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GERENCIA\Documents\HSJD CONCORDIA\PLANES\2016\PLAN DE DESARROLLO 2016 - 2020\"/>
    </mc:Choice>
  </mc:AlternateContent>
  <bookViews>
    <workbookView xWindow="240" yWindow="345" windowWidth="15600" windowHeight="7695" tabRatio="767" firstSheet="1" activeTab="1"/>
  </bookViews>
  <sheets>
    <sheet name="HOJA PLANTILLA" sheetId="51" r:id="rId1"/>
    <sheet name="PLAN DE CARGOS" sheetId="6" r:id="rId2"/>
    <sheet name="CARGA DE HORAS LABORADAS" sheetId="50" r:id="rId3"/>
    <sheet name="PRESUPUESTO" sheetId="30" r:id="rId4"/>
    <sheet name="LE 01 OB 01" sheetId="1" r:id="rId5"/>
    <sheet name="LE 02 OB 01" sheetId="52" r:id="rId6"/>
    <sheet name="LE 02 OB 02" sheetId="53" r:id="rId7"/>
    <sheet name="LE 02 OB 03" sheetId="54" r:id="rId8"/>
    <sheet name="LE 03 OB 01" sheetId="55" r:id="rId9"/>
    <sheet name="LE 03 OB 02" sheetId="56" r:id="rId10"/>
    <sheet name="LE 03 OB 03" sheetId="57" r:id="rId11"/>
    <sheet name="LE 03 OB 04" sheetId="59" r:id="rId12"/>
    <sheet name="LE 03 OB 05" sheetId="60" r:id="rId13"/>
    <sheet name="LE 03 OB 06" sheetId="58" r:id="rId14"/>
    <sheet name="LE 04 OB 01" sheetId="61" r:id="rId15"/>
    <sheet name="LE 05 OB 01" sheetId="62" r:id="rId16"/>
    <sheet name="LE 05 OB 02" sheetId="63" r:id="rId17"/>
    <sheet name="LE 05 OB 03" sheetId="64" r:id="rId18"/>
    <sheet name="LE 05 OB 04" sheetId="65" r:id="rId19"/>
    <sheet name="LE 05 OB 05" sheetId="66" r:id="rId20"/>
    <sheet name="LE 05 OB 06" sheetId="67" r:id="rId21"/>
    <sheet name="LE 06 OB 01" sheetId="68" r:id="rId22"/>
    <sheet name="LE 06 OB 02" sheetId="69" r:id="rId23"/>
    <sheet name="LE 06 OB 03" sheetId="70" r:id="rId24"/>
    <sheet name="LE 06 OB 04" sheetId="71" r:id="rId25"/>
    <sheet name="LE 06 OB 05" sheetId="72" r:id="rId26"/>
  </sheets>
  <definedNames>
    <definedName name="_xlnm.Print_Area" localSheetId="4">'LE 01 OB 01'!$A$1:$CJ$282</definedName>
    <definedName name="_xlnm.Print_Area" localSheetId="5">'LE 02 OB 01'!$A$1:$CJ$210</definedName>
    <definedName name="_xlnm.Print_Area" localSheetId="6">'LE 02 OB 02'!$A$1:$CJ$545</definedName>
    <definedName name="_xlnm.Print_Area" localSheetId="7">'LE 02 OB 03'!$A$1:$CJ$715</definedName>
    <definedName name="_xlnm.Print_Area" localSheetId="8">'LE 03 OB 01'!$A$1:$CJ$122</definedName>
    <definedName name="_xlnm.Print_Area" localSheetId="9">'LE 03 OB 02'!$A$1:$CJ$251</definedName>
    <definedName name="_xlnm.Print_Area" localSheetId="10">'LE 03 OB 03'!$A$1:$CJ$131</definedName>
    <definedName name="_xlnm.Print_Area" localSheetId="11">'LE 03 OB 04'!$A$1:$CJ$174</definedName>
    <definedName name="_xlnm.Print_Area" localSheetId="12">'LE 03 OB 05'!$A$1:$CJ$132</definedName>
    <definedName name="_xlnm.Print_Area" localSheetId="13">'LE 03 OB 06'!$A$1:$CJ$448</definedName>
    <definedName name="_xlnm.Print_Area" localSheetId="14">'LE 04 OB 01'!$A$1:$CJ$367</definedName>
    <definedName name="_xlnm.Print_Area" localSheetId="15">'LE 05 OB 01'!$A$1:$CJ$338</definedName>
    <definedName name="_xlnm.Print_Area" localSheetId="16">'LE 05 OB 02'!$A$1:$CJ$195</definedName>
    <definedName name="_xlnm.Print_Area" localSheetId="17">'LE 05 OB 03'!$A$1:$CJ$122</definedName>
    <definedName name="_xlnm.Print_Area" localSheetId="18">'LE 05 OB 04'!$A$1:$CJ$50</definedName>
    <definedName name="_xlnm.Print_Area" localSheetId="19">'LE 05 OB 05'!$A$1:$CJ$54</definedName>
    <definedName name="_xlnm.Print_Area" localSheetId="20">'LE 05 OB 06'!$A$1:$CJ$188</definedName>
    <definedName name="_xlnm.Print_Area" localSheetId="21">'LE 06 OB 01'!$A$1:$CJ$42</definedName>
    <definedName name="_xlnm.Print_Area" localSheetId="22">'LE 06 OB 02'!$A$1:$CJ$104</definedName>
    <definedName name="_xlnm.Print_Area" localSheetId="23">'LE 06 OB 03'!$A$1:$CJ$128</definedName>
    <definedName name="_xlnm.Print_Area" localSheetId="24">'LE 06 OB 04'!$A$1:$CJ$106</definedName>
    <definedName name="_xlnm.Print_Area" localSheetId="25">'LE 06 OB 05'!$A$1:$CJ$89</definedName>
    <definedName name="_xlnm.Print_Area" localSheetId="1">'PLAN DE CARGOS'!$B$23:$AK$70</definedName>
  </definedNames>
  <calcPr calcId="152511"/>
</workbook>
</file>

<file path=xl/calcChain.xml><?xml version="1.0" encoding="utf-8"?>
<calcChain xmlns="http://schemas.openxmlformats.org/spreadsheetml/2006/main">
  <c r="AT25" i="53" l="1"/>
  <c r="CD346" i="53" l="1"/>
  <c r="CD59" i="1"/>
  <c r="BX85" i="72"/>
  <c r="BX79" i="72"/>
  <c r="BX72" i="72"/>
  <c r="BX63" i="72"/>
  <c r="BX46" i="72"/>
  <c r="BX40" i="72"/>
  <c r="BX34" i="72"/>
  <c r="BX94" i="71"/>
  <c r="BX78" i="71"/>
  <c r="BX62" i="71"/>
  <c r="BX46" i="71"/>
  <c r="BX40" i="71"/>
  <c r="BX34" i="71"/>
  <c r="BX126" i="70"/>
  <c r="BX120" i="70"/>
  <c r="BX114" i="70"/>
  <c r="BX98" i="70"/>
  <c r="BX82" i="70"/>
  <c r="BX66" i="70"/>
  <c r="BX50" i="70"/>
  <c r="BX43" i="70"/>
  <c r="BX34" i="70"/>
  <c r="BX97" i="69"/>
  <c r="BX86" i="69"/>
  <c r="BX75" i="69"/>
  <c r="BX64" i="69"/>
  <c r="BX58" i="69"/>
  <c r="BX52" i="69"/>
  <c r="BX46" i="69"/>
  <c r="BX40" i="69"/>
  <c r="BX34" i="69"/>
  <c r="BX40" i="68"/>
  <c r="BX34" i="68"/>
  <c r="BX174" i="67"/>
  <c r="BX156" i="67"/>
  <c r="BX148" i="67"/>
  <c r="BX142" i="67"/>
  <c r="BX136" i="67"/>
  <c r="BX130" i="67"/>
  <c r="BX96" i="67"/>
  <c r="BX78" i="67"/>
  <c r="BX60" i="67"/>
  <c r="BX42" i="67"/>
  <c r="BX34" i="67"/>
  <c r="BX52" i="66"/>
  <c r="BX46" i="66"/>
  <c r="BX40" i="66"/>
  <c r="BX34" i="66"/>
  <c r="BX48" i="65"/>
  <c r="BX40" i="65"/>
  <c r="BX34" i="65"/>
  <c r="BX114" i="64"/>
  <c r="BX102" i="64"/>
  <c r="BX90" i="64"/>
  <c r="BX78" i="64"/>
  <c r="BX44" i="64"/>
  <c r="BX34" i="64"/>
  <c r="BX172" i="63"/>
  <c r="BX145" i="63"/>
  <c r="BX118" i="63"/>
  <c r="BX91" i="63"/>
  <c r="BX85" i="63"/>
  <c r="BX78" i="63"/>
  <c r="BX69" i="63"/>
  <c r="BX61" i="63"/>
  <c r="BX40" i="63"/>
  <c r="BX34" i="63"/>
  <c r="BX336" i="62"/>
  <c r="BX323" i="62"/>
  <c r="BX309" i="62"/>
  <c r="BX303" i="62"/>
  <c r="BX297" i="62"/>
  <c r="BX291" i="62"/>
  <c r="BX285" i="62"/>
  <c r="BX273" i="62"/>
  <c r="BX266" i="62"/>
  <c r="BX258" i="62"/>
  <c r="BX252" i="62"/>
  <c r="BX246" i="62"/>
  <c r="BX240" i="62"/>
  <c r="BX228" i="62"/>
  <c r="BX220" i="62"/>
  <c r="BX213" i="62"/>
  <c r="BX206" i="62"/>
  <c r="BX200" i="62"/>
  <c r="BX192" i="62"/>
  <c r="BX185" i="62"/>
  <c r="BX178" i="62"/>
  <c r="BX161" i="62"/>
  <c r="BX152" i="62"/>
  <c r="BX145" i="62"/>
  <c r="BX139" i="62"/>
  <c r="BX133" i="62"/>
  <c r="BX124" i="62"/>
  <c r="BX112" i="62"/>
  <c r="BX105" i="62"/>
  <c r="BX99" i="62"/>
  <c r="BX91" i="62"/>
  <c r="BX77" i="62"/>
  <c r="BX70" i="62"/>
  <c r="BX61" i="62"/>
  <c r="BX49" i="62"/>
  <c r="BX42" i="62"/>
  <c r="BX34" i="62"/>
  <c r="BX365" i="61"/>
  <c r="BX359" i="61"/>
  <c r="BX353" i="61"/>
  <c r="BX347" i="61"/>
  <c r="BX333" i="61"/>
  <c r="BX319" i="61"/>
  <c r="BX305" i="61"/>
  <c r="BX296" i="61"/>
  <c r="BX288" i="61"/>
  <c r="BX274" i="61"/>
  <c r="BX260" i="61"/>
  <c r="BX246" i="61"/>
  <c r="BX232" i="61"/>
  <c r="BX225" i="61"/>
  <c r="BX211" i="61"/>
  <c r="BX205" i="61"/>
  <c r="BX199" i="61"/>
  <c r="BX192" i="61"/>
  <c r="BX186" i="61"/>
  <c r="BX175" i="61"/>
  <c r="BX169" i="61"/>
  <c r="BX158" i="61"/>
  <c r="BX133" i="61"/>
  <c r="BX126" i="61"/>
  <c r="BX109" i="61"/>
  <c r="BX101" i="61"/>
  <c r="BX93" i="61"/>
  <c r="BX82" i="61"/>
  <c r="BX76" i="61"/>
  <c r="BX60" i="61"/>
  <c r="BX52" i="61"/>
  <c r="BX43" i="61"/>
  <c r="BX34" i="61"/>
  <c r="BX432" i="58"/>
  <c r="BX412" i="58"/>
  <c r="BX392" i="58"/>
  <c r="BX382" i="58"/>
  <c r="BX371" i="58"/>
  <c r="BX360" i="58"/>
  <c r="BX346" i="58"/>
  <c r="BX335" i="58"/>
  <c r="BX327" i="58"/>
  <c r="BX316" i="58"/>
  <c r="BX305" i="58"/>
  <c r="BX296" i="58"/>
  <c r="BX289" i="58"/>
  <c r="BX282" i="58"/>
  <c r="BX275" i="58"/>
  <c r="BX268" i="58"/>
  <c r="BX259" i="58"/>
  <c r="BX253" i="58"/>
  <c r="BX235" i="58"/>
  <c r="BX229" i="58"/>
  <c r="BX222" i="58"/>
  <c r="BX215" i="58"/>
  <c r="BX208" i="58"/>
  <c r="BX201" i="58"/>
  <c r="BX192" i="58"/>
  <c r="BX185" i="58"/>
  <c r="BX178" i="58"/>
  <c r="BX172" i="58"/>
  <c r="BX166" i="58"/>
  <c r="BX160" i="58"/>
  <c r="BX154" i="58"/>
  <c r="BX148" i="58"/>
  <c r="BX139" i="58"/>
  <c r="BX129" i="58"/>
  <c r="BX123" i="58"/>
  <c r="BX116" i="58"/>
  <c r="BX110" i="58"/>
  <c r="BX101" i="58"/>
  <c r="BX87" i="58"/>
  <c r="BX73" i="58"/>
  <c r="BX59" i="58"/>
  <c r="BX40" i="58"/>
  <c r="BX34" i="58"/>
  <c r="BX124" i="60"/>
  <c r="BX109" i="60"/>
  <c r="BX94" i="60"/>
  <c r="BX79" i="60"/>
  <c r="BX64" i="60"/>
  <c r="BX49" i="60"/>
  <c r="BX34" i="60"/>
  <c r="BX162" i="59"/>
  <c r="BX146" i="59"/>
  <c r="BX130" i="59"/>
  <c r="BX114" i="59"/>
  <c r="BX98" i="59"/>
  <c r="BX82" i="59"/>
  <c r="BX66" i="59"/>
  <c r="BX50" i="59"/>
  <c r="BX34" i="59"/>
  <c r="BX127" i="57"/>
  <c r="BX111" i="57"/>
  <c r="BX95" i="57"/>
  <c r="BX79" i="57"/>
  <c r="BX62" i="57"/>
  <c r="BX51" i="57"/>
  <c r="BX40" i="57"/>
  <c r="BX34" i="57"/>
  <c r="BX239" i="56"/>
  <c r="BX223" i="56"/>
  <c r="BX207" i="56"/>
  <c r="BX191" i="56"/>
  <c r="BX185" i="56"/>
  <c r="BX179" i="56"/>
  <c r="BX163" i="56"/>
  <c r="BX155" i="56"/>
  <c r="BX146" i="56"/>
  <c r="BX137" i="56"/>
  <c r="BX128" i="56"/>
  <c r="BX120" i="56"/>
  <c r="BX104" i="56"/>
  <c r="BX88" i="56"/>
  <c r="BX72" i="56"/>
  <c r="BX56" i="56"/>
  <c r="BX40" i="56"/>
  <c r="BX34" i="56"/>
  <c r="BX110" i="55"/>
  <c r="BX94" i="55"/>
  <c r="BX78" i="55"/>
  <c r="BX62" i="55"/>
  <c r="BX56" i="55"/>
  <c r="BX34" i="55"/>
  <c r="BX689" i="54"/>
  <c r="BX655" i="54"/>
  <c r="BX645" i="54"/>
  <c r="BX635" i="54"/>
  <c r="BX625" i="54"/>
  <c r="BX617" i="54"/>
  <c r="BX610" i="54"/>
  <c r="BX599" i="54"/>
  <c r="BX591" i="54"/>
  <c r="BX583" i="54"/>
  <c r="BX569" i="54"/>
  <c r="BX562" i="54"/>
  <c r="BX555" i="54"/>
  <c r="BX539" i="54"/>
  <c r="BX523" i="54"/>
  <c r="BX507" i="54"/>
  <c r="BX491" i="54"/>
  <c r="BX473" i="54"/>
  <c r="BX465" i="54"/>
  <c r="BX451" i="54"/>
  <c r="BX432" i="54"/>
  <c r="BX416" i="54"/>
  <c r="BX401" i="54"/>
  <c r="BX389" i="54"/>
  <c r="BX375" i="54"/>
  <c r="BX363" i="54"/>
  <c r="BX346" i="54"/>
  <c r="BX333" i="54"/>
  <c r="BX322" i="54"/>
  <c r="BX305" i="54"/>
  <c r="BX299" i="54"/>
  <c r="BX290" i="54"/>
  <c r="BX279" i="54"/>
  <c r="BX269" i="54"/>
  <c r="BX260" i="54"/>
  <c r="BX249" i="54"/>
  <c r="BX238" i="54"/>
  <c r="BX228" i="54"/>
  <c r="BX220" i="54"/>
  <c r="BX211" i="54"/>
  <c r="BX202" i="54"/>
  <c r="BX195" i="54"/>
  <c r="BX185" i="54"/>
  <c r="BX179" i="54"/>
  <c r="BX173" i="54"/>
  <c r="BX165" i="54"/>
  <c r="BX159" i="54"/>
  <c r="BX125" i="54"/>
  <c r="BX112" i="54"/>
  <c r="BX105" i="54"/>
  <c r="BX96" i="54"/>
  <c r="BX90" i="54"/>
  <c r="BX82" i="54"/>
  <c r="BX74" i="54"/>
  <c r="BX66" i="54"/>
  <c r="BX58" i="54"/>
  <c r="BX49" i="54"/>
  <c r="BX42" i="54"/>
  <c r="BX34" i="54"/>
  <c r="BX515" i="53"/>
  <c r="BX481" i="53"/>
  <c r="BX475" i="53"/>
  <c r="BX469" i="53"/>
  <c r="BX463" i="53"/>
  <c r="BX457" i="53"/>
  <c r="BX451" i="53"/>
  <c r="BX445" i="53"/>
  <c r="BX437" i="53"/>
  <c r="BX430" i="53"/>
  <c r="BX422" i="53"/>
  <c r="BX415" i="53"/>
  <c r="BX408" i="53"/>
  <c r="BX401" i="53"/>
  <c r="BX394" i="53"/>
  <c r="BX385" i="53"/>
  <c r="BX377" i="53"/>
  <c r="BX371" i="53"/>
  <c r="BX365" i="53"/>
  <c r="BX359" i="53"/>
  <c r="BX351" i="53"/>
  <c r="BX343" i="53"/>
  <c r="BX334" i="53"/>
  <c r="BX326" i="53"/>
  <c r="BX318" i="53"/>
  <c r="BX308" i="53"/>
  <c r="BX299" i="53"/>
  <c r="BX290" i="53"/>
  <c r="BX283" i="53"/>
  <c r="BX276" i="53"/>
  <c r="BX269" i="53"/>
  <c r="BX262" i="53"/>
  <c r="BX255" i="53"/>
  <c r="BX248" i="53"/>
  <c r="BX241" i="53"/>
  <c r="BX234" i="53"/>
  <c r="BX226" i="53"/>
  <c r="BX219" i="53"/>
  <c r="BX211" i="53"/>
  <c r="BX204" i="53"/>
  <c r="BX197" i="53"/>
  <c r="BX188" i="53"/>
  <c r="BX179" i="53"/>
  <c r="BX171" i="53"/>
  <c r="BX163" i="53"/>
  <c r="BX155" i="53"/>
  <c r="BX147" i="53"/>
  <c r="BX139" i="53"/>
  <c r="BX131" i="53"/>
  <c r="BX123" i="53"/>
  <c r="BX115" i="53"/>
  <c r="BX108" i="53"/>
  <c r="BX101" i="53"/>
  <c r="BX92" i="53"/>
  <c r="BX83" i="53"/>
  <c r="BX76" i="53"/>
  <c r="BX69" i="53"/>
  <c r="BX62" i="53"/>
  <c r="BX54" i="53"/>
  <c r="BX48" i="53"/>
  <c r="BX42" i="53"/>
  <c r="BX34" i="53"/>
  <c r="BX206" i="52"/>
  <c r="BX195" i="52"/>
  <c r="BX184" i="52"/>
  <c r="BX173" i="52"/>
  <c r="BX162" i="52"/>
  <c r="BX151" i="52"/>
  <c r="BX140" i="52"/>
  <c r="BX129" i="52"/>
  <c r="BX118" i="52"/>
  <c r="BX108" i="52"/>
  <c r="BX98" i="52"/>
  <c r="BX91" i="52"/>
  <c r="BX83" i="52"/>
  <c r="BX73" i="52"/>
  <c r="BX63" i="52"/>
  <c r="BX57" i="52"/>
  <c r="BX51" i="52"/>
  <c r="BX44" i="52"/>
  <c r="BX34" i="52"/>
  <c r="BX278" i="1"/>
  <c r="BX270" i="1"/>
  <c r="BX263" i="1"/>
  <c r="BX247" i="1"/>
  <c r="BX231" i="1"/>
  <c r="BX215" i="1"/>
  <c r="BX199" i="1"/>
  <c r="BX183" i="1"/>
  <c r="BX177" i="1"/>
  <c r="BX171" i="1"/>
  <c r="BX162" i="1"/>
  <c r="BX153" i="1"/>
  <c r="BX144" i="1"/>
  <c r="BX128" i="1"/>
  <c r="BX112" i="1"/>
  <c r="BX96" i="1"/>
  <c r="BX80" i="1"/>
  <c r="BX64" i="1"/>
  <c r="BX55" i="1"/>
  <c r="BX46" i="1"/>
  <c r="BX40" i="1"/>
  <c r="BX34" i="1"/>
  <c r="BC696" i="54"/>
  <c r="BK696" i="54"/>
  <c r="BC695" i="54"/>
  <c r="BK695" i="54"/>
  <c r="BC691" i="54"/>
  <c r="BK691" i="54"/>
  <c r="BC317" i="58" l="1"/>
  <c r="BK317" i="58"/>
  <c r="BC318" i="58"/>
  <c r="BK318" i="58"/>
  <c r="BC319" i="58"/>
  <c r="BK319" i="58"/>
  <c r="BC320" i="58"/>
  <c r="BK320" i="58"/>
  <c r="BC321" i="58"/>
  <c r="BK321" i="58"/>
  <c r="BC236" i="58"/>
  <c r="BK236" i="58"/>
  <c r="BC237" i="58"/>
  <c r="BK237" i="58"/>
  <c r="BC238" i="58"/>
  <c r="BK238" i="58"/>
  <c r="BC239" i="58"/>
  <c r="BK239" i="58"/>
  <c r="BC240" i="58"/>
  <c r="BK240" i="58"/>
  <c r="BC241" i="58"/>
  <c r="BK241" i="58"/>
  <c r="BC242" i="58"/>
  <c r="BK242" i="58"/>
  <c r="BC243" i="58"/>
  <c r="BK243" i="58"/>
  <c r="BC244" i="58"/>
  <c r="BK244" i="58"/>
  <c r="BC245" i="58"/>
  <c r="BK245" i="58"/>
  <c r="BC246" i="58"/>
  <c r="BK246" i="58"/>
  <c r="BC247" i="58"/>
  <c r="BK247" i="58"/>
  <c r="BC223" i="58"/>
  <c r="BK223" i="58"/>
  <c r="BC216" i="58"/>
  <c r="BK216" i="58"/>
  <c r="BC209" i="58"/>
  <c r="BK209" i="58"/>
  <c r="BC202" i="58"/>
  <c r="BK202" i="58"/>
  <c r="BC193" i="58"/>
  <c r="BK193" i="58"/>
  <c r="BC194" i="58"/>
  <c r="BK194" i="58"/>
  <c r="BC195" i="58"/>
  <c r="BK195" i="58"/>
  <c r="BC186" i="58"/>
  <c r="BK186" i="58"/>
  <c r="BC179" i="58"/>
  <c r="BK179" i="58"/>
  <c r="BC140" i="58"/>
  <c r="BK140" i="58"/>
  <c r="BC141" i="58"/>
  <c r="BK141" i="58"/>
  <c r="BC142" i="58"/>
  <c r="BK142" i="58"/>
  <c r="BC130" i="58"/>
  <c r="BK130" i="58"/>
  <c r="BC131" i="58"/>
  <c r="BK131" i="58"/>
  <c r="BC132" i="58"/>
  <c r="BK132" i="58"/>
  <c r="BC133" i="58"/>
  <c r="BK133" i="58"/>
  <c r="BC117" i="58"/>
  <c r="BK117" i="58"/>
  <c r="BC125" i="60" l="1"/>
  <c r="BK125" i="60"/>
  <c r="BC126" i="60"/>
  <c r="BK126" i="60"/>
  <c r="BC127" i="60"/>
  <c r="BK127" i="60"/>
  <c r="BC128" i="60"/>
  <c r="BK128" i="60"/>
  <c r="BC129" i="60"/>
  <c r="BK129" i="60"/>
  <c r="BC130" i="60"/>
  <c r="BK130" i="60"/>
  <c r="BC35" i="60"/>
  <c r="BK35" i="60"/>
  <c r="BC36" i="60"/>
  <c r="BK36" i="60"/>
  <c r="BC37" i="60"/>
  <c r="BK37" i="60"/>
  <c r="BC38" i="60"/>
  <c r="BK38" i="60"/>
  <c r="BC39" i="60"/>
  <c r="BK39" i="60"/>
  <c r="BC40" i="60"/>
  <c r="BK40" i="60"/>
  <c r="BC41" i="60"/>
  <c r="BK41" i="60"/>
  <c r="BC42" i="60"/>
  <c r="BK42" i="60"/>
  <c r="BC43" i="60"/>
  <c r="BK43" i="60"/>
  <c r="BK174" i="56" l="1"/>
  <c r="BC164" i="56"/>
  <c r="BK164" i="56"/>
  <c r="BC165" i="56"/>
  <c r="BK165" i="56"/>
  <c r="BC166" i="56"/>
  <c r="BK166" i="56"/>
  <c r="BC167" i="56"/>
  <c r="BK167" i="56"/>
  <c r="BC168" i="56"/>
  <c r="BK168" i="56"/>
  <c r="BC169" i="56"/>
  <c r="BK169" i="56"/>
  <c r="BC170" i="56"/>
  <c r="BK170" i="56"/>
  <c r="BC171" i="56"/>
  <c r="BK171" i="56"/>
  <c r="BC172" i="56"/>
  <c r="BK172" i="56"/>
  <c r="BC173" i="56"/>
  <c r="BK173" i="56"/>
  <c r="BC86" i="72" l="1"/>
  <c r="BK86" i="72"/>
  <c r="BC87" i="72"/>
  <c r="BK87" i="72"/>
  <c r="BC73" i="72"/>
  <c r="BK73" i="72"/>
  <c r="BC64" i="72"/>
  <c r="BK64" i="72"/>
  <c r="BC65" i="72"/>
  <c r="BK65" i="72"/>
  <c r="BC66" i="72"/>
  <c r="BK66" i="72"/>
  <c r="BC48" i="72"/>
  <c r="BK48" i="72"/>
  <c r="BC47" i="72"/>
  <c r="BK47" i="72"/>
  <c r="BC49" i="72"/>
  <c r="BK49" i="72"/>
  <c r="BC50" i="72"/>
  <c r="BK50" i="72"/>
  <c r="BC51" i="72"/>
  <c r="BK51" i="72"/>
  <c r="BC52" i="72"/>
  <c r="BK52" i="72"/>
  <c r="BC53" i="72"/>
  <c r="BK53" i="72"/>
  <c r="BC54" i="72"/>
  <c r="BK54" i="72"/>
  <c r="BC55" i="72"/>
  <c r="BK55" i="72"/>
  <c r="BC56" i="72"/>
  <c r="BK56" i="72"/>
  <c r="BC57" i="72"/>
  <c r="BK57" i="72"/>
  <c r="BC65" i="69"/>
  <c r="BK65" i="69"/>
  <c r="BC66" i="69"/>
  <c r="BK66" i="69"/>
  <c r="BC67" i="69"/>
  <c r="BK67" i="69"/>
  <c r="BC68" i="69"/>
  <c r="BK68" i="69"/>
  <c r="BC69" i="69"/>
  <c r="BK69" i="69"/>
  <c r="BC98" i="69"/>
  <c r="BK98" i="69"/>
  <c r="BC99" i="69"/>
  <c r="BK99" i="69"/>
  <c r="BC100" i="69"/>
  <c r="BK100" i="69"/>
  <c r="BC101" i="69"/>
  <c r="BK101" i="69"/>
  <c r="BC102" i="69"/>
  <c r="BK102" i="69"/>
  <c r="BC87" i="69"/>
  <c r="BK87" i="69"/>
  <c r="BC88" i="69"/>
  <c r="BK88" i="69"/>
  <c r="BC89" i="69"/>
  <c r="BK89" i="69"/>
  <c r="BC90" i="69"/>
  <c r="BK90" i="69"/>
  <c r="BC91" i="69"/>
  <c r="BK91" i="69"/>
  <c r="BC76" i="69"/>
  <c r="BK76" i="69"/>
  <c r="BC77" i="69"/>
  <c r="BK77" i="69"/>
  <c r="BC78" i="69"/>
  <c r="BK78" i="69"/>
  <c r="BC79" i="69"/>
  <c r="BK79" i="69"/>
  <c r="BC80" i="69"/>
  <c r="BK80" i="69"/>
  <c r="BC175" i="67" l="1"/>
  <c r="BK175" i="67"/>
  <c r="BC176" i="67"/>
  <c r="BK176" i="67"/>
  <c r="BC177" i="67"/>
  <c r="BK177" i="67"/>
  <c r="BC178" i="67"/>
  <c r="BK178" i="67"/>
  <c r="BC179" i="67"/>
  <c r="BK179" i="67"/>
  <c r="BC180" i="67"/>
  <c r="BK180" i="67"/>
  <c r="BC181" i="67"/>
  <c r="BK181" i="67"/>
  <c r="BC182" i="67"/>
  <c r="BK182" i="67"/>
  <c r="BC183" i="67"/>
  <c r="BK183" i="67"/>
  <c r="BC184" i="67"/>
  <c r="BK184" i="67"/>
  <c r="BC185" i="67"/>
  <c r="BK185" i="67"/>
  <c r="BC186" i="67"/>
  <c r="BK186" i="67"/>
  <c r="BC79" i="67"/>
  <c r="BK79" i="67"/>
  <c r="BC80" i="67"/>
  <c r="BK80" i="67"/>
  <c r="BC81" i="67"/>
  <c r="BK81" i="67"/>
  <c r="BC82" i="67"/>
  <c r="BK82" i="67"/>
  <c r="BC83" i="67"/>
  <c r="BK83" i="67"/>
  <c r="BC84" i="67"/>
  <c r="BK84" i="67"/>
  <c r="BC85" i="67"/>
  <c r="BK85" i="67"/>
  <c r="BC86" i="67"/>
  <c r="BK86" i="67"/>
  <c r="BC87" i="67"/>
  <c r="BK87" i="67"/>
  <c r="BC88" i="67"/>
  <c r="BK88" i="67"/>
  <c r="BC89" i="67"/>
  <c r="BK89" i="67"/>
  <c r="BC90" i="67"/>
  <c r="BK90" i="67"/>
  <c r="BC61" i="67"/>
  <c r="BK61" i="67"/>
  <c r="BC62" i="67"/>
  <c r="BK62" i="67"/>
  <c r="BC63" i="67"/>
  <c r="BK63" i="67"/>
  <c r="BC64" i="67"/>
  <c r="BK64" i="67"/>
  <c r="BC65" i="67"/>
  <c r="BK65" i="67"/>
  <c r="BC66" i="67"/>
  <c r="BK66" i="67"/>
  <c r="BC67" i="67"/>
  <c r="BK67" i="67"/>
  <c r="BC68" i="67"/>
  <c r="BK68" i="67"/>
  <c r="BC69" i="67"/>
  <c r="BK69" i="67"/>
  <c r="BC70" i="67"/>
  <c r="BK70" i="67"/>
  <c r="BC71" i="67"/>
  <c r="BK71" i="67"/>
  <c r="BC72" i="67"/>
  <c r="BK72" i="67"/>
  <c r="BC43" i="67"/>
  <c r="BK43" i="67"/>
  <c r="BC44" i="67"/>
  <c r="BK44" i="67"/>
  <c r="BC45" i="67"/>
  <c r="BK45" i="67"/>
  <c r="BC46" i="67"/>
  <c r="BK46" i="67"/>
  <c r="BC47" i="67"/>
  <c r="BK47" i="67"/>
  <c r="BC48" i="67"/>
  <c r="BK48" i="67"/>
  <c r="BC49" i="67"/>
  <c r="BK49" i="67"/>
  <c r="BC50" i="67"/>
  <c r="BK50" i="67"/>
  <c r="BC51" i="67"/>
  <c r="BK51" i="67"/>
  <c r="BC52" i="67"/>
  <c r="BK52" i="67"/>
  <c r="BC53" i="67"/>
  <c r="BK53" i="67"/>
  <c r="BC54" i="67"/>
  <c r="BK54" i="67"/>
  <c r="BC35" i="67"/>
  <c r="BK35" i="67"/>
  <c r="BC36" i="67"/>
  <c r="BK36" i="67"/>
  <c r="BC115" i="64"/>
  <c r="BK115" i="64"/>
  <c r="BC116" i="64"/>
  <c r="BK116" i="64"/>
  <c r="BC117" i="64"/>
  <c r="BK117" i="64"/>
  <c r="BC118" i="64"/>
  <c r="BK118" i="64"/>
  <c r="BC119" i="64"/>
  <c r="BK119" i="64"/>
  <c r="BC120" i="64"/>
  <c r="BK120" i="64"/>
  <c r="BC103" i="64"/>
  <c r="BK103" i="64"/>
  <c r="BC104" i="64"/>
  <c r="BK104" i="64"/>
  <c r="BC105" i="64"/>
  <c r="BK105" i="64"/>
  <c r="BC106" i="64"/>
  <c r="BK106" i="64"/>
  <c r="BC107" i="64"/>
  <c r="BK107" i="64"/>
  <c r="BC108" i="64"/>
  <c r="BK108" i="64"/>
  <c r="BC91" i="64"/>
  <c r="BK91" i="64"/>
  <c r="BC92" i="64"/>
  <c r="BK92" i="64"/>
  <c r="BC93" i="64"/>
  <c r="BK93" i="64"/>
  <c r="BC94" i="64"/>
  <c r="BK94" i="64"/>
  <c r="BC95" i="64"/>
  <c r="BK95" i="64"/>
  <c r="BC96" i="64"/>
  <c r="BK96" i="64"/>
  <c r="BC79" i="64"/>
  <c r="BK79" i="64"/>
  <c r="BC80" i="64"/>
  <c r="BK80" i="64"/>
  <c r="BC81" i="64"/>
  <c r="BK81" i="64"/>
  <c r="BC82" i="64"/>
  <c r="BK82" i="64"/>
  <c r="BC83" i="64"/>
  <c r="BK83" i="64"/>
  <c r="BC84" i="64"/>
  <c r="BK84" i="64"/>
  <c r="BC45" i="64"/>
  <c r="BK45" i="64"/>
  <c r="BC46" i="64"/>
  <c r="BK46" i="64"/>
  <c r="BC47" i="64"/>
  <c r="BK47" i="64"/>
  <c r="BC48" i="64"/>
  <c r="BK48" i="64"/>
  <c r="BC49" i="64"/>
  <c r="BK49" i="64"/>
  <c r="BC50" i="64"/>
  <c r="BK50" i="64"/>
  <c r="BC51" i="64"/>
  <c r="BK51" i="64"/>
  <c r="BC52" i="64"/>
  <c r="BK52" i="64"/>
  <c r="BC53" i="64"/>
  <c r="BK53" i="64"/>
  <c r="BC54" i="64"/>
  <c r="BK54" i="64"/>
  <c r="BC55" i="64"/>
  <c r="BK55" i="64"/>
  <c r="BC56" i="64"/>
  <c r="BK56" i="64"/>
  <c r="BC57" i="64"/>
  <c r="BK57" i="64"/>
  <c r="BC58" i="64"/>
  <c r="BK58" i="64"/>
  <c r="BC59" i="64"/>
  <c r="BK59" i="64"/>
  <c r="BC60" i="64"/>
  <c r="BK60" i="64"/>
  <c r="BC61" i="64"/>
  <c r="BK61" i="64"/>
  <c r="BC62" i="64"/>
  <c r="BK62" i="64"/>
  <c r="BC63" i="64"/>
  <c r="BK63" i="64"/>
  <c r="BC64" i="64"/>
  <c r="BK64" i="64"/>
  <c r="BC65" i="64"/>
  <c r="BK65" i="64"/>
  <c r="BC66" i="64"/>
  <c r="BK66" i="64"/>
  <c r="BC67" i="64"/>
  <c r="BK67" i="64"/>
  <c r="BC68" i="64"/>
  <c r="BK68" i="64"/>
  <c r="BC69" i="64"/>
  <c r="BK69" i="64"/>
  <c r="BC70" i="64"/>
  <c r="BK70" i="64"/>
  <c r="BC71" i="64"/>
  <c r="BK71" i="64"/>
  <c r="BC72" i="64"/>
  <c r="BK72" i="64"/>
  <c r="BC35" i="64"/>
  <c r="BK35" i="64"/>
  <c r="BC36" i="64"/>
  <c r="BK36" i="64"/>
  <c r="BC37" i="64"/>
  <c r="BK37" i="64"/>
  <c r="BC38" i="64"/>
  <c r="BK38" i="64"/>
  <c r="BC173" i="63" l="1"/>
  <c r="BK173" i="63"/>
  <c r="BC174" i="63"/>
  <c r="BK174" i="63"/>
  <c r="BC175" i="63"/>
  <c r="BK175" i="63"/>
  <c r="BC176" i="63"/>
  <c r="BK176" i="63"/>
  <c r="BC177" i="63"/>
  <c r="BK177" i="63"/>
  <c r="BC178" i="63"/>
  <c r="BK178" i="63"/>
  <c r="BC179" i="63"/>
  <c r="BK179" i="63"/>
  <c r="BC180" i="63"/>
  <c r="BK180" i="63"/>
  <c r="BC181" i="63"/>
  <c r="BK181" i="63"/>
  <c r="BC182" i="63"/>
  <c r="BK182" i="63"/>
  <c r="BC183" i="63"/>
  <c r="BK183" i="63"/>
  <c r="BC184" i="63"/>
  <c r="BK184" i="63"/>
  <c r="BC185" i="63"/>
  <c r="BK185" i="63"/>
  <c r="BC186" i="63"/>
  <c r="BK186" i="63"/>
  <c r="BC187" i="63"/>
  <c r="BK187" i="63"/>
  <c r="BC188" i="63"/>
  <c r="BK188" i="63"/>
  <c r="BC189" i="63"/>
  <c r="BK189" i="63"/>
  <c r="BC190" i="63"/>
  <c r="BK190" i="63"/>
  <c r="BC191" i="63"/>
  <c r="BK191" i="63"/>
  <c r="BC192" i="63"/>
  <c r="BK192" i="63"/>
  <c r="BC193" i="63"/>
  <c r="BK193" i="63"/>
  <c r="BC146" i="63"/>
  <c r="BK146" i="63"/>
  <c r="BC147" i="63"/>
  <c r="BK147" i="63"/>
  <c r="BC148" i="63"/>
  <c r="BK148" i="63"/>
  <c r="BC149" i="63"/>
  <c r="BK149" i="63"/>
  <c r="BC150" i="63"/>
  <c r="BK150" i="63"/>
  <c r="BC151" i="63"/>
  <c r="BK151" i="63"/>
  <c r="BC152" i="63"/>
  <c r="BK152" i="63"/>
  <c r="BC153" i="63"/>
  <c r="BK153" i="63"/>
  <c r="BC154" i="63"/>
  <c r="BK154" i="63"/>
  <c r="BC155" i="63"/>
  <c r="BK155" i="63"/>
  <c r="BC156" i="63"/>
  <c r="BK156" i="63"/>
  <c r="BC157" i="63"/>
  <c r="BK157" i="63"/>
  <c r="BC158" i="63"/>
  <c r="BK158" i="63"/>
  <c r="BC159" i="63"/>
  <c r="BK159" i="63"/>
  <c r="BC160" i="63"/>
  <c r="BK160" i="63"/>
  <c r="BC161" i="63"/>
  <c r="BK161" i="63"/>
  <c r="BC162" i="63"/>
  <c r="BK162" i="63"/>
  <c r="BC163" i="63"/>
  <c r="BK163" i="63"/>
  <c r="BC164" i="63"/>
  <c r="BK164" i="63"/>
  <c r="BC165" i="63"/>
  <c r="BK165" i="63"/>
  <c r="BC166" i="63"/>
  <c r="BK166" i="63"/>
  <c r="BC119" i="63"/>
  <c r="BK119" i="63"/>
  <c r="BC120" i="63"/>
  <c r="BK120" i="63"/>
  <c r="BC121" i="63"/>
  <c r="BK121" i="63"/>
  <c r="BC122" i="63"/>
  <c r="BK122" i="63"/>
  <c r="BC123" i="63"/>
  <c r="BK123" i="63"/>
  <c r="BC124" i="63"/>
  <c r="BK124" i="63"/>
  <c r="BC125" i="63"/>
  <c r="BK125" i="63"/>
  <c r="BC126" i="63"/>
  <c r="BK126" i="63"/>
  <c r="BC127" i="63"/>
  <c r="BK127" i="63"/>
  <c r="BC128" i="63"/>
  <c r="BK128" i="63"/>
  <c r="BC129" i="63"/>
  <c r="BK129" i="63"/>
  <c r="BC130" i="63"/>
  <c r="BK130" i="63"/>
  <c r="BC131" i="63"/>
  <c r="BK131" i="63"/>
  <c r="BC132" i="63"/>
  <c r="BK132" i="63"/>
  <c r="BC133" i="63"/>
  <c r="BK133" i="63"/>
  <c r="BC134" i="63"/>
  <c r="BK134" i="63"/>
  <c r="BC135" i="63"/>
  <c r="BK135" i="63"/>
  <c r="BC136" i="63"/>
  <c r="BK136" i="63"/>
  <c r="BC137" i="63"/>
  <c r="BK137" i="63"/>
  <c r="BC138" i="63"/>
  <c r="BK138" i="63"/>
  <c r="BC139" i="63"/>
  <c r="BK139" i="63"/>
  <c r="BC93" i="63"/>
  <c r="BK93" i="63"/>
  <c r="BC94" i="63"/>
  <c r="BK94" i="63"/>
  <c r="BC95" i="63"/>
  <c r="BK95" i="63"/>
  <c r="BC96" i="63"/>
  <c r="BK96" i="63"/>
  <c r="BC97" i="63"/>
  <c r="BK97" i="63"/>
  <c r="BC98" i="63"/>
  <c r="BK98" i="63"/>
  <c r="BC99" i="63"/>
  <c r="BK99" i="63"/>
  <c r="BC100" i="63"/>
  <c r="BK100" i="63"/>
  <c r="BC101" i="63"/>
  <c r="BK101" i="63"/>
  <c r="BC102" i="63"/>
  <c r="BK102" i="63"/>
  <c r="BC103" i="63"/>
  <c r="BK103" i="63"/>
  <c r="BC104" i="63"/>
  <c r="BK104" i="63"/>
  <c r="BC105" i="63"/>
  <c r="BK105" i="63"/>
  <c r="BC106" i="63"/>
  <c r="BK106" i="63"/>
  <c r="BC107" i="63"/>
  <c r="BK107" i="63"/>
  <c r="BC108" i="63"/>
  <c r="BK108" i="63"/>
  <c r="BC109" i="63"/>
  <c r="BK109" i="63"/>
  <c r="BC110" i="63"/>
  <c r="BK110" i="63"/>
  <c r="BC111" i="63"/>
  <c r="BK111" i="63"/>
  <c r="BC112" i="63"/>
  <c r="BK112" i="63"/>
  <c r="BC92" i="63"/>
  <c r="BK92" i="63"/>
  <c r="BC79" i="63"/>
  <c r="BK79" i="63"/>
  <c r="BC334" i="61" l="1"/>
  <c r="BK334" i="61"/>
  <c r="BC335" i="61"/>
  <c r="BK335" i="61"/>
  <c r="BC336" i="61"/>
  <c r="BK336" i="61"/>
  <c r="BC337" i="61"/>
  <c r="BK337" i="61"/>
  <c r="BC338" i="61"/>
  <c r="BK338" i="61"/>
  <c r="BC339" i="61"/>
  <c r="BK339" i="61"/>
  <c r="BC340" i="61"/>
  <c r="BK340" i="61"/>
  <c r="BC341" i="61"/>
  <c r="BK341" i="61"/>
  <c r="BC320" i="61"/>
  <c r="BK320" i="61"/>
  <c r="BC321" i="61"/>
  <c r="BK321" i="61"/>
  <c r="BC322" i="61"/>
  <c r="BK322" i="61"/>
  <c r="BC323" i="61"/>
  <c r="BK323" i="61"/>
  <c r="BC324" i="61"/>
  <c r="BK324" i="61"/>
  <c r="BC325" i="61"/>
  <c r="BK325" i="61"/>
  <c r="BC326" i="61"/>
  <c r="BK326" i="61"/>
  <c r="BC327" i="61"/>
  <c r="BK327" i="61"/>
  <c r="BC134" i="61"/>
  <c r="BK134" i="61"/>
  <c r="BC135" i="61"/>
  <c r="BK135" i="61"/>
  <c r="BC136" i="61"/>
  <c r="BK136" i="61"/>
  <c r="BC137" i="61"/>
  <c r="BK137" i="61"/>
  <c r="BC138" i="61"/>
  <c r="BK138" i="61"/>
  <c r="BC139" i="61"/>
  <c r="BK139" i="61"/>
  <c r="BC140" i="61"/>
  <c r="BK140" i="61"/>
  <c r="BC141" i="61"/>
  <c r="BK141" i="61"/>
  <c r="BC142" i="61"/>
  <c r="BK142" i="61"/>
  <c r="BC143" i="61"/>
  <c r="BK143" i="61"/>
  <c r="BC144" i="61"/>
  <c r="BK144" i="61"/>
  <c r="BC145" i="61"/>
  <c r="BK145" i="61"/>
  <c r="BC146" i="61"/>
  <c r="BK146" i="61"/>
  <c r="BC147" i="61"/>
  <c r="BK147" i="61"/>
  <c r="BC148" i="61"/>
  <c r="BK148" i="61"/>
  <c r="BC149" i="61"/>
  <c r="BK149" i="61"/>
  <c r="BC150" i="61"/>
  <c r="BK150" i="61"/>
  <c r="BC151" i="61"/>
  <c r="BK151" i="61"/>
  <c r="BC152" i="61"/>
  <c r="BK152" i="61"/>
  <c r="BC235" i="1" l="1"/>
  <c r="BK235" i="1"/>
  <c r="BC163" i="1" l="1"/>
  <c r="BK163" i="1"/>
  <c r="BC164" i="1"/>
  <c r="BK164" i="1"/>
  <c r="BC165" i="1"/>
  <c r="BK165" i="1"/>
  <c r="BC155" i="1"/>
  <c r="BK155" i="1"/>
  <c r="BC156" i="1"/>
  <c r="BK156" i="1"/>
  <c r="BC154" i="1"/>
  <c r="BK154" i="1"/>
  <c r="BC145" i="1"/>
  <c r="BK145" i="1"/>
  <c r="BC146" i="1"/>
  <c r="BK146" i="1"/>
  <c r="BC147" i="1"/>
  <c r="BK147" i="1"/>
  <c r="BC129" i="1"/>
  <c r="BK129" i="1"/>
  <c r="BC130" i="1"/>
  <c r="BK130" i="1"/>
  <c r="BC131" i="1"/>
  <c r="BK131" i="1"/>
  <c r="BC132" i="1"/>
  <c r="BK132" i="1"/>
  <c r="BC133" i="1"/>
  <c r="BK133" i="1"/>
  <c r="BC134" i="1"/>
  <c r="BK134" i="1"/>
  <c r="BC135" i="1"/>
  <c r="BK135" i="1"/>
  <c r="BC136" i="1"/>
  <c r="BK136" i="1"/>
  <c r="BC137" i="1"/>
  <c r="BK137" i="1"/>
  <c r="BC138" i="1"/>
  <c r="BK138" i="1"/>
  <c r="BC113" i="1"/>
  <c r="BK113" i="1"/>
  <c r="BC114" i="1"/>
  <c r="BK114" i="1"/>
  <c r="BC115" i="1"/>
  <c r="BK115" i="1"/>
  <c r="BC116" i="1"/>
  <c r="BK116" i="1"/>
  <c r="BC117" i="1"/>
  <c r="BK117" i="1"/>
  <c r="BC118" i="1"/>
  <c r="BK118" i="1"/>
  <c r="BC119" i="1"/>
  <c r="BK119" i="1"/>
  <c r="BC120" i="1"/>
  <c r="BK120" i="1"/>
  <c r="BC121" i="1"/>
  <c r="BK121" i="1"/>
  <c r="BC122" i="1"/>
  <c r="BK122" i="1"/>
  <c r="BC97" i="1"/>
  <c r="BK97" i="1"/>
  <c r="BC98" i="1"/>
  <c r="BK98" i="1"/>
  <c r="BC99" i="1"/>
  <c r="BK99" i="1"/>
  <c r="BC100" i="1"/>
  <c r="BK100" i="1"/>
  <c r="BC101" i="1"/>
  <c r="BK101" i="1"/>
  <c r="BC102" i="1"/>
  <c r="BK102" i="1"/>
  <c r="BC103" i="1"/>
  <c r="BK103" i="1"/>
  <c r="BC104" i="1"/>
  <c r="BK104" i="1"/>
  <c r="BC105" i="1"/>
  <c r="BK105" i="1"/>
  <c r="BC106" i="1"/>
  <c r="BK106" i="1"/>
  <c r="BC81" i="1"/>
  <c r="BK81" i="1"/>
  <c r="BC82" i="1"/>
  <c r="BK82" i="1"/>
  <c r="BC83" i="1"/>
  <c r="BK83" i="1"/>
  <c r="BC84" i="1"/>
  <c r="BK84" i="1"/>
  <c r="BC85" i="1"/>
  <c r="BK85" i="1"/>
  <c r="BC86" i="1"/>
  <c r="BK86" i="1"/>
  <c r="BC87" i="1"/>
  <c r="BK87" i="1"/>
  <c r="BC88" i="1"/>
  <c r="BK88" i="1"/>
  <c r="BC89" i="1"/>
  <c r="BK89" i="1"/>
  <c r="BC90" i="1"/>
  <c r="BK90" i="1"/>
  <c r="BC65" i="1"/>
  <c r="BK65" i="1"/>
  <c r="BC66" i="1"/>
  <c r="BK66" i="1"/>
  <c r="BC67" i="1"/>
  <c r="BK67" i="1"/>
  <c r="BC68" i="1"/>
  <c r="BK68" i="1"/>
  <c r="BC69" i="1"/>
  <c r="BK69" i="1"/>
  <c r="BC70" i="1"/>
  <c r="BK70" i="1"/>
  <c r="BC71" i="1"/>
  <c r="BK71" i="1"/>
  <c r="BC72" i="1"/>
  <c r="BK72" i="1"/>
  <c r="BC73" i="1"/>
  <c r="BK73" i="1"/>
  <c r="BC74" i="1"/>
  <c r="BK74" i="1"/>
  <c r="BC99" i="62" l="1"/>
  <c r="BK34" i="72"/>
  <c r="BK40" i="72"/>
  <c r="P47" i="50" l="1"/>
  <c r="BC712" i="54" l="1"/>
  <c r="BK712" i="54"/>
  <c r="BC711" i="54"/>
  <c r="BK711" i="54"/>
  <c r="BC707" i="54"/>
  <c r="BK707" i="54"/>
  <c r="BC706" i="54" l="1"/>
  <c r="BK706" i="54"/>
  <c r="BC705" i="54"/>
  <c r="BK705" i="54"/>
  <c r="BC703" i="54"/>
  <c r="BK703" i="54"/>
  <c r="BC701" i="54"/>
  <c r="BK701" i="54"/>
  <c r="BC700" i="54"/>
  <c r="BK700" i="54"/>
  <c r="BC699" i="54"/>
  <c r="BK699" i="54"/>
  <c r="BC698" i="54"/>
  <c r="BK698" i="54"/>
  <c r="BC690" i="54"/>
  <c r="BK690" i="54"/>
  <c r="BC48" i="53"/>
  <c r="V121" i="72" l="1"/>
  <c r="P121" i="72"/>
  <c r="DM53" i="50" s="1"/>
  <c r="B121" i="72"/>
  <c r="V120" i="72"/>
  <c r="P120" i="72"/>
  <c r="DM52" i="50" s="1"/>
  <c r="B120" i="72"/>
  <c r="V119" i="72"/>
  <c r="P119" i="72"/>
  <c r="DM51" i="50" s="1"/>
  <c r="B119" i="72"/>
  <c r="V118" i="72"/>
  <c r="P118" i="72"/>
  <c r="DM50" i="50" s="1"/>
  <c r="B118" i="72"/>
  <c r="V117" i="72"/>
  <c r="P117" i="72"/>
  <c r="DM49" i="50" s="1"/>
  <c r="B117" i="72"/>
  <c r="V116" i="72"/>
  <c r="P116" i="72"/>
  <c r="DM48" i="50" s="1"/>
  <c r="B116" i="72"/>
  <c r="V115" i="72"/>
  <c r="P115" i="72"/>
  <c r="DM47" i="50" s="1"/>
  <c r="B115" i="72"/>
  <c r="V114" i="72"/>
  <c r="P114" i="72"/>
  <c r="DM46" i="50" s="1"/>
  <c r="B114" i="72"/>
  <c r="V113" i="72"/>
  <c r="P113" i="72"/>
  <c r="DM45" i="50" s="1"/>
  <c r="B113" i="72"/>
  <c r="V112" i="72"/>
  <c r="P112" i="72"/>
  <c r="DM44" i="50" s="1"/>
  <c r="B112" i="72"/>
  <c r="V111" i="72"/>
  <c r="P111" i="72"/>
  <c r="DM43" i="50" s="1"/>
  <c r="B111" i="72"/>
  <c r="V110" i="72"/>
  <c r="B110" i="72"/>
  <c r="V109" i="72"/>
  <c r="P109" i="72"/>
  <c r="DM41" i="50" s="1"/>
  <c r="B109" i="72"/>
  <c r="V108" i="72"/>
  <c r="P108" i="72"/>
  <c r="DM40" i="50" s="1"/>
  <c r="B108" i="72"/>
  <c r="V107" i="72"/>
  <c r="P107" i="72"/>
  <c r="DM39" i="50" s="1"/>
  <c r="B107" i="72"/>
  <c r="V106" i="72"/>
  <c r="P106" i="72"/>
  <c r="DM38" i="50" s="1"/>
  <c r="B106" i="72"/>
  <c r="V105" i="72"/>
  <c r="P105" i="72"/>
  <c r="DM37" i="50" s="1"/>
  <c r="B105" i="72"/>
  <c r="V104" i="72"/>
  <c r="P104" i="72"/>
  <c r="DM36" i="50" s="1"/>
  <c r="B104" i="72"/>
  <c r="V103" i="72"/>
  <c r="P103" i="72"/>
  <c r="DM35" i="50" s="1"/>
  <c r="B103" i="72"/>
  <c r="V102" i="72"/>
  <c r="P102" i="72"/>
  <c r="DM34" i="50" s="1"/>
  <c r="B102" i="72"/>
  <c r="V101" i="72"/>
  <c r="P101" i="72"/>
  <c r="DM33" i="50" s="1"/>
  <c r="B101" i="72"/>
  <c r="V100" i="72"/>
  <c r="P100" i="72"/>
  <c r="DM32" i="50" s="1"/>
  <c r="B100" i="72"/>
  <c r="V99" i="72"/>
  <c r="P99" i="72"/>
  <c r="DM31" i="50" s="1"/>
  <c r="B99" i="72"/>
  <c r="V98" i="72"/>
  <c r="B98" i="72"/>
  <c r="V97" i="72"/>
  <c r="P97" i="72"/>
  <c r="DM29" i="50" s="1"/>
  <c r="B97" i="72"/>
  <c r="V96" i="72"/>
  <c r="P96" i="72"/>
  <c r="DM28" i="50" s="1"/>
  <c r="B96" i="72"/>
  <c r="V95" i="72"/>
  <c r="P95" i="72"/>
  <c r="DM27" i="50" s="1"/>
  <c r="B95" i="72"/>
  <c r="V94" i="72"/>
  <c r="P94" i="72"/>
  <c r="DM26" i="50" s="1"/>
  <c r="B94" i="72"/>
  <c r="V93" i="72"/>
  <c r="P93" i="72"/>
  <c r="DM25" i="50" s="1"/>
  <c r="B93" i="72"/>
  <c r="V92" i="72"/>
  <c r="P92" i="72"/>
  <c r="DM24" i="50" s="1"/>
  <c r="B92" i="72"/>
  <c r="BK85" i="72"/>
  <c r="BK88" i="72" s="1"/>
  <c r="BC85" i="72"/>
  <c r="P98" i="72" s="1"/>
  <c r="DM30" i="50" s="1"/>
  <c r="BK79" i="72"/>
  <c r="BK80" i="72" s="1"/>
  <c r="BC79" i="72"/>
  <c r="BK72" i="72"/>
  <c r="BK74" i="72" s="1"/>
  <c r="BC72" i="72"/>
  <c r="BK63" i="72"/>
  <c r="BK67" i="72" s="1"/>
  <c r="BC63" i="72"/>
  <c r="BK46" i="72"/>
  <c r="BK58" i="72" s="1"/>
  <c r="BC46" i="72"/>
  <c r="BK41" i="72"/>
  <c r="BC40" i="72"/>
  <c r="BK35" i="72"/>
  <c r="BC34" i="72"/>
  <c r="P110" i="72" s="1"/>
  <c r="DM42" i="50" s="1"/>
  <c r="CD40" i="72" l="1"/>
  <c r="CD41" i="72" s="1"/>
  <c r="CD63" i="72"/>
  <c r="CD67" i="72" s="1"/>
  <c r="CD72" i="72"/>
  <c r="CD74" i="72" s="1"/>
  <c r="CD79" i="72"/>
  <c r="CD80" i="72" s="1"/>
  <c r="CD85" i="72"/>
  <c r="CD88" i="72" s="1"/>
  <c r="CD34" i="72"/>
  <c r="CD35" i="72" s="1"/>
  <c r="CD46" i="72"/>
  <c r="CD58" i="72" s="1"/>
  <c r="V138" i="71"/>
  <c r="P138" i="71"/>
  <c r="DI53" i="50" s="1"/>
  <c r="B138" i="71"/>
  <c r="V137" i="71"/>
  <c r="P137" i="71"/>
  <c r="DI52" i="50" s="1"/>
  <c r="B137" i="71"/>
  <c r="V136" i="71"/>
  <c r="B136" i="71"/>
  <c r="V135" i="71"/>
  <c r="B135" i="71"/>
  <c r="V134" i="71"/>
  <c r="B134" i="71"/>
  <c r="V133" i="71"/>
  <c r="B133" i="71"/>
  <c r="V132" i="71"/>
  <c r="P132" i="71"/>
  <c r="DI47" i="50" s="1"/>
  <c r="B132" i="71"/>
  <c r="V131" i="71"/>
  <c r="B131" i="71"/>
  <c r="V130" i="71"/>
  <c r="P130" i="71"/>
  <c r="DI45" i="50" s="1"/>
  <c r="B130" i="71"/>
  <c r="V129" i="71"/>
  <c r="B129" i="71"/>
  <c r="V128" i="71"/>
  <c r="B128" i="71"/>
  <c r="V127" i="71"/>
  <c r="B127" i="71"/>
  <c r="V126" i="71"/>
  <c r="B126" i="71"/>
  <c r="V125" i="71"/>
  <c r="P125" i="71"/>
  <c r="DI40" i="50" s="1"/>
  <c r="B125" i="71"/>
  <c r="V124" i="71"/>
  <c r="P124" i="71"/>
  <c r="DI39" i="50" s="1"/>
  <c r="B124" i="71"/>
  <c r="V123" i="71"/>
  <c r="P123" i="71"/>
  <c r="DI38" i="50" s="1"/>
  <c r="B123" i="71"/>
  <c r="V122" i="71"/>
  <c r="P122" i="71"/>
  <c r="DI37" i="50" s="1"/>
  <c r="B122" i="71"/>
  <c r="V121" i="71"/>
  <c r="P121" i="71"/>
  <c r="DI36" i="50" s="1"/>
  <c r="B121" i="71"/>
  <c r="V120" i="71"/>
  <c r="P120" i="71"/>
  <c r="DI35" i="50" s="1"/>
  <c r="B120" i="71"/>
  <c r="V119" i="71"/>
  <c r="P119" i="71"/>
  <c r="DI34" i="50" s="1"/>
  <c r="B119" i="71"/>
  <c r="V118" i="71"/>
  <c r="P118" i="71"/>
  <c r="DI33" i="50" s="1"/>
  <c r="B118" i="71"/>
  <c r="V117" i="71"/>
  <c r="P117" i="71"/>
  <c r="DI32" i="50" s="1"/>
  <c r="B117" i="71"/>
  <c r="V116" i="71"/>
  <c r="P116" i="71"/>
  <c r="DI31" i="50" s="1"/>
  <c r="B116" i="71"/>
  <c r="V115" i="71"/>
  <c r="P115" i="71"/>
  <c r="DI30" i="50" s="1"/>
  <c r="B115" i="71"/>
  <c r="V114" i="71"/>
  <c r="P114" i="71"/>
  <c r="DI29" i="50" s="1"/>
  <c r="B114" i="71"/>
  <c r="V113" i="71"/>
  <c r="B113" i="71"/>
  <c r="V112" i="71"/>
  <c r="P112" i="71"/>
  <c r="DI27" i="50" s="1"/>
  <c r="B112" i="71"/>
  <c r="V111" i="71"/>
  <c r="P111" i="71"/>
  <c r="DI26" i="50" s="1"/>
  <c r="B111" i="71"/>
  <c r="V110" i="71"/>
  <c r="P110" i="71"/>
  <c r="DI25" i="50" s="1"/>
  <c r="B110" i="71"/>
  <c r="V109" i="71"/>
  <c r="B109" i="71"/>
  <c r="BK104" i="71"/>
  <c r="BC104" i="71"/>
  <c r="BK103" i="71"/>
  <c r="BC103" i="71"/>
  <c r="BK102" i="71"/>
  <c r="BC102" i="71"/>
  <c r="BK101" i="71"/>
  <c r="BC101" i="71"/>
  <c r="BK100" i="71"/>
  <c r="BC100" i="71"/>
  <c r="BK99" i="71"/>
  <c r="BC99" i="71"/>
  <c r="BK98" i="71"/>
  <c r="BC98" i="71"/>
  <c r="BK97" i="71"/>
  <c r="BC97" i="71"/>
  <c r="BK96" i="71"/>
  <c r="BC96" i="71"/>
  <c r="BK95" i="71"/>
  <c r="BC95" i="71"/>
  <c r="BK94" i="71"/>
  <c r="BK105" i="71" s="1"/>
  <c r="BC94" i="71"/>
  <c r="BK88" i="71"/>
  <c r="BC88" i="71"/>
  <c r="BK87" i="71"/>
  <c r="BC87" i="71"/>
  <c r="BK86" i="71"/>
  <c r="BC86" i="71"/>
  <c r="BK85" i="71"/>
  <c r="BC85" i="71"/>
  <c r="BK84" i="71"/>
  <c r="BC84" i="71"/>
  <c r="BK83" i="71"/>
  <c r="BC83" i="71"/>
  <c r="BK82" i="71"/>
  <c r="BC82" i="71"/>
  <c r="BK81" i="71"/>
  <c r="BC81" i="71"/>
  <c r="BK80" i="71"/>
  <c r="BC80" i="71"/>
  <c r="BK79" i="71"/>
  <c r="BC79" i="71"/>
  <c r="BK78" i="71"/>
  <c r="BC78" i="71"/>
  <c r="BK72" i="71"/>
  <c r="BC72" i="71"/>
  <c r="BK71" i="71"/>
  <c r="BC71" i="71"/>
  <c r="BK70" i="71"/>
  <c r="BC70" i="71"/>
  <c r="BK69" i="71"/>
  <c r="BC69" i="71"/>
  <c r="BK68" i="71"/>
  <c r="BC68" i="71"/>
  <c r="BK67" i="71"/>
  <c r="BC67" i="71"/>
  <c r="BK66" i="71"/>
  <c r="BC66" i="71"/>
  <c r="BK65" i="71"/>
  <c r="BC65" i="71"/>
  <c r="BK64" i="71"/>
  <c r="BC64" i="71"/>
  <c r="BK63" i="71"/>
  <c r="BC63" i="71"/>
  <c r="BK62" i="71"/>
  <c r="BC62" i="71"/>
  <c r="BK56" i="71"/>
  <c r="BC56" i="71"/>
  <c r="P136" i="71" s="1"/>
  <c r="DI51" i="50" s="1"/>
  <c r="BK55" i="71"/>
  <c r="BC55" i="71"/>
  <c r="P135" i="71" s="1"/>
  <c r="DI50" i="50" s="1"/>
  <c r="BK54" i="71"/>
  <c r="BC54" i="71"/>
  <c r="P134" i="71" s="1"/>
  <c r="DI49" i="50" s="1"/>
  <c r="BK53" i="71"/>
  <c r="BC53" i="71"/>
  <c r="P133" i="71" s="1"/>
  <c r="DI48" i="50" s="1"/>
  <c r="BK52" i="71"/>
  <c r="BC52" i="71"/>
  <c r="P131" i="71" s="1"/>
  <c r="DI46" i="50" s="1"/>
  <c r="BK51" i="71"/>
  <c r="BC51" i="71"/>
  <c r="P129" i="71" s="1"/>
  <c r="DI44" i="50" s="1"/>
  <c r="BK50" i="71"/>
  <c r="BC50" i="71"/>
  <c r="P128" i="71" s="1"/>
  <c r="DI43" i="50" s="1"/>
  <c r="BK49" i="71"/>
  <c r="BC49" i="71"/>
  <c r="BK48" i="71"/>
  <c r="BC48" i="71"/>
  <c r="P126" i="71" s="1"/>
  <c r="DI41" i="50" s="1"/>
  <c r="BK47" i="71"/>
  <c r="BC47" i="71"/>
  <c r="P113" i="71" s="1"/>
  <c r="DI28" i="50" s="1"/>
  <c r="BK46" i="71"/>
  <c r="BC46" i="71"/>
  <c r="P109" i="71" s="1"/>
  <c r="DI24" i="50" s="1"/>
  <c r="BK40" i="71"/>
  <c r="BK41" i="71" s="1"/>
  <c r="BC40" i="71"/>
  <c r="BK34" i="71"/>
  <c r="BK35" i="71" s="1"/>
  <c r="BC34" i="71"/>
  <c r="P127" i="71" s="1"/>
  <c r="DI42" i="50" s="1"/>
  <c r="BK89" i="71" l="1"/>
  <c r="CD78" i="71" s="1"/>
  <c r="CD89" i="71" s="1"/>
  <c r="BK73" i="71"/>
  <c r="CD62" i="71" s="1"/>
  <c r="CD73" i="71" s="1"/>
  <c r="BK57" i="71"/>
  <c r="CD46" i="71" s="1"/>
  <c r="CD57" i="71" s="1"/>
  <c r="AT23" i="72"/>
  <c r="FM24" i="30" s="1"/>
  <c r="CD40" i="71"/>
  <c r="CD41" i="71" s="1"/>
  <c r="CD34" i="71"/>
  <c r="CD35" i="71" s="1"/>
  <c r="CD94" i="71"/>
  <c r="CD105" i="71" s="1"/>
  <c r="AT23" i="71" l="1"/>
  <c r="FF24" i="30" s="1"/>
  <c r="V160" i="70" l="1"/>
  <c r="P160" i="70"/>
  <c r="DE53" i="50" s="1"/>
  <c r="B160" i="70"/>
  <c r="V159" i="70"/>
  <c r="P159" i="70"/>
  <c r="DE52" i="50" s="1"/>
  <c r="B159" i="70"/>
  <c r="V158" i="70"/>
  <c r="B158" i="70"/>
  <c r="V157" i="70"/>
  <c r="B157" i="70"/>
  <c r="V156" i="70"/>
  <c r="B156" i="70"/>
  <c r="V155" i="70"/>
  <c r="B155" i="70"/>
  <c r="V154" i="70"/>
  <c r="P154" i="70"/>
  <c r="DE47" i="50" s="1"/>
  <c r="B154" i="70"/>
  <c r="V153" i="70"/>
  <c r="B153" i="70"/>
  <c r="V152" i="70"/>
  <c r="B152" i="70"/>
  <c r="V151" i="70"/>
  <c r="B151" i="70"/>
  <c r="V150" i="70"/>
  <c r="B150" i="70"/>
  <c r="V149" i="70"/>
  <c r="B149" i="70"/>
  <c r="V148" i="70"/>
  <c r="B148" i="70"/>
  <c r="V147" i="70"/>
  <c r="B147" i="70"/>
  <c r="V146" i="70"/>
  <c r="B146" i="70"/>
  <c r="V145" i="70"/>
  <c r="B145" i="70"/>
  <c r="V144" i="70"/>
  <c r="P144" i="70"/>
  <c r="DE37" i="50" s="1"/>
  <c r="B144" i="70"/>
  <c r="V143" i="70"/>
  <c r="P143" i="70"/>
  <c r="DE36" i="50" s="1"/>
  <c r="B143" i="70"/>
  <c r="V142" i="70"/>
  <c r="P142" i="70"/>
  <c r="DE35" i="50" s="1"/>
  <c r="B142" i="70"/>
  <c r="V141" i="70"/>
  <c r="P141" i="70"/>
  <c r="DE34" i="50" s="1"/>
  <c r="B141" i="70"/>
  <c r="V140" i="70"/>
  <c r="P140" i="70"/>
  <c r="DE33" i="50" s="1"/>
  <c r="B140" i="70"/>
  <c r="V139" i="70"/>
  <c r="P139" i="70"/>
  <c r="DE32" i="50" s="1"/>
  <c r="B139" i="70"/>
  <c r="V138" i="70"/>
  <c r="P138" i="70"/>
  <c r="DE31" i="50" s="1"/>
  <c r="B138" i="70"/>
  <c r="V137" i="70"/>
  <c r="P137" i="70"/>
  <c r="DE30" i="50" s="1"/>
  <c r="B137" i="70"/>
  <c r="V136" i="70"/>
  <c r="P136" i="70"/>
  <c r="DE29" i="50" s="1"/>
  <c r="B136" i="70"/>
  <c r="V135" i="70"/>
  <c r="B135" i="70"/>
  <c r="V134" i="70"/>
  <c r="P134" i="70"/>
  <c r="DE27" i="50" s="1"/>
  <c r="B134" i="70"/>
  <c r="V133" i="70"/>
  <c r="P133" i="70"/>
  <c r="DE26" i="50" s="1"/>
  <c r="B133" i="70"/>
  <c r="V132" i="70"/>
  <c r="P132" i="70"/>
  <c r="DE25" i="50" s="1"/>
  <c r="B132" i="70"/>
  <c r="V131" i="70"/>
  <c r="B131" i="70"/>
  <c r="BK126" i="70"/>
  <c r="BK127" i="70" s="1"/>
  <c r="BC126" i="70"/>
  <c r="P146" i="70" s="1"/>
  <c r="DE39" i="50" s="1"/>
  <c r="BK120" i="70"/>
  <c r="BK121" i="70" s="1"/>
  <c r="BC120" i="70"/>
  <c r="BK114" i="70"/>
  <c r="BK115" i="70" s="1"/>
  <c r="BC114" i="70"/>
  <c r="P145" i="70" s="1"/>
  <c r="DE38" i="50" s="1"/>
  <c r="BK108" i="70"/>
  <c r="BC108" i="70"/>
  <c r="BK107" i="70"/>
  <c r="BC107" i="70"/>
  <c r="BK106" i="70"/>
  <c r="BC106" i="70"/>
  <c r="BK105" i="70"/>
  <c r="BC105" i="70"/>
  <c r="BK104" i="70"/>
  <c r="BC104" i="70"/>
  <c r="BK103" i="70"/>
  <c r="BC103" i="70"/>
  <c r="BK102" i="70"/>
  <c r="BC102" i="70"/>
  <c r="BK101" i="70"/>
  <c r="BC101" i="70"/>
  <c r="BK100" i="70"/>
  <c r="BC100" i="70"/>
  <c r="BK99" i="70"/>
  <c r="BC99" i="70"/>
  <c r="BK98" i="70"/>
  <c r="BK109" i="70" s="1"/>
  <c r="BC98" i="70"/>
  <c r="BK92" i="70"/>
  <c r="BC92" i="70"/>
  <c r="BK91" i="70"/>
  <c r="BC91" i="70"/>
  <c r="BK90" i="70"/>
  <c r="BC90" i="70"/>
  <c r="BK89" i="70"/>
  <c r="BC89" i="70"/>
  <c r="BK88" i="70"/>
  <c r="BC88" i="70"/>
  <c r="BK87" i="70"/>
  <c r="BC87" i="70"/>
  <c r="BK86" i="70"/>
  <c r="BC86" i="70"/>
  <c r="BK85" i="70"/>
  <c r="BC85" i="70"/>
  <c r="BK84" i="70"/>
  <c r="BC84" i="70"/>
  <c r="BK83" i="70"/>
  <c r="BC83" i="70"/>
  <c r="BK82" i="70"/>
  <c r="BK93" i="70" s="1"/>
  <c r="BC82" i="70"/>
  <c r="BK76" i="70"/>
  <c r="BC76" i="70"/>
  <c r="BK75" i="70"/>
  <c r="BC75" i="70"/>
  <c r="BK74" i="70"/>
  <c r="BC74" i="70"/>
  <c r="BK73" i="70"/>
  <c r="BC73" i="70"/>
  <c r="BK72" i="70"/>
  <c r="BC72" i="70"/>
  <c r="BK71" i="70"/>
  <c r="BC71" i="70"/>
  <c r="BK70" i="70"/>
  <c r="BC70" i="70"/>
  <c r="BK69" i="70"/>
  <c r="BC69" i="70"/>
  <c r="BK68" i="70"/>
  <c r="BC68" i="70"/>
  <c r="BK67" i="70"/>
  <c r="BC67" i="70"/>
  <c r="BK66" i="70"/>
  <c r="BK77" i="70" s="1"/>
  <c r="BC66" i="70"/>
  <c r="BK60" i="70"/>
  <c r="BC60" i="70"/>
  <c r="P158" i="70" s="1"/>
  <c r="DE51" i="50" s="1"/>
  <c r="BK59" i="70"/>
  <c r="BC59" i="70"/>
  <c r="P157" i="70" s="1"/>
  <c r="DE50" i="50" s="1"/>
  <c r="BK58" i="70"/>
  <c r="BC58" i="70"/>
  <c r="BK57" i="70"/>
  <c r="BC57" i="70"/>
  <c r="P155" i="70" s="1"/>
  <c r="DE48" i="50" s="1"/>
  <c r="BK56" i="70"/>
  <c r="BC56" i="70"/>
  <c r="P153" i="70" s="1"/>
  <c r="DE46" i="50" s="1"/>
  <c r="BK55" i="70"/>
  <c r="BC55" i="70"/>
  <c r="P151" i="70" s="1"/>
  <c r="DE44" i="50" s="1"/>
  <c r="BK54" i="70"/>
  <c r="BC54" i="70"/>
  <c r="P150" i="70" s="1"/>
  <c r="DE43" i="50" s="1"/>
  <c r="BK53" i="70"/>
  <c r="BC53" i="70"/>
  <c r="BK52" i="70"/>
  <c r="BC52" i="70"/>
  <c r="P148" i="70" s="1"/>
  <c r="DE41" i="50" s="1"/>
  <c r="BK51" i="70"/>
  <c r="BC51" i="70"/>
  <c r="P135" i="70" s="1"/>
  <c r="DE28" i="50" s="1"/>
  <c r="BK50" i="70"/>
  <c r="BC50" i="70"/>
  <c r="BK44" i="70"/>
  <c r="BC44" i="70"/>
  <c r="BK43" i="70"/>
  <c r="BC43" i="70"/>
  <c r="P147" i="70" s="1"/>
  <c r="DE40" i="50" s="1"/>
  <c r="BK37" i="70"/>
  <c r="BC37" i="70"/>
  <c r="P156" i="70" s="1"/>
  <c r="DE49" i="50" s="1"/>
  <c r="BK36" i="70"/>
  <c r="BC36" i="70"/>
  <c r="P152" i="70" s="1"/>
  <c r="DE45" i="50" s="1"/>
  <c r="BK35" i="70"/>
  <c r="BC35" i="70"/>
  <c r="P149" i="70" s="1"/>
  <c r="DE42" i="50" s="1"/>
  <c r="BK34" i="70"/>
  <c r="BC34" i="70"/>
  <c r="BK45" i="70" l="1"/>
  <c r="BK38" i="70"/>
  <c r="P131" i="70"/>
  <c r="DE24" i="50" s="1"/>
  <c r="BK61" i="70"/>
  <c r="CD50" i="70" s="1"/>
  <c r="CD61" i="70" s="1"/>
  <c r="CD66" i="70"/>
  <c r="CD77" i="70" s="1"/>
  <c r="CD98" i="70"/>
  <c r="CD109" i="70" s="1"/>
  <c r="CD120" i="70"/>
  <c r="CD121" i="70" s="1"/>
  <c r="CD34" i="70"/>
  <c r="CD38" i="70" s="1"/>
  <c r="CD43" i="70"/>
  <c r="CD45" i="70" s="1"/>
  <c r="CD82" i="70"/>
  <c r="CD93" i="70" s="1"/>
  <c r="CD114" i="70"/>
  <c r="CD115" i="70" s="1"/>
  <c r="CD126" i="70"/>
  <c r="CD127" i="70" s="1"/>
  <c r="AT23" i="70" l="1"/>
  <c r="EY24" i="30" s="1"/>
  <c r="P2532" i="51" l="1"/>
  <c r="P121" i="69"/>
  <c r="P59" i="68"/>
  <c r="P71" i="66"/>
  <c r="P67" i="65"/>
  <c r="P139" i="64"/>
  <c r="P355" i="62"/>
  <c r="P384" i="61"/>
  <c r="P465" i="58"/>
  <c r="P149" i="60"/>
  <c r="P191" i="59"/>
  <c r="P148" i="57"/>
  <c r="P268" i="56"/>
  <c r="P139" i="55"/>
  <c r="P227" i="52"/>
  <c r="DA38" i="50" l="1"/>
  <c r="V136" i="69"/>
  <c r="P136" i="69"/>
  <c r="DA53" i="50" s="1"/>
  <c r="B136" i="69"/>
  <c r="V135" i="69"/>
  <c r="P135" i="69"/>
  <c r="DA52" i="50" s="1"/>
  <c r="B135" i="69"/>
  <c r="V134" i="69"/>
  <c r="P134" i="69"/>
  <c r="DA51" i="50" s="1"/>
  <c r="B134" i="69"/>
  <c r="V133" i="69"/>
  <c r="P133" i="69"/>
  <c r="DA50" i="50" s="1"/>
  <c r="B133" i="69"/>
  <c r="V132" i="69"/>
  <c r="P132" i="69"/>
  <c r="DA49" i="50" s="1"/>
  <c r="B132" i="69"/>
  <c r="V131" i="69"/>
  <c r="B131" i="69"/>
  <c r="V130" i="69"/>
  <c r="P130" i="69"/>
  <c r="DA47" i="50" s="1"/>
  <c r="B130" i="69"/>
  <c r="V129" i="69"/>
  <c r="P129" i="69"/>
  <c r="DA46" i="50" s="1"/>
  <c r="B129" i="69"/>
  <c r="V128" i="69"/>
  <c r="P128" i="69"/>
  <c r="DA45" i="50" s="1"/>
  <c r="B128" i="69"/>
  <c r="V127" i="69"/>
  <c r="P127" i="69"/>
  <c r="DA44" i="50" s="1"/>
  <c r="B127" i="69"/>
  <c r="V126" i="69"/>
  <c r="P126" i="69"/>
  <c r="DA43" i="50" s="1"/>
  <c r="B126" i="69"/>
  <c r="V125" i="69"/>
  <c r="B125" i="69"/>
  <c r="V124" i="69"/>
  <c r="P124" i="69"/>
  <c r="DA41" i="50" s="1"/>
  <c r="B124" i="69"/>
  <c r="V123" i="69"/>
  <c r="P123" i="69"/>
  <c r="DA40" i="50" s="1"/>
  <c r="B123" i="69"/>
  <c r="V122" i="69"/>
  <c r="P122" i="69"/>
  <c r="DA39" i="50" s="1"/>
  <c r="B122" i="69"/>
  <c r="V121" i="69"/>
  <c r="B121" i="69"/>
  <c r="V120" i="69"/>
  <c r="P120" i="69"/>
  <c r="DA37" i="50" s="1"/>
  <c r="B120" i="69"/>
  <c r="V119" i="69"/>
  <c r="P119" i="69"/>
  <c r="DA36" i="50" s="1"/>
  <c r="B119" i="69"/>
  <c r="V118" i="69"/>
  <c r="P118" i="69"/>
  <c r="DA35" i="50" s="1"/>
  <c r="B118" i="69"/>
  <c r="V117" i="69"/>
  <c r="P117" i="69"/>
  <c r="DA34" i="50" s="1"/>
  <c r="B117" i="69"/>
  <c r="V116" i="69"/>
  <c r="P116" i="69"/>
  <c r="DA33" i="50" s="1"/>
  <c r="B116" i="69"/>
  <c r="V115" i="69"/>
  <c r="P115" i="69"/>
  <c r="DA32" i="50" s="1"/>
  <c r="B115" i="69"/>
  <c r="V114" i="69"/>
  <c r="P114" i="69"/>
  <c r="DA31" i="50" s="1"/>
  <c r="B114" i="69"/>
  <c r="V113" i="69"/>
  <c r="P113" i="69"/>
  <c r="DA30" i="50" s="1"/>
  <c r="B113" i="69"/>
  <c r="V112" i="69"/>
  <c r="P112" i="69"/>
  <c r="DA29" i="50" s="1"/>
  <c r="B112" i="69"/>
  <c r="V111" i="69"/>
  <c r="P111" i="69"/>
  <c r="DA28" i="50" s="1"/>
  <c r="B111" i="69"/>
  <c r="V110" i="69"/>
  <c r="P110" i="69"/>
  <c r="DA27" i="50" s="1"/>
  <c r="B110" i="69"/>
  <c r="V109" i="69"/>
  <c r="P109" i="69"/>
  <c r="DA26" i="50" s="1"/>
  <c r="B109" i="69"/>
  <c r="V108" i="69"/>
  <c r="P108" i="69"/>
  <c r="DA25" i="50" s="1"/>
  <c r="B108" i="69"/>
  <c r="V107" i="69"/>
  <c r="B107" i="69"/>
  <c r="BK97" i="69"/>
  <c r="BK103" i="69" s="1"/>
  <c r="BC97" i="69"/>
  <c r="BK86" i="69"/>
  <c r="BK92" i="69" s="1"/>
  <c r="BC86" i="69"/>
  <c r="BK75" i="69"/>
  <c r="BK81" i="69" s="1"/>
  <c r="BC75" i="69"/>
  <c r="BK64" i="69"/>
  <c r="BK70" i="69" s="1"/>
  <c r="BC64" i="69"/>
  <c r="BK58" i="69"/>
  <c r="BK59" i="69" s="1"/>
  <c r="BC58" i="69"/>
  <c r="BK52" i="69"/>
  <c r="BK53" i="69" s="1"/>
  <c r="BC52" i="69"/>
  <c r="BK46" i="69"/>
  <c r="BK47" i="69" s="1"/>
  <c r="BC46" i="69"/>
  <c r="BK40" i="69"/>
  <c r="BK41" i="69" s="1"/>
  <c r="BC40" i="69"/>
  <c r="P131" i="69"/>
  <c r="DA48" i="50" s="1"/>
  <c r="P125" i="69"/>
  <c r="DA42" i="50" s="1"/>
  <c r="BK34" i="69"/>
  <c r="BK35" i="69" s="1"/>
  <c r="BC34" i="69"/>
  <c r="P107" i="69" s="1"/>
  <c r="DA24" i="50" s="1"/>
  <c r="CD34" i="69" l="1"/>
  <c r="CD35" i="69" s="1"/>
  <c r="CD46" i="69"/>
  <c r="CD47" i="69" s="1"/>
  <c r="CD58" i="69"/>
  <c r="CD59" i="69" s="1"/>
  <c r="CD40" i="69"/>
  <c r="CD41" i="69" s="1"/>
  <c r="CD52" i="69"/>
  <c r="CD53" i="69" s="1"/>
  <c r="CD64" i="69"/>
  <c r="CD70" i="69" s="1"/>
  <c r="CD75" i="69"/>
  <c r="CD81" i="69" s="1"/>
  <c r="CD86" i="69"/>
  <c r="CD92" i="69" s="1"/>
  <c r="CD97" i="69"/>
  <c r="CD103" i="69" s="1"/>
  <c r="CW38" i="50"/>
  <c r="V74" i="68"/>
  <c r="P74" i="68"/>
  <c r="CW53" i="50" s="1"/>
  <c r="B74" i="68"/>
  <c r="V73" i="68"/>
  <c r="P73" i="68"/>
  <c r="CW52" i="50" s="1"/>
  <c r="B73" i="68"/>
  <c r="V72" i="68"/>
  <c r="B72" i="68"/>
  <c r="V71" i="68"/>
  <c r="B71" i="68"/>
  <c r="V70" i="68"/>
  <c r="B70" i="68"/>
  <c r="V69" i="68"/>
  <c r="P69" i="68"/>
  <c r="CW48" i="50" s="1"/>
  <c r="B69" i="68"/>
  <c r="V68" i="68"/>
  <c r="P68" i="68"/>
  <c r="CW47" i="50" s="1"/>
  <c r="B68" i="68"/>
  <c r="V67" i="68"/>
  <c r="B67" i="68"/>
  <c r="V66" i="68"/>
  <c r="P66" i="68"/>
  <c r="CW45" i="50" s="1"/>
  <c r="B66" i="68"/>
  <c r="V65" i="68"/>
  <c r="B65" i="68"/>
  <c r="V64" i="68"/>
  <c r="B64" i="68"/>
  <c r="V63" i="68"/>
  <c r="P63" i="68"/>
  <c r="CW42" i="50" s="1"/>
  <c r="B63" i="68"/>
  <c r="V62" i="68"/>
  <c r="B62" i="68"/>
  <c r="V61" i="68"/>
  <c r="P61" i="68"/>
  <c r="CW40" i="50" s="1"/>
  <c r="B61" i="68"/>
  <c r="V60" i="68"/>
  <c r="P60" i="68"/>
  <c r="CW39" i="50" s="1"/>
  <c r="B60" i="68"/>
  <c r="V59" i="68"/>
  <c r="B59" i="68"/>
  <c r="V58" i="68"/>
  <c r="B58" i="68"/>
  <c r="V57" i="68"/>
  <c r="B57" i="68"/>
  <c r="V56" i="68"/>
  <c r="B56" i="68"/>
  <c r="V55" i="68"/>
  <c r="B55" i="68"/>
  <c r="V54" i="68"/>
  <c r="B54" i="68"/>
  <c r="V53" i="68"/>
  <c r="P53" i="68"/>
  <c r="CW32" i="50" s="1"/>
  <c r="B53" i="68"/>
  <c r="V52" i="68"/>
  <c r="B52" i="68"/>
  <c r="V51" i="68"/>
  <c r="B51" i="68"/>
  <c r="V50" i="68"/>
  <c r="B50" i="68"/>
  <c r="V49" i="68"/>
  <c r="P49" i="68"/>
  <c r="CW28" i="50" s="1"/>
  <c r="B49" i="68"/>
  <c r="V48" i="68"/>
  <c r="P48" i="68"/>
  <c r="CW27" i="50" s="1"/>
  <c r="B48" i="68"/>
  <c r="V47" i="68"/>
  <c r="B47" i="68"/>
  <c r="V46" i="68"/>
  <c r="B46" i="68"/>
  <c r="V45" i="68"/>
  <c r="B45" i="68"/>
  <c r="P72" i="68"/>
  <c r="CW51" i="50" s="1"/>
  <c r="P71" i="68"/>
  <c r="CW50" i="50" s="1"/>
  <c r="P70" i="68"/>
  <c r="CW49" i="50" s="1"/>
  <c r="P67" i="68"/>
  <c r="CW46" i="50" s="1"/>
  <c r="P65" i="68"/>
  <c r="CW44" i="50" s="1"/>
  <c r="P64" i="68"/>
  <c r="CW43" i="50" s="1"/>
  <c r="P62" i="68"/>
  <c r="CW41" i="50" s="1"/>
  <c r="P58" i="68"/>
  <c r="CW37" i="50" s="1"/>
  <c r="P57" i="68"/>
  <c r="CW36" i="50" s="1"/>
  <c r="P56" i="68"/>
  <c r="CW35" i="50" s="1"/>
  <c r="P55" i="68"/>
  <c r="CW34" i="50" s="1"/>
  <c r="P54" i="68"/>
  <c r="CW33" i="50" s="1"/>
  <c r="P52" i="68"/>
  <c r="CW31" i="50" s="1"/>
  <c r="P51" i="68"/>
  <c r="CW30" i="50" s="1"/>
  <c r="P50" i="68"/>
  <c r="CW29" i="50" s="1"/>
  <c r="P47" i="68"/>
  <c r="CW26" i="50" s="1"/>
  <c r="P46" i="68"/>
  <c r="CW25" i="50" s="1"/>
  <c r="BK40" i="68"/>
  <c r="BK41" i="68" s="1"/>
  <c r="BC40" i="68"/>
  <c r="P45" i="68" s="1"/>
  <c r="CW24" i="50" s="1"/>
  <c r="BK34" i="68"/>
  <c r="BK35" i="68" s="1"/>
  <c r="BC34" i="68"/>
  <c r="AT23" i="69" l="1"/>
  <c r="CD34" i="68"/>
  <c r="CD35" i="68" s="1"/>
  <c r="CD40" i="68"/>
  <c r="CD41" i="68" s="1"/>
  <c r="V220" i="67"/>
  <c r="B220" i="67"/>
  <c r="V219" i="67"/>
  <c r="B219" i="67"/>
  <c r="V218" i="67"/>
  <c r="B218" i="67"/>
  <c r="V217" i="67"/>
  <c r="B217" i="67"/>
  <c r="V216" i="67"/>
  <c r="B216" i="67"/>
  <c r="V215" i="67"/>
  <c r="B215" i="67"/>
  <c r="V214" i="67"/>
  <c r="P214" i="67"/>
  <c r="CS47" i="50" s="1"/>
  <c r="B214" i="67"/>
  <c r="V213" i="67"/>
  <c r="B213" i="67"/>
  <c r="V212" i="67"/>
  <c r="B212" i="67"/>
  <c r="V211" i="67"/>
  <c r="B211" i="67"/>
  <c r="V210" i="67"/>
  <c r="B210" i="67"/>
  <c r="V209" i="67"/>
  <c r="B209" i="67"/>
  <c r="V208" i="67"/>
  <c r="B208" i="67"/>
  <c r="V207" i="67"/>
  <c r="B207" i="67"/>
  <c r="V206" i="67"/>
  <c r="B206" i="67"/>
  <c r="V205" i="67"/>
  <c r="B205" i="67"/>
  <c r="V204" i="67"/>
  <c r="B204" i="67"/>
  <c r="V203" i="67"/>
  <c r="B203" i="67"/>
  <c r="V202" i="67"/>
  <c r="B202" i="67"/>
  <c r="V201" i="67"/>
  <c r="B201" i="67"/>
  <c r="V200" i="67"/>
  <c r="B200" i="67"/>
  <c r="V199" i="67"/>
  <c r="B199" i="67"/>
  <c r="V198" i="67"/>
  <c r="B198" i="67"/>
  <c r="V197" i="67"/>
  <c r="B197" i="67"/>
  <c r="V196" i="67"/>
  <c r="B196" i="67"/>
  <c r="V195" i="67"/>
  <c r="B195" i="67"/>
  <c r="V194" i="67"/>
  <c r="B194" i="67"/>
  <c r="V193" i="67"/>
  <c r="B193" i="67"/>
  <c r="V192" i="67"/>
  <c r="B192" i="67"/>
  <c r="V191" i="67"/>
  <c r="B191" i="67"/>
  <c r="BK174" i="67"/>
  <c r="BC174" i="67"/>
  <c r="BK168" i="67"/>
  <c r="BC168" i="67"/>
  <c r="BK167" i="67"/>
  <c r="BC167" i="67"/>
  <c r="BK166" i="67"/>
  <c r="BC166" i="67"/>
  <c r="BK165" i="67"/>
  <c r="BC165" i="67"/>
  <c r="BK164" i="67"/>
  <c r="BC164" i="67"/>
  <c r="BK163" i="67"/>
  <c r="BC163" i="67"/>
  <c r="BK162" i="67"/>
  <c r="BC162" i="67"/>
  <c r="BK161" i="67"/>
  <c r="BC161" i="67"/>
  <c r="BK160" i="67"/>
  <c r="BC160" i="67"/>
  <c r="BK159" i="67"/>
  <c r="BC159" i="67"/>
  <c r="BK158" i="67"/>
  <c r="BC158" i="67"/>
  <c r="BK157" i="67"/>
  <c r="BC157" i="67"/>
  <c r="BK156" i="67"/>
  <c r="BK169" i="67" s="1"/>
  <c r="BC156" i="67"/>
  <c r="BK150" i="67"/>
  <c r="BC150" i="67"/>
  <c r="BK149" i="67"/>
  <c r="BC149" i="67"/>
  <c r="BK148" i="67"/>
  <c r="BK151" i="67" s="1"/>
  <c r="BC148" i="67"/>
  <c r="BK142" i="67"/>
  <c r="BK143" i="67" s="1"/>
  <c r="BC142" i="67"/>
  <c r="BK136" i="67"/>
  <c r="BK137" i="67" s="1"/>
  <c r="BC136" i="67"/>
  <c r="BK130" i="67"/>
  <c r="BK131" i="67" s="1"/>
  <c r="BC130" i="67"/>
  <c r="BK124" i="67"/>
  <c r="BC124" i="67"/>
  <c r="P220" i="67" s="1"/>
  <c r="CS53" i="50" s="1"/>
  <c r="BK123" i="67"/>
  <c r="BC123" i="67"/>
  <c r="P219" i="67" s="1"/>
  <c r="CS52" i="50" s="1"/>
  <c r="BK122" i="67"/>
  <c r="BC122" i="67"/>
  <c r="P218" i="67" s="1"/>
  <c r="CS51" i="50" s="1"/>
  <c r="BK121" i="67"/>
  <c r="BC121" i="67"/>
  <c r="P217" i="67" s="1"/>
  <c r="CS50" i="50" s="1"/>
  <c r="BK120" i="67"/>
  <c r="BC120" i="67"/>
  <c r="P216" i="67" s="1"/>
  <c r="CS49" i="50" s="1"/>
  <c r="BK119" i="67"/>
  <c r="BC119" i="67"/>
  <c r="P215" i="67" s="1"/>
  <c r="CS48" i="50" s="1"/>
  <c r="BK118" i="67"/>
  <c r="BC118" i="67"/>
  <c r="P213" i="67" s="1"/>
  <c r="CS46" i="50" s="1"/>
  <c r="BK117" i="67"/>
  <c r="BC117" i="67"/>
  <c r="P212" i="67" s="1"/>
  <c r="CS45" i="50" s="1"/>
  <c r="BK116" i="67"/>
  <c r="BC116" i="67"/>
  <c r="P211" i="67" s="1"/>
  <c r="CS44" i="50" s="1"/>
  <c r="BK115" i="67"/>
  <c r="BC115" i="67"/>
  <c r="P210" i="67" s="1"/>
  <c r="CS43" i="50" s="1"/>
  <c r="BK114" i="67"/>
  <c r="BC114" i="67"/>
  <c r="P209" i="67" s="1"/>
  <c r="CS42" i="50" s="1"/>
  <c r="BK113" i="67"/>
  <c r="BC113" i="67"/>
  <c r="P208" i="67" s="1"/>
  <c r="CS41" i="50" s="1"/>
  <c r="BK112" i="67"/>
  <c r="BC112" i="67"/>
  <c r="P207" i="67" s="1"/>
  <c r="CS40" i="50" s="1"/>
  <c r="BK111" i="67"/>
  <c r="BC111" i="67"/>
  <c r="P206" i="67" s="1"/>
  <c r="CS39" i="50" s="1"/>
  <c r="BK110" i="67"/>
  <c r="BC110" i="67"/>
  <c r="P205" i="67" s="1"/>
  <c r="CS38" i="50" s="1"/>
  <c r="BK109" i="67"/>
  <c r="BC109" i="67"/>
  <c r="P204" i="67" s="1"/>
  <c r="CS37" i="50" s="1"/>
  <c r="BK108" i="67"/>
  <c r="BC108" i="67"/>
  <c r="P203" i="67" s="1"/>
  <c r="CS36" i="50" s="1"/>
  <c r="BK107" i="67"/>
  <c r="BC107" i="67"/>
  <c r="P202" i="67" s="1"/>
  <c r="CS35" i="50" s="1"/>
  <c r="BK106" i="67"/>
  <c r="BC106" i="67"/>
  <c r="P201" i="67" s="1"/>
  <c r="CS34" i="50" s="1"/>
  <c r="BK105" i="67"/>
  <c r="BC105" i="67"/>
  <c r="P200" i="67" s="1"/>
  <c r="CS33" i="50" s="1"/>
  <c r="BK104" i="67"/>
  <c r="BC104" i="67"/>
  <c r="P199" i="67" s="1"/>
  <c r="CS32" i="50" s="1"/>
  <c r="BK103" i="67"/>
  <c r="BC103" i="67"/>
  <c r="P198" i="67" s="1"/>
  <c r="CS31" i="50" s="1"/>
  <c r="BK102" i="67"/>
  <c r="BC102" i="67"/>
  <c r="P197" i="67" s="1"/>
  <c r="CS30" i="50" s="1"/>
  <c r="BK101" i="67"/>
  <c r="BC101" i="67"/>
  <c r="P196" i="67" s="1"/>
  <c r="CS29" i="50" s="1"/>
  <c r="BK100" i="67"/>
  <c r="BC100" i="67"/>
  <c r="P195" i="67" s="1"/>
  <c r="CS28" i="50" s="1"/>
  <c r="BK99" i="67"/>
  <c r="BC99" i="67"/>
  <c r="P194" i="67" s="1"/>
  <c r="CS27" i="50" s="1"/>
  <c r="BK98" i="67"/>
  <c r="BC98" i="67"/>
  <c r="P193" i="67" s="1"/>
  <c r="CS26" i="50" s="1"/>
  <c r="BK97" i="67"/>
  <c r="BC97" i="67"/>
  <c r="P192" i="67" s="1"/>
  <c r="CS25" i="50" s="1"/>
  <c r="BK96" i="67"/>
  <c r="BK125" i="67" s="1"/>
  <c r="BC96" i="67"/>
  <c r="BK78" i="67"/>
  <c r="BC78" i="67"/>
  <c r="BK60" i="67"/>
  <c r="BC60" i="67"/>
  <c r="BK42" i="67"/>
  <c r="BK55" i="67" s="1"/>
  <c r="BC42" i="67"/>
  <c r="BK34" i="67"/>
  <c r="BK37" i="67" s="1"/>
  <c r="BC34" i="67"/>
  <c r="BK187" i="67" l="1"/>
  <c r="CD174" i="67" s="1"/>
  <c r="CD187" i="67" s="1"/>
  <c r="BK91" i="67"/>
  <c r="BK73" i="67"/>
  <c r="CD60" i="67" s="1"/>
  <c r="CD73" i="67" s="1"/>
  <c r="P191" i="67"/>
  <c r="CS24" i="50" s="1"/>
  <c r="ER24" i="30"/>
  <c r="AT23" i="68"/>
  <c r="EK24" i="30" s="1"/>
  <c r="CD42" i="67"/>
  <c r="CD55" i="67" s="1"/>
  <c r="CD34" i="67"/>
  <c r="CD37" i="67" s="1"/>
  <c r="CD96" i="67"/>
  <c r="CD125" i="67" s="1"/>
  <c r="CD130" i="67"/>
  <c r="CD131" i="67" s="1"/>
  <c r="CD136" i="67"/>
  <c r="CD137" i="67" s="1"/>
  <c r="CD142" i="67"/>
  <c r="CD143" i="67" s="1"/>
  <c r="CD148" i="67"/>
  <c r="CD151" i="67" s="1"/>
  <c r="CD156" i="67"/>
  <c r="CD169" i="67" s="1"/>
  <c r="V86" i="66"/>
  <c r="P86" i="66"/>
  <c r="CO53" i="50" s="1"/>
  <c r="B86" i="66"/>
  <c r="V85" i="66"/>
  <c r="P85" i="66"/>
  <c r="CO52" i="50" s="1"/>
  <c r="B85" i="66"/>
  <c r="V84" i="66"/>
  <c r="P84" i="66"/>
  <c r="CO51" i="50" s="1"/>
  <c r="B84" i="66"/>
  <c r="V83" i="66"/>
  <c r="P83" i="66"/>
  <c r="CO50" i="50" s="1"/>
  <c r="B83" i="66"/>
  <c r="V82" i="66"/>
  <c r="B82" i="66"/>
  <c r="V81" i="66"/>
  <c r="B81" i="66"/>
  <c r="V80" i="66"/>
  <c r="P80" i="66"/>
  <c r="CO47" i="50" s="1"/>
  <c r="B80" i="66"/>
  <c r="V79" i="66"/>
  <c r="P79" i="66"/>
  <c r="CO46" i="50" s="1"/>
  <c r="B79" i="66"/>
  <c r="V78" i="66"/>
  <c r="P78" i="66"/>
  <c r="CO45" i="50" s="1"/>
  <c r="B78" i="66"/>
  <c r="V77" i="66"/>
  <c r="P77" i="66"/>
  <c r="CO44" i="50" s="1"/>
  <c r="B77" i="66"/>
  <c r="V76" i="66"/>
  <c r="P76" i="66"/>
  <c r="CO43" i="50" s="1"/>
  <c r="B76" i="66"/>
  <c r="V75" i="66"/>
  <c r="B75" i="66"/>
  <c r="V74" i="66"/>
  <c r="P74" i="66"/>
  <c r="CO41" i="50" s="1"/>
  <c r="B74" i="66"/>
  <c r="V73" i="66"/>
  <c r="P73" i="66"/>
  <c r="CO40" i="50" s="1"/>
  <c r="B73" i="66"/>
  <c r="V72" i="66"/>
  <c r="P72" i="66"/>
  <c r="CO39" i="50" s="1"/>
  <c r="B72" i="66"/>
  <c r="V71" i="66"/>
  <c r="CO38" i="50"/>
  <c r="B71" i="66"/>
  <c r="V70" i="66"/>
  <c r="P70" i="66"/>
  <c r="CO37" i="50" s="1"/>
  <c r="B70" i="66"/>
  <c r="V69" i="66"/>
  <c r="P69" i="66"/>
  <c r="CO36" i="50" s="1"/>
  <c r="B69" i="66"/>
  <c r="V68" i="66"/>
  <c r="P68" i="66"/>
  <c r="CO35" i="50" s="1"/>
  <c r="B68" i="66"/>
  <c r="V67" i="66"/>
  <c r="P67" i="66"/>
  <c r="CO34" i="50" s="1"/>
  <c r="B67" i="66"/>
  <c r="V66" i="66"/>
  <c r="P66" i="66"/>
  <c r="CO33" i="50" s="1"/>
  <c r="B66" i="66"/>
  <c r="V65" i="66"/>
  <c r="P65" i="66"/>
  <c r="CO32" i="50" s="1"/>
  <c r="B65" i="66"/>
  <c r="V64" i="66"/>
  <c r="B64" i="66"/>
  <c r="V63" i="66"/>
  <c r="B63" i="66"/>
  <c r="V62" i="66"/>
  <c r="B62" i="66"/>
  <c r="V61" i="66"/>
  <c r="P61" i="66"/>
  <c r="CO28" i="50" s="1"/>
  <c r="B61" i="66"/>
  <c r="V60" i="66"/>
  <c r="P60" i="66"/>
  <c r="CO27" i="50" s="1"/>
  <c r="B60" i="66"/>
  <c r="V59" i="66"/>
  <c r="B59" i="66"/>
  <c r="V58" i="66"/>
  <c r="P58" i="66"/>
  <c r="CO25" i="50" s="1"/>
  <c r="B58" i="66"/>
  <c r="V57" i="66"/>
  <c r="B57" i="66"/>
  <c r="P64" i="66"/>
  <c r="CO31" i="50" s="1"/>
  <c r="P63" i="66"/>
  <c r="CO30" i="50" s="1"/>
  <c r="P62" i="66"/>
  <c r="CO29" i="50" s="1"/>
  <c r="P59" i="66"/>
  <c r="CO26" i="50" s="1"/>
  <c r="BK52" i="66"/>
  <c r="BK53" i="66" s="1"/>
  <c r="BC52" i="66"/>
  <c r="P57" i="66" s="1"/>
  <c r="CO24" i="50" s="1"/>
  <c r="P81" i="66"/>
  <c r="CO48" i="50" s="1"/>
  <c r="BK46" i="66"/>
  <c r="BC46" i="66"/>
  <c r="BK40" i="66"/>
  <c r="BK41" i="66" s="1"/>
  <c r="BK34" i="66"/>
  <c r="BK35" i="66" s="1"/>
  <c r="BC34" i="66"/>
  <c r="P82" i="66" s="1"/>
  <c r="CO49" i="50" s="1"/>
  <c r="CD78" i="67" l="1"/>
  <c r="CD91" i="67" s="1"/>
  <c r="AT23" i="67" s="1"/>
  <c r="BK47" i="66"/>
  <c r="P75" i="66"/>
  <c r="CO42" i="50" s="1"/>
  <c r="CD34" i="66"/>
  <c r="CD35" i="66" s="1"/>
  <c r="CD40" i="66"/>
  <c r="CD41" i="66" s="1"/>
  <c r="CD46" i="66"/>
  <c r="CD47" i="66" s="1"/>
  <c r="CD52" i="66"/>
  <c r="CD53" i="66" s="1"/>
  <c r="CK38" i="50"/>
  <c r="V82" i="65"/>
  <c r="P82" i="65"/>
  <c r="CK53" i="50" s="1"/>
  <c r="B82" i="65"/>
  <c r="V81" i="65"/>
  <c r="P81" i="65"/>
  <c r="CK52" i="50" s="1"/>
  <c r="B81" i="65"/>
  <c r="V80" i="65"/>
  <c r="P80" i="65"/>
  <c r="CK51" i="50" s="1"/>
  <c r="B80" i="65"/>
  <c r="V79" i="65"/>
  <c r="P79" i="65"/>
  <c r="CK50" i="50" s="1"/>
  <c r="B79" i="65"/>
  <c r="V78" i="65"/>
  <c r="B78" i="65"/>
  <c r="V77" i="65"/>
  <c r="B77" i="65"/>
  <c r="V76" i="65"/>
  <c r="P76" i="65"/>
  <c r="CK47" i="50" s="1"/>
  <c r="B76" i="65"/>
  <c r="V75" i="65"/>
  <c r="P75" i="65"/>
  <c r="CK46" i="50" s="1"/>
  <c r="B75" i="65"/>
  <c r="V74" i="65"/>
  <c r="P74" i="65"/>
  <c r="CK45" i="50" s="1"/>
  <c r="B74" i="65"/>
  <c r="V73" i="65"/>
  <c r="P73" i="65"/>
  <c r="CK44" i="50" s="1"/>
  <c r="B73" i="65"/>
  <c r="V72" i="65"/>
  <c r="P72" i="65"/>
  <c r="CK43" i="50" s="1"/>
  <c r="B72" i="65"/>
  <c r="V71" i="65"/>
  <c r="B71" i="65"/>
  <c r="V70" i="65"/>
  <c r="P70" i="65"/>
  <c r="CK41" i="50" s="1"/>
  <c r="B70" i="65"/>
  <c r="V69" i="65"/>
  <c r="P69" i="65"/>
  <c r="CK40" i="50" s="1"/>
  <c r="B69" i="65"/>
  <c r="V68" i="65"/>
  <c r="P68" i="65"/>
  <c r="CK39" i="50" s="1"/>
  <c r="B68" i="65"/>
  <c r="V67" i="65"/>
  <c r="B67" i="65"/>
  <c r="V66" i="65"/>
  <c r="P66" i="65"/>
  <c r="CK37" i="50" s="1"/>
  <c r="B66" i="65"/>
  <c r="V65" i="65"/>
  <c r="P65" i="65"/>
  <c r="CK36" i="50" s="1"/>
  <c r="B65" i="65"/>
  <c r="V64" i="65"/>
  <c r="P64" i="65"/>
  <c r="CK35" i="50" s="1"/>
  <c r="B64" i="65"/>
  <c r="V63" i="65"/>
  <c r="P63" i="65"/>
  <c r="CK34" i="50" s="1"/>
  <c r="B63" i="65"/>
  <c r="V62" i="65"/>
  <c r="P62" i="65"/>
  <c r="CK33" i="50" s="1"/>
  <c r="B62" i="65"/>
  <c r="V61" i="65"/>
  <c r="P61" i="65"/>
  <c r="CK32" i="50" s="1"/>
  <c r="B61" i="65"/>
  <c r="V60" i="65"/>
  <c r="P60" i="65"/>
  <c r="CK31" i="50" s="1"/>
  <c r="B60" i="65"/>
  <c r="V59" i="65"/>
  <c r="P59" i="65"/>
  <c r="CK30" i="50" s="1"/>
  <c r="B59" i="65"/>
  <c r="V58" i="65"/>
  <c r="P58" i="65"/>
  <c r="CK29" i="50" s="1"/>
  <c r="B58" i="65"/>
  <c r="V57" i="65"/>
  <c r="P57" i="65"/>
  <c r="CK28" i="50" s="1"/>
  <c r="B57" i="65"/>
  <c r="V56" i="65"/>
  <c r="P56" i="65"/>
  <c r="CK27" i="50" s="1"/>
  <c r="B56" i="65"/>
  <c r="V55" i="65"/>
  <c r="P55" i="65"/>
  <c r="CK26" i="50" s="1"/>
  <c r="B55" i="65"/>
  <c r="V54" i="65"/>
  <c r="P54" i="65"/>
  <c r="CK25" i="50" s="1"/>
  <c r="B54" i="65"/>
  <c r="V53" i="65"/>
  <c r="P53" i="65"/>
  <c r="CK24" i="50" s="1"/>
  <c r="B53" i="65"/>
  <c r="BK48" i="65"/>
  <c r="BK49" i="65" s="1"/>
  <c r="BC48" i="65"/>
  <c r="BK42" i="65"/>
  <c r="BC42" i="65"/>
  <c r="BK41" i="65"/>
  <c r="BC41" i="65"/>
  <c r="P77" i="65" s="1"/>
  <c r="CK48" i="50" s="1"/>
  <c r="BK40" i="65"/>
  <c r="BK43" i="65" s="1"/>
  <c r="BC40" i="65"/>
  <c r="P71" i="65" s="1"/>
  <c r="CK42" i="50" s="1"/>
  <c r="BK34" i="65"/>
  <c r="BK35" i="65" s="1"/>
  <c r="BC34" i="65"/>
  <c r="P78" i="65" s="1"/>
  <c r="CK49" i="50" s="1"/>
  <c r="ED24" i="30" l="1"/>
  <c r="AT23" i="66"/>
  <c r="CD34" i="65"/>
  <c r="CD35" i="65" s="1"/>
  <c r="CD40" i="65"/>
  <c r="CD43" i="65" s="1"/>
  <c r="CD48" i="65"/>
  <c r="CD49" i="65" s="1"/>
  <c r="DW24" i="30" l="1"/>
  <c r="AT23" i="65"/>
  <c r="DP24" i="30" s="1"/>
  <c r="V154" i="64"/>
  <c r="P154" i="64"/>
  <c r="CG53" i="50" s="1"/>
  <c r="B154" i="64"/>
  <c r="V153" i="64"/>
  <c r="P153" i="64"/>
  <c r="CG52" i="50" s="1"/>
  <c r="B153" i="64"/>
  <c r="V152" i="64"/>
  <c r="P152" i="64"/>
  <c r="CG51" i="50" s="1"/>
  <c r="B152" i="64"/>
  <c r="V151" i="64"/>
  <c r="P151" i="64"/>
  <c r="CG50" i="50" s="1"/>
  <c r="B151" i="64"/>
  <c r="V150" i="64"/>
  <c r="P150" i="64"/>
  <c r="CG49" i="50" s="1"/>
  <c r="B150" i="64"/>
  <c r="V149" i="64"/>
  <c r="P149" i="64"/>
  <c r="CG48" i="50" s="1"/>
  <c r="B149" i="64"/>
  <c r="V148" i="64"/>
  <c r="P148" i="64"/>
  <c r="CG47" i="50" s="1"/>
  <c r="B148" i="64"/>
  <c r="V147" i="64"/>
  <c r="P147" i="64"/>
  <c r="CG46" i="50" s="1"/>
  <c r="B147" i="64"/>
  <c r="V146" i="64"/>
  <c r="P146" i="64"/>
  <c r="CG45" i="50" s="1"/>
  <c r="B146" i="64"/>
  <c r="V145" i="64"/>
  <c r="P145" i="64"/>
  <c r="CG44" i="50" s="1"/>
  <c r="B145" i="64"/>
  <c r="V144" i="64"/>
  <c r="P144" i="64"/>
  <c r="CG43" i="50" s="1"/>
  <c r="B144" i="64"/>
  <c r="V143" i="64"/>
  <c r="P143" i="64"/>
  <c r="CG42" i="50" s="1"/>
  <c r="B143" i="64"/>
  <c r="V142" i="64"/>
  <c r="P142" i="64"/>
  <c r="CG41" i="50" s="1"/>
  <c r="B142" i="64"/>
  <c r="V141" i="64"/>
  <c r="P141" i="64"/>
  <c r="CG40" i="50" s="1"/>
  <c r="B141" i="64"/>
  <c r="V140" i="64"/>
  <c r="P140" i="64"/>
  <c r="CG39" i="50" s="1"/>
  <c r="B140" i="64"/>
  <c r="V139" i="64"/>
  <c r="CG38" i="50"/>
  <c r="B139" i="64"/>
  <c r="V138" i="64"/>
  <c r="P138" i="64"/>
  <c r="CG37" i="50" s="1"/>
  <c r="B138" i="64"/>
  <c r="V137" i="64"/>
  <c r="P137" i="64"/>
  <c r="CG36" i="50" s="1"/>
  <c r="B137" i="64"/>
  <c r="V136" i="64"/>
  <c r="P136" i="64"/>
  <c r="CG35" i="50" s="1"/>
  <c r="B136" i="64"/>
  <c r="V135" i="64"/>
  <c r="P135" i="64"/>
  <c r="CG34" i="50" s="1"/>
  <c r="B135" i="64"/>
  <c r="V134" i="64"/>
  <c r="P134" i="64"/>
  <c r="CG33" i="50" s="1"/>
  <c r="B134" i="64"/>
  <c r="V133" i="64"/>
  <c r="P133" i="64"/>
  <c r="CG32" i="50" s="1"/>
  <c r="B133" i="64"/>
  <c r="V132" i="64"/>
  <c r="P132" i="64"/>
  <c r="CG31" i="50" s="1"/>
  <c r="B132" i="64"/>
  <c r="V131" i="64"/>
  <c r="P131" i="64"/>
  <c r="CG30" i="50" s="1"/>
  <c r="B131" i="64"/>
  <c r="V130" i="64"/>
  <c r="P130" i="64"/>
  <c r="CG29" i="50" s="1"/>
  <c r="B130" i="64"/>
  <c r="V129" i="64"/>
  <c r="P129" i="64"/>
  <c r="CG28" i="50" s="1"/>
  <c r="B129" i="64"/>
  <c r="V128" i="64"/>
  <c r="P128" i="64"/>
  <c r="CG27" i="50" s="1"/>
  <c r="B128" i="64"/>
  <c r="V127" i="64"/>
  <c r="B127" i="64"/>
  <c r="V126" i="64"/>
  <c r="P126" i="64"/>
  <c r="CG25" i="50" s="1"/>
  <c r="B126" i="64"/>
  <c r="V125" i="64"/>
  <c r="B125" i="64"/>
  <c r="BK114" i="64"/>
  <c r="BK121" i="64" s="1"/>
  <c r="BC114" i="64"/>
  <c r="BK102" i="64"/>
  <c r="BK109" i="64" s="1"/>
  <c r="BC102" i="64"/>
  <c r="BK90" i="64"/>
  <c r="BK97" i="64" s="1"/>
  <c r="BC90" i="64"/>
  <c r="BK78" i="64"/>
  <c r="BK85" i="64" s="1"/>
  <c r="BC78" i="64"/>
  <c r="P125" i="64" s="1"/>
  <c r="CG24" i="50" s="1"/>
  <c r="BK44" i="64"/>
  <c r="BK73" i="64" s="1"/>
  <c r="BC44" i="64"/>
  <c r="BK34" i="64"/>
  <c r="BK39" i="64" s="1"/>
  <c r="BC34" i="64"/>
  <c r="P127" i="64" s="1"/>
  <c r="CG26" i="50" s="1"/>
  <c r="CD34" i="64" l="1"/>
  <c r="CD39" i="64" s="1"/>
  <c r="CD44" i="64"/>
  <c r="CD73" i="64" s="1"/>
  <c r="CD78" i="64"/>
  <c r="CD85" i="64" s="1"/>
  <c r="CD90" i="64"/>
  <c r="CD97" i="64" s="1"/>
  <c r="CD102" i="64"/>
  <c r="CD109" i="64" s="1"/>
  <c r="CD114" i="64"/>
  <c r="CD121" i="64" s="1"/>
  <c r="V227" i="63"/>
  <c r="B227" i="63"/>
  <c r="V226" i="63"/>
  <c r="B226" i="63"/>
  <c r="V225" i="63"/>
  <c r="B225" i="63"/>
  <c r="V224" i="63"/>
  <c r="P224" i="63"/>
  <c r="CC50" i="50" s="1"/>
  <c r="B224" i="63"/>
  <c r="V223" i="63"/>
  <c r="B223" i="63"/>
  <c r="V222" i="63"/>
  <c r="B222" i="63"/>
  <c r="V221" i="63"/>
  <c r="P221" i="63"/>
  <c r="CC47" i="50" s="1"/>
  <c r="B221" i="63"/>
  <c r="V220" i="63"/>
  <c r="P220" i="63"/>
  <c r="CC46" i="50" s="1"/>
  <c r="B220" i="63"/>
  <c r="V219" i="63"/>
  <c r="B219" i="63"/>
  <c r="V218" i="63"/>
  <c r="P218" i="63"/>
  <c r="CC44" i="50" s="1"/>
  <c r="B218" i="63"/>
  <c r="V217" i="63"/>
  <c r="P217" i="63"/>
  <c r="CC43" i="50" s="1"/>
  <c r="B217" i="63"/>
  <c r="V216" i="63"/>
  <c r="B216" i="63"/>
  <c r="V215" i="63"/>
  <c r="P215" i="63"/>
  <c r="CC41" i="50" s="1"/>
  <c r="B215" i="63"/>
  <c r="V214" i="63"/>
  <c r="B214" i="63"/>
  <c r="V213" i="63"/>
  <c r="B213" i="63"/>
  <c r="V212" i="63"/>
  <c r="B212" i="63"/>
  <c r="V211" i="63"/>
  <c r="B211" i="63"/>
  <c r="V210" i="63"/>
  <c r="P210" i="63"/>
  <c r="CC36" i="50" s="1"/>
  <c r="B210" i="63"/>
  <c r="V209" i="63"/>
  <c r="P209" i="63"/>
  <c r="CC35" i="50" s="1"/>
  <c r="B209" i="63"/>
  <c r="V208" i="63"/>
  <c r="B208" i="63"/>
  <c r="V207" i="63"/>
  <c r="B207" i="63"/>
  <c r="V206" i="63"/>
  <c r="B206" i="63"/>
  <c r="V205" i="63"/>
  <c r="P205" i="63"/>
  <c r="CC31" i="50" s="1"/>
  <c r="B205" i="63"/>
  <c r="V204" i="63"/>
  <c r="P204" i="63"/>
  <c r="CC30" i="50" s="1"/>
  <c r="B204" i="63"/>
  <c r="V203" i="63"/>
  <c r="B203" i="63"/>
  <c r="V202" i="63"/>
  <c r="B202" i="63"/>
  <c r="V201" i="63"/>
  <c r="B201" i="63"/>
  <c r="V200" i="63"/>
  <c r="B200" i="63"/>
  <c r="V199" i="63"/>
  <c r="B199" i="63"/>
  <c r="V198" i="63"/>
  <c r="B198" i="63"/>
  <c r="BK172" i="63"/>
  <c r="BK194" i="63" s="1"/>
  <c r="BC172" i="63"/>
  <c r="BK145" i="63"/>
  <c r="BK167" i="63" s="1"/>
  <c r="BC145" i="63"/>
  <c r="BK118" i="63"/>
  <c r="BK140" i="63" s="1"/>
  <c r="BC118" i="63"/>
  <c r="BK91" i="63"/>
  <c r="BK113" i="63" s="1"/>
  <c r="BC91" i="63"/>
  <c r="BK85" i="63"/>
  <c r="BK86" i="63" s="1"/>
  <c r="BC85" i="63"/>
  <c r="BK78" i="63"/>
  <c r="BK80" i="63" s="1"/>
  <c r="BC78" i="63"/>
  <c r="BK72" i="63"/>
  <c r="BC72" i="63"/>
  <c r="P225" i="63" s="1"/>
  <c r="CC51" i="50" s="1"/>
  <c r="BK71" i="63"/>
  <c r="BC71" i="63"/>
  <c r="P223" i="63" s="1"/>
  <c r="CC49" i="50" s="1"/>
  <c r="BK70" i="63"/>
  <c r="BC70" i="63"/>
  <c r="BK69" i="63"/>
  <c r="BK73" i="63" s="1"/>
  <c r="BC69" i="63"/>
  <c r="BK63" i="63"/>
  <c r="BC63" i="63"/>
  <c r="P216" i="63" s="1"/>
  <c r="CC42" i="50" s="1"/>
  <c r="BK62" i="63"/>
  <c r="BC62" i="63"/>
  <c r="BK61" i="63"/>
  <c r="BK64" i="63" s="1"/>
  <c r="BC61" i="63"/>
  <c r="P198" i="63" s="1"/>
  <c r="CC24" i="50" s="1"/>
  <c r="BK55" i="63"/>
  <c r="BC55" i="63"/>
  <c r="P227" i="63" s="1"/>
  <c r="CC53" i="50" s="1"/>
  <c r="BK54" i="63"/>
  <c r="BC54" i="63"/>
  <c r="P226" i="63" s="1"/>
  <c r="CC52" i="50" s="1"/>
  <c r="BK53" i="63"/>
  <c r="BC53" i="63"/>
  <c r="P222" i="63" s="1"/>
  <c r="CC48" i="50" s="1"/>
  <c r="BK52" i="63"/>
  <c r="BC52" i="63"/>
  <c r="P219" i="63" s="1"/>
  <c r="CC45" i="50" s="1"/>
  <c r="BK51" i="63"/>
  <c r="BC51" i="63"/>
  <c r="P214" i="63" s="1"/>
  <c r="CC40" i="50" s="1"/>
  <c r="BK50" i="63"/>
  <c r="BC50" i="63"/>
  <c r="P213" i="63" s="1"/>
  <c r="CC39" i="50" s="1"/>
  <c r="BK49" i="63"/>
  <c r="BC49" i="63"/>
  <c r="P212" i="63" s="1"/>
  <c r="CC38" i="50" s="1"/>
  <c r="BK48" i="63"/>
  <c r="BC48" i="63"/>
  <c r="P211" i="63" s="1"/>
  <c r="CC37" i="50" s="1"/>
  <c r="BK47" i="63"/>
  <c r="BC47" i="63"/>
  <c r="P208" i="63" s="1"/>
  <c r="CC34" i="50" s="1"/>
  <c r="BK46" i="63"/>
  <c r="BC46" i="63"/>
  <c r="P207" i="63" s="1"/>
  <c r="CC33" i="50" s="1"/>
  <c r="BK45" i="63"/>
  <c r="BC45" i="63"/>
  <c r="P206" i="63" s="1"/>
  <c r="CC32" i="50" s="1"/>
  <c r="BK44" i="63"/>
  <c r="BC44" i="63"/>
  <c r="P203" i="63" s="1"/>
  <c r="CC29" i="50" s="1"/>
  <c r="BK43" i="63"/>
  <c r="BC43" i="63"/>
  <c r="P202" i="63" s="1"/>
  <c r="CC28" i="50" s="1"/>
  <c r="BK42" i="63"/>
  <c r="BC42" i="63"/>
  <c r="P201" i="63" s="1"/>
  <c r="CC27" i="50" s="1"/>
  <c r="BK41" i="63"/>
  <c r="BC41" i="63"/>
  <c r="BK40" i="63"/>
  <c r="BK56" i="63" s="1"/>
  <c r="BC40" i="63"/>
  <c r="P199" i="63" s="1"/>
  <c r="CC25" i="50" s="1"/>
  <c r="BK34" i="63"/>
  <c r="BK35" i="63" s="1"/>
  <c r="BC34" i="63"/>
  <c r="P200" i="63" s="1"/>
  <c r="CC26" i="50" s="1"/>
  <c r="AT23" i="64" l="1"/>
  <c r="DI24" i="30" s="1"/>
  <c r="CD34" i="63"/>
  <c r="CD35" i="63" s="1"/>
  <c r="CD40" i="63"/>
  <c r="CD56" i="63" s="1"/>
  <c r="CD61" i="63"/>
  <c r="CD64" i="63" s="1"/>
  <c r="CD69" i="63"/>
  <c r="CD73" i="63" s="1"/>
  <c r="CD78" i="63"/>
  <c r="CD80" i="63" s="1"/>
  <c r="CD85" i="63"/>
  <c r="CD86" i="63" s="1"/>
  <c r="CD91" i="63"/>
  <c r="CD113" i="63" s="1"/>
  <c r="CD118" i="63"/>
  <c r="CD140" i="63" s="1"/>
  <c r="CD145" i="63"/>
  <c r="CD167" i="63" s="1"/>
  <c r="CD172" i="63"/>
  <c r="CD194" i="63" s="1"/>
  <c r="BU38" i="50"/>
  <c r="AT23" i="63" l="1"/>
  <c r="DB24" i="30" s="1"/>
  <c r="V370" i="62"/>
  <c r="P370" i="62"/>
  <c r="BY53" i="50" s="1"/>
  <c r="B370" i="62"/>
  <c r="V369" i="62"/>
  <c r="P369" i="62"/>
  <c r="BY52" i="50" s="1"/>
  <c r="B369" i="62"/>
  <c r="V368" i="62"/>
  <c r="B368" i="62"/>
  <c r="V367" i="62"/>
  <c r="B367" i="62"/>
  <c r="V366" i="62"/>
  <c r="B366" i="62"/>
  <c r="V365" i="62"/>
  <c r="B365" i="62"/>
  <c r="V364" i="62"/>
  <c r="B364" i="62"/>
  <c r="V363" i="62"/>
  <c r="B363" i="62"/>
  <c r="V362" i="62"/>
  <c r="P362" i="62"/>
  <c r="BY45" i="50" s="1"/>
  <c r="B362" i="62"/>
  <c r="V361" i="62"/>
  <c r="B361" i="62"/>
  <c r="V360" i="62"/>
  <c r="B360" i="62"/>
  <c r="V359" i="62"/>
  <c r="B359" i="62"/>
  <c r="V358" i="62"/>
  <c r="B358" i="62"/>
  <c r="V357" i="62"/>
  <c r="P357" i="62"/>
  <c r="BY40" i="50" s="1"/>
  <c r="B357" i="62"/>
  <c r="V356" i="62"/>
  <c r="P356" i="62"/>
  <c r="BY39" i="50" s="1"/>
  <c r="B356" i="62"/>
  <c r="V355" i="62"/>
  <c r="BY38" i="50"/>
  <c r="B355" i="62"/>
  <c r="V354" i="62"/>
  <c r="P354" i="62"/>
  <c r="BY37" i="50" s="1"/>
  <c r="B354" i="62"/>
  <c r="V353" i="62"/>
  <c r="P353" i="62"/>
  <c r="BY36" i="50" s="1"/>
  <c r="B353" i="62"/>
  <c r="V352" i="62"/>
  <c r="P352" i="62"/>
  <c r="BY35" i="50" s="1"/>
  <c r="B352" i="62"/>
  <c r="V351" i="62"/>
  <c r="P351" i="62"/>
  <c r="BY34" i="50" s="1"/>
  <c r="B351" i="62"/>
  <c r="V350" i="62"/>
  <c r="P350" i="62"/>
  <c r="BY33" i="50" s="1"/>
  <c r="B350" i="62"/>
  <c r="V349" i="62"/>
  <c r="P349" i="62"/>
  <c r="BY32" i="50" s="1"/>
  <c r="B349" i="62"/>
  <c r="V348" i="62"/>
  <c r="B348" i="62"/>
  <c r="V347" i="62"/>
  <c r="B347" i="62"/>
  <c r="V346" i="62"/>
  <c r="B346" i="62"/>
  <c r="V345" i="62"/>
  <c r="P345" i="62"/>
  <c r="BY28" i="50" s="1"/>
  <c r="B345" i="62"/>
  <c r="V344" i="62"/>
  <c r="P344" i="62"/>
  <c r="BY27" i="50" s="1"/>
  <c r="B344" i="62"/>
  <c r="V343" i="62"/>
  <c r="B343" i="62"/>
  <c r="V342" i="62"/>
  <c r="P342" i="62"/>
  <c r="BY25" i="50" s="1"/>
  <c r="B342" i="62"/>
  <c r="V341" i="62"/>
  <c r="B341" i="62"/>
  <c r="BK336" i="62"/>
  <c r="BK337" i="62" s="1"/>
  <c r="BC336" i="62"/>
  <c r="BK330" i="62"/>
  <c r="BC330" i="62"/>
  <c r="BK329" i="62"/>
  <c r="BC329" i="62"/>
  <c r="BK328" i="62"/>
  <c r="BC328" i="62"/>
  <c r="BK327" i="62"/>
  <c r="BC327" i="62"/>
  <c r="BK326" i="62"/>
  <c r="BC326" i="62"/>
  <c r="BK325" i="62"/>
  <c r="BC325" i="62"/>
  <c r="BK324" i="62"/>
  <c r="BC324" i="62"/>
  <c r="BK323" i="62"/>
  <c r="BC323" i="62"/>
  <c r="BK317" i="62"/>
  <c r="BC317" i="62"/>
  <c r="BK316" i="62"/>
  <c r="BC316" i="62"/>
  <c r="BK315" i="62"/>
  <c r="BC315" i="62"/>
  <c r="BK314" i="62"/>
  <c r="BC314" i="62"/>
  <c r="BK313" i="62"/>
  <c r="BC313" i="62"/>
  <c r="BK312" i="62"/>
  <c r="BC312" i="62"/>
  <c r="BK311" i="62"/>
  <c r="BC311" i="62"/>
  <c r="BK310" i="62"/>
  <c r="BC310" i="62"/>
  <c r="BK309" i="62"/>
  <c r="BK318" i="62" s="1"/>
  <c r="BC309" i="62"/>
  <c r="BK303" i="62"/>
  <c r="BK304" i="62" s="1"/>
  <c r="BC303" i="62"/>
  <c r="BK297" i="62"/>
  <c r="BK298" i="62" s="1"/>
  <c r="BC297" i="62"/>
  <c r="BK291" i="62"/>
  <c r="BK292" i="62" s="1"/>
  <c r="BC291" i="62"/>
  <c r="BK285" i="62"/>
  <c r="BK286" i="62" s="1"/>
  <c r="BC285" i="62"/>
  <c r="BK279" i="62"/>
  <c r="BC279" i="62"/>
  <c r="BK278" i="62"/>
  <c r="BC278" i="62"/>
  <c r="BK277" i="62"/>
  <c r="BC277" i="62"/>
  <c r="BK276" i="62"/>
  <c r="BC276" i="62"/>
  <c r="BK275" i="62"/>
  <c r="BC275" i="62"/>
  <c r="BK274" i="62"/>
  <c r="BC274" i="62"/>
  <c r="BK273" i="62"/>
  <c r="BK280" i="62" s="1"/>
  <c r="BC273" i="62"/>
  <c r="BK267" i="62"/>
  <c r="BC267" i="62"/>
  <c r="BK266" i="62"/>
  <c r="BK268" i="62" s="1"/>
  <c r="BC266" i="62"/>
  <c r="BK260" i="62"/>
  <c r="BC260" i="62"/>
  <c r="BK259" i="62"/>
  <c r="BC259" i="62"/>
  <c r="BK258" i="62"/>
  <c r="BC258" i="62"/>
  <c r="BK252" i="62"/>
  <c r="BK253" i="62" s="1"/>
  <c r="BC252" i="62"/>
  <c r="BK246" i="62"/>
  <c r="BK247" i="62" s="1"/>
  <c r="BC246" i="62"/>
  <c r="BK240" i="62"/>
  <c r="BK241" i="62" s="1"/>
  <c r="BC240" i="62"/>
  <c r="BK234" i="62"/>
  <c r="BC234" i="62"/>
  <c r="BK233" i="62"/>
  <c r="BC233" i="62"/>
  <c r="BK232" i="62"/>
  <c r="BC232" i="62"/>
  <c r="BK231" i="62"/>
  <c r="BC231" i="62"/>
  <c r="BK230" i="62"/>
  <c r="BC230" i="62"/>
  <c r="BK229" i="62"/>
  <c r="BC229" i="62"/>
  <c r="BK228" i="62"/>
  <c r="BC228" i="62"/>
  <c r="BK222" i="62"/>
  <c r="BC222" i="62"/>
  <c r="BK221" i="62"/>
  <c r="BC221" i="62"/>
  <c r="BK220" i="62"/>
  <c r="BC220" i="62"/>
  <c r="BK214" i="62"/>
  <c r="BC214" i="62"/>
  <c r="BK213" i="62"/>
  <c r="BK215" i="62" s="1"/>
  <c r="BC213" i="62"/>
  <c r="BK207" i="62"/>
  <c r="BC207" i="62"/>
  <c r="BK206" i="62"/>
  <c r="BK208" i="62" s="1"/>
  <c r="BC206" i="62"/>
  <c r="BK200" i="62"/>
  <c r="BK201" i="62" s="1"/>
  <c r="BC200" i="62"/>
  <c r="BK194" i="62"/>
  <c r="BC194" i="62"/>
  <c r="BK193" i="62"/>
  <c r="BC193" i="62"/>
  <c r="BK192" i="62"/>
  <c r="BC192" i="62"/>
  <c r="BK186" i="62"/>
  <c r="BC186" i="62"/>
  <c r="BK185" i="62"/>
  <c r="BK187" i="62" s="1"/>
  <c r="BC185" i="62"/>
  <c r="BK179" i="62"/>
  <c r="BC179" i="62"/>
  <c r="BK178" i="62"/>
  <c r="BK180" i="62" s="1"/>
  <c r="BC178" i="62"/>
  <c r="BK172" i="62"/>
  <c r="BC172" i="62"/>
  <c r="P368" i="62" s="1"/>
  <c r="BY51" i="50" s="1"/>
  <c r="BK171" i="62"/>
  <c r="BC171" i="62"/>
  <c r="BK170" i="62"/>
  <c r="BC170" i="62"/>
  <c r="BK169" i="62"/>
  <c r="BC169" i="62"/>
  <c r="BK168" i="62"/>
  <c r="BC168" i="62"/>
  <c r="BK167" i="62"/>
  <c r="BC167" i="62"/>
  <c r="P360" i="62" s="1"/>
  <c r="BY43" i="50" s="1"/>
  <c r="BK166" i="62"/>
  <c r="BC166" i="62"/>
  <c r="BK165" i="62"/>
  <c r="BC165" i="62"/>
  <c r="BK164" i="62"/>
  <c r="BC164" i="62"/>
  <c r="BK163" i="62"/>
  <c r="BC163" i="62"/>
  <c r="BK162" i="62"/>
  <c r="BC162" i="62"/>
  <c r="BK161" i="62"/>
  <c r="BK173" i="62" s="1"/>
  <c r="BC161" i="62"/>
  <c r="BK155" i="62"/>
  <c r="BC155" i="62"/>
  <c r="BK154" i="62"/>
  <c r="BC154" i="62"/>
  <c r="BK153" i="62"/>
  <c r="BC153" i="62"/>
  <c r="BK152" i="62"/>
  <c r="BC152" i="62"/>
  <c r="BK146" i="62"/>
  <c r="BC146" i="62"/>
  <c r="BK145" i="62"/>
  <c r="BK147" i="62" s="1"/>
  <c r="BC145" i="62"/>
  <c r="BK139" i="62"/>
  <c r="BK140" i="62" s="1"/>
  <c r="BC139" i="62"/>
  <c r="BK133" i="62"/>
  <c r="BK134" i="62" s="1"/>
  <c r="BC133" i="62"/>
  <c r="BK127" i="62"/>
  <c r="BC127" i="62"/>
  <c r="BK126" i="62"/>
  <c r="BC126" i="62"/>
  <c r="BK125" i="62"/>
  <c r="BC125" i="62"/>
  <c r="BK124" i="62"/>
  <c r="BC124" i="62"/>
  <c r="BK118" i="62"/>
  <c r="BC118" i="62"/>
  <c r="BK117" i="62"/>
  <c r="BC117" i="62"/>
  <c r="BK116" i="62"/>
  <c r="BC116" i="62"/>
  <c r="BK115" i="62"/>
  <c r="BC115" i="62"/>
  <c r="BK114" i="62"/>
  <c r="BC114" i="62"/>
  <c r="BK113" i="62"/>
  <c r="BC113" i="62"/>
  <c r="BK112" i="62"/>
  <c r="BC112" i="62"/>
  <c r="BK106" i="62"/>
  <c r="BC106" i="62"/>
  <c r="BK105" i="62"/>
  <c r="BK107" i="62" s="1"/>
  <c r="BC105" i="62"/>
  <c r="BK99" i="62"/>
  <c r="BK100" i="62" s="1"/>
  <c r="BK93" i="62"/>
  <c r="BC93" i="62"/>
  <c r="BK92" i="62"/>
  <c r="BC92" i="62"/>
  <c r="BK91" i="62"/>
  <c r="BC91" i="62"/>
  <c r="BK85" i="62"/>
  <c r="BC85" i="62"/>
  <c r="BK84" i="62"/>
  <c r="BC84" i="62"/>
  <c r="BK83" i="62"/>
  <c r="BC83" i="62"/>
  <c r="BK82" i="62"/>
  <c r="BC82" i="62"/>
  <c r="BK81" i="62"/>
  <c r="BC81" i="62"/>
  <c r="BK80" i="62"/>
  <c r="BC80" i="62"/>
  <c r="BK79" i="62"/>
  <c r="BC79" i="62"/>
  <c r="BK78" i="62"/>
  <c r="BC78" i="62"/>
  <c r="BK77" i="62"/>
  <c r="BK86" i="62" s="1"/>
  <c r="BC77" i="62"/>
  <c r="BK71" i="62"/>
  <c r="BC71" i="62"/>
  <c r="BK70" i="62"/>
  <c r="BC70" i="62"/>
  <c r="BK64" i="62"/>
  <c r="BC64" i="62"/>
  <c r="BK63" i="62"/>
  <c r="BC63" i="62"/>
  <c r="BK62" i="62"/>
  <c r="BC62" i="62"/>
  <c r="P364" i="62" s="1"/>
  <c r="BY47" i="50" s="1"/>
  <c r="BK61" i="62"/>
  <c r="BK65" i="62" s="1"/>
  <c r="BC61" i="62"/>
  <c r="BK55" i="62"/>
  <c r="BC55" i="62"/>
  <c r="BK54" i="62"/>
  <c r="BC54" i="62"/>
  <c r="BK53" i="62"/>
  <c r="BC53" i="62"/>
  <c r="BK52" i="62"/>
  <c r="BC52" i="62"/>
  <c r="BK51" i="62"/>
  <c r="BC51" i="62"/>
  <c r="BK50" i="62"/>
  <c r="BC50" i="62"/>
  <c r="BK49" i="62"/>
  <c r="BC49" i="62"/>
  <c r="BK43" i="62"/>
  <c r="BC43" i="62"/>
  <c r="BK42" i="62"/>
  <c r="BC42" i="62"/>
  <c r="BK36" i="62"/>
  <c r="BC36" i="62"/>
  <c r="BK35" i="62"/>
  <c r="BC35" i="62"/>
  <c r="BK34" i="62"/>
  <c r="BK37" i="62" s="1"/>
  <c r="BC34" i="62"/>
  <c r="BK119" i="62" l="1"/>
  <c r="P358" i="62"/>
  <c r="BY41" i="50" s="1"/>
  <c r="P361" i="62"/>
  <c r="BY44" i="50" s="1"/>
  <c r="P363" i="62"/>
  <c r="BY46" i="50" s="1"/>
  <c r="P367" i="62"/>
  <c r="BY50" i="50" s="1"/>
  <c r="BK331" i="62"/>
  <c r="BK261" i="62"/>
  <c r="CD258" i="62" s="1"/>
  <c r="CD261" i="62" s="1"/>
  <c r="BK223" i="62"/>
  <c r="CD220" i="62" s="1"/>
  <c r="CD223" i="62" s="1"/>
  <c r="BK195" i="62"/>
  <c r="CD192" i="62" s="1"/>
  <c r="CD195" i="62" s="1"/>
  <c r="BK94" i="62"/>
  <c r="CD91" i="62" s="1"/>
  <c r="CD94" i="62" s="1"/>
  <c r="BK56" i="62"/>
  <c r="P365" i="62"/>
  <c r="BY48" i="50" s="1"/>
  <c r="P341" i="62"/>
  <c r="BY24" i="50" s="1"/>
  <c r="P359" i="62"/>
  <c r="BY42" i="50" s="1"/>
  <c r="P366" i="62"/>
  <c r="BY49" i="50" s="1"/>
  <c r="P343" i="62"/>
  <c r="BY26" i="50" s="1"/>
  <c r="P346" i="62"/>
  <c r="BY29" i="50" s="1"/>
  <c r="P347" i="62"/>
  <c r="BY30" i="50" s="1"/>
  <c r="P348" i="62"/>
  <c r="BY31" i="50" s="1"/>
  <c r="BK44" i="62"/>
  <c r="BK72" i="62"/>
  <c r="BK156" i="62"/>
  <c r="CD152" i="62" s="1"/>
  <c r="CD156" i="62" s="1"/>
  <c r="BK128" i="62"/>
  <c r="CD124" i="62" s="1"/>
  <c r="CD128" i="62" s="1"/>
  <c r="BK235" i="62"/>
  <c r="CD228" i="62" s="1"/>
  <c r="CD235" i="62" s="1"/>
  <c r="CD34" i="62"/>
  <c r="CD37" i="62" s="1"/>
  <c r="CD42" i="62"/>
  <c r="CD44" i="62" s="1"/>
  <c r="CD49" i="62"/>
  <c r="CD56" i="62" s="1"/>
  <c r="CD61" i="62"/>
  <c r="CD65" i="62" s="1"/>
  <c r="CD70" i="62"/>
  <c r="CD72" i="62" s="1"/>
  <c r="CD77" i="62"/>
  <c r="CD86" i="62" s="1"/>
  <c r="CD99" i="62"/>
  <c r="CD100" i="62" s="1"/>
  <c r="CD105" i="62"/>
  <c r="CD107" i="62" s="1"/>
  <c r="CD112" i="62"/>
  <c r="CD119" i="62" s="1"/>
  <c r="CD133" i="62"/>
  <c r="CD134" i="62" s="1"/>
  <c r="CD139" i="62"/>
  <c r="CD140" i="62" s="1"/>
  <c r="CD145" i="62"/>
  <c r="CD147" i="62" s="1"/>
  <c r="CD161" i="62"/>
  <c r="CD173" i="62" s="1"/>
  <c r="CD178" i="62"/>
  <c r="CD180" i="62" s="1"/>
  <c r="CD185" i="62"/>
  <c r="CD187" i="62" s="1"/>
  <c r="CD200" i="62"/>
  <c r="CD201" i="62" s="1"/>
  <c r="CD206" i="62"/>
  <c r="CD208" i="62" s="1"/>
  <c r="CD213" i="62"/>
  <c r="CD215" i="62" s="1"/>
  <c r="CD240" i="62"/>
  <c r="CD241" i="62" s="1"/>
  <c r="CD246" i="62"/>
  <c r="CD247" i="62" s="1"/>
  <c r="CD252" i="62"/>
  <c r="CD253" i="62" s="1"/>
  <c r="CD266" i="62"/>
  <c r="CD268" i="62" s="1"/>
  <c r="CD273" i="62"/>
  <c r="CD280" i="62" s="1"/>
  <c r="CD285" i="62"/>
  <c r="CD286" i="62" s="1"/>
  <c r="CD291" i="62"/>
  <c r="CD292" i="62" s="1"/>
  <c r="CD297" i="62"/>
  <c r="CD298" i="62" s="1"/>
  <c r="CD303" i="62"/>
  <c r="CD304" i="62" s="1"/>
  <c r="CD309" i="62"/>
  <c r="CD318" i="62" s="1"/>
  <c r="CD336" i="62"/>
  <c r="CD337" i="62" s="1"/>
  <c r="CD323" i="62" l="1"/>
  <c r="CD331" i="62" s="1"/>
  <c r="AT23" i="62" s="1"/>
  <c r="CU24" i="30" s="1"/>
  <c r="BC83" i="61"/>
  <c r="BK83" i="61"/>
  <c r="V399" i="61" l="1"/>
  <c r="B399" i="61"/>
  <c r="V398" i="61"/>
  <c r="B398" i="61"/>
  <c r="V397" i="61"/>
  <c r="B397" i="61"/>
  <c r="V396" i="61"/>
  <c r="B396" i="61"/>
  <c r="V395" i="61"/>
  <c r="B395" i="61"/>
  <c r="V394" i="61"/>
  <c r="B394" i="61"/>
  <c r="V393" i="61"/>
  <c r="B393" i="61"/>
  <c r="V392" i="61"/>
  <c r="B392" i="61"/>
  <c r="V391" i="61"/>
  <c r="B391" i="61"/>
  <c r="V390" i="61"/>
  <c r="B390" i="61"/>
  <c r="V389" i="61"/>
  <c r="B389" i="61"/>
  <c r="V388" i="61"/>
  <c r="B388" i="61"/>
  <c r="V387" i="61"/>
  <c r="B387" i="61"/>
  <c r="V386" i="61"/>
  <c r="B386" i="61"/>
  <c r="V385" i="61"/>
  <c r="B385" i="61"/>
  <c r="V384" i="61"/>
  <c r="B384" i="61"/>
  <c r="V383" i="61"/>
  <c r="B383" i="61"/>
  <c r="V382" i="61"/>
  <c r="B382" i="61"/>
  <c r="V381" i="61"/>
  <c r="B381" i="61"/>
  <c r="V380" i="61"/>
  <c r="B380" i="61"/>
  <c r="V379" i="61"/>
  <c r="B379" i="61"/>
  <c r="V378" i="61"/>
  <c r="B378" i="61"/>
  <c r="V377" i="61"/>
  <c r="B377" i="61"/>
  <c r="V376" i="61"/>
  <c r="B376" i="61"/>
  <c r="V375" i="61"/>
  <c r="B375" i="61"/>
  <c r="V374" i="61"/>
  <c r="B374" i="61"/>
  <c r="V373" i="61"/>
  <c r="B373" i="61"/>
  <c r="V372" i="61"/>
  <c r="B372" i="61"/>
  <c r="V371" i="61"/>
  <c r="B371" i="61"/>
  <c r="V370" i="61"/>
  <c r="B370" i="61"/>
  <c r="BK365" i="61"/>
  <c r="BK366" i="61" s="1"/>
  <c r="BC365" i="61"/>
  <c r="BK359" i="61"/>
  <c r="BC359" i="61"/>
  <c r="BK353" i="61"/>
  <c r="BK354" i="61" s="1"/>
  <c r="BC353" i="61"/>
  <c r="P398" i="61"/>
  <c r="BU52" i="50" s="1"/>
  <c r="P386" i="61"/>
  <c r="BU40" i="50" s="1"/>
  <c r="P385" i="61"/>
  <c r="BU39" i="50" s="1"/>
  <c r="P381" i="61"/>
  <c r="BU35" i="50" s="1"/>
  <c r="P380" i="61"/>
  <c r="BU34" i="50" s="1"/>
  <c r="P375" i="61"/>
  <c r="BU29" i="50" s="1"/>
  <c r="BK347" i="61"/>
  <c r="BK348" i="61" s="1"/>
  <c r="BC347" i="61"/>
  <c r="BK333" i="61"/>
  <c r="BK342" i="61" s="1"/>
  <c r="BC333" i="61"/>
  <c r="P389" i="61"/>
  <c r="BU43" i="50" s="1"/>
  <c r="BK319" i="61"/>
  <c r="BK328" i="61" s="1"/>
  <c r="BC319" i="61"/>
  <c r="BK313" i="61"/>
  <c r="BC313" i="61"/>
  <c r="BK312" i="61"/>
  <c r="BC312" i="61"/>
  <c r="BK311" i="61"/>
  <c r="BC311" i="61"/>
  <c r="BK310" i="61"/>
  <c r="BC310" i="61"/>
  <c r="BK309" i="61"/>
  <c r="BC309" i="61"/>
  <c r="BK308" i="61"/>
  <c r="BC308" i="61"/>
  <c r="BK307" i="61"/>
  <c r="BC307" i="61"/>
  <c r="BK306" i="61"/>
  <c r="BC306" i="61"/>
  <c r="BK305" i="61"/>
  <c r="BK314" i="61" s="1"/>
  <c r="BC305" i="61"/>
  <c r="BK299" i="61"/>
  <c r="BC299" i="61"/>
  <c r="BK298" i="61"/>
  <c r="BC298" i="61"/>
  <c r="BK297" i="61"/>
  <c r="BC297" i="61"/>
  <c r="BK296" i="61"/>
  <c r="BK300" i="61" s="1"/>
  <c r="BC296" i="61"/>
  <c r="BK290" i="61"/>
  <c r="BC290" i="61"/>
  <c r="BK289" i="61"/>
  <c r="BC289" i="61"/>
  <c r="BK288" i="61"/>
  <c r="BK291" i="61" s="1"/>
  <c r="BC288" i="61"/>
  <c r="BK282" i="61"/>
  <c r="BC282" i="61"/>
  <c r="BK281" i="61"/>
  <c r="BC281" i="61"/>
  <c r="BK280" i="61"/>
  <c r="BC280" i="61"/>
  <c r="BK279" i="61"/>
  <c r="BC279" i="61"/>
  <c r="BK278" i="61"/>
  <c r="BC278" i="61"/>
  <c r="BK277" i="61"/>
  <c r="BC277" i="61"/>
  <c r="BK276" i="61"/>
  <c r="BC276" i="61"/>
  <c r="BK275" i="61"/>
  <c r="BC275" i="61"/>
  <c r="BK274" i="61"/>
  <c r="BK283" i="61" s="1"/>
  <c r="BC274" i="61"/>
  <c r="BK268" i="61"/>
  <c r="BC268" i="61"/>
  <c r="BK267" i="61"/>
  <c r="BC267" i="61"/>
  <c r="BK266" i="61"/>
  <c r="BC266" i="61"/>
  <c r="BK265" i="61"/>
  <c r="BC265" i="61"/>
  <c r="BK264" i="61"/>
  <c r="BC264" i="61"/>
  <c r="BK263" i="61"/>
  <c r="BC263" i="61"/>
  <c r="BK262" i="61"/>
  <c r="BC262" i="61"/>
  <c r="BK261" i="61"/>
  <c r="BC261" i="61"/>
  <c r="BK260" i="61"/>
  <c r="BC260" i="61"/>
  <c r="BK254" i="61"/>
  <c r="BC254" i="61"/>
  <c r="BK253" i="61"/>
  <c r="BC253" i="61"/>
  <c r="BK252" i="61"/>
  <c r="BC252" i="61"/>
  <c r="BK251" i="61"/>
  <c r="BC251" i="61"/>
  <c r="BK250" i="61"/>
  <c r="BC250" i="61"/>
  <c r="BK249" i="61"/>
  <c r="BC249" i="61"/>
  <c r="BK248" i="61"/>
  <c r="BC248" i="61"/>
  <c r="BK247" i="61"/>
  <c r="BC247" i="61"/>
  <c r="BK246" i="61"/>
  <c r="BC246" i="61"/>
  <c r="BK240" i="61"/>
  <c r="BC240" i="61"/>
  <c r="BK239" i="61"/>
  <c r="BC239" i="61"/>
  <c r="BK238" i="61"/>
  <c r="BC238" i="61"/>
  <c r="BK237" i="61"/>
  <c r="BC237" i="61"/>
  <c r="BK236" i="61"/>
  <c r="BC236" i="61"/>
  <c r="BK235" i="61"/>
  <c r="BC235" i="61"/>
  <c r="BK234" i="61"/>
  <c r="BC234" i="61"/>
  <c r="BK233" i="61"/>
  <c r="BC233" i="61"/>
  <c r="BK232" i="61"/>
  <c r="BC232" i="61"/>
  <c r="BK226" i="61"/>
  <c r="BC226" i="61"/>
  <c r="BK225" i="61"/>
  <c r="BK227" i="61" s="1"/>
  <c r="BC225" i="61"/>
  <c r="BK219" i="61"/>
  <c r="BC219" i="61"/>
  <c r="BK218" i="61"/>
  <c r="BC218" i="61"/>
  <c r="BK217" i="61"/>
  <c r="BC217" i="61"/>
  <c r="BK216" i="61"/>
  <c r="BC216" i="61"/>
  <c r="BK215" i="61"/>
  <c r="BC215" i="61"/>
  <c r="BK214" i="61"/>
  <c r="BC214" i="61"/>
  <c r="BK213" i="61"/>
  <c r="BC213" i="61"/>
  <c r="BK212" i="61"/>
  <c r="BC212" i="61"/>
  <c r="BK211" i="61"/>
  <c r="BK220" i="61" s="1"/>
  <c r="BC211" i="61"/>
  <c r="BK205" i="61"/>
  <c r="BC205" i="61"/>
  <c r="P397" i="61"/>
  <c r="BU51" i="50" s="1"/>
  <c r="P391" i="61"/>
  <c r="BU45" i="50" s="1"/>
  <c r="BK199" i="61"/>
  <c r="BC199" i="61"/>
  <c r="BK193" i="61"/>
  <c r="BC193" i="61"/>
  <c r="BK192" i="61"/>
  <c r="BK194" i="61" s="1"/>
  <c r="BC192" i="61"/>
  <c r="BK186" i="61"/>
  <c r="BK187" i="61" s="1"/>
  <c r="BC186" i="61"/>
  <c r="BK180" i="61"/>
  <c r="BC180" i="61"/>
  <c r="BK179" i="61"/>
  <c r="BC179" i="61"/>
  <c r="BK178" i="61"/>
  <c r="BC178" i="61"/>
  <c r="BK177" i="61"/>
  <c r="BC177" i="61"/>
  <c r="BK176" i="61"/>
  <c r="BC176" i="61"/>
  <c r="BK175" i="61"/>
  <c r="BK181" i="61" s="1"/>
  <c r="BC175" i="61"/>
  <c r="BK169" i="61"/>
  <c r="BK170" i="61" s="1"/>
  <c r="BC169" i="61"/>
  <c r="BK163" i="61"/>
  <c r="BC163" i="61"/>
  <c r="BK162" i="61"/>
  <c r="BC162" i="61"/>
  <c r="BK161" i="61"/>
  <c r="BC161" i="61"/>
  <c r="BK160" i="61"/>
  <c r="BC160" i="61"/>
  <c r="BK159" i="61"/>
  <c r="BC159" i="61"/>
  <c r="BK158" i="61"/>
  <c r="BC158" i="61"/>
  <c r="BK133" i="61"/>
  <c r="BK153" i="61" s="1"/>
  <c r="BC133" i="61"/>
  <c r="P371" i="61" s="1"/>
  <c r="BU25" i="50" s="1"/>
  <c r="BK127" i="61"/>
  <c r="BC127" i="61"/>
  <c r="BK126" i="61"/>
  <c r="BK128" i="61" s="1"/>
  <c r="BC126" i="61"/>
  <c r="BK120" i="61"/>
  <c r="BC120" i="61"/>
  <c r="P399" i="61" s="1"/>
  <c r="BU53" i="50" s="1"/>
  <c r="BK119" i="61"/>
  <c r="BC119" i="61"/>
  <c r="BK118" i="61"/>
  <c r="BC118" i="61"/>
  <c r="BK117" i="61"/>
  <c r="BC117" i="61"/>
  <c r="BK116" i="61"/>
  <c r="BC116" i="61"/>
  <c r="BK115" i="61"/>
  <c r="BC115" i="61"/>
  <c r="BK114" i="61"/>
  <c r="BC114" i="61"/>
  <c r="P383" i="61" s="1"/>
  <c r="BU37" i="50" s="1"/>
  <c r="BK113" i="61"/>
  <c r="BC113" i="61"/>
  <c r="P382" i="61" s="1"/>
  <c r="BU36" i="50" s="1"/>
  <c r="BK112" i="61"/>
  <c r="BC112" i="61"/>
  <c r="P379" i="61" s="1"/>
  <c r="BU33" i="50" s="1"/>
  <c r="BK111" i="61"/>
  <c r="BC111" i="61"/>
  <c r="P378" i="61" s="1"/>
  <c r="BU32" i="50" s="1"/>
  <c r="BK110" i="61"/>
  <c r="BC110" i="61"/>
  <c r="BK109" i="61"/>
  <c r="BK121" i="61" s="1"/>
  <c r="BC109" i="61"/>
  <c r="P374" i="61" s="1"/>
  <c r="BU28" i="50" s="1"/>
  <c r="BK103" i="61"/>
  <c r="BC103" i="61"/>
  <c r="BK102" i="61"/>
  <c r="BC102" i="61"/>
  <c r="BK101" i="61"/>
  <c r="BK104" i="61" s="1"/>
  <c r="BC101" i="61"/>
  <c r="BK95" i="61"/>
  <c r="BC95" i="61"/>
  <c r="BK94" i="61"/>
  <c r="BC94" i="61"/>
  <c r="BK93" i="61"/>
  <c r="BC93" i="61"/>
  <c r="BK87" i="61"/>
  <c r="BC87" i="61"/>
  <c r="BK86" i="61"/>
  <c r="BC86" i="61"/>
  <c r="BK85" i="61"/>
  <c r="BC85" i="61"/>
  <c r="BK84" i="61"/>
  <c r="BC84" i="61"/>
  <c r="BK82" i="61"/>
  <c r="BC82" i="61"/>
  <c r="P376" i="61" s="1"/>
  <c r="BU30" i="50" s="1"/>
  <c r="BK76" i="61"/>
  <c r="BK77" i="61" s="1"/>
  <c r="BC76" i="61"/>
  <c r="BK70" i="61"/>
  <c r="BC70" i="61"/>
  <c r="BK69" i="61"/>
  <c r="BC69" i="61"/>
  <c r="BK68" i="61"/>
  <c r="BC68" i="61"/>
  <c r="BK67" i="61"/>
  <c r="BC67" i="61"/>
  <c r="P392" i="61" s="1"/>
  <c r="BU46" i="50" s="1"/>
  <c r="BK66" i="61"/>
  <c r="BC66" i="61"/>
  <c r="P390" i="61" s="1"/>
  <c r="BU44" i="50" s="1"/>
  <c r="BK65" i="61"/>
  <c r="BC65" i="61"/>
  <c r="BK64" i="61"/>
  <c r="BC64" i="61"/>
  <c r="P387" i="61" s="1"/>
  <c r="BU41" i="50" s="1"/>
  <c r="BK63" i="61"/>
  <c r="BC63" i="61"/>
  <c r="P377" i="61" s="1"/>
  <c r="BU31" i="50" s="1"/>
  <c r="BK62" i="61"/>
  <c r="BC62" i="61"/>
  <c r="P373" i="61" s="1"/>
  <c r="BU27" i="50" s="1"/>
  <c r="BK61" i="61"/>
  <c r="BC61" i="61"/>
  <c r="P372" i="61" s="1"/>
  <c r="BU26" i="50" s="1"/>
  <c r="BK60" i="61"/>
  <c r="BK71" i="61" s="1"/>
  <c r="BC60" i="61"/>
  <c r="BK54" i="61"/>
  <c r="BC54" i="61"/>
  <c r="P394" i="61" s="1"/>
  <c r="BU48" i="50" s="1"/>
  <c r="BK53" i="61"/>
  <c r="BC53" i="61"/>
  <c r="BK52" i="61"/>
  <c r="BK55" i="61" s="1"/>
  <c r="BC52" i="61"/>
  <c r="BK46" i="61"/>
  <c r="BC46" i="61"/>
  <c r="BK45" i="61"/>
  <c r="BC45" i="61"/>
  <c r="BK44" i="61"/>
  <c r="BC44" i="61"/>
  <c r="P393" i="61" s="1"/>
  <c r="BU47" i="50" s="1"/>
  <c r="BK43" i="61"/>
  <c r="BC43" i="61"/>
  <c r="BK37" i="61"/>
  <c r="BC37" i="61"/>
  <c r="P396" i="61" s="1"/>
  <c r="BU50" i="50" s="1"/>
  <c r="BK36" i="61"/>
  <c r="BC36" i="61"/>
  <c r="P395" i="61" s="1"/>
  <c r="BU49" i="50" s="1"/>
  <c r="BK35" i="61"/>
  <c r="BC35" i="61"/>
  <c r="P388" i="61" s="1"/>
  <c r="BU42" i="50" s="1"/>
  <c r="BK34" i="61"/>
  <c r="BC34" i="61"/>
  <c r="P370" i="61" l="1"/>
  <c r="BU24" i="50" s="1"/>
  <c r="BK269" i="61"/>
  <c r="CD260" i="61" s="1"/>
  <c r="CD269" i="61" s="1"/>
  <c r="BK255" i="61"/>
  <c r="CD246" i="61" s="1"/>
  <c r="CD255" i="61" s="1"/>
  <c r="BK241" i="61"/>
  <c r="CD232" i="61" s="1"/>
  <c r="CD241" i="61" s="1"/>
  <c r="BK206" i="61"/>
  <c r="CD205" i="61" s="1"/>
  <c r="CD206" i="61" s="1"/>
  <c r="BK164" i="61"/>
  <c r="CD158" i="61" s="1"/>
  <c r="CD164" i="61" s="1"/>
  <c r="BK88" i="61"/>
  <c r="CD82" i="61" s="1"/>
  <c r="CD88" i="61" s="1"/>
  <c r="BK96" i="61"/>
  <c r="CD93" i="61" s="1"/>
  <c r="CD96" i="61" s="1"/>
  <c r="BK38" i="61"/>
  <c r="CD34" i="61" s="1"/>
  <c r="CD38" i="61" s="1"/>
  <c r="BK200" i="61"/>
  <c r="CD199" i="61" s="1"/>
  <c r="CD200" i="61" s="1"/>
  <c r="CD319" i="61"/>
  <c r="CD328" i="61" s="1"/>
  <c r="BK360" i="61"/>
  <c r="BK47" i="61"/>
  <c r="CD43" i="61" s="1"/>
  <c r="CD47" i="61" s="1"/>
  <c r="CD52" i="61"/>
  <c r="CD55" i="61" s="1"/>
  <c r="CD60" i="61"/>
  <c r="CD71" i="61" s="1"/>
  <c r="CD76" i="61"/>
  <c r="CD77" i="61" s="1"/>
  <c r="CD101" i="61"/>
  <c r="CD104" i="61" s="1"/>
  <c r="CD109" i="61"/>
  <c r="CD121" i="61" s="1"/>
  <c r="CD126" i="61"/>
  <c r="CD128" i="61" s="1"/>
  <c r="CD133" i="61"/>
  <c r="CD153" i="61" s="1"/>
  <c r="CD169" i="61"/>
  <c r="CD170" i="61" s="1"/>
  <c r="CD175" i="61"/>
  <c r="CD181" i="61" s="1"/>
  <c r="CD186" i="61"/>
  <c r="CD187" i="61" s="1"/>
  <c r="CD192" i="61"/>
  <c r="CD194" i="61" s="1"/>
  <c r="CD211" i="61"/>
  <c r="CD220" i="61" s="1"/>
  <c r="CD225" i="61"/>
  <c r="CD227" i="61" s="1"/>
  <c r="CD274" i="61"/>
  <c r="CD283" i="61" s="1"/>
  <c r="CD288" i="61"/>
  <c r="CD291" i="61" s="1"/>
  <c r="CD296" i="61"/>
  <c r="CD300" i="61" s="1"/>
  <c r="CD305" i="61"/>
  <c r="CD314" i="61" s="1"/>
  <c r="CD333" i="61"/>
  <c r="CD342" i="61" s="1"/>
  <c r="CD347" i="61"/>
  <c r="CD348" i="61" s="1"/>
  <c r="CD353" i="61"/>
  <c r="CD354" i="61" s="1"/>
  <c r="CD365" i="61"/>
  <c r="CD366" i="61" s="1"/>
  <c r="CD359" i="61" l="1"/>
  <c r="CD360" i="61" s="1"/>
  <c r="AT23" i="61" s="1"/>
  <c r="BC60" i="58"/>
  <c r="BC61" i="58"/>
  <c r="BC62" i="58"/>
  <c r="BC63" i="58"/>
  <c r="BC64" i="58"/>
  <c r="BC65" i="58"/>
  <c r="BC66" i="58"/>
  <c r="BC67" i="58"/>
  <c r="CN24" i="30" l="1"/>
  <c r="P2543" i="51"/>
  <c r="P160" i="60"/>
  <c r="P2542" i="51"/>
  <c r="P159" i="60"/>
  <c r="P2540" i="51"/>
  <c r="P235" i="52"/>
  <c r="P2538" i="51"/>
  <c r="P233" i="52"/>
  <c r="P2535" i="51"/>
  <c r="V164" i="60" l="1"/>
  <c r="B164" i="60"/>
  <c r="V163" i="60"/>
  <c r="P163" i="60"/>
  <c r="BM52" i="50" s="1"/>
  <c r="B163" i="60"/>
  <c r="V162" i="60"/>
  <c r="B162" i="60"/>
  <c r="V161" i="60"/>
  <c r="B161" i="60"/>
  <c r="V160" i="60"/>
  <c r="BM49" i="50"/>
  <c r="B160" i="60"/>
  <c r="V159" i="60"/>
  <c r="BM48" i="50"/>
  <c r="B159" i="60"/>
  <c r="V158" i="60"/>
  <c r="P158" i="60"/>
  <c r="BM47" i="50" s="1"/>
  <c r="B158" i="60"/>
  <c r="V157" i="60"/>
  <c r="B157" i="60"/>
  <c r="V156" i="60"/>
  <c r="P156" i="60"/>
  <c r="BM45" i="50" s="1"/>
  <c r="B156" i="60"/>
  <c r="V155" i="60"/>
  <c r="B155" i="60"/>
  <c r="V154" i="60"/>
  <c r="B154" i="60"/>
  <c r="V153" i="60"/>
  <c r="B153" i="60"/>
  <c r="V152" i="60"/>
  <c r="B152" i="60"/>
  <c r="V151" i="60"/>
  <c r="P151" i="60"/>
  <c r="BM40" i="50" s="1"/>
  <c r="B151" i="60"/>
  <c r="V150" i="60"/>
  <c r="P150" i="60"/>
  <c r="BM39" i="50" s="1"/>
  <c r="B150" i="60"/>
  <c r="V149" i="60"/>
  <c r="BM38" i="50"/>
  <c r="B149" i="60"/>
  <c r="V148" i="60"/>
  <c r="P148" i="60"/>
  <c r="BM37" i="50" s="1"/>
  <c r="B148" i="60"/>
  <c r="V147" i="60"/>
  <c r="P147" i="60"/>
  <c r="BM36" i="50" s="1"/>
  <c r="B147" i="60"/>
  <c r="V146" i="60"/>
  <c r="P146" i="60"/>
  <c r="BM35" i="50" s="1"/>
  <c r="B146" i="60"/>
  <c r="V145" i="60"/>
  <c r="P145" i="60"/>
  <c r="BM34" i="50" s="1"/>
  <c r="B145" i="60"/>
  <c r="V144" i="60"/>
  <c r="P144" i="60"/>
  <c r="BM33" i="50" s="1"/>
  <c r="B144" i="60"/>
  <c r="V143" i="60"/>
  <c r="P143" i="60"/>
  <c r="BM32" i="50" s="1"/>
  <c r="B143" i="60"/>
  <c r="V142" i="60"/>
  <c r="P142" i="60"/>
  <c r="BM31" i="50" s="1"/>
  <c r="B142" i="60"/>
  <c r="V141" i="60"/>
  <c r="P141" i="60"/>
  <c r="BM30" i="50" s="1"/>
  <c r="B141" i="60"/>
  <c r="V140" i="60"/>
  <c r="P140" i="60"/>
  <c r="BM29" i="50" s="1"/>
  <c r="B140" i="60"/>
  <c r="V139" i="60"/>
  <c r="P139" i="60"/>
  <c r="BM28" i="50" s="1"/>
  <c r="B139" i="60"/>
  <c r="V138" i="60"/>
  <c r="B138" i="60"/>
  <c r="V137" i="60"/>
  <c r="P137" i="60"/>
  <c r="BM26" i="50" s="1"/>
  <c r="B137" i="60"/>
  <c r="V136" i="60"/>
  <c r="P136" i="60"/>
  <c r="BM25" i="50" s="1"/>
  <c r="B136" i="60"/>
  <c r="V135" i="60"/>
  <c r="B135" i="60"/>
  <c r="BK124" i="60"/>
  <c r="BK131" i="60" s="1"/>
  <c r="BC124" i="60"/>
  <c r="BK118" i="60"/>
  <c r="BC118" i="60"/>
  <c r="BK117" i="60"/>
  <c r="BC117" i="60"/>
  <c r="BK116" i="60"/>
  <c r="BC116" i="60"/>
  <c r="BK115" i="60"/>
  <c r="BC115" i="60"/>
  <c r="BK114" i="60"/>
  <c r="BC114" i="60"/>
  <c r="BK113" i="60"/>
  <c r="BC113" i="60"/>
  <c r="BK112" i="60"/>
  <c r="BC112" i="60"/>
  <c r="BK111" i="60"/>
  <c r="BC111" i="60"/>
  <c r="BK110" i="60"/>
  <c r="BC110" i="60"/>
  <c r="BK109" i="60"/>
  <c r="BC109" i="60"/>
  <c r="BK103" i="60"/>
  <c r="BC103" i="60"/>
  <c r="BK102" i="60"/>
  <c r="BC102" i="60"/>
  <c r="BK101" i="60"/>
  <c r="BC101" i="60"/>
  <c r="BK100" i="60"/>
  <c r="BC100" i="60"/>
  <c r="BK99" i="60"/>
  <c r="BC99" i="60"/>
  <c r="BK98" i="60"/>
  <c r="BC98" i="60"/>
  <c r="BK97" i="60"/>
  <c r="BC97" i="60"/>
  <c r="BK96" i="60"/>
  <c r="BC96" i="60"/>
  <c r="BK95" i="60"/>
  <c r="BC95" i="60"/>
  <c r="BK94" i="60"/>
  <c r="BK104" i="60" s="1"/>
  <c r="BC94" i="60"/>
  <c r="BK88" i="60"/>
  <c r="BC88" i="60"/>
  <c r="BK87" i="60"/>
  <c r="BC87" i="60"/>
  <c r="BK86" i="60"/>
  <c r="BC86" i="60"/>
  <c r="BK85" i="60"/>
  <c r="BC85" i="60"/>
  <c r="BK84" i="60"/>
  <c r="BC84" i="60"/>
  <c r="BK83" i="60"/>
  <c r="BC83" i="60"/>
  <c r="BK82" i="60"/>
  <c r="BC82" i="60"/>
  <c r="BK81" i="60"/>
  <c r="BC81" i="60"/>
  <c r="BK80" i="60"/>
  <c r="BC80" i="60"/>
  <c r="BK79" i="60"/>
  <c r="BK89" i="60" s="1"/>
  <c r="BC79" i="60"/>
  <c r="BK73" i="60"/>
  <c r="BC73" i="60"/>
  <c r="BK72" i="60"/>
  <c r="BC72" i="60"/>
  <c r="BK71" i="60"/>
  <c r="BC71" i="60"/>
  <c r="BK70" i="60"/>
  <c r="BC70" i="60"/>
  <c r="BK69" i="60"/>
  <c r="BC69" i="60"/>
  <c r="BK68" i="60"/>
  <c r="BC68" i="60"/>
  <c r="BK67" i="60"/>
  <c r="BC67" i="60"/>
  <c r="BK66" i="60"/>
  <c r="BC66" i="60"/>
  <c r="BK65" i="60"/>
  <c r="BC65" i="60"/>
  <c r="BK64" i="60"/>
  <c r="BK74" i="60" s="1"/>
  <c r="BC64" i="60"/>
  <c r="BK58" i="60"/>
  <c r="BC58" i="60"/>
  <c r="P164" i="60" s="1"/>
  <c r="BM53" i="50" s="1"/>
  <c r="BK57" i="60"/>
  <c r="BC57" i="60"/>
  <c r="P162" i="60" s="1"/>
  <c r="BM51" i="50" s="1"/>
  <c r="BK56" i="60"/>
  <c r="BC56" i="60"/>
  <c r="P161" i="60" s="1"/>
  <c r="BM50" i="50" s="1"/>
  <c r="BK55" i="60"/>
  <c r="BC55" i="60"/>
  <c r="BK54" i="60"/>
  <c r="BC54" i="60"/>
  <c r="BK53" i="60"/>
  <c r="BC53" i="60"/>
  <c r="P154" i="60" s="1"/>
  <c r="BM43" i="50" s="1"/>
  <c r="BK52" i="60"/>
  <c r="BC52" i="60"/>
  <c r="P153" i="60" s="1"/>
  <c r="BM42" i="50" s="1"/>
  <c r="BK51" i="60"/>
  <c r="BC51" i="60"/>
  <c r="P152" i="60" s="1"/>
  <c r="BM41" i="50" s="1"/>
  <c r="BK50" i="60"/>
  <c r="BC50" i="60"/>
  <c r="P138" i="60" s="1"/>
  <c r="BM27" i="50" s="1"/>
  <c r="BK49" i="60"/>
  <c r="BC49" i="60"/>
  <c r="BK34" i="60"/>
  <c r="BK44" i="60" s="1"/>
  <c r="BC34" i="60"/>
  <c r="V206" i="59"/>
  <c r="P206" i="59"/>
  <c r="BI53" i="50" s="1"/>
  <c r="B206" i="59"/>
  <c r="V205" i="59"/>
  <c r="P205" i="59"/>
  <c r="BI52" i="50" s="1"/>
  <c r="B205" i="59"/>
  <c r="V204" i="59"/>
  <c r="B204" i="59"/>
  <c r="V203" i="59"/>
  <c r="B203" i="59"/>
  <c r="V202" i="59"/>
  <c r="B202" i="59"/>
  <c r="V201" i="59"/>
  <c r="B201" i="59"/>
  <c r="V200" i="59"/>
  <c r="P200" i="59"/>
  <c r="BI47" i="50" s="1"/>
  <c r="B200" i="59"/>
  <c r="V199" i="59"/>
  <c r="B199" i="59"/>
  <c r="V198" i="59"/>
  <c r="P198" i="59"/>
  <c r="BI45" i="50" s="1"/>
  <c r="B198" i="59"/>
  <c r="V197" i="59"/>
  <c r="B197" i="59"/>
  <c r="V196" i="59"/>
  <c r="B196" i="59"/>
  <c r="V195" i="59"/>
  <c r="B195" i="59"/>
  <c r="V194" i="59"/>
  <c r="B194" i="59"/>
  <c r="V193" i="59"/>
  <c r="P193" i="59"/>
  <c r="BI40" i="50" s="1"/>
  <c r="B193" i="59"/>
  <c r="V192" i="59"/>
  <c r="P192" i="59"/>
  <c r="BI39" i="50" s="1"/>
  <c r="B192" i="59"/>
  <c r="V191" i="59"/>
  <c r="BI38" i="50"/>
  <c r="B191" i="59"/>
  <c r="V190" i="59"/>
  <c r="P190" i="59"/>
  <c r="BI37" i="50" s="1"/>
  <c r="B190" i="59"/>
  <c r="V189" i="59"/>
  <c r="P189" i="59"/>
  <c r="BI36" i="50" s="1"/>
  <c r="B189" i="59"/>
  <c r="V188" i="59"/>
  <c r="P188" i="59"/>
  <c r="BI35" i="50" s="1"/>
  <c r="B188" i="59"/>
  <c r="V187" i="59"/>
  <c r="P187" i="59"/>
  <c r="BI34" i="50" s="1"/>
  <c r="B187" i="59"/>
  <c r="V186" i="59"/>
  <c r="P186" i="59"/>
  <c r="BI33" i="50" s="1"/>
  <c r="B186" i="59"/>
  <c r="V185" i="59"/>
  <c r="P185" i="59"/>
  <c r="BI32" i="50" s="1"/>
  <c r="B185" i="59"/>
  <c r="V184" i="59"/>
  <c r="P184" i="59"/>
  <c r="BI31" i="50" s="1"/>
  <c r="B184" i="59"/>
  <c r="V183" i="59"/>
  <c r="P183" i="59"/>
  <c r="BI30" i="50" s="1"/>
  <c r="B183" i="59"/>
  <c r="V182" i="59"/>
  <c r="P182" i="59"/>
  <c r="BI29" i="50" s="1"/>
  <c r="B182" i="59"/>
  <c r="V181" i="59"/>
  <c r="B181" i="59"/>
  <c r="V180" i="59"/>
  <c r="P180" i="59"/>
  <c r="BI27" i="50" s="1"/>
  <c r="B180" i="59"/>
  <c r="V179" i="59"/>
  <c r="P179" i="59"/>
  <c r="BI26" i="50" s="1"/>
  <c r="B179" i="59"/>
  <c r="V178" i="59"/>
  <c r="P178" i="59"/>
  <c r="BI25" i="50" s="1"/>
  <c r="B178" i="59"/>
  <c r="V177" i="59"/>
  <c r="B177" i="59"/>
  <c r="BK172" i="59"/>
  <c r="BC172" i="59"/>
  <c r="BK171" i="59"/>
  <c r="BC171" i="59"/>
  <c r="BK170" i="59"/>
  <c r="BC170" i="59"/>
  <c r="BK169" i="59"/>
  <c r="BC169" i="59"/>
  <c r="BK168" i="59"/>
  <c r="BC168" i="59"/>
  <c r="BK167" i="59"/>
  <c r="BC167" i="59"/>
  <c r="BK166" i="59"/>
  <c r="BC166" i="59"/>
  <c r="BK165" i="59"/>
  <c r="BC165" i="59"/>
  <c r="BK164" i="59"/>
  <c r="BC164" i="59"/>
  <c r="BK163" i="59"/>
  <c r="BC163" i="59"/>
  <c r="BK162" i="59"/>
  <c r="BK173" i="59" s="1"/>
  <c r="BC162" i="59"/>
  <c r="BK156" i="59"/>
  <c r="BC156" i="59"/>
  <c r="BK155" i="59"/>
  <c r="BC155" i="59"/>
  <c r="BK154" i="59"/>
  <c r="BC154" i="59"/>
  <c r="BK153" i="59"/>
  <c r="BC153" i="59"/>
  <c r="BK152" i="59"/>
  <c r="BC152" i="59"/>
  <c r="BK151" i="59"/>
  <c r="BC151" i="59"/>
  <c r="BK150" i="59"/>
  <c r="BC150" i="59"/>
  <c r="BK149" i="59"/>
  <c r="BC149" i="59"/>
  <c r="BK148" i="59"/>
  <c r="BC148" i="59"/>
  <c r="BK147" i="59"/>
  <c r="BC147" i="59"/>
  <c r="BK146" i="59"/>
  <c r="BK157" i="59" s="1"/>
  <c r="BC146" i="59"/>
  <c r="BK140" i="59"/>
  <c r="BC140" i="59"/>
  <c r="BK139" i="59"/>
  <c r="BC139" i="59"/>
  <c r="BK138" i="59"/>
  <c r="BC138" i="59"/>
  <c r="BK137" i="59"/>
  <c r="BC137" i="59"/>
  <c r="BK136" i="59"/>
  <c r="BC136" i="59"/>
  <c r="BK135" i="59"/>
  <c r="BC135" i="59"/>
  <c r="BK134" i="59"/>
  <c r="BC134" i="59"/>
  <c r="BK133" i="59"/>
  <c r="BC133" i="59"/>
  <c r="BK132" i="59"/>
  <c r="BC132" i="59"/>
  <c r="BK131" i="59"/>
  <c r="BC131" i="59"/>
  <c r="BK130" i="59"/>
  <c r="BK141" i="59" s="1"/>
  <c r="BC130" i="59"/>
  <c r="BK124" i="59"/>
  <c r="BC124" i="59"/>
  <c r="BK123" i="59"/>
  <c r="BC123" i="59"/>
  <c r="BK122" i="59"/>
  <c r="BC122" i="59"/>
  <c r="BK121" i="59"/>
  <c r="BC121" i="59"/>
  <c r="BK120" i="59"/>
  <c r="BC120" i="59"/>
  <c r="BK119" i="59"/>
  <c r="BC119" i="59"/>
  <c r="BK118" i="59"/>
  <c r="BC118" i="59"/>
  <c r="BK117" i="59"/>
  <c r="BC117" i="59"/>
  <c r="BK116" i="59"/>
  <c r="BC116" i="59"/>
  <c r="BK115" i="59"/>
  <c r="BC115" i="59"/>
  <c r="BK114" i="59"/>
  <c r="BK125" i="59" s="1"/>
  <c r="BC114" i="59"/>
  <c r="BK108" i="59"/>
  <c r="BC108" i="59"/>
  <c r="BK107" i="59"/>
  <c r="BC107" i="59"/>
  <c r="BK106" i="59"/>
  <c r="BC106" i="59"/>
  <c r="BK105" i="59"/>
  <c r="BC105" i="59"/>
  <c r="BK104" i="59"/>
  <c r="BC104" i="59"/>
  <c r="BK103" i="59"/>
  <c r="BC103" i="59"/>
  <c r="BK102" i="59"/>
  <c r="BC102" i="59"/>
  <c r="BK101" i="59"/>
  <c r="BC101" i="59"/>
  <c r="BK100" i="59"/>
  <c r="BC100" i="59"/>
  <c r="BK99" i="59"/>
  <c r="BC99" i="59"/>
  <c r="BK98" i="59"/>
  <c r="BK109" i="59" s="1"/>
  <c r="BC98" i="59"/>
  <c r="BK92" i="59"/>
  <c r="BC92" i="59"/>
  <c r="BK91" i="59"/>
  <c r="BC91" i="59"/>
  <c r="BK90" i="59"/>
  <c r="BC90" i="59"/>
  <c r="BK89" i="59"/>
  <c r="BC89" i="59"/>
  <c r="BK88" i="59"/>
  <c r="BC88" i="59"/>
  <c r="BK87" i="59"/>
  <c r="BC87" i="59"/>
  <c r="BK86" i="59"/>
  <c r="BC86" i="59"/>
  <c r="BK85" i="59"/>
  <c r="BC85" i="59"/>
  <c r="BK84" i="59"/>
  <c r="BC84" i="59"/>
  <c r="BK83" i="59"/>
  <c r="BC83" i="59"/>
  <c r="BK82" i="59"/>
  <c r="BK93" i="59" s="1"/>
  <c r="BC82" i="59"/>
  <c r="BK76" i="59"/>
  <c r="BC76" i="59"/>
  <c r="BK75" i="59"/>
  <c r="BC75" i="59"/>
  <c r="BK74" i="59"/>
  <c r="BC74" i="59"/>
  <c r="BK73" i="59"/>
  <c r="BC73" i="59"/>
  <c r="BK72" i="59"/>
  <c r="BC72" i="59"/>
  <c r="BK71" i="59"/>
  <c r="BC71" i="59"/>
  <c r="BK70" i="59"/>
  <c r="BC70" i="59"/>
  <c r="BK69" i="59"/>
  <c r="BC69" i="59"/>
  <c r="BK68" i="59"/>
  <c r="BC68" i="59"/>
  <c r="BK67" i="59"/>
  <c r="BC67" i="59"/>
  <c r="BK66" i="59"/>
  <c r="BK77" i="59" s="1"/>
  <c r="BC66" i="59"/>
  <c r="BK60" i="59"/>
  <c r="BC60" i="59"/>
  <c r="BK59" i="59"/>
  <c r="BC59" i="59"/>
  <c r="BK58" i="59"/>
  <c r="BC58" i="59"/>
  <c r="BK57" i="59"/>
  <c r="BC57" i="59"/>
  <c r="BK56" i="59"/>
  <c r="BC56" i="59"/>
  <c r="BK55" i="59"/>
  <c r="BC55" i="59"/>
  <c r="BK54" i="59"/>
  <c r="BC54" i="59"/>
  <c r="BK53" i="59"/>
  <c r="BC53" i="59"/>
  <c r="BK52" i="59"/>
  <c r="BC52" i="59"/>
  <c r="BK51" i="59"/>
  <c r="BC51" i="59"/>
  <c r="BK50" i="59"/>
  <c r="BC50" i="59"/>
  <c r="BK44" i="59"/>
  <c r="BC44" i="59"/>
  <c r="P204" i="59" s="1"/>
  <c r="BI51" i="50" s="1"/>
  <c r="BK43" i="59"/>
  <c r="BC43" i="59"/>
  <c r="P203" i="59" s="1"/>
  <c r="BI50" i="50" s="1"/>
  <c r="BK42" i="59"/>
  <c r="BC42" i="59"/>
  <c r="P202" i="59" s="1"/>
  <c r="BI49" i="50" s="1"/>
  <c r="BK41" i="59"/>
  <c r="BC41" i="59"/>
  <c r="P201" i="59" s="1"/>
  <c r="BI48" i="50" s="1"/>
  <c r="BK40" i="59"/>
  <c r="BC40" i="59"/>
  <c r="P199" i="59" s="1"/>
  <c r="BI46" i="50" s="1"/>
  <c r="BK39" i="59"/>
  <c r="BC39" i="59"/>
  <c r="P197" i="59" s="1"/>
  <c r="BI44" i="50" s="1"/>
  <c r="BK38" i="59"/>
  <c r="BC38" i="59"/>
  <c r="P196" i="59" s="1"/>
  <c r="BI43" i="50" s="1"/>
  <c r="BK37" i="59"/>
  <c r="BC37" i="59"/>
  <c r="P195" i="59" s="1"/>
  <c r="BI42" i="50" s="1"/>
  <c r="BK36" i="59"/>
  <c r="BC36" i="59"/>
  <c r="P194" i="59" s="1"/>
  <c r="BI41" i="50" s="1"/>
  <c r="BK35" i="59"/>
  <c r="BC35" i="59"/>
  <c r="P181" i="59" s="1"/>
  <c r="BI28" i="50" s="1"/>
  <c r="BK34" i="59"/>
  <c r="BC34" i="59"/>
  <c r="P177" i="59" s="1"/>
  <c r="BI24" i="50" s="1"/>
  <c r="P135" i="60" l="1"/>
  <c r="BM24" i="50" s="1"/>
  <c r="BK119" i="60"/>
  <c r="CD109" i="60" s="1"/>
  <c r="CD119" i="60" s="1"/>
  <c r="P155" i="60"/>
  <c r="BM44" i="50" s="1"/>
  <c r="P157" i="60"/>
  <c r="BM46" i="50" s="1"/>
  <c r="BK45" i="59"/>
  <c r="CD34" i="59" s="1"/>
  <c r="CD45" i="59" s="1"/>
  <c r="BK61" i="59"/>
  <c r="CD50" i="59" s="1"/>
  <c r="CD61" i="59" s="1"/>
  <c r="BK59" i="60"/>
  <c r="CD34" i="60"/>
  <c r="CD44" i="60" s="1"/>
  <c r="CD49" i="60"/>
  <c r="CD59" i="60" s="1"/>
  <c r="CD64" i="60"/>
  <c r="CD74" i="60" s="1"/>
  <c r="CD79" i="60"/>
  <c r="CD89" i="60" s="1"/>
  <c r="CD94" i="60"/>
  <c r="CD104" i="60" s="1"/>
  <c r="CD124" i="60"/>
  <c r="CD131" i="60" s="1"/>
  <c r="CD66" i="59"/>
  <c r="CD77" i="59" s="1"/>
  <c r="CD82" i="59"/>
  <c r="CD93" i="59" s="1"/>
  <c r="CD98" i="59"/>
  <c r="CD109" i="59" s="1"/>
  <c r="CD114" i="59"/>
  <c r="CD125" i="59" s="1"/>
  <c r="CD130" i="59"/>
  <c r="CD141" i="59" s="1"/>
  <c r="CD146" i="59"/>
  <c r="CD157" i="59" s="1"/>
  <c r="CD162" i="59"/>
  <c r="CD173" i="59" s="1"/>
  <c r="V480" i="58"/>
  <c r="B480" i="58"/>
  <c r="V479" i="58"/>
  <c r="P479" i="58"/>
  <c r="BQ52" i="50" s="1"/>
  <c r="B479" i="58"/>
  <c r="V478" i="58"/>
  <c r="B478" i="58"/>
  <c r="V477" i="58"/>
  <c r="B477" i="58"/>
  <c r="V476" i="58"/>
  <c r="B476" i="58"/>
  <c r="V475" i="58"/>
  <c r="B475" i="58"/>
  <c r="V474" i="58"/>
  <c r="P474" i="58"/>
  <c r="BQ47" i="50" s="1"/>
  <c r="B474" i="58"/>
  <c r="V473" i="58"/>
  <c r="B473" i="58"/>
  <c r="V472" i="58"/>
  <c r="B472" i="58"/>
  <c r="V471" i="58"/>
  <c r="B471" i="58"/>
  <c r="V470" i="58"/>
  <c r="B470" i="58"/>
  <c r="V469" i="58"/>
  <c r="B469" i="58"/>
  <c r="V468" i="58"/>
  <c r="B468" i="58"/>
  <c r="V467" i="58"/>
  <c r="B467" i="58"/>
  <c r="V466" i="58"/>
  <c r="P466" i="58"/>
  <c r="BQ39" i="50" s="1"/>
  <c r="B466" i="58"/>
  <c r="V465" i="58"/>
  <c r="BQ38" i="50"/>
  <c r="B465" i="58"/>
  <c r="V464" i="58"/>
  <c r="P464" i="58"/>
  <c r="BQ37" i="50" s="1"/>
  <c r="B464" i="58"/>
  <c r="V463" i="58"/>
  <c r="P463" i="58"/>
  <c r="BQ36" i="50" s="1"/>
  <c r="B463" i="58"/>
  <c r="V462" i="58"/>
  <c r="P462" i="58"/>
  <c r="BQ35" i="50" s="1"/>
  <c r="B462" i="58"/>
  <c r="V461" i="58"/>
  <c r="P461" i="58"/>
  <c r="BQ34" i="50" s="1"/>
  <c r="B461" i="58"/>
  <c r="V460" i="58"/>
  <c r="B460" i="58"/>
  <c r="V459" i="58"/>
  <c r="P459" i="58"/>
  <c r="BQ32" i="50" s="1"/>
  <c r="B459" i="58"/>
  <c r="V458" i="58"/>
  <c r="B458" i="58"/>
  <c r="V457" i="58"/>
  <c r="B457" i="58"/>
  <c r="V456" i="58"/>
  <c r="B456" i="58"/>
  <c r="V455" i="58"/>
  <c r="B455" i="58"/>
  <c r="V454" i="58"/>
  <c r="B454" i="58"/>
  <c r="V453" i="58"/>
  <c r="B453" i="58"/>
  <c r="V452" i="58"/>
  <c r="P452" i="58"/>
  <c r="BQ25" i="50" s="1"/>
  <c r="B452" i="58"/>
  <c r="V451" i="58"/>
  <c r="B451" i="58"/>
  <c r="BK446" i="58"/>
  <c r="BC446" i="58"/>
  <c r="BK445" i="58"/>
  <c r="BC445" i="58"/>
  <c r="BK444" i="58"/>
  <c r="BC444" i="58"/>
  <c r="BK443" i="58"/>
  <c r="BC443" i="58"/>
  <c r="BK442" i="58"/>
  <c r="BC442" i="58"/>
  <c r="BK441" i="58"/>
  <c r="BC441" i="58"/>
  <c r="BK440" i="58"/>
  <c r="BC440" i="58"/>
  <c r="BK439" i="58"/>
  <c r="BC439" i="58"/>
  <c r="BK438" i="58"/>
  <c r="BC438" i="58"/>
  <c r="BK437" i="58"/>
  <c r="BC437" i="58"/>
  <c r="BK436" i="58"/>
  <c r="BC436" i="58"/>
  <c r="BK435" i="58"/>
  <c r="BC435" i="58"/>
  <c r="BK434" i="58"/>
  <c r="BC434" i="58"/>
  <c r="BK433" i="58"/>
  <c r="BC433" i="58"/>
  <c r="BK432" i="58"/>
  <c r="BC432" i="58"/>
  <c r="BK426" i="58"/>
  <c r="BC426" i="58"/>
  <c r="BK425" i="58"/>
  <c r="BC425" i="58"/>
  <c r="BK424" i="58"/>
  <c r="BC424" i="58"/>
  <c r="BK423" i="58"/>
  <c r="BC423" i="58"/>
  <c r="BK422" i="58"/>
  <c r="BC422" i="58"/>
  <c r="BK421" i="58"/>
  <c r="BC421" i="58"/>
  <c r="BK420" i="58"/>
  <c r="BC420" i="58"/>
  <c r="BK419" i="58"/>
  <c r="BC419" i="58"/>
  <c r="BK418" i="58"/>
  <c r="BC418" i="58"/>
  <c r="BK417" i="58"/>
  <c r="BC417" i="58"/>
  <c r="BK416" i="58"/>
  <c r="BC416" i="58"/>
  <c r="BK415" i="58"/>
  <c r="BC415" i="58"/>
  <c r="BK414" i="58"/>
  <c r="BC414" i="58"/>
  <c r="BK413" i="58"/>
  <c r="BC413" i="58"/>
  <c r="BK412" i="58"/>
  <c r="BK427" i="58" s="1"/>
  <c r="BC412" i="58"/>
  <c r="BK406" i="58"/>
  <c r="BC406" i="58"/>
  <c r="BK405" i="58"/>
  <c r="BC405" i="58"/>
  <c r="BK404" i="58"/>
  <c r="BC404" i="58"/>
  <c r="BK403" i="58"/>
  <c r="BC403" i="58"/>
  <c r="BK402" i="58"/>
  <c r="BC402" i="58"/>
  <c r="BK401" i="58"/>
  <c r="BC401" i="58"/>
  <c r="BK400" i="58"/>
  <c r="BC400" i="58"/>
  <c r="BK399" i="58"/>
  <c r="BC399" i="58"/>
  <c r="BK398" i="58"/>
  <c r="BC398" i="58"/>
  <c r="BK397" i="58"/>
  <c r="BC397" i="58"/>
  <c r="BK396" i="58"/>
  <c r="BC396" i="58"/>
  <c r="BK395" i="58"/>
  <c r="BC395" i="58"/>
  <c r="BK394" i="58"/>
  <c r="BC394" i="58"/>
  <c r="BK393" i="58"/>
  <c r="BC393" i="58"/>
  <c r="BK392" i="58"/>
  <c r="BC392" i="58"/>
  <c r="BK386" i="58"/>
  <c r="BC386" i="58"/>
  <c r="BK385" i="58"/>
  <c r="BC385" i="58"/>
  <c r="BK384" i="58"/>
  <c r="BC384" i="58"/>
  <c r="BK383" i="58"/>
  <c r="BC383" i="58"/>
  <c r="BK382" i="58"/>
  <c r="BK387" i="58" s="1"/>
  <c r="BC382" i="58"/>
  <c r="BK376" i="58"/>
  <c r="BC376" i="58"/>
  <c r="BK375" i="58"/>
  <c r="BC375" i="58"/>
  <c r="BK374" i="58"/>
  <c r="BC374" i="58"/>
  <c r="BK373" i="58"/>
  <c r="BC373" i="58"/>
  <c r="P457" i="58" s="1"/>
  <c r="BQ30" i="50" s="1"/>
  <c r="BK372" i="58"/>
  <c r="BC372" i="58"/>
  <c r="BK371" i="58"/>
  <c r="BC371" i="58"/>
  <c r="BK365" i="58"/>
  <c r="BC365" i="58"/>
  <c r="BK364" i="58"/>
  <c r="BC364" i="58"/>
  <c r="BK363" i="58"/>
  <c r="BC363" i="58"/>
  <c r="BK362" i="58"/>
  <c r="BC362" i="58"/>
  <c r="BK361" i="58"/>
  <c r="BC361" i="58"/>
  <c r="BK360" i="58"/>
  <c r="BC360" i="58"/>
  <c r="BK354" i="58"/>
  <c r="BC354" i="58"/>
  <c r="BK353" i="58"/>
  <c r="BC353" i="58"/>
  <c r="BK352" i="58"/>
  <c r="BC352" i="58"/>
  <c r="BK351" i="58"/>
  <c r="BC351" i="58"/>
  <c r="BK350" i="58"/>
  <c r="BC350" i="58"/>
  <c r="P472" i="58" s="1"/>
  <c r="BQ45" i="50" s="1"/>
  <c r="BK349" i="58"/>
  <c r="BC349" i="58"/>
  <c r="BK348" i="58"/>
  <c r="BC348" i="58"/>
  <c r="BK347" i="58"/>
  <c r="BC347" i="58"/>
  <c r="BK346" i="58"/>
  <c r="BC346" i="58"/>
  <c r="BK340" i="58"/>
  <c r="BC340" i="58"/>
  <c r="P480" i="58" s="1"/>
  <c r="BQ53" i="50" s="1"/>
  <c r="BK339" i="58"/>
  <c r="BC339" i="58"/>
  <c r="BK338" i="58"/>
  <c r="BC338" i="58"/>
  <c r="BK337" i="58"/>
  <c r="BC337" i="58"/>
  <c r="P460" i="58" s="1"/>
  <c r="BQ33" i="50" s="1"/>
  <c r="BK336" i="58"/>
  <c r="BC336" i="58"/>
  <c r="BK335" i="58"/>
  <c r="BK341" i="58" s="1"/>
  <c r="BC335" i="58"/>
  <c r="BK329" i="58"/>
  <c r="BC329" i="58"/>
  <c r="BK328" i="58"/>
  <c r="BC328" i="58"/>
  <c r="BK327" i="58"/>
  <c r="BC327" i="58"/>
  <c r="BK316" i="58"/>
  <c r="BC316" i="58"/>
  <c r="BK310" i="58"/>
  <c r="BC310" i="58"/>
  <c r="BK309" i="58"/>
  <c r="BC309" i="58"/>
  <c r="BK308" i="58"/>
  <c r="BC308" i="58"/>
  <c r="BK307" i="58"/>
  <c r="BC307" i="58"/>
  <c r="BK306" i="58"/>
  <c r="BC306" i="58"/>
  <c r="BK305" i="58"/>
  <c r="BC305" i="58"/>
  <c r="BK299" i="58"/>
  <c r="BC299" i="58"/>
  <c r="BK298" i="58"/>
  <c r="BC298" i="58"/>
  <c r="BK297" i="58"/>
  <c r="BC297" i="58"/>
  <c r="BK296" i="58"/>
  <c r="BK300" i="58" s="1"/>
  <c r="BC296" i="58"/>
  <c r="BK290" i="58"/>
  <c r="BC290" i="58"/>
  <c r="BK289" i="58"/>
  <c r="BK291" i="58" s="1"/>
  <c r="BC289" i="58"/>
  <c r="BK283" i="58"/>
  <c r="BC283" i="58"/>
  <c r="BK282" i="58"/>
  <c r="BK284" i="58" s="1"/>
  <c r="BC282" i="58"/>
  <c r="BK276" i="58"/>
  <c r="BC276" i="58"/>
  <c r="BK275" i="58"/>
  <c r="BC275" i="58"/>
  <c r="BK269" i="58"/>
  <c r="BC269" i="58"/>
  <c r="BK268" i="58"/>
  <c r="BK270" i="58" s="1"/>
  <c r="BC268" i="58"/>
  <c r="BK262" i="58"/>
  <c r="BC262" i="58"/>
  <c r="BK261" i="58"/>
  <c r="BC261" i="58"/>
  <c r="BK260" i="58"/>
  <c r="BC260" i="58"/>
  <c r="BK259" i="58"/>
  <c r="BC259" i="58"/>
  <c r="BK253" i="58"/>
  <c r="BK254" i="58" s="1"/>
  <c r="BC253" i="58"/>
  <c r="BK235" i="58"/>
  <c r="BK248" i="58" s="1"/>
  <c r="BC235" i="58"/>
  <c r="BK229" i="58"/>
  <c r="BK230" i="58" s="1"/>
  <c r="BC229" i="58"/>
  <c r="BK222" i="58"/>
  <c r="BK224" i="58" s="1"/>
  <c r="BC222" i="58"/>
  <c r="BK215" i="58"/>
  <c r="BK217" i="58" s="1"/>
  <c r="BC215" i="58"/>
  <c r="BK208" i="58"/>
  <c r="BK210" i="58" s="1"/>
  <c r="BC208" i="58"/>
  <c r="BK201" i="58"/>
  <c r="BK203" i="58" s="1"/>
  <c r="BC201" i="58"/>
  <c r="BK192" i="58"/>
  <c r="BK196" i="58" s="1"/>
  <c r="BC192" i="58"/>
  <c r="BK185" i="58"/>
  <c r="BK187" i="58" s="1"/>
  <c r="BC185" i="58"/>
  <c r="BK178" i="58"/>
  <c r="BK180" i="58" s="1"/>
  <c r="BC178" i="58"/>
  <c r="BK172" i="58"/>
  <c r="BK173" i="58" s="1"/>
  <c r="BC172" i="58"/>
  <c r="BK166" i="58"/>
  <c r="BK167" i="58" s="1"/>
  <c r="BC166" i="58"/>
  <c r="BK160" i="58"/>
  <c r="BK161" i="58" s="1"/>
  <c r="BC160" i="58"/>
  <c r="BK154" i="58"/>
  <c r="BK155" i="58" s="1"/>
  <c r="BC154" i="58"/>
  <c r="BK148" i="58"/>
  <c r="BK149" i="58" s="1"/>
  <c r="BC148" i="58"/>
  <c r="BK139" i="58"/>
  <c r="BK143" i="58" s="1"/>
  <c r="BC139" i="58"/>
  <c r="BK129" i="58"/>
  <c r="BK134" i="58" s="1"/>
  <c r="BC129" i="58"/>
  <c r="BK123" i="58"/>
  <c r="BK124" i="58" s="1"/>
  <c r="BC123" i="58"/>
  <c r="BK116" i="58"/>
  <c r="BK118" i="58" s="1"/>
  <c r="BC116" i="58"/>
  <c r="BK110" i="58"/>
  <c r="BK111" i="58" s="1"/>
  <c r="BC110" i="58"/>
  <c r="BK104" i="58"/>
  <c r="BC104" i="58"/>
  <c r="BK103" i="58"/>
  <c r="BC103" i="58"/>
  <c r="BK102" i="58"/>
  <c r="BC102" i="58"/>
  <c r="BK101" i="58"/>
  <c r="BK105" i="58" s="1"/>
  <c r="BC101" i="58"/>
  <c r="BK95" i="58"/>
  <c r="BC95" i="58"/>
  <c r="BK94" i="58"/>
  <c r="BC94" i="58"/>
  <c r="BK93" i="58"/>
  <c r="BC93" i="58"/>
  <c r="BK92" i="58"/>
  <c r="BC92" i="58"/>
  <c r="BK91" i="58"/>
  <c r="BC91" i="58"/>
  <c r="BK90" i="58"/>
  <c r="BC90" i="58"/>
  <c r="BK89" i="58"/>
  <c r="BC89" i="58"/>
  <c r="BK88" i="58"/>
  <c r="BC88" i="58"/>
  <c r="BK87" i="58"/>
  <c r="BC87" i="58"/>
  <c r="BK81" i="58"/>
  <c r="BC81" i="58"/>
  <c r="BK80" i="58"/>
  <c r="BC80" i="58"/>
  <c r="BK79" i="58"/>
  <c r="BC79" i="58"/>
  <c r="BK78" i="58"/>
  <c r="BC78" i="58"/>
  <c r="BK77" i="58"/>
  <c r="BC77" i="58"/>
  <c r="BK76" i="58"/>
  <c r="BC76" i="58"/>
  <c r="P456" i="58" s="1"/>
  <c r="BQ29" i="50" s="1"/>
  <c r="BK75" i="58"/>
  <c r="BC75" i="58"/>
  <c r="BK74" i="58"/>
  <c r="BC74" i="58"/>
  <c r="P453" i="58" s="1"/>
  <c r="BQ26" i="50" s="1"/>
  <c r="BK73" i="58"/>
  <c r="BC73" i="58"/>
  <c r="BK67" i="58"/>
  <c r="BK66" i="58"/>
  <c r="BK65" i="58"/>
  <c r="BK64" i="58"/>
  <c r="BK63" i="58"/>
  <c r="BK62" i="58"/>
  <c r="BK61" i="58"/>
  <c r="BK60" i="58"/>
  <c r="BK59" i="58"/>
  <c r="BC59" i="58"/>
  <c r="BK53" i="58"/>
  <c r="BC53" i="58"/>
  <c r="P478" i="58" s="1"/>
  <c r="BQ51" i="50" s="1"/>
  <c r="BK52" i="58"/>
  <c r="BC52" i="58"/>
  <c r="BK51" i="58"/>
  <c r="BC51" i="58"/>
  <c r="BK50" i="58"/>
  <c r="BC50" i="58"/>
  <c r="BK49" i="58"/>
  <c r="BC49" i="58"/>
  <c r="BK48" i="58"/>
  <c r="BC48" i="58"/>
  <c r="BK47" i="58"/>
  <c r="BC47" i="58"/>
  <c r="P470" i="58" s="1"/>
  <c r="BQ43" i="50" s="1"/>
  <c r="BK46" i="58"/>
  <c r="BC46" i="58"/>
  <c r="BK45" i="58"/>
  <c r="BC45" i="58"/>
  <c r="BK44" i="58"/>
  <c r="BC44" i="58"/>
  <c r="P467" i="58" s="1"/>
  <c r="BQ40" i="50" s="1"/>
  <c r="BK43" i="58"/>
  <c r="BC43" i="58"/>
  <c r="BK42" i="58"/>
  <c r="BC42" i="58"/>
  <c r="BK41" i="58"/>
  <c r="BC41" i="58"/>
  <c r="P454" i="58" s="1"/>
  <c r="BQ27" i="50" s="1"/>
  <c r="BK40" i="58"/>
  <c r="BC40" i="58"/>
  <c r="BK34" i="58"/>
  <c r="BK35" i="58" s="1"/>
  <c r="BC34" i="58"/>
  <c r="P451" i="58" s="1"/>
  <c r="BQ24" i="50" s="1"/>
  <c r="BK322" i="58" l="1"/>
  <c r="BK407" i="58"/>
  <c r="CD392" i="58" s="1"/>
  <c r="CD407" i="58" s="1"/>
  <c r="BK377" i="58"/>
  <c r="CD371" i="58" s="1"/>
  <c r="CD377" i="58" s="1"/>
  <c r="BK366" i="58"/>
  <c r="BK355" i="58"/>
  <c r="BK330" i="58"/>
  <c r="CD327" i="58" s="1"/>
  <c r="CD330" i="58" s="1"/>
  <c r="BK311" i="58"/>
  <c r="BK263" i="58"/>
  <c r="CD259" i="58" s="1"/>
  <c r="CD263" i="58" s="1"/>
  <c r="AT23" i="60"/>
  <c r="BZ24" i="30" s="1"/>
  <c r="P455" i="58"/>
  <c r="BQ28" i="50" s="1"/>
  <c r="P458" i="58"/>
  <c r="BQ31" i="50" s="1"/>
  <c r="P469" i="58"/>
  <c r="BQ42" i="50" s="1"/>
  <c r="P477" i="58"/>
  <c r="BQ50" i="50" s="1"/>
  <c r="AT23" i="59"/>
  <c r="BS24" i="30" s="1"/>
  <c r="BK96" i="58"/>
  <c r="CD87" i="58" s="1"/>
  <c r="CD96" i="58" s="1"/>
  <c r="BK82" i="58"/>
  <c r="CD73" i="58" s="1"/>
  <c r="CD82" i="58" s="1"/>
  <c r="BK54" i="58"/>
  <c r="CD40" i="58" s="1"/>
  <c r="CD54" i="58" s="1"/>
  <c r="BK68" i="58"/>
  <c r="CD59" i="58" s="1"/>
  <c r="CD68" i="58" s="1"/>
  <c r="P468" i="58"/>
  <c r="BQ41" i="50" s="1"/>
  <c r="P471" i="58"/>
  <c r="BQ44" i="50" s="1"/>
  <c r="P473" i="58"/>
  <c r="BQ46" i="50" s="1"/>
  <c r="P475" i="58"/>
  <c r="BQ48" i="50" s="1"/>
  <c r="P476" i="58"/>
  <c r="BQ49" i="50" s="1"/>
  <c r="BK447" i="58"/>
  <c r="CD101" i="58"/>
  <c r="CD105" i="58" s="1"/>
  <c r="CD116" i="58"/>
  <c r="CD118" i="58" s="1"/>
  <c r="CD129" i="58"/>
  <c r="CD134" i="58" s="1"/>
  <c r="CD148" i="58"/>
  <c r="CD149" i="58" s="1"/>
  <c r="CD160" i="58"/>
  <c r="CD161" i="58" s="1"/>
  <c r="CD178" i="58"/>
  <c r="CD180" i="58" s="1"/>
  <c r="CD185" i="58"/>
  <c r="CD187" i="58" s="1"/>
  <c r="CD201" i="58"/>
  <c r="CD203" i="58" s="1"/>
  <c r="CD208" i="58"/>
  <c r="CD210" i="58" s="1"/>
  <c r="CD215" i="58"/>
  <c r="CD217" i="58" s="1"/>
  <c r="CD222" i="58"/>
  <c r="CD224" i="58" s="1"/>
  <c r="CD229" i="58"/>
  <c r="CD230" i="58" s="1"/>
  <c r="CD235" i="58"/>
  <c r="CD248" i="58" s="1"/>
  <c r="CD253" i="58"/>
  <c r="CD254" i="58" s="1"/>
  <c r="CD268" i="58"/>
  <c r="CD270" i="58" s="1"/>
  <c r="CD110" i="58"/>
  <c r="CD111" i="58" s="1"/>
  <c r="CD123" i="58"/>
  <c r="CD124" i="58" s="1"/>
  <c r="CD139" i="58"/>
  <c r="CD143" i="58" s="1"/>
  <c r="CD154" i="58"/>
  <c r="CD155" i="58" s="1"/>
  <c r="CD166" i="58"/>
  <c r="CD167" i="58" s="1"/>
  <c r="CD172" i="58"/>
  <c r="CD173" i="58" s="1"/>
  <c r="CD192" i="58"/>
  <c r="CD196" i="58" s="1"/>
  <c r="BK277" i="58"/>
  <c r="CD34" i="58"/>
  <c r="CD35" i="58" s="1"/>
  <c r="CD282" i="58"/>
  <c r="CD284" i="58" s="1"/>
  <c r="CD289" i="58"/>
  <c r="CD291" i="58" s="1"/>
  <c r="CD296" i="58"/>
  <c r="CD300" i="58" s="1"/>
  <c r="CD335" i="58"/>
  <c r="CD341" i="58" s="1"/>
  <c r="CD382" i="58"/>
  <c r="CD387" i="58" s="1"/>
  <c r="CD412" i="58"/>
  <c r="CD427" i="58" s="1"/>
  <c r="CD316" i="58" l="1"/>
  <c r="CD322" i="58" s="1"/>
  <c r="CD360" i="58"/>
  <c r="CD366" i="58" s="1"/>
  <c r="CD346" i="58"/>
  <c r="CD355" i="58" s="1"/>
  <c r="CD305" i="58"/>
  <c r="CD311" i="58" s="1"/>
  <c r="CD432" i="58"/>
  <c r="CD447" i="58" s="1"/>
  <c r="CD275" i="58"/>
  <c r="CD277" i="58" s="1"/>
  <c r="V163" i="57"/>
  <c r="P163" i="57"/>
  <c r="BE53" i="50" s="1"/>
  <c r="B163" i="57"/>
  <c r="V162" i="57"/>
  <c r="P162" i="57"/>
  <c r="BE52" i="50" s="1"/>
  <c r="B162" i="57"/>
  <c r="V161" i="57"/>
  <c r="B161" i="57"/>
  <c r="V160" i="57"/>
  <c r="B160" i="57"/>
  <c r="V159" i="57"/>
  <c r="B159" i="57"/>
  <c r="V158" i="57"/>
  <c r="B158" i="57"/>
  <c r="V157" i="57"/>
  <c r="B157" i="57"/>
  <c r="V156" i="57"/>
  <c r="B156" i="57"/>
  <c r="V155" i="57"/>
  <c r="P155" i="57"/>
  <c r="BE45" i="50" s="1"/>
  <c r="B155" i="57"/>
  <c r="V154" i="57"/>
  <c r="B154" i="57"/>
  <c r="V153" i="57"/>
  <c r="B153" i="57"/>
  <c r="V152" i="57"/>
  <c r="B152" i="57"/>
  <c r="V151" i="57"/>
  <c r="B151" i="57"/>
  <c r="V150" i="57"/>
  <c r="P150" i="57"/>
  <c r="BE40" i="50" s="1"/>
  <c r="B150" i="57"/>
  <c r="V149" i="57"/>
  <c r="P149" i="57"/>
  <c r="BE39" i="50" s="1"/>
  <c r="B149" i="57"/>
  <c r="V148" i="57"/>
  <c r="BE38" i="50"/>
  <c r="B148" i="57"/>
  <c r="V147" i="57"/>
  <c r="P147" i="57"/>
  <c r="BE37" i="50" s="1"/>
  <c r="B147" i="57"/>
  <c r="V146" i="57"/>
  <c r="B146" i="57"/>
  <c r="V145" i="57"/>
  <c r="P145" i="57"/>
  <c r="BE35" i="50" s="1"/>
  <c r="B145" i="57"/>
  <c r="V144" i="57"/>
  <c r="P144" i="57"/>
  <c r="BE34" i="50" s="1"/>
  <c r="B144" i="57"/>
  <c r="V143" i="57"/>
  <c r="P143" i="57"/>
  <c r="BE33" i="50" s="1"/>
  <c r="B143" i="57"/>
  <c r="V142" i="57"/>
  <c r="P142" i="57"/>
  <c r="BE32" i="50" s="1"/>
  <c r="B142" i="57"/>
  <c r="V141" i="57"/>
  <c r="P141" i="57"/>
  <c r="BE31" i="50" s="1"/>
  <c r="B141" i="57"/>
  <c r="V140" i="57"/>
  <c r="P140" i="57"/>
  <c r="BE30" i="50" s="1"/>
  <c r="B140" i="57"/>
  <c r="V139" i="57"/>
  <c r="P139" i="57"/>
  <c r="BE29" i="50" s="1"/>
  <c r="B139" i="57"/>
  <c r="V138" i="57"/>
  <c r="B138" i="57"/>
  <c r="V137" i="57"/>
  <c r="P137" i="57"/>
  <c r="BE27" i="50" s="1"/>
  <c r="B137" i="57"/>
  <c r="V136" i="57"/>
  <c r="P136" i="57"/>
  <c r="BE26" i="50" s="1"/>
  <c r="B136" i="57"/>
  <c r="V135" i="57"/>
  <c r="P135" i="57"/>
  <c r="BE25" i="50" s="1"/>
  <c r="B135" i="57"/>
  <c r="V134" i="57"/>
  <c r="B134" i="57"/>
  <c r="BK129" i="57"/>
  <c r="BC129" i="57"/>
  <c r="BK128" i="57"/>
  <c r="BC128" i="57"/>
  <c r="P146" i="57" s="1"/>
  <c r="BE36" i="50" s="1"/>
  <c r="BK127" i="57"/>
  <c r="BC127" i="57"/>
  <c r="BK121" i="57"/>
  <c r="BC121" i="57"/>
  <c r="BK120" i="57"/>
  <c r="BC120" i="57"/>
  <c r="BK119" i="57"/>
  <c r="BC119" i="57"/>
  <c r="BK118" i="57"/>
  <c r="BC118" i="57"/>
  <c r="BK117" i="57"/>
  <c r="BC117" i="57"/>
  <c r="BK116" i="57"/>
  <c r="BC116" i="57"/>
  <c r="BK115" i="57"/>
  <c r="BC115" i="57"/>
  <c r="BK114" i="57"/>
  <c r="BC114" i="57"/>
  <c r="BK113" i="57"/>
  <c r="BC113" i="57"/>
  <c r="BK112" i="57"/>
  <c r="BC112" i="57"/>
  <c r="BK111" i="57"/>
  <c r="BK122" i="57" s="1"/>
  <c r="BC111" i="57"/>
  <c r="BK105" i="57"/>
  <c r="BC105" i="57"/>
  <c r="BK104" i="57"/>
  <c r="BC104" i="57"/>
  <c r="BK103" i="57"/>
  <c r="BC103" i="57"/>
  <c r="BK102" i="57"/>
  <c r="BC102" i="57"/>
  <c r="BK101" i="57"/>
  <c r="BC101" i="57"/>
  <c r="BK100" i="57"/>
  <c r="BC100" i="57"/>
  <c r="BK99" i="57"/>
  <c r="BC99" i="57"/>
  <c r="BK98" i="57"/>
  <c r="BC98" i="57"/>
  <c r="BK97" i="57"/>
  <c r="BC97" i="57"/>
  <c r="BK96" i="57"/>
  <c r="BC96" i="57"/>
  <c r="BK95" i="57"/>
  <c r="BK106" i="57" s="1"/>
  <c r="BC95" i="57"/>
  <c r="BK89" i="57"/>
  <c r="BC89" i="57"/>
  <c r="BK88" i="57"/>
  <c r="BC88" i="57"/>
  <c r="BK87" i="57"/>
  <c r="BC87" i="57"/>
  <c r="BK86" i="57"/>
  <c r="BC86" i="57"/>
  <c r="BK85" i="57"/>
  <c r="BC85" i="57"/>
  <c r="BK84" i="57"/>
  <c r="BC84" i="57"/>
  <c r="BK83" i="57"/>
  <c r="BC83" i="57"/>
  <c r="BK82" i="57"/>
  <c r="BC82" i="57"/>
  <c r="BK81" i="57"/>
  <c r="BC81" i="57"/>
  <c r="BK80" i="57"/>
  <c r="BC80" i="57"/>
  <c r="BK79" i="57"/>
  <c r="BC79" i="57"/>
  <c r="BK73" i="57"/>
  <c r="BC73" i="57"/>
  <c r="BK72" i="57"/>
  <c r="BC72" i="57"/>
  <c r="BK71" i="57"/>
  <c r="BC71" i="57"/>
  <c r="BK70" i="57"/>
  <c r="BC70" i="57"/>
  <c r="BK69" i="57"/>
  <c r="BC69" i="57"/>
  <c r="P157" i="57" s="1"/>
  <c r="BE47" i="50" s="1"/>
  <c r="BK68" i="57"/>
  <c r="BC68" i="57"/>
  <c r="BK67" i="57"/>
  <c r="BC67" i="57"/>
  <c r="BK66" i="57"/>
  <c r="BC66" i="57"/>
  <c r="P153" i="57" s="1"/>
  <c r="BE43" i="50" s="1"/>
  <c r="BK65" i="57"/>
  <c r="BC65" i="57"/>
  <c r="BK64" i="57"/>
  <c r="BC64" i="57"/>
  <c r="BK63" i="57"/>
  <c r="BC63" i="57"/>
  <c r="BK62" i="57"/>
  <c r="BC62" i="57"/>
  <c r="P134" i="57" s="1"/>
  <c r="BE24" i="50" s="1"/>
  <c r="BK56" i="57"/>
  <c r="BC56" i="57"/>
  <c r="BK55" i="57"/>
  <c r="BC55" i="57"/>
  <c r="BK54" i="57"/>
  <c r="BC54" i="57"/>
  <c r="BK53" i="57"/>
  <c r="BC53" i="57"/>
  <c r="BK52" i="57"/>
  <c r="BC52" i="57"/>
  <c r="BK51" i="57"/>
  <c r="BC51" i="57"/>
  <c r="BK45" i="57"/>
  <c r="BC45" i="57"/>
  <c r="P161" i="57" s="1"/>
  <c r="BE51" i="50" s="1"/>
  <c r="BK44" i="57"/>
  <c r="BC44" i="57"/>
  <c r="P160" i="57" s="1"/>
  <c r="BE50" i="50" s="1"/>
  <c r="BK43" i="57"/>
  <c r="BC43" i="57"/>
  <c r="BK42" i="57"/>
  <c r="BC42" i="57"/>
  <c r="BK41" i="57"/>
  <c r="BC41" i="57"/>
  <c r="BK40" i="57"/>
  <c r="BC40" i="57"/>
  <c r="P138" i="57" s="1"/>
  <c r="BE28" i="50" s="1"/>
  <c r="BK34" i="57"/>
  <c r="BC34" i="57"/>
  <c r="P152" i="57" s="1"/>
  <c r="BE42" i="50" s="1"/>
  <c r="P158" i="57" l="1"/>
  <c r="BE48" i="50" s="1"/>
  <c r="P159" i="57"/>
  <c r="BE49" i="50" s="1"/>
  <c r="P151" i="57"/>
  <c r="BE41" i="50" s="1"/>
  <c r="P154" i="57"/>
  <c r="BE44" i="50" s="1"/>
  <c r="P156" i="57"/>
  <c r="BE46" i="50" s="1"/>
  <c r="AT23" i="58"/>
  <c r="CG24" i="30" s="1"/>
  <c r="BK130" i="57"/>
  <c r="CD127" i="57" s="1"/>
  <c r="CD130" i="57" s="1"/>
  <c r="CD111" i="57"/>
  <c r="CD122" i="57" s="1"/>
  <c r="BK35" i="57"/>
  <c r="BK46" i="57"/>
  <c r="BK57" i="57"/>
  <c r="BK74" i="57"/>
  <c r="BK90" i="57"/>
  <c r="CD95" i="57"/>
  <c r="CD106" i="57" s="1"/>
  <c r="CD62" i="57" l="1"/>
  <c r="CD74" i="57" s="1"/>
  <c r="CD40" i="57"/>
  <c r="CD46" i="57" s="1"/>
  <c r="CD79" i="57"/>
  <c r="CD90" i="57" s="1"/>
  <c r="CD51" i="57"/>
  <c r="CD57" i="57" s="1"/>
  <c r="CD34" i="57"/>
  <c r="CD35" i="57" s="1"/>
  <c r="AT23" i="57" l="1"/>
  <c r="BL24" i="30" s="1"/>
  <c r="V283" i="56"/>
  <c r="P283" i="56"/>
  <c r="BA53" i="50" s="1"/>
  <c r="B283" i="56"/>
  <c r="V282" i="56"/>
  <c r="P282" i="56"/>
  <c r="BA52" i="50" s="1"/>
  <c r="B282" i="56"/>
  <c r="V281" i="56"/>
  <c r="B281" i="56"/>
  <c r="V280" i="56"/>
  <c r="B280" i="56"/>
  <c r="V279" i="56"/>
  <c r="B279" i="56"/>
  <c r="V278" i="56"/>
  <c r="B278" i="56"/>
  <c r="V277" i="56"/>
  <c r="P277" i="56"/>
  <c r="BA47" i="50" s="1"/>
  <c r="B277" i="56"/>
  <c r="V276" i="56"/>
  <c r="B276" i="56"/>
  <c r="V275" i="56"/>
  <c r="P275" i="56"/>
  <c r="BA45" i="50" s="1"/>
  <c r="B275" i="56"/>
  <c r="V274" i="56"/>
  <c r="B274" i="56"/>
  <c r="V273" i="56"/>
  <c r="B273" i="56"/>
  <c r="V272" i="56"/>
  <c r="B272" i="56"/>
  <c r="V271" i="56"/>
  <c r="B271" i="56"/>
  <c r="V270" i="56"/>
  <c r="P270" i="56"/>
  <c r="BA40" i="50" s="1"/>
  <c r="B270" i="56"/>
  <c r="V269" i="56"/>
  <c r="P269" i="56"/>
  <c r="BA39" i="50" s="1"/>
  <c r="B269" i="56"/>
  <c r="V268" i="56"/>
  <c r="BA38" i="50"/>
  <c r="B268" i="56"/>
  <c r="V267" i="56"/>
  <c r="P267" i="56"/>
  <c r="BA37" i="50" s="1"/>
  <c r="B267" i="56"/>
  <c r="V266" i="56"/>
  <c r="P266" i="56"/>
  <c r="BA36" i="50" s="1"/>
  <c r="B266" i="56"/>
  <c r="V265" i="56"/>
  <c r="P265" i="56"/>
  <c r="BA35" i="50" s="1"/>
  <c r="B265" i="56"/>
  <c r="V264" i="56"/>
  <c r="P264" i="56"/>
  <c r="BA34" i="50" s="1"/>
  <c r="B264" i="56"/>
  <c r="V263" i="56"/>
  <c r="B263" i="56"/>
  <c r="V262" i="56"/>
  <c r="P262" i="56"/>
  <c r="BA32" i="50" s="1"/>
  <c r="B262" i="56"/>
  <c r="V261" i="56"/>
  <c r="P261" i="56"/>
  <c r="BA31" i="50" s="1"/>
  <c r="B261" i="56"/>
  <c r="V260" i="56"/>
  <c r="P260" i="56"/>
  <c r="BA30" i="50" s="1"/>
  <c r="B260" i="56"/>
  <c r="V259" i="56"/>
  <c r="P259" i="56"/>
  <c r="BA29" i="50" s="1"/>
  <c r="B259" i="56"/>
  <c r="V258" i="56"/>
  <c r="B258" i="56"/>
  <c r="V257" i="56"/>
  <c r="P257" i="56"/>
  <c r="BA27" i="50" s="1"/>
  <c r="B257" i="56"/>
  <c r="V256" i="56"/>
  <c r="P256" i="56"/>
  <c r="BA26" i="50" s="1"/>
  <c r="B256" i="56"/>
  <c r="V255" i="56"/>
  <c r="P255" i="56"/>
  <c r="BA25" i="50" s="1"/>
  <c r="B255" i="56"/>
  <c r="V254" i="56"/>
  <c r="B254" i="56"/>
  <c r="BK249" i="56"/>
  <c r="BC249" i="56"/>
  <c r="BK248" i="56"/>
  <c r="BC248" i="56"/>
  <c r="BK247" i="56"/>
  <c r="BC247" i="56"/>
  <c r="BK246" i="56"/>
  <c r="BC246" i="56"/>
  <c r="BK245" i="56"/>
  <c r="BC245" i="56"/>
  <c r="BK244" i="56"/>
  <c r="BC244" i="56"/>
  <c r="BK243" i="56"/>
  <c r="BC243" i="56"/>
  <c r="BK242" i="56"/>
  <c r="BC242" i="56"/>
  <c r="BK241" i="56"/>
  <c r="BC241" i="56"/>
  <c r="BK240" i="56"/>
  <c r="BC240" i="56"/>
  <c r="BK239" i="56"/>
  <c r="BC239" i="56"/>
  <c r="BK233" i="56"/>
  <c r="BC233" i="56"/>
  <c r="BK232" i="56"/>
  <c r="BC232" i="56"/>
  <c r="BK231" i="56"/>
  <c r="BC231" i="56"/>
  <c r="BK230" i="56"/>
  <c r="BC230" i="56"/>
  <c r="BK229" i="56"/>
  <c r="BC229" i="56"/>
  <c r="BK228" i="56"/>
  <c r="BC228" i="56"/>
  <c r="BK227" i="56"/>
  <c r="BC227" i="56"/>
  <c r="BK226" i="56"/>
  <c r="BC226" i="56"/>
  <c r="BK225" i="56"/>
  <c r="BC225" i="56"/>
  <c r="BK224" i="56"/>
  <c r="BC224" i="56"/>
  <c r="BK223" i="56"/>
  <c r="BC223" i="56"/>
  <c r="BK217" i="56"/>
  <c r="BC217" i="56"/>
  <c r="BK216" i="56"/>
  <c r="BC216" i="56"/>
  <c r="BK215" i="56"/>
  <c r="BC215" i="56"/>
  <c r="BK214" i="56"/>
  <c r="BC214" i="56"/>
  <c r="BK213" i="56"/>
  <c r="BC213" i="56"/>
  <c r="BK212" i="56"/>
  <c r="BC212" i="56"/>
  <c r="BK211" i="56"/>
  <c r="BC211" i="56"/>
  <c r="BK210" i="56"/>
  <c r="BC210" i="56"/>
  <c r="BK209" i="56"/>
  <c r="BC209" i="56"/>
  <c r="BK208" i="56"/>
  <c r="BC208" i="56"/>
  <c r="BK207" i="56"/>
  <c r="BC207" i="56"/>
  <c r="BK201" i="56"/>
  <c r="BC201" i="56"/>
  <c r="BK200" i="56"/>
  <c r="BC200" i="56"/>
  <c r="BK199" i="56"/>
  <c r="BC199" i="56"/>
  <c r="BK198" i="56"/>
  <c r="BC198" i="56"/>
  <c r="BK197" i="56"/>
  <c r="BC197" i="56"/>
  <c r="BK196" i="56"/>
  <c r="BC196" i="56"/>
  <c r="BK195" i="56"/>
  <c r="BC195" i="56"/>
  <c r="BK194" i="56"/>
  <c r="BC194" i="56"/>
  <c r="BK193" i="56"/>
  <c r="BC193" i="56"/>
  <c r="BK192" i="56"/>
  <c r="BC192" i="56"/>
  <c r="BK191" i="56"/>
  <c r="BK202" i="56" s="1"/>
  <c r="BC191" i="56"/>
  <c r="BK185" i="56"/>
  <c r="BK186" i="56" s="1"/>
  <c r="BC185" i="56"/>
  <c r="BK179" i="56"/>
  <c r="BK180" i="56" s="1"/>
  <c r="BC179" i="56"/>
  <c r="BK163" i="56"/>
  <c r="BC163" i="56"/>
  <c r="BK157" i="56"/>
  <c r="BC157" i="56"/>
  <c r="BK156" i="56"/>
  <c r="BC156" i="56"/>
  <c r="BK155" i="56"/>
  <c r="BK158" i="56" s="1"/>
  <c r="BC155" i="56"/>
  <c r="BK149" i="56"/>
  <c r="BC149" i="56"/>
  <c r="BK148" i="56"/>
  <c r="BC148" i="56"/>
  <c r="BK147" i="56"/>
  <c r="BC147" i="56"/>
  <c r="BK146" i="56"/>
  <c r="BC146" i="56"/>
  <c r="BK140" i="56"/>
  <c r="BC140" i="56"/>
  <c r="BK139" i="56"/>
  <c r="BC139" i="56"/>
  <c r="BK138" i="56"/>
  <c r="BC138" i="56"/>
  <c r="BK137" i="56"/>
  <c r="BK141" i="56" s="1"/>
  <c r="BC137" i="56"/>
  <c r="BK131" i="56"/>
  <c r="BC131" i="56"/>
  <c r="BK130" i="56"/>
  <c r="BC130" i="56"/>
  <c r="BK129" i="56"/>
  <c r="BC129" i="56"/>
  <c r="BK128" i="56"/>
  <c r="BK132" i="56" s="1"/>
  <c r="BC128" i="56"/>
  <c r="P263" i="56" s="1"/>
  <c r="BA33" i="50" s="1"/>
  <c r="BK122" i="56"/>
  <c r="BC122" i="56"/>
  <c r="BK121" i="56"/>
  <c r="BC121" i="56"/>
  <c r="BK120" i="56"/>
  <c r="BK123" i="56" s="1"/>
  <c r="BC120" i="56"/>
  <c r="BK114" i="56"/>
  <c r="BC114" i="56"/>
  <c r="BK113" i="56"/>
  <c r="BC113" i="56"/>
  <c r="BK112" i="56"/>
  <c r="BC112" i="56"/>
  <c r="BK111" i="56"/>
  <c r="BC111" i="56"/>
  <c r="BK110" i="56"/>
  <c r="BC110" i="56"/>
  <c r="BK109" i="56"/>
  <c r="BC109" i="56"/>
  <c r="BK108" i="56"/>
  <c r="BC108" i="56"/>
  <c r="BK107" i="56"/>
  <c r="BC107" i="56"/>
  <c r="BK106" i="56"/>
  <c r="BC106" i="56"/>
  <c r="BK105" i="56"/>
  <c r="BC105" i="56"/>
  <c r="BK104" i="56"/>
  <c r="BC104" i="56"/>
  <c r="BK98" i="56"/>
  <c r="BC98" i="56"/>
  <c r="BK97" i="56"/>
  <c r="BC97" i="56"/>
  <c r="BK96" i="56"/>
  <c r="BC96" i="56"/>
  <c r="BK95" i="56"/>
  <c r="BC95" i="56"/>
  <c r="BK94" i="56"/>
  <c r="BC94" i="56"/>
  <c r="BK93" i="56"/>
  <c r="BC93" i="56"/>
  <c r="BK92" i="56"/>
  <c r="BC92" i="56"/>
  <c r="BK91" i="56"/>
  <c r="BC91" i="56"/>
  <c r="BK90" i="56"/>
  <c r="BC90" i="56"/>
  <c r="BK89" i="56"/>
  <c r="BC89" i="56"/>
  <c r="BK88" i="56"/>
  <c r="BC88" i="56"/>
  <c r="BK82" i="56"/>
  <c r="BC82" i="56"/>
  <c r="BK81" i="56"/>
  <c r="BC81" i="56"/>
  <c r="BK80" i="56"/>
  <c r="BC80" i="56"/>
  <c r="BK79" i="56"/>
  <c r="BC79" i="56"/>
  <c r="BK78" i="56"/>
  <c r="BC78" i="56"/>
  <c r="BK77" i="56"/>
  <c r="BC77" i="56"/>
  <c r="BK76" i="56"/>
  <c r="BC76" i="56"/>
  <c r="BK75" i="56"/>
  <c r="BC75" i="56"/>
  <c r="BK74" i="56"/>
  <c r="BC74" i="56"/>
  <c r="BK73" i="56"/>
  <c r="BC73" i="56"/>
  <c r="BK72" i="56"/>
  <c r="BC72" i="56"/>
  <c r="BK66" i="56"/>
  <c r="BC66" i="56"/>
  <c r="BK65" i="56"/>
  <c r="BC65" i="56"/>
  <c r="BK64" i="56"/>
  <c r="BC64" i="56"/>
  <c r="BK63" i="56"/>
  <c r="BC63" i="56"/>
  <c r="BK62" i="56"/>
  <c r="BC62" i="56"/>
  <c r="BK61" i="56"/>
  <c r="BC61" i="56"/>
  <c r="BK60" i="56"/>
  <c r="BC60" i="56"/>
  <c r="BK59" i="56"/>
  <c r="BC59" i="56"/>
  <c r="BK58" i="56"/>
  <c r="BC58" i="56"/>
  <c r="BK57" i="56"/>
  <c r="BC57" i="56"/>
  <c r="BK56" i="56"/>
  <c r="BC56" i="56"/>
  <c r="BK50" i="56"/>
  <c r="BC50" i="56"/>
  <c r="P281" i="56" s="1"/>
  <c r="BA51" i="50" s="1"/>
  <c r="BK49" i="56"/>
  <c r="BC49" i="56"/>
  <c r="P280" i="56" s="1"/>
  <c r="BA50" i="50" s="1"/>
  <c r="BK48" i="56"/>
  <c r="BC48" i="56"/>
  <c r="BK47" i="56"/>
  <c r="BC47" i="56"/>
  <c r="BK46" i="56"/>
  <c r="BC46" i="56"/>
  <c r="BK45" i="56"/>
  <c r="BC45" i="56"/>
  <c r="BK44" i="56"/>
  <c r="BC44" i="56"/>
  <c r="P273" i="56" s="1"/>
  <c r="BA43" i="50" s="1"/>
  <c r="BK43" i="56"/>
  <c r="BC43" i="56"/>
  <c r="P272" i="56" s="1"/>
  <c r="BA42" i="50" s="1"/>
  <c r="BK42" i="56"/>
  <c r="BC42" i="56"/>
  <c r="BK41" i="56"/>
  <c r="BC41" i="56"/>
  <c r="P258" i="56" s="1"/>
  <c r="BA28" i="50" s="1"/>
  <c r="BK40" i="56"/>
  <c r="BC40" i="56"/>
  <c r="P254" i="56" s="1"/>
  <c r="BA24" i="50" s="1"/>
  <c r="BK34" i="56"/>
  <c r="BK35" i="56" s="1"/>
  <c r="BC34" i="56"/>
  <c r="BC38" i="55"/>
  <c r="P141" i="55" s="1"/>
  <c r="AW40" i="50" s="1"/>
  <c r="BK38" i="55"/>
  <c r="BC35" i="55"/>
  <c r="P128" i="55" s="1"/>
  <c r="AW27" i="50" s="1"/>
  <c r="BK35" i="55"/>
  <c r="BC43" i="55"/>
  <c r="P146" i="55" s="1"/>
  <c r="AW45" i="50" s="1"/>
  <c r="BK43" i="55"/>
  <c r="BC48" i="55"/>
  <c r="BK48" i="55"/>
  <c r="BC49" i="55"/>
  <c r="P153" i="55" s="1"/>
  <c r="AW52" i="50" s="1"/>
  <c r="BK49" i="55"/>
  <c r="BC37" i="55"/>
  <c r="P131" i="55" s="1"/>
  <c r="AW30" i="50" s="1"/>
  <c r="BK37" i="55"/>
  <c r="BC39" i="55"/>
  <c r="BK39" i="55"/>
  <c r="V154" i="55"/>
  <c r="B154" i="55"/>
  <c r="V153" i="55"/>
  <c r="B153" i="55"/>
  <c r="V152" i="55"/>
  <c r="B152" i="55"/>
  <c r="V151" i="55"/>
  <c r="B151" i="55"/>
  <c r="V150" i="55"/>
  <c r="B150" i="55"/>
  <c r="V149" i="55"/>
  <c r="B149" i="55"/>
  <c r="V148" i="55"/>
  <c r="P148" i="55"/>
  <c r="AW47" i="50" s="1"/>
  <c r="B148" i="55"/>
  <c r="V147" i="55"/>
  <c r="B147" i="55"/>
  <c r="V146" i="55"/>
  <c r="B146" i="55"/>
  <c r="V145" i="55"/>
  <c r="B145" i="55"/>
  <c r="V144" i="55"/>
  <c r="B144" i="55"/>
  <c r="V143" i="55"/>
  <c r="B143" i="55"/>
  <c r="V142" i="55"/>
  <c r="B142" i="55"/>
  <c r="V141" i="55"/>
  <c r="B141" i="55"/>
  <c r="V140" i="55"/>
  <c r="P140" i="55"/>
  <c r="AW39" i="50" s="1"/>
  <c r="B140" i="55"/>
  <c r="V139" i="55"/>
  <c r="AW38" i="50"/>
  <c r="B139" i="55"/>
  <c r="V138" i="55"/>
  <c r="P138" i="55"/>
  <c r="AW37" i="50" s="1"/>
  <c r="B138" i="55"/>
  <c r="V137" i="55"/>
  <c r="P137" i="55"/>
  <c r="AW36" i="50" s="1"/>
  <c r="B137" i="55"/>
  <c r="V136" i="55"/>
  <c r="P136" i="55"/>
  <c r="AW35" i="50" s="1"/>
  <c r="B136" i="55"/>
  <c r="V135" i="55"/>
  <c r="P135" i="55"/>
  <c r="AW34" i="50" s="1"/>
  <c r="B135" i="55"/>
  <c r="V134" i="55"/>
  <c r="P134" i="55"/>
  <c r="AW33" i="50" s="1"/>
  <c r="B134" i="55"/>
  <c r="V133" i="55"/>
  <c r="P133" i="55"/>
  <c r="AW32" i="50" s="1"/>
  <c r="B133" i="55"/>
  <c r="V132" i="55"/>
  <c r="P132" i="55"/>
  <c r="AW31" i="50" s="1"/>
  <c r="B132" i="55"/>
  <c r="V131" i="55"/>
  <c r="B131" i="55"/>
  <c r="V130" i="55"/>
  <c r="P130" i="55"/>
  <c r="AW29" i="50" s="1"/>
  <c r="B130" i="55"/>
  <c r="V129" i="55"/>
  <c r="B129" i="55"/>
  <c r="V128" i="55"/>
  <c r="B128" i="55"/>
  <c r="V127" i="55"/>
  <c r="P127" i="55"/>
  <c r="AW26" i="50" s="1"/>
  <c r="B127" i="55"/>
  <c r="V126" i="55"/>
  <c r="P126" i="55"/>
  <c r="AW25" i="50" s="1"/>
  <c r="B126" i="55"/>
  <c r="V125" i="55"/>
  <c r="B125" i="55"/>
  <c r="BK120" i="55"/>
  <c r="BC120" i="55"/>
  <c r="BK119" i="55"/>
  <c r="BC119" i="55"/>
  <c r="BK118" i="55"/>
  <c r="BC118" i="55"/>
  <c r="BK117" i="55"/>
  <c r="BC117" i="55"/>
  <c r="BK116" i="55"/>
  <c r="BC116" i="55"/>
  <c r="BK115" i="55"/>
  <c r="BC115" i="55"/>
  <c r="BK114" i="55"/>
  <c r="BC114" i="55"/>
  <c r="BK113" i="55"/>
  <c r="BC113" i="55"/>
  <c r="BK112" i="55"/>
  <c r="BC112" i="55"/>
  <c r="BK111" i="55"/>
  <c r="BC111" i="55"/>
  <c r="BK110" i="55"/>
  <c r="BC110" i="55"/>
  <c r="BK104" i="55"/>
  <c r="BC104" i="55"/>
  <c r="BK103" i="55"/>
  <c r="BC103" i="55"/>
  <c r="BK102" i="55"/>
  <c r="BC102" i="55"/>
  <c r="BK101" i="55"/>
  <c r="BC101" i="55"/>
  <c r="BK100" i="55"/>
  <c r="BC100" i="55"/>
  <c r="BK99" i="55"/>
  <c r="BC99" i="55"/>
  <c r="BK98" i="55"/>
  <c r="BC98" i="55"/>
  <c r="BK97" i="55"/>
  <c r="BC97" i="55"/>
  <c r="BK96" i="55"/>
  <c r="BC96" i="55"/>
  <c r="BK95" i="55"/>
  <c r="BC95" i="55"/>
  <c r="BK94" i="55"/>
  <c r="BC94" i="55"/>
  <c r="BK88" i="55"/>
  <c r="BC88" i="55"/>
  <c r="BK87" i="55"/>
  <c r="BC87" i="55"/>
  <c r="BK86" i="55"/>
  <c r="BC86" i="55"/>
  <c r="BK85" i="55"/>
  <c r="BC85" i="55"/>
  <c r="BK84" i="55"/>
  <c r="BC84" i="55"/>
  <c r="BK83" i="55"/>
  <c r="BC83" i="55"/>
  <c r="BK82" i="55"/>
  <c r="BC82" i="55"/>
  <c r="BK81" i="55"/>
  <c r="BC81" i="55"/>
  <c r="BK80" i="55"/>
  <c r="BC80" i="55"/>
  <c r="BK79" i="55"/>
  <c r="BC79" i="55"/>
  <c r="BK78" i="55"/>
  <c r="BC78" i="55"/>
  <c r="BK72" i="55"/>
  <c r="BC72" i="55"/>
  <c r="BK71" i="55"/>
  <c r="BC71" i="55"/>
  <c r="BK70" i="55"/>
  <c r="BC70" i="55"/>
  <c r="BK69" i="55"/>
  <c r="BC69" i="55"/>
  <c r="BK68" i="55"/>
  <c r="BC68" i="55"/>
  <c r="BK67" i="55"/>
  <c r="BC67" i="55"/>
  <c r="BK66" i="55"/>
  <c r="BC66" i="55"/>
  <c r="BK65" i="55"/>
  <c r="BC65" i="55"/>
  <c r="BK64" i="55"/>
  <c r="BC64" i="55"/>
  <c r="BK63" i="55"/>
  <c r="BC63" i="55"/>
  <c r="BK62" i="55"/>
  <c r="BC62" i="55"/>
  <c r="BK56" i="55"/>
  <c r="BK57" i="55" s="1"/>
  <c r="BC56" i="55"/>
  <c r="BK50" i="55"/>
  <c r="BC50" i="55"/>
  <c r="P154" i="55" s="1"/>
  <c r="AW53" i="50" s="1"/>
  <c r="BK47" i="55"/>
  <c r="BC47" i="55"/>
  <c r="BK46" i="55"/>
  <c r="BC46" i="55"/>
  <c r="P150" i="55" s="1"/>
  <c r="BK45" i="55"/>
  <c r="BC45" i="55"/>
  <c r="P149" i="55" s="1"/>
  <c r="BK44" i="55"/>
  <c r="BC44" i="55"/>
  <c r="P147" i="55" s="1"/>
  <c r="BK42" i="55"/>
  <c r="BC42" i="55"/>
  <c r="P145" i="55" s="1"/>
  <c r="BK41" i="55"/>
  <c r="BC41" i="55"/>
  <c r="BK40" i="55"/>
  <c r="BC40" i="55"/>
  <c r="BK36" i="55"/>
  <c r="BC36" i="55"/>
  <c r="P129" i="55" s="1"/>
  <c r="AW28" i="50" s="1"/>
  <c r="BK34" i="55"/>
  <c r="BC34" i="55"/>
  <c r="P125" i="55" s="1"/>
  <c r="AW24" i="50" s="1"/>
  <c r="BK218" i="56" l="1"/>
  <c r="BK115" i="56"/>
  <c r="BK67" i="56"/>
  <c r="P271" i="56"/>
  <c r="BA41" i="50" s="1"/>
  <c r="P274" i="56"/>
  <c r="BA44" i="50" s="1"/>
  <c r="P276" i="56"/>
  <c r="BA46" i="50" s="1"/>
  <c r="P278" i="56"/>
  <c r="BA48" i="50" s="1"/>
  <c r="P279" i="56"/>
  <c r="BA49" i="50" s="1"/>
  <c r="BK121" i="55"/>
  <c r="CD110" i="55" s="1"/>
  <c r="CD121" i="55" s="1"/>
  <c r="BK105" i="55"/>
  <c r="CD94" i="55" s="1"/>
  <c r="CD105" i="55" s="1"/>
  <c r="BK89" i="55"/>
  <c r="CD78" i="55" s="1"/>
  <c r="CD89" i="55" s="1"/>
  <c r="BK73" i="55"/>
  <c r="P142" i="55"/>
  <c r="AW41" i="50" s="1"/>
  <c r="BK234" i="56"/>
  <c r="CD223" i="56" s="1"/>
  <c r="CD234" i="56" s="1"/>
  <c r="BK150" i="56"/>
  <c r="CD146" i="56" s="1"/>
  <c r="CD150" i="56" s="1"/>
  <c r="BK99" i="56"/>
  <c r="CD88" i="56" s="1"/>
  <c r="CD99" i="56" s="1"/>
  <c r="BK51" i="56"/>
  <c r="CD40" i="56" s="1"/>
  <c r="CD51" i="56" s="1"/>
  <c r="BK250" i="56"/>
  <c r="CD239" i="56" s="1"/>
  <c r="CD250" i="56" s="1"/>
  <c r="BK83" i="56"/>
  <c r="CD72" i="56" s="1"/>
  <c r="CD83" i="56" s="1"/>
  <c r="CD34" i="56"/>
  <c r="CD35" i="56" s="1"/>
  <c r="CD56" i="56"/>
  <c r="CD67" i="56" s="1"/>
  <c r="CD104" i="56"/>
  <c r="CD115" i="56" s="1"/>
  <c r="CD120" i="56"/>
  <c r="CD123" i="56" s="1"/>
  <c r="CD128" i="56"/>
  <c r="CD132" i="56" s="1"/>
  <c r="CD137" i="56"/>
  <c r="CD141" i="56" s="1"/>
  <c r="CD155" i="56"/>
  <c r="CD158" i="56" s="1"/>
  <c r="CD163" i="56"/>
  <c r="CD174" i="56" s="1"/>
  <c r="CD179" i="56"/>
  <c r="CD180" i="56" s="1"/>
  <c r="CD185" i="56"/>
  <c r="CD186" i="56" s="1"/>
  <c r="CD191" i="56"/>
  <c r="CD202" i="56" s="1"/>
  <c r="CD207" i="56"/>
  <c r="CD218" i="56" s="1"/>
  <c r="P143" i="55"/>
  <c r="AW42" i="50" s="1"/>
  <c r="P144" i="55"/>
  <c r="AW43" i="50" s="1"/>
  <c r="AW44" i="50"/>
  <c r="AW46" i="50"/>
  <c r="AW48" i="50"/>
  <c r="AW49" i="50"/>
  <c r="P151" i="55"/>
  <c r="AW50" i="50" s="1"/>
  <c r="P152" i="55"/>
  <c r="AW51" i="50" s="1"/>
  <c r="BK51" i="55"/>
  <c r="CD34" i="55" s="1"/>
  <c r="CD51" i="55" s="1"/>
  <c r="CD56" i="55"/>
  <c r="CD57" i="55" s="1"/>
  <c r="CD62" i="55"/>
  <c r="CD73" i="55" s="1"/>
  <c r="BC601" i="54"/>
  <c r="BK601" i="54"/>
  <c r="AT23" i="55" l="1"/>
  <c r="AT23" i="56"/>
  <c r="BC576" i="54"/>
  <c r="BK576" i="54"/>
  <c r="BC404" i="54"/>
  <c r="BK404" i="54"/>
  <c r="BC348" i="54"/>
  <c r="BK348" i="54"/>
  <c r="BC349" i="54"/>
  <c r="BK349" i="54"/>
  <c r="BC251" i="54"/>
  <c r="BK251" i="54"/>
  <c r="BE24" i="30" l="1"/>
  <c r="V747" i="54"/>
  <c r="B747" i="54"/>
  <c r="V746" i="54"/>
  <c r="B746" i="54"/>
  <c r="V745" i="54"/>
  <c r="B745" i="54"/>
  <c r="V744" i="54"/>
  <c r="B744" i="54"/>
  <c r="V743" i="54"/>
  <c r="B743" i="54"/>
  <c r="V742" i="54"/>
  <c r="B742" i="54"/>
  <c r="V741" i="54"/>
  <c r="B741" i="54"/>
  <c r="V740" i="54"/>
  <c r="B740" i="54"/>
  <c r="V739" i="54"/>
  <c r="B739" i="54"/>
  <c r="V738" i="54"/>
  <c r="B738" i="54"/>
  <c r="V737" i="54"/>
  <c r="B737" i="54"/>
  <c r="V736" i="54"/>
  <c r="B736" i="54"/>
  <c r="V735" i="54"/>
  <c r="B735" i="54"/>
  <c r="V734" i="54"/>
  <c r="B734" i="54"/>
  <c r="V733" i="54"/>
  <c r="B733" i="54"/>
  <c r="V732" i="54"/>
  <c r="B732" i="54"/>
  <c r="V731" i="54"/>
  <c r="B731" i="54"/>
  <c r="V730" i="54"/>
  <c r="B730" i="54"/>
  <c r="V729" i="54"/>
  <c r="B729" i="54"/>
  <c r="V728" i="54"/>
  <c r="B728" i="54"/>
  <c r="V727" i="54"/>
  <c r="B727" i="54"/>
  <c r="V726" i="54"/>
  <c r="B726" i="54"/>
  <c r="V725" i="54"/>
  <c r="B725" i="54"/>
  <c r="V724" i="54"/>
  <c r="B724" i="54"/>
  <c r="V723" i="54"/>
  <c r="B723" i="54"/>
  <c r="V722" i="54"/>
  <c r="B722" i="54"/>
  <c r="V721" i="54"/>
  <c r="B721" i="54"/>
  <c r="V720" i="54"/>
  <c r="B720" i="54"/>
  <c r="V719" i="54"/>
  <c r="B719" i="54"/>
  <c r="V718" i="54"/>
  <c r="B718" i="54"/>
  <c r="BK713" i="54"/>
  <c r="BC713" i="54"/>
  <c r="BK710" i="54"/>
  <c r="BC710" i="54"/>
  <c r="BK709" i="54"/>
  <c r="BC709" i="54"/>
  <c r="BK708" i="54"/>
  <c r="BC708" i="54"/>
  <c r="BK704" i="54"/>
  <c r="BC704" i="54"/>
  <c r="BK702" i="54"/>
  <c r="BC702" i="54"/>
  <c r="BK697" i="54"/>
  <c r="BC697" i="54"/>
  <c r="BK694" i="54"/>
  <c r="BC694" i="54"/>
  <c r="BK693" i="54"/>
  <c r="BC693" i="54"/>
  <c r="BK692" i="54"/>
  <c r="BC692" i="54"/>
  <c r="BK689" i="54"/>
  <c r="BK714" i="54" s="1"/>
  <c r="BC689" i="54"/>
  <c r="BK683" i="54"/>
  <c r="BC683" i="54"/>
  <c r="BK682" i="54"/>
  <c r="BC682" i="54"/>
  <c r="BK681" i="54"/>
  <c r="BC681" i="54"/>
  <c r="BK680" i="54"/>
  <c r="BC680" i="54"/>
  <c r="BK679" i="54"/>
  <c r="BC679" i="54"/>
  <c r="BK678" i="54"/>
  <c r="BC678" i="54"/>
  <c r="BK677" i="54"/>
  <c r="BC677" i="54"/>
  <c r="BK676" i="54"/>
  <c r="BC676" i="54"/>
  <c r="BK675" i="54"/>
  <c r="BC675" i="54"/>
  <c r="BK674" i="54"/>
  <c r="BC674" i="54"/>
  <c r="BK673" i="54"/>
  <c r="BC673" i="54"/>
  <c r="BK672" i="54"/>
  <c r="BC672" i="54"/>
  <c r="BK671" i="54"/>
  <c r="BC671" i="54"/>
  <c r="BK670" i="54"/>
  <c r="BC670" i="54"/>
  <c r="BK669" i="54"/>
  <c r="BC669" i="54"/>
  <c r="BK668" i="54"/>
  <c r="BC668" i="54"/>
  <c r="BK667" i="54"/>
  <c r="BC667" i="54"/>
  <c r="BK666" i="54"/>
  <c r="BC666" i="54"/>
  <c r="BK665" i="54"/>
  <c r="BC665" i="54"/>
  <c r="BK664" i="54"/>
  <c r="BC664" i="54"/>
  <c r="BK663" i="54"/>
  <c r="BC663" i="54"/>
  <c r="BK662" i="54"/>
  <c r="BC662" i="54"/>
  <c r="BK661" i="54"/>
  <c r="BC661" i="54"/>
  <c r="BK660" i="54"/>
  <c r="BC660" i="54"/>
  <c r="BK659" i="54"/>
  <c r="BC659" i="54"/>
  <c r="BK658" i="54"/>
  <c r="BC658" i="54"/>
  <c r="BK657" i="54"/>
  <c r="BC657" i="54"/>
  <c r="BK656" i="54"/>
  <c r="BC656" i="54"/>
  <c r="BK655" i="54"/>
  <c r="BC655" i="54"/>
  <c r="BK649" i="54"/>
  <c r="BC649" i="54"/>
  <c r="BK648" i="54"/>
  <c r="BC648" i="54"/>
  <c r="BK647" i="54"/>
  <c r="BC647" i="54"/>
  <c r="BK646" i="54"/>
  <c r="BC646" i="54"/>
  <c r="BK645" i="54"/>
  <c r="BC645" i="54"/>
  <c r="BK639" i="54"/>
  <c r="BC639" i="54"/>
  <c r="BK638" i="54"/>
  <c r="BC638" i="54"/>
  <c r="BK637" i="54"/>
  <c r="BC637" i="54"/>
  <c r="BK636" i="54"/>
  <c r="BC636" i="54"/>
  <c r="BK635" i="54"/>
  <c r="BK640" i="54" s="1"/>
  <c r="BC635" i="54"/>
  <c r="BK629" i="54"/>
  <c r="BC629" i="54"/>
  <c r="BK628" i="54"/>
  <c r="BC628" i="54"/>
  <c r="BK627" i="54"/>
  <c r="BC627" i="54"/>
  <c r="BK626" i="54"/>
  <c r="BC626" i="54"/>
  <c r="BK625" i="54"/>
  <c r="BK630" i="54" s="1"/>
  <c r="BC625" i="54"/>
  <c r="BK619" i="54"/>
  <c r="BC619" i="54"/>
  <c r="BK618" i="54"/>
  <c r="BC618" i="54"/>
  <c r="BK617" i="54"/>
  <c r="BK620" i="54" s="1"/>
  <c r="BC617" i="54"/>
  <c r="BK611" i="54"/>
  <c r="BC611" i="54"/>
  <c r="BK610" i="54"/>
  <c r="BC610" i="54"/>
  <c r="BK604" i="54"/>
  <c r="BC604" i="54"/>
  <c r="BK603" i="54"/>
  <c r="BC603" i="54"/>
  <c r="BK602" i="54"/>
  <c r="BC602" i="54"/>
  <c r="BK600" i="54"/>
  <c r="BC600" i="54"/>
  <c r="BK599" i="54"/>
  <c r="BC599" i="54"/>
  <c r="BK593" i="54"/>
  <c r="BC593" i="54"/>
  <c r="BK592" i="54"/>
  <c r="BC592" i="54"/>
  <c r="BK591" i="54"/>
  <c r="BK594" i="54" s="1"/>
  <c r="BC591" i="54"/>
  <c r="BK585" i="54"/>
  <c r="BC585" i="54"/>
  <c r="BK584" i="54"/>
  <c r="BC584" i="54"/>
  <c r="BK583" i="54"/>
  <c r="BK586" i="54" s="1"/>
  <c r="BC583" i="54"/>
  <c r="BK577" i="54"/>
  <c r="BC577" i="54"/>
  <c r="BK575" i="54"/>
  <c r="BC575" i="54"/>
  <c r="BK574" i="54"/>
  <c r="BC574" i="54"/>
  <c r="BK573" i="54"/>
  <c r="BC573" i="54"/>
  <c r="BK572" i="54"/>
  <c r="BC572" i="54"/>
  <c r="BK571" i="54"/>
  <c r="BC571" i="54"/>
  <c r="BK570" i="54"/>
  <c r="BC570" i="54"/>
  <c r="BK569" i="54"/>
  <c r="BK578" i="54" s="1"/>
  <c r="BC569" i="54"/>
  <c r="BK563" i="54"/>
  <c r="BC563" i="54"/>
  <c r="BK562" i="54"/>
  <c r="BC562" i="54"/>
  <c r="BK556" i="54"/>
  <c r="BC556" i="54"/>
  <c r="BK555" i="54"/>
  <c r="BK557" i="54" s="1"/>
  <c r="BC555" i="54"/>
  <c r="BK549" i="54"/>
  <c r="BC549" i="54"/>
  <c r="BK548" i="54"/>
  <c r="BC548" i="54"/>
  <c r="BK547" i="54"/>
  <c r="BC547" i="54"/>
  <c r="BK546" i="54"/>
  <c r="BC546" i="54"/>
  <c r="BK545" i="54"/>
  <c r="BC545" i="54"/>
  <c r="BK544" i="54"/>
  <c r="BC544" i="54"/>
  <c r="BK543" i="54"/>
  <c r="BC543" i="54"/>
  <c r="BK542" i="54"/>
  <c r="BC542" i="54"/>
  <c r="BK541" i="54"/>
  <c r="BC541" i="54"/>
  <c r="BK540" i="54"/>
  <c r="BC540" i="54"/>
  <c r="BK539" i="54"/>
  <c r="BC539" i="54"/>
  <c r="BK533" i="54"/>
  <c r="BC533" i="54"/>
  <c r="BK532" i="54"/>
  <c r="BC532" i="54"/>
  <c r="BK531" i="54"/>
  <c r="BC531" i="54"/>
  <c r="BK530" i="54"/>
  <c r="BC530" i="54"/>
  <c r="BK529" i="54"/>
  <c r="BC529" i="54"/>
  <c r="BK528" i="54"/>
  <c r="BC528" i="54"/>
  <c r="BK527" i="54"/>
  <c r="BC527" i="54"/>
  <c r="BK526" i="54"/>
  <c r="BC526" i="54"/>
  <c r="BK525" i="54"/>
  <c r="BC525" i="54"/>
  <c r="BK524" i="54"/>
  <c r="BC524" i="54"/>
  <c r="BK523" i="54"/>
  <c r="BK534" i="54" s="1"/>
  <c r="BC523" i="54"/>
  <c r="BK517" i="54"/>
  <c r="BC517" i="54"/>
  <c r="BK516" i="54"/>
  <c r="BC516" i="54"/>
  <c r="BK515" i="54"/>
  <c r="BC515" i="54"/>
  <c r="BK514" i="54"/>
  <c r="BC514" i="54"/>
  <c r="BK513" i="54"/>
  <c r="BC513" i="54"/>
  <c r="BK512" i="54"/>
  <c r="BC512" i="54"/>
  <c r="BK511" i="54"/>
  <c r="BC511" i="54"/>
  <c r="BK510" i="54"/>
  <c r="BC510" i="54"/>
  <c r="BK509" i="54"/>
  <c r="BC509" i="54"/>
  <c r="BK508" i="54"/>
  <c r="BC508" i="54"/>
  <c r="BK507" i="54"/>
  <c r="BC507" i="54"/>
  <c r="BK501" i="54"/>
  <c r="BC501" i="54"/>
  <c r="BK500" i="54"/>
  <c r="BC500" i="54"/>
  <c r="BK499" i="54"/>
  <c r="BC499" i="54"/>
  <c r="BK498" i="54"/>
  <c r="BC498" i="54"/>
  <c r="BK497" i="54"/>
  <c r="BC497" i="54"/>
  <c r="BK496" i="54"/>
  <c r="BC496" i="54"/>
  <c r="BK495" i="54"/>
  <c r="BC495" i="54"/>
  <c r="BK494" i="54"/>
  <c r="BC494" i="54"/>
  <c r="BK493" i="54"/>
  <c r="BC493" i="54"/>
  <c r="BK492" i="54"/>
  <c r="BC492" i="54"/>
  <c r="BK491" i="54"/>
  <c r="BK502" i="54" s="1"/>
  <c r="BC491" i="54"/>
  <c r="BK485" i="54"/>
  <c r="BC485" i="54"/>
  <c r="BK484" i="54"/>
  <c r="BC484" i="54"/>
  <c r="BK483" i="54"/>
  <c r="BC483" i="54"/>
  <c r="BK482" i="54"/>
  <c r="BC482" i="54"/>
  <c r="BK481" i="54"/>
  <c r="BC481" i="54"/>
  <c r="BK480" i="54"/>
  <c r="BC480" i="54"/>
  <c r="BK479" i="54"/>
  <c r="BC479" i="54"/>
  <c r="BK478" i="54"/>
  <c r="BC478" i="54"/>
  <c r="BK477" i="54"/>
  <c r="BC477" i="54"/>
  <c r="BK476" i="54"/>
  <c r="BC476" i="54"/>
  <c r="BK475" i="54"/>
  <c r="BC475" i="54"/>
  <c r="BK474" i="54"/>
  <c r="BC474" i="54"/>
  <c r="BK473" i="54"/>
  <c r="BC473" i="54"/>
  <c r="BK467" i="54"/>
  <c r="BC467" i="54"/>
  <c r="BK466" i="54"/>
  <c r="BC466" i="54"/>
  <c r="BK465" i="54"/>
  <c r="BC465" i="54"/>
  <c r="BK459" i="54"/>
  <c r="BC459" i="54"/>
  <c r="BK458" i="54"/>
  <c r="BC458" i="54"/>
  <c r="BK457" i="54"/>
  <c r="BC457" i="54"/>
  <c r="BK456" i="54"/>
  <c r="BC456" i="54"/>
  <c r="BK455" i="54"/>
  <c r="BC455" i="54"/>
  <c r="BK454" i="54"/>
  <c r="BC454" i="54"/>
  <c r="BK453" i="54"/>
  <c r="BC453" i="54"/>
  <c r="BK452" i="54"/>
  <c r="BC452" i="54"/>
  <c r="BK451" i="54"/>
  <c r="BK460" i="54" s="1"/>
  <c r="BC451" i="54"/>
  <c r="BK445" i="54"/>
  <c r="BC445" i="54"/>
  <c r="BK444" i="54"/>
  <c r="BC444" i="54"/>
  <c r="BK443" i="54"/>
  <c r="BC443" i="54"/>
  <c r="BK442" i="54"/>
  <c r="BC442" i="54"/>
  <c r="BK441" i="54"/>
  <c r="BC441" i="54"/>
  <c r="BK440" i="54"/>
  <c r="BC440" i="54"/>
  <c r="BK439" i="54"/>
  <c r="BC439" i="54"/>
  <c r="BK438" i="54"/>
  <c r="BC438" i="54"/>
  <c r="BK437" i="54"/>
  <c r="BC437" i="54"/>
  <c r="BK436" i="54"/>
  <c r="BC436" i="54"/>
  <c r="BK435" i="54"/>
  <c r="BC435" i="54"/>
  <c r="BK434" i="54"/>
  <c r="BC434" i="54"/>
  <c r="BK433" i="54"/>
  <c r="BC433" i="54"/>
  <c r="BK432" i="54"/>
  <c r="BC432" i="54"/>
  <c r="BK426" i="54"/>
  <c r="BC426" i="54"/>
  <c r="BK425" i="54"/>
  <c r="BC425" i="54"/>
  <c r="BK424" i="54"/>
  <c r="BC424" i="54"/>
  <c r="BK423" i="54"/>
  <c r="BC423" i="54"/>
  <c r="BK422" i="54"/>
  <c r="BC422" i="54"/>
  <c r="BK421" i="54"/>
  <c r="BC421" i="54"/>
  <c r="BK420" i="54"/>
  <c r="BC420" i="54"/>
  <c r="BK419" i="54"/>
  <c r="BC419" i="54"/>
  <c r="BK418" i="54"/>
  <c r="BC418" i="54"/>
  <c r="BK417" i="54"/>
  <c r="BC417" i="54"/>
  <c r="BK416" i="54"/>
  <c r="BC416" i="54"/>
  <c r="BK410" i="54"/>
  <c r="BC410" i="54"/>
  <c r="BK409" i="54"/>
  <c r="BC409" i="54"/>
  <c r="BK408" i="54"/>
  <c r="BC408" i="54"/>
  <c r="BK407" i="54"/>
  <c r="BC407" i="54"/>
  <c r="BK406" i="54"/>
  <c r="BC406" i="54"/>
  <c r="BK405" i="54"/>
  <c r="BC405" i="54"/>
  <c r="BK403" i="54"/>
  <c r="BC403" i="54"/>
  <c r="BK402" i="54"/>
  <c r="BC402" i="54"/>
  <c r="BK401" i="54"/>
  <c r="BC401" i="54"/>
  <c r="BK395" i="54"/>
  <c r="BC395" i="54"/>
  <c r="BK394" i="54"/>
  <c r="BC394" i="54"/>
  <c r="BK393" i="54"/>
  <c r="BC393" i="54"/>
  <c r="BK392" i="54"/>
  <c r="BC392" i="54"/>
  <c r="BK391" i="54"/>
  <c r="BC391" i="54"/>
  <c r="BK390" i="54"/>
  <c r="BC390" i="54"/>
  <c r="BK389" i="54"/>
  <c r="BK396" i="54" s="1"/>
  <c r="BC389" i="54"/>
  <c r="BK383" i="54"/>
  <c r="BC383" i="54"/>
  <c r="BK382" i="54"/>
  <c r="BC382" i="54"/>
  <c r="BK381" i="54"/>
  <c r="BC381" i="54"/>
  <c r="BK380" i="54"/>
  <c r="BC380" i="54"/>
  <c r="BK379" i="54"/>
  <c r="BC379" i="54"/>
  <c r="BK378" i="54"/>
  <c r="BC378" i="54"/>
  <c r="BK377" i="54"/>
  <c r="BC377" i="54"/>
  <c r="BK376" i="54"/>
  <c r="BC376" i="54"/>
  <c r="BK375" i="54"/>
  <c r="BC375" i="54"/>
  <c r="BK369" i="54"/>
  <c r="BC369" i="54"/>
  <c r="BK368" i="54"/>
  <c r="BC368" i="54"/>
  <c r="BK367" i="54"/>
  <c r="BC367" i="54"/>
  <c r="BK366" i="54"/>
  <c r="BC366" i="54"/>
  <c r="BK365" i="54"/>
  <c r="BC365" i="54"/>
  <c r="BK364" i="54"/>
  <c r="BC364" i="54"/>
  <c r="BK363" i="54"/>
  <c r="BK370" i="54" s="1"/>
  <c r="BC363" i="54"/>
  <c r="BK357" i="54"/>
  <c r="BC357" i="54"/>
  <c r="BK356" i="54"/>
  <c r="BC356" i="54"/>
  <c r="BK355" i="54"/>
  <c r="BC355" i="54"/>
  <c r="BK354" i="54"/>
  <c r="BC354" i="54"/>
  <c r="BK353" i="54"/>
  <c r="BC353" i="54"/>
  <c r="BK352" i="54"/>
  <c r="BC352" i="54"/>
  <c r="BK351" i="54"/>
  <c r="BC351" i="54"/>
  <c r="BK350" i="54"/>
  <c r="BC350" i="54"/>
  <c r="BK347" i="54"/>
  <c r="BC347" i="54"/>
  <c r="BK346" i="54"/>
  <c r="BK358" i="54" s="1"/>
  <c r="BC346" i="54"/>
  <c r="BK340" i="54"/>
  <c r="BC340" i="54"/>
  <c r="BK339" i="54"/>
  <c r="BC339" i="54"/>
  <c r="BK338" i="54"/>
  <c r="BC338" i="54"/>
  <c r="BK337" i="54"/>
  <c r="BC337" i="54"/>
  <c r="BK336" i="54"/>
  <c r="BC336" i="54"/>
  <c r="BK335" i="54"/>
  <c r="BC335" i="54"/>
  <c r="BK334" i="54"/>
  <c r="BC334" i="54"/>
  <c r="BK333" i="54"/>
  <c r="BC333" i="54"/>
  <c r="BK327" i="54"/>
  <c r="BC327" i="54"/>
  <c r="BK326" i="54"/>
  <c r="BC326" i="54"/>
  <c r="BK325" i="54"/>
  <c r="BC325" i="54"/>
  <c r="BK324" i="54"/>
  <c r="BC324" i="54"/>
  <c r="BK323" i="54"/>
  <c r="BC323" i="54"/>
  <c r="BK322" i="54"/>
  <c r="BK328" i="54" s="1"/>
  <c r="BC322" i="54"/>
  <c r="BK316" i="54"/>
  <c r="BC316" i="54"/>
  <c r="BK315" i="54"/>
  <c r="BC315" i="54"/>
  <c r="BK314" i="54"/>
  <c r="BC314" i="54"/>
  <c r="BK313" i="54"/>
  <c r="BC313" i="54"/>
  <c r="BK312" i="54"/>
  <c r="BC312" i="54"/>
  <c r="BK311" i="54"/>
  <c r="BC311" i="54"/>
  <c r="BK310" i="54"/>
  <c r="BC310" i="54"/>
  <c r="BK309" i="54"/>
  <c r="BC309" i="54"/>
  <c r="BK308" i="54"/>
  <c r="BC308" i="54"/>
  <c r="BK307" i="54"/>
  <c r="BC307" i="54"/>
  <c r="BK306" i="54"/>
  <c r="BC306" i="54"/>
  <c r="BK305" i="54"/>
  <c r="BC305" i="54"/>
  <c r="BK299" i="54"/>
  <c r="BC299" i="54"/>
  <c r="BK293" i="54"/>
  <c r="BC293" i="54"/>
  <c r="BK292" i="54"/>
  <c r="BC292" i="54"/>
  <c r="BK291" i="54"/>
  <c r="BC291" i="54"/>
  <c r="BK290" i="54"/>
  <c r="BK294" i="54" s="1"/>
  <c r="BC290" i="54"/>
  <c r="BK284" i="54"/>
  <c r="BC284" i="54"/>
  <c r="BK283" i="54"/>
  <c r="BC283" i="54"/>
  <c r="BK282" i="54"/>
  <c r="BC282" i="54"/>
  <c r="BK281" i="54"/>
  <c r="BC281" i="54"/>
  <c r="BK280" i="54"/>
  <c r="BC280" i="54"/>
  <c r="BK279" i="54"/>
  <c r="BC279" i="54"/>
  <c r="BK273" i="54"/>
  <c r="BC273" i="54"/>
  <c r="BK272" i="54"/>
  <c r="BC272" i="54"/>
  <c r="BK271" i="54"/>
  <c r="BC271" i="54"/>
  <c r="BK270" i="54"/>
  <c r="BC270" i="54"/>
  <c r="BK269" i="54"/>
  <c r="BC269" i="54"/>
  <c r="BK263" i="54"/>
  <c r="BC263" i="54"/>
  <c r="BK262" i="54"/>
  <c r="BC262" i="54"/>
  <c r="BK261" i="54"/>
  <c r="BC261" i="54"/>
  <c r="BK260" i="54"/>
  <c r="BK264" i="54" s="1"/>
  <c r="BC260" i="54"/>
  <c r="BK254" i="54"/>
  <c r="BC254" i="54"/>
  <c r="BK253" i="54"/>
  <c r="BC253" i="54"/>
  <c r="BK252" i="54"/>
  <c r="BC252" i="54"/>
  <c r="BK250" i="54"/>
  <c r="BC250" i="54"/>
  <c r="BK249" i="54"/>
  <c r="BK255" i="54" s="1"/>
  <c r="BC249" i="54"/>
  <c r="BK243" i="54"/>
  <c r="BC243" i="54"/>
  <c r="BK242" i="54"/>
  <c r="BC242" i="54"/>
  <c r="BK241" i="54"/>
  <c r="BC241" i="54"/>
  <c r="BK240" i="54"/>
  <c r="BC240" i="54"/>
  <c r="BK239" i="54"/>
  <c r="BC239" i="54"/>
  <c r="BK238" i="54"/>
  <c r="BC238" i="54"/>
  <c r="BK232" i="54"/>
  <c r="BC232" i="54"/>
  <c r="BK231" i="54"/>
  <c r="BC231" i="54"/>
  <c r="BK230" i="54"/>
  <c r="BC230" i="54"/>
  <c r="BK229" i="54"/>
  <c r="BC229" i="54"/>
  <c r="BK228" i="54"/>
  <c r="BC228" i="54"/>
  <c r="BK222" i="54"/>
  <c r="BC222" i="54"/>
  <c r="BK221" i="54"/>
  <c r="BC221" i="54"/>
  <c r="BK220" i="54"/>
  <c r="BK223" i="54" s="1"/>
  <c r="BC220" i="54"/>
  <c r="BK214" i="54"/>
  <c r="BC214" i="54"/>
  <c r="BK213" i="54"/>
  <c r="BC213" i="54"/>
  <c r="BK212" i="54"/>
  <c r="BC212" i="54"/>
  <c r="BK211" i="54"/>
  <c r="BK215" i="54" s="1"/>
  <c r="BC211" i="54"/>
  <c r="BK205" i="54"/>
  <c r="BC205" i="54"/>
  <c r="BK204" i="54"/>
  <c r="BC204" i="54"/>
  <c r="BK203" i="54"/>
  <c r="BC203" i="54"/>
  <c r="BK202" i="54"/>
  <c r="BC202" i="54"/>
  <c r="BK196" i="54"/>
  <c r="BC196" i="54"/>
  <c r="BK195" i="54"/>
  <c r="BK197" i="54" s="1"/>
  <c r="BC195" i="54"/>
  <c r="BK189" i="54"/>
  <c r="BC189" i="54"/>
  <c r="BK188" i="54"/>
  <c r="BC188" i="54"/>
  <c r="BK187" i="54"/>
  <c r="BC187" i="54"/>
  <c r="BK186" i="54"/>
  <c r="BC186" i="54"/>
  <c r="BK185" i="54"/>
  <c r="BC185" i="54"/>
  <c r="BK179" i="54"/>
  <c r="BK180" i="54" s="1"/>
  <c r="BC179" i="54"/>
  <c r="BK173" i="54"/>
  <c r="BK174" i="54" s="1"/>
  <c r="BC173" i="54"/>
  <c r="BK167" i="54"/>
  <c r="BC167" i="54"/>
  <c r="BK166" i="54"/>
  <c r="BC166" i="54"/>
  <c r="BK165" i="54"/>
  <c r="BK168" i="54" s="1"/>
  <c r="BC165" i="54"/>
  <c r="BK159" i="54"/>
  <c r="BK160" i="54" s="1"/>
  <c r="BC159" i="54"/>
  <c r="BK153" i="54"/>
  <c r="BC153" i="54"/>
  <c r="BK152" i="54"/>
  <c r="BC152" i="54"/>
  <c r="P746" i="54" s="1"/>
  <c r="AS52" i="50" s="1"/>
  <c r="BK151" i="54"/>
  <c r="BC151" i="54"/>
  <c r="P745" i="54" s="1"/>
  <c r="AS51" i="50" s="1"/>
  <c r="BK150" i="54"/>
  <c r="BC150" i="54"/>
  <c r="BK149" i="54"/>
  <c r="BC149" i="54"/>
  <c r="BK148" i="54"/>
  <c r="BC148" i="54"/>
  <c r="BK147" i="54"/>
  <c r="BC147" i="54"/>
  <c r="BK146" i="54"/>
  <c r="BC146" i="54"/>
  <c r="P739" i="54" s="1"/>
  <c r="AS45" i="50" s="1"/>
  <c r="BK145" i="54"/>
  <c r="BC145" i="54"/>
  <c r="BK144" i="54"/>
  <c r="BC144" i="54"/>
  <c r="P737" i="54" s="1"/>
  <c r="AS43" i="50" s="1"/>
  <c r="BK143" i="54"/>
  <c r="BC143" i="54"/>
  <c r="BK142" i="54"/>
  <c r="BC142" i="54"/>
  <c r="BK141" i="54"/>
  <c r="BC141" i="54"/>
  <c r="P734" i="54" s="1"/>
  <c r="AS40" i="50" s="1"/>
  <c r="BK140" i="54"/>
  <c r="BC140" i="54"/>
  <c r="P733" i="54" s="1"/>
  <c r="AS39" i="50" s="1"/>
  <c r="BK139" i="54"/>
  <c r="BC139" i="54"/>
  <c r="P732" i="54" s="1"/>
  <c r="AS38" i="50" s="1"/>
  <c r="BK138" i="54"/>
  <c r="BC138" i="54"/>
  <c r="P731" i="54" s="1"/>
  <c r="AS37" i="50" s="1"/>
  <c r="BK137" i="54"/>
  <c r="BC137" i="54"/>
  <c r="P730" i="54" s="1"/>
  <c r="AS36" i="50" s="1"/>
  <c r="BK136" i="54"/>
  <c r="BC136" i="54"/>
  <c r="P729" i="54" s="1"/>
  <c r="AS35" i="50" s="1"/>
  <c r="BK135" i="54"/>
  <c r="BC135" i="54"/>
  <c r="P728" i="54" s="1"/>
  <c r="AS34" i="50" s="1"/>
  <c r="BK134" i="54"/>
  <c r="BC134" i="54"/>
  <c r="P727" i="54" s="1"/>
  <c r="AS33" i="50" s="1"/>
  <c r="BK133" i="54"/>
  <c r="BC133" i="54"/>
  <c r="P726" i="54" s="1"/>
  <c r="AS32" i="50" s="1"/>
  <c r="BK132" i="54"/>
  <c r="BC132" i="54"/>
  <c r="P725" i="54" s="1"/>
  <c r="AS31" i="50" s="1"/>
  <c r="BK131" i="54"/>
  <c r="BC131" i="54"/>
  <c r="BK130" i="54"/>
  <c r="BC130" i="54"/>
  <c r="BK129" i="54"/>
  <c r="BC129" i="54"/>
  <c r="P722" i="54" s="1"/>
  <c r="AS28" i="50" s="1"/>
  <c r="BK128" i="54"/>
  <c r="BC128" i="54"/>
  <c r="BK127" i="54"/>
  <c r="BC127" i="54"/>
  <c r="P720" i="54" s="1"/>
  <c r="AS26" i="50" s="1"/>
  <c r="BK126" i="54"/>
  <c r="BC126" i="54"/>
  <c r="P719" i="54" s="1"/>
  <c r="AS25" i="50" s="1"/>
  <c r="BK125" i="54"/>
  <c r="BK154" i="54" s="1"/>
  <c r="BC125" i="54"/>
  <c r="BK119" i="54"/>
  <c r="BC119" i="54"/>
  <c r="P747" i="54" s="1"/>
  <c r="AS53" i="50" s="1"/>
  <c r="BK118" i="54"/>
  <c r="BC118" i="54"/>
  <c r="BK117" i="54"/>
  <c r="BC117" i="54"/>
  <c r="BK116" i="54"/>
  <c r="BC116" i="54"/>
  <c r="BK115" i="54"/>
  <c r="BC115" i="54"/>
  <c r="BK114" i="54"/>
  <c r="BC114" i="54"/>
  <c r="BK113" i="54"/>
  <c r="BC113" i="54"/>
  <c r="BK112" i="54"/>
  <c r="BK120" i="54" s="1"/>
  <c r="BC112" i="54"/>
  <c r="BK106" i="54"/>
  <c r="BC106" i="54"/>
  <c r="BK105" i="54"/>
  <c r="BK107" i="54" s="1"/>
  <c r="BC105" i="54"/>
  <c r="BK99" i="54"/>
  <c r="BC99" i="54"/>
  <c r="BK98" i="54"/>
  <c r="BC98" i="54"/>
  <c r="BK97" i="54"/>
  <c r="BC97" i="54"/>
  <c r="BK96" i="54"/>
  <c r="BK100" i="54" s="1"/>
  <c r="BC96" i="54"/>
  <c r="BK90" i="54"/>
  <c r="BK91" i="54" s="1"/>
  <c r="BC90" i="54"/>
  <c r="BK84" i="54"/>
  <c r="BC84" i="54"/>
  <c r="BK83" i="54"/>
  <c r="BC83" i="54"/>
  <c r="BK82" i="54"/>
  <c r="BC82" i="54"/>
  <c r="BK76" i="54"/>
  <c r="BC76" i="54"/>
  <c r="BK75" i="54"/>
  <c r="BC75" i="54"/>
  <c r="BK74" i="54"/>
  <c r="BK77" i="54" s="1"/>
  <c r="BC74" i="54"/>
  <c r="P724" i="54" s="1"/>
  <c r="AS30" i="50" s="1"/>
  <c r="BK68" i="54"/>
  <c r="BC68" i="54"/>
  <c r="BK67" i="54"/>
  <c r="BC67" i="54"/>
  <c r="BK66" i="54"/>
  <c r="BK69" i="54" s="1"/>
  <c r="BC66" i="54"/>
  <c r="BK60" i="54"/>
  <c r="BC60" i="54"/>
  <c r="BK59" i="54"/>
  <c r="BC59" i="54"/>
  <c r="BK58" i="54"/>
  <c r="BC58" i="54"/>
  <c r="P723" i="54" s="1"/>
  <c r="AS29" i="50" s="1"/>
  <c r="BK52" i="54"/>
  <c r="BC52" i="54"/>
  <c r="P744" i="54" s="1"/>
  <c r="AS50" i="50" s="1"/>
  <c r="BK51" i="54"/>
  <c r="BC51" i="54"/>
  <c r="BK50" i="54"/>
  <c r="BC50" i="54"/>
  <c r="P741" i="54" s="1"/>
  <c r="AS47" i="50" s="1"/>
  <c r="BK49" i="54"/>
  <c r="BC49" i="54"/>
  <c r="BK43" i="54"/>
  <c r="BC43" i="54"/>
  <c r="BK42" i="54"/>
  <c r="BC42" i="54"/>
  <c r="BK36" i="54"/>
  <c r="BC36" i="54"/>
  <c r="BK35" i="54"/>
  <c r="BC35" i="54"/>
  <c r="BK34" i="54"/>
  <c r="BK37" i="54" s="1"/>
  <c r="BC34" i="54"/>
  <c r="P718" i="54" s="1"/>
  <c r="AS24" i="50" s="1"/>
  <c r="BK53" i="54" l="1"/>
  <c r="CD49" i="54" s="1"/>
  <c r="CD53" i="54" s="1"/>
  <c r="BK44" i="54"/>
  <c r="BK446" i="54"/>
  <c r="BK427" i="54"/>
  <c r="CD416" i="54" s="1"/>
  <c r="CD427" i="54" s="1"/>
  <c r="BK317" i="54"/>
  <c r="BK285" i="54"/>
  <c r="BK244" i="54"/>
  <c r="CD238" i="54" s="1"/>
  <c r="CD244" i="54" s="1"/>
  <c r="BK206" i="54"/>
  <c r="BK190" i="54"/>
  <c r="CD185" i="54" s="1"/>
  <c r="CD190" i="54" s="1"/>
  <c r="BK85" i="54"/>
  <c r="CD82" i="54" s="1"/>
  <c r="CD85" i="54" s="1"/>
  <c r="BK61" i="54"/>
  <c r="CD58" i="54" s="1"/>
  <c r="CD61" i="54" s="1"/>
  <c r="P742" i="54"/>
  <c r="AS48" i="50" s="1"/>
  <c r="P743" i="54"/>
  <c r="AS49" i="50" s="1"/>
  <c r="P735" i="54"/>
  <c r="AS41" i="50" s="1"/>
  <c r="P738" i="54"/>
  <c r="AS44" i="50" s="1"/>
  <c r="P740" i="54"/>
  <c r="AS46" i="50" s="1"/>
  <c r="AY24" i="30"/>
  <c r="BK518" i="54"/>
  <c r="BK486" i="54"/>
  <c r="BK341" i="54"/>
  <c r="P721" i="54"/>
  <c r="AS27" i="50" s="1"/>
  <c r="BK411" i="54"/>
  <c r="CD401" i="54" s="1"/>
  <c r="CD411" i="54" s="1"/>
  <c r="BK650" i="54"/>
  <c r="BK612" i="54"/>
  <c r="BK550" i="54"/>
  <c r="BK564" i="54"/>
  <c r="BK605" i="54"/>
  <c r="BK274" i="54"/>
  <c r="CD269" i="54" s="1"/>
  <c r="CD274" i="54" s="1"/>
  <c r="BK384" i="54"/>
  <c r="BK468" i="54"/>
  <c r="BK233" i="54"/>
  <c r="CD228" i="54" s="1"/>
  <c r="CD233" i="54" s="1"/>
  <c r="P736" i="54"/>
  <c r="AS42" i="50" s="1"/>
  <c r="CD66" i="54"/>
  <c r="CD69" i="54" s="1"/>
  <c r="CD96" i="54"/>
  <c r="CD100" i="54" s="1"/>
  <c r="CD112" i="54"/>
  <c r="CD120" i="54" s="1"/>
  <c r="CD159" i="54"/>
  <c r="CD160" i="54" s="1"/>
  <c r="CD173" i="54"/>
  <c r="CD174" i="54" s="1"/>
  <c r="CD179" i="54"/>
  <c r="CD180" i="54" s="1"/>
  <c r="CD195" i="54"/>
  <c r="CD197" i="54" s="1"/>
  <c r="CD202" i="54"/>
  <c r="CD206" i="54" s="1"/>
  <c r="CD211" i="54"/>
  <c r="CD215" i="54" s="1"/>
  <c r="CD220" i="54"/>
  <c r="CD223" i="54" s="1"/>
  <c r="CD249" i="54"/>
  <c r="CD255" i="54" s="1"/>
  <c r="CD260" i="54"/>
  <c r="CD264" i="54" s="1"/>
  <c r="CD279" i="54"/>
  <c r="CD285" i="54" s="1"/>
  <c r="CD290" i="54"/>
  <c r="CD294" i="54" s="1"/>
  <c r="CD74" i="54"/>
  <c r="CD77" i="54" s="1"/>
  <c r="CD90" i="54"/>
  <c r="CD91" i="54" s="1"/>
  <c r="CD105" i="54"/>
  <c r="CD107" i="54" s="1"/>
  <c r="CD125" i="54"/>
  <c r="CD154" i="54" s="1"/>
  <c r="CD165" i="54"/>
  <c r="CD168" i="54" s="1"/>
  <c r="BK684" i="54"/>
  <c r="BK300" i="54"/>
  <c r="CD34" i="54"/>
  <c r="CD37" i="54" s="1"/>
  <c r="CD42" i="54"/>
  <c r="CD44" i="54" s="1"/>
  <c r="CD322" i="54"/>
  <c r="CD328" i="54" s="1"/>
  <c r="CD346" i="54"/>
  <c r="CD358" i="54" s="1"/>
  <c r="CD363" i="54"/>
  <c r="CD370" i="54" s="1"/>
  <c r="CD389" i="54"/>
  <c r="CD396" i="54" s="1"/>
  <c r="CD451" i="54"/>
  <c r="CD460" i="54" s="1"/>
  <c r="CD491" i="54"/>
  <c r="CD502" i="54" s="1"/>
  <c r="CD523" i="54"/>
  <c r="CD534" i="54" s="1"/>
  <c r="CD555" i="54"/>
  <c r="CD557" i="54" s="1"/>
  <c r="CD569" i="54"/>
  <c r="CD578" i="54" s="1"/>
  <c r="CD583" i="54"/>
  <c r="CD586" i="54" s="1"/>
  <c r="CD591" i="54"/>
  <c r="CD594" i="54" s="1"/>
  <c r="CD617" i="54"/>
  <c r="CD620" i="54" s="1"/>
  <c r="CD625" i="54"/>
  <c r="CD630" i="54" s="1"/>
  <c r="CD635" i="54"/>
  <c r="CD640" i="54" s="1"/>
  <c r="CD689" i="54"/>
  <c r="CD714" i="54" s="1"/>
  <c r="BC496" i="53"/>
  <c r="BK496" i="53"/>
  <c r="BC291" i="53"/>
  <c r="BK291" i="53"/>
  <c r="CD432" i="54" l="1"/>
  <c r="CD446" i="54" s="1"/>
  <c r="CD333" i="54"/>
  <c r="CD341" i="54" s="1"/>
  <c r="CD305" i="54"/>
  <c r="CD317" i="54" s="1"/>
  <c r="CD645" i="54"/>
  <c r="CD650" i="54" s="1"/>
  <c r="CD507" i="54"/>
  <c r="CD518" i="54" s="1"/>
  <c r="CD473" i="54"/>
  <c r="CD486" i="54" s="1"/>
  <c r="CD610" i="54"/>
  <c r="CD612" i="54" s="1"/>
  <c r="CD562" i="54"/>
  <c r="CD564" i="54" s="1"/>
  <c r="CD599" i="54"/>
  <c r="CD605" i="54" s="1"/>
  <c r="CD539" i="54"/>
  <c r="CD550" i="54" s="1"/>
  <c r="CD465" i="54"/>
  <c r="CD468" i="54" s="1"/>
  <c r="CD375" i="54"/>
  <c r="CD384" i="54" s="1"/>
  <c r="CD655" i="54"/>
  <c r="CD684" i="54" s="1"/>
  <c r="CD299" i="54"/>
  <c r="CD300" i="54" s="1"/>
  <c r="V577" i="53"/>
  <c r="B577" i="53"/>
  <c r="V576" i="53"/>
  <c r="B576" i="53"/>
  <c r="V575" i="53"/>
  <c r="B575" i="53"/>
  <c r="V574" i="53"/>
  <c r="B574" i="53"/>
  <c r="V573" i="53"/>
  <c r="B573" i="53"/>
  <c r="V572" i="53"/>
  <c r="B572" i="53"/>
  <c r="V571" i="53"/>
  <c r="P571" i="53"/>
  <c r="AO47" i="50" s="1"/>
  <c r="B571" i="53"/>
  <c r="V570" i="53"/>
  <c r="B570" i="53"/>
  <c r="V569" i="53"/>
  <c r="B569" i="53"/>
  <c r="V568" i="53"/>
  <c r="B568" i="53"/>
  <c r="V567" i="53"/>
  <c r="B567" i="53"/>
  <c r="V566" i="53"/>
  <c r="B566" i="53"/>
  <c r="V565" i="53"/>
  <c r="B565" i="53"/>
  <c r="V564" i="53"/>
  <c r="B564" i="53"/>
  <c r="V563" i="53"/>
  <c r="B563" i="53"/>
  <c r="V562" i="53"/>
  <c r="B562" i="53"/>
  <c r="V561" i="53"/>
  <c r="B561" i="53"/>
  <c r="V560" i="53"/>
  <c r="B560" i="53"/>
  <c r="V559" i="53"/>
  <c r="B559" i="53"/>
  <c r="V558" i="53"/>
  <c r="B558" i="53"/>
  <c r="V557" i="53"/>
  <c r="B557" i="53"/>
  <c r="V556" i="53"/>
  <c r="B556" i="53"/>
  <c r="V555" i="53"/>
  <c r="B555" i="53"/>
  <c r="V554" i="53"/>
  <c r="B554" i="53"/>
  <c r="V553" i="53"/>
  <c r="B553" i="53"/>
  <c r="V552" i="53"/>
  <c r="B552" i="53"/>
  <c r="V551" i="53"/>
  <c r="B551" i="53"/>
  <c r="V550" i="53"/>
  <c r="B550" i="53"/>
  <c r="V549" i="53"/>
  <c r="B549" i="53"/>
  <c r="V548" i="53"/>
  <c r="B548" i="53"/>
  <c r="BK543" i="53"/>
  <c r="BC543" i="53"/>
  <c r="BK542" i="53"/>
  <c r="BC542" i="53"/>
  <c r="BK541" i="53"/>
  <c r="BC541" i="53"/>
  <c r="BK540" i="53"/>
  <c r="BC540" i="53"/>
  <c r="BK539" i="53"/>
  <c r="BC539" i="53"/>
  <c r="BK538" i="53"/>
  <c r="BC538" i="53"/>
  <c r="BK537" i="53"/>
  <c r="BC537" i="53"/>
  <c r="BK536" i="53"/>
  <c r="BC536" i="53"/>
  <c r="BK535" i="53"/>
  <c r="BC535" i="53"/>
  <c r="BK534" i="53"/>
  <c r="BC534" i="53"/>
  <c r="BK533" i="53"/>
  <c r="BC533" i="53"/>
  <c r="BK532" i="53"/>
  <c r="BC532" i="53"/>
  <c r="BK531" i="53"/>
  <c r="BC531" i="53"/>
  <c r="BK530" i="53"/>
  <c r="BC530" i="53"/>
  <c r="BK529" i="53"/>
  <c r="BC529" i="53"/>
  <c r="BK528" i="53"/>
  <c r="BC528" i="53"/>
  <c r="BK527" i="53"/>
  <c r="BC527" i="53"/>
  <c r="BK526" i="53"/>
  <c r="BC526" i="53"/>
  <c r="BK525" i="53"/>
  <c r="BC525" i="53"/>
  <c r="BK524" i="53"/>
  <c r="BC524" i="53"/>
  <c r="BK523" i="53"/>
  <c r="BC523" i="53"/>
  <c r="BK522" i="53"/>
  <c r="BC522" i="53"/>
  <c r="BK521" i="53"/>
  <c r="BC521" i="53"/>
  <c r="BK520" i="53"/>
  <c r="BC520" i="53"/>
  <c r="BK519" i="53"/>
  <c r="BC519" i="53"/>
  <c r="BK518" i="53"/>
  <c r="BC518" i="53"/>
  <c r="BK517" i="53"/>
  <c r="BC517" i="53"/>
  <c r="BK516" i="53"/>
  <c r="BC516" i="53"/>
  <c r="BK515" i="53"/>
  <c r="BC515" i="53"/>
  <c r="BK509" i="53"/>
  <c r="BC509" i="53"/>
  <c r="BK508" i="53"/>
  <c r="BC508" i="53"/>
  <c r="BK507" i="53"/>
  <c r="BC507" i="53"/>
  <c r="BK506" i="53"/>
  <c r="BC506" i="53"/>
  <c r="P574" i="53" s="1"/>
  <c r="AO50" i="50" s="1"/>
  <c r="BK505" i="53"/>
  <c r="BC505" i="53"/>
  <c r="BK504" i="53"/>
  <c r="BC504" i="53"/>
  <c r="BK503" i="53"/>
  <c r="BC503" i="53"/>
  <c r="BK502" i="53"/>
  <c r="BC502" i="53"/>
  <c r="P569" i="53" s="1"/>
  <c r="AO45" i="50" s="1"/>
  <c r="BK501" i="53"/>
  <c r="BC501" i="53"/>
  <c r="BK500" i="53"/>
  <c r="BC500" i="53"/>
  <c r="BK499" i="53"/>
  <c r="BC499" i="53"/>
  <c r="P566" i="53" s="1"/>
  <c r="AO42" i="50" s="1"/>
  <c r="BK498" i="53"/>
  <c r="BC498" i="53"/>
  <c r="BK497" i="53"/>
  <c r="BC497" i="53"/>
  <c r="P563" i="53" s="1"/>
  <c r="AO39" i="50" s="1"/>
  <c r="BK495" i="53"/>
  <c r="BC495" i="53"/>
  <c r="P562" i="53" s="1"/>
  <c r="AO38" i="50" s="1"/>
  <c r="BK494" i="53"/>
  <c r="BC494" i="53"/>
  <c r="BK493" i="53"/>
  <c r="BC493" i="53"/>
  <c r="BK492" i="53"/>
  <c r="BC492" i="53"/>
  <c r="BK491" i="53"/>
  <c r="BC491" i="53"/>
  <c r="BK490" i="53"/>
  <c r="BC490" i="53"/>
  <c r="BK489" i="53"/>
  <c r="BC489" i="53"/>
  <c r="BK488" i="53"/>
  <c r="BC488" i="53"/>
  <c r="BK487" i="53"/>
  <c r="BC487" i="53"/>
  <c r="P554" i="53" s="1"/>
  <c r="AO30" i="50" s="1"/>
  <c r="BK486" i="53"/>
  <c r="BC486" i="53"/>
  <c r="P553" i="53" s="1"/>
  <c r="AO29" i="50" s="1"/>
  <c r="BK485" i="53"/>
  <c r="BC485" i="53"/>
  <c r="BK484" i="53"/>
  <c r="BC484" i="53"/>
  <c r="BK483" i="53"/>
  <c r="BC483" i="53"/>
  <c r="BK482" i="53"/>
  <c r="BC482" i="53"/>
  <c r="BK481" i="53"/>
  <c r="BC481" i="53"/>
  <c r="P548" i="53" s="1"/>
  <c r="AO24" i="50" s="1"/>
  <c r="BK475" i="53"/>
  <c r="BK476" i="53" s="1"/>
  <c r="BC475" i="53"/>
  <c r="BK469" i="53"/>
  <c r="BK470" i="53" s="1"/>
  <c r="BC469" i="53"/>
  <c r="P550" i="53" s="1"/>
  <c r="AO26" i="50" s="1"/>
  <c r="BK463" i="53"/>
  <c r="BK464" i="53" s="1"/>
  <c r="BC463" i="53"/>
  <c r="BK457" i="53"/>
  <c r="BK458" i="53" s="1"/>
  <c r="BC457" i="53"/>
  <c r="BK451" i="53"/>
  <c r="BK452" i="53" s="1"/>
  <c r="BC451" i="53"/>
  <c r="BK445" i="53"/>
  <c r="BK446" i="53" s="1"/>
  <c r="BC445" i="53"/>
  <c r="BK439" i="53"/>
  <c r="BC439" i="53"/>
  <c r="BK438" i="53"/>
  <c r="BC438" i="53"/>
  <c r="BK437" i="53"/>
  <c r="BC437" i="53"/>
  <c r="BK431" i="53"/>
  <c r="BC431" i="53"/>
  <c r="BK430" i="53"/>
  <c r="BK432" i="53" s="1"/>
  <c r="BC430" i="53"/>
  <c r="BK424" i="53"/>
  <c r="BC424" i="53"/>
  <c r="BK423" i="53"/>
  <c r="BC423" i="53"/>
  <c r="P564" i="53" s="1"/>
  <c r="AO40" i="50" s="1"/>
  <c r="BK422" i="53"/>
  <c r="BK425" i="53" s="1"/>
  <c r="BC422" i="53"/>
  <c r="BK416" i="53"/>
  <c r="BC416" i="53"/>
  <c r="BK415" i="53"/>
  <c r="BK417" i="53" s="1"/>
  <c r="BC415" i="53"/>
  <c r="P552" i="53" s="1"/>
  <c r="AO28" i="50" s="1"/>
  <c r="BK409" i="53"/>
  <c r="BC409" i="53"/>
  <c r="P575" i="53" s="1"/>
  <c r="AO51" i="50" s="1"/>
  <c r="BK408" i="53"/>
  <c r="BK410" i="53" s="1"/>
  <c r="BC408" i="53"/>
  <c r="P558" i="53" s="1"/>
  <c r="AO34" i="50" s="1"/>
  <c r="BK402" i="53"/>
  <c r="BC402" i="53"/>
  <c r="BK401" i="53"/>
  <c r="BK403" i="53" s="1"/>
  <c r="BC401" i="53"/>
  <c r="BK395" i="53"/>
  <c r="BC395" i="53"/>
  <c r="BK394" i="53"/>
  <c r="BK396" i="53" s="1"/>
  <c r="BC394" i="53"/>
  <c r="BK388" i="53"/>
  <c r="BC388" i="53"/>
  <c r="BK387" i="53"/>
  <c r="BC387" i="53"/>
  <c r="BK386" i="53"/>
  <c r="BC386" i="53"/>
  <c r="BK385" i="53"/>
  <c r="BC385" i="53"/>
  <c r="BK379" i="53"/>
  <c r="BC379" i="53"/>
  <c r="P576" i="53" s="1"/>
  <c r="AO52" i="50" s="1"/>
  <c r="BK378" i="53"/>
  <c r="BC378" i="53"/>
  <c r="BK377" i="53"/>
  <c r="BK380" i="53" s="1"/>
  <c r="BC377" i="53"/>
  <c r="BK371" i="53"/>
  <c r="BK372" i="53" s="1"/>
  <c r="BC371" i="53"/>
  <c r="BK365" i="53"/>
  <c r="BK366" i="53" s="1"/>
  <c r="BC365" i="53"/>
  <c r="BK359" i="53"/>
  <c r="BK360" i="53" s="1"/>
  <c r="BC359" i="53"/>
  <c r="BK353" i="53"/>
  <c r="BC353" i="53"/>
  <c r="BK352" i="53"/>
  <c r="BC352" i="53"/>
  <c r="BK351" i="53"/>
  <c r="BC351" i="53"/>
  <c r="BK345" i="53"/>
  <c r="BC345" i="53"/>
  <c r="BK344" i="53"/>
  <c r="BC344" i="53"/>
  <c r="BK343" i="53"/>
  <c r="BK346" i="53" s="1"/>
  <c r="BC343" i="53"/>
  <c r="BK337" i="53"/>
  <c r="BC337" i="53"/>
  <c r="BK336" i="53"/>
  <c r="BC336" i="53"/>
  <c r="BK335" i="53"/>
  <c r="BC335" i="53"/>
  <c r="BK334" i="53"/>
  <c r="BC334" i="53"/>
  <c r="BK328" i="53"/>
  <c r="BC328" i="53"/>
  <c r="BK327" i="53"/>
  <c r="BC327" i="53"/>
  <c r="P561" i="53" s="1"/>
  <c r="AO37" i="50" s="1"/>
  <c r="BK326" i="53"/>
  <c r="BK329" i="53" s="1"/>
  <c r="BC326" i="53"/>
  <c r="BK320" i="53"/>
  <c r="BC320" i="53"/>
  <c r="BK319" i="53"/>
  <c r="BC319" i="53"/>
  <c r="BK318" i="53"/>
  <c r="BK321" i="53" s="1"/>
  <c r="BC318" i="53"/>
  <c r="BK312" i="53"/>
  <c r="BC312" i="53"/>
  <c r="BK311" i="53"/>
  <c r="BC311" i="53"/>
  <c r="BK310" i="53"/>
  <c r="BC310" i="53"/>
  <c r="BK309" i="53"/>
  <c r="BC309" i="53"/>
  <c r="BK308" i="53"/>
  <c r="BK313" i="53" s="1"/>
  <c r="BC308" i="53"/>
  <c r="BK302" i="53"/>
  <c r="BC302" i="53"/>
  <c r="BK301" i="53"/>
  <c r="BC301" i="53"/>
  <c r="BK300" i="53"/>
  <c r="BC300" i="53"/>
  <c r="BK299" i="53"/>
  <c r="BC299" i="53"/>
  <c r="BK293" i="53"/>
  <c r="BC293" i="53"/>
  <c r="BK292" i="53"/>
  <c r="BC292" i="53"/>
  <c r="BK290" i="53"/>
  <c r="BC290" i="53"/>
  <c r="P555" i="53" s="1"/>
  <c r="AO31" i="50" s="1"/>
  <c r="BK284" i="53"/>
  <c r="BC284" i="53"/>
  <c r="BK283" i="53"/>
  <c r="BK285" i="53" s="1"/>
  <c r="BC283" i="53"/>
  <c r="BK277" i="53"/>
  <c r="BC277" i="53"/>
  <c r="BK276" i="53"/>
  <c r="BK278" i="53" s="1"/>
  <c r="BC276" i="53"/>
  <c r="BK270" i="53"/>
  <c r="BC270" i="53"/>
  <c r="BK269" i="53"/>
  <c r="BK271" i="53" s="1"/>
  <c r="BC269" i="53"/>
  <c r="BK263" i="53"/>
  <c r="BC263" i="53"/>
  <c r="BK262" i="53"/>
  <c r="BC262" i="53"/>
  <c r="BK256" i="53"/>
  <c r="BC256" i="53"/>
  <c r="BK255" i="53"/>
  <c r="BK257" i="53" s="1"/>
  <c r="BC255" i="53"/>
  <c r="BK249" i="53"/>
  <c r="BC249" i="53"/>
  <c r="BK248" i="53"/>
  <c r="BC248" i="53"/>
  <c r="BK242" i="53"/>
  <c r="BC242" i="53"/>
  <c r="BK241" i="53"/>
  <c r="BK243" i="53" s="1"/>
  <c r="BC241" i="53"/>
  <c r="BK235" i="53"/>
  <c r="BC235" i="53"/>
  <c r="P577" i="53" s="1"/>
  <c r="AO53" i="50" s="1"/>
  <c r="BK234" i="53"/>
  <c r="BK236" i="53" s="1"/>
  <c r="BC234" i="53"/>
  <c r="BK228" i="53"/>
  <c r="BC228" i="53"/>
  <c r="BK227" i="53"/>
  <c r="BC227" i="53"/>
  <c r="BK226" i="53"/>
  <c r="BC226" i="53"/>
  <c r="BK220" i="53"/>
  <c r="BC220" i="53"/>
  <c r="BK219" i="53"/>
  <c r="BK221" i="53" s="1"/>
  <c r="BC219" i="53"/>
  <c r="BK213" i="53"/>
  <c r="BC213" i="53"/>
  <c r="BK212" i="53"/>
  <c r="BC212" i="53"/>
  <c r="BK211" i="53"/>
  <c r="BC211" i="53"/>
  <c r="BK205" i="53"/>
  <c r="BC205" i="53"/>
  <c r="P559" i="53" s="1"/>
  <c r="AO35" i="50" s="1"/>
  <c r="BK204" i="53"/>
  <c r="BK206" i="53" s="1"/>
  <c r="BC204" i="53"/>
  <c r="BK198" i="53"/>
  <c r="BC198" i="53"/>
  <c r="BK197" i="53"/>
  <c r="BK199" i="53" s="1"/>
  <c r="BC197" i="53"/>
  <c r="BK191" i="53"/>
  <c r="BC191" i="53"/>
  <c r="BK190" i="53"/>
  <c r="BC190" i="53"/>
  <c r="BK189" i="53"/>
  <c r="BC189" i="53"/>
  <c r="BK188" i="53"/>
  <c r="BK192" i="53" s="1"/>
  <c r="BC188" i="53"/>
  <c r="BK182" i="53"/>
  <c r="BC182" i="53"/>
  <c r="BK181" i="53"/>
  <c r="BC181" i="53"/>
  <c r="BK180" i="53"/>
  <c r="BC180" i="53"/>
  <c r="BK179" i="53"/>
  <c r="BK183" i="53" s="1"/>
  <c r="BC179" i="53"/>
  <c r="BK173" i="53"/>
  <c r="BC173" i="53"/>
  <c r="P557" i="53" s="1"/>
  <c r="AO33" i="50" s="1"/>
  <c r="BK172" i="53"/>
  <c r="BC172" i="53"/>
  <c r="BK171" i="53"/>
  <c r="BC171" i="53"/>
  <c r="BK165" i="53"/>
  <c r="BC165" i="53"/>
  <c r="BK164" i="53"/>
  <c r="BC164" i="53"/>
  <c r="BK163" i="53"/>
  <c r="BK166" i="53" s="1"/>
  <c r="BC163" i="53"/>
  <c r="BK157" i="53"/>
  <c r="BC157" i="53"/>
  <c r="BK156" i="53"/>
  <c r="BC156" i="53"/>
  <c r="BK155" i="53"/>
  <c r="BC155" i="53"/>
  <c r="BK149" i="53"/>
  <c r="BC149" i="53"/>
  <c r="BK148" i="53"/>
  <c r="BC148" i="53"/>
  <c r="BK147" i="53"/>
  <c r="BC147" i="53"/>
  <c r="BK141" i="53"/>
  <c r="BC141" i="53"/>
  <c r="BK140" i="53"/>
  <c r="BC140" i="53"/>
  <c r="BK139" i="53"/>
  <c r="BK142" i="53" s="1"/>
  <c r="BC139" i="53"/>
  <c r="BK133" i="53"/>
  <c r="BC133" i="53"/>
  <c r="BK132" i="53"/>
  <c r="BC132" i="53"/>
  <c r="BK131" i="53"/>
  <c r="BK134" i="53" s="1"/>
  <c r="BC131" i="53"/>
  <c r="BK125" i="53"/>
  <c r="BC125" i="53"/>
  <c r="BK124" i="53"/>
  <c r="BC124" i="53"/>
  <c r="BK123" i="53"/>
  <c r="BC123" i="53"/>
  <c r="BK117" i="53"/>
  <c r="BC117" i="53"/>
  <c r="BK116" i="53"/>
  <c r="BC116" i="53"/>
  <c r="BK115" i="53"/>
  <c r="BC115" i="53"/>
  <c r="BK109" i="53"/>
  <c r="BC109" i="53"/>
  <c r="P572" i="53" s="1"/>
  <c r="BK108" i="53"/>
  <c r="BK110" i="53" s="1"/>
  <c r="BC108" i="53"/>
  <c r="BK102" i="53"/>
  <c r="BC102" i="53"/>
  <c r="BK101" i="53"/>
  <c r="BK103" i="53" s="1"/>
  <c r="BC101" i="53"/>
  <c r="BK95" i="53"/>
  <c r="BC95" i="53"/>
  <c r="BK94" i="53"/>
  <c r="BC94" i="53"/>
  <c r="BK93" i="53"/>
  <c r="BC93" i="53"/>
  <c r="BK92" i="53"/>
  <c r="BC92" i="53"/>
  <c r="BK86" i="53"/>
  <c r="BC86" i="53"/>
  <c r="P568" i="53" s="1"/>
  <c r="BK85" i="53"/>
  <c r="BC85" i="53"/>
  <c r="BK84" i="53"/>
  <c r="BC84" i="53"/>
  <c r="BK83" i="53"/>
  <c r="BC83" i="53"/>
  <c r="BK77" i="53"/>
  <c r="BC77" i="53"/>
  <c r="BK76" i="53"/>
  <c r="BK78" i="53" s="1"/>
  <c r="BC76" i="53"/>
  <c r="BK70" i="53"/>
  <c r="BC70" i="53"/>
  <c r="BK69" i="53"/>
  <c r="BC69" i="53"/>
  <c r="BK63" i="53"/>
  <c r="BC63" i="53"/>
  <c r="BK62" i="53"/>
  <c r="BK64" i="53" s="1"/>
  <c r="BC62" i="53"/>
  <c r="BK56" i="53"/>
  <c r="BC56" i="53"/>
  <c r="BK55" i="53"/>
  <c r="BC55" i="53"/>
  <c r="BK54" i="53"/>
  <c r="BC54" i="53"/>
  <c r="BK48" i="53"/>
  <c r="BK42" i="53"/>
  <c r="BC42" i="53"/>
  <c r="BK36" i="53"/>
  <c r="BC36" i="53"/>
  <c r="BK35" i="53"/>
  <c r="BC35" i="53"/>
  <c r="BK34" i="53"/>
  <c r="BC34" i="53"/>
  <c r="BK96" i="53" l="1"/>
  <c r="CD92" i="53" s="1"/>
  <c r="CD96" i="53" s="1"/>
  <c r="BK87" i="53"/>
  <c r="CD83" i="53" s="1"/>
  <c r="CD87" i="53" s="1"/>
  <c r="BK71" i="53"/>
  <c r="CD69" i="53" s="1"/>
  <c r="CD71" i="53" s="1"/>
  <c r="BK57" i="53"/>
  <c r="CD54" i="53" s="1"/>
  <c r="CD57" i="53" s="1"/>
  <c r="BK389" i="53"/>
  <c r="BK338" i="53"/>
  <c r="CD334" i="53" s="1"/>
  <c r="CD338" i="53" s="1"/>
  <c r="BK303" i="53"/>
  <c r="BK214" i="53"/>
  <c r="CD211" i="53" s="1"/>
  <c r="CD214" i="53" s="1"/>
  <c r="BK158" i="53"/>
  <c r="BK150" i="53"/>
  <c r="CD147" i="53" s="1"/>
  <c r="CD150" i="53" s="1"/>
  <c r="BK126" i="53"/>
  <c r="CD123" i="53" s="1"/>
  <c r="CD126" i="53" s="1"/>
  <c r="BK118" i="53"/>
  <c r="CD115" i="53" s="1"/>
  <c r="CD118" i="53" s="1"/>
  <c r="BK43" i="53"/>
  <c r="CD42" i="53" s="1"/>
  <c r="CD43" i="53" s="1"/>
  <c r="BK49" i="53"/>
  <c r="CD48" i="53" s="1"/>
  <c r="CD49" i="53" s="1"/>
  <c r="P565" i="53"/>
  <c r="AO41" i="50" s="1"/>
  <c r="P570" i="53"/>
  <c r="AO46" i="50" s="1"/>
  <c r="P573" i="53"/>
  <c r="AO49" i="50" s="1"/>
  <c r="AT23" i="54"/>
  <c r="BK37" i="53"/>
  <c r="CD34" i="53" s="1"/>
  <c r="CD37" i="53" s="1"/>
  <c r="P549" i="53"/>
  <c r="AO25" i="50" s="1"/>
  <c r="P551" i="53"/>
  <c r="AO27" i="50" s="1"/>
  <c r="P567" i="53"/>
  <c r="AO43" i="50" s="1"/>
  <c r="P556" i="53"/>
  <c r="AO32" i="50" s="1"/>
  <c r="AO44" i="50"/>
  <c r="AO48" i="50"/>
  <c r="P560" i="53"/>
  <c r="AO36" i="50" s="1"/>
  <c r="BK174" i="53"/>
  <c r="CD171" i="53" s="1"/>
  <c r="CD174" i="53" s="1"/>
  <c r="BK354" i="53"/>
  <c r="BK294" i="53"/>
  <c r="BK229" i="53"/>
  <c r="CD226" i="53" s="1"/>
  <c r="CD229" i="53" s="1"/>
  <c r="BK510" i="53"/>
  <c r="BK544" i="53"/>
  <c r="BK440" i="53"/>
  <c r="BK264" i="53"/>
  <c r="CD62" i="53"/>
  <c r="CD64" i="53" s="1"/>
  <c r="CD101" i="53"/>
  <c r="CD103" i="53" s="1"/>
  <c r="CD131" i="53"/>
  <c r="CD134" i="53" s="1"/>
  <c r="CD76" i="53"/>
  <c r="CD78" i="53" s="1"/>
  <c r="CD108" i="53"/>
  <c r="CD110" i="53" s="1"/>
  <c r="CD139" i="53"/>
  <c r="CD142" i="53" s="1"/>
  <c r="CD155" i="53"/>
  <c r="CD158" i="53" s="1"/>
  <c r="CD163" i="53"/>
  <c r="CD166" i="53" s="1"/>
  <c r="CD179" i="53"/>
  <c r="CD183" i="53" s="1"/>
  <c r="CD188" i="53"/>
  <c r="CD192" i="53" s="1"/>
  <c r="CD197" i="53"/>
  <c r="CD199" i="53" s="1"/>
  <c r="CD204" i="53"/>
  <c r="CD206" i="53" s="1"/>
  <c r="CD219" i="53"/>
  <c r="CD221" i="53" s="1"/>
  <c r="CD234" i="53"/>
  <c r="CD236" i="53" s="1"/>
  <c r="CD241" i="53"/>
  <c r="CD243" i="53" s="1"/>
  <c r="BK250" i="53"/>
  <c r="CD255" i="53"/>
  <c r="CD257" i="53" s="1"/>
  <c r="CD269" i="53"/>
  <c r="CD271" i="53" s="1"/>
  <c r="CD276" i="53"/>
  <c r="CD278" i="53" s="1"/>
  <c r="CD283" i="53"/>
  <c r="CD285" i="53" s="1"/>
  <c r="CD299" i="53"/>
  <c r="CD303" i="53" s="1"/>
  <c r="CD308" i="53"/>
  <c r="CD313" i="53" s="1"/>
  <c r="CD318" i="53"/>
  <c r="CD321" i="53" s="1"/>
  <c r="CD326" i="53"/>
  <c r="CD329" i="53" s="1"/>
  <c r="CD343" i="53"/>
  <c r="CD359" i="53"/>
  <c r="CD360" i="53" s="1"/>
  <c r="CD365" i="53"/>
  <c r="CD366" i="53" s="1"/>
  <c r="CD371" i="53"/>
  <c r="CD372" i="53" s="1"/>
  <c r="CD377" i="53"/>
  <c r="CD380" i="53" s="1"/>
  <c r="CD394" i="53"/>
  <c r="CD396" i="53" s="1"/>
  <c r="CD401" i="53"/>
  <c r="CD403" i="53" s="1"/>
  <c r="CD408" i="53"/>
  <c r="CD410" i="53" s="1"/>
  <c r="CD415" i="53"/>
  <c r="CD417" i="53" s="1"/>
  <c r="CD422" i="53"/>
  <c r="CD425" i="53" s="1"/>
  <c r="CD430" i="53"/>
  <c r="CD432" i="53" s="1"/>
  <c r="CD445" i="53"/>
  <c r="CD446" i="53" s="1"/>
  <c r="CD451" i="53"/>
  <c r="CD452" i="53" s="1"/>
  <c r="CD457" i="53"/>
  <c r="CD458" i="53" s="1"/>
  <c r="CD463" i="53"/>
  <c r="CD464" i="53" s="1"/>
  <c r="CD469" i="53"/>
  <c r="CD470" i="53" s="1"/>
  <c r="CD475" i="53"/>
  <c r="CD476" i="53" s="1"/>
  <c r="CD385" i="53" l="1"/>
  <c r="CD389" i="53" s="1"/>
  <c r="AR24" i="30"/>
  <c r="CD351" i="53"/>
  <c r="CD354" i="53" s="1"/>
  <c r="CD437" i="53"/>
  <c r="CD440" i="53" s="1"/>
  <c r="CD515" i="53"/>
  <c r="CD544" i="53" s="1"/>
  <c r="CD290" i="53"/>
  <c r="CD294" i="53" s="1"/>
  <c r="CD481" i="53"/>
  <c r="CD510" i="53" s="1"/>
  <c r="CD262" i="53"/>
  <c r="CD264" i="53" s="1"/>
  <c r="CD248" i="53"/>
  <c r="CD250" i="53" s="1"/>
  <c r="BC121" i="52"/>
  <c r="BK121" i="52"/>
  <c r="AT23" i="53" l="1"/>
  <c r="V242" i="52"/>
  <c r="P242" i="52"/>
  <c r="AK53" i="50" s="1"/>
  <c r="B242" i="52"/>
  <c r="V241" i="52"/>
  <c r="P241" i="52"/>
  <c r="AK52" i="50" s="1"/>
  <c r="B241" i="52"/>
  <c r="V240" i="52"/>
  <c r="B240" i="52"/>
  <c r="V239" i="52"/>
  <c r="B239" i="52"/>
  <c r="V238" i="52"/>
  <c r="B238" i="52"/>
  <c r="V237" i="52"/>
  <c r="B237" i="52"/>
  <c r="P236" i="52"/>
  <c r="AK47" i="50" s="1"/>
  <c r="B236" i="52"/>
  <c r="V235" i="52"/>
  <c r="AK46" i="50"/>
  <c r="B235" i="52"/>
  <c r="V234" i="52"/>
  <c r="P234" i="52"/>
  <c r="AK45" i="50" s="1"/>
  <c r="B234" i="52"/>
  <c r="V233" i="52"/>
  <c r="AK44" i="50"/>
  <c r="B233" i="52"/>
  <c r="V232" i="52"/>
  <c r="P232" i="52"/>
  <c r="AK43" i="50" s="1"/>
  <c r="B232" i="52"/>
  <c r="V231" i="52"/>
  <c r="B231" i="52"/>
  <c r="V230" i="52"/>
  <c r="B230" i="52"/>
  <c r="V229" i="52"/>
  <c r="P229" i="52"/>
  <c r="AK40" i="50" s="1"/>
  <c r="B229" i="52"/>
  <c r="V228" i="52"/>
  <c r="P228" i="52"/>
  <c r="AK39" i="50" s="1"/>
  <c r="B228" i="52"/>
  <c r="V227" i="52"/>
  <c r="AK38" i="50"/>
  <c r="B227" i="52"/>
  <c r="V226" i="52"/>
  <c r="P226" i="52"/>
  <c r="AK37" i="50" s="1"/>
  <c r="B226" i="52"/>
  <c r="V225" i="52"/>
  <c r="P225" i="52"/>
  <c r="AK36" i="50" s="1"/>
  <c r="B225" i="52"/>
  <c r="V224" i="52"/>
  <c r="P224" i="52"/>
  <c r="AK35" i="50" s="1"/>
  <c r="B224" i="52"/>
  <c r="V223" i="52"/>
  <c r="P223" i="52"/>
  <c r="AK34" i="50" s="1"/>
  <c r="B223" i="52"/>
  <c r="V222" i="52"/>
  <c r="P222" i="52"/>
  <c r="AK33" i="50" s="1"/>
  <c r="B222" i="52"/>
  <c r="V221" i="52"/>
  <c r="P221" i="52"/>
  <c r="AK32" i="50" s="1"/>
  <c r="B221" i="52"/>
  <c r="V220" i="52"/>
  <c r="P220" i="52"/>
  <c r="AK31" i="50" s="1"/>
  <c r="B220" i="52"/>
  <c r="V219" i="52"/>
  <c r="P219" i="52"/>
  <c r="AK30" i="50" s="1"/>
  <c r="B219" i="52"/>
  <c r="V218" i="52"/>
  <c r="P218" i="52"/>
  <c r="AK29" i="50" s="1"/>
  <c r="B218" i="52"/>
  <c r="V217" i="52"/>
  <c r="P217" i="52"/>
  <c r="AK28" i="50" s="1"/>
  <c r="B217" i="52"/>
  <c r="V216" i="52"/>
  <c r="P216" i="52"/>
  <c r="AK27" i="50" s="1"/>
  <c r="B216" i="52"/>
  <c r="V215" i="52"/>
  <c r="B215" i="52"/>
  <c r="V214" i="52"/>
  <c r="P214" i="52"/>
  <c r="AK25" i="50" s="1"/>
  <c r="B214" i="52"/>
  <c r="V213" i="52"/>
  <c r="B213" i="52"/>
  <c r="BK208" i="52"/>
  <c r="BC208" i="52"/>
  <c r="BK207" i="52"/>
  <c r="BC207" i="52"/>
  <c r="BK206" i="52"/>
  <c r="BC206" i="52"/>
  <c r="BK200" i="52"/>
  <c r="BC200" i="52"/>
  <c r="BK199" i="52"/>
  <c r="BC199" i="52"/>
  <c r="BK198" i="52"/>
  <c r="BC198" i="52"/>
  <c r="BK197" i="52"/>
  <c r="BC197" i="52"/>
  <c r="BK196" i="52"/>
  <c r="BC196" i="52"/>
  <c r="BK195" i="52"/>
  <c r="BK201" i="52" s="1"/>
  <c r="BC195" i="52"/>
  <c r="BK189" i="52"/>
  <c r="BC189" i="52"/>
  <c r="BK188" i="52"/>
  <c r="BC188" i="52"/>
  <c r="BK187" i="52"/>
  <c r="BC187" i="52"/>
  <c r="BK186" i="52"/>
  <c r="BC186" i="52"/>
  <c r="BK185" i="52"/>
  <c r="BC185" i="52"/>
  <c r="BK184" i="52"/>
  <c r="BC184" i="52"/>
  <c r="BK178" i="52"/>
  <c r="BC178" i="52"/>
  <c r="BK177" i="52"/>
  <c r="BC177" i="52"/>
  <c r="BK176" i="52"/>
  <c r="BC176" i="52"/>
  <c r="BK175" i="52"/>
  <c r="BC175" i="52"/>
  <c r="BK174" i="52"/>
  <c r="BC174" i="52"/>
  <c r="BK173" i="52"/>
  <c r="BC173" i="52"/>
  <c r="BK167" i="52"/>
  <c r="BC167" i="52"/>
  <c r="BK166" i="52"/>
  <c r="BC166" i="52"/>
  <c r="BK165" i="52"/>
  <c r="BC165" i="52"/>
  <c r="BK164" i="52"/>
  <c r="BC164" i="52"/>
  <c r="BK163" i="52"/>
  <c r="BC163" i="52"/>
  <c r="BK162" i="52"/>
  <c r="BC162" i="52"/>
  <c r="BK156" i="52"/>
  <c r="BC156" i="52"/>
  <c r="BK155" i="52"/>
  <c r="BC155" i="52"/>
  <c r="BK154" i="52"/>
  <c r="BC154" i="52"/>
  <c r="BK153" i="52"/>
  <c r="BC153" i="52"/>
  <c r="BK152" i="52"/>
  <c r="BC152" i="52"/>
  <c r="BK151" i="52"/>
  <c r="BC151" i="52"/>
  <c r="BK145" i="52"/>
  <c r="BC145" i="52"/>
  <c r="BK144" i="52"/>
  <c r="BC144" i="52"/>
  <c r="BK143" i="52"/>
  <c r="BC143" i="52"/>
  <c r="BK142" i="52"/>
  <c r="BC142" i="52"/>
  <c r="BK141" i="52"/>
  <c r="BC141" i="52"/>
  <c r="BK140" i="52"/>
  <c r="BK146" i="52" s="1"/>
  <c r="BC140" i="52"/>
  <c r="BK134" i="52"/>
  <c r="BC134" i="52"/>
  <c r="P240" i="52" s="1"/>
  <c r="AK51" i="50" s="1"/>
  <c r="BK133" i="52"/>
  <c r="BC133" i="52"/>
  <c r="BK132" i="52"/>
  <c r="BC132" i="52"/>
  <c r="BK131" i="52"/>
  <c r="BC131" i="52"/>
  <c r="BK130" i="52"/>
  <c r="BC130" i="52"/>
  <c r="P215" i="52" s="1"/>
  <c r="AK26" i="50" s="1"/>
  <c r="BK129" i="52"/>
  <c r="BK135" i="52" s="1"/>
  <c r="BC129" i="52"/>
  <c r="BK123" i="52"/>
  <c r="BC123" i="52"/>
  <c r="BK122" i="52"/>
  <c r="BC122" i="52"/>
  <c r="BK120" i="52"/>
  <c r="BC120" i="52"/>
  <c r="BK119" i="52"/>
  <c r="BC119" i="52"/>
  <c r="BK118" i="52"/>
  <c r="BK124" i="52" s="1"/>
  <c r="BC118" i="52"/>
  <c r="BK112" i="52"/>
  <c r="BC112" i="52"/>
  <c r="BK111" i="52"/>
  <c r="BC111" i="52"/>
  <c r="BK110" i="52"/>
  <c r="BC110" i="52"/>
  <c r="BK109" i="52"/>
  <c r="BC109" i="52"/>
  <c r="BK108" i="52"/>
  <c r="BC108" i="52"/>
  <c r="BK102" i="52"/>
  <c r="BC102" i="52"/>
  <c r="BK101" i="52"/>
  <c r="BC101" i="52"/>
  <c r="BK100" i="52"/>
  <c r="BC100" i="52"/>
  <c r="P230" i="52" s="1"/>
  <c r="AK41" i="50" s="1"/>
  <c r="BK99" i="52"/>
  <c r="BC99" i="52"/>
  <c r="BK98" i="52"/>
  <c r="BC98" i="52"/>
  <c r="BK92" i="52"/>
  <c r="BC92" i="52"/>
  <c r="BK91" i="52"/>
  <c r="BC91" i="52"/>
  <c r="BK85" i="52"/>
  <c r="BC85" i="52"/>
  <c r="BK84" i="52"/>
  <c r="BC84" i="52"/>
  <c r="BK83" i="52"/>
  <c r="BK86" i="52" s="1"/>
  <c r="BC83" i="52"/>
  <c r="BK77" i="52"/>
  <c r="BC77" i="52"/>
  <c r="BK76" i="52"/>
  <c r="BC76" i="52"/>
  <c r="BK75" i="52"/>
  <c r="BC75" i="52"/>
  <c r="BK74" i="52"/>
  <c r="BC74" i="52"/>
  <c r="BK73" i="52"/>
  <c r="BC73" i="52"/>
  <c r="BK67" i="52"/>
  <c r="BC67" i="52"/>
  <c r="BK66" i="52"/>
  <c r="BC66" i="52"/>
  <c r="BK65" i="52"/>
  <c r="BC65" i="52"/>
  <c r="BK64" i="52"/>
  <c r="BC64" i="52"/>
  <c r="BK63" i="52"/>
  <c r="BK68" i="52" s="1"/>
  <c r="BC63" i="52"/>
  <c r="BK57" i="52"/>
  <c r="BK58" i="52" s="1"/>
  <c r="BC57" i="52"/>
  <c r="BK51" i="52"/>
  <c r="BK52" i="52" s="1"/>
  <c r="BC51" i="52"/>
  <c r="BK45" i="52"/>
  <c r="BC45" i="52"/>
  <c r="BK44" i="52"/>
  <c r="BC44" i="52"/>
  <c r="BK38" i="52"/>
  <c r="BC38" i="52"/>
  <c r="BK37" i="52"/>
  <c r="BC37" i="52"/>
  <c r="P239" i="52" s="1"/>
  <c r="AK50" i="50" s="1"/>
  <c r="BK36" i="52"/>
  <c r="BC36" i="52"/>
  <c r="BK35" i="52"/>
  <c r="BC35" i="52"/>
  <c r="P231" i="52" s="1"/>
  <c r="AK42" i="50" s="1"/>
  <c r="BK34" i="52"/>
  <c r="BK39" i="52" s="1"/>
  <c r="BC34" i="52"/>
  <c r="P213" i="52" s="1"/>
  <c r="AK24" i="50" s="1"/>
  <c r="BK93" i="52" l="1"/>
  <c r="BK179" i="52"/>
  <c r="CD173" i="52" s="1"/>
  <c r="CD179" i="52" s="1"/>
  <c r="BK103" i="52"/>
  <c r="CD98" i="52" s="1"/>
  <c r="CD103" i="52" s="1"/>
  <c r="BK113" i="52"/>
  <c r="CD108" i="52" s="1"/>
  <c r="CD113" i="52" s="1"/>
  <c r="BK46" i="52"/>
  <c r="BK209" i="52"/>
  <c r="CD206" i="52" s="1"/>
  <c r="CD209" i="52" s="1"/>
  <c r="BK190" i="52"/>
  <c r="CD184" i="52" s="1"/>
  <c r="CD190" i="52" s="1"/>
  <c r="BK168" i="52"/>
  <c r="CD162" i="52" s="1"/>
  <c r="CD168" i="52" s="1"/>
  <c r="P238" i="52"/>
  <c r="AK49" i="50" s="1"/>
  <c r="P237" i="52"/>
  <c r="AK48" i="50" s="1"/>
  <c r="AK24" i="30"/>
  <c r="BK78" i="52"/>
  <c r="CD73" i="52" s="1"/>
  <c r="CD78" i="52" s="1"/>
  <c r="BK157" i="52"/>
  <c r="CD151" i="52" s="1"/>
  <c r="CD157" i="52" s="1"/>
  <c r="CD34" i="52"/>
  <c r="CD39" i="52" s="1"/>
  <c r="CD44" i="52"/>
  <c r="CD46" i="52" s="1"/>
  <c r="CD51" i="52"/>
  <c r="CD52" i="52" s="1"/>
  <c r="CD57" i="52"/>
  <c r="CD58" i="52" s="1"/>
  <c r="CD63" i="52"/>
  <c r="CD68" i="52" s="1"/>
  <c r="CD83" i="52"/>
  <c r="CD86" i="52" s="1"/>
  <c r="CD91" i="52"/>
  <c r="CD93" i="52" s="1"/>
  <c r="CD118" i="52"/>
  <c r="CD124" i="52" s="1"/>
  <c r="CD129" i="52"/>
  <c r="CD135" i="52" s="1"/>
  <c r="CD140" i="52"/>
  <c r="CD146" i="52" s="1"/>
  <c r="CD195" i="52"/>
  <c r="CD201" i="52" s="1"/>
  <c r="AT23" i="52" l="1"/>
  <c r="AD24" i="30" s="1"/>
  <c r="V2547" i="51"/>
  <c r="P2547" i="51"/>
  <c r="B2547" i="51"/>
  <c r="V2546" i="51"/>
  <c r="P2546" i="51"/>
  <c r="B2546" i="51"/>
  <c r="V2545" i="51"/>
  <c r="P2545" i="51"/>
  <c r="B2545" i="51"/>
  <c r="V2544" i="51"/>
  <c r="P2544" i="51"/>
  <c r="B2544" i="51"/>
  <c r="V2543" i="51"/>
  <c r="B2543" i="51"/>
  <c r="V2542" i="51"/>
  <c r="B2542" i="51"/>
  <c r="P2541" i="51"/>
  <c r="B2541" i="51"/>
  <c r="V2540" i="51"/>
  <c r="B2540" i="51"/>
  <c r="V2539" i="51"/>
  <c r="P2539" i="51"/>
  <c r="B2539" i="51"/>
  <c r="V2538" i="51"/>
  <c r="B2538" i="51"/>
  <c r="V2537" i="51"/>
  <c r="P2537" i="51"/>
  <c r="B2537" i="51"/>
  <c r="V2536" i="51"/>
  <c r="P2536" i="51"/>
  <c r="B2536" i="51"/>
  <c r="V2535" i="51"/>
  <c r="B2535" i="51"/>
  <c r="V2534" i="51"/>
  <c r="P2534" i="51"/>
  <c r="B2534" i="51"/>
  <c r="V2533" i="51"/>
  <c r="P2533" i="51"/>
  <c r="B2533" i="51"/>
  <c r="V2532" i="51"/>
  <c r="B2532" i="51"/>
  <c r="V2531" i="51"/>
  <c r="P2531" i="51"/>
  <c r="B2531" i="51"/>
  <c r="V2530" i="51"/>
  <c r="P2530" i="51"/>
  <c r="B2530" i="51"/>
  <c r="V2529" i="51"/>
  <c r="P2529" i="51"/>
  <c r="B2529" i="51"/>
  <c r="V2528" i="51"/>
  <c r="P2528" i="51"/>
  <c r="B2528" i="51"/>
  <c r="V2527" i="51"/>
  <c r="P2527" i="51"/>
  <c r="B2527" i="51"/>
  <c r="V2526" i="51"/>
  <c r="P2526" i="51"/>
  <c r="B2526" i="51"/>
  <c r="V2525" i="51"/>
  <c r="P2525" i="51"/>
  <c r="B2525" i="51"/>
  <c r="V2524" i="51"/>
  <c r="P2524" i="51"/>
  <c r="B2524" i="51"/>
  <c r="V2523" i="51"/>
  <c r="P2523" i="51"/>
  <c r="B2523" i="51"/>
  <c r="V2522" i="51"/>
  <c r="P2522" i="51"/>
  <c r="B2522" i="51"/>
  <c r="V2521" i="51"/>
  <c r="P2521" i="51"/>
  <c r="B2521" i="51"/>
  <c r="V2520" i="51"/>
  <c r="P2520" i="51"/>
  <c r="B2520" i="51"/>
  <c r="V2519" i="51"/>
  <c r="P2519" i="51"/>
  <c r="B2519" i="51"/>
  <c r="V2518" i="51"/>
  <c r="B2518" i="51"/>
  <c r="BK2513" i="51"/>
  <c r="BC2513" i="51"/>
  <c r="BK2512" i="51"/>
  <c r="BC2512" i="51"/>
  <c r="BK2511" i="51"/>
  <c r="BC2511" i="51"/>
  <c r="BK2510" i="51"/>
  <c r="BC2510" i="51"/>
  <c r="BK2509" i="51"/>
  <c r="BC2509" i="51"/>
  <c r="BK2508" i="51"/>
  <c r="BC2508" i="51"/>
  <c r="BK2507" i="51"/>
  <c r="BC2507" i="51"/>
  <c r="BK2506" i="51"/>
  <c r="BC2506" i="51"/>
  <c r="BK2505" i="51"/>
  <c r="BC2505" i="51"/>
  <c r="BK2504" i="51"/>
  <c r="BC2504" i="51"/>
  <c r="BK2503" i="51"/>
  <c r="BC2503" i="51"/>
  <c r="BK2502" i="51"/>
  <c r="BC2502" i="51"/>
  <c r="BK2501" i="51"/>
  <c r="BC2501" i="51"/>
  <c r="BK2500" i="51"/>
  <c r="BC2500" i="51"/>
  <c r="BK2499" i="51"/>
  <c r="BC2499" i="51"/>
  <c r="BK2498" i="51"/>
  <c r="BC2498" i="51"/>
  <c r="BK2497" i="51"/>
  <c r="BC2497" i="51"/>
  <c r="BK2496" i="51"/>
  <c r="BC2496" i="51"/>
  <c r="BK2495" i="51"/>
  <c r="BC2495" i="51"/>
  <c r="BK2494" i="51"/>
  <c r="BC2494" i="51"/>
  <c r="BK2493" i="51"/>
  <c r="BC2493" i="51"/>
  <c r="BK2492" i="51"/>
  <c r="BC2492" i="51"/>
  <c r="BK2491" i="51"/>
  <c r="BC2491" i="51"/>
  <c r="BK2490" i="51"/>
  <c r="BC2490" i="51"/>
  <c r="BK2489" i="51"/>
  <c r="BC2489" i="51"/>
  <c r="BK2488" i="51"/>
  <c r="BC2488" i="51"/>
  <c r="BK2487" i="51"/>
  <c r="BC2487" i="51"/>
  <c r="BK2486" i="51"/>
  <c r="BC2486" i="51"/>
  <c r="BK2485" i="51"/>
  <c r="BC2485" i="51"/>
  <c r="BK2484" i="51"/>
  <c r="BK2514" i="51" s="1"/>
  <c r="BX2484" i="51" s="1"/>
  <c r="BC2484" i="51"/>
  <c r="BK2478" i="51"/>
  <c r="BC2478" i="51"/>
  <c r="BK2477" i="51"/>
  <c r="BC2477" i="51"/>
  <c r="BK2476" i="51"/>
  <c r="BC2476" i="51"/>
  <c r="BK2475" i="51"/>
  <c r="BC2475" i="51"/>
  <c r="BK2474" i="51"/>
  <c r="BC2474" i="51"/>
  <c r="BK2473" i="51"/>
  <c r="BC2473" i="51"/>
  <c r="BK2472" i="51"/>
  <c r="BC2472" i="51"/>
  <c r="BK2471" i="51"/>
  <c r="BC2471" i="51"/>
  <c r="BK2470" i="51"/>
  <c r="BC2470" i="51"/>
  <c r="BK2469" i="51"/>
  <c r="BC2469" i="51"/>
  <c r="BK2468" i="51"/>
  <c r="BC2468" i="51"/>
  <c r="BK2467" i="51"/>
  <c r="BC2467" i="51"/>
  <c r="BK2466" i="51"/>
  <c r="BC2466" i="51"/>
  <c r="BK2465" i="51"/>
  <c r="BC2465" i="51"/>
  <c r="BK2464" i="51"/>
  <c r="BC2464" i="51"/>
  <c r="BK2463" i="51"/>
  <c r="BC2463" i="51"/>
  <c r="BK2462" i="51"/>
  <c r="BC2462" i="51"/>
  <c r="BK2461" i="51"/>
  <c r="BC2461" i="51"/>
  <c r="BK2460" i="51"/>
  <c r="BC2460" i="51"/>
  <c r="BK2459" i="51"/>
  <c r="BC2459" i="51"/>
  <c r="BK2458" i="51"/>
  <c r="BC2458" i="51"/>
  <c r="BK2457" i="51"/>
  <c r="BC2457" i="51"/>
  <c r="BK2456" i="51"/>
  <c r="BC2456" i="51"/>
  <c r="BK2455" i="51"/>
  <c r="BC2455" i="51"/>
  <c r="BK2454" i="51"/>
  <c r="BC2454" i="51"/>
  <c r="BK2453" i="51"/>
  <c r="BC2453" i="51"/>
  <c r="BK2452" i="51"/>
  <c r="BC2452" i="51"/>
  <c r="BK2451" i="51"/>
  <c r="BC2451" i="51"/>
  <c r="BK2450" i="51"/>
  <c r="BC2450" i="51"/>
  <c r="BK2449" i="51"/>
  <c r="BK2479" i="51" s="1"/>
  <c r="BX2449" i="51" s="1"/>
  <c r="BC2449" i="51"/>
  <c r="BK2443" i="51"/>
  <c r="BC2443" i="51"/>
  <c r="BK2442" i="51"/>
  <c r="BC2442" i="51"/>
  <c r="BK2441" i="51"/>
  <c r="BC2441" i="51"/>
  <c r="BK2440" i="51"/>
  <c r="BC2440" i="51"/>
  <c r="BK2439" i="51"/>
  <c r="BC2439" i="51"/>
  <c r="BK2438" i="51"/>
  <c r="BC2438" i="51"/>
  <c r="BK2437" i="51"/>
  <c r="BC2437" i="51"/>
  <c r="BK2436" i="51"/>
  <c r="BC2436" i="51"/>
  <c r="BK2435" i="51"/>
  <c r="BC2435" i="51"/>
  <c r="BK2434" i="51"/>
  <c r="BC2434" i="51"/>
  <c r="BK2433" i="51"/>
  <c r="BC2433" i="51"/>
  <c r="BK2432" i="51"/>
  <c r="BC2432" i="51"/>
  <c r="BK2431" i="51"/>
  <c r="BC2431" i="51"/>
  <c r="BK2430" i="51"/>
  <c r="BC2430" i="51"/>
  <c r="BK2429" i="51"/>
  <c r="BC2429" i="51"/>
  <c r="BK2428" i="51"/>
  <c r="BC2428" i="51"/>
  <c r="BK2427" i="51"/>
  <c r="BC2427" i="51"/>
  <c r="BK2426" i="51"/>
  <c r="BC2426" i="51"/>
  <c r="BK2425" i="51"/>
  <c r="BC2425" i="51"/>
  <c r="BK2424" i="51"/>
  <c r="BC2424" i="51"/>
  <c r="BK2423" i="51"/>
  <c r="BC2423" i="51"/>
  <c r="BK2422" i="51"/>
  <c r="BC2422" i="51"/>
  <c r="BK2421" i="51"/>
  <c r="BC2421" i="51"/>
  <c r="BK2420" i="51"/>
  <c r="BC2420" i="51"/>
  <c r="BK2419" i="51"/>
  <c r="BC2419" i="51"/>
  <c r="BK2418" i="51"/>
  <c r="BC2418" i="51"/>
  <c r="BK2417" i="51"/>
  <c r="BC2417" i="51"/>
  <c r="BK2416" i="51"/>
  <c r="BC2416" i="51"/>
  <c r="BK2415" i="51"/>
  <c r="BC2415" i="51"/>
  <c r="BK2414" i="51"/>
  <c r="BK2444" i="51" s="1"/>
  <c r="BX2414" i="51" s="1"/>
  <c r="BC2414" i="51"/>
  <c r="BK2408" i="51"/>
  <c r="BC2408" i="51"/>
  <c r="BK2407" i="51"/>
  <c r="BC2407" i="51"/>
  <c r="BK2406" i="51"/>
  <c r="BC2406" i="51"/>
  <c r="BK2405" i="51"/>
  <c r="BC2405" i="51"/>
  <c r="BK2404" i="51"/>
  <c r="BC2404" i="51"/>
  <c r="BK2403" i="51"/>
  <c r="BC2403" i="51"/>
  <c r="BK2402" i="51"/>
  <c r="BC2402" i="51"/>
  <c r="BK2401" i="51"/>
  <c r="BC2401" i="51"/>
  <c r="BK2400" i="51"/>
  <c r="BC2400" i="51"/>
  <c r="BK2399" i="51"/>
  <c r="BC2399" i="51"/>
  <c r="BK2398" i="51"/>
  <c r="BC2398" i="51"/>
  <c r="BK2397" i="51"/>
  <c r="BC2397" i="51"/>
  <c r="BK2396" i="51"/>
  <c r="BC2396" i="51"/>
  <c r="BK2395" i="51"/>
  <c r="BC2395" i="51"/>
  <c r="BK2394" i="51"/>
  <c r="BC2394" i="51"/>
  <c r="BK2393" i="51"/>
  <c r="BC2393" i="51"/>
  <c r="BK2392" i="51"/>
  <c r="BC2392" i="51"/>
  <c r="BK2391" i="51"/>
  <c r="BC2391" i="51"/>
  <c r="BK2390" i="51"/>
  <c r="BC2390" i="51"/>
  <c r="BK2389" i="51"/>
  <c r="BC2389" i="51"/>
  <c r="BK2388" i="51"/>
  <c r="BC2388" i="51"/>
  <c r="BK2387" i="51"/>
  <c r="BC2387" i="51"/>
  <c r="BK2386" i="51"/>
  <c r="BC2386" i="51"/>
  <c r="BK2385" i="51"/>
  <c r="BC2385" i="51"/>
  <c r="BK2384" i="51"/>
  <c r="BC2384" i="51"/>
  <c r="BK2383" i="51"/>
  <c r="BC2383" i="51"/>
  <c r="BK2382" i="51"/>
  <c r="BC2382" i="51"/>
  <c r="BK2381" i="51"/>
  <c r="BC2381" i="51"/>
  <c r="BK2380" i="51"/>
  <c r="BC2380" i="51"/>
  <c r="BK2379" i="51"/>
  <c r="BK2409" i="51" s="1"/>
  <c r="BX2379" i="51" s="1"/>
  <c r="BC2379" i="51"/>
  <c r="BK2373" i="51"/>
  <c r="BC2373" i="51"/>
  <c r="BK2372" i="51"/>
  <c r="BC2372" i="51"/>
  <c r="BK2371" i="51"/>
  <c r="BC2371" i="51"/>
  <c r="BK2370" i="51"/>
  <c r="BC2370" i="51"/>
  <c r="BK2369" i="51"/>
  <c r="BC2369" i="51"/>
  <c r="BK2368" i="51"/>
  <c r="BC2368" i="51"/>
  <c r="BK2367" i="51"/>
  <c r="BC2367" i="51"/>
  <c r="BK2366" i="51"/>
  <c r="BC2366" i="51"/>
  <c r="BK2365" i="51"/>
  <c r="BC2365" i="51"/>
  <c r="BK2364" i="51"/>
  <c r="BC2364" i="51"/>
  <c r="BK2363" i="51"/>
  <c r="BC2363" i="51"/>
  <c r="BK2362" i="51"/>
  <c r="BC2362" i="51"/>
  <c r="BK2361" i="51"/>
  <c r="BC2361" i="51"/>
  <c r="BK2360" i="51"/>
  <c r="BC2360" i="51"/>
  <c r="BK2359" i="51"/>
  <c r="BC2359" i="51"/>
  <c r="BK2358" i="51"/>
  <c r="BC2358" i="51"/>
  <c r="BK2357" i="51"/>
  <c r="BC2357" i="51"/>
  <c r="BK2356" i="51"/>
  <c r="BC2356" i="51"/>
  <c r="BK2355" i="51"/>
  <c r="BC2355" i="51"/>
  <c r="BK2354" i="51"/>
  <c r="BC2354" i="51"/>
  <c r="BK2353" i="51"/>
  <c r="BC2353" i="51"/>
  <c r="BK2352" i="51"/>
  <c r="BC2352" i="51"/>
  <c r="BK2351" i="51"/>
  <c r="BC2351" i="51"/>
  <c r="BK2350" i="51"/>
  <c r="BC2350" i="51"/>
  <c r="BK2349" i="51"/>
  <c r="BC2349" i="51"/>
  <c r="BK2348" i="51"/>
  <c r="BC2348" i="51"/>
  <c r="BK2347" i="51"/>
  <c r="BC2347" i="51"/>
  <c r="BK2346" i="51"/>
  <c r="BC2346" i="51"/>
  <c r="BK2345" i="51"/>
  <c r="BC2345" i="51"/>
  <c r="BK2344" i="51"/>
  <c r="BK2374" i="51" s="1"/>
  <c r="BX2344" i="51" s="1"/>
  <c r="BC2344" i="51"/>
  <c r="BK2338" i="51"/>
  <c r="BC2338" i="51"/>
  <c r="BK2337" i="51"/>
  <c r="BC2337" i="51"/>
  <c r="BK2336" i="51"/>
  <c r="BC2336" i="51"/>
  <c r="BK2335" i="51"/>
  <c r="BC2335" i="51"/>
  <c r="BK2334" i="51"/>
  <c r="BC2334" i="51"/>
  <c r="BK2333" i="51"/>
  <c r="BC2333" i="51"/>
  <c r="BK2332" i="51"/>
  <c r="BC2332" i="51"/>
  <c r="BK2331" i="51"/>
  <c r="BC2331" i="51"/>
  <c r="BK2330" i="51"/>
  <c r="BC2330" i="51"/>
  <c r="BK2329" i="51"/>
  <c r="BC2329" i="51"/>
  <c r="BK2328" i="51"/>
  <c r="BC2328" i="51"/>
  <c r="BK2327" i="51"/>
  <c r="BC2327" i="51"/>
  <c r="BK2326" i="51"/>
  <c r="BC2326" i="51"/>
  <c r="BK2325" i="51"/>
  <c r="BC2325" i="51"/>
  <c r="BK2324" i="51"/>
  <c r="BC2324" i="51"/>
  <c r="BK2323" i="51"/>
  <c r="BC2323" i="51"/>
  <c r="BK2322" i="51"/>
  <c r="BC2322" i="51"/>
  <c r="BK2321" i="51"/>
  <c r="BC2321" i="51"/>
  <c r="BK2320" i="51"/>
  <c r="BC2320" i="51"/>
  <c r="BK2319" i="51"/>
  <c r="BC2319" i="51"/>
  <c r="BK2318" i="51"/>
  <c r="BC2318" i="51"/>
  <c r="BK2317" i="51"/>
  <c r="BC2317" i="51"/>
  <c r="BK2316" i="51"/>
  <c r="BC2316" i="51"/>
  <c r="BK2315" i="51"/>
  <c r="BC2315" i="51"/>
  <c r="BK2314" i="51"/>
  <c r="BC2314" i="51"/>
  <c r="BK2313" i="51"/>
  <c r="BC2313" i="51"/>
  <c r="BK2312" i="51"/>
  <c r="BC2312" i="51"/>
  <c r="BK2311" i="51"/>
  <c r="BC2311" i="51"/>
  <c r="BK2310" i="51"/>
  <c r="BC2310" i="51"/>
  <c r="BK2309" i="51"/>
  <c r="BK2339" i="51" s="1"/>
  <c r="BX2309" i="51" s="1"/>
  <c r="BC2309" i="51"/>
  <c r="BK2303" i="51"/>
  <c r="BC2303" i="51"/>
  <c r="BK2302" i="51"/>
  <c r="BC2302" i="51"/>
  <c r="BK2301" i="51"/>
  <c r="BC2301" i="51"/>
  <c r="BK2300" i="51"/>
  <c r="BC2300" i="51"/>
  <c r="BK2299" i="51"/>
  <c r="BC2299" i="51"/>
  <c r="BK2298" i="51"/>
  <c r="BC2298" i="51"/>
  <c r="BK2297" i="51"/>
  <c r="BC2297" i="51"/>
  <c r="BK2296" i="51"/>
  <c r="BC2296" i="51"/>
  <c r="BK2295" i="51"/>
  <c r="BC2295" i="51"/>
  <c r="BK2294" i="51"/>
  <c r="BC2294" i="51"/>
  <c r="BK2293" i="51"/>
  <c r="BC2293" i="51"/>
  <c r="BK2292" i="51"/>
  <c r="BC2292" i="51"/>
  <c r="BK2291" i="51"/>
  <c r="BC2291" i="51"/>
  <c r="BK2290" i="51"/>
  <c r="BC2290" i="51"/>
  <c r="BK2289" i="51"/>
  <c r="BC2289" i="51"/>
  <c r="BK2288" i="51"/>
  <c r="BC2288" i="51"/>
  <c r="BK2287" i="51"/>
  <c r="BC2287" i="51"/>
  <c r="BK2286" i="51"/>
  <c r="BC2286" i="51"/>
  <c r="BK2285" i="51"/>
  <c r="BC2285" i="51"/>
  <c r="BK2284" i="51"/>
  <c r="BC2284" i="51"/>
  <c r="BK2283" i="51"/>
  <c r="BC2283" i="51"/>
  <c r="BK2282" i="51"/>
  <c r="BC2282" i="51"/>
  <c r="BK2281" i="51"/>
  <c r="BC2281" i="51"/>
  <c r="BK2280" i="51"/>
  <c r="BC2280" i="51"/>
  <c r="BK2279" i="51"/>
  <c r="BC2279" i="51"/>
  <c r="BK2278" i="51"/>
  <c r="BC2278" i="51"/>
  <c r="BK2277" i="51"/>
  <c r="BC2277" i="51"/>
  <c r="BK2276" i="51"/>
  <c r="BC2276" i="51"/>
  <c r="BK2275" i="51"/>
  <c r="BC2275" i="51"/>
  <c r="BK2274" i="51"/>
  <c r="BK2304" i="51" s="1"/>
  <c r="BX2274" i="51" s="1"/>
  <c r="BC2274" i="51"/>
  <c r="BK2268" i="51"/>
  <c r="BC2268" i="51"/>
  <c r="BK2267" i="51"/>
  <c r="BC2267" i="51"/>
  <c r="BK2266" i="51"/>
  <c r="BC2266" i="51"/>
  <c r="BK2265" i="51"/>
  <c r="BC2265" i="51"/>
  <c r="BK2264" i="51"/>
  <c r="BC2264" i="51"/>
  <c r="BK2263" i="51"/>
  <c r="BC2263" i="51"/>
  <c r="BK2262" i="51"/>
  <c r="BC2262" i="51"/>
  <c r="BK2261" i="51"/>
  <c r="BC2261" i="51"/>
  <c r="BK2260" i="51"/>
  <c r="BC2260" i="51"/>
  <c r="BK2259" i="51"/>
  <c r="BC2259" i="51"/>
  <c r="BK2258" i="51"/>
  <c r="BC2258" i="51"/>
  <c r="BK2257" i="51"/>
  <c r="BC2257" i="51"/>
  <c r="BK2256" i="51"/>
  <c r="BC2256" i="51"/>
  <c r="BK2255" i="51"/>
  <c r="BC2255" i="51"/>
  <c r="BK2254" i="51"/>
  <c r="BC2254" i="51"/>
  <c r="BK2253" i="51"/>
  <c r="BC2253" i="51"/>
  <c r="BK2252" i="51"/>
  <c r="BC2252" i="51"/>
  <c r="BK2251" i="51"/>
  <c r="BC2251" i="51"/>
  <c r="BK2250" i="51"/>
  <c r="BC2250" i="51"/>
  <c r="BK2249" i="51"/>
  <c r="BC2249" i="51"/>
  <c r="BK2248" i="51"/>
  <c r="BC2248" i="51"/>
  <c r="BK2247" i="51"/>
  <c r="BC2247" i="51"/>
  <c r="BK2246" i="51"/>
  <c r="BC2246" i="51"/>
  <c r="BK2245" i="51"/>
  <c r="BC2245" i="51"/>
  <c r="BK2244" i="51"/>
  <c r="BC2244" i="51"/>
  <c r="BK2243" i="51"/>
  <c r="BC2243" i="51"/>
  <c r="BK2242" i="51"/>
  <c r="BC2242" i="51"/>
  <c r="BK2241" i="51"/>
  <c r="BC2241" i="51"/>
  <c r="BK2240" i="51"/>
  <c r="BC2240" i="51"/>
  <c r="BK2239" i="51"/>
  <c r="BK2269" i="51" s="1"/>
  <c r="BX2239" i="51" s="1"/>
  <c r="BC2239" i="51"/>
  <c r="BK2233" i="51"/>
  <c r="BC2233" i="51"/>
  <c r="BK2232" i="51"/>
  <c r="BC2232" i="51"/>
  <c r="BK2231" i="51"/>
  <c r="BC2231" i="51"/>
  <c r="BK2230" i="51"/>
  <c r="BC2230" i="51"/>
  <c r="BK2229" i="51"/>
  <c r="BC2229" i="51"/>
  <c r="BK2228" i="51"/>
  <c r="BC2228" i="51"/>
  <c r="BK2227" i="51"/>
  <c r="BC2227" i="51"/>
  <c r="BK2226" i="51"/>
  <c r="BC2226" i="51"/>
  <c r="BK2225" i="51"/>
  <c r="BC2225" i="51"/>
  <c r="BK2224" i="51"/>
  <c r="BC2224" i="51"/>
  <c r="BK2223" i="51"/>
  <c r="BC2223" i="51"/>
  <c r="BK2222" i="51"/>
  <c r="BC2222" i="51"/>
  <c r="BK2221" i="51"/>
  <c r="BC2221" i="51"/>
  <c r="BK2220" i="51"/>
  <c r="BC2220" i="51"/>
  <c r="BK2219" i="51"/>
  <c r="BC2219" i="51"/>
  <c r="BK2218" i="51"/>
  <c r="BC2218" i="51"/>
  <c r="BK2217" i="51"/>
  <c r="BC2217" i="51"/>
  <c r="BK2216" i="51"/>
  <c r="BC2216" i="51"/>
  <c r="BK2215" i="51"/>
  <c r="BC2215" i="51"/>
  <c r="BK2214" i="51"/>
  <c r="BC2214" i="51"/>
  <c r="BK2213" i="51"/>
  <c r="BC2213" i="51"/>
  <c r="BK2212" i="51"/>
  <c r="BC2212" i="51"/>
  <c r="BK2211" i="51"/>
  <c r="BC2211" i="51"/>
  <c r="BK2210" i="51"/>
  <c r="BC2210" i="51"/>
  <c r="BK2209" i="51"/>
  <c r="BC2209" i="51"/>
  <c r="BK2208" i="51"/>
  <c r="BC2208" i="51"/>
  <c r="BK2207" i="51"/>
  <c r="BC2207" i="51"/>
  <c r="BK2206" i="51"/>
  <c r="BC2206" i="51"/>
  <c r="BK2205" i="51"/>
  <c r="BC2205" i="51"/>
  <c r="BK2204" i="51"/>
  <c r="BK2234" i="51" s="1"/>
  <c r="BX2204" i="51" s="1"/>
  <c r="BC2204" i="51"/>
  <c r="BK2198" i="51"/>
  <c r="BC2198" i="51"/>
  <c r="BK2197" i="51"/>
  <c r="BC2197" i="51"/>
  <c r="BK2196" i="51"/>
  <c r="BC2196" i="51"/>
  <c r="BK2195" i="51"/>
  <c r="BC2195" i="51"/>
  <c r="BK2194" i="51"/>
  <c r="BC2194" i="51"/>
  <c r="BK2193" i="51"/>
  <c r="BC2193" i="51"/>
  <c r="BK2192" i="51"/>
  <c r="BC2192" i="51"/>
  <c r="BK2191" i="51"/>
  <c r="BC2191" i="51"/>
  <c r="BK2190" i="51"/>
  <c r="BC2190" i="51"/>
  <c r="BK2189" i="51"/>
  <c r="BC2189" i="51"/>
  <c r="BK2188" i="51"/>
  <c r="BC2188" i="51"/>
  <c r="BK2187" i="51"/>
  <c r="BC2187" i="51"/>
  <c r="BK2186" i="51"/>
  <c r="BC2186" i="51"/>
  <c r="BK2185" i="51"/>
  <c r="BC2185" i="51"/>
  <c r="BK2184" i="51"/>
  <c r="BC2184" i="51"/>
  <c r="BK2183" i="51"/>
  <c r="BC2183" i="51"/>
  <c r="BK2182" i="51"/>
  <c r="BC2182" i="51"/>
  <c r="BK2181" i="51"/>
  <c r="BC2181" i="51"/>
  <c r="BK2180" i="51"/>
  <c r="BC2180" i="51"/>
  <c r="BK2179" i="51"/>
  <c r="BC2179" i="51"/>
  <c r="BK2178" i="51"/>
  <c r="BC2178" i="51"/>
  <c r="BK2177" i="51"/>
  <c r="BC2177" i="51"/>
  <c r="BK2176" i="51"/>
  <c r="BC2176" i="51"/>
  <c r="BK2175" i="51"/>
  <c r="BC2175" i="51"/>
  <c r="BK2174" i="51"/>
  <c r="BC2174" i="51"/>
  <c r="BK2173" i="51"/>
  <c r="BC2173" i="51"/>
  <c r="BK2172" i="51"/>
  <c r="BC2172" i="51"/>
  <c r="BK2171" i="51"/>
  <c r="BC2171" i="51"/>
  <c r="BK2170" i="51"/>
  <c r="BC2170" i="51"/>
  <c r="BK2169" i="51"/>
  <c r="BK2199" i="51" s="1"/>
  <c r="BX2169" i="51" s="1"/>
  <c r="BC2169" i="51"/>
  <c r="BK2163" i="51"/>
  <c r="BC2163" i="51"/>
  <c r="BK2162" i="51"/>
  <c r="BC2162" i="51"/>
  <c r="BK2161" i="51"/>
  <c r="BC2161" i="51"/>
  <c r="BK2160" i="51"/>
  <c r="BC2160" i="51"/>
  <c r="BK2159" i="51"/>
  <c r="BC2159" i="51"/>
  <c r="BK2158" i="51"/>
  <c r="BC2158" i="51"/>
  <c r="BK2157" i="51"/>
  <c r="BC2157" i="51"/>
  <c r="BK2156" i="51"/>
  <c r="BC2156" i="51"/>
  <c r="BK2155" i="51"/>
  <c r="BC2155" i="51"/>
  <c r="BK2154" i="51"/>
  <c r="BC2154" i="51"/>
  <c r="BK2153" i="51"/>
  <c r="BC2153" i="51"/>
  <c r="BK2152" i="51"/>
  <c r="BC2152" i="51"/>
  <c r="BK2151" i="51"/>
  <c r="BC2151" i="51"/>
  <c r="BK2150" i="51"/>
  <c r="BC2150" i="51"/>
  <c r="BK2149" i="51"/>
  <c r="BC2149" i="51"/>
  <c r="BK2148" i="51"/>
  <c r="BC2148" i="51"/>
  <c r="BK2147" i="51"/>
  <c r="BC2147" i="51"/>
  <c r="BK2146" i="51"/>
  <c r="BC2146" i="51"/>
  <c r="BK2145" i="51"/>
  <c r="BC2145" i="51"/>
  <c r="BK2144" i="51"/>
  <c r="BC2144" i="51"/>
  <c r="BK2143" i="51"/>
  <c r="BC2143" i="51"/>
  <c r="BK2142" i="51"/>
  <c r="BC2142" i="51"/>
  <c r="BK2141" i="51"/>
  <c r="BC2141" i="51"/>
  <c r="BK2140" i="51"/>
  <c r="BC2140" i="51"/>
  <c r="BK2139" i="51"/>
  <c r="BC2139" i="51"/>
  <c r="BK2138" i="51"/>
  <c r="BC2138" i="51"/>
  <c r="BK2137" i="51"/>
  <c r="BC2137" i="51"/>
  <c r="BK2136" i="51"/>
  <c r="BC2136" i="51"/>
  <c r="BK2135" i="51"/>
  <c r="BC2135" i="51"/>
  <c r="BK2134" i="51"/>
  <c r="BK2164" i="51" s="1"/>
  <c r="BX2134" i="51" s="1"/>
  <c r="BC2134" i="51"/>
  <c r="BK2128" i="51"/>
  <c r="BC2128" i="51"/>
  <c r="BK2127" i="51"/>
  <c r="BC2127" i="51"/>
  <c r="BK2126" i="51"/>
  <c r="BC2126" i="51"/>
  <c r="BK2125" i="51"/>
  <c r="BC2125" i="51"/>
  <c r="BK2124" i="51"/>
  <c r="BC2124" i="51"/>
  <c r="BK2123" i="51"/>
  <c r="BC2123" i="51"/>
  <c r="BK2122" i="51"/>
  <c r="BC2122" i="51"/>
  <c r="BK2121" i="51"/>
  <c r="BC2121" i="51"/>
  <c r="BK2120" i="51"/>
  <c r="BC2120" i="51"/>
  <c r="BK2119" i="51"/>
  <c r="BC2119" i="51"/>
  <c r="BK2118" i="51"/>
  <c r="BC2118" i="51"/>
  <c r="BK2117" i="51"/>
  <c r="BC2117" i="51"/>
  <c r="BK2116" i="51"/>
  <c r="BC2116" i="51"/>
  <c r="BK2115" i="51"/>
  <c r="BC2115" i="51"/>
  <c r="BK2114" i="51"/>
  <c r="BC2114" i="51"/>
  <c r="BK2113" i="51"/>
  <c r="BC2113" i="51"/>
  <c r="BK2112" i="51"/>
  <c r="BC2112" i="51"/>
  <c r="BK2111" i="51"/>
  <c r="BC2111" i="51"/>
  <c r="BK2110" i="51"/>
  <c r="BC2110" i="51"/>
  <c r="BK2109" i="51"/>
  <c r="BC2109" i="51"/>
  <c r="BK2108" i="51"/>
  <c r="BC2108" i="51"/>
  <c r="BK2107" i="51"/>
  <c r="BC2107" i="51"/>
  <c r="BK2106" i="51"/>
  <c r="BC2106" i="51"/>
  <c r="BK2105" i="51"/>
  <c r="BC2105" i="51"/>
  <c r="BK2104" i="51"/>
  <c r="BC2104" i="51"/>
  <c r="BK2103" i="51"/>
  <c r="BC2103" i="51"/>
  <c r="BK2102" i="51"/>
  <c r="BC2102" i="51"/>
  <c r="BK2101" i="51"/>
  <c r="BC2101" i="51"/>
  <c r="BK2100" i="51"/>
  <c r="BC2100" i="51"/>
  <c r="BK2099" i="51"/>
  <c r="BK2129" i="51" s="1"/>
  <c r="BX2099" i="51" s="1"/>
  <c r="BC2099" i="51"/>
  <c r="BK2093" i="51"/>
  <c r="BC2093" i="51"/>
  <c r="BK2092" i="51"/>
  <c r="BC2092" i="51"/>
  <c r="BK2091" i="51"/>
  <c r="BC2091" i="51"/>
  <c r="BK2090" i="51"/>
  <c r="BC2090" i="51"/>
  <c r="BK2089" i="51"/>
  <c r="BC2089" i="51"/>
  <c r="BK2088" i="51"/>
  <c r="BC2088" i="51"/>
  <c r="BK2087" i="51"/>
  <c r="BC2087" i="51"/>
  <c r="BK2086" i="51"/>
  <c r="BC2086" i="51"/>
  <c r="BK2085" i="51"/>
  <c r="BC2085" i="51"/>
  <c r="BK2084" i="51"/>
  <c r="BC2084" i="51"/>
  <c r="BK2083" i="51"/>
  <c r="BC2083" i="51"/>
  <c r="BK2082" i="51"/>
  <c r="BC2082" i="51"/>
  <c r="BK2081" i="51"/>
  <c r="BC2081" i="51"/>
  <c r="BK2080" i="51"/>
  <c r="BC2080" i="51"/>
  <c r="BK2079" i="51"/>
  <c r="BC2079" i="51"/>
  <c r="BK2078" i="51"/>
  <c r="BC2078" i="51"/>
  <c r="BK2077" i="51"/>
  <c r="BC2077" i="51"/>
  <c r="BK2076" i="51"/>
  <c r="BC2076" i="51"/>
  <c r="BK2075" i="51"/>
  <c r="BC2075" i="51"/>
  <c r="BK2074" i="51"/>
  <c r="BC2074" i="51"/>
  <c r="BK2073" i="51"/>
  <c r="BC2073" i="51"/>
  <c r="BK2072" i="51"/>
  <c r="BC2072" i="51"/>
  <c r="BK2071" i="51"/>
  <c r="BC2071" i="51"/>
  <c r="BK2070" i="51"/>
  <c r="BC2070" i="51"/>
  <c r="BK2069" i="51"/>
  <c r="BC2069" i="51"/>
  <c r="BK2068" i="51"/>
  <c r="BC2068" i="51"/>
  <c r="BK2067" i="51"/>
  <c r="BC2067" i="51"/>
  <c r="BK2066" i="51"/>
  <c r="BC2066" i="51"/>
  <c r="BK2065" i="51"/>
  <c r="BC2065" i="51"/>
  <c r="BK2064" i="51"/>
  <c r="BK2094" i="51" s="1"/>
  <c r="BX2064" i="51" s="1"/>
  <c r="BC2064" i="51"/>
  <c r="BK2058" i="51"/>
  <c r="BC2058" i="51"/>
  <c r="BK2057" i="51"/>
  <c r="BC2057" i="51"/>
  <c r="BK2056" i="51"/>
  <c r="BC2056" i="51"/>
  <c r="BK2055" i="51"/>
  <c r="BC2055" i="51"/>
  <c r="BK2054" i="51"/>
  <c r="BC2054" i="51"/>
  <c r="BK2053" i="51"/>
  <c r="BC2053" i="51"/>
  <c r="BK2052" i="51"/>
  <c r="BC2052" i="51"/>
  <c r="BK2051" i="51"/>
  <c r="BC2051" i="51"/>
  <c r="BK2050" i="51"/>
  <c r="BC2050" i="51"/>
  <c r="BK2049" i="51"/>
  <c r="BC2049" i="51"/>
  <c r="BK2048" i="51"/>
  <c r="BC2048" i="51"/>
  <c r="BK2047" i="51"/>
  <c r="BC2047" i="51"/>
  <c r="BK2046" i="51"/>
  <c r="BC2046" i="51"/>
  <c r="BK2045" i="51"/>
  <c r="BC2045" i="51"/>
  <c r="BK2044" i="51"/>
  <c r="BC2044" i="51"/>
  <c r="BK2043" i="51"/>
  <c r="BC2043" i="51"/>
  <c r="BK2042" i="51"/>
  <c r="BC2042" i="51"/>
  <c r="BK2041" i="51"/>
  <c r="BC2041" i="51"/>
  <c r="BK2040" i="51"/>
  <c r="BC2040" i="51"/>
  <c r="BK2039" i="51"/>
  <c r="BC2039" i="51"/>
  <c r="BK2038" i="51"/>
  <c r="BC2038" i="51"/>
  <c r="BK2037" i="51"/>
  <c r="BC2037" i="51"/>
  <c r="BK2036" i="51"/>
  <c r="BC2036" i="51"/>
  <c r="BK2035" i="51"/>
  <c r="BC2035" i="51"/>
  <c r="BK2034" i="51"/>
  <c r="BC2034" i="51"/>
  <c r="BK2033" i="51"/>
  <c r="BC2033" i="51"/>
  <c r="BK2032" i="51"/>
  <c r="BC2032" i="51"/>
  <c r="BK2031" i="51"/>
  <c r="BC2031" i="51"/>
  <c r="BK2030" i="51"/>
  <c r="BC2030" i="51"/>
  <c r="BK2029" i="51"/>
  <c r="BK2059" i="51" s="1"/>
  <c r="BX2029" i="51" s="1"/>
  <c r="BC2029" i="51"/>
  <c r="BK2023" i="51"/>
  <c r="BC2023" i="51"/>
  <c r="BK2022" i="51"/>
  <c r="BC2022" i="51"/>
  <c r="BK2021" i="51"/>
  <c r="BC2021" i="51"/>
  <c r="BK2020" i="51"/>
  <c r="BC2020" i="51"/>
  <c r="BK2019" i="51"/>
  <c r="BC2019" i="51"/>
  <c r="BK2018" i="51"/>
  <c r="BC2018" i="51"/>
  <c r="BK2017" i="51"/>
  <c r="BC2017" i="51"/>
  <c r="BK2016" i="51"/>
  <c r="BC2016" i="51"/>
  <c r="BK2015" i="51"/>
  <c r="BC2015" i="51"/>
  <c r="BK2014" i="51"/>
  <c r="BC2014" i="51"/>
  <c r="BK2013" i="51"/>
  <c r="BC2013" i="51"/>
  <c r="BK2012" i="51"/>
  <c r="BC2012" i="51"/>
  <c r="BK2011" i="51"/>
  <c r="BC2011" i="51"/>
  <c r="BK2010" i="51"/>
  <c r="BC2010" i="51"/>
  <c r="BK2009" i="51"/>
  <c r="BC2009" i="51"/>
  <c r="BK2008" i="51"/>
  <c r="BC2008" i="51"/>
  <c r="BK2007" i="51"/>
  <c r="BC2007" i="51"/>
  <c r="BK2006" i="51"/>
  <c r="BC2006" i="51"/>
  <c r="BK2005" i="51"/>
  <c r="BC2005" i="51"/>
  <c r="BK2004" i="51"/>
  <c r="BC2004" i="51"/>
  <c r="BK2003" i="51"/>
  <c r="BC2003" i="51"/>
  <c r="BK2002" i="51"/>
  <c r="BC2002" i="51"/>
  <c r="BK2001" i="51"/>
  <c r="BC2001" i="51"/>
  <c r="BK2000" i="51"/>
  <c r="BC2000" i="51"/>
  <c r="BK1999" i="51"/>
  <c r="BC1999" i="51"/>
  <c r="BK1998" i="51"/>
  <c r="BC1998" i="51"/>
  <c r="BK1997" i="51"/>
  <c r="BC1997" i="51"/>
  <c r="BK1996" i="51"/>
  <c r="BC1996" i="51"/>
  <c r="BK1995" i="51"/>
  <c r="BC1995" i="51"/>
  <c r="BK1994" i="51"/>
  <c r="BK2024" i="51" s="1"/>
  <c r="BX1994" i="51" s="1"/>
  <c r="BC1994" i="51"/>
  <c r="BK1988" i="51"/>
  <c r="BC1988" i="51"/>
  <c r="BK1987" i="51"/>
  <c r="BC1987" i="51"/>
  <c r="BK1986" i="51"/>
  <c r="BC1986" i="51"/>
  <c r="BK1985" i="51"/>
  <c r="BC1985" i="51"/>
  <c r="BK1984" i="51"/>
  <c r="BC1984" i="51"/>
  <c r="BK1983" i="51"/>
  <c r="BC1983" i="51"/>
  <c r="BK1982" i="51"/>
  <c r="BC1982" i="51"/>
  <c r="BK1981" i="51"/>
  <c r="BC1981" i="51"/>
  <c r="BK1980" i="51"/>
  <c r="BC1980" i="51"/>
  <c r="BK1979" i="51"/>
  <c r="BC1979" i="51"/>
  <c r="BK1978" i="51"/>
  <c r="BC1978" i="51"/>
  <c r="BK1977" i="51"/>
  <c r="BC1977" i="51"/>
  <c r="BK1976" i="51"/>
  <c r="BC1976" i="51"/>
  <c r="BK1975" i="51"/>
  <c r="BC1975" i="51"/>
  <c r="BK1974" i="51"/>
  <c r="BC1974" i="51"/>
  <c r="BK1973" i="51"/>
  <c r="BC1973" i="51"/>
  <c r="BK1972" i="51"/>
  <c r="BC1972" i="51"/>
  <c r="BK1971" i="51"/>
  <c r="BC1971" i="51"/>
  <c r="BK1970" i="51"/>
  <c r="BC1970" i="51"/>
  <c r="BK1969" i="51"/>
  <c r="BC1969" i="51"/>
  <c r="BK1968" i="51"/>
  <c r="BC1968" i="51"/>
  <c r="BK1967" i="51"/>
  <c r="BC1967" i="51"/>
  <c r="BK1966" i="51"/>
  <c r="BC1966" i="51"/>
  <c r="BK1965" i="51"/>
  <c r="BC1965" i="51"/>
  <c r="BK1964" i="51"/>
  <c r="BC1964" i="51"/>
  <c r="BK1963" i="51"/>
  <c r="BC1963" i="51"/>
  <c r="BK1962" i="51"/>
  <c r="BC1962" i="51"/>
  <c r="BK1961" i="51"/>
  <c r="BC1961" i="51"/>
  <c r="BK1960" i="51"/>
  <c r="BC1960" i="51"/>
  <c r="BK1959" i="51"/>
  <c r="BK1989" i="51" s="1"/>
  <c r="BX1959" i="51" s="1"/>
  <c r="BC1959" i="51"/>
  <c r="BK1953" i="51"/>
  <c r="BC1953" i="51"/>
  <c r="BK1952" i="51"/>
  <c r="BC1952" i="51"/>
  <c r="BK1951" i="51"/>
  <c r="BC1951" i="51"/>
  <c r="BK1950" i="51"/>
  <c r="BC1950" i="51"/>
  <c r="BK1949" i="51"/>
  <c r="BC1949" i="51"/>
  <c r="BK1948" i="51"/>
  <c r="BC1948" i="51"/>
  <c r="BK1947" i="51"/>
  <c r="BC1947" i="51"/>
  <c r="BK1946" i="51"/>
  <c r="BC1946" i="51"/>
  <c r="BK1945" i="51"/>
  <c r="BC1945" i="51"/>
  <c r="BK1944" i="51"/>
  <c r="BC1944" i="51"/>
  <c r="BK1943" i="51"/>
  <c r="BC1943" i="51"/>
  <c r="BK1942" i="51"/>
  <c r="BC1942" i="51"/>
  <c r="BK1941" i="51"/>
  <c r="BC1941" i="51"/>
  <c r="BK1940" i="51"/>
  <c r="BC1940" i="51"/>
  <c r="BK1939" i="51"/>
  <c r="BC1939" i="51"/>
  <c r="BK1938" i="51"/>
  <c r="BC1938" i="51"/>
  <c r="BK1937" i="51"/>
  <c r="BC1937" i="51"/>
  <c r="BK1936" i="51"/>
  <c r="BC1936" i="51"/>
  <c r="BK1935" i="51"/>
  <c r="BC1935" i="51"/>
  <c r="BK1934" i="51"/>
  <c r="BC1934" i="51"/>
  <c r="BK1933" i="51"/>
  <c r="BC1933" i="51"/>
  <c r="BK1932" i="51"/>
  <c r="BC1932" i="51"/>
  <c r="BK1931" i="51"/>
  <c r="BC1931" i="51"/>
  <c r="BK1930" i="51"/>
  <c r="BC1930" i="51"/>
  <c r="BK1929" i="51"/>
  <c r="BC1929" i="51"/>
  <c r="BK1928" i="51"/>
  <c r="BC1928" i="51"/>
  <c r="BK1927" i="51"/>
  <c r="BC1927" i="51"/>
  <c r="BK1926" i="51"/>
  <c r="BC1926" i="51"/>
  <c r="BK1925" i="51"/>
  <c r="BC1925" i="51"/>
  <c r="BK1924" i="51"/>
  <c r="BK1954" i="51" s="1"/>
  <c r="BX1924" i="51" s="1"/>
  <c r="BC1924" i="51"/>
  <c r="BK1918" i="51"/>
  <c r="BC1918" i="51"/>
  <c r="BK1917" i="51"/>
  <c r="BC1917" i="51"/>
  <c r="BK1916" i="51"/>
  <c r="BC1916" i="51"/>
  <c r="BK1915" i="51"/>
  <c r="BC1915" i="51"/>
  <c r="BK1914" i="51"/>
  <c r="BC1914" i="51"/>
  <c r="BK1913" i="51"/>
  <c r="BC1913" i="51"/>
  <c r="BK1912" i="51"/>
  <c r="BC1912" i="51"/>
  <c r="BK1911" i="51"/>
  <c r="BC1911" i="51"/>
  <c r="BK1910" i="51"/>
  <c r="BC1910" i="51"/>
  <c r="BK1909" i="51"/>
  <c r="BC1909" i="51"/>
  <c r="BK1908" i="51"/>
  <c r="BC1908" i="51"/>
  <c r="BK1907" i="51"/>
  <c r="BC1907" i="51"/>
  <c r="BK1906" i="51"/>
  <c r="BC1906" i="51"/>
  <c r="BK1905" i="51"/>
  <c r="BC1905" i="51"/>
  <c r="BK1904" i="51"/>
  <c r="BC1904" i="51"/>
  <c r="BK1903" i="51"/>
  <c r="BC1903" i="51"/>
  <c r="BK1902" i="51"/>
  <c r="BC1902" i="51"/>
  <c r="BK1901" i="51"/>
  <c r="BC1901" i="51"/>
  <c r="BK1900" i="51"/>
  <c r="BC1900" i="51"/>
  <c r="BK1899" i="51"/>
  <c r="BC1899" i="51"/>
  <c r="BK1898" i="51"/>
  <c r="BC1898" i="51"/>
  <c r="BK1897" i="51"/>
  <c r="BC1897" i="51"/>
  <c r="BK1896" i="51"/>
  <c r="BC1896" i="51"/>
  <c r="BK1895" i="51"/>
  <c r="BC1895" i="51"/>
  <c r="BK1894" i="51"/>
  <c r="BC1894" i="51"/>
  <c r="BK1893" i="51"/>
  <c r="BC1893" i="51"/>
  <c r="BK1892" i="51"/>
  <c r="BC1892" i="51"/>
  <c r="BK1891" i="51"/>
  <c r="BC1891" i="51"/>
  <c r="BK1890" i="51"/>
  <c r="BC1890" i="51"/>
  <c r="BK1889" i="51"/>
  <c r="BK1919" i="51" s="1"/>
  <c r="BX1889" i="51" s="1"/>
  <c r="BC1889" i="51"/>
  <c r="BK1883" i="51"/>
  <c r="BC1883" i="51"/>
  <c r="BK1882" i="51"/>
  <c r="BC1882" i="51"/>
  <c r="BK1881" i="51"/>
  <c r="BC1881" i="51"/>
  <c r="BK1880" i="51"/>
  <c r="BC1880" i="51"/>
  <c r="BK1879" i="51"/>
  <c r="BC1879" i="51"/>
  <c r="BK1878" i="51"/>
  <c r="BC1878" i="51"/>
  <c r="BK1877" i="51"/>
  <c r="BC1877" i="51"/>
  <c r="BK1876" i="51"/>
  <c r="BC1876" i="51"/>
  <c r="BK1875" i="51"/>
  <c r="BC1875" i="51"/>
  <c r="BK1874" i="51"/>
  <c r="BC1874" i="51"/>
  <c r="BK1873" i="51"/>
  <c r="BC1873" i="51"/>
  <c r="BK1872" i="51"/>
  <c r="BC1872" i="51"/>
  <c r="BK1871" i="51"/>
  <c r="BC1871" i="51"/>
  <c r="BK1870" i="51"/>
  <c r="BC1870" i="51"/>
  <c r="BK1869" i="51"/>
  <c r="BC1869" i="51"/>
  <c r="BK1868" i="51"/>
  <c r="BC1868" i="51"/>
  <c r="BK1867" i="51"/>
  <c r="BC1867" i="51"/>
  <c r="BK1866" i="51"/>
  <c r="BC1866" i="51"/>
  <c r="BK1865" i="51"/>
  <c r="BC1865" i="51"/>
  <c r="BK1864" i="51"/>
  <c r="BC1864" i="51"/>
  <c r="BK1863" i="51"/>
  <c r="BC1863" i="51"/>
  <c r="BK1862" i="51"/>
  <c r="BC1862" i="51"/>
  <c r="BK1861" i="51"/>
  <c r="BC1861" i="51"/>
  <c r="BK1860" i="51"/>
  <c r="BC1860" i="51"/>
  <c r="BK1859" i="51"/>
  <c r="BC1859" i="51"/>
  <c r="BK1858" i="51"/>
  <c r="BC1858" i="51"/>
  <c r="BK1857" i="51"/>
  <c r="BC1857" i="51"/>
  <c r="BK1856" i="51"/>
  <c r="BC1856" i="51"/>
  <c r="BK1855" i="51"/>
  <c r="BC1855" i="51"/>
  <c r="BK1854" i="51"/>
  <c r="BK1884" i="51" s="1"/>
  <c r="BX1854" i="51" s="1"/>
  <c r="BC1854" i="51"/>
  <c r="BK1848" i="51"/>
  <c r="BC1848" i="51"/>
  <c r="BK1847" i="51"/>
  <c r="BC1847" i="51"/>
  <c r="BK1846" i="51"/>
  <c r="BC1846" i="51"/>
  <c r="BK1845" i="51"/>
  <c r="BC1845" i="51"/>
  <c r="BK1844" i="51"/>
  <c r="BC1844" i="51"/>
  <c r="BK1843" i="51"/>
  <c r="BC1843" i="51"/>
  <c r="BK1842" i="51"/>
  <c r="BC1842" i="51"/>
  <c r="BK1841" i="51"/>
  <c r="BC1841" i="51"/>
  <c r="BK1840" i="51"/>
  <c r="BC1840" i="51"/>
  <c r="BK1839" i="51"/>
  <c r="BC1839" i="51"/>
  <c r="BK1838" i="51"/>
  <c r="BC1838" i="51"/>
  <c r="BK1837" i="51"/>
  <c r="BC1837" i="51"/>
  <c r="BK1836" i="51"/>
  <c r="BC1836" i="51"/>
  <c r="BK1835" i="51"/>
  <c r="BC1835" i="51"/>
  <c r="BK1834" i="51"/>
  <c r="BC1834" i="51"/>
  <c r="BK1833" i="51"/>
  <c r="BC1833" i="51"/>
  <c r="BK1832" i="51"/>
  <c r="BC1832" i="51"/>
  <c r="BK1831" i="51"/>
  <c r="BC1831" i="51"/>
  <c r="BK1830" i="51"/>
  <c r="BC1830" i="51"/>
  <c r="BK1829" i="51"/>
  <c r="BC1829" i="51"/>
  <c r="BK1828" i="51"/>
  <c r="BC1828" i="51"/>
  <c r="BK1827" i="51"/>
  <c r="BC1827" i="51"/>
  <c r="BK1826" i="51"/>
  <c r="BC1826" i="51"/>
  <c r="BK1825" i="51"/>
  <c r="BC1825" i="51"/>
  <c r="BK1824" i="51"/>
  <c r="BC1824" i="51"/>
  <c r="BK1823" i="51"/>
  <c r="BC1823" i="51"/>
  <c r="BK1822" i="51"/>
  <c r="BC1822" i="51"/>
  <c r="BK1821" i="51"/>
  <c r="BC1821" i="51"/>
  <c r="BK1820" i="51"/>
  <c r="BC1820" i="51"/>
  <c r="BK1819" i="51"/>
  <c r="BK1849" i="51" s="1"/>
  <c r="BX1819" i="51" s="1"/>
  <c r="BC1819" i="51"/>
  <c r="BK1813" i="51"/>
  <c r="BC1813" i="51"/>
  <c r="BK1812" i="51"/>
  <c r="BC1812" i="51"/>
  <c r="BK1811" i="51"/>
  <c r="BC1811" i="51"/>
  <c r="BK1810" i="51"/>
  <c r="BC1810" i="51"/>
  <c r="BK1809" i="51"/>
  <c r="BC1809" i="51"/>
  <c r="BK1808" i="51"/>
  <c r="BC1808" i="51"/>
  <c r="BK1807" i="51"/>
  <c r="BC1807" i="51"/>
  <c r="BK1806" i="51"/>
  <c r="BC1806" i="51"/>
  <c r="BK1805" i="51"/>
  <c r="BC1805" i="51"/>
  <c r="BK1804" i="51"/>
  <c r="BC1804" i="51"/>
  <c r="BK1803" i="51"/>
  <c r="BC1803" i="51"/>
  <c r="BK1802" i="51"/>
  <c r="BC1802" i="51"/>
  <c r="BK1801" i="51"/>
  <c r="BC1801" i="51"/>
  <c r="BK1800" i="51"/>
  <c r="BC1800" i="51"/>
  <c r="BK1799" i="51"/>
  <c r="BC1799" i="51"/>
  <c r="BK1798" i="51"/>
  <c r="BC1798" i="51"/>
  <c r="BK1797" i="51"/>
  <c r="BC1797" i="51"/>
  <c r="BK1796" i="51"/>
  <c r="BC1796" i="51"/>
  <c r="BK1795" i="51"/>
  <c r="BC1795" i="51"/>
  <c r="BK1794" i="51"/>
  <c r="BC1794" i="51"/>
  <c r="BK1793" i="51"/>
  <c r="BC1793" i="51"/>
  <c r="BK1792" i="51"/>
  <c r="BC1792" i="51"/>
  <c r="BK1791" i="51"/>
  <c r="BC1791" i="51"/>
  <c r="BK1790" i="51"/>
  <c r="BC1790" i="51"/>
  <c r="BK1789" i="51"/>
  <c r="BC1789" i="51"/>
  <c r="BK1788" i="51"/>
  <c r="BC1788" i="51"/>
  <c r="BK1787" i="51"/>
  <c r="BC1787" i="51"/>
  <c r="BK1786" i="51"/>
  <c r="BC1786" i="51"/>
  <c r="BK1785" i="51"/>
  <c r="BC1785" i="51"/>
  <c r="BK1784" i="51"/>
  <c r="BK1814" i="51" s="1"/>
  <c r="BX1784" i="51" s="1"/>
  <c r="BC1784" i="51"/>
  <c r="BK1778" i="51"/>
  <c r="BC1778" i="51"/>
  <c r="BK1777" i="51"/>
  <c r="BC1777" i="51"/>
  <c r="BK1776" i="51"/>
  <c r="BC1776" i="51"/>
  <c r="BK1775" i="51"/>
  <c r="BC1775" i="51"/>
  <c r="BK1774" i="51"/>
  <c r="BC1774" i="51"/>
  <c r="BK1773" i="51"/>
  <c r="BC1773" i="51"/>
  <c r="BK1772" i="51"/>
  <c r="BC1772" i="51"/>
  <c r="BK1771" i="51"/>
  <c r="BC1771" i="51"/>
  <c r="BK1770" i="51"/>
  <c r="BC1770" i="51"/>
  <c r="BK1769" i="51"/>
  <c r="BC1769" i="51"/>
  <c r="BK1768" i="51"/>
  <c r="BC1768" i="51"/>
  <c r="BK1767" i="51"/>
  <c r="BC1767" i="51"/>
  <c r="BK1766" i="51"/>
  <c r="BC1766" i="51"/>
  <c r="BK1765" i="51"/>
  <c r="BC1765" i="51"/>
  <c r="BK1764" i="51"/>
  <c r="BC1764" i="51"/>
  <c r="BK1763" i="51"/>
  <c r="BC1763" i="51"/>
  <c r="BK1762" i="51"/>
  <c r="BC1762" i="51"/>
  <c r="BK1761" i="51"/>
  <c r="BC1761" i="51"/>
  <c r="BK1760" i="51"/>
  <c r="BC1760" i="51"/>
  <c r="BK1759" i="51"/>
  <c r="BC1759" i="51"/>
  <c r="BK1758" i="51"/>
  <c r="BC1758" i="51"/>
  <c r="BK1757" i="51"/>
  <c r="BC1757" i="51"/>
  <c r="BK1756" i="51"/>
  <c r="BC1756" i="51"/>
  <c r="BK1755" i="51"/>
  <c r="BC1755" i="51"/>
  <c r="BK1754" i="51"/>
  <c r="BC1754" i="51"/>
  <c r="BK1753" i="51"/>
  <c r="BC1753" i="51"/>
  <c r="BK1752" i="51"/>
  <c r="BC1752" i="51"/>
  <c r="BK1751" i="51"/>
  <c r="BC1751" i="51"/>
  <c r="BK1750" i="51"/>
  <c r="BC1750" i="51"/>
  <c r="BK1749" i="51"/>
  <c r="BK1779" i="51" s="1"/>
  <c r="BX1749" i="51" s="1"/>
  <c r="BC1749" i="51"/>
  <c r="BK1743" i="51"/>
  <c r="BC1743" i="51"/>
  <c r="BK1742" i="51"/>
  <c r="BC1742" i="51"/>
  <c r="BK1741" i="51"/>
  <c r="BC1741" i="51"/>
  <c r="BK1740" i="51"/>
  <c r="BC1740" i="51"/>
  <c r="BK1739" i="51"/>
  <c r="BC1739" i="51"/>
  <c r="BK1738" i="51"/>
  <c r="BC1738" i="51"/>
  <c r="BK1737" i="51"/>
  <c r="BC1737" i="51"/>
  <c r="BK1736" i="51"/>
  <c r="BC1736" i="51"/>
  <c r="BK1735" i="51"/>
  <c r="BC1735" i="51"/>
  <c r="BK1734" i="51"/>
  <c r="BC1734" i="51"/>
  <c r="BK1733" i="51"/>
  <c r="BC1733" i="51"/>
  <c r="BK1732" i="51"/>
  <c r="BC1732" i="51"/>
  <c r="BK1731" i="51"/>
  <c r="BC1731" i="51"/>
  <c r="BK1730" i="51"/>
  <c r="BC1730" i="51"/>
  <c r="BK1729" i="51"/>
  <c r="BC1729" i="51"/>
  <c r="BK1728" i="51"/>
  <c r="BC1728" i="51"/>
  <c r="BK1727" i="51"/>
  <c r="BC1727" i="51"/>
  <c r="BK1726" i="51"/>
  <c r="BC1726" i="51"/>
  <c r="BK1725" i="51"/>
  <c r="BC1725" i="51"/>
  <c r="BK1724" i="51"/>
  <c r="BC1724" i="51"/>
  <c r="BK1723" i="51"/>
  <c r="BC1723" i="51"/>
  <c r="BK1722" i="51"/>
  <c r="BC1722" i="51"/>
  <c r="BK1721" i="51"/>
  <c r="BC1721" i="51"/>
  <c r="BK1720" i="51"/>
  <c r="BC1720" i="51"/>
  <c r="BK1719" i="51"/>
  <c r="BC1719" i="51"/>
  <c r="BK1718" i="51"/>
  <c r="BC1718" i="51"/>
  <c r="BK1717" i="51"/>
  <c r="BC1717" i="51"/>
  <c r="BK1716" i="51"/>
  <c r="BC1716" i="51"/>
  <c r="BK1715" i="51"/>
  <c r="BC1715" i="51"/>
  <c r="BK1714" i="51"/>
  <c r="BK1744" i="51" s="1"/>
  <c r="BX1714" i="51" s="1"/>
  <c r="BC1714" i="51"/>
  <c r="BK1708" i="51"/>
  <c r="BC1708" i="51"/>
  <c r="BK1707" i="51"/>
  <c r="BC1707" i="51"/>
  <c r="BK1706" i="51"/>
  <c r="BC1706" i="51"/>
  <c r="BK1705" i="51"/>
  <c r="BC1705" i="51"/>
  <c r="BK1704" i="51"/>
  <c r="BC1704" i="51"/>
  <c r="BK1703" i="51"/>
  <c r="BC1703" i="51"/>
  <c r="BK1702" i="51"/>
  <c r="BC1702" i="51"/>
  <c r="BK1701" i="51"/>
  <c r="BC1701" i="51"/>
  <c r="BK1700" i="51"/>
  <c r="BC1700" i="51"/>
  <c r="BK1699" i="51"/>
  <c r="BC1699" i="51"/>
  <c r="BK1698" i="51"/>
  <c r="BC1698" i="51"/>
  <c r="BK1697" i="51"/>
  <c r="BC1697" i="51"/>
  <c r="BK1696" i="51"/>
  <c r="BC1696" i="51"/>
  <c r="BK1695" i="51"/>
  <c r="BC1695" i="51"/>
  <c r="BK1694" i="51"/>
  <c r="BC1694" i="51"/>
  <c r="BK1693" i="51"/>
  <c r="BC1693" i="51"/>
  <c r="BK1692" i="51"/>
  <c r="BC1692" i="51"/>
  <c r="BK1691" i="51"/>
  <c r="BC1691" i="51"/>
  <c r="BK1690" i="51"/>
  <c r="BC1690" i="51"/>
  <c r="BK1689" i="51"/>
  <c r="BC1689" i="51"/>
  <c r="BK1688" i="51"/>
  <c r="BC1688" i="51"/>
  <c r="BK1687" i="51"/>
  <c r="BC1687" i="51"/>
  <c r="BK1686" i="51"/>
  <c r="BC1686" i="51"/>
  <c r="BK1685" i="51"/>
  <c r="BC1685" i="51"/>
  <c r="BK1684" i="51"/>
  <c r="BC1684" i="51"/>
  <c r="BK1683" i="51"/>
  <c r="BC1683" i="51"/>
  <c r="BK1682" i="51"/>
  <c r="BC1682" i="51"/>
  <c r="BK1681" i="51"/>
  <c r="BC1681" i="51"/>
  <c r="BK1680" i="51"/>
  <c r="BC1680" i="51"/>
  <c r="BK1679" i="51"/>
  <c r="BK1709" i="51" s="1"/>
  <c r="BX1679" i="51" s="1"/>
  <c r="BC1679" i="51"/>
  <c r="BK1673" i="51"/>
  <c r="BC1673" i="51"/>
  <c r="BK1672" i="51"/>
  <c r="BC1672" i="51"/>
  <c r="BK1671" i="51"/>
  <c r="BC1671" i="51"/>
  <c r="BK1670" i="51"/>
  <c r="BC1670" i="51"/>
  <c r="BK1669" i="51"/>
  <c r="BC1669" i="51"/>
  <c r="BK1668" i="51"/>
  <c r="BC1668" i="51"/>
  <c r="BK1667" i="51"/>
  <c r="BC1667" i="51"/>
  <c r="BK1666" i="51"/>
  <c r="BC1666" i="51"/>
  <c r="BK1665" i="51"/>
  <c r="BC1665" i="51"/>
  <c r="BK1664" i="51"/>
  <c r="BC1664" i="51"/>
  <c r="BK1663" i="51"/>
  <c r="BC1663" i="51"/>
  <c r="BK1662" i="51"/>
  <c r="BC1662" i="51"/>
  <c r="BK1661" i="51"/>
  <c r="BC1661" i="51"/>
  <c r="BK1660" i="51"/>
  <c r="BC1660" i="51"/>
  <c r="BK1659" i="51"/>
  <c r="BC1659" i="51"/>
  <c r="BK1658" i="51"/>
  <c r="BC1658" i="51"/>
  <c r="BK1657" i="51"/>
  <c r="BC1657" i="51"/>
  <c r="BK1656" i="51"/>
  <c r="BC1656" i="51"/>
  <c r="BK1655" i="51"/>
  <c r="BC1655" i="51"/>
  <c r="BK1654" i="51"/>
  <c r="BC1654" i="51"/>
  <c r="BK1653" i="51"/>
  <c r="BC1653" i="51"/>
  <c r="BK1652" i="51"/>
  <c r="BC1652" i="51"/>
  <c r="BK1651" i="51"/>
  <c r="BC1651" i="51"/>
  <c r="BK1650" i="51"/>
  <c r="BC1650" i="51"/>
  <c r="BK1649" i="51"/>
  <c r="BC1649" i="51"/>
  <c r="BK1648" i="51"/>
  <c r="BC1648" i="51"/>
  <c r="BK1647" i="51"/>
  <c r="BC1647" i="51"/>
  <c r="BK1646" i="51"/>
  <c r="BC1646" i="51"/>
  <c r="BK1645" i="51"/>
  <c r="BC1645" i="51"/>
  <c r="BK1644" i="51"/>
  <c r="BK1674" i="51" s="1"/>
  <c r="BX1644" i="51" s="1"/>
  <c r="BC1644" i="51"/>
  <c r="BK1638" i="51"/>
  <c r="BC1638" i="51"/>
  <c r="BK1637" i="51"/>
  <c r="BC1637" i="51"/>
  <c r="BK1636" i="51"/>
  <c r="BC1636" i="51"/>
  <c r="BK1635" i="51"/>
  <c r="BC1635" i="51"/>
  <c r="BK1634" i="51"/>
  <c r="BC1634" i="51"/>
  <c r="BK1633" i="51"/>
  <c r="BC1633" i="51"/>
  <c r="BK1632" i="51"/>
  <c r="BC1632" i="51"/>
  <c r="BK1631" i="51"/>
  <c r="BC1631" i="51"/>
  <c r="BK1630" i="51"/>
  <c r="BC1630" i="51"/>
  <c r="BK1629" i="51"/>
  <c r="BC1629" i="51"/>
  <c r="BK1628" i="51"/>
  <c r="BC1628" i="51"/>
  <c r="BK1627" i="51"/>
  <c r="BC1627" i="51"/>
  <c r="BK1626" i="51"/>
  <c r="BC1626" i="51"/>
  <c r="BK1625" i="51"/>
  <c r="BC1625" i="51"/>
  <c r="BK1624" i="51"/>
  <c r="BC1624" i="51"/>
  <c r="BK1623" i="51"/>
  <c r="BC1623" i="51"/>
  <c r="BK1622" i="51"/>
  <c r="BC1622" i="51"/>
  <c r="BK1621" i="51"/>
  <c r="BC1621" i="51"/>
  <c r="BK1620" i="51"/>
  <c r="BC1620" i="51"/>
  <c r="BK1619" i="51"/>
  <c r="BC1619" i="51"/>
  <c r="BK1618" i="51"/>
  <c r="BC1618" i="51"/>
  <c r="BK1617" i="51"/>
  <c r="BC1617" i="51"/>
  <c r="BK1616" i="51"/>
  <c r="BC1616" i="51"/>
  <c r="BK1615" i="51"/>
  <c r="BC1615" i="51"/>
  <c r="BK1614" i="51"/>
  <c r="BC1614" i="51"/>
  <c r="BK1613" i="51"/>
  <c r="BC1613" i="51"/>
  <c r="BK1612" i="51"/>
  <c r="BC1612" i="51"/>
  <c r="BK1611" i="51"/>
  <c r="BC1611" i="51"/>
  <c r="BK1610" i="51"/>
  <c r="BC1610" i="51"/>
  <c r="BK1609" i="51"/>
  <c r="BK1639" i="51" s="1"/>
  <c r="BX1609" i="51" s="1"/>
  <c r="BC1609" i="51"/>
  <c r="BK1603" i="51"/>
  <c r="BC1603" i="51"/>
  <c r="BK1602" i="51"/>
  <c r="BC1602" i="51"/>
  <c r="BK1601" i="51"/>
  <c r="BC1601" i="51"/>
  <c r="BK1600" i="51"/>
  <c r="BC1600" i="51"/>
  <c r="BK1599" i="51"/>
  <c r="BC1599" i="51"/>
  <c r="BK1598" i="51"/>
  <c r="BC1598" i="51"/>
  <c r="BK1597" i="51"/>
  <c r="BC1597" i="51"/>
  <c r="BK1596" i="51"/>
  <c r="BC1596" i="51"/>
  <c r="BK1595" i="51"/>
  <c r="BC1595" i="51"/>
  <c r="BK1594" i="51"/>
  <c r="BC1594" i="51"/>
  <c r="BK1593" i="51"/>
  <c r="BC1593" i="51"/>
  <c r="BK1592" i="51"/>
  <c r="BC1592" i="51"/>
  <c r="BK1591" i="51"/>
  <c r="BC1591" i="51"/>
  <c r="BK1590" i="51"/>
  <c r="BC1590" i="51"/>
  <c r="BK1589" i="51"/>
  <c r="BC1589" i="51"/>
  <c r="BK1588" i="51"/>
  <c r="BC1588" i="51"/>
  <c r="BK1587" i="51"/>
  <c r="BC1587" i="51"/>
  <c r="BK1586" i="51"/>
  <c r="BC1586" i="51"/>
  <c r="BK1585" i="51"/>
  <c r="BC1585" i="51"/>
  <c r="BK1584" i="51"/>
  <c r="BC1584" i="51"/>
  <c r="BK1583" i="51"/>
  <c r="BC1583" i="51"/>
  <c r="BK1582" i="51"/>
  <c r="BC1582" i="51"/>
  <c r="BK1581" i="51"/>
  <c r="BC1581" i="51"/>
  <c r="BK1580" i="51"/>
  <c r="BC1580" i="51"/>
  <c r="BK1579" i="51"/>
  <c r="BC1579" i="51"/>
  <c r="BK1578" i="51"/>
  <c r="BC1578" i="51"/>
  <c r="BK1577" i="51"/>
  <c r="BC1577" i="51"/>
  <c r="BK1576" i="51"/>
  <c r="BC1576" i="51"/>
  <c r="BK1575" i="51"/>
  <c r="BC1575" i="51"/>
  <c r="BK1574" i="51"/>
  <c r="BK1604" i="51" s="1"/>
  <c r="BX1574" i="51" s="1"/>
  <c r="BC1574" i="51"/>
  <c r="BK1568" i="51"/>
  <c r="BC1568" i="51"/>
  <c r="BK1567" i="51"/>
  <c r="BC1567" i="51"/>
  <c r="BK1566" i="51"/>
  <c r="BC1566" i="51"/>
  <c r="BK1565" i="51"/>
  <c r="BC1565" i="51"/>
  <c r="BK1564" i="51"/>
  <c r="BC1564" i="51"/>
  <c r="BK1563" i="51"/>
  <c r="BC1563" i="51"/>
  <c r="BK1562" i="51"/>
  <c r="BC1562" i="51"/>
  <c r="BK1561" i="51"/>
  <c r="BC1561" i="51"/>
  <c r="BK1560" i="51"/>
  <c r="BC1560" i="51"/>
  <c r="BK1559" i="51"/>
  <c r="BC1559" i="51"/>
  <c r="BK1558" i="51"/>
  <c r="BC1558" i="51"/>
  <c r="BK1557" i="51"/>
  <c r="BC1557" i="51"/>
  <c r="BK1556" i="51"/>
  <c r="BC1556" i="51"/>
  <c r="BK1555" i="51"/>
  <c r="BC1555" i="51"/>
  <c r="BK1554" i="51"/>
  <c r="BC1554" i="51"/>
  <c r="BK1553" i="51"/>
  <c r="BC1553" i="51"/>
  <c r="BK1552" i="51"/>
  <c r="BC1552" i="51"/>
  <c r="BK1551" i="51"/>
  <c r="BC1551" i="51"/>
  <c r="BK1550" i="51"/>
  <c r="BC1550" i="51"/>
  <c r="BK1549" i="51"/>
  <c r="BC1549" i="51"/>
  <c r="BK1548" i="51"/>
  <c r="BC1548" i="51"/>
  <c r="BK1547" i="51"/>
  <c r="BC1547" i="51"/>
  <c r="BK1546" i="51"/>
  <c r="BC1546" i="51"/>
  <c r="BK1545" i="51"/>
  <c r="BC1545" i="51"/>
  <c r="BK1544" i="51"/>
  <c r="BC1544" i="51"/>
  <c r="BK1543" i="51"/>
  <c r="BC1543" i="51"/>
  <c r="BK1542" i="51"/>
  <c r="BC1542" i="51"/>
  <c r="BK1541" i="51"/>
  <c r="BC1541" i="51"/>
  <c r="BK1540" i="51"/>
  <c r="BC1540" i="51"/>
  <c r="BK1539" i="51"/>
  <c r="BK1569" i="51" s="1"/>
  <c r="BX1539" i="51" s="1"/>
  <c r="BC1539" i="51"/>
  <c r="BK1533" i="51"/>
  <c r="BC1533" i="51"/>
  <c r="BK1532" i="51"/>
  <c r="BC1532" i="51"/>
  <c r="BK1531" i="51"/>
  <c r="BC1531" i="51"/>
  <c r="BK1530" i="51"/>
  <c r="BC1530" i="51"/>
  <c r="BK1529" i="51"/>
  <c r="BC1529" i="51"/>
  <c r="BK1528" i="51"/>
  <c r="BC1528" i="51"/>
  <c r="BK1527" i="51"/>
  <c r="BC1527" i="51"/>
  <c r="BK1526" i="51"/>
  <c r="BC1526" i="51"/>
  <c r="BK1525" i="51"/>
  <c r="BC1525" i="51"/>
  <c r="BK1524" i="51"/>
  <c r="BC1524" i="51"/>
  <c r="BK1523" i="51"/>
  <c r="BC1523" i="51"/>
  <c r="BK1522" i="51"/>
  <c r="BC1522" i="51"/>
  <c r="BK1521" i="51"/>
  <c r="BC1521" i="51"/>
  <c r="BK1520" i="51"/>
  <c r="BC1520" i="51"/>
  <c r="BK1519" i="51"/>
  <c r="BC1519" i="51"/>
  <c r="BK1518" i="51"/>
  <c r="BC1518" i="51"/>
  <c r="BK1517" i="51"/>
  <c r="BC1517" i="51"/>
  <c r="BK1516" i="51"/>
  <c r="BC1516" i="51"/>
  <c r="BK1515" i="51"/>
  <c r="BC1515" i="51"/>
  <c r="BK1514" i="51"/>
  <c r="BC1514" i="51"/>
  <c r="BK1513" i="51"/>
  <c r="BC1513" i="51"/>
  <c r="BK1512" i="51"/>
  <c r="BC1512" i="51"/>
  <c r="BK1511" i="51"/>
  <c r="BC1511" i="51"/>
  <c r="BK1510" i="51"/>
  <c r="BC1510" i="51"/>
  <c r="BK1509" i="51"/>
  <c r="BC1509" i="51"/>
  <c r="BK1508" i="51"/>
  <c r="BC1508" i="51"/>
  <c r="BK1507" i="51"/>
  <c r="BC1507" i="51"/>
  <c r="BK1506" i="51"/>
  <c r="BC1506" i="51"/>
  <c r="BK1505" i="51"/>
  <c r="BC1505" i="51"/>
  <c r="BK1504" i="51"/>
  <c r="BK1534" i="51" s="1"/>
  <c r="BX1504" i="51" s="1"/>
  <c r="BC1504" i="51"/>
  <c r="BK1498" i="51"/>
  <c r="BC1498" i="51"/>
  <c r="BK1497" i="51"/>
  <c r="BC1497" i="51"/>
  <c r="BK1496" i="51"/>
  <c r="BC1496" i="51"/>
  <c r="BK1495" i="51"/>
  <c r="BC1495" i="51"/>
  <c r="BK1494" i="51"/>
  <c r="BC1494" i="51"/>
  <c r="BK1493" i="51"/>
  <c r="BC1493" i="51"/>
  <c r="BK1492" i="51"/>
  <c r="BC1492" i="51"/>
  <c r="BK1491" i="51"/>
  <c r="BC1491" i="51"/>
  <c r="BK1490" i="51"/>
  <c r="BC1490" i="51"/>
  <c r="BK1489" i="51"/>
  <c r="BC1489" i="51"/>
  <c r="BK1488" i="51"/>
  <c r="BC1488" i="51"/>
  <c r="BK1487" i="51"/>
  <c r="BC1487" i="51"/>
  <c r="BK1486" i="51"/>
  <c r="BC1486" i="51"/>
  <c r="BK1485" i="51"/>
  <c r="BC1485" i="51"/>
  <c r="BK1484" i="51"/>
  <c r="BC1484" i="51"/>
  <c r="BK1483" i="51"/>
  <c r="BC1483" i="51"/>
  <c r="BK1482" i="51"/>
  <c r="BC1482" i="51"/>
  <c r="BK1481" i="51"/>
  <c r="BC1481" i="51"/>
  <c r="BK1480" i="51"/>
  <c r="BC1480" i="51"/>
  <c r="BK1479" i="51"/>
  <c r="BC1479" i="51"/>
  <c r="BK1478" i="51"/>
  <c r="BC1478" i="51"/>
  <c r="BK1477" i="51"/>
  <c r="BC1477" i="51"/>
  <c r="BK1476" i="51"/>
  <c r="BC1476" i="51"/>
  <c r="BK1475" i="51"/>
  <c r="BC1475" i="51"/>
  <c r="BK1474" i="51"/>
  <c r="BC1474" i="51"/>
  <c r="BK1473" i="51"/>
  <c r="BC1473" i="51"/>
  <c r="BK1472" i="51"/>
  <c r="BC1472" i="51"/>
  <c r="BK1471" i="51"/>
  <c r="BC1471" i="51"/>
  <c r="BK1470" i="51"/>
  <c r="BC1470" i="51"/>
  <c r="BK1469" i="51"/>
  <c r="BK1499" i="51" s="1"/>
  <c r="BX1469" i="51" s="1"/>
  <c r="BC1469" i="51"/>
  <c r="BK1463" i="51"/>
  <c r="BC1463" i="51"/>
  <c r="BK1462" i="51"/>
  <c r="BC1462" i="51"/>
  <c r="BK1461" i="51"/>
  <c r="BC1461" i="51"/>
  <c r="BK1460" i="51"/>
  <c r="BC1460" i="51"/>
  <c r="BK1459" i="51"/>
  <c r="BC1459" i="51"/>
  <c r="BK1458" i="51"/>
  <c r="BC1458" i="51"/>
  <c r="BK1457" i="51"/>
  <c r="BC1457" i="51"/>
  <c r="BK1456" i="51"/>
  <c r="BC1456" i="51"/>
  <c r="BK1455" i="51"/>
  <c r="BC1455" i="51"/>
  <c r="BK1454" i="51"/>
  <c r="BC1454" i="51"/>
  <c r="BK1453" i="51"/>
  <c r="BC1453" i="51"/>
  <c r="BK1452" i="51"/>
  <c r="BC1452" i="51"/>
  <c r="BK1451" i="51"/>
  <c r="BC1451" i="51"/>
  <c r="BK1450" i="51"/>
  <c r="BC1450" i="51"/>
  <c r="BK1449" i="51"/>
  <c r="BC1449" i="51"/>
  <c r="BK1448" i="51"/>
  <c r="BC1448" i="51"/>
  <c r="BK1447" i="51"/>
  <c r="BC1447" i="51"/>
  <c r="BK1446" i="51"/>
  <c r="BC1446" i="51"/>
  <c r="BK1445" i="51"/>
  <c r="BC1445" i="51"/>
  <c r="BK1444" i="51"/>
  <c r="BC1444" i="51"/>
  <c r="BK1443" i="51"/>
  <c r="BC1443" i="51"/>
  <c r="BK1442" i="51"/>
  <c r="BC1442" i="51"/>
  <c r="BK1441" i="51"/>
  <c r="BC1441" i="51"/>
  <c r="BK1440" i="51"/>
  <c r="BC1440" i="51"/>
  <c r="BK1439" i="51"/>
  <c r="BC1439" i="51"/>
  <c r="BK1438" i="51"/>
  <c r="BC1438" i="51"/>
  <c r="BK1437" i="51"/>
  <c r="BC1437" i="51"/>
  <c r="BK1436" i="51"/>
  <c r="BC1436" i="51"/>
  <c r="BK1435" i="51"/>
  <c r="BC1435" i="51"/>
  <c r="BK1434" i="51"/>
  <c r="BK1464" i="51" s="1"/>
  <c r="BX1434" i="51" s="1"/>
  <c r="BC1434" i="51"/>
  <c r="BK1428" i="51"/>
  <c r="BC1428" i="51"/>
  <c r="BK1427" i="51"/>
  <c r="BC1427" i="51"/>
  <c r="BK1426" i="51"/>
  <c r="BC1426" i="51"/>
  <c r="BK1425" i="51"/>
  <c r="BC1425" i="51"/>
  <c r="BK1424" i="51"/>
  <c r="BC1424" i="51"/>
  <c r="BK1423" i="51"/>
  <c r="BC1423" i="51"/>
  <c r="BK1422" i="51"/>
  <c r="BC1422" i="51"/>
  <c r="BK1421" i="51"/>
  <c r="BC1421" i="51"/>
  <c r="BK1420" i="51"/>
  <c r="BC1420" i="51"/>
  <c r="BK1419" i="51"/>
  <c r="BC1419" i="51"/>
  <c r="BK1418" i="51"/>
  <c r="BC1418" i="51"/>
  <c r="BK1417" i="51"/>
  <c r="BC1417" i="51"/>
  <c r="BK1416" i="51"/>
  <c r="BC1416" i="51"/>
  <c r="BK1415" i="51"/>
  <c r="BC1415" i="51"/>
  <c r="BK1414" i="51"/>
  <c r="BC1414" i="51"/>
  <c r="BK1413" i="51"/>
  <c r="BC1413" i="51"/>
  <c r="BK1412" i="51"/>
  <c r="BC1412" i="51"/>
  <c r="BK1411" i="51"/>
  <c r="BC1411" i="51"/>
  <c r="BK1410" i="51"/>
  <c r="BC1410" i="51"/>
  <c r="BK1409" i="51"/>
  <c r="BC1409" i="51"/>
  <c r="BK1408" i="51"/>
  <c r="BC1408" i="51"/>
  <c r="BK1407" i="51"/>
  <c r="BC1407" i="51"/>
  <c r="BK1406" i="51"/>
  <c r="BC1406" i="51"/>
  <c r="BK1405" i="51"/>
  <c r="BC1405" i="51"/>
  <c r="BK1404" i="51"/>
  <c r="BC1404" i="51"/>
  <c r="BK1403" i="51"/>
  <c r="BC1403" i="51"/>
  <c r="BK1402" i="51"/>
  <c r="BC1402" i="51"/>
  <c r="BK1401" i="51"/>
  <c r="BC1401" i="51"/>
  <c r="BK1400" i="51"/>
  <c r="BC1400" i="51"/>
  <c r="BK1399" i="51"/>
  <c r="BK1429" i="51" s="1"/>
  <c r="BX1399" i="51" s="1"/>
  <c r="BC1399" i="51"/>
  <c r="BK1393" i="51"/>
  <c r="BC1393" i="51"/>
  <c r="BK1392" i="51"/>
  <c r="BC1392" i="51"/>
  <c r="BK1391" i="51"/>
  <c r="BC1391" i="51"/>
  <c r="BK1390" i="51"/>
  <c r="BC1390" i="51"/>
  <c r="BK1389" i="51"/>
  <c r="BC1389" i="51"/>
  <c r="BK1388" i="51"/>
  <c r="BC1388" i="51"/>
  <c r="BK1387" i="51"/>
  <c r="BC1387" i="51"/>
  <c r="BK1386" i="51"/>
  <c r="BC1386" i="51"/>
  <c r="BK1385" i="51"/>
  <c r="BC1385" i="51"/>
  <c r="BK1384" i="51"/>
  <c r="BC1384" i="51"/>
  <c r="BK1383" i="51"/>
  <c r="BC1383" i="51"/>
  <c r="BK1382" i="51"/>
  <c r="BC1382" i="51"/>
  <c r="BK1381" i="51"/>
  <c r="BC1381" i="51"/>
  <c r="BK1380" i="51"/>
  <c r="BC1380" i="51"/>
  <c r="BK1379" i="51"/>
  <c r="BC1379" i="51"/>
  <c r="BK1378" i="51"/>
  <c r="BC1378" i="51"/>
  <c r="BK1377" i="51"/>
  <c r="BC1377" i="51"/>
  <c r="BK1376" i="51"/>
  <c r="BC1376" i="51"/>
  <c r="BK1375" i="51"/>
  <c r="BC1375" i="51"/>
  <c r="BK1374" i="51"/>
  <c r="BC1374" i="51"/>
  <c r="BK1373" i="51"/>
  <c r="BC1373" i="51"/>
  <c r="BK1372" i="51"/>
  <c r="BC1372" i="51"/>
  <c r="BK1371" i="51"/>
  <c r="BC1371" i="51"/>
  <c r="BK1370" i="51"/>
  <c r="BC1370" i="51"/>
  <c r="BK1369" i="51"/>
  <c r="BC1369" i="51"/>
  <c r="BK1368" i="51"/>
  <c r="BC1368" i="51"/>
  <c r="BK1367" i="51"/>
  <c r="BC1367" i="51"/>
  <c r="BK1366" i="51"/>
  <c r="BC1366" i="51"/>
  <c r="BK1365" i="51"/>
  <c r="BC1365" i="51"/>
  <c r="BK1364" i="51"/>
  <c r="BK1394" i="51" s="1"/>
  <c r="BX1364" i="51" s="1"/>
  <c r="BC1364" i="51"/>
  <c r="BK1358" i="51"/>
  <c r="BC1358" i="51"/>
  <c r="BK1357" i="51"/>
  <c r="BC1357" i="51"/>
  <c r="BK1356" i="51"/>
  <c r="BC1356" i="51"/>
  <c r="BK1355" i="51"/>
  <c r="BC1355" i="51"/>
  <c r="BK1354" i="51"/>
  <c r="BC1354" i="51"/>
  <c r="BK1353" i="51"/>
  <c r="BC1353" i="51"/>
  <c r="BK1352" i="51"/>
  <c r="BC1352" i="51"/>
  <c r="BK1351" i="51"/>
  <c r="BC1351" i="51"/>
  <c r="BK1350" i="51"/>
  <c r="BC1350" i="51"/>
  <c r="BK1349" i="51"/>
  <c r="BC1349" i="51"/>
  <c r="BK1348" i="51"/>
  <c r="BC1348" i="51"/>
  <c r="BK1347" i="51"/>
  <c r="BC1347" i="51"/>
  <c r="BK1346" i="51"/>
  <c r="BC1346" i="51"/>
  <c r="BK1345" i="51"/>
  <c r="BC1345" i="51"/>
  <c r="BK1344" i="51"/>
  <c r="BC1344" i="51"/>
  <c r="BK1343" i="51"/>
  <c r="BC1343" i="51"/>
  <c r="BK1342" i="51"/>
  <c r="BC1342" i="51"/>
  <c r="BK1341" i="51"/>
  <c r="BC1341" i="51"/>
  <c r="BK1340" i="51"/>
  <c r="BC1340" i="51"/>
  <c r="BK1339" i="51"/>
  <c r="BC1339" i="51"/>
  <c r="BK1338" i="51"/>
  <c r="BC1338" i="51"/>
  <c r="BK1337" i="51"/>
  <c r="BC1337" i="51"/>
  <c r="BK1336" i="51"/>
  <c r="BC1336" i="51"/>
  <c r="BK1335" i="51"/>
  <c r="BC1335" i="51"/>
  <c r="BK1334" i="51"/>
  <c r="BC1334" i="51"/>
  <c r="BK1333" i="51"/>
  <c r="BC1333" i="51"/>
  <c r="BK1332" i="51"/>
  <c r="BC1332" i="51"/>
  <c r="BK1331" i="51"/>
  <c r="BC1331" i="51"/>
  <c r="BK1330" i="51"/>
  <c r="BC1330" i="51"/>
  <c r="BK1329" i="51"/>
  <c r="BK1359" i="51" s="1"/>
  <c r="BX1329" i="51" s="1"/>
  <c r="BC1329" i="51"/>
  <c r="BK1323" i="51"/>
  <c r="BC1323" i="51"/>
  <c r="BK1322" i="51"/>
  <c r="BC1322" i="51"/>
  <c r="BK1321" i="51"/>
  <c r="BC1321" i="51"/>
  <c r="BK1320" i="51"/>
  <c r="BC1320" i="51"/>
  <c r="BK1319" i="51"/>
  <c r="BC1319" i="51"/>
  <c r="BK1318" i="51"/>
  <c r="BC1318" i="51"/>
  <c r="BK1317" i="51"/>
  <c r="BC1317" i="51"/>
  <c r="BK1316" i="51"/>
  <c r="BC1316" i="51"/>
  <c r="BK1315" i="51"/>
  <c r="BC1315" i="51"/>
  <c r="BK1314" i="51"/>
  <c r="BC1314" i="51"/>
  <c r="BK1313" i="51"/>
  <c r="BC1313" i="51"/>
  <c r="BK1312" i="51"/>
  <c r="BC1312" i="51"/>
  <c r="BK1311" i="51"/>
  <c r="BC1311" i="51"/>
  <c r="BK1310" i="51"/>
  <c r="BC1310" i="51"/>
  <c r="BK1309" i="51"/>
  <c r="BC1309" i="51"/>
  <c r="BK1308" i="51"/>
  <c r="BC1308" i="51"/>
  <c r="BK1307" i="51"/>
  <c r="BC1307" i="51"/>
  <c r="BK1306" i="51"/>
  <c r="BC1306" i="51"/>
  <c r="BK1305" i="51"/>
  <c r="BC1305" i="51"/>
  <c r="BK1304" i="51"/>
  <c r="BC1304" i="51"/>
  <c r="BK1303" i="51"/>
  <c r="BC1303" i="51"/>
  <c r="BK1302" i="51"/>
  <c r="BC1302" i="51"/>
  <c r="BK1301" i="51"/>
  <c r="BC1301" i="51"/>
  <c r="BK1300" i="51"/>
  <c r="BC1300" i="51"/>
  <c r="BK1299" i="51"/>
  <c r="BC1299" i="51"/>
  <c r="BK1298" i="51"/>
  <c r="BC1298" i="51"/>
  <c r="BK1297" i="51"/>
  <c r="BC1297" i="51"/>
  <c r="BK1296" i="51"/>
  <c r="BC1296" i="51"/>
  <c r="BK1295" i="51"/>
  <c r="BC1295" i="51"/>
  <c r="BK1294" i="51"/>
  <c r="BK1324" i="51" s="1"/>
  <c r="BX1294" i="51" s="1"/>
  <c r="BC1294" i="51"/>
  <c r="BK1288" i="51"/>
  <c r="BC1288" i="51"/>
  <c r="BK1287" i="51"/>
  <c r="BC1287" i="51"/>
  <c r="BK1286" i="51"/>
  <c r="BC1286" i="51"/>
  <c r="BK1285" i="51"/>
  <c r="BC1285" i="51"/>
  <c r="BK1284" i="51"/>
  <c r="BC1284" i="51"/>
  <c r="BK1283" i="51"/>
  <c r="BC1283" i="51"/>
  <c r="BK1282" i="51"/>
  <c r="BC1282" i="51"/>
  <c r="BK1281" i="51"/>
  <c r="BC1281" i="51"/>
  <c r="BK1280" i="51"/>
  <c r="BC1280" i="51"/>
  <c r="BK1279" i="51"/>
  <c r="BC1279" i="51"/>
  <c r="BK1278" i="51"/>
  <c r="BC1278" i="51"/>
  <c r="BK1277" i="51"/>
  <c r="BC1277" i="51"/>
  <c r="BK1276" i="51"/>
  <c r="BC1276" i="51"/>
  <c r="BK1275" i="51"/>
  <c r="BC1275" i="51"/>
  <c r="BK1274" i="51"/>
  <c r="BC1274" i="51"/>
  <c r="BK1273" i="51"/>
  <c r="BC1273" i="51"/>
  <c r="BK1272" i="51"/>
  <c r="BC1272" i="51"/>
  <c r="BK1271" i="51"/>
  <c r="BC1271" i="51"/>
  <c r="BK1270" i="51"/>
  <c r="BC1270" i="51"/>
  <c r="BK1269" i="51"/>
  <c r="BC1269" i="51"/>
  <c r="BK1268" i="51"/>
  <c r="BC1268" i="51"/>
  <c r="BK1267" i="51"/>
  <c r="BC1267" i="51"/>
  <c r="BK1266" i="51"/>
  <c r="BC1266" i="51"/>
  <c r="BK1265" i="51"/>
  <c r="BC1265" i="51"/>
  <c r="BK1264" i="51"/>
  <c r="BC1264" i="51"/>
  <c r="BK1263" i="51"/>
  <c r="BC1263" i="51"/>
  <c r="BK1262" i="51"/>
  <c r="BC1262" i="51"/>
  <c r="BK1261" i="51"/>
  <c r="BC1261" i="51"/>
  <c r="BK1260" i="51"/>
  <c r="BC1260" i="51"/>
  <c r="BK1259" i="51"/>
  <c r="BK1289" i="51" s="1"/>
  <c r="BX1259" i="51" s="1"/>
  <c r="BC1259" i="51"/>
  <c r="BK1253" i="51"/>
  <c r="BC1253" i="51"/>
  <c r="BK1252" i="51"/>
  <c r="BC1252" i="51"/>
  <c r="BK1251" i="51"/>
  <c r="BC1251" i="51"/>
  <c r="BK1250" i="51"/>
  <c r="BC1250" i="51"/>
  <c r="BK1249" i="51"/>
  <c r="BC1249" i="51"/>
  <c r="BK1248" i="51"/>
  <c r="BC1248" i="51"/>
  <c r="BK1247" i="51"/>
  <c r="BC1247" i="51"/>
  <c r="BK1246" i="51"/>
  <c r="BC1246" i="51"/>
  <c r="BK1245" i="51"/>
  <c r="BC1245" i="51"/>
  <c r="BK1244" i="51"/>
  <c r="BC1244" i="51"/>
  <c r="BK1243" i="51"/>
  <c r="BC1243" i="51"/>
  <c r="BK1242" i="51"/>
  <c r="BC1242" i="51"/>
  <c r="BK1241" i="51"/>
  <c r="BC1241" i="51"/>
  <c r="BK1240" i="51"/>
  <c r="BC1240" i="51"/>
  <c r="BK1239" i="51"/>
  <c r="BC1239" i="51"/>
  <c r="BK1238" i="51"/>
  <c r="BC1238" i="51"/>
  <c r="BK1237" i="51"/>
  <c r="BC1237" i="51"/>
  <c r="BK1236" i="51"/>
  <c r="BC1236" i="51"/>
  <c r="BK1235" i="51"/>
  <c r="BC1235" i="51"/>
  <c r="BK1234" i="51"/>
  <c r="BC1234" i="51"/>
  <c r="BK1233" i="51"/>
  <c r="BC1233" i="51"/>
  <c r="BK1232" i="51"/>
  <c r="BC1232" i="51"/>
  <c r="BK1231" i="51"/>
  <c r="BC1231" i="51"/>
  <c r="BK1230" i="51"/>
  <c r="BC1230" i="51"/>
  <c r="BK1229" i="51"/>
  <c r="BC1229" i="51"/>
  <c r="BK1228" i="51"/>
  <c r="BC1228" i="51"/>
  <c r="BK1227" i="51"/>
  <c r="BC1227" i="51"/>
  <c r="BK1226" i="51"/>
  <c r="BC1226" i="51"/>
  <c r="BK1225" i="51"/>
  <c r="BC1225" i="51"/>
  <c r="BK1224" i="51"/>
  <c r="BK1254" i="51" s="1"/>
  <c r="BX1224" i="51" s="1"/>
  <c r="BC1224" i="51"/>
  <c r="BK1218" i="51"/>
  <c r="BC1218" i="51"/>
  <c r="BK1217" i="51"/>
  <c r="BC1217" i="51"/>
  <c r="BK1216" i="51"/>
  <c r="BC1216" i="51"/>
  <c r="BK1215" i="51"/>
  <c r="BC1215" i="51"/>
  <c r="BK1214" i="51"/>
  <c r="BC1214" i="51"/>
  <c r="BK1213" i="51"/>
  <c r="BC1213" i="51"/>
  <c r="BK1212" i="51"/>
  <c r="BC1212" i="51"/>
  <c r="BK1211" i="51"/>
  <c r="BC1211" i="51"/>
  <c r="BK1210" i="51"/>
  <c r="BC1210" i="51"/>
  <c r="BK1209" i="51"/>
  <c r="BC1209" i="51"/>
  <c r="BK1208" i="51"/>
  <c r="BC1208" i="51"/>
  <c r="BK1207" i="51"/>
  <c r="BC1207" i="51"/>
  <c r="BK1206" i="51"/>
  <c r="BC1206" i="51"/>
  <c r="BK1205" i="51"/>
  <c r="BC1205" i="51"/>
  <c r="BK1204" i="51"/>
  <c r="BC1204" i="51"/>
  <c r="BK1203" i="51"/>
  <c r="BC1203" i="51"/>
  <c r="BK1202" i="51"/>
  <c r="BC1202" i="51"/>
  <c r="BK1201" i="51"/>
  <c r="BC1201" i="51"/>
  <c r="BK1200" i="51"/>
  <c r="BC1200" i="51"/>
  <c r="BK1199" i="51"/>
  <c r="BC1199" i="51"/>
  <c r="BK1198" i="51"/>
  <c r="BC1198" i="51"/>
  <c r="BK1197" i="51"/>
  <c r="BC1197" i="51"/>
  <c r="BK1196" i="51"/>
  <c r="BC1196" i="51"/>
  <c r="BK1195" i="51"/>
  <c r="BC1195" i="51"/>
  <c r="BK1194" i="51"/>
  <c r="BC1194" i="51"/>
  <c r="BK1193" i="51"/>
  <c r="BC1193" i="51"/>
  <c r="BK1192" i="51"/>
  <c r="BC1192" i="51"/>
  <c r="BK1191" i="51"/>
  <c r="BC1191" i="51"/>
  <c r="BK1190" i="51"/>
  <c r="BC1190" i="51"/>
  <c r="BK1189" i="51"/>
  <c r="BK1219" i="51" s="1"/>
  <c r="BX1189" i="51" s="1"/>
  <c r="BC1189" i="51"/>
  <c r="BK1183" i="51"/>
  <c r="BC1183" i="51"/>
  <c r="BK1182" i="51"/>
  <c r="BC1182" i="51"/>
  <c r="BK1181" i="51"/>
  <c r="BC1181" i="51"/>
  <c r="BK1180" i="51"/>
  <c r="BC1180" i="51"/>
  <c r="BK1179" i="51"/>
  <c r="BC1179" i="51"/>
  <c r="BK1178" i="51"/>
  <c r="BC1178" i="51"/>
  <c r="BK1177" i="51"/>
  <c r="BC1177" i="51"/>
  <c r="BK1176" i="51"/>
  <c r="BC1176" i="51"/>
  <c r="BK1175" i="51"/>
  <c r="BC1175" i="51"/>
  <c r="BK1174" i="51"/>
  <c r="BC1174" i="51"/>
  <c r="BK1173" i="51"/>
  <c r="BC1173" i="51"/>
  <c r="BK1172" i="51"/>
  <c r="BC1172" i="51"/>
  <c r="BK1171" i="51"/>
  <c r="BC1171" i="51"/>
  <c r="BK1170" i="51"/>
  <c r="BC1170" i="51"/>
  <c r="BK1169" i="51"/>
  <c r="BC1169" i="51"/>
  <c r="BK1168" i="51"/>
  <c r="BC1168" i="51"/>
  <c r="BK1167" i="51"/>
  <c r="BC1167" i="51"/>
  <c r="BK1166" i="51"/>
  <c r="BC1166" i="51"/>
  <c r="BK1165" i="51"/>
  <c r="BC1165" i="51"/>
  <c r="BK1164" i="51"/>
  <c r="BC1164" i="51"/>
  <c r="BK1163" i="51"/>
  <c r="BC1163" i="51"/>
  <c r="BK1162" i="51"/>
  <c r="BC1162" i="51"/>
  <c r="BK1161" i="51"/>
  <c r="BC1161" i="51"/>
  <c r="BK1160" i="51"/>
  <c r="BC1160" i="51"/>
  <c r="BK1159" i="51"/>
  <c r="BC1159" i="51"/>
  <c r="BK1158" i="51"/>
  <c r="BC1158" i="51"/>
  <c r="BK1157" i="51"/>
  <c r="BC1157" i="51"/>
  <c r="BK1156" i="51"/>
  <c r="BC1156" i="51"/>
  <c r="BK1155" i="51"/>
  <c r="BC1155" i="51"/>
  <c r="BK1154" i="51"/>
  <c r="BK1184" i="51" s="1"/>
  <c r="BX1154" i="51" s="1"/>
  <c r="BC1154" i="51"/>
  <c r="BK1148" i="51"/>
  <c r="BC1148" i="51"/>
  <c r="BK1147" i="51"/>
  <c r="BC1147" i="51"/>
  <c r="BK1146" i="51"/>
  <c r="BC1146" i="51"/>
  <c r="BK1145" i="51"/>
  <c r="BC1145" i="51"/>
  <c r="BK1144" i="51"/>
  <c r="BC1144" i="51"/>
  <c r="BK1143" i="51"/>
  <c r="BC1143" i="51"/>
  <c r="BK1142" i="51"/>
  <c r="BC1142" i="51"/>
  <c r="BK1141" i="51"/>
  <c r="BC1141" i="51"/>
  <c r="BK1140" i="51"/>
  <c r="BC1140" i="51"/>
  <c r="BK1139" i="51"/>
  <c r="BC1139" i="51"/>
  <c r="BK1138" i="51"/>
  <c r="BC1138" i="51"/>
  <c r="BK1137" i="51"/>
  <c r="BC1137" i="51"/>
  <c r="BK1136" i="51"/>
  <c r="BC1136" i="51"/>
  <c r="BK1135" i="51"/>
  <c r="BC1135" i="51"/>
  <c r="BK1134" i="51"/>
  <c r="BC1134" i="51"/>
  <c r="BK1133" i="51"/>
  <c r="BC1133" i="51"/>
  <c r="BK1132" i="51"/>
  <c r="BC1132" i="51"/>
  <c r="BK1131" i="51"/>
  <c r="BC1131" i="51"/>
  <c r="BK1130" i="51"/>
  <c r="BC1130" i="51"/>
  <c r="BK1129" i="51"/>
  <c r="BC1129" i="51"/>
  <c r="BK1128" i="51"/>
  <c r="BC1128" i="51"/>
  <c r="BK1127" i="51"/>
  <c r="BC1127" i="51"/>
  <c r="BK1126" i="51"/>
  <c r="BC1126" i="51"/>
  <c r="BK1125" i="51"/>
  <c r="BC1125" i="51"/>
  <c r="BK1124" i="51"/>
  <c r="BC1124" i="51"/>
  <c r="BK1123" i="51"/>
  <c r="BC1123" i="51"/>
  <c r="BK1122" i="51"/>
  <c r="BC1122" i="51"/>
  <c r="BK1121" i="51"/>
  <c r="BC1121" i="51"/>
  <c r="BK1120" i="51"/>
  <c r="BC1120" i="51"/>
  <c r="BK1119" i="51"/>
  <c r="BK1149" i="51" s="1"/>
  <c r="BX1119" i="51" s="1"/>
  <c r="BC1119" i="51"/>
  <c r="BK1113" i="51"/>
  <c r="BC1113" i="51"/>
  <c r="BK1112" i="51"/>
  <c r="BC1112" i="51"/>
  <c r="BK1111" i="51"/>
  <c r="BC1111" i="51"/>
  <c r="BK1110" i="51"/>
  <c r="BC1110" i="51"/>
  <c r="BK1109" i="51"/>
  <c r="BC1109" i="51"/>
  <c r="BK1108" i="51"/>
  <c r="BC1108" i="51"/>
  <c r="BK1107" i="51"/>
  <c r="BC1107" i="51"/>
  <c r="BK1106" i="51"/>
  <c r="BC1106" i="51"/>
  <c r="BK1105" i="51"/>
  <c r="BC1105" i="51"/>
  <c r="BK1104" i="51"/>
  <c r="BC1104" i="51"/>
  <c r="BK1103" i="51"/>
  <c r="BC1103" i="51"/>
  <c r="BK1102" i="51"/>
  <c r="BC1102" i="51"/>
  <c r="BK1101" i="51"/>
  <c r="BC1101" i="51"/>
  <c r="BK1100" i="51"/>
  <c r="BC1100" i="51"/>
  <c r="BK1099" i="51"/>
  <c r="BC1099" i="51"/>
  <c r="BK1098" i="51"/>
  <c r="BC1098" i="51"/>
  <c r="BK1097" i="51"/>
  <c r="BC1097" i="51"/>
  <c r="BK1096" i="51"/>
  <c r="BC1096" i="51"/>
  <c r="BK1095" i="51"/>
  <c r="BC1095" i="51"/>
  <c r="BK1094" i="51"/>
  <c r="BC1094" i="51"/>
  <c r="BK1093" i="51"/>
  <c r="BC1093" i="51"/>
  <c r="BK1092" i="51"/>
  <c r="BC1092" i="51"/>
  <c r="BK1091" i="51"/>
  <c r="BC1091" i="51"/>
  <c r="BK1090" i="51"/>
  <c r="BC1090" i="51"/>
  <c r="BK1089" i="51"/>
  <c r="BC1089" i="51"/>
  <c r="BK1088" i="51"/>
  <c r="BC1088" i="51"/>
  <c r="BK1087" i="51"/>
  <c r="BC1087" i="51"/>
  <c r="BK1086" i="51"/>
  <c r="BC1086" i="51"/>
  <c r="BK1085" i="51"/>
  <c r="BC1085" i="51"/>
  <c r="BK1084" i="51"/>
  <c r="BK1114" i="51" s="1"/>
  <c r="BX1084" i="51" s="1"/>
  <c r="BC1084" i="51"/>
  <c r="BK1078" i="51"/>
  <c r="BC1078" i="51"/>
  <c r="BK1077" i="51"/>
  <c r="BC1077" i="51"/>
  <c r="BK1076" i="51"/>
  <c r="BC1076" i="51"/>
  <c r="BK1075" i="51"/>
  <c r="BC1075" i="51"/>
  <c r="BK1074" i="51"/>
  <c r="BC1074" i="51"/>
  <c r="BK1073" i="51"/>
  <c r="BC1073" i="51"/>
  <c r="BK1072" i="51"/>
  <c r="BC1072" i="51"/>
  <c r="BK1071" i="51"/>
  <c r="BC1071" i="51"/>
  <c r="BK1070" i="51"/>
  <c r="BC1070" i="51"/>
  <c r="BK1069" i="51"/>
  <c r="BC1069" i="51"/>
  <c r="BK1068" i="51"/>
  <c r="BC1068" i="51"/>
  <c r="BK1067" i="51"/>
  <c r="BC1067" i="51"/>
  <c r="BK1066" i="51"/>
  <c r="BC1066" i="51"/>
  <c r="BK1065" i="51"/>
  <c r="BC1065" i="51"/>
  <c r="BK1064" i="51"/>
  <c r="BC1064" i="51"/>
  <c r="BK1063" i="51"/>
  <c r="BC1063" i="51"/>
  <c r="BK1062" i="51"/>
  <c r="BC1062" i="51"/>
  <c r="BK1061" i="51"/>
  <c r="BC1061" i="51"/>
  <c r="BK1060" i="51"/>
  <c r="BC1060" i="51"/>
  <c r="BK1059" i="51"/>
  <c r="BC1059" i="51"/>
  <c r="BK1058" i="51"/>
  <c r="BC1058" i="51"/>
  <c r="BK1057" i="51"/>
  <c r="BC1057" i="51"/>
  <c r="BK1056" i="51"/>
  <c r="BC1056" i="51"/>
  <c r="BK1055" i="51"/>
  <c r="BC1055" i="51"/>
  <c r="BK1054" i="51"/>
  <c r="BC1054" i="51"/>
  <c r="BK1053" i="51"/>
  <c r="BC1053" i="51"/>
  <c r="BK1052" i="51"/>
  <c r="BC1052" i="51"/>
  <c r="BK1051" i="51"/>
  <c r="BC1051" i="51"/>
  <c r="BK1050" i="51"/>
  <c r="BC1050" i="51"/>
  <c r="BK1049" i="51"/>
  <c r="BK1079" i="51" s="1"/>
  <c r="BX1049" i="51" s="1"/>
  <c r="BC1049" i="51"/>
  <c r="BK1043" i="51"/>
  <c r="BC1043" i="51"/>
  <c r="BK1042" i="51"/>
  <c r="BC1042" i="51"/>
  <c r="BK1041" i="51"/>
  <c r="BC1041" i="51"/>
  <c r="BK1040" i="51"/>
  <c r="BC1040" i="51"/>
  <c r="BK1039" i="51"/>
  <c r="BC1039" i="51"/>
  <c r="BK1038" i="51"/>
  <c r="BC1038" i="51"/>
  <c r="BK1037" i="51"/>
  <c r="BC1037" i="51"/>
  <c r="BK1036" i="51"/>
  <c r="BC1036" i="51"/>
  <c r="BK1035" i="51"/>
  <c r="BC1035" i="51"/>
  <c r="BK1034" i="51"/>
  <c r="BC1034" i="51"/>
  <c r="BK1033" i="51"/>
  <c r="BC1033" i="51"/>
  <c r="BK1032" i="51"/>
  <c r="BC1032" i="51"/>
  <c r="BK1031" i="51"/>
  <c r="BC1031" i="51"/>
  <c r="BK1030" i="51"/>
  <c r="BC1030" i="51"/>
  <c r="BK1029" i="51"/>
  <c r="BC1029" i="51"/>
  <c r="BK1028" i="51"/>
  <c r="BC1028" i="51"/>
  <c r="BK1027" i="51"/>
  <c r="BC1027" i="51"/>
  <c r="BK1026" i="51"/>
  <c r="BC1026" i="51"/>
  <c r="BK1025" i="51"/>
  <c r="BC1025" i="51"/>
  <c r="BK1024" i="51"/>
  <c r="BC1024" i="51"/>
  <c r="BK1023" i="51"/>
  <c r="BC1023" i="51"/>
  <c r="BK1022" i="51"/>
  <c r="BC1022" i="51"/>
  <c r="BK1021" i="51"/>
  <c r="BC1021" i="51"/>
  <c r="BK1020" i="51"/>
  <c r="BC1020" i="51"/>
  <c r="BK1019" i="51"/>
  <c r="BC1019" i="51"/>
  <c r="BK1018" i="51"/>
  <c r="BC1018" i="51"/>
  <c r="BK1017" i="51"/>
  <c r="BC1017" i="51"/>
  <c r="BK1016" i="51"/>
  <c r="BC1016" i="51"/>
  <c r="BK1015" i="51"/>
  <c r="BC1015" i="51"/>
  <c r="BX1014" i="51"/>
  <c r="BK1014" i="51"/>
  <c r="BK1044" i="51" s="1"/>
  <c r="CD1014" i="51" s="1"/>
  <c r="CD1044" i="51" s="1"/>
  <c r="BC1014" i="51"/>
  <c r="BK1009" i="51"/>
  <c r="CD979" i="51" s="1"/>
  <c r="CD1009" i="51" s="1"/>
  <c r="BK1008" i="51"/>
  <c r="BC1008" i="51"/>
  <c r="BK1007" i="51"/>
  <c r="BC1007" i="51"/>
  <c r="BK1006" i="51"/>
  <c r="BC1006" i="51"/>
  <c r="BK1005" i="51"/>
  <c r="BC1005" i="51"/>
  <c r="BK1004" i="51"/>
  <c r="BC1004" i="51"/>
  <c r="BK1003" i="51"/>
  <c r="BC1003" i="51"/>
  <c r="BK1002" i="51"/>
  <c r="BC1002" i="51"/>
  <c r="BK1001" i="51"/>
  <c r="BC1001" i="51"/>
  <c r="BK1000" i="51"/>
  <c r="BC1000" i="51"/>
  <c r="BK999" i="51"/>
  <c r="BC999" i="51"/>
  <c r="BK998" i="51"/>
  <c r="BC998" i="51"/>
  <c r="BK997" i="51"/>
  <c r="BC997" i="51"/>
  <c r="BK996" i="51"/>
  <c r="BC996" i="51"/>
  <c r="BK995" i="51"/>
  <c r="BC995" i="51"/>
  <c r="BK994" i="51"/>
  <c r="BC994" i="51"/>
  <c r="BK993" i="51"/>
  <c r="BC993" i="51"/>
  <c r="BK992" i="51"/>
  <c r="BC992" i="51"/>
  <c r="BK991" i="51"/>
  <c r="BC991" i="51"/>
  <c r="BK990" i="51"/>
  <c r="BC990" i="51"/>
  <c r="BK989" i="51"/>
  <c r="BC989" i="51"/>
  <c r="BK988" i="51"/>
  <c r="BC988" i="51"/>
  <c r="BK987" i="51"/>
  <c r="BC987" i="51"/>
  <c r="BK986" i="51"/>
  <c r="BC986" i="51"/>
  <c r="BK985" i="51"/>
  <c r="BC985" i="51"/>
  <c r="BK984" i="51"/>
  <c r="BC984" i="51"/>
  <c r="BK983" i="51"/>
  <c r="BC983" i="51"/>
  <c r="BK982" i="51"/>
  <c r="BC982" i="51"/>
  <c r="BK981" i="51"/>
  <c r="BC981" i="51"/>
  <c r="BK980" i="51"/>
  <c r="BC980" i="51"/>
  <c r="BX979" i="51"/>
  <c r="BK979" i="51"/>
  <c r="BC979" i="51"/>
  <c r="BK974" i="51"/>
  <c r="CD944" i="51" s="1"/>
  <c r="CD974" i="51" s="1"/>
  <c r="BK973" i="51"/>
  <c r="BC973" i="51"/>
  <c r="BK972" i="51"/>
  <c r="BC972" i="51"/>
  <c r="BK971" i="51"/>
  <c r="BC971" i="51"/>
  <c r="BK970" i="51"/>
  <c r="BC970" i="51"/>
  <c r="BK969" i="51"/>
  <c r="BC969" i="51"/>
  <c r="BK968" i="51"/>
  <c r="BC968" i="51"/>
  <c r="BK967" i="51"/>
  <c r="BC967" i="51"/>
  <c r="BK966" i="51"/>
  <c r="BC966" i="51"/>
  <c r="BK965" i="51"/>
  <c r="BC965" i="51"/>
  <c r="BK964" i="51"/>
  <c r="BC964" i="51"/>
  <c r="BK963" i="51"/>
  <c r="BC963" i="51"/>
  <c r="BK962" i="51"/>
  <c r="BC962" i="51"/>
  <c r="BK961" i="51"/>
  <c r="BC961" i="51"/>
  <c r="BK960" i="51"/>
  <c r="BC960" i="51"/>
  <c r="BK959" i="51"/>
  <c r="BC959" i="51"/>
  <c r="BK958" i="51"/>
  <c r="BC958" i="51"/>
  <c r="BK957" i="51"/>
  <c r="BC957" i="51"/>
  <c r="BK956" i="51"/>
  <c r="BC956" i="51"/>
  <c r="BK955" i="51"/>
  <c r="BC955" i="51"/>
  <c r="BK954" i="51"/>
  <c r="BC954" i="51"/>
  <c r="BK953" i="51"/>
  <c r="BC953" i="51"/>
  <c r="BK952" i="51"/>
  <c r="BC952" i="51"/>
  <c r="BK951" i="51"/>
  <c r="BC951" i="51"/>
  <c r="BK950" i="51"/>
  <c r="BC950" i="51"/>
  <c r="BK949" i="51"/>
  <c r="BC949" i="51"/>
  <c r="BK948" i="51"/>
  <c r="BC948" i="51"/>
  <c r="BK947" i="51"/>
  <c r="BC947" i="51"/>
  <c r="BK946" i="51"/>
  <c r="BC946" i="51"/>
  <c r="BK945" i="51"/>
  <c r="BC945" i="51"/>
  <c r="BX944" i="51"/>
  <c r="BK944" i="51"/>
  <c r="BC944" i="51"/>
  <c r="BK939" i="51"/>
  <c r="CD909" i="51" s="1"/>
  <c r="CD939" i="51" s="1"/>
  <c r="BK938" i="51"/>
  <c r="BC938" i="51"/>
  <c r="BK937" i="51"/>
  <c r="BC937" i="51"/>
  <c r="BK936" i="51"/>
  <c r="BC936" i="51"/>
  <c r="BK935" i="51"/>
  <c r="BC935" i="51"/>
  <c r="BK934" i="51"/>
  <c r="BC934" i="51"/>
  <c r="BK933" i="51"/>
  <c r="BC933" i="51"/>
  <c r="BK932" i="51"/>
  <c r="BC932" i="51"/>
  <c r="BK931" i="51"/>
  <c r="BC931" i="51"/>
  <c r="BK930" i="51"/>
  <c r="BC930" i="51"/>
  <c r="BK929" i="51"/>
  <c r="BC929" i="51"/>
  <c r="BK928" i="51"/>
  <c r="BC928" i="51"/>
  <c r="BK927" i="51"/>
  <c r="BC927" i="51"/>
  <c r="BK926" i="51"/>
  <c r="BC926" i="51"/>
  <c r="BK925" i="51"/>
  <c r="BC925" i="51"/>
  <c r="BK924" i="51"/>
  <c r="BC924" i="51"/>
  <c r="BK923" i="51"/>
  <c r="BC923" i="51"/>
  <c r="BK922" i="51"/>
  <c r="BC922" i="51"/>
  <c r="BK921" i="51"/>
  <c r="BC921" i="51"/>
  <c r="BK920" i="51"/>
  <c r="BC920" i="51"/>
  <c r="BK919" i="51"/>
  <c r="BC919" i="51"/>
  <c r="BK918" i="51"/>
  <c r="BC918" i="51"/>
  <c r="BK917" i="51"/>
  <c r="BC917" i="51"/>
  <c r="BK916" i="51"/>
  <c r="BC916" i="51"/>
  <c r="BK915" i="51"/>
  <c r="BC915" i="51"/>
  <c r="BK914" i="51"/>
  <c r="BC914" i="51"/>
  <c r="BK913" i="51"/>
  <c r="BC913" i="51"/>
  <c r="BK912" i="51"/>
  <c r="BC912" i="51"/>
  <c r="BK911" i="51"/>
  <c r="BC911" i="51"/>
  <c r="BK910" i="51"/>
  <c r="BC910" i="51"/>
  <c r="BX909" i="51"/>
  <c r="BK909" i="51"/>
  <c r="BC909" i="51"/>
  <c r="BK904" i="51"/>
  <c r="CD874" i="51" s="1"/>
  <c r="CD904" i="51" s="1"/>
  <c r="BK903" i="51"/>
  <c r="BC903" i="51"/>
  <c r="BK902" i="51"/>
  <c r="BC902" i="51"/>
  <c r="BK901" i="51"/>
  <c r="BC901" i="51"/>
  <c r="BK900" i="51"/>
  <c r="BC900" i="51"/>
  <c r="BK899" i="51"/>
  <c r="BC899" i="51"/>
  <c r="BK898" i="51"/>
  <c r="BC898" i="51"/>
  <c r="BK897" i="51"/>
  <c r="BC897" i="51"/>
  <c r="BK896" i="51"/>
  <c r="BC896" i="51"/>
  <c r="BK895" i="51"/>
  <c r="BC895" i="51"/>
  <c r="BK894" i="51"/>
  <c r="BC894" i="51"/>
  <c r="BK893" i="51"/>
  <c r="BC893" i="51"/>
  <c r="BK892" i="51"/>
  <c r="BC892" i="51"/>
  <c r="BK891" i="51"/>
  <c r="BC891" i="51"/>
  <c r="BK890" i="51"/>
  <c r="BC890" i="51"/>
  <c r="BK889" i="51"/>
  <c r="BC889" i="51"/>
  <c r="BK888" i="51"/>
  <c r="BC888" i="51"/>
  <c r="BK887" i="51"/>
  <c r="BC887" i="51"/>
  <c r="BK886" i="51"/>
  <c r="BC886" i="51"/>
  <c r="BK885" i="51"/>
  <c r="BC885" i="51"/>
  <c r="BK884" i="51"/>
  <c r="BC884" i="51"/>
  <c r="BK883" i="51"/>
  <c r="BC883" i="51"/>
  <c r="BK882" i="51"/>
  <c r="BC882" i="51"/>
  <c r="BK881" i="51"/>
  <c r="BC881" i="51"/>
  <c r="BK880" i="51"/>
  <c r="BC880" i="51"/>
  <c r="BK879" i="51"/>
  <c r="BC879" i="51"/>
  <c r="BK878" i="51"/>
  <c r="BC878" i="51"/>
  <c r="BK877" i="51"/>
  <c r="BC877" i="51"/>
  <c r="BK876" i="51"/>
  <c r="BC876" i="51"/>
  <c r="BK875" i="51"/>
  <c r="BC875" i="51"/>
  <c r="BX874" i="51"/>
  <c r="BK874" i="51"/>
  <c r="BC874" i="51"/>
  <c r="BK869" i="51"/>
  <c r="CD839" i="51" s="1"/>
  <c r="CD869" i="51" s="1"/>
  <c r="BK868" i="51"/>
  <c r="BC868" i="51"/>
  <c r="BK867" i="51"/>
  <c r="BC867" i="51"/>
  <c r="BK866" i="51"/>
  <c r="BC866" i="51"/>
  <c r="BK865" i="51"/>
  <c r="BC865" i="51"/>
  <c r="BK864" i="51"/>
  <c r="BC864" i="51"/>
  <c r="BK863" i="51"/>
  <c r="BC863" i="51"/>
  <c r="BK862" i="51"/>
  <c r="BC862" i="51"/>
  <c r="BK861" i="51"/>
  <c r="BC861" i="51"/>
  <c r="BK860" i="51"/>
  <c r="BC860" i="51"/>
  <c r="BK859" i="51"/>
  <c r="BC859" i="51"/>
  <c r="BK858" i="51"/>
  <c r="BC858" i="51"/>
  <c r="BK857" i="51"/>
  <c r="BC857" i="51"/>
  <c r="BK856" i="51"/>
  <c r="BC856" i="51"/>
  <c r="BK855" i="51"/>
  <c r="BC855" i="51"/>
  <c r="BK854" i="51"/>
  <c r="BC854" i="51"/>
  <c r="BK853" i="51"/>
  <c r="BC853" i="51"/>
  <c r="BK852" i="51"/>
  <c r="BC852" i="51"/>
  <c r="BK851" i="51"/>
  <c r="BC851" i="51"/>
  <c r="BK850" i="51"/>
  <c r="BC850" i="51"/>
  <c r="BK849" i="51"/>
  <c r="BC849" i="51"/>
  <c r="BK848" i="51"/>
  <c r="BC848" i="51"/>
  <c r="BK847" i="51"/>
  <c r="BC847" i="51"/>
  <c r="BK846" i="51"/>
  <c r="BC846" i="51"/>
  <c r="BK845" i="51"/>
  <c r="BC845" i="51"/>
  <c r="BK844" i="51"/>
  <c r="BC844" i="51"/>
  <c r="BK843" i="51"/>
  <c r="BC843" i="51"/>
  <c r="BK842" i="51"/>
  <c r="BC842" i="51"/>
  <c r="BK841" i="51"/>
  <c r="BC841" i="51"/>
  <c r="BK840" i="51"/>
  <c r="BC840" i="51"/>
  <c r="BX839" i="51"/>
  <c r="BK839" i="51"/>
  <c r="BC839" i="51"/>
  <c r="BK834" i="51"/>
  <c r="CD804" i="51" s="1"/>
  <c r="CD834" i="51" s="1"/>
  <c r="BK833" i="51"/>
  <c r="BC833" i="51"/>
  <c r="BK832" i="51"/>
  <c r="BC832" i="51"/>
  <c r="BK831" i="51"/>
  <c r="BC831" i="51"/>
  <c r="BK830" i="51"/>
  <c r="BC830" i="51"/>
  <c r="BK829" i="51"/>
  <c r="BC829" i="51"/>
  <c r="BK828" i="51"/>
  <c r="BC828" i="51"/>
  <c r="BK827" i="51"/>
  <c r="BC827" i="51"/>
  <c r="BK826" i="51"/>
  <c r="BC826" i="51"/>
  <c r="BK825" i="51"/>
  <c r="BC825" i="51"/>
  <c r="BK824" i="51"/>
  <c r="BC824" i="51"/>
  <c r="BK823" i="51"/>
  <c r="BC823" i="51"/>
  <c r="BK822" i="51"/>
  <c r="BC822" i="51"/>
  <c r="BK821" i="51"/>
  <c r="BC821" i="51"/>
  <c r="BK820" i="51"/>
  <c r="BC820" i="51"/>
  <c r="BK819" i="51"/>
  <c r="BC819" i="51"/>
  <c r="BK818" i="51"/>
  <c r="BC818" i="51"/>
  <c r="BK817" i="51"/>
  <c r="BC817" i="51"/>
  <c r="BK816" i="51"/>
  <c r="BC816" i="51"/>
  <c r="BK815" i="51"/>
  <c r="BC815" i="51"/>
  <c r="BK814" i="51"/>
  <c r="BC814" i="51"/>
  <c r="BK813" i="51"/>
  <c r="BC813" i="51"/>
  <c r="BK812" i="51"/>
  <c r="BC812" i="51"/>
  <c r="BK811" i="51"/>
  <c r="BC811" i="51"/>
  <c r="BK810" i="51"/>
  <c r="BC810" i="51"/>
  <c r="BK809" i="51"/>
  <c r="BC809" i="51"/>
  <c r="BK808" i="51"/>
  <c r="BC808" i="51"/>
  <c r="BK807" i="51"/>
  <c r="BC807" i="51"/>
  <c r="BK806" i="51"/>
  <c r="BC806" i="51"/>
  <c r="BK805" i="51"/>
  <c r="BC805" i="51"/>
  <c r="BX804" i="51"/>
  <c r="BK804" i="51"/>
  <c r="BC804" i="51"/>
  <c r="BK799" i="51"/>
  <c r="CD769" i="51" s="1"/>
  <c r="CD799" i="51" s="1"/>
  <c r="BK798" i="51"/>
  <c r="BC798" i="51"/>
  <c r="BK797" i="51"/>
  <c r="BC797" i="51"/>
  <c r="BK796" i="51"/>
  <c r="BC796" i="51"/>
  <c r="BK795" i="51"/>
  <c r="BC795" i="51"/>
  <c r="BK794" i="51"/>
  <c r="BC794" i="51"/>
  <c r="BK793" i="51"/>
  <c r="BC793" i="51"/>
  <c r="BK792" i="51"/>
  <c r="BC792" i="51"/>
  <c r="BK791" i="51"/>
  <c r="BC791" i="51"/>
  <c r="BK790" i="51"/>
  <c r="BC790" i="51"/>
  <c r="BK789" i="51"/>
  <c r="BC789" i="51"/>
  <c r="BK788" i="51"/>
  <c r="BC788" i="51"/>
  <c r="BK787" i="51"/>
  <c r="BC787" i="51"/>
  <c r="BK786" i="51"/>
  <c r="BC786" i="51"/>
  <c r="BK785" i="51"/>
  <c r="BC785" i="51"/>
  <c r="BK784" i="51"/>
  <c r="BC784" i="51"/>
  <c r="BK783" i="51"/>
  <c r="BC783" i="51"/>
  <c r="BK782" i="51"/>
  <c r="BC782" i="51"/>
  <c r="BK781" i="51"/>
  <c r="BC781" i="51"/>
  <c r="BK780" i="51"/>
  <c r="BC780" i="51"/>
  <c r="BK779" i="51"/>
  <c r="BC779" i="51"/>
  <c r="BK778" i="51"/>
  <c r="BC778" i="51"/>
  <c r="BK777" i="51"/>
  <c r="BC777" i="51"/>
  <c r="BK776" i="51"/>
  <c r="BC776" i="51"/>
  <c r="BK775" i="51"/>
  <c r="BC775" i="51"/>
  <c r="BK774" i="51"/>
  <c r="BC774" i="51"/>
  <c r="BK773" i="51"/>
  <c r="BC773" i="51"/>
  <c r="BK772" i="51"/>
  <c r="BC772" i="51"/>
  <c r="BK771" i="51"/>
  <c r="BC771" i="51"/>
  <c r="BK770" i="51"/>
  <c r="BC770" i="51"/>
  <c r="BX769" i="51"/>
  <c r="BK769" i="51"/>
  <c r="BC769" i="51"/>
  <c r="BK764" i="51"/>
  <c r="CD734" i="51" s="1"/>
  <c r="CD764" i="51" s="1"/>
  <c r="BK763" i="51"/>
  <c r="BC763" i="51"/>
  <c r="BK762" i="51"/>
  <c r="BC762" i="51"/>
  <c r="BK761" i="51"/>
  <c r="BC761" i="51"/>
  <c r="BK760" i="51"/>
  <c r="BC760" i="51"/>
  <c r="BK759" i="51"/>
  <c r="BC759" i="51"/>
  <c r="BK758" i="51"/>
  <c r="BC758" i="51"/>
  <c r="BK757" i="51"/>
  <c r="BC757" i="51"/>
  <c r="BK756" i="51"/>
  <c r="BC756" i="51"/>
  <c r="BK755" i="51"/>
  <c r="BC755" i="51"/>
  <c r="BK754" i="51"/>
  <c r="BC754" i="51"/>
  <c r="BK753" i="51"/>
  <c r="BC753" i="51"/>
  <c r="BK752" i="51"/>
  <c r="BC752" i="51"/>
  <c r="BK751" i="51"/>
  <c r="BC751" i="51"/>
  <c r="BK750" i="51"/>
  <c r="BC750" i="51"/>
  <c r="BK749" i="51"/>
  <c r="BC749" i="51"/>
  <c r="BK748" i="51"/>
  <c r="BC748" i="51"/>
  <c r="BK747" i="51"/>
  <c r="BC747" i="51"/>
  <c r="BK746" i="51"/>
  <c r="BC746" i="51"/>
  <c r="BK745" i="51"/>
  <c r="BC745" i="51"/>
  <c r="BK744" i="51"/>
  <c r="BC744" i="51"/>
  <c r="BK743" i="51"/>
  <c r="BC743" i="51"/>
  <c r="BK742" i="51"/>
  <c r="BC742" i="51"/>
  <c r="BK741" i="51"/>
  <c r="BC741" i="51"/>
  <c r="BK740" i="51"/>
  <c r="BC740" i="51"/>
  <c r="BK739" i="51"/>
  <c r="BC739" i="51"/>
  <c r="BK738" i="51"/>
  <c r="BC738" i="51"/>
  <c r="BK737" i="51"/>
  <c r="BC737" i="51"/>
  <c r="BK736" i="51"/>
  <c r="BC736" i="51"/>
  <c r="BK735" i="51"/>
  <c r="BC735" i="51"/>
  <c r="BX734" i="51"/>
  <c r="BK734" i="51"/>
  <c r="BC734" i="51"/>
  <c r="BK729" i="51"/>
  <c r="CD699" i="51" s="1"/>
  <c r="CD729" i="51" s="1"/>
  <c r="BK728" i="51"/>
  <c r="BC728" i="51"/>
  <c r="BK727" i="51"/>
  <c r="BC727" i="51"/>
  <c r="BK726" i="51"/>
  <c r="BC726" i="51"/>
  <c r="BK725" i="51"/>
  <c r="BC725" i="51"/>
  <c r="BK724" i="51"/>
  <c r="BC724" i="51"/>
  <c r="BK723" i="51"/>
  <c r="BC723" i="51"/>
  <c r="BK722" i="51"/>
  <c r="BC722" i="51"/>
  <c r="BK721" i="51"/>
  <c r="BC721" i="51"/>
  <c r="BK720" i="51"/>
  <c r="BC720" i="51"/>
  <c r="BK719" i="51"/>
  <c r="BC719" i="51"/>
  <c r="BK718" i="51"/>
  <c r="BC718" i="51"/>
  <c r="BK717" i="51"/>
  <c r="BC717" i="51"/>
  <c r="BK716" i="51"/>
  <c r="BC716" i="51"/>
  <c r="BK715" i="51"/>
  <c r="BC715" i="51"/>
  <c r="BK714" i="51"/>
  <c r="BC714" i="51"/>
  <c r="BK713" i="51"/>
  <c r="BC713" i="51"/>
  <c r="BK712" i="51"/>
  <c r="BC712" i="51"/>
  <c r="BK711" i="51"/>
  <c r="BC711" i="51"/>
  <c r="BK710" i="51"/>
  <c r="BC710" i="51"/>
  <c r="BK709" i="51"/>
  <c r="BC709" i="51"/>
  <c r="BK708" i="51"/>
  <c r="BC708" i="51"/>
  <c r="BK707" i="51"/>
  <c r="BC707" i="51"/>
  <c r="BK706" i="51"/>
  <c r="BC706" i="51"/>
  <c r="BK705" i="51"/>
  <c r="BC705" i="51"/>
  <c r="BK704" i="51"/>
  <c r="BC704" i="51"/>
  <c r="BK703" i="51"/>
  <c r="BC703" i="51"/>
  <c r="BK702" i="51"/>
  <c r="BC702" i="51"/>
  <c r="BK701" i="51"/>
  <c r="BC701" i="51"/>
  <c r="BK700" i="51"/>
  <c r="BC700" i="51"/>
  <c r="BX699" i="51"/>
  <c r="BK699" i="51"/>
  <c r="BC699" i="51"/>
  <c r="BK694" i="51"/>
  <c r="CD664" i="51" s="1"/>
  <c r="CD694" i="51" s="1"/>
  <c r="BK693" i="51"/>
  <c r="BC693" i="51"/>
  <c r="BK692" i="51"/>
  <c r="BC692" i="51"/>
  <c r="BK691" i="51"/>
  <c r="BC691" i="51"/>
  <c r="BK690" i="51"/>
  <c r="BC690" i="51"/>
  <c r="BK689" i="51"/>
  <c r="BC689" i="51"/>
  <c r="BK688" i="51"/>
  <c r="BC688" i="51"/>
  <c r="BK687" i="51"/>
  <c r="BC687" i="51"/>
  <c r="BK686" i="51"/>
  <c r="BC686" i="51"/>
  <c r="BK685" i="51"/>
  <c r="BC685" i="51"/>
  <c r="BK684" i="51"/>
  <c r="BC684" i="51"/>
  <c r="BK683" i="51"/>
  <c r="BC683" i="51"/>
  <c r="BK682" i="51"/>
  <c r="BC682" i="51"/>
  <c r="BK681" i="51"/>
  <c r="BC681" i="51"/>
  <c r="BK680" i="51"/>
  <c r="BC680" i="51"/>
  <c r="BK679" i="51"/>
  <c r="BC679" i="51"/>
  <c r="BK678" i="51"/>
  <c r="BC678" i="51"/>
  <c r="BK677" i="51"/>
  <c r="BC677" i="51"/>
  <c r="BK676" i="51"/>
  <c r="BC676" i="51"/>
  <c r="BK675" i="51"/>
  <c r="BC675" i="51"/>
  <c r="BK674" i="51"/>
  <c r="BC674" i="51"/>
  <c r="BK673" i="51"/>
  <c r="BC673" i="51"/>
  <c r="BK672" i="51"/>
  <c r="BC672" i="51"/>
  <c r="BK671" i="51"/>
  <c r="BC671" i="51"/>
  <c r="BK670" i="51"/>
  <c r="BC670" i="51"/>
  <c r="BK669" i="51"/>
  <c r="BC669" i="51"/>
  <c r="BK668" i="51"/>
  <c r="BC668" i="51"/>
  <c r="BK667" i="51"/>
  <c r="BC667" i="51"/>
  <c r="BK666" i="51"/>
  <c r="BC666" i="51"/>
  <c r="BK665" i="51"/>
  <c r="BC665" i="51"/>
  <c r="BX664" i="51"/>
  <c r="BK664" i="51"/>
  <c r="BC664" i="51"/>
  <c r="BK659" i="51"/>
  <c r="CD629" i="51" s="1"/>
  <c r="CD659" i="51" s="1"/>
  <c r="BK658" i="51"/>
  <c r="BC658" i="51"/>
  <c r="BK657" i="51"/>
  <c r="BC657" i="51"/>
  <c r="BK656" i="51"/>
  <c r="BC656" i="51"/>
  <c r="BK655" i="51"/>
  <c r="BC655" i="51"/>
  <c r="BK654" i="51"/>
  <c r="BC654" i="51"/>
  <c r="BK653" i="51"/>
  <c r="BC653" i="51"/>
  <c r="BK652" i="51"/>
  <c r="BC652" i="51"/>
  <c r="BK651" i="51"/>
  <c r="BC651" i="51"/>
  <c r="BK650" i="51"/>
  <c r="BC650" i="51"/>
  <c r="BK649" i="51"/>
  <c r="BC649" i="51"/>
  <c r="BK648" i="51"/>
  <c r="BC648" i="51"/>
  <c r="BK647" i="51"/>
  <c r="BC647" i="51"/>
  <c r="BK646" i="51"/>
  <c r="BC646" i="51"/>
  <c r="BK645" i="51"/>
  <c r="BC645" i="51"/>
  <c r="BK644" i="51"/>
  <c r="BC644" i="51"/>
  <c r="BK643" i="51"/>
  <c r="BC643" i="51"/>
  <c r="BK642" i="51"/>
  <c r="BC642" i="51"/>
  <c r="BK641" i="51"/>
  <c r="BC641" i="51"/>
  <c r="BK640" i="51"/>
  <c r="BC640" i="51"/>
  <c r="BK639" i="51"/>
  <c r="BC639" i="51"/>
  <c r="BK638" i="51"/>
  <c r="BC638" i="51"/>
  <c r="BK637" i="51"/>
  <c r="BC637" i="51"/>
  <c r="BK636" i="51"/>
  <c r="BC636" i="51"/>
  <c r="BK635" i="51"/>
  <c r="BC635" i="51"/>
  <c r="BK634" i="51"/>
  <c r="BC634" i="51"/>
  <c r="BK633" i="51"/>
  <c r="BC633" i="51"/>
  <c r="BK632" i="51"/>
  <c r="BC632" i="51"/>
  <c r="BK631" i="51"/>
  <c r="BC631" i="51"/>
  <c r="BK630" i="51"/>
  <c r="BC630" i="51"/>
  <c r="BX629" i="51"/>
  <c r="BK629" i="51"/>
  <c r="BC629" i="51"/>
  <c r="BK624" i="51"/>
  <c r="CD594" i="51" s="1"/>
  <c r="CD624" i="51" s="1"/>
  <c r="BK623" i="51"/>
  <c r="BC623" i="51"/>
  <c r="BK622" i="51"/>
  <c r="BC622" i="51"/>
  <c r="BK621" i="51"/>
  <c r="BC621" i="51"/>
  <c r="BK620" i="51"/>
  <c r="BC620" i="51"/>
  <c r="BK619" i="51"/>
  <c r="BC619" i="51"/>
  <c r="BK618" i="51"/>
  <c r="BC618" i="51"/>
  <c r="BK617" i="51"/>
  <c r="BC617" i="51"/>
  <c r="BK616" i="51"/>
  <c r="BC616" i="51"/>
  <c r="BK615" i="51"/>
  <c r="BC615" i="51"/>
  <c r="BK614" i="51"/>
  <c r="BC614" i="51"/>
  <c r="BK613" i="51"/>
  <c r="BC613" i="51"/>
  <c r="BK612" i="51"/>
  <c r="BC612" i="51"/>
  <c r="BK611" i="51"/>
  <c r="BC611" i="51"/>
  <c r="BK610" i="51"/>
  <c r="BC610" i="51"/>
  <c r="BK609" i="51"/>
  <c r="BC609" i="51"/>
  <c r="BK608" i="51"/>
  <c r="BC608" i="51"/>
  <c r="BK607" i="51"/>
  <c r="BC607" i="51"/>
  <c r="BK606" i="51"/>
  <c r="BC606" i="51"/>
  <c r="BK605" i="51"/>
  <c r="BC605" i="51"/>
  <c r="BK604" i="51"/>
  <c r="BC604" i="51"/>
  <c r="BK603" i="51"/>
  <c r="BC603" i="51"/>
  <c r="BK602" i="51"/>
  <c r="BC602" i="51"/>
  <c r="BK601" i="51"/>
  <c r="BC601" i="51"/>
  <c r="BK600" i="51"/>
  <c r="BC600" i="51"/>
  <c r="BK599" i="51"/>
  <c r="BC599" i="51"/>
  <c r="BK598" i="51"/>
  <c r="BC598" i="51"/>
  <c r="BK597" i="51"/>
  <c r="BC597" i="51"/>
  <c r="BK596" i="51"/>
  <c r="BC596" i="51"/>
  <c r="BK595" i="51"/>
  <c r="BC595" i="51"/>
  <c r="BX594" i="51"/>
  <c r="BK594" i="51"/>
  <c r="BC594" i="51"/>
  <c r="BK589" i="51"/>
  <c r="CD559" i="51" s="1"/>
  <c r="CD589" i="51" s="1"/>
  <c r="BK588" i="51"/>
  <c r="BC588" i="51"/>
  <c r="BK587" i="51"/>
  <c r="BC587" i="51"/>
  <c r="BK586" i="51"/>
  <c r="BC586" i="51"/>
  <c r="BK585" i="51"/>
  <c r="BC585" i="51"/>
  <c r="BK584" i="51"/>
  <c r="BC584" i="51"/>
  <c r="BK583" i="51"/>
  <c r="BC583" i="51"/>
  <c r="BK582" i="51"/>
  <c r="BC582" i="51"/>
  <c r="BK581" i="51"/>
  <c r="BC581" i="51"/>
  <c r="BK580" i="51"/>
  <c r="BC580" i="51"/>
  <c r="BK579" i="51"/>
  <c r="BC579" i="51"/>
  <c r="BK578" i="51"/>
  <c r="BC578" i="51"/>
  <c r="BK577" i="51"/>
  <c r="BC577" i="51"/>
  <c r="BK576" i="51"/>
  <c r="BC576" i="51"/>
  <c r="BK575" i="51"/>
  <c r="BC575" i="51"/>
  <c r="BK574" i="51"/>
  <c r="BC574" i="51"/>
  <c r="BK573" i="51"/>
  <c r="BC573" i="51"/>
  <c r="BK572" i="51"/>
  <c r="BC572" i="51"/>
  <c r="BK571" i="51"/>
  <c r="BC571" i="51"/>
  <c r="BK570" i="51"/>
  <c r="BC570" i="51"/>
  <c r="BK569" i="51"/>
  <c r="BC569" i="51"/>
  <c r="BK568" i="51"/>
  <c r="BC568" i="51"/>
  <c r="BK567" i="51"/>
  <c r="BC567" i="51"/>
  <c r="BK566" i="51"/>
  <c r="BC566" i="51"/>
  <c r="BK565" i="51"/>
  <c r="BC565" i="51"/>
  <c r="BK564" i="51"/>
  <c r="BC564" i="51"/>
  <c r="BK563" i="51"/>
  <c r="BC563" i="51"/>
  <c r="BK562" i="51"/>
  <c r="BC562" i="51"/>
  <c r="BK561" i="51"/>
  <c r="BC561" i="51"/>
  <c r="BK560" i="51"/>
  <c r="BC560" i="51"/>
  <c r="BX559" i="51"/>
  <c r="BK559" i="51"/>
  <c r="BC559" i="51"/>
  <c r="BK554" i="51"/>
  <c r="CD524" i="51" s="1"/>
  <c r="CD554" i="51" s="1"/>
  <c r="BK553" i="51"/>
  <c r="BC553" i="51"/>
  <c r="BK552" i="51"/>
  <c r="BC552" i="51"/>
  <c r="BK551" i="51"/>
  <c r="BC551" i="51"/>
  <c r="BK550" i="51"/>
  <c r="BC550" i="51"/>
  <c r="BK549" i="51"/>
  <c r="BC549" i="51"/>
  <c r="BK548" i="51"/>
  <c r="BC548" i="51"/>
  <c r="BK547" i="51"/>
  <c r="BC547" i="51"/>
  <c r="BK546" i="51"/>
  <c r="BC546" i="51"/>
  <c r="BK545" i="51"/>
  <c r="BC545" i="51"/>
  <c r="BK544" i="51"/>
  <c r="BC544" i="51"/>
  <c r="BK543" i="51"/>
  <c r="BC543" i="51"/>
  <c r="BK542" i="51"/>
  <c r="BC542" i="51"/>
  <c r="BK541" i="51"/>
  <c r="BC541" i="51"/>
  <c r="BK540" i="51"/>
  <c r="BC540" i="51"/>
  <c r="BK539" i="51"/>
  <c r="BC539" i="51"/>
  <c r="BK538" i="51"/>
  <c r="BC538" i="51"/>
  <c r="BK537" i="51"/>
  <c r="BC537" i="51"/>
  <c r="BK536" i="51"/>
  <c r="BC536" i="51"/>
  <c r="BK535" i="51"/>
  <c r="BC535" i="51"/>
  <c r="BK534" i="51"/>
  <c r="BC534" i="51"/>
  <c r="BK533" i="51"/>
  <c r="BC533" i="51"/>
  <c r="BK532" i="51"/>
  <c r="BC532" i="51"/>
  <c r="BK531" i="51"/>
  <c r="BC531" i="51"/>
  <c r="BK530" i="51"/>
  <c r="BC530" i="51"/>
  <c r="BK529" i="51"/>
  <c r="BC529" i="51"/>
  <c r="BK528" i="51"/>
  <c r="BC528" i="51"/>
  <c r="BK527" i="51"/>
  <c r="BC527" i="51"/>
  <c r="BK526" i="51"/>
  <c r="BC526" i="51"/>
  <c r="BK525" i="51"/>
  <c r="BC525" i="51"/>
  <c r="BX524" i="51"/>
  <c r="BK524" i="51"/>
  <c r="BC524" i="51"/>
  <c r="BK519" i="51"/>
  <c r="CD489" i="51" s="1"/>
  <c r="CD519" i="51" s="1"/>
  <c r="BK518" i="51"/>
  <c r="BC518" i="51"/>
  <c r="BK517" i="51"/>
  <c r="BC517" i="51"/>
  <c r="BK516" i="51"/>
  <c r="BC516" i="51"/>
  <c r="BK515" i="51"/>
  <c r="BC515" i="51"/>
  <c r="BK514" i="51"/>
  <c r="BC514" i="51"/>
  <c r="BK513" i="51"/>
  <c r="BC513" i="51"/>
  <c r="BK512" i="51"/>
  <c r="BC512" i="51"/>
  <c r="BK511" i="51"/>
  <c r="BC511" i="51"/>
  <c r="BK510" i="51"/>
  <c r="BC510" i="51"/>
  <c r="BK509" i="51"/>
  <c r="BC509" i="51"/>
  <c r="BK508" i="51"/>
  <c r="BC508" i="51"/>
  <c r="BK507" i="51"/>
  <c r="BC507" i="51"/>
  <c r="BK506" i="51"/>
  <c r="BC506" i="51"/>
  <c r="BK505" i="51"/>
  <c r="BC505" i="51"/>
  <c r="BK504" i="51"/>
  <c r="BC504" i="51"/>
  <c r="BK503" i="51"/>
  <c r="BC503" i="51"/>
  <c r="BK502" i="51"/>
  <c r="BC502" i="51"/>
  <c r="BK501" i="51"/>
  <c r="BC501" i="51"/>
  <c r="BK500" i="51"/>
  <c r="BC500" i="51"/>
  <c r="BK499" i="51"/>
  <c r="BC499" i="51"/>
  <c r="BK498" i="51"/>
  <c r="BC498" i="51"/>
  <c r="BK497" i="51"/>
  <c r="BC497" i="51"/>
  <c r="BK496" i="51"/>
  <c r="BC496" i="51"/>
  <c r="BK495" i="51"/>
  <c r="BC495" i="51"/>
  <c r="BK494" i="51"/>
  <c r="BC494" i="51"/>
  <c r="BK493" i="51"/>
  <c r="BC493" i="51"/>
  <c r="BK492" i="51"/>
  <c r="BC492" i="51"/>
  <c r="BK491" i="51"/>
  <c r="BC491" i="51"/>
  <c r="BK490" i="51"/>
  <c r="BC490" i="51"/>
  <c r="BX489" i="51"/>
  <c r="BK489" i="51"/>
  <c r="BC489" i="51"/>
  <c r="BK484" i="51"/>
  <c r="CD454" i="51" s="1"/>
  <c r="CD484" i="51" s="1"/>
  <c r="BK483" i="51"/>
  <c r="BC483" i="51"/>
  <c r="BK482" i="51"/>
  <c r="BC482" i="51"/>
  <c r="BK481" i="51"/>
  <c r="BC481" i="51"/>
  <c r="BK480" i="51"/>
  <c r="BC480" i="51"/>
  <c r="BK479" i="51"/>
  <c r="BC479" i="51"/>
  <c r="BK478" i="51"/>
  <c r="BC478" i="51"/>
  <c r="BK477" i="51"/>
  <c r="BC477" i="51"/>
  <c r="BK476" i="51"/>
  <c r="BC476" i="51"/>
  <c r="BK475" i="51"/>
  <c r="BC475" i="51"/>
  <c r="BK474" i="51"/>
  <c r="BC474" i="51"/>
  <c r="BK473" i="51"/>
  <c r="BC473" i="51"/>
  <c r="BK472" i="51"/>
  <c r="BC472" i="51"/>
  <c r="BK471" i="51"/>
  <c r="BC471" i="51"/>
  <c r="BK470" i="51"/>
  <c r="BC470" i="51"/>
  <c r="BK469" i="51"/>
  <c r="BC469" i="51"/>
  <c r="BK468" i="51"/>
  <c r="BC468" i="51"/>
  <c r="BK467" i="51"/>
  <c r="BC467" i="51"/>
  <c r="BK466" i="51"/>
  <c r="BC466" i="51"/>
  <c r="BK465" i="51"/>
  <c r="BC465" i="51"/>
  <c r="BK464" i="51"/>
  <c r="BC464" i="51"/>
  <c r="BK463" i="51"/>
  <c r="BC463" i="51"/>
  <c r="BK462" i="51"/>
  <c r="BC462" i="51"/>
  <c r="BK461" i="51"/>
  <c r="BC461" i="51"/>
  <c r="BK460" i="51"/>
  <c r="BC460" i="51"/>
  <c r="BK459" i="51"/>
  <c r="BC459" i="51"/>
  <c r="BK458" i="51"/>
  <c r="BC458" i="51"/>
  <c r="BK457" i="51"/>
  <c r="BC457" i="51"/>
  <c r="BK456" i="51"/>
  <c r="BC456" i="51"/>
  <c r="BK455" i="51"/>
  <c r="BC455" i="51"/>
  <c r="BX454" i="51"/>
  <c r="BK454" i="51"/>
  <c r="BC454" i="51"/>
  <c r="BK449" i="51"/>
  <c r="CD419" i="51" s="1"/>
  <c r="CD449" i="51" s="1"/>
  <c r="BK448" i="51"/>
  <c r="BC448" i="51"/>
  <c r="BK447" i="51"/>
  <c r="BC447" i="51"/>
  <c r="BK446" i="51"/>
  <c r="BC446" i="51"/>
  <c r="BK445" i="51"/>
  <c r="BC445" i="51"/>
  <c r="BK444" i="51"/>
  <c r="BC444" i="51"/>
  <c r="BK443" i="51"/>
  <c r="BC443" i="51"/>
  <c r="BK442" i="51"/>
  <c r="BC442" i="51"/>
  <c r="BK441" i="51"/>
  <c r="BC441" i="51"/>
  <c r="BK440" i="51"/>
  <c r="BC440" i="51"/>
  <c r="BK439" i="51"/>
  <c r="BC439" i="51"/>
  <c r="BK438" i="51"/>
  <c r="BC438" i="51"/>
  <c r="BK437" i="51"/>
  <c r="BC437" i="51"/>
  <c r="BK436" i="51"/>
  <c r="BC436" i="51"/>
  <c r="BK435" i="51"/>
  <c r="BC435" i="51"/>
  <c r="BK434" i="51"/>
  <c r="BC434" i="51"/>
  <c r="BK433" i="51"/>
  <c r="BC433" i="51"/>
  <c r="BK432" i="51"/>
  <c r="BC432" i="51"/>
  <c r="BK431" i="51"/>
  <c r="BC431" i="51"/>
  <c r="BK430" i="51"/>
  <c r="BC430" i="51"/>
  <c r="BK429" i="51"/>
  <c r="BC429" i="51"/>
  <c r="BK428" i="51"/>
  <c r="BC428" i="51"/>
  <c r="BK427" i="51"/>
  <c r="BC427" i="51"/>
  <c r="BK426" i="51"/>
  <c r="BC426" i="51"/>
  <c r="BK425" i="51"/>
  <c r="BC425" i="51"/>
  <c r="BK424" i="51"/>
  <c r="BC424" i="51"/>
  <c r="BK423" i="51"/>
  <c r="BC423" i="51"/>
  <c r="BK422" i="51"/>
  <c r="BC422" i="51"/>
  <c r="BK421" i="51"/>
  <c r="BC421" i="51"/>
  <c r="BK420" i="51"/>
  <c r="BC420" i="51"/>
  <c r="BX419" i="51"/>
  <c r="BK419" i="51"/>
  <c r="BC419" i="51"/>
  <c r="BK414" i="51"/>
  <c r="CD384" i="51" s="1"/>
  <c r="CD414" i="51" s="1"/>
  <c r="BK413" i="51"/>
  <c r="BC413" i="51"/>
  <c r="BK412" i="51"/>
  <c r="BC412" i="51"/>
  <c r="BK411" i="51"/>
  <c r="BC411" i="51"/>
  <c r="BK410" i="51"/>
  <c r="BC410" i="51"/>
  <c r="BK409" i="51"/>
  <c r="BC409" i="51"/>
  <c r="BK408" i="51"/>
  <c r="BC408" i="51"/>
  <c r="BK407" i="51"/>
  <c r="BC407" i="51"/>
  <c r="BK406" i="51"/>
  <c r="BC406" i="51"/>
  <c r="BK405" i="51"/>
  <c r="BC405" i="51"/>
  <c r="BK404" i="51"/>
  <c r="BC404" i="51"/>
  <c r="BK403" i="51"/>
  <c r="BC403" i="51"/>
  <c r="BK402" i="51"/>
  <c r="BC402" i="51"/>
  <c r="BK401" i="51"/>
  <c r="BC401" i="51"/>
  <c r="BK400" i="51"/>
  <c r="BC400" i="51"/>
  <c r="BK399" i="51"/>
  <c r="BC399" i="51"/>
  <c r="BK398" i="51"/>
  <c r="BC398" i="51"/>
  <c r="BK397" i="51"/>
  <c r="BC397" i="51"/>
  <c r="BK396" i="51"/>
  <c r="BC396" i="51"/>
  <c r="BK395" i="51"/>
  <c r="BC395" i="51"/>
  <c r="BK394" i="51"/>
  <c r="BC394" i="51"/>
  <c r="BK393" i="51"/>
  <c r="BC393" i="51"/>
  <c r="BK392" i="51"/>
  <c r="BC392" i="51"/>
  <c r="BK391" i="51"/>
  <c r="BC391" i="51"/>
  <c r="BK390" i="51"/>
  <c r="BC390" i="51"/>
  <c r="BK389" i="51"/>
  <c r="BC389" i="51"/>
  <c r="BK388" i="51"/>
  <c r="BC388" i="51"/>
  <c r="BK387" i="51"/>
  <c r="BC387" i="51"/>
  <c r="BK386" i="51"/>
  <c r="BC386" i="51"/>
  <c r="BK385" i="51"/>
  <c r="BC385" i="51"/>
  <c r="BX384" i="51"/>
  <c r="BK384" i="51"/>
  <c r="BC384" i="51"/>
  <c r="BK379" i="51"/>
  <c r="CD349" i="51" s="1"/>
  <c r="CD379" i="51" s="1"/>
  <c r="BK378" i="51"/>
  <c r="BC378" i="51"/>
  <c r="BK377" i="51"/>
  <c r="BC377" i="51"/>
  <c r="BK376" i="51"/>
  <c r="BC376" i="51"/>
  <c r="BK375" i="51"/>
  <c r="BC375" i="51"/>
  <c r="BK374" i="51"/>
  <c r="BC374" i="51"/>
  <c r="BK373" i="51"/>
  <c r="BC373" i="51"/>
  <c r="BK372" i="51"/>
  <c r="BC372" i="51"/>
  <c r="BK371" i="51"/>
  <c r="BC371" i="51"/>
  <c r="BK370" i="51"/>
  <c r="BC370" i="51"/>
  <c r="BK369" i="51"/>
  <c r="BC369" i="51"/>
  <c r="BK368" i="51"/>
  <c r="BC368" i="51"/>
  <c r="BK367" i="51"/>
  <c r="BC367" i="51"/>
  <c r="BK366" i="51"/>
  <c r="BC366" i="51"/>
  <c r="BK365" i="51"/>
  <c r="BC365" i="51"/>
  <c r="BK364" i="51"/>
  <c r="BC364" i="51"/>
  <c r="BK363" i="51"/>
  <c r="BC363" i="51"/>
  <c r="BK362" i="51"/>
  <c r="BC362" i="51"/>
  <c r="BK361" i="51"/>
  <c r="BC361" i="51"/>
  <c r="BK360" i="51"/>
  <c r="BC360" i="51"/>
  <c r="BK359" i="51"/>
  <c r="BC359" i="51"/>
  <c r="BK358" i="51"/>
  <c r="BC358" i="51"/>
  <c r="BK357" i="51"/>
  <c r="BC357" i="51"/>
  <c r="BK356" i="51"/>
  <c r="BC356" i="51"/>
  <c r="BK355" i="51"/>
  <c r="BC355" i="51"/>
  <c r="BK354" i="51"/>
  <c r="BC354" i="51"/>
  <c r="BK353" i="51"/>
  <c r="BC353" i="51"/>
  <c r="BK352" i="51"/>
  <c r="BC352" i="51"/>
  <c r="BK351" i="51"/>
  <c r="BC351" i="51"/>
  <c r="BK350" i="51"/>
  <c r="BC350" i="51"/>
  <c r="BX349" i="51"/>
  <c r="BK349" i="51"/>
  <c r="BC349" i="51"/>
  <c r="BK344" i="51"/>
  <c r="CD314" i="51" s="1"/>
  <c r="CD344" i="51" s="1"/>
  <c r="BK343" i="51"/>
  <c r="BC343" i="51"/>
  <c r="BK342" i="51"/>
  <c r="BC342" i="51"/>
  <c r="BK341" i="51"/>
  <c r="BC341" i="51"/>
  <c r="BK340" i="51"/>
  <c r="BC340" i="51"/>
  <c r="BK339" i="51"/>
  <c r="BC339" i="51"/>
  <c r="BK338" i="51"/>
  <c r="BC338" i="51"/>
  <c r="BK337" i="51"/>
  <c r="BC337" i="51"/>
  <c r="BK336" i="51"/>
  <c r="BC336" i="51"/>
  <c r="BK335" i="51"/>
  <c r="BC335" i="51"/>
  <c r="BK334" i="51"/>
  <c r="BC334" i="51"/>
  <c r="BK333" i="51"/>
  <c r="BC333" i="51"/>
  <c r="BK332" i="51"/>
  <c r="BC332" i="51"/>
  <c r="BK331" i="51"/>
  <c r="BC331" i="51"/>
  <c r="BK330" i="51"/>
  <c r="BC330" i="51"/>
  <c r="BK329" i="51"/>
  <c r="BC329" i="51"/>
  <c r="BK328" i="51"/>
  <c r="BC328" i="51"/>
  <c r="BK327" i="51"/>
  <c r="BC327" i="51"/>
  <c r="BK326" i="51"/>
  <c r="BC326" i="51"/>
  <c r="BK325" i="51"/>
  <c r="BC325" i="51"/>
  <c r="BK324" i="51"/>
  <c r="BC324" i="51"/>
  <c r="BK323" i="51"/>
  <c r="BC323" i="51"/>
  <c r="BK322" i="51"/>
  <c r="BC322" i="51"/>
  <c r="BK321" i="51"/>
  <c r="BC321" i="51"/>
  <c r="BK320" i="51"/>
  <c r="BC320" i="51"/>
  <c r="BK319" i="51"/>
  <c r="BC319" i="51"/>
  <c r="BK318" i="51"/>
  <c r="BC318" i="51"/>
  <c r="BK317" i="51"/>
  <c r="BC317" i="51"/>
  <c r="BK316" i="51"/>
  <c r="BC316" i="51"/>
  <c r="BK315" i="51"/>
  <c r="BC315" i="51"/>
  <c r="BX314" i="51"/>
  <c r="BK314" i="51"/>
  <c r="BC314" i="51"/>
  <c r="BK309" i="51"/>
  <c r="CD279" i="51" s="1"/>
  <c r="CD309" i="51" s="1"/>
  <c r="BK308" i="51"/>
  <c r="BC308" i="51"/>
  <c r="BK307" i="51"/>
  <c r="BC307" i="51"/>
  <c r="BK306" i="51"/>
  <c r="BC306" i="51"/>
  <c r="BK305" i="51"/>
  <c r="BC305" i="51"/>
  <c r="BK304" i="51"/>
  <c r="BC304" i="51"/>
  <c r="BK303" i="51"/>
  <c r="BC303" i="51"/>
  <c r="BK302" i="51"/>
  <c r="BC302" i="51"/>
  <c r="BK301" i="51"/>
  <c r="BC301" i="51"/>
  <c r="BK300" i="51"/>
  <c r="BC300" i="51"/>
  <c r="BK299" i="51"/>
  <c r="BC299" i="51"/>
  <c r="BK298" i="51"/>
  <c r="BC298" i="51"/>
  <c r="BK297" i="51"/>
  <c r="BC297" i="51"/>
  <c r="BK296" i="51"/>
  <c r="BC296" i="51"/>
  <c r="BK295" i="51"/>
  <c r="BC295" i="51"/>
  <c r="BK294" i="51"/>
  <c r="BC294" i="51"/>
  <c r="BK293" i="51"/>
  <c r="BC293" i="51"/>
  <c r="BK292" i="51"/>
  <c r="BC292" i="51"/>
  <c r="BK291" i="51"/>
  <c r="BC291" i="51"/>
  <c r="BK290" i="51"/>
  <c r="BC290" i="51"/>
  <c r="BK289" i="51"/>
  <c r="BC289" i="51"/>
  <c r="BK288" i="51"/>
  <c r="BC288" i="51"/>
  <c r="BK287" i="51"/>
  <c r="BC287" i="51"/>
  <c r="BK286" i="51"/>
  <c r="BC286" i="51"/>
  <c r="BK285" i="51"/>
  <c r="BC285" i="51"/>
  <c r="BK284" i="51"/>
  <c r="BC284" i="51"/>
  <c r="BK283" i="51"/>
  <c r="BC283" i="51"/>
  <c r="BK282" i="51"/>
  <c r="BC282" i="51"/>
  <c r="BK281" i="51"/>
  <c r="BC281" i="51"/>
  <c r="BK280" i="51"/>
  <c r="BC280" i="51"/>
  <c r="BX279" i="51"/>
  <c r="BK279" i="51"/>
  <c r="BC279" i="51"/>
  <c r="BK274" i="51"/>
  <c r="CD244" i="51" s="1"/>
  <c r="CD274" i="51" s="1"/>
  <c r="BK273" i="51"/>
  <c r="BC273" i="51"/>
  <c r="BK272" i="51"/>
  <c r="BC272" i="51"/>
  <c r="BK271" i="51"/>
  <c r="BC271" i="51"/>
  <c r="BK270" i="51"/>
  <c r="BC270" i="51"/>
  <c r="BK269" i="51"/>
  <c r="BC269" i="51"/>
  <c r="BK268" i="51"/>
  <c r="BC268" i="51"/>
  <c r="BK267" i="51"/>
  <c r="BC267" i="51"/>
  <c r="BK266" i="51"/>
  <c r="BC266" i="51"/>
  <c r="BK265" i="51"/>
  <c r="BC265" i="51"/>
  <c r="BK264" i="51"/>
  <c r="BC264" i="51"/>
  <c r="BK263" i="51"/>
  <c r="BC263" i="51"/>
  <c r="BK262" i="51"/>
  <c r="BC262" i="51"/>
  <c r="BK261" i="51"/>
  <c r="BC261" i="51"/>
  <c r="BK260" i="51"/>
  <c r="BC260" i="51"/>
  <c r="BK259" i="51"/>
  <c r="BC259" i="51"/>
  <c r="BK258" i="51"/>
  <c r="BC258" i="51"/>
  <c r="BK257" i="51"/>
  <c r="BC257" i="51"/>
  <c r="BK256" i="51"/>
  <c r="BC256" i="51"/>
  <c r="BK255" i="51"/>
  <c r="BC255" i="51"/>
  <c r="BK254" i="51"/>
  <c r="BC254" i="51"/>
  <c r="BK253" i="51"/>
  <c r="BC253" i="51"/>
  <c r="BK252" i="51"/>
  <c r="BC252" i="51"/>
  <c r="BK251" i="51"/>
  <c r="BC251" i="51"/>
  <c r="BK250" i="51"/>
  <c r="BC250" i="51"/>
  <c r="BK249" i="51"/>
  <c r="BC249" i="51"/>
  <c r="BK248" i="51"/>
  <c r="BC248" i="51"/>
  <c r="BK247" i="51"/>
  <c r="BC247" i="51"/>
  <c r="BK246" i="51"/>
  <c r="BC246" i="51"/>
  <c r="BK245" i="51"/>
  <c r="BC245" i="51"/>
  <c r="BX244" i="51"/>
  <c r="BK244" i="51"/>
  <c r="BC244" i="51"/>
  <c r="BK239" i="51"/>
  <c r="CD209" i="51" s="1"/>
  <c r="CD239" i="51" s="1"/>
  <c r="BK238" i="51"/>
  <c r="BC238" i="51"/>
  <c r="BK237" i="51"/>
  <c r="BC237" i="51"/>
  <c r="BK236" i="51"/>
  <c r="BC236" i="51"/>
  <c r="BK235" i="51"/>
  <c r="BC235" i="51"/>
  <c r="BK234" i="51"/>
  <c r="BC234" i="51"/>
  <c r="BK233" i="51"/>
  <c r="BC233" i="51"/>
  <c r="BK232" i="51"/>
  <c r="BC232" i="51"/>
  <c r="BK231" i="51"/>
  <c r="BC231" i="51"/>
  <c r="BK230" i="51"/>
  <c r="BC230" i="51"/>
  <c r="BK229" i="51"/>
  <c r="BC229" i="51"/>
  <c r="BK228" i="51"/>
  <c r="BC228" i="51"/>
  <c r="BK227" i="51"/>
  <c r="BC227" i="51"/>
  <c r="BK226" i="51"/>
  <c r="BC226" i="51"/>
  <c r="BK225" i="51"/>
  <c r="BC225" i="51"/>
  <c r="BK224" i="51"/>
  <c r="BC224" i="51"/>
  <c r="BK223" i="51"/>
  <c r="BC223" i="51"/>
  <c r="BK222" i="51"/>
  <c r="BC222" i="51"/>
  <c r="BK221" i="51"/>
  <c r="BC221" i="51"/>
  <c r="BK220" i="51"/>
  <c r="BC220" i="51"/>
  <c r="BK219" i="51"/>
  <c r="BC219" i="51"/>
  <c r="BK218" i="51"/>
  <c r="BC218" i="51"/>
  <c r="BK217" i="51"/>
  <c r="BC217" i="51"/>
  <c r="BK216" i="51"/>
  <c r="BC216" i="51"/>
  <c r="BK215" i="51"/>
  <c r="BC215" i="51"/>
  <c r="BK214" i="51"/>
  <c r="BC214" i="51"/>
  <c r="BK213" i="51"/>
  <c r="BC213" i="51"/>
  <c r="BK212" i="51"/>
  <c r="BC212" i="51"/>
  <c r="BK211" i="51"/>
  <c r="BC211" i="51"/>
  <c r="BK210" i="51"/>
  <c r="BC210" i="51"/>
  <c r="BX209" i="51"/>
  <c r="BK209" i="51"/>
  <c r="BC209" i="51"/>
  <c r="BK204" i="51"/>
  <c r="CD174" i="51" s="1"/>
  <c r="CD204" i="51" s="1"/>
  <c r="BK203" i="51"/>
  <c r="BC203" i="51"/>
  <c r="BK202" i="51"/>
  <c r="BC202" i="51"/>
  <c r="BK201" i="51"/>
  <c r="BC201" i="51"/>
  <c r="BK200" i="51"/>
  <c r="BC200" i="51"/>
  <c r="BK199" i="51"/>
  <c r="BC199" i="51"/>
  <c r="BK198" i="51"/>
  <c r="BC198" i="51"/>
  <c r="BK197" i="51"/>
  <c r="BC197" i="51"/>
  <c r="BK196" i="51"/>
  <c r="BC196" i="51"/>
  <c r="BK195" i="51"/>
  <c r="BC195" i="51"/>
  <c r="BK194" i="51"/>
  <c r="BC194" i="51"/>
  <c r="BK193" i="51"/>
  <c r="BC193" i="51"/>
  <c r="BK192" i="51"/>
  <c r="BC192" i="51"/>
  <c r="BK191" i="51"/>
  <c r="BC191" i="51"/>
  <c r="BK190" i="51"/>
  <c r="BC190" i="51"/>
  <c r="BK189" i="51"/>
  <c r="BC189" i="51"/>
  <c r="BK188" i="51"/>
  <c r="BC188" i="51"/>
  <c r="BK187" i="51"/>
  <c r="BC187" i="51"/>
  <c r="BK186" i="51"/>
  <c r="BC186" i="51"/>
  <c r="BK185" i="51"/>
  <c r="BC185" i="51"/>
  <c r="BK184" i="51"/>
  <c r="BC184" i="51"/>
  <c r="BK183" i="51"/>
  <c r="BC183" i="51"/>
  <c r="BK182" i="51"/>
  <c r="BC182" i="51"/>
  <c r="BK181" i="51"/>
  <c r="BC181" i="51"/>
  <c r="BK180" i="51"/>
  <c r="BC180" i="51"/>
  <c r="BK179" i="51"/>
  <c r="BC179" i="51"/>
  <c r="BK178" i="51"/>
  <c r="BC178" i="51"/>
  <c r="BK177" i="51"/>
  <c r="BC177" i="51"/>
  <c r="BK176" i="51"/>
  <c r="BC176" i="51"/>
  <c r="BK175" i="51"/>
  <c r="BC175" i="51"/>
  <c r="BX174" i="51"/>
  <c r="BK174" i="51"/>
  <c r="BC174" i="51"/>
  <c r="BK169" i="51"/>
  <c r="CD139" i="51" s="1"/>
  <c r="CD169" i="51" s="1"/>
  <c r="BK168" i="51"/>
  <c r="BC168" i="51"/>
  <c r="BK167" i="51"/>
  <c r="BC167" i="51"/>
  <c r="BK166" i="51"/>
  <c r="BC166" i="51"/>
  <c r="BK165" i="51"/>
  <c r="BC165" i="51"/>
  <c r="BK164" i="51"/>
  <c r="BC164" i="51"/>
  <c r="BK163" i="51"/>
  <c r="BC163" i="51"/>
  <c r="BK162" i="51"/>
  <c r="BC162" i="51"/>
  <c r="BK161" i="51"/>
  <c r="BC161" i="51"/>
  <c r="BK160" i="51"/>
  <c r="BC160" i="51"/>
  <c r="BK159" i="51"/>
  <c r="BC159" i="51"/>
  <c r="BK158" i="51"/>
  <c r="BC158" i="51"/>
  <c r="BK157" i="51"/>
  <c r="BC157" i="51"/>
  <c r="BK156" i="51"/>
  <c r="BC156" i="51"/>
  <c r="BK155" i="51"/>
  <c r="BC155" i="51"/>
  <c r="BK154" i="51"/>
  <c r="BC154" i="51"/>
  <c r="BK153" i="51"/>
  <c r="BC153" i="51"/>
  <c r="BK152" i="51"/>
  <c r="BC152" i="51"/>
  <c r="BK151" i="51"/>
  <c r="BC151" i="51"/>
  <c r="BK150" i="51"/>
  <c r="BC150" i="51"/>
  <c r="BK149" i="51"/>
  <c r="BC149" i="51"/>
  <c r="BK148" i="51"/>
  <c r="BC148" i="51"/>
  <c r="BK147" i="51"/>
  <c r="BC147" i="51"/>
  <c r="BK146" i="51"/>
  <c r="BC146" i="51"/>
  <c r="BK145" i="51"/>
  <c r="BC145" i="51"/>
  <c r="BK144" i="51"/>
  <c r="BC144" i="51"/>
  <c r="BK143" i="51"/>
  <c r="BC143" i="51"/>
  <c r="BK142" i="51"/>
  <c r="BC142" i="51"/>
  <c r="BK141" i="51"/>
  <c r="BC141" i="51"/>
  <c r="BK140" i="51"/>
  <c r="BC140" i="51"/>
  <c r="BX139" i="51"/>
  <c r="BK139" i="51"/>
  <c r="BC139" i="51"/>
  <c r="BK134" i="51"/>
  <c r="CD104" i="51" s="1"/>
  <c r="CD134" i="51" s="1"/>
  <c r="BK133" i="51"/>
  <c r="BC133" i="51"/>
  <c r="BK132" i="51"/>
  <c r="BC132" i="51"/>
  <c r="BK131" i="51"/>
  <c r="BC131" i="51"/>
  <c r="BK130" i="51"/>
  <c r="BC130" i="51"/>
  <c r="BK129" i="51"/>
  <c r="BC129" i="51"/>
  <c r="BK128" i="51"/>
  <c r="BC128" i="51"/>
  <c r="BK127" i="51"/>
  <c r="BC127" i="51"/>
  <c r="BK126" i="51"/>
  <c r="BC126" i="51"/>
  <c r="BK125" i="51"/>
  <c r="BC125" i="51"/>
  <c r="BK124" i="51"/>
  <c r="BC124" i="51"/>
  <c r="BK123" i="51"/>
  <c r="BC123" i="51"/>
  <c r="BK122" i="51"/>
  <c r="BC122" i="51"/>
  <c r="BK121" i="51"/>
  <c r="BC121" i="51"/>
  <c r="BK120" i="51"/>
  <c r="BC120" i="51"/>
  <c r="BK119" i="51"/>
  <c r="BC119" i="51"/>
  <c r="BK118" i="51"/>
  <c r="BC118" i="51"/>
  <c r="BK117" i="51"/>
  <c r="BC117" i="51"/>
  <c r="BK116" i="51"/>
  <c r="BC116" i="51"/>
  <c r="BK115" i="51"/>
  <c r="BC115" i="51"/>
  <c r="BK114" i="51"/>
  <c r="BC114" i="51"/>
  <c r="BK113" i="51"/>
  <c r="BC113" i="51"/>
  <c r="BK112" i="51"/>
  <c r="BC112" i="51"/>
  <c r="BK111" i="51"/>
  <c r="BC111" i="51"/>
  <c r="BK110" i="51"/>
  <c r="BC110" i="51"/>
  <c r="BK109" i="51"/>
  <c r="BC109" i="51"/>
  <c r="BK108" i="51"/>
  <c r="BC108" i="51"/>
  <c r="BK107" i="51"/>
  <c r="BC107" i="51"/>
  <c r="BK106" i="51"/>
  <c r="BC106" i="51"/>
  <c r="BK105" i="51"/>
  <c r="BC105" i="51"/>
  <c r="BX104" i="51"/>
  <c r="BK104" i="51"/>
  <c r="BC104" i="51"/>
  <c r="BK99" i="51"/>
  <c r="CD69" i="51" s="1"/>
  <c r="CD99" i="51" s="1"/>
  <c r="BK98" i="51"/>
  <c r="BC98" i="51"/>
  <c r="BK97" i="51"/>
  <c r="BC97" i="51"/>
  <c r="BK96" i="51"/>
  <c r="BC96" i="51"/>
  <c r="BK95" i="51"/>
  <c r="BC95" i="51"/>
  <c r="BK94" i="51"/>
  <c r="BC94" i="51"/>
  <c r="BK93" i="51"/>
  <c r="BC93" i="51"/>
  <c r="BK92" i="51"/>
  <c r="BC92" i="51"/>
  <c r="BK91" i="51"/>
  <c r="BC91" i="51"/>
  <c r="BK90" i="51"/>
  <c r="BC90" i="51"/>
  <c r="BK89" i="51"/>
  <c r="BC89" i="51"/>
  <c r="BK88" i="51"/>
  <c r="BC88" i="51"/>
  <c r="BK87" i="51"/>
  <c r="BC87" i="51"/>
  <c r="BK86" i="51"/>
  <c r="BC86" i="51"/>
  <c r="BK85" i="51"/>
  <c r="BC85" i="51"/>
  <c r="BK84" i="51"/>
  <c r="BC84" i="51"/>
  <c r="BK83" i="51"/>
  <c r="BC83" i="51"/>
  <c r="BK82" i="51"/>
  <c r="BC82" i="51"/>
  <c r="BK81" i="51"/>
  <c r="BC81" i="51"/>
  <c r="BK80" i="51"/>
  <c r="BC80" i="51"/>
  <c r="BK79" i="51"/>
  <c r="BC79" i="51"/>
  <c r="BK78" i="51"/>
  <c r="BC78" i="51"/>
  <c r="BK77" i="51"/>
  <c r="BC77" i="51"/>
  <c r="BK76" i="51"/>
  <c r="BC76" i="51"/>
  <c r="BK75" i="51"/>
  <c r="BC75" i="51"/>
  <c r="BK74" i="51"/>
  <c r="BC74" i="51"/>
  <c r="BK73" i="51"/>
  <c r="BC73" i="51"/>
  <c r="BK72" i="51"/>
  <c r="BC72" i="51"/>
  <c r="BK71" i="51"/>
  <c r="BC71" i="51"/>
  <c r="BK70" i="51"/>
  <c r="BC70" i="51"/>
  <c r="BX69" i="51"/>
  <c r="BK69" i="51"/>
  <c r="BC69" i="51"/>
  <c r="BK63" i="51"/>
  <c r="BC63" i="51"/>
  <c r="BK62" i="51"/>
  <c r="BC62" i="51"/>
  <c r="BK61" i="51"/>
  <c r="BC61" i="51"/>
  <c r="BK60" i="51"/>
  <c r="BC60" i="51"/>
  <c r="BK59" i="51"/>
  <c r="BC59" i="51"/>
  <c r="BK58" i="51"/>
  <c r="BC58" i="51"/>
  <c r="BK57" i="51"/>
  <c r="BC57" i="51"/>
  <c r="BK56" i="51"/>
  <c r="BC56" i="51"/>
  <c r="BK55" i="51"/>
  <c r="BC55" i="51"/>
  <c r="BK54" i="51"/>
  <c r="BC54" i="51"/>
  <c r="BK53" i="51"/>
  <c r="BC53" i="51"/>
  <c r="BK52" i="51"/>
  <c r="BC52" i="51"/>
  <c r="BK51" i="51"/>
  <c r="BC51" i="51"/>
  <c r="BK50" i="51"/>
  <c r="BC50" i="51"/>
  <c r="BK49" i="51"/>
  <c r="BC49" i="51"/>
  <c r="BK48" i="51"/>
  <c r="BC48" i="51"/>
  <c r="BK47" i="51"/>
  <c r="BC47" i="51"/>
  <c r="BK46" i="51"/>
  <c r="BC46" i="51"/>
  <c r="BK45" i="51"/>
  <c r="BC45" i="51"/>
  <c r="BK44" i="51"/>
  <c r="BC44" i="51"/>
  <c r="BK43" i="51"/>
  <c r="BC43" i="51"/>
  <c r="BK42" i="51"/>
  <c r="BC42" i="51"/>
  <c r="BK41" i="51"/>
  <c r="BC41" i="51"/>
  <c r="BK40" i="51"/>
  <c r="BC40" i="51"/>
  <c r="BK39" i="51"/>
  <c r="BC39" i="51"/>
  <c r="BK38" i="51"/>
  <c r="BC38" i="51"/>
  <c r="BK37" i="51"/>
  <c r="BC37" i="51"/>
  <c r="BK36" i="51"/>
  <c r="BC36" i="51"/>
  <c r="BK35" i="51"/>
  <c r="BC35" i="51"/>
  <c r="BK34" i="51"/>
  <c r="BK64" i="51" s="1"/>
  <c r="BC34" i="51"/>
  <c r="P2518" i="51" s="1"/>
  <c r="BX34" i="51" l="1"/>
  <c r="CD34" i="51" s="1"/>
  <c r="CD64" i="51" s="1"/>
  <c r="CD1049" i="51"/>
  <c r="CD1079" i="51" s="1"/>
  <c r="CD1084" i="51"/>
  <c r="CD1114" i="51" s="1"/>
  <c r="CD1119" i="51"/>
  <c r="CD1149" i="51" s="1"/>
  <c r="CD1154" i="51"/>
  <c r="CD1184" i="51" s="1"/>
  <c r="CD1189" i="51"/>
  <c r="CD1219" i="51" s="1"/>
  <c r="CD1224" i="51"/>
  <c r="CD1254" i="51" s="1"/>
  <c r="CD1259" i="51"/>
  <c r="CD1289" i="51" s="1"/>
  <c r="CD1294" i="51"/>
  <c r="CD1324" i="51" s="1"/>
  <c r="CD1329" i="51"/>
  <c r="CD1359" i="51" s="1"/>
  <c r="CD1364" i="51"/>
  <c r="CD1394" i="51" s="1"/>
  <c r="CD1399" i="51"/>
  <c r="CD1429" i="51" s="1"/>
  <c r="CD1434" i="51"/>
  <c r="CD1464" i="51" s="1"/>
  <c r="CD1469" i="51"/>
  <c r="CD1499" i="51" s="1"/>
  <c r="CD1504" i="51"/>
  <c r="CD1534" i="51" s="1"/>
  <c r="CD1539" i="51"/>
  <c r="CD1569" i="51" s="1"/>
  <c r="CD1574" i="51"/>
  <c r="CD1604" i="51" s="1"/>
  <c r="CD1609" i="51"/>
  <c r="CD1639" i="51" s="1"/>
  <c r="CD1644" i="51"/>
  <c r="CD1674" i="51" s="1"/>
  <c r="CD1679" i="51"/>
  <c r="CD1709" i="51" s="1"/>
  <c r="CD1714" i="51"/>
  <c r="CD1744" i="51" s="1"/>
  <c r="CD1749" i="51"/>
  <c r="CD1779" i="51" s="1"/>
  <c r="CD1784" i="51"/>
  <c r="CD1814" i="51" s="1"/>
  <c r="CD1819" i="51"/>
  <c r="CD1849" i="51" s="1"/>
  <c r="CD1854" i="51"/>
  <c r="CD1884" i="51" s="1"/>
  <c r="CD1889" i="51"/>
  <c r="CD1919" i="51" s="1"/>
  <c r="CD1924" i="51"/>
  <c r="CD1954" i="51" s="1"/>
  <c r="CD1959" i="51"/>
  <c r="CD1989" i="51" s="1"/>
  <c r="CD1994" i="51"/>
  <c r="CD2024" i="51" s="1"/>
  <c r="CD2029" i="51"/>
  <c r="CD2059" i="51" s="1"/>
  <c r="CD2064" i="51"/>
  <c r="CD2094" i="51" s="1"/>
  <c r="CD2099" i="51"/>
  <c r="CD2129" i="51" s="1"/>
  <c r="CD2134" i="51"/>
  <c r="CD2164" i="51" s="1"/>
  <c r="CD2169" i="51"/>
  <c r="CD2199" i="51" s="1"/>
  <c r="CD2204" i="51"/>
  <c r="CD2234" i="51" s="1"/>
  <c r="CD2239" i="51"/>
  <c r="CD2269" i="51" s="1"/>
  <c r="CD2274" i="51"/>
  <c r="CD2304" i="51" s="1"/>
  <c r="CD2309" i="51"/>
  <c r="CD2339" i="51" s="1"/>
  <c r="CD2344" i="51"/>
  <c r="CD2374" i="51" s="1"/>
  <c r="CD2379" i="51"/>
  <c r="CD2409" i="51" s="1"/>
  <c r="CD2414" i="51"/>
  <c r="CD2444" i="51" s="1"/>
  <c r="CD2449" i="51"/>
  <c r="CD2479" i="51" s="1"/>
  <c r="CD2484" i="51"/>
  <c r="CD2514" i="51" s="1"/>
  <c r="BC279" i="1"/>
  <c r="BC280" i="1"/>
  <c r="P313" i="1" s="1"/>
  <c r="BC278" i="1"/>
  <c r="BC271" i="1"/>
  <c r="BC272" i="1"/>
  <c r="BC270" i="1"/>
  <c r="BC264" i="1"/>
  <c r="BC263" i="1"/>
  <c r="BC248" i="1"/>
  <c r="BC249" i="1"/>
  <c r="BC250" i="1"/>
  <c r="BC251" i="1"/>
  <c r="BC252" i="1"/>
  <c r="BC253" i="1"/>
  <c r="BC254" i="1"/>
  <c r="BC255" i="1"/>
  <c r="BC256" i="1"/>
  <c r="BC257" i="1"/>
  <c r="BC247" i="1"/>
  <c r="BC232" i="1"/>
  <c r="BC233" i="1"/>
  <c r="BC234" i="1"/>
  <c r="BC236" i="1"/>
  <c r="BC237" i="1"/>
  <c r="BC238" i="1"/>
  <c r="BC239" i="1"/>
  <c r="BC240" i="1"/>
  <c r="BC241" i="1"/>
  <c r="BC231" i="1"/>
  <c r="BC216" i="1"/>
  <c r="BC217" i="1"/>
  <c r="BC218" i="1"/>
  <c r="BC219" i="1"/>
  <c r="BC220" i="1"/>
  <c r="BC221" i="1"/>
  <c r="BC222" i="1"/>
  <c r="BC223" i="1"/>
  <c r="BC224" i="1"/>
  <c r="BC225" i="1"/>
  <c r="BC215" i="1"/>
  <c r="BC200" i="1"/>
  <c r="BC201" i="1"/>
  <c r="BC202" i="1"/>
  <c r="BC203" i="1"/>
  <c r="BC204" i="1"/>
  <c r="BC205" i="1"/>
  <c r="BC206" i="1"/>
  <c r="BC207" i="1"/>
  <c r="BC208" i="1"/>
  <c r="BC209" i="1"/>
  <c r="BC199" i="1"/>
  <c r="BC184" i="1"/>
  <c r="BC185" i="1"/>
  <c r="BC186" i="1"/>
  <c r="BC187" i="1"/>
  <c r="BC188" i="1"/>
  <c r="BC189" i="1"/>
  <c r="BC190" i="1"/>
  <c r="BC191" i="1"/>
  <c r="BC192" i="1"/>
  <c r="BC193" i="1"/>
  <c r="BC183" i="1"/>
  <c r="BC177" i="1"/>
  <c r="BC171" i="1"/>
  <c r="BC162" i="1"/>
  <c r="BC153" i="1"/>
  <c r="BC144" i="1"/>
  <c r="BC128" i="1"/>
  <c r="BC112" i="1"/>
  <c r="BC96" i="1"/>
  <c r="BC80" i="1"/>
  <c r="BC64" i="1"/>
  <c r="BC56" i="1"/>
  <c r="BC57" i="1"/>
  <c r="BC58" i="1"/>
  <c r="BC55" i="1"/>
  <c r="BC47" i="1"/>
  <c r="BC48" i="1"/>
  <c r="BC49" i="1"/>
  <c r="BC46" i="1"/>
  <c r="BC40" i="1"/>
  <c r="BC34" i="1"/>
  <c r="P314" i="1" l="1"/>
  <c r="P309" i="1"/>
  <c r="P310" i="1"/>
  <c r="P308" i="1"/>
  <c r="P306" i="1"/>
  <c r="P307" i="1"/>
  <c r="P304" i="1"/>
  <c r="P305" i="1"/>
  <c r="P300" i="1"/>
  <c r="P302" i="1"/>
  <c r="P301" i="1"/>
  <c r="P286" i="1"/>
  <c r="P299" i="1"/>
  <c r="P298" i="1"/>
  <c r="P297" i="1"/>
  <c r="P296" i="1"/>
  <c r="P295" i="1"/>
  <c r="P294" i="1"/>
  <c r="P293" i="1"/>
  <c r="P292" i="1"/>
  <c r="P291" i="1"/>
  <c r="P290" i="1"/>
  <c r="P288" i="1"/>
  <c r="P287" i="1"/>
  <c r="P285" i="1"/>
  <c r="P312" i="1"/>
  <c r="P289" i="1"/>
  <c r="P311" i="1"/>
  <c r="P303" i="1"/>
  <c r="AT23" i="51"/>
  <c r="AT25" i="51" s="1"/>
  <c r="EK25" i="30"/>
  <c r="CU25" i="30"/>
  <c r="CN25" i="30"/>
  <c r="AY25" i="30"/>
  <c r="AD25" i="30"/>
  <c r="BK280" i="1"/>
  <c r="BK279" i="1"/>
  <c r="BK278" i="1"/>
  <c r="BK272" i="1"/>
  <c r="BK271" i="1"/>
  <c r="BK270" i="1"/>
  <c r="BK264" i="1"/>
  <c r="BK263" i="1"/>
  <c r="BK257" i="1"/>
  <c r="BK256" i="1"/>
  <c r="BK255" i="1"/>
  <c r="BK254" i="1"/>
  <c r="BK253" i="1"/>
  <c r="BK252" i="1"/>
  <c r="BK251" i="1"/>
  <c r="BK250" i="1"/>
  <c r="BK249" i="1"/>
  <c r="BK248" i="1"/>
  <c r="BK247" i="1"/>
  <c r="BK241" i="1"/>
  <c r="BK240" i="1"/>
  <c r="BK239" i="1"/>
  <c r="BK238" i="1"/>
  <c r="BK237" i="1"/>
  <c r="BK236" i="1"/>
  <c r="BK234" i="1"/>
  <c r="BK233" i="1"/>
  <c r="BK232" i="1"/>
  <c r="BK231" i="1"/>
  <c r="BK225" i="1"/>
  <c r="BK224" i="1"/>
  <c r="BK223" i="1"/>
  <c r="BK222" i="1"/>
  <c r="BK221" i="1"/>
  <c r="BK220" i="1"/>
  <c r="BK219" i="1"/>
  <c r="BK218" i="1"/>
  <c r="BK217" i="1"/>
  <c r="BK216" i="1"/>
  <c r="BK215" i="1"/>
  <c r="BK209" i="1"/>
  <c r="BK208" i="1"/>
  <c r="BK207" i="1"/>
  <c r="BK206" i="1"/>
  <c r="BK205" i="1"/>
  <c r="BK204" i="1"/>
  <c r="BK203" i="1"/>
  <c r="BK202" i="1"/>
  <c r="BK201" i="1"/>
  <c r="BK200" i="1"/>
  <c r="BK199" i="1"/>
  <c r="BK193" i="1"/>
  <c r="BK192" i="1"/>
  <c r="BK191" i="1"/>
  <c r="BK190" i="1"/>
  <c r="BK189" i="1"/>
  <c r="BK188" i="1"/>
  <c r="BK187" i="1"/>
  <c r="BK186" i="1"/>
  <c r="BK185" i="1"/>
  <c r="BK184" i="1"/>
  <c r="BK183" i="1"/>
  <c r="BK177" i="1"/>
  <c r="BK171" i="1"/>
  <c r="BK162" i="1"/>
  <c r="BK166" i="1" s="1"/>
  <c r="BK153" i="1"/>
  <c r="BK157" i="1" s="1"/>
  <c r="BK144" i="1"/>
  <c r="BK148" i="1" s="1"/>
  <c r="BK128" i="1"/>
  <c r="BK139" i="1" s="1"/>
  <c r="BK112" i="1"/>
  <c r="BK123" i="1" s="1"/>
  <c r="BK96" i="1"/>
  <c r="BK107" i="1" s="1"/>
  <c r="BK80" i="1"/>
  <c r="BK91" i="1" s="1"/>
  <c r="BK64" i="1"/>
  <c r="BK75" i="1" s="1"/>
  <c r="BK58" i="1"/>
  <c r="BK57" i="1"/>
  <c r="BK56" i="1"/>
  <c r="BK55" i="1"/>
  <c r="BK49" i="1"/>
  <c r="BK48" i="1"/>
  <c r="BK47" i="1"/>
  <c r="BK46" i="1"/>
  <c r="BK40" i="1"/>
  <c r="BK34" i="1"/>
  <c r="BK35" i="1" s="1"/>
  <c r="BK41" i="1" l="1"/>
  <c r="CD40" i="1" s="1"/>
  <c r="CD41" i="1" s="1"/>
  <c r="BK50" i="1"/>
  <c r="CD46" i="1" s="1"/>
  <c r="CD50" i="1" s="1"/>
  <c r="BK59" i="1"/>
  <c r="CD55" i="1" s="1"/>
  <c r="CD64" i="1"/>
  <c r="CD75" i="1" s="1"/>
  <c r="CD96" i="1"/>
  <c r="CD107" i="1" s="1"/>
  <c r="CD112" i="1"/>
  <c r="CD123" i="1" s="1"/>
  <c r="CD128" i="1"/>
  <c r="CD139" i="1" s="1"/>
  <c r="CD153" i="1"/>
  <c r="CD157" i="1" s="1"/>
  <c r="CD162" i="1"/>
  <c r="CD166" i="1" s="1"/>
  <c r="BK172" i="1"/>
  <c r="CD171" i="1" s="1"/>
  <c r="CD172" i="1" s="1"/>
  <c r="BK178" i="1"/>
  <c r="CD177" i="1" s="1"/>
  <c r="CD178" i="1" s="1"/>
  <c r="BK194" i="1"/>
  <c r="CD183" i="1" s="1"/>
  <c r="CD194" i="1" s="1"/>
  <c r="BK210" i="1"/>
  <c r="CD199" i="1" s="1"/>
  <c r="CD210" i="1" s="1"/>
  <c r="BK226" i="1"/>
  <c r="CD215" i="1" s="1"/>
  <c r="CD226" i="1" s="1"/>
  <c r="BK242" i="1"/>
  <c r="CD231" i="1" s="1"/>
  <c r="CD242" i="1" s="1"/>
  <c r="BK258" i="1"/>
  <c r="CD247" i="1" s="1"/>
  <c r="CD258" i="1" s="1"/>
  <c r="BK265" i="1"/>
  <c r="CD263" i="1" s="1"/>
  <c r="CD265" i="1" s="1"/>
  <c r="BK273" i="1"/>
  <c r="CD270" i="1" s="1"/>
  <c r="CD273" i="1" s="1"/>
  <c r="BK281" i="1"/>
  <c r="CD278" i="1" s="1"/>
  <c r="CD281" i="1" s="1"/>
  <c r="CD34" i="1"/>
  <c r="CD35" i="1" s="1"/>
  <c r="CD144" i="1"/>
  <c r="CD148" i="1" s="1"/>
  <c r="CD80" i="1"/>
  <c r="CD91" i="1" s="1"/>
  <c r="V309" i="1"/>
  <c r="V310" i="1"/>
  <c r="V311" i="1"/>
  <c r="V312" i="1"/>
  <c r="V313" i="1"/>
  <c r="V314"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285" i="1"/>
  <c r="B47" i="50"/>
  <c r="V236" i="52" l="1"/>
  <c r="V2541" i="51"/>
  <c r="V308" i="1"/>
  <c r="AT23" i="1"/>
  <c r="AG53" i="50"/>
  <c r="W53" i="50" s="1"/>
  <c r="AG52" i="50"/>
  <c r="W52" i="50" s="1"/>
  <c r="AG51" i="50"/>
  <c r="W51" i="50" s="1"/>
  <c r="AG50" i="50"/>
  <c r="W50" i="50" s="1"/>
  <c r="AG49" i="50"/>
  <c r="W49" i="50" s="1"/>
  <c r="AG46" i="50"/>
  <c r="W46" i="50" s="1"/>
  <c r="AG45" i="50"/>
  <c r="W45" i="50" s="1"/>
  <c r="AG44" i="50"/>
  <c r="W44" i="50" s="1"/>
  <c r="AG43" i="50"/>
  <c r="W43" i="50" s="1"/>
  <c r="AG42" i="50"/>
  <c r="W42" i="50" s="1"/>
  <c r="AG41" i="50"/>
  <c r="W41" i="50" s="1"/>
  <c r="AG40" i="50"/>
  <c r="W40" i="50" s="1"/>
  <c r="AG39" i="50"/>
  <c r="W39" i="50" s="1"/>
  <c r="AG38" i="50"/>
  <c r="W38" i="50" s="1"/>
  <c r="AG37" i="50"/>
  <c r="W37" i="50" s="1"/>
  <c r="AG36" i="50"/>
  <c r="W36" i="50" s="1"/>
  <c r="AG35" i="50"/>
  <c r="W35" i="50" s="1"/>
  <c r="AG34" i="50"/>
  <c r="W34" i="50" s="1"/>
  <c r="AG33" i="50"/>
  <c r="W33" i="50" s="1"/>
  <c r="AG32" i="50"/>
  <c r="W32" i="50" s="1"/>
  <c r="AG31" i="50"/>
  <c r="W31" i="50" s="1"/>
  <c r="AG30" i="50"/>
  <c r="W30" i="50" s="1"/>
  <c r="AG29" i="50"/>
  <c r="W29" i="50" s="1"/>
  <c r="AG28" i="50"/>
  <c r="W28" i="50" s="1"/>
  <c r="AG27" i="50"/>
  <c r="W27" i="50" s="1"/>
  <c r="AG26" i="50"/>
  <c r="W26" i="50" s="1"/>
  <c r="AG25" i="50"/>
  <c r="W25" i="50" s="1"/>
  <c r="AG24" i="50"/>
  <c r="W24" i="50" s="1"/>
  <c r="P53" i="50"/>
  <c r="B53" i="50"/>
  <c r="P52" i="50"/>
  <c r="B52" i="50"/>
  <c r="P51" i="50"/>
  <c r="B51" i="50"/>
  <c r="P50" i="50"/>
  <c r="B50" i="50"/>
  <c r="P49" i="50"/>
  <c r="B49" i="50"/>
  <c r="P48" i="50"/>
  <c r="B48" i="50"/>
  <c r="P46" i="50"/>
  <c r="V307" i="1" s="1"/>
  <c r="B46" i="50"/>
  <c r="P45" i="50"/>
  <c r="V306" i="1" s="1"/>
  <c r="B45" i="50"/>
  <c r="P44" i="50"/>
  <c r="V305" i="1" s="1"/>
  <c r="B44" i="50"/>
  <c r="P43" i="50"/>
  <c r="V304" i="1" s="1"/>
  <c r="B43" i="50"/>
  <c r="P42" i="50"/>
  <c r="V303" i="1" s="1"/>
  <c r="B42" i="50"/>
  <c r="P41" i="50"/>
  <c r="V302" i="1" s="1"/>
  <c r="B41" i="50"/>
  <c r="P40" i="50"/>
  <c r="V301" i="1" s="1"/>
  <c r="B40" i="50"/>
  <c r="P39" i="50"/>
  <c r="V300" i="1" s="1"/>
  <c r="B39" i="50"/>
  <c r="P38" i="50"/>
  <c r="V299" i="1" s="1"/>
  <c r="B38" i="50"/>
  <c r="P37" i="50"/>
  <c r="V298" i="1" s="1"/>
  <c r="B37" i="50"/>
  <c r="P36" i="50"/>
  <c r="V297" i="1" s="1"/>
  <c r="B36" i="50"/>
  <c r="P35" i="50"/>
  <c r="V296" i="1" s="1"/>
  <c r="B35" i="50"/>
  <c r="P34" i="50"/>
  <c r="V295" i="1" s="1"/>
  <c r="B34" i="50"/>
  <c r="P33" i="50"/>
  <c r="V294" i="1" s="1"/>
  <c r="B33" i="50"/>
  <c r="P32" i="50"/>
  <c r="V293" i="1" s="1"/>
  <c r="B32" i="50"/>
  <c r="P31" i="50"/>
  <c r="V292" i="1" s="1"/>
  <c r="B31" i="50"/>
  <c r="P30" i="50"/>
  <c r="V291" i="1" s="1"/>
  <c r="B30" i="50"/>
  <c r="P29" i="50"/>
  <c r="V290" i="1" s="1"/>
  <c r="B29" i="50"/>
  <c r="P28" i="50"/>
  <c r="V289" i="1" s="1"/>
  <c r="B28" i="50"/>
  <c r="P27" i="50"/>
  <c r="V288" i="1" s="1"/>
  <c r="B27" i="50"/>
  <c r="P26" i="50"/>
  <c r="V287" i="1" s="1"/>
  <c r="B26" i="50"/>
  <c r="P25" i="50"/>
  <c r="V286" i="1" s="1"/>
  <c r="B25" i="50"/>
  <c r="P24" i="50"/>
  <c r="V285" i="1" s="1"/>
  <c r="B24" i="50"/>
  <c r="AD53" i="6"/>
  <c r="AK53" i="6" s="1"/>
  <c r="T53" i="6"/>
  <c r="AD52" i="6"/>
  <c r="AK52" i="6" s="1"/>
  <c r="T52" i="6"/>
  <c r="AD51" i="6"/>
  <c r="AK51" i="6" s="1"/>
  <c r="T51" i="6"/>
  <c r="AD50" i="6"/>
  <c r="AK50" i="6" s="1"/>
  <c r="T50" i="6"/>
  <c r="AD49" i="6"/>
  <c r="AK49" i="6" s="1"/>
  <c r="T49" i="6"/>
  <c r="AD48" i="6"/>
  <c r="AK48" i="6" s="1"/>
  <c r="T48" i="6"/>
  <c r="AD46" i="6"/>
  <c r="AK46" i="6" s="1"/>
  <c r="T46" i="6"/>
  <c r="AD45" i="6"/>
  <c r="AK45" i="6" s="1"/>
  <c r="T45" i="6"/>
  <c r="AD44" i="6"/>
  <c r="AK44" i="6" s="1"/>
  <c r="T44" i="6"/>
  <c r="AD43" i="6"/>
  <c r="AK43" i="6" s="1"/>
  <c r="T43" i="6"/>
  <c r="AD42" i="6"/>
  <c r="AK42" i="6" s="1"/>
  <c r="T42" i="6"/>
  <c r="AD41" i="6"/>
  <c r="AK41" i="6" s="1"/>
  <c r="T41" i="6"/>
  <c r="AD40" i="6"/>
  <c r="AK40" i="6" s="1"/>
  <c r="T40" i="6"/>
  <c r="AD39" i="6"/>
  <c r="AK39" i="6" s="1"/>
  <c r="T39" i="6"/>
  <c r="AD38" i="6"/>
  <c r="AK38" i="6" s="1"/>
  <c r="T38" i="6"/>
  <c r="AD37" i="6"/>
  <c r="AK37" i="6" s="1"/>
  <c r="T37" i="6"/>
  <c r="AD36" i="6"/>
  <c r="AK36" i="6" s="1"/>
  <c r="T36" i="6"/>
  <c r="AD35" i="6"/>
  <c r="AK35" i="6" s="1"/>
  <c r="T35" i="6"/>
  <c r="AD34" i="6"/>
  <c r="AK34" i="6" s="1"/>
  <c r="T34" i="6"/>
  <c r="AD33" i="6"/>
  <c r="AK33" i="6" s="1"/>
  <c r="T33" i="6"/>
  <c r="AD32" i="6"/>
  <c r="AK32" i="6" s="1"/>
  <c r="T32" i="6"/>
  <c r="AD31" i="6"/>
  <c r="AK31" i="6" s="1"/>
  <c r="T31" i="6"/>
  <c r="AD30" i="6"/>
  <c r="AK30" i="6" s="1"/>
  <c r="T30" i="6"/>
  <c r="AD29" i="6"/>
  <c r="AK29" i="6" s="1"/>
  <c r="T29" i="6"/>
  <c r="AD28" i="6"/>
  <c r="AK28" i="6" s="1"/>
  <c r="T28" i="6"/>
  <c r="AD27" i="6"/>
  <c r="AK27" i="6" s="1"/>
  <c r="T27" i="6"/>
  <c r="AD26" i="6"/>
  <c r="AK26" i="6" s="1"/>
  <c r="T26" i="6"/>
  <c r="AD25" i="6"/>
  <c r="AK25" i="6" s="1"/>
  <c r="T25" i="6"/>
  <c r="AD24" i="6"/>
  <c r="AK24" i="6" s="1"/>
  <c r="T24" i="6"/>
  <c r="AT25" i="70" l="1"/>
  <c r="AT25" i="72"/>
  <c r="AT25" i="71"/>
  <c r="AT25" i="69"/>
  <c r="AT25" i="68"/>
  <c r="AT25" i="67"/>
  <c r="AT25" i="66"/>
  <c r="AT25" i="65"/>
  <c r="AT25" i="64"/>
  <c r="AT25" i="62"/>
  <c r="AT25" i="63"/>
  <c r="AT25" i="61"/>
  <c r="AT25" i="59"/>
  <c r="AT25" i="60"/>
  <c r="AT25" i="58"/>
  <c r="AT25" i="57"/>
  <c r="AT25" i="55"/>
  <c r="AT25" i="56"/>
  <c r="AT25" i="54"/>
  <c r="AT25" i="52"/>
  <c r="AT25" i="1"/>
  <c r="W24" i="30"/>
  <c r="W25" i="30" s="1"/>
  <c r="AG48" i="50"/>
  <c r="W48" i="50" s="1"/>
  <c r="AC48" i="50" s="1"/>
  <c r="AG47" i="50"/>
  <c r="W47" i="50" s="1"/>
  <c r="AC47" i="50" s="1"/>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9" i="50"/>
  <c r="AC50" i="50"/>
  <c r="AC51" i="50"/>
  <c r="AC52" i="50"/>
  <c r="AC53" i="50"/>
  <c r="AC137" i="71" l="1"/>
  <c r="AC120" i="72"/>
  <c r="AC135" i="71"/>
  <c r="AC118" i="72"/>
  <c r="AC131" i="71"/>
  <c r="AC114" i="72"/>
  <c r="AC129" i="71"/>
  <c r="AC112" i="72"/>
  <c r="AC127" i="71"/>
  <c r="AC110" i="72"/>
  <c r="AC125" i="71"/>
  <c r="AC108" i="72"/>
  <c r="AC123" i="71"/>
  <c r="AC106" i="72"/>
  <c r="AC121" i="71"/>
  <c r="AC104" i="72"/>
  <c r="AC119" i="71"/>
  <c r="AC102" i="72"/>
  <c r="AC117" i="71"/>
  <c r="AC100" i="72"/>
  <c r="AC115" i="71"/>
  <c r="AC98" i="72"/>
  <c r="AC113" i="71"/>
  <c r="AC96" i="72"/>
  <c r="AC111" i="71"/>
  <c r="AC94" i="72"/>
  <c r="AC133" i="71"/>
  <c r="AC116" i="72"/>
  <c r="AC138" i="71"/>
  <c r="AC121" i="72"/>
  <c r="AC136" i="71"/>
  <c r="AC119" i="72"/>
  <c r="AC134" i="71"/>
  <c r="AC117" i="72"/>
  <c r="AC130" i="71"/>
  <c r="AC113" i="72"/>
  <c r="AC128" i="71"/>
  <c r="AC111" i="72"/>
  <c r="AC126" i="71"/>
  <c r="AC109" i="72"/>
  <c r="AC124" i="71"/>
  <c r="AC107" i="72"/>
  <c r="AC122" i="71"/>
  <c r="AC105" i="72"/>
  <c r="AC120" i="71"/>
  <c r="AC103" i="72"/>
  <c r="AC118" i="71"/>
  <c r="AC101" i="72"/>
  <c r="AC116" i="71"/>
  <c r="AC99" i="72"/>
  <c r="AC114" i="71"/>
  <c r="AC97" i="72"/>
  <c r="AC112" i="71"/>
  <c r="AC95" i="72"/>
  <c r="AC110" i="71"/>
  <c r="AC93" i="72"/>
  <c r="AC132" i="71"/>
  <c r="AC115" i="72"/>
  <c r="AC109" i="71"/>
  <c r="AC92" i="72"/>
  <c r="AC136" i="69"/>
  <c r="AC160" i="70"/>
  <c r="AC134" i="69"/>
  <c r="AC158" i="70"/>
  <c r="AC132" i="69"/>
  <c r="AC156" i="70"/>
  <c r="AC128" i="69"/>
  <c r="AC152" i="70"/>
  <c r="AC126" i="69"/>
  <c r="AC150" i="70"/>
  <c r="AC124" i="69"/>
  <c r="AC148" i="70"/>
  <c r="AC122" i="69"/>
  <c r="AC146" i="70"/>
  <c r="AC120" i="69"/>
  <c r="AC144" i="70"/>
  <c r="AC118" i="69"/>
  <c r="AC142" i="70"/>
  <c r="AC116" i="69"/>
  <c r="AC140" i="70"/>
  <c r="AC114" i="69"/>
  <c r="AC138" i="70"/>
  <c r="AC112" i="69"/>
  <c r="AC136" i="70"/>
  <c r="AC110" i="69"/>
  <c r="AC134" i="70"/>
  <c r="AC108" i="69"/>
  <c r="AC132" i="70"/>
  <c r="AC130" i="69"/>
  <c r="AC154" i="70"/>
  <c r="AC135" i="69"/>
  <c r="AC159" i="70"/>
  <c r="AC133" i="69"/>
  <c r="AC157" i="70"/>
  <c r="AC129" i="69"/>
  <c r="AC153" i="70"/>
  <c r="AC127" i="69"/>
  <c r="AC151" i="70"/>
  <c r="AC125" i="69"/>
  <c r="AC149" i="70"/>
  <c r="AC123" i="69"/>
  <c r="AC147" i="70"/>
  <c r="AC121" i="69"/>
  <c r="AC145" i="70"/>
  <c r="AC119" i="69"/>
  <c r="AC143" i="70"/>
  <c r="AC117" i="69"/>
  <c r="AC141" i="70"/>
  <c r="AC115" i="69"/>
  <c r="AC139" i="70"/>
  <c r="AC113" i="69"/>
  <c r="AC137" i="70"/>
  <c r="AC111" i="69"/>
  <c r="AC135" i="70"/>
  <c r="AC109" i="69"/>
  <c r="AC133" i="70"/>
  <c r="AC131" i="69"/>
  <c r="AC155" i="70"/>
  <c r="AC107" i="69"/>
  <c r="AC131" i="70"/>
  <c r="AC220" i="67"/>
  <c r="AC74" i="68"/>
  <c r="AC216" i="67"/>
  <c r="AC70" i="68"/>
  <c r="AC212" i="67"/>
  <c r="AC66" i="68"/>
  <c r="AC219" i="67"/>
  <c r="AC73" i="68"/>
  <c r="AC217" i="67"/>
  <c r="AC71" i="68"/>
  <c r="AC213" i="67"/>
  <c r="AC67" i="68"/>
  <c r="AC211" i="67"/>
  <c r="AC65" i="68"/>
  <c r="AC209" i="67"/>
  <c r="AC63" i="68"/>
  <c r="AC207" i="67"/>
  <c r="AC61" i="68"/>
  <c r="AC205" i="67"/>
  <c r="AC59" i="68"/>
  <c r="AC203" i="67"/>
  <c r="AC57" i="68"/>
  <c r="AC201" i="67"/>
  <c r="AC55" i="68"/>
  <c r="AC199" i="67"/>
  <c r="AC53" i="68"/>
  <c r="AC197" i="67"/>
  <c r="AC51" i="68"/>
  <c r="AC195" i="67"/>
  <c r="AC49" i="68"/>
  <c r="AC193" i="67"/>
  <c r="AC47" i="68"/>
  <c r="AC215" i="67"/>
  <c r="AC69" i="68"/>
  <c r="AC218" i="67"/>
  <c r="AC72" i="68"/>
  <c r="AC210" i="67"/>
  <c r="AC64" i="68"/>
  <c r="AC208" i="67"/>
  <c r="AC62" i="68"/>
  <c r="AC206" i="67"/>
  <c r="AC60" i="68"/>
  <c r="AC204" i="67"/>
  <c r="AC58" i="68"/>
  <c r="AC202" i="67"/>
  <c r="AC56" i="68"/>
  <c r="AC200" i="67"/>
  <c r="AC54" i="68"/>
  <c r="AC198" i="67"/>
  <c r="AC52" i="68"/>
  <c r="AC196" i="67"/>
  <c r="AC50" i="68"/>
  <c r="AC194" i="67"/>
  <c r="AC48" i="68"/>
  <c r="AC192" i="67"/>
  <c r="AC46" i="68"/>
  <c r="AC214" i="67"/>
  <c r="AC68" i="68"/>
  <c r="AC191" i="67"/>
  <c r="AC45" i="68"/>
  <c r="AC81" i="65"/>
  <c r="AC85" i="66"/>
  <c r="AC79" i="65"/>
  <c r="AC83" i="66"/>
  <c r="AC75" i="65"/>
  <c r="AC79" i="66"/>
  <c r="AC73" i="65"/>
  <c r="AC77" i="66"/>
  <c r="AC71" i="65"/>
  <c r="AC75" i="66"/>
  <c r="AC69" i="65"/>
  <c r="AC73" i="66"/>
  <c r="AC67" i="65"/>
  <c r="AC71" i="66"/>
  <c r="AC65" i="65"/>
  <c r="AC69" i="66"/>
  <c r="AC63" i="65"/>
  <c r="AC67" i="66"/>
  <c r="AC61" i="65"/>
  <c r="AC65" i="66"/>
  <c r="AC59" i="65"/>
  <c r="AC63" i="66"/>
  <c r="AC57" i="65"/>
  <c r="AC61" i="66"/>
  <c r="AC55" i="65"/>
  <c r="AC59" i="66"/>
  <c r="AC77" i="65"/>
  <c r="AC81" i="66"/>
  <c r="AC82" i="65"/>
  <c r="AC86" i="66"/>
  <c r="AC80" i="65"/>
  <c r="AC84" i="66"/>
  <c r="AC78" i="65"/>
  <c r="AC82" i="66"/>
  <c r="AC74" i="65"/>
  <c r="AC78" i="66"/>
  <c r="AC72" i="65"/>
  <c r="AC76" i="66"/>
  <c r="AC70" i="65"/>
  <c r="AC74" i="66"/>
  <c r="AC68" i="65"/>
  <c r="AC72" i="66"/>
  <c r="AC66" i="65"/>
  <c r="AC70" i="66"/>
  <c r="AC64" i="65"/>
  <c r="AC68" i="66"/>
  <c r="AC62" i="65"/>
  <c r="AC66" i="66"/>
  <c r="AC60" i="65"/>
  <c r="AC64" i="66"/>
  <c r="AC58" i="65"/>
  <c r="AC62" i="66"/>
  <c r="AC56" i="65"/>
  <c r="AC60" i="66"/>
  <c r="AC54" i="65"/>
  <c r="AC58" i="66"/>
  <c r="AC76" i="65"/>
  <c r="AC80" i="66"/>
  <c r="AC53" i="65"/>
  <c r="AC57" i="66"/>
  <c r="AC226" i="63"/>
  <c r="AC153" i="64"/>
  <c r="AC224" i="63"/>
  <c r="AC151" i="64"/>
  <c r="AC220" i="63"/>
  <c r="AC147" i="64"/>
  <c r="AC218" i="63"/>
  <c r="AC145" i="64"/>
  <c r="AC216" i="63"/>
  <c r="AC143" i="64"/>
  <c r="AC214" i="63"/>
  <c r="AC141" i="64"/>
  <c r="AC212" i="63"/>
  <c r="AC139" i="64"/>
  <c r="AC210" i="63"/>
  <c r="AC137" i="64"/>
  <c r="AC208" i="63"/>
  <c r="AC135" i="64"/>
  <c r="AC206" i="63"/>
  <c r="AC133" i="64"/>
  <c r="AC204" i="63"/>
  <c r="AC131" i="64"/>
  <c r="AC202" i="63"/>
  <c r="AC129" i="64"/>
  <c r="AC200" i="63"/>
  <c r="AC127" i="64"/>
  <c r="AC222" i="63"/>
  <c r="AC149" i="64"/>
  <c r="AC227" i="63"/>
  <c r="AC154" i="64"/>
  <c r="AC225" i="63"/>
  <c r="AC152" i="64"/>
  <c r="AC223" i="63"/>
  <c r="AC150" i="64"/>
  <c r="AC219" i="63"/>
  <c r="AC146" i="64"/>
  <c r="AC217" i="63"/>
  <c r="AC144" i="64"/>
  <c r="AC215" i="63"/>
  <c r="AC142" i="64"/>
  <c r="AC213" i="63"/>
  <c r="AC140" i="64"/>
  <c r="AC211" i="63"/>
  <c r="AC138" i="64"/>
  <c r="AC209" i="63"/>
  <c r="AC136" i="64"/>
  <c r="AC207" i="63"/>
  <c r="AC134" i="64"/>
  <c r="AC205" i="63"/>
  <c r="AC132" i="64"/>
  <c r="AC203" i="63"/>
  <c r="AC130" i="64"/>
  <c r="AC201" i="63"/>
  <c r="AC128" i="64"/>
  <c r="AC199" i="63"/>
  <c r="AC126" i="64"/>
  <c r="AC221" i="63"/>
  <c r="AC148" i="64"/>
  <c r="AC198" i="63"/>
  <c r="AC125" i="64"/>
  <c r="AC399" i="61"/>
  <c r="AC370" i="62"/>
  <c r="AC397" i="61"/>
  <c r="AC368" i="62"/>
  <c r="AC395" i="61"/>
  <c r="AC366" i="62"/>
  <c r="AC391" i="61"/>
  <c r="AC362" i="62"/>
  <c r="AC389" i="61"/>
  <c r="AC360" i="62"/>
  <c r="AC387" i="61"/>
  <c r="AC358" i="62"/>
  <c r="AC385" i="61"/>
  <c r="AC356" i="62"/>
  <c r="AC383" i="61"/>
  <c r="AC354" i="62"/>
  <c r="AC381" i="61"/>
  <c r="AC352" i="62"/>
  <c r="AC379" i="61"/>
  <c r="AC350" i="62"/>
  <c r="AC377" i="61"/>
  <c r="AC348" i="62"/>
  <c r="AC373" i="61"/>
  <c r="AC344" i="62"/>
  <c r="AC398" i="61"/>
  <c r="AC369" i="62"/>
  <c r="AC396" i="61"/>
  <c r="AC367" i="62"/>
  <c r="AC392" i="61"/>
  <c r="AC363" i="62"/>
  <c r="AC390" i="61"/>
  <c r="AC361" i="62"/>
  <c r="AC388" i="61"/>
  <c r="AC359" i="62"/>
  <c r="AC386" i="61"/>
  <c r="AC357" i="62"/>
  <c r="AC384" i="61"/>
  <c r="AC355" i="62"/>
  <c r="AC382" i="61"/>
  <c r="AC353" i="62"/>
  <c r="AC380" i="61"/>
  <c r="AC351" i="62"/>
  <c r="AC378" i="61"/>
  <c r="AC349" i="62"/>
  <c r="AC376" i="61"/>
  <c r="AC347" i="62"/>
  <c r="AC374" i="61"/>
  <c r="AC345" i="62"/>
  <c r="AC372" i="61"/>
  <c r="AC343" i="62"/>
  <c r="AC370" i="61"/>
  <c r="AC341" i="62"/>
  <c r="AC394" i="61"/>
  <c r="AC365" i="62"/>
  <c r="AC375" i="61"/>
  <c r="AC346" i="62"/>
  <c r="AC371" i="61"/>
  <c r="AC342" i="62"/>
  <c r="AC393" i="61"/>
  <c r="AC364" i="62"/>
  <c r="AC164" i="60"/>
  <c r="AC206" i="59"/>
  <c r="AC480" i="58"/>
  <c r="AC204" i="59"/>
  <c r="AC162" i="60"/>
  <c r="AC478" i="58"/>
  <c r="AC202" i="59"/>
  <c r="AC160" i="60"/>
  <c r="AC476" i="58"/>
  <c r="AC156" i="60"/>
  <c r="AC198" i="59"/>
  <c r="AC472" i="58"/>
  <c r="AC196" i="59"/>
  <c r="AC154" i="60"/>
  <c r="AC470" i="58"/>
  <c r="AC194" i="59"/>
  <c r="AC152" i="60"/>
  <c r="AC468" i="58"/>
  <c r="AC150" i="60"/>
  <c r="AC192" i="59"/>
  <c r="AC466" i="58"/>
  <c r="AC148" i="60"/>
  <c r="AC190" i="59"/>
  <c r="AC464" i="58"/>
  <c r="AC145" i="57"/>
  <c r="AC146" i="60"/>
  <c r="AC188" i="59"/>
  <c r="AC462" i="58"/>
  <c r="AC144" i="60"/>
  <c r="AC186" i="59"/>
  <c r="AC460" i="58"/>
  <c r="AC142" i="60"/>
  <c r="AC184" i="59"/>
  <c r="AC458" i="58"/>
  <c r="AC140" i="60"/>
  <c r="AC182" i="59"/>
  <c r="AC456" i="58"/>
  <c r="AC138" i="60"/>
  <c r="AC180" i="59"/>
  <c r="AC454" i="58"/>
  <c r="AC178" i="59"/>
  <c r="AC136" i="60"/>
  <c r="AC452" i="58"/>
  <c r="AC200" i="59"/>
  <c r="AC158" i="60"/>
  <c r="AC474" i="58"/>
  <c r="AC205" i="59"/>
  <c r="AC163" i="60"/>
  <c r="AC479" i="58"/>
  <c r="AC161" i="60"/>
  <c r="AC203" i="59"/>
  <c r="AC477" i="58"/>
  <c r="AC199" i="59"/>
  <c r="AC157" i="60"/>
  <c r="AC473" i="58"/>
  <c r="AC155" i="60"/>
  <c r="AC197" i="59"/>
  <c r="AC471" i="58"/>
  <c r="AC153" i="60"/>
  <c r="AC195" i="59"/>
  <c r="AC469" i="58"/>
  <c r="AC151" i="60"/>
  <c r="AC193" i="59"/>
  <c r="AC467" i="58"/>
  <c r="AC149" i="60"/>
  <c r="AC191" i="59"/>
  <c r="AC465" i="58"/>
  <c r="AC147" i="60"/>
  <c r="AC189" i="59"/>
  <c r="AC463" i="58"/>
  <c r="AC145" i="60"/>
  <c r="AC187" i="59"/>
  <c r="AC461" i="58"/>
  <c r="AC143" i="60"/>
  <c r="AC185" i="59"/>
  <c r="AC459" i="58"/>
  <c r="AC141" i="60"/>
  <c r="AC183" i="59"/>
  <c r="AC457" i="58"/>
  <c r="AC139" i="60"/>
  <c r="AC181" i="59"/>
  <c r="AC455" i="58"/>
  <c r="AC179" i="59"/>
  <c r="AC137" i="60"/>
  <c r="AC453" i="58"/>
  <c r="AC201" i="59"/>
  <c r="AC159" i="60"/>
  <c r="AC475" i="58"/>
  <c r="AC135" i="60"/>
  <c r="AC177" i="59"/>
  <c r="AC451" i="58"/>
  <c r="AC282" i="56"/>
  <c r="AC162" i="57"/>
  <c r="AC280" i="56"/>
  <c r="AC160" i="57"/>
  <c r="AC276" i="56"/>
  <c r="AC156" i="57"/>
  <c r="AC274" i="56"/>
  <c r="AC154" i="57"/>
  <c r="AC272" i="56"/>
  <c r="AC152" i="57"/>
  <c r="AC270" i="56"/>
  <c r="AC150" i="57"/>
  <c r="AC268" i="56"/>
  <c r="AC148" i="57"/>
  <c r="AC266" i="56"/>
  <c r="AC146" i="57"/>
  <c r="AC264" i="56"/>
  <c r="AC144" i="57"/>
  <c r="AC262" i="56"/>
  <c r="AC142" i="57"/>
  <c r="AC260" i="56"/>
  <c r="AC140" i="57"/>
  <c r="AC258" i="56"/>
  <c r="AC138" i="57"/>
  <c r="AC256" i="56"/>
  <c r="AC136" i="57"/>
  <c r="AC278" i="56"/>
  <c r="AC158" i="57"/>
  <c r="AC283" i="56"/>
  <c r="AC163" i="57"/>
  <c r="AC281" i="56"/>
  <c r="AC161" i="57"/>
  <c r="AC279" i="56"/>
  <c r="AC159" i="57"/>
  <c r="AC275" i="56"/>
  <c r="AC155" i="57"/>
  <c r="AC273" i="56"/>
  <c r="AC153" i="57"/>
  <c r="AC271" i="56"/>
  <c r="AC151" i="57"/>
  <c r="AC269" i="56"/>
  <c r="AC149" i="57"/>
  <c r="AC267" i="56"/>
  <c r="AC147" i="57"/>
  <c r="AC263" i="56"/>
  <c r="AC143" i="57"/>
  <c r="AC261" i="56"/>
  <c r="AC141" i="57"/>
  <c r="AC259" i="56"/>
  <c r="AC139" i="57"/>
  <c r="AC257" i="56"/>
  <c r="AC137" i="57"/>
  <c r="AC255" i="56"/>
  <c r="AC135" i="57"/>
  <c r="AC277" i="56"/>
  <c r="AC157" i="57"/>
  <c r="AC254" i="56"/>
  <c r="AC134" i="57"/>
  <c r="AC136" i="55"/>
  <c r="AC265" i="56"/>
  <c r="AC747" i="54"/>
  <c r="AC154" i="55"/>
  <c r="AC745" i="54"/>
  <c r="AC152" i="55"/>
  <c r="AC743" i="54"/>
  <c r="AC150" i="55"/>
  <c r="AC739" i="54"/>
  <c r="AC146" i="55"/>
  <c r="AC737" i="54"/>
  <c r="AC144" i="55"/>
  <c r="AC735" i="54"/>
  <c r="AC142" i="55"/>
  <c r="AC733" i="54"/>
  <c r="AC140" i="55"/>
  <c r="AC731" i="54"/>
  <c r="AC138" i="55"/>
  <c r="AC727" i="54"/>
  <c r="AC134" i="55"/>
  <c r="AC725" i="54"/>
  <c r="AC132" i="55"/>
  <c r="AC723" i="54"/>
  <c r="AC130" i="55"/>
  <c r="AC721" i="54"/>
  <c r="AC128" i="55"/>
  <c r="AC719" i="54"/>
  <c r="AC126" i="55"/>
  <c r="AC741" i="54"/>
  <c r="AC148" i="55"/>
  <c r="AC746" i="54"/>
  <c r="AC153" i="55"/>
  <c r="AC744" i="54"/>
  <c r="AC151" i="55"/>
  <c r="AC740" i="54"/>
  <c r="AC147" i="55"/>
  <c r="AC738" i="54"/>
  <c r="AC145" i="55"/>
  <c r="AC736" i="54"/>
  <c r="AC143" i="55"/>
  <c r="AC734" i="54"/>
  <c r="AC141" i="55"/>
  <c r="AC732" i="54"/>
  <c r="AC139" i="55"/>
  <c r="AC730" i="54"/>
  <c r="AC137" i="55"/>
  <c r="AC728" i="54"/>
  <c r="AC135" i="55"/>
  <c r="AC726" i="54"/>
  <c r="AC133" i="55"/>
  <c r="AC724" i="54"/>
  <c r="AC131" i="55"/>
  <c r="AC722" i="54"/>
  <c r="AC129" i="55"/>
  <c r="AC720" i="54"/>
  <c r="AC127" i="55"/>
  <c r="AC742" i="54"/>
  <c r="AC149" i="55"/>
  <c r="AC718" i="54"/>
  <c r="AC125" i="55"/>
  <c r="AC559" i="53"/>
  <c r="AC729" i="54"/>
  <c r="AC242" i="52"/>
  <c r="AC577" i="53"/>
  <c r="AC240" i="52"/>
  <c r="AC575" i="53"/>
  <c r="AC238" i="52"/>
  <c r="AC573" i="53"/>
  <c r="AC234" i="52"/>
  <c r="AC569" i="53"/>
  <c r="AC232" i="52"/>
  <c r="AC567" i="53"/>
  <c r="AC230" i="52"/>
  <c r="AC565" i="53"/>
  <c r="AC228" i="52"/>
  <c r="AC563" i="53"/>
  <c r="AC226" i="52"/>
  <c r="AC561" i="53"/>
  <c r="AC222" i="52"/>
  <c r="AC557" i="53"/>
  <c r="AC220" i="52"/>
  <c r="AC555" i="53"/>
  <c r="AC218" i="52"/>
  <c r="AC553" i="53"/>
  <c r="AC216" i="52"/>
  <c r="AC551" i="53"/>
  <c r="AC214" i="52"/>
  <c r="AC549" i="53"/>
  <c r="AC236" i="52"/>
  <c r="AC571" i="53"/>
  <c r="AC241" i="52"/>
  <c r="AC576" i="53"/>
  <c r="AC239" i="52"/>
  <c r="AC574" i="53"/>
  <c r="AC235" i="52"/>
  <c r="AC570" i="53"/>
  <c r="AC233" i="52"/>
  <c r="AC568" i="53"/>
  <c r="AC231" i="52"/>
  <c r="AC566" i="53"/>
  <c r="AC229" i="52"/>
  <c r="AC564" i="53"/>
  <c r="AC227" i="52"/>
  <c r="AC562" i="53"/>
  <c r="AC225" i="52"/>
  <c r="AC560" i="53"/>
  <c r="AC223" i="52"/>
  <c r="AC558" i="53"/>
  <c r="AC221" i="52"/>
  <c r="AC556" i="53"/>
  <c r="AC219" i="52"/>
  <c r="AC554" i="53"/>
  <c r="AC217" i="52"/>
  <c r="AC552" i="53"/>
  <c r="AC215" i="52"/>
  <c r="AC550" i="53"/>
  <c r="AC237" i="52"/>
  <c r="AC572" i="53"/>
  <c r="AC213" i="52"/>
  <c r="AC548" i="53"/>
  <c r="AC2529" i="51"/>
  <c r="AC224" i="52"/>
  <c r="AC296" i="1"/>
  <c r="P24" i="30"/>
  <c r="I24" i="30" s="1"/>
  <c r="AC314" i="1"/>
  <c r="AC2547" i="51"/>
  <c r="AC312" i="1"/>
  <c r="AC2545" i="51"/>
  <c r="AC306" i="1"/>
  <c r="AC2539" i="51"/>
  <c r="AC304" i="1"/>
  <c r="AC2537" i="51"/>
  <c r="AC302" i="1"/>
  <c r="AC2535" i="51"/>
  <c r="AC300" i="1"/>
  <c r="AC2533" i="51"/>
  <c r="AC298" i="1"/>
  <c r="AC2531" i="51"/>
  <c r="AC294" i="1"/>
  <c r="AC2527" i="51"/>
  <c r="AC292" i="1"/>
  <c r="AC2525" i="51"/>
  <c r="AC290" i="1"/>
  <c r="AC2523" i="51"/>
  <c r="AC288" i="1"/>
  <c r="AC2521" i="51"/>
  <c r="AC286" i="1"/>
  <c r="AC2519" i="51"/>
  <c r="AC308" i="1"/>
  <c r="AC2541" i="51"/>
  <c r="AC310" i="1"/>
  <c r="AC2543" i="51"/>
  <c r="AC313" i="1"/>
  <c r="AC2546" i="51"/>
  <c r="AC311" i="1"/>
  <c r="AC2544" i="51"/>
  <c r="AC307" i="1"/>
  <c r="AC2540" i="51"/>
  <c r="AC305" i="1"/>
  <c r="AC2538" i="51"/>
  <c r="AC303" i="1"/>
  <c r="AC2536" i="51"/>
  <c r="AC301" i="1"/>
  <c r="AC2534" i="51"/>
  <c r="AC299" i="1"/>
  <c r="AC2532" i="51"/>
  <c r="AC297" i="1"/>
  <c r="AC2530" i="51"/>
  <c r="AC295" i="1"/>
  <c r="AC2528" i="51"/>
  <c r="AC293" i="1"/>
  <c r="AC2526" i="51"/>
  <c r="AC291" i="1"/>
  <c r="AC2524" i="51"/>
  <c r="AC289" i="1"/>
  <c r="AC2522" i="51"/>
  <c r="AC287" i="1"/>
  <c r="AC2520" i="51"/>
  <c r="AC285" i="1"/>
  <c r="AC2518" i="51"/>
  <c r="AC309" i="1"/>
  <c r="AC2542" i="51"/>
</calcChain>
</file>

<file path=xl/sharedStrings.xml><?xml version="1.0" encoding="utf-8"?>
<sst xmlns="http://schemas.openxmlformats.org/spreadsheetml/2006/main" count="9774" uniqueCount="924">
  <si>
    <t>ACTIVIDAD</t>
  </si>
  <si>
    <t># DE HORAS</t>
  </si>
  <si>
    <t>TOTAL</t>
  </si>
  <si>
    <t>TOTAL RH ACTIVIDAD</t>
  </si>
  <si>
    <t>Auxiliar de Servicios Generales</t>
  </si>
  <si>
    <t>Conductor</t>
  </si>
  <si>
    <t>CARGO</t>
  </si>
  <si>
    <t>PRESUPUESTO</t>
  </si>
  <si>
    <t>SALDO</t>
  </si>
  <si>
    <t>SALDO PRESUPUESTO =</t>
  </si>
  <si>
    <t>FACTOR PRESTACIONAL</t>
  </si>
  <si>
    <t>SALARIO BRUTO HORA</t>
  </si>
  <si>
    <t>SALARIO NETO HORA</t>
  </si>
  <si>
    <t>Gerente Empresa Social del Estado</t>
  </si>
  <si>
    <t>Auxiliar Administrativo (Facturación)</t>
  </si>
  <si>
    <t>Auxiliar Administrativo (Admisiones)</t>
  </si>
  <si>
    <t>Auxiliar Administrativo (Archivo)</t>
  </si>
  <si>
    <t>Operario (Mantenimiento)</t>
  </si>
  <si>
    <t>Subgerente Atención al Usuario</t>
  </si>
  <si>
    <t>Celador</t>
  </si>
  <si>
    <t>NÚMERO</t>
  </si>
  <si>
    <t>HORAS AÑO</t>
  </si>
  <si>
    <t>Auxiliar Administrativo (Cartera)</t>
  </si>
  <si>
    <t>Auxiliar Administrativo (Atención al Usuario)</t>
  </si>
  <si>
    <t>TOTAL HORAS ACUMULADAS POR CARGO</t>
  </si>
  <si>
    <t>HORAS DISPONIBLES AÑO</t>
  </si>
  <si>
    <t>HORAS INVERTIDAS</t>
  </si>
  <si>
    <t>DIFERENCIA</t>
  </si>
  <si>
    <t>HORAS CONTRATADAS</t>
  </si>
  <si>
    <t>Auxiliar Administrativo (Contabilidad)</t>
  </si>
  <si>
    <t>Auxiliar Administrativo (Almacenista)</t>
  </si>
  <si>
    <t>Auxiliar Área Salud (Consultorio Odontológico)</t>
  </si>
  <si>
    <t>Auxiliar Área Salud (Enfermería)</t>
  </si>
  <si>
    <t>Auxiliar Área Salud (Farmacia)</t>
  </si>
  <si>
    <t>Auxiliar Área Salud (Higiene Oral)</t>
  </si>
  <si>
    <t>Auxiliar Área Salud (Información en Salud)</t>
  </si>
  <si>
    <t>Auxiliar Área Salud (Laboratorio Clínico)</t>
  </si>
  <si>
    <t>Técnico Área Salud (Farmacia)</t>
  </si>
  <si>
    <t>Técnico Área Salud (Rayos X)</t>
  </si>
  <si>
    <t>Técnico Área Salud (Vacunador)</t>
  </si>
  <si>
    <t>Médico General</t>
  </si>
  <si>
    <t>Asesor de Control Interno</t>
  </si>
  <si>
    <t>SALARIO MES 2.016</t>
  </si>
  <si>
    <t>Empresa  Social del Estado</t>
  </si>
  <si>
    <t>HOSPITAL SAN JUAN DE DIOS (CONCORDIA - ANTIOQUIA)</t>
  </si>
  <si>
    <t>Carrera 18  #  16 – 05.</t>
  </si>
  <si>
    <t>Teléfonos: PBX 8 44 61 61</t>
  </si>
  <si>
    <t xml:space="preserve">Correo Electrónico: hospitaldeconcordia@hospital-concordia.gov.co  </t>
  </si>
  <si>
    <t>NIT: 890.907.297 - 3</t>
  </si>
  <si>
    <t>"Salud integral para todos".</t>
  </si>
  <si>
    <t>PROCESOS DE DIRECCIÓN Y GESTIÓN CORPORATIVA.</t>
  </si>
  <si>
    <t>Direccionamiento Estratégico</t>
  </si>
  <si>
    <t>PLAN DE DESARROLLO INSTITUCIONAL 2.016 - 2.020 "Camino a la Acreditación en Salud".</t>
  </si>
  <si>
    <t>Año:</t>
  </si>
  <si>
    <t>Programación Financiera del Plan Operativo Anual de Actividades (POA).</t>
  </si>
  <si>
    <t>COSTO FUNCIONARIO POR HORA.</t>
  </si>
  <si>
    <t>LE 01 OB 01</t>
  </si>
  <si>
    <t>LE 02 OB 01</t>
  </si>
  <si>
    <t>LE 02 OB 02</t>
  </si>
  <si>
    <t>LE 02 OB 03</t>
  </si>
  <si>
    <t>LE 03 OB 01</t>
  </si>
  <si>
    <t>LE 03 OB 02</t>
  </si>
  <si>
    <t>LE 03 OB 03</t>
  </si>
  <si>
    <t>LE 03 OB 04</t>
  </si>
  <si>
    <t>LE 03 OB 05</t>
  </si>
  <si>
    <t>LE 03 OB 06</t>
  </si>
  <si>
    <t>LE 04 OB 01</t>
  </si>
  <si>
    <t>LE 05 OB 01</t>
  </si>
  <si>
    <t>LE 05 OB 02</t>
  </si>
  <si>
    <t>LE 05 OB 03</t>
  </si>
  <si>
    <t>LE 05 OB 04</t>
  </si>
  <si>
    <t>LE 05 OB 05</t>
  </si>
  <si>
    <t>LE 05 OB 06</t>
  </si>
  <si>
    <t>LE 06 OB 02</t>
  </si>
  <si>
    <t>LE 06 OB 01</t>
  </si>
  <si>
    <t>LE 06 OB 03</t>
  </si>
  <si>
    <t>LE 06 OB 04</t>
  </si>
  <si>
    <t>LE 06 OB 05</t>
  </si>
  <si>
    <t>ASOCIACIÓN DEL PRESUPUESTO DE INGRESOS Y GASTOS AL PLAN DE DESARROLLO.</t>
  </si>
  <si>
    <t>NÚMERO POR AÑO</t>
  </si>
  <si>
    <t>CÓDIGO</t>
  </si>
  <si>
    <t>FUNCIONARIO (S) EJECUTOR (ES)</t>
  </si>
  <si>
    <t>COSTO HORA</t>
  </si>
  <si>
    <t>COSTO SUMINISTROS</t>
  </si>
  <si>
    <t>COSTOS INDIRECTOS</t>
  </si>
  <si>
    <t>COSTO ACTIVIDAD</t>
  </si>
  <si>
    <t>LÍNEA ESTRATÉGICA:</t>
  </si>
  <si>
    <t>CÓDIGO:</t>
  </si>
  <si>
    <t>PONDERACIÓN DENTRO DEL PLAN:</t>
  </si>
  <si>
    <t>OBJETIVO:</t>
  </si>
  <si>
    <t>PONDERACIÓN DENTRO DEL OBJETIVO:</t>
  </si>
  <si>
    <t>RESPONSABLE:</t>
  </si>
  <si>
    <t>____</t>
  </si>
  <si>
    <t>2.01_</t>
  </si>
  <si>
    <t>COSTO POR ACTIVIDADES.</t>
  </si>
  <si>
    <t>Representante ASOUS en la Junta Directiva</t>
  </si>
  <si>
    <t>CARGOS</t>
  </si>
  <si>
    <t>HORAS EMPLEADAS</t>
  </si>
  <si>
    <t>HORAS INVERTIDAS POR CARGO POR LÍNEA ESTRATÉGICA.</t>
  </si>
  <si>
    <t>COSTO RH ACTIVIDAD</t>
  </si>
  <si>
    <t>COSTO ACTIVIDAD POR AÑO</t>
  </si>
  <si>
    <t>COSTO OBJETIVO =</t>
  </si>
  <si>
    <t>COSTO POR LÍNEA ESTRATÉGICA</t>
  </si>
  <si>
    <t># DE HORAS ACTIVIDAD</t>
  </si>
  <si>
    <t># DE HORAS AÑO</t>
  </si>
  <si>
    <t>DIRECCIONAMIENTO ESTRATÉGICO.</t>
  </si>
  <si>
    <t>LE 01</t>
  </si>
  <si>
    <t>LEE 01 OB 01</t>
  </si>
  <si>
    <t>Gerente Empresa Social del Estado.</t>
  </si>
  <si>
    <t>Formular el Plan de Desarrollo Institucional 2.016 – 2.020 "Camino a la Acreditación en Salud".</t>
  </si>
  <si>
    <t>Someter el Plan de Desarrollo Institucional al análisis y aprobación de la Junta Directiva.</t>
  </si>
  <si>
    <t>Proyectar los Planes Operativos Anuales de Actividades según los objetivos estratégicos del Plan de Desarrollo Institucional.</t>
  </si>
  <si>
    <t>Someter los Planes Operativos Anuales de Actividades al análisis y aprobación de la Junta Directiva.</t>
  </si>
  <si>
    <t>Realizar seguimiento trimestral a la ejecución de los Planes Operativos Anuales de Actividades y al Plan de Desarrollo Institucional, en general.</t>
  </si>
  <si>
    <t>Retroalimentar los resultados de la evaluación a los responsables de los objetivos estratégicos, para corregir las desviaciones observadas en la ejecución del Plan de Desarrollo Institucional.</t>
  </si>
  <si>
    <t>Formular planes de mejoramientos con base en el seguimiento trimestral a la ejecución de los Planes Operativos Anuales de Actividades y al Plan de Desarrollo Institucional.</t>
  </si>
  <si>
    <t>Ejecutar las actividades contenidas en los planes de mejoramiento derivados del seguimiento trimestral a la ejecución de los Planes Operativos Anuales de Actividades y al Plan de Desarrollo Institucional.</t>
  </si>
  <si>
    <t>Realizar seguimiento a la ejecución de los planes de mejoramiento formulados.</t>
  </si>
  <si>
    <t>Presentar un informe semestral, a la Junta Directiva de la ejecución del Plan de Desarrollo.</t>
  </si>
  <si>
    <t>Proyectar los ajustes requeridos por el Plan de Desarrollo Institucional según los resultados de su evaluación.</t>
  </si>
  <si>
    <t>Someter las modificaciones al Plan de Desarrollo Institucional al análisis y aprobación de la Junta Directiva</t>
  </si>
  <si>
    <t>Formular el Plan de Gestión Gerencial para el cuatrienio.</t>
  </si>
  <si>
    <t>Someter el Plan de Gestión Gerencial al análisis y aprobación de la Junta Directiva.</t>
  </si>
  <si>
    <t>Realizar seguimiento trimestral a la ejecución del Plan de Gestión Gerencial.</t>
  </si>
  <si>
    <t>Retroalimentar los resultados de la evaluación a los responsables de los indicadores, para corregir las desviaciones observadas en la ejecución del Plan de Gestión Gerencial.</t>
  </si>
  <si>
    <t>Formular planes de mejoramientos con base en el seguimiento trimestral a la ejecución del Plan de Gestión Gerencial.</t>
  </si>
  <si>
    <t>Ejecutar las actividades contenidas en los planes de mejoramiento derivados del seguimiento trimestral a la ejecución del Plan de Gestión Gerencial.</t>
  </si>
  <si>
    <t>Preparar los acuerdos de gestión a ser desarrollados por los gerentes públicos (Subgerente de Servicios de Salud y Subgerente Administrativa).</t>
  </si>
  <si>
    <t>Presentar los acuerdos de gestión a los gerentes públicos (Subgerente de Servicios de Salud y Subgerente Administrativa) y concertar compromisos de desempeño.</t>
  </si>
  <si>
    <t>Realizar seguimiento al cumplimiento de los compromisos de desempeño pactados con los gerentes públicos (Subgerente de Servicios de Salud y Subgerente Administrativa) y proponer los correctivos que sean necesarios.</t>
  </si>
  <si>
    <t xml:space="preserve">LE 01 OB 01 AC 01 </t>
  </si>
  <si>
    <t xml:space="preserve">LE 01 OB 01 AC 02 </t>
  </si>
  <si>
    <t xml:space="preserve">LE 01 OB 01 AC 03 </t>
  </si>
  <si>
    <t xml:space="preserve">LE 01 OB 01 AC 04 </t>
  </si>
  <si>
    <t xml:space="preserve">LE 01 OB 01 AC 05 </t>
  </si>
  <si>
    <t xml:space="preserve">LE 01 OB 01 AC 06 </t>
  </si>
  <si>
    <t xml:space="preserve">LE 01 OB 01 AC 07 </t>
  </si>
  <si>
    <t xml:space="preserve">LE 01 OB 01 AC 08 </t>
  </si>
  <si>
    <t xml:space="preserve">LE 01 OB 01 AC 09 </t>
  </si>
  <si>
    <t xml:space="preserve">LE 01 OB 01 AC 10 </t>
  </si>
  <si>
    <t xml:space="preserve">LE 01 OB 01 AC 11 </t>
  </si>
  <si>
    <t xml:space="preserve">LE 01 OB 01 AC 12 </t>
  </si>
  <si>
    <t xml:space="preserve">LE 01 OB 01 AC 13 </t>
  </si>
  <si>
    <t xml:space="preserve">LE 01 OB 01 AC 14 </t>
  </si>
  <si>
    <t xml:space="preserve">LE 01 OB 01 AC 15 </t>
  </si>
  <si>
    <t xml:space="preserve">LE 01 OB 01 AC 16 </t>
  </si>
  <si>
    <t xml:space="preserve">LE 01 OB 01 AC 17 </t>
  </si>
  <si>
    <t xml:space="preserve">LE 01 OB 01 AC 18 </t>
  </si>
  <si>
    <t xml:space="preserve">LE 01 OB 01 AC 19 </t>
  </si>
  <si>
    <t xml:space="preserve">LE 01 OB 01 AC 20 </t>
  </si>
  <si>
    <t xml:space="preserve">LE 01 OB 01 AC 21 </t>
  </si>
  <si>
    <t xml:space="preserve">LE 01 OB 01 AC 22 </t>
  </si>
  <si>
    <t>GERENCIA DEL DÍA A DÍA.</t>
  </si>
  <si>
    <t>LE 02.</t>
  </si>
  <si>
    <t>Realizar la compra y la prestación de bienes y servicios, según el caso, de acuerdo con las necesidades preestablecidas por la Empresa Social del Estado en el Plan Anual de Compras, conforme los principios y procedimientos del Estatuto de Contratación y del Manual de Procesos y Procedimientos de Contratación.</t>
  </si>
  <si>
    <t>LE 02 OB 01.</t>
  </si>
  <si>
    <t>Planificar el proceso de contratación y formular el Plan de Compras.</t>
  </si>
  <si>
    <t>Evaluar las propuestas de contratos presentadas por las Entidades Responsables de Pago (ERP), previo a la suscripción de los contratos.</t>
  </si>
  <si>
    <t>Perfeccionar contratos de prestación de servicios de salud con las Entidades Responsables de Pago (ERP).</t>
  </si>
  <si>
    <t>Realizar seguimiento a los contratos de prestación de servicios de salud, valorando costos vs ingresos.</t>
  </si>
  <si>
    <t>Definir las necesidades de talento humano a contratar por prestación de servicios y asesorías externas.</t>
  </si>
  <si>
    <t>Identificar potenciales contratistas con los cuales la empresa pueda satisfacer necesidades contractuales en un periodo de tiempo determinado.</t>
  </si>
  <si>
    <t>Perfeccionar los contratos en que la empresa actúa como contratante, para satisfacer sus necesidades, según lo establecido en el Estatuto de Contratación y en el Manual de Procesos y Procedimientos de Contratación.</t>
  </si>
  <si>
    <t>Dar publicidad oportuna a todos los contratos que se perfeccionen, en la página web de la Empresa Social del Estado, en el aplicativo Gestión Transparente de la Contraloria General de Antioquia y en el Servicio de Contratación Pública (SECOP).</t>
  </si>
  <si>
    <t>Vigilar la ejecución de los contratos mediante mecanismos de supervisión interna o interventoría externa según lo establecido en el Estatuto de Contratación y en el Manual de Procesos y Procedimientos de Contratación.</t>
  </si>
  <si>
    <t>Tomar los correctivos que se requieran para lograr el cumplimiento del objeto contractual, cuando  sea del caso.</t>
  </si>
  <si>
    <t>Liquidar los contratos en que la Empresa Social del Estado actúo como parte contratante.</t>
  </si>
  <si>
    <t>Comprar medicamentos.</t>
  </si>
  <si>
    <t>Comprar material médico quirúrgico.</t>
  </si>
  <si>
    <t>Comprar materiales para odontología.</t>
  </si>
  <si>
    <t>Comprar materiales para laboratorio.</t>
  </si>
  <si>
    <t>Comprar equipos.</t>
  </si>
  <si>
    <t>Comprar material para Rayos X.</t>
  </si>
  <si>
    <t>Comprar papelería, elementos de oficina, elementos de aseo, materiales para mantenimiento, combustible y repuestos para los vehículos.</t>
  </si>
  <si>
    <t>Celebrar contratos de prestación de servicios personales.</t>
  </si>
  <si>
    <t>LE 02 OB 01 AC 01</t>
  </si>
  <si>
    <t>LE 02 OB 01 AC 02</t>
  </si>
  <si>
    <t>LE 02 OB 01 AC 03</t>
  </si>
  <si>
    <t>LE 02 OB 01 AC 04</t>
  </si>
  <si>
    <t>LE 02 OB 01 AC 05</t>
  </si>
  <si>
    <t>LE 02 OB 01 AC 06</t>
  </si>
  <si>
    <t>LE 02 OB 01 AC 07</t>
  </si>
  <si>
    <t>LE 02 OB 01 AC 081</t>
  </si>
  <si>
    <t>LE 02 OB 01 AC 09</t>
  </si>
  <si>
    <t>LE 02 OB 01 AC 10</t>
  </si>
  <si>
    <t>LE 02 OB 01 AC 11</t>
  </si>
  <si>
    <t>LE 02 OB 01 AC 12</t>
  </si>
  <si>
    <t>LE 02 OB 01 AC 13</t>
  </si>
  <si>
    <t>LE 02 OB 01 AC 14</t>
  </si>
  <si>
    <t>LE 02 OB 01 AC 15</t>
  </si>
  <si>
    <t>LE 02 OB 01 AC 16</t>
  </si>
  <si>
    <t>LE 02 OB 01 AC 17</t>
  </si>
  <si>
    <t>LE 02 OB 01 AC 18</t>
  </si>
  <si>
    <t>LE 02 OB 01 AC 19</t>
  </si>
  <si>
    <t>Cumplir con las actividades misionales, inherentes a la naturaleza jurídica de la Empresa Social del Estado, a la misión y a los objetivos institucionales, de forma rutinaria, o en casos excepcionales de emergencias y desastres, mejorando la percepción de los servicios de salud por parte de la comunidad y la satisfacción con éstos.</t>
  </si>
  <si>
    <t>LE 02 OB 02.</t>
  </si>
  <si>
    <t>Subgerente de Servicios de Salud.</t>
  </si>
  <si>
    <t>Consultas médicas generales.</t>
  </si>
  <si>
    <t>Revisión de exámenes de laboratorio por medicina general.</t>
  </si>
  <si>
    <t>Transcripción de fórmulas por medicina general.</t>
  </si>
  <si>
    <t>Consultas médicas con especialista por telemedicina (Teleconsultas).</t>
  </si>
  <si>
    <t>Sesiones de fisioterapia.</t>
  </si>
  <si>
    <t>Consultas por nutrición y dietética.</t>
  </si>
  <si>
    <t>Consultas por optometría.</t>
  </si>
  <si>
    <t>Sesiones de odontología general electivas.</t>
  </si>
  <si>
    <t>Sesiones de odontología general urgentes.</t>
  </si>
  <si>
    <t>Controles por enfermería del programa Detección de Alteraciones del Desarrollo del Menor de 10 años.</t>
  </si>
  <si>
    <t>Sesiones de odontología especializada electivas.</t>
  </si>
  <si>
    <t>Necropsias médico legales.</t>
  </si>
  <si>
    <t>Reconocimientos médico legales.</t>
  </si>
  <si>
    <t>Controles médicos del programa Detección de Alteraciones del Desarrollo del Menor de 10 años.</t>
  </si>
  <si>
    <t>Controles médicos del programa Detección de Alteraciones del Joven de 10 a 19 años.</t>
  </si>
  <si>
    <t>Controles médicos del programa Detección de Alteraciones del Adulto Mayor de 45 años.</t>
  </si>
  <si>
    <t>Controles médicos del programa Planificación Familiar.</t>
  </si>
  <si>
    <t>Controles médicos del programa Detección de Alteraciones del Embarazo.</t>
  </si>
  <si>
    <t>Controles médicos del programa Control del Riesgo Cardiovascular.</t>
  </si>
  <si>
    <t>Controles por enfermería del programa Planificación Familiar.</t>
  </si>
  <si>
    <t>Controles por enfermería del programa Control del Riesgo Cardiovascular.</t>
  </si>
  <si>
    <t>Citologías cervicovaginales oncológicas.</t>
  </si>
  <si>
    <t>Aplicación de sellantes.</t>
  </si>
  <si>
    <t>Aplicación de flúor tópico.</t>
  </si>
  <si>
    <t>Control de placa.</t>
  </si>
  <si>
    <t>Detartrajes supragingivales.</t>
  </si>
  <si>
    <t>Dosis aplicadas de vacuna BCG.</t>
  </si>
  <si>
    <t>Dosis aplicadas de vacuna pentavalente.</t>
  </si>
  <si>
    <t>Dosis aplicadas de vacuna antipoliomielítica.</t>
  </si>
  <si>
    <t>Dosis aplicadas de vacuna antiamarílica.</t>
  </si>
  <si>
    <t>Dosis aplicadas de vacuna SRP.</t>
  </si>
  <si>
    <t>Dosis aplicadas de vacuna antitetánica en mujeres en edad fértil.</t>
  </si>
  <si>
    <t>Dosis aplicadas de vacuna anti rotavirus.</t>
  </si>
  <si>
    <t>Dosis aplicadas de vacuna contra el virus del papiloma humano.</t>
  </si>
  <si>
    <t>Consultas médicas por urgencias.</t>
  </si>
  <si>
    <t>Número de pacientes en observación.</t>
  </si>
  <si>
    <t>Número de egresos hospitalarios.</t>
  </si>
  <si>
    <t>Número de partos institucionales.</t>
  </si>
  <si>
    <t>Exámenes de laboratorio clínico.</t>
  </si>
  <si>
    <t>Exámenes de laboratorio clínicos remitidos al laboratorio de referencia.</t>
  </si>
  <si>
    <t>Electrocardiogramas.</t>
  </si>
  <si>
    <t>Monitoreos fetales.</t>
  </si>
  <si>
    <t>Estudios de electrocardiografía dinámica (HOLTER).</t>
  </si>
  <si>
    <t>Monitoreos ambulatorios de presión arterial (MAPA).</t>
  </si>
  <si>
    <t>Espirometrías.</t>
  </si>
  <si>
    <t>Estudios de radiología general.</t>
  </si>
  <si>
    <t>Estudios de radiología odontológica.</t>
  </si>
  <si>
    <t>Ecografías obstétricas.</t>
  </si>
  <si>
    <t>Ecografías no obstétricas.</t>
  </si>
  <si>
    <t>Número de fórmulas médicas dispensadas.</t>
  </si>
  <si>
    <t>Remisiones ambulatorias a medicina especializada (incluye remisiones a teleconsulta propia).</t>
  </si>
  <si>
    <t>Remisiones urgentes a nivel de complejidad superior (No incluye remisiones relacionadas con el trabajo de parto).</t>
  </si>
  <si>
    <t>Remisiones ambulatorias a odontología especializada (incluye remisiones a odontología especializada propia).</t>
  </si>
  <si>
    <t>Remisiones relacionadas con el trabajo de parto.</t>
  </si>
  <si>
    <t>Número de visitas domiciliarias e institucionales realizadas en ejecución del Plan de Intervenciones Colectivas del Plan Municipal de Salud Pública.</t>
  </si>
  <si>
    <t>Número de talleres colectivos realizados en ejecución del Plan de Intervenciones Colectivas del Plan Municipal de Salud Pública.</t>
  </si>
  <si>
    <t>Número de visitas domiciliarias e institucionales realizadas en ejecución del programa Buen Comienzo Antioquia.</t>
  </si>
  <si>
    <t>Número de talleres colectivos realizados en ejecución del programa Buen Comienzo Antioquia.</t>
  </si>
  <si>
    <t>Número de refrigerios entregados en ejecución del programa Buen Comienzo Antioquia.</t>
  </si>
  <si>
    <t>Número de complementos nutricionales entregados en ejecución del programa Buen Comienzo Antioquia.</t>
  </si>
  <si>
    <t>Simulacros de evacuación.</t>
  </si>
  <si>
    <t>Simulacros de activación del Plan para la Atención de Emergencias y Desastres (Componente Externo).</t>
  </si>
  <si>
    <t>Cumplir con las actividades de dirección y apoyo administrativo, inherentes a la naturaleza jurídica de la Empresa Social del Estado, a la misión y a los objetivos institucionales.</t>
  </si>
  <si>
    <t>LE 02 OB 03.</t>
  </si>
  <si>
    <t>Preparar los informes y proyectos a presentar a la Junta Directiva de la Empresa Social del Estado.</t>
  </si>
  <si>
    <t>Convocar las reuniones de la Junta Directiva de la Empresa Social del Estado</t>
  </si>
  <si>
    <t xml:space="preserve">Ejecutar las reuniones de la Junta Directiva de la Empresa Social del Estado </t>
  </si>
  <si>
    <t>Propiciar y participar en reuniones con el asesor jurídico de la Empresa Social del Estado</t>
  </si>
  <si>
    <t>Propiciar y participar en reuniones con el asesor de calidad de la Empresa Social del Estado.</t>
  </si>
  <si>
    <t>Revisar y refrendar los informes financieros y contables presentados por el asesor contable de la Empresa Social del Estado.</t>
  </si>
  <si>
    <t>Expedir los actos administrativos requeridos para la buena marcha de la institución.</t>
  </si>
  <si>
    <t>Dar publicidad a los actos administrativos de carácter general.</t>
  </si>
  <si>
    <t>Realizar gestiones relacionadas con la dirección de la Empresa Social del Estado por fuera del municipio de Concordia.</t>
  </si>
  <si>
    <t>Convocar a la comunidad para la rendición pública de cuentas.</t>
  </si>
  <si>
    <t>Preparar los informes a presentar en la rendición pública de cuentas.</t>
  </si>
  <si>
    <t>Realizar la rendición pública de cuentas ante la comunidad.</t>
  </si>
  <si>
    <t>Presentar un informe de la rendición pública de cuentas a la Superintendencia Nacional de Salud.</t>
  </si>
  <si>
    <t>Preparar los informes de gestión y de control político solicitados por el Concejo Municipal.</t>
  </si>
  <si>
    <t>Presentar los informes de gestión y de control político solicitados por el Concejo Municipal.</t>
  </si>
  <si>
    <t>Dar apertura a los buzones de sugerencias y dejar constancia de ello en un acta.</t>
  </si>
  <si>
    <t>Atender y canalizar todas las peticiones,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</si>
  <si>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Dar respuesta oportuna y de fondo, si es requerida, a las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</si>
  <si>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 xml:space="preserve">Presentar informes al Comité de Etica de la Empresa Social del Estado de la gestión de las quejas, reclamos, sugerencias, demandas y felicitaciones (PQRSDF) presentadas por los usuarios. </t>
  </si>
  <si>
    <t>Formular planes de mejoramientos con base en de la gestión de las quejas, reclamos, sugerencias, demandas y felicitaciones (PQRSDF) presentadas por los usuarios.</t>
  </si>
  <si>
    <t>Ejecutar las actividades contenidas en los planes de mejoramiento derivados de la gestión de las quejas, reclamos, sugerencias, demandas y felicitaciones (PQRSDF) presentadas por los usuarios.</t>
  </si>
  <si>
    <t>Programar las reuniones de los comités, comisiones y grupos de trabajo institucionales.</t>
  </si>
  <si>
    <t>Realizar las reuniones de los comités, comisiones y grupos de trabajo institucionales: Comisión de Personal</t>
  </si>
  <si>
    <t>Realizar las reuniones de los comités, comisiones y grupos de trabajo institucionales: Comité Coordinador de Control Interno</t>
  </si>
  <si>
    <t>Realizar las reuniones de los comités, comisiones y grupos de trabajo institucionales: Comité de Archivos.</t>
  </si>
  <si>
    <t>Realizar las reuniones de los comités, comisiones y grupos de trabajo institucionales: Comité de Compras.</t>
  </si>
  <si>
    <t>Realizar las reuniones de los comités, comisiones y grupos de trabajo institucionales: Comité de Conciliación.</t>
  </si>
  <si>
    <t>Realizar las reuniones de los comités, comisiones y grupos de trabajo institucionales: Comité de Convivencia Laboral.</t>
  </si>
  <si>
    <t>Realizar las reuniones de los comités, comisiones y grupos de trabajo institucionales: Comité de Emergencias.</t>
  </si>
  <si>
    <t>Realizar las reuniones de los comités, comisiones y grupos de trabajo institucionales: Comité de Ética.</t>
  </si>
  <si>
    <t>Realizar las reuniones de los comités, comisiones y grupos de trabajo institucionales: Comité de Farmacia y Tecnovigilancia.</t>
  </si>
  <si>
    <t>Realizar las reuniones de los comités, comisiones y grupos de trabajo institucionales: Comité de Glosas.</t>
  </si>
  <si>
    <t>Realizar las reuniones de los comités, comisiones y grupos de trabajo institucionales: Comité de Promoción y Prevención.</t>
  </si>
  <si>
    <t>Realizar las reuniones de los comités, comisiones y grupos de trabajo institucionales: Comité de Sostenibilidad Contable.</t>
  </si>
  <si>
    <t>Realizar las reuniones de los comités, comisiones y grupos de trabajo institucionales: Comité de Vigilancia Epidemiológica.</t>
  </si>
  <si>
    <t>Realizar las reuniones de los comités, comisiones y grupos de trabajo institucionales: Comité Directivo.</t>
  </si>
  <si>
    <t>Realizar las reuniones de los comités, comisiones y grupos de trabajo institucionales: Comité Operativo del MECI.</t>
  </si>
  <si>
    <t>Realizar las reuniones de los comités, comisiones y grupos de trabajo institucionales: Comité Paritario de Seguridad Laboral y Salud en el Trabajo.</t>
  </si>
  <si>
    <t>Realizar las reuniones de los comités, comisiones y grupos de trabajo institucionales: Grupo Formal de Trabajo de Control Interno Disciplinario.</t>
  </si>
  <si>
    <t>Realizar las reuniones de los comités, comisiones y grupos de trabajo institucionales: Grupo Administrativo de Gestión Ambiental y Sanitaria.</t>
  </si>
  <si>
    <t>Realizar las reuniones de los comités, comisiones y grupos de trabajo institucionales: Grupo Primario de Calidad.</t>
  </si>
  <si>
    <t>Formular planes de mejoramientos con base en las reuniones de los comités, comisiones y grupos de trabajo institucionales.</t>
  </si>
  <si>
    <t>Ejecutar las actividades contenidas en los planes de mejoramiento derivados de las reuniones de los comités, comisiones y grupos de trabajo institucionales.</t>
  </si>
  <si>
    <t>Realizar reuniones por áreas funcionales: Celadores</t>
  </si>
  <si>
    <t>Realizar reuniones por áreas funcionales: Conductores</t>
  </si>
  <si>
    <t>Realizar reuniones por áreas funcionales: Personal Administrativo.</t>
  </si>
  <si>
    <t>Realizar reuniones por áreas funcionales: Servicios Generales.</t>
  </si>
  <si>
    <t>Realizar reuniones por áreas funcionales: Enfermería.</t>
  </si>
  <si>
    <t>Realizar reuniones por áreas funcionales: Médicos.</t>
  </si>
  <si>
    <t>Realizar reuniones por áreas funcionales: Salud Oral.</t>
  </si>
  <si>
    <t>Formular planes de mejoramientos con base en las reuniones por áreas funcionales.</t>
  </si>
  <si>
    <t>Ejecutar las actividades contenidas en los planes de mejoramiento derivados de las reuniones por áreas funcionales.</t>
  </si>
  <si>
    <t>Realizar reuniones generales de personal.</t>
  </si>
  <si>
    <t>LE 02 OB 03 AC 01</t>
  </si>
  <si>
    <t>LE 02 OB 03 AC 02</t>
  </si>
  <si>
    <t>LE 02 OB 03 AC 03</t>
  </si>
  <si>
    <t>LE 02 OB 03 AC 04</t>
  </si>
  <si>
    <t>LE 02 OB 03 AC 05</t>
  </si>
  <si>
    <t>LE 02 OB 03 AC 06</t>
  </si>
  <si>
    <t>LE 02 OB 03 AC 07</t>
  </si>
  <si>
    <t>LE 02 OB 03 AC 08</t>
  </si>
  <si>
    <t>LE 02 OB 03 AC 09</t>
  </si>
  <si>
    <t>LE 02 OB 03 AC 10</t>
  </si>
  <si>
    <t>LE 02 OB 03 AC 11</t>
  </si>
  <si>
    <t>LE 02 OB 03 AC 12</t>
  </si>
  <si>
    <t>LE 02 OB 03 AC 13</t>
  </si>
  <si>
    <t>LE 02 OB 03 AC 14</t>
  </si>
  <si>
    <t>LE 02 OB 03 AC 15</t>
  </si>
  <si>
    <t>LE 02 OB 03 AC 16</t>
  </si>
  <si>
    <t>LE 02 OB 03 AC 17</t>
  </si>
  <si>
    <t>LE 02 OB 03 AC 18</t>
  </si>
  <si>
    <t>LE 02 OB 03 AC 19</t>
  </si>
  <si>
    <t>LE 02 OB 03 AC 20</t>
  </si>
  <si>
    <t>LE 02 OB 03 AC 21</t>
  </si>
  <si>
    <t>LE 02 OB 03 AC 22</t>
  </si>
  <si>
    <t>LE 02 OB 03 AC 23</t>
  </si>
  <si>
    <t>LE 02 OB 03 AC 24</t>
  </si>
  <si>
    <t>LE 02 OB 03 AC 25</t>
  </si>
  <si>
    <t>LE 02 OB 03 AC 26</t>
  </si>
  <si>
    <t>LE 02 OB 03 AC 27</t>
  </si>
  <si>
    <t>LE 02 OB 03 AC 28</t>
  </si>
  <si>
    <t>LE 02 OB 03 AC 29</t>
  </si>
  <si>
    <t>LE 02 OB 03 AC 30</t>
  </si>
  <si>
    <t>LE 02 OB 03 AC 31</t>
  </si>
  <si>
    <t>LE 02 OB 03 AC 32</t>
  </si>
  <si>
    <t>LE 02 OB 03 AC 33</t>
  </si>
  <si>
    <t>LE 02 OB 03 AC 34</t>
  </si>
  <si>
    <t>LE 02 OB 03 AC 35</t>
  </si>
  <si>
    <t>LE 02 OB 03 AC 36</t>
  </si>
  <si>
    <t>LE 02 OB 03 AC 37</t>
  </si>
  <si>
    <t>LE 02 OB 03 AC 38</t>
  </si>
  <si>
    <t>LE 02 OB 03 AC 39</t>
  </si>
  <si>
    <t>LE 02 OB 03 AC 40</t>
  </si>
  <si>
    <t>LE 02 OB 03 AC 41</t>
  </si>
  <si>
    <t>LE 02 OB 03 AC 42</t>
  </si>
  <si>
    <t>LE 02 OB 03 AC 43</t>
  </si>
  <si>
    <t>LE 02 OB 03 AC 44</t>
  </si>
  <si>
    <t>LE 02 OB 03 AC 45</t>
  </si>
  <si>
    <t>LE 02 OB 03 AC 46</t>
  </si>
  <si>
    <t>LE 02 OB 03 AC 47</t>
  </si>
  <si>
    <t>LE 02 OB 03 AC 48</t>
  </si>
  <si>
    <t>LE 02 OB 03 AC 49</t>
  </si>
  <si>
    <t>LE 02 OB 03 AC 50</t>
  </si>
  <si>
    <t>LE 02 OB 03 AC 51</t>
  </si>
  <si>
    <t>LE 02 OB 03 AC 52</t>
  </si>
  <si>
    <t>LE 02 OB 03 AC 53</t>
  </si>
  <si>
    <t>LE 02 OB 03 AC 54</t>
  </si>
  <si>
    <t>LE 02 OB 03 AC 55</t>
  </si>
  <si>
    <t>LE 02 OB 03 AC 56</t>
  </si>
  <si>
    <t>LE 02 OB 03 AC 57</t>
  </si>
  <si>
    <t>LE 02 OB 03 AC 58</t>
  </si>
  <si>
    <t>LE 02 OB 03 AC 59</t>
  </si>
  <si>
    <t>Realizar reuniones por áreas funcionales: Apoyo Diagnóstico y Terapéutico.</t>
  </si>
  <si>
    <t>Elaborar informes y otras actividades de planeación y control gestión por funcionario.</t>
  </si>
  <si>
    <t>TRANSFORMACIÓN CULTURAL.</t>
  </si>
  <si>
    <t>LE 03</t>
  </si>
  <si>
    <t>LE 03.</t>
  </si>
  <si>
    <t>Cumplir con la totalidad de estándares de las condiciones de suficiencia patrimonial y financiera, condiciones técnico administrativas y condiciones técnico científicas del Sistema Único de Habilitación del Sistema Obligatorio de Garantía de la Calidad para la Atención en Salud.</t>
  </si>
  <si>
    <t>LE 03 OB 01.</t>
  </si>
  <si>
    <t>Asesor Externo de Calidad.</t>
  </si>
  <si>
    <t>Realizar autoevaluaciones del cumplimiento de los criterios de suficiencia patrimonial y financiera, capacidad técnico administrativa y capacidad técnico científica del Sistema Único de Habilitación del Sistema Obligatorio de Garantía de la Calidad para la Atención en Salud.</t>
  </si>
  <si>
    <t>LE 03 OB 01 AC 01</t>
  </si>
  <si>
    <t>Implementar un Programa de Auditoria para el Mejoramiento de la Calidad (PAMEC) según los lineamientos del Ministerio de Salud y Protección Social, en el marco del Sistema Obligatorio de Garantía de la Calidad para la Atención en Salud.</t>
  </si>
  <si>
    <t>Presentar los cronogramas y procedimientos de auditorías internas y externas de calidad al Grupo Primario de Calidad.</t>
  </si>
  <si>
    <t>Realizar las auditorías según los cronogramas propuestos.</t>
  </si>
  <si>
    <t>Formular planes de mejoramientos con base en las auditorías que sean realizadas en el marco del cumplimiento del Programa de Auditoría para el Mejoramiento de la Calidad (PAMEC).</t>
  </si>
  <si>
    <t>Ejecutar las actividades contenidas en los planes de mejoramiento derivados de las auditorías realizadas en el marco del cumplimiento del Programa de Auditoría para el Mejoramiento de la Calidad (PAMEC).</t>
  </si>
  <si>
    <t>Realizar seguimiento a la ejecución de los planes de mejoramiento derivados de las auditorías de calidad.</t>
  </si>
  <si>
    <t>Realizar auditorías clínicas a los programas de Control de Riesgo Cardiovascular, Control Prenatal y Crecimiento y Desarrollo y a los servicios de urgencias y referencia y contrarreferencia.</t>
  </si>
  <si>
    <t>Socializar el resultado de las auditorías con el personal médico y de enfermería.</t>
  </si>
  <si>
    <t>Formular planes de mejoramientos con base en las auditorías clínicas.</t>
  </si>
  <si>
    <t>Ejecutar las actividades contenidas en los planes de mejoramiento derivados de las auditorías clínicas.</t>
  </si>
  <si>
    <t>Estandarizar y documentar un Manual de Procesos y Procedimientos para cada proceso asistencial definido en el mapa de procesos, con la metodología definida  por el Comité Operativo del Modelo Estandar de Control Interno y el Grupo Primario de Calidad.</t>
  </si>
  <si>
    <t>Realizar encuestas de satisfacción de los usuarios.</t>
  </si>
  <si>
    <t>Tabular las encuestas de satisfacción y realizar informe.</t>
  </si>
  <si>
    <t>Presentar el informe del resultado de las encuestas de Satisfacción al Grupo Primarios de Calidad de la Empresa Social del Estado.</t>
  </si>
  <si>
    <t>Formular planes de mejoramientos con base en los resultados de las encuestas de satisfacción aplicadas.</t>
  </si>
  <si>
    <t>Ejecutar las actividades contenidas en los planes de mejoramiento derivados de los resultados de las encuestas de satisfacción aplicadas.</t>
  </si>
  <si>
    <t>LE 03 OB 02 AC 01</t>
  </si>
  <si>
    <t>LE 03 OB 02 AC 02</t>
  </si>
  <si>
    <t>LE 03 OB 02 AC 03</t>
  </si>
  <si>
    <t>LE 03 OB 02 AC 04</t>
  </si>
  <si>
    <t>LE 03 OB 02 AC 05</t>
  </si>
  <si>
    <t>LE 03 OB 02 AC 06</t>
  </si>
  <si>
    <t>LE 03 OB 02 AC 07</t>
  </si>
  <si>
    <t>LE 03 OB 02 AC 08</t>
  </si>
  <si>
    <t>LE 03 OB 02 AC 09</t>
  </si>
  <si>
    <t>LE 03 OB 02 AC 10</t>
  </si>
  <si>
    <t>LE 03 OB 02 AC 11</t>
  </si>
  <si>
    <t>LE 03 OB 02 AC 12</t>
  </si>
  <si>
    <t>LE 03 OB 02 AC 13</t>
  </si>
  <si>
    <t>LE 03 OB 02 AC 14</t>
  </si>
  <si>
    <t>LE 03 OB 02 AC 15</t>
  </si>
  <si>
    <t>LE 03 OB 02 AC 16</t>
  </si>
  <si>
    <t>LE 03 OB 02 AC 17</t>
  </si>
  <si>
    <t>LE 03 OB 02 AC 18</t>
  </si>
  <si>
    <t>Mantener operativo y útil, un sistema de indicadores para el control de gestión de la calidad en la prestación de servicios salud, según los lineamientos del Ministerio de Salud y Protección Social y de la Superintendencia Nacional de Salud en el marco del Sistema Obligatorio de Garantía de la Calidad para la Atención en Salud y rendir los informes correspondientes.</t>
  </si>
  <si>
    <t>Gerente Empresa Social del Estado - Subgerente de Servicios de Salud.</t>
  </si>
  <si>
    <t>Actualizar el sistema de indicadores de gestión del Observatorio de Calidad de la Empresa Social del Estado, de acuerdo a los contenidos de la Resolución 0256 de 2.016.</t>
  </si>
  <si>
    <t>Recopilar la información y las evidencias requeridas para el cálculo de los indicadores del Observatorio de Calidad de la Empresa Social del Estado.</t>
  </si>
  <si>
    <t>Generar y registrar los indicadores del Observatorio de Calidad de la Empresa Social del Estado.</t>
  </si>
  <si>
    <t>Presentar informes de calidad al Comité Directivo y a la Junta Directiva de la Empresa Social del Estado.</t>
  </si>
  <si>
    <t>Formular planes de mejoramiento con base en los resultados de los indicadores del Observatorio de Calidad de la Empresa Social del Estado.</t>
  </si>
  <si>
    <t>Ejecutar las actividades contenidas en los planes de mejoramiento derivados de los resultados de los indicadores del Observatorio de Calidad de la Empresa Social del Estado.</t>
  </si>
  <si>
    <t>Reportar los indicadores de calidad exigidos por la Superintendencia Nacional de Salud, Ministerio de Salud y Protección Social y Entidades Responsables de Pago (ERP).</t>
  </si>
  <si>
    <t>LE 03 OB 03 AC 01</t>
  </si>
  <si>
    <t>LE 03 OB 03 AC 02</t>
  </si>
  <si>
    <t>LE 03 OB 03 AC 03</t>
  </si>
  <si>
    <t>LE 03 OB 03 AC 04</t>
  </si>
  <si>
    <t>LE 03 OB 03 AC 05</t>
  </si>
  <si>
    <t>LE 03 OB 03 AC 06</t>
  </si>
  <si>
    <t>LE 03 OB 03 AC 07</t>
  </si>
  <si>
    <t>LE 03 OB 03 AC 08</t>
  </si>
  <si>
    <t>Formular los cronogramas y procedimientos de auditorías internas en el marco del Modelo Estándar de Control Interno (MECI).</t>
  </si>
  <si>
    <t>Presentar los cronogramas y procedimientos de auditorías internas al Sistema de Control Interno,  al Grupo Operativo del Modelo Estándar de Control Interno (MECI).</t>
  </si>
  <si>
    <t>Formular planes de mejoramientos con base en las auditorías que sean realizadas en el marco del cumplimiento del Modelo Estándar de Control Interno (MECI).</t>
  </si>
  <si>
    <t>Ejecutar las actividades contenidas en los planes de mejoramiento derivados de las auditorías realizadas en el marco del cumplimiento del Modelo Estándar de Control Interno (MECI).</t>
  </si>
  <si>
    <t>Realizar seguimiento a la ejecución de los planes de mejoramiento derivados de las auditorías realizadas en el marco del cumplimiento del Modelo Estándar de Control Interno (MECI).</t>
  </si>
  <si>
    <t>Estandarizar y documentar el Manual de Procesos y Procedimientos de Control de Gestión con la metodología definida en por el Comité Operativo del Modelo Estandar de Control Interno y el Grupo Primario de Calidad.</t>
  </si>
  <si>
    <t>Autoevaluar, calificar y cerrar brechas en la implementación del Sistema Único de Acreditación del Sistema Obligatorio de Garantía de la Calidad para la Atención en Salud.</t>
  </si>
  <si>
    <t>Formular e implementar un Programa de Seguridad en la Atención en Salud.</t>
  </si>
  <si>
    <t>Actualizar el mapa de riesgos asistenciales de cada área funcional de la Empresa Social del Estado.</t>
  </si>
  <si>
    <t>Analizar los eventos adversos que se presenten con ocasión de la prestación de servivios de salud, con la metodología definida  por el Comité de Seguridad Hospitalaria.</t>
  </si>
  <si>
    <t>Realizar rondas de seguridad hospitalaria.</t>
  </si>
  <si>
    <t>Formular planes de mejoramiento para riesgos y eventos adversos conforme los hallazgos de las rondas de seguridad, de las auditorías y del análisis de eventos adversos.</t>
  </si>
  <si>
    <t>Ejecutar las actividades contenidas en los planes de mejoramiento derivados de loshallazgos de las rondas de seguridad, de las auditorías y del análisis de eventos adversos.</t>
  </si>
  <si>
    <t>Realizar seguimiento a los planes de mejoramiento.</t>
  </si>
  <si>
    <t>Actualizar y socializar las Guías de Atención Médica y Paramédica</t>
  </si>
  <si>
    <t>LE 03 OB 05 AC 01</t>
  </si>
  <si>
    <t>LE 03 OB 05 AC 02</t>
  </si>
  <si>
    <t>LE 03 OB 05 AC 03</t>
  </si>
  <si>
    <t>LE 03 OB 05 AC 04</t>
  </si>
  <si>
    <t>LE 03 OB 05 AC 05</t>
  </si>
  <si>
    <t>LE 03 OB 05 AC 06</t>
  </si>
  <si>
    <t>LE 03 OB 05 AC 07</t>
  </si>
  <si>
    <t>Culminar la implementación del Modelo Estándar de Control Interno (MECI), en todos sus componentes y realizar seguimiento a su desarrollo.</t>
  </si>
  <si>
    <t>Jefe de la Oficina de Control Interno.</t>
  </si>
  <si>
    <t>Estandarizar y documentar el Manual de Procesos y Procedimientos de Direccionamiento Estratégico con la metodología definida en por el Comité Operativo del Modelo Estandar de Control Interno y el Grupo Primario de Calidad.</t>
  </si>
  <si>
    <t>Estandarizar y documentar el Manual de Procesos y Procedimientos de Organización Jurídica con la metodología definida en por el Comité Operativo del Modelo Estandar de Control Interno y el Grupo Primario de Calidad.</t>
  </si>
  <si>
    <t>Estandarizar y documentar el Manual de Procesos y Procedimientos de Gestión Financiera con la metodología definida en por el Comité Operativo del Modelo Estandar de Control Interno y el Grupo Primario de Calidad.</t>
  </si>
  <si>
    <t>Estandarizar y documentar el Manual de Procesos y Procedimientos de Gestión del Talento Humano con la metodología definida en por el Comité Operativo del Modelo Estandar de Control Interno y el Grupo Primario de Calidad.</t>
  </si>
  <si>
    <t>Estandarizar y documentar el Manual de Procesos y Procedimientos de Gestión de la Información con la metodología definida en por el Comité Operativo del Modelo Estandar de Control Interno y el Grupo Primario de Calidad.</t>
  </si>
  <si>
    <t>Estandarizar y documentar el Manual de Procesos y Procedimientos de Gestión de Bienes y Suministros con la metodología definida en por el Comité Operativo del Modelo Estandar de Control Interno y el Grupo Primario de Calidad.</t>
  </si>
  <si>
    <t>Estandarizar y documentar el Manual de Procesos y Procedimientos de Servicios Generales con la metodología definida en por el Comité Operativo del Modelo Estandar de Control Interno y el Grupo Primario de Calidad.</t>
  </si>
  <si>
    <t>Estandarizar y documentar el Manual de Procesos y Procedimientos de Mantenimiento con la metodología definida en por el Comité Operativo del Modelo Estandar de Control Interno y el Grupo Primario de Calidad.</t>
  </si>
  <si>
    <t>Estandarizar y documentar el Manual de Procesos y Procedimientos de Gestión Documental con la metodología definida en por el Comité Operativo del Modelo Estandar de Control Interno y el Grupo Primario de Calidad.</t>
  </si>
  <si>
    <t>Revisar los actos administrativos de creación de los diferentes comites para su actualización y presentarlos a la gerencia para su aprobación y adopción</t>
  </si>
  <si>
    <t>Realizar los informes anuales de la evaluación y seguimiento al sitema de Control Interno y de Control Interno Contable de acuerdo con la normatividad vigente y presentar los resultados al comité de control interno.</t>
  </si>
  <si>
    <t>Elaboración y seguimiento al Plan Anticorrupción de la Empresa Social del Estado de acuerdo con la metodología del DAFP y realizar la evaluación y publicación.</t>
  </si>
  <si>
    <t>Rendición de informes de derechos de autor al Departamento Administrativo de la Función Pública.</t>
  </si>
  <si>
    <t>Rendición de informes de Cuotas Femeninas al Departamento Administrativo de la Función Pública.</t>
  </si>
  <si>
    <t>Rendición de informes de peticiones, quejas, reclamos, sugerencias, demandas y manifestaciones (PQRSDM).</t>
  </si>
  <si>
    <t>Realizar seguimiento a los acuerdos de gestión de los gerentes públicos.</t>
  </si>
  <si>
    <t>Realizar seguimiento a las evaluaciones de desempeño de los funcionarios inscritos en el escalafón de carrera administrativa.</t>
  </si>
  <si>
    <t>Realizar seguimiento a las evaluaciones de desempeño de los funcionarios no inscritos en el escalafón de carrera administrativa.</t>
  </si>
  <si>
    <t>Evaluar el Sistema de Transparencia y Acceso a la Información Pública.</t>
  </si>
  <si>
    <t>Evaluar el Programa de Estímulos e Incentivos Laborales.</t>
  </si>
  <si>
    <t>Evaluar el Sistema de Gestión de la Seguridad y Salud en el Trabajo.</t>
  </si>
  <si>
    <t>Evaluar el Plan de Compras y su ejecución.</t>
  </si>
  <si>
    <t>Evaluar el Sistema de Gestión Documental.</t>
  </si>
  <si>
    <t>Formular planes de mejoramientos con base en las evaluaciones de sistemas, programas y acciones específicas.</t>
  </si>
  <si>
    <t>Ejecutar las actividades contenidas en los planes de mejoramiento derivados de las evaluaciones de sistemas, programas y acciones específicas.</t>
  </si>
  <si>
    <t>Realizar seguimiento a la ejecución de los planes de mejoramiento derivados de las evaluaciones de sistemas, programas y acciones específicas.</t>
  </si>
  <si>
    <t>LE 03 OB 06 AC 01</t>
  </si>
  <si>
    <t>LE 03 OB 06 AC 02</t>
  </si>
  <si>
    <t>LE 03 OB 06 AC 03</t>
  </si>
  <si>
    <t>LE 03 OB 06 AC 04</t>
  </si>
  <si>
    <t>LE 03 OB 06 AC 05</t>
  </si>
  <si>
    <t>LE 03 OB 06 AC 06</t>
  </si>
  <si>
    <t>LE 03 OB 06 AC 07</t>
  </si>
  <si>
    <t>LE 03 OB 06 AC 08</t>
  </si>
  <si>
    <t>LE 03 OB 06 AC 09</t>
  </si>
  <si>
    <t>LE 03 OB 06 AC10</t>
  </si>
  <si>
    <t>LE 03 OB 06 AC 11</t>
  </si>
  <si>
    <t>LE 03 OB 06 AC 12</t>
  </si>
  <si>
    <t>LE 03 OB 06 AC 13</t>
  </si>
  <si>
    <t>LE 03 OB 06 AC 14</t>
  </si>
  <si>
    <t>LE 03 OB 06 AC 15</t>
  </si>
  <si>
    <t>LE 03 OB 06 AC 16</t>
  </si>
  <si>
    <t>LE 03 OB 06 AC 17</t>
  </si>
  <si>
    <t>LE 03 OB 06 AC 18</t>
  </si>
  <si>
    <t>LE 03 OB 06 AC 19</t>
  </si>
  <si>
    <t>LE 03 OB 06 AC 20</t>
  </si>
  <si>
    <t>LE 03 OB 06 AC 21</t>
  </si>
  <si>
    <t>LE 03 OB 06 AC 22</t>
  </si>
  <si>
    <t>LE 03 OB 06 AC 23</t>
  </si>
  <si>
    <t>LE 03 OB 06 AC 24</t>
  </si>
  <si>
    <t>LE 03 OB 06 AC 25</t>
  </si>
  <si>
    <t>LE 03 OB 06 AC 26</t>
  </si>
  <si>
    <t>LE 03 OB 06 AC 27</t>
  </si>
  <si>
    <t>LE 03 OB 06 AC 28</t>
  </si>
  <si>
    <t>LE 03 OB 06 AC 29</t>
  </si>
  <si>
    <t>LE 03 OB 06 AC 30</t>
  </si>
  <si>
    <t>LE 03 OB 06 AC 31</t>
  </si>
  <si>
    <t>LE 03 OB 06 AC 32</t>
  </si>
  <si>
    <t>LE 03 OB 06 AC 33</t>
  </si>
  <si>
    <t>LE 03 OB 06 AC 35</t>
  </si>
  <si>
    <t>LE 03 OB 06 AC 36</t>
  </si>
  <si>
    <t>LE 03 OB 06 AC 37</t>
  </si>
  <si>
    <t>LE 03 OB 06 AC 38</t>
  </si>
  <si>
    <t>LE 03 OB 06 AC 39</t>
  </si>
  <si>
    <t>LE 03 OB 06 AC 40</t>
  </si>
  <si>
    <t>LE 03 OB 06 AC 41</t>
  </si>
  <si>
    <t>LE 03 OB 06 AC 42</t>
  </si>
  <si>
    <t>LE 03 OB 06 AC 43</t>
  </si>
  <si>
    <t>Secretaria</t>
  </si>
  <si>
    <t>Enfermera</t>
  </si>
  <si>
    <t>Odontóloga</t>
  </si>
  <si>
    <t>Profesional Universitario Área Salud (Bacterióloga)</t>
  </si>
  <si>
    <t>Subgerente Administrativa</t>
  </si>
  <si>
    <t>Formular el plan de desarrollo institucional, sus planes operativos, el plan de gestión gerencial y los acuerdos de gestión con los gerentes públicos (subgerente de servicios de salud y Subgerente Administrativa);  realizar seguimiento a su ejecución, evaluar los resultados y tomar los correctivos que sean necesarios.</t>
  </si>
  <si>
    <t>Gerente Empresa Social del Estado - Subgerente Administrativa.</t>
  </si>
  <si>
    <t>Verificar el cumplimiento de la rendición de informes a la Contraloría General de Antioquia en las plataformas Gestión Transparente y ALPHASIG y al SECOP.</t>
  </si>
  <si>
    <t>DESARROLLO HUMANO.</t>
  </si>
  <si>
    <t>LE 04</t>
  </si>
  <si>
    <t>Garantizar el acceso al sistema de empleo público por mérito, la sostenibilidad por desempeño y la estabilidad laboral para los funcionarios públicos de la Empresa Social del Estado, privilegiando la capacitación continua, la motivación laboral y la seguridad en el trabajo.</t>
  </si>
  <si>
    <t>Subgerente Administrativo.</t>
  </si>
  <si>
    <t>LE 03 OB 06 AC 34</t>
  </si>
  <si>
    <t xml:space="preserve">Realizar la proyección del Plan de Cargos y Asignaciones para cada vigencia. </t>
  </si>
  <si>
    <t>Presentar el proyecto de Plan de Cargos y Asignaciones a la Junta Directiva de la Empresa Social del Estado para su revisión y aprobación.</t>
  </si>
  <si>
    <t xml:space="preserve">Gestionar ante la Comisión Nacional del Servicio Civil (CNSC) la convocatoria a concurso para suplir las vacantes definitivas de los empleos del Sistema General de Carrera Administrativa que se encuentran provistos en provisionalidad. </t>
  </si>
  <si>
    <t xml:space="preserve">Realizar inducción general a todos los funcionarios que se vinculen a la institución. </t>
  </si>
  <si>
    <t>Suministrar documentación impresa y o en medio magnético referente a los temas tratados en las actividades de inducción</t>
  </si>
  <si>
    <t>Liquidar y pagar nómina con la periodicidad debida.</t>
  </si>
  <si>
    <t>Liquidar y pagar aportes a la seguridad social y aportes parafiscales con la periodicidad debida.</t>
  </si>
  <si>
    <t>Liquidar y pagar las prestaciones sociales de los funcionarios que se desvinculen de la Empresa Social del Estado.</t>
  </si>
  <si>
    <t>Realizar evaluaciones de desempeño a todos los empleados públicos inscritos en el escalafón del Sistema General de Carrera Administrativa o que se encuentren en periodo de prueba, según las directrices impartidas de la Comisión Nacional del Servicio Civil (CNSC).</t>
  </si>
  <si>
    <t>Diseñar y adoptar un instrumento de evaluación del desempeño laboral de los empleados públicos vinculados en provisionalidad y en servicio social obligatorio y de los trabajadores oficiales.</t>
  </si>
  <si>
    <t>Realizar evaluaciones de desempeño a los empleados públicos vinculados en provisionalidad y en servicio social obligatorio y a los trabajadores oficiales, según el instrumento adoptado por la Empresa Social del Estado.</t>
  </si>
  <si>
    <t>Formular el Plan Institucional de Capacitaciones (PIC) para cada vigencia.</t>
  </si>
  <si>
    <t>Ejecutar las actividades contempladas en el Plan Institucional de Capacitaciones (PIC).</t>
  </si>
  <si>
    <t>Formular el Programa de Estímulos e Incentivos Laborales para cada vigencia.</t>
  </si>
  <si>
    <t>Ejecutar las actividades contempladas en el Programa de Estímulos e Incentivos Laborales.</t>
  </si>
  <si>
    <t>Actualizar el acto administrativo mediante el cual se designan los representantes principal y suplente del empleador y de los empleados ante el Comité Paritario de Seguridad y Salud en el Trabajo (COPASST) de la Empresa Social del Estado.</t>
  </si>
  <si>
    <t>Estandarizar y documentar un Manual del Sistema de Gestión de la Seguridad y la Salud en el Trabajo, con la metodología definida  por el  Comité Operativo del Modelo Estandar de Control Interno, el Grupo Primario de Calidad y el Comite Paritario de Seguridad Laboral y Salud en el Trabajo.</t>
  </si>
  <si>
    <t>Actualización del panorama de riesgos laborales de la Empresa Social del Estado.</t>
  </si>
  <si>
    <t>Realizar visitas de auditoria a los diferentes puestos de trabajo con el fin de verificar el cumplimiento de las normas de higiene y seguridad industrial generales y especificas</t>
  </si>
  <si>
    <t>Reportar a la Aseguradora de Riesgos Laborales (ARL) la ocurrencia de todos los incidentes, accidentes de trabajo y enfermedades laborales.</t>
  </si>
  <si>
    <t>Realizar las investigaciones de los incidentes, accidentes de trabajo y enfermedades laborales.</t>
  </si>
  <si>
    <t>Formular planes de mejoramiento según los hallazgos de las investigaciones de los incidentes, accidentes de trabajo y enfermedades laborales.</t>
  </si>
  <si>
    <t>Ejecutar las actividades contenidas en los planes de mejoramiento derivados de las investigaciones de los incidentes, accidentes de trabajo y enfermedades laborales.</t>
  </si>
  <si>
    <t>Realizar seguimiento a la ejecución de los planes de mejoramiento.</t>
  </si>
  <si>
    <t>Generar un informe anual acerca del ausentismo laboral.</t>
  </si>
  <si>
    <t>Presentar al comité coordinador del sistema de control interno el informe de ausentismo laboral.</t>
  </si>
  <si>
    <t>Estandarizar el uso de los equipos de protección personal para los funcionarios de la Empresa Social del Estado.</t>
  </si>
  <si>
    <t>Actualizar el Manual de Normas de Bioseguridad por áreas.</t>
  </si>
  <si>
    <t>Realizar el diagnóstico para la intervención del clima laboral, con el apoyo de la Aseguradora de Riesgos Laborales (ARL).</t>
  </si>
  <si>
    <t>Socializar los resultados del diagnóstico para la intervención del clima laboral.</t>
  </si>
  <si>
    <t>Formular un plan de intervención según el diagnóstico del clima laboral.</t>
  </si>
  <si>
    <t>Ejecutar las actividades contenidas en el plan de intervención del clima laboral.</t>
  </si>
  <si>
    <t>Realizar seguimiento a la ejecución del plan de intervención del clima laboral.</t>
  </si>
  <si>
    <t>LE 04 OB 01 AC 01</t>
  </si>
  <si>
    <t>LE 04 OB 01 AC 02</t>
  </si>
  <si>
    <t>LE 04 OB 01 AC 03</t>
  </si>
  <si>
    <t>LE 04 OB 01 AC 04</t>
  </si>
  <si>
    <t>LE 04 OB 01 AC 05</t>
  </si>
  <si>
    <t>LE 04 OB 01 AC 06</t>
  </si>
  <si>
    <t>LE 04 OB 01 AC 07</t>
  </si>
  <si>
    <t>LE 04 OB 01 AC 08</t>
  </si>
  <si>
    <t>LE 04 OB 01 AC 09</t>
  </si>
  <si>
    <t>LE 04 OB 01 AC 10</t>
  </si>
  <si>
    <t>LE 04 OB 01 AC 11</t>
  </si>
  <si>
    <t>LE 04 OB 01 AC 12</t>
  </si>
  <si>
    <t>LE 04 OB 01 AC 13</t>
  </si>
  <si>
    <t>LE 04 OB 01 AC 14</t>
  </si>
  <si>
    <t>LE 04 OB 01 AC 15</t>
  </si>
  <si>
    <t>LE 04 OB 01 AC 16</t>
  </si>
  <si>
    <t>LE 04 OB 01 AC 17</t>
  </si>
  <si>
    <t>LE 04 OB 01 AC 18</t>
  </si>
  <si>
    <t>LE 04 OB 01 AC 19</t>
  </si>
  <si>
    <t>LE 04 OB 01 AC 20</t>
  </si>
  <si>
    <t>LE 04 OB 01 AC 21</t>
  </si>
  <si>
    <t>LE 04 OB 01 AC 22</t>
  </si>
  <si>
    <t>LE 04 OB 01 AC 23</t>
  </si>
  <si>
    <t>LE 04 OB 01 AC 24</t>
  </si>
  <si>
    <t>LE 04 OB 01 AC 25</t>
  </si>
  <si>
    <t>LE 04 OB 01 AC 26</t>
  </si>
  <si>
    <t>LE 04 OB 01 AC 27</t>
  </si>
  <si>
    <t>LE 04 OB 01 AC 28</t>
  </si>
  <si>
    <t>LE 04 OB 01 AC 29</t>
  </si>
  <si>
    <t>LE 04 OB 01 AC 30</t>
  </si>
  <si>
    <t>LE 04 OB 01 AC 31</t>
  </si>
  <si>
    <t>LE 04 OB 01 AC 32</t>
  </si>
  <si>
    <t>LE 04 OB 01 AC 33</t>
  </si>
  <si>
    <t>Elaborar y actualizar los diferentes manuales, guías, protocolos y codigos relacionados con el Modelo Estandar de Control Interno y Calidad y presentarlos al Comité Operativo del MECI, para su aprobación: Código de Ética.</t>
  </si>
  <si>
    <t>Elaborar y actualizar los diferentes manuales, guías, protocolos y codigos relacionados con el Modelo Estandar de Control Interno y Calidad y presentarlos al Comité Operativo del MECI, para su aprobación: Código de Buen Gobierno.</t>
  </si>
  <si>
    <t>Elaborar y actualizar los diferentes manuales, guías, protocolos y codigos relacionados con el Modelo Estandar de Control Interno y Calidad y presentarlos al Comité Operativo del MECI, para su aprobación: Manual de Funciones y Competencias Laborales.</t>
  </si>
  <si>
    <t>Elaborar y actualizar los diferentes manuales, guías, protocolos y codigos relacionados con el Modelo Estandar de Control Interno y Calidad y presentarlos al Comité Operativo del MECI, para su aprobación: Estatutos de la Empresa Social del Estado.</t>
  </si>
  <si>
    <t>Elaborar y actualizar los diferentes manuales, guías, protocolos y codigos relacionados con el Modelo Estandar de Control Interno y Calidad y presentarlos al Comité Operativo del MECI, para su aprobación: Estatuto de Personal.</t>
  </si>
  <si>
    <t>Elaborar y actualizar los diferentes manuales, guías, protocolos y codigos relacionados con el Modelo Estandar de Control Interno y Calidad y presentarlos al Comité Operativo del MECI, para su aprobación: Estatuto de Prestación de Servicios de Salud.</t>
  </si>
  <si>
    <t>Elaborar y actualizar los diferentes manuales, guías, protocolos y codigos relacionados con el Modelo Estandar de Control Interno y Calidad y presentarlos al Comité Operativo del MECI, para su aprobación: Acto administrativo de transformación del Hospital San Juan de Dios en Empresa Social del Estado.</t>
  </si>
  <si>
    <t>Elaborar y actualizar los diferentes manuales, guías, protocolos y codigos relacionados con el Modelo Estandar de Control Interno y Calidad y presentarlos al Comité Operativo del MECI, para su aprobación: Manual de Gestión del Riesgo.</t>
  </si>
  <si>
    <t>Elaborar y actualizar los diferentes manuales, guías, protocolos y codigos relacionados con el Modelo Estandar de Control Interno y Calidad y presentarlos al Comité Operativo del MECI, para su aprobación: Plan de Gestión Integral de Residuos Asociados a la Prestación de Servicios de Salud.</t>
  </si>
  <si>
    <t>Realizar el reporte de las novedades de Habilitacion en el Registro Especial de Prestadores de Salud (REPS) de manera oportuna y por los medios indicados, anexando los soportes respectivos.</t>
  </si>
  <si>
    <t>Realizar auditorias internas de calidad para verificar el cumplimiento de los Estandares de Habilitacion de la Empresa Social de Estado.</t>
  </si>
  <si>
    <t>Formular Planes de Mejoramiento para cerrar las brechas de calidad y/o los hallazgos, derivados de las auditorias realizadas.</t>
  </si>
  <si>
    <t>Ejecutar las actividades contenidas en los Planes de Mejoramiento derivados de las auditorias realizadas.</t>
  </si>
  <si>
    <t>Hacer seguimiento al cumplimiento de los planes de mejoramiento realizados, derivados de las auditorías internas realizadas en la Empresa Social del Estado.</t>
  </si>
  <si>
    <t>LE 03 OB 01 AC 02</t>
  </si>
  <si>
    <t>LE 03 OB 01 AC 03</t>
  </si>
  <si>
    <t>LE 03 OB 01 AC 04</t>
  </si>
  <si>
    <t>LE 03 OB 01 AC 05</t>
  </si>
  <si>
    <t>LE 03 OB 01 AC 06</t>
  </si>
  <si>
    <t>Formular y documentar el Programa de Auditoría para el Mejoramiento de la Calidad de la Atención en Salud (PAMEC) para cada vigencia, en el que se incluyen los cronogramas y procedimientos de auditorías internas y externas de calidad.</t>
  </si>
  <si>
    <t>Realizar procesos de autoevaluacion de las condiciones de prestacion del servicio de salud, frente a los Estandares de Acreditacion en Salud, Hospitalarios y Ambulatorios.</t>
  </si>
  <si>
    <t>Definir la calidad esperada para cada proceso y/o estandar priorizado en el item anterior.</t>
  </si>
  <si>
    <t>Realizar la selección de los procesos a mejorar, como resultado del proceso de autoevaluacion institucional.</t>
  </si>
  <si>
    <t>Realizar la priorizacion de los procesos y/o estandares a desarrollar con base en la matriz de priorizacion (Volumen, Costo y Riesgo)</t>
  </si>
  <si>
    <t>Realizar procesos de medicion de la calidad esperada, mediante la aplicación de indicadores de medicion.</t>
  </si>
  <si>
    <t>Elaborar planes de mejoramiento para cerrar las brechas de calidad, detectadas en las mediciones de la calidad esperada.</t>
  </si>
  <si>
    <t>Ejecutar los planes de mejoramiento diseñados, para cerrar las brechas de calidad detectadas.</t>
  </si>
  <si>
    <t>Hacer seguimiento a la ejecucion de  los planes de mejoramiento diseñados, para cerrar las brechas de calidad detectadas.</t>
  </si>
  <si>
    <t>Realizar procesos de estandarizacion de los aprendizajes organizacionales que se logran con el ciclo de la mejora continua.</t>
  </si>
  <si>
    <t>LE 03 OB 04 AC 01</t>
  </si>
  <si>
    <t>LE 03 OB 04 AC 02</t>
  </si>
  <si>
    <t>LE 03 OB 04 AC 03</t>
  </si>
  <si>
    <t>LE 03 OB 04 AC 04</t>
  </si>
  <si>
    <t>LE 03 OB 04 AC 05</t>
  </si>
  <si>
    <t>LE 03 OB 04 AC 06</t>
  </si>
  <si>
    <t>LE 03 OB 04 AC 07</t>
  </si>
  <si>
    <t>LE 03 OB 04 AC 08</t>
  </si>
  <si>
    <t>LE 03 OB 04 AC 09</t>
  </si>
  <si>
    <t>DESARROLLO SOSTENIBLE.</t>
  </si>
  <si>
    <t>LE 05</t>
  </si>
  <si>
    <t>Garantizar la viabilidad y sostenibilidad de la Empresa Social del Estado en el largo plazo mediante una gestión financiera prudente, responsable y transparente.</t>
  </si>
  <si>
    <t>Subgerente Administrativa.</t>
  </si>
  <si>
    <t>Preparar el proyecto de Presupuesto de Ingresos y Gastos conforme los términos y requisitos exigidos en el Estatuto del Presupuesto.</t>
  </si>
  <si>
    <t>Presentar el proyecto de Presupuesto de Ingresos y Gastos al Consejo Municipal de Política Fiscal (COMFIS) para su revisión y aprobación.</t>
  </si>
  <si>
    <t>Preparar el proyecto de desagregación del Presupuesto de Ingresos y Gastos conforme los términos y requisitos exigidos en el Estatuto del Presupuesto.</t>
  </si>
  <si>
    <t>Presentar el proyecto de desagregación del Presupuesto de Ingresos y Gastos a la Junta Directiva de la Empresa Social del Estado para su revisión y aprobación.</t>
  </si>
  <si>
    <t>Monitorear la ejecución del Presupuesto de Ingresos y Gastos.</t>
  </si>
  <si>
    <t>Presentar informes de ejecución presupuestal al Comité de Sostenibilidad Contable y a la Junta Directiva de la Empresa Social del Estado.</t>
  </si>
  <si>
    <t>Realizar los ajustes que sean requeridos en el Presupuesto de Ingresos y Gastos conforme los términos y requisitos exigidos en el Estatuto del Presupuesto.</t>
  </si>
  <si>
    <t>Facturar los servicios de salud, individualmente por usuario.</t>
  </si>
  <si>
    <t>Consolidar la facturación mensual y enviarla a las Entidades Responsables de Pago (ERP).</t>
  </si>
  <si>
    <t>Presentar informes de facturación al Comité de Sostenibilidad Contable de la Empresa Social del Estado.</t>
  </si>
  <si>
    <t>Recibir y radicar las glosas presentadas por las Entidades Responsables de Pago (ERP).</t>
  </si>
  <si>
    <t>Analizar las glosas  presentadas por las Entidades Responsables de Pago (ERP).</t>
  </si>
  <si>
    <t>Trasladar las glosas presentadas por las Entidades Responsables de Pago (ERP) a los funcionarios responsables de la respuesta.</t>
  </si>
  <si>
    <t>Enviar la respuesta de las glosas a las Entidades Responsables de Pago (ERP).</t>
  </si>
  <si>
    <t>Realizar conciliaciones de glosas con las Entidades Responsables de Pago (ERP)</t>
  </si>
  <si>
    <t>Presentar informes al Comité de Glosas de la Empresa Social del Estado.</t>
  </si>
  <si>
    <t>Verificar y consolidar la facturación radicada en cada Entidad Responsable de Pago (ERP).</t>
  </si>
  <si>
    <t>Conciliar servicios facturados con pagos.</t>
  </si>
  <si>
    <t>Conciliar glosas con facturas (glosas no aceptadas y aceptadas)</t>
  </si>
  <si>
    <t>Realizar llamadas telefónicas de gestión de cobro conforme la política de recuperación de cartera.</t>
  </si>
  <si>
    <t>Enviar cartas persuasivas de cobro conforme la política de recuperación de cartera.</t>
  </si>
  <si>
    <t>Realizar cobros prejurídicos conforme la política de recuperación de cartera.</t>
  </si>
  <si>
    <t>Realizar cobros judiciales conforme la política de recuperación de cartera.</t>
  </si>
  <si>
    <t>Presentar informes de gestión de cartera al Comité de Sostenibilidad Contable de la Empresa Social del Estado.</t>
  </si>
  <si>
    <t>Recibir y registrar las facturas de los proveedores.</t>
  </si>
  <si>
    <t>Realizar informes de cuentas por pagar.</t>
  </si>
  <si>
    <t>Programar los pagos a realizar.</t>
  </si>
  <si>
    <t>Efectuar los pagos.</t>
  </si>
  <si>
    <t>Conciliar facturas pagadas con facturas por pagar.</t>
  </si>
  <si>
    <t>Presentar informes de cuentas por pagar al Comité de Sostenibilidad Contable de la Empresa Social del Estado.</t>
  </si>
  <si>
    <t>Realizar conciliaciones bancarias y boletines de caja.</t>
  </si>
  <si>
    <t>Generar información para el sistema de contabilidad a través de los diferentes documentos establecidos para cada fin.</t>
  </si>
  <si>
    <t>Ordenar, clasificar y registrar la información en la aplicación informática XENCO ADVANCE.</t>
  </si>
  <si>
    <t>Revisar la información contable y realizar los ajustes correspondientes.</t>
  </si>
  <si>
    <t>Presentar la información financiera y contable al Comité de Sostenibilidad Contable y a la Junta Directiva de la Empresa Social del Estado.</t>
  </si>
  <si>
    <t>Implementar el sistema de Normas Internacionales de Información Financiera (NIIF), para el manejo de la información contable de la Empresa Social del Estado.</t>
  </si>
  <si>
    <t xml:space="preserve">LE 05 OB 01 AC 01 </t>
  </si>
  <si>
    <t xml:space="preserve">LE 05 OB 01 AC 02 </t>
  </si>
  <si>
    <t xml:space="preserve">LE 05 OB 01 AC 03 </t>
  </si>
  <si>
    <t xml:space="preserve">LE 05 OB 01 AC 04 </t>
  </si>
  <si>
    <t xml:space="preserve">LE 05 OB 01 AC 05 </t>
  </si>
  <si>
    <t xml:space="preserve">LE 05 OB 01 AC 06 </t>
  </si>
  <si>
    <t xml:space="preserve">LE 05 OB 01 AC 07 </t>
  </si>
  <si>
    <t xml:space="preserve">LE 05 OB 01 AC 08 </t>
  </si>
  <si>
    <t xml:space="preserve">LE 05 OB 01 AC 09 </t>
  </si>
  <si>
    <t xml:space="preserve">LE 05 OB 01 AC 10 </t>
  </si>
  <si>
    <t xml:space="preserve">LE 05 OB 01 AC 11 </t>
  </si>
  <si>
    <t xml:space="preserve">LE 05 OB 01 AC 12 </t>
  </si>
  <si>
    <t xml:space="preserve">LE 05 OB 01 AC 13 </t>
  </si>
  <si>
    <t xml:space="preserve">LE 05 OB 01 AC 14 </t>
  </si>
  <si>
    <t xml:space="preserve">LE 05 OB 01 AC 15 </t>
  </si>
  <si>
    <t xml:space="preserve">LE 05 OB 01 AC 16 </t>
  </si>
  <si>
    <t xml:space="preserve">LE 05 OB 01 AC 17 </t>
  </si>
  <si>
    <t xml:space="preserve">LE 05 OB 01 AC 18 </t>
  </si>
  <si>
    <t xml:space="preserve">LE 05 OB 01 AC 19 </t>
  </si>
  <si>
    <t xml:space="preserve">LE 05 OB 01 AC 20 </t>
  </si>
  <si>
    <t xml:space="preserve">LE 05 OB 01 AC 21 </t>
  </si>
  <si>
    <t xml:space="preserve">LE 05 OB 01 AC 22 </t>
  </si>
  <si>
    <t xml:space="preserve">LE 05 OB 01 AC 23 </t>
  </si>
  <si>
    <t xml:space="preserve">LE 05 OB 01 AC 24 </t>
  </si>
  <si>
    <t xml:space="preserve">LE 05 OB 01 AC 25 </t>
  </si>
  <si>
    <t xml:space="preserve">LE 05 OB 01 AC 26 </t>
  </si>
  <si>
    <t xml:space="preserve">LE 05 OB 01 AC 27 </t>
  </si>
  <si>
    <t xml:space="preserve">LE 05 OB 01 AC 28 </t>
  </si>
  <si>
    <t xml:space="preserve">LE 05 OB 01 AC 29 </t>
  </si>
  <si>
    <t xml:space="preserve">LE 05 OB 01 AC 30 </t>
  </si>
  <si>
    <t xml:space="preserve">LE 05 OB 01 AC 31 </t>
  </si>
  <si>
    <t xml:space="preserve">LE 05 OB 01 AC 32 </t>
  </si>
  <si>
    <t xml:space="preserve">LE 05 OB 01 AC 33 </t>
  </si>
  <si>
    <t xml:space="preserve">LE 05 OB 01 AC 34 </t>
  </si>
  <si>
    <t xml:space="preserve">LE 05 OB 01 AC 35 </t>
  </si>
  <si>
    <t xml:space="preserve">LE 05 OB 01 AC 36 </t>
  </si>
  <si>
    <t xml:space="preserve">LE 05 OB 01 AC 37 </t>
  </si>
  <si>
    <t>Realizar las reuniones de los comités, comisiones y grupos de trabajo institucionales: Comité de Historias Clínicas.</t>
  </si>
  <si>
    <t>Preparar y rendir los informes financieros y contables requeridos por los entes de vigilancia y control (SecretarÍa Seccional de Salud y Protección Social de Antioquia, Contraloría General de Antioquia, Contaduría General de la Republica, Contraloría General de la República, Superintendencia Nacional de Salud, Dirección de Impuestos y Aduanas Nacionales – DIAN).</t>
  </si>
  <si>
    <t>Mantener actualizados los inventarios de activos fijos y bienes consumibles para la prestación de servicios de salud.</t>
  </si>
  <si>
    <t>Recibir y registrar los bienes devolutivos y no devolutivos que ingresan al almacén.</t>
  </si>
  <si>
    <t>Entregar los bienes devolutivos y no devolutivos requeridos por las diferentes áreas.</t>
  </si>
  <si>
    <t>Asegurar los activos fijos con un costo superior a 2 SMMLV y una antigüedad inferior a 5 años.</t>
  </si>
  <si>
    <t>Realizar inventarios de bienes no devolutivos (Farmacia y Almacén).</t>
  </si>
  <si>
    <t>Realizar inventarios de bienes devolutivos (Activos Fijos).</t>
  </si>
  <si>
    <t>Reglamentar mediante acto administrativo la política de uso y responsabilidad frente a los inventarios.</t>
  </si>
  <si>
    <t>Realizar auditorias al manejo de los inventarios de las diferentes áreas de trabajo.</t>
  </si>
  <si>
    <t>Formular planes de mejoramiento según los hallazgos de las auditorías al manejo de inventarios.</t>
  </si>
  <si>
    <t>Ejecutar las actividades contenidas en los planes de mejoramiento derivados de las auditorías al manejo de inventarios.</t>
  </si>
  <si>
    <t>Implementar un sistema de costos hospitalarios, desagregado hasta el nivel de servicio, que dé cuenta de la inversión económica necesaria para la prestación de cada actividad de salud que realice la Empresa Social del Estado.</t>
  </si>
  <si>
    <t>Parametrizar el aplicativo informático para el cálculo de los costos hospitalarios.</t>
  </si>
  <si>
    <t>Consolidar la información de costos y generar la interface a contabilidad.</t>
  </si>
  <si>
    <t>Presentar informes de costos al Comité de Sostenibilidad Contable de la Empresa Social del Estado.</t>
  </si>
  <si>
    <t>Formular planes de mejoramiento según los hallazgos de los informes de costos.</t>
  </si>
  <si>
    <t>Ejecutar las actividades contenidas en los planes de mejoramiento derivados de los informes de costos.</t>
  </si>
  <si>
    <t>LE 05 OB 03 AC 01</t>
  </si>
  <si>
    <t>LE 05 OB 03 AC 02</t>
  </si>
  <si>
    <t>LE 05 OB 03 AC 03</t>
  </si>
  <si>
    <t>LE 05 OB 03 AC 04</t>
  </si>
  <si>
    <t>LE 05 OB 03 AC 05</t>
  </si>
  <si>
    <t>LE 05 OB 03 AC 06</t>
  </si>
  <si>
    <t>Gestionar la suscripción del convenio de concurrencia con la nación y el departamento para cubrir el pasivo pensional y de cesantías de la Empresa Social del Estado anterior al año 1.994.</t>
  </si>
  <si>
    <t>Actualizar el aplicativo PASIVOCOL del Ministerio de Hacienda y Crédito Público.</t>
  </si>
  <si>
    <t>Generar los informes requeridos por el Ministerio de Hacienda y Crédito Público y por la Secretaría Seccional de Salud parala suscripción del convenio de concurrencia.</t>
  </si>
  <si>
    <t>Suscribir el convenio de concurrencia con la Nación y con el Departamento de Antioquia.</t>
  </si>
  <si>
    <t>LE 05 OB 04 AC 01</t>
  </si>
  <si>
    <t>LE 05 OB 04 AC 02</t>
  </si>
  <si>
    <t>LE 05 OB 04 AC 03</t>
  </si>
  <si>
    <t>Gestionar el saneamiento del sistema de aportes patronales recibidos de la nación por concepto de servicios de salud, pensiones, cesantías y riesgos laborales.</t>
  </si>
  <si>
    <t>Verificar los aportes patronales girados por el gobierno nacional a cada Entidad Promotora de Salud (EPS), Fondo de Pensiones (FP), Aseguradoras de Riesgos Laborales (ARL) y Fondo de Cesantías (FC) en que haya habido funcionarios de la entidad afiliados a partir de la vigencia de las Leyes 60 de 1.993 y 715 de 2.001.</t>
  </si>
  <si>
    <t>Conciliar con cada Entidad Promotora de Salud (EPS), Fondo de Pensiones (FP), Aseguradoras de Riesgos Laborales (ARL) y Fondo de Cesantías (FC) en que haya habido funcionarios de la entidad afiliados a partir de la vigencia de las Leyes 60 de 1.993 y 715 de 2.001 los aportes patronales causados en relación con los girados por el gobierno nacional.</t>
  </si>
  <si>
    <t>Suscribir con cada Entidad Promotora de Salud (EPS), Fondo de Pensiones (FP), Aseguradoras de Riesgos Laborales (ARL) y Fondo de Cesantías (FC) en que haya habido funcionarios de la entidad afiliados a partir de la vigencia de las Leyes 60 de 1.993 y 715 de 2.001 un acta de conciliación de aportes patronales causados y girados por el gobierno nacional certificando el excedente o déficit generados.</t>
  </si>
  <si>
    <t>Presentar informes al Comité de Sostenibilidad Contable de la Empresa Social del Estado.</t>
  </si>
  <si>
    <t>LE 05 OB 05 AC 01</t>
  </si>
  <si>
    <t>LE 05 OB 05 AC 02</t>
  </si>
  <si>
    <t>LE 05 OB 05 AC 03</t>
  </si>
  <si>
    <t>LE 05 OB 05 AC 04</t>
  </si>
  <si>
    <t>Garantizar la adecuada disposición de los residuos generados con ocasión de la prestación de servicios de salud, de conformidad con las disposiciones legales vigentes y del Plan de Gestión Integral de Residuos.</t>
  </si>
  <si>
    <t>Realizar auditorías internas al proceso de gestión de residuos hospitalarios.</t>
  </si>
  <si>
    <t>Formular planes de mejoramiento con base en los resultados de las auditorías internas.</t>
  </si>
  <si>
    <t>Ejecutar las actividades contenidas en los planes de mejoramiento derivados de los resultados de las auditorías internas.</t>
  </si>
  <si>
    <t>Garantizar la segregación en la fuente, recolección y almacenamiento de residuos hospitalarios conforme lo definido en el Plan de Gestión de Residuos de la Empresa Social del Estado.</t>
  </si>
  <si>
    <t>Garantizar la desactivación de residuos peligrosos, según lo definido en el Plan de Gestión Integral de Residuos de la Empresa Social del Estado.</t>
  </si>
  <si>
    <t>Garantizar la disposición final de residuos peligrosos, con una empresa idónea según lo definido en el Plan de Gestión Integral de Residuos de la Empresa Social del Estado.</t>
  </si>
  <si>
    <t>Garantizar la disposición final de residuos no peligrosos, con las Empresa Públicas Municipales y con grupos de recicladores según lo definido en el Plan de Gestión Integral de Residuos de la Empresa Social del Estado.</t>
  </si>
  <si>
    <t>Realizar la presentación de informes (RH1) a las autoridades sanitaria y ambiental definidas en el Plan de Gestión Integral de Residuos de la Empresa Social del Estado.</t>
  </si>
  <si>
    <t>Presentar informes de gestión al Grupo Administrativo de Gestión Ambiental y Sanitaria (GAGAS) de la Empresa Social del Estado.</t>
  </si>
  <si>
    <t>Actualizar el Plan de Gestión de Residuos Asociados a la Prestación de Servicios de Salud, de la Empresa Social de Estado, de acuerdo a las normas vigentes sobre la materia.</t>
  </si>
  <si>
    <t>LE 05 OB 06 AC 01</t>
  </si>
  <si>
    <t>LE 05 OB 06 AC 02</t>
  </si>
  <si>
    <t>LE 05 OB 06 AC 03</t>
  </si>
  <si>
    <t>LE 05 OB 06 AC 04</t>
  </si>
  <si>
    <t>LE 05 OB 06 AC 05</t>
  </si>
  <si>
    <t>LE 05 OB 06 AC 06</t>
  </si>
  <si>
    <t>LE 05 OB 06 AC 07</t>
  </si>
  <si>
    <t>LE 05 OB 06 AC 08</t>
  </si>
  <si>
    <t>LE 05 OB 06 AC 09</t>
  </si>
  <si>
    <t>LE 05 OB 06 AC 10</t>
  </si>
  <si>
    <t>LE 05 OB 06 AC 11</t>
  </si>
  <si>
    <t>DESARROLLO TECNOLOGICO.</t>
  </si>
  <si>
    <t>LE 06</t>
  </si>
  <si>
    <t>Modernizar el sistema de información de la Empresa Social del Estado.</t>
  </si>
  <si>
    <t>Actualizar el aplicativo informático XENCO a la versión XENCO ADVANCE.</t>
  </si>
  <si>
    <t>Capacitar a los usuarios del aplicativo informático XENCO ADVANCE.</t>
  </si>
  <si>
    <t>LE 06 OB 01 AC 01</t>
  </si>
  <si>
    <t>LE 06 OB 01 AC 02</t>
  </si>
  <si>
    <t>Mantener contacto con la comunidad mediante medios de comunicación informáticos y redes sociales.</t>
  </si>
  <si>
    <t>Cumplir con el Plan de Mantenimiento Hospitalario.</t>
  </si>
  <si>
    <t>Formular un Plan de Mantenimiento Preventivo y Correctivo para la planta física, muebles y enseres, equipos biomédicos, equipos de comunicaciones y cómputo vehículos y maquinaria de la Empresa Social del Estado.</t>
  </si>
  <si>
    <t>Ejecutar las actividades contenidas en el Plan de Mantenimiento Preventivo y Correctivo.</t>
  </si>
  <si>
    <t>Presentar informes al Comité Directivo de la Empresa Social del Estado de la ejecución del Plan de Mantenimiento Preventivo y Correctivo.</t>
  </si>
  <si>
    <t>Formular planes de mejoramientos con base en de la ejcución del Plan de Mantenimiento Preventivo y Correctivo.</t>
  </si>
  <si>
    <t>Ejecutar las actividades contenidas en los planes de mejoramiento derivados de de la ejecución del Plan de Mantenimiento Preventivo y Correctivo.</t>
  </si>
  <si>
    <t>Ejecutar acciones de aseo y jardineria de la planta física.</t>
  </si>
  <si>
    <t>Ejecutar acciones de ropería (lavanderia, planchado y distribución).</t>
  </si>
  <si>
    <t>Realizar acciones de vigilancia en las diferentes áreas de la institución.</t>
  </si>
  <si>
    <t>LE 06 OB 06 AC 01</t>
  </si>
  <si>
    <t>LE 06 OB 06 AC 02</t>
  </si>
  <si>
    <t>LE 06 OB 06 AC 03</t>
  </si>
  <si>
    <t>LE 06 OB 06 AC 04</t>
  </si>
  <si>
    <t>LE 06 OB 06 AC 05</t>
  </si>
  <si>
    <t>LE 06 OB 06 AC 06</t>
  </si>
  <si>
    <t>LE 06 OB 06 AC 07</t>
  </si>
  <si>
    <t>LE 06 OB 06 AC 08</t>
  </si>
  <si>
    <t>LE 06 OB 06 AC 09</t>
  </si>
  <si>
    <t>Mantener operativo y actualizado el sitio web de la Empresa Social del Estado, www.hospitaldeconcordia.gov.co</t>
  </si>
  <si>
    <t>Abrir una cuenta oficial de Facebook para la Empresa Social del Estado.</t>
  </si>
  <si>
    <t>Abrir una cuenta oficial de Twitter para la Empresa Social del Estado.</t>
  </si>
  <si>
    <t>Revisar periodicamente lo que se publica en las redes sociales en relación con la Empresa Social del Estado.</t>
  </si>
  <si>
    <t>Presentar un informe diario a la gerencia de la Empresa Social del Estado sobre aspectos relevantes publicados en las redes sociales.</t>
  </si>
  <si>
    <t>Dar a las publicaciones en las redes sociales un tratamiento análogo al que se da al sistema PQRSDF.</t>
  </si>
  <si>
    <t>Formular planes de mejoramientos con base en el análisis de lo que se publica en las redes sociales.</t>
  </si>
  <si>
    <t>Ejecutar las actividades contenidas en los planes de mejoramiento derivados del analisis de ls publicaciones en redes sociales.</t>
  </si>
  <si>
    <t>LE 06 OB 02 AC 01</t>
  </si>
  <si>
    <t>LE 06 OB 02 AC 02</t>
  </si>
  <si>
    <t>LE 06 OB 02 AC 03</t>
  </si>
  <si>
    <t>LE 06 OB 02 AC 04</t>
  </si>
  <si>
    <t>LE 06 OB 02 AC 05</t>
  </si>
  <si>
    <t>LE 06 OB 02 AC 06</t>
  </si>
  <si>
    <t>LE 06 OB 02 AC 07</t>
  </si>
  <si>
    <t>LE 06 OB 02 AC 08</t>
  </si>
  <si>
    <t>LE 06 OB 02 AC 09</t>
  </si>
  <si>
    <t>Mejorar las condiciones de la planta física de la Empresa Social del Estado.</t>
  </si>
  <si>
    <t>Gestionar la consecución de recursos para financiar las actividades de mejoramiento de la planta física de la Empresa Social del Estado.</t>
  </si>
  <si>
    <t>Ejecutar las actividades de mejoramiento de la planta física de la Empresa Social del Estado.</t>
  </si>
  <si>
    <t>Presentar informes al Comité Directivo de la Empresa Social del Estado de la ejecución de las actividades de mejoramiento de la planta física.</t>
  </si>
  <si>
    <t>Formular planes de mejoramientos con base en la ejcución de las actividades de mejoramiento de la planta física.</t>
  </si>
  <si>
    <t>Ejecutar las actividades contenidas en los planes de mejoramiento derivados de de la ejecución de las actividades de mejoramiento de la planta física.</t>
  </si>
  <si>
    <t>LE 06 OB 04 AC 01</t>
  </si>
  <si>
    <t>LE 06 OB 04 AC 02</t>
  </si>
  <si>
    <t>LE 06 OB 04 AC 03</t>
  </si>
  <si>
    <t>LE 06 OB 04 AC 04</t>
  </si>
  <si>
    <t>LE 06 OB 04 AC 05</t>
  </si>
  <si>
    <t>LE 06 OB 04 AC 06</t>
  </si>
  <si>
    <t>Modernizar el parque automotor de ambulancias de traslado asistencial básico de la Empresa Social del Estado.</t>
  </si>
  <si>
    <t>Preparar un proyecto orientado a la búsqueda de recursos de cofinanciación para la adquisición de una ambulancia.</t>
  </si>
  <si>
    <t>Presentar el proyecto a las potenciales instancias cofinanciadoras.</t>
  </si>
  <si>
    <t>Seleccionar y cotizar una ambulancia nueva, que cumpla con las condiciones de capacidad  técnico científica del Sistema Único de Habilitación del Sistema Obligatorio de Garantía de la Calidad para la Atención en Salud</t>
  </si>
  <si>
    <t xml:space="preserve">Seleccionar una alternativa de financiación entre la banca comercial, la banca pública o el consecionario distribuidor del vehículo a adquirir, para el aporte que le corresponda al Hospital en la cofinanciación de la ambulancia. </t>
  </si>
  <si>
    <t>Tramitar el crédito destinado a la compra de la ambulancia.</t>
  </si>
  <si>
    <t>Comprar la nueva ambulancia.</t>
  </si>
  <si>
    <t>Pagar las cuotas de financiación del crédito adquirido</t>
  </si>
  <si>
    <t>LE 06 OB 05 AC 01</t>
  </si>
  <si>
    <t>LE 06 OB 05 AC 02</t>
  </si>
  <si>
    <t>LE 06 OB 05 AC 03</t>
  </si>
  <si>
    <t>LE 06 OB 05 AC 04</t>
  </si>
  <si>
    <t>LE 06 OB 05 AC 05</t>
  </si>
  <si>
    <t>LE 06 OB 05 AC 06</t>
  </si>
  <si>
    <t>LE 06 OB 05 AC 07</t>
  </si>
  <si>
    <t>LE 05 OB 02 AC 01</t>
  </si>
  <si>
    <t>LE 05 OB 02 AC 02</t>
  </si>
  <si>
    <t>LE 05 OB 02 AC 03</t>
  </si>
  <si>
    <t>LE 05 OB 02 AC 04</t>
  </si>
  <si>
    <t>LE 05 OB 02 AC 05</t>
  </si>
  <si>
    <t>LE 05 OB 02 AC 06</t>
  </si>
  <si>
    <t>LE 05 OB 02 AC 07</t>
  </si>
  <si>
    <t>LE 05 OB 02 AC 08</t>
  </si>
  <si>
    <t>LE 05 OB 02 AC 09</t>
  </si>
  <si>
    <t>LE 05 OB 02 AC 10</t>
  </si>
  <si>
    <t>LE 02 OB 02 AC 01</t>
  </si>
  <si>
    <t>LE 02 OB 02 AC 02</t>
  </si>
  <si>
    <t>LE 02 OB 02 AC 03</t>
  </si>
  <si>
    <t>LE 02 OB 02 AC 04</t>
  </si>
  <si>
    <t>LE 02 OB 02 AC 05</t>
  </si>
  <si>
    <t>LE 02 OB 02 AC 06</t>
  </si>
  <si>
    <t>LE 02 OB 02 AC 07</t>
  </si>
  <si>
    <t>LE 02 OB 02 AC 08</t>
  </si>
  <si>
    <t>LE 02 OB 02 AC 09</t>
  </si>
  <si>
    <t>LE 02 OB 02 AC 10</t>
  </si>
  <si>
    <t>LE 02 OB 02 AC 11</t>
  </si>
  <si>
    <t>LE 02 OB 02 AC 12</t>
  </si>
  <si>
    <t>LE 02 OB 02 AC 13</t>
  </si>
  <si>
    <t>LE 02 OB 02 AC 14</t>
  </si>
  <si>
    <t>LE 02 OB 02 AC 15</t>
  </si>
  <si>
    <t>LE 02 OB 02 AC 16</t>
  </si>
  <si>
    <t>LE 02 OB 02 AC 17</t>
  </si>
  <si>
    <t>LE 02 OB 02 AC 18</t>
  </si>
  <si>
    <t>LE 02 OB 02 AC 19</t>
  </si>
  <si>
    <t>LE 02 OB 02 AC 20</t>
  </si>
  <si>
    <t>LE 02 OB 02 AC 21</t>
  </si>
  <si>
    <t>LE 02 OB 02 AC 22</t>
  </si>
  <si>
    <t>LE 02 OB 02 AC 23</t>
  </si>
  <si>
    <t>LE 02 OB 02 AC 24</t>
  </si>
  <si>
    <t>LE 02 OB 02 AC 25</t>
  </si>
  <si>
    <t>LE 02 OB 02 AC 26</t>
  </si>
  <si>
    <t>LE 02 OB 02 AC 27</t>
  </si>
  <si>
    <t>LE 02 OB 02 AC 28</t>
  </si>
  <si>
    <t>LE 02 OB 02 AC 29</t>
  </si>
  <si>
    <t>LE 02 OB 02 AC 30</t>
  </si>
  <si>
    <t>LE 02 OB 02 AC 31</t>
  </si>
  <si>
    <t>LE 02 OB 02 AC 32</t>
  </si>
  <si>
    <t>LE 02 OB 02 AC 33</t>
  </si>
  <si>
    <t>LE 02 OB 02 AC 34</t>
  </si>
  <si>
    <t>LE 02 OB 02 AC 35</t>
  </si>
  <si>
    <t>LE 02 OB 02 AC 36</t>
  </si>
  <si>
    <t>LE 02 OB 02 AC 37</t>
  </si>
  <si>
    <t>LE 02 OB 02 AC 38</t>
  </si>
  <si>
    <t>LE 02 OB 02 AC 39</t>
  </si>
  <si>
    <t>LE 02 OB 02 AC 40</t>
  </si>
  <si>
    <t>LE 02 OB 02 AC 41</t>
  </si>
  <si>
    <t>LE 02 OB 02 AC 42</t>
  </si>
  <si>
    <t>LE 02 OB 02 AC 43</t>
  </si>
  <si>
    <t>LE 02 OB 02 AC 44</t>
  </si>
  <si>
    <t>LE 02 OB 02 AC 45</t>
  </si>
  <si>
    <t>LE 02 OB 02 AC 46</t>
  </si>
  <si>
    <t>LE 02 OB 02 AC 47</t>
  </si>
  <si>
    <t>LE 02 OB 02 AC 48</t>
  </si>
  <si>
    <t>LE 02 OB 02 AC 49</t>
  </si>
  <si>
    <t>LE 02 OB 02 AC 50</t>
  </si>
  <si>
    <t>LE 02 OB 02 AC 51</t>
  </si>
  <si>
    <t>LE 02 OB 02 AC 52</t>
  </si>
  <si>
    <t>LE 02 OB 02 AC 53</t>
  </si>
  <si>
    <t>LE 02 OB 02 AC 54</t>
  </si>
  <si>
    <t>LE 02 OB 02 AC 55</t>
  </si>
  <si>
    <t>LE 02 OB 02 AC 56</t>
  </si>
  <si>
    <t>LE 02 OB 02 AC 57</t>
  </si>
  <si>
    <t>LE 02 OB 02 AC 58</t>
  </si>
  <si>
    <t>LE 02 OB 02 AC 59</t>
  </si>
  <si>
    <t>LE 02 OB 02 AC 60</t>
  </si>
  <si>
    <t>LE 02 OB 02 AC 61</t>
  </si>
  <si>
    <t>LE 02 OB 02 AC 62</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</si>
</sst>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 #,##0.00_);_(&quot;$&quot;\ * \(#,##0.00\);_(&quot;$&quot;\ * &quot;-&quot;??_);_(@_)"/>
    <numFmt numFmtId="43" formatCode="_(* #,##0.00_);_(* \(#,##0.00\);_(* &quot;-&quot;??_);_(@_)"/>
    <numFmt numFmtId="164" formatCode="_([$$-240A]\ * #,##0.00_);_([$$-240A]\ * \(#,##0.00\);_([$$-240A]\ * &quot;-&quot;??_);_(@_)"/>
    <numFmt numFmtId="165" formatCode="_([$$-240A]\ * #,##0_);_([$$-240A]\ * \(#,##0\);_([$$-240A]\ * &quot;-&quot;??_);_(@_)"/>
    <numFmt numFmtId="166" formatCode="_(* #,##0_);_(* \(#,##0\);_(* &quot;-&quot;??_);_(@_)"/>
    <numFmt numFmtId="167" formatCode="_-[$$-240A]\ * #,##0.00_ ;_-[$$-240A]\ * \-#,##0.00\ ;_-[$$-240A]\ * &quot;-&quot;??_ ;_-@_ "/>
  </numFmts>
  <fonts count="16" x14ac:knownFonts="1">
    <font>
      <sz val="11"/>
      <color theme="1"/>
      <name val="Calibri"/>
      <family val="2"/>
      <scheme val="minor"/>
    </font>
    <font>
      <b/>
      <sz val="11"/>
      <color theme="1"/>
      <name val="Calibri"/>
      <family val="2"/>
      <scheme val="minor"/>
    </font>
    <font>
      <sz val="11"/>
      <color theme="1"/>
      <name val="Calibri"/>
      <family val="2"/>
      <scheme val="minor"/>
    </font>
    <font>
      <sz val="10"/>
      <color rgb="FFFF0000"/>
      <name val="Arial"/>
      <family val="2"/>
    </font>
    <font>
      <sz val="10"/>
      <color theme="1"/>
      <name val="Arial"/>
      <family val="2"/>
    </font>
    <font>
      <b/>
      <sz val="10"/>
      <color theme="1"/>
      <name val="Arial"/>
      <family val="2"/>
    </font>
    <font>
      <sz val="10"/>
      <name val="Arial"/>
      <family val="2"/>
    </font>
    <font>
      <b/>
      <sz val="12"/>
      <name val="Times New Roman"/>
      <family val="1"/>
    </font>
    <font>
      <b/>
      <sz val="10"/>
      <name val="Arial"/>
      <family val="2"/>
    </font>
    <font>
      <i/>
      <sz val="10"/>
      <name val="Arial"/>
      <family val="2"/>
    </font>
    <font>
      <b/>
      <i/>
      <sz val="10"/>
      <name val="Arial"/>
      <family val="2"/>
    </font>
    <font>
      <b/>
      <sz val="10"/>
      <color indexed="10"/>
      <name val="Arial"/>
      <family val="2"/>
    </font>
    <font>
      <b/>
      <sz val="10"/>
      <color rgb="FF0070C0"/>
      <name val="Arial"/>
      <family val="2"/>
    </font>
    <font>
      <b/>
      <sz val="10"/>
      <color rgb="FFFF0000"/>
      <name val="Arial"/>
      <family val="2"/>
    </font>
    <font>
      <b/>
      <i/>
      <sz val="10"/>
      <color theme="1"/>
      <name val="Arial"/>
      <family val="2"/>
    </font>
    <font>
      <b/>
      <sz val="10"/>
      <color indexed="12"/>
      <name val="Arial"/>
      <family val="2"/>
    </font>
  </fonts>
  <fills count="7">
    <fill>
      <patternFill patternType="none"/>
    </fill>
    <fill>
      <patternFill patternType="gray125"/>
    </fill>
    <fill>
      <patternFill patternType="solid">
        <fgColor theme="0" tint="-4.9989318521683403E-2"/>
        <bgColor indexed="64"/>
      </patternFill>
    </fill>
    <fill>
      <patternFill patternType="solid">
        <fgColor indexed="65"/>
        <bgColor indexed="64"/>
      </patternFill>
    </fill>
    <fill>
      <patternFill patternType="solid">
        <fgColor indexed="65"/>
        <bgColor theme="0"/>
      </patternFill>
    </fill>
    <fill>
      <patternFill patternType="gray0625"/>
    </fill>
    <fill>
      <patternFill patternType="solid">
        <fgColor rgb="FFFFFF00"/>
        <bgColor indexed="64"/>
      </patternFill>
    </fill>
  </fills>
  <borders count="55">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s>
  <cellStyleXfs count="5">
    <xf numFmtId="0" fontId="0"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cellStyleXfs>
  <cellXfs count="741">
    <xf numFmtId="0" fontId="0" fillId="0" borderId="0" xfId="0"/>
    <xf numFmtId="0" fontId="3" fillId="0" borderId="0" xfId="0" applyFont="1" applyFill="1" applyAlignment="1">
      <alignment vertical="center"/>
    </xf>
    <xf numFmtId="0" fontId="4" fillId="0" borderId="0" xfId="0" applyFont="1" applyFill="1" applyAlignment="1">
      <alignment horizontal="center" vertical="center"/>
    </xf>
    <xf numFmtId="0" fontId="4" fillId="0" borderId="0" xfId="0" applyFont="1" applyFill="1" applyAlignment="1">
      <alignment vertical="center"/>
    </xf>
    <xf numFmtId="0" fontId="4" fillId="0" borderId="0" xfId="0" applyFont="1" applyFill="1" applyAlignment="1">
      <alignment horizontal="left" vertical="center"/>
    </xf>
    <xf numFmtId="164" fontId="4" fillId="0" borderId="0" xfId="2" applyNumberFormat="1" applyFont="1" applyFill="1" applyAlignment="1">
      <alignment vertical="center"/>
    </xf>
    <xf numFmtId="164" fontId="4" fillId="0" borderId="0" xfId="2" applyNumberFormat="1" applyFont="1" applyFill="1" applyAlignment="1">
      <alignment horizontal="center" vertical="center"/>
    </xf>
    <xf numFmtId="166" fontId="4" fillId="0" borderId="0" xfId="2" applyNumberFormat="1" applyFont="1" applyFill="1" applyAlignment="1">
      <alignment vertical="center"/>
    </xf>
    <xf numFmtId="165" fontId="4" fillId="0" borderId="0" xfId="0" applyNumberFormat="1" applyFont="1" applyFill="1" applyAlignment="1">
      <alignment vertical="center"/>
    </xf>
    <xf numFmtId="164" fontId="4" fillId="0" borderId="0" xfId="0" applyNumberFormat="1" applyFont="1" applyFill="1" applyAlignment="1">
      <alignment vertical="center"/>
    </xf>
    <xf numFmtId="10" fontId="4" fillId="0" borderId="0" xfId="3" applyNumberFormat="1" applyFont="1" applyFill="1" applyAlignment="1">
      <alignment vertical="center"/>
    </xf>
    <xf numFmtId="167" fontId="4" fillId="0" borderId="0" xfId="1" applyNumberFormat="1" applyFont="1" applyFill="1" applyAlignment="1">
      <alignment vertical="center"/>
    </xf>
    <xf numFmtId="0" fontId="6" fillId="3" borderId="10" xfId="0" applyFont="1" applyFill="1" applyBorder="1" applyAlignment="1" applyProtection="1">
      <alignment vertical="center"/>
    </xf>
    <xf numFmtId="0" fontId="8" fillId="3" borderId="0" xfId="0" applyFont="1" applyFill="1" applyBorder="1" applyAlignment="1" applyProtection="1">
      <alignment vertical="center"/>
    </xf>
    <xf numFmtId="0" fontId="6" fillId="3" borderId="12" xfId="0" applyFont="1" applyFill="1" applyBorder="1" applyAlignment="1" applyProtection="1">
      <alignment vertical="center"/>
    </xf>
    <xf numFmtId="0" fontId="11" fillId="3" borderId="13" xfId="0" applyFont="1" applyFill="1" applyBorder="1" applyAlignment="1" applyProtection="1">
      <alignment vertical="center"/>
    </xf>
    <xf numFmtId="0" fontId="11" fillId="3" borderId="13" xfId="0" applyFont="1" applyFill="1" applyBorder="1" applyAlignment="1" applyProtection="1">
      <alignment horizontal="left" vertical="center"/>
    </xf>
    <xf numFmtId="0" fontId="8" fillId="3" borderId="11" xfId="0" applyFont="1" applyFill="1" applyBorder="1" applyAlignment="1" applyProtection="1">
      <alignment vertical="center"/>
    </xf>
    <xf numFmtId="0" fontId="11" fillId="3" borderId="14" xfId="0" applyFont="1" applyFill="1" applyBorder="1" applyAlignment="1" applyProtection="1">
      <alignment horizontal="left" vertical="center"/>
    </xf>
    <xf numFmtId="0" fontId="4" fillId="0" borderId="0" xfId="0" applyFont="1" applyAlignment="1">
      <alignment vertical="center"/>
    </xf>
    <xf numFmtId="0" fontId="5" fillId="0" borderId="0" xfId="0" applyFont="1" applyAlignment="1">
      <alignment horizontal="center" vertical="center"/>
    </xf>
    <xf numFmtId="0" fontId="4" fillId="4" borderId="8" xfId="0" applyFont="1" applyFill="1" applyBorder="1" applyAlignment="1">
      <alignment vertical="center"/>
    </xf>
    <xf numFmtId="0" fontId="4" fillId="4" borderId="0" xfId="0" applyFont="1" applyFill="1" applyBorder="1" applyAlignment="1">
      <alignment vertical="center"/>
    </xf>
    <xf numFmtId="0" fontId="4" fillId="4" borderId="13" xfId="0" applyFont="1" applyFill="1" applyBorder="1" applyAlignment="1">
      <alignment vertical="center"/>
    </xf>
    <xf numFmtId="0" fontId="4" fillId="3" borderId="8" xfId="0" applyFont="1" applyFill="1" applyBorder="1" applyAlignment="1">
      <alignment vertical="center"/>
    </xf>
    <xf numFmtId="0" fontId="4" fillId="3" borderId="9" xfId="0" applyFont="1" applyFill="1" applyBorder="1" applyAlignment="1">
      <alignment vertical="center"/>
    </xf>
    <xf numFmtId="0" fontId="4" fillId="3" borderId="0" xfId="0" applyFont="1" applyFill="1" applyBorder="1" applyAlignment="1">
      <alignment vertical="center"/>
    </xf>
    <xf numFmtId="0" fontId="4" fillId="3" borderId="11" xfId="0" applyFont="1" applyFill="1" applyBorder="1" applyAlignment="1">
      <alignment vertical="center"/>
    </xf>
    <xf numFmtId="0" fontId="4" fillId="3" borderId="13" xfId="0" applyFont="1" applyFill="1" applyBorder="1" applyAlignment="1">
      <alignment vertical="center"/>
    </xf>
    <xf numFmtId="0" fontId="4" fillId="3" borderId="14" xfId="0" applyFont="1" applyFill="1" applyBorder="1" applyAlignment="1">
      <alignment vertical="center"/>
    </xf>
    <xf numFmtId="0" fontId="5" fillId="0" borderId="0" xfId="0" applyFont="1" applyAlignment="1">
      <alignment vertical="center"/>
    </xf>
    <xf numFmtId="164" fontId="4" fillId="0" borderId="0" xfId="0" applyNumberFormat="1" applyFont="1" applyAlignment="1">
      <alignment vertical="center"/>
    </xf>
    <xf numFmtId="0" fontId="4" fillId="0" borderId="0" xfId="0" applyFont="1" applyFill="1" applyAlignment="1" applyProtection="1">
      <alignment vertical="center"/>
      <protection hidden="1"/>
    </xf>
    <xf numFmtId="0" fontId="6" fillId="3" borderId="7" xfId="0" applyFont="1" applyFill="1" applyBorder="1" applyAlignment="1" applyProtection="1">
      <alignment vertical="center"/>
      <protection hidden="1"/>
    </xf>
    <xf numFmtId="0" fontId="6" fillId="3" borderId="8" xfId="0" applyFont="1" applyFill="1" applyBorder="1" applyAlignment="1" applyProtection="1">
      <alignment vertical="center"/>
      <protection hidden="1"/>
    </xf>
    <xf numFmtId="0" fontId="4" fillId="3" borderId="8" xfId="0" applyFont="1" applyFill="1" applyBorder="1" applyAlignment="1" applyProtection="1">
      <alignment vertical="center"/>
      <protection hidden="1"/>
    </xf>
    <xf numFmtId="0" fontId="4" fillId="3" borderId="9" xfId="0" applyFont="1" applyFill="1" applyBorder="1" applyAlignment="1" applyProtection="1">
      <alignment vertical="center"/>
      <protection hidden="1"/>
    </xf>
    <xf numFmtId="0" fontId="7" fillId="3" borderId="0" xfId="0" applyFont="1" applyFill="1" applyBorder="1" applyAlignment="1" applyProtection="1">
      <alignment horizontal="center" vertical="center"/>
      <protection hidden="1"/>
    </xf>
    <xf numFmtId="0" fontId="7" fillId="3" borderId="0" xfId="0" applyFont="1" applyFill="1" applyBorder="1" applyAlignment="1" applyProtection="1">
      <alignment vertical="center"/>
      <protection hidden="1"/>
    </xf>
    <xf numFmtId="0" fontId="4" fillId="3" borderId="0" xfId="0" applyFont="1" applyFill="1" applyBorder="1" applyAlignment="1" applyProtection="1">
      <alignment vertical="center"/>
      <protection hidden="1"/>
    </xf>
    <xf numFmtId="0" fontId="4" fillId="3" borderId="11" xfId="0" applyFont="1" applyFill="1" applyBorder="1" applyAlignment="1" applyProtection="1">
      <alignment vertical="center"/>
      <protection hidden="1"/>
    </xf>
    <xf numFmtId="0" fontId="8" fillId="3" borderId="0" xfId="0" applyFont="1" applyFill="1" applyBorder="1" applyAlignment="1" applyProtection="1">
      <alignment vertical="center"/>
      <protection hidden="1"/>
    </xf>
    <xf numFmtId="0" fontId="6"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vertical="center"/>
      <protection hidden="1"/>
    </xf>
    <xf numFmtId="0" fontId="9"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vertical="center"/>
      <protection hidden="1"/>
    </xf>
    <xf numFmtId="0" fontId="6" fillId="3" borderId="12" xfId="0" applyFont="1" applyFill="1" applyBorder="1" applyAlignment="1" applyProtection="1">
      <alignment vertical="center"/>
      <protection hidden="1"/>
    </xf>
    <xf numFmtId="0" fontId="6" fillId="3" borderId="13" xfId="0" applyFont="1" applyFill="1" applyBorder="1" applyAlignment="1" applyProtection="1">
      <alignment vertical="center"/>
      <protection hidden="1"/>
    </xf>
    <xf numFmtId="0" fontId="4" fillId="3" borderId="13" xfId="0" applyFont="1" applyFill="1" applyBorder="1" applyAlignment="1" applyProtection="1">
      <alignment vertical="center"/>
      <protection hidden="1"/>
    </xf>
    <xf numFmtId="0" fontId="4" fillId="3" borderId="14" xfId="0" applyFont="1" applyFill="1" applyBorder="1" applyAlignment="1" applyProtection="1">
      <alignment vertical="center"/>
      <protection hidden="1"/>
    </xf>
    <xf numFmtId="0" fontId="10"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vertical="center"/>
      <protection hidden="1"/>
    </xf>
    <xf numFmtId="0" fontId="10" fillId="3" borderId="12" xfId="0" applyFont="1" applyFill="1" applyBorder="1" applyAlignment="1" applyProtection="1">
      <alignment vertical="center"/>
      <protection hidden="1"/>
    </xf>
    <xf numFmtId="0" fontId="10" fillId="3" borderId="13" xfId="0" applyFont="1" applyFill="1" applyBorder="1" applyAlignment="1" applyProtection="1">
      <alignment vertical="center"/>
      <protection hidden="1"/>
    </xf>
    <xf numFmtId="0" fontId="10" fillId="3" borderId="7" xfId="0" applyFont="1" applyFill="1" applyBorder="1" applyAlignment="1" applyProtection="1">
      <alignment vertical="center"/>
      <protection hidden="1"/>
    </xf>
    <xf numFmtId="0" fontId="10" fillId="3" borderId="8" xfId="0" applyFont="1" applyFill="1" applyBorder="1" applyAlignment="1" applyProtection="1">
      <alignment vertical="center"/>
      <protection hidden="1"/>
    </xf>
    <xf numFmtId="0" fontId="6" fillId="3" borderId="10" xfId="0" applyFont="1" applyFill="1" applyBorder="1" applyAlignment="1" applyProtection="1">
      <alignment vertical="center"/>
      <protection hidden="1"/>
    </xf>
    <xf numFmtId="3" fontId="13" fillId="3" borderId="0" xfId="0" applyNumberFormat="1" applyFont="1" applyFill="1" applyBorder="1" applyAlignment="1" applyProtection="1">
      <alignment vertical="center"/>
      <protection hidden="1"/>
    </xf>
    <xf numFmtId="0" fontId="13" fillId="3" borderId="0" xfId="0" applyFont="1" applyFill="1" applyBorder="1" applyAlignment="1" applyProtection="1">
      <alignment vertical="center"/>
      <protection hidden="1"/>
    </xf>
    <xf numFmtId="0" fontId="8"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1" fillId="3" borderId="13" xfId="0" applyFont="1" applyFill="1" applyBorder="1" applyAlignment="1" applyProtection="1">
      <alignment vertical="center"/>
      <protection hidden="1"/>
    </xf>
    <xf numFmtId="0" fontId="11" fillId="3" borderId="13" xfId="0" applyFont="1" applyFill="1" applyBorder="1" applyAlignment="1" applyProtection="1">
      <alignment horizontal="left" vertical="center"/>
      <protection hidden="1"/>
    </xf>
    <xf numFmtId="0" fontId="13" fillId="3" borderId="13" xfId="0" applyFont="1" applyFill="1" applyBorder="1" applyAlignment="1" applyProtection="1">
      <alignment vertical="center"/>
      <protection hidden="1"/>
    </xf>
    <xf numFmtId="0" fontId="11" fillId="3" borderId="8" xfId="0" applyFont="1" applyFill="1" applyBorder="1" applyAlignment="1" applyProtection="1">
      <alignment vertical="center"/>
      <protection hidden="1"/>
    </xf>
    <xf numFmtId="0" fontId="11" fillId="3" borderId="8" xfId="0" applyFont="1" applyFill="1" applyBorder="1" applyAlignment="1" applyProtection="1">
      <alignment horizontal="left" vertical="center"/>
      <protection hidden="1"/>
    </xf>
    <xf numFmtId="0" fontId="13" fillId="3" borderId="8" xfId="0" applyFont="1" applyFill="1" applyBorder="1" applyAlignment="1" applyProtection="1">
      <alignment vertical="center"/>
      <protection hidden="1"/>
    </xf>
    <xf numFmtId="9" fontId="6" fillId="3" borderId="0" xfId="0" applyNumberFormat="1" applyFont="1" applyFill="1" applyBorder="1" applyAlignment="1" applyProtection="1">
      <alignment vertical="center"/>
      <protection hidden="1"/>
    </xf>
    <xf numFmtId="0" fontId="9" fillId="3" borderId="0" xfId="0" applyFont="1" applyFill="1" applyBorder="1" applyAlignment="1" applyProtection="1">
      <alignment vertical="center" wrapText="1"/>
      <protection hidden="1"/>
    </xf>
    <xf numFmtId="0" fontId="15" fillId="3" borderId="13" xfId="0" applyFont="1" applyFill="1" applyBorder="1" applyAlignment="1" applyProtection="1">
      <alignment horizontal="left" vertical="center"/>
      <protection hidden="1"/>
    </xf>
    <xf numFmtId="0" fontId="15" fillId="3" borderId="13" xfId="0" applyFont="1" applyFill="1" applyBorder="1" applyAlignment="1" applyProtection="1">
      <alignment vertical="center" wrapText="1"/>
      <protection hidden="1"/>
    </xf>
    <xf numFmtId="9" fontId="8" fillId="3" borderId="13" xfId="0" applyNumberFormat="1" applyFont="1" applyFill="1" applyBorder="1" applyAlignment="1" applyProtection="1">
      <alignment vertical="center"/>
      <protection hidden="1"/>
    </xf>
    <xf numFmtId="164" fontId="5" fillId="0" borderId="0" xfId="0" applyNumberFormat="1" applyFont="1" applyFill="1" applyAlignment="1" applyProtection="1">
      <alignment horizontal="left" vertical="center"/>
      <protection hidden="1"/>
    </xf>
    <xf numFmtId="164" fontId="14" fillId="0" borderId="0" xfId="0" applyNumberFormat="1" applyFont="1" applyFill="1" applyAlignment="1" applyProtection="1">
      <alignment vertical="center"/>
      <protection hidden="1"/>
    </xf>
    <xf numFmtId="0" fontId="5" fillId="0" borderId="0" xfId="0" applyFont="1" applyFill="1" applyAlignment="1" applyProtection="1">
      <alignment horizontal="center" vertical="center"/>
      <protection hidden="1"/>
    </xf>
    <xf numFmtId="0" fontId="4" fillId="0" borderId="0" xfId="0" applyFont="1" applyFill="1" applyAlignment="1" applyProtection="1">
      <alignment vertical="center" wrapText="1"/>
      <protection hidden="1"/>
    </xf>
    <xf numFmtId="0" fontId="4" fillId="0" borderId="0" xfId="0" applyFont="1" applyFill="1" applyAlignment="1" applyProtection="1">
      <alignment horizontal="center" vertical="center"/>
      <protection hidden="1"/>
    </xf>
    <xf numFmtId="164" fontId="4" fillId="0" borderId="0" xfId="2" applyNumberFormat="1" applyFont="1" applyFill="1" applyAlignment="1" applyProtection="1">
      <alignment vertical="center"/>
      <protection hidden="1"/>
    </xf>
    <xf numFmtId="164" fontId="4" fillId="0" borderId="0" xfId="0" applyNumberFormat="1" applyFont="1" applyFill="1" applyAlignment="1" applyProtection="1">
      <alignment vertical="center"/>
      <protection hidden="1"/>
    </xf>
    <xf numFmtId="0" fontId="4" fillId="0" borderId="0" xfId="0" applyFont="1" applyFill="1" applyBorder="1" applyAlignment="1" applyProtection="1">
      <alignment vertical="center"/>
      <protection hidden="1"/>
    </xf>
    <xf numFmtId="49" fontId="4" fillId="0" borderId="0" xfId="2" applyNumberFormat="1" applyFont="1" applyFill="1" applyBorder="1" applyAlignment="1" applyProtection="1">
      <alignment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wrapText="1"/>
      <protection hidden="1"/>
    </xf>
    <xf numFmtId="0" fontId="4" fillId="3" borderId="19" xfId="0" applyFont="1" applyFill="1" applyBorder="1" applyAlignment="1" applyProtection="1">
      <alignment vertical="center"/>
      <protection hidden="1"/>
    </xf>
    <xf numFmtId="0" fontId="4" fillId="3" borderId="17" xfId="0" applyFont="1" applyFill="1" applyBorder="1" applyAlignment="1" applyProtection="1">
      <alignment vertical="center"/>
      <protection hidden="1"/>
    </xf>
    <xf numFmtId="0" fontId="4" fillId="3" borderId="36" xfId="0" applyFont="1" applyFill="1" applyBorder="1" applyAlignment="1" applyProtection="1">
      <alignment vertical="center"/>
      <protection hidden="1"/>
    </xf>
    <xf numFmtId="0" fontId="4" fillId="0" borderId="0" xfId="0" applyFont="1" applyFill="1" applyBorder="1" applyAlignment="1" applyProtection="1">
      <alignment vertical="center" wrapText="1"/>
      <protection hidden="1"/>
    </xf>
    <xf numFmtId="2" fontId="4" fillId="0" borderId="0" xfId="0" applyNumberFormat="1" applyFont="1" applyFill="1" applyBorder="1" applyAlignment="1" applyProtection="1">
      <alignment vertical="center"/>
      <protection hidden="1"/>
    </xf>
    <xf numFmtId="43" fontId="4" fillId="0" borderId="0" xfId="2" applyFont="1" applyFill="1" applyBorder="1" applyAlignment="1" applyProtection="1">
      <alignment vertical="center"/>
      <protection hidden="1"/>
    </xf>
    <xf numFmtId="0" fontId="4" fillId="3" borderId="24" xfId="0" applyFont="1" applyFill="1" applyBorder="1" applyAlignment="1" applyProtection="1">
      <alignment vertical="center"/>
      <protection hidden="1"/>
    </xf>
    <xf numFmtId="0" fontId="4" fillId="3" borderId="18" xfId="0" applyFont="1" applyFill="1" applyBorder="1" applyAlignment="1" applyProtection="1">
      <alignment vertical="center"/>
      <protection hidden="1"/>
    </xf>
    <xf numFmtId="0" fontId="4" fillId="3" borderId="37" xfId="0" applyFont="1" applyFill="1" applyBorder="1" applyAlignment="1" applyProtection="1">
      <alignment vertical="center"/>
      <protection hidden="1"/>
    </xf>
    <xf numFmtId="0" fontId="4" fillId="3" borderId="25" xfId="0" applyFont="1" applyFill="1" applyBorder="1" applyAlignment="1" applyProtection="1">
      <alignment vertical="center"/>
      <protection hidden="1"/>
    </xf>
    <xf numFmtId="0" fontId="4" fillId="3" borderId="26" xfId="0" applyFont="1" applyFill="1" applyBorder="1" applyAlignment="1" applyProtection="1">
      <alignment vertical="center"/>
      <protection hidden="1"/>
    </xf>
    <xf numFmtId="0" fontId="4" fillId="3" borderId="38" xfId="0" applyFont="1" applyFill="1" applyBorder="1" applyAlignment="1" applyProtection="1">
      <alignment vertical="center"/>
      <protection hidden="1"/>
    </xf>
    <xf numFmtId="49" fontId="4" fillId="0" borderId="0" xfId="2" applyNumberFormat="1" applyFont="1" applyFill="1" applyAlignment="1" applyProtection="1">
      <alignment vertical="center"/>
      <protection hidden="1"/>
    </xf>
    <xf numFmtId="0" fontId="3" fillId="0" borderId="0" xfId="0" applyFont="1" applyAlignment="1" applyProtection="1">
      <alignment horizontal="center" vertical="center"/>
    </xf>
    <xf numFmtId="0" fontId="4" fillId="0" borderId="0" xfId="0" applyFont="1" applyAlignment="1" applyProtection="1">
      <alignment vertical="center"/>
    </xf>
    <xf numFmtId="0" fontId="4" fillId="4" borderId="8" xfId="0" applyFont="1" applyFill="1" applyBorder="1" applyAlignment="1" applyProtection="1">
      <alignment vertical="center"/>
    </xf>
    <xf numFmtId="0" fontId="4" fillId="4" borderId="9" xfId="0" applyFont="1" applyFill="1" applyBorder="1" applyAlignment="1" applyProtection="1">
      <alignment vertical="center"/>
    </xf>
    <xf numFmtId="0" fontId="4" fillId="4" borderId="0" xfId="0" applyFont="1" applyFill="1" applyBorder="1" applyAlignment="1" applyProtection="1">
      <alignment vertical="center"/>
    </xf>
    <xf numFmtId="0" fontId="4" fillId="4" borderId="11" xfId="0" applyFont="1" applyFill="1" applyBorder="1" applyAlignment="1" applyProtection="1">
      <alignment vertical="center"/>
    </xf>
    <xf numFmtId="0" fontId="4" fillId="4" borderId="13" xfId="0" applyFont="1" applyFill="1" applyBorder="1" applyAlignment="1" applyProtection="1">
      <alignment vertical="center"/>
    </xf>
    <xf numFmtId="0" fontId="4" fillId="4" borderId="14" xfId="0" applyFont="1" applyFill="1" applyBorder="1" applyAlignment="1" applyProtection="1">
      <alignment vertical="center"/>
    </xf>
    <xf numFmtId="0" fontId="4" fillId="3" borderId="8" xfId="0" applyFont="1" applyFill="1" applyBorder="1" applyAlignment="1" applyProtection="1">
      <alignment vertical="center"/>
    </xf>
    <xf numFmtId="0" fontId="4" fillId="3" borderId="9" xfId="0" applyFont="1" applyFill="1" applyBorder="1" applyAlignment="1" applyProtection="1">
      <alignment vertical="center"/>
    </xf>
    <xf numFmtId="0" fontId="4" fillId="3" borderId="0" xfId="0" applyFont="1" applyFill="1" applyBorder="1" applyAlignment="1" applyProtection="1">
      <alignment vertical="center"/>
    </xf>
    <xf numFmtId="0" fontId="4" fillId="3" borderId="11" xfId="0" applyFont="1" applyFill="1" applyBorder="1" applyAlignment="1" applyProtection="1">
      <alignment vertical="center"/>
    </xf>
    <xf numFmtId="0" fontId="4" fillId="3" borderId="13" xfId="0" applyFont="1" applyFill="1" applyBorder="1" applyAlignment="1" applyProtection="1">
      <alignment vertical="center"/>
    </xf>
    <xf numFmtId="0" fontId="4" fillId="3" borderId="14" xfId="0" applyFont="1" applyFill="1" applyBorder="1" applyAlignment="1" applyProtection="1">
      <alignment vertical="center"/>
    </xf>
    <xf numFmtId="0" fontId="5" fillId="0" borderId="0" xfId="0" applyFont="1" applyAlignment="1" applyProtection="1">
      <alignment horizontal="center" vertical="center"/>
    </xf>
    <xf numFmtId="2" fontId="4" fillId="0" borderId="0" xfId="0" applyNumberFormat="1" applyFont="1" applyAlignment="1" applyProtection="1">
      <alignment vertical="center"/>
    </xf>
    <xf numFmtId="0" fontId="11" fillId="3" borderId="0" xfId="0" applyFont="1" applyFill="1" applyBorder="1" applyAlignment="1" applyProtection="1">
      <alignment vertical="center"/>
      <protection hidden="1"/>
    </xf>
    <xf numFmtId="0" fontId="11" fillId="3" borderId="0" xfId="0" applyFont="1" applyFill="1" applyBorder="1" applyAlignment="1" applyProtection="1">
      <alignment horizontal="left" vertical="center"/>
      <protection hidden="1"/>
    </xf>
    <xf numFmtId="0" fontId="15" fillId="3" borderId="0" xfId="0" applyFont="1" applyFill="1" applyBorder="1" applyAlignment="1" applyProtection="1">
      <alignment horizontal="left" vertical="center"/>
      <protection hidden="1"/>
    </xf>
    <xf numFmtId="0" fontId="4" fillId="3" borderId="1" xfId="0" applyFont="1" applyFill="1" applyBorder="1" applyAlignment="1">
      <alignment vertical="center"/>
    </xf>
    <xf numFmtId="0" fontId="4" fillId="3" borderId="2" xfId="0" applyFont="1" applyFill="1" applyBorder="1" applyAlignment="1">
      <alignment vertical="center"/>
    </xf>
    <xf numFmtId="164" fontId="1"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4" fillId="6" borderId="0" xfId="0" applyFont="1" applyFill="1" applyAlignment="1" applyProtection="1">
      <alignment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3" fillId="0" borderId="0" xfId="0" applyFont="1" applyFill="1" applyAlignment="1" applyProtection="1">
      <alignmen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5" fillId="6" borderId="0" xfId="0" applyFont="1" applyFill="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12" fillId="3" borderId="1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0" fillId="3" borderId="0" xfId="0" applyFill="1" applyBorder="1" applyAlignment="1" applyProtection="1">
      <alignment horizontal="left" vertical="center"/>
      <protection hidden="1"/>
    </xf>
    <xf numFmtId="164" fontId="1" fillId="3" borderId="5" xfId="0" applyNumberFormat="1" applyFont="1" applyFill="1" applyBorder="1" applyAlignment="1" applyProtection="1">
      <alignment horizontal="center" vertical="center"/>
      <protection hidden="1"/>
    </xf>
    <xf numFmtId="164" fontId="1" fillId="3" borderId="15" xfId="0" applyNumberFormat="1" applyFont="1" applyFill="1" applyBorder="1" applyAlignment="1" applyProtection="1">
      <alignment horizontal="center" vertical="center"/>
      <protection hidden="1"/>
    </xf>
    <xf numFmtId="164" fontId="1" fillId="3" borderId="6" xfId="0" applyNumberFormat="1" applyFont="1" applyFill="1" applyBorder="1" applyAlignment="1" applyProtection="1">
      <alignment horizontal="center" vertical="center"/>
      <protection hidden="1"/>
    </xf>
    <xf numFmtId="0" fontId="6" fillId="3" borderId="0" xfId="0" applyFont="1" applyFill="1" applyBorder="1" applyAlignment="1" applyProtection="1">
      <alignment horizontal="left" vertical="center"/>
      <protection hidden="1"/>
    </xf>
    <xf numFmtId="0" fontId="9" fillId="3" borderId="1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8" fillId="3" borderId="1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10" fillId="3" borderId="1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10" xfId="0"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6" fillId="3" borderId="1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164" fontId="4" fillId="0" borderId="27" xfId="2" applyNumberFormat="1" applyFont="1" applyFill="1" applyBorder="1" applyAlignment="1" applyProtection="1">
      <alignment horizontal="center" vertical="center"/>
      <protection hidden="1"/>
    </xf>
    <xf numFmtId="164" fontId="4" fillId="0" borderId="28" xfId="2" applyNumberFormat="1" applyFont="1" applyFill="1" applyBorder="1" applyAlignment="1" applyProtection="1">
      <alignment horizontal="center" vertical="center"/>
      <protection hidden="1"/>
    </xf>
    <xf numFmtId="164" fontId="4" fillId="0" borderId="16" xfId="2" applyNumberFormat="1" applyFont="1" applyFill="1" applyBorder="1" applyAlignment="1" applyProtection="1">
      <alignment horizontal="center" vertical="center"/>
      <protection hidden="1"/>
    </xf>
    <xf numFmtId="164" fontId="4" fillId="0" borderId="27" xfId="0" applyNumberFormat="1" applyFont="1" applyFill="1" applyBorder="1" applyAlignment="1" applyProtection="1">
      <alignment horizontal="center" vertical="center"/>
      <protection hidden="1"/>
    </xf>
    <xf numFmtId="164" fontId="4" fillId="0" borderId="28" xfId="0" applyNumberFormat="1" applyFont="1" applyFill="1" applyBorder="1" applyAlignment="1" applyProtection="1">
      <alignment horizontal="center" vertical="center"/>
      <protection hidden="1"/>
    </xf>
    <xf numFmtId="164" fontId="4" fillId="0" borderId="29" xfId="0" applyNumberFormat="1" applyFont="1" applyFill="1" applyBorder="1" applyAlignment="1" applyProtection="1">
      <alignment horizontal="center" vertical="center"/>
      <protection hidden="1"/>
    </xf>
    <xf numFmtId="164" fontId="4" fillId="0" borderId="7" xfId="0" applyNumberFormat="1" applyFont="1" applyFill="1" applyBorder="1" applyAlignment="1" applyProtection="1">
      <alignment horizontal="right" vertical="top"/>
      <protection hidden="1"/>
    </xf>
    <xf numFmtId="164" fontId="4" fillId="0" borderId="8" xfId="0" applyNumberFormat="1" applyFont="1" applyFill="1" applyBorder="1" applyAlignment="1" applyProtection="1">
      <alignment horizontal="right" vertical="top"/>
      <protection hidden="1"/>
    </xf>
    <xf numFmtId="164" fontId="4" fillId="0" borderId="9" xfId="0" applyNumberFormat="1" applyFont="1" applyFill="1" applyBorder="1" applyAlignment="1" applyProtection="1">
      <alignment horizontal="right" vertical="top"/>
      <protection hidden="1"/>
    </xf>
    <xf numFmtId="164" fontId="4" fillId="0" borderId="10" xfId="0" applyNumberFormat="1" applyFont="1" applyFill="1" applyBorder="1" applyAlignment="1" applyProtection="1">
      <alignment horizontal="right" vertical="top"/>
      <protection hidden="1"/>
    </xf>
    <xf numFmtId="164" fontId="4" fillId="0" borderId="0" xfId="0" applyNumberFormat="1" applyFont="1" applyFill="1" applyBorder="1" applyAlignment="1" applyProtection="1">
      <alignment horizontal="right" vertical="top"/>
      <protection hidden="1"/>
    </xf>
    <xf numFmtId="164" fontId="4" fillId="0" borderId="11" xfId="0" applyNumberFormat="1" applyFont="1" applyFill="1" applyBorder="1" applyAlignment="1" applyProtection="1">
      <alignment horizontal="right" vertical="top"/>
      <protection hidden="1"/>
    </xf>
    <xf numFmtId="164" fontId="4" fillId="0" borderId="12" xfId="0" applyNumberFormat="1" applyFont="1" applyFill="1" applyBorder="1" applyAlignment="1" applyProtection="1">
      <alignment horizontal="right" vertical="top"/>
      <protection hidden="1"/>
    </xf>
    <xf numFmtId="164" fontId="4" fillId="0" borderId="13" xfId="0" applyNumberFormat="1" applyFont="1" applyFill="1" applyBorder="1" applyAlignment="1" applyProtection="1">
      <alignment horizontal="right" vertical="top"/>
      <protection hidden="1"/>
    </xf>
    <xf numFmtId="164" fontId="4" fillId="0" borderId="14" xfId="0" applyNumberFormat="1" applyFont="1" applyFill="1" applyBorder="1" applyAlignment="1" applyProtection="1">
      <alignment horizontal="right" vertical="top"/>
      <protection hidden="1"/>
    </xf>
    <xf numFmtId="0" fontId="4" fillId="0" borderId="30" xfId="0" applyFont="1" applyFill="1" applyBorder="1" applyAlignment="1" applyProtection="1">
      <alignment horizontal="left" vertical="center"/>
      <protection hidden="1"/>
    </xf>
    <xf numFmtId="0" fontId="4" fillId="0" borderId="4" xfId="0" applyFont="1" applyFill="1" applyBorder="1" applyAlignment="1" applyProtection="1">
      <alignment horizontal="left" vertical="center"/>
      <protection hidden="1"/>
    </xf>
    <xf numFmtId="0" fontId="4" fillId="0" borderId="31" xfId="0" applyFont="1" applyFill="1" applyBorder="1" applyAlignment="1" applyProtection="1">
      <alignment horizontal="left" vertical="center"/>
      <protection hidden="1"/>
    </xf>
    <xf numFmtId="0" fontId="4" fillId="0" borderId="30" xfId="0" applyFont="1" applyFill="1" applyBorder="1" applyAlignment="1" applyProtection="1">
      <alignment horizontal="center" vertical="center"/>
      <protection hidden="1"/>
    </xf>
    <xf numFmtId="0" fontId="4" fillId="0" borderId="4" xfId="0" applyFont="1" applyFill="1" applyBorder="1" applyAlignment="1" applyProtection="1">
      <alignment horizontal="center" vertical="center"/>
      <protection hidden="1"/>
    </xf>
    <xf numFmtId="0" fontId="4" fillId="0" borderId="31" xfId="0" applyFont="1" applyFill="1" applyBorder="1" applyAlignment="1" applyProtection="1">
      <alignment horizontal="center" vertical="center"/>
      <protection hidden="1"/>
    </xf>
    <xf numFmtId="0" fontId="4" fillId="0" borderId="20" xfId="0" applyFont="1" applyFill="1" applyBorder="1" applyAlignment="1" applyProtection="1">
      <alignment horizontal="center" vertical="center"/>
      <protection hidden="1"/>
    </xf>
    <xf numFmtId="0" fontId="4" fillId="0" borderId="15" xfId="0" applyFont="1" applyFill="1" applyBorder="1" applyAlignment="1" applyProtection="1">
      <alignment horizontal="center" vertical="center"/>
      <protection hidden="1"/>
    </xf>
    <xf numFmtId="0" fontId="4" fillId="0" borderId="35" xfId="0" applyFont="1" applyFill="1" applyBorder="1" applyAlignment="1" applyProtection="1">
      <alignment horizontal="center" vertical="center"/>
      <protection hidden="1"/>
    </xf>
    <xf numFmtId="164" fontId="4" fillId="0" borderId="30" xfId="2" applyNumberFormat="1" applyFont="1" applyFill="1" applyBorder="1" applyAlignment="1" applyProtection="1">
      <alignment horizontal="center" vertical="center"/>
      <protection hidden="1"/>
    </xf>
    <xf numFmtId="164" fontId="4" fillId="0" borderId="4" xfId="2" applyNumberFormat="1" applyFont="1" applyFill="1" applyBorder="1" applyAlignment="1" applyProtection="1">
      <alignment horizontal="center" vertical="center"/>
      <protection hidden="1"/>
    </xf>
    <xf numFmtId="164" fontId="4" fillId="0" borderId="5" xfId="2" applyNumberFormat="1" applyFont="1" applyFill="1" applyBorder="1" applyAlignment="1" applyProtection="1">
      <alignment horizontal="center" vertical="center"/>
      <protection hidden="1"/>
    </xf>
    <xf numFmtId="164" fontId="4" fillId="0" borderId="20" xfId="0" applyNumberFormat="1" applyFont="1" applyFill="1" applyBorder="1" applyAlignment="1" applyProtection="1">
      <alignment horizontal="center" vertical="center"/>
      <protection hidden="1"/>
    </xf>
    <xf numFmtId="164" fontId="4" fillId="0" borderId="15" xfId="0" applyNumberFormat="1" applyFont="1" applyFill="1" applyBorder="1" applyAlignment="1" applyProtection="1">
      <alignment horizontal="center" vertical="center"/>
      <protection hidden="1"/>
    </xf>
    <xf numFmtId="164" fontId="4" fillId="0" borderId="35" xfId="0" applyNumberFormat="1" applyFont="1" applyFill="1" applyBorder="1" applyAlignment="1" applyProtection="1">
      <alignment horizontal="center" vertical="center"/>
      <protection hidden="1"/>
    </xf>
    <xf numFmtId="164" fontId="5" fillId="2" borderId="7" xfId="0" applyNumberFormat="1" applyFont="1" applyFill="1" applyBorder="1" applyAlignment="1" applyProtection="1">
      <alignment horizontal="center" vertical="center"/>
      <protection hidden="1"/>
    </xf>
    <xf numFmtId="164" fontId="5" fillId="2" borderId="8" xfId="0" applyNumberFormat="1" applyFont="1" applyFill="1" applyBorder="1" applyAlignment="1" applyProtection="1">
      <alignment horizontal="center" vertical="center"/>
      <protection hidden="1"/>
    </xf>
    <xf numFmtId="164" fontId="5" fillId="2" borderId="9" xfId="0" applyNumberFormat="1" applyFont="1" applyFill="1" applyBorder="1" applyAlignment="1" applyProtection="1">
      <alignment horizontal="center" vertical="center"/>
      <protection hidden="1"/>
    </xf>
    <xf numFmtId="164" fontId="5" fillId="2" borderId="10" xfId="0" applyNumberFormat="1" applyFont="1" applyFill="1" applyBorder="1" applyAlignment="1" applyProtection="1">
      <alignment horizontal="center" vertical="center"/>
      <protection hidden="1"/>
    </xf>
    <xf numFmtId="164" fontId="5" fillId="2" borderId="0" xfId="0" applyNumberFormat="1" applyFont="1" applyFill="1" applyBorder="1" applyAlignment="1" applyProtection="1">
      <alignment horizontal="center" vertical="center"/>
      <protection hidden="1"/>
    </xf>
    <xf numFmtId="164" fontId="5" fillId="2" borderId="11" xfId="0" applyNumberFormat="1" applyFont="1" applyFill="1" applyBorder="1" applyAlignment="1" applyProtection="1">
      <alignment horizontal="center" vertical="center"/>
      <protection hidden="1"/>
    </xf>
    <xf numFmtId="164" fontId="5" fillId="2" borderId="12" xfId="0" applyNumberFormat="1" applyFont="1" applyFill="1" applyBorder="1" applyAlignment="1" applyProtection="1">
      <alignment horizontal="center" vertical="center"/>
      <protection hidden="1"/>
    </xf>
    <xf numFmtId="164" fontId="5" fillId="2" borderId="13" xfId="0" applyNumberFormat="1" applyFont="1" applyFill="1" applyBorder="1" applyAlignment="1" applyProtection="1">
      <alignment horizontal="center" vertical="center"/>
      <protection hidden="1"/>
    </xf>
    <xf numFmtId="164" fontId="5" fillId="2" borderId="14" xfId="0" applyNumberFormat="1" applyFont="1" applyFill="1" applyBorder="1" applyAlignment="1" applyProtection="1">
      <alignment horizontal="center" vertical="center"/>
      <protection hidden="1"/>
    </xf>
    <xf numFmtId="0" fontId="4" fillId="0" borderId="7" xfId="0" applyFont="1" applyFill="1" applyBorder="1" applyAlignment="1" applyProtection="1">
      <alignment horizontal="left" vertical="top" wrapText="1"/>
      <protection hidden="1"/>
    </xf>
    <xf numFmtId="0" fontId="4" fillId="0" borderId="8" xfId="0" applyFont="1" applyFill="1" applyBorder="1" applyAlignment="1" applyProtection="1">
      <alignment horizontal="left" vertical="top" wrapText="1"/>
      <protection hidden="1"/>
    </xf>
    <xf numFmtId="0" fontId="4" fillId="0" borderId="9" xfId="0" applyFont="1" applyFill="1" applyBorder="1" applyAlignment="1" applyProtection="1">
      <alignment horizontal="left" vertical="top" wrapText="1"/>
      <protection hidden="1"/>
    </xf>
    <xf numFmtId="0" fontId="4" fillId="0" borderId="10" xfId="0" applyFont="1" applyFill="1" applyBorder="1" applyAlignment="1" applyProtection="1">
      <alignment horizontal="left" vertical="top" wrapText="1"/>
      <protection hidden="1"/>
    </xf>
    <xf numFmtId="0" fontId="4" fillId="0" borderId="0" xfId="0" applyFont="1" applyFill="1" applyBorder="1" applyAlignment="1" applyProtection="1">
      <alignment horizontal="left" vertical="top" wrapText="1"/>
      <protection hidden="1"/>
    </xf>
    <xf numFmtId="0" fontId="4" fillId="0" borderId="11" xfId="0" applyFont="1" applyFill="1" applyBorder="1" applyAlignment="1" applyProtection="1">
      <alignment horizontal="left" vertical="top" wrapText="1"/>
      <protection hidden="1"/>
    </xf>
    <xf numFmtId="0" fontId="4" fillId="0" borderId="12" xfId="0" applyFont="1" applyFill="1" applyBorder="1" applyAlignment="1" applyProtection="1">
      <alignment horizontal="left" vertical="top" wrapText="1"/>
      <protection hidden="1"/>
    </xf>
    <xf numFmtId="0" fontId="4" fillId="0" borderId="13" xfId="0" applyFont="1" applyFill="1" applyBorder="1" applyAlignment="1" applyProtection="1">
      <alignment horizontal="left" vertical="top" wrapText="1"/>
      <protection hidden="1"/>
    </xf>
    <xf numFmtId="0" fontId="4" fillId="0" borderId="14" xfId="0" applyFont="1" applyFill="1" applyBorder="1" applyAlignment="1" applyProtection="1">
      <alignment horizontal="left" vertical="top" wrapText="1"/>
      <protection hidden="1"/>
    </xf>
    <xf numFmtId="0" fontId="4" fillId="0" borderId="7" xfId="0" applyFont="1" applyFill="1" applyBorder="1" applyAlignment="1" applyProtection="1">
      <alignment horizontal="center" vertical="top" wrapText="1"/>
      <protection hidden="1"/>
    </xf>
    <xf numFmtId="0" fontId="4" fillId="0" borderId="8" xfId="0" applyFont="1" applyFill="1" applyBorder="1" applyAlignment="1" applyProtection="1">
      <alignment horizontal="center" vertical="top" wrapText="1"/>
      <protection hidden="1"/>
    </xf>
    <xf numFmtId="0" fontId="4" fillId="0" borderId="9" xfId="0" applyFont="1" applyFill="1" applyBorder="1" applyAlignment="1" applyProtection="1">
      <alignment horizontal="center" vertical="top" wrapText="1"/>
      <protection hidden="1"/>
    </xf>
    <xf numFmtId="0" fontId="4" fillId="0" borderId="10" xfId="0" applyFont="1" applyFill="1" applyBorder="1" applyAlignment="1" applyProtection="1">
      <alignment horizontal="center" vertical="top" wrapText="1"/>
      <protection hidden="1"/>
    </xf>
    <xf numFmtId="0" fontId="4" fillId="0" borderId="0" xfId="0" applyFont="1" applyFill="1" applyBorder="1" applyAlignment="1" applyProtection="1">
      <alignment horizontal="center" vertical="top" wrapText="1"/>
      <protection hidden="1"/>
    </xf>
    <xf numFmtId="0" fontId="4" fillId="0" borderId="11" xfId="0" applyFont="1" applyFill="1" applyBorder="1" applyAlignment="1" applyProtection="1">
      <alignment horizontal="center" vertical="top" wrapText="1"/>
      <protection hidden="1"/>
    </xf>
    <xf numFmtId="0" fontId="4" fillId="0" borderId="12" xfId="0" applyFont="1" applyFill="1" applyBorder="1" applyAlignment="1" applyProtection="1">
      <alignment horizontal="center" vertical="top" wrapText="1"/>
      <protection hidden="1"/>
    </xf>
    <xf numFmtId="0" fontId="4" fillId="0" borderId="13" xfId="0" applyFont="1" applyFill="1" applyBorder="1" applyAlignment="1" applyProtection="1">
      <alignment horizontal="center" vertical="top" wrapText="1"/>
      <protection hidden="1"/>
    </xf>
    <xf numFmtId="0" fontId="4" fillId="0" borderId="14" xfId="0" applyFont="1" applyFill="1" applyBorder="1" applyAlignment="1" applyProtection="1">
      <alignment horizontal="center" vertical="top" wrapText="1"/>
      <protection hidden="1"/>
    </xf>
    <xf numFmtId="0" fontId="4" fillId="0" borderId="27" xfId="0" applyFont="1" applyFill="1" applyBorder="1" applyAlignment="1" applyProtection="1">
      <alignment horizontal="left" vertical="center"/>
      <protection hidden="1"/>
    </xf>
    <xf numFmtId="0" fontId="4" fillId="0" borderId="28" xfId="0" applyFont="1" applyFill="1" applyBorder="1" applyAlignment="1" applyProtection="1">
      <alignment horizontal="left" vertical="center"/>
      <protection hidden="1"/>
    </xf>
    <xf numFmtId="0" fontId="4" fillId="0" borderId="29" xfId="0" applyFont="1" applyFill="1" applyBorder="1" applyAlignment="1" applyProtection="1">
      <alignment horizontal="left" vertical="center"/>
      <protection hidden="1"/>
    </xf>
    <xf numFmtId="0" fontId="4" fillId="0" borderId="27" xfId="0" applyFont="1" applyFill="1" applyBorder="1" applyAlignment="1" applyProtection="1">
      <alignment horizontal="center" vertical="center"/>
      <protection hidden="1"/>
    </xf>
    <xf numFmtId="0" fontId="4" fillId="0" borderId="28" xfId="0" applyFont="1" applyFill="1" applyBorder="1" applyAlignment="1" applyProtection="1">
      <alignment horizontal="center" vertical="center"/>
      <protection hidden="1"/>
    </xf>
    <xf numFmtId="0" fontId="4" fillId="0" borderId="29" xfId="0" applyFont="1" applyFill="1" applyBorder="1" applyAlignment="1" applyProtection="1">
      <alignment horizontal="center" vertical="center"/>
      <protection hidden="1"/>
    </xf>
    <xf numFmtId="0" fontId="5" fillId="2" borderId="7" xfId="0" applyFont="1" applyFill="1" applyBorder="1" applyAlignment="1" applyProtection="1">
      <alignment horizontal="center" vertical="center" wrapText="1"/>
      <protection hidden="1"/>
    </xf>
    <xf numFmtId="0" fontId="5" fillId="2" borderId="8" xfId="0" applyFont="1" applyFill="1" applyBorder="1" applyAlignment="1" applyProtection="1">
      <alignment horizontal="center" vertical="center" wrapText="1"/>
      <protection hidden="1"/>
    </xf>
    <xf numFmtId="0" fontId="5" fillId="2" borderId="9" xfId="0" applyFont="1" applyFill="1" applyBorder="1" applyAlignment="1" applyProtection="1">
      <alignment horizontal="center" vertical="center" wrapText="1"/>
      <protection hidden="1"/>
    </xf>
    <xf numFmtId="0" fontId="5" fillId="2" borderId="10" xfId="0" applyFont="1" applyFill="1" applyBorder="1" applyAlignment="1" applyProtection="1">
      <alignment horizontal="center" vertical="center" wrapText="1"/>
      <protection hidden="1"/>
    </xf>
    <xf numFmtId="0" fontId="5" fillId="2" borderId="0" xfId="0" applyFont="1" applyFill="1" applyBorder="1" applyAlignment="1" applyProtection="1">
      <alignment horizontal="center" vertical="center" wrapText="1"/>
      <protection hidden="1"/>
    </xf>
    <xf numFmtId="0" fontId="5" fillId="2" borderId="11" xfId="0" applyFont="1" applyFill="1" applyBorder="1" applyAlignment="1" applyProtection="1">
      <alignment horizontal="center" vertical="center" wrapText="1"/>
      <protection hidden="1"/>
    </xf>
    <xf numFmtId="0" fontId="5" fillId="2" borderId="12" xfId="0" applyFont="1" applyFill="1" applyBorder="1" applyAlignment="1" applyProtection="1">
      <alignment horizontal="center" vertical="center" wrapText="1"/>
      <protection hidden="1"/>
    </xf>
    <xf numFmtId="0" fontId="5" fillId="2" borderId="13" xfId="0" applyFont="1" applyFill="1" applyBorder="1" applyAlignment="1" applyProtection="1">
      <alignment horizontal="center" vertical="center" wrapText="1"/>
      <protection hidden="1"/>
    </xf>
    <xf numFmtId="0" fontId="5" fillId="2" borderId="14" xfId="0" applyFont="1" applyFill="1" applyBorder="1" applyAlignment="1" applyProtection="1">
      <alignment horizontal="center" vertical="center" wrapText="1"/>
      <protection hidden="1"/>
    </xf>
    <xf numFmtId="0" fontId="5" fillId="2" borderId="7" xfId="0" applyFont="1" applyFill="1" applyBorder="1" applyAlignment="1" applyProtection="1">
      <alignment horizontal="center" vertical="center"/>
      <protection hidden="1"/>
    </xf>
    <xf numFmtId="0" fontId="5" fillId="2" borderId="8" xfId="0" applyFont="1" applyFill="1" applyBorder="1" applyAlignment="1" applyProtection="1">
      <alignment horizontal="center" vertical="center"/>
      <protection hidden="1"/>
    </xf>
    <xf numFmtId="0" fontId="5" fillId="2" borderId="9" xfId="0" applyFont="1" applyFill="1" applyBorder="1" applyAlignment="1" applyProtection="1">
      <alignment horizontal="center" vertical="center"/>
      <protection hidden="1"/>
    </xf>
    <xf numFmtId="0" fontId="5" fillId="2" borderId="10" xfId="0" applyFont="1" applyFill="1" applyBorder="1" applyAlignment="1" applyProtection="1">
      <alignment horizontal="center" vertical="center"/>
      <protection hidden="1"/>
    </xf>
    <xf numFmtId="0" fontId="5" fillId="2" borderId="0" xfId="0" applyFont="1" applyFill="1" applyBorder="1" applyAlignment="1" applyProtection="1">
      <alignment horizontal="center" vertical="center"/>
      <protection hidden="1"/>
    </xf>
    <xf numFmtId="0" fontId="5" fillId="2" borderId="11" xfId="0" applyFont="1" applyFill="1" applyBorder="1" applyAlignment="1" applyProtection="1">
      <alignment horizontal="center" vertical="center"/>
      <protection hidden="1"/>
    </xf>
    <xf numFmtId="0" fontId="5" fillId="2" borderId="12" xfId="0" applyFont="1" applyFill="1" applyBorder="1" applyAlignment="1" applyProtection="1">
      <alignment horizontal="center" vertical="center"/>
      <protection hidden="1"/>
    </xf>
    <xf numFmtId="0" fontId="5" fillId="2" borderId="13" xfId="0" applyFont="1" applyFill="1" applyBorder="1" applyAlignment="1" applyProtection="1">
      <alignment horizontal="center" vertical="center"/>
      <protection hidden="1"/>
    </xf>
    <xf numFmtId="0" fontId="5" fillId="2" borderId="14" xfId="0" applyFont="1" applyFill="1" applyBorder="1" applyAlignment="1" applyProtection="1">
      <alignment horizontal="center" vertical="center"/>
      <protection hidden="1"/>
    </xf>
    <xf numFmtId="49" fontId="5" fillId="2" borderId="7" xfId="2" applyNumberFormat="1" applyFont="1" applyFill="1" applyBorder="1" applyAlignment="1" applyProtection="1">
      <alignment horizontal="center" vertical="center"/>
      <protection hidden="1"/>
    </xf>
    <xf numFmtId="49" fontId="5" fillId="2" borderId="8" xfId="2" applyNumberFormat="1" applyFont="1" applyFill="1" applyBorder="1" applyAlignment="1" applyProtection="1">
      <alignment horizontal="center" vertical="center"/>
      <protection hidden="1"/>
    </xf>
    <xf numFmtId="49" fontId="5" fillId="2" borderId="9" xfId="2" applyNumberFormat="1" applyFont="1" applyFill="1" applyBorder="1" applyAlignment="1" applyProtection="1">
      <alignment horizontal="center" vertical="center"/>
      <protection hidden="1"/>
    </xf>
    <xf numFmtId="49" fontId="5" fillId="2" borderId="10" xfId="2" applyNumberFormat="1" applyFont="1" applyFill="1" applyBorder="1" applyAlignment="1" applyProtection="1">
      <alignment horizontal="center" vertical="center"/>
      <protection hidden="1"/>
    </xf>
    <xf numFmtId="49" fontId="5" fillId="2" borderId="0" xfId="2" applyNumberFormat="1" applyFont="1" applyFill="1" applyBorder="1" applyAlignment="1" applyProtection="1">
      <alignment horizontal="center" vertical="center"/>
      <protection hidden="1"/>
    </xf>
    <xf numFmtId="49" fontId="5" fillId="2" borderId="11" xfId="2" applyNumberFormat="1" applyFont="1" applyFill="1" applyBorder="1" applyAlignment="1" applyProtection="1">
      <alignment horizontal="center" vertical="center"/>
      <protection hidden="1"/>
    </xf>
    <xf numFmtId="10" fontId="6" fillId="3" borderId="0" xfId="0" applyNumberFormat="1" applyFont="1" applyFill="1" applyBorder="1" applyAlignment="1" applyProtection="1">
      <alignment horizontal="left" vertical="center"/>
      <protection hidden="1"/>
    </xf>
    <xf numFmtId="0" fontId="9" fillId="3" borderId="0" xfId="0" applyFont="1" applyFill="1" applyBorder="1" applyAlignment="1" applyProtection="1">
      <alignment horizontal="left" vertical="center" wrapText="1"/>
      <protection hidden="1"/>
    </xf>
    <xf numFmtId="0" fontId="4" fillId="0" borderId="24" xfId="0" applyFont="1" applyFill="1" applyBorder="1" applyAlignment="1" applyProtection="1">
      <alignment horizontal="center" vertical="center"/>
      <protection hidden="1"/>
    </xf>
    <xf numFmtId="0" fontId="4" fillId="0" borderId="18" xfId="0" applyFont="1" applyFill="1" applyBorder="1" applyAlignment="1" applyProtection="1">
      <alignment horizontal="center" vertical="center"/>
      <protection hidden="1"/>
    </xf>
    <xf numFmtId="0" fontId="4" fillId="0" borderId="37" xfId="0" applyFont="1" applyFill="1" applyBorder="1" applyAlignment="1" applyProtection="1">
      <alignment horizontal="center" vertical="center"/>
      <protection hidden="1"/>
    </xf>
    <xf numFmtId="0" fontId="4" fillId="5" borderId="3" xfId="0" applyFont="1" applyFill="1" applyBorder="1" applyAlignment="1" applyProtection="1">
      <alignment horizontal="center" vertical="center" wrapText="1"/>
      <protection hidden="1"/>
    </xf>
    <xf numFmtId="0" fontId="4" fillId="5" borderId="1" xfId="0" applyFont="1" applyFill="1" applyBorder="1" applyAlignment="1" applyProtection="1">
      <alignment horizontal="center" vertical="center" wrapText="1"/>
      <protection hidden="1"/>
    </xf>
    <xf numFmtId="0" fontId="4" fillId="5" borderId="2" xfId="0" applyFont="1" applyFill="1" applyBorder="1" applyAlignment="1" applyProtection="1">
      <alignment horizontal="center" vertical="center" wrapText="1"/>
      <protection hidden="1"/>
    </xf>
    <xf numFmtId="0" fontId="14" fillId="2" borderId="12" xfId="0" applyFont="1" applyFill="1" applyBorder="1" applyAlignment="1" applyProtection="1">
      <alignment horizontal="center" vertical="center"/>
      <protection hidden="1"/>
    </xf>
    <xf numFmtId="0" fontId="14" fillId="2" borderId="13"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 xfId="0" applyFont="1" applyFill="1" applyBorder="1" applyAlignment="1" applyProtection="1">
      <alignment horizontal="center" vertical="center"/>
      <protection hidden="1"/>
    </xf>
    <xf numFmtId="164" fontId="14" fillId="0" borderId="3" xfId="0" applyNumberFormat="1" applyFont="1" applyFill="1" applyBorder="1" applyAlignment="1" applyProtection="1">
      <alignment horizontal="center" vertical="center"/>
      <protection hidden="1"/>
    </xf>
    <xf numFmtId="164" fontId="14" fillId="0" borderId="1" xfId="0" applyNumberFormat="1" applyFont="1" applyFill="1" applyBorder="1" applyAlignment="1" applyProtection="1">
      <alignment horizontal="center" vertical="center"/>
      <protection hidden="1"/>
    </xf>
    <xf numFmtId="164" fontId="14" fillId="0" borderId="2" xfId="0" applyNumberFormat="1" applyFont="1" applyFill="1" applyBorder="1" applyAlignment="1" applyProtection="1">
      <alignment horizontal="center" vertical="center"/>
      <protection hidden="1"/>
    </xf>
    <xf numFmtId="164" fontId="14" fillId="2" borderId="3" xfId="0" applyNumberFormat="1" applyFont="1" applyFill="1" applyBorder="1" applyAlignment="1" applyProtection="1">
      <alignment horizontal="center" vertical="center"/>
      <protection hidden="1"/>
    </xf>
    <xf numFmtId="164" fontId="14" fillId="2" borderId="1" xfId="0" applyNumberFormat="1" applyFont="1" applyFill="1" applyBorder="1" applyAlignment="1" applyProtection="1">
      <alignment horizontal="center" vertical="center"/>
      <protection hidden="1"/>
    </xf>
    <xf numFmtId="164" fontId="14" fillId="2" borderId="2" xfId="0" applyNumberFormat="1" applyFont="1" applyFill="1" applyBorder="1" applyAlignment="1" applyProtection="1">
      <alignment horizontal="center" vertical="center"/>
      <protection hidden="1"/>
    </xf>
    <xf numFmtId="164" fontId="14" fillId="3" borderId="1" xfId="0" applyNumberFormat="1" applyFont="1" applyFill="1" applyBorder="1" applyAlignment="1" applyProtection="1">
      <alignment horizontal="center" vertical="center"/>
      <protection hidden="1"/>
    </xf>
    <xf numFmtId="164" fontId="14" fillId="3" borderId="2" xfId="0" applyNumberFormat="1" applyFont="1" applyFill="1" applyBorder="1" applyAlignment="1" applyProtection="1">
      <alignment horizontal="center" vertical="center"/>
      <protection hidden="1"/>
    </xf>
    <xf numFmtId="0" fontId="4" fillId="0" borderId="21" xfId="0" applyFont="1" applyFill="1" applyBorder="1" applyAlignment="1" applyProtection="1">
      <alignment horizontal="left" vertical="center"/>
      <protection hidden="1"/>
    </xf>
    <xf numFmtId="0" fontId="4" fillId="0" borderId="22" xfId="0" applyFont="1" applyFill="1" applyBorder="1" applyAlignment="1" applyProtection="1">
      <alignment horizontal="left" vertical="center"/>
      <protection hidden="1"/>
    </xf>
    <xf numFmtId="0" fontId="4" fillId="0" borderId="23" xfId="0" applyFont="1" applyFill="1" applyBorder="1" applyAlignment="1" applyProtection="1">
      <alignment horizontal="left" vertical="center"/>
      <protection hidden="1"/>
    </xf>
    <xf numFmtId="0" fontId="4" fillId="0" borderId="21" xfId="0" applyFont="1" applyFill="1" applyBorder="1" applyAlignment="1" applyProtection="1">
      <alignment horizontal="center" vertical="center"/>
      <protection hidden="1"/>
    </xf>
    <xf numFmtId="0" fontId="4" fillId="0" borderId="22" xfId="0" applyFont="1" applyFill="1" applyBorder="1" applyAlignment="1" applyProtection="1">
      <alignment horizontal="center" vertical="center"/>
      <protection hidden="1"/>
    </xf>
    <xf numFmtId="0" fontId="4" fillId="0" borderId="23" xfId="0" applyFont="1" applyFill="1" applyBorder="1" applyAlignment="1" applyProtection="1">
      <alignment horizontal="center" vertical="center"/>
      <protection hidden="1"/>
    </xf>
    <xf numFmtId="0" fontId="4" fillId="0" borderId="25" xfId="0" applyFont="1" applyFill="1" applyBorder="1" applyAlignment="1" applyProtection="1">
      <alignment horizontal="center" vertical="center"/>
      <protection hidden="1"/>
    </xf>
    <xf numFmtId="0" fontId="4" fillId="0" borderId="26" xfId="0" applyFont="1" applyFill="1" applyBorder="1" applyAlignment="1" applyProtection="1">
      <alignment horizontal="center" vertical="center"/>
      <protection hidden="1"/>
    </xf>
    <xf numFmtId="0" fontId="4" fillId="0" borderId="38" xfId="0" applyFont="1" applyFill="1" applyBorder="1" applyAlignment="1" applyProtection="1">
      <alignment horizontal="center" vertical="center"/>
      <protection hidden="1"/>
    </xf>
    <xf numFmtId="164" fontId="4" fillId="0" borderId="21" xfId="2" applyNumberFormat="1" applyFont="1" applyFill="1" applyBorder="1" applyAlignment="1" applyProtection="1">
      <alignment horizontal="center" vertical="center"/>
      <protection hidden="1"/>
    </xf>
    <xf numFmtId="164" fontId="4" fillId="0" borderId="22" xfId="2" applyNumberFormat="1" applyFont="1" applyFill="1" applyBorder="1" applyAlignment="1" applyProtection="1">
      <alignment horizontal="center" vertical="center"/>
      <protection hidden="1"/>
    </xf>
    <xf numFmtId="164" fontId="4" fillId="0" borderId="32" xfId="2" applyNumberFormat="1" applyFont="1" applyFill="1" applyBorder="1" applyAlignment="1" applyProtection="1">
      <alignment horizontal="center" vertical="center"/>
      <protection hidden="1"/>
    </xf>
    <xf numFmtId="164" fontId="4" fillId="0" borderId="25" xfId="0" applyNumberFormat="1" applyFont="1" applyFill="1" applyBorder="1" applyAlignment="1" applyProtection="1">
      <alignment horizontal="center" vertical="center"/>
      <protection hidden="1"/>
    </xf>
    <xf numFmtId="164" fontId="4" fillId="0" borderId="26" xfId="0" applyNumberFormat="1" applyFont="1" applyFill="1" applyBorder="1" applyAlignment="1" applyProtection="1">
      <alignment horizontal="center" vertical="center"/>
      <protection hidden="1"/>
    </xf>
    <xf numFmtId="164" fontId="4" fillId="0" borderId="38" xfId="0" applyNumberFormat="1" applyFont="1" applyFill="1" applyBorder="1" applyAlignment="1" applyProtection="1">
      <alignment horizontal="center" vertical="center"/>
      <protection hidden="1"/>
    </xf>
    <xf numFmtId="0" fontId="4" fillId="0" borderId="6" xfId="0" applyFont="1" applyFill="1" applyBorder="1" applyAlignment="1" applyProtection="1">
      <alignment horizontal="center" vertical="center"/>
      <protection hidden="1"/>
    </xf>
    <xf numFmtId="0" fontId="4" fillId="0" borderId="5" xfId="0" applyFont="1" applyFill="1" applyBorder="1" applyAlignment="1" applyProtection="1">
      <alignment horizontal="center" vertical="center"/>
      <protection hidden="1"/>
    </xf>
    <xf numFmtId="0" fontId="4" fillId="0" borderId="33" xfId="0" applyFont="1" applyFill="1" applyBorder="1" applyAlignment="1" applyProtection="1">
      <alignment horizontal="center" vertical="center"/>
      <protection hidden="1"/>
    </xf>
    <xf numFmtId="0" fontId="4" fillId="0" borderId="16" xfId="0" applyFont="1" applyFill="1" applyBorder="1" applyAlignment="1" applyProtection="1">
      <alignment horizontal="center" vertical="center"/>
      <protection hidden="1"/>
    </xf>
    <xf numFmtId="0" fontId="4" fillId="0" borderId="34" xfId="0" applyFont="1" applyFill="1" applyBorder="1" applyAlignment="1" applyProtection="1">
      <alignment horizontal="center" vertical="center"/>
      <protection hidden="1"/>
    </xf>
    <xf numFmtId="0" fontId="4" fillId="0" borderId="32" xfId="0" applyFont="1" applyFill="1" applyBorder="1" applyAlignment="1" applyProtection="1">
      <alignment horizontal="center" vertical="center"/>
      <protection hidden="1"/>
    </xf>
    <xf numFmtId="2" fontId="4" fillId="0" borderId="20" xfId="0" applyNumberFormat="1" applyFont="1" applyFill="1" applyBorder="1" applyAlignment="1" applyProtection="1">
      <alignment horizontal="center" vertical="center"/>
      <protection hidden="1"/>
    </xf>
    <xf numFmtId="2" fontId="4" fillId="0" borderId="15" xfId="0" applyNumberFormat="1" applyFont="1" applyFill="1" applyBorder="1" applyAlignment="1" applyProtection="1">
      <alignment horizontal="center" vertical="center"/>
      <protection hidden="1"/>
    </xf>
    <xf numFmtId="2" fontId="4" fillId="0" borderId="35" xfId="0" applyNumberFormat="1" applyFont="1" applyFill="1" applyBorder="1" applyAlignment="1" applyProtection="1">
      <alignment horizontal="center" vertical="center"/>
      <protection hidden="1"/>
    </xf>
    <xf numFmtId="43" fontId="4" fillId="0" borderId="15" xfId="2" applyFont="1" applyFill="1" applyBorder="1" applyAlignment="1" applyProtection="1">
      <alignment horizontal="center" vertical="center"/>
      <protection hidden="1"/>
    </xf>
    <xf numFmtId="43" fontId="4" fillId="0" borderId="35" xfId="2" applyFont="1" applyFill="1" applyBorder="1" applyAlignment="1" applyProtection="1">
      <alignment horizontal="center" vertical="center"/>
      <protection hidden="1"/>
    </xf>
    <xf numFmtId="0" fontId="5" fillId="2" borderId="3" xfId="0" applyFont="1" applyFill="1" applyBorder="1" applyAlignment="1" applyProtection="1">
      <alignment horizontal="center" vertical="center"/>
      <protection hidden="1"/>
    </xf>
    <xf numFmtId="0" fontId="5" fillId="2" borderId="1" xfId="0" applyFont="1" applyFill="1" applyBorder="1" applyAlignment="1" applyProtection="1">
      <alignment horizontal="center" vertical="center"/>
      <protection hidden="1"/>
    </xf>
    <xf numFmtId="0" fontId="5" fillId="2" borderId="2" xfId="0" applyFont="1" applyFill="1" applyBorder="1" applyAlignment="1" applyProtection="1">
      <alignment horizontal="center" vertical="center"/>
      <protection hidden="1"/>
    </xf>
    <xf numFmtId="2" fontId="4" fillId="0" borderId="19" xfId="0" applyNumberFormat="1" applyFont="1" applyFill="1" applyBorder="1" applyAlignment="1" applyProtection="1">
      <alignment horizontal="center" vertical="center"/>
      <protection hidden="1"/>
    </xf>
    <xf numFmtId="2" fontId="4" fillId="0" borderId="17" xfId="0" applyNumberFormat="1" applyFont="1" applyFill="1" applyBorder="1" applyAlignment="1" applyProtection="1">
      <alignment horizontal="center" vertical="center"/>
      <protection hidden="1"/>
    </xf>
    <xf numFmtId="2" fontId="4" fillId="0" borderId="36" xfId="0" applyNumberFormat="1" applyFont="1" applyFill="1" applyBorder="1" applyAlignment="1" applyProtection="1">
      <alignment horizontal="center" vertical="center"/>
      <protection hidden="1"/>
    </xf>
    <xf numFmtId="43" fontId="4" fillId="0" borderId="17" xfId="2" applyFont="1" applyFill="1" applyBorder="1" applyAlignment="1" applyProtection="1">
      <alignment horizontal="center" vertical="center"/>
      <protection hidden="1"/>
    </xf>
    <xf numFmtId="43" fontId="4" fillId="0" borderId="36" xfId="2" applyFont="1" applyFill="1" applyBorder="1" applyAlignment="1" applyProtection="1">
      <alignment horizontal="center" vertical="center"/>
      <protection hidden="1"/>
    </xf>
    <xf numFmtId="2" fontId="4" fillId="0" borderId="25" xfId="0" applyNumberFormat="1" applyFont="1" applyFill="1" applyBorder="1" applyAlignment="1" applyProtection="1">
      <alignment horizontal="center" vertical="center"/>
      <protection hidden="1"/>
    </xf>
    <xf numFmtId="2" fontId="4" fillId="0" borderId="26" xfId="0" applyNumberFormat="1" applyFont="1" applyFill="1" applyBorder="1" applyAlignment="1" applyProtection="1">
      <alignment horizontal="center" vertical="center"/>
      <protection hidden="1"/>
    </xf>
    <xf numFmtId="2" fontId="4" fillId="0" borderId="38" xfId="0" applyNumberFormat="1" applyFont="1" applyFill="1" applyBorder="1" applyAlignment="1" applyProtection="1">
      <alignment horizontal="center" vertical="center"/>
      <protection hidden="1"/>
    </xf>
    <xf numFmtId="43" fontId="4" fillId="0" borderId="26" xfId="2" applyFont="1" applyFill="1" applyBorder="1" applyAlignment="1" applyProtection="1">
      <alignment horizontal="center" vertical="center"/>
      <protection hidden="1"/>
    </xf>
    <xf numFmtId="43" fontId="4" fillId="0" borderId="38" xfId="2" applyFont="1" applyFill="1" applyBorder="1" applyAlignment="1" applyProtection="1">
      <alignment horizontal="center" vertical="center"/>
      <protection hidden="1"/>
    </xf>
    <xf numFmtId="0" fontId="12" fillId="3" borderId="1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2" fillId="3" borderId="11" xfId="0" applyFont="1" applyFill="1" applyBorder="1" applyAlignment="1" applyProtection="1">
      <alignment horizontal="center" vertical="center"/>
    </xf>
    <xf numFmtId="0" fontId="6" fillId="3" borderId="10" xfId="0"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4" fillId="0" borderId="20" xfId="0" applyFont="1" applyFill="1" applyBorder="1" applyAlignment="1">
      <alignment horizontal="left" vertical="center"/>
    </xf>
    <xf numFmtId="0" fontId="4" fillId="0" borderId="15" xfId="0" applyFont="1" applyFill="1" applyBorder="1" applyAlignment="1">
      <alignment horizontal="left" vertical="center"/>
    </xf>
    <xf numFmtId="0" fontId="4" fillId="0" borderId="30"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166" fontId="4" fillId="0" borderId="30" xfId="2" applyNumberFormat="1" applyFont="1" applyFill="1" applyBorder="1" applyAlignment="1">
      <alignment horizontal="center" vertical="center"/>
    </xf>
    <xf numFmtId="166" fontId="4" fillId="0" borderId="4" xfId="2" applyNumberFormat="1" applyFont="1" applyFill="1" applyBorder="1" applyAlignment="1">
      <alignment horizontal="center" vertical="center"/>
    </xf>
    <xf numFmtId="166" fontId="4" fillId="0" borderId="5" xfId="2" applyNumberFormat="1" applyFont="1" applyFill="1" applyBorder="1" applyAlignment="1">
      <alignment horizontal="center" vertical="center"/>
    </xf>
    <xf numFmtId="0" fontId="4" fillId="0" borderId="24" xfId="0" applyFont="1" applyFill="1" applyBorder="1" applyAlignment="1">
      <alignment horizontal="left" vertical="center"/>
    </xf>
    <xf numFmtId="0" fontId="4" fillId="0" borderId="18" xfId="0" applyFont="1" applyFill="1" applyBorder="1" applyAlignment="1">
      <alignment horizontal="left" vertical="center"/>
    </xf>
    <xf numFmtId="0" fontId="4" fillId="0" borderId="25" xfId="0" applyFont="1" applyFill="1" applyBorder="1" applyAlignment="1">
      <alignment horizontal="left" vertical="center"/>
    </xf>
    <xf numFmtId="0" fontId="4" fillId="0" borderId="26" xfId="0" applyFont="1" applyFill="1" applyBorder="1" applyAlignment="1">
      <alignment horizontal="left" vertical="center"/>
    </xf>
    <xf numFmtId="0" fontId="4" fillId="0" borderId="19" xfId="0" applyFont="1" applyFill="1" applyBorder="1" applyAlignment="1">
      <alignment horizontal="left" vertical="center"/>
    </xf>
    <xf numFmtId="0" fontId="4" fillId="0" borderId="17" xfId="0" applyFont="1" applyFill="1" applyBorder="1" applyAlignment="1">
      <alignment horizontal="left" vertical="center"/>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4" fillId="0" borderId="27"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1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4"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35" xfId="0" applyFont="1" applyFill="1" applyBorder="1" applyAlignment="1">
      <alignment horizontal="center" vertical="center"/>
    </xf>
    <xf numFmtId="166" fontId="4" fillId="0" borderId="27" xfId="2" applyNumberFormat="1" applyFont="1" applyFill="1" applyBorder="1" applyAlignment="1">
      <alignment horizontal="center" vertical="center"/>
    </xf>
    <xf numFmtId="166" fontId="4" fillId="0" borderId="28" xfId="2" applyNumberFormat="1" applyFont="1" applyFill="1" applyBorder="1" applyAlignment="1">
      <alignment horizontal="center" vertical="center"/>
    </xf>
    <xf numFmtId="166" fontId="4" fillId="0" borderId="16" xfId="2" applyNumberFormat="1" applyFont="1" applyFill="1" applyBorder="1" applyAlignment="1">
      <alignment horizontal="center" vertical="center"/>
    </xf>
    <xf numFmtId="165" fontId="4" fillId="0" borderId="20" xfId="0" applyNumberFormat="1" applyFont="1" applyFill="1" applyBorder="1" applyAlignment="1">
      <alignment horizontal="center" vertical="center"/>
    </xf>
    <xf numFmtId="165" fontId="4" fillId="0" borderId="15" xfId="0" applyNumberFormat="1" applyFont="1" applyFill="1" applyBorder="1" applyAlignment="1">
      <alignment horizontal="center" vertical="center"/>
    </xf>
    <xf numFmtId="165" fontId="4" fillId="0" borderId="35" xfId="0" applyNumberFormat="1" applyFont="1" applyFill="1" applyBorder="1" applyAlignment="1">
      <alignment horizontal="center" vertical="center"/>
    </xf>
    <xf numFmtId="165" fontId="4" fillId="0" borderId="25" xfId="0" applyNumberFormat="1" applyFont="1" applyFill="1" applyBorder="1" applyAlignment="1">
      <alignment horizontal="center" vertical="center"/>
    </xf>
    <xf numFmtId="165" fontId="4" fillId="0" borderId="26" xfId="0" applyNumberFormat="1" applyFont="1" applyFill="1" applyBorder="1" applyAlignment="1">
      <alignment horizontal="center" vertical="center"/>
    </xf>
    <xf numFmtId="165" fontId="4" fillId="0" borderId="38" xfId="0" applyNumberFormat="1" applyFont="1" applyFill="1" applyBorder="1" applyAlignment="1">
      <alignment horizontal="center" vertical="center"/>
    </xf>
    <xf numFmtId="166" fontId="4" fillId="0" borderId="21" xfId="2" applyNumberFormat="1" applyFont="1" applyFill="1" applyBorder="1" applyAlignment="1">
      <alignment horizontal="center" vertical="center"/>
    </xf>
    <xf numFmtId="166" fontId="4" fillId="0" borderId="22" xfId="2" applyNumberFormat="1" applyFont="1" applyFill="1" applyBorder="1" applyAlignment="1">
      <alignment horizontal="center" vertical="center"/>
    </xf>
    <xf numFmtId="166" fontId="4" fillId="0" borderId="32" xfId="2"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65" fontId="4" fillId="0" borderId="17" xfId="0" applyNumberFormat="1" applyFont="1" applyFill="1" applyBorder="1" applyAlignment="1">
      <alignment horizontal="center" vertical="center"/>
    </xf>
    <xf numFmtId="165" fontId="4" fillId="0" borderId="36" xfId="0" applyNumberFormat="1" applyFont="1" applyFill="1" applyBorder="1" applyAlignment="1">
      <alignment horizontal="center" vertical="center"/>
    </xf>
    <xf numFmtId="165" fontId="4" fillId="0" borderId="30" xfId="0" applyNumberFormat="1" applyFont="1" applyFill="1" applyBorder="1" applyAlignment="1">
      <alignment horizontal="center" vertical="center"/>
    </xf>
    <xf numFmtId="165" fontId="4" fillId="0" borderId="4" xfId="0" applyNumberFormat="1" applyFont="1" applyFill="1" applyBorder="1" applyAlignment="1">
      <alignment horizontal="center" vertical="center"/>
    </xf>
    <xf numFmtId="165" fontId="4" fillId="0" borderId="5" xfId="0" applyNumberFormat="1" applyFont="1" applyFill="1" applyBorder="1" applyAlignment="1">
      <alignment horizontal="center" vertical="center"/>
    </xf>
    <xf numFmtId="165" fontId="4" fillId="0" borderId="21" xfId="0" applyNumberFormat="1" applyFont="1" applyFill="1" applyBorder="1" applyAlignment="1">
      <alignment horizontal="center" vertical="center"/>
    </xf>
    <xf numFmtId="165" fontId="4" fillId="0" borderId="22" xfId="0" applyNumberFormat="1" applyFont="1" applyFill="1" applyBorder="1" applyAlignment="1">
      <alignment horizontal="center" vertical="center"/>
    </xf>
    <xf numFmtId="165" fontId="4" fillId="0" borderId="32" xfId="0" applyNumberFormat="1" applyFont="1" applyFill="1" applyBorder="1" applyAlignment="1">
      <alignment horizontal="center" vertical="center"/>
    </xf>
    <xf numFmtId="165" fontId="4" fillId="0" borderId="27" xfId="0" applyNumberFormat="1" applyFont="1" applyFill="1" applyBorder="1" applyAlignment="1">
      <alignment horizontal="center" vertical="center"/>
    </xf>
    <xf numFmtId="165" fontId="4" fillId="0" borderId="28" xfId="0" applyNumberFormat="1" applyFont="1" applyFill="1" applyBorder="1" applyAlignment="1">
      <alignment horizontal="center" vertical="center"/>
    </xf>
    <xf numFmtId="165" fontId="4" fillId="0" borderId="29" xfId="0" applyNumberFormat="1" applyFont="1" applyFill="1" applyBorder="1" applyAlignment="1">
      <alignment horizontal="center" vertical="center"/>
    </xf>
    <xf numFmtId="165" fontId="4" fillId="0" borderId="31" xfId="0" applyNumberFormat="1" applyFont="1" applyFill="1" applyBorder="1" applyAlignment="1">
      <alignment horizontal="center" vertical="center"/>
    </xf>
    <xf numFmtId="165" fontId="4" fillId="0" borderId="23" xfId="0" applyNumberFormat="1" applyFont="1" applyFill="1" applyBorder="1" applyAlignment="1">
      <alignment horizontal="center" vertical="center"/>
    </xf>
    <xf numFmtId="0" fontId="6" fillId="3" borderId="7" xfId="0" applyFont="1" applyFill="1" applyBorder="1" applyAlignment="1" applyProtection="1">
      <alignment horizontal="center" vertical="center"/>
    </xf>
    <xf numFmtId="0" fontId="6" fillId="3" borderId="8"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0" fontId="7" fillId="3" borderId="1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8" fillId="3" borderId="11" xfId="0" applyFont="1" applyFill="1" applyBorder="1" applyAlignment="1" applyProtection="1">
      <alignment horizontal="center" vertical="center"/>
    </xf>
    <xf numFmtId="0" fontId="10" fillId="3" borderId="7" xfId="0" applyFont="1" applyFill="1" applyBorder="1" applyAlignment="1" applyProtection="1">
      <alignment horizontal="center" vertical="center"/>
    </xf>
    <xf numFmtId="0" fontId="10" fillId="3" borderId="8" xfId="0" applyFont="1" applyFill="1" applyBorder="1" applyAlignment="1" applyProtection="1">
      <alignment horizontal="center" vertical="center"/>
    </xf>
    <xf numFmtId="0" fontId="10" fillId="3" borderId="9" xfId="0" applyFont="1" applyFill="1" applyBorder="1" applyAlignment="1" applyProtection="1">
      <alignment horizontal="center" vertical="center"/>
    </xf>
    <xf numFmtId="3" fontId="8" fillId="3" borderId="0" xfId="0" applyNumberFormat="1"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0" fontId="10" fillId="3" borderId="11" xfId="0"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10" fillId="3" borderId="13" xfId="0" applyFont="1" applyFill="1" applyBorder="1" applyAlignment="1" applyProtection="1">
      <alignment horizontal="center" vertical="center"/>
    </xf>
    <xf numFmtId="0" fontId="10" fillId="3" borderId="14" xfId="0" applyFont="1" applyFill="1" applyBorder="1" applyAlignment="1" applyProtection="1">
      <alignment horizontal="center" vertical="center"/>
    </xf>
    <xf numFmtId="0" fontId="9" fillId="3" borderId="10"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9" fillId="3" borderId="11" xfId="0" applyFont="1" applyFill="1" applyBorder="1" applyAlignment="1" applyProtection="1">
      <alignment horizontal="center" vertical="center"/>
    </xf>
    <xf numFmtId="0" fontId="6" fillId="3" borderId="12" xfId="0" applyFont="1" applyFill="1" applyBorder="1" applyAlignment="1" applyProtection="1">
      <alignment horizontal="center" vertical="center"/>
    </xf>
    <xf numFmtId="0" fontId="6" fillId="3" borderId="13" xfId="0" applyFont="1" applyFill="1" applyBorder="1" applyAlignment="1" applyProtection="1">
      <alignment horizontal="center" vertical="center"/>
    </xf>
    <xf numFmtId="0" fontId="6" fillId="3" borderId="14" xfId="0" applyFont="1" applyFill="1" applyBorder="1" applyAlignment="1" applyProtection="1">
      <alignment horizontal="center" vertical="center"/>
    </xf>
    <xf numFmtId="165" fontId="4" fillId="0" borderId="16" xfId="0" applyNumberFormat="1" applyFont="1" applyFill="1" applyBorder="1" applyAlignment="1">
      <alignment horizontal="center" vertical="center"/>
    </xf>
    <xf numFmtId="2" fontId="4" fillId="0" borderId="20" xfId="0" applyNumberFormat="1" applyFont="1" applyBorder="1" applyAlignment="1" applyProtection="1">
      <alignment horizontal="center" vertical="center"/>
    </xf>
    <xf numFmtId="2" fontId="4" fillId="0" borderId="15" xfId="0" applyNumberFormat="1" applyFont="1" applyBorder="1" applyAlignment="1" applyProtection="1">
      <alignment horizontal="center" vertical="center"/>
    </xf>
    <xf numFmtId="2" fontId="4" fillId="0" borderId="35" xfId="0" applyNumberFormat="1" applyFont="1" applyBorder="1" applyAlignment="1" applyProtection="1">
      <alignment horizontal="center" vertical="center"/>
    </xf>
    <xf numFmtId="0" fontId="4" fillId="0" borderId="30" xfId="0" applyFont="1" applyBorder="1" applyAlignment="1" applyProtection="1">
      <alignment horizontal="left" vertical="center"/>
    </xf>
    <xf numFmtId="0" fontId="4" fillId="0" borderId="4" xfId="0" applyFont="1" applyBorder="1" applyAlignment="1" applyProtection="1">
      <alignment horizontal="left" vertical="center"/>
    </xf>
    <xf numFmtId="0" fontId="4" fillId="0" borderId="5" xfId="0" applyFont="1" applyBorder="1" applyAlignment="1" applyProtection="1">
      <alignment horizontal="left" vertical="center"/>
    </xf>
    <xf numFmtId="2" fontId="4" fillId="0" borderId="30" xfId="2" applyNumberFormat="1" applyFont="1" applyBorder="1" applyAlignment="1" applyProtection="1">
      <alignment horizontal="center" vertical="center"/>
    </xf>
    <xf numFmtId="2" fontId="4" fillId="0" borderId="4" xfId="2" applyNumberFormat="1" applyFont="1" applyBorder="1" applyAlignment="1" applyProtection="1">
      <alignment horizontal="center" vertical="center"/>
    </xf>
    <xf numFmtId="2" fontId="4" fillId="0" borderId="31" xfId="2" applyNumberFormat="1" applyFont="1" applyBorder="1" applyAlignment="1" applyProtection="1">
      <alignment horizontal="center" vertical="center"/>
    </xf>
    <xf numFmtId="2" fontId="4" fillId="0" borderId="6" xfId="2" applyNumberFormat="1" applyFont="1" applyBorder="1" applyAlignment="1" applyProtection="1">
      <alignment horizontal="center" vertical="center"/>
    </xf>
    <xf numFmtId="2" fontId="4" fillId="0" borderId="30" xfId="0" applyNumberFormat="1" applyFont="1" applyBorder="1" applyAlignment="1" applyProtection="1">
      <alignment horizontal="center" vertical="center"/>
    </xf>
    <xf numFmtId="2" fontId="4" fillId="0" borderId="4" xfId="0" applyNumberFormat="1" applyFont="1" applyBorder="1" applyAlignment="1" applyProtection="1">
      <alignment horizontal="center" vertical="center"/>
    </xf>
    <xf numFmtId="2" fontId="4" fillId="0" borderId="31" xfId="0" applyNumberFormat="1" applyFont="1" applyBorder="1" applyAlignment="1" applyProtection="1">
      <alignment horizontal="center" vertical="center"/>
    </xf>
    <xf numFmtId="0" fontId="7" fillId="4" borderId="10" xfId="0" applyFont="1" applyFill="1" applyBorder="1" applyAlignment="1" applyProtection="1">
      <alignment horizontal="center" vertical="center"/>
    </xf>
    <xf numFmtId="0" fontId="7" fillId="4" borderId="0" xfId="0" applyFont="1" applyFill="1" applyBorder="1" applyAlignment="1" applyProtection="1">
      <alignment horizontal="center" vertical="center"/>
    </xf>
    <xf numFmtId="0" fontId="6" fillId="4" borderId="7" xfId="0" applyFont="1" applyFill="1" applyBorder="1" applyAlignment="1" applyProtection="1">
      <alignment horizontal="center" vertical="center"/>
    </xf>
    <xf numFmtId="0" fontId="6" fillId="4" borderId="8" xfId="0" applyFont="1" applyFill="1" applyBorder="1" applyAlignment="1" applyProtection="1">
      <alignment horizontal="center" vertical="center"/>
    </xf>
    <xf numFmtId="0" fontId="9" fillId="4" borderId="10"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6" fillId="4" borderId="10" xfId="0" applyFont="1" applyFill="1" applyBorder="1" applyAlignment="1" applyProtection="1">
      <alignment horizontal="center" vertical="center"/>
    </xf>
    <xf numFmtId="0" fontId="6" fillId="4" borderId="0" xfId="0" applyFont="1" applyFill="1" applyBorder="1" applyAlignment="1" applyProtection="1">
      <alignment horizontal="center" vertical="center"/>
    </xf>
    <xf numFmtId="0" fontId="8" fillId="4" borderId="10" xfId="0" applyFont="1" applyFill="1" applyBorder="1" applyAlignment="1" applyProtection="1">
      <alignment horizontal="center" vertical="center"/>
    </xf>
    <xf numFmtId="0" fontId="8" fillId="4" borderId="0" xfId="0" applyFont="1" applyFill="1" applyBorder="1" applyAlignment="1" applyProtection="1">
      <alignment horizontal="center" vertical="center"/>
    </xf>
    <xf numFmtId="0" fontId="6" fillId="4" borderId="12" xfId="0" applyFont="1" applyFill="1" applyBorder="1" applyAlignment="1" applyProtection="1">
      <alignment horizontal="center" vertical="center"/>
    </xf>
    <xf numFmtId="0" fontId="6" fillId="4" borderId="13" xfId="0" applyFont="1" applyFill="1" applyBorder="1" applyAlignment="1" applyProtection="1">
      <alignment horizontal="center" vertical="center"/>
    </xf>
    <xf numFmtId="2" fontId="4" fillId="0" borderId="25" xfId="0" applyNumberFormat="1" applyFont="1" applyBorder="1" applyAlignment="1" applyProtection="1">
      <alignment horizontal="center" vertical="center"/>
    </xf>
    <xf numFmtId="2" fontId="4" fillId="0" borderId="26" xfId="0" applyNumberFormat="1" applyFont="1" applyBorder="1" applyAlignment="1" applyProtection="1">
      <alignment horizontal="center" vertical="center"/>
    </xf>
    <xf numFmtId="2" fontId="4" fillId="0" borderId="38" xfId="0" applyNumberFormat="1" applyFont="1" applyBorder="1" applyAlignment="1" applyProtection="1">
      <alignment horizontal="center" vertical="center"/>
    </xf>
    <xf numFmtId="2" fontId="4" fillId="0" borderId="21" xfId="0" applyNumberFormat="1" applyFont="1" applyBorder="1" applyAlignment="1" applyProtection="1">
      <alignment horizontal="center" vertical="center"/>
    </xf>
    <xf numFmtId="2" fontId="4" fillId="0" borderId="22" xfId="0" applyNumberFormat="1" applyFont="1" applyBorder="1" applyAlignment="1" applyProtection="1">
      <alignment horizontal="center" vertical="center"/>
    </xf>
    <xf numFmtId="2" fontId="4" fillId="0" borderId="23" xfId="0" applyNumberFormat="1" applyFont="1" applyBorder="1" applyAlignment="1" applyProtection="1">
      <alignment horizontal="center" vertical="center"/>
    </xf>
    <xf numFmtId="2" fontId="4" fillId="0" borderId="33" xfId="0" applyNumberFormat="1" applyFont="1" applyBorder="1" applyAlignment="1" applyProtection="1">
      <alignment horizontal="center" vertical="center"/>
    </xf>
    <xf numFmtId="2" fontId="4" fillId="0" borderId="28" xfId="0" applyNumberFormat="1" applyFont="1" applyBorder="1" applyAlignment="1" applyProtection="1">
      <alignment horizontal="center" vertical="center"/>
    </xf>
    <xf numFmtId="2" fontId="4" fillId="0" borderId="29" xfId="0" applyNumberFormat="1" applyFont="1" applyBorder="1" applyAlignment="1" applyProtection="1">
      <alignment horizontal="center" vertical="center"/>
    </xf>
    <xf numFmtId="2" fontId="4" fillId="0" borderId="27" xfId="0" applyNumberFormat="1" applyFont="1" applyBorder="1" applyAlignment="1" applyProtection="1">
      <alignment horizontal="center" vertical="center"/>
    </xf>
    <xf numFmtId="0" fontId="8" fillId="2" borderId="7" xfId="0" applyFont="1" applyFill="1" applyBorder="1" applyAlignment="1" applyProtection="1">
      <alignment horizontal="center" vertical="center"/>
    </xf>
    <xf numFmtId="0" fontId="8" fillId="2" borderId="8" xfId="0" applyFont="1" applyFill="1" applyBorder="1" applyAlignment="1" applyProtection="1">
      <alignment horizontal="center" vertical="center"/>
    </xf>
    <xf numFmtId="0" fontId="8" fillId="2" borderId="9" xfId="0" applyFont="1" applyFill="1" applyBorder="1" applyAlignment="1" applyProtection="1">
      <alignment horizontal="center" vertical="center"/>
    </xf>
    <xf numFmtId="0" fontId="8" fillId="2" borderId="10"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8" fillId="2" borderId="12" xfId="0" applyFont="1" applyFill="1" applyBorder="1" applyAlignment="1" applyProtection="1">
      <alignment horizontal="center" vertical="center"/>
    </xf>
    <xf numFmtId="0" fontId="8" fillId="2" borderId="13" xfId="0" applyFont="1" applyFill="1" applyBorder="1" applyAlignment="1" applyProtection="1">
      <alignment horizontal="center" vertical="center"/>
    </xf>
    <xf numFmtId="0" fontId="8" fillId="2" borderId="14" xfId="0" applyFont="1" applyFill="1" applyBorder="1" applyAlignment="1" applyProtection="1">
      <alignment horizontal="center" vertical="center"/>
    </xf>
    <xf numFmtId="2" fontId="4" fillId="0" borderId="34" xfId="2" applyNumberFormat="1" applyFont="1" applyBorder="1" applyAlignment="1" applyProtection="1">
      <alignment horizontal="center" vertical="center"/>
    </xf>
    <xf numFmtId="2" fontId="4" fillId="0" borderId="22" xfId="2" applyNumberFormat="1" applyFont="1" applyBorder="1" applyAlignment="1" applyProtection="1">
      <alignment horizontal="center" vertical="center"/>
    </xf>
    <xf numFmtId="2" fontId="4" fillId="0" borderId="23" xfId="2" applyNumberFormat="1" applyFont="1" applyBorder="1" applyAlignment="1" applyProtection="1">
      <alignment horizontal="center" vertical="center"/>
    </xf>
    <xf numFmtId="2" fontId="4" fillId="0" borderId="21" xfId="2" applyNumberFormat="1" applyFont="1" applyBorder="1" applyAlignment="1" applyProtection="1">
      <alignment horizontal="center" vertical="center"/>
    </xf>
    <xf numFmtId="0" fontId="5" fillId="2" borderId="7" xfId="0" applyFont="1" applyFill="1" applyBorder="1" applyAlignment="1" applyProtection="1">
      <alignment horizontal="center" vertical="center"/>
    </xf>
    <xf numFmtId="0" fontId="5" fillId="2" borderId="8" xfId="0" applyFont="1" applyFill="1" applyBorder="1" applyAlignment="1" applyProtection="1">
      <alignment horizontal="center" vertical="center"/>
    </xf>
    <xf numFmtId="0" fontId="5" fillId="2" borderId="9" xfId="0" applyFont="1" applyFill="1" applyBorder="1" applyAlignment="1" applyProtection="1">
      <alignment horizontal="center" vertical="center"/>
    </xf>
    <xf numFmtId="0" fontId="5" fillId="2" borderId="10" xfId="0" applyFont="1" applyFill="1" applyBorder="1" applyAlignment="1" applyProtection="1">
      <alignment horizontal="center" vertical="center"/>
    </xf>
    <xf numFmtId="0" fontId="5" fillId="2" borderId="0" xfId="0" applyFont="1" applyFill="1" applyBorder="1" applyAlignment="1" applyProtection="1">
      <alignment horizontal="center" vertical="center"/>
    </xf>
    <xf numFmtId="0" fontId="5" fillId="2" borderId="11" xfId="0" applyFont="1" applyFill="1" applyBorder="1" applyAlignment="1" applyProtection="1">
      <alignment horizontal="center" vertical="center"/>
    </xf>
    <xf numFmtId="2" fontId="4" fillId="0" borderId="33" xfId="2" applyNumberFormat="1" applyFont="1" applyBorder="1" applyAlignment="1" applyProtection="1">
      <alignment horizontal="center" vertical="center"/>
    </xf>
    <xf numFmtId="2" fontId="4" fillId="0" borderId="28" xfId="2" applyNumberFormat="1" applyFont="1" applyBorder="1" applyAlignment="1" applyProtection="1">
      <alignment horizontal="center" vertical="center"/>
    </xf>
    <xf numFmtId="2" fontId="4" fillId="0" borderId="29" xfId="2" applyNumberFormat="1" applyFont="1" applyBorder="1" applyAlignment="1" applyProtection="1">
      <alignment horizontal="center" vertical="center"/>
    </xf>
    <xf numFmtId="0" fontId="5" fillId="2" borderId="12" xfId="0" applyFont="1" applyFill="1" applyBorder="1" applyAlignment="1" applyProtection="1">
      <alignment horizontal="center" vertical="center"/>
    </xf>
    <xf numFmtId="0" fontId="5" fillId="2" borderId="13" xfId="0" applyFont="1" applyFill="1" applyBorder="1" applyAlignment="1" applyProtection="1">
      <alignment horizontal="center" vertical="center"/>
    </xf>
    <xf numFmtId="0" fontId="5" fillId="2" borderId="14" xfId="0" applyFont="1" applyFill="1" applyBorder="1" applyAlignment="1" applyProtection="1">
      <alignment horizontal="center" vertical="center"/>
    </xf>
    <xf numFmtId="2" fontId="4" fillId="0" borderId="27" xfId="2" applyNumberFormat="1" applyFont="1" applyBorder="1" applyAlignment="1" applyProtection="1">
      <alignment horizontal="center" vertical="center"/>
    </xf>
    <xf numFmtId="0" fontId="4" fillId="0" borderId="21" xfId="0" applyFont="1" applyBorder="1" applyAlignment="1" applyProtection="1">
      <alignment horizontal="left" vertical="center"/>
    </xf>
    <xf numFmtId="0" fontId="4" fillId="0" borderId="22" xfId="0" applyFont="1" applyBorder="1" applyAlignment="1" applyProtection="1">
      <alignment horizontal="left" vertical="center"/>
    </xf>
    <xf numFmtId="0" fontId="4" fillId="0" borderId="32" xfId="0" applyFont="1" applyBorder="1" applyAlignment="1" applyProtection="1">
      <alignment horizontal="lef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16" xfId="0" applyFont="1" applyBorder="1" applyAlignment="1" applyProtection="1">
      <alignment horizontal="left" vertical="center"/>
    </xf>
    <xf numFmtId="164" fontId="4" fillId="3" borderId="3"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4" fillId="3" borderId="2" xfId="0" applyFont="1" applyFill="1" applyBorder="1" applyAlignment="1">
      <alignment horizontal="center" vertical="center"/>
    </xf>
    <xf numFmtId="164" fontId="4" fillId="0" borderId="3" xfId="0" applyNumberFormat="1" applyFont="1" applyBorder="1" applyAlignment="1">
      <alignment horizontal="center" vertical="center"/>
    </xf>
    <xf numFmtId="164" fontId="4" fillId="0" borderId="1" xfId="0" applyNumberFormat="1" applyFont="1" applyBorder="1" applyAlignment="1">
      <alignment horizontal="center" vertical="center"/>
    </xf>
    <xf numFmtId="164" fontId="4" fillId="0" borderId="2" xfId="0" applyNumberFormat="1" applyFont="1" applyBorder="1" applyAlignment="1">
      <alignment horizontal="center" vertical="center"/>
    </xf>
    <xf numFmtId="0" fontId="4" fillId="0" borderId="5" xfId="0" applyFont="1" applyFill="1" applyBorder="1" applyAlignment="1" applyProtection="1">
      <alignment horizontal="left" vertical="center"/>
      <protection hidden="1"/>
    </xf>
    <xf numFmtId="0" fontId="4" fillId="0" borderId="32" xfId="0" applyFont="1" applyFill="1" applyBorder="1" applyAlignment="1" applyProtection="1">
      <alignment horizontal="left" vertical="center"/>
      <protection hidden="1"/>
    </xf>
    <xf numFmtId="0" fontId="4" fillId="0" borderId="16" xfId="0" applyFont="1" applyFill="1" applyBorder="1" applyAlignment="1" applyProtection="1">
      <alignment horizontal="left" vertical="center"/>
      <protection hidden="1"/>
    </xf>
    <xf numFmtId="0" fontId="4" fillId="0" borderId="39" xfId="0" applyFont="1" applyFill="1" applyBorder="1" applyAlignment="1" applyProtection="1">
      <alignment horizontal="left" vertical="center"/>
      <protection hidden="1"/>
    </xf>
    <xf numFmtId="0" fontId="4" fillId="0" borderId="40" xfId="0" applyFont="1" applyFill="1" applyBorder="1" applyAlignment="1" applyProtection="1">
      <alignment horizontal="left" vertical="center"/>
      <protection hidden="1"/>
    </xf>
    <xf numFmtId="0" fontId="4" fillId="0" borderId="41" xfId="0" applyFont="1" applyFill="1" applyBorder="1" applyAlignment="1" applyProtection="1">
      <alignment horizontal="left" vertical="center"/>
      <protection hidden="1"/>
    </xf>
    <xf numFmtId="164" fontId="4" fillId="0" borderId="7" xfId="0" applyNumberFormat="1" applyFont="1" applyFill="1" applyBorder="1" applyAlignment="1" applyProtection="1">
      <alignment horizontal="center" vertical="top"/>
      <protection hidden="1"/>
    </xf>
    <xf numFmtId="164" fontId="4" fillId="0" borderId="8" xfId="0" applyNumberFormat="1" applyFont="1" applyFill="1" applyBorder="1" applyAlignment="1" applyProtection="1">
      <alignment horizontal="center" vertical="top"/>
      <protection hidden="1"/>
    </xf>
    <xf numFmtId="164" fontId="4" fillId="0" borderId="9" xfId="0" applyNumberFormat="1" applyFont="1" applyFill="1" applyBorder="1" applyAlignment="1" applyProtection="1">
      <alignment horizontal="center" vertical="top"/>
      <protection hidden="1"/>
    </xf>
    <xf numFmtId="164" fontId="4" fillId="0" borderId="10" xfId="0" applyNumberFormat="1" applyFont="1" applyFill="1" applyBorder="1" applyAlignment="1" applyProtection="1">
      <alignment horizontal="center" vertical="top"/>
      <protection hidden="1"/>
    </xf>
    <xf numFmtId="164" fontId="4" fillId="0" borderId="0" xfId="0" applyNumberFormat="1" applyFont="1" applyFill="1" applyBorder="1" applyAlignment="1" applyProtection="1">
      <alignment horizontal="center" vertical="top"/>
      <protection hidden="1"/>
    </xf>
    <xf numFmtId="164" fontId="4" fillId="0" borderId="11" xfId="0" applyNumberFormat="1" applyFont="1" applyFill="1" applyBorder="1" applyAlignment="1" applyProtection="1">
      <alignment horizontal="center" vertical="top"/>
      <protection hidden="1"/>
    </xf>
    <xf numFmtId="164" fontId="4" fillId="0" borderId="12" xfId="0" applyNumberFormat="1" applyFont="1" applyFill="1" applyBorder="1" applyAlignment="1" applyProtection="1">
      <alignment horizontal="center" vertical="top"/>
      <protection hidden="1"/>
    </xf>
    <xf numFmtId="164" fontId="4" fillId="0" borderId="13" xfId="0" applyNumberFormat="1" applyFont="1" applyFill="1" applyBorder="1" applyAlignment="1" applyProtection="1">
      <alignment horizontal="center" vertical="top"/>
      <protection hidden="1"/>
    </xf>
    <xf numFmtId="164" fontId="4" fillId="0" borderId="14" xfId="0" applyNumberFormat="1" applyFont="1" applyFill="1" applyBorder="1" applyAlignment="1" applyProtection="1">
      <alignment horizontal="center" vertical="top"/>
      <protection hidden="1"/>
    </xf>
    <xf numFmtId="164" fontId="4" fillId="0" borderId="23" xfId="2" applyNumberFormat="1" applyFont="1" applyFill="1" applyBorder="1" applyAlignment="1" applyProtection="1">
      <alignment horizontal="center" vertical="center"/>
      <protection hidden="1"/>
    </xf>
    <xf numFmtId="164" fontId="4" fillId="0" borderId="21" xfId="0" applyNumberFormat="1" applyFont="1" applyFill="1" applyBorder="1" applyAlignment="1" applyProtection="1">
      <alignment horizontal="center" vertical="center"/>
      <protection hidden="1"/>
    </xf>
    <xf numFmtId="164" fontId="4" fillId="0" borderId="22" xfId="0" applyNumberFormat="1" applyFont="1" applyFill="1" applyBorder="1" applyAlignment="1" applyProtection="1">
      <alignment horizontal="center" vertical="center"/>
      <protection hidden="1"/>
    </xf>
    <xf numFmtId="164" fontId="4" fillId="0" borderId="23" xfId="0" applyNumberFormat="1" applyFont="1" applyFill="1" applyBorder="1" applyAlignment="1" applyProtection="1">
      <alignment horizontal="center" vertical="center"/>
      <protection hidden="1"/>
    </xf>
    <xf numFmtId="164" fontId="4" fillId="0" borderId="29" xfId="2" applyNumberFormat="1" applyFont="1" applyFill="1" applyBorder="1" applyAlignment="1" applyProtection="1">
      <alignment horizontal="center" vertical="center"/>
      <protection hidden="1"/>
    </xf>
    <xf numFmtId="164" fontId="4" fillId="0" borderId="31" xfId="2" applyNumberFormat="1" applyFont="1" applyFill="1" applyBorder="1" applyAlignment="1" applyProtection="1">
      <alignment horizontal="center" vertical="center"/>
      <protection hidden="1"/>
    </xf>
    <xf numFmtId="164" fontId="4" fillId="0" borderId="30" xfId="0" applyNumberFormat="1" applyFont="1" applyFill="1" applyBorder="1" applyAlignment="1" applyProtection="1">
      <alignment horizontal="center" vertical="center"/>
      <protection hidden="1"/>
    </xf>
    <xf numFmtId="164" fontId="4" fillId="0" borderId="4" xfId="0" applyNumberFormat="1" applyFont="1" applyFill="1" applyBorder="1" applyAlignment="1" applyProtection="1">
      <alignment horizontal="center" vertical="center"/>
      <protection hidden="1"/>
    </xf>
    <xf numFmtId="164" fontId="4" fillId="0" borderId="31" xfId="0" applyNumberFormat="1" applyFont="1" applyFill="1" applyBorder="1" applyAlignment="1" applyProtection="1">
      <alignment horizontal="center" vertical="center"/>
      <protection hidden="1"/>
    </xf>
    <xf numFmtId="164" fontId="14" fillId="0" borderId="12" xfId="0" applyNumberFormat="1" applyFont="1" applyFill="1" applyBorder="1" applyAlignment="1" applyProtection="1">
      <alignment horizontal="center" vertical="center"/>
      <protection hidden="1"/>
    </xf>
    <xf numFmtId="164" fontId="14" fillId="0" borderId="13" xfId="0" applyNumberFormat="1" applyFont="1" applyFill="1" applyBorder="1" applyAlignment="1" applyProtection="1">
      <alignment horizontal="center" vertical="center"/>
      <protection hidden="1"/>
    </xf>
    <xf numFmtId="164" fontId="14" fillId="0" borderId="14" xfId="0" applyNumberFormat="1" applyFont="1" applyFill="1" applyBorder="1" applyAlignment="1" applyProtection="1">
      <alignment horizontal="center" vertical="center"/>
      <protection hidden="1"/>
    </xf>
    <xf numFmtId="0" fontId="14" fillId="2" borderId="14" xfId="0" applyFont="1" applyFill="1" applyBorder="1" applyAlignment="1" applyProtection="1">
      <alignment horizontal="center" vertical="center"/>
      <protection hidden="1"/>
    </xf>
    <xf numFmtId="0" fontId="4" fillId="5" borderId="3" xfId="0" applyFont="1" applyFill="1" applyBorder="1" applyAlignment="1" applyProtection="1">
      <alignment horizontal="center" vertical="top" wrapText="1"/>
      <protection hidden="1"/>
    </xf>
    <xf numFmtId="0" fontId="4" fillId="5" borderId="1" xfId="0" applyFont="1" applyFill="1" applyBorder="1" applyAlignment="1" applyProtection="1">
      <alignment horizontal="center" vertical="top" wrapText="1"/>
      <protection hidden="1"/>
    </xf>
    <xf numFmtId="0" fontId="4" fillId="5" borderId="2" xfId="0" applyFont="1" applyFill="1" applyBorder="1" applyAlignment="1" applyProtection="1">
      <alignment horizontal="center" vertical="top" wrapText="1"/>
      <protection hidden="1"/>
    </xf>
    <xf numFmtId="164" fontId="4" fillId="0" borderId="20" xfId="2" applyNumberFormat="1" applyFont="1" applyFill="1" applyBorder="1" applyAlignment="1" applyProtection="1">
      <alignment horizontal="center" vertical="center"/>
      <protection hidden="1"/>
    </xf>
    <xf numFmtId="164" fontId="4" fillId="0" borderId="15" xfId="2" applyNumberFormat="1" applyFont="1" applyFill="1" applyBorder="1" applyAlignment="1" applyProtection="1">
      <alignment horizontal="center" vertical="center"/>
      <protection hidden="1"/>
    </xf>
    <xf numFmtId="164" fontId="4" fillId="0" borderId="35" xfId="2" applyNumberFormat="1" applyFont="1" applyFill="1" applyBorder="1" applyAlignment="1" applyProtection="1">
      <alignment horizontal="center" vertical="center"/>
      <protection hidden="1"/>
    </xf>
    <xf numFmtId="164" fontId="4" fillId="0" borderId="19" xfId="2" applyNumberFormat="1" applyFont="1" applyFill="1" applyBorder="1" applyAlignment="1" applyProtection="1">
      <alignment horizontal="center" vertical="center"/>
      <protection hidden="1"/>
    </xf>
    <xf numFmtId="164" fontId="4" fillId="0" borderId="17" xfId="2" applyNumberFormat="1" applyFont="1" applyFill="1" applyBorder="1" applyAlignment="1" applyProtection="1">
      <alignment horizontal="center" vertical="center"/>
      <protection hidden="1"/>
    </xf>
    <xf numFmtId="164" fontId="4" fillId="0" borderId="36" xfId="2" applyNumberFormat="1" applyFont="1" applyFill="1" applyBorder="1" applyAlignment="1" applyProtection="1">
      <alignment horizontal="center" vertical="center"/>
      <protection hidden="1"/>
    </xf>
    <xf numFmtId="0" fontId="4" fillId="0" borderId="39" xfId="0" applyFont="1" applyFill="1" applyBorder="1" applyAlignment="1" applyProtection="1">
      <alignment horizontal="left" vertical="top"/>
      <protection hidden="1"/>
    </xf>
    <xf numFmtId="0" fontId="4" fillId="0" borderId="40" xfId="0" applyFont="1" applyFill="1" applyBorder="1" applyAlignment="1" applyProtection="1">
      <alignment horizontal="left" vertical="top"/>
      <protection hidden="1"/>
    </xf>
    <xf numFmtId="0" fontId="4" fillId="0" borderId="41" xfId="0" applyFont="1" applyFill="1" applyBorder="1" applyAlignment="1" applyProtection="1">
      <alignment horizontal="left" vertical="top"/>
      <protection hidden="1"/>
    </xf>
    <xf numFmtId="166" fontId="4" fillId="0" borderId="7" xfId="2" applyNumberFormat="1" applyFont="1" applyFill="1" applyBorder="1" applyAlignment="1" applyProtection="1">
      <alignment horizontal="center" vertical="top" wrapText="1"/>
      <protection hidden="1"/>
    </xf>
    <xf numFmtId="166" fontId="4" fillId="0" borderId="8" xfId="2" applyNumberFormat="1" applyFont="1" applyFill="1" applyBorder="1" applyAlignment="1" applyProtection="1">
      <alignment horizontal="center" vertical="top" wrapText="1"/>
      <protection hidden="1"/>
    </xf>
    <xf numFmtId="166" fontId="4" fillId="0" borderId="10" xfId="2" applyNumberFormat="1" applyFont="1" applyFill="1" applyBorder="1" applyAlignment="1" applyProtection="1">
      <alignment horizontal="center" vertical="top" wrapText="1"/>
      <protection hidden="1"/>
    </xf>
    <xf numFmtId="166" fontId="4" fillId="0" borderId="0" xfId="2" applyNumberFormat="1" applyFont="1" applyFill="1" applyBorder="1" applyAlignment="1" applyProtection="1">
      <alignment horizontal="center" vertical="top" wrapText="1"/>
      <protection hidden="1"/>
    </xf>
    <xf numFmtId="0" fontId="15" fillId="3" borderId="0" xfId="0" applyFont="1" applyFill="1" applyBorder="1" applyAlignment="1" applyProtection="1">
      <alignment horizontal="left" vertical="top"/>
      <protection hidden="1"/>
    </xf>
    <xf numFmtId="0" fontId="9" fillId="3" borderId="0" xfId="0" applyFont="1" applyFill="1" applyBorder="1" applyAlignment="1" applyProtection="1">
      <alignment horizontal="left" vertical="top" wrapText="1"/>
      <protection hidden="1"/>
    </xf>
    <xf numFmtId="0" fontId="4" fillId="0" borderId="42" xfId="0" applyFont="1" applyFill="1" applyBorder="1" applyAlignment="1" applyProtection="1">
      <alignment horizontal="left" vertical="center"/>
      <protection hidden="1"/>
    </xf>
    <xf numFmtId="0" fontId="4" fillId="0" borderId="43" xfId="0" applyFont="1" applyFill="1" applyBorder="1" applyAlignment="1" applyProtection="1">
      <alignment horizontal="left" vertical="center"/>
      <protection hidden="1"/>
    </xf>
    <xf numFmtId="0" fontId="4" fillId="0" borderId="44" xfId="0" applyFont="1" applyFill="1" applyBorder="1" applyAlignment="1" applyProtection="1">
      <alignment horizontal="left" vertical="center"/>
      <protection hidden="1"/>
    </xf>
    <xf numFmtId="0" fontId="4" fillId="0" borderId="45" xfId="0" applyFont="1" applyFill="1" applyBorder="1" applyAlignment="1" applyProtection="1">
      <alignment horizontal="left" vertical="center"/>
      <protection hidden="1"/>
    </xf>
    <xf numFmtId="0" fontId="4" fillId="0" borderId="46" xfId="0" applyFont="1" applyFill="1" applyBorder="1" applyAlignment="1" applyProtection="1">
      <alignment horizontal="left" vertical="center"/>
      <protection hidden="1"/>
    </xf>
    <xf numFmtId="0" fontId="4" fillId="0" borderId="47" xfId="0" applyFont="1" applyFill="1" applyBorder="1" applyAlignment="1" applyProtection="1">
      <alignment horizontal="left" vertical="center"/>
      <protection hidden="1"/>
    </xf>
    <xf numFmtId="0" fontId="4" fillId="0" borderId="19" xfId="0" applyFont="1" applyFill="1" applyBorder="1" applyAlignment="1" applyProtection="1">
      <alignment horizontal="left" vertical="center"/>
      <protection hidden="1"/>
    </xf>
    <xf numFmtId="0" fontId="4" fillId="0" borderId="17" xfId="0" applyFont="1" applyFill="1" applyBorder="1" applyAlignment="1" applyProtection="1">
      <alignment horizontal="left" vertical="center"/>
      <protection hidden="1"/>
    </xf>
    <xf numFmtId="0" fontId="4" fillId="0" borderId="36" xfId="0" applyFont="1" applyFill="1" applyBorder="1" applyAlignment="1" applyProtection="1">
      <alignment horizontal="left" vertical="center"/>
      <protection hidden="1"/>
    </xf>
    <xf numFmtId="0" fontId="4" fillId="0" borderId="20" xfId="0" applyFont="1" applyFill="1" applyBorder="1" applyAlignment="1" applyProtection="1">
      <alignment horizontal="left" vertical="center"/>
      <protection hidden="1"/>
    </xf>
    <xf numFmtId="0" fontId="4" fillId="0" borderId="15" xfId="0" applyFont="1" applyFill="1" applyBorder="1" applyAlignment="1" applyProtection="1">
      <alignment horizontal="left" vertical="center"/>
      <protection hidden="1"/>
    </xf>
    <xf numFmtId="0" fontId="4" fillId="0" borderId="35" xfId="0" applyFont="1" applyFill="1" applyBorder="1" applyAlignment="1" applyProtection="1">
      <alignment horizontal="left" vertical="center"/>
      <protection hidden="1"/>
    </xf>
    <xf numFmtId="164" fontId="4" fillId="0" borderId="42" xfId="2" applyNumberFormat="1" applyFont="1" applyFill="1" applyBorder="1" applyAlignment="1" applyProtection="1">
      <alignment horizontal="center" vertical="center"/>
      <protection hidden="1"/>
    </xf>
    <xf numFmtId="164" fontId="4" fillId="0" borderId="43" xfId="2" applyNumberFormat="1" applyFont="1" applyFill="1" applyBorder="1" applyAlignment="1" applyProtection="1">
      <alignment horizontal="center" vertical="center"/>
      <protection hidden="1"/>
    </xf>
    <xf numFmtId="164" fontId="4" fillId="0" borderId="48" xfId="2" applyNumberFormat="1" applyFont="1" applyFill="1" applyBorder="1" applyAlignment="1" applyProtection="1">
      <alignment horizontal="center" vertical="center"/>
      <protection hidden="1"/>
    </xf>
    <xf numFmtId="164" fontId="4" fillId="0" borderId="42" xfId="0" applyNumberFormat="1" applyFont="1" applyFill="1" applyBorder="1" applyAlignment="1" applyProtection="1">
      <alignment horizontal="center" vertical="center"/>
      <protection hidden="1"/>
    </xf>
    <xf numFmtId="164" fontId="4" fillId="0" borderId="43" xfId="0" applyNumberFormat="1" applyFont="1" applyFill="1" applyBorder="1" applyAlignment="1" applyProtection="1">
      <alignment horizontal="center" vertical="center"/>
      <protection hidden="1"/>
    </xf>
    <xf numFmtId="164" fontId="4" fillId="0" borderId="44" xfId="0" applyNumberFormat="1" applyFont="1" applyFill="1" applyBorder="1" applyAlignment="1" applyProtection="1">
      <alignment horizontal="center" vertical="center"/>
      <protection hidden="1"/>
    </xf>
    <xf numFmtId="0" fontId="4" fillId="0" borderId="42" xfId="0" applyFont="1" applyFill="1" applyBorder="1" applyAlignment="1" applyProtection="1">
      <alignment horizontal="center" vertical="center"/>
      <protection hidden="1"/>
    </xf>
    <xf numFmtId="0" fontId="4" fillId="0" borderId="43" xfId="0" applyFont="1" applyFill="1" applyBorder="1" applyAlignment="1" applyProtection="1">
      <alignment horizontal="center" vertical="center"/>
      <protection hidden="1"/>
    </xf>
    <xf numFmtId="0" fontId="4" fillId="0" borderId="44" xfId="0" applyFont="1" applyFill="1" applyBorder="1" applyAlignment="1" applyProtection="1">
      <alignment horizontal="center" vertical="center"/>
      <protection hidden="1"/>
    </xf>
    <xf numFmtId="0" fontId="4" fillId="0" borderId="24" xfId="0" applyFont="1" applyFill="1" applyBorder="1" applyAlignment="1" applyProtection="1">
      <alignment horizontal="left" vertical="center"/>
      <protection hidden="1"/>
    </xf>
    <xf numFmtId="0" fontId="4" fillId="0" borderId="18" xfId="0" applyFont="1" applyFill="1" applyBorder="1" applyAlignment="1" applyProtection="1">
      <alignment horizontal="left" vertical="center"/>
      <protection hidden="1"/>
    </xf>
    <xf numFmtId="0" fontId="4" fillId="0" borderId="37" xfId="0" applyFont="1" applyFill="1" applyBorder="1" applyAlignment="1" applyProtection="1">
      <alignment horizontal="left" vertical="center"/>
      <protection hidden="1"/>
    </xf>
    <xf numFmtId="0" fontId="4" fillId="0" borderId="49" xfId="0" applyFont="1" applyFill="1" applyBorder="1" applyAlignment="1" applyProtection="1">
      <alignment horizontal="center" vertical="center"/>
      <protection hidden="1"/>
    </xf>
    <xf numFmtId="0" fontId="4" fillId="0" borderId="48" xfId="0" applyFont="1" applyFill="1" applyBorder="1" applyAlignment="1" applyProtection="1">
      <alignment horizontal="center" vertical="center"/>
      <protection hidden="1"/>
    </xf>
    <xf numFmtId="43" fontId="4" fillId="0" borderId="42" xfId="2" applyFont="1" applyFill="1" applyBorder="1" applyAlignment="1" applyProtection="1">
      <alignment horizontal="center" vertical="center"/>
      <protection hidden="1"/>
    </xf>
    <xf numFmtId="43" fontId="4" fillId="0" borderId="43" xfId="2" applyFont="1" applyFill="1" applyBorder="1" applyAlignment="1" applyProtection="1">
      <alignment horizontal="center" vertical="center"/>
      <protection hidden="1"/>
    </xf>
    <xf numFmtId="43" fontId="4" fillId="0" borderId="44" xfId="2" applyFont="1" applyFill="1" applyBorder="1" applyAlignment="1" applyProtection="1">
      <alignment horizontal="center" vertical="center"/>
      <protection hidden="1"/>
    </xf>
    <xf numFmtId="0" fontId="0" fillId="0" borderId="15" xfId="0" applyBorder="1" applyAlignment="1">
      <alignment horizontal="left" vertical="center"/>
    </xf>
    <xf numFmtId="0" fontId="0" fillId="0" borderId="35" xfId="0" applyBorder="1" applyAlignment="1">
      <alignment horizontal="left" vertical="center"/>
    </xf>
    <xf numFmtId="43" fontId="4" fillId="0" borderId="20" xfId="2" applyFont="1" applyFill="1" applyBorder="1" applyAlignment="1" applyProtection="1">
      <alignment horizontal="center" vertical="center"/>
      <protection hidden="1"/>
    </xf>
    <xf numFmtId="0" fontId="4" fillId="0" borderId="25" xfId="0" applyFont="1" applyFill="1" applyBorder="1" applyAlignment="1" applyProtection="1">
      <alignment horizontal="left" vertical="center"/>
      <protection hidden="1"/>
    </xf>
    <xf numFmtId="0" fontId="0" fillId="0" borderId="26" xfId="0" applyBorder="1" applyAlignment="1">
      <alignment horizontal="left" vertical="center"/>
    </xf>
    <xf numFmtId="0" fontId="0" fillId="0" borderId="38" xfId="0" applyBorder="1" applyAlignment="1">
      <alignment horizontal="left" vertical="center"/>
    </xf>
    <xf numFmtId="43" fontId="4" fillId="0" borderId="27" xfId="2" applyFont="1" applyFill="1" applyBorder="1" applyAlignment="1" applyProtection="1">
      <alignment horizontal="center" vertical="center"/>
      <protection hidden="1"/>
    </xf>
    <xf numFmtId="43" fontId="4" fillId="0" borderId="28" xfId="2" applyFont="1" applyFill="1" applyBorder="1" applyAlignment="1" applyProtection="1">
      <alignment horizontal="center" vertical="center"/>
      <protection hidden="1"/>
    </xf>
    <xf numFmtId="43" fontId="4" fillId="0" borderId="29" xfId="2" applyFont="1" applyFill="1" applyBorder="1" applyAlignment="1" applyProtection="1">
      <alignment horizontal="center" vertical="center"/>
      <protection hidden="1"/>
    </xf>
    <xf numFmtId="0" fontId="4" fillId="0" borderId="26" xfId="0" applyFont="1" applyFill="1" applyBorder="1" applyAlignment="1" applyProtection="1">
      <alignment horizontal="left" vertical="center"/>
      <protection hidden="1"/>
    </xf>
    <xf numFmtId="0" fontId="4" fillId="0" borderId="38" xfId="0" applyFont="1" applyFill="1" applyBorder="1" applyAlignment="1" applyProtection="1">
      <alignment horizontal="left" vertical="center"/>
      <protection hidden="1"/>
    </xf>
    <xf numFmtId="164" fontId="14" fillId="3" borderId="3" xfId="0" applyNumberFormat="1" applyFont="1" applyFill="1" applyBorder="1" applyAlignment="1" applyProtection="1">
      <alignment horizontal="center" vertical="center"/>
      <protection hidden="1"/>
    </xf>
    <xf numFmtId="164" fontId="4" fillId="0" borderId="27" xfId="2" applyNumberFormat="1" applyFont="1" applyFill="1" applyBorder="1" applyAlignment="1" applyProtection="1">
      <alignment horizontal="center" vertical="top"/>
      <protection hidden="1"/>
    </xf>
    <xf numFmtId="164" fontId="4" fillId="0" borderId="28" xfId="2" applyNumberFormat="1" applyFont="1" applyFill="1" applyBorder="1" applyAlignment="1" applyProtection="1">
      <alignment horizontal="center" vertical="top"/>
      <protection hidden="1"/>
    </xf>
    <xf numFmtId="164" fontId="4" fillId="0" borderId="16" xfId="2" applyNumberFormat="1" applyFont="1" applyFill="1" applyBorder="1" applyAlignment="1" applyProtection="1">
      <alignment horizontal="center" vertical="top"/>
      <protection hidden="1"/>
    </xf>
    <xf numFmtId="164" fontId="4" fillId="0" borderId="27" xfId="0" applyNumberFormat="1" applyFont="1" applyFill="1" applyBorder="1" applyAlignment="1" applyProtection="1">
      <alignment horizontal="center" vertical="top"/>
      <protection hidden="1"/>
    </xf>
    <xf numFmtId="164" fontId="4" fillId="0" borderId="28" xfId="0" applyNumberFormat="1" applyFont="1" applyFill="1" applyBorder="1" applyAlignment="1" applyProtection="1">
      <alignment horizontal="center" vertical="top"/>
      <protection hidden="1"/>
    </xf>
    <xf numFmtId="164" fontId="4" fillId="0" borderId="29" xfId="0" applyNumberFormat="1" applyFont="1" applyFill="1" applyBorder="1" applyAlignment="1" applyProtection="1">
      <alignment horizontal="center" vertical="top"/>
      <protection hidden="1"/>
    </xf>
    <xf numFmtId="0" fontId="4" fillId="0" borderId="33" xfId="0" applyFont="1" applyFill="1" applyBorder="1" applyAlignment="1" applyProtection="1">
      <alignment horizontal="center" vertical="top"/>
      <protection hidden="1"/>
    </xf>
    <xf numFmtId="0" fontId="4" fillId="0" borderId="28" xfId="0" applyFont="1" applyFill="1" applyBorder="1" applyAlignment="1" applyProtection="1">
      <alignment horizontal="center" vertical="top"/>
      <protection hidden="1"/>
    </xf>
    <xf numFmtId="0" fontId="4" fillId="0" borderId="16" xfId="0" applyFont="1" applyFill="1" applyBorder="1" applyAlignment="1" applyProtection="1">
      <alignment horizontal="center" vertical="top"/>
      <protection hidden="1"/>
    </xf>
    <xf numFmtId="0" fontId="4" fillId="0" borderId="27" xfId="0" applyFont="1" applyFill="1" applyBorder="1" applyAlignment="1" applyProtection="1">
      <alignment horizontal="center" vertical="top"/>
      <protection hidden="1"/>
    </xf>
    <xf numFmtId="0" fontId="4" fillId="0" borderId="29" xfId="0" applyFont="1" applyFill="1" applyBorder="1" applyAlignment="1" applyProtection="1">
      <alignment horizontal="center" vertical="top"/>
      <protection hidden="1"/>
    </xf>
    <xf numFmtId="0" fontId="4" fillId="0" borderId="7" xfId="0" applyFont="1" applyFill="1" applyBorder="1" applyAlignment="1" applyProtection="1">
      <alignment horizontal="left" vertical="center" wrapText="1"/>
      <protection hidden="1"/>
    </xf>
    <xf numFmtId="0" fontId="4" fillId="0" borderId="8" xfId="0" applyFont="1" applyFill="1" applyBorder="1" applyAlignment="1" applyProtection="1">
      <alignment horizontal="left" vertical="center" wrapText="1"/>
      <protection hidden="1"/>
    </xf>
    <xf numFmtId="0" fontId="4" fillId="0" borderId="9" xfId="0" applyFont="1" applyFill="1" applyBorder="1" applyAlignment="1" applyProtection="1">
      <alignment horizontal="left" vertical="center" wrapText="1"/>
      <protection hidden="1"/>
    </xf>
    <xf numFmtId="164" fontId="1" fillId="0" borderId="5" xfId="0" applyNumberFormat="1" applyFont="1" applyFill="1" applyBorder="1" applyAlignment="1" applyProtection="1">
      <alignment horizontal="center" vertical="center"/>
      <protection hidden="1"/>
    </xf>
    <xf numFmtId="164" fontId="1" fillId="0" borderId="15" xfId="0" applyNumberFormat="1" applyFont="1" applyFill="1" applyBorder="1" applyAlignment="1" applyProtection="1">
      <alignment horizontal="center" vertical="center"/>
      <protection hidden="1"/>
    </xf>
    <xf numFmtId="164" fontId="1" fillId="0" borderId="6" xfId="0" applyNumberFormat="1" applyFont="1" applyFill="1" applyBorder="1" applyAlignment="1" applyProtection="1">
      <alignment horizontal="center" vertical="center"/>
      <protection hidden="1"/>
    </xf>
    <xf numFmtId="165" fontId="4" fillId="0" borderId="20" xfId="2" applyNumberFormat="1" applyFont="1" applyFill="1" applyBorder="1" applyAlignment="1" applyProtection="1">
      <alignment horizontal="center" vertical="center"/>
      <protection hidden="1"/>
    </xf>
    <xf numFmtId="165" fontId="4" fillId="0" borderId="15" xfId="2" applyNumberFormat="1" applyFont="1" applyFill="1" applyBorder="1" applyAlignment="1" applyProtection="1">
      <alignment horizontal="center" vertical="center"/>
      <protection hidden="1"/>
    </xf>
    <xf numFmtId="165" fontId="4" fillId="0" borderId="35" xfId="2" applyNumberFormat="1" applyFont="1" applyFill="1" applyBorder="1" applyAlignment="1" applyProtection="1">
      <alignment horizontal="center" vertical="center"/>
      <protection hidden="1"/>
    </xf>
    <xf numFmtId="165" fontId="4" fillId="0" borderId="19" xfId="2" applyNumberFormat="1" applyFont="1" applyFill="1" applyBorder="1" applyAlignment="1" applyProtection="1">
      <alignment horizontal="center" vertical="center"/>
      <protection hidden="1"/>
    </xf>
    <xf numFmtId="165" fontId="4" fillId="0" borderId="17" xfId="2" applyNumberFormat="1" applyFont="1" applyFill="1" applyBorder="1" applyAlignment="1" applyProtection="1">
      <alignment horizontal="center" vertical="center"/>
      <protection hidden="1"/>
    </xf>
    <xf numFmtId="165" fontId="4" fillId="0" borderId="36" xfId="2" applyNumberFormat="1" applyFont="1" applyFill="1" applyBorder="1" applyAlignment="1" applyProtection="1">
      <alignment horizontal="center" vertical="center"/>
      <protection hidden="1"/>
    </xf>
    <xf numFmtId="164" fontId="4" fillId="0" borderId="29" xfId="2" applyNumberFormat="1" applyFont="1" applyFill="1" applyBorder="1" applyAlignment="1" applyProtection="1">
      <alignment horizontal="center" vertical="top"/>
      <protection hidden="1"/>
    </xf>
    <xf numFmtId="164" fontId="4" fillId="0" borderId="30" xfId="2" applyNumberFormat="1" applyFont="1" applyFill="1" applyBorder="1" applyAlignment="1" applyProtection="1">
      <alignment horizontal="center" vertical="top"/>
      <protection hidden="1"/>
    </xf>
    <xf numFmtId="164" fontId="4" fillId="0" borderId="4" xfId="2" applyNumberFormat="1" applyFont="1" applyFill="1" applyBorder="1" applyAlignment="1" applyProtection="1">
      <alignment horizontal="center" vertical="top"/>
      <protection hidden="1"/>
    </xf>
    <xf numFmtId="164" fontId="4" fillId="0" borderId="31" xfId="2" applyNumberFormat="1" applyFont="1" applyFill="1" applyBorder="1" applyAlignment="1" applyProtection="1">
      <alignment horizontal="center" vertical="top"/>
      <protection hidden="1"/>
    </xf>
    <xf numFmtId="164" fontId="4" fillId="0" borderId="30" xfId="0" applyNumberFormat="1" applyFont="1" applyFill="1" applyBorder="1" applyAlignment="1" applyProtection="1">
      <alignment horizontal="center" vertical="top"/>
      <protection hidden="1"/>
    </xf>
    <xf numFmtId="164" fontId="4" fillId="0" borderId="4" xfId="0" applyNumberFormat="1" applyFont="1" applyFill="1" applyBorder="1" applyAlignment="1" applyProtection="1">
      <alignment horizontal="center" vertical="top"/>
      <protection hidden="1"/>
    </xf>
    <xf numFmtId="164" fontId="4" fillId="0" borderId="31" xfId="0" applyNumberFormat="1" applyFont="1" applyFill="1" applyBorder="1" applyAlignment="1" applyProtection="1">
      <alignment horizontal="center" vertical="top"/>
      <protection hidden="1"/>
    </xf>
    <xf numFmtId="0" fontId="4" fillId="0" borderId="30" xfId="0" applyFont="1" applyFill="1" applyBorder="1" applyAlignment="1" applyProtection="1">
      <alignment horizontal="center" vertical="top"/>
      <protection hidden="1"/>
    </xf>
    <xf numFmtId="0" fontId="4" fillId="0" borderId="4" xfId="0" applyFont="1" applyFill="1" applyBorder="1" applyAlignment="1" applyProtection="1">
      <alignment horizontal="center" vertical="top"/>
      <protection hidden="1"/>
    </xf>
    <xf numFmtId="0" fontId="4" fillId="0" borderId="31" xfId="0" applyFont="1" applyFill="1" applyBorder="1" applyAlignment="1" applyProtection="1">
      <alignment horizontal="center" vertical="top"/>
      <protection hidden="1"/>
    </xf>
    <xf numFmtId="0" fontId="4" fillId="0" borderId="21" xfId="0" applyFont="1" applyFill="1" applyBorder="1" applyAlignment="1" applyProtection="1">
      <alignment horizontal="center" vertical="top"/>
      <protection hidden="1"/>
    </xf>
    <xf numFmtId="0" fontId="4" fillId="0" borderId="22" xfId="0" applyFont="1" applyFill="1" applyBorder="1" applyAlignment="1" applyProtection="1">
      <alignment horizontal="center" vertical="top"/>
      <protection hidden="1"/>
    </xf>
    <xf numFmtId="0" fontId="4" fillId="0" borderId="23" xfId="0" applyFont="1" applyFill="1" applyBorder="1" applyAlignment="1" applyProtection="1">
      <alignment horizontal="center" vertical="top"/>
      <protection hidden="1"/>
    </xf>
    <xf numFmtId="164" fontId="4" fillId="0" borderId="21" xfId="2" applyNumberFormat="1" applyFont="1" applyFill="1" applyBorder="1" applyAlignment="1" applyProtection="1">
      <alignment horizontal="center" vertical="top"/>
      <protection hidden="1"/>
    </xf>
    <xf numFmtId="164" fontId="4" fillId="0" borderId="22" xfId="2" applyNumberFormat="1" applyFont="1" applyFill="1" applyBorder="1" applyAlignment="1" applyProtection="1">
      <alignment horizontal="center" vertical="top"/>
      <protection hidden="1"/>
    </xf>
    <xf numFmtId="164" fontId="4" fillId="0" borderId="23" xfId="2" applyNumberFormat="1" applyFont="1" applyFill="1" applyBorder="1" applyAlignment="1" applyProtection="1">
      <alignment horizontal="center" vertical="top"/>
      <protection hidden="1"/>
    </xf>
    <xf numFmtId="164" fontId="4" fillId="0" borderId="21" xfId="0" applyNumberFormat="1" applyFont="1" applyFill="1" applyBorder="1" applyAlignment="1" applyProtection="1">
      <alignment horizontal="center" vertical="top"/>
      <protection hidden="1"/>
    </xf>
    <xf numFmtId="164" fontId="4" fillId="0" borderId="22" xfId="0" applyNumberFormat="1" applyFont="1" applyFill="1" applyBorder="1" applyAlignment="1" applyProtection="1">
      <alignment horizontal="center" vertical="top"/>
      <protection hidden="1"/>
    </xf>
    <xf numFmtId="164" fontId="4" fillId="0" borderId="23" xfId="0" applyNumberFormat="1" applyFont="1" applyFill="1" applyBorder="1" applyAlignment="1" applyProtection="1">
      <alignment horizontal="center" vertical="top"/>
      <protection hidden="1"/>
    </xf>
    <xf numFmtId="164" fontId="4" fillId="0" borderId="50" xfId="2" applyNumberFormat="1" applyFont="1" applyFill="1" applyBorder="1" applyAlignment="1" applyProtection="1">
      <alignment horizontal="center" vertical="center"/>
      <protection hidden="1"/>
    </xf>
    <xf numFmtId="164" fontId="4" fillId="0" borderId="51" xfId="2" applyNumberFormat="1" applyFont="1" applyFill="1" applyBorder="1" applyAlignment="1" applyProtection="1">
      <alignment horizontal="center" vertical="center"/>
      <protection hidden="1"/>
    </xf>
    <xf numFmtId="164" fontId="4" fillId="0" borderId="54" xfId="2" applyNumberFormat="1" applyFont="1" applyFill="1" applyBorder="1" applyAlignment="1" applyProtection="1">
      <alignment horizontal="center" vertical="center"/>
      <protection hidden="1"/>
    </xf>
    <xf numFmtId="0" fontId="4" fillId="0" borderId="53" xfId="0" applyFont="1" applyFill="1" applyBorder="1" applyAlignment="1" applyProtection="1">
      <alignment horizontal="center" vertical="center"/>
      <protection hidden="1"/>
    </xf>
    <xf numFmtId="0" fontId="4" fillId="0" borderId="51" xfId="0" applyFont="1" applyFill="1" applyBorder="1" applyAlignment="1" applyProtection="1">
      <alignment horizontal="center" vertical="center"/>
      <protection hidden="1"/>
    </xf>
    <xf numFmtId="0" fontId="4" fillId="0" borderId="54" xfId="0" applyFont="1" applyFill="1" applyBorder="1" applyAlignment="1" applyProtection="1">
      <alignment horizontal="center" vertical="center"/>
      <protection hidden="1"/>
    </xf>
    <xf numFmtId="0" fontId="4" fillId="0" borderId="50" xfId="0" applyFont="1" applyFill="1" applyBorder="1" applyAlignment="1" applyProtection="1">
      <alignment horizontal="center" vertical="center"/>
      <protection hidden="1"/>
    </xf>
    <xf numFmtId="0" fontId="4" fillId="0" borderId="52" xfId="0" applyFont="1" applyFill="1" applyBorder="1" applyAlignment="1" applyProtection="1">
      <alignment horizontal="center" vertical="center"/>
      <protection hidden="1"/>
    </xf>
    <xf numFmtId="0" fontId="14" fillId="2" borderId="3" xfId="0" applyFont="1" applyFill="1" applyBorder="1" applyAlignment="1" applyProtection="1">
      <alignment horizontal="center" vertical="center"/>
      <protection hidden="1"/>
    </xf>
  </cellXfs>
  <cellStyles count="5">
    <cellStyle name="Millares" xfId="2" builtinId="3"/>
    <cellStyle name="Moneda" xfId="1" builtinId="4"/>
    <cellStyle name="Normal" xfId="0" builtinId="0"/>
    <cellStyle name="Normal 2" xfId="4"/>
    <cellStyle name="Porcentaje" xfId="3" builtinId="5"/>
  </cellStyles>
  <dxfs count="50">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0000"/>
        </patternFill>
      </fill>
    </dxf>
    <dxf>
      <fill>
        <patternFill>
          <bgColor rgb="FF00B050"/>
        </patternFill>
      </fill>
    </dxf>
    <dxf>
      <fill>
        <patternFill>
          <bgColor rgb="FFFF0000"/>
        </patternFill>
      </fill>
    </dxf>
    <dxf>
      <fill>
        <patternFill>
          <bgColor rgb="FF00B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19844</xdr:colOff>
      <xdr:row>1</xdr:row>
      <xdr:rowOff>224899</xdr:rowOff>
    </xdr:from>
    <xdr:to>
      <xdr:col>10</xdr:col>
      <xdr:colOff>2646</xdr:colOff>
      <xdr:row>8</xdr:row>
      <xdr:rowOff>19266</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177" y="457732"/>
          <a:ext cx="1379802" cy="142102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19844</xdr:colOff>
      <xdr:row>1</xdr:row>
      <xdr:rowOff>224899</xdr:rowOff>
    </xdr:from>
    <xdr:to>
      <xdr:col>10</xdr:col>
      <xdr:colOff>2646</xdr:colOff>
      <xdr:row>8</xdr:row>
      <xdr:rowOff>21383</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4244" y="329674"/>
          <a:ext cx="1354402" cy="13945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19844</xdr:colOff>
      <xdr:row>1</xdr:row>
      <xdr:rowOff>224899</xdr:rowOff>
    </xdr:from>
    <xdr:to>
      <xdr:col>10</xdr:col>
      <xdr:colOff>2646</xdr:colOff>
      <xdr:row>8</xdr:row>
      <xdr:rowOff>23500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4244" y="339199"/>
          <a:ext cx="1354402" cy="13966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243948"/>
          <a:ext cx="1354402" cy="13956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F0"/>
  </sheetPr>
  <dimension ref="A1:CJ2561"/>
  <sheetViews>
    <sheetView zoomScale="90" zoomScaleNormal="90" workbookViewId="0">
      <selection activeCell="AC2518" sqref="AC2518:AH2518"/>
    </sheetView>
  </sheetViews>
  <sheetFormatPr baseColWidth="10" defaultColWidth="3.42578125" defaultRowHeight="18" customHeight="1" x14ac:dyDescent="0.25"/>
  <cols>
    <col min="1" max="58" width="3.42578125" style="32"/>
    <col min="59" max="62" width="3.42578125" style="96"/>
    <col min="63"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37"/>
      <c r="BD3" s="37"/>
      <c r="BE3" s="37"/>
      <c r="BF3" s="37"/>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59"/>
      <c r="BD4" s="59"/>
      <c r="BE4" s="59"/>
      <c r="BF4" s="59"/>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42"/>
      <c r="BD5" s="42"/>
      <c r="BE5" s="42"/>
      <c r="BF5" s="4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42"/>
      <c r="BD6" s="42"/>
      <c r="BE6" s="42"/>
      <c r="BF6" s="4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42"/>
      <c r="BD7" s="42"/>
      <c r="BE7" s="42"/>
      <c r="BF7" s="4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42"/>
      <c r="BD8" s="42"/>
      <c r="BE8" s="42"/>
      <c r="BF8" s="4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44"/>
      <c r="BD9" s="44"/>
      <c r="BE9" s="44"/>
      <c r="BF9" s="44"/>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59"/>
      <c r="BD12" s="59"/>
      <c r="BE12" s="59"/>
      <c r="BF12" s="59"/>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50"/>
      <c r="BD13" s="50"/>
      <c r="BE13" s="50"/>
      <c r="BF13" s="50"/>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50"/>
      <c r="BD14" s="50"/>
      <c r="BE14" s="50"/>
      <c r="BF14" s="50"/>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t="s">
        <v>93</v>
      </c>
      <c r="Z17" s="280"/>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59"/>
      <c r="X18" s="59"/>
      <c r="Y18" s="60"/>
      <c r="Z18" s="60"/>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61"/>
      <c r="BD19" s="61"/>
      <c r="BE19" s="61"/>
      <c r="BF19" s="61"/>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43" t="s">
        <v>92</v>
      </c>
      <c r="P23" s="43"/>
      <c r="Q23" s="43"/>
      <c r="R23" s="43"/>
      <c r="S23" s="43"/>
      <c r="T23" s="43"/>
      <c r="U23" s="43"/>
      <c r="V23" s="43"/>
      <c r="W23" s="43"/>
      <c r="X23" s="43"/>
      <c r="Y23" s="43"/>
      <c r="Z23" s="43"/>
      <c r="AA23" s="43"/>
      <c r="AB23" s="43"/>
      <c r="AC23" s="43"/>
      <c r="AD23" s="43"/>
      <c r="AE23" s="43"/>
      <c r="AF23" s="43"/>
      <c r="AG23" s="43"/>
      <c r="AH23" s="43"/>
      <c r="AI23" s="43"/>
      <c r="AJ23" s="43"/>
      <c r="AK23" s="268" t="s">
        <v>101</v>
      </c>
      <c r="AL23" s="268"/>
      <c r="AM23" s="268"/>
      <c r="AN23" s="268"/>
      <c r="AO23" s="268"/>
      <c r="AP23" s="268"/>
      <c r="AQ23" s="268"/>
      <c r="AR23" s="268"/>
      <c r="AS23" s="115"/>
      <c r="AT23" s="270">
        <f>+CD64+CD99+CD134+CD169+CD204+CD239+CD274+CD309+CD344+CD379+CD414+CD449+CD484+CD519+CD554+CD589+CD624+CD659+CD694+CD729+CD764+CD799+CD834+CD869+CD904+CD939+CD974+CD1009+CD1044+CD1079+CD1114+CD1149+CD1184+CD1219+CD1254+CD1289+CD1324+CD1359+CD1394+CD1429+CD1464+CD1499+CD1534+CD1569+CD1604+CD1639+CD1674+CD1709+CD1744+CD1779+CD1814+CD1849+CD1884+CD1919+CD1954+CD1989+CD2024+CD2059+CD2094+CD2129+CD2164+CD2199+CD2234+CD2269+CD2304+CD2339+CD2374+CD2409+CD2444+CD2479+CD2514</f>
        <v>0</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92</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t="s">
        <v>92</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270">
        <f>+PRESUPUESTO!B24-'HOJA PLANTILLA'!AT23:BB23</f>
        <v>5735343390</v>
      </c>
      <c r="AU25" s="271"/>
      <c r="AV25" s="271"/>
      <c r="AW25" s="271"/>
      <c r="AX25" s="271"/>
      <c r="AY25" s="271"/>
      <c r="AZ25" s="271"/>
      <c r="BA25" s="271"/>
      <c r="BB25" s="27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18" customHeight="1" x14ac:dyDescent="0.25">
      <c r="B26" s="56"/>
      <c r="C26" s="268" t="s">
        <v>89</v>
      </c>
      <c r="D26" s="268"/>
      <c r="E26" s="268"/>
      <c r="F26" s="268"/>
      <c r="G26" s="268"/>
      <c r="H26" s="268"/>
      <c r="I26" s="268"/>
      <c r="J26" s="268"/>
      <c r="K26" s="268"/>
      <c r="L26" s="268"/>
      <c r="M26" s="268"/>
      <c r="N26" s="268"/>
      <c r="O26" s="373" t="s">
        <v>92</v>
      </c>
      <c r="P26" s="373"/>
      <c r="Q26" s="373"/>
      <c r="R26" s="373"/>
      <c r="S26" s="373"/>
      <c r="T26" s="373"/>
      <c r="U26" s="373"/>
      <c r="V26" s="373"/>
      <c r="W26" s="373"/>
      <c r="X26" s="373"/>
      <c r="Y26" s="373"/>
      <c r="Z26" s="373"/>
      <c r="AA26" s="373"/>
      <c r="AB26" s="373"/>
      <c r="AC26" s="373"/>
      <c r="AD26" s="373"/>
      <c r="AE26" s="373"/>
      <c r="AF26" s="373"/>
      <c r="AG26" s="373"/>
      <c r="AH26" s="373"/>
      <c r="AI26" s="373"/>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92</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t="s">
        <v>92</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43" t="s">
        <v>92</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2:88"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2:88" ht="18" customHeight="1" x14ac:dyDescent="0.25">
      <c r="B34" s="324"/>
      <c r="C34" s="325"/>
      <c r="D34" s="325"/>
      <c r="E34" s="325"/>
      <c r="F34" s="325"/>
      <c r="G34" s="325"/>
      <c r="H34" s="325"/>
      <c r="I34" s="325"/>
      <c r="J34" s="325"/>
      <c r="K34" s="325"/>
      <c r="L34" s="325"/>
      <c r="M34" s="325"/>
      <c r="N34" s="325"/>
      <c r="O34" s="325"/>
      <c r="P34" s="325"/>
      <c r="Q34" s="325"/>
      <c r="R34" s="325"/>
      <c r="S34" s="325"/>
      <c r="T34" s="325"/>
      <c r="U34" s="325"/>
      <c r="V34" s="325"/>
      <c r="W34" s="325"/>
      <c r="X34" s="325"/>
      <c r="Y34" s="326"/>
      <c r="Z34" s="333"/>
      <c r="AA34" s="334"/>
      <c r="AB34" s="334"/>
      <c r="AC34" s="334"/>
      <c r="AD34" s="335"/>
      <c r="AE34" s="333"/>
      <c r="AF34" s="334"/>
      <c r="AG34" s="334"/>
      <c r="AH34" s="334"/>
      <c r="AI34" s="334"/>
      <c r="AJ34" s="334"/>
      <c r="AK34" s="342"/>
      <c r="AL34" s="343"/>
      <c r="AM34" s="343"/>
      <c r="AN34" s="343"/>
      <c r="AO34" s="343"/>
      <c r="AP34" s="343"/>
      <c r="AQ34" s="343"/>
      <c r="AR34" s="343"/>
      <c r="AS34" s="343"/>
      <c r="AT34" s="343"/>
      <c r="AU34" s="343"/>
      <c r="AV34" s="343"/>
      <c r="AW34" s="343"/>
      <c r="AX34" s="344"/>
      <c r="AY34" s="345"/>
      <c r="AZ34" s="346"/>
      <c r="BA34" s="346"/>
      <c r="BB34" s="347"/>
      <c r="BC34" s="345">
        <f>+$AE$34*AY34</f>
        <v>0</v>
      </c>
      <c r="BD34" s="346"/>
      <c r="BE34" s="346"/>
      <c r="BF34" s="347"/>
      <c r="BG34" s="285"/>
      <c r="BH34" s="286"/>
      <c r="BI34" s="286"/>
      <c r="BJ34" s="287"/>
      <c r="BK34" s="288">
        <f>+AY34*BG34</f>
        <v>0</v>
      </c>
      <c r="BL34" s="289"/>
      <c r="BM34" s="289"/>
      <c r="BN34" s="289"/>
      <c r="BO34" s="289"/>
      <c r="BP34" s="290"/>
      <c r="BQ34" s="291"/>
      <c r="BR34" s="292"/>
      <c r="BS34" s="292"/>
      <c r="BT34" s="292"/>
      <c r="BU34" s="292"/>
      <c r="BV34" s="292"/>
      <c r="BW34" s="293"/>
      <c r="BX34" s="291">
        <f>+(((BK64+BQ34)*30)/70)</f>
        <v>0</v>
      </c>
      <c r="BY34" s="292"/>
      <c r="BZ34" s="292"/>
      <c r="CA34" s="292"/>
      <c r="CB34" s="292"/>
      <c r="CC34" s="293"/>
      <c r="CD34" s="291">
        <f>+BK64+BQ34+BX34</f>
        <v>0</v>
      </c>
      <c r="CE34" s="292"/>
      <c r="CF34" s="292"/>
      <c r="CG34" s="292"/>
      <c r="CH34" s="292"/>
      <c r="CI34" s="293"/>
    </row>
    <row r="35" spans="2:88" ht="18" customHeight="1" x14ac:dyDescent="0.25">
      <c r="B35" s="327"/>
      <c r="C35" s="328"/>
      <c r="D35" s="328"/>
      <c r="E35" s="328"/>
      <c r="F35" s="328"/>
      <c r="G35" s="328"/>
      <c r="H35" s="328"/>
      <c r="I35" s="328"/>
      <c r="J35" s="328"/>
      <c r="K35" s="328"/>
      <c r="L35" s="328"/>
      <c r="M35" s="328"/>
      <c r="N35" s="328"/>
      <c r="O35" s="328"/>
      <c r="P35" s="328"/>
      <c r="Q35" s="328"/>
      <c r="R35" s="328"/>
      <c r="S35" s="328"/>
      <c r="T35" s="328"/>
      <c r="U35" s="328"/>
      <c r="V35" s="328"/>
      <c r="W35" s="328"/>
      <c r="X35" s="328"/>
      <c r="Y35" s="329"/>
      <c r="Z35" s="336"/>
      <c r="AA35" s="337"/>
      <c r="AB35" s="337"/>
      <c r="AC35" s="337"/>
      <c r="AD35" s="338"/>
      <c r="AE35" s="336"/>
      <c r="AF35" s="337"/>
      <c r="AG35" s="337"/>
      <c r="AH35" s="337"/>
      <c r="AI35" s="337"/>
      <c r="AJ35" s="337"/>
      <c r="AK35" s="300"/>
      <c r="AL35" s="301"/>
      <c r="AM35" s="301"/>
      <c r="AN35" s="301"/>
      <c r="AO35" s="301"/>
      <c r="AP35" s="301"/>
      <c r="AQ35" s="301"/>
      <c r="AR35" s="301"/>
      <c r="AS35" s="301"/>
      <c r="AT35" s="301"/>
      <c r="AU35" s="301"/>
      <c r="AV35" s="301"/>
      <c r="AW35" s="301"/>
      <c r="AX35" s="302"/>
      <c r="AY35" s="303"/>
      <c r="AZ35" s="304"/>
      <c r="BA35" s="304"/>
      <c r="BB35" s="305"/>
      <c r="BC35" s="306">
        <f t="shared" ref="BC35:BC63" si="0">+$AE$34*AY35</f>
        <v>0</v>
      </c>
      <c r="BD35" s="307"/>
      <c r="BE35" s="307"/>
      <c r="BF35" s="308"/>
      <c r="BG35" s="309"/>
      <c r="BH35" s="310"/>
      <c r="BI35" s="310"/>
      <c r="BJ35" s="311"/>
      <c r="BK35" s="312">
        <f t="shared" ref="BK35:BK63" si="1">+AY35*BG35</f>
        <v>0</v>
      </c>
      <c r="BL35" s="313"/>
      <c r="BM35" s="313"/>
      <c r="BN35" s="313"/>
      <c r="BO35" s="313"/>
      <c r="BP35" s="314"/>
      <c r="BQ35" s="294"/>
      <c r="BR35" s="295"/>
      <c r="BS35" s="295"/>
      <c r="BT35" s="295"/>
      <c r="BU35" s="295"/>
      <c r="BV35" s="295"/>
      <c r="BW35" s="296"/>
      <c r="BX35" s="294"/>
      <c r="BY35" s="295"/>
      <c r="BZ35" s="295"/>
      <c r="CA35" s="295"/>
      <c r="CB35" s="295"/>
      <c r="CC35" s="296"/>
      <c r="CD35" s="294"/>
      <c r="CE35" s="295"/>
      <c r="CF35" s="295"/>
      <c r="CG35" s="295"/>
      <c r="CH35" s="295"/>
      <c r="CI35" s="296"/>
    </row>
    <row r="36" spans="2:88" ht="18" customHeight="1" x14ac:dyDescent="0.25">
      <c r="B36" s="327"/>
      <c r="C36" s="328"/>
      <c r="D36" s="328"/>
      <c r="E36" s="328"/>
      <c r="F36" s="328"/>
      <c r="G36" s="328"/>
      <c r="H36" s="328"/>
      <c r="I36" s="328"/>
      <c r="J36" s="328"/>
      <c r="K36" s="328"/>
      <c r="L36" s="328"/>
      <c r="M36" s="328"/>
      <c r="N36" s="328"/>
      <c r="O36" s="328"/>
      <c r="P36" s="328"/>
      <c r="Q36" s="328"/>
      <c r="R36" s="328"/>
      <c r="S36" s="328"/>
      <c r="T36" s="328"/>
      <c r="U36" s="328"/>
      <c r="V36" s="328"/>
      <c r="W36" s="328"/>
      <c r="X36" s="328"/>
      <c r="Y36" s="329"/>
      <c r="Z36" s="336"/>
      <c r="AA36" s="337"/>
      <c r="AB36" s="337"/>
      <c r="AC36" s="337"/>
      <c r="AD36" s="338"/>
      <c r="AE36" s="336"/>
      <c r="AF36" s="337"/>
      <c r="AG36" s="337"/>
      <c r="AH36" s="337"/>
      <c r="AI36" s="337"/>
      <c r="AJ36" s="337"/>
      <c r="AK36" s="300"/>
      <c r="AL36" s="301"/>
      <c r="AM36" s="301"/>
      <c r="AN36" s="301"/>
      <c r="AO36" s="301"/>
      <c r="AP36" s="301"/>
      <c r="AQ36" s="301"/>
      <c r="AR36" s="301"/>
      <c r="AS36" s="301"/>
      <c r="AT36" s="301"/>
      <c r="AU36" s="301"/>
      <c r="AV36" s="301"/>
      <c r="AW36" s="301"/>
      <c r="AX36" s="302"/>
      <c r="AY36" s="303"/>
      <c r="AZ36" s="304"/>
      <c r="BA36" s="304"/>
      <c r="BB36" s="305"/>
      <c r="BC36" s="306">
        <f t="shared" si="0"/>
        <v>0</v>
      </c>
      <c r="BD36" s="307"/>
      <c r="BE36" s="307"/>
      <c r="BF36" s="308"/>
      <c r="BG36" s="309"/>
      <c r="BH36" s="310"/>
      <c r="BI36" s="310"/>
      <c r="BJ36" s="311"/>
      <c r="BK36" s="312">
        <f t="shared" si="1"/>
        <v>0</v>
      </c>
      <c r="BL36" s="313"/>
      <c r="BM36" s="313"/>
      <c r="BN36" s="313"/>
      <c r="BO36" s="313"/>
      <c r="BP36" s="314"/>
      <c r="BQ36" s="294"/>
      <c r="BR36" s="295"/>
      <c r="BS36" s="295"/>
      <c r="BT36" s="295"/>
      <c r="BU36" s="295"/>
      <c r="BV36" s="295"/>
      <c r="BW36" s="296"/>
      <c r="BX36" s="294"/>
      <c r="BY36" s="295"/>
      <c r="BZ36" s="295"/>
      <c r="CA36" s="295"/>
      <c r="CB36" s="295"/>
      <c r="CC36" s="296"/>
      <c r="CD36" s="294"/>
      <c r="CE36" s="295"/>
      <c r="CF36" s="295"/>
      <c r="CG36" s="295"/>
      <c r="CH36" s="295"/>
      <c r="CI36" s="296"/>
    </row>
    <row r="37" spans="2:88" ht="18" customHeight="1" x14ac:dyDescent="0.25">
      <c r="B37" s="327"/>
      <c r="C37" s="328"/>
      <c r="D37" s="328"/>
      <c r="E37" s="328"/>
      <c r="F37" s="328"/>
      <c r="G37" s="328"/>
      <c r="H37" s="328"/>
      <c r="I37" s="328"/>
      <c r="J37" s="328"/>
      <c r="K37" s="328"/>
      <c r="L37" s="328"/>
      <c r="M37" s="328"/>
      <c r="N37" s="328"/>
      <c r="O37" s="328"/>
      <c r="P37" s="328"/>
      <c r="Q37" s="328"/>
      <c r="R37" s="328"/>
      <c r="S37" s="328"/>
      <c r="T37" s="328"/>
      <c r="U37" s="328"/>
      <c r="V37" s="328"/>
      <c r="W37" s="328"/>
      <c r="X37" s="328"/>
      <c r="Y37" s="329"/>
      <c r="Z37" s="336"/>
      <c r="AA37" s="337"/>
      <c r="AB37" s="337"/>
      <c r="AC37" s="337"/>
      <c r="AD37" s="338"/>
      <c r="AE37" s="336"/>
      <c r="AF37" s="337"/>
      <c r="AG37" s="337"/>
      <c r="AH37" s="337"/>
      <c r="AI37" s="337"/>
      <c r="AJ37" s="337"/>
      <c r="AK37" s="300"/>
      <c r="AL37" s="301"/>
      <c r="AM37" s="301"/>
      <c r="AN37" s="301"/>
      <c r="AO37" s="301"/>
      <c r="AP37" s="301"/>
      <c r="AQ37" s="301"/>
      <c r="AR37" s="301"/>
      <c r="AS37" s="301"/>
      <c r="AT37" s="301"/>
      <c r="AU37" s="301"/>
      <c r="AV37" s="301"/>
      <c r="AW37" s="301"/>
      <c r="AX37" s="302"/>
      <c r="AY37" s="303"/>
      <c r="AZ37" s="304"/>
      <c r="BA37" s="304"/>
      <c r="BB37" s="305"/>
      <c r="BC37" s="374">
        <f t="shared" si="0"/>
        <v>0</v>
      </c>
      <c r="BD37" s="375"/>
      <c r="BE37" s="375"/>
      <c r="BF37" s="376"/>
      <c r="BG37" s="309"/>
      <c r="BH37" s="310"/>
      <c r="BI37" s="310"/>
      <c r="BJ37" s="311"/>
      <c r="BK37" s="312">
        <f t="shared" si="1"/>
        <v>0</v>
      </c>
      <c r="BL37" s="313"/>
      <c r="BM37" s="313"/>
      <c r="BN37" s="313"/>
      <c r="BO37" s="313"/>
      <c r="BP37" s="314"/>
      <c r="BQ37" s="294"/>
      <c r="BR37" s="295"/>
      <c r="BS37" s="295"/>
      <c r="BT37" s="295"/>
      <c r="BU37" s="295"/>
      <c r="BV37" s="295"/>
      <c r="BW37" s="296"/>
      <c r="BX37" s="294"/>
      <c r="BY37" s="295"/>
      <c r="BZ37" s="295"/>
      <c r="CA37" s="295"/>
      <c r="CB37" s="295"/>
      <c r="CC37" s="296"/>
      <c r="CD37" s="294"/>
      <c r="CE37" s="295"/>
      <c r="CF37" s="295"/>
      <c r="CG37" s="295"/>
      <c r="CH37" s="295"/>
      <c r="CI37" s="296"/>
    </row>
    <row r="38" spans="2:88" ht="18" customHeight="1" x14ac:dyDescent="0.25">
      <c r="B38" s="327"/>
      <c r="C38" s="328"/>
      <c r="D38" s="328"/>
      <c r="E38" s="328"/>
      <c r="F38" s="328"/>
      <c r="G38" s="328"/>
      <c r="H38" s="328"/>
      <c r="I38" s="328"/>
      <c r="J38" s="328"/>
      <c r="K38" s="328"/>
      <c r="L38" s="328"/>
      <c r="M38" s="328"/>
      <c r="N38" s="328"/>
      <c r="O38" s="328"/>
      <c r="P38" s="328"/>
      <c r="Q38" s="328"/>
      <c r="R38" s="328"/>
      <c r="S38" s="328"/>
      <c r="T38" s="328"/>
      <c r="U38" s="328"/>
      <c r="V38" s="328"/>
      <c r="W38" s="328"/>
      <c r="X38" s="328"/>
      <c r="Y38" s="329"/>
      <c r="Z38" s="336"/>
      <c r="AA38" s="337"/>
      <c r="AB38" s="337"/>
      <c r="AC38" s="337"/>
      <c r="AD38" s="338"/>
      <c r="AE38" s="336"/>
      <c r="AF38" s="337"/>
      <c r="AG38" s="337"/>
      <c r="AH38" s="337"/>
      <c r="AI38" s="337"/>
      <c r="AJ38" s="337"/>
      <c r="AK38" s="300"/>
      <c r="AL38" s="301"/>
      <c r="AM38" s="301"/>
      <c r="AN38" s="301"/>
      <c r="AO38" s="301"/>
      <c r="AP38" s="301"/>
      <c r="AQ38" s="301"/>
      <c r="AR38" s="301"/>
      <c r="AS38" s="301"/>
      <c r="AT38" s="301"/>
      <c r="AU38" s="301"/>
      <c r="AV38" s="301"/>
      <c r="AW38" s="301"/>
      <c r="AX38" s="302"/>
      <c r="AY38" s="303"/>
      <c r="AZ38" s="304"/>
      <c r="BA38" s="304"/>
      <c r="BB38" s="305"/>
      <c r="BC38" s="306">
        <f t="shared" si="0"/>
        <v>0</v>
      </c>
      <c r="BD38" s="307"/>
      <c r="BE38" s="307"/>
      <c r="BF38" s="308"/>
      <c r="BG38" s="309"/>
      <c r="BH38" s="310"/>
      <c r="BI38" s="310"/>
      <c r="BJ38" s="311"/>
      <c r="BK38" s="312">
        <f t="shared" si="1"/>
        <v>0</v>
      </c>
      <c r="BL38" s="313"/>
      <c r="BM38" s="313"/>
      <c r="BN38" s="313"/>
      <c r="BO38" s="313"/>
      <c r="BP38" s="314"/>
      <c r="BQ38" s="294"/>
      <c r="BR38" s="295"/>
      <c r="BS38" s="295"/>
      <c r="BT38" s="295"/>
      <c r="BU38" s="295"/>
      <c r="BV38" s="295"/>
      <c r="BW38" s="296"/>
      <c r="BX38" s="294"/>
      <c r="BY38" s="295"/>
      <c r="BZ38" s="295"/>
      <c r="CA38" s="295"/>
      <c r="CB38" s="295"/>
      <c r="CC38" s="296"/>
      <c r="CD38" s="294"/>
      <c r="CE38" s="295"/>
      <c r="CF38" s="295"/>
      <c r="CG38" s="295"/>
      <c r="CH38" s="295"/>
      <c r="CI38" s="296"/>
    </row>
    <row r="39" spans="2:88" ht="18" customHeight="1" x14ac:dyDescent="0.25">
      <c r="B39" s="327"/>
      <c r="C39" s="328"/>
      <c r="D39" s="328"/>
      <c r="E39" s="328"/>
      <c r="F39" s="328"/>
      <c r="G39" s="328"/>
      <c r="H39" s="328"/>
      <c r="I39" s="328"/>
      <c r="J39" s="328"/>
      <c r="K39" s="328"/>
      <c r="L39" s="328"/>
      <c r="M39" s="328"/>
      <c r="N39" s="328"/>
      <c r="O39" s="328"/>
      <c r="P39" s="328"/>
      <c r="Q39" s="328"/>
      <c r="R39" s="328"/>
      <c r="S39" s="328"/>
      <c r="T39" s="328"/>
      <c r="U39" s="328"/>
      <c r="V39" s="328"/>
      <c r="W39" s="328"/>
      <c r="X39" s="328"/>
      <c r="Y39" s="329"/>
      <c r="Z39" s="336"/>
      <c r="AA39" s="337"/>
      <c r="AB39" s="337"/>
      <c r="AC39" s="337"/>
      <c r="AD39" s="338"/>
      <c r="AE39" s="336"/>
      <c r="AF39" s="337"/>
      <c r="AG39" s="337"/>
      <c r="AH39" s="337"/>
      <c r="AI39" s="337"/>
      <c r="AJ39" s="337"/>
      <c r="AK39" s="300"/>
      <c r="AL39" s="301"/>
      <c r="AM39" s="301"/>
      <c r="AN39" s="301"/>
      <c r="AO39" s="301"/>
      <c r="AP39" s="301"/>
      <c r="AQ39" s="301"/>
      <c r="AR39" s="301"/>
      <c r="AS39" s="301"/>
      <c r="AT39" s="301"/>
      <c r="AU39" s="301"/>
      <c r="AV39" s="301"/>
      <c r="AW39" s="301"/>
      <c r="AX39" s="302"/>
      <c r="AY39" s="303"/>
      <c r="AZ39" s="304"/>
      <c r="BA39" s="304"/>
      <c r="BB39" s="305"/>
      <c r="BC39" s="306">
        <f t="shared" si="0"/>
        <v>0</v>
      </c>
      <c r="BD39" s="307"/>
      <c r="BE39" s="307"/>
      <c r="BF39" s="308"/>
      <c r="BG39" s="309"/>
      <c r="BH39" s="310"/>
      <c r="BI39" s="310"/>
      <c r="BJ39" s="311"/>
      <c r="BK39" s="312">
        <f t="shared" si="1"/>
        <v>0</v>
      </c>
      <c r="BL39" s="313"/>
      <c r="BM39" s="313"/>
      <c r="BN39" s="313"/>
      <c r="BO39" s="313"/>
      <c r="BP39" s="314"/>
      <c r="BQ39" s="294"/>
      <c r="BR39" s="295"/>
      <c r="BS39" s="295"/>
      <c r="BT39" s="295"/>
      <c r="BU39" s="295"/>
      <c r="BV39" s="295"/>
      <c r="BW39" s="296"/>
      <c r="BX39" s="294"/>
      <c r="BY39" s="295"/>
      <c r="BZ39" s="295"/>
      <c r="CA39" s="295"/>
      <c r="CB39" s="295"/>
      <c r="CC39" s="296"/>
      <c r="CD39" s="294"/>
      <c r="CE39" s="295"/>
      <c r="CF39" s="295"/>
      <c r="CG39" s="295"/>
      <c r="CH39" s="295"/>
      <c r="CI39" s="296"/>
    </row>
    <row r="40" spans="2:88" ht="18" customHeight="1" x14ac:dyDescent="0.25">
      <c r="B40" s="327"/>
      <c r="C40" s="328"/>
      <c r="D40" s="328"/>
      <c r="E40" s="328"/>
      <c r="F40" s="328"/>
      <c r="G40" s="328"/>
      <c r="H40" s="328"/>
      <c r="I40" s="328"/>
      <c r="J40" s="328"/>
      <c r="K40" s="328"/>
      <c r="L40" s="328"/>
      <c r="M40" s="328"/>
      <c r="N40" s="328"/>
      <c r="O40" s="328"/>
      <c r="P40" s="328"/>
      <c r="Q40" s="328"/>
      <c r="R40" s="328"/>
      <c r="S40" s="328"/>
      <c r="T40" s="328"/>
      <c r="U40" s="328"/>
      <c r="V40" s="328"/>
      <c r="W40" s="328"/>
      <c r="X40" s="328"/>
      <c r="Y40" s="329"/>
      <c r="Z40" s="336"/>
      <c r="AA40" s="337"/>
      <c r="AB40" s="337"/>
      <c r="AC40" s="337"/>
      <c r="AD40" s="338"/>
      <c r="AE40" s="336"/>
      <c r="AF40" s="337"/>
      <c r="AG40" s="337"/>
      <c r="AH40" s="337"/>
      <c r="AI40" s="337"/>
      <c r="AJ40" s="337"/>
      <c r="AK40" s="300"/>
      <c r="AL40" s="301"/>
      <c r="AM40" s="301"/>
      <c r="AN40" s="301"/>
      <c r="AO40" s="301"/>
      <c r="AP40" s="301"/>
      <c r="AQ40" s="301"/>
      <c r="AR40" s="301"/>
      <c r="AS40" s="301"/>
      <c r="AT40" s="301"/>
      <c r="AU40" s="301"/>
      <c r="AV40" s="301"/>
      <c r="AW40" s="301"/>
      <c r="AX40" s="302"/>
      <c r="AY40" s="303"/>
      <c r="AZ40" s="304"/>
      <c r="BA40" s="304"/>
      <c r="BB40" s="305"/>
      <c r="BC40" s="306">
        <f t="shared" si="0"/>
        <v>0</v>
      </c>
      <c r="BD40" s="307"/>
      <c r="BE40" s="307"/>
      <c r="BF40" s="308"/>
      <c r="BG40" s="309"/>
      <c r="BH40" s="310"/>
      <c r="BI40" s="310"/>
      <c r="BJ40" s="311"/>
      <c r="BK40" s="312">
        <f t="shared" si="1"/>
        <v>0</v>
      </c>
      <c r="BL40" s="313"/>
      <c r="BM40" s="313"/>
      <c r="BN40" s="313"/>
      <c r="BO40" s="313"/>
      <c r="BP40" s="314"/>
      <c r="BQ40" s="294"/>
      <c r="BR40" s="295"/>
      <c r="BS40" s="295"/>
      <c r="BT40" s="295"/>
      <c r="BU40" s="295"/>
      <c r="BV40" s="295"/>
      <c r="BW40" s="296"/>
      <c r="BX40" s="294"/>
      <c r="BY40" s="295"/>
      <c r="BZ40" s="295"/>
      <c r="CA40" s="295"/>
      <c r="CB40" s="295"/>
      <c r="CC40" s="296"/>
      <c r="CD40" s="294"/>
      <c r="CE40" s="295"/>
      <c r="CF40" s="295"/>
      <c r="CG40" s="295"/>
      <c r="CH40" s="295"/>
      <c r="CI40" s="296"/>
    </row>
    <row r="41" spans="2:88" ht="18" customHeight="1" x14ac:dyDescent="0.25">
      <c r="B41" s="327"/>
      <c r="C41" s="328"/>
      <c r="D41" s="328"/>
      <c r="E41" s="328"/>
      <c r="F41" s="328"/>
      <c r="G41" s="328"/>
      <c r="H41" s="328"/>
      <c r="I41" s="328"/>
      <c r="J41" s="328"/>
      <c r="K41" s="328"/>
      <c r="L41" s="328"/>
      <c r="M41" s="328"/>
      <c r="N41" s="328"/>
      <c r="O41" s="328"/>
      <c r="P41" s="328"/>
      <c r="Q41" s="328"/>
      <c r="R41" s="328"/>
      <c r="S41" s="328"/>
      <c r="T41" s="328"/>
      <c r="U41" s="328"/>
      <c r="V41" s="328"/>
      <c r="W41" s="328"/>
      <c r="X41" s="328"/>
      <c r="Y41" s="329"/>
      <c r="Z41" s="336"/>
      <c r="AA41" s="337"/>
      <c r="AB41" s="337"/>
      <c r="AC41" s="337"/>
      <c r="AD41" s="338"/>
      <c r="AE41" s="336"/>
      <c r="AF41" s="337"/>
      <c r="AG41" s="337"/>
      <c r="AH41" s="337"/>
      <c r="AI41" s="337"/>
      <c r="AJ41" s="337"/>
      <c r="AK41" s="300"/>
      <c r="AL41" s="301"/>
      <c r="AM41" s="301"/>
      <c r="AN41" s="301"/>
      <c r="AO41" s="301"/>
      <c r="AP41" s="301"/>
      <c r="AQ41" s="301"/>
      <c r="AR41" s="301"/>
      <c r="AS41" s="301"/>
      <c r="AT41" s="301"/>
      <c r="AU41" s="301"/>
      <c r="AV41" s="301"/>
      <c r="AW41" s="301"/>
      <c r="AX41" s="302"/>
      <c r="AY41" s="303"/>
      <c r="AZ41" s="304"/>
      <c r="BA41" s="304"/>
      <c r="BB41" s="305"/>
      <c r="BC41" s="306">
        <f t="shared" si="0"/>
        <v>0</v>
      </c>
      <c r="BD41" s="307"/>
      <c r="BE41" s="307"/>
      <c r="BF41" s="308"/>
      <c r="BG41" s="309"/>
      <c r="BH41" s="310"/>
      <c r="BI41" s="310"/>
      <c r="BJ41" s="311"/>
      <c r="BK41" s="312">
        <f t="shared" si="1"/>
        <v>0</v>
      </c>
      <c r="BL41" s="313"/>
      <c r="BM41" s="313"/>
      <c r="BN41" s="313"/>
      <c r="BO41" s="313"/>
      <c r="BP41" s="314"/>
      <c r="BQ41" s="294"/>
      <c r="BR41" s="295"/>
      <c r="BS41" s="295"/>
      <c r="BT41" s="295"/>
      <c r="BU41" s="295"/>
      <c r="BV41" s="295"/>
      <c r="BW41" s="296"/>
      <c r="BX41" s="294"/>
      <c r="BY41" s="295"/>
      <c r="BZ41" s="295"/>
      <c r="CA41" s="295"/>
      <c r="CB41" s="295"/>
      <c r="CC41" s="296"/>
      <c r="CD41" s="294"/>
      <c r="CE41" s="295"/>
      <c r="CF41" s="295"/>
      <c r="CG41" s="295"/>
      <c r="CH41" s="295"/>
      <c r="CI41" s="296"/>
    </row>
    <row r="42" spans="2:88" ht="18" customHeight="1" x14ac:dyDescent="0.25">
      <c r="B42" s="327"/>
      <c r="C42" s="328"/>
      <c r="D42" s="328"/>
      <c r="E42" s="328"/>
      <c r="F42" s="328"/>
      <c r="G42" s="328"/>
      <c r="H42" s="328"/>
      <c r="I42" s="328"/>
      <c r="J42" s="328"/>
      <c r="K42" s="328"/>
      <c r="L42" s="328"/>
      <c r="M42" s="328"/>
      <c r="N42" s="328"/>
      <c r="O42" s="328"/>
      <c r="P42" s="328"/>
      <c r="Q42" s="328"/>
      <c r="R42" s="328"/>
      <c r="S42" s="328"/>
      <c r="T42" s="328"/>
      <c r="U42" s="328"/>
      <c r="V42" s="328"/>
      <c r="W42" s="328"/>
      <c r="X42" s="328"/>
      <c r="Y42" s="329"/>
      <c r="Z42" s="336"/>
      <c r="AA42" s="337"/>
      <c r="AB42" s="337"/>
      <c r="AC42" s="337"/>
      <c r="AD42" s="338"/>
      <c r="AE42" s="336"/>
      <c r="AF42" s="337"/>
      <c r="AG42" s="337"/>
      <c r="AH42" s="337"/>
      <c r="AI42" s="337"/>
      <c r="AJ42" s="337"/>
      <c r="AK42" s="300"/>
      <c r="AL42" s="301"/>
      <c r="AM42" s="301"/>
      <c r="AN42" s="301"/>
      <c r="AO42" s="301"/>
      <c r="AP42" s="301"/>
      <c r="AQ42" s="301"/>
      <c r="AR42" s="301"/>
      <c r="AS42" s="301"/>
      <c r="AT42" s="301"/>
      <c r="AU42" s="301"/>
      <c r="AV42" s="301"/>
      <c r="AW42" s="301"/>
      <c r="AX42" s="302"/>
      <c r="AY42" s="303"/>
      <c r="AZ42" s="304"/>
      <c r="BA42" s="304"/>
      <c r="BB42" s="305"/>
      <c r="BC42" s="306">
        <f t="shared" si="0"/>
        <v>0</v>
      </c>
      <c r="BD42" s="307"/>
      <c r="BE42" s="307"/>
      <c r="BF42" s="308"/>
      <c r="BG42" s="309"/>
      <c r="BH42" s="310"/>
      <c r="BI42" s="310"/>
      <c r="BJ42" s="311"/>
      <c r="BK42" s="312">
        <f t="shared" si="1"/>
        <v>0</v>
      </c>
      <c r="BL42" s="313"/>
      <c r="BM42" s="313"/>
      <c r="BN42" s="313"/>
      <c r="BO42" s="313"/>
      <c r="BP42" s="314"/>
      <c r="BQ42" s="294"/>
      <c r="BR42" s="295"/>
      <c r="BS42" s="295"/>
      <c r="BT42" s="295"/>
      <c r="BU42" s="295"/>
      <c r="BV42" s="295"/>
      <c r="BW42" s="296"/>
      <c r="BX42" s="294"/>
      <c r="BY42" s="295"/>
      <c r="BZ42" s="295"/>
      <c r="CA42" s="295"/>
      <c r="CB42" s="295"/>
      <c r="CC42" s="296"/>
      <c r="CD42" s="294"/>
      <c r="CE42" s="295"/>
      <c r="CF42" s="295"/>
      <c r="CG42" s="295"/>
      <c r="CH42" s="295"/>
      <c r="CI42" s="296"/>
    </row>
    <row r="43" spans="2:88" ht="18" customHeight="1" x14ac:dyDescent="0.25">
      <c r="B43" s="327"/>
      <c r="C43" s="328"/>
      <c r="D43" s="328"/>
      <c r="E43" s="328"/>
      <c r="F43" s="328"/>
      <c r="G43" s="328"/>
      <c r="H43" s="328"/>
      <c r="I43" s="328"/>
      <c r="J43" s="328"/>
      <c r="K43" s="328"/>
      <c r="L43" s="328"/>
      <c r="M43" s="328"/>
      <c r="N43" s="328"/>
      <c r="O43" s="328"/>
      <c r="P43" s="328"/>
      <c r="Q43" s="328"/>
      <c r="R43" s="328"/>
      <c r="S43" s="328"/>
      <c r="T43" s="328"/>
      <c r="U43" s="328"/>
      <c r="V43" s="328"/>
      <c r="W43" s="328"/>
      <c r="X43" s="328"/>
      <c r="Y43" s="329"/>
      <c r="Z43" s="336"/>
      <c r="AA43" s="337"/>
      <c r="AB43" s="337"/>
      <c r="AC43" s="337"/>
      <c r="AD43" s="338"/>
      <c r="AE43" s="336"/>
      <c r="AF43" s="337"/>
      <c r="AG43" s="337"/>
      <c r="AH43" s="337"/>
      <c r="AI43" s="337"/>
      <c r="AJ43" s="337"/>
      <c r="AK43" s="300"/>
      <c r="AL43" s="301"/>
      <c r="AM43" s="301"/>
      <c r="AN43" s="301"/>
      <c r="AO43" s="301"/>
      <c r="AP43" s="301"/>
      <c r="AQ43" s="301"/>
      <c r="AR43" s="301"/>
      <c r="AS43" s="301"/>
      <c r="AT43" s="301"/>
      <c r="AU43" s="301"/>
      <c r="AV43" s="301"/>
      <c r="AW43" s="301"/>
      <c r="AX43" s="302"/>
      <c r="AY43" s="303"/>
      <c r="AZ43" s="304"/>
      <c r="BA43" s="304"/>
      <c r="BB43" s="305"/>
      <c r="BC43" s="306">
        <f t="shared" si="0"/>
        <v>0</v>
      </c>
      <c r="BD43" s="307"/>
      <c r="BE43" s="307"/>
      <c r="BF43" s="308"/>
      <c r="BG43" s="309"/>
      <c r="BH43" s="310"/>
      <c r="BI43" s="310"/>
      <c r="BJ43" s="311"/>
      <c r="BK43" s="312">
        <f t="shared" si="1"/>
        <v>0</v>
      </c>
      <c r="BL43" s="313"/>
      <c r="BM43" s="313"/>
      <c r="BN43" s="313"/>
      <c r="BO43" s="313"/>
      <c r="BP43" s="314"/>
      <c r="BQ43" s="294"/>
      <c r="BR43" s="295"/>
      <c r="BS43" s="295"/>
      <c r="BT43" s="295"/>
      <c r="BU43" s="295"/>
      <c r="BV43" s="295"/>
      <c r="BW43" s="296"/>
      <c r="BX43" s="294"/>
      <c r="BY43" s="295"/>
      <c r="BZ43" s="295"/>
      <c r="CA43" s="295"/>
      <c r="CB43" s="295"/>
      <c r="CC43" s="296"/>
      <c r="CD43" s="294"/>
      <c r="CE43" s="295"/>
      <c r="CF43" s="295"/>
      <c r="CG43" s="295"/>
      <c r="CH43" s="295"/>
      <c r="CI43" s="296"/>
    </row>
    <row r="44" spans="2:88" ht="18" customHeight="1" x14ac:dyDescent="0.25">
      <c r="B44" s="327"/>
      <c r="C44" s="328"/>
      <c r="D44" s="328"/>
      <c r="E44" s="328"/>
      <c r="F44" s="328"/>
      <c r="G44" s="328"/>
      <c r="H44" s="328"/>
      <c r="I44" s="328"/>
      <c r="J44" s="328"/>
      <c r="K44" s="328"/>
      <c r="L44" s="328"/>
      <c r="M44" s="328"/>
      <c r="N44" s="328"/>
      <c r="O44" s="328"/>
      <c r="P44" s="328"/>
      <c r="Q44" s="328"/>
      <c r="R44" s="328"/>
      <c r="S44" s="328"/>
      <c r="T44" s="328"/>
      <c r="U44" s="328"/>
      <c r="V44" s="328"/>
      <c r="W44" s="328"/>
      <c r="X44" s="328"/>
      <c r="Y44" s="329"/>
      <c r="Z44" s="336"/>
      <c r="AA44" s="337"/>
      <c r="AB44" s="337"/>
      <c r="AC44" s="337"/>
      <c r="AD44" s="338"/>
      <c r="AE44" s="336"/>
      <c r="AF44" s="337"/>
      <c r="AG44" s="337"/>
      <c r="AH44" s="337"/>
      <c r="AI44" s="337"/>
      <c r="AJ44" s="337"/>
      <c r="AK44" s="300"/>
      <c r="AL44" s="301"/>
      <c r="AM44" s="301"/>
      <c r="AN44" s="301"/>
      <c r="AO44" s="301"/>
      <c r="AP44" s="301"/>
      <c r="AQ44" s="301"/>
      <c r="AR44" s="301"/>
      <c r="AS44" s="301"/>
      <c r="AT44" s="301"/>
      <c r="AU44" s="301"/>
      <c r="AV44" s="301"/>
      <c r="AW44" s="301"/>
      <c r="AX44" s="302"/>
      <c r="AY44" s="303"/>
      <c r="AZ44" s="304"/>
      <c r="BA44" s="304"/>
      <c r="BB44" s="305"/>
      <c r="BC44" s="306">
        <f t="shared" si="0"/>
        <v>0</v>
      </c>
      <c r="BD44" s="307"/>
      <c r="BE44" s="307"/>
      <c r="BF44" s="308"/>
      <c r="BG44" s="309"/>
      <c r="BH44" s="310"/>
      <c r="BI44" s="310"/>
      <c r="BJ44" s="311"/>
      <c r="BK44" s="312">
        <f t="shared" si="1"/>
        <v>0</v>
      </c>
      <c r="BL44" s="313"/>
      <c r="BM44" s="313"/>
      <c r="BN44" s="313"/>
      <c r="BO44" s="313"/>
      <c r="BP44" s="314"/>
      <c r="BQ44" s="294"/>
      <c r="BR44" s="295"/>
      <c r="BS44" s="295"/>
      <c r="BT44" s="295"/>
      <c r="BU44" s="295"/>
      <c r="BV44" s="295"/>
      <c r="BW44" s="296"/>
      <c r="BX44" s="294"/>
      <c r="BY44" s="295"/>
      <c r="BZ44" s="295"/>
      <c r="CA44" s="295"/>
      <c r="CB44" s="295"/>
      <c r="CC44" s="296"/>
      <c r="CD44" s="294"/>
      <c r="CE44" s="295"/>
      <c r="CF44" s="295"/>
      <c r="CG44" s="295"/>
      <c r="CH44" s="295"/>
      <c r="CI44" s="296"/>
    </row>
    <row r="45" spans="2:88" ht="18" customHeight="1" x14ac:dyDescent="0.25">
      <c r="B45" s="327"/>
      <c r="C45" s="328"/>
      <c r="D45" s="328"/>
      <c r="E45" s="328"/>
      <c r="F45" s="328"/>
      <c r="G45" s="328"/>
      <c r="H45" s="328"/>
      <c r="I45" s="328"/>
      <c r="J45" s="328"/>
      <c r="K45" s="328"/>
      <c r="L45" s="328"/>
      <c r="M45" s="328"/>
      <c r="N45" s="328"/>
      <c r="O45" s="328"/>
      <c r="P45" s="328"/>
      <c r="Q45" s="328"/>
      <c r="R45" s="328"/>
      <c r="S45" s="328"/>
      <c r="T45" s="328"/>
      <c r="U45" s="328"/>
      <c r="V45" s="328"/>
      <c r="W45" s="328"/>
      <c r="X45" s="328"/>
      <c r="Y45" s="329"/>
      <c r="Z45" s="336"/>
      <c r="AA45" s="337"/>
      <c r="AB45" s="337"/>
      <c r="AC45" s="337"/>
      <c r="AD45" s="338"/>
      <c r="AE45" s="336"/>
      <c r="AF45" s="337"/>
      <c r="AG45" s="337"/>
      <c r="AH45" s="337"/>
      <c r="AI45" s="337"/>
      <c r="AJ45" s="337"/>
      <c r="AK45" s="300"/>
      <c r="AL45" s="301"/>
      <c r="AM45" s="301"/>
      <c r="AN45" s="301"/>
      <c r="AO45" s="301"/>
      <c r="AP45" s="301"/>
      <c r="AQ45" s="301"/>
      <c r="AR45" s="301"/>
      <c r="AS45" s="301"/>
      <c r="AT45" s="301"/>
      <c r="AU45" s="301"/>
      <c r="AV45" s="301"/>
      <c r="AW45" s="301"/>
      <c r="AX45" s="302"/>
      <c r="AY45" s="303"/>
      <c r="AZ45" s="304"/>
      <c r="BA45" s="304"/>
      <c r="BB45" s="305"/>
      <c r="BC45" s="306">
        <f t="shared" si="0"/>
        <v>0</v>
      </c>
      <c r="BD45" s="307"/>
      <c r="BE45" s="307"/>
      <c r="BF45" s="308"/>
      <c r="BG45" s="309"/>
      <c r="BH45" s="310"/>
      <c r="BI45" s="310"/>
      <c r="BJ45" s="311"/>
      <c r="BK45" s="312">
        <f t="shared" si="1"/>
        <v>0</v>
      </c>
      <c r="BL45" s="313"/>
      <c r="BM45" s="313"/>
      <c r="BN45" s="313"/>
      <c r="BO45" s="313"/>
      <c r="BP45" s="314"/>
      <c r="BQ45" s="294"/>
      <c r="BR45" s="295"/>
      <c r="BS45" s="295"/>
      <c r="BT45" s="295"/>
      <c r="BU45" s="295"/>
      <c r="BV45" s="295"/>
      <c r="BW45" s="296"/>
      <c r="BX45" s="294"/>
      <c r="BY45" s="295"/>
      <c r="BZ45" s="295"/>
      <c r="CA45" s="295"/>
      <c r="CB45" s="295"/>
      <c r="CC45" s="296"/>
      <c r="CD45" s="294"/>
      <c r="CE45" s="295"/>
      <c r="CF45" s="295"/>
      <c r="CG45" s="295"/>
      <c r="CH45" s="295"/>
      <c r="CI45" s="296"/>
    </row>
    <row r="46" spans="2:88" ht="18" customHeight="1" x14ac:dyDescent="0.25">
      <c r="B46" s="327"/>
      <c r="C46" s="328"/>
      <c r="D46" s="328"/>
      <c r="E46" s="328"/>
      <c r="F46" s="328"/>
      <c r="G46" s="328"/>
      <c r="H46" s="328"/>
      <c r="I46" s="328"/>
      <c r="J46" s="328"/>
      <c r="K46" s="328"/>
      <c r="L46" s="328"/>
      <c r="M46" s="328"/>
      <c r="N46" s="328"/>
      <c r="O46" s="328"/>
      <c r="P46" s="328"/>
      <c r="Q46" s="328"/>
      <c r="R46" s="328"/>
      <c r="S46" s="328"/>
      <c r="T46" s="328"/>
      <c r="U46" s="328"/>
      <c r="V46" s="328"/>
      <c r="W46" s="328"/>
      <c r="X46" s="328"/>
      <c r="Y46" s="329"/>
      <c r="Z46" s="336"/>
      <c r="AA46" s="337"/>
      <c r="AB46" s="337"/>
      <c r="AC46" s="337"/>
      <c r="AD46" s="338"/>
      <c r="AE46" s="336"/>
      <c r="AF46" s="337"/>
      <c r="AG46" s="337"/>
      <c r="AH46" s="337"/>
      <c r="AI46" s="337"/>
      <c r="AJ46" s="337"/>
      <c r="AK46" s="300"/>
      <c r="AL46" s="301"/>
      <c r="AM46" s="301"/>
      <c r="AN46" s="301"/>
      <c r="AO46" s="301"/>
      <c r="AP46" s="301"/>
      <c r="AQ46" s="301"/>
      <c r="AR46" s="301"/>
      <c r="AS46" s="301"/>
      <c r="AT46" s="301"/>
      <c r="AU46" s="301"/>
      <c r="AV46" s="301"/>
      <c r="AW46" s="301"/>
      <c r="AX46" s="302"/>
      <c r="AY46" s="303"/>
      <c r="AZ46" s="304"/>
      <c r="BA46" s="304"/>
      <c r="BB46" s="305"/>
      <c r="BC46" s="306">
        <f t="shared" si="0"/>
        <v>0</v>
      </c>
      <c r="BD46" s="307"/>
      <c r="BE46" s="307"/>
      <c r="BF46" s="308"/>
      <c r="BG46" s="309"/>
      <c r="BH46" s="310"/>
      <c r="BI46" s="310"/>
      <c r="BJ46" s="311"/>
      <c r="BK46" s="312">
        <f t="shared" si="1"/>
        <v>0</v>
      </c>
      <c r="BL46" s="313"/>
      <c r="BM46" s="313"/>
      <c r="BN46" s="313"/>
      <c r="BO46" s="313"/>
      <c r="BP46" s="314"/>
      <c r="BQ46" s="294"/>
      <c r="BR46" s="295"/>
      <c r="BS46" s="295"/>
      <c r="BT46" s="295"/>
      <c r="BU46" s="295"/>
      <c r="BV46" s="295"/>
      <c r="BW46" s="296"/>
      <c r="BX46" s="294"/>
      <c r="BY46" s="295"/>
      <c r="BZ46" s="295"/>
      <c r="CA46" s="295"/>
      <c r="CB46" s="295"/>
      <c r="CC46" s="296"/>
      <c r="CD46" s="294"/>
      <c r="CE46" s="295"/>
      <c r="CF46" s="295"/>
      <c r="CG46" s="295"/>
      <c r="CH46" s="295"/>
      <c r="CI46" s="296"/>
    </row>
    <row r="47" spans="2:88" ht="18" customHeight="1" x14ac:dyDescent="0.25">
      <c r="B47" s="327"/>
      <c r="C47" s="328"/>
      <c r="D47" s="328"/>
      <c r="E47" s="328"/>
      <c r="F47" s="328"/>
      <c r="G47" s="328"/>
      <c r="H47" s="328"/>
      <c r="I47" s="328"/>
      <c r="J47" s="328"/>
      <c r="K47" s="328"/>
      <c r="L47" s="328"/>
      <c r="M47" s="328"/>
      <c r="N47" s="328"/>
      <c r="O47" s="328"/>
      <c r="P47" s="328"/>
      <c r="Q47" s="328"/>
      <c r="R47" s="328"/>
      <c r="S47" s="328"/>
      <c r="T47" s="328"/>
      <c r="U47" s="328"/>
      <c r="V47" s="328"/>
      <c r="W47" s="328"/>
      <c r="X47" s="328"/>
      <c r="Y47" s="329"/>
      <c r="Z47" s="336"/>
      <c r="AA47" s="337"/>
      <c r="AB47" s="337"/>
      <c r="AC47" s="337"/>
      <c r="AD47" s="338"/>
      <c r="AE47" s="336"/>
      <c r="AF47" s="337"/>
      <c r="AG47" s="337"/>
      <c r="AH47" s="337"/>
      <c r="AI47" s="337"/>
      <c r="AJ47" s="337"/>
      <c r="AK47" s="300"/>
      <c r="AL47" s="301"/>
      <c r="AM47" s="301"/>
      <c r="AN47" s="301"/>
      <c r="AO47" s="301"/>
      <c r="AP47" s="301"/>
      <c r="AQ47" s="301"/>
      <c r="AR47" s="301"/>
      <c r="AS47" s="301"/>
      <c r="AT47" s="301"/>
      <c r="AU47" s="301"/>
      <c r="AV47" s="301"/>
      <c r="AW47" s="301"/>
      <c r="AX47" s="302"/>
      <c r="AY47" s="303"/>
      <c r="AZ47" s="304"/>
      <c r="BA47" s="304"/>
      <c r="BB47" s="305"/>
      <c r="BC47" s="306">
        <f t="shared" si="0"/>
        <v>0</v>
      </c>
      <c r="BD47" s="307"/>
      <c r="BE47" s="307"/>
      <c r="BF47" s="308"/>
      <c r="BG47" s="309"/>
      <c r="BH47" s="310"/>
      <c r="BI47" s="310"/>
      <c r="BJ47" s="311"/>
      <c r="BK47" s="312">
        <f t="shared" si="1"/>
        <v>0</v>
      </c>
      <c r="BL47" s="313"/>
      <c r="BM47" s="313"/>
      <c r="BN47" s="313"/>
      <c r="BO47" s="313"/>
      <c r="BP47" s="314"/>
      <c r="BQ47" s="294"/>
      <c r="BR47" s="295"/>
      <c r="BS47" s="295"/>
      <c r="BT47" s="295"/>
      <c r="BU47" s="295"/>
      <c r="BV47" s="295"/>
      <c r="BW47" s="296"/>
      <c r="BX47" s="294"/>
      <c r="BY47" s="295"/>
      <c r="BZ47" s="295"/>
      <c r="CA47" s="295"/>
      <c r="CB47" s="295"/>
      <c r="CC47" s="296"/>
      <c r="CD47" s="294"/>
      <c r="CE47" s="295"/>
      <c r="CF47" s="295"/>
      <c r="CG47" s="295"/>
      <c r="CH47" s="295"/>
      <c r="CI47" s="296"/>
    </row>
    <row r="48" spans="2:88" ht="18" customHeight="1" x14ac:dyDescent="0.25">
      <c r="B48" s="327"/>
      <c r="C48" s="328"/>
      <c r="D48" s="328"/>
      <c r="E48" s="328"/>
      <c r="F48" s="328"/>
      <c r="G48" s="328"/>
      <c r="H48" s="328"/>
      <c r="I48" s="328"/>
      <c r="J48" s="328"/>
      <c r="K48" s="328"/>
      <c r="L48" s="328"/>
      <c r="M48" s="328"/>
      <c r="N48" s="328"/>
      <c r="O48" s="328"/>
      <c r="P48" s="328"/>
      <c r="Q48" s="328"/>
      <c r="R48" s="328"/>
      <c r="S48" s="328"/>
      <c r="T48" s="328"/>
      <c r="U48" s="328"/>
      <c r="V48" s="328"/>
      <c r="W48" s="328"/>
      <c r="X48" s="328"/>
      <c r="Y48" s="329"/>
      <c r="Z48" s="336"/>
      <c r="AA48" s="337"/>
      <c r="AB48" s="337"/>
      <c r="AC48" s="337"/>
      <c r="AD48" s="338"/>
      <c r="AE48" s="336"/>
      <c r="AF48" s="337"/>
      <c r="AG48" s="337"/>
      <c r="AH48" s="337"/>
      <c r="AI48" s="337"/>
      <c r="AJ48" s="337"/>
      <c r="AK48" s="300"/>
      <c r="AL48" s="301"/>
      <c r="AM48" s="301"/>
      <c r="AN48" s="301"/>
      <c r="AO48" s="301"/>
      <c r="AP48" s="301"/>
      <c r="AQ48" s="301"/>
      <c r="AR48" s="301"/>
      <c r="AS48" s="301"/>
      <c r="AT48" s="301"/>
      <c r="AU48" s="301"/>
      <c r="AV48" s="301"/>
      <c r="AW48" s="301"/>
      <c r="AX48" s="302"/>
      <c r="AY48" s="303"/>
      <c r="AZ48" s="304"/>
      <c r="BA48" s="304"/>
      <c r="BB48" s="305"/>
      <c r="BC48" s="306">
        <f t="shared" si="0"/>
        <v>0</v>
      </c>
      <c r="BD48" s="307"/>
      <c r="BE48" s="307"/>
      <c r="BF48" s="308"/>
      <c r="BG48" s="309"/>
      <c r="BH48" s="310"/>
      <c r="BI48" s="310"/>
      <c r="BJ48" s="311"/>
      <c r="BK48" s="312">
        <f t="shared" si="1"/>
        <v>0</v>
      </c>
      <c r="BL48" s="313"/>
      <c r="BM48" s="313"/>
      <c r="BN48" s="313"/>
      <c r="BO48" s="313"/>
      <c r="BP48" s="314"/>
      <c r="BQ48" s="294"/>
      <c r="BR48" s="295"/>
      <c r="BS48" s="295"/>
      <c r="BT48" s="295"/>
      <c r="BU48" s="295"/>
      <c r="BV48" s="295"/>
      <c r="BW48" s="296"/>
      <c r="BX48" s="294"/>
      <c r="BY48" s="295"/>
      <c r="BZ48" s="295"/>
      <c r="CA48" s="295"/>
      <c r="CB48" s="295"/>
      <c r="CC48" s="296"/>
      <c r="CD48" s="294"/>
      <c r="CE48" s="295"/>
      <c r="CF48" s="295"/>
      <c r="CG48" s="295"/>
      <c r="CH48" s="295"/>
      <c r="CI48" s="296"/>
    </row>
    <row r="49" spans="2:88" ht="18" customHeight="1" x14ac:dyDescent="0.25">
      <c r="B49" s="327"/>
      <c r="C49" s="328"/>
      <c r="D49" s="328"/>
      <c r="E49" s="328"/>
      <c r="F49" s="328"/>
      <c r="G49" s="328"/>
      <c r="H49" s="328"/>
      <c r="I49" s="328"/>
      <c r="J49" s="328"/>
      <c r="K49" s="328"/>
      <c r="L49" s="328"/>
      <c r="M49" s="328"/>
      <c r="N49" s="328"/>
      <c r="O49" s="328"/>
      <c r="P49" s="328"/>
      <c r="Q49" s="328"/>
      <c r="R49" s="328"/>
      <c r="S49" s="328"/>
      <c r="T49" s="328"/>
      <c r="U49" s="328"/>
      <c r="V49" s="328"/>
      <c r="W49" s="328"/>
      <c r="X49" s="328"/>
      <c r="Y49" s="329"/>
      <c r="Z49" s="336"/>
      <c r="AA49" s="337"/>
      <c r="AB49" s="337"/>
      <c r="AC49" s="337"/>
      <c r="AD49" s="338"/>
      <c r="AE49" s="336"/>
      <c r="AF49" s="337"/>
      <c r="AG49" s="337"/>
      <c r="AH49" s="337"/>
      <c r="AI49" s="337"/>
      <c r="AJ49" s="337"/>
      <c r="AK49" s="300"/>
      <c r="AL49" s="301"/>
      <c r="AM49" s="301"/>
      <c r="AN49" s="301"/>
      <c r="AO49" s="301"/>
      <c r="AP49" s="301"/>
      <c r="AQ49" s="301"/>
      <c r="AR49" s="301"/>
      <c r="AS49" s="301"/>
      <c r="AT49" s="301"/>
      <c r="AU49" s="301"/>
      <c r="AV49" s="301"/>
      <c r="AW49" s="301"/>
      <c r="AX49" s="302"/>
      <c r="AY49" s="303"/>
      <c r="AZ49" s="304"/>
      <c r="BA49" s="304"/>
      <c r="BB49" s="305"/>
      <c r="BC49" s="306">
        <f t="shared" si="0"/>
        <v>0</v>
      </c>
      <c r="BD49" s="307"/>
      <c r="BE49" s="307"/>
      <c r="BF49" s="308"/>
      <c r="BG49" s="309"/>
      <c r="BH49" s="310"/>
      <c r="BI49" s="310"/>
      <c r="BJ49" s="311"/>
      <c r="BK49" s="312">
        <f t="shared" si="1"/>
        <v>0</v>
      </c>
      <c r="BL49" s="313"/>
      <c r="BM49" s="313"/>
      <c r="BN49" s="313"/>
      <c r="BO49" s="313"/>
      <c r="BP49" s="314"/>
      <c r="BQ49" s="294"/>
      <c r="BR49" s="295"/>
      <c r="BS49" s="295"/>
      <c r="BT49" s="295"/>
      <c r="BU49" s="295"/>
      <c r="BV49" s="295"/>
      <c r="BW49" s="296"/>
      <c r="BX49" s="294"/>
      <c r="BY49" s="295"/>
      <c r="BZ49" s="295"/>
      <c r="CA49" s="295"/>
      <c r="CB49" s="295"/>
      <c r="CC49" s="296"/>
      <c r="CD49" s="294"/>
      <c r="CE49" s="295"/>
      <c r="CF49" s="295"/>
      <c r="CG49" s="295"/>
      <c r="CH49" s="295"/>
      <c r="CI49" s="296"/>
    </row>
    <row r="50" spans="2:88" ht="18" customHeight="1" x14ac:dyDescent="0.25">
      <c r="B50" s="327"/>
      <c r="C50" s="328"/>
      <c r="D50" s="328"/>
      <c r="E50" s="328"/>
      <c r="F50" s="328"/>
      <c r="G50" s="328"/>
      <c r="H50" s="328"/>
      <c r="I50" s="328"/>
      <c r="J50" s="328"/>
      <c r="K50" s="328"/>
      <c r="L50" s="328"/>
      <c r="M50" s="328"/>
      <c r="N50" s="328"/>
      <c r="O50" s="328"/>
      <c r="P50" s="328"/>
      <c r="Q50" s="328"/>
      <c r="R50" s="328"/>
      <c r="S50" s="328"/>
      <c r="T50" s="328"/>
      <c r="U50" s="328"/>
      <c r="V50" s="328"/>
      <c r="W50" s="328"/>
      <c r="X50" s="328"/>
      <c r="Y50" s="329"/>
      <c r="Z50" s="336"/>
      <c r="AA50" s="337"/>
      <c r="AB50" s="337"/>
      <c r="AC50" s="337"/>
      <c r="AD50" s="338"/>
      <c r="AE50" s="336"/>
      <c r="AF50" s="337"/>
      <c r="AG50" s="337"/>
      <c r="AH50" s="337"/>
      <c r="AI50" s="337"/>
      <c r="AJ50" s="337"/>
      <c r="AK50" s="300"/>
      <c r="AL50" s="301"/>
      <c r="AM50" s="301"/>
      <c r="AN50" s="301"/>
      <c r="AO50" s="301"/>
      <c r="AP50" s="301"/>
      <c r="AQ50" s="301"/>
      <c r="AR50" s="301"/>
      <c r="AS50" s="301"/>
      <c r="AT50" s="301"/>
      <c r="AU50" s="301"/>
      <c r="AV50" s="301"/>
      <c r="AW50" s="301"/>
      <c r="AX50" s="302"/>
      <c r="AY50" s="303"/>
      <c r="AZ50" s="304"/>
      <c r="BA50" s="304"/>
      <c r="BB50" s="305"/>
      <c r="BC50" s="306">
        <f t="shared" si="0"/>
        <v>0</v>
      </c>
      <c r="BD50" s="307"/>
      <c r="BE50" s="307"/>
      <c r="BF50" s="308"/>
      <c r="BG50" s="309"/>
      <c r="BH50" s="310"/>
      <c r="BI50" s="310"/>
      <c r="BJ50" s="311"/>
      <c r="BK50" s="312">
        <f t="shared" si="1"/>
        <v>0</v>
      </c>
      <c r="BL50" s="313"/>
      <c r="BM50" s="313"/>
      <c r="BN50" s="313"/>
      <c r="BO50" s="313"/>
      <c r="BP50" s="314"/>
      <c r="BQ50" s="294"/>
      <c r="BR50" s="295"/>
      <c r="BS50" s="295"/>
      <c r="BT50" s="295"/>
      <c r="BU50" s="295"/>
      <c r="BV50" s="295"/>
      <c r="BW50" s="296"/>
      <c r="BX50" s="294"/>
      <c r="BY50" s="295"/>
      <c r="BZ50" s="295"/>
      <c r="CA50" s="295"/>
      <c r="CB50" s="295"/>
      <c r="CC50" s="296"/>
      <c r="CD50" s="294"/>
      <c r="CE50" s="295"/>
      <c r="CF50" s="295"/>
      <c r="CG50" s="295"/>
      <c r="CH50" s="295"/>
      <c r="CI50" s="296"/>
    </row>
    <row r="51" spans="2:88" ht="18" customHeight="1" x14ac:dyDescent="0.25">
      <c r="B51" s="327"/>
      <c r="C51" s="328"/>
      <c r="D51" s="328"/>
      <c r="E51" s="328"/>
      <c r="F51" s="328"/>
      <c r="G51" s="328"/>
      <c r="H51" s="328"/>
      <c r="I51" s="328"/>
      <c r="J51" s="328"/>
      <c r="K51" s="328"/>
      <c r="L51" s="328"/>
      <c r="M51" s="328"/>
      <c r="N51" s="328"/>
      <c r="O51" s="328"/>
      <c r="P51" s="328"/>
      <c r="Q51" s="328"/>
      <c r="R51" s="328"/>
      <c r="S51" s="328"/>
      <c r="T51" s="328"/>
      <c r="U51" s="328"/>
      <c r="V51" s="328"/>
      <c r="W51" s="328"/>
      <c r="X51" s="328"/>
      <c r="Y51" s="329"/>
      <c r="Z51" s="336"/>
      <c r="AA51" s="337"/>
      <c r="AB51" s="337"/>
      <c r="AC51" s="337"/>
      <c r="AD51" s="338"/>
      <c r="AE51" s="336"/>
      <c r="AF51" s="337"/>
      <c r="AG51" s="337"/>
      <c r="AH51" s="337"/>
      <c r="AI51" s="337"/>
      <c r="AJ51" s="337"/>
      <c r="AK51" s="300"/>
      <c r="AL51" s="301"/>
      <c r="AM51" s="301"/>
      <c r="AN51" s="301"/>
      <c r="AO51" s="301"/>
      <c r="AP51" s="301"/>
      <c r="AQ51" s="301"/>
      <c r="AR51" s="301"/>
      <c r="AS51" s="301"/>
      <c r="AT51" s="301"/>
      <c r="AU51" s="301"/>
      <c r="AV51" s="301"/>
      <c r="AW51" s="301"/>
      <c r="AX51" s="302"/>
      <c r="AY51" s="303"/>
      <c r="AZ51" s="304"/>
      <c r="BA51" s="304"/>
      <c r="BB51" s="305"/>
      <c r="BC51" s="306">
        <f t="shared" si="0"/>
        <v>0</v>
      </c>
      <c r="BD51" s="307"/>
      <c r="BE51" s="307"/>
      <c r="BF51" s="308"/>
      <c r="BG51" s="309"/>
      <c r="BH51" s="310"/>
      <c r="BI51" s="310"/>
      <c r="BJ51" s="311"/>
      <c r="BK51" s="312">
        <f t="shared" si="1"/>
        <v>0</v>
      </c>
      <c r="BL51" s="313"/>
      <c r="BM51" s="313"/>
      <c r="BN51" s="313"/>
      <c r="BO51" s="313"/>
      <c r="BP51" s="314"/>
      <c r="BQ51" s="294"/>
      <c r="BR51" s="295"/>
      <c r="BS51" s="295"/>
      <c r="BT51" s="295"/>
      <c r="BU51" s="295"/>
      <c r="BV51" s="295"/>
      <c r="BW51" s="296"/>
      <c r="BX51" s="294"/>
      <c r="BY51" s="295"/>
      <c r="BZ51" s="295"/>
      <c r="CA51" s="295"/>
      <c r="CB51" s="295"/>
      <c r="CC51" s="296"/>
      <c r="CD51" s="294"/>
      <c r="CE51" s="295"/>
      <c r="CF51" s="295"/>
      <c r="CG51" s="295"/>
      <c r="CH51" s="295"/>
      <c r="CI51" s="296"/>
    </row>
    <row r="52" spans="2:88" ht="18" customHeight="1" x14ac:dyDescent="0.25">
      <c r="B52" s="327"/>
      <c r="C52" s="328"/>
      <c r="D52" s="328"/>
      <c r="E52" s="328"/>
      <c r="F52" s="328"/>
      <c r="G52" s="328"/>
      <c r="H52" s="328"/>
      <c r="I52" s="328"/>
      <c r="J52" s="328"/>
      <c r="K52" s="328"/>
      <c r="L52" s="328"/>
      <c r="M52" s="328"/>
      <c r="N52" s="328"/>
      <c r="O52" s="328"/>
      <c r="P52" s="328"/>
      <c r="Q52" s="328"/>
      <c r="R52" s="328"/>
      <c r="S52" s="328"/>
      <c r="T52" s="328"/>
      <c r="U52" s="328"/>
      <c r="V52" s="328"/>
      <c r="W52" s="328"/>
      <c r="X52" s="328"/>
      <c r="Y52" s="329"/>
      <c r="Z52" s="336"/>
      <c r="AA52" s="337"/>
      <c r="AB52" s="337"/>
      <c r="AC52" s="337"/>
      <c r="AD52" s="338"/>
      <c r="AE52" s="336"/>
      <c r="AF52" s="337"/>
      <c r="AG52" s="337"/>
      <c r="AH52" s="337"/>
      <c r="AI52" s="337"/>
      <c r="AJ52" s="337"/>
      <c r="AK52" s="300"/>
      <c r="AL52" s="301"/>
      <c r="AM52" s="301"/>
      <c r="AN52" s="301"/>
      <c r="AO52" s="301"/>
      <c r="AP52" s="301"/>
      <c r="AQ52" s="301"/>
      <c r="AR52" s="301"/>
      <c r="AS52" s="301"/>
      <c r="AT52" s="301"/>
      <c r="AU52" s="301"/>
      <c r="AV52" s="301"/>
      <c r="AW52" s="301"/>
      <c r="AX52" s="302"/>
      <c r="AY52" s="303"/>
      <c r="AZ52" s="304"/>
      <c r="BA52" s="304"/>
      <c r="BB52" s="305"/>
      <c r="BC52" s="306">
        <f t="shared" si="0"/>
        <v>0</v>
      </c>
      <c r="BD52" s="307"/>
      <c r="BE52" s="307"/>
      <c r="BF52" s="308"/>
      <c r="BG52" s="309"/>
      <c r="BH52" s="310"/>
      <c r="BI52" s="310"/>
      <c r="BJ52" s="311"/>
      <c r="BK52" s="312">
        <f t="shared" si="1"/>
        <v>0</v>
      </c>
      <c r="BL52" s="313"/>
      <c r="BM52" s="313"/>
      <c r="BN52" s="313"/>
      <c r="BO52" s="313"/>
      <c r="BP52" s="314"/>
      <c r="BQ52" s="294"/>
      <c r="BR52" s="295"/>
      <c r="BS52" s="295"/>
      <c r="BT52" s="295"/>
      <c r="BU52" s="295"/>
      <c r="BV52" s="295"/>
      <c r="BW52" s="296"/>
      <c r="BX52" s="294"/>
      <c r="BY52" s="295"/>
      <c r="BZ52" s="295"/>
      <c r="CA52" s="295"/>
      <c r="CB52" s="295"/>
      <c r="CC52" s="296"/>
      <c r="CD52" s="294"/>
      <c r="CE52" s="295"/>
      <c r="CF52" s="295"/>
      <c r="CG52" s="295"/>
      <c r="CH52" s="295"/>
      <c r="CI52" s="296"/>
    </row>
    <row r="53" spans="2:88" ht="18" customHeight="1" x14ac:dyDescent="0.25">
      <c r="B53" s="327"/>
      <c r="C53" s="328"/>
      <c r="D53" s="328"/>
      <c r="E53" s="328"/>
      <c r="F53" s="328"/>
      <c r="G53" s="328"/>
      <c r="H53" s="328"/>
      <c r="I53" s="328"/>
      <c r="J53" s="328"/>
      <c r="K53" s="328"/>
      <c r="L53" s="328"/>
      <c r="M53" s="328"/>
      <c r="N53" s="328"/>
      <c r="O53" s="328"/>
      <c r="P53" s="328"/>
      <c r="Q53" s="328"/>
      <c r="R53" s="328"/>
      <c r="S53" s="328"/>
      <c r="T53" s="328"/>
      <c r="U53" s="328"/>
      <c r="V53" s="328"/>
      <c r="W53" s="328"/>
      <c r="X53" s="328"/>
      <c r="Y53" s="329"/>
      <c r="Z53" s="336"/>
      <c r="AA53" s="337"/>
      <c r="AB53" s="337"/>
      <c r="AC53" s="337"/>
      <c r="AD53" s="338"/>
      <c r="AE53" s="336"/>
      <c r="AF53" s="337"/>
      <c r="AG53" s="337"/>
      <c r="AH53" s="337"/>
      <c r="AI53" s="337"/>
      <c r="AJ53" s="337"/>
      <c r="AK53" s="300"/>
      <c r="AL53" s="301"/>
      <c r="AM53" s="301"/>
      <c r="AN53" s="301"/>
      <c r="AO53" s="301"/>
      <c r="AP53" s="301"/>
      <c r="AQ53" s="301"/>
      <c r="AR53" s="301"/>
      <c r="AS53" s="301"/>
      <c r="AT53" s="301"/>
      <c r="AU53" s="301"/>
      <c r="AV53" s="301"/>
      <c r="AW53" s="301"/>
      <c r="AX53" s="302"/>
      <c r="AY53" s="303"/>
      <c r="AZ53" s="304"/>
      <c r="BA53" s="304"/>
      <c r="BB53" s="305"/>
      <c r="BC53" s="306">
        <f t="shared" si="0"/>
        <v>0</v>
      </c>
      <c r="BD53" s="307"/>
      <c r="BE53" s="307"/>
      <c r="BF53" s="308"/>
      <c r="BG53" s="309"/>
      <c r="BH53" s="310"/>
      <c r="BI53" s="310"/>
      <c r="BJ53" s="311"/>
      <c r="BK53" s="312">
        <f t="shared" si="1"/>
        <v>0</v>
      </c>
      <c r="BL53" s="313"/>
      <c r="BM53" s="313"/>
      <c r="BN53" s="313"/>
      <c r="BO53" s="313"/>
      <c r="BP53" s="314"/>
      <c r="BQ53" s="294"/>
      <c r="BR53" s="295"/>
      <c r="BS53" s="295"/>
      <c r="BT53" s="295"/>
      <c r="BU53" s="295"/>
      <c r="BV53" s="295"/>
      <c r="BW53" s="296"/>
      <c r="BX53" s="294"/>
      <c r="BY53" s="295"/>
      <c r="BZ53" s="295"/>
      <c r="CA53" s="295"/>
      <c r="CB53" s="295"/>
      <c r="CC53" s="296"/>
      <c r="CD53" s="294"/>
      <c r="CE53" s="295"/>
      <c r="CF53" s="295"/>
      <c r="CG53" s="295"/>
      <c r="CH53" s="295"/>
      <c r="CI53" s="296"/>
    </row>
    <row r="54" spans="2:88" ht="18" customHeight="1" x14ac:dyDescent="0.25">
      <c r="B54" s="327"/>
      <c r="C54" s="328"/>
      <c r="D54" s="328"/>
      <c r="E54" s="328"/>
      <c r="F54" s="328"/>
      <c r="G54" s="328"/>
      <c r="H54" s="328"/>
      <c r="I54" s="328"/>
      <c r="J54" s="328"/>
      <c r="K54" s="328"/>
      <c r="L54" s="328"/>
      <c r="M54" s="328"/>
      <c r="N54" s="328"/>
      <c r="O54" s="328"/>
      <c r="P54" s="328"/>
      <c r="Q54" s="328"/>
      <c r="R54" s="328"/>
      <c r="S54" s="328"/>
      <c r="T54" s="328"/>
      <c r="U54" s="328"/>
      <c r="V54" s="328"/>
      <c r="W54" s="328"/>
      <c r="X54" s="328"/>
      <c r="Y54" s="329"/>
      <c r="Z54" s="336"/>
      <c r="AA54" s="337"/>
      <c r="AB54" s="337"/>
      <c r="AC54" s="337"/>
      <c r="AD54" s="338"/>
      <c r="AE54" s="336"/>
      <c r="AF54" s="337"/>
      <c r="AG54" s="337"/>
      <c r="AH54" s="337"/>
      <c r="AI54" s="337"/>
      <c r="AJ54" s="337"/>
      <c r="AK54" s="300"/>
      <c r="AL54" s="301"/>
      <c r="AM54" s="301"/>
      <c r="AN54" s="301"/>
      <c r="AO54" s="301"/>
      <c r="AP54" s="301"/>
      <c r="AQ54" s="301"/>
      <c r="AR54" s="301"/>
      <c r="AS54" s="301"/>
      <c r="AT54" s="301"/>
      <c r="AU54" s="301"/>
      <c r="AV54" s="301"/>
      <c r="AW54" s="301"/>
      <c r="AX54" s="302"/>
      <c r="AY54" s="303"/>
      <c r="AZ54" s="304"/>
      <c r="BA54" s="304"/>
      <c r="BB54" s="305"/>
      <c r="BC54" s="306">
        <f t="shared" si="0"/>
        <v>0</v>
      </c>
      <c r="BD54" s="307"/>
      <c r="BE54" s="307"/>
      <c r="BF54" s="308"/>
      <c r="BG54" s="309"/>
      <c r="BH54" s="310"/>
      <c r="BI54" s="310"/>
      <c r="BJ54" s="311"/>
      <c r="BK54" s="312">
        <f t="shared" si="1"/>
        <v>0</v>
      </c>
      <c r="BL54" s="313"/>
      <c r="BM54" s="313"/>
      <c r="BN54" s="313"/>
      <c r="BO54" s="313"/>
      <c r="BP54" s="314"/>
      <c r="BQ54" s="294"/>
      <c r="BR54" s="295"/>
      <c r="BS54" s="295"/>
      <c r="BT54" s="295"/>
      <c r="BU54" s="295"/>
      <c r="BV54" s="295"/>
      <c r="BW54" s="296"/>
      <c r="BX54" s="294"/>
      <c r="BY54" s="295"/>
      <c r="BZ54" s="295"/>
      <c r="CA54" s="295"/>
      <c r="CB54" s="295"/>
      <c r="CC54" s="296"/>
      <c r="CD54" s="294"/>
      <c r="CE54" s="295"/>
      <c r="CF54" s="295"/>
      <c r="CG54" s="295"/>
      <c r="CH54" s="295"/>
      <c r="CI54" s="296"/>
    </row>
    <row r="55" spans="2:88" ht="18" customHeight="1" x14ac:dyDescent="0.25">
      <c r="B55" s="327"/>
      <c r="C55" s="328"/>
      <c r="D55" s="328"/>
      <c r="E55" s="328"/>
      <c r="F55" s="328"/>
      <c r="G55" s="328"/>
      <c r="H55" s="328"/>
      <c r="I55" s="328"/>
      <c r="J55" s="328"/>
      <c r="K55" s="328"/>
      <c r="L55" s="328"/>
      <c r="M55" s="328"/>
      <c r="N55" s="328"/>
      <c r="O55" s="328"/>
      <c r="P55" s="328"/>
      <c r="Q55" s="328"/>
      <c r="R55" s="328"/>
      <c r="S55" s="328"/>
      <c r="T55" s="328"/>
      <c r="U55" s="328"/>
      <c r="V55" s="328"/>
      <c r="W55" s="328"/>
      <c r="X55" s="328"/>
      <c r="Y55" s="329"/>
      <c r="Z55" s="336"/>
      <c r="AA55" s="337"/>
      <c r="AB55" s="337"/>
      <c r="AC55" s="337"/>
      <c r="AD55" s="338"/>
      <c r="AE55" s="336"/>
      <c r="AF55" s="337"/>
      <c r="AG55" s="337"/>
      <c r="AH55" s="337"/>
      <c r="AI55" s="337"/>
      <c r="AJ55" s="337"/>
      <c r="AK55" s="300"/>
      <c r="AL55" s="301"/>
      <c r="AM55" s="301"/>
      <c r="AN55" s="301"/>
      <c r="AO55" s="301"/>
      <c r="AP55" s="301"/>
      <c r="AQ55" s="301"/>
      <c r="AR55" s="301"/>
      <c r="AS55" s="301"/>
      <c r="AT55" s="301"/>
      <c r="AU55" s="301"/>
      <c r="AV55" s="301"/>
      <c r="AW55" s="301"/>
      <c r="AX55" s="302"/>
      <c r="AY55" s="303"/>
      <c r="AZ55" s="304"/>
      <c r="BA55" s="304"/>
      <c r="BB55" s="305"/>
      <c r="BC55" s="306">
        <f t="shared" si="0"/>
        <v>0</v>
      </c>
      <c r="BD55" s="307"/>
      <c r="BE55" s="307"/>
      <c r="BF55" s="308"/>
      <c r="BG55" s="309"/>
      <c r="BH55" s="310"/>
      <c r="BI55" s="310"/>
      <c r="BJ55" s="311"/>
      <c r="BK55" s="312">
        <f t="shared" si="1"/>
        <v>0</v>
      </c>
      <c r="BL55" s="313"/>
      <c r="BM55" s="313"/>
      <c r="BN55" s="313"/>
      <c r="BO55" s="313"/>
      <c r="BP55" s="314"/>
      <c r="BQ55" s="294"/>
      <c r="BR55" s="295"/>
      <c r="BS55" s="295"/>
      <c r="BT55" s="295"/>
      <c r="BU55" s="295"/>
      <c r="BV55" s="295"/>
      <c r="BW55" s="296"/>
      <c r="BX55" s="294"/>
      <c r="BY55" s="295"/>
      <c r="BZ55" s="295"/>
      <c r="CA55" s="295"/>
      <c r="CB55" s="295"/>
      <c r="CC55" s="296"/>
      <c r="CD55" s="294"/>
      <c r="CE55" s="295"/>
      <c r="CF55" s="295"/>
      <c r="CG55" s="295"/>
      <c r="CH55" s="295"/>
      <c r="CI55" s="296"/>
    </row>
    <row r="56" spans="2:88" ht="18" customHeight="1" x14ac:dyDescent="0.25">
      <c r="B56" s="327"/>
      <c r="C56" s="328"/>
      <c r="D56" s="328"/>
      <c r="E56" s="328"/>
      <c r="F56" s="328"/>
      <c r="G56" s="328"/>
      <c r="H56" s="328"/>
      <c r="I56" s="328"/>
      <c r="J56" s="328"/>
      <c r="K56" s="328"/>
      <c r="L56" s="328"/>
      <c r="M56" s="328"/>
      <c r="N56" s="328"/>
      <c r="O56" s="328"/>
      <c r="P56" s="328"/>
      <c r="Q56" s="328"/>
      <c r="R56" s="328"/>
      <c r="S56" s="328"/>
      <c r="T56" s="328"/>
      <c r="U56" s="328"/>
      <c r="V56" s="328"/>
      <c r="W56" s="328"/>
      <c r="X56" s="328"/>
      <c r="Y56" s="329"/>
      <c r="Z56" s="336"/>
      <c r="AA56" s="337"/>
      <c r="AB56" s="337"/>
      <c r="AC56" s="337"/>
      <c r="AD56" s="338"/>
      <c r="AE56" s="336"/>
      <c r="AF56" s="337"/>
      <c r="AG56" s="337"/>
      <c r="AH56" s="337"/>
      <c r="AI56" s="337"/>
      <c r="AJ56" s="337"/>
      <c r="AK56" s="300"/>
      <c r="AL56" s="301"/>
      <c r="AM56" s="301"/>
      <c r="AN56" s="301"/>
      <c r="AO56" s="301"/>
      <c r="AP56" s="301"/>
      <c r="AQ56" s="301"/>
      <c r="AR56" s="301"/>
      <c r="AS56" s="301"/>
      <c r="AT56" s="301"/>
      <c r="AU56" s="301"/>
      <c r="AV56" s="301"/>
      <c r="AW56" s="301"/>
      <c r="AX56" s="302"/>
      <c r="AY56" s="303"/>
      <c r="AZ56" s="304"/>
      <c r="BA56" s="304"/>
      <c r="BB56" s="305"/>
      <c r="BC56" s="306">
        <f t="shared" si="0"/>
        <v>0</v>
      </c>
      <c r="BD56" s="307"/>
      <c r="BE56" s="307"/>
      <c r="BF56" s="308"/>
      <c r="BG56" s="309"/>
      <c r="BH56" s="310"/>
      <c r="BI56" s="310"/>
      <c r="BJ56" s="311"/>
      <c r="BK56" s="312">
        <f t="shared" si="1"/>
        <v>0</v>
      </c>
      <c r="BL56" s="313"/>
      <c r="BM56" s="313"/>
      <c r="BN56" s="313"/>
      <c r="BO56" s="313"/>
      <c r="BP56" s="314"/>
      <c r="BQ56" s="294"/>
      <c r="BR56" s="295"/>
      <c r="BS56" s="295"/>
      <c r="BT56" s="295"/>
      <c r="BU56" s="295"/>
      <c r="BV56" s="295"/>
      <c r="BW56" s="296"/>
      <c r="BX56" s="294"/>
      <c r="BY56" s="295"/>
      <c r="BZ56" s="295"/>
      <c r="CA56" s="295"/>
      <c r="CB56" s="295"/>
      <c r="CC56" s="296"/>
      <c r="CD56" s="294"/>
      <c r="CE56" s="295"/>
      <c r="CF56" s="295"/>
      <c r="CG56" s="295"/>
      <c r="CH56" s="295"/>
      <c r="CI56" s="296"/>
    </row>
    <row r="57" spans="2:88" ht="18" customHeight="1" x14ac:dyDescent="0.25">
      <c r="B57" s="327"/>
      <c r="C57" s="328"/>
      <c r="D57" s="328"/>
      <c r="E57" s="328"/>
      <c r="F57" s="328"/>
      <c r="G57" s="328"/>
      <c r="H57" s="328"/>
      <c r="I57" s="328"/>
      <c r="J57" s="328"/>
      <c r="K57" s="328"/>
      <c r="L57" s="328"/>
      <c r="M57" s="328"/>
      <c r="N57" s="328"/>
      <c r="O57" s="328"/>
      <c r="P57" s="328"/>
      <c r="Q57" s="328"/>
      <c r="R57" s="328"/>
      <c r="S57" s="328"/>
      <c r="T57" s="328"/>
      <c r="U57" s="328"/>
      <c r="V57" s="328"/>
      <c r="W57" s="328"/>
      <c r="X57" s="328"/>
      <c r="Y57" s="329"/>
      <c r="Z57" s="336"/>
      <c r="AA57" s="337"/>
      <c r="AB57" s="337"/>
      <c r="AC57" s="337"/>
      <c r="AD57" s="338"/>
      <c r="AE57" s="336"/>
      <c r="AF57" s="337"/>
      <c r="AG57" s="337"/>
      <c r="AH57" s="337"/>
      <c r="AI57" s="337"/>
      <c r="AJ57" s="337"/>
      <c r="AK57" s="300"/>
      <c r="AL57" s="301"/>
      <c r="AM57" s="301"/>
      <c r="AN57" s="301"/>
      <c r="AO57" s="301"/>
      <c r="AP57" s="301"/>
      <c r="AQ57" s="301"/>
      <c r="AR57" s="301"/>
      <c r="AS57" s="301"/>
      <c r="AT57" s="301"/>
      <c r="AU57" s="301"/>
      <c r="AV57" s="301"/>
      <c r="AW57" s="301"/>
      <c r="AX57" s="302"/>
      <c r="AY57" s="303"/>
      <c r="AZ57" s="304"/>
      <c r="BA57" s="304"/>
      <c r="BB57" s="305"/>
      <c r="BC57" s="306">
        <f t="shared" si="0"/>
        <v>0</v>
      </c>
      <c r="BD57" s="307"/>
      <c r="BE57" s="307"/>
      <c r="BF57" s="308"/>
      <c r="BG57" s="309"/>
      <c r="BH57" s="310"/>
      <c r="BI57" s="310"/>
      <c r="BJ57" s="311"/>
      <c r="BK57" s="312">
        <f t="shared" si="1"/>
        <v>0</v>
      </c>
      <c r="BL57" s="313"/>
      <c r="BM57" s="313"/>
      <c r="BN57" s="313"/>
      <c r="BO57" s="313"/>
      <c r="BP57" s="314"/>
      <c r="BQ57" s="294"/>
      <c r="BR57" s="295"/>
      <c r="BS57" s="295"/>
      <c r="BT57" s="295"/>
      <c r="BU57" s="295"/>
      <c r="BV57" s="295"/>
      <c r="BW57" s="296"/>
      <c r="BX57" s="294"/>
      <c r="BY57" s="295"/>
      <c r="BZ57" s="295"/>
      <c r="CA57" s="295"/>
      <c r="CB57" s="295"/>
      <c r="CC57" s="296"/>
      <c r="CD57" s="294"/>
      <c r="CE57" s="295"/>
      <c r="CF57" s="295"/>
      <c r="CG57" s="295"/>
      <c r="CH57" s="295"/>
      <c r="CI57" s="296"/>
    </row>
    <row r="58" spans="2:88" ht="18" customHeight="1" x14ac:dyDescent="0.25">
      <c r="B58" s="327"/>
      <c r="C58" s="328"/>
      <c r="D58" s="328"/>
      <c r="E58" s="328"/>
      <c r="F58" s="328"/>
      <c r="G58" s="328"/>
      <c r="H58" s="328"/>
      <c r="I58" s="328"/>
      <c r="J58" s="328"/>
      <c r="K58" s="328"/>
      <c r="L58" s="328"/>
      <c r="M58" s="328"/>
      <c r="N58" s="328"/>
      <c r="O58" s="328"/>
      <c r="P58" s="328"/>
      <c r="Q58" s="328"/>
      <c r="R58" s="328"/>
      <c r="S58" s="328"/>
      <c r="T58" s="328"/>
      <c r="U58" s="328"/>
      <c r="V58" s="328"/>
      <c r="W58" s="328"/>
      <c r="X58" s="328"/>
      <c r="Y58" s="329"/>
      <c r="Z58" s="336"/>
      <c r="AA58" s="337"/>
      <c r="AB58" s="337"/>
      <c r="AC58" s="337"/>
      <c r="AD58" s="338"/>
      <c r="AE58" s="336"/>
      <c r="AF58" s="337"/>
      <c r="AG58" s="337"/>
      <c r="AH58" s="337"/>
      <c r="AI58" s="337"/>
      <c r="AJ58" s="337"/>
      <c r="AK58" s="300"/>
      <c r="AL58" s="301"/>
      <c r="AM58" s="301"/>
      <c r="AN58" s="301"/>
      <c r="AO58" s="301"/>
      <c r="AP58" s="301"/>
      <c r="AQ58" s="301"/>
      <c r="AR58" s="301"/>
      <c r="AS58" s="301"/>
      <c r="AT58" s="301"/>
      <c r="AU58" s="301"/>
      <c r="AV58" s="301"/>
      <c r="AW58" s="301"/>
      <c r="AX58" s="302"/>
      <c r="AY58" s="303"/>
      <c r="AZ58" s="304"/>
      <c r="BA58" s="304"/>
      <c r="BB58" s="305"/>
      <c r="BC58" s="306">
        <f t="shared" si="0"/>
        <v>0</v>
      </c>
      <c r="BD58" s="307"/>
      <c r="BE58" s="307"/>
      <c r="BF58" s="308"/>
      <c r="BG58" s="309"/>
      <c r="BH58" s="310"/>
      <c r="BI58" s="310"/>
      <c r="BJ58" s="311"/>
      <c r="BK58" s="312">
        <f t="shared" si="1"/>
        <v>0</v>
      </c>
      <c r="BL58" s="313"/>
      <c r="BM58" s="313"/>
      <c r="BN58" s="313"/>
      <c r="BO58" s="313"/>
      <c r="BP58" s="314"/>
      <c r="BQ58" s="294"/>
      <c r="BR58" s="295"/>
      <c r="BS58" s="295"/>
      <c r="BT58" s="295"/>
      <c r="BU58" s="295"/>
      <c r="BV58" s="295"/>
      <c r="BW58" s="296"/>
      <c r="BX58" s="294"/>
      <c r="BY58" s="295"/>
      <c r="BZ58" s="295"/>
      <c r="CA58" s="295"/>
      <c r="CB58" s="295"/>
      <c r="CC58" s="296"/>
      <c r="CD58" s="294"/>
      <c r="CE58" s="295"/>
      <c r="CF58" s="295"/>
      <c r="CG58" s="295"/>
      <c r="CH58" s="295"/>
      <c r="CI58" s="296"/>
    </row>
    <row r="59" spans="2:88" ht="18" customHeight="1" x14ac:dyDescent="0.25">
      <c r="B59" s="327"/>
      <c r="C59" s="328"/>
      <c r="D59" s="328"/>
      <c r="E59" s="328"/>
      <c r="F59" s="328"/>
      <c r="G59" s="328"/>
      <c r="H59" s="328"/>
      <c r="I59" s="328"/>
      <c r="J59" s="328"/>
      <c r="K59" s="328"/>
      <c r="L59" s="328"/>
      <c r="M59" s="328"/>
      <c r="N59" s="328"/>
      <c r="O59" s="328"/>
      <c r="P59" s="328"/>
      <c r="Q59" s="328"/>
      <c r="R59" s="328"/>
      <c r="S59" s="328"/>
      <c r="T59" s="328"/>
      <c r="U59" s="328"/>
      <c r="V59" s="328"/>
      <c r="W59" s="328"/>
      <c r="X59" s="328"/>
      <c r="Y59" s="329"/>
      <c r="Z59" s="336"/>
      <c r="AA59" s="337"/>
      <c r="AB59" s="337"/>
      <c r="AC59" s="337"/>
      <c r="AD59" s="338"/>
      <c r="AE59" s="336"/>
      <c r="AF59" s="337"/>
      <c r="AG59" s="337"/>
      <c r="AH59" s="337"/>
      <c r="AI59" s="337"/>
      <c r="AJ59" s="337"/>
      <c r="AK59" s="300"/>
      <c r="AL59" s="301"/>
      <c r="AM59" s="301"/>
      <c r="AN59" s="301"/>
      <c r="AO59" s="301"/>
      <c r="AP59" s="301"/>
      <c r="AQ59" s="301"/>
      <c r="AR59" s="301"/>
      <c r="AS59" s="301"/>
      <c r="AT59" s="301"/>
      <c r="AU59" s="301"/>
      <c r="AV59" s="301"/>
      <c r="AW59" s="301"/>
      <c r="AX59" s="302"/>
      <c r="AY59" s="303"/>
      <c r="AZ59" s="304"/>
      <c r="BA59" s="304"/>
      <c r="BB59" s="305"/>
      <c r="BC59" s="306">
        <f t="shared" si="0"/>
        <v>0</v>
      </c>
      <c r="BD59" s="307"/>
      <c r="BE59" s="307"/>
      <c r="BF59" s="308"/>
      <c r="BG59" s="309"/>
      <c r="BH59" s="310"/>
      <c r="BI59" s="310"/>
      <c r="BJ59" s="311"/>
      <c r="BK59" s="312">
        <f t="shared" si="1"/>
        <v>0</v>
      </c>
      <c r="BL59" s="313"/>
      <c r="BM59" s="313"/>
      <c r="BN59" s="313"/>
      <c r="BO59" s="313"/>
      <c r="BP59" s="314"/>
      <c r="BQ59" s="294"/>
      <c r="BR59" s="295"/>
      <c r="BS59" s="295"/>
      <c r="BT59" s="295"/>
      <c r="BU59" s="295"/>
      <c r="BV59" s="295"/>
      <c r="BW59" s="296"/>
      <c r="BX59" s="294"/>
      <c r="BY59" s="295"/>
      <c r="BZ59" s="295"/>
      <c r="CA59" s="295"/>
      <c r="CB59" s="295"/>
      <c r="CC59" s="296"/>
      <c r="CD59" s="294"/>
      <c r="CE59" s="295"/>
      <c r="CF59" s="295"/>
      <c r="CG59" s="295"/>
      <c r="CH59" s="295"/>
      <c r="CI59" s="296"/>
    </row>
    <row r="60" spans="2:88" ht="18" customHeight="1" x14ac:dyDescent="0.25">
      <c r="B60" s="327"/>
      <c r="C60" s="328"/>
      <c r="D60" s="328"/>
      <c r="E60" s="328"/>
      <c r="F60" s="328"/>
      <c r="G60" s="328"/>
      <c r="H60" s="328"/>
      <c r="I60" s="328"/>
      <c r="J60" s="328"/>
      <c r="K60" s="328"/>
      <c r="L60" s="328"/>
      <c r="M60" s="328"/>
      <c r="N60" s="328"/>
      <c r="O60" s="328"/>
      <c r="P60" s="328"/>
      <c r="Q60" s="328"/>
      <c r="R60" s="328"/>
      <c r="S60" s="328"/>
      <c r="T60" s="328"/>
      <c r="U60" s="328"/>
      <c r="V60" s="328"/>
      <c r="W60" s="328"/>
      <c r="X60" s="328"/>
      <c r="Y60" s="329"/>
      <c r="Z60" s="336"/>
      <c r="AA60" s="337"/>
      <c r="AB60" s="337"/>
      <c r="AC60" s="337"/>
      <c r="AD60" s="338"/>
      <c r="AE60" s="336"/>
      <c r="AF60" s="337"/>
      <c r="AG60" s="337"/>
      <c r="AH60" s="337"/>
      <c r="AI60" s="337"/>
      <c r="AJ60" s="337"/>
      <c r="AK60" s="300"/>
      <c r="AL60" s="301"/>
      <c r="AM60" s="301"/>
      <c r="AN60" s="301"/>
      <c r="AO60" s="301"/>
      <c r="AP60" s="301"/>
      <c r="AQ60" s="301"/>
      <c r="AR60" s="301"/>
      <c r="AS60" s="301"/>
      <c r="AT60" s="301"/>
      <c r="AU60" s="301"/>
      <c r="AV60" s="301"/>
      <c r="AW60" s="301"/>
      <c r="AX60" s="302"/>
      <c r="AY60" s="303"/>
      <c r="AZ60" s="304"/>
      <c r="BA60" s="304"/>
      <c r="BB60" s="305"/>
      <c r="BC60" s="306">
        <f t="shared" si="0"/>
        <v>0</v>
      </c>
      <c r="BD60" s="307"/>
      <c r="BE60" s="307"/>
      <c r="BF60" s="308"/>
      <c r="BG60" s="309"/>
      <c r="BH60" s="310"/>
      <c r="BI60" s="310"/>
      <c r="BJ60" s="311"/>
      <c r="BK60" s="312">
        <f t="shared" si="1"/>
        <v>0</v>
      </c>
      <c r="BL60" s="313"/>
      <c r="BM60" s="313"/>
      <c r="BN60" s="313"/>
      <c r="BO60" s="313"/>
      <c r="BP60" s="314"/>
      <c r="BQ60" s="294"/>
      <c r="BR60" s="295"/>
      <c r="BS60" s="295"/>
      <c r="BT60" s="295"/>
      <c r="BU60" s="295"/>
      <c r="BV60" s="295"/>
      <c r="BW60" s="296"/>
      <c r="BX60" s="294"/>
      <c r="BY60" s="295"/>
      <c r="BZ60" s="295"/>
      <c r="CA60" s="295"/>
      <c r="CB60" s="295"/>
      <c r="CC60" s="296"/>
      <c r="CD60" s="294"/>
      <c r="CE60" s="295"/>
      <c r="CF60" s="295"/>
      <c r="CG60" s="295"/>
      <c r="CH60" s="295"/>
      <c r="CI60" s="296"/>
    </row>
    <row r="61" spans="2:88" ht="18" customHeight="1" x14ac:dyDescent="0.25">
      <c r="B61" s="327"/>
      <c r="C61" s="328"/>
      <c r="D61" s="328"/>
      <c r="E61" s="328"/>
      <c r="F61" s="328"/>
      <c r="G61" s="328"/>
      <c r="H61" s="328"/>
      <c r="I61" s="328"/>
      <c r="J61" s="328"/>
      <c r="K61" s="328"/>
      <c r="L61" s="328"/>
      <c r="M61" s="328"/>
      <c r="N61" s="328"/>
      <c r="O61" s="328"/>
      <c r="P61" s="328"/>
      <c r="Q61" s="328"/>
      <c r="R61" s="328"/>
      <c r="S61" s="328"/>
      <c r="T61" s="328"/>
      <c r="U61" s="328"/>
      <c r="V61" s="328"/>
      <c r="W61" s="328"/>
      <c r="X61" s="328"/>
      <c r="Y61" s="329"/>
      <c r="Z61" s="336"/>
      <c r="AA61" s="337"/>
      <c r="AB61" s="337"/>
      <c r="AC61" s="337"/>
      <c r="AD61" s="338"/>
      <c r="AE61" s="336"/>
      <c r="AF61" s="337"/>
      <c r="AG61" s="337"/>
      <c r="AH61" s="337"/>
      <c r="AI61" s="337"/>
      <c r="AJ61" s="337"/>
      <c r="AK61" s="300"/>
      <c r="AL61" s="301"/>
      <c r="AM61" s="301"/>
      <c r="AN61" s="301"/>
      <c r="AO61" s="301"/>
      <c r="AP61" s="301"/>
      <c r="AQ61" s="301"/>
      <c r="AR61" s="301"/>
      <c r="AS61" s="301"/>
      <c r="AT61" s="301"/>
      <c r="AU61" s="301"/>
      <c r="AV61" s="301"/>
      <c r="AW61" s="301"/>
      <c r="AX61" s="302"/>
      <c r="AY61" s="303"/>
      <c r="AZ61" s="304"/>
      <c r="BA61" s="304"/>
      <c r="BB61" s="305"/>
      <c r="BC61" s="306">
        <f t="shared" si="0"/>
        <v>0</v>
      </c>
      <c r="BD61" s="307"/>
      <c r="BE61" s="307"/>
      <c r="BF61" s="308"/>
      <c r="BG61" s="309"/>
      <c r="BH61" s="310"/>
      <c r="BI61" s="310"/>
      <c r="BJ61" s="311"/>
      <c r="BK61" s="312">
        <f t="shared" si="1"/>
        <v>0</v>
      </c>
      <c r="BL61" s="313"/>
      <c r="BM61" s="313"/>
      <c r="BN61" s="313"/>
      <c r="BO61" s="313"/>
      <c r="BP61" s="314"/>
      <c r="BQ61" s="294"/>
      <c r="BR61" s="295"/>
      <c r="BS61" s="295"/>
      <c r="BT61" s="295"/>
      <c r="BU61" s="295"/>
      <c r="BV61" s="295"/>
      <c r="BW61" s="296"/>
      <c r="BX61" s="294"/>
      <c r="BY61" s="295"/>
      <c r="BZ61" s="295"/>
      <c r="CA61" s="295"/>
      <c r="CB61" s="295"/>
      <c r="CC61" s="296"/>
      <c r="CD61" s="294"/>
      <c r="CE61" s="295"/>
      <c r="CF61" s="295"/>
      <c r="CG61" s="295"/>
      <c r="CH61" s="295"/>
      <c r="CI61" s="296"/>
    </row>
    <row r="62" spans="2:88" ht="18" customHeight="1" x14ac:dyDescent="0.25">
      <c r="B62" s="327"/>
      <c r="C62" s="328"/>
      <c r="D62" s="328"/>
      <c r="E62" s="328"/>
      <c r="F62" s="328"/>
      <c r="G62" s="328"/>
      <c r="H62" s="328"/>
      <c r="I62" s="328"/>
      <c r="J62" s="328"/>
      <c r="K62" s="328"/>
      <c r="L62" s="328"/>
      <c r="M62" s="328"/>
      <c r="N62" s="328"/>
      <c r="O62" s="328"/>
      <c r="P62" s="328"/>
      <c r="Q62" s="328"/>
      <c r="R62" s="328"/>
      <c r="S62" s="328"/>
      <c r="T62" s="328"/>
      <c r="U62" s="328"/>
      <c r="V62" s="328"/>
      <c r="W62" s="328"/>
      <c r="X62" s="328"/>
      <c r="Y62" s="329"/>
      <c r="Z62" s="336"/>
      <c r="AA62" s="337"/>
      <c r="AB62" s="337"/>
      <c r="AC62" s="337"/>
      <c r="AD62" s="338"/>
      <c r="AE62" s="336"/>
      <c r="AF62" s="337"/>
      <c r="AG62" s="337"/>
      <c r="AH62" s="337"/>
      <c r="AI62" s="337"/>
      <c r="AJ62" s="337"/>
      <c r="AK62" s="300"/>
      <c r="AL62" s="301"/>
      <c r="AM62" s="301"/>
      <c r="AN62" s="301"/>
      <c r="AO62" s="301"/>
      <c r="AP62" s="301"/>
      <c r="AQ62" s="301"/>
      <c r="AR62" s="301"/>
      <c r="AS62" s="301"/>
      <c r="AT62" s="301"/>
      <c r="AU62" s="301"/>
      <c r="AV62" s="301"/>
      <c r="AW62" s="301"/>
      <c r="AX62" s="302"/>
      <c r="AY62" s="303"/>
      <c r="AZ62" s="304"/>
      <c r="BA62" s="304"/>
      <c r="BB62" s="305"/>
      <c r="BC62" s="306">
        <f t="shared" si="0"/>
        <v>0</v>
      </c>
      <c r="BD62" s="307"/>
      <c r="BE62" s="307"/>
      <c r="BF62" s="308"/>
      <c r="BG62" s="309"/>
      <c r="BH62" s="310"/>
      <c r="BI62" s="310"/>
      <c r="BJ62" s="311"/>
      <c r="BK62" s="312">
        <f t="shared" si="1"/>
        <v>0</v>
      </c>
      <c r="BL62" s="313"/>
      <c r="BM62" s="313"/>
      <c r="BN62" s="313"/>
      <c r="BO62" s="313"/>
      <c r="BP62" s="314"/>
      <c r="BQ62" s="294"/>
      <c r="BR62" s="295"/>
      <c r="BS62" s="295"/>
      <c r="BT62" s="295"/>
      <c r="BU62" s="295"/>
      <c r="BV62" s="295"/>
      <c r="BW62" s="296"/>
      <c r="BX62" s="294"/>
      <c r="BY62" s="295"/>
      <c r="BZ62" s="295"/>
      <c r="CA62" s="295"/>
      <c r="CB62" s="295"/>
      <c r="CC62" s="296"/>
      <c r="CD62" s="294"/>
      <c r="CE62" s="295"/>
      <c r="CF62" s="295"/>
      <c r="CG62" s="295"/>
      <c r="CH62" s="295"/>
      <c r="CI62" s="296"/>
    </row>
    <row r="63" spans="2:88" ht="18" customHeight="1" thickBot="1" x14ac:dyDescent="0.3">
      <c r="B63" s="330"/>
      <c r="C63" s="331"/>
      <c r="D63" s="331"/>
      <c r="E63" s="331"/>
      <c r="F63" s="331"/>
      <c r="G63" s="331"/>
      <c r="H63" s="331"/>
      <c r="I63" s="331"/>
      <c r="J63" s="331"/>
      <c r="K63" s="331"/>
      <c r="L63" s="331"/>
      <c r="M63" s="331"/>
      <c r="N63" s="331"/>
      <c r="O63" s="331"/>
      <c r="P63" s="331"/>
      <c r="Q63" s="331"/>
      <c r="R63" s="331"/>
      <c r="S63" s="331"/>
      <c r="T63" s="331"/>
      <c r="U63" s="331"/>
      <c r="V63" s="331"/>
      <c r="W63" s="331"/>
      <c r="X63" s="331"/>
      <c r="Y63" s="332"/>
      <c r="Z63" s="339"/>
      <c r="AA63" s="340"/>
      <c r="AB63" s="340"/>
      <c r="AC63" s="340"/>
      <c r="AD63" s="341"/>
      <c r="AE63" s="339"/>
      <c r="AF63" s="340"/>
      <c r="AG63" s="340"/>
      <c r="AH63" s="340"/>
      <c r="AI63" s="340"/>
      <c r="AJ63" s="340"/>
      <c r="AK63" s="392"/>
      <c r="AL63" s="393"/>
      <c r="AM63" s="393"/>
      <c r="AN63" s="393"/>
      <c r="AO63" s="393"/>
      <c r="AP63" s="393"/>
      <c r="AQ63" s="393"/>
      <c r="AR63" s="393"/>
      <c r="AS63" s="393"/>
      <c r="AT63" s="393"/>
      <c r="AU63" s="393"/>
      <c r="AV63" s="393"/>
      <c r="AW63" s="393"/>
      <c r="AX63" s="394"/>
      <c r="AY63" s="395"/>
      <c r="AZ63" s="396"/>
      <c r="BA63" s="396"/>
      <c r="BB63" s="397"/>
      <c r="BC63" s="398">
        <f t="shared" si="0"/>
        <v>0</v>
      </c>
      <c r="BD63" s="399"/>
      <c r="BE63" s="399"/>
      <c r="BF63" s="400"/>
      <c r="BG63" s="401"/>
      <c r="BH63" s="402"/>
      <c r="BI63" s="402"/>
      <c r="BJ63" s="403"/>
      <c r="BK63" s="404">
        <f t="shared" si="1"/>
        <v>0</v>
      </c>
      <c r="BL63" s="405"/>
      <c r="BM63" s="405"/>
      <c r="BN63" s="405"/>
      <c r="BO63" s="405"/>
      <c r="BP63" s="406"/>
      <c r="BQ63" s="297"/>
      <c r="BR63" s="298"/>
      <c r="BS63" s="298"/>
      <c r="BT63" s="298"/>
      <c r="BU63" s="298"/>
      <c r="BV63" s="298"/>
      <c r="BW63" s="299"/>
      <c r="BX63" s="297"/>
      <c r="BY63" s="298"/>
      <c r="BZ63" s="298"/>
      <c r="CA63" s="298"/>
      <c r="CB63" s="298"/>
      <c r="CC63" s="299"/>
      <c r="CD63" s="297"/>
      <c r="CE63" s="298"/>
      <c r="CF63" s="298"/>
      <c r="CG63" s="298"/>
      <c r="CH63" s="298"/>
      <c r="CI63" s="299"/>
    </row>
    <row r="64" spans="2:88" ht="18" customHeight="1" thickBot="1" x14ac:dyDescent="0.3">
      <c r="B64" s="377"/>
      <c r="C64" s="378"/>
      <c r="D64" s="378"/>
      <c r="E64" s="378"/>
      <c r="F64" s="378"/>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c r="AE64" s="378"/>
      <c r="AF64" s="378"/>
      <c r="AG64" s="378"/>
      <c r="AH64" s="378"/>
      <c r="AI64" s="378"/>
      <c r="AJ64" s="379"/>
      <c r="AK64" s="380" t="s">
        <v>3</v>
      </c>
      <c r="AL64" s="381"/>
      <c r="AM64" s="381"/>
      <c r="AN64" s="381"/>
      <c r="AO64" s="381"/>
      <c r="AP64" s="381"/>
      <c r="AQ64" s="381"/>
      <c r="AR64" s="381"/>
      <c r="AS64" s="381"/>
      <c r="AT64" s="381"/>
      <c r="AU64" s="381"/>
      <c r="AV64" s="381"/>
      <c r="AW64" s="381"/>
      <c r="AX64" s="381"/>
      <c r="AY64" s="382"/>
      <c r="AZ64" s="382"/>
      <c r="BA64" s="382"/>
      <c r="BB64" s="382"/>
      <c r="BC64" s="382"/>
      <c r="BD64" s="382"/>
      <c r="BE64" s="382"/>
      <c r="BF64" s="382"/>
      <c r="BG64" s="382"/>
      <c r="BH64" s="382"/>
      <c r="BI64" s="382"/>
      <c r="BJ64" s="383"/>
      <c r="BK64" s="384">
        <f>SUM(BK34:BK63)</f>
        <v>0</v>
      </c>
      <c r="BL64" s="385"/>
      <c r="BM64" s="385"/>
      <c r="BN64" s="385"/>
      <c r="BO64" s="385"/>
      <c r="BP64" s="386"/>
      <c r="BQ64" s="387" t="s">
        <v>100</v>
      </c>
      <c r="BR64" s="388"/>
      <c r="BS64" s="388"/>
      <c r="BT64" s="388"/>
      <c r="BU64" s="388"/>
      <c r="BV64" s="388"/>
      <c r="BW64" s="388"/>
      <c r="BX64" s="388"/>
      <c r="BY64" s="388"/>
      <c r="BZ64" s="388"/>
      <c r="CA64" s="388"/>
      <c r="CB64" s="388"/>
      <c r="CC64" s="389"/>
      <c r="CD64" s="390">
        <f>+CD34*AE34</f>
        <v>0</v>
      </c>
      <c r="CE64" s="390"/>
      <c r="CF64" s="390"/>
      <c r="CG64" s="390"/>
      <c r="CH64" s="390"/>
      <c r="CI64" s="391"/>
      <c r="CJ64" s="74"/>
    </row>
    <row r="65" spans="1:87" ht="18" customHeight="1" thickBot="1" x14ac:dyDescent="0.3">
      <c r="A65" s="75"/>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BG65" s="78"/>
      <c r="BH65" s="78"/>
      <c r="BI65" s="78"/>
      <c r="BJ65" s="78"/>
      <c r="BK65" s="79"/>
      <c r="BL65" s="79"/>
      <c r="BM65" s="79"/>
      <c r="BN65" s="79"/>
      <c r="BO65" s="79"/>
      <c r="BP65" s="79"/>
      <c r="BQ65" s="79"/>
      <c r="BR65" s="79"/>
      <c r="BS65" s="79"/>
      <c r="BT65" s="79"/>
      <c r="BU65" s="79"/>
      <c r="BV65" s="79"/>
      <c r="BW65" s="79"/>
      <c r="BX65" s="79"/>
      <c r="BY65" s="79"/>
      <c r="BZ65" s="79"/>
      <c r="CA65" s="79"/>
      <c r="CB65" s="79"/>
      <c r="CC65" s="79"/>
      <c r="CD65" s="79"/>
      <c r="CE65" s="79"/>
      <c r="CF65" s="79"/>
      <c r="CG65" s="79"/>
      <c r="CH65" s="79"/>
      <c r="CI65" s="79"/>
    </row>
    <row r="66" spans="1:87" ht="18" customHeight="1" x14ac:dyDescent="0.25">
      <c r="A66" s="75"/>
      <c r="B66" s="348" t="s">
        <v>0</v>
      </c>
      <c r="C66" s="349"/>
      <c r="D66" s="349"/>
      <c r="E66" s="349"/>
      <c r="F66" s="349"/>
      <c r="G66" s="349"/>
      <c r="H66" s="349"/>
      <c r="I66" s="349"/>
      <c r="J66" s="349"/>
      <c r="K66" s="349"/>
      <c r="L66" s="349"/>
      <c r="M66" s="349"/>
      <c r="N66" s="349"/>
      <c r="O66" s="349"/>
      <c r="P66" s="349"/>
      <c r="Q66" s="349"/>
      <c r="R66" s="349"/>
      <c r="S66" s="349"/>
      <c r="T66" s="349"/>
      <c r="U66" s="349"/>
      <c r="V66" s="349"/>
      <c r="W66" s="349"/>
      <c r="X66" s="349"/>
      <c r="Y66" s="350"/>
      <c r="Z66" s="348" t="s">
        <v>80</v>
      </c>
      <c r="AA66" s="349"/>
      <c r="AB66" s="349"/>
      <c r="AC66" s="349"/>
      <c r="AD66" s="350"/>
      <c r="AE66" s="357" t="s">
        <v>79</v>
      </c>
      <c r="AF66" s="358"/>
      <c r="AG66" s="358"/>
      <c r="AH66" s="358"/>
      <c r="AI66" s="358"/>
      <c r="AJ66" s="359"/>
      <c r="AK66" s="357" t="s">
        <v>81</v>
      </c>
      <c r="AL66" s="358"/>
      <c r="AM66" s="358"/>
      <c r="AN66" s="358"/>
      <c r="AO66" s="358"/>
      <c r="AP66" s="358"/>
      <c r="AQ66" s="358"/>
      <c r="AR66" s="358"/>
      <c r="AS66" s="358"/>
      <c r="AT66" s="358"/>
      <c r="AU66" s="358"/>
      <c r="AV66" s="358"/>
      <c r="AW66" s="358"/>
      <c r="AX66" s="359"/>
      <c r="AY66" s="357" t="s">
        <v>1</v>
      </c>
      <c r="AZ66" s="358"/>
      <c r="BA66" s="358"/>
      <c r="BB66" s="359"/>
      <c r="BC66" s="348" t="s">
        <v>104</v>
      </c>
      <c r="BD66" s="349"/>
      <c r="BE66" s="349"/>
      <c r="BF66" s="350"/>
      <c r="BG66" s="366" t="s">
        <v>82</v>
      </c>
      <c r="BH66" s="367"/>
      <c r="BI66" s="367"/>
      <c r="BJ66" s="368"/>
      <c r="BK66" s="315" t="s">
        <v>99</v>
      </c>
      <c r="BL66" s="316"/>
      <c r="BM66" s="316"/>
      <c r="BN66" s="316"/>
      <c r="BO66" s="316"/>
      <c r="BP66" s="317"/>
      <c r="BQ66" s="315" t="s">
        <v>83</v>
      </c>
      <c r="BR66" s="316"/>
      <c r="BS66" s="316"/>
      <c r="BT66" s="316"/>
      <c r="BU66" s="316"/>
      <c r="BV66" s="316"/>
      <c r="BW66" s="317"/>
      <c r="BX66" s="315" t="s">
        <v>84</v>
      </c>
      <c r="BY66" s="316"/>
      <c r="BZ66" s="316"/>
      <c r="CA66" s="316"/>
      <c r="CB66" s="316"/>
      <c r="CC66" s="317"/>
      <c r="CD66" s="315" t="s">
        <v>85</v>
      </c>
      <c r="CE66" s="316"/>
      <c r="CF66" s="316"/>
      <c r="CG66" s="316"/>
      <c r="CH66" s="316"/>
      <c r="CI66" s="317"/>
    </row>
    <row r="67" spans="1:87" ht="18" customHeight="1" x14ac:dyDescent="0.25">
      <c r="A67" s="75"/>
      <c r="B67" s="351"/>
      <c r="C67" s="352"/>
      <c r="D67" s="352"/>
      <c r="E67" s="352"/>
      <c r="F67" s="352"/>
      <c r="G67" s="352"/>
      <c r="H67" s="352"/>
      <c r="I67" s="352"/>
      <c r="J67" s="352"/>
      <c r="K67" s="352"/>
      <c r="L67" s="352"/>
      <c r="M67" s="352"/>
      <c r="N67" s="352"/>
      <c r="O67" s="352"/>
      <c r="P67" s="352"/>
      <c r="Q67" s="352"/>
      <c r="R67" s="352"/>
      <c r="S67" s="352"/>
      <c r="T67" s="352"/>
      <c r="U67" s="352"/>
      <c r="V67" s="352"/>
      <c r="W67" s="352"/>
      <c r="X67" s="352"/>
      <c r="Y67" s="353"/>
      <c r="Z67" s="351"/>
      <c r="AA67" s="352"/>
      <c r="AB67" s="352"/>
      <c r="AC67" s="352"/>
      <c r="AD67" s="353"/>
      <c r="AE67" s="360"/>
      <c r="AF67" s="361"/>
      <c r="AG67" s="361"/>
      <c r="AH67" s="361"/>
      <c r="AI67" s="361"/>
      <c r="AJ67" s="362"/>
      <c r="AK67" s="360"/>
      <c r="AL67" s="361"/>
      <c r="AM67" s="361"/>
      <c r="AN67" s="361"/>
      <c r="AO67" s="361"/>
      <c r="AP67" s="361"/>
      <c r="AQ67" s="361"/>
      <c r="AR67" s="361"/>
      <c r="AS67" s="361"/>
      <c r="AT67" s="361"/>
      <c r="AU67" s="361"/>
      <c r="AV67" s="361"/>
      <c r="AW67" s="361"/>
      <c r="AX67" s="362"/>
      <c r="AY67" s="360"/>
      <c r="AZ67" s="361"/>
      <c r="BA67" s="361"/>
      <c r="BB67" s="362"/>
      <c r="BC67" s="351"/>
      <c r="BD67" s="352"/>
      <c r="BE67" s="352"/>
      <c r="BF67" s="353"/>
      <c r="BG67" s="369"/>
      <c r="BH67" s="370"/>
      <c r="BI67" s="370"/>
      <c r="BJ67" s="371"/>
      <c r="BK67" s="318"/>
      <c r="BL67" s="319"/>
      <c r="BM67" s="319"/>
      <c r="BN67" s="319"/>
      <c r="BO67" s="319"/>
      <c r="BP67" s="320"/>
      <c r="BQ67" s="318"/>
      <c r="BR67" s="319"/>
      <c r="BS67" s="319"/>
      <c r="BT67" s="319"/>
      <c r="BU67" s="319"/>
      <c r="BV67" s="319"/>
      <c r="BW67" s="320"/>
      <c r="BX67" s="318"/>
      <c r="BY67" s="319"/>
      <c r="BZ67" s="319"/>
      <c r="CA67" s="319"/>
      <c r="CB67" s="319"/>
      <c r="CC67" s="320"/>
      <c r="CD67" s="318"/>
      <c r="CE67" s="319"/>
      <c r="CF67" s="319"/>
      <c r="CG67" s="319"/>
      <c r="CH67" s="319"/>
      <c r="CI67" s="320"/>
    </row>
    <row r="68" spans="1:87" ht="18" customHeight="1" thickBot="1" x14ac:dyDescent="0.3">
      <c r="A68" s="75"/>
      <c r="B68" s="354"/>
      <c r="C68" s="355"/>
      <c r="D68" s="355"/>
      <c r="E68" s="355"/>
      <c r="F68" s="355"/>
      <c r="G68" s="355"/>
      <c r="H68" s="355"/>
      <c r="I68" s="355"/>
      <c r="J68" s="355"/>
      <c r="K68" s="355"/>
      <c r="L68" s="355"/>
      <c r="M68" s="355"/>
      <c r="N68" s="355"/>
      <c r="O68" s="355"/>
      <c r="P68" s="355"/>
      <c r="Q68" s="355"/>
      <c r="R68" s="355"/>
      <c r="S68" s="355"/>
      <c r="T68" s="355"/>
      <c r="U68" s="355"/>
      <c r="V68" s="355"/>
      <c r="W68" s="355"/>
      <c r="X68" s="355"/>
      <c r="Y68" s="356"/>
      <c r="Z68" s="354"/>
      <c r="AA68" s="355"/>
      <c r="AB68" s="355"/>
      <c r="AC68" s="355"/>
      <c r="AD68" s="356"/>
      <c r="AE68" s="363"/>
      <c r="AF68" s="364"/>
      <c r="AG68" s="364"/>
      <c r="AH68" s="364"/>
      <c r="AI68" s="364"/>
      <c r="AJ68" s="365"/>
      <c r="AK68" s="360"/>
      <c r="AL68" s="361"/>
      <c r="AM68" s="361"/>
      <c r="AN68" s="361"/>
      <c r="AO68" s="361"/>
      <c r="AP68" s="361"/>
      <c r="AQ68" s="361"/>
      <c r="AR68" s="361"/>
      <c r="AS68" s="361"/>
      <c r="AT68" s="361"/>
      <c r="AU68" s="361"/>
      <c r="AV68" s="361"/>
      <c r="AW68" s="361"/>
      <c r="AX68" s="362"/>
      <c r="AY68" s="360"/>
      <c r="AZ68" s="361"/>
      <c r="BA68" s="361"/>
      <c r="BB68" s="362"/>
      <c r="BC68" s="351"/>
      <c r="BD68" s="352"/>
      <c r="BE68" s="352"/>
      <c r="BF68" s="353"/>
      <c r="BG68" s="369"/>
      <c r="BH68" s="370"/>
      <c r="BI68" s="370"/>
      <c r="BJ68" s="371"/>
      <c r="BK68" s="318"/>
      <c r="BL68" s="319"/>
      <c r="BM68" s="319"/>
      <c r="BN68" s="319"/>
      <c r="BO68" s="319"/>
      <c r="BP68" s="320"/>
      <c r="BQ68" s="321"/>
      <c r="BR68" s="322"/>
      <c r="BS68" s="322"/>
      <c r="BT68" s="322"/>
      <c r="BU68" s="322"/>
      <c r="BV68" s="322"/>
      <c r="BW68" s="323"/>
      <c r="BX68" s="321"/>
      <c r="BY68" s="322"/>
      <c r="BZ68" s="322"/>
      <c r="CA68" s="322"/>
      <c r="CB68" s="322"/>
      <c r="CC68" s="323"/>
      <c r="CD68" s="321"/>
      <c r="CE68" s="322"/>
      <c r="CF68" s="322"/>
      <c r="CG68" s="322"/>
      <c r="CH68" s="322"/>
      <c r="CI68" s="323"/>
    </row>
    <row r="69" spans="1:87" ht="18" customHeight="1" x14ac:dyDescent="0.25">
      <c r="A69" s="75"/>
      <c r="B69" s="324"/>
      <c r="C69" s="325"/>
      <c r="D69" s="325"/>
      <c r="E69" s="325"/>
      <c r="F69" s="325"/>
      <c r="G69" s="325"/>
      <c r="H69" s="325"/>
      <c r="I69" s="325"/>
      <c r="J69" s="325"/>
      <c r="K69" s="325"/>
      <c r="L69" s="325"/>
      <c r="M69" s="325"/>
      <c r="N69" s="325"/>
      <c r="O69" s="325"/>
      <c r="P69" s="325"/>
      <c r="Q69" s="325"/>
      <c r="R69" s="325"/>
      <c r="S69" s="325"/>
      <c r="T69" s="325"/>
      <c r="U69" s="325"/>
      <c r="V69" s="325"/>
      <c r="W69" s="325"/>
      <c r="X69" s="325"/>
      <c r="Y69" s="326"/>
      <c r="Z69" s="333"/>
      <c r="AA69" s="334"/>
      <c r="AB69" s="334"/>
      <c r="AC69" s="334"/>
      <c r="AD69" s="335"/>
      <c r="AE69" s="333"/>
      <c r="AF69" s="334"/>
      <c r="AG69" s="334"/>
      <c r="AH69" s="334"/>
      <c r="AI69" s="334"/>
      <c r="AJ69" s="334"/>
      <c r="AK69" s="342"/>
      <c r="AL69" s="343"/>
      <c r="AM69" s="343"/>
      <c r="AN69" s="343"/>
      <c r="AO69" s="343"/>
      <c r="AP69" s="343"/>
      <c r="AQ69" s="343"/>
      <c r="AR69" s="343"/>
      <c r="AS69" s="343"/>
      <c r="AT69" s="343"/>
      <c r="AU69" s="343"/>
      <c r="AV69" s="343"/>
      <c r="AW69" s="343"/>
      <c r="AX69" s="344"/>
      <c r="AY69" s="409"/>
      <c r="AZ69" s="346"/>
      <c r="BA69" s="346"/>
      <c r="BB69" s="410"/>
      <c r="BC69" s="345">
        <f>+$AE$69*AY69</f>
        <v>0</v>
      </c>
      <c r="BD69" s="346"/>
      <c r="BE69" s="346"/>
      <c r="BF69" s="347"/>
      <c r="BG69" s="285"/>
      <c r="BH69" s="286"/>
      <c r="BI69" s="286"/>
      <c r="BJ69" s="287"/>
      <c r="BK69" s="288">
        <f>+AY69*BG69</f>
        <v>0</v>
      </c>
      <c r="BL69" s="289"/>
      <c r="BM69" s="289"/>
      <c r="BN69" s="289"/>
      <c r="BO69" s="289"/>
      <c r="BP69" s="290"/>
      <c r="BQ69" s="291"/>
      <c r="BR69" s="292"/>
      <c r="BS69" s="292"/>
      <c r="BT69" s="292"/>
      <c r="BU69" s="292"/>
      <c r="BV69" s="292"/>
      <c r="BW69" s="293"/>
      <c r="BX69" s="291">
        <f>+(((BK99+BQ69)*30)/70)</f>
        <v>0</v>
      </c>
      <c r="BY69" s="292"/>
      <c r="BZ69" s="292"/>
      <c r="CA69" s="292"/>
      <c r="CB69" s="292"/>
      <c r="CC69" s="293"/>
      <c r="CD69" s="291">
        <f>+BK99+BQ69+BX69</f>
        <v>0</v>
      </c>
      <c r="CE69" s="292"/>
      <c r="CF69" s="292"/>
      <c r="CG69" s="292"/>
      <c r="CH69" s="292"/>
      <c r="CI69" s="293"/>
    </row>
    <row r="70" spans="1:87" ht="18" customHeight="1" x14ac:dyDescent="0.25">
      <c r="A70" s="75"/>
      <c r="B70" s="327"/>
      <c r="C70" s="328"/>
      <c r="D70" s="328"/>
      <c r="E70" s="328"/>
      <c r="F70" s="328"/>
      <c r="G70" s="328"/>
      <c r="H70" s="328"/>
      <c r="I70" s="328"/>
      <c r="J70" s="328"/>
      <c r="K70" s="328"/>
      <c r="L70" s="328"/>
      <c r="M70" s="328"/>
      <c r="N70" s="328"/>
      <c r="O70" s="328"/>
      <c r="P70" s="328"/>
      <c r="Q70" s="328"/>
      <c r="R70" s="328"/>
      <c r="S70" s="328"/>
      <c r="T70" s="328"/>
      <c r="U70" s="328"/>
      <c r="V70" s="328"/>
      <c r="W70" s="328"/>
      <c r="X70" s="328"/>
      <c r="Y70" s="329"/>
      <c r="Z70" s="336"/>
      <c r="AA70" s="337"/>
      <c r="AB70" s="337"/>
      <c r="AC70" s="337"/>
      <c r="AD70" s="338"/>
      <c r="AE70" s="336"/>
      <c r="AF70" s="337"/>
      <c r="AG70" s="337"/>
      <c r="AH70" s="337"/>
      <c r="AI70" s="337"/>
      <c r="AJ70" s="337"/>
      <c r="AK70" s="300"/>
      <c r="AL70" s="301"/>
      <c r="AM70" s="301"/>
      <c r="AN70" s="301"/>
      <c r="AO70" s="301"/>
      <c r="AP70" s="301"/>
      <c r="AQ70" s="301"/>
      <c r="AR70" s="301"/>
      <c r="AS70" s="301"/>
      <c r="AT70" s="301"/>
      <c r="AU70" s="301"/>
      <c r="AV70" s="301"/>
      <c r="AW70" s="301"/>
      <c r="AX70" s="302"/>
      <c r="AY70" s="407"/>
      <c r="AZ70" s="304"/>
      <c r="BA70" s="304"/>
      <c r="BB70" s="408"/>
      <c r="BC70" s="306">
        <f t="shared" ref="BC70:BC98" si="2">+$AE$69*AY70</f>
        <v>0</v>
      </c>
      <c r="BD70" s="307"/>
      <c r="BE70" s="307"/>
      <c r="BF70" s="308"/>
      <c r="BG70" s="309"/>
      <c r="BH70" s="310"/>
      <c r="BI70" s="310"/>
      <c r="BJ70" s="311"/>
      <c r="BK70" s="312">
        <f t="shared" ref="BK70:BK98" si="3">+AY70*BG70</f>
        <v>0</v>
      </c>
      <c r="BL70" s="313"/>
      <c r="BM70" s="313"/>
      <c r="BN70" s="313"/>
      <c r="BO70" s="313"/>
      <c r="BP70" s="314"/>
      <c r="BQ70" s="294"/>
      <c r="BR70" s="295"/>
      <c r="BS70" s="295"/>
      <c r="BT70" s="295"/>
      <c r="BU70" s="295"/>
      <c r="BV70" s="295"/>
      <c r="BW70" s="296"/>
      <c r="BX70" s="294"/>
      <c r="BY70" s="295"/>
      <c r="BZ70" s="295"/>
      <c r="CA70" s="295"/>
      <c r="CB70" s="295"/>
      <c r="CC70" s="296"/>
      <c r="CD70" s="294"/>
      <c r="CE70" s="295"/>
      <c r="CF70" s="295"/>
      <c r="CG70" s="295"/>
      <c r="CH70" s="295"/>
      <c r="CI70" s="296"/>
    </row>
    <row r="71" spans="1:87" ht="18" customHeight="1" x14ac:dyDescent="0.25">
      <c r="A71" s="75"/>
      <c r="B71" s="327"/>
      <c r="C71" s="328"/>
      <c r="D71" s="328"/>
      <c r="E71" s="328"/>
      <c r="F71" s="328"/>
      <c r="G71" s="328"/>
      <c r="H71" s="328"/>
      <c r="I71" s="328"/>
      <c r="J71" s="328"/>
      <c r="K71" s="328"/>
      <c r="L71" s="328"/>
      <c r="M71" s="328"/>
      <c r="N71" s="328"/>
      <c r="O71" s="328"/>
      <c r="P71" s="328"/>
      <c r="Q71" s="328"/>
      <c r="R71" s="328"/>
      <c r="S71" s="328"/>
      <c r="T71" s="328"/>
      <c r="U71" s="328"/>
      <c r="V71" s="328"/>
      <c r="W71" s="328"/>
      <c r="X71" s="328"/>
      <c r="Y71" s="329"/>
      <c r="Z71" s="336"/>
      <c r="AA71" s="337"/>
      <c r="AB71" s="337"/>
      <c r="AC71" s="337"/>
      <c r="AD71" s="338"/>
      <c r="AE71" s="336"/>
      <c r="AF71" s="337"/>
      <c r="AG71" s="337"/>
      <c r="AH71" s="337"/>
      <c r="AI71" s="337"/>
      <c r="AJ71" s="337"/>
      <c r="AK71" s="300"/>
      <c r="AL71" s="301"/>
      <c r="AM71" s="301"/>
      <c r="AN71" s="301"/>
      <c r="AO71" s="301"/>
      <c r="AP71" s="301"/>
      <c r="AQ71" s="301"/>
      <c r="AR71" s="301"/>
      <c r="AS71" s="301"/>
      <c r="AT71" s="301"/>
      <c r="AU71" s="301"/>
      <c r="AV71" s="301"/>
      <c r="AW71" s="301"/>
      <c r="AX71" s="302"/>
      <c r="AY71" s="407"/>
      <c r="AZ71" s="304"/>
      <c r="BA71" s="304"/>
      <c r="BB71" s="408"/>
      <c r="BC71" s="306">
        <f t="shared" si="2"/>
        <v>0</v>
      </c>
      <c r="BD71" s="307"/>
      <c r="BE71" s="307"/>
      <c r="BF71" s="308"/>
      <c r="BG71" s="309"/>
      <c r="BH71" s="310"/>
      <c r="BI71" s="310"/>
      <c r="BJ71" s="311"/>
      <c r="BK71" s="312">
        <f t="shared" si="3"/>
        <v>0</v>
      </c>
      <c r="BL71" s="313"/>
      <c r="BM71" s="313"/>
      <c r="BN71" s="313"/>
      <c r="BO71" s="313"/>
      <c r="BP71" s="314"/>
      <c r="BQ71" s="294"/>
      <c r="BR71" s="295"/>
      <c r="BS71" s="295"/>
      <c r="BT71" s="295"/>
      <c r="BU71" s="295"/>
      <c r="BV71" s="295"/>
      <c r="BW71" s="296"/>
      <c r="BX71" s="294"/>
      <c r="BY71" s="295"/>
      <c r="BZ71" s="295"/>
      <c r="CA71" s="295"/>
      <c r="CB71" s="295"/>
      <c r="CC71" s="296"/>
      <c r="CD71" s="294"/>
      <c r="CE71" s="295"/>
      <c r="CF71" s="295"/>
      <c r="CG71" s="295"/>
      <c r="CH71" s="295"/>
      <c r="CI71" s="296"/>
    </row>
    <row r="72" spans="1:87" ht="18" customHeight="1" x14ac:dyDescent="0.25">
      <c r="A72" s="75"/>
      <c r="B72" s="327"/>
      <c r="C72" s="328"/>
      <c r="D72" s="328"/>
      <c r="E72" s="328"/>
      <c r="F72" s="328"/>
      <c r="G72" s="328"/>
      <c r="H72" s="328"/>
      <c r="I72" s="328"/>
      <c r="J72" s="328"/>
      <c r="K72" s="328"/>
      <c r="L72" s="328"/>
      <c r="M72" s="328"/>
      <c r="N72" s="328"/>
      <c r="O72" s="328"/>
      <c r="P72" s="328"/>
      <c r="Q72" s="328"/>
      <c r="R72" s="328"/>
      <c r="S72" s="328"/>
      <c r="T72" s="328"/>
      <c r="U72" s="328"/>
      <c r="V72" s="328"/>
      <c r="W72" s="328"/>
      <c r="X72" s="328"/>
      <c r="Y72" s="329"/>
      <c r="Z72" s="336"/>
      <c r="AA72" s="337"/>
      <c r="AB72" s="337"/>
      <c r="AC72" s="337"/>
      <c r="AD72" s="338"/>
      <c r="AE72" s="336"/>
      <c r="AF72" s="337"/>
      <c r="AG72" s="337"/>
      <c r="AH72" s="337"/>
      <c r="AI72" s="337"/>
      <c r="AJ72" s="337"/>
      <c r="AK72" s="300"/>
      <c r="AL72" s="301"/>
      <c r="AM72" s="301"/>
      <c r="AN72" s="301"/>
      <c r="AO72" s="301"/>
      <c r="AP72" s="301"/>
      <c r="AQ72" s="301"/>
      <c r="AR72" s="301"/>
      <c r="AS72" s="301"/>
      <c r="AT72" s="301"/>
      <c r="AU72" s="301"/>
      <c r="AV72" s="301"/>
      <c r="AW72" s="301"/>
      <c r="AX72" s="302"/>
      <c r="AY72" s="407"/>
      <c r="AZ72" s="304"/>
      <c r="BA72" s="304"/>
      <c r="BB72" s="408"/>
      <c r="BC72" s="306">
        <f t="shared" si="2"/>
        <v>0</v>
      </c>
      <c r="BD72" s="307"/>
      <c r="BE72" s="307"/>
      <c r="BF72" s="308"/>
      <c r="BG72" s="309"/>
      <c r="BH72" s="310"/>
      <c r="BI72" s="310"/>
      <c r="BJ72" s="311"/>
      <c r="BK72" s="312">
        <f t="shared" si="3"/>
        <v>0</v>
      </c>
      <c r="BL72" s="313"/>
      <c r="BM72" s="313"/>
      <c r="BN72" s="313"/>
      <c r="BO72" s="313"/>
      <c r="BP72" s="314"/>
      <c r="BQ72" s="294"/>
      <c r="BR72" s="295"/>
      <c r="BS72" s="295"/>
      <c r="BT72" s="295"/>
      <c r="BU72" s="295"/>
      <c r="BV72" s="295"/>
      <c r="BW72" s="296"/>
      <c r="BX72" s="294"/>
      <c r="BY72" s="295"/>
      <c r="BZ72" s="295"/>
      <c r="CA72" s="295"/>
      <c r="CB72" s="295"/>
      <c r="CC72" s="296"/>
      <c r="CD72" s="294"/>
      <c r="CE72" s="295"/>
      <c r="CF72" s="295"/>
      <c r="CG72" s="295"/>
      <c r="CH72" s="295"/>
      <c r="CI72" s="296"/>
    </row>
    <row r="73" spans="1:87" ht="18" customHeight="1" x14ac:dyDescent="0.25">
      <c r="A73" s="75"/>
      <c r="B73" s="327"/>
      <c r="C73" s="328"/>
      <c r="D73" s="328"/>
      <c r="E73" s="328"/>
      <c r="F73" s="328"/>
      <c r="G73" s="328"/>
      <c r="H73" s="328"/>
      <c r="I73" s="328"/>
      <c r="J73" s="328"/>
      <c r="K73" s="328"/>
      <c r="L73" s="328"/>
      <c r="M73" s="328"/>
      <c r="N73" s="328"/>
      <c r="O73" s="328"/>
      <c r="P73" s="328"/>
      <c r="Q73" s="328"/>
      <c r="R73" s="328"/>
      <c r="S73" s="328"/>
      <c r="T73" s="328"/>
      <c r="U73" s="328"/>
      <c r="V73" s="328"/>
      <c r="W73" s="328"/>
      <c r="X73" s="328"/>
      <c r="Y73" s="329"/>
      <c r="Z73" s="336"/>
      <c r="AA73" s="337"/>
      <c r="AB73" s="337"/>
      <c r="AC73" s="337"/>
      <c r="AD73" s="338"/>
      <c r="AE73" s="336"/>
      <c r="AF73" s="337"/>
      <c r="AG73" s="337"/>
      <c r="AH73" s="337"/>
      <c r="AI73" s="337"/>
      <c r="AJ73" s="337"/>
      <c r="AK73" s="300"/>
      <c r="AL73" s="301"/>
      <c r="AM73" s="301"/>
      <c r="AN73" s="301"/>
      <c r="AO73" s="301"/>
      <c r="AP73" s="301"/>
      <c r="AQ73" s="301"/>
      <c r="AR73" s="301"/>
      <c r="AS73" s="301"/>
      <c r="AT73" s="301"/>
      <c r="AU73" s="301"/>
      <c r="AV73" s="301"/>
      <c r="AW73" s="301"/>
      <c r="AX73" s="302"/>
      <c r="AY73" s="407"/>
      <c r="AZ73" s="304"/>
      <c r="BA73" s="304"/>
      <c r="BB73" s="408"/>
      <c r="BC73" s="306">
        <f t="shared" si="2"/>
        <v>0</v>
      </c>
      <c r="BD73" s="307"/>
      <c r="BE73" s="307"/>
      <c r="BF73" s="308"/>
      <c r="BG73" s="309"/>
      <c r="BH73" s="310"/>
      <c r="BI73" s="310"/>
      <c r="BJ73" s="311"/>
      <c r="BK73" s="312">
        <f t="shared" si="3"/>
        <v>0</v>
      </c>
      <c r="BL73" s="313"/>
      <c r="BM73" s="313"/>
      <c r="BN73" s="313"/>
      <c r="BO73" s="313"/>
      <c r="BP73" s="314"/>
      <c r="BQ73" s="294"/>
      <c r="BR73" s="295"/>
      <c r="BS73" s="295"/>
      <c r="BT73" s="295"/>
      <c r="BU73" s="295"/>
      <c r="BV73" s="295"/>
      <c r="BW73" s="296"/>
      <c r="BX73" s="294"/>
      <c r="BY73" s="295"/>
      <c r="BZ73" s="295"/>
      <c r="CA73" s="295"/>
      <c r="CB73" s="295"/>
      <c r="CC73" s="296"/>
      <c r="CD73" s="294"/>
      <c r="CE73" s="295"/>
      <c r="CF73" s="295"/>
      <c r="CG73" s="295"/>
      <c r="CH73" s="295"/>
      <c r="CI73" s="296"/>
    </row>
    <row r="74" spans="1:87" ht="18" customHeight="1" x14ac:dyDescent="0.25">
      <c r="A74" s="75"/>
      <c r="B74" s="327"/>
      <c r="C74" s="328"/>
      <c r="D74" s="328"/>
      <c r="E74" s="328"/>
      <c r="F74" s="328"/>
      <c r="G74" s="328"/>
      <c r="H74" s="328"/>
      <c r="I74" s="328"/>
      <c r="J74" s="328"/>
      <c r="K74" s="328"/>
      <c r="L74" s="328"/>
      <c r="M74" s="328"/>
      <c r="N74" s="328"/>
      <c r="O74" s="328"/>
      <c r="P74" s="328"/>
      <c r="Q74" s="328"/>
      <c r="R74" s="328"/>
      <c r="S74" s="328"/>
      <c r="T74" s="328"/>
      <c r="U74" s="328"/>
      <c r="V74" s="328"/>
      <c r="W74" s="328"/>
      <c r="X74" s="328"/>
      <c r="Y74" s="329"/>
      <c r="Z74" s="336"/>
      <c r="AA74" s="337"/>
      <c r="AB74" s="337"/>
      <c r="AC74" s="337"/>
      <c r="AD74" s="338"/>
      <c r="AE74" s="336"/>
      <c r="AF74" s="337"/>
      <c r="AG74" s="337"/>
      <c r="AH74" s="337"/>
      <c r="AI74" s="337"/>
      <c r="AJ74" s="337"/>
      <c r="AK74" s="300"/>
      <c r="AL74" s="301"/>
      <c r="AM74" s="301"/>
      <c r="AN74" s="301"/>
      <c r="AO74" s="301"/>
      <c r="AP74" s="301"/>
      <c r="AQ74" s="301"/>
      <c r="AR74" s="301"/>
      <c r="AS74" s="301"/>
      <c r="AT74" s="301"/>
      <c r="AU74" s="301"/>
      <c r="AV74" s="301"/>
      <c r="AW74" s="301"/>
      <c r="AX74" s="302"/>
      <c r="AY74" s="407"/>
      <c r="AZ74" s="304"/>
      <c r="BA74" s="304"/>
      <c r="BB74" s="408"/>
      <c r="BC74" s="306">
        <f t="shared" si="2"/>
        <v>0</v>
      </c>
      <c r="BD74" s="307"/>
      <c r="BE74" s="307"/>
      <c r="BF74" s="308"/>
      <c r="BG74" s="309"/>
      <c r="BH74" s="310"/>
      <c r="BI74" s="310"/>
      <c r="BJ74" s="311"/>
      <c r="BK74" s="312">
        <f t="shared" si="3"/>
        <v>0</v>
      </c>
      <c r="BL74" s="313"/>
      <c r="BM74" s="313"/>
      <c r="BN74" s="313"/>
      <c r="BO74" s="313"/>
      <c r="BP74" s="314"/>
      <c r="BQ74" s="294"/>
      <c r="BR74" s="295"/>
      <c r="BS74" s="295"/>
      <c r="BT74" s="295"/>
      <c r="BU74" s="295"/>
      <c r="BV74" s="295"/>
      <c r="BW74" s="296"/>
      <c r="BX74" s="294"/>
      <c r="BY74" s="295"/>
      <c r="BZ74" s="295"/>
      <c r="CA74" s="295"/>
      <c r="CB74" s="295"/>
      <c r="CC74" s="296"/>
      <c r="CD74" s="294"/>
      <c r="CE74" s="295"/>
      <c r="CF74" s="295"/>
      <c r="CG74" s="295"/>
      <c r="CH74" s="295"/>
      <c r="CI74" s="296"/>
    </row>
    <row r="75" spans="1:87" ht="18" customHeight="1" x14ac:dyDescent="0.25">
      <c r="A75" s="75"/>
      <c r="B75" s="327"/>
      <c r="C75" s="328"/>
      <c r="D75" s="328"/>
      <c r="E75" s="328"/>
      <c r="F75" s="328"/>
      <c r="G75" s="328"/>
      <c r="H75" s="328"/>
      <c r="I75" s="328"/>
      <c r="J75" s="328"/>
      <c r="K75" s="328"/>
      <c r="L75" s="328"/>
      <c r="M75" s="328"/>
      <c r="N75" s="328"/>
      <c r="O75" s="328"/>
      <c r="P75" s="328"/>
      <c r="Q75" s="328"/>
      <c r="R75" s="328"/>
      <c r="S75" s="328"/>
      <c r="T75" s="328"/>
      <c r="U75" s="328"/>
      <c r="V75" s="328"/>
      <c r="W75" s="328"/>
      <c r="X75" s="328"/>
      <c r="Y75" s="329"/>
      <c r="Z75" s="336"/>
      <c r="AA75" s="337"/>
      <c r="AB75" s="337"/>
      <c r="AC75" s="337"/>
      <c r="AD75" s="338"/>
      <c r="AE75" s="336"/>
      <c r="AF75" s="337"/>
      <c r="AG75" s="337"/>
      <c r="AH75" s="337"/>
      <c r="AI75" s="337"/>
      <c r="AJ75" s="337"/>
      <c r="AK75" s="300"/>
      <c r="AL75" s="301"/>
      <c r="AM75" s="301"/>
      <c r="AN75" s="301"/>
      <c r="AO75" s="301"/>
      <c r="AP75" s="301"/>
      <c r="AQ75" s="301"/>
      <c r="AR75" s="301"/>
      <c r="AS75" s="301"/>
      <c r="AT75" s="301"/>
      <c r="AU75" s="301"/>
      <c r="AV75" s="301"/>
      <c r="AW75" s="301"/>
      <c r="AX75" s="302"/>
      <c r="AY75" s="407"/>
      <c r="AZ75" s="304"/>
      <c r="BA75" s="304"/>
      <c r="BB75" s="408"/>
      <c r="BC75" s="306">
        <f t="shared" si="2"/>
        <v>0</v>
      </c>
      <c r="BD75" s="307"/>
      <c r="BE75" s="307"/>
      <c r="BF75" s="308"/>
      <c r="BG75" s="309"/>
      <c r="BH75" s="310"/>
      <c r="BI75" s="310"/>
      <c r="BJ75" s="311"/>
      <c r="BK75" s="312">
        <f t="shared" si="3"/>
        <v>0</v>
      </c>
      <c r="BL75" s="313"/>
      <c r="BM75" s="313"/>
      <c r="BN75" s="313"/>
      <c r="BO75" s="313"/>
      <c r="BP75" s="314"/>
      <c r="BQ75" s="294"/>
      <c r="BR75" s="295"/>
      <c r="BS75" s="295"/>
      <c r="BT75" s="295"/>
      <c r="BU75" s="295"/>
      <c r="BV75" s="295"/>
      <c r="BW75" s="296"/>
      <c r="BX75" s="294"/>
      <c r="BY75" s="295"/>
      <c r="BZ75" s="295"/>
      <c r="CA75" s="295"/>
      <c r="CB75" s="295"/>
      <c r="CC75" s="296"/>
      <c r="CD75" s="294"/>
      <c r="CE75" s="295"/>
      <c r="CF75" s="295"/>
      <c r="CG75" s="295"/>
      <c r="CH75" s="295"/>
      <c r="CI75" s="296"/>
    </row>
    <row r="76" spans="1:87" ht="18" customHeight="1" x14ac:dyDescent="0.25">
      <c r="A76" s="75"/>
      <c r="B76" s="327"/>
      <c r="C76" s="328"/>
      <c r="D76" s="328"/>
      <c r="E76" s="328"/>
      <c r="F76" s="328"/>
      <c r="G76" s="328"/>
      <c r="H76" s="328"/>
      <c r="I76" s="328"/>
      <c r="J76" s="328"/>
      <c r="K76" s="328"/>
      <c r="L76" s="328"/>
      <c r="M76" s="328"/>
      <c r="N76" s="328"/>
      <c r="O76" s="328"/>
      <c r="P76" s="328"/>
      <c r="Q76" s="328"/>
      <c r="R76" s="328"/>
      <c r="S76" s="328"/>
      <c r="T76" s="328"/>
      <c r="U76" s="328"/>
      <c r="V76" s="328"/>
      <c r="W76" s="328"/>
      <c r="X76" s="328"/>
      <c r="Y76" s="329"/>
      <c r="Z76" s="336"/>
      <c r="AA76" s="337"/>
      <c r="AB76" s="337"/>
      <c r="AC76" s="337"/>
      <c r="AD76" s="338"/>
      <c r="AE76" s="336"/>
      <c r="AF76" s="337"/>
      <c r="AG76" s="337"/>
      <c r="AH76" s="337"/>
      <c r="AI76" s="337"/>
      <c r="AJ76" s="337"/>
      <c r="AK76" s="300"/>
      <c r="AL76" s="301"/>
      <c r="AM76" s="301"/>
      <c r="AN76" s="301"/>
      <c r="AO76" s="301"/>
      <c r="AP76" s="301"/>
      <c r="AQ76" s="301"/>
      <c r="AR76" s="301"/>
      <c r="AS76" s="301"/>
      <c r="AT76" s="301"/>
      <c r="AU76" s="301"/>
      <c r="AV76" s="301"/>
      <c r="AW76" s="301"/>
      <c r="AX76" s="302"/>
      <c r="AY76" s="407"/>
      <c r="AZ76" s="304"/>
      <c r="BA76" s="304"/>
      <c r="BB76" s="408"/>
      <c r="BC76" s="306">
        <f t="shared" si="2"/>
        <v>0</v>
      </c>
      <c r="BD76" s="307"/>
      <c r="BE76" s="307"/>
      <c r="BF76" s="308"/>
      <c r="BG76" s="309"/>
      <c r="BH76" s="310"/>
      <c r="BI76" s="310"/>
      <c r="BJ76" s="311"/>
      <c r="BK76" s="312">
        <f t="shared" si="3"/>
        <v>0</v>
      </c>
      <c r="BL76" s="313"/>
      <c r="BM76" s="313"/>
      <c r="BN76" s="313"/>
      <c r="BO76" s="313"/>
      <c r="BP76" s="314"/>
      <c r="BQ76" s="294"/>
      <c r="BR76" s="295"/>
      <c r="BS76" s="295"/>
      <c r="BT76" s="295"/>
      <c r="BU76" s="295"/>
      <c r="BV76" s="295"/>
      <c r="BW76" s="296"/>
      <c r="BX76" s="294"/>
      <c r="BY76" s="295"/>
      <c r="BZ76" s="295"/>
      <c r="CA76" s="295"/>
      <c r="CB76" s="295"/>
      <c r="CC76" s="296"/>
      <c r="CD76" s="294"/>
      <c r="CE76" s="295"/>
      <c r="CF76" s="295"/>
      <c r="CG76" s="295"/>
      <c r="CH76" s="295"/>
      <c r="CI76" s="296"/>
    </row>
    <row r="77" spans="1:87" ht="18" customHeight="1" x14ac:dyDescent="0.25">
      <c r="A77" s="75"/>
      <c r="B77" s="327"/>
      <c r="C77" s="328"/>
      <c r="D77" s="328"/>
      <c r="E77" s="328"/>
      <c r="F77" s="328"/>
      <c r="G77" s="328"/>
      <c r="H77" s="328"/>
      <c r="I77" s="328"/>
      <c r="J77" s="328"/>
      <c r="K77" s="328"/>
      <c r="L77" s="328"/>
      <c r="M77" s="328"/>
      <c r="N77" s="328"/>
      <c r="O77" s="328"/>
      <c r="P77" s="328"/>
      <c r="Q77" s="328"/>
      <c r="R77" s="328"/>
      <c r="S77" s="328"/>
      <c r="T77" s="328"/>
      <c r="U77" s="328"/>
      <c r="V77" s="328"/>
      <c r="W77" s="328"/>
      <c r="X77" s="328"/>
      <c r="Y77" s="329"/>
      <c r="Z77" s="336"/>
      <c r="AA77" s="337"/>
      <c r="AB77" s="337"/>
      <c r="AC77" s="337"/>
      <c r="AD77" s="338"/>
      <c r="AE77" s="336"/>
      <c r="AF77" s="337"/>
      <c r="AG77" s="337"/>
      <c r="AH77" s="337"/>
      <c r="AI77" s="337"/>
      <c r="AJ77" s="337"/>
      <c r="AK77" s="300"/>
      <c r="AL77" s="301"/>
      <c r="AM77" s="301"/>
      <c r="AN77" s="301"/>
      <c r="AO77" s="301"/>
      <c r="AP77" s="301"/>
      <c r="AQ77" s="301"/>
      <c r="AR77" s="301"/>
      <c r="AS77" s="301"/>
      <c r="AT77" s="301"/>
      <c r="AU77" s="301"/>
      <c r="AV77" s="301"/>
      <c r="AW77" s="301"/>
      <c r="AX77" s="302"/>
      <c r="AY77" s="407"/>
      <c r="AZ77" s="304"/>
      <c r="BA77" s="304"/>
      <c r="BB77" s="408"/>
      <c r="BC77" s="306">
        <f t="shared" si="2"/>
        <v>0</v>
      </c>
      <c r="BD77" s="307"/>
      <c r="BE77" s="307"/>
      <c r="BF77" s="308"/>
      <c r="BG77" s="309"/>
      <c r="BH77" s="310"/>
      <c r="BI77" s="310"/>
      <c r="BJ77" s="311"/>
      <c r="BK77" s="312">
        <f t="shared" si="3"/>
        <v>0</v>
      </c>
      <c r="BL77" s="313"/>
      <c r="BM77" s="313"/>
      <c r="BN77" s="313"/>
      <c r="BO77" s="313"/>
      <c r="BP77" s="314"/>
      <c r="BQ77" s="294"/>
      <c r="BR77" s="295"/>
      <c r="BS77" s="295"/>
      <c r="BT77" s="295"/>
      <c r="BU77" s="295"/>
      <c r="BV77" s="295"/>
      <c r="BW77" s="296"/>
      <c r="BX77" s="294"/>
      <c r="BY77" s="295"/>
      <c r="BZ77" s="295"/>
      <c r="CA77" s="295"/>
      <c r="CB77" s="295"/>
      <c r="CC77" s="296"/>
      <c r="CD77" s="294"/>
      <c r="CE77" s="295"/>
      <c r="CF77" s="295"/>
      <c r="CG77" s="295"/>
      <c r="CH77" s="295"/>
      <c r="CI77" s="296"/>
    </row>
    <row r="78" spans="1:87" ht="18" customHeight="1" x14ac:dyDescent="0.25">
      <c r="A78" s="75"/>
      <c r="B78" s="327"/>
      <c r="C78" s="328"/>
      <c r="D78" s="328"/>
      <c r="E78" s="328"/>
      <c r="F78" s="328"/>
      <c r="G78" s="328"/>
      <c r="H78" s="328"/>
      <c r="I78" s="328"/>
      <c r="J78" s="328"/>
      <c r="K78" s="328"/>
      <c r="L78" s="328"/>
      <c r="M78" s="328"/>
      <c r="N78" s="328"/>
      <c r="O78" s="328"/>
      <c r="P78" s="328"/>
      <c r="Q78" s="328"/>
      <c r="R78" s="328"/>
      <c r="S78" s="328"/>
      <c r="T78" s="328"/>
      <c r="U78" s="328"/>
      <c r="V78" s="328"/>
      <c r="W78" s="328"/>
      <c r="X78" s="328"/>
      <c r="Y78" s="329"/>
      <c r="Z78" s="336"/>
      <c r="AA78" s="337"/>
      <c r="AB78" s="337"/>
      <c r="AC78" s="337"/>
      <c r="AD78" s="338"/>
      <c r="AE78" s="336"/>
      <c r="AF78" s="337"/>
      <c r="AG78" s="337"/>
      <c r="AH78" s="337"/>
      <c r="AI78" s="337"/>
      <c r="AJ78" s="337"/>
      <c r="AK78" s="300"/>
      <c r="AL78" s="301"/>
      <c r="AM78" s="301"/>
      <c r="AN78" s="301"/>
      <c r="AO78" s="301"/>
      <c r="AP78" s="301"/>
      <c r="AQ78" s="301"/>
      <c r="AR78" s="301"/>
      <c r="AS78" s="301"/>
      <c r="AT78" s="301"/>
      <c r="AU78" s="301"/>
      <c r="AV78" s="301"/>
      <c r="AW78" s="301"/>
      <c r="AX78" s="302"/>
      <c r="AY78" s="407"/>
      <c r="AZ78" s="304"/>
      <c r="BA78" s="304"/>
      <c r="BB78" s="408"/>
      <c r="BC78" s="306">
        <f t="shared" si="2"/>
        <v>0</v>
      </c>
      <c r="BD78" s="307"/>
      <c r="BE78" s="307"/>
      <c r="BF78" s="308"/>
      <c r="BG78" s="309"/>
      <c r="BH78" s="310"/>
      <c r="BI78" s="310"/>
      <c r="BJ78" s="311"/>
      <c r="BK78" s="312">
        <f t="shared" si="3"/>
        <v>0</v>
      </c>
      <c r="BL78" s="313"/>
      <c r="BM78" s="313"/>
      <c r="BN78" s="313"/>
      <c r="BO78" s="313"/>
      <c r="BP78" s="314"/>
      <c r="BQ78" s="294"/>
      <c r="BR78" s="295"/>
      <c r="BS78" s="295"/>
      <c r="BT78" s="295"/>
      <c r="BU78" s="295"/>
      <c r="BV78" s="295"/>
      <c r="BW78" s="296"/>
      <c r="BX78" s="294"/>
      <c r="BY78" s="295"/>
      <c r="BZ78" s="295"/>
      <c r="CA78" s="295"/>
      <c r="CB78" s="295"/>
      <c r="CC78" s="296"/>
      <c r="CD78" s="294"/>
      <c r="CE78" s="295"/>
      <c r="CF78" s="295"/>
      <c r="CG78" s="295"/>
      <c r="CH78" s="295"/>
      <c r="CI78" s="296"/>
    </row>
    <row r="79" spans="1:87" ht="18" customHeight="1" x14ac:dyDescent="0.25">
      <c r="A79" s="75"/>
      <c r="B79" s="327"/>
      <c r="C79" s="328"/>
      <c r="D79" s="328"/>
      <c r="E79" s="328"/>
      <c r="F79" s="328"/>
      <c r="G79" s="328"/>
      <c r="H79" s="328"/>
      <c r="I79" s="328"/>
      <c r="J79" s="328"/>
      <c r="K79" s="328"/>
      <c r="L79" s="328"/>
      <c r="M79" s="328"/>
      <c r="N79" s="328"/>
      <c r="O79" s="328"/>
      <c r="P79" s="328"/>
      <c r="Q79" s="328"/>
      <c r="R79" s="328"/>
      <c r="S79" s="328"/>
      <c r="T79" s="328"/>
      <c r="U79" s="328"/>
      <c r="V79" s="328"/>
      <c r="W79" s="328"/>
      <c r="X79" s="328"/>
      <c r="Y79" s="329"/>
      <c r="Z79" s="336"/>
      <c r="AA79" s="337"/>
      <c r="AB79" s="337"/>
      <c r="AC79" s="337"/>
      <c r="AD79" s="338"/>
      <c r="AE79" s="336"/>
      <c r="AF79" s="337"/>
      <c r="AG79" s="337"/>
      <c r="AH79" s="337"/>
      <c r="AI79" s="337"/>
      <c r="AJ79" s="337"/>
      <c r="AK79" s="300"/>
      <c r="AL79" s="301"/>
      <c r="AM79" s="301"/>
      <c r="AN79" s="301"/>
      <c r="AO79" s="301"/>
      <c r="AP79" s="301"/>
      <c r="AQ79" s="301"/>
      <c r="AR79" s="301"/>
      <c r="AS79" s="301"/>
      <c r="AT79" s="301"/>
      <c r="AU79" s="301"/>
      <c r="AV79" s="301"/>
      <c r="AW79" s="301"/>
      <c r="AX79" s="302"/>
      <c r="AY79" s="407"/>
      <c r="AZ79" s="304"/>
      <c r="BA79" s="304"/>
      <c r="BB79" s="408"/>
      <c r="BC79" s="306">
        <f t="shared" si="2"/>
        <v>0</v>
      </c>
      <c r="BD79" s="307"/>
      <c r="BE79" s="307"/>
      <c r="BF79" s="308"/>
      <c r="BG79" s="309"/>
      <c r="BH79" s="310"/>
      <c r="BI79" s="310"/>
      <c r="BJ79" s="311"/>
      <c r="BK79" s="312">
        <f t="shared" si="3"/>
        <v>0</v>
      </c>
      <c r="BL79" s="313"/>
      <c r="BM79" s="313"/>
      <c r="BN79" s="313"/>
      <c r="BO79" s="313"/>
      <c r="BP79" s="314"/>
      <c r="BQ79" s="294"/>
      <c r="BR79" s="295"/>
      <c r="BS79" s="295"/>
      <c r="BT79" s="295"/>
      <c r="BU79" s="295"/>
      <c r="BV79" s="295"/>
      <c r="BW79" s="296"/>
      <c r="BX79" s="294"/>
      <c r="BY79" s="295"/>
      <c r="BZ79" s="295"/>
      <c r="CA79" s="295"/>
      <c r="CB79" s="295"/>
      <c r="CC79" s="296"/>
      <c r="CD79" s="294"/>
      <c r="CE79" s="295"/>
      <c r="CF79" s="295"/>
      <c r="CG79" s="295"/>
      <c r="CH79" s="295"/>
      <c r="CI79" s="296"/>
    </row>
    <row r="80" spans="1:87" ht="18" customHeight="1" x14ac:dyDescent="0.25">
      <c r="A80" s="75"/>
      <c r="B80" s="327"/>
      <c r="C80" s="328"/>
      <c r="D80" s="328"/>
      <c r="E80" s="328"/>
      <c r="F80" s="328"/>
      <c r="G80" s="328"/>
      <c r="H80" s="328"/>
      <c r="I80" s="328"/>
      <c r="J80" s="328"/>
      <c r="K80" s="328"/>
      <c r="L80" s="328"/>
      <c r="M80" s="328"/>
      <c r="N80" s="328"/>
      <c r="O80" s="328"/>
      <c r="P80" s="328"/>
      <c r="Q80" s="328"/>
      <c r="R80" s="328"/>
      <c r="S80" s="328"/>
      <c r="T80" s="328"/>
      <c r="U80" s="328"/>
      <c r="V80" s="328"/>
      <c r="W80" s="328"/>
      <c r="X80" s="328"/>
      <c r="Y80" s="329"/>
      <c r="Z80" s="336"/>
      <c r="AA80" s="337"/>
      <c r="AB80" s="337"/>
      <c r="AC80" s="337"/>
      <c r="AD80" s="338"/>
      <c r="AE80" s="336"/>
      <c r="AF80" s="337"/>
      <c r="AG80" s="337"/>
      <c r="AH80" s="337"/>
      <c r="AI80" s="337"/>
      <c r="AJ80" s="337"/>
      <c r="AK80" s="300"/>
      <c r="AL80" s="301"/>
      <c r="AM80" s="301"/>
      <c r="AN80" s="301"/>
      <c r="AO80" s="301"/>
      <c r="AP80" s="301"/>
      <c r="AQ80" s="301"/>
      <c r="AR80" s="301"/>
      <c r="AS80" s="301"/>
      <c r="AT80" s="301"/>
      <c r="AU80" s="301"/>
      <c r="AV80" s="301"/>
      <c r="AW80" s="301"/>
      <c r="AX80" s="302"/>
      <c r="AY80" s="407"/>
      <c r="AZ80" s="304"/>
      <c r="BA80" s="304"/>
      <c r="BB80" s="408"/>
      <c r="BC80" s="306">
        <f t="shared" si="2"/>
        <v>0</v>
      </c>
      <c r="BD80" s="307"/>
      <c r="BE80" s="307"/>
      <c r="BF80" s="308"/>
      <c r="BG80" s="309"/>
      <c r="BH80" s="310"/>
      <c r="BI80" s="310"/>
      <c r="BJ80" s="311"/>
      <c r="BK80" s="312">
        <f t="shared" si="3"/>
        <v>0</v>
      </c>
      <c r="BL80" s="313"/>
      <c r="BM80" s="313"/>
      <c r="BN80" s="313"/>
      <c r="BO80" s="313"/>
      <c r="BP80" s="314"/>
      <c r="BQ80" s="294"/>
      <c r="BR80" s="295"/>
      <c r="BS80" s="295"/>
      <c r="BT80" s="295"/>
      <c r="BU80" s="295"/>
      <c r="BV80" s="295"/>
      <c r="BW80" s="296"/>
      <c r="BX80" s="294"/>
      <c r="BY80" s="295"/>
      <c r="BZ80" s="295"/>
      <c r="CA80" s="295"/>
      <c r="CB80" s="295"/>
      <c r="CC80" s="296"/>
      <c r="CD80" s="294"/>
      <c r="CE80" s="295"/>
      <c r="CF80" s="295"/>
      <c r="CG80" s="295"/>
      <c r="CH80" s="295"/>
      <c r="CI80" s="296"/>
    </row>
    <row r="81" spans="1:87" ht="18" customHeight="1" x14ac:dyDescent="0.25">
      <c r="A81" s="75"/>
      <c r="B81" s="327"/>
      <c r="C81" s="328"/>
      <c r="D81" s="328"/>
      <c r="E81" s="328"/>
      <c r="F81" s="328"/>
      <c r="G81" s="328"/>
      <c r="H81" s="328"/>
      <c r="I81" s="328"/>
      <c r="J81" s="328"/>
      <c r="K81" s="328"/>
      <c r="L81" s="328"/>
      <c r="M81" s="328"/>
      <c r="N81" s="328"/>
      <c r="O81" s="328"/>
      <c r="P81" s="328"/>
      <c r="Q81" s="328"/>
      <c r="R81" s="328"/>
      <c r="S81" s="328"/>
      <c r="T81" s="328"/>
      <c r="U81" s="328"/>
      <c r="V81" s="328"/>
      <c r="W81" s="328"/>
      <c r="X81" s="328"/>
      <c r="Y81" s="329"/>
      <c r="Z81" s="336"/>
      <c r="AA81" s="337"/>
      <c r="AB81" s="337"/>
      <c r="AC81" s="337"/>
      <c r="AD81" s="338"/>
      <c r="AE81" s="336"/>
      <c r="AF81" s="337"/>
      <c r="AG81" s="337"/>
      <c r="AH81" s="337"/>
      <c r="AI81" s="337"/>
      <c r="AJ81" s="337"/>
      <c r="AK81" s="300"/>
      <c r="AL81" s="301"/>
      <c r="AM81" s="301"/>
      <c r="AN81" s="301"/>
      <c r="AO81" s="301"/>
      <c r="AP81" s="301"/>
      <c r="AQ81" s="301"/>
      <c r="AR81" s="301"/>
      <c r="AS81" s="301"/>
      <c r="AT81" s="301"/>
      <c r="AU81" s="301"/>
      <c r="AV81" s="301"/>
      <c r="AW81" s="301"/>
      <c r="AX81" s="302"/>
      <c r="AY81" s="407"/>
      <c r="AZ81" s="304"/>
      <c r="BA81" s="304"/>
      <c r="BB81" s="408"/>
      <c r="BC81" s="306">
        <f t="shared" si="2"/>
        <v>0</v>
      </c>
      <c r="BD81" s="307"/>
      <c r="BE81" s="307"/>
      <c r="BF81" s="308"/>
      <c r="BG81" s="309"/>
      <c r="BH81" s="310"/>
      <c r="BI81" s="310"/>
      <c r="BJ81" s="311"/>
      <c r="BK81" s="312">
        <f t="shared" si="3"/>
        <v>0</v>
      </c>
      <c r="BL81" s="313"/>
      <c r="BM81" s="313"/>
      <c r="BN81" s="313"/>
      <c r="BO81" s="313"/>
      <c r="BP81" s="314"/>
      <c r="BQ81" s="294"/>
      <c r="BR81" s="295"/>
      <c r="BS81" s="295"/>
      <c r="BT81" s="295"/>
      <c r="BU81" s="295"/>
      <c r="BV81" s="295"/>
      <c r="BW81" s="296"/>
      <c r="BX81" s="294"/>
      <c r="BY81" s="295"/>
      <c r="BZ81" s="295"/>
      <c r="CA81" s="295"/>
      <c r="CB81" s="295"/>
      <c r="CC81" s="296"/>
      <c r="CD81" s="294"/>
      <c r="CE81" s="295"/>
      <c r="CF81" s="295"/>
      <c r="CG81" s="295"/>
      <c r="CH81" s="295"/>
      <c r="CI81" s="296"/>
    </row>
    <row r="82" spans="1:87" ht="18" customHeight="1" x14ac:dyDescent="0.25">
      <c r="A82" s="75"/>
      <c r="B82" s="327"/>
      <c r="C82" s="328"/>
      <c r="D82" s="328"/>
      <c r="E82" s="328"/>
      <c r="F82" s="328"/>
      <c r="G82" s="328"/>
      <c r="H82" s="328"/>
      <c r="I82" s="328"/>
      <c r="J82" s="328"/>
      <c r="K82" s="328"/>
      <c r="L82" s="328"/>
      <c r="M82" s="328"/>
      <c r="N82" s="328"/>
      <c r="O82" s="328"/>
      <c r="P82" s="328"/>
      <c r="Q82" s="328"/>
      <c r="R82" s="328"/>
      <c r="S82" s="328"/>
      <c r="T82" s="328"/>
      <c r="U82" s="328"/>
      <c r="V82" s="328"/>
      <c r="W82" s="328"/>
      <c r="X82" s="328"/>
      <c r="Y82" s="329"/>
      <c r="Z82" s="336"/>
      <c r="AA82" s="337"/>
      <c r="AB82" s="337"/>
      <c r="AC82" s="337"/>
      <c r="AD82" s="338"/>
      <c r="AE82" s="336"/>
      <c r="AF82" s="337"/>
      <c r="AG82" s="337"/>
      <c r="AH82" s="337"/>
      <c r="AI82" s="337"/>
      <c r="AJ82" s="337"/>
      <c r="AK82" s="300"/>
      <c r="AL82" s="301"/>
      <c r="AM82" s="301"/>
      <c r="AN82" s="301"/>
      <c r="AO82" s="301"/>
      <c r="AP82" s="301"/>
      <c r="AQ82" s="301"/>
      <c r="AR82" s="301"/>
      <c r="AS82" s="301"/>
      <c r="AT82" s="301"/>
      <c r="AU82" s="301"/>
      <c r="AV82" s="301"/>
      <c r="AW82" s="301"/>
      <c r="AX82" s="302"/>
      <c r="AY82" s="407"/>
      <c r="AZ82" s="304"/>
      <c r="BA82" s="304"/>
      <c r="BB82" s="408"/>
      <c r="BC82" s="306">
        <f t="shared" si="2"/>
        <v>0</v>
      </c>
      <c r="BD82" s="307"/>
      <c r="BE82" s="307"/>
      <c r="BF82" s="308"/>
      <c r="BG82" s="309"/>
      <c r="BH82" s="310"/>
      <c r="BI82" s="310"/>
      <c r="BJ82" s="311"/>
      <c r="BK82" s="312">
        <f t="shared" si="3"/>
        <v>0</v>
      </c>
      <c r="BL82" s="313"/>
      <c r="BM82" s="313"/>
      <c r="BN82" s="313"/>
      <c r="BO82" s="313"/>
      <c r="BP82" s="314"/>
      <c r="BQ82" s="294"/>
      <c r="BR82" s="295"/>
      <c r="BS82" s="295"/>
      <c r="BT82" s="295"/>
      <c r="BU82" s="295"/>
      <c r="BV82" s="295"/>
      <c r="BW82" s="296"/>
      <c r="BX82" s="294"/>
      <c r="BY82" s="295"/>
      <c r="BZ82" s="295"/>
      <c r="CA82" s="295"/>
      <c r="CB82" s="295"/>
      <c r="CC82" s="296"/>
      <c r="CD82" s="294"/>
      <c r="CE82" s="295"/>
      <c r="CF82" s="295"/>
      <c r="CG82" s="295"/>
      <c r="CH82" s="295"/>
      <c r="CI82" s="296"/>
    </row>
    <row r="83" spans="1:87" ht="18" customHeight="1" x14ac:dyDescent="0.25">
      <c r="A83" s="75"/>
      <c r="B83" s="327"/>
      <c r="C83" s="328"/>
      <c r="D83" s="328"/>
      <c r="E83" s="328"/>
      <c r="F83" s="328"/>
      <c r="G83" s="328"/>
      <c r="H83" s="328"/>
      <c r="I83" s="328"/>
      <c r="J83" s="328"/>
      <c r="K83" s="328"/>
      <c r="L83" s="328"/>
      <c r="M83" s="328"/>
      <c r="N83" s="328"/>
      <c r="O83" s="328"/>
      <c r="P83" s="328"/>
      <c r="Q83" s="328"/>
      <c r="R83" s="328"/>
      <c r="S83" s="328"/>
      <c r="T83" s="328"/>
      <c r="U83" s="328"/>
      <c r="V83" s="328"/>
      <c r="W83" s="328"/>
      <c r="X83" s="328"/>
      <c r="Y83" s="329"/>
      <c r="Z83" s="336"/>
      <c r="AA83" s="337"/>
      <c r="AB83" s="337"/>
      <c r="AC83" s="337"/>
      <c r="AD83" s="338"/>
      <c r="AE83" s="336"/>
      <c r="AF83" s="337"/>
      <c r="AG83" s="337"/>
      <c r="AH83" s="337"/>
      <c r="AI83" s="337"/>
      <c r="AJ83" s="337"/>
      <c r="AK83" s="300"/>
      <c r="AL83" s="301"/>
      <c r="AM83" s="301"/>
      <c r="AN83" s="301"/>
      <c r="AO83" s="301"/>
      <c r="AP83" s="301"/>
      <c r="AQ83" s="301"/>
      <c r="AR83" s="301"/>
      <c r="AS83" s="301"/>
      <c r="AT83" s="301"/>
      <c r="AU83" s="301"/>
      <c r="AV83" s="301"/>
      <c r="AW83" s="301"/>
      <c r="AX83" s="302"/>
      <c r="AY83" s="407"/>
      <c r="AZ83" s="304"/>
      <c r="BA83" s="304"/>
      <c r="BB83" s="408"/>
      <c r="BC83" s="306">
        <f t="shared" si="2"/>
        <v>0</v>
      </c>
      <c r="BD83" s="307"/>
      <c r="BE83" s="307"/>
      <c r="BF83" s="308"/>
      <c r="BG83" s="309"/>
      <c r="BH83" s="310"/>
      <c r="BI83" s="310"/>
      <c r="BJ83" s="311"/>
      <c r="BK83" s="312">
        <f t="shared" si="3"/>
        <v>0</v>
      </c>
      <c r="BL83" s="313"/>
      <c r="BM83" s="313"/>
      <c r="BN83" s="313"/>
      <c r="BO83" s="313"/>
      <c r="BP83" s="314"/>
      <c r="BQ83" s="294"/>
      <c r="BR83" s="295"/>
      <c r="BS83" s="295"/>
      <c r="BT83" s="295"/>
      <c r="BU83" s="295"/>
      <c r="BV83" s="295"/>
      <c r="BW83" s="296"/>
      <c r="BX83" s="294"/>
      <c r="BY83" s="295"/>
      <c r="BZ83" s="295"/>
      <c r="CA83" s="295"/>
      <c r="CB83" s="295"/>
      <c r="CC83" s="296"/>
      <c r="CD83" s="294"/>
      <c r="CE83" s="295"/>
      <c r="CF83" s="295"/>
      <c r="CG83" s="295"/>
      <c r="CH83" s="295"/>
      <c r="CI83" s="296"/>
    </row>
    <row r="84" spans="1:87" ht="18" customHeight="1" x14ac:dyDescent="0.25">
      <c r="A84" s="75"/>
      <c r="B84" s="327"/>
      <c r="C84" s="328"/>
      <c r="D84" s="328"/>
      <c r="E84" s="328"/>
      <c r="F84" s="328"/>
      <c r="G84" s="328"/>
      <c r="H84" s="328"/>
      <c r="I84" s="328"/>
      <c r="J84" s="328"/>
      <c r="K84" s="328"/>
      <c r="L84" s="328"/>
      <c r="M84" s="328"/>
      <c r="N84" s="328"/>
      <c r="O84" s="328"/>
      <c r="P84" s="328"/>
      <c r="Q84" s="328"/>
      <c r="R84" s="328"/>
      <c r="S84" s="328"/>
      <c r="T84" s="328"/>
      <c r="U84" s="328"/>
      <c r="V84" s="328"/>
      <c r="W84" s="328"/>
      <c r="X84" s="328"/>
      <c r="Y84" s="329"/>
      <c r="Z84" s="336"/>
      <c r="AA84" s="337"/>
      <c r="AB84" s="337"/>
      <c r="AC84" s="337"/>
      <c r="AD84" s="338"/>
      <c r="AE84" s="336"/>
      <c r="AF84" s="337"/>
      <c r="AG84" s="337"/>
      <c r="AH84" s="337"/>
      <c r="AI84" s="337"/>
      <c r="AJ84" s="337"/>
      <c r="AK84" s="300"/>
      <c r="AL84" s="301"/>
      <c r="AM84" s="301"/>
      <c r="AN84" s="301"/>
      <c r="AO84" s="301"/>
      <c r="AP84" s="301"/>
      <c r="AQ84" s="301"/>
      <c r="AR84" s="301"/>
      <c r="AS84" s="301"/>
      <c r="AT84" s="301"/>
      <c r="AU84" s="301"/>
      <c r="AV84" s="301"/>
      <c r="AW84" s="301"/>
      <c r="AX84" s="302"/>
      <c r="AY84" s="407"/>
      <c r="AZ84" s="304"/>
      <c r="BA84" s="304"/>
      <c r="BB84" s="408"/>
      <c r="BC84" s="306">
        <f t="shared" si="2"/>
        <v>0</v>
      </c>
      <c r="BD84" s="307"/>
      <c r="BE84" s="307"/>
      <c r="BF84" s="308"/>
      <c r="BG84" s="309"/>
      <c r="BH84" s="310"/>
      <c r="BI84" s="310"/>
      <c r="BJ84" s="311"/>
      <c r="BK84" s="312">
        <f t="shared" si="3"/>
        <v>0</v>
      </c>
      <c r="BL84" s="313"/>
      <c r="BM84" s="313"/>
      <c r="BN84" s="313"/>
      <c r="BO84" s="313"/>
      <c r="BP84" s="314"/>
      <c r="BQ84" s="294"/>
      <c r="BR84" s="295"/>
      <c r="BS84" s="295"/>
      <c r="BT84" s="295"/>
      <c r="BU84" s="295"/>
      <c r="BV84" s="295"/>
      <c r="BW84" s="296"/>
      <c r="BX84" s="294"/>
      <c r="BY84" s="295"/>
      <c r="BZ84" s="295"/>
      <c r="CA84" s="295"/>
      <c r="CB84" s="295"/>
      <c r="CC84" s="296"/>
      <c r="CD84" s="294"/>
      <c r="CE84" s="295"/>
      <c r="CF84" s="295"/>
      <c r="CG84" s="295"/>
      <c r="CH84" s="295"/>
      <c r="CI84" s="296"/>
    </row>
    <row r="85" spans="1:87" ht="18" customHeight="1" x14ac:dyDescent="0.25">
      <c r="A85" s="75"/>
      <c r="B85" s="327"/>
      <c r="C85" s="328"/>
      <c r="D85" s="328"/>
      <c r="E85" s="328"/>
      <c r="F85" s="328"/>
      <c r="G85" s="328"/>
      <c r="H85" s="328"/>
      <c r="I85" s="328"/>
      <c r="J85" s="328"/>
      <c r="K85" s="328"/>
      <c r="L85" s="328"/>
      <c r="M85" s="328"/>
      <c r="N85" s="328"/>
      <c r="O85" s="328"/>
      <c r="P85" s="328"/>
      <c r="Q85" s="328"/>
      <c r="R85" s="328"/>
      <c r="S85" s="328"/>
      <c r="T85" s="328"/>
      <c r="U85" s="328"/>
      <c r="V85" s="328"/>
      <c r="W85" s="328"/>
      <c r="X85" s="328"/>
      <c r="Y85" s="329"/>
      <c r="Z85" s="336"/>
      <c r="AA85" s="337"/>
      <c r="AB85" s="337"/>
      <c r="AC85" s="337"/>
      <c r="AD85" s="338"/>
      <c r="AE85" s="336"/>
      <c r="AF85" s="337"/>
      <c r="AG85" s="337"/>
      <c r="AH85" s="337"/>
      <c r="AI85" s="337"/>
      <c r="AJ85" s="337"/>
      <c r="AK85" s="300"/>
      <c r="AL85" s="301"/>
      <c r="AM85" s="301"/>
      <c r="AN85" s="301"/>
      <c r="AO85" s="301"/>
      <c r="AP85" s="301"/>
      <c r="AQ85" s="301"/>
      <c r="AR85" s="301"/>
      <c r="AS85" s="301"/>
      <c r="AT85" s="301"/>
      <c r="AU85" s="301"/>
      <c r="AV85" s="301"/>
      <c r="AW85" s="301"/>
      <c r="AX85" s="302"/>
      <c r="AY85" s="407"/>
      <c r="AZ85" s="304"/>
      <c r="BA85" s="304"/>
      <c r="BB85" s="408"/>
      <c r="BC85" s="306">
        <f t="shared" si="2"/>
        <v>0</v>
      </c>
      <c r="BD85" s="307"/>
      <c r="BE85" s="307"/>
      <c r="BF85" s="308"/>
      <c r="BG85" s="309"/>
      <c r="BH85" s="310"/>
      <c r="BI85" s="310"/>
      <c r="BJ85" s="311"/>
      <c r="BK85" s="312">
        <f t="shared" si="3"/>
        <v>0</v>
      </c>
      <c r="BL85" s="313"/>
      <c r="BM85" s="313"/>
      <c r="BN85" s="313"/>
      <c r="BO85" s="313"/>
      <c r="BP85" s="314"/>
      <c r="BQ85" s="294"/>
      <c r="BR85" s="295"/>
      <c r="BS85" s="295"/>
      <c r="BT85" s="295"/>
      <c r="BU85" s="295"/>
      <c r="BV85" s="295"/>
      <c r="BW85" s="296"/>
      <c r="BX85" s="294"/>
      <c r="BY85" s="295"/>
      <c r="BZ85" s="295"/>
      <c r="CA85" s="295"/>
      <c r="CB85" s="295"/>
      <c r="CC85" s="296"/>
      <c r="CD85" s="294"/>
      <c r="CE85" s="295"/>
      <c r="CF85" s="295"/>
      <c r="CG85" s="295"/>
      <c r="CH85" s="295"/>
      <c r="CI85" s="296"/>
    </row>
    <row r="86" spans="1:87" ht="18" customHeight="1" x14ac:dyDescent="0.25">
      <c r="A86" s="75"/>
      <c r="B86" s="327"/>
      <c r="C86" s="328"/>
      <c r="D86" s="328"/>
      <c r="E86" s="328"/>
      <c r="F86" s="328"/>
      <c r="G86" s="328"/>
      <c r="H86" s="328"/>
      <c r="I86" s="328"/>
      <c r="J86" s="328"/>
      <c r="K86" s="328"/>
      <c r="L86" s="328"/>
      <c r="M86" s="328"/>
      <c r="N86" s="328"/>
      <c r="O86" s="328"/>
      <c r="P86" s="328"/>
      <c r="Q86" s="328"/>
      <c r="R86" s="328"/>
      <c r="S86" s="328"/>
      <c r="T86" s="328"/>
      <c r="U86" s="328"/>
      <c r="V86" s="328"/>
      <c r="W86" s="328"/>
      <c r="X86" s="328"/>
      <c r="Y86" s="329"/>
      <c r="Z86" s="336"/>
      <c r="AA86" s="337"/>
      <c r="AB86" s="337"/>
      <c r="AC86" s="337"/>
      <c r="AD86" s="338"/>
      <c r="AE86" s="336"/>
      <c r="AF86" s="337"/>
      <c r="AG86" s="337"/>
      <c r="AH86" s="337"/>
      <c r="AI86" s="337"/>
      <c r="AJ86" s="337"/>
      <c r="AK86" s="300"/>
      <c r="AL86" s="301"/>
      <c r="AM86" s="301"/>
      <c r="AN86" s="301"/>
      <c r="AO86" s="301"/>
      <c r="AP86" s="301"/>
      <c r="AQ86" s="301"/>
      <c r="AR86" s="301"/>
      <c r="AS86" s="301"/>
      <c r="AT86" s="301"/>
      <c r="AU86" s="301"/>
      <c r="AV86" s="301"/>
      <c r="AW86" s="301"/>
      <c r="AX86" s="302"/>
      <c r="AY86" s="407"/>
      <c r="AZ86" s="304"/>
      <c r="BA86" s="304"/>
      <c r="BB86" s="408"/>
      <c r="BC86" s="306">
        <f t="shared" si="2"/>
        <v>0</v>
      </c>
      <c r="BD86" s="307"/>
      <c r="BE86" s="307"/>
      <c r="BF86" s="308"/>
      <c r="BG86" s="309"/>
      <c r="BH86" s="310"/>
      <c r="BI86" s="310"/>
      <c r="BJ86" s="311"/>
      <c r="BK86" s="312">
        <f t="shared" si="3"/>
        <v>0</v>
      </c>
      <c r="BL86" s="313"/>
      <c r="BM86" s="313"/>
      <c r="BN86" s="313"/>
      <c r="BO86" s="313"/>
      <c r="BP86" s="314"/>
      <c r="BQ86" s="294"/>
      <c r="BR86" s="295"/>
      <c r="BS86" s="295"/>
      <c r="BT86" s="295"/>
      <c r="BU86" s="295"/>
      <c r="BV86" s="295"/>
      <c r="BW86" s="296"/>
      <c r="BX86" s="294"/>
      <c r="BY86" s="295"/>
      <c r="BZ86" s="295"/>
      <c r="CA86" s="295"/>
      <c r="CB86" s="295"/>
      <c r="CC86" s="296"/>
      <c r="CD86" s="294"/>
      <c r="CE86" s="295"/>
      <c r="CF86" s="295"/>
      <c r="CG86" s="295"/>
      <c r="CH86" s="295"/>
      <c r="CI86" s="296"/>
    </row>
    <row r="87" spans="1:87" ht="18" customHeight="1" x14ac:dyDescent="0.25">
      <c r="A87" s="75"/>
      <c r="B87" s="327"/>
      <c r="C87" s="328"/>
      <c r="D87" s="328"/>
      <c r="E87" s="328"/>
      <c r="F87" s="328"/>
      <c r="G87" s="328"/>
      <c r="H87" s="328"/>
      <c r="I87" s="328"/>
      <c r="J87" s="328"/>
      <c r="K87" s="328"/>
      <c r="L87" s="328"/>
      <c r="M87" s="328"/>
      <c r="N87" s="328"/>
      <c r="O87" s="328"/>
      <c r="P87" s="328"/>
      <c r="Q87" s="328"/>
      <c r="R87" s="328"/>
      <c r="S87" s="328"/>
      <c r="T87" s="328"/>
      <c r="U87" s="328"/>
      <c r="V87" s="328"/>
      <c r="W87" s="328"/>
      <c r="X87" s="328"/>
      <c r="Y87" s="329"/>
      <c r="Z87" s="336"/>
      <c r="AA87" s="337"/>
      <c r="AB87" s="337"/>
      <c r="AC87" s="337"/>
      <c r="AD87" s="338"/>
      <c r="AE87" s="336"/>
      <c r="AF87" s="337"/>
      <c r="AG87" s="337"/>
      <c r="AH87" s="337"/>
      <c r="AI87" s="337"/>
      <c r="AJ87" s="337"/>
      <c r="AK87" s="300"/>
      <c r="AL87" s="301"/>
      <c r="AM87" s="301"/>
      <c r="AN87" s="301"/>
      <c r="AO87" s="301"/>
      <c r="AP87" s="301"/>
      <c r="AQ87" s="301"/>
      <c r="AR87" s="301"/>
      <c r="AS87" s="301"/>
      <c r="AT87" s="301"/>
      <c r="AU87" s="301"/>
      <c r="AV87" s="301"/>
      <c r="AW87" s="301"/>
      <c r="AX87" s="302"/>
      <c r="AY87" s="407"/>
      <c r="AZ87" s="304"/>
      <c r="BA87" s="304"/>
      <c r="BB87" s="408"/>
      <c r="BC87" s="306">
        <f t="shared" si="2"/>
        <v>0</v>
      </c>
      <c r="BD87" s="307"/>
      <c r="BE87" s="307"/>
      <c r="BF87" s="308"/>
      <c r="BG87" s="309"/>
      <c r="BH87" s="310"/>
      <c r="BI87" s="310"/>
      <c r="BJ87" s="311"/>
      <c r="BK87" s="312">
        <f t="shared" si="3"/>
        <v>0</v>
      </c>
      <c r="BL87" s="313"/>
      <c r="BM87" s="313"/>
      <c r="BN87" s="313"/>
      <c r="BO87" s="313"/>
      <c r="BP87" s="314"/>
      <c r="BQ87" s="294"/>
      <c r="BR87" s="295"/>
      <c r="BS87" s="295"/>
      <c r="BT87" s="295"/>
      <c r="BU87" s="295"/>
      <c r="BV87" s="295"/>
      <c r="BW87" s="296"/>
      <c r="BX87" s="294"/>
      <c r="BY87" s="295"/>
      <c r="BZ87" s="295"/>
      <c r="CA87" s="295"/>
      <c r="CB87" s="295"/>
      <c r="CC87" s="296"/>
      <c r="CD87" s="294"/>
      <c r="CE87" s="295"/>
      <c r="CF87" s="295"/>
      <c r="CG87" s="295"/>
      <c r="CH87" s="295"/>
      <c r="CI87" s="296"/>
    </row>
    <row r="88" spans="1:87" ht="18" customHeight="1" x14ac:dyDescent="0.25">
      <c r="A88" s="75"/>
      <c r="B88" s="327"/>
      <c r="C88" s="328"/>
      <c r="D88" s="328"/>
      <c r="E88" s="328"/>
      <c r="F88" s="328"/>
      <c r="G88" s="328"/>
      <c r="H88" s="328"/>
      <c r="I88" s="328"/>
      <c r="J88" s="328"/>
      <c r="K88" s="328"/>
      <c r="L88" s="328"/>
      <c r="M88" s="328"/>
      <c r="N88" s="328"/>
      <c r="O88" s="328"/>
      <c r="P88" s="328"/>
      <c r="Q88" s="328"/>
      <c r="R88" s="328"/>
      <c r="S88" s="328"/>
      <c r="T88" s="328"/>
      <c r="U88" s="328"/>
      <c r="V88" s="328"/>
      <c r="W88" s="328"/>
      <c r="X88" s="328"/>
      <c r="Y88" s="329"/>
      <c r="Z88" s="336"/>
      <c r="AA88" s="337"/>
      <c r="AB88" s="337"/>
      <c r="AC88" s="337"/>
      <c r="AD88" s="338"/>
      <c r="AE88" s="336"/>
      <c r="AF88" s="337"/>
      <c r="AG88" s="337"/>
      <c r="AH88" s="337"/>
      <c r="AI88" s="337"/>
      <c r="AJ88" s="337"/>
      <c r="AK88" s="300"/>
      <c r="AL88" s="301"/>
      <c r="AM88" s="301"/>
      <c r="AN88" s="301"/>
      <c r="AO88" s="301"/>
      <c r="AP88" s="301"/>
      <c r="AQ88" s="301"/>
      <c r="AR88" s="301"/>
      <c r="AS88" s="301"/>
      <c r="AT88" s="301"/>
      <c r="AU88" s="301"/>
      <c r="AV88" s="301"/>
      <c r="AW88" s="301"/>
      <c r="AX88" s="302"/>
      <c r="AY88" s="407"/>
      <c r="AZ88" s="304"/>
      <c r="BA88" s="304"/>
      <c r="BB88" s="408"/>
      <c r="BC88" s="306">
        <f t="shared" si="2"/>
        <v>0</v>
      </c>
      <c r="BD88" s="307"/>
      <c r="BE88" s="307"/>
      <c r="BF88" s="308"/>
      <c r="BG88" s="309"/>
      <c r="BH88" s="310"/>
      <c r="BI88" s="310"/>
      <c r="BJ88" s="311"/>
      <c r="BK88" s="312">
        <f t="shared" si="3"/>
        <v>0</v>
      </c>
      <c r="BL88" s="313"/>
      <c r="BM88" s="313"/>
      <c r="BN88" s="313"/>
      <c r="BO88" s="313"/>
      <c r="BP88" s="314"/>
      <c r="BQ88" s="294"/>
      <c r="BR88" s="295"/>
      <c r="BS88" s="295"/>
      <c r="BT88" s="295"/>
      <c r="BU88" s="295"/>
      <c r="BV88" s="295"/>
      <c r="BW88" s="296"/>
      <c r="BX88" s="294"/>
      <c r="BY88" s="295"/>
      <c r="BZ88" s="295"/>
      <c r="CA88" s="295"/>
      <c r="CB88" s="295"/>
      <c r="CC88" s="296"/>
      <c r="CD88" s="294"/>
      <c r="CE88" s="295"/>
      <c r="CF88" s="295"/>
      <c r="CG88" s="295"/>
      <c r="CH88" s="295"/>
      <c r="CI88" s="296"/>
    </row>
    <row r="89" spans="1:87" ht="18" customHeight="1" x14ac:dyDescent="0.25">
      <c r="A89" s="75"/>
      <c r="B89" s="327"/>
      <c r="C89" s="328"/>
      <c r="D89" s="328"/>
      <c r="E89" s="328"/>
      <c r="F89" s="328"/>
      <c r="G89" s="328"/>
      <c r="H89" s="328"/>
      <c r="I89" s="328"/>
      <c r="J89" s="328"/>
      <c r="K89" s="328"/>
      <c r="L89" s="328"/>
      <c r="M89" s="328"/>
      <c r="N89" s="328"/>
      <c r="O89" s="328"/>
      <c r="P89" s="328"/>
      <c r="Q89" s="328"/>
      <c r="R89" s="328"/>
      <c r="S89" s="328"/>
      <c r="T89" s="328"/>
      <c r="U89" s="328"/>
      <c r="V89" s="328"/>
      <c r="W89" s="328"/>
      <c r="X89" s="328"/>
      <c r="Y89" s="329"/>
      <c r="Z89" s="336"/>
      <c r="AA89" s="337"/>
      <c r="AB89" s="337"/>
      <c r="AC89" s="337"/>
      <c r="AD89" s="338"/>
      <c r="AE89" s="336"/>
      <c r="AF89" s="337"/>
      <c r="AG89" s="337"/>
      <c r="AH89" s="337"/>
      <c r="AI89" s="337"/>
      <c r="AJ89" s="337"/>
      <c r="AK89" s="300"/>
      <c r="AL89" s="301"/>
      <c r="AM89" s="301"/>
      <c r="AN89" s="301"/>
      <c r="AO89" s="301"/>
      <c r="AP89" s="301"/>
      <c r="AQ89" s="301"/>
      <c r="AR89" s="301"/>
      <c r="AS89" s="301"/>
      <c r="AT89" s="301"/>
      <c r="AU89" s="301"/>
      <c r="AV89" s="301"/>
      <c r="AW89" s="301"/>
      <c r="AX89" s="302"/>
      <c r="AY89" s="407"/>
      <c r="AZ89" s="304"/>
      <c r="BA89" s="304"/>
      <c r="BB89" s="408"/>
      <c r="BC89" s="306">
        <f t="shared" si="2"/>
        <v>0</v>
      </c>
      <c r="BD89" s="307"/>
      <c r="BE89" s="307"/>
      <c r="BF89" s="308"/>
      <c r="BG89" s="309"/>
      <c r="BH89" s="310"/>
      <c r="BI89" s="310"/>
      <c r="BJ89" s="311"/>
      <c r="BK89" s="312">
        <f t="shared" si="3"/>
        <v>0</v>
      </c>
      <c r="BL89" s="313"/>
      <c r="BM89" s="313"/>
      <c r="BN89" s="313"/>
      <c r="BO89" s="313"/>
      <c r="BP89" s="314"/>
      <c r="BQ89" s="294"/>
      <c r="BR89" s="295"/>
      <c r="BS89" s="295"/>
      <c r="BT89" s="295"/>
      <c r="BU89" s="295"/>
      <c r="BV89" s="295"/>
      <c r="BW89" s="296"/>
      <c r="BX89" s="294"/>
      <c r="BY89" s="295"/>
      <c r="BZ89" s="295"/>
      <c r="CA89" s="295"/>
      <c r="CB89" s="295"/>
      <c r="CC89" s="296"/>
      <c r="CD89" s="294"/>
      <c r="CE89" s="295"/>
      <c r="CF89" s="295"/>
      <c r="CG89" s="295"/>
      <c r="CH89" s="295"/>
      <c r="CI89" s="296"/>
    </row>
    <row r="90" spans="1:87" ht="18" customHeight="1" x14ac:dyDescent="0.25">
      <c r="A90" s="75"/>
      <c r="B90" s="327"/>
      <c r="C90" s="328"/>
      <c r="D90" s="328"/>
      <c r="E90" s="328"/>
      <c r="F90" s="328"/>
      <c r="G90" s="328"/>
      <c r="H90" s="328"/>
      <c r="I90" s="328"/>
      <c r="J90" s="328"/>
      <c r="K90" s="328"/>
      <c r="L90" s="328"/>
      <c r="M90" s="328"/>
      <c r="N90" s="328"/>
      <c r="O90" s="328"/>
      <c r="P90" s="328"/>
      <c r="Q90" s="328"/>
      <c r="R90" s="328"/>
      <c r="S90" s="328"/>
      <c r="T90" s="328"/>
      <c r="U90" s="328"/>
      <c r="V90" s="328"/>
      <c r="W90" s="328"/>
      <c r="X90" s="328"/>
      <c r="Y90" s="329"/>
      <c r="Z90" s="336"/>
      <c r="AA90" s="337"/>
      <c r="AB90" s="337"/>
      <c r="AC90" s="337"/>
      <c r="AD90" s="338"/>
      <c r="AE90" s="336"/>
      <c r="AF90" s="337"/>
      <c r="AG90" s="337"/>
      <c r="AH90" s="337"/>
      <c r="AI90" s="337"/>
      <c r="AJ90" s="337"/>
      <c r="AK90" s="300"/>
      <c r="AL90" s="301"/>
      <c r="AM90" s="301"/>
      <c r="AN90" s="301"/>
      <c r="AO90" s="301"/>
      <c r="AP90" s="301"/>
      <c r="AQ90" s="301"/>
      <c r="AR90" s="301"/>
      <c r="AS90" s="301"/>
      <c r="AT90" s="301"/>
      <c r="AU90" s="301"/>
      <c r="AV90" s="301"/>
      <c r="AW90" s="301"/>
      <c r="AX90" s="302"/>
      <c r="AY90" s="407"/>
      <c r="AZ90" s="304"/>
      <c r="BA90" s="304"/>
      <c r="BB90" s="408"/>
      <c r="BC90" s="306">
        <f t="shared" si="2"/>
        <v>0</v>
      </c>
      <c r="BD90" s="307"/>
      <c r="BE90" s="307"/>
      <c r="BF90" s="308"/>
      <c r="BG90" s="309"/>
      <c r="BH90" s="310"/>
      <c r="BI90" s="310"/>
      <c r="BJ90" s="311"/>
      <c r="BK90" s="312">
        <f t="shared" si="3"/>
        <v>0</v>
      </c>
      <c r="BL90" s="313"/>
      <c r="BM90" s="313"/>
      <c r="BN90" s="313"/>
      <c r="BO90" s="313"/>
      <c r="BP90" s="314"/>
      <c r="BQ90" s="294"/>
      <c r="BR90" s="295"/>
      <c r="BS90" s="295"/>
      <c r="BT90" s="295"/>
      <c r="BU90" s="295"/>
      <c r="BV90" s="295"/>
      <c r="BW90" s="296"/>
      <c r="BX90" s="294"/>
      <c r="BY90" s="295"/>
      <c r="BZ90" s="295"/>
      <c r="CA90" s="295"/>
      <c r="CB90" s="295"/>
      <c r="CC90" s="296"/>
      <c r="CD90" s="294"/>
      <c r="CE90" s="295"/>
      <c r="CF90" s="295"/>
      <c r="CG90" s="295"/>
      <c r="CH90" s="295"/>
      <c r="CI90" s="296"/>
    </row>
    <row r="91" spans="1:87" ht="18" customHeight="1" x14ac:dyDescent="0.25">
      <c r="A91" s="75"/>
      <c r="B91" s="327"/>
      <c r="C91" s="328"/>
      <c r="D91" s="328"/>
      <c r="E91" s="328"/>
      <c r="F91" s="328"/>
      <c r="G91" s="328"/>
      <c r="H91" s="328"/>
      <c r="I91" s="328"/>
      <c r="J91" s="328"/>
      <c r="K91" s="328"/>
      <c r="L91" s="328"/>
      <c r="M91" s="328"/>
      <c r="N91" s="328"/>
      <c r="O91" s="328"/>
      <c r="P91" s="328"/>
      <c r="Q91" s="328"/>
      <c r="R91" s="328"/>
      <c r="S91" s="328"/>
      <c r="T91" s="328"/>
      <c r="U91" s="328"/>
      <c r="V91" s="328"/>
      <c r="W91" s="328"/>
      <c r="X91" s="328"/>
      <c r="Y91" s="329"/>
      <c r="Z91" s="336"/>
      <c r="AA91" s="337"/>
      <c r="AB91" s="337"/>
      <c r="AC91" s="337"/>
      <c r="AD91" s="338"/>
      <c r="AE91" s="336"/>
      <c r="AF91" s="337"/>
      <c r="AG91" s="337"/>
      <c r="AH91" s="337"/>
      <c r="AI91" s="337"/>
      <c r="AJ91" s="337"/>
      <c r="AK91" s="300"/>
      <c r="AL91" s="301"/>
      <c r="AM91" s="301"/>
      <c r="AN91" s="301"/>
      <c r="AO91" s="301"/>
      <c r="AP91" s="301"/>
      <c r="AQ91" s="301"/>
      <c r="AR91" s="301"/>
      <c r="AS91" s="301"/>
      <c r="AT91" s="301"/>
      <c r="AU91" s="301"/>
      <c r="AV91" s="301"/>
      <c r="AW91" s="301"/>
      <c r="AX91" s="302"/>
      <c r="AY91" s="407"/>
      <c r="AZ91" s="304"/>
      <c r="BA91" s="304"/>
      <c r="BB91" s="408"/>
      <c r="BC91" s="306">
        <f t="shared" si="2"/>
        <v>0</v>
      </c>
      <c r="BD91" s="307"/>
      <c r="BE91" s="307"/>
      <c r="BF91" s="308"/>
      <c r="BG91" s="309"/>
      <c r="BH91" s="310"/>
      <c r="BI91" s="310"/>
      <c r="BJ91" s="311"/>
      <c r="BK91" s="312">
        <f t="shared" si="3"/>
        <v>0</v>
      </c>
      <c r="BL91" s="313"/>
      <c r="BM91" s="313"/>
      <c r="BN91" s="313"/>
      <c r="BO91" s="313"/>
      <c r="BP91" s="314"/>
      <c r="BQ91" s="294"/>
      <c r="BR91" s="295"/>
      <c r="BS91" s="295"/>
      <c r="BT91" s="295"/>
      <c r="BU91" s="295"/>
      <c r="BV91" s="295"/>
      <c r="BW91" s="296"/>
      <c r="BX91" s="294"/>
      <c r="BY91" s="295"/>
      <c r="BZ91" s="295"/>
      <c r="CA91" s="295"/>
      <c r="CB91" s="295"/>
      <c r="CC91" s="296"/>
      <c r="CD91" s="294"/>
      <c r="CE91" s="295"/>
      <c r="CF91" s="295"/>
      <c r="CG91" s="295"/>
      <c r="CH91" s="295"/>
      <c r="CI91" s="296"/>
    </row>
    <row r="92" spans="1:87" ht="18" customHeight="1" x14ac:dyDescent="0.25">
      <c r="A92" s="75"/>
      <c r="B92" s="327"/>
      <c r="C92" s="328"/>
      <c r="D92" s="328"/>
      <c r="E92" s="328"/>
      <c r="F92" s="328"/>
      <c r="G92" s="328"/>
      <c r="H92" s="328"/>
      <c r="I92" s="328"/>
      <c r="J92" s="328"/>
      <c r="K92" s="328"/>
      <c r="L92" s="328"/>
      <c r="M92" s="328"/>
      <c r="N92" s="328"/>
      <c r="O92" s="328"/>
      <c r="P92" s="328"/>
      <c r="Q92" s="328"/>
      <c r="R92" s="328"/>
      <c r="S92" s="328"/>
      <c r="T92" s="328"/>
      <c r="U92" s="328"/>
      <c r="V92" s="328"/>
      <c r="W92" s="328"/>
      <c r="X92" s="328"/>
      <c r="Y92" s="329"/>
      <c r="Z92" s="336"/>
      <c r="AA92" s="337"/>
      <c r="AB92" s="337"/>
      <c r="AC92" s="337"/>
      <c r="AD92" s="338"/>
      <c r="AE92" s="336"/>
      <c r="AF92" s="337"/>
      <c r="AG92" s="337"/>
      <c r="AH92" s="337"/>
      <c r="AI92" s="337"/>
      <c r="AJ92" s="337"/>
      <c r="AK92" s="300"/>
      <c r="AL92" s="301"/>
      <c r="AM92" s="301"/>
      <c r="AN92" s="301"/>
      <c r="AO92" s="301"/>
      <c r="AP92" s="301"/>
      <c r="AQ92" s="301"/>
      <c r="AR92" s="301"/>
      <c r="AS92" s="301"/>
      <c r="AT92" s="301"/>
      <c r="AU92" s="301"/>
      <c r="AV92" s="301"/>
      <c r="AW92" s="301"/>
      <c r="AX92" s="302"/>
      <c r="AY92" s="407"/>
      <c r="AZ92" s="304"/>
      <c r="BA92" s="304"/>
      <c r="BB92" s="408"/>
      <c r="BC92" s="306">
        <f t="shared" si="2"/>
        <v>0</v>
      </c>
      <c r="BD92" s="307"/>
      <c r="BE92" s="307"/>
      <c r="BF92" s="308"/>
      <c r="BG92" s="309"/>
      <c r="BH92" s="310"/>
      <c r="BI92" s="310"/>
      <c r="BJ92" s="311"/>
      <c r="BK92" s="312">
        <f t="shared" si="3"/>
        <v>0</v>
      </c>
      <c r="BL92" s="313"/>
      <c r="BM92" s="313"/>
      <c r="BN92" s="313"/>
      <c r="BO92" s="313"/>
      <c r="BP92" s="314"/>
      <c r="BQ92" s="294"/>
      <c r="BR92" s="295"/>
      <c r="BS92" s="295"/>
      <c r="BT92" s="295"/>
      <c r="BU92" s="295"/>
      <c r="BV92" s="295"/>
      <c r="BW92" s="296"/>
      <c r="BX92" s="294"/>
      <c r="BY92" s="295"/>
      <c r="BZ92" s="295"/>
      <c r="CA92" s="295"/>
      <c r="CB92" s="295"/>
      <c r="CC92" s="296"/>
      <c r="CD92" s="294"/>
      <c r="CE92" s="295"/>
      <c r="CF92" s="295"/>
      <c r="CG92" s="295"/>
      <c r="CH92" s="295"/>
      <c r="CI92" s="296"/>
    </row>
    <row r="93" spans="1:87" ht="18" customHeight="1" x14ac:dyDescent="0.25">
      <c r="A93" s="75"/>
      <c r="B93" s="327"/>
      <c r="C93" s="328"/>
      <c r="D93" s="328"/>
      <c r="E93" s="328"/>
      <c r="F93" s="328"/>
      <c r="G93" s="328"/>
      <c r="H93" s="328"/>
      <c r="I93" s="328"/>
      <c r="J93" s="328"/>
      <c r="K93" s="328"/>
      <c r="L93" s="328"/>
      <c r="M93" s="328"/>
      <c r="N93" s="328"/>
      <c r="O93" s="328"/>
      <c r="P93" s="328"/>
      <c r="Q93" s="328"/>
      <c r="R93" s="328"/>
      <c r="S93" s="328"/>
      <c r="T93" s="328"/>
      <c r="U93" s="328"/>
      <c r="V93" s="328"/>
      <c r="W93" s="328"/>
      <c r="X93" s="328"/>
      <c r="Y93" s="329"/>
      <c r="Z93" s="336"/>
      <c r="AA93" s="337"/>
      <c r="AB93" s="337"/>
      <c r="AC93" s="337"/>
      <c r="AD93" s="338"/>
      <c r="AE93" s="336"/>
      <c r="AF93" s="337"/>
      <c r="AG93" s="337"/>
      <c r="AH93" s="337"/>
      <c r="AI93" s="337"/>
      <c r="AJ93" s="337"/>
      <c r="AK93" s="300"/>
      <c r="AL93" s="301"/>
      <c r="AM93" s="301"/>
      <c r="AN93" s="301"/>
      <c r="AO93" s="301"/>
      <c r="AP93" s="301"/>
      <c r="AQ93" s="301"/>
      <c r="AR93" s="301"/>
      <c r="AS93" s="301"/>
      <c r="AT93" s="301"/>
      <c r="AU93" s="301"/>
      <c r="AV93" s="301"/>
      <c r="AW93" s="301"/>
      <c r="AX93" s="302"/>
      <c r="AY93" s="407"/>
      <c r="AZ93" s="304"/>
      <c r="BA93" s="304"/>
      <c r="BB93" s="408"/>
      <c r="BC93" s="306">
        <f t="shared" si="2"/>
        <v>0</v>
      </c>
      <c r="BD93" s="307"/>
      <c r="BE93" s="307"/>
      <c r="BF93" s="308"/>
      <c r="BG93" s="309"/>
      <c r="BH93" s="310"/>
      <c r="BI93" s="310"/>
      <c r="BJ93" s="311"/>
      <c r="BK93" s="312">
        <f t="shared" si="3"/>
        <v>0</v>
      </c>
      <c r="BL93" s="313"/>
      <c r="BM93" s="313"/>
      <c r="BN93" s="313"/>
      <c r="BO93" s="313"/>
      <c r="BP93" s="314"/>
      <c r="BQ93" s="294"/>
      <c r="BR93" s="295"/>
      <c r="BS93" s="295"/>
      <c r="BT93" s="295"/>
      <c r="BU93" s="295"/>
      <c r="BV93" s="295"/>
      <c r="BW93" s="296"/>
      <c r="BX93" s="294"/>
      <c r="BY93" s="295"/>
      <c r="BZ93" s="295"/>
      <c r="CA93" s="295"/>
      <c r="CB93" s="295"/>
      <c r="CC93" s="296"/>
      <c r="CD93" s="294"/>
      <c r="CE93" s="295"/>
      <c r="CF93" s="295"/>
      <c r="CG93" s="295"/>
      <c r="CH93" s="295"/>
      <c r="CI93" s="296"/>
    </row>
    <row r="94" spans="1:87" ht="18" customHeight="1" x14ac:dyDescent="0.25">
      <c r="A94" s="75"/>
      <c r="B94" s="327"/>
      <c r="C94" s="328"/>
      <c r="D94" s="328"/>
      <c r="E94" s="328"/>
      <c r="F94" s="328"/>
      <c r="G94" s="328"/>
      <c r="H94" s="328"/>
      <c r="I94" s="328"/>
      <c r="J94" s="328"/>
      <c r="K94" s="328"/>
      <c r="L94" s="328"/>
      <c r="M94" s="328"/>
      <c r="N94" s="328"/>
      <c r="O94" s="328"/>
      <c r="P94" s="328"/>
      <c r="Q94" s="328"/>
      <c r="R94" s="328"/>
      <c r="S94" s="328"/>
      <c r="T94" s="328"/>
      <c r="U94" s="328"/>
      <c r="V94" s="328"/>
      <c r="W94" s="328"/>
      <c r="X94" s="328"/>
      <c r="Y94" s="329"/>
      <c r="Z94" s="336"/>
      <c r="AA94" s="337"/>
      <c r="AB94" s="337"/>
      <c r="AC94" s="337"/>
      <c r="AD94" s="338"/>
      <c r="AE94" s="336"/>
      <c r="AF94" s="337"/>
      <c r="AG94" s="337"/>
      <c r="AH94" s="337"/>
      <c r="AI94" s="337"/>
      <c r="AJ94" s="337"/>
      <c r="AK94" s="300"/>
      <c r="AL94" s="301"/>
      <c r="AM94" s="301"/>
      <c r="AN94" s="301"/>
      <c r="AO94" s="301"/>
      <c r="AP94" s="301"/>
      <c r="AQ94" s="301"/>
      <c r="AR94" s="301"/>
      <c r="AS94" s="301"/>
      <c r="AT94" s="301"/>
      <c r="AU94" s="301"/>
      <c r="AV94" s="301"/>
      <c r="AW94" s="301"/>
      <c r="AX94" s="302"/>
      <c r="AY94" s="407"/>
      <c r="AZ94" s="304"/>
      <c r="BA94" s="304"/>
      <c r="BB94" s="408"/>
      <c r="BC94" s="306">
        <f t="shared" si="2"/>
        <v>0</v>
      </c>
      <c r="BD94" s="307"/>
      <c r="BE94" s="307"/>
      <c r="BF94" s="308"/>
      <c r="BG94" s="309"/>
      <c r="BH94" s="310"/>
      <c r="BI94" s="310"/>
      <c r="BJ94" s="311"/>
      <c r="BK94" s="312">
        <f t="shared" si="3"/>
        <v>0</v>
      </c>
      <c r="BL94" s="313"/>
      <c r="BM94" s="313"/>
      <c r="BN94" s="313"/>
      <c r="BO94" s="313"/>
      <c r="BP94" s="314"/>
      <c r="BQ94" s="294"/>
      <c r="BR94" s="295"/>
      <c r="BS94" s="295"/>
      <c r="BT94" s="295"/>
      <c r="BU94" s="295"/>
      <c r="BV94" s="295"/>
      <c r="BW94" s="296"/>
      <c r="BX94" s="294"/>
      <c r="BY94" s="295"/>
      <c r="BZ94" s="295"/>
      <c r="CA94" s="295"/>
      <c r="CB94" s="295"/>
      <c r="CC94" s="296"/>
      <c r="CD94" s="294"/>
      <c r="CE94" s="295"/>
      <c r="CF94" s="295"/>
      <c r="CG94" s="295"/>
      <c r="CH94" s="295"/>
      <c r="CI94" s="296"/>
    </row>
    <row r="95" spans="1:87" ht="18" customHeight="1" x14ac:dyDescent="0.25">
      <c r="A95" s="75"/>
      <c r="B95" s="327"/>
      <c r="C95" s="328"/>
      <c r="D95" s="328"/>
      <c r="E95" s="328"/>
      <c r="F95" s="328"/>
      <c r="G95" s="328"/>
      <c r="H95" s="328"/>
      <c r="I95" s="328"/>
      <c r="J95" s="328"/>
      <c r="K95" s="328"/>
      <c r="L95" s="328"/>
      <c r="M95" s="328"/>
      <c r="N95" s="328"/>
      <c r="O95" s="328"/>
      <c r="P95" s="328"/>
      <c r="Q95" s="328"/>
      <c r="R95" s="328"/>
      <c r="S95" s="328"/>
      <c r="T95" s="328"/>
      <c r="U95" s="328"/>
      <c r="V95" s="328"/>
      <c r="W95" s="328"/>
      <c r="X95" s="328"/>
      <c r="Y95" s="329"/>
      <c r="Z95" s="336"/>
      <c r="AA95" s="337"/>
      <c r="AB95" s="337"/>
      <c r="AC95" s="337"/>
      <c r="AD95" s="338"/>
      <c r="AE95" s="336"/>
      <c r="AF95" s="337"/>
      <c r="AG95" s="337"/>
      <c r="AH95" s="337"/>
      <c r="AI95" s="337"/>
      <c r="AJ95" s="337"/>
      <c r="AK95" s="300"/>
      <c r="AL95" s="301"/>
      <c r="AM95" s="301"/>
      <c r="AN95" s="301"/>
      <c r="AO95" s="301"/>
      <c r="AP95" s="301"/>
      <c r="AQ95" s="301"/>
      <c r="AR95" s="301"/>
      <c r="AS95" s="301"/>
      <c r="AT95" s="301"/>
      <c r="AU95" s="301"/>
      <c r="AV95" s="301"/>
      <c r="AW95" s="301"/>
      <c r="AX95" s="302"/>
      <c r="AY95" s="407"/>
      <c r="AZ95" s="304"/>
      <c r="BA95" s="304"/>
      <c r="BB95" s="408"/>
      <c r="BC95" s="306">
        <f t="shared" si="2"/>
        <v>0</v>
      </c>
      <c r="BD95" s="307"/>
      <c r="BE95" s="307"/>
      <c r="BF95" s="308"/>
      <c r="BG95" s="309"/>
      <c r="BH95" s="310"/>
      <c r="BI95" s="310"/>
      <c r="BJ95" s="311"/>
      <c r="BK95" s="312">
        <f t="shared" si="3"/>
        <v>0</v>
      </c>
      <c r="BL95" s="313"/>
      <c r="BM95" s="313"/>
      <c r="BN95" s="313"/>
      <c r="BO95" s="313"/>
      <c r="BP95" s="314"/>
      <c r="BQ95" s="294"/>
      <c r="BR95" s="295"/>
      <c r="BS95" s="295"/>
      <c r="BT95" s="295"/>
      <c r="BU95" s="295"/>
      <c r="BV95" s="295"/>
      <c r="BW95" s="296"/>
      <c r="BX95" s="294"/>
      <c r="BY95" s="295"/>
      <c r="BZ95" s="295"/>
      <c r="CA95" s="295"/>
      <c r="CB95" s="295"/>
      <c r="CC95" s="296"/>
      <c r="CD95" s="294"/>
      <c r="CE95" s="295"/>
      <c r="CF95" s="295"/>
      <c r="CG95" s="295"/>
      <c r="CH95" s="295"/>
      <c r="CI95" s="296"/>
    </row>
    <row r="96" spans="1:87" ht="18" customHeight="1" x14ac:dyDescent="0.25">
      <c r="A96" s="75"/>
      <c r="B96" s="327"/>
      <c r="C96" s="328"/>
      <c r="D96" s="328"/>
      <c r="E96" s="328"/>
      <c r="F96" s="328"/>
      <c r="G96" s="328"/>
      <c r="H96" s="328"/>
      <c r="I96" s="328"/>
      <c r="J96" s="328"/>
      <c r="K96" s="328"/>
      <c r="L96" s="328"/>
      <c r="M96" s="328"/>
      <c r="N96" s="328"/>
      <c r="O96" s="328"/>
      <c r="P96" s="328"/>
      <c r="Q96" s="328"/>
      <c r="R96" s="328"/>
      <c r="S96" s="328"/>
      <c r="T96" s="328"/>
      <c r="U96" s="328"/>
      <c r="V96" s="328"/>
      <c r="W96" s="328"/>
      <c r="X96" s="328"/>
      <c r="Y96" s="329"/>
      <c r="Z96" s="336"/>
      <c r="AA96" s="337"/>
      <c r="AB96" s="337"/>
      <c r="AC96" s="337"/>
      <c r="AD96" s="338"/>
      <c r="AE96" s="336"/>
      <c r="AF96" s="337"/>
      <c r="AG96" s="337"/>
      <c r="AH96" s="337"/>
      <c r="AI96" s="337"/>
      <c r="AJ96" s="337"/>
      <c r="AK96" s="300"/>
      <c r="AL96" s="301"/>
      <c r="AM96" s="301"/>
      <c r="AN96" s="301"/>
      <c r="AO96" s="301"/>
      <c r="AP96" s="301"/>
      <c r="AQ96" s="301"/>
      <c r="AR96" s="301"/>
      <c r="AS96" s="301"/>
      <c r="AT96" s="301"/>
      <c r="AU96" s="301"/>
      <c r="AV96" s="301"/>
      <c r="AW96" s="301"/>
      <c r="AX96" s="302"/>
      <c r="AY96" s="407"/>
      <c r="AZ96" s="304"/>
      <c r="BA96" s="304"/>
      <c r="BB96" s="408"/>
      <c r="BC96" s="306">
        <f t="shared" si="2"/>
        <v>0</v>
      </c>
      <c r="BD96" s="307"/>
      <c r="BE96" s="307"/>
      <c r="BF96" s="308"/>
      <c r="BG96" s="309"/>
      <c r="BH96" s="310"/>
      <c r="BI96" s="310"/>
      <c r="BJ96" s="311"/>
      <c r="BK96" s="312">
        <f t="shared" si="3"/>
        <v>0</v>
      </c>
      <c r="BL96" s="313"/>
      <c r="BM96" s="313"/>
      <c r="BN96" s="313"/>
      <c r="BO96" s="313"/>
      <c r="BP96" s="314"/>
      <c r="BQ96" s="294"/>
      <c r="BR96" s="295"/>
      <c r="BS96" s="295"/>
      <c r="BT96" s="295"/>
      <c r="BU96" s="295"/>
      <c r="BV96" s="295"/>
      <c r="BW96" s="296"/>
      <c r="BX96" s="294"/>
      <c r="BY96" s="295"/>
      <c r="BZ96" s="295"/>
      <c r="CA96" s="295"/>
      <c r="CB96" s="295"/>
      <c r="CC96" s="296"/>
      <c r="CD96" s="294"/>
      <c r="CE96" s="295"/>
      <c r="CF96" s="295"/>
      <c r="CG96" s="295"/>
      <c r="CH96" s="295"/>
      <c r="CI96" s="296"/>
    </row>
    <row r="97" spans="1:87" ht="18" customHeight="1" x14ac:dyDescent="0.25">
      <c r="A97" s="75"/>
      <c r="B97" s="327"/>
      <c r="C97" s="328"/>
      <c r="D97" s="328"/>
      <c r="E97" s="328"/>
      <c r="F97" s="328"/>
      <c r="G97" s="328"/>
      <c r="H97" s="328"/>
      <c r="I97" s="328"/>
      <c r="J97" s="328"/>
      <c r="K97" s="328"/>
      <c r="L97" s="328"/>
      <c r="M97" s="328"/>
      <c r="N97" s="328"/>
      <c r="O97" s="328"/>
      <c r="P97" s="328"/>
      <c r="Q97" s="328"/>
      <c r="R97" s="328"/>
      <c r="S97" s="328"/>
      <c r="T97" s="328"/>
      <c r="U97" s="328"/>
      <c r="V97" s="328"/>
      <c r="W97" s="328"/>
      <c r="X97" s="328"/>
      <c r="Y97" s="329"/>
      <c r="Z97" s="336"/>
      <c r="AA97" s="337"/>
      <c r="AB97" s="337"/>
      <c r="AC97" s="337"/>
      <c r="AD97" s="338"/>
      <c r="AE97" s="336"/>
      <c r="AF97" s="337"/>
      <c r="AG97" s="337"/>
      <c r="AH97" s="337"/>
      <c r="AI97" s="337"/>
      <c r="AJ97" s="337"/>
      <c r="AK97" s="300"/>
      <c r="AL97" s="301"/>
      <c r="AM97" s="301"/>
      <c r="AN97" s="301"/>
      <c r="AO97" s="301"/>
      <c r="AP97" s="301"/>
      <c r="AQ97" s="301"/>
      <c r="AR97" s="301"/>
      <c r="AS97" s="301"/>
      <c r="AT97" s="301"/>
      <c r="AU97" s="301"/>
      <c r="AV97" s="301"/>
      <c r="AW97" s="301"/>
      <c r="AX97" s="302"/>
      <c r="AY97" s="407"/>
      <c r="AZ97" s="304"/>
      <c r="BA97" s="304"/>
      <c r="BB97" s="408"/>
      <c r="BC97" s="306">
        <f t="shared" si="2"/>
        <v>0</v>
      </c>
      <c r="BD97" s="307"/>
      <c r="BE97" s="307"/>
      <c r="BF97" s="308"/>
      <c r="BG97" s="309"/>
      <c r="BH97" s="310"/>
      <c r="BI97" s="310"/>
      <c r="BJ97" s="311"/>
      <c r="BK97" s="312">
        <f t="shared" si="3"/>
        <v>0</v>
      </c>
      <c r="BL97" s="313"/>
      <c r="BM97" s="313"/>
      <c r="BN97" s="313"/>
      <c r="BO97" s="313"/>
      <c r="BP97" s="314"/>
      <c r="BQ97" s="294"/>
      <c r="BR97" s="295"/>
      <c r="BS97" s="295"/>
      <c r="BT97" s="295"/>
      <c r="BU97" s="295"/>
      <c r="BV97" s="295"/>
      <c r="BW97" s="296"/>
      <c r="BX97" s="294"/>
      <c r="BY97" s="295"/>
      <c r="BZ97" s="295"/>
      <c r="CA97" s="295"/>
      <c r="CB97" s="295"/>
      <c r="CC97" s="296"/>
      <c r="CD97" s="294"/>
      <c r="CE97" s="295"/>
      <c r="CF97" s="295"/>
      <c r="CG97" s="295"/>
      <c r="CH97" s="295"/>
      <c r="CI97" s="296"/>
    </row>
    <row r="98" spans="1:87" ht="18" customHeight="1" thickBot="1" x14ac:dyDescent="0.3">
      <c r="A98" s="75"/>
      <c r="B98" s="330"/>
      <c r="C98" s="331"/>
      <c r="D98" s="331"/>
      <c r="E98" s="331"/>
      <c r="F98" s="331"/>
      <c r="G98" s="331"/>
      <c r="H98" s="331"/>
      <c r="I98" s="331"/>
      <c r="J98" s="331"/>
      <c r="K98" s="331"/>
      <c r="L98" s="331"/>
      <c r="M98" s="331"/>
      <c r="N98" s="331"/>
      <c r="O98" s="331"/>
      <c r="P98" s="331"/>
      <c r="Q98" s="331"/>
      <c r="R98" s="331"/>
      <c r="S98" s="331"/>
      <c r="T98" s="331"/>
      <c r="U98" s="331"/>
      <c r="V98" s="331"/>
      <c r="W98" s="331"/>
      <c r="X98" s="331"/>
      <c r="Y98" s="332"/>
      <c r="Z98" s="339"/>
      <c r="AA98" s="340"/>
      <c r="AB98" s="340"/>
      <c r="AC98" s="340"/>
      <c r="AD98" s="341"/>
      <c r="AE98" s="339"/>
      <c r="AF98" s="340"/>
      <c r="AG98" s="340"/>
      <c r="AH98" s="340"/>
      <c r="AI98" s="340"/>
      <c r="AJ98" s="340"/>
      <c r="AK98" s="392"/>
      <c r="AL98" s="393"/>
      <c r="AM98" s="393"/>
      <c r="AN98" s="393"/>
      <c r="AO98" s="393"/>
      <c r="AP98" s="393"/>
      <c r="AQ98" s="393"/>
      <c r="AR98" s="393"/>
      <c r="AS98" s="393"/>
      <c r="AT98" s="393"/>
      <c r="AU98" s="393"/>
      <c r="AV98" s="393"/>
      <c r="AW98" s="393"/>
      <c r="AX98" s="394"/>
      <c r="AY98" s="411"/>
      <c r="AZ98" s="396"/>
      <c r="BA98" s="396"/>
      <c r="BB98" s="412"/>
      <c r="BC98" s="398">
        <f t="shared" si="2"/>
        <v>0</v>
      </c>
      <c r="BD98" s="399"/>
      <c r="BE98" s="399"/>
      <c r="BF98" s="400"/>
      <c r="BG98" s="401"/>
      <c r="BH98" s="402"/>
      <c r="BI98" s="402"/>
      <c r="BJ98" s="403"/>
      <c r="BK98" s="404">
        <f t="shared" si="3"/>
        <v>0</v>
      </c>
      <c r="BL98" s="405"/>
      <c r="BM98" s="405"/>
      <c r="BN98" s="405"/>
      <c r="BO98" s="405"/>
      <c r="BP98" s="406"/>
      <c r="BQ98" s="297"/>
      <c r="BR98" s="298"/>
      <c r="BS98" s="298"/>
      <c r="BT98" s="298"/>
      <c r="BU98" s="298"/>
      <c r="BV98" s="298"/>
      <c r="BW98" s="299"/>
      <c r="BX98" s="297"/>
      <c r="BY98" s="298"/>
      <c r="BZ98" s="298"/>
      <c r="CA98" s="298"/>
      <c r="CB98" s="298"/>
      <c r="CC98" s="299"/>
      <c r="CD98" s="297"/>
      <c r="CE98" s="298"/>
      <c r="CF98" s="298"/>
      <c r="CG98" s="298"/>
      <c r="CH98" s="298"/>
      <c r="CI98" s="299"/>
    </row>
    <row r="99" spans="1:87" ht="18" customHeight="1" thickBot="1" x14ac:dyDescent="0.3">
      <c r="A99" s="75"/>
      <c r="B99" s="377"/>
      <c r="C99" s="378"/>
      <c r="D99" s="378"/>
      <c r="E99" s="378"/>
      <c r="F99" s="378"/>
      <c r="G99" s="378"/>
      <c r="H99" s="378"/>
      <c r="I99" s="378"/>
      <c r="J99" s="378"/>
      <c r="K99" s="378"/>
      <c r="L99" s="378"/>
      <c r="M99" s="378"/>
      <c r="N99" s="378"/>
      <c r="O99" s="378"/>
      <c r="P99" s="378"/>
      <c r="Q99" s="378"/>
      <c r="R99" s="378"/>
      <c r="S99" s="378"/>
      <c r="T99" s="378"/>
      <c r="U99" s="378"/>
      <c r="V99" s="378"/>
      <c r="W99" s="378"/>
      <c r="X99" s="378"/>
      <c r="Y99" s="378"/>
      <c r="Z99" s="378"/>
      <c r="AA99" s="378"/>
      <c r="AB99" s="378"/>
      <c r="AC99" s="378"/>
      <c r="AD99" s="378"/>
      <c r="AE99" s="378"/>
      <c r="AF99" s="378"/>
      <c r="AG99" s="378"/>
      <c r="AH99" s="378"/>
      <c r="AI99" s="378"/>
      <c r="AJ99" s="379"/>
      <c r="AK99" s="380" t="s">
        <v>3</v>
      </c>
      <c r="AL99" s="381"/>
      <c r="AM99" s="381"/>
      <c r="AN99" s="381"/>
      <c r="AO99" s="381"/>
      <c r="AP99" s="381"/>
      <c r="AQ99" s="381"/>
      <c r="AR99" s="381"/>
      <c r="AS99" s="381"/>
      <c r="AT99" s="381"/>
      <c r="AU99" s="381"/>
      <c r="AV99" s="381"/>
      <c r="AW99" s="381"/>
      <c r="AX99" s="381"/>
      <c r="AY99" s="382"/>
      <c r="AZ99" s="382"/>
      <c r="BA99" s="382"/>
      <c r="BB99" s="382"/>
      <c r="BC99" s="382"/>
      <c r="BD99" s="382"/>
      <c r="BE99" s="382"/>
      <c r="BF99" s="382"/>
      <c r="BG99" s="382"/>
      <c r="BH99" s="382"/>
      <c r="BI99" s="382"/>
      <c r="BJ99" s="383"/>
      <c r="BK99" s="384">
        <f>SUM(BK69:BK98)</f>
        <v>0</v>
      </c>
      <c r="BL99" s="385"/>
      <c r="BM99" s="385"/>
      <c r="BN99" s="385"/>
      <c r="BO99" s="385"/>
      <c r="BP99" s="386"/>
      <c r="BQ99" s="387" t="s">
        <v>100</v>
      </c>
      <c r="BR99" s="388"/>
      <c r="BS99" s="388"/>
      <c r="BT99" s="388"/>
      <c r="BU99" s="388"/>
      <c r="BV99" s="388"/>
      <c r="BW99" s="388"/>
      <c r="BX99" s="388"/>
      <c r="BY99" s="388"/>
      <c r="BZ99" s="388"/>
      <c r="CA99" s="388"/>
      <c r="CB99" s="388"/>
      <c r="CC99" s="389"/>
      <c r="CD99" s="390">
        <f>+CD69*AE69</f>
        <v>0</v>
      </c>
      <c r="CE99" s="390"/>
      <c r="CF99" s="390"/>
      <c r="CG99" s="390"/>
      <c r="CH99" s="390"/>
      <c r="CI99" s="391"/>
    </row>
    <row r="100" spans="1:87" ht="18" customHeight="1" thickBot="1" x14ac:dyDescent="0.3">
      <c r="A100" s="75"/>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BG100" s="78"/>
      <c r="BH100" s="78"/>
      <c r="BI100" s="78"/>
      <c r="BJ100" s="78"/>
      <c r="BK100" s="79"/>
      <c r="BL100" s="79"/>
      <c r="BM100" s="79"/>
      <c r="BN100" s="79"/>
      <c r="BO100" s="79"/>
      <c r="BP100" s="79"/>
      <c r="BQ100" s="79"/>
      <c r="BR100" s="79"/>
      <c r="BS100" s="79"/>
      <c r="BT100" s="79"/>
      <c r="BU100" s="79"/>
      <c r="BV100" s="79"/>
      <c r="BW100" s="79"/>
      <c r="BX100" s="79"/>
      <c r="BY100" s="79"/>
      <c r="BZ100" s="79"/>
      <c r="CA100" s="79"/>
      <c r="CB100" s="79"/>
      <c r="CC100" s="79"/>
      <c r="CD100" s="79"/>
      <c r="CE100" s="79"/>
      <c r="CF100" s="79"/>
      <c r="CG100" s="79"/>
      <c r="CH100" s="79"/>
      <c r="CI100" s="79"/>
    </row>
    <row r="101" spans="1:87" ht="18" customHeight="1" x14ac:dyDescent="0.25">
      <c r="A101" s="75"/>
      <c r="B101" s="348" t="s">
        <v>0</v>
      </c>
      <c r="C101" s="349"/>
      <c r="D101" s="349"/>
      <c r="E101" s="349"/>
      <c r="F101" s="349"/>
      <c r="G101" s="349"/>
      <c r="H101" s="349"/>
      <c r="I101" s="349"/>
      <c r="J101" s="349"/>
      <c r="K101" s="349"/>
      <c r="L101" s="349"/>
      <c r="M101" s="349"/>
      <c r="N101" s="349"/>
      <c r="O101" s="349"/>
      <c r="P101" s="349"/>
      <c r="Q101" s="349"/>
      <c r="R101" s="349"/>
      <c r="S101" s="349"/>
      <c r="T101" s="349"/>
      <c r="U101" s="349"/>
      <c r="V101" s="349"/>
      <c r="W101" s="349"/>
      <c r="X101" s="349"/>
      <c r="Y101" s="350"/>
      <c r="Z101" s="348" t="s">
        <v>80</v>
      </c>
      <c r="AA101" s="349"/>
      <c r="AB101" s="349"/>
      <c r="AC101" s="349"/>
      <c r="AD101" s="350"/>
      <c r="AE101" s="357" t="s">
        <v>79</v>
      </c>
      <c r="AF101" s="358"/>
      <c r="AG101" s="358"/>
      <c r="AH101" s="358"/>
      <c r="AI101" s="358"/>
      <c r="AJ101" s="359"/>
      <c r="AK101" s="357" t="s">
        <v>81</v>
      </c>
      <c r="AL101" s="358"/>
      <c r="AM101" s="358"/>
      <c r="AN101" s="358"/>
      <c r="AO101" s="358"/>
      <c r="AP101" s="358"/>
      <c r="AQ101" s="358"/>
      <c r="AR101" s="358"/>
      <c r="AS101" s="358"/>
      <c r="AT101" s="358"/>
      <c r="AU101" s="358"/>
      <c r="AV101" s="358"/>
      <c r="AW101" s="358"/>
      <c r="AX101" s="359"/>
      <c r="AY101" s="357" t="s">
        <v>1</v>
      </c>
      <c r="AZ101" s="358"/>
      <c r="BA101" s="358"/>
      <c r="BB101" s="359"/>
      <c r="BC101" s="348" t="s">
        <v>104</v>
      </c>
      <c r="BD101" s="349"/>
      <c r="BE101" s="349"/>
      <c r="BF101" s="350"/>
      <c r="BG101" s="366" t="s">
        <v>82</v>
      </c>
      <c r="BH101" s="367"/>
      <c r="BI101" s="367"/>
      <c r="BJ101" s="368"/>
      <c r="BK101" s="315" t="s">
        <v>99</v>
      </c>
      <c r="BL101" s="316"/>
      <c r="BM101" s="316"/>
      <c r="BN101" s="316"/>
      <c r="BO101" s="316"/>
      <c r="BP101" s="317"/>
      <c r="BQ101" s="315" t="s">
        <v>83</v>
      </c>
      <c r="BR101" s="316"/>
      <c r="BS101" s="316"/>
      <c r="BT101" s="316"/>
      <c r="BU101" s="316"/>
      <c r="BV101" s="316"/>
      <c r="BW101" s="317"/>
      <c r="BX101" s="315" t="s">
        <v>84</v>
      </c>
      <c r="BY101" s="316"/>
      <c r="BZ101" s="316"/>
      <c r="CA101" s="316"/>
      <c r="CB101" s="316"/>
      <c r="CC101" s="317"/>
      <c r="CD101" s="315" t="s">
        <v>85</v>
      </c>
      <c r="CE101" s="316"/>
      <c r="CF101" s="316"/>
      <c r="CG101" s="316"/>
      <c r="CH101" s="316"/>
      <c r="CI101" s="317"/>
    </row>
    <row r="102" spans="1:87" ht="18" customHeight="1" x14ac:dyDescent="0.25">
      <c r="A102" s="75"/>
      <c r="B102" s="351"/>
      <c r="C102" s="352"/>
      <c r="D102" s="352"/>
      <c r="E102" s="352"/>
      <c r="F102" s="352"/>
      <c r="G102" s="352"/>
      <c r="H102" s="352"/>
      <c r="I102" s="352"/>
      <c r="J102" s="352"/>
      <c r="K102" s="352"/>
      <c r="L102" s="352"/>
      <c r="M102" s="352"/>
      <c r="N102" s="352"/>
      <c r="O102" s="352"/>
      <c r="P102" s="352"/>
      <c r="Q102" s="352"/>
      <c r="R102" s="352"/>
      <c r="S102" s="352"/>
      <c r="T102" s="352"/>
      <c r="U102" s="352"/>
      <c r="V102" s="352"/>
      <c r="W102" s="352"/>
      <c r="X102" s="352"/>
      <c r="Y102" s="353"/>
      <c r="Z102" s="351"/>
      <c r="AA102" s="352"/>
      <c r="AB102" s="352"/>
      <c r="AC102" s="352"/>
      <c r="AD102" s="353"/>
      <c r="AE102" s="360"/>
      <c r="AF102" s="361"/>
      <c r="AG102" s="361"/>
      <c r="AH102" s="361"/>
      <c r="AI102" s="361"/>
      <c r="AJ102" s="362"/>
      <c r="AK102" s="360"/>
      <c r="AL102" s="361"/>
      <c r="AM102" s="361"/>
      <c r="AN102" s="361"/>
      <c r="AO102" s="361"/>
      <c r="AP102" s="361"/>
      <c r="AQ102" s="361"/>
      <c r="AR102" s="361"/>
      <c r="AS102" s="361"/>
      <c r="AT102" s="361"/>
      <c r="AU102" s="361"/>
      <c r="AV102" s="361"/>
      <c r="AW102" s="361"/>
      <c r="AX102" s="362"/>
      <c r="AY102" s="360"/>
      <c r="AZ102" s="361"/>
      <c r="BA102" s="361"/>
      <c r="BB102" s="362"/>
      <c r="BC102" s="351"/>
      <c r="BD102" s="352"/>
      <c r="BE102" s="352"/>
      <c r="BF102" s="353"/>
      <c r="BG102" s="369"/>
      <c r="BH102" s="370"/>
      <c r="BI102" s="370"/>
      <c r="BJ102" s="371"/>
      <c r="BK102" s="318"/>
      <c r="BL102" s="319"/>
      <c r="BM102" s="319"/>
      <c r="BN102" s="319"/>
      <c r="BO102" s="319"/>
      <c r="BP102" s="320"/>
      <c r="BQ102" s="318"/>
      <c r="BR102" s="319"/>
      <c r="BS102" s="319"/>
      <c r="BT102" s="319"/>
      <c r="BU102" s="319"/>
      <c r="BV102" s="319"/>
      <c r="BW102" s="320"/>
      <c r="BX102" s="318"/>
      <c r="BY102" s="319"/>
      <c r="BZ102" s="319"/>
      <c r="CA102" s="319"/>
      <c r="CB102" s="319"/>
      <c r="CC102" s="320"/>
      <c r="CD102" s="318"/>
      <c r="CE102" s="319"/>
      <c r="CF102" s="319"/>
      <c r="CG102" s="319"/>
      <c r="CH102" s="319"/>
      <c r="CI102" s="320"/>
    </row>
    <row r="103" spans="1:87" ht="18" customHeight="1" thickBot="1" x14ac:dyDescent="0.3">
      <c r="A103" s="75"/>
      <c r="B103" s="354"/>
      <c r="C103" s="355"/>
      <c r="D103" s="355"/>
      <c r="E103" s="355"/>
      <c r="F103" s="355"/>
      <c r="G103" s="355"/>
      <c r="H103" s="355"/>
      <c r="I103" s="355"/>
      <c r="J103" s="355"/>
      <c r="K103" s="355"/>
      <c r="L103" s="355"/>
      <c r="M103" s="355"/>
      <c r="N103" s="355"/>
      <c r="O103" s="355"/>
      <c r="P103" s="355"/>
      <c r="Q103" s="355"/>
      <c r="R103" s="355"/>
      <c r="S103" s="355"/>
      <c r="T103" s="355"/>
      <c r="U103" s="355"/>
      <c r="V103" s="355"/>
      <c r="W103" s="355"/>
      <c r="X103" s="355"/>
      <c r="Y103" s="356"/>
      <c r="Z103" s="354"/>
      <c r="AA103" s="355"/>
      <c r="AB103" s="355"/>
      <c r="AC103" s="355"/>
      <c r="AD103" s="356"/>
      <c r="AE103" s="363"/>
      <c r="AF103" s="364"/>
      <c r="AG103" s="364"/>
      <c r="AH103" s="364"/>
      <c r="AI103" s="364"/>
      <c r="AJ103" s="365"/>
      <c r="AK103" s="360"/>
      <c r="AL103" s="361"/>
      <c r="AM103" s="361"/>
      <c r="AN103" s="361"/>
      <c r="AO103" s="361"/>
      <c r="AP103" s="361"/>
      <c r="AQ103" s="361"/>
      <c r="AR103" s="361"/>
      <c r="AS103" s="361"/>
      <c r="AT103" s="361"/>
      <c r="AU103" s="361"/>
      <c r="AV103" s="361"/>
      <c r="AW103" s="361"/>
      <c r="AX103" s="362"/>
      <c r="AY103" s="360"/>
      <c r="AZ103" s="361"/>
      <c r="BA103" s="361"/>
      <c r="BB103" s="362"/>
      <c r="BC103" s="351"/>
      <c r="BD103" s="352"/>
      <c r="BE103" s="352"/>
      <c r="BF103" s="353"/>
      <c r="BG103" s="369"/>
      <c r="BH103" s="370"/>
      <c r="BI103" s="370"/>
      <c r="BJ103" s="371"/>
      <c r="BK103" s="318"/>
      <c r="BL103" s="319"/>
      <c r="BM103" s="319"/>
      <c r="BN103" s="319"/>
      <c r="BO103" s="319"/>
      <c r="BP103" s="320"/>
      <c r="BQ103" s="321"/>
      <c r="BR103" s="322"/>
      <c r="BS103" s="322"/>
      <c r="BT103" s="322"/>
      <c r="BU103" s="322"/>
      <c r="BV103" s="322"/>
      <c r="BW103" s="323"/>
      <c r="BX103" s="321"/>
      <c r="BY103" s="322"/>
      <c r="BZ103" s="322"/>
      <c r="CA103" s="322"/>
      <c r="CB103" s="322"/>
      <c r="CC103" s="323"/>
      <c r="CD103" s="321"/>
      <c r="CE103" s="322"/>
      <c r="CF103" s="322"/>
      <c r="CG103" s="322"/>
      <c r="CH103" s="322"/>
      <c r="CI103" s="323"/>
    </row>
    <row r="104" spans="1:87" ht="18" customHeight="1" x14ac:dyDescent="0.25">
      <c r="A104" s="75"/>
      <c r="B104" s="324"/>
      <c r="C104" s="325"/>
      <c r="D104" s="325"/>
      <c r="E104" s="325"/>
      <c r="F104" s="325"/>
      <c r="G104" s="325"/>
      <c r="H104" s="325"/>
      <c r="I104" s="325"/>
      <c r="J104" s="325"/>
      <c r="K104" s="325"/>
      <c r="L104" s="325"/>
      <c r="M104" s="325"/>
      <c r="N104" s="325"/>
      <c r="O104" s="325"/>
      <c r="P104" s="325"/>
      <c r="Q104" s="325"/>
      <c r="R104" s="325"/>
      <c r="S104" s="325"/>
      <c r="T104" s="325"/>
      <c r="U104" s="325"/>
      <c r="V104" s="325"/>
      <c r="W104" s="325"/>
      <c r="X104" s="325"/>
      <c r="Y104" s="326"/>
      <c r="Z104" s="333"/>
      <c r="AA104" s="334"/>
      <c r="AB104" s="334"/>
      <c r="AC104" s="334"/>
      <c r="AD104" s="335"/>
      <c r="AE104" s="333"/>
      <c r="AF104" s="334"/>
      <c r="AG104" s="334"/>
      <c r="AH104" s="334"/>
      <c r="AI104" s="334"/>
      <c r="AJ104" s="334"/>
      <c r="AK104" s="342"/>
      <c r="AL104" s="343"/>
      <c r="AM104" s="343"/>
      <c r="AN104" s="343"/>
      <c r="AO104" s="343"/>
      <c r="AP104" s="343"/>
      <c r="AQ104" s="343"/>
      <c r="AR104" s="343"/>
      <c r="AS104" s="343"/>
      <c r="AT104" s="343"/>
      <c r="AU104" s="343"/>
      <c r="AV104" s="343"/>
      <c r="AW104" s="343"/>
      <c r="AX104" s="344"/>
      <c r="AY104" s="409"/>
      <c r="AZ104" s="346"/>
      <c r="BA104" s="346"/>
      <c r="BB104" s="410"/>
      <c r="BC104" s="345">
        <f>+$AE$104*AY104</f>
        <v>0</v>
      </c>
      <c r="BD104" s="346"/>
      <c r="BE104" s="346"/>
      <c r="BF104" s="347"/>
      <c r="BG104" s="285"/>
      <c r="BH104" s="286"/>
      <c r="BI104" s="286"/>
      <c r="BJ104" s="287"/>
      <c r="BK104" s="288">
        <f>+AY104*BG104</f>
        <v>0</v>
      </c>
      <c r="BL104" s="289"/>
      <c r="BM104" s="289"/>
      <c r="BN104" s="289"/>
      <c r="BO104" s="289"/>
      <c r="BP104" s="290"/>
      <c r="BQ104" s="291"/>
      <c r="BR104" s="292"/>
      <c r="BS104" s="292"/>
      <c r="BT104" s="292"/>
      <c r="BU104" s="292"/>
      <c r="BV104" s="292"/>
      <c r="BW104" s="293"/>
      <c r="BX104" s="291">
        <f>+(((BK134+BQ104)*30)/70)</f>
        <v>0</v>
      </c>
      <c r="BY104" s="292"/>
      <c r="BZ104" s="292"/>
      <c r="CA104" s="292"/>
      <c r="CB104" s="292"/>
      <c r="CC104" s="293"/>
      <c r="CD104" s="291">
        <f>+BK134+BQ104+BX104</f>
        <v>0</v>
      </c>
      <c r="CE104" s="292"/>
      <c r="CF104" s="292"/>
      <c r="CG104" s="292"/>
      <c r="CH104" s="292"/>
      <c r="CI104" s="293"/>
    </row>
    <row r="105" spans="1:87" ht="18" customHeight="1" x14ac:dyDescent="0.25">
      <c r="A105" s="75"/>
      <c r="B105" s="327"/>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9"/>
      <c r="Z105" s="336"/>
      <c r="AA105" s="337"/>
      <c r="AB105" s="337"/>
      <c r="AC105" s="337"/>
      <c r="AD105" s="338"/>
      <c r="AE105" s="336"/>
      <c r="AF105" s="337"/>
      <c r="AG105" s="337"/>
      <c r="AH105" s="337"/>
      <c r="AI105" s="337"/>
      <c r="AJ105" s="337"/>
      <c r="AK105" s="300"/>
      <c r="AL105" s="301"/>
      <c r="AM105" s="301"/>
      <c r="AN105" s="301"/>
      <c r="AO105" s="301"/>
      <c r="AP105" s="301"/>
      <c r="AQ105" s="301"/>
      <c r="AR105" s="301"/>
      <c r="AS105" s="301"/>
      <c r="AT105" s="301"/>
      <c r="AU105" s="301"/>
      <c r="AV105" s="301"/>
      <c r="AW105" s="301"/>
      <c r="AX105" s="302"/>
      <c r="AY105" s="407"/>
      <c r="AZ105" s="304"/>
      <c r="BA105" s="304"/>
      <c r="BB105" s="408"/>
      <c r="BC105" s="306">
        <f t="shared" ref="BC105:BC133" si="4">+$AE$104*AY105</f>
        <v>0</v>
      </c>
      <c r="BD105" s="307"/>
      <c r="BE105" s="307"/>
      <c r="BF105" s="308"/>
      <c r="BG105" s="309"/>
      <c r="BH105" s="310"/>
      <c r="BI105" s="310"/>
      <c r="BJ105" s="311"/>
      <c r="BK105" s="312">
        <f t="shared" ref="BK105:BK133" si="5">+AY105*BG105</f>
        <v>0</v>
      </c>
      <c r="BL105" s="313"/>
      <c r="BM105" s="313"/>
      <c r="BN105" s="313"/>
      <c r="BO105" s="313"/>
      <c r="BP105" s="314"/>
      <c r="BQ105" s="294"/>
      <c r="BR105" s="295"/>
      <c r="BS105" s="295"/>
      <c r="BT105" s="295"/>
      <c r="BU105" s="295"/>
      <c r="BV105" s="295"/>
      <c r="BW105" s="296"/>
      <c r="BX105" s="294"/>
      <c r="BY105" s="295"/>
      <c r="BZ105" s="295"/>
      <c r="CA105" s="295"/>
      <c r="CB105" s="295"/>
      <c r="CC105" s="296"/>
      <c r="CD105" s="294"/>
      <c r="CE105" s="295"/>
      <c r="CF105" s="295"/>
      <c r="CG105" s="295"/>
      <c r="CH105" s="295"/>
      <c r="CI105" s="296"/>
    </row>
    <row r="106" spans="1:87" ht="18" customHeight="1" x14ac:dyDescent="0.25">
      <c r="A106" s="75"/>
      <c r="B106" s="327"/>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8"/>
      <c r="Y106" s="329"/>
      <c r="Z106" s="336"/>
      <c r="AA106" s="337"/>
      <c r="AB106" s="337"/>
      <c r="AC106" s="337"/>
      <c r="AD106" s="338"/>
      <c r="AE106" s="336"/>
      <c r="AF106" s="337"/>
      <c r="AG106" s="337"/>
      <c r="AH106" s="337"/>
      <c r="AI106" s="337"/>
      <c r="AJ106" s="337"/>
      <c r="AK106" s="300"/>
      <c r="AL106" s="301"/>
      <c r="AM106" s="301"/>
      <c r="AN106" s="301"/>
      <c r="AO106" s="301"/>
      <c r="AP106" s="301"/>
      <c r="AQ106" s="301"/>
      <c r="AR106" s="301"/>
      <c r="AS106" s="301"/>
      <c r="AT106" s="301"/>
      <c r="AU106" s="301"/>
      <c r="AV106" s="301"/>
      <c r="AW106" s="301"/>
      <c r="AX106" s="302"/>
      <c r="AY106" s="407"/>
      <c r="AZ106" s="304"/>
      <c r="BA106" s="304"/>
      <c r="BB106" s="408"/>
      <c r="BC106" s="306">
        <f t="shared" si="4"/>
        <v>0</v>
      </c>
      <c r="BD106" s="307"/>
      <c r="BE106" s="307"/>
      <c r="BF106" s="308"/>
      <c r="BG106" s="309"/>
      <c r="BH106" s="310"/>
      <c r="BI106" s="310"/>
      <c r="BJ106" s="311"/>
      <c r="BK106" s="312">
        <f t="shared" si="5"/>
        <v>0</v>
      </c>
      <c r="BL106" s="313"/>
      <c r="BM106" s="313"/>
      <c r="BN106" s="313"/>
      <c r="BO106" s="313"/>
      <c r="BP106" s="314"/>
      <c r="BQ106" s="294"/>
      <c r="BR106" s="295"/>
      <c r="BS106" s="295"/>
      <c r="BT106" s="295"/>
      <c r="BU106" s="295"/>
      <c r="BV106" s="295"/>
      <c r="BW106" s="296"/>
      <c r="BX106" s="294"/>
      <c r="BY106" s="295"/>
      <c r="BZ106" s="295"/>
      <c r="CA106" s="295"/>
      <c r="CB106" s="295"/>
      <c r="CC106" s="296"/>
      <c r="CD106" s="294"/>
      <c r="CE106" s="295"/>
      <c r="CF106" s="295"/>
      <c r="CG106" s="295"/>
      <c r="CH106" s="295"/>
      <c r="CI106" s="296"/>
    </row>
    <row r="107" spans="1:87" ht="18" customHeight="1" x14ac:dyDescent="0.25">
      <c r="A107" s="75"/>
      <c r="B107" s="327"/>
      <c r="C107" s="328"/>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9"/>
      <c r="Z107" s="336"/>
      <c r="AA107" s="337"/>
      <c r="AB107" s="337"/>
      <c r="AC107" s="337"/>
      <c r="AD107" s="338"/>
      <c r="AE107" s="336"/>
      <c r="AF107" s="337"/>
      <c r="AG107" s="337"/>
      <c r="AH107" s="337"/>
      <c r="AI107" s="337"/>
      <c r="AJ107" s="337"/>
      <c r="AK107" s="300"/>
      <c r="AL107" s="301"/>
      <c r="AM107" s="301"/>
      <c r="AN107" s="301"/>
      <c r="AO107" s="301"/>
      <c r="AP107" s="301"/>
      <c r="AQ107" s="301"/>
      <c r="AR107" s="301"/>
      <c r="AS107" s="301"/>
      <c r="AT107" s="301"/>
      <c r="AU107" s="301"/>
      <c r="AV107" s="301"/>
      <c r="AW107" s="301"/>
      <c r="AX107" s="302"/>
      <c r="AY107" s="407"/>
      <c r="AZ107" s="304"/>
      <c r="BA107" s="304"/>
      <c r="BB107" s="408"/>
      <c r="BC107" s="306">
        <f t="shared" si="4"/>
        <v>0</v>
      </c>
      <c r="BD107" s="307"/>
      <c r="BE107" s="307"/>
      <c r="BF107" s="308"/>
      <c r="BG107" s="309"/>
      <c r="BH107" s="310"/>
      <c r="BI107" s="310"/>
      <c r="BJ107" s="311"/>
      <c r="BK107" s="312">
        <f t="shared" si="5"/>
        <v>0</v>
      </c>
      <c r="BL107" s="313"/>
      <c r="BM107" s="313"/>
      <c r="BN107" s="313"/>
      <c r="BO107" s="313"/>
      <c r="BP107" s="314"/>
      <c r="BQ107" s="294"/>
      <c r="BR107" s="295"/>
      <c r="BS107" s="295"/>
      <c r="BT107" s="295"/>
      <c r="BU107" s="295"/>
      <c r="BV107" s="295"/>
      <c r="BW107" s="296"/>
      <c r="BX107" s="294"/>
      <c r="BY107" s="295"/>
      <c r="BZ107" s="295"/>
      <c r="CA107" s="295"/>
      <c r="CB107" s="295"/>
      <c r="CC107" s="296"/>
      <c r="CD107" s="294"/>
      <c r="CE107" s="295"/>
      <c r="CF107" s="295"/>
      <c r="CG107" s="295"/>
      <c r="CH107" s="295"/>
      <c r="CI107" s="296"/>
    </row>
    <row r="108" spans="1:87" ht="18" customHeight="1" x14ac:dyDescent="0.25">
      <c r="A108" s="75"/>
      <c r="B108" s="327"/>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9"/>
      <c r="Z108" s="336"/>
      <c r="AA108" s="337"/>
      <c r="AB108" s="337"/>
      <c r="AC108" s="337"/>
      <c r="AD108" s="338"/>
      <c r="AE108" s="336"/>
      <c r="AF108" s="337"/>
      <c r="AG108" s="337"/>
      <c r="AH108" s="337"/>
      <c r="AI108" s="337"/>
      <c r="AJ108" s="337"/>
      <c r="AK108" s="300"/>
      <c r="AL108" s="301"/>
      <c r="AM108" s="301"/>
      <c r="AN108" s="301"/>
      <c r="AO108" s="301"/>
      <c r="AP108" s="301"/>
      <c r="AQ108" s="301"/>
      <c r="AR108" s="301"/>
      <c r="AS108" s="301"/>
      <c r="AT108" s="301"/>
      <c r="AU108" s="301"/>
      <c r="AV108" s="301"/>
      <c r="AW108" s="301"/>
      <c r="AX108" s="302"/>
      <c r="AY108" s="407"/>
      <c r="AZ108" s="304"/>
      <c r="BA108" s="304"/>
      <c r="BB108" s="408"/>
      <c r="BC108" s="306">
        <f t="shared" si="4"/>
        <v>0</v>
      </c>
      <c r="BD108" s="307"/>
      <c r="BE108" s="307"/>
      <c r="BF108" s="308"/>
      <c r="BG108" s="309"/>
      <c r="BH108" s="310"/>
      <c r="BI108" s="310"/>
      <c r="BJ108" s="311"/>
      <c r="BK108" s="312">
        <f t="shared" si="5"/>
        <v>0</v>
      </c>
      <c r="BL108" s="313"/>
      <c r="BM108" s="313"/>
      <c r="BN108" s="313"/>
      <c r="BO108" s="313"/>
      <c r="BP108" s="314"/>
      <c r="BQ108" s="294"/>
      <c r="BR108" s="295"/>
      <c r="BS108" s="295"/>
      <c r="BT108" s="295"/>
      <c r="BU108" s="295"/>
      <c r="BV108" s="295"/>
      <c r="BW108" s="296"/>
      <c r="BX108" s="294"/>
      <c r="BY108" s="295"/>
      <c r="BZ108" s="295"/>
      <c r="CA108" s="295"/>
      <c r="CB108" s="295"/>
      <c r="CC108" s="296"/>
      <c r="CD108" s="294"/>
      <c r="CE108" s="295"/>
      <c r="CF108" s="295"/>
      <c r="CG108" s="295"/>
      <c r="CH108" s="295"/>
      <c r="CI108" s="296"/>
    </row>
    <row r="109" spans="1:87" ht="18" customHeight="1" x14ac:dyDescent="0.25">
      <c r="A109" s="75"/>
      <c r="B109" s="327"/>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c r="Y109" s="329"/>
      <c r="Z109" s="336"/>
      <c r="AA109" s="337"/>
      <c r="AB109" s="337"/>
      <c r="AC109" s="337"/>
      <c r="AD109" s="338"/>
      <c r="AE109" s="336"/>
      <c r="AF109" s="337"/>
      <c r="AG109" s="337"/>
      <c r="AH109" s="337"/>
      <c r="AI109" s="337"/>
      <c r="AJ109" s="337"/>
      <c r="AK109" s="300"/>
      <c r="AL109" s="301"/>
      <c r="AM109" s="301"/>
      <c r="AN109" s="301"/>
      <c r="AO109" s="301"/>
      <c r="AP109" s="301"/>
      <c r="AQ109" s="301"/>
      <c r="AR109" s="301"/>
      <c r="AS109" s="301"/>
      <c r="AT109" s="301"/>
      <c r="AU109" s="301"/>
      <c r="AV109" s="301"/>
      <c r="AW109" s="301"/>
      <c r="AX109" s="302"/>
      <c r="AY109" s="407"/>
      <c r="AZ109" s="304"/>
      <c r="BA109" s="304"/>
      <c r="BB109" s="408"/>
      <c r="BC109" s="306">
        <f t="shared" si="4"/>
        <v>0</v>
      </c>
      <c r="BD109" s="307"/>
      <c r="BE109" s="307"/>
      <c r="BF109" s="308"/>
      <c r="BG109" s="309"/>
      <c r="BH109" s="310"/>
      <c r="BI109" s="310"/>
      <c r="BJ109" s="311"/>
      <c r="BK109" s="312">
        <f t="shared" si="5"/>
        <v>0</v>
      </c>
      <c r="BL109" s="313"/>
      <c r="BM109" s="313"/>
      <c r="BN109" s="313"/>
      <c r="BO109" s="313"/>
      <c r="BP109" s="314"/>
      <c r="BQ109" s="294"/>
      <c r="BR109" s="295"/>
      <c r="BS109" s="295"/>
      <c r="BT109" s="295"/>
      <c r="BU109" s="295"/>
      <c r="BV109" s="295"/>
      <c r="BW109" s="296"/>
      <c r="BX109" s="294"/>
      <c r="BY109" s="295"/>
      <c r="BZ109" s="295"/>
      <c r="CA109" s="295"/>
      <c r="CB109" s="295"/>
      <c r="CC109" s="296"/>
      <c r="CD109" s="294"/>
      <c r="CE109" s="295"/>
      <c r="CF109" s="295"/>
      <c r="CG109" s="295"/>
      <c r="CH109" s="295"/>
      <c r="CI109" s="296"/>
    </row>
    <row r="110" spans="1:87" ht="18" customHeight="1" x14ac:dyDescent="0.25">
      <c r="A110" s="75"/>
      <c r="B110" s="327"/>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9"/>
      <c r="Z110" s="336"/>
      <c r="AA110" s="337"/>
      <c r="AB110" s="337"/>
      <c r="AC110" s="337"/>
      <c r="AD110" s="338"/>
      <c r="AE110" s="336"/>
      <c r="AF110" s="337"/>
      <c r="AG110" s="337"/>
      <c r="AH110" s="337"/>
      <c r="AI110" s="337"/>
      <c r="AJ110" s="337"/>
      <c r="AK110" s="300"/>
      <c r="AL110" s="301"/>
      <c r="AM110" s="301"/>
      <c r="AN110" s="301"/>
      <c r="AO110" s="301"/>
      <c r="AP110" s="301"/>
      <c r="AQ110" s="301"/>
      <c r="AR110" s="301"/>
      <c r="AS110" s="301"/>
      <c r="AT110" s="301"/>
      <c r="AU110" s="301"/>
      <c r="AV110" s="301"/>
      <c r="AW110" s="301"/>
      <c r="AX110" s="302"/>
      <c r="AY110" s="407"/>
      <c r="AZ110" s="304"/>
      <c r="BA110" s="304"/>
      <c r="BB110" s="408"/>
      <c r="BC110" s="306">
        <f t="shared" si="4"/>
        <v>0</v>
      </c>
      <c r="BD110" s="307"/>
      <c r="BE110" s="307"/>
      <c r="BF110" s="308"/>
      <c r="BG110" s="309"/>
      <c r="BH110" s="310"/>
      <c r="BI110" s="310"/>
      <c r="BJ110" s="311"/>
      <c r="BK110" s="312">
        <f t="shared" si="5"/>
        <v>0</v>
      </c>
      <c r="BL110" s="313"/>
      <c r="BM110" s="313"/>
      <c r="BN110" s="313"/>
      <c r="BO110" s="313"/>
      <c r="BP110" s="314"/>
      <c r="BQ110" s="294"/>
      <c r="BR110" s="295"/>
      <c r="BS110" s="295"/>
      <c r="BT110" s="295"/>
      <c r="BU110" s="295"/>
      <c r="BV110" s="295"/>
      <c r="BW110" s="296"/>
      <c r="BX110" s="294"/>
      <c r="BY110" s="295"/>
      <c r="BZ110" s="295"/>
      <c r="CA110" s="295"/>
      <c r="CB110" s="295"/>
      <c r="CC110" s="296"/>
      <c r="CD110" s="294"/>
      <c r="CE110" s="295"/>
      <c r="CF110" s="295"/>
      <c r="CG110" s="295"/>
      <c r="CH110" s="295"/>
      <c r="CI110" s="296"/>
    </row>
    <row r="111" spans="1:87" ht="18" customHeight="1" x14ac:dyDescent="0.25">
      <c r="A111" s="75"/>
      <c r="B111" s="327"/>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9"/>
      <c r="Z111" s="336"/>
      <c r="AA111" s="337"/>
      <c r="AB111" s="337"/>
      <c r="AC111" s="337"/>
      <c r="AD111" s="338"/>
      <c r="AE111" s="336"/>
      <c r="AF111" s="337"/>
      <c r="AG111" s="337"/>
      <c r="AH111" s="337"/>
      <c r="AI111" s="337"/>
      <c r="AJ111" s="337"/>
      <c r="AK111" s="300"/>
      <c r="AL111" s="301"/>
      <c r="AM111" s="301"/>
      <c r="AN111" s="301"/>
      <c r="AO111" s="301"/>
      <c r="AP111" s="301"/>
      <c r="AQ111" s="301"/>
      <c r="AR111" s="301"/>
      <c r="AS111" s="301"/>
      <c r="AT111" s="301"/>
      <c r="AU111" s="301"/>
      <c r="AV111" s="301"/>
      <c r="AW111" s="301"/>
      <c r="AX111" s="302"/>
      <c r="AY111" s="407"/>
      <c r="AZ111" s="304"/>
      <c r="BA111" s="304"/>
      <c r="BB111" s="408"/>
      <c r="BC111" s="306">
        <f t="shared" si="4"/>
        <v>0</v>
      </c>
      <c r="BD111" s="307"/>
      <c r="BE111" s="307"/>
      <c r="BF111" s="308"/>
      <c r="BG111" s="309"/>
      <c r="BH111" s="310"/>
      <c r="BI111" s="310"/>
      <c r="BJ111" s="311"/>
      <c r="BK111" s="312">
        <f t="shared" si="5"/>
        <v>0</v>
      </c>
      <c r="BL111" s="313"/>
      <c r="BM111" s="313"/>
      <c r="BN111" s="313"/>
      <c r="BO111" s="313"/>
      <c r="BP111" s="314"/>
      <c r="BQ111" s="294"/>
      <c r="BR111" s="295"/>
      <c r="BS111" s="295"/>
      <c r="BT111" s="295"/>
      <c r="BU111" s="295"/>
      <c r="BV111" s="295"/>
      <c r="BW111" s="296"/>
      <c r="BX111" s="294"/>
      <c r="BY111" s="295"/>
      <c r="BZ111" s="295"/>
      <c r="CA111" s="295"/>
      <c r="CB111" s="295"/>
      <c r="CC111" s="296"/>
      <c r="CD111" s="294"/>
      <c r="CE111" s="295"/>
      <c r="CF111" s="295"/>
      <c r="CG111" s="295"/>
      <c r="CH111" s="295"/>
      <c r="CI111" s="296"/>
    </row>
    <row r="112" spans="1:87" ht="18" customHeight="1" x14ac:dyDescent="0.25">
      <c r="A112" s="75"/>
      <c r="B112" s="327"/>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9"/>
      <c r="Z112" s="336"/>
      <c r="AA112" s="337"/>
      <c r="AB112" s="337"/>
      <c r="AC112" s="337"/>
      <c r="AD112" s="338"/>
      <c r="AE112" s="336"/>
      <c r="AF112" s="337"/>
      <c r="AG112" s="337"/>
      <c r="AH112" s="337"/>
      <c r="AI112" s="337"/>
      <c r="AJ112" s="337"/>
      <c r="AK112" s="300"/>
      <c r="AL112" s="301"/>
      <c r="AM112" s="301"/>
      <c r="AN112" s="301"/>
      <c r="AO112" s="301"/>
      <c r="AP112" s="301"/>
      <c r="AQ112" s="301"/>
      <c r="AR112" s="301"/>
      <c r="AS112" s="301"/>
      <c r="AT112" s="301"/>
      <c r="AU112" s="301"/>
      <c r="AV112" s="301"/>
      <c r="AW112" s="301"/>
      <c r="AX112" s="302"/>
      <c r="AY112" s="407"/>
      <c r="AZ112" s="304"/>
      <c r="BA112" s="304"/>
      <c r="BB112" s="408"/>
      <c r="BC112" s="306">
        <f t="shared" si="4"/>
        <v>0</v>
      </c>
      <c r="BD112" s="307"/>
      <c r="BE112" s="307"/>
      <c r="BF112" s="308"/>
      <c r="BG112" s="309"/>
      <c r="BH112" s="310"/>
      <c r="BI112" s="310"/>
      <c r="BJ112" s="311"/>
      <c r="BK112" s="312">
        <f t="shared" si="5"/>
        <v>0</v>
      </c>
      <c r="BL112" s="313"/>
      <c r="BM112" s="313"/>
      <c r="BN112" s="313"/>
      <c r="BO112" s="313"/>
      <c r="BP112" s="314"/>
      <c r="BQ112" s="294"/>
      <c r="BR112" s="295"/>
      <c r="BS112" s="295"/>
      <c r="BT112" s="295"/>
      <c r="BU112" s="295"/>
      <c r="BV112" s="295"/>
      <c r="BW112" s="296"/>
      <c r="BX112" s="294"/>
      <c r="BY112" s="295"/>
      <c r="BZ112" s="295"/>
      <c r="CA112" s="295"/>
      <c r="CB112" s="295"/>
      <c r="CC112" s="296"/>
      <c r="CD112" s="294"/>
      <c r="CE112" s="295"/>
      <c r="CF112" s="295"/>
      <c r="CG112" s="295"/>
      <c r="CH112" s="295"/>
      <c r="CI112" s="296"/>
    </row>
    <row r="113" spans="1:87" ht="18" customHeight="1" x14ac:dyDescent="0.25">
      <c r="A113" s="75"/>
      <c r="B113" s="327"/>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9"/>
      <c r="Z113" s="336"/>
      <c r="AA113" s="337"/>
      <c r="AB113" s="337"/>
      <c r="AC113" s="337"/>
      <c r="AD113" s="338"/>
      <c r="AE113" s="336"/>
      <c r="AF113" s="337"/>
      <c r="AG113" s="337"/>
      <c r="AH113" s="337"/>
      <c r="AI113" s="337"/>
      <c r="AJ113" s="337"/>
      <c r="AK113" s="300"/>
      <c r="AL113" s="301"/>
      <c r="AM113" s="301"/>
      <c r="AN113" s="301"/>
      <c r="AO113" s="301"/>
      <c r="AP113" s="301"/>
      <c r="AQ113" s="301"/>
      <c r="AR113" s="301"/>
      <c r="AS113" s="301"/>
      <c r="AT113" s="301"/>
      <c r="AU113" s="301"/>
      <c r="AV113" s="301"/>
      <c r="AW113" s="301"/>
      <c r="AX113" s="302"/>
      <c r="AY113" s="407"/>
      <c r="AZ113" s="304"/>
      <c r="BA113" s="304"/>
      <c r="BB113" s="408"/>
      <c r="BC113" s="306">
        <f t="shared" si="4"/>
        <v>0</v>
      </c>
      <c r="BD113" s="307"/>
      <c r="BE113" s="307"/>
      <c r="BF113" s="308"/>
      <c r="BG113" s="309"/>
      <c r="BH113" s="310"/>
      <c r="BI113" s="310"/>
      <c r="BJ113" s="311"/>
      <c r="BK113" s="312">
        <f t="shared" si="5"/>
        <v>0</v>
      </c>
      <c r="BL113" s="313"/>
      <c r="BM113" s="313"/>
      <c r="BN113" s="313"/>
      <c r="BO113" s="313"/>
      <c r="BP113" s="314"/>
      <c r="BQ113" s="294"/>
      <c r="BR113" s="295"/>
      <c r="BS113" s="295"/>
      <c r="BT113" s="295"/>
      <c r="BU113" s="295"/>
      <c r="BV113" s="295"/>
      <c r="BW113" s="296"/>
      <c r="BX113" s="294"/>
      <c r="BY113" s="295"/>
      <c r="BZ113" s="295"/>
      <c r="CA113" s="295"/>
      <c r="CB113" s="295"/>
      <c r="CC113" s="296"/>
      <c r="CD113" s="294"/>
      <c r="CE113" s="295"/>
      <c r="CF113" s="295"/>
      <c r="CG113" s="295"/>
      <c r="CH113" s="295"/>
      <c r="CI113" s="296"/>
    </row>
    <row r="114" spans="1:87" ht="18" customHeight="1" x14ac:dyDescent="0.25">
      <c r="A114" s="75"/>
      <c r="B114" s="327"/>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9"/>
      <c r="Z114" s="336"/>
      <c r="AA114" s="337"/>
      <c r="AB114" s="337"/>
      <c r="AC114" s="337"/>
      <c r="AD114" s="338"/>
      <c r="AE114" s="336"/>
      <c r="AF114" s="337"/>
      <c r="AG114" s="337"/>
      <c r="AH114" s="337"/>
      <c r="AI114" s="337"/>
      <c r="AJ114" s="337"/>
      <c r="AK114" s="300"/>
      <c r="AL114" s="301"/>
      <c r="AM114" s="301"/>
      <c r="AN114" s="301"/>
      <c r="AO114" s="301"/>
      <c r="AP114" s="301"/>
      <c r="AQ114" s="301"/>
      <c r="AR114" s="301"/>
      <c r="AS114" s="301"/>
      <c r="AT114" s="301"/>
      <c r="AU114" s="301"/>
      <c r="AV114" s="301"/>
      <c r="AW114" s="301"/>
      <c r="AX114" s="302"/>
      <c r="AY114" s="407"/>
      <c r="AZ114" s="304"/>
      <c r="BA114" s="304"/>
      <c r="BB114" s="408"/>
      <c r="BC114" s="306">
        <f t="shared" si="4"/>
        <v>0</v>
      </c>
      <c r="BD114" s="307"/>
      <c r="BE114" s="307"/>
      <c r="BF114" s="308"/>
      <c r="BG114" s="309"/>
      <c r="BH114" s="310"/>
      <c r="BI114" s="310"/>
      <c r="BJ114" s="311"/>
      <c r="BK114" s="312">
        <f t="shared" si="5"/>
        <v>0</v>
      </c>
      <c r="BL114" s="313"/>
      <c r="BM114" s="313"/>
      <c r="BN114" s="313"/>
      <c r="BO114" s="313"/>
      <c r="BP114" s="314"/>
      <c r="BQ114" s="294"/>
      <c r="BR114" s="295"/>
      <c r="BS114" s="295"/>
      <c r="BT114" s="295"/>
      <c r="BU114" s="295"/>
      <c r="BV114" s="295"/>
      <c r="BW114" s="296"/>
      <c r="BX114" s="294"/>
      <c r="BY114" s="295"/>
      <c r="BZ114" s="295"/>
      <c r="CA114" s="295"/>
      <c r="CB114" s="295"/>
      <c r="CC114" s="296"/>
      <c r="CD114" s="294"/>
      <c r="CE114" s="295"/>
      <c r="CF114" s="295"/>
      <c r="CG114" s="295"/>
      <c r="CH114" s="295"/>
      <c r="CI114" s="296"/>
    </row>
    <row r="115" spans="1:87" ht="18" customHeight="1" x14ac:dyDescent="0.25">
      <c r="A115" s="75"/>
      <c r="B115" s="327"/>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9"/>
      <c r="Z115" s="336"/>
      <c r="AA115" s="337"/>
      <c r="AB115" s="337"/>
      <c r="AC115" s="337"/>
      <c r="AD115" s="338"/>
      <c r="AE115" s="336"/>
      <c r="AF115" s="337"/>
      <c r="AG115" s="337"/>
      <c r="AH115" s="337"/>
      <c r="AI115" s="337"/>
      <c r="AJ115" s="337"/>
      <c r="AK115" s="300"/>
      <c r="AL115" s="301"/>
      <c r="AM115" s="301"/>
      <c r="AN115" s="301"/>
      <c r="AO115" s="301"/>
      <c r="AP115" s="301"/>
      <c r="AQ115" s="301"/>
      <c r="AR115" s="301"/>
      <c r="AS115" s="301"/>
      <c r="AT115" s="301"/>
      <c r="AU115" s="301"/>
      <c r="AV115" s="301"/>
      <c r="AW115" s="301"/>
      <c r="AX115" s="302"/>
      <c r="AY115" s="407"/>
      <c r="AZ115" s="304"/>
      <c r="BA115" s="304"/>
      <c r="BB115" s="408"/>
      <c r="BC115" s="306">
        <f t="shared" si="4"/>
        <v>0</v>
      </c>
      <c r="BD115" s="307"/>
      <c r="BE115" s="307"/>
      <c r="BF115" s="308"/>
      <c r="BG115" s="309"/>
      <c r="BH115" s="310"/>
      <c r="BI115" s="310"/>
      <c r="BJ115" s="311"/>
      <c r="BK115" s="312">
        <f t="shared" si="5"/>
        <v>0</v>
      </c>
      <c r="BL115" s="313"/>
      <c r="BM115" s="313"/>
      <c r="BN115" s="313"/>
      <c r="BO115" s="313"/>
      <c r="BP115" s="314"/>
      <c r="BQ115" s="294"/>
      <c r="BR115" s="295"/>
      <c r="BS115" s="295"/>
      <c r="BT115" s="295"/>
      <c r="BU115" s="295"/>
      <c r="BV115" s="295"/>
      <c r="BW115" s="296"/>
      <c r="BX115" s="294"/>
      <c r="BY115" s="295"/>
      <c r="BZ115" s="295"/>
      <c r="CA115" s="295"/>
      <c r="CB115" s="295"/>
      <c r="CC115" s="296"/>
      <c r="CD115" s="294"/>
      <c r="CE115" s="295"/>
      <c r="CF115" s="295"/>
      <c r="CG115" s="295"/>
      <c r="CH115" s="295"/>
      <c r="CI115" s="296"/>
    </row>
    <row r="116" spans="1:87" ht="18" customHeight="1" x14ac:dyDescent="0.25">
      <c r="A116" s="75"/>
      <c r="B116" s="327"/>
      <c r="C116" s="328"/>
      <c r="D116" s="328"/>
      <c r="E116" s="328"/>
      <c r="F116" s="328"/>
      <c r="G116" s="328"/>
      <c r="H116" s="328"/>
      <c r="I116" s="328"/>
      <c r="J116" s="328"/>
      <c r="K116" s="328"/>
      <c r="L116" s="328"/>
      <c r="M116" s="328"/>
      <c r="N116" s="328"/>
      <c r="O116" s="328"/>
      <c r="P116" s="328"/>
      <c r="Q116" s="328"/>
      <c r="R116" s="328"/>
      <c r="S116" s="328"/>
      <c r="T116" s="328"/>
      <c r="U116" s="328"/>
      <c r="V116" s="328"/>
      <c r="W116" s="328"/>
      <c r="X116" s="328"/>
      <c r="Y116" s="329"/>
      <c r="Z116" s="336"/>
      <c r="AA116" s="337"/>
      <c r="AB116" s="337"/>
      <c r="AC116" s="337"/>
      <c r="AD116" s="338"/>
      <c r="AE116" s="336"/>
      <c r="AF116" s="337"/>
      <c r="AG116" s="337"/>
      <c r="AH116" s="337"/>
      <c r="AI116" s="337"/>
      <c r="AJ116" s="337"/>
      <c r="AK116" s="300"/>
      <c r="AL116" s="301"/>
      <c r="AM116" s="301"/>
      <c r="AN116" s="301"/>
      <c r="AO116" s="301"/>
      <c r="AP116" s="301"/>
      <c r="AQ116" s="301"/>
      <c r="AR116" s="301"/>
      <c r="AS116" s="301"/>
      <c r="AT116" s="301"/>
      <c r="AU116" s="301"/>
      <c r="AV116" s="301"/>
      <c r="AW116" s="301"/>
      <c r="AX116" s="302"/>
      <c r="AY116" s="407"/>
      <c r="AZ116" s="304"/>
      <c r="BA116" s="304"/>
      <c r="BB116" s="408"/>
      <c r="BC116" s="306">
        <f t="shared" si="4"/>
        <v>0</v>
      </c>
      <c r="BD116" s="307"/>
      <c r="BE116" s="307"/>
      <c r="BF116" s="308"/>
      <c r="BG116" s="309"/>
      <c r="BH116" s="310"/>
      <c r="BI116" s="310"/>
      <c r="BJ116" s="311"/>
      <c r="BK116" s="312">
        <f t="shared" si="5"/>
        <v>0</v>
      </c>
      <c r="BL116" s="313"/>
      <c r="BM116" s="313"/>
      <c r="BN116" s="313"/>
      <c r="BO116" s="313"/>
      <c r="BP116" s="314"/>
      <c r="BQ116" s="294"/>
      <c r="BR116" s="295"/>
      <c r="BS116" s="295"/>
      <c r="BT116" s="295"/>
      <c r="BU116" s="295"/>
      <c r="BV116" s="295"/>
      <c r="BW116" s="296"/>
      <c r="BX116" s="294"/>
      <c r="BY116" s="295"/>
      <c r="BZ116" s="295"/>
      <c r="CA116" s="295"/>
      <c r="CB116" s="295"/>
      <c r="CC116" s="296"/>
      <c r="CD116" s="294"/>
      <c r="CE116" s="295"/>
      <c r="CF116" s="295"/>
      <c r="CG116" s="295"/>
      <c r="CH116" s="295"/>
      <c r="CI116" s="296"/>
    </row>
    <row r="117" spans="1:87" ht="18" customHeight="1" x14ac:dyDescent="0.25">
      <c r="A117" s="75"/>
      <c r="B117" s="327"/>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9"/>
      <c r="Z117" s="336"/>
      <c r="AA117" s="337"/>
      <c r="AB117" s="337"/>
      <c r="AC117" s="337"/>
      <c r="AD117" s="338"/>
      <c r="AE117" s="336"/>
      <c r="AF117" s="337"/>
      <c r="AG117" s="337"/>
      <c r="AH117" s="337"/>
      <c r="AI117" s="337"/>
      <c r="AJ117" s="337"/>
      <c r="AK117" s="300"/>
      <c r="AL117" s="301"/>
      <c r="AM117" s="301"/>
      <c r="AN117" s="301"/>
      <c r="AO117" s="301"/>
      <c r="AP117" s="301"/>
      <c r="AQ117" s="301"/>
      <c r="AR117" s="301"/>
      <c r="AS117" s="301"/>
      <c r="AT117" s="301"/>
      <c r="AU117" s="301"/>
      <c r="AV117" s="301"/>
      <c r="AW117" s="301"/>
      <c r="AX117" s="302"/>
      <c r="AY117" s="407"/>
      <c r="AZ117" s="304"/>
      <c r="BA117" s="304"/>
      <c r="BB117" s="408"/>
      <c r="BC117" s="306">
        <f t="shared" si="4"/>
        <v>0</v>
      </c>
      <c r="BD117" s="307"/>
      <c r="BE117" s="307"/>
      <c r="BF117" s="308"/>
      <c r="BG117" s="309"/>
      <c r="BH117" s="310"/>
      <c r="BI117" s="310"/>
      <c r="BJ117" s="311"/>
      <c r="BK117" s="312">
        <f t="shared" si="5"/>
        <v>0</v>
      </c>
      <c r="BL117" s="313"/>
      <c r="BM117" s="313"/>
      <c r="BN117" s="313"/>
      <c r="BO117" s="313"/>
      <c r="BP117" s="314"/>
      <c r="BQ117" s="294"/>
      <c r="BR117" s="295"/>
      <c r="BS117" s="295"/>
      <c r="BT117" s="295"/>
      <c r="BU117" s="295"/>
      <c r="BV117" s="295"/>
      <c r="BW117" s="296"/>
      <c r="BX117" s="294"/>
      <c r="BY117" s="295"/>
      <c r="BZ117" s="295"/>
      <c r="CA117" s="295"/>
      <c r="CB117" s="295"/>
      <c r="CC117" s="296"/>
      <c r="CD117" s="294"/>
      <c r="CE117" s="295"/>
      <c r="CF117" s="295"/>
      <c r="CG117" s="295"/>
      <c r="CH117" s="295"/>
      <c r="CI117" s="296"/>
    </row>
    <row r="118" spans="1:87" ht="18" customHeight="1" x14ac:dyDescent="0.25">
      <c r="A118" s="75"/>
      <c r="B118" s="327"/>
      <c r="C118" s="328"/>
      <c r="D118" s="328"/>
      <c r="E118" s="328"/>
      <c r="F118" s="328"/>
      <c r="G118" s="328"/>
      <c r="H118" s="328"/>
      <c r="I118" s="328"/>
      <c r="J118" s="328"/>
      <c r="K118" s="328"/>
      <c r="L118" s="328"/>
      <c r="M118" s="328"/>
      <c r="N118" s="328"/>
      <c r="O118" s="328"/>
      <c r="P118" s="328"/>
      <c r="Q118" s="328"/>
      <c r="R118" s="328"/>
      <c r="S118" s="328"/>
      <c r="T118" s="328"/>
      <c r="U118" s="328"/>
      <c r="V118" s="328"/>
      <c r="W118" s="328"/>
      <c r="X118" s="328"/>
      <c r="Y118" s="329"/>
      <c r="Z118" s="336"/>
      <c r="AA118" s="337"/>
      <c r="AB118" s="337"/>
      <c r="AC118" s="337"/>
      <c r="AD118" s="338"/>
      <c r="AE118" s="336"/>
      <c r="AF118" s="337"/>
      <c r="AG118" s="337"/>
      <c r="AH118" s="337"/>
      <c r="AI118" s="337"/>
      <c r="AJ118" s="337"/>
      <c r="AK118" s="300"/>
      <c r="AL118" s="301"/>
      <c r="AM118" s="301"/>
      <c r="AN118" s="301"/>
      <c r="AO118" s="301"/>
      <c r="AP118" s="301"/>
      <c r="AQ118" s="301"/>
      <c r="AR118" s="301"/>
      <c r="AS118" s="301"/>
      <c r="AT118" s="301"/>
      <c r="AU118" s="301"/>
      <c r="AV118" s="301"/>
      <c r="AW118" s="301"/>
      <c r="AX118" s="302"/>
      <c r="AY118" s="407"/>
      <c r="AZ118" s="304"/>
      <c r="BA118" s="304"/>
      <c r="BB118" s="408"/>
      <c r="BC118" s="306">
        <f t="shared" si="4"/>
        <v>0</v>
      </c>
      <c r="BD118" s="307"/>
      <c r="BE118" s="307"/>
      <c r="BF118" s="308"/>
      <c r="BG118" s="309"/>
      <c r="BH118" s="310"/>
      <c r="BI118" s="310"/>
      <c r="BJ118" s="311"/>
      <c r="BK118" s="312">
        <f t="shared" si="5"/>
        <v>0</v>
      </c>
      <c r="BL118" s="313"/>
      <c r="BM118" s="313"/>
      <c r="BN118" s="313"/>
      <c r="BO118" s="313"/>
      <c r="BP118" s="314"/>
      <c r="BQ118" s="294"/>
      <c r="BR118" s="295"/>
      <c r="BS118" s="295"/>
      <c r="BT118" s="295"/>
      <c r="BU118" s="295"/>
      <c r="BV118" s="295"/>
      <c r="BW118" s="296"/>
      <c r="BX118" s="294"/>
      <c r="BY118" s="295"/>
      <c r="BZ118" s="295"/>
      <c r="CA118" s="295"/>
      <c r="CB118" s="295"/>
      <c r="CC118" s="296"/>
      <c r="CD118" s="294"/>
      <c r="CE118" s="295"/>
      <c r="CF118" s="295"/>
      <c r="CG118" s="295"/>
      <c r="CH118" s="295"/>
      <c r="CI118" s="296"/>
    </row>
    <row r="119" spans="1:87" ht="18" customHeight="1" x14ac:dyDescent="0.25">
      <c r="A119" s="75"/>
      <c r="B119" s="327"/>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9"/>
      <c r="Z119" s="336"/>
      <c r="AA119" s="337"/>
      <c r="AB119" s="337"/>
      <c r="AC119" s="337"/>
      <c r="AD119" s="338"/>
      <c r="AE119" s="336"/>
      <c r="AF119" s="337"/>
      <c r="AG119" s="337"/>
      <c r="AH119" s="337"/>
      <c r="AI119" s="337"/>
      <c r="AJ119" s="337"/>
      <c r="AK119" s="300"/>
      <c r="AL119" s="301"/>
      <c r="AM119" s="301"/>
      <c r="AN119" s="301"/>
      <c r="AO119" s="301"/>
      <c r="AP119" s="301"/>
      <c r="AQ119" s="301"/>
      <c r="AR119" s="301"/>
      <c r="AS119" s="301"/>
      <c r="AT119" s="301"/>
      <c r="AU119" s="301"/>
      <c r="AV119" s="301"/>
      <c r="AW119" s="301"/>
      <c r="AX119" s="302"/>
      <c r="AY119" s="407"/>
      <c r="AZ119" s="304"/>
      <c r="BA119" s="304"/>
      <c r="BB119" s="408"/>
      <c r="BC119" s="306">
        <f t="shared" si="4"/>
        <v>0</v>
      </c>
      <c r="BD119" s="307"/>
      <c r="BE119" s="307"/>
      <c r="BF119" s="308"/>
      <c r="BG119" s="309"/>
      <c r="BH119" s="310"/>
      <c r="BI119" s="310"/>
      <c r="BJ119" s="311"/>
      <c r="BK119" s="312">
        <f t="shared" si="5"/>
        <v>0</v>
      </c>
      <c r="BL119" s="313"/>
      <c r="BM119" s="313"/>
      <c r="BN119" s="313"/>
      <c r="BO119" s="313"/>
      <c r="BP119" s="314"/>
      <c r="BQ119" s="294"/>
      <c r="BR119" s="295"/>
      <c r="BS119" s="295"/>
      <c r="BT119" s="295"/>
      <c r="BU119" s="295"/>
      <c r="BV119" s="295"/>
      <c r="BW119" s="296"/>
      <c r="BX119" s="294"/>
      <c r="BY119" s="295"/>
      <c r="BZ119" s="295"/>
      <c r="CA119" s="295"/>
      <c r="CB119" s="295"/>
      <c r="CC119" s="296"/>
      <c r="CD119" s="294"/>
      <c r="CE119" s="295"/>
      <c r="CF119" s="295"/>
      <c r="CG119" s="295"/>
      <c r="CH119" s="295"/>
      <c r="CI119" s="296"/>
    </row>
    <row r="120" spans="1:87" ht="18" customHeight="1" x14ac:dyDescent="0.25">
      <c r="A120" s="75"/>
      <c r="B120" s="327"/>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9"/>
      <c r="Z120" s="336"/>
      <c r="AA120" s="337"/>
      <c r="AB120" s="337"/>
      <c r="AC120" s="337"/>
      <c r="AD120" s="338"/>
      <c r="AE120" s="336"/>
      <c r="AF120" s="337"/>
      <c r="AG120" s="337"/>
      <c r="AH120" s="337"/>
      <c r="AI120" s="337"/>
      <c r="AJ120" s="337"/>
      <c r="AK120" s="300"/>
      <c r="AL120" s="301"/>
      <c r="AM120" s="301"/>
      <c r="AN120" s="301"/>
      <c r="AO120" s="301"/>
      <c r="AP120" s="301"/>
      <c r="AQ120" s="301"/>
      <c r="AR120" s="301"/>
      <c r="AS120" s="301"/>
      <c r="AT120" s="301"/>
      <c r="AU120" s="301"/>
      <c r="AV120" s="301"/>
      <c r="AW120" s="301"/>
      <c r="AX120" s="302"/>
      <c r="AY120" s="407"/>
      <c r="AZ120" s="304"/>
      <c r="BA120" s="304"/>
      <c r="BB120" s="408"/>
      <c r="BC120" s="306">
        <f t="shared" si="4"/>
        <v>0</v>
      </c>
      <c r="BD120" s="307"/>
      <c r="BE120" s="307"/>
      <c r="BF120" s="308"/>
      <c r="BG120" s="309"/>
      <c r="BH120" s="310"/>
      <c r="BI120" s="310"/>
      <c r="BJ120" s="311"/>
      <c r="BK120" s="312">
        <f t="shared" si="5"/>
        <v>0</v>
      </c>
      <c r="BL120" s="313"/>
      <c r="BM120" s="313"/>
      <c r="BN120" s="313"/>
      <c r="BO120" s="313"/>
      <c r="BP120" s="314"/>
      <c r="BQ120" s="294"/>
      <c r="BR120" s="295"/>
      <c r="BS120" s="295"/>
      <c r="BT120" s="295"/>
      <c r="BU120" s="295"/>
      <c r="BV120" s="295"/>
      <c r="BW120" s="296"/>
      <c r="BX120" s="294"/>
      <c r="BY120" s="295"/>
      <c r="BZ120" s="295"/>
      <c r="CA120" s="295"/>
      <c r="CB120" s="295"/>
      <c r="CC120" s="296"/>
      <c r="CD120" s="294"/>
      <c r="CE120" s="295"/>
      <c r="CF120" s="295"/>
      <c r="CG120" s="295"/>
      <c r="CH120" s="295"/>
      <c r="CI120" s="296"/>
    </row>
    <row r="121" spans="1:87" ht="18" customHeight="1" x14ac:dyDescent="0.25">
      <c r="A121" s="75"/>
      <c r="B121" s="327"/>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9"/>
      <c r="Z121" s="336"/>
      <c r="AA121" s="337"/>
      <c r="AB121" s="337"/>
      <c r="AC121" s="337"/>
      <c r="AD121" s="338"/>
      <c r="AE121" s="336"/>
      <c r="AF121" s="337"/>
      <c r="AG121" s="337"/>
      <c r="AH121" s="337"/>
      <c r="AI121" s="337"/>
      <c r="AJ121" s="337"/>
      <c r="AK121" s="300"/>
      <c r="AL121" s="301"/>
      <c r="AM121" s="301"/>
      <c r="AN121" s="301"/>
      <c r="AO121" s="301"/>
      <c r="AP121" s="301"/>
      <c r="AQ121" s="301"/>
      <c r="AR121" s="301"/>
      <c r="AS121" s="301"/>
      <c r="AT121" s="301"/>
      <c r="AU121" s="301"/>
      <c r="AV121" s="301"/>
      <c r="AW121" s="301"/>
      <c r="AX121" s="302"/>
      <c r="AY121" s="407"/>
      <c r="AZ121" s="304"/>
      <c r="BA121" s="304"/>
      <c r="BB121" s="408"/>
      <c r="BC121" s="306">
        <f t="shared" si="4"/>
        <v>0</v>
      </c>
      <c r="BD121" s="307"/>
      <c r="BE121" s="307"/>
      <c r="BF121" s="308"/>
      <c r="BG121" s="309"/>
      <c r="BH121" s="310"/>
      <c r="BI121" s="310"/>
      <c r="BJ121" s="311"/>
      <c r="BK121" s="312">
        <f t="shared" si="5"/>
        <v>0</v>
      </c>
      <c r="BL121" s="313"/>
      <c r="BM121" s="313"/>
      <c r="BN121" s="313"/>
      <c r="BO121" s="313"/>
      <c r="BP121" s="314"/>
      <c r="BQ121" s="294"/>
      <c r="BR121" s="295"/>
      <c r="BS121" s="295"/>
      <c r="BT121" s="295"/>
      <c r="BU121" s="295"/>
      <c r="BV121" s="295"/>
      <c r="BW121" s="296"/>
      <c r="BX121" s="294"/>
      <c r="BY121" s="295"/>
      <c r="BZ121" s="295"/>
      <c r="CA121" s="295"/>
      <c r="CB121" s="295"/>
      <c r="CC121" s="296"/>
      <c r="CD121" s="294"/>
      <c r="CE121" s="295"/>
      <c r="CF121" s="295"/>
      <c r="CG121" s="295"/>
      <c r="CH121" s="295"/>
      <c r="CI121" s="296"/>
    </row>
    <row r="122" spans="1:87" ht="18" customHeight="1" x14ac:dyDescent="0.25">
      <c r="A122" s="75"/>
      <c r="B122" s="327"/>
      <c r="C122" s="328"/>
      <c r="D122" s="328"/>
      <c r="E122" s="328"/>
      <c r="F122" s="328"/>
      <c r="G122" s="328"/>
      <c r="H122" s="328"/>
      <c r="I122" s="328"/>
      <c r="J122" s="328"/>
      <c r="K122" s="328"/>
      <c r="L122" s="328"/>
      <c r="M122" s="328"/>
      <c r="N122" s="328"/>
      <c r="O122" s="328"/>
      <c r="P122" s="328"/>
      <c r="Q122" s="328"/>
      <c r="R122" s="328"/>
      <c r="S122" s="328"/>
      <c r="T122" s="328"/>
      <c r="U122" s="328"/>
      <c r="V122" s="328"/>
      <c r="W122" s="328"/>
      <c r="X122" s="328"/>
      <c r="Y122" s="329"/>
      <c r="Z122" s="336"/>
      <c r="AA122" s="337"/>
      <c r="AB122" s="337"/>
      <c r="AC122" s="337"/>
      <c r="AD122" s="338"/>
      <c r="AE122" s="336"/>
      <c r="AF122" s="337"/>
      <c r="AG122" s="337"/>
      <c r="AH122" s="337"/>
      <c r="AI122" s="337"/>
      <c r="AJ122" s="337"/>
      <c r="AK122" s="300"/>
      <c r="AL122" s="301"/>
      <c r="AM122" s="301"/>
      <c r="AN122" s="301"/>
      <c r="AO122" s="301"/>
      <c r="AP122" s="301"/>
      <c r="AQ122" s="301"/>
      <c r="AR122" s="301"/>
      <c r="AS122" s="301"/>
      <c r="AT122" s="301"/>
      <c r="AU122" s="301"/>
      <c r="AV122" s="301"/>
      <c r="AW122" s="301"/>
      <c r="AX122" s="302"/>
      <c r="AY122" s="407"/>
      <c r="AZ122" s="304"/>
      <c r="BA122" s="304"/>
      <c r="BB122" s="408"/>
      <c r="BC122" s="306">
        <f t="shared" si="4"/>
        <v>0</v>
      </c>
      <c r="BD122" s="307"/>
      <c r="BE122" s="307"/>
      <c r="BF122" s="308"/>
      <c r="BG122" s="309"/>
      <c r="BH122" s="310"/>
      <c r="BI122" s="310"/>
      <c r="BJ122" s="311"/>
      <c r="BK122" s="312">
        <f t="shared" si="5"/>
        <v>0</v>
      </c>
      <c r="BL122" s="313"/>
      <c r="BM122" s="313"/>
      <c r="BN122" s="313"/>
      <c r="BO122" s="313"/>
      <c r="BP122" s="314"/>
      <c r="BQ122" s="294"/>
      <c r="BR122" s="295"/>
      <c r="BS122" s="295"/>
      <c r="BT122" s="295"/>
      <c r="BU122" s="295"/>
      <c r="BV122" s="295"/>
      <c r="BW122" s="296"/>
      <c r="BX122" s="294"/>
      <c r="BY122" s="295"/>
      <c r="BZ122" s="295"/>
      <c r="CA122" s="295"/>
      <c r="CB122" s="295"/>
      <c r="CC122" s="296"/>
      <c r="CD122" s="294"/>
      <c r="CE122" s="295"/>
      <c r="CF122" s="295"/>
      <c r="CG122" s="295"/>
      <c r="CH122" s="295"/>
      <c r="CI122" s="296"/>
    </row>
    <row r="123" spans="1:87" ht="18" customHeight="1" x14ac:dyDescent="0.25">
      <c r="A123" s="75"/>
      <c r="B123" s="327"/>
      <c r="C123" s="328"/>
      <c r="D123" s="328"/>
      <c r="E123" s="328"/>
      <c r="F123" s="328"/>
      <c r="G123" s="328"/>
      <c r="H123" s="328"/>
      <c r="I123" s="328"/>
      <c r="J123" s="328"/>
      <c r="K123" s="328"/>
      <c r="L123" s="328"/>
      <c r="M123" s="328"/>
      <c r="N123" s="328"/>
      <c r="O123" s="328"/>
      <c r="P123" s="328"/>
      <c r="Q123" s="328"/>
      <c r="R123" s="328"/>
      <c r="S123" s="328"/>
      <c r="T123" s="328"/>
      <c r="U123" s="328"/>
      <c r="V123" s="328"/>
      <c r="W123" s="328"/>
      <c r="X123" s="328"/>
      <c r="Y123" s="329"/>
      <c r="Z123" s="336"/>
      <c r="AA123" s="337"/>
      <c r="AB123" s="337"/>
      <c r="AC123" s="337"/>
      <c r="AD123" s="338"/>
      <c r="AE123" s="336"/>
      <c r="AF123" s="337"/>
      <c r="AG123" s="337"/>
      <c r="AH123" s="337"/>
      <c r="AI123" s="337"/>
      <c r="AJ123" s="337"/>
      <c r="AK123" s="300"/>
      <c r="AL123" s="301"/>
      <c r="AM123" s="301"/>
      <c r="AN123" s="301"/>
      <c r="AO123" s="301"/>
      <c r="AP123" s="301"/>
      <c r="AQ123" s="301"/>
      <c r="AR123" s="301"/>
      <c r="AS123" s="301"/>
      <c r="AT123" s="301"/>
      <c r="AU123" s="301"/>
      <c r="AV123" s="301"/>
      <c r="AW123" s="301"/>
      <c r="AX123" s="302"/>
      <c r="AY123" s="407"/>
      <c r="AZ123" s="304"/>
      <c r="BA123" s="304"/>
      <c r="BB123" s="408"/>
      <c r="BC123" s="306">
        <f t="shared" si="4"/>
        <v>0</v>
      </c>
      <c r="BD123" s="307"/>
      <c r="BE123" s="307"/>
      <c r="BF123" s="308"/>
      <c r="BG123" s="309"/>
      <c r="BH123" s="310"/>
      <c r="BI123" s="310"/>
      <c r="BJ123" s="311"/>
      <c r="BK123" s="312">
        <f t="shared" si="5"/>
        <v>0</v>
      </c>
      <c r="BL123" s="313"/>
      <c r="BM123" s="313"/>
      <c r="BN123" s="313"/>
      <c r="BO123" s="313"/>
      <c r="BP123" s="314"/>
      <c r="BQ123" s="294"/>
      <c r="BR123" s="295"/>
      <c r="BS123" s="295"/>
      <c r="BT123" s="295"/>
      <c r="BU123" s="295"/>
      <c r="BV123" s="295"/>
      <c r="BW123" s="296"/>
      <c r="BX123" s="294"/>
      <c r="BY123" s="295"/>
      <c r="BZ123" s="295"/>
      <c r="CA123" s="295"/>
      <c r="CB123" s="295"/>
      <c r="CC123" s="296"/>
      <c r="CD123" s="294"/>
      <c r="CE123" s="295"/>
      <c r="CF123" s="295"/>
      <c r="CG123" s="295"/>
      <c r="CH123" s="295"/>
      <c r="CI123" s="296"/>
    </row>
    <row r="124" spans="1:87" ht="18" customHeight="1" x14ac:dyDescent="0.25">
      <c r="A124" s="75"/>
      <c r="B124" s="327"/>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9"/>
      <c r="Z124" s="336"/>
      <c r="AA124" s="337"/>
      <c r="AB124" s="337"/>
      <c r="AC124" s="337"/>
      <c r="AD124" s="338"/>
      <c r="AE124" s="336"/>
      <c r="AF124" s="337"/>
      <c r="AG124" s="337"/>
      <c r="AH124" s="337"/>
      <c r="AI124" s="337"/>
      <c r="AJ124" s="337"/>
      <c r="AK124" s="300"/>
      <c r="AL124" s="301"/>
      <c r="AM124" s="301"/>
      <c r="AN124" s="301"/>
      <c r="AO124" s="301"/>
      <c r="AP124" s="301"/>
      <c r="AQ124" s="301"/>
      <c r="AR124" s="301"/>
      <c r="AS124" s="301"/>
      <c r="AT124" s="301"/>
      <c r="AU124" s="301"/>
      <c r="AV124" s="301"/>
      <c r="AW124" s="301"/>
      <c r="AX124" s="302"/>
      <c r="AY124" s="407"/>
      <c r="AZ124" s="304"/>
      <c r="BA124" s="304"/>
      <c r="BB124" s="408"/>
      <c r="BC124" s="306">
        <f t="shared" si="4"/>
        <v>0</v>
      </c>
      <c r="BD124" s="307"/>
      <c r="BE124" s="307"/>
      <c r="BF124" s="308"/>
      <c r="BG124" s="309"/>
      <c r="BH124" s="310"/>
      <c r="BI124" s="310"/>
      <c r="BJ124" s="311"/>
      <c r="BK124" s="312">
        <f t="shared" si="5"/>
        <v>0</v>
      </c>
      <c r="BL124" s="313"/>
      <c r="BM124" s="313"/>
      <c r="BN124" s="313"/>
      <c r="BO124" s="313"/>
      <c r="BP124" s="314"/>
      <c r="BQ124" s="294"/>
      <c r="BR124" s="295"/>
      <c r="BS124" s="295"/>
      <c r="BT124" s="295"/>
      <c r="BU124" s="295"/>
      <c r="BV124" s="295"/>
      <c r="BW124" s="296"/>
      <c r="BX124" s="294"/>
      <c r="BY124" s="295"/>
      <c r="BZ124" s="295"/>
      <c r="CA124" s="295"/>
      <c r="CB124" s="295"/>
      <c r="CC124" s="296"/>
      <c r="CD124" s="294"/>
      <c r="CE124" s="295"/>
      <c r="CF124" s="295"/>
      <c r="CG124" s="295"/>
      <c r="CH124" s="295"/>
      <c r="CI124" s="296"/>
    </row>
    <row r="125" spans="1:87" ht="18" customHeight="1" x14ac:dyDescent="0.25">
      <c r="A125" s="75"/>
      <c r="B125" s="327"/>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9"/>
      <c r="Z125" s="336"/>
      <c r="AA125" s="337"/>
      <c r="AB125" s="337"/>
      <c r="AC125" s="337"/>
      <c r="AD125" s="338"/>
      <c r="AE125" s="336"/>
      <c r="AF125" s="337"/>
      <c r="AG125" s="337"/>
      <c r="AH125" s="337"/>
      <c r="AI125" s="337"/>
      <c r="AJ125" s="337"/>
      <c r="AK125" s="300"/>
      <c r="AL125" s="301"/>
      <c r="AM125" s="301"/>
      <c r="AN125" s="301"/>
      <c r="AO125" s="301"/>
      <c r="AP125" s="301"/>
      <c r="AQ125" s="301"/>
      <c r="AR125" s="301"/>
      <c r="AS125" s="301"/>
      <c r="AT125" s="301"/>
      <c r="AU125" s="301"/>
      <c r="AV125" s="301"/>
      <c r="AW125" s="301"/>
      <c r="AX125" s="302"/>
      <c r="AY125" s="407"/>
      <c r="AZ125" s="304"/>
      <c r="BA125" s="304"/>
      <c r="BB125" s="408"/>
      <c r="BC125" s="306">
        <f t="shared" si="4"/>
        <v>0</v>
      </c>
      <c r="BD125" s="307"/>
      <c r="BE125" s="307"/>
      <c r="BF125" s="308"/>
      <c r="BG125" s="309"/>
      <c r="BH125" s="310"/>
      <c r="BI125" s="310"/>
      <c r="BJ125" s="311"/>
      <c r="BK125" s="312">
        <f t="shared" si="5"/>
        <v>0</v>
      </c>
      <c r="BL125" s="313"/>
      <c r="BM125" s="313"/>
      <c r="BN125" s="313"/>
      <c r="BO125" s="313"/>
      <c r="BP125" s="314"/>
      <c r="BQ125" s="294"/>
      <c r="BR125" s="295"/>
      <c r="BS125" s="295"/>
      <c r="BT125" s="295"/>
      <c r="BU125" s="295"/>
      <c r="BV125" s="295"/>
      <c r="BW125" s="296"/>
      <c r="BX125" s="294"/>
      <c r="BY125" s="295"/>
      <c r="BZ125" s="295"/>
      <c r="CA125" s="295"/>
      <c r="CB125" s="295"/>
      <c r="CC125" s="296"/>
      <c r="CD125" s="294"/>
      <c r="CE125" s="295"/>
      <c r="CF125" s="295"/>
      <c r="CG125" s="295"/>
      <c r="CH125" s="295"/>
      <c r="CI125" s="296"/>
    </row>
    <row r="126" spans="1:87" ht="18" customHeight="1" x14ac:dyDescent="0.25">
      <c r="A126" s="75"/>
      <c r="B126" s="327"/>
      <c r="C126" s="328"/>
      <c r="D126" s="328"/>
      <c r="E126" s="328"/>
      <c r="F126" s="328"/>
      <c r="G126" s="328"/>
      <c r="H126" s="328"/>
      <c r="I126" s="328"/>
      <c r="J126" s="328"/>
      <c r="K126" s="328"/>
      <c r="L126" s="328"/>
      <c r="M126" s="328"/>
      <c r="N126" s="328"/>
      <c r="O126" s="328"/>
      <c r="P126" s="328"/>
      <c r="Q126" s="328"/>
      <c r="R126" s="328"/>
      <c r="S126" s="328"/>
      <c r="T126" s="328"/>
      <c r="U126" s="328"/>
      <c r="V126" s="328"/>
      <c r="W126" s="328"/>
      <c r="X126" s="328"/>
      <c r="Y126" s="329"/>
      <c r="Z126" s="336"/>
      <c r="AA126" s="337"/>
      <c r="AB126" s="337"/>
      <c r="AC126" s="337"/>
      <c r="AD126" s="338"/>
      <c r="AE126" s="336"/>
      <c r="AF126" s="337"/>
      <c r="AG126" s="337"/>
      <c r="AH126" s="337"/>
      <c r="AI126" s="337"/>
      <c r="AJ126" s="337"/>
      <c r="AK126" s="300"/>
      <c r="AL126" s="301"/>
      <c r="AM126" s="301"/>
      <c r="AN126" s="301"/>
      <c r="AO126" s="301"/>
      <c r="AP126" s="301"/>
      <c r="AQ126" s="301"/>
      <c r="AR126" s="301"/>
      <c r="AS126" s="301"/>
      <c r="AT126" s="301"/>
      <c r="AU126" s="301"/>
      <c r="AV126" s="301"/>
      <c r="AW126" s="301"/>
      <c r="AX126" s="302"/>
      <c r="AY126" s="407"/>
      <c r="AZ126" s="304"/>
      <c r="BA126" s="304"/>
      <c r="BB126" s="408"/>
      <c r="BC126" s="306">
        <f t="shared" si="4"/>
        <v>0</v>
      </c>
      <c r="BD126" s="307"/>
      <c r="BE126" s="307"/>
      <c r="BF126" s="308"/>
      <c r="BG126" s="309"/>
      <c r="BH126" s="310"/>
      <c r="BI126" s="310"/>
      <c r="BJ126" s="311"/>
      <c r="BK126" s="312">
        <f t="shared" si="5"/>
        <v>0</v>
      </c>
      <c r="BL126" s="313"/>
      <c r="BM126" s="313"/>
      <c r="BN126" s="313"/>
      <c r="BO126" s="313"/>
      <c r="BP126" s="314"/>
      <c r="BQ126" s="294"/>
      <c r="BR126" s="295"/>
      <c r="BS126" s="295"/>
      <c r="BT126" s="295"/>
      <c r="BU126" s="295"/>
      <c r="BV126" s="295"/>
      <c r="BW126" s="296"/>
      <c r="BX126" s="294"/>
      <c r="BY126" s="295"/>
      <c r="BZ126" s="295"/>
      <c r="CA126" s="295"/>
      <c r="CB126" s="295"/>
      <c r="CC126" s="296"/>
      <c r="CD126" s="294"/>
      <c r="CE126" s="295"/>
      <c r="CF126" s="295"/>
      <c r="CG126" s="295"/>
      <c r="CH126" s="295"/>
      <c r="CI126" s="296"/>
    </row>
    <row r="127" spans="1:87" ht="18" customHeight="1" x14ac:dyDescent="0.25">
      <c r="A127" s="75"/>
      <c r="B127" s="327"/>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9"/>
      <c r="Z127" s="336"/>
      <c r="AA127" s="337"/>
      <c r="AB127" s="337"/>
      <c r="AC127" s="337"/>
      <c r="AD127" s="338"/>
      <c r="AE127" s="336"/>
      <c r="AF127" s="337"/>
      <c r="AG127" s="337"/>
      <c r="AH127" s="337"/>
      <c r="AI127" s="337"/>
      <c r="AJ127" s="337"/>
      <c r="AK127" s="300"/>
      <c r="AL127" s="301"/>
      <c r="AM127" s="301"/>
      <c r="AN127" s="301"/>
      <c r="AO127" s="301"/>
      <c r="AP127" s="301"/>
      <c r="AQ127" s="301"/>
      <c r="AR127" s="301"/>
      <c r="AS127" s="301"/>
      <c r="AT127" s="301"/>
      <c r="AU127" s="301"/>
      <c r="AV127" s="301"/>
      <c r="AW127" s="301"/>
      <c r="AX127" s="302"/>
      <c r="AY127" s="407"/>
      <c r="AZ127" s="304"/>
      <c r="BA127" s="304"/>
      <c r="BB127" s="408"/>
      <c r="BC127" s="306">
        <f t="shared" si="4"/>
        <v>0</v>
      </c>
      <c r="BD127" s="307"/>
      <c r="BE127" s="307"/>
      <c r="BF127" s="308"/>
      <c r="BG127" s="309"/>
      <c r="BH127" s="310"/>
      <c r="BI127" s="310"/>
      <c r="BJ127" s="311"/>
      <c r="BK127" s="312">
        <f t="shared" si="5"/>
        <v>0</v>
      </c>
      <c r="BL127" s="313"/>
      <c r="BM127" s="313"/>
      <c r="BN127" s="313"/>
      <c r="BO127" s="313"/>
      <c r="BP127" s="314"/>
      <c r="BQ127" s="294"/>
      <c r="BR127" s="295"/>
      <c r="BS127" s="295"/>
      <c r="BT127" s="295"/>
      <c r="BU127" s="295"/>
      <c r="BV127" s="295"/>
      <c r="BW127" s="296"/>
      <c r="BX127" s="294"/>
      <c r="BY127" s="295"/>
      <c r="BZ127" s="295"/>
      <c r="CA127" s="295"/>
      <c r="CB127" s="295"/>
      <c r="CC127" s="296"/>
      <c r="CD127" s="294"/>
      <c r="CE127" s="295"/>
      <c r="CF127" s="295"/>
      <c r="CG127" s="295"/>
      <c r="CH127" s="295"/>
      <c r="CI127" s="296"/>
    </row>
    <row r="128" spans="1:87" ht="18" customHeight="1" x14ac:dyDescent="0.25">
      <c r="A128" s="75"/>
      <c r="B128" s="327"/>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9"/>
      <c r="Z128" s="336"/>
      <c r="AA128" s="337"/>
      <c r="AB128" s="337"/>
      <c r="AC128" s="337"/>
      <c r="AD128" s="338"/>
      <c r="AE128" s="336"/>
      <c r="AF128" s="337"/>
      <c r="AG128" s="337"/>
      <c r="AH128" s="337"/>
      <c r="AI128" s="337"/>
      <c r="AJ128" s="337"/>
      <c r="AK128" s="300"/>
      <c r="AL128" s="301"/>
      <c r="AM128" s="301"/>
      <c r="AN128" s="301"/>
      <c r="AO128" s="301"/>
      <c r="AP128" s="301"/>
      <c r="AQ128" s="301"/>
      <c r="AR128" s="301"/>
      <c r="AS128" s="301"/>
      <c r="AT128" s="301"/>
      <c r="AU128" s="301"/>
      <c r="AV128" s="301"/>
      <c r="AW128" s="301"/>
      <c r="AX128" s="302"/>
      <c r="AY128" s="407"/>
      <c r="AZ128" s="304"/>
      <c r="BA128" s="304"/>
      <c r="BB128" s="408"/>
      <c r="BC128" s="306">
        <f t="shared" si="4"/>
        <v>0</v>
      </c>
      <c r="BD128" s="307"/>
      <c r="BE128" s="307"/>
      <c r="BF128" s="308"/>
      <c r="BG128" s="309"/>
      <c r="BH128" s="310"/>
      <c r="BI128" s="310"/>
      <c r="BJ128" s="311"/>
      <c r="BK128" s="312">
        <f t="shared" si="5"/>
        <v>0</v>
      </c>
      <c r="BL128" s="313"/>
      <c r="BM128" s="313"/>
      <c r="BN128" s="313"/>
      <c r="BO128" s="313"/>
      <c r="BP128" s="314"/>
      <c r="BQ128" s="294"/>
      <c r="BR128" s="295"/>
      <c r="BS128" s="295"/>
      <c r="BT128" s="295"/>
      <c r="BU128" s="295"/>
      <c r="BV128" s="295"/>
      <c r="BW128" s="296"/>
      <c r="BX128" s="294"/>
      <c r="BY128" s="295"/>
      <c r="BZ128" s="295"/>
      <c r="CA128" s="295"/>
      <c r="CB128" s="295"/>
      <c r="CC128" s="296"/>
      <c r="CD128" s="294"/>
      <c r="CE128" s="295"/>
      <c r="CF128" s="295"/>
      <c r="CG128" s="295"/>
      <c r="CH128" s="295"/>
      <c r="CI128" s="296"/>
    </row>
    <row r="129" spans="1:87" ht="18" customHeight="1" x14ac:dyDescent="0.25">
      <c r="A129" s="75"/>
      <c r="B129" s="327"/>
      <c r="C129" s="328"/>
      <c r="D129" s="328"/>
      <c r="E129" s="328"/>
      <c r="F129" s="328"/>
      <c r="G129" s="328"/>
      <c r="H129" s="328"/>
      <c r="I129" s="328"/>
      <c r="J129" s="328"/>
      <c r="K129" s="328"/>
      <c r="L129" s="328"/>
      <c r="M129" s="328"/>
      <c r="N129" s="328"/>
      <c r="O129" s="328"/>
      <c r="P129" s="328"/>
      <c r="Q129" s="328"/>
      <c r="R129" s="328"/>
      <c r="S129" s="328"/>
      <c r="T129" s="328"/>
      <c r="U129" s="328"/>
      <c r="V129" s="328"/>
      <c r="W129" s="328"/>
      <c r="X129" s="328"/>
      <c r="Y129" s="329"/>
      <c r="Z129" s="336"/>
      <c r="AA129" s="337"/>
      <c r="AB129" s="337"/>
      <c r="AC129" s="337"/>
      <c r="AD129" s="338"/>
      <c r="AE129" s="336"/>
      <c r="AF129" s="337"/>
      <c r="AG129" s="337"/>
      <c r="AH129" s="337"/>
      <c r="AI129" s="337"/>
      <c r="AJ129" s="337"/>
      <c r="AK129" s="300"/>
      <c r="AL129" s="301"/>
      <c r="AM129" s="301"/>
      <c r="AN129" s="301"/>
      <c r="AO129" s="301"/>
      <c r="AP129" s="301"/>
      <c r="AQ129" s="301"/>
      <c r="AR129" s="301"/>
      <c r="AS129" s="301"/>
      <c r="AT129" s="301"/>
      <c r="AU129" s="301"/>
      <c r="AV129" s="301"/>
      <c r="AW129" s="301"/>
      <c r="AX129" s="302"/>
      <c r="AY129" s="407"/>
      <c r="AZ129" s="304"/>
      <c r="BA129" s="304"/>
      <c r="BB129" s="408"/>
      <c r="BC129" s="306">
        <f t="shared" si="4"/>
        <v>0</v>
      </c>
      <c r="BD129" s="307"/>
      <c r="BE129" s="307"/>
      <c r="BF129" s="308"/>
      <c r="BG129" s="309"/>
      <c r="BH129" s="310"/>
      <c r="BI129" s="310"/>
      <c r="BJ129" s="311"/>
      <c r="BK129" s="312">
        <f t="shared" si="5"/>
        <v>0</v>
      </c>
      <c r="BL129" s="313"/>
      <c r="BM129" s="313"/>
      <c r="BN129" s="313"/>
      <c r="BO129" s="313"/>
      <c r="BP129" s="314"/>
      <c r="BQ129" s="294"/>
      <c r="BR129" s="295"/>
      <c r="BS129" s="295"/>
      <c r="BT129" s="295"/>
      <c r="BU129" s="295"/>
      <c r="BV129" s="295"/>
      <c r="BW129" s="296"/>
      <c r="BX129" s="294"/>
      <c r="BY129" s="295"/>
      <c r="BZ129" s="295"/>
      <c r="CA129" s="295"/>
      <c r="CB129" s="295"/>
      <c r="CC129" s="296"/>
      <c r="CD129" s="294"/>
      <c r="CE129" s="295"/>
      <c r="CF129" s="295"/>
      <c r="CG129" s="295"/>
      <c r="CH129" s="295"/>
      <c r="CI129" s="296"/>
    </row>
    <row r="130" spans="1:87" ht="18" customHeight="1" x14ac:dyDescent="0.25">
      <c r="A130" s="75"/>
      <c r="B130" s="327"/>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9"/>
      <c r="Z130" s="336"/>
      <c r="AA130" s="337"/>
      <c r="AB130" s="337"/>
      <c r="AC130" s="337"/>
      <c r="AD130" s="338"/>
      <c r="AE130" s="336"/>
      <c r="AF130" s="337"/>
      <c r="AG130" s="337"/>
      <c r="AH130" s="337"/>
      <c r="AI130" s="337"/>
      <c r="AJ130" s="337"/>
      <c r="AK130" s="300"/>
      <c r="AL130" s="301"/>
      <c r="AM130" s="301"/>
      <c r="AN130" s="301"/>
      <c r="AO130" s="301"/>
      <c r="AP130" s="301"/>
      <c r="AQ130" s="301"/>
      <c r="AR130" s="301"/>
      <c r="AS130" s="301"/>
      <c r="AT130" s="301"/>
      <c r="AU130" s="301"/>
      <c r="AV130" s="301"/>
      <c r="AW130" s="301"/>
      <c r="AX130" s="302"/>
      <c r="AY130" s="407"/>
      <c r="AZ130" s="304"/>
      <c r="BA130" s="304"/>
      <c r="BB130" s="408"/>
      <c r="BC130" s="306">
        <f t="shared" si="4"/>
        <v>0</v>
      </c>
      <c r="BD130" s="307"/>
      <c r="BE130" s="307"/>
      <c r="BF130" s="308"/>
      <c r="BG130" s="309"/>
      <c r="BH130" s="310"/>
      <c r="BI130" s="310"/>
      <c r="BJ130" s="311"/>
      <c r="BK130" s="312">
        <f t="shared" si="5"/>
        <v>0</v>
      </c>
      <c r="BL130" s="313"/>
      <c r="BM130" s="313"/>
      <c r="BN130" s="313"/>
      <c r="BO130" s="313"/>
      <c r="BP130" s="314"/>
      <c r="BQ130" s="294"/>
      <c r="BR130" s="295"/>
      <c r="BS130" s="295"/>
      <c r="BT130" s="295"/>
      <c r="BU130" s="295"/>
      <c r="BV130" s="295"/>
      <c r="BW130" s="296"/>
      <c r="BX130" s="294"/>
      <c r="BY130" s="295"/>
      <c r="BZ130" s="295"/>
      <c r="CA130" s="295"/>
      <c r="CB130" s="295"/>
      <c r="CC130" s="296"/>
      <c r="CD130" s="294"/>
      <c r="CE130" s="295"/>
      <c r="CF130" s="295"/>
      <c r="CG130" s="295"/>
      <c r="CH130" s="295"/>
      <c r="CI130" s="296"/>
    </row>
    <row r="131" spans="1:87" ht="18" customHeight="1" x14ac:dyDescent="0.25">
      <c r="A131" s="75"/>
      <c r="B131" s="327"/>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9"/>
      <c r="Z131" s="336"/>
      <c r="AA131" s="337"/>
      <c r="AB131" s="337"/>
      <c r="AC131" s="337"/>
      <c r="AD131" s="338"/>
      <c r="AE131" s="336"/>
      <c r="AF131" s="337"/>
      <c r="AG131" s="337"/>
      <c r="AH131" s="337"/>
      <c r="AI131" s="337"/>
      <c r="AJ131" s="337"/>
      <c r="AK131" s="300"/>
      <c r="AL131" s="301"/>
      <c r="AM131" s="301"/>
      <c r="AN131" s="301"/>
      <c r="AO131" s="301"/>
      <c r="AP131" s="301"/>
      <c r="AQ131" s="301"/>
      <c r="AR131" s="301"/>
      <c r="AS131" s="301"/>
      <c r="AT131" s="301"/>
      <c r="AU131" s="301"/>
      <c r="AV131" s="301"/>
      <c r="AW131" s="301"/>
      <c r="AX131" s="302"/>
      <c r="AY131" s="407"/>
      <c r="AZ131" s="304"/>
      <c r="BA131" s="304"/>
      <c r="BB131" s="408"/>
      <c r="BC131" s="306">
        <f t="shared" si="4"/>
        <v>0</v>
      </c>
      <c r="BD131" s="307"/>
      <c r="BE131" s="307"/>
      <c r="BF131" s="308"/>
      <c r="BG131" s="309"/>
      <c r="BH131" s="310"/>
      <c r="BI131" s="310"/>
      <c r="BJ131" s="311"/>
      <c r="BK131" s="312">
        <f t="shared" si="5"/>
        <v>0</v>
      </c>
      <c r="BL131" s="313"/>
      <c r="BM131" s="313"/>
      <c r="BN131" s="313"/>
      <c r="BO131" s="313"/>
      <c r="BP131" s="314"/>
      <c r="BQ131" s="294"/>
      <c r="BR131" s="295"/>
      <c r="BS131" s="295"/>
      <c r="BT131" s="295"/>
      <c r="BU131" s="295"/>
      <c r="BV131" s="295"/>
      <c r="BW131" s="296"/>
      <c r="BX131" s="294"/>
      <c r="BY131" s="295"/>
      <c r="BZ131" s="295"/>
      <c r="CA131" s="295"/>
      <c r="CB131" s="295"/>
      <c r="CC131" s="296"/>
      <c r="CD131" s="294"/>
      <c r="CE131" s="295"/>
      <c r="CF131" s="295"/>
      <c r="CG131" s="295"/>
      <c r="CH131" s="295"/>
      <c r="CI131" s="296"/>
    </row>
    <row r="132" spans="1:87" ht="18" customHeight="1" x14ac:dyDescent="0.25">
      <c r="A132" s="75"/>
      <c r="B132" s="327"/>
      <c r="C132" s="328"/>
      <c r="D132" s="328"/>
      <c r="E132" s="328"/>
      <c r="F132" s="328"/>
      <c r="G132" s="328"/>
      <c r="H132" s="328"/>
      <c r="I132" s="328"/>
      <c r="J132" s="328"/>
      <c r="K132" s="328"/>
      <c r="L132" s="328"/>
      <c r="M132" s="328"/>
      <c r="N132" s="328"/>
      <c r="O132" s="328"/>
      <c r="P132" s="328"/>
      <c r="Q132" s="328"/>
      <c r="R132" s="328"/>
      <c r="S132" s="328"/>
      <c r="T132" s="328"/>
      <c r="U132" s="328"/>
      <c r="V132" s="328"/>
      <c r="W132" s="328"/>
      <c r="X132" s="328"/>
      <c r="Y132" s="329"/>
      <c r="Z132" s="336"/>
      <c r="AA132" s="337"/>
      <c r="AB132" s="337"/>
      <c r="AC132" s="337"/>
      <c r="AD132" s="338"/>
      <c r="AE132" s="336"/>
      <c r="AF132" s="337"/>
      <c r="AG132" s="337"/>
      <c r="AH132" s="337"/>
      <c r="AI132" s="337"/>
      <c r="AJ132" s="337"/>
      <c r="AK132" s="300"/>
      <c r="AL132" s="301"/>
      <c r="AM132" s="301"/>
      <c r="AN132" s="301"/>
      <c r="AO132" s="301"/>
      <c r="AP132" s="301"/>
      <c r="AQ132" s="301"/>
      <c r="AR132" s="301"/>
      <c r="AS132" s="301"/>
      <c r="AT132" s="301"/>
      <c r="AU132" s="301"/>
      <c r="AV132" s="301"/>
      <c r="AW132" s="301"/>
      <c r="AX132" s="302"/>
      <c r="AY132" s="407"/>
      <c r="AZ132" s="304"/>
      <c r="BA132" s="304"/>
      <c r="BB132" s="408"/>
      <c r="BC132" s="306">
        <f t="shared" si="4"/>
        <v>0</v>
      </c>
      <c r="BD132" s="307"/>
      <c r="BE132" s="307"/>
      <c r="BF132" s="308"/>
      <c r="BG132" s="309"/>
      <c r="BH132" s="310"/>
      <c r="BI132" s="310"/>
      <c r="BJ132" s="311"/>
      <c r="BK132" s="312">
        <f t="shared" si="5"/>
        <v>0</v>
      </c>
      <c r="BL132" s="313"/>
      <c r="BM132" s="313"/>
      <c r="BN132" s="313"/>
      <c r="BO132" s="313"/>
      <c r="BP132" s="314"/>
      <c r="BQ132" s="294"/>
      <c r="BR132" s="295"/>
      <c r="BS132" s="295"/>
      <c r="BT132" s="295"/>
      <c r="BU132" s="295"/>
      <c r="BV132" s="295"/>
      <c r="BW132" s="296"/>
      <c r="BX132" s="294"/>
      <c r="BY132" s="295"/>
      <c r="BZ132" s="295"/>
      <c r="CA132" s="295"/>
      <c r="CB132" s="295"/>
      <c r="CC132" s="296"/>
      <c r="CD132" s="294"/>
      <c r="CE132" s="295"/>
      <c r="CF132" s="295"/>
      <c r="CG132" s="295"/>
      <c r="CH132" s="295"/>
      <c r="CI132" s="296"/>
    </row>
    <row r="133" spans="1:87" ht="18" customHeight="1" thickBot="1" x14ac:dyDescent="0.3">
      <c r="A133" s="75"/>
      <c r="B133" s="330"/>
      <c r="C133" s="331"/>
      <c r="D133" s="331"/>
      <c r="E133" s="331"/>
      <c r="F133" s="331"/>
      <c r="G133" s="331"/>
      <c r="H133" s="331"/>
      <c r="I133" s="331"/>
      <c r="J133" s="331"/>
      <c r="K133" s="331"/>
      <c r="L133" s="331"/>
      <c r="M133" s="331"/>
      <c r="N133" s="331"/>
      <c r="O133" s="331"/>
      <c r="P133" s="331"/>
      <c r="Q133" s="331"/>
      <c r="R133" s="331"/>
      <c r="S133" s="331"/>
      <c r="T133" s="331"/>
      <c r="U133" s="331"/>
      <c r="V133" s="331"/>
      <c r="W133" s="331"/>
      <c r="X133" s="331"/>
      <c r="Y133" s="332"/>
      <c r="Z133" s="339"/>
      <c r="AA133" s="340"/>
      <c r="AB133" s="340"/>
      <c r="AC133" s="340"/>
      <c r="AD133" s="341"/>
      <c r="AE133" s="339"/>
      <c r="AF133" s="340"/>
      <c r="AG133" s="340"/>
      <c r="AH133" s="340"/>
      <c r="AI133" s="340"/>
      <c r="AJ133" s="340"/>
      <c r="AK133" s="392"/>
      <c r="AL133" s="393"/>
      <c r="AM133" s="393"/>
      <c r="AN133" s="393"/>
      <c r="AO133" s="393"/>
      <c r="AP133" s="393"/>
      <c r="AQ133" s="393"/>
      <c r="AR133" s="393"/>
      <c r="AS133" s="393"/>
      <c r="AT133" s="393"/>
      <c r="AU133" s="393"/>
      <c r="AV133" s="393"/>
      <c r="AW133" s="393"/>
      <c r="AX133" s="394"/>
      <c r="AY133" s="411"/>
      <c r="AZ133" s="396"/>
      <c r="BA133" s="396"/>
      <c r="BB133" s="412"/>
      <c r="BC133" s="398">
        <f t="shared" si="4"/>
        <v>0</v>
      </c>
      <c r="BD133" s="399"/>
      <c r="BE133" s="399"/>
      <c r="BF133" s="400"/>
      <c r="BG133" s="401"/>
      <c r="BH133" s="402"/>
      <c r="BI133" s="402"/>
      <c r="BJ133" s="403"/>
      <c r="BK133" s="404">
        <f t="shared" si="5"/>
        <v>0</v>
      </c>
      <c r="BL133" s="405"/>
      <c r="BM133" s="405"/>
      <c r="BN133" s="405"/>
      <c r="BO133" s="405"/>
      <c r="BP133" s="406"/>
      <c r="BQ133" s="297"/>
      <c r="BR133" s="298"/>
      <c r="BS133" s="298"/>
      <c r="BT133" s="298"/>
      <c r="BU133" s="298"/>
      <c r="BV133" s="298"/>
      <c r="BW133" s="299"/>
      <c r="BX133" s="297"/>
      <c r="BY133" s="298"/>
      <c r="BZ133" s="298"/>
      <c r="CA133" s="298"/>
      <c r="CB133" s="298"/>
      <c r="CC133" s="299"/>
      <c r="CD133" s="297"/>
      <c r="CE133" s="298"/>
      <c r="CF133" s="298"/>
      <c r="CG133" s="298"/>
      <c r="CH133" s="298"/>
      <c r="CI133" s="299"/>
    </row>
    <row r="134" spans="1:87" ht="18" customHeight="1" thickBot="1" x14ac:dyDescent="0.3">
      <c r="A134" s="75"/>
      <c r="B134" s="377"/>
      <c r="C134" s="378"/>
      <c r="D134" s="378"/>
      <c r="E134" s="378"/>
      <c r="F134" s="378"/>
      <c r="G134" s="378"/>
      <c r="H134" s="378"/>
      <c r="I134" s="378"/>
      <c r="J134" s="378"/>
      <c r="K134" s="378"/>
      <c r="L134" s="378"/>
      <c r="M134" s="378"/>
      <c r="N134" s="378"/>
      <c r="O134" s="378"/>
      <c r="P134" s="378"/>
      <c r="Q134" s="378"/>
      <c r="R134" s="378"/>
      <c r="S134" s="378"/>
      <c r="T134" s="378"/>
      <c r="U134" s="378"/>
      <c r="V134" s="378"/>
      <c r="W134" s="378"/>
      <c r="X134" s="378"/>
      <c r="Y134" s="378"/>
      <c r="Z134" s="378"/>
      <c r="AA134" s="378"/>
      <c r="AB134" s="378"/>
      <c r="AC134" s="378"/>
      <c r="AD134" s="378"/>
      <c r="AE134" s="378"/>
      <c r="AF134" s="378"/>
      <c r="AG134" s="378"/>
      <c r="AH134" s="378"/>
      <c r="AI134" s="378"/>
      <c r="AJ134" s="379"/>
      <c r="AK134" s="380" t="s">
        <v>3</v>
      </c>
      <c r="AL134" s="381"/>
      <c r="AM134" s="381"/>
      <c r="AN134" s="381"/>
      <c r="AO134" s="381"/>
      <c r="AP134" s="381"/>
      <c r="AQ134" s="381"/>
      <c r="AR134" s="381"/>
      <c r="AS134" s="381"/>
      <c r="AT134" s="381"/>
      <c r="AU134" s="381"/>
      <c r="AV134" s="381"/>
      <c r="AW134" s="381"/>
      <c r="AX134" s="381"/>
      <c r="AY134" s="382"/>
      <c r="AZ134" s="382"/>
      <c r="BA134" s="382"/>
      <c r="BB134" s="382"/>
      <c r="BC134" s="382"/>
      <c r="BD134" s="382"/>
      <c r="BE134" s="382"/>
      <c r="BF134" s="382"/>
      <c r="BG134" s="382"/>
      <c r="BH134" s="382"/>
      <c r="BI134" s="382"/>
      <c r="BJ134" s="383"/>
      <c r="BK134" s="384">
        <f>SUM(BK104:BK133)</f>
        <v>0</v>
      </c>
      <c r="BL134" s="385"/>
      <c r="BM134" s="385"/>
      <c r="BN134" s="385"/>
      <c r="BO134" s="385"/>
      <c r="BP134" s="386"/>
      <c r="BQ134" s="387" t="s">
        <v>100</v>
      </c>
      <c r="BR134" s="388"/>
      <c r="BS134" s="388"/>
      <c r="BT134" s="388"/>
      <c r="BU134" s="388"/>
      <c r="BV134" s="388"/>
      <c r="BW134" s="388"/>
      <c r="BX134" s="388"/>
      <c r="BY134" s="388"/>
      <c r="BZ134" s="388"/>
      <c r="CA134" s="388"/>
      <c r="CB134" s="388"/>
      <c r="CC134" s="389"/>
      <c r="CD134" s="390">
        <f>+CD104*AE104</f>
        <v>0</v>
      </c>
      <c r="CE134" s="390"/>
      <c r="CF134" s="390"/>
      <c r="CG134" s="390"/>
      <c r="CH134" s="390"/>
      <c r="CI134" s="391"/>
    </row>
    <row r="135" spans="1:87" ht="18" customHeight="1" thickBot="1" x14ac:dyDescent="0.3">
      <c r="A135" s="75"/>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BG135" s="78"/>
      <c r="BH135" s="78"/>
      <c r="BI135" s="78"/>
      <c r="BJ135" s="78"/>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row>
    <row r="136" spans="1:87" ht="18" customHeight="1" x14ac:dyDescent="0.25">
      <c r="A136" s="75"/>
      <c r="B136" s="348" t="s">
        <v>0</v>
      </c>
      <c r="C136" s="349"/>
      <c r="D136" s="349"/>
      <c r="E136" s="349"/>
      <c r="F136" s="349"/>
      <c r="G136" s="349"/>
      <c r="H136" s="349"/>
      <c r="I136" s="349"/>
      <c r="J136" s="349"/>
      <c r="K136" s="349"/>
      <c r="L136" s="349"/>
      <c r="M136" s="349"/>
      <c r="N136" s="349"/>
      <c r="O136" s="349"/>
      <c r="P136" s="349"/>
      <c r="Q136" s="349"/>
      <c r="R136" s="349"/>
      <c r="S136" s="349"/>
      <c r="T136" s="349"/>
      <c r="U136" s="349"/>
      <c r="V136" s="349"/>
      <c r="W136" s="349"/>
      <c r="X136" s="349"/>
      <c r="Y136" s="350"/>
      <c r="Z136" s="348" t="s">
        <v>80</v>
      </c>
      <c r="AA136" s="349"/>
      <c r="AB136" s="349"/>
      <c r="AC136" s="349"/>
      <c r="AD136" s="350"/>
      <c r="AE136" s="357" t="s">
        <v>79</v>
      </c>
      <c r="AF136" s="358"/>
      <c r="AG136" s="358"/>
      <c r="AH136" s="358"/>
      <c r="AI136" s="358"/>
      <c r="AJ136" s="359"/>
      <c r="AK136" s="357" t="s">
        <v>81</v>
      </c>
      <c r="AL136" s="358"/>
      <c r="AM136" s="358"/>
      <c r="AN136" s="358"/>
      <c r="AO136" s="358"/>
      <c r="AP136" s="358"/>
      <c r="AQ136" s="358"/>
      <c r="AR136" s="358"/>
      <c r="AS136" s="358"/>
      <c r="AT136" s="358"/>
      <c r="AU136" s="358"/>
      <c r="AV136" s="358"/>
      <c r="AW136" s="358"/>
      <c r="AX136" s="359"/>
      <c r="AY136" s="357" t="s">
        <v>1</v>
      </c>
      <c r="AZ136" s="358"/>
      <c r="BA136" s="358"/>
      <c r="BB136" s="359"/>
      <c r="BC136" s="348" t="s">
        <v>104</v>
      </c>
      <c r="BD136" s="349"/>
      <c r="BE136" s="349"/>
      <c r="BF136" s="350"/>
      <c r="BG136" s="366" t="s">
        <v>82</v>
      </c>
      <c r="BH136" s="367"/>
      <c r="BI136" s="367"/>
      <c r="BJ136" s="368"/>
      <c r="BK136" s="315" t="s">
        <v>99</v>
      </c>
      <c r="BL136" s="316"/>
      <c r="BM136" s="316"/>
      <c r="BN136" s="316"/>
      <c r="BO136" s="316"/>
      <c r="BP136" s="317"/>
      <c r="BQ136" s="315" t="s">
        <v>83</v>
      </c>
      <c r="BR136" s="316"/>
      <c r="BS136" s="316"/>
      <c r="BT136" s="316"/>
      <c r="BU136" s="316"/>
      <c r="BV136" s="316"/>
      <c r="BW136" s="317"/>
      <c r="BX136" s="315" t="s">
        <v>84</v>
      </c>
      <c r="BY136" s="316"/>
      <c r="BZ136" s="316"/>
      <c r="CA136" s="316"/>
      <c r="CB136" s="316"/>
      <c r="CC136" s="317"/>
      <c r="CD136" s="315" t="s">
        <v>85</v>
      </c>
      <c r="CE136" s="316"/>
      <c r="CF136" s="316"/>
      <c r="CG136" s="316"/>
      <c r="CH136" s="316"/>
      <c r="CI136" s="317"/>
    </row>
    <row r="137" spans="1:87" ht="18" customHeight="1" x14ac:dyDescent="0.25">
      <c r="A137" s="75"/>
      <c r="B137" s="351"/>
      <c r="C137" s="352"/>
      <c r="D137" s="352"/>
      <c r="E137" s="352"/>
      <c r="F137" s="352"/>
      <c r="G137" s="352"/>
      <c r="H137" s="352"/>
      <c r="I137" s="352"/>
      <c r="J137" s="352"/>
      <c r="K137" s="352"/>
      <c r="L137" s="352"/>
      <c r="M137" s="352"/>
      <c r="N137" s="352"/>
      <c r="O137" s="352"/>
      <c r="P137" s="352"/>
      <c r="Q137" s="352"/>
      <c r="R137" s="352"/>
      <c r="S137" s="352"/>
      <c r="T137" s="352"/>
      <c r="U137" s="352"/>
      <c r="V137" s="352"/>
      <c r="W137" s="352"/>
      <c r="X137" s="352"/>
      <c r="Y137" s="353"/>
      <c r="Z137" s="351"/>
      <c r="AA137" s="352"/>
      <c r="AB137" s="352"/>
      <c r="AC137" s="352"/>
      <c r="AD137" s="353"/>
      <c r="AE137" s="360"/>
      <c r="AF137" s="361"/>
      <c r="AG137" s="361"/>
      <c r="AH137" s="361"/>
      <c r="AI137" s="361"/>
      <c r="AJ137" s="362"/>
      <c r="AK137" s="360"/>
      <c r="AL137" s="361"/>
      <c r="AM137" s="361"/>
      <c r="AN137" s="361"/>
      <c r="AO137" s="361"/>
      <c r="AP137" s="361"/>
      <c r="AQ137" s="361"/>
      <c r="AR137" s="361"/>
      <c r="AS137" s="361"/>
      <c r="AT137" s="361"/>
      <c r="AU137" s="361"/>
      <c r="AV137" s="361"/>
      <c r="AW137" s="361"/>
      <c r="AX137" s="362"/>
      <c r="AY137" s="360"/>
      <c r="AZ137" s="361"/>
      <c r="BA137" s="361"/>
      <c r="BB137" s="362"/>
      <c r="BC137" s="351"/>
      <c r="BD137" s="352"/>
      <c r="BE137" s="352"/>
      <c r="BF137" s="353"/>
      <c r="BG137" s="369"/>
      <c r="BH137" s="370"/>
      <c r="BI137" s="370"/>
      <c r="BJ137" s="371"/>
      <c r="BK137" s="318"/>
      <c r="BL137" s="319"/>
      <c r="BM137" s="319"/>
      <c r="BN137" s="319"/>
      <c r="BO137" s="319"/>
      <c r="BP137" s="320"/>
      <c r="BQ137" s="318"/>
      <c r="BR137" s="319"/>
      <c r="BS137" s="319"/>
      <c r="BT137" s="319"/>
      <c r="BU137" s="319"/>
      <c r="BV137" s="319"/>
      <c r="BW137" s="320"/>
      <c r="BX137" s="318"/>
      <c r="BY137" s="319"/>
      <c r="BZ137" s="319"/>
      <c r="CA137" s="319"/>
      <c r="CB137" s="319"/>
      <c r="CC137" s="320"/>
      <c r="CD137" s="318"/>
      <c r="CE137" s="319"/>
      <c r="CF137" s="319"/>
      <c r="CG137" s="319"/>
      <c r="CH137" s="319"/>
      <c r="CI137" s="320"/>
    </row>
    <row r="138" spans="1:87" ht="18" customHeight="1" thickBot="1" x14ac:dyDescent="0.3">
      <c r="A138" s="75"/>
      <c r="B138" s="354"/>
      <c r="C138" s="355"/>
      <c r="D138" s="355"/>
      <c r="E138" s="355"/>
      <c r="F138" s="355"/>
      <c r="G138" s="355"/>
      <c r="H138" s="355"/>
      <c r="I138" s="355"/>
      <c r="J138" s="355"/>
      <c r="K138" s="355"/>
      <c r="L138" s="355"/>
      <c r="M138" s="355"/>
      <c r="N138" s="355"/>
      <c r="O138" s="355"/>
      <c r="P138" s="355"/>
      <c r="Q138" s="355"/>
      <c r="R138" s="355"/>
      <c r="S138" s="355"/>
      <c r="T138" s="355"/>
      <c r="U138" s="355"/>
      <c r="V138" s="355"/>
      <c r="W138" s="355"/>
      <c r="X138" s="355"/>
      <c r="Y138" s="356"/>
      <c r="Z138" s="354"/>
      <c r="AA138" s="355"/>
      <c r="AB138" s="355"/>
      <c r="AC138" s="355"/>
      <c r="AD138" s="356"/>
      <c r="AE138" s="363"/>
      <c r="AF138" s="364"/>
      <c r="AG138" s="364"/>
      <c r="AH138" s="364"/>
      <c r="AI138" s="364"/>
      <c r="AJ138" s="365"/>
      <c r="AK138" s="360"/>
      <c r="AL138" s="361"/>
      <c r="AM138" s="361"/>
      <c r="AN138" s="361"/>
      <c r="AO138" s="361"/>
      <c r="AP138" s="361"/>
      <c r="AQ138" s="361"/>
      <c r="AR138" s="361"/>
      <c r="AS138" s="361"/>
      <c r="AT138" s="361"/>
      <c r="AU138" s="361"/>
      <c r="AV138" s="361"/>
      <c r="AW138" s="361"/>
      <c r="AX138" s="362"/>
      <c r="AY138" s="360"/>
      <c r="AZ138" s="361"/>
      <c r="BA138" s="361"/>
      <c r="BB138" s="362"/>
      <c r="BC138" s="351"/>
      <c r="BD138" s="352"/>
      <c r="BE138" s="352"/>
      <c r="BF138" s="353"/>
      <c r="BG138" s="369"/>
      <c r="BH138" s="370"/>
      <c r="BI138" s="370"/>
      <c r="BJ138" s="371"/>
      <c r="BK138" s="318"/>
      <c r="BL138" s="319"/>
      <c r="BM138" s="319"/>
      <c r="BN138" s="319"/>
      <c r="BO138" s="319"/>
      <c r="BP138" s="320"/>
      <c r="BQ138" s="321"/>
      <c r="BR138" s="322"/>
      <c r="BS138" s="322"/>
      <c r="BT138" s="322"/>
      <c r="BU138" s="322"/>
      <c r="BV138" s="322"/>
      <c r="BW138" s="323"/>
      <c r="BX138" s="321"/>
      <c r="BY138" s="322"/>
      <c r="BZ138" s="322"/>
      <c r="CA138" s="322"/>
      <c r="CB138" s="322"/>
      <c r="CC138" s="323"/>
      <c r="CD138" s="321"/>
      <c r="CE138" s="322"/>
      <c r="CF138" s="322"/>
      <c r="CG138" s="322"/>
      <c r="CH138" s="322"/>
      <c r="CI138" s="323"/>
    </row>
    <row r="139" spans="1:87" ht="18" customHeight="1" x14ac:dyDescent="0.25">
      <c r="A139" s="75"/>
      <c r="B139" s="324"/>
      <c r="C139" s="325"/>
      <c r="D139" s="325"/>
      <c r="E139" s="325"/>
      <c r="F139" s="325"/>
      <c r="G139" s="325"/>
      <c r="H139" s="325"/>
      <c r="I139" s="325"/>
      <c r="J139" s="325"/>
      <c r="K139" s="325"/>
      <c r="L139" s="325"/>
      <c r="M139" s="325"/>
      <c r="N139" s="325"/>
      <c r="O139" s="325"/>
      <c r="P139" s="325"/>
      <c r="Q139" s="325"/>
      <c r="R139" s="325"/>
      <c r="S139" s="325"/>
      <c r="T139" s="325"/>
      <c r="U139" s="325"/>
      <c r="V139" s="325"/>
      <c r="W139" s="325"/>
      <c r="X139" s="325"/>
      <c r="Y139" s="326"/>
      <c r="Z139" s="333"/>
      <c r="AA139" s="334"/>
      <c r="AB139" s="334"/>
      <c r="AC139" s="334"/>
      <c r="AD139" s="335"/>
      <c r="AE139" s="333"/>
      <c r="AF139" s="334"/>
      <c r="AG139" s="334"/>
      <c r="AH139" s="334"/>
      <c r="AI139" s="334"/>
      <c r="AJ139" s="334"/>
      <c r="AK139" s="342"/>
      <c r="AL139" s="343"/>
      <c r="AM139" s="343"/>
      <c r="AN139" s="343"/>
      <c r="AO139" s="343"/>
      <c r="AP139" s="343"/>
      <c r="AQ139" s="343"/>
      <c r="AR139" s="343"/>
      <c r="AS139" s="343"/>
      <c r="AT139" s="343"/>
      <c r="AU139" s="343"/>
      <c r="AV139" s="343"/>
      <c r="AW139" s="343"/>
      <c r="AX139" s="344"/>
      <c r="AY139" s="409"/>
      <c r="AZ139" s="346"/>
      <c r="BA139" s="346"/>
      <c r="BB139" s="410"/>
      <c r="BC139" s="345">
        <f>+$AE$139*AY139</f>
        <v>0</v>
      </c>
      <c r="BD139" s="346"/>
      <c r="BE139" s="346"/>
      <c r="BF139" s="347"/>
      <c r="BG139" s="285"/>
      <c r="BH139" s="286"/>
      <c r="BI139" s="286"/>
      <c r="BJ139" s="287"/>
      <c r="BK139" s="288">
        <f>+AY139*BG139</f>
        <v>0</v>
      </c>
      <c r="BL139" s="289"/>
      <c r="BM139" s="289"/>
      <c r="BN139" s="289"/>
      <c r="BO139" s="289"/>
      <c r="BP139" s="290"/>
      <c r="BQ139" s="291"/>
      <c r="BR139" s="292"/>
      <c r="BS139" s="292"/>
      <c r="BT139" s="292"/>
      <c r="BU139" s="292"/>
      <c r="BV139" s="292"/>
      <c r="BW139" s="293"/>
      <c r="BX139" s="291">
        <f>+(((BK169+BQ139)*30)/70)</f>
        <v>0</v>
      </c>
      <c r="BY139" s="292"/>
      <c r="BZ139" s="292"/>
      <c r="CA139" s="292"/>
      <c r="CB139" s="292"/>
      <c r="CC139" s="293"/>
      <c r="CD139" s="291">
        <f>+BK169+BQ139+BX139</f>
        <v>0</v>
      </c>
      <c r="CE139" s="292"/>
      <c r="CF139" s="292"/>
      <c r="CG139" s="292"/>
      <c r="CH139" s="292"/>
      <c r="CI139" s="293"/>
    </row>
    <row r="140" spans="1:87" ht="18" customHeight="1" x14ac:dyDescent="0.25">
      <c r="A140" s="75"/>
      <c r="B140" s="327"/>
      <c r="C140" s="328"/>
      <c r="D140" s="328"/>
      <c r="E140" s="328"/>
      <c r="F140" s="328"/>
      <c r="G140" s="328"/>
      <c r="H140" s="328"/>
      <c r="I140" s="328"/>
      <c r="J140" s="328"/>
      <c r="K140" s="328"/>
      <c r="L140" s="328"/>
      <c r="M140" s="328"/>
      <c r="N140" s="328"/>
      <c r="O140" s="328"/>
      <c r="P140" s="328"/>
      <c r="Q140" s="328"/>
      <c r="R140" s="328"/>
      <c r="S140" s="328"/>
      <c r="T140" s="328"/>
      <c r="U140" s="328"/>
      <c r="V140" s="328"/>
      <c r="W140" s="328"/>
      <c r="X140" s="328"/>
      <c r="Y140" s="329"/>
      <c r="Z140" s="336"/>
      <c r="AA140" s="337"/>
      <c r="AB140" s="337"/>
      <c r="AC140" s="337"/>
      <c r="AD140" s="338"/>
      <c r="AE140" s="336"/>
      <c r="AF140" s="337"/>
      <c r="AG140" s="337"/>
      <c r="AH140" s="337"/>
      <c r="AI140" s="337"/>
      <c r="AJ140" s="337"/>
      <c r="AK140" s="300"/>
      <c r="AL140" s="301"/>
      <c r="AM140" s="301"/>
      <c r="AN140" s="301"/>
      <c r="AO140" s="301"/>
      <c r="AP140" s="301"/>
      <c r="AQ140" s="301"/>
      <c r="AR140" s="301"/>
      <c r="AS140" s="301"/>
      <c r="AT140" s="301"/>
      <c r="AU140" s="301"/>
      <c r="AV140" s="301"/>
      <c r="AW140" s="301"/>
      <c r="AX140" s="302"/>
      <c r="AY140" s="407"/>
      <c r="AZ140" s="304"/>
      <c r="BA140" s="304"/>
      <c r="BB140" s="408"/>
      <c r="BC140" s="306">
        <f t="shared" ref="BC140:BC168" si="6">+$AE$139*AY140</f>
        <v>0</v>
      </c>
      <c r="BD140" s="307"/>
      <c r="BE140" s="307"/>
      <c r="BF140" s="308"/>
      <c r="BG140" s="309"/>
      <c r="BH140" s="310"/>
      <c r="BI140" s="310"/>
      <c r="BJ140" s="311"/>
      <c r="BK140" s="312">
        <f t="shared" ref="BK140:BK168" si="7">+AY140*BG140</f>
        <v>0</v>
      </c>
      <c r="BL140" s="313"/>
      <c r="BM140" s="313"/>
      <c r="BN140" s="313"/>
      <c r="BO140" s="313"/>
      <c r="BP140" s="314"/>
      <c r="BQ140" s="294"/>
      <c r="BR140" s="295"/>
      <c r="BS140" s="295"/>
      <c r="BT140" s="295"/>
      <c r="BU140" s="295"/>
      <c r="BV140" s="295"/>
      <c r="BW140" s="296"/>
      <c r="BX140" s="294"/>
      <c r="BY140" s="295"/>
      <c r="BZ140" s="295"/>
      <c r="CA140" s="295"/>
      <c r="CB140" s="295"/>
      <c r="CC140" s="296"/>
      <c r="CD140" s="294"/>
      <c r="CE140" s="295"/>
      <c r="CF140" s="295"/>
      <c r="CG140" s="295"/>
      <c r="CH140" s="295"/>
      <c r="CI140" s="296"/>
    </row>
    <row r="141" spans="1:87" ht="18" customHeight="1" x14ac:dyDescent="0.25">
      <c r="A141" s="75"/>
      <c r="B141" s="327"/>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9"/>
      <c r="Z141" s="336"/>
      <c r="AA141" s="337"/>
      <c r="AB141" s="337"/>
      <c r="AC141" s="337"/>
      <c r="AD141" s="338"/>
      <c r="AE141" s="336"/>
      <c r="AF141" s="337"/>
      <c r="AG141" s="337"/>
      <c r="AH141" s="337"/>
      <c r="AI141" s="337"/>
      <c r="AJ141" s="337"/>
      <c r="AK141" s="300"/>
      <c r="AL141" s="301"/>
      <c r="AM141" s="301"/>
      <c r="AN141" s="301"/>
      <c r="AO141" s="301"/>
      <c r="AP141" s="301"/>
      <c r="AQ141" s="301"/>
      <c r="AR141" s="301"/>
      <c r="AS141" s="301"/>
      <c r="AT141" s="301"/>
      <c r="AU141" s="301"/>
      <c r="AV141" s="301"/>
      <c r="AW141" s="301"/>
      <c r="AX141" s="302"/>
      <c r="AY141" s="407"/>
      <c r="AZ141" s="304"/>
      <c r="BA141" s="304"/>
      <c r="BB141" s="408"/>
      <c r="BC141" s="306">
        <f t="shared" si="6"/>
        <v>0</v>
      </c>
      <c r="BD141" s="307"/>
      <c r="BE141" s="307"/>
      <c r="BF141" s="308"/>
      <c r="BG141" s="309"/>
      <c r="BH141" s="310"/>
      <c r="BI141" s="310"/>
      <c r="BJ141" s="311"/>
      <c r="BK141" s="312">
        <f t="shared" si="7"/>
        <v>0</v>
      </c>
      <c r="BL141" s="313"/>
      <c r="BM141" s="313"/>
      <c r="BN141" s="313"/>
      <c r="BO141" s="313"/>
      <c r="BP141" s="314"/>
      <c r="BQ141" s="294"/>
      <c r="BR141" s="295"/>
      <c r="BS141" s="295"/>
      <c r="BT141" s="295"/>
      <c r="BU141" s="295"/>
      <c r="BV141" s="295"/>
      <c r="BW141" s="296"/>
      <c r="BX141" s="294"/>
      <c r="BY141" s="295"/>
      <c r="BZ141" s="295"/>
      <c r="CA141" s="295"/>
      <c r="CB141" s="295"/>
      <c r="CC141" s="296"/>
      <c r="CD141" s="294"/>
      <c r="CE141" s="295"/>
      <c r="CF141" s="295"/>
      <c r="CG141" s="295"/>
      <c r="CH141" s="295"/>
      <c r="CI141" s="296"/>
    </row>
    <row r="142" spans="1:87" ht="18" customHeight="1" x14ac:dyDescent="0.25">
      <c r="A142" s="75"/>
      <c r="B142" s="327"/>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9"/>
      <c r="Z142" s="336"/>
      <c r="AA142" s="337"/>
      <c r="AB142" s="337"/>
      <c r="AC142" s="337"/>
      <c r="AD142" s="338"/>
      <c r="AE142" s="336"/>
      <c r="AF142" s="337"/>
      <c r="AG142" s="337"/>
      <c r="AH142" s="337"/>
      <c r="AI142" s="337"/>
      <c r="AJ142" s="337"/>
      <c r="AK142" s="300"/>
      <c r="AL142" s="301"/>
      <c r="AM142" s="301"/>
      <c r="AN142" s="301"/>
      <c r="AO142" s="301"/>
      <c r="AP142" s="301"/>
      <c r="AQ142" s="301"/>
      <c r="AR142" s="301"/>
      <c r="AS142" s="301"/>
      <c r="AT142" s="301"/>
      <c r="AU142" s="301"/>
      <c r="AV142" s="301"/>
      <c r="AW142" s="301"/>
      <c r="AX142" s="302"/>
      <c r="AY142" s="407"/>
      <c r="AZ142" s="304"/>
      <c r="BA142" s="304"/>
      <c r="BB142" s="408"/>
      <c r="BC142" s="306">
        <f t="shared" si="6"/>
        <v>0</v>
      </c>
      <c r="BD142" s="307"/>
      <c r="BE142" s="307"/>
      <c r="BF142" s="308"/>
      <c r="BG142" s="309"/>
      <c r="BH142" s="310"/>
      <c r="BI142" s="310"/>
      <c r="BJ142" s="311"/>
      <c r="BK142" s="312">
        <f t="shared" si="7"/>
        <v>0</v>
      </c>
      <c r="BL142" s="313"/>
      <c r="BM142" s="313"/>
      <c r="BN142" s="313"/>
      <c r="BO142" s="313"/>
      <c r="BP142" s="314"/>
      <c r="BQ142" s="294"/>
      <c r="BR142" s="295"/>
      <c r="BS142" s="295"/>
      <c r="BT142" s="295"/>
      <c r="BU142" s="295"/>
      <c r="BV142" s="295"/>
      <c r="BW142" s="296"/>
      <c r="BX142" s="294"/>
      <c r="BY142" s="295"/>
      <c r="BZ142" s="295"/>
      <c r="CA142" s="295"/>
      <c r="CB142" s="295"/>
      <c r="CC142" s="296"/>
      <c r="CD142" s="294"/>
      <c r="CE142" s="295"/>
      <c r="CF142" s="295"/>
      <c r="CG142" s="295"/>
      <c r="CH142" s="295"/>
      <c r="CI142" s="296"/>
    </row>
    <row r="143" spans="1:87" ht="18" customHeight="1" x14ac:dyDescent="0.25">
      <c r="A143" s="75"/>
      <c r="B143" s="327"/>
      <c r="C143" s="328"/>
      <c r="D143" s="328"/>
      <c r="E143" s="328"/>
      <c r="F143" s="328"/>
      <c r="G143" s="328"/>
      <c r="H143" s="328"/>
      <c r="I143" s="328"/>
      <c r="J143" s="328"/>
      <c r="K143" s="328"/>
      <c r="L143" s="328"/>
      <c r="M143" s="328"/>
      <c r="N143" s="328"/>
      <c r="O143" s="328"/>
      <c r="P143" s="328"/>
      <c r="Q143" s="328"/>
      <c r="R143" s="328"/>
      <c r="S143" s="328"/>
      <c r="T143" s="328"/>
      <c r="U143" s="328"/>
      <c r="V143" s="328"/>
      <c r="W143" s="328"/>
      <c r="X143" s="328"/>
      <c r="Y143" s="329"/>
      <c r="Z143" s="336"/>
      <c r="AA143" s="337"/>
      <c r="AB143" s="337"/>
      <c r="AC143" s="337"/>
      <c r="AD143" s="338"/>
      <c r="AE143" s="336"/>
      <c r="AF143" s="337"/>
      <c r="AG143" s="337"/>
      <c r="AH143" s="337"/>
      <c r="AI143" s="337"/>
      <c r="AJ143" s="337"/>
      <c r="AK143" s="300"/>
      <c r="AL143" s="301"/>
      <c r="AM143" s="301"/>
      <c r="AN143" s="301"/>
      <c r="AO143" s="301"/>
      <c r="AP143" s="301"/>
      <c r="AQ143" s="301"/>
      <c r="AR143" s="301"/>
      <c r="AS143" s="301"/>
      <c r="AT143" s="301"/>
      <c r="AU143" s="301"/>
      <c r="AV143" s="301"/>
      <c r="AW143" s="301"/>
      <c r="AX143" s="302"/>
      <c r="AY143" s="407"/>
      <c r="AZ143" s="304"/>
      <c r="BA143" s="304"/>
      <c r="BB143" s="408"/>
      <c r="BC143" s="306">
        <f t="shared" si="6"/>
        <v>0</v>
      </c>
      <c r="BD143" s="307"/>
      <c r="BE143" s="307"/>
      <c r="BF143" s="308"/>
      <c r="BG143" s="309"/>
      <c r="BH143" s="310"/>
      <c r="BI143" s="310"/>
      <c r="BJ143" s="311"/>
      <c r="BK143" s="312">
        <f t="shared" si="7"/>
        <v>0</v>
      </c>
      <c r="BL143" s="313"/>
      <c r="BM143" s="313"/>
      <c r="BN143" s="313"/>
      <c r="BO143" s="313"/>
      <c r="BP143" s="314"/>
      <c r="BQ143" s="294"/>
      <c r="BR143" s="295"/>
      <c r="BS143" s="295"/>
      <c r="BT143" s="295"/>
      <c r="BU143" s="295"/>
      <c r="BV143" s="295"/>
      <c r="BW143" s="296"/>
      <c r="BX143" s="294"/>
      <c r="BY143" s="295"/>
      <c r="BZ143" s="295"/>
      <c r="CA143" s="295"/>
      <c r="CB143" s="295"/>
      <c r="CC143" s="296"/>
      <c r="CD143" s="294"/>
      <c r="CE143" s="295"/>
      <c r="CF143" s="295"/>
      <c r="CG143" s="295"/>
      <c r="CH143" s="295"/>
      <c r="CI143" s="296"/>
    </row>
    <row r="144" spans="1:87" ht="18" customHeight="1" x14ac:dyDescent="0.25">
      <c r="A144" s="75"/>
      <c r="B144" s="327"/>
      <c r="C144" s="328"/>
      <c r="D144" s="328"/>
      <c r="E144" s="328"/>
      <c r="F144" s="328"/>
      <c r="G144" s="328"/>
      <c r="H144" s="328"/>
      <c r="I144" s="328"/>
      <c r="J144" s="328"/>
      <c r="K144" s="328"/>
      <c r="L144" s="328"/>
      <c r="M144" s="328"/>
      <c r="N144" s="328"/>
      <c r="O144" s="328"/>
      <c r="P144" s="328"/>
      <c r="Q144" s="328"/>
      <c r="R144" s="328"/>
      <c r="S144" s="328"/>
      <c r="T144" s="328"/>
      <c r="U144" s="328"/>
      <c r="V144" s="328"/>
      <c r="W144" s="328"/>
      <c r="X144" s="328"/>
      <c r="Y144" s="329"/>
      <c r="Z144" s="336"/>
      <c r="AA144" s="337"/>
      <c r="AB144" s="337"/>
      <c r="AC144" s="337"/>
      <c r="AD144" s="338"/>
      <c r="AE144" s="336"/>
      <c r="AF144" s="337"/>
      <c r="AG144" s="337"/>
      <c r="AH144" s="337"/>
      <c r="AI144" s="337"/>
      <c r="AJ144" s="337"/>
      <c r="AK144" s="300"/>
      <c r="AL144" s="301"/>
      <c r="AM144" s="301"/>
      <c r="AN144" s="301"/>
      <c r="AO144" s="301"/>
      <c r="AP144" s="301"/>
      <c r="AQ144" s="301"/>
      <c r="AR144" s="301"/>
      <c r="AS144" s="301"/>
      <c r="AT144" s="301"/>
      <c r="AU144" s="301"/>
      <c r="AV144" s="301"/>
      <c r="AW144" s="301"/>
      <c r="AX144" s="302"/>
      <c r="AY144" s="407"/>
      <c r="AZ144" s="304"/>
      <c r="BA144" s="304"/>
      <c r="BB144" s="408"/>
      <c r="BC144" s="306">
        <f t="shared" si="6"/>
        <v>0</v>
      </c>
      <c r="BD144" s="307"/>
      <c r="BE144" s="307"/>
      <c r="BF144" s="308"/>
      <c r="BG144" s="309"/>
      <c r="BH144" s="310"/>
      <c r="BI144" s="310"/>
      <c r="BJ144" s="311"/>
      <c r="BK144" s="312">
        <f t="shared" si="7"/>
        <v>0</v>
      </c>
      <c r="BL144" s="313"/>
      <c r="BM144" s="313"/>
      <c r="BN144" s="313"/>
      <c r="BO144" s="313"/>
      <c r="BP144" s="314"/>
      <c r="BQ144" s="294"/>
      <c r="BR144" s="295"/>
      <c r="BS144" s="295"/>
      <c r="BT144" s="295"/>
      <c r="BU144" s="295"/>
      <c r="BV144" s="295"/>
      <c r="BW144" s="296"/>
      <c r="BX144" s="294"/>
      <c r="BY144" s="295"/>
      <c r="BZ144" s="295"/>
      <c r="CA144" s="295"/>
      <c r="CB144" s="295"/>
      <c r="CC144" s="296"/>
      <c r="CD144" s="294"/>
      <c r="CE144" s="295"/>
      <c r="CF144" s="295"/>
      <c r="CG144" s="295"/>
      <c r="CH144" s="295"/>
      <c r="CI144" s="296"/>
    </row>
    <row r="145" spans="1:87" ht="18" customHeight="1" x14ac:dyDescent="0.25">
      <c r="A145" s="75"/>
      <c r="B145" s="327"/>
      <c r="C145" s="328"/>
      <c r="D145" s="328"/>
      <c r="E145" s="328"/>
      <c r="F145" s="328"/>
      <c r="G145" s="328"/>
      <c r="H145" s="328"/>
      <c r="I145" s="328"/>
      <c r="J145" s="328"/>
      <c r="K145" s="328"/>
      <c r="L145" s="328"/>
      <c r="M145" s="328"/>
      <c r="N145" s="328"/>
      <c r="O145" s="328"/>
      <c r="P145" s="328"/>
      <c r="Q145" s="328"/>
      <c r="R145" s="328"/>
      <c r="S145" s="328"/>
      <c r="T145" s="328"/>
      <c r="U145" s="328"/>
      <c r="V145" s="328"/>
      <c r="W145" s="328"/>
      <c r="X145" s="328"/>
      <c r="Y145" s="329"/>
      <c r="Z145" s="336"/>
      <c r="AA145" s="337"/>
      <c r="AB145" s="337"/>
      <c r="AC145" s="337"/>
      <c r="AD145" s="338"/>
      <c r="AE145" s="336"/>
      <c r="AF145" s="337"/>
      <c r="AG145" s="337"/>
      <c r="AH145" s="337"/>
      <c r="AI145" s="337"/>
      <c r="AJ145" s="337"/>
      <c r="AK145" s="300"/>
      <c r="AL145" s="301"/>
      <c r="AM145" s="301"/>
      <c r="AN145" s="301"/>
      <c r="AO145" s="301"/>
      <c r="AP145" s="301"/>
      <c r="AQ145" s="301"/>
      <c r="AR145" s="301"/>
      <c r="AS145" s="301"/>
      <c r="AT145" s="301"/>
      <c r="AU145" s="301"/>
      <c r="AV145" s="301"/>
      <c r="AW145" s="301"/>
      <c r="AX145" s="302"/>
      <c r="AY145" s="407"/>
      <c r="AZ145" s="304"/>
      <c r="BA145" s="304"/>
      <c r="BB145" s="408"/>
      <c r="BC145" s="306">
        <f t="shared" si="6"/>
        <v>0</v>
      </c>
      <c r="BD145" s="307"/>
      <c r="BE145" s="307"/>
      <c r="BF145" s="308"/>
      <c r="BG145" s="309"/>
      <c r="BH145" s="310"/>
      <c r="BI145" s="310"/>
      <c r="BJ145" s="311"/>
      <c r="BK145" s="312">
        <f t="shared" si="7"/>
        <v>0</v>
      </c>
      <c r="BL145" s="313"/>
      <c r="BM145" s="313"/>
      <c r="BN145" s="313"/>
      <c r="BO145" s="313"/>
      <c r="BP145" s="314"/>
      <c r="BQ145" s="294"/>
      <c r="BR145" s="295"/>
      <c r="BS145" s="295"/>
      <c r="BT145" s="295"/>
      <c r="BU145" s="295"/>
      <c r="BV145" s="295"/>
      <c r="BW145" s="296"/>
      <c r="BX145" s="294"/>
      <c r="BY145" s="295"/>
      <c r="BZ145" s="295"/>
      <c r="CA145" s="295"/>
      <c r="CB145" s="295"/>
      <c r="CC145" s="296"/>
      <c r="CD145" s="294"/>
      <c r="CE145" s="295"/>
      <c r="CF145" s="295"/>
      <c r="CG145" s="295"/>
      <c r="CH145" s="295"/>
      <c r="CI145" s="296"/>
    </row>
    <row r="146" spans="1:87" ht="18" customHeight="1" x14ac:dyDescent="0.25">
      <c r="A146" s="75"/>
      <c r="B146" s="327"/>
      <c r="C146" s="328"/>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9"/>
      <c r="Z146" s="336"/>
      <c r="AA146" s="337"/>
      <c r="AB146" s="337"/>
      <c r="AC146" s="337"/>
      <c r="AD146" s="338"/>
      <c r="AE146" s="336"/>
      <c r="AF146" s="337"/>
      <c r="AG146" s="337"/>
      <c r="AH146" s="337"/>
      <c r="AI146" s="337"/>
      <c r="AJ146" s="337"/>
      <c r="AK146" s="300"/>
      <c r="AL146" s="301"/>
      <c r="AM146" s="301"/>
      <c r="AN146" s="301"/>
      <c r="AO146" s="301"/>
      <c r="AP146" s="301"/>
      <c r="AQ146" s="301"/>
      <c r="AR146" s="301"/>
      <c r="AS146" s="301"/>
      <c r="AT146" s="301"/>
      <c r="AU146" s="301"/>
      <c r="AV146" s="301"/>
      <c r="AW146" s="301"/>
      <c r="AX146" s="302"/>
      <c r="AY146" s="407"/>
      <c r="AZ146" s="304"/>
      <c r="BA146" s="304"/>
      <c r="BB146" s="408"/>
      <c r="BC146" s="306">
        <f t="shared" si="6"/>
        <v>0</v>
      </c>
      <c r="BD146" s="307"/>
      <c r="BE146" s="307"/>
      <c r="BF146" s="308"/>
      <c r="BG146" s="309"/>
      <c r="BH146" s="310"/>
      <c r="BI146" s="310"/>
      <c r="BJ146" s="311"/>
      <c r="BK146" s="312">
        <f t="shared" si="7"/>
        <v>0</v>
      </c>
      <c r="BL146" s="313"/>
      <c r="BM146" s="313"/>
      <c r="BN146" s="313"/>
      <c r="BO146" s="313"/>
      <c r="BP146" s="314"/>
      <c r="BQ146" s="294"/>
      <c r="BR146" s="295"/>
      <c r="BS146" s="295"/>
      <c r="BT146" s="295"/>
      <c r="BU146" s="295"/>
      <c r="BV146" s="295"/>
      <c r="BW146" s="296"/>
      <c r="BX146" s="294"/>
      <c r="BY146" s="295"/>
      <c r="BZ146" s="295"/>
      <c r="CA146" s="295"/>
      <c r="CB146" s="295"/>
      <c r="CC146" s="296"/>
      <c r="CD146" s="294"/>
      <c r="CE146" s="295"/>
      <c r="CF146" s="295"/>
      <c r="CG146" s="295"/>
      <c r="CH146" s="295"/>
      <c r="CI146" s="296"/>
    </row>
    <row r="147" spans="1:87" ht="18" customHeight="1" x14ac:dyDescent="0.25">
      <c r="A147" s="75"/>
      <c r="B147" s="327"/>
      <c r="C147" s="328"/>
      <c r="D147" s="328"/>
      <c r="E147" s="328"/>
      <c r="F147" s="328"/>
      <c r="G147" s="328"/>
      <c r="H147" s="328"/>
      <c r="I147" s="328"/>
      <c r="J147" s="328"/>
      <c r="K147" s="328"/>
      <c r="L147" s="328"/>
      <c r="M147" s="328"/>
      <c r="N147" s="328"/>
      <c r="O147" s="328"/>
      <c r="P147" s="328"/>
      <c r="Q147" s="328"/>
      <c r="R147" s="328"/>
      <c r="S147" s="328"/>
      <c r="T147" s="328"/>
      <c r="U147" s="328"/>
      <c r="V147" s="328"/>
      <c r="W147" s="328"/>
      <c r="X147" s="328"/>
      <c r="Y147" s="329"/>
      <c r="Z147" s="336"/>
      <c r="AA147" s="337"/>
      <c r="AB147" s="337"/>
      <c r="AC147" s="337"/>
      <c r="AD147" s="338"/>
      <c r="AE147" s="336"/>
      <c r="AF147" s="337"/>
      <c r="AG147" s="337"/>
      <c r="AH147" s="337"/>
      <c r="AI147" s="337"/>
      <c r="AJ147" s="337"/>
      <c r="AK147" s="300"/>
      <c r="AL147" s="301"/>
      <c r="AM147" s="301"/>
      <c r="AN147" s="301"/>
      <c r="AO147" s="301"/>
      <c r="AP147" s="301"/>
      <c r="AQ147" s="301"/>
      <c r="AR147" s="301"/>
      <c r="AS147" s="301"/>
      <c r="AT147" s="301"/>
      <c r="AU147" s="301"/>
      <c r="AV147" s="301"/>
      <c r="AW147" s="301"/>
      <c r="AX147" s="302"/>
      <c r="AY147" s="407"/>
      <c r="AZ147" s="304"/>
      <c r="BA147" s="304"/>
      <c r="BB147" s="408"/>
      <c r="BC147" s="306">
        <f t="shared" si="6"/>
        <v>0</v>
      </c>
      <c r="BD147" s="307"/>
      <c r="BE147" s="307"/>
      <c r="BF147" s="308"/>
      <c r="BG147" s="309"/>
      <c r="BH147" s="310"/>
      <c r="BI147" s="310"/>
      <c r="BJ147" s="311"/>
      <c r="BK147" s="312">
        <f t="shared" si="7"/>
        <v>0</v>
      </c>
      <c r="BL147" s="313"/>
      <c r="BM147" s="313"/>
      <c r="BN147" s="313"/>
      <c r="BO147" s="313"/>
      <c r="BP147" s="314"/>
      <c r="BQ147" s="294"/>
      <c r="BR147" s="295"/>
      <c r="BS147" s="295"/>
      <c r="BT147" s="295"/>
      <c r="BU147" s="295"/>
      <c r="BV147" s="295"/>
      <c r="BW147" s="296"/>
      <c r="BX147" s="294"/>
      <c r="BY147" s="295"/>
      <c r="BZ147" s="295"/>
      <c r="CA147" s="295"/>
      <c r="CB147" s="295"/>
      <c r="CC147" s="296"/>
      <c r="CD147" s="294"/>
      <c r="CE147" s="295"/>
      <c r="CF147" s="295"/>
      <c r="CG147" s="295"/>
      <c r="CH147" s="295"/>
      <c r="CI147" s="296"/>
    </row>
    <row r="148" spans="1:87" ht="18" customHeight="1" x14ac:dyDescent="0.25">
      <c r="A148" s="75"/>
      <c r="B148" s="327"/>
      <c r="C148" s="328"/>
      <c r="D148" s="328"/>
      <c r="E148" s="328"/>
      <c r="F148" s="328"/>
      <c r="G148" s="328"/>
      <c r="H148" s="328"/>
      <c r="I148" s="328"/>
      <c r="J148" s="328"/>
      <c r="K148" s="328"/>
      <c r="L148" s="328"/>
      <c r="M148" s="328"/>
      <c r="N148" s="328"/>
      <c r="O148" s="328"/>
      <c r="P148" s="328"/>
      <c r="Q148" s="328"/>
      <c r="R148" s="328"/>
      <c r="S148" s="328"/>
      <c r="T148" s="328"/>
      <c r="U148" s="328"/>
      <c r="V148" s="328"/>
      <c r="W148" s="328"/>
      <c r="X148" s="328"/>
      <c r="Y148" s="329"/>
      <c r="Z148" s="336"/>
      <c r="AA148" s="337"/>
      <c r="AB148" s="337"/>
      <c r="AC148" s="337"/>
      <c r="AD148" s="338"/>
      <c r="AE148" s="336"/>
      <c r="AF148" s="337"/>
      <c r="AG148" s="337"/>
      <c r="AH148" s="337"/>
      <c r="AI148" s="337"/>
      <c r="AJ148" s="337"/>
      <c r="AK148" s="300"/>
      <c r="AL148" s="301"/>
      <c r="AM148" s="301"/>
      <c r="AN148" s="301"/>
      <c r="AO148" s="301"/>
      <c r="AP148" s="301"/>
      <c r="AQ148" s="301"/>
      <c r="AR148" s="301"/>
      <c r="AS148" s="301"/>
      <c r="AT148" s="301"/>
      <c r="AU148" s="301"/>
      <c r="AV148" s="301"/>
      <c r="AW148" s="301"/>
      <c r="AX148" s="302"/>
      <c r="AY148" s="407"/>
      <c r="AZ148" s="304"/>
      <c r="BA148" s="304"/>
      <c r="BB148" s="408"/>
      <c r="BC148" s="306">
        <f t="shared" si="6"/>
        <v>0</v>
      </c>
      <c r="BD148" s="307"/>
      <c r="BE148" s="307"/>
      <c r="BF148" s="308"/>
      <c r="BG148" s="309"/>
      <c r="BH148" s="310"/>
      <c r="BI148" s="310"/>
      <c r="BJ148" s="311"/>
      <c r="BK148" s="312">
        <f t="shared" si="7"/>
        <v>0</v>
      </c>
      <c r="BL148" s="313"/>
      <c r="BM148" s="313"/>
      <c r="BN148" s="313"/>
      <c r="BO148" s="313"/>
      <c r="BP148" s="314"/>
      <c r="BQ148" s="294"/>
      <c r="BR148" s="295"/>
      <c r="BS148" s="295"/>
      <c r="BT148" s="295"/>
      <c r="BU148" s="295"/>
      <c r="BV148" s="295"/>
      <c r="BW148" s="296"/>
      <c r="BX148" s="294"/>
      <c r="BY148" s="295"/>
      <c r="BZ148" s="295"/>
      <c r="CA148" s="295"/>
      <c r="CB148" s="295"/>
      <c r="CC148" s="296"/>
      <c r="CD148" s="294"/>
      <c r="CE148" s="295"/>
      <c r="CF148" s="295"/>
      <c r="CG148" s="295"/>
      <c r="CH148" s="295"/>
      <c r="CI148" s="296"/>
    </row>
    <row r="149" spans="1:87" ht="18" customHeight="1" x14ac:dyDescent="0.25">
      <c r="A149" s="75"/>
      <c r="B149" s="327"/>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9"/>
      <c r="Z149" s="336"/>
      <c r="AA149" s="337"/>
      <c r="AB149" s="337"/>
      <c r="AC149" s="337"/>
      <c r="AD149" s="338"/>
      <c r="AE149" s="336"/>
      <c r="AF149" s="337"/>
      <c r="AG149" s="337"/>
      <c r="AH149" s="337"/>
      <c r="AI149" s="337"/>
      <c r="AJ149" s="337"/>
      <c r="AK149" s="300"/>
      <c r="AL149" s="301"/>
      <c r="AM149" s="301"/>
      <c r="AN149" s="301"/>
      <c r="AO149" s="301"/>
      <c r="AP149" s="301"/>
      <c r="AQ149" s="301"/>
      <c r="AR149" s="301"/>
      <c r="AS149" s="301"/>
      <c r="AT149" s="301"/>
      <c r="AU149" s="301"/>
      <c r="AV149" s="301"/>
      <c r="AW149" s="301"/>
      <c r="AX149" s="302"/>
      <c r="AY149" s="407"/>
      <c r="AZ149" s="304"/>
      <c r="BA149" s="304"/>
      <c r="BB149" s="408"/>
      <c r="BC149" s="306">
        <f t="shared" si="6"/>
        <v>0</v>
      </c>
      <c r="BD149" s="307"/>
      <c r="BE149" s="307"/>
      <c r="BF149" s="308"/>
      <c r="BG149" s="309"/>
      <c r="BH149" s="310"/>
      <c r="BI149" s="310"/>
      <c r="BJ149" s="311"/>
      <c r="BK149" s="312">
        <f t="shared" si="7"/>
        <v>0</v>
      </c>
      <c r="BL149" s="313"/>
      <c r="BM149" s="313"/>
      <c r="BN149" s="313"/>
      <c r="BO149" s="313"/>
      <c r="BP149" s="314"/>
      <c r="BQ149" s="294"/>
      <c r="BR149" s="295"/>
      <c r="BS149" s="295"/>
      <c r="BT149" s="295"/>
      <c r="BU149" s="295"/>
      <c r="BV149" s="295"/>
      <c r="BW149" s="296"/>
      <c r="BX149" s="294"/>
      <c r="BY149" s="295"/>
      <c r="BZ149" s="295"/>
      <c r="CA149" s="295"/>
      <c r="CB149" s="295"/>
      <c r="CC149" s="296"/>
      <c r="CD149" s="294"/>
      <c r="CE149" s="295"/>
      <c r="CF149" s="295"/>
      <c r="CG149" s="295"/>
      <c r="CH149" s="295"/>
      <c r="CI149" s="296"/>
    </row>
    <row r="150" spans="1:87" ht="18" customHeight="1" x14ac:dyDescent="0.25">
      <c r="A150" s="75"/>
      <c r="B150" s="327"/>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9"/>
      <c r="Z150" s="336"/>
      <c r="AA150" s="337"/>
      <c r="AB150" s="337"/>
      <c r="AC150" s="337"/>
      <c r="AD150" s="338"/>
      <c r="AE150" s="336"/>
      <c r="AF150" s="337"/>
      <c r="AG150" s="337"/>
      <c r="AH150" s="337"/>
      <c r="AI150" s="337"/>
      <c r="AJ150" s="337"/>
      <c r="AK150" s="300"/>
      <c r="AL150" s="301"/>
      <c r="AM150" s="301"/>
      <c r="AN150" s="301"/>
      <c r="AO150" s="301"/>
      <c r="AP150" s="301"/>
      <c r="AQ150" s="301"/>
      <c r="AR150" s="301"/>
      <c r="AS150" s="301"/>
      <c r="AT150" s="301"/>
      <c r="AU150" s="301"/>
      <c r="AV150" s="301"/>
      <c r="AW150" s="301"/>
      <c r="AX150" s="302"/>
      <c r="AY150" s="407"/>
      <c r="AZ150" s="304"/>
      <c r="BA150" s="304"/>
      <c r="BB150" s="408"/>
      <c r="BC150" s="306">
        <f t="shared" si="6"/>
        <v>0</v>
      </c>
      <c r="BD150" s="307"/>
      <c r="BE150" s="307"/>
      <c r="BF150" s="308"/>
      <c r="BG150" s="309"/>
      <c r="BH150" s="310"/>
      <c r="BI150" s="310"/>
      <c r="BJ150" s="311"/>
      <c r="BK150" s="312">
        <f t="shared" si="7"/>
        <v>0</v>
      </c>
      <c r="BL150" s="313"/>
      <c r="BM150" s="313"/>
      <c r="BN150" s="313"/>
      <c r="BO150" s="313"/>
      <c r="BP150" s="314"/>
      <c r="BQ150" s="294"/>
      <c r="BR150" s="295"/>
      <c r="BS150" s="295"/>
      <c r="BT150" s="295"/>
      <c r="BU150" s="295"/>
      <c r="BV150" s="295"/>
      <c r="BW150" s="296"/>
      <c r="BX150" s="294"/>
      <c r="BY150" s="295"/>
      <c r="BZ150" s="295"/>
      <c r="CA150" s="295"/>
      <c r="CB150" s="295"/>
      <c r="CC150" s="296"/>
      <c r="CD150" s="294"/>
      <c r="CE150" s="295"/>
      <c r="CF150" s="295"/>
      <c r="CG150" s="295"/>
      <c r="CH150" s="295"/>
      <c r="CI150" s="296"/>
    </row>
    <row r="151" spans="1:87" ht="18" customHeight="1" x14ac:dyDescent="0.25">
      <c r="A151" s="75"/>
      <c r="B151" s="327"/>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9"/>
      <c r="Z151" s="336"/>
      <c r="AA151" s="337"/>
      <c r="AB151" s="337"/>
      <c r="AC151" s="337"/>
      <c r="AD151" s="338"/>
      <c r="AE151" s="336"/>
      <c r="AF151" s="337"/>
      <c r="AG151" s="337"/>
      <c r="AH151" s="337"/>
      <c r="AI151" s="337"/>
      <c r="AJ151" s="337"/>
      <c r="AK151" s="300"/>
      <c r="AL151" s="301"/>
      <c r="AM151" s="301"/>
      <c r="AN151" s="301"/>
      <c r="AO151" s="301"/>
      <c r="AP151" s="301"/>
      <c r="AQ151" s="301"/>
      <c r="AR151" s="301"/>
      <c r="AS151" s="301"/>
      <c r="AT151" s="301"/>
      <c r="AU151" s="301"/>
      <c r="AV151" s="301"/>
      <c r="AW151" s="301"/>
      <c r="AX151" s="302"/>
      <c r="AY151" s="407"/>
      <c r="AZ151" s="304"/>
      <c r="BA151" s="304"/>
      <c r="BB151" s="408"/>
      <c r="BC151" s="306">
        <f t="shared" si="6"/>
        <v>0</v>
      </c>
      <c r="BD151" s="307"/>
      <c r="BE151" s="307"/>
      <c r="BF151" s="308"/>
      <c r="BG151" s="309"/>
      <c r="BH151" s="310"/>
      <c r="BI151" s="310"/>
      <c r="BJ151" s="311"/>
      <c r="BK151" s="312">
        <f t="shared" si="7"/>
        <v>0</v>
      </c>
      <c r="BL151" s="313"/>
      <c r="BM151" s="313"/>
      <c r="BN151" s="313"/>
      <c r="BO151" s="313"/>
      <c r="BP151" s="314"/>
      <c r="BQ151" s="294"/>
      <c r="BR151" s="295"/>
      <c r="BS151" s="295"/>
      <c r="BT151" s="295"/>
      <c r="BU151" s="295"/>
      <c r="BV151" s="295"/>
      <c r="BW151" s="296"/>
      <c r="BX151" s="294"/>
      <c r="BY151" s="295"/>
      <c r="BZ151" s="295"/>
      <c r="CA151" s="295"/>
      <c r="CB151" s="295"/>
      <c r="CC151" s="296"/>
      <c r="CD151" s="294"/>
      <c r="CE151" s="295"/>
      <c r="CF151" s="295"/>
      <c r="CG151" s="295"/>
      <c r="CH151" s="295"/>
      <c r="CI151" s="296"/>
    </row>
    <row r="152" spans="1:87" ht="18" customHeight="1" x14ac:dyDescent="0.25">
      <c r="A152" s="75"/>
      <c r="B152" s="327"/>
      <c r="C152" s="328"/>
      <c r="D152" s="328"/>
      <c r="E152" s="328"/>
      <c r="F152" s="328"/>
      <c r="G152" s="328"/>
      <c r="H152" s="328"/>
      <c r="I152" s="328"/>
      <c r="J152" s="328"/>
      <c r="K152" s="328"/>
      <c r="L152" s="328"/>
      <c r="M152" s="328"/>
      <c r="N152" s="328"/>
      <c r="O152" s="328"/>
      <c r="P152" s="328"/>
      <c r="Q152" s="328"/>
      <c r="R152" s="328"/>
      <c r="S152" s="328"/>
      <c r="T152" s="328"/>
      <c r="U152" s="328"/>
      <c r="V152" s="328"/>
      <c r="W152" s="328"/>
      <c r="X152" s="328"/>
      <c r="Y152" s="329"/>
      <c r="Z152" s="336"/>
      <c r="AA152" s="337"/>
      <c r="AB152" s="337"/>
      <c r="AC152" s="337"/>
      <c r="AD152" s="338"/>
      <c r="AE152" s="336"/>
      <c r="AF152" s="337"/>
      <c r="AG152" s="337"/>
      <c r="AH152" s="337"/>
      <c r="AI152" s="337"/>
      <c r="AJ152" s="337"/>
      <c r="AK152" s="300"/>
      <c r="AL152" s="301"/>
      <c r="AM152" s="301"/>
      <c r="AN152" s="301"/>
      <c r="AO152" s="301"/>
      <c r="AP152" s="301"/>
      <c r="AQ152" s="301"/>
      <c r="AR152" s="301"/>
      <c r="AS152" s="301"/>
      <c r="AT152" s="301"/>
      <c r="AU152" s="301"/>
      <c r="AV152" s="301"/>
      <c r="AW152" s="301"/>
      <c r="AX152" s="302"/>
      <c r="AY152" s="407"/>
      <c r="AZ152" s="304"/>
      <c r="BA152" s="304"/>
      <c r="BB152" s="408"/>
      <c r="BC152" s="306">
        <f t="shared" si="6"/>
        <v>0</v>
      </c>
      <c r="BD152" s="307"/>
      <c r="BE152" s="307"/>
      <c r="BF152" s="308"/>
      <c r="BG152" s="309"/>
      <c r="BH152" s="310"/>
      <c r="BI152" s="310"/>
      <c r="BJ152" s="311"/>
      <c r="BK152" s="312">
        <f t="shared" si="7"/>
        <v>0</v>
      </c>
      <c r="BL152" s="313"/>
      <c r="BM152" s="313"/>
      <c r="BN152" s="313"/>
      <c r="BO152" s="313"/>
      <c r="BP152" s="314"/>
      <c r="BQ152" s="294"/>
      <c r="BR152" s="295"/>
      <c r="BS152" s="295"/>
      <c r="BT152" s="295"/>
      <c r="BU152" s="295"/>
      <c r="BV152" s="295"/>
      <c r="BW152" s="296"/>
      <c r="BX152" s="294"/>
      <c r="BY152" s="295"/>
      <c r="BZ152" s="295"/>
      <c r="CA152" s="295"/>
      <c r="CB152" s="295"/>
      <c r="CC152" s="296"/>
      <c r="CD152" s="294"/>
      <c r="CE152" s="295"/>
      <c r="CF152" s="295"/>
      <c r="CG152" s="295"/>
      <c r="CH152" s="295"/>
      <c r="CI152" s="296"/>
    </row>
    <row r="153" spans="1:87" ht="18" customHeight="1" x14ac:dyDescent="0.25">
      <c r="A153" s="75"/>
      <c r="B153" s="327"/>
      <c r="C153" s="328"/>
      <c r="D153" s="328"/>
      <c r="E153" s="328"/>
      <c r="F153" s="328"/>
      <c r="G153" s="328"/>
      <c r="H153" s="328"/>
      <c r="I153" s="328"/>
      <c r="J153" s="328"/>
      <c r="K153" s="328"/>
      <c r="L153" s="328"/>
      <c r="M153" s="328"/>
      <c r="N153" s="328"/>
      <c r="O153" s="328"/>
      <c r="P153" s="328"/>
      <c r="Q153" s="328"/>
      <c r="R153" s="328"/>
      <c r="S153" s="328"/>
      <c r="T153" s="328"/>
      <c r="U153" s="328"/>
      <c r="V153" s="328"/>
      <c r="W153" s="328"/>
      <c r="X153" s="328"/>
      <c r="Y153" s="329"/>
      <c r="Z153" s="336"/>
      <c r="AA153" s="337"/>
      <c r="AB153" s="337"/>
      <c r="AC153" s="337"/>
      <c r="AD153" s="338"/>
      <c r="AE153" s="336"/>
      <c r="AF153" s="337"/>
      <c r="AG153" s="337"/>
      <c r="AH153" s="337"/>
      <c r="AI153" s="337"/>
      <c r="AJ153" s="337"/>
      <c r="AK153" s="300"/>
      <c r="AL153" s="301"/>
      <c r="AM153" s="301"/>
      <c r="AN153" s="301"/>
      <c r="AO153" s="301"/>
      <c r="AP153" s="301"/>
      <c r="AQ153" s="301"/>
      <c r="AR153" s="301"/>
      <c r="AS153" s="301"/>
      <c r="AT153" s="301"/>
      <c r="AU153" s="301"/>
      <c r="AV153" s="301"/>
      <c r="AW153" s="301"/>
      <c r="AX153" s="302"/>
      <c r="AY153" s="407"/>
      <c r="AZ153" s="304"/>
      <c r="BA153" s="304"/>
      <c r="BB153" s="408"/>
      <c r="BC153" s="306">
        <f t="shared" si="6"/>
        <v>0</v>
      </c>
      <c r="BD153" s="307"/>
      <c r="BE153" s="307"/>
      <c r="BF153" s="308"/>
      <c r="BG153" s="309"/>
      <c r="BH153" s="310"/>
      <c r="BI153" s="310"/>
      <c r="BJ153" s="311"/>
      <c r="BK153" s="312">
        <f t="shared" si="7"/>
        <v>0</v>
      </c>
      <c r="BL153" s="313"/>
      <c r="BM153" s="313"/>
      <c r="BN153" s="313"/>
      <c r="BO153" s="313"/>
      <c r="BP153" s="314"/>
      <c r="BQ153" s="294"/>
      <c r="BR153" s="295"/>
      <c r="BS153" s="295"/>
      <c r="BT153" s="295"/>
      <c r="BU153" s="295"/>
      <c r="BV153" s="295"/>
      <c r="BW153" s="296"/>
      <c r="BX153" s="294"/>
      <c r="BY153" s="295"/>
      <c r="BZ153" s="295"/>
      <c r="CA153" s="295"/>
      <c r="CB153" s="295"/>
      <c r="CC153" s="296"/>
      <c r="CD153" s="294"/>
      <c r="CE153" s="295"/>
      <c r="CF153" s="295"/>
      <c r="CG153" s="295"/>
      <c r="CH153" s="295"/>
      <c r="CI153" s="296"/>
    </row>
    <row r="154" spans="1:87" ht="18" customHeight="1" x14ac:dyDescent="0.25">
      <c r="A154" s="75"/>
      <c r="B154" s="327"/>
      <c r="C154" s="328"/>
      <c r="D154" s="328"/>
      <c r="E154" s="328"/>
      <c r="F154" s="328"/>
      <c r="G154" s="328"/>
      <c r="H154" s="328"/>
      <c r="I154" s="328"/>
      <c r="J154" s="328"/>
      <c r="K154" s="328"/>
      <c r="L154" s="328"/>
      <c r="M154" s="328"/>
      <c r="N154" s="328"/>
      <c r="O154" s="328"/>
      <c r="P154" s="328"/>
      <c r="Q154" s="328"/>
      <c r="R154" s="328"/>
      <c r="S154" s="328"/>
      <c r="T154" s="328"/>
      <c r="U154" s="328"/>
      <c r="V154" s="328"/>
      <c r="W154" s="328"/>
      <c r="X154" s="328"/>
      <c r="Y154" s="329"/>
      <c r="Z154" s="336"/>
      <c r="AA154" s="337"/>
      <c r="AB154" s="337"/>
      <c r="AC154" s="337"/>
      <c r="AD154" s="338"/>
      <c r="AE154" s="336"/>
      <c r="AF154" s="337"/>
      <c r="AG154" s="337"/>
      <c r="AH154" s="337"/>
      <c r="AI154" s="337"/>
      <c r="AJ154" s="337"/>
      <c r="AK154" s="300"/>
      <c r="AL154" s="301"/>
      <c r="AM154" s="301"/>
      <c r="AN154" s="301"/>
      <c r="AO154" s="301"/>
      <c r="AP154" s="301"/>
      <c r="AQ154" s="301"/>
      <c r="AR154" s="301"/>
      <c r="AS154" s="301"/>
      <c r="AT154" s="301"/>
      <c r="AU154" s="301"/>
      <c r="AV154" s="301"/>
      <c r="AW154" s="301"/>
      <c r="AX154" s="302"/>
      <c r="AY154" s="407"/>
      <c r="AZ154" s="304"/>
      <c r="BA154" s="304"/>
      <c r="BB154" s="408"/>
      <c r="BC154" s="306">
        <f t="shared" si="6"/>
        <v>0</v>
      </c>
      <c r="BD154" s="307"/>
      <c r="BE154" s="307"/>
      <c r="BF154" s="308"/>
      <c r="BG154" s="309"/>
      <c r="BH154" s="310"/>
      <c r="BI154" s="310"/>
      <c r="BJ154" s="311"/>
      <c r="BK154" s="312">
        <f t="shared" si="7"/>
        <v>0</v>
      </c>
      <c r="BL154" s="313"/>
      <c r="BM154" s="313"/>
      <c r="BN154" s="313"/>
      <c r="BO154" s="313"/>
      <c r="BP154" s="314"/>
      <c r="BQ154" s="294"/>
      <c r="BR154" s="295"/>
      <c r="BS154" s="295"/>
      <c r="BT154" s="295"/>
      <c r="BU154" s="295"/>
      <c r="BV154" s="295"/>
      <c r="BW154" s="296"/>
      <c r="BX154" s="294"/>
      <c r="BY154" s="295"/>
      <c r="BZ154" s="295"/>
      <c r="CA154" s="295"/>
      <c r="CB154" s="295"/>
      <c r="CC154" s="296"/>
      <c r="CD154" s="294"/>
      <c r="CE154" s="295"/>
      <c r="CF154" s="295"/>
      <c r="CG154" s="295"/>
      <c r="CH154" s="295"/>
      <c r="CI154" s="296"/>
    </row>
    <row r="155" spans="1:87" ht="18" customHeight="1" x14ac:dyDescent="0.25">
      <c r="A155" s="75"/>
      <c r="B155" s="327"/>
      <c r="C155" s="328"/>
      <c r="D155" s="328"/>
      <c r="E155" s="328"/>
      <c r="F155" s="328"/>
      <c r="G155" s="328"/>
      <c r="H155" s="328"/>
      <c r="I155" s="328"/>
      <c r="J155" s="328"/>
      <c r="K155" s="328"/>
      <c r="L155" s="328"/>
      <c r="M155" s="328"/>
      <c r="N155" s="328"/>
      <c r="O155" s="328"/>
      <c r="P155" s="328"/>
      <c r="Q155" s="328"/>
      <c r="R155" s="328"/>
      <c r="S155" s="328"/>
      <c r="T155" s="328"/>
      <c r="U155" s="328"/>
      <c r="V155" s="328"/>
      <c r="W155" s="328"/>
      <c r="X155" s="328"/>
      <c r="Y155" s="329"/>
      <c r="Z155" s="336"/>
      <c r="AA155" s="337"/>
      <c r="AB155" s="337"/>
      <c r="AC155" s="337"/>
      <c r="AD155" s="338"/>
      <c r="AE155" s="336"/>
      <c r="AF155" s="337"/>
      <c r="AG155" s="337"/>
      <c r="AH155" s="337"/>
      <c r="AI155" s="337"/>
      <c r="AJ155" s="337"/>
      <c r="AK155" s="300"/>
      <c r="AL155" s="301"/>
      <c r="AM155" s="301"/>
      <c r="AN155" s="301"/>
      <c r="AO155" s="301"/>
      <c r="AP155" s="301"/>
      <c r="AQ155" s="301"/>
      <c r="AR155" s="301"/>
      <c r="AS155" s="301"/>
      <c r="AT155" s="301"/>
      <c r="AU155" s="301"/>
      <c r="AV155" s="301"/>
      <c r="AW155" s="301"/>
      <c r="AX155" s="302"/>
      <c r="AY155" s="407"/>
      <c r="AZ155" s="304"/>
      <c r="BA155" s="304"/>
      <c r="BB155" s="408"/>
      <c r="BC155" s="306">
        <f t="shared" si="6"/>
        <v>0</v>
      </c>
      <c r="BD155" s="307"/>
      <c r="BE155" s="307"/>
      <c r="BF155" s="308"/>
      <c r="BG155" s="309"/>
      <c r="BH155" s="310"/>
      <c r="BI155" s="310"/>
      <c r="BJ155" s="311"/>
      <c r="BK155" s="312">
        <f t="shared" si="7"/>
        <v>0</v>
      </c>
      <c r="BL155" s="313"/>
      <c r="BM155" s="313"/>
      <c r="BN155" s="313"/>
      <c r="BO155" s="313"/>
      <c r="BP155" s="314"/>
      <c r="BQ155" s="294"/>
      <c r="BR155" s="295"/>
      <c r="BS155" s="295"/>
      <c r="BT155" s="295"/>
      <c r="BU155" s="295"/>
      <c r="BV155" s="295"/>
      <c r="BW155" s="296"/>
      <c r="BX155" s="294"/>
      <c r="BY155" s="295"/>
      <c r="BZ155" s="295"/>
      <c r="CA155" s="295"/>
      <c r="CB155" s="295"/>
      <c r="CC155" s="296"/>
      <c r="CD155" s="294"/>
      <c r="CE155" s="295"/>
      <c r="CF155" s="295"/>
      <c r="CG155" s="295"/>
      <c r="CH155" s="295"/>
      <c r="CI155" s="296"/>
    </row>
    <row r="156" spans="1:87" ht="18" customHeight="1" x14ac:dyDescent="0.25">
      <c r="A156" s="75"/>
      <c r="B156" s="327"/>
      <c r="C156" s="328"/>
      <c r="D156" s="328"/>
      <c r="E156" s="328"/>
      <c r="F156" s="328"/>
      <c r="G156" s="328"/>
      <c r="H156" s="328"/>
      <c r="I156" s="328"/>
      <c r="J156" s="328"/>
      <c r="K156" s="328"/>
      <c r="L156" s="328"/>
      <c r="M156" s="328"/>
      <c r="N156" s="328"/>
      <c r="O156" s="328"/>
      <c r="P156" s="328"/>
      <c r="Q156" s="328"/>
      <c r="R156" s="328"/>
      <c r="S156" s="328"/>
      <c r="T156" s="328"/>
      <c r="U156" s="328"/>
      <c r="V156" s="328"/>
      <c r="W156" s="328"/>
      <c r="X156" s="328"/>
      <c r="Y156" s="329"/>
      <c r="Z156" s="336"/>
      <c r="AA156" s="337"/>
      <c r="AB156" s="337"/>
      <c r="AC156" s="337"/>
      <c r="AD156" s="338"/>
      <c r="AE156" s="336"/>
      <c r="AF156" s="337"/>
      <c r="AG156" s="337"/>
      <c r="AH156" s="337"/>
      <c r="AI156" s="337"/>
      <c r="AJ156" s="337"/>
      <c r="AK156" s="300"/>
      <c r="AL156" s="301"/>
      <c r="AM156" s="301"/>
      <c r="AN156" s="301"/>
      <c r="AO156" s="301"/>
      <c r="AP156" s="301"/>
      <c r="AQ156" s="301"/>
      <c r="AR156" s="301"/>
      <c r="AS156" s="301"/>
      <c r="AT156" s="301"/>
      <c r="AU156" s="301"/>
      <c r="AV156" s="301"/>
      <c r="AW156" s="301"/>
      <c r="AX156" s="302"/>
      <c r="AY156" s="407"/>
      <c r="AZ156" s="304"/>
      <c r="BA156" s="304"/>
      <c r="BB156" s="408"/>
      <c r="BC156" s="306">
        <f t="shared" si="6"/>
        <v>0</v>
      </c>
      <c r="BD156" s="307"/>
      <c r="BE156" s="307"/>
      <c r="BF156" s="308"/>
      <c r="BG156" s="309"/>
      <c r="BH156" s="310"/>
      <c r="BI156" s="310"/>
      <c r="BJ156" s="311"/>
      <c r="BK156" s="312">
        <f t="shared" si="7"/>
        <v>0</v>
      </c>
      <c r="BL156" s="313"/>
      <c r="BM156" s="313"/>
      <c r="BN156" s="313"/>
      <c r="BO156" s="313"/>
      <c r="BP156" s="314"/>
      <c r="BQ156" s="294"/>
      <c r="BR156" s="295"/>
      <c r="BS156" s="295"/>
      <c r="BT156" s="295"/>
      <c r="BU156" s="295"/>
      <c r="BV156" s="295"/>
      <c r="BW156" s="296"/>
      <c r="BX156" s="294"/>
      <c r="BY156" s="295"/>
      <c r="BZ156" s="295"/>
      <c r="CA156" s="295"/>
      <c r="CB156" s="295"/>
      <c r="CC156" s="296"/>
      <c r="CD156" s="294"/>
      <c r="CE156" s="295"/>
      <c r="CF156" s="295"/>
      <c r="CG156" s="295"/>
      <c r="CH156" s="295"/>
      <c r="CI156" s="296"/>
    </row>
    <row r="157" spans="1:87" ht="18" customHeight="1" x14ac:dyDescent="0.25">
      <c r="A157" s="75"/>
      <c r="B157" s="327"/>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9"/>
      <c r="Z157" s="336"/>
      <c r="AA157" s="337"/>
      <c r="AB157" s="337"/>
      <c r="AC157" s="337"/>
      <c r="AD157" s="338"/>
      <c r="AE157" s="336"/>
      <c r="AF157" s="337"/>
      <c r="AG157" s="337"/>
      <c r="AH157" s="337"/>
      <c r="AI157" s="337"/>
      <c r="AJ157" s="337"/>
      <c r="AK157" s="300"/>
      <c r="AL157" s="301"/>
      <c r="AM157" s="301"/>
      <c r="AN157" s="301"/>
      <c r="AO157" s="301"/>
      <c r="AP157" s="301"/>
      <c r="AQ157" s="301"/>
      <c r="AR157" s="301"/>
      <c r="AS157" s="301"/>
      <c r="AT157" s="301"/>
      <c r="AU157" s="301"/>
      <c r="AV157" s="301"/>
      <c r="AW157" s="301"/>
      <c r="AX157" s="302"/>
      <c r="AY157" s="407"/>
      <c r="AZ157" s="304"/>
      <c r="BA157" s="304"/>
      <c r="BB157" s="408"/>
      <c r="BC157" s="306">
        <f t="shared" si="6"/>
        <v>0</v>
      </c>
      <c r="BD157" s="307"/>
      <c r="BE157" s="307"/>
      <c r="BF157" s="308"/>
      <c r="BG157" s="309"/>
      <c r="BH157" s="310"/>
      <c r="BI157" s="310"/>
      <c r="BJ157" s="311"/>
      <c r="BK157" s="312">
        <f t="shared" si="7"/>
        <v>0</v>
      </c>
      <c r="BL157" s="313"/>
      <c r="BM157" s="313"/>
      <c r="BN157" s="313"/>
      <c r="BO157" s="313"/>
      <c r="BP157" s="314"/>
      <c r="BQ157" s="294"/>
      <c r="BR157" s="295"/>
      <c r="BS157" s="295"/>
      <c r="BT157" s="295"/>
      <c r="BU157" s="295"/>
      <c r="BV157" s="295"/>
      <c r="BW157" s="296"/>
      <c r="BX157" s="294"/>
      <c r="BY157" s="295"/>
      <c r="BZ157" s="295"/>
      <c r="CA157" s="295"/>
      <c r="CB157" s="295"/>
      <c r="CC157" s="296"/>
      <c r="CD157" s="294"/>
      <c r="CE157" s="295"/>
      <c r="CF157" s="295"/>
      <c r="CG157" s="295"/>
      <c r="CH157" s="295"/>
      <c r="CI157" s="296"/>
    </row>
    <row r="158" spans="1:87" ht="18" customHeight="1" x14ac:dyDescent="0.25">
      <c r="A158" s="75"/>
      <c r="B158" s="327"/>
      <c r="C158" s="328"/>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9"/>
      <c r="Z158" s="336"/>
      <c r="AA158" s="337"/>
      <c r="AB158" s="337"/>
      <c r="AC158" s="337"/>
      <c r="AD158" s="338"/>
      <c r="AE158" s="336"/>
      <c r="AF158" s="337"/>
      <c r="AG158" s="337"/>
      <c r="AH158" s="337"/>
      <c r="AI158" s="337"/>
      <c r="AJ158" s="337"/>
      <c r="AK158" s="300"/>
      <c r="AL158" s="301"/>
      <c r="AM158" s="301"/>
      <c r="AN158" s="301"/>
      <c r="AO158" s="301"/>
      <c r="AP158" s="301"/>
      <c r="AQ158" s="301"/>
      <c r="AR158" s="301"/>
      <c r="AS158" s="301"/>
      <c r="AT158" s="301"/>
      <c r="AU158" s="301"/>
      <c r="AV158" s="301"/>
      <c r="AW158" s="301"/>
      <c r="AX158" s="302"/>
      <c r="AY158" s="407"/>
      <c r="AZ158" s="304"/>
      <c r="BA158" s="304"/>
      <c r="BB158" s="408"/>
      <c r="BC158" s="306">
        <f t="shared" si="6"/>
        <v>0</v>
      </c>
      <c r="BD158" s="307"/>
      <c r="BE158" s="307"/>
      <c r="BF158" s="308"/>
      <c r="BG158" s="309"/>
      <c r="BH158" s="310"/>
      <c r="BI158" s="310"/>
      <c r="BJ158" s="311"/>
      <c r="BK158" s="312">
        <f t="shared" si="7"/>
        <v>0</v>
      </c>
      <c r="BL158" s="313"/>
      <c r="BM158" s="313"/>
      <c r="BN158" s="313"/>
      <c r="BO158" s="313"/>
      <c r="BP158" s="314"/>
      <c r="BQ158" s="294"/>
      <c r="BR158" s="295"/>
      <c r="BS158" s="295"/>
      <c r="BT158" s="295"/>
      <c r="BU158" s="295"/>
      <c r="BV158" s="295"/>
      <c r="BW158" s="296"/>
      <c r="BX158" s="294"/>
      <c r="BY158" s="295"/>
      <c r="BZ158" s="295"/>
      <c r="CA158" s="295"/>
      <c r="CB158" s="295"/>
      <c r="CC158" s="296"/>
      <c r="CD158" s="294"/>
      <c r="CE158" s="295"/>
      <c r="CF158" s="295"/>
      <c r="CG158" s="295"/>
      <c r="CH158" s="295"/>
      <c r="CI158" s="296"/>
    </row>
    <row r="159" spans="1:87" ht="18" customHeight="1" x14ac:dyDescent="0.25">
      <c r="A159" s="75"/>
      <c r="B159" s="327"/>
      <c r="C159" s="328"/>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9"/>
      <c r="Z159" s="336"/>
      <c r="AA159" s="337"/>
      <c r="AB159" s="337"/>
      <c r="AC159" s="337"/>
      <c r="AD159" s="338"/>
      <c r="AE159" s="336"/>
      <c r="AF159" s="337"/>
      <c r="AG159" s="337"/>
      <c r="AH159" s="337"/>
      <c r="AI159" s="337"/>
      <c r="AJ159" s="337"/>
      <c r="AK159" s="300"/>
      <c r="AL159" s="301"/>
      <c r="AM159" s="301"/>
      <c r="AN159" s="301"/>
      <c r="AO159" s="301"/>
      <c r="AP159" s="301"/>
      <c r="AQ159" s="301"/>
      <c r="AR159" s="301"/>
      <c r="AS159" s="301"/>
      <c r="AT159" s="301"/>
      <c r="AU159" s="301"/>
      <c r="AV159" s="301"/>
      <c r="AW159" s="301"/>
      <c r="AX159" s="302"/>
      <c r="AY159" s="407"/>
      <c r="AZ159" s="304"/>
      <c r="BA159" s="304"/>
      <c r="BB159" s="408"/>
      <c r="BC159" s="306">
        <f t="shared" si="6"/>
        <v>0</v>
      </c>
      <c r="BD159" s="307"/>
      <c r="BE159" s="307"/>
      <c r="BF159" s="308"/>
      <c r="BG159" s="309"/>
      <c r="BH159" s="310"/>
      <c r="BI159" s="310"/>
      <c r="BJ159" s="311"/>
      <c r="BK159" s="312">
        <f t="shared" si="7"/>
        <v>0</v>
      </c>
      <c r="BL159" s="313"/>
      <c r="BM159" s="313"/>
      <c r="BN159" s="313"/>
      <c r="BO159" s="313"/>
      <c r="BP159" s="314"/>
      <c r="BQ159" s="294"/>
      <c r="BR159" s="295"/>
      <c r="BS159" s="295"/>
      <c r="BT159" s="295"/>
      <c r="BU159" s="295"/>
      <c r="BV159" s="295"/>
      <c r="BW159" s="296"/>
      <c r="BX159" s="294"/>
      <c r="BY159" s="295"/>
      <c r="BZ159" s="295"/>
      <c r="CA159" s="295"/>
      <c r="CB159" s="295"/>
      <c r="CC159" s="296"/>
      <c r="CD159" s="294"/>
      <c r="CE159" s="295"/>
      <c r="CF159" s="295"/>
      <c r="CG159" s="295"/>
      <c r="CH159" s="295"/>
      <c r="CI159" s="296"/>
    </row>
    <row r="160" spans="1:87" ht="18" customHeight="1" x14ac:dyDescent="0.25">
      <c r="A160" s="75"/>
      <c r="B160" s="327"/>
      <c r="C160" s="328"/>
      <c r="D160" s="328"/>
      <c r="E160" s="328"/>
      <c r="F160" s="328"/>
      <c r="G160" s="328"/>
      <c r="H160" s="328"/>
      <c r="I160" s="328"/>
      <c r="J160" s="328"/>
      <c r="K160" s="328"/>
      <c r="L160" s="328"/>
      <c r="M160" s="328"/>
      <c r="N160" s="328"/>
      <c r="O160" s="328"/>
      <c r="P160" s="328"/>
      <c r="Q160" s="328"/>
      <c r="R160" s="328"/>
      <c r="S160" s="328"/>
      <c r="T160" s="328"/>
      <c r="U160" s="328"/>
      <c r="V160" s="328"/>
      <c r="W160" s="328"/>
      <c r="X160" s="328"/>
      <c r="Y160" s="329"/>
      <c r="Z160" s="336"/>
      <c r="AA160" s="337"/>
      <c r="AB160" s="337"/>
      <c r="AC160" s="337"/>
      <c r="AD160" s="338"/>
      <c r="AE160" s="336"/>
      <c r="AF160" s="337"/>
      <c r="AG160" s="337"/>
      <c r="AH160" s="337"/>
      <c r="AI160" s="337"/>
      <c r="AJ160" s="337"/>
      <c r="AK160" s="300"/>
      <c r="AL160" s="301"/>
      <c r="AM160" s="301"/>
      <c r="AN160" s="301"/>
      <c r="AO160" s="301"/>
      <c r="AP160" s="301"/>
      <c r="AQ160" s="301"/>
      <c r="AR160" s="301"/>
      <c r="AS160" s="301"/>
      <c r="AT160" s="301"/>
      <c r="AU160" s="301"/>
      <c r="AV160" s="301"/>
      <c r="AW160" s="301"/>
      <c r="AX160" s="302"/>
      <c r="AY160" s="407"/>
      <c r="AZ160" s="304"/>
      <c r="BA160" s="304"/>
      <c r="BB160" s="408"/>
      <c r="BC160" s="306">
        <f t="shared" si="6"/>
        <v>0</v>
      </c>
      <c r="BD160" s="307"/>
      <c r="BE160" s="307"/>
      <c r="BF160" s="308"/>
      <c r="BG160" s="309"/>
      <c r="BH160" s="310"/>
      <c r="BI160" s="310"/>
      <c r="BJ160" s="311"/>
      <c r="BK160" s="312">
        <f t="shared" si="7"/>
        <v>0</v>
      </c>
      <c r="BL160" s="313"/>
      <c r="BM160" s="313"/>
      <c r="BN160" s="313"/>
      <c r="BO160" s="313"/>
      <c r="BP160" s="314"/>
      <c r="BQ160" s="294"/>
      <c r="BR160" s="295"/>
      <c r="BS160" s="295"/>
      <c r="BT160" s="295"/>
      <c r="BU160" s="295"/>
      <c r="BV160" s="295"/>
      <c r="BW160" s="296"/>
      <c r="BX160" s="294"/>
      <c r="BY160" s="295"/>
      <c r="BZ160" s="295"/>
      <c r="CA160" s="295"/>
      <c r="CB160" s="295"/>
      <c r="CC160" s="296"/>
      <c r="CD160" s="294"/>
      <c r="CE160" s="295"/>
      <c r="CF160" s="295"/>
      <c r="CG160" s="295"/>
      <c r="CH160" s="295"/>
      <c r="CI160" s="296"/>
    </row>
    <row r="161" spans="1:87" ht="18" customHeight="1" x14ac:dyDescent="0.25">
      <c r="A161" s="75"/>
      <c r="B161" s="327"/>
      <c r="C161" s="328"/>
      <c r="D161" s="328"/>
      <c r="E161" s="328"/>
      <c r="F161" s="328"/>
      <c r="G161" s="328"/>
      <c r="H161" s="328"/>
      <c r="I161" s="328"/>
      <c r="J161" s="328"/>
      <c r="K161" s="328"/>
      <c r="L161" s="328"/>
      <c r="M161" s="328"/>
      <c r="N161" s="328"/>
      <c r="O161" s="328"/>
      <c r="P161" s="328"/>
      <c r="Q161" s="328"/>
      <c r="R161" s="328"/>
      <c r="S161" s="328"/>
      <c r="T161" s="328"/>
      <c r="U161" s="328"/>
      <c r="V161" s="328"/>
      <c r="W161" s="328"/>
      <c r="X161" s="328"/>
      <c r="Y161" s="329"/>
      <c r="Z161" s="336"/>
      <c r="AA161" s="337"/>
      <c r="AB161" s="337"/>
      <c r="AC161" s="337"/>
      <c r="AD161" s="338"/>
      <c r="AE161" s="336"/>
      <c r="AF161" s="337"/>
      <c r="AG161" s="337"/>
      <c r="AH161" s="337"/>
      <c r="AI161" s="337"/>
      <c r="AJ161" s="337"/>
      <c r="AK161" s="300"/>
      <c r="AL161" s="301"/>
      <c r="AM161" s="301"/>
      <c r="AN161" s="301"/>
      <c r="AO161" s="301"/>
      <c r="AP161" s="301"/>
      <c r="AQ161" s="301"/>
      <c r="AR161" s="301"/>
      <c r="AS161" s="301"/>
      <c r="AT161" s="301"/>
      <c r="AU161" s="301"/>
      <c r="AV161" s="301"/>
      <c r="AW161" s="301"/>
      <c r="AX161" s="302"/>
      <c r="AY161" s="407"/>
      <c r="AZ161" s="304"/>
      <c r="BA161" s="304"/>
      <c r="BB161" s="408"/>
      <c r="BC161" s="306">
        <f t="shared" si="6"/>
        <v>0</v>
      </c>
      <c r="BD161" s="307"/>
      <c r="BE161" s="307"/>
      <c r="BF161" s="308"/>
      <c r="BG161" s="309"/>
      <c r="BH161" s="310"/>
      <c r="BI161" s="310"/>
      <c r="BJ161" s="311"/>
      <c r="BK161" s="312">
        <f t="shared" si="7"/>
        <v>0</v>
      </c>
      <c r="BL161" s="313"/>
      <c r="BM161" s="313"/>
      <c r="BN161" s="313"/>
      <c r="BO161" s="313"/>
      <c r="BP161" s="314"/>
      <c r="BQ161" s="294"/>
      <c r="BR161" s="295"/>
      <c r="BS161" s="295"/>
      <c r="BT161" s="295"/>
      <c r="BU161" s="295"/>
      <c r="BV161" s="295"/>
      <c r="BW161" s="296"/>
      <c r="BX161" s="294"/>
      <c r="BY161" s="295"/>
      <c r="BZ161" s="295"/>
      <c r="CA161" s="295"/>
      <c r="CB161" s="295"/>
      <c r="CC161" s="296"/>
      <c r="CD161" s="294"/>
      <c r="CE161" s="295"/>
      <c r="CF161" s="295"/>
      <c r="CG161" s="295"/>
      <c r="CH161" s="295"/>
      <c r="CI161" s="296"/>
    </row>
    <row r="162" spans="1:87" ht="18" customHeight="1" x14ac:dyDescent="0.25">
      <c r="A162" s="75"/>
      <c r="B162" s="327"/>
      <c r="C162" s="328"/>
      <c r="D162" s="328"/>
      <c r="E162" s="328"/>
      <c r="F162" s="328"/>
      <c r="G162" s="328"/>
      <c r="H162" s="328"/>
      <c r="I162" s="328"/>
      <c r="J162" s="328"/>
      <c r="K162" s="328"/>
      <c r="L162" s="328"/>
      <c r="M162" s="328"/>
      <c r="N162" s="328"/>
      <c r="O162" s="328"/>
      <c r="P162" s="328"/>
      <c r="Q162" s="328"/>
      <c r="R162" s="328"/>
      <c r="S162" s="328"/>
      <c r="T162" s="328"/>
      <c r="U162" s="328"/>
      <c r="V162" s="328"/>
      <c r="W162" s="328"/>
      <c r="X162" s="328"/>
      <c r="Y162" s="329"/>
      <c r="Z162" s="336"/>
      <c r="AA162" s="337"/>
      <c r="AB162" s="337"/>
      <c r="AC162" s="337"/>
      <c r="AD162" s="338"/>
      <c r="AE162" s="336"/>
      <c r="AF162" s="337"/>
      <c r="AG162" s="337"/>
      <c r="AH162" s="337"/>
      <c r="AI162" s="337"/>
      <c r="AJ162" s="337"/>
      <c r="AK162" s="300"/>
      <c r="AL162" s="301"/>
      <c r="AM162" s="301"/>
      <c r="AN162" s="301"/>
      <c r="AO162" s="301"/>
      <c r="AP162" s="301"/>
      <c r="AQ162" s="301"/>
      <c r="AR162" s="301"/>
      <c r="AS162" s="301"/>
      <c r="AT162" s="301"/>
      <c r="AU162" s="301"/>
      <c r="AV162" s="301"/>
      <c r="AW162" s="301"/>
      <c r="AX162" s="302"/>
      <c r="AY162" s="407"/>
      <c r="AZ162" s="304"/>
      <c r="BA162" s="304"/>
      <c r="BB162" s="408"/>
      <c r="BC162" s="306">
        <f t="shared" si="6"/>
        <v>0</v>
      </c>
      <c r="BD162" s="307"/>
      <c r="BE162" s="307"/>
      <c r="BF162" s="308"/>
      <c r="BG162" s="309"/>
      <c r="BH162" s="310"/>
      <c r="BI162" s="310"/>
      <c r="BJ162" s="311"/>
      <c r="BK162" s="312">
        <f t="shared" si="7"/>
        <v>0</v>
      </c>
      <c r="BL162" s="313"/>
      <c r="BM162" s="313"/>
      <c r="BN162" s="313"/>
      <c r="BO162" s="313"/>
      <c r="BP162" s="314"/>
      <c r="BQ162" s="294"/>
      <c r="BR162" s="295"/>
      <c r="BS162" s="295"/>
      <c r="BT162" s="295"/>
      <c r="BU162" s="295"/>
      <c r="BV162" s="295"/>
      <c r="BW162" s="296"/>
      <c r="BX162" s="294"/>
      <c r="BY162" s="295"/>
      <c r="BZ162" s="295"/>
      <c r="CA162" s="295"/>
      <c r="CB162" s="295"/>
      <c r="CC162" s="296"/>
      <c r="CD162" s="294"/>
      <c r="CE162" s="295"/>
      <c r="CF162" s="295"/>
      <c r="CG162" s="295"/>
      <c r="CH162" s="295"/>
      <c r="CI162" s="296"/>
    </row>
    <row r="163" spans="1:87" ht="18" customHeight="1" x14ac:dyDescent="0.25">
      <c r="A163" s="75"/>
      <c r="B163" s="327"/>
      <c r="C163" s="328"/>
      <c r="D163" s="328"/>
      <c r="E163" s="328"/>
      <c r="F163" s="328"/>
      <c r="G163" s="328"/>
      <c r="H163" s="328"/>
      <c r="I163" s="328"/>
      <c r="J163" s="328"/>
      <c r="K163" s="328"/>
      <c r="L163" s="328"/>
      <c r="M163" s="328"/>
      <c r="N163" s="328"/>
      <c r="O163" s="328"/>
      <c r="P163" s="328"/>
      <c r="Q163" s="328"/>
      <c r="R163" s="328"/>
      <c r="S163" s="328"/>
      <c r="T163" s="328"/>
      <c r="U163" s="328"/>
      <c r="V163" s="328"/>
      <c r="W163" s="328"/>
      <c r="X163" s="328"/>
      <c r="Y163" s="329"/>
      <c r="Z163" s="336"/>
      <c r="AA163" s="337"/>
      <c r="AB163" s="337"/>
      <c r="AC163" s="337"/>
      <c r="AD163" s="338"/>
      <c r="AE163" s="336"/>
      <c r="AF163" s="337"/>
      <c r="AG163" s="337"/>
      <c r="AH163" s="337"/>
      <c r="AI163" s="337"/>
      <c r="AJ163" s="337"/>
      <c r="AK163" s="300"/>
      <c r="AL163" s="301"/>
      <c r="AM163" s="301"/>
      <c r="AN163" s="301"/>
      <c r="AO163" s="301"/>
      <c r="AP163" s="301"/>
      <c r="AQ163" s="301"/>
      <c r="AR163" s="301"/>
      <c r="AS163" s="301"/>
      <c r="AT163" s="301"/>
      <c r="AU163" s="301"/>
      <c r="AV163" s="301"/>
      <c r="AW163" s="301"/>
      <c r="AX163" s="302"/>
      <c r="AY163" s="407"/>
      <c r="AZ163" s="304"/>
      <c r="BA163" s="304"/>
      <c r="BB163" s="408"/>
      <c r="BC163" s="306">
        <f t="shared" si="6"/>
        <v>0</v>
      </c>
      <c r="BD163" s="307"/>
      <c r="BE163" s="307"/>
      <c r="BF163" s="308"/>
      <c r="BG163" s="309"/>
      <c r="BH163" s="310"/>
      <c r="BI163" s="310"/>
      <c r="BJ163" s="311"/>
      <c r="BK163" s="312">
        <f t="shared" si="7"/>
        <v>0</v>
      </c>
      <c r="BL163" s="313"/>
      <c r="BM163" s="313"/>
      <c r="BN163" s="313"/>
      <c r="BO163" s="313"/>
      <c r="BP163" s="314"/>
      <c r="BQ163" s="294"/>
      <c r="BR163" s="295"/>
      <c r="BS163" s="295"/>
      <c r="BT163" s="295"/>
      <c r="BU163" s="295"/>
      <c r="BV163" s="295"/>
      <c r="BW163" s="296"/>
      <c r="BX163" s="294"/>
      <c r="BY163" s="295"/>
      <c r="BZ163" s="295"/>
      <c r="CA163" s="295"/>
      <c r="CB163" s="295"/>
      <c r="CC163" s="296"/>
      <c r="CD163" s="294"/>
      <c r="CE163" s="295"/>
      <c r="CF163" s="295"/>
      <c r="CG163" s="295"/>
      <c r="CH163" s="295"/>
      <c r="CI163" s="296"/>
    </row>
    <row r="164" spans="1:87" ht="18" customHeight="1" x14ac:dyDescent="0.25">
      <c r="A164" s="75"/>
      <c r="B164" s="327"/>
      <c r="C164" s="328"/>
      <c r="D164" s="328"/>
      <c r="E164" s="328"/>
      <c r="F164" s="328"/>
      <c r="G164" s="328"/>
      <c r="H164" s="328"/>
      <c r="I164" s="328"/>
      <c r="J164" s="328"/>
      <c r="K164" s="328"/>
      <c r="L164" s="328"/>
      <c r="M164" s="328"/>
      <c r="N164" s="328"/>
      <c r="O164" s="328"/>
      <c r="P164" s="328"/>
      <c r="Q164" s="328"/>
      <c r="R164" s="328"/>
      <c r="S164" s="328"/>
      <c r="T164" s="328"/>
      <c r="U164" s="328"/>
      <c r="V164" s="328"/>
      <c r="W164" s="328"/>
      <c r="X164" s="328"/>
      <c r="Y164" s="329"/>
      <c r="Z164" s="336"/>
      <c r="AA164" s="337"/>
      <c r="AB164" s="337"/>
      <c r="AC164" s="337"/>
      <c r="AD164" s="338"/>
      <c r="AE164" s="336"/>
      <c r="AF164" s="337"/>
      <c r="AG164" s="337"/>
      <c r="AH164" s="337"/>
      <c r="AI164" s="337"/>
      <c r="AJ164" s="337"/>
      <c r="AK164" s="300"/>
      <c r="AL164" s="301"/>
      <c r="AM164" s="301"/>
      <c r="AN164" s="301"/>
      <c r="AO164" s="301"/>
      <c r="AP164" s="301"/>
      <c r="AQ164" s="301"/>
      <c r="AR164" s="301"/>
      <c r="AS164" s="301"/>
      <c r="AT164" s="301"/>
      <c r="AU164" s="301"/>
      <c r="AV164" s="301"/>
      <c r="AW164" s="301"/>
      <c r="AX164" s="302"/>
      <c r="AY164" s="407"/>
      <c r="AZ164" s="304"/>
      <c r="BA164" s="304"/>
      <c r="BB164" s="408"/>
      <c r="BC164" s="306">
        <f t="shared" si="6"/>
        <v>0</v>
      </c>
      <c r="BD164" s="307"/>
      <c r="BE164" s="307"/>
      <c r="BF164" s="308"/>
      <c r="BG164" s="309"/>
      <c r="BH164" s="310"/>
      <c r="BI164" s="310"/>
      <c r="BJ164" s="311"/>
      <c r="BK164" s="312">
        <f t="shared" si="7"/>
        <v>0</v>
      </c>
      <c r="BL164" s="313"/>
      <c r="BM164" s="313"/>
      <c r="BN164" s="313"/>
      <c r="BO164" s="313"/>
      <c r="BP164" s="314"/>
      <c r="BQ164" s="294"/>
      <c r="BR164" s="295"/>
      <c r="BS164" s="295"/>
      <c r="BT164" s="295"/>
      <c r="BU164" s="295"/>
      <c r="BV164" s="295"/>
      <c r="BW164" s="296"/>
      <c r="BX164" s="294"/>
      <c r="BY164" s="295"/>
      <c r="BZ164" s="295"/>
      <c r="CA164" s="295"/>
      <c r="CB164" s="295"/>
      <c r="CC164" s="296"/>
      <c r="CD164" s="294"/>
      <c r="CE164" s="295"/>
      <c r="CF164" s="295"/>
      <c r="CG164" s="295"/>
      <c r="CH164" s="295"/>
      <c r="CI164" s="296"/>
    </row>
    <row r="165" spans="1:87" ht="18" customHeight="1" x14ac:dyDescent="0.25">
      <c r="A165" s="75"/>
      <c r="B165" s="327"/>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9"/>
      <c r="Z165" s="336"/>
      <c r="AA165" s="337"/>
      <c r="AB165" s="337"/>
      <c r="AC165" s="337"/>
      <c r="AD165" s="338"/>
      <c r="AE165" s="336"/>
      <c r="AF165" s="337"/>
      <c r="AG165" s="337"/>
      <c r="AH165" s="337"/>
      <c r="AI165" s="337"/>
      <c r="AJ165" s="337"/>
      <c r="AK165" s="300"/>
      <c r="AL165" s="301"/>
      <c r="AM165" s="301"/>
      <c r="AN165" s="301"/>
      <c r="AO165" s="301"/>
      <c r="AP165" s="301"/>
      <c r="AQ165" s="301"/>
      <c r="AR165" s="301"/>
      <c r="AS165" s="301"/>
      <c r="AT165" s="301"/>
      <c r="AU165" s="301"/>
      <c r="AV165" s="301"/>
      <c r="AW165" s="301"/>
      <c r="AX165" s="302"/>
      <c r="AY165" s="407"/>
      <c r="AZ165" s="304"/>
      <c r="BA165" s="304"/>
      <c r="BB165" s="408"/>
      <c r="BC165" s="306">
        <f t="shared" si="6"/>
        <v>0</v>
      </c>
      <c r="BD165" s="307"/>
      <c r="BE165" s="307"/>
      <c r="BF165" s="308"/>
      <c r="BG165" s="309"/>
      <c r="BH165" s="310"/>
      <c r="BI165" s="310"/>
      <c r="BJ165" s="311"/>
      <c r="BK165" s="312">
        <f t="shared" si="7"/>
        <v>0</v>
      </c>
      <c r="BL165" s="313"/>
      <c r="BM165" s="313"/>
      <c r="BN165" s="313"/>
      <c r="BO165" s="313"/>
      <c r="BP165" s="314"/>
      <c r="BQ165" s="294"/>
      <c r="BR165" s="295"/>
      <c r="BS165" s="295"/>
      <c r="BT165" s="295"/>
      <c r="BU165" s="295"/>
      <c r="BV165" s="295"/>
      <c r="BW165" s="296"/>
      <c r="BX165" s="294"/>
      <c r="BY165" s="295"/>
      <c r="BZ165" s="295"/>
      <c r="CA165" s="295"/>
      <c r="CB165" s="295"/>
      <c r="CC165" s="296"/>
      <c r="CD165" s="294"/>
      <c r="CE165" s="295"/>
      <c r="CF165" s="295"/>
      <c r="CG165" s="295"/>
      <c r="CH165" s="295"/>
      <c r="CI165" s="296"/>
    </row>
    <row r="166" spans="1:87" ht="18" customHeight="1" x14ac:dyDescent="0.25">
      <c r="A166" s="75"/>
      <c r="B166" s="327"/>
      <c r="C166" s="328"/>
      <c r="D166" s="328"/>
      <c r="E166" s="328"/>
      <c r="F166" s="328"/>
      <c r="G166" s="328"/>
      <c r="H166" s="328"/>
      <c r="I166" s="328"/>
      <c r="J166" s="328"/>
      <c r="K166" s="328"/>
      <c r="L166" s="328"/>
      <c r="M166" s="328"/>
      <c r="N166" s="328"/>
      <c r="O166" s="328"/>
      <c r="P166" s="328"/>
      <c r="Q166" s="328"/>
      <c r="R166" s="328"/>
      <c r="S166" s="328"/>
      <c r="T166" s="328"/>
      <c r="U166" s="328"/>
      <c r="V166" s="328"/>
      <c r="W166" s="328"/>
      <c r="X166" s="328"/>
      <c r="Y166" s="329"/>
      <c r="Z166" s="336"/>
      <c r="AA166" s="337"/>
      <c r="AB166" s="337"/>
      <c r="AC166" s="337"/>
      <c r="AD166" s="338"/>
      <c r="AE166" s="336"/>
      <c r="AF166" s="337"/>
      <c r="AG166" s="337"/>
      <c r="AH166" s="337"/>
      <c r="AI166" s="337"/>
      <c r="AJ166" s="337"/>
      <c r="AK166" s="300"/>
      <c r="AL166" s="301"/>
      <c r="AM166" s="301"/>
      <c r="AN166" s="301"/>
      <c r="AO166" s="301"/>
      <c r="AP166" s="301"/>
      <c r="AQ166" s="301"/>
      <c r="AR166" s="301"/>
      <c r="AS166" s="301"/>
      <c r="AT166" s="301"/>
      <c r="AU166" s="301"/>
      <c r="AV166" s="301"/>
      <c r="AW166" s="301"/>
      <c r="AX166" s="302"/>
      <c r="AY166" s="407"/>
      <c r="AZ166" s="304"/>
      <c r="BA166" s="304"/>
      <c r="BB166" s="408"/>
      <c r="BC166" s="306">
        <f t="shared" si="6"/>
        <v>0</v>
      </c>
      <c r="BD166" s="307"/>
      <c r="BE166" s="307"/>
      <c r="BF166" s="308"/>
      <c r="BG166" s="309"/>
      <c r="BH166" s="310"/>
      <c r="BI166" s="310"/>
      <c r="BJ166" s="311"/>
      <c r="BK166" s="312">
        <f t="shared" si="7"/>
        <v>0</v>
      </c>
      <c r="BL166" s="313"/>
      <c r="BM166" s="313"/>
      <c r="BN166" s="313"/>
      <c r="BO166" s="313"/>
      <c r="BP166" s="314"/>
      <c r="BQ166" s="294"/>
      <c r="BR166" s="295"/>
      <c r="BS166" s="295"/>
      <c r="BT166" s="295"/>
      <c r="BU166" s="295"/>
      <c r="BV166" s="295"/>
      <c r="BW166" s="296"/>
      <c r="BX166" s="294"/>
      <c r="BY166" s="295"/>
      <c r="BZ166" s="295"/>
      <c r="CA166" s="295"/>
      <c r="CB166" s="295"/>
      <c r="CC166" s="296"/>
      <c r="CD166" s="294"/>
      <c r="CE166" s="295"/>
      <c r="CF166" s="295"/>
      <c r="CG166" s="295"/>
      <c r="CH166" s="295"/>
      <c r="CI166" s="296"/>
    </row>
    <row r="167" spans="1:87" ht="18" customHeight="1" x14ac:dyDescent="0.25">
      <c r="A167" s="75"/>
      <c r="B167" s="327"/>
      <c r="C167" s="328"/>
      <c r="D167" s="328"/>
      <c r="E167" s="328"/>
      <c r="F167" s="328"/>
      <c r="G167" s="328"/>
      <c r="H167" s="328"/>
      <c r="I167" s="328"/>
      <c r="J167" s="328"/>
      <c r="K167" s="328"/>
      <c r="L167" s="328"/>
      <c r="M167" s="328"/>
      <c r="N167" s="328"/>
      <c r="O167" s="328"/>
      <c r="P167" s="328"/>
      <c r="Q167" s="328"/>
      <c r="R167" s="328"/>
      <c r="S167" s="328"/>
      <c r="T167" s="328"/>
      <c r="U167" s="328"/>
      <c r="V167" s="328"/>
      <c r="W167" s="328"/>
      <c r="X167" s="328"/>
      <c r="Y167" s="329"/>
      <c r="Z167" s="336"/>
      <c r="AA167" s="337"/>
      <c r="AB167" s="337"/>
      <c r="AC167" s="337"/>
      <c r="AD167" s="338"/>
      <c r="AE167" s="336"/>
      <c r="AF167" s="337"/>
      <c r="AG167" s="337"/>
      <c r="AH167" s="337"/>
      <c r="AI167" s="337"/>
      <c r="AJ167" s="337"/>
      <c r="AK167" s="300"/>
      <c r="AL167" s="301"/>
      <c r="AM167" s="301"/>
      <c r="AN167" s="301"/>
      <c r="AO167" s="301"/>
      <c r="AP167" s="301"/>
      <c r="AQ167" s="301"/>
      <c r="AR167" s="301"/>
      <c r="AS167" s="301"/>
      <c r="AT167" s="301"/>
      <c r="AU167" s="301"/>
      <c r="AV167" s="301"/>
      <c r="AW167" s="301"/>
      <c r="AX167" s="302"/>
      <c r="AY167" s="407"/>
      <c r="AZ167" s="304"/>
      <c r="BA167" s="304"/>
      <c r="BB167" s="408"/>
      <c r="BC167" s="306">
        <f t="shared" si="6"/>
        <v>0</v>
      </c>
      <c r="BD167" s="307"/>
      <c r="BE167" s="307"/>
      <c r="BF167" s="308"/>
      <c r="BG167" s="309"/>
      <c r="BH167" s="310"/>
      <c r="BI167" s="310"/>
      <c r="BJ167" s="311"/>
      <c r="BK167" s="312">
        <f t="shared" si="7"/>
        <v>0</v>
      </c>
      <c r="BL167" s="313"/>
      <c r="BM167" s="313"/>
      <c r="BN167" s="313"/>
      <c r="BO167" s="313"/>
      <c r="BP167" s="314"/>
      <c r="BQ167" s="294"/>
      <c r="BR167" s="295"/>
      <c r="BS167" s="295"/>
      <c r="BT167" s="295"/>
      <c r="BU167" s="295"/>
      <c r="BV167" s="295"/>
      <c r="BW167" s="296"/>
      <c r="BX167" s="294"/>
      <c r="BY167" s="295"/>
      <c r="BZ167" s="295"/>
      <c r="CA167" s="295"/>
      <c r="CB167" s="295"/>
      <c r="CC167" s="296"/>
      <c r="CD167" s="294"/>
      <c r="CE167" s="295"/>
      <c r="CF167" s="295"/>
      <c r="CG167" s="295"/>
      <c r="CH167" s="295"/>
      <c r="CI167" s="296"/>
    </row>
    <row r="168" spans="1:87" ht="18" customHeight="1" thickBot="1" x14ac:dyDescent="0.3">
      <c r="A168" s="75"/>
      <c r="B168" s="330"/>
      <c r="C168" s="331"/>
      <c r="D168" s="331"/>
      <c r="E168" s="331"/>
      <c r="F168" s="331"/>
      <c r="G168" s="331"/>
      <c r="H168" s="331"/>
      <c r="I168" s="331"/>
      <c r="J168" s="331"/>
      <c r="K168" s="331"/>
      <c r="L168" s="331"/>
      <c r="M168" s="331"/>
      <c r="N168" s="331"/>
      <c r="O168" s="331"/>
      <c r="P168" s="331"/>
      <c r="Q168" s="331"/>
      <c r="R168" s="331"/>
      <c r="S168" s="331"/>
      <c r="T168" s="331"/>
      <c r="U168" s="331"/>
      <c r="V168" s="331"/>
      <c r="W168" s="331"/>
      <c r="X168" s="331"/>
      <c r="Y168" s="332"/>
      <c r="Z168" s="339"/>
      <c r="AA168" s="340"/>
      <c r="AB168" s="340"/>
      <c r="AC168" s="340"/>
      <c r="AD168" s="341"/>
      <c r="AE168" s="339"/>
      <c r="AF168" s="340"/>
      <c r="AG168" s="340"/>
      <c r="AH168" s="340"/>
      <c r="AI168" s="340"/>
      <c r="AJ168" s="340"/>
      <c r="AK168" s="392"/>
      <c r="AL168" s="393"/>
      <c r="AM168" s="393"/>
      <c r="AN168" s="393"/>
      <c r="AO168" s="393"/>
      <c r="AP168" s="393"/>
      <c r="AQ168" s="393"/>
      <c r="AR168" s="393"/>
      <c r="AS168" s="393"/>
      <c r="AT168" s="393"/>
      <c r="AU168" s="393"/>
      <c r="AV168" s="393"/>
      <c r="AW168" s="393"/>
      <c r="AX168" s="394"/>
      <c r="AY168" s="411"/>
      <c r="AZ168" s="396"/>
      <c r="BA168" s="396"/>
      <c r="BB168" s="412"/>
      <c r="BC168" s="398">
        <f t="shared" si="6"/>
        <v>0</v>
      </c>
      <c r="BD168" s="399"/>
      <c r="BE168" s="399"/>
      <c r="BF168" s="400"/>
      <c r="BG168" s="401"/>
      <c r="BH168" s="402"/>
      <c r="BI168" s="402"/>
      <c r="BJ168" s="403"/>
      <c r="BK168" s="404">
        <f t="shared" si="7"/>
        <v>0</v>
      </c>
      <c r="BL168" s="405"/>
      <c r="BM168" s="405"/>
      <c r="BN168" s="405"/>
      <c r="BO168" s="405"/>
      <c r="BP168" s="406"/>
      <c r="BQ168" s="297"/>
      <c r="BR168" s="298"/>
      <c r="BS168" s="298"/>
      <c r="BT168" s="298"/>
      <c r="BU168" s="298"/>
      <c r="BV168" s="298"/>
      <c r="BW168" s="299"/>
      <c r="BX168" s="297"/>
      <c r="BY168" s="298"/>
      <c r="BZ168" s="298"/>
      <c r="CA168" s="298"/>
      <c r="CB168" s="298"/>
      <c r="CC168" s="299"/>
      <c r="CD168" s="297"/>
      <c r="CE168" s="298"/>
      <c r="CF168" s="298"/>
      <c r="CG168" s="298"/>
      <c r="CH168" s="298"/>
      <c r="CI168" s="299"/>
    </row>
    <row r="169" spans="1:87" ht="18" customHeight="1" thickBot="1" x14ac:dyDescent="0.3">
      <c r="A169" s="75"/>
      <c r="B169" s="377"/>
      <c r="C169" s="378"/>
      <c r="D169" s="378"/>
      <c r="E169" s="378"/>
      <c r="F169" s="378"/>
      <c r="G169" s="378"/>
      <c r="H169" s="378"/>
      <c r="I169" s="378"/>
      <c r="J169" s="378"/>
      <c r="K169" s="378"/>
      <c r="L169" s="378"/>
      <c r="M169" s="378"/>
      <c r="N169" s="378"/>
      <c r="O169" s="378"/>
      <c r="P169" s="378"/>
      <c r="Q169" s="378"/>
      <c r="R169" s="378"/>
      <c r="S169" s="378"/>
      <c r="T169" s="378"/>
      <c r="U169" s="378"/>
      <c r="V169" s="378"/>
      <c r="W169" s="378"/>
      <c r="X169" s="378"/>
      <c r="Y169" s="378"/>
      <c r="Z169" s="378"/>
      <c r="AA169" s="378"/>
      <c r="AB169" s="378"/>
      <c r="AC169" s="378"/>
      <c r="AD169" s="378"/>
      <c r="AE169" s="378"/>
      <c r="AF169" s="378"/>
      <c r="AG169" s="378"/>
      <c r="AH169" s="378"/>
      <c r="AI169" s="378"/>
      <c r="AJ169" s="379"/>
      <c r="AK169" s="380" t="s">
        <v>3</v>
      </c>
      <c r="AL169" s="381"/>
      <c r="AM169" s="381"/>
      <c r="AN169" s="381"/>
      <c r="AO169" s="381"/>
      <c r="AP169" s="381"/>
      <c r="AQ169" s="381"/>
      <c r="AR169" s="381"/>
      <c r="AS169" s="381"/>
      <c r="AT169" s="381"/>
      <c r="AU169" s="381"/>
      <c r="AV169" s="381"/>
      <c r="AW169" s="381"/>
      <c r="AX169" s="381"/>
      <c r="AY169" s="382"/>
      <c r="AZ169" s="382"/>
      <c r="BA169" s="382"/>
      <c r="BB169" s="382"/>
      <c r="BC169" s="382"/>
      <c r="BD169" s="382"/>
      <c r="BE169" s="382"/>
      <c r="BF169" s="382"/>
      <c r="BG169" s="382"/>
      <c r="BH169" s="382"/>
      <c r="BI169" s="382"/>
      <c r="BJ169" s="383"/>
      <c r="BK169" s="384">
        <f>SUM(BK139:BK168)</f>
        <v>0</v>
      </c>
      <c r="BL169" s="385"/>
      <c r="BM169" s="385"/>
      <c r="BN169" s="385"/>
      <c r="BO169" s="385"/>
      <c r="BP169" s="386"/>
      <c r="BQ169" s="387" t="s">
        <v>100</v>
      </c>
      <c r="BR169" s="388"/>
      <c r="BS169" s="388"/>
      <c r="BT169" s="388"/>
      <c r="BU169" s="388"/>
      <c r="BV169" s="388"/>
      <c r="BW169" s="388"/>
      <c r="BX169" s="388"/>
      <c r="BY169" s="388"/>
      <c r="BZ169" s="388"/>
      <c r="CA169" s="388"/>
      <c r="CB169" s="388"/>
      <c r="CC169" s="389"/>
      <c r="CD169" s="390">
        <f>+CD139*AE139</f>
        <v>0</v>
      </c>
      <c r="CE169" s="390"/>
      <c r="CF169" s="390"/>
      <c r="CG169" s="390"/>
      <c r="CH169" s="390"/>
      <c r="CI169" s="391"/>
    </row>
    <row r="170" spans="1:87" ht="18" customHeight="1" thickBot="1" x14ac:dyDescent="0.3">
      <c r="A170" s="75"/>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BG170" s="78"/>
      <c r="BH170" s="78"/>
      <c r="BI170" s="78"/>
      <c r="BJ170" s="78"/>
      <c r="BK170" s="79"/>
      <c r="BL170" s="79"/>
      <c r="BM170" s="79"/>
      <c r="BN170" s="79"/>
      <c r="BO170" s="79"/>
      <c r="BP170" s="79"/>
      <c r="BQ170" s="79"/>
      <c r="BR170" s="79"/>
      <c r="BS170" s="79"/>
      <c r="BT170" s="79"/>
      <c r="BU170" s="79"/>
      <c r="BV170" s="79"/>
      <c r="BW170" s="79"/>
      <c r="BX170" s="79"/>
      <c r="BY170" s="79"/>
      <c r="BZ170" s="79"/>
      <c r="CA170" s="79"/>
      <c r="CB170" s="79"/>
      <c r="CC170" s="79"/>
      <c r="CD170" s="79"/>
      <c r="CE170" s="79"/>
      <c r="CF170" s="79"/>
      <c r="CG170" s="79"/>
      <c r="CH170" s="79"/>
      <c r="CI170" s="79"/>
    </row>
    <row r="171" spans="1:87" ht="18" customHeight="1" x14ac:dyDescent="0.25">
      <c r="A171" s="75"/>
      <c r="B171" s="348" t="s">
        <v>0</v>
      </c>
      <c r="C171" s="349"/>
      <c r="D171" s="349"/>
      <c r="E171" s="349"/>
      <c r="F171" s="349"/>
      <c r="G171" s="349"/>
      <c r="H171" s="349"/>
      <c r="I171" s="349"/>
      <c r="J171" s="349"/>
      <c r="K171" s="349"/>
      <c r="L171" s="349"/>
      <c r="M171" s="349"/>
      <c r="N171" s="349"/>
      <c r="O171" s="349"/>
      <c r="P171" s="349"/>
      <c r="Q171" s="349"/>
      <c r="R171" s="349"/>
      <c r="S171" s="349"/>
      <c r="T171" s="349"/>
      <c r="U171" s="349"/>
      <c r="V171" s="349"/>
      <c r="W171" s="349"/>
      <c r="X171" s="349"/>
      <c r="Y171" s="350"/>
      <c r="Z171" s="348" t="s">
        <v>80</v>
      </c>
      <c r="AA171" s="349"/>
      <c r="AB171" s="349"/>
      <c r="AC171" s="349"/>
      <c r="AD171" s="350"/>
      <c r="AE171" s="357" t="s">
        <v>79</v>
      </c>
      <c r="AF171" s="358"/>
      <c r="AG171" s="358"/>
      <c r="AH171" s="358"/>
      <c r="AI171" s="358"/>
      <c r="AJ171" s="359"/>
      <c r="AK171" s="357" t="s">
        <v>81</v>
      </c>
      <c r="AL171" s="358"/>
      <c r="AM171" s="358"/>
      <c r="AN171" s="358"/>
      <c r="AO171" s="358"/>
      <c r="AP171" s="358"/>
      <c r="AQ171" s="358"/>
      <c r="AR171" s="358"/>
      <c r="AS171" s="358"/>
      <c r="AT171" s="358"/>
      <c r="AU171" s="358"/>
      <c r="AV171" s="358"/>
      <c r="AW171" s="358"/>
      <c r="AX171" s="359"/>
      <c r="AY171" s="357" t="s">
        <v>1</v>
      </c>
      <c r="AZ171" s="358"/>
      <c r="BA171" s="358"/>
      <c r="BB171" s="359"/>
      <c r="BC171" s="348" t="s">
        <v>104</v>
      </c>
      <c r="BD171" s="349"/>
      <c r="BE171" s="349"/>
      <c r="BF171" s="350"/>
      <c r="BG171" s="366" t="s">
        <v>82</v>
      </c>
      <c r="BH171" s="367"/>
      <c r="BI171" s="367"/>
      <c r="BJ171" s="368"/>
      <c r="BK171" s="315" t="s">
        <v>99</v>
      </c>
      <c r="BL171" s="316"/>
      <c r="BM171" s="316"/>
      <c r="BN171" s="316"/>
      <c r="BO171" s="316"/>
      <c r="BP171" s="317"/>
      <c r="BQ171" s="315" t="s">
        <v>83</v>
      </c>
      <c r="BR171" s="316"/>
      <c r="BS171" s="316"/>
      <c r="BT171" s="316"/>
      <c r="BU171" s="316"/>
      <c r="BV171" s="316"/>
      <c r="BW171" s="317"/>
      <c r="BX171" s="315" t="s">
        <v>84</v>
      </c>
      <c r="BY171" s="316"/>
      <c r="BZ171" s="316"/>
      <c r="CA171" s="316"/>
      <c r="CB171" s="316"/>
      <c r="CC171" s="317"/>
      <c r="CD171" s="315" t="s">
        <v>85</v>
      </c>
      <c r="CE171" s="316"/>
      <c r="CF171" s="316"/>
      <c r="CG171" s="316"/>
      <c r="CH171" s="316"/>
      <c r="CI171" s="317"/>
    </row>
    <row r="172" spans="1:87" ht="18" customHeight="1" x14ac:dyDescent="0.25">
      <c r="A172" s="75"/>
      <c r="B172" s="351"/>
      <c r="C172" s="352"/>
      <c r="D172" s="352"/>
      <c r="E172" s="352"/>
      <c r="F172" s="352"/>
      <c r="G172" s="352"/>
      <c r="H172" s="352"/>
      <c r="I172" s="352"/>
      <c r="J172" s="352"/>
      <c r="K172" s="352"/>
      <c r="L172" s="352"/>
      <c r="M172" s="352"/>
      <c r="N172" s="352"/>
      <c r="O172" s="352"/>
      <c r="P172" s="352"/>
      <c r="Q172" s="352"/>
      <c r="R172" s="352"/>
      <c r="S172" s="352"/>
      <c r="T172" s="352"/>
      <c r="U172" s="352"/>
      <c r="V172" s="352"/>
      <c r="W172" s="352"/>
      <c r="X172" s="352"/>
      <c r="Y172" s="353"/>
      <c r="Z172" s="351"/>
      <c r="AA172" s="352"/>
      <c r="AB172" s="352"/>
      <c r="AC172" s="352"/>
      <c r="AD172" s="353"/>
      <c r="AE172" s="360"/>
      <c r="AF172" s="361"/>
      <c r="AG172" s="361"/>
      <c r="AH172" s="361"/>
      <c r="AI172" s="361"/>
      <c r="AJ172" s="362"/>
      <c r="AK172" s="360"/>
      <c r="AL172" s="361"/>
      <c r="AM172" s="361"/>
      <c r="AN172" s="361"/>
      <c r="AO172" s="361"/>
      <c r="AP172" s="361"/>
      <c r="AQ172" s="361"/>
      <c r="AR172" s="361"/>
      <c r="AS172" s="361"/>
      <c r="AT172" s="361"/>
      <c r="AU172" s="361"/>
      <c r="AV172" s="361"/>
      <c r="AW172" s="361"/>
      <c r="AX172" s="362"/>
      <c r="AY172" s="360"/>
      <c r="AZ172" s="361"/>
      <c r="BA172" s="361"/>
      <c r="BB172" s="362"/>
      <c r="BC172" s="351"/>
      <c r="BD172" s="352"/>
      <c r="BE172" s="352"/>
      <c r="BF172" s="353"/>
      <c r="BG172" s="369"/>
      <c r="BH172" s="370"/>
      <c r="BI172" s="370"/>
      <c r="BJ172" s="371"/>
      <c r="BK172" s="318"/>
      <c r="BL172" s="319"/>
      <c r="BM172" s="319"/>
      <c r="BN172" s="319"/>
      <c r="BO172" s="319"/>
      <c r="BP172" s="320"/>
      <c r="BQ172" s="318"/>
      <c r="BR172" s="319"/>
      <c r="BS172" s="319"/>
      <c r="BT172" s="319"/>
      <c r="BU172" s="319"/>
      <c r="BV172" s="319"/>
      <c r="BW172" s="320"/>
      <c r="BX172" s="318"/>
      <c r="BY172" s="319"/>
      <c r="BZ172" s="319"/>
      <c r="CA172" s="319"/>
      <c r="CB172" s="319"/>
      <c r="CC172" s="320"/>
      <c r="CD172" s="318"/>
      <c r="CE172" s="319"/>
      <c r="CF172" s="319"/>
      <c r="CG172" s="319"/>
      <c r="CH172" s="319"/>
      <c r="CI172" s="320"/>
    </row>
    <row r="173" spans="1:87" ht="18" customHeight="1" thickBot="1" x14ac:dyDescent="0.3">
      <c r="A173" s="75"/>
      <c r="B173" s="354"/>
      <c r="C173" s="355"/>
      <c r="D173" s="355"/>
      <c r="E173" s="355"/>
      <c r="F173" s="355"/>
      <c r="G173" s="355"/>
      <c r="H173" s="355"/>
      <c r="I173" s="355"/>
      <c r="J173" s="355"/>
      <c r="K173" s="355"/>
      <c r="L173" s="355"/>
      <c r="M173" s="355"/>
      <c r="N173" s="355"/>
      <c r="O173" s="355"/>
      <c r="P173" s="355"/>
      <c r="Q173" s="355"/>
      <c r="R173" s="355"/>
      <c r="S173" s="355"/>
      <c r="T173" s="355"/>
      <c r="U173" s="355"/>
      <c r="V173" s="355"/>
      <c r="W173" s="355"/>
      <c r="X173" s="355"/>
      <c r="Y173" s="356"/>
      <c r="Z173" s="354"/>
      <c r="AA173" s="355"/>
      <c r="AB173" s="355"/>
      <c r="AC173" s="355"/>
      <c r="AD173" s="356"/>
      <c r="AE173" s="363"/>
      <c r="AF173" s="364"/>
      <c r="AG173" s="364"/>
      <c r="AH173" s="364"/>
      <c r="AI173" s="364"/>
      <c r="AJ173" s="365"/>
      <c r="AK173" s="360"/>
      <c r="AL173" s="361"/>
      <c r="AM173" s="361"/>
      <c r="AN173" s="361"/>
      <c r="AO173" s="361"/>
      <c r="AP173" s="361"/>
      <c r="AQ173" s="361"/>
      <c r="AR173" s="361"/>
      <c r="AS173" s="361"/>
      <c r="AT173" s="361"/>
      <c r="AU173" s="361"/>
      <c r="AV173" s="361"/>
      <c r="AW173" s="361"/>
      <c r="AX173" s="362"/>
      <c r="AY173" s="360"/>
      <c r="AZ173" s="361"/>
      <c r="BA173" s="361"/>
      <c r="BB173" s="362"/>
      <c r="BC173" s="351"/>
      <c r="BD173" s="352"/>
      <c r="BE173" s="352"/>
      <c r="BF173" s="353"/>
      <c r="BG173" s="369"/>
      <c r="BH173" s="370"/>
      <c r="BI173" s="370"/>
      <c r="BJ173" s="371"/>
      <c r="BK173" s="318"/>
      <c r="BL173" s="319"/>
      <c r="BM173" s="319"/>
      <c r="BN173" s="319"/>
      <c r="BO173" s="319"/>
      <c r="BP173" s="320"/>
      <c r="BQ173" s="321"/>
      <c r="BR173" s="322"/>
      <c r="BS173" s="322"/>
      <c r="BT173" s="322"/>
      <c r="BU173" s="322"/>
      <c r="BV173" s="322"/>
      <c r="BW173" s="323"/>
      <c r="BX173" s="321"/>
      <c r="BY173" s="322"/>
      <c r="BZ173" s="322"/>
      <c r="CA173" s="322"/>
      <c r="CB173" s="322"/>
      <c r="CC173" s="323"/>
      <c r="CD173" s="321"/>
      <c r="CE173" s="322"/>
      <c r="CF173" s="322"/>
      <c r="CG173" s="322"/>
      <c r="CH173" s="322"/>
      <c r="CI173" s="323"/>
    </row>
    <row r="174" spans="1:87" ht="18" customHeight="1" x14ac:dyDescent="0.25">
      <c r="A174" s="75"/>
      <c r="B174" s="324"/>
      <c r="C174" s="325"/>
      <c r="D174" s="325"/>
      <c r="E174" s="325"/>
      <c r="F174" s="325"/>
      <c r="G174" s="325"/>
      <c r="H174" s="325"/>
      <c r="I174" s="325"/>
      <c r="J174" s="325"/>
      <c r="K174" s="325"/>
      <c r="L174" s="325"/>
      <c r="M174" s="325"/>
      <c r="N174" s="325"/>
      <c r="O174" s="325"/>
      <c r="P174" s="325"/>
      <c r="Q174" s="325"/>
      <c r="R174" s="325"/>
      <c r="S174" s="325"/>
      <c r="T174" s="325"/>
      <c r="U174" s="325"/>
      <c r="V174" s="325"/>
      <c r="W174" s="325"/>
      <c r="X174" s="325"/>
      <c r="Y174" s="326"/>
      <c r="Z174" s="333"/>
      <c r="AA174" s="334"/>
      <c r="AB174" s="334"/>
      <c r="AC174" s="334"/>
      <c r="AD174" s="335"/>
      <c r="AE174" s="333"/>
      <c r="AF174" s="334"/>
      <c r="AG174" s="334"/>
      <c r="AH174" s="334"/>
      <c r="AI174" s="334"/>
      <c r="AJ174" s="334"/>
      <c r="AK174" s="342"/>
      <c r="AL174" s="343"/>
      <c r="AM174" s="343"/>
      <c r="AN174" s="343"/>
      <c r="AO174" s="343"/>
      <c r="AP174" s="343"/>
      <c r="AQ174" s="343"/>
      <c r="AR174" s="343"/>
      <c r="AS174" s="343"/>
      <c r="AT174" s="343"/>
      <c r="AU174" s="343"/>
      <c r="AV174" s="343"/>
      <c r="AW174" s="343"/>
      <c r="AX174" s="344"/>
      <c r="AY174" s="409"/>
      <c r="AZ174" s="346"/>
      <c r="BA174" s="346"/>
      <c r="BB174" s="410"/>
      <c r="BC174" s="345">
        <f>+$AE$174*AY174</f>
        <v>0</v>
      </c>
      <c r="BD174" s="346"/>
      <c r="BE174" s="346"/>
      <c r="BF174" s="347"/>
      <c r="BG174" s="285"/>
      <c r="BH174" s="286"/>
      <c r="BI174" s="286"/>
      <c r="BJ174" s="287"/>
      <c r="BK174" s="288">
        <f>+AY174*BG174</f>
        <v>0</v>
      </c>
      <c r="BL174" s="289"/>
      <c r="BM174" s="289"/>
      <c r="BN174" s="289"/>
      <c r="BO174" s="289"/>
      <c r="BP174" s="290"/>
      <c r="BQ174" s="291"/>
      <c r="BR174" s="292"/>
      <c r="BS174" s="292"/>
      <c r="BT174" s="292"/>
      <c r="BU174" s="292"/>
      <c r="BV174" s="292"/>
      <c r="BW174" s="293"/>
      <c r="BX174" s="291">
        <f>+(((BK204+BQ174)*30)/70)</f>
        <v>0</v>
      </c>
      <c r="BY174" s="292"/>
      <c r="BZ174" s="292"/>
      <c r="CA174" s="292"/>
      <c r="CB174" s="292"/>
      <c r="CC174" s="293"/>
      <c r="CD174" s="291">
        <f>+BK204+BQ174+BX174</f>
        <v>0</v>
      </c>
      <c r="CE174" s="292"/>
      <c r="CF174" s="292"/>
      <c r="CG174" s="292"/>
      <c r="CH174" s="292"/>
      <c r="CI174" s="293"/>
    </row>
    <row r="175" spans="1:87" ht="18" customHeight="1" x14ac:dyDescent="0.25">
      <c r="A175" s="75"/>
      <c r="B175" s="327"/>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9"/>
      <c r="Z175" s="336"/>
      <c r="AA175" s="337"/>
      <c r="AB175" s="337"/>
      <c r="AC175" s="337"/>
      <c r="AD175" s="338"/>
      <c r="AE175" s="336"/>
      <c r="AF175" s="337"/>
      <c r="AG175" s="337"/>
      <c r="AH175" s="337"/>
      <c r="AI175" s="337"/>
      <c r="AJ175" s="337"/>
      <c r="AK175" s="300"/>
      <c r="AL175" s="301"/>
      <c r="AM175" s="301"/>
      <c r="AN175" s="301"/>
      <c r="AO175" s="301"/>
      <c r="AP175" s="301"/>
      <c r="AQ175" s="301"/>
      <c r="AR175" s="301"/>
      <c r="AS175" s="301"/>
      <c r="AT175" s="301"/>
      <c r="AU175" s="301"/>
      <c r="AV175" s="301"/>
      <c r="AW175" s="301"/>
      <c r="AX175" s="302"/>
      <c r="AY175" s="407"/>
      <c r="AZ175" s="304"/>
      <c r="BA175" s="304"/>
      <c r="BB175" s="408"/>
      <c r="BC175" s="306">
        <f t="shared" ref="BC175:BC203" si="8">+$AE$174*AY175</f>
        <v>0</v>
      </c>
      <c r="BD175" s="307"/>
      <c r="BE175" s="307"/>
      <c r="BF175" s="308"/>
      <c r="BG175" s="309"/>
      <c r="BH175" s="310"/>
      <c r="BI175" s="310"/>
      <c r="BJ175" s="311"/>
      <c r="BK175" s="312">
        <f t="shared" ref="BK175:BK203" si="9">+AY175*BG175</f>
        <v>0</v>
      </c>
      <c r="BL175" s="313"/>
      <c r="BM175" s="313"/>
      <c r="BN175" s="313"/>
      <c r="BO175" s="313"/>
      <c r="BP175" s="314"/>
      <c r="BQ175" s="294"/>
      <c r="BR175" s="295"/>
      <c r="BS175" s="295"/>
      <c r="BT175" s="295"/>
      <c r="BU175" s="295"/>
      <c r="BV175" s="295"/>
      <c r="BW175" s="296"/>
      <c r="BX175" s="294"/>
      <c r="BY175" s="295"/>
      <c r="BZ175" s="295"/>
      <c r="CA175" s="295"/>
      <c r="CB175" s="295"/>
      <c r="CC175" s="296"/>
      <c r="CD175" s="294"/>
      <c r="CE175" s="295"/>
      <c r="CF175" s="295"/>
      <c r="CG175" s="295"/>
      <c r="CH175" s="295"/>
      <c r="CI175" s="296"/>
    </row>
    <row r="176" spans="1:87" ht="18" customHeight="1" x14ac:dyDescent="0.25">
      <c r="A176" s="75"/>
      <c r="B176" s="327"/>
      <c r="C176" s="328"/>
      <c r="D176" s="328"/>
      <c r="E176" s="328"/>
      <c r="F176" s="328"/>
      <c r="G176" s="328"/>
      <c r="H176" s="328"/>
      <c r="I176" s="328"/>
      <c r="J176" s="328"/>
      <c r="K176" s="328"/>
      <c r="L176" s="328"/>
      <c r="M176" s="328"/>
      <c r="N176" s="328"/>
      <c r="O176" s="328"/>
      <c r="P176" s="328"/>
      <c r="Q176" s="328"/>
      <c r="R176" s="328"/>
      <c r="S176" s="328"/>
      <c r="T176" s="328"/>
      <c r="U176" s="328"/>
      <c r="V176" s="328"/>
      <c r="W176" s="328"/>
      <c r="X176" s="328"/>
      <c r="Y176" s="329"/>
      <c r="Z176" s="336"/>
      <c r="AA176" s="337"/>
      <c r="AB176" s="337"/>
      <c r="AC176" s="337"/>
      <c r="AD176" s="338"/>
      <c r="AE176" s="336"/>
      <c r="AF176" s="337"/>
      <c r="AG176" s="337"/>
      <c r="AH176" s="337"/>
      <c r="AI176" s="337"/>
      <c r="AJ176" s="337"/>
      <c r="AK176" s="300"/>
      <c r="AL176" s="301"/>
      <c r="AM176" s="301"/>
      <c r="AN176" s="301"/>
      <c r="AO176" s="301"/>
      <c r="AP176" s="301"/>
      <c r="AQ176" s="301"/>
      <c r="AR176" s="301"/>
      <c r="AS176" s="301"/>
      <c r="AT176" s="301"/>
      <c r="AU176" s="301"/>
      <c r="AV176" s="301"/>
      <c r="AW176" s="301"/>
      <c r="AX176" s="302"/>
      <c r="AY176" s="407"/>
      <c r="AZ176" s="304"/>
      <c r="BA176" s="304"/>
      <c r="BB176" s="408"/>
      <c r="BC176" s="306">
        <f t="shared" si="8"/>
        <v>0</v>
      </c>
      <c r="BD176" s="307"/>
      <c r="BE176" s="307"/>
      <c r="BF176" s="308"/>
      <c r="BG176" s="309"/>
      <c r="BH176" s="310"/>
      <c r="BI176" s="310"/>
      <c r="BJ176" s="311"/>
      <c r="BK176" s="312">
        <f t="shared" si="9"/>
        <v>0</v>
      </c>
      <c r="BL176" s="313"/>
      <c r="BM176" s="313"/>
      <c r="BN176" s="313"/>
      <c r="BO176" s="313"/>
      <c r="BP176" s="314"/>
      <c r="BQ176" s="294"/>
      <c r="BR176" s="295"/>
      <c r="BS176" s="295"/>
      <c r="BT176" s="295"/>
      <c r="BU176" s="295"/>
      <c r="BV176" s="295"/>
      <c r="BW176" s="296"/>
      <c r="BX176" s="294"/>
      <c r="BY176" s="295"/>
      <c r="BZ176" s="295"/>
      <c r="CA176" s="295"/>
      <c r="CB176" s="295"/>
      <c r="CC176" s="296"/>
      <c r="CD176" s="294"/>
      <c r="CE176" s="295"/>
      <c r="CF176" s="295"/>
      <c r="CG176" s="295"/>
      <c r="CH176" s="295"/>
      <c r="CI176" s="296"/>
    </row>
    <row r="177" spans="1:87" ht="18" customHeight="1" x14ac:dyDescent="0.25">
      <c r="A177" s="75"/>
      <c r="B177" s="327"/>
      <c r="C177" s="328"/>
      <c r="D177" s="328"/>
      <c r="E177" s="328"/>
      <c r="F177" s="328"/>
      <c r="G177" s="328"/>
      <c r="H177" s="328"/>
      <c r="I177" s="328"/>
      <c r="J177" s="328"/>
      <c r="K177" s="328"/>
      <c r="L177" s="328"/>
      <c r="M177" s="328"/>
      <c r="N177" s="328"/>
      <c r="O177" s="328"/>
      <c r="P177" s="328"/>
      <c r="Q177" s="328"/>
      <c r="R177" s="328"/>
      <c r="S177" s="328"/>
      <c r="T177" s="328"/>
      <c r="U177" s="328"/>
      <c r="V177" s="328"/>
      <c r="W177" s="328"/>
      <c r="X177" s="328"/>
      <c r="Y177" s="329"/>
      <c r="Z177" s="336"/>
      <c r="AA177" s="337"/>
      <c r="AB177" s="337"/>
      <c r="AC177" s="337"/>
      <c r="AD177" s="338"/>
      <c r="AE177" s="336"/>
      <c r="AF177" s="337"/>
      <c r="AG177" s="337"/>
      <c r="AH177" s="337"/>
      <c r="AI177" s="337"/>
      <c r="AJ177" s="337"/>
      <c r="AK177" s="300"/>
      <c r="AL177" s="301"/>
      <c r="AM177" s="301"/>
      <c r="AN177" s="301"/>
      <c r="AO177" s="301"/>
      <c r="AP177" s="301"/>
      <c r="AQ177" s="301"/>
      <c r="AR177" s="301"/>
      <c r="AS177" s="301"/>
      <c r="AT177" s="301"/>
      <c r="AU177" s="301"/>
      <c r="AV177" s="301"/>
      <c r="AW177" s="301"/>
      <c r="AX177" s="302"/>
      <c r="AY177" s="407"/>
      <c r="AZ177" s="304"/>
      <c r="BA177" s="304"/>
      <c r="BB177" s="408"/>
      <c r="BC177" s="306">
        <f t="shared" si="8"/>
        <v>0</v>
      </c>
      <c r="BD177" s="307"/>
      <c r="BE177" s="307"/>
      <c r="BF177" s="308"/>
      <c r="BG177" s="309"/>
      <c r="BH177" s="310"/>
      <c r="BI177" s="310"/>
      <c r="BJ177" s="311"/>
      <c r="BK177" s="312">
        <f t="shared" si="9"/>
        <v>0</v>
      </c>
      <c r="BL177" s="313"/>
      <c r="BM177" s="313"/>
      <c r="BN177" s="313"/>
      <c r="BO177" s="313"/>
      <c r="BP177" s="314"/>
      <c r="BQ177" s="294"/>
      <c r="BR177" s="295"/>
      <c r="BS177" s="295"/>
      <c r="BT177" s="295"/>
      <c r="BU177" s="295"/>
      <c r="BV177" s="295"/>
      <c r="BW177" s="296"/>
      <c r="BX177" s="294"/>
      <c r="BY177" s="295"/>
      <c r="BZ177" s="295"/>
      <c r="CA177" s="295"/>
      <c r="CB177" s="295"/>
      <c r="CC177" s="296"/>
      <c r="CD177" s="294"/>
      <c r="CE177" s="295"/>
      <c r="CF177" s="295"/>
      <c r="CG177" s="295"/>
      <c r="CH177" s="295"/>
      <c r="CI177" s="296"/>
    </row>
    <row r="178" spans="1:87" ht="18" customHeight="1" x14ac:dyDescent="0.25">
      <c r="A178" s="75"/>
      <c r="B178" s="327"/>
      <c r="C178" s="328"/>
      <c r="D178" s="328"/>
      <c r="E178" s="328"/>
      <c r="F178" s="328"/>
      <c r="G178" s="328"/>
      <c r="H178" s="328"/>
      <c r="I178" s="328"/>
      <c r="J178" s="328"/>
      <c r="K178" s="328"/>
      <c r="L178" s="328"/>
      <c r="M178" s="328"/>
      <c r="N178" s="328"/>
      <c r="O178" s="328"/>
      <c r="P178" s="328"/>
      <c r="Q178" s="328"/>
      <c r="R178" s="328"/>
      <c r="S178" s="328"/>
      <c r="T178" s="328"/>
      <c r="U178" s="328"/>
      <c r="V178" s="328"/>
      <c r="W178" s="328"/>
      <c r="X178" s="328"/>
      <c r="Y178" s="329"/>
      <c r="Z178" s="336"/>
      <c r="AA178" s="337"/>
      <c r="AB178" s="337"/>
      <c r="AC178" s="337"/>
      <c r="AD178" s="338"/>
      <c r="AE178" s="336"/>
      <c r="AF178" s="337"/>
      <c r="AG178" s="337"/>
      <c r="AH178" s="337"/>
      <c r="AI178" s="337"/>
      <c r="AJ178" s="337"/>
      <c r="AK178" s="300"/>
      <c r="AL178" s="301"/>
      <c r="AM178" s="301"/>
      <c r="AN178" s="301"/>
      <c r="AO178" s="301"/>
      <c r="AP178" s="301"/>
      <c r="AQ178" s="301"/>
      <c r="AR178" s="301"/>
      <c r="AS178" s="301"/>
      <c r="AT178" s="301"/>
      <c r="AU178" s="301"/>
      <c r="AV178" s="301"/>
      <c r="AW178" s="301"/>
      <c r="AX178" s="302"/>
      <c r="AY178" s="407"/>
      <c r="AZ178" s="304"/>
      <c r="BA178" s="304"/>
      <c r="BB178" s="408"/>
      <c r="BC178" s="306">
        <f t="shared" si="8"/>
        <v>0</v>
      </c>
      <c r="BD178" s="307"/>
      <c r="BE178" s="307"/>
      <c r="BF178" s="308"/>
      <c r="BG178" s="309"/>
      <c r="BH178" s="310"/>
      <c r="BI178" s="310"/>
      <c r="BJ178" s="311"/>
      <c r="BK178" s="312">
        <f t="shared" si="9"/>
        <v>0</v>
      </c>
      <c r="BL178" s="313"/>
      <c r="BM178" s="313"/>
      <c r="BN178" s="313"/>
      <c r="BO178" s="313"/>
      <c r="BP178" s="314"/>
      <c r="BQ178" s="294"/>
      <c r="BR178" s="295"/>
      <c r="BS178" s="295"/>
      <c r="BT178" s="295"/>
      <c r="BU178" s="295"/>
      <c r="BV178" s="295"/>
      <c r="BW178" s="296"/>
      <c r="BX178" s="294"/>
      <c r="BY178" s="295"/>
      <c r="BZ178" s="295"/>
      <c r="CA178" s="295"/>
      <c r="CB178" s="295"/>
      <c r="CC178" s="296"/>
      <c r="CD178" s="294"/>
      <c r="CE178" s="295"/>
      <c r="CF178" s="295"/>
      <c r="CG178" s="295"/>
      <c r="CH178" s="295"/>
      <c r="CI178" s="296"/>
    </row>
    <row r="179" spans="1:87" ht="18" customHeight="1" x14ac:dyDescent="0.25">
      <c r="A179" s="75"/>
      <c r="B179" s="327"/>
      <c r="C179" s="328"/>
      <c r="D179" s="328"/>
      <c r="E179" s="328"/>
      <c r="F179" s="328"/>
      <c r="G179" s="328"/>
      <c r="H179" s="328"/>
      <c r="I179" s="328"/>
      <c r="J179" s="328"/>
      <c r="K179" s="328"/>
      <c r="L179" s="328"/>
      <c r="M179" s="328"/>
      <c r="N179" s="328"/>
      <c r="O179" s="328"/>
      <c r="P179" s="328"/>
      <c r="Q179" s="328"/>
      <c r="R179" s="328"/>
      <c r="S179" s="328"/>
      <c r="T179" s="328"/>
      <c r="U179" s="328"/>
      <c r="V179" s="328"/>
      <c r="W179" s="328"/>
      <c r="X179" s="328"/>
      <c r="Y179" s="329"/>
      <c r="Z179" s="336"/>
      <c r="AA179" s="337"/>
      <c r="AB179" s="337"/>
      <c r="AC179" s="337"/>
      <c r="AD179" s="338"/>
      <c r="AE179" s="336"/>
      <c r="AF179" s="337"/>
      <c r="AG179" s="337"/>
      <c r="AH179" s="337"/>
      <c r="AI179" s="337"/>
      <c r="AJ179" s="337"/>
      <c r="AK179" s="300"/>
      <c r="AL179" s="301"/>
      <c r="AM179" s="301"/>
      <c r="AN179" s="301"/>
      <c r="AO179" s="301"/>
      <c r="AP179" s="301"/>
      <c r="AQ179" s="301"/>
      <c r="AR179" s="301"/>
      <c r="AS179" s="301"/>
      <c r="AT179" s="301"/>
      <c r="AU179" s="301"/>
      <c r="AV179" s="301"/>
      <c r="AW179" s="301"/>
      <c r="AX179" s="302"/>
      <c r="AY179" s="407"/>
      <c r="AZ179" s="304"/>
      <c r="BA179" s="304"/>
      <c r="BB179" s="408"/>
      <c r="BC179" s="306">
        <f t="shared" si="8"/>
        <v>0</v>
      </c>
      <c r="BD179" s="307"/>
      <c r="BE179" s="307"/>
      <c r="BF179" s="308"/>
      <c r="BG179" s="309"/>
      <c r="BH179" s="310"/>
      <c r="BI179" s="310"/>
      <c r="BJ179" s="311"/>
      <c r="BK179" s="312">
        <f t="shared" si="9"/>
        <v>0</v>
      </c>
      <c r="BL179" s="313"/>
      <c r="BM179" s="313"/>
      <c r="BN179" s="313"/>
      <c r="BO179" s="313"/>
      <c r="BP179" s="314"/>
      <c r="BQ179" s="294"/>
      <c r="BR179" s="295"/>
      <c r="BS179" s="295"/>
      <c r="BT179" s="295"/>
      <c r="BU179" s="295"/>
      <c r="BV179" s="295"/>
      <c r="BW179" s="296"/>
      <c r="BX179" s="294"/>
      <c r="BY179" s="295"/>
      <c r="BZ179" s="295"/>
      <c r="CA179" s="295"/>
      <c r="CB179" s="295"/>
      <c r="CC179" s="296"/>
      <c r="CD179" s="294"/>
      <c r="CE179" s="295"/>
      <c r="CF179" s="295"/>
      <c r="CG179" s="295"/>
      <c r="CH179" s="295"/>
      <c r="CI179" s="296"/>
    </row>
    <row r="180" spans="1:87" ht="18" customHeight="1" x14ac:dyDescent="0.25">
      <c r="A180" s="75"/>
      <c r="B180" s="327"/>
      <c r="C180" s="328"/>
      <c r="D180" s="328"/>
      <c r="E180" s="328"/>
      <c r="F180" s="328"/>
      <c r="G180" s="328"/>
      <c r="H180" s="328"/>
      <c r="I180" s="328"/>
      <c r="J180" s="328"/>
      <c r="K180" s="328"/>
      <c r="L180" s="328"/>
      <c r="M180" s="328"/>
      <c r="N180" s="328"/>
      <c r="O180" s="328"/>
      <c r="P180" s="328"/>
      <c r="Q180" s="328"/>
      <c r="R180" s="328"/>
      <c r="S180" s="328"/>
      <c r="T180" s="328"/>
      <c r="U180" s="328"/>
      <c r="V180" s="328"/>
      <c r="W180" s="328"/>
      <c r="X180" s="328"/>
      <c r="Y180" s="329"/>
      <c r="Z180" s="336"/>
      <c r="AA180" s="337"/>
      <c r="AB180" s="337"/>
      <c r="AC180" s="337"/>
      <c r="AD180" s="338"/>
      <c r="AE180" s="336"/>
      <c r="AF180" s="337"/>
      <c r="AG180" s="337"/>
      <c r="AH180" s="337"/>
      <c r="AI180" s="337"/>
      <c r="AJ180" s="337"/>
      <c r="AK180" s="300"/>
      <c r="AL180" s="301"/>
      <c r="AM180" s="301"/>
      <c r="AN180" s="301"/>
      <c r="AO180" s="301"/>
      <c r="AP180" s="301"/>
      <c r="AQ180" s="301"/>
      <c r="AR180" s="301"/>
      <c r="AS180" s="301"/>
      <c r="AT180" s="301"/>
      <c r="AU180" s="301"/>
      <c r="AV180" s="301"/>
      <c r="AW180" s="301"/>
      <c r="AX180" s="302"/>
      <c r="AY180" s="407"/>
      <c r="AZ180" s="304"/>
      <c r="BA180" s="304"/>
      <c r="BB180" s="408"/>
      <c r="BC180" s="306">
        <f t="shared" si="8"/>
        <v>0</v>
      </c>
      <c r="BD180" s="307"/>
      <c r="BE180" s="307"/>
      <c r="BF180" s="308"/>
      <c r="BG180" s="309"/>
      <c r="BH180" s="310"/>
      <c r="BI180" s="310"/>
      <c r="BJ180" s="311"/>
      <c r="BK180" s="312">
        <f t="shared" si="9"/>
        <v>0</v>
      </c>
      <c r="BL180" s="313"/>
      <c r="BM180" s="313"/>
      <c r="BN180" s="313"/>
      <c r="BO180" s="313"/>
      <c r="BP180" s="314"/>
      <c r="BQ180" s="294"/>
      <c r="BR180" s="295"/>
      <c r="BS180" s="295"/>
      <c r="BT180" s="295"/>
      <c r="BU180" s="295"/>
      <c r="BV180" s="295"/>
      <c r="BW180" s="296"/>
      <c r="BX180" s="294"/>
      <c r="BY180" s="295"/>
      <c r="BZ180" s="295"/>
      <c r="CA180" s="295"/>
      <c r="CB180" s="295"/>
      <c r="CC180" s="296"/>
      <c r="CD180" s="294"/>
      <c r="CE180" s="295"/>
      <c r="CF180" s="295"/>
      <c r="CG180" s="295"/>
      <c r="CH180" s="295"/>
      <c r="CI180" s="296"/>
    </row>
    <row r="181" spans="1:87" ht="18" customHeight="1" x14ac:dyDescent="0.25">
      <c r="A181" s="75"/>
      <c r="B181" s="327"/>
      <c r="C181" s="328"/>
      <c r="D181" s="328"/>
      <c r="E181" s="328"/>
      <c r="F181" s="328"/>
      <c r="G181" s="328"/>
      <c r="H181" s="328"/>
      <c r="I181" s="328"/>
      <c r="J181" s="328"/>
      <c r="K181" s="328"/>
      <c r="L181" s="328"/>
      <c r="M181" s="328"/>
      <c r="N181" s="328"/>
      <c r="O181" s="328"/>
      <c r="P181" s="328"/>
      <c r="Q181" s="328"/>
      <c r="R181" s="328"/>
      <c r="S181" s="328"/>
      <c r="T181" s="328"/>
      <c r="U181" s="328"/>
      <c r="V181" s="328"/>
      <c r="W181" s="328"/>
      <c r="X181" s="328"/>
      <c r="Y181" s="329"/>
      <c r="Z181" s="336"/>
      <c r="AA181" s="337"/>
      <c r="AB181" s="337"/>
      <c r="AC181" s="337"/>
      <c r="AD181" s="338"/>
      <c r="AE181" s="336"/>
      <c r="AF181" s="337"/>
      <c r="AG181" s="337"/>
      <c r="AH181" s="337"/>
      <c r="AI181" s="337"/>
      <c r="AJ181" s="337"/>
      <c r="AK181" s="300"/>
      <c r="AL181" s="301"/>
      <c r="AM181" s="301"/>
      <c r="AN181" s="301"/>
      <c r="AO181" s="301"/>
      <c r="AP181" s="301"/>
      <c r="AQ181" s="301"/>
      <c r="AR181" s="301"/>
      <c r="AS181" s="301"/>
      <c r="AT181" s="301"/>
      <c r="AU181" s="301"/>
      <c r="AV181" s="301"/>
      <c r="AW181" s="301"/>
      <c r="AX181" s="302"/>
      <c r="AY181" s="407"/>
      <c r="AZ181" s="304"/>
      <c r="BA181" s="304"/>
      <c r="BB181" s="408"/>
      <c r="BC181" s="306">
        <f t="shared" si="8"/>
        <v>0</v>
      </c>
      <c r="BD181" s="307"/>
      <c r="BE181" s="307"/>
      <c r="BF181" s="308"/>
      <c r="BG181" s="309"/>
      <c r="BH181" s="310"/>
      <c r="BI181" s="310"/>
      <c r="BJ181" s="311"/>
      <c r="BK181" s="312">
        <f t="shared" si="9"/>
        <v>0</v>
      </c>
      <c r="BL181" s="313"/>
      <c r="BM181" s="313"/>
      <c r="BN181" s="313"/>
      <c r="BO181" s="313"/>
      <c r="BP181" s="314"/>
      <c r="BQ181" s="294"/>
      <c r="BR181" s="295"/>
      <c r="BS181" s="295"/>
      <c r="BT181" s="295"/>
      <c r="BU181" s="295"/>
      <c r="BV181" s="295"/>
      <c r="BW181" s="296"/>
      <c r="BX181" s="294"/>
      <c r="BY181" s="295"/>
      <c r="BZ181" s="295"/>
      <c r="CA181" s="295"/>
      <c r="CB181" s="295"/>
      <c r="CC181" s="296"/>
      <c r="CD181" s="294"/>
      <c r="CE181" s="295"/>
      <c r="CF181" s="295"/>
      <c r="CG181" s="295"/>
      <c r="CH181" s="295"/>
      <c r="CI181" s="296"/>
    </row>
    <row r="182" spans="1:87" ht="18" customHeight="1" x14ac:dyDescent="0.25">
      <c r="A182" s="75"/>
      <c r="B182" s="327"/>
      <c r="C182" s="328"/>
      <c r="D182" s="328"/>
      <c r="E182" s="328"/>
      <c r="F182" s="328"/>
      <c r="G182" s="328"/>
      <c r="H182" s="328"/>
      <c r="I182" s="328"/>
      <c r="J182" s="328"/>
      <c r="K182" s="328"/>
      <c r="L182" s="328"/>
      <c r="M182" s="328"/>
      <c r="N182" s="328"/>
      <c r="O182" s="328"/>
      <c r="P182" s="328"/>
      <c r="Q182" s="328"/>
      <c r="R182" s="328"/>
      <c r="S182" s="328"/>
      <c r="T182" s="328"/>
      <c r="U182" s="328"/>
      <c r="V182" s="328"/>
      <c r="W182" s="328"/>
      <c r="X182" s="328"/>
      <c r="Y182" s="329"/>
      <c r="Z182" s="336"/>
      <c r="AA182" s="337"/>
      <c r="AB182" s="337"/>
      <c r="AC182" s="337"/>
      <c r="AD182" s="338"/>
      <c r="AE182" s="336"/>
      <c r="AF182" s="337"/>
      <c r="AG182" s="337"/>
      <c r="AH182" s="337"/>
      <c r="AI182" s="337"/>
      <c r="AJ182" s="337"/>
      <c r="AK182" s="300"/>
      <c r="AL182" s="301"/>
      <c r="AM182" s="301"/>
      <c r="AN182" s="301"/>
      <c r="AO182" s="301"/>
      <c r="AP182" s="301"/>
      <c r="AQ182" s="301"/>
      <c r="AR182" s="301"/>
      <c r="AS182" s="301"/>
      <c r="AT182" s="301"/>
      <c r="AU182" s="301"/>
      <c r="AV182" s="301"/>
      <c r="AW182" s="301"/>
      <c r="AX182" s="302"/>
      <c r="AY182" s="407"/>
      <c r="AZ182" s="304"/>
      <c r="BA182" s="304"/>
      <c r="BB182" s="408"/>
      <c r="BC182" s="306">
        <f t="shared" si="8"/>
        <v>0</v>
      </c>
      <c r="BD182" s="307"/>
      <c r="BE182" s="307"/>
      <c r="BF182" s="308"/>
      <c r="BG182" s="309"/>
      <c r="BH182" s="310"/>
      <c r="BI182" s="310"/>
      <c r="BJ182" s="311"/>
      <c r="BK182" s="312">
        <f t="shared" si="9"/>
        <v>0</v>
      </c>
      <c r="BL182" s="313"/>
      <c r="BM182" s="313"/>
      <c r="BN182" s="313"/>
      <c r="BO182" s="313"/>
      <c r="BP182" s="314"/>
      <c r="BQ182" s="294"/>
      <c r="BR182" s="295"/>
      <c r="BS182" s="295"/>
      <c r="BT182" s="295"/>
      <c r="BU182" s="295"/>
      <c r="BV182" s="295"/>
      <c r="BW182" s="296"/>
      <c r="BX182" s="294"/>
      <c r="BY182" s="295"/>
      <c r="BZ182" s="295"/>
      <c r="CA182" s="295"/>
      <c r="CB182" s="295"/>
      <c r="CC182" s="296"/>
      <c r="CD182" s="294"/>
      <c r="CE182" s="295"/>
      <c r="CF182" s="295"/>
      <c r="CG182" s="295"/>
      <c r="CH182" s="295"/>
      <c r="CI182" s="296"/>
    </row>
    <row r="183" spans="1:87" ht="18" customHeight="1" x14ac:dyDescent="0.25">
      <c r="A183" s="75"/>
      <c r="B183" s="327"/>
      <c r="C183" s="328"/>
      <c r="D183" s="328"/>
      <c r="E183" s="328"/>
      <c r="F183" s="328"/>
      <c r="G183" s="328"/>
      <c r="H183" s="328"/>
      <c r="I183" s="328"/>
      <c r="J183" s="328"/>
      <c r="K183" s="328"/>
      <c r="L183" s="328"/>
      <c r="M183" s="328"/>
      <c r="N183" s="328"/>
      <c r="O183" s="328"/>
      <c r="P183" s="328"/>
      <c r="Q183" s="328"/>
      <c r="R183" s="328"/>
      <c r="S183" s="328"/>
      <c r="T183" s="328"/>
      <c r="U183" s="328"/>
      <c r="V183" s="328"/>
      <c r="W183" s="328"/>
      <c r="X183" s="328"/>
      <c r="Y183" s="329"/>
      <c r="Z183" s="336"/>
      <c r="AA183" s="337"/>
      <c r="AB183" s="337"/>
      <c r="AC183" s="337"/>
      <c r="AD183" s="338"/>
      <c r="AE183" s="336"/>
      <c r="AF183" s="337"/>
      <c r="AG183" s="337"/>
      <c r="AH183" s="337"/>
      <c r="AI183" s="337"/>
      <c r="AJ183" s="337"/>
      <c r="AK183" s="300"/>
      <c r="AL183" s="301"/>
      <c r="AM183" s="301"/>
      <c r="AN183" s="301"/>
      <c r="AO183" s="301"/>
      <c r="AP183" s="301"/>
      <c r="AQ183" s="301"/>
      <c r="AR183" s="301"/>
      <c r="AS183" s="301"/>
      <c r="AT183" s="301"/>
      <c r="AU183" s="301"/>
      <c r="AV183" s="301"/>
      <c r="AW183" s="301"/>
      <c r="AX183" s="302"/>
      <c r="AY183" s="407"/>
      <c r="AZ183" s="304"/>
      <c r="BA183" s="304"/>
      <c r="BB183" s="408"/>
      <c r="BC183" s="306">
        <f t="shared" si="8"/>
        <v>0</v>
      </c>
      <c r="BD183" s="307"/>
      <c r="BE183" s="307"/>
      <c r="BF183" s="308"/>
      <c r="BG183" s="309"/>
      <c r="BH183" s="310"/>
      <c r="BI183" s="310"/>
      <c r="BJ183" s="311"/>
      <c r="BK183" s="312">
        <f t="shared" si="9"/>
        <v>0</v>
      </c>
      <c r="BL183" s="313"/>
      <c r="BM183" s="313"/>
      <c r="BN183" s="313"/>
      <c r="BO183" s="313"/>
      <c r="BP183" s="314"/>
      <c r="BQ183" s="294"/>
      <c r="BR183" s="295"/>
      <c r="BS183" s="295"/>
      <c r="BT183" s="295"/>
      <c r="BU183" s="295"/>
      <c r="BV183" s="295"/>
      <c r="BW183" s="296"/>
      <c r="BX183" s="294"/>
      <c r="BY183" s="295"/>
      <c r="BZ183" s="295"/>
      <c r="CA183" s="295"/>
      <c r="CB183" s="295"/>
      <c r="CC183" s="296"/>
      <c r="CD183" s="294"/>
      <c r="CE183" s="295"/>
      <c r="CF183" s="295"/>
      <c r="CG183" s="295"/>
      <c r="CH183" s="295"/>
      <c r="CI183" s="296"/>
    </row>
    <row r="184" spans="1:87" ht="18" customHeight="1" x14ac:dyDescent="0.25">
      <c r="A184" s="75"/>
      <c r="B184" s="327"/>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9"/>
      <c r="Z184" s="336"/>
      <c r="AA184" s="337"/>
      <c r="AB184" s="337"/>
      <c r="AC184" s="337"/>
      <c r="AD184" s="338"/>
      <c r="AE184" s="336"/>
      <c r="AF184" s="337"/>
      <c r="AG184" s="337"/>
      <c r="AH184" s="337"/>
      <c r="AI184" s="337"/>
      <c r="AJ184" s="337"/>
      <c r="AK184" s="300"/>
      <c r="AL184" s="301"/>
      <c r="AM184" s="301"/>
      <c r="AN184" s="301"/>
      <c r="AO184" s="301"/>
      <c r="AP184" s="301"/>
      <c r="AQ184" s="301"/>
      <c r="AR184" s="301"/>
      <c r="AS184" s="301"/>
      <c r="AT184" s="301"/>
      <c r="AU184" s="301"/>
      <c r="AV184" s="301"/>
      <c r="AW184" s="301"/>
      <c r="AX184" s="302"/>
      <c r="AY184" s="407"/>
      <c r="AZ184" s="304"/>
      <c r="BA184" s="304"/>
      <c r="BB184" s="408"/>
      <c r="BC184" s="306">
        <f t="shared" si="8"/>
        <v>0</v>
      </c>
      <c r="BD184" s="307"/>
      <c r="BE184" s="307"/>
      <c r="BF184" s="308"/>
      <c r="BG184" s="309"/>
      <c r="BH184" s="310"/>
      <c r="BI184" s="310"/>
      <c r="BJ184" s="311"/>
      <c r="BK184" s="312">
        <f t="shared" si="9"/>
        <v>0</v>
      </c>
      <c r="BL184" s="313"/>
      <c r="BM184" s="313"/>
      <c r="BN184" s="313"/>
      <c r="BO184" s="313"/>
      <c r="BP184" s="314"/>
      <c r="BQ184" s="294"/>
      <c r="BR184" s="295"/>
      <c r="BS184" s="295"/>
      <c r="BT184" s="295"/>
      <c r="BU184" s="295"/>
      <c r="BV184" s="295"/>
      <c r="BW184" s="296"/>
      <c r="BX184" s="294"/>
      <c r="BY184" s="295"/>
      <c r="BZ184" s="295"/>
      <c r="CA184" s="295"/>
      <c r="CB184" s="295"/>
      <c r="CC184" s="296"/>
      <c r="CD184" s="294"/>
      <c r="CE184" s="295"/>
      <c r="CF184" s="295"/>
      <c r="CG184" s="295"/>
      <c r="CH184" s="295"/>
      <c r="CI184" s="296"/>
    </row>
    <row r="185" spans="1:87" ht="18" customHeight="1" x14ac:dyDescent="0.25">
      <c r="A185" s="75"/>
      <c r="B185" s="327"/>
      <c r="C185" s="328"/>
      <c r="D185" s="328"/>
      <c r="E185" s="328"/>
      <c r="F185" s="328"/>
      <c r="G185" s="328"/>
      <c r="H185" s="328"/>
      <c r="I185" s="328"/>
      <c r="J185" s="328"/>
      <c r="K185" s="328"/>
      <c r="L185" s="328"/>
      <c r="M185" s="328"/>
      <c r="N185" s="328"/>
      <c r="O185" s="328"/>
      <c r="P185" s="328"/>
      <c r="Q185" s="328"/>
      <c r="R185" s="328"/>
      <c r="S185" s="328"/>
      <c r="T185" s="328"/>
      <c r="U185" s="328"/>
      <c r="V185" s="328"/>
      <c r="W185" s="328"/>
      <c r="X185" s="328"/>
      <c r="Y185" s="329"/>
      <c r="Z185" s="336"/>
      <c r="AA185" s="337"/>
      <c r="AB185" s="337"/>
      <c r="AC185" s="337"/>
      <c r="AD185" s="338"/>
      <c r="AE185" s="336"/>
      <c r="AF185" s="337"/>
      <c r="AG185" s="337"/>
      <c r="AH185" s="337"/>
      <c r="AI185" s="337"/>
      <c r="AJ185" s="337"/>
      <c r="AK185" s="300"/>
      <c r="AL185" s="301"/>
      <c r="AM185" s="301"/>
      <c r="AN185" s="301"/>
      <c r="AO185" s="301"/>
      <c r="AP185" s="301"/>
      <c r="AQ185" s="301"/>
      <c r="AR185" s="301"/>
      <c r="AS185" s="301"/>
      <c r="AT185" s="301"/>
      <c r="AU185" s="301"/>
      <c r="AV185" s="301"/>
      <c r="AW185" s="301"/>
      <c r="AX185" s="302"/>
      <c r="AY185" s="407"/>
      <c r="AZ185" s="304"/>
      <c r="BA185" s="304"/>
      <c r="BB185" s="408"/>
      <c r="BC185" s="306">
        <f t="shared" si="8"/>
        <v>0</v>
      </c>
      <c r="BD185" s="307"/>
      <c r="BE185" s="307"/>
      <c r="BF185" s="308"/>
      <c r="BG185" s="309"/>
      <c r="BH185" s="310"/>
      <c r="BI185" s="310"/>
      <c r="BJ185" s="311"/>
      <c r="BK185" s="312">
        <f t="shared" si="9"/>
        <v>0</v>
      </c>
      <c r="BL185" s="313"/>
      <c r="BM185" s="313"/>
      <c r="BN185" s="313"/>
      <c r="BO185" s="313"/>
      <c r="BP185" s="314"/>
      <c r="BQ185" s="294"/>
      <c r="BR185" s="295"/>
      <c r="BS185" s="295"/>
      <c r="BT185" s="295"/>
      <c r="BU185" s="295"/>
      <c r="BV185" s="295"/>
      <c r="BW185" s="296"/>
      <c r="BX185" s="294"/>
      <c r="BY185" s="295"/>
      <c r="BZ185" s="295"/>
      <c r="CA185" s="295"/>
      <c r="CB185" s="295"/>
      <c r="CC185" s="296"/>
      <c r="CD185" s="294"/>
      <c r="CE185" s="295"/>
      <c r="CF185" s="295"/>
      <c r="CG185" s="295"/>
      <c r="CH185" s="295"/>
      <c r="CI185" s="296"/>
    </row>
    <row r="186" spans="1:87" ht="18" customHeight="1" x14ac:dyDescent="0.25">
      <c r="A186" s="75"/>
      <c r="B186" s="327"/>
      <c r="C186" s="328"/>
      <c r="D186" s="328"/>
      <c r="E186" s="328"/>
      <c r="F186" s="328"/>
      <c r="G186" s="328"/>
      <c r="H186" s="328"/>
      <c r="I186" s="328"/>
      <c r="J186" s="328"/>
      <c r="K186" s="328"/>
      <c r="L186" s="328"/>
      <c r="M186" s="328"/>
      <c r="N186" s="328"/>
      <c r="O186" s="328"/>
      <c r="P186" s="328"/>
      <c r="Q186" s="328"/>
      <c r="R186" s="328"/>
      <c r="S186" s="328"/>
      <c r="T186" s="328"/>
      <c r="U186" s="328"/>
      <c r="V186" s="328"/>
      <c r="W186" s="328"/>
      <c r="X186" s="328"/>
      <c r="Y186" s="329"/>
      <c r="Z186" s="336"/>
      <c r="AA186" s="337"/>
      <c r="AB186" s="337"/>
      <c r="AC186" s="337"/>
      <c r="AD186" s="338"/>
      <c r="AE186" s="336"/>
      <c r="AF186" s="337"/>
      <c r="AG186" s="337"/>
      <c r="AH186" s="337"/>
      <c r="AI186" s="337"/>
      <c r="AJ186" s="337"/>
      <c r="AK186" s="300"/>
      <c r="AL186" s="301"/>
      <c r="AM186" s="301"/>
      <c r="AN186" s="301"/>
      <c r="AO186" s="301"/>
      <c r="AP186" s="301"/>
      <c r="AQ186" s="301"/>
      <c r="AR186" s="301"/>
      <c r="AS186" s="301"/>
      <c r="AT186" s="301"/>
      <c r="AU186" s="301"/>
      <c r="AV186" s="301"/>
      <c r="AW186" s="301"/>
      <c r="AX186" s="302"/>
      <c r="AY186" s="407"/>
      <c r="AZ186" s="304"/>
      <c r="BA186" s="304"/>
      <c r="BB186" s="408"/>
      <c r="BC186" s="306">
        <f t="shared" si="8"/>
        <v>0</v>
      </c>
      <c r="BD186" s="307"/>
      <c r="BE186" s="307"/>
      <c r="BF186" s="308"/>
      <c r="BG186" s="309"/>
      <c r="BH186" s="310"/>
      <c r="BI186" s="310"/>
      <c r="BJ186" s="311"/>
      <c r="BK186" s="312">
        <f t="shared" si="9"/>
        <v>0</v>
      </c>
      <c r="BL186" s="313"/>
      <c r="BM186" s="313"/>
      <c r="BN186" s="313"/>
      <c r="BO186" s="313"/>
      <c r="BP186" s="314"/>
      <c r="BQ186" s="294"/>
      <c r="BR186" s="295"/>
      <c r="BS186" s="295"/>
      <c r="BT186" s="295"/>
      <c r="BU186" s="295"/>
      <c r="BV186" s="295"/>
      <c r="BW186" s="296"/>
      <c r="BX186" s="294"/>
      <c r="BY186" s="295"/>
      <c r="BZ186" s="295"/>
      <c r="CA186" s="295"/>
      <c r="CB186" s="295"/>
      <c r="CC186" s="296"/>
      <c r="CD186" s="294"/>
      <c r="CE186" s="295"/>
      <c r="CF186" s="295"/>
      <c r="CG186" s="295"/>
      <c r="CH186" s="295"/>
      <c r="CI186" s="296"/>
    </row>
    <row r="187" spans="1:87" ht="18" customHeight="1" x14ac:dyDescent="0.25">
      <c r="A187" s="75"/>
      <c r="B187" s="327"/>
      <c r="C187" s="328"/>
      <c r="D187" s="328"/>
      <c r="E187" s="328"/>
      <c r="F187" s="328"/>
      <c r="G187" s="328"/>
      <c r="H187" s="328"/>
      <c r="I187" s="328"/>
      <c r="J187" s="328"/>
      <c r="K187" s="328"/>
      <c r="L187" s="328"/>
      <c r="M187" s="328"/>
      <c r="N187" s="328"/>
      <c r="O187" s="328"/>
      <c r="P187" s="328"/>
      <c r="Q187" s="328"/>
      <c r="R187" s="328"/>
      <c r="S187" s="328"/>
      <c r="T187" s="328"/>
      <c r="U187" s="328"/>
      <c r="V187" s="328"/>
      <c r="W187" s="328"/>
      <c r="X187" s="328"/>
      <c r="Y187" s="329"/>
      <c r="Z187" s="336"/>
      <c r="AA187" s="337"/>
      <c r="AB187" s="337"/>
      <c r="AC187" s="337"/>
      <c r="AD187" s="338"/>
      <c r="AE187" s="336"/>
      <c r="AF187" s="337"/>
      <c r="AG187" s="337"/>
      <c r="AH187" s="337"/>
      <c r="AI187" s="337"/>
      <c r="AJ187" s="337"/>
      <c r="AK187" s="300"/>
      <c r="AL187" s="301"/>
      <c r="AM187" s="301"/>
      <c r="AN187" s="301"/>
      <c r="AO187" s="301"/>
      <c r="AP187" s="301"/>
      <c r="AQ187" s="301"/>
      <c r="AR187" s="301"/>
      <c r="AS187" s="301"/>
      <c r="AT187" s="301"/>
      <c r="AU187" s="301"/>
      <c r="AV187" s="301"/>
      <c r="AW187" s="301"/>
      <c r="AX187" s="302"/>
      <c r="AY187" s="407"/>
      <c r="AZ187" s="304"/>
      <c r="BA187" s="304"/>
      <c r="BB187" s="408"/>
      <c r="BC187" s="306">
        <f t="shared" si="8"/>
        <v>0</v>
      </c>
      <c r="BD187" s="307"/>
      <c r="BE187" s="307"/>
      <c r="BF187" s="308"/>
      <c r="BG187" s="309"/>
      <c r="BH187" s="310"/>
      <c r="BI187" s="310"/>
      <c r="BJ187" s="311"/>
      <c r="BK187" s="312">
        <f t="shared" si="9"/>
        <v>0</v>
      </c>
      <c r="BL187" s="313"/>
      <c r="BM187" s="313"/>
      <c r="BN187" s="313"/>
      <c r="BO187" s="313"/>
      <c r="BP187" s="314"/>
      <c r="BQ187" s="294"/>
      <c r="BR187" s="295"/>
      <c r="BS187" s="295"/>
      <c r="BT187" s="295"/>
      <c r="BU187" s="295"/>
      <c r="BV187" s="295"/>
      <c r="BW187" s="296"/>
      <c r="BX187" s="294"/>
      <c r="BY187" s="295"/>
      <c r="BZ187" s="295"/>
      <c r="CA187" s="295"/>
      <c r="CB187" s="295"/>
      <c r="CC187" s="296"/>
      <c r="CD187" s="294"/>
      <c r="CE187" s="295"/>
      <c r="CF187" s="295"/>
      <c r="CG187" s="295"/>
      <c r="CH187" s="295"/>
      <c r="CI187" s="296"/>
    </row>
    <row r="188" spans="1:87" ht="18" customHeight="1" x14ac:dyDescent="0.25">
      <c r="A188" s="75"/>
      <c r="B188" s="327"/>
      <c r="C188" s="328"/>
      <c r="D188" s="328"/>
      <c r="E188" s="328"/>
      <c r="F188" s="328"/>
      <c r="G188" s="328"/>
      <c r="H188" s="328"/>
      <c r="I188" s="328"/>
      <c r="J188" s="328"/>
      <c r="K188" s="328"/>
      <c r="L188" s="328"/>
      <c r="M188" s="328"/>
      <c r="N188" s="328"/>
      <c r="O188" s="328"/>
      <c r="P188" s="328"/>
      <c r="Q188" s="328"/>
      <c r="R188" s="328"/>
      <c r="S188" s="328"/>
      <c r="T188" s="328"/>
      <c r="U188" s="328"/>
      <c r="V188" s="328"/>
      <c r="W188" s="328"/>
      <c r="X188" s="328"/>
      <c r="Y188" s="329"/>
      <c r="Z188" s="336"/>
      <c r="AA188" s="337"/>
      <c r="AB188" s="337"/>
      <c r="AC188" s="337"/>
      <c r="AD188" s="338"/>
      <c r="AE188" s="336"/>
      <c r="AF188" s="337"/>
      <c r="AG188" s="337"/>
      <c r="AH188" s="337"/>
      <c r="AI188" s="337"/>
      <c r="AJ188" s="337"/>
      <c r="AK188" s="300"/>
      <c r="AL188" s="301"/>
      <c r="AM188" s="301"/>
      <c r="AN188" s="301"/>
      <c r="AO188" s="301"/>
      <c r="AP188" s="301"/>
      <c r="AQ188" s="301"/>
      <c r="AR188" s="301"/>
      <c r="AS188" s="301"/>
      <c r="AT188" s="301"/>
      <c r="AU188" s="301"/>
      <c r="AV188" s="301"/>
      <c r="AW188" s="301"/>
      <c r="AX188" s="302"/>
      <c r="AY188" s="407"/>
      <c r="AZ188" s="304"/>
      <c r="BA188" s="304"/>
      <c r="BB188" s="408"/>
      <c r="BC188" s="306">
        <f t="shared" si="8"/>
        <v>0</v>
      </c>
      <c r="BD188" s="307"/>
      <c r="BE188" s="307"/>
      <c r="BF188" s="308"/>
      <c r="BG188" s="309"/>
      <c r="BH188" s="310"/>
      <c r="BI188" s="310"/>
      <c r="BJ188" s="311"/>
      <c r="BK188" s="312">
        <f t="shared" si="9"/>
        <v>0</v>
      </c>
      <c r="BL188" s="313"/>
      <c r="BM188" s="313"/>
      <c r="BN188" s="313"/>
      <c r="BO188" s="313"/>
      <c r="BP188" s="314"/>
      <c r="BQ188" s="294"/>
      <c r="BR188" s="295"/>
      <c r="BS188" s="295"/>
      <c r="BT188" s="295"/>
      <c r="BU188" s="295"/>
      <c r="BV188" s="295"/>
      <c r="BW188" s="296"/>
      <c r="BX188" s="294"/>
      <c r="BY188" s="295"/>
      <c r="BZ188" s="295"/>
      <c r="CA188" s="295"/>
      <c r="CB188" s="295"/>
      <c r="CC188" s="296"/>
      <c r="CD188" s="294"/>
      <c r="CE188" s="295"/>
      <c r="CF188" s="295"/>
      <c r="CG188" s="295"/>
      <c r="CH188" s="295"/>
      <c r="CI188" s="296"/>
    </row>
    <row r="189" spans="1:87" ht="18" customHeight="1" x14ac:dyDescent="0.25">
      <c r="A189" s="75"/>
      <c r="B189" s="327"/>
      <c r="C189" s="328"/>
      <c r="D189" s="328"/>
      <c r="E189" s="328"/>
      <c r="F189" s="328"/>
      <c r="G189" s="328"/>
      <c r="H189" s="328"/>
      <c r="I189" s="328"/>
      <c r="J189" s="328"/>
      <c r="K189" s="328"/>
      <c r="L189" s="328"/>
      <c r="M189" s="328"/>
      <c r="N189" s="328"/>
      <c r="O189" s="328"/>
      <c r="P189" s="328"/>
      <c r="Q189" s="328"/>
      <c r="R189" s="328"/>
      <c r="S189" s="328"/>
      <c r="T189" s="328"/>
      <c r="U189" s="328"/>
      <c r="V189" s="328"/>
      <c r="W189" s="328"/>
      <c r="X189" s="328"/>
      <c r="Y189" s="329"/>
      <c r="Z189" s="336"/>
      <c r="AA189" s="337"/>
      <c r="AB189" s="337"/>
      <c r="AC189" s="337"/>
      <c r="AD189" s="338"/>
      <c r="AE189" s="336"/>
      <c r="AF189" s="337"/>
      <c r="AG189" s="337"/>
      <c r="AH189" s="337"/>
      <c r="AI189" s="337"/>
      <c r="AJ189" s="337"/>
      <c r="AK189" s="300"/>
      <c r="AL189" s="301"/>
      <c r="AM189" s="301"/>
      <c r="AN189" s="301"/>
      <c r="AO189" s="301"/>
      <c r="AP189" s="301"/>
      <c r="AQ189" s="301"/>
      <c r="AR189" s="301"/>
      <c r="AS189" s="301"/>
      <c r="AT189" s="301"/>
      <c r="AU189" s="301"/>
      <c r="AV189" s="301"/>
      <c r="AW189" s="301"/>
      <c r="AX189" s="302"/>
      <c r="AY189" s="407"/>
      <c r="AZ189" s="304"/>
      <c r="BA189" s="304"/>
      <c r="BB189" s="408"/>
      <c r="BC189" s="306">
        <f t="shared" si="8"/>
        <v>0</v>
      </c>
      <c r="BD189" s="307"/>
      <c r="BE189" s="307"/>
      <c r="BF189" s="308"/>
      <c r="BG189" s="309"/>
      <c r="BH189" s="310"/>
      <c r="BI189" s="310"/>
      <c r="BJ189" s="311"/>
      <c r="BK189" s="312">
        <f t="shared" si="9"/>
        <v>0</v>
      </c>
      <c r="BL189" s="313"/>
      <c r="BM189" s="313"/>
      <c r="BN189" s="313"/>
      <c r="BO189" s="313"/>
      <c r="BP189" s="314"/>
      <c r="BQ189" s="294"/>
      <c r="BR189" s="295"/>
      <c r="BS189" s="295"/>
      <c r="BT189" s="295"/>
      <c r="BU189" s="295"/>
      <c r="BV189" s="295"/>
      <c r="BW189" s="296"/>
      <c r="BX189" s="294"/>
      <c r="BY189" s="295"/>
      <c r="BZ189" s="295"/>
      <c r="CA189" s="295"/>
      <c r="CB189" s="295"/>
      <c r="CC189" s="296"/>
      <c r="CD189" s="294"/>
      <c r="CE189" s="295"/>
      <c r="CF189" s="295"/>
      <c r="CG189" s="295"/>
      <c r="CH189" s="295"/>
      <c r="CI189" s="296"/>
    </row>
    <row r="190" spans="1:87" ht="18" customHeight="1" x14ac:dyDescent="0.25">
      <c r="A190" s="75"/>
      <c r="B190" s="327"/>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9"/>
      <c r="Z190" s="336"/>
      <c r="AA190" s="337"/>
      <c r="AB190" s="337"/>
      <c r="AC190" s="337"/>
      <c r="AD190" s="338"/>
      <c r="AE190" s="336"/>
      <c r="AF190" s="337"/>
      <c r="AG190" s="337"/>
      <c r="AH190" s="337"/>
      <c r="AI190" s="337"/>
      <c r="AJ190" s="337"/>
      <c r="AK190" s="300"/>
      <c r="AL190" s="301"/>
      <c r="AM190" s="301"/>
      <c r="AN190" s="301"/>
      <c r="AO190" s="301"/>
      <c r="AP190" s="301"/>
      <c r="AQ190" s="301"/>
      <c r="AR190" s="301"/>
      <c r="AS190" s="301"/>
      <c r="AT190" s="301"/>
      <c r="AU190" s="301"/>
      <c r="AV190" s="301"/>
      <c r="AW190" s="301"/>
      <c r="AX190" s="302"/>
      <c r="AY190" s="407"/>
      <c r="AZ190" s="304"/>
      <c r="BA190" s="304"/>
      <c r="BB190" s="408"/>
      <c r="BC190" s="306">
        <f t="shared" si="8"/>
        <v>0</v>
      </c>
      <c r="BD190" s="307"/>
      <c r="BE190" s="307"/>
      <c r="BF190" s="308"/>
      <c r="BG190" s="309"/>
      <c r="BH190" s="310"/>
      <c r="BI190" s="310"/>
      <c r="BJ190" s="311"/>
      <c r="BK190" s="312">
        <f t="shared" si="9"/>
        <v>0</v>
      </c>
      <c r="BL190" s="313"/>
      <c r="BM190" s="313"/>
      <c r="BN190" s="313"/>
      <c r="BO190" s="313"/>
      <c r="BP190" s="314"/>
      <c r="BQ190" s="294"/>
      <c r="BR190" s="295"/>
      <c r="BS190" s="295"/>
      <c r="BT190" s="295"/>
      <c r="BU190" s="295"/>
      <c r="BV190" s="295"/>
      <c r="BW190" s="296"/>
      <c r="BX190" s="294"/>
      <c r="BY190" s="295"/>
      <c r="BZ190" s="295"/>
      <c r="CA190" s="295"/>
      <c r="CB190" s="295"/>
      <c r="CC190" s="296"/>
      <c r="CD190" s="294"/>
      <c r="CE190" s="295"/>
      <c r="CF190" s="295"/>
      <c r="CG190" s="295"/>
      <c r="CH190" s="295"/>
      <c r="CI190" s="296"/>
    </row>
    <row r="191" spans="1:87" ht="18" customHeight="1" x14ac:dyDescent="0.25">
      <c r="A191" s="75"/>
      <c r="B191" s="327"/>
      <c r="C191" s="328"/>
      <c r="D191" s="328"/>
      <c r="E191" s="328"/>
      <c r="F191" s="328"/>
      <c r="G191" s="328"/>
      <c r="H191" s="328"/>
      <c r="I191" s="328"/>
      <c r="J191" s="328"/>
      <c r="K191" s="328"/>
      <c r="L191" s="328"/>
      <c r="M191" s="328"/>
      <c r="N191" s="328"/>
      <c r="O191" s="328"/>
      <c r="P191" s="328"/>
      <c r="Q191" s="328"/>
      <c r="R191" s="328"/>
      <c r="S191" s="328"/>
      <c r="T191" s="328"/>
      <c r="U191" s="328"/>
      <c r="V191" s="328"/>
      <c r="W191" s="328"/>
      <c r="X191" s="328"/>
      <c r="Y191" s="329"/>
      <c r="Z191" s="336"/>
      <c r="AA191" s="337"/>
      <c r="AB191" s="337"/>
      <c r="AC191" s="337"/>
      <c r="AD191" s="338"/>
      <c r="AE191" s="336"/>
      <c r="AF191" s="337"/>
      <c r="AG191" s="337"/>
      <c r="AH191" s="337"/>
      <c r="AI191" s="337"/>
      <c r="AJ191" s="337"/>
      <c r="AK191" s="300"/>
      <c r="AL191" s="301"/>
      <c r="AM191" s="301"/>
      <c r="AN191" s="301"/>
      <c r="AO191" s="301"/>
      <c r="AP191" s="301"/>
      <c r="AQ191" s="301"/>
      <c r="AR191" s="301"/>
      <c r="AS191" s="301"/>
      <c r="AT191" s="301"/>
      <c r="AU191" s="301"/>
      <c r="AV191" s="301"/>
      <c r="AW191" s="301"/>
      <c r="AX191" s="302"/>
      <c r="AY191" s="407"/>
      <c r="AZ191" s="304"/>
      <c r="BA191" s="304"/>
      <c r="BB191" s="408"/>
      <c r="BC191" s="306">
        <f t="shared" si="8"/>
        <v>0</v>
      </c>
      <c r="BD191" s="307"/>
      <c r="BE191" s="307"/>
      <c r="BF191" s="308"/>
      <c r="BG191" s="309"/>
      <c r="BH191" s="310"/>
      <c r="BI191" s="310"/>
      <c r="BJ191" s="311"/>
      <c r="BK191" s="312">
        <f t="shared" si="9"/>
        <v>0</v>
      </c>
      <c r="BL191" s="313"/>
      <c r="BM191" s="313"/>
      <c r="BN191" s="313"/>
      <c r="BO191" s="313"/>
      <c r="BP191" s="314"/>
      <c r="BQ191" s="294"/>
      <c r="BR191" s="295"/>
      <c r="BS191" s="295"/>
      <c r="BT191" s="295"/>
      <c r="BU191" s="295"/>
      <c r="BV191" s="295"/>
      <c r="BW191" s="296"/>
      <c r="BX191" s="294"/>
      <c r="BY191" s="295"/>
      <c r="BZ191" s="295"/>
      <c r="CA191" s="295"/>
      <c r="CB191" s="295"/>
      <c r="CC191" s="296"/>
      <c r="CD191" s="294"/>
      <c r="CE191" s="295"/>
      <c r="CF191" s="295"/>
      <c r="CG191" s="295"/>
      <c r="CH191" s="295"/>
      <c r="CI191" s="296"/>
    </row>
    <row r="192" spans="1:87" ht="18" customHeight="1" x14ac:dyDescent="0.25">
      <c r="A192" s="75"/>
      <c r="B192" s="327"/>
      <c r="C192" s="328"/>
      <c r="D192" s="328"/>
      <c r="E192" s="328"/>
      <c r="F192" s="328"/>
      <c r="G192" s="328"/>
      <c r="H192" s="328"/>
      <c r="I192" s="328"/>
      <c r="J192" s="328"/>
      <c r="K192" s="328"/>
      <c r="L192" s="328"/>
      <c r="M192" s="328"/>
      <c r="N192" s="328"/>
      <c r="O192" s="328"/>
      <c r="P192" s="328"/>
      <c r="Q192" s="328"/>
      <c r="R192" s="328"/>
      <c r="S192" s="328"/>
      <c r="T192" s="328"/>
      <c r="U192" s="328"/>
      <c r="V192" s="328"/>
      <c r="W192" s="328"/>
      <c r="X192" s="328"/>
      <c r="Y192" s="329"/>
      <c r="Z192" s="336"/>
      <c r="AA192" s="337"/>
      <c r="AB192" s="337"/>
      <c r="AC192" s="337"/>
      <c r="AD192" s="338"/>
      <c r="AE192" s="336"/>
      <c r="AF192" s="337"/>
      <c r="AG192" s="337"/>
      <c r="AH192" s="337"/>
      <c r="AI192" s="337"/>
      <c r="AJ192" s="337"/>
      <c r="AK192" s="300"/>
      <c r="AL192" s="301"/>
      <c r="AM192" s="301"/>
      <c r="AN192" s="301"/>
      <c r="AO192" s="301"/>
      <c r="AP192" s="301"/>
      <c r="AQ192" s="301"/>
      <c r="AR192" s="301"/>
      <c r="AS192" s="301"/>
      <c r="AT192" s="301"/>
      <c r="AU192" s="301"/>
      <c r="AV192" s="301"/>
      <c r="AW192" s="301"/>
      <c r="AX192" s="302"/>
      <c r="AY192" s="407"/>
      <c r="AZ192" s="304"/>
      <c r="BA192" s="304"/>
      <c r="BB192" s="408"/>
      <c r="BC192" s="306">
        <f t="shared" si="8"/>
        <v>0</v>
      </c>
      <c r="BD192" s="307"/>
      <c r="BE192" s="307"/>
      <c r="BF192" s="308"/>
      <c r="BG192" s="309"/>
      <c r="BH192" s="310"/>
      <c r="BI192" s="310"/>
      <c r="BJ192" s="311"/>
      <c r="BK192" s="312">
        <f t="shared" si="9"/>
        <v>0</v>
      </c>
      <c r="BL192" s="313"/>
      <c r="BM192" s="313"/>
      <c r="BN192" s="313"/>
      <c r="BO192" s="313"/>
      <c r="BP192" s="314"/>
      <c r="BQ192" s="294"/>
      <c r="BR192" s="295"/>
      <c r="BS192" s="295"/>
      <c r="BT192" s="295"/>
      <c r="BU192" s="295"/>
      <c r="BV192" s="295"/>
      <c r="BW192" s="296"/>
      <c r="BX192" s="294"/>
      <c r="BY192" s="295"/>
      <c r="BZ192" s="295"/>
      <c r="CA192" s="295"/>
      <c r="CB192" s="295"/>
      <c r="CC192" s="296"/>
      <c r="CD192" s="294"/>
      <c r="CE192" s="295"/>
      <c r="CF192" s="295"/>
      <c r="CG192" s="295"/>
      <c r="CH192" s="295"/>
      <c r="CI192" s="296"/>
    </row>
    <row r="193" spans="1:87" ht="18" customHeight="1" x14ac:dyDescent="0.25">
      <c r="A193" s="75"/>
      <c r="B193" s="327"/>
      <c r="C193" s="328"/>
      <c r="D193" s="328"/>
      <c r="E193" s="328"/>
      <c r="F193" s="328"/>
      <c r="G193" s="328"/>
      <c r="H193" s="328"/>
      <c r="I193" s="328"/>
      <c r="J193" s="328"/>
      <c r="K193" s="328"/>
      <c r="L193" s="328"/>
      <c r="M193" s="328"/>
      <c r="N193" s="328"/>
      <c r="O193" s="328"/>
      <c r="P193" s="328"/>
      <c r="Q193" s="328"/>
      <c r="R193" s="328"/>
      <c r="S193" s="328"/>
      <c r="T193" s="328"/>
      <c r="U193" s="328"/>
      <c r="V193" s="328"/>
      <c r="W193" s="328"/>
      <c r="X193" s="328"/>
      <c r="Y193" s="329"/>
      <c r="Z193" s="336"/>
      <c r="AA193" s="337"/>
      <c r="AB193" s="337"/>
      <c r="AC193" s="337"/>
      <c r="AD193" s="338"/>
      <c r="AE193" s="336"/>
      <c r="AF193" s="337"/>
      <c r="AG193" s="337"/>
      <c r="AH193" s="337"/>
      <c r="AI193" s="337"/>
      <c r="AJ193" s="337"/>
      <c r="AK193" s="300"/>
      <c r="AL193" s="301"/>
      <c r="AM193" s="301"/>
      <c r="AN193" s="301"/>
      <c r="AO193" s="301"/>
      <c r="AP193" s="301"/>
      <c r="AQ193" s="301"/>
      <c r="AR193" s="301"/>
      <c r="AS193" s="301"/>
      <c r="AT193" s="301"/>
      <c r="AU193" s="301"/>
      <c r="AV193" s="301"/>
      <c r="AW193" s="301"/>
      <c r="AX193" s="302"/>
      <c r="AY193" s="407"/>
      <c r="AZ193" s="304"/>
      <c r="BA193" s="304"/>
      <c r="BB193" s="408"/>
      <c r="BC193" s="306">
        <f t="shared" si="8"/>
        <v>0</v>
      </c>
      <c r="BD193" s="307"/>
      <c r="BE193" s="307"/>
      <c r="BF193" s="308"/>
      <c r="BG193" s="309"/>
      <c r="BH193" s="310"/>
      <c r="BI193" s="310"/>
      <c r="BJ193" s="311"/>
      <c r="BK193" s="312">
        <f t="shared" si="9"/>
        <v>0</v>
      </c>
      <c r="BL193" s="313"/>
      <c r="BM193" s="313"/>
      <c r="BN193" s="313"/>
      <c r="BO193" s="313"/>
      <c r="BP193" s="314"/>
      <c r="BQ193" s="294"/>
      <c r="BR193" s="295"/>
      <c r="BS193" s="295"/>
      <c r="BT193" s="295"/>
      <c r="BU193" s="295"/>
      <c r="BV193" s="295"/>
      <c r="BW193" s="296"/>
      <c r="BX193" s="294"/>
      <c r="BY193" s="295"/>
      <c r="BZ193" s="295"/>
      <c r="CA193" s="295"/>
      <c r="CB193" s="295"/>
      <c r="CC193" s="296"/>
      <c r="CD193" s="294"/>
      <c r="CE193" s="295"/>
      <c r="CF193" s="295"/>
      <c r="CG193" s="295"/>
      <c r="CH193" s="295"/>
      <c r="CI193" s="296"/>
    </row>
    <row r="194" spans="1:87" ht="18" customHeight="1" x14ac:dyDescent="0.25">
      <c r="A194" s="75"/>
      <c r="B194" s="327"/>
      <c r="C194" s="328"/>
      <c r="D194" s="328"/>
      <c r="E194" s="328"/>
      <c r="F194" s="328"/>
      <c r="G194" s="328"/>
      <c r="H194" s="328"/>
      <c r="I194" s="328"/>
      <c r="J194" s="328"/>
      <c r="K194" s="328"/>
      <c r="L194" s="328"/>
      <c r="M194" s="328"/>
      <c r="N194" s="328"/>
      <c r="O194" s="328"/>
      <c r="P194" s="328"/>
      <c r="Q194" s="328"/>
      <c r="R194" s="328"/>
      <c r="S194" s="328"/>
      <c r="T194" s="328"/>
      <c r="U194" s="328"/>
      <c r="V194" s="328"/>
      <c r="W194" s="328"/>
      <c r="X194" s="328"/>
      <c r="Y194" s="329"/>
      <c r="Z194" s="336"/>
      <c r="AA194" s="337"/>
      <c r="AB194" s="337"/>
      <c r="AC194" s="337"/>
      <c r="AD194" s="338"/>
      <c r="AE194" s="336"/>
      <c r="AF194" s="337"/>
      <c r="AG194" s="337"/>
      <c r="AH194" s="337"/>
      <c r="AI194" s="337"/>
      <c r="AJ194" s="337"/>
      <c r="AK194" s="300"/>
      <c r="AL194" s="301"/>
      <c r="AM194" s="301"/>
      <c r="AN194" s="301"/>
      <c r="AO194" s="301"/>
      <c r="AP194" s="301"/>
      <c r="AQ194" s="301"/>
      <c r="AR194" s="301"/>
      <c r="AS194" s="301"/>
      <c r="AT194" s="301"/>
      <c r="AU194" s="301"/>
      <c r="AV194" s="301"/>
      <c r="AW194" s="301"/>
      <c r="AX194" s="302"/>
      <c r="AY194" s="407"/>
      <c r="AZ194" s="304"/>
      <c r="BA194" s="304"/>
      <c r="BB194" s="408"/>
      <c r="BC194" s="306">
        <f t="shared" si="8"/>
        <v>0</v>
      </c>
      <c r="BD194" s="307"/>
      <c r="BE194" s="307"/>
      <c r="BF194" s="308"/>
      <c r="BG194" s="309"/>
      <c r="BH194" s="310"/>
      <c r="BI194" s="310"/>
      <c r="BJ194" s="311"/>
      <c r="BK194" s="312">
        <f t="shared" si="9"/>
        <v>0</v>
      </c>
      <c r="BL194" s="313"/>
      <c r="BM194" s="313"/>
      <c r="BN194" s="313"/>
      <c r="BO194" s="313"/>
      <c r="BP194" s="314"/>
      <c r="BQ194" s="294"/>
      <c r="BR194" s="295"/>
      <c r="BS194" s="295"/>
      <c r="BT194" s="295"/>
      <c r="BU194" s="295"/>
      <c r="BV194" s="295"/>
      <c r="BW194" s="296"/>
      <c r="BX194" s="294"/>
      <c r="BY194" s="295"/>
      <c r="BZ194" s="295"/>
      <c r="CA194" s="295"/>
      <c r="CB194" s="295"/>
      <c r="CC194" s="296"/>
      <c r="CD194" s="294"/>
      <c r="CE194" s="295"/>
      <c r="CF194" s="295"/>
      <c r="CG194" s="295"/>
      <c r="CH194" s="295"/>
      <c r="CI194" s="296"/>
    </row>
    <row r="195" spans="1:87" ht="18" customHeight="1" x14ac:dyDescent="0.25">
      <c r="A195" s="75"/>
      <c r="B195" s="327"/>
      <c r="C195" s="328"/>
      <c r="D195" s="328"/>
      <c r="E195" s="328"/>
      <c r="F195" s="328"/>
      <c r="G195" s="328"/>
      <c r="H195" s="328"/>
      <c r="I195" s="328"/>
      <c r="J195" s="328"/>
      <c r="K195" s="328"/>
      <c r="L195" s="328"/>
      <c r="M195" s="328"/>
      <c r="N195" s="328"/>
      <c r="O195" s="328"/>
      <c r="P195" s="328"/>
      <c r="Q195" s="328"/>
      <c r="R195" s="328"/>
      <c r="S195" s="328"/>
      <c r="T195" s="328"/>
      <c r="U195" s="328"/>
      <c r="V195" s="328"/>
      <c r="W195" s="328"/>
      <c r="X195" s="328"/>
      <c r="Y195" s="329"/>
      <c r="Z195" s="336"/>
      <c r="AA195" s="337"/>
      <c r="AB195" s="337"/>
      <c r="AC195" s="337"/>
      <c r="AD195" s="338"/>
      <c r="AE195" s="336"/>
      <c r="AF195" s="337"/>
      <c r="AG195" s="337"/>
      <c r="AH195" s="337"/>
      <c r="AI195" s="337"/>
      <c r="AJ195" s="337"/>
      <c r="AK195" s="300"/>
      <c r="AL195" s="301"/>
      <c r="AM195" s="301"/>
      <c r="AN195" s="301"/>
      <c r="AO195" s="301"/>
      <c r="AP195" s="301"/>
      <c r="AQ195" s="301"/>
      <c r="AR195" s="301"/>
      <c r="AS195" s="301"/>
      <c r="AT195" s="301"/>
      <c r="AU195" s="301"/>
      <c r="AV195" s="301"/>
      <c r="AW195" s="301"/>
      <c r="AX195" s="302"/>
      <c r="AY195" s="407"/>
      <c r="AZ195" s="304"/>
      <c r="BA195" s="304"/>
      <c r="BB195" s="408"/>
      <c r="BC195" s="306">
        <f t="shared" si="8"/>
        <v>0</v>
      </c>
      <c r="BD195" s="307"/>
      <c r="BE195" s="307"/>
      <c r="BF195" s="308"/>
      <c r="BG195" s="309"/>
      <c r="BH195" s="310"/>
      <c r="BI195" s="310"/>
      <c r="BJ195" s="311"/>
      <c r="BK195" s="312">
        <f t="shared" si="9"/>
        <v>0</v>
      </c>
      <c r="BL195" s="313"/>
      <c r="BM195" s="313"/>
      <c r="BN195" s="313"/>
      <c r="BO195" s="313"/>
      <c r="BP195" s="314"/>
      <c r="BQ195" s="294"/>
      <c r="BR195" s="295"/>
      <c r="BS195" s="295"/>
      <c r="BT195" s="295"/>
      <c r="BU195" s="295"/>
      <c r="BV195" s="295"/>
      <c r="BW195" s="296"/>
      <c r="BX195" s="294"/>
      <c r="BY195" s="295"/>
      <c r="BZ195" s="295"/>
      <c r="CA195" s="295"/>
      <c r="CB195" s="295"/>
      <c r="CC195" s="296"/>
      <c r="CD195" s="294"/>
      <c r="CE195" s="295"/>
      <c r="CF195" s="295"/>
      <c r="CG195" s="295"/>
      <c r="CH195" s="295"/>
      <c r="CI195" s="296"/>
    </row>
    <row r="196" spans="1:87" ht="18" customHeight="1" x14ac:dyDescent="0.25">
      <c r="A196" s="75"/>
      <c r="B196" s="327"/>
      <c r="C196" s="328"/>
      <c r="D196" s="328"/>
      <c r="E196" s="328"/>
      <c r="F196" s="328"/>
      <c r="G196" s="328"/>
      <c r="H196" s="328"/>
      <c r="I196" s="328"/>
      <c r="J196" s="328"/>
      <c r="K196" s="328"/>
      <c r="L196" s="328"/>
      <c r="M196" s="328"/>
      <c r="N196" s="328"/>
      <c r="O196" s="328"/>
      <c r="P196" s="328"/>
      <c r="Q196" s="328"/>
      <c r="R196" s="328"/>
      <c r="S196" s="328"/>
      <c r="T196" s="328"/>
      <c r="U196" s="328"/>
      <c r="V196" s="328"/>
      <c r="W196" s="328"/>
      <c r="X196" s="328"/>
      <c r="Y196" s="329"/>
      <c r="Z196" s="336"/>
      <c r="AA196" s="337"/>
      <c r="AB196" s="337"/>
      <c r="AC196" s="337"/>
      <c r="AD196" s="338"/>
      <c r="AE196" s="336"/>
      <c r="AF196" s="337"/>
      <c r="AG196" s="337"/>
      <c r="AH196" s="337"/>
      <c r="AI196" s="337"/>
      <c r="AJ196" s="337"/>
      <c r="AK196" s="300"/>
      <c r="AL196" s="301"/>
      <c r="AM196" s="301"/>
      <c r="AN196" s="301"/>
      <c r="AO196" s="301"/>
      <c r="AP196" s="301"/>
      <c r="AQ196" s="301"/>
      <c r="AR196" s="301"/>
      <c r="AS196" s="301"/>
      <c r="AT196" s="301"/>
      <c r="AU196" s="301"/>
      <c r="AV196" s="301"/>
      <c r="AW196" s="301"/>
      <c r="AX196" s="302"/>
      <c r="AY196" s="407"/>
      <c r="AZ196" s="304"/>
      <c r="BA196" s="304"/>
      <c r="BB196" s="408"/>
      <c r="BC196" s="306">
        <f t="shared" si="8"/>
        <v>0</v>
      </c>
      <c r="BD196" s="307"/>
      <c r="BE196" s="307"/>
      <c r="BF196" s="308"/>
      <c r="BG196" s="309"/>
      <c r="BH196" s="310"/>
      <c r="BI196" s="310"/>
      <c r="BJ196" s="311"/>
      <c r="BK196" s="312">
        <f t="shared" si="9"/>
        <v>0</v>
      </c>
      <c r="BL196" s="313"/>
      <c r="BM196" s="313"/>
      <c r="BN196" s="313"/>
      <c r="BO196" s="313"/>
      <c r="BP196" s="314"/>
      <c r="BQ196" s="294"/>
      <c r="BR196" s="295"/>
      <c r="BS196" s="295"/>
      <c r="BT196" s="295"/>
      <c r="BU196" s="295"/>
      <c r="BV196" s="295"/>
      <c r="BW196" s="296"/>
      <c r="BX196" s="294"/>
      <c r="BY196" s="295"/>
      <c r="BZ196" s="295"/>
      <c r="CA196" s="295"/>
      <c r="CB196" s="295"/>
      <c r="CC196" s="296"/>
      <c r="CD196" s="294"/>
      <c r="CE196" s="295"/>
      <c r="CF196" s="295"/>
      <c r="CG196" s="295"/>
      <c r="CH196" s="295"/>
      <c r="CI196" s="296"/>
    </row>
    <row r="197" spans="1:87" ht="18" customHeight="1" x14ac:dyDescent="0.25">
      <c r="A197" s="75"/>
      <c r="B197" s="327"/>
      <c r="C197" s="328"/>
      <c r="D197" s="328"/>
      <c r="E197" s="328"/>
      <c r="F197" s="328"/>
      <c r="G197" s="328"/>
      <c r="H197" s="328"/>
      <c r="I197" s="328"/>
      <c r="J197" s="328"/>
      <c r="K197" s="328"/>
      <c r="L197" s="328"/>
      <c r="M197" s="328"/>
      <c r="N197" s="328"/>
      <c r="O197" s="328"/>
      <c r="P197" s="328"/>
      <c r="Q197" s="328"/>
      <c r="R197" s="328"/>
      <c r="S197" s="328"/>
      <c r="T197" s="328"/>
      <c r="U197" s="328"/>
      <c r="V197" s="328"/>
      <c r="W197" s="328"/>
      <c r="X197" s="328"/>
      <c r="Y197" s="329"/>
      <c r="Z197" s="336"/>
      <c r="AA197" s="337"/>
      <c r="AB197" s="337"/>
      <c r="AC197" s="337"/>
      <c r="AD197" s="338"/>
      <c r="AE197" s="336"/>
      <c r="AF197" s="337"/>
      <c r="AG197" s="337"/>
      <c r="AH197" s="337"/>
      <c r="AI197" s="337"/>
      <c r="AJ197" s="337"/>
      <c r="AK197" s="300"/>
      <c r="AL197" s="301"/>
      <c r="AM197" s="301"/>
      <c r="AN197" s="301"/>
      <c r="AO197" s="301"/>
      <c r="AP197" s="301"/>
      <c r="AQ197" s="301"/>
      <c r="AR197" s="301"/>
      <c r="AS197" s="301"/>
      <c r="AT197" s="301"/>
      <c r="AU197" s="301"/>
      <c r="AV197" s="301"/>
      <c r="AW197" s="301"/>
      <c r="AX197" s="302"/>
      <c r="AY197" s="407"/>
      <c r="AZ197" s="304"/>
      <c r="BA197" s="304"/>
      <c r="BB197" s="408"/>
      <c r="BC197" s="306">
        <f t="shared" si="8"/>
        <v>0</v>
      </c>
      <c r="BD197" s="307"/>
      <c r="BE197" s="307"/>
      <c r="BF197" s="308"/>
      <c r="BG197" s="309"/>
      <c r="BH197" s="310"/>
      <c r="BI197" s="310"/>
      <c r="BJ197" s="311"/>
      <c r="BK197" s="312">
        <f t="shared" si="9"/>
        <v>0</v>
      </c>
      <c r="BL197" s="313"/>
      <c r="BM197" s="313"/>
      <c r="BN197" s="313"/>
      <c r="BO197" s="313"/>
      <c r="BP197" s="314"/>
      <c r="BQ197" s="294"/>
      <c r="BR197" s="295"/>
      <c r="BS197" s="295"/>
      <c r="BT197" s="295"/>
      <c r="BU197" s="295"/>
      <c r="BV197" s="295"/>
      <c r="BW197" s="296"/>
      <c r="BX197" s="294"/>
      <c r="BY197" s="295"/>
      <c r="BZ197" s="295"/>
      <c r="CA197" s="295"/>
      <c r="CB197" s="295"/>
      <c r="CC197" s="296"/>
      <c r="CD197" s="294"/>
      <c r="CE197" s="295"/>
      <c r="CF197" s="295"/>
      <c r="CG197" s="295"/>
      <c r="CH197" s="295"/>
      <c r="CI197" s="296"/>
    </row>
    <row r="198" spans="1:87" ht="18" customHeight="1" x14ac:dyDescent="0.25">
      <c r="A198" s="75"/>
      <c r="B198" s="327"/>
      <c r="C198" s="328"/>
      <c r="D198" s="328"/>
      <c r="E198" s="328"/>
      <c r="F198" s="328"/>
      <c r="G198" s="328"/>
      <c r="H198" s="328"/>
      <c r="I198" s="328"/>
      <c r="J198" s="328"/>
      <c r="K198" s="328"/>
      <c r="L198" s="328"/>
      <c r="M198" s="328"/>
      <c r="N198" s="328"/>
      <c r="O198" s="328"/>
      <c r="P198" s="328"/>
      <c r="Q198" s="328"/>
      <c r="R198" s="328"/>
      <c r="S198" s="328"/>
      <c r="T198" s="328"/>
      <c r="U198" s="328"/>
      <c r="V198" s="328"/>
      <c r="W198" s="328"/>
      <c r="X198" s="328"/>
      <c r="Y198" s="329"/>
      <c r="Z198" s="336"/>
      <c r="AA198" s="337"/>
      <c r="AB198" s="337"/>
      <c r="AC198" s="337"/>
      <c r="AD198" s="338"/>
      <c r="AE198" s="336"/>
      <c r="AF198" s="337"/>
      <c r="AG198" s="337"/>
      <c r="AH198" s="337"/>
      <c r="AI198" s="337"/>
      <c r="AJ198" s="337"/>
      <c r="AK198" s="300"/>
      <c r="AL198" s="301"/>
      <c r="AM198" s="301"/>
      <c r="AN198" s="301"/>
      <c r="AO198" s="301"/>
      <c r="AP198" s="301"/>
      <c r="AQ198" s="301"/>
      <c r="AR198" s="301"/>
      <c r="AS198" s="301"/>
      <c r="AT198" s="301"/>
      <c r="AU198" s="301"/>
      <c r="AV198" s="301"/>
      <c r="AW198" s="301"/>
      <c r="AX198" s="302"/>
      <c r="AY198" s="407"/>
      <c r="AZ198" s="304"/>
      <c r="BA198" s="304"/>
      <c r="BB198" s="408"/>
      <c r="BC198" s="306">
        <f t="shared" si="8"/>
        <v>0</v>
      </c>
      <c r="BD198" s="307"/>
      <c r="BE198" s="307"/>
      <c r="BF198" s="308"/>
      <c r="BG198" s="309"/>
      <c r="BH198" s="310"/>
      <c r="BI198" s="310"/>
      <c r="BJ198" s="311"/>
      <c r="BK198" s="312">
        <f t="shared" si="9"/>
        <v>0</v>
      </c>
      <c r="BL198" s="313"/>
      <c r="BM198" s="313"/>
      <c r="BN198" s="313"/>
      <c r="BO198" s="313"/>
      <c r="BP198" s="314"/>
      <c r="BQ198" s="294"/>
      <c r="BR198" s="295"/>
      <c r="BS198" s="295"/>
      <c r="BT198" s="295"/>
      <c r="BU198" s="295"/>
      <c r="BV198" s="295"/>
      <c r="BW198" s="296"/>
      <c r="BX198" s="294"/>
      <c r="BY198" s="295"/>
      <c r="BZ198" s="295"/>
      <c r="CA198" s="295"/>
      <c r="CB198" s="295"/>
      <c r="CC198" s="296"/>
      <c r="CD198" s="294"/>
      <c r="CE198" s="295"/>
      <c r="CF198" s="295"/>
      <c r="CG198" s="295"/>
      <c r="CH198" s="295"/>
      <c r="CI198" s="296"/>
    </row>
    <row r="199" spans="1:87" ht="18" customHeight="1" x14ac:dyDescent="0.25">
      <c r="A199" s="75"/>
      <c r="B199" s="327"/>
      <c r="C199" s="328"/>
      <c r="D199" s="328"/>
      <c r="E199" s="328"/>
      <c r="F199" s="328"/>
      <c r="G199" s="328"/>
      <c r="H199" s="328"/>
      <c r="I199" s="328"/>
      <c r="J199" s="328"/>
      <c r="K199" s="328"/>
      <c r="L199" s="328"/>
      <c r="M199" s="328"/>
      <c r="N199" s="328"/>
      <c r="O199" s="328"/>
      <c r="P199" s="328"/>
      <c r="Q199" s="328"/>
      <c r="R199" s="328"/>
      <c r="S199" s="328"/>
      <c r="T199" s="328"/>
      <c r="U199" s="328"/>
      <c r="V199" s="328"/>
      <c r="W199" s="328"/>
      <c r="X199" s="328"/>
      <c r="Y199" s="329"/>
      <c r="Z199" s="336"/>
      <c r="AA199" s="337"/>
      <c r="AB199" s="337"/>
      <c r="AC199" s="337"/>
      <c r="AD199" s="338"/>
      <c r="AE199" s="336"/>
      <c r="AF199" s="337"/>
      <c r="AG199" s="337"/>
      <c r="AH199" s="337"/>
      <c r="AI199" s="337"/>
      <c r="AJ199" s="337"/>
      <c r="AK199" s="300"/>
      <c r="AL199" s="301"/>
      <c r="AM199" s="301"/>
      <c r="AN199" s="301"/>
      <c r="AO199" s="301"/>
      <c r="AP199" s="301"/>
      <c r="AQ199" s="301"/>
      <c r="AR199" s="301"/>
      <c r="AS199" s="301"/>
      <c r="AT199" s="301"/>
      <c r="AU199" s="301"/>
      <c r="AV199" s="301"/>
      <c r="AW199" s="301"/>
      <c r="AX199" s="302"/>
      <c r="AY199" s="407"/>
      <c r="AZ199" s="304"/>
      <c r="BA199" s="304"/>
      <c r="BB199" s="408"/>
      <c r="BC199" s="306">
        <f t="shared" si="8"/>
        <v>0</v>
      </c>
      <c r="BD199" s="307"/>
      <c r="BE199" s="307"/>
      <c r="BF199" s="308"/>
      <c r="BG199" s="309"/>
      <c r="BH199" s="310"/>
      <c r="BI199" s="310"/>
      <c r="BJ199" s="311"/>
      <c r="BK199" s="312">
        <f t="shared" si="9"/>
        <v>0</v>
      </c>
      <c r="BL199" s="313"/>
      <c r="BM199" s="313"/>
      <c r="BN199" s="313"/>
      <c r="BO199" s="313"/>
      <c r="BP199" s="314"/>
      <c r="BQ199" s="294"/>
      <c r="BR199" s="295"/>
      <c r="BS199" s="295"/>
      <c r="BT199" s="295"/>
      <c r="BU199" s="295"/>
      <c r="BV199" s="295"/>
      <c r="BW199" s="296"/>
      <c r="BX199" s="294"/>
      <c r="BY199" s="295"/>
      <c r="BZ199" s="295"/>
      <c r="CA199" s="295"/>
      <c r="CB199" s="295"/>
      <c r="CC199" s="296"/>
      <c r="CD199" s="294"/>
      <c r="CE199" s="295"/>
      <c r="CF199" s="295"/>
      <c r="CG199" s="295"/>
      <c r="CH199" s="295"/>
      <c r="CI199" s="296"/>
    </row>
    <row r="200" spans="1:87" ht="18" customHeight="1" x14ac:dyDescent="0.25">
      <c r="A200" s="75"/>
      <c r="B200" s="327"/>
      <c r="C200" s="328"/>
      <c r="D200" s="328"/>
      <c r="E200" s="328"/>
      <c r="F200" s="328"/>
      <c r="G200" s="328"/>
      <c r="H200" s="328"/>
      <c r="I200" s="328"/>
      <c r="J200" s="328"/>
      <c r="K200" s="328"/>
      <c r="L200" s="328"/>
      <c r="M200" s="328"/>
      <c r="N200" s="328"/>
      <c r="O200" s="328"/>
      <c r="P200" s="328"/>
      <c r="Q200" s="328"/>
      <c r="R200" s="328"/>
      <c r="S200" s="328"/>
      <c r="T200" s="328"/>
      <c r="U200" s="328"/>
      <c r="V200" s="328"/>
      <c r="W200" s="328"/>
      <c r="X200" s="328"/>
      <c r="Y200" s="329"/>
      <c r="Z200" s="336"/>
      <c r="AA200" s="337"/>
      <c r="AB200" s="337"/>
      <c r="AC200" s="337"/>
      <c r="AD200" s="338"/>
      <c r="AE200" s="336"/>
      <c r="AF200" s="337"/>
      <c r="AG200" s="337"/>
      <c r="AH200" s="337"/>
      <c r="AI200" s="337"/>
      <c r="AJ200" s="337"/>
      <c r="AK200" s="300"/>
      <c r="AL200" s="301"/>
      <c r="AM200" s="301"/>
      <c r="AN200" s="301"/>
      <c r="AO200" s="301"/>
      <c r="AP200" s="301"/>
      <c r="AQ200" s="301"/>
      <c r="AR200" s="301"/>
      <c r="AS200" s="301"/>
      <c r="AT200" s="301"/>
      <c r="AU200" s="301"/>
      <c r="AV200" s="301"/>
      <c r="AW200" s="301"/>
      <c r="AX200" s="302"/>
      <c r="AY200" s="407"/>
      <c r="AZ200" s="304"/>
      <c r="BA200" s="304"/>
      <c r="BB200" s="408"/>
      <c r="BC200" s="306">
        <f t="shared" si="8"/>
        <v>0</v>
      </c>
      <c r="BD200" s="307"/>
      <c r="BE200" s="307"/>
      <c r="BF200" s="308"/>
      <c r="BG200" s="309"/>
      <c r="BH200" s="310"/>
      <c r="BI200" s="310"/>
      <c r="BJ200" s="311"/>
      <c r="BK200" s="312">
        <f t="shared" si="9"/>
        <v>0</v>
      </c>
      <c r="BL200" s="313"/>
      <c r="BM200" s="313"/>
      <c r="BN200" s="313"/>
      <c r="BO200" s="313"/>
      <c r="BP200" s="314"/>
      <c r="BQ200" s="294"/>
      <c r="BR200" s="295"/>
      <c r="BS200" s="295"/>
      <c r="BT200" s="295"/>
      <c r="BU200" s="295"/>
      <c r="BV200" s="295"/>
      <c r="BW200" s="296"/>
      <c r="BX200" s="294"/>
      <c r="BY200" s="295"/>
      <c r="BZ200" s="295"/>
      <c r="CA200" s="295"/>
      <c r="CB200" s="295"/>
      <c r="CC200" s="296"/>
      <c r="CD200" s="294"/>
      <c r="CE200" s="295"/>
      <c r="CF200" s="295"/>
      <c r="CG200" s="295"/>
      <c r="CH200" s="295"/>
      <c r="CI200" s="296"/>
    </row>
    <row r="201" spans="1:87" ht="18" customHeight="1" x14ac:dyDescent="0.25">
      <c r="A201" s="75"/>
      <c r="B201" s="327"/>
      <c r="C201" s="328"/>
      <c r="D201" s="328"/>
      <c r="E201" s="328"/>
      <c r="F201" s="328"/>
      <c r="G201" s="328"/>
      <c r="H201" s="328"/>
      <c r="I201" s="328"/>
      <c r="J201" s="328"/>
      <c r="K201" s="328"/>
      <c r="L201" s="328"/>
      <c r="M201" s="328"/>
      <c r="N201" s="328"/>
      <c r="O201" s="328"/>
      <c r="P201" s="328"/>
      <c r="Q201" s="328"/>
      <c r="R201" s="328"/>
      <c r="S201" s="328"/>
      <c r="T201" s="328"/>
      <c r="U201" s="328"/>
      <c r="V201" s="328"/>
      <c r="W201" s="328"/>
      <c r="X201" s="328"/>
      <c r="Y201" s="329"/>
      <c r="Z201" s="336"/>
      <c r="AA201" s="337"/>
      <c r="AB201" s="337"/>
      <c r="AC201" s="337"/>
      <c r="AD201" s="338"/>
      <c r="AE201" s="336"/>
      <c r="AF201" s="337"/>
      <c r="AG201" s="337"/>
      <c r="AH201" s="337"/>
      <c r="AI201" s="337"/>
      <c r="AJ201" s="337"/>
      <c r="AK201" s="300"/>
      <c r="AL201" s="301"/>
      <c r="AM201" s="301"/>
      <c r="AN201" s="301"/>
      <c r="AO201" s="301"/>
      <c r="AP201" s="301"/>
      <c r="AQ201" s="301"/>
      <c r="AR201" s="301"/>
      <c r="AS201" s="301"/>
      <c r="AT201" s="301"/>
      <c r="AU201" s="301"/>
      <c r="AV201" s="301"/>
      <c r="AW201" s="301"/>
      <c r="AX201" s="302"/>
      <c r="AY201" s="407"/>
      <c r="AZ201" s="304"/>
      <c r="BA201" s="304"/>
      <c r="BB201" s="408"/>
      <c r="BC201" s="306">
        <f t="shared" si="8"/>
        <v>0</v>
      </c>
      <c r="BD201" s="307"/>
      <c r="BE201" s="307"/>
      <c r="BF201" s="308"/>
      <c r="BG201" s="309"/>
      <c r="BH201" s="310"/>
      <c r="BI201" s="310"/>
      <c r="BJ201" s="311"/>
      <c r="BK201" s="312">
        <f t="shared" si="9"/>
        <v>0</v>
      </c>
      <c r="BL201" s="313"/>
      <c r="BM201" s="313"/>
      <c r="BN201" s="313"/>
      <c r="BO201" s="313"/>
      <c r="BP201" s="314"/>
      <c r="BQ201" s="294"/>
      <c r="BR201" s="295"/>
      <c r="BS201" s="295"/>
      <c r="BT201" s="295"/>
      <c r="BU201" s="295"/>
      <c r="BV201" s="295"/>
      <c r="BW201" s="296"/>
      <c r="BX201" s="294"/>
      <c r="BY201" s="295"/>
      <c r="BZ201" s="295"/>
      <c r="CA201" s="295"/>
      <c r="CB201" s="295"/>
      <c r="CC201" s="296"/>
      <c r="CD201" s="294"/>
      <c r="CE201" s="295"/>
      <c r="CF201" s="295"/>
      <c r="CG201" s="295"/>
      <c r="CH201" s="295"/>
      <c r="CI201" s="296"/>
    </row>
    <row r="202" spans="1:87" ht="18" customHeight="1" x14ac:dyDescent="0.25">
      <c r="A202" s="75"/>
      <c r="B202" s="327"/>
      <c r="C202" s="328"/>
      <c r="D202" s="328"/>
      <c r="E202" s="328"/>
      <c r="F202" s="328"/>
      <c r="G202" s="328"/>
      <c r="H202" s="328"/>
      <c r="I202" s="328"/>
      <c r="J202" s="328"/>
      <c r="K202" s="328"/>
      <c r="L202" s="328"/>
      <c r="M202" s="328"/>
      <c r="N202" s="328"/>
      <c r="O202" s="328"/>
      <c r="P202" s="328"/>
      <c r="Q202" s="328"/>
      <c r="R202" s="328"/>
      <c r="S202" s="328"/>
      <c r="T202" s="328"/>
      <c r="U202" s="328"/>
      <c r="V202" s="328"/>
      <c r="W202" s="328"/>
      <c r="X202" s="328"/>
      <c r="Y202" s="329"/>
      <c r="Z202" s="336"/>
      <c r="AA202" s="337"/>
      <c r="AB202" s="337"/>
      <c r="AC202" s="337"/>
      <c r="AD202" s="338"/>
      <c r="AE202" s="336"/>
      <c r="AF202" s="337"/>
      <c r="AG202" s="337"/>
      <c r="AH202" s="337"/>
      <c r="AI202" s="337"/>
      <c r="AJ202" s="337"/>
      <c r="AK202" s="300"/>
      <c r="AL202" s="301"/>
      <c r="AM202" s="301"/>
      <c r="AN202" s="301"/>
      <c r="AO202" s="301"/>
      <c r="AP202" s="301"/>
      <c r="AQ202" s="301"/>
      <c r="AR202" s="301"/>
      <c r="AS202" s="301"/>
      <c r="AT202" s="301"/>
      <c r="AU202" s="301"/>
      <c r="AV202" s="301"/>
      <c r="AW202" s="301"/>
      <c r="AX202" s="302"/>
      <c r="AY202" s="407"/>
      <c r="AZ202" s="304"/>
      <c r="BA202" s="304"/>
      <c r="BB202" s="408"/>
      <c r="BC202" s="306">
        <f t="shared" si="8"/>
        <v>0</v>
      </c>
      <c r="BD202" s="307"/>
      <c r="BE202" s="307"/>
      <c r="BF202" s="308"/>
      <c r="BG202" s="309"/>
      <c r="BH202" s="310"/>
      <c r="BI202" s="310"/>
      <c r="BJ202" s="311"/>
      <c r="BK202" s="312">
        <f t="shared" si="9"/>
        <v>0</v>
      </c>
      <c r="BL202" s="313"/>
      <c r="BM202" s="313"/>
      <c r="BN202" s="313"/>
      <c r="BO202" s="313"/>
      <c r="BP202" s="314"/>
      <c r="BQ202" s="294"/>
      <c r="BR202" s="295"/>
      <c r="BS202" s="295"/>
      <c r="BT202" s="295"/>
      <c r="BU202" s="295"/>
      <c r="BV202" s="295"/>
      <c r="BW202" s="296"/>
      <c r="BX202" s="294"/>
      <c r="BY202" s="295"/>
      <c r="BZ202" s="295"/>
      <c r="CA202" s="295"/>
      <c r="CB202" s="295"/>
      <c r="CC202" s="296"/>
      <c r="CD202" s="294"/>
      <c r="CE202" s="295"/>
      <c r="CF202" s="295"/>
      <c r="CG202" s="295"/>
      <c r="CH202" s="295"/>
      <c r="CI202" s="296"/>
    </row>
    <row r="203" spans="1:87" ht="18" customHeight="1" thickBot="1" x14ac:dyDescent="0.3">
      <c r="A203" s="75"/>
      <c r="B203" s="330"/>
      <c r="C203" s="331"/>
      <c r="D203" s="331"/>
      <c r="E203" s="331"/>
      <c r="F203" s="331"/>
      <c r="G203" s="331"/>
      <c r="H203" s="331"/>
      <c r="I203" s="331"/>
      <c r="J203" s="331"/>
      <c r="K203" s="331"/>
      <c r="L203" s="331"/>
      <c r="M203" s="331"/>
      <c r="N203" s="331"/>
      <c r="O203" s="331"/>
      <c r="P203" s="331"/>
      <c r="Q203" s="331"/>
      <c r="R203" s="331"/>
      <c r="S203" s="331"/>
      <c r="T203" s="331"/>
      <c r="U203" s="331"/>
      <c r="V203" s="331"/>
      <c r="W203" s="331"/>
      <c r="X203" s="331"/>
      <c r="Y203" s="332"/>
      <c r="Z203" s="339"/>
      <c r="AA203" s="340"/>
      <c r="AB203" s="340"/>
      <c r="AC203" s="340"/>
      <c r="AD203" s="341"/>
      <c r="AE203" s="339"/>
      <c r="AF203" s="340"/>
      <c r="AG203" s="340"/>
      <c r="AH203" s="340"/>
      <c r="AI203" s="340"/>
      <c r="AJ203" s="340"/>
      <c r="AK203" s="392"/>
      <c r="AL203" s="393"/>
      <c r="AM203" s="393"/>
      <c r="AN203" s="393"/>
      <c r="AO203" s="393"/>
      <c r="AP203" s="393"/>
      <c r="AQ203" s="393"/>
      <c r="AR203" s="393"/>
      <c r="AS203" s="393"/>
      <c r="AT203" s="393"/>
      <c r="AU203" s="393"/>
      <c r="AV203" s="393"/>
      <c r="AW203" s="393"/>
      <c r="AX203" s="394"/>
      <c r="AY203" s="411"/>
      <c r="AZ203" s="396"/>
      <c r="BA203" s="396"/>
      <c r="BB203" s="412"/>
      <c r="BC203" s="398">
        <f t="shared" si="8"/>
        <v>0</v>
      </c>
      <c r="BD203" s="399"/>
      <c r="BE203" s="399"/>
      <c r="BF203" s="400"/>
      <c r="BG203" s="401"/>
      <c r="BH203" s="402"/>
      <c r="BI203" s="402"/>
      <c r="BJ203" s="403"/>
      <c r="BK203" s="404">
        <f t="shared" si="9"/>
        <v>0</v>
      </c>
      <c r="BL203" s="405"/>
      <c r="BM203" s="405"/>
      <c r="BN203" s="405"/>
      <c r="BO203" s="405"/>
      <c r="BP203" s="406"/>
      <c r="BQ203" s="297"/>
      <c r="BR203" s="298"/>
      <c r="BS203" s="298"/>
      <c r="BT203" s="298"/>
      <c r="BU203" s="298"/>
      <c r="BV203" s="298"/>
      <c r="BW203" s="299"/>
      <c r="BX203" s="297"/>
      <c r="BY203" s="298"/>
      <c r="BZ203" s="298"/>
      <c r="CA203" s="298"/>
      <c r="CB203" s="298"/>
      <c r="CC203" s="299"/>
      <c r="CD203" s="297"/>
      <c r="CE203" s="298"/>
      <c r="CF203" s="298"/>
      <c r="CG203" s="298"/>
      <c r="CH203" s="298"/>
      <c r="CI203" s="299"/>
    </row>
    <row r="204" spans="1:87" ht="18" customHeight="1" thickBot="1" x14ac:dyDescent="0.3">
      <c r="A204" s="75"/>
      <c r="B204" s="377"/>
      <c r="C204" s="378"/>
      <c r="D204" s="378"/>
      <c r="E204" s="378"/>
      <c r="F204" s="378"/>
      <c r="G204" s="378"/>
      <c r="H204" s="378"/>
      <c r="I204" s="378"/>
      <c r="J204" s="378"/>
      <c r="K204" s="378"/>
      <c r="L204" s="378"/>
      <c r="M204" s="378"/>
      <c r="N204" s="378"/>
      <c r="O204" s="378"/>
      <c r="P204" s="378"/>
      <c r="Q204" s="378"/>
      <c r="R204" s="378"/>
      <c r="S204" s="378"/>
      <c r="T204" s="378"/>
      <c r="U204" s="378"/>
      <c r="V204" s="378"/>
      <c r="W204" s="378"/>
      <c r="X204" s="378"/>
      <c r="Y204" s="378"/>
      <c r="Z204" s="378"/>
      <c r="AA204" s="378"/>
      <c r="AB204" s="378"/>
      <c r="AC204" s="378"/>
      <c r="AD204" s="378"/>
      <c r="AE204" s="378"/>
      <c r="AF204" s="378"/>
      <c r="AG204" s="378"/>
      <c r="AH204" s="378"/>
      <c r="AI204" s="378"/>
      <c r="AJ204" s="379"/>
      <c r="AK204" s="380" t="s">
        <v>3</v>
      </c>
      <c r="AL204" s="381"/>
      <c r="AM204" s="381"/>
      <c r="AN204" s="381"/>
      <c r="AO204" s="381"/>
      <c r="AP204" s="381"/>
      <c r="AQ204" s="381"/>
      <c r="AR204" s="381"/>
      <c r="AS204" s="381"/>
      <c r="AT204" s="381"/>
      <c r="AU204" s="381"/>
      <c r="AV204" s="381"/>
      <c r="AW204" s="381"/>
      <c r="AX204" s="381"/>
      <c r="AY204" s="382"/>
      <c r="AZ204" s="382"/>
      <c r="BA204" s="382"/>
      <c r="BB204" s="382"/>
      <c r="BC204" s="382"/>
      <c r="BD204" s="382"/>
      <c r="BE204" s="382"/>
      <c r="BF204" s="382"/>
      <c r="BG204" s="382"/>
      <c r="BH204" s="382"/>
      <c r="BI204" s="382"/>
      <c r="BJ204" s="383"/>
      <c r="BK204" s="384">
        <f>SUM(BK174:BK203)</f>
        <v>0</v>
      </c>
      <c r="BL204" s="385"/>
      <c r="BM204" s="385"/>
      <c r="BN204" s="385"/>
      <c r="BO204" s="385"/>
      <c r="BP204" s="386"/>
      <c r="BQ204" s="387" t="s">
        <v>100</v>
      </c>
      <c r="BR204" s="388"/>
      <c r="BS204" s="388"/>
      <c r="BT204" s="388"/>
      <c r="BU204" s="388"/>
      <c r="BV204" s="388"/>
      <c r="BW204" s="388"/>
      <c r="BX204" s="388"/>
      <c r="BY204" s="388"/>
      <c r="BZ204" s="388"/>
      <c r="CA204" s="388"/>
      <c r="CB204" s="388"/>
      <c r="CC204" s="389"/>
      <c r="CD204" s="390">
        <f>+CD174*AE174</f>
        <v>0</v>
      </c>
      <c r="CE204" s="390"/>
      <c r="CF204" s="390"/>
      <c r="CG204" s="390"/>
      <c r="CH204" s="390"/>
      <c r="CI204" s="391"/>
    </row>
    <row r="205" spans="1:87" ht="18" customHeight="1" thickBot="1" x14ac:dyDescent="0.3">
      <c r="A205" s="75"/>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BG205" s="78"/>
      <c r="BH205" s="78"/>
      <c r="BI205" s="78"/>
      <c r="BJ205" s="78"/>
      <c r="BK205" s="79"/>
      <c r="BL205" s="79"/>
      <c r="BM205" s="79"/>
      <c r="BN205" s="79"/>
      <c r="BO205" s="79"/>
      <c r="BP205" s="79"/>
      <c r="BQ205" s="79"/>
      <c r="BR205" s="79"/>
      <c r="BS205" s="79"/>
      <c r="BT205" s="79"/>
      <c r="BU205" s="79"/>
      <c r="BV205" s="79"/>
      <c r="BW205" s="79"/>
      <c r="BX205" s="79"/>
      <c r="BY205" s="79"/>
      <c r="BZ205" s="79"/>
      <c r="CA205" s="79"/>
      <c r="CB205" s="79"/>
      <c r="CC205" s="79"/>
      <c r="CD205" s="79"/>
      <c r="CE205" s="79"/>
      <c r="CF205" s="79"/>
      <c r="CG205" s="79"/>
      <c r="CH205" s="79"/>
      <c r="CI205" s="79"/>
    </row>
    <row r="206" spans="1:87" ht="18" customHeight="1" x14ac:dyDescent="0.25">
      <c r="A206" s="75"/>
      <c r="B206" s="348" t="s">
        <v>0</v>
      </c>
      <c r="C206" s="349"/>
      <c r="D206" s="349"/>
      <c r="E206" s="349"/>
      <c r="F206" s="349"/>
      <c r="G206" s="349"/>
      <c r="H206" s="349"/>
      <c r="I206" s="349"/>
      <c r="J206" s="349"/>
      <c r="K206" s="349"/>
      <c r="L206" s="349"/>
      <c r="M206" s="349"/>
      <c r="N206" s="349"/>
      <c r="O206" s="349"/>
      <c r="P206" s="349"/>
      <c r="Q206" s="349"/>
      <c r="R206" s="349"/>
      <c r="S206" s="349"/>
      <c r="T206" s="349"/>
      <c r="U206" s="349"/>
      <c r="V206" s="349"/>
      <c r="W206" s="349"/>
      <c r="X206" s="349"/>
      <c r="Y206" s="350"/>
      <c r="Z206" s="348" t="s">
        <v>80</v>
      </c>
      <c r="AA206" s="349"/>
      <c r="AB206" s="349"/>
      <c r="AC206" s="349"/>
      <c r="AD206" s="350"/>
      <c r="AE206" s="357" t="s">
        <v>79</v>
      </c>
      <c r="AF206" s="358"/>
      <c r="AG206" s="358"/>
      <c r="AH206" s="358"/>
      <c r="AI206" s="358"/>
      <c r="AJ206" s="359"/>
      <c r="AK206" s="357" t="s">
        <v>81</v>
      </c>
      <c r="AL206" s="358"/>
      <c r="AM206" s="358"/>
      <c r="AN206" s="358"/>
      <c r="AO206" s="358"/>
      <c r="AP206" s="358"/>
      <c r="AQ206" s="358"/>
      <c r="AR206" s="358"/>
      <c r="AS206" s="358"/>
      <c r="AT206" s="358"/>
      <c r="AU206" s="358"/>
      <c r="AV206" s="358"/>
      <c r="AW206" s="358"/>
      <c r="AX206" s="359"/>
      <c r="AY206" s="357" t="s">
        <v>1</v>
      </c>
      <c r="AZ206" s="358"/>
      <c r="BA206" s="358"/>
      <c r="BB206" s="359"/>
      <c r="BC206" s="348" t="s">
        <v>104</v>
      </c>
      <c r="BD206" s="349"/>
      <c r="BE206" s="349"/>
      <c r="BF206" s="350"/>
      <c r="BG206" s="366" t="s">
        <v>82</v>
      </c>
      <c r="BH206" s="367"/>
      <c r="BI206" s="367"/>
      <c r="BJ206" s="368"/>
      <c r="BK206" s="315" t="s">
        <v>99</v>
      </c>
      <c r="BL206" s="316"/>
      <c r="BM206" s="316"/>
      <c r="BN206" s="316"/>
      <c r="BO206" s="316"/>
      <c r="BP206" s="317"/>
      <c r="BQ206" s="315" t="s">
        <v>83</v>
      </c>
      <c r="BR206" s="316"/>
      <c r="BS206" s="316"/>
      <c r="BT206" s="316"/>
      <c r="BU206" s="316"/>
      <c r="BV206" s="316"/>
      <c r="BW206" s="317"/>
      <c r="BX206" s="315" t="s">
        <v>84</v>
      </c>
      <c r="BY206" s="316"/>
      <c r="BZ206" s="316"/>
      <c r="CA206" s="316"/>
      <c r="CB206" s="316"/>
      <c r="CC206" s="317"/>
      <c r="CD206" s="315" t="s">
        <v>85</v>
      </c>
      <c r="CE206" s="316"/>
      <c r="CF206" s="316"/>
      <c r="CG206" s="316"/>
      <c r="CH206" s="316"/>
      <c r="CI206" s="317"/>
    </row>
    <row r="207" spans="1:87" ht="18" customHeight="1" x14ac:dyDescent="0.25">
      <c r="A207" s="75"/>
      <c r="B207" s="351"/>
      <c r="C207" s="352"/>
      <c r="D207" s="352"/>
      <c r="E207" s="352"/>
      <c r="F207" s="352"/>
      <c r="G207" s="352"/>
      <c r="H207" s="352"/>
      <c r="I207" s="352"/>
      <c r="J207" s="352"/>
      <c r="K207" s="352"/>
      <c r="L207" s="352"/>
      <c r="M207" s="352"/>
      <c r="N207" s="352"/>
      <c r="O207" s="352"/>
      <c r="P207" s="352"/>
      <c r="Q207" s="352"/>
      <c r="R207" s="352"/>
      <c r="S207" s="352"/>
      <c r="T207" s="352"/>
      <c r="U207" s="352"/>
      <c r="V207" s="352"/>
      <c r="W207" s="352"/>
      <c r="X207" s="352"/>
      <c r="Y207" s="353"/>
      <c r="Z207" s="351"/>
      <c r="AA207" s="352"/>
      <c r="AB207" s="352"/>
      <c r="AC207" s="352"/>
      <c r="AD207" s="353"/>
      <c r="AE207" s="360"/>
      <c r="AF207" s="361"/>
      <c r="AG207" s="361"/>
      <c r="AH207" s="361"/>
      <c r="AI207" s="361"/>
      <c r="AJ207" s="362"/>
      <c r="AK207" s="360"/>
      <c r="AL207" s="361"/>
      <c r="AM207" s="361"/>
      <c r="AN207" s="361"/>
      <c r="AO207" s="361"/>
      <c r="AP207" s="361"/>
      <c r="AQ207" s="361"/>
      <c r="AR207" s="361"/>
      <c r="AS207" s="361"/>
      <c r="AT207" s="361"/>
      <c r="AU207" s="361"/>
      <c r="AV207" s="361"/>
      <c r="AW207" s="361"/>
      <c r="AX207" s="362"/>
      <c r="AY207" s="360"/>
      <c r="AZ207" s="361"/>
      <c r="BA207" s="361"/>
      <c r="BB207" s="362"/>
      <c r="BC207" s="351"/>
      <c r="BD207" s="352"/>
      <c r="BE207" s="352"/>
      <c r="BF207" s="353"/>
      <c r="BG207" s="369"/>
      <c r="BH207" s="370"/>
      <c r="BI207" s="370"/>
      <c r="BJ207" s="371"/>
      <c r="BK207" s="318"/>
      <c r="BL207" s="319"/>
      <c r="BM207" s="319"/>
      <c r="BN207" s="319"/>
      <c r="BO207" s="319"/>
      <c r="BP207" s="320"/>
      <c r="BQ207" s="318"/>
      <c r="BR207" s="319"/>
      <c r="BS207" s="319"/>
      <c r="BT207" s="319"/>
      <c r="BU207" s="319"/>
      <c r="BV207" s="319"/>
      <c r="BW207" s="320"/>
      <c r="BX207" s="318"/>
      <c r="BY207" s="319"/>
      <c r="BZ207" s="319"/>
      <c r="CA207" s="319"/>
      <c r="CB207" s="319"/>
      <c r="CC207" s="320"/>
      <c r="CD207" s="318"/>
      <c r="CE207" s="319"/>
      <c r="CF207" s="319"/>
      <c r="CG207" s="319"/>
      <c r="CH207" s="319"/>
      <c r="CI207" s="320"/>
    </row>
    <row r="208" spans="1:87" ht="18" customHeight="1" thickBot="1" x14ac:dyDescent="0.3">
      <c r="A208" s="75"/>
      <c r="B208" s="354"/>
      <c r="C208" s="355"/>
      <c r="D208" s="355"/>
      <c r="E208" s="355"/>
      <c r="F208" s="355"/>
      <c r="G208" s="355"/>
      <c r="H208" s="355"/>
      <c r="I208" s="355"/>
      <c r="J208" s="355"/>
      <c r="K208" s="355"/>
      <c r="L208" s="355"/>
      <c r="M208" s="355"/>
      <c r="N208" s="355"/>
      <c r="O208" s="355"/>
      <c r="P208" s="355"/>
      <c r="Q208" s="355"/>
      <c r="R208" s="355"/>
      <c r="S208" s="355"/>
      <c r="T208" s="355"/>
      <c r="U208" s="355"/>
      <c r="V208" s="355"/>
      <c r="W208" s="355"/>
      <c r="X208" s="355"/>
      <c r="Y208" s="356"/>
      <c r="Z208" s="354"/>
      <c r="AA208" s="355"/>
      <c r="AB208" s="355"/>
      <c r="AC208" s="355"/>
      <c r="AD208" s="356"/>
      <c r="AE208" s="363"/>
      <c r="AF208" s="364"/>
      <c r="AG208" s="364"/>
      <c r="AH208" s="364"/>
      <c r="AI208" s="364"/>
      <c r="AJ208" s="365"/>
      <c r="AK208" s="360"/>
      <c r="AL208" s="361"/>
      <c r="AM208" s="361"/>
      <c r="AN208" s="361"/>
      <c r="AO208" s="361"/>
      <c r="AP208" s="361"/>
      <c r="AQ208" s="361"/>
      <c r="AR208" s="361"/>
      <c r="AS208" s="361"/>
      <c r="AT208" s="361"/>
      <c r="AU208" s="361"/>
      <c r="AV208" s="361"/>
      <c r="AW208" s="361"/>
      <c r="AX208" s="362"/>
      <c r="AY208" s="360"/>
      <c r="AZ208" s="361"/>
      <c r="BA208" s="361"/>
      <c r="BB208" s="362"/>
      <c r="BC208" s="351"/>
      <c r="BD208" s="352"/>
      <c r="BE208" s="352"/>
      <c r="BF208" s="353"/>
      <c r="BG208" s="369"/>
      <c r="BH208" s="370"/>
      <c r="BI208" s="370"/>
      <c r="BJ208" s="371"/>
      <c r="BK208" s="318"/>
      <c r="BL208" s="319"/>
      <c r="BM208" s="319"/>
      <c r="BN208" s="319"/>
      <c r="BO208" s="319"/>
      <c r="BP208" s="320"/>
      <c r="BQ208" s="321"/>
      <c r="BR208" s="322"/>
      <c r="BS208" s="322"/>
      <c r="BT208" s="322"/>
      <c r="BU208" s="322"/>
      <c r="BV208" s="322"/>
      <c r="BW208" s="323"/>
      <c r="BX208" s="321"/>
      <c r="BY208" s="322"/>
      <c r="BZ208" s="322"/>
      <c r="CA208" s="322"/>
      <c r="CB208" s="322"/>
      <c r="CC208" s="323"/>
      <c r="CD208" s="321"/>
      <c r="CE208" s="322"/>
      <c r="CF208" s="322"/>
      <c r="CG208" s="322"/>
      <c r="CH208" s="322"/>
      <c r="CI208" s="323"/>
    </row>
    <row r="209" spans="1:87" ht="18" customHeight="1" x14ac:dyDescent="0.25">
      <c r="A209" s="75"/>
      <c r="B209" s="324"/>
      <c r="C209" s="325"/>
      <c r="D209" s="325"/>
      <c r="E209" s="325"/>
      <c r="F209" s="325"/>
      <c r="G209" s="325"/>
      <c r="H209" s="325"/>
      <c r="I209" s="325"/>
      <c r="J209" s="325"/>
      <c r="K209" s="325"/>
      <c r="L209" s="325"/>
      <c r="M209" s="325"/>
      <c r="N209" s="325"/>
      <c r="O209" s="325"/>
      <c r="P209" s="325"/>
      <c r="Q209" s="325"/>
      <c r="R209" s="325"/>
      <c r="S209" s="325"/>
      <c r="T209" s="325"/>
      <c r="U209" s="325"/>
      <c r="V209" s="325"/>
      <c r="W209" s="325"/>
      <c r="X209" s="325"/>
      <c r="Y209" s="326"/>
      <c r="Z209" s="333"/>
      <c r="AA209" s="334"/>
      <c r="AB209" s="334"/>
      <c r="AC209" s="334"/>
      <c r="AD209" s="335"/>
      <c r="AE209" s="333"/>
      <c r="AF209" s="334"/>
      <c r="AG209" s="334"/>
      <c r="AH209" s="334"/>
      <c r="AI209" s="334"/>
      <c r="AJ209" s="334"/>
      <c r="AK209" s="342"/>
      <c r="AL209" s="343"/>
      <c r="AM209" s="343"/>
      <c r="AN209" s="343"/>
      <c r="AO209" s="343"/>
      <c r="AP209" s="343"/>
      <c r="AQ209" s="343"/>
      <c r="AR209" s="343"/>
      <c r="AS209" s="343"/>
      <c r="AT209" s="343"/>
      <c r="AU209" s="343"/>
      <c r="AV209" s="343"/>
      <c r="AW209" s="343"/>
      <c r="AX209" s="344"/>
      <c r="AY209" s="409"/>
      <c r="AZ209" s="346"/>
      <c r="BA209" s="346"/>
      <c r="BB209" s="410"/>
      <c r="BC209" s="345">
        <f>+$AE$209*AY209</f>
        <v>0</v>
      </c>
      <c r="BD209" s="346"/>
      <c r="BE209" s="346"/>
      <c r="BF209" s="347"/>
      <c r="BG209" s="285"/>
      <c r="BH209" s="286"/>
      <c r="BI209" s="286"/>
      <c r="BJ209" s="287"/>
      <c r="BK209" s="288">
        <f>+AY209*BG209</f>
        <v>0</v>
      </c>
      <c r="BL209" s="289"/>
      <c r="BM209" s="289"/>
      <c r="BN209" s="289"/>
      <c r="BO209" s="289"/>
      <c r="BP209" s="290"/>
      <c r="BQ209" s="291"/>
      <c r="BR209" s="292"/>
      <c r="BS209" s="292"/>
      <c r="BT209" s="292"/>
      <c r="BU209" s="292"/>
      <c r="BV209" s="292"/>
      <c r="BW209" s="293"/>
      <c r="BX209" s="291">
        <f>+(((BK239+BQ209)*30)/70)</f>
        <v>0</v>
      </c>
      <c r="BY209" s="292"/>
      <c r="BZ209" s="292"/>
      <c r="CA209" s="292"/>
      <c r="CB209" s="292"/>
      <c r="CC209" s="293"/>
      <c r="CD209" s="291">
        <f>+BK239+BQ209+BX209</f>
        <v>0</v>
      </c>
      <c r="CE209" s="292"/>
      <c r="CF209" s="292"/>
      <c r="CG209" s="292"/>
      <c r="CH209" s="292"/>
      <c r="CI209" s="293"/>
    </row>
    <row r="210" spans="1:87" ht="18" customHeight="1" x14ac:dyDescent="0.25">
      <c r="A210" s="75"/>
      <c r="B210" s="327"/>
      <c r="C210" s="328"/>
      <c r="D210" s="328"/>
      <c r="E210" s="328"/>
      <c r="F210" s="328"/>
      <c r="G210" s="328"/>
      <c r="H210" s="328"/>
      <c r="I210" s="328"/>
      <c r="J210" s="328"/>
      <c r="K210" s="328"/>
      <c r="L210" s="328"/>
      <c r="M210" s="328"/>
      <c r="N210" s="328"/>
      <c r="O210" s="328"/>
      <c r="P210" s="328"/>
      <c r="Q210" s="328"/>
      <c r="R210" s="328"/>
      <c r="S210" s="328"/>
      <c r="T210" s="328"/>
      <c r="U210" s="328"/>
      <c r="V210" s="328"/>
      <c r="W210" s="328"/>
      <c r="X210" s="328"/>
      <c r="Y210" s="329"/>
      <c r="Z210" s="336"/>
      <c r="AA210" s="337"/>
      <c r="AB210" s="337"/>
      <c r="AC210" s="337"/>
      <c r="AD210" s="338"/>
      <c r="AE210" s="336"/>
      <c r="AF210" s="337"/>
      <c r="AG210" s="337"/>
      <c r="AH210" s="337"/>
      <c r="AI210" s="337"/>
      <c r="AJ210" s="337"/>
      <c r="AK210" s="300"/>
      <c r="AL210" s="301"/>
      <c r="AM210" s="301"/>
      <c r="AN210" s="301"/>
      <c r="AO210" s="301"/>
      <c r="AP210" s="301"/>
      <c r="AQ210" s="301"/>
      <c r="AR210" s="301"/>
      <c r="AS210" s="301"/>
      <c r="AT210" s="301"/>
      <c r="AU210" s="301"/>
      <c r="AV210" s="301"/>
      <c r="AW210" s="301"/>
      <c r="AX210" s="302"/>
      <c r="AY210" s="407"/>
      <c r="AZ210" s="304"/>
      <c r="BA210" s="304"/>
      <c r="BB210" s="408"/>
      <c r="BC210" s="306">
        <f t="shared" ref="BC210:BC238" si="10">+$AE$209*AY210</f>
        <v>0</v>
      </c>
      <c r="BD210" s="307"/>
      <c r="BE210" s="307"/>
      <c r="BF210" s="308"/>
      <c r="BG210" s="309"/>
      <c r="BH210" s="310"/>
      <c r="BI210" s="310"/>
      <c r="BJ210" s="311"/>
      <c r="BK210" s="312">
        <f t="shared" ref="BK210:BK238" si="11">+AY210*BG210</f>
        <v>0</v>
      </c>
      <c r="BL210" s="313"/>
      <c r="BM210" s="313"/>
      <c r="BN210" s="313"/>
      <c r="BO210" s="313"/>
      <c r="BP210" s="314"/>
      <c r="BQ210" s="294"/>
      <c r="BR210" s="295"/>
      <c r="BS210" s="295"/>
      <c r="BT210" s="295"/>
      <c r="BU210" s="295"/>
      <c r="BV210" s="295"/>
      <c r="BW210" s="296"/>
      <c r="BX210" s="294"/>
      <c r="BY210" s="295"/>
      <c r="BZ210" s="295"/>
      <c r="CA210" s="295"/>
      <c r="CB210" s="295"/>
      <c r="CC210" s="296"/>
      <c r="CD210" s="294"/>
      <c r="CE210" s="295"/>
      <c r="CF210" s="295"/>
      <c r="CG210" s="295"/>
      <c r="CH210" s="295"/>
      <c r="CI210" s="296"/>
    </row>
    <row r="211" spans="1:87" ht="18" customHeight="1" x14ac:dyDescent="0.25">
      <c r="A211" s="75"/>
      <c r="B211" s="327"/>
      <c r="C211" s="328"/>
      <c r="D211" s="328"/>
      <c r="E211" s="328"/>
      <c r="F211" s="328"/>
      <c r="G211" s="328"/>
      <c r="H211" s="328"/>
      <c r="I211" s="328"/>
      <c r="J211" s="328"/>
      <c r="K211" s="328"/>
      <c r="L211" s="328"/>
      <c r="M211" s="328"/>
      <c r="N211" s="328"/>
      <c r="O211" s="328"/>
      <c r="P211" s="328"/>
      <c r="Q211" s="328"/>
      <c r="R211" s="328"/>
      <c r="S211" s="328"/>
      <c r="T211" s="328"/>
      <c r="U211" s="328"/>
      <c r="V211" s="328"/>
      <c r="W211" s="328"/>
      <c r="X211" s="328"/>
      <c r="Y211" s="329"/>
      <c r="Z211" s="336"/>
      <c r="AA211" s="337"/>
      <c r="AB211" s="337"/>
      <c r="AC211" s="337"/>
      <c r="AD211" s="338"/>
      <c r="AE211" s="336"/>
      <c r="AF211" s="337"/>
      <c r="AG211" s="337"/>
      <c r="AH211" s="337"/>
      <c r="AI211" s="337"/>
      <c r="AJ211" s="337"/>
      <c r="AK211" s="300"/>
      <c r="AL211" s="301"/>
      <c r="AM211" s="301"/>
      <c r="AN211" s="301"/>
      <c r="AO211" s="301"/>
      <c r="AP211" s="301"/>
      <c r="AQ211" s="301"/>
      <c r="AR211" s="301"/>
      <c r="AS211" s="301"/>
      <c r="AT211" s="301"/>
      <c r="AU211" s="301"/>
      <c r="AV211" s="301"/>
      <c r="AW211" s="301"/>
      <c r="AX211" s="302"/>
      <c r="AY211" s="407"/>
      <c r="AZ211" s="304"/>
      <c r="BA211" s="304"/>
      <c r="BB211" s="408"/>
      <c r="BC211" s="306">
        <f t="shared" si="10"/>
        <v>0</v>
      </c>
      <c r="BD211" s="307"/>
      <c r="BE211" s="307"/>
      <c r="BF211" s="308"/>
      <c r="BG211" s="309"/>
      <c r="BH211" s="310"/>
      <c r="BI211" s="310"/>
      <c r="BJ211" s="311"/>
      <c r="BK211" s="312">
        <f t="shared" si="11"/>
        <v>0</v>
      </c>
      <c r="BL211" s="313"/>
      <c r="BM211" s="313"/>
      <c r="BN211" s="313"/>
      <c r="BO211" s="313"/>
      <c r="BP211" s="314"/>
      <c r="BQ211" s="294"/>
      <c r="BR211" s="295"/>
      <c r="BS211" s="295"/>
      <c r="BT211" s="295"/>
      <c r="BU211" s="295"/>
      <c r="BV211" s="295"/>
      <c r="BW211" s="296"/>
      <c r="BX211" s="294"/>
      <c r="BY211" s="295"/>
      <c r="BZ211" s="295"/>
      <c r="CA211" s="295"/>
      <c r="CB211" s="295"/>
      <c r="CC211" s="296"/>
      <c r="CD211" s="294"/>
      <c r="CE211" s="295"/>
      <c r="CF211" s="295"/>
      <c r="CG211" s="295"/>
      <c r="CH211" s="295"/>
      <c r="CI211" s="296"/>
    </row>
    <row r="212" spans="1:87" ht="18" customHeight="1" x14ac:dyDescent="0.25">
      <c r="A212" s="75"/>
      <c r="B212" s="327"/>
      <c r="C212" s="328"/>
      <c r="D212" s="328"/>
      <c r="E212" s="328"/>
      <c r="F212" s="328"/>
      <c r="G212" s="328"/>
      <c r="H212" s="328"/>
      <c r="I212" s="328"/>
      <c r="J212" s="328"/>
      <c r="K212" s="328"/>
      <c r="L212" s="328"/>
      <c r="M212" s="328"/>
      <c r="N212" s="328"/>
      <c r="O212" s="328"/>
      <c r="P212" s="328"/>
      <c r="Q212" s="328"/>
      <c r="R212" s="328"/>
      <c r="S212" s="328"/>
      <c r="T212" s="328"/>
      <c r="U212" s="328"/>
      <c r="V212" s="328"/>
      <c r="W212" s="328"/>
      <c r="X212" s="328"/>
      <c r="Y212" s="329"/>
      <c r="Z212" s="336"/>
      <c r="AA212" s="337"/>
      <c r="AB212" s="337"/>
      <c r="AC212" s="337"/>
      <c r="AD212" s="338"/>
      <c r="AE212" s="336"/>
      <c r="AF212" s="337"/>
      <c r="AG212" s="337"/>
      <c r="AH212" s="337"/>
      <c r="AI212" s="337"/>
      <c r="AJ212" s="337"/>
      <c r="AK212" s="300"/>
      <c r="AL212" s="301"/>
      <c r="AM212" s="301"/>
      <c r="AN212" s="301"/>
      <c r="AO212" s="301"/>
      <c r="AP212" s="301"/>
      <c r="AQ212" s="301"/>
      <c r="AR212" s="301"/>
      <c r="AS212" s="301"/>
      <c r="AT212" s="301"/>
      <c r="AU212" s="301"/>
      <c r="AV212" s="301"/>
      <c r="AW212" s="301"/>
      <c r="AX212" s="302"/>
      <c r="AY212" s="407"/>
      <c r="AZ212" s="304"/>
      <c r="BA212" s="304"/>
      <c r="BB212" s="408"/>
      <c r="BC212" s="306">
        <f t="shared" si="10"/>
        <v>0</v>
      </c>
      <c r="BD212" s="307"/>
      <c r="BE212" s="307"/>
      <c r="BF212" s="308"/>
      <c r="BG212" s="309"/>
      <c r="BH212" s="310"/>
      <c r="BI212" s="310"/>
      <c r="BJ212" s="311"/>
      <c r="BK212" s="312">
        <f t="shared" si="11"/>
        <v>0</v>
      </c>
      <c r="BL212" s="313"/>
      <c r="BM212" s="313"/>
      <c r="BN212" s="313"/>
      <c r="BO212" s="313"/>
      <c r="BP212" s="314"/>
      <c r="BQ212" s="294"/>
      <c r="BR212" s="295"/>
      <c r="BS212" s="295"/>
      <c r="BT212" s="295"/>
      <c r="BU212" s="295"/>
      <c r="BV212" s="295"/>
      <c r="BW212" s="296"/>
      <c r="BX212" s="294"/>
      <c r="BY212" s="295"/>
      <c r="BZ212" s="295"/>
      <c r="CA212" s="295"/>
      <c r="CB212" s="295"/>
      <c r="CC212" s="296"/>
      <c r="CD212" s="294"/>
      <c r="CE212" s="295"/>
      <c r="CF212" s="295"/>
      <c r="CG212" s="295"/>
      <c r="CH212" s="295"/>
      <c r="CI212" s="296"/>
    </row>
    <row r="213" spans="1:87" ht="18" customHeight="1" x14ac:dyDescent="0.25">
      <c r="A213" s="75"/>
      <c r="B213" s="327"/>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9"/>
      <c r="Z213" s="336"/>
      <c r="AA213" s="337"/>
      <c r="AB213" s="337"/>
      <c r="AC213" s="337"/>
      <c r="AD213" s="338"/>
      <c r="AE213" s="336"/>
      <c r="AF213" s="337"/>
      <c r="AG213" s="337"/>
      <c r="AH213" s="337"/>
      <c r="AI213" s="337"/>
      <c r="AJ213" s="337"/>
      <c r="AK213" s="300"/>
      <c r="AL213" s="301"/>
      <c r="AM213" s="301"/>
      <c r="AN213" s="301"/>
      <c r="AO213" s="301"/>
      <c r="AP213" s="301"/>
      <c r="AQ213" s="301"/>
      <c r="AR213" s="301"/>
      <c r="AS213" s="301"/>
      <c r="AT213" s="301"/>
      <c r="AU213" s="301"/>
      <c r="AV213" s="301"/>
      <c r="AW213" s="301"/>
      <c r="AX213" s="302"/>
      <c r="AY213" s="407"/>
      <c r="AZ213" s="304"/>
      <c r="BA213" s="304"/>
      <c r="BB213" s="408"/>
      <c r="BC213" s="306">
        <f t="shared" si="10"/>
        <v>0</v>
      </c>
      <c r="BD213" s="307"/>
      <c r="BE213" s="307"/>
      <c r="BF213" s="308"/>
      <c r="BG213" s="309"/>
      <c r="BH213" s="310"/>
      <c r="BI213" s="310"/>
      <c r="BJ213" s="311"/>
      <c r="BK213" s="312">
        <f t="shared" si="11"/>
        <v>0</v>
      </c>
      <c r="BL213" s="313"/>
      <c r="BM213" s="313"/>
      <c r="BN213" s="313"/>
      <c r="BO213" s="313"/>
      <c r="BP213" s="314"/>
      <c r="BQ213" s="294"/>
      <c r="BR213" s="295"/>
      <c r="BS213" s="295"/>
      <c r="BT213" s="295"/>
      <c r="BU213" s="295"/>
      <c r="BV213" s="295"/>
      <c r="BW213" s="296"/>
      <c r="BX213" s="294"/>
      <c r="BY213" s="295"/>
      <c r="BZ213" s="295"/>
      <c r="CA213" s="295"/>
      <c r="CB213" s="295"/>
      <c r="CC213" s="296"/>
      <c r="CD213" s="294"/>
      <c r="CE213" s="295"/>
      <c r="CF213" s="295"/>
      <c r="CG213" s="295"/>
      <c r="CH213" s="295"/>
      <c r="CI213" s="296"/>
    </row>
    <row r="214" spans="1:87" ht="18" customHeight="1" x14ac:dyDescent="0.25">
      <c r="A214" s="75"/>
      <c r="B214" s="327"/>
      <c r="C214" s="328"/>
      <c r="D214" s="328"/>
      <c r="E214" s="328"/>
      <c r="F214" s="328"/>
      <c r="G214" s="328"/>
      <c r="H214" s="328"/>
      <c r="I214" s="328"/>
      <c r="J214" s="328"/>
      <c r="K214" s="328"/>
      <c r="L214" s="328"/>
      <c r="M214" s="328"/>
      <c r="N214" s="328"/>
      <c r="O214" s="328"/>
      <c r="P214" s="328"/>
      <c r="Q214" s="328"/>
      <c r="R214" s="328"/>
      <c r="S214" s="328"/>
      <c r="T214" s="328"/>
      <c r="U214" s="328"/>
      <c r="V214" s="328"/>
      <c r="W214" s="328"/>
      <c r="X214" s="328"/>
      <c r="Y214" s="329"/>
      <c r="Z214" s="336"/>
      <c r="AA214" s="337"/>
      <c r="AB214" s="337"/>
      <c r="AC214" s="337"/>
      <c r="AD214" s="338"/>
      <c r="AE214" s="336"/>
      <c r="AF214" s="337"/>
      <c r="AG214" s="337"/>
      <c r="AH214" s="337"/>
      <c r="AI214" s="337"/>
      <c r="AJ214" s="337"/>
      <c r="AK214" s="300"/>
      <c r="AL214" s="301"/>
      <c r="AM214" s="301"/>
      <c r="AN214" s="301"/>
      <c r="AO214" s="301"/>
      <c r="AP214" s="301"/>
      <c r="AQ214" s="301"/>
      <c r="AR214" s="301"/>
      <c r="AS214" s="301"/>
      <c r="AT214" s="301"/>
      <c r="AU214" s="301"/>
      <c r="AV214" s="301"/>
      <c r="AW214" s="301"/>
      <c r="AX214" s="302"/>
      <c r="AY214" s="407"/>
      <c r="AZ214" s="304"/>
      <c r="BA214" s="304"/>
      <c r="BB214" s="408"/>
      <c r="BC214" s="306">
        <f t="shared" si="10"/>
        <v>0</v>
      </c>
      <c r="BD214" s="307"/>
      <c r="BE214" s="307"/>
      <c r="BF214" s="308"/>
      <c r="BG214" s="309"/>
      <c r="BH214" s="310"/>
      <c r="BI214" s="310"/>
      <c r="BJ214" s="311"/>
      <c r="BK214" s="312">
        <f t="shared" si="11"/>
        <v>0</v>
      </c>
      <c r="BL214" s="313"/>
      <c r="BM214" s="313"/>
      <c r="BN214" s="313"/>
      <c r="BO214" s="313"/>
      <c r="BP214" s="314"/>
      <c r="BQ214" s="294"/>
      <c r="BR214" s="295"/>
      <c r="BS214" s="295"/>
      <c r="BT214" s="295"/>
      <c r="BU214" s="295"/>
      <c r="BV214" s="295"/>
      <c r="BW214" s="296"/>
      <c r="BX214" s="294"/>
      <c r="BY214" s="295"/>
      <c r="BZ214" s="295"/>
      <c r="CA214" s="295"/>
      <c r="CB214" s="295"/>
      <c r="CC214" s="296"/>
      <c r="CD214" s="294"/>
      <c r="CE214" s="295"/>
      <c r="CF214" s="295"/>
      <c r="CG214" s="295"/>
      <c r="CH214" s="295"/>
      <c r="CI214" s="296"/>
    </row>
    <row r="215" spans="1:87" ht="18" customHeight="1" x14ac:dyDescent="0.25">
      <c r="A215" s="75"/>
      <c r="B215" s="327"/>
      <c r="C215" s="328"/>
      <c r="D215" s="328"/>
      <c r="E215" s="328"/>
      <c r="F215" s="328"/>
      <c r="G215" s="328"/>
      <c r="H215" s="328"/>
      <c r="I215" s="328"/>
      <c r="J215" s="328"/>
      <c r="K215" s="328"/>
      <c r="L215" s="328"/>
      <c r="M215" s="328"/>
      <c r="N215" s="328"/>
      <c r="O215" s="328"/>
      <c r="P215" s="328"/>
      <c r="Q215" s="328"/>
      <c r="R215" s="328"/>
      <c r="S215" s="328"/>
      <c r="T215" s="328"/>
      <c r="U215" s="328"/>
      <c r="V215" s="328"/>
      <c r="W215" s="328"/>
      <c r="X215" s="328"/>
      <c r="Y215" s="329"/>
      <c r="Z215" s="336"/>
      <c r="AA215" s="337"/>
      <c r="AB215" s="337"/>
      <c r="AC215" s="337"/>
      <c r="AD215" s="338"/>
      <c r="AE215" s="336"/>
      <c r="AF215" s="337"/>
      <c r="AG215" s="337"/>
      <c r="AH215" s="337"/>
      <c r="AI215" s="337"/>
      <c r="AJ215" s="337"/>
      <c r="AK215" s="300"/>
      <c r="AL215" s="301"/>
      <c r="AM215" s="301"/>
      <c r="AN215" s="301"/>
      <c r="AO215" s="301"/>
      <c r="AP215" s="301"/>
      <c r="AQ215" s="301"/>
      <c r="AR215" s="301"/>
      <c r="AS215" s="301"/>
      <c r="AT215" s="301"/>
      <c r="AU215" s="301"/>
      <c r="AV215" s="301"/>
      <c r="AW215" s="301"/>
      <c r="AX215" s="302"/>
      <c r="AY215" s="407"/>
      <c r="AZ215" s="304"/>
      <c r="BA215" s="304"/>
      <c r="BB215" s="408"/>
      <c r="BC215" s="306">
        <f t="shared" si="10"/>
        <v>0</v>
      </c>
      <c r="BD215" s="307"/>
      <c r="BE215" s="307"/>
      <c r="BF215" s="308"/>
      <c r="BG215" s="309"/>
      <c r="BH215" s="310"/>
      <c r="BI215" s="310"/>
      <c r="BJ215" s="311"/>
      <c r="BK215" s="312">
        <f t="shared" si="11"/>
        <v>0</v>
      </c>
      <c r="BL215" s="313"/>
      <c r="BM215" s="313"/>
      <c r="BN215" s="313"/>
      <c r="BO215" s="313"/>
      <c r="BP215" s="314"/>
      <c r="BQ215" s="294"/>
      <c r="BR215" s="295"/>
      <c r="BS215" s="295"/>
      <c r="BT215" s="295"/>
      <c r="BU215" s="295"/>
      <c r="BV215" s="295"/>
      <c r="BW215" s="296"/>
      <c r="BX215" s="294"/>
      <c r="BY215" s="295"/>
      <c r="BZ215" s="295"/>
      <c r="CA215" s="295"/>
      <c r="CB215" s="295"/>
      <c r="CC215" s="296"/>
      <c r="CD215" s="294"/>
      <c r="CE215" s="295"/>
      <c r="CF215" s="295"/>
      <c r="CG215" s="295"/>
      <c r="CH215" s="295"/>
      <c r="CI215" s="296"/>
    </row>
    <row r="216" spans="1:87" ht="18" customHeight="1" x14ac:dyDescent="0.25">
      <c r="A216" s="75"/>
      <c r="B216" s="327"/>
      <c r="C216" s="328"/>
      <c r="D216" s="328"/>
      <c r="E216" s="328"/>
      <c r="F216" s="328"/>
      <c r="G216" s="328"/>
      <c r="H216" s="328"/>
      <c r="I216" s="328"/>
      <c r="J216" s="328"/>
      <c r="K216" s="328"/>
      <c r="L216" s="328"/>
      <c r="M216" s="328"/>
      <c r="N216" s="328"/>
      <c r="O216" s="328"/>
      <c r="P216" s="328"/>
      <c r="Q216" s="328"/>
      <c r="R216" s="328"/>
      <c r="S216" s="328"/>
      <c r="T216" s="328"/>
      <c r="U216" s="328"/>
      <c r="V216" s="328"/>
      <c r="W216" s="328"/>
      <c r="X216" s="328"/>
      <c r="Y216" s="329"/>
      <c r="Z216" s="336"/>
      <c r="AA216" s="337"/>
      <c r="AB216" s="337"/>
      <c r="AC216" s="337"/>
      <c r="AD216" s="338"/>
      <c r="AE216" s="336"/>
      <c r="AF216" s="337"/>
      <c r="AG216" s="337"/>
      <c r="AH216" s="337"/>
      <c r="AI216" s="337"/>
      <c r="AJ216" s="337"/>
      <c r="AK216" s="300"/>
      <c r="AL216" s="301"/>
      <c r="AM216" s="301"/>
      <c r="AN216" s="301"/>
      <c r="AO216" s="301"/>
      <c r="AP216" s="301"/>
      <c r="AQ216" s="301"/>
      <c r="AR216" s="301"/>
      <c r="AS216" s="301"/>
      <c r="AT216" s="301"/>
      <c r="AU216" s="301"/>
      <c r="AV216" s="301"/>
      <c r="AW216" s="301"/>
      <c r="AX216" s="302"/>
      <c r="AY216" s="407"/>
      <c r="AZ216" s="304"/>
      <c r="BA216" s="304"/>
      <c r="BB216" s="408"/>
      <c r="BC216" s="306">
        <f t="shared" si="10"/>
        <v>0</v>
      </c>
      <c r="BD216" s="307"/>
      <c r="BE216" s="307"/>
      <c r="BF216" s="308"/>
      <c r="BG216" s="309"/>
      <c r="BH216" s="310"/>
      <c r="BI216" s="310"/>
      <c r="BJ216" s="311"/>
      <c r="BK216" s="312">
        <f t="shared" si="11"/>
        <v>0</v>
      </c>
      <c r="BL216" s="313"/>
      <c r="BM216" s="313"/>
      <c r="BN216" s="313"/>
      <c r="BO216" s="313"/>
      <c r="BP216" s="314"/>
      <c r="BQ216" s="294"/>
      <c r="BR216" s="295"/>
      <c r="BS216" s="295"/>
      <c r="BT216" s="295"/>
      <c r="BU216" s="295"/>
      <c r="BV216" s="295"/>
      <c r="BW216" s="296"/>
      <c r="BX216" s="294"/>
      <c r="BY216" s="295"/>
      <c r="BZ216" s="295"/>
      <c r="CA216" s="295"/>
      <c r="CB216" s="295"/>
      <c r="CC216" s="296"/>
      <c r="CD216" s="294"/>
      <c r="CE216" s="295"/>
      <c r="CF216" s="295"/>
      <c r="CG216" s="295"/>
      <c r="CH216" s="295"/>
      <c r="CI216" s="296"/>
    </row>
    <row r="217" spans="1:87" ht="18" customHeight="1" x14ac:dyDescent="0.25">
      <c r="A217" s="75"/>
      <c r="B217" s="327"/>
      <c r="C217" s="328"/>
      <c r="D217" s="328"/>
      <c r="E217" s="328"/>
      <c r="F217" s="328"/>
      <c r="G217" s="328"/>
      <c r="H217" s="328"/>
      <c r="I217" s="328"/>
      <c r="J217" s="328"/>
      <c r="K217" s="328"/>
      <c r="L217" s="328"/>
      <c r="M217" s="328"/>
      <c r="N217" s="328"/>
      <c r="O217" s="328"/>
      <c r="P217" s="328"/>
      <c r="Q217" s="328"/>
      <c r="R217" s="328"/>
      <c r="S217" s="328"/>
      <c r="T217" s="328"/>
      <c r="U217" s="328"/>
      <c r="V217" s="328"/>
      <c r="W217" s="328"/>
      <c r="X217" s="328"/>
      <c r="Y217" s="329"/>
      <c r="Z217" s="336"/>
      <c r="AA217" s="337"/>
      <c r="AB217" s="337"/>
      <c r="AC217" s="337"/>
      <c r="AD217" s="338"/>
      <c r="AE217" s="336"/>
      <c r="AF217" s="337"/>
      <c r="AG217" s="337"/>
      <c r="AH217" s="337"/>
      <c r="AI217" s="337"/>
      <c r="AJ217" s="337"/>
      <c r="AK217" s="300"/>
      <c r="AL217" s="301"/>
      <c r="AM217" s="301"/>
      <c r="AN217" s="301"/>
      <c r="AO217" s="301"/>
      <c r="AP217" s="301"/>
      <c r="AQ217" s="301"/>
      <c r="AR217" s="301"/>
      <c r="AS217" s="301"/>
      <c r="AT217" s="301"/>
      <c r="AU217" s="301"/>
      <c r="AV217" s="301"/>
      <c r="AW217" s="301"/>
      <c r="AX217" s="302"/>
      <c r="AY217" s="407"/>
      <c r="AZ217" s="304"/>
      <c r="BA217" s="304"/>
      <c r="BB217" s="408"/>
      <c r="BC217" s="306">
        <f t="shared" si="10"/>
        <v>0</v>
      </c>
      <c r="BD217" s="307"/>
      <c r="BE217" s="307"/>
      <c r="BF217" s="308"/>
      <c r="BG217" s="309"/>
      <c r="BH217" s="310"/>
      <c r="BI217" s="310"/>
      <c r="BJ217" s="311"/>
      <c r="BK217" s="312">
        <f t="shared" si="11"/>
        <v>0</v>
      </c>
      <c r="BL217" s="313"/>
      <c r="BM217" s="313"/>
      <c r="BN217" s="313"/>
      <c r="BO217" s="313"/>
      <c r="BP217" s="314"/>
      <c r="BQ217" s="294"/>
      <c r="BR217" s="295"/>
      <c r="BS217" s="295"/>
      <c r="BT217" s="295"/>
      <c r="BU217" s="295"/>
      <c r="BV217" s="295"/>
      <c r="BW217" s="296"/>
      <c r="BX217" s="294"/>
      <c r="BY217" s="295"/>
      <c r="BZ217" s="295"/>
      <c r="CA217" s="295"/>
      <c r="CB217" s="295"/>
      <c r="CC217" s="296"/>
      <c r="CD217" s="294"/>
      <c r="CE217" s="295"/>
      <c r="CF217" s="295"/>
      <c r="CG217" s="295"/>
      <c r="CH217" s="295"/>
      <c r="CI217" s="296"/>
    </row>
    <row r="218" spans="1:87" ht="18" customHeight="1" x14ac:dyDescent="0.25">
      <c r="A218" s="75"/>
      <c r="B218" s="327"/>
      <c r="C218" s="328"/>
      <c r="D218" s="328"/>
      <c r="E218" s="328"/>
      <c r="F218" s="328"/>
      <c r="G218" s="328"/>
      <c r="H218" s="328"/>
      <c r="I218" s="328"/>
      <c r="J218" s="328"/>
      <c r="K218" s="328"/>
      <c r="L218" s="328"/>
      <c r="M218" s="328"/>
      <c r="N218" s="328"/>
      <c r="O218" s="328"/>
      <c r="P218" s="328"/>
      <c r="Q218" s="328"/>
      <c r="R218" s="328"/>
      <c r="S218" s="328"/>
      <c r="T218" s="328"/>
      <c r="U218" s="328"/>
      <c r="V218" s="328"/>
      <c r="W218" s="328"/>
      <c r="X218" s="328"/>
      <c r="Y218" s="329"/>
      <c r="Z218" s="336"/>
      <c r="AA218" s="337"/>
      <c r="AB218" s="337"/>
      <c r="AC218" s="337"/>
      <c r="AD218" s="338"/>
      <c r="AE218" s="336"/>
      <c r="AF218" s="337"/>
      <c r="AG218" s="337"/>
      <c r="AH218" s="337"/>
      <c r="AI218" s="337"/>
      <c r="AJ218" s="337"/>
      <c r="AK218" s="300"/>
      <c r="AL218" s="301"/>
      <c r="AM218" s="301"/>
      <c r="AN218" s="301"/>
      <c r="AO218" s="301"/>
      <c r="AP218" s="301"/>
      <c r="AQ218" s="301"/>
      <c r="AR218" s="301"/>
      <c r="AS218" s="301"/>
      <c r="AT218" s="301"/>
      <c r="AU218" s="301"/>
      <c r="AV218" s="301"/>
      <c r="AW218" s="301"/>
      <c r="AX218" s="302"/>
      <c r="AY218" s="407"/>
      <c r="AZ218" s="304"/>
      <c r="BA218" s="304"/>
      <c r="BB218" s="408"/>
      <c r="BC218" s="306">
        <f t="shared" si="10"/>
        <v>0</v>
      </c>
      <c r="BD218" s="307"/>
      <c r="BE218" s="307"/>
      <c r="BF218" s="308"/>
      <c r="BG218" s="309"/>
      <c r="BH218" s="310"/>
      <c r="BI218" s="310"/>
      <c r="BJ218" s="311"/>
      <c r="BK218" s="312">
        <f t="shared" si="11"/>
        <v>0</v>
      </c>
      <c r="BL218" s="313"/>
      <c r="BM218" s="313"/>
      <c r="BN218" s="313"/>
      <c r="BO218" s="313"/>
      <c r="BP218" s="314"/>
      <c r="BQ218" s="294"/>
      <c r="BR218" s="295"/>
      <c r="BS218" s="295"/>
      <c r="BT218" s="295"/>
      <c r="BU218" s="295"/>
      <c r="BV218" s="295"/>
      <c r="BW218" s="296"/>
      <c r="BX218" s="294"/>
      <c r="BY218" s="295"/>
      <c r="BZ218" s="295"/>
      <c r="CA218" s="295"/>
      <c r="CB218" s="295"/>
      <c r="CC218" s="296"/>
      <c r="CD218" s="294"/>
      <c r="CE218" s="295"/>
      <c r="CF218" s="295"/>
      <c r="CG218" s="295"/>
      <c r="CH218" s="295"/>
      <c r="CI218" s="296"/>
    </row>
    <row r="219" spans="1:87" ht="18" customHeight="1" x14ac:dyDescent="0.25">
      <c r="A219" s="75"/>
      <c r="B219" s="327"/>
      <c r="C219" s="328"/>
      <c r="D219" s="328"/>
      <c r="E219" s="328"/>
      <c r="F219" s="328"/>
      <c r="G219" s="328"/>
      <c r="H219" s="328"/>
      <c r="I219" s="328"/>
      <c r="J219" s="328"/>
      <c r="K219" s="328"/>
      <c r="L219" s="328"/>
      <c r="M219" s="328"/>
      <c r="N219" s="328"/>
      <c r="O219" s="328"/>
      <c r="P219" s="328"/>
      <c r="Q219" s="328"/>
      <c r="R219" s="328"/>
      <c r="S219" s="328"/>
      <c r="T219" s="328"/>
      <c r="U219" s="328"/>
      <c r="V219" s="328"/>
      <c r="W219" s="328"/>
      <c r="X219" s="328"/>
      <c r="Y219" s="329"/>
      <c r="Z219" s="336"/>
      <c r="AA219" s="337"/>
      <c r="AB219" s="337"/>
      <c r="AC219" s="337"/>
      <c r="AD219" s="338"/>
      <c r="AE219" s="336"/>
      <c r="AF219" s="337"/>
      <c r="AG219" s="337"/>
      <c r="AH219" s="337"/>
      <c r="AI219" s="337"/>
      <c r="AJ219" s="337"/>
      <c r="AK219" s="300"/>
      <c r="AL219" s="301"/>
      <c r="AM219" s="301"/>
      <c r="AN219" s="301"/>
      <c r="AO219" s="301"/>
      <c r="AP219" s="301"/>
      <c r="AQ219" s="301"/>
      <c r="AR219" s="301"/>
      <c r="AS219" s="301"/>
      <c r="AT219" s="301"/>
      <c r="AU219" s="301"/>
      <c r="AV219" s="301"/>
      <c r="AW219" s="301"/>
      <c r="AX219" s="302"/>
      <c r="AY219" s="407"/>
      <c r="AZ219" s="304"/>
      <c r="BA219" s="304"/>
      <c r="BB219" s="408"/>
      <c r="BC219" s="306">
        <f t="shared" si="10"/>
        <v>0</v>
      </c>
      <c r="BD219" s="307"/>
      <c r="BE219" s="307"/>
      <c r="BF219" s="308"/>
      <c r="BG219" s="309"/>
      <c r="BH219" s="310"/>
      <c r="BI219" s="310"/>
      <c r="BJ219" s="311"/>
      <c r="BK219" s="312">
        <f t="shared" si="11"/>
        <v>0</v>
      </c>
      <c r="BL219" s="313"/>
      <c r="BM219" s="313"/>
      <c r="BN219" s="313"/>
      <c r="BO219" s="313"/>
      <c r="BP219" s="314"/>
      <c r="BQ219" s="294"/>
      <c r="BR219" s="295"/>
      <c r="BS219" s="295"/>
      <c r="BT219" s="295"/>
      <c r="BU219" s="295"/>
      <c r="BV219" s="295"/>
      <c r="BW219" s="296"/>
      <c r="BX219" s="294"/>
      <c r="BY219" s="295"/>
      <c r="BZ219" s="295"/>
      <c r="CA219" s="295"/>
      <c r="CB219" s="295"/>
      <c r="CC219" s="296"/>
      <c r="CD219" s="294"/>
      <c r="CE219" s="295"/>
      <c r="CF219" s="295"/>
      <c r="CG219" s="295"/>
      <c r="CH219" s="295"/>
      <c r="CI219" s="296"/>
    </row>
    <row r="220" spans="1:87" ht="18" customHeight="1" x14ac:dyDescent="0.25">
      <c r="A220" s="75"/>
      <c r="B220" s="327"/>
      <c r="C220" s="328"/>
      <c r="D220" s="328"/>
      <c r="E220" s="328"/>
      <c r="F220" s="328"/>
      <c r="G220" s="328"/>
      <c r="H220" s="328"/>
      <c r="I220" s="328"/>
      <c r="J220" s="328"/>
      <c r="K220" s="328"/>
      <c r="L220" s="328"/>
      <c r="M220" s="328"/>
      <c r="N220" s="328"/>
      <c r="O220" s="328"/>
      <c r="P220" s="328"/>
      <c r="Q220" s="328"/>
      <c r="R220" s="328"/>
      <c r="S220" s="328"/>
      <c r="T220" s="328"/>
      <c r="U220" s="328"/>
      <c r="V220" s="328"/>
      <c r="W220" s="328"/>
      <c r="X220" s="328"/>
      <c r="Y220" s="329"/>
      <c r="Z220" s="336"/>
      <c r="AA220" s="337"/>
      <c r="AB220" s="337"/>
      <c r="AC220" s="337"/>
      <c r="AD220" s="338"/>
      <c r="AE220" s="336"/>
      <c r="AF220" s="337"/>
      <c r="AG220" s="337"/>
      <c r="AH220" s="337"/>
      <c r="AI220" s="337"/>
      <c r="AJ220" s="337"/>
      <c r="AK220" s="300"/>
      <c r="AL220" s="301"/>
      <c r="AM220" s="301"/>
      <c r="AN220" s="301"/>
      <c r="AO220" s="301"/>
      <c r="AP220" s="301"/>
      <c r="AQ220" s="301"/>
      <c r="AR220" s="301"/>
      <c r="AS220" s="301"/>
      <c r="AT220" s="301"/>
      <c r="AU220" s="301"/>
      <c r="AV220" s="301"/>
      <c r="AW220" s="301"/>
      <c r="AX220" s="302"/>
      <c r="AY220" s="407"/>
      <c r="AZ220" s="304"/>
      <c r="BA220" s="304"/>
      <c r="BB220" s="408"/>
      <c r="BC220" s="306">
        <f t="shared" si="10"/>
        <v>0</v>
      </c>
      <c r="BD220" s="307"/>
      <c r="BE220" s="307"/>
      <c r="BF220" s="308"/>
      <c r="BG220" s="309"/>
      <c r="BH220" s="310"/>
      <c r="BI220" s="310"/>
      <c r="BJ220" s="311"/>
      <c r="BK220" s="312">
        <f t="shared" si="11"/>
        <v>0</v>
      </c>
      <c r="BL220" s="313"/>
      <c r="BM220" s="313"/>
      <c r="BN220" s="313"/>
      <c r="BO220" s="313"/>
      <c r="BP220" s="314"/>
      <c r="BQ220" s="294"/>
      <c r="BR220" s="295"/>
      <c r="BS220" s="295"/>
      <c r="BT220" s="295"/>
      <c r="BU220" s="295"/>
      <c r="BV220" s="295"/>
      <c r="BW220" s="296"/>
      <c r="BX220" s="294"/>
      <c r="BY220" s="295"/>
      <c r="BZ220" s="295"/>
      <c r="CA220" s="295"/>
      <c r="CB220" s="295"/>
      <c r="CC220" s="296"/>
      <c r="CD220" s="294"/>
      <c r="CE220" s="295"/>
      <c r="CF220" s="295"/>
      <c r="CG220" s="295"/>
      <c r="CH220" s="295"/>
      <c r="CI220" s="296"/>
    </row>
    <row r="221" spans="1:87" ht="18" customHeight="1" x14ac:dyDescent="0.25">
      <c r="A221" s="75"/>
      <c r="B221" s="327"/>
      <c r="C221" s="328"/>
      <c r="D221" s="328"/>
      <c r="E221" s="328"/>
      <c r="F221" s="328"/>
      <c r="G221" s="328"/>
      <c r="H221" s="328"/>
      <c r="I221" s="328"/>
      <c r="J221" s="328"/>
      <c r="K221" s="328"/>
      <c r="L221" s="328"/>
      <c r="M221" s="328"/>
      <c r="N221" s="328"/>
      <c r="O221" s="328"/>
      <c r="P221" s="328"/>
      <c r="Q221" s="328"/>
      <c r="R221" s="328"/>
      <c r="S221" s="328"/>
      <c r="T221" s="328"/>
      <c r="U221" s="328"/>
      <c r="V221" s="328"/>
      <c r="W221" s="328"/>
      <c r="X221" s="328"/>
      <c r="Y221" s="329"/>
      <c r="Z221" s="336"/>
      <c r="AA221" s="337"/>
      <c r="AB221" s="337"/>
      <c r="AC221" s="337"/>
      <c r="AD221" s="338"/>
      <c r="AE221" s="336"/>
      <c r="AF221" s="337"/>
      <c r="AG221" s="337"/>
      <c r="AH221" s="337"/>
      <c r="AI221" s="337"/>
      <c r="AJ221" s="337"/>
      <c r="AK221" s="300"/>
      <c r="AL221" s="301"/>
      <c r="AM221" s="301"/>
      <c r="AN221" s="301"/>
      <c r="AO221" s="301"/>
      <c r="AP221" s="301"/>
      <c r="AQ221" s="301"/>
      <c r="AR221" s="301"/>
      <c r="AS221" s="301"/>
      <c r="AT221" s="301"/>
      <c r="AU221" s="301"/>
      <c r="AV221" s="301"/>
      <c r="AW221" s="301"/>
      <c r="AX221" s="302"/>
      <c r="AY221" s="407"/>
      <c r="AZ221" s="304"/>
      <c r="BA221" s="304"/>
      <c r="BB221" s="408"/>
      <c r="BC221" s="306">
        <f t="shared" si="10"/>
        <v>0</v>
      </c>
      <c r="BD221" s="307"/>
      <c r="BE221" s="307"/>
      <c r="BF221" s="308"/>
      <c r="BG221" s="309"/>
      <c r="BH221" s="310"/>
      <c r="BI221" s="310"/>
      <c r="BJ221" s="311"/>
      <c r="BK221" s="312">
        <f t="shared" si="11"/>
        <v>0</v>
      </c>
      <c r="BL221" s="313"/>
      <c r="BM221" s="313"/>
      <c r="BN221" s="313"/>
      <c r="BO221" s="313"/>
      <c r="BP221" s="314"/>
      <c r="BQ221" s="294"/>
      <c r="BR221" s="295"/>
      <c r="BS221" s="295"/>
      <c r="BT221" s="295"/>
      <c r="BU221" s="295"/>
      <c r="BV221" s="295"/>
      <c r="BW221" s="296"/>
      <c r="BX221" s="294"/>
      <c r="BY221" s="295"/>
      <c r="BZ221" s="295"/>
      <c r="CA221" s="295"/>
      <c r="CB221" s="295"/>
      <c r="CC221" s="296"/>
      <c r="CD221" s="294"/>
      <c r="CE221" s="295"/>
      <c r="CF221" s="295"/>
      <c r="CG221" s="295"/>
      <c r="CH221" s="295"/>
      <c r="CI221" s="296"/>
    </row>
    <row r="222" spans="1:87" ht="18" customHeight="1" x14ac:dyDescent="0.25">
      <c r="A222" s="75"/>
      <c r="B222" s="327"/>
      <c r="C222" s="328"/>
      <c r="D222" s="328"/>
      <c r="E222" s="328"/>
      <c r="F222" s="328"/>
      <c r="G222" s="328"/>
      <c r="H222" s="328"/>
      <c r="I222" s="328"/>
      <c r="J222" s="328"/>
      <c r="K222" s="328"/>
      <c r="L222" s="328"/>
      <c r="M222" s="328"/>
      <c r="N222" s="328"/>
      <c r="O222" s="328"/>
      <c r="P222" s="328"/>
      <c r="Q222" s="328"/>
      <c r="R222" s="328"/>
      <c r="S222" s="328"/>
      <c r="T222" s="328"/>
      <c r="U222" s="328"/>
      <c r="V222" s="328"/>
      <c r="W222" s="328"/>
      <c r="X222" s="328"/>
      <c r="Y222" s="329"/>
      <c r="Z222" s="336"/>
      <c r="AA222" s="337"/>
      <c r="AB222" s="337"/>
      <c r="AC222" s="337"/>
      <c r="AD222" s="338"/>
      <c r="AE222" s="336"/>
      <c r="AF222" s="337"/>
      <c r="AG222" s="337"/>
      <c r="AH222" s="337"/>
      <c r="AI222" s="337"/>
      <c r="AJ222" s="337"/>
      <c r="AK222" s="300"/>
      <c r="AL222" s="301"/>
      <c r="AM222" s="301"/>
      <c r="AN222" s="301"/>
      <c r="AO222" s="301"/>
      <c r="AP222" s="301"/>
      <c r="AQ222" s="301"/>
      <c r="AR222" s="301"/>
      <c r="AS222" s="301"/>
      <c r="AT222" s="301"/>
      <c r="AU222" s="301"/>
      <c r="AV222" s="301"/>
      <c r="AW222" s="301"/>
      <c r="AX222" s="302"/>
      <c r="AY222" s="407"/>
      <c r="AZ222" s="304"/>
      <c r="BA222" s="304"/>
      <c r="BB222" s="408"/>
      <c r="BC222" s="306">
        <f t="shared" si="10"/>
        <v>0</v>
      </c>
      <c r="BD222" s="307"/>
      <c r="BE222" s="307"/>
      <c r="BF222" s="308"/>
      <c r="BG222" s="309"/>
      <c r="BH222" s="310"/>
      <c r="BI222" s="310"/>
      <c r="BJ222" s="311"/>
      <c r="BK222" s="312">
        <f t="shared" si="11"/>
        <v>0</v>
      </c>
      <c r="BL222" s="313"/>
      <c r="BM222" s="313"/>
      <c r="BN222" s="313"/>
      <c r="BO222" s="313"/>
      <c r="BP222" s="314"/>
      <c r="BQ222" s="294"/>
      <c r="BR222" s="295"/>
      <c r="BS222" s="295"/>
      <c r="BT222" s="295"/>
      <c r="BU222" s="295"/>
      <c r="BV222" s="295"/>
      <c r="BW222" s="296"/>
      <c r="BX222" s="294"/>
      <c r="BY222" s="295"/>
      <c r="BZ222" s="295"/>
      <c r="CA222" s="295"/>
      <c r="CB222" s="295"/>
      <c r="CC222" s="296"/>
      <c r="CD222" s="294"/>
      <c r="CE222" s="295"/>
      <c r="CF222" s="295"/>
      <c r="CG222" s="295"/>
      <c r="CH222" s="295"/>
      <c r="CI222" s="296"/>
    </row>
    <row r="223" spans="1:87" ht="18" customHeight="1" x14ac:dyDescent="0.25">
      <c r="A223" s="75"/>
      <c r="B223" s="327"/>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9"/>
      <c r="Z223" s="336"/>
      <c r="AA223" s="337"/>
      <c r="AB223" s="337"/>
      <c r="AC223" s="337"/>
      <c r="AD223" s="338"/>
      <c r="AE223" s="336"/>
      <c r="AF223" s="337"/>
      <c r="AG223" s="337"/>
      <c r="AH223" s="337"/>
      <c r="AI223" s="337"/>
      <c r="AJ223" s="337"/>
      <c r="AK223" s="300"/>
      <c r="AL223" s="301"/>
      <c r="AM223" s="301"/>
      <c r="AN223" s="301"/>
      <c r="AO223" s="301"/>
      <c r="AP223" s="301"/>
      <c r="AQ223" s="301"/>
      <c r="AR223" s="301"/>
      <c r="AS223" s="301"/>
      <c r="AT223" s="301"/>
      <c r="AU223" s="301"/>
      <c r="AV223" s="301"/>
      <c r="AW223" s="301"/>
      <c r="AX223" s="302"/>
      <c r="AY223" s="407"/>
      <c r="AZ223" s="304"/>
      <c r="BA223" s="304"/>
      <c r="BB223" s="408"/>
      <c r="BC223" s="306">
        <f t="shared" si="10"/>
        <v>0</v>
      </c>
      <c r="BD223" s="307"/>
      <c r="BE223" s="307"/>
      <c r="BF223" s="308"/>
      <c r="BG223" s="309"/>
      <c r="BH223" s="310"/>
      <c r="BI223" s="310"/>
      <c r="BJ223" s="311"/>
      <c r="BK223" s="312">
        <f t="shared" si="11"/>
        <v>0</v>
      </c>
      <c r="BL223" s="313"/>
      <c r="BM223" s="313"/>
      <c r="BN223" s="313"/>
      <c r="BO223" s="313"/>
      <c r="BP223" s="314"/>
      <c r="BQ223" s="294"/>
      <c r="BR223" s="295"/>
      <c r="BS223" s="295"/>
      <c r="BT223" s="295"/>
      <c r="BU223" s="295"/>
      <c r="BV223" s="295"/>
      <c r="BW223" s="296"/>
      <c r="BX223" s="294"/>
      <c r="BY223" s="295"/>
      <c r="BZ223" s="295"/>
      <c r="CA223" s="295"/>
      <c r="CB223" s="295"/>
      <c r="CC223" s="296"/>
      <c r="CD223" s="294"/>
      <c r="CE223" s="295"/>
      <c r="CF223" s="295"/>
      <c r="CG223" s="295"/>
      <c r="CH223" s="295"/>
      <c r="CI223" s="296"/>
    </row>
    <row r="224" spans="1:87" ht="18" customHeight="1" x14ac:dyDescent="0.25">
      <c r="A224" s="75"/>
      <c r="B224" s="327"/>
      <c r="C224" s="328"/>
      <c r="D224" s="328"/>
      <c r="E224" s="328"/>
      <c r="F224" s="328"/>
      <c r="G224" s="328"/>
      <c r="H224" s="328"/>
      <c r="I224" s="328"/>
      <c r="J224" s="328"/>
      <c r="K224" s="328"/>
      <c r="L224" s="328"/>
      <c r="M224" s="328"/>
      <c r="N224" s="328"/>
      <c r="O224" s="328"/>
      <c r="P224" s="328"/>
      <c r="Q224" s="328"/>
      <c r="R224" s="328"/>
      <c r="S224" s="328"/>
      <c r="T224" s="328"/>
      <c r="U224" s="328"/>
      <c r="V224" s="328"/>
      <c r="W224" s="328"/>
      <c r="X224" s="328"/>
      <c r="Y224" s="329"/>
      <c r="Z224" s="336"/>
      <c r="AA224" s="337"/>
      <c r="AB224" s="337"/>
      <c r="AC224" s="337"/>
      <c r="AD224" s="338"/>
      <c r="AE224" s="336"/>
      <c r="AF224" s="337"/>
      <c r="AG224" s="337"/>
      <c r="AH224" s="337"/>
      <c r="AI224" s="337"/>
      <c r="AJ224" s="337"/>
      <c r="AK224" s="300"/>
      <c r="AL224" s="301"/>
      <c r="AM224" s="301"/>
      <c r="AN224" s="301"/>
      <c r="AO224" s="301"/>
      <c r="AP224" s="301"/>
      <c r="AQ224" s="301"/>
      <c r="AR224" s="301"/>
      <c r="AS224" s="301"/>
      <c r="AT224" s="301"/>
      <c r="AU224" s="301"/>
      <c r="AV224" s="301"/>
      <c r="AW224" s="301"/>
      <c r="AX224" s="302"/>
      <c r="AY224" s="407"/>
      <c r="AZ224" s="304"/>
      <c r="BA224" s="304"/>
      <c r="BB224" s="408"/>
      <c r="BC224" s="306">
        <f t="shared" si="10"/>
        <v>0</v>
      </c>
      <c r="BD224" s="307"/>
      <c r="BE224" s="307"/>
      <c r="BF224" s="308"/>
      <c r="BG224" s="309"/>
      <c r="BH224" s="310"/>
      <c r="BI224" s="310"/>
      <c r="BJ224" s="311"/>
      <c r="BK224" s="312">
        <f t="shared" si="11"/>
        <v>0</v>
      </c>
      <c r="BL224" s="313"/>
      <c r="BM224" s="313"/>
      <c r="BN224" s="313"/>
      <c r="BO224" s="313"/>
      <c r="BP224" s="314"/>
      <c r="BQ224" s="294"/>
      <c r="BR224" s="295"/>
      <c r="BS224" s="295"/>
      <c r="BT224" s="295"/>
      <c r="BU224" s="295"/>
      <c r="BV224" s="295"/>
      <c r="BW224" s="296"/>
      <c r="BX224" s="294"/>
      <c r="BY224" s="295"/>
      <c r="BZ224" s="295"/>
      <c r="CA224" s="295"/>
      <c r="CB224" s="295"/>
      <c r="CC224" s="296"/>
      <c r="CD224" s="294"/>
      <c r="CE224" s="295"/>
      <c r="CF224" s="295"/>
      <c r="CG224" s="295"/>
      <c r="CH224" s="295"/>
      <c r="CI224" s="296"/>
    </row>
    <row r="225" spans="1:87" ht="18" customHeight="1" x14ac:dyDescent="0.25">
      <c r="A225" s="75"/>
      <c r="B225" s="327"/>
      <c r="C225" s="328"/>
      <c r="D225" s="328"/>
      <c r="E225" s="328"/>
      <c r="F225" s="328"/>
      <c r="G225" s="328"/>
      <c r="H225" s="328"/>
      <c r="I225" s="328"/>
      <c r="J225" s="328"/>
      <c r="K225" s="328"/>
      <c r="L225" s="328"/>
      <c r="M225" s="328"/>
      <c r="N225" s="328"/>
      <c r="O225" s="328"/>
      <c r="P225" s="328"/>
      <c r="Q225" s="328"/>
      <c r="R225" s="328"/>
      <c r="S225" s="328"/>
      <c r="T225" s="328"/>
      <c r="U225" s="328"/>
      <c r="V225" s="328"/>
      <c r="W225" s="328"/>
      <c r="X225" s="328"/>
      <c r="Y225" s="329"/>
      <c r="Z225" s="336"/>
      <c r="AA225" s="337"/>
      <c r="AB225" s="337"/>
      <c r="AC225" s="337"/>
      <c r="AD225" s="338"/>
      <c r="AE225" s="336"/>
      <c r="AF225" s="337"/>
      <c r="AG225" s="337"/>
      <c r="AH225" s="337"/>
      <c r="AI225" s="337"/>
      <c r="AJ225" s="337"/>
      <c r="AK225" s="300"/>
      <c r="AL225" s="301"/>
      <c r="AM225" s="301"/>
      <c r="AN225" s="301"/>
      <c r="AO225" s="301"/>
      <c r="AP225" s="301"/>
      <c r="AQ225" s="301"/>
      <c r="AR225" s="301"/>
      <c r="AS225" s="301"/>
      <c r="AT225" s="301"/>
      <c r="AU225" s="301"/>
      <c r="AV225" s="301"/>
      <c r="AW225" s="301"/>
      <c r="AX225" s="302"/>
      <c r="AY225" s="407"/>
      <c r="AZ225" s="304"/>
      <c r="BA225" s="304"/>
      <c r="BB225" s="408"/>
      <c r="BC225" s="306">
        <f t="shared" si="10"/>
        <v>0</v>
      </c>
      <c r="BD225" s="307"/>
      <c r="BE225" s="307"/>
      <c r="BF225" s="308"/>
      <c r="BG225" s="309"/>
      <c r="BH225" s="310"/>
      <c r="BI225" s="310"/>
      <c r="BJ225" s="311"/>
      <c r="BK225" s="312">
        <f t="shared" si="11"/>
        <v>0</v>
      </c>
      <c r="BL225" s="313"/>
      <c r="BM225" s="313"/>
      <c r="BN225" s="313"/>
      <c r="BO225" s="313"/>
      <c r="BP225" s="314"/>
      <c r="BQ225" s="294"/>
      <c r="BR225" s="295"/>
      <c r="BS225" s="295"/>
      <c r="BT225" s="295"/>
      <c r="BU225" s="295"/>
      <c r="BV225" s="295"/>
      <c r="BW225" s="296"/>
      <c r="BX225" s="294"/>
      <c r="BY225" s="295"/>
      <c r="BZ225" s="295"/>
      <c r="CA225" s="295"/>
      <c r="CB225" s="295"/>
      <c r="CC225" s="296"/>
      <c r="CD225" s="294"/>
      <c r="CE225" s="295"/>
      <c r="CF225" s="295"/>
      <c r="CG225" s="295"/>
      <c r="CH225" s="295"/>
      <c r="CI225" s="296"/>
    </row>
    <row r="226" spans="1:87" ht="18" customHeight="1" x14ac:dyDescent="0.25">
      <c r="A226" s="75"/>
      <c r="B226" s="327"/>
      <c r="C226" s="328"/>
      <c r="D226" s="328"/>
      <c r="E226" s="328"/>
      <c r="F226" s="328"/>
      <c r="G226" s="328"/>
      <c r="H226" s="328"/>
      <c r="I226" s="328"/>
      <c r="J226" s="328"/>
      <c r="K226" s="328"/>
      <c r="L226" s="328"/>
      <c r="M226" s="328"/>
      <c r="N226" s="328"/>
      <c r="O226" s="328"/>
      <c r="P226" s="328"/>
      <c r="Q226" s="328"/>
      <c r="R226" s="328"/>
      <c r="S226" s="328"/>
      <c r="T226" s="328"/>
      <c r="U226" s="328"/>
      <c r="V226" s="328"/>
      <c r="W226" s="328"/>
      <c r="X226" s="328"/>
      <c r="Y226" s="329"/>
      <c r="Z226" s="336"/>
      <c r="AA226" s="337"/>
      <c r="AB226" s="337"/>
      <c r="AC226" s="337"/>
      <c r="AD226" s="338"/>
      <c r="AE226" s="336"/>
      <c r="AF226" s="337"/>
      <c r="AG226" s="337"/>
      <c r="AH226" s="337"/>
      <c r="AI226" s="337"/>
      <c r="AJ226" s="337"/>
      <c r="AK226" s="300"/>
      <c r="AL226" s="301"/>
      <c r="AM226" s="301"/>
      <c r="AN226" s="301"/>
      <c r="AO226" s="301"/>
      <c r="AP226" s="301"/>
      <c r="AQ226" s="301"/>
      <c r="AR226" s="301"/>
      <c r="AS226" s="301"/>
      <c r="AT226" s="301"/>
      <c r="AU226" s="301"/>
      <c r="AV226" s="301"/>
      <c r="AW226" s="301"/>
      <c r="AX226" s="302"/>
      <c r="AY226" s="407"/>
      <c r="AZ226" s="304"/>
      <c r="BA226" s="304"/>
      <c r="BB226" s="408"/>
      <c r="BC226" s="306">
        <f t="shared" si="10"/>
        <v>0</v>
      </c>
      <c r="BD226" s="307"/>
      <c r="BE226" s="307"/>
      <c r="BF226" s="308"/>
      <c r="BG226" s="309"/>
      <c r="BH226" s="310"/>
      <c r="BI226" s="310"/>
      <c r="BJ226" s="311"/>
      <c r="BK226" s="312">
        <f t="shared" si="11"/>
        <v>0</v>
      </c>
      <c r="BL226" s="313"/>
      <c r="BM226" s="313"/>
      <c r="BN226" s="313"/>
      <c r="BO226" s="313"/>
      <c r="BP226" s="314"/>
      <c r="BQ226" s="294"/>
      <c r="BR226" s="295"/>
      <c r="BS226" s="295"/>
      <c r="BT226" s="295"/>
      <c r="BU226" s="295"/>
      <c r="BV226" s="295"/>
      <c r="BW226" s="296"/>
      <c r="BX226" s="294"/>
      <c r="BY226" s="295"/>
      <c r="BZ226" s="295"/>
      <c r="CA226" s="295"/>
      <c r="CB226" s="295"/>
      <c r="CC226" s="296"/>
      <c r="CD226" s="294"/>
      <c r="CE226" s="295"/>
      <c r="CF226" s="295"/>
      <c r="CG226" s="295"/>
      <c r="CH226" s="295"/>
      <c r="CI226" s="296"/>
    </row>
    <row r="227" spans="1:87" ht="18" customHeight="1" x14ac:dyDescent="0.25">
      <c r="A227" s="75"/>
      <c r="B227" s="327"/>
      <c r="C227" s="328"/>
      <c r="D227" s="328"/>
      <c r="E227" s="328"/>
      <c r="F227" s="328"/>
      <c r="G227" s="328"/>
      <c r="H227" s="328"/>
      <c r="I227" s="328"/>
      <c r="J227" s="328"/>
      <c r="K227" s="328"/>
      <c r="L227" s="328"/>
      <c r="M227" s="328"/>
      <c r="N227" s="328"/>
      <c r="O227" s="328"/>
      <c r="P227" s="328"/>
      <c r="Q227" s="328"/>
      <c r="R227" s="328"/>
      <c r="S227" s="328"/>
      <c r="T227" s="328"/>
      <c r="U227" s="328"/>
      <c r="V227" s="328"/>
      <c r="W227" s="328"/>
      <c r="X227" s="328"/>
      <c r="Y227" s="329"/>
      <c r="Z227" s="336"/>
      <c r="AA227" s="337"/>
      <c r="AB227" s="337"/>
      <c r="AC227" s="337"/>
      <c r="AD227" s="338"/>
      <c r="AE227" s="336"/>
      <c r="AF227" s="337"/>
      <c r="AG227" s="337"/>
      <c r="AH227" s="337"/>
      <c r="AI227" s="337"/>
      <c r="AJ227" s="337"/>
      <c r="AK227" s="300"/>
      <c r="AL227" s="301"/>
      <c r="AM227" s="301"/>
      <c r="AN227" s="301"/>
      <c r="AO227" s="301"/>
      <c r="AP227" s="301"/>
      <c r="AQ227" s="301"/>
      <c r="AR227" s="301"/>
      <c r="AS227" s="301"/>
      <c r="AT227" s="301"/>
      <c r="AU227" s="301"/>
      <c r="AV227" s="301"/>
      <c r="AW227" s="301"/>
      <c r="AX227" s="302"/>
      <c r="AY227" s="407"/>
      <c r="AZ227" s="304"/>
      <c r="BA227" s="304"/>
      <c r="BB227" s="408"/>
      <c r="BC227" s="306">
        <f t="shared" si="10"/>
        <v>0</v>
      </c>
      <c r="BD227" s="307"/>
      <c r="BE227" s="307"/>
      <c r="BF227" s="308"/>
      <c r="BG227" s="309"/>
      <c r="BH227" s="310"/>
      <c r="BI227" s="310"/>
      <c r="BJ227" s="311"/>
      <c r="BK227" s="312">
        <f t="shared" si="11"/>
        <v>0</v>
      </c>
      <c r="BL227" s="313"/>
      <c r="BM227" s="313"/>
      <c r="BN227" s="313"/>
      <c r="BO227" s="313"/>
      <c r="BP227" s="314"/>
      <c r="BQ227" s="294"/>
      <c r="BR227" s="295"/>
      <c r="BS227" s="295"/>
      <c r="BT227" s="295"/>
      <c r="BU227" s="295"/>
      <c r="BV227" s="295"/>
      <c r="BW227" s="296"/>
      <c r="BX227" s="294"/>
      <c r="BY227" s="295"/>
      <c r="BZ227" s="295"/>
      <c r="CA227" s="295"/>
      <c r="CB227" s="295"/>
      <c r="CC227" s="296"/>
      <c r="CD227" s="294"/>
      <c r="CE227" s="295"/>
      <c r="CF227" s="295"/>
      <c r="CG227" s="295"/>
      <c r="CH227" s="295"/>
      <c r="CI227" s="296"/>
    </row>
    <row r="228" spans="1:87" ht="18" customHeight="1" x14ac:dyDescent="0.25">
      <c r="A228" s="75"/>
      <c r="B228" s="327"/>
      <c r="C228" s="328"/>
      <c r="D228" s="328"/>
      <c r="E228" s="328"/>
      <c r="F228" s="328"/>
      <c r="G228" s="328"/>
      <c r="H228" s="328"/>
      <c r="I228" s="328"/>
      <c r="J228" s="328"/>
      <c r="K228" s="328"/>
      <c r="L228" s="328"/>
      <c r="M228" s="328"/>
      <c r="N228" s="328"/>
      <c r="O228" s="328"/>
      <c r="P228" s="328"/>
      <c r="Q228" s="328"/>
      <c r="R228" s="328"/>
      <c r="S228" s="328"/>
      <c r="T228" s="328"/>
      <c r="U228" s="328"/>
      <c r="V228" s="328"/>
      <c r="W228" s="328"/>
      <c r="X228" s="328"/>
      <c r="Y228" s="329"/>
      <c r="Z228" s="336"/>
      <c r="AA228" s="337"/>
      <c r="AB228" s="337"/>
      <c r="AC228" s="337"/>
      <c r="AD228" s="338"/>
      <c r="AE228" s="336"/>
      <c r="AF228" s="337"/>
      <c r="AG228" s="337"/>
      <c r="AH228" s="337"/>
      <c r="AI228" s="337"/>
      <c r="AJ228" s="337"/>
      <c r="AK228" s="300"/>
      <c r="AL228" s="301"/>
      <c r="AM228" s="301"/>
      <c r="AN228" s="301"/>
      <c r="AO228" s="301"/>
      <c r="AP228" s="301"/>
      <c r="AQ228" s="301"/>
      <c r="AR228" s="301"/>
      <c r="AS228" s="301"/>
      <c r="AT228" s="301"/>
      <c r="AU228" s="301"/>
      <c r="AV228" s="301"/>
      <c r="AW228" s="301"/>
      <c r="AX228" s="302"/>
      <c r="AY228" s="407"/>
      <c r="AZ228" s="304"/>
      <c r="BA228" s="304"/>
      <c r="BB228" s="408"/>
      <c r="BC228" s="306">
        <f t="shared" si="10"/>
        <v>0</v>
      </c>
      <c r="BD228" s="307"/>
      <c r="BE228" s="307"/>
      <c r="BF228" s="308"/>
      <c r="BG228" s="309"/>
      <c r="BH228" s="310"/>
      <c r="BI228" s="310"/>
      <c r="BJ228" s="311"/>
      <c r="BK228" s="312">
        <f t="shared" si="11"/>
        <v>0</v>
      </c>
      <c r="BL228" s="313"/>
      <c r="BM228" s="313"/>
      <c r="BN228" s="313"/>
      <c r="BO228" s="313"/>
      <c r="BP228" s="314"/>
      <c r="BQ228" s="294"/>
      <c r="BR228" s="295"/>
      <c r="BS228" s="295"/>
      <c r="BT228" s="295"/>
      <c r="BU228" s="295"/>
      <c r="BV228" s="295"/>
      <c r="BW228" s="296"/>
      <c r="BX228" s="294"/>
      <c r="BY228" s="295"/>
      <c r="BZ228" s="295"/>
      <c r="CA228" s="295"/>
      <c r="CB228" s="295"/>
      <c r="CC228" s="296"/>
      <c r="CD228" s="294"/>
      <c r="CE228" s="295"/>
      <c r="CF228" s="295"/>
      <c r="CG228" s="295"/>
      <c r="CH228" s="295"/>
      <c r="CI228" s="296"/>
    </row>
    <row r="229" spans="1:87" ht="18" customHeight="1" x14ac:dyDescent="0.25">
      <c r="A229" s="75"/>
      <c r="B229" s="327"/>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9"/>
      <c r="Z229" s="336"/>
      <c r="AA229" s="337"/>
      <c r="AB229" s="337"/>
      <c r="AC229" s="337"/>
      <c r="AD229" s="338"/>
      <c r="AE229" s="336"/>
      <c r="AF229" s="337"/>
      <c r="AG229" s="337"/>
      <c r="AH229" s="337"/>
      <c r="AI229" s="337"/>
      <c r="AJ229" s="337"/>
      <c r="AK229" s="300"/>
      <c r="AL229" s="301"/>
      <c r="AM229" s="301"/>
      <c r="AN229" s="301"/>
      <c r="AO229" s="301"/>
      <c r="AP229" s="301"/>
      <c r="AQ229" s="301"/>
      <c r="AR229" s="301"/>
      <c r="AS229" s="301"/>
      <c r="AT229" s="301"/>
      <c r="AU229" s="301"/>
      <c r="AV229" s="301"/>
      <c r="AW229" s="301"/>
      <c r="AX229" s="302"/>
      <c r="AY229" s="407"/>
      <c r="AZ229" s="304"/>
      <c r="BA229" s="304"/>
      <c r="BB229" s="408"/>
      <c r="BC229" s="306">
        <f t="shared" si="10"/>
        <v>0</v>
      </c>
      <c r="BD229" s="307"/>
      <c r="BE229" s="307"/>
      <c r="BF229" s="308"/>
      <c r="BG229" s="309"/>
      <c r="BH229" s="310"/>
      <c r="BI229" s="310"/>
      <c r="BJ229" s="311"/>
      <c r="BK229" s="312">
        <f t="shared" si="11"/>
        <v>0</v>
      </c>
      <c r="BL229" s="313"/>
      <c r="BM229" s="313"/>
      <c r="BN229" s="313"/>
      <c r="BO229" s="313"/>
      <c r="BP229" s="314"/>
      <c r="BQ229" s="294"/>
      <c r="BR229" s="295"/>
      <c r="BS229" s="295"/>
      <c r="BT229" s="295"/>
      <c r="BU229" s="295"/>
      <c r="BV229" s="295"/>
      <c r="BW229" s="296"/>
      <c r="BX229" s="294"/>
      <c r="BY229" s="295"/>
      <c r="BZ229" s="295"/>
      <c r="CA229" s="295"/>
      <c r="CB229" s="295"/>
      <c r="CC229" s="296"/>
      <c r="CD229" s="294"/>
      <c r="CE229" s="295"/>
      <c r="CF229" s="295"/>
      <c r="CG229" s="295"/>
      <c r="CH229" s="295"/>
      <c r="CI229" s="296"/>
    </row>
    <row r="230" spans="1:87" ht="18" customHeight="1" x14ac:dyDescent="0.25">
      <c r="A230" s="75"/>
      <c r="B230" s="327"/>
      <c r="C230" s="328"/>
      <c r="D230" s="328"/>
      <c r="E230" s="328"/>
      <c r="F230" s="328"/>
      <c r="G230" s="328"/>
      <c r="H230" s="328"/>
      <c r="I230" s="328"/>
      <c r="J230" s="328"/>
      <c r="K230" s="328"/>
      <c r="L230" s="328"/>
      <c r="M230" s="328"/>
      <c r="N230" s="328"/>
      <c r="O230" s="328"/>
      <c r="P230" s="328"/>
      <c r="Q230" s="328"/>
      <c r="R230" s="328"/>
      <c r="S230" s="328"/>
      <c r="T230" s="328"/>
      <c r="U230" s="328"/>
      <c r="V230" s="328"/>
      <c r="W230" s="328"/>
      <c r="X230" s="328"/>
      <c r="Y230" s="329"/>
      <c r="Z230" s="336"/>
      <c r="AA230" s="337"/>
      <c r="AB230" s="337"/>
      <c r="AC230" s="337"/>
      <c r="AD230" s="338"/>
      <c r="AE230" s="336"/>
      <c r="AF230" s="337"/>
      <c r="AG230" s="337"/>
      <c r="AH230" s="337"/>
      <c r="AI230" s="337"/>
      <c r="AJ230" s="337"/>
      <c r="AK230" s="300"/>
      <c r="AL230" s="301"/>
      <c r="AM230" s="301"/>
      <c r="AN230" s="301"/>
      <c r="AO230" s="301"/>
      <c r="AP230" s="301"/>
      <c r="AQ230" s="301"/>
      <c r="AR230" s="301"/>
      <c r="AS230" s="301"/>
      <c r="AT230" s="301"/>
      <c r="AU230" s="301"/>
      <c r="AV230" s="301"/>
      <c r="AW230" s="301"/>
      <c r="AX230" s="302"/>
      <c r="AY230" s="407"/>
      <c r="AZ230" s="304"/>
      <c r="BA230" s="304"/>
      <c r="BB230" s="408"/>
      <c r="BC230" s="306">
        <f t="shared" si="10"/>
        <v>0</v>
      </c>
      <c r="BD230" s="307"/>
      <c r="BE230" s="307"/>
      <c r="BF230" s="308"/>
      <c r="BG230" s="309"/>
      <c r="BH230" s="310"/>
      <c r="BI230" s="310"/>
      <c r="BJ230" s="311"/>
      <c r="BK230" s="312">
        <f t="shared" si="11"/>
        <v>0</v>
      </c>
      <c r="BL230" s="313"/>
      <c r="BM230" s="313"/>
      <c r="BN230" s="313"/>
      <c r="BO230" s="313"/>
      <c r="BP230" s="314"/>
      <c r="BQ230" s="294"/>
      <c r="BR230" s="295"/>
      <c r="BS230" s="295"/>
      <c r="BT230" s="295"/>
      <c r="BU230" s="295"/>
      <c r="BV230" s="295"/>
      <c r="BW230" s="296"/>
      <c r="BX230" s="294"/>
      <c r="BY230" s="295"/>
      <c r="BZ230" s="295"/>
      <c r="CA230" s="295"/>
      <c r="CB230" s="295"/>
      <c r="CC230" s="296"/>
      <c r="CD230" s="294"/>
      <c r="CE230" s="295"/>
      <c r="CF230" s="295"/>
      <c r="CG230" s="295"/>
      <c r="CH230" s="295"/>
      <c r="CI230" s="296"/>
    </row>
    <row r="231" spans="1:87" ht="18" customHeight="1" x14ac:dyDescent="0.25">
      <c r="A231" s="75"/>
      <c r="B231" s="327"/>
      <c r="C231" s="328"/>
      <c r="D231" s="328"/>
      <c r="E231" s="328"/>
      <c r="F231" s="328"/>
      <c r="G231" s="328"/>
      <c r="H231" s="328"/>
      <c r="I231" s="328"/>
      <c r="J231" s="328"/>
      <c r="K231" s="328"/>
      <c r="L231" s="328"/>
      <c r="M231" s="328"/>
      <c r="N231" s="328"/>
      <c r="O231" s="328"/>
      <c r="P231" s="328"/>
      <c r="Q231" s="328"/>
      <c r="R231" s="328"/>
      <c r="S231" s="328"/>
      <c r="T231" s="328"/>
      <c r="U231" s="328"/>
      <c r="V231" s="328"/>
      <c r="W231" s="328"/>
      <c r="X231" s="328"/>
      <c r="Y231" s="329"/>
      <c r="Z231" s="336"/>
      <c r="AA231" s="337"/>
      <c r="AB231" s="337"/>
      <c r="AC231" s="337"/>
      <c r="AD231" s="338"/>
      <c r="AE231" s="336"/>
      <c r="AF231" s="337"/>
      <c r="AG231" s="337"/>
      <c r="AH231" s="337"/>
      <c r="AI231" s="337"/>
      <c r="AJ231" s="337"/>
      <c r="AK231" s="300"/>
      <c r="AL231" s="301"/>
      <c r="AM231" s="301"/>
      <c r="AN231" s="301"/>
      <c r="AO231" s="301"/>
      <c r="AP231" s="301"/>
      <c r="AQ231" s="301"/>
      <c r="AR231" s="301"/>
      <c r="AS231" s="301"/>
      <c r="AT231" s="301"/>
      <c r="AU231" s="301"/>
      <c r="AV231" s="301"/>
      <c r="AW231" s="301"/>
      <c r="AX231" s="302"/>
      <c r="AY231" s="407"/>
      <c r="AZ231" s="304"/>
      <c r="BA231" s="304"/>
      <c r="BB231" s="408"/>
      <c r="BC231" s="306">
        <f t="shared" si="10"/>
        <v>0</v>
      </c>
      <c r="BD231" s="307"/>
      <c r="BE231" s="307"/>
      <c r="BF231" s="308"/>
      <c r="BG231" s="309"/>
      <c r="BH231" s="310"/>
      <c r="BI231" s="310"/>
      <c r="BJ231" s="311"/>
      <c r="BK231" s="312">
        <f t="shared" si="11"/>
        <v>0</v>
      </c>
      <c r="BL231" s="313"/>
      <c r="BM231" s="313"/>
      <c r="BN231" s="313"/>
      <c r="BO231" s="313"/>
      <c r="BP231" s="314"/>
      <c r="BQ231" s="294"/>
      <c r="BR231" s="295"/>
      <c r="BS231" s="295"/>
      <c r="BT231" s="295"/>
      <c r="BU231" s="295"/>
      <c r="BV231" s="295"/>
      <c r="BW231" s="296"/>
      <c r="BX231" s="294"/>
      <c r="BY231" s="295"/>
      <c r="BZ231" s="295"/>
      <c r="CA231" s="295"/>
      <c r="CB231" s="295"/>
      <c r="CC231" s="296"/>
      <c r="CD231" s="294"/>
      <c r="CE231" s="295"/>
      <c r="CF231" s="295"/>
      <c r="CG231" s="295"/>
      <c r="CH231" s="295"/>
      <c r="CI231" s="296"/>
    </row>
    <row r="232" spans="1:87" ht="18" customHeight="1" x14ac:dyDescent="0.25">
      <c r="A232" s="75"/>
      <c r="B232" s="327"/>
      <c r="C232" s="328"/>
      <c r="D232" s="328"/>
      <c r="E232" s="328"/>
      <c r="F232" s="328"/>
      <c r="G232" s="328"/>
      <c r="H232" s="328"/>
      <c r="I232" s="328"/>
      <c r="J232" s="328"/>
      <c r="K232" s="328"/>
      <c r="L232" s="328"/>
      <c r="M232" s="328"/>
      <c r="N232" s="328"/>
      <c r="O232" s="328"/>
      <c r="P232" s="328"/>
      <c r="Q232" s="328"/>
      <c r="R232" s="328"/>
      <c r="S232" s="328"/>
      <c r="T232" s="328"/>
      <c r="U232" s="328"/>
      <c r="V232" s="328"/>
      <c r="W232" s="328"/>
      <c r="X232" s="328"/>
      <c r="Y232" s="329"/>
      <c r="Z232" s="336"/>
      <c r="AA232" s="337"/>
      <c r="AB232" s="337"/>
      <c r="AC232" s="337"/>
      <c r="AD232" s="338"/>
      <c r="AE232" s="336"/>
      <c r="AF232" s="337"/>
      <c r="AG232" s="337"/>
      <c r="AH232" s="337"/>
      <c r="AI232" s="337"/>
      <c r="AJ232" s="337"/>
      <c r="AK232" s="300"/>
      <c r="AL232" s="301"/>
      <c r="AM232" s="301"/>
      <c r="AN232" s="301"/>
      <c r="AO232" s="301"/>
      <c r="AP232" s="301"/>
      <c r="AQ232" s="301"/>
      <c r="AR232" s="301"/>
      <c r="AS232" s="301"/>
      <c r="AT232" s="301"/>
      <c r="AU232" s="301"/>
      <c r="AV232" s="301"/>
      <c r="AW232" s="301"/>
      <c r="AX232" s="302"/>
      <c r="AY232" s="407"/>
      <c r="AZ232" s="304"/>
      <c r="BA232" s="304"/>
      <c r="BB232" s="408"/>
      <c r="BC232" s="306">
        <f t="shared" si="10"/>
        <v>0</v>
      </c>
      <c r="BD232" s="307"/>
      <c r="BE232" s="307"/>
      <c r="BF232" s="308"/>
      <c r="BG232" s="309"/>
      <c r="BH232" s="310"/>
      <c r="BI232" s="310"/>
      <c r="BJ232" s="311"/>
      <c r="BK232" s="312">
        <f t="shared" si="11"/>
        <v>0</v>
      </c>
      <c r="BL232" s="313"/>
      <c r="BM232" s="313"/>
      <c r="BN232" s="313"/>
      <c r="BO232" s="313"/>
      <c r="BP232" s="314"/>
      <c r="BQ232" s="294"/>
      <c r="BR232" s="295"/>
      <c r="BS232" s="295"/>
      <c r="BT232" s="295"/>
      <c r="BU232" s="295"/>
      <c r="BV232" s="295"/>
      <c r="BW232" s="296"/>
      <c r="BX232" s="294"/>
      <c r="BY232" s="295"/>
      <c r="BZ232" s="295"/>
      <c r="CA232" s="295"/>
      <c r="CB232" s="295"/>
      <c r="CC232" s="296"/>
      <c r="CD232" s="294"/>
      <c r="CE232" s="295"/>
      <c r="CF232" s="295"/>
      <c r="CG232" s="295"/>
      <c r="CH232" s="295"/>
      <c r="CI232" s="296"/>
    </row>
    <row r="233" spans="1:87" ht="18" customHeight="1" x14ac:dyDescent="0.25">
      <c r="A233" s="75"/>
      <c r="B233" s="327"/>
      <c r="C233" s="328"/>
      <c r="D233" s="328"/>
      <c r="E233" s="328"/>
      <c r="F233" s="328"/>
      <c r="G233" s="328"/>
      <c r="H233" s="328"/>
      <c r="I233" s="328"/>
      <c r="J233" s="328"/>
      <c r="K233" s="328"/>
      <c r="L233" s="328"/>
      <c r="M233" s="328"/>
      <c r="N233" s="328"/>
      <c r="O233" s="328"/>
      <c r="P233" s="328"/>
      <c r="Q233" s="328"/>
      <c r="R233" s="328"/>
      <c r="S233" s="328"/>
      <c r="T233" s="328"/>
      <c r="U233" s="328"/>
      <c r="V233" s="328"/>
      <c r="W233" s="328"/>
      <c r="X233" s="328"/>
      <c r="Y233" s="329"/>
      <c r="Z233" s="336"/>
      <c r="AA233" s="337"/>
      <c r="AB233" s="337"/>
      <c r="AC233" s="337"/>
      <c r="AD233" s="338"/>
      <c r="AE233" s="336"/>
      <c r="AF233" s="337"/>
      <c r="AG233" s="337"/>
      <c r="AH233" s="337"/>
      <c r="AI233" s="337"/>
      <c r="AJ233" s="337"/>
      <c r="AK233" s="300"/>
      <c r="AL233" s="301"/>
      <c r="AM233" s="301"/>
      <c r="AN233" s="301"/>
      <c r="AO233" s="301"/>
      <c r="AP233" s="301"/>
      <c r="AQ233" s="301"/>
      <c r="AR233" s="301"/>
      <c r="AS233" s="301"/>
      <c r="AT233" s="301"/>
      <c r="AU233" s="301"/>
      <c r="AV233" s="301"/>
      <c r="AW233" s="301"/>
      <c r="AX233" s="302"/>
      <c r="AY233" s="407"/>
      <c r="AZ233" s="304"/>
      <c r="BA233" s="304"/>
      <c r="BB233" s="408"/>
      <c r="BC233" s="306">
        <f t="shared" si="10"/>
        <v>0</v>
      </c>
      <c r="BD233" s="307"/>
      <c r="BE233" s="307"/>
      <c r="BF233" s="308"/>
      <c r="BG233" s="309"/>
      <c r="BH233" s="310"/>
      <c r="BI233" s="310"/>
      <c r="BJ233" s="311"/>
      <c r="BK233" s="312">
        <f t="shared" si="11"/>
        <v>0</v>
      </c>
      <c r="BL233" s="313"/>
      <c r="BM233" s="313"/>
      <c r="BN233" s="313"/>
      <c r="BO233" s="313"/>
      <c r="BP233" s="314"/>
      <c r="BQ233" s="294"/>
      <c r="BR233" s="295"/>
      <c r="BS233" s="295"/>
      <c r="BT233" s="295"/>
      <c r="BU233" s="295"/>
      <c r="BV233" s="295"/>
      <c r="BW233" s="296"/>
      <c r="BX233" s="294"/>
      <c r="BY233" s="295"/>
      <c r="BZ233" s="295"/>
      <c r="CA233" s="295"/>
      <c r="CB233" s="295"/>
      <c r="CC233" s="296"/>
      <c r="CD233" s="294"/>
      <c r="CE233" s="295"/>
      <c r="CF233" s="295"/>
      <c r="CG233" s="295"/>
      <c r="CH233" s="295"/>
      <c r="CI233" s="296"/>
    </row>
    <row r="234" spans="1:87" ht="18" customHeight="1" x14ac:dyDescent="0.25">
      <c r="A234" s="75"/>
      <c r="B234" s="327"/>
      <c r="C234" s="328"/>
      <c r="D234" s="328"/>
      <c r="E234" s="328"/>
      <c r="F234" s="328"/>
      <c r="G234" s="328"/>
      <c r="H234" s="328"/>
      <c r="I234" s="328"/>
      <c r="J234" s="328"/>
      <c r="K234" s="328"/>
      <c r="L234" s="328"/>
      <c r="M234" s="328"/>
      <c r="N234" s="328"/>
      <c r="O234" s="328"/>
      <c r="P234" s="328"/>
      <c r="Q234" s="328"/>
      <c r="R234" s="328"/>
      <c r="S234" s="328"/>
      <c r="T234" s="328"/>
      <c r="U234" s="328"/>
      <c r="V234" s="328"/>
      <c r="W234" s="328"/>
      <c r="X234" s="328"/>
      <c r="Y234" s="329"/>
      <c r="Z234" s="336"/>
      <c r="AA234" s="337"/>
      <c r="AB234" s="337"/>
      <c r="AC234" s="337"/>
      <c r="AD234" s="338"/>
      <c r="AE234" s="336"/>
      <c r="AF234" s="337"/>
      <c r="AG234" s="337"/>
      <c r="AH234" s="337"/>
      <c r="AI234" s="337"/>
      <c r="AJ234" s="337"/>
      <c r="AK234" s="300"/>
      <c r="AL234" s="301"/>
      <c r="AM234" s="301"/>
      <c r="AN234" s="301"/>
      <c r="AO234" s="301"/>
      <c r="AP234" s="301"/>
      <c r="AQ234" s="301"/>
      <c r="AR234" s="301"/>
      <c r="AS234" s="301"/>
      <c r="AT234" s="301"/>
      <c r="AU234" s="301"/>
      <c r="AV234" s="301"/>
      <c r="AW234" s="301"/>
      <c r="AX234" s="302"/>
      <c r="AY234" s="407"/>
      <c r="AZ234" s="304"/>
      <c r="BA234" s="304"/>
      <c r="BB234" s="408"/>
      <c r="BC234" s="306">
        <f t="shared" si="10"/>
        <v>0</v>
      </c>
      <c r="BD234" s="307"/>
      <c r="BE234" s="307"/>
      <c r="BF234" s="308"/>
      <c r="BG234" s="309"/>
      <c r="BH234" s="310"/>
      <c r="BI234" s="310"/>
      <c r="BJ234" s="311"/>
      <c r="BK234" s="312">
        <f t="shared" si="11"/>
        <v>0</v>
      </c>
      <c r="BL234" s="313"/>
      <c r="BM234" s="313"/>
      <c r="BN234" s="313"/>
      <c r="BO234" s="313"/>
      <c r="BP234" s="314"/>
      <c r="BQ234" s="294"/>
      <c r="BR234" s="295"/>
      <c r="BS234" s="295"/>
      <c r="BT234" s="295"/>
      <c r="BU234" s="295"/>
      <c r="BV234" s="295"/>
      <c r="BW234" s="296"/>
      <c r="BX234" s="294"/>
      <c r="BY234" s="295"/>
      <c r="BZ234" s="295"/>
      <c r="CA234" s="295"/>
      <c r="CB234" s="295"/>
      <c r="CC234" s="296"/>
      <c r="CD234" s="294"/>
      <c r="CE234" s="295"/>
      <c r="CF234" s="295"/>
      <c r="CG234" s="295"/>
      <c r="CH234" s="295"/>
      <c r="CI234" s="296"/>
    </row>
    <row r="235" spans="1:87" ht="18" customHeight="1" x14ac:dyDescent="0.25">
      <c r="A235" s="75"/>
      <c r="B235" s="327"/>
      <c r="C235" s="328"/>
      <c r="D235" s="328"/>
      <c r="E235" s="328"/>
      <c r="F235" s="328"/>
      <c r="G235" s="328"/>
      <c r="H235" s="328"/>
      <c r="I235" s="328"/>
      <c r="J235" s="328"/>
      <c r="K235" s="328"/>
      <c r="L235" s="328"/>
      <c r="M235" s="328"/>
      <c r="N235" s="328"/>
      <c r="O235" s="328"/>
      <c r="P235" s="328"/>
      <c r="Q235" s="328"/>
      <c r="R235" s="328"/>
      <c r="S235" s="328"/>
      <c r="T235" s="328"/>
      <c r="U235" s="328"/>
      <c r="V235" s="328"/>
      <c r="W235" s="328"/>
      <c r="X235" s="328"/>
      <c r="Y235" s="329"/>
      <c r="Z235" s="336"/>
      <c r="AA235" s="337"/>
      <c r="AB235" s="337"/>
      <c r="AC235" s="337"/>
      <c r="AD235" s="338"/>
      <c r="AE235" s="336"/>
      <c r="AF235" s="337"/>
      <c r="AG235" s="337"/>
      <c r="AH235" s="337"/>
      <c r="AI235" s="337"/>
      <c r="AJ235" s="337"/>
      <c r="AK235" s="300"/>
      <c r="AL235" s="301"/>
      <c r="AM235" s="301"/>
      <c r="AN235" s="301"/>
      <c r="AO235" s="301"/>
      <c r="AP235" s="301"/>
      <c r="AQ235" s="301"/>
      <c r="AR235" s="301"/>
      <c r="AS235" s="301"/>
      <c r="AT235" s="301"/>
      <c r="AU235" s="301"/>
      <c r="AV235" s="301"/>
      <c r="AW235" s="301"/>
      <c r="AX235" s="302"/>
      <c r="AY235" s="407"/>
      <c r="AZ235" s="304"/>
      <c r="BA235" s="304"/>
      <c r="BB235" s="408"/>
      <c r="BC235" s="306">
        <f t="shared" si="10"/>
        <v>0</v>
      </c>
      <c r="BD235" s="307"/>
      <c r="BE235" s="307"/>
      <c r="BF235" s="308"/>
      <c r="BG235" s="309"/>
      <c r="BH235" s="310"/>
      <c r="BI235" s="310"/>
      <c r="BJ235" s="311"/>
      <c r="BK235" s="312">
        <f t="shared" si="11"/>
        <v>0</v>
      </c>
      <c r="BL235" s="313"/>
      <c r="BM235" s="313"/>
      <c r="BN235" s="313"/>
      <c r="BO235" s="313"/>
      <c r="BP235" s="314"/>
      <c r="BQ235" s="294"/>
      <c r="BR235" s="295"/>
      <c r="BS235" s="295"/>
      <c r="BT235" s="295"/>
      <c r="BU235" s="295"/>
      <c r="BV235" s="295"/>
      <c r="BW235" s="296"/>
      <c r="BX235" s="294"/>
      <c r="BY235" s="295"/>
      <c r="BZ235" s="295"/>
      <c r="CA235" s="295"/>
      <c r="CB235" s="295"/>
      <c r="CC235" s="296"/>
      <c r="CD235" s="294"/>
      <c r="CE235" s="295"/>
      <c r="CF235" s="295"/>
      <c r="CG235" s="295"/>
      <c r="CH235" s="295"/>
      <c r="CI235" s="296"/>
    </row>
    <row r="236" spans="1:87" ht="18" customHeight="1" x14ac:dyDescent="0.25">
      <c r="A236" s="75"/>
      <c r="B236" s="327"/>
      <c r="C236" s="328"/>
      <c r="D236" s="328"/>
      <c r="E236" s="328"/>
      <c r="F236" s="328"/>
      <c r="G236" s="328"/>
      <c r="H236" s="328"/>
      <c r="I236" s="328"/>
      <c r="J236" s="328"/>
      <c r="K236" s="328"/>
      <c r="L236" s="328"/>
      <c r="M236" s="328"/>
      <c r="N236" s="328"/>
      <c r="O236" s="328"/>
      <c r="P236" s="328"/>
      <c r="Q236" s="328"/>
      <c r="R236" s="328"/>
      <c r="S236" s="328"/>
      <c r="T236" s="328"/>
      <c r="U236" s="328"/>
      <c r="V236" s="328"/>
      <c r="W236" s="328"/>
      <c r="X236" s="328"/>
      <c r="Y236" s="329"/>
      <c r="Z236" s="336"/>
      <c r="AA236" s="337"/>
      <c r="AB236" s="337"/>
      <c r="AC236" s="337"/>
      <c r="AD236" s="338"/>
      <c r="AE236" s="336"/>
      <c r="AF236" s="337"/>
      <c r="AG236" s="337"/>
      <c r="AH236" s="337"/>
      <c r="AI236" s="337"/>
      <c r="AJ236" s="337"/>
      <c r="AK236" s="300"/>
      <c r="AL236" s="301"/>
      <c r="AM236" s="301"/>
      <c r="AN236" s="301"/>
      <c r="AO236" s="301"/>
      <c r="AP236" s="301"/>
      <c r="AQ236" s="301"/>
      <c r="AR236" s="301"/>
      <c r="AS236" s="301"/>
      <c r="AT236" s="301"/>
      <c r="AU236" s="301"/>
      <c r="AV236" s="301"/>
      <c r="AW236" s="301"/>
      <c r="AX236" s="302"/>
      <c r="AY236" s="407"/>
      <c r="AZ236" s="304"/>
      <c r="BA236" s="304"/>
      <c r="BB236" s="408"/>
      <c r="BC236" s="306">
        <f t="shared" si="10"/>
        <v>0</v>
      </c>
      <c r="BD236" s="307"/>
      <c r="BE236" s="307"/>
      <c r="BF236" s="308"/>
      <c r="BG236" s="309"/>
      <c r="BH236" s="310"/>
      <c r="BI236" s="310"/>
      <c r="BJ236" s="311"/>
      <c r="BK236" s="312">
        <f t="shared" si="11"/>
        <v>0</v>
      </c>
      <c r="BL236" s="313"/>
      <c r="BM236" s="313"/>
      <c r="BN236" s="313"/>
      <c r="BO236" s="313"/>
      <c r="BP236" s="314"/>
      <c r="BQ236" s="294"/>
      <c r="BR236" s="295"/>
      <c r="BS236" s="295"/>
      <c r="BT236" s="295"/>
      <c r="BU236" s="295"/>
      <c r="BV236" s="295"/>
      <c r="BW236" s="296"/>
      <c r="BX236" s="294"/>
      <c r="BY236" s="295"/>
      <c r="BZ236" s="295"/>
      <c r="CA236" s="295"/>
      <c r="CB236" s="295"/>
      <c r="CC236" s="296"/>
      <c r="CD236" s="294"/>
      <c r="CE236" s="295"/>
      <c r="CF236" s="295"/>
      <c r="CG236" s="295"/>
      <c r="CH236" s="295"/>
      <c r="CI236" s="296"/>
    </row>
    <row r="237" spans="1:87" ht="18" customHeight="1" x14ac:dyDescent="0.25">
      <c r="A237" s="75"/>
      <c r="B237" s="327"/>
      <c r="C237" s="328"/>
      <c r="D237" s="328"/>
      <c r="E237" s="328"/>
      <c r="F237" s="328"/>
      <c r="G237" s="328"/>
      <c r="H237" s="328"/>
      <c r="I237" s="328"/>
      <c r="J237" s="328"/>
      <c r="K237" s="328"/>
      <c r="L237" s="328"/>
      <c r="M237" s="328"/>
      <c r="N237" s="328"/>
      <c r="O237" s="328"/>
      <c r="P237" s="328"/>
      <c r="Q237" s="328"/>
      <c r="R237" s="328"/>
      <c r="S237" s="328"/>
      <c r="T237" s="328"/>
      <c r="U237" s="328"/>
      <c r="V237" s="328"/>
      <c r="W237" s="328"/>
      <c r="X237" s="328"/>
      <c r="Y237" s="329"/>
      <c r="Z237" s="336"/>
      <c r="AA237" s="337"/>
      <c r="AB237" s="337"/>
      <c r="AC237" s="337"/>
      <c r="AD237" s="338"/>
      <c r="AE237" s="336"/>
      <c r="AF237" s="337"/>
      <c r="AG237" s="337"/>
      <c r="AH237" s="337"/>
      <c r="AI237" s="337"/>
      <c r="AJ237" s="337"/>
      <c r="AK237" s="300"/>
      <c r="AL237" s="301"/>
      <c r="AM237" s="301"/>
      <c r="AN237" s="301"/>
      <c r="AO237" s="301"/>
      <c r="AP237" s="301"/>
      <c r="AQ237" s="301"/>
      <c r="AR237" s="301"/>
      <c r="AS237" s="301"/>
      <c r="AT237" s="301"/>
      <c r="AU237" s="301"/>
      <c r="AV237" s="301"/>
      <c r="AW237" s="301"/>
      <c r="AX237" s="302"/>
      <c r="AY237" s="407"/>
      <c r="AZ237" s="304"/>
      <c r="BA237" s="304"/>
      <c r="BB237" s="408"/>
      <c r="BC237" s="306">
        <f t="shared" si="10"/>
        <v>0</v>
      </c>
      <c r="BD237" s="307"/>
      <c r="BE237" s="307"/>
      <c r="BF237" s="308"/>
      <c r="BG237" s="309"/>
      <c r="BH237" s="310"/>
      <c r="BI237" s="310"/>
      <c r="BJ237" s="311"/>
      <c r="BK237" s="312">
        <f t="shared" si="11"/>
        <v>0</v>
      </c>
      <c r="BL237" s="313"/>
      <c r="BM237" s="313"/>
      <c r="BN237" s="313"/>
      <c r="BO237" s="313"/>
      <c r="BP237" s="314"/>
      <c r="BQ237" s="294"/>
      <c r="BR237" s="295"/>
      <c r="BS237" s="295"/>
      <c r="BT237" s="295"/>
      <c r="BU237" s="295"/>
      <c r="BV237" s="295"/>
      <c r="BW237" s="296"/>
      <c r="BX237" s="294"/>
      <c r="BY237" s="295"/>
      <c r="BZ237" s="295"/>
      <c r="CA237" s="295"/>
      <c r="CB237" s="295"/>
      <c r="CC237" s="296"/>
      <c r="CD237" s="294"/>
      <c r="CE237" s="295"/>
      <c r="CF237" s="295"/>
      <c r="CG237" s="295"/>
      <c r="CH237" s="295"/>
      <c r="CI237" s="296"/>
    </row>
    <row r="238" spans="1:87" ht="18" customHeight="1" thickBot="1" x14ac:dyDescent="0.3">
      <c r="A238" s="75"/>
      <c r="B238" s="330"/>
      <c r="C238" s="331"/>
      <c r="D238" s="331"/>
      <c r="E238" s="331"/>
      <c r="F238" s="331"/>
      <c r="G238" s="331"/>
      <c r="H238" s="331"/>
      <c r="I238" s="331"/>
      <c r="J238" s="331"/>
      <c r="K238" s="331"/>
      <c r="L238" s="331"/>
      <c r="M238" s="331"/>
      <c r="N238" s="331"/>
      <c r="O238" s="331"/>
      <c r="P238" s="331"/>
      <c r="Q238" s="331"/>
      <c r="R238" s="331"/>
      <c r="S238" s="331"/>
      <c r="T238" s="331"/>
      <c r="U238" s="331"/>
      <c r="V238" s="331"/>
      <c r="W238" s="331"/>
      <c r="X238" s="331"/>
      <c r="Y238" s="332"/>
      <c r="Z238" s="339"/>
      <c r="AA238" s="340"/>
      <c r="AB238" s="340"/>
      <c r="AC238" s="340"/>
      <c r="AD238" s="341"/>
      <c r="AE238" s="339"/>
      <c r="AF238" s="340"/>
      <c r="AG238" s="340"/>
      <c r="AH238" s="340"/>
      <c r="AI238" s="340"/>
      <c r="AJ238" s="340"/>
      <c r="AK238" s="392"/>
      <c r="AL238" s="393"/>
      <c r="AM238" s="393"/>
      <c r="AN238" s="393"/>
      <c r="AO238" s="393"/>
      <c r="AP238" s="393"/>
      <c r="AQ238" s="393"/>
      <c r="AR238" s="393"/>
      <c r="AS238" s="393"/>
      <c r="AT238" s="393"/>
      <c r="AU238" s="393"/>
      <c r="AV238" s="393"/>
      <c r="AW238" s="393"/>
      <c r="AX238" s="394"/>
      <c r="AY238" s="411"/>
      <c r="AZ238" s="396"/>
      <c r="BA238" s="396"/>
      <c r="BB238" s="412"/>
      <c r="BC238" s="398">
        <f t="shared" si="10"/>
        <v>0</v>
      </c>
      <c r="BD238" s="399"/>
      <c r="BE238" s="399"/>
      <c r="BF238" s="400"/>
      <c r="BG238" s="401"/>
      <c r="BH238" s="402"/>
      <c r="BI238" s="402"/>
      <c r="BJ238" s="403"/>
      <c r="BK238" s="404">
        <f t="shared" si="11"/>
        <v>0</v>
      </c>
      <c r="BL238" s="405"/>
      <c r="BM238" s="405"/>
      <c r="BN238" s="405"/>
      <c r="BO238" s="405"/>
      <c r="BP238" s="406"/>
      <c r="BQ238" s="297"/>
      <c r="BR238" s="298"/>
      <c r="BS238" s="298"/>
      <c r="BT238" s="298"/>
      <c r="BU238" s="298"/>
      <c r="BV238" s="298"/>
      <c r="BW238" s="299"/>
      <c r="BX238" s="297"/>
      <c r="BY238" s="298"/>
      <c r="BZ238" s="298"/>
      <c r="CA238" s="298"/>
      <c r="CB238" s="298"/>
      <c r="CC238" s="299"/>
      <c r="CD238" s="297"/>
      <c r="CE238" s="298"/>
      <c r="CF238" s="298"/>
      <c r="CG238" s="298"/>
      <c r="CH238" s="298"/>
      <c r="CI238" s="299"/>
    </row>
    <row r="239" spans="1:87" ht="18" customHeight="1" thickBot="1" x14ac:dyDescent="0.3">
      <c r="A239" s="75"/>
      <c r="B239" s="377"/>
      <c r="C239" s="378"/>
      <c r="D239" s="378"/>
      <c r="E239" s="378"/>
      <c r="F239" s="378"/>
      <c r="G239" s="378"/>
      <c r="H239" s="378"/>
      <c r="I239" s="378"/>
      <c r="J239" s="378"/>
      <c r="K239" s="378"/>
      <c r="L239" s="378"/>
      <c r="M239" s="378"/>
      <c r="N239" s="378"/>
      <c r="O239" s="378"/>
      <c r="P239" s="378"/>
      <c r="Q239" s="378"/>
      <c r="R239" s="378"/>
      <c r="S239" s="378"/>
      <c r="T239" s="378"/>
      <c r="U239" s="378"/>
      <c r="V239" s="378"/>
      <c r="W239" s="378"/>
      <c r="X239" s="378"/>
      <c r="Y239" s="378"/>
      <c r="Z239" s="378"/>
      <c r="AA239" s="378"/>
      <c r="AB239" s="378"/>
      <c r="AC239" s="378"/>
      <c r="AD239" s="378"/>
      <c r="AE239" s="378"/>
      <c r="AF239" s="378"/>
      <c r="AG239" s="378"/>
      <c r="AH239" s="378"/>
      <c r="AI239" s="378"/>
      <c r="AJ239" s="379"/>
      <c r="AK239" s="380" t="s">
        <v>3</v>
      </c>
      <c r="AL239" s="381"/>
      <c r="AM239" s="381"/>
      <c r="AN239" s="381"/>
      <c r="AO239" s="381"/>
      <c r="AP239" s="381"/>
      <c r="AQ239" s="381"/>
      <c r="AR239" s="381"/>
      <c r="AS239" s="381"/>
      <c r="AT239" s="381"/>
      <c r="AU239" s="381"/>
      <c r="AV239" s="381"/>
      <c r="AW239" s="381"/>
      <c r="AX239" s="381"/>
      <c r="AY239" s="382"/>
      <c r="AZ239" s="382"/>
      <c r="BA239" s="382"/>
      <c r="BB239" s="382"/>
      <c r="BC239" s="382"/>
      <c r="BD239" s="382"/>
      <c r="BE239" s="382"/>
      <c r="BF239" s="382"/>
      <c r="BG239" s="382"/>
      <c r="BH239" s="382"/>
      <c r="BI239" s="382"/>
      <c r="BJ239" s="383"/>
      <c r="BK239" s="384">
        <f>SUM(BK209:BK238)</f>
        <v>0</v>
      </c>
      <c r="BL239" s="385"/>
      <c r="BM239" s="385"/>
      <c r="BN239" s="385"/>
      <c r="BO239" s="385"/>
      <c r="BP239" s="386"/>
      <c r="BQ239" s="387" t="s">
        <v>100</v>
      </c>
      <c r="BR239" s="388"/>
      <c r="BS239" s="388"/>
      <c r="BT239" s="388"/>
      <c r="BU239" s="388"/>
      <c r="BV239" s="388"/>
      <c r="BW239" s="388"/>
      <c r="BX239" s="388"/>
      <c r="BY239" s="388"/>
      <c r="BZ239" s="388"/>
      <c r="CA239" s="388"/>
      <c r="CB239" s="388"/>
      <c r="CC239" s="389"/>
      <c r="CD239" s="390">
        <f>+CD209*AE209</f>
        <v>0</v>
      </c>
      <c r="CE239" s="390"/>
      <c r="CF239" s="390"/>
      <c r="CG239" s="390"/>
      <c r="CH239" s="390"/>
      <c r="CI239" s="391"/>
    </row>
    <row r="240" spans="1:87" ht="18" customHeight="1" thickBot="1" x14ac:dyDescent="0.3">
      <c r="A240" s="75"/>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c r="AE240" s="76"/>
      <c r="AF240" s="76"/>
      <c r="AG240" s="76"/>
      <c r="AH240" s="76"/>
      <c r="AI240" s="76"/>
      <c r="AJ240" s="76"/>
      <c r="BG240" s="78"/>
      <c r="BH240" s="78"/>
      <c r="BI240" s="78"/>
      <c r="BJ240" s="78"/>
      <c r="BK240" s="79"/>
      <c r="BL240" s="79"/>
      <c r="BM240" s="79"/>
      <c r="BN240" s="79"/>
      <c r="BO240" s="79"/>
      <c r="BP240" s="79"/>
      <c r="BQ240" s="79"/>
      <c r="BR240" s="79"/>
      <c r="BS240" s="79"/>
      <c r="BT240" s="79"/>
      <c r="BU240" s="79"/>
      <c r="BV240" s="79"/>
      <c r="BW240" s="79"/>
      <c r="BX240" s="79"/>
      <c r="BY240" s="79"/>
      <c r="BZ240" s="79"/>
      <c r="CA240" s="79"/>
      <c r="CB240" s="79"/>
      <c r="CC240" s="79"/>
      <c r="CD240" s="79"/>
      <c r="CE240" s="79"/>
      <c r="CF240" s="79"/>
      <c r="CG240" s="79"/>
      <c r="CH240" s="79"/>
      <c r="CI240" s="79"/>
    </row>
    <row r="241" spans="1:87" ht="18" customHeight="1" x14ac:dyDescent="0.25">
      <c r="A241" s="75"/>
      <c r="B241" s="348" t="s">
        <v>0</v>
      </c>
      <c r="C241" s="349"/>
      <c r="D241" s="349"/>
      <c r="E241" s="349"/>
      <c r="F241" s="349"/>
      <c r="G241" s="349"/>
      <c r="H241" s="349"/>
      <c r="I241" s="349"/>
      <c r="J241" s="349"/>
      <c r="K241" s="349"/>
      <c r="L241" s="349"/>
      <c r="M241" s="349"/>
      <c r="N241" s="349"/>
      <c r="O241" s="349"/>
      <c r="P241" s="349"/>
      <c r="Q241" s="349"/>
      <c r="R241" s="349"/>
      <c r="S241" s="349"/>
      <c r="T241" s="349"/>
      <c r="U241" s="349"/>
      <c r="V241" s="349"/>
      <c r="W241" s="349"/>
      <c r="X241" s="349"/>
      <c r="Y241" s="350"/>
      <c r="Z241" s="348" t="s">
        <v>80</v>
      </c>
      <c r="AA241" s="349"/>
      <c r="AB241" s="349"/>
      <c r="AC241" s="349"/>
      <c r="AD241" s="350"/>
      <c r="AE241" s="357" t="s">
        <v>79</v>
      </c>
      <c r="AF241" s="358"/>
      <c r="AG241" s="358"/>
      <c r="AH241" s="358"/>
      <c r="AI241" s="358"/>
      <c r="AJ241" s="359"/>
      <c r="AK241" s="357" t="s">
        <v>81</v>
      </c>
      <c r="AL241" s="358"/>
      <c r="AM241" s="358"/>
      <c r="AN241" s="358"/>
      <c r="AO241" s="358"/>
      <c r="AP241" s="358"/>
      <c r="AQ241" s="358"/>
      <c r="AR241" s="358"/>
      <c r="AS241" s="358"/>
      <c r="AT241" s="358"/>
      <c r="AU241" s="358"/>
      <c r="AV241" s="358"/>
      <c r="AW241" s="358"/>
      <c r="AX241" s="359"/>
      <c r="AY241" s="357" t="s">
        <v>1</v>
      </c>
      <c r="AZ241" s="358"/>
      <c r="BA241" s="358"/>
      <c r="BB241" s="359"/>
      <c r="BC241" s="348" t="s">
        <v>104</v>
      </c>
      <c r="BD241" s="349"/>
      <c r="BE241" s="349"/>
      <c r="BF241" s="350"/>
      <c r="BG241" s="366" t="s">
        <v>82</v>
      </c>
      <c r="BH241" s="367"/>
      <c r="BI241" s="367"/>
      <c r="BJ241" s="368"/>
      <c r="BK241" s="315" t="s">
        <v>99</v>
      </c>
      <c r="BL241" s="316"/>
      <c r="BM241" s="316"/>
      <c r="BN241" s="316"/>
      <c r="BO241" s="316"/>
      <c r="BP241" s="317"/>
      <c r="BQ241" s="315" t="s">
        <v>83</v>
      </c>
      <c r="BR241" s="316"/>
      <c r="BS241" s="316"/>
      <c r="BT241" s="316"/>
      <c r="BU241" s="316"/>
      <c r="BV241" s="316"/>
      <c r="BW241" s="317"/>
      <c r="BX241" s="315" t="s">
        <v>84</v>
      </c>
      <c r="BY241" s="316"/>
      <c r="BZ241" s="316"/>
      <c r="CA241" s="316"/>
      <c r="CB241" s="316"/>
      <c r="CC241" s="317"/>
      <c r="CD241" s="315" t="s">
        <v>85</v>
      </c>
      <c r="CE241" s="316"/>
      <c r="CF241" s="316"/>
      <c r="CG241" s="316"/>
      <c r="CH241" s="316"/>
      <c r="CI241" s="317"/>
    </row>
    <row r="242" spans="1:87" ht="18" customHeight="1" x14ac:dyDescent="0.25">
      <c r="A242" s="75"/>
      <c r="B242" s="351"/>
      <c r="C242" s="352"/>
      <c r="D242" s="352"/>
      <c r="E242" s="352"/>
      <c r="F242" s="352"/>
      <c r="G242" s="352"/>
      <c r="H242" s="352"/>
      <c r="I242" s="352"/>
      <c r="J242" s="352"/>
      <c r="K242" s="352"/>
      <c r="L242" s="352"/>
      <c r="M242" s="352"/>
      <c r="N242" s="352"/>
      <c r="O242" s="352"/>
      <c r="P242" s="352"/>
      <c r="Q242" s="352"/>
      <c r="R242" s="352"/>
      <c r="S242" s="352"/>
      <c r="T242" s="352"/>
      <c r="U242" s="352"/>
      <c r="V242" s="352"/>
      <c r="W242" s="352"/>
      <c r="X242" s="352"/>
      <c r="Y242" s="353"/>
      <c r="Z242" s="351"/>
      <c r="AA242" s="352"/>
      <c r="AB242" s="352"/>
      <c r="AC242" s="352"/>
      <c r="AD242" s="353"/>
      <c r="AE242" s="360"/>
      <c r="AF242" s="361"/>
      <c r="AG242" s="361"/>
      <c r="AH242" s="361"/>
      <c r="AI242" s="361"/>
      <c r="AJ242" s="362"/>
      <c r="AK242" s="360"/>
      <c r="AL242" s="361"/>
      <c r="AM242" s="361"/>
      <c r="AN242" s="361"/>
      <c r="AO242" s="361"/>
      <c r="AP242" s="361"/>
      <c r="AQ242" s="361"/>
      <c r="AR242" s="361"/>
      <c r="AS242" s="361"/>
      <c r="AT242" s="361"/>
      <c r="AU242" s="361"/>
      <c r="AV242" s="361"/>
      <c r="AW242" s="361"/>
      <c r="AX242" s="362"/>
      <c r="AY242" s="360"/>
      <c r="AZ242" s="361"/>
      <c r="BA242" s="361"/>
      <c r="BB242" s="362"/>
      <c r="BC242" s="351"/>
      <c r="BD242" s="352"/>
      <c r="BE242" s="352"/>
      <c r="BF242" s="353"/>
      <c r="BG242" s="369"/>
      <c r="BH242" s="370"/>
      <c r="BI242" s="370"/>
      <c r="BJ242" s="371"/>
      <c r="BK242" s="318"/>
      <c r="BL242" s="319"/>
      <c r="BM242" s="319"/>
      <c r="BN242" s="319"/>
      <c r="BO242" s="319"/>
      <c r="BP242" s="320"/>
      <c r="BQ242" s="318"/>
      <c r="BR242" s="319"/>
      <c r="BS242" s="319"/>
      <c r="BT242" s="319"/>
      <c r="BU242" s="319"/>
      <c r="BV242" s="319"/>
      <c r="BW242" s="320"/>
      <c r="BX242" s="318"/>
      <c r="BY242" s="319"/>
      <c r="BZ242" s="319"/>
      <c r="CA242" s="319"/>
      <c r="CB242" s="319"/>
      <c r="CC242" s="320"/>
      <c r="CD242" s="318"/>
      <c r="CE242" s="319"/>
      <c r="CF242" s="319"/>
      <c r="CG242" s="319"/>
      <c r="CH242" s="319"/>
      <c r="CI242" s="320"/>
    </row>
    <row r="243" spans="1:87" ht="18" customHeight="1" thickBot="1" x14ac:dyDescent="0.3">
      <c r="A243" s="75"/>
      <c r="B243" s="354"/>
      <c r="C243" s="355"/>
      <c r="D243" s="355"/>
      <c r="E243" s="355"/>
      <c r="F243" s="355"/>
      <c r="G243" s="355"/>
      <c r="H243" s="355"/>
      <c r="I243" s="355"/>
      <c r="J243" s="355"/>
      <c r="K243" s="355"/>
      <c r="L243" s="355"/>
      <c r="M243" s="355"/>
      <c r="N243" s="355"/>
      <c r="O243" s="355"/>
      <c r="P243" s="355"/>
      <c r="Q243" s="355"/>
      <c r="R243" s="355"/>
      <c r="S243" s="355"/>
      <c r="T243" s="355"/>
      <c r="U243" s="355"/>
      <c r="V243" s="355"/>
      <c r="W243" s="355"/>
      <c r="X243" s="355"/>
      <c r="Y243" s="356"/>
      <c r="Z243" s="354"/>
      <c r="AA243" s="355"/>
      <c r="AB243" s="355"/>
      <c r="AC243" s="355"/>
      <c r="AD243" s="356"/>
      <c r="AE243" s="363"/>
      <c r="AF243" s="364"/>
      <c r="AG243" s="364"/>
      <c r="AH243" s="364"/>
      <c r="AI243" s="364"/>
      <c r="AJ243" s="365"/>
      <c r="AK243" s="360"/>
      <c r="AL243" s="361"/>
      <c r="AM243" s="361"/>
      <c r="AN243" s="361"/>
      <c r="AO243" s="361"/>
      <c r="AP243" s="361"/>
      <c r="AQ243" s="361"/>
      <c r="AR243" s="361"/>
      <c r="AS243" s="361"/>
      <c r="AT243" s="361"/>
      <c r="AU243" s="361"/>
      <c r="AV243" s="361"/>
      <c r="AW243" s="361"/>
      <c r="AX243" s="362"/>
      <c r="AY243" s="360"/>
      <c r="AZ243" s="361"/>
      <c r="BA243" s="361"/>
      <c r="BB243" s="362"/>
      <c r="BC243" s="351"/>
      <c r="BD243" s="352"/>
      <c r="BE243" s="352"/>
      <c r="BF243" s="353"/>
      <c r="BG243" s="369"/>
      <c r="BH243" s="370"/>
      <c r="BI243" s="370"/>
      <c r="BJ243" s="371"/>
      <c r="BK243" s="318"/>
      <c r="BL243" s="319"/>
      <c r="BM243" s="319"/>
      <c r="BN243" s="319"/>
      <c r="BO243" s="319"/>
      <c r="BP243" s="320"/>
      <c r="BQ243" s="321"/>
      <c r="BR243" s="322"/>
      <c r="BS243" s="322"/>
      <c r="BT243" s="322"/>
      <c r="BU243" s="322"/>
      <c r="BV243" s="322"/>
      <c r="BW243" s="323"/>
      <c r="BX243" s="321"/>
      <c r="BY243" s="322"/>
      <c r="BZ243" s="322"/>
      <c r="CA243" s="322"/>
      <c r="CB243" s="322"/>
      <c r="CC243" s="323"/>
      <c r="CD243" s="321"/>
      <c r="CE243" s="322"/>
      <c r="CF243" s="322"/>
      <c r="CG243" s="322"/>
      <c r="CH243" s="322"/>
      <c r="CI243" s="323"/>
    </row>
    <row r="244" spans="1:87" ht="18" customHeight="1" x14ac:dyDescent="0.25">
      <c r="A244" s="75"/>
      <c r="B244" s="324"/>
      <c r="C244" s="325"/>
      <c r="D244" s="325"/>
      <c r="E244" s="325"/>
      <c r="F244" s="325"/>
      <c r="G244" s="325"/>
      <c r="H244" s="325"/>
      <c r="I244" s="325"/>
      <c r="J244" s="325"/>
      <c r="K244" s="325"/>
      <c r="L244" s="325"/>
      <c r="M244" s="325"/>
      <c r="N244" s="325"/>
      <c r="O244" s="325"/>
      <c r="P244" s="325"/>
      <c r="Q244" s="325"/>
      <c r="R244" s="325"/>
      <c r="S244" s="325"/>
      <c r="T244" s="325"/>
      <c r="U244" s="325"/>
      <c r="V244" s="325"/>
      <c r="W244" s="325"/>
      <c r="X244" s="325"/>
      <c r="Y244" s="326"/>
      <c r="Z244" s="333"/>
      <c r="AA244" s="334"/>
      <c r="AB244" s="334"/>
      <c r="AC244" s="334"/>
      <c r="AD244" s="335"/>
      <c r="AE244" s="333"/>
      <c r="AF244" s="334"/>
      <c r="AG244" s="334"/>
      <c r="AH244" s="334"/>
      <c r="AI244" s="334"/>
      <c r="AJ244" s="334"/>
      <c r="AK244" s="342"/>
      <c r="AL244" s="343"/>
      <c r="AM244" s="343"/>
      <c r="AN244" s="343"/>
      <c r="AO244" s="343"/>
      <c r="AP244" s="343"/>
      <c r="AQ244" s="343"/>
      <c r="AR244" s="343"/>
      <c r="AS244" s="343"/>
      <c r="AT244" s="343"/>
      <c r="AU244" s="343"/>
      <c r="AV244" s="343"/>
      <c r="AW244" s="343"/>
      <c r="AX244" s="344"/>
      <c r="AY244" s="409"/>
      <c r="AZ244" s="346"/>
      <c r="BA244" s="346"/>
      <c r="BB244" s="410"/>
      <c r="BC244" s="345">
        <f>+$AE$244*AY244</f>
        <v>0</v>
      </c>
      <c r="BD244" s="346"/>
      <c r="BE244" s="346"/>
      <c r="BF244" s="347"/>
      <c r="BG244" s="285"/>
      <c r="BH244" s="286"/>
      <c r="BI244" s="286"/>
      <c r="BJ244" s="287"/>
      <c r="BK244" s="288">
        <f>+AY244*BG244</f>
        <v>0</v>
      </c>
      <c r="BL244" s="289"/>
      <c r="BM244" s="289"/>
      <c r="BN244" s="289"/>
      <c r="BO244" s="289"/>
      <c r="BP244" s="290"/>
      <c r="BQ244" s="291"/>
      <c r="BR244" s="292"/>
      <c r="BS244" s="292"/>
      <c r="BT244" s="292"/>
      <c r="BU244" s="292"/>
      <c r="BV244" s="292"/>
      <c r="BW244" s="293"/>
      <c r="BX244" s="291">
        <f>+(((BK274+BQ244)*30)/70)</f>
        <v>0</v>
      </c>
      <c r="BY244" s="292"/>
      <c r="BZ244" s="292"/>
      <c r="CA244" s="292"/>
      <c r="CB244" s="292"/>
      <c r="CC244" s="293"/>
      <c r="CD244" s="291">
        <f>+BK274+BQ244+BX244</f>
        <v>0</v>
      </c>
      <c r="CE244" s="292"/>
      <c r="CF244" s="292"/>
      <c r="CG244" s="292"/>
      <c r="CH244" s="292"/>
      <c r="CI244" s="293"/>
    </row>
    <row r="245" spans="1:87" ht="18" customHeight="1" x14ac:dyDescent="0.25">
      <c r="A245" s="75"/>
      <c r="B245" s="327"/>
      <c r="C245" s="328"/>
      <c r="D245" s="328"/>
      <c r="E245" s="328"/>
      <c r="F245" s="328"/>
      <c r="G245" s="328"/>
      <c r="H245" s="328"/>
      <c r="I245" s="328"/>
      <c r="J245" s="328"/>
      <c r="K245" s="328"/>
      <c r="L245" s="328"/>
      <c r="M245" s="328"/>
      <c r="N245" s="328"/>
      <c r="O245" s="328"/>
      <c r="P245" s="328"/>
      <c r="Q245" s="328"/>
      <c r="R245" s="328"/>
      <c r="S245" s="328"/>
      <c r="T245" s="328"/>
      <c r="U245" s="328"/>
      <c r="V245" s="328"/>
      <c r="W245" s="328"/>
      <c r="X245" s="328"/>
      <c r="Y245" s="329"/>
      <c r="Z245" s="336"/>
      <c r="AA245" s="337"/>
      <c r="AB245" s="337"/>
      <c r="AC245" s="337"/>
      <c r="AD245" s="338"/>
      <c r="AE245" s="336"/>
      <c r="AF245" s="337"/>
      <c r="AG245" s="337"/>
      <c r="AH245" s="337"/>
      <c r="AI245" s="337"/>
      <c r="AJ245" s="337"/>
      <c r="AK245" s="300"/>
      <c r="AL245" s="301"/>
      <c r="AM245" s="301"/>
      <c r="AN245" s="301"/>
      <c r="AO245" s="301"/>
      <c r="AP245" s="301"/>
      <c r="AQ245" s="301"/>
      <c r="AR245" s="301"/>
      <c r="AS245" s="301"/>
      <c r="AT245" s="301"/>
      <c r="AU245" s="301"/>
      <c r="AV245" s="301"/>
      <c r="AW245" s="301"/>
      <c r="AX245" s="302"/>
      <c r="AY245" s="407"/>
      <c r="AZ245" s="304"/>
      <c r="BA245" s="304"/>
      <c r="BB245" s="408"/>
      <c r="BC245" s="306">
        <f t="shared" ref="BC245:BC273" si="12">+$AE$244*AY245</f>
        <v>0</v>
      </c>
      <c r="BD245" s="307"/>
      <c r="BE245" s="307"/>
      <c r="BF245" s="308"/>
      <c r="BG245" s="309"/>
      <c r="BH245" s="310"/>
      <c r="BI245" s="310"/>
      <c r="BJ245" s="311"/>
      <c r="BK245" s="312">
        <f t="shared" ref="BK245:BK273" si="13">+AY245*BG245</f>
        <v>0</v>
      </c>
      <c r="BL245" s="313"/>
      <c r="BM245" s="313"/>
      <c r="BN245" s="313"/>
      <c r="BO245" s="313"/>
      <c r="BP245" s="314"/>
      <c r="BQ245" s="294"/>
      <c r="BR245" s="295"/>
      <c r="BS245" s="295"/>
      <c r="BT245" s="295"/>
      <c r="BU245" s="295"/>
      <c r="BV245" s="295"/>
      <c r="BW245" s="296"/>
      <c r="BX245" s="294"/>
      <c r="BY245" s="295"/>
      <c r="BZ245" s="295"/>
      <c r="CA245" s="295"/>
      <c r="CB245" s="295"/>
      <c r="CC245" s="296"/>
      <c r="CD245" s="294"/>
      <c r="CE245" s="295"/>
      <c r="CF245" s="295"/>
      <c r="CG245" s="295"/>
      <c r="CH245" s="295"/>
      <c r="CI245" s="296"/>
    </row>
    <row r="246" spans="1:87" ht="18" customHeight="1" x14ac:dyDescent="0.25">
      <c r="A246" s="75"/>
      <c r="B246" s="327"/>
      <c r="C246" s="328"/>
      <c r="D246" s="328"/>
      <c r="E246" s="328"/>
      <c r="F246" s="328"/>
      <c r="G246" s="328"/>
      <c r="H246" s="328"/>
      <c r="I246" s="328"/>
      <c r="J246" s="328"/>
      <c r="K246" s="328"/>
      <c r="L246" s="328"/>
      <c r="M246" s="328"/>
      <c r="N246" s="328"/>
      <c r="O246" s="328"/>
      <c r="P246" s="328"/>
      <c r="Q246" s="328"/>
      <c r="R246" s="328"/>
      <c r="S246" s="328"/>
      <c r="T246" s="328"/>
      <c r="U246" s="328"/>
      <c r="V246" s="328"/>
      <c r="W246" s="328"/>
      <c r="X246" s="328"/>
      <c r="Y246" s="329"/>
      <c r="Z246" s="336"/>
      <c r="AA246" s="337"/>
      <c r="AB246" s="337"/>
      <c r="AC246" s="337"/>
      <c r="AD246" s="338"/>
      <c r="AE246" s="336"/>
      <c r="AF246" s="337"/>
      <c r="AG246" s="337"/>
      <c r="AH246" s="337"/>
      <c r="AI246" s="337"/>
      <c r="AJ246" s="337"/>
      <c r="AK246" s="300"/>
      <c r="AL246" s="301"/>
      <c r="AM246" s="301"/>
      <c r="AN246" s="301"/>
      <c r="AO246" s="301"/>
      <c r="AP246" s="301"/>
      <c r="AQ246" s="301"/>
      <c r="AR246" s="301"/>
      <c r="AS246" s="301"/>
      <c r="AT246" s="301"/>
      <c r="AU246" s="301"/>
      <c r="AV246" s="301"/>
      <c r="AW246" s="301"/>
      <c r="AX246" s="302"/>
      <c r="AY246" s="407"/>
      <c r="AZ246" s="304"/>
      <c r="BA246" s="304"/>
      <c r="BB246" s="408"/>
      <c r="BC246" s="306">
        <f t="shared" si="12"/>
        <v>0</v>
      </c>
      <c r="BD246" s="307"/>
      <c r="BE246" s="307"/>
      <c r="BF246" s="308"/>
      <c r="BG246" s="309"/>
      <c r="BH246" s="310"/>
      <c r="BI246" s="310"/>
      <c r="BJ246" s="311"/>
      <c r="BK246" s="312">
        <f t="shared" si="13"/>
        <v>0</v>
      </c>
      <c r="BL246" s="313"/>
      <c r="BM246" s="313"/>
      <c r="BN246" s="313"/>
      <c r="BO246" s="313"/>
      <c r="BP246" s="314"/>
      <c r="BQ246" s="294"/>
      <c r="BR246" s="295"/>
      <c r="BS246" s="295"/>
      <c r="BT246" s="295"/>
      <c r="BU246" s="295"/>
      <c r="BV246" s="295"/>
      <c r="BW246" s="296"/>
      <c r="BX246" s="294"/>
      <c r="BY246" s="295"/>
      <c r="BZ246" s="295"/>
      <c r="CA246" s="295"/>
      <c r="CB246" s="295"/>
      <c r="CC246" s="296"/>
      <c r="CD246" s="294"/>
      <c r="CE246" s="295"/>
      <c r="CF246" s="295"/>
      <c r="CG246" s="295"/>
      <c r="CH246" s="295"/>
      <c r="CI246" s="296"/>
    </row>
    <row r="247" spans="1:87" ht="18" customHeight="1" x14ac:dyDescent="0.25">
      <c r="A247" s="75"/>
      <c r="B247" s="327"/>
      <c r="C247" s="328"/>
      <c r="D247" s="328"/>
      <c r="E247" s="328"/>
      <c r="F247" s="328"/>
      <c r="G247" s="328"/>
      <c r="H247" s="328"/>
      <c r="I247" s="328"/>
      <c r="J247" s="328"/>
      <c r="K247" s="328"/>
      <c r="L247" s="328"/>
      <c r="M247" s="328"/>
      <c r="N247" s="328"/>
      <c r="O247" s="328"/>
      <c r="P247" s="328"/>
      <c r="Q247" s="328"/>
      <c r="R247" s="328"/>
      <c r="S247" s="328"/>
      <c r="T247" s="328"/>
      <c r="U247" s="328"/>
      <c r="V247" s="328"/>
      <c r="W247" s="328"/>
      <c r="X247" s="328"/>
      <c r="Y247" s="329"/>
      <c r="Z247" s="336"/>
      <c r="AA247" s="337"/>
      <c r="AB247" s="337"/>
      <c r="AC247" s="337"/>
      <c r="AD247" s="338"/>
      <c r="AE247" s="336"/>
      <c r="AF247" s="337"/>
      <c r="AG247" s="337"/>
      <c r="AH247" s="337"/>
      <c r="AI247" s="337"/>
      <c r="AJ247" s="337"/>
      <c r="AK247" s="300"/>
      <c r="AL247" s="301"/>
      <c r="AM247" s="301"/>
      <c r="AN247" s="301"/>
      <c r="AO247" s="301"/>
      <c r="AP247" s="301"/>
      <c r="AQ247" s="301"/>
      <c r="AR247" s="301"/>
      <c r="AS247" s="301"/>
      <c r="AT247" s="301"/>
      <c r="AU247" s="301"/>
      <c r="AV247" s="301"/>
      <c r="AW247" s="301"/>
      <c r="AX247" s="302"/>
      <c r="AY247" s="407"/>
      <c r="AZ247" s="304"/>
      <c r="BA247" s="304"/>
      <c r="BB247" s="408"/>
      <c r="BC247" s="306">
        <f t="shared" si="12"/>
        <v>0</v>
      </c>
      <c r="BD247" s="307"/>
      <c r="BE247" s="307"/>
      <c r="BF247" s="308"/>
      <c r="BG247" s="309"/>
      <c r="BH247" s="310"/>
      <c r="BI247" s="310"/>
      <c r="BJ247" s="311"/>
      <c r="BK247" s="312">
        <f t="shared" si="13"/>
        <v>0</v>
      </c>
      <c r="BL247" s="313"/>
      <c r="BM247" s="313"/>
      <c r="BN247" s="313"/>
      <c r="BO247" s="313"/>
      <c r="BP247" s="314"/>
      <c r="BQ247" s="294"/>
      <c r="BR247" s="295"/>
      <c r="BS247" s="295"/>
      <c r="BT247" s="295"/>
      <c r="BU247" s="295"/>
      <c r="BV247" s="295"/>
      <c r="BW247" s="296"/>
      <c r="BX247" s="294"/>
      <c r="BY247" s="295"/>
      <c r="BZ247" s="295"/>
      <c r="CA247" s="295"/>
      <c r="CB247" s="295"/>
      <c r="CC247" s="296"/>
      <c r="CD247" s="294"/>
      <c r="CE247" s="295"/>
      <c r="CF247" s="295"/>
      <c r="CG247" s="295"/>
      <c r="CH247" s="295"/>
      <c r="CI247" s="296"/>
    </row>
    <row r="248" spans="1:87" ht="18" customHeight="1" x14ac:dyDescent="0.25">
      <c r="A248" s="75"/>
      <c r="B248" s="327"/>
      <c r="C248" s="328"/>
      <c r="D248" s="328"/>
      <c r="E248" s="328"/>
      <c r="F248" s="328"/>
      <c r="G248" s="328"/>
      <c r="H248" s="328"/>
      <c r="I248" s="328"/>
      <c r="J248" s="328"/>
      <c r="K248" s="328"/>
      <c r="L248" s="328"/>
      <c r="M248" s="328"/>
      <c r="N248" s="328"/>
      <c r="O248" s="328"/>
      <c r="P248" s="328"/>
      <c r="Q248" s="328"/>
      <c r="R248" s="328"/>
      <c r="S248" s="328"/>
      <c r="T248" s="328"/>
      <c r="U248" s="328"/>
      <c r="V248" s="328"/>
      <c r="W248" s="328"/>
      <c r="X248" s="328"/>
      <c r="Y248" s="329"/>
      <c r="Z248" s="336"/>
      <c r="AA248" s="337"/>
      <c r="AB248" s="337"/>
      <c r="AC248" s="337"/>
      <c r="AD248" s="338"/>
      <c r="AE248" s="336"/>
      <c r="AF248" s="337"/>
      <c r="AG248" s="337"/>
      <c r="AH248" s="337"/>
      <c r="AI248" s="337"/>
      <c r="AJ248" s="337"/>
      <c r="AK248" s="300"/>
      <c r="AL248" s="301"/>
      <c r="AM248" s="301"/>
      <c r="AN248" s="301"/>
      <c r="AO248" s="301"/>
      <c r="AP248" s="301"/>
      <c r="AQ248" s="301"/>
      <c r="AR248" s="301"/>
      <c r="AS248" s="301"/>
      <c r="AT248" s="301"/>
      <c r="AU248" s="301"/>
      <c r="AV248" s="301"/>
      <c r="AW248" s="301"/>
      <c r="AX248" s="302"/>
      <c r="AY248" s="407"/>
      <c r="AZ248" s="304"/>
      <c r="BA248" s="304"/>
      <c r="BB248" s="408"/>
      <c r="BC248" s="306">
        <f t="shared" si="12"/>
        <v>0</v>
      </c>
      <c r="BD248" s="307"/>
      <c r="BE248" s="307"/>
      <c r="BF248" s="308"/>
      <c r="BG248" s="309"/>
      <c r="BH248" s="310"/>
      <c r="BI248" s="310"/>
      <c r="BJ248" s="311"/>
      <c r="BK248" s="312">
        <f t="shared" si="13"/>
        <v>0</v>
      </c>
      <c r="BL248" s="313"/>
      <c r="BM248" s="313"/>
      <c r="BN248" s="313"/>
      <c r="BO248" s="313"/>
      <c r="BP248" s="314"/>
      <c r="BQ248" s="294"/>
      <c r="BR248" s="295"/>
      <c r="BS248" s="295"/>
      <c r="BT248" s="295"/>
      <c r="BU248" s="295"/>
      <c r="BV248" s="295"/>
      <c r="BW248" s="296"/>
      <c r="BX248" s="294"/>
      <c r="BY248" s="295"/>
      <c r="BZ248" s="295"/>
      <c r="CA248" s="295"/>
      <c r="CB248" s="295"/>
      <c r="CC248" s="296"/>
      <c r="CD248" s="294"/>
      <c r="CE248" s="295"/>
      <c r="CF248" s="295"/>
      <c r="CG248" s="295"/>
      <c r="CH248" s="295"/>
      <c r="CI248" s="296"/>
    </row>
    <row r="249" spans="1:87" ht="18" customHeight="1" x14ac:dyDescent="0.25">
      <c r="A249" s="75"/>
      <c r="B249" s="327"/>
      <c r="C249" s="328"/>
      <c r="D249" s="328"/>
      <c r="E249" s="328"/>
      <c r="F249" s="328"/>
      <c r="G249" s="328"/>
      <c r="H249" s="328"/>
      <c r="I249" s="328"/>
      <c r="J249" s="328"/>
      <c r="K249" s="328"/>
      <c r="L249" s="328"/>
      <c r="M249" s="328"/>
      <c r="N249" s="328"/>
      <c r="O249" s="328"/>
      <c r="P249" s="328"/>
      <c r="Q249" s="328"/>
      <c r="R249" s="328"/>
      <c r="S249" s="328"/>
      <c r="T249" s="328"/>
      <c r="U249" s="328"/>
      <c r="V249" s="328"/>
      <c r="W249" s="328"/>
      <c r="X249" s="328"/>
      <c r="Y249" s="329"/>
      <c r="Z249" s="336"/>
      <c r="AA249" s="337"/>
      <c r="AB249" s="337"/>
      <c r="AC249" s="337"/>
      <c r="AD249" s="338"/>
      <c r="AE249" s="336"/>
      <c r="AF249" s="337"/>
      <c r="AG249" s="337"/>
      <c r="AH249" s="337"/>
      <c r="AI249" s="337"/>
      <c r="AJ249" s="337"/>
      <c r="AK249" s="300"/>
      <c r="AL249" s="301"/>
      <c r="AM249" s="301"/>
      <c r="AN249" s="301"/>
      <c r="AO249" s="301"/>
      <c r="AP249" s="301"/>
      <c r="AQ249" s="301"/>
      <c r="AR249" s="301"/>
      <c r="AS249" s="301"/>
      <c r="AT249" s="301"/>
      <c r="AU249" s="301"/>
      <c r="AV249" s="301"/>
      <c r="AW249" s="301"/>
      <c r="AX249" s="302"/>
      <c r="AY249" s="407"/>
      <c r="AZ249" s="304"/>
      <c r="BA249" s="304"/>
      <c r="BB249" s="408"/>
      <c r="BC249" s="306">
        <f t="shared" si="12"/>
        <v>0</v>
      </c>
      <c r="BD249" s="307"/>
      <c r="BE249" s="307"/>
      <c r="BF249" s="308"/>
      <c r="BG249" s="309"/>
      <c r="BH249" s="310"/>
      <c r="BI249" s="310"/>
      <c r="BJ249" s="311"/>
      <c r="BK249" s="312">
        <f t="shared" si="13"/>
        <v>0</v>
      </c>
      <c r="BL249" s="313"/>
      <c r="BM249" s="313"/>
      <c r="BN249" s="313"/>
      <c r="BO249" s="313"/>
      <c r="BP249" s="314"/>
      <c r="BQ249" s="294"/>
      <c r="BR249" s="295"/>
      <c r="BS249" s="295"/>
      <c r="BT249" s="295"/>
      <c r="BU249" s="295"/>
      <c r="BV249" s="295"/>
      <c r="BW249" s="296"/>
      <c r="BX249" s="294"/>
      <c r="BY249" s="295"/>
      <c r="BZ249" s="295"/>
      <c r="CA249" s="295"/>
      <c r="CB249" s="295"/>
      <c r="CC249" s="296"/>
      <c r="CD249" s="294"/>
      <c r="CE249" s="295"/>
      <c r="CF249" s="295"/>
      <c r="CG249" s="295"/>
      <c r="CH249" s="295"/>
      <c r="CI249" s="296"/>
    </row>
    <row r="250" spans="1:87" ht="18" customHeight="1" x14ac:dyDescent="0.25">
      <c r="A250" s="75"/>
      <c r="B250" s="327"/>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9"/>
      <c r="Z250" s="336"/>
      <c r="AA250" s="337"/>
      <c r="AB250" s="337"/>
      <c r="AC250" s="337"/>
      <c r="AD250" s="338"/>
      <c r="AE250" s="336"/>
      <c r="AF250" s="337"/>
      <c r="AG250" s="337"/>
      <c r="AH250" s="337"/>
      <c r="AI250" s="337"/>
      <c r="AJ250" s="337"/>
      <c r="AK250" s="300"/>
      <c r="AL250" s="301"/>
      <c r="AM250" s="301"/>
      <c r="AN250" s="301"/>
      <c r="AO250" s="301"/>
      <c r="AP250" s="301"/>
      <c r="AQ250" s="301"/>
      <c r="AR250" s="301"/>
      <c r="AS250" s="301"/>
      <c r="AT250" s="301"/>
      <c r="AU250" s="301"/>
      <c r="AV250" s="301"/>
      <c r="AW250" s="301"/>
      <c r="AX250" s="302"/>
      <c r="AY250" s="407"/>
      <c r="AZ250" s="304"/>
      <c r="BA250" s="304"/>
      <c r="BB250" s="408"/>
      <c r="BC250" s="306">
        <f t="shared" si="12"/>
        <v>0</v>
      </c>
      <c r="BD250" s="307"/>
      <c r="BE250" s="307"/>
      <c r="BF250" s="308"/>
      <c r="BG250" s="309"/>
      <c r="BH250" s="310"/>
      <c r="BI250" s="310"/>
      <c r="BJ250" s="311"/>
      <c r="BK250" s="312">
        <f t="shared" si="13"/>
        <v>0</v>
      </c>
      <c r="BL250" s="313"/>
      <c r="BM250" s="313"/>
      <c r="BN250" s="313"/>
      <c r="BO250" s="313"/>
      <c r="BP250" s="314"/>
      <c r="BQ250" s="294"/>
      <c r="BR250" s="295"/>
      <c r="BS250" s="295"/>
      <c r="BT250" s="295"/>
      <c r="BU250" s="295"/>
      <c r="BV250" s="295"/>
      <c r="BW250" s="296"/>
      <c r="BX250" s="294"/>
      <c r="BY250" s="295"/>
      <c r="BZ250" s="295"/>
      <c r="CA250" s="295"/>
      <c r="CB250" s="295"/>
      <c r="CC250" s="296"/>
      <c r="CD250" s="294"/>
      <c r="CE250" s="295"/>
      <c r="CF250" s="295"/>
      <c r="CG250" s="295"/>
      <c r="CH250" s="295"/>
      <c r="CI250" s="296"/>
    </row>
    <row r="251" spans="1:87" ht="18" customHeight="1" x14ac:dyDescent="0.25">
      <c r="A251" s="75"/>
      <c r="B251" s="327"/>
      <c r="C251" s="328"/>
      <c r="D251" s="328"/>
      <c r="E251" s="328"/>
      <c r="F251" s="328"/>
      <c r="G251" s="328"/>
      <c r="H251" s="328"/>
      <c r="I251" s="328"/>
      <c r="J251" s="328"/>
      <c r="K251" s="328"/>
      <c r="L251" s="328"/>
      <c r="M251" s="328"/>
      <c r="N251" s="328"/>
      <c r="O251" s="328"/>
      <c r="P251" s="328"/>
      <c r="Q251" s="328"/>
      <c r="R251" s="328"/>
      <c r="S251" s="328"/>
      <c r="T251" s="328"/>
      <c r="U251" s="328"/>
      <c r="V251" s="328"/>
      <c r="W251" s="328"/>
      <c r="X251" s="328"/>
      <c r="Y251" s="329"/>
      <c r="Z251" s="336"/>
      <c r="AA251" s="337"/>
      <c r="AB251" s="337"/>
      <c r="AC251" s="337"/>
      <c r="AD251" s="338"/>
      <c r="AE251" s="336"/>
      <c r="AF251" s="337"/>
      <c r="AG251" s="337"/>
      <c r="AH251" s="337"/>
      <c r="AI251" s="337"/>
      <c r="AJ251" s="337"/>
      <c r="AK251" s="300"/>
      <c r="AL251" s="301"/>
      <c r="AM251" s="301"/>
      <c r="AN251" s="301"/>
      <c r="AO251" s="301"/>
      <c r="AP251" s="301"/>
      <c r="AQ251" s="301"/>
      <c r="AR251" s="301"/>
      <c r="AS251" s="301"/>
      <c r="AT251" s="301"/>
      <c r="AU251" s="301"/>
      <c r="AV251" s="301"/>
      <c r="AW251" s="301"/>
      <c r="AX251" s="302"/>
      <c r="AY251" s="407"/>
      <c r="AZ251" s="304"/>
      <c r="BA251" s="304"/>
      <c r="BB251" s="408"/>
      <c r="BC251" s="306">
        <f t="shared" si="12"/>
        <v>0</v>
      </c>
      <c r="BD251" s="307"/>
      <c r="BE251" s="307"/>
      <c r="BF251" s="308"/>
      <c r="BG251" s="309"/>
      <c r="BH251" s="310"/>
      <c r="BI251" s="310"/>
      <c r="BJ251" s="311"/>
      <c r="BK251" s="312">
        <f t="shared" si="13"/>
        <v>0</v>
      </c>
      <c r="BL251" s="313"/>
      <c r="BM251" s="313"/>
      <c r="BN251" s="313"/>
      <c r="BO251" s="313"/>
      <c r="BP251" s="314"/>
      <c r="BQ251" s="294"/>
      <c r="BR251" s="295"/>
      <c r="BS251" s="295"/>
      <c r="BT251" s="295"/>
      <c r="BU251" s="295"/>
      <c r="BV251" s="295"/>
      <c r="BW251" s="296"/>
      <c r="BX251" s="294"/>
      <c r="BY251" s="295"/>
      <c r="BZ251" s="295"/>
      <c r="CA251" s="295"/>
      <c r="CB251" s="295"/>
      <c r="CC251" s="296"/>
      <c r="CD251" s="294"/>
      <c r="CE251" s="295"/>
      <c r="CF251" s="295"/>
      <c r="CG251" s="295"/>
      <c r="CH251" s="295"/>
      <c r="CI251" s="296"/>
    </row>
    <row r="252" spans="1:87" ht="18" customHeight="1" x14ac:dyDescent="0.25">
      <c r="A252" s="75"/>
      <c r="B252" s="327"/>
      <c r="C252" s="328"/>
      <c r="D252" s="328"/>
      <c r="E252" s="328"/>
      <c r="F252" s="328"/>
      <c r="G252" s="328"/>
      <c r="H252" s="328"/>
      <c r="I252" s="328"/>
      <c r="J252" s="328"/>
      <c r="K252" s="328"/>
      <c r="L252" s="328"/>
      <c r="M252" s="328"/>
      <c r="N252" s="328"/>
      <c r="O252" s="328"/>
      <c r="P252" s="328"/>
      <c r="Q252" s="328"/>
      <c r="R252" s="328"/>
      <c r="S252" s="328"/>
      <c r="T252" s="328"/>
      <c r="U252" s="328"/>
      <c r="V252" s="328"/>
      <c r="W252" s="328"/>
      <c r="X252" s="328"/>
      <c r="Y252" s="329"/>
      <c r="Z252" s="336"/>
      <c r="AA252" s="337"/>
      <c r="AB252" s="337"/>
      <c r="AC252" s="337"/>
      <c r="AD252" s="338"/>
      <c r="AE252" s="336"/>
      <c r="AF252" s="337"/>
      <c r="AG252" s="337"/>
      <c r="AH252" s="337"/>
      <c r="AI252" s="337"/>
      <c r="AJ252" s="337"/>
      <c r="AK252" s="300"/>
      <c r="AL252" s="301"/>
      <c r="AM252" s="301"/>
      <c r="AN252" s="301"/>
      <c r="AO252" s="301"/>
      <c r="AP252" s="301"/>
      <c r="AQ252" s="301"/>
      <c r="AR252" s="301"/>
      <c r="AS252" s="301"/>
      <c r="AT252" s="301"/>
      <c r="AU252" s="301"/>
      <c r="AV252" s="301"/>
      <c r="AW252" s="301"/>
      <c r="AX252" s="302"/>
      <c r="AY252" s="407"/>
      <c r="AZ252" s="304"/>
      <c r="BA252" s="304"/>
      <c r="BB252" s="408"/>
      <c r="BC252" s="306">
        <f t="shared" si="12"/>
        <v>0</v>
      </c>
      <c r="BD252" s="307"/>
      <c r="BE252" s="307"/>
      <c r="BF252" s="308"/>
      <c r="BG252" s="309"/>
      <c r="BH252" s="310"/>
      <c r="BI252" s="310"/>
      <c r="BJ252" s="311"/>
      <c r="BK252" s="312">
        <f t="shared" si="13"/>
        <v>0</v>
      </c>
      <c r="BL252" s="313"/>
      <c r="BM252" s="313"/>
      <c r="BN252" s="313"/>
      <c r="BO252" s="313"/>
      <c r="BP252" s="314"/>
      <c r="BQ252" s="294"/>
      <c r="BR252" s="295"/>
      <c r="BS252" s="295"/>
      <c r="BT252" s="295"/>
      <c r="BU252" s="295"/>
      <c r="BV252" s="295"/>
      <c r="BW252" s="296"/>
      <c r="BX252" s="294"/>
      <c r="BY252" s="295"/>
      <c r="BZ252" s="295"/>
      <c r="CA252" s="295"/>
      <c r="CB252" s="295"/>
      <c r="CC252" s="296"/>
      <c r="CD252" s="294"/>
      <c r="CE252" s="295"/>
      <c r="CF252" s="295"/>
      <c r="CG252" s="295"/>
      <c r="CH252" s="295"/>
      <c r="CI252" s="296"/>
    </row>
    <row r="253" spans="1:87" ht="18" customHeight="1" x14ac:dyDescent="0.25">
      <c r="A253" s="75"/>
      <c r="B253" s="327"/>
      <c r="C253" s="328"/>
      <c r="D253" s="328"/>
      <c r="E253" s="328"/>
      <c r="F253" s="328"/>
      <c r="G253" s="328"/>
      <c r="H253" s="328"/>
      <c r="I253" s="328"/>
      <c r="J253" s="328"/>
      <c r="K253" s="328"/>
      <c r="L253" s="328"/>
      <c r="M253" s="328"/>
      <c r="N253" s="328"/>
      <c r="O253" s="328"/>
      <c r="P253" s="328"/>
      <c r="Q253" s="328"/>
      <c r="R253" s="328"/>
      <c r="S253" s="328"/>
      <c r="T253" s="328"/>
      <c r="U253" s="328"/>
      <c r="V253" s="328"/>
      <c r="W253" s="328"/>
      <c r="X253" s="328"/>
      <c r="Y253" s="329"/>
      <c r="Z253" s="336"/>
      <c r="AA253" s="337"/>
      <c r="AB253" s="337"/>
      <c r="AC253" s="337"/>
      <c r="AD253" s="338"/>
      <c r="AE253" s="336"/>
      <c r="AF253" s="337"/>
      <c r="AG253" s="337"/>
      <c r="AH253" s="337"/>
      <c r="AI253" s="337"/>
      <c r="AJ253" s="337"/>
      <c r="AK253" s="300"/>
      <c r="AL253" s="301"/>
      <c r="AM253" s="301"/>
      <c r="AN253" s="301"/>
      <c r="AO253" s="301"/>
      <c r="AP253" s="301"/>
      <c r="AQ253" s="301"/>
      <c r="AR253" s="301"/>
      <c r="AS253" s="301"/>
      <c r="AT253" s="301"/>
      <c r="AU253" s="301"/>
      <c r="AV253" s="301"/>
      <c r="AW253" s="301"/>
      <c r="AX253" s="302"/>
      <c r="AY253" s="407"/>
      <c r="AZ253" s="304"/>
      <c r="BA253" s="304"/>
      <c r="BB253" s="408"/>
      <c r="BC253" s="306">
        <f t="shared" si="12"/>
        <v>0</v>
      </c>
      <c r="BD253" s="307"/>
      <c r="BE253" s="307"/>
      <c r="BF253" s="308"/>
      <c r="BG253" s="309"/>
      <c r="BH253" s="310"/>
      <c r="BI253" s="310"/>
      <c r="BJ253" s="311"/>
      <c r="BK253" s="312">
        <f t="shared" si="13"/>
        <v>0</v>
      </c>
      <c r="BL253" s="313"/>
      <c r="BM253" s="313"/>
      <c r="BN253" s="313"/>
      <c r="BO253" s="313"/>
      <c r="BP253" s="314"/>
      <c r="BQ253" s="294"/>
      <c r="BR253" s="295"/>
      <c r="BS253" s="295"/>
      <c r="BT253" s="295"/>
      <c r="BU253" s="295"/>
      <c r="BV253" s="295"/>
      <c r="BW253" s="296"/>
      <c r="BX253" s="294"/>
      <c r="BY253" s="295"/>
      <c r="BZ253" s="295"/>
      <c r="CA253" s="295"/>
      <c r="CB253" s="295"/>
      <c r="CC253" s="296"/>
      <c r="CD253" s="294"/>
      <c r="CE253" s="295"/>
      <c r="CF253" s="295"/>
      <c r="CG253" s="295"/>
      <c r="CH253" s="295"/>
      <c r="CI253" s="296"/>
    </row>
    <row r="254" spans="1:87" ht="18" customHeight="1" x14ac:dyDescent="0.25">
      <c r="A254" s="75"/>
      <c r="B254" s="327"/>
      <c r="C254" s="328"/>
      <c r="D254" s="328"/>
      <c r="E254" s="328"/>
      <c r="F254" s="328"/>
      <c r="G254" s="328"/>
      <c r="H254" s="328"/>
      <c r="I254" s="328"/>
      <c r="J254" s="328"/>
      <c r="K254" s="328"/>
      <c r="L254" s="328"/>
      <c r="M254" s="328"/>
      <c r="N254" s="328"/>
      <c r="O254" s="328"/>
      <c r="P254" s="328"/>
      <c r="Q254" s="328"/>
      <c r="R254" s="328"/>
      <c r="S254" s="328"/>
      <c r="T254" s="328"/>
      <c r="U254" s="328"/>
      <c r="V254" s="328"/>
      <c r="W254" s="328"/>
      <c r="X254" s="328"/>
      <c r="Y254" s="329"/>
      <c r="Z254" s="336"/>
      <c r="AA254" s="337"/>
      <c r="AB254" s="337"/>
      <c r="AC254" s="337"/>
      <c r="AD254" s="338"/>
      <c r="AE254" s="336"/>
      <c r="AF254" s="337"/>
      <c r="AG254" s="337"/>
      <c r="AH254" s="337"/>
      <c r="AI254" s="337"/>
      <c r="AJ254" s="337"/>
      <c r="AK254" s="300"/>
      <c r="AL254" s="301"/>
      <c r="AM254" s="301"/>
      <c r="AN254" s="301"/>
      <c r="AO254" s="301"/>
      <c r="AP254" s="301"/>
      <c r="AQ254" s="301"/>
      <c r="AR254" s="301"/>
      <c r="AS254" s="301"/>
      <c r="AT254" s="301"/>
      <c r="AU254" s="301"/>
      <c r="AV254" s="301"/>
      <c r="AW254" s="301"/>
      <c r="AX254" s="302"/>
      <c r="AY254" s="407"/>
      <c r="AZ254" s="304"/>
      <c r="BA254" s="304"/>
      <c r="BB254" s="408"/>
      <c r="BC254" s="306">
        <f t="shared" si="12"/>
        <v>0</v>
      </c>
      <c r="BD254" s="307"/>
      <c r="BE254" s="307"/>
      <c r="BF254" s="308"/>
      <c r="BG254" s="309"/>
      <c r="BH254" s="310"/>
      <c r="BI254" s="310"/>
      <c r="BJ254" s="311"/>
      <c r="BK254" s="312">
        <f t="shared" si="13"/>
        <v>0</v>
      </c>
      <c r="BL254" s="313"/>
      <c r="BM254" s="313"/>
      <c r="BN254" s="313"/>
      <c r="BO254" s="313"/>
      <c r="BP254" s="314"/>
      <c r="BQ254" s="294"/>
      <c r="BR254" s="295"/>
      <c r="BS254" s="295"/>
      <c r="BT254" s="295"/>
      <c r="BU254" s="295"/>
      <c r="BV254" s="295"/>
      <c r="BW254" s="296"/>
      <c r="BX254" s="294"/>
      <c r="BY254" s="295"/>
      <c r="BZ254" s="295"/>
      <c r="CA254" s="295"/>
      <c r="CB254" s="295"/>
      <c r="CC254" s="296"/>
      <c r="CD254" s="294"/>
      <c r="CE254" s="295"/>
      <c r="CF254" s="295"/>
      <c r="CG254" s="295"/>
      <c r="CH254" s="295"/>
      <c r="CI254" s="296"/>
    </row>
    <row r="255" spans="1:87" ht="18" customHeight="1" x14ac:dyDescent="0.25">
      <c r="A255" s="75"/>
      <c r="B255" s="327"/>
      <c r="C255" s="328"/>
      <c r="D255" s="328"/>
      <c r="E255" s="328"/>
      <c r="F255" s="328"/>
      <c r="G255" s="328"/>
      <c r="H255" s="328"/>
      <c r="I255" s="328"/>
      <c r="J255" s="328"/>
      <c r="K255" s="328"/>
      <c r="L255" s="328"/>
      <c r="M255" s="328"/>
      <c r="N255" s="328"/>
      <c r="O255" s="328"/>
      <c r="P255" s="328"/>
      <c r="Q255" s="328"/>
      <c r="R255" s="328"/>
      <c r="S255" s="328"/>
      <c r="T255" s="328"/>
      <c r="U255" s="328"/>
      <c r="V255" s="328"/>
      <c r="W255" s="328"/>
      <c r="X255" s="328"/>
      <c r="Y255" s="329"/>
      <c r="Z255" s="336"/>
      <c r="AA255" s="337"/>
      <c r="AB255" s="337"/>
      <c r="AC255" s="337"/>
      <c r="AD255" s="338"/>
      <c r="AE255" s="336"/>
      <c r="AF255" s="337"/>
      <c r="AG255" s="337"/>
      <c r="AH255" s="337"/>
      <c r="AI255" s="337"/>
      <c r="AJ255" s="337"/>
      <c r="AK255" s="300"/>
      <c r="AL255" s="301"/>
      <c r="AM255" s="301"/>
      <c r="AN255" s="301"/>
      <c r="AO255" s="301"/>
      <c r="AP255" s="301"/>
      <c r="AQ255" s="301"/>
      <c r="AR255" s="301"/>
      <c r="AS255" s="301"/>
      <c r="AT255" s="301"/>
      <c r="AU255" s="301"/>
      <c r="AV255" s="301"/>
      <c r="AW255" s="301"/>
      <c r="AX255" s="302"/>
      <c r="AY255" s="407"/>
      <c r="AZ255" s="304"/>
      <c r="BA255" s="304"/>
      <c r="BB255" s="408"/>
      <c r="BC255" s="306">
        <f t="shared" si="12"/>
        <v>0</v>
      </c>
      <c r="BD255" s="307"/>
      <c r="BE255" s="307"/>
      <c r="BF255" s="308"/>
      <c r="BG255" s="309"/>
      <c r="BH255" s="310"/>
      <c r="BI255" s="310"/>
      <c r="BJ255" s="311"/>
      <c r="BK255" s="312">
        <f t="shared" si="13"/>
        <v>0</v>
      </c>
      <c r="BL255" s="313"/>
      <c r="BM255" s="313"/>
      <c r="BN255" s="313"/>
      <c r="BO255" s="313"/>
      <c r="BP255" s="314"/>
      <c r="BQ255" s="294"/>
      <c r="BR255" s="295"/>
      <c r="BS255" s="295"/>
      <c r="BT255" s="295"/>
      <c r="BU255" s="295"/>
      <c r="BV255" s="295"/>
      <c r="BW255" s="296"/>
      <c r="BX255" s="294"/>
      <c r="BY255" s="295"/>
      <c r="BZ255" s="295"/>
      <c r="CA255" s="295"/>
      <c r="CB255" s="295"/>
      <c r="CC255" s="296"/>
      <c r="CD255" s="294"/>
      <c r="CE255" s="295"/>
      <c r="CF255" s="295"/>
      <c r="CG255" s="295"/>
      <c r="CH255" s="295"/>
      <c r="CI255" s="296"/>
    </row>
    <row r="256" spans="1:87" ht="18" customHeight="1" x14ac:dyDescent="0.25">
      <c r="A256" s="75"/>
      <c r="B256" s="327"/>
      <c r="C256" s="328"/>
      <c r="D256" s="328"/>
      <c r="E256" s="328"/>
      <c r="F256" s="328"/>
      <c r="G256" s="328"/>
      <c r="H256" s="328"/>
      <c r="I256" s="328"/>
      <c r="J256" s="328"/>
      <c r="K256" s="328"/>
      <c r="L256" s="328"/>
      <c r="M256" s="328"/>
      <c r="N256" s="328"/>
      <c r="O256" s="328"/>
      <c r="P256" s="328"/>
      <c r="Q256" s="328"/>
      <c r="R256" s="328"/>
      <c r="S256" s="328"/>
      <c r="T256" s="328"/>
      <c r="U256" s="328"/>
      <c r="V256" s="328"/>
      <c r="W256" s="328"/>
      <c r="X256" s="328"/>
      <c r="Y256" s="329"/>
      <c r="Z256" s="336"/>
      <c r="AA256" s="337"/>
      <c r="AB256" s="337"/>
      <c r="AC256" s="337"/>
      <c r="AD256" s="338"/>
      <c r="AE256" s="336"/>
      <c r="AF256" s="337"/>
      <c r="AG256" s="337"/>
      <c r="AH256" s="337"/>
      <c r="AI256" s="337"/>
      <c r="AJ256" s="337"/>
      <c r="AK256" s="300"/>
      <c r="AL256" s="301"/>
      <c r="AM256" s="301"/>
      <c r="AN256" s="301"/>
      <c r="AO256" s="301"/>
      <c r="AP256" s="301"/>
      <c r="AQ256" s="301"/>
      <c r="AR256" s="301"/>
      <c r="AS256" s="301"/>
      <c r="AT256" s="301"/>
      <c r="AU256" s="301"/>
      <c r="AV256" s="301"/>
      <c r="AW256" s="301"/>
      <c r="AX256" s="302"/>
      <c r="AY256" s="407"/>
      <c r="AZ256" s="304"/>
      <c r="BA256" s="304"/>
      <c r="BB256" s="408"/>
      <c r="BC256" s="306">
        <f t="shared" si="12"/>
        <v>0</v>
      </c>
      <c r="BD256" s="307"/>
      <c r="BE256" s="307"/>
      <c r="BF256" s="308"/>
      <c r="BG256" s="309"/>
      <c r="BH256" s="310"/>
      <c r="BI256" s="310"/>
      <c r="BJ256" s="311"/>
      <c r="BK256" s="312">
        <f t="shared" si="13"/>
        <v>0</v>
      </c>
      <c r="BL256" s="313"/>
      <c r="BM256" s="313"/>
      <c r="BN256" s="313"/>
      <c r="BO256" s="313"/>
      <c r="BP256" s="314"/>
      <c r="BQ256" s="294"/>
      <c r="BR256" s="295"/>
      <c r="BS256" s="295"/>
      <c r="BT256" s="295"/>
      <c r="BU256" s="295"/>
      <c r="BV256" s="295"/>
      <c r="BW256" s="296"/>
      <c r="BX256" s="294"/>
      <c r="BY256" s="295"/>
      <c r="BZ256" s="295"/>
      <c r="CA256" s="295"/>
      <c r="CB256" s="295"/>
      <c r="CC256" s="296"/>
      <c r="CD256" s="294"/>
      <c r="CE256" s="295"/>
      <c r="CF256" s="295"/>
      <c r="CG256" s="295"/>
      <c r="CH256" s="295"/>
      <c r="CI256" s="296"/>
    </row>
    <row r="257" spans="1:87" ht="18" customHeight="1" x14ac:dyDescent="0.25">
      <c r="A257" s="75"/>
      <c r="B257" s="327"/>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9"/>
      <c r="Z257" s="336"/>
      <c r="AA257" s="337"/>
      <c r="AB257" s="337"/>
      <c r="AC257" s="337"/>
      <c r="AD257" s="338"/>
      <c r="AE257" s="336"/>
      <c r="AF257" s="337"/>
      <c r="AG257" s="337"/>
      <c r="AH257" s="337"/>
      <c r="AI257" s="337"/>
      <c r="AJ257" s="337"/>
      <c r="AK257" s="300"/>
      <c r="AL257" s="301"/>
      <c r="AM257" s="301"/>
      <c r="AN257" s="301"/>
      <c r="AO257" s="301"/>
      <c r="AP257" s="301"/>
      <c r="AQ257" s="301"/>
      <c r="AR257" s="301"/>
      <c r="AS257" s="301"/>
      <c r="AT257" s="301"/>
      <c r="AU257" s="301"/>
      <c r="AV257" s="301"/>
      <c r="AW257" s="301"/>
      <c r="AX257" s="302"/>
      <c r="AY257" s="407"/>
      <c r="AZ257" s="304"/>
      <c r="BA257" s="304"/>
      <c r="BB257" s="408"/>
      <c r="BC257" s="306">
        <f t="shared" si="12"/>
        <v>0</v>
      </c>
      <c r="BD257" s="307"/>
      <c r="BE257" s="307"/>
      <c r="BF257" s="308"/>
      <c r="BG257" s="309"/>
      <c r="BH257" s="310"/>
      <c r="BI257" s="310"/>
      <c r="BJ257" s="311"/>
      <c r="BK257" s="312">
        <f t="shared" si="13"/>
        <v>0</v>
      </c>
      <c r="BL257" s="313"/>
      <c r="BM257" s="313"/>
      <c r="BN257" s="313"/>
      <c r="BO257" s="313"/>
      <c r="BP257" s="314"/>
      <c r="BQ257" s="294"/>
      <c r="BR257" s="295"/>
      <c r="BS257" s="295"/>
      <c r="BT257" s="295"/>
      <c r="BU257" s="295"/>
      <c r="BV257" s="295"/>
      <c r="BW257" s="296"/>
      <c r="BX257" s="294"/>
      <c r="BY257" s="295"/>
      <c r="BZ257" s="295"/>
      <c r="CA257" s="295"/>
      <c r="CB257" s="295"/>
      <c r="CC257" s="296"/>
      <c r="CD257" s="294"/>
      <c r="CE257" s="295"/>
      <c r="CF257" s="295"/>
      <c r="CG257" s="295"/>
      <c r="CH257" s="295"/>
      <c r="CI257" s="296"/>
    </row>
    <row r="258" spans="1:87" ht="18" customHeight="1" x14ac:dyDescent="0.25">
      <c r="A258" s="75"/>
      <c r="B258" s="327"/>
      <c r="C258" s="328"/>
      <c r="D258" s="328"/>
      <c r="E258" s="328"/>
      <c r="F258" s="328"/>
      <c r="G258" s="328"/>
      <c r="H258" s="328"/>
      <c r="I258" s="328"/>
      <c r="J258" s="328"/>
      <c r="K258" s="328"/>
      <c r="L258" s="328"/>
      <c r="M258" s="328"/>
      <c r="N258" s="328"/>
      <c r="O258" s="328"/>
      <c r="P258" s="328"/>
      <c r="Q258" s="328"/>
      <c r="R258" s="328"/>
      <c r="S258" s="328"/>
      <c r="T258" s="328"/>
      <c r="U258" s="328"/>
      <c r="V258" s="328"/>
      <c r="W258" s="328"/>
      <c r="X258" s="328"/>
      <c r="Y258" s="329"/>
      <c r="Z258" s="336"/>
      <c r="AA258" s="337"/>
      <c r="AB258" s="337"/>
      <c r="AC258" s="337"/>
      <c r="AD258" s="338"/>
      <c r="AE258" s="336"/>
      <c r="AF258" s="337"/>
      <c r="AG258" s="337"/>
      <c r="AH258" s="337"/>
      <c r="AI258" s="337"/>
      <c r="AJ258" s="337"/>
      <c r="AK258" s="300"/>
      <c r="AL258" s="301"/>
      <c r="AM258" s="301"/>
      <c r="AN258" s="301"/>
      <c r="AO258" s="301"/>
      <c r="AP258" s="301"/>
      <c r="AQ258" s="301"/>
      <c r="AR258" s="301"/>
      <c r="AS258" s="301"/>
      <c r="AT258" s="301"/>
      <c r="AU258" s="301"/>
      <c r="AV258" s="301"/>
      <c r="AW258" s="301"/>
      <c r="AX258" s="302"/>
      <c r="AY258" s="407"/>
      <c r="AZ258" s="304"/>
      <c r="BA258" s="304"/>
      <c r="BB258" s="408"/>
      <c r="BC258" s="306">
        <f t="shared" si="12"/>
        <v>0</v>
      </c>
      <c r="BD258" s="307"/>
      <c r="BE258" s="307"/>
      <c r="BF258" s="308"/>
      <c r="BG258" s="309"/>
      <c r="BH258" s="310"/>
      <c r="BI258" s="310"/>
      <c r="BJ258" s="311"/>
      <c r="BK258" s="312">
        <f t="shared" si="13"/>
        <v>0</v>
      </c>
      <c r="BL258" s="313"/>
      <c r="BM258" s="313"/>
      <c r="BN258" s="313"/>
      <c r="BO258" s="313"/>
      <c r="BP258" s="314"/>
      <c r="BQ258" s="294"/>
      <c r="BR258" s="295"/>
      <c r="BS258" s="295"/>
      <c r="BT258" s="295"/>
      <c r="BU258" s="295"/>
      <c r="BV258" s="295"/>
      <c r="BW258" s="296"/>
      <c r="BX258" s="294"/>
      <c r="BY258" s="295"/>
      <c r="BZ258" s="295"/>
      <c r="CA258" s="295"/>
      <c r="CB258" s="295"/>
      <c r="CC258" s="296"/>
      <c r="CD258" s="294"/>
      <c r="CE258" s="295"/>
      <c r="CF258" s="295"/>
      <c r="CG258" s="295"/>
      <c r="CH258" s="295"/>
      <c r="CI258" s="296"/>
    </row>
    <row r="259" spans="1:87" ht="18" customHeight="1" x14ac:dyDescent="0.25">
      <c r="A259" s="75"/>
      <c r="B259" s="327"/>
      <c r="C259" s="328"/>
      <c r="D259" s="328"/>
      <c r="E259" s="328"/>
      <c r="F259" s="328"/>
      <c r="G259" s="328"/>
      <c r="H259" s="328"/>
      <c r="I259" s="328"/>
      <c r="J259" s="328"/>
      <c r="K259" s="328"/>
      <c r="L259" s="328"/>
      <c r="M259" s="328"/>
      <c r="N259" s="328"/>
      <c r="O259" s="328"/>
      <c r="P259" s="328"/>
      <c r="Q259" s="328"/>
      <c r="R259" s="328"/>
      <c r="S259" s="328"/>
      <c r="T259" s="328"/>
      <c r="U259" s="328"/>
      <c r="V259" s="328"/>
      <c r="W259" s="328"/>
      <c r="X259" s="328"/>
      <c r="Y259" s="329"/>
      <c r="Z259" s="336"/>
      <c r="AA259" s="337"/>
      <c r="AB259" s="337"/>
      <c r="AC259" s="337"/>
      <c r="AD259" s="338"/>
      <c r="AE259" s="336"/>
      <c r="AF259" s="337"/>
      <c r="AG259" s="337"/>
      <c r="AH259" s="337"/>
      <c r="AI259" s="337"/>
      <c r="AJ259" s="337"/>
      <c r="AK259" s="300"/>
      <c r="AL259" s="301"/>
      <c r="AM259" s="301"/>
      <c r="AN259" s="301"/>
      <c r="AO259" s="301"/>
      <c r="AP259" s="301"/>
      <c r="AQ259" s="301"/>
      <c r="AR259" s="301"/>
      <c r="AS259" s="301"/>
      <c r="AT259" s="301"/>
      <c r="AU259" s="301"/>
      <c r="AV259" s="301"/>
      <c r="AW259" s="301"/>
      <c r="AX259" s="302"/>
      <c r="AY259" s="407"/>
      <c r="AZ259" s="304"/>
      <c r="BA259" s="304"/>
      <c r="BB259" s="408"/>
      <c r="BC259" s="306">
        <f t="shared" si="12"/>
        <v>0</v>
      </c>
      <c r="BD259" s="307"/>
      <c r="BE259" s="307"/>
      <c r="BF259" s="308"/>
      <c r="BG259" s="309"/>
      <c r="BH259" s="310"/>
      <c r="BI259" s="310"/>
      <c r="BJ259" s="311"/>
      <c r="BK259" s="312">
        <f t="shared" si="13"/>
        <v>0</v>
      </c>
      <c r="BL259" s="313"/>
      <c r="BM259" s="313"/>
      <c r="BN259" s="313"/>
      <c r="BO259" s="313"/>
      <c r="BP259" s="314"/>
      <c r="BQ259" s="294"/>
      <c r="BR259" s="295"/>
      <c r="BS259" s="295"/>
      <c r="BT259" s="295"/>
      <c r="BU259" s="295"/>
      <c r="BV259" s="295"/>
      <c r="BW259" s="296"/>
      <c r="BX259" s="294"/>
      <c r="BY259" s="295"/>
      <c r="BZ259" s="295"/>
      <c r="CA259" s="295"/>
      <c r="CB259" s="295"/>
      <c r="CC259" s="296"/>
      <c r="CD259" s="294"/>
      <c r="CE259" s="295"/>
      <c r="CF259" s="295"/>
      <c r="CG259" s="295"/>
      <c r="CH259" s="295"/>
      <c r="CI259" s="296"/>
    </row>
    <row r="260" spans="1:87" ht="18" customHeight="1" x14ac:dyDescent="0.25">
      <c r="A260" s="75"/>
      <c r="B260" s="327"/>
      <c r="C260" s="328"/>
      <c r="D260" s="328"/>
      <c r="E260" s="328"/>
      <c r="F260" s="328"/>
      <c r="G260" s="328"/>
      <c r="H260" s="328"/>
      <c r="I260" s="328"/>
      <c r="J260" s="328"/>
      <c r="K260" s="328"/>
      <c r="L260" s="328"/>
      <c r="M260" s="328"/>
      <c r="N260" s="328"/>
      <c r="O260" s="328"/>
      <c r="P260" s="328"/>
      <c r="Q260" s="328"/>
      <c r="R260" s="328"/>
      <c r="S260" s="328"/>
      <c r="T260" s="328"/>
      <c r="U260" s="328"/>
      <c r="V260" s="328"/>
      <c r="W260" s="328"/>
      <c r="X260" s="328"/>
      <c r="Y260" s="329"/>
      <c r="Z260" s="336"/>
      <c r="AA260" s="337"/>
      <c r="AB260" s="337"/>
      <c r="AC260" s="337"/>
      <c r="AD260" s="338"/>
      <c r="AE260" s="336"/>
      <c r="AF260" s="337"/>
      <c r="AG260" s="337"/>
      <c r="AH260" s="337"/>
      <c r="AI260" s="337"/>
      <c r="AJ260" s="337"/>
      <c r="AK260" s="300"/>
      <c r="AL260" s="301"/>
      <c r="AM260" s="301"/>
      <c r="AN260" s="301"/>
      <c r="AO260" s="301"/>
      <c r="AP260" s="301"/>
      <c r="AQ260" s="301"/>
      <c r="AR260" s="301"/>
      <c r="AS260" s="301"/>
      <c r="AT260" s="301"/>
      <c r="AU260" s="301"/>
      <c r="AV260" s="301"/>
      <c r="AW260" s="301"/>
      <c r="AX260" s="302"/>
      <c r="AY260" s="407"/>
      <c r="AZ260" s="304"/>
      <c r="BA260" s="304"/>
      <c r="BB260" s="408"/>
      <c r="BC260" s="306">
        <f t="shared" si="12"/>
        <v>0</v>
      </c>
      <c r="BD260" s="307"/>
      <c r="BE260" s="307"/>
      <c r="BF260" s="308"/>
      <c r="BG260" s="309"/>
      <c r="BH260" s="310"/>
      <c r="BI260" s="310"/>
      <c r="BJ260" s="311"/>
      <c r="BK260" s="312">
        <f t="shared" si="13"/>
        <v>0</v>
      </c>
      <c r="BL260" s="313"/>
      <c r="BM260" s="313"/>
      <c r="BN260" s="313"/>
      <c r="BO260" s="313"/>
      <c r="BP260" s="314"/>
      <c r="BQ260" s="294"/>
      <c r="BR260" s="295"/>
      <c r="BS260" s="295"/>
      <c r="BT260" s="295"/>
      <c r="BU260" s="295"/>
      <c r="BV260" s="295"/>
      <c r="BW260" s="296"/>
      <c r="BX260" s="294"/>
      <c r="BY260" s="295"/>
      <c r="BZ260" s="295"/>
      <c r="CA260" s="295"/>
      <c r="CB260" s="295"/>
      <c r="CC260" s="296"/>
      <c r="CD260" s="294"/>
      <c r="CE260" s="295"/>
      <c r="CF260" s="295"/>
      <c r="CG260" s="295"/>
      <c r="CH260" s="295"/>
      <c r="CI260" s="296"/>
    </row>
    <row r="261" spans="1:87" ht="18" customHeight="1" x14ac:dyDescent="0.25">
      <c r="A261" s="75"/>
      <c r="B261" s="327"/>
      <c r="C261" s="328"/>
      <c r="D261" s="328"/>
      <c r="E261" s="328"/>
      <c r="F261" s="328"/>
      <c r="G261" s="328"/>
      <c r="H261" s="328"/>
      <c r="I261" s="328"/>
      <c r="J261" s="328"/>
      <c r="K261" s="328"/>
      <c r="L261" s="328"/>
      <c r="M261" s="328"/>
      <c r="N261" s="328"/>
      <c r="O261" s="328"/>
      <c r="P261" s="328"/>
      <c r="Q261" s="328"/>
      <c r="R261" s="328"/>
      <c r="S261" s="328"/>
      <c r="T261" s="328"/>
      <c r="U261" s="328"/>
      <c r="V261" s="328"/>
      <c r="W261" s="328"/>
      <c r="X261" s="328"/>
      <c r="Y261" s="329"/>
      <c r="Z261" s="336"/>
      <c r="AA261" s="337"/>
      <c r="AB261" s="337"/>
      <c r="AC261" s="337"/>
      <c r="AD261" s="338"/>
      <c r="AE261" s="336"/>
      <c r="AF261" s="337"/>
      <c r="AG261" s="337"/>
      <c r="AH261" s="337"/>
      <c r="AI261" s="337"/>
      <c r="AJ261" s="337"/>
      <c r="AK261" s="300"/>
      <c r="AL261" s="301"/>
      <c r="AM261" s="301"/>
      <c r="AN261" s="301"/>
      <c r="AO261" s="301"/>
      <c r="AP261" s="301"/>
      <c r="AQ261" s="301"/>
      <c r="AR261" s="301"/>
      <c r="AS261" s="301"/>
      <c r="AT261" s="301"/>
      <c r="AU261" s="301"/>
      <c r="AV261" s="301"/>
      <c r="AW261" s="301"/>
      <c r="AX261" s="302"/>
      <c r="AY261" s="407"/>
      <c r="AZ261" s="304"/>
      <c r="BA261" s="304"/>
      <c r="BB261" s="408"/>
      <c r="BC261" s="306">
        <f t="shared" si="12"/>
        <v>0</v>
      </c>
      <c r="BD261" s="307"/>
      <c r="BE261" s="307"/>
      <c r="BF261" s="308"/>
      <c r="BG261" s="309"/>
      <c r="BH261" s="310"/>
      <c r="BI261" s="310"/>
      <c r="BJ261" s="311"/>
      <c r="BK261" s="312">
        <f t="shared" si="13"/>
        <v>0</v>
      </c>
      <c r="BL261" s="313"/>
      <c r="BM261" s="313"/>
      <c r="BN261" s="313"/>
      <c r="BO261" s="313"/>
      <c r="BP261" s="314"/>
      <c r="BQ261" s="294"/>
      <c r="BR261" s="295"/>
      <c r="BS261" s="295"/>
      <c r="BT261" s="295"/>
      <c r="BU261" s="295"/>
      <c r="BV261" s="295"/>
      <c r="BW261" s="296"/>
      <c r="BX261" s="294"/>
      <c r="BY261" s="295"/>
      <c r="BZ261" s="295"/>
      <c r="CA261" s="295"/>
      <c r="CB261" s="295"/>
      <c r="CC261" s="296"/>
      <c r="CD261" s="294"/>
      <c r="CE261" s="295"/>
      <c r="CF261" s="295"/>
      <c r="CG261" s="295"/>
      <c r="CH261" s="295"/>
      <c r="CI261" s="296"/>
    </row>
    <row r="262" spans="1:87" ht="18" customHeight="1" x14ac:dyDescent="0.25">
      <c r="A262" s="75"/>
      <c r="B262" s="327"/>
      <c r="C262" s="328"/>
      <c r="D262" s="328"/>
      <c r="E262" s="328"/>
      <c r="F262" s="328"/>
      <c r="G262" s="328"/>
      <c r="H262" s="328"/>
      <c r="I262" s="328"/>
      <c r="J262" s="328"/>
      <c r="K262" s="328"/>
      <c r="L262" s="328"/>
      <c r="M262" s="328"/>
      <c r="N262" s="328"/>
      <c r="O262" s="328"/>
      <c r="P262" s="328"/>
      <c r="Q262" s="328"/>
      <c r="R262" s="328"/>
      <c r="S262" s="328"/>
      <c r="T262" s="328"/>
      <c r="U262" s="328"/>
      <c r="V262" s="328"/>
      <c r="W262" s="328"/>
      <c r="X262" s="328"/>
      <c r="Y262" s="329"/>
      <c r="Z262" s="336"/>
      <c r="AA262" s="337"/>
      <c r="AB262" s="337"/>
      <c r="AC262" s="337"/>
      <c r="AD262" s="338"/>
      <c r="AE262" s="336"/>
      <c r="AF262" s="337"/>
      <c r="AG262" s="337"/>
      <c r="AH262" s="337"/>
      <c r="AI262" s="337"/>
      <c r="AJ262" s="337"/>
      <c r="AK262" s="300"/>
      <c r="AL262" s="301"/>
      <c r="AM262" s="301"/>
      <c r="AN262" s="301"/>
      <c r="AO262" s="301"/>
      <c r="AP262" s="301"/>
      <c r="AQ262" s="301"/>
      <c r="AR262" s="301"/>
      <c r="AS262" s="301"/>
      <c r="AT262" s="301"/>
      <c r="AU262" s="301"/>
      <c r="AV262" s="301"/>
      <c r="AW262" s="301"/>
      <c r="AX262" s="302"/>
      <c r="AY262" s="407"/>
      <c r="AZ262" s="304"/>
      <c r="BA262" s="304"/>
      <c r="BB262" s="408"/>
      <c r="BC262" s="306">
        <f t="shared" si="12"/>
        <v>0</v>
      </c>
      <c r="BD262" s="307"/>
      <c r="BE262" s="307"/>
      <c r="BF262" s="308"/>
      <c r="BG262" s="309"/>
      <c r="BH262" s="310"/>
      <c r="BI262" s="310"/>
      <c r="BJ262" s="311"/>
      <c r="BK262" s="312">
        <f t="shared" si="13"/>
        <v>0</v>
      </c>
      <c r="BL262" s="313"/>
      <c r="BM262" s="313"/>
      <c r="BN262" s="313"/>
      <c r="BO262" s="313"/>
      <c r="BP262" s="314"/>
      <c r="BQ262" s="294"/>
      <c r="BR262" s="295"/>
      <c r="BS262" s="295"/>
      <c r="BT262" s="295"/>
      <c r="BU262" s="295"/>
      <c r="BV262" s="295"/>
      <c r="BW262" s="296"/>
      <c r="BX262" s="294"/>
      <c r="BY262" s="295"/>
      <c r="BZ262" s="295"/>
      <c r="CA262" s="295"/>
      <c r="CB262" s="295"/>
      <c r="CC262" s="296"/>
      <c r="CD262" s="294"/>
      <c r="CE262" s="295"/>
      <c r="CF262" s="295"/>
      <c r="CG262" s="295"/>
      <c r="CH262" s="295"/>
      <c r="CI262" s="296"/>
    </row>
    <row r="263" spans="1:87" ht="18" customHeight="1" x14ac:dyDescent="0.25">
      <c r="A263" s="75"/>
      <c r="B263" s="327"/>
      <c r="C263" s="328"/>
      <c r="D263" s="328"/>
      <c r="E263" s="328"/>
      <c r="F263" s="328"/>
      <c r="G263" s="328"/>
      <c r="H263" s="328"/>
      <c r="I263" s="328"/>
      <c r="J263" s="328"/>
      <c r="K263" s="328"/>
      <c r="L263" s="328"/>
      <c r="M263" s="328"/>
      <c r="N263" s="328"/>
      <c r="O263" s="328"/>
      <c r="P263" s="328"/>
      <c r="Q263" s="328"/>
      <c r="R263" s="328"/>
      <c r="S263" s="328"/>
      <c r="T263" s="328"/>
      <c r="U263" s="328"/>
      <c r="V263" s="328"/>
      <c r="W263" s="328"/>
      <c r="X263" s="328"/>
      <c r="Y263" s="329"/>
      <c r="Z263" s="336"/>
      <c r="AA263" s="337"/>
      <c r="AB263" s="337"/>
      <c r="AC263" s="337"/>
      <c r="AD263" s="338"/>
      <c r="AE263" s="336"/>
      <c r="AF263" s="337"/>
      <c r="AG263" s="337"/>
      <c r="AH263" s="337"/>
      <c r="AI263" s="337"/>
      <c r="AJ263" s="337"/>
      <c r="AK263" s="300"/>
      <c r="AL263" s="301"/>
      <c r="AM263" s="301"/>
      <c r="AN263" s="301"/>
      <c r="AO263" s="301"/>
      <c r="AP263" s="301"/>
      <c r="AQ263" s="301"/>
      <c r="AR263" s="301"/>
      <c r="AS263" s="301"/>
      <c r="AT263" s="301"/>
      <c r="AU263" s="301"/>
      <c r="AV263" s="301"/>
      <c r="AW263" s="301"/>
      <c r="AX263" s="302"/>
      <c r="AY263" s="407"/>
      <c r="AZ263" s="304"/>
      <c r="BA263" s="304"/>
      <c r="BB263" s="408"/>
      <c r="BC263" s="306">
        <f t="shared" si="12"/>
        <v>0</v>
      </c>
      <c r="BD263" s="307"/>
      <c r="BE263" s="307"/>
      <c r="BF263" s="308"/>
      <c r="BG263" s="309"/>
      <c r="BH263" s="310"/>
      <c r="BI263" s="310"/>
      <c r="BJ263" s="311"/>
      <c r="BK263" s="312">
        <f t="shared" si="13"/>
        <v>0</v>
      </c>
      <c r="BL263" s="313"/>
      <c r="BM263" s="313"/>
      <c r="BN263" s="313"/>
      <c r="BO263" s="313"/>
      <c r="BP263" s="314"/>
      <c r="BQ263" s="294"/>
      <c r="BR263" s="295"/>
      <c r="BS263" s="295"/>
      <c r="BT263" s="295"/>
      <c r="BU263" s="295"/>
      <c r="BV263" s="295"/>
      <c r="BW263" s="296"/>
      <c r="BX263" s="294"/>
      <c r="BY263" s="295"/>
      <c r="BZ263" s="295"/>
      <c r="CA263" s="295"/>
      <c r="CB263" s="295"/>
      <c r="CC263" s="296"/>
      <c r="CD263" s="294"/>
      <c r="CE263" s="295"/>
      <c r="CF263" s="295"/>
      <c r="CG263" s="295"/>
      <c r="CH263" s="295"/>
      <c r="CI263" s="296"/>
    </row>
    <row r="264" spans="1:87" ht="18" customHeight="1" x14ac:dyDescent="0.25">
      <c r="A264" s="75"/>
      <c r="B264" s="327"/>
      <c r="C264" s="328"/>
      <c r="D264" s="328"/>
      <c r="E264" s="328"/>
      <c r="F264" s="328"/>
      <c r="G264" s="328"/>
      <c r="H264" s="328"/>
      <c r="I264" s="328"/>
      <c r="J264" s="328"/>
      <c r="K264" s="328"/>
      <c r="L264" s="328"/>
      <c r="M264" s="328"/>
      <c r="N264" s="328"/>
      <c r="O264" s="328"/>
      <c r="P264" s="328"/>
      <c r="Q264" s="328"/>
      <c r="R264" s="328"/>
      <c r="S264" s="328"/>
      <c r="T264" s="328"/>
      <c r="U264" s="328"/>
      <c r="V264" s="328"/>
      <c r="W264" s="328"/>
      <c r="X264" s="328"/>
      <c r="Y264" s="329"/>
      <c r="Z264" s="336"/>
      <c r="AA264" s="337"/>
      <c r="AB264" s="337"/>
      <c r="AC264" s="337"/>
      <c r="AD264" s="338"/>
      <c r="AE264" s="336"/>
      <c r="AF264" s="337"/>
      <c r="AG264" s="337"/>
      <c r="AH264" s="337"/>
      <c r="AI264" s="337"/>
      <c r="AJ264" s="337"/>
      <c r="AK264" s="300"/>
      <c r="AL264" s="301"/>
      <c r="AM264" s="301"/>
      <c r="AN264" s="301"/>
      <c r="AO264" s="301"/>
      <c r="AP264" s="301"/>
      <c r="AQ264" s="301"/>
      <c r="AR264" s="301"/>
      <c r="AS264" s="301"/>
      <c r="AT264" s="301"/>
      <c r="AU264" s="301"/>
      <c r="AV264" s="301"/>
      <c r="AW264" s="301"/>
      <c r="AX264" s="302"/>
      <c r="AY264" s="407"/>
      <c r="AZ264" s="304"/>
      <c r="BA264" s="304"/>
      <c r="BB264" s="408"/>
      <c r="BC264" s="306">
        <f t="shared" si="12"/>
        <v>0</v>
      </c>
      <c r="BD264" s="307"/>
      <c r="BE264" s="307"/>
      <c r="BF264" s="308"/>
      <c r="BG264" s="309"/>
      <c r="BH264" s="310"/>
      <c r="BI264" s="310"/>
      <c r="BJ264" s="311"/>
      <c r="BK264" s="312">
        <f t="shared" si="13"/>
        <v>0</v>
      </c>
      <c r="BL264" s="313"/>
      <c r="BM264" s="313"/>
      <c r="BN264" s="313"/>
      <c r="BO264" s="313"/>
      <c r="BP264" s="314"/>
      <c r="BQ264" s="294"/>
      <c r="BR264" s="295"/>
      <c r="BS264" s="295"/>
      <c r="BT264" s="295"/>
      <c r="BU264" s="295"/>
      <c r="BV264" s="295"/>
      <c r="BW264" s="296"/>
      <c r="BX264" s="294"/>
      <c r="BY264" s="295"/>
      <c r="BZ264" s="295"/>
      <c r="CA264" s="295"/>
      <c r="CB264" s="295"/>
      <c r="CC264" s="296"/>
      <c r="CD264" s="294"/>
      <c r="CE264" s="295"/>
      <c r="CF264" s="295"/>
      <c r="CG264" s="295"/>
      <c r="CH264" s="295"/>
      <c r="CI264" s="296"/>
    </row>
    <row r="265" spans="1:87" ht="18" customHeight="1" x14ac:dyDescent="0.25">
      <c r="A265" s="75"/>
      <c r="B265" s="327"/>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9"/>
      <c r="Z265" s="336"/>
      <c r="AA265" s="337"/>
      <c r="AB265" s="337"/>
      <c r="AC265" s="337"/>
      <c r="AD265" s="338"/>
      <c r="AE265" s="336"/>
      <c r="AF265" s="337"/>
      <c r="AG265" s="337"/>
      <c r="AH265" s="337"/>
      <c r="AI265" s="337"/>
      <c r="AJ265" s="337"/>
      <c r="AK265" s="300"/>
      <c r="AL265" s="301"/>
      <c r="AM265" s="301"/>
      <c r="AN265" s="301"/>
      <c r="AO265" s="301"/>
      <c r="AP265" s="301"/>
      <c r="AQ265" s="301"/>
      <c r="AR265" s="301"/>
      <c r="AS265" s="301"/>
      <c r="AT265" s="301"/>
      <c r="AU265" s="301"/>
      <c r="AV265" s="301"/>
      <c r="AW265" s="301"/>
      <c r="AX265" s="302"/>
      <c r="AY265" s="407"/>
      <c r="AZ265" s="304"/>
      <c r="BA265" s="304"/>
      <c r="BB265" s="408"/>
      <c r="BC265" s="306">
        <f t="shared" si="12"/>
        <v>0</v>
      </c>
      <c r="BD265" s="307"/>
      <c r="BE265" s="307"/>
      <c r="BF265" s="308"/>
      <c r="BG265" s="309"/>
      <c r="BH265" s="310"/>
      <c r="BI265" s="310"/>
      <c r="BJ265" s="311"/>
      <c r="BK265" s="312">
        <f t="shared" si="13"/>
        <v>0</v>
      </c>
      <c r="BL265" s="313"/>
      <c r="BM265" s="313"/>
      <c r="BN265" s="313"/>
      <c r="BO265" s="313"/>
      <c r="BP265" s="314"/>
      <c r="BQ265" s="294"/>
      <c r="BR265" s="295"/>
      <c r="BS265" s="295"/>
      <c r="BT265" s="295"/>
      <c r="BU265" s="295"/>
      <c r="BV265" s="295"/>
      <c r="BW265" s="296"/>
      <c r="BX265" s="294"/>
      <c r="BY265" s="295"/>
      <c r="BZ265" s="295"/>
      <c r="CA265" s="295"/>
      <c r="CB265" s="295"/>
      <c r="CC265" s="296"/>
      <c r="CD265" s="294"/>
      <c r="CE265" s="295"/>
      <c r="CF265" s="295"/>
      <c r="CG265" s="295"/>
      <c r="CH265" s="295"/>
      <c r="CI265" s="296"/>
    </row>
    <row r="266" spans="1:87" ht="18" customHeight="1" x14ac:dyDescent="0.25">
      <c r="A266" s="75"/>
      <c r="B266" s="327"/>
      <c r="C266" s="328"/>
      <c r="D266" s="328"/>
      <c r="E266" s="328"/>
      <c r="F266" s="328"/>
      <c r="G266" s="328"/>
      <c r="H266" s="328"/>
      <c r="I266" s="328"/>
      <c r="J266" s="328"/>
      <c r="K266" s="328"/>
      <c r="L266" s="328"/>
      <c r="M266" s="328"/>
      <c r="N266" s="328"/>
      <c r="O266" s="328"/>
      <c r="P266" s="328"/>
      <c r="Q266" s="328"/>
      <c r="R266" s="328"/>
      <c r="S266" s="328"/>
      <c r="T266" s="328"/>
      <c r="U266" s="328"/>
      <c r="V266" s="328"/>
      <c r="W266" s="328"/>
      <c r="X266" s="328"/>
      <c r="Y266" s="329"/>
      <c r="Z266" s="336"/>
      <c r="AA266" s="337"/>
      <c r="AB266" s="337"/>
      <c r="AC266" s="337"/>
      <c r="AD266" s="338"/>
      <c r="AE266" s="336"/>
      <c r="AF266" s="337"/>
      <c r="AG266" s="337"/>
      <c r="AH266" s="337"/>
      <c r="AI266" s="337"/>
      <c r="AJ266" s="337"/>
      <c r="AK266" s="300"/>
      <c r="AL266" s="301"/>
      <c r="AM266" s="301"/>
      <c r="AN266" s="301"/>
      <c r="AO266" s="301"/>
      <c r="AP266" s="301"/>
      <c r="AQ266" s="301"/>
      <c r="AR266" s="301"/>
      <c r="AS266" s="301"/>
      <c r="AT266" s="301"/>
      <c r="AU266" s="301"/>
      <c r="AV266" s="301"/>
      <c r="AW266" s="301"/>
      <c r="AX266" s="302"/>
      <c r="AY266" s="407"/>
      <c r="AZ266" s="304"/>
      <c r="BA266" s="304"/>
      <c r="BB266" s="408"/>
      <c r="BC266" s="306">
        <f t="shared" si="12"/>
        <v>0</v>
      </c>
      <c r="BD266" s="307"/>
      <c r="BE266" s="307"/>
      <c r="BF266" s="308"/>
      <c r="BG266" s="309"/>
      <c r="BH266" s="310"/>
      <c r="BI266" s="310"/>
      <c r="BJ266" s="311"/>
      <c r="BK266" s="312">
        <f t="shared" si="13"/>
        <v>0</v>
      </c>
      <c r="BL266" s="313"/>
      <c r="BM266" s="313"/>
      <c r="BN266" s="313"/>
      <c r="BO266" s="313"/>
      <c r="BP266" s="314"/>
      <c r="BQ266" s="294"/>
      <c r="BR266" s="295"/>
      <c r="BS266" s="295"/>
      <c r="BT266" s="295"/>
      <c r="BU266" s="295"/>
      <c r="BV266" s="295"/>
      <c r="BW266" s="296"/>
      <c r="BX266" s="294"/>
      <c r="BY266" s="295"/>
      <c r="BZ266" s="295"/>
      <c r="CA266" s="295"/>
      <c r="CB266" s="295"/>
      <c r="CC266" s="296"/>
      <c r="CD266" s="294"/>
      <c r="CE266" s="295"/>
      <c r="CF266" s="295"/>
      <c r="CG266" s="295"/>
      <c r="CH266" s="295"/>
      <c r="CI266" s="296"/>
    </row>
    <row r="267" spans="1:87" ht="18" customHeight="1" x14ac:dyDescent="0.25">
      <c r="A267" s="75"/>
      <c r="B267" s="327"/>
      <c r="C267" s="328"/>
      <c r="D267" s="328"/>
      <c r="E267" s="328"/>
      <c r="F267" s="328"/>
      <c r="G267" s="328"/>
      <c r="H267" s="328"/>
      <c r="I267" s="328"/>
      <c r="J267" s="328"/>
      <c r="K267" s="328"/>
      <c r="L267" s="328"/>
      <c r="M267" s="328"/>
      <c r="N267" s="328"/>
      <c r="O267" s="328"/>
      <c r="P267" s="328"/>
      <c r="Q267" s="328"/>
      <c r="R267" s="328"/>
      <c r="S267" s="328"/>
      <c r="T267" s="328"/>
      <c r="U267" s="328"/>
      <c r="V267" s="328"/>
      <c r="W267" s="328"/>
      <c r="X267" s="328"/>
      <c r="Y267" s="329"/>
      <c r="Z267" s="336"/>
      <c r="AA267" s="337"/>
      <c r="AB267" s="337"/>
      <c r="AC267" s="337"/>
      <c r="AD267" s="338"/>
      <c r="AE267" s="336"/>
      <c r="AF267" s="337"/>
      <c r="AG267" s="337"/>
      <c r="AH267" s="337"/>
      <c r="AI267" s="337"/>
      <c r="AJ267" s="337"/>
      <c r="AK267" s="300"/>
      <c r="AL267" s="301"/>
      <c r="AM267" s="301"/>
      <c r="AN267" s="301"/>
      <c r="AO267" s="301"/>
      <c r="AP267" s="301"/>
      <c r="AQ267" s="301"/>
      <c r="AR267" s="301"/>
      <c r="AS267" s="301"/>
      <c r="AT267" s="301"/>
      <c r="AU267" s="301"/>
      <c r="AV267" s="301"/>
      <c r="AW267" s="301"/>
      <c r="AX267" s="302"/>
      <c r="AY267" s="407"/>
      <c r="AZ267" s="304"/>
      <c r="BA267" s="304"/>
      <c r="BB267" s="408"/>
      <c r="BC267" s="306">
        <f t="shared" si="12"/>
        <v>0</v>
      </c>
      <c r="BD267" s="307"/>
      <c r="BE267" s="307"/>
      <c r="BF267" s="308"/>
      <c r="BG267" s="309"/>
      <c r="BH267" s="310"/>
      <c r="BI267" s="310"/>
      <c r="BJ267" s="311"/>
      <c r="BK267" s="312">
        <f t="shared" si="13"/>
        <v>0</v>
      </c>
      <c r="BL267" s="313"/>
      <c r="BM267" s="313"/>
      <c r="BN267" s="313"/>
      <c r="BO267" s="313"/>
      <c r="BP267" s="314"/>
      <c r="BQ267" s="294"/>
      <c r="BR267" s="295"/>
      <c r="BS267" s="295"/>
      <c r="BT267" s="295"/>
      <c r="BU267" s="295"/>
      <c r="BV267" s="295"/>
      <c r="BW267" s="296"/>
      <c r="BX267" s="294"/>
      <c r="BY267" s="295"/>
      <c r="BZ267" s="295"/>
      <c r="CA267" s="295"/>
      <c r="CB267" s="295"/>
      <c r="CC267" s="296"/>
      <c r="CD267" s="294"/>
      <c r="CE267" s="295"/>
      <c r="CF267" s="295"/>
      <c r="CG267" s="295"/>
      <c r="CH267" s="295"/>
      <c r="CI267" s="296"/>
    </row>
    <row r="268" spans="1:87" ht="18" customHeight="1" x14ac:dyDescent="0.25">
      <c r="A268" s="75"/>
      <c r="B268" s="327"/>
      <c r="C268" s="328"/>
      <c r="D268" s="328"/>
      <c r="E268" s="328"/>
      <c r="F268" s="328"/>
      <c r="G268" s="328"/>
      <c r="H268" s="328"/>
      <c r="I268" s="328"/>
      <c r="J268" s="328"/>
      <c r="K268" s="328"/>
      <c r="L268" s="328"/>
      <c r="M268" s="328"/>
      <c r="N268" s="328"/>
      <c r="O268" s="328"/>
      <c r="P268" s="328"/>
      <c r="Q268" s="328"/>
      <c r="R268" s="328"/>
      <c r="S268" s="328"/>
      <c r="T268" s="328"/>
      <c r="U268" s="328"/>
      <c r="V268" s="328"/>
      <c r="W268" s="328"/>
      <c r="X268" s="328"/>
      <c r="Y268" s="329"/>
      <c r="Z268" s="336"/>
      <c r="AA268" s="337"/>
      <c r="AB268" s="337"/>
      <c r="AC268" s="337"/>
      <c r="AD268" s="338"/>
      <c r="AE268" s="336"/>
      <c r="AF268" s="337"/>
      <c r="AG268" s="337"/>
      <c r="AH268" s="337"/>
      <c r="AI268" s="337"/>
      <c r="AJ268" s="337"/>
      <c r="AK268" s="300"/>
      <c r="AL268" s="301"/>
      <c r="AM268" s="301"/>
      <c r="AN268" s="301"/>
      <c r="AO268" s="301"/>
      <c r="AP268" s="301"/>
      <c r="AQ268" s="301"/>
      <c r="AR268" s="301"/>
      <c r="AS268" s="301"/>
      <c r="AT268" s="301"/>
      <c r="AU268" s="301"/>
      <c r="AV268" s="301"/>
      <c r="AW268" s="301"/>
      <c r="AX268" s="302"/>
      <c r="AY268" s="407"/>
      <c r="AZ268" s="304"/>
      <c r="BA268" s="304"/>
      <c r="BB268" s="408"/>
      <c r="BC268" s="306">
        <f t="shared" si="12"/>
        <v>0</v>
      </c>
      <c r="BD268" s="307"/>
      <c r="BE268" s="307"/>
      <c r="BF268" s="308"/>
      <c r="BG268" s="309"/>
      <c r="BH268" s="310"/>
      <c r="BI268" s="310"/>
      <c r="BJ268" s="311"/>
      <c r="BK268" s="312">
        <f t="shared" si="13"/>
        <v>0</v>
      </c>
      <c r="BL268" s="313"/>
      <c r="BM268" s="313"/>
      <c r="BN268" s="313"/>
      <c r="BO268" s="313"/>
      <c r="BP268" s="314"/>
      <c r="BQ268" s="294"/>
      <c r="BR268" s="295"/>
      <c r="BS268" s="295"/>
      <c r="BT268" s="295"/>
      <c r="BU268" s="295"/>
      <c r="BV268" s="295"/>
      <c r="BW268" s="296"/>
      <c r="BX268" s="294"/>
      <c r="BY268" s="295"/>
      <c r="BZ268" s="295"/>
      <c r="CA268" s="295"/>
      <c r="CB268" s="295"/>
      <c r="CC268" s="296"/>
      <c r="CD268" s="294"/>
      <c r="CE268" s="295"/>
      <c r="CF268" s="295"/>
      <c r="CG268" s="295"/>
      <c r="CH268" s="295"/>
      <c r="CI268" s="296"/>
    </row>
    <row r="269" spans="1:87" ht="18" customHeight="1" x14ac:dyDescent="0.25">
      <c r="A269" s="75"/>
      <c r="B269" s="327"/>
      <c r="C269" s="328"/>
      <c r="D269" s="328"/>
      <c r="E269" s="328"/>
      <c r="F269" s="328"/>
      <c r="G269" s="328"/>
      <c r="H269" s="328"/>
      <c r="I269" s="328"/>
      <c r="J269" s="328"/>
      <c r="K269" s="328"/>
      <c r="L269" s="328"/>
      <c r="M269" s="328"/>
      <c r="N269" s="328"/>
      <c r="O269" s="328"/>
      <c r="P269" s="328"/>
      <c r="Q269" s="328"/>
      <c r="R269" s="328"/>
      <c r="S269" s="328"/>
      <c r="T269" s="328"/>
      <c r="U269" s="328"/>
      <c r="V269" s="328"/>
      <c r="W269" s="328"/>
      <c r="X269" s="328"/>
      <c r="Y269" s="329"/>
      <c r="Z269" s="336"/>
      <c r="AA269" s="337"/>
      <c r="AB269" s="337"/>
      <c r="AC269" s="337"/>
      <c r="AD269" s="338"/>
      <c r="AE269" s="336"/>
      <c r="AF269" s="337"/>
      <c r="AG269" s="337"/>
      <c r="AH269" s="337"/>
      <c r="AI269" s="337"/>
      <c r="AJ269" s="337"/>
      <c r="AK269" s="300"/>
      <c r="AL269" s="301"/>
      <c r="AM269" s="301"/>
      <c r="AN269" s="301"/>
      <c r="AO269" s="301"/>
      <c r="AP269" s="301"/>
      <c r="AQ269" s="301"/>
      <c r="AR269" s="301"/>
      <c r="AS269" s="301"/>
      <c r="AT269" s="301"/>
      <c r="AU269" s="301"/>
      <c r="AV269" s="301"/>
      <c r="AW269" s="301"/>
      <c r="AX269" s="302"/>
      <c r="AY269" s="407"/>
      <c r="AZ269" s="304"/>
      <c r="BA269" s="304"/>
      <c r="BB269" s="408"/>
      <c r="BC269" s="306">
        <f t="shared" si="12"/>
        <v>0</v>
      </c>
      <c r="BD269" s="307"/>
      <c r="BE269" s="307"/>
      <c r="BF269" s="308"/>
      <c r="BG269" s="309"/>
      <c r="BH269" s="310"/>
      <c r="BI269" s="310"/>
      <c r="BJ269" s="311"/>
      <c r="BK269" s="312">
        <f t="shared" si="13"/>
        <v>0</v>
      </c>
      <c r="BL269" s="313"/>
      <c r="BM269" s="313"/>
      <c r="BN269" s="313"/>
      <c r="BO269" s="313"/>
      <c r="BP269" s="314"/>
      <c r="BQ269" s="294"/>
      <c r="BR269" s="295"/>
      <c r="BS269" s="295"/>
      <c r="BT269" s="295"/>
      <c r="BU269" s="295"/>
      <c r="BV269" s="295"/>
      <c r="BW269" s="296"/>
      <c r="BX269" s="294"/>
      <c r="BY269" s="295"/>
      <c r="BZ269" s="295"/>
      <c r="CA269" s="295"/>
      <c r="CB269" s="295"/>
      <c r="CC269" s="296"/>
      <c r="CD269" s="294"/>
      <c r="CE269" s="295"/>
      <c r="CF269" s="295"/>
      <c r="CG269" s="295"/>
      <c r="CH269" s="295"/>
      <c r="CI269" s="296"/>
    </row>
    <row r="270" spans="1:87" ht="18" customHeight="1" x14ac:dyDescent="0.25">
      <c r="A270" s="75"/>
      <c r="B270" s="327"/>
      <c r="C270" s="328"/>
      <c r="D270" s="328"/>
      <c r="E270" s="328"/>
      <c r="F270" s="328"/>
      <c r="G270" s="328"/>
      <c r="H270" s="328"/>
      <c r="I270" s="328"/>
      <c r="J270" s="328"/>
      <c r="K270" s="328"/>
      <c r="L270" s="328"/>
      <c r="M270" s="328"/>
      <c r="N270" s="328"/>
      <c r="O270" s="328"/>
      <c r="P270" s="328"/>
      <c r="Q270" s="328"/>
      <c r="R270" s="328"/>
      <c r="S270" s="328"/>
      <c r="T270" s="328"/>
      <c r="U270" s="328"/>
      <c r="V270" s="328"/>
      <c r="W270" s="328"/>
      <c r="X270" s="328"/>
      <c r="Y270" s="329"/>
      <c r="Z270" s="336"/>
      <c r="AA270" s="337"/>
      <c r="AB270" s="337"/>
      <c r="AC270" s="337"/>
      <c r="AD270" s="338"/>
      <c r="AE270" s="336"/>
      <c r="AF270" s="337"/>
      <c r="AG270" s="337"/>
      <c r="AH270" s="337"/>
      <c r="AI270" s="337"/>
      <c r="AJ270" s="337"/>
      <c r="AK270" s="300"/>
      <c r="AL270" s="301"/>
      <c r="AM270" s="301"/>
      <c r="AN270" s="301"/>
      <c r="AO270" s="301"/>
      <c r="AP270" s="301"/>
      <c r="AQ270" s="301"/>
      <c r="AR270" s="301"/>
      <c r="AS270" s="301"/>
      <c r="AT270" s="301"/>
      <c r="AU270" s="301"/>
      <c r="AV270" s="301"/>
      <c r="AW270" s="301"/>
      <c r="AX270" s="302"/>
      <c r="AY270" s="407"/>
      <c r="AZ270" s="304"/>
      <c r="BA270" s="304"/>
      <c r="BB270" s="408"/>
      <c r="BC270" s="306">
        <f t="shared" si="12"/>
        <v>0</v>
      </c>
      <c r="BD270" s="307"/>
      <c r="BE270" s="307"/>
      <c r="BF270" s="308"/>
      <c r="BG270" s="309"/>
      <c r="BH270" s="310"/>
      <c r="BI270" s="310"/>
      <c r="BJ270" s="311"/>
      <c r="BK270" s="312">
        <f t="shared" si="13"/>
        <v>0</v>
      </c>
      <c r="BL270" s="313"/>
      <c r="BM270" s="313"/>
      <c r="BN270" s="313"/>
      <c r="BO270" s="313"/>
      <c r="BP270" s="314"/>
      <c r="BQ270" s="294"/>
      <c r="BR270" s="295"/>
      <c r="BS270" s="295"/>
      <c r="BT270" s="295"/>
      <c r="BU270" s="295"/>
      <c r="BV270" s="295"/>
      <c r="BW270" s="296"/>
      <c r="BX270" s="294"/>
      <c r="BY270" s="295"/>
      <c r="BZ270" s="295"/>
      <c r="CA270" s="295"/>
      <c r="CB270" s="295"/>
      <c r="CC270" s="296"/>
      <c r="CD270" s="294"/>
      <c r="CE270" s="295"/>
      <c r="CF270" s="295"/>
      <c r="CG270" s="295"/>
      <c r="CH270" s="295"/>
      <c r="CI270" s="296"/>
    </row>
    <row r="271" spans="1:87" ht="18" customHeight="1" x14ac:dyDescent="0.25">
      <c r="A271" s="75"/>
      <c r="B271" s="327"/>
      <c r="C271" s="328"/>
      <c r="D271" s="328"/>
      <c r="E271" s="328"/>
      <c r="F271" s="328"/>
      <c r="G271" s="328"/>
      <c r="H271" s="328"/>
      <c r="I271" s="328"/>
      <c r="J271" s="328"/>
      <c r="K271" s="328"/>
      <c r="L271" s="328"/>
      <c r="M271" s="328"/>
      <c r="N271" s="328"/>
      <c r="O271" s="328"/>
      <c r="P271" s="328"/>
      <c r="Q271" s="328"/>
      <c r="R271" s="328"/>
      <c r="S271" s="328"/>
      <c r="T271" s="328"/>
      <c r="U271" s="328"/>
      <c r="V271" s="328"/>
      <c r="W271" s="328"/>
      <c r="X271" s="328"/>
      <c r="Y271" s="329"/>
      <c r="Z271" s="336"/>
      <c r="AA271" s="337"/>
      <c r="AB271" s="337"/>
      <c r="AC271" s="337"/>
      <c r="AD271" s="338"/>
      <c r="AE271" s="336"/>
      <c r="AF271" s="337"/>
      <c r="AG271" s="337"/>
      <c r="AH271" s="337"/>
      <c r="AI271" s="337"/>
      <c r="AJ271" s="337"/>
      <c r="AK271" s="300"/>
      <c r="AL271" s="301"/>
      <c r="AM271" s="301"/>
      <c r="AN271" s="301"/>
      <c r="AO271" s="301"/>
      <c r="AP271" s="301"/>
      <c r="AQ271" s="301"/>
      <c r="AR271" s="301"/>
      <c r="AS271" s="301"/>
      <c r="AT271" s="301"/>
      <c r="AU271" s="301"/>
      <c r="AV271" s="301"/>
      <c r="AW271" s="301"/>
      <c r="AX271" s="302"/>
      <c r="AY271" s="407"/>
      <c r="AZ271" s="304"/>
      <c r="BA271" s="304"/>
      <c r="BB271" s="408"/>
      <c r="BC271" s="306">
        <f t="shared" si="12"/>
        <v>0</v>
      </c>
      <c r="BD271" s="307"/>
      <c r="BE271" s="307"/>
      <c r="BF271" s="308"/>
      <c r="BG271" s="309"/>
      <c r="BH271" s="310"/>
      <c r="BI271" s="310"/>
      <c r="BJ271" s="311"/>
      <c r="BK271" s="312">
        <f t="shared" si="13"/>
        <v>0</v>
      </c>
      <c r="BL271" s="313"/>
      <c r="BM271" s="313"/>
      <c r="BN271" s="313"/>
      <c r="BO271" s="313"/>
      <c r="BP271" s="314"/>
      <c r="BQ271" s="294"/>
      <c r="BR271" s="295"/>
      <c r="BS271" s="295"/>
      <c r="BT271" s="295"/>
      <c r="BU271" s="295"/>
      <c r="BV271" s="295"/>
      <c r="BW271" s="296"/>
      <c r="BX271" s="294"/>
      <c r="BY271" s="295"/>
      <c r="BZ271" s="295"/>
      <c r="CA271" s="295"/>
      <c r="CB271" s="295"/>
      <c r="CC271" s="296"/>
      <c r="CD271" s="294"/>
      <c r="CE271" s="295"/>
      <c r="CF271" s="295"/>
      <c r="CG271" s="295"/>
      <c r="CH271" s="295"/>
      <c r="CI271" s="296"/>
    </row>
    <row r="272" spans="1:87" ht="18" customHeight="1" x14ac:dyDescent="0.25">
      <c r="A272" s="75"/>
      <c r="B272" s="327"/>
      <c r="C272" s="328"/>
      <c r="D272" s="328"/>
      <c r="E272" s="328"/>
      <c r="F272" s="328"/>
      <c r="G272" s="328"/>
      <c r="H272" s="328"/>
      <c r="I272" s="328"/>
      <c r="J272" s="328"/>
      <c r="K272" s="328"/>
      <c r="L272" s="328"/>
      <c r="M272" s="328"/>
      <c r="N272" s="328"/>
      <c r="O272" s="328"/>
      <c r="P272" s="328"/>
      <c r="Q272" s="328"/>
      <c r="R272" s="328"/>
      <c r="S272" s="328"/>
      <c r="T272" s="328"/>
      <c r="U272" s="328"/>
      <c r="V272" s="328"/>
      <c r="W272" s="328"/>
      <c r="X272" s="328"/>
      <c r="Y272" s="329"/>
      <c r="Z272" s="336"/>
      <c r="AA272" s="337"/>
      <c r="AB272" s="337"/>
      <c r="AC272" s="337"/>
      <c r="AD272" s="338"/>
      <c r="AE272" s="336"/>
      <c r="AF272" s="337"/>
      <c r="AG272" s="337"/>
      <c r="AH272" s="337"/>
      <c r="AI272" s="337"/>
      <c r="AJ272" s="337"/>
      <c r="AK272" s="300"/>
      <c r="AL272" s="301"/>
      <c r="AM272" s="301"/>
      <c r="AN272" s="301"/>
      <c r="AO272" s="301"/>
      <c r="AP272" s="301"/>
      <c r="AQ272" s="301"/>
      <c r="AR272" s="301"/>
      <c r="AS272" s="301"/>
      <c r="AT272" s="301"/>
      <c r="AU272" s="301"/>
      <c r="AV272" s="301"/>
      <c r="AW272" s="301"/>
      <c r="AX272" s="302"/>
      <c r="AY272" s="407"/>
      <c r="AZ272" s="304"/>
      <c r="BA272" s="304"/>
      <c r="BB272" s="408"/>
      <c r="BC272" s="306">
        <f t="shared" si="12"/>
        <v>0</v>
      </c>
      <c r="BD272" s="307"/>
      <c r="BE272" s="307"/>
      <c r="BF272" s="308"/>
      <c r="BG272" s="309"/>
      <c r="BH272" s="310"/>
      <c r="BI272" s="310"/>
      <c r="BJ272" s="311"/>
      <c r="BK272" s="312">
        <f t="shared" si="13"/>
        <v>0</v>
      </c>
      <c r="BL272" s="313"/>
      <c r="BM272" s="313"/>
      <c r="BN272" s="313"/>
      <c r="BO272" s="313"/>
      <c r="BP272" s="314"/>
      <c r="BQ272" s="294"/>
      <c r="BR272" s="295"/>
      <c r="BS272" s="295"/>
      <c r="BT272" s="295"/>
      <c r="BU272" s="295"/>
      <c r="BV272" s="295"/>
      <c r="BW272" s="296"/>
      <c r="BX272" s="294"/>
      <c r="BY272" s="295"/>
      <c r="BZ272" s="295"/>
      <c r="CA272" s="295"/>
      <c r="CB272" s="295"/>
      <c r="CC272" s="296"/>
      <c r="CD272" s="294"/>
      <c r="CE272" s="295"/>
      <c r="CF272" s="295"/>
      <c r="CG272" s="295"/>
      <c r="CH272" s="295"/>
      <c r="CI272" s="296"/>
    </row>
    <row r="273" spans="1:87" ht="18" customHeight="1" thickBot="1" x14ac:dyDescent="0.3">
      <c r="A273" s="75"/>
      <c r="B273" s="330"/>
      <c r="C273" s="331"/>
      <c r="D273" s="331"/>
      <c r="E273" s="331"/>
      <c r="F273" s="331"/>
      <c r="G273" s="331"/>
      <c r="H273" s="331"/>
      <c r="I273" s="331"/>
      <c r="J273" s="331"/>
      <c r="K273" s="331"/>
      <c r="L273" s="331"/>
      <c r="M273" s="331"/>
      <c r="N273" s="331"/>
      <c r="O273" s="331"/>
      <c r="P273" s="331"/>
      <c r="Q273" s="331"/>
      <c r="R273" s="331"/>
      <c r="S273" s="331"/>
      <c r="T273" s="331"/>
      <c r="U273" s="331"/>
      <c r="V273" s="331"/>
      <c r="W273" s="331"/>
      <c r="X273" s="331"/>
      <c r="Y273" s="332"/>
      <c r="Z273" s="339"/>
      <c r="AA273" s="340"/>
      <c r="AB273" s="340"/>
      <c r="AC273" s="340"/>
      <c r="AD273" s="341"/>
      <c r="AE273" s="339"/>
      <c r="AF273" s="340"/>
      <c r="AG273" s="340"/>
      <c r="AH273" s="340"/>
      <c r="AI273" s="340"/>
      <c r="AJ273" s="340"/>
      <c r="AK273" s="392"/>
      <c r="AL273" s="393"/>
      <c r="AM273" s="393"/>
      <c r="AN273" s="393"/>
      <c r="AO273" s="393"/>
      <c r="AP273" s="393"/>
      <c r="AQ273" s="393"/>
      <c r="AR273" s="393"/>
      <c r="AS273" s="393"/>
      <c r="AT273" s="393"/>
      <c r="AU273" s="393"/>
      <c r="AV273" s="393"/>
      <c r="AW273" s="393"/>
      <c r="AX273" s="394"/>
      <c r="AY273" s="411"/>
      <c r="AZ273" s="396"/>
      <c r="BA273" s="396"/>
      <c r="BB273" s="412"/>
      <c r="BC273" s="398">
        <f t="shared" si="12"/>
        <v>0</v>
      </c>
      <c r="BD273" s="399"/>
      <c r="BE273" s="399"/>
      <c r="BF273" s="400"/>
      <c r="BG273" s="401"/>
      <c r="BH273" s="402"/>
      <c r="BI273" s="402"/>
      <c r="BJ273" s="403"/>
      <c r="BK273" s="404">
        <f t="shared" si="13"/>
        <v>0</v>
      </c>
      <c r="BL273" s="405"/>
      <c r="BM273" s="405"/>
      <c r="BN273" s="405"/>
      <c r="BO273" s="405"/>
      <c r="BP273" s="406"/>
      <c r="BQ273" s="297"/>
      <c r="BR273" s="298"/>
      <c r="BS273" s="298"/>
      <c r="BT273" s="298"/>
      <c r="BU273" s="298"/>
      <c r="BV273" s="298"/>
      <c r="BW273" s="299"/>
      <c r="BX273" s="297"/>
      <c r="BY273" s="298"/>
      <c r="BZ273" s="298"/>
      <c r="CA273" s="298"/>
      <c r="CB273" s="298"/>
      <c r="CC273" s="299"/>
      <c r="CD273" s="297"/>
      <c r="CE273" s="298"/>
      <c r="CF273" s="298"/>
      <c r="CG273" s="298"/>
      <c r="CH273" s="298"/>
      <c r="CI273" s="299"/>
    </row>
    <row r="274" spans="1:87" ht="18" customHeight="1" thickBot="1" x14ac:dyDescent="0.3">
      <c r="A274" s="75"/>
      <c r="B274" s="377"/>
      <c r="C274" s="378"/>
      <c r="D274" s="378"/>
      <c r="E274" s="378"/>
      <c r="F274" s="378"/>
      <c r="G274" s="378"/>
      <c r="H274" s="378"/>
      <c r="I274" s="378"/>
      <c r="J274" s="378"/>
      <c r="K274" s="378"/>
      <c r="L274" s="378"/>
      <c r="M274" s="378"/>
      <c r="N274" s="378"/>
      <c r="O274" s="378"/>
      <c r="P274" s="378"/>
      <c r="Q274" s="378"/>
      <c r="R274" s="378"/>
      <c r="S274" s="378"/>
      <c r="T274" s="378"/>
      <c r="U274" s="378"/>
      <c r="V274" s="378"/>
      <c r="W274" s="378"/>
      <c r="X274" s="378"/>
      <c r="Y274" s="378"/>
      <c r="Z274" s="378"/>
      <c r="AA274" s="378"/>
      <c r="AB274" s="378"/>
      <c r="AC274" s="378"/>
      <c r="AD274" s="378"/>
      <c r="AE274" s="378"/>
      <c r="AF274" s="378"/>
      <c r="AG274" s="378"/>
      <c r="AH274" s="378"/>
      <c r="AI274" s="378"/>
      <c r="AJ274" s="379"/>
      <c r="AK274" s="380" t="s">
        <v>3</v>
      </c>
      <c r="AL274" s="381"/>
      <c r="AM274" s="381"/>
      <c r="AN274" s="381"/>
      <c r="AO274" s="381"/>
      <c r="AP274" s="381"/>
      <c r="AQ274" s="381"/>
      <c r="AR274" s="381"/>
      <c r="AS274" s="381"/>
      <c r="AT274" s="381"/>
      <c r="AU274" s="381"/>
      <c r="AV274" s="381"/>
      <c r="AW274" s="381"/>
      <c r="AX274" s="381"/>
      <c r="AY274" s="382"/>
      <c r="AZ274" s="382"/>
      <c r="BA274" s="382"/>
      <c r="BB274" s="382"/>
      <c r="BC274" s="382"/>
      <c r="BD274" s="382"/>
      <c r="BE274" s="382"/>
      <c r="BF274" s="382"/>
      <c r="BG274" s="382"/>
      <c r="BH274" s="382"/>
      <c r="BI274" s="382"/>
      <c r="BJ274" s="383"/>
      <c r="BK274" s="384">
        <f>SUM(BK244:BK273)</f>
        <v>0</v>
      </c>
      <c r="BL274" s="385"/>
      <c r="BM274" s="385"/>
      <c r="BN274" s="385"/>
      <c r="BO274" s="385"/>
      <c r="BP274" s="386"/>
      <c r="BQ274" s="387" t="s">
        <v>100</v>
      </c>
      <c r="BR274" s="388"/>
      <c r="BS274" s="388"/>
      <c r="BT274" s="388"/>
      <c r="BU274" s="388"/>
      <c r="BV274" s="388"/>
      <c r="BW274" s="388"/>
      <c r="BX274" s="388"/>
      <c r="BY274" s="388"/>
      <c r="BZ274" s="388"/>
      <c r="CA274" s="388"/>
      <c r="CB274" s="388"/>
      <c r="CC274" s="389"/>
      <c r="CD274" s="390">
        <f>+CD244*AE244</f>
        <v>0</v>
      </c>
      <c r="CE274" s="390"/>
      <c r="CF274" s="390"/>
      <c r="CG274" s="390"/>
      <c r="CH274" s="390"/>
      <c r="CI274" s="391"/>
    </row>
    <row r="275" spans="1:87" ht="18" customHeight="1" thickBot="1" x14ac:dyDescent="0.3">
      <c r="A275" s="75"/>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c r="AE275" s="76"/>
      <c r="AF275" s="76"/>
      <c r="AG275" s="76"/>
      <c r="AH275" s="76"/>
      <c r="AI275" s="76"/>
      <c r="AJ275" s="76"/>
      <c r="BG275" s="78"/>
      <c r="BH275" s="78"/>
      <c r="BI275" s="78"/>
      <c r="BJ275" s="78"/>
      <c r="BK275" s="79"/>
      <c r="BL275" s="79"/>
      <c r="BM275" s="79"/>
      <c r="BN275" s="79"/>
      <c r="BO275" s="79"/>
      <c r="BP275" s="79"/>
      <c r="BQ275" s="79"/>
      <c r="BR275" s="79"/>
      <c r="BS275" s="79"/>
      <c r="BT275" s="79"/>
      <c r="BU275" s="79"/>
      <c r="BV275" s="79"/>
      <c r="BW275" s="79"/>
      <c r="BX275" s="79"/>
      <c r="BY275" s="79"/>
      <c r="BZ275" s="79"/>
      <c r="CA275" s="79"/>
      <c r="CB275" s="79"/>
      <c r="CC275" s="79"/>
      <c r="CD275" s="79"/>
      <c r="CE275" s="79"/>
      <c r="CF275" s="79"/>
      <c r="CG275" s="79"/>
      <c r="CH275" s="79"/>
      <c r="CI275" s="79"/>
    </row>
    <row r="276" spans="1:87" ht="18" customHeight="1" x14ac:dyDescent="0.25">
      <c r="A276" s="75"/>
      <c r="B276" s="348" t="s">
        <v>0</v>
      </c>
      <c r="C276" s="349"/>
      <c r="D276" s="349"/>
      <c r="E276" s="349"/>
      <c r="F276" s="349"/>
      <c r="G276" s="349"/>
      <c r="H276" s="349"/>
      <c r="I276" s="349"/>
      <c r="J276" s="349"/>
      <c r="K276" s="349"/>
      <c r="L276" s="349"/>
      <c r="M276" s="349"/>
      <c r="N276" s="349"/>
      <c r="O276" s="349"/>
      <c r="P276" s="349"/>
      <c r="Q276" s="349"/>
      <c r="R276" s="349"/>
      <c r="S276" s="349"/>
      <c r="T276" s="349"/>
      <c r="U276" s="349"/>
      <c r="V276" s="349"/>
      <c r="W276" s="349"/>
      <c r="X276" s="349"/>
      <c r="Y276" s="350"/>
      <c r="Z276" s="348" t="s">
        <v>80</v>
      </c>
      <c r="AA276" s="349"/>
      <c r="AB276" s="349"/>
      <c r="AC276" s="349"/>
      <c r="AD276" s="350"/>
      <c r="AE276" s="357" t="s">
        <v>79</v>
      </c>
      <c r="AF276" s="358"/>
      <c r="AG276" s="358"/>
      <c r="AH276" s="358"/>
      <c r="AI276" s="358"/>
      <c r="AJ276" s="359"/>
      <c r="AK276" s="357" t="s">
        <v>81</v>
      </c>
      <c r="AL276" s="358"/>
      <c r="AM276" s="358"/>
      <c r="AN276" s="358"/>
      <c r="AO276" s="358"/>
      <c r="AP276" s="358"/>
      <c r="AQ276" s="358"/>
      <c r="AR276" s="358"/>
      <c r="AS276" s="358"/>
      <c r="AT276" s="358"/>
      <c r="AU276" s="358"/>
      <c r="AV276" s="358"/>
      <c r="AW276" s="358"/>
      <c r="AX276" s="359"/>
      <c r="AY276" s="357" t="s">
        <v>1</v>
      </c>
      <c r="AZ276" s="358"/>
      <c r="BA276" s="358"/>
      <c r="BB276" s="359"/>
      <c r="BC276" s="348" t="s">
        <v>104</v>
      </c>
      <c r="BD276" s="349"/>
      <c r="BE276" s="349"/>
      <c r="BF276" s="350"/>
      <c r="BG276" s="366" t="s">
        <v>82</v>
      </c>
      <c r="BH276" s="367"/>
      <c r="BI276" s="367"/>
      <c r="BJ276" s="368"/>
      <c r="BK276" s="315" t="s">
        <v>99</v>
      </c>
      <c r="BL276" s="316"/>
      <c r="BM276" s="316"/>
      <c r="BN276" s="316"/>
      <c r="BO276" s="316"/>
      <c r="BP276" s="317"/>
      <c r="BQ276" s="315" t="s">
        <v>83</v>
      </c>
      <c r="BR276" s="316"/>
      <c r="BS276" s="316"/>
      <c r="BT276" s="316"/>
      <c r="BU276" s="316"/>
      <c r="BV276" s="316"/>
      <c r="BW276" s="317"/>
      <c r="BX276" s="315" t="s">
        <v>84</v>
      </c>
      <c r="BY276" s="316"/>
      <c r="BZ276" s="316"/>
      <c r="CA276" s="316"/>
      <c r="CB276" s="316"/>
      <c r="CC276" s="317"/>
      <c r="CD276" s="315" t="s">
        <v>85</v>
      </c>
      <c r="CE276" s="316"/>
      <c r="CF276" s="316"/>
      <c r="CG276" s="316"/>
      <c r="CH276" s="316"/>
      <c r="CI276" s="317"/>
    </row>
    <row r="277" spans="1:87" ht="18" customHeight="1" x14ac:dyDescent="0.25">
      <c r="A277" s="75"/>
      <c r="B277" s="351"/>
      <c r="C277" s="352"/>
      <c r="D277" s="352"/>
      <c r="E277" s="352"/>
      <c r="F277" s="352"/>
      <c r="G277" s="352"/>
      <c r="H277" s="352"/>
      <c r="I277" s="352"/>
      <c r="J277" s="352"/>
      <c r="K277" s="352"/>
      <c r="L277" s="352"/>
      <c r="M277" s="352"/>
      <c r="N277" s="352"/>
      <c r="O277" s="352"/>
      <c r="P277" s="352"/>
      <c r="Q277" s="352"/>
      <c r="R277" s="352"/>
      <c r="S277" s="352"/>
      <c r="T277" s="352"/>
      <c r="U277" s="352"/>
      <c r="V277" s="352"/>
      <c r="W277" s="352"/>
      <c r="X277" s="352"/>
      <c r="Y277" s="353"/>
      <c r="Z277" s="351"/>
      <c r="AA277" s="352"/>
      <c r="AB277" s="352"/>
      <c r="AC277" s="352"/>
      <c r="AD277" s="353"/>
      <c r="AE277" s="360"/>
      <c r="AF277" s="361"/>
      <c r="AG277" s="361"/>
      <c r="AH277" s="361"/>
      <c r="AI277" s="361"/>
      <c r="AJ277" s="362"/>
      <c r="AK277" s="360"/>
      <c r="AL277" s="361"/>
      <c r="AM277" s="361"/>
      <c r="AN277" s="361"/>
      <c r="AO277" s="361"/>
      <c r="AP277" s="361"/>
      <c r="AQ277" s="361"/>
      <c r="AR277" s="361"/>
      <c r="AS277" s="361"/>
      <c r="AT277" s="361"/>
      <c r="AU277" s="361"/>
      <c r="AV277" s="361"/>
      <c r="AW277" s="361"/>
      <c r="AX277" s="362"/>
      <c r="AY277" s="360"/>
      <c r="AZ277" s="361"/>
      <c r="BA277" s="361"/>
      <c r="BB277" s="362"/>
      <c r="BC277" s="351"/>
      <c r="BD277" s="352"/>
      <c r="BE277" s="352"/>
      <c r="BF277" s="353"/>
      <c r="BG277" s="369"/>
      <c r="BH277" s="370"/>
      <c r="BI277" s="370"/>
      <c r="BJ277" s="371"/>
      <c r="BK277" s="318"/>
      <c r="BL277" s="319"/>
      <c r="BM277" s="319"/>
      <c r="BN277" s="319"/>
      <c r="BO277" s="319"/>
      <c r="BP277" s="320"/>
      <c r="BQ277" s="318"/>
      <c r="BR277" s="319"/>
      <c r="BS277" s="319"/>
      <c r="BT277" s="319"/>
      <c r="BU277" s="319"/>
      <c r="BV277" s="319"/>
      <c r="BW277" s="320"/>
      <c r="BX277" s="318"/>
      <c r="BY277" s="319"/>
      <c r="BZ277" s="319"/>
      <c r="CA277" s="319"/>
      <c r="CB277" s="319"/>
      <c r="CC277" s="320"/>
      <c r="CD277" s="318"/>
      <c r="CE277" s="319"/>
      <c r="CF277" s="319"/>
      <c r="CG277" s="319"/>
      <c r="CH277" s="319"/>
      <c r="CI277" s="320"/>
    </row>
    <row r="278" spans="1:87" ht="18" customHeight="1" thickBot="1" x14ac:dyDescent="0.3">
      <c r="A278" s="75"/>
      <c r="B278" s="354"/>
      <c r="C278" s="355"/>
      <c r="D278" s="355"/>
      <c r="E278" s="355"/>
      <c r="F278" s="355"/>
      <c r="G278" s="355"/>
      <c r="H278" s="355"/>
      <c r="I278" s="355"/>
      <c r="J278" s="355"/>
      <c r="K278" s="355"/>
      <c r="L278" s="355"/>
      <c r="M278" s="355"/>
      <c r="N278" s="355"/>
      <c r="O278" s="355"/>
      <c r="P278" s="355"/>
      <c r="Q278" s="355"/>
      <c r="R278" s="355"/>
      <c r="S278" s="355"/>
      <c r="T278" s="355"/>
      <c r="U278" s="355"/>
      <c r="V278" s="355"/>
      <c r="W278" s="355"/>
      <c r="X278" s="355"/>
      <c r="Y278" s="356"/>
      <c r="Z278" s="354"/>
      <c r="AA278" s="355"/>
      <c r="AB278" s="355"/>
      <c r="AC278" s="355"/>
      <c r="AD278" s="356"/>
      <c r="AE278" s="363"/>
      <c r="AF278" s="364"/>
      <c r="AG278" s="364"/>
      <c r="AH278" s="364"/>
      <c r="AI278" s="364"/>
      <c r="AJ278" s="365"/>
      <c r="AK278" s="360"/>
      <c r="AL278" s="361"/>
      <c r="AM278" s="361"/>
      <c r="AN278" s="361"/>
      <c r="AO278" s="361"/>
      <c r="AP278" s="361"/>
      <c r="AQ278" s="361"/>
      <c r="AR278" s="361"/>
      <c r="AS278" s="361"/>
      <c r="AT278" s="361"/>
      <c r="AU278" s="361"/>
      <c r="AV278" s="361"/>
      <c r="AW278" s="361"/>
      <c r="AX278" s="362"/>
      <c r="AY278" s="360"/>
      <c r="AZ278" s="361"/>
      <c r="BA278" s="361"/>
      <c r="BB278" s="362"/>
      <c r="BC278" s="351"/>
      <c r="BD278" s="352"/>
      <c r="BE278" s="352"/>
      <c r="BF278" s="353"/>
      <c r="BG278" s="369"/>
      <c r="BH278" s="370"/>
      <c r="BI278" s="370"/>
      <c r="BJ278" s="371"/>
      <c r="BK278" s="318"/>
      <c r="BL278" s="319"/>
      <c r="BM278" s="319"/>
      <c r="BN278" s="319"/>
      <c r="BO278" s="319"/>
      <c r="BP278" s="320"/>
      <c r="BQ278" s="321"/>
      <c r="BR278" s="322"/>
      <c r="BS278" s="322"/>
      <c r="BT278" s="322"/>
      <c r="BU278" s="322"/>
      <c r="BV278" s="322"/>
      <c r="BW278" s="323"/>
      <c r="BX278" s="321"/>
      <c r="BY278" s="322"/>
      <c r="BZ278" s="322"/>
      <c r="CA278" s="322"/>
      <c r="CB278" s="322"/>
      <c r="CC278" s="323"/>
      <c r="CD278" s="321"/>
      <c r="CE278" s="322"/>
      <c r="CF278" s="322"/>
      <c r="CG278" s="322"/>
      <c r="CH278" s="322"/>
      <c r="CI278" s="323"/>
    </row>
    <row r="279" spans="1:87" ht="18" customHeight="1" x14ac:dyDescent="0.25">
      <c r="A279" s="75"/>
      <c r="B279" s="324"/>
      <c r="C279" s="325"/>
      <c r="D279" s="325"/>
      <c r="E279" s="325"/>
      <c r="F279" s="325"/>
      <c r="G279" s="325"/>
      <c r="H279" s="325"/>
      <c r="I279" s="325"/>
      <c r="J279" s="325"/>
      <c r="K279" s="325"/>
      <c r="L279" s="325"/>
      <c r="M279" s="325"/>
      <c r="N279" s="325"/>
      <c r="O279" s="325"/>
      <c r="P279" s="325"/>
      <c r="Q279" s="325"/>
      <c r="R279" s="325"/>
      <c r="S279" s="325"/>
      <c r="T279" s="325"/>
      <c r="U279" s="325"/>
      <c r="V279" s="325"/>
      <c r="W279" s="325"/>
      <c r="X279" s="325"/>
      <c r="Y279" s="326"/>
      <c r="Z279" s="333"/>
      <c r="AA279" s="334"/>
      <c r="AB279" s="334"/>
      <c r="AC279" s="334"/>
      <c r="AD279" s="335"/>
      <c r="AE279" s="333"/>
      <c r="AF279" s="334"/>
      <c r="AG279" s="334"/>
      <c r="AH279" s="334"/>
      <c r="AI279" s="334"/>
      <c r="AJ279" s="334"/>
      <c r="AK279" s="342"/>
      <c r="AL279" s="343"/>
      <c r="AM279" s="343"/>
      <c r="AN279" s="343"/>
      <c r="AO279" s="343"/>
      <c r="AP279" s="343"/>
      <c r="AQ279" s="343"/>
      <c r="AR279" s="343"/>
      <c r="AS279" s="343"/>
      <c r="AT279" s="343"/>
      <c r="AU279" s="343"/>
      <c r="AV279" s="343"/>
      <c r="AW279" s="343"/>
      <c r="AX279" s="344"/>
      <c r="AY279" s="409"/>
      <c r="AZ279" s="346"/>
      <c r="BA279" s="346"/>
      <c r="BB279" s="410"/>
      <c r="BC279" s="345">
        <f>+$AE$279*AY279</f>
        <v>0</v>
      </c>
      <c r="BD279" s="346"/>
      <c r="BE279" s="346"/>
      <c r="BF279" s="347"/>
      <c r="BG279" s="285"/>
      <c r="BH279" s="286"/>
      <c r="BI279" s="286"/>
      <c r="BJ279" s="287"/>
      <c r="BK279" s="288">
        <f>+AY279*BG279</f>
        <v>0</v>
      </c>
      <c r="BL279" s="289"/>
      <c r="BM279" s="289"/>
      <c r="BN279" s="289"/>
      <c r="BO279" s="289"/>
      <c r="BP279" s="290"/>
      <c r="BQ279" s="291"/>
      <c r="BR279" s="292"/>
      <c r="BS279" s="292"/>
      <c r="BT279" s="292"/>
      <c r="BU279" s="292"/>
      <c r="BV279" s="292"/>
      <c r="BW279" s="293"/>
      <c r="BX279" s="291">
        <f>+(((BK309+BQ279)*30)/70)</f>
        <v>0</v>
      </c>
      <c r="BY279" s="292"/>
      <c r="BZ279" s="292"/>
      <c r="CA279" s="292"/>
      <c r="CB279" s="292"/>
      <c r="CC279" s="293"/>
      <c r="CD279" s="291">
        <f>+BK309+BQ279+BX279</f>
        <v>0</v>
      </c>
      <c r="CE279" s="292"/>
      <c r="CF279" s="292"/>
      <c r="CG279" s="292"/>
      <c r="CH279" s="292"/>
      <c r="CI279" s="293"/>
    </row>
    <row r="280" spans="1:87" ht="18" customHeight="1" x14ac:dyDescent="0.25">
      <c r="A280" s="75"/>
      <c r="B280" s="327"/>
      <c r="C280" s="328"/>
      <c r="D280" s="328"/>
      <c r="E280" s="328"/>
      <c r="F280" s="328"/>
      <c r="G280" s="328"/>
      <c r="H280" s="328"/>
      <c r="I280" s="328"/>
      <c r="J280" s="328"/>
      <c r="K280" s="328"/>
      <c r="L280" s="328"/>
      <c r="M280" s="328"/>
      <c r="N280" s="328"/>
      <c r="O280" s="328"/>
      <c r="P280" s="328"/>
      <c r="Q280" s="328"/>
      <c r="R280" s="328"/>
      <c r="S280" s="328"/>
      <c r="T280" s="328"/>
      <c r="U280" s="328"/>
      <c r="V280" s="328"/>
      <c r="W280" s="328"/>
      <c r="X280" s="328"/>
      <c r="Y280" s="329"/>
      <c r="Z280" s="336"/>
      <c r="AA280" s="337"/>
      <c r="AB280" s="337"/>
      <c r="AC280" s="337"/>
      <c r="AD280" s="338"/>
      <c r="AE280" s="336"/>
      <c r="AF280" s="337"/>
      <c r="AG280" s="337"/>
      <c r="AH280" s="337"/>
      <c r="AI280" s="337"/>
      <c r="AJ280" s="337"/>
      <c r="AK280" s="300"/>
      <c r="AL280" s="301"/>
      <c r="AM280" s="301"/>
      <c r="AN280" s="301"/>
      <c r="AO280" s="301"/>
      <c r="AP280" s="301"/>
      <c r="AQ280" s="301"/>
      <c r="AR280" s="301"/>
      <c r="AS280" s="301"/>
      <c r="AT280" s="301"/>
      <c r="AU280" s="301"/>
      <c r="AV280" s="301"/>
      <c r="AW280" s="301"/>
      <c r="AX280" s="302"/>
      <c r="AY280" s="407"/>
      <c r="AZ280" s="304"/>
      <c r="BA280" s="304"/>
      <c r="BB280" s="408"/>
      <c r="BC280" s="306">
        <f t="shared" ref="BC280:BC308" si="14">+$AE$279*AY280</f>
        <v>0</v>
      </c>
      <c r="BD280" s="307"/>
      <c r="BE280" s="307"/>
      <c r="BF280" s="308"/>
      <c r="BG280" s="309"/>
      <c r="BH280" s="310"/>
      <c r="BI280" s="310"/>
      <c r="BJ280" s="311"/>
      <c r="BK280" s="312">
        <f t="shared" ref="BK280:BK308" si="15">+AY280*BG280</f>
        <v>0</v>
      </c>
      <c r="BL280" s="313"/>
      <c r="BM280" s="313"/>
      <c r="BN280" s="313"/>
      <c r="BO280" s="313"/>
      <c r="BP280" s="314"/>
      <c r="BQ280" s="294"/>
      <c r="BR280" s="295"/>
      <c r="BS280" s="295"/>
      <c r="BT280" s="295"/>
      <c r="BU280" s="295"/>
      <c r="BV280" s="295"/>
      <c r="BW280" s="296"/>
      <c r="BX280" s="294"/>
      <c r="BY280" s="295"/>
      <c r="BZ280" s="295"/>
      <c r="CA280" s="295"/>
      <c r="CB280" s="295"/>
      <c r="CC280" s="296"/>
      <c r="CD280" s="294"/>
      <c r="CE280" s="295"/>
      <c r="CF280" s="295"/>
      <c r="CG280" s="295"/>
      <c r="CH280" s="295"/>
      <c r="CI280" s="296"/>
    </row>
    <row r="281" spans="1:87" ht="18" customHeight="1" x14ac:dyDescent="0.25">
      <c r="A281" s="75"/>
      <c r="B281" s="327"/>
      <c r="C281" s="328"/>
      <c r="D281" s="328"/>
      <c r="E281" s="328"/>
      <c r="F281" s="328"/>
      <c r="G281" s="328"/>
      <c r="H281" s="328"/>
      <c r="I281" s="328"/>
      <c r="J281" s="328"/>
      <c r="K281" s="328"/>
      <c r="L281" s="328"/>
      <c r="M281" s="328"/>
      <c r="N281" s="328"/>
      <c r="O281" s="328"/>
      <c r="P281" s="328"/>
      <c r="Q281" s="328"/>
      <c r="R281" s="328"/>
      <c r="S281" s="328"/>
      <c r="T281" s="328"/>
      <c r="U281" s="328"/>
      <c r="V281" s="328"/>
      <c r="W281" s="328"/>
      <c r="X281" s="328"/>
      <c r="Y281" s="329"/>
      <c r="Z281" s="336"/>
      <c r="AA281" s="337"/>
      <c r="AB281" s="337"/>
      <c r="AC281" s="337"/>
      <c r="AD281" s="338"/>
      <c r="AE281" s="336"/>
      <c r="AF281" s="337"/>
      <c r="AG281" s="337"/>
      <c r="AH281" s="337"/>
      <c r="AI281" s="337"/>
      <c r="AJ281" s="337"/>
      <c r="AK281" s="300"/>
      <c r="AL281" s="301"/>
      <c r="AM281" s="301"/>
      <c r="AN281" s="301"/>
      <c r="AO281" s="301"/>
      <c r="AP281" s="301"/>
      <c r="AQ281" s="301"/>
      <c r="AR281" s="301"/>
      <c r="AS281" s="301"/>
      <c r="AT281" s="301"/>
      <c r="AU281" s="301"/>
      <c r="AV281" s="301"/>
      <c r="AW281" s="301"/>
      <c r="AX281" s="302"/>
      <c r="AY281" s="407"/>
      <c r="AZ281" s="304"/>
      <c r="BA281" s="304"/>
      <c r="BB281" s="408"/>
      <c r="BC281" s="306">
        <f t="shared" si="14"/>
        <v>0</v>
      </c>
      <c r="BD281" s="307"/>
      <c r="BE281" s="307"/>
      <c r="BF281" s="308"/>
      <c r="BG281" s="309"/>
      <c r="BH281" s="310"/>
      <c r="BI281" s="310"/>
      <c r="BJ281" s="311"/>
      <c r="BK281" s="312">
        <f t="shared" si="15"/>
        <v>0</v>
      </c>
      <c r="BL281" s="313"/>
      <c r="BM281" s="313"/>
      <c r="BN281" s="313"/>
      <c r="BO281" s="313"/>
      <c r="BP281" s="314"/>
      <c r="BQ281" s="294"/>
      <c r="BR281" s="295"/>
      <c r="BS281" s="295"/>
      <c r="BT281" s="295"/>
      <c r="BU281" s="295"/>
      <c r="BV281" s="295"/>
      <c r="BW281" s="296"/>
      <c r="BX281" s="294"/>
      <c r="BY281" s="295"/>
      <c r="BZ281" s="295"/>
      <c r="CA281" s="295"/>
      <c r="CB281" s="295"/>
      <c r="CC281" s="296"/>
      <c r="CD281" s="294"/>
      <c r="CE281" s="295"/>
      <c r="CF281" s="295"/>
      <c r="CG281" s="295"/>
      <c r="CH281" s="295"/>
      <c r="CI281" s="296"/>
    </row>
    <row r="282" spans="1:87" ht="18" customHeight="1" x14ac:dyDescent="0.25">
      <c r="A282" s="75"/>
      <c r="B282" s="327"/>
      <c r="C282" s="328"/>
      <c r="D282" s="328"/>
      <c r="E282" s="328"/>
      <c r="F282" s="328"/>
      <c r="G282" s="328"/>
      <c r="H282" s="328"/>
      <c r="I282" s="328"/>
      <c r="J282" s="328"/>
      <c r="K282" s="328"/>
      <c r="L282" s="328"/>
      <c r="M282" s="328"/>
      <c r="N282" s="328"/>
      <c r="O282" s="328"/>
      <c r="P282" s="328"/>
      <c r="Q282" s="328"/>
      <c r="R282" s="328"/>
      <c r="S282" s="328"/>
      <c r="T282" s="328"/>
      <c r="U282" s="328"/>
      <c r="V282" s="328"/>
      <c r="W282" s="328"/>
      <c r="X282" s="328"/>
      <c r="Y282" s="329"/>
      <c r="Z282" s="336"/>
      <c r="AA282" s="337"/>
      <c r="AB282" s="337"/>
      <c r="AC282" s="337"/>
      <c r="AD282" s="338"/>
      <c r="AE282" s="336"/>
      <c r="AF282" s="337"/>
      <c r="AG282" s="337"/>
      <c r="AH282" s="337"/>
      <c r="AI282" s="337"/>
      <c r="AJ282" s="337"/>
      <c r="AK282" s="300"/>
      <c r="AL282" s="301"/>
      <c r="AM282" s="301"/>
      <c r="AN282" s="301"/>
      <c r="AO282" s="301"/>
      <c r="AP282" s="301"/>
      <c r="AQ282" s="301"/>
      <c r="AR282" s="301"/>
      <c r="AS282" s="301"/>
      <c r="AT282" s="301"/>
      <c r="AU282" s="301"/>
      <c r="AV282" s="301"/>
      <c r="AW282" s="301"/>
      <c r="AX282" s="302"/>
      <c r="AY282" s="407"/>
      <c r="AZ282" s="304"/>
      <c r="BA282" s="304"/>
      <c r="BB282" s="408"/>
      <c r="BC282" s="306">
        <f t="shared" si="14"/>
        <v>0</v>
      </c>
      <c r="BD282" s="307"/>
      <c r="BE282" s="307"/>
      <c r="BF282" s="308"/>
      <c r="BG282" s="309"/>
      <c r="BH282" s="310"/>
      <c r="BI282" s="310"/>
      <c r="BJ282" s="311"/>
      <c r="BK282" s="312">
        <f t="shared" si="15"/>
        <v>0</v>
      </c>
      <c r="BL282" s="313"/>
      <c r="BM282" s="313"/>
      <c r="BN282" s="313"/>
      <c r="BO282" s="313"/>
      <c r="BP282" s="314"/>
      <c r="BQ282" s="294"/>
      <c r="BR282" s="295"/>
      <c r="BS282" s="295"/>
      <c r="BT282" s="295"/>
      <c r="BU282" s="295"/>
      <c r="BV282" s="295"/>
      <c r="BW282" s="296"/>
      <c r="BX282" s="294"/>
      <c r="BY282" s="295"/>
      <c r="BZ282" s="295"/>
      <c r="CA282" s="295"/>
      <c r="CB282" s="295"/>
      <c r="CC282" s="296"/>
      <c r="CD282" s="294"/>
      <c r="CE282" s="295"/>
      <c r="CF282" s="295"/>
      <c r="CG282" s="295"/>
      <c r="CH282" s="295"/>
      <c r="CI282" s="296"/>
    </row>
    <row r="283" spans="1:87" ht="18" customHeight="1" x14ac:dyDescent="0.25">
      <c r="A283" s="75"/>
      <c r="B283" s="327"/>
      <c r="C283" s="328"/>
      <c r="D283" s="328"/>
      <c r="E283" s="328"/>
      <c r="F283" s="328"/>
      <c r="G283" s="328"/>
      <c r="H283" s="328"/>
      <c r="I283" s="328"/>
      <c r="J283" s="328"/>
      <c r="K283" s="328"/>
      <c r="L283" s="328"/>
      <c r="M283" s="328"/>
      <c r="N283" s="328"/>
      <c r="O283" s="328"/>
      <c r="P283" s="328"/>
      <c r="Q283" s="328"/>
      <c r="R283" s="328"/>
      <c r="S283" s="328"/>
      <c r="T283" s="328"/>
      <c r="U283" s="328"/>
      <c r="V283" s="328"/>
      <c r="W283" s="328"/>
      <c r="X283" s="328"/>
      <c r="Y283" s="329"/>
      <c r="Z283" s="336"/>
      <c r="AA283" s="337"/>
      <c r="AB283" s="337"/>
      <c r="AC283" s="337"/>
      <c r="AD283" s="338"/>
      <c r="AE283" s="336"/>
      <c r="AF283" s="337"/>
      <c r="AG283" s="337"/>
      <c r="AH283" s="337"/>
      <c r="AI283" s="337"/>
      <c r="AJ283" s="337"/>
      <c r="AK283" s="300"/>
      <c r="AL283" s="301"/>
      <c r="AM283" s="301"/>
      <c r="AN283" s="301"/>
      <c r="AO283" s="301"/>
      <c r="AP283" s="301"/>
      <c r="AQ283" s="301"/>
      <c r="AR283" s="301"/>
      <c r="AS283" s="301"/>
      <c r="AT283" s="301"/>
      <c r="AU283" s="301"/>
      <c r="AV283" s="301"/>
      <c r="AW283" s="301"/>
      <c r="AX283" s="302"/>
      <c r="AY283" s="407"/>
      <c r="AZ283" s="304"/>
      <c r="BA283" s="304"/>
      <c r="BB283" s="408"/>
      <c r="BC283" s="306">
        <f t="shared" si="14"/>
        <v>0</v>
      </c>
      <c r="BD283" s="307"/>
      <c r="BE283" s="307"/>
      <c r="BF283" s="308"/>
      <c r="BG283" s="309"/>
      <c r="BH283" s="310"/>
      <c r="BI283" s="310"/>
      <c r="BJ283" s="311"/>
      <c r="BK283" s="312">
        <f t="shared" si="15"/>
        <v>0</v>
      </c>
      <c r="BL283" s="313"/>
      <c r="BM283" s="313"/>
      <c r="BN283" s="313"/>
      <c r="BO283" s="313"/>
      <c r="BP283" s="314"/>
      <c r="BQ283" s="294"/>
      <c r="BR283" s="295"/>
      <c r="BS283" s="295"/>
      <c r="BT283" s="295"/>
      <c r="BU283" s="295"/>
      <c r="BV283" s="295"/>
      <c r="BW283" s="296"/>
      <c r="BX283" s="294"/>
      <c r="BY283" s="295"/>
      <c r="BZ283" s="295"/>
      <c r="CA283" s="295"/>
      <c r="CB283" s="295"/>
      <c r="CC283" s="296"/>
      <c r="CD283" s="294"/>
      <c r="CE283" s="295"/>
      <c r="CF283" s="295"/>
      <c r="CG283" s="295"/>
      <c r="CH283" s="295"/>
      <c r="CI283" s="296"/>
    </row>
    <row r="284" spans="1:87" ht="18" customHeight="1" x14ac:dyDescent="0.25">
      <c r="A284" s="75"/>
      <c r="B284" s="327"/>
      <c r="C284" s="328"/>
      <c r="D284" s="328"/>
      <c r="E284" s="328"/>
      <c r="F284" s="328"/>
      <c r="G284" s="328"/>
      <c r="H284" s="328"/>
      <c r="I284" s="328"/>
      <c r="J284" s="328"/>
      <c r="K284" s="328"/>
      <c r="L284" s="328"/>
      <c r="M284" s="328"/>
      <c r="N284" s="328"/>
      <c r="O284" s="328"/>
      <c r="P284" s="328"/>
      <c r="Q284" s="328"/>
      <c r="R284" s="328"/>
      <c r="S284" s="328"/>
      <c r="T284" s="328"/>
      <c r="U284" s="328"/>
      <c r="V284" s="328"/>
      <c r="W284" s="328"/>
      <c r="X284" s="328"/>
      <c r="Y284" s="329"/>
      <c r="Z284" s="336"/>
      <c r="AA284" s="337"/>
      <c r="AB284" s="337"/>
      <c r="AC284" s="337"/>
      <c r="AD284" s="338"/>
      <c r="AE284" s="336"/>
      <c r="AF284" s="337"/>
      <c r="AG284" s="337"/>
      <c r="AH284" s="337"/>
      <c r="AI284" s="337"/>
      <c r="AJ284" s="337"/>
      <c r="AK284" s="300"/>
      <c r="AL284" s="301"/>
      <c r="AM284" s="301"/>
      <c r="AN284" s="301"/>
      <c r="AO284" s="301"/>
      <c r="AP284" s="301"/>
      <c r="AQ284" s="301"/>
      <c r="AR284" s="301"/>
      <c r="AS284" s="301"/>
      <c r="AT284" s="301"/>
      <c r="AU284" s="301"/>
      <c r="AV284" s="301"/>
      <c r="AW284" s="301"/>
      <c r="AX284" s="302"/>
      <c r="AY284" s="407"/>
      <c r="AZ284" s="304"/>
      <c r="BA284" s="304"/>
      <c r="BB284" s="408"/>
      <c r="BC284" s="306">
        <f t="shared" si="14"/>
        <v>0</v>
      </c>
      <c r="BD284" s="307"/>
      <c r="BE284" s="307"/>
      <c r="BF284" s="308"/>
      <c r="BG284" s="309"/>
      <c r="BH284" s="310"/>
      <c r="BI284" s="310"/>
      <c r="BJ284" s="311"/>
      <c r="BK284" s="312">
        <f t="shared" si="15"/>
        <v>0</v>
      </c>
      <c r="BL284" s="313"/>
      <c r="BM284" s="313"/>
      <c r="BN284" s="313"/>
      <c r="BO284" s="313"/>
      <c r="BP284" s="314"/>
      <c r="BQ284" s="294"/>
      <c r="BR284" s="295"/>
      <c r="BS284" s="295"/>
      <c r="BT284" s="295"/>
      <c r="BU284" s="295"/>
      <c r="BV284" s="295"/>
      <c r="BW284" s="296"/>
      <c r="BX284" s="294"/>
      <c r="BY284" s="295"/>
      <c r="BZ284" s="295"/>
      <c r="CA284" s="295"/>
      <c r="CB284" s="295"/>
      <c r="CC284" s="296"/>
      <c r="CD284" s="294"/>
      <c r="CE284" s="295"/>
      <c r="CF284" s="295"/>
      <c r="CG284" s="295"/>
      <c r="CH284" s="295"/>
      <c r="CI284" s="296"/>
    </row>
    <row r="285" spans="1:87" ht="18" customHeight="1" x14ac:dyDescent="0.25">
      <c r="A285" s="75"/>
      <c r="B285" s="327"/>
      <c r="C285" s="328"/>
      <c r="D285" s="328"/>
      <c r="E285" s="328"/>
      <c r="F285" s="328"/>
      <c r="G285" s="328"/>
      <c r="H285" s="328"/>
      <c r="I285" s="328"/>
      <c r="J285" s="328"/>
      <c r="K285" s="328"/>
      <c r="L285" s="328"/>
      <c r="M285" s="328"/>
      <c r="N285" s="328"/>
      <c r="O285" s="328"/>
      <c r="P285" s="328"/>
      <c r="Q285" s="328"/>
      <c r="R285" s="328"/>
      <c r="S285" s="328"/>
      <c r="T285" s="328"/>
      <c r="U285" s="328"/>
      <c r="V285" s="328"/>
      <c r="W285" s="328"/>
      <c r="X285" s="328"/>
      <c r="Y285" s="329"/>
      <c r="Z285" s="336"/>
      <c r="AA285" s="337"/>
      <c r="AB285" s="337"/>
      <c r="AC285" s="337"/>
      <c r="AD285" s="338"/>
      <c r="AE285" s="336"/>
      <c r="AF285" s="337"/>
      <c r="AG285" s="337"/>
      <c r="AH285" s="337"/>
      <c r="AI285" s="337"/>
      <c r="AJ285" s="337"/>
      <c r="AK285" s="300"/>
      <c r="AL285" s="301"/>
      <c r="AM285" s="301"/>
      <c r="AN285" s="301"/>
      <c r="AO285" s="301"/>
      <c r="AP285" s="301"/>
      <c r="AQ285" s="301"/>
      <c r="AR285" s="301"/>
      <c r="AS285" s="301"/>
      <c r="AT285" s="301"/>
      <c r="AU285" s="301"/>
      <c r="AV285" s="301"/>
      <c r="AW285" s="301"/>
      <c r="AX285" s="302"/>
      <c r="AY285" s="407"/>
      <c r="AZ285" s="304"/>
      <c r="BA285" s="304"/>
      <c r="BB285" s="408"/>
      <c r="BC285" s="306">
        <f t="shared" si="14"/>
        <v>0</v>
      </c>
      <c r="BD285" s="307"/>
      <c r="BE285" s="307"/>
      <c r="BF285" s="308"/>
      <c r="BG285" s="309"/>
      <c r="BH285" s="310"/>
      <c r="BI285" s="310"/>
      <c r="BJ285" s="311"/>
      <c r="BK285" s="312">
        <f t="shared" si="15"/>
        <v>0</v>
      </c>
      <c r="BL285" s="313"/>
      <c r="BM285" s="313"/>
      <c r="BN285" s="313"/>
      <c r="BO285" s="313"/>
      <c r="BP285" s="314"/>
      <c r="BQ285" s="294"/>
      <c r="BR285" s="295"/>
      <c r="BS285" s="295"/>
      <c r="BT285" s="295"/>
      <c r="BU285" s="295"/>
      <c r="BV285" s="295"/>
      <c r="BW285" s="296"/>
      <c r="BX285" s="294"/>
      <c r="BY285" s="295"/>
      <c r="BZ285" s="295"/>
      <c r="CA285" s="295"/>
      <c r="CB285" s="295"/>
      <c r="CC285" s="296"/>
      <c r="CD285" s="294"/>
      <c r="CE285" s="295"/>
      <c r="CF285" s="295"/>
      <c r="CG285" s="295"/>
      <c r="CH285" s="295"/>
      <c r="CI285" s="296"/>
    </row>
    <row r="286" spans="1:87" ht="18" customHeight="1" x14ac:dyDescent="0.25">
      <c r="A286" s="75"/>
      <c r="B286" s="327"/>
      <c r="C286" s="328"/>
      <c r="D286" s="328"/>
      <c r="E286" s="328"/>
      <c r="F286" s="328"/>
      <c r="G286" s="328"/>
      <c r="H286" s="328"/>
      <c r="I286" s="328"/>
      <c r="J286" s="328"/>
      <c r="K286" s="328"/>
      <c r="L286" s="328"/>
      <c r="M286" s="328"/>
      <c r="N286" s="328"/>
      <c r="O286" s="328"/>
      <c r="P286" s="328"/>
      <c r="Q286" s="328"/>
      <c r="R286" s="328"/>
      <c r="S286" s="328"/>
      <c r="T286" s="328"/>
      <c r="U286" s="328"/>
      <c r="V286" s="328"/>
      <c r="W286" s="328"/>
      <c r="X286" s="328"/>
      <c r="Y286" s="329"/>
      <c r="Z286" s="336"/>
      <c r="AA286" s="337"/>
      <c r="AB286" s="337"/>
      <c r="AC286" s="337"/>
      <c r="AD286" s="338"/>
      <c r="AE286" s="336"/>
      <c r="AF286" s="337"/>
      <c r="AG286" s="337"/>
      <c r="AH286" s="337"/>
      <c r="AI286" s="337"/>
      <c r="AJ286" s="337"/>
      <c r="AK286" s="300"/>
      <c r="AL286" s="301"/>
      <c r="AM286" s="301"/>
      <c r="AN286" s="301"/>
      <c r="AO286" s="301"/>
      <c r="AP286" s="301"/>
      <c r="AQ286" s="301"/>
      <c r="AR286" s="301"/>
      <c r="AS286" s="301"/>
      <c r="AT286" s="301"/>
      <c r="AU286" s="301"/>
      <c r="AV286" s="301"/>
      <c r="AW286" s="301"/>
      <c r="AX286" s="302"/>
      <c r="AY286" s="407"/>
      <c r="AZ286" s="304"/>
      <c r="BA286" s="304"/>
      <c r="BB286" s="408"/>
      <c r="BC286" s="306">
        <f t="shared" si="14"/>
        <v>0</v>
      </c>
      <c r="BD286" s="307"/>
      <c r="BE286" s="307"/>
      <c r="BF286" s="308"/>
      <c r="BG286" s="309"/>
      <c r="BH286" s="310"/>
      <c r="BI286" s="310"/>
      <c r="BJ286" s="311"/>
      <c r="BK286" s="312">
        <f t="shared" si="15"/>
        <v>0</v>
      </c>
      <c r="BL286" s="313"/>
      <c r="BM286" s="313"/>
      <c r="BN286" s="313"/>
      <c r="BO286" s="313"/>
      <c r="BP286" s="314"/>
      <c r="BQ286" s="294"/>
      <c r="BR286" s="295"/>
      <c r="BS286" s="295"/>
      <c r="BT286" s="295"/>
      <c r="BU286" s="295"/>
      <c r="BV286" s="295"/>
      <c r="BW286" s="296"/>
      <c r="BX286" s="294"/>
      <c r="BY286" s="295"/>
      <c r="BZ286" s="295"/>
      <c r="CA286" s="295"/>
      <c r="CB286" s="295"/>
      <c r="CC286" s="296"/>
      <c r="CD286" s="294"/>
      <c r="CE286" s="295"/>
      <c r="CF286" s="295"/>
      <c r="CG286" s="295"/>
      <c r="CH286" s="295"/>
      <c r="CI286" s="296"/>
    </row>
    <row r="287" spans="1:87" ht="18" customHeight="1" x14ac:dyDescent="0.25">
      <c r="A287" s="75"/>
      <c r="B287" s="327"/>
      <c r="C287" s="328"/>
      <c r="D287" s="328"/>
      <c r="E287" s="328"/>
      <c r="F287" s="328"/>
      <c r="G287" s="328"/>
      <c r="H287" s="328"/>
      <c r="I287" s="328"/>
      <c r="J287" s="328"/>
      <c r="K287" s="328"/>
      <c r="L287" s="328"/>
      <c r="M287" s="328"/>
      <c r="N287" s="328"/>
      <c r="O287" s="328"/>
      <c r="P287" s="328"/>
      <c r="Q287" s="328"/>
      <c r="R287" s="328"/>
      <c r="S287" s="328"/>
      <c r="T287" s="328"/>
      <c r="U287" s="328"/>
      <c r="V287" s="328"/>
      <c r="W287" s="328"/>
      <c r="X287" s="328"/>
      <c r="Y287" s="329"/>
      <c r="Z287" s="336"/>
      <c r="AA287" s="337"/>
      <c r="AB287" s="337"/>
      <c r="AC287" s="337"/>
      <c r="AD287" s="338"/>
      <c r="AE287" s="336"/>
      <c r="AF287" s="337"/>
      <c r="AG287" s="337"/>
      <c r="AH287" s="337"/>
      <c r="AI287" s="337"/>
      <c r="AJ287" s="337"/>
      <c r="AK287" s="300"/>
      <c r="AL287" s="301"/>
      <c r="AM287" s="301"/>
      <c r="AN287" s="301"/>
      <c r="AO287" s="301"/>
      <c r="AP287" s="301"/>
      <c r="AQ287" s="301"/>
      <c r="AR287" s="301"/>
      <c r="AS287" s="301"/>
      <c r="AT287" s="301"/>
      <c r="AU287" s="301"/>
      <c r="AV287" s="301"/>
      <c r="AW287" s="301"/>
      <c r="AX287" s="302"/>
      <c r="AY287" s="407"/>
      <c r="AZ287" s="304"/>
      <c r="BA287" s="304"/>
      <c r="BB287" s="408"/>
      <c r="BC287" s="306">
        <f t="shared" si="14"/>
        <v>0</v>
      </c>
      <c r="BD287" s="307"/>
      <c r="BE287" s="307"/>
      <c r="BF287" s="308"/>
      <c r="BG287" s="309"/>
      <c r="BH287" s="310"/>
      <c r="BI287" s="310"/>
      <c r="BJ287" s="311"/>
      <c r="BK287" s="312">
        <f t="shared" si="15"/>
        <v>0</v>
      </c>
      <c r="BL287" s="313"/>
      <c r="BM287" s="313"/>
      <c r="BN287" s="313"/>
      <c r="BO287" s="313"/>
      <c r="BP287" s="314"/>
      <c r="BQ287" s="294"/>
      <c r="BR287" s="295"/>
      <c r="BS287" s="295"/>
      <c r="BT287" s="295"/>
      <c r="BU287" s="295"/>
      <c r="BV287" s="295"/>
      <c r="BW287" s="296"/>
      <c r="BX287" s="294"/>
      <c r="BY287" s="295"/>
      <c r="BZ287" s="295"/>
      <c r="CA287" s="295"/>
      <c r="CB287" s="295"/>
      <c r="CC287" s="296"/>
      <c r="CD287" s="294"/>
      <c r="CE287" s="295"/>
      <c r="CF287" s="295"/>
      <c r="CG287" s="295"/>
      <c r="CH287" s="295"/>
      <c r="CI287" s="296"/>
    </row>
    <row r="288" spans="1:87" ht="18" customHeight="1" x14ac:dyDescent="0.25">
      <c r="A288" s="75"/>
      <c r="B288" s="327"/>
      <c r="C288" s="328"/>
      <c r="D288" s="328"/>
      <c r="E288" s="328"/>
      <c r="F288" s="328"/>
      <c r="G288" s="328"/>
      <c r="H288" s="328"/>
      <c r="I288" s="328"/>
      <c r="J288" s="328"/>
      <c r="K288" s="328"/>
      <c r="L288" s="328"/>
      <c r="M288" s="328"/>
      <c r="N288" s="328"/>
      <c r="O288" s="328"/>
      <c r="P288" s="328"/>
      <c r="Q288" s="328"/>
      <c r="R288" s="328"/>
      <c r="S288" s="328"/>
      <c r="T288" s="328"/>
      <c r="U288" s="328"/>
      <c r="V288" s="328"/>
      <c r="W288" s="328"/>
      <c r="X288" s="328"/>
      <c r="Y288" s="329"/>
      <c r="Z288" s="336"/>
      <c r="AA288" s="337"/>
      <c r="AB288" s="337"/>
      <c r="AC288" s="337"/>
      <c r="AD288" s="338"/>
      <c r="AE288" s="336"/>
      <c r="AF288" s="337"/>
      <c r="AG288" s="337"/>
      <c r="AH288" s="337"/>
      <c r="AI288" s="337"/>
      <c r="AJ288" s="337"/>
      <c r="AK288" s="300"/>
      <c r="AL288" s="301"/>
      <c r="AM288" s="301"/>
      <c r="AN288" s="301"/>
      <c r="AO288" s="301"/>
      <c r="AP288" s="301"/>
      <c r="AQ288" s="301"/>
      <c r="AR288" s="301"/>
      <c r="AS288" s="301"/>
      <c r="AT288" s="301"/>
      <c r="AU288" s="301"/>
      <c r="AV288" s="301"/>
      <c r="AW288" s="301"/>
      <c r="AX288" s="302"/>
      <c r="AY288" s="407"/>
      <c r="AZ288" s="304"/>
      <c r="BA288" s="304"/>
      <c r="BB288" s="408"/>
      <c r="BC288" s="306">
        <f t="shared" si="14"/>
        <v>0</v>
      </c>
      <c r="BD288" s="307"/>
      <c r="BE288" s="307"/>
      <c r="BF288" s="308"/>
      <c r="BG288" s="309"/>
      <c r="BH288" s="310"/>
      <c r="BI288" s="310"/>
      <c r="BJ288" s="311"/>
      <c r="BK288" s="312">
        <f t="shared" si="15"/>
        <v>0</v>
      </c>
      <c r="BL288" s="313"/>
      <c r="BM288" s="313"/>
      <c r="BN288" s="313"/>
      <c r="BO288" s="313"/>
      <c r="BP288" s="314"/>
      <c r="BQ288" s="294"/>
      <c r="BR288" s="295"/>
      <c r="BS288" s="295"/>
      <c r="BT288" s="295"/>
      <c r="BU288" s="295"/>
      <c r="BV288" s="295"/>
      <c r="BW288" s="296"/>
      <c r="BX288" s="294"/>
      <c r="BY288" s="295"/>
      <c r="BZ288" s="295"/>
      <c r="CA288" s="295"/>
      <c r="CB288" s="295"/>
      <c r="CC288" s="296"/>
      <c r="CD288" s="294"/>
      <c r="CE288" s="295"/>
      <c r="CF288" s="295"/>
      <c r="CG288" s="295"/>
      <c r="CH288" s="295"/>
      <c r="CI288" s="296"/>
    </row>
    <row r="289" spans="1:87" ht="18" customHeight="1" x14ac:dyDescent="0.25">
      <c r="A289" s="75"/>
      <c r="B289" s="327"/>
      <c r="C289" s="328"/>
      <c r="D289" s="328"/>
      <c r="E289" s="328"/>
      <c r="F289" s="328"/>
      <c r="G289" s="328"/>
      <c r="H289" s="328"/>
      <c r="I289" s="328"/>
      <c r="J289" s="328"/>
      <c r="K289" s="328"/>
      <c r="L289" s="328"/>
      <c r="M289" s="328"/>
      <c r="N289" s="328"/>
      <c r="O289" s="328"/>
      <c r="P289" s="328"/>
      <c r="Q289" s="328"/>
      <c r="R289" s="328"/>
      <c r="S289" s="328"/>
      <c r="T289" s="328"/>
      <c r="U289" s="328"/>
      <c r="V289" s="328"/>
      <c r="W289" s="328"/>
      <c r="X289" s="328"/>
      <c r="Y289" s="329"/>
      <c r="Z289" s="336"/>
      <c r="AA289" s="337"/>
      <c r="AB289" s="337"/>
      <c r="AC289" s="337"/>
      <c r="AD289" s="338"/>
      <c r="AE289" s="336"/>
      <c r="AF289" s="337"/>
      <c r="AG289" s="337"/>
      <c r="AH289" s="337"/>
      <c r="AI289" s="337"/>
      <c r="AJ289" s="337"/>
      <c r="AK289" s="300"/>
      <c r="AL289" s="301"/>
      <c r="AM289" s="301"/>
      <c r="AN289" s="301"/>
      <c r="AO289" s="301"/>
      <c r="AP289" s="301"/>
      <c r="AQ289" s="301"/>
      <c r="AR289" s="301"/>
      <c r="AS289" s="301"/>
      <c r="AT289" s="301"/>
      <c r="AU289" s="301"/>
      <c r="AV289" s="301"/>
      <c r="AW289" s="301"/>
      <c r="AX289" s="302"/>
      <c r="AY289" s="407"/>
      <c r="AZ289" s="304"/>
      <c r="BA289" s="304"/>
      <c r="BB289" s="408"/>
      <c r="BC289" s="306">
        <f t="shared" si="14"/>
        <v>0</v>
      </c>
      <c r="BD289" s="307"/>
      <c r="BE289" s="307"/>
      <c r="BF289" s="308"/>
      <c r="BG289" s="309"/>
      <c r="BH289" s="310"/>
      <c r="BI289" s="310"/>
      <c r="BJ289" s="311"/>
      <c r="BK289" s="312">
        <f t="shared" si="15"/>
        <v>0</v>
      </c>
      <c r="BL289" s="313"/>
      <c r="BM289" s="313"/>
      <c r="BN289" s="313"/>
      <c r="BO289" s="313"/>
      <c r="BP289" s="314"/>
      <c r="BQ289" s="294"/>
      <c r="BR289" s="295"/>
      <c r="BS289" s="295"/>
      <c r="BT289" s="295"/>
      <c r="BU289" s="295"/>
      <c r="BV289" s="295"/>
      <c r="BW289" s="296"/>
      <c r="BX289" s="294"/>
      <c r="BY289" s="295"/>
      <c r="BZ289" s="295"/>
      <c r="CA289" s="295"/>
      <c r="CB289" s="295"/>
      <c r="CC289" s="296"/>
      <c r="CD289" s="294"/>
      <c r="CE289" s="295"/>
      <c r="CF289" s="295"/>
      <c r="CG289" s="295"/>
      <c r="CH289" s="295"/>
      <c r="CI289" s="296"/>
    </row>
    <row r="290" spans="1:87" ht="18" customHeight="1" x14ac:dyDescent="0.25">
      <c r="A290" s="75"/>
      <c r="B290" s="327"/>
      <c r="C290" s="328"/>
      <c r="D290" s="328"/>
      <c r="E290" s="328"/>
      <c r="F290" s="328"/>
      <c r="G290" s="328"/>
      <c r="H290" s="328"/>
      <c r="I290" s="328"/>
      <c r="J290" s="328"/>
      <c r="K290" s="328"/>
      <c r="L290" s="328"/>
      <c r="M290" s="328"/>
      <c r="N290" s="328"/>
      <c r="O290" s="328"/>
      <c r="P290" s="328"/>
      <c r="Q290" s="328"/>
      <c r="R290" s="328"/>
      <c r="S290" s="328"/>
      <c r="T290" s="328"/>
      <c r="U290" s="328"/>
      <c r="V290" s="328"/>
      <c r="W290" s="328"/>
      <c r="X290" s="328"/>
      <c r="Y290" s="329"/>
      <c r="Z290" s="336"/>
      <c r="AA290" s="337"/>
      <c r="AB290" s="337"/>
      <c r="AC290" s="337"/>
      <c r="AD290" s="338"/>
      <c r="AE290" s="336"/>
      <c r="AF290" s="337"/>
      <c r="AG290" s="337"/>
      <c r="AH290" s="337"/>
      <c r="AI290" s="337"/>
      <c r="AJ290" s="337"/>
      <c r="AK290" s="300"/>
      <c r="AL290" s="301"/>
      <c r="AM290" s="301"/>
      <c r="AN290" s="301"/>
      <c r="AO290" s="301"/>
      <c r="AP290" s="301"/>
      <c r="AQ290" s="301"/>
      <c r="AR290" s="301"/>
      <c r="AS290" s="301"/>
      <c r="AT290" s="301"/>
      <c r="AU290" s="301"/>
      <c r="AV290" s="301"/>
      <c r="AW290" s="301"/>
      <c r="AX290" s="302"/>
      <c r="AY290" s="407"/>
      <c r="AZ290" s="304"/>
      <c r="BA290" s="304"/>
      <c r="BB290" s="408"/>
      <c r="BC290" s="306">
        <f t="shared" si="14"/>
        <v>0</v>
      </c>
      <c r="BD290" s="307"/>
      <c r="BE290" s="307"/>
      <c r="BF290" s="308"/>
      <c r="BG290" s="309"/>
      <c r="BH290" s="310"/>
      <c r="BI290" s="310"/>
      <c r="BJ290" s="311"/>
      <c r="BK290" s="312">
        <f t="shared" si="15"/>
        <v>0</v>
      </c>
      <c r="BL290" s="313"/>
      <c r="BM290" s="313"/>
      <c r="BN290" s="313"/>
      <c r="BO290" s="313"/>
      <c r="BP290" s="314"/>
      <c r="BQ290" s="294"/>
      <c r="BR290" s="295"/>
      <c r="BS290" s="295"/>
      <c r="BT290" s="295"/>
      <c r="BU290" s="295"/>
      <c r="BV290" s="295"/>
      <c r="BW290" s="296"/>
      <c r="BX290" s="294"/>
      <c r="BY290" s="295"/>
      <c r="BZ290" s="295"/>
      <c r="CA290" s="295"/>
      <c r="CB290" s="295"/>
      <c r="CC290" s="296"/>
      <c r="CD290" s="294"/>
      <c r="CE290" s="295"/>
      <c r="CF290" s="295"/>
      <c r="CG290" s="295"/>
      <c r="CH290" s="295"/>
      <c r="CI290" s="296"/>
    </row>
    <row r="291" spans="1:87" ht="18" customHeight="1" x14ac:dyDescent="0.25">
      <c r="A291" s="75"/>
      <c r="B291" s="327"/>
      <c r="C291" s="328"/>
      <c r="D291" s="328"/>
      <c r="E291" s="328"/>
      <c r="F291" s="328"/>
      <c r="G291" s="328"/>
      <c r="H291" s="328"/>
      <c r="I291" s="328"/>
      <c r="J291" s="328"/>
      <c r="K291" s="328"/>
      <c r="L291" s="328"/>
      <c r="M291" s="328"/>
      <c r="N291" s="328"/>
      <c r="O291" s="328"/>
      <c r="P291" s="328"/>
      <c r="Q291" s="328"/>
      <c r="R291" s="328"/>
      <c r="S291" s="328"/>
      <c r="T291" s="328"/>
      <c r="U291" s="328"/>
      <c r="V291" s="328"/>
      <c r="W291" s="328"/>
      <c r="X291" s="328"/>
      <c r="Y291" s="329"/>
      <c r="Z291" s="336"/>
      <c r="AA291" s="337"/>
      <c r="AB291" s="337"/>
      <c r="AC291" s="337"/>
      <c r="AD291" s="338"/>
      <c r="AE291" s="336"/>
      <c r="AF291" s="337"/>
      <c r="AG291" s="337"/>
      <c r="AH291" s="337"/>
      <c r="AI291" s="337"/>
      <c r="AJ291" s="337"/>
      <c r="AK291" s="300"/>
      <c r="AL291" s="301"/>
      <c r="AM291" s="301"/>
      <c r="AN291" s="301"/>
      <c r="AO291" s="301"/>
      <c r="AP291" s="301"/>
      <c r="AQ291" s="301"/>
      <c r="AR291" s="301"/>
      <c r="AS291" s="301"/>
      <c r="AT291" s="301"/>
      <c r="AU291" s="301"/>
      <c r="AV291" s="301"/>
      <c r="AW291" s="301"/>
      <c r="AX291" s="302"/>
      <c r="AY291" s="407"/>
      <c r="AZ291" s="304"/>
      <c r="BA291" s="304"/>
      <c r="BB291" s="408"/>
      <c r="BC291" s="306">
        <f t="shared" si="14"/>
        <v>0</v>
      </c>
      <c r="BD291" s="307"/>
      <c r="BE291" s="307"/>
      <c r="BF291" s="308"/>
      <c r="BG291" s="309"/>
      <c r="BH291" s="310"/>
      <c r="BI291" s="310"/>
      <c r="BJ291" s="311"/>
      <c r="BK291" s="312">
        <f t="shared" si="15"/>
        <v>0</v>
      </c>
      <c r="BL291" s="313"/>
      <c r="BM291" s="313"/>
      <c r="BN291" s="313"/>
      <c r="BO291" s="313"/>
      <c r="BP291" s="314"/>
      <c r="BQ291" s="294"/>
      <c r="BR291" s="295"/>
      <c r="BS291" s="295"/>
      <c r="BT291" s="295"/>
      <c r="BU291" s="295"/>
      <c r="BV291" s="295"/>
      <c r="BW291" s="296"/>
      <c r="BX291" s="294"/>
      <c r="BY291" s="295"/>
      <c r="BZ291" s="295"/>
      <c r="CA291" s="295"/>
      <c r="CB291" s="295"/>
      <c r="CC291" s="296"/>
      <c r="CD291" s="294"/>
      <c r="CE291" s="295"/>
      <c r="CF291" s="295"/>
      <c r="CG291" s="295"/>
      <c r="CH291" s="295"/>
      <c r="CI291" s="296"/>
    </row>
    <row r="292" spans="1:87" ht="18" customHeight="1" x14ac:dyDescent="0.25">
      <c r="A292" s="75"/>
      <c r="B292" s="327"/>
      <c r="C292" s="328"/>
      <c r="D292" s="328"/>
      <c r="E292" s="328"/>
      <c r="F292" s="328"/>
      <c r="G292" s="328"/>
      <c r="H292" s="328"/>
      <c r="I292" s="328"/>
      <c r="J292" s="328"/>
      <c r="K292" s="328"/>
      <c r="L292" s="328"/>
      <c r="M292" s="328"/>
      <c r="N292" s="328"/>
      <c r="O292" s="328"/>
      <c r="P292" s="328"/>
      <c r="Q292" s="328"/>
      <c r="R292" s="328"/>
      <c r="S292" s="328"/>
      <c r="T292" s="328"/>
      <c r="U292" s="328"/>
      <c r="V292" s="328"/>
      <c r="W292" s="328"/>
      <c r="X292" s="328"/>
      <c r="Y292" s="329"/>
      <c r="Z292" s="336"/>
      <c r="AA292" s="337"/>
      <c r="AB292" s="337"/>
      <c r="AC292" s="337"/>
      <c r="AD292" s="338"/>
      <c r="AE292" s="336"/>
      <c r="AF292" s="337"/>
      <c r="AG292" s="337"/>
      <c r="AH292" s="337"/>
      <c r="AI292" s="337"/>
      <c r="AJ292" s="337"/>
      <c r="AK292" s="300"/>
      <c r="AL292" s="301"/>
      <c r="AM292" s="301"/>
      <c r="AN292" s="301"/>
      <c r="AO292" s="301"/>
      <c r="AP292" s="301"/>
      <c r="AQ292" s="301"/>
      <c r="AR292" s="301"/>
      <c r="AS292" s="301"/>
      <c r="AT292" s="301"/>
      <c r="AU292" s="301"/>
      <c r="AV292" s="301"/>
      <c r="AW292" s="301"/>
      <c r="AX292" s="302"/>
      <c r="AY292" s="407"/>
      <c r="AZ292" s="304"/>
      <c r="BA292" s="304"/>
      <c r="BB292" s="408"/>
      <c r="BC292" s="306">
        <f t="shared" si="14"/>
        <v>0</v>
      </c>
      <c r="BD292" s="307"/>
      <c r="BE292" s="307"/>
      <c r="BF292" s="308"/>
      <c r="BG292" s="309"/>
      <c r="BH292" s="310"/>
      <c r="BI292" s="310"/>
      <c r="BJ292" s="311"/>
      <c r="BK292" s="312">
        <f t="shared" si="15"/>
        <v>0</v>
      </c>
      <c r="BL292" s="313"/>
      <c r="BM292" s="313"/>
      <c r="BN292" s="313"/>
      <c r="BO292" s="313"/>
      <c r="BP292" s="314"/>
      <c r="BQ292" s="294"/>
      <c r="BR292" s="295"/>
      <c r="BS292" s="295"/>
      <c r="BT292" s="295"/>
      <c r="BU292" s="295"/>
      <c r="BV292" s="295"/>
      <c r="BW292" s="296"/>
      <c r="BX292" s="294"/>
      <c r="BY292" s="295"/>
      <c r="BZ292" s="295"/>
      <c r="CA292" s="295"/>
      <c r="CB292" s="295"/>
      <c r="CC292" s="296"/>
      <c r="CD292" s="294"/>
      <c r="CE292" s="295"/>
      <c r="CF292" s="295"/>
      <c r="CG292" s="295"/>
      <c r="CH292" s="295"/>
      <c r="CI292" s="296"/>
    </row>
    <row r="293" spans="1:87" ht="18" customHeight="1" x14ac:dyDescent="0.25">
      <c r="A293" s="75"/>
      <c r="B293" s="327"/>
      <c r="C293" s="328"/>
      <c r="D293" s="328"/>
      <c r="E293" s="328"/>
      <c r="F293" s="328"/>
      <c r="G293" s="328"/>
      <c r="H293" s="328"/>
      <c r="I293" s="328"/>
      <c r="J293" s="328"/>
      <c r="K293" s="328"/>
      <c r="L293" s="328"/>
      <c r="M293" s="328"/>
      <c r="N293" s="328"/>
      <c r="O293" s="328"/>
      <c r="P293" s="328"/>
      <c r="Q293" s="328"/>
      <c r="R293" s="328"/>
      <c r="S293" s="328"/>
      <c r="T293" s="328"/>
      <c r="U293" s="328"/>
      <c r="V293" s="328"/>
      <c r="W293" s="328"/>
      <c r="X293" s="328"/>
      <c r="Y293" s="329"/>
      <c r="Z293" s="336"/>
      <c r="AA293" s="337"/>
      <c r="AB293" s="337"/>
      <c r="AC293" s="337"/>
      <c r="AD293" s="338"/>
      <c r="AE293" s="336"/>
      <c r="AF293" s="337"/>
      <c r="AG293" s="337"/>
      <c r="AH293" s="337"/>
      <c r="AI293" s="337"/>
      <c r="AJ293" s="337"/>
      <c r="AK293" s="300"/>
      <c r="AL293" s="301"/>
      <c r="AM293" s="301"/>
      <c r="AN293" s="301"/>
      <c r="AO293" s="301"/>
      <c r="AP293" s="301"/>
      <c r="AQ293" s="301"/>
      <c r="AR293" s="301"/>
      <c r="AS293" s="301"/>
      <c r="AT293" s="301"/>
      <c r="AU293" s="301"/>
      <c r="AV293" s="301"/>
      <c r="AW293" s="301"/>
      <c r="AX293" s="302"/>
      <c r="AY293" s="407"/>
      <c r="AZ293" s="304"/>
      <c r="BA293" s="304"/>
      <c r="BB293" s="408"/>
      <c r="BC293" s="306">
        <f t="shared" si="14"/>
        <v>0</v>
      </c>
      <c r="BD293" s="307"/>
      <c r="BE293" s="307"/>
      <c r="BF293" s="308"/>
      <c r="BG293" s="309"/>
      <c r="BH293" s="310"/>
      <c r="BI293" s="310"/>
      <c r="BJ293" s="311"/>
      <c r="BK293" s="312">
        <f t="shared" si="15"/>
        <v>0</v>
      </c>
      <c r="BL293" s="313"/>
      <c r="BM293" s="313"/>
      <c r="BN293" s="313"/>
      <c r="BO293" s="313"/>
      <c r="BP293" s="314"/>
      <c r="BQ293" s="294"/>
      <c r="BR293" s="295"/>
      <c r="BS293" s="295"/>
      <c r="BT293" s="295"/>
      <c r="BU293" s="295"/>
      <c r="BV293" s="295"/>
      <c r="BW293" s="296"/>
      <c r="BX293" s="294"/>
      <c r="BY293" s="295"/>
      <c r="BZ293" s="295"/>
      <c r="CA293" s="295"/>
      <c r="CB293" s="295"/>
      <c r="CC293" s="296"/>
      <c r="CD293" s="294"/>
      <c r="CE293" s="295"/>
      <c r="CF293" s="295"/>
      <c r="CG293" s="295"/>
      <c r="CH293" s="295"/>
      <c r="CI293" s="296"/>
    </row>
    <row r="294" spans="1:87" ht="18" customHeight="1" x14ac:dyDescent="0.25">
      <c r="A294" s="75"/>
      <c r="B294" s="327"/>
      <c r="C294" s="328"/>
      <c r="D294" s="328"/>
      <c r="E294" s="328"/>
      <c r="F294" s="328"/>
      <c r="G294" s="328"/>
      <c r="H294" s="328"/>
      <c r="I294" s="328"/>
      <c r="J294" s="328"/>
      <c r="K294" s="328"/>
      <c r="L294" s="328"/>
      <c r="M294" s="328"/>
      <c r="N294" s="328"/>
      <c r="O294" s="328"/>
      <c r="P294" s="328"/>
      <c r="Q294" s="328"/>
      <c r="R294" s="328"/>
      <c r="S294" s="328"/>
      <c r="T294" s="328"/>
      <c r="U294" s="328"/>
      <c r="V294" s="328"/>
      <c r="W294" s="328"/>
      <c r="X294" s="328"/>
      <c r="Y294" s="329"/>
      <c r="Z294" s="336"/>
      <c r="AA294" s="337"/>
      <c r="AB294" s="337"/>
      <c r="AC294" s="337"/>
      <c r="AD294" s="338"/>
      <c r="AE294" s="336"/>
      <c r="AF294" s="337"/>
      <c r="AG294" s="337"/>
      <c r="AH294" s="337"/>
      <c r="AI294" s="337"/>
      <c r="AJ294" s="337"/>
      <c r="AK294" s="300"/>
      <c r="AL294" s="301"/>
      <c r="AM294" s="301"/>
      <c r="AN294" s="301"/>
      <c r="AO294" s="301"/>
      <c r="AP294" s="301"/>
      <c r="AQ294" s="301"/>
      <c r="AR294" s="301"/>
      <c r="AS294" s="301"/>
      <c r="AT294" s="301"/>
      <c r="AU294" s="301"/>
      <c r="AV294" s="301"/>
      <c r="AW294" s="301"/>
      <c r="AX294" s="302"/>
      <c r="AY294" s="407"/>
      <c r="AZ294" s="304"/>
      <c r="BA294" s="304"/>
      <c r="BB294" s="408"/>
      <c r="BC294" s="306">
        <f t="shared" si="14"/>
        <v>0</v>
      </c>
      <c r="BD294" s="307"/>
      <c r="BE294" s="307"/>
      <c r="BF294" s="308"/>
      <c r="BG294" s="309"/>
      <c r="BH294" s="310"/>
      <c r="BI294" s="310"/>
      <c r="BJ294" s="311"/>
      <c r="BK294" s="312">
        <f t="shared" si="15"/>
        <v>0</v>
      </c>
      <c r="BL294" s="313"/>
      <c r="BM294" s="313"/>
      <c r="BN294" s="313"/>
      <c r="BO294" s="313"/>
      <c r="BP294" s="314"/>
      <c r="BQ294" s="294"/>
      <c r="BR294" s="295"/>
      <c r="BS294" s="295"/>
      <c r="BT294" s="295"/>
      <c r="BU294" s="295"/>
      <c r="BV294" s="295"/>
      <c r="BW294" s="296"/>
      <c r="BX294" s="294"/>
      <c r="BY294" s="295"/>
      <c r="BZ294" s="295"/>
      <c r="CA294" s="295"/>
      <c r="CB294" s="295"/>
      <c r="CC294" s="296"/>
      <c r="CD294" s="294"/>
      <c r="CE294" s="295"/>
      <c r="CF294" s="295"/>
      <c r="CG294" s="295"/>
      <c r="CH294" s="295"/>
      <c r="CI294" s="296"/>
    </row>
    <row r="295" spans="1:87" ht="18" customHeight="1" x14ac:dyDescent="0.25">
      <c r="A295" s="75"/>
      <c r="B295" s="327"/>
      <c r="C295" s="328"/>
      <c r="D295" s="328"/>
      <c r="E295" s="328"/>
      <c r="F295" s="328"/>
      <c r="G295" s="328"/>
      <c r="H295" s="328"/>
      <c r="I295" s="328"/>
      <c r="J295" s="328"/>
      <c r="K295" s="328"/>
      <c r="L295" s="328"/>
      <c r="M295" s="328"/>
      <c r="N295" s="328"/>
      <c r="O295" s="328"/>
      <c r="P295" s="328"/>
      <c r="Q295" s="328"/>
      <c r="R295" s="328"/>
      <c r="S295" s="328"/>
      <c r="T295" s="328"/>
      <c r="U295" s="328"/>
      <c r="V295" s="328"/>
      <c r="W295" s="328"/>
      <c r="X295" s="328"/>
      <c r="Y295" s="329"/>
      <c r="Z295" s="336"/>
      <c r="AA295" s="337"/>
      <c r="AB295" s="337"/>
      <c r="AC295" s="337"/>
      <c r="AD295" s="338"/>
      <c r="AE295" s="336"/>
      <c r="AF295" s="337"/>
      <c r="AG295" s="337"/>
      <c r="AH295" s="337"/>
      <c r="AI295" s="337"/>
      <c r="AJ295" s="337"/>
      <c r="AK295" s="300"/>
      <c r="AL295" s="301"/>
      <c r="AM295" s="301"/>
      <c r="AN295" s="301"/>
      <c r="AO295" s="301"/>
      <c r="AP295" s="301"/>
      <c r="AQ295" s="301"/>
      <c r="AR295" s="301"/>
      <c r="AS295" s="301"/>
      <c r="AT295" s="301"/>
      <c r="AU295" s="301"/>
      <c r="AV295" s="301"/>
      <c r="AW295" s="301"/>
      <c r="AX295" s="302"/>
      <c r="AY295" s="407"/>
      <c r="AZ295" s="304"/>
      <c r="BA295" s="304"/>
      <c r="BB295" s="408"/>
      <c r="BC295" s="306">
        <f t="shared" si="14"/>
        <v>0</v>
      </c>
      <c r="BD295" s="307"/>
      <c r="BE295" s="307"/>
      <c r="BF295" s="308"/>
      <c r="BG295" s="309"/>
      <c r="BH295" s="310"/>
      <c r="BI295" s="310"/>
      <c r="BJ295" s="311"/>
      <c r="BK295" s="312">
        <f t="shared" si="15"/>
        <v>0</v>
      </c>
      <c r="BL295" s="313"/>
      <c r="BM295" s="313"/>
      <c r="BN295" s="313"/>
      <c r="BO295" s="313"/>
      <c r="BP295" s="314"/>
      <c r="BQ295" s="294"/>
      <c r="BR295" s="295"/>
      <c r="BS295" s="295"/>
      <c r="BT295" s="295"/>
      <c r="BU295" s="295"/>
      <c r="BV295" s="295"/>
      <c r="BW295" s="296"/>
      <c r="BX295" s="294"/>
      <c r="BY295" s="295"/>
      <c r="BZ295" s="295"/>
      <c r="CA295" s="295"/>
      <c r="CB295" s="295"/>
      <c r="CC295" s="296"/>
      <c r="CD295" s="294"/>
      <c r="CE295" s="295"/>
      <c r="CF295" s="295"/>
      <c r="CG295" s="295"/>
      <c r="CH295" s="295"/>
      <c r="CI295" s="296"/>
    </row>
    <row r="296" spans="1:87" ht="18" customHeight="1" x14ac:dyDescent="0.25">
      <c r="A296" s="75"/>
      <c r="B296" s="327"/>
      <c r="C296" s="328"/>
      <c r="D296" s="328"/>
      <c r="E296" s="328"/>
      <c r="F296" s="328"/>
      <c r="G296" s="328"/>
      <c r="H296" s="328"/>
      <c r="I296" s="328"/>
      <c r="J296" s="328"/>
      <c r="K296" s="328"/>
      <c r="L296" s="328"/>
      <c r="M296" s="328"/>
      <c r="N296" s="328"/>
      <c r="O296" s="328"/>
      <c r="P296" s="328"/>
      <c r="Q296" s="328"/>
      <c r="R296" s="328"/>
      <c r="S296" s="328"/>
      <c r="T296" s="328"/>
      <c r="U296" s="328"/>
      <c r="V296" s="328"/>
      <c r="W296" s="328"/>
      <c r="X296" s="328"/>
      <c r="Y296" s="329"/>
      <c r="Z296" s="336"/>
      <c r="AA296" s="337"/>
      <c r="AB296" s="337"/>
      <c r="AC296" s="337"/>
      <c r="AD296" s="338"/>
      <c r="AE296" s="336"/>
      <c r="AF296" s="337"/>
      <c r="AG296" s="337"/>
      <c r="AH296" s="337"/>
      <c r="AI296" s="337"/>
      <c r="AJ296" s="337"/>
      <c r="AK296" s="300"/>
      <c r="AL296" s="301"/>
      <c r="AM296" s="301"/>
      <c r="AN296" s="301"/>
      <c r="AO296" s="301"/>
      <c r="AP296" s="301"/>
      <c r="AQ296" s="301"/>
      <c r="AR296" s="301"/>
      <c r="AS296" s="301"/>
      <c r="AT296" s="301"/>
      <c r="AU296" s="301"/>
      <c r="AV296" s="301"/>
      <c r="AW296" s="301"/>
      <c r="AX296" s="302"/>
      <c r="AY296" s="407"/>
      <c r="AZ296" s="304"/>
      <c r="BA296" s="304"/>
      <c r="BB296" s="408"/>
      <c r="BC296" s="306">
        <f t="shared" si="14"/>
        <v>0</v>
      </c>
      <c r="BD296" s="307"/>
      <c r="BE296" s="307"/>
      <c r="BF296" s="308"/>
      <c r="BG296" s="309"/>
      <c r="BH296" s="310"/>
      <c r="BI296" s="310"/>
      <c r="BJ296" s="311"/>
      <c r="BK296" s="312">
        <f t="shared" si="15"/>
        <v>0</v>
      </c>
      <c r="BL296" s="313"/>
      <c r="BM296" s="313"/>
      <c r="BN296" s="313"/>
      <c r="BO296" s="313"/>
      <c r="BP296" s="314"/>
      <c r="BQ296" s="294"/>
      <c r="BR296" s="295"/>
      <c r="BS296" s="295"/>
      <c r="BT296" s="295"/>
      <c r="BU296" s="295"/>
      <c r="BV296" s="295"/>
      <c r="BW296" s="296"/>
      <c r="BX296" s="294"/>
      <c r="BY296" s="295"/>
      <c r="BZ296" s="295"/>
      <c r="CA296" s="295"/>
      <c r="CB296" s="295"/>
      <c r="CC296" s="296"/>
      <c r="CD296" s="294"/>
      <c r="CE296" s="295"/>
      <c r="CF296" s="295"/>
      <c r="CG296" s="295"/>
      <c r="CH296" s="295"/>
      <c r="CI296" s="296"/>
    </row>
    <row r="297" spans="1:87" ht="18" customHeight="1" x14ac:dyDescent="0.25">
      <c r="A297" s="75"/>
      <c r="B297" s="327"/>
      <c r="C297" s="328"/>
      <c r="D297" s="328"/>
      <c r="E297" s="328"/>
      <c r="F297" s="328"/>
      <c r="G297" s="328"/>
      <c r="H297" s="328"/>
      <c r="I297" s="328"/>
      <c r="J297" s="328"/>
      <c r="K297" s="328"/>
      <c r="L297" s="328"/>
      <c r="M297" s="328"/>
      <c r="N297" s="328"/>
      <c r="O297" s="328"/>
      <c r="P297" s="328"/>
      <c r="Q297" s="328"/>
      <c r="R297" s="328"/>
      <c r="S297" s="328"/>
      <c r="T297" s="328"/>
      <c r="U297" s="328"/>
      <c r="V297" s="328"/>
      <c r="W297" s="328"/>
      <c r="X297" s="328"/>
      <c r="Y297" s="329"/>
      <c r="Z297" s="336"/>
      <c r="AA297" s="337"/>
      <c r="AB297" s="337"/>
      <c r="AC297" s="337"/>
      <c r="AD297" s="338"/>
      <c r="AE297" s="336"/>
      <c r="AF297" s="337"/>
      <c r="AG297" s="337"/>
      <c r="AH297" s="337"/>
      <c r="AI297" s="337"/>
      <c r="AJ297" s="337"/>
      <c r="AK297" s="300"/>
      <c r="AL297" s="301"/>
      <c r="AM297" s="301"/>
      <c r="AN297" s="301"/>
      <c r="AO297" s="301"/>
      <c r="AP297" s="301"/>
      <c r="AQ297" s="301"/>
      <c r="AR297" s="301"/>
      <c r="AS297" s="301"/>
      <c r="AT297" s="301"/>
      <c r="AU297" s="301"/>
      <c r="AV297" s="301"/>
      <c r="AW297" s="301"/>
      <c r="AX297" s="302"/>
      <c r="AY297" s="407"/>
      <c r="AZ297" s="304"/>
      <c r="BA297" s="304"/>
      <c r="BB297" s="408"/>
      <c r="BC297" s="306">
        <f t="shared" si="14"/>
        <v>0</v>
      </c>
      <c r="BD297" s="307"/>
      <c r="BE297" s="307"/>
      <c r="BF297" s="308"/>
      <c r="BG297" s="309"/>
      <c r="BH297" s="310"/>
      <c r="BI297" s="310"/>
      <c r="BJ297" s="311"/>
      <c r="BK297" s="312">
        <f t="shared" si="15"/>
        <v>0</v>
      </c>
      <c r="BL297" s="313"/>
      <c r="BM297" s="313"/>
      <c r="BN297" s="313"/>
      <c r="BO297" s="313"/>
      <c r="BP297" s="314"/>
      <c r="BQ297" s="294"/>
      <c r="BR297" s="295"/>
      <c r="BS297" s="295"/>
      <c r="BT297" s="295"/>
      <c r="BU297" s="295"/>
      <c r="BV297" s="295"/>
      <c r="BW297" s="296"/>
      <c r="BX297" s="294"/>
      <c r="BY297" s="295"/>
      <c r="BZ297" s="295"/>
      <c r="CA297" s="295"/>
      <c r="CB297" s="295"/>
      <c r="CC297" s="296"/>
      <c r="CD297" s="294"/>
      <c r="CE297" s="295"/>
      <c r="CF297" s="295"/>
      <c r="CG297" s="295"/>
      <c r="CH297" s="295"/>
      <c r="CI297" s="296"/>
    </row>
    <row r="298" spans="1:87" ht="18" customHeight="1" x14ac:dyDescent="0.25">
      <c r="A298" s="75"/>
      <c r="B298" s="327"/>
      <c r="C298" s="328"/>
      <c r="D298" s="328"/>
      <c r="E298" s="328"/>
      <c r="F298" s="328"/>
      <c r="G298" s="328"/>
      <c r="H298" s="328"/>
      <c r="I298" s="328"/>
      <c r="J298" s="328"/>
      <c r="K298" s="328"/>
      <c r="L298" s="328"/>
      <c r="M298" s="328"/>
      <c r="N298" s="328"/>
      <c r="O298" s="328"/>
      <c r="P298" s="328"/>
      <c r="Q298" s="328"/>
      <c r="R298" s="328"/>
      <c r="S298" s="328"/>
      <c r="T298" s="328"/>
      <c r="U298" s="328"/>
      <c r="V298" s="328"/>
      <c r="W298" s="328"/>
      <c r="X298" s="328"/>
      <c r="Y298" s="329"/>
      <c r="Z298" s="336"/>
      <c r="AA298" s="337"/>
      <c r="AB298" s="337"/>
      <c r="AC298" s="337"/>
      <c r="AD298" s="338"/>
      <c r="AE298" s="336"/>
      <c r="AF298" s="337"/>
      <c r="AG298" s="337"/>
      <c r="AH298" s="337"/>
      <c r="AI298" s="337"/>
      <c r="AJ298" s="337"/>
      <c r="AK298" s="300"/>
      <c r="AL298" s="301"/>
      <c r="AM298" s="301"/>
      <c r="AN298" s="301"/>
      <c r="AO298" s="301"/>
      <c r="AP298" s="301"/>
      <c r="AQ298" s="301"/>
      <c r="AR298" s="301"/>
      <c r="AS298" s="301"/>
      <c r="AT298" s="301"/>
      <c r="AU298" s="301"/>
      <c r="AV298" s="301"/>
      <c r="AW298" s="301"/>
      <c r="AX298" s="302"/>
      <c r="AY298" s="407"/>
      <c r="AZ298" s="304"/>
      <c r="BA298" s="304"/>
      <c r="BB298" s="408"/>
      <c r="BC298" s="306">
        <f t="shared" si="14"/>
        <v>0</v>
      </c>
      <c r="BD298" s="307"/>
      <c r="BE298" s="307"/>
      <c r="BF298" s="308"/>
      <c r="BG298" s="309"/>
      <c r="BH298" s="310"/>
      <c r="BI298" s="310"/>
      <c r="BJ298" s="311"/>
      <c r="BK298" s="312">
        <f t="shared" si="15"/>
        <v>0</v>
      </c>
      <c r="BL298" s="313"/>
      <c r="BM298" s="313"/>
      <c r="BN298" s="313"/>
      <c r="BO298" s="313"/>
      <c r="BP298" s="314"/>
      <c r="BQ298" s="294"/>
      <c r="BR298" s="295"/>
      <c r="BS298" s="295"/>
      <c r="BT298" s="295"/>
      <c r="BU298" s="295"/>
      <c r="BV298" s="295"/>
      <c r="BW298" s="296"/>
      <c r="BX298" s="294"/>
      <c r="BY298" s="295"/>
      <c r="BZ298" s="295"/>
      <c r="CA298" s="295"/>
      <c r="CB298" s="295"/>
      <c r="CC298" s="296"/>
      <c r="CD298" s="294"/>
      <c r="CE298" s="295"/>
      <c r="CF298" s="295"/>
      <c r="CG298" s="295"/>
      <c r="CH298" s="295"/>
      <c r="CI298" s="296"/>
    </row>
    <row r="299" spans="1:87" ht="18" customHeight="1" x14ac:dyDescent="0.25">
      <c r="A299" s="75"/>
      <c r="B299" s="327"/>
      <c r="C299" s="328"/>
      <c r="D299" s="328"/>
      <c r="E299" s="328"/>
      <c r="F299" s="328"/>
      <c r="G299" s="328"/>
      <c r="H299" s="328"/>
      <c r="I299" s="328"/>
      <c r="J299" s="328"/>
      <c r="K299" s="328"/>
      <c r="L299" s="328"/>
      <c r="M299" s="328"/>
      <c r="N299" s="328"/>
      <c r="O299" s="328"/>
      <c r="P299" s="328"/>
      <c r="Q299" s="328"/>
      <c r="R299" s="328"/>
      <c r="S299" s="328"/>
      <c r="T299" s="328"/>
      <c r="U299" s="328"/>
      <c r="V299" s="328"/>
      <c r="W299" s="328"/>
      <c r="X299" s="328"/>
      <c r="Y299" s="329"/>
      <c r="Z299" s="336"/>
      <c r="AA299" s="337"/>
      <c r="AB299" s="337"/>
      <c r="AC299" s="337"/>
      <c r="AD299" s="338"/>
      <c r="AE299" s="336"/>
      <c r="AF299" s="337"/>
      <c r="AG299" s="337"/>
      <c r="AH299" s="337"/>
      <c r="AI299" s="337"/>
      <c r="AJ299" s="337"/>
      <c r="AK299" s="300"/>
      <c r="AL299" s="301"/>
      <c r="AM299" s="301"/>
      <c r="AN299" s="301"/>
      <c r="AO299" s="301"/>
      <c r="AP299" s="301"/>
      <c r="AQ299" s="301"/>
      <c r="AR299" s="301"/>
      <c r="AS299" s="301"/>
      <c r="AT299" s="301"/>
      <c r="AU299" s="301"/>
      <c r="AV299" s="301"/>
      <c r="AW299" s="301"/>
      <c r="AX299" s="302"/>
      <c r="AY299" s="407"/>
      <c r="AZ299" s="304"/>
      <c r="BA299" s="304"/>
      <c r="BB299" s="408"/>
      <c r="BC299" s="306">
        <f t="shared" si="14"/>
        <v>0</v>
      </c>
      <c r="BD299" s="307"/>
      <c r="BE299" s="307"/>
      <c r="BF299" s="308"/>
      <c r="BG299" s="309"/>
      <c r="BH299" s="310"/>
      <c r="BI299" s="310"/>
      <c r="BJ299" s="311"/>
      <c r="BK299" s="312">
        <f t="shared" si="15"/>
        <v>0</v>
      </c>
      <c r="BL299" s="313"/>
      <c r="BM299" s="313"/>
      <c r="BN299" s="313"/>
      <c r="BO299" s="313"/>
      <c r="BP299" s="314"/>
      <c r="BQ299" s="294"/>
      <c r="BR299" s="295"/>
      <c r="BS299" s="295"/>
      <c r="BT299" s="295"/>
      <c r="BU299" s="295"/>
      <c r="BV299" s="295"/>
      <c r="BW299" s="296"/>
      <c r="BX299" s="294"/>
      <c r="BY299" s="295"/>
      <c r="BZ299" s="295"/>
      <c r="CA299" s="295"/>
      <c r="CB299" s="295"/>
      <c r="CC299" s="296"/>
      <c r="CD299" s="294"/>
      <c r="CE299" s="295"/>
      <c r="CF299" s="295"/>
      <c r="CG299" s="295"/>
      <c r="CH299" s="295"/>
      <c r="CI299" s="296"/>
    </row>
    <row r="300" spans="1:87" ht="18" customHeight="1" x14ac:dyDescent="0.25">
      <c r="A300" s="75"/>
      <c r="B300" s="327"/>
      <c r="C300" s="328"/>
      <c r="D300" s="328"/>
      <c r="E300" s="328"/>
      <c r="F300" s="328"/>
      <c r="G300" s="328"/>
      <c r="H300" s="328"/>
      <c r="I300" s="328"/>
      <c r="J300" s="328"/>
      <c r="K300" s="328"/>
      <c r="L300" s="328"/>
      <c r="M300" s="328"/>
      <c r="N300" s="328"/>
      <c r="O300" s="328"/>
      <c r="P300" s="328"/>
      <c r="Q300" s="328"/>
      <c r="R300" s="328"/>
      <c r="S300" s="328"/>
      <c r="T300" s="328"/>
      <c r="U300" s="328"/>
      <c r="V300" s="328"/>
      <c r="W300" s="328"/>
      <c r="X300" s="328"/>
      <c r="Y300" s="329"/>
      <c r="Z300" s="336"/>
      <c r="AA300" s="337"/>
      <c r="AB300" s="337"/>
      <c r="AC300" s="337"/>
      <c r="AD300" s="338"/>
      <c r="AE300" s="336"/>
      <c r="AF300" s="337"/>
      <c r="AG300" s="337"/>
      <c r="AH300" s="337"/>
      <c r="AI300" s="337"/>
      <c r="AJ300" s="337"/>
      <c r="AK300" s="300"/>
      <c r="AL300" s="301"/>
      <c r="AM300" s="301"/>
      <c r="AN300" s="301"/>
      <c r="AO300" s="301"/>
      <c r="AP300" s="301"/>
      <c r="AQ300" s="301"/>
      <c r="AR300" s="301"/>
      <c r="AS300" s="301"/>
      <c r="AT300" s="301"/>
      <c r="AU300" s="301"/>
      <c r="AV300" s="301"/>
      <c r="AW300" s="301"/>
      <c r="AX300" s="302"/>
      <c r="AY300" s="407"/>
      <c r="AZ300" s="304"/>
      <c r="BA300" s="304"/>
      <c r="BB300" s="408"/>
      <c r="BC300" s="306">
        <f t="shared" si="14"/>
        <v>0</v>
      </c>
      <c r="BD300" s="307"/>
      <c r="BE300" s="307"/>
      <c r="BF300" s="308"/>
      <c r="BG300" s="309"/>
      <c r="BH300" s="310"/>
      <c r="BI300" s="310"/>
      <c r="BJ300" s="311"/>
      <c r="BK300" s="312">
        <f t="shared" si="15"/>
        <v>0</v>
      </c>
      <c r="BL300" s="313"/>
      <c r="BM300" s="313"/>
      <c r="BN300" s="313"/>
      <c r="BO300" s="313"/>
      <c r="BP300" s="314"/>
      <c r="BQ300" s="294"/>
      <c r="BR300" s="295"/>
      <c r="BS300" s="295"/>
      <c r="BT300" s="295"/>
      <c r="BU300" s="295"/>
      <c r="BV300" s="295"/>
      <c r="BW300" s="296"/>
      <c r="BX300" s="294"/>
      <c r="BY300" s="295"/>
      <c r="BZ300" s="295"/>
      <c r="CA300" s="295"/>
      <c r="CB300" s="295"/>
      <c r="CC300" s="296"/>
      <c r="CD300" s="294"/>
      <c r="CE300" s="295"/>
      <c r="CF300" s="295"/>
      <c r="CG300" s="295"/>
      <c r="CH300" s="295"/>
      <c r="CI300" s="296"/>
    </row>
    <row r="301" spans="1:87" ht="18" customHeight="1" x14ac:dyDescent="0.25">
      <c r="A301" s="75"/>
      <c r="B301" s="327"/>
      <c r="C301" s="328"/>
      <c r="D301" s="328"/>
      <c r="E301" s="328"/>
      <c r="F301" s="328"/>
      <c r="G301" s="328"/>
      <c r="H301" s="328"/>
      <c r="I301" s="328"/>
      <c r="J301" s="328"/>
      <c r="K301" s="328"/>
      <c r="L301" s="328"/>
      <c r="M301" s="328"/>
      <c r="N301" s="328"/>
      <c r="O301" s="328"/>
      <c r="P301" s="328"/>
      <c r="Q301" s="328"/>
      <c r="R301" s="328"/>
      <c r="S301" s="328"/>
      <c r="T301" s="328"/>
      <c r="U301" s="328"/>
      <c r="V301" s="328"/>
      <c r="W301" s="328"/>
      <c r="X301" s="328"/>
      <c r="Y301" s="329"/>
      <c r="Z301" s="336"/>
      <c r="AA301" s="337"/>
      <c r="AB301" s="337"/>
      <c r="AC301" s="337"/>
      <c r="AD301" s="338"/>
      <c r="AE301" s="336"/>
      <c r="AF301" s="337"/>
      <c r="AG301" s="337"/>
      <c r="AH301" s="337"/>
      <c r="AI301" s="337"/>
      <c r="AJ301" s="337"/>
      <c r="AK301" s="300"/>
      <c r="AL301" s="301"/>
      <c r="AM301" s="301"/>
      <c r="AN301" s="301"/>
      <c r="AO301" s="301"/>
      <c r="AP301" s="301"/>
      <c r="AQ301" s="301"/>
      <c r="AR301" s="301"/>
      <c r="AS301" s="301"/>
      <c r="AT301" s="301"/>
      <c r="AU301" s="301"/>
      <c r="AV301" s="301"/>
      <c r="AW301" s="301"/>
      <c r="AX301" s="302"/>
      <c r="AY301" s="407"/>
      <c r="AZ301" s="304"/>
      <c r="BA301" s="304"/>
      <c r="BB301" s="408"/>
      <c r="BC301" s="306">
        <f t="shared" si="14"/>
        <v>0</v>
      </c>
      <c r="BD301" s="307"/>
      <c r="BE301" s="307"/>
      <c r="BF301" s="308"/>
      <c r="BG301" s="309"/>
      <c r="BH301" s="310"/>
      <c r="BI301" s="310"/>
      <c r="BJ301" s="311"/>
      <c r="BK301" s="312">
        <f t="shared" si="15"/>
        <v>0</v>
      </c>
      <c r="BL301" s="313"/>
      <c r="BM301" s="313"/>
      <c r="BN301" s="313"/>
      <c r="BO301" s="313"/>
      <c r="BP301" s="314"/>
      <c r="BQ301" s="294"/>
      <c r="BR301" s="295"/>
      <c r="BS301" s="295"/>
      <c r="BT301" s="295"/>
      <c r="BU301" s="295"/>
      <c r="BV301" s="295"/>
      <c r="BW301" s="296"/>
      <c r="BX301" s="294"/>
      <c r="BY301" s="295"/>
      <c r="BZ301" s="295"/>
      <c r="CA301" s="295"/>
      <c r="CB301" s="295"/>
      <c r="CC301" s="296"/>
      <c r="CD301" s="294"/>
      <c r="CE301" s="295"/>
      <c r="CF301" s="295"/>
      <c r="CG301" s="295"/>
      <c r="CH301" s="295"/>
      <c r="CI301" s="296"/>
    </row>
    <row r="302" spans="1:87" ht="18" customHeight="1" x14ac:dyDescent="0.25">
      <c r="A302" s="75"/>
      <c r="B302" s="327"/>
      <c r="C302" s="328"/>
      <c r="D302" s="328"/>
      <c r="E302" s="328"/>
      <c r="F302" s="328"/>
      <c r="G302" s="328"/>
      <c r="H302" s="328"/>
      <c r="I302" s="328"/>
      <c r="J302" s="328"/>
      <c r="K302" s="328"/>
      <c r="L302" s="328"/>
      <c r="M302" s="328"/>
      <c r="N302" s="328"/>
      <c r="O302" s="328"/>
      <c r="P302" s="328"/>
      <c r="Q302" s="328"/>
      <c r="R302" s="328"/>
      <c r="S302" s="328"/>
      <c r="T302" s="328"/>
      <c r="U302" s="328"/>
      <c r="V302" s="328"/>
      <c r="W302" s="328"/>
      <c r="X302" s="328"/>
      <c r="Y302" s="329"/>
      <c r="Z302" s="336"/>
      <c r="AA302" s="337"/>
      <c r="AB302" s="337"/>
      <c r="AC302" s="337"/>
      <c r="AD302" s="338"/>
      <c r="AE302" s="336"/>
      <c r="AF302" s="337"/>
      <c r="AG302" s="337"/>
      <c r="AH302" s="337"/>
      <c r="AI302" s="337"/>
      <c r="AJ302" s="337"/>
      <c r="AK302" s="300"/>
      <c r="AL302" s="301"/>
      <c r="AM302" s="301"/>
      <c r="AN302" s="301"/>
      <c r="AO302" s="301"/>
      <c r="AP302" s="301"/>
      <c r="AQ302" s="301"/>
      <c r="AR302" s="301"/>
      <c r="AS302" s="301"/>
      <c r="AT302" s="301"/>
      <c r="AU302" s="301"/>
      <c r="AV302" s="301"/>
      <c r="AW302" s="301"/>
      <c r="AX302" s="302"/>
      <c r="AY302" s="407"/>
      <c r="AZ302" s="304"/>
      <c r="BA302" s="304"/>
      <c r="BB302" s="408"/>
      <c r="BC302" s="306">
        <f t="shared" si="14"/>
        <v>0</v>
      </c>
      <c r="BD302" s="307"/>
      <c r="BE302" s="307"/>
      <c r="BF302" s="308"/>
      <c r="BG302" s="309"/>
      <c r="BH302" s="310"/>
      <c r="BI302" s="310"/>
      <c r="BJ302" s="311"/>
      <c r="BK302" s="312">
        <f t="shared" si="15"/>
        <v>0</v>
      </c>
      <c r="BL302" s="313"/>
      <c r="BM302" s="313"/>
      <c r="BN302" s="313"/>
      <c r="BO302" s="313"/>
      <c r="BP302" s="314"/>
      <c r="BQ302" s="294"/>
      <c r="BR302" s="295"/>
      <c r="BS302" s="295"/>
      <c r="BT302" s="295"/>
      <c r="BU302" s="295"/>
      <c r="BV302" s="295"/>
      <c r="BW302" s="296"/>
      <c r="BX302" s="294"/>
      <c r="BY302" s="295"/>
      <c r="BZ302" s="295"/>
      <c r="CA302" s="295"/>
      <c r="CB302" s="295"/>
      <c r="CC302" s="296"/>
      <c r="CD302" s="294"/>
      <c r="CE302" s="295"/>
      <c r="CF302" s="295"/>
      <c r="CG302" s="295"/>
      <c r="CH302" s="295"/>
      <c r="CI302" s="296"/>
    </row>
    <row r="303" spans="1:87" ht="18" customHeight="1" x14ac:dyDescent="0.25">
      <c r="A303" s="75"/>
      <c r="B303" s="327"/>
      <c r="C303" s="328"/>
      <c r="D303" s="328"/>
      <c r="E303" s="328"/>
      <c r="F303" s="328"/>
      <c r="G303" s="328"/>
      <c r="H303" s="328"/>
      <c r="I303" s="328"/>
      <c r="J303" s="328"/>
      <c r="K303" s="328"/>
      <c r="L303" s="328"/>
      <c r="M303" s="328"/>
      <c r="N303" s="328"/>
      <c r="O303" s="328"/>
      <c r="P303" s="328"/>
      <c r="Q303" s="328"/>
      <c r="R303" s="328"/>
      <c r="S303" s="328"/>
      <c r="T303" s="328"/>
      <c r="U303" s="328"/>
      <c r="V303" s="328"/>
      <c r="W303" s="328"/>
      <c r="X303" s="328"/>
      <c r="Y303" s="329"/>
      <c r="Z303" s="336"/>
      <c r="AA303" s="337"/>
      <c r="AB303" s="337"/>
      <c r="AC303" s="337"/>
      <c r="AD303" s="338"/>
      <c r="AE303" s="336"/>
      <c r="AF303" s="337"/>
      <c r="AG303" s="337"/>
      <c r="AH303" s="337"/>
      <c r="AI303" s="337"/>
      <c r="AJ303" s="337"/>
      <c r="AK303" s="300"/>
      <c r="AL303" s="301"/>
      <c r="AM303" s="301"/>
      <c r="AN303" s="301"/>
      <c r="AO303" s="301"/>
      <c r="AP303" s="301"/>
      <c r="AQ303" s="301"/>
      <c r="AR303" s="301"/>
      <c r="AS303" s="301"/>
      <c r="AT303" s="301"/>
      <c r="AU303" s="301"/>
      <c r="AV303" s="301"/>
      <c r="AW303" s="301"/>
      <c r="AX303" s="302"/>
      <c r="AY303" s="407"/>
      <c r="AZ303" s="304"/>
      <c r="BA303" s="304"/>
      <c r="BB303" s="408"/>
      <c r="BC303" s="306">
        <f t="shared" si="14"/>
        <v>0</v>
      </c>
      <c r="BD303" s="307"/>
      <c r="BE303" s="307"/>
      <c r="BF303" s="308"/>
      <c r="BG303" s="309"/>
      <c r="BH303" s="310"/>
      <c r="BI303" s="310"/>
      <c r="BJ303" s="311"/>
      <c r="BK303" s="312">
        <f t="shared" si="15"/>
        <v>0</v>
      </c>
      <c r="BL303" s="313"/>
      <c r="BM303" s="313"/>
      <c r="BN303" s="313"/>
      <c r="BO303" s="313"/>
      <c r="BP303" s="314"/>
      <c r="BQ303" s="294"/>
      <c r="BR303" s="295"/>
      <c r="BS303" s="295"/>
      <c r="BT303" s="295"/>
      <c r="BU303" s="295"/>
      <c r="BV303" s="295"/>
      <c r="BW303" s="296"/>
      <c r="BX303" s="294"/>
      <c r="BY303" s="295"/>
      <c r="BZ303" s="295"/>
      <c r="CA303" s="295"/>
      <c r="CB303" s="295"/>
      <c r="CC303" s="296"/>
      <c r="CD303" s="294"/>
      <c r="CE303" s="295"/>
      <c r="CF303" s="295"/>
      <c r="CG303" s="295"/>
      <c r="CH303" s="295"/>
      <c r="CI303" s="296"/>
    </row>
    <row r="304" spans="1:87" ht="18" customHeight="1" x14ac:dyDescent="0.25">
      <c r="A304" s="75"/>
      <c r="B304" s="327"/>
      <c r="C304" s="328"/>
      <c r="D304" s="328"/>
      <c r="E304" s="328"/>
      <c r="F304" s="328"/>
      <c r="G304" s="328"/>
      <c r="H304" s="328"/>
      <c r="I304" s="328"/>
      <c r="J304" s="328"/>
      <c r="K304" s="328"/>
      <c r="L304" s="328"/>
      <c r="M304" s="328"/>
      <c r="N304" s="328"/>
      <c r="O304" s="328"/>
      <c r="P304" s="328"/>
      <c r="Q304" s="328"/>
      <c r="R304" s="328"/>
      <c r="S304" s="328"/>
      <c r="T304" s="328"/>
      <c r="U304" s="328"/>
      <c r="V304" s="328"/>
      <c r="W304" s="328"/>
      <c r="X304" s="328"/>
      <c r="Y304" s="329"/>
      <c r="Z304" s="336"/>
      <c r="AA304" s="337"/>
      <c r="AB304" s="337"/>
      <c r="AC304" s="337"/>
      <c r="AD304" s="338"/>
      <c r="AE304" s="336"/>
      <c r="AF304" s="337"/>
      <c r="AG304" s="337"/>
      <c r="AH304" s="337"/>
      <c r="AI304" s="337"/>
      <c r="AJ304" s="337"/>
      <c r="AK304" s="300"/>
      <c r="AL304" s="301"/>
      <c r="AM304" s="301"/>
      <c r="AN304" s="301"/>
      <c r="AO304" s="301"/>
      <c r="AP304" s="301"/>
      <c r="AQ304" s="301"/>
      <c r="AR304" s="301"/>
      <c r="AS304" s="301"/>
      <c r="AT304" s="301"/>
      <c r="AU304" s="301"/>
      <c r="AV304" s="301"/>
      <c r="AW304" s="301"/>
      <c r="AX304" s="302"/>
      <c r="AY304" s="407"/>
      <c r="AZ304" s="304"/>
      <c r="BA304" s="304"/>
      <c r="BB304" s="408"/>
      <c r="BC304" s="306">
        <f t="shared" si="14"/>
        <v>0</v>
      </c>
      <c r="BD304" s="307"/>
      <c r="BE304" s="307"/>
      <c r="BF304" s="308"/>
      <c r="BG304" s="309"/>
      <c r="BH304" s="310"/>
      <c r="BI304" s="310"/>
      <c r="BJ304" s="311"/>
      <c r="BK304" s="312">
        <f t="shared" si="15"/>
        <v>0</v>
      </c>
      <c r="BL304" s="313"/>
      <c r="BM304" s="313"/>
      <c r="BN304" s="313"/>
      <c r="BO304" s="313"/>
      <c r="BP304" s="314"/>
      <c r="BQ304" s="294"/>
      <c r="BR304" s="295"/>
      <c r="BS304" s="295"/>
      <c r="BT304" s="295"/>
      <c r="BU304" s="295"/>
      <c r="BV304" s="295"/>
      <c r="BW304" s="296"/>
      <c r="BX304" s="294"/>
      <c r="BY304" s="295"/>
      <c r="BZ304" s="295"/>
      <c r="CA304" s="295"/>
      <c r="CB304" s="295"/>
      <c r="CC304" s="296"/>
      <c r="CD304" s="294"/>
      <c r="CE304" s="295"/>
      <c r="CF304" s="295"/>
      <c r="CG304" s="295"/>
      <c r="CH304" s="295"/>
      <c r="CI304" s="296"/>
    </row>
    <row r="305" spans="1:87" ht="18" customHeight="1" x14ac:dyDescent="0.25">
      <c r="A305" s="75"/>
      <c r="B305" s="327"/>
      <c r="C305" s="328"/>
      <c r="D305" s="328"/>
      <c r="E305" s="328"/>
      <c r="F305" s="328"/>
      <c r="G305" s="328"/>
      <c r="H305" s="328"/>
      <c r="I305" s="328"/>
      <c r="J305" s="328"/>
      <c r="K305" s="328"/>
      <c r="L305" s="328"/>
      <c r="M305" s="328"/>
      <c r="N305" s="328"/>
      <c r="O305" s="328"/>
      <c r="P305" s="328"/>
      <c r="Q305" s="328"/>
      <c r="R305" s="328"/>
      <c r="S305" s="328"/>
      <c r="T305" s="328"/>
      <c r="U305" s="328"/>
      <c r="V305" s="328"/>
      <c r="W305" s="328"/>
      <c r="X305" s="328"/>
      <c r="Y305" s="329"/>
      <c r="Z305" s="336"/>
      <c r="AA305" s="337"/>
      <c r="AB305" s="337"/>
      <c r="AC305" s="337"/>
      <c r="AD305" s="338"/>
      <c r="AE305" s="336"/>
      <c r="AF305" s="337"/>
      <c r="AG305" s="337"/>
      <c r="AH305" s="337"/>
      <c r="AI305" s="337"/>
      <c r="AJ305" s="337"/>
      <c r="AK305" s="300"/>
      <c r="AL305" s="301"/>
      <c r="AM305" s="301"/>
      <c r="AN305" s="301"/>
      <c r="AO305" s="301"/>
      <c r="AP305" s="301"/>
      <c r="AQ305" s="301"/>
      <c r="AR305" s="301"/>
      <c r="AS305" s="301"/>
      <c r="AT305" s="301"/>
      <c r="AU305" s="301"/>
      <c r="AV305" s="301"/>
      <c r="AW305" s="301"/>
      <c r="AX305" s="302"/>
      <c r="AY305" s="407"/>
      <c r="AZ305" s="304"/>
      <c r="BA305" s="304"/>
      <c r="BB305" s="408"/>
      <c r="BC305" s="306">
        <f t="shared" si="14"/>
        <v>0</v>
      </c>
      <c r="BD305" s="307"/>
      <c r="BE305" s="307"/>
      <c r="BF305" s="308"/>
      <c r="BG305" s="309"/>
      <c r="BH305" s="310"/>
      <c r="BI305" s="310"/>
      <c r="BJ305" s="311"/>
      <c r="BK305" s="312">
        <f t="shared" si="15"/>
        <v>0</v>
      </c>
      <c r="BL305" s="313"/>
      <c r="BM305" s="313"/>
      <c r="BN305" s="313"/>
      <c r="BO305" s="313"/>
      <c r="BP305" s="314"/>
      <c r="BQ305" s="294"/>
      <c r="BR305" s="295"/>
      <c r="BS305" s="295"/>
      <c r="BT305" s="295"/>
      <c r="BU305" s="295"/>
      <c r="BV305" s="295"/>
      <c r="BW305" s="296"/>
      <c r="BX305" s="294"/>
      <c r="BY305" s="295"/>
      <c r="BZ305" s="295"/>
      <c r="CA305" s="295"/>
      <c r="CB305" s="295"/>
      <c r="CC305" s="296"/>
      <c r="CD305" s="294"/>
      <c r="CE305" s="295"/>
      <c r="CF305" s="295"/>
      <c r="CG305" s="295"/>
      <c r="CH305" s="295"/>
      <c r="CI305" s="296"/>
    </row>
    <row r="306" spans="1:87" ht="18" customHeight="1" x14ac:dyDescent="0.25">
      <c r="A306" s="75"/>
      <c r="B306" s="327"/>
      <c r="C306" s="328"/>
      <c r="D306" s="328"/>
      <c r="E306" s="328"/>
      <c r="F306" s="328"/>
      <c r="G306" s="328"/>
      <c r="H306" s="328"/>
      <c r="I306" s="328"/>
      <c r="J306" s="328"/>
      <c r="K306" s="328"/>
      <c r="L306" s="328"/>
      <c r="M306" s="328"/>
      <c r="N306" s="328"/>
      <c r="O306" s="328"/>
      <c r="P306" s="328"/>
      <c r="Q306" s="328"/>
      <c r="R306" s="328"/>
      <c r="S306" s="328"/>
      <c r="T306" s="328"/>
      <c r="U306" s="328"/>
      <c r="V306" s="328"/>
      <c r="W306" s="328"/>
      <c r="X306" s="328"/>
      <c r="Y306" s="329"/>
      <c r="Z306" s="336"/>
      <c r="AA306" s="337"/>
      <c r="AB306" s="337"/>
      <c r="AC306" s="337"/>
      <c r="AD306" s="338"/>
      <c r="AE306" s="336"/>
      <c r="AF306" s="337"/>
      <c r="AG306" s="337"/>
      <c r="AH306" s="337"/>
      <c r="AI306" s="337"/>
      <c r="AJ306" s="337"/>
      <c r="AK306" s="300"/>
      <c r="AL306" s="301"/>
      <c r="AM306" s="301"/>
      <c r="AN306" s="301"/>
      <c r="AO306" s="301"/>
      <c r="AP306" s="301"/>
      <c r="AQ306" s="301"/>
      <c r="AR306" s="301"/>
      <c r="AS306" s="301"/>
      <c r="AT306" s="301"/>
      <c r="AU306" s="301"/>
      <c r="AV306" s="301"/>
      <c r="AW306" s="301"/>
      <c r="AX306" s="302"/>
      <c r="AY306" s="407"/>
      <c r="AZ306" s="304"/>
      <c r="BA306" s="304"/>
      <c r="BB306" s="408"/>
      <c r="BC306" s="306">
        <f t="shared" si="14"/>
        <v>0</v>
      </c>
      <c r="BD306" s="307"/>
      <c r="BE306" s="307"/>
      <c r="BF306" s="308"/>
      <c r="BG306" s="309"/>
      <c r="BH306" s="310"/>
      <c r="BI306" s="310"/>
      <c r="BJ306" s="311"/>
      <c r="BK306" s="312">
        <f t="shared" si="15"/>
        <v>0</v>
      </c>
      <c r="BL306" s="313"/>
      <c r="BM306" s="313"/>
      <c r="BN306" s="313"/>
      <c r="BO306" s="313"/>
      <c r="BP306" s="314"/>
      <c r="BQ306" s="294"/>
      <c r="BR306" s="295"/>
      <c r="BS306" s="295"/>
      <c r="BT306" s="295"/>
      <c r="BU306" s="295"/>
      <c r="BV306" s="295"/>
      <c r="BW306" s="296"/>
      <c r="BX306" s="294"/>
      <c r="BY306" s="295"/>
      <c r="BZ306" s="295"/>
      <c r="CA306" s="295"/>
      <c r="CB306" s="295"/>
      <c r="CC306" s="296"/>
      <c r="CD306" s="294"/>
      <c r="CE306" s="295"/>
      <c r="CF306" s="295"/>
      <c r="CG306" s="295"/>
      <c r="CH306" s="295"/>
      <c r="CI306" s="296"/>
    </row>
    <row r="307" spans="1:87" ht="18" customHeight="1" x14ac:dyDescent="0.25">
      <c r="A307" s="75"/>
      <c r="B307" s="327"/>
      <c r="C307" s="328"/>
      <c r="D307" s="328"/>
      <c r="E307" s="328"/>
      <c r="F307" s="328"/>
      <c r="G307" s="328"/>
      <c r="H307" s="328"/>
      <c r="I307" s="328"/>
      <c r="J307" s="328"/>
      <c r="K307" s="328"/>
      <c r="L307" s="328"/>
      <c r="M307" s="328"/>
      <c r="N307" s="328"/>
      <c r="O307" s="328"/>
      <c r="P307" s="328"/>
      <c r="Q307" s="328"/>
      <c r="R307" s="328"/>
      <c r="S307" s="328"/>
      <c r="T307" s="328"/>
      <c r="U307" s="328"/>
      <c r="V307" s="328"/>
      <c r="W307" s="328"/>
      <c r="X307" s="328"/>
      <c r="Y307" s="329"/>
      <c r="Z307" s="336"/>
      <c r="AA307" s="337"/>
      <c r="AB307" s="337"/>
      <c r="AC307" s="337"/>
      <c r="AD307" s="338"/>
      <c r="AE307" s="336"/>
      <c r="AF307" s="337"/>
      <c r="AG307" s="337"/>
      <c r="AH307" s="337"/>
      <c r="AI307" s="337"/>
      <c r="AJ307" s="337"/>
      <c r="AK307" s="300"/>
      <c r="AL307" s="301"/>
      <c r="AM307" s="301"/>
      <c r="AN307" s="301"/>
      <c r="AO307" s="301"/>
      <c r="AP307" s="301"/>
      <c r="AQ307" s="301"/>
      <c r="AR307" s="301"/>
      <c r="AS307" s="301"/>
      <c r="AT307" s="301"/>
      <c r="AU307" s="301"/>
      <c r="AV307" s="301"/>
      <c r="AW307" s="301"/>
      <c r="AX307" s="302"/>
      <c r="AY307" s="407"/>
      <c r="AZ307" s="304"/>
      <c r="BA307" s="304"/>
      <c r="BB307" s="408"/>
      <c r="BC307" s="306">
        <f t="shared" si="14"/>
        <v>0</v>
      </c>
      <c r="BD307" s="307"/>
      <c r="BE307" s="307"/>
      <c r="BF307" s="308"/>
      <c r="BG307" s="309"/>
      <c r="BH307" s="310"/>
      <c r="BI307" s="310"/>
      <c r="BJ307" s="311"/>
      <c r="BK307" s="312">
        <f t="shared" si="15"/>
        <v>0</v>
      </c>
      <c r="BL307" s="313"/>
      <c r="BM307" s="313"/>
      <c r="BN307" s="313"/>
      <c r="BO307" s="313"/>
      <c r="BP307" s="314"/>
      <c r="BQ307" s="294"/>
      <c r="BR307" s="295"/>
      <c r="BS307" s="295"/>
      <c r="BT307" s="295"/>
      <c r="BU307" s="295"/>
      <c r="BV307" s="295"/>
      <c r="BW307" s="296"/>
      <c r="BX307" s="294"/>
      <c r="BY307" s="295"/>
      <c r="BZ307" s="295"/>
      <c r="CA307" s="295"/>
      <c r="CB307" s="295"/>
      <c r="CC307" s="296"/>
      <c r="CD307" s="294"/>
      <c r="CE307" s="295"/>
      <c r="CF307" s="295"/>
      <c r="CG307" s="295"/>
      <c r="CH307" s="295"/>
      <c r="CI307" s="296"/>
    </row>
    <row r="308" spans="1:87" ht="18" customHeight="1" thickBot="1" x14ac:dyDescent="0.3">
      <c r="A308" s="75"/>
      <c r="B308" s="330"/>
      <c r="C308" s="331"/>
      <c r="D308" s="331"/>
      <c r="E308" s="331"/>
      <c r="F308" s="331"/>
      <c r="G308" s="331"/>
      <c r="H308" s="331"/>
      <c r="I308" s="331"/>
      <c r="J308" s="331"/>
      <c r="K308" s="331"/>
      <c r="L308" s="331"/>
      <c r="M308" s="331"/>
      <c r="N308" s="331"/>
      <c r="O308" s="331"/>
      <c r="P308" s="331"/>
      <c r="Q308" s="331"/>
      <c r="R308" s="331"/>
      <c r="S308" s="331"/>
      <c r="T308" s="331"/>
      <c r="U308" s="331"/>
      <c r="V308" s="331"/>
      <c r="W308" s="331"/>
      <c r="X308" s="331"/>
      <c r="Y308" s="332"/>
      <c r="Z308" s="339"/>
      <c r="AA308" s="340"/>
      <c r="AB308" s="340"/>
      <c r="AC308" s="340"/>
      <c r="AD308" s="341"/>
      <c r="AE308" s="339"/>
      <c r="AF308" s="340"/>
      <c r="AG308" s="340"/>
      <c r="AH308" s="340"/>
      <c r="AI308" s="340"/>
      <c r="AJ308" s="340"/>
      <c r="AK308" s="392"/>
      <c r="AL308" s="393"/>
      <c r="AM308" s="393"/>
      <c r="AN308" s="393"/>
      <c r="AO308" s="393"/>
      <c r="AP308" s="393"/>
      <c r="AQ308" s="393"/>
      <c r="AR308" s="393"/>
      <c r="AS308" s="393"/>
      <c r="AT308" s="393"/>
      <c r="AU308" s="393"/>
      <c r="AV308" s="393"/>
      <c r="AW308" s="393"/>
      <c r="AX308" s="394"/>
      <c r="AY308" s="411"/>
      <c r="AZ308" s="396"/>
      <c r="BA308" s="396"/>
      <c r="BB308" s="412"/>
      <c r="BC308" s="398">
        <f t="shared" si="14"/>
        <v>0</v>
      </c>
      <c r="BD308" s="399"/>
      <c r="BE308" s="399"/>
      <c r="BF308" s="400"/>
      <c r="BG308" s="401"/>
      <c r="BH308" s="402"/>
      <c r="BI308" s="402"/>
      <c r="BJ308" s="403"/>
      <c r="BK308" s="404">
        <f t="shared" si="15"/>
        <v>0</v>
      </c>
      <c r="BL308" s="405"/>
      <c r="BM308" s="405"/>
      <c r="BN308" s="405"/>
      <c r="BO308" s="405"/>
      <c r="BP308" s="406"/>
      <c r="BQ308" s="297"/>
      <c r="BR308" s="298"/>
      <c r="BS308" s="298"/>
      <c r="BT308" s="298"/>
      <c r="BU308" s="298"/>
      <c r="BV308" s="298"/>
      <c r="BW308" s="299"/>
      <c r="BX308" s="297"/>
      <c r="BY308" s="298"/>
      <c r="BZ308" s="298"/>
      <c r="CA308" s="298"/>
      <c r="CB308" s="298"/>
      <c r="CC308" s="299"/>
      <c r="CD308" s="297"/>
      <c r="CE308" s="298"/>
      <c r="CF308" s="298"/>
      <c r="CG308" s="298"/>
      <c r="CH308" s="298"/>
      <c r="CI308" s="299"/>
    </row>
    <row r="309" spans="1:87" ht="18" customHeight="1" thickBot="1" x14ac:dyDescent="0.3">
      <c r="A309" s="75"/>
      <c r="B309" s="377"/>
      <c r="C309" s="378"/>
      <c r="D309" s="378"/>
      <c r="E309" s="378"/>
      <c r="F309" s="378"/>
      <c r="G309" s="378"/>
      <c r="H309" s="378"/>
      <c r="I309" s="378"/>
      <c r="J309" s="378"/>
      <c r="K309" s="378"/>
      <c r="L309" s="378"/>
      <c r="M309" s="378"/>
      <c r="N309" s="378"/>
      <c r="O309" s="378"/>
      <c r="P309" s="378"/>
      <c r="Q309" s="378"/>
      <c r="R309" s="378"/>
      <c r="S309" s="378"/>
      <c r="T309" s="378"/>
      <c r="U309" s="378"/>
      <c r="V309" s="378"/>
      <c r="W309" s="378"/>
      <c r="X309" s="378"/>
      <c r="Y309" s="378"/>
      <c r="Z309" s="378"/>
      <c r="AA309" s="378"/>
      <c r="AB309" s="378"/>
      <c r="AC309" s="378"/>
      <c r="AD309" s="378"/>
      <c r="AE309" s="378"/>
      <c r="AF309" s="378"/>
      <c r="AG309" s="378"/>
      <c r="AH309" s="378"/>
      <c r="AI309" s="378"/>
      <c r="AJ309" s="379"/>
      <c r="AK309" s="380" t="s">
        <v>3</v>
      </c>
      <c r="AL309" s="381"/>
      <c r="AM309" s="381"/>
      <c r="AN309" s="381"/>
      <c r="AO309" s="381"/>
      <c r="AP309" s="381"/>
      <c r="AQ309" s="381"/>
      <c r="AR309" s="381"/>
      <c r="AS309" s="381"/>
      <c r="AT309" s="381"/>
      <c r="AU309" s="381"/>
      <c r="AV309" s="381"/>
      <c r="AW309" s="381"/>
      <c r="AX309" s="381"/>
      <c r="AY309" s="382"/>
      <c r="AZ309" s="382"/>
      <c r="BA309" s="382"/>
      <c r="BB309" s="382"/>
      <c r="BC309" s="382"/>
      <c r="BD309" s="382"/>
      <c r="BE309" s="382"/>
      <c r="BF309" s="382"/>
      <c r="BG309" s="382"/>
      <c r="BH309" s="382"/>
      <c r="BI309" s="382"/>
      <c r="BJ309" s="383"/>
      <c r="BK309" s="384">
        <f>SUM(BK279:BK308)</f>
        <v>0</v>
      </c>
      <c r="BL309" s="385"/>
      <c r="BM309" s="385"/>
      <c r="BN309" s="385"/>
      <c r="BO309" s="385"/>
      <c r="BP309" s="386"/>
      <c r="BQ309" s="387" t="s">
        <v>100</v>
      </c>
      <c r="BR309" s="388"/>
      <c r="BS309" s="388"/>
      <c r="BT309" s="388"/>
      <c r="BU309" s="388"/>
      <c r="BV309" s="388"/>
      <c r="BW309" s="388"/>
      <c r="BX309" s="388"/>
      <c r="BY309" s="388"/>
      <c r="BZ309" s="388"/>
      <c r="CA309" s="388"/>
      <c r="CB309" s="388"/>
      <c r="CC309" s="389"/>
      <c r="CD309" s="390">
        <f>+CD279*AE279</f>
        <v>0</v>
      </c>
      <c r="CE309" s="390"/>
      <c r="CF309" s="390"/>
      <c r="CG309" s="390"/>
      <c r="CH309" s="390"/>
      <c r="CI309" s="391"/>
    </row>
    <row r="310" spans="1:87" ht="18" customHeight="1" thickBot="1" x14ac:dyDescent="0.3">
      <c r="A310" s="75"/>
      <c r="B310" s="76"/>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6"/>
      <c r="AC310" s="76"/>
      <c r="AD310" s="76"/>
      <c r="AE310" s="76"/>
      <c r="AF310" s="76"/>
      <c r="AG310" s="76"/>
      <c r="AH310" s="76"/>
      <c r="AI310" s="76"/>
      <c r="AJ310" s="76"/>
      <c r="BG310" s="78"/>
      <c r="BH310" s="78"/>
      <c r="BI310" s="78"/>
      <c r="BJ310" s="78"/>
      <c r="BK310" s="79"/>
      <c r="BL310" s="79"/>
      <c r="BM310" s="79"/>
      <c r="BN310" s="79"/>
      <c r="BO310" s="79"/>
      <c r="BP310" s="79"/>
      <c r="BQ310" s="79"/>
      <c r="BR310" s="79"/>
      <c r="BS310" s="79"/>
      <c r="BT310" s="79"/>
      <c r="BU310" s="79"/>
      <c r="BV310" s="79"/>
      <c r="BW310" s="79"/>
      <c r="BX310" s="79"/>
      <c r="BY310" s="79"/>
      <c r="BZ310" s="79"/>
      <c r="CA310" s="79"/>
      <c r="CB310" s="79"/>
      <c r="CC310" s="79"/>
      <c r="CD310" s="79"/>
      <c r="CE310" s="79"/>
      <c r="CF310" s="79"/>
      <c r="CG310" s="79"/>
      <c r="CH310" s="79"/>
      <c r="CI310" s="79"/>
    </row>
    <row r="311" spans="1:87" ht="18" customHeight="1" x14ac:dyDescent="0.25">
      <c r="A311" s="75"/>
      <c r="B311" s="348" t="s">
        <v>0</v>
      </c>
      <c r="C311" s="349"/>
      <c r="D311" s="349"/>
      <c r="E311" s="349"/>
      <c r="F311" s="349"/>
      <c r="G311" s="349"/>
      <c r="H311" s="349"/>
      <c r="I311" s="349"/>
      <c r="J311" s="349"/>
      <c r="K311" s="349"/>
      <c r="L311" s="349"/>
      <c r="M311" s="349"/>
      <c r="N311" s="349"/>
      <c r="O311" s="349"/>
      <c r="P311" s="349"/>
      <c r="Q311" s="349"/>
      <c r="R311" s="349"/>
      <c r="S311" s="349"/>
      <c r="T311" s="349"/>
      <c r="U311" s="349"/>
      <c r="V311" s="349"/>
      <c r="W311" s="349"/>
      <c r="X311" s="349"/>
      <c r="Y311" s="350"/>
      <c r="Z311" s="348" t="s">
        <v>80</v>
      </c>
      <c r="AA311" s="349"/>
      <c r="AB311" s="349"/>
      <c r="AC311" s="349"/>
      <c r="AD311" s="350"/>
      <c r="AE311" s="357" t="s">
        <v>79</v>
      </c>
      <c r="AF311" s="358"/>
      <c r="AG311" s="358"/>
      <c r="AH311" s="358"/>
      <c r="AI311" s="358"/>
      <c r="AJ311" s="359"/>
      <c r="AK311" s="357" t="s">
        <v>81</v>
      </c>
      <c r="AL311" s="358"/>
      <c r="AM311" s="358"/>
      <c r="AN311" s="358"/>
      <c r="AO311" s="358"/>
      <c r="AP311" s="358"/>
      <c r="AQ311" s="358"/>
      <c r="AR311" s="358"/>
      <c r="AS311" s="358"/>
      <c r="AT311" s="358"/>
      <c r="AU311" s="358"/>
      <c r="AV311" s="358"/>
      <c r="AW311" s="358"/>
      <c r="AX311" s="359"/>
      <c r="AY311" s="357" t="s">
        <v>1</v>
      </c>
      <c r="AZ311" s="358"/>
      <c r="BA311" s="358"/>
      <c r="BB311" s="359"/>
      <c r="BC311" s="348" t="s">
        <v>104</v>
      </c>
      <c r="BD311" s="349"/>
      <c r="BE311" s="349"/>
      <c r="BF311" s="350"/>
      <c r="BG311" s="366" t="s">
        <v>82</v>
      </c>
      <c r="BH311" s="367"/>
      <c r="BI311" s="367"/>
      <c r="BJ311" s="368"/>
      <c r="BK311" s="315" t="s">
        <v>99</v>
      </c>
      <c r="BL311" s="316"/>
      <c r="BM311" s="316"/>
      <c r="BN311" s="316"/>
      <c r="BO311" s="316"/>
      <c r="BP311" s="317"/>
      <c r="BQ311" s="315" t="s">
        <v>83</v>
      </c>
      <c r="BR311" s="316"/>
      <c r="BS311" s="316"/>
      <c r="BT311" s="316"/>
      <c r="BU311" s="316"/>
      <c r="BV311" s="316"/>
      <c r="BW311" s="317"/>
      <c r="BX311" s="315" t="s">
        <v>84</v>
      </c>
      <c r="BY311" s="316"/>
      <c r="BZ311" s="316"/>
      <c r="CA311" s="316"/>
      <c r="CB311" s="316"/>
      <c r="CC311" s="317"/>
      <c r="CD311" s="315" t="s">
        <v>85</v>
      </c>
      <c r="CE311" s="316"/>
      <c r="CF311" s="316"/>
      <c r="CG311" s="316"/>
      <c r="CH311" s="316"/>
      <c r="CI311" s="317"/>
    </row>
    <row r="312" spans="1:87" ht="18" customHeight="1" x14ac:dyDescent="0.25">
      <c r="A312" s="75"/>
      <c r="B312" s="351"/>
      <c r="C312" s="352"/>
      <c r="D312" s="352"/>
      <c r="E312" s="352"/>
      <c r="F312" s="352"/>
      <c r="G312" s="352"/>
      <c r="H312" s="352"/>
      <c r="I312" s="352"/>
      <c r="J312" s="352"/>
      <c r="K312" s="352"/>
      <c r="L312" s="352"/>
      <c r="M312" s="352"/>
      <c r="N312" s="352"/>
      <c r="O312" s="352"/>
      <c r="P312" s="352"/>
      <c r="Q312" s="352"/>
      <c r="R312" s="352"/>
      <c r="S312" s="352"/>
      <c r="T312" s="352"/>
      <c r="U312" s="352"/>
      <c r="V312" s="352"/>
      <c r="W312" s="352"/>
      <c r="X312" s="352"/>
      <c r="Y312" s="353"/>
      <c r="Z312" s="351"/>
      <c r="AA312" s="352"/>
      <c r="AB312" s="352"/>
      <c r="AC312" s="352"/>
      <c r="AD312" s="353"/>
      <c r="AE312" s="360"/>
      <c r="AF312" s="361"/>
      <c r="AG312" s="361"/>
      <c r="AH312" s="361"/>
      <c r="AI312" s="361"/>
      <c r="AJ312" s="362"/>
      <c r="AK312" s="360"/>
      <c r="AL312" s="361"/>
      <c r="AM312" s="361"/>
      <c r="AN312" s="361"/>
      <c r="AO312" s="361"/>
      <c r="AP312" s="361"/>
      <c r="AQ312" s="361"/>
      <c r="AR312" s="361"/>
      <c r="AS312" s="361"/>
      <c r="AT312" s="361"/>
      <c r="AU312" s="361"/>
      <c r="AV312" s="361"/>
      <c r="AW312" s="361"/>
      <c r="AX312" s="362"/>
      <c r="AY312" s="360"/>
      <c r="AZ312" s="361"/>
      <c r="BA312" s="361"/>
      <c r="BB312" s="362"/>
      <c r="BC312" s="351"/>
      <c r="BD312" s="352"/>
      <c r="BE312" s="352"/>
      <c r="BF312" s="353"/>
      <c r="BG312" s="369"/>
      <c r="BH312" s="370"/>
      <c r="BI312" s="370"/>
      <c r="BJ312" s="371"/>
      <c r="BK312" s="318"/>
      <c r="BL312" s="319"/>
      <c r="BM312" s="319"/>
      <c r="BN312" s="319"/>
      <c r="BO312" s="319"/>
      <c r="BP312" s="320"/>
      <c r="BQ312" s="318"/>
      <c r="BR312" s="319"/>
      <c r="BS312" s="319"/>
      <c r="BT312" s="319"/>
      <c r="BU312" s="319"/>
      <c r="BV312" s="319"/>
      <c r="BW312" s="320"/>
      <c r="BX312" s="318"/>
      <c r="BY312" s="319"/>
      <c r="BZ312" s="319"/>
      <c r="CA312" s="319"/>
      <c r="CB312" s="319"/>
      <c r="CC312" s="320"/>
      <c r="CD312" s="318"/>
      <c r="CE312" s="319"/>
      <c r="CF312" s="319"/>
      <c r="CG312" s="319"/>
      <c r="CH312" s="319"/>
      <c r="CI312" s="320"/>
    </row>
    <row r="313" spans="1:87" ht="18" customHeight="1" thickBot="1" x14ac:dyDescent="0.3">
      <c r="A313" s="75"/>
      <c r="B313" s="354"/>
      <c r="C313" s="355"/>
      <c r="D313" s="355"/>
      <c r="E313" s="355"/>
      <c r="F313" s="355"/>
      <c r="G313" s="355"/>
      <c r="H313" s="355"/>
      <c r="I313" s="355"/>
      <c r="J313" s="355"/>
      <c r="K313" s="355"/>
      <c r="L313" s="355"/>
      <c r="M313" s="355"/>
      <c r="N313" s="355"/>
      <c r="O313" s="355"/>
      <c r="P313" s="355"/>
      <c r="Q313" s="355"/>
      <c r="R313" s="355"/>
      <c r="S313" s="355"/>
      <c r="T313" s="355"/>
      <c r="U313" s="355"/>
      <c r="V313" s="355"/>
      <c r="W313" s="355"/>
      <c r="X313" s="355"/>
      <c r="Y313" s="356"/>
      <c r="Z313" s="354"/>
      <c r="AA313" s="355"/>
      <c r="AB313" s="355"/>
      <c r="AC313" s="355"/>
      <c r="AD313" s="356"/>
      <c r="AE313" s="363"/>
      <c r="AF313" s="364"/>
      <c r="AG313" s="364"/>
      <c r="AH313" s="364"/>
      <c r="AI313" s="364"/>
      <c r="AJ313" s="365"/>
      <c r="AK313" s="360"/>
      <c r="AL313" s="361"/>
      <c r="AM313" s="361"/>
      <c r="AN313" s="361"/>
      <c r="AO313" s="361"/>
      <c r="AP313" s="361"/>
      <c r="AQ313" s="361"/>
      <c r="AR313" s="361"/>
      <c r="AS313" s="361"/>
      <c r="AT313" s="361"/>
      <c r="AU313" s="361"/>
      <c r="AV313" s="361"/>
      <c r="AW313" s="361"/>
      <c r="AX313" s="362"/>
      <c r="AY313" s="360"/>
      <c r="AZ313" s="361"/>
      <c r="BA313" s="361"/>
      <c r="BB313" s="362"/>
      <c r="BC313" s="351"/>
      <c r="BD313" s="352"/>
      <c r="BE313" s="352"/>
      <c r="BF313" s="353"/>
      <c r="BG313" s="369"/>
      <c r="BH313" s="370"/>
      <c r="BI313" s="370"/>
      <c r="BJ313" s="371"/>
      <c r="BK313" s="318"/>
      <c r="BL313" s="319"/>
      <c r="BM313" s="319"/>
      <c r="BN313" s="319"/>
      <c r="BO313" s="319"/>
      <c r="BP313" s="320"/>
      <c r="BQ313" s="321"/>
      <c r="BR313" s="322"/>
      <c r="BS313" s="322"/>
      <c r="BT313" s="322"/>
      <c r="BU313" s="322"/>
      <c r="BV313" s="322"/>
      <c r="BW313" s="323"/>
      <c r="BX313" s="321"/>
      <c r="BY313" s="322"/>
      <c r="BZ313" s="322"/>
      <c r="CA313" s="322"/>
      <c r="CB313" s="322"/>
      <c r="CC313" s="323"/>
      <c r="CD313" s="321"/>
      <c r="CE313" s="322"/>
      <c r="CF313" s="322"/>
      <c r="CG313" s="322"/>
      <c r="CH313" s="322"/>
      <c r="CI313" s="323"/>
    </row>
    <row r="314" spans="1:87" ht="18" customHeight="1" x14ac:dyDescent="0.25">
      <c r="A314" s="75"/>
      <c r="B314" s="324"/>
      <c r="C314" s="325"/>
      <c r="D314" s="325"/>
      <c r="E314" s="325"/>
      <c r="F314" s="325"/>
      <c r="G314" s="325"/>
      <c r="H314" s="325"/>
      <c r="I314" s="325"/>
      <c r="J314" s="325"/>
      <c r="K314" s="325"/>
      <c r="L314" s="325"/>
      <c r="M314" s="325"/>
      <c r="N314" s="325"/>
      <c r="O314" s="325"/>
      <c r="P314" s="325"/>
      <c r="Q314" s="325"/>
      <c r="R314" s="325"/>
      <c r="S314" s="325"/>
      <c r="T314" s="325"/>
      <c r="U314" s="325"/>
      <c r="V314" s="325"/>
      <c r="W314" s="325"/>
      <c r="X314" s="325"/>
      <c r="Y314" s="326"/>
      <c r="Z314" s="333"/>
      <c r="AA314" s="334"/>
      <c r="AB314" s="334"/>
      <c r="AC314" s="334"/>
      <c r="AD314" s="335"/>
      <c r="AE314" s="333"/>
      <c r="AF314" s="334"/>
      <c r="AG314" s="334"/>
      <c r="AH314" s="334"/>
      <c r="AI314" s="334"/>
      <c r="AJ314" s="334"/>
      <c r="AK314" s="342"/>
      <c r="AL314" s="343"/>
      <c r="AM314" s="343"/>
      <c r="AN314" s="343"/>
      <c r="AO314" s="343"/>
      <c r="AP314" s="343"/>
      <c r="AQ314" s="343"/>
      <c r="AR314" s="343"/>
      <c r="AS314" s="343"/>
      <c r="AT314" s="343"/>
      <c r="AU314" s="343"/>
      <c r="AV314" s="343"/>
      <c r="AW314" s="343"/>
      <c r="AX314" s="344"/>
      <c r="AY314" s="409"/>
      <c r="AZ314" s="346"/>
      <c r="BA314" s="346"/>
      <c r="BB314" s="410"/>
      <c r="BC314" s="345">
        <f>+$AE$314*AY314</f>
        <v>0</v>
      </c>
      <c r="BD314" s="346"/>
      <c r="BE314" s="346"/>
      <c r="BF314" s="347"/>
      <c r="BG314" s="285"/>
      <c r="BH314" s="286"/>
      <c r="BI314" s="286"/>
      <c r="BJ314" s="287"/>
      <c r="BK314" s="288">
        <f>+AY314*BG314</f>
        <v>0</v>
      </c>
      <c r="BL314" s="289"/>
      <c r="BM314" s="289"/>
      <c r="BN314" s="289"/>
      <c r="BO314" s="289"/>
      <c r="BP314" s="290"/>
      <c r="BQ314" s="291"/>
      <c r="BR314" s="292"/>
      <c r="BS314" s="292"/>
      <c r="BT314" s="292"/>
      <c r="BU314" s="292"/>
      <c r="BV314" s="292"/>
      <c r="BW314" s="293"/>
      <c r="BX314" s="291">
        <f>+(((BK344+BQ314)*30)/70)</f>
        <v>0</v>
      </c>
      <c r="BY314" s="292"/>
      <c r="BZ314" s="292"/>
      <c r="CA314" s="292"/>
      <c r="CB314" s="292"/>
      <c r="CC314" s="293"/>
      <c r="CD314" s="291">
        <f>+BK344+BQ314+BX314</f>
        <v>0</v>
      </c>
      <c r="CE314" s="292"/>
      <c r="CF314" s="292"/>
      <c r="CG314" s="292"/>
      <c r="CH314" s="292"/>
      <c r="CI314" s="293"/>
    </row>
    <row r="315" spans="1:87" ht="18" customHeight="1" x14ac:dyDescent="0.25">
      <c r="A315" s="75"/>
      <c r="B315" s="327"/>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9"/>
      <c r="Z315" s="336"/>
      <c r="AA315" s="337"/>
      <c r="AB315" s="337"/>
      <c r="AC315" s="337"/>
      <c r="AD315" s="338"/>
      <c r="AE315" s="336"/>
      <c r="AF315" s="337"/>
      <c r="AG315" s="337"/>
      <c r="AH315" s="337"/>
      <c r="AI315" s="337"/>
      <c r="AJ315" s="337"/>
      <c r="AK315" s="300"/>
      <c r="AL315" s="301"/>
      <c r="AM315" s="301"/>
      <c r="AN315" s="301"/>
      <c r="AO315" s="301"/>
      <c r="AP315" s="301"/>
      <c r="AQ315" s="301"/>
      <c r="AR315" s="301"/>
      <c r="AS315" s="301"/>
      <c r="AT315" s="301"/>
      <c r="AU315" s="301"/>
      <c r="AV315" s="301"/>
      <c r="AW315" s="301"/>
      <c r="AX315" s="302"/>
      <c r="AY315" s="407"/>
      <c r="AZ315" s="304"/>
      <c r="BA315" s="304"/>
      <c r="BB315" s="408"/>
      <c r="BC315" s="306">
        <f t="shared" ref="BC315:BC343" si="16">+$AE$314*AY315</f>
        <v>0</v>
      </c>
      <c r="BD315" s="307"/>
      <c r="BE315" s="307"/>
      <c r="BF315" s="308"/>
      <c r="BG315" s="309"/>
      <c r="BH315" s="310"/>
      <c r="BI315" s="310"/>
      <c r="BJ315" s="311"/>
      <c r="BK315" s="312">
        <f t="shared" ref="BK315:BK343" si="17">+AY315*BG315</f>
        <v>0</v>
      </c>
      <c r="BL315" s="313"/>
      <c r="BM315" s="313"/>
      <c r="BN315" s="313"/>
      <c r="BO315" s="313"/>
      <c r="BP315" s="314"/>
      <c r="BQ315" s="294"/>
      <c r="BR315" s="295"/>
      <c r="BS315" s="295"/>
      <c r="BT315" s="295"/>
      <c r="BU315" s="295"/>
      <c r="BV315" s="295"/>
      <c r="BW315" s="296"/>
      <c r="BX315" s="294"/>
      <c r="BY315" s="295"/>
      <c r="BZ315" s="295"/>
      <c r="CA315" s="295"/>
      <c r="CB315" s="295"/>
      <c r="CC315" s="296"/>
      <c r="CD315" s="294"/>
      <c r="CE315" s="295"/>
      <c r="CF315" s="295"/>
      <c r="CG315" s="295"/>
      <c r="CH315" s="295"/>
      <c r="CI315" s="296"/>
    </row>
    <row r="316" spans="1:87" ht="18" customHeight="1" x14ac:dyDescent="0.25">
      <c r="A316" s="75"/>
      <c r="B316" s="327"/>
      <c r="C316" s="328"/>
      <c r="D316" s="328"/>
      <c r="E316" s="328"/>
      <c r="F316" s="328"/>
      <c r="G316" s="328"/>
      <c r="H316" s="328"/>
      <c r="I316" s="328"/>
      <c r="J316" s="328"/>
      <c r="K316" s="328"/>
      <c r="L316" s="328"/>
      <c r="M316" s="328"/>
      <c r="N316" s="328"/>
      <c r="O316" s="328"/>
      <c r="P316" s="328"/>
      <c r="Q316" s="328"/>
      <c r="R316" s="328"/>
      <c r="S316" s="328"/>
      <c r="T316" s="328"/>
      <c r="U316" s="328"/>
      <c r="V316" s="328"/>
      <c r="W316" s="328"/>
      <c r="X316" s="328"/>
      <c r="Y316" s="329"/>
      <c r="Z316" s="336"/>
      <c r="AA316" s="337"/>
      <c r="AB316" s="337"/>
      <c r="AC316" s="337"/>
      <c r="AD316" s="338"/>
      <c r="AE316" s="336"/>
      <c r="AF316" s="337"/>
      <c r="AG316" s="337"/>
      <c r="AH316" s="337"/>
      <c r="AI316" s="337"/>
      <c r="AJ316" s="337"/>
      <c r="AK316" s="300"/>
      <c r="AL316" s="301"/>
      <c r="AM316" s="301"/>
      <c r="AN316" s="301"/>
      <c r="AO316" s="301"/>
      <c r="AP316" s="301"/>
      <c r="AQ316" s="301"/>
      <c r="AR316" s="301"/>
      <c r="AS316" s="301"/>
      <c r="AT316" s="301"/>
      <c r="AU316" s="301"/>
      <c r="AV316" s="301"/>
      <c r="AW316" s="301"/>
      <c r="AX316" s="302"/>
      <c r="AY316" s="407"/>
      <c r="AZ316" s="304"/>
      <c r="BA316" s="304"/>
      <c r="BB316" s="408"/>
      <c r="BC316" s="306">
        <f t="shared" si="16"/>
        <v>0</v>
      </c>
      <c r="BD316" s="307"/>
      <c r="BE316" s="307"/>
      <c r="BF316" s="308"/>
      <c r="BG316" s="309"/>
      <c r="BH316" s="310"/>
      <c r="BI316" s="310"/>
      <c r="BJ316" s="311"/>
      <c r="BK316" s="312">
        <f t="shared" si="17"/>
        <v>0</v>
      </c>
      <c r="BL316" s="313"/>
      <c r="BM316" s="313"/>
      <c r="BN316" s="313"/>
      <c r="BO316" s="313"/>
      <c r="BP316" s="314"/>
      <c r="BQ316" s="294"/>
      <c r="BR316" s="295"/>
      <c r="BS316" s="295"/>
      <c r="BT316" s="295"/>
      <c r="BU316" s="295"/>
      <c r="BV316" s="295"/>
      <c r="BW316" s="296"/>
      <c r="BX316" s="294"/>
      <c r="BY316" s="295"/>
      <c r="BZ316" s="295"/>
      <c r="CA316" s="295"/>
      <c r="CB316" s="295"/>
      <c r="CC316" s="296"/>
      <c r="CD316" s="294"/>
      <c r="CE316" s="295"/>
      <c r="CF316" s="295"/>
      <c r="CG316" s="295"/>
      <c r="CH316" s="295"/>
      <c r="CI316" s="296"/>
    </row>
    <row r="317" spans="1:87" ht="18" customHeight="1" x14ac:dyDescent="0.25">
      <c r="A317" s="75"/>
      <c r="B317" s="327"/>
      <c r="C317" s="328"/>
      <c r="D317" s="328"/>
      <c r="E317" s="328"/>
      <c r="F317" s="328"/>
      <c r="G317" s="328"/>
      <c r="H317" s="328"/>
      <c r="I317" s="328"/>
      <c r="J317" s="328"/>
      <c r="K317" s="328"/>
      <c r="L317" s="328"/>
      <c r="M317" s="328"/>
      <c r="N317" s="328"/>
      <c r="O317" s="328"/>
      <c r="P317" s="328"/>
      <c r="Q317" s="328"/>
      <c r="R317" s="328"/>
      <c r="S317" s="328"/>
      <c r="T317" s="328"/>
      <c r="U317" s="328"/>
      <c r="V317" s="328"/>
      <c r="W317" s="328"/>
      <c r="X317" s="328"/>
      <c r="Y317" s="329"/>
      <c r="Z317" s="336"/>
      <c r="AA317" s="337"/>
      <c r="AB317" s="337"/>
      <c r="AC317" s="337"/>
      <c r="AD317" s="338"/>
      <c r="AE317" s="336"/>
      <c r="AF317" s="337"/>
      <c r="AG317" s="337"/>
      <c r="AH317" s="337"/>
      <c r="AI317" s="337"/>
      <c r="AJ317" s="337"/>
      <c r="AK317" s="300"/>
      <c r="AL317" s="301"/>
      <c r="AM317" s="301"/>
      <c r="AN317" s="301"/>
      <c r="AO317" s="301"/>
      <c r="AP317" s="301"/>
      <c r="AQ317" s="301"/>
      <c r="AR317" s="301"/>
      <c r="AS317" s="301"/>
      <c r="AT317" s="301"/>
      <c r="AU317" s="301"/>
      <c r="AV317" s="301"/>
      <c r="AW317" s="301"/>
      <c r="AX317" s="302"/>
      <c r="AY317" s="407"/>
      <c r="AZ317" s="304"/>
      <c r="BA317" s="304"/>
      <c r="BB317" s="408"/>
      <c r="BC317" s="306">
        <f t="shared" si="16"/>
        <v>0</v>
      </c>
      <c r="BD317" s="307"/>
      <c r="BE317" s="307"/>
      <c r="BF317" s="308"/>
      <c r="BG317" s="309"/>
      <c r="BH317" s="310"/>
      <c r="BI317" s="310"/>
      <c r="BJ317" s="311"/>
      <c r="BK317" s="312">
        <f t="shared" si="17"/>
        <v>0</v>
      </c>
      <c r="BL317" s="313"/>
      <c r="BM317" s="313"/>
      <c r="BN317" s="313"/>
      <c r="BO317" s="313"/>
      <c r="BP317" s="314"/>
      <c r="BQ317" s="294"/>
      <c r="BR317" s="295"/>
      <c r="BS317" s="295"/>
      <c r="BT317" s="295"/>
      <c r="BU317" s="295"/>
      <c r="BV317" s="295"/>
      <c r="BW317" s="296"/>
      <c r="BX317" s="294"/>
      <c r="BY317" s="295"/>
      <c r="BZ317" s="295"/>
      <c r="CA317" s="295"/>
      <c r="CB317" s="295"/>
      <c r="CC317" s="296"/>
      <c r="CD317" s="294"/>
      <c r="CE317" s="295"/>
      <c r="CF317" s="295"/>
      <c r="CG317" s="295"/>
      <c r="CH317" s="295"/>
      <c r="CI317" s="296"/>
    </row>
    <row r="318" spans="1:87" ht="18" customHeight="1" x14ac:dyDescent="0.25">
      <c r="A318" s="75"/>
      <c r="B318" s="327"/>
      <c r="C318" s="328"/>
      <c r="D318" s="328"/>
      <c r="E318" s="328"/>
      <c r="F318" s="328"/>
      <c r="G318" s="328"/>
      <c r="H318" s="328"/>
      <c r="I318" s="328"/>
      <c r="J318" s="328"/>
      <c r="K318" s="328"/>
      <c r="L318" s="328"/>
      <c r="M318" s="328"/>
      <c r="N318" s="328"/>
      <c r="O318" s="328"/>
      <c r="P318" s="328"/>
      <c r="Q318" s="328"/>
      <c r="R318" s="328"/>
      <c r="S318" s="328"/>
      <c r="T318" s="328"/>
      <c r="U318" s="328"/>
      <c r="V318" s="328"/>
      <c r="W318" s="328"/>
      <c r="X318" s="328"/>
      <c r="Y318" s="329"/>
      <c r="Z318" s="336"/>
      <c r="AA318" s="337"/>
      <c r="AB318" s="337"/>
      <c r="AC318" s="337"/>
      <c r="AD318" s="338"/>
      <c r="AE318" s="336"/>
      <c r="AF318" s="337"/>
      <c r="AG318" s="337"/>
      <c r="AH318" s="337"/>
      <c r="AI318" s="337"/>
      <c r="AJ318" s="337"/>
      <c r="AK318" s="300"/>
      <c r="AL318" s="301"/>
      <c r="AM318" s="301"/>
      <c r="AN318" s="301"/>
      <c r="AO318" s="301"/>
      <c r="AP318" s="301"/>
      <c r="AQ318" s="301"/>
      <c r="AR318" s="301"/>
      <c r="AS318" s="301"/>
      <c r="AT318" s="301"/>
      <c r="AU318" s="301"/>
      <c r="AV318" s="301"/>
      <c r="AW318" s="301"/>
      <c r="AX318" s="302"/>
      <c r="AY318" s="407"/>
      <c r="AZ318" s="304"/>
      <c r="BA318" s="304"/>
      <c r="BB318" s="408"/>
      <c r="BC318" s="306">
        <f t="shared" si="16"/>
        <v>0</v>
      </c>
      <c r="BD318" s="307"/>
      <c r="BE318" s="307"/>
      <c r="BF318" s="308"/>
      <c r="BG318" s="309"/>
      <c r="BH318" s="310"/>
      <c r="BI318" s="310"/>
      <c r="BJ318" s="311"/>
      <c r="BK318" s="312">
        <f t="shared" si="17"/>
        <v>0</v>
      </c>
      <c r="BL318" s="313"/>
      <c r="BM318" s="313"/>
      <c r="BN318" s="313"/>
      <c r="BO318" s="313"/>
      <c r="BP318" s="314"/>
      <c r="BQ318" s="294"/>
      <c r="BR318" s="295"/>
      <c r="BS318" s="295"/>
      <c r="BT318" s="295"/>
      <c r="BU318" s="295"/>
      <c r="BV318" s="295"/>
      <c r="BW318" s="296"/>
      <c r="BX318" s="294"/>
      <c r="BY318" s="295"/>
      <c r="BZ318" s="295"/>
      <c r="CA318" s="295"/>
      <c r="CB318" s="295"/>
      <c r="CC318" s="296"/>
      <c r="CD318" s="294"/>
      <c r="CE318" s="295"/>
      <c r="CF318" s="295"/>
      <c r="CG318" s="295"/>
      <c r="CH318" s="295"/>
      <c r="CI318" s="296"/>
    </row>
    <row r="319" spans="1:87" ht="18" customHeight="1" x14ac:dyDescent="0.25">
      <c r="A319" s="75"/>
      <c r="B319" s="327"/>
      <c r="C319" s="328"/>
      <c r="D319" s="328"/>
      <c r="E319" s="328"/>
      <c r="F319" s="328"/>
      <c r="G319" s="328"/>
      <c r="H319" s="328"/>
      <c r="I319" s="328"/>
      <c r="J319" s="328"/>
      <c r="K319" s="328"/>
      <c r="L319" s="328"/>
      <c r="M319" s="328"/>
      <c r="N319" s="328"/>
      <c r="O319" s="328"/>
      <c r="P319" s="328"/>
      <c r="Q319" s="328"/>
      <c r="R319" s="328"/>
      <c r="S319" s="328"/>
      <c r="T319" s="328"/>
      <c r="U319" s="328"/>
      <c r="V319" s="328"/>
      <c r="W319" s="328"/>
      <c r="X319" s="328"/>
      <c r="Y319" s="329"/>
      <c r="Z319" s="336"/>
      <c r="AA319" s="337"/>
      <c r="AB319" s="337"/>
      <c r="AC319" s="337"/>
      <c r="AD319" s="338"/>
      <c r="AE319" s="336"/>
      <c r="AF319" s="337"/>
      <c r="AG319" s="337"/>
      <c r="AH319" s="337"/>
      <c r="AI319" s="337"/>
      <c r="AJ319" s="337"/>
      <c r="AK319" s="300"/>
      <c r="AL319" s="301"/>
      <c r="AM319" s="301"/>
      <c r="AN319" s="301"/>
      <c r="AO319" s="301"/>
      <c r="AP319" s="301"/>
      <c r="AQ319" s="301"/>
      <c r="AR319" s="301"/>
      <c r="AS319" s="301"/>
      <c r="AT319" s="301"/>
      <c r="AU319" s="301"/>
      <c r="AV319" s="301"/>
      <c r="AW319" s="301"/>
      <c r="AX319" s="302"/>
      <c r="AY319" s="407"/>
      <c r="AZ319" s="304"/>
      <c r="BA319" s="304"/>
      <c r="BB319" s="408"/>
      <c r="BC319" s="306">
        <f t="shared" si="16"/>
        <v>0</v>
      </c>
      <c r="BD319" s="307"/>
      <c r="BE319" s="307"/>
      <c r="BF319" s="308"/>
      <c r="BG319" s="309"/>
      <c r="BH319" s="310"/>
      <c r="BI319" s="310"/>
      <c r="BJ319" s="311"/>
      <c r="BK319" s="312">
        <f t="shared" si="17"/>
        <v>0</v>
      </c>
      <c r="BL319" s="313"/>
      <c r="BM319" s="313"/>
      <c r="BN319" s="313"/>
      <c r="BO319" s="313"/>
      <c r="BP319" s="314"/>
      <c r="BQ319" s="294"/>
      <c r="BR319" s="295"/>
      <c r="BS319" s="295"/>
      <c r="BT319" s="295"/>
      <c r="BU319" s="295"/>
      <c r="BV319" s="295"/>
      <c r="BW319" s="296"/>
      <c r="BX319" s="294"/>
      <c r="BY319" s="295"/>
      <c r="BZ319" s="295"/>
      <c r="CA319" s="295"/>
      <c r="CB319" s="295"/>
      <c r="CC319" s="296"/>
      <c r="CD319" s="294"/>
      <c r="CE319" s="295"/>
      <c r="CF319" s="295"/>
      <c r="CG319" s="295"/>
      <c r="CH319" s="295"/>
      <c r="CI319" s="296"/>
    </row>
    <row r="320" spans="1:87" ht="18" customHeight="1" x14ac:dyDescent="0.25">
      <c r="A320" s="75"/>
      <c r="B320" s="327"/>
      <c r="C320" s="328"/>
      <c r="D320" s="328"/>
      <c r="E320" s="328"/>
      <c r="F320" s="328"/>
      <c r="G320" s="328"/>
      <c r="H320" s="328"/>
      <c r="I320" s="328"/>
      <c r="J320" s="328"/>
      <c r="K320" s="328"/>
      <c r="L320" s="328"/>
      <c r="M320" s="328"/>
      <c r="N320" s="328"/>
      <c r="O320" s="328"/>
      <c r="P320" s="328"/>
      <c r="Q320" s="328"/>
      <c r="R320" s="328"/>
      <c r="S320" s="328"/>
      <c r="T320" s="328"/>
      <c r="U320" s="328"/>
      <c r="V320" s="328"/>
      <c r="W320" s="328"/>
      <c r="X320" s="328"/>
      <c r="Y320" s="329"/>
      <c r="Z320" s="336"/>
      <c r="AA320" s="337"/>
      <c r="AB320" s="337"/>
      <c r="AC320" s="337"/>
      <c r="AD320" s="338"/>
      <c r="AE320" s="336"/>
      <c r="AF320" s="337"/>
      <c r="AG320" s="337"/>
      <c r="AH320" s="337"/>
      <c r="AI320" s="337"/>
      <c r="AJ320" s="337"/>
      <c r="AK320" s="300"/>
      <c r="AL320" s="301"/>
      <c r="AM320" s="301"/>
      <c r="AN320" s="301"/>
      <c r="AO320" s="301"/>
      <c r="AP320" s="301"/>
      <c r="AQ320" s="301"/>
      <c r="AR320" s="301"/>
      <c r="AS320" s="301"/>
      <c r="AT320" s="301"/>
      <c r="AU320" s="301"/>
      <c r="AV320" s="301"/>
      <c r="AW320" s="301"/>
      <c r="AX320" s="302"/>
      <c r="AY320" s="407"/>
      <c r="AZ320" s="304"/>
      <c r="BA320" s="304"/>
      <c r="BB320" s="408"/>
      <c r="BC320" s="306">
        <f t="shared" si="16"/>
        <v>0</v>
      </c>
      <c r="BD320" s="307"/>
      <c r="BE320" s="307"/>
      <c r="BF320" s="308"/>
      <c r="BG320" s="309"/>
      <c r="BH320" s="310"/>
      <c r="BI320" s="310"/>
      <c r="BJ320" s="311"/>
      <c r="BK320" s="312">
        <f t="shared" si="17"/>
        <v>0</v>
      </c>
      <c r="BL320" s="313"/>
      <c r="BM320" s="313"/>
      <c r="BN320" s="313"/>
      <c r="BO320" s="313"/>
      <c r="BP320" s="314"/>
      <c r="BQ320" s="294"/>
      <c r="BR320" s="295"/>
      <c r="BS320" s="295"/>
      <c r="BT320" s="295"/>
      <c r="BU320" s="295"/>
      <c r="BV320" s="295"/>
      <c r="BW320" s="296"/>
      <c r="BX320" s="294"/>
      <c r="BY320" s="295"/>
      <c r="BZ320" s="295"/>
      <c r="CA320" s="295"/>
      <c r="CB320" s="295"/>
      <c r="CC320" s="296"/>
      <c r="CD320" s="294"/>
      <c r="CE320" s="295"/>
      <c r="CF320" s="295"/>
      <c r="CG320" s="295"/>
      <c r="CH320" s="295"/>
      <c r="CI320" s="296"/>
    </row>
    <row r="321" spans="1:87" ht="18" customHeight="1" x14ac:dyDescent="0.25">
      <c r="A321" s="75"/>
      <c r="B321" s="327"/>
      <c r="C321" s="328"/>
      <c r="D321" s="328"/>
      <c r="E321" s="328"/>
      <c r="F321" s="328"/>
      <c r="G321" s="328"/>
      <c r="H321" s="328"/>
      <c r="I321" s="328"/>
      <c r="J321" s="328"/>
      <c r="K321" s="328"/>
      <c r="L321" s="328"/>
      <c r="M321" s="328"/>
      <c r="N321" s="328"/>
      <c r="O321" s="328"/>
      <c r="P321" s="328"/>
      <c r="Q321" s="328"/>
      <c r="R321" s="328"/>
      <c r="S321" s="328"/>
      <c r="T321" s="328"/>
      <c r="U321" s="328"/>
      <c r="V321" s="328"/>
      <c r="W321" s="328"/>
      <c r="X321" s="328"/>
      <c r="Y321" s="329"/>
      <c r="Z321" s="336"/>
      <c r="AA321" s="337"/>
      <c r="AB321" s="337"/>
      <c r="AC321" s="337"/>
      <c r="AD321" s="338"/>
      <c r="AE321" s="336"/>
      <c r="AF321" s="337"/>
      <c r="AG321" s="337"/>
      <c r="AH321" s="337"/>
      <c r="AI321" s="337"/>
      <c r="AJ321" s="337"/>
      <c r="AK321" s="300"/>
      <c r="AL321" s="301"/>
      <c r="AM321" s="301"/>
      <c r="AN321" s="301"/>
      <c r="AO321" s="301"/>
      <c r="AP321" s="301"/>
      <c r="AQ321" s="301"/>
      <c r="AR321" s="301"/>
      <c r="AS321" s="301"/>
      <c r="AT321" s="301"/>
      <c r="AU321" s="301"/>
      <c r="AV321" s="301"/>
      <c r="AW321" s="301"/>
      <c r="AX321" s="302"/>
      <c r="AY321" s="407"/>
      <c r="AZ321" s="304"/>
      <c r="BA321" s="304"/>
      <c r="BB321" s="408"/>
      <c r="BC321" s="306">
        <f t="shared" si="16"/>
        <v>0</v>
      </c>
      <c r="BD321" s="307"/>
      <c r="BE321" s="307"/>
      <c r="BF321" s="308"/>
      <c r="BG321" s="309"/>
      <c r="BH321" s="310"/>
      <c r="BI321" s="310"/>
      <c r="BJ321" s="311"/>
      <c r="BK321" s="312">
        <f t="shared" si="17"/>
        <v>0</v>
      </c>
      <c r="BL321" s="313"/>
      <c r="BM321" s="313"/>
      <c r="BN321" s="313"/>
      <c r="BO321" s="313"/>
      <c r="BP321" s="314"/>
      <c r="BQ321" s="294"/>
      <c r="BR321" s="295"/>
      <c r="BS321" s="295"/>
      <c r="BT321" s="295"/>
      <c r="BU321" s="295"/>
      <c r="BV321" s="295"/>
      <c r="BW321" s="296"/>
      <c r="BX321" s="294"/>
      <c r="BY321" s="295"/>
      <c r="BZ321" s="295"/>
      <c r="CA321" s="295"/>
      <c r="CB321" s="295"/>
      <c r="CC321" s="296"/>
      <c r="CD321" s="294"/>
      <c r="CE321" s="295"/>
      <c r="CF321" s="295"/>
      <c r="CG321" s="295"/>
      <c r="CH321" s="295"/>
      <c r="CI321" s="296"/>
    </row>
    <row r="322" spans="1:87" ht="18" customHeight="1" x14ac:dyDescent="0.25">
      <c r="A322" s="75"/>
      <c r="B322" s="327"/>
      <c r="C322" s="328"/>
      <c r="D322" s="328"/>
      <c r="E322" s="328"/>
      <c r="F322" s="328"/>
      <c r="G322" s="328"/>
      <c r="H322" s="328"/>
      <c r="I322" s="328"/>
      <c r="J322" s="328"/>
      <c r="K322" s="328"/>
      <c r="L322" s="328"/>
      <c r="M322" s="328"/>
      <c r="N322" s="328"/>
      <c r="O322" s="328"/>
      <c r="P322" s="328"/>
      <c r="Q322" s="328"/>
      <c r="R322" s="328"/>
      <c r="S322" s="328"/>
      <c r="T322" s="328"/>
      <c r="U322" s="328"/>
      <c r="V322" s="328"/>
      <c r="W322" s="328"/>
      <c r="X322" s="328"/>
      <c r="Y322" s="329"/>
      <c r="Z322" s="336"/>
      <c r="AA322" s="337"/>
      <c r="AB322" s="337"/>
      <c r="AC322" s="337"/>
      <c r="AD322" s="338"/>
      <c r="AE322" s="336"/>
      <c r="AF322" s="337"/>
      <c r="AG322" s="337"/>
      <c r="AH322" s="337"/>
      <c r="AI322" s="337"/>
      <c r="AJ322" s="337"/>
      <c r="AK322" s="300"/>
      <c r="AL322" s="301"/>
      <c r="AM322" s="301"/>
      <c r="AN322" s="301"/>
      <c r="AO322" s="301"/>
      <c r="AP322" s="301"/>
      <c r="AQ322" s="301"/>
      <c r="AR322" s="301"/>
      <c r="AS322" s="301"/>
      <c r="AT322" s="301"/>
      <c r="AU322" s="301"/>
      <c r="AV322" s="301"/>
      <c r="AW322" s="301"/>
      <c r="AX322" s="302"/>
      <c r="AY322" s="407"/>
      <c r="AZ322" s="304"/>
      <c r="BA322" s="304"/>
      <c r="BB322" s="408"/>
      <c r="BC322" s="306">
        <f t="shared" si="16"/>
        <v>0</v>
      </c>
      <c r="BD322" s="307"/>
      <c r="BE322" s="307"/>
      <c r="BF322" s="308"/>
      <c r="BG322" s="309"/>
      <c r="BH322" s="310"/>
      <c r="BI322" s="310"/>
      <c r="BJ322" s="311"/>
      <c r="BK322" s="312">
        <f t="shared" si="17"/>
        <v>0</v>
      </c>
      <c r="BL322" s="313"/>
      <c r="BM322" s="313"/>
      <c r="BN322" s="313"/>
      <c r="BO322" s="313"/>
      <c r="BP322" s="314"/>
      <c r="BQ322" s="294"/>
      <c r="BR322" s="295"/>
      <c r="BS322" s="295"/>
      <c r="BT322" s="295"/>
      <c r="BU322" s="295"/>
      <c r="BV322" s="295"/>
      <c r="BW322" s="296"/>
      <c r="BX322" s="294"/>
      <c r="BY322" s="295"/>
      <c r="BZ322" s="295"/>
      <c r="CA322" s="295"/>
      <c r="CB322" s="295"/>
      <c r="CC322" s="296"/>
      <c r="CD322" s="294"/>
      <c r="CE322" s="295"/>
      <c r="CF322" s="295"/>
      <c r="CG322" s="295"/>
      <c r="CH322" s="295"/>
      <c r="CI322" s="296"/>
    </row>
    <row r="323" spans="1:87" ht="18" customHeight="1" x14ac:dyDescent="0.25">
      <c r="A323" s="75"/>
      <c r="B323" s="327"/>
      <c r="C323" s="328"/>
      <c r="D323" s="328"/>
      <c r="E323" s="328"/>
      <c r="F323" s="328"/>
      <c r="G323" s="328"/>
      <c r="H323" s="328"/>
      <c r="I323" s="328"/>
      <c r="J323" s="328"/>
      <c r="K323" s="328"/>
      <c r="L323" s="328"/>
      <c r="M323" s="328"/>
      <c r="N323" s="328"/>
      <c r="O323" s="328"/>
      <c r="P323" s="328"/>
      <c r="Q323" s="328"/>
      <c r="R323" s="328"/>
      <c r="S323" s="328"/>
      <c r="T323" s="328"/>
      <c r="U323" s="328"/>
      <c r="V323" s="328"/>
      <c r="W323" s="328"/>
      <c r="X323" s="328"/>
      <c r="Y323" s="329"/>
      <c r="Z323" s="336"/>
      <c r="AA323" s="337"/>
      <c r="AB323" s="337"/>
      <c r="AC323" s="337"/>
      <c r="AD323" s="338"/>
      <c r="AE323" s="336"/>
      <c r="AF323" s="337"/>
      <c r="AG323" s="337"/>
      <c r="AH323" s="337"/>
      <c r="AI323" s="337"/>
      <c r="AJ323" s="337"/>
      <c r="AK323" s="300"/>
      <c r="AL323" s="301"/>
      <c r="AM323" s="301"/>
      <c r="AN323" s="301"/>
      <c r="AO323" s="301"/>
      <c r="AP323" s="301"/>
      <c r="AQ323" s="301"/>
      <c r="AR323" s="301"/>
      <c r="AS323" s="301"/>
      <c r="AT323" s="301"/>
      <c r="AU323" s="301"/>
      <c r="AV323" s="301"/>
      <c r="AW323" s="301"/>
      <c r="AX323" s="302"/>
      <c r="AY323" s="407"/>
      <c r="AZ323" s="304"/>
      <c r="BA323" s="304"/>
      <c r="BB323" s="408"/>
      <c r="BC323" s="306">
        <f t="shared" si="16"/>
        <v>0</v>
      </c>
      <c r="BD323" s="307"/>
      <c r="BE323" s="307"/>
      <c r="BF323" s="308"/>
      <c r="BG323" s="309"/>
      <c r="BH323" s="310"/>
      <c r="BI323" s="310"/>
      <c r="BJ323" s="311"/>
      <c r="BK323" s="312">
        <f t="shared" si="17"/>
        <v>0</v>
      </c>
      <c r="BL323" s="313"/>
      <c r="BM323" s="313"/>
      <c r="BN323" s="313"/>
      <c r="BO323" s="313"/>
      <c r="BP323" s="314"/>
      <c r="BQ323" s="294"/>
      <c r="BR323" s="295"/>
      <c r="BS323" s="295"/>
      <c r="BT323" s="295"/>
      <c r="BU323" s="295"/>
      <c r="BV323" s="295"/>
      <c r="BW323" s="296"/>
      <c r="BX323" s="294"/>
      <c r="BY323" s="295"/>
      <c r="BZ323" s="295"/>
      <c r="CA323" s="295"/>
      <c r="CB323" s="295"/>
      <c r="CC323" s="296"/>
      <c r="CD323" s="294"/>
      <c r="CE323" s="295"/>
      <c r="CF323" s="295"/>
      <c r="CG323" s="295"/>
      <c r="CH323" s="295"/>
      <c r="CI323" s="296"/>
    </row>
    <row r="324" spans="1:87" ht="18" customHeight="1" x14ac:dyDescent="0.25">
      <c r="A324" s="75"/>
      <c r="B324" s="327"/>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9"/>
      <c r="Z324" s="336"/>
      <c r="AA324" s="337"/>
      <c r="AB324" s="337"/>
      <c r="AC324" s="337"/>
      <c r="AD324" s="338"/>
      <c r="AE324" s="336"/>
      <c r="AF324" s="337"/>
      <c r="AG324" s="337"/>
      <c r="AH324" s="337"/>
      <c r="AI324" s="337"/>
      <c r="AJ324" s="337"/>
      <c r="AK324" s="300"/>
      <c r="AL324" s="301"/>
      <c r="AM324" s="301"/>
      <c r="AN324" s="301"/>
      <c r="AO324" s="301"/>
      <c r="AP324" s="301"/>
      <c r="AQ324" s="301"/>
      <c r="AR324" s="301"/>
      <c r="AS324" s="301"/>
      <c r="AT324" s="301"/>
      <c r="AU324" s="301"/>
      <c r="AV324" s="301"/>
      <c r="AW324" s="301"/>
      <c r="AX324" s="302"/>
      <c r="AY324" s="407"/>
      <c r="AZ324" s="304"/>
      <c r="BA324" s="304"/>
      <c r="BB324" s="408"/>
      <c r="BC324" s="306">
        <f t="shared" si="16"/>
        <v>0</v>
      </c>
      <c r="BD324" s="307"/>
      <c r="BE324" s="307"/>
      <c r="BF324" s="308"/>
      <c r="BG324" s="309"/>
      <c r="BH324" s="310"/>
      <c r="BI324" s="310"/>
      <c r="BJ324" s="311"/>
      <c r="BK324" s="312">
        <f t="shared" si="17"/>
        <v>0</v>
      </c>
      <c r="BL324" s="313"/>
      <c r="BM324" s="313"/>
      <c r="BN324" s="313"/>
      <c r="BO324" s="313"/>
      <c r="BP324" s="314"/>
      <c r="BQ324" s="294"/>
      <c r="BR324" s="295"/>
      <c r="BS324" s="295"/>
      <c r="BT324" s="295"/>
      <c r="BU324" s="295"/>
      <c r="BV324" s="295"/>
      <c r="BW324" s="296"/>
      <c r="BX324" s="294"/>
      <c r="BY324" s="295"/>
      <c r="BZ324" s="295"/>
      <c r="CA324" s="295"/>
      <c r="CB324" s="295"/>
      <c r="CC324" s="296"/>
      <c r="CD324" s="294"/>
      <c r="CE324" s="295"/>
      <c r="CF324" s="295"/>
      <c r="CG324" s="295"/>
      <c r="CH324" s="295"/>
      <c r="CI324" s="296"/>
    </row>
    <row r="325" spans="1:87" ht="18" customHeight="1" x14ac:dyDescent="0.25">
      <c r="A325" s="75"/>
      <c r="B325" s="327"/>
      <c r="C325" s="328"/>
      <c r="D325" s="328"/>
      <c r="E325" s="328"/>
      <c r="F325" s="328"/>
      <c r="G325" s="328"/>
      <c r="H325" s="328"/>
      <c r="I325" s="328"/>
      <c r="J325" s="328"/>
      <c r="K325" s="328"/>
      <c r="L325" s="328"/>
      <c r="M325" s="328"/>
      <c r="N325" s="328"/>
      <c r="O325" s="328"/>
      <c r="P325" s="328"/>
      <c r="Q325" s="328"/>
      <c r="R325" s="328"/>
      <c r="S325" s="328"/>
      <c r="T325" s="328"/>
      <c r="U325" s="328"/>
      <c r="V325" s="328"/>
      <c r="W325" s="328"/>
      <c r="X325" s="328"/>
      <c r="Y325" s="329"/>
      <c r="Z325" s="336"/>
      <c r="AA325" s="337"/>
      <c r="AB325" s="337"/>
      <c r="AC325" s="337"/>
      <c r="AD325" s="338"/>
      <c r="AE325" s="336"/>
      <c r="AF325" s="337"/>
      <c r="AG325" s="337"/>
      <c r="AH325" s="337"/>
      <c r="AI325" s="337"/>
      <c r="AJ325" s="337"/>
      <c r="AK325" s="300"/>
      <c r="AL325" s="301"/>
      <c r="AM325" s="301"/>
      <c r="AN325" s="301"/>
      <c r="AO325" s="301"/>
      <c r="AP325" s="301"/>
      <c r="AQ325" s="301"/>
      <c r="AR325" s="301"/>
      <c r="AS325" s="301"/>
      <c r="AT325" s="301"/>
      <c r="AU325" s="301"/>
      <c r="AV325" s="301"/>
      <c r="AW325" s="301"/>
      <c r="AX325" s="302"/>
      <c r="AY325" s="407"/>
      <c r="AZ325" s="304"/>
      <c r="BA325" s="304"/>
      <c r="BB325" s="408"/>
      <c r="BC325" s="306">
        <f t="shared" si="16"/>
        <v>0</v>
      </c>
      <c r="BD325" s="307"/>
      <c r="BE325" s="307"/>
      <c r="BF325" s="308"/>
      <c r="BG325" s="309"/>
      <c r="BH325" s="310"/>
      <c r="BI325" s="310"/>
      <c r="BJ325" s="311"/>
      <c r="BK325" s="312">
        <f t="shared" si="17"/>
        <v>0</v>
      </c>
      <c r="BL325" s="313"/>
      <c r="BM325" s="313"/>
      <c r="BN325" s="313"/>
      <c r="BO325" s="313"/>
      <c r="BP325" s="314"/>
      <c r="BQ325" s="294"/>
      <c r="BR325" s="295"/>
      <c r="BS325" s="295"/>
      <c r="BT325" s="295"/>
      <c r="BU325" s="295"/>
      <c r="BV325" s="295"/>
      <c r="BW325" s="296"/>
      <c r="BX325" s="294"/>
      <c r="BY325" s="295"/>
      <c r="BZ325" s="295"/>
      <c r="CA325" s="295"/>
      <c r="CB325" s="295"/>
      <c r="CC325" s="296"/>
      <c r="CD325" s="294"/>
      <c r="CE325" s="295"/>
      <c r="CF325" s="295"/>
      <c r="CG325" s="295"/>
      <c r="CH325" s="295"/>
      <c r="CI325" s="296"/>
    </row>
    <row r="326" spans="1:87" ht="18" customHeight="1" x14ac:dyDescent="0.25">
      <c r="A326" s="75"/>
      <c r="B326" s="327"/>
      <c r="C326" s="328"/>
      <c r="D326" s="328"/>
      <c r="E326" s="328"/>
      <c r="F326" s="328"/>
      <c r="G326" s="328"/>
      <c r="H326" s="328"/>
      <c r="I326" s="328"/>
      <c r="J326" s="328"/>
      <c r="K326" s="328"/>
      <c r="L326" s="328"/>
      <c r="M326" s="328"/>
      <c r="N326" s="328"/>
      <c r="O326" s="328"/>
      <c r="P326" s="328"/>
      <c r="Q326" s="328"/>
      <c r="R326" s="328"/>
      <c r="S326" s="328"/>
      <c r="T326" s="328"/>
      <c r="U326" s="328"/>
      <c r="V326" s="328"/>
      <c r="W326" s="328"/>
      <c r="X326" s="328"/>
      <c r="Y326" s="329"/>
      <c r="Z326" s="336"/>
      <c r="AA326" s="337"/>
      <c r="AB326" s="337"/>
      <c r="AC326" s="337"/>
      <c r="AD326" s="338"/>
      <c r="AE326" s="336"/>
      <c r="AF326" s="337"/>
      <c r="AG326" s="337"/>
      <c r="AH326" s="337"/>
      <c r="AI326" s="337"/>
      <c r="AJ326" s="337"/>
      <c r="AK326" s="300"/>
      <c r="AL326" s="301"/>
      <c r="AM326" s="301"/>
      <c r="AN326" s="301"/>
      <c r="AO326" s="301"/>
      <c r="AP326" s="301"/>
      <c r="AQ326" s="301"/>
      <c r="AR326" s="301"/>
      <c r="AS326" s="301"/>
      <c r="AT326" s="301"/>
      <c r="AU326" s="301"/>
      <c r="AV326" s="301"/>
      <c r="AW326" s="301"/>
      <c r="AX326" s="302"/>
      <c r="AY326" s="407"/>
      <c r="AZ326" s="304"/>
      <c r="BA326" s="304"/>
      <c r="BB326" s="408"/>
      <c r="BC326" s="306">
        <f t="shared" si="16"/>
        <v>0</v>
      </c>
      <c r="BD326" s="307"/>
      <c r="BE326" s="307"/>
      <c r="BF326" s="308"/>
      <c r="BG326" s="309"/>
      <c r="BH326" s="310"/>
      <c r="BI326" s="310"/>
      <c r="BJ326" s="311"/>
      <c r="BK326" s="312">
        <f t="shared" si="17"/>
        <v>0</v>
      </c>
      <c r="BL326" s="313"/>
      <c r="BM326" s="313"/>
      <c r="BN326" s="313"/>
      <c r="BO326" s="313"/>
      <c r="BP326" s="314"/>
      <c r="BQ326" s="294"/>
      <c r="BR326" s="295"/>
      <c r="BS326" s="295"/>
      <c r="BT326" s="295"/>
      <c r="BU326" s="295"/>
      <c r="BV326" s="295"/>
      <c r="BW326" s="296"/>
      <c r="BX326" s="294"/>
      <c r="BY326" s="295"/>
      <c r="BZ326" s="295"/>
      <c r="CA326" s="295"/>
      <c r="CB326" s="295"/>
      <c r="CC326" s="296"/>
      <c r="CD326" s="294"/>
      <c r="CE326" s="295"/>
      <c r="CF326" s="295"/>
      <c r="CG326" s="295"/>
      <c r="CH326" s="295"/>
      <c r="CI326" s="296"/>
    </row>
    <row r="327" spans="1:87" ht="18" customHeight="1" x14ac:dyDescent="0.25">
      <c r="A327" s="75"/>
      <c r="B327" s="327"/>
      <c r="C327" s="328"/>
      <c r="D327" s="328"/>
      <c r="E327" s="328"/>
      <c r="F327" s="328"/>
      <c r="G327" s="328"/>
      <c r="H327" s="328"/>
      <c r="I327" s="328"/>
      <c r="J327" s="328"/>
      <c r="K327" s="328"/>
      <c r="L327" s="328"/>
      <c r="M327" s="328"/>
      <c r="N327" s="328"/>
      <c r="O327" s="328"/>
      <c r="P327" s="328"/>
      <c r="Q327" s="328"/>
      <c r="R327" s="328"/>
      <c r="S327" s="328"/>
      <c r="T327" s="328"/>
      <c r="U327" s="328"/>
      <c r="V327" s="328"/>
      <c r="W327" s="328"/>
      <c r="X327" s="328"/>
      <c r="Y327" s="329"/>
      <c r="Z327" s="336"/>
      <c r="AA327" s="337"/>
      <c r="AB327" s="337"/>
      <c r="AC327" s="337"/>
      <c r="AD327" s="338"/>
      <c r="AE327" s="336"/>
      <c r="AF327" s="337"/>
      <c r="AG327" s="337"/>
      <c r="AH327" s="337"/>
      <c r="AI327" s="337"/>
      <c r="AJ327" s="337"/>
      <c r="AK327" s="300"/>
      <c r="AL327" s="301"/>
      <c r="AM327" s="301"/>
      <c r="AN327" s="301"/>
      <c r="AO327" s="301"/>
      <c r="AP327" s="301"/>
      <c r="AQ327" s="301"/>
      <c r="AR327" s="301"/>
      <c r="AS327" s="301"/>
      <c r="AT327" s="301"/>
      <c r="AU327" s="301"/>
      <c r="AV327" s="301"/>
      <c r="AW327" s="301"/>
      <c r="AX327" s="302"/>
      <c r="AY327" s="407"/>
      <c r="AZ327" s="304"/>
      <c r="BA327" s="304"/>
      <c r="BB327" s="408"/>
      <c r="BC327" s="306">
        <f t="shared" si="16"/>
        <v>0</v>
      </c>
      <c r="BD327" s="307"/>
      <c r="BE327" s="307"/>
      <c r="BF327" s="308"/>
      <c r="BG327" s="309"/>
      <c r="BH327" s="310"/>
      <c r="BI327" s="310"/>
      <c r="BJ327" s="311"/>
      <c r="BK327" s="312">
        <f t="shared" si="17"/>
        <v>0</v>
      </c>
      <c r="BL327" s="313"/>
      <c r="BM327" s="313"/>
      <c r="BN327" s="313"/>
      <c r="BO327" s="313"/>
      <c r="BP327" s="314"/>
      <c r="BQ327" s="294"/>
      <c r="BR327" s="295"/>
      <c r="BS327" s="295"/>
      <c r="BT327" s="295"/>
      <c r="BU327" s="295"/>
      <c r="BV327" s="295"/>
      <c r="BW327" s="296"/>
      <c r="BX327" s="294"/>
      <c r="BY327" s="295"/>
      <c r="BZ327" s="295"/>
      <c r="CA327" s="295"/>
      <c r="CB327" s="295"/>
      <c r="CC327" s="296"/>
      <c r="CD327" s="294"/>
      <c r="CE327" s="295"/>
      <c r="CF327" s="295"/>
      <c r="CG327" s="295"/>
      <c r="CH327" s="295"/>
      <c r="CI327" s="296"/>
    </row>
    <row r="328" spans="1:87" ht="18" customHeight="1" x14ac:dyDescent="0.25">
      <c r="A328" s="75"/>
      <c r="B328" s="327"/>
      <c r="C328" s="328"/>
      <c r="D328" s="328"/>
      <c r="E328" s="328"/>
      <c r="F328" s="328"/>
      <c r="G328" s="328"/>
      <c r="H328" s="328"/>
      <c r="I328" s="328"/>
      <c r="J328" s="328"/>
      <c r="K328" s="328"/>
      <c r="L328" s="328"/>
      <c r="M328" s="328"/>
      <c r="N328" s="328"/>
      <c r="O328" s="328"/>
      <c r="P328" s="328"/>
      <c r="Q328" s="328"/>
      <c r="R328" s="328"/>
      <c r="S328" s="328"/>
      <c r="T328" s="328"/>
      <c r="U328" s="328"/>
      <c r="V328" s="328"/>
      <c r="W328" s="328"/>
      <c r="X328" s="328"/>
      <c r="Y328" s="329"/>
      <c r="Z328" s="336"/>
      <c r="AA328" s="337"/>
      <c r="AB328" s="337"/>
      <c r="AC328" s="337"/>
      <c r="AD328" s="338"/>
      <c r="AE328" s="336"/>
      <c r="AF328" s="337"/>
      <c r="AG328" s="337"/>
      <c r="AH328" s="337"/>
      <c r="AI328" s="337"/>
      <c r="AJ328" s="337"/>
      <c r="AK328" s="300"/>
      <c r="AL328" s="301"/>
      <c r="AM328" s="301"/>
      <c r="AN328" s="301"/>
      <c r="AO328" s="301"/>
      <c r="AP328" s="301"/>
      <c r="AQ328" s="301"/>
      <c r="AR328" s="301"/>
      <c r="AS328" s="301"/>
      <c r="AT328" s="301"/>
      <c r="AU328" s="301"/>
      <c r="AV328" s="301"/>
      <c r="AW328" s="301"/>
      <c r="AX328" s="302"/>
      <c r="AY328" s="407"/>
      <c r="AZ328" s="304"/>
      <c r="BA328" s="304"/>
      <c r="BB328" s="408"/>
      <c r="BC328" s="306">
        <f t="shared" si="16"/>
        <v>0</v>
      </c>
      <c r="BD328" s="307"/>
      <c r="BE328" s="307"/>
      <c r="BF328" s="308"/>
      <c r="BG328" s="309"/>
      <c r="BH328" s="310"/>
      <c r="BI328" s="310"/>
      <c r="BJ328" s="311"/>
      <c r="BK328" s="312">
        <f t="shared" si="17"/>
        <v>0</v>
      </c>
      <c r="BL328" s="313"/>
      <c r="BM328" s="313"/>
      <c r="BN328" s="313"/>
      <c r="BO328" s="313"/>
      <c r="BP328" s="314"/>
      <c r="BQ328" s="294"/>
      <c r="BR328" s="295"/>
      <c r="BS328" s="295"/>
      <c r="BT328" s="295"/>
      <c r="BU328" s="295"/>
      <c r="BV328" s="295"/>
      <c r="BW328" s="296"/>
      <c r="BX328" s="294"/>
      <c r="BY328" s="295"/>
      <c r="BZ328" s="295"/>
      <c r="CA328" s="295"/>
      <c r="CB328" s="295"/>
      <c r="CC328" s="296"/>
      <c r="CD328" s="294"/>
      <c r="CE328" s="295"/>
      <c r="CF328" s="295"/>
      <c r="CG328" s="295"/>
      <c r="CH328" s="295"/>
      <c r="CI328" s="296"/>
    </row>
    <row r="329" spans="1:87" ht="18" customHeight="1" x14ac:dyDescent="0.25">
      <c r="A329" s="75"/>
      <c r="B329" s="327"/>
      <c r="C329" s="328"/>
      <c r="D329" s="328"/>
      <c r="E329" s="328"/>
      <c r="F329" s="328"/>
      <c r="G329" s="328"/>
      <c r="H329" s="328"/>
      <c r="I329" s="328"/>
      <c r="J329" s="328"/>
      <c r="K329" s="328"/>
      <c r="L329" s="328"/>
      <c r="M329" s="328"/>
      <c r="N329" s="328"/>
      <c r="O329" s="328"/>
      <c r="P329" s="328"/>
      <c r="Q329" s="328"/>
      <c r="R329" s="328"/>
      <c r="S329" s="328"/>
      <c r="T329" s="328"/>
      <c r="U329" s="328"/>
      <c r="V329" s="328"/>
      <c r="W329" s="328"/>
      <c r="X329" s="328"/>
      <c r="Y329" s="329"/>
      <c r="Z329" s="336"/>
      <c r="AA329" s="337"/>
      <c r="AB329" s="337"/>
      <c r="AC329" s="337"/>
      <c r="AD329" s="338"/>
      <c r="AE329" s="336"/>
      <c r="AF329" s="337"/>
      <c r="AG329" s="337"/>
      <c r="AH329" s="337"/>
      <c r="AI329" s="337"/>
      <c r="AJ329" s="337"/>
      <c r="AK329" s="300"/>
      <c r="AL329" s="301"/>
      <c r="AM329" s="301"/>
      <c r="AN329" s="301"/>
      <c r="AO329" s="301"/>
      <c r="AP329" s="301"/>
      <c r="AQ329" s="301"/>
      <c r="AR329" s="301"/>
      <c r="AS329" s="301"/>
      <c r="AT329" s="301"/>
      <c r="AU329" s="301"/>
      <c r="AV329" s="301"/>
      <c r="AW329" s="301"/>
      <c r="AX329" s="302"/>
      <c r="AY329" s="407"/>
      <c r="AZ329" s="304"/>
      <c r="BA329" s="304"/>
      <c r="BB329" s="408"/>
      <c r="BC329" s="306">
        <f t="shared" si="16"/>
        <v>0</v>
      </c>
      <c r="BD329" s="307"/>
      <c r="BE329" s="307"/>
      <c r="BF329" s="308"/>
      <c r="BG329" s="309"/>
      <c r="BH329" s="310"/>
      <c r="BI329" s="310"/>
      <c r="BJ329" s="311"/>
      <c r="BK329" s="312">
        <f t="shared" si="17"/>
        <v>0</v>
      </c>
      <c r="BL329" s="313"/>
      <c r="BM329" s="313"/>
      <c r="BN329" s="313"/>
      <c r="BO329" s="313"/>
      <c r="BP329" s="314"/>
      <c r="BQ329" s="294"/>
      <c r="BR329" s="295"/>
      <c r="BS329" s="295"/>
      <c r="BT329" s="295"/>
      <c r="BU329" s="295"/>
      <c r="BV329" s="295"/>
      <c r="BW329" s="296"/>
      <c r="BX329" s="294"/>
      <c r="BY329" s="295"/>
      <c r="BZ329" s="295"/>
      <c r="CA329" s="295"/>
      <c r="CB329" s="295"/>
      <c r="CC329" s="296"/>
      <c r="CD329" s="294"/>
      <c r="CE329" s="295"/>
      <c r="CF329" s="295"/>
      <c r="CG329" s="295"/>
      <c r="CH329" s="295"/>
      <c r="CI329" s="296"/>
    </row>
    <row r="330" spans="1:87" ht="18" customHeight="1" x14ac:dyDescent="0.25">
      <c r="A330" s="75"/>
      <c r="B330" s="327"/>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9"/>
      <c r="Z330" s="336"/>
      <c r="AA330" s="337"/>
      <c r="AB330" s="337"/>
      <c r="AC330" s="337"/>
      <c r="AD330" s="338"/>
      <c r="AE330" s="336"/>
      <c r="AF330" s="337"/>
      <c r="AG330" s="337"/>
      <c r="AH330" s="337"/>
      <c r="AI330" s="337"/>
      <c r="AJ330" s="337"/>
      <c r="AK330" s="300"/>
      <c r="AL330" s="301"/>
      <c r="AM330" s="301"/>
      <c r="AN330" s="301"/>
      <c r="AO330" s="301"/>
      <c r="AP330" s="301"/>
      <c r="AQ330" s="301"/>
      <c r="AR330" s="301"/>
      <c r="AS330" s="301"/>
      <c r="AT330" s="301"/>
      <c r="AU330" s="301"/>
      <c r="AV330" s="301"/>
      <c r="AW330" s="301"/>
      <c r="AX330" s="302"/>
      <c r="AY330" s="407"/>
      <c r="AZ330" s="304"/>
      <c r="BA330" s="304"/>
      <c r="BB330" s="408"/>
      <c r="BC330" s="306">
        <f t="shared" si="16"/>
        <v>0</v>
      </c>
      <c r="BD330" s="307"/>
      <c r="BE330" s="307"/>
      <c r="BF330" s="308"/>
      <c r="BG330" s="309"/>
      <c r="BH330" s="310"/>
      <c r="BI330" s="310"/>
      <c r="BJ330" s="311"/>
      <c r="BK330" s="312">
        <f t="shared" si="17"/>
        <v>0</v>
      </c>
      <c r="BL330" s="313"/>
      <c r="BM330" s="313"/>
      <c r="BN330" s="313"/>
      <c r="BO330" s="313"/>
      <c r="BP330" s="314"/>
      <c r="BQ330" s="294"/>
      <c r="BR330" s="295"/>
      <c r="BS330" s="295"/>
      <c r="BT330" s="295"/>
      <c r="BU330" s="295"/>
      <c r="BV330" s="295"/>
      <c r="BW330" s="296"/>
      <c r="BX330" s="294"/>
      <c r="BY330" s="295"/>
      <c r="BZ330" s="295"/>
      <c r="CA330" s="295"/>
      <c r="CB330" s="295"/>
      <c r="CC330" s="296"/>
      <c r="CD330" s="294"/>
      <c r="CE330" s="295"/>
      <c r="CF330" s="295"/>
      <c r="CG330" s="295"/>
      <c r="CH330" s="295"/>
      <c r="CI330" s="296"/>
    </row>
    <row r="331" spans="1:87" ht="18" customHeight="1" x14ac:dyDescent="0.25">
      <c r="A331" s="75"/>
      <c r="B331" s="327"/>
      <c r="C331" s="328"/>
      <c r="D331" s="328"/>
      <c r="E331" s="328"/>
      <c r="F331" s="328"/>
      <c r="G331" s="328"/>
      <c r="H331" s="328"/>
      <c r="I331" s="328"/>
      <c r="J331" s="328"/>
      <c r="K331" s="328"/>
      <c r="L331" s="328"/>
      <c r="M331" s="328"/>
      <c r="N331" s="328"/>
      <c r="O331" s="328"/>
      <c r="P331" s="328"/>
      <c r="Q331" s="328"/>
      <c r="R331" s="328"/>
      <c r="S331" s="328"/>
      <c r="T331" s="328"/>
      <c r="U331" s="328"/>
      <c r="V331" s="328"/>
      <c r="W331" s="328"/>
      <c r="X331" s="328"/>
      <c r="Y331" s="329"/>
      <c r="Z331" s="336"/>
      <c r="AA331" s="337"/>
      <c r="AB331" s="337"/>
      <c r="AC331" s="337"/>
      <c r="AD331" s="338"/>
      <c r="AE331" s="336"/>
      <c r="AF331" s="337"/>
      <c r="AG331" s="337"/>
      <c r="AH331" s="337"/>
      <c r="AI331" s="337"/>
      <c r="AJ331" s="337"/>
      <c r="AK331" s="300"/>
      <c r="AL331" s="301"/>
      <c r="AM331" s="301"/>
      <c r="AN331" s="301"/>
      <c r="AO331" s="301"/>
      <c r="AP331" s="301"/>
      <c r="AQ331" s="301"/>
      <c r="AR331" s="301"/>
      <c r="AS331" s="301"/>
      <c r="AT331" s="301"/>
      <c r="AU331" s="301"/>
      <c r="AV331" s="301"/>
      <c r="AW331" s="301"/>
      <c r="AX331" s="302"/>
      <c r="AY331" s="407"/>
      <c r="AZ331" s="304"/>
      <c r="BA331" s="304"/>
      <c r="BB331" s="408"/>
      <c r="BC331" s="306">
        <f t="shared" si="16"/>
        <v>0</v>
      </c>
      <c r="BD331" s="307"/>
      <c r="BE331" s="307"/>
      <c r="BF331" s="308"/>
      <c r="BG331" s="309"/>
      <c r="BH331" s="310"/>
      <c r="BI331" s="310"/>
      <c r="BJ331" s="311"/>
      <c r="BK331" s="312">
        <f t="shared" si="17"/>
        <v>0</v>
      </c>
      <c r="BL331" s="313"/>
      <c r="BM331" s="313"/>
      <c r="BN331" s="313"/>
      <c r="BO331" s="313"/>
      <c r="BP331" s="314"/>
      <c r="BQ331" s="294"/>
      <c r="BR331" s="295"/>
      <c r="BS331" s="295"/>
      <c r="BT331" s="295"/>
      <c r="BU331" s="295"/>
      <c r="BV331" s="295"/>
      <c r="BW331" s="296"/>
      <c r="BX331" s="294"/>
      <c r="BY331" s="295"/>
      <c r="BZ331" s="295"/>
      <c r="CA331" s="295"/>
      <c r="CB331" s="295"/>
      <c r="CC331" s="296"/>
      <c r="CD331" s="294"/>
      <c r="CE331" s="295"/>
      <c r="CF331" s="295"/>
      <c r="CG331" s="295"/>
      <c r="CH331" s="295"/>
      <c r="CI331" s="296"/>
    </row>
    <row r="332" spans="1:87" ht="18" customHeight="1" x14ac:dyDescent="0.25">
      <c r="A332" s="75"/>
      <c r="B332" s="327"/>
      <c r="C332" s="328"/>
      <c r="D332" s="328"/>
      <c r="E332" s="328"/>
      <c r="F332" s="328"/>
      <c r="G332" s="328"/>
      <c r="H332" s="328"/>
      <c r="I332" s="328"/>
      <c r="J332" s="328"/>
      <c r="K332" s="328"/>
      <c r="L332" s="328"/>
      <c r="M332" s="328"/>
      <c r="N332" s="328"/>
      <c r="O332" s="328"/>
      <c r="P332" s="328"/>
      <c r="Q332" s="328"/>
      <c r="R332" s="328"/>
      <c r="S332" s="328"/>
      <c r="T332" s="328"/>
      <c r="U332" s="328"/>
      <c r="V332" s="328"/>
      <c r="W332" s="328"/>
      <c r="X332" s="328"/>
      <c r="Y332" s="329"/>
      <c r="Z332" s="336"/>
      <c r="AA332" s="337"/>
      <c r="AB332" s="337"/>
      <c r="AC332" s="337"/>
      <c r="AD332" s="338"/>
      <c r="AE332" s="336"/>
      <c r="AF332" s="337"/>
      <c r="AG332" s="337"/>
      <c r="AH332" s="337"/>
      <c r="AI332" s="337"/>
      <c r="AJ332" s="337"/>
      <c r="AK332" s="300"/>
      <c r="AL332" s="301"/>
      <c r="AM332" s="301"/>
      <c r="AN332" s="301"/>
      <c r="AO332" s="301"/>
      <c r="AP332" s="301"/>
      <c r="AQ332" s="301"/>
      <c r="AR332" s="301"/>
      <c r="AS332" s="301"/>
      <c r="AT332" s="301"/>
      <c r="AU332" s="301"/>
      <c r="AV332" s="301"/>
      <c r="AW332" s="301"/>
      <c r="AX332" s="302"/>
      <c r="AY332" s="407"/>
      <c r="AZ332" s="304"/>
      <c r="BA332" s="304"/>
      <c r="BB332" s="408"/>
      <c r="BC332" s="306">
        <f t="shared" si="16"/>
        <v>0</v>
      </c>
      <c r="BD332" s="307"/>
      <c r="BE332" s="307"/>
      <c r="BF332" s="308"/>
      <c r="BG332" s="309"/>
      <c r="BH332" s="310"/>
      <c r="BI332" s="310"/>
      <c r="BJ332" s="311"/>
      <c r="BK332" s="312">
        <f t="shared" si="17"/>
        <v>0</v>
      </c>
      <c r="BL332" s="313"/>
      <c r="BM332" s="313"/>
      <c r="BN332" s="313"/>
      <c r="BO332" s="313"/>
      <c r="BP332" s="314"/>
      <c r="BQ332" s="294"/>
      <c r="BR332" s="295"/>
      <c r="BS332" s="295"/>
      <c r="BT332" s="295"/>
      <c r="BU332" s="295"/>
      <c r="BV332" s="295"/>
      <c r="BW332" s="296"/>
      <c r="BX332" s="294"/>
      <c r="BY332" s="295"/>
      <c r="BZ332" s="295"/>
      <c r="CA332" s="295"/>
      <c r="CB332" s="295"/>
      <c r="CC332" s="296"/>
      <c r="CD332" s="294"/>
      <c r="CE332" s="295"/>
      <c r="CF332" s="295"/>
      <c r="CG332" s="295"/>
      <c r="CH332" s="295"/>
      <c r="CI332" s="296"/>
    </row>
    <row r="333" spans="1:87" ht="18" customHeight="1" x14ac:dyDescent="0.25">
      <c r="A333" s="75"/>
      <c r="B333" s="327"/>
      <c r="C333" s="328"/>
      <c r="D333" s="328"/>
      <c r="E333" s="328"/>
      <c r="F333" s="328"/>
      <c r="G333" s="328"/>
      <c r="H333" s="328"/>
      <c r="I333" s="328"/>
      <c r="J333" s="328"/>
      <c r="K333" s="328"/>
      <c r="L333" s="328"/>
      <c r="M333" s="328"/>
      <c r="N333" s="328"/>
      <c r="O333" s="328"/>
      <c r="P333" s="328"/>
      <c r="Q333" s="328"/>
      <c r="R333" s="328"/>
      <c r="S333" s="328"/>
      <c r="T333" s="328"/>
      <c r="U333" s="328"/>
      <c r="V333" s="328"/>
      <c r="W333" s="328"/>
      <c r="X333" s="328"/>
      <c r="Y333" s="329"/>
      <c r="Z333" s="336"/>
      <c r="AA333" s="337"/>
      <c r="AB333" s="337"/>
      <c r="AC333" s="337"/>
      <c r="AD333" s="338"/>
      <c r="AE333" s="336"/>
      <c r="AF333" s="337"/>
      <c r="AG333" s="337"/>
      <c r="AH333" s="337"/>
      <c r="AI333" s="337"/>
      <c r="AJ333" s="337"/>
      <c r="AK333" s="300"/>
      <c r="AL333" s="301"/>
      <c r="AM333" s="301"/>
      <c r="AN333" s="301"/>
      <c r="AO333" s="301"/>
      <c r="AP333" s="301"/>
      <c r="AQ333" s="301"/>
      <c r="AR333" s="301"/>
      <c r="AS333" s="301"/>
      <c r="AT333" s="301"/>
      <c r="AU333" s="301"/>
      <c r="AV333" s="301"/>
      <c r="AW333" s="301"/>
      <c r="AX333" s="302"/>
      <c r="AY333" s="407"/>
      <c r="AZ333" s="304"/>
      <c r="BA333" s="304"/>
      <c r="BB333" s="408"/>
      <c r="BC333" s="306">
        <f t="shared" si="16"/>
        <v>0</v>
      </c>
      <c r="BD333" s="307"/>
      <c r="BE333" s="307"/>
      <c r="BF333" s="308"/>
      <c r="BG333" s="309"/>
      <c r="BH333" s="310"/>
      <c r="BI333" s="310"/>
      <c r="BJ333" s="311"/>
      <c r="BK333" s="312">
        <f t="shared" si="17"/>
        <v>0</v>
      </c>
      <c r="BL333" s="313"/>
      <c r="BM333" s="313"/>
      <c r="BN333" s="313"/>
      <c r="BO333" s="313"/>
      <c r="BP333" s="314"/>
      <c r="BQ333" s="294"/>
      <c r="BR333" s="295"/>
      <c r="BS333" s="295"/>
      <c r="BT333" s="295"/>
      <c r="BU333" s="295"/>
      <c r="BV333" s="295"/>
      <c r="BW333" s="296"/>
      <c r="BX333" s="294"/>
      <c r="BY333" s="295"/>
      <c r="BZ333" s="295"/>
      <c r="CA333" s="295"/>
      <c r="CB333" s="295"/>
      <c r="CC333" s="296"/>
      <c r="CD333" s="294"/>
      <c r="CE333" s="295"/>
      <c r="CF333" s="295"/>
      <c r="CG333" s="295"/>
      <c r="CH333" s="295"/>
      <c r="CI333" s="296"/>
    </row>
    <row r="334" spans="1:87" ht="18" customHeight="1" x14ac:dyDescent="0.25">
      <c r="A334" s="75"/>
      <c r="B334" s="327"/>
      <c r="C334" s="328"/>
      <c r="D334" s="328"/>
      <c r="E334" s="328"/>
      <c r="F334" s="328"/>
      <c r="G334" s="328"/>
      <c r="H334" s="328"/>
      <c r="I334" s="328"/>
      <c r="J334" s="328"/>
      <c r="K334" s="328"/>
      <c r="L334" s="328"/>
      <c r="M334" s="328"/>
      <c r="N334" s="328"/>
      <c r="O334" s="328"/>
      <c r="P334" s="328"/>
      <c r="Q334" s="328"/>
      <c r="R334" s="328"/>
      <c r="S334" s="328"/>
      <c r="T334" s="328"/>
      <c r="U334" s="328"/>
      <c r="V334" s="328"/>
      <c r="W334" s="328"/>
      <c r="X334" s="328"/>
      <c r="Y334" s="329"/>
      <c r="Z334" s="336"/>
      <c r="AA334" s="337"/>
      <c r="AB334" s="337"/>
      <c r="AC334" s="337"/>
      <c r="AD334" s="338"/>
      <c r="AE334" s="336"/>
      <c r="AF334" s="337"/>
      <c r="AG334" s="337"/>
      <c r="AH334" s="337"/>
      <c r="AI334" s="337"/>
      <c r="AJ334" s="337"/>
      <c r="AK334" s="300"/>
      <c r="AL334" s="301"/>
      <c r="AM334" s="301"/>
      <c r="AN334" s="301"/>
      <c r="AO334" s="301"/>
      <c r="AP334" s="301"/>
      <c r="AQ334" s="301"/>
      <c r="AR334" s="301"/>
      <c r="AS334" s="301"/>
      <c r="AT334" s="301"/>
      <c r="AU334" s="301"/>
      <c r="AV334" s="301"/>
      <c r="AW334" s="301"/>
      <c r="AX334" s="302"/>
      <c r="AY334" s="407"/>
      <c r="AZ334" s="304"/>
      <c r="BA334" s="304"/>
      <c r="BB334" s="408"/>
      <c r="BC334" s="306">
        <f t="shared" si="16"/>
        <v>0</v>
      </c>
      <c r="BD334" s="307"/>
      <c r="BE334" s="307"/>
      <c r="BF334" s="308"/>
      <c r="BG334" s="309"/>
      <c r="BH334" s="310"/>
      <c r="BI334" s="310"/>
      <c r="BJ334" s="311"/>
      <c r="BK334" s="312">
        <f t="shared" si="17"/>
        <v>0</v>
      </c>
      <c r="BL334" s="313"/>
      <c r="BM334" s="313"/>
      <c r="BN334" s="313"/>
      <c r="BO334" s="313"/>
      <c r="BP334" s="314"/>
      <c r="BQ334" s="294"/>
      <c r="BR334" s="295"/>
      <c r="BS334" s="295"/>
      <c r="BT334" s="295"/>
      <c r="BU334" s="295"/>
      <c r="BV334" s="295"/>
      <c r="BW334" s="296"/>
      <c r="BX334" s="294"/>
      <c r="BY334" s="295"/>
      <c r="BZ334" s="295"/>
      <c r="CA334" s="295"/>
      <c r="CB334" s="295"/>
      <c r="CC334" s="296"/>
      <c r="CD334" s="294"/>
      <c r="CE334" s="295"/>
      <c r="CF334" s="295"/>
      <c r="CG334" s="295"/>
      <c r="CH334" s="295"/>
      <c r="CI334" s="296"/>
    </row>
    <row r="335" spans="1:87" ht="18" customHeight="1" x14ac:dyDescent="0.25">
      <c r="A335" s="75"/>
      <c r="B335" s="327"/>
      <c r="C335" s="328"/>
      <c r="D335" s="328"/>
      <c r="E335" s="328"/>
      <c r="F335" s="328"/>
      <c r="G335" s="328"/>
      <c r="H335" s="328"/>
      <c r="I335" s="328"/>
      <c r="J335" s="328"/>
      <c r="K335" s="328"/>
      <c r="L335" s="328"/>
      <c r="M335" s="328"/>
      <c r="N335" s="328"/>
      <c r="O335" s="328"/>
      <c r="P335" s="328"/>
      <c r="Q335" s="328"/>
      <c r="R335" s="328"/>
      <c r="S335" s="328"/>
      <c r="T335" s="328"/>
      <c r="U335" s="328"/>
      <c r="V335" s="328"/>
      <c r="W335" s="328"/>
      <c r="X335" s="328"/>
      <c r="Y335" s="329"/>
      <c r="Z335" s="336"/>
      <c r="AA335" s="337"/>
      <c r="AB335" s="337"/>
      <c r="AC335" s="337"/>
      <c r="AD335" s="338"/>
      <c r="AE335" s="336"/>
      <c r="AF335" s="337"/>
      <c r="AG335" s="337"/>
      <c r="AH335" s="337"/>
      <c r="AI335" s="337"/>
      <c r="AJ335" s="337"/>
      <c r="AK335" s="300"/>
      <c r="AL335" s="301"/>
      <c r="AM335" s="301"/>
      <c r="AN335" s="301"/>
      <c r="AO335" s="301"/>
      <c r="AP335" s="301"/>
      <c r="AQ335" s="301"/>
      <c r="AR335" s="301"/>
      <c r="AS335" s="301"/>
      <c r="AT335" s="301"/>
      <c r="AU335" s="301"/>
      <c r="AV335" s="301"/>
      <c r="AW335" s="301"/>
      <c r="AX335" s="302"/>
      <c r="AY335" s="407"/>
      <c r="AZ335" s="304"/>
      <c r="BA335" s="304"/>
      <c r="BB335" s="408"/>
      <c r="BC335" s="306">
        <f t="shared" si="16"/>
        <v>0</v>
      </c>
      <c r="BD335" s="307"/>
      <c r="BE335" s="307"/>
      <c r="BF335" s="308"/>
      <c r="BG335" s="309"/>
      <c r="BH335" s="310"/>
      <c r="BI335" s="310"/>
      <c r="BJ335" s="311"/>
      <c r="BK335" s="312">
        <f t="shared" si="17"/>
        <v>0</v>
      </c>
      <c r="BL335" s="313"/>
      <c r="BM335" s="313"/>
      <c r="BN335" s="313"/>
      <c r="BO335" s="313"/>
      <c r="BP335" s="314"/>
      <c r="BQ335" s="294"/>
      <c r="BR335" s="295"/>
      <c r="BS335" s="295"/>
      <c r="BT335" s="295"/>
      <c r="BU335" s="295"/>
      <c r="BV335" s="295"/>
      <c r="BW335" s="296"/>
      <c r="BX335" s="294"/>
      <c r="BY335" s="295"/>
      <c r="BZ335" s="295"/>
      <c r="CA335" s="295"/>
      <c r="CB335" s="295"/>
      <c r="CC335" s="296"/>
      <c r="CD335" s="294"/>
      <c r="CE335" s="295"/>
      <c r="CF335" s="295"/>
      <c r="CG335" s="295"/>
      <c r="CH335" s="295"/>
      <c r="CI335" s="296"/>
    </row>
    <row r="336" spans="1:87" ht="18" customHeight="1" x14ac:dyDescent="0.25">
      <c r="A336" s="75"/>
      <c r="B336" s="327"/>
      <c r="C336" s="328"/>
      <c r="D336" s="328"/>
      <c r="E336" s="328"/>
      <c r="F336" s="328"/>
      <c r="G336" s="328"/>
      <c r="H336" s="328"/>
      <c r="I336" s="328"/>
      <c r="J336" s="328"/>
      <c r="K336" s="328"/>
      <c r="L336" s="328"/>
      <c r="M336" s="328"/>
      <c r="N336" s="328"/>
      <c r="O336" s="328"/>
      <c r="P336" s="328"/>
      <c r="Q336" s="328"/>
      <c r="R336" s="328"/>
      <c r="S336" s="328"/>
      <c r="T336" s="328"/>
      <c r="U336" s="328"/>
      <c r="V336" s="328"/>
      <c r="W336" s="328"/>
      <c r="X336" s="328"/>
      <c r="Y336" s="329"/>
      <c r="Z336" s="336"/>
      <c r="AA336" s="337"/>
      <c r="AB336" s="337"/>
      <c r="AC336" s="337"/>
      <c r="AD336" s="338"/>
      <c r="AE336" s="336"/>
      <c r="AF336" s="337"/>
      <c r="AG336" s="337"/>
      <c r="AH336" s="337"/>
      <c r="AI336" s="337"/>
      <c r="AJ336" s="337"/>
      <c r="AK336" s="300"/>
      <c r="AL336" s="301"/>
      <c r="AM336" s="301"/>
      <c r="AN336" s="301"/>
      <c r="AO336" s="301"/>
      <c r="AP336" s="301"/>
      <c r="AQ336" s="301"/>
      <c r="AR336" s="301"/>
      <c r="AS336" s="301"/>
      <c r="AT336" s="301"/>
      <c r="AU336" s="301"/>
      <c r="AV336" s="301"/>
      <c r="AW336" s="301"/>
      <c r="AX336" s="302"/>
      <c r="AY336" s="407"/>
      <c r="AZ336" s="304"/>
      <c r="BA336" s="304"/>
      <c r="BB336" s="408"/>
      <c r="BC336" s="306">
        <f t="shared" si="16"/>
        <v>0</v>
      </c>
      <c r="BD336" s="307"/>
      <c r="BE336" s="307"/>
      <c r="BF336" s="308"/>
      <c r="BG336" s="309"/>
      <c r="BH336" s="310"/>
      <c r="BI336" s="310"/>
      <c r="BJ336" s="311"/>
      <c r="BK336" s="312">
        <f t="shared" si="17"/>
        <v>0</v>
      </c>
      <c r="BL336" s="313"/>
      <c r="BM336" s="313"/>
      <c r="BN336" s="313"/>
      <c r="BO336" s="313"/>
      <c r="BP336" s="314"/>
      <c r="BQ336" s="294"/>
      <c r="BR336" s="295"/>
      <c r="BS336" s="295"/>
      <c r="BT336" s="295"/>
      <c r="BU336" s="295"/>
      <c r="BV336" s="295"/>
      <c r="BW336" s="296"/>
      <c r="BX336" s="294"/>
      <c r="BY336" s="295"/>
      <c r="BZ336" s="295"/>
      <c r="CA336" s="295"/>
      <c r="CB336" s="295"/>
      <c r="CC336" s="296"/>
      <c r="CD336" s="294"/>
      <c r="CE336" s="295"/>
      <c r="CF336" s="295"/>
      <c r="CG336" s="295"/>
      <c r="CH336" s="295"/>
      <c r="CI336" s="296"/>
    </row>
    <row r="337" spans="1:87" ht="18" customHeight="1" x14ac:dyDescent="0.25">
      <c r="A337" s="75"/>
      <c r="B337" s="327"/>
      <c r="C337" s="328"/>
      <c r="D337" s="328"/>
      <c r="E337" s="328"/>
      <c r="F337" s="328"/>
      <c r="G337" s="328"/>
      <c r="H337" s="328"/>
      <c r="I337" s="328"/>
      <c r="J337" s="328"/>
      <c r="K337" s="328"/>
      <c r="L337" s="328"/>
      <c r="M337" s="328"/>
      <c r="N337" s="328"/>
      <c r="O337" s="328"/>
      <c r="P337" s="328"/>
      <c r="Q337" s="328"/>
      <c r="R337" s="328"/>
      <c r="S337" s="328"/>
      <c r="T337" s="328"/>
      <c r="U337" s="328"/>
      <c r="V337" s="328"/>
      <c r="W337" s="328"/>
      <c r="X337" s="328"/>
      <c r="Y337" s="329"/>
      <c r="Z337" s="336"/>
      <c r="AA337" s="337"/>
      <c r="AB337" s="337"/>
      <c r="AC337" s="337"/>
      <c r="AD337" s="338"/>
      <c r="AE337" s="336"/>
      <c r="AF337" s="337"/>
      <c r="AG337" s="337"/>
      <c r="AH337" s="337"/>
      <c r="AI337" s="337"/>
      <c r="AJ337" s="337"/>
      <c r="AK337" s="300"/>
      <c r="AL337" s="301"/>
      <c r="AM337" s="301"/>
      <c r="AN337" s="301"/>
      <c r="AO337" s="301"/>
      <c r="AP337" s="301"/>
      <c r="AQ337" s="301"/>
      <c r="AR337" s="301"/>
      <c r="AS337" s="301"/>
      <c r="AT337" s="301"/>
      <c r="AU337" s="301"/>
      <c r="AV337" s="301"/>
      <c r="AW337" s="301"/>
      <c r="AX337" s="302"/>
      <c r="AY337" s="407"/>
      <c r="AZ337" s="304"/>
      <c r="BA337" s="304"/>
      <c r="BB337" s="408"/>
      <c r="BC337" s="306">
        <f t="shared" si="16"/>
        <v>0</v>
      </c>
      <c r="BD337" s="307"/>
      <c r="BE337" s="307"/>
      <c r="BF337" s="308"/>
      <c r="BG337" s="309"/>
      <c r="BH337" s="310"/>
      <c r="BI337" s="310"/>
      <c r="BJ337" s="311"/>
      <c r="BK337" s="312">
        <f t="shared" si="17"/>
        <v>0</v>
      </c>
      <c r="BL337" s="313"/>
      <c r="BM337" s="313"/>
      <c r="BN337" s="313"/>
      <c r="BO337" s="313"/>
      <c r="BP337" s="314"/>
      <c r="BQ337" s="294"/>
      <c r="BR337" s="295"/>
      <c r="BS337" s="295"/>
      <c r="BT337" s="295"/>
      <c r="BU337" s="295"/>
      <c r="BV337" s="295"/>
      <c r="BW337" s="296"/>
      <c r="BX337" s="294"/>
      <c r="BY337" s="295"/>
      <c r="BZ337" s="295"/>
      <c r="CA337" s="295"/>
      <c r="CB337" s="295"/>
      <c r="CC337" s="296"/>
      <c r="CD337" s="294"/>
      <c r="CE337" s="295"/>
      <c r="CF337" s="295"/>
      <c r="CG337" s="295"/>
      <c r="CH337" s="295"/>
      <c r="CI337" s="296"/>
    </row>
    <row r="338" spans="1:87" ht="18" customHeight="1" x14ac:dyDescent="0.25">
      <c r="A338" s="75"/>
      <c r="B338" s="327"/>
      <c r="C338" s="328"/>
      <c r="D338" s="328"/>
      <c r="E338" s="328"/>
      <c r="F338" s="328"/>
      <c r="G338" s="328"/>
      <c r="H338" s="328"/>
      <c r="I338" s="328"/>
      <c r="J338" s="328"/>
      <c r="K338" s="328"/>
      <c r="L338" s="328"/>
      <c r="M338" s="328"/>
      <c r="N338" s="328"/>
      <c r="O338" s="328"/>
      <c r="P338" s="328"/>
      <c r="Q338" s="328"/>
      <c r="R338" s="328"/>
      <c r="S338" s="328"/>
      <c r="T338" s="328"/>
      <c r="U338" s="328"/>
      <c r="V338" s="328"/>
      <c r="W338" s="328"/>
      <c r="X338" s="328"/>
      <c r="Y338" s="329"/>
      <c r="Z338" s="336"/>
      <c r="AA338" s="337"/>
      <c r="AB338" s="337"/>
      <c r="AC338" s="337"/>
      <c r="AD338" s="338"/>
      <c r="AE338" s="336"/>
      <c r="AF338" s="337"/>
      <c r="AG338" s="337"/>
      <c r="AH338" s="337"/>
      <c r="AI338" s="337"/>
      <c r="AJ338" s="337"/>
      <c r="AK338" s="300"/>
      <c r="AL338" s="301"/>
      <c r="AM338" s="301"/>
      <c r="AN338" s="301"/>
      <c r="AO338" s="301"/>
      <c r="AP338" s="301"/>
      <c r="AQ338" s="301"/>
      <c r="AR338" s="301"/>
      <c r="AS338" s="301"/>
      <c r="AT338" s="301"/>
      <c r="AU338" s="301"/>
      <c r="AV338" s="301"/>
      <c r="AW338" s="301"/>
      <c r="AX338" s="302"/>
      <c r="AY338" s="407"/>
      <c r="AZ338" s="304"/>
      <c r="BA338" s="304"/>
      <c r="BB338" s="408"/>
      <c r="BC338" s="306">
        <f t="shared" si="16"/>
        <v>0</v>
      </c>
      <c r="BD338" s="307"/>
      <c r="BE338" s="307"/>
      <c r="BF338" s="308"/>
      <c r="BG338" s="309"/>
      <c r="BH338" s="310"/>
      <c r="BI338" s="310"/>
      <c r="BJ338" s="311"/>
      <c r="BK338" s="312">
        <f t="shared" si="17"/>
        <v>0</v>
      </c>
      <c r="BL338" s="313"/>
      <c r="BM338" s="313"/>
      <c r="BN338" s="313"/>
      <c r="BO338" s="313"/>
      <c r="BP338" s="314"/>
      <c r="BQ338" s="294"/>
      <c r="BR338" s="295"/>
      <c r="BS338" s="295"/>
      <c r="BT338" s="295"/>
      <c r="BU338" s="295"/>
      <c r="BV338" s="295"/>
      <c r="BW338" s="296"/>
      <c r="BX338" s="294"/>
      <c r="BY338" s="295"/>
      <c r="BZ338" s="295"/>
      <c r="CA338" s="295"/>
      <c r="CB338" s="295"/>
      <c r="CC338" s="296"/>
      <c r="CD338" s="294"/>
      <c r="CE338" s="295"/>
      <c r="CF338" s="295"/>
      <c r="CG338" s="295"/>
      <c r="CH338" s="295"/>
      <c r="CI338" s="296"/>
    </row>
    <row r="339" spans="1:87" ht="18" customHeight="1" x14ac:dyDescent="0.25">
      <c r="A339" s="75"/>
      <c r="B339" s="327"/>
      <c r="C339" s="328"/>
      <c r="D339" s="328"/>
      <c r="E339" s="328"/>
      <c r="F339" s="328"/>
      <c r="G339" s="328"/>
      <c r="H339" s="328"/>
      <c r="I339" s="328"/>
      <c r="J339" s="328"/>
      <c r="K339" s="328"/>
      <c r="L339" s="328"/>
      <c r="M339" s="328"/>
      <c r="N339" s="328"/>
      <c r="O339" s="328"/>
      <c r="P339" s="328"/>
      <c r="Q339" s="328"/>
      <c r="R339" s="328"/>
      <c r="S339" s="328"/>
      <c r="T339" s="328"/>
      <c r="U339" s="328"/>
      <c r="V339" s="328"/>
      <c r="W339" s="328"/>
      <c r="X339" s="328"/>
      <c r="Y339" s="329"/>
      <c r="Z339" s="336"/>
      <c r="AA339" s="337"/>
      <c r="AB339" s="337"/>
      <c r="AC339" s="337"/>
      <c r="AD339" s="338"/>
      <c r="AE339" s="336"/>
      <c r="AF339" s="337"/>
      <c r="AG339" s="337"/>
      <c r="AH339" s="337"/>
      <c r="AI339" s="337"/>
      <c r="AJ339" s="337"/>
      <c r="AK339" s="300"/>
      <c r="AL339" s="301"/>
      <c r="AM339" s="301"/>
      <c r="AN339" s="301"/>
      <c r="AO339" s="301"/>
      <c r="AP339" s="301"/>
      <c r="AQ339" s="301"/>
      <c r="AR339" s="301"/>
      <c r="AS339" s="301"/>
      <c r="AT339" s="301"/>
      <c r="AU339" s="301"/>
      <c r="AV339" s="301"/>
      <c r="AW339" s="301"/>
      <c r="AX339" s="302"/>
      <c r="AY339" s="407"/>
      <c r="AZ339" s="304"/>
      <c r="BA339" s="304"/>
      <c r="BB339" s="408"/>
      <c r="BC339" s="306">
        <f t="shared" si="16"/>
        <v>0</v>
      </c>
      <c r="BD339" s="307"/>
      <c r="BE339" s="307"/>
      <c r="BF339" s="308"/>
      <c r="BG339" s="309"/>
      <c r="BH339" s="310"/>
      <c r="BI339" s="310"/>
      <c r="BJ339" s="311"/>
      <c r="BK339" s="312">
        <f t="shared" si="17"/>
        <v>0</v>
      </c>
      <c r="BL339" s="313"/>
      <c r="BM339" s="313"/>
      <c r="BN339" s="313"/>
      <c r="BO339" s="313"/>
      <c r="BP339" s="314"/>
      <c r="BQ339" s="294"/>
      <c r="BR339" s="295"/>
      <c r="BS339" s="295"/>
      <c r="BT339" s="295"/>
      <c r="BU339" s="295"/>
      <c r="BV339" s="295"/>
      <c r="BW339" s="296"/>
      <c r="BX339" s="294"/>
      <c r="BY339" s="295"/>
      <c r="BZ339" s="295"/>
      <c r="CA339" s="295"/>
      <c r="CB339" s="295"/>
      <c r="CC339" s="296"/>
      <c r="CD339" s="294"/>
      <c r="CE339" s="295"/>
      <c r="CF339" s="295"/>
      <c r="CG339" s="295"/>
      <c r="CH339" s="295"/>
      <c r="CI339" s="296"/>
    </row>
    <row r="340" spans="1:87" ht="18" customHeight="1" x14ac:dyDescent="0.25">
      <c r="A340" s="75"/>
      <c r="B340" s="327"/>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9"/>
      <c r="Z340" s="336"/>
      <c r="AA340" s="337"/>
      <c r="AB340" s="337"/>
      <c r="AC340" s="337"/>
      <c r="AD340" s="338"/>
      <c r="AE340" s="336"/>
      <c r="AF340" s="337"/>
      <c r="AG340" s="337"/>
      <c r="AH340" s="337"/>
      <c r="AI340" s="337"/>
      <c r="AJ340" s="337"/>
      <c r="AK340" s="300"/>
      <c r="AL340" s="301"/>
      <c r="AM340" s="301"/>
      <c r="AN340" s="301"/>
      <c r="AO340" s="301"/>
      <c r="AP340" s="301"/>
      <c r="AQ340" s="301"/>
      <c r="AR340" s="301"/>
      <c r="AS340" s="301"/>
      <c r="AT340" s="301"/>
      <c r="AU340" s="301"/>
      <c r="AV340" s="301"/>
      <c r="AW340" s="301"/>
      <c r="AX340" s="302"/>
      <c r="AY340" s="407"/>
      <c r="AZ340" s="304"/>
      <c r="BA340" s="304"/>
      <c r="BB340" s="408"/>
      <c r="BC340" s="306">
        <f t="shared" si="16"/>
        <v>0</v>
      </c>
      <c r="BD340" s="307"/>
      <c r="BE340" s="307"/>
      <c r="BF340" s="308"/>
      <c r="BG340" s="309"/>
      <c r="BH340" s="310"/>
      <c r="BI340" s="310"/>
      <c r="BJ340" s="311"/>
      <c r="BK340" s="312">
        <f t="shared" si="17"/>
        <v>0</v>
      </c>
      <c r="BL340" s="313"/>
      <c r="BM340" s="313"/>
      <c r="BN340" s="313"/>
      <c r="BO340" s="313"/>
      <c r="BP340" s="314"/>
      <c r="BQ340" s="294"/>
      <c r="BR340" s="295"/>
      <c r="BS340" s="295"/>
      <c r="BT340" s="295"/>
      <c r="BU340" s="295"/>
      <c r="BV340" s="295"/>
      <c r="BW340" s="296"/>
      <c r="BX340" s="294"/>
      <c r="BY340" s="295"/>
      <c r="BZ340" s="295"/>
      <c r="CA340" s="295"/>
      <c r="CB340" s="295"/>
      <c r="CC340" s="296"/>
      <c r="CD340" s="294"/>
      <c r="CE340" s="295"/>
      <c r="CF340" s="295"/>
      <c r="CG340" s="295"/>
      <c r="CH340" s="295"/>
      <c r="CI340" s="296"/>
    </row>
    <row r="341" spans="1:87" ht="18" customHeight="1" x14ac:dyDescent="0.25">
      <c r="A341" s="75"/>
      <c r="B341" s="327"/>
      <c r="C341" s="328"/>
      <c r="D341" s="328"/>
      <c r="E341" s="328"/>
      <c r="F341" s="328"/>
      <c r="G341" s="328"/>
      <c r="H341" s="328"/>
      <c r="I341" s="328"/>
      <c r="J341" s="328"/>
      <c r="K341" s="328"/>
      <c r="L341" s="328"/>
      <c r="M341" s="328"/>
      <c r="N341" s="328"/>
      <c r="O341" s="328"/>
      <c r="P341" s="328"/>
      <c r="Q341" s="328"/>
      <c r="R341" s="328"/>
      <c r="S341" s="328"/>
      <c r="T341" s="328"/>
      <c r="U341" s="328"/>
      <c r="V341" s="328"/>
      <c r="W341" s="328"/>
      <c r="X341" s="328"/>
      <c r="Y341" s="329"/>
      <c r="Z341" s="336"/>
      <c r="AA341" s="337"/>
      <c r="AB341" s="337"/>
      <c r="AC341" s="337"/>
      <c r="AD341" s="338"/>
      <c r="AE341" s="336"/>
      <c r="AF341" s="337"/>
      <c r="AG341" s="337"/>
      <c r="AH341" s="337"/>
      <c r="AI341" s="337"/>
      <c r="AJ341" s="337"/>
      <c r="AK341" s="300"/>
      <c r="AL341" s="301"/>
      <c r="AM341" s="301"/>
      <c r="AN341" s="301"/>
      <c r="AO341" s="301"/>
      <c r="AP341" s="301"/>
      <c r="AQ341" s="301"/>
      <c r="AR341" s="301"/>
      <c r="AS341" s="301"/>
      <c r="AT341" s="301"/>
      <c r="AU341" s="301"/>
      <c r="AV341" s="301"/>
      <c r="AW341" s="301"/>
      <c r="AX341" s="302"/>
      <c r="AY341" s="407"/>
      <c r="AZ341" s="304"/>
      <c r="BA341" s="304"/>
      <c r="BB341" s="408"/>
      <c r="BC341" s="306">
        <f t="shared" si="16"/>
        <v>0</v>
      </c>
      <c r="BD341" s="307"/>
      <c r="BE341" s="307"/>
      <c r="BF341" s="308"/>
      <c r="BG341" s="309"/>
      <c r="BH341" s="310"/>
      <c r="BI341" s="310"/>
      <c r="BJ341" s="311"/>
      <c r="BK341" s="312">
        <f t="shared" si="17"/>
        <v>0</v>
      </c>
      <c r="BL341" s="313"/>
      <c r="BM341" s="313"/>
      <c r="BN341" s="313"/>
      <c r="BO341" s="313"/>
      <c r="BP341" s="314"/>
      <c r="BQ341" s="294"/>
      <c r="BR341" s="295"/>
      <c r="BS341" s="295"/>
      <c r="BT341" s="295"/>
      <c r="BU341" s="295"/>
      <c r="BV341" s="295"/>
      <c r="BW341" s="296"/>
      <c r="BX341" s="294"/>
      <c r="BY341" s="295"/>
      <c r="BZ341" s="295"/>
      <c r="CA341" s="295"/>
      <c r="CB341" s="295"/>
      <c r="CC341" s="296"/>
      <c r="CD341" s="294"/>
      <c r="CE341" s="295"/>
      <c r="CF341" s="295"/>
      <c r="CG341" s="295"/>
      <c r="CH341" s="295"/>
      <c r="CI341" s="296"/>
    </row>
    <row r="342" spans="1:87" ht="18" customHeight="1" x14ac:dyDescent="0.25">
      <c r="A342" s="75"/>
      <c r="B342" s="327"/>
      <c r="C342" s="328"/>
      <c r="D342" s="328"/>
      <c r="E342" s="328"/>
      <c r="F342" s="328"/>
      <c r="G342" s="328"/>
      <c r="H342" s="328"/>
      <c r="I342" s="328"/>
      <c r="J342" s="328"/>
      <c r="K342" s="328"/>
      <c r="L342" s="328"/>
      <c r="M342" s="328"/>
      <c r="N342" s="328"/>
      <c r="O342" s="328"/>
      <c r="P342" s="328"/>
      <c r="Q342" s="328"/>
      <c r="R342" s="328"/>
      <c r="S342" s="328"/>
      <c r="T342" s="328"/>
      <c r="U342" s="328"/>
      <c r="V342" s="328"/>
      <c r="W342" s="328"/>
      <c r="X342" s="328"/>
      <c r="Y342" s="329"/>
      <c r="Z342" s="336"/>
      <c r="AA342" s="337"/>
      <c r="AB342" s="337"/>
      <c r="AC342" s="337"/>
      <c r="AD342" s="338"/>
      <c r="AE342" s="336"/>
      <c r="AF342" s="337"/>
      <c r="AG342" s="337"/>
      <c r="AH342" s="337"/>
      <c r="AI342" s="337"/>
      <c r="AJ342" s="337"/>
      <c r="AK342" s="300"/>
      <c r="AL342" s="301"/>
      <c r="AM342" s="301"/>
      <c r="AN342" s="301"/>
      <c r="AO342" s="301"/>
      <c r="AP342" s="301"/>
      <c r="AQ342" s="301"/>
      <c r="AR342" s="301"/>
      <c r="AS342" s="301"/>
      <c r="AT342" s="301"/>
      <c r="AU342" s="301"/>
      <c r="AV342" s="301"/>
      <c r="AW342" s="301"/>
      <c r="AX342" s="302"/>
      <c r="AY342" s="407"/>
      <c r="AZ342" s="304"/>
      <c r="BA342" s="304"/>
      <c r="BB342" s="408"/>
      <c r="BC342" s="306">
        <f t="shared" si="16"/>
        <v>0</v>
      </c>
      <c r="BD342" s="307"/>
      <c r="BE342" s="307"/>
      <c r="BF342" s="308"/>
      <c r="BG342" s="309"/>
      <c r="BH342" s="310"/>
      <c r="BI342" s="310"/>
      <c r="BJ342" s="311"/>
      <c r="BK342" s="312">
        <f t="shared" si="17"/>
        <v>0</v>
      </c>
      <c r="BL342" s="313"/>
      <c r="BM342" s="313"/>
      <c r="BN342" s="313"/>
      <c r="BO342" s="313"/>
      <c r="BP342" s="314"/>
      <c r="BQ342" s="294"/>
      <c r="BR342" s="295"/>
      <c r="BS342" s="295"/>
      <c r="BT342" s="295"/>
      <c r="BU342" s="295"/>
      <c r="BV342" s="295"/>
      <c r="BW342" s="296"/>
      <c r="BX342" s="294"/>
      <c r="BY342" s="295"/>
      <c r="BZ342" s="295"/>
      <c r="CA342" s="295"/>
      <c r="CB342" s="295"/>
      <c r="CC342" s="296"/>
      <c r="CD342" s="294"/>
      <c r="CE342" s="295"/>
      <c r="CF342" s="295"/>
      <c r="CG342" s="295"/>
      <c r="CH342" s="295"/>
      <c r="CI342" s="296"/>
    </row>
    <row r="343" spans="1:87" ht="18" customHeight="1" thickBot="1" x14ac:dyDescent="0.3">
      <c r="A343" s="75"/>
      <c r="B343" s="330"/>
      <c r="C343" s="331"/>
      <c r="D343" s="331"/>
      <c r="E343" s="331"/>
      <c r="F343" s="331"/>
      <c r="G343" s="331"/>
      <c r="H343" s="331"/>
      <c r="I343" s="331"/>
      <c r="J343" s="331"/>
      <c r="K343" s="331"/>
      <c r="L343" s="331"/>
      <c r="M343" s="331"/>
      <c r="N343" s="331"/>
      <c r="O343" s="331"/>
      <c r="P343" s="331"/>
      <c r="Q343" s="331"/>
      <c r="R343" s="331"/>
      <c r="S343" s="331"/>
      <c r="T343" s="331"/>
      <c r="U343" s="331"/>
      <c r="V343" s="331"/>
      <c r="W343" s="331"/>
      <c r="X343" s="331"/>
      <c r="Y343" s="332"/>
      <c r="Z343" s="339"/>
      <c r="AA343" s="340"/>
      <c r="AB343" s="340"/>
      <c r="AC343" s="340"/>
      <c r="AD343" s="341"/>
      <c r="AE343" s="339"/>
      <c r="AF343" s="340"/>
      <c r="AG343" s="340"/>
      <c r="AH343" s="340"/>
      <c r="AI343" s="340"/>
      <c r="AJ343" s="340"/>
      <c r="AK343" s="392"/>
      <c r="AL343" s="393"/>
      <c r="AM343" s="393"/>
      <c r="AN343" s="393"/>
      <c r="AO343" s="393"/>
      <c r="AP343" s="393"/>
      <c r="AQ343" s="393"/>
      <c r="AR343" s="393"/>
      <c r="AS343" s="393"/>
      <c r="AT343" s="393"/>
      <c r="AU343" s="393"/>
      <c r="AV343" s="393"/>
      <c r="AW343" s="393"/>
      <c r="AX343" s="394"/>
      <c r="AY343" s="411"/>
      <c r="AZ343" s="396"/>
      <c r="BA343" s="396"/>
      <c r="BB343" s="412"/>
      <c r="BC343" s="398">
        <f t="shared" si="16"/>
        <v>0</v>
      </c>
      <c r="BD343" s="399"/>
      <c r="BE343" s="399"/>
      <c r="BF343" s="400"/>
      <c r="BG343" s="401"/>
      <c r="BH343" s="402"/>
      <c r="BI343" s="402"/>
      <c r="BJ343" s="403"/>
      <c r="BK343" s="404">
        <f t="shared" si="17"/>
        <v>0</v>
      </c>
      <c r="BL343" s="405"/>
      <c r="BM343" s="405"/>
      <c r="BN343" s="405"/>
      <c r="BO343" s="405"/>
      <c r="BP343" s="406"/>
      <c r="BQ343" s="297"/>
      <c r="BR343" s="298"/>
      <c r="BS343" s="298"/>
      <c r="BT343" s="298"/>
      <c r="BU343" s="298"/>
      <c r="BV343" s="298"/>
      <c r="BW343" s="299"/>
      <c r="BX343" s="297"/>
      <c r="BY343" s="298"/>
      <c r="BZ343" s="298"/>
      <c r="CA343" s="298"/>
      <c r="CB343" s="298"/>
      <c r="CC343" s="299"/>
      <c r="CD343" s="297"/>
      <c r="CE343" s="298"/>
      <c r="CF343" s="298"/>
      <c r="CG343" s="298"/>
      <c r="CH343" s="298"/>
      <c r="CI343" s="299"/>
    </row>
    <row r="344" spans="1:87" ht="18" customHeight="1" thickBot="1" x14ac:dyDescent="0.3">
      <c r="A344" s="75"/>
      <c r="B344" s="377"/>
      <c r="C344" s="378"/>
      <c r="D344" s="378"/>
      <c r="E344" s="378"/>
      <c r="F344" s="378"/>
      <c r="G344" s="378"/>
      <c r="H344" s="378"/>
      <c r="I344" s="378"/>
      <c r="J344" s="378"/>
      <c r="K344" s="378"/>
      <c r="L344" s="378"/>
      <c r="M344" s="378"/>
      <c r="N344" s="378"/>
      <c r="O344" s="378"/>
      <c r="P344" s="378"/>
      <c r="Q344" s="378"/>
      <c r="R344" s="378"/>
      <c r="S344" s="378"/>
      <c r="T344" s="378"/>
      <c r="U344" s="378"/>
      <c r="V344" s="378"/>
      <c r="W344" s="378"/>
      <c r="X344" s="378"/>
      <c r="Y344" s="378"/>
      <c r="Z344" s="378"/>
      <c r="AA344" s="378"/>
      <c r="AB344" s="378"/>
      <c r="AC344" s="378"/>
      <c r="AD344" s="378"/>
      <c r="AE344" s="378"/>
      <c r="AF344" s="378"/>
      <c r="AG344" s="378"/>
      <c r="AH344" s="378"/>
      <c r="AI344" s="378"/>
      <c r="AJ344" s="379"/>
      <c r="AK344" s="380" t="s">
        <v>3</v>
      </c>
      <c r="AL344" s="381"/>
      <c r="AM344" s="381"/>
      <c r="AN344" s="381"/>
      <c r="AO344" s="381"/>
      <c r="AP344" s="381"/>
      <c r="AQ344" s="381"/>
      <c r="AR344" s="381"/>
      <c r="AS344" s="381"/>
      <c r="AT344" s="381"/>
      <c r="AU344" s="381"/>
      <c r="AV344" s="381"/>
      <c r="AW344" s="381"/>
      <c r="AX344" s="381"/>
      <c r="AY344" s="382"/>
      <c r="AZ344" s="382"/>
      <c r="BA344" s="382"/>
      <c r="BB344" s="382"/>
      <c r="BC344" s="382"/>
      <c r="BD344" s="382"/>
      <c r="BE344" s="382"/>
      <c r="BF344" s="382"/>
      <c r="BG344" s="382"/>
      <c r="BH344" s="382"/>
      <c r="BI344" s="382"/>
      <c r="BJ344" s="383"/>
      <c r="BK344" s="384">
        <f>SUM(BK314:BK343)</f>
        <v>0</v>
      </c>
      <c r="BL344" s="385"/>
      <c r="BM344" s="385"/>
      <c r="BN344" s="385"/>
      <c r="BO344" s="385"/>
      <c r="BP344" s="386"/>
      <c r="BQ344" s="387" t="s">
        <v>100</v>
      </c>
      <c r="BR344" s="388"/>
      <c r="BS344" s="388"/>
      <c r="BT344" s="388"/>
      <c r="BU344" s="388"/>
      <c r="BV344" s="388"/>
      <c r="BW344" s="388"/>
      <c r="BX344" s="388"/>
      <c r="BY344" s="388"/>
      <c r="BZ344" s="388"/>
      <c r="CA344" s="388"/>
      <c r="CB344" s="388"/>
      <c r="CC344" s="389"/>
      <c r="CD344" s="390">
        <f>+CD314*AE314</f>
        <v>0</v>
      </c>
      <c r="CE344" s="390"/>
      <c r="CF344" s="390"/>
      <c r="CG344" s="390"/>
      <c r="CH344" s="390"/>
      <c r="CI344" s="391"/>
    </row>
    <row r="345" spans="1:87" ht="18" customHeight="1" thickBot="1" x14ac:dyDescent="0.3">
      <c r="A345" s="75"/>
      <c r="B345" s="76"/>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c r="BG345" s="78"/>
      <c r="BH345" s="78"/>
      <c r="BI345" s="78"/>
      <c r="BJ345" s="78"/>
      <c r="BK345" s="79"/>
      <c r="BL345" s="79"/>
      <c r="BM345" s="79"/>
      <c r="BN345" s="79"/>
      <c r="BO345" s="79"/>
      <c r="BP345" s="79"/>
      <c r="BQ345" s="79"/>
      <c r="BR345" s="79"/>
      <c r="BS345" s="79"/>
      <c r="BT345" s="79"/>
      <c r="BU345" s="79"/>
      <c r="BV345" s="79"/>
      <c r="BW345" s="79"/>
      <c r="BX345" s="79"/>
      <c r="BY345" s="79"/>
      <c r="BZ345" s="79"/>
      <c r="CA345" s="79"/>
      <c r="CB345" s="79"/>
      <c r="CC345" s="79"/>
      <c r="CD345" s="79"/>
      <c r="CE345" s="79"/>
      <c r="CF345" s="79"/>
      <c r="CG345" s="79"/>
      <c r="CH345" s="79"/>
      <c r="CI345" s="79"/>
    </row>
    <row r="346" spans="1:87" ht="18" customHeight="1" x14ac:dyDescent="0.25">
      <c r="A346" s="75"/>
      <c r="B346" s="348" t="s">
        <v>0</v>
      </c>
      <c r="C346" s="349"/>
      <c r="D346" s="349"/>
      <c r="E346" s="349"/>
      <c r="F346" s="349"/>
      <c r="G346" s="349"/>
      <c r="H346" s="349"/>
      <c r="I346" s="349"/>
      <c r="J346" s="349"/>
      <c r="K346" s="349"/>
      <c r="L346" s="349"/>
      <c r="M346" s="349"/>
      <c r="N346" s="349"/>
      <c r="O346" s="349"/>
      <c r="P346" s="349"/>
      <c r="Q346" s="349"/>
      <c r="R346" s="349"/>
      <c r="S346" s="349"/>
      <c r="T346" s="349"/>
      <c r="U346" s="349"/>
      <c r="V346" s="349"/>
      <c r="W346" s="349"/>
      <c r="X346" s="349"/>
      <c r="Y346" s="350"/>
      <c r="Z346" s="348" t="s">
        <v>80</v>
      </c>
      <c r="AA346" s="349"/>
      <c r="AB346" s="349"/>
      <c r="AC346" s="349"/>
      <c r="AD346" s="350"/>
      <c r="AE346" s="357" t="s">
        <v>79</v>
      </c>
      <c r="AF346" s="358"/>
      <c r="AG346" s="358"/>
      <c r="AH346" s="358"/>
      <c r="AI346" s="358"/>
      <c r="AJ346" s="359"/>
      <c r="AK346" s="357" t="s">
        <v>81</v>
      </c>
      <c r="AL346" s="358"/>
      <c r="AM346" s="358"/>
      <c r="AN346" s="358"/>
      <c r="AO346" s="358"/>
      <c r="AP346" s="358"/>
      <c r="AQ346" s="358"/>
      <c r="AR346" s="358"/>
      <c r="AS346" s="358"/>
      <c r="AT346" s="358"/>
      <c r="AU346" s="358"/>
      <c r="AV346" s="358"/>
      <c r="AW346" s="358"/>
      <c r="AX346" s="359"/>
      <c r="AY346" s="357" t="s">
        <v>1</v>
      </c>
      <c r="AZ346" s="358"/>
      <c r="BA346" s="358"/>
      <c r="BB346" s="359"/>
      <c r="BC346" s="348" t="s">
        <v>104</v>
      </c>
      <c r="BD346" s="349"/>
      <c r="BE346" s="349"/>
      <c r="BF346" s="350"/>
      <c r="BG346" s="366" t="s">
        <v>82</v>
      </c>
      <c r="BH346" s="367"/>
      <c r="BI346" s="367"/>
      <c r="BJ346" s="368"/>
      <c r="BK346" s="315" t="s">
        <v>99</v>
      </c>
      <c r="BL346" s="316"/>
      <c r="BM346" s="316"/>
      <c r="BN346" s="316"/>
      <c r="BO346" s="316"/>
      <c r="BP346" s="317"/>
      <c r="BQ346" s="315" t="s">
        <v>83</v>
      </c>
      <c r="BR346" s="316"/>
      <c r="BS346" s="316"/>
      <c r="BT346" s="316"/>
      <c r="BU346" s="316"/>
      <c r="BV346" s="316"/>
      <c r="BW346" s="317"/>
      <c r="BX346" s="315" t="s">
        <v>84</v>
      </c>
      <c r="BY346" s="316"/>
      <c r="BZ346" s="316"/>
      <c r="CA346" s="316"/>
      <c r="CB346" s="316"/>
      <c r="CC346" s="317"/>
      <c r="CD346" s="315" t="s">
        <v>85</v>
      </c>
      <c r="CE346" s="316"/>
      <c r="CF346" s="316"/>
      <c r="CG346" s="316"/>
      <c r="CH346" s="316"/>
      <c r="CI346" s="317"/>
    </row>
    <row r="347" spans="1:87" ht="18" customHeight="1" x14ac:dyDescent="0.25">
      <c r="A347" s="75"/>
      <c r="B347" s="351"/>
      <c r="C347" s="352"/>
      <c r="D347" s="352"/>
      <c r="E347" s="352"/>
      <c r="F347" s="352"/>
      <c r="G347" s="352"/>
      <c r="H347" s="352"/>
      <c r="I347" s="352"/>
      <c r="J347" s="352"/>
      <c r="K347" s="352"/>
      <c r="L347" s="352"/>
      <c r="M347" s="352"/>
      <c r="N347" s="352"/>
      <c r="O347" s="352"/>
      <c r="P347" s="352"/>
      <c r="Q347" s="352"/>
      <c r="R347" s="352"/>
      <c r="S347" s="352"/>
      <c r="T347" s="352"/>
      <c r="U347" s="352"/>
      <c r="V347" s="352"/>
      <c r="W347" s="352"/>
      <c r="X347" s="352"/>
      <c r="Y347" s="353"/>
      <c r="Z347" s="351"/>
      <c r="AA347" s="352"/>
      <c r="AB347" s="352"/>
      <c r="AC347" s="352"/>
      <c r="AD347" s="353"/>
      <c r="AE347" s="360"/>
      <c r="AF347" s="361"/>
      <c r="AG347" s="361"/>
      <c r="AH347" s="361"/>
      <c r="AI347" s="361"/>
      <c r="AJ347" s="362"/>
      <c r="AK347" s="360"/>
      <c r="AL347" s="361"/>
      <c r="AM347" s="361"/>
      <c r="AN347" s="361"/>
      <c r="AO347" s="361"/>
      <c r="AP347" s="361"/>
      <c r="AQ347" s="361"/>
      <c r="AR347" s="361"/>
      <c r="AS347" s="361"/>
      <c r="AT347" s="361"/>
      <c r="AU347" s="361"/>
      <c r="AV347" s="361"/>
      <c r="AW347" s="361"/>
      <c r="AX347" s="362"/>
      <c r="AY347" s="360"/>
      <c r="AZ347" s="361"/>
      <c r="BA347" s="361"/>
      <c r="BB347" s="362"/>
      <c r="BC347" s="351"/>
      <c r="BD347" s="352"/>
      <c r="BE347" s="352"/>
      <c r="BF347" s="353"/>
      <c r="BG347" s="369"/>
      <c r="BH347" s="370"/>
      <c r="BI347" s="370"/>
      <c r="BJ347" s="371"/>
      <c r="BK347" s="318"/>
      <c r="BL347" s="319"/>
      <c r="BM347" s="319"/>
      <c r="BN347" s="319"/>
      <c r="BO347" s="319"/>
      <c r="BP347" s="320"/>
      <c r="BQ347" s="318"/>
      <c r="BR347" s="319"/>
      <c r="BS347" s="319"/>
      <c r="BT347" s="319"/>
      <c r="BU347" s="319"/>
      <c r="BV347" s="319"/>
      <c r="BW347" s="320"/>
      <c r="BX347" s="318"/>
      <c r="BY347" s="319"/>
      <c r="BZ347" s="319"/>
      <c r="CA347" s="319"/>
      <c r="CB347" s="319"/>
      <c r="CC347" s="320"/>
      <c r="CD347" s="318"/>
      <c r="CE347" s="319"/>
      <c r="CF347" s="319"/>
      <c r="CG347" s="319"/>
      <c r="CH347" s="319"/>
      <c r="CI347" s="320"/>
    </row>
    <row r="348" spans="1:87" ht="18" customHeight="1" thickBot="1" x14ac:dyDescent="0.3">
      <c r="A348" s="75"/>
      <c r="B348" s="354"/>
      <c r="C348" s="355"/>
      <c r="D348" s="355"/>
      <c r="E348" s="355"/>
      <c r="F348" s="355"/>
      <c r="G348" s="355"/>
      <c r="H348" s="355"/>
      <c r="I348" s="355"/>
      <c r="J348" s="355"/>
      <c r="K348" s="355"/>
      <c r="L348" s="355"/>
      <c r="M348" s="355"/>
      <c r="N348" s="355"/>
      <c r="O348" s="355"/>
      <c r="P348" s="355"/>
      <c r="Q348" s="355"/>
      <c r="R348" s="355"/>
      <c r="S348" s="355"/>
      <c r="T348" s="355"/>
      <c r="U348" s="355"/>
      <c r="V348" s="355"/>
      <c r="W348" s="355"/>
      <c r="X348" s="355"/>
      <c r="Y348" s="356"/>
      <c r="Z348" s="354"/>
      <c r="AA348" s="355"/>
      <c r="AB348" s="355"/>
      <c r="AC348" s="355"/>
      <c r="AD348" s="356"/>
      <c r="AE348" s="363"/>
      <c r="AF348" s="364"/>
      <c r="AG348" s="364"/>
      <c r="AH348" s="364"/>
      <c r="AI348" s="364"/>
      <c r="AJ348" s="365"/>
      <c r="AK348" s="360"/>
      <c r="AL348" s="361"/>
      <c r="AM348" s="361"/>
      <c r="AN348" s="361"/>
      <c r="AO348" s="361"/>
      <c r="AP348" s="361"/>
      <c r="AQ348" s="361"/>
      <c r="AR348" s="361"/>
      <c r="AS348" s="361"/>
      <c r="AT348" s="361"/>
      <c r="AU348" s="361"/>
      <c r="AV348" s="361"/>
      <c r="AW348" s="361"/>
      <c r="AX348" s="362"/>
      <c r="AY348" s="360"/>
      <c r="AZ348" s="361"/>
      <c r="BA348" s="361"/>
      <c r="BB348" s="362"/>
      <c r="BC348" s="351"/>
      <c r="BD348" s="352"/>
      <c r="BE348" s="352"/>
      <c r="BF348" s="353"/>
      <c r="BG348" s="369"/>
      <c r="BH348" s="370"/>
      <c r="BI348" s="370"/>
      <c r="BJ348" s="371"/>
      <c r="BK348" s="318"/>
      <c r="BL348" s="319"/>
      <c r="BM348" s="319"/>
      <c r="BN348" s="319"/>
      <c r="BO348" s="319"/>
      <c r="BP348" s="320"/>
      <c r="BQ348" s="321"/>
      <c r="BR348" s="322"/>
      <c r="BS348" s="322"/>
      <c r="BT348" s="322"/>
      <c r="BU348" s="322"/>
      <c r="BV348" s="322"/>
      <c r="BW348" s="323"/>
      <c r="BX348" s="321"/>
      <c r="BY348" s="322"/>
      <c r="BZ348" s="322"/>
      <c r="CA348" s="322"/>
      <c r="CB348" s="322"/>
      <c r="CC348" s="323"/>
      <c r="CD348" s="321"/>
      <c r="CE348" s="322"/>
      <c r="CF348" s="322"/>
      <c r="CG348" s="322"/>
      <c r="CH348" s="322"/>
      <c r="CI348" s="323"/>
    </row>
    <row r="349" spans="1:87" ht="18" customHeight="1" x14ac:dyDescent="0.25">
      <c r="A349" s="75"/>
      <c r="B349" s="324"/>
      <c r="C349" s="325"/>
      <c r="D349" s="325"/>
      <c r="E349" s="325"/>
      <c r="F349" s="325"/>
      <c r="G349" s="325"/>
      <c r="H349" s="325"/>
      <c r="I349" s="325"/>
      <c r="J349" s="325"/>
      <c r="K349" s="325"/>
      <c r="L349" s="325"/>
      <c r="M349" s="325"/>
      <c r="N349" s="325"/>
      <c r="O349" s="325"/>
      <c r="P349" s="325"/>
      <c r="Q349" s="325"/>
      <c r="R349" s="325"/>
      <c r="S349" s="325"/>
      <c r="T349" s="325"/>
      <c r="U349" s="325"/>
      <c r="V349" s="325"/>
      <c r="W349" s="325"/>
      <c r="X349" s="325"/>
      <c r="Y349" s="326"/>
      <c r="Z349" s="333"/>
      <c r="AA349" s="334"/>
      <c r="AB349" s="334"/>
      <c r="AC349" s="334"/>
      <c r="AD349" s="335"/>
      <c r="AE349" s="333"/>
      <c r="AF349" s="334"/>
      <c r="AG349" s="334"/>
      <c r="AH349" s="334"/>
      <c r="AI349" s="334"/>
      <c r="AJ349" s="334"/>
      <c r="AK349" s="342"/>
      <c r="AL349" s="343"/>
      <c r="AM349" s="343"/>
      <c r="AN349" s="343"/>
      <c r="AO349" s="343"/>
      <c r="AP349" s="343"/>
      <c r="AQ349" s="343"/>
      <c r="AR349" s="343"/>
      <c r="AS349" s="343"/>
      <c r="AT349" s="343"/>
      <c r="AU349" s="343"/>
      <c r="AV349" s="343"/>
      <c r="AW349" s="343"/>
      <c r="AX349" s="344"/>
      <c r="AY349" s="409"/>
      <c r="AZ349" s="346"/>
      <c r="BA349" s="346"/>
      <c r="BB349" s="410"/>
      <c r="BC349" s="345">
        <f>+$AE$349*AY349</f>
        <v>0</v>
      </c>
      <c r="BD349" s="346"/>
      <c r="BE349" s="346"/>
      <c r="BF349" s="347"/>
      <c r="BG349" s="285"/>
      <c r="BH349" s="286"/>
      <c r="BI349" s="286"/>
      <c r="BJ349" s="287"/>
      <c r="BK349" s="288">
        <f>+AY349*BG349</f>
        <v>0</v>
      </c>
      <c r="BL349" s="289"/>
      <c r="BM349" s="289"/>
      <c r="BN349" s="289"/>
      <c r="BO349" s="289"/>
      <c r="BP349" s="290"/>
      <c r="BQ349" s="291"/>
      <c r="BR349" s="292"/>
      <c r="BS349" s="292"/>
      <c r="BT349" s="292"/>
      <c r="BU349" s="292"/>
      <c r="BV349" s="292"/>
      <c r="BW349" s="293"/>
      <c r="BX349" s="291">
        <f>+(((BK379+BQ349)*30)/70)</f>
        <v>0</v>
      </c>
      <c r="BY349" s="292"/>
      <c r="BZ349" s="292"/>
      <c r="CA349" s="292"/>
      <c r="CB349" s="292"/>
      <c r="CC349" s="293"/>
      <c r="CD349" s="291">
        <f>+BK379+BQ349+BX349</f>
        <v>0</v>
      </c>
      <c r="CE349" s="292"/>
      <c r="CF349" s="292"/>
      <c r="CG349" s="292"/>
      <c r="CH349" s="292"/>
      <c r="CI349" s="293"/>
    </row>
    <row r="350" spans="1:87" ht="18" customHeight="1" x14ac:dyDescent="0.25">
      <c r="A350" s="75"/>
      <c r="B350" s="327"/>
      <c r="C350" s="328"/>
      <c r="D350" s="328"/>
      <c r="E350" s="328"/>
      <c r="F350" s="328"/>
      <c r="G350" s="328"/>
      <c r="H350" s="328"/>
      <c r="I350" s="328"/>
      <c r="J350" s="328"/>
      <c r="K350" s="328"/>
      <c r="L350" s="328"/>
      <c r="M350" s="328"/>
      <c r="N350" s="328"/>
      <c r="O350" s="328"/>
      <c r="P350" s="328"/>
      <c r="Q350" s="328"/>
      <c r="R350" s="328"/>
      <c r="S350" s="328"/>
      <c r="T350" s="328"/>
      <c r="U350" s="328"/>
      <c r="V350" s="328"/>
      <c r="W350" s="328"/>
      <c r="X350" s="328"/>
      <c r="Y350" s="329"/>
      <c r="Z350" s="336"/>
      <c r="AA350" s="337"/>
      <c r="AB350" s="337"/>
      <c r="AC350" s="337"/>
      <c r="AD350" s="338"/>
      <c r="AE350" s="336"/>
      <c r="AF350" s="337"/>
      <c r="AG350" s="337"/>
      <c r="AH350" s="337"/>
      <c r="AI350" s="337"/>
      <c r="AJ350" s="337"/>
      <c r="AK350" s="300"/>
      <c r="AL350" s="301"/>
      <c r="AM350" s="301"/>
      <c r="AN350" s="301"/>
      <c r="AO350" s="301"/>
      <c r="AP350" s="301"/>
      <c r="AQ350" s="301"/>
      <c r="AR350" s="301"/>
      <c r="AS350" s="301"/>
      <c r="AT350" s="301"/>
      <c r="AU350" s="301"/>
      <c r="AV350" s="301"/>
      <c r="AW350" s="301"/>
      <c r="AX350" s="302"/>
      <c r="AY350" s="407"/>
      <c r="AZ350" s="304"/>
      <c r="BA350" s="304"/>
      <c r="BB350" s="408"/>
      <c r="BC350" s="306">
        <f t="shared" ref="BC350:BC378" si="18">+$AE$349*AY350</f>
        <v>0</v>
      </c>
      <c r="BD350" s="307"/>
      <c r="BE350" s="307"/>
      <c r="BF350" s="308"/>
      <c r="BG350" s="309"/>
      <c r="BH350" s="310"/>
      <c r="BI350" s="310"/>
      <c r="BJ350" s="311"/>
      <c r="BK350" s="312">
        <f t="shared" ref="BK350:BK378" si="19">+AY350*BG350</f>
        <v>0</v>
      </c>
      <c r="BL350" s="313"/>
      <c r="BM350" s="313"/>
      <c r="BN350" s="313"/>
      <c r="BO350" s="313"/>
      <c r="BP350" s="314"/>
      <c r="BQ350" s="294"/>
      <c r="BR350" s="295"/>
      <c r="BS350" s="295"/>
      <c r="BT350" s="295"/>
      <c r="BU350" s="295"/>
      <c r="BV350" s="295"/>
      <c r="BW350" s="296"/>
      <c r="BX350" s="294"/>
      <c r="BY350" s="295"/>
      <c r="BZ350" s="295"/>
      <c r="CA350" s="295"/>
      <c r="CB350" s="295"/>
      <c r="CC350" s="296"/>
      <c r="CD350" s="294"/>
      <c r="CE350" s="295"/>
      <c r="CF350" s="295"/>
      <c r="CG350" s="295"/>
      <c r="CH350" s="295"/>
      <c r="CI350" s="296"/>
    </row>
    <row r="351" spans="1:87" ht="18" customHeight="1" x14ac:dyDescent="0.25">
      <c r="A351" s="75"/>
      <c r="B351" s="327"/>
      <c r="C351" s="328"/>
      <c r="D351" s="328"/>
      <c r="E351" s="328"/>
      <c r="F351" s="328"/>
      <c r="G351" s="328"/>
      <c r="H351" s="328"/>
      <c r="I351" s="328"/>
      <c r="J351" s="328"/>
      <c r="K351" s="328"/>
      <c r="L351" s="328"/>
      <c r="M351" s="328"/>
      <c r="N351" s="328"/>
      <c r="O351" s="328"/>
      <c r="P351" s="328"/>
      <c r="Q351" s="328"/>
      <c r="R351" s="328"/>
      <c r="S351" s="328"/>
      <c r="T351" s="328"/>
      <c r="U351" s="328"/>
      <c r="V351" s="328"/>
      <c r="W351" s="328"/>
      <c r="X351" s="328"/>
      <c r="Y351" s="329"/>
      <c r="Z351" s="336"/>
      <c r="AA351" s="337"/>
      <c r="AB351" s="337"/>
      <c r="AC351" s="337"/>
      <c r="AD351" s="338"/>
      <c r="AE351" s="336"/>
      <c r="AF351" s="337"/>
      <c r="AG351" s="337"/>
      <c r="AH351" s="337"/>
      <c r="AI351" s="337"/>
      <c r="AJ351" s="337"/>
      <c r="AK351" s="300"/>
      <c r="AL351" s="301"/>
      <c r="AM351" s="301"/>
      <c r="AN351" s="301"/>
      <c r="AO351" s="301"/>
      <c r="AP351" s="301"/>
      <c r="AQ351" s="301"/>
      <c r="AR351" s="301"/>
      <c r="AS351" s="301"/>
      <c r="AT351" s="301"/>
      <c r="AU351" s="301"/>
      <c r="AV351" s="301"/>
      <c r="AW351" s="301"/>
      <c r="AX351" s="302"/>
      <c r="AY351" s="407"/>
      <c r="AZ351" s="304"/>
      <c r="BA351" s="304"/>
      <c r="BB351" s="408"/>
      <c r="BC351" s="306">
        <f t="shared" si="18"/>
        <v>0</v>
      </c>
      <c r="BD351" s="307"/>
      <c r="BE351" s="307"/>
      <c r="BF351" s="308"/>
      <c r="BG351" s="309"/>
      <c r="BH351" s="310"/>
      <c r="BI351" s="310"/>
      <c r="BJ351" s="311"/>
      <c r="BK351" s="312">
        <f t="shared" si="19"/>
        <v>0</v>
      </c>
      <c r="BL351" s="313"/>
      <c r="BM351" s="313"/>
      <c r="BN351" s="313"/>
      <c r="BO351" s="313"/>
      <c r="BP351" s="314"/>
      <c r="BQ351" s="294"/>
      <c r="BR351" s="295"/>
      <c r="BS351" s="295"/>
      <c r="BT351" s="295"/>
      <c r="BU351" s="295"/>
      <c r="BV351" s="295"/>
      <c r="BW351" s="296"/>
      <c r="BX351" s="294"/>
      <c r="BY351" s="295"/>
      <c r="BZ351" s="295"/>
      <c r="CA351" s="295"/>
      <c r="CB351" s="295"/>
      <c r="CC351" s="296"/>
      <c r="CD351" s="294"/>
      <c r="CE351" s="295"/>
      <c r="CF351" s="295"/>
      <c r="CG351" s="295"/>
      <c r="CH351" s="295"/>
      <c r="CI351" s="296"/>
    </row>
    <row r="352" spans="1:87" ht="18" customHeight="1" x14ac:dyDescent="0.25">
      <c r="A352" s="75"/>
      <c r="B352" s="327"/>
      <c r="C352" s="328"/>
      <c r="D352" s="328"/>
      <c r="E352" s="328"/>
      <c r="F352" s="328"/>
      <c r="G352" s="328"/>
      <c r="H352" s="328"/>
      <c r="I352" s="328"/>
      <c r="J352" s="328"/>
      <c r="K352" s="328"/>
      <c r="L352" s="328"/>
      <c r="M352" s="328"/>
      <c r="N352" s="328"/>
      <c r="O352" s="328"/>
      <c r="P352" s="328"/>
      <c r="Q352" s="328"/>
      <c r="R352" s="328"/>
      <c r="S352" s="328"/>
      <c r="T352" s="328"/>
      <c r="U352" s="328"/>
      <c r="V352" s="328"/>
      <c r="W352" s="328"/>
      <c r="X352" s="328"/>
      <c r="Y352" s="329"/>
      <c r="Z352" s="336"/>
      <c r="AA352" s="337"/>
      <c r="AB352" s="337"/>
      <c r="AC352" s="337"/>
      <c r="AD352" s="338"/>
      <c r="AE352" s="336"/>
      <c r="AF352" s="337"/>
      <c r="AG352" s="337"/>
      <c r="AH352" s="337"/>
      <c r="AI352" s="337"/>
      <c r="AJ352" s="337"/>
      <c r="AK352" s="300"/>
      <c r="AL352" s="301"/>
      <c r="AM352" s="301"/>
      <c r="AN352" s="301"/>
      <c r="AO352" s="301"/>
      <c r="AP352" s="301"/>
      <c r="AQ352" s="301"/>
      <c r="AR352" s="301"/>
      <c r="AS352" s="301"/>
      <c r="AT352" s="301"/>
      <c r="AU352" s="301"/>
      <c r="AV352" s="301"/>
      <c r="AW352" s="301"/>
      <c r="AX352" s="302"/>
      <c r="AY352" s="407"/>
      <c r="AZ352" s="304"/>
      <c r="BA352" s="304"/>
      <c r="BB352" s="408"/>
      <c r="BC352" s="306">
        <f t="shared" si="18"/>
        <v>0</v>
      </c>
      <c r="BD352" s="307"/>
      <c r="BE352" s="307"/>
      <c r="BF352" s="308"/>
      <c r="BG352" s="309"/>
      <c r="BH352" s="310"/>
      <c r="BI352" s="310"/>
      <c r="BJ352" s="311"/>
      <c r="BK352" s="312">
        <f t="shared" si="19"/>
        <v>0</v>
      </c>
      <c r="BL352" s="313"/>
      <c r="BM352" s="313"/>
      <c r="BN352" s="313"/>
      <c r="BO352" s="313"/>
      <c r="BP352" s="314"/>
      <c r="BQ352" s="294"/>
      <c r="BR352" s="295"/>
      <c r="BS352" s="295"/>
      <c r="BT352" s="295"/>
      <c r="BU352" s="295"/>
      <c r="BV352" s="295"/>
      <c r="BW352" s="296"/>
      <c r="BX352" s="294"/>
      <c r="BY352" s="295"/>
      <c r="BZ352" s="295"/>
      <c r="CA352" s="295"/>
      <c r="CB352" s="295"/>
      <c r="CC352" s="296"/>
      <c r="CD352" s="294"/>
      <c r="CE352" s="295"/>
      <c r="CF352" s="295"/>
      <c r="CG352" s="295"/>
      <c r="CH352" s="295"/>
      <c r="CI352" s="296"/>
    </row>
    <row r="353" spans="1:87" ht="18" customHeight="1" x14ac:dyDescent="0.25">
      <c r="A353" s="75"/>
      <c r="B353" s="327"/>
      <c r="C353" s="328"/>
      <c r="D353" s="328"/>
      <c r="E353" s="328"/>
      <c r="F353" s="328"/>
      <c r="G353" s="328"/>
      <c r="H353" s="328"/>
      <c r="I353" s="328"/>
      <c r="J353" s="328"/>
      <c r="K353" s="328"/>
      <c r="L353" s="328"/>
      <c r="M353" s="328"/>
      <c r="N353" s="328"/>
      <c r="O353" s="328"/>
      <c r="P353" s="328"/>
      <c r="Q353" s="328"/>
      <c r="R353" s="328"/>
      <c r="S353" s="328"/>
      <c r="T353" s="328"/>
      <c r="U353" s="328"/>
      <c r="V353" s="328"/>
      <c r="W353" s="328"/>
      <c r="X353" s="328"/>
      <c r="Y353" s="329"/>
      <c r="Z353" s="336"/>
      <c r="AA353" s="337"/>
      <c r="AB353" s="337"/>
      <c r="AC353" s="337"/>
      <c r="AD353" s="338"/>
      <c r="AE353" s="336"/>
      <c r="AF353" s="337"/>
      <c r="AG353" s="337"/>
      <c r="AH353" s="337"/>
      <c r="AI353" s="337"/>
      <c r="AJ353" s="337"/>
      <c r="AK353" s="300"/>
      <c r="AL353" s="301"/>
      <c r="AM353" s="301"/>
      <c r="AN353" s="301"/>
      <c r="AO353" s="301"/>
      <c r="AP353" s="301"/>
      <c r="AQ353" s="301"/>
      <c r="AR353" s="301"/>
      <c r="AS353" s="301"/>
      <c r="AT353" s="301"/>
      <c r="AU353" s="301"/>
      <c r="AV353" s="301"/>
      <c r="AW353" s="301"/>
      <c r="AX353" s="302"/>
      <c r="AY353" s="407"/>
      <c r="AZ353" s="304"/>
      <c r="BA353" s="304"/>
      <c r="BB353" s="408"/>
      <c r="BC353" s="306">
        <f t="shared" si="18"/>
        <v>0</v>
      </c>
      <c r="BD353" s="307"/>
      <c r="BE353" s="307"/>
      <c r="BF353" s="308"/>
      <c r="BG353" s="309"/>
      <c r="BH353" s="310"/>
      <c r="BI353" s="310"/>
      <c r="BJ353" s="311"/>
      <c r="BK353" s="312">
        <f t="shared" si="19"/>
        <v>0</v>
      </c>
      <c r="BL353" s="313"/>
      <c r="BM353" s="313"/>
      <c r="BN353" s="313"/>
      <c r="BO353" s="313"/>
      <c r="BP353" s="314"/>
      <c r="BQ353" s="294"/>
      <c r="BR353" s="295"/>
      <c r="BS353" s="295"/>
      <c r="BT353" s="295"/>
      <c r="BU353" s="295"/>
      <c r="BV353" s="295"/>
      <c r="BW353" s="296"/>
      <c r="BX353" s="294"/>
      <c r="BY353" s="295"/>
      <c r="BZ353" s="295"/>
      <c r="CA353" s="295"/>
      <c r="CB353" s="295"/>
      <c r="CC353" s="296"/>
      <c r="CD353" s="294"/>
      <c r="CE353" s="295"/>
      <c r="CF353" s="295"/>
      <c r="CG353" s="295"/>
      <c r="CH353" s="295"/>
      <c r="CI353" s="296"/>
    </row>
    <row r="354" spans="1:87" ht="18" customHeight="1" x14ac:dyDescent="0.25">
      <c r="A354" s="75"/>
      <c r="B354" s="327"/>
      <c r="C354" s="328"/>
      <c r="D354" s="328"/>
      <c r="E354" s="328"/>
      <c r="F354" s="328"/>
      <c r="G354" s="328"/>
      <c r="H354" s="328"/>
      <c r="I354" s="328"/>
      <c r="J354" s="328"/>
      <c r="K354" s="328"/>
      <c r="L354" s="328"/>
      <c r="M354" s="328"/>
      <c r="N354" s="328"/>
      <c r="O354" s="328"/>
      <c r="P354" s="328"/>
      <c r="Q354" s="328"/>
      <c r="R354" s="328"/>
      <c r="S354" s="328"/>
      <c r="T354" s="328"/>
      <c r="U354" s="328"/>
      <c r="V354" s="328"/>
      <c r="W354" s="328"/>
      <c r="X354" s="328"/>
      <c r="Y354" s="329"/>
      <c r="Z354" s="336"/>
      <c r="AA354" s="337"/>
      <c r="AB354" s="337"/>
      <c r="AC354" s="337"/>
      <c r="AD354" s="338"/>
      <c r="AE354" s="336"/>
      <c r="AF354" s="337"/>
      <c r="AG354" s="337"/>
      <c r="AH354" s="337"/>
      <c r="AI354" s="337"/>
      <c r="AJ354" s="337"/>
      <c r="AK354" s="300"/>
      <c r="AL354" s="301"/>
      <c r="AM354" s="301"/>
      <c r="AN354" s="301"/>
      <c r="AO354" s="301"/>
      <c r="AP354" s="301"/>
      <c r="AQ354" s="301"/>
      <c r="AR354" s="301"/>
      <c r="AS354" s="301"/>
      <c r="AT354" s="301"/>
      <c r="AU354" s="301"/>
      <c r="AV354" s="301"/>
      <c r="AW354" s="301"/>
      <c r="AX354" s="302"/>
      <c r="AY354" s="407"/>
      <c r="AZ354" s="304"/>
      <c r="BA354" s="304"/>
      <c r="BB354" s="408"/>
      <c r="BC354" s="306">
        <f t="shared" si="18"/>
        <v>0</v>
      </c>
      <c r="BD354" s="307"/>
      <c r="BE354" s="307"/>
      <c r="BF354" s="308"/>
      <c r="BG354" s="309"/>
      <c r="BH354" s="310"/>
      <c r="BI354" s="310"/>
      <c r="BJ354" s="311"/>
      <c r="BK354" s="312">
        <f t="shared" si="19"/>
        <v>0</v>
      </c>
      <c r="BL354" s="313"/>
      <c r="BM354" s="313"/>
      <c r="BN354" s="313"/>
      <c r="BO354" s="313"/>
      <c r="BP354" s="314"/>
      <c r="BQ354" s="294"/>
      <c r="BR354" s="295"/>
      <c r="BS354" s="295"/>
      <c r="BT354" s="295"/>
      <c r="BU354" s="295"/>
      <c r="BV354" s="295"/>
      <c r="BW354" s="296"/>
      <c r="BX354" s="294"/>
      <c r="BY354" s="295"/>
      <c r="BZ354" s="295"/>
      <c r="CA354" s="295"/>
      <c r="CB354" s="295"/>
      <c r="CC354" s="296"/>
      <c r="CD354" s="294"/>
      <c r="CE354" s="295"/>
      <c r="CF354" s="295"/>
      <c r="CG354" s="295"/>
      <c r="CH354" s="295"/>
      <c r="CI354" s="296"/>
    </row>
    <row r="355" spans="1:87" ht="18" customHeight="1" x14ac:dyDescent="0.25">
      <c r="A355" s="75"/>
      <c r="B355" s="327"/>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9"/>
      <c r="Z355" s="336"/>
      <c r="AA355" s="337"/>
      <c r="AB355" s="337"/>
      <c r="AC355" s="337"/>
      <c r="AD355" s="338"/>
      <c r="AE355" s="336"/>
      <c r="AF355" s="337"/>
      <c r="AG355" s="337"/>
      <c r="AH355" s="337"/>
      <c r="AI355" s="337"/>
      <c r="AJ355" s="337"/>
      <c r="AK355" s="300"/>
      <c r="AL355" s="301"/>
      <c r="AM355" s="301"/>
      <c r="AN355" s="301"/>
      <c r="AO355" s="301"/>
      <c r="AP355" s="301"/>
      <c r="AQ355" s="301"/>
      <c r="AR355" s="301"/>
      <c r="AS355" s="301"/>
      <c r="AT355" s="301"/>
      <c r="AU355" s="301"/>
      <c r="AV355" s="301"/>
      <c r="AW355" s="301"/>
      <c r="AX355" s="302"/>
      <c r="AY355" s="407"/>
      <c r="AZ355" s="304"/>
      <c r="BA355" s="304"/>
      <c r="BB355" s="408"/>
      <c r="BC355" s="306">
        <f t="shared" si="18"/>
        <v>0</v>
      </c>
      <c r="BD355" s="307"/>
      <c r="BE355" s="307"/>
      <c r="BF355" s="308"/>
      <c r="BG355" s="309"/>
      <c r="BH355" s="310"/>
      <c r="BI355" s="310"/>
      <c r="BJ355" s="311"/>
      <c r="BK355" s="312">
        <f t="shared" si="19"/>
        <v>0</v>
      </c>
      <c r="BL355" s="313"/>
      <c r="BM355" s="313"/>
      <c r="BN355" s="313"/>
      <c r="BO355" s="313"/>
      <c r="BP355" s="314"/>
      <c r="BQ355" s="294"/>
      <c r="BR355" s="295"/>
      <c r="BS355" s="295"/>
      <c r="BT355" s="295"/>
      <c r="BU355" s="295"/>
      <c r="BV355" s="295"/>
      <c r="BW355" s="296"/>
      <c r="BX355" s="294"/>
      <c r="BY355" s="295"/>
      <c r="BZ355" s="295"/>
      <c r="CA355" s="295"/>
      <c r="CB355" s="295"/>
      <c r="CC355" s="296"/>
      <c r="CD355" s="294"/>
      <c r="CE355" s="295"/>
      <c r="CF355" s="295"/>
      <c r="CG355" s="295"/>
      <c r="CH355" s="295"/>
      <c r="CI355" s="296"/>
    </row>
    <row r="356" spans="1:87" ht="18" customHeight="1" x14ac:dyDescent="0.25">
      <c r="A356" s="75"/>
      <c r="B356" s="327"/>
      <c r="C356" s="328"/>
      <c r="D356" s="328"/>
      <c r="E356" s="328"/>
      <c r="F356" s="328"/>
      <c r="G356" s="328"/>
      <c r="H356" s="328"/>
      <c r="I356" s="328"/>
      <c r="J356" s="328"/>
      <c r="K356" s="328"/>
      <c r="L356" s="328"/>
      <c r="M356" s="328"/>
      <c r="N356" s="328"/>
      <c r="O356" s="328"/>
      <c r="P356" s="328"/>
      <c r="Q356" s="328"/>
      <c r="R356" s="328"/>
      <c r="S356" s="328"/>
      <c r="T356" s="328"/>
      <c r="U356" s="328"/>
      <c r="V356" s="328"/>
      <c r="W356" s="328"/>
      <c r="X356" s="328"/>
      <c r="Y356" s="329"/>
      <c r="Z356" s="336"/>
      <c r="AA356" s="337"/>
      <c r="AB356" s="337"/>
      <c r="AC356" s="337"/>
      <c r="AD356" s="338"/>
      <c r="AE356" s="336"/>
      <c r="AF356" s="337"/>
      <c r="AG356" s="337"/>
      <c r="AH356" s="337"/>
      <c r="AI356" s="337"/>
      <c r="AJ356" s="337"/>
      <c r="AK356" s="300"/>
      <c r="AL356" s="301"/>
      <c r="AM356" s="301"/>
      <c r="AN356" s="301"/>
      <c r="AO356" s="301"/>
      <c r="AP356" s="301"/>
      <c r="AQ356" s="301"/>
      <c r="AR356" s="301"/>
      <c r="AS356" s="301"/>
      <c r="AT356" s="301"/>
      <c r="AU356" s="301"/>
      <c r="AV356" s="301"/>
      <c r="AW356" s="301"/>
      <c r="AX356" s="302"/>
      <c r="AY356" s="407"/>
      <c r="AZ356" s="304"/>
      <c r="BA356" s="304"/>
      <c r="BB356" s="408"/>
      <c r="BC356" s="306">
        <f t="shared" si="18"/>
        <v>0</v>
      </c>
      <c r="BD356" s="307"/>
      <c r="BE356" s="307"/>
      <c r="BF356" s="308"/>
      <c r="BG356" s="309"/>
      <c r="BH356" s="310"/>
      <c r="BI356" s="310"/>
      <c r="BJ356" s="311"/>
      <c r="BK356" s="312">
        <f t="shared" si="19"/>
        <v>0</v>
      </c>
      <c r="BL356" s="313"/>
      <c r="BM356" s="313"/>
      <c r="BN356" s="313"/>
      <c r="BO356" s="313"/>
      <c r="BP356" s="314"/>
      <c r="BQ356" s="294"/>
      <c r="BR356" s="295"/>
      <c r="BS356" s="295"/>
      <c r="BT356" s="295"/>
      <c r="BU356" s="295"/>
      <c r="BV356" s="295"/>
      <c r="BW356" s="296"/>
      <c r="BX356" s="294"/>
      <c r="BY356" s="295"/>
      <c r="BZ356" s="295"/>
      <c r="CA356" s="295"/>
      <c r="CB356" s="295"/>
      <c r="CC356" s="296"/>
      <c r="CD356" s="294"/>
      <c r="CE356" s="295"/>
      <c r="CF356" s="295"/>
      <c r="CG356" s="295"/>
      <c r="CH356" s="295"/>
      <c r="CI356" s="296"/>
    </row>
    <row r="357" spans="1:87" ht="18" customHeight="1" x14ac:dyDescent="0.25">
      <c r="A357" s="75"/>
      <c r="B357" s="327"/>
      <c r="C357" s="328"/>
      <c r="D357" s="328"/>
      <c r="E357" s="328"/>
      <c r="F357" s="328"/>
      <c r="G357" s="328"/>
      <c r="H357" s="328"/>
      <c r="I357" s="328"/>
      <c r="J357" s="328"/>
      <c r="K357" s="328"/>
      <c r="L357" s="328"/>
      <c r="M357" s="328"/>
      <c r="N357" s="328"/>
      <c r="O357" s="328"/>
      <c r="P357" s="328"/>
      <c r="Q357" s="328"/>
      <c r="R357" s="328"/>
      <c r="S357" s="328"/>
      <c r="T357" s="328"/>
      <c r="U357" s="328"/>
      <c r="V357" s="328"/>
      <c r="W357" s="328"/>
      <c r="X357" s="328"/>
      <c r="Y357" s="329"/>
      <c r="Z357" s="336"/>
      <c r="AA357" s="337"/>
      <c r="AB357" s="337"/>
      <c r="AC357" s="337"/>
      <c r="AD357" s="338"/>
      <c r="AE357" s="336"/>
      <c r="AF357" s="337"/>
      <c r="AG357" s="337"/>
      <c r="AH357" s="337"/>
      <c r="AI357" s="337"/>
      <c r="AJ357" s="337"/>
      <c r="AK357" s="300"/>
      <c r="AL357" s="301"/>
      <c r="AM357" s="301"/>
      <c r="AN357" s="301"/>
      <c r="AO357" s="301"/>
      <c r="AP357" s="301"/>
      <c r="AQ357" s="301"/>
      <c r="AR357" s="301"/>
      <c r="AS357" s="301"/>
      <c r="AT357" s="301"/>
      <c r="AU357" s="301"/>
      <c r="AV357" s="301"/>
      <c r="AW357" s="301"/>
      <c r="AX357" s="302"/>
      <c r="AY357" s="407"/>
      <c r="AZ357" s="304"/>
      <c r="BA357" s="304"/>
      <c r="BB357" s="408"/>
      <c r="BC357" s="306">
        <f t="shared" si="18"/>
        <v>0</v>
      </c>
      <c r="BD357" s="307"/>
      <c r="BE357" s="307"/>
      <c r="BF357" s="308"/>
      <c r="BG357" s="309"/>
      <c r="BH357" s="310"/>
      <c r="BI357" s="310"/>
      <c r="BJ357" s="311"/>
      <c r="BK357" s="312">
        <f t="shared" si="19"/>
        <v>0</v>
      </c>
      <c r="BL357" s="313"/>
      <c r="BM357" s="313"/>
      <c r="BN357" s="313"/>
      <c r="BO357" s="313"/>
      <c r="BP357" s="314"/>
      <c r="BQ357" s="294"/>
      <c r="BR357" s="295"/>
      <c r="BS357" s="295"/>
      <c r="BT357" s="295"/>
      <c r="BU357" s="295"/>
      <c r="BV357" s="295"/>
      <c r="BW357" s="296"/>
      <c r="BX357" s="294"/>
      <c r="BY357" s="295"/>
      <c r="BZ357" s="295"/>
      <c r="CA357" s="295"/>
      <c r="CB357" s="295"/>
      <c r="CC357" s="296"/>
      <c r="CD357" s="294"/>
      <c r="CE357" s="295"/>
      <c r="CF357" s="295"/>
      <c r="CG357" s="295"/>
      <c r="CH357" s="295"/>
      <c r="CI357" s="296"/>
    </row>
    <row r="358" spans="1:87" ht="18" customHeight="1" x14ac:dyDescent="0.25">
      <c r="A358" s="75"/>
      <c r="B358" s="327"/>
      <c r="C358" s="328"/>
      <c r="D358" s="328"/>
      <c r="E358" s="328"/>
      <c r="F358" s="328"/>
      <c r="G358" s="328"/>
      <c r="H358" s="328"/>
      <c r="I358" s="328"/>
      <c r="J358" s="328"/>
      <c r="K358" s="328"/>
      <c r="L358" s="328"/>
      <c r="M358" s="328"/>
      <c r="N358" s="328"/>
      <c r="O358" s="328"/>
      <c r="P358" s="328"/>
      <c r="Q358" s="328"/>
      <c r="R358" s="328"/>
      <c r="S358" s="328"/>
      <c r="T358" s="328"/>
      <c r="U358" s="328"/>
      <c r="V358" s="328"/>
      <c r="W358" s="328"/>
      <c r="X358" s="328"/>
      <c r="Y358" s="329"/>
      <c r="Z358" s="336"/>
      <c r="AA358" s="337"/>
      <c r="AB358" s="337"/>
      <c r="AC358" s="337"/>
      <c r="AD358" s="338"/>
      <c r="AE358" s="336"/>
      <c r="AF358" s="337"/>
      <c r="AG358" s="337"/>
      <c r="AH358" s="337"/>
      <c r="AI358" s="337"/>
      <c r="AJ358" s="337"/>
      <c r="AK358" s="300"/>
      <c r="AL358" s="301"/>
      <c r="AM358" s="301"/>
      <c r="AN358" s="301"/>
      <c r="AO358" s="301"/>
      <c r="AP358" s="301"/>
      <c r="AQ358" s="301"/>
      <c r="AR358" s="301"/>
      <c r="AS358" s="301"/>
      <c r="AT358" s="301"/>
      <c r="AU358" s="301"/>
      <c r="AV358" s="301"/>
      <c r="AW358" s="301"/>
      <c r="AX358" s="302"/>
      <c r="AY358" s="407"/>
      <c r="AZ358" s="304"/>
      <c r="BA358" s="304"/>
      <c r="BB358" s="408"/>
      <c r="BC358" s="306">
        <f t="shared" si="18"/>
        <v>0</v>
      </c>
      <c r="BD358" s="307"/>
      <c r="BE358" s="307"/>
      <c r="BF358" s="308"/>
      <c r="BG358" s="309"/>
      <c r="BH358" s="310"/>
      <c r="BI358" s="310"/>
      <c r="BJ358" s="311"/>
      <c r="BK358" s="312">
        <f t="shared" si="19"/>
        <v>0</v>
      </c>
      <c r="BL358" s="313"/>
      <c r="BM358" s="313"/>
      <c r="BN358" s="313"/>
      <c r="BO358" s="313"/>
      <c r="BP358" s="314"/>
      <c r="BQ358" s="294"/>
      <c r="BR358" s="295"/>
      <c r="BS358" s="295"/>
      <c r="BT358" s="295"/>
      <c r="BU358" s="295"/>
      <c r="BV358" s="295"/>
      <c r="BW358" s="296"/>
      <c r="BX358" s="294"/>
      <c r="BY358" s="295"/>
      <c r="BZ358" s="295"/>
      <c r="CA358" s="295"/>
      <c r="CB358" s="295"/>
      <c r="CC358" s="296"/>
      <c r="CD358" s="294"/>
      <c r="CE358" s="295"/>
      <c r="CF358" s="295"/>
      <c r="CG358" s="295"/>
      <c r="CH358" s="295"/>
      <c r="CI358" s="296"/>
    </row>
    <row r="359" spans="1:87" ht="18" customHeight="1" x14ac:dyDescent="0.25">
      <c r="A359" s="75"/>
      <c r="B359" s="327"/>
      <c r="C359" s="328"/>
      <c r="D359" s="328"/>
      <c r="E359" s="328"/>
      <c r="F359" s="328"/>
      <c r="G359" s="328"/>
      <c r="H359" s="328"/>
      <c r="I359" s="328"/>
      <c r="J359" s="328"/>
      <c r="K359" s="328"/>
      <c r="L359" s="328"/>
      <c r="M359" s="328"/>
      <c r="N359" s="328"/>
      <c r="O359" s="328"/>
      <c r="P359" s="328"/>
      <c r="Q359" s="328"/>
      <c r="R359" s="328"/>
      <c r="S359" s="328"/>
      <c r="T359" s="328"/>
      <c r="U359" s="328"/>
      <c r="V359" s="328"/>
      <c r="W359" s="328"/>
      <c r="X359" s="328"/>
      <c r="Y359" s="329"/>
      <c r="Z359" s="336"/>
      <c r="AA359" s="337"/>
      <c r="AB359" s="337"/>
      <c r="AC359" s="337"/>
      <c r="AD359" s="338"/>
      <c r="AE359" s="336"/>
      <c r="AF359" s="337"/>
      <c r="AG359" s="337"/>
      <c r="AH359" s="337"/>
      <c r="AI359" s="337"/>
      <c r="AJ359" s="337"/>
      <c r="AK359" s="300"/>
      <c r="AL359" s="301"/>
      <c r="AM359" s="301"/>
      <c r="AN359" s="301"/>
      <c r="AO359" s="301"/>
      <c r="AP359" s="301"/>
      <c r="AQ359" s="301"/>
      <c r="AR359" s="301"/>
      <c r="AS359" s="301"/>
      <c r="AT359" s="301"/>
      <c r="AU359" s="301"/>
      <c r="AV359" s="301"/>
      <c r="AW359" s="301"/>
      <c r="AX359" s="302"/>
      <c r="AY359" s="407"/>
      <c r="AZ359" s="304"/>
      <c r="BA359" s="304"/>
      <c r="BB359" s="408"/>
      <c r="BC359" s="306">
        <f t="shared" si="18"/>
        <v>0</v>
      </c>
      <c r="BD359" s="307"/>
      <c r="BE359" s="307"/>
      <c r="BF359" s="308"/>
      <c r="BG359" s="309"/>
      <c r="BH359" s="310"/>
      <c r="BI359" s="310"/>
      <c r="BJ359" s="311"/>
      <c r="BK359" s="312">
        <f t="shared" si="19"/>
        <v>0</v>
      </c>
      <c r="BL359" s="313"/>
      <c r="BM359" s="313"/>
      <c r="BN359" s="313"/>
      <c r="BO359" s="313"/>
      <c r="BP359" s="314"/>
      <c r="BQ359" s="294"/>
      <c r="BR359" s="295"/>
      <c r="BS359" s="295"/>
      <c r="BT359" s="295"/>
      <c r="BU359" s="295"/>
      <c r="BV359" s="295"/>
      <c r="BW359" s="296"/>
      <c r="BX359" s="294"/>
      <c r="BY359" s="295"/>
      <c r="BZ359" s="295"/>
      <c r="CA359" s="295"/>
      <c r="CB359" s="295"/>
      <c r="CC359" s="296"/>
      <c r="CD359" s="294"/>
      <c r="CE359" s="295"/>
      <c r="CF359" s="295"/>
      <c r="CG359" s="295"/>
      <c r="CH359" s="295"/>
      <c r="CI359" s="296"/>
    </row>
    <row r="360" spans="1:87" ht="18" customHeight="1" x14ac:dyDescent="0.25">
      <c r="A360" s="75"/>
      <c r="B360" s="327"/>
      <c r="C360" s="328"/>
      <c r="D360" s="328"/>
      <c r="E360" s="328"/>
      <c r="F360" s="328"/>
      <c r="G360" s="328"/>
      <c r="H360" s="328"/>
      <c r="I360" s="328"/>
      <c r="J360" s="328"/>
      <c r="K360" s="328"/>
      <c r="L360" s="328"/>
      <c r="M360" s="328"/>
      <c r="N360" s="328"/>
      <c r="O360" s="328"/>
      <c r="P360" s="328"/>
      <c r="Q360" s="328"/>
      <c r="R360" s="328"/>
      <c r="S360" s="328"/>
      <c r="T360" s="328"/>
      <c r="U360" s="328"/>
      <c r="V360" s="328"/>
      <c r="W360" s="328"/>
      <c r="X360" s="328"/>
      <c r="Y360" s="329"/>
      <c r="Z360" s="336"/>
      <c r="AA360" s="337"/>
      <c r="AB360" s="337"/>
      <c r="AC360" s="337"/>
      <c r="AD360" s="338"/>
      <c r="AE360" s="336"/>
      <c r="AF360" s="337"/>
      <c r="AG360" s="337"/>
      <c r="AH360" s="337"/>
      <c r="AI360" s="337"/>
      <c r="AJ360" s="337"/>
      <c r="AK360" s="300"/>
      <c r="AL360" s="301"/>
      <c r="AM360" s="301"/>
      <c r="AN360" s="301"/>
      <c r="AO360" s="301"/>
      <c r="AP360" s="301"/>
      <c r="AQ360" s="301"/>
      <c r="AR360" s="301"/>
      <c r="AS360" s="301"/>
      <c r="AT360" s="301"/>
      <c r="AU360" s="301"/>
      <c r="AV360" s="301"/>
      <c r="AW360" s="301"/>
      <c r="AX360" s="302"/>
      <c r="AY360" s="407"/>
      <c r="AZ360" s="304"/>
      <c r="BA360" s="304"/>
      <c r="BB360" s="408"/>
      <c r="BC360" s="306">
        <f t="shared" si="18"/>
        <v>0</v>
      </c>
      <c r="BD360" s="307"/>
      <c r="BE360" s="307"/>
      <c r="BF360" s="308"/>
      <c r="BG360" s="309"/>
      <c r="BH360" s="310"/>
      <c r="BI360" s="310"/>
      <c r="BJ360" s="311"/>
      <c r="BK360" s="312">
        <f t="shared" si="19"/>
        <v>0</v>
      </c>
      <c r="BL360" s="313"/>
      <c r="BM360" s="313"/>
      <c r="BN360" s="313"/>
      <c r="BO360" s="313"/>
      <c r="BP360" s="314"/>
      <c r="BQ360" s="294"/>
      <c r="BR360" s="295"/>
      <c r="BS360" s="295"/>
      <c r="BT360" s="295"/>
      <c r="BU360" s="295"/>
      <c r="BV360" s="295"/>
      <c r="BW360" s="296"/>
      <c r="BX360" s="294"/>
      <c r="BY360" s="295"/>
      <c r="BZ360" s="295"/>
      <c r="CA360" s="295"/>
      <c r="CB360" s="295"/>
      <c r="CC360" s="296"/>
      <c r="CD360" s="294"/>
      <c r="CE360" s="295"/>
      <c r="CF360" s="295"/>
      <c r="CG360" s="295"/>
      <c r="CH360" s="295"/>
      <c r="CI360" s="296"/>
    </row>
    <row r="361" spans="1:87" ht="18" customHeight="1" x14ac:dyDescent="0.25">
      <c r="A361" s="75"/>
      <c r="B361" s="327"/>
      <c r="C361" s="328"/>
      <c r="D361" s="328"/>
      <c r="E361" s="328"/>
      <c r="F361" s="328"/>
      <c r="G361" s="328"/>
      <c r="H361" s="328"/>
      <c r="I361" s="328"/>
      <c r="J361" s="328"/>
      <c r="K361" s="328"/>
      <c r="L361" s="328"/>
      <c r="M361" s="328"/>
      <c r="N361" s="328"/>
      <c r="O361" s="328"/>
      <c r="P361" s="328"/>
      <c r="Q361" s="328"/>
      <c r="R361" s="328"/>
      <c r="S361" s="328"/>
      <c r="T361" s="328"/>
      <c r="U361" s="328"/>
      <c r="V361" s="328"/>
      <c r="W361" s="328"/>
      <c r="X361" s="328"/>
      <c r="Y361" s="329"/>
      <c r="Z361" s="336"/>
      <c r="AA361" s="337"/>
      <c r="AB361" s="337"/>
      <c r="AC361" s="337"/>
      <c r="AD361" s="338"/>
      <c r="AE361" s="336"/>
      <c r="AF361" s="337"/>
      <c r="AG361" s="337"/>
      <c r="AH361" s="337"/>
      <c r="AI361" s="337"/>
      <c r="AJ361" s="337"/>
      <c r="AK361" s="300"/>
      <c r="AL361" s="301"/>
      <c r="AM361" s="301"/>
      <c r="AN361" s="301"/>
      <c r="AO361" s="301"/>
      <c r="AP361" s="301"/>
      <c r="AQ361" s="301"/>
      <c r="AR361" s="301"/>
      <c r="AS361" s="301"/>
      <c r="AT361" s="301"/>
      <c r="AU361" s="301"/>
      <c r="AV361" s="301"/>
      <c r="AW361" s="301"/>
      <c r="AX361" s="302"/>
      <c r="AY361" s="407"/>
      <c r="AZ361" s="304"/>
      <c r="BA361" s="304"/>
      <c r="BB361" s="408"/>
      <c r="BC361" s="306">
        <f t="shared" si="18"/>
        <v>0</v>
      </c>
      <c r="BD361" s="307"/>
      <c r="BE361" s="307"/>
      <c r="BF361" s="308"/>
      <c r="BG361" s="309"/>
      <c r="BH361" s="310"/>
      <c r="BI361" s="310"/>
      <c r="BJ361" s="311"/>
      <c r="BK361" s="312">
        <f t="shared" si="19"/>
        <v>0</v>
      </c>
      <c r="BL361" s="313"/>
      <c r="BM361" s="313"/>
      <c r="BN361" s="313"/>
      <c r="BO361" s="313"/>
      <c r="BP361" s="314"/>
      <c r="BQ361" s="294"/>
      <c r="BR361" s="295"/>
      <c r="BS361" s="295"/>
      <c r="BT361" s="295"/>
      <c r="BU361" s="295"/>
      <c r="BV361" s="295"/>
      <c r="BW361" s="296"/>
      <c r="BX361" s="294"/>
      <c r="BY361" s="295"/>
      <c r="BZ361" s="295"/>
      <c r="CA361" s="295"/>
      <c r="CB361" s="295"/>
      <c r="CC361" s="296"/>
      <c r="CD361" s="294"/>
      <c r="CE361" s="295"/>
      <c r="CF361" s="295"/>
      <c r="CG361" s="295"/>
      <c r="CH361" s="295"/>
      <c r="CI361" s="296"/>
    </row>
    <row r="362" spans="1:87" ht="18" customHeight="1" x14ac:dyDescent="0.25">
      <c r="A362" s="75"/>
      <c r="B362" s="327"/>
      <c r="C362" s="328"/>
      <c r="D362" s="328"/>
      <c r="E362" s="328"/>
      <c r="F362" s="328"/>
      <c r="G362" s="328"/>
      <c r="H362" s="328"/>
      <c r="I362" s="328"/>
      <c r="J362" s="328"/>
      <c r="K362" s="328"/>
      <c r="L362" s="328"/>
      <c r="M362" s="328"/>
      <c r="N362" s="328"/>
      <c r="O362" s="328"/>
      <c r="P362" s="328"/>
      <c r="Q362" s="328"/>
      <c r="R362" s="328"/>
      <c r="S362" s="328"/>
      <c r="T362" s="328"/>
      <c r="U362" s="328"/>
      <c r="V362" s="328"/>
      <c r="W362" s="328"/>
      <c r="X362" s="328"/>
      <c r="Y362" s="329"/>
      <c r="Z362" s="336"/>
      <c r="AA362" s="337"/>
      <c r="AB362" s="337"/>
      <c r="AC362" s="337"/>
      <c r="AD362" s="338"/>
      <c r="AE362" s="336"/>
      <c r="AF362" s="337"/>
      <c r="AG362" s="337"/>
      <c r="AH362" s="337"/>
      <c r="AI362" s="337"/>
      <c r="AJ362" s="337"/>
      <c r="AK362" s="300"/>
      <c r="AL362" s="301"/>
      <c r="AM362" s="301"/>
      <c r="AN362" s="301"/>
      <c r="AO362" s="301"/>
      <c r="AP362" s="301"/>
      <c r="AQ362" s="301"/>
      <c r="AR362" s="301"/>
      <c r="AS362" s="301"/>
      <c r="AT362" s="301"/>
      <c r="AU362" s="301"/>
      <c r="AV362" s="301"/>
      <c r="AW362" s="301"/>
      <c r="AX362" s="302"/>
      <c r="AY362" s="407"/>
      <c r="AZ362" s="304"/>
      <c r="BA362" s="304"/>
      <c r="BB362" s="408"/>
      <c r="BC362" s="306">
        <f t="shared" si="18"/>
        <v>0</v>
      </c>
      <c r="BD362" s="307"/>
      <c r="BE362" s="307"/>
      <c r="BF362" s="308"/>
      <c r="BG362" s="309"/>
      <c r="BH362" s="310"/>
      <c r="BI362" s="310"/>
      <c r="BJ362" s="311"/>
      <c r="BK362" s="312">
        <f t="shared" si="19"/>
        <v>0</v>
      </c>
      <c r="BL362" s="313"/>
      <c r="BM362" s="313"/>
      <c r="BN362" s="313"/>
      <c r="BO362" s="313"/>
      <c r="BP362" s="314"/>
      <c r="BQ362" s="294"/>
      <c r="BR362" s="295"/>
      <c r="BS362" s="295"/>
      <c r="BT362" s="295"/>
      <c r="BU362" s="295"/>
      <c r="BV362" s="295"/>
      <c r="BW362" s="296"/>
      <c r="BX362" s="294"/>
      <c r="BY362" s="295"/>
      <c r="BZ362" s="295"/>
      <c r="CA362" s="295"/>
      <c r="CB362" s="295"/>
      <c r="CC362" s="296"/>
      <c r="CD362" s="294"/>
      <c r="CE362" s="295"/>
      <c r="CF362" s="295"/>
      <c r="CG362" s="295"/>
      <c r="CH362" s="295"/>
      <c r="CI362" s="296"/>
    </row>
    <row r="363" spans="1:87" ht="18" customHeight="1" x14ac:dyDescent="0.25">
      <c r="A363" s="75"/>
      <c r="B363" s="327"/>
      <c r="C363" s="328"/>
      <c r="D363" s="328"/>
      <c r="E363" s="328"/>
      <c r="F363" s="328"/>
      <c r="G363" s="328"/>
      <c r="H363" s="328"/>
      <c r="I363" s="328"/>
      <c r="J363" s="328"/>
      <c r="K363" s="328"/>
      <c r="L363" s="328"/>
      <c r="M363" s="328"/>
      <c r="N363" s="328"/>
      <c r="O363" s="328"/>
      <c r="P363" s="328"/>
      <c r="Q363" s="328"/>
      <c r="R363" s="328"/>
      <c r="S363" s="328"/>
      <c r="T363" s="328"/>
      <c r="U363" s="328"/>
      <c r="V363" s="328"/>
      <c r="W363" s="328"/>
      <c r="X363" s="328"/>
      <c r="Y363" s="329"/>
      <c r="Z363" s="336"/>
      <c r="AA363" s="337"/>
      <c r="AB363" s="337"/>
      <c r="AC363" s="337"/>
      <c r="AD363" s="338"/>
      <c r="AE363" s="336"/>
      <c r="AF363" s="337"/>
      <c r="AG363" s="337"/>
      <c r="AH363" s="337"/>
      <c r="AI363" s="337"/>
      <c r="AJ363" s="337"/>
      <c r="AK363" s="300"/>
      <c r="AL363" s="301"/>
      <c r="AM363" s="301"/>
      <c r="AN363" s="301"/>
      <c r="AO363" s="301"/>
      <c r="AP363" s="301"/>
      <c r="AQ363" s="301"/>
      <c r="AR363" s="301"/>
      <c r="AS363" s="301"/>
      <c r="AT363" s="301"/>
      <c r="AU363" s="301"/>
      <c r="AV363" s="301"/>
      <c r="AW363" s="301"/>
      <c r="AX363" s="302"/>
      <c r="AY363" s="407"/>
      <c r="AZ363" s="304"/>
      <c r="BA363" s="304"/>
      <c r="BB363" s="408"/>
      <c r="BC363" s="306">
        <f t="shared" si="18"/>
        <v>0</v>
      </c>
      <c r="BD363" s="307"/>
      <c r="BE363" s="307"/>
      <c r="BF363" s="308"/>
      <c r="BG363" s="309"/>
      <c r="BH363" s="310"/>
      <c r="BI363" s="310"/>
      <c r="BJ363" s="311"/>
      <c r="BK363" s="312">
        <f t="shared" si="19"/>
        <v>0</v>
      </c>
      <c r="BL363" s="313"/>
      <c r="BM363" s="313"/>
      <c r="BN363" s="313"/>
      <c r="BO363" s="313"/>
      <c r="BP363" s="314"/>
      <c r="BQ363" s="294"/>
      <c r="BR363" s="295"/>
      <c r="BS363" s="295"/>
      <c r="BT363" s="295"/>
      <c r="BU363" s="295"/>
      <c r="BV363" s="295"/>
      <c r="BW363" s="296"/>
      <c r="BX363" s="294"/>
      <c r="BY363" s="295"/>
      <c r="BZ363" s="295"/>
      <c r="CA363" s="295"/>
      <c r="CB363" s="295"/>
      <c r="CC363" s="296"/>
      <c r="CD363" s="294"/>
      <c r="CE363" s="295"/>
      <c r="CF363" s="295"/>
      <c r="CG363" s="295"/>
      <c r="CH363" s="295"/>
      <c r="CI363" s="296"/>
    </row>
    <row r="364" spans="1:87" ht="18" customHeight="1" x14ac:dyDescent="0.25">
      <c r="A364" s="75"/>
      <c r="B364" s="327"/>
      <c r="C364" s="328"/>
      <c r="D364" s="328"/>
      <c r="E364" s="328"/>
      <c r="F364" s="328"/>
      <c r="G364" s="328"/>
      <c r="H364" s="328"/>
      <c r="I364" s="328"/>
      <c r="J364" s="328"/>
      <c r="K364" s="328"/>
      <c r="L364" s="328"/>
      <c r="M364" s="328"/>
      <c r="N364" s="328"/>
      <c r="O364" s="328"/>
      <c r="P364" s="328"/>
      <c r="Q364" s="328"/>
      <c r="R364" s="328"/>
      <c r="S364" s="328"/>
      <c r="T364" s="328"/>
      <c r="U364" s="328"/>
      <c r="V364" s="328"/>
      <c r="W364" s="328"/>
      <c r="X364" s="328"/>
      <c r="Y364" s="329"/>
      <c r="Z364" s="336"/>
      <c r="AA364" s="337"/>
      <c r="AB364" s="337"/>
      <c r="AC364" s="337"/>
      <c r="AD364" s="338"/>
      <c r="AE364" s="336"/>
      <c r="AF364" s="337"/>
      <c r="AG364" s="337"/>
      <c r="AH364" s="337"/>
      <c r="AI364" s="337"/>
      <c r="AJ364" s="337"/>
      <c r="AK364" s="300"/>
      <c r="AL364" s="301"/>
      <c r="AM364" s="301"/>
      <c r="AN364" s="301"/>
      <c r="AO364" s="301"/>
      <c r="AP364" s="301"/>
      <c r="AQ364" s="301"/>
      <c r="AR364" s="301"/>
      <c r="AS364" s="301"/>
      <c r="AT364" s="301"/>
      <c r="AU364" s="301"/>
      <c r="AV364" s="301"/>
      <c r="AW364" s="301"/>
      <c r="AX364" s="302"/>
      <c r="AY364" s="407"/>
      <c r="AZ364" s="304"/>
      <c r="BA364" s="304"/>
      <c r="BB364" s="408"/>
      <c r="BC364" s="306">
        <f t="shared" si="18"/>
        <v>0</v>
      </c>
      <c r="BD364" s="307"/>
      <c r="BE364" s="307"/>
      <c r="BF364" s="308"/>
      <c r="BG364" s="309"/>
      <c r="BH364" s="310"/>
      <c r="BI364" s="310"/>
      <c r="BJ364" s="311"/>
      <c r="BK364" s="312">
        <f t="shared" si="19"/>
        <v>0</v>
      </c>
      <c r="BL364" s="313"/>
      <c r="BM364" s="313"/>
      <c r="BN364" s="313"/>
      <c r="BO364" s="313"/>
      <c r="BP364" s="314"/>
      <c r="BQ364" s="294"/>
      <c r="BR364" s="295"/>
      <c r="BS364" s="295"/>
      <c r="BT364" s="295"/>
      <c r="BU364" s="295"/>
      <c r="BV364" s="295"/>
      <c r="BW364" s="296"/>
      <c r="BX364" s="294"/>
      <c r="BY364" s="295"/>
      <c r="BZ364" s="295"/>
      <c r="CA364" s="295"/>
      <c r="CB364" s="295"/>
      <c r="CC364" s="296"/>
      <c r="CD364" s="294"/>
      <c r="CE364" s="295"/>
      <c r="CF364" s="295"/>
      <c r="CG364" s="295"/>
      <c r="CH364" s="295"/>
      <c r="CI364" s="296"/>
    </row>
    <row r="365" spans="1:87" ht="18" customHeight="1" x14ac:dyDescent="0.25">
      <c r="A365" s="75"/>
      <c r="B365" s="327"/>
      <c r="C365" s="328"/>
      <c r="D365" s="328"/>
      <c r="E365" s="328"/>
      <c r="F365" s="328"/>
      <c r="G365" s="328"/>
      <c r="H365" s="328"/>
      <c r="I365" s="328"/>
      <c r="J365" s="328"/>
      <c r="K365" s="328"/>
      <c r="L365" s="328"/>
      <c r="M365" s="328"/>
      <c r="N365" s="328"/>
      <c r="O365" s="328"/>
      <c r="P365" s="328"/>
      <c r="Q365" s="328"/>
      <c r="R365" s="328"/>
      <c r="S365" s="328"/>
      <c r="T365" s="328"/>
      <c r="U365" s="328"/>
      <c r="V365" s="328"/>
      <c r="W365" s="328"/>
      <c r="X365" s="328"/>
      <c r="Y365" s="329"/>
      <c r="Z365" s="336"/>
      <c r="AA365" s="337"/>
      <c r="AB365" s="337"/>
      <c r="AC365" s="337"/>
      <c r="AD365" s="338"/>
      <c r="AE365" s="336"/>
      <c r="AF365" s="337"/>
      <c r="AG365" s="337"/>
      <c r="AH365" s="337"/>
      <c r="AI365" s="337"/>
      <c r="AJ365" s="337"/>
      <c r="AK365" s="300"/>
      <c r="AL365" s="301"/>
      <c r="AM365" s="301"/>
      <c r="AN365" s="301"/>
      <c r="AO365" s="301"/>
      <c r="AP365" s="301"/>
      <c r="AQ365" s="301"/>
      <c r="AR365" s="301"/>
      <c r="AS365" s="301"/>
      <c r="AT365" s="301"/>
      <c r="AU365" s="301"/>
      <c r="AV365" s="301"/>
      <c r="AW365" s="301"/>
      <c r="AX365" s="302"/>
      <c r="AY365" s="407"/>
      <c r="AZ365" s="304"/>
      <c r="BA365" s="304"/>
      <c r="BB365" s="408"/>
      <c r="BC365" s="306">
        <f t="shared" si="18"/>
        <v>0</v>
      </c>
      <c r="BD365" s="307"/>
      <c r="BE365" s="307"/>
      <c r="BF365" s="308"/>
      <c r="BG365" s="309"/>
      <c r="BH365" s="310"/>
      <c r="BI365" s="310"/>
      <c r="BJ365" s="311"/>
      <c r="BK365" s="312">
        <f t="shared" si="19"/>
        <v>0</v>
      </c>
      <c r="BL365" s="313"/>
      <c r="BM365" s="313"/>
      <c r="BN365" s="313"/>
      <c r="BO365" s="313"/>
      <c r="BP365" s="314"/>
      <c r="BQ365" s="294"/>
      <c r="BR365" s="295"/>
      <c r="BS365" s="295"/>
      <c r="BT365" s="295"/>
      <c r="BU365" s="295"/>
      <c r="BV365" s="295"/>
      <c r="BW365" s="296"/>
      <c r="BX365" s="294"/>
      <c r="BY365" s="295"/>
      <c r="BZ365" s="295"/>
      <c r="CA365" s="295"/>
      <c r="CB365" s="295"/>
      <c r="CC365" s="296"/>
      <c r="CD365" s="294"/>
      <c r="CE365" s="295"/>
      <c r="CF365" s="295"/>
      <c r="CG365" s="295"/>
      <c r="CH365" s="295"/>
      <c r="CI365" s="296"/>
    </row>
    <row r="366" spans="1:87" ht="18" customHeight="1" x14ac:dyDescent="0.25">
      <c r="A366" s="75"/>
      <c r="B366" s="327"/>
      <c r="C366" s="328"/>
      <c r="D366" s="328"/>
      <c r="E366" s="328"/>
      <c r="F366" s="328"/>
      <c r="G366" s="328"/>
      <c r="H366" s="328"/>
      <c r="I366" s="328"/>
      <c r="J366" s="328"/>
      <c r="K366" s="328"/>
      <c r="L366" s="328"/>
      <c r="M366" s="328"/>
      <c r="N366" s="328"/>
      <c r="O366" s="328"/>
      <c r="P366" s="328"/>
      <c r="Q366" s="328"/>
      <c r="R366" s="328"/>
      <c r="S366" s="328"/>
      <c r="T366" s="328"/>
      <c r="U366" s="328"/>
      <c r="V366" s="328"/>
      <c r="W366" s="328"/>
      <c r="X366" s="328"/>
      <c r="Y366" s="329"/>
      <c r="Z366" s="336"/>
      <c r="AA366" s="337"/>
      <c r="AB366" s="337"/>
      <c r="AC366" s="337"/>
      <c r="AD366" s="338"/>
      <c r="AE366" s="336"/>
      <c r="AF366" s="337"/>
      <c r="AG366" s="337"/>
      <c r="AH366" s="337"/>
      <c r="AI366" s="337"/>
      <c r="AJ366" s="337"/>
      <c r="AK366" s="300"/>
      <c r="AL366" s="301"/>
      <c r="AM366" s="301"/>
      <c r="AN366" s="301"/>
      <c r="AO366" s="301"/>
      <c r="AP366" s="301"/>
      <c r="AQ366" s="301"/>
      <c r="AR366" s="301"/>
      <c r="AS366" s="301"/>
      <c r="AT366" s="301"/>
      <c r="AU366" s="301"/>
      <c r="AV366" s="301"/>
      <c r="AW366" s="301"/>
      <c r="AX366" s="302"/>
      <c r="AY366" s="407"/>
      <c r="AZ366" s="304"/>
      <c r="BA366" s="304"/>
      <c r="BB366" s="408"/>
      <c r="BC366" s="306">
        <f t="shared" si="18"/>
        <v>0</v>
      </c>
      <c r="BD366" s="307"/>
      <c r="BE366" s="307"/>
      <c r="BF366" s="308"/>
      <c r="BG366" s="309"/>
      <c r="BH366" s="310"/>
      <c r="BI366" s="310"/>
      <c r="BJ366" s="311"/>
      <c r="BK366" s="312">
        <f t="shared" si="19"/>
        <v>0</v>
      </c>
      <c r="BL366" s="313"/>
      <c r="BM366" s="313"/>
      <c r="BN366" s="313"/>
      <c r="BO366" s="313"/>
      <c r="BP366" s="314"/>
      <c r="BQ366" s="294"/>
      <c r="BR366" s="295"/>
      <c r="BS366" s="295"/>
      <c r="BT366" s="295"/>
      <c r="BU366" s="295"/>
      <c r="BV366" s="295"/>
      <c r="BW366" s="296"/>
      <c r="BX366" s="294"/>
      <c r="BY366" s="295"/>
      <c r="BZ366" s="295"/>
      <c r="CA366" s="295"/>
      <c r="CB366" s="295"/>
      <c r="CC366" s="296"/>
      <c r="CD366" s="294"/>
      <c r="CE366" s="295"/>
      <c r="CF366" s="295"/>
      <c r="CG366" s="295"/>
      <c r="CH366" s="295"/>
      <c r="CI366" s="296"/>
    </row>
    <row r="367" spans="1:87" ht="18" customHeight="1" x14ac:dyDescent="0.25">
      <c r="A367" s="75"/>
      <c r="B367" s="327"/>
      <c r="C367" s="328"/>
      <c r="D367" s="328"/>
      <c r="E367" s="328"/>
      <c r="F367" s="328"/>
      <c r="G367" s="328"/>
      <c r="H367" s="328"/>
      <c r="I367" s="328"/>
      <c r="J367" s="328"/>
      <c r="K367" s="328"/>
      <c r="L367" s="328"/>
      <c r="M367" s="328"/>
      <c r="N367" s="328"/>
      <c r="O367" s="328"/>
      <c r="P367" s="328"/>
      <c r="Q367" s="328"/>
      <c r="R367" s="328"/>
      <c r="S367" s="328"/>
      <c r="T367" s="328"/>
      <c r="U367" s="328"/>
      <c r="V367" s="328"/>
      <c r="W367" s="328"/>
      <c r="X367" s="328"/>
      <c r="Y367" s="329"/>
      <c r="Z367" s="336"/>
      <c r="AA367" s="337"/>
      <c r="AB367" s="337"/>
      <c r="AC367" s="337"/>
      <c r="AD367" s="338"/>
      <c r="AE367" s="336"/>
      <c r="AF367" s="337"/>
      <c r="AG367" s="337"/>
      <c r="AH367" s="337"/>
      <c r="AI367" s="337"/>
      <c r="AJ367" s="337"/>
      <c r="AK367" s="300"/>
      <c r="AL367" s="301"/>
      <c r="AM367" s="301"/>
      <c r="AN367" s="301"/>
      <c r="AO367" s="301"/>
      <c r="AP367" s="301"/>
      <c r="AQ367" s="301"/>
      <c r="AR367" s="301"/>
      <c r="AS367" s="301"/>
      <c r="AT367" s="301"/>
      <c r="AU367" s="301"/>
      <c r="AV367" s="301"/>
      <c r="AW367" s="301"/>
      <c r="AX367" s="302"/>
      <c r="AY367" s="407"/>
      <c r="AZ367" s="304"/>
      <c r="BA367" s="304"/>
      <c r="BB367" s="408"/>
      <c r="BC367" s="306">
        <f t="shared" si="18"/>
        <v>0</v>
      </c>
      <c r="BD367" s="307"/>
      <c r="BE367" s="307"/>
      <c r="BF367" s="308"/>
      <c r="BG367" s="309"/>
      <c r="BH367" s="310"/>
      <c r="BI367" s="310"/>
      <c r="BJ367" s="311"/>
      <c r="BK367" s="312">
        <f t="shared" si="19"/>
        <v>0</v>
      </c>
      <c r="BL367" s="313"/>
      <c r="BM367" s="313"/>
      <c r="BN367" s="313"/>
      <c r="BO367" s="313"/>
      <c r="BP367" s="314"/>
      <c r="BQ367" s="294"/>
      <c r="BR367" s="295"/>
      <c r="BS367" s="295"/>
      <c r="BT367" s="295"/>
      <c r="BU367" s="295"/>
      <c r="BV367" s="295"/>
      <c r="BW367" s="296"/>
      <c r="BX367" s="294"/>
      <c r="BY367" s="295"/>
      <c r="BZ367" s="295"/>
      <c r="CA367" s="295"/>
      <c r="CB367" s="295"/>
      <c r="CC367" s="296"/>
      <c r="CD367" s="294"/>
      <c r="CE367" s="295"/>
      <c r="CF367" s="295"/>
      <c r="CG367" s="295"/>
      <c r="CH367" s="295"/>
      <c r="CI367" s="296"/>
    </row>
    <row r="368" spans="1:87" ht="18" customHeight="1" x14ac:dyDescent="0.25">
      <c r="A368" s="75"/>
      <c r="B368" s="327"/>
      <c r="C368" s="328"/>
      <c r="D368" s="328"/>
      <c r="E368" s="328"/>
      <c r="F368" s="328"/>
      <c r="G368" s="328"/>
      <c r="H368" s="328"/>
      <c r="I368" s="328"/>
      <c r="J368" s="328"/>
      <c r="K368" s="328"/>
      <c r="L368" s="328"/>
      <c r="M368" s="328"/>
      <c r="N368" s="328"/>
      <c r="O368" s="328"/>
      <c r="P368" s="328"/>
      <c r="Q368" s="328"/>
      <c r="R368" s="328"/>
      <c r="S368" s="328"/>
      <c r="T368" s="328"/>
      <c r="U368" s="328"/>
      <c r="V368" s="328"/>
      <c r="W368" s="328"/>
      <c r="X368" s="328"/>
      <c r="Y368" s="329"/>
      <c r="Z368" s="336"/>
      <c r="AA368" s="337"/>
      <c r="AB368" s="337"/>
      <c r="AC368" s="337"/>
      <c r="AD368" s="338"/>
      <c r="AE368" s="336"/>
      <c r="AF368" s="337"/>
      <c r="AG368" s="337"/>
      <c r="AH368" s="337"/>
      <c r="AI368" s="337"/>
      <c r="AJ368" s="337"/>
      <c r="AK368" s="300"/>
      <c r="AL368" s="301"/>
      <c r="AM368" s="301"/>
      <c r="AN368" s="301"/>
      <c r="AO368" s="301"/>
      <c r="AP368" s="301"/>
      <c r="AQ368" s="301"/>
      <c r="AR368" s="301"/>
      <c r="AS368" s="301"/>
      <c r="AT368" s="301"/>
      <c r="AU368" s="301"/>
      <c r="AV368" s="301"/>
      <c r="AW368" s="301"/>
      <c r="AX368" s="302"/>
      <c r="AY368" s="407"/>
      <c r="AZ368" s="304"/>
      <c r="BA368" s="304"/>
      <c r="BB368" s="408"/>
      <c r="BC368" s="306">
        <f t="shared" si="18"/>
        <v>0</v>
      </c>
      <c r="BD368" s="307"/>
      <c r="BE368" s="307"/>
      <c r="BF368" s="308"/>
      <c r="BG368" s="309"/>
      <c r="BH368" s="310"/>
      <c r="BI368" s="310"/>
      <c r="BJ368" s="311"/>
      <c r="BK368" s="312">
        <f t="shared" si="19"/>
        <v>0</v>
      </c>
      <c r="BL368" s="313"/>
      <c r="BM368" s="313"/>
      <c r="BN368" s="313"/>
      <c r="BO368" s="313"/>
      <c r="BP368" s="314"/>
      <c r="BQ368" s="294"/>
      <c r="BR368" s="295"/>
      <c r="BS368" s="295"/>
      <c r="BT368" s="295"/>
      <c r="BU368" s="295"/>
      <c r="BV368" s="295"/>
      <c r="BW368" s="296"/>
      <c r="BX368" s="294"/>
      <c r="BY368" s="295"/>
      <c r="BZ368" s="295"/>
      <c r="CA368" s="295"/>
      <c r="CB368" s="295"/>
      <c r="CC368" s="296"/>
      <c r="CD368" s="294"/>
      <c r="CE368" s="295"/>
      <c r="CF368" s="295"/>
      <c r="CG368" s="295"/>
      <c r="CH368" s="295"/>
      <c r="CI368" s="296"/>
    </row>
    <row r="369" spans="1:87" ht="18" customHeight="1" x14ac:dyDescent="0.25">
      <c r="A369" s="75"/>
      <c r="B369" s="327"/>
      <c r="C369" s="328"/>
      <c r="D369" s="328"/>
      <c r="E369" s="328"/>
      <c r="F369" s="328"/>
      <c r="G369" s="328"/>
      <c r="H369" s="328"/>
      <c r="I369" s="328"/>
      <c r="J369" s="328"/>
      <c r="K369" s="328"/>
      <c r="L369" s="328"/>
      <c r="M369" s="328"/>
      <c r="N369" s="328"/>
      <c r="O369" s="328"/>
      <c r="P369" s="328"/>
      <c r="Q369" s="328"/>
      <c r="R369" s="328"/>
      <c r="S369" s="328"/>
      <c r="T369" s="328"/>
      <c r="U369" s="328"/>
      <c r="V369" s="328"/>
      <c r="W369" s="328"/>
      <c r="X369" s="328"/>
      <c r="Y369" s="329"/>
      <c r="Z369" s="336"/>
      <c r="AA369" s="337"/>
      <c r="AB369" s="337"/>
      <c r="AC369" s="337"/>
      <c r="AD369" s="338"/>
      <c r="AE369" s="336"/>
      <c r="AF369" s="337"/>
      <c r="AG369" s="337"/>
      <c r="AH369" s="337"/>
      <c r="AI369" s="337"/>
      <c r="AJ369" s="337"/>
      <c r="AK369" s="300"/>
      <c r="AL369" s="301"/>
      <c r="AM369" s="301"/>
      <c r="AN369" s="301"/>
      <c r="AO369" s="301"/>
      <c r="AP369" s="301"/>
      <c r="AQ369" s="301"/>
      <c r="AR369" s="301"/>
      <c r="AS369" s="301"/>
      <c r="AT369" s="301"/>
      <c r="AU369" s="301"/>
      <c r="AV369" s="301"/>
      <c r="AW369" s="301"/>
      <c r="AX369" s="302"/>
      <c r="AY369" s="407"/>
      <c r="AZ369" s="304"/>
      <c r="BA369" s="304"/>
      <c r="BB369" s="408"/>
      <c r="BC369" s="306">
        <f t="shared" si="18"/>
        <v>0</v>
      </c>
      <c r="BD369" s="307"/>
      <c r="BE369" s="307"/>
      <c r="BF369" s="308"/>
      <c r="BG369" s="309"/>
      <c r="BH369" s="310"/>
      <c r="BI369" s="310"/>
      <c r="BJ369" s="311"/>
      <c r="BK369" s="312">
        <f t="shared" si="19"/>
        <v>0</v>
      </c>
      <c r="BL369" s="313"/>
      <c r="BM369" s="313"/>
      <c r="BN369" s="313"/>
      <c r="BO369" s="313"/>
      <c r="BP369" s="314"/>
      <c r="BQ369" s="294"/>
      <c r="BR369" s="295"/>
      <c r="BS369" s="295"/>
      <c r="BT369" s="295"/>
      <c r="BU369" s="295"/>
      <c r="BV369" s="295"/>
      <c r="BW369" s="296"/>
      <c r="BX369" s="294"/>
      <c r="BY369" s="295"/>
      <c r="BZ369" s="295"/>
      <c r="CA369" s="295"/>
      <c r="CB369" s="295"/>
      <c r="CC369" s="296"/>
      <c r="CD369" s="294"/>
      <c r="CE369" s="295"/>
      <c r="CF369" s="295"/>
      <c r="CG369" s="295"/>
      <c r="CH369" s="295"/>
      <c r="CI369" s="296"/>
    </row>
    <row r="370" spans="1:87" ht="18" customHeight="1" x14ac:dyDescent="0.25">
      <c r="A370" s="75"/>
      <c r="B370" s="327"/>
      <c r="C370" s="328"/>
      <c r="D370" s="328"/>
      <c r="E370" s="328"/>
      <c r="F370" s="328"/>
      <c r="G370" s="328"/>
      <c r="H370" s="328"/>
      <c r="I370" s="328"/>
      <c r="J370" s="328"/>
      <c r="K370" s="328"/>
      <c r="L370" s="328"/>
      <c r="M370" s="328"/>
      <c r="N370" s="328"/>
      <c r="O370" s="328"/>
      <c r="P370" s="328"/>
      <c r="Q370" s="328"/>
      <c r="R370" s="328"/>
      <c r="S370" s="328"/>
      <c r="T370" s="328"/>
      <c r="U370" s="328"/>
      <c r="V370" s="328"/>
      <c r="W370" s="328"/>
      <c r="X370" s="328"/>
      <c r="Y370" s="329"/>
      <c r="Z370" s="336"/>
      <c r="AA370" s="337"/>
      <c r="AB370" s="337"/>
      <c r="AC370" s="337"/>
      <c r="AD370" s="338"/>
      <c r="AE370" s="336"/>
      <c r="AF370" s="337"/>
      <c r="AG370" s="337"/>
      <c r="AH370" s="337"/>
      <c r="AI370" s="337"/>
      <c r="AJ370" s="337"/>
      <c r="AK370" s="300"/>
      <c r="AL370" s="301"/>
      <c r="AM370" s="301"/>
      <c r="AN370" s="301"/>
      <c r="AO370" s="301"/>
      <c r="AP370" s="301"/>
      <c r="AQ370" s="301"/>
      <c r="AR370" s="301"/>
      <c r="AS370" s="301"/>
      <c r="AT370" s="301"/>
      <c r="AU370" s="301"/>
      <c r="AV370" s="301"/>
      <c r="AW370" s="301"/>
      <c r="AX370" s="302"/>
      <c r="AY370" s="407"/>
      <c r="AZ370" s="304"/>
      <c r="BA370" s="304"/>
      <c r="BB370" s="408"/>
      <c r="BC370" s="306">
        <f t="shared" si="18"/>
        <v>0</v>
      </c>
      <c r="BD370" s="307"/>
      <c r="BE370" s="307"/>
      <c r="BF370" s="308"/>
      <c r="BG370" s="309"/>
      <c r="BH370" s="310"/>
      <c r="BI370" s="310"/>
      <c r="BJ370" s="311"/>
      <c r="BK370" s="312">
        <f t="shared" si="19"/>
        <v>0</v>
      </c>
      <c r="BL370" s="313"/>
      <c r="BM370" s="313"/>
      <c r="BN370" s="313"/>
      <c r="BO370" s="313"/>
      <c r="BP370" s="314"/>
      <c r="BQ370" s="294"/>
      <c r="BR370" s="295"/>
      <c r="BS370" s="295"/>
      <c r="BT370" s="295"/>
      <c r="BU370" s="295"/>
      <c r="BV370" s="295"/>
      <c r="BW370" s="296"/>
      <c r="BX370" s="294"/>
      <c r="BY370" s="295"/>
      <c r="BZ370" s="295"/>
      <c r="CA370" s="295"/>
      <c r="CB370" s="295"/>
      <c r="CC370" s="296"/>
      <c r="CD370" s="294"/>
      <c r="CE370" s="295"/>
      <c r="CF370" s="295"/>
      <c r="CG370" s="295"/>
      <c r="CH370" s="295"/>
      <c r="CI370" s="296"/>
    </row>
    <row r="371" spans="1:87" ht="18" customHeight="1" x14ac:dyDescent="0.25">
      <c r="A371" s="75"/>
      <c r="B371" s="327"/>
      <c r="C371" s="328"/>
      <c r="D371" s="328"/>
      <c r="E371" s="328"/>
      <c r="F371" s="328"/>
      <c r="G371" s="328"/>
      <c r="H371" s="328"/>
      <c r="I371" s="328"/>
      <c r="J371" s="328"/>
      <c r="K371" s="328"/>
      <c r="L371" s="328"/>
      <c r="M371" s="328"/>
      <c r="N371" s="328"/>
      <c r="O371" s="328"/>
      <c r="P371" s="328"/>
      <c r="Q371" s="328"/>
      <c r="R371" s="328"/>
      <c r="S371" s="328"/>
      <c r="T371" s="328"/>
      <c r="U371" s="328"/>
      <c r="V371" s="328"/>
      <c r="W371" s="328"/>
      <c r="X371" s="328"/>
      <c r="Y371" s="329"/>
      <c r="Z371" s="336"/>
      <c r="AA371" s="337"/>
      <c r="AB371" s="337"/>
      <c r="AC371" s="337"/>
      <c r="AD371" s="338"/>
      <c r="AE371" s="336"/>
      <c r="AF371" s="337"/>
      <c r="AG371" s="337"/>
      <c r="AH371" s="337"/>
      <c r="AI371" s="337"/>
      <c r="AJ371" s="337"/>
      <c r="AK371" s="300"/>
      <c r="AL371" s="301"/>
      <c r="AM371" s="301"/>
      <c r="AN371" s="301"/>
      <c r="AO371" s="301"/>
      <c r="AP371" s="301"/>
      <c r="AQ371" s="301"/>
      <c r="AR371" s="301"/>
      <c r="AS371" s="301"/>
      <c r="AT371" s="301"/>
      <c r="AU371" s="301"/>
      <c r="AV371" s="301"/>
      <c r="AW371" s="301"/>
      <c r="AX371" s="302"/>
      <c r="AY371" s="407"/>
      <c r="AZ371" s="304"/>
      <c r="BA371" s="304"/>
      <c r="BB371" s="408"/>
      <c r="BC371" s="306">
        <f t="shared" si="18"/>
        <v>0</v>
      </c>
      <c r="BD371" s="307"/>
      <c r="BE371" s="307"/>
      <c r="BF371" s="308"/>
      <c r="BG371" s="309"/>
      <c r="BH371" s="310"/>
      <c r="BI371" s="310"/>
      <c r="BJ371" s="311"/>
      <c r="BK371" s="312">
        <f t="shared" si="19"/>
        <v>0</v>
      </c>
      <c r="BL371" s="313"/>
      <c r="BM371" s="313"/>
      <c r="BN371" s="313"/>
      <c r="BO371" s="313"/>
      <c r="BP371" s="314"/>
      <c r="BQ371" s="294"/>
      <c r="BR371" s="295"/>
      <c r="BS371" s="295"/>
      <c r="BT371" s="295"/>
      <c r="BU371" s="295"/>
      <c r="BV371" s="295"/>
      <c r="BW371" s="296"/>
      <c r="BX371" s="294"/>
      <c r="BY371" s="295"/>
      <c r="BZ371" s="295"/>
      <c r="CA371" s="295"/>
      <c r="CB371" s="295"/>
      <c r="CC371" s="296"/>
      <c r="CD371" s="294"/>
      <c r="CE371" s="295"/>
      <c r="CF371" s="295"/>
      <c r="CG371" s="295"/>
      <c r="CH371" s="295"/>
      <c r="CI371" s="296"/>
    </row>
    <row r="372" spans="1:87" ht="18" customHeight="1" x14ac:dyDescent="0.25">
      <c r="A372" s="75"/>
      <c r="B372" s="327"/>
      <c r="C372" s="328"/>
      <c r="D372" s="328"/>
      <c r="E372" s="328"/>
      <c r="F372" s="328"/>
      <c r="G372" s="328"/>
      <c r="H372" s="328"/>
      <c r="I372" s="328"/>
      <c r="J372" s="328"/>
      <c r="K372" s="328"/>
      <c r="L372" s="328"/>
      <c r="M372" s="328"/>
      <c r="N372" s="328"/>
      <c r="O372" s="328"/>
      <c r="P372" s="328"/>
      <c r="Q372" s="328"/>
      <c r="R372" s="328"/>
      <c r="S372" s="328"/>
      <c r="T372" s="328"/>
      <c r="U372" s="328"/>
      <c r="V372" s="328"/>
      <c r="W372" s="328"/>
      <c r="X372" s="328"/>
      <c r="Y372" s="329"/>
      <c r="Z372" s="336"/>
      <c r="AA372" s="337"/>
      <c r="AB372" s="337"/>
      <c r="AC372" s="337"/>
      <c r="AD372" s="338"/>
      <c r="AE372" s="336"/>
      <c r="AF372" s="337"/>
      <c r="AG372" s="337"/>
      <c r="AH372" s="337"/>
      <c r="AI372" s="337"/>
      <c r="AJ372" s="337"/>
      <c r="AK372" s="300"/>
      <c r="AL372" s="301"/>
      <c r="AM372" s="301"/>
      <c r="AN372" s="301"/>
      <c r="AO372" s="301"/>
      <c r="AP372" s="301"/>
      <c r="AQ372" s="301"/>
      <c r="AR372" s="301"/>
      <c r="AS372" s="301"/>
      <c r="AT372" s="301"/>
      <c r="AU372" s="301"/>
      <c r="AV372" s="301"/>
      <c r="AW372" s="301"/>
      <c r="AX372" s="302"/>
      <c r="AY372" s="407"/>
      <c r="AZ372" s="304"/>
      <c r="BA372" s="304"/>
      <c r="BB372" s="408"/>
      <c r="BC372" s="306">
        <f t="shared" si="18"/>
        <v>0</v>
      </c>
      <c r="BD372" s="307"/>
      <c r="BE372" s="307"/>
      <c r="BF372" s="308"/>
      <c r="BG372" s="309"/>
      <c r="BH372" s="310"/>
      <c r="BI372" s="310"/>
      <c r="BJ372" s="311"/>
      <c r="BK372" s="312">
        <f t="shared" si="19"/>
        <v>0</v>
      </c>
      <c r="BL372" s="313"/>
      <c r="BM372" s="313"/>
      <c r="BN372" s="313"/>
      <c r="BO372" s="313"/>
      <c r="BP372" s="314"/>
      <c r="BQ372" s="294"/>
      <c r="BR372" s="295"/>
      <c r="BS372" s="295"/>
      <c r="BT372" s="295"/>
      <c r="BU372" s="295"/>
      <c r="BV372" s="295"/>
      <c r="BW372" s="296"/>
      <c r="BX372" s="294"/>
      <c r="BY372" s="295"/>
      <c r="BZ372" s="295"/>
      <c r="CA372" s="295"/>
      <c r="CB372" s="295"/>
      <c r="CC372" s="296"/>
      <c r="CD372" s="294"/>
      <c r="CE372" s="295"/>
      <c r="CF372" s="295"/>
      <c r="CG372" s="295"/>
      <c r="CH372" s="295"/>
      <c r="CI372" s="296"/>
    </row>
    <row r="373" spans="1:87" ht="18" customHeight="1" x14ac:dyDescent="0.25">
      <c r="A373" s="75"/>
      <c r="B373" s="327"/>
      <c r="C373" s="328"/>
      <c r="D373" s="328"/>
      <c r="E373" s="328"/>
      <c r="F373" s="328"/>
      <c r="G373" s="328"/>
      <c r="H373" s="328"/>
      <c r="I373" s="328"/>
      <c r="J373" s="328"/>
      <c r="K373" s="328"/>
      <c r="L373" s="328"/>
      <c r="M373" s="328"/>
      <c r="N373" s="328"/>
      <c r="O373" s="328"/>
      <c r="P373" s="328"/>
      <c r="Q373" s="328"/>
      <c r="R373" s="328"/>
      <c r="S373" s="328"/>
      <c r="T373" s="328"/>
      <c r="U373" s="328"/>
      <c r="V373" s="328"/>
      <c r="W373" s="328"/>
      <c r="X373" s="328"/>
      <c r="Y373" s="329"/>
      <c r="Z373" s="336"/>
      <c r="AA373" s="337"/>
      <c r="AB373" s="337"/>
      <c r="AC373" s="337"/>
      <c r="AD373" s="338"/>
      <c r="AE373" s="336"/>
      <c r="AF373" s="337"/>
      <c r="AG373" s="337"/>
      <c r="AH373" s="337"/>
      <c r="AI373" s="337"/>
      <c r="AJ373" s="337"/>
      <c r="AK373" s="300"/>
      <c r="AL373" s="301"/>
      <c r="AM373" s="301"/>
      <c r="AN373" s="301"/>
      <c r="AO373" s="301"/>
      <c r="AP373" s="301"/>
      <c r="AQ373" s="301"/>
      <c r="AR373" s="301"/>
      <c r="AS373" s="301"/>
      <c r="AT373" s="301"/>
      <c r="AU373" s="301"/>
      <c r="AV373" s="301"/>
      <c r="AW373" s="301"/>
      <c r="AX373" s="302"/>
      <c r="AY373" s="407"/>
      <c r="AZ373" s="304"/>
      <c r="BA373" s="304"/>
      <c r="BB373" s="408"/>
      <c r="BC373" s="306">
        <f t="shared" si="18"/>
        <v>0</v>
      </c>
      <c r="BD373" s="307"/>
      <c r="BE373" s="307"/>
      <c r="BF373" s="308"/>
      <c r="BG373" s="309"/>
      <c r="BH373" s="310"/>
      <c r="BI373" s="310"/>
      <c r="BJ373" s="311"/>
      <c r="BK373" s="312">
        <f t="shared" si="19"/>
        <v>0</v>
      </c>
      <c r="BL373" s="313"/>
      <c r="BM373" s="313"/>
      <c r="BN373" s="313"/>
      <c r="BO373" s="313"/>
      <c r="BP373" s="314"/>
      <c r="BQ373" s="294"/>
      <c r="BR373" s="295"/>
      <c r="BS373" s="295"/>
      <c r="BT373" s="295"/>
      <c r="BU373" s="295"/>
      <c r="BV373" s="295"/>
      <c r="BW373" s="296"/>
      <c r="BX373" s="294"/>
      <c r="BY373" s="295"/>
      <c r="BZ373" s="295"/>
      <c r="CA373" s="295"/>
      <c r="CB373" s="295"/>
      <c r="CC373" s="296"/>
      <c r="CD373" s="294"/>
      <c r="CE373" s="295"/>
      <c r="CF373" s="295"/>
      <c r="CG373" s="295"/>
      <c r="CH373" s="295"/>
      <c r="CI373" s="296"/>
    </row>
    <row r="374" spans="1:87" ht="18" customHeight="1" x14ac:dyDescent="0.25">
      <c r="A374" s="75"/>
      <c r="B374" s="327"/>
      <c r="C374" s="328"/>
      <c r="D374" s="328"/>
      <c r="E374" s="328"/>
      <c r="F374" s="328"/>
      <c r="G374" s="328"/>
      <c r="H374" s="328"/>
      <c r="I374" s="328"/>
      <c r="J374" s="328"/>
      <c r="K374" s="328"/>
      <c r="L374" s="328"/>
      <c r="M374" s="328"/>
      <c r="N374" s="328"/>
      <c r="O374" s="328"/>
      <c r="P374" s="328"/>
      <c r="Q374" s="328"/>
      <c r="R374" s="328"/>
      <c r="S374" s="328"/>
      <c r="T374" s="328"/>
      <c r="U374" s="328"/>
      <c r="V374" s="328"/>
      <c r="W374" s="328"/>
      <c r="X374" s="328"/>
      <c r="Y374" s="329"/>
      <c r="Z374" s="336"/>
      <c r="AA374" s="337"/>
      <c r="AB374" s="337"/>
      <c r="AC374" s="337"/>
      <c r="AD374" s="338"/>
      <c r="AE374" s="336"/>
      <c r="AF374" s="337"/>
      <c r="AG374" s="337"/>
      <c r="AH374" s="337"/>
      <c r="AI374" s="337"/>
      <c r="AJ374" s="337"/>
      <c r="AK374" s="300"/>
      <c r="AL374" s="301"/>
      <c r="AM374" s="301"/>
      <c r="AN374" s="301"/>
      <c r="AO374" s="301"/>
      <c r="AP374" s="301"/>
      <c r="AQ374" s="301"/>
      <c r="AR374" s="301"/>
      <c r="AS374" s="301"/>
      <c r="AT374" s="301"/>
      <c r="AU374" s="301"/>
      <c r="AV374" s="301"/>
      <c r="AW374" s="301"/>
      <c r="AX374" s="302"/>
      <c r="AY374" s="407"/>
      <c r="AZ374" s="304"/>
      <c r="BA374" s="304"/>
      <c r="BB374" s="408"/>
      <c r="BC374" s="306">
        <f t="shared" si="18"/>
        <v>0</v>
      </c>
      <c r="BD374" s="307"/>
      <c r="BE374" s="307"/>
      <c r="BF374" s="308"/>
      <c r="BG374" s="309"/>
      <c r="BH374" s="310"/>
      <c r="BI374" s="310"/>
      <c r="BJ374" s="311"/>
      <c r="BK374" s="312">
        <f t="shared" si="19"/>
        <v>0</v>
      </c>
      <c r="BL374" s="313"/>
      <c r="BM374" s="313"/>
      <c r="BN374" s="313"/>
      <c r="BO374" s="313"/>
      <c r="BP374" s="314"/>
      <c r="BQ374" s="294"/>
      <c r="BR374" s="295"/>
      <c r="BS374" s="295"/>
      <c r="BT374" s="295"/>
      <c r="BU374" s="295"/>
      <c r="BV374" s="295"/>
      <c r="BW374" s="296"/>
      <c r="BX374" s="294"/>
      <c r="BY374" s="295"/>
      <c r="BZ374" s="295"/>
      <c r="CA374" s="295"/>
      <c r="CB374" s="295"/>
      <c r="CC374" s="296"/>
      <c r="CD374" s="294"/>
      <c r="CE374" s="295"/>
      <c r="CF374" s="295"/>
      <c r="CG374" s="295"/>
      <c r="CH374" s="295"/>
      <c r="CI374" s="296"/>
    </row>
    <row r="375" spans="1:87" ht="18" customHeight="1" x14ac:dyDescent="0.25">
      <c r="A375" s="75"/>
      <c r="B375" s="327"/>
      <c r="C375" s="328"/>
      <c r="D375" s="328"/>
      <c r="E375" s="328"/>
      <c r="F375" s="328"/>
      <c r="G375" s="328"/>
      <c r="H375" s="328"/>
      <c r="I375" s="328"/>
      <c r="J375" s="328"/>
      <c r="K375" s="328"/>
      <c r="L375" s="328"/>
      <c r="M375" s="328"/>
      <c r="N375" s="328"/>
      <c r="O375" s="328"/>
      <c r="P375" s="328"/>
      <c r="Q375" s="328"/>
      <c r="R375" s="328"/>
      <c r="S375" s="328"/>
      <c r="T375" s="328"/>
      <c r="U375" s="328"/>
      <c r="V375" s="328"/>
      <c r="W375" s="328"/>
      <c r="X375" s="328"/>
      <c r="Y375" s="329"/>
      <c r="Z375" s="336"/>
      <c r="AA375" s="337"/>
      <c r="AB375" s="337"/>
      <c r="AC375" s="337"/>
      <c r="AD375" s="338"/>
      <c r="AE375" s="336"/>
      <c r="AF375" s="337"/>
      <c r="AG375" s="337"/>
      <c r="AH375" s="337"/>
      <c r="AI375" s="337"/>
      <c r="AJ375" s="337"/>
      <c r="AK375" s="300"/>
      <c r="AL375" s="301"/>
      <c r="AM375" s="301"/>
      <c r="AN375" s="301"/>
      <c r="AO375" s="301"/>
      <c r="AP375" s="301"/>
      <c r="AQ375" s="301"/>
      <c r="AR375" s="301"/>
      <c r="AS375" s="301"/>
      <c r="AT375" s="301"/>
      <c r="AU375" s="301"/>
      <c r="AV375" s="301"/>
      <c r="AW375" s="301"/>
      <c r="AX375" s="302"/>
      <c r="AY375" s="407"/>
      <c r="AZ375" s="304"/>
      <c r="BA375" s="304"/>
      <c r="BB375" s="408"/>
      <c r="BC375" s="306">
        <f t="shared" si="18"/>
        <v>0</v>
      </c>
      <c r="BD375" s="307"/>
      <c r="BE375" s="307"/>
      <c r="BF375" s="308"/>
      <c r="BG375" s="309"/>
      <c r="BH375" s="310"/>
      <c r="BI375" s="310"/>
      <c r="BJ375" s="311"/>
      <c r="BK375" s="312">
        <f t="shared" si="19"/>
        <v>0</v>
      </c>
      <c r="BL375" s="313"/>
      <c r="BM375" s="313"/>
      <c r="BN375" s="313"/>
      <c r="BO375" s="313"/>
      <c r="BP375" s="314"/>
      <c r="BQ375" s="294"/>
      <c r="BR375" s="295"/>
      <c r="BS375" s="295"/>
      <c r="BT375" s="295"/>
      <c r="BU375" s="295"/>
      <c r="BV375" s="295"/>
      <c r="BW375" s="296"/>
      <c r="BX375" s="294"/>
      <c r="BY375" s="295"/>
      <c r="BZ375" s="295"/>
      <c r="CA375" s="295"/>
      <c r="CB375" s="295"/>
      <c r="CC375" s="296"/>
      <c r="CD375" s="294"/>
      <c r="CE375" s="295"/>
      <c r="CF375" s="295"/>
      <c r="CG375" s="295"/>
      <c r="CH375" s="295"/>
      <c r="CI375" s="296"/>
    </row>
    <row r="376" spans="1:87" ht="18" customHeight="1" x14ac:dyDescent="0.25">
      <c r="A376" s="75"/>
      <c r="B376" s="327"/>
      <c r="C376" s="328"/>
      <c r="D376" s="328"/>
      <c r="E376" s="328"/>
      <c r="F376" s="328"/>
      <c r="G376" s="328"/>
      <c r="H376" s="328"/>
      <c r="I376" s="328"/>
      <c r="J376" s="328"/>
      <c r="K376" s="328"/>
      <c r="L376" s="328"/>
      <c r="M376" s="328"/>
      <c r="N376" s="328"/>
      <c r="O376" s="328"/>
      <c r="P376" s="328"/>
      <c r="Q376" s="328"/>
      <c r="R376" s="328"/>
      <c r="S376" s="328"/>
      <c r="T376" s="328"/>
      <c r="U376" s="328"/>
      <c r="V376" s="328"/>
      <c r="W376" s="328"/>
      <c r="X376" s="328"/>
      <c r="Y376" s="329"/>
      <c r="Z376" s="336"/>
      <c r="AA376" s="337"/>
      <c r="AB376" s="337"/>
      <c r="AC376" s="337"/>
      <c r="AD376" s="338"/>
      <c r="AE376" s="336"/>
      <c r="AF376" s="337"/>
      <c r="AG376" s="337"/>
      <c r="AH376" s="337"/>
      <c r="AI376" s="337"/>
      <c r="AJ376" s="337"/>
      <c r="AK376" s="300"/>
      <c r="AL376" s="301"/>
      <c r="AM376" s="301"/>
      <c r="AN376" s="301"/>
      <c r="AO376" s="301"/>
      <c r="AP376" s="301"/>
      <c r="AQ376" s="301"/>
      <c r="AR376" s="301"/>
      <c r="AS376" s="301"/>
      <c r="AT376" s="301"/>
      <c r="AU376" s="301"/>
      <c r="AV376" s="301"/>
      <c r="AW376" s="301"/>
      <c r="AX376" s="302"/>
      <c r="AY376" s="407"/>
      <c r="AZ376" s="304"/>
      <c r="BA376" s="304"/>
      <c r="BB376" s="408"/>
      <c r="BC376" s="306">
        <f t="shared" si="18"/>
        <v>0</v>
      </c>
      <c r="BD376" s="307"/>
      <c r="BE376" s="307"/>
      <c r="BF376" s="308"/>
      <c r="BG376" s="309"/>
      <c r="BH376" s="310"/>
      <c r="BI376" s="310"/>
      <c r="BJ376" s="311"/>
      <c r="BK376" s="312">
        <f t="shared" si="19"/>
        <v>0</v>
      </c>
      <c r="BL376" s="313"/>
      <c r="BM376" s="313"/>
      <c r="BN376" s="313"/>
      <c r="BO376" s="313"/>
      <c r="BP376" s="314"/>
      <c r="BQ376" s="294"/>
      <c r="BR376" s="295"/>
      <c r="BS376" s="295"/>
      <c r="BT376" s="295"/>
      <c r="BU376" s="295"/>
      <c r="BV376" s="295"/>
      <c r="BW376" s="296"/>
      <c r="BX376" s="294"/>
      <c r="BY376" s="295"/>
      <c r="BZ376" s="295"/>
      <c r="CA376" s="295"/>
      <c r="CB376" s="295"/>
      <c r="CC376" s="296"/>
      <c r="CD376" s="294"/>
      <c r="CE376" s="295"/>
      <c r="CF376" s="295"/>
      <c r="CG376" s="295"/>
      <c r="CH376" s="295"/>
      <c r="CI376" s="296"/>
    </row>
    <row r="377" spans="1:87" ht="18" customHeight="1" x14ac:dyDescent="0.25">
      <c r="A377" s="75"/>
      <c r="B377" s="327"/>
      <c r="C377" s="328"/>
      <c r="D377" s="328"/>
      <c r="E377" s="328"/>
      <c r="F377" s="328"/>
      <c r="G377" s="328"/>
      <c r="H377" s="328"/>
      <c r="I377" s="328"/>
      <c r="J377" s="328"/>
      <c r="K377" s="328"/>
      <c r="L377" s="328"/>
      <c r="M377" s="328"/>
      <c r="N377" s="328"/>
      <c r="O377" s="328"/>
      <c r="P377" s="328"/>
      <c r="Q377" s="328"/>
      <c r="R377" s="328"/>
      <c r="S377" s="328"/>
      <c r="T377" s="328"/>
      <c r="U377" s="328"/>
      <c r="V377" s="328"/>
      <c r="W377" s="328"/>
      <c r="X377" s="328"/>
      <c r="Y377" s="329"/>
      <c r="Z377" s="336"/>
      <c r="AA377" s="337"/>
      <c r="AB377" s="337"/>
      <c r="AC377" s="337"/>
      <c r="AD377" s="338"/>
      <c r="AE377" s="336"/>
      <c r="AF377" s="337"/>
      <c r="AG377" s="337"/>
      <c r="AH377" s="337"/>
      <c r="AI377" s="337"/>
      <c r="AJ377" s="337"/>
      <c r="AK377" s="300"/>
      <c r="AL377" s="301"/>
      <c r="AM377" s="301"/>
      <c r="AN377" s="301"/>
      <c r="AO377" s="301"/>
      <c r="AP377" s="301"/>
      <c r="AQ377" s="301"/>
      <c r="AR377" s="301"/>
      <c r="AS377" s="301"/>
      <c r="AT377" s="301"/>
      <c r="AU377" s="301"/>
      <c r="AV377" s="301"/>
      <c r="AW377" s="301"/>
      <c r="AX377" s="302"/>
      <c r="AY377" s="407"/>
      <c r="AZ377" s="304"/>
      <c r="BA377" s="304"/>
      <c r="BB377" s="408"/>
      <c r="BC377" s="306">
        <f t="shared" si="18"/>
        <v>0</v>
      </c>
      <c r="BD377" s="307"/>
      <c r="BE377" s="307"/>
      <c r="BF377" s="308"/>
      <c r="BG377" s="309"/>
      <c r="BH377" s="310"/>
      <c r="BI377" s="310"/>
      <c r="BJ377" s="311"/>
      <c r="BK377" s="312">
        <f t="shared" si="19"/>
        <v>0</v>
      </c>
      <c r="BL377" s="313"/>
      <c r="BM377" s="313"/>
      <c r="BN377" s="313"/>
      <c r="BO377" s="313"/>
      <c r="BP377" s="314"/>
      <c r="BQ377" s="294"/>
      <c r="BR377" s="295"/>
      <c r="BS377" s="295"/>
      <c r="BT377" s="295"/>
      <c r="BU377" s="295"/>
      <c r="BV377" s="295"/>
      <c r="BW377" s="296"/>
      <c r="BX377" s="294"/>
      <c r="BY377" s="295"/>
      <c r="BZ377" s="295"/>
      <c r="CA377" s="295"/>
      <c r="CB377" s="295"/>
      <c r="CC377" s="296"/>
      <c r="CD377" s="294"/>
      <c r="CE377" s="295"/>
      <c r="CF377" s="295"/>
      <c r="CG377" s="295"/>
      <c r="CH377" s="295"/>
      <c r="CI377" s="296"/>
    </row>
    <row r="378" spans="1:87" ht="18" customHeight="1" thickBot="1" x14ac:dyDescent="0.3">
      <c r="A378" s="75"/>
      <c r="B378" s="330"/>
      <c r="C378" s="331"/>
      <c r="D378" s="331"/>
      <c r="E378" s="331"/>
      <c r="F378" s="331"/>
      <c r="G378" s="331"/>
      <c r="H378" s="331"/>
      <c r="I378" s="331"/>
      <c r="J378" s="331"/>
      <c r="K378" s="331"/>
      <c r="L378" s="331"/>
      <c r="M378" s="331"/>
      <c r="N378" s="331"/>
      <c r="O378" s="331"/>
      <c r="P378" s="331"/>
      <c r="Q378" s="331"/>
      <c r="R378" s="331"/>
      <c r="S378" s="331"/>
      <c r="T378" s="331"/>
      <c r="U378" s="331"/>
      <c r="V378" s="331"/>
      <c r="W378" s="331"/>
      <c r="X378" s="331"/>
      <c r="Y378" s="332"/>
      <c r="Z378" s="339"/>
      <c r="AA378" s="340"/>
      <c r="AB378" s="340"/>
      <c r="AC378" s="340"/>
      <c r="AD378" s="341"/>
      <c r="AE378" s="339"/>
      <c r="AF378" s="340"/>
      <c r="AG378" s="340"/>
      <c r="AH378" s="340"/>
      <c r="AI378" s="340"/>
      <c r="AJ378" s="340"/>
      <c r="AK378" s="392"/>
      <c r="AL378" s="393"/>
      <c r="AM378" s="393"/>
      <c r="AN378" s="393"/>
      <c r="AO378" s="393"/>
      <c r="AP378" s="393"/>
      <c r="AQ378" s="393"/>
      <c r="AR378" s="393"/>
      <c r="AS378" s="393"/>
      <c r="AT378" s="393"/>
      <c r="AU378" s="393"/>
      <c r="AV378" s="393"/>
      <c r="AW378" s="393"/>
      <c r="AX378" s="394"/>
      <c r="AY378" s="411"/>
      <c r="AZ378" s="396"/>
      <c r="BA378" s="396"/>
      <c r="BB378" s="412"/>
      <c r="BC378" s="398">
        <f t="shared" si="18"/>
        <v>0</v>
      </c>
      <c r="BD378" s="399"/>
      <c r="BE378" s="399"/>
      <c r="BF378" s="400"/>
      <c r="BG378" s="401"/>
      <c r="BH378" s="402"/>
      <c r="BI378" s="402"/>
      <c r="BJ378" s="403"/>
      <c r="BK378" s="404">
        <f t="shared" si="19"/>
        <v>0</v>
      </c>
      <c r="BL378" s="405"/>
      <c r="BM378" s="405"/>
      <c r="BN378" s="405"/>
      <c r="BO378" s="405"/>
      <c r="BP378" s="406"/>
      <c r="BQ378" s="297"/>
      <c r="BR378" s="298"/>
      <c r="BS378" s="298"/>
      <c r="BT378" s="298"/>
      <c r="BU378" s="298"/>
      <c r="BV378" s="298"/>
      <c r="BW378" s="299"/>
      <c r="BX378" s="297"/>
      <c r="BY378" s="298"/>
      <c r="BZ378" s="298"/>
      <c r="CA378" s="298"/>
      <c r="CB378" s="298"/>
      <c r="CC378" s="299"/>
      <c r="CD378" s="297"/>
      <c r="CE378" s="298"/>
      <c r="CF378" s="298"/>
      <c r="CG378" s="298"/>
      <c r="CH378" s="298"/>
      <c r="CI378" s="299"/>
    </row>
    <row r="379" spans="1:87" ht="18" customHeight="1" thickBot="1" x14ac:dyDescent="0.3">
      <c r="A379" s="75"/>
      <c r="B379" s="377"/>
      <c r="C379" s="378"/>
      <c r="D379" s="378"/>
      <c r="E379" s="378"/>
      <c r="F379" s="378"/>
      <c r="G379" s="378"/>
      <c r="H379" s="378"/>
      <c r="I379" s="378"/>
      <c r="J379" s="378"/>
      <c r="K379" s="378"/>
      <c r="L379" s="378"/>
      <c r="M379" s="378"/>
      <c r="N379" s="378"/>
      <c r="O379" s="378"/>
      <c r="P379" s="378"/>
      <c r="Q379" s="378"/>
      <c r="R379" s="378"/>
      <c r="S379" s="378"/>
      <c r="T379" s="378"/>
      <c r="U379" s="378"/>
      <c r="V379" s="378"/>
      <c r="W379" s="378"/>
      <c r="X379" s="378"/>
      <c r="Y379" s="378"/>
      <c r="Z379" s="378"/>
      <c r="AA379" s="378"/>
      <c r="AB379" s="378"/>
      <c r="AC379" s="378"/>
      <c r="AD379" s="378"/>
      <c r="AE379" s="378"/>
      <c r="AF379" s="378"/>
      <c r="AG379" s="378"/>
      <c r="AH379" s="378"/>
      <c r="AI379" s="378"/>
      <c r="AJ379" s="379"/>
      <c r="AK379" s="380" t="s">
        <v>3</v>
      </c>
      <c r="AL379" s="381"/>
      <c r="AM379" s="381"/>
      <c r="AN379" s="381"/>
      <c r="AO379" s="381"/>
      <c r="AP379" s="381"/>
      <c r="AQ379" s="381"/>
      <c r="AR379" s="381"/>
      <c r="AS379" s="381"/>
      <c r="AT379" s="381"/>
      <c r="AU379" s="381"/>
      <c r="AV379" s="381"/>
      <c r="AW379" s="381"/>
      <c r="AX379" s="381"/>
      <c r="AY379" s="382"/>
      <c r="AZ379" s="382"/>
      <c r="BA379" s="382"/>
      <c r="BB379" s="382"/>
      <c r="BC379" s="382"/>
      <c r="BD379" s="382"/>
      <c r="BE379" s="382"/>
      <c r="BF379" s="382"/>
      <c r="BG379" s="382"/>
      <c r="BH379" s="382"/>
      <c r="BI379" s="382"/>
      <c r="BJ379" s="383"/>
      <c r="BK379" s="384">
        <f>SUM(BK349:BK378)</f>
        <v>0</v>
      </c>
      <c r="BL379" s="385"/>
      <c r="BM379" s="385"/>
      <c r="BN379" s="385"/>
      <c r="BO379" s="385"/>
      <c r="BP379" s="386"/>
      <c r="BQ379" s="387" t="s">
        <v>100</v>
      </c>
      <c r="BR379" s="388"/>
      <c r="BS379" s="388"/>
      <c r="BT379" s="388"/>
      <c r="BU379" s="388"/>
      <c r="BV379" s="388"/>
      <c r="BW379" s="388"/>
      <c r="BX379" s="388"/>
      <c r="BY379" s="388"/>
      <c r="BZ379" s="388"/>
      <c r="CA379" s="388"/>
      <c r="CB379" s="388"/>
      <c r="CC379" s="389"/>
      <c r="CD379" s="390">
        <f>+CD349*AE349</f>
        <v>0</v>
      </c>
      <c r="CE379" s="390"/>
      <c r="CF379" s="390"/>
      <c r="CG379" s="390"/>
      <c r="CH379" s="390"/>
      <c r="CI379" s="391"/>
    </row>
    <row r="380" spans="1:87" ht="18" customHeight="1" thickBot="1" x14ac:dyDescent="0.3">
      <c r="A380" s="75"/>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BG380" s="78"/>
      <c r="BH380" s="78"/>
      <c r="BI380" s="78"/>
      <c r="BJ380" s="78"/>
      <c r="BK380" s="79"/>
      <c r="BL380" s="79"/>
      <c r="BM380" s="79"/>
      <c r="BN380" s="79"/>
      <c r="BO380" s="79"/>
      <c r="BP380" s="79"/>
      <c r="BQ380" s="79"/>
      <c r="BR380" s="79"/>
      <c r="BS380" s="79"/>
      <c r="BT380" s="79"/>
      <c r="BU380" s="79"/>
      <c r="BV380" s="79"/>
      <c r="BW380" s="79"/>
      <c r="BX380" s="79"/>
      <c r="BY380" s="79"/>
      <c r="BZ380" s="79"/>
      <c r="CA380" s="79"/>
      <c r="CB380" s="79"/>
      <c r="CC380" s="79"/>
      <c r="CD380" s="79"/>
      <c r="CE380" s="79"/>
      <c r="CF380" s="79"/>
      <c r="CG380" s="79"/>
      <c r="CH380" s="79"/>
      <c r="CI380" s="79"/>
    </row>
    <row r="381" spans="1:87" ht="18" customHeight="1" x14ac:dyDescent="0.25">
      <c r="A381" s="75"/>
      <c r="B381" s="348" t="s">
        <v>0</v>
      </c>
      <c r="C381" s="349"/>
      <c r="D381" s="349"/>
      <c r="E381" s="349"/>
      <c r="F381" s="349"/>
      <c r="G381" s="349"/>
      <c r="H381" s="349"/>
      <c r="I381" s="349"/>
      <c r="J381" s="349"/>
      <c r="K381" s="349"/>
      <c r="L381" s="349"/>
      <c r="M381" s="349"/>
      <c r="N381" s="349"/>
      <c r="O381" s="349"/>
      <c r="P381" s="349"/>
      <c r="Q381" s="349"/>
      <c r="R381" s="349"/>
      <c r="S381" s="349"/>
      <c r="T381" s="349"/>
      <c r="U381" s="349"/>
      <c r="V381" s="349"/>
      <c r="W381" s="349"/>
      <c r="X381" s="349"/>
      <c r="Y381" s="350"/>
      <c r="Z381" s="348" t="s">
        <v>80</v>
      </c>
      <c r="AA381" s="349"/>
      <c r="AB381" s="349"/>
      <c r="AC381" s="349"/>
      <c r="AD381" s="350"/>
      <c r="AE381" s="357" t="s">
        <v>79</v>
      </c>
      <c r="AF381" s="358"/>
      <c r="AG381" s="358"/>
      <c r="AH381" s="358"/>
      <c r="AI381" s="358"/>
      <c r="AJ381" s="359"/>
      <c r="AK381" s="357" t="s">
        <v>81</v>
      </c>
      <c r="AL381" s="358"/>
      <c r="AM381" s="358"/>
      <c r="AN381" s="358"/>
      <c r="AO381" s="358"/>
      <c r="AP381" s="358"/>
      <c r="AQ381" s="358"/>
      <c r="AR381" s="358"/>
      <c r="AS381" s="358"/>
      <c r="AT381" s="358"/>
      <c r="AU381" s="358"/>
      <c r="AV381" s="358"/>
      <c r="AW381" s="358"/>
      <c r="AX381" s="359"/>
      <c r="AY381" s="357" t="s">
        <v>1</v>
      </c>
      <c r="AZ381" s="358"/>
      <c r="BA381" s="358"/>
      <c r="BB381" s="359"/>
      <c r="BC381" s="348" t="s">
        <v>104</v>
      </c>
      <c r="BD381" s="349"/>
      <c r="BE381" s="349"/>
      <c r="BF381" s="350"/>
      <c r="BG381" s="366" t="s">
        <v>82</v>
      </c>
      <c r="BH381" s="367"/>
      <c r="BI381" s="367"/>
      <c r="BJ381" s="368"/>
      <c r="BK381" s="315" t="s">
        <v>99</v>
      </c>
      <c r="BL381" s="316"/>
      <c r="BM381" s="316"/>
      <c r="BN381" s="316"/>
      <c r="BO381" s="316"/>
      <c r="BP381" s="317"/>
      <c r="BQ381" s="315" t="s">
        <v>83</v>
      </c>
      <c r="BR381" s="316"/>
      <c r="BS381" s="316"/>
      <c r="BT381" s="316"/>
      <c r="BU381" s="316"/>
      <c r="BV381" s="316"/>
      <c r="BW381" s="317"/>
      <c r="BX381" s="315" t="s">
        <v>84</v>
      </c>
      <c r="BY381" s="316"/>
      <c r="BZ381" s="316"/>
      <c r="CA381" s="316"/>
      <c r="CB381" s="316"/>
      <c r="CC381" s="317"/>
      <c r="CD381" s="315" t="s">
        <v>85</v>
      </c>
      <c r="CE381" s="316"/>
      <c r="CF381" s="316"/>
      <c r="CG381" s="316"/>
      <c r="CH381" s="316"/>
      <c r="CI381" s="317"/>
    </row>
    <row r="382" spans="1:87" ht="18" customHeight="1" x14ac:dyDescent="0.25">
      <c r="A382" s="75"/>
      <c r="B382" s="351"/>
      <c r="C382" s="352"/>
      <c r="D382" s="352"/>
      <c r="E382" s="352"/>
      <c r="F382" s="352"/>
      <c r="G382" s="352"/>
      <c r="H382" s="352"/>
      <c r="I382" s="352"/>
      <c r="J382" s="352"/>
      <c r="K382" s="352"/>
      <c r="L382" s="352"/>
      <c r="M382" s="352"/>
      <c r="N382" s="352"/>
      <c r="O382" s="352"/>
      <c r="P382" s="352"/>
      <c r="Q382" s="352"/>
      <c r="R382" s="352"/>
      <c r="S382" s="352"/>
      <c r="T382" s="352"/>
      <c r="U382" s="352"/>
      <c r="V382" s="352"/>
      <c r="W382" s="352"/>
      <c r="X382" s="352"/>
      <c r="Y382" s="353"/>
      <c r="Z382" s="351"/>
      <c r="AA382" s="352"/>
      <c r="AB382" s="352"/>
      <c r="AC382" s="352"/>
      <c r="AD382" s="353"/>
      <c r="AE382" s="360"/>
      <c r="AF382" s="361"/>
      <c r="AG382" s="361"/>
      <c r="AH382" s="361"/>
      <c r="AI382" s="361"/>
      <c r="AJ382" s="362"/>
      <c r="AK382" s="360"/>
      <c r="AL382" s="361"/>
      <c r="AM382" s="361"/>
      <c r="AN382" s="361"/>
      <c r="AO382" s="361"/>
      <c r="AP382" s="361"/>
      <c r="AQ382" s="361"/>
      <c r="AR382" s="361"/>
      <c r="AS382" s="361"/>
      <c r="AT382" s="361"/>
      <c r="AU382" s="361"/>
      <c r="AV382" s="361"/>
      <c r="AW382" s="361"/>
      <c r="AX382" s="362"/>
      <c r="AY382" s="360"/>
      <c r="AZ382" s="361"/>
      <c r="BA382" s="361"/>
      <c r="BB382" s="362"/>
      <c r="BC382" s="351"/>
      <c r="BD382" s="352"/>
      <c r="BE382" s="352"/>
      <c r="BF382" s="353"/>
      <c r="BG382" s="369"/>
      <c r="BH382" s="370"/>
      <c r="BI382" s="370"/>
      <c r="BJ382" s="371"/>
      <c r="BK382" s="318"/>
      <c r="BL382" s="319"/>
      <c r="BM382" s="319"/>
      <c r="BN382" s="319"/>
      <c r="BO382" s="319"/>
      <c r="BP382" s="320"/>
      <c r="BQ382" s="318"/>
      <c r="BR382" s="319"/>
      <c r="BS382" s="319"/>
      <c r="BT382" s="319"/>
      <c r="BU382" s="319"/>
      <c r="BV382" s="319"/>
      <c r="BW382" s="320"/>
      <c r="BX382" s="318"/>
      <c r="BY382" s="319"/>
      <c r="BZ382" s="319"/>
      <c r="CA382" s="319"/>
      <c r="CB382" s="319"/>
      <c r="CC382" s="320"/>
      <c r="CD382" s="318"/>
      <c r="CE382" s="319"/>
      <c r="CF382" s="319"/>
      <c r="CG382" s="319"/>
      <c r="CH382" s="319"/>
      <c r="CI382" s="320"/>
    </row>
    <row r="383" spans="1:87" ht="18" customHeight="1" thickBot="1" x14ac:dyDescent="0.3">
      <c r="A383" s="75"/>
      <c r="B383" s="354"/>
      <c r="C383" s="355"/>
      <c r="D383" s="355"/>
      <c r="E383" s="355"/>
      <c r="F383" s="355"/>
      <c r="G383" s="355"/>
      <c r="H383" s="355"/>
      <c r="I383" s="355"/>
      <c r="J383" s="355"/>
      <c r="K383" s="355"/>
      <c r="L383" s="355"/>
      <c r="M383" s="355"/>
      <c r="N383" s="355"/>
      <c r="O383" s="355"/>
      <c r="P383" s="355"/>
      <c r="Q383" s="355"/>
      <c r="R383" s="355"/>
      <c r="S383" s="355"/>
      <c r="T383" s="355"/>
      <c r="U383" s="355"/>
      <c r="V383" s="355"/>
      <c r="W383" s="355"/>
      <c r="X383" s="355"/>
      <c r="Y383" s="356"/>
      <c r="Z383" s="354"/>
      <c r="AA383" s="355"/>
      <c r="AB383" s="355"/>
      <c r="AC383" s="355"/>
      <c r="AD383" s="356"/>
      <c r="AE383" s="363"/>
      <c r="AF383" s="364"/>
      <c r="AG383" s="364"/>
      <c r="AH383" s="364"/>
      <c r="AI383" s="364"/>
      <c r="AJ383" s="365"/>
      <c r="AK383" s="360"/>
      <c r="AL383" s="361"/>
      <c r="AM383" s="361"/>
      <c r="AN383" s="361"/>
      <c r="AO383" s="361"/>
      <c r="AP383" s="361"/>
      <c r="AQ383" s="361"/>
      <c r="AR383" s="361"/>
      <c r="AS383" s="361"/>
      <c r="AT383" s="361"/>
      <c r="AU383" s="361"/>
      <c r="AV383" s="361"/>
      <c r="AW383" s="361"/>
      <c r="AX383" s="362"/>
      <c r="AY383" s="360"/>
      <c r="AZ383" s="361"/>
      <c r="BA383" s="361"/>
      <c r="BB383" s="362"/>
      <c r="BC383" s="351"/>
      <c r="BD383" s="352"/>
      <c r="BE383" s="352"/>
      <c r="BF383" s="353"/>
      <c r="BG383" s="369"/>
      <c r="BH383" s="370"/>
      <c r="BI383" s="370"/>
      <c r="BJ383" s="371"/>
      <c r="BK383" s="318"/>
      <c r="BL383" s="319"/>
      <c r="BM383" s="319"/>
      <c r="BN383" s="319"/>
      <c r="BO383" s="319"/>
      <c r="BP383" s="320"/>
      <c r="BQ383" s="321"/>
      <c r="BR383" s="322"/>
      <c r="BS383" s="322"/>
      <c r="BT383" s="322"/>
      <c r="BU383" s="322"/>
      <c r="BV383" s="322"/>
      <c r="BW383" s="323"/>
      <c r="BX383" s="321"/>
      <c r="BY383" s="322"/>
      <c r="BZ383" s="322"/>
      <c r="CA383" s="322"/>
      <c r="CB383" s="322"/>
      <c r="CC383" s="323"/>
      <c r="CD383" s="321"/>
      <c r="CE383" s="322"/>
      <c r="CF383" s="322"/>
      <c r="CG383" s="322"/>
      <c r="CH383" s="322"/>
      <c r="CI383" s="323"/>
    </row>
    <row r="384" spans="1:87" ht="18" customHeight="1" x14ac:dyDescent="0.25">
      <c r="A384" s="75"/>
      <c r="B384" s="324"/>
      <c r="C384" s="325"/>
      <c r="D384" s="325"/>
      <c r="E384" s="325"/>
      <c r="F384" s="325"/>
      <c r="G384" s="325"/>
      <c r="H384" s="325"/>
      <c r="I384" s="325"/>
      <c r="J384" s="325"/>
      <c r="K384" s="325"/>
      <c r="L384" s="325"/>
      <c r="M384" s="325"/>
      <c r="N384" s="325"/>
      <c r="O384" s="325"/>
      <c r="P384" s="325"/>
      <c r="Q384" s="325"/>
      <c r="R384" s="325"/>
      <c r="S384" s="325"/>
      <c r="T384" s="325"/>
      <c r="U384" s="325"/>
      <c r="V384" s="325"/>
      <c r="W384" s="325"/>
      <c r="X384" s="325"/>
      <c r="Y384" s="326"/>
      <c r="Z384" s="333"/>
      <c r="AA384" s="334"/>
      <c r="AB384" s="334"/>
      <c r="AC384" s="334"/>
      <c r="AD384" s="335"/>
      <c r="AE384" s="333"/>
      <c r="AF384" s="334"/>
      <c r="AG384" s="334"/>
      <c r="AH384" s="334"/>
      <c r="AI384" s="334"/>
      <c r="AJ384" s="334"/>
      <c r="AK384" s="342"/>
      <c r="AL384" s="343"/>
      <c r="AM384" s="343"/>
      <c r="AN384" s="343"/>
      <c r="AO384" s="343"/>
      <c r="AP384" s="343"/>
      <c r="AQ384" s="343"/>
      <c r="AR384" s="343"/>
      <c r="AS384" s="343"/>
      <c r="AT384" s="343"/>
      <c r="AU384" s="343"/>
      <c r="AV384" s="343"/>
      <c r="AW384" s="343"/>
      <c r="AX384" s="344"/>
      <c r="AY384" s="409"/>
      <c r="AZ384" s="346"/>
      <c r="BA384" s="346"/>
      <c r="BB384" s="410"/>
      <c r="BC384" s="345">
        <f>+$AE$384*AY384</f>
        <v>0</v>
      </c>
      <c r="BD384" s="346"/>
      <c r="BE384" s="346"/>
      <c r="BF384" s="347"/>
      <c r="BG384" s="285"/>
      <c r="BH384" s="286"/>
      <c r="BI384" s="286"/>
      <c r="BJ384" s="287"/>
      <c r="BK384" s="288">
        <f>+AY384*BG384</f>
        <v>0</v>
      </c>
      <c r="BL384" s="289"/>
      <c r="BM384" s="289"/>
      <c r="BN384" s="289"/>
      <c r="BO384" s="289"/>
      <c r="BP384" s="290"/>
      <c r="BQ384" s="291"/>
      <c r="BR384" s="292"/>
      <c r="BS384" s="292"/>
      <c r="BT384" s="292"/>
      <c r="BU384" s="292"/>
      <c r="BV384" s="292"/>
      <c r="BW384" s="293"/>
      <c r="BX384" s="291">
        <f>+(((BK414+BQ384)*30)/70)</f>
        <v>0</v>
      </c>
      <c r="BY384" s="292"/>
      <c r="BZ384" s="292"/>
      <c r="CA384" s="292"/>
      <c r="CB384" s="292"/>
      <c r="CC384" s="293"/>
      <c r="CD384" s="291">
        <f>+BK414+BQ384+BX384</f>
        <v>0</v>
      </c>
      <c r="CE384" s="292"/>
      <c r="CF384" s="292"/>
      <c r="CG384" s="292"/>
      <c r="CH384" s="292"/>
      <c r="CI384" s="293"/>
    </row>
    <row r="385" spans="1:87" ht="18" customHeight="1" x14ac:dyDescent="0.25">
      <c r="A385" s="75"/>
      <c r="B385" s="327"/>
      <c r="C385" s="328"/>
      <c r="D385" s="328"/>
      <c r="E385" s="328"/>
      <c r="F385" s="328"/>
      <c r="G385" s="328"/>
      <c r="H385" s="328"/>
      <c r="I385" s="328"/>
      <c r="J385" s="328"/>
      <c r="K385" s="328"/>
      <c r="L385" s="328"/>
      <c r="M385" s="328"/>
      <c r="N385" s="328"/>
      <c r="O385" s="328"/>
      <c r="P385" s="328"/>
      <c r="Q385" s="328"/>
      <c r="R385" s="328"/>
      <c r="S385" s="328"/>
      <c r="T385" s="328"/>
      <c r="U385" s="328"/>
      <c r="V385" s="328"/>
      <c r="W385" s="328"/>
      <c r="X385" s="328"/>
      <c r="Y385" s="329"/>
      <c r="Z385" s="336"/>
      <c r="AA385" s="337"/>
      <c r="AB385" s="337"/>
      <c r="AC385" s="337"/>
      <c r="AD385" s="338"/>
      <c r="AE385" s="336"/>
      <c r="AF385" s="337"/>
      <c r="AG385" s="337"/>
      <c r="AH385" s="337"/>
      <c r="AI385" s="337"/>
      <c r="AJ385" s="337"/>
      <c r="AK385" s="300"/>
      <c r="AL385" s="301"/>
      <c r="AM385" s="301"/>
      <c r="AN385" s="301"/>
      <c r="AO385" s="301"/>
      <c r="AP385" s="301"/>
      <c r="AQ385" s="301"/>
      <c r="AR385" s="301"/>
      <c r="AS385" s="301"/>
      <c r="AT385" s="301"/>
      <c r="AU385" s="301"/>
      <c r="AV385" s="301"/>
      <c r="AW385" s="301"/>
      <c r="AX385" s="302"/>
      <c r="AY385" s="407"/>
      <c r="AZ385" s="304"/>
      <c r="BA385" s="304"/>
      <c r="BB385" s="408"/>
      <c r="BC385" s="306">
        <f t="shared" ref="BC385:BC413" si="20">+$AE$384*AY385</f>
        <v>0</v>
      </c>
      <c r="BD385" s="307"/>
      <c r="BE385" s="307"/>
      <c r="BF385" s="308"/>
      <c r="BG385" s="309"/>
      <c r="BH385" s="310"/>
      <c r="BI385" s="310"/>
      <c r="BJ385" s="311"/>
      <c r="BK385" s="312">
        <f t="shared" ref="BK385:BK413" si="21">+AY385*BG385</f>
        <v>0</v>
      </c>
      <c r="BL385" s="313"/>
      <c r="BM385" s="313"/>
      <c r="BN385" s="313"/>
      <c r="BO385" s="313"/>
      <c r="BP385" s="314"/>
      <c r="BQ385" s="294"/>
      <c r="BR385" s="295"/>
      <c r="BS385" s="295"/>
      <c r="BT385" s="295"/>
      <c r="BU385" s="295"/>
      <c r="BV385" s="295"/>
      <c r="BW385" s="296"/>
      <c r="BX385" s="294"/>
      <c r="BY385" s="295"/>
      <c r="BZ385" s="295"/>
      <c r="CA385" s="295"/>
      <c r="CB385" s="295"/>
      <c r="CC385" s="296"/>
      <c r="CD385" s="294"/>
      <c r="CE385" s="295"/>
      <c r="CF385" s="295"/>
      <c r="CG385" s="295"/>
      <c r="CH385" s="295"/>
      <c r="CI385" s="296"/>
    </row>
    <row r="386" spans="1:87" ht="18" customHeight="1" x14ac:dyDescent="0.25">
      <c r="A386" s="75"/>
      <c r="B386" s="327"/>
      <c r="C386" s="328"/>
      <c r="D386" s="328"/>
      <c r="E386" s="328"/>
      <c r="F386" s="328"/>
      <c r="G386" s="328"/>
      <c r="H386" s="328"/>
      <c r="I386" s="328"/>
      <c r="J386" s="328"/>
      <c r="K386" s="328"/>
      <c r="L386" s="328"/>
      <c r="M386" s="328"/>
      <c r="N386" s="328"/>
      <c r="O386" s="328"/>
      <c r="P386" s="328"/>
      <c r="Q386" s="328"/>
      <c r="R386" s="328"/>
      <c r="S386" s="328"/>
      <c r="T386" s="328"/>
      <c r="U386" s="328"/>
      <c r="V386" s="328"/>
      <c r="W386" s="328"/>
      <c r="X386" s="328"/>
      <c r="Y386" s="329"/>
      <c r="Z386" s="336"/>
      <c r="AA386" s="337"/>
      <c r="AB386" s="337"/>
      <c r="AC386" s="337"/>
      <c r="AD386" s="338"/>
      <c r="AE386" s="336"/>
      <c r="AF386" s="337"/>
      <c r="AG386" s="337"/>
      <c r="AH386" s="337"/>
      <c r="AI386" s="337"/>
      <c r="AJ386" s="337"/>
      <c r="AK386" s="300"/>
      <c r="AL386" s="301"/>
      <c r="AM386" s="301"/>
      <c r="AN386" s="301"/>
      <c r="AO386" s="301"/>
      <c r="AP386" s="301"/>
      <c r="AQ386" s="301"/>
      <c r="AR386" s="301"/>
      <c r="AS386" s="301"/>
      <c r="AT386" s="301"/>
      <c r="AU386" s="301"/>
      <c r="AV386" s="301"/>
      <c r="AW386" s="301"/>
      <c r="AX386" s="302"/>
      <c r="AY386" s="407"/>
      <c r="AZ386" s="304"/>
      <c r="BA386" s="304"/>
      <c r="BB386" s="408"/>
      <c r="BC386" s="306">
        <f t="shared" si="20"/>
        <v>0</v>
      </c>
      <c r="BD386" s="307"/>
      <c r="BE386" s="307"/>
      <c r="BF386" s="308"/>
      <c r="BG386" s="309"/>
      <c r="BH386" s="310"/>
      <c r="BI386" s="310"/>
      <c r="BJ386" s="311"/>
      <c r="BK386" s="312">
        <f t="shared" si="21"/>
        <v>0</v>
      </c>
      <c r="BL386" s="313"/>
      <c r="BM386" s="313"/>
      <c r="BN386" s="313"/>
      <c r="BO386" s="313"/>
      <c r="BP386" s="314"/>
      <c r="BQ386" s="294"/>
      <c r="BR386" s="295"/>
      <c r="BS386" s="295"/>
      <c r="BT386" s="295"/>
      <c r="BU386" s="295"/>
      <c r="BV386" s="295"/>
      <c r="BW386" s="296"/>
      <c r="BX386" s="294"/>
      <c r="BY386" s="295"/>
      <c r="BZ386" s="295"/>
      <c r="CA386" s="295"/>
      <c r="CB386" s="295"/>
      <c r="CC386" s="296"/>
      <c r="CD386" s="294"/>
      <c r="CE386" s="295"/>
      <c r="CF386" s="295"/>
      <c r="CG386" s="295"/>
      <c r="CH386" s="295"/>
      <c r="CI386" s="296"/>
    </row>
    <row r="387" spans="1:87" ht="18" customHeight="1" x14ac:dyDescent="0.25">
      <c r="A387" s="75"/>
      <c r="B387" s="327"/>
      <c r="C387" s="328"/>
      <c r="D387" s="328"/>
      <c r="E387" s="328"/>
      <c r="F387" s="328"/>
      <c r="G387" s="328"/>
      <c r="H387" s="328"/>
      <c r="I387" s="328"/>
      <c r="J387" s="328"/>
      <c r="K387" s="328"/>
      <c r="L387" s="328"/>
      <c r="M387" s="328"/>
      <c r="N387" s="328"/>
      <c r="O387" s="328"/>
      <c r="P387" s="328"/>
      <c r="Q387" s="328"/>
      <c r="R387" s="328"/>
      <c r="S387" s="328"/>
      <c r="T387" s="328"/>
      <c r="U387" s="328"/>
      <c r="V387" s="328"/>
      <c r="W387" s="328"/>
      <c r="X387" s="328"/>
      <c r="Y387" s="329"/>
      <c r="Z387" s="336"/>
      <c r="AA387" s="337"/>
      <c r="AB387" s="337"/>
      <c r="AC387" s="337"/>
      <c r="AD387" s="338"/>
      <c r="AE387" s="336"/>
      <c r="AF387" s="337"/>
      <c r="AG387" s="337"/>
      <c r="AH387" s="337"/>
      <c r="AI387" s="337"/>
      <c r="AJ387" s="337"/>
      <c r="AK387" s="300"/>
      <c r="AL387" s="301"/>
      <c r="AM387" s="301"/>
      <c r="AN387" s="301"/>
      <c r="AO387" s="301"/>
      <c r="AP387" s="301"/>
      <c r="AQ387" s="301"/>
      <c r="AR387" s="301"/>
      <c r="AS387" s="301"/>
      <c r="AT387" s="301"/>
      <c r="AU387" s="301"/>
      <c r="AV387" s="301"/>
      <c r="AW387" s="301"/>
      <c r="AX387" s="302"/>
      <c r="AY387" s="407"/>
      <c r="AZ387" s="304"/>
      <c r="BA387" s="304"/>
      <c r="BB387" s="408"/>
      <c r="BC387" s="306">
        <f t="shared" si="20"/>
        <v>0</v>
      </c>
      <c r="BD387" s="307"/>
      <c r="BE387" s="307"/>
      <c r="BF387" s="308"/>
      <c r="BG387" s="309"/>
      <c r="BH387" s="310"/>
      <c r="BI387" s="310"/>
      <c r="BJ387" s="311"/>
      <c r="BK387" s="312">
        <f t="shared" si="21"/>
        <v>0</v>
      </c>
      <c r="BL387" s="313"/>
      <c r="BM387" s="313"/>
      <c r="BN387" s="313"/>
      <c r="BO387" s="313"/>
      <c r="BP387" s="314"/>
      <c r="BQ387" s="294"/>
      <c r="BR387" s="295"/>
      <c r="BS387" s="295"/>
      <c r="BT387" s="295"/>
      <c r="BU387" s="295"/>
      <c r="BV387" s="295"/>
      <c r="BW387" s="296"/>
      <c r="BX387" s="294"/>
      <c r="BY387" s="295"/>
      <c r="BZ387" s="295"/>
      <c r="CA387" s="295"/>
      <c r="CB387" s="295"/>
      <c r="CC387" s="296"/>
      <c r="CD387" s="294"/>
      <c r="CE387" s="295"/>
      <c r="CF387" s="295"/>
      <c r="CG387" s="295"/>
      <c r="CH387" s="295"/>
      <c r="CI387" s="296"/>
    </row>
    <row r="388" spans="1:87" ht="18" customHeight="1" x14ac:dyDescent="0.25">
      <c r="A388" s="75"/>
      <c r="B388" s="327"/>
      <c r="C388" s="328"/>
      <c r="D388" s="328"/>
      <c r="E388" s="328"/>
      <c r="F388" s="328"/>
      <c r="G388" s="328"/>
      <c r="H388" s="328"/>
      <c r="I388" s="328"/>
      <c r="J388" s="328"/>
      <c r="K388" s="328"/>
      <c r="L388" s="328"/>
      <c r="M388" s="328"/>
      <c r="N388" s="328"/>
      <c r="O388" s="328"/>
      <c r="P388" s="328"/>
      <c r="Q388" s="328"/>
      <c r="R388" s="328"/>
      <c r="S388" s="328"/>
      <c r="T388" s="328"/>
      <c r="U388" s="328"/>
      <c r="V388" s="328"/>
      <c r="W388" s="328"/>
      <c r="X388" s="328"/>
      <c r="Y388" s="329"/>
      <c r="Z388" s="336"/>
      <c r="AA388" s="337"/>
      <c r="AB388" s="337"/>
      <c r="AC388" s="337"/>
      <c r="AD388" s="338"/>
      <c r="AE388" s="336"/>
      <c r="AF388" s="337"/>
      <c r="AG388" s="337"/>
      <c r="AH388" s="337"/>
      <c r="AI388" s="337"/>
      <c r="AJ388" s="337"/>
      <c r="AK388" s="300"/>
      <c r="AL388" s="301"/>
      <c r="AM388" s="301"/>
      <c r="AN388" s="301"/>
      <c r="AO388" s="301"/>
      <c r="AP388" s="301"/>
      <c r="AQ388" s="301"/>
      <c r="AR388" s="301"/>
      <c r="AS388" s="301"/>
      <c r="AT388" s="301"/>
      <c r="AU388" s="301"/>
      <c r="AV388" s="301"/>
      <c r="AW388" s="301"/>
      <c r="AX388" s="302"/>
      <c r="AY388" s="407"/>
      <c r="AZ388" s="304"/>
      <c r="BA388" s="304"/>
      <c r="BB388" s="408"/>
      <c r="BC388" s="306">
        <f t="shared" si="20"/>
        <v>0</v>
      </c>
      <c r="BD388" s="307"/>
      <c r="BE388" s="307"/>
      <c r="BF388" s="308"/>
      <c r="BG388" s="309"/>
      <c r="BH388" s="310"/>
      <c r="BI388" s="310"/>
      <c r="BJ388" s="311"/>
      <c r="BK388" s="312">
        <f t="shared" si="21"/>
        <v>0</v>
      </c>
      <c r="BL388" s="313"/>
      <c r="BM388" s="313"/>
      <c r="BN388" s="313"/>
      <c r="BO388" s="313"/>
      <c r="BP388" s="314"/>
      <c r="BQ388" s="294"/>
      <c r="BR388" s="295"/>
      <c r="BS388" s="295"/>
      <c r="BT388" s="295"/>
      <c r="BU388" s="295"/>
      <c r="BV388" s="295"/>
      <c r="BW388" s="296"/>
      <c r="BX388" s="294"/>
      <c r="BY388" s="295"/>
      <c r="BZ388" s="295"/>
      <c r="CA388" s="295"/>
      <c r="CB388" s="295"/>
      <c r="CC388" s="296"/>
      <c r="CD388" s="294"/>
      <c r="CE388" s="295"/>
      <c r="CF388" s="295"/>
      <c r="CG388" s="295"/>
      <c r="CH388" s="295"/>
      <c r="CI388" s="296"/>
    </row>
    <row r="389" spans="1:87" ht="18" customHeight="1" x14ac:dyDescent="0.25">
      <c r="A389" s="75"/>
      <c r="B389" s="327"/>
      <c r="C389" s="328"/>
      <c r="D389" s="328"/>
      <c r="E389" s="328"/>
      <c r="F389" s="328"/>
      <c r="G389" s="328"/>
      <c r="H389" s="328"/>
      <c r="I389" s="328"/>
      <c r="J389" s="328"/>
      <c r="K389" s="328"/>
      <c r="L389" s="328"/>
      <c r="M389" s="328"/>
      <c r="N389" s="328"/>
      <c r="O389" s="328"/>
      <c r="P389" s="328"/>
      <c r="Q389" s="328"/>
      <c r="R389" s="328"/>
      <c r="S389" s="328"/>
      <c r="T389" s="328"/>
      <c r="U389" s="328"/>
      <c r="V389" s="328"/>
      <c r="W389" s="328"/>
      <c r="X389" s="328"/>
      <c r="Y389" s="329"/>
      <c r="Z389" s="336"/>
      <c r="AA389" s="337"/>
      <c r="AB389" s="337"/>
      <c r="AC389" s="337"/>
      <c r="AD389" s="338"/>
      <c r="AE389" s="336"/>
      <c r="AF389" s="337"/>
      <c r="AG389" s="337"/>
      <c r="AH389" s="337"/>
      <c r="AI389" s="337"/>
      <c r="AJ389" s="337"/>
      <c r="AK389" s="300"/>
      <c r="AL389" s="301"/>
      <c r="AM389" s="301"/>
      <c r="AN389" s="301"/>
      <c r="AO389" s="301"/>
      <c r="AP389" s="301"/>
      <c r="AQ389" s="301"/>
      <c r="AR389" s="301"/>
      <c r="AS389" s="301"/>
      <c r="AT389" s="301"/>
      <c r="AU389" s="301"/>
      <c r="AV389" s="301"/>
      <c r="AW389" s="301"/>
      <c r="AX389" s="302"/>
      <c r="AY389" s="407"/>
      <c r="AZ389" s="304"/>
      <c r="BA389" s="304"/>
      <c r="BB389" s="408"/>
      <c r="BC389" s="306">
        <f t="shared" si="20"/>
        <v>0</v>
      </c>
      <c r="BD389" s="307"/>
      <c r="BE389" s="307"/>
      <c r="BF389" s="308"/>
      <c r="BG389" s="309"/>
      <c r="BH389" s="310"/>
      <c r="BI389" s="310"/>
      <c r="BJ389" s="311"/>
      <c r="BK389" s="312">
        <f t="shared" si="21"/>
        <v>0</v>
      </c>
      <c r="BL389" s="313"/>
      <c r="BM389" s="313"/>
      <c r="BN389" s="313"/>
      <c r="BO389" s="313"/>
      <c r="BP389" s="314"/>
      <c r="BQ389" s="294"/>
      <c r="BR389" s="295"/>
      <c r="BS389" s="295"/>
      <c r="BT389" s="295"/>
      <c r="BU389" s="295"/>
      <c r="BV389" s="295"/>
      <c r="BW389" s="296"/>
      <c r="BX389" s="294"/>
      <c r="BY389" s="295"/>
      <c r="BZ389" s="295"/>
      <c r="CA389" s="295"/>
      <c r="CB389" s="295"/>
      <c r="CC389" s="296"/>
      <c r="CD389" s="294"/>
      <c r="CE389" s="295"/>
      <c r="CF389" s="295"/>
      <c r="CG389" s="295"/>
      <c r="CH389" s="295"/>
      <c r="CI389" s="296"/>
    </row>
    <row r="390" spans="1:87" ht="18" customHeight="1" x14ac:dyDescent="0.25">
      <c r="A390" s="75"/>
      <c r="B390" s="327"/>
      <c r="C390" s="328"/>
      <c r="D390" s="328"/>
      <c r="E390" s="328"/>
      <c r="F390" s="328"/>
      <c r="G390" s="328"/>
      <c r="H390" s="328"/>
      <c r="I390" s="328"/>
      <c r="J390" s="328"/>
      <c r="K390" s="328"/>
      <c r="L390" s="328"/>
      <c r="M390" s="328"/>
      <c r="N390" s="328"/>
      <c r="O390" s="328"/>
      <c r="P390" s="328"/>
      <c r="Q390" s="328"/>
      <c r="R390" s="328"/>
      <c r="S390" s="328"/>
      <c r="T390" s="328"/>
      <c r="U390" s="328"/>
      <c r="V390" s="328"/>
      <c r="W390" s="328"/>
      <c r="X390" s="328"/>
      <c r="Y390" s="329"/>
      <c r="Z390" s="336"/>
      <c r="AA390" s="337"/>
      <c r="AB390" s="337"/>
      <c r="AC390" s="337"/>
      <c r="AD390" s="338"/>
      <c r="AE390" s="336"/>
      <c r="AF390" s="337"/>
      <c r="AG390" s="337"/>
      <c r="AH390" s="337"/>
      <c r="AI390" s="337"/>
      <c r="AJ390" s="337"/>
      <c r="AK390" s="300"/>
      <c r="AL390" s="301"/>
      <c r="AM390" s="301"/>
      <c r="AN390" s="301"/>
      <c r="AO390" s="301"/>
      <c r="AP390" s="301"/>
      <c r="AQ390" s="301"/>
      <c r="AR390" s="301"/>
      <c r="AS390" s="301"/>
      <c r="AT390" s="301"/>
      <c r="AU390" s="301"/>
      <c r="AV390" s="301"/>
      <c r="AW390" s="301"/>
      <c r="AX390" s="302"/>
      <c r="AY390" s="407"/>
      <c r="AZ390" s="304"/>
      <c r="BA390" s="304"/>
      <c r="BB390" s="408"/>
      <c r="BC390" s="306">
        <f t="shared" si="20"/>
        <v>0</v>
      </c>
      <c r="BD390" s="307"/>
      <c r="BE390" s="307"/>
      <c r="BF390" s="308"/>
      <c r="BG390" s="309"/>
      <c r="BH390" s="310"/>
      <c r="BI390" s="310"/>
      <c r="BJ390" s="311"/>
      <c r="BK390" s="312">
        <f t="shared" si="21"/>
        <v>0</v>
      </c>
      <c r="BL390" s="313"/>
      <c r="BM390" s="313"/>
      <c r="BN390" s="313"/>
      <c r="BO390" s="313"/>
      <c r="BP390" s="314"/>
      <c r="BQ390" s="294"/>
      <c r="BR390" s="295"/>
      <c r="BS390" s="295"/>
      <c r="BT390" s="295"/>
      <c r="BU390" s="295"/>
      <c r="BV390" s="295"/>
      <c r="BW390" s="296"/>
      <c r="BX390" s="294"/>
      <c r="BY390" s="295"/>
      <c r="BZ390" s="295"/>
      <c r="CA390" s="295"/>
      <c r="CB390" s="295"/>
      <c r="CC390" s="296"/>
      <c r="CD390" s="294"/>
      <c r="CE390" s="295"/>
      <c r="CF390" s="295"/>
      <c r="CG390" s="295"/>
      <c r="CH390" s="295"/>
      <c r="CI390" s="296"/>
    </row>
    <row r="391" spans="1:87" ht="18" customHeight="1" x14ac:dyDescent="0.25">
      <c r="A391" s="75"/>
      <c r="B391" s="327"/>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9"/>
      <c r="Z391" s="336"/>
      <c r="AA391" s="337"/>
      <c r="AB391" s="337"/>
      <c r="AC391" s="337"/>
      <c r="AD391" s="338"/>
      <c r="AE391" s="336"/>
      <c r="AF391" s="337"/>
      <c r="AG391" s="337"/>
      <c r="AH391" s="337"/>
      <c r="AI391" s="337"/>
      <c r="AJ391" s="337"/>
      <c r="AK391" s="300"/>
      <c r="AL391" s="301"/>
      <c r="AM391" s="301"/>
      <c r="AN391" s="301"/>
      <c r="AO391" s="301"/>
      <c r="AP391" s="301"/>
      <c r="AQ391" s="301"/>
      <c r="AR391" s="301"/>
      <c r="AS391" s="301"/>
      <c r="AT391" s="301"/>
      <c r="AU391" s="301"/>
      <c r="AV391" s="301"/>
      <c r="AW391" s="301"/>
      <c r="AX391" s="302"/>
      <c r="AY391" s="407"/>
      <c r="AZ391" s="304"/>
      <c r="BA391" s="304"/>
      <c r="BB391" s="408"/>
      <c r="BC391" s="306">
        <f t="shared" si="20"/>
        <v>0</v>
      </c>
      <c r="BD391" s="307"/>
      <c r="BE391" s="307"/>
      <c r="BF391" s="308"/>
      <c r="BG391" s="309"/>
      <c r="BH391" s="310"/>
      <c r="BI391" s="310"/>
      <c r="BJ391" s="311"/>
      <c r="BK391" s="312">
        <f t="shared" si="21"/>
        <v>0</v>
      </c>
      <c r="BL391" s="313"/>
      <c r="BM391" s="313"/>
      <c r="BN391" s="313"/>
      <c r="BO391" s="313"/>
      <c r="BP391" s="314"/>
      <c r="BQ391" s="294"/>
      <c r="BR391" s="295"/>
      <c r="BS391" s="295"/>
      <c r="BT391" s="295"/>
      <c r="BU391" s="295"/>
      <c r="BV391" s="295"/>
      <c r="BW391" s="296"/>
      <c r="BX391" s="294"/>
      <c r="BY391" s="295"/>
      <c r="BZ391" s="295"/>
      <c r="CA391" s="295"/>
      <c r="CB391" s="295"/>
      <c r="CC391" s="296"/>
      <c r="CD391" s="294"/>
      <c r="CE391" s="295"/>
      <c r="CF391" s="295"/>
      <c r="CG391" s="295"/>
      <c r="CH391" s="295"/>
      <c r="CI391" s="296"/>
    </row>
    <row r="392" spans="1:87" ht="18" customHeight="1" x14ac:dyDescent="0.25">
      <c r="A392" s="75"/>
      <c r="B392" s="327"/>
      <c r="C392" s="328"/>
      <c r="D392" s="328"/>
      <c r="E392" s="328"/>
      <c r="F392" s="328"/>
      <c r="G392" s="328"/>
      <c r="H392" s="328"/>
      <c r="I392" s="328"/>
      <c r="J392" s="328"/>
      <c r="K392" s="328"/>
      <c r="L392" s="328"/>
      <c r="M392" s="328"/>
      <c r="N392" s="328"/>
      <c r="O392" s="328"/>
      <c r="P392" s="328"/>
      <c r="Q392" s="328"/>
      <c r="R392" s="328"/>
      <c r="S392" s="328"/>
      <c r="T392" s="328"/>
      <c r="U392" s="328"/>
      <c r="V392" s="328"/>
      <c r="W392" s="328"/>
      <c r="X392" s="328"/>
      <c r="Y392" s="329"/>
      <c r="Z392" s="336"/>
      <c r="AA392" s="337"/>
      <c r="AB392" s="337"/>
      <c r="AC392" s="337"/>
      <c r="AD392" s="338"/>
      <c r="AE392" s="336"/>
      <c r="AF392" s="337"/>
      <c r="AG392" s="337"/>
      <c r="AH392" s="337"/>
      <c r="AI392" s="337"/>
      <c r="AJ392" s="337"/>
      <c r="AK392" s="300"/>
      <c r="AL392" s="301"/>
      <c r="AM392" s="301"/>
      <c r="AN392" s="301"/>
      <c r="AO392" s="301"/>
      <c r="AP392" s="301"/>
      <c r="AQ392" s="301"/>
      <c r="AR392" s="301"/>
      <c r="AS392" s="301"/>
      <c r="AT392" s="301"/>
      <c r="AU392" s="301"/>
      <c r="AV392" s="301"/>
      <c r="AW392" s="301"/>
      <c r="AX392" s="302"/>
      <c r="AY392" s="407"/>
      <c r="AZ392" s="304"/>
      <c r="BA392" s="304"/>
      <c r="BB392" s="408"/>
      <c r="BC392" s="306">
        <f t="shared" si="20"/>
        <v>0</v>
      </c>
      <c r="BD392" s="307"/>
      <c r="BE392" s="307"/>
      <c r="BF392" s="308"/>
      <c r="BG392" s="309"/>
      <c r="BH392" s="310"/>
      <c r="BI392" s="310"/>
      <c r="BJ392" s="311"/>
      <c r="BK392" s="312">
        <f t="shared" si="21"/>
        <v>0</v>
      </c>
      <c r="BL392" s="313"/>
      <c r="BM392" s="313"/>
      <c r="BN392" s="313"/>
      <c r="BO392" s="313"/>
      <c r="BP392" s="314"/>
      <c r="BQ392" s="294"/>
      <c r="BR392" s="295"/>
      <c r="BS392" s="295"/>
      <c r="BT392" s="295"/>
      <c r="BU392" s="295"/>
      <c r="BV392" s="295"/>
      <c r="BW392" s="296"/>
      <c r="BX392" s="294"/>
      <c r="BY392" s="295"/>
      <c r="BZ392" s="295"/>
      <c r="CA392" s="295"/>
      <c r="CB392" s="295"/>
      <c r="CC392" s="296"/>
      <c r="CD392" s="294"/>
      <c r="CE392" s="295"/>
      <c r="CF392" s="295"/>
      <c r="CG392" s="295"/>
      <c r="CH392" s="295"/>
      <c r="CI392" s="296"/>
    </row>
    <row r="393" spans="1:87" ht="18" customHeight="1" x14ac:dyDescent="0.25">
      <c r="A393" s="75"/>
      <c r="B393" s="327"/>
      <c r="C393" s="328"/>
      <c r="D393" s="328"/>
      <c r="E393" s="328"/>
      <c r="F393" s="328"/>
      <c r="G393" s="328"/>
      <c r="H393" s="328"/>
      <c r="I393" s="328"/>
      <c r="J393" s="328"/>
      <c r="K393" s="328"/>
      <c r="L393" s="328"/>
      <c r="M393" s="328"/>
      <c r="N393" s="328"/>
      <c r="O393" s="328"/>
      <c r="P393" s="328"/>
      <c r="Q393" s="328"/>
      <c r="R393" s="328"/>
      <c r="S393" s="328"/>
      <c r="T393" s="328"/>
      <c r="U393" s="328"/>
      <c r="V393" s="328"/>
      <c r="W393" s="328"/>
      <c r="X393" s="328"/>
      <c r="Y393" s="329"/>
      <c r="Z393" s="336"/>
      <c r="AA393" s="337"/>
      <c r="AB393" s="337"/>
      <c r="AC393" s="337"/>
      <c r="AD393" s="338"/>
      <c r="AE393" s="336"/>
      <c r="AF393" s="337"/>
      <c r="AG393" s="337"/>
      <c r="AH393" s="337"/>
      <c r="AI393" s="337"/>
      <c r="AJ393" s="337"/>
      <c r="AK393" s="300"/>
      <c r="AL393" s="301"/>
      <c r="AM393" s="301"/>
      <c r="AN393" s="301"/>
      <c r="AO393" s="301"/>
      <c r="AP393" s="301"/>
      <c r="AQ393" s="301"/>
      <c r="AR393" s="301"/>
      <c r="AS393" s="301"/>
      <c r="AT393" s="301"/>
      <c r="AU393" s="301"/>
      <c r="AV393" s="301"/>
      <c r="AW393" s="301"/>
      <c r="AX393" s="302"/>
      <c r="AY393" s="407"/>
      <c r="AZ393" s="304"/>
      <c r="BA393" s="304"/>
      <c r="BB393" s="408"/>
      <c r="BC393" s="306">
        <f t="shared" si="20"/>
        <v>0</v>
      </c>
      <c r="BD393" s="307"/>
      <c r="BE393" s="307"/>
      <c r="BF393" s="308"/>
      <c r="BG393" s="309"/>
      <c r="BH393" s="310"/>
      <c r="BI393" s="310"/>
      <c r="BJ393" s="311"/>
      <c r="BK393" s="312">
        <f t="shared" si="21"/>
        <v>0</v>
      </c>
      <c r="BL393" s="313"/>
      <c r="BM393" s="313"/>
      <c r="BN393" s="313"/>
      <c r="BO393" s="313"/>
      <c r="BP393" s="314"/>
      <c r="BQ393" s="294"/>
      <c r="BR393" s="295"/>
      <c r="BS393" s="295"/>
      <c r="BT393" s="295"/>
      <c r="BU393" s="295"/>
      <c r="BV393" s="295"/>
      <c r="BW393" s="296"/>
      <c r="BX393" s="294"/>
      <c r="BY393" s="295"/>
      <c r="BZ393" s="295"/>
      <c r="CA393" s="295"/>
      <c r="CB393" s="295"/>
      <c r="CC393" s="296"/>
      <c r="CD393" s="294"/>
      <c r="CE393" s="295"/>
      <c r="CF393" s="295"/>
      <c r="CG393" s="295"/>
      <c r="CH393" s="295"/>
      <c r="CI393" s="296"/>
    </row>
    <row r="394" spans="1:87" ht="18" customHeight="1" x14ac:dyDescent="0.25">
      <c r="A394" s="75"/>
      <c r="B394" s="327"/>
      <c r="C394" s="328"/>
      <c r="D394" s="328"/>
      <c r="E394" s="328"/>
      <c r="F394" s="328"/>
      <c r="G394" s="328"/>
      <c r="H394" s="328"/>
      <c r="I394" s="328"/>
      <c r="J394" s="328"/>
      <c r="K394" s="328"/>
      <c r="L394" s="328"/>
      <c r="M394" s="328"/>
      <c r="N394" s="328"/>
      <c r="O394" s="328"/>
      <c r="P394" s="328"/>
      <c r="Q394" s="328"/>
      <c r="R394" s="328"/>
      <c r="S394" s="328"/>
      <c r="T394" s="328"/>
      <c r="U394" s="328"/>
      <c r="V394" s="328"/>
      <c r="W394" s="328"/>
      <c r="X394" s="328"/>
      <c r="Y394" s="329"/>
      <c r="Z394" s="336"/>
      <c r="AA394" s="337"/>
      <c r="AB394" s="337"/>
      <c r="AC394" s="337"/>
      <c r="AD394" s="338"/>
      <c r="AE394" s="336"/>
      <c r="AF394" s="337"/>
      <c r="AG394" s="337"/>
      <c r="AH394" s="337"/>
      <c r="AI394" s="337"/>
      <c r="AJ394" s="337"/>
      <c r="AK394" s="300"/>
      <c r="AL394" s="301"/>
      <c r="AM394" s="301"/>
      <c r="AN394" s="301"/>
      <c r="AO394" s="301"/>
      <c r="AP394" s="301"/>
      <c r="AQ394" s="301"/>
      <c r="AR394" s="301"/>
      <c r="AS394" s="301"/>
      <c r="AT394" s="301"/>
      <c r="AU394" s="301"/>
      <c r="AV394" s="301"/>
      <c r="AW394" s="301"/>
      <c r="AX394" s="302"/>
      <c r="AY394" s="407"/>
      <c r="AZ394" s="304"/>
      <c r="BA394" s="304"/>
      <c r="BB394" s="408"/>
      <c r="BC394" s="306">
        <f t="shared" si="20"/>
        <v>0</v>
      </c>
      <c r="BD394" s="307"/>
      <c r="BE394" s="307"/>
      <c r="BF394" s="308"/>
      <c r="BG394" s="309"/>
      <c r="BH394" s="310"/>
      <c r="BI394" s="310"/>
      <c r="BJ394" s="311"/>
      <c r="BK394" s="312">
        <f t="shared" si="21"/>
        <v>0</v>
      </c>
      <c r="BL394" s="313"/>
      <c r="BM394" s="313"/>
      <c r="BN394" s="313"/>
      <c r="BO394" s="313"/>
      <c r="BP394" s="314"/>
      <c r="BQ394" s="294"/>
      <c r="BR394" s="295"/>
      <c r="BS394" s="295"/>
      <c r="BT394" s="295"/>
      <c r="BU394" s="295"/>
      <c r="BV394" s="295"/>
      <c r="BW394" s="296"/>
      <c r="BX394" s="294"/>
      <c r="BY394" s="295"/>
      <c r="BZ394" s="295"/>
      <c r="CA394" s="295"/>
      <c r="CB394" s="295"/>
      <c r="CC394" s="296"/>
      <c r="CD394" s="294"/>
      <c r="CE394" s="295"/>
      <c r="CF394" s="295"/>
      <c r="CG394" s="295"/>
      <c r="CH394" s="295"/>
      <c r="CI394" s="296"/>
    </row>
    <row r="395" spans="1:87" ht="18" customHeight="1" x14ac:dyDescent="0.25">
      <c r="A395" s="75"/>
      <c r="B395" s="327"/>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9"/>
      <c r="Z395" s="336"/>
      <c r="AA395" s="337"/>
      <c r="AB395" s="337"/>
      <c r="AC395" s="337"/>
      <c r="AD395" s="338"/>
      <c r="AE395" s="336"/>
      <c r="AF395" s="337"/>
      <c r="AG395" s="337"/>
      <c r="AH395" s="337"/>
      <c r="AI395" s="337"/>
      <c r="AJ395" s="337"/>
      <c r="AK395" s="300"/>
      <c r="AL395" s="301"/>
      <c r="AM395" s="301"/>
      <c r="AN395" s="301"/>
      <c r="AO395" s="301"/>
      <c r="AP395" s="301"/>
      <c r="AQ395" s="301"/>
      <c r="AR395" s="301"/>
      <c r="AS395" s="301"/>
      <c r="AT395" s="301"/>
      <c r="AU395" s="301"/>
      <c r="AV395" s="301"/>
      <c r="AW395" s="301"/>
      <c r="AX395" s="302"/>
      <c r="AY395" s="407"/>
      <c r="AZ395" s="304"/>
      <c r="BA395" s="304"/>
      <c r="BB395" s="408"/>
      <c r="BC395" s="306">
        <f t="shared" si="20"/>
        <v>0</v>
      </c>
      <c r="BD395" s="307"/>
      <c r="BE395" s="307"/>
      <c r="BF395" s="308"/>
      <c r="BG395" s="309"/>
      <c r="BH395" s="310"/>
      <c r="BI395" s="310"/>
      <c r="BJ395" s="311"/>
      <c r="BK395" s="312">
        <f t="shared" si="21"/>
        <v>0</v>
      </c>
      <c r="BL395" s="313"/>
      <c r="BM395" s="313"/>
      <c r="BN395" s="313"/>
      <c r="BO395" s="313"/>
      <c r="BP395" s="314"/>
      <c r="BQ395" s="294"/>
      <c r="BR395" s="295"/>
      <c r="BS395" s="295"/>
      <c r="BT395" s="295"/>
      <c r="BU395" s="295"/>
      <c r="BV395" s="295"/>
      <c r="BW395" s="296"/>
      <c r="BX395" s="294"/>
      <c r="BY395" s="295"/>
      <c r="BZ395" s="295"/>
      <c r="CA395" s="295"/>
      <c r="CB395" s="295"/>
      <c r="CC395" s="296"/>
      <c r="CD395" s="294"/>
      <c r="CE395" s="295"/>
      <c r="CF395" s="295"/>
      <c r="CG395" s="295"/>
      <c r="CH395" s="295"/>
      <c r="CI395" s="296"/>
    </row>
    <row r="396" spans="1:87" ht="18" customHeight="1" x14ac:dyDescent="0.25">
      <c r="A396" s="75"/>
      <c r="B396" s="327"/>
      <c r="C396" s="328"/>
      <c r="D396" s="328"/>
      <c r="E396" s="328"/>
      <c r="F396" s="328"/>
      <c r="G396" s="328"/>
      <c r="H396" s="328"/>
      <c r="I396" s="328"/>
      <c r="J396" s="328"/>
      <c r="K396" s="328"/>
      <c r="L396" s="328"/>
      <c r="M396" s="328"/>
      <c r="N396" s="328"/>
      <c r="O396" s="328"/>
      <c r="P396" s="328"/>
      <c r="Q396" s="328"/>
      <c r="R396" s="328"/>
      <c r="S396" s="328"/>
      <c r="T396" s="328"/>
      <c r="U396" s="328"/>
      <c r="V396" s="328"/>
      <c r="W396" s="328"/>
      <c r="X396" s="328"/>
      <c r="Y396" s="329"/>
      <c r="Z396" s="336"/>
      <c r="AA396" s="337"/>
      <c r="AB396" s="337"/>
      <c r="AC396" s="337"/>
      <c r="AD396" s="338"/>
      <c r="AE396" s="336"/>
      <c r="AF396" s="337"/>
      <c r="AG396" s="337"/>
      <c r="AH396" s="337"/>
      <c r="AI396" s="337"/>
      <c r="AJ396" s="337"/>
      <c r="AK396" s="300"/>
      <c r="AL396" s="301"/>
      <c r="AM396" s="301"/>
      <c r="AN396" s="301"/>
      <c r="AO396" s="301"/>
      <c r="AP396" s="301"/>
      <c r="AQ396" s="301"/>
      <c r="AR396" s="301"/>
      <c r="AS396" s="301"/>
      <c r="AT396" s="301"/>
      <c r="AU396" s="301"/>
      <c r="AV396" s="301"/>
      <c r="AW396" s="301"/>
      <c r="AX396" s="302"/>
      <c r="AY396" s="407"/>
      <c r="AZ396" s="304"/>
      <c r="BA396" s="304"/>
      <c r="BB396" s="408"/>
      <c r="BC396" s="306">
        <f t="shared" si="20"/>
        <v>0</v>
      </c>
      <c r="BD396" s="307"/>
      <c r="BE396" s="307"/>
      <c r="BF396" s="308"/>
      <c r="BG396" s="309"/>
      <c r="BH396" s="310"/>
      <c r="BI396" s="310"/>
      <c r="BJ396" s="311"/>
      <c r="BK396" s="312">
        <f t="shared" si="21"/>
        <v>0</v>
      </c>
      <c r="BL396" s="313"/>
      <c r="BM396" s="313"/>
      <c r="BN396" s="313"/>
      <c r="BO396" s="313"/>
      <c r="BP396" s="314"/>
      <c r="BQ396" s="294"/>
      <c r="BR396" s="295"/>
      <c r="BS396" s="295"/>
      <c r="BT396" s="295"/>
      <c r="BU396" s="295"/>
      <c r="BV396" s="295"/>
      <c r="BW396" s="296"/>
      <c r="BX396" s="294"/>
      <c r="BY396" s="295"/>
      <c r="BZ396" s="295"/>
      <c r="CA396" s="295"/>
      <c r="CB396" s="295"/>
      <c r="CC396" s="296"/>
      <c r="CD396" s="294"/>
      <c r="CE396" s="295"/>
      <c r="CF396" s="295"/>
      <c r="CG396" s="295"/>
      <c r="CH396" s="295"/>
      <c r="CI396" s="296"/>
    </row>
    <row r="397" spans="1:87" ht="18" customHeight="1" x14ac:dyDescent="0.25">
      <c r="A397" s="75"/>
      <c r="B397" s="327"/>
      <c r="C397" s="328"/>
      <c r="D397" s="328"/>
      <c r="E397" s="328"/>
      <c r="F397" s="328"/>
      <c r="G397" s="328"/>
      <c r="H397" s="328"/>
      <c r="I397" s="328"/>
      <c r="J397" s="328"/>
      <c r="K397" s="328"/>
      <c r="L397" s="328"/>
      <c r="M397" s="328"/>
      <c r="N397" s="328"/>
      <c r="O397" s="328"/>
      <c r="P397" s="328"/>
      <c r="Q397" s="328"/>
      <c r="R397" s="328"/>
      <c r="S397" s="328"/>
      <c r="T397" s="328"/>
      <c r="U397" s="328"/>
      <c r="V397" s="328"/>
      <c r="W397" s="328"/>
      <c r="X397" s="328"/>
      <c r="Y397" s="329"/>
      <c r="Z397" s="336"/>
      <c r="AA397" s="337"/>
      <c r="AB397" s="337"/>
      <c r="AC397" s="337"/>
      <c r="AD397" s="338"/>
      <c r="AE397" s="336"/>
      <c r="AF397" s="337"/>
      <c r="AG397" s="337"/>
      <c r="AH397" s="337"/>
      <c r="AI397" s="337"/>
      <c r="AJ397" s="337"/>
      <c r="AK397" s="300"/>
      <c r="AL397" s="301"/>
      <c r="AM397" s="301"/>
      <c r="AN397" s="301"/>
      <c r="AO397" s="301"/>
      <c r="AP397" s="301"/>
      <c r="AQ397" s="301"/>
      <c r="AR397" s="301"/>
      <c r="AS397" s="301"/>
      <c r="AT397" s="301"/>
      <c r="AU397" s="301"/>
      <c r="AV397" s="301"/>
      <c r="AW397" s="301"/>
      <c r="AX397" s="302"/>
      <c r="AY397" s="407"/>
      <c r="AZ397" s="304"/>
      <c r="BA397" s="304"/>
      <c r="BB397" s="408"/>
      <c r="BC397" s="306">
        <f t="shared" si="20"/>
        <v>0</v>
      </c>
      <c r="BD397" s="307"/>
      <c r="BE397" s="307"/>
      <c r="BF397" s="308"/>
      <c r="BG397" s="309"/>
      <c r="BH397" s="310"/>
      <c r="BI397" s="310"/>
      <c r="BJ397" s="311"/>
      <c r="BK397" s="312">
        <f t="shared" si="21"/>
        <v>0</v>
      </c>
      <c r="BL397" s="313"/>
      <c r="BM397" s="313"/>
      <c r="BN397" s="313"/>
      <c r="BO397" s="313"/>
      <c r="BP397" s="314"/>
      <c r="BQ397" s="294"/>
      <c r="BR397" s="295"/>
      <c r="BS397" s="295"/>
      <c r="BT397" s="295"/>
      <c r="BU397" s="295"/>
      <c r="BV397" s="295"/>
      <c r="BW397" s="296"/>
      <c r="BX397" s="294"/>
      <c r="BY397" s="295"/>
      <c r="BZ397" s="295"/>
      <c r="CA397" s="295"/>
      <c r="CB397" s="295"/>
      <c r="CC397" s="296"/>
      <c r="CD397" s="294"/>
      <c r="CE397" s="295"/>
      <c r="CF397" s="295"/>
      <c r="CG397" s="295"/>
      <c r="CH397" s="295"/>
      <c r="CI397" s="296"/>
    </row>
    <row r="398" spans="1:87" ht="18" customHeight="1" x14ac:dyDescent="0.25">
      <c r="A398" s="75"/>
      <c r="B398" s="327"/>
      <c r="C398" s="328"/>
      <c r="D398" s="328"/>
      <c r="E398" s="328"/>
      <c r="F398" s="328"/>
      <c r="G398" s="328"/>
      <c r="H398" s="328"/>
      <c r="I398" s="328"/>
      <c r="J398" s="328"/>
      <c r="K398" s="328"/>
      <c r="L398" s="328"/>
      <c r="M398" s="328"/>
      <c r="N398" s="328"/>
      <c r="O398" s="328"/>
      <c r="P398" s="328"/>
      <c r="Q398" s="328"/>
      <c r="R398" s="328"/>
      <c r="S398" s="328"/>
      <c r="T398" s="328"/>
      <c r="U398" s="328"/>
      <c r="V398" s="328"/>
      <c r="W398" s="328"/>
      <c r="X398" s="328"/>
      <c r="Y398" s="329"/>
      <c r="Z398" s="336"/>
      <c r="AA398" s="337"/>
      <c r="AB398" s="337"/>
      <c r="AC398" s="337"/>
      <c r="AD398" s="338"/>
      <c r="AE398" s="336"/>
      <c r="AF398" s="337"/>
      <c r="AG398" s="337"/>
      <c r="AH398" s="337"/>
      <c r="AI398" s="337"/>
      <c r="AJ398" s="337"/>
      <c r="AK398" s="300"/>
      <c r="AL398" s="301"/>
      <c r="AM398" s="301"/>
      <c r="AN398" s="301"/>
      <c r="AO398" s="301"/>
      <c r="AP398" s="301"/>
      <c r="AQ398" s="301"/>
      <c r="AR398" s="301"/>
      <c r="AS398" s="301"/>
      <c r="AT398" s="301"/>
      <c r="AU398" s="301"/>
      <c r="AV398" s="301"/>
      <c r="AW398" s="301"/>
      <c r="AX398" s="302"/>
      <c r="AY398" s="407"/>
      <c r="AZ398" s="304"/>
      <c r="BA398" s="304"/>
      <c r="BB398" s="408"/>
      <c r="BC398" s="306">
        <f t="shared" si="20"/>
        <v>0</v>
      </c>
      <c r="BD398" s="307"/>
      <c r="BE398" s="307"/>
      <c r="BF398" s="308"/>
      <c r="BG398" s="309"/>
      <c r="BH398" s="310"/>
      <c r="BI398" s="310"/>
      <c r="BJ398" s="311"/>
      <c r="BK398" s="312">
        <f t="shared" si="21"/>
        <v>0</v>
      </c>
      <c r="BL398" s="313"/>
      <c r="BM398" s="313"/>
      <c r="BN398" s="313"/>
      <c r="BO398" s="313"/>
      <c r="BP398" s="314"/>
      <c r="BQ398" s="294"/>
      <c r="BR398" s="295"/>
      <c r="BS398" s="295"/>
      <c r="BT398" s="295"/>
      <c r="BU398" s="295"/>
      <c r="BV398" s="295"/>
      <c r="BW398" s="296"/>
      <c r="BX398" s="294"/>
      <c r="BY398" s="295"/>
      <c r="BZ398" s="295"/>
      <c r="CA398" s="295"/>
      <c r="CB398" s="295"/>
      <c r="CC398" s="296"/>
      <c r="CD398" s="294"/>
      <c r="CE398" s="295"/>
      <c r="CF398" s="295"/>
      <c r="CG398" s="295"/>
      <c r="CH398" s="295"/>
      <c r="CI398" s="296"/>
    </row>
    <row r="399" spans="1:87" ht="18" customHeight="1" x14ac:dyDescent="0.25">
      <c r="A399" s="75"/>
      <c r="B399" s="327"/>
      <c r="C399" s="328"/>
      <c r="D399" s="328"/>
      <c r="E399" s="328"/>
      <c r="F399" s="328"/>
      <c r="G399" s="328"/>
      <c r="H399" s="328"/>
      <c r="I399" s="328"/>
      <c r="J399" s="328"/>
      <c r="K399" s="328"/>
      <c r="L399" s="328"/>
      <c r="M399" s="328"/>
      <c r="N399" s="328"/>
      <c r="O399" s="328"/>
      <c r="P399" s="328"/>
      <c r="Q399" s="328"/>
      <c r="R399" s="328"/>
      <c r="S399" s="328"/>
      <c r="T399" s="328"/>
      <c r="U399" s="328"/>
      <c r="V399" s="328"/>
      <c r="W399" s="328"/>
      <c r="X399" s="328"/>
      <c r="Y399" s="329"/>
      <c r="Z399" s="336"/>
      <c r="AA399" s="337"/>
      <c r="AB399" s="337"/>
      <c r="AC399" s="337"/>
      <c r="AD399" s="338"/>
      <c r="AE399" s="336"/>
      <c r="AF399" s="337"/>
      <c r="AG399" s="337"/>
      <c r="AH399" s="337"/>
      <c r="AI399" s="337"/>
      <c r="AJ399" s="337"/>
      <c r="AK399" s="300"/>
      <c r="AL399" s="301"/>
      <c r="AM399" s="301"/>
      <c r="AN399" s="301"/>
      <c r="AO399" s="301"/>
      <c r="AP399" s="301"/>
      <c r="AQ399" s="301"/>
      <c r="AR399" s="301"/>
      <c r="AS399" s="301"/>
      <c r="AT399" s="301"/>
      <c r="AU399" s="301"/>
      <c r="AV399" s="301"/>
      <c r="AW399" s="301"/>
      <c r="AX399" s="302"/>
      <c r="AY399" s="407"/>
      <c r="AZ399" s="304"/>
      <c r="BA399" s="304"/>
      <c r="BB399" s="408"/>
      <c r="BC399" s="306">
        <f t="shared" si="20"/>
        <v>0</v>
      </c>
      <c r="BD399" s="307"/>
      <c r="BE399" s="307"/>
      <c r="BF399" s="308"/>
      <c r="BG399" s="309"/>
      <c r="BH399" s="310"/>
      <c r="BI399" s="310"/>
      <c r="BJ399" s="311"/>
      <c r="BK399" s="312">
        <f t="shared" si="21"/>
        <v>0</v>
      </c>
      <c r="BL399" s="313"/>
      <c r="BM399" s="313"/>
      <c r="BN399" s="313"/>
      <c r="BO399" s="313"/>
      <c r="BP399" s="314"/>
      <c r="BQ399" s="294"/>
      <c r="BR399" s="295"/>
      <c r="BS399" s="295"/>
      <c r="BT399" s="295"/>
      <c r="BU399" s="295"/>
      <c r="BV399" s="295"/>
      <c r="BW399" s="296"/>
      <c r="BX399" s="294"/>
      <c r="BY399" s="295"/>
      <c r="BZ399" s="295"/>
      <c r="CA399" s="295"/>
      <c r="CB399" s="295"/>
      <c r="CC399" s="296"/>
      <c r="CD399" s="294"/>
      <c r="CE399" s="295"/>
      <c r="CF399" s="295"/>
      <c r="CG399" s="295"/>
      <c r="CH399" s="295"/>
      <c r="CI399" s="296"/>
    </row>
    <row r="400" spans="1:87" ht="18" customHeight="1" x14ac:dyDescent="0.25">
      <c r="A400" s="75"/>
      <c r="B400" s="327"/>
      <c r="C400" s="328"/>
      <c r="D400" s="328"/>
      <c r="E400" s="328"/>
      <c r="F400" s="328"/>
      <c r="G400" s="328"/>
      <c r="H400" s="328"/>
      <c r="I400" s="328"/>
      <c r="J400" s="328"/>
      <c r="K400" s="328"/>
      <c r="L400" s="328"/>
      <c r="M400" s="328"/>
      <c r="N400" s="328"/>
      <c r="O400" s="328"/>
      <c r="P400" s="328"/>
      <c r="Q400" s="328"/>
      <c r="R400" s="328"/>
      <c r="S400" s="328"/>
      <c r="T400" s="328"/>
      <c r="U400" s="328"/>
      <c r="V400" s="328"/>
      <c r="W400" s="328"/>
      <c r="X400" s="328"/>
      <c r="Y400" s="329"/>
      <c r="Z400" s="336"/>
      <c r="AA400" s="337"/>
      <c r="AB400" s="337"/>
      <c r="AC400" s="337"/>
      <c r="AD400" s="338"/>
      <c r="AE400" s="336"/>
      <c r="AF400" s="337"/>
      <c r="AG400" s="337"/>
      <c r="AH400" s="337"/>
      <c r="AI400" s="337"/>
      <c r="AJ400" s="337"/>
      <c r="AK400" s="300"/>
      <c r="AL400" s="301"/>
      <c r="AM400" s="301"/>
      <c r="AN400" s="301"/>
      <c r="AO400" s="301"/>
      <c r="AP400" s="301"/>
      <c r="AQ400" s="301"/>
      <c r="AR400" s="301"/>
      <c r="AS400" s="301"/>
      <c r="AT400" s="301"/>
      <c r="AU400" s="301"/>
      <c r="AV400" s="301"/>
      <c r="AW400" s="301"/>
      <c r="AX400" s="302"/>
      <c r="AY400" s="407"/>
      <c r="AZ400" s="304"/>
      <c r="BA400" s="304"/>
      <c r="BB400" s="408"/>
      <c r="BC400" s="306">
        <f t="shared" si="20"/>
        <v>0</v>
      </c>
      <c r="BD400" s="307"/>
      <c r="BE400" s="307"/>
      <c r="BF400" s="308"/>
      <c r="BG400" s="309"/>
      <c r="BH400" s="310"/>
      <c r="BI400" s="310"/>
      <c r="BJ400" s="311"/>
      <c r="BK400" s="312">
        <f t="shared" si="21"/>
        <v>0</v>
      </c>
      <c r="BL400" s="313"/>
      <c r="BM400" s="313"/>
      <c r="BN400" s="313"/>
      <c r="BO400" s="313"/>
      <c r="BP400" s="314"/>
      <c r="BQ400" s="294"/>
      <c r="BR400" s="295"/>
      <c r="BS400" s="295"/>
      <c r="BT400" s="295"/>
      <c r="BU400" s="295"/>
      <c r="BV400" s="295"/>
      <c r="BW400" s="296"/>
      <c r="BX400" s="294"/>
      <c r="BY400" s="295"/>
      <c r="BZ400" s="295"/>
      <c r="CA400" s="295"/>
      <c r="CB400" s="295"/>
      <c r="CC400" s="296"/>
      <c r="CD400" s="294"/>
      <c r="CE400" s="295"/>
      <c r="CF400" s="295"/>
      <c r="CG400" s="295"/>
      <c r="CH400" s="295"/>
      <c r="CI400" s="296"/>
    </row>
    <row r="401" spans="1:87" ht="18" customHeight="1" x14ac:dyDescent="0.25">
      <c r="A401" s="75"/>
      <c r="B401" s="327"/>
      <c r="C401" s="328"/>
      <c r="D401" s="328"/>
      <c r="E401" s="328"/>
      <c r="F401" s="328"/>
      <c r="G401" s="328"/>
      <c r="H401" s="328"/>
      <c r="I401" s="328"/>
      <c r="J401" s="328"/>
      <c r="K401" s="328"/>
      <c r="L401" s="328"/>
      <c r="M401" s="328"/>
      <c r="N401" s="328"/>
      <c r="O401" s="328"/>
      <c r="P401" s="328"/>
      <c r="Q401" s="328"/>
      <c r="R401" s="328"/>
      <c r="S401" s="328"/>
      <c r="T401" s="328"/>
      <c r="U401" s="328"/>
      <c r="V401" s="328"/>
      <c r="W401" s="328"/>
      <c r="X401" s="328"/>
      <c r="Y401" s="329"/>
      <c r="Z401" s="336"/>
      <c r="AA401" s="337"/>
      <c r="AB401" s="337"/>
      <c r="AC401" s="337"/>
      <c r="AD401" s="338"/>
      <c r="AE401" s="336"/>
      <c r="AF401" s="337"/>
      <c r="AG401" s="337"/>
      <c r="AH401" s="337"/>
      <c r="AI401" s="337"/>
      <c r="AJ401" s="337"/>
      <c r="AK401" s="300"/>
      <c r="AL401" s="301"/>
      <c r="AM401" s="301"/>
      <c r="AN401" s="301"/>
      <c r="AO401" s="301"/>
      <c r="AP401" s="301"/>
      <c r="AQ401" s="301"/>
      <c r="AR401" s="301"/>
      <c r="AS401" s="301"/>
      <c r="AT401" s="301"/>
      <c r="AU401" s="301"/>
      <c r="AV401" s="301"/>
      <c r="AW401" s="301"/>
      <c r="AX401" s="302"/>
      <c r="AY401" s="407"/>
      <c r="AZ401" s="304"/>
      <c r="BA401" s="304"/>
      <c r="BB401" s="408"/>
      <c r="BC401" s="306">
        <f t="shared" si="20"/>
        <v>0</v>
      </c>
      <c r="BD401" s="307"/>
      <c r="BE401" s="307"/>
      <c r="BF401" s="308"/>
      <c r="BG401" s="309"/>
      <c r="BH401" s="310"/>
      <c r="BI401" s="310"/>
      <c r="BJ401" s="311"/>
      <c r="BK401" s="312">
        <f t="shared" si="21"/>
        <v>0</v>
      </c>
      <c r="BL401" s="313"/>
      <c r="BM401" s="313"/>
      <c r="BN401" s="313"/>
      <c r="BO401" s="313"/>
      <c r="BP401" s="314"/>
      <c r="BQ401" s="294"/>
      <c r="BR401" s="295"/>
      <c r="BS401" s="295"/>
      <c r="BT401" s="295"/>
      <c r="BU401" s="295"/>
      <c r="BV401" s="295"/>
      <c r="BW401" s="296"/>
      <c r="BX401" s="294"/>
      <c r="BY401" s="295"/>
      <c r="BZ401" s="295"/>
      <c r="CA401" s="295"/>
      <c r="CB401" s="295"/>
      <c r="CC401" s="296"/>
      <c r="CD401" s="294"/>
      <c r="CE401" s="295"/>
      <c r="CF401" s="295"/>
      <c r="CG401" s="295"/>
      <c r="CH401" s="295"/>
      <c r="CI401" s="296"/>
    </row>
    <row r="402" spans="1:87" ht="18" customHeight="1" x14ac:dyDescent="0.25">
      <c r="A402" s="75"/>
      <c r="B402" s="327"/>
      <c r="C402" s="328"/>
      <c r="D402" s="328"/>
      <c r="E402" s="328"/>
      <c r="F402" s="328"/>
      <c r="G402" s="328"/>
      <c r="H402" s="328"/>
      <c r="I402" s="328"/>
      <c r="J402" s="328"/>
      <c r="K402" s="328"/>
      <c r="L402" s="328"/>
      <c r="M402" s="328"/>
      <c r="N402" s="328"/>
      <c r="O402" s="328"/>
      <c r="P402" s="328"/>
      <c r="Q402" s="328"/>
      <c r="R402" s="328"/>
      <c r="S402" s="328"/>
      <c r="T402" s="328"/>
      <c r="U402" s="328"/>
      <c r="V402" s="328"/>
      <c r="W402" s="328"/>
      <c r="X402" s="328"/>
      <c r="Y402" s="329"/>
      <c r="Z402" s="336"/>
      <c r="AA402" s="337"/>
      <c r="AB402" s="337"/>
      <c r="AC402" s="337"/>
      <c r="AD402" s="338"/>
      <c r="AE402" s="336"/>
      <c r="AF402" s="337"/>
      <c r="AG402" s="337"/>
      <c r="AH402" s="337"/>
      <c r="AI402" s="337"/>
      <c r="AJ402" s="337"/>
      <c r="AK402" s="300"/>
      <c r="AL402" s="301"/>
      <c r="AM402" s="301"/>
      <c r="AN402" s="301"/>
      <c r="AO402" s="301"/>
      <c r="AP402" s="301"/>
      <c r="AQ402" s="301"/>
      <c r="AR402" s="301"/>
      <c r="AS402" s="301"/>
      <c r="AT402" s="301"/>
      <c r="AU402" s="301"/>
      <c r="AV402" s="301"/>
      <c r="AW402" s="301"/>
      <c r="AX402" s="302"/>
      <c r="AY402" s="407"/>
      <c r="AZ402" s="304"/>
      <c r="BA402" s="304"/>
      <c r="BB402" s="408"/>
      <c r="BC402" s="306">
        <f t="shared" si="20"/>
        <v>0</v>
      </c>
      <c r="BD402" s="307"/>
      <c r="BE402" s="307"/>
      <c r="BF402" s="308"/>
      <c r="BG402" s="309"/>
      <c r="BH402" s="310"/>
      <c r="BI402" s="310"/>
      <c r="BJ402" s="311"/>
      <c r="BK402" s="312">
        <f t="shared" si="21"/>
        <v>0</v>
      </c>
      <c r="BL402" s="313"/>
      <c r="BM402" s="313"/>
      <c r="BN402" s="313"/>
      <c r="BO402" s="313"/>
      <c r="BP402" s="314"/>
      <c r="BQ402" s="294"/>
      <c r="BR402" s="295"/>
      <c r="BS402" s="295"/>
      <c r="BT402" s="295"/>
      <c r="BU402" s="295"/>
      <c r="BV402" s="295"/>
      <c r="BW402" s="296"/>
      <c r="BX402" s="294"/>
      <c r="BY402" s="295"/>
      <c r="BZ402" s="295"/>
      <c r="CA402" s="295"/>
      <c r="CB402" s="295"/>
      <c r="CC402" s="296"/>
      <c r="CD402" s="294"/>
      <c r="CE402" s="295"/>
      <c r="CF402" s="295"/>
      <c r="CG402" s="295"/>
      <c r="CH402" s="295"/>
      <c r="CI402" s="296"/>
    </row>
    <row r="403" spans="1:87" ht="18" customHeight="1" x14ac:dyDescent="0.25">
      <c r="A403" s="75"/>
      <c r="B403" s="327"/>
      <c r="C403" s="328"/>
      <c r="D403" s="328"/>
      <c r="E403" s="328"/>
      <c r="F403" s="328"/>
      <c r="G403" s="328"/>
      <c r="H403" s="328"/>
      <c r="I403" s="328"/>
      <c r="J403" s="328"/>
      <c r="K403" s="328"/>
      <c r="L403" s="328"/>
      <c r="M403" s="328"/>
      <c r="N403" s="328"/>
      <c r="O403" s="328"/>
      <c r="P403" s="328"/>
      <c r="Q403" s="328"/>
      <c r="R403" s="328"/>
      <c r="S403" s="328"/>
      <c r="T403" s="328"/>
      <c r="U403" s="328"/>
      <c r="V403" s="328"/>
      <c r="W403" s="328"/>
      <c r="X403" s="328"/>
      <c r="Y403" s="329"/>
      <c r="Z403" s="336"/>
      <c r="AA403" s="337"/>
      <c r="AB403" s="337"/>
      <c r="AC403" s="337"/>
      <c r="AD403" s="338"/>
      <c r="AE403" s="336"/>
      <c r="AF403" s="337"/>
      <c r="AG403" s="337"/>
      <c r="AH403" s="337"/>
      <c r="AI403" s="337"/>
      <c r="AJ403" s="337"/>
      <c r="AK403" s="300"/>
      <c r="AL403" s="301"/>
      <c r="AM403" s="301"/>
      <c r="AN403" s="301"/>
      <c r="AO403" s="301"/>
      <c r="AP403" s="301"/>
      <c r="AQ403" s="301"/>
      <c r="AR403" s="301"/>
      <c r="AS403" s="301"/>
      <c r="AT403" s="301"/>
      <c r="AU403" s="301"/>
      <c r="AV403" s="301"/>
      <c r="AW403" s="301"/>
      <c r="AX403" s="302"/>
      <c r="AY403" s="407"/>
      <c r="AZ403" s="304"/>
      <c r="BA403" s="304"/>
      <c r="BB403" s="408"/>
      <c r="BC403" s="306">
        <f t="shared" si="20"/>
        <v>0</v>
      </c>
      <c r="BD403" s="307"/>
      <c r="BE403" s="307"/>
      <c r="BF403" s="308"/>
      <c r="BG403" s="309"/>
      <c r="BH403" s="310"/>
      <c r="BI403" s="310"/>
      <c r="BJ403" s="311"/>
      <c r="BK403" s="312">
        <f t="shared" si="21"/>
        <v>0</v>
      </c>
      <c r="BL403" s="313"/>
      <c r="BM403" s="313"/>
      <c r="BN403" s="313"/>
      <c r="BO403" s="313"/>
      <c r="BP403" s="314"/>
      <c r="BQ403" s="294"/>
      <c r="BR403" s="295"/>
      <c r="BS403" s="295"/>
      <c r="BT403" s="295"/>
      <c r="BU403" s="295"/>
      <c r="BV403" s="295"/>
      <c r="BW403" s="296"/>
      <c r="BX403" s="294"/>
      <c r="BY403" s="295"/>
      <c r="BZ403" s="295"/>
      <c r="CA403" s="295"/>
      <c r="CB403" s="295"/>
      <c r="CC403" s="296"/>
      <c r="CD403" s="294"/>
      <c r="CE403" s="295"/>
      <c r="CF403" s="295"/>
      <c r="CG403" s="295"/>
      <c r="CH403" s="295"/>
      <c r="CI403" s="296"/>
    </row>
    <row r="404" spans="1:87" ht="18" customHeight="1" x14ac:dyDescent="0.25">
      <c r="A404" s="75"/>
      <c r="B404" s="327"/>
      <c r="C404" s="328"/>
      <c r="D404" s="328"/>
      <c r="E404" s="328"/>
      <c r="F404" s="328"/>
      <c r="G404" s="328"/>
      <c r="H404" s="328"/>
      <c r="I404" s="328"/>
      <c r="J404" s="328"/>
      <c r="K404" s="328"/>
      <c r="L404" s="328"/>
      <c r="M404" s="328"/>
      <c r="N404" s="328"/>
      <c r="O404" s="328"/>
      <c r="P404" s="328"/>
      <c r="Q404" s="328"/>
      <c r="R404" s="328"/>
      <c r="S404" s="328"/>
      <c r="T404" s="328"/>
      <c r="U404" s="328"/>
      <c r="V404" s="328"/>
      <c r="W404" s="328"/>
      <c r="X404" s="328"/>
      <c r="Y404" s="329"/>
      <c r="Z404" s="336"/>
      <c r="AA404" s="337"/>
      <c r="AB404" s="337"/>
      <c r="AC404" s="337"/>
      <c r="AD404" s="338"/>
      <c r="AE404" s="336"/>
      <c r="AF404" s="337"/>
      <c r="AG404" s="337"/>
      <c r="AH404" s="337"/>
      <c r="AI404" s="337"/>
      <c r="AJ404" s="337"/>
      <c r="AK404" s="300"/>
      <c r="AL404" s="301"/>
      <c r="AM404" s="301"/>
      <c r="AN404" s="301"/>
      <c r="AO404" s="301"/>
      <c r="AP404" s="301"/>
      <c r="AQ404" s="301"/>
      <c r="AR404" s="301"/>
      <c r="AS404" s="301"/>
      <c r="AT404" s="301"/>
      <c r="AU404" s="301"/>
      <c r="AV404" s="301"/>
      <c r="AW404" s="301"/>
      <c r="AX404" s="302"/>
      <c r="AY404" s="407"/>
      <c r="AZ404" s="304"/>
      <c r="BA404" s="304"/>
      <c r="BB404" s="408"/>
      <c r="BC404" s="306">
        <f t="shared" si="20"/>
        <v>0</v>
      </c>
      <c r="BD404" s="307"/>
      <c r="BE404" s="307"/>
      <c r="BF404" s="308"/>
      <c r="BG404" s="309"/>
      <c r="BH404" s="310"/>
      <c r="BI404" s="310"/>
      <c r="BJ404" s="311"/>
      <c r="BK404" s="312">
        <f t="shared" si="21"/>
        <v>0</v>
      </c>
      <c r="BL404" s="313"/>
      <c r="BM404" s="313"/>
      <c r="BN404" s="313"/>
      <c r="BO404" s="313"/>
      <c r="BP404" s="314"/>
      <c r="BQ404" s="294"/>
      <c r="BR404" s="295"/>
      <c r="BS404" s="295"/>
      <c r="BT404" s="295"/>
      <c r="BU404" s="295"/>
      <c r="BV404" s="295"/>
      <c r="BW404" s="296"/>
      <c r="BX404" s="294"/>
      <c r="BY404" s="295"/>
      <c r="BZ404" s="295"/>
      <c r="CA404" s="295"/>
      <c r="CB404" s="295"/>
      <c r="CC404" s="296"/>
      <c r="CD404" s="294"/>
      <c r="CE404" s="295"/>
      <c r="CF404" s="295"/>
      <c r="CG404" s="295"/>
      <c r="CH404" s="295"/>
      <c r="CI404" s="296"/>
    </row>
    <row r="405" spans="1:87" ht="18" customHeight="1" x14ac:dyDescent="0.25">
      <c r="A405" s="75"/>
      <c r="B405" s="327"/>
      <c r="C405" s="328"/>
      <c r="D405" s="328"/>
      <c r="E405" s="328"/>
      <c r="F405" s="328"/>
      <c r="G405" s="328"/>
      <c r="H405" s="328"/>
      <c r="I405" s="328"/>
      <c r="J405" s="328"/>
      <c r="K405" s="328"/>
      <c r="L405" s="328"/>
      <c r="M405" s="328"/>
      <c r="N405" s="328"/>
      <c r="O405" s="328"/>
      <c r="P405" s="328"/>
      <c r="Q405" s="328"/>
      <c r="R405" s="328"/>
      <c r="S405" s="328"/>
      <c r="T405" s="328"/>
      <c r="U405" s="328"/>
      <c r="V405" s="328"/>
      <c r="W405" s="328"/>
      <c r="X405" s="328"/>
      <c r="Y405" s="329"/>
      <c r="Z405" s="336"/>
      <c r="AA405" s="337"/>
      <c r="AB405" s="337"/>
      <c r="AC405" s="337"/>
      <c r="AD405" s="338"/>
      <c r="AE405" s="336"/>
      <c r="AF405" s="337"/>
      <c r="AG405" s="337"/>
      <c r="AH405" s="337"/>
      <c r="AI405" s="337"/>
      <c r="AJ405" s="337"/>
      <c r="AK405" s="300"/>
      <c r="AL405" s="301"/>
      <c r="AM405" s="301"/>
      <c r="AN405" s="301"/>
      <c r="AO405" s="301"/>
      <c r="AP405" s="301"/>
      <c r="AQ405" s="301"/>
      <c r="AR405" s="301"/>
      <c r="AS405" s="301"/>
      <c r="AT405" s="301"/>
      <c r="AU405" s="301"/>
      <c r="AV405" s="301"/>
      <c r="AW405" s="301"/>
      <c r="AX405" s="302"/>
      <c r="AY405" s="407"/>
      <c r="AZ405" s="304"/>
      <c r="BA405" s="304"/>
      <c r="BB405" s="408"/>
      <c r="BC405" s="306">
        <f t="shared" si="20"/>
        <v>0</v>
      </c>
      <c r="BD405" s="307"/>
      <c r="BE405" s="307"/>
      <c r="BF405" s="308"/>
      <c r="BG405" s="309"/>
      <c r="BH405" s="310"/>
      <c r="BI405" s="310"/>
      <c r="BJ405" s="311"/>
      <c r="BK405" s="312">
        <f t="shared" si="21"/>
        <v>0</v>
      </c>
      <c r="BL405" s="313"/>
      <c r="BM405" s="313"/>
      <c r="BN405" s="313"/>
      <c r="BO405" s="313"/>
      <c r="BP405" s="314"/>
      <c r="BQ405" s="294"/>
      <c r="BR405" s="295"/>
      <c r="BS405" s="295"/>
      <c r="BT405" s="295"/>
      <c r="BU405" s="295"/>
      <c r="BV405" s="295"/>
      <c r="BW405" s="296"/>
      <c r="BX405" s="294"/>
      <c r="BY405" s="295"/>
      <c r="BZ405" s="295"/>
      <c r="CA405" s="295"/>
      <c r="CB405" s="295"/>
      <c r="CC405" s="296"/>
      <c r="CD405" s="294"/>
      <c r="CE405" s="295"/>
      <c r="CF405" s="295"/>
      <c r="CG405" s="295"/>
      <c r="CH405" s="295"/>
      <c r="CI405" s="296"/>
    </row>
    <row r="406" spans="1:87" ht="18" customHeight="1" x14ac:dyDescent="0.25">
      <c r="A406" s="75"/>
      <c r="B406" s="327"/>
      <c r="C406" s="328"/>
      <c r="D406" s="328"/>
      <c r="E406" s="328"/>
      <c r="F406" s="328"/>
      <c r="G406" s="328"/>
      <c r="H406" s="328"/>
      <c r="I406" s="328"/>
      <c r="J406" s="328"/>
      <c r="K406" s="328"/>
      <c r="L406" s="328"/>
      <c r="M406" s="328"/>
      <c r="N406" s="328"/>
      <c r="O406" s="328"/>
      <c r="P406" s="328"/>
      <c r="Q406" s="328"/>
      <c r="R406" s="328"/>
      <c r="S406" s="328"/>
      <c r="T406" s="328"/>
      <c r="U406" s="328"/>
      <c r="V406" s="328"/>
      <c r="W406" s="328"/>
      <c r="X406" s="328"/>
      <c r="Y406" s="329"/>
      <c r="Z406" s="336"/>
      <c r="AA406" s="337"/>
      <c r="AB406" s="337"/>
      <c r="AC406" s="337"/>
      <c r="AD406" s="338"/>
      <c r="AE406" s="336"/>
      <c r="AF406" s="337"/>
      <c r="AG406" s="337"/>
      <c r="AH406" s="337"/>
      <c r="AI406" s="337"/>
      <c r="AJ406" s="337"/>
      <c r="AK406" s="300"/>
      <c r="AL406" s="301"/>
      <c r="AM406" s="301"/>
      <c r="AN406" s="301"/>
      <c r="AO406" s="301"/>
      <c r="AP406" s="301"/>
      <c r="AQ406" s="301"/>
      <c r="AR406" s="301"/>
      <c r="AS406" s="301"/>
      <c r="AT406" s="301"/>
      <c r="AU406" s="301"/>
      <c r="AV406" s="301"/>
      <c r="AW406" s="301"/>
      <c r="AX406" s="302"/>
      <c r="AY406" s="407"/>
      <c r="AZ406" s="304"/>
      <c r="BA406" s="304"/>
      <c r="BB406" s="408"/>
      <c r="BC406" s="306">
        <f t="shared" si="20"/>
        <v>0</v>
      </c>
      <c r="BD406" s="307"/>
      <c r="BE406" s="307"/>
      <c r="BF406" s="308"/>
      <c r="BG406" s="309"/>
      <c r="BH406" s="310"/>
      <c r="BI406" s="310"/>
      <c r="BJ406" s="311"/>
      <c r="BK406" s="312">
        <f t="shared" si="21"/>
        <v>0</v>
      </c>
      <c r="BL406" s="313"/>
      <c r="BM406" s="313"/>
      <c r="BN406" s="313"/>
      <c r="BO406" s="313"/>
      <c r="BP406" s="314"/>
      <c r="BQ406" s="294"/>
      <c r="BR406" s="295"/>
      <c r="BS406" s="295"/>
      <c r="BT406" s="295"/>
      <c r="BU406" s="295"/>
      <c r="BV406" s="295"/>
      <c r="BW406" s="296"/>
      <c r="BX406" s="294"/>
      <c r="BY406" s="295"/>
      <c r="BZ406" s="295"/>
      <c r="CA406" s="295"/>
      <c r="CB406" s="295"/>
      <c r="CC406" s="296"/>
      <c r="CD406" s="294"/>
      <c r="CE406" s="295"/>
      <c r="CF406" s="295"/>
      <c r="CG406" s="295"/>
      <c r="CH406" s="295"/>
      <c r="CI406" s="296"/>
    </row>
    <row r="407" spans="1:87" ht="18" customHeight="1" x14ac:dyDescent="0.25">
      <c r="A407" s="75"/>
      <c r="B407" s="327"/>
      <c r="C407" s="328"/>
      <c r="D407" s="328"/>
      <c r="E407" s="328"/>
      <c r="F407" s="328"/>
      <c r="G407" s="328"/>
      <c r="H407" s="328"/>
      <c r="I407" s="328"/>
      <c r="J407" s="328"/>
      <c r="K407" s="328"/>
      <c r="L407" s="328"/>
      <c r="M407" s="328"/>
      <c r="N407" s="328"/>
      <c r="O407" s="328"/>
      <c r="P407" s="328"/>
      <c r="Q407" s="328"/>
      <c r="R407" s="328"/>
      <c r="S407" s="328"/>
      <c r="T407" s="328"/>
      <c r="U407" s="328"/>
      <c r="V407" s="328"/>
      <c r="W407" s="328"/>
      <c r="X407" s="328"/>
      <c r="Y407" s="329"/>
      <c r="Z407" s="336"/>
      <c r="AA407" s="337"/>
      <c r="AB407" s="337"/>
      <c r="AC407" s="337"/>
      <c r="AD407" s="338"/>
      <c r="AE407" s="336"/>
      <c r="AF407" s="337"/>
      <c r="AG407" s="337"/>
      <c r="AH407" s="337"/>
      <c r="AI407" s="337"/>
      <c r="AJ407" s="337"/>
      <c r="AK407" s="300"/>
      <c r="AL407" s="301"/>
      <c r="AM407" s="301"/>
      <c r="AN407" s="301"/>
      <c r="AO407" s="301"/>
      <c r="AP407" s="301"/>
      <c r="AQ407" s="301"/>
      <c r="AR407" s="301"/>
      <c r="AS407" s="301"/>
      <c r="AT407" s="301"/>
      <c r="AU407" s="301"/>
      <c r="AV407" s="301"/>
      <c r="AW407" s="301"/>
      <c r="AX407" s="302"/>
      <c r="AY407" s="407"/>
      <c r="AZ407" s="304"/>
      <c r="BA407" s="304"/>
      <c r="BB407" s="408"/>
      <c r="BC407" s="306">
        <f t="shared" si="20"/>
        <v>0</v>
      </c>
      <c r="BD407" s="307"/>
      <c r="BE407" s="307"/>
      <c r="BF407" s="308"/>
      <c r="BG407" s="309"/>
      <c r="BH407" s="310"/>
      <c r="BI407" s="310"/>
      <c r="BJ407" s="311"/>
      <c r="BK407" s="312">
        <f t="shared" si="21"/>
        <v>0</v>
      </c>
      <c r="BL407" s="313"/>
      <c r="BM407" s="313"/>
      <c r="BN407" s="313"/>
      <c r="BO407" s="313"/>
      <c r="BP407" s="314"/>
      <c r="BQ407" s="294"/>
      <c r="BR407" s="295"/>
      <c r="BS407" s="295"/>
      <c r="BT407" s="295"/>
      <c r="BU407" s="295"/>
      <c r="BV407" s="295"/>
      <c r="BW407" s="296"/>
      <c r="BX407" s="294"/>
      <c r="BY407" s="295"/>
      <c r="BZ407" s="295"/>
      <c r="CA407" s="295"/>
      <c r="CB407" s="295"/>
      <c r="CC407" s="296"/>
      <c r="CD407" s="294"/>
      <c r="CE407" s="295"/>
      <c r="CF407" s="295"/>
      <c r="CG407" s="295"/>
      <c r="CH407" s="295"/>
      <c r="CI407" s="296"/>
    </row>
    <row r="408" spans="1:87" ht="18" customHeight="1" x14ac:dyDescent="0.25">
      <c r="A408" s="75"/>
      <c r="B408" s="327"/>
      <c r="C408" s="328"/>
      <c r="D408" s="328"/>
      <c r="E408" s="328"/>
      <c r="F408" s="328"/>
      <c r="G408" s="328"/>
      <c r="H408" s="328"/>
      <c r="I408" s="328"/>
      <c r="J408" s="328"/>
      <c r="K408" s="328"/>
      <c r="L408" s="328"/>
      <c r="M408" s="328"/>
      <c r="N408" s="328"/>
      <c r="O408" s="328"/>
      <c r="P408" s="328"/>
      <c r="Q408" s="328"/>
      <c r="R408" s="328"/>
      <c r="S408" s="328"/>
      <c r="T408" s="328"/>
      <c r="U408" s="328"/>
      <c r="V408" s="328"/>
      <c r="W408" s="328"/>
      <c r="X408" s="328"/>
      <c r="Y408" s="329"/>
      <c r="Z408" s="336"/>
      <c r="AA408" s="337"/>
      <c r="AB408" s="337"/>
      <c r="AC408" s="337"/>
      <c r="AD408" s="338"/>
      <c r="AE408" s="336"/>
      <c r="AF408" s="337"/>
      <c r="AG408" s="337"/>
      <c r="AH408" s="337"/>
      <c r="AI408" s="337"/>
      <c r="AJ408" s="337"/>
      <c r="AK408" s="300"/>
      <c r="AL408" s="301"/>
      <c r="AM408" s="301"/>
      <c r="AN408" s="301"/>
      <c r="AO408" s="301"/>
      <c r="AP408" s="301"/>
      <c r="AQ408" s="301"/>
      <c r="AR408" s="301"/>
      <c r="AS408" s="301"/>
      <c r="AT408" s="301"/>
      <c r="AU408" s="301"/>
      <c r="AV408" s="301"/>
      <c r="AW408" s="301"/>
      <c r="AX408" s="302"/>
      <c r="AY408" s="407"/>
      <c r="AZ408" s="304"/>
      <c r="BA408" s="304"/>
      <c r="BB408" s="408"/>
      <c r="BC408" s="306">
        <f t="shared" si="20"/>
        <v>0</v>
      </c>
      <c r="BD408" s="307"/>
      <c r="BE408" s="307"/>
      <c r="BF408" s="308"/>
      <c r="BG408" s="309"/>
      <c r="BH408" s="310"/>
      <c r="BI408" s="310"/>
      <c r="BJ408" s="311"/>
      <c r="BK408" s="312">
        <f t="shared" si="21"/>
        <v>0</v>
      </c>
      <c r="BL408" s="313"/>
      <c r="BM408" s="313"/>
      <c r="BN408" s="313"/>
      <c r="BO408" s="313"/>
      <c r="BP408" s="314"/>
      <c r="BQ408" s="294"/>
      <c r="BR408" s="295"/>
      <c r="BS408" s="295"/>
      <c r="BT408" s="295"/>
      <c r="BU408" s="295"/>
      <c r="BV408" s="295"/>
      <c r="BW408" s="296"/>
      <c r="BX408" s="294"/>
      <c r="BY408" s="295"/>
      <c r="BZ408" s="295"/>
      <c r="CA408" s="295"/>
      <c r="CB408" s="295"/>
      <c r="CC408" s="296"/>
      <c r="CD408" s="294"/>
      <c r="CE408" s="295"/>
      <c r="CF408" s="295"/>
      <c r="CG408" s="295"/>
      <c r="CH408" s="295"/>
      <c r="CI408" s="296"/>
    </row>
    <row r="409" spans="1:87" ht="18" customHeight="1" x14ac:dyDescent="0.25">
      <c r="A409" s="75"/>
      <c r="B409" s="327"/>
      <c r="C409" s="328"/>
      <c r="D409" s="328"/>
      <c r="E409" s="328"/>
      <c r="F409" s="328"/>
      <c r="G409" s="328"/>
      <c r="H409" s="328"/>
      <c r="I409" s="328"/>
      <c r="J409" s="328"/>
      <c r="K409" s="328"/>
      <c r="L409" s="328"/>
      <c r="M409" s="328"/>
      <c r="N409" s="328"/>
      <c r="O409" s="328"/>
      <c r="P409" s="328"/>
      <c r="Q409" s="328"/>
      <c r="R409" s="328"/>
      <c r="S409" s="328"/>
      <c r="T409" s="328"/>
      <c r="U409" s="328"/>
      <c r="V409" s="328"/>
      <c r="W409" s="328"/>
      <c r="X409" s="328"/>
      <c r="Y409" s="329"/>
      <c r="Z409" s="336"/>
      <c r="AA409" s="337"/>
      <c r="AB409" s="337"/>
      <c r="AC409" s="337"/>
      <c r="AD409" s="338"/>
      <c r="AE409" s="336"/>
      <c r="AF409" s="337"/>
      <c r="AG409" s="337"/>
      <c r="AH409" s="337"/>
      <c r="AI409" s="337"/>
      <c r="AJ409" s="337"/>
      <c r="AK409" s="300"/>
      <c r="AL409" s="301"/>
      <c r="AM409" s="301"/>
      <c r="AN409" s="301"/>
      <c r="AO409" s="301"/>
      <c r="AP409" s="301"/>
      <c r="AQ409" s="301"/>
      <c r="AR409" s="301"/>
      <c r="AS409" s="301"/>
      <c r="AT409" s="301"/>
      <c r="AU409" s="301"/>
      <c r="AV409" s="301"/>
      <c r="AW409" s="301"/>
      <c r="AX409" s="302"/>
      <c r="AY409" s="407"/>
      <c r="AZ409" s="304"/>
      <c r="BA409" s="304"/>
      <c r="BB409" s="408"/>
      <c r="BC409" s="306">
        <f t="shared" si="20"/>
        <v>0</v>
      </c>
      <c r="BD409" s="307"/>
      <c r="BE409" s="307"/>
      <c r="BF409" s="308"/>
      <c r="BG409" s="309"/>
      <c r="BH409" s="310"/>
      <c r="BI409" s="310"/>
      <c r="BJ409" s="311"/>
      <c r="BK409" s="312">
        <f t="shared" si="21"/>
        <v>0</v>
      </c>
      <c r="BL409" s="313"/>
      <c r="BM409" s="313"/>
      <c r="BN409" s="313"/>
      <c r="BO409" s="313"/>
      <c r="BP409" s="314"/>
      <c r="BQ409" s="294"/>
      <c r="BR409" s="295"/>
      <c r="BS409" s="295"/>
      <c r="BT409" s="295"/>
      <c r="BU409" s="295"/>
      <c r="BV409" s="295"/>
      <c r="BW409" s="296"/>
      <c r="BX409" s="294"/>
      <c r="BY409" s="295"/>
      <c r="BZ409" s="295"/>
      <c r="CA409" s="295"/>
      <c r="CB409" s="295"/>
      <c r="CC409" s="296"/>
      <c r="CD409" s="294"/>
      <c r="CE409" s="295"/>
      <c r="CF409" s="295"/>
      <c r="CG409" s="295"/>
      <c r="CH409" s="295"/>
      <c r="CI409" s="296"/>
    </row>
    <row r="410" spans="1:87" ht="18" customHeight="1" x14ac:dyDescent="0.25">
      <c r="A410" s="75"/>
      <c r="B410" s="327"/>
      <c r="C410" s="328"/>
      <c r="D410" s="328"/>
      <c r="E410" s="328"/>
      <c r="F410" s="328"/>
      <c r="G410" s="328"/>
      <c r="H410" s="328"/>
      <c r="I410" s="328"/>
      <c r="J410" s="328"/>
      <c r="K410" s="328"/>
      <c r="L410" s="328"/>
      <c r="M410" s="328"/>
      <c r="N410" s="328"/>
      <c r="O410" s="328"/>
      <c r="P410" s="328"/>
      <c r="Q410" s="328"/>
      <c r="R410" s="328"/>
      <c r="S410" s="328"/>
      <c r="T410" s="328"/>
      <c r="U410" s="328"/>
      <c r="V410" s="328"/>
      <c r="W410" s="328"/>
      <c r="X410" s="328"/>
      <c r="Y410" s="329"/>
      <c r="Z410" s="336"/>
      <c r="AA410" s="337"/>
      <c r="AB410" s="337"/>
      <c r="AC410" s="337"/>
      <c r="AD410" s="338"/>
      <c r="AE410" s="336"/>
      <c r="AF410" s="337"/>
      <c r="AG410" s="337"/>
      <c r="AH410" s="337"/>
      <c r="AI410" s="337"/>
      <c r="AJ410" s="337"/>
      <c r="AK410" s="300"/>
      <c r="AL410" s="301"/>
      <c r="AM410" s="301"/>
      <c r="AN410" s="301"/>
      <c r="AO410" s="301"/>
      <c r="AP410" s="301"/>
      <c r="AQ410" s="301"/>
      <c r="AR410" s="301"/>
      <c r="AS410" s="301"/>
      <c r="AT410" s="301"/>
      <c r="AU410" s="301"/>
      <c r="AV410" s="301"/>
      <c r="AW410" s="301"/>
      <c r="AX410" s="302"/>
      <c r="AY410" s="407"/>
      <c r="AZ410" s="304"/>
      <c r="BA410" s="304"/>
      <c r="BB410" s="408"/>
      <c r="BC410" s="306">
        <f t="shared" si="20"/>
        <v>0</v>
      </c>
      <c r="BD410" s="307"/>
      <c r="BE410" s="307"/>
      <c r="BF410" s="308"/>
      <c r="BG410" s="309"/>
      <c r="BH410" s="310"/>
      <c r="BI410" s="310"/>
      <c r="BJ410" s="311"/>
      <c r="BK410" s="312">
        <f t="shared" si="21"/>
        <v>0</v>
      </c>
      <c r="BL410" s="313"/>
      <c r="BM410" s="313"/>
      <c r="BN410" s="313"/>
      <c r="BO410" s="313"/>
      <c r="BP410" s="314"/>
      <c r="BQ410" s="294"/>
      <c r="BR410" s="295"/>
      <c r="BS410" s="295"/>
      <c r="BT410" s="295"/>
      <c r="BU410" s="295"/>
      <c r="BV410" s="295"/>
      <c r="BW410" s="296"/>
      <c r="BX410" s="294"/>
      <c r="BY410" s="295"/>
      <c r="BZ410" s="295"/>
      <c r="CA410" s="295"/>
      <c r="CB410" s="295"/>
      <c r="CC410" s="296"/>
      <c r="CD410" s="294"/>
      <c r="CE410" s="295"/>
      <c r="CF410" s="295"/>
      <c r="CG410" s="295"/>
      <c r="CH410" s="295"/>
      <c r="CI410" s="296"/>
    </row>
    <row r="411" spans="1:87" ht="18" customHeight="1" x14ac:dyDescent="0.25">
      <c r="A411" s="75"/>
      <c r="B411" s="327"/>
      <c r="C411" s="328"/>
      <c r="D411" s="328"/>
      <c r="E411" s="328"/>
      <c r="F411" s="328"/>
      <c r="G411" s="328"/>
      <c r="H411" s="328"/>
      <c r="I411" s="328"/>
      <c r="J411" s="328"/>
      <c r="K411" s="328"/>
      <c r="L411" s="328"/>
      <c r="M411" s="328"/>
      <c r="N411" s="328"/>
      <c r="O411" s="328"/>
      <c r="P411" s="328"/>
      <c r="Q411" s="328"/>
      <c r="R411" s="328"/>
      <c r="S411" s="328"/>
      <c r="T411" s="328"/>
      <c r="U411" s="328"/>
      <c r="V411" s="328"/>
      <c r="W411" s="328"/>
      <c r="X411" s="328"/>
      <c r="Y411" s="329"/>
      <c r="Z411" s="336"/>
      <c r="AA411" s="337"/>
      <c r="AB411" s="337"/>
      <c r="AC411" s="337"/>
      <c r="AD411" s="338"/>
      <c r="AE411" s="336"/>
      <c r="AF411" s="337"/>
      <c r="AG411" s="337"/>
      <c r="AH411" s="337"/>
      <c r="AI411" s="337"/>
      <c r="AJ411" s="337"/>
      <c r="AK411" s="300"/>
      <c r="AL411" s="301"/>
      <c r="AM411" s="301"/>
      <c r="AN411" s="301"/>
      <c r="AO411" s="301"/>
      <c r="AP411" s="301"/>
      <c r="AQ411" s="301"/>
      <c r="AR411" s="301"/>
      <c r="AS411" s="301"/>
      <c r="AT411" s="301"/>
      <c r="AU411" s="301"/>
      <c r="AV411" s="301"/>
      <c r="AW411" s="301"/>
      <c r="AX411" s="302"/>
      <c r="AY411" s="407"/>
      <c r="AZ411" s="304"/>
      <c r="BA411" s="304"/>
      <c r="BB411" s="408"/>
      <c r="BC411" s="306">
        <f t="shared" si="20"/>
        <v>0</v>
      </c>
      <c r="BD411" s="307"/>
      <c r="BE411" s="307"/>
      <c r="BF411" s="308"/>
      <c r="BG411" s="309"/>
      <c r="BH411" s="310"/>
      <c r="BI411" s="310"/>
      <c r="BJ411" s="311"/>
      <c r="BK411" s="312">
        <f t="shared" si="21"/>
        <v>0</v>
      </c>
      <c r="BL411" s="313"/>
      <c r="BM411" s="313"/>
      <c r="BN411" s="313"/>
      <c r="BO411" s="313"/>
      <c r="BP411" s="314"/>
      <c r="BQ411" s="294"/>
      <c r="BR411" s="295"/>
      <c r="BS411" s="295"/>
      <c r="BT411" s="295"/>
      <c r="BU411" s="295"/>
      <c r="BV411" s="295"/>
      <c r="BW411" s="296"/>
      <c r="BX411" s="294"/>
      <c r="BY411" s="295"/>
      <c r="BZ411" s="295"/>
      <c r="CA411" s="295"/>
      <c r="CB411" s="295"/>
      <c r="CC411" s="296"/>
      <c r="CD411" s="294"/>
      <c r="CE411" s="295"/>
      <c r="CF411" s="295"/>
      <c r="CG411" s="295"/>
      <c r="CH411" s="295"/>
      <c r="CI411" s="296"/>
    </row>
    <row r="412" spans="1:87" ht="18" customHeight="1" x14ac:dyDescent="0.25">
      <c r="A412" s="75"/>
      <c r="B412" s="327"/>
      <c r="C412" s="328"/>
      <c r="D412" s="328"/>
      <c r="E412" s="328"/>
      <c r="F412" s="328"/>
      <c r="G412" s="328"/>
      <c r="H412" s="328"/>
      <c r="I412" s="328"/>
      <c r="J412" s="328"/>
      <c r="K412" s="328"/>
      <c r="L412" s="328"/>
      <c r="M412" s="328"/>
      <c r="N412" s="328"/>
      <c r="O412" s="328"/>
      <c r="P412" s="328"/>
      <c r="Q412" s="328"/>
      <c r="R412" s="328"/>
      <c r="S412" s="328"/>
      <c r="T412" s="328"/>
      <c r="U412" s="328"/>
      <c r="V412" s="328"/>
      <c r="W412" s="328"/>
      <c r="X412" s="328"/>
      <c r="Y412" s="329"/>
      <c r="Z412" s="336"/>
      <c r="AA412" s="337"/>
      <c r="AB412" s="337"/>
      <c r="AC412" s="337"/>
      <c r="AD412" s="338"/>
      <c r="AE412" s="336"/>
      <c r="AF412" s="337"/>
      <c r="AG412" s="337"/>
      <c r="AH412" s="337"/>
      <c r="AI412" s="337"/>
      <c r="AJ412" s="337"/>
      <c r="AK412" s="300"/>
      <c r="AL412" s="301"/>
      <c r="AM412" s="301"/>
      <c r="AN412" s="301"/>
      <c r="AO412" s="301"/>
      <c r="AP412" s="301"/>
      <c r="AQ412" s="301"/>
      <c r="AR412" s="301"/>
      <c r="AS412" s="301"/>
      <c r="AT412" s="301"/>
      <c r="AU412" s="301"/>
      <c r="AV412" s="301"/>
      <c r="AW412" s="301"/>
      <c r="AX412" s="302"/>
      <c r="AY412" s="407"/>
      <c r="AZ412" s="304"/>
      <c r="BA412" s="304"/>
      <c r="BB412" s="408"/>
      <c r="BC412" s="306">
        <f t="shared" si="20"/>
        <v>0</v>
      </c>
      <c r="BD412" s="307"/>
      <c r="BE412" s="307"/>
      <c r="BF412" s="308"/>
      <c r="BG412" s="309"/>
      <c r="BH412" s="310"/>
      <c r="BI412" s="310"/>
      <c r="BJ412" s="311"/>
      <c r="BK412" s="312">
        <f t="shared" si="21"/>
        <v>0</v>
      </c>
      <c r="BL412" s="313"/>
      <c r="BM412" s="313"/>
      <c r="BN412" s="313"/>
      <c r="BO412" s="313"/>
      <c r="BP412" s="314"/>
      <c r="BQ412" s="294"/>
      <c r="BR412" s="295"/>
      <c r="BS412" s="295"/>
      <c r="BT412" s="295"/>
      <c r="BU412" s="295"/>
      <c r="BV412" s="295"/>
      <c r="BW412" s="296"/>
      <c r="BX412" s="294"/>
      <c r="BY412" s="295"/>
      <c r="BZ412" s="295"/>
      <c r="CA412" s="295"/>
      <c r="CB412" s="295"/>
      <c r="CC412" s="296"/>
      <c r="CD412" s="294"/>
      <c r="CE412" s="295"/>
      <c r="CF412" s="295"/>
      <c r="CG412" s="295"/>
      <c r="CH412" s="295"/>
      <c r="CI412" s="296"/>
    </row>
    <row r="413" spans="1:87" ht="18" customHeight="1" thickBot="1" x14ac:dyDescent="0.3">
      <c r="A413" s="75"/>
      <c r="B413" s="330"/>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2"/>
      <c r="Z413" s="339"/>
      <c r="AA413" s="340"/>
      <c r="AB413" s="340"/>
      <c r="AC413" s="340"/>
      <c r="AD413" s="341"/>
      <c r="AE413" s="339"/>
      <c r="AF413" s="340"/>
      <c r="AG413" s="340"/>
      <c r="AH413" s="340"/>
      <c r="AI413" s="340"/>
      <c r="AJ413" s="340"/>
      <c r="AK413" s="392"/>
      <c r="AL413" s="393"/>
      <c r="AM413" s="393"/>
      <c r="AN413" s="393"/>
      <c r="AO413" s="393"/>
      <c r="AP413" s="393"/>
      <c r="AQ413" s="393"/>
      <c r="AR413" s="393"/>
      <c r="AS413" s="393"/>
      <c r="AT413" s="393"/>
      <c r="AU413" s="393"/>
      <c r="AV413" s="393"/>
      <c r="AW413" s="393"/>
      <c r="AX413" s="394"/>
      <c r="AY413" s="411"/>
      <c r="AZ413" s="396"/>
      <c r="BA413" s="396"/>
      <c r="BB413" s="412"/>
      <c r="BC413" s="398">
        <f t="shared" si="20"/>
        <v>0</v>
      </c>
      <c r="BD413" s="399"/>
      <c r="BE413" s="399"/>
      <c r="BF413" s="400"/>
      <c r="BG413" s="401"/>
      <c r="BH413" s="402"/>
      <c r="BI413" s="402"/>
      <c r="BJ413" s="403"/>
      <c r="BK413" s="404">
        <f t="shared" si="21"/>
        <v>0</v>
      </c>
      <c r="BL413" s="405"/>
      <c r="BM413" s="405"/>
      <c r="BN413" s="405"/>
      <c r="BO413" s="405"/>
      <c r="BP413" s="406"/>
      <c r="BQ413" s="297"/>
      <c r="BR413" s="298"/>
      <c r="BS413" s="298"/>
      <c r="BT413" s="298"/>
      <c r="BU413" s="298"/>
      <c r="BV413" s="298"/>
      <c r="BW413" s="299"/>
      <c r="BX413" s="297"/>
      <c r="BY413" s="298"/>
      <c r="BZ413" s="298"/>
      <c r="CA413" s="298"/>
      <c r="CB413" s="298"/>
      <c r="CC413" s="299"/>
      <c r="CD413" s="297"/>
      <c r="CE413" s="298"/>
      <c r="CF413" s="298"/>
      <c r="CG413" s="298"/>
      <c r="CH413" s="298"/>
      <c r="CI413" s="299"/>
    </row>
    <row r="414" spans="1:87" ht="18" customHeight="1" thickBot="1" x14ac:dyDescent="0.3">
      <c r="A414" s="75"/>
      <c r="B414" s="377"/>
      <c r="C414" s="378"/>
      <c r="D414" s="378"/>
      <c r="E414" s="378"/>
      <c r="F414" s="378"/>
      <c r="G414" s="378"/>
      <c r="H414" s="378"/>
      <c r="I414" s="378"/>
      <c r="J414" s="378"/>
      <c r="K414" s="378"/>
      <c r="L414" s="378"/>
      <c r="M414" s="378"/>
      <c r="N414" s="378"/>
      <c r="O414" s="378"/>
      <c r="P414" s="378"/>
      <c r="Q414" s="378"/>
      <c r="R414" s="378"/>
      <c r="S414" s="378"/>
      <c r="T414" s="378"/>
      <c r="U414" s="378"/>
      <c r="V414" s="378"/>
      <c r="W414" s="378"/>
      <c r="X414" s="378"/>
      <c r="Y414" s="378"/>
      <c r="Z414" s="378"/>
      <c r="AA414" s="378"/>
      <c r="AB414" s="378"/>
      <c r="AC414" s="378"/>
      <c r="AD414" s="378"/>
      <c r="AE414" s="378"/>
      <c r="AF414" s="378"/>
      <c r="AG414" s="378"/>
      <c r="AH414" s="378"/>
      <c r="AI414" s="378"/>
      <c r="AJ414" s="379"/>
      <c r="AK414" s="380" t="s">
        <v>3</v>
      </c>
      <c r="AL414" s="381"/>
      <c r="AM414" s="381"/>
      <c r="AN414" s="381"/>
      <c r="AO414" s="381"/>
      <c r="AP414" s="381"/>
      <c r="AQ414" s="381"/>
      <c r="AR414" s="381"/>
      <c r="AS414" s="381"/>
      <c r="AT414" s="381"/>
      <c r="AU414" s="381"/>
      <c r="AV414" s="381"/>
      <c r="AW414" s="381"/>
      <c r="AX414" s="381"/>
      <c r="AY414" s="382"/>
      <c r="AZ414" s="382"/>
      <c r="BA414" s="382"/>
      <c r="BB414" s="382"/>
      <c r="BC414" s="382"/>
      <c r="BD414" s="382"/>
      <c r="BE414" s="382"/>
      <c r="BF414" s="382"/>
      <c r="BG414" s="382"/>
      <c r="BH414" s="382"/>
      <c r="BI414" s="382"/>
      <c r="BJ414" s="383"/>
      <c r="BK414" s="384">
        <f>SUM(BK384:BK413)</f>
        <v>0</v>
      </c>
      <c r="BL414" s="385"/>
      <c r="BM414" s="385"/>
      <c r="BN414" s="385"/>
      <c r="BO414" s="385"/>
      <c r="BP414" s="386"/>
      <c r="BQ414" s="387" t="s">
        <v>100</v>
      </c>
      <c r="BR414" s="388"/>
      <c r="BS414" s="388"/>
      <c r="BT414" s="388"/>
      <c r="BU414" s="388"/>
      <c r="BV414" s="388"/>
      <c r="BW414" s="388"/>
      <c r="BX414" s="388"/>
      <c r="BY414" s="388"/>
      <c r="BZ414" s="388"/>
      <c r="CA414" s="388"/>
      <c r="CB414" s="388"/>
      <c r="CC414" s="389"/>
      <c r="CD414" s="390">
        <f>+CD384*AE384</f>
        <v>0</v>
      </c>
      <c r="CE414" s="390"/>
      <c r="CF414" s="390"/>
      <c r="CG414" s="390"/>
      <c r="CH414" s="390"/>
      <c r="CI414" s="391"/>
    </row>
    <row r="415" spans="1:87" ht="18" customHeight="1" thickBot="1" x14ac:dyDescent="0.3">
      <c r="A415" s="75"/>
      <c r="B415" s="76"/>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c r="BG415" s="78"/>
      <c r="BH415" s="78"/>
      <c r="BI415" s="78"/>
      <c r="BJ415" s="78"/>
      <c r="BK415" s="79"/>
      <c r="BL415" s="79"/>
      <c r="BM415" s="79"/>
      <c r="BN415" s="79"/>
      <c r="BO415" s="79"/>
      <c r="BP415" s="79"/>
      <c r="BQ415" s="79"/>
      <c r="BR415" s="79"/>
      <c r="BS415" s="79"/>
      <c r="BT415" s="79"/>
      <c r="BU415" s="79"/>
      <c r="BV415" s="79"/>
      <c r="BW415" s="79"/>
      <c r="BX415" s="79"/>
      <c r="BY415" s="79"/>
      <c r="BZ415" s="79"/>
      <c r="CA415" s="79"/>
      <c r="CB415" s="79"/>
      <c r="CC415" s="79"/>
      <c r="CD415" s="79"/>
      <c r="CE415" s="79"/>
      <c r="CF415" s="79"/>
      <c r="CG415" s="79"/>
      <c r="CH415" s="79"/>
      <c r="CI415" s="79"/>
    </row>
    <row r="416" spans="1:87" ht="18" customHeight="1" x14ac:dyDescent="0.25">
      <c r="A416" s="75"/>
      <c r="B416" s="348" t="s">
        <v>0</v>
      </c>
      <c r="C416" s="349"/>
      <c r="D416" s="349"/>
      <c r="E416" s="349"/>
      <c r="F416" s="349"/>
      <c r="G416" s="349"/>
      <c r="H416" s="349"/>
      <c r="I416" s="349"/>
      <c r="J416" s="349"/>
      <c r="K416" s="349"/>
      <c r="L416" s="349"/>
      <c r="M416" s="349"/>
      <c r="N416" s="349"/>
      <c r="O416" s="349"/>
      <c r="P416" s="349"/>
      <c r="Q416" s="349"/>
      <c r="R416" s="349"/>
      <c r="S416" s="349"/>
      <c r="T416" s="349"/>
      <c r="U416" s="349"/>
      <c r="V416" s="349"/>
      <c r="W416" s="349"/>
      <c r="X416" s="349"/>
      <c r="Y416" s="350"/>
      <c r="Z416" s="348" t="s">
        <v>80</v>
      </c>
      <c r="AA416" s="349"/>
      <c r="AB416" s="349"/>
      <c r="AC416" s="349"/>
      <c r="AD416" s="350"/>
      <c r="AE416" s="357" t="s">
        <v>79</v>
      </c>
      <c r="AF416" s="358"/>
      <c r="AG416" s="358"/>
      <c r="AH416" s="358"/>
      <c r="AI416" s="358"/>
      <c r="AJ416" s="359"/>
      <c r="AK416" s="357" t="s">
        <v>81</v>
      </c>
      <c r="AL416" s="358"/>
      <c r="AM416" s="358"/>
      <c r="AN416" s="358"/>
      <c r="AO416" s="358"/>
      <c r="AP416" s="358"/>
      <c r="AQ416" s="358"/>
      <c r="AR416" s="358"/>
      <c r="AS416" s="358"/>
      <c r="AT416" s="358"/>
      <c r="AU416" s="358"/>
      <c r="AV416" s="358"/>
      <c r="AW416" s="358"/>
      <c r="AX416" s="359"/>
      <c r="AY416" s="357" t="s">
        <v>1</v>
      </c>
      <c r="AZ416" s="358"/>
      <c r="BA416" s="358"/>
      <c r="BB416" s="359"/>
      <c r="BC416" s="348" t="s">
        <v>104</v>
      </c>
      <c r="BD416" s="349"/>
      <c r="BE416" s="349"/>
      <c r="BF416" s="350"/>
      <c r="BG416" s="366" t="s">
        <v>82</v>
      </c>
      <c r="BH416" s="367"/>
      <c r="BI416" s="367"/>
      <c r="BJ416" s="368"/>
      <c r="BK416" s="315" t="s">
        <v>99</v>
      </c>
      <c r="BL416" s="316"/>
      <c r="BM416" s="316"/>
      <c r="BN416" s="316"/>
      <c r="BO416" s="316"/>
      <c r="BP416" s="317"/>
      <c r="BQ416" s="315" t="s">
        <v>83</v>
      </c>
      <c r="BR416" s="316"/>
      <c r="BS416" s="316"/>
      <c r="BT416" s="316"/>
      <c r="BU416" s="316"/>
      <c r="BV416" s="316"/>
      <c r="BW416" s="317"/>
      <c r="BX416" s="315" t="s">
        <v>84</v>
      </c>
      <c r="BY416" s="316"/>
      <c r="BZ416" s="316"/>
      <c r="CA416" s="316"/>
      <c r="CB416" s="316"/>
      <c r="CC416" s="317"/>
      <c r="CD416" s="315" t="s">
        <v>85</v>
      </c>
      <c r="CE416" s="316"/>
      <c r="CF416" s="316"/>
      <c r="CG416" s="316"/>
      <c r="CH416" s="316"/>
      <c r="CI416" s="317"/>
    </row>
    <row r="417" spans="1:87" ht="18" customHeight="1" x14ac:dyDescent="0.25">
      <c r="A417" s="75"/>
      <c r="B417" s="351"/>
      <c r="C417" s="352"/>
      <c r="D417" s="352"/>
      <c r="E417" s="352"/>
      <c r="F417" s="352"/>
      <c r="G417" s="352"/>
      <c r="H417" s="352"/>
      <c r="I417" s="352"/>
      <c r="J417" s="352"/>
      <c r="K417" s="352"/>
      <c r="L417" s="352"/>
      <c r="M417" s="352"/>
      <c r="N417" s="352"/>
      <c r="O417" s="352"/>
      <c r="P417" s="352"/>
      <c r="Q417" s="352"/>
      <c r="R417" s="352"/>
      <c r="S417" s="352"/>
      <c r="T417" s="352"/>
      <c r="U417" s="352"/>
      <c r="V417" s="352"/>
      <c r="W417" s="352"/>
      <c r="X417" s="352"/>
      <c r="Y417" s="353"/>
      <c r="Z417" s="351"/>
      <c r="AA417" s="352"/>
      <c r="AB417" s="352"/>
      <c r="AC417" s="352"/>
      <c r="AD417" s="353"/>
      <c r="AE417" s="360"/>
      <c r="AF417" s="361"/>
      <c r="AG417" s="361"/>
      <c r="AH417" s="361"/>
      <c r="AI417" s="361"/>
      <c r="AJ417" s="362"/>
      <c r="AK417" s="360"/>
      <c r="AL417" s="361"/>
      <c r="AM417" s="361"/>
      <c r="AN417" s="361"/>
      <c r="AO417" s="361"/>
      <c r="AP417" s="361"/>
      <c r="AQ417" s="361"/>
      <c r="AR417" s="361"/>
      <c r="AS417" s="361"/>
      <c r="AT417" s="361"/>
      <c r="AU417" s="361"/>
      <c r="AV417" s="361"/>
      <c r="AW417" s="361"/>
      <c r="AX417" s="362"/>
      <c r="AY417" s="360"/>
      <c r="AZ417" s="361"/>
      <c r="BA417" s="361"/>
      <c r="BB417" s="362"/>
      <c r="BC417" s="351"/>
      <c r="BD417" s="352"/>
      <c r="BE417" s="352"/>
      <c r="BF417" s="353"/>
      <c r="BG417" s="369"/>
      <c r="BH417" s="370"/>
      <c r="BI417" s="370"/>
      <c r="BJ417" s="371"/>
      <c r="BK417" s="318"/>
      <c r="BL417" s="319"/>
      <c r="BM417" s="319"/>
      <c r="BN417" s="319"/>
      <c r="BO417" s="319"/>
      <c r="BP417" s="320"/>
      <c r="BQ417" s="318"/>
      <c r="BR417" s="319"/>
      <c r="BS417" s="319"/>
      <c r="BT417" s="319"/>
      <c r="BU417" s="319"/>
      <c r="BV417" s="319"/>
      <c r="BW417" s="320"/>
      <c r="BX417" s="318"/>
      <c r="BY417" s="319"/>
      <c r="BZ417" s="319"/>
      <c r="CA417" s="319"/>
      <c r="CB417" s="319"/>
      <c r="CC417" s="320"/>
      <c r="CD417" s="318"/>
      <c r="CE417" s="319"/>
      <c r="CF417" s="319"/>
      <c r="CG417" s="319"/>
      <c r="CH417" s="319"/>
      <c r="CI417" s="320"/>
    </row>
    <row r="418" spans="1:87" ht="18" customHeight="1" thickBot="1" x14ac:dyDescent="0.3">
      <c r="A418" s="75"/>
      <c r="B418" s="354"/>
      <c r="C418" s="355"/>
      <c r="D418" s="355"/>
      <c r="E418" s="355"/>
      <c r="F418" s="355"/>
      <c r="G418" s="355"/>
      <c r="H418" s="355"/>
      <c r="I418" s="355"/>
      <c r="J418" s="355"/>
      <c r="K418" s="355"/>
      <c r="L418" s="355"/>
      <c r="M418" s="355"/>
      <c r="N418" s="355"/>
      <c r="O418" s="355"/>
      <c r="P418" s="355"/>
      <c r="Q418" s="355"/>
      <c r="R418" s="355"/>
      <c r="S418" s="355"/>
      <c r="T418" s="355"/>
      <c r="U418" s="355"/>
      <c r="V418" s="355"/>
      <c r="W418" s="355"/>
      <c r="X418" s="355"/>
      <c r="Y418" s="356"/>
      <c r="Z418" s="354"/>
      <c r="AA418" s="355"/>
      <c r="AB418" s="355"/>
      <c r="AC418" s="355"/>
      <c r="AD418" s="356"/>
      <c r="AE418" s="363"/>
      <c r="AF418" s="364"/>
      <c r="AG418" s="364"/>
      <c r="AH418" s="364"/>
      <c r="AI418" s="364"/>
      <c r="AJ418" s="365"/>
      <c r="AK418" s="360"/>
      <c r="AL418" s="361"/>
      <c r="AM418" s="361"/>
      <c r="AN418" s="361"/>
      <c r="AO418" s="361"/>
      <c r="AP418" s="361"/>
      <c r="AQ418" s="361"/>
      <c r="AR418" s="361"/>
      <c r="AS418" s="361"/>
      <c r="AT418" s="361"/>
      <c r="AU418" s="361"/>
      <c r="AV418" s="361"/>
      <c r="AW418" s="361"/>
      <c r="AX418" s="362"/>
      <c r="AY418" s="360"/>
      <c r="AZ418" s="361"/>
      <c r="BA418" s="361"/>
      <c r="BB418" s="362"/>
      <c r="BC418" s="351"/>
      <c r="BD418" s="352"/>
      <c r="BE418" s="352"/>
      <c r="BF418" s="353"/>
      <c r="BG418" s="369"/>
      <c r="BH418" s="370"/>
      <c r="BI418" s="370"/>
      <c r="BJ418" s="371"/>
      <c r="BK418" s="318"/>
      <c r="BL418" s="319"/>
      <c r="BM418" s="319"/>
      <c r="BN418" s="319"/>
      <c r="BO418" s="319"/>
      <c r="BP418" s="320"/>
      <c r="BQ418" s="321"/>
      <c r="BR418" s="322"/>
      <c r="BS418" s="322"/>
      <c r="BT418" s="322"/>
      <c r="BU418" s="322"/>
      <c r="BV418" s="322"/>
      <c r="BW418" s="323"/>
      <c r="BX418" s="321"/>
      <c r="BY418" s="322"/>
      <c r="BZ418" s="322"/>
      <c r="CA418" s="322"/>
      <c r="CB418" s="322"/>
      <c r="CC418" s="323"/>
      <c r="CD418" s="321"/>
      <c r="CE418" s="322"/>
      <c r="CF418" s="322"/>
      <c r="CG418" s="322"/>
      <c r="CH418" s="322"/>
      <c r="CI418" s="323"/>
    </row>
    <row r="419" spans="1:87" ht="18" customHeight="1" x14ac:dyDescent="0.25">
      <c r="A419" s="75"/>
      <c r="B419" s="324"/>
      <c r="C419" s="325"/>
      <c r="D419" s="325"/>
      <c r="E419" s="325"/>
      <c r="F419" s="325"/>
      <c r="G419" s="325"/>
      <c r="H419" s="325"/>
      <c r="I419" s="325"/>
      <c r="J419" s="325"/>
      <c r="K419" s="325"/>
      <c r="L419" s="325"/>
      <c r="M419" s="325"/>
      <c r="N419" s="325"/>
      <c r="O419" s="325"/>
      <c r="P419" s="325"/>
      <c r="Q419" s="325"/>
      <c r="R419" s="325"/>
      <c r="S419" s="325"/>
      <c r="T419" s="325"/>
      <c r="U419" s="325"/>
      <c r="V419" s="325"/>
      <c r="W419" s="325"/>
      <c r="X419" s="325"/>
      <c r="Y419" s="326"/>
      <c r="Z419" s="333"/>
      <c r="AA419" s="334"/>
      <c r="AB419" s="334"/>
      <c r="AC419" s="334"/>
      <c r="AD419" s="335"/>
      <c r="AE419" s="333"/>
      <c r="AF419" s="334"/>
      <c r="AG419" s="334"/>
      <c r="AH419" s="334"/>
      <c r="AI419" s="334"/>
      <c r="AJ419" s="334"/>
      <c r="AK419" s="342"/>
      <c r="AL419" s="343"/>
      <c r="AM419" s="343"/>
      <c r="AN419" s="343"/>
      <c r="AO419" s="343"/>
      <c r="AP419" s="343"/>
      <c r="AQ419" s="343"/>
      <c r="AR419" s="343"/>
      <c r="AS419" s="343"/>
      <c r="AT419" s="343"/>
      <c r="AU419" s="343"/>
      <c r="AV419" s="343"/>
      <c r="AW419" s="343"/>
      <c r="AX419" s="344"/>
      <c r="AY419" s="409"/>
      <c r="AZ419" s="346"/>
      <c r="BA419" s="346"/>
      <c r="BB419" s="410"/>
      <c r="BC419" s="345">
        <f>+$AE$419*AY419</f>
        <v>0</v>
      </c>
      <c r="BD419" s="346"/>
      <c r="BE419" s="346"/>
      <c r="BF419" s="347"/>
      <c r="BG419" s="285"/>
      <c r="BH419" s="286"/>
      <c r="BI419" s="286"/>
      <c r="BJ419" s="287"/>
      <c r="BK419" s="288">
        <f>+AY419*BG419</f>
        <v>0</v>
      </c>
      <c r="BL419" s="289"/>
      <c r="BM419" s="289"/>
      <c r="BN419" s="289"/>
      <c r="BO419" s="289"/>
      <c r="BP419" s="290"/>
      <c r="BQ419" s="291"/>
      <c r="BR419" s="292"/>
      <c r="BS419" s="292"/>
      <c r="BT419" s="292"/>
      <c r="BU419" s="292"/>
      <c r="BV419" s="292"/>
      <c r="BW419" s="293"/>
      <c r="BX419" s="291">
        <f>+(((BK449+BQ419)*30)/70)</f>
        <v>0</v>
      </c>
      <c r="BY419" s="292"/>
      <c r="BZ419" s="292"/>
      <c r="CA419" s="292"/>
      <c r="CB419" s="292"/>
      <c r="CC419" s="293"/>
      <c r="CD419" s="291">
        <f>+BK449+BQ419+BX419</f>
        <v>0</v>
      </c>
      <c r="CE419" s="292"/>
      <c r="CF419" s="292"/>
      <c r="CG419" s="292"/>
      <c r="CH419" s="292"/>
      <c r="CI419" s="293"/>
    </row>
    <row r="420" spans="1:87" ht="18" customHeight="1" x14ac:dyDescent="0.25">
      <c r="A420" s="75"/>
      <c r="B420" s="327"/>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9"/>
      <c r="Z420" s="336"/>
      <c r="AA420" s="337"/>
      <c r="AB420" s="337"/>
      <c r="AC420" s="337"/>
      <c r="AD420" s="338"/>
      <c r="AE420" s="336"/>
      <c r="AF420" s="337"/>
      <c r="AG420" s="337"/>
      <c r="AH420" s="337"/>
      <c r="AI420" s="337"/>
      <c r="AJ420" s="337"/>
      <c r="AK420" s="300"/>
      <c r="AL420" s="301"/>
      <c r="AM420" s="301"/>
      <c r="AN420" s="301"/>
      <c r="AO420" s="301"/>
      <c r="AP420" s="301"/>
      <c r="AQ420" s="301"/>
      <c r="AR420" s="301"/>
      <c r="AS420" s="301"/>
      <c r="AT420" s="301"/>
      <c r="AU420" s="301"/>
      <c r="AV420" s="301"/>
      <c r="AW420" s="301"/>
      <c r="AX420" s="302"/>
      <c r="AY420" s="407"/>
      <c r="AZ420" s="304"/>
      <c r="BA420" s="304"/>
      <c r="BB420" s="408"/>
      <c r="BC420" s="306">
        <f t="shared" ref="BC420:BC448" si="22">+$AE$419*AY420</f>
        <v>0</v>
      </c>
      <c r="BD420" s="307"/>
      <c r="BE420" s="307"/>
      <c r="BF420" s="308"/>
      <c r="BG420" s="309"/>
      <c r="BH420" s="310"/>
      <c r="BI420" s="310"/>
      <c r="BJ420" s="311"/>
      <c r="BK420" s="312">
        <f t="shared" ref="BK420:BK448" si="23">+AY420*BG420</f>
        <v>0</v>
      </c>
      <c r="BL420" s="313"/>
      <c r="BM420" s="313"/>
      <c r="BN420" s="313"/>
      <c r="BO420" s="313"/>
      <c r="BP420" s="314"/>
      <c r="BQ420" s="294"/>
      <c r="BR420" s="295"/>
      <c r="BS420" s="295"/>
      <c r="BT420" s="295"/>
      <c r="BU420" s="295"/>
      <c r="BV420" s="295"/>
      <c r="BW420" s="296"/>
      <c r="BX420" s="294"/>
      <c r="BY420" s="295"/>
      <c r="BZ420" s="295"/>
      <c r="CA420" s="295"/>
      <c r="CB420" s="295"/>
      <c r="CC420" s="296"/>
      <c r="CD420" s="294"/>
      <c r="CE420" s="295"/>
      <c r="CF420" s="295"/>
      <c r="CG420" s="295"/>
      <c r="CH420" s="295"/>
      <c r="CI420" s="296"/>
    </row>
    <row r="421" spans="1:87" ht="18" customHeight="1" x14ac:dyDescent="0.25">
      <c r="A421" s="75"/>
      <c r="B421" s="327"/>
      <c r="C421" s="328"/>
      <c r="D421" s="328"/>
      <c r="E421" s="328"/>
      <c r="F421" s="328"/>
      <c r="G421" s="328"/>
      <c r="H421" s="328"/>
      <c r="I421" s="328"/>
      <c r="J421" s="328"/>
      <c r="K421" s="328"/>
      <c r="L421" s="328"/>
      <c r="M421" s="328"/>
      <c r="N421" s="328"/>
      <c r="O421" s="328"/>
      <c r="P421" s="328"/>
      <c r="Q421" s="328"/>
      <c r="R421" s="328"/>
      <c r="S421" s="328"/>
      <c r="T421" s="328"/>
      <c r="U421" s="328"/>
      <c r="V421" s="328"/>
      <c r="W421" s="328"/>
      <c r="X421" s="328"/>
      <c r="Y421" s="329"/>
      <c r="Z421" s="336"/>
      <c r="AA421" s="337"/>
      <c r="AB421" s="337"/>
      <c r="AC421" s="337"/>
      <c r="AD421" s="338"/>
      <c r="AE421" s="336"/>
      <c r="AF421" s="337"/>
      <c r="AG421" s="337"/>
      <c r="AH421" s="337"/>
      <c r="AI421" s="337"/>
      <c r="AJ421" s="337"/>
      <c r="AK421" s="300"/>
      <c r="AL421" s="301"/>
      <c r="AM421" s="301"/>
      <c r="AN421" s="301"/>
      <c r="AO421" s="301"/>
      <c r="AP421" s="301"/>
      <c r="AQ421" s="301"/>
      <c r="AR421" s="301"/>
      <c r="AS421" s="301"/>
      <c r="AT421" s="301"/>
      <c r="AU421" s="301"/>
      <c r="AV421" s="301"/>
      <c r="AW421" s="301"/>
      <c r="AX421" s="302"/>
      <c r="AY421" s="407"/>
      <c r="AZ421" s="304"/>
      <c r="BA421" s="304"/>
      <c r="BB421" s="408"/>
      <c r="BC421" s="306">
        <f t="shared" si="22"/>
        <v>0</v>
      </c>
      <c r="BD421" s="307"/>
      <c r="BE421" s="307"/>
      <c r="BF421" s="308"/>
      <c r="BG421" s="309"/>
      <c r="BH421" s="310"/>
      <c r="BI421" s="310"/>
      <c r="BJ421" s="311"/>
      <c r="BK421" s="312">
        <f t="shared" si="23"/>
        <v>0</v>
      </c>
      <c r="BL421" s="313"/>
      <c r="BM421" s="313"/>
      <c r="BN421" s="313"/>
      <c r="BO421" s="313"/>
      <c r="BP421" s="314"/>
      <c r="BQ421" s="294"/>
      <c r="BR421" s="295"/>
      <c r="BS421" s="295"/>
      <c r="BT421" s="295"/>
      <c r="BU421" s="295"/>
      <c r="BV421" s="295"/>
      <c r="BW421" s="296"/>
      <c r="BX421" s="294"/>
      <c r="BY421" s="295"/>
      <c r="BZ421" s="295"/>
      <c r="CA421" s="295"/>
      <c r="CB421" s="295"/>
      <c r="CC421" s="296"/>
      <c r="CD421" s="294"/>
      <c r="CE421" s="295"/>
      <c r="CF421" s="295"/>
      <c r="CG421" s="295"/>
      <c r="CH421" s="295"/>
      <c r="CI421" s="296"/>
    </row>
    <row r="422" spans="1:87" ht="18" customHeight="1" x14ac:dyDescent="0.25">
      <c r="A422" s="75"/>
      <c r="B422" s="327"/>
      <c r="C422" s="328"/>
      <c r="D422" s="328"/>
      <c r="E422" s="328"/>
      <c r="F422" s="328"/>
      <c r="G422" s="328"/>
      <c r="H422" s="328"/>
      <c r="I422" s="328"/>
      <c r="J422" s="328"/>
      <c r="K422" s="328"/>
      <c r="L422" s="328"/>
      <c r="M422" s="328"/>
      <c r="N422" s="328"/>
      <c r="O422" s="328"/>
      <c r="P422" s="328"/>
      <c r="Q422" s="328"/>
      <c r="R422" s="328"/>
      <c r="S422" s="328"/>
      <c r="T422" s="328"/>
      <c r="U422" s="328"/>
      <c r="V422" s="328"/>
      <c r="W422" s="328"/>
      <c r="X422" s="328"/>
      <c r="Y422" s="329"/>
      <c r="Z422" s="336"/>
      <c r="AA422" s="337"/>
      <c r="AB422" s="337"/>
      <c r="AC422" s="337"/>
      <c r="AD422" s="338"/>
      <c r="AE422" s="336"/>
      <c r="AF422" s="337"/>
      <c r="AG422" s="337"/>
      <c r="AH422" s="337"/>
      <c r="AI422" s="337"/>
      <c r="AJ422" s="337"/>
      <c r="AK422" s="300"/>
      <c r="AL422" s="301"/>
      <c r="AM422" s="301"/>
      <c r="AN422" s="301"/>
      <c r="AO422" s="301"/>
      <c r="AP422" s="301"/>
      <c r="AQ422" s="301"/>
      <c r="AR422" s="301"/>
      <c r="AS422" s="301"/>
      <c r="AT422" s="301"/>
      <c r="AU422" s="301"/>
      <c r="AV422" s="301"/>
      <c r="AW422" s="301"/>
      <c r="AX422" s="302"/>
      <c r="AY422" s="407"/>
      <c r="AZ422" s="304"/>
      <c r="BA422" s="304"/>
      <c r="BB422" s="408"/>
      <c r="BC422" s="306">
        <f t="shared" si="22"/>
        <v>0</v>
      </c>
      <c r="BD422" s="307"/>
      <c r="BE422" s="307"/>
      <c r="BF422" s="308"/>
      <c r="BG422" s="309"/>
      <c r="BH422" s="310"/>
      <c r="BI422" s="310"/>
      <c r="BJ422" s="311"/>
      <c r="BK422" s="312">
        <f t="shared" si="23"/>
        <v>0</v>
      </c>
      <c r="BL422" s="313"/>
      <c r="BM422" s="313"/>
      <c r="BN422" s="313"/>
      <c r="BO422" s="313"/>
      <c r="BP422" s="314"/>
      <c r="BQ422" s="294"/>
      <c r="BR422" s="295"/>
      <c r="BS422" s="295"/>
      <c r="BT422" s="295"/>
      <c r="BU422" s="295"/>
      <c r="BV422" s="295"/>
      <c r="BW422" s="296"/>
      <c r="BX422" s="294"/>
      <c r="BY422" s="295"/>
      <c r="BZ422" s="295"/>
      <c r="CA422" s="295"/>
      <c r="CB422" s="295"/>
      <c r="CC422" s="296"/>
      <c r="CD422" s="294"/>
      <c r="CE422" s="295"/>
      <c r="CF422" s="295"/>
      <c r="CG422" s="295"/>
      <c r="CH422" s="295"/>
      <c r="CI422" s="296"/>
    </row>
    <row r="423" spans="1:87" ht="18" customHeight="1" x14ac:dyDescent="0.25">
      <c r="A423" s="75"/>
      <c r="B423" s="327"/>
      <c r="C423" s="328"/>
      <c r="D423" s="328"/>
      <c r="E423" s="328"/>
      <c r="F423" s="328"/>
      <c r="G423" s="328"/>
      <c r="H423" s="328"/>
      <c r="I423" s="328"/>
      <c r="J423" s="328"/>
      <c r="K423" s="328"/>
      <c r="L423" s="328"/>
      <c r="M423" s="328"/>
      <c r="N423" s="328"/>
      <c r="O423" s="328"/>
      <c r="P423" s="328"/>
      <c r="Q423" s="328"/>
      <c r="R423" s="328"/>
      <c r="S423" s="328"/>
      <c r="T423" s="328"/>
      <c r="U423" s="328"/>
      <c r="V423" s="328"/>
      <c r="W423" s="328"/>
      <c r="X423" s="328"/>
      <c r="Y423" s="329"/>
      <c r="Z423" s="336"/>
      <c r="AA423" s="337"/>
      <c r="AB423" s="337"/>
      <c r="AC423" s="337"/>
      <c r="AD423" s="338"/>
      <c r="AE423" s="336"/>
      <c r="AF423" s="337"/>
      <c r="AG423" s="337"/>
      <c r="AH423" s="337"/>
      <c r="AI423" s="337"/>
      <c r="AJ423" s="337"/>
      <c r="AK423" s="300"/>
      <c r="AL423" s="301"/>
      <c r="AM423" s="301"/>
      <c r="AN423" s="301"/>
      <c r="AO423" s="301"/>
      <c r="AP423" s="301"/>
      <c r="AQ423" s="301"/>
      <c r="AR423" s="301"/>
      <c r="AS423" s="301"/>
      <c r="AT423" s="301"/>
      <c r="AU423" s="301"/>
      <c r="AV423" s="301"/>
      <c r="AW423" s="301"/>
      <c r="AX423" s="302"/>
      <c r="AY423" s="407"/>
      <c r="AZ423" s="304"/>
      <c r="BA423" s="304"/>
      <c r="BB423" s="408"/>
      <c r="BC423" s="306">
        <f t="shared" si="22"/>
        <v>0</v>
      </c>
      <c r="BD423" s="307"/>
      <c r="BE423" s="307"/>
      <c r="BF423" s="308"/>
      <c r="BG423" s="309"/>
      <c r="BH423" s="310"/>
      <c r="BI423" s="310"/>
      <c r="BJ423" s="311"/>
      <c r="BK423" s="312">
        <f t="shared" si="23"/>
        <v>0</v>
      </c>
      <c r="BL423" s="313"/>
      <c r="BM423" s="313"/>
      <c r="BN423" s="313"/>
      <c r="BO423" s="313"/>
      <c r="BP423" s="314"/>
      <c r="BQ423" s="294"/>
      <c r="BR423" s="295"/>
      <c r="BS423" s="295"/>
      <c r="BT423" s="295"/>
      <c r="BU423" s="295"/>
      <c r="BV423" s="295"/>
      <c r="BW423" s="296"/>
      <c r="BX423" s="294"/>
      <c r="BY423" s="295"/>
      <c r="BZ423" s="295"/>
      <c r="CA423" s="295"/>
      <c r="CB423" s="295"/>
      <c r="CC423" s="296"/>
      <c r="CD423" s="294"/>
      <c r="CE423" s="295"/>
      <c r="CF423" s="295"/>
      <c r="CG423" s="295"/>
      <c r="CH423" s="295"/>
      <c r="CI423" s="296"/>
    </row>
    <row r="424" spans="1:87" ht="18" customHeight="1" x14ac:dyDescent="0.25">
      <c r="A424" s="75"/>
      <c r="B424" s="327"/>
      <c r="C424" s="328"/>
      <c r="D424" s="328"/>
      <c r="E424" s="328"/>
      <c r="F424" s="328"/>
      <c r="G424" s="328"/>
      <c r="H424" s="328"/>
      <c r="I424" s="328"/>
      <c r="J424" s="328"/>
      <c r="K424" s="328"/>
      <c r="L424" s="328"/>
      <c r="M424" s="328"/>
      <c r="N424" s="328"/>
      <c r="O424" s="328"/>
      <c r="P424" s="328"/>
      <c r="Q424" s="328"/>
      <c r="R424" s="328"/>
      <c r="S424" s="328"/>
      <c r="T424" s="328"/>
      <c r="U424" s="328"/>
      <c r="V424" s="328"/>
      <c r="W424" s="328"/>
      <c r="X424" s="328"/>
      <c r="Y424" s="329"/>
      <c r="Z424" s="336"/>
      <c r="AA424" s="337"/>
      <c r="AB424" s="337"/>
      <c r="AC424" s="337"/>
      <c r="AD424" s="338"/>
      <c r="AE424" s="336"/>
      <c r="AF424" s="337"/>
      <c r="AG424" s="337"/>
      <c r="AH424" s="337"/>
      <c r="AI424" s="337"/>
      <c r="AJ424" s="337"/>
      <c r="AK424" s="300"/>
      <c r="AL424" s="301"/>
      <c r="AM424" s="301"/>
      <c r="AN424" s="301"/>
      <c r="AO424" s="301"/>
      <c r="AP424" s="301"/>
      <c r="AQ424" s="301"/>
      <c r="AR424" s="301"/>
      <c r="AS424" s="301"/>
      <c r="AT424" s="301"/>
      <c r="AU424" s="301"/>
      <c r="AV424" s="301"/>
      <c r="AW424" s="301"/>
      <c r="AX424" s="302"/>
      <c r="AY424" s="407"/>
      <c r="AZ424" s="304"/>
      <c r="BA424" s="304"/>
      <c r="BB424" s="408"/>
      <c r="BC424" s="306">
        <f t="shared" si="22"/>
        <v>0</v>
      </c>
      <c r="BD424" s="307"/>
      <c r="BE424" s="307"/>
      <c r="BF424" s="308"/>
      <c r="BG424" s="309"/>
      <c r="BH424" s="310"/>
      <c r="BI424" s="310"/>
      <c r="BJ424" s="311"/>
      <c r="BK424" s="312">
        <f t="shared" si="23"/>
        <v>0</v>
      </c>
      <c r="BL424" s="313"/>
      <c r="BM424" s="313"/>
      <c r="BN424" s="313"/>
      <c r="BO424" s="313"/>
      <c r="BP424" s="314"/>
      <c r="BQ424" s="294"/>
      <c r="BR424" s="295"/>
      <c r="BS424" s="295"/>
      <c r="BT424" s="295"/>
      <c r="BU424" s="295"/>
      <c r="BV424" s="295"/>
      <c r="BW424" s="296"/>
      <c r="BX424" s="294"/>
      <c r="BY424" s="295"/>
      <c r="BZ424" s="295"/>
      <c r="CA424" s="295"/>
      <c r="CB424" s="295"/>
      <c r="CC424" s="296"/>
      <c r="CD424" s="294"/>
      <c r="CE424" s="295"/>
      <c r="CF424" s="295"/>
      <c r="CG424" s="295"/>
      <c r="CH424" s="295"/>
      <c r="CI424" s="296"/>
    </row>
    <row r="425" spans="1:87" ht="18" customHeight="1" x14ac:dyDescent="0.25">
      <c r="A425" s="75"/>
      <c r="B425" s="327"/>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9"/>
      <c r="Z425" s="336"/>
      <c r="AA425" s="337"/>
      <c r="AB425" s="337"/>
      <c r="AC425" s="337"/>
      <c r="AD425" s="338"/>
      <c r="AE425" s="336"/>
      <c r="AF425" s="337"/>
      <c r="AG425" s="337"/>
      <c r="AH425" s="337"/>
      <c r="AI425" s="337"/>
      <c r="AJ425" s="337"/>
      <c r="AK425" s="300"/>
      <c r="AL425" s="301"/>
      <c r="AM425" s="301"/>
      <c r="AN425" s="301"/>
      <c r="AO425" s="301"/>
      <c r="AP425" s="301"/>
      <c r="AQ425" s="301"/>
      <c r="AR425" s="301"/>
      <c r="AS425" s="301"/>
      <c r="AT425" s="301"/>
      <c r="AU425" s="301"/>
      <c r="AV425" s="301"/>
      <c r="AW425" s="301"/>
      <c r="AX425" s="302"/>
      <c r="AY425" s="407"/>
      <c r="AZ425" s="304"/>
      <c r="BA425" s="304"/>
      <c r="BB425" s="408"/>
      <c r="BC425" s="306">
        <f t="shared" si="22"/>
        <v>0</v>
      </c>
      <c r="BD425" s="307"/>
      <c r="BE425" s="307"/>
      <c r="BF425" s="308"/>
      <c r="BG425" s="309"/>
      <c r="BH425" s="310"/>
      <c r="BI425" s="310"/>
      <c r="BJ425" s="311"/>
      <c r="BK425" s="312">
        <f t="shared" si="23"/>
        <v>0</v>
      </c>
      <c r="BL425" s="313"/>
      <c r="BM425" s="313"/>
      <c r="BN425" s="313"/>
      <c r="BO425" s="313"/>
      <c r="BP425" s="314"/>
      <c r="BQ425" s="294"/>
      <c r="BR425" s="295"/>
      <c r="BS425" s="295"/>
      <c r="BT425" s="295"/>
      <c r="BU425" s="295"/>
      <c r="BV425" s="295"/>
      <c r="BW425" s="296"/>
      <c r="BX425" s="294"/>
      <c r="BY425" s="295"/>
      <c r="BZ425" s="295"/>
      <c r="CA425" s="295"/>
      <c r="CB425" s="295"/>
      <c r="CC425" s="296"/>
      <c r="CD425" s="294"/>
      <c r="CE425" s="295"/>
      <c r="CF425" s="295"/>
      <c r="CG425" s="295"/>
      <c r="CH425" s="295"/>
      <c r="CI425" s="296"/>
    </row>
    <row r="426" spans="1:87" ht="18" customHeight="1" x14ac:dyDescent="0.25">
      <c r="A426" s="75"/>
      <c r="B426" s="327"/>
      <c r="C426" s="328"/>
      <c r="D426" s="328"/>
      <c r="E426" s="328"/>
      <c r="F426" s="328"/>
      <c r="G426" s="328"/>
      <c r="H426" s="328"/>
      <c r="I426" s="328"/>
      <c r="J426" s="328"/>
      <c r="K426" s="328"/>
      <c r="L426" s="328"/>
      <c r="M426" s="328"/>
      <c r="N426" s="328"/>
      <c r="O426" s="328"/>
      <c r="P426" s="328"/>
      <c r="Q426" s="328"/>
      <c r="R426" s="328"/>
      <c r="S426" s="328"/>
      <c r="T426" s="328"/>
      <c r="U426" s="328"/>
      <c r="V426" s="328"/>
      <c r="W426" s="328"/>
      <c r="X426" s="328"/>
      <c r="Y426" s="329"/>
      <c r="Z426" s="336"/>
      <c r="AA426" s="337"/>
      <c r="AB426" s="337"/>
      <c r="AC426" s="337"/>
      <c r="AD426" s="338"/>
      <c r="AE426" s="336"/>
      <c r="AF426" s="337"/>
      <c r="AG426" s="337"/>
      <c r="AH426" s="337"/>
      <c r="AI426" s="337"/>
      <c r="AJ426" s="337"/>
      <c r="AK426" s="300"/>
      <c r="AL426" s="301"/>
      <c r="AM426" s="301"/>
      <c r="AN426" s="301"/>
      <c r="AO426" s="301"/>
      <c r="AP426" s="301"/>
      <c r="AQ426" s="301"/>
      <c r="AR426" s="301"/>
      <c r="AS426" s="301"/>
      <c r="AT426" s="301"/>
      <c r="AU426" s="301"/>
      <c r="AV426" s="301"/>
      <c r="AW426" s="301"/>
      <c r="AX426" s="302"/>
      <c r="AY426" s="407"/>
      <c r="AZ426" s="304"/>
      <c r="BA426" s="304"/>
      <c r="BB426" s="408"/>
      <c r="BC426" s="306">
        <f t="shared" si="22"/>
        <v>0</v>
      </c>
      <c r="BD426" s="307"/>
      <c r="BE426" s="307"/>
      <c r="BF426" s="308"/>
      <c r="BG426" s="309"/>
      <c r="BH426" s="310"/>
      <c r="BI426" s="310"/>
      <c r="BJ426" s="311"/>
      <c r="BK426" s="312">
        <f t="shared" si="23"/>
        <v>0</v>
      </c>
      <c r="BL426" s="313"/>
      <c r="BM426" s="313"/>
      <c r="BN426" s="313"/>
      <c r="BO426" s="313"/>
      <c r="BP426" s="314"/>
      <c r="BQ426" s="294"/>
      <c r="BR426" s="295"/>
      <c r="BS426" s="295"/>
      <c r="BT426" s="295"/>
      <c r="BU426" s="295"/>
      <c r="BV426" s="295"/>
      <c r="BW426" s="296"/>
      <c r="BX426" s="294"/>
      <c r="BY426" s="295"/>
      <c r="BZ426" s="295"/>
      <c r="CA426" s="295"/>
      <c r="CB426" s="295"/>
      <c r="CC426" s="296"/>
      <c r="CD426" s="294"/>
      <c r="CE426" s="295"/>
      <c r="CF426" s="295"/>
      <c r="CG426" s="295"/>
      <c r="CH426" s="295"/>
      <c r="CI426" s="296"/>
    </row>
    <row r="427" spans="1:87" ht="18" customHeight="1" x14ac:dyDescent="0.25">
      <c r="A427" s="75"/>
      <c r="B427" s="327"/>
      <c r="C427" s="328"/>
      <c r="D427" s="328"/>
      <c r="E427" s="328"/>
      <c r="F427" s="328"/>
      <c r="G427" s="328"/>
      <c r="H427" s="328"/>
      <c r="I427" s="328"/>
      <c r="J427" s="328"/>
      <c r="K427" s="328"/>
      <c r="L427" s="328"/>
      <c r="M427" s="328"/>
      <c r="N427" s="328"/>
      <c r="O427" s="328"/>
      <c r="P427" s="328"/>
      <c r="Q427" s="328"/>
      <c r="R427" s="328"/>
      <c r="S427" s="328"/>
      <c r="T427" s="328"/>
      <c r="U427" s="328"/>
      <c r="V427" s="328"/>
      <c r="W427" s="328"/>
      <c r="X427" s="328"/>
      <c r="Y427" s="329"/>
      <c r="Z427" s="336"/>
      <c r="AA427" s="337"/>
      <c r="AB427" s="337"/>
      <c r="AC427" s="337"/>
      <c r="AD427" s="338"/>
      <c r="AE427" s="336"/>
      <c r="AF427" s="337"/>
      <c r="AG427" s="337"/>
      <c r="AH427" s="337"/>
      <c r="AI427" s="337"/>
      <c r="AJ427" s="337"/>
      <c r="AK427" s="300"/>
      <c r="AL427" s="301"/>
      <c r="AM427" s="301"/>
      <c r="AN427" s="301"/>
      <c r="AO427" s="301"/>
      <c r="AP427" s="301"/>
      <c r="AQ427" s="301"/>
      <c r="AR427" s="301"/>
      <c r="AS427" s="301"/>
      <c r="AT427" s="301"/>
      <c r="AU427" s="301"/>
      <c r="AV427" s="301"/>
      <c r="AW427" s="301"/>
      <c r="AX427" s="302"/>
      <c r="AY427" s="407"/>
      <c r="AZ427" s="304"/>
      <c r="BA427" s="304"/>
      <c r="BB427" s="408"/>
      <c r="BC427" s="306">
        <f t="shared" si="22"/>
        <v>0</v>
      </c>
      <c r="BD427" s="307"/>
      <c r="BE427" s="307"/>
      <c r="BF427" s="308"/>
      <c r="BG427" s="309"/>
      <c r="BH427" s="310"/>
      <c r="BI427" s="310"/>
      <c r="BJ427" s="311"/>
      <c r="BK427" s="312">
        <f t="shared" si="23"/>
        <v>0</v>
      </c>
      <c r="BL427" s="313"/>
      <c r="BM427" s="313"/>
      <c r="BN427" s="313"/>
      <c r="BO427" s="313"/>
      <c r="BP427" s="314"/>
      <c r="BQ427" s="294"/>
      <c r="BR427" s="295"/>
      <c r="BS427" s="295"/>
      <c r="BT427" s="295"/>
      <c r="BU427" s="295"/>
      <c r="BV427" s="295"/>
      <c r="BW427" s="296"/>
      <c r="BX427" s="294"/>
      <c r="BY427" s="295"/>
      <c r="BZ427" s="295"/>
      <c r="CA427" s="295"/>
      <c r="CB427" s="295"/>
      <c r="CC427" s="296"/>
      <c r="CD427" s="294"/>
      <c r="CE427" s="295"/>
      <c r="CF427" s="295"/>
      <c r="CG427" s="295"/>
      <c r="CH427" s="295"/>
      <c r="CI427" s="296"/>
    </row>
    <row r="428" spans="1:87" ht="18" customHeight="1" x14ac:dyDescent="0.25">
      <c r="A428" s="75"/>
      <c r="B428" s="327"/>
      <c r="C428" s="328"/>
      <c r="D428" s="328"/>
      <c r="E428" s="328"/>
      <c r="F428" s="328"/>
      <c r="G428" s="328"/>
      <c r="H428" s="328"/>
      <c r="I428" s="328"/>
      <c r="J428" s="328"/>
      <c r="K428" s="328"/>
      <c r="L428" s="328"/>
      <c r="M428" s="328"/>
      <c r="N428" s="328"/>
      <c r="O428" s="328"/>
      <c r="P428" s="328"/>
      <c r="Q428" s="328"/>
      <c r="R428" s="328"/>
      <c r="S428" s="328"/>
      <c r="T428" s="328"/>
      <c r="U428" s="328"/>
      <c r="V428" s="328"/>
      <c r="W428" s="328"/>
      <c r="X428" s="328"/>
      <c r="Y428" s="329"/>
      <c r="Z428" s="336"/>
      <c r="AA428" s="337"/>
      <c r="AB428" s="337"/>
      <c r="AC428" s="337"/>
      <c r="AD428" s="338"/>
      <c r="AE428" s="336"/>
      <c r="AF428" s="337"/>
      <c r="AG428" s="337"/>
      <c r="AH428" s="337"/>
      <c r="AI428" s="337"/>
      <c r="AJ428" s="337"/>
      <c r="AK428" s="300"/>
      <c r="AL428" s="301"/>
      <c r="AM428" s="301"/>
      <c r="AN428" s="301"/>
      <c r="AO428" s="301"/>
      <c r="AP428" s="301"/>
      <c r="AQ428" s="301"/>
      <c r="AR428" s="301"/>
      <c r="AS428" s="301"/>
      <c r="AT428" s="301"/>
      <c r="AU428" s="301"/>
      <c r="AV428" s="301"/>
      <c r="AW428" s="301"/>
      <c r="AX428" s="302"/>
      <c r="AY428" s="407"/>
      <c r="AZ428" s="304"/>
      <c r="BA428" s="304"/>
      <c r="BB428" s="408"/>
      <c r="BC428" s="306">
        <f t="shared" si="22"/>
        <v>0</v>
      </c>
      <c r="BD428" s="307"/>
      <c r="BE428" s="307"/>
      <c r="BF428" s="308"/>
      <c r="BG428" s="309"/>
      <c r="BH428" s="310"/>
      <c r="BI428" s="310"/>
      <c r="BJ428" s="311"/>
      <c r="BK428" s="312">
        <f t="shared" si="23"/>
        <v>0</v>
      </c>
      <c r="BL428" s="313"/>
      <c r="BM428" s="313"/>
      <c r="BN428" s="313"/>
      <c r="BO428" s="313"/>
      <c r="BP428" s="314"/>
      <c r="BQ428" s="294"/>
      <c r="BR428" s="295"/>
      <c r="BS428" s="295"/>
      <c r="BT428" s="295"/>
      <c r="BU428" s="295"/>
      <c r="BV428" s="295"/>
      <c r="BW428" s="296"/>
      <c r="BX428" s="294"/>
      <c r="BY428" s="295"/>
      <c r="BZ428" s="295"/>
      <c r="CA428" s="295"/>
      <c r="CB428" s="295"/>
      <c r="CC428" s="296"/>
      <c r="CD428" s="294"/>
      <c r="CE428" s="295"/>
      <c r="CF428" s="295"/>
      <c r="CG428" s="295"/>
      <c r="CH428" s="295"/>
      <c r="CI428" s="296"/>
    </row>
    <row r="429" spans="1:87" ht="18" customHeight="1" x14ac:dyDescent="0.25">
      <c r="A429" s="75"/>
      <c r="B429" s="327"/>
      <c r="C429" s="328"/>
      <c r="D429" s="328"/>
      <c r="E429" s="328"/>
      <c r="F429" s="328"/>
      <c r="G429" s="328"/>
      <c r="H429" s="328"/>
      <c r="I429" s="328"/>
      <c r="J429" s="328"/>
      <c r="K429" s="328"/>
      <c r="L429" s="328"/>
      <c r="M429" s="328"/>
      <c r="N429" s="328"/>
      <c r="O429" s="328"/>
      <c r="P429" s="328"/>
      <c r="Q429" s="328"/>
      <c r="R429" s="328"/>
      <c r="S429" s="328"/>
      <c r="T429" s="328"/>
      <c r="U429" s="328"/>
      <c r="V429" s="328"/>
      <c r="W429" s="328"/>
      <c r="X429" s="328"/>
      <c r="Y429" s="329"/>
      <c r="Z429" s="336"/>
      <c r="AA429" s="337"/>
      <c r="AB429" s="337"/>
      <c r="AC429" s="337"/>
      <c r="AD429" s="338"/>
      <c r="AE429" s="336"/>
      <c r="AF429" s="337"/>
      <c r="AG429" s="337"/>
      <c r="AH429" s="337"/>
      <c r="AI429" s="337"/>
      <c r="AJ429" s="337"/>
      <c r="AK429" s="300"/>
      <c r="AL429" s="301"/>
      <c r="AM429" s="301"/>
      <c r="AN429" s="301"/>
      <c r="AO429" s="301"/>
      <c r="AP429" s="301"/>
      <c r="AQ429" s="301"/>
      <c r="AR429" s="301"/>
      <c r="AS429" s="301"/>
      <c r="AT429" s="301"/>
      <c r="AU429" s="301"/>
      <c r="AV429" s="301"/>
      <c r="AW429" s="301"/>
      <c r="AX429" s="302"/>
      <c r="AY429" s="407"/>
      <c r="AZ429" s="304"/>
      <c r="BA429" s="304"/>
      <c r="BB429" s="408"/>
      <c r="BC429" s="306">
        <f t="shared" si="22"/>
        <v>0</v>
      </c>
      <c r="BD429" s="307"/>
      <c r="BE429" s="307"/>
      <c r="BF429" s="308"/>
      <c r="BG429" s="309"/>
      <c r="BH429" s="310"/>
      <c r="BI429" s="310"/>
      <c r="BJ429" s="311"/>
      <c r="BK429" s="312">
        <f t="shared" si="23"/>
        <v>0</v>
      </c>
      <c r="BL429" s="313"/>
      <c r="BM429" s="313"/>
      <c r="BN429" s="313"/>
      <c r="BO429" s="313"/>
      <c r="BP429" s="314"/>
      <c r="BQ429" s="294"/>
      <c r="BR429" s="295"/>
      <c r="BS429" s="295"/>
      <c r="BT429" s="295"/>
      <c r="BU429" s="295"/>
      <c r="BV429" s="295"/>
      <c r="BW429" s="296"/>
      <c r="BX429" s="294"/>
      <c r="BY429" s="295"/>
      <c r="BZ429" s="295"/>
      <c r="CA429" s="295"/>
      <c r="CB429" s="295"/>
      <c r="CC429" s="296"/>
      <c r="CD429" s="294"/>
      <c r="CE429" s="295"/>
      <c r="CF429" s="295"/>
      <c r="CG429" s="295"/>
      <c r="CH429" s="295"/>
      <c r="CI429" s="296"/>
    </row>
    <row r="430" spans="1:87" ht="18" customHeight="1" x14ac:dyDescent="0.25">
      <c r="A430" s="75"/>
      <c r="B430" s="327"/>
      <c r="C430" s="328"/>
      <c r="D430" s="328"/>
      <c r="E430" s="328"/>
      <c r="F430" s="328"/>
      <c r="G430" s="328"/>
      <c r="H430" s="328"/>
      <c r="I430" s="328"/>
      <c r="J430" s="328"/>
      <c r="K430" s="328"/>
      <c r="L430" s="328"/>
      <c r="M430" s="328"/>
      <c r="N430" s="328"/>
      <c r="O430" s="328"/>
      <c r="P430" s="328"/>
      <c r="Q430" s="328"/>
      <c r="R430" s="328"/>
      <c r="S430" s="328"/>
      <c r="T430" s="328"/>
      <c r="U430" s="328"/>
      <c r="V430" s="328"/>
      <c r="W430" s="328"/>
      <c r="X430" s="328"/>
      <c r="Y430" s="329"/>
      <c r="Z430" s="336"/>
      <c r="AA430" s="337"/>
      <c r="AB430" s="337"/>
      <c r="AC430" s="337"/>
      <c r="AD430" s="338"/>
      <c r="AE430" s="336"/>
      <c r="AF430" s="337"/>
      <c r="AG430" s="337"/>
      <c r="AH430" s="337"/>
      <c r="AI430" s="337"/>
      <c r="AJ430" s="337"/>
      <c r="AK430" s="300"/>
      <c r="AL430" s="301"/>
      <c r="AM430" s="301"/>
      <c r="AN430" s="301"/>
      <c r="AO430" s="301"/>
      <c r="AP430" s="301"/>
      <c r="AQ430" s="301"/>
      <c r="AR430" s="301"/>
      <c r="AS430" s="301"/>
      <c r="AT430" s="301"/>
      <c r="AU430" s="301"/>
      <c r="AV430" s="301"/>
      <c r="AW430" s="301"/>
      <c r="AX430" s="302"/>
      <c r="AY430" s="407"/>
      <c r="AZ430" s="304"/>
      <c r="BA430" s="304"/>
      <c r="BB430" s="408"/>
      <c r="BC430" s="306">
        <f t="shared" si="22"/>
        <v>0</v>
      </c>
      <c r="BD430" s="307"/>
      <c r="BE430" s="307"/>
      <c r="BF430" s="308"/>
      <c r="BG430" s="309"/>
      <c r="BH430" s="310"/>
      <c r="BI430" s="310"/>
      <c r="BJ430" s="311"/>
      <c r="BK430" s="312">
        <f t="shared" si="23"/>
        <v>0</v>
      </c>
      <c r="BL430" s="313"/>
      <c r="BM430" s="313"/>
      <c r="BN430" s="313"/>
      <c r="BO430" s="313"/>
      <c r="BP430" s="314"/>
      <c r="BQ430" s="294"/>
      <c r="BR430" s="295"/>
      <c r="BS430" s="295"/>
      <c r="BT430" s="295"/>
      <c r="BU430" s="295"/>
      <c r="BV430" s="295"/>
      <c r="BW430" s="296"/>
      <c r="BX430" s="294"/>
      <c r="BY430" s="295"/>
      <c r="BZ430" s="295"/>
      <c r="CA430" s="295"/>
      <c r="CB430" s="295"/>
      <c r="CC430" s="296"/>
      <c r="CD430" s="294"/>
      <c r="CE430" s="295"/>
      <c r="CF430" s="295"/>
      <c r="CG430" s="295"/>
      <c r="CH430" s="295"/>
      <c r="CI430" s="296"/>
    </row>
    <row r="431" spans="1:87" ht="18" customHeight="1" x14ac:dyDescent="0.25">
      <c r="A431" s="75"/>
      <c r="B431" s="327"/>
      <c r="C431" s="328"/>
      <c r="D431" s="328"/>
      <c r="E431" s="328"/>
      <c r="F431" s="328"/>
      <c r="G431" s="328"/>
      <c r="H431" s="328"/>
      <c r="I431" s="328"/>
      <c r="J431" s="328"/>
      <c r="K431" s="328"/>
      <c r="L431" s="328"/>
      <c r="M431" s="328"/>
      <c r="N431" s="328"/>
      <c r="O431" s="328"/>
      <c r="P431" s="328"/>
      <c r="Q431" s="328"/>
      <c r="R431" s="328"/>
      <c r="S431" s="328"/>
      <c r="T431" s="328"/>
      <c r="U431" s="328"/>
      <c r="V431" s="328"/>
      <c r="W431" s="328"/>
      <c r="X431" s="328"/>
      <c r="Y431" s="329"/>
      <c r="Z431" s="336"/>
      <c r="AA431" s="337"/>
      <c r="AB431" s="337"/>
      <c r="AC431" s="337"/>
      <c r="AD431" s="338"/>
      <c r="AE431" s="336"/>
      <c r="AF431" s="337"/>
      <c r="AG431" s="337"/>
      <c r="AH431" s="337"/>
      <c r="AI431" s="337"/>
      <c r="AJ431" s="337"/>
      <c r="AK431" s="300"/>
      <c r="AL431" s="301"/>
      <c r="AM431" s="301"/>
      <c r="AN431" s="301"/>
      <c r="AO431" s="301"/>
      <c r="AP431" s="301"/>
      <c r="AQ431" s="301"/>
      <c r="AR431" s="301"/>
      <c r="AS431" s="301"/>
      <c r="AT431" s="301"/>
      <c r="AU431" s="301"/>
      <c r="AV431" s="301"/>
      <c r="AW431" s="301"/>
      <c r="AX431" s="302"/>
      <c r="AY431" s="407"/>
      <c r="AZ431" s="304"/>
      <c r="BA431" s="304"/>
      <c r="BB431" s="408"/>
      <c r="BC431" s="306">
        <f t="shared" si="22"/>
        <v>0</v>
      </c>
      <c r="BD431" s="307"/>
      <c r="BE431" s="307"/>
      <c r="BF431" s="308"/>
      <c r="BG431" s="309"/>
      <c r="BH431" s="310"/>
      <c r="BI431" s="310"/>
      <c r="BJ431" s="311"/>
      <c r="BK431" s="312">
        <f t="shared" si="23"/>
        <v>0</v>
      </c>
      <c r="BL431" s="313"/>
      <c r="BM431" s="313"/>
      <c r="BN431" s="313"/>
      <c r="BO431" s="313"/>
      <c r="BP431" s="314"/>
      <c r="BQ431" s="294"/>
      <c r="BR431" s="295"/>
      <c r="BS431" s="295"/>
      <c r="BT431" s="295"/>
      <c r="BU431" s="295"/>
      <c r="BV431" s="295"/>
      <c r="BW431" s="296"/>
      <c r="BX431" s="294"/>
      <c r="BY431" s="295"/>
      <c r="BZ431" s="295"/>
      <c r="CA431" s="295"/>
      <c r="CB431" s="295"/>
      <c r="CC431" s="296"/>
      <c r="CD431" s="294"/>
      <c r="CE431" s="295"/>
      <c r="CF431" s="295"/>
      <c r="CG431" s="295"/>
      <c r="CH431" s="295"/>
      <c r="CI431" s="296"/>
    </row>
    <row r="432" spans="1:87" ht="18" customHeight="1" x14ac:dyDescent="0.25">
      <c r="A432" s="75"/>
      <c r="B432" s="327"/>
      <c r="C432" s="328"/>
      <c r="D432" s="328"/>
      <c r="E432" s="328"/>
      <c r="F432" s="328"/>
      <c r="G432" s="328"/>
      <c r="H432" s="328"/>
      <c r="I432" s="328"/>
      <c r="J432" s="328"/>
      <c r="K432" s="328"/>
      <c r="L432" s="328"/>
      <c r="M432" s="328"/>
      <c r="N432" s="328"/>
      <c r="O432" s="328"/>
      <c r="P432" s="328"/>
      <c r="Q432" s="328"/>
      <c r="R432" s="328"/>
      <c r="S432" s="328"/>
      <c r="T432" s="328"/>
      <c r="U432" s="328"/>
      <c r="V432" s="328"/>
      <c r="W432" s="328"/>
      <c r="X432" s="328"/>
      <c r="Y432" s="329"/>
      <c r="Z432" s="336"/>
      <c r="AA432" s="337"/>
      <c r="AB432" s="337"/>
      <c r="AC432" s="337"/>
      <c r="AD432" s="338"/>
      <c r="AE432" s="336"/>
      <c r="AF432" s="337"/>
      <c r="AG432" s="337"/>
      <c r="AH432" s="337"/>
      <c r="AI432" s="337"/>
      <c r="AJ432" s="337"/>
      <c r="AK432" s="300"/>
      <c r="AL432" s="301"/>
      <c r="AM432" s="301"/>
      <c r="AN432" s="301"/>
      <c r="AO432" s="301"/>
      <c r="AP432" s="301"/>
      <c r="AQ432" s="301"/>
      <c r="AR432" s="301"/>
      <c r="AS432" s="301"/>
      <c r="AT432" s="301"/>
      <c r="AU432" s="301"/>
      <c r="AV432" s="301"/>
      <c r="AW432" s="301"/>
      <c r="AX432" s="302"/>
      <c r="AY432" s="407"/>
      <c r="AZ432" s="304"/>
      <c r="BA432" s="304"/>
      <c r="BB432" s="408"/>
      <c r="BC432" s="306">
        <f t="shared" si="22"/>
        <v>0</v>
      </c>
      <c r="BD432" s="307"/>
      <c r="BE432" s="307"/>
      <c r="BF432" s="308"/>
      <c r="BG432" s="309"/>
      <c r="BH432" s="310"/>
      <c r="BI432" s="310"/>
      <c r="BJ432" s="311"/>
      <c r="BK432" s="312">
        <f t="shared" si="23"/>
        <v>0</v>
      </c>
      <c r="BL432" s="313"/>
      <c r="BM432" s="313"/>
      <c r="BN432" s="313"/>
      <c r="BO432" s="313"/>
      <c r="BP432" s="314"/>
      <c r="BQ432" s="294"/>
      <c r="BR432" s="295"/>
      <c r="BS432" s="295"/>
      <c r="BT432" s="295"/>
      <c r="BU432" s="295"/>
      <c r="BV432" s="295"/>
      <c r="BW432" s="296"/>
      <c r="BX432" s="294"/>
      <c r="BY432" s="295"/>
      <c r="BZ432" s="295"/>
      <c r="CA432" s="295"/>
      <c r="CB432" s="295"/>
      <c r="CC432" s="296"/>
      <c r="CD432" s="294"/>
      <c r="CE432" s="295"/>
      <c r="CF432" s="295"/>
      <c r="CG432" s="295"/>
      <c r="CH432" s="295"/>
      <c r="CI432" s="296"/>
    </row>
    <row r="433" spans="1:87" ht="18" customHeight="1" x14ac:dyDescent="0.25">
      <c r="A433" s="75"/>
      <c r="B433" s="327"/>
      <c r="C433" s="328"/>
      <c r="D433" s="328"/>
      <c r="E433" s="328"/>
      <c r="F433" s="328"/>
      <c r="G433" s="328"/>
      <c r="H433" s="328"/>
      <c r="I433" s="328"/>
      <c r="J433" s="328"/>
      <c r="K433" s="328"/>
      <c r="L433" s="328"/>
      <c r="M433" s="328"/>
      <c r="N433" s="328"/>
      <c r="O433" s="328"/>
      <c r="P433" s="328"/>
      <c r="Q433" s="328"/>
      <c r="R433" s="328"/>
      <c r="S433" s="328"/>
      <c r="T433" s="328"/>
      <c r="U433" s="328"/>
      <c r="V433" s="328"/>
      <c r="W433" s="328"/>
      <c r="X433" s="328"/>
      <c r="Y433" s="329"/>
      <c r="Z433" s="336"/>
      <c r="AA433" s="337"/>
      <c r="AB433" s="337"/>
      <c r="AC433" s="337"/>
      <c r="AD433" s="338"/>
      <c r="AE433" s="336"/>
      <c r="AF433" s="337"/>
      <c r="AG433" s="337"/>
      <c r="AH433" s="337"/>
      <c r="AI433" s="337"/>
      <c r="AJ433" s="337"/>
      <c r="AK433" s="300"/>
      <c r="AL433" s="301"/>
      <c r="AM433" s="301"/>
      <c r="AN433" s="301"/>
      <c r="AO433" s="301"/>
      <c r="AP433" s="301"/>
      <c r="AQ433" s="301"/>
      <c r="AR433" s="301"/>
      <c r="AS433" s="301"/>
      <c r="AT433" s="301"/>
      <c r="AU433" s="301"/>
      <c r="AV433" s="301"/>
      <c r="AW433" s="301"/>
      <c r="AX433" s="302"/>
      <c r="AY433" s="407"/>
      <c r="AZ433" s="304"/>
      <c r="BA433" s="304"/>
      <c r="BB433" s="408"/>
      <c r="BC433" s="306">
        <f t="shared" si="22"/>
        <v>0</v>
      </c>
      <c r="BD433" s="307"/>
      <c r="BE433" s="307"/>
      <c r="BF433" s="308"/>
      <c r="BG433" s="309"/>
      <c r="BH433" s="310"/>
      <c r="BI433" s="310"/>
      <c r="BJ433" s="311"/>
      <c r="BK433" s="312">
        <f t="shared" si="23"/>
        <v>0</v>
      </c>
      <c r="BL433" s="313"/>
      <c r="BM433" s="313"/>
      <c r="BN433" s="313"/>
      <c r="BO433" s="313"/>
      <c r="BP433" s="314"/>
      <c r="BQ433" s="294"/>
      <c r="BR433" s="295"/>
      <c r="BS433" s="295"/>
      <c r="BT433" s="295"/>
      <c r="BU433" s="295"/>
      <c r="BV433" s="295"/>
      <c r="BW433" s="296"/>
      <c r="BX433" s="294"/>
      <c r="BY433" s="295"/>
      <c r="BZ433" s="295"/>
      <c r="CA433" s="295"/>
      <c r="CB433" s="295"/>
      <c r="CC433" s="296"/>
      <c r="CD433" s="294"/>
      <c r="CE433" s="295"/>
      <c r="CF433" s="295"/>
      <c r="CG433" s="295"/>
      <c r="CH433" s="295"/>
      <c r="CI433" s="296"/>
    </row>
    <row r="434" spans="1:87" ht="18" customHeight="1" x14ac:dyDescent="0.25">
      <c r="A434" s="75"/>
      <c r="B434" s="327"/>
      <c r="C434" s="328"/>
      <c r="D434" s="328"/>
      <c r="E434" s="328"/>
      <c r="F434" s="328"/>
      <c r="G434" s="328"/>
      <c r="H434" s="328"/>
      <c r="I434" s="328"/>
      <c r="J434" s="328"/>
      <c r="K434" s="328"/>
      <c r="L434" s="328"/>
      <c r="M434" s="328"/>
      <c r="N434" s="328"/>
      <c r="O434" s="328"/>
      <c r="P434" s="328"/>
      <c r="Q434" s="328"/>
      <c r="R434" s="328"/>
      <c r="S434" s="328"/>
      <c r="T434" s="328"/>
      <c r="U434" s="328"/>
      <c r="V434" s="328"/>
      <c r="W434" s="328"/>
      <c r="X434" s="328"/>
      <c r="Y434" s="329"/>
      <c r="Z434" s="336"/>
      <c r="AA434" s="337"/>
      <c r="AB434" s="337"/>
      <c r="AC434" s="337"/>
      <c r="AD434" s="338"/>
      <c r="AE434" s="336"/>
      <c r="AF434" s="337"/>
      <c r="AG434" s="337"/>
      <c r="AH434" s="337"/>
      <c r="AI434" s="337"/>
      <c r="AJ434" s="337"/>
      <c r="AK434" s="300"/>
      <c r="AL434" s="301"/>
      <c r="AM434" s="301"/>
      <c r="AN434" s="301"/>
      <c r="AO434" s="301"/>
      <c r="AP434" s="301"/>
      <c r="AQ434" s="301"/>
      <c r="AR434" s="301"/>
      <c r="AS434" s="301"/>
      <c r="AT434" s="301"/>
      <c r="AU434" s="301"/>
      <c r="AV434" s="301"/>
      <c r="AW434" s="301"/>
      <c r="AX434" s="302"/>
      <c r="AY434" s="407"/>
      <c r="AZ434" s="304"/>
      <c r="BA434" s="304"/>
      <c r="BB434" s="408"/>
      <c r="BC434" s="306">
        <f t="shared" si="22"/>
        <v>0</v>
      </c>
      <c r="BD434" s="307"/>
      <c r="BE434" s="307"/>
      <c r="BF434" s="308"/>
      <c r="BG434" s="309"/>
      <c r="BH434" s="310"/>
      <c r="BI434" s="310"/>
      <c r="BJ434" s="311"/>
      <c r="BK434" s="312">
        <f t="shared" si="23"/>
        <v>0</v>
      </c>
      <c r="BL434" s="313"/>
      <c r="BM434" s="313"/>
      <c r="BN434" s="313"/>
      <c r="BO434" s="313"/>
      <c r="BP434" s="314"/>
      <c r="BQ434" s="294"/>
      <c r="BR434" s="295"/>
      <c r="BS434" s="295"/>
      <c r="BT434" s="295"/>
      <c r="BU434" s="295"/>
      <c r="BV434" s="295"/>
      <c r="BW434" s="296"/>
      <c r="BX434" s="294"/>
      <c r="BY434" s="295"/>
      <c r="BZ434" s="295"/>
      <c r="CA434" s="295"/>
      <c r="CB434" s="295"/>
      <c r="CC434" s="296"/>
      <c r="CD434" s="294"/>
      <c r="CE434" s="295"/>
      <c r="CF434" s="295"/>
      <c r="CG434" s="295"/>
      <c r="CH434" s="295"/>
      <c r="CI434" s="296"/>
    </row>
    <row r="435" spans="1:87" ht="18" customHeight="1" x14ac:dyDescent="0.25">
      <c r="A435" s="75"/>
      <c r="B435" s="327"/>
      <c r="C435" s="328"/>
      <c r="D435" s="328"/>
      <c r="E435" s="328"/>
      <c r="F435" s="328"/>
      <c r="G435" s="328"/>
      <c r="H435" s="328"/>
      <c r="I435" s="328"/>
      <c r="J435" s="328"/>
      <c r="K435" s="328"/>
      <c r="L435" s="328"/>
      <c r="M435" s="328"/>
      <c r="N435" s="328"/>
      <c r="O435" s="328"/>
      <c r="P435" s="328"/>
      <c r="Q435" s="328"/>
      <c r="R435" s="328"/>
      <c r="S435" s="328"/>
      <c r="T435" s="328"/>
      <c r="U435" s="328"/>
      <c r="V435" s="328"/>
      <c r="W435" s="328"/>
      <c r="X435" s="328"/>
      <c r="Y435" s="329"/>
      <c r="Z435" s="336"/>
      <c r="AA435" s="337"/>
      <c r="AB435" s="337"/>
      <c r="AC435" s="337"/>
      <c r="AD435" s="338"/>
      <c r="AE435" s="336"/>
      <c r="AF435" s="337"/>
      <c r="AG435" s="337"/>
      <c r="AH435" s="337"/>
      <c r="AI435" s="337"/>
      <c r="AJ435" s="337"/>
      <c r="AK435" s="300"/>
      <c r="AL435" s="301"/>
      <c r="AM435" s="301"/>
      <c r="AN435" s="301"/>
      <c r="AO435" s="301"/>
      <c r="AP435" s="301"/>
      <c r="AQ435" s="301"/>
      <c r="AR435" s="301"/>
      <c r="AS435" s="301"/>
      <c r="AT435" s="301"/>
      <c r="AU435" s="301"/>
      <c r="AV435" s="301"/>
      <c r="AW435" s="301"/>
      <c r="AX435" s="302"/>
      <c r="AY435" s="407"/>
      <c r="AZ435" s="304"/>
      <c r="BA435" s="304"/>
      <c r="BB435" s="408"/>
      <c r="BC435" s="306">
        <f t="shared" si="22"/>
        <v>0</v>
      </c>
      <c r="BD435" s="307"/>
      <c r="BE435" s="307"/>
      <c r="BF435" s="308"/>
      <c r="BG435" s="309"/>
      <c r="BH435" s="310"/>
      <c r="BI435" s="310"/>
      <c r="BJ435" s="311"/>
      <c r="BK435" s="312">
        <f t="shared" si="23"/>
        <v>0</v>
      </c>
      <c r="BL435" s="313"/>
      <c r="BM435" s="313"/>
      <c r="BN435" s="313"/>
      <c r="BO435" s="313"/>
      <c r="BP435" s="314"/>
      <c r="BQ435" s="294"/>
      <c r="BR435" s="295"/>
      <c r="BS435" s="295"/>
      <c r="BT435" s="295"/>
      <c r="BU435" s="295"/>
      <c r="BV435" s="295"/>
      <c r="BW435" s="296"/>
      <c r="BX435" s="294"/>
      <c r="BY435" s="295"/>
      <c r="BZ435" s="295"/>
      <c r="CA435" s="295"/>
      <c r="CB435" s="295"/>
      <c r="CC435" s="296"/>
      <c r="CD435" s="294"/>
      <c r="CE435" s="295"/>
      <c r="CF435" s="295"/>
      <c r="CG435" s="295"/>
      <c r="CH435" s="295"/>
      <c r="CI435" s="296"/>
    </row>
    <row r="436" spans="1:87" ht="18" customHeight="1" x14ac:dyDescent="0.25">
      <c r="A436" s="75"/>
      <c r="B436" s="327"/>
      <c r="C436" s="328"/>
      <c r="D436" s="328"/>
      <c r="E436" s="328"/>
      <c r="F436" s="328"/>
      <c r="G436" s="328"/>
      <c r="H436" s="328"/>
      <c r="I436" s="328"/>
      <c r="J436" s="328"/>
      <c r="K436" s="328"/>
      <c r="L436" s="328"/>
      <c r="M436" s="328"/>
      <c r="N436" s="328"/>
      <c r="O436" s="328"/>
      <c r="P436" s="328"/>
      <c r="Q436" s="328"/>
      <c r="R436" s="328"/>
      <c r="S436" s="328"/>
      <c r="T436" s="328"/>
      <c r="U436" s="328"/>
      <c r="V436" s="328"/>
      <c r="W436" s="328"/>
      <c r="X436" s="328"/>
      <c r="Y436" s="329"/>
      <c r="Z436" s="336"/>
      <c r="AA436" s="337"/>
      <c r="AB436" s="337"/>
      <c r="AC436" s="337"/>
      <c r="AD436" s="338"/>
      <c r="AE436" s="336"/>
      <c r="AF436" s="337"/>
      <c r="AG436" s="337"/>
      <c r="AH436" s="337"/>
      <c r="AI436" s="337"/>
      <c r="AJ436" s="337"/>
      <c r="AK436" s="300"/>
      <c r="AL436" s="301"/>
      <c r="AM436" s="301"/>
      <c r="AN436" s="301"/>
      <c r="AO436" s="301"/>
      <c r="AP436" s="301"/>
      <c r="AQ436" s="301"/>
      <c r="AR436" s="301"/>
      <c r="AS436" s="301"/>
      <c r="AT436" s="301"/>
      <c r="AU436" s="301"/>
      <c r="AV436" s="301"/>
      <c r="AW436" s="301"/>
      <c r="AX436" s="302"/>
      <c r="AY436" s="407"/>
      <c r="AZ436" s="304"/>
      <c r="BA436" s="304"/>
      <c r="BB436" s="408"/>
      <c r="BC436" s="306">
        <f t="shared" si="22"/>
        <v>0</v>
      </c>
      <c r="BD436" s="307"/>
      <c r="BE436" s="307"/>
      <c r="BF436" s="308"/>
      <c r="BG436" s="309"/>
      <c r="BH436" s="310"/>
      <c r="BI436" s="310"/>
      <c r="BJ436" s="311"/>
      <c r="BK436" s="312">
        <f t="shared" si="23"/>
        <v>0</v>
      </c>
      <c r="BL436" s="313"/>
      <c r="BM436" s="313"/>
      <c r="BN436" s="313"/>
      <c r="BO436" s="313"/>
      <c r="BP436" s="314"/>
      <c r="BQ436" s="294"/>
      <c r="BR436" s="295"/>
      <c r="BS436" s="295"/>
      <c r="BT436" s="295"/>
      <c r="BU436" s="295"/>
      <c r="BV436" s="295"/>
      <c r="BW436" s="296"/>
      <c r="BX436" s="294"/>
      <c r="BY436" s="295"/>
      <c r="BZ436" s="295"/>
      <c r="CA436" s="295"/>
      <c r="CB436" s="295"/>
      <c r="CC436" s="296"/>
      <c r="CD436" s="294"/>
      <c r="CE436" s="295"/>
      <c r="CF436" s="295"/>
      <c r="CG436" s="295"/>
      <c r="CH436" s="295"/>
      <c r="CI436" s="296"/>
    </row>
    <row r="437" spans="1:87" ht="18" customHeight="1" x14ac:dyDescent="0.25">
      <c r="A437" s="75"/>
      <c r="B437" s="327"/>
      <c r="C437" s="328"/>
      <c r="D437" s="328"/>
      <c r="E437" s="328"/>
      <c r="F437" s="328"/>
      <c r="G437" s="328"/>
      <c r="H437" s="328"/>
      <c r="I437" s="328"/>
      <c r="J437" s="328"/>
      <c r="K437" s="328"/>
      <c r="L437" s="328"/>
      <c r="M437" s="328"/>
      <c r="N437" s="328"/>
      <c r="O437" s="328"/>
      <c r="P437" s="328"/>
      <c r="Q437" s="328"/>
      <c r="R437" s="328"/>
      <c r="S437" s="328"/>
      <c r="T437" s="328"/>
      <c r="U437" s="328"/>
      <c r="V437" s="328"/>
      <c r="W437" s="328"/>
      <c r="X437" s="328"/>
      <c r="Y437" s="329"/>
      <c r="Z437" s="336"/>
      <c r="AA437" s="337"/>
      <c r="AB437" s="337"/>
      <c r="AC437" s="337"/>
      <c r="AD437" s="338"/>
      <c r="AE437" s="336"/>
      <c r="AF437" s="337"/>
      <c r="AG437" s="337"/>
      <c r="AH437" s="337"/>
      <c r="AI437" s="337"/>
      <c r="AJ437" s="337"/>
      <c r="AK437" s="300"/>
      <c r="AL437" s="301"/>
      <c r="AM437" s="301"/>
      <c r="AN437" s="301"/>
      <c r="AO437" s="301"/>
      <c r="AP437" s="301"/>
      <c r="AQ437" s="301"/>
      <c r="AR437" s="301"/>
      <c r="AS437" s="301"/>
      <c r="AT437" s="301"/>
      <c r="AU437" s="301"/>
      <c r="AV437" s="301"/>
      <c r="AW437" s="301"/>
      <c r="AX437" s="302"/>
      <c r="AY437" s="407"/>
      <c r="AZ437" s="304"/>
      <c r="BA437" s="304"/>
      <c r="BB437" s="408"/>
      <c r="BC437" s="306">
        <f t="shared" si="22"/>
        <v>0</v>
      </c>
      <c r="BD437" s="307"/>
      <c r="BE437" s="307"/>
      <c r="BF437" s="308"/>
      <c r="BG437" s="309"/>
      <c r="BH437" s="310"/>
      <c r="BI437" s="310"/>
      <c r="BJ437" s="311"/>
      <c r="BK437" s="312">
        <f t="shared" si="23"/>
        <v>0</v>
      </c>
      <c r="BL437" s="313"/>
      <c r="BM437" s="313"/>
      <c r="BN437" s="313"/>
      <c r="BO437" s="313"/>
      <c r="BP437" s="314"/>
      <c r="BQ437" s="294"/>
      <c r="BR437" s="295"/>
      <c r="BS437" s="295"/>
      <c r="BT437" s="295"/>
      <c r="BU437" s="295"/>
      <c r="BV437" s="295"/>
      <c r="BW437" s="296"/>
      <c r="BX437" s="294"/>
      <c r="BY437" s="295"/>
      <c r="BZ437" s="295"/>
      <c r="CA437" s="295"/>
      <c r="CB437" s="295"/>
      <c r="CC437" s="296"/>
      <c r="CD437" s="294"/>
      <c r="CE437" s="295"/>
      <c r="CF437" s="295"/>
      <c r="CG437" s="295"/>
      <c r="CH437" s="295"/>
      <c r="CI437" s="296"/>
    </row>
    <row r="438" spans="1:87" ht="18" customHeight="1" x14ac:dyDescent="0.25">
      <c r="A438" s="75"/>
      <c r="B438" s="327"/>
      <c r="C438" s="328"/>
      <c r="D438" s="328"/>
      <c r="E438" s="328"/>
      <c r="F438" s="328"/>
      <c r="G438" s="328"/>
      <c r="H438" s="328"/>
      <c r="I438" s="328"/>
      <c r="J438" s="328"/>
      <c r="K438" s="328"/>
      <c r="L438" s="328"/>
      <c r="M438" s="328"/>
      <c r="N438" s="328"/>
      <c r="O438" s="328"/>
      <c r="P438" s="328"/>
      <c r="Q438" s="328"/>
      <c r="R438" s="328"/>
      <c r="S438" s="328"/>
      <c r="T438" s="328"/>
      <c r="U438" s="328"/>
      <c r="V438" s="328"/>
      <c r="W438" s="328"/>
      <c r="X438" s="328"/>
      <c r="Y438" s="329"/>
      <c r="Z438" s="336"/>
      <c r="AA438" s="337"/>
      <c r="AB438" s="337"/>
      <c r="AC438" s="337"/>
      <c r="AD438" s="338"/>
      <c r="AE438" s="336"/>
      <c r="AF438" s="337"/>
      <c r="AG438" s="337"/>
      <c r="AH438" s="337"/>
      <c r="AI438" s="337"/>
      <c r="AJ438" s="337"/>
      <c r="AK438" s="300"/>
      <c r="AL438" s="301"/>
      <c r="AM438" s="301"/>
      <c r="AN438" s="301"/>
      <c r="AO438" s="301"/>
      <c r="AP438" s="301"/>
      <c r="AQ438" s="301"/>
      <c r="AR438" s="301"/>
      <c r="AS438" s="301"/>
      <c r="AT438" s="301"/>
      <c r="AU438" s="301"/>
      <c r="AV438" s="301"/>
      <c r="AW438" s="301"/>
      <c r="AX438" s="302"/>
      <c r="AY438" s="407"/>
      <c r="AZ438" s="304"/>
      <c r="BA438" s="304"/>
      <c r="BB438" s="408"/>
      <c r="BC438" s="306">
        <f t="shared" si="22"/>
        <v>0</v>
      </c>
      <c r="BD438" s="307"/>
      <c r="BE438" s="307"/>
      <c r="BF438" s="308"/>
      <c r="BG438" s="309"/>
      <c r="BH438" s="310"/>
      <c r="BI438" s="310"/>
      <c r="BJ438" s="311"/>
      <c r="BK438" s="312">
        <f t="shared" si="23"/>
        <v>0</v>
      </c>
      <c r="BL438" s="313"/>
      <c r="BM438" s="313"/>
      <c r="BN438" s="313"/>
      <c r="BO438" s="313"/>
      <c r="BP438" s="314"/>
      <c r="BQ438" s="294"/>
      <c r="BR438" s="295"/>
      <c r="BS438" s="295"/>
      <c r="BT438" s="295"/>
      <c r="BU438" s="295"/>
      <c r="BV438" s="295"/>
      <c r="BW438" s="296"/>
      <c r="BX438" s="294"/>
      <c r="BY438" s="295"/>
      <c r="BZ438" s="295"/>
      <c r="CA438" s="295"/>
      <c r="CB438" s="295"/>
      <c r="CC438" s="296"/>
      <c r="CD438" s="294"/>
      <c r="CE438" s="295"/>
      <c r="CF438" s="295"/>
      <c r="CG438" s="295"/>
      <c r="CH438" s="295"/>
      <c r="CI438" s="296"/>
    </row>
    <row r="439" spans="1:87" ht="18" customHeight="1" x14ac:dyDescent="0.25">
      <c r="A439" s="75"/>
      <c r="B439" s="327"/>
      <c r="C439" s="328"/>
      <c r="D439" s="328"/>
      <c r="E439" s="328"/>
      <c r="F439" s="328"/>
      <c r="G439" s="328"/>
      <c r="H439" s="328"/>
      <c r="I439" s="328"/>
      <c r="J439" s="328"/>
      <c r="K439" s="328"/>
      <c r="L439" s="328"/>
      <c r="M439" s="328"/>
      <c r="N439" s="328"/>
      <c r="O439" s="328"/>
      <c r="P439" s="328"/>
      <c r="Q439" s="328"/>
      <c r="R439" s="328"/>
      <c r="S439" s="328"/>
      <c r="T439" s="328"/>
      <c r="U439" s="328"/>
      <c r="V439" s="328"/>
      <c r="W439" s="328"/>
      <c r="X439" s="328"/>
      <c r="Y439" s="329"/>
      <c r="Z439" s="336"/>
      <c r="AA439" s="337"/>
      <c r="AB439" s="337"/>
      <c r="AC439" s="337"/>
      <c r="AD439" s="338"/>
      <c r="AE439" s="336"/>
      <c r="AF439" s="337"/>
      <c r="AG439" s="337"/>
      <c r="AH439" s="337"/>
      <c r="AI439" s="337"/>
      <c r="AJ439" s="337"/>
      <c r="AK439" s="300"/>
      <c r="AL439" s="301"/>
      <c r="AM439" s="301"/>
      <c r="AN439" s="301"/>
      <c r="AO439" s="301"/>
      <c r="AP439" s="301"/>
      <c r="AQ439" s="301"/>
      <c r="AR439" s="301"/>
      <c r="AS439" s="301"/>
      <c r="AT439" s="301"/>
      <c r="AU439" s="301"/>
      <c r="AV439" s="301"/>
      <c r="AW439" s="301"/>
      <c r="AX439" s="302"/>
      <c r="AY439" s="407"/>
      <c r="AZ439" s="304"/>
      <c r="BA439" s="304"/>
      <c r="BB439" s="408"/>
      <c r="BC439" s="306">
        <f t="shared" si="22"/>
        <v>0</v>
      </c>
      <c r="BD439" s="307"/>
      <c r="BE439" s="307"/>
      <c r="BF439" s="308"/>
      <c r="BG439" s="309"/>
      <c r="BH439" s="310"/>
      <c r="BI439" s="310"/>
      <c r="BJ439" s="311"/>
      <c r="BK439" s="312">
        <f t="shared" si="23"/>
        <v>0</v>
      </c>
      <c r="BL439" s="313"/>
      <c r="BM439" s="313"/>
      <c r="BN439" s="313"/>
      <c r="BO439" s="313"/>
      <c r="BP439" s="314"/>
      <c r="BQ439" s="294"/>
      <c r="BR439" s="295"/>
      <c r="BS439" s="295"/>
      <c r="BT439" s="295"/>
      <c r="BU439" s="295"/>
      <c r="BV439" s="295"/>
      <c r="BW439" s="296"/>
      <c r="BX439" s="294"/>
      <c r="BY439" s="295"/>
      <c r="BZ439" s="295"/>
      <c r="CA439" s="295"/>
      <c r="CB439" s="295"/>
      <c r="CC439" s="296"/>
      <c r="CD439" s="294"/>
      <c r="CE439" s="295"/>
      <c r="CF439" s="295"/>
      <c r="CG439" s="295"/>
      <c r="CH439" s="295"/>
      <c r="CI439" s="296"/>
    </row>
    <row r="440" spans="1:87" ht="18" customHeight="1" x14ac:dyDescent="0.25">
      <c r="A440" s="75"/>
      <c r="B440" s="327"/>
      <c r="C440" s="328"/>
      <c r="D440" s="328"/>
      <c r="E440" s="328"/>
      <c r="F440" s="328"/>
      <c r="G440" s="328"/>
      <c r="H440" s="328"/>
      <c r="I440" s="328"/>
      <c r="J440" s="328"/>
      <c r="K440" s="328"/>
      <c r="L440" s="328"/>
      <c r="M440" s="328"/>
      <c r="N440" s="328"/>
      <c r="O440" s="328"/>
      <c r="P440" s="328"/>
      <c r="Q440" s="328"/>
      <c r="R440" s="328"/>
      <c r="S440" s="328"/>
      <c r="T440" s="328"/>
      <c r="U440" s="328"/>
      <c r="V440" s="328"/>
      <c r="W440" s="328"/>
      <c r="X440" s="328"/>
      <c r="Y440" s="329"/>
      <c r="Z440" s="336"/>
      <c r="AA440" s="337"/>
      <c r="AB440" s="337"/>
      <c r="AC440" s="337"/>
      <c r="AD440" s="338"/>
      <c r="AE440" s="336"/>
      <c r="AF440" s="337"/>
      <c r="AG440" s="337"/>
      <c r="AH440" s="337"/>
      <c r="AI440" s="337"/>
      <c r="AJ440" s="337"/>
      <c r="AK440" s="300"/>
      <c r="AL440" s="301"/>
      <c r="AM440" s="301"/>
      <c r="AN440" s="301"/>
      <c r="AO440" s="301"/>
      <c r="AP440" s="301"/>
      <c r="AQ440" s="301"/>
      <c r="AR440" s="301"/>
      <c r="AS440" s="301"/>
      <c r="AT440" s="301"/>
      <c r="AU440" s="301"/>
      <c r="AV440" s="301"/>
      <c r="AW440" s="301"/>
      <c r="AX440" s="302"/>
      <c r="AY440" s="407"/>
      <c r="AZ440" s="304"/>
      <c r="BA440" s="304"/>
      <c r="BB440" s="408"/>
      <c r="BC440" s="306">
        <f t="shared" si="22"/>
        <v>0</v>
      </c>
      <c r="BD440" s="307"/>
      <c r="BE440" s="307"/>
      <c r="BF440" s="308"/>
      <c r="BG440" s="309"/>
      <c r="BH440" s="310"/>
      <c r="BI440" s="310"/>
      <c r="BJ440" s="311"/>
      <c r="BK440" s="312">
        <f t="shared" si="23"/>
        <v>0</v>
      </c>
      <c r="BL440" s="313"/>
      <c r="BM440" s="313"/>
      <c r="BN440" s="313"/>
      <c r="BO440" s="313"/>
      <c r="BP440" s="314"/>
      <c r="BQ440" s="294"/>
      <c r="BR440" s="295"/>
      <c r="BS440" s="295"/>
      <c r="BT440" s="295"/>
      <c r="BU440" s="295"/>
      <c r="BV440" s="295"/>
      <c r="BW440" s="296"/>
      <c r="BX440" s="294"/>
      <c r="BY440" s="295"/>
      <c r="BZ440" s="295"/>
      <c r="CA440" s="295"/>
      <c r="CB440" s="295"/>
      <c r="CC440" s="296"/>
      <c r="CD440" s="294"/>
      <c r="CE440" s="295"/>
      <c r="CF440" s="295"/>
      <c r="CG440" s="295"/>
      <c r="CH440" s="295"/>
      <c r="CI440" s="296"/>
    </row>
    <row r="441" spans="1:87" ht="18" customHeight="1" x14ac:dyDescent="0.25">
      <c r="A441" s="75"/>
      <c r="B441" s="327"/>
      <c r="C441" s="328"/>
      <c r="D441" s="328"/>
      <c r="E441" s="328"/>
      <c r="F441" s="328"/>
      <c r="G441" s="328"/>
      <c r="H441" s="328"/>
      <c r="I441" s="328"/>
      <c r="J441" s="328"/>
      <c r="K441" s="328"/>
      <c r="L441" s="328"/>
      <c r="M441" s="328"/>
      <c r="N441" s="328"/>
      <c r="O441" s="328"/>
      <c r="P441" s="328"/>
      <c r="Q441" s="328"/>
      <c r="R441" s="328"/>
      <c r="S441" s="328"/>
      <c r="T441" s="328"/>
      <c r="U441" s="328"/>
      <c r="V441" s="328"/>
      <c r="W441" s="328"/>
      <c r="X441" s="328"/>
      <c r="Y441" s="329"/>
      <c r="Z441" s="336"/>
      <c r="AA441" s="337"/>
      <c r="AB441" s="337"/>
      <c r="AC441" s="337"/>
      <c r="AD441" s="338"/>
      <c r="AE441" s="336"/>
      <c r="AF441" s="337"/>
      <c r="AG441" s="337"/>
      <c r="AH441" s="337"/>
      <c r="AI441" s="337"/>
      <c r="AJ441" s="337"/>
      <c r="AK441" s="300"/>
      <c r="AL441" s="301"/>
      <c r="AM441" s="301"/>
      <c r="AN441" s="301"/>
      <c r="AO441" s="301"/>
      <c r="AP441" s="301"/>
      <c r="AQ441" s="301"/>
      <c r="AR441" s="301"/>
      <c r="AS441" s="301"/>
      <c r="AT441" s="301"/>
      <c r="AU441" s="301"/>
      <c r="AV441" s="301"/>
      <c r="AW441" s="301"/>
      <c r="AX441" s="302"/>
      <c r="AY441" s="407"/>
      <c r="AZ441" s="304"/>
      <c r="BA441" s="304"/>
      <c r="BB441" s="408"/>
      <c r="BC441" s="306">
        <f t="shared" si="22"/>
        <v>0</v>
      </c>
      <c r="BD441" s="307"/>
      <c r="BE441" s="307"/>
      <c r="BF441" s="308"/>
      <c r="BG441" s="309"/>
      <c r="BH441" s="310"/>
      <c r="BI441" s="310"/>
      <c r="BJ441" s="311"/>
      <c r="BK441" s="312">
        <f t="shared" si="23"/>
        <v>0</v>
      </c>
      <c r="BL441" s="313"/>
      <c r="BM441" s="313"/>
      <c r="BN441" s="313"/>
      <c r="BO441" s="313"/>
      <c r="BP441" s="314"/>
      <c r="BQ441" s="294"/>
      <c r="BR441" s="295"/>
      <c r="BS441" s="295"/>
      <c r="BT441" s="295"/>
      <c r="BU441" s="295"/>
      <c r="BV441" s="295"/>
      <c r="BW441" s="296"/>
      <c r="BX441" s="294"/>
      <c r="BY441" s="295"/>
      <c r="BZ441" s="295"/>
      <c r="CA441" s="295"/>
      <c r="CB441" s="295"/>
      <c r="CC441" s="296"/>
      <c r="CD441" s="294"/>
      <c r="CE441" s="295"/>
      <c r="CF441" s="295"/>
      <c r="CG441" s="295"/>
      <c r="CH441" s="295"/>
      <c r="CI441" s="296"/>
    </row>
    <row r="442" spans="1:87" ht="18" customHeight="1" x14ac:dyDescent="0.25">
      <c r="A442" s="75"/>
      <c r="B442" s="327"/>
      <c r="C442" s="328"/>
      <c r="D442" s="328"/>
      <c r="E442" s="328"/>
      <c r="F442" s="328"/>
      <c r="G442" s="328"/>
      <c r="H442" s="328"/>
      <c r="I442" s="328"/>
      <c r="J442" s="328"/>
      <c r="K442" s="328"/>
      <c r="L442" s="328"/>
      <c r="M442" s="328"/>
      <c r="N442" s="328"/>
      <c r="O442" s="328"/>
      <c r="P442" s="328"/>
      <c r="Q442" s="328"/>
      <c r="R442" s="328"/>
      <c r="S442" s="328"/>
      <c r="T442" s="328"/>
      <c r="U442" s="328"/>
      <c r="V442" s="328"/>
      <c r="W442" s="328"/>
      <c r="X442" s="328"/>
      <c r="Y442" s="329"/>
      <c r="Z442" s="336"/>
      <c r="AA442" s="337"/>
      <c r="AB442" s="337"/>
      <c r="AC442" s="337"/>
      <c r="AD442" s="338"/>
      <c r="AE442" s="336"/>
      <c r="AF442" s="337"/>
      <c r="AG442" s="337"/>
      <c r="AH442" s="337"/>
      <c r="AI442" s="337"/>
      <c r="AJ442" s="337"/>
      <c r="AK442" s="300"/>
      <c r="AL442" s="301"/>
      <c r="AM442" s="301"/>
      <c r="AN442" s="301"/>
      <c r="AO442" s="301"/>
      <c r="AP442" s="301"/>
      <c r="AQ442" s="301"/>
      <c r="AR442" s="301"/>
      <c r="AS442" s="301"/>
      <c r="AT442" s="301"/>
      <c r="AU442" s="301"/>
      <c r="AV442" s="301"/>
      <c r="AW442" s="301"/>
      <c r="AX442" s="302"/>
      <c r="AY442" s="407"/>
      <c r="AZ442" s="304"/>
      <c r="BA442" s="304"/>
      <c r="BB442" s="408"/>
      <c r="BC442" s="306">
        <f t="shared" si="22"/>
        <v>0</v>
      </c>
      <c r="BD442" s="307"/>
      <c r="BE442" s="307"/>
      <c r="BF442" s="308"/>
      <c r="BG442" s="309"/>
      <c r="BH442" s="310"/>
      <c r="BI442" s="310"/>
      <c r="BJ442" s="311"/>
      <c r="BK442" s="312">
        <f t="shared" si="23"/>
        <v>0</v>
      </c>
      <c r="BL442" s="313"/>
      <c r="BM442" s="313"/>
      <c r="BN442" s="313"/>
      <c r="BO442" s="313"/>
      <c r="BP442" s="314"/>
      <c r="BQ442" s="294"/>
      <c r="BR442" s="295"/>
      <c r="BS442" s="295"/>
      <c r="BT442" s="295"/>
      <c r="BU442" s="295"/>
      <c r="BV442" s="295"/>
      <c r="BW442" s="296"/>
      <c r="BX442" s="294"/>
      <c r="BY442" s="295"/>
      <c r="BZ442" s="295"/>
      <c r="CA442" s="295"/>
      <c r="CB442" s="295"/>
      <c r="CC442" s="296"/>
      <c r="CD442" s="294"/>
      <c r="CE442" s="295"/>
      <c r="CF442" s="295"/>
      <c r="CG442" s="295"/>
      <c r="CH442" s="295"/>
      <c r="CI442" s="296"/>
    </row>
    <row r="443" spans="1:87" ht="18" customHeight="1" x14ac:dyDescent="0.25">
      <c r="A443" s="75"/>
      <c r="B443" s="327"/>
      <c r="C443" s="328"/>
      <c r="D443" s="328"/>
      <c r="E443" s="328"/>
      <c r="F443" s="328"/>
      <c r="G443" s="328"/>
      <c r="H443" s="328"/>
      <c r="I443" s="328"/>
      <c r="J443" s="328"/>
      <c r="K443" s="328"/>
      <c r="L443" s="328"/>
      <c r="M443" s="328"/>
      <c r="N443" s="328"/>
      <c r="O443" s="328"/>
      <c r="P443" s="328"/>
      <c r="Q443" s="328"/>
      <c r="R443" s="328"/>
      <c r="S443" s="328"/>
      <c r="T443" s="328"/>
      <c r="U443" s="328"/>
      <c r="V443" s="328"/>
      <c r="W443" s="328"/>
      <c r="X443" s="328"/>
      <c r="Y443" s="329"/>
      <c r="Z443" s="336"/>
      <c r="AA443" s="337"/>
      <c r="AB443" s="337"/>
      <c r="AC443" s="337"/>
      <c r="AD443" s="338"/>
      <c r="AE443" s="336"/>
      <c r="AF443" s="337"/>
      <c r="AG443" s="337"/>
      <c r="AH443" s="337"/>
      <c r="AI443" s="337"/>
      <c r="AJ443" s="337"/>
      <c r="AK443" s="300"/>
      <c r="AL443" s="301"/>
      <c r="AM443" s="301"/>
      <c r="AN443" s="301"/>
      <c r="AO443" s="301"/>
      <c r="AP443" s="301"/>
      <c r="AQ443" s="301"/>
      <c r="AR443" s="301"/>
      <c r="AS443" s="301"/>
      <c r="AT443" s="301"/>
      <c r="AU443" s="301"/>
      <c r="AV443" s="301"/>
      <c r="AW443" s="301"/>
      <c r="AX443" s="302"/>
      <c r="AY443" s="407"/>
      <c r="AZ443" s="304"/>
      <c r="BA443" s="304"/>
      <c r="BB443" s="408"/>
      <c r="BC443" s="306">
        <f t="shared" si="22"/>
        <v>0</v>
      </c>
      <c r="BD443" s="307"/>
      <c r="BE443" s="307"/>
      <c r="BF443" s="308"/>
      <c r="BG443" s="309"/>
      <c r="BH443" s="310"/>
      <c r="BI443" s="310"/>
      <c r="BJ443" s="311"/>
      <c r="BK443" s="312">
        <f t="shared" si="23"/>
        <v>0</v>
      </c>
      <c r="BL443" s="313"/>
      <c r="BM443" s="313"/>
      <c r="BN443" s="313"/>
      <c r="BO443" s="313"/>
      <c r="BP443" s="314"/>
      <c r="BQ443" s="294"/>
      <c r="BR443" s="295"/>
      <c r="BS443" s="295"/>
      <c r="BT443" s="295"/>
      <c r="BU443" s="295"/>
      <c r="BV443" s="295"/>
      <c r="BW443" s="296"/>
      <c r="BX443" s="294"/>
      <c r="BY443" s="295"/>
      <c r="BZ443" s="295"/>
      <c r="CA443" s="295"/>
      <c r="CB443" s="295"/>
      <c r="CC443" s="296"/>
      <c r="CD443" s="294"/>
      <c r="CE443" s="295"/>
      <c r="CF443" s="295"/>
      <c r="CG443" s="295"/>
      <c r="CH443" s="295"/>
      <c r="CI443" s="296"/>
    </row>
    <row r="444" spans="1:87" ht="18" customHeight="1" x14ac:dyDescent="0.25">
      <c r="A444" s="75"/>
      <c r="B444" s="327"/>
      <c r="C444" s="328"/>
      <c r="D444" s="328"/>
      <c r="E444" s="328"/>
      <c r="F444" s="328"/>
      <c r="G444" s="328"/>
      <c r="H444" s="328"/>
      <c r="I444" s="328"/>
      <c r="J444" s="328"/>
      <c r="K444" s="328"/>
      <c r="L444" s="328"/>
      <c r="M444" s="328"/>
      <c r="N444" s="328"/>
      <c r="O444" s="328"/>
      <c r="P444" s="328"/>
      <c r="Q444" s="328"/>
      <c r="R444" s="328"/>
      <c r="S444" s="328"/>
      <c r="T444" s="328"/>
      <c r="U444" s="328"/>
      <c r="V444" s="328"/>
      <c r="W444" s="328"/>
      <c r="X444" s="328"/>
      <c r="Y444" s="329"/>
      <c r="Z444" s="336"/>
      <c r="AA444" s="337"/>
      <c r="AB444" s="337"/>
      <c r="AC444" s="337"/>
      <c r="AD444" s="338"/>
      <c r="AE444" s="336"/>
      <c r="AF444" s="337"/>
      <c r="AG444" s="337"/>
      <c r="AH444" s="337"/>
      <c r="AI444" s="337"/>
      <c r="AJ444" s="337"/>
      <c r="AK444" s="300"/>
      <c r="AL444" s="301"/>
      <c r="AM444" s="301"/>
      <c r="AN444" s="301"/>
      <c r="AO444" s="301"/>
      <c r="AP444" s="301"/>
      <c r="AQ444" s="301"/>
      <c r="AR444" s="301"/>
      <c r="AS444" s="301"/>
      <c r="AT444" s="301"/>
      <c r="AU444" s="301"/>
      <c r="AV444" s="301"/>
      <c r="AW444" s="301"/>
      <c r="AX444" s="302"/>
      <c r="AY444" s="407"/>
      <c r="AZ444" s="304"/>
      <c r="BA444" s="304"/>
      <c r="BB444" s="408"/>
      <c r="BC444" s="306">
        <f t="shared" si="22"/>
        <v>0</v>
      </c>
      <c r="BD444" s="307"/>
      <c r="BE444" s="307"/>
      <c r="BF444" s="308"/>
      <c r="BG444" s="309"/>
      <c r="BH444" s="310"/>
      <c r="BI444" s="310"/>
      <c r="BJ444" s="311"/>
      <c r="BK444" s="312">
        <f t="shared" si="23"/>
        <v>0</v>
      </c>
      <c r="BL444" s="313"/>
      <c r="BM444" s="313"/>
      <c r="BN444" s="313"/>
      <c r="BO444" s="313"/>
      <c r="BP444" s="314"/>
      <c r="BQ444" s="294"/>
      <c r="BR444" s="295"/>
      <c r="BS444" s="295"/>
      <c r="BT444" s="295"/>
      <c r="BU444" s="295"/>
      <c r="BV444" s="295"/>
      <c r="BW444" s="296"/>
      <c r="BX444" s="294"/>
      <c r="BY444" s="295"/>
      <c r="BZ444" s="295"/>
      <c r="CA444" s="295"/>
      <c r="CB444" s="295"/>
      <c r="CC444" s="296"/>
      <c r="CD444" s="294"/>
      <c r="CE444" s="295"/>
      <c r="CF444" s="295"/>
      <c r="CG444" s="295"/>
      <c r="CH444" s="295"/>
      <c r="CI444" s="296"/>
    </row>
    <row r="445" spans="1:87" ht="18" customHeight="1" x14ac:dyDescent="0.25">
      <c r="A445" s="75"/>
      <c r="B445" s="327"/>
      <c r="C445" s="328"/>
      <c r="D445" s="328"/>
      <c r="E445" s="328"/>
      <c r="F445" s="328"/>
      <c r="G445" s="328"/>
      <c r="H445" s="328"/>
      <c r="I445" s="328"/>
      <c r="J445" s="328"/>
      <c r="K445" s="328"/>
      <c r="L445" s="328"/>
      <c r="M445" s="328"/>
      <c r="N445" s="328"/>
      <c r="O445" s="328"/>
      <c r="P445" s="328"/>
      <c r="Q445" s="328"/>
      <c r="R445" s="328"/>
      <c r="S445" s="328"/>
      <c r="T445" s="328"/>
      <c r="U445" s="328"/>
      <c r="V445" s="328"/>
      <c r="W445" s="328"/>
      <c r="X445" s="328"/>
      <c r="Y445" s="329"/>
      <c r="Z445" s="336"/>
      <c r="AA445" s="337"/>
      <c r="AB445" s="337"/>
      <c r="AC445" s="337"/>
      <c r="AD445" s="338"/>
      <c r="AE445" s="336"/>
      <c r="AF445" s="337"/>
      <c r="AG445" s="337"/>
      <c r="AH445" s="337"/>
      <c r="AI445" s="337"/>
      <c r="AJ445" s="337"/>
      <c r="AK445" s="300"/>
      <c r="AL445" s="301"/>
      <c r="AM445" s="301"/>
      <c r="AN445" s="301"/>
      <c r="AO445" s="301"/>
      <c r="AP445" s="301"/>
      <c r="AQ445" s="301"/>
      <c r="AR445" s="301"/>
      <c r="AS445" s="301"/>
      <c r="AT445" s="301"/>
      <c r="AU445" s="301"/>
      <c r="AV445" s="301"/>
      <c r="AW445" s="301"/>
      <c r="AX445" s="302"/>
      <c r="AY445" s="407"/>
      <c r="AZ445" s="304"/>
      <c r="BA445" s="304"/>
      <c r="BB445" s="408"/>
      <c r="BC445" s="306">
        <f t="shared" si="22"/>
        <v>0</v>
      </c>
      <c r="BD445" s="307"/>
      <c r="BE445" s="307"/>
      <c r="BF445" s="308"/>
      <c r="BG445" s="309"/>
      <c r="BH445" s="310"/>
      <c r="BI445" s="310"/>
      <c r="BJ445" s="311"/>
      <c r="BK445" s="312">
        <f t="shared" si="23"/>
        <v>0</v>
      </c>
      <c r="BL445" s="313"/>
      <c r="BM445" s="313"/>
      <c r="BN445" s="313"/>
      <c r="BO445" s="313"/>
      <c r="BP445" s="314"/>
      <c r="BQ445" s="294"/>
      <c r="BR445" s="295"/>
      <c r="BS445" s="295"/>
      <c r="BT445" s="295"/>
      <c r="BU445" s="295"/>
      <c r="BV445" s="295"/>
      <c r="BW445" s="296"/>
      <c r="BX445" s="294"/>
      <c r="BY445" s="295"/>
      <c r="BZ445" s="295"/>
      <c r="CA445" s="295"/>
      <c r="CB445" s="295"/>
      <c r="CC445" s="296"/>
      <c r="CD445" s="294"/>
      <c r="CE445" s="295"/>
      <c r="CF445" s="295"/>
      <c r="CG445" s="295"/>
      <c r="CH445" s="295"/>
      <c r="CI445" s="296"/>
    </row>
    <row r="446" spans="1:87" ht="18" customHeight="1" x14ac:dyDescent="0.25">
      <c r="A446" s="75"/>
      <c r="B446" s="327"/>
      <c r="C446" s="328"/>
      <c r="D446" s="328"/>
      <c r="E446" s="328"/>
      <c r="F446" s="328"/>
      <c r="G446" s="328"/>
      <c r="H446" s="328"/>
      <c r="I446" s="328"/>
      <c r="J446" s="328"/>
      <c r="K446" s="328"/>
      <c r="L446" s="328"/>
      <c r="M446" s="328"/>
      <c r="N446" s="328"/>
      <c r="O446" s="328"/>
      <c r="P446" s="328"/>
      <c r="Q446" s="328"/>
      <c r="R446" s="328"/>
      <c r="S446" s="328"/>
      <c r="T446" s="328"/>
      <c r="U446" s="328"/>
      <c r="V446" s="328"/>
      <c r="W446" s="328"/>
      <c r="X446" s="328"/>
      <c r="Y446" s="329"/>
      <c r="Z446" s="336"/>
      <c r="AA446" s="337"/>
      <c r="AB446" s="337"/>
      <c r="AC446" s="337"/>
      <c r="AD446" s="338"/>
      <c r="AE446" s="336"/>
      <c r="AF446" s="337"/>
      <c r="AG446" s="337"/>
      <c r="AH446" s="337"/>
      <c r="AI446" s="337"/>
      <c r="AJ446" s="337"/>
      <c r="AK446" s="300"/>
      <c r="AL446" s="301"/>
      <c r="AM446" s="301"/>
      <c r="AN446" s="301"/>
      <c r="AO446" s="301"/>
      <c r="AP446" s="301"/>
      <c r="AQ446" s="301"/>
      <c r="AR446" s="301"/>
      <c r="AS446" s="301"/>
      <c r="AT446" s="301"/>
      <c r="AU446" s="301"/>
      <c r="AV446" s="301"/>
      <c r="AW446" s="301"/>
      <c r="AX446" s="302"/>
      <c r="AY446" s="407"/>
      <c r="AZ446" s="304"/>
      <c r="BA446" s="304"/>
      <c r="BB446" s="408"/>
      <c r="BC446" s="306">
        <f t="shared" si="22"/>
        <v>0</v>
      </c>
      <c r="BD446" s="307"/>
      <c r="BE446" s="307"/>
      <c r="BF446" s="308"/>
      <c r="BG446" s="309"/>
      <c r="BH446" s="310"/>
      <c r="BI446" s="310"/>
      <c r="BJ446" s="311"/>
      <c r="BK446" s="312">
        <f t="shared" si="23"/>
        <v>0</v>
      </c>
      <c r="BL446" s="313"/>
      <c r="BM446" s="313"/>
      <c r="BN446" s="313"/>
      <c r="BO446" s="313"/>
      <c r="BP446" s="314"/>
      <c r="BQ446" s="294"/>
      <c r="BR446" s="295"/>
      <c r="BS446" s="295"/>
      <c r="BT446" s="295"/>
      <c r="BU446" s="295"/>
      <c r="BV446" s="295"/>
      <c r="BW446" s="296"/>
      <c r="BX446" s="294"/>
      <c r="BY446" s="295"/>
      <c r="BZ446" s="295"/>
      <c r="CA446" s="295"/>
      <c r="CB446" s="295"/>
      <c r="CC446" s="296"/>
      <c r="CD446" s="294"/>
      <c r="CE446" s="295"/>
      <c r="CF446" s="295"/>
      <c r="CG446" s="295"/>
      <c r="CH446" s="295"/>
      <c r="CI446" s="296"/>
    </row>
    <row r="447" spans="1:87" ht="18" customHeight="1" x14ac:dyDescent="0.25">
      <c r="A447" s="75"/>
      <c r="B447" s="327"/>
      <c r="C447" s="328"/>
      <c r="D447" s="328"/>
      <c r="E447" s="328"/>
      <c r="F447" s="328"/>
      <c r="G447" s="328"/>
      <c r="H447" s="328"/>
      <c r="I447" s="328"/>
      <c r="J447" s="328"/>
      <c r="K447" s="328"/>
      <c r="L447" s="328"/>
      <c r="M447" s="328"/>
      <c r="N447" s="328"/>
      <c r="O447" s="328"/>
      <c r="P447" s="328"/>
      <c r="Q447" s="328"/>
      <c r="R447" s="328"/>
      <c r="S447" s="328"/>
      <c r="T447" s="328"/>
      <c r="U447" s="328"/>
      <c r="V447" s="328"/>
      <c r="W447" s="328"/>
      <c r="X447" s="328"/>
      <c r="Y447" s="329"/>
      <c r="Z447" s="336"/>
      <c r="AA447" s="337"/>
      <c r="AB447" s="337"/>
      <c r="AC447" s="337"/>
      <c r="AD447" s="338"/>
      <c r="AE447" s="336"/>
      <c r="AF447" s="337"/>
      <c r="AG447" s="337"/>
      <c r="AH447" s="337"/>
      <c r="AI447" s="337"/>
      <c r="AJ447" s="337"/>
      <c r="AK447" s="300"/>
      <c r="AL447" s="301"/>
      <c r="AM447" s="301"/>
      <c r="AN447" s="301"/>
      <c r="AO447" s="301"/>
      <c r="AP447" s="301"/>
      <c r="AQ447" s="301"/>
      <c r="AR447" s="301"/>
      <c r="AS447" s="301"/>
      <c r="AT447" s="301"/>
      <c r="AU447" s="301"/>
      <c r="AV447" s="301"/>
      <c r="AW447" s="301"/>
      <c r="AX447" s="302"/>
      <c r="AY447" s="407"/>
      <c r="AZ447" s="304"/>
      <c r="BA447" s="304"/>
      <c r="BB447" s="408"/>
      <c r="BC447" s="306">
        <f t="shared" si="22"/>
        <v>0</v>
      </c>
      <c r="BD447" s="307"/>
      <c r="BE447" s="307"/>
      <c r="BF447" s="308"/>
      <c r="BG447" s="309"/>
      <c r="BH447" s="310"/>
      <c r="BI447" s="310"/>
      <c r="BJ447" s="311"/>
      <c r="BK447" s="312">
        <f t="shared" si="23"/>
        <v>0</v>
      </c>
      <c r="BL447" s="313"/>
      <c r="BM447" s="313"/>
      <c r="BN447" s="313"/>
      <c r="BO447" s="313"/>
      <c r="BP447" s="314"/>
      <c r="BQ447" s="294"/>
      <c r="BR447" s="295"/>
      <c r="BS447" s="295"/>
      <c r="BT447" s="295"/>
      <c r="BU447" s="295"/>
      <c r="BV447" s="295"/>
      <c r="BW447" s="296"/>
      <c r="BX447" s="294"/>
      <c r="BY447" s="295"/>
      <c r="BZ447" s="295"/>
      <c r="CA447" s="295"/>
      <c r="CB447" s="295"/>
      <c r="CC447" s="296"/>
      <c r="CD447" s="294"/>
      <c r="CE447" s="295"/>
      <c r="CF447" s="295"/>
      <c r="CG447" s="295"/>
      <c r="CH447" s="295"/>
      <c r="CI447" s="296"/>
    </row>
    <row r="448" spans="1:87" ht="18" customHeight="1" thickBot="1" x14ac:dyDescent="0.3">
      <c r="A448" s="75"/>
      <c r="B448" s="330"/>
      <c r="C448" s="331"/>
      <c r="D448" s="331"/>
      <c r="E448" s="331"/>
      <c r="F448" s="331"/>
      <c r="G448" s="331"/>
      <c r="H448" s="331"/>
      <c r="I448" s="331"/>
      <c r="J448" s="331"/>
      <c r="K448" s="331"/>
      <c r="L448" s="331"/>
      <c r="M448" s="331"/>
      <c r="N448" s="331"/>
      <c r="O448" s="331"/>
      <c r="P448" s="331"/>
      <c r="Q448" s="331"/>
      <c r="R448" s="331"/>
      <c r="S448" s="331"/>
      <c r="T448" s="331"/>
      <c r="U448" s="331"/>
      <c r="V448" s="331"/>
      <c r="W448" s="331"/>
      <c r="X448" s="331"/>
      <c r="Y448" s="332"/>
      <c r="Z448" s="339"/>
      <c r="AA448" s="340"/>
      <c r="AB448" s="340"/>
      <c r="AC448" s="340"/>
      <c r="AD448" s="341"/>
      <c r="AE448" s="339"/>
      <c r="AF448" s="340"/>
      <c r="AG448" s="340"/>
      <c r="AH448" s="340"/>
      <c r="AI448" s="340"/>
      <c r="AJ448" s="340"/>
      <c r="AK448" s="392"/>
      <c r="AL448" s="393"/>
      <c r="AM448" s="393"/>
      <c r="AN448" s="393"/>
      <c r="AO448" s="393"/>
      <c r="AP448" s="393"/>
      <c r="AQ448" s="393"/>
      <c r="AR448" s="393"/>
      <c r="AS448" s="393"/>
      <c r="AT448" s="393"/>
      <c r="AU448" s="393"/>
      <c r="AV448" s="393"/>
      <c r="AW448" s="393"/>
      <c r="AX448" s="394"/>
      <c r="AY448" s="411"/>
      <c r="AZ448" s="396"/>
      <c r="BA448" s="396"/>
      <c r="BB448" s="412"/>
      <c r="BC448" s="398">
        <f t="shared" si="22"/>
        <v>0</v>
      </c>
      <c r="BD448" s="399"/>
      <c r="BE448" s="399"/>
      <c r="BF448" s="400"/>
      <c r="BG448" s="401"/>
      <c r="BH448" s="402"/>
      <c r="BI448" s="402"/>
      <c r="BJ448" s="403"/>
      <c r="BK448" s="404">
        <f t="shared" si="23"/>
        <v>0</v>
      </c>
      <c r="BL448" s="405"/>
      <c r="BM448" s="405"/>
      <c r="BN448" s="405"/>
      <c r="BO448" s="405"/>
      <c r="BP448" s="406"/>
      <c r="BQ448" s="297"/>
      <c r="BR448" s="298"/>
      <c r="BS448" s="298"/>
      <c r="BT448" s="298"/>
      <c r="BU448" s="298"/>
      <c r="BV448" s="298"/>
      <c r="BW448" s="299"/>
      <c r="BX448" s="297"/>
      <c r="BY448" s="298"/>
      <c r="BZ448" s="298"/>
      <c r="CA448" s="298"/>
      <c r="CB448" s="298"/>
      <c r="CC448" s="299"/>
      <c r="CD448" s="297"/>
      <c r="CE448" s="298"/>
      <c r="CF448" s="298"/>
      <c r="CG448" s="298"/>
      <c r="CH448" s="298"/>
      <c r="CI448" s="299"/>
    </row>
    <row r="449" spans="1:87" ht="18" customHeight="1" thickBot="1" x14ac:dyDescent="0.3">
      <c r="A449" s="75"/>
      <c r="B449" s="377"/>
      <c r="C449" s="378"/>
      <c r="D449" s="378"/>
      <c r="E449" s="378"/>
      <c r="F449" s="378"/>
      <c r="G449" s="378"/>
      <c r="H449" s="378"/>
      <c r="I449" s="378"/>
      <c r="J449" s="378"/>
      <c r="K449" s="378"/>
      <c r="L449" s="378"/>
      <c r="M449" s="378"/>
      <c r="N449" s="378"/>
      <c r="O449" s="378"/>
      <c r="P449" s="378"/>
      <c r="Q449" s="378"/>
      <c r="R449" s="378"/>
      <c r="S449" s="378"/>
      <c r="T449" s="378"/>
      <c r="U449" s="378"/>
      <c r="V449" s="378"/>
      <c r="W449" s="378"/>
      <c r="X449" s="378"/>
      <c r="Y449" s="378"/>
      <c r="Z449" s="378"/>
      <c r="AA449" s="378"/>
      <c r="AB449" s="378"/>
      <c r="AC449" s="378"/>
      <c r="AD449" s="378"/>
      <c r="AE449" s="378"/>
      <c r="AF449" s="378"/>
      <c r="AG449" s="378"/>
      <c r="AH449" s="378"/>
      <c r="AI449" s="378"/>
      <c r="AJ449" s="379"/>
      <c r="AK449" s="380" t="s">
        <v>3</v>
      </c>
      <c r="AL449" s="381"/>
      <c r="AM449" s="381"/>
      <c r="AN449" s="381"/>
      <c r="AO449" s="381"/>
      <c r="AP449" s="381"/>
      <c r="AQ449" s="381"/>
      <c r="AR449" s="381"/>
      <c r="AS449" s="381"/>
      <c r="AT449" s="381"/>
      <c r="AU449" s="381"/>
      <c r="AV449" s="381"/>
      <c r="AW449" s="381"/>
      <c r="AX449" s="381"/>
      <c r="AY449" s="382"/>
      <c r="AZ449" s="382"/>
      <c r="BA449" s="382"/>
      <c r="BB449" s="382"/>
      <c r="BC449" s="382"/>
      <c r="BD449" s="382"/>
      <c r="BE449" s="382"/>
      <c r="BF449" s="382"/>
      <c r="BG449" s="382"/>
      <c r="BH449" s="382"/>
      <c r="BI449" s="382"/>
      <c r="BJ449" s="383"/>
      <c r="BK449" s="384">
        <f>SUM(BK419:BK448)</f>
        <v>0</v>
      </c>
      <c r="BL449" s="385"/>
      <c r="BM449" s="385"/>
      <c r="BN449" s="385"/>
      <c r="BO449" s="385"/>
      <c r="BP449" s="386"/>
      <c r="BQ449" s="387" t="s">
        <v>100</v>
      </c>
      <c r="BR449" s="388"/>
      <c r="BS449" s="388"/>
      <c r="BT449" s="388"/>
      <c r="BU449" s="388"/>
      <c r="BV449" s="388"/>
      <c r="BW449" s="388"/>
      <c r="BX449" s="388"/>
      <c r="BY449" s="388"/>
      <c r="BZ449" s="388"/>
      <c r="CA449" s="388"/>
      <c r="CB449" s="388"/>
      <c r="CC449" s="389"/>
      <c r="CD449" s="390">
        <f>+CD419*AE419</f>
        <v>0</v>
      </c>
      <c r="CE449" s="390"/>
      <c r="CF449" s="390"/>
      <c r="CG449" s="390"/>
      <c r="CH449" s="390"/>
      <c r="CI449" s="391"/>
    </row>
    <row r="450" spans="1:87" ht="18" customHeight="1" thickBot="1" x14ac:dyDescent="0.3">
      <c r="A450" s="75"/>
      <c r="B450" s="76"/>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c r="AE450" s="76"/>
      <c r="AF450" s="76"/>
      <c r="AG450" s="76"/>
      <c r="AH450" s="76"/>
      <c r="AI450" s="76"/>
      <c r="AJ450" s="76"/>
      <c r="BG450" s="78"/>
      <c r="BH450" s="78"/>
      <c r="BI450" s="78"/>
      <c r="BJ450" s="78"/>
      <c r="BK450" s="79"/>
      <c r="BL450" s="79"/>
      <c r="BM450" s="79"/>
      <c r="BN450" s="79"/>
      <c r="BO450" s="79"/>
      <c r="BP450" s="79"/>
      <c r="BQ450" s="79"/>
      <c r="BR450" s="79"/>
      <c r="BS450" s="79"/>
      <c r="BT450" s="79"/>
      <c r="BU450" s="79"/>
      <c r="BV450" s="79"/>
      <c r="BW450" s="79"/>
      <c r="BX450" s="79"/>
      <c r="BY450" s="79"/>
      <c r="BZ450" s="79"/>
      <c r="CA450" s="79"/>
      <c r="CB450" s="79"/>
      <c r="CC450" s="79"/>
      <c r="CD450" s="79"/>
      <c r="CE450" s="79"/>
      <c r="CF450" s="79"/>
      <c r="CG450" s="79"/>
      <c r="CH450" s="79"/>
      <c r="CI450" s="79"/>
    </row>
    <row r="451" spans="1:87" ht="18" customHeight="1" x14ac:dyDescent="0.25">
      <c r="A451" s="75"/>
      <c r="B451" s="348" t="s">
        <v>0</v>
      </c>
      <c r="C451" s="349"/>
      <c r="D451" s="349"/>
      <c r="E451" s="349"/>
      <c r="F451" s="349"/>
      <c r="G451" s="349"/>
      <c r="H451" s="349"/>
      <c r="I451" s="349"/>
      <c r="J451" s="349"/>
      <c r="K451" s="349"/>
      <c r="L451" s="349"/>
      <c r="M451" s="349"/>
      <c r="N451" s="349"/>
      <c r="O451" s="349"/>
      <c r="P451" s="349"/>
      <c r="Q451" s="349"/>
      <c r="R451" s="349"/>
      <c r="S451" s="349"/>
      <c r="T451" s="349"/>
      <c r="U451" s="349"/>
      <c r="V451" s="349"/>
      <c r="W451" s="349"/>
      <c r="X451" s="349"/>
      <c r="Y451" s="350"/>
      <c r="Z451" s="348" t="s">
        <v>80</v>
      </c>
      <c r="AA451" s="349"/>
      <c r="AB451" s="349"/>
      <c r="AC451" s="349"/>
      <c r="AD451" s="350"/>
      <c r="AE451" s="357" t="s">
        <v>79</v>
      </c>
      <c r="AF451" s="358"/>
      <c r="AG451" s="358"/>
      <c r="AH451" s="358"/>
      <c r="AI451" s="358"/>
      <c r="AJ451" s="359"/>
      <c r="AK451" s="357" t="s">
        <v>81</v>
      </c>
      <c r="AL451" s="358"/>
      <c r="AM451" s="358"/>
      <c r="AN451" s="358"/>
      <c r="AO451" s="358"/>
      <c r="AP451" s="358"/>
      <c r="AQ451" s="358"/>
      <c r="AR451" s="358"/>
      <c r="AS451" s="358"/>
      <c r="AT451" s="358"/>
      <c r="AU451" s="358"/>
      <c r="AV451" s="358"/>
      <c r="AW451" s="358"/>
      <c r="AX451" s="359"/>
      <c r="AY451" s="357" t="s">
        <v>1</v>
      </c>
      <c r="AZ451" s="358"/>
      <c r="BA451" s="358"/>
      <c r="BB451" s="359"/>
      <c r="BC451" s="348" t="s">
        <v>104</v>
      </c>
      <c r="BD451" s="349"/>
      <c r="BE451" s="349"/>
      <c r="BF451" s="350"/>
      <c r="BG451" s="366" t="s">
        <v>82</v>
      </c>
      <c r="BH451" s="367"/>
      <c r="BI451" s="367"/>
      <c r="BJ451" s="368"/>
      <c r="BK451" s="315" t="s">
        <v>99</v>
      </c>
      <c r="BL451" s="316"/>
      <c r="BM451" s="316"/>
      <c r="BN451" s="316"/>
      <c r="BO451" s="316"/>
      <c r="BP451" s="317"/>
      <c r="BQ451" s="315" t="s">
        <v>83</v>
      </c>
      <c r="BR451" s="316"/>
      <c r="BS451" s="316"/>
      <c r="BT451" s="316"/>
      <c r="BU451" s="316"/>
      <c r="BV451" s="316"/>
      <c r="BW451" s="317"/>
      <c r="BX451" s="315" t="s">
        <v>84</v>
      </c>
      <c r="BY451" s="316"/>
      <c r="BZ451" s="316"/>
      <c r="CA451" s="316"/>
      <c r="CB451" s="316"/>
      <c r="CC451" s="317"/>
      <c r="CD451" s="315" t="s">
        <v>85</v>
      </c>
      <c r="CE451" s="316"/>
      <c r="CF451" s="316"/>
      <c r="CG451" s="316"/>
      <c r="CH451" s="316"/>
      <c r="CI451" s="317"/>
    </row>
    <row r="452" spans="1:87" ht="18" customHeight="1" x14ac:dyDescent="0.25">
      <c r="A452" s="75"/>
      <c r="B452" s="351"/>
      <c r="C452" s="352"/>
      <c r="D452" s="352"/>
      <c r="E452" s="352"/>
      <c r="F452" s="352"/>
      <c r="G452" s="352"/>
      <c r="H452" s="352"/>
      <c r="I452" s="352"/>
      <c r="J452" s="352"/>
      <c r="K452" s="352"/>
      <c r="L452" s="352"/>
      <c r="M452" s="352"/>
      <c r="N452" s="352"/>
      <c r="O452" s="352"/>
      <c r="P452" s="352"/>
      <c r="Q452" s="352"/>
      <c r="R452" s="352"/>
      <c r="S452" s="352"/>
      <c r="T452" s="352"/>
      <c r="U452" s="352"/>
      <c r="V452" s="352"/>
      <c r="W452" s="352"/>
      <c r="X452" s="352"/>
      <c r="Y452" s="353"/>
      <c r="Z452" s="351"/>
      <c r="AA452" s="352"/>
      <c r="AB452" s="352"/>
      <c r="AC452" s="352"/>
      <c r="AD452" s="353"/>
      <c r="AE452" s="360"/>
      <c r="AF452" s="361"/>
      <c r="AG452" s="361"/>
      <c r="AH452" s="361"/>
      <c r="AI452" s="361"/>
      <c r="AJ452" s="362"/>
      <c r="AK452" s="360"/>
      <c r="AL452" s="361"/>
      <c r="AM452" s="361"/>
      <c r="AN452" s="361"/>
      <c r="AO452" s="361"/>
      <c r="AP452" s="361"/>
      <c r="AQ452" s="361"/>
      <c r="AR452" s="361"/>
      <c r="AS452" s="361"/>
      <c r="AT452" s="361"/>
      <c r="AU452" s="361"/>
      <c r="AV452" s="361"/>
      <c r="AW452" s="361"/>
      <c r="AX452" s="362"/>
      <c r="AY452" s="360"/>
      <c r="AZ452" s="361"/>
      <c r="BA452" s="361"/>
      <c r="BB452" s="362"/>
      <c r="BC452" s="351"/>
      <c r="BD452" s="352"/>
      <c r="BE452" s="352"/>
      <c r="BF452" s="353"/>
      <c r="BG452" s="369"/>
      <c r="BH452" s="370"/>
      <c r="BI452" s="370"/>
      <c r="BJ452" s="371"/>
      <c r="BK452" s="318"/>
      <c r="BL452" s="319"/>
      <c r="BM452" s="319"/>
      <c r="BN452" s="319"/>
      <c r="BO452" s="319"/>
      <c r="BP452" s="320"/>
      <c r="BQ452" s="318"/>
      <c r="BR452" s="319"/>
      <c r="BS452" s="319"/>
      <c r="BT452" s="319"/>
      <c r="BU452" s="319"/>
      <c r="BV452" s="319"/>
      <c r="BW452" s="320"/>
      <c r="BX452" s="318"/>
      <c r="BY452" s="319"/>
      <c r="BZ452" s="319"/>
      <c r="CA452" s="319"/>
      <c r="CB452" s="319"/>
      <c r="CC452" s="320"/>
      <c r="CD452" s="318"/>
      <c r="CE452" s="319"/>
      <c r="CF452" s="319"/>
      <c r="CG452" s="319"/>
      <c r="CH452" s="319"/>
      <c r="CI452" s="320"/>
    </row>
    <row r="453" spans="1:87" ht="18" customHeight="1" thickBot="1" x14ac:dyDescent="0.3">
      <c r="A453" s="75"/>
      <c r="B453" s="354"/>
      <c r="C453" s="355"/>
      <c r="D453" s="355"/>
      <c r="E453" s="355"/>
      <c r="F453" s="355"/>
      <c r="G453" s="355"/>
      <c r="H453" s="355"/>
      <c r="I453" s="355"/>
      <c r="J453" s="355"/>
      <c r="K453" s="355"/>
      <c r="L453" s="355"/>
      <c r="M453" s="355"/>
      <c r="N453" s="355"/>
      <c r="O453" s="355"/>
      <c r="P453" s="355"/>
      <c r="Q453" s="355"/>
      <c r="R453" s="355"/>
      <c r="S453" s="355"/>
      <c r="T453" s="355"/>
      <c r="U453" s="355"/>
      <c r="V453" s="355"/>
      <c r="W453" s="355"/>
      <c r="X453" s="355"/>
      <c r="Y453" s="356"/>
      <c r="Z453" s="354"/>
      <c r="AA453" s="355"/>
      <c r="AB453" s="355"/>
      <c r="AC453" s="355"/>
      <c r="AD453" s="356"/>
      <c r="AE453" s="363"/>
      <c r="AF453" s="364"/>
      <c r="AG453" s="364"/>
      <c r="AH453" s="364"/>
      <c r="AI453" s="364"/>
      <c r="AJ453" s="365"/>
      <c r="AK453" s="360"/>
      <c r="AL453" s="361"/>
      <c r="AM453" s="361"/>
      <c r="AN453" s="361"/>
      <c r="AO453" s="361"/>
      <c r="AP453" s="361"/>
      <c r="AQ453" s="361"/>
      <c r="AR453" s="361"/>
      <c r="AS453" s="361"/>
      <c r="AT453" s="361"/>
      <c r="AU453" s="361"/>
      <c r="AV453" s="361"/>
      <c r="AW453" s="361"/>
      <c r="AX453" s="362"/>
      <c r="AY453" s="360"/>
      <c r="AZ453" s="361"/>
      <c r="BA453" s="361"/>
      <c r="BB453" s="362"/>
      <c r="BC453" s="351"/>
      <c r="BD453" s="352"/>
      <c r="BE453" s="352"/>
      <c r="BF453" s="353"/>
      <c r="BG453" s="369"/>
      <c r="BH453" s="370"/>
      <c r="BI453" s="370"/>
      <c r="BJ453" s="371"/>
      <c r="BK453" s="318"/>
      <c r="BL453" s="319"/>
      <c r="BM453" s="319"/>
      <c r="BN453" s="319"/>
      <c r="BO453" s="319"/>
      <c r="BP453" s="320"/>
      <c r="BQ453" s="321"/>
      <c r="BR453" s="322"/>
      <c r="BS453" s="322"/>
      <c r="BT453" s="322"/>
      <c r="BU453" s="322"/>
      <c r="BV453" s="322"/>
      <c r="BW453" s="323"/>
      <c r="BX453" s="321"/>
      <c r="BY453" s="322"/>
      <c r="BZ453" s="322"/>
      <c r="CA453" s="322"/>
      <c r="CB453" s="322"/>
      <c r="CC453" s="323"/>
      <c r="CD453" s="321"/>
      <c r="CE453" s="322"/>
      <c r="CF453" s="322"/>
      <c r="CG453" s="322"/>
      <c r="CH453" s="322"/>
      <c r="CI453" s="323"/>
    </row>
    <row r="454" spans="1:87" ht="18" customHeight="1" x14ac:dyDescent="0.25">
      <c r="A454" s="75"/>
      <c r="B454" s="324"/>
      <c r="C454" s="325"/>
      <c r="D454" s="325"/>
      <c r="E454" s="325"/>
      <c r="F454" s="325"/>
      <c r="G454" s="325"/>
      <c r="H454" s="325"/>
      <c r="I454" s="325"/>
      <c r="J454" s="325"/>
      <c r="K454" s="325"/>
      <c r="L454" s="325"/>
      <c r="M454" s="325"/>
      <c r="N454" s="325"/>
      <c r="O454" s="325"/>
      <c r="P454" s="325"/>
      <c r="Q454" s="325"/>
      <c r="R454" s="325"/>
      <c r="S454" s="325"/>
      <c r="T454" s="325"/>
      <c r="U454" s="325"/>
      <c r="V454" s="325"/>
      <c r="W454" s="325"/>
      <c r="X454" s="325"/>
      <c r="Y454" s="326"/>
      <c r="Z454" s="333"/>
      <c r="AA454" s="334"/>
      <c r="AB454" s="334"/>
      <c r="AC454" s="334"/>
      <c r="AD454" s="335"/>
      <c r="AE454" s="333"/>
      <c r="AF454" s="334"/>
      <c r="AG454" s="334"/>
      <c r="AH454" s="334"/>
      <c r="AI454" s="334"/>
      <c r="AJ454" s="334"/>
      <c r="AK454" s="342"/>
      <c r="AL454" s="343"/>
      <c r="AM454" s="343"/>
      <c r="AN454" s="343"/>
      <c r="AO454" s="343"/>
      <c r="AP454" s="343"/>
      <c r="AQ454" s="343"/>
      <c r="AR454" s="343"/>
      <c r="AS454" s="343"/>
      <c r="AT454" s="343"/>
      <c r="AU454" s="343"/>
      <c r="AV454" s="343"/>
      <c r="AW454" s="343"/>
      <c r="AX454" s="344"/>
      <c r="AY454" s="409"/>
      <c r="AZ454" s="346"/>
      <c r="BA454" s="346"/>
      <c r="BB454" s="410"/>
      <c r="BC454" s="345">
        <f>+$AE$454*AY454</f>
        <v>0</v>
      </c>
      <c r="BD454" s="346"/>
      <c r="BE454" s="346"/>
      <c r="BF454" s="347"/>
      <c r="BG454" s="285"/>
      <c r="BH454" s="286"/>
      <c r="BI454" s="286"/>
      <c r="BJ454" s="287"/>
      <c r="BK454" s="288">
        <f>+AY454*BG454</f>
        <v>0</v>
      </c>
      <c r="BL454" s="289"/>
      <c r="BM454" s="289"/>
      <c r="BN454" s="289"/>
      <c r="BO454" s="289"/>
      <c r="BP454" s="290"/>
      <c r="BQ454" s="291"/>
      <c r="BR454" s="292"/>
      <c r="BS454" s="292"/>
      <c r="BT454" s="292"/>
      <c r="BU454" s="292"/>
      <c r="BV454" s="292"/>
      <c r="BW454" s="293"/>
      <c r="BX454" s="291">
        <f>+(((BK484+BQ454)*30)/70)</f>
        <v>0</v>
      </c>
      <c r="BY454" s="292"/>
      <c r="BZ454" s="292"/>
      <c r="CA454" s="292"/>
      <c r="CB454" s="292"/>
      <c r="CC454" s="293"/>
      <c r="CD454" s="291">
        <f>+BK484+BQ454+BX454</f>
        <v>0</v>
      </c>
      <c r="CE454" s="292"/>
      <c r="CF454" s="292"/>
      <c r="CG454" s="292"/>
      <c r="CH454" s="292"/>
      <c r="CI454" s="293"/>
    </row>
    <row r="455" spans="1:87" ht="18" customHeight="1" x14ac:dyDescent="0.25">
      <c r="A455" s="75"/>
      <c r="B455" s="327"/>
      <c r="C455" s="328"/>
      <c r="D455" s="328"/>
      <c r="E455" s="328"/>
      <c r="F455" s="328"/>
      <c r="G455" s="328"/>
      <c r="H455" s="328"/>
      <c r="I455" s="328"/>
      <c r="J455" s="328"/>
      <c r="K455" s="328"/>
      <c r="L455" s="328"/>
      <c r="M455" s="328"/>
      <c r="N455" s="328"/>
      <c r="O455" s="328"/>
      <c r="P455" s="328"/>
      <c r="Q455" s="328"/>
      <c r="R455" s="328"/>
      <c r="S455" s="328"/>
      <c r="T455" s="328"/>
      <c r="U455" s="328"/>
      <c r="V455" s="328"/>
      <c r="W455" s="328"/>
      <c r="X455" s="328"/>
      <c r="Y455" s="329"/>
      <c r="Z455" s="336"/>
      <c r="AA455" s="337"/>
      <c r="AB455" s="337"/>
      <c r="AC455" s="337"/>
      <c r="AD455" s="338"/>
      <c r="AE455" s="336"/>
      <c r="AF455" s="337"/>
      <c r="AG455" s="337"/>
      <c r="AH455" s="337"/>
      <c r="AI455" s="337"/>
      <c r="AJ455" s="337"/>
      <c r="AK455" s="300"/>
      <c r="AL455" s="301"/>
      <c r="AM455" s="301"/>
      <c r="AN455" s="301"/>
      <c r="AO455" s="301"/>
      <c r="AP455" s="301"/>
      <c r="AQ455" s="301"/>
      <c r="AR455" s="301"/>
      <c r="AS455" s="301"/>
      <c r="AT455" s="301"/>
      <c r="AU455" s="301"/>
      <c r="AV455" s="301"/>
      <c r="AW455" s="301"/>
      <c r="AX455" s="302"/>
      <c r="AY455" s="407"/>
      <c r="AZ455" s="304"/>
      <c r="BA455" s="304"/>
      <c r="BB455" s="408"/>
      <c r="BC455" s="306">
        <f t="shared" ref="BC455:BC483" si="24">+$AE$454*AY455</f>
        <v>0</v>
      </c>
      <c r="BD455" s="307"/>
      <c r="BE455" s="307"/>
      <c r="BF455" s="308"/>
      <c r="BG455" s="309"/>
      <c r="BH455" s="310"/>
      <c r="BI455" s="310"/>
      <c r="BJ455" s="311"/>
      <c r="BK455" s="312">
        <f t="shared" ref="BK455:BK483" si="25">+AY455*BG455</f>
        <v>0</v>
      </c>
      <c r="BL455" s="313"/>
      <c r="BM455" s="313"/>
      <c r="BN455" s="313"/>
      <c r="BO455" s="313"/>
      <c r="BP455" s="314"/>
      <c r="BQ455" s="294"/>
      <c r="BR455" s="295"/>
      <c r="BS455" s="295"/>
      <c r="BT455" s="295"/>
      <c r="BU455" s="295"/>
      <c r="BV455" s="295"/>
      <c r="BW455" s="296"/>
      <c r="BX455" s="294"/>
      <c r="BY455" s="295"/>
      <c r="BZ455" s="295"/>
      <c r="CA455" s="295"/>
      <c r="CB455" s="295"/>
      <c r="CC455" s="296"/>
      <c r="CD455" s="294"/>
      <c r="CE455" s="295"/>
      <c r="CF455" s="295"/>
      <c r="CG455" s="295"/>
      <c r="CH455" s="295"/>
      <c r="CI455" s="296"/>
    </row>
    <row r="456" spans="1:87" ht="18" customHeight="1" x14ac:dyDescent="0.25">
      <c r="A456" s="75"/>
      <c r="B456" s="327"/>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9"/>
      <c r="Z456" s="336"/>
      <c r="AA456" s="337"/>
      <c r="AB456" s="337"/>
      <c r="AC456" s="337"/>
      <c r="AD456" s="338"/>
      <c r="AE456" s="336"/>
      <c r="AF456" s="337"/>
      <c r="AG456" s="337"/>
      <c r="AH456" s="337"/>
      <c r="AI456" s="337"/>
      <c r="AJ456" s="337"/>
      <c r="AK456" s="300"/>
      <c r="AL456" s="301"/>
      <c r="AM456" s="301"/>
      <c r="AN456" s="301"/>
      <c r="AO456" s="301"/>
      <c r="AP456" s="301"/>
      <c r="AQ456" s="301"/>
      <c r="AR456" s="301"/>
      <c r="AS456" s="301"/>
      <c r="AT456" s="301"/>
      <c r="AU456" s="301"/>
      <c r="AV456" s="301"/>
      <c r="AW456" s="301"/>
      <c r="AX456" s="302"/>
      <c r="AY456" s="407"/>
      <c r="AZ456" s="304"/>
      <c r="BA456" s="304"/>
      <c r="BB456" s="408"/>
      <c r="BC456" s="306">
        <f t="shared" si="24"/>
        <v>0</v>
      </c>
      <c r="BD456" s="307"/>
      <c r="BE456" s="307"/>
      <c r="BF456" s="308"/>
      <c r="BG456" s="309"/>
      <c r="BH456" s="310"/>
      <c r="BI456" s="310"/>
      <c r="BJ456" s="311"/>
      <c r="BK456" s="312">
        <f t="shared" si="25"/>
        <v>0</v>
      </c>
      <c r="BL456" s="313"/>
      <c r="BM456" s="313"/>
      <c r="BN456" s="313"/>
      <c r="BO456" s="313"/>
      <c r="BP456" s="314"/>
      <c r="BQ456" s="294"/>
      <c r="BR456" s="295"/>
      <c r="BS456" s="295"/>
      <c r="BT456" s="295"/>
      <c r="BU456" s="295"/>
      <c r="BV456" s="295"/>
      <c r="BW456" s="296"/>
      <c r="BX456" s="294"/>
      <c r="BY456" s="295"/>
      <c r="BZ456" s="295"/>
      <c r="CA456" s="295"/>
      <c r="CB456" s="295"/>
      <c r="CC456" s="296"/>
      <c r="CD456" s="294"/>
      <c r="CE456" s="295"/>
      <c r="CF456" s="295"/>
      <c r="CG456" s="295"/>
      <c r="CH456" s="295"/>
      <c r="CI456" s="296"/>
    </row>
    <row r="457" spans="1:87" ht="18" customHeight="1" x14ac:dyDescent="0.25">
      <c r="A457" s="75"/>
      <c r="B457" s="327"/>
      <c r="C457" s="328"/>
      <c r="D457" s="328"/>
      <c r="E457" s="328"/>
      <c r="F457" s="328"/>
      <c r="G457" s="328"/>
      <c r="H457" s="328"/>
      <c r="I457" s="328"/>
      <c r="J457" s="328"/>
      <c r="K457" s="328"/>
      <c r="L457" s="328"/>
      <c r="M457" s="328"/>
      <c r="N457" s="328"/>
      <c r="O457" s="328"/>
      <c r="P457" s="328"/>
      <c r="Q457" s="328"/>
      <c r="R457" s="328"/>
      <c r="S457" s="328"/>
      <c r="T457" s="328"/>
      <c r="U457" s="328"/>
      <c r="V457" s="328"/>
      <c r="W457" s="328"/>
      <c r="X457" s="328"/>
      <c r="Y457" s="329"/>
      <c r="Z457" s="336"/>
      <c r="AA457" s="337"/>
      <c r="AB457" s="337"/>
      <c r="AC457" s="337"/>
      <c r="AD457" s="338"/>
      <c r="AE457" s="336"/>
      <c r="AF457" s="337"/>
      <c r="AG457" s="337"/>
      <c r="AH457" s="337"/>
      <c r="AI457" s="337"/>
      <c r="AJ457" s="337"/>
      <c r="AK457" s="300"/>
      <c r="AL457" s="301"/>
      <c r="AM457" s="301"/>
      <c r="AN457" s="301"/>
      <c r="AO457" s="301"/>
      <c r="AP457" s="301"/>
      <c r="AQ457" s="301"/>
      <c r="AR457" s="301"/>
      <c r="AS457" s="301"/>
      <c r="AT457" s="301"/>
      <c r="AU457" s="301"/>
      <c r="AV457" s="301"/>
      <c r="AW457" s="301"/>
      <c r="AX457" s="302"/>
      <c r="AY457" s="407"/>
      <c r="AZ457" s="304"/>
      <c r="BA457" s="304"/>
      <c r="BB457" s="408"/>
      <c r="BC457" s="306">
        <f t="shared" si="24"/>
        <v>0</v>
      </c>
      <c r="BD457" s="307"/>
      <c r="BE457" s="307"/>
      <c r="BF457" s="308"/>
      <c r="BG457" s="309"/>
      <c r="BH457" s="310"/>
      <c r="BI457" s="310"/>
      <c r="BJ457" s="311"/>
      <c r="BK457" s="312">
        <f t="shared" si="25"/>
        <v>0</v>
      </c>
      <c r="BL457" s="313"/>
      <c r="BM457" s="313"/>
      <c r="BN457" s="313"/>
      <c r="BO457" s="313"/>
      <c r="BP457" s="314"/>
      <c r="BQ457" s="294"/>
      <c r="BR457" s="295"/>
      <c r="BS457" s="295"/>
      <c r="BT457" s="295"/>
      <c r="BU457" s="295"/>
      <c r="BV457" s="295"/>
      <c r="BW457" s="296"/>
      <c r="BX457" s="294"/>
      <c r="BY457" s="295"/>
      <c r="BZ457" s="295"/>
      <c r="CA457" s="295"/>
      <c r="CB457" s="295"/>
      <c r="CC457" s="296"/>
      <c r="CD457" s="294"/>
      <c r="CE457" s="295"/>
      <c r="CF457" s="295"/>
      <c r="CG457" s="295"/>
      <c r="CH457" s="295"/>
      <c r="CI457" s="296"/>
    </row>
    <row r="458" spans="1:87" ht="18" customHeight="1" x14ac:dyDescent="0.25">
      <c r="A458" s="75"/>
      <c r="B458" s="327"/>
      <c r="C458" s="328"/>
      <c r="D458" s="328"/>
      <c r="E458" s="328"/>
      <c r="F458" s="328"/>
      <c r="G458" s="328"/>
      <c r="H458" s="328"/>
      <c r="I458" s="328"/>
      <c r="J458" s="328"/>
      <c r="K458" s="328"/>
      <c r="L458" s="328"/>
      <c r="M458" s="328"/>
      <c r="N458" s="328"/>
      <c r="O458" s="328"/>
      <c r="P458" s="328"/>
      <c r="Q458" s="328"/>
      <c r="R458" s="328"/>
      <c r="S458" s="328"/>
      <c r="T458" s="328"/>
      <c r="U458" s="328"/>
      <c r="V458" s="328"/>
      <c r="W458" s="328"/>
      <c r="X458" s="328"/>
      <c r="Y458" s="329"/>
      <c r="Z458" s="336"/>
      <c r="AA458" s="337"/>
      <c r="AB458" s="337"/>
      <c r="AC458" s="337"/>
      <c r="AD458" s="338"/>
      <c r="AE458" s="336"/>
      <c r="AF458" s="337"/>
      <c r="AG458" s="337"/>
      <c r="AH458" s="337"/>
      <c r="AI458" s="337"/>
      <c r="AJ458" s="337"/>
      <c r="AK458" s="300"/>
      <c r="AL458" s="301"/>
      <c r="AM458" s="301"/>
      <c r="AN458" s="301"/>
      <c r="AO458" s="301"/>
      <c r="AP458" s="301"/>
      <c r="AQ458" s="301"/>
      <c r="AR458" s="301"/>
      <c r="AS458" s="301"/>
      <c r="AT458" s="301"/>
      <c r="AU458" s="301"/>
      <c r="AV458" s="301"/>
      <c r="AW458" s="301"/>
      <c r="AX458" s="302"/>
      <c r="AY458" s="407"/>
      <c r="AZ458" s="304"/>
      <c r="BA458" s="304"/>
      <c r="BB458" s="408"/>
      <c r="BC458" s="306">
        <f t="shared" si="24"/>
        <v>0</v>
      </c>
      <c r="BD458" s="307"/>
      <c r="BE458" s="307"/>
      <c r="BF458" s="308"/>
      <c r="BG458" s="309"/>
      <c r="BH458" s="310"/>
      <c r="BI458" s="310"/>
      <c r="BJ458" s="311"/>
      <c r="BK458" s="312">
        <f t="shared" si="25"/>
        <v>0</v>
      </c>
      <c r="BL458" s="313"/>
      <c r="BM458" s="313"/>
      <c r="BN458" s="313"/>
      <c r="BO458" s="313"/>
      <c r="BP458" s="314"/>
      <c r="BQ458" s="294"/>
      <c r="BR458" s="295"/>
      <c r="BS458" s="295"/>
      <c r="BT458" s="295"/>
      <c r="BU458" s="295"/>
      <c r="BV458" s="295"/>
      <c r="BW458" s="296"/>
      <c r="BX458" s="294"/>
      <c r="BY458" s="295"/>
      <c r="BZ458" s="295"/>
      <c r="CA458" s="295"/>
      <c r="CB458" s="295"/>
      <c r="CC458" s="296"/>
      <c r="CD458" s="294"/>
      <c r="CE458" s="295"/>
      <c r="CF458" s="295"/>
      <c r="CG458" s="295"/>
      <c r="CH458" s="295"/>
      <c r="CI458" s="296"/>
    </row>
    <row r="459" spans="1:87" ht="18" customHeight="1" x14ac:dyDescent="0.25">
      <c r="A459" s="75"/>
      <c r="B459" s="327"/>
      <c r="C459" s="328"/>
      <c r="D459" s="328"/>
      <c r="E459" s="328"/>
      <c r="F459" s="328"/>
      <c r="G459" s="328"/>
      <c r="H459" s="328"/>
      <c r="I459" s="328"/>
      <c r="J459" s="328"/>
      <c r="K459" s="328"/>
      <c r="L459" s="328"/>
      <c r="M459" s="328"/>
      <c r="N459" s="328"/>
      <c r="O459" s="328"/>
      <c r="P459" s="328"/>
      <c r="Q459" s="328"/>
      <c r="R459" s="328"/>
      <c r="S459" s="328"/>
      <c r="T459" s="328"/>
      <c r="U459" s="328"/>
      <c r="V459" s="328"/>
      <c r="W459" s="328"/>
      <c r="X459" s="328"/>
      <c r="Y459" s="329"/>
      <c r="Z459" s="336"/>
      <c r="AA459" s="337"/>
      <c r="AB459" s="337"/>
      <c r="AC459" s="337"/>
      <c r="AD459" s="338"/>
      <c r="AE459" s="336"/>
      <c r="AF459" s="337"/>
      <c r="AG459" s="337"/>
      <c r="AH459" s="337"/>
      <c r="AI459" s="337"/>
      <c r="AJ459" s="337"/>
      <c r="AK459" s="300"/>
      <c r="AL459" s="301"/>
      <c r="AM459" s="301"/>
      <c r="AN459" s="301"/>
      <c r="AO459" s="301"/>
      <c r="AP459" s="301"/>
      <c r="AQ459" s="301"/>
      <c r="AR459" s="301"/>
      <c r="AS459" s="301"/>
      <c r="AT459" s="301"/>
      <c r="AU459" s="301"/>
      <c r="AV459" s="301"/>
      <c r="AW459" s="301"/>
      <c r="AX459" s="302"/>
      <c r="AY459" s="407"/>
      <c r="AZ459" s="304"/>
      <c r="BA459" s="304"/>
      <c r="BB459" s="408"/>
      <c r="BC459" s="306">
        <f t="shared" si="24"/>
        <v>0</v>
      </c>
      <c r="BD459" s="307"/>
      <c r="BE459" s="307"/>
      <c r="BF459" s="308"/>
      <c r="BG459" s="309"/>
      <c r="BH459" s="310"/>
      <c r="BI459" s="310"/>
      <c r="BJ459" s="311"/>
      <c r="BK459" s="312">
        <f t="shared" si="25"/>
        <v>0</v>
      </c>
      <c r="BL459" s="313"/>
      <c r="BM459" s="313"/>
      <c r="BN459" s="313"/>
      <c r="BO459" s="313"/>
      <c r="BP459" s="314"/>
      <c r="BQ459" s="294"/>
      <c r="BR459" s="295"/>
      <c r="BS459" s="295"/>
      <c r="BT459" s="295"/>
      <c r="BU459" s="295"/>
      <c r="BV459" s="295"/>
      <c r="BW459" s="296"/>
      <c r="BX459" s="294"/>
      <c r="BY459" s="295"/>
      <c r="BZ459" s="295"/>
      <c r="CA459" s="295"/>
      <c r="CB459" s="295"/>
      <c r="CC459" s="296"/>
      <c r="CD459" s="294"/>
      <c r="CE459" s="295"/>
      <c r="CF459" s="295"/>
      <c r="CG459" s="295"/>
      <c r="CH459" s="295"/>
      <c r="CI459" s="296"/>
    </row>
    <row r="460" spans="1:87" ht="18" customHeight="1" x14ac:dyDescent="0.25">
      <c r="A460" s="75"/>
      <c r="B460" s="327"/>
      <c r="C460" s="328"/>
      <c r="D460" s="328"/>
      <c r="E460" s="328"/>
      <c r="F460" s="328"/>
      <c r="G460" s="328"/>
      <c r="H460" s="328"/>
      <c r="I460" s="328"/>
      <c r="J460" s="328"/>
      <c r="K460" s="328"/>
      <c r="L460" s="328"/>
      <c r="M460" s="328"/>
      <c r="N460" s="328"/>
      <c r="O460" s="328"/>
      <c r="P460" s="328"/>
      <c r="Q460" s="328"/>
      <c r="R460" s="328"/>
      <c r="S460" s="328"/>
      <c r="T460" s="328"/>
      <c r="U460" s="328"/>
      <c r="V460" s="328"/>
      <c r="W460" s="328"/>
      <c r="X460" s="328"/>
      <c r="Y460" s="329"/>
      <c r="Z460" s="336"/>
      <c r="AA460" s="337"/>
      <c r="AB460" s="337"/>
      <c r="AC460" s="337"/>
      <c r="AD460" s="338"/>
      <c r="AE460" s="336"/>
      <c r="AF460" s="337"/>
      <c r="AG460" s="337"/>
      <c r="AH460" s="337"/>
      <c r="AI460" s="337"/>
      <c r="AJ460" s="337"/>
      <c r="AK460" s="300"/>
      <c r="AL460" s="301"/>
      <c r="AM460" s="301"/>
      <c r="AN460" s="301"/>
      <c r="AO460" s="301"/>
      <c r="AP460" s="301"/>
      <c r="AQ460" s="301"/>
      <c r="AR460" s="301"/>
      <c r="AS460" s="301"/>
      <c r="AT460" s="301"/>
      <c r="AU460" s="301"/>
      <c r="AV460" s="301"/>
      <c r="AW460" s="301"/>
      <c r="AX460" s="302"/>
      <c r="AY460" s="407"/>
      <c r="AZ460" s="304"/>
      <c r="BA460" s="304"/>
      <c r="BB460" s="408"/>
      <c r="BC460" s="306">
        <f t="shared" si="24"/>
        <v>0</v>
      </c>
      <c r="BD460" s="307"/>
      <c r="BE460" s="307"/>
      <c r="BF460" s="308"/>
      <c r="BG460" s="309"/>
      <c r="BH460" s="310"/>
      <c r="BI460" s="310"/>
      <c r="BJ460" s="311"/>
      <c r="BK460" s="312">
        <f t="shared" si="25"/>
        <v>0</v>
      </c>
      <c r="BL460" s="313"/>
      <c r="BM460" s="313"/>
      <c r="BN460" s="313"/>
      <c r="BO460" s="313"/>
      <c r="BP460" s="314"/>
      <c r="BQ460" s="294"/>
      <c r="BR460" s="295"/>
      <c r="BS460" s="295"/>
      <c r="BT460" s="295"/>
      <c r="BU460" s="295"/>
      <c r="BV460" s="295"/>
      <c r="BW460" s="296"/>
      <c r="BX460" s="294"/>
      <c r="BY460" s="295"/>
      <c r="BZ460" s="295"/>
      <c r="CA460" s="295"/>
      <c r="CB460" s="295"/>
      <c r="CC460" s="296"/>
      <c r="CD460" s="294"/>
      <c r="CE460" s="295"/>
      <c r="CF460" s="295"/>
      <c r="CG460" s="295"/>
      <c r="CH460" s="295"/>
      <c r="CI460" s="296"/>
    </row>
    <row r="461" spans="1:87" ht="18" customHeight="1" x14ac:dyDescent="0.25">
      <c r="A461" s="75"/>
      <c r="B461" s="327"/>
      <c r="C461" s="328"/>
      <c r="D461" s="328"/>
      <c r="E461" s="328"/>
      <c r="F461" s="328"/>
      <c r="G461" s="328"/>
      <c r="H461" s="328"/>
      <c r="I461" s="328"/>
      <c r="J461" s="328"/>
      <c r="K461" s="328"/>
      <c r="L461" s="328"/>
      <c r="M461" s="328"/>
      <c r="N461" s="328"/>
      <c r="O461" s="328"/>
      <c r="P461" s="328"/>
      <c r="Q461" s="328"/>
      <c r="R461" s="328"/>
      <c r="S461" s="328"/>
      <c r="T461" s="328"/>
      <c r="U461" s="328"/>
      <c r="V461" s="328"/>
      <c r="W461" s="328"/>
      <c r="X461" s="328"/>
      <c r="Y461" s="329"/>
      <c r="Z461" s="336"/>
      <c r="AA461" s="337"/>
      <c r="AB461" s="337"/>
      <c r="AC461" s="337"/>
      <c r="AD461" s="338"/>
      <c r="AE461" s="336"/>
      <c r="AF461" s="337"/>
      <c r="AG461" s="337"/>
      <c r="AH461" s="337"/>
      <c r="AI461" s="337"/>
      <c r="AJ461" s="337"/>
      <c r="AK461" s="300"/>
      <c r="AL461" s="301"/>
      <c r="AM461" s="301"/>
      <c r="AN461" s="301"/>
      <c r="AO461" s="301"/>
      <c r="AP461" s="301"/>
      <c r="AQ461" s="301"/>
      <c r="AR461" s="301"/>
      <c r="AS461" s="301"/>
      <c r="AT461" s="301"/>
      <c r="AU461" s="301"/>
      <c r="AV461" s="301"/>
      <c r="AW461" s="301"/>
      <c r="AX461" s="302"/>
      <c r="AY461" s="407"/>
      <c r="AZ461" s="304"/>
      <c r="BA461" s="304"/>
      <c r="BB461" s="408"/>
      <c r="BC461" s="306">
        <f t="shared" si="24"/>
        <v>0</v>
      </c>
      <c r="BD461" s="307"/>
      <c r="BE461" s="307"/>
      <c r="BF461" s="308"/>
      <c r="BG461" s="309"/>
      <c r="BH461" s="310"/>
      <c r="BI461" s="310"/>
      <c r="BJ461" s="311"/>
      <c r="BK461" s="312">
        <f t="shared" si="25"/>
        <v>0</v>
      </c>
      <c r="BL461" s="313"/>
      <c r="BM461" s="313"/>
      <c r="BN461" s="313"/>
      <c r="BO461" s="313"/>
      <c r="BP461" s="314"/>
      <c r="BQ461" s="294"/>
      <c r="BR461" s="295"/>
      <c r="BS461" s="295"/>
      <c r="BT461" s="295"/>
      <c r="BU461" s="295"/>
      <c r="BV461" s="295"/>
      <c r="BW461" s="296"/>
      <c r="BX461" s="294"/>
      <c r="BY461" s="295"/>
      <c r="BZ461" s="295"/>
      <c r="CA461" s="295"/>
      <c r="CB461" s="295"/>
      <c r="CC461" s="296"/>
      <c r="CD461" s="294"/>
      <c r="CE461" s="295"/>
      <c r="CF461" s="295"/>
      <c r="CG461" s="295"/>
      <c r="CH461" s="295"/>
      <c r="CI461" s="296"/>
    </row>
    <row r="462" spans="1:87" ht="18" customHeight="1" x14ac:dyDescent="0.25">
      <c r="A462" s="75"/>
      <c r="B462" s="327"/>
      <c r="C462" s="328"/>
      <c r="D462" s="328"/>
      <c r="E462" s="328"/>
      <c r="F462" s="328"/>
      <c r="G462" s="328"/>
      <c r="H462" s="328"/>
      <c r="I462" s="328"/>
      <c r="J462" s="328"/>
      <c r="K462" s="328"/>
      <c r="L462" s="328"/>
      <c r="M462" s="328"/>
      <c r="N462" s="328"/>
      <c r="O462" s="328"/>
      <c r="P462" s="328"/>
      <c r="Q462" s="328"/>
      <c r="R462" s="328"/>
      <c r="S462" s="328"/>
      <c r="T462" s="328"/>
      <c r="U462" s="328"/>
      <c r="V462" s="328"/>
      <c r="W462" s="328"/>
      <c r="X462" s="328"/>
      <c r="Y462" s="329"/>
      <c r="Z462" s="336"/>
      <c r="AA462" s="337"/>
      <c r="AB462" s="337"/>
      <c r="AC462" s="337"/>
      <c r="AD462" s="338"/>
      <c r="AE462" s="336"/>
      <c r="AF462" s="337"/>
      <c r="AG462" s="337"/>
      <c r="AH462" s="337"/>
      <c r="AI462" s="337"/>
      <c r="AJ462" s="337"/>
      <c r="AK462" s="300"/>
      <c r="AL462" s="301"/>
      <c r="AM462" s="301"/>
      <c r="AN462" s="301"/>
      <c r="AO462" s="301"/>
      <c r="AP462" s="301"/>
      <c r="AQ462" s="301"/>
      <c r="AR462" s="301"/>
      <c r="AS462" s="301"/>
      <c r="AT462" s="301"/>
      <c r="AU462" s="301"/>
      <c r="AV462" s="301"/>
      <c r="AW462" s="301"/>
      <c r="AX462" s="302"/>
      <c r="AY462" s="407"/>
      <c r="AZ462" s="304"/>
      <c r="BA462" s="304"/>
      <c r="BB462" s="408"/>
      <c r="BC462" s="306">
        <f t="shared" si="24"/>
        <v>0</v>
      </c>
      <c r="BD462" s="307"/>
      <c r="BE462" s="307"/>
      <c r="BF462" s="308"/>
      <c r="BG462" s="309"/>
      <c r="BH462" s="310"/>
      <c r="BI462" s="310"/>
      <c r="BJ462" s="311"/>
      <c r="BK462" s="312">
        <f t="shared" si="25"/>
        <v>0</v>
      </c>
      <c r="BL462" s="313"/>
      <c r="BM462" s="313"/>
      <c r="BN462" s="313"/>
      <c r="BO462" s="313"/>
      <c r="BP462" s="314"/>
      <c r="BQ462" s="294"/>
      <c r="BR462" s="295"/>
      <c r="BS462" s="295"/>
      <c r="BT462" s="295"/>
      <c r="BU462" s="295"/>
      <c r="BV462" s="295"/>
      <c r="BW462" s="296"/>
      <c r="BX462" s="294"/>
      <c r="BY462" s="295"/>
      <c r="BZ462" s="295"/>
      <c r="CA462" s="295"/>
      <c r="CB462" s="295"/>
      <c r="CC462" s="296"/>
      <c r="CD462" s="294"/>
      <c r="CE462" s="295"/>
      <c r="CF462" s="295"/>
      <c r="CG462" s="295"/>
      <c r="CH462" s="295"/>
      <c r="CI462" s="296"/>
    </row>
    <row r="463" spans="1:87" ht="18" customHeight="1" x14ac:dyDescent="0.25">
      <c r="A463" s="75"/>
      <c r="B463" s="327"/>
      <c r="C463" s="328"/>
      <c r="D463" s="328"/>
      <c r="E463" s="328"/>
      <c r="F463" s="328"/>
      <c r="G463" s="328"/>
      <c r="H463" s="328"/>
      <c r="I463" s="328"/>
      <c r="J463" s="328"/>
      <c r="K463" s="328"/>
      <c r="L463" s="328"/>
      <c r="M463" s="328"/>
      <c r="N463" s="328"/>
      <c r="O463" s="328"/>
      <c r="P463" s="328"/>
      <c r="Q463" s="328"/>
      <c r="R463" s="328"/>
      <c r="S463" s="328"/>
      <c r="T463" s="328"/>
      <c r="U463" s="328"/>
      <c r="V463" s="328"/>
      <c r="W463" s="328"/>
      <c r="X463" s="328"/>
      <c r="Y463" s="329"/>
      <c r="Z463" s="336"/>
      <c r="AA463" s="337"/>
      <c r="AB463" s="337"/>
      <c r="AC463" s="337"/>
      <c r="AD463" s="338"/>
      <c r="AE463" s="336"/>
      <c r="AF463" s="337"/>
      <c r="AG463" s="337"/>
      <c r="AH463" s="337"/>
      <c r="AI463" s="337"/>
      <c r="AJ463" s="337"/>
      <c r="AK463" s="300"/>
      <c r="AL463" s="301"/>
      <c r="AM463" s="301"/>
      <c r="AN463" s="301"/>
      <c r="AO463" s="301"/>
      <c r="AP463" s="301"/>
      <c r="AQ463" s="301"/>
      <c r="AR463" s="301"/>
      <c r="AS463" s="301"/>
      <c r="AT463" s="301"/>
      <c r="AU463" s="301"/>
      <c r="AV463" s="301"/>
      <c r="AW463" s="301"/>
      <c r="AX463" s="302"/>
      <c r="AY463" s="407"/>
      <c r="AZ463" s="304"/>
      <c r="BA463" s="304"/>
      <c r="BB463" s="408"/>
      <c r="BC463" s="306">
        <f t="shared" si="24"/>
        <v>0</v>
      </c>
      <c r="BD463" s="307"/>
      <c r="BE463" s="307"/>
      <c r="BF463" s="308"/>
      <c r="BG463" s="309"/>
      <c r="BH463" s="310"/>
      <c r="BI463" s="310"/>
      <c r="BJ463" s="311"/>
      <c r="BK463" s="312">
        <f t="shared" si="25"/>
        <v>0</v>
      </c>
      <c r="BL463" s="313"/>
      <c r="BM463" s="313"/>
      <c r="BN463" s="313"/>
      <c r="BO463" s="313"/>
      <c r="BP463" s="314"/>
      <c r="BQ463" s="294"/>
      <c r="BR463" s="295"/>
      <c r="BS463" s="295"/>
      <c r="BT463" s="295"/>
      <c r="BU463" s="295"/>
      <c r="BV463" s="295"/>
      <c r="BW463" s="296"/>
      <c r="BX463" s="294"/>
      <c r="BY463" s="295"/>
      <c r="BZ463" s="295"/>
      <c r="CA463" s="295"/>
      <c r="CB463" s="295"/>
      <c r="CC463" s="296"/>
      <c r="CD463" s="294"/>
      <c r="CE463" s="295"/>
      <c r="CF463" s="295"/>
      <c r="CG463" s="295"/>
      <c r="CH463" s="295"/>
      <c r="CI463" s="296"/>
    </row>
    <row r="464" spans="1:87" ht="18" customHeight="1" x14ac:dyDescent="0.25">
      <c r="A464" s="75"/>
      <c r="B464" s="327"/>
      <c r="C464" s="328"/>
      <c r="D464" s="328"/>
      <c r="E464" s="328"/>
      <c r="F464" s="328"/>
      <c r="G464" s="328"/>
      <c r="H464" s="328"/>
      <c r="I464" s="328"/>
      <c r="J464" s="328"/>
      <c r="K464" s="328"/>
      <c r="L464" s="328"/>
      <c r="M464" s="328"/>
      <c r="N464" s="328"/>
      <c r="O464" s="328"/>
      <c r="P464" s="328"/>
      <c r="Q464" s="328"/>
      <c r="R464" s="328"/>
      <c r="S464" s="328"/>
      <c r="T464" s="328"/>
      <c r="U464" s="328"/>
      <c r="V464" s="328"/>
      <c r="W464" s="328"/>
      <c r="X464" s="328"/>
      <c r="Y464" s="329"/>
      <c r="Z464" s="336"/>
      <c r="AA464" s="337"/>
      <c r="AB464" s="337"/>
      <c r="AC464" s="337"/>
      <c r="AD464" s="338"/>
      <c r="AE464" s="336"/>
      <c r="AF464" s="337"/>
      <c r="AG464" s="337"/>
      <c r="AH464" s="337"/>
      <c r="AI464" s="337"/>
      <c r="AJ464" s="337"/>
      <c r="AK464" s="300"/>
      <c r="AL464" s="301"/>
      <c r="AM464" s="301"/>
      <c r="AN464" s="301"/>
      <c r="AO464" s="301"/>
      <c r="AP464" s="301"/>
      <c r="AQ464" s="301"/>
      <c r="AR464" s="301"/>
      <c r="AS464" s="301"/>
      <c r="AT464" s="301"/>
      <c r="AU464" s="301"/>
      <c r="AV464" s="301"/>
      <c r="AW464" s="301"/>
      <c r="AX464" s="302"/>
      <c r="AY464" s="407"/>
      <c r="AZ464" s="304"/>
      <c r="BA464" s="304"/>
      <c r="BB464" s="408"/>
      <c r="BC464" s="306">
        <f t="shared" si="24"/>
        <v>0</v>
      </c>
      <c r="BD464" s="307"/>
      <c r="BE464" s="307"/>
      <c r="BF464" s="308"/>
      <c r="BG464" s="309"/>
      <c r="BH464" s="310"/>
      <c r="BI464" s="310"/>
      <c r="BJ464" s="311"/>
      <c r="BK464" s="312">
        <f t="shared" si="25"/>
        <v>0</v>
      </c>
      <c r="BL464" s="313"/>
      <c r="BM464" s="313"/>
      <c r="BN464" s="313"/>
      <c r="BO464" s="313"/>
      <c r="BP464" s="314"/>
      <c r="BQ464" s="294"/>
      <c r="BR464" s="295"/>
      <c r="BS464" s="295"/>
      <c r="BT464" s="295"/>
      <c r="BU464" s="295"/>
      <c r="BV464" s="295"/>
      <c r="BW464" s="296"/>
      <c r="BX464" s="294"/>
      <c r="BY464" s="295"/>
      <c r="BZ464" s="295"/>
      <c r="CA464" s="295"/>
      <c r="CB464" s="295"/>
      <c r="CC464" s="296"/>
      <c r="CD464" s="294"/>
      <c r="CE464" s="295"/>
      <c r="CF464" s="295"/>
      <c r="CG464" s="295"/>
      <c r="CH464" s="295"/>
      <c r="CI464" s="296"/>
    </row>
    <row r="465" spans="1:87" ht="18" customHeight="1" x14ac:dyDescent="0.25">
      <c r="A465" s="75"/>
      <c r="B465" s="327"/>
      <c r="C465" s="328"/>
      <c r="D465" s="328"/>
      <c r="E465" s="328"/>
      <c r="F465" s="328"/>
      <c r="G465" s="328"/>
      <c r="H465" s="328"/>
      <c r="I465" s="328"/>
      <c r="J465" s="328"/>
      <c r="K465" s="328"/>
      <c r="L465" s="328"/>
      <c r="M465" s="328"/>
      <c r="N465" s="328"/>
      <c r="O465" s="328"/>
      <c r="P465" s="328"/>
      <c r="Q465" s="328"/>
      <c r="R465" s="328"/>
      <c r="S465" s="328"/>
      <c r="T465" s="328"/>
      <c r="U465" s="328"/>
      <c r="V465" s="328"/>
      <c r="W465" s="328"/>
      <c r="X465" s="328"/>
      <c r="Y465" s="329"/>
      <c r="Z465" s="336"/>
      <c r="AA465" s="337"/>
      <c r="AB465" s="337"/>
      <c r="AC465" s="337"/>
      <c r="AD465" s="338"/>
      <c r="AE465" s="336"/>
      <c r="AF465" s="337"/>
      <c r="AG465" s="337"/>
      <c r="AH465" s="337"/>
      <c r="AI465" s="337"/>
      <c r="AJ465" s="337"/>
      <c r="AK465" s="300"/>
      <c r="AL465" s="301"/>
      <c r="AM465" s="301"/>
      <c r="AN465" s="301"/>
      <c r="AO465" s="301"/>
      <c r="AP465" s="301"/>
      <c r="AQ465" s="301"/>
      <c r="AR465" s="301"/>
      <c r="AS465" s="301"/>
      <c r="AT465" s="301"/>
      <c r="AU465" s="301"/>
      <c r="AV465" s="301"/>
      <c r="AW465" s="301"/>
      <c r="AX465" s="302"/>
      <c r="AY465" s="407"/>
      <c r="AZ465" s="304"/>
      <c r="BA465" s="304"/>
      <c r="BB465" s="408"/>
      <c r="BC465" s="306">
        <f t="shared" si="24"/>
        <v>0</v>
      </c>
      <c r="BD465" s="307"/>
      <c r="BE465" s="307"/>
      <c r="BF465" s="308"/>
      <c r="BG465" s="309"/>
      <c r="BH465" s="310"/>
      <c r="BI465" s="310"/>
      <c r="BJ465" s="311"/>
      <c r="BK465" s="312">
        <f t="shared" si="25"/>
        <v>0</v>
      </c>
      <c r="BL465" s="313"/>
      <c r="BM465" s="313"/>
      <c r="BN465" s="313"/>
      <c r="BO465" s="313"/>
      <c r="BP465" s="314"/>
      <c r="BQ465" s="294"/>
      <c r="BR465" s="295"/>
      <c r="BS465" s="295"/>
      <c r="BT465" s="295"/>
      <c r="BU465" s="295"/>
      <c r="BV465" s="295"/>
      <c r="BW465" s="296"/>
      <c r="BX465" s="294"/>
      <c r="BY465" s="295"/>
      <c r="BZ465" s="295"/>
      <c r="CA465" s="295"/>
      <c r="CB465" s="295"/>
      <c r="CC465" s="296"/>
      <c r="CD465" s="294"/>
      <c r="CE465" s="295"/>
      <c r="CF465" s="295"/>
      <c r="CG465" s="295"/>
      <c r="CH465" s="295"/>
      <c r="CI465" s="296"/>
    </row>
    <row r="466" spans="1:87" ht="18" customHeight="1" x14ac:dyDescent="0.25">
      <c r="A466" s="75"/>
      <c r="B466" s="327"/>
      <c r="C466" s="328"/>
      <c r="D466" s="328"/>
      <c r="E466" s="328"/>
      <c r="F466" s="328"/>
      <c r="G466" s="328"/>
      <c r="H466" s="328"/>
      <c r="I466" s="328"/>
      <c r="J466" s="328"/>
      <c r="K466" s="328"/>
      <c r="L466" s="328"/>
      <c r="M466" s="328"/>
      <c r="N466" s="328"/>
      <c r="O466" s="328"/>
      <c r="P466" s="328"/>
      <c r="Q466" s="328"/>
      <c r="R466" s="328"/>
      <c r="S466" s="328"/>
      <c r="T466" s="328"/>
      <c r="U466" s="328"/>
      <c r="V466" s="328"/>
      <c r="W466" s="328"/>
      <c r="X466" s="328"/>
      <c r="Y466" s="329"/>
      <c r="Z466" s="336"/>
      <c r="AA466" s="337"/>
      <c r="AB466" s="337"/>
      <c r="AC466" s="337"/>
      <c r="AD466" s="338"/>
      <c r="AE466" s="336"/>
      <c r="AF466" s="337"/>
      <c r="AG466" s="337"/>
      <c r="AH466" s="337"/>
      <c r="AI466" s="337"/>
      <c r="AJ466" s="337"/>
      <c r="AK466" s="300"/>
      <c r="AL466" s="301"/>
      <c r="AM466" s="301"/>
      <c r="AN466" s="301"/>
      <c r="AO466" s="301"/>
      <c r="AP466" s="301"/>
      <c r="AQ466" s="301"/>
      <c r="AR466" s="301"/>
      <c r="AS466" s="301"/>
      <c r="AT466" s="301"/>
      <c r="AU466" s="301"/>
      <c r="AV466" s="301"/>
      <c r="AW466" s="301"/>
      <c r="AX466" s="302"/>
      <c r="AY466" s="407"/>
      <c r="AZ466" s="304"/>
      <c r="BA466" s="304"/>
      <c r="BB466" s="408"/>
      <c r="BC466" s="306">
        <f t="shared" si="24"/>
        <v>0</v>
      </c>
      <c r="BD466" s="307"/>
      <c r="BE466" s="307"/>
      <c r="BF466" s="308"/>
      <c r="BG466" s="309"/>
      <c r="BH466" s="310"/>
      <c r="BI466" s="310"/>
      <c r="BJ466" s="311"/>
      <c r="BK466" s="312">
        <f t="shared" si="25"/>
        <v>0</v>
      </c>
      <c r="BL466" s="313"/>
      <c r="BM466" s="313"/>
      <c r="BN466" s="313"/>
      <c r="BO466" s="313"/>
      <c r="BP466" s="314"/>
      <c r="BQ466" s="294"/>
      <c r="BR466" s="295"/>
      <c r="BS466" s="295"/>
      <c r="BT466" s="295"/>
      <c r="BU466" s="295"/>
      <c r="BV466" s="295"/>
      <c r="BW466" s="296"/>
      <c r="BX466" s="294"/>
      <c r="BY466" s="295"/>
      <c r="BZ466" s="295"/>
      <c r="CA466" s="295"/>
      <c r="CB466" s="295"/>
      <c r="CC466" s="296"/>
      <c r="CD466" s="294"/>
      <c r="CE466" s="295"/>
      <c r="CF466" s="295"/>
      <c r="CG466" s="295"/>
      <c r="CH466" s="295"/>
      <c r="CI466" s="296"/>
    </row>
    <row r="467" spans="1:87" ht="18" customHeight="1" x14ac:dyDescent="0.25">
      <c r="A467" s="75"/>
      <c r="B467" s="327"/>
      <c r="C467" s="328"/>
      <c r="D467" s="328"/>
      <c r="E467" s="328"/>
      <c r="F467" s="328"/>
      <c r="G467" s="328"/>
      <c r="H467" s="328"/>
      <c r="I467" s="328"/>
      <c r="J467" s="328"/>
      <c r="K467" s="328"/>
      <c r="L467" s="328"/>
      <c r="M467" s="328"/>
      <c r="N467" s="328"/>
      <c r="O467" s="328"/>
      <c r="P467" s="328"/>
      <c r="Q467" s="328"/>
      <c r="R467" s="328"/>
      <c r="S467" s="328"/>
      <c r="T467" s="328"/>
      <c r="U467" s="328"/>
      <c r="V467" s="328"/>
      <c r="W467" s="328"/>
      <c r="X467" s="328"/>
      <c r="Y467" s="329"/>
      <c r="Z467" s="336"/>
      <c r="AA467" s="337"/>
      <c r="AB467" s="337"/>
      <c r="AC467" s="337"/>
      <c r="AD467" s="338"/>
      <c r="AE467" s="336"/>
      <c r="AF467" s="337"/>
      <c r="AG467" s="337"/>
      <c r="AH467" s="337"/>
      <c r="AI467" s="337"/>
      <c r="AJ467" s="337"/>
      <c r="AK467" s="300"/>
      <c r="AL467" s="301"/>
      <c r="AM467" s="301"/>
      <c r="AN467" s="301"/>
      <c r="AO467" s="301"/>
      <c r="AP467" s="301"/>
      <c r="AQ467" s="301"/>
      <c r="AR467" s="301"/>
      <c r="AS467" s="301"/>
      <c r="AT467" s="301"/>
      <c r="AU467" s="301"/>
      <c r="AV467" s="301"/>
      <c r="AW467" s="301"/>
      <c r="AX467" s="302"/>
      <c r="AY467" s="407"/>
      <c r="AZ467" s="304"/>
      <c r="BA467" s="304"/>
      <c r="BB467" s="408"/>
      <c r="BC467" s="306">
        <f t="shared" si="24"/>
        <v>0</v>
      </c>
      <c r="BD467" s="307"/>
      <c r="BE467" s="307"/>
      <c r="BF467" s="308"/>
      <c r="BG467" s="309"/>
      <c r="BH467" s="310"/>
      <c r="BI467" s="310"/>
      <c r="BJ467" s="311"/>
      <c r="BK467" s="312">
        <f t="shared" si="25"/>
        <v>0</v>
      </c>
      <c r="BL467" s="313"/>
      <c r="BM467" s="313"/>
      <c r="BN467" s="313"/>
      <c r="BO467" s="313"/>
      <c r="BP467" s="314"/>
      <c r="BQ467" s="294"/>
      <c r="BR467" s="295"/>
      <c r="BS467" s="295"/>
      <c r="BT467" s="295"/>
      <c r="BU467" s="295"/>
      <c r="BV467" s="295"/>
      <c r="BW467" s="296"/>
      <c r="BX467" s="294"/>
      <c r="BY467" s="295"/>
      <c r="BZ467" s="295"/>
      <c r="CA467" s="295"/>
      <c r="CB467" s="295"/>
      <c r="CC467" s="296"/>
      <c r="CD467" s="294"/>
      <c r="CE467" s="295"/>
      <c r="CF467" s="295"/>
      <c r="CG467" s="295"/>
      <c r="CH467" s="295"/>
      <c r="CI467" s="296"/>
    </row>
    <row r="468" spans="1:87" ht="18" customHeight="1" x14ac:dyDescent="0.25">
      <c r="A468" s="75"/>
      <c r="B468" s="327"/>
      <c r="C468" s="328"/>
      <c r="D468" s="328"/>
      <c r="E468" s="328"/>
      <c r="F468" s="328"/>
      <c r="G468" s="328"/>
      <c r="H468" s="328"/>
      <c r="I468" s="328"/>
      <c r="J468" s="328"/>
      <c r="K468" s="328"/>
      <c r="L468" s="328"/>
      <c r="M468" s="328"/>
      <c r="N468" s="328"/>
      <c r="O468" s="328"/>
      <c r="P468" s="328"/>
      <c r="Q468" s="328"/>
      <c r="R468" s="328"/>
      <c r="S468" s="328"/>
      <c r="T468" s="328"/>
      <c r="U468" s="328"/>
      <c r="V468" s="328"/>
      <c r="W468" s="328"/>
      <c r="X468" s="328"/>
      <c r="Y468" s="329"/>
      <c r="Z468" s="336"/>
      <c r="AA468" s="337"/>
      <c r="AB468" s="337"/>
      <c r="AC468" s="337"/>
      <c r="AD468" s="338"/>
      <c r="AE468" s="336"/>
      <c r="AF468" s="337"/>
      <c r="AG468" s="337"/>
      <c r="AH468" s="337"/>
      <c r="AI468" s="337"/>
      <c r="AJ468" s="337"/>
      <c r="AK468" s="300"/>
      <c r="AL468" s="301"/>
      <c r="AM468" s="301"/>
      <c r="AN468" s="301"/>
      <c r="AO468" s="301"/>
      <c r="AP468" s="301"/>
      <c r="AQ468" s="301"/>
      <c r="AR468" s="301"/>
      <c r="AS468" s="301"/>
      <c r="AT468" s="301"/>
      <c r="AU468" s="301"/>
      <c r="AV468" s="301"/>
      <c r="AW468" s="301"/>
      <c r="AX468" s="302"/>
      <c r="AY468" s="407"/>
      <c r="AZ468" s="304"/>
      <c r="BA468" s="304"/>
      <c r="BB468" s="408"/>
      <c r="BC468" s="306">
        <f t="shared" si="24"/>
        <v>0</v>
      </c>
      <c r="BD468" s="307"/>
      <c r="BE468" s="307"/>
      <c r="BF468" s="308"/>
      <c r="BG468" s="309"/>
      <c r="BH468" s="310"/>
      <c r="BI468" s="310"/>
      <c r="BJ468" s="311"/>
      <c r="BK468" s="312">
        <f t="shared" si="25"/>
        <v>0</v>
      </c>
      <c r="BL468" s="313"/>
      <c r="BM468" s="313"/>
      <c r="BN468" s="313"/>
      <c r="BO468" s="313"/>
      <c r="BP468" s="314"/>
      <c r="BQ468" s="294"/>
      <c r="BR468" s="295"/>
      <c r="BS468" s="295"/>
      <c r="BT468" s="295"/>
      <c r="BU468" s="295"/>
      <c r="BV468" s="295"/>
      <c r="BW468" s="296"/>
      <c r="BX468" s="294"/>
      <c r="BY468" s="295"/>
      <c r="BZ468" s="295"/>
      <c r="CA468" s="295"/>
      <c r="CB468" s="295"/>
      <c r="CC468" s="296"/>
      <c r="CD468" s="294"/>
      <c r="CE468" s="295"/>
      <c r="CF468" s="295"/>
      <c r="CG468" s="295"/>
      <c r="CH468" s="295"/>
      <c r="CI468" s="296"/>
    </row>
    <row r="469" spans="1:87" ht="18" customHeight="1" x14ac:dyDescent="0.25">
      <c r="A469" s="75"/>
      <c r="B469" s="327"/>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9"/>
      <c r="Z469" s="336"/>
      <c r="AA469" s="337"/>
      <c r="AB469" s="337"/>
      <c r="AC469" s="337"/>
      <c r="AD469" s="338"/>
      <c r="AE469" s="336"/>
      <c r="AF469" s="337"/>
      <c r="AG469" s="337"/>
      <c r="AH469" s="337"/>
      <c r="AI469" s="337"/>
      <c r="AJ469" s="337"/>
      <c r="AK469" s="300"/>
      <c r="AL469" s="301"/>
      <c r="AM469" s="301"/>
      <c r="AN469" s="301"/>
      <c r="AO469" s="301"/>
      <c r="AP469" s="301"/>
      <c r="AQ469" s="301"/>
      <c r="AR469" s="301"/>
      <c r="AS469" s="301"/>
      <c r="AT469" s="301"/>
      <c r="AU469" s="301"/>
      <c r="AV469" s="301"/>
      <c r="AW469" s="301"/>
      <c r="AX469" s="302"/>
      <c r="AY469" s="407"/>
      <c r="AZ469" s="304"/>
      <c r="BA469" s="304"/>
      <c r="BB469" s="408"/>
      <c r="BC469" s="306">
        <f t="shared" si="24"/>
        <v>0</v>
      </c>
      <c r="BD469" s="307"/>
      <c r="BE469" s="307"/>
      <c r="BF469" s="308"/>
      <c r="BG469" s="309"/>
      <c r="BH469" s="310"/>
      <c r="BI469" s="310"/>
      <c r="BJ469" s="311"/>
      <c r="BK469" s="312">
        <f t="shared" si="25"/>
        <v>0</v>
      </c>
      <c r="BL469" s="313"/>
      <c r="BM469" s="313"/>
      <c r="BN469" s="313"/>
      <c r="BO469" s="313"/>
      <c r="BP469" s="314"/>
      <c r="BQ469" s="294"/>
      <c r="BR469" s="295"/>
      <c r="BS469" s="295"/>
      <c r="BT469" s="295"/>
      <c r="BU469" s="295"/>
      <c r="BV469" s="295"/>
      <c r="BW469" s="296"/>
      <c r="BX469" s="294"/>
      <c r="BY469" s="295"/>
      <c r="BZ469" s="295"/>
      <c r="CA469" s="295"/>
      <c r="CB469" s="295"/>
      <c r="CC469" s="296"/>
      <c r="CD469" s="294"/>
      <c r="CE469" s="295"/>
      <c r="CF469" s="295"/>
      <c r="CG469" s="295"/>
      <c r="CH469" s="295"/>
      <c r="CI469" s="296"/>
    </row>
    <row r="470" spans="1:87" ht="18" customHeight="1" x14ac:dyDescent="0.25">
      <c r="A470" s="75"/>
      <c r="B470" s="327"/>
      <c r="C470" s="328"/>
      <c r="D470" s="328"/>
      <c r="E470" s="328"/>
      <c r="F470" s="328"/>
      <c r="G470" s="328"/>
      <c r="H470" s="328"/>
      <c r="I470" s="328"/>
      <c r="J470" s="328"/>
      <c r="K470" s="328"/>
      <c r="L470" s="328"/>
      <c r="M470" s="328"/>
      <c r="N470" s="328"/>
      <c r="O470" s="328"/>
      <c r="P470" s="328"/>
      <c r="Q470" s="328"/>
      <c r="R470" s="328"/>
      <c r="S470" s="328"/>
      <c r="T470" s="328"/>
      <c r="U470" s="328"/>
      <c r="V470" s="328"/>
      <c r="W470" s="328"/>
      <c r="X470" s="328"/>
      <c r="Y470" s="329"/>
      <c r="Z470" s="336"/>
      <c r="AA470" s="337"/>
      <c r="AB470" s="337"/>
      <c r="AC470" s="337"/>
      <c r="AD470" s="338"/>
      <c r="AE470" s="336"/>
      <c r="AF470" s="337"/>
      <c r="AG470" s="337"/>
      <c r="AH470" s="337"/>
      <c r="AI470" s="337"/>
      <c r="AJ470" s="337"/>
      <c r="AK470" s="300"/>
      <c r="AL470" s="301"/>
      <c r="AM470" s="301"/>
      <c r="AN470" s="301"/>
      <c r="AO470" s="301"/>
      <c r="AP470" s="301"/>
      <c r="AQ470" s="301"/>
      <c r="AR470" s="301"/>
      <c r="AS470" s="301"/>
      <c r="AT470" s="301"/>
      <c r="AU470" s="301"/>
      <c r="AV470" s="301"/>
      <c r="AW470" s="301"/>
      <c r="AX470" s="302"/>
      <c r="AY470" s="407"/>
      <c r="AZ470" s="304"/>
      <c r="BA470" s="304"/>
      <c r="BB470" s="408"/>
      <c r="BC470" s="306">
        <f t="shared" si="24"/>
        <v>0</v>
      </c>
      <c r="BD470" s="307"/>
      <c r="BE470" s="307"/>
      <c r="BF470" s="308"/>
      <c r="BG470" s="309"/>
      <c r="BH470" s="310"/>
      <c r="BI470" s="310"/>
      <c r="BJ470" s="311"/>
      <c r="BK470" s="312">
        <f t="shared" si="25"/>
        <v>0</v>
      </c>
      <c r="BL470" s="313"/>
      <c r="BM470" s="313"/>
      <c r="BN470" s="313"/>
      <c r="BO470" s="313"/>
      <c r="BP470" s="314"/>
      <c r="BQ470" s="294"/>
      <c r="BR470" s="295"/>
      <c r="BS470" s="295"/>
      <c r="BT470" s="295"/>
      <c r="BU470" s="295"/>
      <c r="BV470" s="295"/>
      <c r="BW470" s="296"/>
      <c r="BX470" s="294"/>
      <c r="BY470" s="295"/>
      <c r="BZ470" s="295"/>
      <c r="CA470" s="295"/>
      <c r="CB470" s="295"/>
      <c r="CC470" s="296"/>
      <c r="CD470" s="294"/>
      <c r="CE470" s="295"/>
      <c r="CF470" s="295"/>
      <c r="CG470" s="295"/>
      <c r="CH470" s="295"/>
      <c r="CI470" s="296"/>
    </row>
    <row r="471" spans="1:87" ht="18" customHeight="1" x14ac:dyDescent="0.25">
      <c r="A471" s="75"/>
      <c r="B471" s="327"/>
      <c r="C471" s="328"/>
      <c r="D471" s="328"/>
      <c r="E471" s="328"/>
      <c r="F471" s="328"/>
      <c r="G471" s="328"/>
      <c r="H471" s="328"/>
      <c r="I471" s="328"/>
      <c r="J471" s="328"/>
      <c r="K471" s="328"/>
      <c r="L471" s="328"/>
      <c r="M471" s="328"/>
      <c r="N471" s="328"/>
      <c r="O471" s="328"/>
      <c r="P471" s="328"/>
      <c r="Q471" s="328"/>
      <c r="R471" s="328"/>
      <c r="S471" s="328"/>
      <c r="T471" s="328"/>
      <c r="U471" s="328"/>
      <c r="V471" s="328"/>
      <c r="W471" s="328"/>
      <c r="X471" s="328"/>
      <c r="Y471" s="329"/>
      <c r="Z471" s="336"/>
      <c r="AA471" s="337"/>
      <c r="AB471" s="337"/>
      <c r="AC471" s="337"/>
      <c r="AD471" s="338"/>
      <c r="AE471" s="336"/>
      <c r="AF471" s="337"/>
      <c r="AG471" s="337"/>
      <c r="AH471" s="337"/>
      <c r="AI471" s="337"/>
      <c r="AJ471" s="337"/>
      <c r="AK471" s="300"/>
      <c r="AL471" s="301"/>
      <c r="AM471" s="301"/>
      <c r="AN471" s="301"/>
      <c r="AO471" s="301"/>
      <c r="AP471" s="301"/>
      <c r="AQ471" s="301"/>
      <c r="AR471" s="301"/>
      <c r="AS471" s="301"/>
      <c r="AT471" s="301"/>
      <c r="AU471" s="301"/>
      <c r="AV471" s="301"/>
      <c r="AW471" s="301"/>
      <c r="AX471" s="302"/>
      <c r="AY471" s="407"/>
      <c r="AZ471" s="304"/>
      <c r="BA471" s="304"/>
      <c r="BB471" s="408"/>
      <c r="BC471" s="306">
        <f t="shared" si="24"/>
        <v>0</v>
      </c>
      <c r="BD471" s="307"/>
      <c r="BE471" s="307"/>
      <c r="BF471" s="308"/>
      <c r="BG471" s="309"/>
      <c r="BH471" s="310"/>
      <c r="BI471" s="310"/>
      <c r="BJ471" s="311"/>
      <c r="BK471" s="312">
        <f t="shared" si="25"/>
        <v>0</v>
      </c>
      <c r="BL471" s="313"/>
      <c r="BM471" s="313"/>
      <c r="BN471" s="313"/>
      <c r="BO471" s="313"/>
      <c r="BP471" s="314"/>
      <c r="BQ471" s="294"/>
      <c r="BR471" s="295"/>
      <c r="BS471" s="295"/>
      <c r="BT471" s="295"/>
      <c r="BU471" s="295"/>
      <c r="BV471" s="295"/>
      <c r="BW471" s="296"/>
      <c r="BX471" s="294"/>
      <c r="BY471" s="295"/>
      <c r="BZ471" s="295"/>
      <c r="CA471" s="295"/>
      <c r="CB471" s="295"/>
      <c r="CC471" s="296"/>
      <c r="CD471" s="294"/>
      <c r="CE471" s="295"/>
      <c r="CF471" s="295"/>
      <c r="CG471" s="295"/>
      <c r="CH471" s="295"/>
      <c r="CI471" s="296"/>
    </row>
    <row r="472" spans="1:87" ht="18" customHeight="1" x14ac:dyDescent="0.25">
      <c r="A472" s="75"/>
      <c r="B472" s="327"/>
      <c r="C472" s="328"/>
      <c r="D472" s="328"/>
      <c r="E472" s="328"/>
      <c r="F472" s="328"/>
      <c r="G472" s="328"/>
      <c r="H472" s="328"/>
      <c r="I472" s="328"/>
      <c r="J472" s="328"/>
      <c r="K472" s="328"/>
      <c r="L472" s="328"/>
      <c r="M472" s="328"/>
      <c r="N472" s="328"/>
      <c r="O472" s="328"/>
      <c r="P472" s="328"/>
      <c r="Q472" s="328"/>
      <c r="R472" s="328"/>
      <c r="S472" s="328"/>
      <c r="T472" s="328"/>
      <c r="U472" s="328"/>
      <c r="V472" s="328"/>
      <c r="W472" s="328"/>
      <c r="X472" s="328"/>
      <c r="Y472" s="329"/>
      <c r="Z472" s="336"/>
      <c r="AA472" s="337"/>
      <c r="AB472" s="337"/>
      <c r="AC472" s="337"/>
      <c r="AD472" s="338"/>
      <c r="AE472" s="336"/>
      <c r="AF472" s="337"/>
      <c r="AG472" s="337"/>
      <c r="AH472" s="337"/>
      <c r="AI472" s="337"/>
      <c r="AJ472" s="337"/>
      <c r="AK472" s="300"/>
      <c r="AL472" s="301"/>
      <c r="AM472" s="301"/>
      <c r="AN472" s="301"/>
      <c r="AO472" s="301"/>
      <c r="AP472" s="301"/>
      <c r="AQ472" s="301"/>
      <c r="AR472" s="301"/>
      <c r="AS472" s="301"/>
      <c r="AT472" s="301"/>
      <c r="AU472" s="301"/>
      <c r="AV472" s="301"/>
      <c r="AW472" s="301"/>
      <c r="AX472" s="302"/>
      <c r="AY472" s="407"/>
      <c r="AZ472" s="304"/>
      <c r="BA472" s="304"/>
      <c r="BB472" s="408"/>
      <c r="BC472" s="306">
        <f t="shared" si="24"/>
        <v>0</v>
      </c>
      <c r="BD472" s="307"/>
      <c r="BE472" s="307"/>
      <c r="BF472" s="308"/>
      <c r="BG472" s="309"/>
      <c r="BH472" s="310"/>
      <c r="BI472" s="310"/>
      <c r="BJ472" s="311"/>
      <c r="BK472" s="312">
        <f t="shared" si="25"/>
        <v>0</v>
      </c>
      <c r="BL472" s="313"/>
      <c r="BM472" s="313"/>
      <c r="BN472" s="313"/>
      <c r="BO472" s="313"/>
      <c r="BP472" s="314"/>
      <c r="BQ472" s="294"/>
      <c r="BR472" s="295"/>
      <c r="BS472" s="295"/>
      <c r="BT472" s="295"/>
      <c r="BU472" s="295"/>
      <c r="BV472" s="295"/>
      <c r="BW472" s="296"/>
      <c r="BX472" s="294"/>
      <c r="BY472" s="295"/>
      <c r="BZ472" s="295"/>
      <c r="CA472" s="295"/>
      <c r="CB472" s="295"/>
      <c r="CC472" s="296"/>
      <c r="CD472" s="294"/>
      <c r="CE472" s="295"/>
      <c r="CF472" s="295"/>
      <c r="CG472" s="295"/>
      <c r="CH472" s="295"/>
      <c r="CI472" s="296"/>
    </row>
    <row r="473" spans="1:87" ht="18" customHeight="1" x14ac:dyDescent="0.25">
      <c r="A473" s="75"/>
      <c r="B473" s="327"/>
      <c r="C473" s="328"/>
      <c r="D473" s="328"/>
      <c r="E473" s="328"/>
      <c r="F473" s="328"/>
      <c r="G473" s="328"/>
      <c r="H473" s="328"/>
      <c r="I473" s="328"/>
      <c r="J473" s="328"/>
      <c r="K473" s="328"/>
      <c r="L473" s="328"/>
      <c r="M473" s="328"/>
      <c r="N473" s="328"/>
      <c r="O473" s="328"/>
      <c r="P473" s="328"/>
      <c r="Q473" s="328"/>
      <c r="R473" s="328"/>
      <c r="S473" s="328"/>
      <c r="T473" s="328"/>
      <c r="U473" s="328"/>
      <c r="V473" s="328"/>
      <c r="W473" s="328"/>
      <c r="X473" s="328"/>
      <c r="Y473" s="329"/>
      <c r="Z473" s="336"/>
      <c r="AA473" s="337"/>
      <c r="AB473" s="337"/>
      <c r="AC473" s="337"/>
      <c r="AD473" s="338"/>
      <c r="AE473" s="336"/>
      <c r="AF473" s="337"/>
      <c r="AG473" s="337"/>
      <c r="AH473" s="337"/>
      <c r="AI473" s="337"/>
      <c r="AJ473" s="337"/>
      <c r="AK473" s="300"/>
      <c r="AL473" s="301"/>
      <c r="AM473" s="301"/>
      <c r="AN473" s="301"/>
      <c r="AO473" s="301"/>
      <c r="AP473" s="301"/>
      <c r="AQ473" s="301"/>
      <c r="AR473" s="301"/>
      <c r="AS473" s="301"/>
      <c r="AT473" s="301"/>
      <c r="AU473" s="301"/>
      <c r="AV473" s="301"/>
      <c r="AW473" s="301"/>
      <c r="AX473" s="302"/>
      <c r="AY473" s="407"/>
      <c r="AZ473" s="304"/>
      <c r="BA473" s="304"/>
      <c r="BB473" s="408"/>
      <c r="BC473" s="306">
        <f t="shared" si="24"/>
        <v>0</v>
      </c>
      <c r="BD473" s="307"/>
      <c r="BE473" s="307"/>
      <c r="BF473" s="308"/>
      <c r="BG473" s="309"/>
      <c r="BH473" s="310"/>
      <c r="BI473" s="310"/>
      <c r="BJ473" s="311"/>
      <c r="BK473" s="312">
        <f t="shared" si="25"/>
        <v>0</v>
      </c>
      <c r="BL473" s="313"/>
      <c r="BM473" s="313"/>
      <c r="BN473" s="313"/>
      <c r="BO473" s="313"/>
      <c r="BP473" s="314"/>
      <c r="BQ473" s="294"/>
      <c r="BR473" s="295"/>
      <c r="BS473" s="295"/>
      <c r="BT473" s="295"/>
      <c r="BU473" s="295"/>
      <c r="BV473" s="295"/>
      <c r="BW473" s="296"/>
      <c r="BX473" s="294"/>
      <c r="BY473" s="295"/>
      <c r="BZ473" s="295"/>
      <c r="CA473" s="295"/>
      <c r="CB473" s="295"/>
      <c r="CC473" s="296"/>
      <c r="CD473" s="294"/>
      <c r="CE473" s="295"/>
      <c r="CF473" s="295"/>
      <c r="CG473" s="295"/>
      <c r="CH473" s="295"/>
      <c r="CI473" s="296"/>
    </row>
    <row r="474" spans="1:87" ht="18" customHeight="1" x14ac:dyDescent="0.25">
      <c r="A474" s="75"/>
      <c r="B474" s="327"/>
      <c r="C474" s="328"/>
      <c r="D474" s="328"/>
      <c r="E474" s="328"/>
      <c r="F474" s="328"/>
      <c r="G474" s="328"/>
      <c r="H474" s="328"/>
      <c r="I474" s="328"/>
      <c r="J474" s="328"/>
      <c r="K474" s="328"/>
      <c r="L474" s="328"/>
      <c r="M474" s="328"/>
      <c r="N474" s="328"/>
      <c r="O474" s="328"/>
      <c r="P474" s="328"/>
      <c r="Q474" s="328"/>
      <c r="R474" s="328"/>
      <c r="S474" s="328"/>
      <c r="T474" s="328"/>
      <c r="U474" s="328"/>
      <c r="V474" s="328"/>
      <c r="W474" s="328"/>
      <c r="X474" s="328"/>
      <c r="Y474" s="329"/>
      <c r="Z474" s="336"/>
      <c r="AA474" s="337"/>
      <c r="AB474" s="337"/>
      <c r="AC474" s="337"/>
      <c r="AD474" s="338"/>
      <c r="AE474" s="336"/>
      <c r="AF474" s="337"/>
      <c r="AG474" s="337"/>
      <c r="AH474" s="337"/>
      <c r="AI474" s="337"/>
      <c r="AJ474" s="337"/>
      <c r="AK474" s="300"/>
      <c r="AL474" s="301"/>
      <c r="AM474" s="301"/>
      <c r="AN474" s="301"/>
      <c r="AO474" s="301"/>
      <c r="AP474" s="301"/>
      <c r="AQ474" s="301"/>
      <c r="AR474" s="301"/>
      <c r="AS474" s="301"/>
      <c r="AT474" s="301"/>
      <c r="AU474" s="301"/>
      <c r="AV474" s="301"/>
      <c r="AW474" s="301"/>
      <c r="AX474" s="302"/>
      <c r="AY474" s="407"/>
      <c r="AZ474" s="304"/>
      <c r="BA474" s="304"/>
      <c r="BB474" s="408"/>
      <c r="BC474" s="306">
        <f t="shared" si="24"/>
        <v>0</v>
      </c>
      <c r="BD474" s="307"/>
      <c r="BE474" s="307"/>
      <c r="BF474" s="308"/>
      <c r="BG474" s="309"/>
      <c r="BH474" s="310"/>
      <c r="BI474" s="310"/>
      <c r="BJ474" s="311"/>
      <c r="BK474" s="312">
        <f t="shared" si="25"/>
        <v>0</v>
      </c>
      <c r="BL474" s="313"/>
      <c r="BM474" s="313"/>
      <c r="BN474" s="313"/>
      <c r="BO474" s="313"/>
      <c r="BP474" s="314"/>
      <c r="BQ474" s="294"/>
      <c r="BR474" s="295"/>
      <c r="BS474" s="295"/>
      <c r="BT474" s="295"/>
      <c r="BU474" s="295"/>
      <c r="BV474" s="295"/>
      <c r="BW474" s="296"/>
      <c r="BX474" s="294"/>
      <c r="BY474" s="295"/>
      <c r="BZ474" s="295"/>
      <c r="CA474" s="295"/>
      <c r="CB474" s="295"/>
      <c r="CC474" s="296"/>
      <c r="CD474" s="294"/>
      <c r="CE474" s="295"/>
      <c r="CF474" s="295"/>
      <c r="CG474" s="295"/>
      <c r="CH474" s="295"/>
      <c r="CI474" s="296"/>
    </row>
    <row r="475" spans="1:87" ht="18" customHeight="1" x14ac:dyDescent="0.25">
      <c r="A475" s="75"/>
      <c r="B475" s="327"/>
      <c r="C475" s="328"/>
      <c r="D475" s="328"/>
      <c r="E475" s="328"/>
      <c r="F475" s="328"/>
      <c r="G475" s="328"/>
      <c r="H475" s="328"/>
      <c r="I475" s="328"/>
      <c r="J475" s="328"/>
      <c r="K475" s="328"/>
      <c r="L475" s="328"/>
      <c r="M475" s="328"/>
      <c r="N475" s="328"/>
      <c r="O475" s="328"/>
      <c r="P475" s="328"/>
      <c r="Q475" s="328"/>
      <c r="R475" s="328"/>
      <c r="S475" s="328"/>
      <c r="T475" s="328"/>
      <c r="U475" s="328"/>
      <c r="V475" s="328"/>
      <c r="W475" s="328"/>
      <c r="X475" s="328"/>
      <c r="Y475" s="329"/>
      <c r="Z475" s="336"/>
      <c r="AA475" s="337"/>
      <c r="AB475" s="337"/>
      <c r="AC475" s="337"/>
      <c r="AD475" s="338"/>
      <c r="AE475" s="336"/>
      <c r="AF475" s="337"/>
      <c r="AG475" s="337"/>
      <c r="AH475" s="337"/>
      <c r="AI475" s="337"/>
      <c r="AJ475" s="337"/>
      <c r="AK475" s="300"/>
      <c r="AL475" s="301"/>
      <c r="AM475" s="301"/>
      <c r="AN475" s="301"/>
      <c r="AO475" s="301"/>
      <c r="AP475" s="301"/>
      <c r="AQ475" s="301"/>
      <c r="AR475" s="301"/>
      <c r="AS475" s="301"/>
      <c r="AT475" s="301"/>
      <c r="AU475" s="301"/>
      <c r="AV475" s="301"/>
      <c r="AW475" s="301"/>
      <c r="AX475" s="302"/>
      <c r="AY475" s="407"/>
      <c r="AZ475" s="304"/>
      <c r="BA475" s="304"/>
      <c r="BB475" s="408"/>
      <c r="BC475" s="306">
        <f t="shared" si="24"/>
        <v>0</v>
      </c>
      <c r="BD475" s="307"/>
      <c r="BE475" s="307"/>
      <c r="BF475" s="308"/>
      <c r="BG475" s="309"/>
      <c r="BH475" s="310"/>
      <c r="BI475" s="310"/>
      <c r="BJ475" s="311"/>
      <c r="BK475" s="312">
        <f t="shared" si="25"/>
        <v>0</v>
      </c>
      <c r="BL475" s="313"/>
      <c r="BM475" s="313"/>
      <c r="BN475" s="313"/>
      <c r="BO475" s="313"/>
      <c r="BP475" s="314"/>
      <c r="BQ475" s="294"/>
      <c r="BR475" s="295"/>
      <c r="BS475" s="295"/>
      <c r="BT475" s="295"/>
      <c r="BU475" s="295"/>
      <c r="BV475" s="295"/>
      <c r="BW475" s="296"/>
      <c r="BX475" s="294"/>
      <c r="BY475" s="295"/>
      <c r="BZ475" s="295"/>
      <c r="CA475" s="295"/>
      <c r="CB475" s="295"/>
      <c r="CC475" s="296"/>
      <c r="CD475" s="294"/>
      <c r="CE475" s="295"/>
      <c r="CF475" s="295"/>
      <c r="CG475" s="295"/>
      <c r="CH475" s="295"/>
      <c r="CI475" s="296"/>
    </row>
    <row r="476" spans="1:87" ht="18" customHeight="1" x14ac:dyDescent="0.25">
      <c r="A476" s="75"/>
      <c r="B476" s="327"/>
      <c r="C476" s="328"/>
      <c r="D476" s="328"/>
      <c r="E476" s="328"/>
      <c r="F476" s="328"/>
      <c r="G476" s="328"/>
      <c r="H476" s="328"/>
      <c r="I476" s="328"/>
      <c r="J476" s="328"/>
      <c r="K476" s="328"/>
      <c r="L476" s="328"/>
      <c r="M476" s="328"/>
      <c r="N476" s="328"/>
      <c r="O476" s="328"/>
      <c r="P476" s="328"/>
      <c r="Q476" s="328"/>
      <c r="R476" s="328"/>
      <c r="S476" s="328"/>
      <c r="T476" s="328"/>
      <c r="U476" s="328"/>
      <c r="V476" s="328"/>
      <c r="W476" s="328"/>
      <c r="X476" s="328"/>
      <c r="Y476" s="329"/>
      <c r="Z476" s="336"/>
      <c r="AA476" s="337"/>
      <c r="AB476" s="337"/>
      <c r="AC476" s="337"/>
      <c r="AD476" s="338"/>
      <c r="AE476" s="336"/>
      <c r="AF476" s="337"/>
      <c r="AG476" s="337"/>
      <c r="AH476" s="337"/>
      <c r="AI476" s="337"/>
      <c r="AJ476" s="337"/>
      <c r="AK476" s="300"/>
      <c r="AL476" s="301"/>
      <c r="AM476" s="301"/>
      <c r="AN476" s="301"/>
      <c r="AO476" s="301"/>
      <c r="AP476" s="301"/>
      <c r="AQ476" s="301"/>
      <c r="AR476" s="301"/>
      <c r="AS476" s="301"/>
      <c r="AT476" s="301"/>
      <c r="AU476" s="301"/>
      <c r="AV476" s="301"/>
      <c r="AW476" s="301"/>
      <c r="AX476" s="302"/>
      <c r="AY476" s="407"/>
      <c r="AZ476" s="304"/>
      <c r="BA476" s="304"/>
      <c r="BB476" s="408"/>
      <c r="BC476" s="306">
        <f t="shared" si="24"/>
        <v>0</v>
      </c>
      <c r="BD476" s="307"/>
      <c r="BE476" s="307"/>
      <c r="BF476" s="308"/>
      <c r="BG476" s="309"/>
      <c r="BH476" s="310"/>
      <c r="BI476" s="310"/>
      <c r="BJ476" s="311"/>
      <c r="BK476" s="312">
        <f t="shared" si="25"/>
        <v>0</v>
      </c>
      <c r="BL476" s="313"/>
      <c r="BM476" s="313"/>
      <c r="BN476" s="313"/>
      <c r="BO476" s="313"/>
      <c r="BP476" s="314"/>
      <c r="BQ476" s="294"/>
      <c r="BR476" s="295"/>
      <c r="BS476" s="295"/>
      <c r="BT476" s="295"/>
      <c r="BU476" s="295"/>
      <c r="BV476" s="295"/>
      <c r="BW476" s="296"/>
      <c r="BX476" s="294"/>
      <c r="BY476" s="295"/>
      <c r="BZ476" s="295"/>
      <c r="CA476" s="295"/>
      <c r="CB476" s="295"/>
      <c r="CC476" s="296"/>
      <c r="CD476" s="294"/>
      <c r="CE476" s="295"/>
      <c r="CF476" s="295"/>
      <c r="CG476" s="295"/>
      <c r="CH476" s="295"/>
      <c r="CI476" s="296"/>
    </row>
    <row r="477" spans="1:87" ht="18" customHeight="1" x14ac:dyDescent="0.25">
      <c r="A477" s="75"/>
      <c r="B477" s="327"/>
      <c r="C477" s="328"/>
      <c r="D477" s="328"/>
      <c r="E477" s="328"/>
      <c r="F477" s="328"/>
      <c r="G477" s="328"/>
      <c r="H477" s="328"/>
      <c r="I477" s="328"/>
      <c r="J477" s="328"/>
      <c r="K477" s="328"/>
      <c r="L477" s="328"/>
      <c r="M477" s="328"/>
      <c r="N477" s="328"/>
      <c r="O477" s="328"/>
      <c r="P477" s="328"/>
      <c r="Q477" s="328"/>
      <c r="R477" s="328"/>
      <c r="S477" s="328"/>
      <c r="T477" s="328"/>
      <c r="U477" s="328"/>
      <c r="V477" s="328"/>
      <c r="W477" s="328"/>
      <c r="X477" s="328"/>
      <c r="Y477" s="329"/>
      <c r="Z477" s="336"/>
      <c r="AA477" s="337"/>
      <c r="AB477" s="337"/>
      <c r="AC477" s="337"/>
      <c r="AD477" s="338"/>
      <c r="AE477" s="336"/>
      <c r="AF477" s="337"/>
      <c r="AG477" s="337"/>
      <c r="AH477" s="337"/>
      <c r="AI477" s="337"/>
      <c r="AJ477" s="337"/>
      <c r="AK477" s="300"/>
      <c r="AL477" s="301"/>
      <c r="AM477" s="301"/>
      <c r="AN477" s="301"/>
      <c r="AO477" s="301"/>
      <c r="AP477" s="301"/>
      <c r="AQ477" s="301"/>
      <c r="AR477" s="301"/>
      <c r="AS477" s="301"/>
      <c r="AT477" s="301"/>
      <c r="AU477" s="301"/>
      <c r="AV477" s="301"/>
      <c r="AW477" s="301"/>
      <c r="AX477" s="302"/>
      <c r="AY477" s="407"/>
      <c r="AZ477" s="304"/>
      <c r="BA477" s="304"/>
      <c r="BB477" s="408"/>
      <c r="BC477" s="306">
        <f t="shared" si="24"/>
        <v>0</v>
      </c>
      <c r="BD477" s="307"/>
      <c r="BE477" s="307"/>
      <c r="BF477" s="308"/>
      <c r="BG477" s="309"/>
      <c r="BH477" s="310"/>
      <c r="BI477" s="310"/>
      <c r="BJ477" s="311"/>
      <c r="BK477" s="312">
        <f t="shared" si="25"/>
        <v>0</v>
      </c>
      <c r="BL477" s="313"/>
      <c r="BM477" s="313"/>
      <c r="BN477" s="313"/>
      <c r="BO477" s="313"/>
      <c r="BP477" s="314"/>
      <c r="BQ477" s="294"/>
      <c r="BR477" s="295"/>
      <c r="BS477" s="295"/>
      <c r="BT477" s="295"/>
      <c r="BU477" s="295"/>
      <c r="BV477" s="295"/>
      <c r="BW477" s="296"/>
      <c r="BX477" s="294"/>
      <c r="BY477" s="295"/>
      <c r="BZ477" s="295"/>
      <c r="CA477" s="295"/>
      <c r="CB477" s="295"/>
      <c r="CC477" s="296"/>
      <c r="CD477" s="294"/>
      <c r="CE477" s="295"/>
      <c r="CF477" s="295"/>
      <c r="CG477" s="295"/>
      <c r="CH477" s="295"/>
      <c r="CI477" s="296"/>
    </row>
    <row r="478" spans="1:87" ht="18" customHeight="1" x14ac:dyDescent="0.25">
      <c r="A478" s="75"/>
      <c r="B478" s="327"/>
      <c r="C478" s="328"/>
      <c r="D478" s="328"/>
      <c r="E478" s="328"/>
      <c r="F478" s="328"/>
      <c r="G478" s="328"/>
      <c r="H478" s="328"/>
      <c r="I478" s="328"/>
      <c r="J478" s="328"/>
      <c r="K478" s="328"/>
      <c r="L478" s="328"/>
      <c r="M478" s="328"/>
      <c r="N478" s="328"/>
      <c r="O478" s="328"/>
      <c r="P478" s="328"/>
      <c r="Q478" s="328"/>
      <c r="R478" s="328"/>
      <c r="S478" s="328"/>
      <c r="T478" s="328"/>
      <c r="U478" s="328"/>
      <c r="V478" s="328"/>
      <c r="W478" s="328"/>
      <c r="X478" s="328"/>
      <c r="Y478" s="329"/>
      <c r="Z478" s="336"/>
      <c r="AA478" s="337"/>
      <c r="AB478" s="337"/>
      <c r="AC478" s="337"/>
      <c r="AD478" s="338"/>
      <c r="AE478" s="336"/>
      <c r="AF478" s="337"/>
      <c r="AG478" s="337"/>
      <c r="AH478" s="337"/>
      <c r="AI478" s="337"/>
      <c r="AJ478" s="337"/>
      <c r="AK478" s="300"/>
      <c r="AL478" s="301"/>
      <c r="AM478" s="301"/>
      <c r="AN478" s="301"/>
      <c r="AO478" s="301"/>
      <c r="AP478" s="301"/>
      <c r="AQ478" s="301"/>
      <c r="AR478" s="301"/>
      <c r="AS478" s="301"/>
      <c r="AT478" s="301"/>
      <c r="AU478" s="301"/>
      <c r="AV478" s="301"/>
      <c r="AW478" s="301"/>
      <c r="AX478" s="302"/>
      <c r="AY478" s="407"/>
      <c r="AZ478" s="304"/>
      <c r="BA478" s="304"/>
      <c r="BB478" s="408"/>
      <c r="BC478" s="306">
        <f t="shared" si="24"/>
        <v>0</v>
      </c>
      <c r="BD478" s="307"/>
      <c r="BE478" s="307"/>
      <c r="BF478" s="308"/>
      <c r="BG478" s="309"/>
      <c r="BH478" s="310"/>
      <c r="BI478" s="310"/>
      <c r="BJ478" s="311"/>
      <c r="BK478" s="312">
        <f t="shared" si="25"/>
        <v>0</v>
      </c>
      <c r="BL478" s="313"/>
      <c r="BM478" s="313"/>
      <c r="BN478" s="313"/>
      <c r="BO478" s="313"/>
      <c r="BP478" s="314"/>
      <c r="BQ478" s="294"/>
      <c r="BR478" s="295"/>
      <c r="BS478" s="295"/>
      <c r="BT478" s="295"/>
      <c r="BU478" s="295"/>
      <c r="BV478" s="295"/>
      <c r="BW478" s="296"/>
      <c r="BX478" s="294"/>
      <c r="BY478" s="295"/>
      <c r="BZ478" s="295"/>
      <c r="CA478" s="295"/>
      <c r="CB478" s="295"/>
      <c r="CC478" s="296"/>
      <c r="CD478" s="294"/>
      <c r="CE478" s="295"/>
      <c r="CF478" s="295"/>
      <c r="CG478" s="295"/>
      <c r="CH478" s="295"/>
      <c r="CI478" s="296"/>
    </row>
    <row r="479" spans="1:87" ht="18" customHeight="1" x14ac:dyDescent="0.25">
      <c r="A479" s="75"/>
      <c r="B479" s="327"/>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9"/>
      <c r="Z479" s="336"/>
      <c r="AA479" s="337"/>
      <c r="AB479" s="337"/>
      <c r="AC479" s="337"/>
      <c r="AD479" s="338"/>
      <c r="AE479" s="336"/>
      <c r="AF479" s="337"/>
      <c r="AG479" s="337"/>
      <c r="AH479" s="337"/>
      <c r="AI479" s="337"/>
      <c r="AJ479" s="337"/>
      <c r="AK479" s="300"/>
      <c r="AL479" s="301"/>
      <c r="AM479" s="301"/>
      <c r="AN479" s="301"/>
      <c r="AO479" s="301"/>
      <c r="AP479" s="301"/>
      <c r="AQ479" s="301"/>
      <c r="AR479" s="301"/>
      <c r="AS479" s="301"/>
      <c r="AT479" s="301"/>
      <c r="AU479" s="301"/>
      <c r="AV479" s="301"/>
      <c r="AW479" s="301"/>
      <c r="AX479" s="302"/>
      <c r="AY479" s="407"/>
      <c r="AZ479" s="304"/>
      <c r="BA479" s="304"/>
      <c r="BB479" s="408"/>
      <c r="BC479" s="306">
        <f t="shared" si="24"/>
        <v>0</v>
      </c>
      <c r="BD479" s="307"/>
      <c r="BE479" s="307"/>
      <c r="BF479" s="308"/>
      <c r="BG479" s="309"/>
      <c r="BH479" s="310"/>
      <c r="BI479" s="310"/>
      <c r="BJ479" s="311"/>
      <c r="BK479" s="312">
        <f t="shared" si="25"/>
        <v>0</v>
      </c>
      <c r="BL479" s="313"/>
      <c r="BM479" s="313"/>
      <c r="BN479" s="313"/>
      <c r="BO479" s="313"/>
      <c r="BP479" s="314"/>
      <c r="BQ479" s="294"/>
      <c r="BR479" s="295"/>
      <c r="BS479" s="295"/>
      <c r="BT479" s="295"/>
      <c r="BU479" s="295"/>
      <c r="BV479" s="295"/>
      <c r="BW479" s="296"/>
      <c r="BX479" s="294"/>
      <c r="BY479" s="295"/>
      <c r="BZ479" s="295"/>
      <c r="CA479" s="295"/>
      <c r="CB479" s="295"/>
      <c r="CC479" s="296"/>
      <c r="CD479" s="294"/>
      <c r="CE479" s="295"/>
      <c r="CF479" s="295"/>
      <c r="CG479" s="295"/>
      <c r="CH479" s="295"/>
      <c r="CI479" s="296"/>
    </row>
    <row r="480" spans="1:87" ht="18" customHeight="1" x14ac:dyDescent="0.25">
      <c r="A480" s="75"/>
      <c r="B480" s="327"/>
      <c r="C480" s="328"/>
      <c r="D480" s="328"/>
      <c r="E480" s="328"/>
      <c r="F480" s="328"/>
      <c r="G480" s="328"/>
      <c r="H480" s="328"/>
      <c r="I480" s="328"/>
      <c r="J480" s="328"/>
      <c r="K480" s="328"/>
      <c r="L480" s="328"/>
      <c r="M480" s="328"/>
      <c r="N480" s="328"/>
      <c r="O480" s="328"/>
      <c r="P480" s="328"/>
      <c r="Q480" s="328"/>
      <c r="R480" s="328"/>
      <c r="S480" s="328"/>
      <c r="T480" s="328"/>
      <c r="U480" s="328"/>
      <c r="V480" s="328"/>
      <c r="W480" s="328"/>
      <c r="X480" s="328"/>
      <c r="Y480" s="329"/>
      <c r="Z480" s="336"/>
      <c r="AA480" s="337"/>
      <c r="AB480" s="337"/>
      <c r="AC480" s="337"/>
      <c r="AD480" s="338"/>
      <c r="AE480" s="336"/>
      <c r="AF480" s="337"/>
      <c r="AG480" s="337"/>
      <c r="AH480" s="337"/>
      <c r="AI480" s="337"/>
      <c r="AJ480" s="337"/>
      <c r="AK480" s="300"/>
      <c r="AL480" s="301"/>
      <c r="AM480" s="301"/>
      <c r="AN480" s="301"/>
      <c r="AO480" s="301"/>
      <c r="AP480" s="301"/>
      <c r="AQ480" s="301"/>
      <c r="AR480" s="301"/>
      <c r="AS480" s="301"/>
      <c r="AT480" s="301"/>
      <c r="AU480" s="301"/>
      <c r="AV480" s="301"/>
      <c r="AW480" s="301"/>
      <c r="AX480" s="302"/>
      <c r="AY480" s="407"/>
      <c r="AZ480" s="304"/>
      <c r="BA480" s="304"/>
      <c r="BB480" s="408"/>
      <c r="BC480" s="306">
        <f t="shared" si="24"/>
        <v>0</v>
      </c>
      <c r="BD480" s="307"/>
      <c r="BE480" s="307"/>
      <c r="BF480" s="308"/>
      <c r="BG480" s="309"/>
      <c r="BH480" s="310"/>
      <c r="BI480" s="310"/>
      <c r="BJ480" s="311"/>
      <c r="BK480" s="312">
        <f t="shared" si="25"/>
        <v>0</v>
      </c>
      <c r="BL480" s="313"/>
      <c r="BM480" s="313"/>
      <c r="BN480" s="313"/>
      <c r="BO480" s="313"/>
      <c r="BP480" s="314"/>
      <c r="BQ480" s="294"/>
      <c r="BR480" s="295"/>
      <c r="BS480" s="295"/>
      <c r="BT480" s="295"/>
      <c r="BU480" s="295"/>
      <c r="BV480" s="295"/>
      <c r="BW480" s="296"/>
      <c r="BX480" s="294"/>
      <c r="BY480" s="295"/>
      <c r="BZ480" s="295"/>
      <c r="CA480" s="295"/>
      <c r="CB480" s="295"/>
      <c r="CC480" s="296"/>
      <c r="CD480" s="294"/>
      <c r="CE480" s="295"/>
      <c r="CF480" s="295"/>
      <c r="CG480" s="295"/>
      <c r="CH480" s="295"/>
      <c r="CI480" s="296"/>
    </row>
    <row r="481" spans="1:87" ht="18" customHeight="1" x14ac:dyDescent="0.25">
      <c r="A481" s="75"/>
      <c r="B481" s="327"/>
      <c r="C481" s="328"/>
      <c r="D481" s="328"/>
      <c r="E481" s="328"/>
      <c r="F481" s="328"/>
      <c r="G481" s="328"/>
      <c r="H481" s="328"/>
      <c r="I481" s="328"/>
      <c r="J481" s="328"/>
      <c r="K481" s="328"/>
      <c r="L481" s="328"/>
      <c r="M481" s="328"/>
      <c r="N481" s="328"/>
      <c r="O481" s="328"/>
      <c r="P481" s="328"/>
      <c r="Q481" s="328"/>
      <c r="R481" s="328"/>
      <c r="S481" s="328"/>
      <c r="T481" s="328"/>
      <c r="U481" s="328"/>
      <c r="V481" s="328"/>
      <c r="W481" s="328"/>
      <c r="X481" s="328"/>
      <c r="Y481" s="329"/>
      <c r="Z481" s="336"/>
      <c r="AA481" s="337"/>
      <c r="AB481" s="337"/>
      <c r="AC481" s="337"/>
      <c r="AD481" s="338"/>
      <c r="AE481" s="336"/>
      <c r="AF481" s="337"/>
      <c r="AG481" s="337"/>
      <c r="AH481" s="337"/>
      <c r="AI481" s="337"/>
      <c r="AJ481" s="337"/>
      <c r="AK481" s="300"/>
      <c r="AL481" s="301"/>
      <c r="AM481" s="301"/>
      <c r="AN481" s="301"/>
      <c r="AO481" s="301"/>
      <c r="AP481" s="301"/>
      <c r="AQ481" s="301"/>
      <c r="AR481" s="301"/>
      <c r="AS481" s="301"/>
      <c r="AT481" s="301"/>
      <c r="AU481" s="301"/>
      <c r="AV481" s="301"/>
      <c r="AW481" s="301"/>
      <c r="AX481" s="302"/>
      <c r="AY481" s="407"/>
      <c r="AZ481" s="304"/>
      <c r="BA481" s="304"/>
      <c r="BB481" s="408"/>
      <c r="BC481" s="306">
        <f t="shared" si="24"/>
        <v>0</v>
      </c>
      <c r="BD481" s="307"/>
      <c r="BE481" s="307"/>
      <c r="BF481" s="308"/>
      <c r="BG481" s="309"/>
      <c r="BH481" s="310"/>
      <c r="BI481" s="310"/>
      <c r="BJ481" s="311"/>
      <c r="BK481" s="312">
        <f t="shared" si="25"/>
        <v>0</v>
      </c>
      <c r="BL481" s="313"/>
      <c r="BM481" s="313"/>
      <c r="BN481" s="313"/>
      <c r="BO481" s="313"/>
      <c r="BP481" s="314"/>
      <c r="BQ481" s="294"/>
      <c r="BR481" s="295"/>
      <c r="BS481" s="295"/>
      <c r="BT481" s="295"/>
      <c r="BU481" s="295"/>
      <c r="BV481" s="295"/>
      <c r="BW481" s="296"/>
      <c r="BX481" s="294"/>
      <c r="BY481" s="295"/>
      <c r="BZ481" s="295"/>
      <c r="CA481" s="295"/>
      <c r="CB481" s="295"/>
      <c r="CC481" s="296"/>
      <c r="CD481" s="294"/>
      <c r="CE481" s="295"/>
      <c r="CF481" s="295"/>
      <c r="CG481" s="295"/>
      <c r="CH481" s="295"/>
      <c r="CI481" s="296"/>
    </row>
    <row r="482" spans="1:87" ht="18" customHeight="1" x14ac:dyDescent="0.25">
      <c r="A482" s="75"/>
      <c r="B482" s="327"/>
      <c r="C482" s="328"/>
      <c r="D482" s="328"/>
      <c r="E482" s="328"/>
      <c r="F482" s="328"/>
      <c r="G482" s="328"/>
      <c r="H482" s="328"/>
      <c r="I482" s="328"/>
      <c r="J482" s="328"/>
      <c r="K482" s="328"/>
      <c r="L482" s="328"/>
      <c r="M482" s="328"/>
      <c r="N482" s="328"/>
      <c r="O482" s="328"/>
      <c r="P482" s="328"/>
      <c r="Q482" s="328"/>
      <c r="R482" s="328"/>
      <c r="S482" s="328"/>
      <c r="T482" s="328"/>
      <c r="U482" s="328"/>
      <c r="V482" s="328"/>
      <c r="W482" s="328"/>
      <c r="X482" s="328"/>
      <c r="Y482" s="329"/>
      <c r="Z482" s="336"/>
      <c r="AA482" s="337"/>
      <c r="AB482" s="337"/>
      <c r="AC482" s="337"/>
      <c r="AD482" s="338"/>
      <c r="AE482" s="336"/>
      <c r="AF482" s="337"/>
      <c r="AG482" s="337"/>
      <c r="AH482" s="337"/>
      <c r="AI482" s="337"/>
      <c r="AJ482" s="337"/>
      <c r="AK482" s="300"/>
      <c r="AL482" s="301"/>
      <c r="AM482" s="301"/>
      <c r="AN482" s="301"/>
      <c r="AO482" s="301"/>
      <c r="AP482" s="301"/>
      <c r="AQ482" s="301"/>
      <c r="AR482" s="301"/>
      <c r="AS482" s="301"/>
      <c r="AT482" s="301"/>
      <c r="AU482" s="301"/>
      <c r="AV482" s="301"/>
      <c r="AW482" s="301"/>
      <c r="AX482" s="302"/>
      <c r="AY482" s="407"/>
      <c r="AZ482" s="304"/>
      <c r="BA482" s="304"/>
      <c r="BB482" s="408"/>
      <c r="BC482" s="306">
        <f t="shared" si="24"/>
        <v>0</v>
      </c>
      <c r="BD482" s="307"/>
      <c r="BE482" s="307"/>
      <c r="BF482" s="308"/>
      <c r="BG482" s="309"/>
      <c r="BH482" s="310"/>
      <c r="BI482" s="310"/>
      <c r="BJ482" s="311"/>
      <c r="BK482" s="312">
        <f t="shared" si="25"/>
        <v>0</v>
      </c>
      <c r="BL482" s="313"/>
      <c r="BM482" s="313"/>
      <c r="BN482" s="313"/>
      <c r="BO482" s="313"/>
      <c r="BP482" s="314"/>
      <c r="BQ482" s="294"/>
      <c r="BR482" s="295"/>
      <c r="BS482" s="295"/>
      <c r="BT482" s="295"/>
      <c r="BU482" s="295"/>
      <c r="BV482" s="295"/>
      <c r="BW482" s="296"/>
      <c r="BX482" s="294"/>
      <c r="BY482" s="295"/>
      <c r="BZ482" s="295"/>
      <c r="CA482" s="295"/>
      <c r="CB482" s="295"/>
      <c r="CC482" s="296"/>
      <c r="CD482" s="294"/>
      <c r="CE482" s="295"/>
      <c r="CF482" s="295"/>
      <c r="CG482" s="295"/>
      <c r="CH482" s="295"/>
      <c r="CI482" s="296"/>
    </row>
    <row r="483" spans="1:87" ht="18" customHeight="1" thickBot="1" x14ac:dyDescent="0.3">
      <c r="A483" s="75"/>
      <c r="B483" s="330"/>
      <c r="C483" s="331"/>
      <c r="D483" s="331"/>
      <c r="E483" s="331"/>
      <c r="F483" s="331"/>
      <c r="G483" s="331"/>
      <c r="H483" s="331"/>
      <c r="I483" s="331"/>
      <c r="J483" s="331"/>
      <c r="K483" s="331"/>
      <c r="L483" s="331"/>
      <c r="M483" s="331"/>
      <c r="N483" s="331"/>
      <c r="O483" s="331"/>
      <c r="P483" s="331"/>
      <c r="Q483" s="331"/>
      <c r="R483" s="331"/>
      <c r="S483" s="331"/>
      <c r="T483" s="331"/>
      <c r="U483" s="331"/>
      <c r="V483" s="331"/>
      <c r="W483" s="331"/>
      <c r="X483" s="331"/>
      <c r="Y483" s="332"/>
      <c r="Z483" s="339"/>
      <c r="AA483" s="340"/>
      <c r="AB483" s="340"/>
      <c r="AC483" s="340"/>
      <c r="AD483" s="341"/>
      <c r="AE483" s="339"/>
      <c r="AF483" s="340"/>
      <c r="AG483" s="340"/>
      <c r="AH483" s="340"/>
      <c r="AI483" s="340"/>
      <c r="AJ483" s="340"/>
      <c r="AK483" s="392"/>
      <c r="AL483" s="393"/>
      <c r="AM483" s="393"/>
      <c r="AN483" s="393"/>
      <c r="AO483" s="393"/>
      <c r="AP483" s="393"/>
      <c r="AQ483" s="393"/>
      <c r="AR483" s="393"/>
      <c r="AS483" s="393"/>
      <c r="AT483" s="393"/>
      <c r="AU483" s="393"/>
      <c r="AV483" s="393"/>
      <c r="AW483" s="393"/>
      <c r="AX483" s="394"/>
      <c r="AY483" s="411"/>
      <c r="AZ483" s="396"/>
      <c r="BA483" s="396"/>
      <c r="BB483" s="412"/>
      <c r="BC483" s="398">
        <f t="shared" si="24"/>
        <v>0</v>
      </c>
      <c r="BD483" s="399"/>
      <c r="BE483" s="399"/>
      <c r="BF483" s="400"/>
      <c r="BG483" s="401"/>
      <c r="BH483" s="402"/>
      <c r="BI483" s="402"/>
      <c r="BJ483" s="403"/>
      <c r="BK483" s="404">
        <f t="shared" si="25"/>
        <v>0</v>
      </c>
      <c r="BL483" s="405"/>
      <c r="BM483" s="405"/>
      <c r="BN483" s="405"/>
      <c r="BO483" s="405"/>
      <c r="BP483" s="406"/>
      <c r="BQ483" s="297"/>
      <c r="BR483" s="298"/>
      <c r="BS483" s="298"/>
      <c r="BT483" s="298"/>
      <c r="BU483" s="298"/>
      <c r="BV483" s="298"/>
      <c r="BW483" s="299"/>
      <c r="BX483" s="297"/>
      <c r="BY483" s="298"/>
      <c r="BZ483" s="298"/>
      <c r="CA483" s="298"/>
      <c r="CB483" s="298"/>
      <c r="CC483" s="299"/>
      <c r="CD483" s="297"/>
      <c r="CE483" s="298"/>
      <c r="CF483" s="298"/>
      <c r="CG483" s="298"/>
      <c r="CH483" s="298"/>
      <c r="CI483" s="299"/>
    </row>
    <row r="484" spans="1:87" ht="18" customHeight="1" thickBot="1" x14ac:dyDescent="0.3">
      <c r="A484" s="75"/>
      <c r="B484" s="377"/>
      <c r="C484" s="378"/>
      <c r="D484" s="378"/>
      <c r="E484" s="378"/>
      <c r="F484" s="378"/>
      <c r="G484" s="378"/>
      <c r="H484" s="378"/>
      <c r="I484" s="378"/>
      <c r="J484" s="378"/>
      <c r="K484" s="378"/>
      <c r="L484" s="378"/>
      <c r="M484" s="378"/>
      <c r="N484" s="378"/>
      <c r="O484" s="378"/>
      <c r="P484" s="378"/>
      <c r="Q484" s="378"/>
      <c r="R484" s="378"/>
      <c r="S484" s="378"/>
      <c r="T484" s="378"/>
      <c r="U484" s="378"/>
      <c r="V484" s="378"/>
      <c r="W484" s="378"/>
      <c r="X484" s="378"/>
      <c r="Y484" s="378"/>
      <c r="Z484" s="378"/>
      <c r="AA484" s="378"/>
      <c r="AB484" s="378"/>
      <c r="AC484" s="378"/>
      <c r="AD484" s="378"/>
      <c r="AE484" s="378"/>
      <c r="AF484" s="378"/>
      <c r="AG484" s="378"/>
      <c r="AH484" s="378"/>
      <c r="AI484" s="378"/>
      <c r="AJ484" s="379"/>
      <c r="AK484" s="380" t="s">
        <v>3</v>
      </c>
      <c r="AL484" s="381"/>
      <c r="AM484" s="381"/>
      <c r="AN484" s="381"/>
      <c r="AO484" s="381"/>
      <c r="AP484" s="381"/>
      <c r="AQ484" s="381"/>
      <c r="AR484" s="381"/>
      <c r="AS484" s="381"/>
      <c r="AT484" s="381"/>
      <c r="AU484" s="381"/>
      <c r="AV484" s="381"/>
      <c r="AW484" s="381"/>
      <c r="AX484" s="381"/>
      <c r="AY484" s="382"/>
      <c r="AZ484" s="382"/>
      <c r="BA484" s="382"/>
      <c r="BB484" s="382"/>
      <c r="BC484" s="382"/>
      <c r="BD484" s="382"/>
      <c r="BE484" s="382"/>
      <c r="BF484" s="382"/>
      <c r="BG484" s="382"/>
      <c r="BH484" s="382"/>
      <c r="BI484" s="382"/>
      <c r="BJ484" s="383"/>
      <c r="BK484" s="384">
        <f>SUM(BK454:BK483)</f>
        <v>0</v>
      </c>
      <c r="BL484" s="385"/>
      <c r="BM484" s="385"/>
      <c r="BN484" s="385"/>
      <c r="BO484" s="385"/>
      <c r="BP484" s="386"/>
      <c r="BQ484" s="387" t="s">
        <v>100</v>
      </c>
      <c r="BR484" s="388"/>
      <c r="BS484" s="388"/>
      <c r="BT484" s="388"/>
      <c r="BU484" s="388"/>
      <c r="BV484" s="388"/>
      <c r="BW484" s="388"/>
      <c r="BX484" s="388"/>
      <c r="BY484" s="388"/>
      <c r="BZ484" s="388"/>
      <c r="CA484" s="388"/>
      <c r="CB484" s="388"/>
      <c r="CC484" s="389"/>
      <c r="CD484" s="390">
        <f>+CD454*AE454</f>
        <v>0</v>
      </c>
      <c r="CE484" s="390"/>
      <c r="CF484" s="390"/>
      <c r="CG484" s="390"/>
      <c r="CH484" s="390"/>
      <c r="CI484" s="391"/>
    </row>
    <row r="485" spans="1:87" ht="18" customHeight="1" thickBot="1" x14ac:dyDescent="0.3">
      <c r="A485" s="75"/>
      <c r="B485" s="76"/>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c r="AB485" s="76"/>
      <c r="AC485" s="76"/>
      <c r="AD485" s="76"/>
      <c r="AE485" s="76"/>
      <c r="AF485" s="76"/>
      <c r="AG485" s="76"/>
      <c r="AH485" s="76"/>
      <c r="AI485" s="76"/>
      <c r="AJ485" s="76"/>
      <c r="BG485" s="78"/>
      <c r="BH485" s="78"/>
      <c r="BI485" s="78"/>
      <c r="BJ485" s="78"/>
      <c r="BK485" s="79"/>
      <c r="BL485" s="79"/>
      <c r="BM485" s="79"/>
      <c r="BN485" s="79"/>
      <c r="BO485" s="79"/>
      <c r="BP485" s="79"/>
      <c r="BQ485" s="79"/>
      <c r="BR485" s="79"/>
      <c r="BS485" s="79"/>
      <c r="BT485" s="79"/>
      <c r="BU485" s="79"/>
      <c r="BV485" s="79"/>
      <c r="BW485" s="79"/>
      <c r="BX485" s="79"/>
      <c r="BY485" s="79"/>
      <c r="BZ485" s="79"/>
      <c r="CA485" s="79"/>
      <c r="CB485" s="79"/>
      <c r="CC485" s="79"/>
      <c r="CD485" s="79"/>
      <c r="CE485" s="79"/>
      <c r="CF485" s="79"/>
      <c r="CG485" s="79"/>
      <c r="CH485" s="79"/>
      <c r="CI485" s="79"/>
    </row>
    <row r="486" spans="1:87" ht="18" customHeight="1" x14ac:dyDescent="0.25">
      <c r="A486" s="75"/>
      <c r="B486" s="348" t="s">
        <v>0</v>
      </c>
      <c r="C486" s="349"/>
      <c r="D486" s="349"/>
      <c r="E486" s="349"/>
      <c r="F486" s="349"/>
      <c r="G486" s="349"/>
      <c r="H486" s="349"/>
      <c r="I486" s="349"/>
      <c r="J486" s="349"/>
      <c r="K486" s="349"/>
      <c r="L486" s="349"/>
      <c r="M486" s="349"/>
      <c r="N486" s="349"/>
      <c r="O486" s="349"/>
      <c r="P486" s="349"/>
      <c r="Q486" s="349"/>
      <c r="R486" s="349"/>
      <c r="S486" s="349"/>
      <c r="T486" s="349"/>
      <c r="U486" s="349"/>
      <c r="V486" s="349"/>
      <c r="W486" s="349"/>
      <c r="X486" s="349"/>
      <c r="Y486" s="350"/>
      <c r="Z486" s="348" t="s">
        <v>80</v>
      </c>
      <c r="AA486" s="349"/>
      <c r="AB486" s="349"/>
      <c r="AC486" s="349"/>
      <c r="AD486" s="350"/>
      <c r="AE486" s="357" t="s">
        <v>79</v>
      </c>
      <c r="AF486" s="358"/>
      <c r="AG486" s="358"/>
      <c r="AH486" s="358"/>
      <c r="AI486" s="358"/>
      <c r="AJ486" s="359"/>
      <c r="AK486" s="357" t="s">
        <v>81</v>
      </c>
      <c r="AL486" s="358"/>
      <c r="AM486" s="358"/>
      <c r="AN486" s="358"/>
      <c r="AO486" s="358"/>
      <c r="AP486" s="358"/>
      <c r="AQ486" s="358"/>
      <c r="AR486" s="358"/>
      <c r="AS486" s="358"/>
      <c r="AT486" s="358"/>
      <c r="AU486" s="358"/>
      <c r="AV486" s="358"/>
      <c r="AW486" s="358"/>
      <c r="AX486" s="359"/>
      <c r="AY486" s="357" t="s">
        <v>1</v>
      </c>
      <c r="AZ486" s="358"/>
      <c r="BA486" s="358"/>
      <c r="BB486" s="359"/>
      <c r="BC486" s="348" t="s">
        <v>104</v>
      </c>
      <c r="BD486" s="349"/>
      <c r="BE486" s="349"/>
      <c r="BF486" s="350"/>
      <c r="BG486" s="366" t="s">
        <v>82</v>
      </c>
      <c r="BH486" s="367"/>
      <c r="BI486" s="367"/>
      <c r="BJ486" s="368"/>
      <c r="BK486" s="315" t="s">
        <v>99</v>
      </c>
      <c r="BL486" s="316"/>
      <c r="BM486" s="316"/>
      <c r="BN486" s="316"/>
      <c r="BO486" s="316"/>
      <c r="BP486" s="317"/>
      <c r="BQ486" s="315" t="s">
        <v>83</v>
      </c>
      <c r="BR486" s="316"/>
      <c r="BS486" s="316"/>
      <c r="BT486" s="316"/>
      <c r="BU486" s="316"/>
      <c r="BV486" s="316"/>
      <c r="BW486" s="317"/>
      <c r="BX486" s="315" t="s">
        <v>84</v>
      </c>
      <c r="BY486" s="316"/>
      <c r="BZ486" s="316"/>
      <c r="CA486" s="316"/>
      <c r="CB486" s="316"/>
      <c r="CC486" s="317"/>
      <c r="CD486" s="315" t="s">
        <v>85</v>
      </c>
      <c r="CE486" s="316"/>
      <c r="CF486" s="316"/>
      <c r="CG486" s="316"/>
      <c r="CH486" s="316"/>
      <c r="CI486" s="317"/>
    </row>
    <row r="487" spans="1:87" ht="18" customHeight="1" x14ac:dyDescent="0.25">
      <c r="A487" s="75"/>
      <c r="B487" s="351"/>
      <c r="C487" s="352"/>
      <c r="D487" s="352"/>
      <c r="E487" s="352"/>
      <c r="F487" s="352"/>
      <c r="G487" s="352"/>
      <c r="H487" s="352"/>
      <c r="I487" s="352"/>
      <c r="J487" s="352"/>
      <c r="K487" s="352"/>
      <c r="L487" s="352"/>
      <c r="M487" s="352"/>
      <c r="N487" s="352"/>
      <c r="O487" s="352"/>
      <c r="P487" s="352"/>
      <c r="Q487" s="352"/>
      <c r="R487" s="352"/>
      <c r="S487" s="352"/>
      <c r="T487" s="352"/>
      <c r="U487" s="352"/>
      <c r="V487" s="352"/>
      <c r="W487" s="352"/>
      <c r="X487" s="352"/>
      <c r="Y487" s="353"/>
      <c r="Z487" s="351"/>
      <c r="AA487" s="352"/>
      <c r="AB487" s="352"/>
      <c r="AC487" s="352"/>
      <c r="AD487" s="353"/>
      <c r="AE487" s="360"/>
      <c r="AF487" s="361"/>
      <c r="AG487" s="361"/>
      <c r="AH487" s="361"/>
      <c r="AI487" s="361"/>
      <c r="AJ487" s="362"/>
      <c r="AK487" s="360"/>
      <c r="AL487" s="361"/>
      <c r="AM487" s="361"/>
      <c r="AN487" s="361"/>
      <c r="AO487" s="361"/>
      <c r="AP487" s="361"/>
      <c r="AQ487" s="361"/>
      <c r="AR487" s="361"/>
      <c r="AS487" s="361"/>
      <c r="AT487" s="361"/>
      <c r="AU487" s="361"/>
      <c r="AV487" s="361"/>
      <c r="AW487" s="361"/>
      <c r="AX487" s="362"/>
      <c r="AY487" s="360"/>
      <c r="AZ487" s="361"/>
      <c r="BA487" s="361"/>
      <c r="BB487" s="362"/>
      <c r="BC487" s="351"/>
      <c r="BD487" s="352"/>
      <c r="BE487" s="352"/>
      <c r="BF487" s="353"/>
      <c r="BG487" s="369"/>
      <c r="BH487" s="370"/>
      <c r="BI487" s="370"/>
      <c r="BJ487" s="371"/>
      <c r="BK487" s="318"/>
      <c r="BL487" s="319"/>
      <c r="BM487" s="319"/>
      <c r="BN487" s="319"/>
      <c r="BO487" s="319"/>
      <c r="BP487" s="320"/>
      <c r="BQ487" s="318"/>
      <c r="BR487" s="319"/>
      <c r="BS487" s="319"/>
      <c r="BT487" s="319"/>
      <c r="BU487" s="319"/>
      <c r="BV487" s="319"/>
      <c r="BW487" s="320"/>
      <c r="BX487" s="318"/>
      <c r="BY487" s="319"/>
      <c r="BZ487" s="319"/>
      <c r="CA487" s="319"/>
      <c r="CB487" s="319"/>
      <c r="CC487" s="320"/>
      <c r="CD487" s="318"/>
      <c r="CE487" s="319"/>
      <c r="CF487" s="319"/>
      <c r="CG487" s="319"/>
      <c r="CH487" s="319"/>
      <c r="CI487" s="320"/>
    </row>
    <row r="488" spans="1:87" ht="18" customHeight="1" thickBot="1" x14ac:dyDescent="0.3">
      <c r="A488" s="75"/>
      <c r="B488" s="354"/>
      <c r="C488" s="355"/>
      <c r="D488" s="355"/>
      <c r="E488" s="355"/>
      <c r="F488" s="355"/>
      <c r="G488" s="355"/>
      <c r="H488" s="355"/>
      <c r="I488" s="355"/>
      <c r="J488" s="355"/>
      <c r="K488" s="355"/>
      <c r="L488" s="355"/>
      <c r="M488" s="355"/>
      <c r="N488" s="355"/>
      <c r="O488" s="355"/>
      <c r="P488" s="355"/>
      <c r="Q488" s="355"/>
      <c r="R488" s="355"/>
      <c r="S488" s="355"/>
      <c r="T488" s="355"/>
      <c r="U488" s="355"/>
      <c r="V488" s="355"/>
      <c r="W488" s="355"/>
      <c r="X488" s="355"/>
      <c r="Y488" s="356"/>
      <c r="Z488" s="354"/>
      <c r="AA488" s="355"/>
      <c r="AB488" s="355"/>
      <c r="AC488" s="355"/>
      <c r="AD488" s="356"/>
      <c r="AE488" s="363"/>
      <c r="AF488" s="364"/>
      <c r="AG488" s="364"/>
      <c r="AH488" s="364"/>
      <c r="AI488" s="364"/>
      <c r="AJ488" s="365"/>
      <c r="AK488" s="360"/>
      <c r="AL488" s="361"/>
      <c r="AM488" s="361"/>
      <c r="AN488" s="361"/>
      <c r="AO488" s="361"/>
      <c r="AP488" s="361"/>
      <c r="AQ488" s="361"/>
      <c r="AR488" s="361"/>
      <c r="AS488" s="361"/>
      <c r="AT488" s="361"/>
      <c r="AU488" s="361"/>
      <c r="AV488" s="361"/>
      <c r="AW488" s="361"/>
      <c r="AX488" s="362"/>
      <c r="AY488" s="360"/>
      <c r="AZ488" s="361"/>
      <c r="BA488" s="361"/>
      <c r="BB488" s="362"/>
      <c r="BC488" s="351"/>
      <c r="BD488" s="352"/>
      <c r="BE488" s="352"/>
      <c r="BF488" s="353"/>
      <c r="BG488" s="369"/>
      <c r="BH488" s="370"/>
      <c r="BI488" s="370"/>
      <c r="BJ488" s="371"/>
      <c r="BK488" s="318"/>
      <c r="BL488" s="319"/>
      <c r="BM488" s="319"/>
      <c r="BN488" s="319"/>
      <c r="BO488" s="319"/>
      <c r="BP488" s="320"/>
      <c r="BQ488" s="321"/>
      <c r="BR488" s="322"/>
      <c r="BS488" s="322"/>
      <c r="BT488" s="322"/>
      <c r="BU488" s="322"/>
      <c r="BV488" s="322"/>
      <c r="BW488" s="323"/>
      <c r="BX488" s="321"/>
      <c r="BY488" s="322"/>
      <c r="BZ488" s="322"/>
      <c r="CA488" s="322"/>
      <c r="CB488" s="322"/>
      <c r="CC488" s="323"/>
      <c r="CD488" s="321"/>
      <c r="CE488" s="322"/>
      <c r="CF488" s="322"/>
      <c r="CG488" s="322"/>
      <c r="CH488" s="322"/>
      <c r="CI488" s="323"/>
    </row>
    <row r="489" spans="1:87" ht="18" customHeight="1" x14ac:dyDescent="0.25">
      <c r="A489" s="75"/>
      <c r="B489" s="324"/>
      <c r="C489" s="325"/>
      <c r="D489" s="325"/>
      <c r="E489" s="325"/>
      <c r="F489" s="325"/>
      <c r="G489" s="325"/>
      <c r="H489" s="325"/>
      <c r="I489" s="325"/>
      <c r="J489" s="325"/>
      <c r="K489" s="325"/>
      <c r="L489" s="325"/>
      <c r="M489" s="325"/>
      <c r="N489" s="325"/>
      <c r="O489" s="325"/>
      <c r="P489" s="325"/>
      <c r="Q489" s="325"/>
      <c r="R489" s="325"/>
      <c r="S489" s="325"/>
      <c r="T489" s="325"/>
      <c r="U489" s="325"/>
      <c r="V489" s="325"/>
      <c r="W489" s="325"/>
      <c r="X489" s="325"/>
      <c r="Y489" s="326"/>
      <c r="Z489" s="333"/>
      <c r="AA489" s="334"/>
      <c r="AB489" s="334"/>
      <c r="AC489" s="334"/>
      <c r="AD489" s="335"/>
      <c r="AE489" s="333"/>
      <c r="AF489" s="334"/>
      <c r="AG489" s="334"/>
      <c r="AH489" s="334"/>
      <c r="AI489" s="334"/>
      <c r="AJ489" s="334"/>
      <c r="AK489" s="342"/>
      <c r="AL489" s="343"/>
      <c r="AM489" s="343"/>
      <c r="AN489" s="343"/>
      <c r="AO489" s="343"/>
      <c r="AP489" s="343"/>
      <c r="AQ489" s="343"/>
      <c r="AR489" s="343"/>
      <c r="AS489" s="343"/>
      <c r="AT489" s="343"/>
      <c r="AU489" s="343"/>
      <c r="AV489" s="343"/>
      <c r="AW489" s="343"/>
      <c r="AX489" s="344"/>
      <c r="AY489" s="409"/>
      <c r="AZ489" s="346"/>
      <c r="BA489" s="346"/>
      <c r="BB489" s="410"/>
      <c r="BC489" s="345">
        <f>+$AE$489*AY489</f>
        <v>0</v>
      </c>
      <c r="BD489" s="346"/>
      <c r="BE489" s="346"/>
      <c r="BF489" s="347"/>
      <c r="BG489" s="285"/>
      <c r="BH489" s="286"/>
      <c r="BI489" s="286"/>
      <c r="BJ489" s="287"/>
      <c r="BK489" s="288">
        <f>+AY489*BG489</f>
        <v>0</v>
      </c>
      <c r="BL489" s="289"/>
      <c r="BM489" s="289"/>
      <c r="BN489" s="289"/>
      <c r="BO489" s="289"/>
      <c r="BP489" s="290"/>
      <c r="BQ489" s="291"/>
      <c r="BR489" s="292"/>
      <c r="BS489" s="292"/>
      <c r="BT489" s="292"/>
      <c r="BU489" s="292"/>
      <c r="BV489" s="292"/>
      <c r="BW489" s="293"/>
      <c r="BX489" s="291">
        <f>+(((BK519+BQ489)*30)/70)</f>
        <v>0</v>
      </c>
      <c r="BY489" s="292"/>
      <c r="BZ489" s="292"/>
      <c r="CA489" s="292"/>
      <c r="CB489" s="292"/>
      <c r="CC489" s="293"/>
      <c r="CD489" s="291">
        <f>+BK519+BQ489+BX489</f>
        <v>0</v>
      </c>
      <c r="CE489" s="292"/>
      <c r="CF489" s="292"/>
      <c r="CG489" s="292"/>
      <c r="CH489" s="292"/>
      <c r="CI489" s="293"/>
    </row>
    <row r="490" spans="1:87" ht="18" customHeight="1" x14ac:dyDescent="0.25">
      <c r="A490" s="75"/>
      <c r="B490" s="327"/>
      <c r="C490" s="328"/>
      <c r="D490" s="328"/>
      <c r="E490" s="328"/>
      <c r="F490" s="328"/>
      <c r="G490" s="328"/>
      <c r="H490" s="328"/>
      <c r="I490" s="328"/>
      <c r="J490" s="328"/>
      <c r="K490" s="328"/>
      <c r="L490" s="328"/>
      <c r="M490" s="328"/>
      <c r="N490" s="328"/>
      <c r="O490" s="328"/>
      <c r="P490" s="328"/>
      <c r="Q490" s="328"/>
      <c r="R490" s="328"/>
      <c r="S490" s="328"/>
      <c r="T490" s="328"/>
      <c r="U490" s="328"/>
      <c r="V490" s="328"/>
      <c r="W490" s="328"/>
      <c r="X490" s="328"/>
      <c r="Y490" s="329"/>
      <c r="Z490" s="336"/>
      <c r="AA490" s="337"/>
      <c r="AB490" s="337"/>
      <c r="AC490" s="337"/>
      <c r="AD490" s="338"/>
      <c r="AE490" s="336"/>
      <c r="AF490" s="337"/>
      <c r="AG490" s="337"/>
      <c r="AH490" s="337"/>
      <c r="AI490" s="337"/>
      <c r="AJ490" s="337"/>
      <c r="AK490" s="300"/>
      <c r="AL490" s="301"/>
      <c r="AM490" s="301"/>
      <c r="AN490" s="301"/>
      <c r="AO490" s="301"/>
      <c r="AP490" s="301"/>
      <c r="AQ490" s="301"/>
      <c r="AR490" s="301"/>
      <c r="AS490" s="301"/>
      <c r="AT490" s="301"/>
      <c r="AU490" s="301"/>
      <c r="AV490" s="301"/>
      <c r="AW490" s="301"/>
      <c r="AX490" s="302"/>
      <c r="AY490" s="407"/>
      <c r="AZ490" s="304"/>
      <c r="BA490" s="304"/>
      <c r="BB490" s="408"/>
      <c r="BC490" s="306">
        <f t="shared" ref="BC490:BC518" si="26">+$AE$489*AY490</f>
        <v>0</v>
      </c>
      <c r="BD490" s="307"/>
      <c r="BE490" s="307"/>
      <c r="BF490" s="308"/>
      <c r="BG490" s="309"/>
      <c r="BH490" s="310"/>
      <c r="BI490" s="310"/>
      <c r="BJ490" s="311"/>
      <c r="BK490" s="312">
        <f t="shared" ref="BK490:BK518" si="27">+AY490*BG490</f>
        <v>0</v>
      </c>
      <c r="BL490" s="313"/>
      <c r="BM490" s="313"/>
      <c r="BN490" s="313"/>
      <c r="BO490" s="313"/>
      <c r="BP490" s="314"/>
      <c r="BQ490" s="294"/>
      <c r="BR490" s="295"/>
      <c r="BS490" s="295"/>
      <c r="BT490" s="295"/>
      <c r="BU490" s="295"/>
      <c r="BV490" s="295"/>
      <c r="BW490" s="296"/>
      <c r="BX490" s="294"/>
      <c r="BY490" s="295"/>
      <c r="BZ490" s="295"/>
      <c r="CA490" s="295"/>
      <c r="CB490" s="295"/>
      <c r="CC490" s="296"/>
      <c r="CD490" s="294"/>
      <c r="CE490" s="295"/>
      <c r="CF490" s="295"/>
      <c r="CG490" s="295"/>
      <c r="CH490" s="295"/>
      <c r="CI490" s="296"/>
    </row>
    <row r="491" spans="1:87" ht="18" customHeight="1" x14ac:dyDescent="0.25">
      <c r="A491" s="75"/>
      <c r="B491" s="327"/>
      <c r="C491" s="328"/>
      <c r="D491" s="328"/>
      <c r="E491" s="328"/>
      <c r="F491" s="328"/>
      <c r="G491" s="328"/>
      <c r="H491" s="328"/>
      <c r="I491" s="328"/>
      <c r="J491" s="328"/>
      <c r="K491" s="328"/>
      <c r="L491" s="328"/>
      <c r="M491" s="328"/>
      <c r="N491" s="328"/>
      <c r="O491" s="328"/>
      <c r="P491" s="328"/>
      <c r="Q491" s="328"/>
      <c r="R491" s="328"/>
      <c r="S491" s="328"/>
      <c r="T491" s="328"/>
      <c r="U491" s="328"/>
      <c r="V491" s="328"/>
      <c r="W491" s="328"/>
      <c r="X491" s="328"/>
      <c r="Y491" s="329"/>
      <c r="Z491" s="336"/>
      <c r="AA491" s="337"/>
      <c r="AB491" s="337"/>
      <c r="AC491" s="337"/>
      <c r="AD491" s="338"/>
      <c r="AE491" s="336"/>
      <c r="AF491" s="337"/>
      <c r="AG491" s="337"/>
      <c r="AH491" s="337"/>
      <c r="AI491" s="337"/>
      <c r="AJ491" s="337"/>
      <c r="AK491" s="300"/>
      <c r="AL491" s="301"/>
      <c r="AM491" s="301"/>
      <c r="AN491" s="301"/>
      <c r="AO491" s="301"/>
      <c r="AP491" s="301"/>
      <c r="AQ491" s="301"/>
      <c r="AR491" s="301"/>
      <c r="AS491" s="301"/>
      <c r="AT491" s="301"/>
      <c r="AU491" s="301"/>
      <c r="AV491" s="301"/>
      <c r="AW491" s="301"/>
      <c r="AX491" s="302"/>
      <c r="AY491" s="407"/>
      <c r="AZ491" s="304"/>
      <c r="BA491" s="304"/>
      <c r="BB491" s="408"/>
      <c r="BC491" s="306">
        <f t="shared" si="26"/>
        <v>0</v>
      </c>
      <c r="BD491" s="307"/>
      <c r="BE491" s="307"/>
      <c r="BF491" s="308"/>
      <c r="BG491" s="309"/>
      <c r="BH491" s="310"/>
      <c r="BI491" s="310"/>
      <c r="BJ491" s="311"/>
      <c r="BK491" s="312">
        <f t="shared" si="27"/>
        <v>0</v>
      </c>
      <c r="BL491" s="313"/>
      <c r="BM491" s="313"/>
      <c r="BN491" s="313"/>
      <c r="BO491" s="313"/>
      <c r="BP491" s="314"/>
      <c r="BQ491" s="294"/>
      <c r="BR491" s="295"/>
      <c r="BS491" s="295"/>
      <c r="BT491" s="295"/>
      <c r="BU491" s="295"/>
      <c r="BV491" s="295"/>
      <c r="BW491" s="296"/>
      <c r="BX491" s="294"/>
      <c r="BY491" s="295"/>
      <c r="BZ491" s="295"/>
      <c r="CA491" s="295"/>
      <c r="CB491" s="295"/>
      <c r="CC491" s="296"/>
      <c r="CD491" s="294"/>
      <c r="CE491" s="295"/>
      <c r="CF491" s="295"/>
      <c r="CG491" s="295"/>
      <c r="CH491" s="295"/>
      <c r="CI491" s="296"/>
    </row>
    <row r="492" spans="1:87" ht="18" customHeight="1" x14ac:dyDescent="0.25">
      <c r="A492" s="75"/>
      <c r="B492" s="327"/>
      <c r="C492" s="328"/>
      <c r="D492" s="328"/>
      <c r="E492" s="328"/>
      <c r="F492" s="328"/>
      <c r="G492" s="328"/>
      <c r="H492" s="328"/>
      <c r="I492" s="328"/>
      <c r="J492" s="328"/>
      <c r="K492" s="328"/>
      <c r="L492" s="328"/>
      <c r="M492" s="328"/>
      <c r="N492" s="328"/>
      <c r="O492" s="328"/>
      <c r="P492" s="328"/>
      <c r="Q492" s="328"/>
      <c r="R492" s="328"/>
      <c r="S492" s="328"/>
      <c r="T492" s="328"/>
      <c r="U492" s="328"/>
      <c r="V492" s="328"/>
      <c r="W492" s="328"/>
      <c r="X492" s="328"/>
      <c r="Y492" s="329"/>
      <c r="Z492" s="336"/>
      <c r="AA492" s="337"/>
      <c r="AB492" s="337"/>
      <c r="AC492" s="337"/>
      <c r="AD492" s="338"/>
      <c r="AE492" s="336"/>
      <c r="AF492" s="337"/>
      <c r="AG492" s="337"/>
      <c r="AH492" s="337"/>
      <c r="AI492" s="337"/>
      <c r="AJ492" s="337"/>
      <c r="AK492" s="300"/>
      <c r="AL492" s="301"/>
      <c r="AM492" s="301"/>
      <c r="AN492" s="301"/>
      <c r="AO492" s="301"/>
      <c r="AP492" s="301"/>
      <c r="AQ492" s="301"/>
      <c r="AR492" s="301"/>
      <c r="AS492" s="301"/>
      <c r="AT492" s="301"/>
      <c r="AU492" s="301"/>
      <c r="AV492" s="301"/>
      <c r="AW492" s="301"/>
      <c r="AX492" s="302"/>
      <c r="AY492" s="407"/>
      <c r="AZ492" s="304"/>
      <c r="BA492" s="304"/>
      <c r="BB492" s="408"/>
      <c r="BC492" s="306">
        <f t="shared" si="26"/>
        <v>0</v>
      </c>
      <c r="BD492" s="307"/>
      <c r="BE492" s="307"/>
      <c r="BF492" s="308"/>
      <c r="BG492" s="309"/>
      <c r="BH492" s="310"/>
      <c r="BI492" s="310"/>
      <c r="BJ492" s="311"/>
      <c r="BK492" s="312">
        <f t="shared" si="27"/>
        <v>0</v>
      </c>
      <c r="BL492" s="313"/>
      <c r="BM492" s="313"/>
      <c r="BN492" s="313"/>
      <c r="BO492" s="313"/>
      <c r="BP492" s="314"/>
      <c r="BQ492" s="294"/>
      <c r="BR492" s="295"/>
      <c r="BS492" s="295"/>
      <c r="BT492" s="295"/>
      <c r="BU492" s="295"/>
      <c r="BV492" s="295"/>
      <c r="BW492" s="296"/>
      <c r="BX492" s="294"/>
      <c r="BY492" s="295"/>
      <c r="BZ492" s="295"/>
      <c r="CA492" s="295"/>
      <c r="CB492" s="295"/>
      <c r="CC492" s="296"/>
      <c r="CD492" s="294"/>
      <c r="CE492" s="295"/>
      <c r="CF492" s="295"/>
      <c r="CG492" s="295"/>
      <c r="CH492" s="295"/>
      <c r="CI492" s="296"/>
    </row>
    <row r="493" spans="1:87" ht="18" customHeight="1" x14ac:dyDescent="0.25">
      <c r="A493" s="75"/>
      <c r="B493" s="327"/>
      <c r="C493" s="328"/>
      <c r="D493" s="328"/>
      <c r="E493" s="328"/>
      <c r="F493" s="328"/>
      <c r="G493" s="328"/>
      <c r="H493" s="328"/>
      <c r="I493" s="328"/>
      <c r="J493" s="328"/>
      <c r="K493" s="328"/>
      <c r="L493" s="328"/>
      <c r="M493" s="328"/>
      <c r="N493" s="328"/>
      <c r="O493" s="328"/>
      <c r="P493" s="328"/>
      <c r="Q493" s="328"/>
      <c r="R493" s="328"/>
      <c r="S493" s="328"/>
      <c r="T493" s="328"/>
      <c r="U493" s="328"/>
      <c r="V493" s="328"/>
      <c r="W493" s="328"/>
      <c r="X493" s="328"/>
      <c r="Y493" s="329"/>
      <c r="Z493" s="336"/>
      <c r="AA493" s="337"/>
      <c r="AB493" s="337"/>
      <c r="AC493" s="337"/>
      <c r="AD493" s="338"/>
      <c r="AE493" s="336"/>
      <c r="AF493" s="337"/>
      <c r="AG493" s="337"/>
      <c r="AH493" s="337"/>
      <c r="AI493" s="337"/>
      <c r="AJ493" s="337"/>
      <c r="AK493" s="300"/>
      <c r="AL493" s="301"/>
      <c r="AM493" s="301"/>
      <c r="AN493" s="301"/>
      <c r="AO493" s="301"/>
      <c r="AP493" s="301"/>
      <c r="AQ493" s="301"/>
      <c r="AR493" s="301"/>
      <c r="AS493" s="301"/>
      <c r="AT493" s="301"/>
      <c r="AU493" s="301"/>
      <c r="AV493" s="301"/>
      <c r="AW493" s="301"/>
      <c r="AX493" s="302"/>
      <c r="AY493" s="407"/>
      <c r="AZ493" s="304"/>
      <c r="BA493" s="304"/>
      <c r="BB493" s="408"/>
      <c r="BC493" s="306">
        <f t="shared" si="26"/>
        <v>0</v>
      </c>
      <c r="BD493" s="307"/>
      <c r="BE493" s="307"/>
      <c r="BF493" s="308"/>
      <c r="BG493" s="309"/>
      <c r="BH493" s="310"/>
      <c r="BI493" s="310"/>
      <c r="BJ493" s="311"/>
      <c r="BK493" s="312">
        <f t="shared" si="27"/>
        <v>0</v>
      </c>
      <c r="BL493" s="313"/>
      <c r="BM493" s="313"/>
      <c r="BN493" s="313"/>
      <c r="BO493" s="313"/>
      <c r="BP493" s="314"/>
      <c r="BQ493" s="294"/>
      <c r="BR493" s="295"/>
      <c r="BS493" s="295"/>
      <c r="BT493" s="295"/>
      <c r="BU493" s="295"/>
      <c r="BV493" s="295"/>
      <c r="BW493" s="296"/>
      <c r="BX493" s="294"/>
      <c r="BY493" s="295"/>
      <c r="BZ493" s="295"/>
      <c r="CA493" s="295"/>
      <c r="CB493" s="295"/>
      <c r="CC493" s="296"/>
      <c r="CD493" s="294"/>
      <c r="CE493" s="295"/>
      <c r="CF493" s="295"/>
      <c r="CG493" s="295"/>
      <c r="CH493" s="295"/>
      <c r="CI493" s="296"/>
    </row>
    <row r="494" spans="1:87" ht="18" customHeight="1" x14ac:dyDescent="0.25">
      <c r="A494" s="75"/>
      <c r="B494" s="327"/>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9"/>
      <c r="Z494" s="336"/>
      <c r="AA494" s="337"/>
      <c r="AB494" s="337"/>
      <c r="AC494" s="337"/>
      <c r="AD494" s="338"/>
      <c r="AE494" s="336"/>
      <c r="AF494" s="337"/>
      <c r="AG494" s="337"/>
      <c r="AH494" s="337"/>
      <c r="AI494" s="337"/>
      <c r="AJ494" s="337"/>
      <c r="AK494" s="300"/>
      <c r="AL494" s="301"/>
      <c r="AM494" s="301"/>
      <c r="AN494" s="301"/>
      <c r="AO494" s="301"/>
      <c r="AP494" s="301"/>
      <c r="AQ494" s="301"/>
      <c r="AR494" s="301"/>
      <c r="AS494" s="301"/>
      <c r="AT494" s="301"/>
      <c r="AU494" s="301"/>
      <c r="AV494" s="301"/>
      <c r="AW494" s="301"/>
      <c r="AX494" s="302"/>
      <c r="AY494" s="407"/>
      <c r="AZ494" s="304"/>
      <c r="BA494" s="304"/>
      <c r="BB494" s="408"/>
      <c r="BC494" s="306">
        <f t="shared" si="26"/>
        <v>0</v>
      </c>
      <c r="BD494" s="307"/>
      <c r="BE494" s="307"/>
      <c r="BF494" s="308"/>
      <c r="BG494" s="309"/>
      <c r="BH494" s="310"/>
      <c r="BI494" s="310"/>
      <c r="BJ494" s="311"/>
      <c r="BK494" s="312">
        <f t="shared" si="27"/>
        <v>0</v>
      </c>
      <c r="BL494" s="313"/>
      <c r="BM494" s="313"/>
      <c r="BN494" s="313"/>
      <c r="BO494" s="313"/>
      <c r="BP494" s="314"/>
      <c r="BQ494" s="294"/>
      <c r="BR494" s="295"/>
      <c r="BS494" s="295"/>
      <c r="BT494" s="295"/>
      <c r="BU494" s="295"/>
      <c r="BV494" s="295"/>
      <c r="BW494" s="296"/>
      <c r="BX494" s="294"/>
      <c r="BY494" s="295"/>
      <c r="BZ494" s="295"/>
      <c r="CA494" s="295"/>
      <c r="CB494" s="295"/>
      <c r="CC494" s="296"/>
      <c r="CD494" s="294"/>
      <c r="CE494" s="295"/>
      <c r="CF494" s="295"/>
      <c r="CG494" s="295"/>
      <c r="CH494" s="295"/>
      <c r="CI494" s="296"/>
    </row>
    <row r="495" spans="1:87" ht="18" customHeight="1" x14ac:dyDescent="0.25">
      <c r="A495" s="75"/>
      <c r="B495" s="327"/>
      <c r="C495" s="328"/>
      <c r="D495" s="328"/>
      <c r="E495" s="328"/>
      <c r="F495" s="328"/>
      <c r="G495" s="328"/>
      <c r="H495" s="328"/>
      <c r="I495" s="328"/>
      <c r="J495" s="328"/>
      <c r="K495" s="328"/>
      <c r="L495" s="328"/>
      <c r="M495" s="328"/>
      <c r="N495" s="328"/>
      <c r="O495" s="328"/>
      <c r="P495" s="328"/>
      <c r="Q495" s="328"/>
      <c r="R495" s="328"/>
      <c r="S495" s="328"/>
      <c r="T495" s="328"/>
      <c r="U495" s="328"/>
      <c r="V495" s="328"/>
      <c r="W495" s="328"/>
      <c r="X495" s="328"/>
      <c r="Y495" s="329"/>
      <c r="Z495" s="336"/>
      <c r="AA495" s="337"/>
      <c r="AB495" s="337"/>
      <c r="AC495" s="337"/>
      <c r="AD495" s="338"/>
      <c r="AE495" s="336"/>
      <c r="AF495" s="337"/>
      <c r="AG495" s="337"/>
      <c r="AH495" s="337"/>
      <c r="AI495" s="337"/>
      <c r="AJ495" s="337"/>
      <c r="AK495" s="300"/>
      <c r="AL495" s="301"/>
      <c r="AM495" s="301"/>
      <c r="AN495" s="301"/>
      <c r="AO495" s="301"/>
      <c r="AP495" s="301"/>
      <c r="AQ495" s="301"/>
      <c r="AR495" s="301"/>
      <c r="AS495" s="301"/>
      <c r="AT495" s="301"/>
      <c r="AU495" s="301"/>
      <c r="AV495" s="301"/>
      <c r="AW495" s="301"/>
      <c r="AX495" s="302"/>
      <c r="AY495" s="407"/>
      <c r="AZ495" s="304"/>
      <c r="BA495" s="304"/>
      <c r="BB495" s="408"/>
      <c r="BC495" s="306">
        <f t="shared" si="26"/>
        <v>0</v>
      </c>
      <c r="BD495" s="307"/>
      <c r="BE495" s="307"/>
      <c r="BF495" s="308"/>
      <c r="BG495" s="309"/>
      <c r="BH495" s="310"/>
      <c r="BI495" s="310"/>
      <c r="BJ495" s="311"/>
      <c r="BK495" s="312">
        <f t="shared" si="27"/>
        <v>0</v>
      </c>
      <c r="BL495" s="313"/>
      <c r="BM495" s="313"/>
      <c r="BN495" s="313"/>
      <c r="BO495" s="313"/>
      <c r="BP495" s="314"/>
      <c r="BQ495" s="294"/>
      <c r="BR495" s="295"/>
      <c r="BS495" s="295"/>
      <c r="BT495" s="295"/>
      <c r="BU495" s="295"/>
      <c r="BV495" s="295"/>
      <c r="BW495" s="296"/>
      <c r="BX495" s="294"/>
      <c r="BY495" s="295"/>
      <c r="BZ495" s="295"/>
      <c r="CA495" s="295"/>
      <c r="CB495" s="295"/>
      <c r="CC495" s="296"/>
      <c r="CD495" s="294"/>
      <c r="CE495" s="295"/>
      <c r="CF495" s="295"/>
      <c r="CG495" s="295"/>
      <c r="CH495" s="295"/>
      <c r="CI495" s="296"/>
    </row>
    <row r="496" spans="1:87" ht="18" customHeight="1" x14ac:dyDescent="0.25">
      <c r="A496" s="75"/>
      <c r="B496" s="327"/>
      <c r="C496" s="328"/>
      <c r="D496" s="328"/>
      <c r="E496" s="328"/>
      <c r="F496" s="328"/>
      <c r="G496" s="328"/>
      <c r="H496" s="328"/>
      <c r="I496" s="328"/>
      <c r="J496" s="328"/>
      <c r="K496" s="328"/>
      <c r="L496" s="328"/>
      <c r="M496" s="328"/>
      <c r="N496" s="328"/>
      <c r="O496" s="328"/>
      <c r="P496" s="328"/>
      <c r="Q496" s="328"/>
      <c r="R496" s="328"/>
      <c r="S496" s="328"/>
      <c r="T496" s="328"/>
      <c r="U496" s="328"/>
      <c r="V496" s="328"/>
      <c r="W496" s="328"/>
      <c r="X496" s="328"/>
      <c r="Y496" s="329"/>
      <c r="Z496" s="336"/>
      <c r="AA496" s="337"/>
      <c r="AB496" s="337"/>
      <c r="AC496" s="337"/>
      <c r="AD496" s="338"/>
      <c r="AE496" s="336"/>
      <c r="AF496" s="337"/>
      <c r="AG496" s="337"/>
      <c r="AH496" s="337"/>
      <c r="AI496" s="337"/>
      <c r="AJ496" s="337"/>
      <c r="AK496" s="300"/>
      <c r="AL496" s="301"/>
      <c r="AM496" s="301"/>
      <c r="AN496" s="301"/>
      <c r="AO496" s="301"/>
      <c r="AP496" s="301"/>
      <c r="AQ496" s="301"/>
      <c r="AR496" s="301"/>
      <c r="AS496" s="301"/>
      <c r="AT496" s="301"/>
      <c r="AU496" s="301"/>
      <c r="AV496" s="301"/>
      <c r="AW496" s="301"/>
      <c r="AX496" s="302"/>
      <c r="AY496" s="407"/>
      <c r="AZ496" s="304"/>
      <c r="BA496" s="304"/>
      <c r="BB496" s="408"/>
      <c r="BC496" s="306">
        <f t="shared" si="26"/>
        <v>0</v>
      </c>
      <c r="BD496" s="307"/>
      <c r="BE496" s="307"/>
      <c r="BF496" s="308"/>
      <c r="BG496" s="309"/>
      <c r="BH496" s="310"/>
      <c r="BI496" s="310"/>
      <c r="BJ496" s="311"/>
      <c r="BK496" s="312">
        <f t="shared" si="27"/>
        <v>0</v>
      </c>
      <c r="BL496" s="313"/>
      <c r="BM496" s="313"/>
      <c r="BN496" s="313"/>
      <c r="BO496" s="313"/>
      <c r="BP496" s="314"/>
      <c r="BQ496" s="294"/>
      <c r="BR496" s="295"/>
      <c r="BS496" s="295"/>
      <c r="BT496" s="295"/>
      <c r="BU496" s="295"/>
      <c r="BV496" s="295"/>
      <c r="BW496" s="296"/>
      <c r="BX496" s="294"/>
      <c r="BY496" s="295"/>
      <c r="BZ496" s="295"/>
      <c r="CA496" s="295"/>
      <c r="CB496" s="295"/>
      <c r="CC496" s="296"/>
      <c r="CD496" s="294"/>
      <c r="CE496" s="295"/>
      <c r="CF496" s="295"/>
      <c r="CG496" s="295"/>
      <c r="CH496" s="295"/>
      <c r="CI496" s="296"/>
    </row>
    <row r="497" spans="1:88" ht="18" customHeight="1" x14ac:dyDescent="0.25">
      <c r="A497" s="75"/>
      <c r="B497" s="327"/>
      <c r="C497" s="328"/>
      <c r="D497" s="328"/>
      <c r="E497" s="328"/>
      <c r="F497" s="328"/>
      <c r="G497" s="328"/>
      <c r="H497" s="328"/>
      <c r="I497" s="328"/>
      <c r="J497" s="328"/>
      <c r="K497" s="328"/>
      <c r="L497" s="328"/>
      <c r="M497" s="328"/>
      <c r="N497" s="328"/>
      <c r="O497" s="328"/>
      <c r="P497" s="328"/>
      <c r="Q497" s="328"/>
      <c r="R497" s="328"/>
      <c r="S497" s="328"/>
      <c r="T497" s="328"/>
      <c r="U497" s="328"/>
      <c r="V497" s="328"/>
      <c r="W497" s="328"/>
      <c r="X497" s="328"/>
      <c r="Y497" s="329"/>
      <c r="Z497" s="336"/>
      <c r="AA497" s="337"/>
      <c r="AB497" s="337"/>
      <c r="AC497" s="337"/>
      <c r="AD497" s="338"/>
      <c r="AE497" s="336"/>
      <c r="AF497" s="337"/>
      <c r="AG497" s="337"/>
      <c r="AH497" s="337"/>
      <c r="AI497" s="337"/>
      <c r="AJ497" s="337"/>
      <c r="AK497" s="300"/>
      <c r="AL497" s="301"/>
      <c r="AM497" s="301"/>
      <c r="AN497" s="301"/>
      <c r="AO497" s="301"/>
      <c r="AP497" s="301"/>
      <c r="AQ497" s="301"/>
      <c r="AR497" s="301"/>
      <c r="AS497" s="301"/>
      <c r="AT497" s="301"/>
      <c r="AU497" s="301"/>
      <c r="AV497" s="301"/>
      <c r="AW497" s="301"/>
      <c r="AX497" s="302"/>
      <c r="AY497" s="407"/>
      <c r="AZ497" s="304"/>
      <c r="BA497" s="304"/>
      <c r="BB497" s="408"/>
      <c r="BC497" s="306">
        <f t="shared" si="26"/>
        <v>0</v>
      </c>
      <c r="BD497" s="307"/>
      <c r="BE497" s="307"/>
      <c r="BF497" s="308"/>
      <c r="BG497" s="309"/>
      <c r="BH497" s="310"/>
      <c r="BI497" s="310"/>
      <c r="BJ497" s="311"/>
      <c r="BK497" s="312">
        <f t="shared" si="27"/>
        <v>0</v>
      </c>
      <c r="BL497" s="313"/>
      <c r="BM497" s="313"/>
      <c r="BN497" s="313"/>
      <c r="BO497" s="313"/>
      <c r="BP497" s="314"/>
      <c r="BQ497" s="294"/>
      <c r="BR497" s="295"/>
      <c r="BS497" s="295"/>
      <c r="BT497" s="295"/>
      <c r="BU497" s="295"/>
      <c r="BV497" s="295"/>
      <c r="BW497" s="296"/>
      <c r="BX497" s="294"/>
      <c r="BY497" s="295"/>
      <c r="BZ497" s="295"/>
      <c r="CA497" s="295"/>
      <c r="CB497" s="295"/>
      <c r="CC497" s="296"/>
      <c r="CD497" s="294"/>
      <c r="CE497" s="295"/>
      <c r="CF497" s="295"/>
      <c r="CG497" s="295"/>
      <c r="CH497" s="295"/>
      <c r="CI497" s="296"/>
      <c r="CJ497" s="74"/>
    </row>
    <row r="498" spans="1:88" ht="18" customHeight="1" x14ac:dyDescent="0.25">
      <c r="A498" s="75"/>
      <c r="B498" s="327"/>
      <c r="C498" s="328"/>
      <c r="D498" s="328"/>
      <c r="E498" s="328"/>
      <c r="F498" s="328"/>
      <c r="G498" s="328"/>
      <c r="H498" s="328"/>
      <c r="I498" s="328"/>
      <c r="J498" s="328"/>
      <c r="K498" s="328"/>
      <c r="L498" s="328"/>
      <c r="M498" s="328"/>
      <c r="N498" s="328"/>
      <c r="O498" s="328"/>
      <c r="P498" s="328"/>
      <c r="Q498" s="328"/>
      <c r="R498" s="328"/>
      <c r="S498" s="328"/>
      <c r="T498" s="328"/>
      <c r="U498" s="328"/>
      <c r="V498" s="328"/>
      <c r="W498" s="328"/>
      <c r="X498" s="328"/>
      <c r="Y498" s="329"/>
      <c r="Z498" s="336"/>
      <c r="AA498" s="337"/>
      <c r="AB498" s="337"/>
      <c r="AC498" s="337"/>
      <c r="AD498" s="338"/>
      <c r="AE498" s="336"/>
      <c r="AF498" s="337"/>
      <c r="AG498" s="337"/>
      <c r="AH498" s="337"/>
      <c r="AI498" s="337"/>
      <c r="AJ498" s="337"/>
      <c r="AK498" s="300"/>
      <c r="AL498" s="301"/>
      <c r="AM498" s="301"/>
      <c r="AN498" s="301"/>
      <c r="AO498" s="301"/>
      <c r="AP498" s="301"/>
      <c r="AQ498" s="301"/>
      <c r="AR498" s="301"/>
      <c r="AS498" s="301"/>
      <c r="AT498" s="301"/>
      <c r="AU498" s="301"/>
      <c r="AV498" s="301"/>
      <c r="AW498" s="301"/>
      <c r="AX498" s="302"/>
      <c r="AY498" s="407"/>
      <c r="AZ498" s="304"/>
      <c r="BA498" s="304"/>
      <c r="BB498" s="408"/>
      <c r="BC498" s="306">
        <f t="shared" si="26"/>
        <v>0</v>
      </c>
      <c r="BD498" s="307"/>
      <c r="BE498" s="307"/>
      <c r="BF498" s="308"/>
      <c r="BG498" s="309"/>
      <c r="BH498" s="310"/>
      <c r="BI498" s="310"/>
      <c r="BJ498" s="311"/>
      <c r="BK498" s="312">
        <f t="shared" si="27"/>
        <v>0</v>
      </c>
      <c r="BL498" s="313"/>
      <c r="BM498" s="313"/>
      <c r="BN498" s="313"/>
      <c r="BO498" s="313"/>
      <c r="BP498" s="314"/>
      <c r="BQ498" s="294"/>
      <c r="BR498" s="295"/>
      <c r="BS498" s="295"/>
      <c r="BT498" s="295"/>
      <c r="BU498" s="295"/>
      <c r="BV498" s="295"/>
      <c r="BW498" s="296"/>
      <c r="BX498" s="294"/>
      <c r="BY498" s="295"/>
      <c r="BZ498" s="295"/>
      <c r="CA498" s="295"/>
      <c r="CB498" s="295"/>
      <c r="CC498" s="296"/>
      <c r="CD498" s="294"/>
      <c r="CE498" s="295"/>
      <c r="CF498" s="295"/>
      <c r="CG498" s="295"/>
      <c r="CH498" s="295"/>
      <c r="CI498" s="296"/>
    </row>
    <row r="499" spans="1:88" ht="18" customHeight="1" x14ac:dyDescent="0.25">
      <c r="A499" s="75"/>
      <c r="B499" s="327"/>
      <c r="C499" s="328"/>
      <c r="D499" s="328"/>
      <c r="E499" s="328"/>
      <c r="F499" s="328"/>
      <c r="G499" s="328"/>
      <c r="H499" s="328"/>
      <c r="I499" s="328"/>
      <c r="J499" s="328"/>
      <c r="K499" s="328"/>
      <c r="L499" s="328"/>
      <c r="M499" s="328"/>
      <c r="N499" s="328"/>
      <c r="O499" s="328"/>
      <c r="P499" s="328"/>
      <c r="Q499" s="328"/>
      <c r="R499" s="328"/>
      <c r="S499" s="328"/>
      <c r="T499" s="328"/>
      <c r="U499" s="328"/>
      <c r="V499" s="328"/>
      <c r="W499" s="328"/>
      <c r="X499" s="328"/>
      <c r="Y499" s="329"/>
      <c r="Z499" s="336"/>
      <c r="AA499" s="337"/>
      <c r="AB499" s="337"/>
      <c r="AC499" s="337"/>
      <c r="AD499" s="338"/>
      <c r="AE499" s="336"/>
      <c r="AF499" s="337"/>
      <c r="AG499" s="337"/>
      <c r="AH499" s="337"/>
      <c r="AI499" s="337"/>
      <c r="AJ499" s="337"/>
      <c r="AK499" s="300"/>
      <c r="AL499" s="301"/>
      <c r="AM499" s="301"/>
      <c r="AN499" s="301"/>
      <c r="AO499" s="301"/>
      <c r="AP499" s="301"/>
      <c r="AQ499" s="301"/>
      <c r="AR499" s="301"/>
      <c r="AS499" s="301"/>
      <c r="AT499" s="301"/>
      <c r="AU499" s="301"/>
      <c r="AV499" s="301"/>
      <c r="AW499" s="301"/>
      <c r="AX499" s="302"/>
      <c r="AY499" s="407"/>
      <c r="AZ499" s="304"/>
      <c r="BA499" s="304"/>
      <c r="BB499" s="408"/>
      <c r="BC499" s="306">
        <f t="shared" si="26"/>
        <v>0</v>
      </c>
      <c r="BD499" s="307"/>
      <c r="BE499" s="307"/>
      <c r="BF499" s="308"/>
      <c r="BG499" s="309"/>
      <c r="BH499" s="310"/>
      <c r="BI499" s="310"/>
      <c r="BJ499" s="311"/>
      <c r="BK499" s="312">
        <f t="shared" si="27"/>
        <v>0</v>
      </c>
      <c r="BL499" s="313"/>
      <c r="BM499" s="313"/>
      <c r="BN499" s="313"/>
      <c r="BO499" s="313"/>
      <c r="BP499" s="314"/>
      <c r="BQ499" s="294"/>
      <c r="BR499" s="295"/>
      <c r="BS499" s="295"/>
      <c r="BT499" s="295"/>
      <c r="BU499" s="295"/>
      <c r="BV499" s="295"/>
      <c r="BW499" s="296"/>
      <c r="BX499" s="294"/>
      <c r="BY499" s="295"/>
      <c r="BZ499" s="295"/>
      <c r="CA499" s="295"/>
      <c r="CB499" s="295"/>
      <c r="CC499" s="296"/>
      <c r="CD499" s="294"/>
      <c r="CE499" s="295"/>
      <c r="CF499" s="295"/>
      <c r="CG499" s="295"/>
      <c r="CH499" s="295"/>
      <c r="CI499" s="296"/>
    </row>
    <row r="500" spans="1:88" ht="18" customHeight="1" x14ac:dyDescent="0.25">
      <c r="A500" s="75"/>
      <c r="B500" s="327"/>
      <c r="C500" s="328"/>
      <c r="D500" s="328"/>
      <c r="E500" s="328"/>
      <c r="F500" s="328"/>
      <c r="G500" s="328"/>
      <c r="H500" s="328"/>
      <c r="I500" s="328"/>
      <c r="J500" s="328"/>
      <c r="K500" s="328"/>
      <c r="L500" s="328"/>
      <c r="M500" s="328"/>
      <c r="N500" s="328"/>
      <c r="O500" s="328"/>
      <c r="P500" s="328"/>
      <c r="Q500" s="328"/>
      <c r="R500" s="328"/>
      <c r="S500" s="328"/>
      <c r="T500" s="328"/>
      <c r="U500" s="328"/>
      <c r="V500" s="328"/>
      <c r="W500" s="328"/>
      <c r="X500" s="328"/>
      <c r="Y500" s="329"/>
      <c r="Z500" s="336"/>
      <c r="AA500" s="337"/>
      <c r="AB500" s="337"/>
      <c r="AC500" s="337"/>
      <c r="AD500" s="338"/>
      <c r="AE500" s="336"/>
      <c r="AF500" s="337"/>
      <c r="AG500" s="337"/>
      <c r="AH500" s="337"/>
      <c r="AI500" s="337"/>
      <c r="AJ500" s="337"/>
      <c r="AK500" s="300"/>
      <c r="AL500" s="301"/>
      <c r="AM500" s="301"/>
      <c r="AN500" s="301"/>
      <c r="AO500" s="301"/>
      <c r="AP500" s="301"/>
      <c r="AQ500" s="301"/>
      <c r="AR500" s="301"/>
      <c r="AS500" s="301"/>
      <c r="AT500" s="301"/>
      <c r="AU500" s="301"/>
      <c r="AV500" s="301"/>
      <c r="AW500" s="301"/>
      <c r="AX500" s="302"/>
      <c r="AY500" s="407"/>
      <c r="AZ500" s="304"/>
      <c r="BA500" s="304"/>
      <c r="BB500" s="408"/>
      <c r="BC500" s="306">
        <f t="shared" si="26"/>
        <v>0</v>
      </c>
      <c r="BD500" s="307"/>
      <c r="BE500" s="307"/>
      <c r="BF500" s="308"/>
      <c r="BG500" s="309"/>
      <c r="BH500" s="310"/>
      <c r="BI500" s="310"/>
      <c r="BJ500" s="311"/>
      <c r="BK500" s="312">
        <f t="shared" si="27"/>
        <v>0</v>
      </c>
      <c r="BL500" s="313"/>
      <c r="BM500" s="313"/>
      <c r="BN500" s="313"/>
      <c r="BO500" s="313"/>
      <c r="BP500" s="314"/>
      <c r="BQ500" s="294"/>
      <c r="BR500" s="295"/>
      <c r="BS500" s="295"/>
      <c r="BT500" s="295"/>
      <c r="BU500" s="295"/>
      <c r="BV500" s="295"/>
      <c r="BW500" s="296"/>
      <c r="BX500" s="294"/>
      <c r="BY500" s="295"/>
      <c r="BZ500" s="295"/>
      <c r="CA500" s="295"/>
      <c r="CB500" s="295"/>
      <c r="CC500" s="296"/>
      <c r="CD500" s="294"/>
      <c r="CE500" s="295"/>
      <c r="CF500" s="295"/>
      <c r="CG500" s="295"/>
      <c r="CH500" s="295"/>
      <c r="CI500" s="296"/>
    </row>
    <row r="501" spans="1:88" ht="18" customHeight="1" x14ac:dyDescent="0.25">
      <c r="A501" s="75"/>
      <c r="B501" s="327"/>
      <c r="C501" s="328"/>
      <c r="D501" s="328"/>
      <c r="E501" s="328"/>
      <c r="F501" s="328"/>
      <c r="G501" s="328"/>
      <c r="H501" s="328"/>
      <c r="I501" s="328"/>
      <c r="J501" s="328"/>
      <c r="K501" s="328"/>
      <c r="L501" s="328"/>
      <c r="M501" s="328"/>
      <c r="N501" s="328"/>
      <c r="O501" s="328"/>
      <c r="P501" s="328"/>
      <c r="Q501" s="328"/>
      <c r="R501" s="328"/>
      <c r="S501" s="328"/>
      <c r="T501" s="328"/>
      <c r="U501" s="328"/>
      <c r="V501" s="328"/>
      <c r="W501" s="328"/>
      <c r="X501" s="328"/>
      <c r="Y501" s="329"/>
      <c r="Z501" s="336"/>
      <c r="AA501" s="337"/>
      <c r="AB501" s="337"/>
      <c r="AC501" s="337"/>
      <c r="AD501" s="338"/>
      <c r="AE501" s="336"/>
      <c r="AF501" s="337"/>
      <c r="AG501" s="337"/>
      <c r="AH501" s="337"/>
      <c r="AI501" s="337"/>
      <c r="AJ501" s="337"/>
      <c r="AK501" s="300"/>
      <c r="AL501" s="301"/>
      <c r="AM501" s="301"/>
      <c r="AN501" s="301"/>
      <c r="AO501" s="301"/>
      <c r="AP501" s="301"/>
      <c r="AQ501" s="301"/>
      <c r="AR501" s="301"/>
      <c r="AS501" s="301"/>
      <c r="AT501" s="301"/>
      <c r="AU501" s="301"/>
      <c r="AV501" s="301"/>
      <c r="AW501" s="301"/>
      <c r="AX501" s="302"/>
      <c r="AY501" s="407"/>
      <c r="AZ501" s="304"/>
      <c r="BA501" s="304"/>
      <c r="BB501" s="408"/>
      <c r="BC501" s="306">
        <f t="shared" si="26"/>
        <v>0</v>
      </c>
      <c r="BD501" s="307"/>
      <c r="BE501" s="307"/>
      <c r="BF501" s="308"/>
      <c r="BG501" s="309"/>
      <c r="BH501" s="310"/>
      <c r="BI501" s="310"/>
      <c r="BJ501" s="311"/>
      <c r="BK501" s="312">
        <f t="shared" si="27"/>
        <v>0</v>
      </c>
      <c r="BL501" s="313"/>
      <c r="BM501" s="313"/>
      <c r="BN501" s="313"/>
      <c r="BO501" s="313"/>
      <c r="BP501" s="314"/>
      <c r="BQ501" s="294"/>
      <c r="BR501" s="295"/>
      <c r="BS501" s="295"/>
      <c r="BT501" s="295"/>
      <c r="BU501" s="295"/>
      <c r="BV501" s="295"/>
      <c r="BW501" s="296"/>
      <c r="BX501" s="294"/>
      <c r="BY501" s="295"/>
      <c r="BZ501" s="295"/>
      <c r="CA501" s="295"/>
      <c r="CB501" s="295"/>
      <c r="CC501" s="296"/>
      <c r="CD501" s="294"/>
      <c r="CE501" s="295"/>
      <c r="CF501" s="295"/>
      <c r="CG501" s="295"/>
      <c r="CH501" s="295"/>
      <c r="CI501" s="296"/>
    </row>
    <row r="502" spans="1:88" ht="18" customHeight="1" x14ac:dyDescent="0.25">
      <c r="A502" s="75"/>
      <c r="B502" s="327"/>
      <c r="C502" s="328"/>
      <c r="D502" s="328"/>
      <c r="E502" s="328"/>
      <c r="F502" s="328"/>
      <c r="G502" s="328"/>
      <c r="H502" s="328"/>
      <c r="I502" s="328"/>
      <c r="J502" s="328"/>
      <c r="K502" s="328"/>
      <c r="L502" s="328"/>
      <c r="M502" s="328"/>
      <c r="N502" s="328"/>
      <c r="O502" s="328"/>
      <c r="P502" s="328"/>
      <c r="Q502" s="328"/>
      <c r="R502" s="328"/>
      <c r="S502" s="328"/>
      <c r="T502" s="328"/>
      <c r="U502" s="328"/>
      <c r="V502" s="328"/>
      <c r="W502" s="328"/>
      <c r="X502" s="328"/>
      <c r="Y502" s="329"/>
      <c r="Z502" s="336"/>
      <c r="AA502" s="337"/>
      <c r="AB502" s="337"/>
      <c r="AC502" s="337"/>
      <c r="AD502" s="338"/>
      <c r="AE502" s="336"/>
      <c r="AF502" s="337"/>
      <c r="AG502" s="337"/>
      <c r="AH502" s="337"/>
      <c r="AI502" s="337"/>
      <c r="AJ502" s="337"/>
      <c r="AK502" s="300"/>
      <c r="AL502" s="301"/>
      <c r="AM502" s="301"/>
      <c r="AN502" s="301"/>
      <c r="AO502" s="301"/>
      <c r="AP502" s="301"/>
      <c r="AQ502" s="301"/>
      <c r="AR502" s="301"/>
      <c r="AS502" s="301"/>
      <c r="AT502" s="301"/>
      <c r="AU502" s="301"/>
      <c r="AV502" s="301"/>
      <c r="AW502" s="301"/>
      <c r="AX502" s="302"/>
      <c r="AY502" s="407"/>
      <c r="AZ502" s="304"/>
      <c r="BA502" s="304"/>
      <c r="BB502" s="408"/>
      <c r="BC502" s="306">
        <f t="shared" si="26"/>
        <v>0</v>
      </c>
      <c r="BD502" s="307"/>
      <c r="BE502" s="307"/>
      <c r="BF502" s="308"/>
      <c r="BG502" s="309"/>
      <c r="BH502" s="310"/>
      <c r="BI502" s="310"/>
      <c r="BJ502" s="311"/>
      <c r="BK502" s="312">
        <f t="shared" si="27"/>
        <v>0</v>
      </c>
      <c r="BL502" s="313"/>
      <c r="BM502" s="313"/>
      <c r="BN502" s="313"/>
      <c r="BO502" s="313"/>
      <c r="BP502" s="314"/>
      <c r="BQ502" s="294"/>
      <c r="BR502" s="295"/>
      <c r="BS502" s="295"/>
      <c r="BT502" s="295"/>
      <c r="BU502" s="295"/>
      <c r="BV502" s="295"/>
      <c r="BW502" s="296"/>
      <c r="BX502" s="294"/>
      <c r="BY502" s="295"/>
      <c r="BZ502" s="295"/>
      <c r="CA502" s="295"/>
      <c r="CB502" s="295"/>
      <c r="CC502" s="296"/>
      <c r="CD502" s="294"/>
      <c r="CE502" s="295"/>
      <c r="CF502" s="295"/>
      <c r="CG502" s="295"/>
      <c r="CH502" s="295"/>
      <c r="CI502" s="296"/>
    </row>
    <row r="503" spans="1:88" ht="18" customHeight="1" x14ac:dyDescent="0.25">
      <c r="A503" s="75"/>
      <c r="B503" s="327"/>
      <c r="C503" s="328"/>
      <c r="D503" s="328"/>
      <c r="E503" s="328"/>
      <c r="F503" s="328"/>
      <c r="G503" s="328"/>
      <c r="H503" s="328"/>
      <c r="I503" s="328"/>
      <c r="J503" s="328"/>
      <c r="K503" s="328"/>
      <c r="L503" s="328"/>
      <c r="M503" s="328"/>
      <c r="N503" s="328"/>
      <c r="O503" s="328"/>
      <c r="P503" s="328"/>
      <c r="Q503" s="328"/>
      <c r="R503" s="328"/>
      <c r="S503" s="328"/>
      <c r="T503" s="328"/>
      <c r="U503" s="328"/>
      <c r="V503" s="328"/>
      <c r="W503" s="328"/>
      <c r="X503" s="328"/>
      <c r="Y503" s="329"/>
      <c r="Z503" s="336"/>
      <c r="AA503" s="337"/>
      <c r="AB503" s="337"/>
      <c r="AC503" s="337"/>
      <c r="AD503" s="338"/>
      <c r="AE503" s="336"/>
      <c r="AF503" s="337"/>
      <c r="AG503" s="337"/>
      <c r="AH503" s="337"/>
      <c r="AI503" s="337"/>
      <c r="AJ503" s="337"/>
      <c r="AK503" s="300"/>
      <c r="AL503" s="301"/>
      <c r="AM503" s="301"/>
      <c r="AN503" s="301"/>
      <c r="AO503" s="301"/>
      <c r="AP503" s="301"/>
      <c r="AQ503" s="301"/>
      <c r="AR503" s="301"/>
      <c r="AS503" s="301"/>
      <c r="AT503" s="301"/>
      <c r="AU503" s="301"/>
      <c r="AV503" s="301"/>
      <c r="AW503" s="301"/>
      <c r="AX503" s="302"/>
      <c r="AY503" s="407"/>
      <c r="AZ503" s="304"/>
      <c r="BA503" s="304"/>
      <c r="BB503" s="408"/>
      <c r="BC503" s="306">
        <f t="shared" si="26"/>
        <v>0</v>
      </c>
      <c r="BD503" s="307"/>
      <c r="BE503" s="307"/>
      <c r="BF503" s="308"/>
      <c r="BG503" s="309"/>
      <c r="BH503" s="310"/>
      <c r="BI503" s="310"/>
      <c r="BJ503" s="311"/>
      <c r="BK503" s="312">
        <f t="shared" si="27"/>
        <v>0</v>
      </c>
      <c r="BL503" s="313"/>
      <c r="BM503" s="313"/>
      <c r="BN503" s="313"/>
      <c r="BO503" s="313"/>
      <c r="BP503" s="314"/>
      <c r="BQ503" s="294"/>
      <c r="BR503" s="295"/>
      <c r="BS503" s="295"/>
      <c r="BT503" s="295"/>
      <c r="BU503" s="295"/>
      <c r="BV503" s="295"/>
      <c r="BW503" s="296"/>
      <c r="BX503" s="294"/>
      <c r="BY503" s="295"/>
      <c r="BZ503" s="295"/>
      <c r="CA503" s="295"/>
      <c r="CB503" s="295"/>
      <c r="CC503" s="296"/>
      <c r="CD503" s="294"/>
      <c r="CE503" s="295"/>
      <c r="CF503" s="295"/>
      <c r="CG503" s="295"/>
      <c r="CH503" s="295"/>
      <c r="CI503" s="296"/>
    </row>
    <row r="504" spans="1:88" ht="18" customHeight="1" x14ac:dyDescent="0.25">
      <c r="A504" s="75"/>
      <c r="B504" s="327"/>
      <c r="C504" s="328"/>
      <c r="D504" s="328"/>
      <c r="E504" s="328"/>
      <c r="F504" s="328"/>
      <c r="G504" s="328"/>
      <c r="H504" s="328"/>
      <c r="I504" s="328"/>
      <c r="J504" s="328"/>
      <c r="K504" s="328"/>
      <c r="L504" s="328"/>
      <c r="M504" s="328"/>
      <c r="N504" s="328"/>
      <c r="O504" s="328"/>
      <c r="P504" s="328"/>
      <c r="Q504" s="328"/>
      <c r="R504" s="328"/>
      <c r="S504" s="328"/>
      <c r="T504" s="328"/>
      <c r="U504" s="328"/>
      <c r="V504" s="328"/>
      <c r="W504" s="328"/>
      <c r="X504" s="328"/>
      <c r="Y504" s="329"/>
      <c r="Z504" s="336"/>
      <c r="AA504" s="337"/>
      <c r="AB504" s="337"/>
      <c r="AC504" s="337"/>
      <c r="AD504" s="338"/>
      <c r="AE504" s="336"/>
      <c r="AF504" s="337"/>
      <c r="AG504" s="337"/>
      <c r="AH504" s="337"/>
      <c r="AI504" s="337"/>
      <c r="AJ504" s="337"/>
      <c r="AK504" s="300"/>
      <c r="AL504" s="301"/>
      <c r="AM504" s="301"/>
      <c r="AN504" s="301"/>
      <c r="AO504" s="301"/>
      <c r="AP504" s="301"/>
      <c r="AQ504" s="301"/>
      <c r="AR504" s="301"/>
      <c r="AS504" s="301"/>
      <c r="AT504" s="301"/>
      <c r="AU504" s="301"/>
      <c r="AV504" s="301"/>
      <c r="AW504" s="301"/>
      <c r="AX504" s="302"/>
      <c r="AY504" s="407"/>
      <c r="AZ504" s="304"/>
      <c r="BA504" s="304"/>
      <c r="BB504" s="408"/>
      <c r="BC504" s="306">
        <f t="shared" si="26"/>
        <v>0</v>
      </c>
      <c r="BD504" s="307"/>
      <c r="BE504" s="307"/>
      <c r="BF504" s="308"/>
      <c r="BG504" s="309"/>
      <c r="BH504" s="310"/>
      <c r="BI504" s="310"/>
      <c r="BJ504" s="311"/>
      <c r="BK504" s="312">
        <f t="shared" si="27"/>
        <v>0</v>
      </c>
      <c r="BL504" s="313"/>
      <c r="BM504" s="313"/>
      <c r="BN504" s="313"/>
      <c r="BO504" s="313"/>
      <c r="BP504" s="314"/>
      <c r="BQ504" s="294"/>
      <c r="BR504" s="295"/>
      <c r="BS504" s="295"/>
      <c r="BT504" s="295"/>
      <c r="BU504" s="295"/>
      <c r="BV504" s="295"/>
      <c r="BW504" s="296"/>
      <c r="BX504" s="294"/>
      <c r="BY504" s="295"/>
      <c r="BZ504" s="295"/>
      <c r="CA504" s="295"/>
      <c r="CB504" s="295"/>
      <c r="CC504" s="296"/>
      <c r="CD504" s="294"/>
      <c r="CE504" s="295"/>
      <c r="CF504" s="295"/>
      <c r="CG504" s="295"/>
      <c r="CH504" s="295"/>
      <c r="CI504" s="296"/>
    </row>
    <row r="505" spans="1:88" ht="18" customHeight="1" x14ac:dyDescent="0.25">
      <c r="A505" s="75"/>
      <c r="B505" s="327"/>
      <c r="C505" s="328"/>
      <c r="D505" s="328"/>
      <c r="E505" s="328"/>
      <c r="F505" s="328"/>
      <c r="G505" s="328"/>
      <c r="H505" s="328"/>
      <c r="I505" s="328"/>
      <c r="J505" s="328"/>
      <c r="K505" s="328"/>
      <c r="L505" s="328"/>
      <c r="M505" s="328"/>
      <c r="N505" s="328"/>
      <c r="O505" s="328"/>
      <c r="P505" s="328"/>
      <c r="Q505" s="328"/>
      <c r="R505" s="328"/>
      <c r="S505" s="328"/>
      <c r="T505" s="328"/>
      <c r="U505" s="328"/>
      <c r="V505" s="328"/>
      <c r="W505" s="328"/>
      <c r="X505" s="328"/>
      <c r="Y505" s="329"/>
      <c r="Z505" s="336"/>
      <c r="AA505" s="337"/>
      <c r="AB505" s="337"/>
      <c r="AC505" s="337"/>
      <c r="AD505" s="338"/>
      <c r="AE505" s="336"/>
      <c r="AF505" s="337"/>
      <c r="AG505" s="337"/>
      <c r="AH505" s="337"/>
      <c r="AI505" s="337"/>
      <c r="AJ505" s="337"/>
      <c r="AK505" s="300"/>
      <c r="AL505" s="301"/>
      <c r="AM505" s="301"/>
      <c r="AN505" s="301"/>
      <c r="AO505" s="301"/>
      <c r="AP505" s="301"/>
      <c r="AQ505" s="301"/>
      <c r="AR505" s="301"/>
      <c r="AS505" s="301"/>
      <c r="AT505" s="301"/>
      <c r="AU505" s="301"/>
      <c r="AV505" s="301"/>
      <c r="AW505" s="301"/>
      <c r="AX505" s="302"/>
      <c r="AY505" s="407"/>
      <c r="AZ505" s="304"/>
      <c r="BA505" s="304"/>
      <c r="BB505" s="408"/>
      <c r="BC505" s="306">
        <f t="shared" si="26"/>
        <v>0</v>
      </c>
      <c r="BD505" s="307"/>
      <c r="BE505" s="307"/>
      <c r="BF505" s="308"/>
      <c r="BG505" s="309"/>
      <c r="BH505" s="310"/>
      <c r="BI505" s="310"/>
      <c r="BJ505" s="311"/>
      <c r="BK505" s="312">
        <f t="shared" si="27"/>
        <v>0</v>
      </c>
      <c r="BL505" s="313"/>
      <c r="BM505" s="313"/>
      <c r="BN505" s="313"/>
      <c r="BO505" s="313"/>
      <c r="BP505" s="314"/>
      <c r="BQ505" s="294"/>
      <c r="BR505" s="295"/>
      <c r="BS505" s="295"/>
      <c r="BT505" s="295"/>
      <c r="BU505" s="295"/>
      <c r="BV505" s="295"/>
      <c r="BW505" s="296"/>
      <c r="BX505" s="294"/>
      <c r="BY505" s="295"/>
      <c r="BZ505" s="295"/>
      <c r="CA505" s="295"/>
      <c r="CB505" s="295"/>
      <c r="CC505" s="296"/>
      <c r="CD505" s="294"/>
      <c r="CE505" s="295"/>
      <c r="CF505" s="295"/>
      <c r="CG505" s="295"/>
      <c r="CH505" s="295"/>
      <c r="CI505" s="296"/>
    </row>
    <row r="506" spans="1:88" ht="18" customHeight="1" x14ac:dyDescent="0.25">
      <c r="A506" s="75"/>
      <c r="B506" s="327"/>
      <c r="C506" s="328"/>
      <c r="D506" s="328"/>
      <c r="E506" s="328"/>
      <c r="F506" s="328"/>
      <c r="G506" s="328"/>
      <c r="H506" s="328"/>
      <c r="I506" s="328"/>
      <c r="J506" s="328"/>
      <c r="K506" s="328"/>
      <c r="L506" s="328"/>
      <c r="M506" s="328"/>
      <c r="N506" s="328"/>
      <c r="O506" s="328"/>
      <c r="P506" s="328"/>
      <c r="Q506" s="328"/>
      <c r="R506" s="328"/>
      <c r="S506" s="328"/>
      <c r="T506" s="328"/>
      <c r="U506" s="328"/>
      <c r="V506" s="328"/>
      <c r="W506" s="328"/>
      <c r="X506" s="328"/>
      <c r="Y506" s="329"/>
      <c r="Z506" s="336"/>
      <c r="AA506" s="337"/>
      <c r="AB506" s="337"/>
      <c r="AC506" s="337"/>
      <c r="AD506" s="338"/>
      <c r="AE506" s="336"/>
      <c r="AF506" s="337"/>
      <c r="AG506" s="337"/>
      <c r="AH506" s="337"/>
      <c r="AI506" s="337"/>
      <c r="AJ506" s="337"/>
      <c r="AK506" s="300"/>
      <c r="AL506" s="301"/>
      <c r="AM506" s="301"/>
      <c r="AN506" s="301"/>
      <c r="AO506" s="301"/>
      <c r="AP506" s="301"/>
      <c r="AQ506" s="301"/>
      <c r="AR506" s="301"/>
      <c r="AS506" s="301"/>
      <c r="AT506" s="301"/>
      <c r="AU506" s="301"/>
      <c r="AV506" s="301"/>
      <c r="AW506" s="301"/>
      <c r="AX506" s="302"/>
      <c r="AY506" s="407"/>
      <c r="AZ506" s="304"/>
      <c r="BA506" s="304"/>
      <c r="BB506" s="408"/>
      <c r="BC506" s="306">
        <f t="shared" si="26"/>
        <v>0</v>
      </c>
      <c r="BD506" s="307"/>
      <c r="BE506" s="307"/>
      <c r="BF506" s="308"/>
      <c r="BG506" s="309"/>
      <c r="BH506" s="310"/>
      <c r="BI506" s="310"/>
      <c r="BJ506" s="311"/>
      <c r="BK506" s="312">
        <f t="shared" si="27"/>
        <v>0</v>
      </c>
      <c r="BL506" s="313"/>
      <c r="BM506" s="313"/>
      <c r="BN506" s="313"/>
      <c r="BO506" s="313"/>
      <c r="BP506" s="314"/>
      <c r="BQ506" s="294"/>
      <c r="BR506" s="295"/>
      <c r="BS506" s="295"/>
      <c r="BT506" s="295"/>
      <c r="BU506" s="295"/>
      <c r="BV506" s="295"/>
      <c r="BW506" s="296"/>
      <c r="BX506" s="294"/>
      <c r="BY506" s="295"/>
      <c r="BZ506" s="295"/>
      <c r="CA506" s="295"/>
      <c r="CB506" s="295"/>
      <c r="CC506" s="296"/>
      <c r="CD506" s="294"/>
      <c r="CE506" s="295"/>
      <c r="CF506" s="295"/>
      <c r="CG506" s="295"/>
      <c r="CH506" s="295"/>
      <c r="CI506" s="296"/>
    </row>
    <row r="507" spans="1:88" ht="18" customHeight="1" x14ac:dyDescent="0.25">
      <c r="A507" s="75"/>
      <c r="B507" s="327"/>
      <c r="C507" s="328"/>
      <c r="D507" s="328"/>
      <c r="E507" s="328"/>
      <c r="F507" s="328"/>
      <c r="G507" s="328"/>
      <c r="H507" s="328"/>
      <c r="I507" s="328"/>
      <c r="J507" s="328"/>
      <c r="K507" s="328"/>
      <c r="L507" s="328"/>
      <c r="M507" s="328"/>
      <c r="N507" s="328"/>
      <c r="O507" s="328"/>
      <c r="P507" s="328"/>
      <c r="Q507" s="328"/>
      <c r="R507" s="328"/>
      <c r="S507" s="328"/>
      <c r="T507" s="328"/>
      <c r="U507" s="328"/>
      <c r="V507" s="328"/>
      <c r="W507" s="328"/>
      <c r="X507" s="328"/>
      <c r="Y507" s="329"/>
      <c r="Z507" s="336"/>
      <c r="AA507" s="337"/>
      <c r="AB507" s="337"/>
      <c r="AC507" s="337"/>
      <c r="AD507" s="338"/>
      <c r="AE507" s="336"/>
      <c r="AF507" s="337"/>
      <c r="AG507" s="337"/>
      <c r="AH507" s="337"/>
      <c r="AI507" s="337"/>
      <c r="AJ507" s="337"/>
      <c r="AK507" s="300"/>
      <c r="AL507" s="301"/>
      <c r="AM507" s="301"/>
      <c r="AN507" s="301"/>
      <c r="AO507" s="301"/>
      <c r="AP507" s="301"/>
      <c r="AQ507" s="301"/>
      <c r="AR507" s="301"/>
      <c r="AS507" s="301"/>
      <c r="AT507" s="301"/>
      <c r="AU507" s="301"/>
      <c r="AV507" s="301"/>
      <c r="AW507" s="301"/>
      <c r="AX507" s="302"/>
      <c r="AY507" s="407"/>
      <c r="AZ507" s="304"/>
      <c r="BA507" s="304"/>
      <c r="BB507" s="408"/>
      <c r="BC507" s="306">
        <f t="shared" si="26"/>
        <v>0</v>
      </c>
      <c r="BD507" s="307"/>
      <c r="BE507" s="307"/>
      <c r="BF507" s="308"/>
      <c r="BG507" s="309"/>
      <c r="BH507" s="310"/>
      <c r="BI507" s="310"/>
      <c r="BJ507" s="311"/>
      <c r="BK507" s="312">
        <f t="shared" si="27"/>
        <v>0</v>
      </c>
      <c r="BL507" s="313"/>
      <c r="BM507" s="313"/>
      <c r="BN507" s="313"/>
      <c r="BO507" s="313"/>
      <c r="BP507" s="314"/>
      <c r="BQ507" s="294"/>
      <c r="BR507" s="295"/>
      <c r="BS507" s="295"/>
      <c r="BT507" s="295"/>
      <c r="BU507" s="295"/>
      <c r="BV507" s="295"/>
      <c r="BW507" s="296"/>
      <c r="BX507" s="294"/>
      <c r="BY507" s="295"/>
      <c r="BZ507" s="295"/>
      <c r="CA507" s="295"/>
      <c r="CB507" s="295"/>
      <c r="CC507" s="296"/>
      <c r="CD507" s="294"/>
      <c r="CE507" s="295"/>
      <c r="CF507" s="295"/>
      <c r="CG507" s="295"/>
      <c r="CH507" s="295"/>
      <c r="CI507" s="296"/>
    </row>
    <row r="508" spans="1:88" ht="18" customHeight="1" x14ac:dyDescent="0.25">
      <c r="A508" s="75"/>
      <c r="B508" s="327"/>
      <c r="C508" s="328"/>
      <c r="D508" s="328"/>
      <c r="E508" s="328"/>
      <c r="F508" s="328"/>
      <c r="G508" s="328"/>
      <c r="H508" s="328"/>
      <c r="I508" s="328"/>
      <c r="J508" s="328"/>
      <c r="K508" s="328"/>
      <c r="L508" s="328"/>
      <c r="M508" s="328"/>
      <c r="N508" s="328"/>
      <c r="O508" s="328"/>
      <c r="P508" s="328"/>
      <c r="Q508" s="328"/>
      <c r="R508" s="328"/>
      <c r="S508" s="328"/>
      <c r="T508" s="328"/>
      <c r="U508" s="328"/>
      <c r="V508" s="328"/>
      <c r="W508" s="328"/>
      <c r="X508" s="328"/>
      <c r="Y508" s="329"/>
      <c r="Z508" s="336"/>
      <c r="AA508" s="337"/>
      <c r="AB508" s="337"/>
      <c r="AC508" s="337"/>
      <c r="AD508" s="338"/>
      <c r="AE508" s="336"/>
      <c r="AF508" s="337"/>
      <c r="AG508" s="337"/>
      <c r="AH508" s="337"/>
      <c r="AI508" s="337"/>
      <c r="AJ508" s="337"/>
      <c r="AK508" s="300"/>
      <c r="AL508" s="301"/>
      <c r="AM508" s="301"/>
      <c r="AN508" s="301"/>
      <c r="AO508" s="301"/>
      <c r="AP508" s="301"/>
      <c r="AQ508" s="301"/>
      <c r="AR508" s="301"/>
      <c r="AS508" s="301"/>
      <c r="AT508" s="301"/>
      <c r="AU508" s="301"/>
      <c r="AV508" s="301"/>
      <c r="AW508" s="301"/>
      <c r="AX508" s="302"/>
      <c r="AY508" s="407"/>
      <c r="AZ508" s="304"/>
      <c r="BA508" s="304"/>
      <c r="BB508" s="408"/>
      <c r="BC508" s="306">
        <f t="shared" si="26"/>
        <v>0</v>
      </c>
      <c r="BD508" s="307"/>
      <c r="BE508" s="307"/>
      <c r="BF508" s="308"/>
      <c r="BG508" s="309"/>
      <c r="BH508" s="310"/>
      <c r="BI508" s="310"/>
      <c r="BJ508" s="311"/>
      <c r="BK508" s="312">
        <f t="shared" si="27"/>
        <v>0</v>
      </c>
      <c r="BL508" s="313"/>
      <c r="BM508" s="313"/>
      <c r="BN508" s="313"/>
      <c r="BO508" s="313"/>
      <c r="BP508" s="314"/>
      <c r="BQ508" s="294"/>
      <c r="BR508" s="295"/>
      <c r="BS508" s="295"/>
      <c r="BT508" s="295"/>
      <c r="BU508" s="295"/>
      <c r="BV508" s="295"/>
      <c r="BW508" s="296"/>
      <c r="BX508" s="294"/>
      <c r="BY508" s="295"/>
      <c r="BZ508" s="295"/>
      <c r="CA508" s="295"/>
      <c r="CB508" s="295"/>
      <c r="CC508" s="296"/>
      <c r="CD508" s="294"/>
      <c r="CE508" s="295"/>
      <c r="CF508" s="295"/>
      <c r="CG508" s="295"/>
      <c r="CH508" s="295"/>
      <c r="CI508" s="296"/>
    </row>
    <row r="509" spans="1:88" ht="18" customHeight="1" x14ac:dyDescent="0.25">
      <c r="A509" s="75"/>
      <c r="B509" s="327"/>
      <c r="C509" s="328"/>
      <c r="D509" s="328"/>
      <c r="E509" s="328"/>
      <c r="F509" s="328"/>
      <c r="G509" s="328"/>
      <c r="H509" s="328"/>
      <c r="I509" s="328"/>
      <c r="J509" s="328"/>
      <c r="K509" s="328"/>
      <c r="L509" s="328"/>
      <c r="M509" s="328"/>
      <c r="N509" s="328"/>
      <c r="O509" s="328"/>
      <c r="P509" s="328"/>
      <c r="Q509" s="328"/>
      <c r="R509" s="328"/>
      <c r="S509" s="328"/>
      <c r="T509" s="328"/>
      <c r="U509" s="328"/>
      <c r="V509" s="328"/>
      <c r="W509" s="328"/>
      <c r="X509" s="328"/>
      <c r="Y509" s="329"/>
      <c r="Z509" s="336"/>
      <c r="AA509" s="337"/>
      <c r="AB509" s="337"/>
      <c r="AC509" s="337"/>
      <c r="AD509" s="338"/>
      <c r="AE509" s="336"/>
      <c r="AF509" s="337"/>
      <c r="AG509" s="337"/>
      <c r="AH509" s="337"/>
      <c r="AI509" s="337"/>
      <c r="AJ509" s="337"/>
      <c r="AK509" s="300"/>
      <c r="AL509" s="301"/>
      <c r="AM509" s="301"/>
      <c r="AN509" s="301"/>
      <c r="AO509" s="301"/>
      <c r="AP509" s="301"/>
      <c r="AQ509" s="301"/>
      <c r="AR509" s="301"/>
      <c r="AS509" s="301"/>
      <c r="AT509" s="301"/>
      <c r="AU509" s="301"/>
      <c r="AV509" s="301"/>
      <c r="AW509" s="301"/>
      <c r="AX509" s="302"/>
      <c r="AY509" s="407"/>
      <c r="AZ509" s="304"/>
      <c r="BA509" s="304"/>
      <c r="BB509" s="408"/>
      <c r="BC509" s="306">
        <f t="shared" si="26"/>
        <v>0</v>
      </c>
      <c r="BD509" s="307"/>
      <c r="BE509" s="307"/>
      <c r="BF509" s="308"/>
      <c r="BG509" s="309"/>
      <c r="BH509" s="310"/>
      <c r="BI509" s="310"/>
      <c r="BJ509" s="311"/>
      <c r="BK509" s="312">
        <f t="shared" si="27"/>
        <v>0</v>
      </c>
      <c r="BL509" s="313"/>
      <c r="BM509" s="313"/>
      <c r="BN509" s="313"/>
      <c r="BO509" s="313"/>
      <c r="BP509" s="314"/>
      <c r="BQ509" s="294"/>
      <c r="BR509" s="295"/>
      <c r="BS509" s="295"/>
      <c r="BT509" s="295"/>
      <c r="BU509" s="295"/>
      <c r="BV509" s="295"/>
      <c r="BW509" s="296"/>
      <c r="BX509" s="294"/>
      <c r="BY509" s="295"/>
      <c r="BZ509" s="295"/>
      <c r="CA509" s="295"/>
      <c r="CB509" s="295"/>
      <c r="CC509" s="296"/>
      <c r="CD509" s="294"/>
      <c r="CE509" s="295"/>
      <c r="CF509" s="295"/>
      <c r="CG509" s="295"/>
      <c r="CH509" s="295"/>
      <c r="CI509" s="296"/>
      <c r="CJ509" s="74"/>
    </row>
    <row r="510" spans="1:88" ht="18" customHeight="1" x14ac:dyDescent="0.25">
      <c r="A510" s="75"/>
      <c r="B510" s="327"/>
      <c r="C510" s="328"/>
      <c r="D510" s="328"/>
      <c r="E510" s="328"/>
      <c r="F510" s="328"/>
      <c r="G510" s="328"/>
      <c r="H510" s="328"/>
      <c r="I510" s="328"/>
      <c r="J510" s="328"/>
      <c r="K510" s="328"/>
      <c r="L510" s="328"/>
      <c r="M510" s="328"/>
      <c r="N510" s="328"/>
      <c r="O510" s="328"/>
      <c r="P510" s="328"/>
      <c r="Q510" s="328"/>
      <c r="R510" s="328"/>
      <c r="S510" s="328"/>
      <c r="T510" s="328"/>
      <c r="U510" s="328"/>
      <c r="V510" s="328"/>
      <c r="W510" s="328"/>
      <c r="X510" s="328"/>
      <c r="Y510" s="329"/>
      <c r="Z510" s="336"/>
      <c r="AA510" s="337"/>
      <c r="AB510" s="337"/>
      <c r="AC510" s="337"/>
      <c r="AD510" s="338"/>
      <c r="AE510" s="336"/>
      <c r="AF510" s="337"/>
      <c r="AG510" s="337"/>
      <c r="AH510" s="337"/>
      <c r="AI510" s="337"/>
      <c r="AJ510" s="337"/>
      <c r="AK510" s="300"/>
      <c r="AL510" s="301"/>
      <c r="AM510" s="301"/>
      <c r="AN510" s="301"/>
      <c r="AO510" s="301"/>
      <c r="AP510" s="301"/>
      <c r="AQ510" s="301"/>
      <c r="AR510" s="301"/>
      <c r="AS510" s="301"/>
      <c r="AT510" s="301"/>
      <c r="AU510" s="301"/>
      <c r="AV510" s="301"/>
      <c r="AW510" s="301"/>
      <c r="AX510" s="302"/>
      <c r="AY510" s="407"/>
      <c r="AZ510" s="304"/>
      <c r="BA510" s="304"/>
      <c r="BB510" s="408"/>
      <c r="BC510" s="306">
        <f t="shared" si="26"/>
        <v>0</v>
      </c>
      <c r="BD510" s="307"/>
      <c r="BE510" s="307"/>
      <c r="BF510" s="308"/>
      <c r="BG510" s="309"/>
      <c r="BH510" s="310"/>
      <c r="BI510" s="310"/>
      <c r="BJ510" s="311"/>
      <c r="BK510" s="312">
        <f t="shared" si="27"/>
        <v>0</v>
      </c>
      <c r="BL510" s="313"/>
      <c r="BM510" s="313"/>
      <c r="BN510" s="313"/>
      <c r="BO510" s="313"/>
      <c r="BP510" s="314"/>
      <c r="BQ510" s="294"/>
      <c r="BR510" s="295"/>
      <c r="BS510" s="295"/>
      <c r="BT510" s="295"/>
      <c r="BU510" s="295"/>
      <c r="BV510" s="295"/>
      <c r="BW510" s="296"/>
      <c r="BX510" s="294"/>
      <c r="BY510" s="295"/>
      <c r="BZ510" s="295"/>
      <c r="CA510" s="295"/>
      <c r="CB510" s="295"/>
      <c r="CC510" s="296"/>
      <c r="CD510" s="294"/>
      <c r="CE510" s="295"/>
      <c r="CF510" s="295"/>
      <c r="CG510" s="295"/>
      <c r="CH510" s="295"/>
      <c r="CI510" s="296"/>
    </row>
    <row r="511" spans="1:88" ht="18" customHeight="1" x14ac:dyDescent="0.25">
      <c r="A511" s="75"/>
      <c r="B511" s="327"/>
      <c r="C511" s="328"/>
      <c r="D511" s="328"/>
      <c r="E511" s="328"/>
      <c r="F511" s="328"/>
      <c r="G511" s="328"/>
      <c r="H511" s="328"/>
      <c r="I511" s="328"/>
      <c r="J511" s="328"/>
      <c r="K511" s="328"/>
      <c r="L511" s="328"/>
      <c r="M511" s="328"/>
      <c r="N511" s="328"/>
      <c r="O511" s="328"/>
      <c r="P511" s="328"/>
      <c r="Q511" s="328"/>
      <c r="R511" s="328"/>
      <c r="S511" s="328"/>
      <c r="T511" s="328"/>
      <c r="U511" s="328"/>
      <c r="V511" s="328"/>
      <c r="W511" s="328"/>
      <c r="X511" s="328"/>
      <c r="Y511" s="329"/>
      <c r="Z511" s="336"/>
      <c r="AA511" s="337"/>
      <c r="AB511" s="337"/>
      <c r="AC511" s="337"/>
      <c r="AD511" s="338"/>
      <c r="AE511" s="336"/>
      <c r="AF511" s="337"/>
      <c r="AG511" s="337"/>
      <c r="AH511" s="337"/>
      <c r="AI511" s="337"/>
      <c r="AJ511" s="337"/>
      <c r="AK511" s="300"/>
      <c r="AL511" s="301"/>
      <c r="AM511" s="301"/>
      <c r="AN511" s="301"/>
      <c r="AO511" s="301"/>
      <c r="AP511" s="301"/>
      <c r="AQ511" s="301"/>
      <c r="AR511" s="301"/>
      <c r="AS511" s="301"/>
      <c r="AT511" s="301"/>
      <c r="AU511" s="301"/>
      <c r="AV511" s="301"/>
      <c r="AW511" s="301"/>
      <c r="AX511" s="302"/>
      <c r="AY511" s="407"/>
      <c r="AZ511" s="304"/>
      <c r="BA511" s="304"/>
      <c r="BB511" s="408"/>
      <c r="BC511" s="306">
        <f t="shared" si="26"/>
        <v>0</v>
      </c>
      <c r="BD511" s="307"/>
      <c r="BE511" s="307"/>
      <c r="BF511" s="308"/>
      <c r="BG511" s="309"/>
      <c r="BH511" s="310"/>
      <c r="BI511" s="310"/>
      <c r="BJ511" s="311"/>
      <c r="BK511" s="312">
        <f t="shared" si="27"/>
        <v>0</v>
      </c>
      <c r="BL511" s="313"/>
      <c r="BM511" s="313"/>
      <c r="BN511" s="313"/>
      <c r="BO511" s="313"/>
      <c r="BP511" s="314"/>
      <c r="BQ511" s="294"/>
      <c r="BR511" s="295"/>
      <c r="BS511" s="295"/>
      <c r="BT511" s="295"/>
      <c r="BU511" s="295"/>
      <c r="BV511" s="295"/>
      <c r="BW511" s="296"/>
      <c r="BX511" s="294"/>
      <c r="BY511" s="295"/>
      <c r="BZ511" s="295"/>
      <c r="CA511" s="295"/>
      <c r="CB511" s="295"/>
      <c r="CC511" s="296"/>
      <c r="CD511" s="294"/>
      <c r="CE511" s="295"/>
      <c r="CF511" s="295"/>
      <c r="CG511" s="295"/>
      <c r="CH511" s="295"/>
      <c r="CI511" s="296"/>
    </row>
    <row r="512" spans="1:88" ht="18" customHeight="1" x14ac:dyDescent="0.25">
      <c r="A512" s="75"/>
      <c r="B512" s="327"/>
      <c r="C512" s="328"/>
      <c r="D512" s="328"/>
      <c r="E512" s="328"/>
      <c r="F512" s="328"/>
      <c r="G512" s="328"/>
      <c r="H512" s="328"/>
      <c r="I512" s="328"/>
      <c r="J512" s="328"/>
      <c r="K512" s="328"/>
      <c r="L512" s="328"/>
      <c r="M512" s="328"/>
      <c r="N512" s="328"/>
      <c r="O512" s="328"/>
      <c r="P512" s="328"/>
      <c r="Q512" s="328"/>
      <c r="R512" s="328"/>
      <c r="S512" s="328"/>
      <c r="T512" s="328"/>
      <c r="U512" s="328"/>
      <c r="V512" s="328"/>
      <c r="W512" s="328"/>
      <c r="X512" s="328"/>
      <c r="Y512" s="329"/>
      <c r="Z512" s="336"/>
      <c r="AA512" s="337"/>
      <c r="AB512" s="337"/>
      <c r="AC512" s="337"/>
      <c r="AD512" s="338"/>
      <c r="AE512" s="336"/>
      <c r="AF512" s="337"/>
      <c r="AG512" s="337"/>
      <c r="AH512" s="337"/>
      <c r="AI512" s="337"/>
      <c r="AJ512" s="337"/>
      <c r="AK512" s="300"/>
      <c r="AL512" s="301"/>
      <c r="AM512" s="301"/>
      <c r="AN512" s="301"/>
      <c r="AO512" s="301"/>
      <c r="AP512" s="301"/>
      <c r="AQ512" s="301"/>
      <c r="AR512" s="301"/>
      <c r="AS512" s="301"/>
      <c r="AT512" s="301"/>
      <c r="AU512" s="301"/>
      <c r="AV512" s="301"/>
      <c r="AW512" s="301"/>
      <c r="AX512" s="302"/>
      <c r="AY512" s="407"/>
      <c r="AZ512" s="304"/>
      <c r="BA512" s="304"/>
      <c r="BB512" s="408"/>
      <c r="BC512" s="306">
        <f t="shared" si="26"/>
        <v>0</v>
      </c>
      <c r="BD512" s="307"/>
      <c r="BE512" s="307"/>
      <c r="BF512" s="308"/>
      <c r="BG512" s="309"/>
      <c r="BH512" s="310"/>
      <c r="BI512" s="310"/>
      <c r="BJ512" s="311"/>
      <c r="BK512" s="312">
        <f t="shared" si="27"/>
        <v>0</v>
      </c>
      <c r="BL512" s="313"/>
      <c r="BM512" s="313"/>
      <c r="BN512" s="313"/>
      <c r="BO512" s="313"/>
      <c r="BP512" s="314"/>
      <c r="BQ512" s="294"/>
      <c r="BR512" s="295"/>
      <c r="BS512" s="295"/>
      <c r="BT512" s="295"/>
      <c r="BU512" s="295"/>
      <c r="BV512" s="295"/>
      <c r="BW512" s="296"/>
      <c r="BX512" s="294"/>
      <c r="BY512" s="295"/>
      <c r="BZ512" s="295"/>
      <c r="CA512" s="295"/>
      <c r="CB512" s="295"/>
      <c r="CC512" s="296"/>
      <c r="CD512" s="294"/>
      <c r="CE512" s="295"/>
      <c r="CF512" s="295"/>
      <c r="CG512" s="295"/>
      <c r="CH512" s="295"/>
      <c r="CI512" s="296"/>
    </row>
    <row r="513" spans="1:88" ht="18" customHeight="1" x14ac:dyDescent="0.25">
      <c r="A513" s="75"/>
      <c r="B513" s="327"/>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9"/>
      <c r="Z513" s="336"/>
      <c r="AA513" s="337"/>
      <c r="AB513" s="337"/>
      <c r="AC513" s="337"/>
      <c r="AD513" s="338"/>
      <c r="AE513" s="336"/>
      <c r="AF513" s="337"/>
      <c r="AG513" s="337"/>
      <c r="AH513" s="337"/>
      <c r="AI513" s="337"/>
      <c r="AJ513" s="337"/>
      <c r="AK513" s="300"/>
      <c r="AL513" s="301"/>
      <c r="AM513" s="301"/>
      <c r="AN513" s="301"/>
      <c r="AO513" s="301"/>
      <c r="AP513" s="301"/>
      <c r="AQ513" s="301"/>
      <c r="AR513" s="301"/>
      <c r="AS513" s="301"/>
      <c r="AT513" s="301"/>
      <c r="AU513" s="301"/>
      <c r="AV513" s="301"/>
      <c r="AW513" s="301"/>
      <c r="AX513" s="302"/>
      <c r="AY513" s="407"/>
      <c r="AZ513" s="304"/>
      <c r="BA513" s="304"/>
      <c r="BB513" s="408"/>
      <c r="BC513" s="306">
        <f t="shared" si="26"/>
        <v>0</v>
      </c>
      <c r="BD513" s="307"/>
      <c r="BE513" s="307"/>
      <c r="BF513" s="308"/>
      <c r="BG513" s="309"/>
      <c r="BH513" s="310"/>
      <c r="BI513" s="310"/>
      <c r="BJ513" s="311"/>
      <c r="BK513" s="312">
        <f t="shared" si="27"/>
        <v>0</v>
      </c>
      <c r="BL513" s="313"/>
      <c r="BM513" s="313"/>
      <c r="BN513" s="313"/>
      <c r="BO513" s="313"/>
      <c r="BP513" s="314"/>
      <c r="BQ513" s="294"/>
      <c r="BR513" s="295"/>
      <c r="BS513" s="295"/>
      <c r="BT513" s="295"/>
      <c r="BU513" s="295"/>
      <c r="BV513" s="295"/>
      <c r="BW513" s="296"/>
      <c r="BX513" s="294"/>
      <c r="BY513" s="295"/>
      <c r="BZ513" s="295"/>
      <c r="CA513" s="295"/>
      <c r="CB513" s="295"/>
      <c r="CC513" s="296"/>
      <c r="CD513" s="294"/>
      <c r="CE513" s="295"/>
      <c r="CF513" s="295"/>
      <c r="CG513" s="295"/>
      <c r="CH513" s="295"/>
      <c r="CI513" s="296"/>
    </row>
    <row r="514" spans="1:88" ht="18" customHeight="1" x14ac:dyDescent="0.25">
      <c r="A514" s="75"/>
      <c r="B514" s="327"/>
      <c r="C514" s="328"/>
      <c r="D514" s="328"/>
      <c r="E514" s="328"/>
      <c r="F514" s="328"/>
      <c r="G514" s="328"/>
      <c r="H514" s="328"/>
      <c r="I514" s="328"/>
      <c r="J514" s="328"/>
      <c r="K514" s="328"/>
      <c r="L514" s="328"/>
      <c r="M514" s="328"/>
      <c r="N514" s="328"/>
      <c r="O514" s="328"/>
      <c r="P514" s="328"/>
      <c r="Q514" s="328"/>
      <c r="R514" s="328"/>
      <c r="S514" s="328"/>
      <c r="T514" s="328"/>
      <c r="U514" s="328"/>
      <c r="V514" s="328"/>
      <c r="W514" s="328"/>
      <c r="X514" s="328"/>
      <c r="Y514" s="329"/>
      <c r="Z514" s="336"/>
      <c r="AA514" s="337"/>
      <c r="AB514" s="337"/>
      <c r="AC514" s="337"/>
      <c r="AD514" s="338"/>
      <c r="AE514" s="336"/>
      <c r="AF514" s="337"/>
      <c r="AG514" s="337"/>
      <c r="AH514" s="337"/>
      <c r="AI514" s="337"/>
      <c r="AJ514" s="337"/>
      <c r="AK514" s="300"/>
      <c r="AL514" s="301"/>
      <c r="AM514" s="301"/>
      <c r="AN514" s="301"/>
      <c r="AO514" s="301"/>
      <c r="AP514" s="301"/>
      <c r="AQ514" s="301"/>
      <c r="AR514" s="301"/>
      <c r="AS514" s="301"/>
      <c r="AT514" s="301"/>
      <c r="AU514" s="301"/>
      <c r="AV514" s="301"/>
      <c r="AW514" s="301"/>
      <c r="AX514" s="302"/>
      <c r="AY514" s="407"/>
      <c r="AZ514" s="304"/>
      <c r="BA514" s="304"/>
      <c r="BB514" s="408"/>
      <c r="BC514" s="306">
        <f t="shared" si="26"/>
        <v>0</v>
      </c>
      <c r="BD514" s="307"/>
      <c r="BE514" s="307"/>
      <c r="BF514" s="308"/>
      <c r="BG514" s="309"/>
      <c r="BH514" s="310"/>
      <c r="BI514" s="310"/>
      <c r="BJ514" s="311"/>
      <c r="BK514" s="312">
        <f t="shared" si="27"/>
        <v>0</v>
      </c>
      <c r="BL514" s="313"/>
      <c r="BM514" s="313"/>
      <c r="BN514" s="313"/>
      <c r="BO514" s="313"/>
      <c r="BP514" s="314"/>
      <c r="BQ514" s="294"/>
      <c r="BR514" s="295"/>
      <c r="BS514" s="295"/>
      <c r="BT514" s="295"/>
      <c r="BU514" s="295"/>
      <c r="BV514" s="295"/>
      <c r="BW514" s="296"/>
      <c r="BX514" s="294"/>
      <c r="BY514" s="295"/>
      <c r="BZ514" s="295"/>
      <c r="CA514" s="295"/>
      <c r="CB514" s="295"/>
      <c r="CC514" s="296"/>
      <c r="CD514" s="294"/>
      <c r="CE514" s="295"/>
      <c r="CF514" s="295"/>
      <c r="CG514" s="295"/>
      <c r="CH514" s="295"/>
      <c r="CI514" s="296"/>
    </row>
    <row r="515" spans="1:88" ht="18" customHeight="1" x14ac:dyDescent="0.25">
      <c r="A515" s="75"/>
      <c r="B515" s="327"/>
      <c r="C515" s="328"/>
      <c r="D515" s="328"/>
      <c r="E515" s="328"/>
      <c r="F515" s="328"/>
      <c r="G515" s="328"/>
      <c r="H515" s="328"/>
      <c r="I515" s="328"/>
      <c r="J515" s="328"/>
      <c r="K515" s="328"/>
      <c r="L515" s="328"/>
      <c r="M515" s="328"/>
      <c r="N515" s="328"/>
      <c r="O515" s="328"/>
      <c r="P515" s="328"/>
      <c r="Q515" s="328"/>
      <c r="R515" s="328"/>
      <c r="S515" s="328"/>
      <c r="T515" s="328"/>
      <c r="U515" s="328"/>
      <c r="V515" s="328"/>
      <c r="W515" s="328"/>
      <c r="X515" s="328"/>
      <c r="Y515" s="329"/>
      <c r="Z515" s="336"/>
      <c r="AA515" s="337"/>
      <c r="AB515" s="337"/>
      <c r="AC515" s="337"/>
      <c r="AD515" s="338"/>
      <c r="AE515" s="336"/>
      <c r="AF515" s="337"/>
      <c r="AG515" s="337"/>
      <c r="AH515" s="337"/>
      <c r="AI515" s="337"/>
      <c r="AJ515" s="337"/>
      <c r="AK515" s="300"/>
      <c r="AL515" s="301"/>
      <c r="AM515" s="301"/>
      <c r="AN515" s="301"/>
      <c r="AO515" s="301"/>
      <c r="AP515" s="301"/>
      <c r="AQ515" s="301"/>
      <c r="AR515" s="301"/>
      <c r="AS515" s="301"/>
      <c r="AT515" s="301"/>
      <c r="AU515" s="301"/>
      <c r="AV515" s="301"/>
      <c r="AW515" s="301"/>
      <c r="AX515" s="302"/>
      <c r="AY515" s="407"/>
      <c r="AZ515" s="304"/>
      <c r="BA515" s="304"/>
      <c r="BB515" s="408"/>
      <c r="BC515" s="306">
        <f t="shared" si="26"/>
        <v>0</v>
      </c>
      <c r="BD515" s="307"/>
      <c r="BE515" s="307"/>
      <c r="BF515" s="308"/>
      <c r="BG515" s="309"/>
      <c r="BH515" s="310"/>
      <c r="BI515" s="310"/>
      <c r="BJ515" s="311"/>
      <c r="BK515" s="312">
        <f t="shared" si="27"/>
        <v>0</v>
      </c>
      <c r="BL515" s="313"/>
      <c r="BM515" s="313"/>
      <c r="BN515" s="313"/>
      <c r="BO515" s="313"/>
      <c r="BP515" s="314"/>
      <c r="BQ515" s="294"/>
      <c r="BR515" s="295"/>
      <c r="BS515" s="295"/>
      <c r="BT515" s="295"/>
      <c r="BU515" s="295"/>
      <c r="BV515" s="295"/>
      <c r="BW515" s="296"/>
      <c r="BX515" s="294"/>
      <c r="BY515" s="295"/>
      <c r="BZ515" s="295"/>
      <c r="CA515" s="295"/>
      <c r="CB515" s="295"/>
      <c r="CC515" s="296"/>
      <c r="CD515" s="294"/>
      <c r="CE515" s="295"/>
      <c r="CF515" s="295"/>
      <c r="CG515" s="295"/>
      <c r="CH515" s="295"/>
      <c r="CI515" s="296"/>
    </row>
    <row r="516" spans="1:88" ht="18" customHeight="1" x14ac:dyDescent="0.25">
      <c r="A516" s="75"/>
      <c r="B516" s="327"/>
      <c r="C516" s="328"/>
      <c r="D516" s="328"/>
      <c r="E516" s="328"/>
      <c r="F516" s="328"/>
      <c r="G516" s="328"/>
      <c r="H516" s="328"/>
      <c r="I516" s="328"/>
      <c r="J516" s="328"/>
      <c r="K516" s="328"/>
      <c r="L516" s="328"/>
      <c r="M516" s="328"/>
      <c r="N516" s="328"/>
      <c r="O516" s="328"/>
      <c r="P516" s="328"/>
      <c r="Q516" s="328"/>
      <c r="R516" s="328"/>
      <c r="S516" s="328"/>
      <c r="T516" s="328"/>
      <c r="U516" s="328"/>
      <c r="V516" s="328"/>
      <c r="W516" s="328"/>
      <c r="X516" s="328"/>
      <c r="Y516" s="329"/>
      <c r="Z516" s="336"/>
      <c r="AA516" s="337"/>
      <c r="AB516" s="337"/>
      <c r="AC516" s="337"/>
      <c r="AD516" s="338"/>
      <c r="AE516" s="336"/>
      <c r="AF516" s="337"/>
      <c r="AG516" s="337"/>
      <c r="AH516" s="337"/>
      <c r="AI516" s="337"/>
      <c r="AJ516" s="337"/>
      <c r="AK516" s="300"/>
      <c r="AL516" s="301"/>
      <c r="AM516" s="301"/>
      <c r="AN516" s="301"/>
      <c r="AO516" s="301"/>
      <c r="AP516" s="301"/>
      <c r="AQ516" s="301"/>
      <c r="AR516" s="301"/>
      <c r="AS516" s="301"/>
      <c r="AT516" s="301"/>
      <c r="AU516" s="301"/>
      <c r="AV516" s="301"/>
      <c r="AW516" s="301"/>
      <c r="AX516" s="302"/>
      <c r="AY516" s="407"/>
      <c r="AZ516" s="304"/>
      <c r="BA516" s="304"/>
      <c r="BB516" s="408"/>
      <c r="BC516" s="306">
        <f t="shared" si="26"/>
        <v>0</v>
      </c>
      <c r="BD516" s="307"/>
      <c r="BE516" s="307"/>
      <c r="BF516" s="308"/>
      <c r="BG516" s="309"/>
      <c r="BH516" s="310"/>
      <c r="BI516" s="310"/>
      <c r="BJ516" s="311"/>
      <c r="BK516" s="312">
        <f t="shared" si="27"/>
        <v>0</v>
      </c>
      <c r="BL516" s="313"/>
      <c r="BM516" s="313"/>
      <c r="BN516" s="313"/>
      <c r="BO516" s="313"/>
      <c r="BP516" s="314"/>
      <c r="BQ516" s="294"/>
      <c r="BR516" s="295"/>
      <c r="BS516" s="295"/>
      <c r="BT516" s="295"/>
      <c r="BU516" s="295"/>
      <c r="BV516" s="295"/>
      <c r="BW516" s="296"/>
      <c r="BX516" s="294"/>
      <c r="BY516" s="295"/>
      <c r="BZ516" s="295"/>
      <c r="CA516" s="295"/>
      <c r="CB516" s="295"/>
      <c r="CC516" s="296"/>
      <c r="CD516" s="294"/>
      <c r="CE516" s="295"/>
      <c r="CF516" s="295"/>
      <c r="CG516" s="295"/>
      <c r="CH516" s="295"/>
      <c r="CI516" s="296"/>
    </row>
    <row r="517" spans="1:88" ht="18" customHeight="1" x14ac:dyDescent="0.25">
      <c r="A517" s="75"/>
      <c r="B517" s="327"/>
      <c r="C517" s="328"/>
      <c r="D517" s="328"/>
      <c r="E517" s="328"/>
      <c r="F517" s="328"/>
      <c r="G517" s="328"/>
      <c r="H517" s="328"/>
      <c r="I517" s="328"/>
      <c r="J517" s="328"/>
      <c r="K517" s="328"/>
      <c r="L517" s="328"/>
      <c r="M517" s="328"/>
      <c r="N517" s="328"/>
      <c r="O517" s="328"/>
      <c r="P517" s="328"/>
      <c r="Q517" s="328"/>
      <c r="R517" s="328"/>
      <c r="S517" s="328"/>
      <c r="T517" s="328"/>
      <c r="U517" s="328"/>
      <c r="V517" s="328"/>
      <c r="W517" s="328"/>
      <c r="X517" s="328"/>
      <c r="Y517" s="329"/>
      <c r="Z517" s="336"/>
      <c r="AA517" s="337"/>
      <c r="AB517" s="337"/>
      <c r="AC517" s="337"/>
      <c r="AD517" s="338"/>
      <c r="AE517" s="336"/>
      <c r="AF517" s="337"/>
      <c r="AG517" s="337"/>
      <c r="AH517" s="337"/>
      <c r="AI517" s="337"/>
      <c r="AJ517" s="337"/>
      <c r="AK517" s="300"/>
      <c r="AL517" s="301"/>
      <c r="AM517" s="301"/>
      <c r="AN517" s="301"/>
      <c r="AO517" s="301"/>
      <c r="AP517" s="301"/>
      <c r="AQ517" s="301"/>
      <c r="AR517" s="301"/>
      <c r="AS517" s="301"/>
      <c r="AT517" s="301"/>
      <c r="AU517" s="301"/>
      <c r="AV517" s="301"/>
      <c r="AW517" s="301"/>
      <c r="AX517" s="302"/>
      <c r="AY517" s="407"/>
      <c r="AZ517" s="304"/>
      <c r="BA517" s="304"/>
      <c r="BB517" s="408"/>
      <c r="BC517" s="306">
        <f t="shared" si="26"/>
        <v>0</v>
      </c>
      <c r="BD517" s="307"/>
      <c r="BE517" s="307"/>
      <c r="BF517" s="308"/>
      <c r="BG517" s="309"/>
      <c r="BH517" s="310"/>
      <c r="BI517" s="310"/>
      <c r="BJ517" s="311"/>
      <c r="BK517" s="312">
        <f t="shared" si="27"/>
        <v>0</v>
      </c>
      <c r="BL517" s="313"/>
      <c r="BM517" s="313"/>
      <c r="BN517" s="313"/>
      <c r="BO517" s="313"/>
      <c r="BP517" s="314"/>
      <c r="BQ517" s="294"/>
      <c r="BR517" s="295"/>
      <c r="BS517" s="295"/>
      <c r="BT517" s="295"/>
      <c r="BU517" s="295"/>
      <c r="BV517" s="295"/>
      <c r="BW517" s="296"/>
      <c r="BX517" s="294"/>
      <c r="BY517" s="295"/>
      <c r="BZ517" s="295"/>
      <c r="CA517" s="295"/>
      <c r="CB517" s="295"/>
      <c r="CC517" s="296"/>
      <c r="CD517" s="294"/>
      <c r="CE517" s="295"/>
      <c r="CF517" s="295"/>
      <c r="CG517" s="295"/>
      <c r="CH517" s="295"/>
      <c r="CI517" s="296"/>
    </row>
    <row r="518" spans="1:88" ht="18" customHeight="1" thickBot="1" x14ac:dyDescent="0.3">
      <c r="A518" s="75"/>
      <c r="B518" s="330"/>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2"/>
      <c r="Z518" s="339"/>
      <c r="AA518" s="340"/>
      <c r="AB518" s="340"/>
      <c r="AC518" s="340"/>
      <c r="AD518" s="341"/>
      <c r="AE518" s="339"/>
      <c r="AF518" s="340"/>
      <c r="AG518" s="340"/>
      <c r="AH518" s="340"/>
      <c r="AI518" s="340"/>
      <c r="AJ518" s="340"/>
      <c r="AK518" s="392"/>
      <c r="AL518" s="393"/>
      <c r="AM518" s="393"/>
      <c r="AN518" s="393"/>
      <c r="AO518" s="393"/>
      <c r="AP518" s="393"/>
      <c r="AQ518" s="393"/>
      <c r="AR518" s="393"/>
      <c r="AS518" s="393"/>
      <c r="AT518" s="393"/>
      <c r="AU518" s="393"/>
      <c r="AV518" s="393"/>
      <c r="AW518" s="393"/>
      <c r="AX518" s="394"/>
      <c r="AY518" s="411"/>
      <c r="AZ518" s="396"/>
      <c r="BA518" s="396"/>
      <c r="BB518" s="412"/>
      <c r="BC518" s="398">
        <f t="shared" si="26"/>
        <v>0</v>
      </c>
      <c r="BD518" s="399"/>
      <c r="BE518" s="399"/>
      <c r="BF518" s="400"/>
      <c r="BG518" s="401"/>
      <c r="BH518" s="402"/>
      <c r="BI518" s="402"/>
      <c r="BJ518" s="403"/>
      <c r="BK518" s="404">
        <f t="shared" si="27"/>
        <v>0</v>
      </c>
      <c r="BL518" s="405"/>
      <c r="BM518" s="405"/>
      <c r="BN518" s="405"/>
      <c r="BO518" s="405"/>
      <c r="BP518" s="406"/>
      <c r="BQ518" s="297"/>
      <c r="BR518" s="298"/>
      <c r="BS518" s="298"/>
      <c r="BT518" s="298"/>
      <c r="BU518" s="298"/>
      <c r="BV518" s="298"/>
      <c r="BW518" s="299"/>
      <c r="BX518" s="297"/>
      <c r="BY518" s="298"/>
      <c r="BZ518" s="298"/>
      <c r="CA518" s="298"/>
      <c r="CB518" s="298"/>
      <c r="CC518" s="299"/>
      <c r="CD518" s="297"/>
      <c r="CE518" s="298"/>
      <c r="CF518" s="298"/>
      <c r="CG518" s="298"/>
      <c r="CH518" s="298"/>
      <c r="CI518" s="299"/>
    </row>
    <row r="519" spans="1:88" ht="18" customHeight="1" thickBot="1" x14ac:dyDescent="0.3">
      <c r="A519" s="75"/>
      <c r="B519" s="377"/>
      <c r="C519" s="378"/>
      <c r="D519" s="378"/>
      <c r="E519" s="378"/>
      <c r="F519" s="378"/>
      <c r="G519" s="378"/>
      <c r="H519" s="378"/>
      <c r="I519" s="378"/>
      <c r="J519" s="378"/>
      <c r="K519" s="378"/>
      <c r="L519" s="378"/>
      <c r="M519" s="378"/>
      <c r="N519" s="378"/>
      <c r="O519" s="378"/>
      <c r="P519" s="378"/>
      <c r="Q519" s="378"/>
      <c r="R519" s="378"/>
      <c r="S519" s="378"/>
      <c r="T519" s="378"/>
      <c r="U519" s="378"/>
      <c r="V519" s="378"/>
      <c r="W519" s="378"/>
      <c r="X519" s="378"/>
      <c r="Y519" s="378"/>
      <c r="Z519" s="378"/>
      <c r="AA519" s="378"/>
      <c r="AB519" s="378"/>
      <c r="AC519" s="378"/>
      <c r="AD519" s="378"/>
      <c r="AE519" s="378"/>
      <c r="AF519" s="378"/>
      <c r="AG519" s="378"/>
      <c r="AH519" s="378"/>
      <c r="AI519" s="378"/>
      <c r="AJ519" s="379"/>
      <c r="AK519" s="380" t="s">
        <v>3</v>
      </c>
      <c r="AL519" s="381"/>
      <c r="AM519" s="381"/>
      <c r="AN519" s="381"/>
      <c r="AO519" s="381"/>
      <c r="AP519" s="381"/>
      <c r="AQ519" s="381"/>
      <c r="AR519" s="381"/>
      <c r="AS519" s="381"/>
      <c r="AT519" s="381"/>
      <c r="AU519" s="381"/>
      <c r="AV519" s="381"/>
      <c r="AW519" s="381"/>
      <c r="AX519" s="381"/>
      <c r="AY519" s="382"/>
      <c r="AZ519" s="382"/>
      <c r="BA519" s="382"/>
      <c r="BB519" s="382"/>
      <c r="BC519" s="382"/>
      <c r="BD519" s="382"/>
      <c r="BE519" s="382"/>
      <c r="BF519" s="382"/>
      <c r="BG519" s="382"/>
      <c r="BH519" s="382"/>
      <c r="BI519" s="382"/>
      <c r="BJ519" s="383"/>
      <c r="BK519" s="384">
        <f>SUM(BK489:BK518)</f>
        <v>0</v>
      </c>
      <c r="BL519" s="385"/>
      <c r="BM519" s="385"/>
      <c r="BN519" s="385"/>
      <c r="BO519" s="385"/>
      <c r="BP519" s="386"/>
      <c r="BQ519" s="387" t="s">
        <v>100</v>
      </c>
      <c r="BR519" s="388"/>
      <c r="BS519" s="388"/>
      <c r="BT519" s="388"/>
      <c r="BU519" s="388"/>
      <c r="BV519" s="388"/>
      <c r="BW519" s="388"/>
      <c r="BX519" s="388"/>
      <c r="BY519" s="388"/>
      <c r="BZ519" s="388"/>
      <c r="CA519" s="388"/>
      <c r="CB519" s="388"/>
      <c r="CC519" s="389"/>
      <c r="CD519" s="390">
        <f>+CD489*AE489</f>
        <v>0</v>
      </c>
      <c r="CE519" s="390"/>
      <c r="CF519" s="390"/>
      <c r="CG519" s="390"/>
      <c r="CH519" s="390"/>
      <c r="CI519" s="391"/>
    </row>
    <row r="520" spans="1:88" ht="18" customHeight="1" thickBot="1" x14ac:dyDescent="0.3">
      <c r="A520" s="75"/>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c r="AE520" s="76"/>
      <c r="AF520" s="76"/>
      <c r="AG520" s="76"/>
      <c r="AH520" s="76"/>
      <c r="AI520" s="76"/>
      <c r="AJ520" s="76"/>
      <c r="BG520" s="78"/>
      <c r="BH520" s="78"/>
      <c r="BI520" s="78"/>
      <c r="BJ520" s="78"/>
      <c r="BK520" s="79"/>
      <c r="BL520" s="79"/>
      <c r="BM520" s="79"/>
      <c r="BN520" s="79"/>
      <c r="BO520" s="79"/>
      <c r="BP520" s="79"/>
      <c r="BQ520" s="79"/>
      <c r="BR520" s="79"/>
      <c r="BS520" s="79"/>
      <c r="BT520" s="79"/>
      <c r="BU520" s="79"/>
      <c r="BV520" s="79"/>
      <c r="BW520" s="79"/>
      <c r="BX520" s="79"/>
      <c r="BY520" s="79"/>
      <c r="BZ520" s="79"/>
      <c r="CA520" s="79"/>
      <c r="CB520" s="79"/>
      <c r="CC520" s="79"/>
      <c r="CD520" s="79"/>
      <c r="CE520" s="79"/>
      <c r="CF520" s="79"/>
      <c r="CG520" s="79"/>
      <c r="CH520" s="79"/>
      <c r="CI520" s="79"/>
    </row>
    <row r="521" spans="1:88" ht="18" customHeight="1" x14ac:dyDescent="0.25">
      <c r="A521" s="75"/>
      <c r="B521" s="348" t="s">
        <v>0</v>
      </c>
      <c r="C521" s="349"/>
      <c r="D521" s="349"/>
      <c r="E521" s="349"/>
      <c r="F521" s="349"/>
      <c r="G521" s="349"/>
      <c r="H521" s="349"/>
      <c r="I521" s="349"/>
      <c r="J521" s="349"/>
      <c r="K521" s="349"/>
      <c r="L521" s="349"/>
      <c r="M521" s="349"/>
      <c r="N521" s="349"/>
      <c r="O521" s="349"/>
      <c r="P521" s="349"/>
      <c r="Q521" s="349"/>
      <c r="R521" s="349"/>
      <c r="S521" s="349"/>
      <c r="T521" s="349"/>
      <c r="U521" s="349"/>
      <c r="V521" s="349"/>
      <c r="W521" s="349"/>
      <c r="X521" s="349"/>
      <c r="Y521" s="350"/>
      <c r="Z521" s="348" t="s">
        <v>80</v>
      </c>
      <c r="AA521" s="349"/>
      <c r="AB521" s="349"/>
      <c r="AC521" s="349"/>
      <c r="AD521" s="350"/>
      <c r="AE521" s="357" t="s">
        <v>79</v>
      </c>
      <c r="AF521" s="358"/>
      <c r="AG521" s="358"/>
      <c r="AH521" s="358"/>
      <c r="AI521" s="358"/>
      <c r="AJ521" s="359"/>
      <c r="AK521" s="357" t="s">
        <v>81</v>
      </c>
      <c r="AL521" s="358"/>
      <c r="AM521" s="358"/>
      <c r="AN521" s="358"/>
      <c r="AO521" s="358"/>
      <c r="AP521" s="358"/>
      <c r="AQ521" s="358"/>
      <c r="AR521" s="358"/>
      <c r="AS521" s="358"/>
      <c r="AT521" s="358"/>
      <c r="AU521" s="358"/>
      <c r="AV521" s="358"/>
      <c r="AW521" s="358"/>
      <c r="AX521" s="359"/>
      <c r="AY521" s="357" t="s">
        <v>1</v>
      </c>
      <c r="AZ521" s="358"/>
      <c r="BA521" s="358"/>
      <c r="BB521" s="359"/>
      <c r="BC521" s="348" t="s">
        <v>104</v>
      </c>
      <c r="BD521" s="349"/>
      <c r="BE521" s="349"/>
      <c r="BF521" s="350"/>
      <c r="BG521" s="366" t="s">
        <v>82</v>
      </c>
      <c r="BH521" s="367"/>
      <c r="BI521" s="367"/>
      <c r="BJ521" s="368"/>
      <c r="BK521" s="315" t="s">
        <v>99</v>
      </c>
      <c r="BL521" s="316"/>
      <c r="BM521" s="316"/>
      <c r="BN521" s="316"/>
      <c r="BO521" s="316"/>
      <c r="BP521" s="317"/>
      <c r="BQ521" s="315" t="s">
        <v>83</v>
      </c>
      <c r="BR521" s="316"/>
      <c r="BS521" s="316"/>
      <c r="BT521" s="316"/>
      <c r="BU521" s="316"/>
      <c r="BV521" s="316"/>
      <c r="BW521" s="317"/>
      <c r="BX521" s="315" t="s">
        <v>84</v>
      </c>
      <c r="BY521" s="316"/>
      <c r="BZ521" s="316"/>
      <c r="CA521" s="316"/>
      <c r="CB521" s="316"/>
      <c r="CC521" s="317"/>
      <c r="CD521" s="315" t="s">
        <v>85</v>
      </c>
      <c r="CE521" s="316"/>
      <c r="CF521" s="316"/>
      <c r="CG521" s="316"/>
      <c r="CH521" s="316"/>
      <c r="CI521" s="317"/>
      <c r="CJ521" s="74"/>
    </row>
    <row r="522" spans="1:88" ht="18" customHeight="1" x14ac:dyDescent="0.25">
      <c r="A522" s="75"/>
      <c r="B522" s="351"/>
      <c r="C522" s="352"/>
      <c r="D522" s="352"/>
      <c r="E522" s="352"/>
      <c r="F522" s="352"/>
      <c r="G522" s="352"/>
      <c r="H522" s="352"/>
      <c r="I522" s="352"/>
      <c r="J522" s="352"/>
      <c r="K522" s="352"/>
      <c r="L522" s="352"/>
      <c r="M522" s="352"/>
      <c r="N522" s="352"/>
      <c r="O522" s="352"/>
      <c r="P522" s="352"/>
      <c r="Q522" s="352"/>
      <c r="R522" s="352"/>
      <c r="S522" s="352"/>
      <c r="T522" s="352"/>
      <c r="U522" s="352"/>
      <c r="V522" s="352"/>
      <c r="W522" s="352"/>
      <c r="X522" s="352"/>
      <c r="Y522" s="353"/>
      <c r="Z522" s="351"/>
      <c r="AA522" s="352"/>
      <c r="AB522" s="352"/>
      <c r="AC522" s="352"/>
      <c r="AD522" s="353"/>
      <c r="AE522" s="360"/>
      <c r="AF522" s="361"/>
      <c r="AG522" s="361"/>
      <c r="AH522" s="361"/>
      <c r="AI522" s="361"/>
      <c r="AJ522" s="362"/>
      <c r="AK522" s="360"/>
      <c r="AL522" s="361"/>
      <c r="AM522" s="361"/>
      <c r="AN522" s="361"/>
      <c r="AO522" s="361"/>
      <c r="AP522" s="361"/>
      <c r="AQ522" s="361"/>
      <c r="AR522" s="361"/>
      <c r="AS522" s="361"/>
      <c r="AT522" s="361"/>
      <c r="AU522" s="361"/>
      <c r="AV522" s="361"/>
      <c r="AW522" s="361"/>
      <c r="AX522" s="362"/>
      <c r="AY522" s="360"/>
      <c r="AZ522" s="361"/>
      <c r="BA522" s="361"/>
      <c r="BB522" s="362"/>
      <c r="BC522" s="351"/>
      <c r="BD522" s="352"/>
      <c r="BE522" s="352"/>
      <c r="BF522" s="353"/>
      <c r="BG522" s="369"/>
      <c r="BH522" s="370"/>
      <c r="BI522" s="370"/>
      <c r="BJ522" s="371"/>
      <c r="BK522" s="318"/>
      <c r="BL522" s="319"/>
      <c r="BM522" s="319"/>
      <c r="BN522" s="319"/>
      <c r="BO522" s="319"/>
      <c r="BP522" s="320"/>
      <c r="BQ522" s="318"/>
      <c r="BR522" s="319"/>
      <c r="BS522" s="319"/>
      <c r="BT522" s="319"/>
      <c r="BU522" s="319"/>
      <c r="BV522" s="319"/>
      <c r="BW522" s="320"/>
      <c r="BX522" s="318"/>
      <c r="BY522" s="319"/>
      <c r="BZ522" s="319"/>
      <c r="CA522" s="319"/>
      <c r="CB522" s="319"/>
      <c r="CC522" s="320"/>
      <c r="CD522" s="318"/>
      <c r="CE522" s="319"/>
      <c r="CF522" s="319"/>
      <c r="CG522" s="319"/>
      <c r="CH522" s="319"/>
      <c r="CI522" s="320"/>
    </row>
    <row r="523" spans="1:88" ht="18" customHeight="1" thickBot="1" x14ac:dyDescent="0.3">
      <c r="A523" s="75"/>
      <c r="B523" s="354"/>
      <c r="C523" s="355"/>
      <c r="D523" s="355"/>
      <c r="E523" s="355"/>
      <c r="F523" s="355"/>
      <c r="G523" s="355"/>
      <c r="H523" s="355"/>
      <c r="I523" s="355"/>
      <c r="J523" s="355"/>
      <c r="K523" s="355"/>
      <c r="L523" s="355"/>
      <c r="M523" s="355"/>
      <c r="N523" s="355"/>
      <c r="O523" s="355"/>
      <c r="P523" s="355"/>
      <c r="Q523" s="355"/>
      <c r="R523" s="355"/>
      <c r="S523" s="355"/>
      <c r="T523" s="355"/>
      <c r="U523" s="355"/>
      <c r="V523" s="355"/>
      <c r="W523" s="355"/>
      <c r="X523" s="355"/>
      <c r="Y523" s="356"/>
      <c r="Z523" s="354"/>
      <c r="AA523" s="355"/>
      <c r="AB523" s="355"/>
      <c r="AC523" s="355"/>
      <c r="AD523" s="356"/>
      <c r="AE523" s="363"/>
      <c r="AF523" s="364"/>
      <c r="AG523" s="364"/>
      <c r="AH523" s="364"/>
      <c r="AI523" s="364"/>
      <c r="AJ523" s="365"/>
      <c r="AK523" s="360"/>
      <c r="AL523" s="361"/>
      <c r="AM523" s="361"/>
      <c r="AN523" s="361"/>
      <c r="AO523" s="361"/>
      <c r="AP523" s="361"/>
      <c r="AQ523" s="361"/>
      <c r="AR523" s="361"/>
      <c r="AS523" s="361"/>
      <c r="AT523" s="361"/>
      <c r="AU523" s="361"/>
      <c r="AV523" s="361"/>
      <c r="AW523" s="361"/>
      <c r="AX523" s="362"/>
      <c r="AY523" s="360"/>
      <c r="AZ523" s="361"/>
      <c r="BA523" s="361"/>
      <c r="BB523" s="362"/>
      <c r="BC523" s="351"/>
      <c r="BD523" s="352"/>
      <c r="BE523" s="352"/>
      <c r="BF523" s="353"/>
      <c r="BG523" s="369"/>
      <c r="BH523" s="370"/>
      <c r="BI523" s="370"/>
      <c r="BJ523" s="371"/>
      <c r="BK523" s="318"/>
      <c r="BL523" s="319"/>
      <c r="BM523" s="319"/>
      <c r="BN523" s="319"/>
      <c r="BO523" s="319"/>
      <c r="BP523" s="320"/>
      <c r="BQ523" s="321"/>
      <c r="BR523" s="322"/>
      <c r="BS523" s="322"/>
      <c r="BT523" s="322"/>
      <c r="BU523" s="322"/>
      <c r="BV523" s="322"/>
      <c r="BW523" s="323"/>
      <c r="BX523" s="321"/>
      <c r="BY523" s="322"/>
      <c r="BZ523" s="322"/>
      <c r="CA523" s="322"/>
      <c r="CB523" s="322"/>
      <c r="CC523" s="323"/>
      <c r="CD523" s="321"/>
      <c r="CE523" s="322"/>
      <c r="CF523" s="322"/>
      <c r="CG523" s="322"/>
      <c r="CH523" s="322"/>
      <c r="CI523" s="323"/>
    </row>
    <row r="524" spans="1:88" ht="18" customHeight="1" x14ac:dyDescent="0.25">
      <c r="A524" s="75"/>
      <c r="B524" s="324"/>
      <c r="C524" s="325"/>
      <c r="D524" s="325"/>
      <c r="E524" s="325"/>
      <c r="F524" s="325"/>
      <c r="G524" s="325"/>
      <c r="H524" s="325"/>
      <c r="I524" s="325"/>
      <c r="J524" s="325"/>
      <c r="K524" s="325"/>
      <c r="L524" s="325"/>
      <c r="M524" s="325"/>
      <c r="N524" s="325"/>
      <c r="O524" s="325"/>
      <c r="P524" s="325"/>
      <c r="Q524" s="325"/>
      <c r="R524" s="325"/>
      <c r="S524" s="325"/>
      <c r="T524" s="325"/>
      <c r="U524" s="325"/>
      <c r="V524" s="325"/>
      <c r="W524" s="325"/>
      <c r="X524" s="325"/>
      <c r="Y524" s="326"/>
      <c r="Z524" s="333"/>
      <c r="AA524" s="334"/>
      <c r="AB524" s="334"/>
      <c r="AC524" s="334"/>
      <c r="AD524" s="335"/>
      <c r="AE524" s="333"/>
      <c r="AF524" s="334"/>
      <c r="AG524" s="334"/>
      <c r="AH524" s="334"/>
      <c r="AI524" s="334"/>
      <c r="AJ524" s="334"/>
      <c r="AK524" s="342"/>
      <c r="AL524" s="343"/>
      <c r="AM524" s="343"/>
      <c r="AN524" s="343"/>
      <c r="AO524" s="343"/>
      <c r="AP524" s="343"/>
      <c r="AQ524" s="343"/>
      <c r="AR524" s="343"/>
      <c r="AS524" s="343"/>
      <c r="AT524" s="343"/>
      <c r="AU524" s="343"/>
      <c r="AV524" s="343"/>
      <c r="AW524" s="343"/>
      <c r="AX524" s="344"/>
      <c r="AY524" s="409"/>
      <c r="AZ524" s="346"/>
      <c r="BA524" s="346"/>
      <c r="BB524" s="410"/>
      <c r="BC524" s="345">
        <f>+$AE$524*AY524</f>
        <v>0</v>
      </c>
      <c r="BD524" s="346"/>
      <c r="BE524" s="346"/>
      <c r="BF524" s="347"/>
      <c r="BG524" s="285"/>
      <c r="BH524" s="286"/>
      <c r="BI524" s="286"/>
      <c r="BJ524" s="287"/>
      <c r="BK524" s="288">
        <f>+AY524*BG524</f>
        <v>0</v>
      </c>
      <c r="BL524" s="289"/>
      <c r="BM524" s="289"/>
      <c r="BN524" s="289"/>
      <c r="BO524" s="289"/>
      <c r="BP524" s="290"/>
      <c r="BQ524" s="291"/>
      <c r="BR524" s="292"/>
      <c r="BS524" s="292"/>
      <c r="BT524" s="292"/>
      <c r="BU524" s="292"/>
      <c r="BV524" s="292"/>
      <c r="BW524" s="293"/>
      <c r="BX524" s="291">
        <f>+(((BK554+BQ524)*30)/70)</f>
        <v>0</v>
      </c>
      <c r="BY524" s="292"/>
      <c r="BZ524" s="292"/>
      <c r="CA524" s="292"/>
      <c r="CB524" s="292"/>
      <c r="CC524" s="293"/>
      <c r="CD524" s="291">
        <f>+BK554+BQ524+BX524</f>
        <v>0</v>
      </c>
      <c r="CE524" s="292"/>
      <c r="CF524" s="292"/>
      <c r="CG524" s="292"/>
      <c r="CH524" s="292"/>
      <c r="CI524" s="293"/>
    </row>
    <row r="525" spans="1:88" ht="18" customHeight="1" x14ac:dyDescent="0.25">
      <c r="A525" s="75"/>
      <c r="B525" s="327"/>
      <c r="C525" s="328"/>
      <c r="D525" s="328"/>
      <c r="E525" s="328"/>
      <c r="F525" s="328"/>
      <c r="G525" s="328"/>
      <c r="H525" s="328"/>
      <c r="I525" s="328"/>
      <c r="J525" s="328"/>
      <c r="K525" s="328"/>
      <c r="L525" s="328"/>
      <c r="M525" s="328"/>
      <c r="N525" s="328"/>
      <c r="O525" s="328"/>
      <c r="P525" s="328"/>
      <c r="Q525" s="328"/>
      <c r="R525" s="328"/>
      <c r="S525" s="328"/>
      <c r="T525" s="328"/>
      <c r="U525" s="328"/>
      <c r="V525" s="328"/>
      <c r="W525" s="328"/>
      <c r="X525" s="328"/>
      <c r="Y525" s="329"/>
      <c r="Z525" s="336"/>
      <c r="AA525" s="337"/>
      <c r="AB525" s="337"/>
      <c r="AC525" s="337"/>
      <c r="AD525" s="338"/>
      <c r="AE525" s="336"/>
      <c r="AF525" s="337"/>
      <c r="AG525" s="337"/>
      <c r="AH525" s="337"/>
      <c r="AI525" s="337"/>
      <c r="AJ525" s="337"/>
      <c r="AK525" s="300"/>
      <c r="AL525" s="301"/>
      <c r="AM525" s="301"/>
      <c r="AN525" s="301"/>
      <c r="AO525" s="301"/>
      <c r="AP525" s="301"/>
      <c r="AQ525" s="301"/>
      <c r="AR525" s="301"/>
      <c r="AS525" s="301"/>
      <c r="AT525" s="301"/>
      <c r="AU525" s="301"/>
      <c r="AV525" s="301"/>
      <c r="AW525" s="301"/>
      <c r="AX525" s="302"/>
      <c r="AY525" s="407"/>
      <c r="AZ525" s="304"/>
      <c r="BA525" s="304"/>
      <c r="BB525" s="408"/>
      <c r="BC525" s="306">
        <f t="shared" ref="BC525:BC553" si="28">+$AE$524*AY525</f>
        <v>0</v>
      </c>
      <c r="BD525" s="307"/>
      <c r="BE525" s="307"/>
      <c r="BF525" s="308"/>
      <c r="BG525" s="309"/>
      <c r="BH525" s="310"/>
      <c r="BI525" s="310"/>
      <c r="BJ525" s="311"/>
      <c r="BK525" s="312">
        <f t="shared" ref="BK525:BK553" si="29">+AY525*BG525</f>
        <v>0</v>
      </c>
      <c r="BL525" s="313"/>
      <c r="BM525" s="313"/>
      <c r="BN525" s="313"/>
      <c r="BO525" s="313"/>
      <c r="BP525" s="314"/>
      <c r="BQ525" s="294"/>
      <c r="BR525" s="295"/>
      <c r="BS525" s="295"/>
      <c r="BT525" s="295"/>
      <c r="BU525" s="295"/>
      <c r="BV525" s="295"/>
      <c r="BW525" s="296"/>
      <c r="BX525" s="294"/>
      <c r="BY525" s="295"/>
      <c r="BZ525" s="295"/>
      <c r="CA525" s="295"/>
      <c r="CB525" s="295"/>
      <c r="CC525" s="296"/>
      <c r="CD525" s="294"/>
      <c r="CE525" s="295"/>
      <c r="CF525" s="295"/>
      <c r="CG525" s="295"/>
      <c r="CH525" s="295"/>
      <c r="CI525" s="296"/>
    </row>
    <row r="526" spans="1:88" ht="18" customHeight="1" x14ac:dyDescent="0.25">
      <c r="A526" s="75"/>
      <c r="B526" s="327"/>
      <c r="C526" s="328"/>
      <c r="D526" s="328"/>
      <c r="E526" s="328"/>
      <c r="F526" s="328"/>
      <c r="G526" s="328"/>
      <c r="H526" s="328"/>
      <c r="I526" s="328"/>
      <c r="J526" s="328"/>
      <c r="K526" s="328"/>
      <c r="L526" s="328"/>
      <c r="M526" s="328"/>
      <c r="N526" s="328"/>
      <c r="O526" s="328"/>
      <c r="P526" s="328"/>
      <c r="Q526" s="328"/>
      <c r="R526" s="328"/>
      <c r="S526" s="328"/>
      <c r="T526" s="328"/>
      <c r="U526" s="328"/>
      <c r="V526" s="328"/>
      <c r="W526" s="328"/>
      <c r="X526" s="328"/>
      <c r="Y526" s="329"/>
      <c r="Z526" s="336"/>
      <c r="AA526" s="337"/>
      <c r="AB526" s="337"/>
      <c r="AC526" s="337"/>
      <c r="AD526" s="338"/>
      <c r="AE526" s="336"/>
      <c r="AF526" s="337"/>
      <c r="AG526" s="337"/>
      <c r="AH526" s="337"/>
      <c r="AI526" s="337"/>
      <c r="AJ526" s="337"/>
      <c r="AK526" s="300"/>
      <c r="AL526" s="301"/>
      <c r="AM526" s="301"/>
      <c r="AN526" s="301"/>
      <c r="AO526" s="301"/>
      <c r="AP526" s="301"/>
      <c r="AQ526" s="301"/>
      <c r="AR526" s="301"/>
      <c r="AS526" s="301"/>
      <c r="AT526" s="301"/>
      <c r="AU526" s="301"/>
      <c r="AV526" s="301"/>
      <c r="AW526" s="301"/>
      <c r="AX526" s="302"/>
      <c r="AY526" s="407"/>
      <c r="AZ526" s="304"/>
      <c r="BA526" s="304"/>
      <c r="BB526" s="408"/>
      <c r="BC526" s="306">
        <f t="shared" si="28"/>
        <v>0</v>
      </c>
      <c r="BD526" s="307"/>
      <c r="BE526" s="307"/>
      <c r="BF526" s="308"/>
      <c r="BG526" s="309"/>
      <c r="BH526" s="310"/>
      <c r="BI526" s="310"/>
      <c r="BJ526" s="311"/>
      <c r="BK526" s="312">
        <f t="shared" si="29"/>
        <v>0</v>
      </c>
      <c r="BL526" s="313"/>
      <c r="BM526" s="313"/>
      <c r="BN526" s="313"/>
      <c r="BO526" s="313"/>
      <c r="BP526" s="314"/>
      <c r="BQ526" s="294"/>
      <c r="BR526" s="295"/>
      <c r="BS526" s="295"/>
      <c r="BT526" s="295"/>
      <c r="BU526" s="295"/>
      <c r="BV526" s="295"/>
      <c r="BW526" s="296"/>
      <c r="BX526" s="294"/>
      <c r="BY526" s="295"/>
      <c r="BZ526" s="295"/>
      <c r="CA526" s="295"/>
      <c r="CB526" s="295"/>
      <c r="CC526" s="296"/>
      <c r="CD526" s="294"/>
      <c r="CE526" s="295"/>
      <c r="CF526" s="295"/>
      <c r="CG526" s="295"/>
      <c r="CH526" s="295"/>
      <c r="CI526" s="296"/>
    </row>
    <row r="527" spans="1:88" ht="18" customHeight="1" x14ac:dyDescent="0.25">
      <c r="A527" s="75"/>
      <c r="B527" s="327"/>
      <c r="C527" s="328"/>
      <c r="D527" s="328"/>
      <c r="E527" s="328"/>
      <c r="F527" s="328"/>
      <c r="G527" s="328"/>
      <c r="H527" s="328"/>
      <c r="I527" s="328"/>
      <c r="J527" s="328"/>
      <c r="K527" s="328"/>
      <c r="L527" s="328"/>
      <c r="M527" s="328"/>
      <c r="N527" s="328"/>
      <c r="O527" s="328"/>
      <c r="P527" s="328"/>
      <c r="Q527" s="328"/>
      <c r="R527" s="328"/>
      <c r="S527" s="328"/>
      <c r="T527" s="328"/>
      <c r="U527" s="328"/>
      <c r="V527" s="328"/>
      <c r="W527" s="328"/>
      <c r="X527" s="328"/>
      <c r="Y527" s="329"/>
      <c r="Z527" s="336"/>
      <c r="AA527" s="337"/>
      <c r="AB527" s="337"/>
      <c r="AC527" s="337"/>
      <c r="AD527" s="338"/>
      <c r="AE527" s="336"/>
      <c r="AF527" s="337"/>
      <c r="AG527" s="337"/>
      <c r="AH527" s="337"/>
      <c r="AI527" s="337"/>
      <c r="AJ527" s="337"/>
      <c r="AK527" s="300"/>
      <c r="AL527" s="301"/>
      <c r="AM527" s="301"/>
      <c r="AN527" s="301"/>
      <c r="AO527" s="301"/>
      <c r="AP527" s="301"/>
      <c r="AQ527" s="301"/>
      <c r="AR527" s="301"/>
      <c r="AS527" s="301"/>
      <c r="AT527" s="301"/>
      <c r="AU527" s="301"/>
      <c r="AV527" s="301"/>
      <c r="AW527" s="301"/>
      <c r="AX527" s="302"/>
      <c r="AY527" s="407"/>
      <c r="AZ527" s="304"/>
      <c r="BA527" s="304"/>
      <c r="BB527" s="408"/>
      <c r="BC527" s="306">
        <f t="shared" si="28"/>
        <v>0</v>
      </c>
      <c r="BD527" s="307"/>
      <c r="BE527" s="307"/>
      <c r="BF527" s="308"/>
      <c r="BG527" s="309"/>
      <c r="BH527" s="310"/>
      <c r="BI527" s="310"/>
      <c r="BJ527" s="311"/>
      <c r="BK527" s="312">
        <f t="shared" si="29"/>
        <v>0</v>
      </c>
      <c r="BL527" s="313"/>
      <c r="BM527" s="313"/>
      <c r="BN527" s="313"/>
      <c r="BO527" s="313"/>
      <c r="BP527" s="314"/>
      <c r="BQ527" s="294"/>
      <c r="BR527" s="295"/>
      <c r="BS527" s="295"/>
      <c r="BT527" s="295"/>
      <c r="BU527" s="295"/>
      <c r="BV527" s="295"/>
      <c r="BW527" s="296"/>
      <c r="BX527" s="294"/>
      <c r="BY527" s="295"/>
      <c r="BZ527" s="295"/>
      <c r="CA527" s="295"/>
      <c r="CB527" s="295"/>
      <c r="CC527" s="296"/>
      <c r="CD527" s="294"/>
      <c r="CE527" s="295"/>
      <c r="CF527" s="295"/>
      <c r="CG527" s="295"/>
      <c r="CH527" s="295"/>
      <c r="CI527" s="296"/>
    </row>
    <row r="528" spans="1:88" ht="18" customHeight="1" x14ac:dyDescent="0.25">
      <c r="A528" s="75"/>
      <c r="B528" s="327"/>
      <c r="C528" s="328"/>
      <c r="D528" s="328"/>
      <c r="E528" s="328"/>
      <c r="F528" s="328"/>
      <c r="G528" s="328"/>
      <c r="H528" s="328"/>
      <c r="I528" s="328"/>
      <c r="J528" s="328"/>
      <c r="K528" s="328"/>
      <c r="L528" s="328"/>
      <c r="M528" s="328"/>
      <c r="N528" s="328"/>
      <c r="O528" s="328"/>
      <c r="P528" s="328"/>
      <c r="Q528" s="328"/>
      <c r="R528" s="328"/>
      <c r="S528" s="328"/>
      <c r="T528" s="328"/>
      <c r="U528" s="328"/>
      <c r="V528" s="328"/>
      <c r="W528" s="328"/>
      <c r="X528" s="328"/>
      <c r="Y528" s="329"/>
      <c r="Z528" s="336"/>
      <c r="AA528" s="337"/>
      <c r="AB528" s="337"/>
      <c r="AC528" s="337"/>
      <c r="AD528" s="338"/>
      <c r="AE528" s="336"/>
      <c r="AF528" s="337"/>
      <c r="AG528" s="337"/>
      <c r="AH528" s="337"/>
      <c r="AI528" s="337"/>
      <c r="AJ528" s="337"/>
      <c r="AK528" s="300"/>
      <c r="AL528" s="301"/>
      <c r="AM528" s="301"/>
      <c r="AN528" s="301"/>
      <c r="AO528" s="301"/>
      <c r="AP528" s="301"/>
      <c r="AQ528" s="301"/>
      <c r="AR528" s="301"/>
      <c r="AS528" s="301"/>
      <c r="AT528" s="301"/>
      <c r="AU528" s="301"/>
      <c r="AV528" s="301"/>
      <c r="AW528" s="301"/>
      <c r="AX528" s="302"/>
      <c r="AY528" s="407"/>
      <c r="AZ528" s="304"/>
      <c r="BA528" s="304"/>
      <c r="BB528" s="408"/>
      <c r="BC528" s="306">
        <f t="shared" si="28"/>
        <v>0</v>
      </c>
      <c r="BD528" s="307"/>
      <c r="BE528" s="307"/>
      <c r="BF528" s="308"/>
      <c r="BG528" s="309"/>
      <c r="BH528" s="310"/>
      <c r="BI528" s="310"/>
      <c r="BJ528" s="311"/>
      <c r="BK528" s="312">
        <f t="shared" si="29"/>
        <v>0</v>
      </c>
      <c r="BL528" s="313"/>
      <c r="BM528" s="313"/>
      <c r="BN528" s="313"/>
      <c r="BO528" s="313"/>
      <c r="BP528" s="314"/>
      <c r="BQ528" s="294"/>
      <c r="BR528" s="295"/>
      <c r="BS528" s="295"/>
      <c r="BT528" s="295"/>
      <c r="BU528" s="295"/>
      <c r="BV528" s="295"/>
      <c r="BW528" s="296"/>
      <c r="BX528" s="294"/>
      <c r="BY528" s="295"/>
      <c r="BZ528" s="295"/>
      <c r="CA528" s="295"/>
      <c r="CB528" s="295"/>
      <c r="CC528" s="296"/>
      <c r="CD528" s="294"/>
      <c r="CE528" s="295"/>
      <c r="CF528" s="295"/>
      <c r="CG528" s="295"/>
      <c r="CH528" s="295"/>
      <c r="CI528" s="296"/>
    </row>
    <row r="529" spans="1:88" ht="18" customHeight="1" x14ac:dyDescent="0.25">
      <c r="A529" s="75"/>
      <c r="B529" s="327"/>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9"/>
      <c r="Z529" s="336"/>
      <c r="AA529" s="337"/>
      <c r="AB529" s="337"/>
      <c r="AC529" s="337"/>
      <c r="AD529" s="338"/>
      <c r="AE529" s="336"/>
      <c r="AF529" s="337"/>
      <c r="AG529" s="337"/>
      <c r="AH529" s="337"/>
      <c r="AI529" s="337"/>
      <c r="AJ529" s="337"/>
      <c r="AK529" s="300"/>
      <c r="AL529" s="301"/>
      <c r="AM529" s="301"/>
      <c r="AN529" s="301"/>
      <c r="AO529" s="301"/>
      <c r="AP529" s="301"/>
      <c r="AQ529" s="301"/>
      <c r="AR529" s="301"/>
      <c r="AS529" s="301"/>
      <c r="AT529" s="301"/>
      <c r="AU529" s="301"/>
      <c r="AV529" s="301"/>
      <c r="AW529" s="301"/>
      <c r="AX529" s="302"/>
      <c r="AY529" s="407"/>
      <c r="AZ529" s="304"/>
      <c r="BA529" s="304"/>
      <c r="BB529" s="408"/>
      <c r="BC529" s="306">
        <f t="shared" si="28"/>
        <v>0</v>
      </c>
      <c r="BD529" s="307"/>
      <c r="BE529" s="307"/>
      <c r="BF529" s="308"/>
      <c r="BG529" s="309"/>
      <c r="BH529" s="310"/>
      <c r="BI529" s="310"/>
      <c r="BJ529" s="311"/>
      <c r="BK529" s="312">
        <f t="shared" si="29"/>
        <v>0</v>
      </c>
      <c r="BL529" s="313"/>
      <c r="BM529" s="313"/>
      <c r="BN529" s="313"/>
      <c r="BO529" s="313"/>
      <c r="BP529" s="314"/>
      <c r="BQ529" s="294"/>
      <c r="BR529" s="295"/>
      <c r="BS529" s="295"/>
      <c r="BT529" s="295"/>
      <c r="BU529" s="295"/>
      <c r="BV529" s="295"/>
      <c r="BW529" s="296"/>
      <c r="BX529" s="294"/>
      <c r="BY529" s="295"/>
      <c r="BZ529" s="295"/>
      <c r="CA529" s="295"/>
      <c r="CB529" s="295"/>
      <c r="CC529" s="296"/>
      <c r="CD529" s="294"/>
      <c r="CE529" s="295"/>
      <c r="CF529" s="295"/>
      <c r="CG529" s="295"/>
      <c r="CH529" s="295"/>
      <c r="CI529" s="296"/>
    </row>
    <row r="530" spans="1:88" ht="18" customHeight="1" x14ac:dyDescent="0.25">
      <c r="A530" s="75"/>
      <c r="B530" s="327"/>
      <c r="C530" s="328"/>
      <c r="D530" s="328"/>
      <c r="E530" s="328"/>
      <c r="F530" s="328"/>
      <c r="G530" s="328"/>
      <c r="H530" s="328"/>
      <c r="I530" s="328"/>
      <c r="J530" s="328"/>
      <c r="K530" s="328"/>
      <c r="L530" s="328"/>
      <c r="M530" s="328"/>
      <c r="N530" s="328"/>
      <c r="O530" s="328"/>
      <c r="P530" s="328"/>
      <c r="Q530" s="328"/>
      <c r="R530" s="328"/>
      <c r="S530" s="328"/>
      <c r="T530" s="328"/>
      <c r="U530" s="328"/>
      <c r="V530" s="328"/>
      <c r="W530" s="328"/>
      <c r="X530" s="328"/>
      <c r="Y530" s="329"/>
      <c r="Z530" s="336"/>
      <c r="AA530" s="337"/>
      <c r="AB530" s="337"/>
      <c r="AC530" s="337"/>
      <c r="AD530" s="338"/>
      <c r="AE530" s="336"/>
      <c r="AF530" s="337"/>
      <c r="AG530" s="337"/>
      <c r="AH530" s="337"/>
      <c r="AI530" s="337"/>
      <c r="AJ530" s="337"/>
      <c r="AK530" s="300"/>
      <c r="AL530" s="301"/>
      <c r="AM530" s="301"/>
      <c r="AN530" s="301"/>
      <c r="AO530" s="301"/>
      <c r="AP530" s="301"/>
      <c r="AQ530" s="301"/>
      <c r="AR530" s="301"/>
      <c r="AS530" s="301"/>
      <c r="AT530" s="301"/>
      <c r="AU530" s="301"/>
      <c r="AV530" s="301"/>
      <c r="AW530" s="301"/>
      <c r="AX530" s="302"/>
      <c r="AY530" s="407"/>
      <c r="AZ530" s="304"/>
      <c r="BA530" s="304"/>
      <c r="BB530" s="408"/>
      <c r="BC530" s="306">
        <f t="shared" si="28"/>
        <v>0</v>
      </c>
      <c r="BD530" s="307"/>
      <c r="BE530" s="307"/>
      <c r="BF530" s="308"/>
      <c r="BG530" s="309"/>
      <c r="BH530" s="310"/>
      <c r="BI530" s="310"/>
      <c r="BJ530" s="311"/>
      <c r="BK530" s="312">
        <f t="shared" si="29"/>
        <v>0</v>
      </c>
      <c r="BL530" s="313"/>
      <c r="BM530" s="313"/>
      <c r="BN530" s="313"/>
      <c r="BO530" s="313"/>
      <c r="BP530" s="314"/>
      <c r="BQ530" s="294"/>
      <c r="BR530" s="295"/>
      <c r="BS530" s="295"/>
      <c r="BT530" s="295"/>
      <c r="BU530" s="295"/>
      <c r="BV530" s="295"/>
      <c r="BW530" s="296"/>
      <c r="BX530" s="294"/>
      <c r="BY530" s="295"/>
      <c r="BZ530" s="295"/>
      <c r="CA530" s="295"/>
      <c r="CB530" s="295"/>
      <c r="CC530" s="296"/>
      <c r="CD530" s="294"/>
      <c r="CE530" s="295"/>
      <c r="CF530" s="295"/>
      <c r="CG530" s="295"/>
      <c r="CH530" s="295"/>
      <c r="CI530" s="296"/>
    </row>
    <row r="531" spans="1:88" ht="18" customHeight="1" x14ac:dyDescent="0.25">
      <c r="A531" s="75"/>
      <c r="B531" s="327"/>
      <c r="C531" s="328"/>
      <c r="D531" s="328"/>
      <c r="E531" s="328"/>
      <c r="F531" s="328"/>
      <c r="G531" s="328"/>
      <c r="H531" s="328"/>
      <c r="I531" s="328"/>
      <c r="J531" s="328"/>
      <c r="K531" s="328"/>
      <c r="L531" s="328"/>
      <c r="M531" s="328"/>
      <c r="N531" s="328"/>
      <c r="O531" s="328"/>
      <c r="P531" s="328"/>
      <c r="Q531" s="328"/>
      <c r="R531" s="328"/>
      <c r="S531" s="328"/>
      <c r="T531" s="328"/>
      <c r="U531" s="328"/>
      <c r="V531" s="328"/>
      <c r="W531" s="328"/>
      <c r="X531" s="328"/>
      <c r="Y531" s="329"/>
      <c r="Z531" s="336"/>
      <c r="AA531" s="337"/>
      <c r="AB531" s="337"/>
      <c r="AC531" s="337"/>
      <c r="AD531" s="338"/>
      <c r="AE531" s="336"/>
      <c r="AF531" s="337"/>
      <c r="AG531" s="337"/>
      <c r="AH531" s="337"/>
      <c r="AI531" s="337"/>
      <c r="AJ531" s="337"/>
      <c r="AK531" s="300"/>
      <c r="AL531" s="301"/>
      <c r="AM531" s="301"/>
      <c r="AN531" s="301"/>
      <c r="AO531" s="301"/>
      <c r="AP531" s="301"/>
      <c r="AQ531" s="301"/>
      <c r="AR531" s="301"/>
      <c r="AS531" s="301"/>
      <c r="AT531" s="301"/>
      <c r="AU531" s="301"/>
      <c r="AV531" s="301"/>
      <c r="AW531" s="301"/>
      <c r="AX531" s="302"/>
      <c r="AY531" s="407"/>
      <c r="AZ531" s="304"/>
      <c r="BA531" s="304"/>
      <c r="BB531" s="408"/>
      <c r="BC531" s="306">
        <f t="shared" si="28"/>
        <v>0</v>
      </c>
      <c r="BD531" s="307"/>
      <c r="BE531" s="307"/>
      <c r="BF531" s="308"/>
      <c r="BG531" s="309"/>
      <c r="BH531" s="310"/>
      <c r="BI531" s="310"/>
      <c r="BJ531" s="311"/>
      <c r="BK531" s="312">
        <f t="shared" si="29"/>
        <v>0</v>
      </c>
      <c r="BL531" s="313"/>
      <c r="BM531" s="313"/>
      <c r="BN531" s="313"/>
      <c r="BO531" s="313"/>
      <c r="BP531" s="314"/>
      <c r="BQ531" s="294"/>
      <c r="BR531" s="295"/>
      <c r="BS531" s="295"/>
      <c r="BT531" s="295"/>
      <c r="BU531" s="295"/>
      <c r="BV531" s="295"/>
      <c r="BW531" s="296"/>
      <c r="BX531" s="294"/>
      <c r="BY531" s="295"/>
      <c r="BZ531" s="295"/>
      <c r="CA531" s="295"/>
      <c r="CB531" s="295"/>
      <c r="CC531" s="296"/>
      <c r="CD531" s="294"/>
      <c r="CE531" s="295"/>
      <c r="CF531" s="295"/>
      <c r="CG531" s="295"/>
      <c r="CH531" s="295"/>
      <c r="CI531" s="296"/>
    </row>
    <row r="532" spans="1:88" ht="18" customHeight="1" x14ac:dyDescent="0.25">
      <c r="A532" s="75"/>
      <c r="B532" s="327"/>
      <c r="C532" s="328"/>
      <c r="D532" s="328"/>
      <c r="E532" s="328"/>
      <c r="F532" s="328"/>
      <c r="G532" s="328"/>
      <c r="H532" s="328"/>
      <c r="I532" s="328"/>
      <c r="J532" s="328"/>
      <c r="K532" s="328"/>
      <c r="L532" s="328"/>
      <c r="M532" s="328"/>
      <c r="N532" s="328"/>
      <c r="O532" s="328"/>
      <c r="P532" s="328"/>
      <c r="Q532" s="328"/>
      <c r="R532" s="328"/>
      <c r="S532" s="328"/>
      <c r="T532" s="328"/>
      <c r="U532" s="328"/>
      <c r="V532" s="328"/>
      <c r="W532" s="328"/>
      <c r="X532" s="328"/>
      <c r="Y532" s="329"/>
      <c r="Z532" s="336"/>
      <c r="AA532" s="337"/>
      <c r="AB532" s="337"/>
      <c r="AC532" s="337"/>
      <c r="AD532" s="338"/>
      <c r="AE532" s="336"/>
      <c r="AF532" s="337"/>
      <c r="AG532" s="337"/>
      <c r="AH532" s="337"/>
      <c r="AI532" s="337"/>
      <c r="AJ532" s="337"/>
      <c r="AK532" s="300"/>
      <c r="AL532" s="301"/>
      <c r="AM532" s="301"/>
      <c r="AN532" s="301"/>
      <c r="AO532" s="301"/>
      <c r="AP532" s="301"/>
      <c r="AQ532" s="301"/>
      <c r="AR532" s="301"/>
      <c r="AS532" s="301"/>
      <c r="AT532" s="301"/>
      <c r="AU532" s="301"/>
      <c r="AV532" s="301"/>
      <c r="AW532" s="301"/>
      <c r="AX532" s="302"/>
      <c r="AY532" s="407"/>
      <c r="AZ532" s="304"/>
      <c r="BA532" s="304"/>
      <c r="BB532" s="408"/>
      <c r="BC532" s="306">
        <f t="shared" si="28"/>
        <v>0</v>
      </c>
      <c r="BD532" s="307"/>
      <c r="BE532" s="307"/>
      <c r="BF532" s="308"/>
      <c r="BG532" s="309"/>
      <c r="BH532" s="310"/>
      <c r="BI532" s="310"/>
      <c r="BJ532" s="311"/>
      <c r="BK532" s="312">
        <f t="shared" si="29"/>
        <v>0</v>
      </c>
      <c r="BL532" s="313"/>
      <c r="BM532" s="313"/>
      <c r="BN532" s="313"/>
      <c r="BO532" s="313"/>
      <c r="BP532" s="314"/>
      <c r="BQ532" s="294"/>
      <c r="BR532" s="295"/>
      <c r="BS532" s="295"/>
      <c r="BT532" s="295"/>
      <c r="BU532" s="295"/>
      <c r="BV532" s="295"/>
      <c r="BW532" s="296"/>
      <c r="BX532" s="294"/>
      <c r="BY532" s="295"/>
      <c r="BZ532" s="295"/>
      <c r="CA532" s="295"/>
      <c r="CB532" s="295"/>
      <c r="CC532" s="296"/>
      <c r="CD532" s="294"/>
      <c r="CE532" s="295"/>
      <c r="CF532" s="295"/>
      <c r="CG532" s="295"/>
      <c r="CH532" s="295"/>
      <c r="CI532" s="296"/>
    </row>
    <row r="533" spans="1:88" ht="18" customHeight="1" x14ac:dyDescent="0.25">
      <c r="A533" s="75"/>
      <c r="B533" s="327"/>
      <c r="C533" s="328"/>
      <c r="D533" s="328"/>
      <c r="E533" s="328"/>
      <c r="F533" s="328"/>
      <c r="G533" s="328"/>
      <c r="H533" s="328"/>
      <c r="I533" s="328"/>
      <c r="J533" s="328"/>
      <c r="K533" s="328"/>
      <c r="L533" s="328"/>
      <c r="M533" s="328"/>
      <c r="N533" s="328"/>
      <c r="O533" s="328"/>
      <c r="P533" s="328"/>
      <c r="Q533" s="328"/>
      <c r="R533" s="328"/>
      <c r="S533" s="328"/>
      <c r="T533" s="328"/>
      <c r="U533" s="328"/>
      <c r="V533" s="328"/>
      <c r="W533" s="328"/>
      <c r="X533" s="328"/>
      <c r="Y533" s="329"/>
      <c r="Z533" s="336"/>
      <c r="AA533" s="337"/>
      <c r="AB533" s="337"/>
      <c r="AC533" s="337"/>
      <c r="AD533" s="338"/>
      <c r="AE533" s="336"/>
      <c r="AF533" s="337"/>
      <c r="AG533" s="337"/>
      <c r="AH533" s="337"/>
      <c r="AI533" s="337"/>
      <c r="AJ533" s="337"/>
      <c r="AK533" s="300"/>
      <c r="AL533" s="301"/>
      <c r="AM533" s="301"/>
      <c r="AN533" s="301"/>
      <c r="AO533" s="301"/>
      <c r="AP533" s="301"/>
      <c r="AQ533" s="301"/>
      <c r="AR533" s="301"/>
      <c r="AS533" s="301"/>
      <c r="AT533" s="301"/>
      <c r="AU533" s="301"/>
      <c r="AV533" s="301"/>
      <c r="AW533" s="301"/>
      <c r="AX533" s="302"/>
      <c r="AY533" s="407"/>
      <c r="AZ533" s="304"/>
      <c r="BA533" s="304"/>
      <c r="BB533" s="408"/>
      <c r="BC533" s="306">
        <f t="shared" si="28"/>
        <v>0</v>
      </c>
      <c r="BD533" s="307"/>
      <c r="BE533" s="307"/>
      <c r="BF533" s="308"/>
      <c r="BG533" s="309"/>
      <c r="BH533" s="310"/>
      <c r="BI533" s="310"/>
      <c r="BJ533" s="311"/>
      <c r="BK533" s="312">
        <f t="shared" si="29"/>
        <v>0</v>
      </c>
      <c r="BL533" s="313"/>
      <c r="BM533" s="313"/>
      <c r="BN533" s="313"/>
      <c r="BO533" s="313"/>
      <c r="BP533" s="314"/>
      <c r="BQ533" s="294"/>
      <c r="BR533" s="295"/>
      <c r="BS533" s="295"/>
      <c r="BT533" s="295"/>
      <c r="BU533" s="295"/>
      <c r="BV533" s="295"/>
      <c r="BW533" s="296"/>
      <c r="BX533" s="294"/>
      <c r="BY533" s="295"/>
      <c r="BZ533" s="295"/>
      <c r="CA533" s="295"/>
      <c r="CB533" s="295"/>
      <c r="CC533" s="296"/>
      <c r="CD533" s="294"/>
      <c r="CE533" s="295"/>
      <c r="CF533" s="295"/>
      <c r="CG533" s="295"/>
      <c r="CH533" s="295"/>
      <c r="CI533" s="296"/>
      <c r="CJ533" s="74"/>
    </row>
    <row r="534" spans="1:88" ht="18" customHeight="1" x14ac:dyDescent="0.25">
      <c r="A534" s="75"/>
      <c r="B534" s="327"/>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9"/>
      <c r="Z534" s="336"/>
      <c r="AA534" s="337"/>
      <c r="AB534" s="337"/>
      <c r="AC534" s="337"/>
      <c r="AD534" s="338"/>
      <c r="AE534" s="336"/>
      <c r="AF534" s="337"/>
      <c r="AG534" s="337"/>
      <c r="AH534" s="337"/>
      <c r="AI534" s="337"/>
      <c r="AJ534" s="337"/>
      <c r="AK534" s="300"/>
      <c r="AL534" s="301"/>
      <c r="AM534" s="301"/>
      <c r="AN534" s="301"/>
      <c r="AO534" s="301"/>
      <c r="AP534" s="301"/>
      <c r="AQ534" s="301"/>
      <c r="AR534" s="301"/>
      <c r="AS534" s="301"/>
      <c r="AT534" s="301"/>
      <c r="AU534" s="301"/>
      <c r="AV534" s="301"/>
      <c r="AW534" s="301"/>
      <c r="AX534" s="302"/>
      <c r="AY534" s="407"/>
      <c r="AZ534" s="304"/>
      <c r="BA534" s="304"/>
      <c r="BB534" s="408"/>
      <c r="BC534" s="306">
        <f t="shared" si="28"/>
        <v>0</v>
      </c>
      <c r="BD534" s="307"/>
      <c r="BE534" s="307"/>
      <c r="BF534" s="308"/>
      <c r="BG534" s="309"/>
      <c r="BH534" s="310"/>
      <c r="BI534" s="310"/>
      <c r="BJ534" s="311"/>
      <c r="BK534" s="312">
        <f t="shared" si="29"/>
        <v>0</v>
      </c>
      <c r="BL534" s="313"/>
      <c r="BM534" s="313"/>
      <c r="BN534" s="313"/>
      <c r="BO534" s="313"/>
      <c r="BP534" s="314"/>
      <c r="BQ534" s="294"/>
      <c r="BR534" s="295"/>
      <c r="BS534" s="295"/>
      <c r="BT534" s="295"/>
      <c r="BU534" s="295"/>
      <c r="BV534" s="295"/>
      <c r="BW534" s="296"/>
      <c r="BX534" s="294"/>
      <c r="BY534" s="295"/>
      <c r="BZ534" s="295"/>
      <c r="CA534" s="295"/>
      <c r="CB534" s="295"/>
      <c r="CC534" s="296"/>
      <c r="CD534" s="294"/>
      <c r="CE534" s="295"/>
      <c r="CF534" s="295"/>
      <c r="CG534" s="295"/>
      <c r="CH534" s="295"/>
      <c r="CI534" s="296"/>
    </row>
    <row r="535" spans="1:88" ht="18" customHeight="1" x14ac:dyDescent="0.25">
      <c r="A535" s="75"/>
      <c r="B535" s="327"/>
      <c r="C535" s="328"/>
      <c r="D535" s="328"/>
      <c r="E535" s="328"/>
      <c r="F535" s="328"/>
      <c r="G535" s="328"/>
      <c r="H535" s="328"/>
      <c r="I535" s="328"/>
      <c r="J535" s="328"/>
      <c r="K535" s="328"/>
      <c r="L535" s="328"/>
      <c r="M535" s="328"/>
      <c r="N535" s="328"/>
      <c r="O535" s="328"/>
      <c r="P535" s="328"/>
      <c r="Q535" s="328"/>
      <c r="R535" s="328"/>
      <c r="S535" s="328"/>
      <c r="T535" s="328"/>
      <c r="U535" s="328"/>
      <c r="V535" s="328"/>
      <c r="W535" s="328"/>
      <c r="X535" s="328"/>
      <c r="Y535" s="329"/>
      <c r="Z535" s="336"/>
      <c r="AA535" s="337"/>
      <c r="AB535" s="337"/>
      <c r="AC535" s="337"/>
      <c r="AD535" s="338"/>
      <c r="AE535" s="336"/>
      <c r="AF535" s="337"/>
      <c r="AG535" s="337"/>
      <c r="AH535" s="337"/>
      <c r="AI535" s="337"/>
      <c r="AJ535" s="337"/>
      <c r="AK535" s="300"/>
      <c r="AL535" s="301"/>
      <c r="AM535" s="301"/>
      <c r="AN535" s="301"/>
      <c r="AO535" s="301"/>
      <c r="AP535" s="301"/>
      <c r="AQ535" s="301"/>
      <c r="AR535" s="301"/>
      <c r="AS535" s="301"/>
      <c r="AT535" s="301"/>
      <c r="AU535" s="301"/>
      <c r="AV535" s="301"/>
      <c r="AW535" s="301"/>
      <c r="AX535" s="302"/>
      <c r="AY535" s="407"/>
      <c r="AZ535" s="304"/>
      <c r="BA535" s="304"/>
      <c r="BB535" s="408"/>
      <c r="BC535" s="306">
        <f t="shared" si="28"/>
        <v>0</v>
      </c>
      <c r="BD535" s="307"/>
      <c r="BE535" s="307"/>
      <c r="BF535" s="308"/>
      <c r="BG535" s="309"/>
      <c r="BH535" s="310"/>
      <c r="BI535" s="310"/>
      <c r="BJ535" s="311"/>
      <c r="BK535" s="312">
        <f t="shared" si="29"/>
        <v>0</v>
      </c>
      <c r="BL535" s="313"/>
      <c r="BM535" s="313"/>
      <c r="BN535" s="313"/>
      <c r="BO535" s="313"/>
      <c r="BP535" s="314"/>
      <c r="BQ535" s="294"/>
      <c r="BR535" s="295"/>
      <c r="BS535" s="295"/>
      <c r="BT535" s="295"/>
      <c r="BU535" s="295"/>
      <c r="BV535" s="295"/>
      <c r="BW535" s="296"/>
      <c r="BX535" s="294"/>
      <c r="BY535" s="295"/>
      <c r="BZ535" s="295"/>
      <c r="CA535" s="295"/>
      <c r="CB535" s="295"/>
      <c r="CC535" s="296"/>
      <c r="CD535" s="294"/>
      <c r="CE535" s="295"/>
      <c r="CF535" s="295"/>
      <c r="CG535" s="295"/>
      <c r="CH535" s="295"/>
      <c r="CI535" s="296"/>
    </row>
    <row r="536" spans="1:88" ht="18" customHeight="1" x14ac:dyDescent="0.25">
      <c r="A536" s="75"/>
      <c r="B536" s="327"/>
      <c r="C536" s="328"/>
      <c r="D536" s="328"/>
      <c r="E536" s="328"/>
      <c r="F536" s="328"/>
      <c r="G536" s="328"/>
      <c r="H536" s="328"/>
      <c r="I536" s="328"/>
      <c r="J536" s="328"/>
      <c r="K536" s="328"/>
      <c r="L536" s="328"/>
      <c r="M536" s="328"/>
      <c r="N536" s="328"/>
      <c r="O536" s="328"/>
      <c r="P536" s="328"/>
      <c r="Q536" s="328"/>
      <c r="R536" s="328"/>
      <c r="S536" s="328"/>
      <c r="T536" s="328"/>
      <c r="U536" s="328"/>
      <c r="V536" s="328"/>
      <c r="W536" s="328"/>
      <c r="X536" s="328"/>
      <c r="Y536" s="329"/>
      <c r="Z536" s="336"/>
      <c r="AA536" s="337"/>
      <c r="AB536" s="337"/>
      <c r="AC536" s="337"/>
      <c r="AD536" s="338"/>
      <c r="AE536" s="336"/>
      <c r="AF536" s="337"/>
      <c r="AG536" s="337"/>
      <c r="AH536" s="337"/>
      <c r="AI536" s="337"/>
      <c r="AJ536" s="337"/>
      <c r="AK536" s="300"/>
      <c r="AL536" s="301"/>
      <c r="AM536" s="301"/>
      <c r="AN536" s="301"/>
      <c r="AO536" s="301"/>
      <c r="AP536" s="301"/>
      <c r="AQ536" s="301"/>
      <c r="AR536" s="301"/>
      <c r="AS536" s="301"/>
      <c r="AT536" s="301"/>
      <c r="AU536" s="301"/>
      <c r="AV536" s="301"/>
      <c r="AW536" s="301"/>
      <c r="AX536" s="302"/>
      <c r="AY536" s="407"/>
      <c r="AZ536" s="304"/>
      <c r="BA536" s="304"/>
      <c r="BB536" s="408"/>
      <c r="BC536" s="306">
        <f t="shared" si="28"/>
        <v>0</v>
      </c>
      <c r="BD536" s="307"/>
      <c r="BE536" s="307"/>
      <c r="BF536" s="308"/>
      <c r="BG536" s="309"/>
      <c r="BH536" s="310"/>
      <c r="BI536" s="310"/>
      <c r="BJ536" s="311"/>
      <c r="BK536" s="312">
        <f t="shared" si="29"/>
        <v>0</v>
      </c>
      <c r="BL536" s="313"/>
      <c r="BM536" s="313"/>
      <c r="BN536" s="313"/>
      <c r="BO536" s="313"/>
      <c r="BP536" s="314"/>
      <c r="BQ536" s="294"/>
      <c r="BR536" s="295"/>
      <c r="BS536" s="295"/>
      <c r="BT536" s="295"/>
      <c r="BU536" s="295"/>
      <c r="BV536" s="295"/>
      <c r="BW536" s="296"/>
      <c r="BX536" s="294"/>
      <c r="BY536" s="295"/>
      <c r="BZ536" s="295"/>
      <c r="CA536" s="295"/>
      <c r="CB536" s="295"/>
      <c r="CC536" s="296"/>
      <c r="CD536" s="294"/>
      <c r="CE536" s="295"/>
      <c r="CF536" s="295"/>
      <c r="CG536" s="295"/>
      <c r="CH536" s="295"/>
      <c r="CI536" s="296"/>
    </row>
    <row r="537" spans="1:88" ht="18" customHeight="1" x14ac:dyDescent="0.25">
      <c r="A537" s="75"/>
      <c r="B537" s="327"/>
      <c r="C537" s="328"/>
      <c r="D537" s="328"/>
      <c r="E537" s="328"/>
      <c r="F537" s="328"/>
      <c r="G537" s="328"/>
      <c r="H537" s="328"/>
      <c r="I537" s="328"/>
      <c r="J537" s="328"/>
      <c r="K537" s="328"/>
      <c r="L537" s="328"/>
      <c r="M537" s="328"/>
      <c r="N537" s="328"/>
      <c r="O537" s="328"/>
      <c r="P537" s="328"/>
      <c r="Q537" s="328"/>
      <c r="R537" s="328"/>
      <c r="S537" s="328"/>
      <c r="T537" s="328"/>
      <c r="U537" s="328"/>
      <c r="V537" s="328"/>
      <c r="W537" s="328"/>
      <c r="X537" s="328"/>
      <c r="Y537" s="329"/>
      <c r="Z537" s="336"/>
      <c r="AA537" s="337"/>
      <c r="AB537" s="337"/>
      <c r="AC537" s="337"/>
      <c r="AD537" s="338"/>
      <c r="AE537" s="336"/>
      <c r="AF537" s="337"/>
      <c r="AG537" s="337"/>
      <c r="AH537" s="337"/>
      <c r="AI537" s="337"/>
      <c r="AJ537" s="337"/>
      <c r="AK537" s="300"/>
      <c r="AL537" s="301"/>
      <c r="AM537" s="301"/>
      <c r="AN537" s="301"/>
      <c r="AO537" s="301"/>
      <c r="AP537" s="301"/>
      <c r="AQ537" s="301"/>
      <c r="AR537" s="301"/>
      <c r="AS537" s="301"/>
      <c r="AT537" s="301"/>
      <c r="AU537" s="301"/>
      <c r="AV537" s="301"/>
      <c r="AW537" s="301"/>
      <c r="AX537" s="302"/>
      <c r="AY537" s="407"/>
      <c r="AZ537" s="304"/>
      <c r="BA537" s="304"/>
      <c r="BB537" s="408"/>
      <c r="BC537" s="306">
        <f t="shared" si="28"/>
        <v>0</v>
      </c>
      <c r="BD537" s="307"/>
      <c r="BE537" s="307"/>
      <c r="BF537" s="308"/>
      <c r="BG537" s="309"/>
      <c r="BH537" s="310"/>
      <c r="BI537" s="310"/>
      <c r="BJ537" s="311"/>
      <c r="BK537" s="312">
        <f t="shared" si="29"/>
        <v>0</v>
      </c>
      <c r="BL537" s="313"/>
      <c r="BM537" s="313"/>
      <c r="BN537" s="313"/>
      <c r="BO537" s="313"/>
      <c r="BP537" s="314"/>
      <c r="BQ537" s="294"/>
      <c r="BR537" s="295"/>
      <c r="BS537" s="295"/>
      <c r="BT537" s="295"/>
      <c r="BU537" s="295"/>
      <c r="BV537" s="295"/>
      <c r="BW537" s="296"/>
      <c r="BX537" s="294"/>
      <c r="BY537" s="295"/>
      <c r="BZ537" s="295"/>
      <c r="CA537" s="295"/>
      <c r="CB537" s="295"/>
      <c r="CC537" s="296"/>
      <c r="CD537" s="294"/>
      <c r="CE537" s="295"/>
      <c r="CF537" s="295"/>
      <c r="CG537" s="295"/>
      <c r="CH537" s="295"/>
      <c r="CI537" s="296"/>
    </row>
    <row r="538" spans="1:88" ht="18" customHeight="1" x14ac:dyDescent="0.25">
      <c r="A538" s="75"/>
      <c r="B538" s="327"/>
      <c r="C538" s="328"/>
      <c r="D538" s="328"/>
      <c r="E538" s="328"/>
      <c r="F538" s="328"/>
      <c r="G538" s="328"/>
      <c r="H538" s="328"/>
      <c r="I538" s="328"/>
      <c r="J538" s="328"/>
      <c r="K538" s="328"/>
      <c r="L538" s="328"/>
      <c r="M538" s="328"/>
      <c r="N538" s="328"/>
      <c r="O538" s="328"/>
      <c r="P538" s="328"/>
      <c r="Q538" s="328"/>
      <c r="R538" s="328"/>
      <c r="S538" s="328"/>
      <c r="T538" s="328"/>
      <c r="U538" s="328"/>
      <c r="V538" s="328"/>
      <c r="W538" s="328"/>
      <c r="X538" s="328"/>
      <c r="Y538" s="329"/>
      <c r="Z538" s="336"/>
      <c r="AA538" s="337"/>
      <c r="AB538" s="337"/>
      <c r="AC538" s="337"/>
      <c r="AD538" s="338"/>
      <c r="AE538" s="336"/>
      <c r="AF538" s="337"/>
      <c r="AG538" s="337"/>
      <c r="AH538" s="337"/>
      <c r="AI538" s="337"/>
      <c r="AJ538" s="337"/>
      <c r="AK538" s="300"/>
      <c r="AL538" s="301"/>
      <c r="AM538" s="301"/>
      <c r="AN538" s="301"/>
      <c r="AO538" s="301"/>
      <c r="AP538" s="301"/>
      <c r="AQ538" s="301"/>
      <c r="AR538" s="301"/>
      <c r="AS538" s="301"/>
      <c r="AT538" s="301"/>
      <c r="AU538" s="301"/>
      <c r="AV538" s="301"/>
      <c r="AW538" s="301"/>
      <c r="AX538" s="302"/>
      <c r="AY538" s="407"/>
      <c r="AZ538" s="304"/>
      <c r="BA538" s="304"/>
      <c r="BB538" s="408"/>
      <c r="BC538" s="306">
        <f t="shared" si="28"/>
        <v>0</v>
      </c>
      <c r="BD538" s="307"/>
      <c r="BE538" s="307"/>
      <c r="BF538" s="308"/>
      <c r="BG538" s="309"/>
      <c r="BH538" s="310"/>
      <c r="BI538" s="310"/>
      <c r="BJ538" s="311"/>
      <c r="BK538" s="312">
        <f t="shared" si="29"/>
        <v>0</v>
      </c>
      <c r="BL538" s="313"/>
      <c r="BM538" s="313"/>
      <c r="BN538" s="313"/>
      <c r="BO538" s="313"/>
      <c r="BP538" s="314"/>
      <c r="BQ538" s="294"/>
      <c r="BR538" s="295"/>
      <c r="BS538" s="295"/>
      <c r="BT538" s="295"/>
      <c r="BU538" s="295"/>
      <c r="BV538" s="295"/>
      <c r="BW538" s="296"/>
      <c r="BX538" s="294"/>
      <c r="BY538" s="295"/>
      <c r="BZ538" s="295"/>
      <c r="CA538" s="295"/>
      <c r="CB538" s="295"/>
      <c r="CC538" s="296"/>
      <c r="CD538" s="294"/>
      <c r="CE538" s="295"/>
      <c r="CF538" s="295"/>
      <c r="CG538" s="295"/>
      <c r="CH538" s="295"/>
      <c r="CI538" s="296"/>
    </row>
    <row r="539" spans="1:88" ht="18" customHeight="1" x14ac:dyDescent="0.25">
      <c r="A539" s="75"/>
      <c r="B539" s="327"/>
      <c r="C539" s="328"/>
      <c r="D539" s="328"/>
      <c r="E539" s="328"/>
      <c r="F539" s="328"/>
      <c r="G539" s="328"/>
      <c r="H539" s="328"/>
      <c r="I539" s="328"/>
      <c r="J539" s="328"/>
      <c r="K539" s="328"/>
      <c r="L539" s="328"/>
      <c r="M539" s="328"/>
      <c r="N539" s="328"/>
      <c r="O539" s="328"/>
      <c r="P539" s="328"/>
      <c r="Q539" s="328"/>
      <c r="R539" s="328"/>
      <c r="S539" s="328"/>
      <c r="T539" s="328"/>
      <c r="U539" s="328"/>
      <c r="V539" s="328"/>
      <c r="W539" s="328"/>
      <c r="X539" s="328"/>
      <c r="Y539" s="329"/>
      <c r="Z539" s="336"/>
      <c r="AA539" s="337"/>
      <c r="AB539" s="337"/>
      <c r="AC539" s="337"/>
      <c r="AD539" s="338"/>
      <c r="AE539" s="336"/>
      <c r="AF539" s="337"/>
      <c r="AG539" s="337"/>
      <c r="AH539" s="337"/>
      <c r="AI539" s="337"/>
      <c r="AJ539" s="337"/>
      <c r="AK539" s="300"/>
      <c r="AL539" s="301"/>
      <c r="AM539" s="301"/>
      <c r="AN539" s="301"/>
      <c r="AO539" s="301"/>
      <c r="AP539" s="301"/>
      <c r="AQ539" s="301"/>
      <c r="AR539" s="301"/>
      <c r="AS539" s="301"/>
      <c r="AT539" s="301"/>
      <c r="AU539" s="301"/>
      <c r="AV539" s="301"/>
      <c r="AW539" s="301"/>
      <c r="AX539" s="302"/>
      <c r="AY539" s="407"/>
      <c r="AZ539" s="304"/>
      <c r="BA539" s="304"/>
      <c r="BB539" s="408"/>
      <c r="BC539" s="306">
        <f t="shared" si="28"/>
        <v>0</v>
      </c>
      <c r="BD539" s="307"/>
      <c r="BE539" s="307"/>
      <c r="BF539" s="308"/>
      <c r="BG539" s="309"/>
      <c r="BH539" s="310"/>
      <c r="BI539" s="310"/>
      <c r="BJ539" s="311"/>
      <c r="BK539" s="312">
        <f t="shared" si="29"/>
        <v>0</v>
      </c>
      <c r="BL539" s="313"/>
      <c r="BM539" s="313"/>
      <c r="BN539" s="313"/>
      <c r="BO539" s="313"/>
      <c r="BP539" s="314"/>
      <c r="BQ539" s="294"/>
      <c r="BR539" s="295"/>
      <c r="BS539" s="295"/>
      <c r="BT539" s="295"/>
      <c r="BU539" s="295"/>
      <c r="BV539" s="295"/>
      <c r="BW539" s="296"/>
      <c r="BX539" s="294"/>
      <c r="BY539" s="295"/>
      <c r="BZ539" s="295"/>
      <c r="CA539" s="295"/>
      <c r="CB539" s="295"/>
      <c r="CC539" s="296"/>
      <c r="CD539" s="294"/>
      <c r="CE539" s="295"/>
      <c r="CF539" s="295"/>
      <c r="CG539" s="295"/>
      <c r="CH539" s="295"/>
      <c r="CI539" s="296"/>
    </row>
    <row r="540" spans="1:88" ht="18" customHeight="1" x14ac:dyDescent="0.25">
      <c r="A540" s="75"/>
      <c r="B540" s="327"/>
      <c r="C540" s="328"/>
      <c r="D540" s="328"/>
      <c r="E540" s="328"/>
      <c r="F540" s="328"/>
      <c r="G540" s="328"/>
      <c r="H540" s="328"/>
      <c r="I540" s="328"/>
      <c r="J540" s="328"/>
      <c r="K540" s="328"/>
      <c r="L540" s="328"/>
      <c r="M540" s="328"/>
      <c r="N540" s="328"/>
      <c r="O540" s="328"/>
      <c r="P540" s="328"/>
      <c r="Q540" s="328"/>
      <c r="R540" s="328"/>
      <c r="S540" s="328"/>
      <c r="T540" s="328"/>
      <c r="U540" s="328"/>
      <c r="V540" s="328"/>
      <c r="W540" s="328"/>
      <c r="X540" s="328"/>
      <c r="Y540" s="329"/>
      <c r="Z540" s="336"/>
      <c r="AA540" s="337"/>
      <c r="AB540" s="337"/>
      <c r="AC540" s="337"/>
      <c r="AD540" s="338"/>
      <c r="AE540" s="336"/>
      <c r="AF540" s="337"/>
      <c r="AG540" s="337"/>
      <c r="AH540" s="337"/>
      <c r="AI540" s="337"/>
      <c r="AJ540" s="337"/>
      <c r="AK540" s="300"/>
      <c r="AL540" s="301"/>
      <c r="AM540" s="301"/>
      <c r="AN540" s="301"/>
      <c r="AO540" s="301"/>
      <c r="AP540" s="301"/>
      <c r="AQ540" s="301"/>
      <c r="AR540" s="301"/>
      <c r="AS540" s="301"/>
      <c r="AT540" s="301"/>
      <c r="AU540" s="301"/>
      <c r="AV540" s="301"/>
      <c r="AW540" s="301"/>
      <c r="AX540" s="302"/>
      <c r="AY540" s="407"/>
      <c r="AZ540" s="304"/>
      <c r="BA540" s="304"/>
      <c r="BB540" s="408"/>
      <c r="BC540" s="306">
        <f t="shared" si="28"/>
        <v>0</v>
      </c>
      <c r="BD540" s="307"/>
      <c r="BE540" s="307"/>
      <c r="BF540" s="308"/>
      <c r="BG540" s="309"/>
      <c r="BH540" s="310"/>
      <c r="BI540" s="310"/>
      <c r="BJ540" s="311"/>
      <c r="BK540" s="312">
        <f t="shared" si="29"/>
        <v>0</v>
      </c>
      <c r="BL540" s="313"/>
      <c r="BM540" s="313"/>
      <c r="BN540" s="313"/>
      <c r="BO540" s="313"/>
      <c r="BP540" s="314"/>
      <c r="BQ540" s="294"/>
      <c r="BR540" s="295"/>
      <c r="BS540" s="295"/>
      <c r="BT540" s="295"/>
      <c r="BU540" s="295"/>
      <c r="BV540" s="295"/>
      <c r="BW540" s="296"/>
      <c r="BX540" s="294"/>
      <c r="BY540" s="295"/>
      <c r="BZ540" s="295"/>
      <c r="CA540" s="295"/>
      <c r="CB540" s="295"/>
      <c r="CC540" s="296"/>
      <c r="CD540" s="294"/>
      <c r="CE540" s="295"/>
      <c r="CF540" s="295"/>
      <c r="CG540" s="295"/>
      <c r="CH540" s="295"/>
      <c r="CI540" s="296"/>
    </row>
    <row r="541" spans="1:88" ht="18" customHeight="1" x14ac:dyDescent="0.25">
      <c r="A541" s="75"/>
      <c r="B541" s="327"/>
      <c r="C541" s="328"/>
      <c r="D541" s="328"/>
      <c r="E541" s="328"/>
      <c r="F541" s="328"/>
      <c r="G541" s="328"/>
      <c r="H541" s="328"/>
      <c r="I541" s="328"/>
      <c r="J541" s="328"/>
      <c r="K541" s="328"/>
      <c r="L541" s="328"/>
      <c r="M541" s="328"/>
      <c r="N541" s="328"/>
      <c r="O541" s="328"/>
      <c r="P541" s="328"/>
      <c r="Q541" s="328"/>
      <c r="R541" s="328"/>
      <c r="S541" s="328"/>
      <c r="T541" s="328"/>
      <c r="U541" s="328"/>
      <c r="V541" s="328"/>
      <c r="W541" s="328"/>
      <c r="X541" s="328"/>
      <c r="Y541" s="329"/>
      <c r="Z541" s="336"/>
      <c r="AA541" s="337"/>
      <c r="AB541" s="337"/>
      <c r="AC541" s="337"/>
      <c r="AD541" s="338"/>
      <c r="AE541" s="336"/>
      <c r="AF541" s="337"/>
      <c r="AG541" s="337"/>
      <c r="AH541" s="337"/>
      <c r="AI541" s="337"/>
      <c r="AJ541" s="337"/>
      <c r="AK541" s="300"/>
      <c r="AL541" s="301"/>
      <c r="AM541" s="301"/>
      <c r="AN541" s="301"/>
      <c r="AO541" s="301"/>
      <c r="AP541" s="301"/>
      <c r="AQ541" s="301"/>
      <c r="AR541" s="301"/>
      <c r="AS541" s="301"/>
      <c r="AT541" s="301"/>
      <c r="AU541" s="301"/>
      <c r="AV541" s="301"/>
      <c r="AW541" s="301"/>
      <c r="AX541" s="302"/>
      <c r="AY541" s="407"/>
      <c r="AZ541" s="304"/>
      <c r="BA541" s="304"/>
      <c r="BB541" s="408"/>
      <c r="BC541" s="306">
        <f t="shared" si="28"/>
        <v>0</v>
      </c>
      <c r="BD541" s="307"/>
      <c r="BE541" s="307"/>
      <c r="BF541" s="308"/>
      <c r="BG541" s="309"/>
      <c r="BH541" s="310"/>
      <c r="BI541" s="310"/>
      <c r="BJ541" s="311"/>
      <c r="BK541" s="312">
        <f t="shared" si="29"/>
        <v>0</v>
      </c>
      <c r="BL541" s="313"/>
      <c r="BM541" s="313"/>
      <c r="BN541" s="313"/>
      <c r="BO541" s="313"/>
      <c r="BP541" s="314"/>
      <c r="BQ541" s="294"/>
      <c r="BR541" s="295"/>
      <c r="BS541" s="295"/>
      <c r="BT541" s="295"/>
      <c r="BU541" s="295"/>
      <c r="BV541" s="295"/>
      <c r="BW541" s="296"/>
      <c r="BX541" s="294"/>
      <c r="BY541" s="295"/>
      <c r="BZ541" s="295"/>
      <c r="CA541" s="295"/>
      <c r="CB541" s="295"/>
      <c r="CC541" s="296"/>
      <c r="CD541" s="294"/>
      <c r="CE541" s="295"/>
      <c r="CF541" s="295"/>
      <c r="CG541" s="295"/>
      <c r="CH541" s="295"/>
      <c r="CI541" s="296"/>
    </row>
    <row r="542" spans="1:88" ht="18" customHeight="1" x14ac:dyDescent="0.25">
      <c r="A542" s="75"/>
      <c r="B542" s="327"/>
      <c r="C542" s="328"/>
      <c r="D542" s="328"/>
      <c r="E542" s="328"/>
      <c r="F542" s="328"/>
      <c r="G542" s="328"/>
      <c r="H542" s="328"/>
      <c r="I542" s="328"/>
      <c r="J542" s="328"/>
      <c r="K542" s="328"/>
      <c r="L542" s="328"/>
      <c r="M542" s="328"/>
      <c r="N542" s="328"/>
      <c r="O542" s="328"/>
      <c r="P542" s="328"/>
      <c r="Q542" s="328"/>
      <c r="R542" s="328"/>
      <c r="S542" s="328"/>
      <c r="T542" s="328"/>
      <c r="U542" s="328"/>
      <c r="V542" s="328"/>
      <c r="W542" s="328"/>
      <c r="X542" s="328"/>
      <c r="Y542" s="329"/>
      <c r="Z542" s="336"/>
      <c r="AA542" s="337"/>
      <c r="AB542" s="337"/>
      <c r="AC542" s="337"/>
      <c r="AD542" s="338"/>
      <c r="AE542" s="336"/>
      <c r="AF542" s="337"/>
      <c r="AG542" s="337"/>
      <c r="AH542" s="337"/>
      <c r="AI542" s="337"/>
      <c r="AJ542" s="337"/>
      <c r="AK542" s="300"/>
      <c r="AL542" s="301"/>
      <c r="AM542" s="301"/>
      <c r="AN542" s="301"/>
      <c r="AO542" s="301"/>
      <c r="AP542" s="301"/>
      <c r="AQ542" s="301"/>
      <c r="AR542" s="301"/>
      <c r="AS542" s="301"/>
      <c r="AT542" s="301"/>
      <c r="AU542" s="301"/>
      <c r="AV542" s="301"/>
      <c r="AW542" s="301"/>
      <c r="AX542" s="302"/>
      <c r="AY542" s="407"/>
      <c r="AZ542" s="304"/>
      <c r="BA542" s="304"/>
      <c r="BB542" s="408"/>
      <c r="BC542" s="306">
        <f t="shared" si="28"/>
        <v>0</v>
      </c>
      <c r="BD542" s="307"/>
      <c r="BE542" s="307"/>
      <c r="BF542" s="308"/>
      <c r="BG542" s="309"/>
      <c r="BH542" s="310"/>
      <c r="BI542" s="310"/>
      <c r="BJ542" s="311"/>
      <c r="BK542" s="312">
        <f t="shared" si="29"/>
        <v>0</v>
      </c>
      <c r="BL542" s="313"/>
      <c r="BM542" s="313"/>
      <c r="BN542" s="313"/>
      <c r="BO542" s="313"/>
      <c r="BP542" s="314"/>
      <c r="BQ542" s="294"/>
      <c r="BR542" s="295"/>
      <c r="BS542" s="295"/>
      <c r="BT542" s="295"/>
      <c r="BU542" s="295"/>
      <c r="BV542" s="295"/>
      <c r="BW542" s="296"/>
      <c r="BX542" s="294"/>
      <c r="BY542" s="295"/>
      <c r="BZ542" s="295"/>
      <c r="CA542" s="295"/>
      <c r="CB542" s="295"/>
      <c r="CC542" s="296"/>
      <c r="CD542" s="294"/>
      <c r="CE542" s="295"/>
      <c r="CF542" s="295"/>
      <c r="CG542" s="295"/>
      <c r="CH542" s="295"/>
      <c r="CI542" s="296"/>
    </row>
    <row r="543" spans="1:88" ht="18" customHeight="1" x14ac:dyDescent="0.25">
      <c r="A543" s="75"/>
      <c r="B543" s="327"/>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9"/>
      <c r="Z543" s="336"/>
      <c r="AA543" s="337"/>
      <c r="AB543" s="337"/>
      <c r="AC543" s="337"/>
      <c r="AD543" s="338"/>
      <c r="AE543" s="336"/>
      <c r="AF543" s="337"/>
      <c r="AG543" s="337"/>
      <c r="AH543" s="337"/>
      <c r="AI543" s="337"/>
      <c r="AJ543" s="337"/>
      <c r="AK543" s="300"/>
      <c r="AL543" s="301"/>
      <c r="AM543" s="301"/>
      <c r="AN543" s="301"/>
      <c r="AO543" s="301"/>
      <c r="AP543" s="301"/>
      <c r="AQ543" s="301"/>
      <c r="AR543" s="301"/>
      <c r="AS543" s="301"/>
      <c r="AT543" s="301"/>
      <c r="AU543" s="301"/>
      <c r="AV543" s="301"/>
      <c r="AW543" s="301"/>
      <c r="AX543" s="302"/>
      <c r="AY543" s="407"/>
      <c r="AZ543" s="304"/>
      <c r="BA543" s="304"/>
      <c r="BB543" s="408"/>
      <c r="BC543" s="306">
        <f t="shared" si="28"/>
        <v>0</v>
      </c>
      <c r="BD543" s="307"/>
      <c r="BE543" s="307"/>
      <c r="BF543" s="308"/>
      <c r="BG543" s="309"/>
      <c r="BH543" s="310"/>
      <c r="BI543" s="310"/>
      <c r="BJ543" s="311"/>
      <c r="BK543" s="312">
        <f t="shared" si="29"/>
        <v>0</v>
      </c>
      <c r="BL543" s="313"/>
      <c r="BM543" s="313"/>
      <c r="BN543" s="313"/>
      <c r="BO543" s="313"/>
      <c r="BP543" s="314"/>
      <c r="BQ543" s="294"/>
      <c r="BR543" s="295"/>
      <c r="BS543" s="295"/>
      <c r="BT543" s="295"/>
      <c r="BU543" s="295"/>
      <c r="BV543" s="295"/>
      <c r="BW543" s="296"/>
      <c r="BX543" s="294"/>
      <c r="BY543" s="295"/>
      <c r="BZ543" s="295"/>
      <c r="CA543" s="295"/>
      <c r="CB543" s="295"/>
      <c r="CC543" s="296"/>
      <c r="CD543" s="294"/>
      <c r="CE543" s="295"/>
      <c r="CF543" s="295"/>
      <c r="CG543" s="295"/>
      <c r="CH543" s="295"/>
      <c r="CI543" s="296"/>
    </row>
    <row r="544" spans="1:88" ht="18" customHeight="1" x14ac:dyDescent="0.25">
      <c r="A544" s="75"/>
      <c r="B544" s="327"/>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9"/>
      <c r="Z544" s="336"/>
      <c r="AA544" s="337"/>
      <c r="AB544" s="337"/>
      <c r="AC544" s="337"/>
      <c r="AD544" s="338"/>
      <c r="AE544" s="336"/>
      <c r="AF544" s="337"/>
      <c r="AG544" s="337"/>
      <c r="AH544" s="337"/>
      <c r="AI544" s="337"/>
      <c r="AJ544" s="337"/>
      <c r="AK544" s="300"/>
      <c r="AL544" s="301"/>
      <c r="AM544" s="301"/>
      <c r="AN544" s="301"/>
      <c r="AO544" s="301"/>
      <c r="AP544" s="301"/>
      <c r="AQ544" s="301"/>
      <c r="AR544" s="301"/>
      <c r="AS544" s="301"/>
      <c r="AT544" s="301"/>
      <c r="AU544" s="301"/>
      <c r="AV544" s="301"/>
      <c r="AW544" s="301"/>
      <c r="AX544" s="302"/>
      <c r="AY544" s="407"/>
      <c r="AZ544" s="304"/>
      <c r="BA544" s="304"/>
      <c r="BB544" s="408"/>
      <c r="BC544" s="306">
        <f t="shared" si="28"/>
        <v>0</v>
      </c>
      <c r="BD544" s="307"/>
      <c r="BE544" s="307"/>
      <c r="BF544" s="308"/>
      <c r="BG544" s="309"/>
      <c r="BH544" s="310"/>
      <c r="BI544" s="310"/>
      <c r="BJ544" s="311"/>
      <c r="BK544" s="312">
        <f t="shared" si="29"/>
        <v>0</v>
      </c>
      <c r="BL544" s="313"/>
      <c r="BM544" s="313"/>
      <c r="BN544" s="313"/>
      <c r="BO544" s="313"/>
      <c r="BP544" s="314"/>
      <c r="BQ544" s="294"/>
      <c r="BR544" s="295"/>
      <c r="BS544" s="295"/>
      <c r="BT544" s="295"/>
      <c r="BU544" s="295"/>
      <c r="BV544" s="295"/>
      <c r="BW544" s="296"/>
      <c r="BX544" s="294"/>
      <c r="BY544" s="295"/>
      <c r="BZ544" s="295"/>
      <c r="CA544" s="295"/>
      <c r="CB544" s="295"/>
      <c r="CC544" s="296"/>
      <c r="CD544" s="294"/>
      <c r="CE544" s="295"/>
      <c r="CF544" s="295"/>
      <c r="CG544" s="295"/>
      <c r="CH544" s="295"/>
      <c r="CI544" s="296"/>
    </row>
    <row r="545" spans="1:88" ht="18" customHeight="1" x14ac:dyDescent="0.25">
      <c r="A545" s="75"/>
      <c r="B545" s="327"/>
      <c r="C545" s="328"/>
      <c r="D545" s="328"/>
      <c r="E545" s="328"/>
      <c r="F545" s="328"/>
      <c r="G545" s="328"/>
      <c r="H545" s="328"/>
      <c r="I545" s="328"/>
      <c r="J545" s="328"/>
      <c r="K545" s="328"/>
      <c r="L545" s="328"/>
      <c r="M545" s="328"/>
      <c r="N545" s="328"/>
      <c r="O545" s="328"/>
      <c r="P545" s="328"/>
      <c r="Q545" s="328"/>
      <c r="R545" s="328"/>
      <c r="S545" s="328"/>
      <c r="T545" s="328"/>
      <c r="U545" s="328"/>
      <c r="V545" s="328"/>
      <c r="W545" s="328"/>
      <c r="X545" s="328"/>
      <c r="Y545" s="329"/>
      <c r="Z545" s="336"/>
      <c r="AA545" s="337"/>
      <c r="AB545" s="337"/>
      <c r="AC545" s="337"/>
      <c r="AD545" s="338"/>
      <c r="AE545" s="336"/>
      <c r="AF545" s="337"/>
      <c r="AG545" s="337"/>
      <c r="AH545" s="337"/>
      <c r="AI545" s="337"/>
      <c r="AJ545" s="337"/>
      <c r="AK545" s="300"/>
      <c r="AL545" s="301"/>
      <c r="AM545" s="301"/>
      <c r="AN545" s="301"/>
      <c r="AO545" s="301"/>
      <c r="AP545" s="301"/>
      <c r="AQ545" s="301"/>
      <c r="AR545" s="301"/>
      <c r="AS545" s="301"/>
      <c r="AT545" s="301"/>
      <c r="AU545" s="301"/>
      <c r="AV545" s="301"/>
      <c r="AW545" s="301"/>
      <c r="AX545" s="302"/>
      <c r="AY545" s="407"/>
      <c r="AZ545" s="304"/>
      <c r="BA545" s="304"/>
      <c r="BB545" s="408"/>
      <c r="BC545" s="306">
        <f t="shared" si="28"/>
        <v>0</v>
      </c>
      <c r="BD545" s="307"/>
      <c r="BE545" s="307"/>
      <c r="BF545" s="308"/>
      <c r="BG545" s="309"/>
      <c r="BH545" s="310"/>
      <c r="BI545" s="310"/>
      <c r="BJ545" s="311"/>
      <c r="BK545" s="312">
        <f t="shared" si="29"/>
        <v>0</v>
      </c>
      <c r="BL545" s="313"/>
      <c r="BM545" s="313"/>
      <c r="BN545" s="313"/>
      <c r="BO545" s="313"/>
      <c r="BP545" s="314"/>
      <c r="BQ545" s="294"/>
      <c r="BR545" s="295"/>
      <c r="BS545" s="295"/>
      <c r="BT545" s="295"/>
      <c r="BU545" s="295"/>
      <c r="BV545" s="295"/>
      <c r="BW545" s="296"/>
      <c r="BX545" s="294"/>
      <c r="BY545" s="295"/>
      <c r="BZ545" s="295"/>
      <c r="CA545" s="295"/>
      <c r="CB545" s="295"/>
      <c r="CC545" s="296"/>
      <c r="CD545" s="294"/>
      <c r="CE545" s="295"/>
      <c r="CF545" s="295"/>
      <c r="CG545" s="295"/>
      <c r="CH545" s="295"/>
      <c r="CI545" s="296"/>
      <c r="CJ545" s="74"/>
    </row>
    <row r="546" spans="1:88" ht="18" customHeight="1" x14ac:dyDescent="0.25">
      <c r="A546" s="75"/>
      <c r="B546" s="327"/>
      <c r="C546" s="328"/>
      <c r="D546" s="328"/>
      <c r="E546" s="328"/>
      <c r="F546" s="328"/>
      <c r="G546" s="328"/>
      <c r="H546" s="328"/>
      <c r="I546" s="328"/>
      <c r="J546" s="328"/>
      <c r="K546" s="328"/>
      <c r="L546" s="328"/>
      <c r="M546" s="328"/>
      <c r="N546" s="328"/>
      <c r="O546" s="328"/>
      <c r="P546" s="328"/>
      <c r="Q546" s="328"/>
      <c r="R546" s="328"/>
      <c r="S546" s="328"/>
      <c r="T546" s="328"/>
      <c r="U546" s="328"/>
      <c r="V546" s="328"/>
      <c r="W546" s="328"/>
      <c r="X546" s="328"/>
      <c r="Y546" s="329"/>
      <c r="Z546" s="336"/>
      <c r="AA546" s="337"/>
      <c r="AB546" s="337"/>
      <c r="AC546" s="337"/>
      <c r="AD546" s="338"/>
      <c r="AE546" s="336"/>
      <c r="AF546" s="337"/>
      <c r="AG546" s="337"/>
      <c r="AH546" s="337"/>
      <c r="AI546" s="337"/>
      <c r="AJ546" s="337"/>
      <c r="AK546" s="300"/>
      <c r="AL546" s="301"/>
      <c r="AM546" s="301"/>
      <c r="AN546" s="301"/>
      <c r="AO546" s="301"/>
      <c r="AP546" s="301"/>
      <c r="AQ546" s="301"/>
      <c r="AR546" s="301"/>
      <c r="AS546" s="301"/>
      <c r="AT546" s="301"/>
      <c r="AU546" s="301"/>
      <c r="AV546" s="301"/>
      <c r="AW546" s="301"/>
      <c r="AX546" s="302"/>
      <c r="AY546" s="407"/>
      <c r="AZ546" s="304"/>
      <c r="BA546" s="304"/>
      <c r="BB546" s="408"/>
      <c r="BC546" s="306">
        <f t="shared" si="28"/>
        <v>0</v>
      </c>
      <c r="BD546" s="307"/>
      <c r="BE546" s="307"/>
      <c r="BF546" s="308"/>
      <c r="BG546" s="309"/>
      <c r="BH546" s="310"/>
      <c r="BI546" s="310"/>
      <c r="BJ546" s="311"/>
      <c r="BK546" s="312">
        <f t="shared" si="29"/>
        <v>0</v>
      </c>
      <c r="BL546" s="313"/>
      <c r="BM546" s="313"/>
      <c r="BN546" s="313"/>
      <c r="BO546" s="313"/>
      <c r="BP546" s="314"/>
      <c r="BQ546" s="294"/>
      <c r="BR546" s="295"/>
      <c r="BS546" s="295"/>
      <c r="BT546" s="295"/>
      <c r="BU546" s="295"/>
      <c r="BV546" s="295"/>
      <c r="BW546" s="296"/>
      <c r="BX546" s="294"/>
      <c r="BY546" s="295"/>
      <c r="BZ546" s="295"/>
      <c r="CA546" s="295"/>
      <c r="CB546" s="295"/>
      <c r="CC546" s="296"/>
      <c r="CD546" s="294"/>
      <c r="CE546" s="295"/>
      <c r="CF546" s="295"/>
      <c r="CG546" s="295"/>
      <c r="CH546" s="295"/>
      <c r="CI546" s="296"/>
    </row>
    <row r="547" spans="1:88" ht="18" customHeight="1" x14ac:dyDescent="0.25">
      <c r="A547" s="75"/>
      <c r="B547" s="327"/>
      <c r="C547" s="328"/>
      <c r="D547" s="328"/>
      <c r="E547" s="328"/>
      <c r="F547" s="328"/>
      <c r="G547" s="328"/>
      <c r="H547" s="328"/>
      <c r="I547" s="328"/>
      <c r="J547" s="328"/>
      <c r="K547" s="328"/>
      <c r="L547" s="328"/>
      <c r="M547" s="328"/>
      <c r="N547" s="328"/>
      <c r="O547" s="328"/>
      <c r="P547" s="328"/>
      <c r="Q547" s="328"/>
      <c r="R547" s="328"/>
      <c r="S547" s="328"/>
      <c r="T547" s="328"/>
      <c r="U547" s="328"/>
      <c r="V547" s="328"/>
      <c r="W547" s="328"/>
      <c r="X547" s="328"/>
      <c r="Y547" s="329"/>
      <c r="Z547" s="336"/>
      <c r="AA547" s="337"/>
      <c r="AB547" s="337"/>
      <c r="AC547" s="337"/>
      <c r="AD547" s="338"/>
      <c r="AE547" s="336"/>
      <c r="AF547" s="337"/>
      <c r="AG547" s="337"/>
      <c r="AH547" s="337"/>
      <c r="AI547" s="337"/>
      <c r="AJ547" s="337"/>
      <c r="AK547" s="300"/>
      <c r="AL547" s="301"/>
      <c r="AM547" s="301"/>
      <c r="AN547" s="301"/>
      <c r="AO547" s="301"/>
      <c r="AP547" s="301"/>
      <c r="AQ547" s="301"/>
      <c r="AR547" s="301"/>
      <c r="AS547" s="301"/>
      <c r="AT547" s="301"/>
      <c r="AU547" s="301"/>
      <c r="AV547" s="301"/>
      <c r="AW547" s="301"/>
      <c r="AX547" s="302"/>
      <c r="AY547" s="407"/>
      <c r="AZ547" s="304"/>
      <c r="BA547" s="304"/>
      <c r="BB547" s="408"/>
      <c r="BC547" s="306">
        <f t="shared" si="28"/>
        <v>0</v>
      </c>
      <c r="BD547" s="307"/>
      <c r="BE547" s="307"/>
      <c r="BF547" s="308"/>
      <c r="BG547" s="309"/>
      <c r="BH547" s="310"/>
      <c r="BI547" s="310"/>
      <c r="BJ547" s="311"/>
      <c r="BK547" s="312">
        <f t="shared" si="29"/>
        <v>0</v>
      </c>
      <c r="BL547" s="313"/>
      <c r="BM547" s="313"/>
      <c r="BN547" s="313"/>
      <c r="BO547" s="313"/>
      <c r="BP547" s="314"/>
      <c r="BQ547" s="294"/>
      <c r="BR547" s="295"/>
      <c r="BS547" s="295"/>
      <c r="BT547" s="295"/>
      <c r="BU547" s="295"/>
      <c r="BV547" s="295"/>
      <c r="BW547" s="296"/>
      <c r="BX547" s="294"/>
      <c r="BY547" s="295"/>
      <c r="BZ547" s="295"/>
      <c r="CA547" s="295"/>
      <c r="CB547" s="295"/>
      <c r="CC547" s="296"/>
      <c r="CD547" s="294"/>
      <c r="CE547" s="295"/>
      <c r="CF547" s="295"/>
      <c r="CG547" s="295"/>
      <c r="CH547" s="295"/>
      <c r="CI547" s="296"/>
    </row>
    <row r="548" spans="1:88" ht="18" customHeight="1" x14ac:dyDescent="0.25">
      <c r="A548" s="75"/>
      <c r="B548" s="327"/>
      <c r="C548" s="328"/>
      <c r="D548" s="328"/>
      <c r="E548" s="328"/>
      <c r="F548" s="328"/>
      <c r="G548" s="328"/>
      <c r="H548" s="328"/>
      <c r="I548" s="328"/>
      <c r="J548" s="328"/>
      <c r="K548" s="328"/>
      <c r="L548" s="328"/>
      <c r="M548" s="328"/>
      <c r="N548" s="328"/>
      <c r="O548" s="328"/>
      <c r="P548" s="328"/>
      <c r="Q548" s="328"/>
      <c r="R548" s="328"/>
      <c r="S548" s="328"/>
      <c r="T548" s="328"/>
      <c r="U548" s="328"/>
      <c r="V548" s="328"/>
      <c r="W548" s="328"/>
      <c r="X548" s="328"/>
      <c r="Y548" s="329"/>
      <c r="Z548" s="336"/>
      <c r="AA548" s="337"/>
      <c r="AB548" s="337"/>
      <c r="AC548" s="337"/>
      <c r="AD548" s="338"/>
      <c r="AE548" s="336"/>
      <c r="AF548" s="337"/>
      <c r="AG548" s="337"/>
      <c r="AH548" s="337"/>
      <c r="AI548" s="337"/>
      <c r="AJ548" s="337"/>
      <c r="AK548" s="300"/>
      <c r="AL548" s="301"/>
      <c r="AM548" s="301"/>
      <c r="AN548" s="301"/>
      <c r="AO548" s="301"/>
      <c r="AP548" s="301"/>
      <c r="AQ548" s="301"/>
      <c r="AR548" s="301"/>
      <c r="AS548" s="301"/>
      <c r="AT548" s="301"/>
      <c r="AU548" s="301"/>
      <c r="AV548" s="301"/>
      <c r="AW548" s="301"/>
      <c r="AX548" s="302"/>
      <c r="AY548" s="407"/>
      <c r="AZ548" s="304"/>
      <c r="BA548" s="304"/>
      <c r="BB548" s="408"/>
      <c r="BC548" s="306">
        <f t="shared" si="28"/>
        <v>0</v>
      </c>
      <c r="BD548" s="307"/>
      <c r="BE548" s="307"/>
      <c r="BF548" s="308"/>
      <c r="BG548" s="309"/>
      <c r="BH548" s="310"/>
      <c r="BI548" s="310"/>
      <c r="BJ548" s="311"/>
      <c r="BK548" s="312">
        <f t="shared" si="29"/>
        <v>0</v>
      </c>
      <c r="BL548" s="313"/>
      <c r="BM548" s="313"/>
      <c r="BN548" s="313"/>
      <c r="BO548" s="313"/>
      <c r="BP548" s="314"/>
      <c r="BQ548" s="294"/>
      <c r="BR548" s="295"/>
      <c r="BS548" s="295"/>
      <c r="BT548" s="295"/>
      <c r="BU548" s="295"/>
      <c r="BV548" s="295"/>
      <c r="BW548" s="296"/>
      <c r="BX548" s="294"/>
      <c r="BY548" s="295"/>
      <c r="BZ548" s="295"/>
      <c r="CA548" s="295"/>
      <c r="CB548" s="295"/>
      <c r="CC548" s="296"/>
      <c r="CD548" s="294"/>
      <c r="CE548" s="295"/>
      <c r="CF548" s="295"/>
      <c r="CG548" s="295"/>
      <c r="CH548" s="295"/>
      <c r="CI548" s="296"/>
    </row>
    <row r="549" spans="1:88" ht="18" customHeight="1" x14ac:dyDescent="0.25">
      <c r="A549" s="75"/>
      <c r="B549" s="327"/>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9"/>
      <c r="Z549" s="336"/>
      <c r="AA549" s="337"/>
      <c r="AB549" s="337"/>
      <c r="AC549" s="337"/>
      <c r="AD549" s="338"/>
      <c r="AE549" s="336"/>
      <c r="AF549" s="337"/>
      <c r="AG549" s="337"/>
      <c r="AH549" s="337"/>
      <c r="AI549" s="337"/>
      <c r="AJ549" s="337"/>
      <c r="AK549" s="300"/>
      <c r="AL549" s="301"/>
      <c r="AM549" s="301"/>
      <c r="AN549" s="301"/>
      <c r="AO549" s="301"/>
      <c r="AP549" s="301"/>
      <c r="AQ549" s="301"/>
      <c r="AR549" s="301"/>
      <c r="AS549" s="301"/>
      <c r="AT549" s="301"/>
      <c r="AU549" s="301"/>
      <c r="AV549" s="301"/>
      <c r="AW549" s="301"/>
      <c r="AX549" s="302"/>
      <c r="AY549" s="407"/>
      <c r="AZ549" s="304"/>
      <c r="BA549" s="304"/>
      <c r="BB549" s="408"/>
      <c r="BC549" s="306">
        <f t="shared" si="28"/>
        <v>0</v>
      </c>
      <c r="BD549" s="307"/>
      <c r="BE549" s="307"/>
      <c r="BF549" s="308"/>
      <c r="BG549" s="309"/>
      <c r="BH549" s="310"/>
      <c r="BI549" s="310"/>
      <c r="BJ549" s="311"/>
      <c r="BK549" s="312">
        <f t="shared" si="29"/>
        <v>0</v>
      </c>
      <c r="BL549" s="313"/>
      <c r="BM549" s="313"/>
      <c r="BN549" s="313"/>
      <c r="BO549" s="313"/>
      <c r="BP549" s="314"/>
      <c r="BQ549" s="294"/>
      <c r="BR549" s="295"/>
      <c r="BS549" s="295"/>
      <c r="BT549" s="295"/>
      <c r="BU549" s="295"/>
      <c r="BV549" s="295"/>
      <c r="BW549" s="296"/>
      <c r="BX549" s="294"/>
      <c r="BY549" s="295"/>
      <c r="BZ549" s="295"/>
      <c r="CA549" s="295"/>
      <c r="CB549" s="295"/>
      <c r="CC549" s="296"/>
      <c r="CD549" s="294"/>
      <c r="CE549" s="295"/>
      <c r="CF549" s="295"/>
      <c r="CG549" s="295"/>
      <c r="CH549" s="295"/>
      <c r="CI549" s="296"/>
    </row>
    <row r="550" spans="1:88" ht="18" customHeight="1" x14ac:dyDescent="0.25">
      <c r="A550" s="75"/>
      <c r="B550" s="327"/>
      <c r="C550" s="328"/>
      <c r="D550" s="328"/>
      <c r="E550" s="328"/>
      <c r="F550" s="328"/>
      <c r="G550" s="328"/>
      <c r="H550" s="328"/>
      <c r="I550" s="328"/>
      <c r="J550" s="328"/>
      <c r="K550" s="328"/>
      <c r="L550" s="328"/>
      <c r="M550" s="328"/>
      <c r="N550" s="328"/>
      <c r="O550" s="328"/>
      <c r="P550" s="328"/>
      <c r="Q550" s="328"/>
      <c r="R550" s="328"/>
      <c r="S550" s="328"/>
      <c r="T550" s="328"/>
      <c r="U550" s="328"/>
      <c r="V550" s="328"/>
      <c r="W550" s="328"/>
      <c r="X550" s="328"/>
      <c r="Y550" s="329"/>
      <c r="Z550" s="336"/>
      <c r="AA550" s="337"/>
      <c r="AB550" s="337"/>
      <c r="AC550" s="337"/>
      <c r="AD550" s="338"/>
      <c r="AE550" s="336"/>
      <c r="AF550" s="337"/>
      <c r="AG550" s="337"/>
      <c r="AH550" s="337"/>
      <c r="AI550" s="337"/>
      <c r="AJ550" s="337"/>
      <c r="AK550" s="300"/>
      <c r="AL550" s="301"/>
      <c r="AM550" s="301"/>
      <c r="AN550" s="301"/>
      <c r="AO550" s="301"/>
      <c r="AP550" s="301"/>
      <c r="AQ550" s="301"/>
      <c r="AR550" s="301"/>
      <c r="AS550" s="301"/>
      <c r="AT550" s="301"/>
      <c r="AU550" s="301"/>
      <c r="AV550" s="301"/>
      <c r="AW550" s="301"/>
      <c r="AX550" s="302"/>
      <c r="AY550" s="407"/>
      <c r="AZ550" s="304"/>
      <c r="BA550" s="304"/>
      <c r="BB550" s="408"/>
      <c r="BC550" s="306">
        <f t="shared" si="28"/>
        <v>0</v>
      </c>
      <c r="BD550" s="307"/>
      <c r="BE550" s="307"/>
      <c r="BF550" s="308"/>
      <c r="BG550" s="309"/>
      <c r="BH550" s="310"/>
      <c r="BI550" s="310"/>
      <c r="BJ550" s="311"/>
      <c r="BK550" s="312">
        <f t="shared" si="29"/>
        <v>0</v>
      </c>
      <c r="BL550" s="313"/>
      <c r="BM550" s="313"/>
      <c r="BN550" s="313"/>
      <c r="BO550" s="313"/>
      <c r="BP550" s="314"/>
      <c r="BQ550" s="294"/>
      <c r="BR550" s="295"/>
      <c r="BS550" s="295"/>
      <c r="BT550" s="295"/>
      <c r="BU550" s="295"/>
      <c r="BV550" s="295"/>
      <c r="BW550" s="296"/>
      <c r="BX550" s="294"/>
      <c r="BY550" s="295"/>
      <c r="BZ550" s="295"/>
      <c r="CA550" s="295"/>
      <c r="CB550" s="295"/>
      <c r="CC550" s="296"/>
      <c r="CD550" s="294"/>
      <c r="CE550" s="295"/>
      <c r="CF550" s="295"/>
      <c r="CG550" s="295"/>
      <c r="CH550" s="295"/>
      <c r="CI550" s="296"/>
    </row>
    <row r="551" spans="1:88" ht="18" customHeight="1" x14ac:dyDescent="0.25">
      <c r="A551" s="75"/>
      <c r="B551" s="327"/>
      <c r="C551" s="328"/>
      <c r="D551" s="328"/>
      <c r="E551" s="328"/>
      <c r="F551" s="328"/>
      <c r="G551" s="328"/>
      <c r="H551" s="328"/>
      <c r="I551" s="328"/>
      <c r="J551" s="328"/>
      <c r="K551" s="328"/>
      <c r="L551" s="328"/>
      <c r="M551" s="328"/>
      <c r="N551" s="328"/>
      <c r="O551" s="328"/>
      <c r="P551" s="328"/>
      <c r="Q551" s="328"/>
      <c r="R551" s="328"/>
      <c r="S551" s="328"/>
      <c r="T551" s="328"/>
      <c r="U551" s="328"/>
      <c r="V551" s="328"/>
      <c r="W551" s="328"/>
      <c r="X551" s="328"/>
      <c r="Y551" s="329"/>
      <c r="Z551" s="336"/>
      <c r="AA551" s="337"/>
      <c r="AB551" s="337"/>
      <c r="AC551" s="337"/>
      <c r="AD551" s="338"/>
      <c r="AE551" s="336"/>
      <c r="AF551" s="337"/>
      <c r="AG551" s="337"/>
      <c r="AH551" s="337"/>
      <c r="AI551" s="337"/>
      <c r="AJ551" s="337"/>
      <c r="AK551" s="300"/>
      <c r="AL551" s="301"/>
      <c r="AM551" s="301"/>
      <c r="AN551" s="301"/>
      <c r="AO551" s="301"/>
      <c r="AP551" s="301"/>
      <c r="AQ551" s="301"/>
      <c r="AR551" s="301"/>
      <c r="AS551" s="301"/>
      <c r="AT551" s="301"/>
      <c r="AU551" s="301"/>
      <c r="AV551" s="301"/>
      <c r="AW551" s="301"/>
      <c r="AX551" s="302"/>
      <c r="AY551" s="407"/>
      <c r="AZ551" s="304"/>
      <c r="BA551" s="304"/>
      <c r="BB551" s="408"/>
      <c r="BC551" s="306">
        <f t="shared" si="28"/>
        <v>0</v>
      </c>
      <c r="BD551" s="307"/>
      <c r="BE551" s="307"/>
      <c r="BF551" s="308"/>
      <c r="BG551" s="309"/>
      <c r="BH551" s="310"/>
      <c r="BI551" s="310"/>
      <c r="BJ551" s="311"/>
      <c r="BK551" s="312">
        <f t="shared" si="29"/>
        <v>0</v>
      </c>
      <c r="BL551" s="313"/>
      <c r="BM551" s="313"/>
      <c r="BN551" s="313"/>
      <c r="BO551" s="313"/>
      <c r="BP551" s="314"/>
      <c r="BQ551" s="294"/>
      <c r="BR551" s="295"/>
      <c r="BS551" s="295"/>
      <c r="BT551" s="295"/>
      <c r="BU551" s="295"/>
      <c r="BV551" s="295"/>
      <c r="BW551" s="296"/>
      <c r="BX551" s="294"/>
      <c r="BY551" s="295"/>
      <c r="BZ551" s="295"/>
      <c r="CA551" s="295"/>
      <c r="CB551" s="295"/>
      <c r="CC551" s="296"/>
      <c r="CD551" s="294"/>
      <c r="CE551" s="295"/>
      <c r="CF551" s="295"/>
      <c r="CG551" s="295"/>
      <c r="CH551" s="295"/>
      <c r="CI551" s="296"/>
    </row>
    <row r="552" spans="1:88" ht="18" customHeight="1" x14ac:dyDescent="0.25">
      <c r="A552" s="75"/>
      <c r="B552" s="327"/>
      <c r="C552" s="328"/>
      <c r="D552" s="328"/>
      <c r="E552" s="328"/>
      <c r="F552" s="328"/>
      <c r="G552" s="328"/>
      <c r="H552" s="328"/>
      <c r="I552" s="328"/>
      <c r="J552" s="328"/>
      <c r="K552" s="328"/>
      <c r="L552" s="328"/>
      <c r="M552" s="328"/>
      <c r="N552" s="328"/>
      <c r="O552" s="328"/>
      <c r="P552" s="328"/>
      <c r="Q552" s="328"/>
      <c r="R552" s="328"/>
      <c r="S552" s="328"/>
      <c r="T552" s="328"/>
      <c r="U552" s="328"/>
      <c r="V552" s="328"/>
      <c r="W552" s="328"/>
      <c r="X552" s="328"/>
      <c r="Y552" s="329"/>
      <c r="Z552" s="336"/>
      <c r="AA552" s="337"/>
      <c r="AB552" s="337"/>
      <c r="AC552" s="337"/>
      <c r="AD552" s="338"/>
      <c r="AE552" s="336"/>
      <c r="AF552" s="337"/>
      <c r="AG552" s="337"/>
      <c r="AH552" s="337"/>
      <c r="AI552" s="337"/>
      <c r="AJ552" s="337"/>
      <c r="AK552" s="300"/>
      <c r="AL552" s="301"/>
      <c r="AM552" s="301"/>
      <c r="AN552" s="301"/>
      <c r="AO552" s="301"/>
      <c r="AP552" s="301"/>
      <c r="AQ552" s="301"/>
      <c r="AR552" s="301"/>
      <c r="AS552" s="301"/>
      <c r="AT552" s="301"/>
      <c r="AU552" s="301"/>
      <c r="AV552" s="301"/>
      <c r="AW552" s="301"/>
      <c r="AX552" s="302"/>
      <c r="AY552" s="407"/>
      <c r="AZ552" s="304"/>
      <c r="BA552" s="304"/>
      <c r="BB552" s="408"/>
      <c r="BC552" s="306">
        <f t="shared" si="28"/>
        <v>0</v>
      </c>
      <c r="BD552" s="307"/>
      <c r="BE552" s="307"/>
      <c r="BF552" s="308"/>
      <c r="BG552" s="309"/>
      <c r="BH552" s="310"/>
      <c r="BI552" s="310"/>
      <c r="BJ552" s="311"/>
      <c r="BK552" s="312">
        <f t="shared" si="29"/>
        <v>0</v>
      </c>
      <c r="BL552" s="313"/>
      <c r="BM552" s="313"/>
      <c r="BN552" s="313"/>
      <c r="BO552" s="313"/>
      <c r="BP552" s="314"/>
      <c r="BQ552" s="294"/>
      <c r="BR552" s="295"/>
      <c r="BS552" s="295"/>
      <c r="BT552" s="295"/>
      <c r="BU552" s="295"/>
      <c r="BV552" s="295"/>
      <c r="BW552" s="296"/>
      <c r="BX552" s="294"/>
      <c r="BY552" s="295"/>
      <c r="BZ552" s="295"/>
      <c r="CA552" s="295"/>
      <c r="CB552" s="295"/>
      <c r="CC552" s="296"/>
      <c r="CD552" s="294"/>
      <c r="CE552" s="295"/>
      <c r="CF552" s="295"/>
      <c r="CG552" s="295"/>
      <c r="CH552" s="295"/>
      <c r="CI552" s="296"/>
    </row>
    <row r="553" spans="1:88" ht="18" customHeight="1" thickBot="1" x14ac:dyDescent="0.3">
      <c r="A553" s="75"/>
      <c r="B553" s="330"/>
      <c r="C553" s="331"/>
      <c r="D553" s="331"/>
      <c r="E553" s="331"/>
      <c r="F553" s="331"/>
      <c r="G553" s="331"/>
      <c r="H553" s="331"/>
      <c r="I553" s="331"/>
      <c r="J553" s="331"/>
      <c r="K553" s="331"/>
      <c r="L553" s="331"/>
      <c r="M553" s="331"/>
      <c r="N553" s="331"/>
      <c r="O553" s="331"/>
      <c r="P553" s="331"/>
      <c r="Q553" s="331"/>
      <c r="R553" s="331"/>
      <c r="S553" s="331"/>
      <c r="T553" s="331"/>
      <c r="U553" s="331"/>
      <c r="V553" s="331"/>
      <c r="W553" s="331"/>
      <c r="X553" s="331"/>
      <c r="Y553" s="332"/>
      <c r="Z553" s="339"/>
      <c r="AA553" s="340"/>
      <c r="AB553" s="340"/>
      <c r="AC553" s="340"/>
      <c r="AD553" s="341"/>
      <c r="AE553" s="339"/>
      <c r="AF553" s="340"/>
      <c r="AG553" s="340"/>
      <c r="AH553" s="340"/>
      <c r="AI553" s="340"/>
      <c r="AJ553" s="340"/>
      <c r="AK553" s="392"/>
      <c r="AL553" s="393"/>
      <c r="AM553" s="393"/>
      <c r="AN553" s="393"/>
      <c r="AO553" s="393"/>
      <c r="AP553" s="393"/>
      <c r="AQ553" s="393"/>
      <c r="AR553" s="393"/>
      <c r="AS553" s="393"/>
      <c r="AT553" s="393"/>
      <c r="AU553" s="393"/>
      <c r="AV553" s="393"/>
      <c r="AW553" s="393"/>
      <c r="AX553" s="394"/>
      <c r="AY553" s="411"/>
      <c r="AZ553" s="396"/>
      <c r="BA553" s="396"/>
      <c r="BB553" s="412"/>
      <c r="BC553" s="398">
        <f t="shared" si="28"/>
        <v>0</v>
      </c>
      <c r="BD553" s="399"/>
      <c r="BE553" s="399"/>
      <c r="BF553" s="400"/>
      <c r="BG553" s="401"/>
      <c r="BH553" s="402"/>
      <c r="BI553" s="402"/>
      <c r="BJ553" s="403"/>
      <c r="BK553" s="404">
        <f t="shared" si="29"/>
        <v>0</v>
      </c>
      <c r="BL553" s="405"/>
      <c r="BM553" s="405"/>
      <c r="BN553" s="405"/>
      <c r="BO553" s="405"/>
      <c r="BP553" s="406"/>
      <c r="BQ553" s="297"/>
      <c r="BR553" s="298"/>
      <c r="BS553" s="298"/>
      <c r="BT553" s="298"/>
      <c r="BU553" s="298"/>
      <c r="BV553" s="298"/>
      <c r="BW553" s="299"/>
      <c r="BX553" s="297"/>
      <c r="BY553" s="298"/>
      <c r="BZ553" s="298"/>
      <c r="CA553" s="298"/>
      <c r="CB553" s="298"/>
      <c r="CC553" s="299"/>
      <c r="CD553" s="297"/>
      <c r="CE553" s="298"/>
      <c r="CF553" s="298"/>
      <c r="CG553" s="298"/>
      <c r="CH553" s="298"/>
      <c r="CI553" s="299"/>
    </row>
    <row r="554" spans="1:88" ht="18" customHeight="1" thickBot="1" x14ac:dyDescent="0.3">
      <c r="A554" s="75"/>
      <c r="B554" s="377"/>
      <c r="C554" s="378"/>
      <c r="D554" s="378"/>
      <c r="E554" s="378"/>
      <c r="F554" s="378"/>
      <c r="G554" s="378"/>
      <c r="H554" s="378"/>
      <c r="I554" s="378"/>
      <c r="J554" s="378"/>
      <c r="K554" s="378"/>
      <c r="L554" s="378"/>
      <c r="M554" s="378"/>
      <c r="N554" s="378"/>
      <c r="O554" s="378"/>
      <c r="P554" s="378"/>
      <c r="Q554" s="378"/>
      <c r="R554" s="378"/>
      <c r="S554" s="378"/>
      <c r="T554" s="378"/>
      <c r="U554" s="378"/>
      <c r="V554" s="378"/>
      <c r="W554" s="378"/>
      <c r="X554" s="378"/>
      <c r="Y554" s="378"/>
      <c r="Z554" s="378"/>
      <c r="AA554" s="378"/>
      <c r="AB554" s="378"/>
      <c r="AC554" s="378"/>
      <c r="AD554" s="378"/>
      <c r="AE554" s="378"/>
      <c r="AF554" s="378"/>
      <c r="AG554" s="378"/>
      <c r="AH554" s="378"/>
      <c r="AI554" s="378"/>
      <c r="AJ554" s="379"/>
      <c r="AK554" s="380" t="s">
        <v>3</v>
      </c>
      <c r="AL554" s="381"/>
      <c r="AM554" s="381"/>
      <c r="AN554" s="381"/>
      <c r="AO554" s="381"/>
      <c r="AP554" s="381"/>
      <c r="AQ554" s="381"/>
      <c r="AR554" s="381"/>
      <c r="AS554" s="381"/>
      <c r="AT554" s="381"/>
      <c r="AU554" s="381"/>
      <c r="AV554" s="381"/>
      <c r="AW554" s="381"/>
      <c r="AX554" s="381"/>
      <c r="AY554" s="382"/>
      <c r="AZ554" s="382"/>
      <c r="BA554" s="382"/>
      <c r="BB554" s="382"/>
      <c r="BC554" s="382"/>
      <c r="BD554" s="382"/>
      <c r="BE554" s="382"/>
      <c r="BF554" s="382"/>
      <c r="BG554" s="382"/>
      <c r="BH554" s="382"/>
      <c r="BI554" s="382"/>
      <c r="BJ554" s="383"/>
      <c r="BK554" s="384">
        <f>SUM(BK524:BK553)</f>
        <v>0</v>
      </c>
      <c r="BL554" s="385"/>
      <c r="BM554" s="385"/>
      <c r="BN554" s="385"/>
      <c r="BO554" s="385"/>
      <c r="BP554" s="386"/>
      <c r="BQ554" s="387" t="s">
        <v>100</v>
      </c>
      <c r="BR554" s="388"/>
      <c r="BS554" s="388"/>
      <c r="BT554" s="388"/>
      <c r="BU554" s="388"/>
      <c r="BV554" s="388"/>
      <c r="BW554" s="388"/>
      <c r="BX554" s="388"/>
      <c r="BY554" s="388"/>
      <c r="BZ554" s="388"/>
      <c r="CA554" s="388"/>
      <c r="CB554" s="388"/>
      <c r="CC554" s="389"/>
      <c r="CD554" s="390">
        <f>+CD524*AE524</f>
        <v>0</v>
      </c>
      <c r="CE554" s="390"/>
      <c r="CF554" s="390"/>
      <c r="CG554" s="390"/>
      <c r="CH554" s="390"/>
      <c r="CI554" s="391"/>
    </row>
    <row r="555" spans="1:88" ht="18" customHeight="1" thickBot="1" x14ac:dyDescent="0.3">
      <c r="A555" s="75"/>
      <c r="B555" s="76"/>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c r="AA555" s="76"/>
      <c r="AB555" s="76"/>
      <c r="AC555" s="76"/>
      <c r="AD555" s="76"/>
      <c r="AE555" s="76"/>
      <c r="AF555" s="76"/>
      <c r="AG555" s="76"/>
      <c r="AH555" s="76"/>
      <c r="AI555" s="76"/>
      <c r="AJ555" s="76"/>
      <c r="BG555" s="78"/>
      <c r="BH555" s="78"/>
      <c r="BI555" s="78"/>
      <c r="BJ555" s="78"/>
      <c r="BK555" s="79"/>
      <c r="BL555" s="79"/>
      <c r="BM555" s="79"/>
      <c r="BN555" s="79"/>
      <c r="BO555" s="79"/>
      <c r="BP555" s="79"/>
      <c r="BQ555" s="79"/>
      <c r="BR555" s="79"/>
      <c r="BS555" s="79"/>
      <c r="BT555" s="79"/>
      <c r="BU555" s="79"/>
      <c r="BV555" s="79"/>
      <c r="BW555" s="79"/>
      <c r="BX555" s="79"/>
      <c r="BY555" s="79"/>
      <c r="BZ555" s="79"/>
      <c r="CA555" s="79"/>
      <c r="CB555" s="79"/>
      <c r="CC555" s="79"/>
      <c r="CD555" s="79"/>
      <c r="CE555" s="79"/>
      <c r="CF555" s="79"/>
      <c r="CG555" s="79"/>
      <c r="CH555" s="79"/>
      <c r="CI555" s="79"/>
    </row>
    <row r="556" spans="1:88" ht="18" customHeight="1" x14ac:dyDescent="0.25">
      <c r="A556" s="75"/>
      <c r="B556" s="348" t="s">
        <v>0</v>
      </c>
      <c r="C556" s="349"/>
      <c r="D556" s="349"/>
      <c r="E556" s="349"/>
      <c r="F556" s="349"/>
      <c r="G556" s="349"/>
      <c r="H556" s="349"/>
      <c r="I556" s="349"/>
      <c r="J556" s="349"/>
      <c r="K556" s="349"/>
      <c r="L556" s="349"/>
      <c r="M556" s="349"/>
      <c r="N556" s="349"/>
      <c r="O556" s="349"/>
      <c r="P556" s="349"/>
      <c r="Q556" s="349"/>
      <c r="R556" s="349"/>
      <c r="S556" s="349"/>
      <c r="T556" s="349"/>
      <c r="U556" s="349"/>
      <c r="V556" s="349"/>
      <c r="W556" s="349"/>
      <c r="X556" s="349"/>
      <c r="Y556" s="350"/>
      <c r="Z556" s="348" t="s">
        <v>80</v>
      </c>
      <c r="AA556" s="349"/>
      <c r="AB556" s="349"/>
      <c r="AC556" s="349"/>
      <c r="AD556" s="350"/>
      <c r="AE556" s="357" t="s">
        <v>79</v>
      </c>
      <c r="AF556" s="358"/>
      <c r="AG556" s="358"/>
      <c r="AH556" s="358"/>
      <c r="AI556" s="358"/>
      <c r="AJ556" s="359"/>
      <c r="AK556" s="357" t="s">
        <v>81</v>
      </c>
      <c r="AL556" s="358"/>
      <c r="AM556" s="358"/>
      <c r="AN556" s="358"/>
      <c r="AO556" s="358"/>
      <c r="AP556" s="358"/>
      <c r="AQ556" s="358"/>
      <c r="AR556" s="358"/>
      <c r="AS556" s="358"/>
      <c r="AT556" s="358"/>
      <c r="AU556" s="358"/>
      <c r="AV556" s="358"/>
      <c r="AW556" s="358"/>
      <c r="AX556" s="359"/>
      <c r="AY556" s="357" t="s">
        <v>1</v>
      </c>
      <c r="AZ556" s="358"/>
      <c r="BA556" s="358"/>
      <c r="BB556" s="359"/>
      <c r="BC556" s="348" t="s">
        <v>104</v>
      </c>
      <c r="BD556" s="349"/>
      <c r="BE556" s="349"/>
      <c r="BF556" s="350"/>
      <c r="BG556" s="366" t="s">
        <v>82</v>
      </c>
      <c r="BH556" s="367"/>
      <c r="BI556" s="367"/>
      <c r="BJ556" s="368"/>
      <c r="BK556" s="315" t="s">
        <v>99</v>
      </c>
      <c r="BL556" s="316"/>
      <c r="BM556" s="316"/>
      <c r="BN556" s="316"/>
      <c r="BO556" s="316"/>
      <c r="BP556" s="317"/>
      <c r="BQ556" s="315" t="s">
        <v>83</v>
      </c>
      <c r="BR556" s="316"/>
      <c r="BS556" s="316"/>
      <c r="BT556" s="316"/>
      <c r="BU556" s="316"/>
      <c r="BV556" s="316"/>
      <c r="BW556" s="317"/>
      <c r="BX556" s="315" t="s">
        <v>84</v>
      </c>
      <c r="BY556" s="316"/>
      <c r="BZ556" s="316"/>
      <c r="CA556" s="316"/>
      <c r="CB556" s="316"/>
      <c r="CC556" s="317"/>
      <c r="CD556" s="315" t="s">
        <v>85</v>
      </c>
      <c r="CE556" s="316"/>
      <c r="CF556" s="316"/>
      <c r="CG556" s="316"/>
      <c r="CH556" s="316"/>
      <c r="CI556" s="317"/>
    </row>
    <row r="557" spans="1:88" ht="18" customHeight="1" x14ac:dyDescent="0.25">
      <c r="A557" s="75"/>
      <c r="B557" s="351"/>
      <c r="C557" s="352"/>
      <c r="D557" s="352"/>
      <c r="E557" s="352"/>
      <c r="F557" s="352"/>
      <c r="G557" s="352"/>
      <c r="H557" s="352"/>
      <c r="I557" s="352"/>
      <c r="J557" s="352"/>
      <c r="K557" s="352"/>
      <c r="L557" s="352"/>
      <c r="M557" s="352"/>
      <c r="N557" s="352"/>
      <c r="O557" s="352"/>
      <c r="P557" s="352"/>
      <c r="Q557" s="352"/>
      <c r="R557" s="352"/>
      <c r="S557" s="352"/>
      <c r="T557" s="352"/>
      <c r="U557" s="352"/>
      <c r="V557" s="352"/>
      <c r="W557" s="352"/>
      <c r="X557" s="352"/>
      <c r="Y557" s="353"/>
      <c r="Z557" s="351"/>
      <c r="AA557" s="352"/>
      <c r="AB557" s="352"/>
      <c r="AC557" s="352"/>
      <c r="AD557" s="353"/>
      <c r="AE557" s="360"/>
      <c r="AF557" s="361"/>
      <c r="AG557" s="361"/>
      <c r="AH557" s="361"/>
      <c r="AI557" s="361"/>
      <c r="AJ557" s="362"/>
      <c r="AK557" s="360"/>
      <c r="AL557" s="361"/>
      <c r="AM557" s="361"/>
      <c r="AN557" s="361"/>
      <c r="AO557" s="361"/>
      <c r="AP557" s="361"/>
      <c r="AQ557" s="361"/>
      <c r="AR557" s="361"/>
      <c r="AS557" s="361"/>
      <c r="AT557" s="361"/>
      <c r="AU557" s="361"/>
      <c r="AV557" s="361"/>
      <c r="AW557" s="361"/>
      <c r="AX557" s="362"/>
      <c r="AY557" s="360"/>
      <c r="AZ557" s="361"/>
      <c r="BA557" s="361"/>
      <c r="BB557" s="362"/>
      <c r="BC557" s="351"/>
      <c r="BD557" s="352"/>
      <c r="BE557" s="352"/>
      <c r="BF557" s="353"/>
      <c r="BG557" s="369"/>
      <c r="BH557" s="370"/>
      <c r="BI557" s="370"/>
      <c r="BJ557" s="371"/>
      <c r="BK557" s="318"/>
      <c r="BL557" s="319"/>
      <c r="BM557" s="319"/>
      <c r="BN557" s="319"/>
      <c r="BO557" s="319"/>
      <c r="BP557" s="320"/>
      <c r="BQ557" s="318"/>
      <c r="BR557" s="319"/>
      <c r="BS557" s="319"/>
      <c r="BT557" s="319"/>
      <c r="BU557" s="319"/>
      <c r="BV557" s="319"/>
      <c r="BW557" s="320"/>
      <c r="BX557" s="318"/>
      <c r="BY557" s="319"/>
      <c r="BZ557" s="319"/>
      <c r="CA557" s="319"/>
      <c r="CB557" s="319"/>
      <c r="CC557" s="320"/>
      <c r="CD557" s="318"/>
      <c r="CE557" s="319"/>
      <c r="CF557" s="319"/>
      <c r="CG557" s="319"/>
      <c r="CH557" s="319"/>
      <c r="CI557" s="320"/>
    </row>
    <row r="558" spans="1:88" ht="18" customHeight="1" thickBot="1" x14ac:dyDescent="0.3">
      <c r="A558" s="75"/>
      <c r="B558" s="354"/>
      <c r="C558" s="355"/>
      <c r="D558" s="355"/>
      <c r="E558" s="355"/>
      <c r="F558" s="355"/>
      <c r="G558" s="355"/>
      <c r="H558" s="355"/>
      <c r="I558" s="355"/>
      <c r="J558" s="355"/>
      <c r="K558" s="355"/>
      <c r="L558" s="355"/>
      <c r="M558" s="355"/>
      <c r="N558" s="355"/>
      <c r="O558" s="355"/>
      <c r="P558" s="355"/>
      <c r="Q558" s="355"/>
      <c r="R558" s="355"/>
      <c r="S558" s="355"/>
      <c r="T558" s="355"/>
      <c r="U558" s="355"/>
      <c r="V558" s="355"/>
      <c r="W558" s="355"/>
      <c r="X558" s="355"/>
      <c r="Y558" s="356"/>
      <c r="Z558" s="354"/>
      <c r="AA558" s="355"/>
      <c r="AB558" s="355"/>
      <c r="AC558" s="355"/>
      <c r="AD558" s="356"/>
      <c r="AE558" s="363"/>
      <c r="AF558" s="364"/>
      <c r="AG558" s="364"/>
      <c r="AH558" s="364"/>
      <c r="AI558" s="364"/>
      <c r="AJ558" s="365"/>
      <c r="AK558" s="360"/>
      <c r="AL558" s="361"/>
      <c r="AM558" s="361"/>
      <c r="AN558" s="361"/>
      <c r="AO558" s="361"/>
      <c r="AP558" s="361"/>
      <c r="AQ558" s="361"/>
      <c r="AR558" s="361"/>
      <c r="AS558" s="361"/>
      <c r="AT558" s="361"/>
      <c r="AU558" s="361"/>
      <c r="AV558" s="361"/>
      <c r="AW558" s="361"/>
      <c r="AX558" s="362"/>
      <c r="AY558" s="360"/>
      <c r="AZ558" s="361"/>
      <c r="BA558" s="361"/>
      <c r="BB558" s="362"/>
      <c r="BC558" s="351"/>
      <c r="BD558" s="352"/>
      <c r="BE558" s="352"/>
      <c r="BF558" s="353"/>
      <c r="BG558" s="369"/>
      <c r="BH558" s="370"/>
      <c r="BI558" s="370"/>
      <c r="BJ558" s="371"/>
      <c r="BK558" s="318"/>
      <c r="BL558" s="319"/>
      <c r="BM558" s="319"/>
      <c r="BN558" s="319"/>
      <c r="BO558" s="319"/>
      <c r="BP558" s="320"/>
      <c r="BQ558" s="321"/>
      <c r="BR558" s="322"/>
      <c r="BS558" s="322"/>
      <c r="BT558" s="322"/>
      <c r="BU558" s="322"/>
      <c r="BV558" s="322"/>
      <c r="BW558" s="323"/>
      <c r="BX558" s="321"/>
      <c r="BY558" s="322"/>
      <c r="BZ558" s="322"/>
      <c r="CA558" s="322"/>
      <c r="CB558" s="322"/>
      <c r="CC558" s="323"/>
      <c r="CD558" s="321"/>
      <c r="CE558" s="322"/>
      <c r="CF558" s="322"/>
      <c r="CG558" s="322"/>
      <c r="CH558" s="322"/>
      <c r="CI558" s="323"/>
    </row>
    <row r="559" spans="1:88" ht="18" customHeight="1" x14ac:dyDescent="0.25">
      <c r="A559" s="75"/>
      <c r="B559" s="324"/>
      <c r="C559" s="325"/>
      <c r="D559" s="325"/>
      <c r="E559" s="325"/>
      <c r="F559" s="325"/>
      <c r="G559" s="325"/>
      <c r="H559" s="325"/>
      <c r="I559" s="325"/>
      <c r="J559" s="325"/>
      <c r="K559" s="325"/>
      <c r="L559" s="325"/>
      <c r="M559" s="325"/>
      <c r="N559" s="325"/>
      <c r="O559" s="325"/>
      <c r="P559" s="325"/>
      <c r="Q559" s="325"/>
      <c r="R559" s="325"/>
      <c r="S559" s="325"/>
      <c r="T559" s="325"/>
      <c r="U559" s="325"/>
      <c r="V559" s="325"/>
      <c r="W559" s="325"/>
      <c r="X559" s="325"/>
      <c r="Y559" s="326"/>
      <c r="Z559" s="333"/>
      <c r="AA559" s="334"/>
      <c r="AB559" s="334"/>
      <c r="AC559" s="334"/>
      <c r="AD559" s="335"/>
      <c r="AE559" s="333"/>
      <c r="AF559" s="334"/>
      <c r="AG559" s="334"/>
      <c r="AH559" s="334"/>
      <c r="AI559" s="334"/>
      <c r="AJ559" s="334"/>
      <c r="AK559" s="342"/>
      <c r="AL559" s="343"/>
      <c r="AM559" s="343"/>
      <c r="AN559" s="343"/>
      <c r="AO559" s="343"/>
      <c r="AP559" s="343"/>
      <c r="AQ559" s="343"/>
      <c r="AR559" s="343"/>
      <c r="AS559" s="343"/>
      <c r="AT559" s="343"/>
      <c r="AU559" s="343"/>
      <c r="AV559" s="343"/>
      <c r="AW559" s="343"/>
      <c r="AX559" s="344"/>
      <c r="AY559" s="409"/>
      <c r="AZ559" s="346"/>
      <c r="BA559" s="346"/>
      <c r="BB559" s="410"/>
      <c r="BC559" s="345">
        <f>+$AE$559*AY559</f>
        <v>0</v>
      </c>
      <c r="BD559" s="346"/>
      <c r="BE559" s="346"/>
      <c r="BF559" s="347"/>
      <c r="BG559" s="285"/>
      <c r="BH559" s="286"/>
      <c r="BI559" s="286"/>
      <c r="BJ559" s="287"/>
      <c r="BK559" s="288">
        <f>+AY559*BG559</f>
        <v>0</v>
      </c>
      <c r="BL559" s="289"/>
      <c r="BM559" s="289"/>
      <c r="BN559" s="289"/>
      <c r="BO559" s="289"/>
      <c r="BP559" s="290"/>
      <c r="BQ559" s="291"/>
      <c r="BR559" s="292"/>
      <c r="BS559" s="292"/>
      <c r="BT559" s="292"/>
      <c r="BU559" s="292"/>
      <c r="BV559" s="292"/>
      <c r="BW559" s="293"/>
      <c r="BX559" s="291">
        <f>+(((BK589+BQ559)*30)/70)</f>
        <v>0</v>
      </c>
      <c r="BY559" s="292"/>
      <c r="BZ559" s="292"/>
      <c r="CA559" s="292"/>
      <c r="CB559" s="292"/>
      <c r="CC559" s="293"/>
      <c r="CD559" s="291">
        <f>+BK589+BQ559+BX559</f>
        <v>0</v>
      </c>
      <c r="CE559" s="292"/>
      <c r="CF559" s="292"/>
      <c r="CG559" s="292"/>
      <c r="CH559" s="292"/>
      <c r="CI559" s="293"/>
    </row>
    <row r="560" spans="1:88" ht="18" customHeight="1" x14ac:dyDescent="0.25">
      <c r="A560" s="75"/>
      <c r="B560" s="327"/>
      <c r="C560" s="328"/>
      <c r="D560" s="328"/>
      <c r="E560" s="328"/>
      <c r="F560" s="328"/>
      <c r="G560" s="328"/>
      <c r="H560" s="328"/>
      <c r="I560" s="328"/>
      <c r="J560" s="328"/>
      <c r="K560" s="328"/>
      <c r="L560" s="328"/>
      <c r="M560" s="328"/>
      <c r="N560" s="328"/>
      <c r="O560" s="328"/>
      <c r="P560" s="328"/>
      <c r="Q560" s="328"/>
      <c r="R560" s="328"/>
      <c r="S560" s="328"/>
      <c r="T560" s="328"/>
      <c r="U560" s="328"/>
      <c r="V560" s="328"/>
      <c r="W560" s="328"/>
      <c r="X560" s="328"/>
      <c r="Y560" s="329"/>
      <c r="Z560" s="336"/>
      <c r="AA560" s="337"/>
      <c r="AB560" s="337"/>
      <c r="AC560" s="337"/>
      <c r="AD560" s="338"/>
      <c r="AE560" s="336"/>
      <c r="AF560" s="337"/>
      <c r="AG560" s="337"/>
      <c r="AH560" s="337"/>
      <c r="AI560" s="337"/>
      <c r="AJ560" s="337"/>
      <c r="AK560" s="300"/>
      <c r="AL560" s="301"/>
      <c r="AM560" s="301"/>
      <c r="AN560" s="301"/>
      <c r="AO560" s="301"/>
      <c r="AP560" s="301"/>
      <c r="AQ560" s="301"/>
      <c r="AR560" s="301"/>
      <c r="AS560" s="301"/>
      <c r="AT560" s="301"/>
      <c r="AU560" s="301"/>
      <c r="AV560" s="301"/>
      <c r="AW560" s="301"/>
      <c r="AX560" s="302"/>
      <c r="AY560" s="407"/>
      <c r="AZ560" s="304"/>
      <c r="BA560" s="304"/>
      <c r="BB560" s="408"/>
      <c r="BC560" s="306">
        <f t="shared" ref="BC560:BC588" si="30">+$AE$559*AY560</f>
        <v>0</v>
      </c>
      <c r="BD560" s="307"/>
      <c r="BE560" s="307"/>
      <c r="BF560" s="308"/>
      <c r="BG560" s="309"/>
      <c r="BH560" s="310"/>
      <c r="BI560" s="310"/>
      <c r="BJ560" s="311"/>
      <c r="BK560" s="312">
        <f t="shared" ref="BK560:BK588" si="31">+AY560*BG560</f>
        <v>0</v>
      </c>
      <c r="BL560" s="313"/>
      <c r="BM560" s="313"/>
      <c r="BN560" s="313"/>
      <c r="BO560" s="313"/>
      <c r="BP560" s="314"/>
      <c r="BQ560" s="294"/>
      <c r="BR560" s="295"/>
      <c r="BS560" s="295"/>
      <c r="BT560" s="295"/>
      <c r="BU560" s="295"/>
      <c r="BV560" s="295"/>
      <c r="BW560" s="296"/>
      <c r="BX560" s="294"/>
      <c r="BY560" s="295"/>
      <c r="BZ560" s="295"/>
      <c r="CA560" s="295"/>
      <c r="CB560" s="295"/>
      <c r="CC560" s="296"/>
      <c r="CD560" s="294"/>
      <c r="CE560" s="295"/>
      <c r="CF560" s="295"/>
      <c r="CG560" s="295"/>
      <c r="CH560" s="295"/>
      <c r="CI560" s="296"/>
    </row>
    <row r="561" spans="1:87" ht="18" customHeight="1" x14ac:dyDescent="0.25">
      <c r="A561" s="75"/>
      <c r="B561" s="327"/>
      <c r="C561" s="328"/>
      <c r="D561" s="328"/>
      <c r="E561" s="328"/>
      <c r="F561" s="328"/>
      <c r="G561" s="328"/>
      <c r="H561" s="328"/>
      <c r="I561" s="328"/>
      <c r="J561" s="328"/>
      <c r="K561" s="328"/>
      <c r="L561" s="328"/>
      <c r="M561" s="328"/>
      <c r="N561" s="328"/>
      <c r="O561" s="328"/>
      <c r="P561" s="328"/>
      <c r="Q561" s="328"/>
      <c r="R561" s="328"/>
      <c r="S561" s="328"/>
      <c r="T561" s="328"/>
      <c r="U561" s="328"/>
      <c r="V561" s="328"/>
      <c r="W561" s="328"/>
      <c r="X561" s="328"/>
      <c r="Y561" s="329"/>
      <c r="Z561" s="336"/>
      <c r="AA561" s="337"/>
      <c r="AB561" s="337"/>
      <c r="AC561" s="337"/>
      <c r="AD561" s="338"/>
      <c r="AE561" s="336"/>
      <c r="AF561" s="337"/>
      <c r="AG561" s="337"/>
      <c r="AH561" s="337"/>
      <c r="AI561" s="337"/>
      <c r="AJ561" s="337"/>
      <c r="AK561" s="300"/>
      <c r="AL561" s="301"/>
      <c r="AM561" s="301"/>
      <c r="AN561" s="301"/>
      <c r="AO561" s="301"/>
      <c r="AP561" s="301"/>
      <c r="AQ561" s="301"/>
      <c r="AR561" s="301"/>
      <c r="AS561" s="301"/>
      <c r="AT561" s="301"/>
      <c r="AU561" s="301"/>
      <c r="AV561" s="301"/>
      <c r="AW561" s="301"/>
      <c r="AX561" s="302"/>
      <c r="AY561" s="407"/>
      <c r="AZ561" s="304"/>
      <c r="BA561" s="304"/>
      <c r="BB561" s="408"/>
      <c r="BC561" s="306">
        <f t="shared" si="30"/>
        <v>0</v>
      </c>
      <c r="BD561" s="307"/>
      <c r="BE561" s="307"/>
      <c r="BF561" s="308"/>
      <c r="BG561" s="309"/>
      <c r="BH561" s="310"/>
      <c r="BI561" s="310"/>
      <c r="BJ561" s="311"/>
      <c r="BK561" s="312">
        <f t="shared" si="31"/>
        <v>0</v>
      </c>
      <c r="BL561" s="313"/>
      <c r="BM561" s="313"/>
      <c r="BN561" s="313"/>
      <c r="BO561" s="313"/>
      <c r="BP561" s="314"/>
      <c r="BQ561" s="294"/>
      <c r="BR561" s="295"/>
      <c r="BS561" s="295"/>
      <c r="BT561" s="295"/>
      <c r="BU561" s="295"/>
      <c r="BV561" s="295"/>
      <c r="BW561" s="296"/>
      <c r="BX561" s="294"/>
      <c r="BY561" s="295"/>
      <c r="BZ561" s="295"/>
      <c r="CA561" s="295"/>
      <c r="CB561" s="295"/>
      <c r="CC561" s="296"/>
      <c r="CD561" s="294"/>
      <c r="CE561" s="295"/>
      <c r="CF561" s="295"/>
      <c r="CG561" s="295"/>
      <c r="CH561" s="295"/>
      <c r="CI561" s="296"/>
    </row>
    <row r="562" spans="1:87" ht="18" customHeight="1" x14ac:dyDescent="0.25">
      <c r="A562" s="75"/>
      <c r="B562" s="327"/>
      <c r="C562" s="328"/>
      <c r="D562" s="328"/>
      <c r="E562" s="328"/>
      <c r="F562" s="328"/>
      <c r="G562" s="328"/>
      <c r="H562" s="328"/>
      <c r="I562" s="328"/>
      <c r="J562" s="328"/>
      <c r="K562" s="328"/>
      <c r="L562" s="328"/>
      <c r="M562" s="328"/>
      <c r="N562" s="328"/>
      <c r="O562" s="328"/>
      <c r="P562" s="328"/>
      <c r="Q562" s="328"/>
      <c r="R562" s="328"/>
      <c r="S562" s="328"/>
      <c r="T562" s="328"/>
      <c r="U562" s="328"/>
      <c r="V562" s="328"/>
      <c r="W562" s="328"/>
      <c r="X562" s="328"/>
      <c r="Y562" s="329"/>
      <c r="Z562" s="336"/>
      <c r="AA562" s="337"/>
      <c r="AB562" s="337"/>
      <c r="AC562" s="337"/>
      <c r="AD562" s="338"/>
      <c r="AE562" s="336"/>
      <c r="AF562" s="337"/>
      <c r="AG562" s="337"/>
      <c r="AH562" s="337"/>
      <c r="AI562" s="337"/>
      <c r="AJ562" s="337"/>
      <c r="AK562" s="300"/>
      <c r="AL562" s="301"/>
      <c r="AM562" s="301"/>
      <c r="AN562" s="301"/>
      <c r="AO562" s="301"/>
      <c r="AP562" s="301"/>
      <c r="AQ562" s="301"/>
      <c r="AR562" s="301"/>
      <c r="AS562" s="301"/>
      <c r="AT562" s="301"/>
      <c r="AU562" s="301"/>
      <c r="AV562" s="301"/>
      <c r="AW562" s="301"/>
      <c r="AX562" s="302"/>
      <c r="AY562" s="407"/>
      <c r="AZ562" s="304"/>
      <c r="BA562" s="304"/>
      <c r="BB562" s="408"/>
      <c r="BC562" s="306">
        <f t="shared" si="30"/>
        <v>0</v>
      </c>
      <c r="BD562" s="307"/>
      <c r="BE562" s="307"/>
      <c r="BF562" s="308"/>
      <c r="BG562" s="309"/>
      <c r="BH562" s="310"/>
      <c r="BI562" s="310"/>
      <c r="BJ562" s="311"/>
      <c r="BK562" s="312">
        <f t="shared" si="31"/>
        <v>0</v>
      </c>
      <c r="BL562" s="313"/>
      <c r="BM562" s="313"/>
      <c r="BN562" s="313"/>
      <c r="BO562" s="313"/>
      <c r="BP562" s="314"/>
      <c r="BQ562" s="294"/>
      <c r="BR562" s="295"/>
      <c r="BS562" s="295"/>
      <c r="BT562" s="295"/>
      <c r="BU562" s="295"/>
      <c r="BV562" s="295"/>
      <c r="BW562" s="296"/>
      <c r="BX562" s="294"/>
      <c r="BY562" s="295"/>
      <c r="BZ562" s="295"/>
      <c r="CA562" s="295"/>
      <c r="CB562" s="295"/>
      <c r="CC562" s="296"/>
      <c r="CD562" s="294"/>
      <c r="CE562" s="295"/>
      <c r="CF562" s="295"/>
      <c r="CG562" s="295"/>
      <c r="CH562" s="295"/>
      <c r="CI562" s="296"/>
    </row>
    <row r="563" spans="1:87" ht="18" customHeight="1" x14ac:dyDescent="0.25">
      <c r="A563" s="75"/>
      <c r="B563" s="327"/>
      <c r="C563" s="328"/>
      <c r="D563" s="328"/>
      <c r="E563" s="328"/>
      <c r="F563" s="328"/>
      <c r="G563" s="328"/>
      <c r="H563" s="328"/>
      <c r="I563" s="328"/>
      <c r="J563" s="328"/>
      <c r="K563" s="328"/>
      <c r="L563" s="328"/>
      <c r="M563" s="328"/>
      <c r="N563" s="328"/>
      <c r="O563" s="328"/>
      <c r="P563" s="328"/>
      <c r="Q563" s="328"/>
      <c r="R563" s="328"/>
      <c r="S563" s="328"/>
      <c r="T563" s="328"/>
      <c r="U563" s="328"/>
      <c r="V563" s="328"/>
      <c r="W563" s="328"/>
      <c r="X563" s="328"/>
      <c r="Y563" s="329"/>
      <c r="Z563" s="336"/>
      <c r="AA563" s="337"/>
      <c r="AB563" s="337"/>
      <c r="AC563" s="337"/>
      <c r="AD563" s="338"/>
      <c r="AE563" s="336"/>
      <c r="AF563" s="337"/>
      <c r="AG563" s="337"/>
      <c r="AH563" s="337"/>
      <c r="AI563" s="337"/>
      <c r="AJ563" s="337"/>
      <c r="AK563" s="300"/>
      <c r="AL563" s="301"/>
      <c r="AM563" s="301"/>
      <c r="AN563" s="301"/>
      <c r="AO563" s="301"/>
      <c r="AP563" s="301"/>
      <c r="AQ563" s="301"/>
      <c r="AR563" s="301"/>
      <c r="AS563" s="301"/>
      <c r="AT563" s="301"/>
      <c r="AU563" s="301"/>
      <c r="AV563" s="301"/>
      <c r="AW563" s="301"/>
      <c r="AX563" s="302"/>
      <c r="AY563" s="407"/>
      <c r="AZ563" s="304"/>
      <c r="BA563" s="304"/>
      <c r="BB563" s="408"/>
      <c r="BC563" s="306">
        <f t="shared" si="30"/>
        <v>0</v>
      </c>
      <c r="BD563" s="307"/>
      <c r="BE563" s="307"/>
      <c r="BF563" s="308"/>
      <c r="BG563" s="309"/>
      <c r="BH563" s="310"/>
      <c r="BI563" s="310"/>
      <c r="BJ563" s="311"/>
      <c r="BK563" s="312">
        <f t="shared" si="31"/>
        <v>0</v>
      </c>
      <c r="BL563" s="313"/>
      <c r="BM563" s="313"/>
      <c r="BN563" s="313"/>
      <c r="BO563" s="313"/>
      <c r="BP563" s="314"/>
      <c r="BQ563" s="294"/>
      <c r="BR563" s="295"/>
      <c r="BS563" s="295"/>
      <c r="BT563" s="295"/>
      <c r="BU563" s="295"/>
      <c r="BV563" s="295"/>
      <c r="BW563" s="296"/>
      <c r="BX563" s="294"/>
      <c r="BY563" s="295"/>
      <c r="BZ563" s="295"/>
      <c r="CA563" s="295"/>
      <c r="CB563" s="295"/>
      <c r="CC563" s="296"/>
      <c r="CD563" s="294"/>
      <c r="CE563" s="295"/>
      <c r="CF563" s="295"/>
      <c r="CG563" s="295"/>
      <c r="CH563" s="295"/>
      <c r="CI563" s="296"/>
    </row>
    <row r="564" spans="1:87" ht="18" customHeight="1" x14ac:dyDescent="0.25">
      <c r="A564" s="75"/>
      <c r="B564" s="327"/>
      <c r="C564" s="328"/>
      <c r="D564" s="328"/>
      <c r="E564" s="328"/>
      <c r="F564" s="328"/>
      <c r="G564" s="328"/>
      <c r="H564" s="328"/>
      <c r="I564" s="328"/>
      <c r="J564" s="328"/>
      <c r="K564" s="328"/>
      <c r="L564" s="328"/>
      <c r="M564" s="328"/>
      <c r="N564" s="328"/>
      <c r="O564" s="328"/>
      <c r="P564" s="328"/>
      <c r="Q564" s="328"/>
      <c r="R564" s="328"/>
      <c r="S564" s="328"/>
      <c r="T564" s="328"/>
      <c r="U564" s="328"/>
      <c r="V564" s="328"/>
      <c r="W564" s="328"/>
      <c r="X564" s="328"/>
      <c r="Y564" s="329"/>
      <c r="Z564" s="336"/>
      <c r="AA564" s="337"/>
      <c r="AB564" s="337"/>
      <c r="AC564" s="337"/>
      <c r="AD564" s="338"/>
      <c r="AE564" s="336"/>
      <c r="AF564" s="337"/>
      <c r="AG564" s="337"/>
      <c r="AH564" s="337"/>
      <c r="AI564" s="337"/>
      <c r="AJ564" s="337"/>
      <c r="AK564" s="300"/>
      <c r="AL564" s="301"/>
      <c r="AM564" s="301"/>
      <c r="AN564" s="301"/>
      <c r="AO564" s="301"/>
      <c r="AP564" s="301"/>
      <c r="AQ564" s="301"/>
      <c r="AR564" s="301"/>
      <c r="AS564" s="301"/>
      <c r="AT564" s="301"/>
      <c r="AU564" s="301"/>
      <c r="AV564" s="301"/>
      <c r="AW564" s="301"/>
      <c r="AX564" s="302"/>
      <c r="AY564" s="407"/>
      <c r="AZ564" s="304"/>
      <c r="BA564" s="304"/>
      <c r="BB564" s="408"/>
      <c r="BC564" s="306">
        <f t="shared" si="30"/>
        <v>0</v>
      </c>
      <c r="BD564" s="307"/>
      <c r="BE564" s="307"/>
      <c r="BF564" s="308"/>
      <c r="BG564" s="309"/>
      <c r="BH564" s="310"/>
      <c r="BI564" s="310"/>
      <c r="BJ564" s="311"/>
      <c r="BK564" s="312">
        <f t="shared" si="31"/>
        <v>0</v>
      </c>
      <c r="BL564" s="313"/>
      <c r="BM564" s="313"/>
      <c r="BN564" s="313"/>
      <c r="BO564" s="313"/>
      <c r="BP564" s="314"/>
      <c r="BQ564" s="294"/>
      <c r="BR564" s="295"/>
      <c r="BS564" s="295"/>
      <c r="BT564" s="295"/>
      <c r="BU564" s="295"/>
      <c r="BV564" s="295"/>
      <c r="BW564" s="296"/>
      <c r="BX564" s="294"/>
      <c r="BY564" s="295"/>
      <c r="BZ564" s="295"/>
      <c r="CA564" s="295"/>
      <c r="CB564" s="295"/>
      <c r="CC564" s="296"/>
      <c r="CD564" s="294"/>
      <c r="CE564" s="295"/>
      <c r="CF564" s="295"/>
      <c r="CG564" s="295"/>
      <c r="CH564" s="295"/>
      <c r="CI564" s="296"/>
    </row>
    <row r="565" spans="1:87" ht="18" customHeight="1" x14ac:dyDescent="0.25">
      <c r="A565" s="75"/>
      <c r="B565" s="327"/>
      <c r="C565" s="328"/>
      <c r="D565" s="328"/>
      <c r="E565" s="328"/>
      <c r="F565" s="328"/>
      <c r="G565" s="328"/>
      <c r="H565" s="328"/>
      <c r="I565" s="328"/>
      <c r="J565" s="328"/>
      <c r="K565" s="328"/>
      <c r="L565" s="328"/>
      <c r="M565" s="328"/>
      <c r="N565" s="328"/>
      <c r="O565" s="328"/>
      <c r="P565" s="328"/>
      <c r="Q565" s="328"/>
      <c r="R565" s="328"/>
      <c r="S565" s="328"/>
      <c r="T565" s="328"/>
      <c r="U565" s="328"/>
      <c r="V565" s="328"/>
      <c r="W565" s="328"/>
      <c r="X565" s="328"/>
      <c r="Y565" s="329"/>
      <c r="Z565" s="336"/>
      <c r="AA565" s="337"/>
      <c r="AB565" s="337"/>
      <c r="AC565" s="337"/>
      <c r="AD565" s="338"/>
      <c r="AE565" s="336"/>
      <c r="AF565" s="337"/>
      <c r="AG565" s="337"/>
      <c r="AH565" s="337"/>
      <c r="AI565" s="337"/>
      <c r="AJ565" s="337"/>
      <c r="AK565" s="300"/>
      <c r="AL565" s="301"/>
      <c r="AM565" s="301"/>
      <c r="AN565" s="301"/>
      <c r="AO565" s="301"/>
      <c r="AP565" s="301"/>
      <c r="AQ565" s="301"/>
      <c r="AR565" s="301"/>
      <c r="AS565" s="301"/>
      <c r="AT565" s="301"/>
      <c r="AU565" s="301"/>
      <c r="AV565" s="301"/>
      <c r="AW565" s="301"/>
      <c r="AX565" s="302"/>
      <c r="AY565" s="407"/>
      <c r="AZ565" s="304"/>
      <c r="BA565" s="304"/>
      <c r="BB565" s="408"/>
      <c r="BC565" s="306">
        <f t="shared" si="30"/>
        <v>0</v>
      </c>
      <c r="BD565" s="307"/>
      <c r="BE565" s="307"/>
      <c r="BF565" s="308"/>
      <c r="BG565" s="309"/>
      <c r="BH565" s="310"/>
      <c r="BI565" s="310"/>
      <c r="BJ565" s="311"/>
      <c r="BK565" s="312">
        <f t="shared" si="31"/>
        <v>0</v>
      </c>
      <c r="BL565" s="313"/>
      <c r="BM565" s="313"/>
      <c r="BN565" s="313"/>
      <c r="BO565" s="313"/>
      <c r="BP565" s="314"/>
      <c r="BQ565" s="294"/>
      <c r="BR565" s="295"/>
      <c r="BS565" s="295"/>
      <c r="BT565" s="295"/>
      <c r="BU565" s="295"/>
      <c r="BV565" s="295"/>
      <c r="BW565" s="296"/>
      <c r="BX565" s="294"/>
      <c r="BY565" s="295"/>
      <c r="BZ565" s="295"/>
      <c r="CA565" s="295"/>
      <c r="CB565" s="295"/>
      <c r="CC565" s="296"/>
      <c r="CD565" s="294"/>
      <c r="CE565" s="295"/>
      <c r="CF565" s="295"/>
      <c r="CG565" s="295"/>
      <c r="CH565" s="295"/>
      <c r="CI565" s="296"/>
    </row>
    <row r="566" spans="1:87" ht="18" customHeight="1" x14ac:dyDescent="0.25">
      <c r="A566" s="75"/>
      <c r="B566" s="327"/>
      <c r="C566" s="328"/>
      <c r="D566" s="328"/>
      <c r="E566" s="328"/>
      <c r="F566" s="328"/>
      <c r="G566" s="328"/>
      <c r="H566" s="328"/>
      <c r="I566" s="328"/>
      <c r="J566" s="328"/>
      <c r="K566" s="328"/>
      <c r="L566" s="328"/>
      <c r="M566" s="328"/>
      <c r="N566" s="328"/>
      <c r="O566" s="328"/>
      <c r="P566" s="328"/>
      <c r="Q566" s="328"/>
      <c r="R566" s="328"/>
      <c r="S566" s="328"/>
      <c r="T566" s="328"/>
      <c r="U566" s="328"/>
      <c r="V566" s="328"/>
      <c r="W566" s="328"/>
      <c r="X566" s="328"/>
      <c r="Y566" s="329"/>
      <c r="Z566" s="336"/>
      <c r="AA566" s="337"/>
      <c r="AB566" s="337"/>
      <c r="AC566" s="337"/>
      <c r="AD566" s="338"/>
      <c r="AE566" s="336"/>
      <c r="AF566" s="337"/>
      <c r="AG566" s="337"/>
      <c r="AH566" s="337"/>
      <c r="AI566" s="337"/>
      <c r="AJ566" s="337"/>
      <c r="AK566" s="300"/>
      <c r="AL566" s="301"/>
      <c r="AM566" s="301"/>
      <c r="AN566" s="301"/>
      <c r="AO566" s="301"/>
      <c r="AP566" s="301"/>
      <c r="AQ566" s="301"/>
      <c r="AR566" s="301"/>
      <c r="AS566" s="301"/>
      <c r="AT566" s="301"/>
      <c r="AU566" s="301"/>
      <c r="AV566" s="301"/>
      <c r="AW566" s="301"/>
      <c r="AX566" s="302"/>
      <c r="AY566" s="407"/>
      <c r="AZ566" s="304"/>
      <c r="BA566" s="304"/>
      <c r="BB566" s="408"/>
      <c r="BC566" s="306">
        <f t="shared" si="30"/>
        <v>0</v>
      </c>
      <c r="BD566" s="307"/>
      <c r="BE566" s="307"/>
      <c r="BF566" s="308"/>
      <c r="BG566" s="309"/>
      <c r="BH566" s="310"/>
      <c r="BI566" s="310"/>
      <c r="BJ566" s="311"/>
      <c r="BK566" s="312">
        <f t="shared" si="31"/>
        <v>0</v>
      </c>
      <c r="BL566" s="313"/>
      <c r="BM566" s="313"/>
      <c r="BN566" s="313"/>
      <c r="BO566" s="313"/>
      <c r="BP566" s="314"/>
      <c r="BQ566" s="294"/>
      <c r="BR566" s="295"/>
      <c r="BS566" s="295"/>
      <c r="BT566" s="295"/>
      <c r="BU566" s="295"/>
      <c r="BV566" s="295"/>
      <c r="BW566" s="296"/>
      <c r="BX566" s="294"/>
      <c r="BY566" s="295"/>
      <c r="BZ566" s="295"/>
      <c r="CA566" s="295"/>
      <c r="CB566" s="295"/>
      <c r="CC566" s="296"/>
      <c r="CD566" s="294"/>
      <c r="CE566" s="295"/>
      <c r="CF566" s="295"/>
      <c r="CG566" s="295"/>
      <c r="CH566" s="295"/>
      <c r="CI566" s="296"/>
    </row>
    <row r="567" spans="1:87" ht="18" customHeight="1" x14ac:dyDescent="0.25">
      <c r="A567" s="75"/>
      <c r="B567" s="327"/>
      <c r="C567" s="328"/>
      <c r="D567" s="328"/>
      <c r="E567" s="328"/>
      <c r="F567" s="328"/>
      <c r="G567" s="328"/>
      <c r="H567" s="328"/>
      <c r="I567" s="328"/>
      <c r="J567" s="328"/>
      <c r="K567" s="328"/>
      <c r="L567" s="328"/>
      <c r="M567" s="328"/>
      <c r="N567" s="328"/>
      <c r="O567" s="328"/>
      <c r="P567" s="328"/>
      <c r="Q567" s="328"/>
      <c r="R567" s="328"/>
      <c r="S567" s="328"/>
      <c r="T567" s="328"/>
      <c r="U567" s="328"/>
      <c r="V567" s="328"/>
      <c r="W567" s="328"/>
      <c r="X567" s="328"/>
      <c r="Y567" s="329"/>
      <c r="Z567" s="336"/>
      <c r="AA567" s="337"/>
      <c r="AB567" s="337"/>
      <c r="AC567" s="337"/>
      <c r="AD567" s="338"/>
      <c r="AE567" s="336"/>
      <c r="AF567" s="337"/>
      <c r="AG567" s="337"/>
      <c r="AH567" s="337"/>
      <c r="AI567" s="337"/>
      <c r="AJ567" s="337"/>
      <c r="AK567" s="300"/>
      <c r="AL567" s="301"/>
      <c r="AM567" s="301"/>
      <c r="AN567" s="301"/>
      <c r="AO567" s="301"/>
      <c r="AP567" s="301"/>
      <c r="AQ567" s="301"/>
      <c r="AR567" s="301"/>
      <c r="AS567" s="301"/>
      <c r="AT567" s="301"/>
      <c r="AU567" s="301"/>
      <c r="AV567" s="301"/>
      <c r="AW567" s="301"/>
      <c r="AX567" s="302"/>
      <c r="AY567" s="407"/>
      <c r="AZ567" s="304"/>
      <c r="BA567" s="304"/>
      <c r="BB567" s="408"/>
      <c r="BC567" s="306">
        <f t="shared" si="30"/>
        <v>0</v>
      </c>
      <c r="BD567" s="307"/>
      <c r="BE567" s="307"/>
      <c r="BF567" s="308"/>
      <c r="BG567" s="309"/>
      <c r="BH567" s="310"/>
      <c r="BI567" s="310"/>
      <c r="BJ567" s="311"/>
      <c r="BK567" s="312">
        <f t="shared" si="31"/>
        <v>0</v>
      </c>
      <c r="BL567" s="313"/>
      <c r="BM567" s="313"/>
      <c r="BN567" s="313"/>
      <c r="BO567" s="313"/>
      <c r="BP567" s="314"/>
      <c r="BQ567" s="294"/>
      <c r="BR567" s="295"/>
      <c r="BS567" s="295"/>
      <c r="BT567" s="295"/>
      <c r="BU567" s="295"/>
      <c r="BV567" s="295"/>
      <c r="BW567" s="296"/>
      <c r="BX567" s="294"/>
      <c r="BY567" s="295"/>
      <c r="BZ567" s="295"/>
      <c r="CA567" s="295"/>
      <c r="CB567" s="295"/>
      <c r="CC567" s="296"/>
      <c r="CD567" s="294"/>
      <c r="CE567" s="295"/>
      <c r="CF567" s="295"/>
      <c r="CG567" s="295"/>
      <c r="CH567" s="295"/>
      <c r="CI567" s="296"/>
    </row>
    <row r="568" spans="1:87" ht="18" customHeight="1" x14ac:dyDescent="0.25">
      <c r="A568" s="75"/>
      <c r="B568" s="327"/>
      <c r="C568" s="328"/>
      <c r="D568" s="328"/>
      <c r="E568" s="328"/>
      <c r="F568" s="328"/>
      <c r="G568" s="328"/>
      <c r="H568" s="328"/>
      <c r="I568" s="328"/>
      <c r="J568" s="328"/>
      <c r="K568" s="328"/>
      <c r="L568" s="328"/>
      <c r="M568" s="328"/>
      <c r="N568" s="328"/>
      <c r="O568" s="328"/>
      <c r="P568" s="328"/>
      <c r="Q568" s="328"/>
      <c r="R568" s="328"/>
      <c r="S568" s="328"/>
      <c r="T568" s="328"/>
      <c r="U568" s="328"/>
      <c r="V568" s="328"/>
      <c r="W568" s="328"/>
      <c r="X568" s="328"/>
      <c r="Y568" s="329"/>
      <c r="Z568" s="336"/>
      <c r="AA568" s="337"/>
      <c r="AB568" s="337"/>
      <c r="AC568" s="337"/>
      <c r="AD568" s="338"/>
      <c r="AE568" s="336"/>
      <c r="AF568" s="337"/>
      <c r="AG568" s="337"/>
      <c r="AH568" s="337"/>
      <c r="AI568" s="337"/>
      <c r="AJ568" s="337"/>
      <c r="AK568" s="300"/>
      <c r="AL568" s="301"/>
      <c r="AM568" s="301"/>
      <c r="AN568" s="301"/>
      <c r="AO568" s="301"/>
      <c r="AP568" s="301"/>
      <c r="AQ568" s="301"/>
      <c r="AR568" s="301"/>
      <c r="AS568" s="301"/>
      <c r="AT568" s="301"/>
      <c r="AU568" s="301"/>
      <c r="AV568" s="301"/>
      <c r="AW568" s="301"/>
      <c r="AX568" s="302"/>
      <c r="AY568" s="407"/>
      <c r="AZ568" s="304"/>
      <c r="BA568" s="304"/>
      <c r="BB568" s="408"/>
      <c r="BC568" s="306">
        <f t="shared" si="30"/>
        <v>0</v>
      </c>
      <c r="BD568" s="307"/>
      <c r="BE568" s="307"/>
      <c r="BF568" s="308"/>
      <c r="BG568" s="309"/>
      <c r="BH568" s="310"/>
      <c r="BI568" s="310"/>
      <c r="BJ568" s="311"/>
      <c r="BK568" s="312">
        <f t="shared" si="31"/>
        <v>0</v>
      </c>
      <c r="BL568" s="313"/>
      <c r="BM568" s="313"/>
      <c r="BN568" s="313"/>
      <c r="BO568" s="313"/>
      <c r="BP568" s="314"/>
      <c r="BQ568" s="294"/>
      <c r="BR568" s="295"/>
      <c r="BS568" s="295"/>
      <c r="BT568" s="295"/>
      <c r="BU568" s="295"/>
      <c r="BV568" s="295"/>
      <c r="BW568" s="296"/>
      <c r="BX568" s="294"/>
      <c r="BY568" s="295"/>
      <c r="BZ568" s="295"/>
      <c r="CA568" s="295"/>
      <c r="CB568" s="295"/>
      <c r="CC568" s="296"/>
      <c r="CD568" s="294"/>
      <c r="CE568" s="295"/>
      <c r="CF568" s="295"/>
      <c r="CG568" s="295"/>
      <c r="CH568" s="295"/>
      <c r="CI568" s="296"/>
    </row>
    <row r="569" spans="1:87" ht="18" customHeight="1" x14ac:dyDescent="0.25">
      <c r="A569" s="75"/>
      <c r="B569" s="327"/>
      <c r="C569" s="328"/>
      <c r="D569" s="328"/>
      <c r="E569" s="328"/>
      <c r="F569" s="328"/>
      <c r="G569" s="328"/>
      <c r="H569" s="328"/>
      <c r="I569" s="328"/>
      <c r="J569" s="328"/>
      <c r="K569" s="328"/>
      <c r="L569" s="328"/>
      <c r="M569" s="328"/>
      <c r="N569" s="328"/>
      <c r="O569" s="328"/>
      <c r="P569" s="328"/>
      <c r="Q569" s="328"/>
      <c r="R569" s="328"/>
      <c r="S569" s="328"/>
      <c r="T569" s="328"/>
      <c r="U569" s="328"/>
      <c r="V569" s="328"/>
      <c r="W569" s="328"/>
      <c r="X569" s="328"/>
      <c r="Y569" s="329"/>
      <c r="Z569" s="336"/>
      <c r="AA569" s="337"/>
      <c r="AB569" s="337"/>
      <c r="AC569" s="337"/>
      <c r="AD569" s="338"/>
      <c r="AE569" s="336"/>
      <c r="AF569" s="337"/>
      <c r="AG569" s="337"/>
      <c r="AH569" s="337"/>
      <c r="AI569" s="337"/>
      <c r="AJ569" s="337"/>
      <c r="AK569" s="300"/>
      <c r="AL569" s="301"/>
      <c r="AM569" s="301"/>
      <c r="AN569" s="301"/>
      <c r="AO569" s="301"/>
      <c r="AP569" s="301"/>
      <c r="AQ569" s="301"/>
      <c r="AR569" s="301"/>
      <c r="AS569" s="301"/>
      <c r="AT569" s="301"/>
      <c r="AU569" s="301"/>
      <c r="AV569" s="301"/>
      <c r="AW569" s="301"/>
      <c r="AX569" s="302"/>
      <c r="AY569" s="407"/>
      <c r="AZ569" s="304"/>
      <c r="BA569" s="304"/>
      <c r="BB569" s="408"/>
      <c r="BC569" s="306">
        <f t="shared" si="30"/>
        <v>0</v>
      </c>
      <c r="BD569" s="307"/>
      <c r="BE569" s="307"/>
      <c r="BF569" s="308"/>
      <c r="BG569" s="309"/>
      <c r="BH569" s="310"/>
      <c r="BI569" s="310"/>
      <c r="BJ569" s="311"/>
      <c r="BK569" s="312">
        <f t="shared" si="31"/>
        <v>0</v>
      </c>
      <c r="BL569" s="313"/>
      <c r="BM569" s="313"/>
      <c r="BN569" s="313"/>
      <c r="BO569" s="313"/>
      <c r="BP569" s="314"/>
      <c r="BQ569" s="294"/>
      <c r="BR569" s="295"/>
      <c r="BS569" s="295"/>
      <c r="BT569" s="295"/>
      <c r="BU569" s="295"/>
      <c r="BV569" s="295"/>
      <c r="BW569" s="296"/>
      <c r="BX569" s="294"/>
      <c r="BY569" s="295"/>
      <c r="BZ569" s="295"/>
      <c r="CA569" s="295"/>
      <c r="CB569" s="295"/>
      <c r="CC569" s="296"/>
      <c r="CD569" s="294"/>
      <c r="CE569" s="295"/>
      <c r="CF569" s="295"/>
      <c r="CG569" s="295"/>
      <c r="CH569" s="295"/>
      <c r="CI569" s="296"/>
    </row>
    <row r="570" spans="1:87" ht="18" customHeight="1" x14ac:dyDescent="0.25">
      <c r="A570" s="75"/>
      <c r="B570" s="327"/>
      <c r="C570" s="328"/>
      <c r="D570" s="328"/>
      <c r="E570" s="328"/>
      <c r="F570" s="328"/>
      <c r="G570" s="328"/>
      <c r="H570" s="328"/>
      <c r="I570" s="328"/>
      <c r="J570" s="328"/>
      <c r="K570" s="328"/>
      <c r="L570" s="328"/>
      <c r="M570" s="328"/>
      <c r="N570" s="328"/>
      <c r="O570" s="328"/>
      <c r="P570" s="328"/>
      <c r="Q570" s="328"/>
      <c r="R570" s="328"/>
      <c r="S570" s="328"/>
      <c r="T570" s="328"/>
      <c r="U570" s="328"/>
      <c r="V570" s="328"/>
      <c r="W570" s="328"/>
      <c r="X570" s="328"/>
      <c r="Y570" s="329"/>
      <c r="Z570" s="336"/>
      <c r="AA570" s="337"/>
      <c r="AB570" s="337"/>
      <c r="AC570" s="337"/>
      <c r="AD570" s="338"/>
      <c r="AE570" s="336"/>
      <c r="AF570" s="337"/>
      <c r="AG570" s="337"/>
      <c r="AH570" s="337"/>
      <c r="AI570" s="337"/>
      <c r="AJ570" s="337"/>
      <c r="AK570" s="300"/>
      <c r="AL570" s="301"/>
      <c r="AM570" s="301"/>
      <c r="AN570" s="301"/>
      <c r="AO570" s="301"/>
      <c r="AP570" s="301"/>
      <c r="AQ570" s="301"/>
      <c r="AR570" s="301"/>
      <c r="AS570" s="301"/>
      <c r="AT570" s="301"/>
      <c r="AU570" s="301"/>
      <c r="AV570" s="301"/>
      <c r="AW570" s="301"/>
      <c r="AX570" s="302"/>
      <c r="AY570" s="407"/>
      <c r="AZ570" s="304"/>
      <c r="BA570" s="304"/>
      <c r="BB570" s="408"/>
      <c r="BC570" s="306">
        <f t="shared" si="30"/>
        <v>0</v>
      </c>
      <c r="BD570" s="307"/>
      <c r="BE570" s="307"/>
      <c r="BF570" s="308"/>
      <c r="BG570" s="309"/>
      <c r="BH570" s="310"/>
      <c r="BI570" s="310"/>
      <c r="BJ570" s="311"/>
      <c r="BK570" s="312">
        <f t="shared" si="31"/>
        <v>0</v>
      </c>
      <c r="BL570" s="313"/>
      <c r="BM570" s="313"/>
      <c r="BN570" s="313"/>
      <c r="BO570" s="313"/>
      <c r="BP570" s="314"/>
      <c r="BQ570" s="294"/>
      <c r="BR570" s="295"/>
      <c r="BS570" s="295"/>
      <c r="BT570" s="295"/>
      <c r="BU570" s="295"/>
      <c r="BV570" s="295"/>
      <c r="BW570" s="296"/>
      <c r="BX570" s="294"/>
      <c r="BY570" s="295"/>
      <c r="BZ570" s="295"/>
      <c r="CA570" s="295"/>
      <c r="CB570" s="295"/>
      <c r="CC570" s="296"/>
      <c r="CD570" s="294"/>
      <c r="CE570" s="295"/>
      <c r="CF570" s="295"/>
      <c r="CG570" s="295"/>
      <c r="CH570" s="295"/>
      <c r="CI570" s="296"/>
    </row>
    <row r="571" spans="1:87" ht="18" customHeight="1" x14ac:dyDescent="0.25">
      <c r="A571" s="75"/>
      <c r="B571" s="327"/>
      <c r="C571" s="328"/>
      <c r="D571" s="328"/>
      <c r="E571" s="328"/>
      <c r="F571" s="328"/>
      <c r="G571" s="328"/>
      <c r="H571" s="328"/>
      <c r="I571" s="328"/>
      <c r="J571" s="328"/>
      <c r="K571" s="328"/>
      <c r="L571" s="328"/>
      <c r="M571" s="328"/>
      <c r="N571" s="328"/>
      <c r="O571" s="328"/>
      <c r="P571" s="328"/>
      <c r="Q571" s="328"/>
      <c r="R571" s="328"/>
      <c r="S571" s="328"/>
      <c r="T571" s="328"/>
      <c r="U571" s="328"/>
      <c r="V571" s="328"/>
      <c r="W571" s="328"/>
      <c r="X571" s="328"/>
      <c r="Y571" s="329"/>
      <c r="Z571" s="336"/>
      <c r="AA571" s="337"/>
      <c r="AB571" s="337"/>
      <c r="AC571" s="337"/>
      <c r="AD571" s="338"/>
      <c r="AE571" s="336"/>
      <c r="AF571" s="337"/>
      <c r="AG571" s="337"/>
      <c r="AH571" s="337"/>
      <c r="AI571" s="337"/>
      <c r="AJ571" s="337"/>
      <c r="AK571" s="300"/>
      <c r="AL571" s="301"/>
      <c r="AM571" s="301"/>
      <c r="AN571" s="301"/>
      <c r="AO571" s="301"/>
      <c r="AP571" s="301"/>
      <c r="AQ571" s="301"/>
      <c r="AR571" s="301"/>
      <c r="AS571" s="301"/>
      <c r="AT571" s="301"/>
      <c r="AU571" s="301"/>
      <c r="AV571" s="301"/>
      <c r="AW571" s="301"/>
      <c r="AX571" s="302"/>
      <c r="AY571" s="407"/>
      <c r="AZ571" s="304"/>
      <c r="BA571" s="304"/>
      <c r="BB571" s="408"/>
      <c r="BC571" s="306">
        <f t="shared" si="30"/>
        <v>0</v>
      </c>
      <c r="BD571" s="307"/>
      <c r="BE571" s="307"/>
      <c r="BF571" s="308"/>
      <c r="BG571" s="309"/>
      <c r="BH571" s="310"/>
      <c r="BI571" s="310"/>
      <c r="BJ571" s="311"/>
      <c r="BK571" s="312">
        <f t="shared" si="31"/>
        <v>0</v>
      </c>
      <c r="BL571" s="313"/>
      <c r="BM571" s="313"/>
      <c r="BN571" s="313"/>
      <c r="BO571" s="313"/>
      <c r="BP571" s="314"/>
      <c r="BQ571" s="294"/>
      <c r="BR571" s="295"/>
      <c r="BS571" s="295"/>
      <c r="BT571" s="295"/>
      <c r="BU571" s="295"/>
      <c r="BV571" s="295"/>
      <c r="BW571" s="296"/>
      <c r="BX571" s="294"/>
      <c r="BY571" s="295"/>
      <c r="BZ571" s="295"/>
      <c r="CA571" s="295"/>
      <c r="CB571" s="295"/>
      <c r="CC571" s="296"/>
      <c r="CD571" s="294"/>
      <c r="CE571" s="295"/>
      <c r="CF571" s="295"/>
      <c r="CG571" s="295"/>
      <c r="CH571" s="295"/>
      <c r="CI571" s="296"/>
    </row>
    <row r="572" spans="1:87" ht="18" customHeight="1" x14ac:dyDescent="0.25">
      <c r="A572" s="75"/>
      <c r="B572" s="327"/>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9"/>
      <c r="Z572" s="336"/>
      <c r="AA572" s="337"/>
      <c r="AB572" s="337"/>
      <c r="AC572" s="337"/>
      <c r="AD572" s="338"/>
      <c r="AE572" s="336"/>
      <c r="AF572" s="337"/>
      <c r="AG572" s="337"/>
      <c r="AH572" s="337"/>
      <c r="AI572" s="337"/>
      <c r="AJ572" s="337"/>
      <c r="AK572" s="300"/>
      <c r="AL572" s="301"/>
      <c r="AM572" s="301"/>
      <c r="AN572" s="301"/>
      <c r="AO572" s="301"/>
      <c r="AP572" s="301"/>
      <c r="AQ572" s="301"/>
      <c r="AR572" s="301"/>
      <c r="AS572" s="301"/>
      <c r="AT572" s="301"/>
      <c r="AU572" s="301"/>
      <c r="AV572" s="301"/>
      <c r="AW572" s="301"/>
      <c r="AX572" s="302"/>
      <c r="AY572" s="407"/>
      <c r="AZ572" s="304"/>
      <c r="BA572" s="304"/>
      <c r="BB572" s="408"/>
      <c r="BC572" s="306">
        <f t="shared" si="30"/>
        <v>0</v>
      </c>
      <c r="BD572" s="307"/>
      <c r="BE572" s="307"/>
      <c r="BF572" s="308"/>
      <c r="BG572" s="309"/>
      <c r="BH572" s="310"/>
      <c r="BI572" s="310"/>
      <c r="BJ572" s="311"/>
      <c r="BK572" s="312">
        <f t="shared" si="31"/>
        <v>0</v>
      </c>
      <c r="BL572" s="313"/>
      <c r="BM572" s="313"/>
      <c r="BN572" s="313"/>
      <c r="BO572" s="313"/>
      <c r="BP572" s="314"/>
      <c r="BQ572" s="294"/>
      <c r="BR572" s="295"/>
      <c r="BS572" s="295"/>
      <c r="BT572" s="295"/>
      <c r="BU572" s="295"/>
      <c r="BV572" s="295"/>
      <c r="BW572" s="296"/>
      <c r="BX572" s="294"/>
      <c r="BY572" s="295"/>
      <c r="BZ572" s="295"/>
      <c r="CA572" s="295"/>
      <c r="CB572" s="295"/>
      <c r="CC572" s="296"/>
      <c r="CD572" s="294"/>
      <c r="CE572" s="295"/>
      <c r="CF572" s="295"/>
      <c r="CG572" s="295"/>
      <c r="CH572" s="295"/>
      <c r="CI572" s="296"/>
    </row>
    <row r="573" spans="1:87" ht="18" customHeight="1" x14ac:dyDescent="0.25">
      <c r="A573" s="75"/>
      <c r="B573" s="327"/>
      <c r="C573" s="328"/>
      <c r="D573" s="328"/>
      <c r="E573" s="328"/>
      <c r="F573" s="328"/>
      <c r="G573" s="328"/>
      <c r="H573" s="328"/>
      <c r="I573" s="328"/>
      <c r="J573" s="328"/>
      <c r="K573" s="328"/>
      <c r="L573" s="328"/>
      <c r="M573" s="328"/>
      <c r="N573" s="328"/>
      <c r="O573" s="328"/>
      <c r="P573" s="328"/>
      <c r="Q573" s="328"/>
      <c r="R573" s="328"/>
      <c r="S573" s="328"/>
      <c r="T573" s="328"/>
      <c r="U573" s="328"/>
      <c r="V573" s="328"/>
      <c r="W573" s="328"/>
      <c r="X573" s="328"/>
      <c r="Y573" s="329"/>
      <c r="Z573" s="336"/>
      <c r="AA573" s="337"/>
      <c r="AB573" s="337"/>
      <c r="AC573" s="337"/>
      <c r="AD573" s="338"/>
      <c r="AE573" s="336"/>
      <c r="AF573" s="337"/>
      <c r="AG573" s="337"/>
      <c r="AH573" s="337"/>
      <c r="AI573" s="337"/>
      <c r="AJ573" s="337"/>
      <c r="AK573" s="300"/>
      <c r="AL573" s="301"/>
      <c r="AM573" s="301"/>
      <c r="AN573" s="301"/>
      <c r="AO573" s="301"/>
      <c r="AP573" s="301"/>
      <c r="AQ573" s="301"/>
      <c r="AR573" s="301"/>
      <c r="AS573" s="301"/>
      <c r="AT573" s="301"/>
      <c r="AU573" s="301"/>
      <c r="AV573" s="301"/>
      <c r="AW573" s="301"/>
      <c r="AX573" s="302"/>
      <c r="AY573" s="407"/>
      <c r="AZ573" s="304"/>
      <c r="BA573" s="304"/>
      <c r="BB573" s="408"/>
      <c r="BC573" s="306">
        <f t="shared" si="30"/>
        <v>0</v>
      </c>
      <c r="BD573" s="307"/>
      <c r="BE573" s="307"/>
      <c r="BF573" s="308"/>
      <c r="BG573" s="309"/>
      <c r="BH573" s="310"/>
      <c r="BI573" s="310"/>
      <c r="BJ573" s="311"/>
      <c r="BK573" s="312">
        <f t="shared" si="31"/>
        <v>0</v>
      </c>
      <c r="BL573" s="313"/>
      <c r="BM573" s="313"/>
      <c r="BN573" s="313"/>
      <c r="BO573" s="313"/>
      <c r="BP573" s="314"/>
      <c r="BQ573" s="294"/>
      <c r="BR573" s="295"/>
      <c r="BS573" s="295"/>
      <c r="BT573" s="295"/>
      <c r="BU573" s="295"/>
      <c r="BV573" s="295"/>
      <c r="BW573" s="296"/>
      <c r="BX573" s="294"/>
      <c r="BY573" s="295"/>
      <c r="BZ573" s="295"/>
      <c r="CA573" s="295"/>
      <c r="CB573" s="295"/>
      <c r="CC573" s="296"/>
      <c r="CD573" s="294"/>
      <c r="CE573" s="295"/>
      <c r="CF573" s="295"/>
      <c r="CG573" s="295"/>
      <c r="CH573" s="295"/>
      <c r="CI573" s="296"/>
    </row>
    <row r="574" spans="1:87" ht="18" customHeight="1" x14ac:dyDescent="0.25">
      <c r="A574" s="75"/>
      <c r="B574" s="327"/>
      <c r="C574" s="328"/>
      <c r="D574" s="328"/>
      <c r="E574" s="328"/>
      <c r="F574" s="328"/>
      <c r="G574" s="328"/>
      <c r="H574" s="328"/>
      <c r="I574" s="328"/>
      <c r="J574" s="328"/>
      <c r="K574" s="328"/>
      <c r="L574" s="328"/>
      <c r="M574" s="328"/>
      <c r="N574" s="328"/>
      <c r="O574" s="328"/>
      <c r="P574" s="328"/>
      <c r="Q574" s="328"/>
      <c r="R574" s="328"/>
      <c r="S574" s="328"/>
      <c r="T574" s="328"/>
      <c r="U574" s="328"/>
      <c r="V574" s="328"/>
      <c r="W574" s="328"/>
      <c r="X574" s="328"/>
      <c r="Y574" s="329"/>
      <c r="Z574" s="336"/>
      <c r="AA574" s="337"/>
      <c r="AB574" s="337"/>
      <c r="AC574" s="337"/>
      <c r="AD574" s="338"/>
      <c r="AE574" s="336"/>
      <c r="AF574" s="337"/>
      <c r="AG574" s="337"/>
      <c r="AH574" s="337"/>
      <c r="AI574" s="337"/>
      <c r="AJ574" s="337"/>
      <c r="AK574" s="300"/>
      <c r="AL574" s="301"/>
      <c r="AM574" s="301"/>
      <c r="AN574" s="301"/>
      <c r="AO574" s="301"/>
      <c r="AP574" s="301"/>
      <c r="AQ574" s="301"/>
      <c r="AR574" s="301"/>
      <c r="AS574" s="301"/>
      <c r="AT574" s="301"/>
      <c r="AU574" s="301"/>
      <c r="AV574" s="301"/>
      <c r="AW574" s="301"/>
      <c r="AX574" s="302"/>
      <c r="AY574" s="407"/>
      <c r="AZ574" s="304"/>
      <c r="BA574" s="304"/>
      <c r="BB574" s="408"/>
      <c r="BC574" s="306">
        <f t="shared" si="30"/>
        <v>0</v>
      </c>
      <c r="BD574" s="307"/>
      <c r="BE574" s="307"/>
      <c r="BF574" s="308"/>
      <c r="BG574" s="309"/>
      <c r="BH574" s="310"/>
      <c r="BI574" s="310"/>
      <c r="BJ574" s="311"/>
      <c r="BK574" s="312">
        <f t="shared" si="31"/>
        <v>0</v>
      </c>
      <c r="BL574" s="313"/>
      <c r="BM574" s="313"/>
      <c r="BN574" s="313"/>
      <c r="BO574" s="313"/>
      <c r="BP574" s="314"/>
      <c r="BQ574" s="294"/>
      <c r="BR574" s="295"/>
      <c r="BS574" s="295"/>
      <c r="BT574" s="295"/>
      <c r="BU574" s="295"/>
      <c r="BV574" s="295"/>
      <c r="BW574" s="296"/>
      <c r="BX574" s="294"/>
      <c r="BY574" s="295"/>
      <c r="BZ574" s="295"/>
      <c r="CA574" s="295"/>
      <c r="CB574" s="295"/>
      <c r="CC574" s="296"/>
      <c r="CD574" s="294"/>
      <c r="CE574" s="295"/>
      <c r="CF574" s="295"/>
      <c r="CG574" s="295"/>
      <c r="CH574" s="295"/>
      <c r="CI574" s="296"/>
    </row>
    <row r="575" spans="1:87" ht="18" customHeight="1" x14ac:dyDescent="0.25">
      <c r="A575" s="75"/>
      <c r="B575" s="327"/>
      <c r="C575" s="328"/>
      <c r="D575" s="328"/>
      <c r="E575" s="328"/>
      <c r="F575" s="328"/>
      <c r="G575" s="328"/>
      <c r="H575" s="328"/>
      <c r="I575" s="328"/>
      <c r="J575" s="328"/>
      <c r="K575" s="328"/>
      <c r="L575" s="328"/>
      <c r="M575" s="328"/>
      <c r="N575" s="328"/>
      <c r="O575" s="328"/>
      <c r="P575" s="328"/>
      <c r="Q575" s="328"/>
      <c r="R575" s="328"/>
      <c r="S575" s="328"/>
      <c r="T575" s="328"/>
      <c r="U575" s="328"/>
      <c r="V575" s="328"/>
      <c r="W575" s="328"/>
      <c r="X575" s="328"/>
      <c r="Y575" s="329"/>
      <c r="Z575" s="336"/>
      <c r="AA575" s="337"/>
      <c r="AB575" s="337"/>
      <c r="AC575" s="337"/>
      <c r="AD575" s="338"/>
      <c r="AE575" s="336"/>
      <c r="AF575" s="337"/>
      <c r="AG575" s="337"/>
      <c r="AH575" s="337"/>
      <c r="AI575" s="337"/>
      <c r="AJ575" s="337"/>
      <c r="AK575" s="300"/>
      <c r="AL575" s="301"/>
      <c r="AM575" s="301"/>
      <c r="AN575" s="301"/>
      <c r="AO575" s="301"/>
      <c r="AP575" s="301"/>
      <c r="AQ575" s="301"/>
      <c r="AR575" s="301"/>
      <c r="AS575" s="301"/>
      <c r="AT575" s="301"/>
      <c r="AU575" s="301"/>
      <c r="AV575" s="301"/>
      <c r="AW575" s="301"/>
      <c r="AX575" s="302"/>
      <c r="AY575" s="407"/>
      <c r="AZ575" s="304"/>
      <c r="BA575" s="304"/>
      <c r="BB575" s="408"/>
      <c r="BC575" s="306">
        <f t="shared" si="30"/>
        <v>0</v>
      </c>
      <c r="BD575" s="307"/>
      <c r="BE575" s="307"/>
      <c r="BF575" s="308"/>
      <c r="BG575" s="309"/>
      <c r="BH575" s="310"/>
      <c r="BI575" s="310"/>
      <c r="BJ575" s="311"/>
      <c r="BK575" s="312">
        <f t="shared" si="31"/>
        <v>0</v>
      </c>
      <c r="BL575" s="313"/>
      <c r="BM575" s="313"/>
      <c r="BN575" s="313"/>
      <c r="BO575" s="313"/>
      <c r="BP575" s="314"/>
      <c r="BQ575" s="294"/>
      <c r="BR575" s="295"/>
      <c r="BS575" s="295"/>
      <c r="BT575" s="295"/>
      <c r="BU575" s="295"/>
      <c r="BV575" s="295"/>
      <c r="BW575" s="296"/>
      <c r="BX575" s="294"/>
      <c r="BY575" s="295"/>
      <c r="BZ575" s="295"/>
      <c r="CA575" s="295"/>
      <c r="CB575" s="295"/>
      <c r="CC575" s="296"/>
      <c r="CD575" s="294"/>
      <c r="CE575" s="295"/>
      <c r="CF575" s="295"/>
      <c r="CG575" s="295"/>
      <c r="CH575" s="295"/>
      <c r="CI575" s="296"/>
    </row>
    <row r="576" spans="1:87" ht="18" customHeight="1" x14ac:dyDescent="0.25">
      <c r="A576" s="75"/>
      <c r="B576" s="327"/>
      <c r="C576" s="328"/>
      <c r="D576" s="328"/>
      <c r="E576" s="328"/>
      <c r="F576" s="328"/>
      <c r="G576" s="328"/>
      <c r="H576" s="328"/>
      <c r="I576" s="328"/>
      <c r="J576" s="328"/>
      <c r="K576" s="328"/>
      <c r="L576" s="328"/>
      <c r="M576" s="328"/>
      <c r="N576" s="328"/>
      <c r="O576" s="328"/>
      <c r="P576" s="328"/>
      <c r="Q576" s="328"/>
      <c r="R576" s="328"/>
      <c r="S576" s="328"/>
      <c r="T576" s="328"/>
      <c r="U576" s="328"/>
      <c r="V576" s="328"/>
      <c r="W576" s="328"/>
      <c r="X576" s="328"/>
      <c r="Y576" s="329"/>
      <c r="Z576" s="336"/>
      <c r="AA576" s="337"/>
      <c r="AB576" s="337"/>
      <c r="AC576" s="337"/>
      <c r="AD576" s="338"/>
      <c r="AE576" s="336"/>
      <c r="AF576" s="337"/>
      <c r="AG576" s="337"/>
      <c r="AH576" s="337"/>
      <c r="AI576" s="337"/>
      <c r="AJ576" s="337"/>
      <c r="AK576" s="300"/>
      <c r="AL576" s="301"/>
      <c r="AM576" s="301"/>
      <c r="AN576" s="301"/>
      <c r="AO576" s="301"/>
      <c r="AP576" s="301"/>
      <c r="AQ576" s="301"/>
      <c r="AR576" s="301"/>
      <c r="AS576" s="301"/>
      <c r="AT576" s="301"/>
      <c r="AU576" s="301"/>
      <c r="AV576" s="301"/>
      <c r="AW576" s="301"/>
      <c r="AX576" s="302"/>
      <c r="AY576" s="407"/>
      <c r="AZ576" s="304"/>
      <c r="BA576" s="304"/>
      <c r="BB576" s="408"/>
      <c r="BC576" s="306">
        <f t="shared" si="30"/>
        <v>0</v>
      </c>
      <c r="BD576" s="307"/>
      <c r="BE576" s="307"/>
      <c r="BF576" s="308"/>
      <c r="BG576" s="309"/>
      <c r="BH576" s="310"/>
      <c r="BI576" s="310"/>
      <c r="BJ576" s="311"/>
      <c r="BK576" s="312">
        <f t="shared" si="31"/>
        <v>0</v>
      </c>
      <c r="BL576" s="313"/>
      <c r="BM576" s="313"/>
      <c r="BN576" s="313"/>
      <c r="BO576" s="313"/>
      <c r="BP576" s="314"/>
      <c r="BQ576" s="294"/>
      <c r="BR576" s="295"/>
      <c r="BS576" s="295"/>
      <c r="BT576" s="295"/>
      <c r="BU576" s="295"/>
      <c r="BV576" s="295"/>
      <c r="BW576" s="296"/>
      <c r="BX576" s="294"/>
      <c r="BY576" s="295"/>
      <c r="BZ576" s="295"/>
      <c r="CA576" s="295"/>
      <c r="CB576" s="295"/>
      <c r="CC576" s="296"/>
      <c r="CD576" s="294"/>
      <c r="CE576" s="295"/>
      <c r="CF576" s="295"/>
      <c r="CG576" s="295"/>
      <c r="CH576" s="295"/>
      <c r="CI576" s="296"/>
    </row>
    <row r="577" spans="1:87" ht="18" customHeight="1" x14ac:dyDescent="0.25">
      <c r="A577" s="75"/>
      <c r="B577" s="327"/>
      <c r="C577" s="328"/>
      <c r="D577" s="328"/>
      <c r="E577" s="328"/>
      <c r="F577" s="328"/>
      <c r="G577" s="328"/>
      <c r="H577" s="328"/>
      <c r="I577" s="328"/>
      <c r="J577" s="328"/>
      <c r="K577" s="328"/>
      <c r="L577" s="328"/>
      <c r="M577" s="328"/>
      <c r="N577" s="328"/>
      <c r="O577" s="328"/>
      <c r="P577" s="328"/>
      <c r="Q577" s="328"/>
      <c r="R577" s="328"/>
      <c r="S577" s="328"/>
      <c r="T577" s="328"/>
      <c r="U577" s="328"/>
      <c r="V577" s="328"/>
      <c r="W577" s="328"/>
      <c r="X577" s="328"/>
      <c r="Y577" s="329"/>
      <c r="Z577" s="336"/>
      <c r="AA577" s="337"/>
      <c r="AB577" s="337"/>
      <c r="AC577" s="337"/>
      <c r="AD577" s="338"/>
      <c r="AE577" s="336"/>
      <c r="AF577" s="337"/>
      <c r="AG577" s="337"/>
      <c r="AH577" s="337"/>
      <c r="AI577" s="337"/>
      <c r="AJ577" s="337"/>
      <c r="AK577" s="300"/>
      <c r="AL577" s="301"/>
      <c r="AM577" s="301"/>
      <c r="AN577" s="301"/>
      <c r="AO577" s="301"/>
      <c r="AP577" s="301"/>
      <c r="AQ577" s="301"/>
      <c r="AR577" s="301"/>
      <c r="AS577" s="301"/>
      <c r="AT577" s="301"/>
      <c r="AU577" s="301"/>
      <c r="AV577" s="301"/>
      <c r="AW577" s="301"/>
      <c r="AX577" s="302"/>
      <c r="AY577" s="407"/>
      <c r="AZ577" s="304"/>
      <c r="BA577" s="304"/>
      <c r="BB577" s="408"/>
      <c r="BC577" s="306">
        <f t="shared" si="30"/>
        <v>0</v>
      </c>
      <c r="BD577" s="307"/>
      <c r="BE577" s="307"/>
      <c r="BF577" s="308"/>
      <c r="BG577" s="309"/>
      <c r="BH577" s="310"/>
      <c r="BI577" s="310"/>
      <c r="BJ577" s="311"/>
      <c r="BK577" s="312">
        <f t="shared" si="31"/>
        <v>0</v>
      </c>
      <c r="BL577" s="313"/>
      <c r="BM577" s="313"/>
      <c r="BN577" s="313"/>
      <c r="BO577" s="313"/>
      <c r="BP577" s="314"/>
      <c r="BQ577" s="294"/>
      <c r="BR577" s="295"/>
      <c r="BS577" s="295"/>
      <c r="BT577" s="295"/>
      <c r="BU577" s="295"/>
      <c r="BV577" s="295"/>
      <c r="BW577" s="296"/>
      <c r="BX577" s="294"/>
      <c r="BY577" s="295"/>
      <c r="BZ577" s="295"/>
      <c r="CA577" s="295"/>
      <c r="CB577" s="295"/>
      <c r="CC577" s="296"/>
      <c r="CD577" s="294"/>
      <c r="CE577" s="295"/>
      <c r="CF577" s="295"/>
      <c r="CG577" s="295"/>
      <c r="CH577" s="295"/>
      <c r="CI577" s="296"/>
    </row>
    <row r="578" spans="1:87" ht="18" customHeight="1" x14ac:dyDescent="0.25">
      <c r="A578" s="75"/>
      <c r="B578" s="327"/>
      <c r="C578" s="328"/>
      <c r="D578" s="328"/>
      <c r="E578" s="328"/>
      <c r="F578" s="328"/>
      <c r="G578" s="328"/>
      <c r="H578" s="328"/>
      <c r="I578" s="328"/>
      <c r="J578" s="328"/>
      <c r="K578" s="328"/>
      <c r="L578" s="328"/>
      <c r="M578" s="328"/>
      <c r="N578" s="328"/>
      <c r="O578" s="328"/>
      <c r="P578" s="328"/>
      <c r="Q578" s="328"/>
      <c r="R578" s="328"/>
      <c r="S578" s="328"/>
      <c r="T578" s="328"/>
      <c r="U578" s="328"/>
      <c r="V578" s="328"/>
      <c r="W578" s="328"/>
      <c r="X578" s="328"/>
      <c r="Y578" s="329"/>
      <c r="Z578" s="336"/>
      <c r="AA578" s="337"/>
      <c r="AB578" s="337"/>
      <c r="AC578" s="337"/>
      <c r="AD578" s="338"/>
      <c r="AE578" s="336"/>
      <c r="AF578" s="337"/>
      <c r="AG578" s="337"/>
      <c r="AH578" s="337"/>
      <c r="AI578" s="337"/>
      <c r="AJ578" s="337"/>
      <c r="AK578" s="300"/>
      <c r="AL578" s="301"/>
      <c r="AM578" s="301"/>
      <c r="AN578" s="301"/>
      <c r="AO578" s="301"/>
      <c r="AP578" s="301"/>
      <c r="AQ578" s="301"/>
      <c r="AR578" s="301"/>
      <c r="AS578" s="301"/>
      <c r="AT578" s="301"/>
      <c r="AU578" s="301"/>
      <c r="AV578" s="301"/>
      <c r="AW578" s="301"/>
      <c r="AX578" s="302"/>
      <c r="AY578" s="407"/>
      <c r="AZ578" s="304"/>
      <c r="BA578" s="304"/>
      <c r="BB578" s="408"/>
      <c r="BC578" s="306">
        <f t="shared" si="30"/>
        <v>0</v>
      </c>
      <c r="BD578" s="307"/>
      <c r="BE578" s="307"/>
      <c r="BF578" s="308"/>
      <c r="BG578" s="309"/>
      <c r="BH578" s="310"/>
      <c r="BI578" s="310"/>
      <c r="BJ578" s="311"/>
      <c r="BK578" s="312">
        <f t="shared" si="31"/>
        <v>0</v>
      </c>
      <c r="BL578" s="313"/>
      <c r="BM578" s="313"/>
      <c r="BN578" s="313"/>
      <c r="BO578" s="313"/>
      <c r="BP578" s="314"/>
      <c r="BQ578" s="294"/>
      <c r="BR578" s="295"/>
      <c r="BS578" s="295"/>
      <c r="BT578" s="295"/>
      <c r="BU578" s="295"/>
      <c r="BV578" s="295"/>
      <c r="BW578" s="296"/>
      <c r="BX578" s="294"/>
      <c r="BY578" s="295"/>
      <c r="BZ578" s="295"/>
      <c r="CA578" s="295"/>
      <c r="CB578" s="295"/>
      <c r="CC578" s="296"/>
      <c r="CD578" s="294"/>
      <c r="CE578" s="295"/>
      <c r="CF578" s="295"/>
      <c r="CG578" s="295"/>
      <c r="CH578" s="295"/>
      <c r="CI578" s="296"/>
    </row>
    <row r="579" spans="1:87" ht="18" customHeight="1" x14ac:dyDescent="0.25">
      <c r="A579" s="75"/>
      <c r="B579" s="327"/>
      <c r="C579" s="328"/>
      <c r="D579" s="328"/>
      <c r="E579" s="328"/>
      <c r="F579" s="328"/>
      <c r="G579" s="328"/>
      <c r="H579" s="328"/>
      <c r="I579" s="328"/>
      <c r="J579" s="328"/>
      <c r="K579" s="328"/>
      <c r="L579" s="328"/>
      <c r="M579" s="328"/>
      <c r="N579" s="328"/>
      <c r="O579" s="328"/>
      <c r="P579" s="328"/>
      <c r="Q579" s="328"/>
      <c r="R579" s="328"/>
      <c r="S579" s="328"/>
      <c r="T579" s="328"/>
      <c r="U579" s="328"/>
      <c r="V579" s="328"/>
      <c r="W579" s="328"/>
      <c r="X579" s="328"/>
      <c r="Y579" s="329"/>
      <c r="Z579" s="336"/>
      <c r="AA579" s="337"/>
      <c r="AB579" s="337"/>
      <c r="AC579" s="337"/>
      <c r="AD579" s="338"/>
      <c r="AE579" s="336"/>
      <c r="AF579" s="337"/>
      <c r="AG579" s="337"/>
      <c r="AH579" s="337"/>
      <c r="AI579" s="337"/>
      <c r="AJ579" s="337"/>
      <c r="AK579" s="300"/>
      <c r="AL579" s="301"/>
      <c r="AM579" s="301"/>
      <c r="AN579" s="301"/>
      <c r="AO579" s="301"/>
      <c r="AP579" s="301"/>
      <c r="AQ579" s="301"/>
      <c r="AR579" s="301"/>
      <c r="AS579" s="301"/>
      <c r="AT579" s="301"/>
      <c r="AU579" s="301"/>
      <c r="AV579" s="301"/>
      <c r="AW579" s="301"/>
      <c r="AX579" s="302"/>
      <c r="AY579" s="407"/>
      <c r="AZ579" s="304"/>
      <c r="BA579" s="304"/>
      <c r="BB579" s="408"/>
      <c r="BC579" s="306">
        <f t="shared" si="30"/>
        <v>0</v>
      </c>
      <c r="BD579" s="307"/>
      <c r="BE579" s="307"/>
      <c r="BF579" s="308"/>
      <c r="BG579" s="309"/>
      <c r="BH579" s="310"/>
      <c r="BI579" s="310"/>
      <c r="BJ579" s="311"/>
      <c r="BK579" s="312">
        <f t="shared" si="31"/>
        <v>0</v>
      </c>
      <c r="BL579" s="313"/>
      <c r="BM579" s="313"/>
      <c r="BN579" s="313"/>
      <c r="BO579" s="313"/>
      <c r="BP579" s="314"/>
      <c r="BQ579" s="294"/>
      <c r="BR579" s="295"/>
      <c r="BS579" s="295"/>
      <c r="BT579" s="295"/>
      <c r="BU579" s="295"/>
      <c r="BV579" s="295"/>
      <c r="BW579" s="296"/>
      <c r="BX579" s="294"/>
      <c r="BY579" s="295"/>
      <c r="BZ579" s="295"/>
      <c r="CA579" s="295"/>
      <c r="CB579" s="295"/>
      <c r="CC579" s="296"/>
      <c r="CD579" s="294"/>
      <c r="CE579" s="295"/>
      <c r="CF579" s="295"/>
      <c r="CG579" s="295"/>
      <c r="CH579" s="295"/>
      <c r="CI579" s="296"/>
    </row>
    <row r="580" spans="1:87" ht="18" customHeight="1" x14ac:dyDescent="0.25">
      <c r="A580" s="75"/>
      <c r="B580" s="327"/>
      <c r="C580" s="328"/>
      <c r="D580" s="328"/>
      <c r="E580" s="328"/>
      <c r="F580" s="328"/>
      <c r="G580" s="328"/>
      <c r="H580" s="328"/>
      <c r="I580" s="328"/>
      <c r="J580" s="328"/>
      <c r="K580" s="328"/>
      <c r="L580" s="328"/>
      <c r="M580" s="328"/>
      <c r="N580" s="328"/>
      <c r="O580" s="328"/>
      <c r="P580" s="328"/>
      <c r="Q580" s="328"/>
      <c r="R580" s="328"/>
      <c r="S580" s="328"/>
      <c r="T580" s="328"/>
      <c r="U580" s="328"/>
      <c r="V580" s="328"/>
      <c r="W580" s="328"/>
      <c r="X580" s="328"/>
      <c r="Y580" s="329"/>
      <c r="Z580" s="336"/>
      <c r="AA580" s="337"/>
      <c r="AB580" s="337"/>
      <c r="AC580" s="337"/>
      <c r="AD580" s="338"/>
      <c r="AE580" s="336"/>
      <c r="AF580" s="337"/>
      <c r="AG580" s="337"/>
      <c r="AH580" s="337"/>
      <c r="AI580" s="337"/>
      <c r="AJ580" s="337"/>
      <c r="AK580" s="300"/>
      <c r="AL580" s="301"/>
      <c r="AM580" s="301"/>
      <c r="AN580" s="301"/>
      <c r="AO580" s="301"/>
      <c r="AP580" s="301"/>
      <c r="AQ580" s="301"/>
      <c r="AR580" s="301"/>
      <c r="AS580" s="301"/>
      <c r="AT580" s="301"/>
      <c r="AU580" s="301"/>
      <c r="AV580" s="301"/>
      <c r="AW580" s="301"/>
      <c r="AX580" s="302"/>
      <c r="AY580" s="407"/>
      <c r="AZ580" s="304"/>
      <c r="BA580" s="304"/>
      <c r="BB580" s="408"/>
      <c r="BC580" s="306">
        <f t="shared" si="30"/>
        <v>0</v>
      </c>
      <c r="BD580" s="307"/>
      <c r="BE580" s="307"/>
      <c r="BF580" s="308"/>
      <c r="BG580" s="309"/>
      <c r="BH580" s="310"/>
      <c r="BI580" s="310"/>
      <c r="BJ580" s="311"/>
      <c r="BK580" s="312">
        <f t="shared" si="31"/>
        <v>0</v>
      </c>
      <c r="BL580" s="313"/>
      <c r="BM580" s="313"/>
      <c r="BN580" s="313"/>
      <c r="BO580" s="313"/>
      <c r="BP580" s="314"/>
      <c r="BQ580" s="294"/>
      <c r="BR580" s="295"/>
      <c r="BS580" s="295"/>
      <c r="BT580" s="295"/>
      <c r="BU580" s="295"/>
      <c r="BV580" s="295"/>
      <c r="BW580" s="296"/>
      <c r="BX580" s="294"/>
      <c r="BY580" s="295"/>
      <c r="BZ580" s="295"/>
      <c r="CA580" s="295"/>
      <c r="CB580" s="295"/>
      <c r="CC580" s="296"/>
      <c r="CD580" s="294"/>
      <c r="CE580" s="295"/>
      <c r="CF580" s="295"/>
      <c r="CG580" s="295"/>
      <c r="CH580" s="295"/>
      <c r="CI580" s="296"/>
    </row>
    <row r="581" spans="1:87" ht="18" customHeight="1" x14ac:dyDescent="0.25">
      <c r="A581" s="75"/>
      <c r="B581" s="327"/>
      <c r="C581" s="328"/>
      <c r="D581" s="328"/>
      <c r="E581" s="328"/>
      <c r="F581" s="328"/>
      <c r="G581" s="328"/>
      <c r="H581" s="328"/>
      <c r="I581" s="328"/>
      <c r="J581" s="328"/>
      <c r="K581" s="328"/>
      <c r="L581" s="328"/>
      <c r="M581" s="328"/>
      <c r="N581" s="328"/>
      <c r="O581" s="328"/>
      <c r="P581" s="328"/>
      <c r="Q581" s="328"/>
      <c r="R581" s="328"/>
      <c r="S581" s="328"/>
      <c r="T581" s="328"/>
      <c r="U581" s="328"/>
      <c r="V581" s="328"/>
      <c r="W581" s="328"/>
      <c r="X581" s="328"/>
      <c r="Y581" s="329"/>
      <c r="Z581" s="336"/>
      <c r="AA581" s="337"/>
      <c r="AB581" s="337"/>
      <c r="AC581" s="337"/>
      <c r="AD581" s="338"/>
      <c r="AE581" s="336"/>
      <c r="AF581" s="337"/>
      <c r="AG581" s="337"/>
      <c r="AH581" s="337"/>
      <c r="AI581" s="337"/>
      <c r="AJ581" s="337"/>
      <c r="AK581" s="300"/>
      <c r="AL581" s="301"/>
      <c r="AM581" s="301"/>
      <c r="AN581" s="301"/>
      <c r="AO581" s="301"/>
      <c r="AP581" s="301"/>
      <c r="AQ581" s="301"/>
      <c r="AR581" s="301"/>
      <c r="AS581" s="301"/>
      <c r="AT581" s="301"/>
      <c r="AU581" s="301"/>
      <c r="AV581" s="301"/>
      <c r="AW581" s="301"/>
      <c r="AX581" s="302"/>
      <c r="AY581" s="407"/>
      <c r="AZ581" s="304"/>
      <c r="BA581" s="304"/>
      <c r="BB581" s="408"/>
      <c r="BC581" s="306">
        <f t="shared" si="30"/>
        <v>0</v>
      </c>
      <c r="BD581" s="307"/>
      <c r="BE581" s="307"/>
      <c r="BF581" s="308"/>
      <c r="BG581" s="309"/>
      <c r="BH581" s="310"/>
      <c r="BI581" s="310"/>
      <c r="BJ581" s="311"/>
      <c r="BK581" s="312">
        <f t="shared" si="31"/>
        <v>0</v>
      </c>
      <c r="BL581" s="313"/>
      <c r="BM581" s="313"/>
      <c r="BN581" s="313"/>
      <c r="BO581" s="313"/>
      <c r="BP581" s="314"/>
      <c r="BQ581" s="294"/>
      <c r="BR581" s="295"/>
      <c r="BS581" s="295"/>
      <c r="BT581" s="295"/>
      <c r="BU581" s="295"/>
      <c r="BV581" s="295"/>
      <c r="BW581" s="296"/>
      <c r="BX581" s="294"/>
      <c r="BY581" s="295"/>
      <c r="BZ581" s="295"/>
      <c r="CA581" s="295"/>
      <c r="CB581" s="295"/>
      <c r="CC581" s="296"/>
      <c r="CD581" s="294"/>
      <c r="CE581" s="295"/>
      <c r="CF581" s="295"/>
      <c r="CG581" s="295"/>
      <c r="CH581" s="295"/>
      <c r="CI581" s="296"/>
    </row>
    <row r="582" spans="1:87" ht="18" customHeight="1" x14ac:dyDescent="0.25">
      <c r="A582" s="75"/>
      <c r="B582" s="327"/>
      <c r="C582" s="328"/>
      <c r="D582" s="328"/>
      <c r="E582" s="328"/>
      <c r="F582" s="328"/>
      <c r="G582" s="328"/>
      <c r="H582" s="328"/>
      <c r="I582" s="328"/>
      <c r="J582" s="328"/>
      <c r="K582" s="328"/>
      <c r="L582" s="328"/>
      <c r="M582" s="328"/>
      <c r="N582" s="328"/>
      <c r="O582" s="328"/>
      <c r="P582" s="328"/>
      <c r="Q582" s="328"/>
      <c r="R582" s="328"/>
      <c r="S582" s="328"/>
      <c r="T582" s="328"/>
      <c r="U582" s="328"/>
      <c r="V582" s="328"/>
      <c r="W582" s="328"/>
      <c r="X582" s="328"/>
      <c r="Y582" s="329"/>
      <c r="Z582" s="336"/>
      <c r="AA582" s="337"/>
      <c r="AB582" s="337"/>
      <c r="AC582" s="337"/>
      <c r="AD582" s="338"/>
      <c r="AE582" s="336"/>
      <c r="AF582" s="337"/>
      <c r="AG582" s="337"/>
      <c r="AH582" s="337"/>
      <c r="AI582" s="337"/>
      <c r="AJ582" s="337"/>
      <c r="AK582" s="300"/>
      <c r="AL582" s="301"/>
      <c r="AM582" s="301"/>
      <c r="AN582" s="301"/>
      <c r="AO582" s="301"/>
      <c r="AP582" s="301"/>
      <c r="AQ582" s="301"/>
      <c r="AR582" s="301"/>
      <c r="AS582" s="301"/>
      <c r="AT582" s="301"/>
      <c r="AU582" s="301"/>
      <c r="AV582" s="301"/>
      <c r="AW582" s="301"/>
      <c r="AX582" s="302"/>
      <c r="AY582" s="407"/>
      <c r="AZ582" s="304"/>
      <c r="BA582" s="304"/>
      <c r="BB582" s="408"/>
      <c r="BC582" s="306">
        <f t="shared" si="30"/>
        <v>0</v>
      </c>
      <c r="BD582" s="307"/>
      <c r="BE582" s="307"/>
      <c r="BF582" s="308"/>
      <c r="BG582" s="309"/>
      <c r="BH582" s="310"/>
      <c r="BI582" s="310"/>
      <c r="BJ582" s="311"/>
      <c r="BK582" s="312">
        <f t="shared" si="31"/>
        <v>0</v>
      </c>
      <c r="BL582" s="313"/>
      <c r="BM582" s="313"/>
      <c r="BN582" s="313"/>
      <c r="BO582" s="313"/>
      <c r="BP582" s="314"/>
      <c r="BQ582" s="294"/>
      <c r="BR582" s="295"/>
      <c r="BS582" s="295"/>
      <c r="BT582" s="295"/>
      <c r="BU582" s="295"/>
      <c r="BV582" s="295"/>
      <c r="BW582" s="296"/>
      <c r="BX582" s="294"/>
      <c r="BY582" s="295"/>
      <c r="BZ582" s="295"/>
      <c r="CA582" s="295"/>
      <c r="CB582" s="295"/>
      <c r="CC582" s="296"/>
      <c r="CD582" s="294"/>
      <c r="CE582" s="295"/>
      <c r="CF582" s="295"/>
      <c r="CG582" s="295"/>
      <c r="CH582" s="295"/>
      <c r="CI582" s="296"/>
    </row>
    <row r="583" spans="1:87" ht="18" customHeight="1" x14ac:dyDescent="0.25">
      <c r="A583" s="75"/>
      <c r="B583" s="327"/>
      <c r="C583" s="328"/>
      <c r="D583" s="328"/>
      <c r="E583" s="328"/>
      <c r="F583" s="328"/>
      <c r="G583" s="328"/>
      <c r="H583" s="328"/>
      <c r="I583" s="328"/>
      <c r="J583" s="328"/>
      <c r="K583" s="328"/>
      <c r="L583" s="328"/>
      <c r="M583" s="328"/>
      <c r="N583" s="328"/>
      <c r="O583" s="328"/>
      <c r="P583" s="328"/>
      <c r="Q583" s="328"/>
      <c r="R583" s="328"/>
      <c r="S583" s="328"/>
      <c r="T583" s="328"/>
      <c r="U583" s="328"/>
      <c r="V583" s="328"/>
      <c r="W583" s="328"/>
      <c r="X583" s="328"/>
      <c r="Y583" s="329"/>
      <c r="Z583" s="336"/>
      <c r="AA583" s="337"/>
      <c r="AB583" s="337"/>
      <c r="AC583" s="337"/>
      <c r="AD583" s="338"/>
      <c r="AE583" s="336"/>
      <c r="AF583" s="337"/>
      <c r="AG583" s="337"/>
      <c r="AH583" s="337"/>
      <c r="AI583" s="337"/>
      <c r="AJ583" s="337"/>
      <c r="AK583" s="300"/>
      <c r="AL583" s="301"/>
      <c r="AM583" s="301"/>
      <c r="AN583" s="301"/>
      <c r="AO583" s="301"/>
      <c r="AP583" s="301"/>
      <c r="AQ583" s="301"/>
      <c r="AR583" s="301"/>
      <c r="AS583" s="301"/>
      <c r="AT583" s="301"/>
      <c r="AU583" s="301"/>
      <c r="AV583" s="301"/>
      <c r="AW583" s="301"/>
      <c r="AX583" s="302"/>
      <c r="AY583" s="407"/>
      <c r="AZ583" s="304"/>
      <c r="BA583" s="304"/>
      <c r="BB583" s="408"/>
      <c r="BC583" s="306">
        <f t="shared" si="30"/>
        <v>0</v>
      </c>
      <c r="BD583" s="307"/>
      <c r="BE583" s="307"/>
      <c r="BF583" s="308"/>
      <c r="BG583" s="309"/>
      <c r="BH583" s="310"/>
      <c r="BI583" s="310"/>
      <c r="BJ583" s="311"/>
      <c r="BK583" s="312">
        <f t="shared" si="31"/>
        <v>0</v>
      </c>
      <c r="BL583" s="313"/>
      <c r="BM583" s="313"/>
      <c r="BN583" s="313"/>
      <c r="BO583" s="313"/>
      <c r="BP583" s="314"/>
      <c r="BQ583" s="294"/>
      <c r="BR583" s="295"/>
      <c r="BS583" s="295"/>
      <c r="BT583" s="295"/>
      <c r="BU583" s="295"/>
      <c r="BV583" s="295"/>
      <c r="BW583" s="296"/>
      <c r="BX583" s="294"/>
      <c r="BY583" s="295"/>
      <c r="BZ583" s="295"/>
      <c r="CA583" s="295"/>
      <c r="CB583" s="295"/>
      <c r="CC583" s="296"/>
      <c r="CD583" s="294"/>
      <c r="CE583" s="295"/>
      <c r="CF583" s="295"/>
      <c r="CG583" s="295"/>
      <c r="CH583" s="295"/>
      <c r="CI583" s="296"/>
    </row>
    <row r="584" spans="1:87" ht="18" customHeight="1" x14ac:dyDescent="0.25">
      <c r="A584" s="75"/>
      <c r="B584" s="327"/>
      <c r="C584" s="328"/>
      <c r="D584" s="328"/>
      <c r="E584" s="328"/>
      <c r="F584" s="328"/>
      <c r="G584" s="328"/>
      <c r="H584" s="328"/>
      <c r="I584" s="328"/>
      <c r="J584" s="328"/>
      <c r="K584" s="328"/>
      <c r="L584" s="328"/>
      <c r="M584" s="328"/>
      <c r="N584" s="328"/>
      <c r="O584" s="328"/>
      <c r="P584" s="328"/>
      <c r="Q584" s="328"/>
      <c r="R584" s="328"/>
      <c r="S584" s="328"/>
      <c r="T584" s="328"/>
      <c r="U584" s="328"/>
      <c r="V584" s="328"/>
      <c r="W584" s="328"/>
      <c r="X584" s="328"/>
      <c r="Y584" s="329"/>
      <c r="Z584" s="336"/>
      <c r="AA584" s="337"/>
      <c r="AB584" s="337"/>
      <c r="AC584" s="337"/>
      <c r="AD584" s="338"/>
      <c r="AE584" s="336"/>
      <c r="AF584" s="337"/>
      <c r="AG584" s="337"/>
      <c r="AH584" s="337"/>
      <c r="AI584" s="337"/>
      <c r="AJ584" s="337"/>
      <c r="AK584" s="300"/>
      <c r="AL584" s="301"/>
      <c r="AM584" s="301"/>
      <c r="AN584" s="301"/>
      <c r="AO584" s="301"/>
      <c r="AP584" s="301"/>
      <c r="AQ584" s="301"/>
      <c r="AR584" s="301"/>
      <c r="AS584" s="301"/>
      <c r="AT584" s="301"/>
      <c r="AU584" s="301"/>
      <c r="AV584" s="301"/>
      <c r="AW584" s="301"/>
      <c r="AX584" s="302"/>
      <c r="AY584" s="407"/>
      <c r="AZ584" s="304"/>
      <c r="BA584" s="304"/>
      <c r="BB584" s="408"/>
      <c r="BC584" s="306">
        <f t="shared" si="30"/>
        <v>0</v>
      </c>
      <c r="BD584" s="307"/>
      <c r="BE584" s="307"/>
      <c r="BF584" s="308"/>
      <c r="BG584" s="309"/>
      <c r="BH584" s="310"/>
      <c r="BI584" s="310"/>
      <c r="BJ584" s="311"/>
      <c r="BK584" s="312">
        <f t="shared" si="31"/>
        <v>0</v>
      </c>
      <c r="BL584" s="313"/>
      <c r="BM584" s="313"/>
      <c r="BN584" s="313"/>
      <c r="BO584" s="313"/>
      <c r="BP584" s="314"/>
      <c r="BQ584" s="294"/>
      <c r="BR584" s="295"/>
      <c r="BS584" s="295"/>
      <c r="BT584" s="295"/>
      <c r="BU584" s="295"/>
      <c r="BV584" s="295"/>
      <c r="BW584" s="296"/>
      <c r="BX584" s="294"/>
      <c r="BY584" s="295"/>
      <c r="BZ584" s="295"/>
      <c r="CA584" s="295"/>
      <c r="CB584" s="295"/>
      <c r="CC584" s="296"/>
      <c r="CD584" s="294"/>
      <c r="CE584" s="295"/>
      <c r="CF584" s="295"/>
      <c r="CG584" s="295"/>
      <c r="CH584" s="295"/>
      <c r="CI584" s="296"/>
    </row>
    <row r="585" spans="1:87" ht="18" customHeight="1" x14ac:dyDescent="0.25">
      <c r="A585" s="75"/>
      <c r="B585" s="327"/>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9"/>
      <c r="Z585" s="336"/>
      <c r="AA585" s="337"/>
      <c r="AB585" s="337"/>
      <c r="AC585" s="337"/>
      <c r="AD585" s="338"/>
      <c r="AE585" s="336"/>
      <c r="AF585" s="337"/>
      <c r="AG585" s="337"/>
      <c r="AH585" s="337"/>
      <c r="AI585" s="337"/>
      <c r="AJ585" s="337"/>
      <c r="AK585" s="300"/>
      <c r="AL585" s="301"/>
      <c r="AM585" s="301"/>
      <c r="AN585" s="301"/>
      <c r="AO585" s="301"/>
      <c r="AP585" s="301"/>
      <c r="AQ585" s="301"/>
      <c r="AR585" s="301"/>
      <c r="AS585" s="301"/>
      <c r="AT585" s="301"/>
      <c r="AU585" s="301"/>
      <c r="AV585" s="301"/>
      <c r="AW585" s="301"/>
      <c r="AX585" s="302"/>
      <c r="AY585" s="407"/>
      <c r="AZ585" s="304"/>
      <c r="BA585" s="304"/>
      <c r="BB585" s="408"/>
      <c r="BC585" s="306">
        <f t="shared" si="30"/>
        <v>0</v>
      </c>
      <c r="BD585" s="307"/>
      <c r="BE585" s="307"/>
      <c r="BF585" s="308"/>
      <c r="BG585" s="309"/>
      <c r="BH585" s="310"/>
      <c r="BI585" s="310"/>
      <c r="BJ585" s="311"/>
      <c r="BK585" s="312">
        <f t="shared" si="31"/>
        <v>0</v>
      </c>
      <c r="BL585" s="313"/>
      <c r="BM585" s="313"/>
      <c r="BN585" s="313"/>
      <c r="BO585" s="313"/>
      <c r="BP585" s="314"/>
      <c r="BQ585" s="294"/>
      <c r="BR585" s="295"/>
      <c r="BS585" s="295"/>
      <c r="BT585" s="295"/>
      <c r="BU585" s="295"/>
      <c r="BV585" s="295"/>
      <c r="BW585" s="296"/>
      <c r="BX585" s="294"/>
      <c r="BY585" s="295"/>
      <c r="BZ585" s="295"/>
      <c r="CA585" s="295"/>
      <c r="CB585" s="295"/>
      <c r="CC585" s="296"/>
      <c r="CD585" s="294"/>
      <c r="CE585" s="295"/>
      <c r="CF585" s="295"/>
      <c r="CG585" s="295"/>
      <c r="CH585" s="295"/>
      <c r="CI585" s="296"/>
    </row>
    <row r="586" spans="1:87" ht="18" customHeight="1" x14ac:dyDescent="0.25">
      <c r="A586" s="75"/>
      <c r="B586" s="327"/>
      <c r="C586" s="328"/>
      <c r="D586" s="328"/>
      <c r="E586" s="328"/>
      <c r="F586" s="328"/>
      <c r="G586" s="328"/>
      <c r="H586" s="328"/>
      <c r="I586" s="328"/>
      <c r="J586" s="328"/>
      <c r="K586" s="328"/>
      <c r="L586" s="328"/>
      <c r="M586" s="328"/>
      <c r="N586" s="328"/>
      <c r="O586" s="328"/>
      <c r="P586" s="328"/>
      <c r="Q586" s="328"/>
      <c r="R586" s="328"/>
      <c r="S586" s="328"/>
      <c r="T586" s="328"/>
      <c r="U586" s="328"/>
      <c r="V586" s="328"/>
      <c r="W586" s="328"/>
      <c r="X586" s="328"/>
      <c r="Y586" s="329"/>
      <c r="Z586" s="336"/>
      <c r="AA586" s="337"/>
      <c r="AB586" s="337"/>
      <c r="AC586" s="337"/>
      <c r="AD586" s="338"/>
      <c r="AE586" s="336"/>
      <c r="AF586" s="337"/>
      <c r="AG586" s="337"/>
      <c r="AH586" s="337"/>
      <c r="AI586" s="337"/>
      <c r="AJ586" s="337"/>
      <c r="AK586" s="300"/>
      <c r="AL586" s="301"/>
      <c r="AM586" s="301"/>
      <c r="AN586" s="301"/>
      <c r="AO586" s="301"/>
      <c r="AP586" s="301"/>
      <c r="AQ586" s="301"/>
      <c r="AR586" s="301"/>
      <c r="AS586" s="301"/>
      <c r="AT586" s="301"/>
      <c r="AU586" s="301"/>
      <c r="AV586" s="301"/>
      <c r="AW586" s="301"/>
      <c r="AX586" s="302"/>
      <c r="AY586" s="407"/>
      <c r="AZ586" s="304"/>
      <c r="BA586" s="304"/>
      <c r="BB586" s="408"/>
      <c r="BC586" s="306">
        <f t="shared" si="30"/>
        <v>0</v>
      </c>
      <c r="BD586" s="307"/>
      <c r="BE586" s="307"/>
      <c r="BF586" s="308"/>
      <c r="BG586" s="309"/>
      <c r="BH586" s="310"/>
      <c r="BI586" s="310"/>
      <c r="BJ586" s="311"/>
      <c r="BK586" s="312">
        <f t="shared" si="31"/>
        <v>0</v>
      </c>
      <c r="BL586" s="313"/>
      <c r="BM586" s="313"/>
      <c r="BN586" s="313"/>
      <c r="BO586" s="313"/>
      <c r="BP586" s="314"/>
      <c r="BQ586" s="294"/>
      <c r="BR586" s="295"/>
      <c r="BS586" s="295"/>
      <c r="BT586" s="295"/>
      <c r="BU586" s="295"/>
      <c r="BV586" s="295"/>
      <c r="BW586" s="296"/>
      <c r="BX586" s="294"/>
      <c r="BY586" s="295"/>
      <c r="BZ586" s="295"/>
      <c r="CA586" s="295"/>
      <c r="CB586" s="295"/>
      <c r="CC586" s="296"/>
      <c r="CD586" s="294"/>
      <c r="CE586" s="295"/>
      <c r="CF586" s="295"/>
      <c r="CG586" s="295"/>
      <c r="CH586" s="295"/>
      <c r="CI586" s="296"/>
    </row>
    <row r="587" spans="1:87" ht="18" customHeight="1" x14ac:dyDescent="0.25">
      <c r="A587" s="75"/>
      <c r="B587" s="327"/>
      <c r="C587" s="328"/>
      <c r="D587" s="328"/>
      <c r="E587" s="328"/>
      <c r="F587" s="328"/>
      <c r="G587" s="328"/>
      <c r="H587" s="328"/>
      <c r="I587" s="328"/>
      <c r="J587" s="328"/>
      <c r="K587" s="328"/>
      <c r="L587" s="328"/>
      <c r="M587" s="328"/>
      <c r="N587" s="328"/>
      <c r="O587" s="328"/>
      <c r="P587" s="328"/>
      <c r="Q587" s="328"/>
      <c r="R587" s="328"/>
      <c r="S587" s="328"/>
      <c r="T587" s="328"/>
      <c r="U587" s="328"/>
      <c r="V587" s="328"/>
      <c r="W587" s="328"/>
      <c r="X587" s="328"/>
      <c r="Y587" s="329"/>
      <c r="Z587" s="336"/>
      <c r="AA587" s="337"/>
      <c r="AB587" s="337"/>
      <c r="AC587" s="337"/>
      <c r="AD587" s="338"/>
      <c r="AE587" s="336"/>
      <c r="AF587" s="337"/>
      <c r="AG587" s="337"/>
      <c r="AH587" s="337"/>
      <c r="AI587" s="337"/>
      <c r="AJ587" s="337"/>
      <c r="AK587" s="300"/>
      <c r="AL587" s="301"/>
      <c r="AM587" s="301"/>
      <c r="AN587" s="301"/>
      <c r="AO587" s="301"/>
      <c r="AP587" s="301"/>
      <c r="AQ587" s="301"/>
      <c r="AR587" s="301"/>
      <c r="AS587" s="301"/>
      <c r="AT587" s="301"/>
      <c r="AU587" s="301"/>
      <c r="AV587" s="301"/>
      <c r="AW587" s="301"/>
      <c r="AX587" s="302"/>
      <c r="AY587" s="407"/>
      <c r="AZ587" s="304"/>
      <c r="BA587" s="304"/>
      <c r="BB587" s="408"/>
      <c r="BC587" s="306">
        <f t="shared" si="30"/>
        <v>0</v>
      </c>
      <c r="BD587" s="307"/>
      <c r="BE587" s="307"/>
      <c r="BF587" s="308"/>
      <c r="BG587" s="309"/>
      <c r="BH587" s="310"/>
      <c r="BI587" s="310"/>
      <c r="BJ587" s="311"/>
      <c r="BK587" s="312">
        <f t="shared" si="31"/>
        <v>0</v>
      </c>
      <c r="BL587" s="313"/>
      <c r="BM587" s="313"/>
      <c r="BN587" s="313"/>
      <c r="BO587" s="313"/>
      <c r="BP587" s="314"/>
      <c r="BQ587" s="294"/>
      <c r="BR587" s="295"/>
      <c r="BS587" s="295"/>
      <c r="BT587" s="295"/>
      <c r="BU587" s="295"/>
      <c r="BV587" s="295"/>
      <c r="BW587" s="296"/>
      <c r="BX587" s="294"/>
      <c r="BY587" s="295"/>
      <c r="BZ587" s="295"/>
      <c r="CA587" s="295"/>
      <c r="CB587" s="295"/>
      <c r="CC587" s="296"/>
      <c r="CD587" s="294"/>
      <c r="CE587" s="295"/>
      <c r="CF587" s="295"/>
      <c r="CG587" s="295"/>
      <c r="CH587" s="295"/>
      <c r="CI587" s="296"/>
    </row>
    <row r="588" spans="1:87" ht="18" customHeight="1" thickBot="1" x14ac:dyDescent="0.3">
      <c r="A588" s="75"/>
      <c r="B588" s="330"/>
      <c r="C588" s="331"/>
      <c r="D588" s="331"/>
      <c r="E588" s="331"/>
      <c r="F588" s="331"/>
      <c r="G588" s="331"/>
      <c r="H588" s="331"/>
      <c r="I588" s="331"/>
      <c r="J588" s="331"/>
      <c r="K588" s="331"/>
      <c r="L588" s="331"/>
      <c r="M588" s="331"/>
      <c r="N588" s="331"/>
      <c r="O588" s="331"/>
      <c r="P588" s="331"/>
      <c r="Q588" s="331"/>
      <c r="R588" s="331"/>
      <c r="S588" s="331"/>
      <c r="T588" s="331"/>
      <c r="U588" s="331"/>
      <c r="V588" s="331"/>
      <c r="W588" s="331"/>
      <c r="X588" s="331"/>
      <c r="Y588" s="332"/>
      <c r="Z588" s="339"/>
      <c r="AA588" s="340"/>
      <c r="AB588" s="340"/>
      <c r="AC588" s="340"/>
      <c r="AD588" s="341"/>
      <c r="AE588" s="339"/>
      <c r="AF588" s="340"/>
      <c r="AG588" s="340"/>
      <c r="AH588" s="340"/>
      <c r="AI588" s="340"/>
      <c r="AJ588" s="340"/>
      <c r="AK588" s="392"/>
      <c r="AL588" s="393"/>
      <c r="AM588" s="393"/>
      <c r="AN588" s="393"/>
      <c r="AO588" s="393"/>
      <c r="AP588" s="393"/>
      <c r="AQ588" s="393"/>
      <c r="AR588" s="393"/>
      <c r="AS588" s="393"/>
      <c r="AT588" s="393"/>
      <c r="AU588" s="393"/>
      <c r="AV588" s="393"/>
      <c r="AW588" s="393"/>
      <c r="AX588" s="394"/>
      <c r="AY588" s="411"/>
      <c r="AZ588" s="396"/>
      <c r="BA588" s="396"/>
      <c r="BB588" s="412"/>
      <c r="BC588" s="398">
        <f t="shared" si="30"/>
        <v>0</v>
      </c>
      <c r="BD588" s="399"/>
      <c r="BE588" s="399"/>
      <c r="BF588" s="400"/>
      <c r="BG588" s="401"/>
      <c r="BH588" s="402"/>
      <c r="BI588" s="402"/>
      <c r="BJ588" s="403"/>
      <c r="BK588" s="404">
        <f t="shared" si="31"/>
        <v>0</v>
      </c>
      <c r="BL588" s="405"/>
      <c r="BM588" s="405"/>
      <c r="BN588" s="405"/>
      <c r="BO588" s="405"/>
      <c r="BP588" s="406"/>
      <c r="BQ588" s="297"/>
      <c r="BR588" s="298"/>
      <c r="BS588" s="298"/>
      <c r="BT588" s="298"/>
      <c r="BU588" s="298"/>
      <c r="BV588" s="298"/>
      <c r="BW588" s="299"/>
      <c r="BX588" s="297"/>
      <c r="BY588" s="298"/>
      <c r="BZ588" s="298"/>
      <c r="CA588" s="298"/>
      <c r="CB588" s="298"/>
      <c r="CC588" s="299"/>
      <c r="CD588" s="297"/>
      <c r="CE588" s="298"/>
      <c r="CF588" s="298"/>
      <c r="CG588" s="298"/>
      <c r="CH588" s="298"/>
      <c r="CI588" s="299"/>
    </row>
    <row r="589" spans="1:87" ht="18" customHeight="1" thickBot="1" x14ac:dyDescent="0.3">
      <c r="A589" s="75"/>
      <c r="B589" s="377"/>
      <c r="C589" s="378"/>
      <c r="D589" s="378"/>
      <c r="E589" s="378"/>
      <c r="F589" s="378"/>
      <c r="G589" s="378"/>
      <c r="H589" s="378"/>
      <c r="I589" s="378"/>
      <c r="J589" s="378"/>
      <c r="K589" s="378"/>
      <c r="L589" s="378"/>
      <c r="M589" s="378"/>
      <c r="N589" s="378"/>
      <c r="O589" s="378"/>
      <c r="P589" s="378"/>
      <c r="Q589" s="378"/>
      <c r="R589" s="378"/>
      <c r="S589" s="378"/>
      <c r="T589" s="378"/>
      <c r="U589" s="378"/>
      <c r="V589" s="378"/>
      <c r="W589" s="378"/>
      <c r="X589" s="378"/>
      <c r="Y589" s="378"/>
      <c r="Z589" s="378"/>
      <c r="AA589" s="378"/>
      <c r="AB589" s="378"/>
      <c r="AC589" s="378"/>
      <c r="AD589" s="378"/>
      <c r="AE589" s="378"/>
      <c r="AF589" s="378"/>
      <c r="AG589" s="378"/>
      <c r="AH589" s="378"/>
      <c r="AI589" s="378"/>
      <c r="AJ589" s="379"/>
      <c r="AK589" s="380" t="s">
        <v>3</v>
      </c>
      <c r="AL589" s="381"/>
      <c r="AM589" s="381"/>
      <c r="AN589" s="381"/>
      <c r="AO589" s="381"/>
      <c r="AP589" s="381"/>
      <c r="AQ589" s="381"/>
      <c r="AR589" s="381"/>
      <c r="AS589" s="381"/>
      <c r="AT589" s="381"/>
      <c r="AU589" s="381"/>
      <c r="AV589" s="381"/>
      <c r="AW589" s="381"/>
      <c r="AX589" s="381"/>
      <c r="AY589" s="382"/>
      <c r="AZ589" s="382"/>
      <c r="BA589" s="382"/>
      <c r="BB589" s="382"/>
      <c r="BC589" s="382"/>
      <c r="BD589" s="382"/>
      <c r="BE589" s="382"/>
      <c r="BF589" s="382"/>
      <c r="BG589" s="382"/>
      <c r="BH589" s="382"/>
      <c r="BI589" s="382"/>
      <c r="BJ589" s="383"/>
      <c r="BK589" s="384">
        <f>SUM(BK559:BK588)</f>
        <v>0</v>
      </c>
      <c r="BL589" s="385"/>
      <c r="BM589" s="385"/>
      <c r="BN589" s="385"/>
      <c r="BO589" s="385"/>
      <c r="BP589" s="386"/>
      <c r="BQ589" s="387" t="s">
        <v>100</v>
      </c>
      <c r="BR589" s="388"/>
      <c r="BS589" s="388"/>
      <c r="BT589" s="388"/>
      <c r="BU589" s="388"/>
      <c r="BV589" s="388"/>
      <c r="BW589" s="388"/>
      <c r="BX589" s="388"/>
      <c r="BY589" s="388"/>
      <c r="BZ589" s="388"/>
      <c r="CA589" s="388"/>
      <c r="CB589" s="388"/>
      <c r="CC589" s="389"/>
      <c r="CD589" s="390">
        <f>+CD559*AE559</f>
        <v>0</v>
      </c>
      <c r="CE589" s="390"/>
      <c r="CF589" s="390"/>
      <c r="CG589" s="390"/>
      <c r="CH589" s="390"/>
      <c r="CI589" s="391"/>
    </row>
    <row r="590" spans="1:87" ht="18" customHeight="1" thickBot="1" x14ac:dyDescent="0.3">
      <c r="A590" s="75"/>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76"/>
      <c r="AG590" s="76"/>
      <c r="AH590" s="76"/>
      <c r="AI590" s="76"/>
      <c r="AJ590" s="76"/>
      <c r="AK590" s="76"/>
      <c r="AL590" s="76"/>
      <c r="AM590" s="76"/>
      <c r="AN590" s="76"/>
      <c r="AO590" s="76"/>
      <c r="AP590" s="76"/>
      <c r="AQ590" s="76"/>
      <c r="AR590" s="76"/>
      <c r="AS590" s="76"/>
      <c r="AT590" s="76"/>
      <c r="AU590" s="76"/>
      <c r="AV590" s="76"/>
      <c r="AW590" s="76"/>
      <c r="AX590" s="76"/>
      <c r="AY590" s="77"/>
      <c r="AZ590" s="77"/>
      <c r="BA590" s="77"/>
      <c r="BB590" s="77"/>
      <c r="BC590" s="77"/>
      <c r="BD590" s="77"/>
      <c r="BE590" s="77"/>
      <c r="BF590" s="77"/>
      <c r="BG590" s="78"/>
      <c r="BH590" s="78"/>
      <c r="BI590" s="78"/>
      <c r="BJ590" s="78"/>
      <c r="BK590" s="79"/>
      <c r="BL590" s="79"/>
      <c r="BM590" s="79"/>
      <c r="BN590" s="79"/>
      <c r="BO590" s="79"/>
      <c r="BP590" s="79"/>
      <c r="BQ590" s="79"/>
      <c r="BR590" s="79"/>
      <c r="BS590" s="79"/>
      <c r="BT590" s="79"/>
      <c r="BU590" s="79"/>
      <c r="BV590" s="79"/>
      <c r="BW590" s="79"/>
      <c r="BX590" s="79"/>
      <c r="BY590" s="79"/>
      <c r="BZ590" s="79"/>
      <c r="CA590" s="79"/>
      <c r="CB590" s="79"/>
      <c r="CC590" s="79"/>
      <c r="CD590" s="79"/>
      <c r="CE590" s="79"/>
      <c r="CF590" s="79"/>
      <c r="CG590" s="79"/>
      <c r="CH590" s="79"/>
      <c r="CI590" s="79"/>
    </row>
    <row r="591" spans="1:87" ht="18" customHeight="1" x14ac:dyDescent="0.25">
      <c r="A591" s="75"/>
      <c r="B591" s="348" t="s">
        <v>0</v>
      </c>
      <c r="C591" s="349"/>
      <c r="D591" s="349"/>
      <c r="E591" s="349"/>
      <c r="F591" s="349"/>
      <c r="G591" s="349"/>
      <c r="H591" s="349"/>
      <c r="I591" s="349"/>
      <c r="J591" s="349"/>
      <c r="K591" s="349"/>
      <c r="L591" s="349"/>
      <c r="M591" s="349"/>
      <c r="N591" s="349"/>
      <c r="O591" s="349"/>
      <c r="P591" s="349"/>
      <c r="Q591" s="349"/>
      <c r="R591" s="349"/>
      <c r="S591" s="349"/>
      <c r="T591" s="349"/>
      <c r="U591" s="349"/>
      <c r="V591" s="349"/>
      <c r="W591" s="349"/>
      <c r="X591" s="349"/>
      <c r="Y591" s="350"/>
      <c r="Z591" s="348" t="s">
        <v>80</v>
      </c>
      <c r="AA591" s="349"/>
      <c r="AB591" s="349"/>
      <c r="AC591" s="349"/>
      <c r="AD591" s="350"/>
      <c r="AE591" s="357" t="s">
        <v>79</v>
      </c>
      <c r="AF591" s="358"/>
      <c r="AG591" s="358"/>
      <c r="AH591" s="358"/>
      <c r="AI591" s="358"/>
      <c r="AJ591" s="359"/>
      <c r="AK591" s="357" t="s">
        <v>81</v>
      </c>
      <c r="AL591" s="358"/>
      <c r="AM591" s="358"/>
      <c r="AN591" s="358"/>
      <c r="AO591" s="358"/>
      <c r="AP591" s="358"/>
      <c r="AQ591" s="358"/>
      <c r="AR591" s="358"/>
      <c r="AS591" s="358"/>
      <c r="AT591" s="358"/>
      <c r="AU591" s="358"/>
      <c r="AV591" s="358"/>
      <c r="AW591" s="358"/>
      <c r="AX591" s="359"/>
      <c r="AY591" s="357" t="s">
        <v>1</v>
      </c>
      <c r="AZ591" s="358"/>
      <c r="BA591" s="358"/>
      <c r="BB591" s="359"/>
      <c r="BC591" s="348" t="s">
        <v>104</v>
      </c>
      <c r="BD591" s="349"/>
      <c r="BE591" s="349"/>
      <c r="BF591" s="350"/>
      <c r="BG591" s="366" t="s">
        <v>82</v>
      </c>
      <c r="BH591" s="367"/>
      <c r="BI591" s="367"/>
      <c r="BJ591" s="368"/>
      <c r="BK591" s="315" t="s">
        <v>99</v>
      </c>
      <c r="BL591" s="316"/>
      <c r="BM591" s="316"/>
      <c r="BN591" s="316"/>
      <c r="BO591" s="316"/>
      <c r="BP591" s="317"/>
      <c r="BQ591" s="315" t="s">
        <v>83</v>
      </c>
      <c r="BR591" s="316"/>
      <c r="BS591" s="316"/>
      <c r="BT591" s="316"/>
      <c r="BU591" s="316"/>
      <c r="BV591" s="316"/>
      <c r="BW591" s="317"/>
      <c r="BX591" s="315" t="s">
        <v>84</v>
      </c>
      <c r="BY591" s="316"/>
      <c r="BZ591" s="316"/>
      <c r="CA591" s="316"/>
      <c r="CB591" s="316"/>
      <c r="CC591" s="317"/>
      <c r="CD591" s="315" t="s">
        <v>85</v>
      </c>
      <c r="CE591" s="316"/>
      <c r="CF591" s="316"/>
      <c r="CG591" s="316"/>
      <c r="CH591" s="316"/>
      <c r="CI591" s="317"/>
    </row>
    <row r="592" spans="1:87" ht="18" customHeight="1" x14ac:dyDescent="0.25">
      <c r="A592" s="75"/>
      <c r="B592" s="351"/>
      <c r="C592" s="352"/>
      <c r="D592" s="352"/>
      <c r="E592" s="352"/>
      <c r="F592" s="352"/>
      <c r="G592" s="352"/>
      <c r="H592" s="352"/>
      <c r="I592" s="352"/>
      <c r="J592" s="352"/>
      <c r="K592" s="352"/>
      <c r="L592" s="352"/>
      <c r="M592" s="352"/>
      <c r="N592" s="352"/>
      <c r="O592" s="352"/>
      <c r="P592" s="352"/>
      <c r="Q592" s="352"/>
      <c r="R592" s="352"/>
      <c r="S592" s="352"/>
      <c r="T592" s="352"/>
      <c r="U592" s="352"/>
      <c r="V592" s="352"/>
      <c r="W592" s="352"/>
      <c r="X592" s="352"/>
      <c r="Y592" s="353"/>
      <c r="Z592" s="351"/>
      <c r="AA592" s="352"/>
      <c r="AB592" s="352"/>
      <c r="AC592" s="352"/>
      <c r="AD592" s="353"/>
      <c r="AE592" s="360"/>
      <c r="AF592" s="361"/>
      <c r="AG592" s="361"/>
      <c r="AH592" s="361"/>
      <c r="AI592" s="361"/>
      <c r="AJ592" s="362"/>
      <c r="AK592" s="360"/>
      <c r="AL592" s="361"/>
      <c r="AM592" s="361"/>
      <c r="AN592" s="361"/>
      <c r="AO592" s="361"/>
      <c r="AP592" s="361"/>
      <c r="AQ592" s="361"/>
      <c r="AR592" s="361"/>
      <c r="AS592" s="361"/>
      <c r="AT592" s="361"/>
      <c r="AU592" s="361"/>
      <c r="AV592" s="361"/>
      <c r="AW592" s="361"/>
      <c r="AX592" s="362"/>
      <c r="AY592" s="360"/>
      <c r="AZ592" s="361"/>
      <c r="BA592" s="361"/>
      <c r="BB592" s="362"/>
      <c r="BC592" s="351"/>
      <c r="BD592" s="352"/>
      <c r="BE592" s="352"/>
      <c r="BF592" s="353"/>
      <c r="BG592" s="369"/>
      <c r="BH592" s="370"/>
      <c r="BI592" s="370"/>
      <c r="BJ592" s="371"/>
      <c r="BK592" s="318"/>
      <c r="BL592" s="319"/>
      <c r="BM592" s="319"/>
      <c r="BN592" s="319"/>
      <c r="BO592" s="319"/>
      <c r="BP592" s="320"/>
      <c r="BQ592" s="318"/>
      <c r="BR592" s="319"/>
      <c r="BS592" s="319"/>
      <c r="BT592" s="319"/>
      <c r="BU592" s="319"/>
      <c r="BV592" s="319"/>
      <c r="BW592" s="320"/>
      <c r="BX592" s="318"/>
      <c r="BY592" s="319"/>
      <c r="BZ592" s="319"/>
      <c r="CA592" s="319"/>
      <c r="CB592" s="319"/>
      <c r="CC592" s="320"/>
      <c r="CD592" s="318"/>
      <c r="CE592" s="319"/>
      <c r="CF592" s="319"/>
      <c r="CG592" s="319"/>
      <c r="CH592" s="319"/>
      <c r="CI592" s="320"/>
    </row>
    <row r="593" spans="1:87" ht="18" customHeight="1" thickBot="1" x14ac:dyDescent="0.3">
      <c r="A593" s="75"/>
      <c r="B593" s="354"/>
      <c r="C593" s="355"/>
      <c r="D593" s="355"/>
      <c r="E593" s="355"/>
      <c r="F593" s="355"/>
      <c r="G593" s="355"/>
      <c r="H593" s="355"/>
      <c r="I593" s="355"/>
      <c r="J593" s="355"/>
      <c r="K593" s="355"/>
      <c r="L593" s="355"/>
      <c r="M593" s="355"/>
      <c r="N593" s="355"/>
      <c r="O593" s="355"/>
      <c r="P593" s="355"/>
      <c r="Q593" s="355"/>
      <c r="R593" s="355"/>
      <c r="S593" s="355"/>
      <c r="T593" s="355"/>
      <c r="U593" s="355"/>
      <c r="V593" s="355"/>
      <c r="W593" s="355"/>
      <c r="X593" s="355"/>
      <c r="Y593" s="356"/>
      <c r="Z593" s="354"/>
      <c r="AA593" s="355"/>
      <c r="AB593" s="355"/>
      <c r="AC593" s="355"/>
      <c r="AD593" s="356"/>
      <c r="AE593" s="363"/>
      <c r="AF593" s="364"/>
      <c r="AG593" s="364"/>
      <c r="AH593" s="364"/>
      <c r="AI593" s="364"/>
      <c r="AJ593" s="365"/>
      <c r="AK593" s="360"/>
      <c r="AL593" s="361"/>
      <c r="AM593" s="361"/>
      <c r="AN593" s="361"/>
      <c r="AO593" s="361"/>
      <c r="AP593" s="361"/>
      <c r="AQ593" s="361"/>
      <c r="AR593" s="361"/>
      <c r="AS593" s="361"/>
      <c r="AT593" s="361"/>
      <c r="AU593" s="361"/>
      <c r="AV593" s="361"/>
      <c r="AW593" s="361"/>
      <c r="AX593" s="362"/>
      <c r="AY593" s="360"/>
      <c r="AZ593" s="361"/>
      <c r="BA593" s="361"/>
      <c r="BB593" s="362"/>
      <c r="BC593" s="351"/>
      <c r="BD593" s="352"/>
      <c r="BE593" s="352"/>
      <c r="BF593" s="353"/>
      <c r="BG593" s="369"/>
      <c r="BH593" s="370"/>
      <c r="BI593" s="370"/>
      <c r="BJ593" s="371"/>
      <c r="BK593" s="318"/>
      <c r="BL593" s="319"/>
      <c r="BM593" s="319"/>
      <c r="BN593" s="319"/>
      <c r="BO593" s="319"/>
      <c r="BP593" s="320"/>
      <c r="BQ593" s="321"/>
      <c r="BR593" s="322"/>
      <c r="BS593" s="322"/>
      <c r="BT593" s="322"/>
      <c r="BU593" s="322"/>
      <c r="BV593" s="322"/>
      <c r="BW593" s="323"/>
      <c r="BX593" s="321"/>
      <c r="BY593" s="322"/>
      <c r="BZ593" s="322"/>
      <c r="CA593" s="322"/>
      <c r="CB593" s="322"/>
      <c r="CC593" s="323"/>
      <c r="CD593" s="321"/>
      <c r="CE593" s="322"/>
      <c r="CF593" s="322"/>
      <c r="CG593" s="322"/>
      <c r="CH593" s="322"/>
      <c r="CI593" s="323"/>
    </row>
    <row r="594" spans="1:87" ht="18" customHeight="1" x14ac:dyDescent="0.25">
      <c r="A594" s="75"/>
      <c r="B594" s="324"/>
      <c r="C594" s="325"/>
      <c r="D594" s="325"/>
      <c r="E594" s="325"/>
      <c r="F594" s="325"/>
      <c r="G594" s="325"/>
      <c r="H594" s="325"/>
      <c r="I594" s="325"/>
      <c r="J594" s="325"/>
      <c r="K594" s="325"/>
      <c r="L594" s="325"/>
      <c r="M594" s="325"/>
      <c r="N594" s="325"/>
      <c r="O594" s="325"/>
      <c r="P594" s="325"/>
      <c r="Q594" s="325"/>
      <c r="R594" s="325"/>
      <c r="S594" s="325"/>
      <c r="T594" s="325"/>
      <c r="U594" s="325"/>
      <c r="V594" s="325"/>
      <c r="W594" s="325"/>
      <c r="X594" s="325"/>
      <c r="Y594" s="326"/>
      <c r="Z594" s="333"/>
      <c r="AA594" s="334"/>
      <c r="AB594" s="334"/>
      <c r="AC594" s="334"/>
      <c r="AD594" s="335"/>
      <c r="AE594" s="333"/>
      <c r="AF594" s="334"/>
      <c r="AG594" s="334"/>
      <c r="AH594" s="334"/>
      <c r="AI594" s="334"/>
      <c r="AJ594" s="334"/>
      <c r="AK594" s="342"/>
      <c r="AL594" s="343"/>
      <c r="AM594" s="343"/>
      <c r="AN594" s="343"/>
      <c r="AO594" s="343"/>
      <c r="AP594" s="343"/>
      <c r="AQ594" s="343"/>
      <c r="AR594" s="343"/>
      <c r="AS594" s="343"/>
      <c r="AT594" s="343"/>
      <c r="AU594" s="343"/>
      <c r="AV594" s="343"/>
      <c r="AW594" s="343"/>
      <c r="AX594" s="344"/>
      <c r="AY594" s="409"/>
      <c r="AZ594" s="346"/>
      <c r="BA594" s="346"/>
      <c r="BB594" s="410"/>
      <c r="BC594" s="345">
        <f>+$AE$594*AY594</f>
        <v>0</v>
      </c>
      <c r="BD594" s="346"/>
      <c r="BE594" s="346"/>
      <c r="BF594" s="347"/>
      <c r="BG594" s="285"/>
      <c r="BH594" s="286"/>
      <c r="BI594" s="286"/>
      <c r="BJ594" s="287"/>
      <c r="BK594" s="288">
        <f>+AY594*BG594</f>
        <v>0</v>
      </c>
      <c r="BL594" s="289"/>
      <c r="BM594" s="289"/>
      <c r="BN594" s="289"/>
      <c r="BO594" s="289"/>
      <c r="BP594" s="290"/>
      <c r="BQ594" s="291"/>
      <c r="BR594" s="292"/>
      <c r="BS594" s="292"/>
      <c r="BT594" s="292"/>
      <c r="BU594" s="292"/>
      <c r="BV594" s="292"/>
      <c r="BW594" s="293"/>
      <c r="BX594" s="291">
        <f>+(((BK624+BQ594)*30)/70)</f>
        <v>0</v>
      </c>
      <c r="BY594" s="292"/>
      <c r="BZ594" s="292"/>
      <c r="CA594" s="292"/>
      <c r="CB594" s="292"/>
      <c r="CC594" s="293"/>
      <c r="CD594" s="291">
        <f>+BK624+BQ594+BX594</f>
        <v>0</v>
      </c>
      <c r="CE594" s="292"/>
      <c r="CF594" s="292"/>
      <c r="CG594" s="292"/>
      <c r="CH594" s="292"/>
      <c r="CI594" s="293"/>
    </row>
    <row r="595" spans="1:87" ht="18" customHeight="1" x14ac:dyDescent="0.25">
      <c r="A595" s="75"/>
      <c r="B595" s="327"/>
      <c r="C595" s="328"/>
      <c r="D595" s="328"/>
      <c r="E595" s="328"/>
      <c r="F595" s="328"/>
      <c r="G595" s="328"/>
      <c r="H595" s="328"/>
      <c r="I595" s="328"/>
      <c r="J595" s="328"/>
      <c r="K595" s="328"/>
      <c r="L595" s="328"/>
      <c r="M595" s="328"/>
      <c r="N595" s="328"/>
      <c r="O595" s="328"/>
      <c r="P595" s="328"/>
      <c r="Q595" s="328"/>
      <c r="R595" s="328"/>
      <c r="S595" s="328"/>
      <c r="T595" s="328"/>
      <c r="U595" s="328"/>
      <c r="V595" s="328"/>
      <c r="W595" s="328"/>
      <c r="X595" s="328"/>
      <c r="Y595" s="329"/>
      <c r="Z595" s="336"/>
      <c r="AA595" s="337"/>
      <c r="AB595" s="337"/>
      <c r="AC595" s="337"/>
      <c r="AD595" s="338"/>
      <c r="AE595" s="336"/>
      <c r="AF595" s="337"/>
      <c r="AG595" s="337"/>
      <c r="AH595" s="337"/>
      <c r="AI595" s="337"/>
      <c r="AJ595" s="337"/>
      <c r="AK595" s="300"/>
      <c r="AL595" s="301"/>
      <c r="AM595" s="301"/>
      <c r="AN595" s="301"/>
      <c r="AO595" s="301"/>
      <c r="AP595" s="301"/>
      <c r="AQ595" s="301"/>
      <c r="AR595" s="301"/>
      <c r="AS595" s="301"/>
      <c r="AT595" s="301"/>
      <c r="AU595" s="301"/>
      <c r="AV595" s="301"/>
      <c r="AW595" s="301"/>
      <c r="AX595" s="302"/>
      <c r="AY595" s="407"/>
      <c r="AZ595" s="304"/>
      <c r="BA595" s="304"/>
      <c r="BB595" s="408"/>
      <c r="BC595" s="306">
        <f t="shared" ref="BC595:BC623" si="32">+$AE$594*AY595</f>
        <v>0</v>
      </c>
      <c r="BD595" s="307"/>
      <c r="BE595" s="307"/>
      <c r="BF595" s="308"/>
      <c r="BG595" s="309"/>
      <c r="BH595" s="310"/>
      <c r="BI595" s="310"/>
      <c r="BJ595" s="311"/>
      <c r="BK595" s="312">
        <f t="shared" ref="BK595:BK623" si="33">+AY595*BG595</f>
        <v>0</v>
      </c>
      <c r="BL595" s="313"/>
      <c r="BM595" s="313"/>
      <c r="BN595" s="313"/>
      <c r="BO595" s="313"/>
      <c r="BP595" s="314"/>
      <c r="BQ595" s="294"/>
      <c r="BR595" s="295"/>
      <c r="BS595" s="295"/>
      <c r="BT595" s="295"/>
      <c r="BU595" s="295"/>
      <c r="BV595" s="295"/>
      <c r="BW595" s="296"/>
      <c r="BX595" s="294"/>
      <c r="BY595" s="295"/>
      <c r="BZ595" s="295"/>
      <c r="CA595" s="295"/>
      <c r="CB595" s="295"/>
      <c r="CC595" s="296"/>
      <c r="CD595" s="294"/>
      <c r="CE595" s="295"/>
      <c r="CF595" s="295"/>
      <c r="CG595" s="295"/>
      <c r="CH595" s="295"/>
      <c r="CI595" s="296"/>
    </row>
    <row r="596" spans="1:87" ht="18" customHeight="1" x14ac:dyDescent="0.25">
      <c r="A596" s="75"/>
      <c r="B596" s="327"/>
      <c r="C596" s="328"/>
      <c r="D596" s="328"/>
      <c r="E596" s="328"/>
      <c r="F596" s="328"/>
      <c r="G596" s="328"/>
      <c r="H596" s="328"/>
      <c r="I596" s="328"/>
      <c r="J596" s="328"/>
      <c r="K596" s="328"/>
      <c r="L596" s="328"/>
      <c r="M596" s="328"/>
      <c r="N596" s="328"/>
      <c r="O596" s="328"/>
      <c r="P596" s="328"/>
      <c r="Q596" s="328"/>
      <c r="R596" s="328"/>
      <c r="S596" s="328"/>
      <c r="T596" s="328"/>
      <c r="U596" s="328"/>
      <c r="V596" s="328"/>
      <c r="W596" s="328"/>
      <c r="X596" s="328"/>
      <c r="Y596" s="329"/>
      <c r="Z596" s="336"/>
      <c r="AA596" s="337"/>
      <c r="AB596" s="337"/>
      <c r="AC596" s="337"/>
      <c r="AD596" s="338"/>
      <c r="AE596" s="336"/>
      <c r="AF596" s="337"/>
      <c r="AG596" s="337"/>
      <c r="AH596" s="337"/>
      <c r="AI596" s="337"/>
      <c r="AJ596" s="337"/>
      <c r="AK596" s="300"/>
      <c r="AL596" s="301"/>
      <c r="AM596" s="301"/>
      <c r="AN596" s="301"/>
      <c r="AO596" s="301"/>
      <c r="AP596" s="301"/>
      <c r="AQ596" s="301"/>
      <c r="AR596" s="301"/>
      <c r="AS596" s="301"/>
      <c r="AT596" s="301"/>
      <c r="AU596" s="301"/>
      <c r="AV596" s="301"/>
      <c r="AW596" s="301"/>
      <c r="AX596" s="302"/>
      <c r="AY596" s="407"/>
      <c r="AZ596" s="304"/>
      <c r="BA596" s="304"/>
      <c r="BB596" s="408"/>
      <c r="BC596" s="306">
        <f t="shared" si="32"/>
        <v>0</v>
      </c>
      <c r="BD596" s="307"/>
      <c r="BE596" s="307"/>
      <c r="BF596" s="308"/>
      <c r="BG596" s="309"/>
      <c r="BH596" s="310"/>
      <c r="BI596" s="310"/>
      <c r="BJ596" s="311"/>
      <c r="BK596" s="312">
        <f t="shared" si="33"/>
        <v>0</v>
      </c>
      <c r="BL596" s="313"/>
      <c r="BM596" s="313"/>
      <c r="BN596" s="313"/>
      <c r="BO596" s="313"/>
      <c r="BP596" s="314"/>
      <c r="BQ596" s="294"/>
      <c r="BR596" s="295"/>
      <c r="BS596" s="295"/>
      <c r="BT596" s="295"/>
      <c r="BU596" s="295"/>
      <c r="BV596" s="295"/>
      <c r="BW596" s="296"/>
      <c r="BX596" s="294"/>
      <c r="BY596" s="295"/>
      <c r="BZ596" s="295"/>
      <c r="CA596" s="295"/>
      <c r="CB596" s="295"/>
      <c r="CC596" s="296"/>
      <c r="CD596" s="294"/>
      <c r="CE596" s="295"/>
      <c r="CF596" s="295"/>
      <c r="CG596" s="295"/>
      <c r="CH596" s="295"/>
      <c r="CI596" s="296"/>
    </row>
    <row r="597" spans="1:87" ht="18" customHeight="1" x14ac:dyDescent="0.25">
      <c r="A597" s="75"/>
      <c r="B597" s="327"/>
      <c r="C597" s="328"/>
      <c r="D597" s="328"/>
      <c r="E597" s="328"/>
      <c r="F597" s="328"/>
      <c r="G597" s="328"/>
      <c r="H597" s="328"/>
      <c r="I597" s="328"/>
      <c r="J597" s="328"/>
      <c r="K597" s="328"/>
      <c r="L597" s="328"/>
      <c r="M597" s="328"/>
      <c r="N597" s="328"/>
      <c r="O597" s="328"/>
      <c r="P597" s="328"/>
      <c r="Q597" s="328"/>
      <c r="R597" s="328"/>
      <c r="S597" s="328"/>
      <c r="T597" s="328"/>
      <c r="U597" s="328"/>
      <c r="V597" s="328"/>
      <c r="W597" s="328"/>
      <c r="X597" s="328"/>
      <c r="Y597" s="329"/>
      <c r="Z597" s="336"/>
      <c r="AA597" s="337"/>
      <c r="AB597" s="337"/>
      <c r="AC597" s="337"/>
      <c r="AD597" s="338"/>
      <c r="AE597" s="336"/>
      <c r="AF597" s="337"/>
      <c r="AG597" s="337"/>
      <c r="AH597" s="337"/>
      <c r="AI597" s="337"/>
      <c r="AJ597" s="337"/>
      <c r="AK597" s="300"/>
      <c r="AL597" s="301"/>
      <c r="AM597" s="301"/>
      <c r="AN597" s="301"/>
      <c r="AO597" s="301"/>
      <c r="AP597" s="301"/>
      <c r="AQ597" s="301"/>
      <c r="AR597" s="301"/>
      <c r="AS597" s="301"/>
      <c r="AT597" s="301"/>
      <c r="AU597" s="301"/>
      <c r="AV597" s="301"/>
      <c r="AW597" s="301"/>
      <c r="AX597" s="302"/>
      <c r="AY597" s="407"/>
      <c r="AZ597" s="304"/>
      <c r="BA597" s="304"/>
      <c r="BB597" s="408"/>
      <c r="BC597" s="306">
        <f t="shared" si="32"/>
        <v>0</v>
      </c>
      <c r="BD597" s="307"/>
      <c r="BE597" s="307"/>
      <c r="BF597" s="308"/>
      <c r="BG597" s="309"/>
      <c r="BH597" s="310"/>
      <c r="BI597" s="310"/>
      <c r="BJ597" s="311"/>
      <c r="BK597" s="312">
        <f t="shared" si="33"/>
        <v>0</v>
      </c>
      <c r="BL597" s="313"/>
      <c r="BM597" s="313"/>
      <c r="BN597" s="313"/>
      <c r="BO597" s="313"/>
      <c r="BP597" s="314"/>
      <c r="BQ597" s="294"/>
      <c r="BR597" s="295"/>
      <c r="BS597" s="295"/>
      <c r="BT597" s="295"/>
      <c r="BU597" s="295"/>
      <c r="BV597" s="295"/>
      <c r="BW597" s="296"/>
      <c r="BX597" s="294"/>
      <c r="BY597" s="295"/>
      <c r="BZ597" s="295"/>
      <c r="CA597" s="295"/>
      <c r="CB597" s="295"/>
      <c r="CC597" s="296"/>
      <c r="CD597" s="294"/>
      <c r="CE597" s="295"/>
      <c r="CF597" s="295"/>
      <c r="CG597" s="295"/>
      <c r="CH597" s="295"/>
      <c r="CI597" s="296"/>
    </row>
    <row r="598" spans="1:87" ht="18" customHeight="1" x14ac:dyDescent="0.25">
      <c r="A598" s="75"/>
      <c r="B598" s="327"/>
      <c r="C598" s="328"/>
      <c r="D598" s="328"/>
      <c r="E598" s="328"/>
      <c r="F598" s="328"/>
      <c r="G598" s="328"/>
      <c r="H598" s="328"/>
      <c r="I598" s="328"/>
      <c r="J598" s="328"/>
      <c r="K598" s="328"/>
      <c r="L598" s="328"/>
      <c r="M598" s="328"/>
      <c r="N598" s="328"/>
      <c r="O598" s="328"/>
      <c r="P598" s="328"/>
      <c r="Q598" s="328"/>
      <c r="R598" s="328"/>
      <c r="S598" s="328"/>
      <c r="T598" s="328"/>
      <c r="U598" s="328"/>
      <c r="V598" s="328"/>
      <c r="W598" s="328"/>
      <c r="X598" s="328"/>
      <c r="Y598" s="329"/>
      <c r="Z598" s="336"/>
      <c r="AA598" s="337"/>
      <c r="AB598" s="337"/>
      <c r="AC598" s="337"/>
      <c r="AD598" s="338"/>
      <c r="AE598" s="336"/>
      <c r="AF598" s="337"/>
      <c r="AG598" s="337"/>
      <c r="AH598" s="337"/>
      <c r="AI598" s="337"/>
      <c r="AJ598" s="337"/>
      <c r="AK598" s="300"/>
      <c r="AL598" s="301"/>
      <c r="AM598" s="301"/>
      <c r="AN598" s="301"/>
      <c r="AO598" s="301"/>
      <c r="AP598" s="301"/>
      <c r="AQ598" s="301"/>
      <c r="AR598" s="301"/>
      <c r="AS598" s="301"/>
      <c r="AT598" s="301"/>
      <c r="AU598" s="301"/>
      <c r="AV598" s="301"/>
      <c r="AW598" s="301"/>
      <c r="AX598" s="302"/>
      <c r="AY598" s="407"/>
      <c r="AZ598" s="304"/>
      <c r="BA598" s="304"/>
      <c r="BB598" s="408"/>
      <c r="BC598" s="306">
        <f t="shared" si="32"/>
        <v>0</v>
      </c>
      <c r="BD598" s="307"/>
      <c r="BE598" s="307"/>
      <c r="BF598" s="308"/>
      <c r="BG598" s="309"/>
      <c r="BH598" s="310"/>
      <c r="BI598" s="310"/>
      <c r="BJ598" s="311"/>
      <c r="BK598" s="312">
        <f t="shared" si="33"/>
        <v>0</v>
      </c>
      <c r="BL598" s="313"/>
      <c r="BM598" s="313"/>
      <c r="BN598" s="313"/>
      <c r="BO598" s="313"/>
      <c r="BP598" s="314"/>
      <c r="BQ598" s="294"/>
      <c r="BR598" s="295"/>
      <c r="BS598" s="295"/>
      <c r="BT598" s="295"/>
      <c r="BU598" s="295"/>
      <c r="BV598" s="295"/>
      <c r="BW598" s="296"/>
      <c r="BX598" s="294"/>
      <c r="BY598" s="295"/>
      <c r="BZ598" s="295"/>
      <c r="CA598" s="295"/>
      <c r="CB598" s="295"/>
      <c r="CC598" s="296"/>
      <c r="CD598" s="294"/>
      <c r="CE598" s="295"/>
      <c r="CF598" s="295"/>
      <c r="CG598" s="295"/>
      <c r="CH598" s="295"/>
      <c r="CI598" s="296"/>
    </row>
    <row r="599" spans="1:87" ht="18" customHeight="1" x14ac:dyDescent="0.25">
      <c r="A599" s="75"/>
      <c r="B599" s="327"/>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9"/>
      <c r="Z599" s="336"/>
      <c r="AA599" s="337"/>
      <c r="AB599" s="337"/>
      <c r="AC599" s="337"/>
      <c r="AD599" s="338"/>
      <c r="AE599" s="336"/>
      <c r="AF599" s="337"/>
      <c r="AG599" s="337"/>
      <c r="AH599" s="337"/>
      <c r="AI599" s="337"/>
      <c r="AJ599" s="337"/>
      <c r="AK599" s="300"/>
      <c r="AL599" s="301"/>
      <c r="AM599" s="301"/>
      <c r="AN599" s="301"/>
      <c r="AO599" s="301"/>
      <c r="AP599" s="301"/>
      <c r="AQ599" s="301"/>
      <c r="AR599" s="301"/>
      <c r="AS599" s="301"/>
      <c r="AT599" s="301"/>
      <c r="AU599" s="301"/>
      <c r="AV599" s="301"/>
      <c r="AW599" s="301"/>
      <c r="AX599" s="302"/>
      <c r="AY599" s="407"/>
      <c r="AZ599" s="304"/>
      <c r="BA599" s="304"/>
      <c r="BB599" s="408"/>
      <c r="BC599" s="306">
        <f t="shared" si="32"/>
        <v>0</v>
      </c>
      <c r="BD599" s="307"/>
      <c r="BE599" s="307"/>
      <c r="BF599" s="308"/>
      <c r="BG599" s="309"/>
      <c r="BH599" s="310"/>
      <c r="BI599" s="310"/>
      <c r="BJ599" s="311"/>
      <c r="BK599" s="312">
        <f t="shared" si="33"/>
        <v>0</v>
      </c>
      <c r="BL599" s="313"/>
      <c r="BM599" s="313"/>
      <c r="BN599" s="313"/>
      <c r="BO599" s="313"/>
      <c r="BP599" s="314"/>
      <c r="BQ599" s="294"/>
      <c r="BR599" s="295"/>
      <c r="BS599" s="295"/>
      <c r="BT599" s="295"/>
      <c r="BU599" s="295"/>
      <c r="BV599" s="295"/>
      <c r="BW599" s="296"/>
      <c r="BX599" s="294"/>
      <c r="BY599" s="295"/>
      <c r="BZ599" s="295"/>
      <c r="CA599" s="295"/>
      <c r="CB599" s="295"/>
      <c r="CC599" s="296"/>
      <c r="CD599" s="294"/>
      <c r="CE599" s="295"/>
      <c r="CF599" s="295"/>
      <c r="CG599" s="295"/>
      <c r="CH599" s="295"/>
      <c r="CI599" s="296"/>
    </row>
    <row r="600" spans="1:87" ht="18" customHeight="1" x14ac:dyDescent="0.25">
      <c r="A600" s="75"/>
      <c r="B600" s="327"/>
      <c r="C600" s="328"/>
      <c r="D600" s="328"/>
      <c r="E600" s="328"/>
      <c r="F600" s="328"/>
      <c r="G600" s="328"/>
      <c r="H600" s="328"/>
      <c r="I600" s="328"/>
      <c r="J600" s="328"/>
      <c r="K600" s="328"/>
      <c r="L600" s="328"/>
      <c r="M600" s="328"/>
      <c r="N600" s="328"/>
      <c r="O600" s="328"/>
      <c r="P600" s="328"/>
      <c r="Q600" s="328"/>
      <c r="R600" s="328"/>
      <c r="S600" s="328"/>
      <c r="T600" s="328"/>
      <c r="U600" s="328"/>
      <c r="V600" s="328"/>
      <c r="W600" s="328"/>
      <c r="X600" s="328"/>
      <c r="Y600" s="329"/>
      <c r="Z600" s="336"/>
      <c r="AA600" s="337"/>
      <c r="AB600" s="337"/>
      <c r="AC600" s="337"/>
      <c r="AD600" s="338"/>
      <c r="AE600" s="336"/>
      <c r="AF600" s="337"/>
      <c r="AG600" s="337"/>
      <c r="AH600" s="337"/>
      <c r="AI600" s="337"/>
      <c r="AJ600" s="337"/>
      <c r="AK600" s="300"/>
      <c r="AL600" s="301"/>
      <c r="AM600" s="301"/>
      <c r="AN600" s="301"/>
      <c r="AO600" s="301"/>
      <c r="AP600" s="301"/>
      <c r="AQ600" s="301"/>
      <c r="AR600" s="301"/>
      <c r="AS600" s="301"/>
      <c r="AT600" s="301"/>
      <c r="AU600" s="301"/>
      <c r="AV600" s="301"/>
      <c r="AW600" s="301"/>
      <c r="AX600" s="302"/>
      <c r="AY600" s="407"/>
      <c r="AZ600" s="304"/>
      <c r="BA600" s="304"/>
      <c r="BB600" s="408"/>
      <c r="BC600" s="306">
        <f t="shared" si="32"/>
        <v>0</v>
      </c>
      <c r="BD600" s="307"/>
      <c r="BE600" s="307"/>
      <c r="BF600" s="308"/>
      <c r="BG600" s="309"/>
      <c r="BH600" s="310"/>
      <c r="BI600" s="310"/>
      <c r="BJ600" s="311"/>
      <c r="BK600" s="312">
        <f t="shared" si="33"/>
        <v>0</v>
      </c>
      <c r="BL600" s="313"/>
      <c r="BM600" s="313"/>
      <c r="BN600" s="313"/>
      <c r="BO600" s="313"/>
      <c r="BP600" s="314"/>
      <c r="BQ600" s="294"/>
      <c r="BR600" s="295"/>
      <c r="BS600" s="295"/>
      <c r="BT600" s="295"/>
      <c r="BU600" s="295"/>
      <c r="BV600" s="295"/>
      <c r="BW600" s="296"/>
      <c r="BX600" s="294"/>
      <c r="BY600" s="295"/>
      <c r="BZ600" s="295"/>
      <c r="CA600" s="295"/>
      <c r="CB600" s="295"/>
      <c r="CC600" s="296"/>
      <c r="CD600" s="294"/>
      <c r="CE600" s="295"/>
      <c r="CF600" s="295"/>
      <c r="CG600" s="295"/>
      <c r="CH600" s="295"/>
      <c r="CI600" s="296"/>
    </row>
    <row r="601" spans="1:87" ht="18" customHeight="1" x14ac:dyDescent="0.25">
      <c r="A601" s="75"/>
      <c r="B601" s="327"/>
      <c r="C601" s="328"/>
      <c r="D601" s="328"/>
      <c r="E601" s="328"/>
      <c r="F601" s="328"/>
      <c r="G601" s="328"/>
      <c r="H601" s="328"/>
      <c r="I601" s="328"/>
      <c r="J601" s="328"/>
      <c r="K601" s="328"/>
      <c r="L601" s="328"/>
      <c r="M601" s="328"/>
      <c r="N601" s="328"/>
      <c r="O601" s="328"/>
      <c r="P601" s="328"/>
      <c r="Q601" s="328"/>
      <c r="R601" s="328"/>
      <c r="S601" s="328"/>
      <c r="T601" s="328"/>
      <c r="U601" s="328"/>
      <c r="V601" s="328"/>
      <c r="W601" s="328"/>
      <c r="X601" s="328"/>
      <c r="Y601" s="329"/>
      <c r="Z601" s="336"/>
      <c r="AA601" s="337"/>
      <c r="AB601" s="337"/>
      <c r="AC601" s="337"/>
      <c r="AD601" s="338"/>
      <c r="AE601" s="336"/>
      <c r="AF601" s="337"/>
      <c r="AG601" s="337"/>
      <c r="AH601" s="337"/>
      <c r="AI601" s="337"/>
      <c r="AJ601" s="337"/>
      <c r="AK601" s="300"/>
      <c r="AL601" s="301"/>
      <c r="AM601" s="301"/>
      <c r="AN601" s="301"/>
      <c r="AO601" s="301"/>
      <c r="AP601" s="301"/>
      <c r="AQ601" s="301"/>
      <c r="AR601" s="301"/>
      <c r="AS601" s="301"/>
      <c r="AT601" s="301"/>
      <c r="AU601" s="301"/>
      <c r="AV601" s="301"/>
      <c r="AW601" s="301"/>
      <c r="AX601" s="302"/>
      <c r="AY601" s="407"/>
      <c r="AZ601" s="304"/>
      <c r="BA601" s="304"/>
      <c r="BB601" s="408"/>
      <c r="BC601" s="306">
        <f t="shared" si="32"/>
        <v>0</v>
      </c>
      <c r="BD601" s="307"/>
      <c r="BE601" s="307"/>
      <c r="BF601" s="308"/>
      <c r="BG601" s="309"/>
      <c r="BH601" s="310"/>
      <c r="BI601" s="310"/>
      <c r="BJ601" s="311"/>
      <c r="BK601" s="312">
        <f t="shared" si="33"/>
        <v>0</v>
      </c>
      <c r="BL601" s="313"/>
      <c r="BM601" s="313"/>
      <c r="BN601" s="313"/>
      <c r="BO601" s="313"/>
      <c r="BP601" s="314"/>
      <c r="BQ601" s="294"/>
      <c r="BR601" s="295"/>
      <c r="BS601" s="295"/>
      <c r="BT601" s="295"/>
      <c r="BU601" s="295"/>
      <c r="BV601" s="295"/>
      <c r="BW601" s="296"/>
      <c r="BX601" s="294"/>
      <c r="BY601" s="295"/>
      <c r="BZ601" s="295"/>
      <c r="CA601" s="295"/>
      <c r="CB601" s="295"/>
      <c r="CC601" s="296"/>
      <c r="CD601" s="294"/>
      <c r="CE601" s="295"/>
      <c r="CF601" s="295"/>
      <c r="CG601" s="295"/>
      <c r="CH601" s="295"/>
      <c r="CI601" s="296"/>
    </row>
    <row r="602" spans="1:87" ht="18" customHeight="1" x14ac:dyDescent="0.25">
      <c r="A602" s="75"/>
      <c r="B602" s="327"/>
      <c r="C602" s="328"/>
      <c r="D602" s="328"/>
      <c r="E602" s="328"/>
      <c r="F602" s="328"/>
      <c r="G602" s="328"/>
      <c r="H602" s="328"/>
      <c r="I602" s="328"/>
      <c r="J602" s="328"/>
      <c r="K602" s="328"/>
      <c r="L602" s="328"/>
      <c r="M602" s="328"/>
      <c r="N602" s="328"/>
      <c r="O602" s="328"/>
      <c r="P602" s="328"/>
      <c r="Q602" s="328"/>
      <c r="R602" s="328"/>
      <c r="S602" s="328"/>
      <c r="T602" s="328"/>
      <c r="U602" s="328"/>
      <c r="V602" s="328"/>
      <c r="W602" s="328"/>
      <c r="X602" s="328"/>
      <c r="Y602" s="329"/>
      <c r="Z602" s="336"/>
      <c r="AA602" s="337"/>
      <c r="AB602" s="337"/>
      <c r="AC602" s="337"/>
      <c r="AD602" s="338"/>
      <c r="AE602" s="336"/>
      <c r="AF602" s="337"/>
      <c r="AG602" s="337"/>
      <c r="AH602" s="337"/>
      <c r="AI602" s="337"/>
      <c r="AJ602" s="337"/>
      <c r="AK602" s="300"/>
      <c r="AL602" s="301"/>
      <c r="AM602" s="301"/>
      <c r="AN602" s="301"/>
      <c r="AO602" s="301"/>
      <c r="AP602" s="301"/>
      <c r="AQ602" s="301"/>
      <c r="AR602" s="301"/>
      <c r="AS602" s="301"/>
      <c r="AT602" s="301"/>
      <c r="AU602" s="301"/>
      <c r="AV602" s="301"/>
      <c r="AW602" s="301"/>
      <c r="AX602" s="302"/>
      <c r="AY602" s="407"/>
      <c r="AZ602" s="304"/>
      <c r="BA602" s="304"/>
      <c r="BB602" s="408"/>
      <c r="BC602" s="306">
        <f t="shared" si="32"/>
        <v>0</v>
      </c>
      <c r="BD602" s="307"/>
      <c r="BE602" s="307"/>
      <c r="BF602" s="308"/>
      <c r="BG602" s="309"/>
      <c r="BH602" s="310"/>
      <c r="BI602" s="310"/>
      <c r="BJ602" s="311"/>
      <c r="BK602" s="312">
        <f t="shared" si="33"/>
        <v>0</v>
      </c>
      <c r="BL602" s="313"/>
      <c r="BM602" s="313"/>
      <c r="BN602" s="313"/>
      <c r="BO602" s="313"/>
      <c r="BP602" s="314"/>
      <c r="BQ602" s="294"/>
      <c r="BR602" s="295"/>
      <c r="BS602" s="295"/>
      <c r="BT602" s="295"/>
      <c r="BU602" s="295"/>
      <c r="BV602" s="295"/>
      <c r="BW602" s="296"/>
      <c r="BX602" s="294"/>
      <c r="BY602" s="295"/>
      <c r="BZ602" s="295"/>
      <c r="CA602" s="295"/>
      <c r="CB602" s="295"/>
      <c r="CC602" s="296"/>
      <c r="CD602" s="294"/>
      <c r="CE602" s="295"/>
      <c r="CF602" s="295"/>
      <c r="CG602" s="295"/>
      <c r="CH602" s="295"/>
      <c r="CI602" s="296"/>
    </row>
    <row r="603" spans="1:87" ht="18" customHeight="1" x14ac:dyDescent="0.25">
      <c r="A603" s="75"/>
      <c r="B603" s="327"/>
      <c r="C603" s="328"/>
      <c r="D603" s="328"/>
      <c r="E603" s="328"/>
      <c r="F603" s="328"/>
      <c r="G603" s="328"/>
      <c r="H603" s="328"/>
      <c r="I603" s="328"/>
      <c r="J603" s="328"/>
      <c r="K603" s="328"/>
      <c r="L603" s="328"/>
      <c r="M603" s="328"/>
      <c r="N603" s="328"/>
      <c r="O603" s="328"/>
      <c r="P603" s="328"/>
      <c r="Q603" s="328"/>
      <c r="R603" s="328"/>
      <c r="S603" s="328"/>
      <c r="T603" s="328"/>
      <c r="U603" s="328"/>
      <c r="V603" s="328"/>
      <c r="W603" s="328"/>
      <c r="X603" s="328"/>
      <c r="Y603" s="329"/>
      <c r="Z603" s="336"/>
      <c r="AA603" s="337"/>
      <c r="AB603" s="337"/>
      <c r="AC603" s="337"/>
      <c r="AD603" s="338"/>
      <c r="AE603" s="336"/>
      <c r="AF603" s="337"/>
      <c r="AG603" s="337"/>
      <c r="AH603" s="337"/>
      <c r="AI603" s="337"/>
      <c r="AJ603" s="337"/>
      <c r="AK603" s="300"/>
      <c r="AL603" s="301"/>
      <c r="AM603" s="301"/>
      <c r="AN603" s="301"/>
      <c r="AO603" s="301"/>
      <c r="AP603" s="301"/>
      <c r="AQ603" s="301"/>
      <c r="AR603" s="301"/>
      <c r="AS603" s="301"/>
      <c r="AT603" s="301"/>
      <c r="AU603" s="301"/>
      <c r="AV603" s="301"/>
      <c r="AW603" s="301"/>
      <c r="AX603" s="302"/>
      <c r="AY603" s="407"/>
      <c r="AZ603" s="304"/>
      <c r="BA603" s="304"/>
      <c r="BB603" s="408"/>
      <c r="BC603" s="306">
        <f t="shared" si="32"/>
        <v>0</v>
      </c>
      <c r="BD603" s="307"/>
      <c r="BE603" s="307"/>
      <c r="BF603" s="308"/>
      <c r="BG603" s="309"/>
      <c r="BH603" s="310"/>
      <c r="BI603" s="310"/>
      <c r="BJ603" s="311"/>
      <c r="BK603" s="312">
        <f t="shared" si="33"/>
        <v>0</v>
      </c>
      <c r="BL603" s="313"/>
      <c r="BM603" s="313"/>
      <c r="BN603" s="313"/>
      <c r="BO603" s="313"/>
      <c r="BP603" s="314"/>
      <c r="BQ603" s="294"/>
      <c r="BR603" s="295"/>
      <c r="BS603" s="295"/>
      <c r="BT603" s="295"/>
      <c r="BU603" s="295"/>
      <c r="BV603" s="295"/>
      <c r="BW603" s="296"/>
      <c r="BX603" s="294"/>
      <c r="BY603" s="295"/>
      <c r="BZ603" s="295"/>
      <c r="CA603" s="295"/>
      <c r="CB603" s="295"/>
      <c r="CC603" s="296"/>
      <c r="CD603" s="294"/>
      <c r="CE603" s="295"/>
      <c r="CF603" s="295"/>
      <c r="CG603" s="295"/>
      <c r="CH603" s="295"/>
      <c r="CI603" s="296"/>
    </row>
    <row r="604" spans="1:87" ht="18" customHeight="1" x14ac:dyDescent="0.25">
      <c r="A604" s="75"/>
      <c r="B604" s="327"/>
      <c r="C604" s="328"/>
      <c r="D604" s="328"/>
      <c r="E604" s="328"/>
      <c r="F604" s="328"/>
      <c r="G604" s="328"/>
      <c r="H604" s="328"/>
      <c r="I604" s="328"/>
      <c r="J604" s="328"/>
      <c r="K604" s="328"/>
      <c r="L604" s="328"/>
      <c r="M604" s="328"/>
      <c r="N604" s="328"/>
      <c r="O604" s="328"/>
      <c r="P604" s="328"/>
      <c r="Q604" s="328"/>
      <c r="R604" s="328"/>
      <c r="S604" s="328"/>
      <c r="T604" s="328"/>
      <c r="U604" s="328"/>
      <c r="V604" s="328"/>
      <c r="W604" s="328"/>
      <c r="X604" s="328"/>
      <c r="Y604" s="329"/>
      <c r="Z604" s="336"/>
      <c r="AA604" s="337"/>
      <c r="AB604" s="337"/>
      <c r="AC604" s="337"/>
      <c r="AD604" s="338"/>
      <c r="AE604" s="336"/>
      <c r="AF604" s="337"/>
      <c r="AG604" s="337"/>
      <c r="AH604" s="337"/>
      <c r="AI604" s="337"/>
      <c r="AJ604" s="337"/>
      <c r="AK604" s="300"/>
      <c r="AL604" s="301"/>
      <c r="AM604" s="301"/>
      <c r="AN604" s="301"/>
      <c r="AO604" s="301"/>
      <c r="AP604" s="301"/>
      <c r="AQ604" s="301"/>
      <c r="AR604" s="301"/>
      <c r="AS604" s="301"/>
      <c r="AT604" s="301"/>
      <c r="AU604" s="301"/>
      <c r="AV604" s="301"/>
      <c r="AW604" s="301"/>
      <c r="AX604" s="302"/>
      <c r="AY604" s="407"/>
      <c r="AZ604" s="304"/>
      <c r="BA604" s="304"/>
      <c r="BB604" s="408"/>
      <c r="BC604" s="306">
        <f t="shared" si="32"/>
        <v>0</v>
      </c>
      <c r="BD604" s="307"/>
      <c r="BE604" s="307"/>
      <c r="BF604" s="308"/>
      <c r="BG604" s="309"/>
      <c r="BH604" s="310"/>
      <c r="BI604" s="310"/>
      <c r="BJ604" s="311"/>
      <c r="BK604" s="312">
        <f t="shared" si="33"/>
        <v>0</v>
      </c>
      <c r="BL604" s="313"/>
      <c r="BM604" s="313"/>
      <c r="BN604" s="313"/>
      <c r="BO604" s="313"/>
      <c r="BP604" s="314"/>
      <c r="BQ604" s="294"/>
      <c r="BR604" s="295"/>
      <c r="BS604" s="295"/>
      <c r="BT604" s="295"/>
      <c r="BU604" s="295"/>
      <c r="BV604" s="295"/>
      <c r="BW604" s="296"/>
      <c r="BX604" s="294"/>
      <c r="BY604" s="295"/>
      <c r="BZ604" s="295"/>
      <c r="CA604" s="295"/>
      <c r="CB604" s="295"/>
      <c r="CC604" s="296"/>
      <c r="CD604" s="294"/>
      <c r="CE604" s="295"/>
      <c r="CF604" s="295"/>
      <c r="CG604" s="295"/>
      <c r="CH604" s="295"/>
      <c r="CI604" s="296"/>
    </row>
    <row r="605" spans="1:87" ht="18" customHeight="1" x14ac:dyDescent="0.25">
      <c r="A605" s="75"/>
      <c r="B605" s="327"/>
      <c r="C605" s="328"/>
      <c r="D605" s="328"/>
      <c r="E605" s="328"/>
      <c r="F605" s="328"/>
      <c r="G605" s="328"/>
      <c r="H605" s="328"/>
      <c r="I605" s="328"/>
      <c r="J605" s="328"/>
      <c r="K605" s="328"/>
      <c r="L605" s="328"/>
      <c r="M605" s="328"/>
      <c r="N605" s="328"/>
      <c r="O605" s="328"/>
      <c r="P605" s="328"/>
      <c r="Q605" s="328"/>
      <c r="R605" s="328"/>
      <c r="S605" s="328"/>
      <c r="T605" s="328"/>
      <c r="U605" s="328"/>
      <c r="V605" s="328"/>
      <c r="W605" s="328"/>
      <c r="X605" s="328"/>
      <c r="Y605" s="329"/>
      <c r="Z605" s="336"/>
      <c r="AA605" s="337"/>
      <c r="AB605" s="337"/>
      <c r="AC605" s="337"/>
      <c r="AD605" s="338"/>
      <c r="AE605" s="336"/>
      <c r="AF605" s="337"/>
      <c r="AG605" s="337"/>
      <c r="AH605" s="337"/>
      <c r="AI605" s="337"/>
      <c r="AJ605" s="337"/>
      <c r="AK605" s="300"/>
      <c r="AL605" s="301"/>
      <c r="AM605" s="301"/>
      <c r="AN605" s="301"/>
      <c r="AO605" s="301"/>
      <c r="AP605" s="301"/>
      <c r="AQ605" s="301"/>
      <c r="AR605" s="301"/>
      <c r="AS605" s="301"/>
      <c r="AT605" s="301"/>
      <c r="AU605" s="301"/>
      <c r="AV605" s="301"/>
      <c r="AW605" s="301"/>
      <c r="AX605" s="302"/>
      <c r="AY605" s="407"/>
      <c r="AZ605" s="304"/>
      <c r="BA605" s="304"/>
      <c r="BB605" s="408"/>
      <c r="BC605" s="306">
        <f t="shared" si="32"/>
        <v>0</v>
      </c>
      <c r="BD605" s="307"/>
      <c r="BE605" s="307"/>
      <c r="BF605" s="308"/>
      <c r="BG605" s="309"/>
      <c r="BH605" s="310"/>
      <c r="BI605" s="310"/>
      <c r="BJ605" s="311"/>
      <c r="BK605" s="312">
        <f t="shared" si="33"/>
        <v>0</v>
      </c>
      <c r="BL605" s="313"/>
      <c r="BM605" s="313"/>
      <c r="BN605" s="313"/>
      <c r="BO605" s="313"/>
      <c r="BP605" s="314"/>
      <c r="BQ605" s="294"/>
      <c r="BR605" s="295"/>
      <c r="BS605" s="295"/>
      <c r="BT605" s="295"/>
      <c r="BU605" s="295"/>
      <c r="BV605" s="295"/>
      <c r="BW605" s="296"/>
      <c r="BX605" s="294"/>
      <c r="BY605" s="295"/>
      <c r="BZ605" s="295"/>
      <c r="CA605" s="295"/>
      <c r="CB605" s="295"/>
      <c r="CC605" s="296"/>
      <c r="CD605" s="294"/>
      <c r="CE605" s="295"/>
      <c r="CF605" s="295"/>
      <c r="CG605" s="295"/>
      <c r="CH605" s="295"/>
      <c r="CI605" s="296"/>
    </row>
    <row r="606" spans="1:87" ht="18" customHeight="1" x14ac:dyDescent="0.25">
      <c r="A606" s="75"/>
      <c r="B606" s="327"/>
      <c r="C606" s="328"/>
      <c r="D606" s="328"/>
      <c r="E606" s="328"/>
      <c r="F606" s="328"/>
      <c r="G606" s="328"/>
      <c r="H606" s="328"/>
      <c r="I606" s="328"/>
      <c r="J606" s="328"/>
      <c r="K606" s="328"/>
      <c r="L606" s="328"/>
      <c r="M606" s="328"/>
      <c r="N606" s="328"/>
      <c r="O606" s="328"/>
      <c r="P606" s="328"/>
      <c r="Q606" s="328"/>
      <c r="R606" s="328"/>
      <c r="S606" s="328"/>
      <c r="T606" s="328"/>
      <c r="U606" s="328"/>
      <c r="V606" s="328"/>
      <c r="W606" s="328"/>
      <c r="X606" s="328"/>
      <c r="Y606" s="329"/>
      <c r="Z606" s="336"/>
      <c r="AA606" s="337"/>
      <c r="AB606" s="337"/>
      <c r="AC606" s="337"/>
      <c r="AD606" s="338"/>
      <c r="AE606" s="336"/>
      <c r="AF606" s="337"/>
      <c r="AG606" s="337"/>
      <c r="AH606" s="337"/>
      <c r="AI606" s="337"/>
      <c r="AJ606" s="337"/>
      <c r="AK606" s="300"/>
      <c r="AL606" s="301"/>
      <c r="AM606" s="301"/>
      <c r="AN606" s="301"/>
      <c r="AO606" s="301"/>
      <c r="AP606" s="301"/>
      <c r="AQ606" s="301"/>
      <c r="AR606" s="301"/>
      <c r="AS606" s="301"/>
      <c r="AT606" s="301"/>
      <c r="AU606" s="301"/>
      <c r="AV606" s="301"/>
      <c r="AW606" s="301"/>
      <c r="AX606" s="302"/>
      <c r="AY606" s="407"/>
      <c r="AZ606" s="304"/>
      <c r="BA606" s="304"/>
      <c r="BB606" s="408"/>
      <c r="BC606" s="306">
        <f t="shared" si="32"/>
        <v>0</v>
      </c>
      <c r="BD606" s="307"/>
      <c r="BE606" s="307"/>
      <c r="BF606" s="308"/>
      <c r="BG606" s="309"/>
      <c r="BH606" s="310"/>
      <c r="BI606" s="310"/>
      <c r="BJ606" s="311"/>
      <c r="BK606" s="312">
        <f t="shared" si="33"/>
        <v>0</v>
      </c>
      <c r="BL606" s="313"/>
      <c r="BM606" s="313"/>
      <c r="BN606" s="313"/>
      <c r="BO606" s="313"/>
      <c r="BP606" s="314"/>
      <c r="BQ606" s="294"/>
      <c r="BR606" s="295"/>
      <c r="BS606" s="295"/>
      <c r="BT606" s="295"/>
      <c r="BU606" s="295"/>
      <c r="BV606" s="295"/>
      <c r="BW606" s="296"/>
      <c r="BX606" s="294"/>
      <c r="BY606" s="295"/>
      <c r="BZ606" s="295"/>
      <c r="CA606" s="295"/>
      <c r="CB606" s="295"/>
      <c r="CC606" s="296"/>
      <c r="CD606" s="294"/>
      <c r="CE606" s="295"/>
      <c r="CF606" s="295"/>
      <c r="CG606" s="295"/>
      <c r="CH606" s="295"/>
      <c r="CI606" s="296"/>
    </row>
    <row r="607" spans="1:87" ht="18" customHeight="1" x14ac:dyDescent="0.25">
      <c r="A607" s="75"/>
      <c r="B607" s="327"/>
      <c r="C607" s="328"/>
      <c r="D607" s="328"/>
      <c r="E607" s="328"/>
      <c r="F607" s="328"/>
      <c r="G607" s="328"/>
      <c r="H607" s="328"/>
      <c r="I607" s="328"/>
      <c r="J607" s="328"/>
      <c r="K607" s="328"/>
      <c r="L607" s="328"/>
      <c r="M607" s="328"/>
      <c r="N607" s="328"/>
      <c r="O607" s="328"/>
      <c r="P607" s="328"/>
      <c r="Q607" s="328"/>
      <c r="R607" s="328"/>
      <c r="S607" s="328"/>
      <c r="T607" s="328"/>
      <c r="U607" s="328"/>
      <c r="V607" s="328"/>
      <c r="W607" s="328"/>
      <c r="X607" s="328"/>
      <c r="Y607" s="329"/>
      <c r="Z607" s="336"/>
      <c r="AA607" s="337"/>
      <c r="AB607" s="337"/>
      <c r="AC607" s="337"/>
      <c r="AD607" s="338"/>
      <c r="AE607" s="336"/>
      <c r="AF607" s="337"/>
      <c r="AG607" s="337"/>
      <c r="AH607" s="337"/>
      <c r="AI607" s="337"/>
      <c r="AJ607" s="337"/>
      <c r="AK607" s="300"/>
      <c r="AL607" s="301"/>
      <c r="AM607" s="301"/>
      <c r="AN607" s="301"/>
      <c r="AO607" s="301"/>
      <c r="AP607" s="301"/>
      <c r="AQ607" s="301"/>
      <c r="AR607" s="301"/>
      <c r="AS607" s="301"/>
      <c r="AT607" s="301"/>
      <c r="AU607" s="301"/>
      <c r="AV607" s="301"/>
      <c r="AW607" s="301"/>
      <c r="AX607" s="302"/>
      <c r="AY607" s="407"/>
      <c r="AZ607" s="304"/>
      <c r="BA607" s="304"/>
      <c r="BB607" s="408"/>
      <c r="BC607" s="306">
        <f t="shared" si="32"/>
        <v>0</v>
      </c>
      <c r="BD607" s="307"/>
      <c r="BE607" s="307"/>
      <c r="BF607" s="308"/>
      <c r="BG607" s="309"/>
      <c r="BH607" s="310"/>
      <c r="BI607" s="310"/>
      <c r="BJ607" s="311"/>
      <c r="BK607" s="312">
        <f t="shared" si="33"/>
        <v>0</v>
      </c>
      <c r="BL607" s="313"/>
      <c r="BM607" s="313"/>
      <c r="BN607" s="313"/>
      <c r="BO607" s="313"/>
      <c r="BP607" s="314"/>
      <c r="BQ607" s="294"/>
      <c r="BR607" s="295"/>
      <c r="BS607" s="295"/>
      <c r="BT607" s="295"/>
      <c r="BU607" s="295"/>
      <c r="BV607" s="295"/>
      <c r="BW607" s="296"/>
      <c r="BX607" s="294"/>
      <c r="BY607" s="295"/>
      <c r="BZ607" s="295"/>
      <c r="CA607" s="295"/>
      <c r="CB607" s="295"/>
      <c r="CC607" s="296"/>
      <c r="CD607" s="294"/>
      <c r="CE607" s="295"/>
      <c r="CF607" s="295"/>
      <c r="CG607" s="295"/>
      <c r="CH607" s="295"/>
      <c r="CI607" s="296"/>
    </row>
    <row r="608" spans="1:87" ht="18" customHeight="1" x14ac:dyDescent="0.25">
      <c r="A608" s="75"/>
      <c r="B608" s="327"/>
      <c r="C608" s="328"/>
      <c r="D608" s="328"/>
      <c r="E608" s="328"/>
      <c r="F608" s="328"/>
      <c r="G608" s="328"/>
      <c r="H608" s="328"/>
      <c r="I608" s="328"/>
      <c r="J608" s="328"/>
      <c r="K608" s="328"/>
      <c r="L608" s="328"/>
      <c r="M608" s="328"/>
      <c r="N608" s="328"/>
      <c r="O608" s="328"/>
      <c r="P608" s="328"/>
      <c r="Q608" s="328"/>
      <c r="R608" s="328"/>
      <c r="S608" s="328"/>
      <c r="T608" s="328"/>
      <c r="U608" s="328"/>
      <c r="V608" s="328"/>
      <c r="W608" s="328"/>
      <c r="X608" s="328"/>
      <c r="Y608" s="329"/>
      <c r="Z608" s="336"/>
      <c r="AA608" s="337"/>
      <c r="AB608" s="337"/>
      <c r="AC608" s="337"/>
      <c r="AD608" s="338"/>
      <c r="AE608" s="336"/>
      <c r="AF608" s="337"/>
      <c r="AG608" s="337"/>
      <c r="AH608" s="337"/>
      <c r="AI608" s="337"/>
      <c r="AJ608" s="337"/>
      <c r="AK608" s="300"/>
      <c r="AL608" s="301"/>
      <c r="AM608" s="301"/>
      <c r="AN608" s="301"/>
      <c r="AO608" s="301"/>
      <c r="AP608" s="301"/>
      <c r="AQ608" s="301"/>
      <c r="AR608" s="301"/>
      <c r="AS608" s="301"/>
      <c r="AT608" s="301"/>
      <c r="AU608" s="301"/>
      <c r="AV608" s="301"/>
      <c r="AW608" s="301"/>
      <c r="AX608" s="302"/>
      <c r="AY608" s="407"/>
      <c r="AZ608" s="304"/>
      <c r="BA608" s="304"/>
      <c r="BB608" s="408"/>
      <c r="BC608" s="306">
        <f t="shared" si="32"/>
        <v>0</v>
      </c>
      <c r="BD608" s="307"/>
      <c r="BE608" s="307"/>
      <c r="BF608" s="308"/>
      <c r="BG608" s="309"/>
      <c r="BH608" s="310"/>
      <c r="BI608" s="310"/>
      <c r="BJ608" s="311"/>
      <c r="BK608" s="312">
        <f t="shared" si="33"/>
        <v>0</v>
      </c>
      <c r="BL608" s="313"/>
      <c r="BM608" s="313"/>
      <c r="BN608" s="313"/>
      <c r="BO608" s="313"/>
      <c r="BP608" s="314"/>
      <c r="BQ608" s="294"/>
      <c r="BR608" s="295"/>
      <c r="BS608" s="295"/>
      <c r="BT608" s="295"/>
      <c r="BU608" s="295"/>
      <c r="BV608" s="295"/>
      <c r="BW608" s="296"/>
      <c r="BX608" s="294"/>
      <c r="BY608" s="295"/>
      <c r="BZ608" s="295"/>
      <c r="CA608" s="295"/>
      <c r="CB608" s="295"/>
      <c r="CC608" s="296"/>
      <c r="CD608" s="294"/>
      <c r="CE608" s="295"/>
      <c r="CF608" s="295"/>
      <c r="CG608" s="295"/>
      <c r="CH608" s="295"/>
      <c r="CI608" s="296"/>
    </row>
    <row r="609" spans="1:87" ht="18" customHeight="1" x14ac:dyDescent="0.25">
      <c r="A609" s="75"/>
      <c r="B609" s="327"/>
      <c r="C609" s="328"/>
      <c r="D609" s="328"/>
      <c r="E609" s="328"/>
      <c r="F609" s="328"/>
      <c r="G609" s="328"/>
      <c r="H609" s="328"/>
      <c r="I609" s="328"/>
      <c r="J609" s="328"/>
      <c r="K609" s="328"/>
      <c r="L609" s="328"/>
      <c r="M609" s="328"/>
      <c r="N609" s="328"/>
      <c r="O609" s="328"/>
      <c r="P609" s="328"/>
      <c r="Q609" s="328"/>
      <c r="R609" s="328"/>
      <c r="S609" s="328"/>
      <c r="T609" s="328"/>
      <c r="U609" s="328"/>
      <c r="V609" s="328"/>
      <c r="W609" s="328"/>
      <c r="X609" s="328"/>
      <c r="Y609" s="329"/>
      <c r="Z609" s="336"/>
      <c r="AA609" s="337"/>
      <c r="AB609" s="337"/>
      <c r="AC609" s="337"/>
      <c r="AD609" s="338"/>
      <c r="AE609" s="336"/>
      <c r="AF609" s="337"/>
      <c r="AG609" s="337"/>
      <c r="AH609" s="337"/>
      <c r="AI609" s="337"/>
      <c r="AJ609" s="337"/>
      <c r="AK609" s="300"/>
      <c r="AL609" s="301"/>
      <c r="AM609" s="301"/>
      <c r="AN609" s="301"/>
      <c r="AO609" s="301"/>
      <c r="AP609" s="301"/>
      <c r="AQ609" s="301"/>
      <c r="AR609" s="301"/>
      <c r="AS609" s="301"/>
      <c r="AT609" s="301"/>
      <c r="AU609" s="301"/>
      <c r="AV609" s="301"/>
      <c r="AW609" s="301"/>
      <c r="AX609" s="302"/>
      <c r="AY609" s="407"/>
      <c r="AZ609" s="304"/>
      <c r="BA609" s="304"/>
      <c r="BB609" s="408"/>
      <c r="BC609" s="306">
        <f t="shared" si="32"/>
        <v>0</v>
      </c>
      <c r="BD609" s="307"/>
      <c r="BE609" s="307"/>
      <c r="BF609" s="308"/>
      <c r="BG609" s="309"/>
      <c r="BH609" s="310"/>
      <c r="BI609" s="310"/>
      <c r="BJ609" s="311"/>
      <c r="BK609" s="312">
        <f t="shared" si="33"/>
        <v>0</v>
      </c>
      <c r="BL609" s="313"/>
      <c r="BM609" s="313"/>
      <c r="BN609" s="313"/>
      <c r="BO609" s="313"/>
      <c r="BP609" s="314"/>
      <c r="BQ609" s="294"/>
      <c r="BR609" s="295"/>
      <c r="BS609" s="295"/>
      <c r="BT609" s="295"/>
      <c r="BU609" s="295"/>
      <c r="BV609" s="295"/>
      <c r="BW609" s="296"/>
      <c r="BX609" s="294"/>
      <c r="BY609" s="295"/>
      <c r="BZ609" s="295"/>
      <c r="CA609" s="295"/>
      <c r="CB609" s="295"/>
      <c r="CC609" s="296"/>
      <c r="CD609" s="294"/>
      <c r="CE609" s="295"/>
      <c r="CF609" s="295"/>
      <c r="CG609" s="295"/>
      <c r="CH609" s="295"/>
      <c r="CI609" s="296"/>
    </row>
    <row r="610" spans="1:87" ht="18" customHeight="1" x14ac:dyDescent="0.25">
      <c r="A610" s="75"/>
      <c r="B610" s="327"/>
      <c r="C610" s="328"/>
      <c r="D610" s="328"/>
      <c r="E610" s="328"/>
      <c r="F610" s="328"/>
      <c r="G610" s="328"/>
      <c r="H610" s="328"/>
      <c r="I610" s="328"/>
      <c r="J610" s="328"/>
      <c r="K610" s="328"/>
      <c r="L610" s="328"/>
      <c r="M610" s="328"/>
      <c r="N610" s="328"/>
      <c r="O610" s="328"/>
      <c r="P610" s="328"/>
      <c r="Q610" s="328"/>
      <c r="R610" s="328"/>
      <c r="S610" s="328"/>
      <c r="T610" s="328"/>
      <c r="U610" s="328"/>
      <c r="V610" s="328"/>
      <c r="W610" s="328"/>
      <c r="X610" s="328"/>
      <c r="Y610" s="329"/>
      <c r="Z610" s="336"/>
      <c r="AA610" s="337"/>
      <c r="AB610" s="337"/>
      <c r="AC610" s="337"/>
      <c r="AD610" s="338"/>
      <c r="AE610" s="336"/>
      <c r="AF610" s="337"/>
      <c r="AG610" s="337"/>
      <c r="AH610" s="337"/>
      <c r="AI610" s="337"/>
      <c r="AJ610" s="337"/>
      <c r="AK610" s="300"/>
      <c r="AL610" s="301"/>
      <c r="AM610" s="301"/>
      <c r="AN610" s="301"/>
      <c r="AO610" s="301"/>
      <c r="AP610" s="301"/>
      <c r="AQ610" s="301"/>
      <c r="AR610" s="301"/>
      <c r="AS610" s="301"/>
      <c r="AT610" s="301"/>
      <c r="AU610" s="301"/>
      <c r="AV610" s="301"/>
      <c r="AW610" s="301"/>
      <c r="AX610" s="302"/>
      <c r="AY610" s="407"/>
      <c r="AZ610" s="304"/>
      <c r="BA610" s="304"/>
      <c r="BB610" s="408"/>
      <c r="BC610" s="306">
        <f t="shared" si="32"/>
        <v>0</v>
      </c>
      <c r="BD610" s="307"/>
      <c r="BE610" s="307"/>
      <c r="BF610" s="308"/>
      <c r="BG610" s="309"/>
      <c r="BH610" s="310"/>
      <c r="BI610" s="310"/>
      <c r="BJ610" s="311"/>
      <c r="BK610" s="312">
        <f t="shared" si="33"/>
        <v>0</v>
      </c>
      <c r="BL610" s="313"/>
      <c r="BM610" s="313"/>
      <c r="BN610" s="313"/>
      <c r="BO610" s="313"/>
      <c r="BP610" s="314"/>
      <c r="BQ610" s="294"/>
      <c r="BR610" s="295"/>
      <c r="BS610" s="295"/>
      <c r="BT610" s="295"/>
      <c r="BU610" s="295"/>
      <c r="BV610" s="295"/>
      <c r="BW610" s="296"/>
      <c r="BX610" s="294"/>
      <c r="BY610" s="295"/>
      <c r="BZ610" s="295"/>
      <c r="CA610" s="295"/>
      <c r="CB610" s="295"/>
      <c r="CC610" s="296"/>
      <c r="CD610" s="294"/>
      <c r="CE610" s="295"/>
      <c r="CF610" s="295"/>
      <c r="CG610" s="295"/>
      <c r="CH610" s="295"/>
      <c r="CI610" s="296"/>
    </row>
    <row r="611" spans="1:87" ht="18" customHeight="1" x14ac:dyDescent="0.25">
      <c r="A611" s="75"/>
      <c r="B611" s="327"/>
      <c r="C611" s="328"/>
      <c r="D611" s="328"/>
      <c r="E611" s="328"/>
      <c r="F611" s="328"/>
      <c r="G611" s="328"/>
      <c r="H611" s="328"/>
      <c r="I611" s="328"/>
      <c r="J611" s="328"/>
      <c r="K611" s="328"/>
      <c r="L611" s="328"/>
      <c r="M611" s="328"/>
      <c r="N611" s="328"/>
      <c r="O611" s="328"/>
      <c r="P611" s="328"/>
      <c r="Q611" s="328"/>
      <c r="R611" s="328"/>
      <c r="S611" s="328"/>
      <c r="T611" s="328"/>
      <c r="U611" s="328"/>
      <c r="V611" s="328"/>
      <c r="W611" s="328"/>
      <c r="X611" s="328"/>
      <c r="Y611" s="329"/>
      <c r="Z611" s="336"/>
      <c r="AA611" s="337"/>
      <c r="AB611" s="337"/>
      <c r="AC611" s="337"/>
      <c r="AD611" s="338"/>
      <c r="AE611" s="336"/>
      <c r="AF611" s="337"/>
      <c r="AG611" s="337"/>
      <c r="AH611" s="337"/>
      <c r="AI611" s="337"/>
      <c r="AJ611" s="337"/>
      <c r="AK611" s="300"/>
      <c r="AL611" s="301"/>
      <c r="AM611" s="301"/>
      <c r="AN611" s="301"/>
      <c r="AO611" s="301"/>
      <c r="AP611" s="301"/>
      <c r="AQ611" s="301"/>
      <c r="AR611" s="301"/>
      <c r="AS611" s="301"/>
      <c r="AT611" s="301"/>
      <c r="AU611" s="301"/>
      <c r="AV611" s="301"/>
      <c r="AW611" s="301"/>
      <c r="AX611" s="302"/>
      <c r="AY611" s="407"/>
      <c r="AZ611" s="304"/>
      <c r="BA611" s="304"/>
      <c r="BB611" s="408"/>
      <c r="BC611" s="306">
        <f t="shared" si="32"/>
        <v>0</v>
      </c>
      <c r="BD611" s="307"/>
      <c r="BE611" s="307"/>
      <c r="BF611" s="308"/>
      <c r="BG611" s="309"/>
      <c r="BH611" s="310"/>
      <c r="BI611" s="310"/>
      <c r="BJ611" s="311"/>
      <c r="BK611" s="312">
        <f t="shared" si="33"/>
        <v>0</v>
      </c>
      <c r="BL611" s="313"/>
      <c r="BM611" s="313"/>
      <c r="BN611" s="313"/>
      <c r="BO611" s="313"/>
      <c r="BP611" s="314"/>
      <c r="BQ611" s="294"/>
      <c r="BR611" s="295"/>
      <c r="BS611" s="295"/>
      <c r="BT611" s="295"/>
      <c r="BU611" s="295"/>
      <c r="BV611" s="295"/>
      <c r="BW611" s="296"/>
      <c r="BX611" s="294"/>
      <c r="BY611" s="295"/>
      <c r="BZ611" s="295"/>
      <c r="CA611" s="295"/>
      <c r="CB611" s="295"/>
      <c r="CC611" s="296"/>
      <c r="CD611" s="294"/>
      <c r="CE611" s="295"/>
      <c r="CF611" s="295"/>
      <c r="CG611" s="295"/>
      <c r="CH611" s="295"/>
      <c r="CI611" s="296"/>
    </row>
    <row r="612" spans="1:87" ht="18" customHeight="1" x14ac:dyDescent="0.25">
      <c r="A612" s="75"/>
      <c r="B612" s="327"/>
      <c r="C612" s="328"/>
      <c r="D612" s="328"/>
      <c r="E612" s="328"/>
      <c r="F612" s="328"/>
      <c r="G612" s="328"/>
      <c r="H612" s="328"/>
      <c r="I612" s="328"/>
      <c r="J612" s="328"/>
      <c r="K612" s="328"/>
      <c r="L612" s="328"/>
      <c r="M612" s="328"/>
      <c r="N612" s="328"/>
      <c r="O612" s="328"/>
      <c r="P612" s="328"/>
      <c r="Q612" s="328"/>
      <c r="R612" s="328"/>
      <c r="S612" s="328"/>
      <c r="T612" s="328"/>
      <c r="U612" s="328"/>
      <c r="V612" s="328"/>
      <c r="W612" s="328"/>
      <c r="X612" s="328"/>
      <c r="Y612" s="329"/>
      <c r="Z612" s="336"/>
      <c r="AA612" s="337"/>
      <c r="AB612" s="337"/>
      <c r="AC612" s="337"/>
      <c r="AD612" s="338"/>
      <c r="AE612" s="336"/>
      <c r="AF612" s="337"/>
      <c r="AG612" s="337"/>
      <c r="AH612" s="337"/>
      <c r="AI612" s="337"/>
      <c r="AJ612" s="337"/>
      <c r="AK612" s="300"/>
      <c r="AL612" s="301"/>
      <c r="AM612" s="301"/>
      <c r="AN612" s="301"/>
      <c r="AO612" s="301"/>
      <c r="AP612" s="301"/>
      <c r="AQ612" s="301"/>
      <c r="AR612" s="301"/>
      <c r="AS612" s="301"/>
      <c r="AT612" s="301"/>
      <c r="AU612" s="301"/>
      <c r="AV612" s="301"/>
      <c r="AW612" s="301"/>
      <c r="AX612" s="302"/>
      <c r="AY612" s="407"/>
      <c r="AZ612" s="304"/>
      <c r="BA612" s="304"/>
      <c r="BB612" s="408"/>
      <c r="BC612" s="306">
        <f t="shared" si="32"/>
        <v>0</v>
      </c>
      <c r="BD612" s="307"/>
      <c r="BE612" s="307"/>
      <c r="BF612" s="308"/>
      <c r="BG612" s="309"/>
      <c r="BH612" s="310"/>
      <c r="BI612" s="310"/>
      <c r="BJ612" s="311"/>
      <c r="BK612" s="312">
        <f t="shared" si="33"/>
        <v>0</v>
      </c>
      <c r="BL612" s="313"/>
      <c r="BM612" s="313"/>
      <c r="BN612" s="313"/>
      <c r="BO612" s="313"/>
      <c r="BP612" s="314"/>
      <c r="BQ612" s="294"/>
      <c r="BR612" s="295"/>
      <c r="BS612" s="295"/>
      <c r="BT612" s="295"/>
      <c r="BU612" s="295"/>
      <c r="BV612" s="295"/>
      <c r="BW612" s="296"/>
      <c r="BX612" s="294"/>
      <c r="BY612" s="295"/>
      <c r="BZ612" s="295"/>
      <c r="CA612" s="295"/>
      <c r="CB612" s="295"/>
      <c r="CC612" s="296"/>
      <c r="CD612" s="294"/>
      <c r="CE612" s="295"/>
      <c r="CF612" s="295"/>
      <c r="CG612" s="295"/>
      <c r="CH612" s="295"/>
      <c r="CI612" s="296"/>
    </row>
    <row r="613" spans="1:87" ht="18" customHeight="1" x14ac:dyDescent="0.25">
      <c r="A613" s="75"/>
      <c r="B613" s="327"/>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9"/>
      <c r="Z613" s="336"/>
      <c r="AA613" s="337"/>
      <c r="AB613" s="337"/>
      <c r="AC613" s="337"/>
      <c r="AD613" s="338"/>
      <c r="AE613" s="336"/>
      <c r="AF613" s="337"/>
      <c r="AG613" s="337"/>
      <c r="AH613" s="337"/>
      <c r="AI613" s="337"/>
      <c r="AJ613" s="337"/>
      <c r="AK613" s="300"/>
      <c r="AL613" s="301"/>
      <c r="AM613" s="301"/>
      <c r="AN613" s="301"/>
      <c r="AO613" s="301"/>
      <c r="AP613" s="301"/>
      <c r="AQ613" s="301"/>
      <c r="AR613" s="301"/>
      <c r="AS613" s="301"/>
      <c r="AT613" s="301"/>
      <c r="AU613" s="301"/>
      <c r="AV613" s="301"/>
      <c r="AW613" s="301"/>
      <c r="AX613" s="302"/>
      <c r="AY613" s="407"/>
      <c r="AZ613" s="304"/>
      <c r="BA613" s="304"/>
      <c r="BB613" s="408"/>
      <c r="BC613" s="306">
        <f t="shared" si="32"/>
        <v>0</v>
      </c>
      <c r="BD613" s="307"/>
      <c r="BE613" s="307"/>
      <c r="BF613" s="308"/>
      <c r="BG613" s="309"/>
      <c r="BH613" s="310"/>
      <c r="BI613" s="310"/>
      <c r="BJ613" s="311"/>
      <c r="BK613" s="312">
        <f t="shared" si="33"/>
        <v>0</v>
      </c>
      <c r="BL613" s="313"/>
      <c r="BM613" s="313"/>
      <c r="BN613" s="313"/>
      <c r="BO613" s="313"/>
      <c r="BP613" s="314"/>
      <c r="BQ613" s="294"/>
      <c r="BR613" s="295"/>
      <c r="BS613" s="295"/>
      <c r="BT613" s="295"/>
      <c r="BU613" s="295"/>
      <c r="BV613" s="295"/>
      <c r="BW613" s="296"/>
      <c r="BX613" s="294"/>
      <c r="BY613" s="295"/>
      <c r="BZ613" s="295"/>
      <c r="CA613" s="295"/>
      <c r="CB613" s="295"/>
      <c r="CC613" s="296"/>
      <c r="CD613" s="294"/>
      <c r="CE613" s="295"/>
      <c r="CF613" s="295"/>
      <c r="CG613" s="295"/>
      <c r="CH613" s="295"/>
      <c r="CI613" s="296"/>
    </row>
    <row r="614" spans="1:87" ht="18" customHeight="1" x14ac:dyDescent="0.25">
      <c r="A614" s="75"/>
      <c r="B614" s="327"/>
      <c r="C614" s="328"/>
      <c r="D614" s="328"/>
      <c r="E614" s="328"/>
      <c r="F614" s="328"/>
      <c r="G614" s="328"/>
      <c r="H614" s="328"/>
      <c r="I614" s="328"/>
      <c r="J614" s="328"/>
      <c r="K614" s="328"/>
      <c r="L614" s="328"/>
      <c r="M614" s="328"/>
      <c r="N614" s="328"/>
      <c r="O614" s="328"/>
      <c r="P614" s="328"/>
      <c r="Q614" s="328"/>
      <c r="R614" s="328"/>
      <c r="S614" s="328"/>
      <c r="T614" s="328"/>
      <c r="U614" s="328"/>
      <c r="V614" s="328"/>
      <c r="W614" s="328"/>
      <c r="X614" s="328"/>
      <c r="Y614" s="329"/>
      <c r="Z614" s="336"/>
      <c r="AA614" s="337"/>
      <c r="AB614" s="337"/>
      <c r="AC614" s="337"/>
      <c r="AD614" s="338"/>
      <c r="AE614" s="336"/>
      <c r="AF614" s="337"/>
      <c r="AG614" s="337"/>
      <c r="AH614" s="337"/>
      <c r="AI614" s="337"/>
      <c r="AJ614" s="337"/>
      <c r="AK614" s="300"/>
      <c r="AL614" s="301"/>
      <c r="AM614" s="301"/>
      <c r="AN614" s="301"/>
      <c r="AO614" s="301"/>
      <c r="AP614" s="301"/>
      <c r="AQ614" s="301"/>
      <c r="AR614" s="301"/>
      <c r="AS614" s="301"/>
      <c r="AT614" s="301"/>
      <c r="AU614" s="301"/>
      <c r="AV614" s="301"/>
      <c r="AW614" s="301"/>
      <c r="AX614" s="302"/>
      <c r="AY614" s="407"/>
      <c r="AZ614" s="304"/>
      <c r="BA614" s="304"/>
      <c r="BB614" s="408"/>
      <c r="BC614" s="306">
        <f t="shared" si="32"/>
        <v>0</v>
      </c>
      <c r="BD614" s="307"/>
      <c r="BE614" s="307"/>
      <c r="BF614" s="308"/>
      <c r="BG614" s="309"/>
      <c r="BH614" s="310"/>
      <c r="BI614" s="310"/>
      <c r="BJ614" s="311"/>
      <c r="BK614" s="312">
        <f t="shared" si="33"/>
        <v>0</v>
      </c>
      <c r="BL614" s="313"/>
      <c r="BM614" s="313"/>
      <c r="BN614" s="313"/>
      <c r="BO614" s="313"/>
      <c r="BP614" s="314"/>
      <c r="BQ614" s="294"/>
      <c r="BR614" s="295"/>
      <c r="BS614" s="295"/>
      <c r="BT614" s="295"/>
      <c r="BU614" s="295"/>
      <c r="BV614" s="295"/>
      <c r="BW614" s="296"/>
      <c r="BX614" s="294"/>
      <c r="BY614" s="295"/>
      <c r="BZ614" s="295"/>
      <c r="CA614" s="295"/>
      <c r="CB614" s="295"/>
      <c r="CC614" s="296"/>
      <c r="CD614" s="294"/>
      <c r="CE614" s="295"/>
      <c r="CF614" s="295"/>
      <c r="CG614" s="295"/>
      <c r="CH614" s="295"/>
      <c r="CI614" s="296"/>
    </row>
    <row r="615" spans="1:87" ht="18" customHeight="1" x14ac:dyDescent="0.25">
      <c r="A615" s="75"/>
      <c r="B615" s="327"/>
      <c r="C615" s="328"/>
      <c r="D615" s="328"/>
      <c r="E615" s="328"/>
      <c r="F615" s="328"/>
      <c r="G615" s="328"/>
      <c r="H615" s="328"/>
      <c r="I615" s="328"/>
      <c r="J615" s="328"/>
      <c r="K615" s="328"/>
      <c r="L615" s="328"/>
      <c r="M615" s="328"/>
      <c r="N615" s="328"/>
      <c r="O615" s="328"/>
      <c r="P615" s="328"/>
      <c r="Q615" s="328"/>
      <c r="R615" s="328"/>
      <c r="S615" s="328"/>
      <c r="T615" s="328"/>
      <c r="U615" s="328"/>
      <c r="V615" s="328"/>
      <c r="W615" s="328"/>
      <c r="X615" s="328"/>
      <c r="Y615" s="329"/>
      <c r="Z615" s="336"/>
      <c r="AA615" s="337"/>
      <c r="AB615" s="337"/>
      <c r="AC615" s="337"/>
      <c r="AD615" s="338"/>
      <c r="AE615" s="336"/>
      <c r="AF615" s="337"/>
      <c r="AG615" s="337"/>
      <c r="AH615" s="337"/>
      <c r="AI615" s="337"/>
      <c r="AJ615" s="337"/>
      <c r="AK615" s="300"/>
      <c r="AL615" s="301"/>
      <c r="AM615" s="301"/>
      <c r="AN615" s="301"/>
      <c r="AO615" s="301"/>
      <c r="AP615" s="301"/>
      <c r="AQ615" s="301"/>
      <c r="AR615" s="301"/>
      <c r="AS615" s="301"/>
      <c r="AT615" s="301"/>
      <c r="AU615" s="301"/>
      <c r="AV615" s="301"/>
      <c r="AW615" s="301"/>
      <c r="AX615" s="302"/>
      <c r="AY615" s="407"/>
      <c r="AZ615" s="304"/>
      <c r="BA615" s="304"/>
      <c r="BB615" s="408"/>
      <c r="BC615" s="306">
        <f t="shared" si="32"/>
        <v>0</v>
      </c>
      <c r="BD615" s="307"/>
      <c r="BE615" s="307"/>
      <c r="BF615" s="308"/>
      <c r="BG615" s="309"/>
      <c r="BH615" s="310"/>
      <c r="BI615" s="310"/>
      <c r="BJ615" s="311"/>
      <c r="BK615" s="312">
        <f t="shared" si="33"/>
        <v>0</v>
      </c>
      <c r="BL615" s="313"/>
      <c r="BM615" s="313"/>
      <c r="BN615" s="313"/>
      <c r="BO615" s="313"/>
      <c r="BP615" s="314"/>
      <c r="BQ615" s="294"/>
      <c r="BR615" s="295"/>
      <c r="BS615" s="295"/>
      <c r="BT615" s="295"/>
      <c r="BU615" s="295"/>
      <c r="BV615" s="295"/>
      <c r="BW615" s="296"/>
      <c r="BX615" s="294"/>
      <c r="BY615" s="295"/>
      <c r="BZ615" s="295"/>
      <c r="CA615" s="295"/>
      <c r="CB615" s="295"/>
      <c r="CC615" s="296"/>
      <c r="CD615" s="294"/>
      <c r="CE615" s="295"/>
      <c r="CF615" s="295"/>
      <c r="CG615" s="295"/>
      <c r="CH615" s="295"/>
      <c r="CI615" s="296"/>
    </row>
    <row r="616" spans="1:87" ht="18" customHeight="1" x14ac:dyDescent="0.25">
      <c r="A616" s="75"/>
      <c r="B616" s="327"/>
      <c r="C616" s="328"/>
      <c r="D616" s="328"/>
      <c r="E616" s="328"/>
      <c r="F616" s="328"/>
      <c r="G616" s="328"/>
      <c r="H616" s="328"/>
      <c r="I616" s="328"/>
      <c r="J616" s="328"/>
      <c r="K616" s="328"/>
      <c r="L616" s="328"/>
      <c r="M616" s="328"/>
      <c r="N616" s="328"/>
      <c r="O616" s="328"/>
      <c r="P616" s="328"/>
      <c r="Q616" s="328"/>
      <c r="R616" s="328"/>
      <c r="S616" s="328"/>
      <c r="T616" s="328"/>
      <c r="U616" s="328"/>
      <c r="V616" s="328"/>
      <c r="W616" s="328"/>
      <c r="X616" s="328"/>
      <c r="Y616" s="329"/>
      <c r="Z616" s="336"/>
      <c r="AA616" s="337"/>
      <c r="AB616" s="337"/>
      <c r="AC616" s="337"/>
      <c r="AD616" s="338"/>
      <c r="AE616" s="336"/>
      <c r="AF616" s="337"/>
      <c r="AG616" s="337"/>
      <c r="AH616" s="337"/>
      <c r="AI616" s="337"/>
      <c r="AJ616" s="337"/>
      <c r="AK616" s="300"/>
      <c r="AL616" s="301"/>
      <c r="AM616" s="301"/>
      <c r="AN616" s="301"/>
      <c r="AO616" s="301"/>
      <c r="AP616" s="301"/>
      <c r="AQ616" s="301"/>
      <c r="AR616" s="301"/>
      <c r="AS616" s="301"/>
      <c r="AT616" s="301"/>
      <c r="AU616" s="301"/>
      <c r="AV616" s="301"/>
      <c r="AW616" s="301"/>
      <c r="AX616" s="302"/>
      <c r="AY616" s="407"/>
      <c r="AZ616" s="304"/>
      <c r="BA616" s="304"/>
      <c r="BB616" s="408"/>
      <c r="BC616" s="306">
        <f t="shared" si="32"/>
        <v>0</v>
      </c>
      <c r="BD616" s="307"/>
      <c r="BE616" s="307"/>
      <c r="BF616" s="308"/>
      <c r="BG616" s="309"/>
      <c r="BH616" s="310"/>
      <c r="BI616" s="310"/>
      <c r="BJ616" s="311"/>
      <c r="BK616" s="312">
        <f t="shared" si="33"/>
        <v>0</v>
      </c>
      <c r="BL616" s="313"/>
      <c r="BM616" s="313"/>
      <c r="BN616" s="313"/>
      <c r="BO616" s="313"/>
      <c r="BP616" s="314"/>
      <c r="BQ616" s="294"/>
      <c r="BR616" s="295"/>
      <c r="BS616" s="295"/>
      <c r="BT616" s="295"/>
      <c r="BU616" s="295"/>
      <c r="BV616" s="295"/>
      <c r="BW616" s="296"/>
      <c r="BX616" s="294"/>
      <c r="BY616" s="295"/>
      <c r="BZ616" s="295"/>
      <c r="CA616" s="295"/>
      <c r="CB616" s="295"/>
      <c r="CC616" s="296"/>
      <c r="CD616" s="294"/>
      <c r="CE616" s="295"/>
      <c r="CF616" s="295"/>
      <c r="CG616" s="295"/>
      <c r="CH616" s="295"/>
      <c r="CI616" s="296"/>
    </row>
    <row r="617" spans="1:87" ht="18" customHeight="1" x14ac:dyDescent="0.25">
      <c r="A617" s="75"/>
      <c r="B617" s="327"/>
      <c r="C617" s="328"/>
      <c r="D617" s="328"/>
      <c r="E617" s="328"/>
      <c r="F617" s="328"/>
      <c r="G617" s="328"/>
      <c r="H617" s="328"/>
      <c r="I617" s="328"/>
      <c r="J617" s="328"/>
      <c r="K617" s="328"/>
      <c r="L617" s="328"/>
      <c r="M617" s="328"/>
      <c r="N617" s="328"/>
      <c r="O617" s="328"/>
      <c r="P617" s="328"/>
      <c r="Q617" s="328"/>
      <c r="R617" s="328"/>
      <c r="S617" s="328"/>
      <c r="T617" s="328"/>
      <c r="U617" s="328"/>
      <c r="V617" s="328"/>
      <c r="W617" s="328"/>
      <c r="X617" s="328"/>
      <c r="Y617" s="329"/>
      <c r="Z617" s="336"/>
      <c r="AA617" s="337"/>
      <c r="AB617" s="337"/>
      <c r="AC617" s="337"/>
      <c r="AD617" s="338"/>
      <c r="AE617" s="336"/>
      <c r="AF617" s="337"/>
      <c r="AG617" s="337"/>
      <c r="AH617" s="337"/>
      <c r="AI617" s="337"/>
      <c r="AJ617" s="337"/>
      <c r="AK617" s="300"/>
      <c r="AL617" s="301"/>
      <c r="AM617" s="301"/>
      <c r="AN617" s="301"/>
      <c r="AO617" s="301"/>
      <c r="AP617" s="301"/>
      <c r="AQ617" s="301"/>
      <c r="AR617" s="301"/>
      <c r="AS617" s="301"/>
      <c r="AT617" s="301"/>
      <c r="AU617" s="301"/>
      <c r="AV617" s="301"/>
      <c r="AW617" s="301"/>
      <c r="AX617" s="302"/>
      <c r="AY617" s="407"/>
      <c r="AZ617" s="304"/>
      <c r="BA617" s="304"/>
      <c r="BB617" s="408"/>
      <c r="BC617" s="306">
        <f t="shared" si="32"/>
        <v>0</v>
      </c>
      <c r="BD617" s="307"/>
      <c r="BE617" s="307"/>
      <c r="BF617" s="308"/>
      <c r="BG617" s="309"/>
      <c r="BH617" s="310"/>
      <c r="BI617" s="310"/>
      <c r="BJ617" s="311"/>
      <c r="BK617" s="312">
        <f t="shared" si="33"/>
        <v>0</v>
      </c>
      <c r="BL617" s="313"/>
      <c r="BM617" s="313"/>
      <c r="BN617" s="313"/>
      <c r="BO617" s="313"/>
      <c r="BP617" s="314"/>
      <c r="BQ617" s="294"/>
      <c r="BR617" s="295"/>
      <c r="BS617" s="295"/>
      <c r="BT617" s="295"/>
      <c r="BU617" s="295"/>
      <c r="BV617" s="295"/>
      <c r="BW617" s="296"/>
      <c r="BX617" s="294"/>
      <c r="BY617" s="295"/>
      <c r="BZ617" s="295"/>
      <c r="CA617" s="295"/>
      <c r="CB617" s="295"/>
      <c r="CC617" s="296"/>
      <c r="CD617" s="294"/>
      <c r="CE617" s="295"/>
      <c r="CF617" s="295"/>
      <c r="CG617" s="295"/>
      <c r="CH617" s="295"/>
      <c r="CI617" s="296"/>
    </row>
    <row r="618" spans="1:87" ht="18" customHeight="1" x14ac:dyDescent="0.25">
      <c r="A618" s="75"/>
      <c r="B618" s="327"/>
      <c r="C618" s="328"/>
      <c r="D618" s="328"/>
      <c r="E618" s="328"/>
      <c r="F618" s="328"/>
      <c r="G618" s="328"/>
      <c r="H618" s="328"/>
      <c r="I618" s="328"/>
      <c r="J618" s="328"/>
      <c r="K618" s="328"/>
      <c r="L618" s="328"/>
      <c r="M618" s="328"/>
      <c r="N618" s="328"/>
      <c r="O618" s="328"/>
      <c r="P618" s="328"/>
      <c r="Q618" s="328"/>
      <c r="R618" s="328"/>
      <c r="S618" s="328"/>
      <c r="T618" s="328"/>
      <c r="U618" s="328"/>
      <c r="V618" s="328"/>
      <c r="W618" s="328"/>
      <c r="X618" s="328"/>
      <c r="Y618" s="329"/>
      <c r="Z618" s="336"/>
      <c r="AA618" s="337"/>
      <c r="AB618" s="337"/>
      <c r="AC618" s="337"/>
      <c r="AD618" s="338"/>
      <c r="AE618" s="336"/>
      <c r="AF618" s="337"/>
      <c r="AG618" s="337"/>
      <c r="AH618" s="337"/>
      <c r="AI618" s="337"/>
      <c r="AJ618" s="337"/>
      <c r="AK618" s="300"/>
      <c r="AL618" s="301"/>
      <c r="AM618" s="301"/>
      <c r="AN618" s="301"/>
      <c r="AO618" s="301"/>
      <c r="AP618" s="301"/>
      <c r="AQ618" s="301"/>
      <c r="AR618" s="301"/>
      <c r="AS618" s="301"/>
      <c r="AT618" s="301"/>
      <c r="AU618" s="301"/>
      <c r="AV618" s="301"/>
      <c r="AW618" s="301"/>
      <c r="AX618" s="302"/>
      <c r="AY618" s="407"/>
      <c r="AZ618" s="304"/>
      <c r="BA618" s="304"/>
      <c r="BB618" s="408"/>
      <c r="BC618" s="306">
        <f t="shared" si="32"/>
        <v>0</v>
      </c>
      <c r="BD618" s="307"/>
      <c r="BE618" s="307"/>
      <c r="BF618" s="308"/>
      <c r="BG618" s="309"/>
      <c r="BH618" s="310"/>
      <c r="BI618" s="310"/>
      <c r="BJ618" s="311"/>
      <c r="BK618" s="312">
        <f t="shared" si="33"/>
        <v>0</v>
      </c>
      <c r="BL618" s="313"/>
      <c r="BM618" s="313"/>
      <c r="BN618" s="313"/>
      <c r="BO618" s="313"/>
      <c r="BP618" s="314"/>
      <c r="BQ618" s="294"/>
      <c r="BR618" s="295"/>
      <c r="BS618" s="295"/>
      <c r="BT618" s="295"/>
      <c r="BU618" s="295"/>
      <c r="BV618" s="295"/>
      <c r="BW618" s="296"/>
      <c r="BX618" s="294"/>
      <c r="BY618" s="295"/>
      <c r="BZ618" s="295"/>
      <c r="CA618" s="295"/>
      <c r="CB618" s="295"/>
      <c r="CC618" s="296"/>
      <c r="CD618" s="294"/>
      <c r="CE618" s="295"/>
      <c r="CF618" s="295"/>
      <c r="CG618" s="295"/>
      <c r="CH618" s="295"/>
      <c r="CI618" s="296"/>
    </row>
    <row r="619" spans="1:87" ht="18" customHeight="1" x14ac:dyDescent="0.25">
      <c r="A619" s="75"/>
      <c r="B619" s="327"/>
      <c r="C619" s="328"/>
      <c r="D619" s="328"/>
      <c r="E619" s="328"/>
      <c r="F619" s="328"/>
      <c r="G619" s="328"/>
      <c r="H619" s="328"/>
      <c r="I619" s="328"/>
      <c r="J619" s="328"/>
      <c r="K619" s="328"/>
      <c r="L619" s="328"/>
      <c r="M619" s="328"/>
      <c r="N619" s="328"/>
      <c r="O619" s="328"/>
      <c r="P619" s="328"/>
      <c r="Q619" s="328"/>
      <c r="R619" s="328"/>
      <c r="S619" s="328"/>
      <c r="T619" s="328"/>
      <c r="U619" s="328"/>
      <c r="V619" s="328"/>
      <c r="W619" s="328"/>
      <c r="X619" s="328"/>
      <c r="Y619" s="329"/>
      <c r="Z619" s="336"/>
      <c r="AA619" s="337"/>
      <c r="AB619" s="337"/>
      <c r="AC619" s="337"/>
      <c r="AD619" s="338"/>
      <c r="AE619" s="336"/>
      <c r="AF619" s="337"/>
      <c r="AG619" s="337"/>
      <c r="AH619" s="337"/>
      <c r="AI619" s="337"/>
      <c r="AJ619" s="337"/>
      <c r="AK619" s="300"/>
      <c r="AL619" s="301"/>
      <c r="AM619" s="301"/>
      <c r="AN619" s="301"/>
      <c r="AO619" s="301"/>
      <c r="AP619" s="301"/>
      <c r="AQ619" s="301"/>
      <c r="AR619" s="301"/>
      <c r="AS619" s="301"/>
      <c r="AT619" s="301"/>
      <c r="AU619" s="301"/>
      <c r="AV619" s="301"/>
      <c r="AW619" s="301"/>
      <c r="AX619" s="302"/>
      <c r="AY619" s="407"/>
      <c r="AZ619" s="304"/>
      <c r="BA619" s="304"/>
      <c r="BB619" s="408"/>
      <c r="BC619" s="306">
        <f t="shared" si="32"/>
        <v>0</v>
      </c>
      <c r="BD619" s="307"/>
      <c r="BE619" s="307"/>
      <c r="BF619" s="308"/>
      <c r="BG619" s="309"/>
      <c r="BH619" s="310"/>
      <c r="BI619" s="310"/>
      <c r="BJ619" s="311"/>
      <c r="BK619" s="312">
        <f t="shared" si="33"/>
        <v>0</v>
      </c>
      <c r="BL619" s="313"/>
      <c r="BM619" s="313"/>
      <c r="BN619" s="313"/>
      <c r="BO619" s="313"/>
      <c r="BP619" s="314"/>
      <c r="BQ619" s="294"/>
      <c r="BR619" s="295"/>
      <c r="BS619" s="295"/>
      <c r="BT619" s="295"/>
      <c r="BU619" s="295"/>
      <c r="BV619" s="295"/>
      <c r="BW619" s="296"/>
      <c r="BX619" s="294"/>
      <c r="BY619" s="295"/>
      <c r="BZ619" s="295"/>
      <c r="CA619" s="295"/>
      <c r="CB619" s="295"/>
      <c r="CC619" s="296"/>
      <c r="CD619" s="294"/>
      <c r="CE619" s="295"/>
      <c r="CF619" s="295"/>
      <c r="CG619" s="295"/>
      <c r="CH619" s="295"/>
      <c r="CI619" s="296"/>
    </row>
    <row r="620" spans="1:87" ht="18" customHeight="1" x14ac:dyDescent="0.25">
      <c r="A620" s="75"/>
      <c r="B620" s="327"/>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9"/>
      <c r="Z620" s="336"/>
      <c r="AA620" s="337"/>
      <c r="AB620" s="337"/>
      <c r="AC620" s="337"/>
      <c r="AD620" s="338"/>
      <c r="AE620" s="336"/>
      <c r="AF620" s="337"/>
      <c r="AG620" s="337"/>
      <c r="AH620" s="337"/>
      <c r="AI620" s="337"/>
      <c r="AJ620" s="337"/>
      <c r="AK620" s="300"/>
      <c r="AL620" s="301"/>
      <c r="AM620" s="301"/>
      <c r="AN620" s="301"/>
      <c r="AO620" s="301"/>
      <c r="AP620" s="301"/>
      <c r="AQ620" s="301"/>
      <c r="AR620" s="301"/>
      <c r="AS620" s="301"/>
      <c r="AT620" s="301"/>
      <c r="AU620" s="301"/>
      <c r="AV620" s="301"/>
      <c r="AW620" s="301"/>
      <c r="AX620" s="302"/>
      <c r="AY620" s="407"/>
      <c r="AZ620" s="304"/>
      <c r="BA620" s="304"/>
      <c r="BB620" s="408"/>
      <c r="BC620" s="306">
        <f t="shared" si="32"/>
        <v>0</v>
      </c>
      <c r="BD620" s="307"/>
      <c r="BE620" s="307"/>
      <c r="BF620" s="308"/>
      <c r="BG620" s="309"/>
      <c r="BH620" s="310"/>
      <c r="BI620" s="310"/>
      <c r="BJ620" s="311"/>
      <c r="BK620" s="312">
        <f t="shared" si="33"/>
        <v>0</v>
      </c>
      <c r="BL620" s="313"/>
      <c r="BM620" s="313"/>
      <c r="BN620" s="313"/>
      <c r="BO620" s="313"/>
      <c r="BP620" s="314"/>
      <c r="BQ620" s="294"/>
      <c r="BR620" s="295"/>
      <c r="BS620" s="295"/>
      <c r="BT620" s="295"/>
      <c r="BU620" s="295"/>
      <c r="BV620" s="295"/>
      <c r="BW620" s="296"/>
      <c r="BX620" s="294"/>
      <c r="BY620" s="295"/>
      <c r="BZ620" s="295"/>
      <c r="CA620" s="295"/>
      <c r="CB620" s="295"/>
      <c r="CC620" s="296"/>
      <c r="CD620" s="294"/>
      <c r="CE620" s="295"/>
      <c r="CF620" s="295"/>
      <c r="CG620" s="295"/>
      <c r="CH620" s="295"/>
      <c r="CI620" s="296"/>
    </row>
    <row r="621" spans="1:87" ht="18" customHeight="1" x14ac:dyDescent="0.25">
      <c r="A621" s="75"/>
      <c r="B621" s="327"/>
      <c r="C621" s="328"/>
      <c r="D621" s="328"/>
      <c r="E621" s="328"/>
      <c r="F621" s="328"/>
      <c r="G621" s="328"/>
      <c r="H621" s="328"/>
      <c r="I621" s="328"/>
      <c r="J621" s="328"/>
      <c r="K621" s="328"/>
      <c r="L621" s="328"/>
      <c r="M621" s="328"/>
      <c r="N621" s="328"/>
      <c r="O621" s="328"/>
      <c r="P621" s="328"/>
      <c r="Q621" s="328"/>
      <c r="R621" s="328"/>
      <c r="S621" s="328"/>
      <c r="T621" s="328"/>
      <c r="U621" s="328"/>
      <c r="V621" s="328"/>
      <c r="W621" s="328"/>
      <c r="X621" s="328"/>
      <c r="Y621" s="329"/>
      <c r="Z621" s="336"/>
      <c r="AA621" s="337"/>
      <c r="AB621" s="337"/>
      <c r="AC621" s="337"/>
      <c r="AD621" s="338"/>
      <c r="AE621" s="336"/>
      <c r="AF621" s="337"/>
      <c r="AG621" s="337"/>
      <c r="AH621" s="337"/>
      <c r="AI621" s="337"/>
      <c r="AJ621" s="337"/>
      <c r="AK621" s="300"/>
      <c r="AL621" s="301"/>
      <c r="AM621" s="301"/>
      <c r="AN621" s="301"/>
      <c r="AO621" s="301"/>
      <c r="AP621" s="301"/>
      <c r="AQ621" s="301"/>
      <c r="AR621" s="301"/>
      <c r="AS621" s="301"/>
      <c r="AT621" s="301"/>
      <c r="AU621" s="301"/>
      <c r="AV621" s="301"/>
      <c r="AW621" s="301"/>
      <c r="AX621" s="302"/>
      <c r="AY621" s="407"/>
      <c r="AZ621" s="304"/>
      <c r="BA621" s="304"/>
      <c r="BB621" s="408"/>
      <c r="BC621" s="306">
        <f t="shared" si="32"/>
        <v>0</v>
      </c>
      <c r="BD621" s="307"/>
      <c r="BE621" s="307"/>
      <c r="BF621" s="308"/>
      <c r="BG621" s="309"/>
      <c r="BH621" s="310"/>
      <c r="BI621" s="310"/>
      <c r="BJ621" s="311"/>
      <c r="BK621" s="312">
        <f t="shared" si="33"/>
        <v>0</v>
      </c>
      <c r="BL621" s="313"/>
      <c r="BM621" s="313"/>
      <c r="BN621" s="313"/>
      <c r="BO621" s="313"/>
      <c r="BP621" s="314"/>
      <c r="BQ621" s="294"/>
      <c r="BR621" s="295"/>
      <c r="BS621" s="295"/>
      <c r="BT621" s="295"/>
      <c r="BU621" s="295"/>
      <c r="BV621" s="295"/>
      <c r="BW621" s="296"/>
      <c r="BX621" s="294"/>
      <c r="BY621" s="295"/>
      <c r="BZ621" s="295"/>
      <c r="CA621" s="295"/>
      <c r="CB621" s="295"/>
      <c r="CC621" s="296"/>
      <c r="CD621" s="294"/>
      <c r="CE621" s="295"/>
      <c r="CF621" s="295"/>
      <c r="CG621" s="295"/>
      <c r="CH621" s="295"/>
      <c r="CI621" s="296"/>
    </row>
    <row r="622" spans="1:87" ht="18" customHeight="1" x14ac:dyDescent="0.25">
      <c r="A622" s="75"/>
      <c r="B622" s="327"/>
      <c r="C622" s="328"/>
      <c r="D622" s="328"/>
      <c r="E622" s="328"/>
      <c r="F622" s="328"/>
      <c r="G622" s="328"/>
      <c r="H622" s="328"/>
      <c r="I622" s="328"/>
      <c r="J622" s="328"/>
      <c r="K622" s="328"/>
      <c r="L622" s="328"/>
      <c r="M622" s="328"/>
      <c r="N622" s="328"/>
      <c r="O622" s="328"/>
      <c r="P622" s="328"/>
      <c r="Q622" s="328"/>
      <c r="R622" s="328"/>
      <c r="S622" s="328"/>
      <c r="T622" s="328"/>
      <c r="U622" s="328"/>
      <c r="V622" s="328"/>
      <c r="W622" s="328"/>
      <c r="X622" s="328"/>
      <c r="Y622" s="329"/>
      <c r="Z622" s="336"/>
      <c r="AA622" s="337"/>
      <c r="AB622" s="337"/>
      <c r="AC622" s="337"/>
      <c r="AD622" s="338"/>
      <c r="AE622" s="336"/>
      <c r="AF622" s="337"/>
      <c r="AG622" s="337"/>
      <c r="AH622" s="337"/>
      <c r="AI622" s="337"/>
      <c r="AJ622" s="337"/>
      <c r="AK622" s="300"/>
      <c r="AL622" s="301"/>
      <c r="AM622" s="301"/>
      <c r="AN622" s="301"/>
      <c r="AO622" s="301"/>
      <c r="AP622" s="301"/>
      <c r="AQ622" s="301"/>
      <c r="AR622" s="301"/>
      <c r="AS622" s="301"/>
      <c r="AT622" s="301"/>
      <c r="AU622" s="301"/>
      <c r="AV622" s="301"/>
      <c r="AW622" s="301"/>
      <c r="AX622" s="302"/>
      <c r="AY622" s="407"/>
      <c r="AZ622" s="304"/>
      <c r="BA622" s="304"/>
      <c r="BB622" s="408"/>
      <c r="BC622" s="306">
        <f t="shared" si="32"/>
        <v>0</v>
      </c>
      <c r="BD622" s="307"/>
      <c r="BE622" s="307"/>
      <c r="BF622" s="308"/>
      <c r="BG622" s="309"/>
      <c r="BH622" s="310"/>
      <c r="BI622" s="310"/>
      <c r="BJ622" s="311"/>
      <c r="BK622" s="312">
        <f t="shared" si="33"/>
        <v>0</v>
      </c>
      <c r="BL622" s="313"/>
      <c r="BM622" s="313"/>
      <c r="BN622" s="313"/>
      <c r="BO622" s="313"/>
      <c r="BP622" s="314"/>
      <c r="BQ622" s="294"/>
      <c r="BR622" s="295"/>
      <c r="BS622" s="295"/>
      <c r="BT622" s="295"/>
      <c r="BU622" s="295"/>
      <c r="BV622" s="295"/>
      <c r="BW622" s="296"/>
      <c r="BX622" s="294"/>
      <c r="BY622" s="295"/>
      <c r="BZ622" s="295"/>
      <c r="CA622" s="295"/>
      <c r="CB622" s="295"/>
      <c r="CC622" s="296"/>
      <c r="CD622" s="294"/>
      <c r="CE622" s="295"/>
      <c r="CF622" s="295"/>
      <c r="CG622" s="295"/>
      <c r="CH622" s="295"/>
      <c r="CI622" s="296"/>
    </row>
    <row r="623" spans="1:87" ht="18" customHeight="1" thickBot="1" x14ac:dyDescent="0.3">
      <c r="A623" s="75"/>
      <c r="B623" s="330"/>
      <c r="C623" s="331"/>
      <c r="D623" s="331"/>
      <c r="E623" s="331"/>
      <c r="F623" s="331"/>
      <c r="G623" s="331"/>
      <c r="H623" s="331"/>
      <c r="I623" s="331"/>
      <c r="J623" s="331"/>
      <c r="K623" s="331"/>
      <c r="L623" s="331"/>
      <c r="M623" s="331"/>
      <c r="N623" s="331"/>
      <c r="O623" s="331"/>
      <c r="P623" s="331"/>
      <c r="Q623" s="331"/>
      <c r="R623" s="331"/>
      <c r="S623" s="331"/>
      <c r="T623" s="331"/>
      <c r="U623" s="331"/>
      <c r="V623" s="331"/>
      <c r="W623" s="331"/>
      <c r="X623" s="331"/>
      <c r="Y623" s="332"/>
      <c r="Z623" s="339"/>
      <c r="AA623" s="340"/>
      <c r="AB623" s="340"/>
      <c r="AC623" s="340"/>
      <c r="AD623" s="341"/>
      <c r="AE623" s="339"/>
      <c r="AF623" s="340"/>
      <c r="AG623" s="340"/>
      <c r="AH623" s="340"/>
      <c r="AI623" s="340"/>
      <c r="AJ623" s="340"/>
      <c r="AK623" s="392"/>
      <c r="AL623" s="393"/>
      <c r="AM623" s="393"/>
      <c r="AN623" s="393"/>
      <c r="AO623" s="393"/>
      <c r="AP623" s="393"/>
      <c r="AQ623" s="393"/>
      <c r="AR623" s="393"/>
      <c r="AS623" s="393"/>
      <c r="AT623" s="393"/>
      <c r="AU623" s="393"/>
      <c r="AV623" s="393"/>
      <c r="AW623" s="393"/>
      <c r="AX623" s="394"/>
      <c r="AY623" s="411"/>
      <c r="AZ623" s="396"/>
      <c r="BA623" s="396"/>
      <c r="BB623" s="412"/>
      <c r="BC623" s="398">
        <f t="shared" si="32"/>
        <v>0</v>
      </c>
      <c r="BD623" s="399"/>
      <c r="BE623" s="399"/>
      <c r="BF623" s="400"/>
      <c r="BG623" s="401"/>
      <c r="BH623" s="402"/>
      <c r="BI623" s="402"/>
      <c r="BJ623" s="403"/>
      <c r="BK623" s="404">
        <f t="shared" si="33"/>
        <v>0</v>
      </c>
      <c r="BL623" s="405"/>
      <c r="BM623" s="405"/>
      <c r="BN623" s="405"/>
      <c r="BO623" s="405"/>
      <c r="BP623" s="406"/>
      <c r="BQ623" s="297"/>
      <c r="BR623" s="298"/>
      <c r="BS623" s="298"/>
      <c r="BT623" s="298"/>
      <c r="BU623" s="298"/>
      <c r="BV623" s="298"/>
      <c r="BW623" s="299"/>
      <c r="BX623" s="297"/>
      <c r="BY623" s="298"/>
      <c r="BZ623" s="298"/>
      <c r="CA623" s="298"/>
      <c r="CB623" s="298"/>
      <c r="CC623" s="299"/>
      <c r="CD623" s="297"/>
      <c r="CE623" s="298"/>
      <c r="CF623" s="298"/>
      <c r="CG623" s="298"/>
      <c r="CH623" s="298"/>
      <c r="CI623" s="299"/>
    </row>
    <row r="624" spans="1:87" ht="18" customHeight="1" thickBot="1" x14ac:dyDescent="0.3">
      <c r="A624" s="75"/>
      <c r="B624" s="377"/>
      <c r="C624" s="378"/>
      <c r="D624" s="378"/>
      <c r="E624" s="378"/>
      <c r="F624" s="378"/>
      <c r="G624" s="378"/>
      <c r="H624" s="378"/>
      <c r="I624" s="378"/>
      <c r="J624" s="378"/>
      <c r="K624" s="378"/>
      <c r="L624" s="378"/>
      <c r="M624" s="378"/>
      <c r="N624" s="378"/>
      <c r="O624" s="378"/>
      <c r="P624" s="378"/>
      <c r="Q624" s="378"/>
      <c r="R624" s="378"/>
      <c r="S624" s="378"/>
      <c r="T624" s="378"/>
      <c r="U624" s="378"/>
      <c r="V624" s="378"/>
      <c r="W624" s="378"/>
      <c r="X624" s="378"/>
      <c r="Y624" s="378"/>
      <c r="Z624" s="378"/>
      <c r="AA624" s="378"/>
      <c r="AB624" s="378"/>
      <c r="AC624" s="378"/>
      <c r="AD624" s="378"/>
      <c r="AE624" s="378"/>
      <c r="AF624" s="378"/>
      <c r="AG624" s="378"/>
      <c r="AH624" s="378"/>
      <c r="AI624" s="378"/>
      <c r="AJ624" s="379"/>
      <c r="AK624" s="380" t="s">
        <v>3</v>
      </c>
      <c r="AL624" s="381"/>
      <c r="AM624" s="381"/>
      <c r="AN624" s="381"/>
      <c r="AO624" s="381"/>
      <c r="AP624" s="381"/>
      <c r="AQ624" s="381"/>
      <c r="AR624" s="381"/>
      <c r="AS624" s="381"/>
      <c r="AT624" s="381"/>
      <c r="AU624" s="381"/>
      <c r="AV624" s="381"/>
      <c r="AW624" s="381"/>
      <c r="AX624" s="381"/>
      <c r="AY624" s="382"/>
      <c r="AZ624" s="382"/>
      <c r="BA624" s="382"/>
      <c r="BB624" s="382"/>
      <c r="BC624" s="382"/>
      <c r="BD624" s="382"/>
      <c r="BE624" s="382"/>
      <c r="BF624" s="382"/>
      <c r="BG624" s="382"/>
      <c r="BH624" s="382"/>
      <c r="BI624" s="382"/>
      <c r="BJ624" s="383"/>
      <c r="BK624" s="384">
        <f>SUM(BK594:BK623)</f>
        <v>0</v>
      </c>
      <c r="BL624" s="385"/>
      <c r="BM624" s="385"/>
      <c r="BN624" s="385"/>
      <c r="BO624" s="385"/>
      <c r="BP624" s="386"/>
      <c r="BQ624" s="387" t="s">
        <v>100</v>
      </c>
      <c r="BR624" s="388"/>
      <c r="BS624" s="388"/>
      <c r="BT624" s="388"/>
      <c r="BU624" s="388"/>
      <c r="BV624" s="388"/>
      <c r="BW624" s="388"/>
      <c r="BX624" s="388"/>
      <c r="BY624" s="388"/>
      <c r="BZ624" s="388"/>
      <c r="CA624" s="388"/>
      <c r="CB624" s="388"/>
      <c r="CC624" s="389"/>
      <c r="CD624" s="390">
        <f>+CD594*AE594</f>
        <v>0</v>
      </c>
      <c r="CE624" s="390"/>
      <c r="CF624" s="390"/>
      <c r="CG624" s="390"/>
      <c r="CH624" s="390"/>
      <c r="CI624" s="391"/>
    </row>
    <row r="625" spans="1:87" ht="18" customHeight="1" thickBot="1" x14ac:dyDescent="0.3">
      <c r="A625" s="75"/>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c r="BG625" s="78"/>
      <c r="BH625" s="78"/>
      <c r="BI625" s="78"/>
      <c r="BJ625" s="78"/>
      <c r="BK625" s="79"/>
      <c r="BL625" s="79"/>
      <c r="BM625" s="79"/>
      <c r="BN625" s="79"/>
      <c r="BO625" s="79"/>
      <c r="BP625" s="79"/>
      <c r="BQ625" s="79"/>
      <c r="BR625" s="79"/>
      <c r="BS625" s="79"/>
      <c r="BT625" s="79"/>
      <c r="BU625" s="79"/>
      <c r="BV625" s="79"/>
      <c r="BW625" s="79"/>
      <c r="BX625" s="79"/>
      <c r="BY625" s="79"/>
      <c r="BZ625" s="79"/>
      <c r="CA625" s="79"/>
      <c r="CB625" s="79"/>
      <c r="CC625" s="79"/>
      <c r="CD625" s="79"/>
      <c r="CE625" s="79"/>
      <c r="CF625" s="79"/>
      <c r="CG625" s="79"/>
      <c r="CH625" s="79"/>
      <c r="CI625" s="79"/>
    </row>
    <row r="626" spans="1:87" ht="18" customHeight="1" x14ac:dyDescent="0.25">
      <c r="A626" s="75"/>
      <c r="B626" s="348" t="s">
        <v>0</v>
      </c>
      <c r="C626" s="349"/>
      <c r="D626" s="349"/>
      <c r="E626" s="349"/>
      <c r="F626" s="349"/>
      <c r="G626" s="349"/>
      <c r="H626" s="349"/>
      <c r="I626" s="349"/>
      <c r="J626" s="349"/>
      <c r="K626" s="349"/>
      <c r="L626" s="349"/>
      <c r="M626" s="349"/>
      <c r="N626" s="349"/>
      <c r="O626" s="349"/>
      <c r="P626" s="349"/>
      <c r="Q626" s="349"/>
      <c r="R626" s="349"/>
      <c r="S626" s="349"/>
      <c r="T626" s="349"/>
      <c r="U626" s="349"/>
      <c r="V626" s="349"/>
      <c r="W626" s="349"/>
      <c r="X626" s="349"/>
      <c r="Y626" s="350"/>
      <c r="Z626" s="348" t="s">
        <v>80</v>
      </c>
      <c r="AA626" s="349"/>
      <c r="AB626" s="349"/>
      <c r="AC626" s="349"/>
      <c r="AD626" s="350"/>
      <c r="AE626" s="357" t="s">
        <v>79</v>
      </c>
      <c r="AF626" s="358"/>
      <c r="AG626" s="358"/>
      <c r="AH626" s="358"/>
      <c r="AI626" s="358"/>
      <c r="AJ626" s="359"/>
      <c r="AK626" s="357" t="s">
        <v>81</v>
      </c>
      <c r="AL626" s="358"/>
      <c r="AM626" s="358"/>
      <c r="AN626" s="358"/>
      <c r="AO626" s="358"/>
      <c r="AP626" s="358"/>
      <c r="AQ626" s="358"/>
      <c r="AR626" s="358"/>
      <c r="AS626" s="358"/>
      <c r="AT626" s="358"/>
      <c r="AU626" s="358"/>
      <c r="AV626" s="358"/>
      <c r="AW626" s="358"/>
      <c r="AX626" s="359"/>
      <c r="AY626" s="357" t="s">
        <v>1</v>
      </c>
      <c r="AZ626" s="358"/>
      <c r="BA626" s="358"/>
      <c r="BB626" s="359"/>
      <c r="BC626" s="348" t="s">
        <v>104</v>
      </c>
      <c r="BD626" s="349"/>
      <c r="BE626" s="349"/>
      <c r="BF626" s="350"/>
      <c r="BG626" s="366" t="s">
        <v>82</v>
      </c>
      <c r="BH626" s="367"/>
      <c r="BI626" s="367"/>
      <c r="BJ626" s="368"/>
      <c r="BK626" s="315" t="s">
        <v>99</v>
      </c>
      <c r="BL626" s="316"/>
      <c r="BM626" s="316"/>
      <c r="BN626" s="316"/>
      <c r="BO626" s="316"/>
      <c r="BP626" s="317"/>
      <c r="BQ626" s="315" t="s">
        <v>83</v>
      </c>
      <c r="BR626" s="316"/>
      <c r="BS626" s="316"/>
      <c r="BT626" s="316"/>
      <c r="BU626" s="316"/>
      <c r="BV626" s="316"/>
      <c r="BW626" s="317"/>
      <c r="BX626" s="315" t="s">
        <v>84</v>
      </c>
      <c r="BY626" s="316"/>
      <c r="BZ626" s="316"/>
      <c r="CA626" s="316"/>
      <c r="CB626" s="316"/>
      <c r="CC626" s="317"/>
      <c r="CD626" s="315" t="s">
        <v>85</v>
      </c>
      <c r="CE626" s="316"/>
      <c r="CF626" s="316"/>
      <c r="CG626" s="316"/>
      <c r="CH626" s="316"/>
      <c r="CI626" s="317"/>
    </row>
    <row r="627" spans="1:87" ht="18" customHeight="1" x14ac:dyDescent="0.25">
      <c r="A627" s="75"/>
      <c r="B627" s="351"/>
      <c r="C627" s="352"/>
      <c r="D627" s="352"/>
      <c r="E627" s="352"/>
      <c r="F627" s="352"/>
      <c r="G627" s="352"/>
      <c r="H627" s="352"/>
      <c r="I627" s="352"/>
      <c r="J627" s="352"/>
      <c r="K627" s="352"/>
      <c r="L627" s="352"/>
      <c r="M627" s="352"/>
      <c r="N627" s="352"/>
      <c r="O627" s="352"/>
      <c r="P627" s="352"/>
      <c r="Q627" s="352"/>
      <c r="R627" s="352"/>
      <c r="S627" s="352"/>
      <c r="T627" s="352"/>
      <c r="U627" s="352"/>
      <c r="V627" s="352"/>
      <c r="W627" s="352"/>
      <c r="X627" s="352"/>
      <c r="Y627" s="353"/>
      <c r="Z627" s="351"/>
      <c r="AA627" s="352"/>
      <c r="AB627" s="352"/>
      <c r="AC627" s="352"/>
      <c r="AD627" s="353"/>
      <c r="AE627" s="360"/>
      <c r="AF627" s="361"/>
      <c r="AG627" s="361"/>
      <c r="AH627" s="361"/>
      <c r="AI627" s="361"/>
      <c r="AJ627" s="362"/>
      <c r="AK627" s="360"/>
      <c r="AL627" s="361"/>
      <c r="AM627" s="361"/>
      <c r="AN627" s="361"/>
      <c r="AO627" s="361"/>
      <c r="AP627" s="361"/>
      <c r="AQ627" s="361"/>
      <c r="AR627" s="361"/>
      <c r="AS627" s="361"/>
      <c r="AT627" s="361"/>
      <c r="AU627" s="361"/>
      <c r="AV627" s="361"/>
      <c r="AW627" s="361"/>
      <c r="AX627" s="362"/>
      <c r="AY627" s="360"/>
      <c r="AZ627" s="361"/>
      <c r="BA627" s="361"/>
      <c r="BB627" s="362"/>
      <c r="BC627" s="351"/>
      <c r="BD627" s="352"/>
      <c r="BE627" s="352"/>
      <c r="BF627" s="353"/>
      <c r="BG627" s="369"/>
      <c r="BH627" s="370"/>
      <c r="BI627" s="370"/>
      <c r="BJ627" s="371"/>
      <c r="BK627" s="318"/>
      <c r="BL627" s="319"/>
      <c r="BM627" s="319"/>
      <c r="BN627" s="319"/>
      <c r="BO627" s="319"/>
      <c r="BP627" s="320"/>
      <c r="BQ627" s="318"/>
      <c r="BR627" s="319"/>
      <c r="BS627" s="319"/>
      <c r="BT627" s="319"/>
      <c r="BU627" s="319"/>
      <c r="BV627" s="319"/>
      <c r="BW627" s="320"/>
      <c r="BX627" s="318"/>
      <c r="BY627" s="319"/>
      <c r="BZ627" s="319"/>
      <c r="CA627" s="319"/>
      <c r="CB627" s="319"/>
      <c r="CC627" s="320"/>
      <c r="CD627" s="318"/>
      <c r="CE627" s="319"/>
      <c r="CF627" s="319"/>
      <c r="CG627" s="319"/>
      <c r="CH627" s="319"/>
      <c r="CI627" s="320"/>
    </row>
    <row r="628" spans="1:87" ht="18" customHeight="1" thickBot="1" x14ac:dyDescent="0.3">
      <c r="A628" s="75"/>
      <c r="B628" s="354"/>
      <c r="C628" s="355"/>
      <c r="D628" s="355"/>
      <c r="E628" s="355"/>
      <c r="F628" s="355"/>
      <c r="G628" s="355"/>
      <c r="H628" s="355"/>
      <c r="I628" s="355"/>
      <c r="J628" s="355"/>
      <c r="K628" s="355"/>
      <c r="L628" s="355"/>
      <c r="M628" s="355"/>
      <c r="N628" s="355"/>
      <c r="O628" s="355"/>
      <c r="P628" s="355"/>
      <c r="Q628" s="355"/>
      <c r="R628" s="355"/>
      <c r="S628" s="355"/>
      <c r="T628" s="355"/>
      <c r="U628" s="355"/>
      <c r="V628" s="355"/>
      <c r="W628" s="355"/>
      <c r="X628" s="355"/>
      <c r="Y628" s="356"/>
      <c r="Z628" s="354"/>
      <c r="AA628" s="355"/>
      <c r="AB628" s="355"/>
      <c r="AC628" s="355"/>
      <c r="AD628" s="356"/>
      <c r="AE628" s="363"/>
      <c r="AF628" s="364"/>
      <c r="AG628" s="364"/>
      <c r="AH628" s="364"/>
      <c r="AI628" s="364"/>
      <c r="AJ628" s="365"/>
      <c r="AK628" s="360"/>
      <c r="AL628" s="361"/>
      <c r="AM628" s="361"/>
      <c r="AN628" s="361"/>
      <c r="AO628" s="361"/>
      <c r="AP628" s="361"/>
      <c r="AQ628" s="361"/>
      <c r="AR628" s="361"/>
      <c r="AS628" s="361"/>
      <c r="AT628" s="361"/>
      <c r="AU628" s="361"/>
      <c r="AV628" s="361"/>
      <c r="AW628" s="361"/>
      <c r="AX628" s="362"/>
      <c r="AY628" s="360"/>
      <c r="AZ628" s="361"/>
      <c r="BA628" s="361"/>
      <c r="BB628" s="362"/>
      <c r="BC628" s="351"/>
      <c r="BD628" s="352"/>
      <c r="BE628" s="352"/>
      <c r="BF628" s="353"/>
      <c r="BG628" s="369"/>
      <c r="BH628" s="370"/>
      <c r="BI628" s="370"/>
      <c r="BJ628" s="371"/>
      <c r="BK628" s="318"/>
      <c r="BL628" s="319"/>
      <c r="BM628" s="319"/>
      <c r="BN628" s="319"/>
      <c r="BO628" s="319"/>
      <c r="BP628" s="320"/>
      <c r="BQ628" s="321"/>
      <c r="BR628" s="322"/>
      <c r="BS628" s="322"/>
      <c r="BT628" s="322"/>
      <c r="BU628" s="322"/>
      <c r="BV628" s="322"/>
      <c r="BW628" s="323"/>
      <c r="BX628" s="321"/>
      <c r="BY628" s="322"/>
      <c r="BZ628" s="322"/>
      <c r="CA628" s="322"/>
      <c r="CB628" s="322"/>
      <c r="CC628" s="323"/>
      <c r="CD628" s="321"/>
      <c r="CE628" s="322"/>
      <c r="CF628" s="322"/>
      <c r="CG628" s="322"/>
      <c r="CH628" s="322"/>
      <c r="CI628" s="323"/>
    </row>
    <row r="629" spans="1:87" ht="18" customHeight="1" x14ac:dyDescent="0.25">
      <c r="A629" s="75"/>
      <c r="B629" s="324"/>
      <c r="C629" s="325"/>
      <c r="D629" s="325"/>
      <c r="E629" s="325"/>
      <c r="F629" s="325"/>
      <c r="G629" s="325"/>
      <c r="H629" s="325"/>
      <c r="I629" s="325"/>
      <c r="J629" s="325"/>
      <c r="K629" s="325"/>
      <c r="L629" s="325"/>
      <c r="M629" s="325"/>
      <c r="N629" s="325"/>
      <c r="O629" s="325"/>
      <c r="P629" s="325"/>
      <c r="Q629" s="325"/>
      <c r="R629" s="325"/>
      <c r="S629" s="325"/>
      <c r="T629" s="325"/>
      <c r="U629" s="325"/>
      <c r="V629" s="325"/>
      <c r="W629" s="325"/>
      <c r="X629" s="325"/>
      <c r="Y629" s="326"/>
      <c r="Z629" s="333"/>
      <c r="AA629" s="334"/>
      <c r="AB629" s="334"/>
      <c r="AC629" s="334"/>
      <c r="AD629" s="335"/>
      <c r="AE629" s="333"/>
      <c r="AF629" s="334"/>
      <c r="AG629" s="334"/>
      <c r="AH629" s="334"/>
      <c r="AI629" s="334"/>
      <c r="AJ629" s="334"/>
      <c r="AK629" s="342"/>
      <c r="AL629" s="343"/>
      <c r="AM629" s="343"/>
      <c r="AN629" s="343"/>
      <c r="AO629" s="343"/>
      <c r="AP629" s="343"/>
      <c r="AQ629" s="343"/>
      <c r="AR629" s="343"/>
      <c r="AS629" s="343"/>
      <c r="AT629" s="343"/>
      <c r="AU629" s="343"/>
      <c r="AV629" s="343"/>
      <c r="AW629" s="343"/>
      <c r="AX629" s="344"/>
      <c r="AY629" s="409"/>
      <c r="AZ629" s="346"/>
      <c r="BA629" s="346"/>
      <c r="BB629" s="410"/>
      <c r="BC629" s="345">
        <f>+$AE$629*AY629</f>
        <v>0</v>
      </c>
      <c r="BD629" s="346"/>
      <c r="BE629" s="346"/>
      <c r="BF629" s="347"/>
      <c r="BG629" s="285"/>
      <c r="BH629" s="286"/>
      <c r="BI629" s="286"/>
      <c r="BJ629" s="287"/>
      <c r="BK629" s="288">
        <f>+AY629*BG629</f>
        <v>0</v>
      </c>
      <c r="BL629" s="289"/>
      <c r="BM629" s="289"/>
      <c r="BN629" s="289"/>
      <c r="BO629" s="289"/>
      <c r="BP629" s="290"/>
      <c r="BQ629" s="291"/>
      <c r="BR629" s="292"/>
      <c r="BS629" s="292"/>
      <c r="BT629" s="292"/>
      <c r="BU629" s="292"/>
      <c r="BV629" s="292"/>
      <c r="BW629" s="293"/>
      <c r="BX629" s="291">
        <f>+(((BK659+BQ629)*30)/70)</f>
        <v>0</v>
      </c>
      <c r="BY629" s="292"/>
      <c r="BZ629" s="292"/>
      <c r="CA629" s="292"/>
      <c r="CB629" s="292"/>
      <c r="CC629" s="293"/>
      <c r="CD629" s="291">
        <f>+BK659+BQ629+BX629</f>
        <v>0</v>
      </c>
      <c r="CE629" s="292"/>
      <c r="CF629" s="292"/>
      <c r="CG629" s="292"/>
      <c r="CH629" s="292"/>
      <c r="CI629" s="293"/>
    </row>
    <row r="630" spans="1:87" ht="18" customHeight="1" x14ac:dyDescent="0.25">
      <c r="A630" s="75"/>
      <c r="B630" s="327"/>
      <c r="C630" s="328"/>
      <c r="D630" s="328"/>
      <c r="E630" s="328"/>
      <c r="F630" s="328"/>
      <c r="G630" s="328"/>
      <c r="H630" s="328"/>
      <c r="I630" s="328"/>
      <c r="J630" s="328"/>
      <c r="K630" s="328"/>
      <c r="L630" s="328"/>
      <c r="M630" s="328"/>
      <c r="N630" s="328"/>
      <c r="O630" s="328"/>
      <c r="P630" s="328"/>
      <c r="Q630" s="328"/>
      <c r="R630" s="328"/>
      <c r="S630" s="328"/>
      <c r="T630" s="328"/>
      <c r="U630" s="328"/>
      <c r="V630" s="328"/>
      <c r="W630" s="328"/>
      <c r="X630" s="328"/>
      <c r="Y630" s="329"/>
      <c r="Z630" s="336"/>
      <c r="AA630" s="337"/>
      <c r="AB630" s="337"/>
      <c r="AC630" s="337"/>
      <c r="AD630" s="338"/>
      <c r="AE630" s="336"/>
      <c r="AF630" s="337"/>
      <c r="AG630" s="337"/>
      <c r="AH630" s="337"/>
      <c r="AI630" s="337"/>
      <c r="AJ630" s="337"/>
      <c r="AK630" s="300"/>
      <c r="AL630" s="301"/>
      <c r="AM630" s="301"/>
      <c r="AN630" s="301"/>
      <c r="AO630" s="301"/>
      <c r="AP630" s="301"/>
      <c r="AQ630" s="301"/>
      <c r="AR630" s="301"/>
      <c r="AS630" s="301"/>
      <c r="AT630" s="301"/>
      <c r="AU630" s="301"/>
      <c r="AV630" s="301"/>
      <c r="AW630" s="301"/>
      <c r="AX630" s="302"/>
      <c r="AY630" s="407"/>
      <c r="AZ630" s="304"/>
      <c r="BA630" s="304"/>
      <c r="BB630" s="408"/>
      <c r="BC630" s="306">
        <f t="shared" ref="BC630:BC658" si="34">+$AE$629*AY630</f>
        <v>0</v>
      </c>
      <c r="BD630" s="307"/>
      <c r="BE630" s="307"/>
      <c r="BF630" s="308"/>
      <c r="BG630" s="309"/>
      <c r="BH630" s="310"/>
      <c r="BI630" s="310"/>
      <c r="BJ630" s="311"/>
      <c r="BK630" s="312">
        <f t="shared" ref="BK630:BK658" si="35">+AY630*BG630</f>
        <v>0</v>
      </c>
      <c r="BL630" s="313"/>
      <c r="BM630" s="313"/>
      <c r="BN630" s="313"/>
      <c r="BO630" s="313"/>
      <c r="BP630" s="314"/>
      <c r="BQ630" s="294"/>
      <c r="BR630" s="295"/>
      <c r="BS630" s="295"/>
      <c r="BT630" s="295"/>
      <c r="BU630" s="295"/>
      <c r="BV630" s="295"/>
      <c r="BW630" s="296"/>
      <c r="BX630" s="294"/>
      <c r="BY630" s="295"/>
      <c r="BZ630" s="295"/>
      <c r="CA630" s="295"/>
      <c r="CB630" s="295"/>
      <c r="CC630" s="296"/>
      <c r="CD630" s="294"/>
      <c r="CE630" s="295"/>
      <c r="CF630" s="295"/>
      <c r="CG630" s="295"/>
      <c r="CH630" s="295"/>
      <c r="CI630" s="296"/>
    </row>
    <row r="631" spans="1:87" ht="18" customHeight="1" x14ac:dyDescent="0.25">
      <c r="A631" s="75"/>
      <c r="B631" s="327"/>
      <c r="C631" s="328"/>
      <c r="D631" s="328"/>
      <c r="E631" s="328"/>
      <c r="F631" s="328"/>
      <c r="G631" s="328"/>
      <c r="H631" s="328"/>
      <c r="I631" s="328"/>
      <c r="J631" s="328"/>
      <c r="K631" s="328"/>
      <c r="L631" s="328"/>
      <c r="M631" s="328"/>
      <c r="N631" s="328"/>
      <c r="O631" s="328"/>
      <c r="P631" s="328"/>
      <c r="Q631" s="328"/>
      <c r="R631" s="328"/>
      <c r="S631" s="328"/>
      <c r="T631" s="328"/>
      <c r="U631" s="328"/>
      <c r="V631" s="328"/>
      <c r="W631" s="328"/>
      <c r="X631" s="328"/>
      <c r="Y631" s="329"/>
      <c r="Z631" s="336"/>
      <c r="AA631" s="337"/>
      <c r="AB631" s="337"/>
      <c r="AC631" s="337"/>
      <c r="AD631" s="338"/>
      <c r="AE631" s="336"/>
      <c r="AF631" s="337"/>
      <c r="AG631" s="337"/>
      <c r="AH631" s="337"/>
      <c r="AI631" s="337"/>
      <c r="AJ631" s="337"/>
      <c r="AK631" s="300"/>
      <c r="AL631" s="301"/>
      <c r="AM631" s="301"/>
      <c r="AN631" s="301"/>
      <c r="AO631" s="301"/>
      <c r="AP631" s="301"/>
      <c r="AQ631" s="301"/>
      <c r="AR631" s="301"/>
      <c r="AS631" s="301"/>
      <c r="AT631" s="301"/>
      <c r="AU631" s="301"/>
      <c r="AV631" s="301"/>
      <c r="AW631" s="301"/>
      <c r="AX631" s="302"/>
      <c r="AY631" s="407"/>
      <c r="AZ631" s="304"/>
      <c r="BA631" s="304"/>
      <c r="BB631" s="408"/>
      <c r="BC631" s="306">
        <f t="shared" si="34"/>
        <v>0</v>
      </c>
      <c r="BD631" s="307"/>
      <c r="BE631" s="307"/>
      <c r="BF631" s="308"/>
      <c r="BG631" s="309"/>
      <c r="BH631" s="310"/>
      <c r="BI631" s="310"/>
      <c r="BJ631" s="311"/>
      <c r="BK631" s="312">
        <f t="shared" si="35"/>
        <v>0</v>
      </c>
      <c r="BL631" s="313"/>
      <c r="BM631" s="313"/>
      <c r="BN631" s="313"/>
      <c r="BO631" s="313"/>
      <c r="BP631" s="314"/>
      <c r="BQ631" s="294"/>
      <c r="BR631" s="295"/>
      <c r="BS631" s="295"/>
      <c r="BT631" s="295"/>
      <c r="BU631" s="295"/>
      <c r="BV631" s="295"/>
      <c r="BW631" s="296"/>
      <c r="BX631" s="294"/>
      <c r="BY631" s="295"/>
      <c r="BZ631" s="295"/>
      <c r="CA631" s="295"/>
      <c r="CB631" s="295"/>
      <c r="CC631" s="296"/>
      <c r="CD631" s="294"/>
      <c r="CE631" s="295"/>
      <c r="CF631" s="295"/>
      <c r="CG631" s="295"/>
      <c r="CH631" s="295"/>
      <c r="CI631" s="296"/>
    </row>
    <row r="632" spans="1:87" ht="18" customHeight="1" x14ac:dyDescent="0.25">
      <c r="A632" s="75"/>
      <c r="B632" s="327"/>
      <c r="C632" s="328"/>
      <c r="D632" s="328"/>
      <c r="E632" s="328"/>
      <c r="F632" s="328"/>
      <c r="G632" s="328"/>
      <c r="H632" s="328"/>
      <c r="I632" s="328"/>
      <c r="J632" s="328"/>
      <c r="K632" s="328"/>
      <c r="L632" s="328"/>
      <c r="M632" s="328"/>
      <c r="N632" s="328"/>
      <c r="O632" s="328"/>
      <c r="P632" s="328"/>
      <c r="Q632" s="328"/>
      <c r="R632" s="328"/>
      <c r="S632" s="328"/>
      <c r="T632" s="328"/>
      <c r="U632" s="328"/>
      <c r="V632" s="328"/>
      <c r="W632" s="328"/>
      <c r="X632" s="328"/>
      <c r="Y632" s="329"/>
      <c r="Z632" s="336"/>
      <c r="AA632" s="337"/>
      <c r="AB632" s="337"/>
      <c r="AC632" s="337"/>
      <c r="AD632" s="338"/>
      <c r="AE632" s="336"/>
      <c r="AF632" s="337"/>
      <c r="AG632" s="337"/>
      <c r="AH632" s="337"/>
      <c r="AI632" s="337"/>
      <c r="AJ632" s="337"/>
      <c r="AK632" s="300"/>
      <c r="AL632" s="301"/>
      <c r="AM632" s="301"/>
      <c r="AN632" s="301"/>
      <c r="AO632" s="301"/>
      <c r="AP632" s="301"/>
      <c r="AQ632" s="301"/>
      <c r="AR632" s="301"/>
      <c r="AS632" s="301"/>
      <c r="AT632" s="301"/>
      <c r="AU632" s="301"/>
      <c r="AV632" s="301"/>
      <c r="AW632" s="301"/>
      <c r="AX632" s="302"/>
      <c r="AY632" s="407"/>
      <c r="AZ632" s="304"/>
      <c r="BA632" s="304"/>
      <c r="BB632" s="408"/>
      <c r="BC632" s="306">
        <f t="shared" si="34"/>
        <v>0</v>
      </c>
      <c r="BD632" s="307"/>
      <c r="BE632" s="307"/>
      <c r="BF632" s="308"/>
      <c r="BG632" s="309"/>
      <c r="BH632" s="310"/>
      <c r="BI632" s="310"/>
      <c r="BJ632" s="311"/>
      <c r="BK632" s="312">
        <f t="shared" si="35"/>
        <v>0</v>
      </c>
      <c r="BL632" s="313"/>
      <c r="BM632" s="313"/>
      <c r="BN632" s="313"/>
      <c r="BO632" s="313"/>
      <c r="BP632" s="314"/>
      <c r="BQ632" s="294"/>
      <c r="BR632" s="295"/>
      <c r="BS632" s="295"/>
      <c r="BT632" s="295"/>
      <c r="BU632" s="295"/>
      <c r="BV632" s="295"/>
      <c r="BW632" s="296"/>
      <c r="BX632" s="294"/>
      <c r="BY632" s="295"/>
      <c r="BZ632" s="295"/>
      <c r="CA632" s="295"/>
      <c r="CB632" s="295"/>
      <c r="CC632" s="296"/>
      <c r="CD632" s="294"/>
      <c r="CE632" s="295"/>
      <c r="CF632" s="295"/>
      <c r="CG632" s="295"/>
      <c r="CH632" s="295"/>
      <c r="CI632" s="296"/>
    </row>
    <row r="633" spans="1:87" ht="18" customHeight="1" x14ac:dyDescent="0.25">
      <c r="A633" s="75"/>
      <c r="B633" s="327"/>
      <c r="C633" s="328"/>
      <c r="D633" s="328"/>
      <c r="E633" s="328"/>
      <c r="F633" s="328"/>
      <c r="G633" s="328"/>
      <c r="H633" s="328"/>
      <c r="I633" s="328"/>
      <c r="J633" s="328"/>
      <c r="K633" s="328"/>
      <c r="L633" s="328"/>
      <c r="M633" s="328"/>
      <c r="N633" s="328"/>
      <c r="O633" s="328"/>
      <c r="P633" s="328"/>
      <c r="Q633" s="328"/>
      <c r="R633" s="328"/>
      <c r="S633" s="328"/>
      <c r="T633" s="328"/>
      <c r="U633" s="328"/>
      <c r="V633" s="328"/>
      <c r="W633" s="328"/>
      <c r="X633" s="328"/>
      <c r="Y633" s="329"/>
      <c r="Z633" s="336"/>
      <c r="AA633" s="337"/>
      <c r="AB633" s="337"/>
      <c r="AC633" s="337"/>
      <c r="AD633" s="338"/>
      <c r="AE633" s="336"/>
      <c r="AF633" s="337"/>
      <c r="AG633" s="337"/>
      <c r="AH633" s="337"/>
      <c r="AI633" s="337"/>
      <c r="AJ633" s="337"/>
      <c r="AK633" s="300"/>
      <c r="AL633" s="301"/>
      <c r="AM633" s="301"/>
      <c r="AN633" s="301"/>
      <c r="AO633" s="301"/>
      <c r="AP633" s="301"/>
      <c r="AQ633" s="301"/>
      <c r="AR633" s="301"/>
      <c r="AS633" s="301"/>
      <c r="AT633" s="301"/>
      <c r="AU633" s="301"/>
      <c r="AV633" s="301"/>
      <c r="AW633" s="301"/>
      <c r="AX633" s="302"/>
      <c r="AY633" s="407"/>
      <c r="AZ633" s="304"/>
      <c r="BA633" s="304"/>
      <c r="BB633" s="408"/>
      <c r="BC633" s="306">
        <f t="shared" si="34"/>
        <v>0</v>
      </c>
      <c r="BD633" s="307"/>
      <c r="BE633" s="307"/>
      <c r="BF633" s="308"/>
      <c r="BG633" s="309"/>
      <c r="BH633" s="310"/>
      <c r="BI633" s="310"/>
      <c r="BJ633" s="311"/>
      <c r="BK633" s="312">
        <f t="shared" si="35"/>
        <v>0</v>
      </c>
      <c r="BL633" s="313"/>
      <c r="BM633" s="313"/>
      <c r="BN633" s="313"/>
      <c r="BO633" s="313"/>
      <c r="BP633" s="314"/>
      <c r="BQ633" s="294"/>
      <c r="BR633" s="295"/>
      <c r="BS633" s="295"/>
      <c r="BT633" s="295"/>
      <c r="BU633" s="295"/>
      <c r="BV633" s="295"/>
      <c r="BW633" s="296"/>
      <c r="BX633" s="294"/>
      <c r="BY633" s="295"/>
      <c r="BZ633" s="295"/>
      <c r="CA633" s="295"/>
      <c r="CB633" s="295"/>
      <c r="CC633" s="296"/>
      <c r="CD633" s="294"/>
      <c r="CE633" s="295"/>
      <c r="CF633" s="295"/>
      <c r="CG633" s="295"/>
      <c r="CH633" s="295"/>
      <c r="CI633" s="296"/>
    </row>
    <row r="634" spans="1:87" ht="18" customHeight="1" x14ac:dyDescent="0.25">
      <c r="A634" s="75"/>
      <c r="B634" s="327"/>
      <c r="C634" s="328"/>
      <c r="D634" s="328"/>
      <c r="E634" s="328"/>
      <c r="F634" s="328"/>
      <c r="G634" s="328"/>
      <c r="H634" s="328"/>
      <c r="I634" s="328"/>
      <c r="J634" s="328"/>
      <c r="K634" s="328"/>
      <c r="L634" s="328"/>
      <c r="M634" s="328"/>
      <c r="N634" s="328"/>
      <c r="O634" s="328"/>
      <c r="P634" s="328"/>
      <c r="Q634" s="328"/>
      <c r="R634" s="328"/>
      <c r="S634" s="328"/>
      <c r="T634" s="328"/>
      <c r="U634" s="328"/>
      <c r="V634" s="328"/>
      <c r="W634" s="328"/>
      <c r="X634" s="328"/>
      <c r="Y634" s="329"/>
      <c r="Z634" s="336"/>
      <c r="AA634" s="337"/>
      <c r="AB634" s="337"/>
      <c r="AC634" s="337"/>
      <c r="AD634" s="338"/>
      <c r="AE634" s="336"/>
      <c r="AF634" s="337"/>
      <c r="AG634" s="337"/>
      <c r="AH634" s="337"/>
      <c r="AI634" s="337"/>
      <c r="AJ634" s="337"/>
      <c r="AK634" s="300"/>
      <c r="AL634" s="301"/>
      <c r="AM634" s="301"/>
      <c r="AN634" s="301"/>
      <c r="AO634" s="301"/>
      <c r="AP634" s="301"/>
      <c r="AQ634" s="301"/>
      <c r="AR634" s="301"/>
      <c r="AS634" s="301"/>
      <c r="AT634" s="301"/>
      <c r="AU634" s="301"/>
      <c r="AV634" s="301"/>
      <c r="AW634" s="301"/>
      <c r="AX634" s="302"/>
      <c r="AY634" s="407"/>
      <c r="AZ634" s="304"/>
      <c r="BA634" s="304"/>
      <c r="BB634" s="408"/>
      <c r="BC634" s="306">
        <f t="shared" si="34"/>
        <v>0</v>
      </c>
      <c r="BD634" s="307"/>
      <c r="BE634" s="307"/>
      <c r="BF634" s="308"/>
      <c r="BG634" s="309"/>
      <c r="BH634" s="310"/>
      <c r="BI634" s="310"/>
      <c r="BJ634" s="311"/>
      <c r="BK634" s="312">
        <f t="shared" si="35"/>
        <v>0</v>
      </c>
      <c r="BL634" s="313"/>
      <c r="BM634" s="313"/>
      <c r="BN634" s="313"/>
      <c r="BO634" s="313"/>
      <c r="BP634" s="314"/>
      <c r="BQ634" s="294"/>
      <c r="BR634" s="295"/>
      <c r="BS634" s="295"/>
      <c r="BT634" s="295"/>
      <c r="BU634" s="295"/>
      <c r="BV634" s="295"/>
      <c r="BW634" s="296"/>
      <c r="BX634" s="294"/>
      <c r="BY634" s="295"/>
      <c r="BZ634" s="295"/>
      <c r="CA634" s="295"/>
      <c r="CB634" s="295"/>
      <c r="CC634" s="296"/>
      <c r="CD634" s="294"/>
      <c r="CE634" s="295"/>
      <c r="CF634" s="295"/>
      <c r="CG634" s="295"/>
      <c r="CH634" s="295"/>
      <c r="CI634" s="296"/>
    </row>
    <row r="635" spans="1:87" ht="18" customHeight="1" x14ac:dyDescent="0.25">
      <c r="A635" s="75"/>
      <c r="B635" s="327"/>
      <c r="C635" s="328"/>
      <c r="D635" s="328"/>
      <c r="E635" s="328"/>
      <c r="F635" s="328"/>
      <c r="G635" s="328"/>
      <c r="H635" s="328"/>
      <c r="I635" s="328"/>
      <c r="J635" s="328"/>
      <c r="K635" s="328"/>
      <c r="L635" s="328"/>
      <c r="M635" s="328"/>
      <c r="N635" s="328"/>
      <c r="O635" s="328"/>
      <c r="P635" s="328"/>
      <c r="Q635" s="328"/>
      <c r="R635" s="328"/>
      <c r="S635" s="328"/>
      <c r="T635" s="328"/>
      <c r="U635" s="328"/>
      <c r="V635" s="328"/>
      <c r="W635" s="328"/>
      <c r="X635" s="328"/>
      <c r="Y635" s="329"/>
      <c r="Z635" s="336"/>
      <c r="AA635" s="337"/>
      <c r="AB635" s="337"/>
      <c r="AC635" s="337"/>
      <c r="AD635" s="338"/>
      <c r="AE635" s="336"/>
      <c r="AF635" s="337"/>
      <c r="AG635" s="337"/>
      <c r="AH635" s="337"/>
      <c r="AI635" s="337"/>
      <c r="AJ635" s="337"/>
      <c r="AK635" s="300"/>
      <c r="AL635" s="301"/>
      <c r="AM635" s="301"/>
      <c r="AN635" s="301"/>
      <c r="AO635" s="301"/>
      <c r="AP635" s="301"/>
      <c r="AQ635" s="301"/>
      <c r="AR635" s="301"/>
      <c r="AS635" s="301"/>
      <c r="AT635" s="301"/>
      <c r="AU635" s="301"/>
      <c r="AV635" s="301"/>
      <c r="AW635" s="301"/>
      <c r="AX635" s="302"/>
      <c r="AY635" s="407"/>
      <c r="AZ635" s="304"/>
      <c r="BA635" s="304"/>
      <c r="BB635" s="408"/>
      <c r="BC635" s="306">
        <f t="shared" si="34"/>
        <v>0</v>
      </c>
      <c r="BD635" s="307"/>
      <c r="BE635" s="307"/>
      <c r="BF635" s="308"/>
      <c r="BG635" s="309"/>
      <c r="BH635" s="310"/>
      <c r="BI635" s="310"/>
      <c r="BJ635" s="311"/>
      <c r="BK635" s="312">
        <f t="shared" si="35"/>
        <v>0</v>
      </c>
      <c r="BL635" s="313"/>
      <c r="BM635" s="313"/>
      <c r="BN635" s="313"/>
      <c r="BO635" s="313"/>
      <c r="BP635" s="314"/>
      <c r="BQ635" s="294"/>
      <c r="BR635" s="295"/>
      <c r="BS635" s="295"/>
      <c r="BT635" s="295"/>
      <c r="BU635" s="295"/>
      <c r="BV635" s="295"/>
      <c r="BW635" s="296"/>
      <c r="BX635" s="294"/>
      <c r="BY635" s="295"/>
      <c r="BZ635" s="295"/>
      <c r="CA635" s="295"/>
      <c r="CB635" s="295"/>
      <c r="CC635" s="296"/>
      <c r="CD635" s="294"/>
      <c r="CE635" s="295"/>
      <c r="CF635" s="295"/>
      <c r="CG635" s="295"/>
      <c r="CH635" s="295"/>
      <c r="CI635" s="296"/>
    </row>
    <row r="636" spans="1:87" ht="18" customHeight="1" x14ac:dyDescent="0.25">
      <c r="A636" s="75"/>
      <c r="B636" s="327"/>
      <c r="C636" s="328"/>
      <c r="D636" s="328"/>
      <c r="E636" s="328"/>
      <c r="F636" s="328"/>
      <c r="G636" s="328"/>
      <c r="H636" s="328"/>
      <c r="I636" s="328"/>
      <c r="J636" s="328"/>
      <c r="K636" s="328"/>
      <c r="L636" s="328"/>
      <c r="M636" s="328"/>
      <c r="N636" s="328"/>
      <c r="O636" s="328"/>
      <c r="P636" s="328"/>
      <c r="Q636" s="328"/>
      <c r="R636" s="328"/>
      <c r="S636" s="328"/>
      <c r="T636" s="328"/>
      <c r="U636" s="328"/>
      <c r="V636" s="328"/>
      <c r="W636" s="328"/>
      <c r="X636" s="328"/>
      <c r="Y636" s="329"/>
      <c r="Z636" s="336"/>
      <c r="AA636" s="337"/>
      <c r="AB636" s="337"/>
      <c r="AC636" s="337"/>
      <c r="AD636" s="338"/>
      <c r="AE636" s="336"/>
      <c r="AF636" s="337"/>
      <c r="AG636" s="337"/>
      <c r="AH636" s="337"/>
      <c r="AI636" s="337"/>
      <c r="AJ636" s="337"/>
      <c r="AK636" s="300"/>
      <c r="AL636" s="301"/>
      <c r="AM636" s="301"/>
      <c r="AN636" s="301"/>
      <c r="AO636" s="301"/>
      <c r="AP636" s="301"/>
      <c r="AQ636" s="301"/>
      <c r="AR636" s="301"/>
      <c r="AS636" s="301"/>
      <c r="AT636" s="301"/>
      <c r="AU636" s="301"/>
      <c r="AV636" s="301"/>
      <c r="AW636" s="301"/>
      <c r="AX636" s="302"/>
      <c r="AY636" s="407"/>
      <c r="AZ636" s="304"/>
      <c r="BA636" s="304"/>
      <c r="BB636" s="408"/>
      <c r="BC636" s="306">
        <f t="shared" si="34"/>
        <v>0</v>
      </c>
      <c r="BD636" s="307"/>
      <c r="BE636" s="307"/>
      <c r="BF636" s="308"/>
      <c r="BG636" s="309"/>
      <c r="BH636" s="310"/>
      <c r="BI636" s="310"/>
      <c r="BJ636" s="311"/>
      <c r="BK636" s="312">
        <f t="shared" si="35"/>
        <v>0</v>
      </c>
      <c r="BL636" s="313"/>
      <c r="BM636" s="313"/>
      <c r="BN636" s="313"/>
      <c r="BO636" s="313"/>
      <c r="BP636" s="314"/>
      <c r="BQ636" s="294"/>
      <c r="BR636" s="295"/>
      <c r="BS636" s="295"/>
      <c r="BT636" s="295"/>
      <c r="BU636" s="295"/>
      <c r="BV636" s="295"/>
      <c r="BW636" s="296"/>
      <c r="BX636" s="294"/>
      <c r="BY636" s="295"/>
      <c r="BZ636" s="295"/>
      <c r="CA636" s="295"/>
      <c r="CB636" s="295"/>
      <c r="CC636" s="296"/>
      <c r="CD636" s="294"/>
      <c r="CE636" s="295"/>
      <c r="CF636" s="295"/>
      <c r="CG636" s="295"/>
      <c r="CH636" s="295"/>
      <c r="CI636" s="296"/>
    </row>
    <row r="637" spans="1:87" ht="18" customHeight="1" x14ac:dyDescent="0.25">
      <c r="A637" s="75"/>
      <c r="B637" s="327"/>
      <c r="C637" s="328"/>
      <c r="D637" s="328"/>
      <c r="E637" s="328"/>
      <c r="F637" s="328"/>
      <c r="G637" s="328"/>
      <c r="H637" s="328"/>
      <c r="I637" s="328"/>
      <c r="J637" s="328"/>
      <c r="K637" s="328"/>
      <c r="L637" s="328"/>
      <c r="M637" s="328"/>
      <c r="N637" s="328"/>
      <c r="O637" s="328"/>
      <c r="P637" s="328"/>
      <c r="Q637" s="328"/>
      <c r="R637" s="328"/>
      <c r="S637" s="328"/>
      <c r="T637" s="328"/>
      <c r="U637" s="328"/>
      <c r="V637" s="328"/>
      <c r="W637" s="328"/>
      <c r="X637" s="328"/>
      <c r="Y637" s="329"/>
      <c r="Z637" s="336"/>
      <c r="AA637" s="337"/>
      <c r="AB637" s="337"/>
      <c r="AC637" s="337"/>
      <c r="AD637" s="338"/>
      <c r="AE637" s="336"/>
      <c r="AF637" s="337"/>
      <c r="AG637" s="337"/>
      <c r="AH637" s="337"/>
      <c r="AI637" s="337"/>
      <c r="AJ637" s="337"/>
      <c r="AK637" s="300"/>
      <c r="AL637" s="301"/>
      <c r="AM637" s="301"/>
      <c r="AN637" s="301"/>
      <c r="AO637" s="301"/>
      <c r="AP637" s="301"/>
      <c r="AQ637" s="301"/>
      <c r="AR637" s="301"/>
      <c r="AS637" s="301"/>
      <c r="AT637" s="301"/>
      <c r="AU637" s="301"/>
      <c r="AV637" s="301"/>
      <c r="AW637" s="301"/>
      <c r="AX637" s="302"/>
      <c r="AY637" s="407"/>
      <c r="AZ637" s="304"/>
      <c r="BA637" s="304"/>
      <c r="BB637" s="408"/>
      <c r="BC637" s="306">
        <f t="shared" si="34"/>
        <v>0</v>
      </c>
      <c r="BD637" s="307"/>
      <c r="BE637" s="307"/>
      <c r="BF637" s="308"/>
      <c r="BG637" s="309"/>
      <c r="BH637" s="310"/>
      <c r="BI637" s="310"/>
      <c r="BJ637" s="311"/>
      <c r="BK637" s="312">
        <f t="shared" si="35"/>
        <v>0</v>
      </c>
      <c r="BL637" s="313"/>
      <c r="BM637" s="313"/>
      <c r="BN637" s="313"/>
      <c r="BO637" s="313"/>
      <c r="BP637" s="314"/>
      <c r="BQ637" s="294"/>
      <c r="BR637" s="295"/>
      <c r="BS637" s="295"/>
      <c r="BT637" s="295"/>
      <c r="BU637" s="295"/>
      <c r="BV637" s="295"/>
      <c r="BW637" s="296"/>
      <c r="BX637" s="294"/>
      <c r="BY637" s="295"/>
      <c r="BZ637" s="295"/>
      <c r="CA637" s="295"/>
      <c r="CB637" s="295"/>
      <c r="CC637" s="296"/>
      <c r="CD637" s="294"/>
      <c r="CE637" s="295"/>
      <c r="CF637" s="295"/>
      <c r="CG637" s="295"/>
      <c r="CH637" s="295"/>
      <c r="CI637" s="296"/>
    </row>
    <row r="638" spans="1:87" ht="18" customHeight="1" x14ac:dyDescent="0.25">
      <c r="A638" s="75"/>
      <c r="B638" s="327"/>
      <c r="C638" s="328"/>
      <c r="D638" s="328"/>
      <c r="E638" s="328"/>
      <c r="F638" s="328"/>
      <c r="G638" s="328"/>
      <c r="H638" s="328"/>
      <c r="I638" s="328"/>
      <c r="J638" s="328"/>
      <c r="K638" s="328"/>
      <c r="L638" s="328"/>
      <c r="M638" s="328"/>
      <c r="N638" s="328"/>
      <c r="O638" s="328"/>
      <c r="P638" s="328"/>
      <c r="Q638" s="328"/>
      <c r="R638" s="328"/>
      <c r="S638" s="328"/>
      <c r="T638" s="328"/>
      <c r="U638" s="328"/>
      <c r="V638" s="328"/>
      <c r="W638" s="328"/>
      <c r="X638" s="328"/>
      <c r="Y638" s="329"/>
      <c r="Z638" s="336"/>
      <c r="AA638" s="337"/>
      <c r="AB638" s="337"/>
      <c r="AC638" s="337"/>
      <c r="AD638" s="338"/>
      <c r="AE638" s="336"/>
      <c r="AF638" s="337"/>
      <c r="AG638" s="337"/>
      <c r="AH638" s="337"/>
      <c r="AI638" s="337"/>
      <c r="AJ638" s="337"/>
      <c r="AK638" s="300"/>
      <c r="AL638" s="301"/>
      <c r="AM638" s="301"/>
      <c r="AN638" s="301"/>
      <c r="AO638" s="301"/>
      <c r="AP638" s="301"/>
      <c r="AQ638" s="301"/>
      <c r="AR638" s="301"/>
      <c r="AS638" s="301"/>
      <c r="AT638" s="301"/>
      <c r="AU638" s="301"/>
      <c r="AV638" s="301"/>
      <c r="AW638" s="301"/>
      <c r="AX638" s="302"/>
      <c r="AY638" s="407"/>
      <c r="AZ638" s="304"/>
      <c r="BA638" s="304"/>
      <c r="BB638" s="408"/>
      <c r="BC638" s="306">
        <f t="shared" si="34"/>
        <v>0</v>
      </c>
      <c r="BD638" s="307"/>
      <c r="BE638" s="307"/>
      <c r="BF638" s="308"/>
      <c r="BG638" s="309"/>
      <c r="BH638" s="310"/>
      <c r="BI638" s="310"/>
      <c r="BJ638" s="311"/>
      <c r="BK638" s="312">
        <f t="shared" si="35"/>
        <v>0</v>
      </c>
      <c r="BL638" s="313"/>
      <c r="BM638" s="313"/>
      <c r="BN638" s="313"/>
      <c r="BO638" s="313"/>
      <c r="BP638" s="314"/>
      <c r="BQ638" s="294"/>
      <c r="BR638" s="295"/>
      <c r="BS638" s="295"/>
      <c r="BT638" s="295"/>
      <c r="BU638" s="295"/>
      <c r="BV638" s="295"/>
      <c r="BW638" s="296"/>
      <c r="BX638" s="294"/>
      <c r="BY638" s="295"/>
      <c r="BZ638" s="295"/>
      <c r="CA638" s="295"/>
      <c r="CB638" s="295"/>
      <c r="CC638" s="296"/>
      <c r="CD638" s="294"/>
      <c r="CE638" s="295"/>
      <c r="CF638" s="295"/>
      <c r="CG638" s="295"/>
      <c r="CH638" s="295"/>
      <c r="CI638" s="296"/>
    </row>
    <row r="639" spans="1:87" ht="18" customHeight="1" x14ac:dyDescent="0.25">
      <c r="A639" s="75"/>
      <c r="B639" s="327"/>
      <c r="C639" s="328"/>
      <c r="D639" s="328"/>
      <c r="E639" s="328"/>
      <c r="F639" s="328"/>
      <c r="G639" s="328"/>
      <c r="H639" s="328"/>
      <c r="I639" s="328"/>
      <c r="J639" s="328"/>
      <c r="K639" s="328"/>
      <c r="L639" s="328"/>
      <c r="M639" s="328"/>
      <c r="N639" s="328"/>
      <c r="O639" s="328"/>
      <c r="P639" s="328"/>
      <c r="Q639" s="328"/>
      <c r="R639" s="328"/>
      <c r="S639" s="328"/>
      <c r="T639" s="328"/>
      <c r="U639" s="328"/>
      <c r="V639" s="328"/>
      <c r="W639" s="328"/>
      <c r="X639" s="328"/>
      <c r="Y639" s="329"/>
      <c r="Z639" s="336"/>
      <c r="AA639" s="337"/>
      <c r="AB639" s="337"/>
      <c r="AC639" s="337"/>
      <c r="AD639" s="338"/>
      <c r="AE639" s="336"/>
      <c r="AF639" s="337"/>
      <c r="AG639" s="337"/>
      <c r="AH639" s="337"/>
      <c r="AI639" s="337"/>
      <c r="AJ639" s="337"/>
      <c r="AK639" s="300"/>
      <c r="AL639" s="301"/>
      <c r="AM639" s="301"/>
      <c r="AN639" s="301"/>
      <c r="AO639" s="301"/>
      <c r="AP639" s="301"/>
      <c r="AQ639" s="301"/>
      <c r="AR639" s="301"/>
      <c r="AS639" s="301"/>
      <c r="AT639" s="301"/>
      <c r="AU639" s="301"/>
      <c r="AV639" s="301"/>
      <c r="AW639" s="301"/>
      <c r="AX639" s="302"/>
      <c r="AY639" s="407"/>
      <c r="AZ639" s="304"/>
      <c r="BA639" s="304"/>
      <c r="BB639" s="408"/>
      <c r="BC639" s="306">
        <f t="shared" si="34"/>
        <v>0</v>
      </c>
      <c r="BD639" s="307"/>
      <c r="BE639" s="307"/>
      <c r="BF639" s="308"/>
      <c r="BG639" s="309"/>
      <c r="BH639" s="310"/>
      <c r="BI639" s="310"/>
      <c r="BJ639" s="311"/>
      <c r="BK639" s="312">
        <f t="shared" si="35"/>
        <v>0</v>
      </c>
      <c r="BL639" s="313"/>
      <c r="BM639" s="313"/>
      <c r="BN639" s="313"/>
      <c r="BO639" s="313"/>
      <c r="BP639" s="314"/>
      <c r="BQ639" s="294"/>
      <c r="BR639" s="295"/>
      <c r="BS639" s="295"/>
      <c r="BT639" s="295"/>
      <c r="BU639" s="295"/>
      <c r="BV639" s="295"/>
      <c r="BW639" s="296"/>
      <c r="BX639" s="294"/>
      <c r="BY639" s="295"/>
      <c r="BZ639" s="295"/>
      <c r="CA639" s="295"/>
      <c r="CB639" s="295"/>
      <c r="CC639" s="296"/>
      <c r="CD639" s="294"/>
      <c r="CE639" s="295"/>
      <c r="CF639" s="295"/>
      <c r="CG639" s="295"/>
      <c r="CH639" s="295"/>
      <c r="CI639" s="296"/>
    </row>
    <row r="640" spans="1:87" ht="18" customHeight="1" x14ac:dyDescent="0.25">
      <c r="A640" s="75"/>
      <c r="B640" s="327"/>
      <c r="C640" s="328"/>
      <c r="D640" s="328"/>
      <c r="E640" s="328"/>
      <c r="F640" s="328"/>
      <c r="G640" s="328"/>
      <c r="H640" s="328"/>
      <c r="I640" s="328"/>
      <c r="J640" s="328"/>
      <c r="K640" s="328"/>
      <c r="L640" s="328"/>
      <c r="M640" s="328"/>
      <c r="N640" s="328"/>
      <c r="O640" s="328"/>
      <c r="P640" s="328"/>
      <c r="Q640" s="328"/>
      <c r="R640" s="328"/>
      <c r="S640" s="328"/>
      <c r="T640" s="328"/>
      <c r="U640" s="328"/>
      <c r="V640" s="328"/>
      <c r="W640" s="328"/>
      <c r="X640" s="328"/>
      <c r="Y640" s="329"/>
      <c r="Z640" s="336"/>
      <c r="AA640" s="337"/>
      <c r="AB640" s="337"/>
      <c r="AC640" s="337"/>
      <c r="AD640" s="338"/>
      <c r="AE640" s="336"/>
      <c r="AF640" s="337"/>
      <c r="AG640" s="337"/>
      <c r="AH640" s="337"/>
      <c r="AI640" s="337"/>
      <c r="AJ640" s="337"/>
      <c r="AK640" s="300"/>
      <c r="AL640" s="301"/>
      <c r="AM640" s="301"/>
      <c r="AN640" s="301"/>
      <c r="AO640" s="301"/>
      <c r="AP640" s="301"/>
      <c r="AQ640" s="301"/>
      <c r="AR640" s="301"/>
      <c r="AS640" s="301"/>
      <c r="AT640" s="301"/>
      <c r="AU640" s="301"/>
      <c r="AV640" s="301"/>
      <c r="AW640" s="301"/>
      <c r="AX640" s="302"/>
      <c r="AY640" s="407"/>
      <c r="AZ640" s="304"/>
      <c r="BA640" s="304"/>
      <c r="BB640" s="408"/>
      <c r="BC640" s="306">
        <f t="shared" si="34"/>
        <v>0</v>
      </c>
      <c r="BD640" s="307"/>
      <c r="BE640" s="307"/>
      <c r="BF640" s="308"/>
      <c r="BG640" s="309"/>
      <c r="BH640" s="310"/>
      <c r="BI640" s="310"/>
      <c r="BJ640" s="311"/>
      <c r="BK640" s="312">
        <f t="shared" si="35"/>
        <v>0</v>
      </c>
      <c r="BL640" s="313"/>
      <c r="BM640" s="313"/>
      <c r="BN640" s="313"/>
      <c r="BO640" s="313"/>
      <c r="BP640" s="314"/>
      <c r="BQ640" s="294"/>
      <c r="BR640" s="295"/>
      <c r="BS640" s="295"/>
      <c r="BT640" s="295"/>
      <c r="BU640" s="295"/>
      <c r="BV640" s="295"/>
      <c r="BW640" s="296"/>
      <c r="BX640" s="294"/>
      <c r="BY640" s="295"/>
      <c r="BZ640" s="295"/>
      <c r="CA640" s="295"/>
      <c r="CB640" s="295"/>
      <c r="CC640" s="296"/>
      <c r="CD640" s="294"/>
      <c r="CE640" s="295"/>
      <c r="CF640" s="295"/>
      <c r="CG640" s="295"/>
      <c r="CH640" s="295"/>
      <c r="CI640" s="296"/>
    </row>
    <row r="641" spans="1:87" ht="18" customHeight="1" x14ac:dyDescent="0.25">
      <c r="A641" s="75"/>
      <c r="B641" s="327"/>
      <c r="C641" s="328"/>
      <c r="D641" s="328"/>
      <c r="E641" s="328"/>
      <c r="F641" s="328"/>
      <c r="G641" s="328"/>
      <c r="H641" s="328"/>
      <c r="I641" s="328"/>
      <c r="J641" s="328"/>
      <c r="K641" s="328"/>
      <c r="L641" s="328"/>
      <c r="M641" s="328"/>
      <c r="N641" s="328"/>
      <c r="O641" s="328"/>
      <c r="P641" s="328"/>
      <c r="Q641" s="328"/>
      <c r="R641" s="328"/>
      <c r="S641" s="328"/>
      <c r="T641" s="328"/>
      <c r="U641" s="328"/>
      <c r="V641" s="328"/>
      <c r="W641" s="328"/>
      <c r="X641" s="328"/>
      <c r="Y641" s="329"/>
      <c r="Z641" s="336"/>
      <c r="AA641" s="337"/>
      <c r="AB641" s="337"/>
      <c r="AC641" s="337"/>
      <c r="AD641" s="338"/>
      <c r="AE641" s="336"/>
      <c r="AF641" s="337"/>
      <c r="AG641" s="337"/>
      <c r="AH641" s="337"/>
      <c r="AI641" s="337"/>
      <c r="AJ641" s="337"/>
      <c r="AK641" s="300"/>
      <c r="AL641" s="301"/>
      <c r="AM641" s="301"/>
      <c r="AN641" s="301"/>
      <c r="AO641" s="301"/>
      <c r="AP641" s="301"/>
      <c r="AQ641" s="301"/>
      <c r="AR641" s="301"/>
      <c r="AS641" s="301"/>
      <c r="AT641" s="301"/>
      <c r="AU641" s="301"/>
      <c r="AV641" s="301"/>
      <c r="AW641" s="301"/>
      <c r="AX641" s="302"/>
      <c r="AY641" s="407"/>
      <c r="AZ641" s="304"/>
      <c r="BA641" s="304"/>
      <c r="BB641" s="408"/>
      <c r="BC641" s="306">
        <f t="shared" si="34"/>
        <v>0</v>
      </c>
      <c r="BD641" s="307"/>
      <c r="BE641" s="307"/>
      <c r="BF641" s="308"/>
      <c r="BG641" s="309"/>
      <c r="BH641" s="310"/>
      <c r="BI641" s="310"/>
      <c r="BJ641" s="311"/>
      <c r="BK641" s="312">
        <f t="shared" si="35"/>
        <v>0</v>
      </c>
      <c r="BL641" s="313"/>
      <c r="BM641" s="313"/>
      <c r="BN641" s="313"/>
      <c r="BO641" s="313"/>
      <c r="BP641" s="314"/>
      <c r="BQ641" s="294"/>
      <c r="BR641" s="295"/>
      <c r="BS641" s="295"/>
      <c r="BT641" s="295"/>
      <c r="BU641" s="295"/>
      <c r="BV641" s="295"/>
      <c r="BW641" s="296"/>
      <c r="BX641" s="294"/>
      <c r="BY641" s="295"/>
      <c r="BZ641" s="295"/>
      <c r="CA641" s="295"/>
      <c r="CB641" s="295"/>
      <c r="CC641" s="296"/>
      <c r="CD641" s="294"/>
      <c r="CE641" s="295"/>
      <c r="CF641" s="295"/>
      <c r="CG641" s="295"/>
      <c r="CH641" s="295"/>
      <c r="CI641" s="296"/>
    </row>
    <row r="642" spans="1:87" ht="18" customHeight="1" x14ac:dyDescent="0.25">
      <c r="A642" s="75"/>
      <c r="B642" s="327"/>
      <c r="C642" s="328"/>
      <c r="D642" s="328"/>
      <c r="E642" s="328"/>
      <c r="F642" s="328"/>
      <c r="G642" s="328"/>
      <c r="H642" s="328"/>
      <c r="I642" s="328"/>
      <c r="J642" s="328"/>
      <c r="K642" s="328"/>
      <c r="L642" s="328"/>
      <c r="M642" s="328"/>
      <c r="N642" s="328"/>
      <c r="O642" s="328"/>
      <c r="P642" s="328"/>
      <c r="Q642" s="328"/>
      <c r="R642" s="328"/>
      <c r="S642" s="328"/>
      <c r="T642" s="328"/>
      <c r="U642" s="328"/>
      <c r="V642" s="328"/>
      <c r="W642" s="328"/>
      <c r="X642" s="328"/>
      <c r="Y642" s="329"/>
      <c r="Z642" s="336"/>
      <c r="AA642" s="337"/>
      <c r="AB642" s="337"/>
      <c r="AC642" s="337"/>
      <c r="AD642" s="338"/>
      <c r="AE642" s="336"/>
      <c r="AF642" s="337"/>
      <c r="AG642" s="337"/>
      <c r="AH642" s="337"/>
      <c r="AI642" s="337"/>
      <c r="AJ642" s="337"/>
      <c r="AK642" s="300"/>
      <c r="AL642" s="301"/>
      <c r="AM642" s="301"/>
      <c r="AN642" s="301"/>
      <c r="AO642" s="301"/>
      <c r="AP642" s="301"/>
      <c r="AQ642" s="301"/>
      <c r="AR642" s="301"/>
      <c r="AS642" s="301"/>
      <c r="AT642" s="301"/>
      <c r="AU642" s="301"/>
      <c r="AV642" s="301"/>
      <c r="AW642" s="301"/>
      <c r="AX642" s="302"/>
      <c r="AY642" s="407"/>
      <c r="AZ642" s="304"/>
      <c r="BA642" s="304"/>
      <c r="BB642" s="408"/>
      <c r="BC642" s="306">
        <f t="shared" si="34"/>
        <v>0</v>
      </c>
      <c r="BD642" s="307"/>
      <c r="BE642" s="307"/>
      <c r="BF642" s="308"/>
      <c r="BG642" s="309"/>
      <c r="BH642" s="310"/>
      <c r="BI642" s="310"/>
      <c r="BJ642" s="311"/>
      <c r="BK642" s="312">
        <f t="shared" si="35"/>
        <v>0</v>
      </c>
      <c r="BL642" s="313"/>
      <c r="BM642" s="313"/>
      <c r="BN642" s="313"/>
      <c r="BO642" s="313"/>
      <c r="BP642" s="314"/>
      <c r="BQ642" s="294"/>
      <c r="BR642" s="295"/>
      <c r="BS642" s="295"/>
      <c r="BT642" s="295"/>
      <c r="BU642" s="295"/>
      <c r="BV642" s="295"/>
      <c r="BW642" s="296"/>
      <c r="BX642" s="294"/>
      <c r="BY642" s="295"/>
      <c r="BZ642" s="295"/>
      <c r="CA642" s="295"/>
      <c r="CB642" s="295"/>
      <c r="CC642" s="296"/>
      <c r="CD642" s="294"/>
      <c r="CE642" s="295"/>
      <c r="CF642" s="295"/>
      <c r="CG642" s="295"/>
      <c r="CH642" s="295"/>
      <c r="CI642" s="296"/>
    </row>
    <row r="643" spans="1:87" ht="18" customHeight="1" x14ac:dyDescent="0.25">
      <c r="A643" s="75"/>
      <c r="B643" s="327"/>
      <c r="C643" s="328"/>
      <c r="D643" s="328"/>
      <c r="E643" s="328"/>
      <c r="F643" s="328"/>
      <c r="G643" s="328"/>
      <c r="H643" s="328"/>
      <c r="I643" s="328"/>
      <c r="J643" s="328"/>
      <c r="K643" s="328"/>
      <c r="L643" s="328"/>
      <c r="M643" s="328"/>
      <c r="N643" s="328"/>
      <c r="O643" s="328"/>
      <c r="P643" s="328"/>
      <c r="Q643" s="328"/>
      <c r="R643" s="328"/>
      <c r="S643" s="328"/>
      <c r="T643" s="328"/>
      <c r="U643" s="328"/>
      <c r="V643" s="328"/>
      <c r="W643" s="328"/>
      <c r="X643" s="328"/>
      <c r="Y643" s="329"/>
      <c r="Z643" s="336"/>
      <c r="AA643" s="337"/>
      <c r="AB643" s="337"/>
      <c r="AC643" s="337"/>
      <c r="AD643" s="338"/>
      <c r="AE643" s="336"/>
      <c r="AF643" s="337"/>
      <c r="AG643" s="337"/>
      <c r="AH643" s="337"/>
      <c r="AI643" s="337"/>
      <c r="AJ643" s="337"/>
      <c r="AK643" s="300"/>
      <c r="AL643" s="301"/>
      <c r="AM643" s="301"/>
      <c r="AN643" s="301"/>
      <c r="AO643" s="301"/>
      <c r="AP643" s="301"/>
      <c r="AQ643" s="301"/>
      <c r="AR643" s="301"/>
      <c r="AS643" s="301"/>
      <c r="AT643" s="301"/>
      <c r="AU643" s="301"/>
      <c r="AV643" s="301"/>
      <c r="AW643" s="301"/>
      <c r="AX643" s="302"/>
      <c r="AY643" s="407"/>
      <c r="AZ643" s="304"/>
      <c r="BA643" s="304"/>
      <c r="BB643" s="408"/>
      <c r="BC643" s="306">
        <f t="shared" si="34"/>
        <v>0</v>
      </c>
      <c r="BD643" s="307"/>
      <c r="BE643" s="307"/>
      <c r="BF643" s="308"/>
      <c r="BG643" s="309"/>
      <c r="BH643" s="310"/>
      <c r="BI643" s="310"/>
      <c r="BJ643" s="311"/>
      <c r="BK643" s="312">
        <f t="shared" si="35"/>
        <v>0</v>
      </c>
      <c r="BL643" s="313"/>
      <c r="BM643" s="313"/>
      <c r="BN643" s="313"/>
      <c r="BO643" s="313"/>
      <c r="BP643" s="314"/>
      <c r="BQ643" s="294"/>
      <c r="BR643" s="295"/>
      <c r="BS643" s="295"/>
      <c r="BT643" s="295"/>
      <c r="BU643" s="295"/>
      <c r="BV643" s="295"/>
      <c r="BW643" s="296"/>
      <c r="BX643" s="294"/>
      <c r="BY643" s="295"/>
      <c r="BZ643" s="295"/>
      <c r="CA643" s="295"/>
      <c r="CB643" s="295"/>
      <c r="CC643" s="296"/>
      <c r="CD643" s="294"/>
      <c r="CE643" s="295"/>
      <c r="CF643" s="295"/>
      <c r="CG643" s="295"/>
      <c r="CH643" s="295"/>
      <c r="CI643" s="296"/>
    </row>
    <row r="644" spans="1:87" ht="18" customHeight="1" x14ac:dyDescent="0.25">
      <c r="A644" s="75"/>
      <c r="B644" s="327"/>
      <c r="C644" s="328"/>
      <c r="D644" s="328"/>
      <c r="E644" s="328"/>
      <c r="F644" s="328"/>
      <c r="G644" s="328"/>
      <c r="H644" s="328"/>
      <c r="I644" s="328"/>
      <c r="J644" s="328"/>
      <c r="K644" s="328"/>
      <c r="L644" s="328"/>
      <c r="M644" s="328"/>
      <c r="N644" s="328"/>
      <c r="O644" s="328"/>
      <c r="P644" s="328"/>
      <c r="Q644" s="328"/>
      <c r="R644" s="328"/>
      <c r="S644" s="328"/>
      <c r="T644" s="328"/>
      <c r="U644" s="328"/>
      <c r="V644" s="328"/>
      <c r="W644" s="328"/>
      <c r="X644" s="328"/>
      <c r="Y644" s="329"/>
      <c r="Z644" s="336"/>
      <c r="AA644" s="337"/>
      <c r="AB644" s="337"/>
      <c r="AC644" s="337"/>
      <c r="AD644" s="338"/>
      <c r="AE644" s="336"/>
      <c r="AF644" s="337"/>
      <c r="AG644" s="337"/>
      <c r="AH644" s="337"/>
      <c r="AI644" s="337"/>
      <c r="AJ644" s="337"/>
      <c r="AK644" s="300"/>
      <c r="AL644" s="301"/>
      <c r="AM644" s="301"/>
      <c r="AN644" s="301"/>
      <c r="AO644" s="301"/>
      <c r="AP644" s="301"/>
      <c r="AQ644" s="301"/>
      <c r="AR644" s="301"/>
      <c r="AS644" s="301"/>
      <c r="AT644" s="301"/>
      <c r="AU644" s="301"/>
      <c r="AV644" s="301"/>
      <c r="AW644" s="301"/>
      <c r="AX644" s="302"/>
      <c r="AY644" s="407"/>
      <c r="AZ644" s="304"/>
      <c r="BA644" s="304"/>
      <c r="BB644" s="408"/>
      <c r="BC644" s="306">
        <f t="shared" si="34"/>
        <v>0</v>
      </c>
      <c r="BD644" s="307"/>
      <c r="BE644" s="307"/>
      <c r="BF644" s="308"/>
      <c r="BG644" s="309"/>
      <c r="BH644" s="310"/>
      <c r="BI644" s="310"/>
      <c r="BJ644" s="311"/>
      <c r="BK644" s="312">
        <f t="shared" si="35"/>
        <v>0</v>
      </c>
      <c r="BL644" s="313"/>
      <c r="BM644" s="313"/>
      <c r="BN644" s="313"/>
      <c r="BO644" s="313"/>
      <c r="BP644" s="314"/>
      <c r="BQ644" s="294"/>
      <c r="BR644" s="295"/>
      <c r="BS644" s="295"/>
      <c r="BT644" s="295"/>
      <c r="BU644" s="295"/>
      <c r="BV644" s="295"/>
      <c r="BW644" s="296"/>
      <c r="BX644" s="294"/>
      <c r="BY644" s="295"/>
      <c r="BZ644" s="295"/>
      <c r="CA644" s="295"/>
      <c r="CB644" s="295"/>
      <c r="CC644" s="296"/>
      <c r="CD644" s="294"/>
      <c r="CE644" s="295"/>
      <c r="CF644" s="295"/>
      <c r="CG644" s="295"/>
      <c r="CH644" s="295"/>
      <c r="CI644" s="296"/>
    </row>
    <row r="645" spans="1:87" ht="18" customHeight="1" x14ac:dyDescent="0.25">
      <c r="A645" s="75"/>
      <c r="B645" s="327"/>
      <c r="C645" s="328"/>
      <c r="D645" s="328"/>
      <c r="E645" s="328"/>
      <c r="F645" s="328"/>
      <c r="G645" s="328"/>
      <c r="H645" s="328"/>
      <c r="I645" s="328"/>
      <c r="J645" s="328"/>
      <c r="K645" s="328"/>
      <c r="L645" s="328"/>
      <c r="M645" s="328"/>
      <c r="N645" s="328"/>
      <c r="O645" s="328"/>
      <c r="P645" s="328"/>
      <c r="Q645" s="328"/>
      <c r="R645" s="328"/>
      <c r="S645" s="328"/>
      <c r="T645" s="328"/>
      <c r="U645" s="328"/>
      <c r="V645" s="328"/>
      <c r="W645" s="328"/>
      <c r="X645" s="328"/>
      <c r="Y645" s="329"/>
      <c r="Z645" s="336"/>
      <c r="AA645" s="337"/>
      <c r="AB645" s="337"/>
      <c r="AC645" s="337"/>
      <c r="AD645" s="338"/>
      <c r="AE645" s="336"/>
      <c r="AF645" s="337"/>
      <c r="AG645" s="337"/>
      <c r="AH645" s="337"/>
      <c r="AI645" s="337"/>
      <c r="AJ645" s="337"/>
      <c r="AK645" s="300"/>
      <c r="AL645" s="301"/>
      <c r="AM645" s="301"/>
      <c r="AN645" s="301"/>
      <c r="AO645" s="301"/>
      <c r="AP645" s="301"/>
      <c r="AQ645" s="301"/>
      <c r="AR645" s="301"/>
      <c r="AS645" s="301"/>
      <c r="AT645" s="301"/>
      <c r="AU645" s="301"/>
      <c r="AV645" s="301"/>
      <c r="AW645" s="301"/>
      <c r="AX645" s="302"/>
      <c r="AY645" s="407"/>
      <c r="AZ645" s="304"/>
      <c r="BA645" s="304"/>
      <c r="BB645" s="408"/>
      <c r="BC645" s="306">
        <f t="shared" si="34"/>
        <v>0</v>
      </c>
      <c r="BD645" s="307"/>
      <c r="BE645" s="307"/>
      <c r="BF645" s="308"/>
      <c r="BG645" s="309"/>
      <c r="BH645" s="310"/>
      <c r="BI645" s="310"/>
      <c r="BJ645" s="311"/>
      <c r="BK645" s="312">
        <f t="shared" si="35"/>
        <v>0</v>
      </c>
      <c r="BL645" s="313"/>
      <c r="BM645" s="313"/>
      <c r="BN645" s="313"/>
      <c r="BO645" s="313"/>
      <c r="BP645" s="314"/>
      <c r="BQ645" s="294"/>
      <c r="BR645" s="295"/>
      <c r="BS645" s="295"/>
      <c r="BT645" s="295"/>
      <c r="BU645" s="295"/>
      <c r="BV645" s="295"/>
      <c r="BW645" s="296"/>
      <c r="BX645" s="294"/>
      <c r="BY645" s="295"/>
      <c r="BZ645" s="295"/>
      <c r="CA645" s="295"/>
      <c r="CB645" s="295"/>
      <c r="CC645" s="296"/>
      <c r="CD645" s="294"/>
      <c r="CE645" s="295"/>
      <c r="CF645" s="295"/>
      <c r="CG645" s="295"/>
      <c r="CH645" s="295"/>
      <c r="CI645" s="296"/>
    </row>
    <row r="646" spans="1:87" ht="18" customHeight="1" x14ac:dyDescent="0.25">
      <c r="A646" s="75"/>
      <c r="B646" s="327"/>
      <c r="C646" s="328"/>
      <c r="D646" s="328"/>
      <c r="E646" s="328"/>
      <c r="F646" s="328"/>
      <c r="G646" s="328"/>
      <c r="H646" s="328"/>
      <c r="I646" s="328"/>
      <c r="J646" s="328"/>
      <c r="K646" s="328"/>
      <c r="L646" s="328"/>
      <c r="M646" s="328"/>
      <c r="N646" s="328"/>
      <c r="O646" s="328"/>
      <c r="P646" s="328"/>
      <c r="Q646" s="328"/>
      <c r="R646" s="328"/>
      <c r="S646" s="328"/>
      <c r="T646" s="328"/>
      <c r="U646" s="328"/>
      <c r="V646" s="328"/>
      <c r="W646" s="328"/>
      <c r="X646" s="328"/>
      <c r="Y646" s="329"/>
      <c r="Z646" s="336"/>
      <c r="AA646" s="337"/>
      <c r="AB646" s="337"/>
      <c r="AC646" s="337"/>
      <c r="AD646" s="338"/>
      <c r="AE646" s="336"/>
      <c r="AF646" s="337"/>
      <c r="AG646" s="337"/>
      <c r="AH646" s="337"/>
      <c r="AI646" s="337"/>
      <c r="AJ646" s="337"/>
      <c r="AK646" s="300"/>
      <c r="AL646" s="301"/>
      <c r="AM646" s="301"/>
      <c r="AN646" s="301"/>
      <c r="AO646" s="301"/>
      <c r="AP646" s="301"/>
      <c r="AQ646" s="301"/>
      <c r="AR646" s="301"/>
      <c r="AS646" s="301"/>
      <c r="AT646" s="301"/>
      <c r="AU646" s="301"/>
      <c r="AV646" s="301"/>
      <c r="AW646" s="301"/>
      <c r="AX646" s="302"/>
      <c r="AY646" s="407"/>
      <c r="AZ646" s="304"/>
      <c r="BA646" s="304"/>
      <c r="BB646" s="408"/>
      <c r="BC646" s="306">
        <f t="shared" si="34"/>
        <v>0</v>
      </c>
      <c r="BD646" s="307"/>
      <c r="BE646" s="307"/>
      <c r="BF646" s="308"/>
      <c r="BG646" s="309"/>
      <c r="BH646" s="310"/>
      <c r="BI646" s="310"/>
      <c r="BJ646" s="311"/>
      <c r="BK646" s="312">
        <f t="shared" si="35"/>
        <v>0</v>
      </c>
      <c r="BL646" s="313"/>
      <c r="BM646" s="313"/>
      <c r="BN646" s="313"/>
      <c r="BO646" s="313"/>
      <c r="BP646" s="314"/>
      <c r="BQ646" s="294"/>
      <c r="BR646" s="295"/>
      <c r="BS646" s="295"/>
      <c r="BT646" s="295"/>
      <c r="BU646" s="295"/>
      <c r="BV646" s="295"/>
      <c r="BW646" s="296"/>
      <c r="BX646" s="294"/>
      <c r="BY646" s="295"/>
      <c r="BZ646" s="295"/>
      <c r="CA646" s="295"/>
      <c r="CB646" s="295"/>
      <c r="CC646" s="296"/>
      <c r="CD646" s="294"/>
      <c r="CE646" s="295"/>
      <c r="CF646" s="295"/>
      <c r="CG646" s="295"/>
      <c r="CH646" s="295"/>
      <c r="CI646" s="296"/>
    </row>
    <row r="647" spans="1:87" ht="18" customHeight="1" x14ac:dyDescent="0.25">
      <c r="A647" s="75"/>
      <c r="B647" s="327"/>
      <c r="C647" s="328"/>
      <c r="D647" s="328"/>
      <c r="E647" s="328"/>
      <c r="F647" s="328"/>
      <c r="G647" s="328"/>
      <c r="H647" s="328"/>
      <c r="I647" s="328"/>
      <c r="J647" s="328"/>
      <c r="K647" s="328"/>
      <c r="L647" s="328"/>
      <c r="M647" s="328"/>
      <c r="N647" s="328"/>
      <c r="O647" s="328"/>
      <c r="P647" s="328"/>
      <c r="Q647" s="328"/>
      <c r="R647" s="328"/>
      <c r="S647" s="328"/>
      <c r="T647" s="328"/>
      <c r="U647" s="328"/>
      <c r="V647" s="328"/>
      <c r="W647" s="328"/>
      <c r="X647" s="328"/>
      <c r="Y647" s="329"/>
      <c r="Z647" s="336"/>
      <c r="AA647" s="337"/>
      <c r="AB647" s="337"/>
      <c r="AC647" s="337"/>
      <c r="AD647" s="338"/>
      <c r="AE647" s="336"/>
      <c r="AF647" s="337"/>
      <c r="AG647" s="337"/>
      <c r="AH647" s="337"/>
      <c r="AI647" s="337"/>
      <c r="AJ647" s="337"/>
      <c r="AK647" s="300"/>
      <c r="AL647" s="301"/>
      <c r="AM647" s="301"/>
      <c r="AN647" s="301"/>
      <c r="AO647" s="301"/>
      <c r="AP647" s="301"/>
      <c r="AQ647" s="301"/>
      <c r="AR647" s="301"/>
      <c r="AS647" s="301"/>
      <c r="AT647" s="301"/>
      <c r="AU647" s="301"/>
      <c r="AV647" s="301"/>
      <c r="AW647" s="301"/>
      <c r="AX647" s="302"/>
      <c r="AY647" s="407"/>
      <c r="AZ647" s="304"/>
      <c r="BA647" s="304"/>
      <c r="BB647" s="408"/>
      <c r="BC647" s="306">
        <f t="shared" si="34"/>
        <v>0</v>
      </c>
      <c r="BD647" s="307"/>
      <c r="BE647" s="307"/>
      <c r="BF647" s="308"/>
      <c r="BG647" s="309"/>
      <c r="BH647" s="310"/>
      <c r="BI647" s="310"/>
      <c r="BJ647" s="311"/>
      <c r="BK647" s="312">
        <f t="shared" si="35"/>
        <v>0</v>
      </c>
      <c r="BL647" s="313"/>
      <c r="BM647" s="313"/>
      <c r="BN647" s="313"/>
      <c r="BO647" s="313"/>
      <c r="BP647" s="314"/>
      <c r="BQ647" s="294"/>
      <c r="BR647" s="295"/>
      <c r="BS647" s="295"/>
      <c r="BT647" s="295"/>
      <c r="BU647" s="295"/>
      <c r="BV647" s="295"/>
      <c r="BW647" s="296"/>
      <c r="BX647" s="294"/>
      <c r="BY647" s="295"/>
      <c r="BZ647" s="295"/>
      <c r="CA647" s="295"/>
      <c r="CB647" s="295"/>
      <c r="CC647" s="296"/>
      <c r="CD647" s="294"/>
      <c r="CE647" s="295"/>
      <c r="CF647" s="295"/>
      <c r="CG647" s="295"/>
      <c r="CH647" s="295"/>
      <c r="CI647" s="296"/>
    </row>
    <row r="648" spans="1:87" ht="18" customHeight="1" x14ac:dyDescent="0.25">
      <c r="A648" s="75"/>
      <c r="B648" s="327"/>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9"/>
      <c r="Z648" s="336"/>
      <c r="AA648" s="337"/>
      <c r="AB648" s="337"/>
      <c r="AC648" s="337"/>
      <c r="AD648" s="338"/>
      <c r="AE648" s="336"/>
      <c r="AF648" s="337"/>
      <c r="AG648" s="337"/>
      <c r="AH648" s="337"/>
      <c r="AI648" s="337"/>
      <c r="AJ648" s="337"/>
      <c r="AK648" s="300"/>
      <c r="AL648" s="301"/>
      <c r="AM648" s="301"/>
      <c r="AN648" s="301"/>
      <c r="AO648" s="301"/>
      <c r="AP648" s="301"/>
      <c r="AQ648" s="301"/>
      <c r="AR648" s="301"/>
      <c r="AS648" s="301"/>
      <c r="AT648" s="301"/>
      <c r="AU648" s="301"/>
      <c r="AV648" s="301"/>
      <c r="AW648" s="301"/>
      <c r="AX648" s="302"/>
      <c r="AY648" s="407"/>
      <c r="AZ648" s="304"/>
      <c r="BA648" s="304"/>
      <c r="BB648" s="408"/>
      <c r="BC648" s="306">
        <f t="shared" si="34"/>
        <v>0</v>
      </c>
      <c r="BD648" s="307"/>
      <c r="BE648" s="307"/>
      <c r="BF648" s="308"/>
      <c r="BG648" s="309"/>
      <c r="BH648" s="310"/>
      <c r="BI648" s="310"/>
      <c r="BJ648" s="311"/>
      <c r="BK648" s="312">
        <f t="shared" si="35"/>
        <v>0</v>
      </c>
      <c r="BL648" s="313"/>
      <c r="BM648" s="313"/>
      <c r="BN648" s="313"/>
      <c r="BO648" s="313"/>
      <c r="BP648" s="314"/>
      <c r="BQ648" s="294"/>
      <c r="BR648" s="295"/>
      <c r="BS648" s="295"/>
      <c r="BT648" s="295"/>
      <c r="BU648" s="295"/>
      <c r="BV648" s="295"/>
      <c r="BW648" s="296"/>
      <c r="BX648" s="294"/>
      <c r="BY648" s="295"/>
      <c r="BZ648" s="295"/>
      <c r="CA648" s="295"/>
      <c r="CB648" s="295"/>
      <c r="CC648" s="296"/>
      <c r="CD648" s="294"/>
      <c r="CE648" s="295"/>
      <c r="CF648" s="295"/>
      <c r="CG648" s="295"/>
      <c r="CH648" s="295"/>
      <c r="CI648" s="296"/>
    </row>
    <row r="649" spans="1:87" ht="18" customHeight="1" x14ac:dyDescent="0.25">
      <c r="A649" s="75"/>
      <c r="B649" s="327"/>
      <c r="C649" s="328"/>
      <c r="D649" s="328"/>
      <c r="E649" s="328"/>
      <c r="F649" s="328"/>
      <c r="G649" s="328"/>
      <c r="H649" s="328"/>
      <c r="I649" s="328"/>
      <c r="J649" s="328"/>
      <c r="K649" s="328"/>
      <c r="L649" s="328"/>
      <c r="M649" s="328"/>
      <c r="N649" s="328"/>
      <c r="O649" s="328"/>
      <c r="P649" s="328"/>
      <c r="Q649" s="328"/>
      <c r="R649" s="328"/>
      <c r="S649" s="328"/>
      <c r="T649" s="328"/>
      <c r="U649" s="328"/>
      <c r="V649" s="328"/>
      <c r="W649" s="328"/>
      <c r="X649" s="328"/>
      <c r="Y649" s="329"/>
      <c r="Z649" s="336"/>
      <c r="AA649" s="337"/>
      <c r="AB649" s="337"/>
      <c r="AC649" s="337"/>
      <c r="AD649" s="338"/>
      <c r="AE649" s="336"/>
      <c r="AF649" s="337"/>
      <c r="AG649" s="337"/>
      <c r="AH649" s="337"/>
      <c r="AI649" s="337"/>
      <c r="AJ649" s="337"/>
      <c r="AK649" s="300"/>
      <c r="AL649" s="301"/>
      <c r="AM649" s="301"/>
      <c r="AN649" s="301"/>
      <c r="AO649" s="301"/>
      <c r="AP649" s="301"/>
      <c r="AQ649" s="301"/>
      <c r="AR649" s="301"/>
      <c r="AS649" s="301"/>
      <c r="AT649" s="301"/>
      <c r="AU649" s="301"/>
      <c r="AV649" s="301"/>
      <c r="AW649" s="301"/>
      <c r="AX649" s="302"/>
      <c r="AY649" s="407"/>
      <c r="AZ649" s="304"/>
      <c r="BA649" s="304"/>
      <c r="BB649" s="408"/>
      <c r="BC649" s="306">
        <f t="shared" si="34"/>
        <v>0</v>
      </c>
      <c r="BD649" s="307"/>
      <c r="BE649" s="307"/>
      <c r="BF649" s="308"/>
      <c r="BG649" s="309"/>
      <c r="BH649" s="310"/>
      <c r="BI649" s="310"/>
      <c r="BJ649" s="311"/>
      <c r="BK649" s="312">
        <f t="shared" si="35"/>
        <v>0</v>
      </c>
      <c r="BL649" s="313"/>
      <c r="BM649" s="313"/>
      <c r="BN649" s="313"/>
      <c r="BO649" s="313"/>
      <c r="BP649" s="314"/>
      <c r="BQ649" s="294"/>
      <c r="BR649" s="295"/>
      <c r="BS649" s="295"/>
      <c r="BT649" s="295"/>
      <c r="BU649" s="295"/>
      <c r="BV649" s="295"/>
      <c r="BW649" s="296"/>
      <c r="BX649" s="294"/>
      <c r="BY649" s="295"/>
      <c r="BZ649" s="295"/>
      <c r="CA649" s="295"/>
      <c r="CB649" s="295"/>
      <c r="CC649" s="296"/>
      <c r="CD649" s="294"/>
      <c r="CE649" s="295"/>
      <c r="CF649" s="295"/>
      <c r="CG649" s="295"/>
      <c r="CH649" s="295"/>
      <c r="CI649" s="296"/>
    </row>
    <row r="650" spans="1:87" ht="18" customHeight="1" x14ac:dyDescent="0.25">
      <c r="A650" s="75"/>
      <c r="B650" s="327"/>
      <c r="C650" s="328"/>
      <c r="D650" s="328"/>
      <c r="E650" s="328"/>
      <c r="F650" s="328"/>
      <c r="G650" s="328"/>
      <c r="H650" s="328"/>
      <c r="I650" s="328"/>
      <c r="J650" s="328"/>
      <c r="K650" s="328"/>
      <c r="L650" s="328"/>
      <c r="M650" s="328"/>
      <c r="N650" s="328"/>
      <c r="O650" s="328"/>
      <c r="P650" s="328"/>
      <c r="Q650" s="328"/>
      <c r="R650" s="328"/>
      <c r="S650" s="328"/>
      <c r="T650" s="328"/>
      <c r="U650" s="328"/>
      <c r="V650" s="328"/>
      <c r="W650" s="328"/>
      <c r="X650" s="328"/>
      <c r="Y650" s="329"/>
      <c r="Z650" s="336"/>
      <c r="AA650" s="337"/>
      <c r="AB650" s="337"/>
      <c r="AC650" s="337"/>
      <c r="AD650" s="338"/>
      <c r="AE650" s="336"/>
      <c r="AF650" s="337"/>
      <c r="AG650" s="337"/>
      <c r="AH650" s="337"/>
      <c r="AI650" s="337"/>
      <c r="AJ650" s="337"/>
      <c r="AK650" s="300"/>
      <c r="AL650" s="301"/>
      <c r="AM650" s="301"/>
      <c r="AN650" s="301"/>
      <c r="AO650" s="301"/>
      <c r="AP650" s="301"/>
      <c r="AQ650" s="301"/>
      <c r="AR650" s="301"/>
      <c r="AS650" s="301"/>
      <c r="AT650" s="301"/>
      <c r="AU650" s="301"/>
      <c r="AV650" s="301"/>
      <c r="AW650" s="301"/>
      <c r="AX650" s="302"/>
      <c r="AY650" s="407"/>
      <c r="AZ650" s="304"/>
      <c r="BA650" s="304"/>
      <c r="BB650" s="408"/>
      <c r="BC650" s="306">
        <f t="shared" si="34"/>
        <v>0</v>
      </c>
      <c r="BD650" s="307"/>
      <c r="BE650" s="307"/>
      <c r="BF650" s="308"/>
      <c r="BG650" s="309"/>
      <c r="BH650" s="310"/>
      <c r="BI650" s="310"/>
      <c r="BJ650" s="311"/>
      <c r="BK650" s="312">
        <f t="shared" si="35"/>
        <v>0</v>
      </c>
      <c r="BL650" s="313"/>
      <c r="BM650" s="313"/>
      <c r="BN650" s="313"/>
      <c r="BO650" s="313"/>
      <c r="BP650" s="314"/>
      <c r="BQ650" s="294"/>
      <c r="BR650" s="295"/>
      <c r="BS650" s="295"/>
      <c r="BT650" s="295"/>
      <c r="BU650" s="295"/>
      <c r="BV650" s="295"/>
      <c r="BW650" s="296"/>
      <c r="BX650" s="294"/>
      <c r="BY650" s="295"/>
      <c r="BZ650" s="295"/>
      <c r="CA650" s="295"/>
      <c r="CB650" s="295"/>
      <c r="CC650" s="296"/>
      <c r="CD650" s="294"/>
      <c r="CE650" s="295"/>
      <c r="CF650" s="295"/>
      <c r="CG650" s="295"/>
      <c r="CH650" s="295"/>
      <c r="CI650" s="296"/>
    </row>
    <row r="651" spans="1:87" ht="18" customHeight="1" x14ac:dyDescent="0.25">
      <c r="A651" s="75"/>
      <c r="B651" s="327"/>
      <c r="C651" s="328"/>
      <c r="D651" s="328"/>
      <c r="E651" s="328"/>
      <c r="F651" s="328"/>
      <c r="G651" s="328"/>
      <c r="H651" s="328"/>
      <c r="I651" s="328"/>
      <c r="J651" s="328"/>
      <c r="K651" s="328"/>
      <c r="L651" s="328"/>
      <c r="M651" s="328"/>
      <c r="N651" s="328"/>
      <c r="O651" s="328"/>
      <c r="P651" s="328"/>
      <c r="Q651" s="328"/>
      <c r="R651" s="328"/>
      <c r="S651" s="328"/>
      <c r="T651" s="328"/>
      <c r="U651" s="328"/>
      <c r="V651" s="328"/>
      <c r="W651" s="328"/>
      <c r="X651" s="328"/>
      <c r="Y651" s="329"/>
      <c r="Z651" s="336"/>
      <c r="AA651" s="337"/>
      <c r="AB651" s="337"/>
      <c r="AC651" s="337"/>
      <c r="AD651" s="338"/>
      <c r="AE651" s="336"/>
      <c r="AF651" s="337"/>
      <c r="AG651" s="337"/>
      <c r="AH651" s="337"/>
      <c r="AI651" s="337"/>
      <c r="AJ651" s="337"/>
      <c r="AK651" s="300"/>
      <c r="AL651" s="301"/>
      <c r="AM651" s="301"/>
      <c r="AN651" s="301"/>
      <c r="AO651" s="301"/>
      <c r="AP651" s="301"/>
      <c r="AQ651" s="301"/>
      <c r="AR651" s="301"/>
      <c r="AS651" s="301"/>
      <c r="AT651" s="301"/>
      <c r="AU651" s="301"/>
      <c r="AV651" s="301"/>
      <c r="AW651" s="301"/>
      <c r="AX651" s="302"/>
      <c r="AY651" s="407"/>
      <c r="AZ651" s="304"/>
      <c r="BA651" s="304"/>
      <c r="BB651" s="408"/>
      <c r="BC651" s="306">
        <f t="shared" si="34"/>
        <v>0</v>
      </c>
      <c r="BD651" s="307"/>
      <c r="BE651" s="307"/>
      <c r="BF651" s="308"/>
      <c r="BG651" s="309"/>
      <c r="BH651" s="310"/>
      <c r="BI651" s="310"/>
      <c r="BJ651" s="311"/>
      <c r="BK651" s="312">
        <f t="shared" si="35"/>
        <v>0</v>
      </c>
      <c r="BL651" s="313"/>
      <c r="BM651" s="313"/>
      <c r="BN651" s="313"/>
      <c r="BO651" s="313"/>
      <c r="BP651" s="314"/>
      <c r="BQ651" s="294"/>
      <c r="BR651" s="295"/>
      <c r="BS651" s="295"/>
      <c r="BT651" s="295"/>
      <c r="BU651" s="295"/>
      <c r="BV651" s="295"/>
      <c r="BW651" s="296"/>
      <c r="BX651" s="294"/>
      <c r="BY651" s="295"/>
      <c r="BZ651" s="295"/>
      <c r="CA651" s="295"/>
      <c r="CB651" s="295"/>
      <c r="CC651" s="296"/>
      <c r="CD651" s="294"/>
      <c r="CE651" s="295"/>
      <c r="CF651" s="295"/>
      <c r="CG651" s="295"/>
      <c r="CH651" s="295"/>
      <c r="CI651" s="296"/>
    </row>
    <row r="652" spans="1:87" ht="18" customHeight="1" x14ac:dyDescent="0.25">
      <c r="A652" s="75"/>
      <c r="B652" s="327"/>
      <c r="C652" s="328"/>
      <c r="D652" s="328"/>
      <c r="E652" s="328"/>
      <c r="F652" s="328"/>
      <c r="G652" s="328"/>
      <c r="H652" s="328"/>
      <c r="I652" s="328"/>
      <c r="J652" s="328"/>
      <c r="K652" s="328"/>
      <c r="L652" s="328"/>
      <c r="M652" s="328"/>
      <c r="N652" s="328"/>
      <c r="O652" s="328"/>
      <c r="P652" s="328"/>
      <c r="Q652" s="328"/>
      <c r="R652" s="328"/>
      <c r="S652" s="328"/>
      <c r="T652" s="328"/>
      <c r="U652" s="328"/>
      <c r="V652" s="328"/>
      <c r="W652" s="328"/>
      <c r="X652" s="328"/>
      <c r="Y652" s="329"/>
      <c r="Z652" s="336"/>
      <c r="AA652" s="337"/>
      <c r="AB652" s="337"/>
      <c r="AC652" s="337"/>
      <c r="AD652" s="338"/>
      <c r="AE652" s="336"/>
      <c r="AF652" s="337"/>
      <c r="AG652" s="337"/>
      <c r="AH652" s="337"/>
      <c r="AI652" s="337"/>
      <c r="AJ652" s="337"/>
      <c r="AK652" s="300"/>
      <c r="AL652" s="301"/>
      <c r="AM652" s="301"/>
      <c r="AN652" s="301"/>
      <c r="AO652" s="301"/>
      <c r="AP652" s="301"/>
      <c r="AQ652" s="301"/>
      <c r="AR652" s="301"/>
      <c r="AS652" s="301"/>
      <c r="AT652" s="301"/>
      <c r="AU652" s="301"/>
      <c r="AV652" s="301"/>
      <c r="AW652" s="301"/>
      <c r="AX652" s="302"/>
      <c r="AY652" s="407"/>
      <c r="AZ652" s="304"/>
      <c r="BA652" s="304"/>
      <c r="BB652" s="408"/>
      <c r="BC652" s="306">
        <f t="shared" si="34"/>
        <v>0</v>
      </c>
      <c r="BD652" s="307"/>
      <c r="BE652" s="307"/>
      <c r="BF652" s="308"/>
      <c r="BG652" s="309"/>
      <c r="BH652" s="310"/>
      <c r="BI652" s="310"/>
      <c r="BJ652" s="311"/>
      <c r="BK652" s="312">
        <f t="shared" si="35"/>
        <v>0</v>
      </c>
      <c r="BL652" s="313"/>
      <c r="BM652" s="313"/>
      <c r="BN652" s="313"/>
      <c r="BO652" s="313"/>
      <c r="BP652" s="314"/>
      <c r="BQ652" s="294"/>
      <c r="BR652" s="295"/>
      <c r="BS652" s="295"/>
      <c r="BT652" s="295"/>
      <c r="BU652" s="295"/>
      <c r="BV652" s="295"/>
      <c r="BW652" s="296"/>
      <c r="BX652" s="294"/>
      <c r="BY652" s="295"/>
      <c r="BZ652" s="295"/>
      <c r="CA652" s="295"/>
      <c r="CB652" s="295"/>
      <c r="CC652" s="296"/>
      <c r="CD652" s="294"/>
      <c r="CE652" s="295"/>
      <c r="CF652" s="295"/>
      <c r="CG652" s="295"/>
      <c r="CH652" s="295"/>
      <c r="CI652" s="296"/>
    </row>
    <row r="653" spans="1:87" ht="18" customHeight="1" x14ac:dyDescent="0.25">
      <c r="A653" s="75"/>
      <c r="B653" s="327"/>
      <c r="C653" s="328"/>
      <c r="D653" s="328"/>
      <c r="E653" s="328"/>
      <c r="F653" s="328"/>
      <c r="G653" s="328"/>
      <c r="H653" s="328"/>
      <c r="I653" s="328"/>
      <c r="J653" s="328"/>
      <c r="K653" s="328"/>
      <c r="L653" s="328"/>
      <c r="M653" s="328"/>
      <c r="N653" s="328"/>
      <c r="O653" s="328"/>
      <c r="P653" s="328"/>
      <c r="Q653" s="328"/>
      <c r="R653" s="328"/>
      <c r="S653" s="328"/>
      <c r="T653" s="328"/>
      <c r="U653" s="328"/>
      <c r="V653" s="328"/>
      <c r="W653" s="328"/>
      <c r="X653" s="328"/>
      <c r="Y653" s="329"/>
      <c r="Z653" s="336"/>
      <c r="AA653" s="337"/>
      <c r="AB653" s="337"/>
      <c r="AC653" s="337"/>
      <c r="AD653" s="338"/>
      <c r="AE653" s="336"/>
      <c r="AF653" s="337"/>
      <c r="AG653" s="337"/>
      <c r="AH653" s="337"/>
      <c r="AI653" s="337"/>
      <c r="AJ653" s="337"/>
      <c r="AK653" s="300"/>
      <c r="AL653" s="301"/>
      <c r="AM653" s="301"/>
      <c r="AN653" s="301"/>
      <c r="AO653" s="301"/>
      <c r="AP653" s="301"/>
      <c r="AQ653" s="301"/>
      <c r="AR653" s="301"/>
      <c r="AS653" s="301"/>
      <c r="AT653" s="301"/>
      <c r="AU653" s="301"/>
      <c r="AV653" s="301"/>
      <c r="AW653" s="301"/>
      <c r="AX653" s="302"/>
      <c r="AY653" s="407"/>
      <c r="AZ653" s="304"/>
      <c r="BA653" s="304"/>
      <c r="BB653" s="408"/>
      <c r="BC653" s="306">
        <f t="shared" si="34"/>
        <v>0</v>
      </c>
      <c r="BD653" s="307"/>
      <c r="BE653" s="307"/>
      <c r="BF653" s="308"/>
      <c r="BG653" s="309"/>
      <c r="BH653" s="310"/>
      <c r="BI653" s="310"/>
      <c r="BJ653" s="311"/>
      <c r="BK653" s="312">
        <f t="shared" si="35"/>
        <v>0</v>
      </c>
      <c r="BL653" s="313"/>
      <c r="BM653" s="313"/>
      <c r="BN653" s="313"/>
      <c r="BO653" s="313"/>
      <c r="BP653" s="314"/>
      <c r="BQ653" s="294"/>
      <c r="BR653" s="295"/>
      <c r="BS653" s="295"/>
      <c r="BT653" s="295"/>
      <c r="BU653" s="295"/>
      <c r="BV653" s="295"/>
      <c r="BW653" s="296"/>
      <c r="BX653" s="294"/>
      <c r="BY653" s="295"/>
      <c r="BZ653" s="295"/>
      <c r="CA653" s="295"/>
      <c r="CB653" s="295"/>
      <c r="CC653" s="296"/>
      <c r="CD653" s="294"/>
      <c r="CE653" s="295"/>
      <c r="CF653" s="295"/>
      <c r="CG653" s="295"/>
      <c r="CH653" s="295"/>
      <c r="CI653" s="296"/>
    </row>
    <row r="654" spans="1:87" ht="18" customHeight="1" x14ac:dyDescent="0.25">
      <c r="A654" s="75"/>
      <c r="B654" s="327"/>
      <c r="C654" s="328"/>
      <c r="D654" s="328"/>
      <c r="E654" s="328"/>
      <c r="F654" s="328"/>
      <c r="G654" s="328"/>
      <c r="H654" s="328"/>
      <c r="I654" s="328"/>
      <c r="J654" s="328"/>
      <c r="K654" s="328"/>
      <c r="L654" s="328"/>
      <c r="M654" s="328"/>
      <c r="N654" s="328"/>
      <c r="O654" s="328"/>
      <c r="P654" s="328"/>
      <c r="Q654" s="328"/>
      <c r="R654" s="328"/>
      <c r="S654" s="328"/>
      <c r="T654" s="328"/>
      <c r="U654" s="328"/>
      <c r="V654" s="328"/>
      <c r="W654" s="328"/>
      <c r="X654" s="328"/>
      <c r="Y654" s="329"/>
      <c r="Z654" s="336"/>
      <c r="AA654" s="337"/>
      <c r="AB654" s="337"/>
      <c r="AC654" s="337"/>
      <c r="AD654" s="338"/>
      <c r="AE654" s="336"/>
      <c r="AF654" s="337"/>
      <c r="AG654" s="337"/>
      <c r="AH654" s="337"/>
      <c r="AI654" s="337"/>
      <c r="AJ654" s="337"/>
      <c r="AK654" s="300"/>
      <c r="AL654" s="301"/>
      <c r="AM654" s="301"/>
      <c r="AN654" s="301"/>
      <c r="AO654" s="301"/>
      <c r="AP654" s="301"/>
      <c r="AQ654" s="301"/>
      <c r="AR654" s="301"/>
      <c r="AS654" s="301"/>
      <c r="AT654" s="301"/>
      <c r="AU654" s="301"/>
      <c r="AV654" s="301"/>
      <c r="AW654" s="301"/>
      <c r="AX654" s="302"/>
      <c r="AY654" s="407"/>
      <c r="AZ654" s="304"/>
      <c r="BA654" s="304"/>
      <c r="BB654" s="408"/>
      <c r="BC654" s="306">
        <f t="shared" si="34"/>
        <v>0</v>
      </c>
      <c r="BD654" s="307"/>
      <c r="BE654" s="307"/>
      <c r="BF654" s="308"/>
      <c r="BG654" s="309"/>
      <c r="BH654" s="310"/>
      <c r="BI654" s="310"/>
      <c r="BJ654" s="311"/>
      <c r="BK654" s="312">
        <f t="shared" si="35"/>
        <v>0</v>
      </c>
      <c r="BL654" s="313"/>
      <c r="BM654" s="313"/>
      <c r="BN654" s="313"/>
      <c r="BO654" s="313"/>
      <c r="BP654" s="314"/>
      <c r="BQ654" s="294"/>
      <c r="BR654" s="295"/>
      <c r="BS654" s="295"/>
      <c r="BT654" s="295"/>
      <c r="BU654" s="295"/>
      <c r="BV654" s="295"/>
      <c r="BW654" s="296"/>
      <c r="BX654" s="294"/>
      <c r="BY654" s="295"/>
      <c r="BZ654" s="295"/>
      <c r="CA654" s="295"/>
      <c r="CB654" s="295"/>
      <c r="CC654" s="296"/>
      <c r="CD654" s="294"/>
      <c r="CE654" s="295"/>
      <c r="CF654" s="295"/>
      <c r="CG654" s="295"/>
      <c r="CH654" s="295"/>
      <c r="CI654" s="296"/>
    </row>
    <row r="655" spans="1:87" ht="18" customHeight="1" x14ac:dyDescent="0.25">
      <c r="A655" s="75"/>
      <c r="B655" s="327"/>
      <c r="C655" s="328"/>
      <c r="D655" s="328"/>
      <c r="E655" s="328"/>
      <c r="F655" s="328"/>
      <c r="G655" s="328"/>
      <c r="H655" s="328"/>
      <c r="I655" s="328"/>
      <c r="J655" s="328"/>
      <c r="K655" s="328"/>
      <c r="L655" s="328"/>
      <c r="M655" s="328"/>
      <c r="N655" s="328"/>
      <c r="O655" s="328"/>
      <c r="P655" s="328"/>
      <c r="Q655" s="328"/>
      <c r="R655" s="328"/>
      <c r="S655" s="328"/>
      <c r="T655" s="328"/>
      <c r="U655" s="328"/>
      <c r="V655" s="328"/>
      <c r="W655" s="328"/>
      <c r="X655" s="328"/>
      <c r="Y655" s="329"/>
      <c r="Z655" s="336"/>
      <c r="AA655" s="337"/>
      <c r="AB655" s="337"/>
      <c r="AC655" s="337"/>
      <c r="AD655" s="338"/>
      <c r="AE655" s="336"/>
      <c r="AF655" s="337"/>
      <c r="AG655" s="337"/>
      <c r="AH655" s="337"/>
      <c r="AI655" s="337"/>
      <c r="AJ655" s="337"/>
      <c r="AK655" s="300"/>
      <c r="AL655" s="301"/>
      <c r="AM655" s="301"/>
      <c r="AN655" s="301"/>
      <c r="AO655" s="301"/>
      <c r="AP655" s="301"/>
      <c r="AQ655" s="301"/>
      <c r="AR655" s="301"/>
      <c r="AS655" s="301"/>
      <c r="AT655" s="301"/>
      <c r="AU655" s="301"/>
      <c r="AV655" s="301"/>
      <c r="AW655" s="301"/>
      <c r="AX655" s="302"/>
      <c r="AY655" s="407"/>
      <c r="AZ655" s="304"/>
      <c r="BA655" s="304"/>
      <c r="BB655" s="408"/>
      <c r="BC655" s="306">
        <f t="shared" si="34"/>
        <v>0</v>
      </c>
      <c r="BD655" s="307"/>
      <c r="BE655" s="307"/>
      <c r="BF655" s="308"/>
      <c r="BG655" s="309"/>
      <c r="BH655" s="310"/>
      <c r="BI655" s="310"/>
      <c r="BJ655" s="311"/>
      <c r="BK655" s="312">
        <f t="shared" si="35"/>
        <v>0</v>
      </c>
      <c r="BL655" s="313"/>
      <c r="BM655" s="313"/>
      <c r="BN655" s="313"/>
      <c r="BO655" s="313"/>
      <c r="BP655" s="314"/>
      <c r="BQ655" s="294"/>
      <c r="BR655" s="295"/>
      <c r="BS655" s="295"/>
      <c r="BT655" s="295"/>
      <c r="BU655" s="295"/>
      <c r="BV655" s="295"/>
      <c r="BW655" s="296"/>
      <c r="BX655" s="294"/>
      <c r="BY655" s="295"/>
      <c r="BZ655" s="295"/>
      <c r="CA655" s="295"/>
      <c r="CB655" s="295"/>
      <c r="CC655" s="296"/>
      <c r="CD655" s="294"/>
      <c r="CE655" s="295"/>
      <c r="CF655" s="295"/>
      <c r="CG655" s="295"/>
      <c r="CH655" s="295"/>
      <c r="CI655" s="296"/>
    </row>
    <row r="656" spans="1:87" ht="18" customHeight="1" x14ac:dyDescent="0.25">
      <c r="A656" s="75"/>
      <c r="B656" s="327"/>
      <c r="C656" s="328"/>
      <c r="D656" s="328"/>
      <c r="E656" s="328"/>
      <c r="F656" s="328"/>
      <c r="G656" s="328"/>
      <c r="H656" s="328"/>
      <c r="I656" s="328"/>
      <c r="J656" s="328"/>
      <c r="K656" s="328"/>
      <c r="L656" s="328"/>
      <c r="M656" s="328"/>
      <c r="N656" s="328"/>
      <c r="O656" s="328"/>
      <c r="P656" s="328"/>
      <c r="Q656" s="328"/>
      <c r="R656" s="328"/>
      <c r="S656" s="328"/>
      <c r="T656" s="328"/>
      <c r="U656" s="328"/>
      <c r="V656" s="328"/>
      <c r="W656" s="328"/>
      <c r="X656" s="328"/>
      <c r="Y656" s="329"/>
      <c r="Z656" s="336"/>
      <c r="AA656" s="337"/>
      <c r="AB656" s="337"/>
      <c r="AC656" s="337"/>
      <c r="AD656" s="338"/>
      <c r="AE656" s="336"/>
      <c r="AF656" s="337"/>
      <c r="AG656" s="337"/>
      <c r="AH656" s="337"/>
      <c r="AI656" s="337"/>
      <c r="AJ656" s="337"/>
      <c r="AK656" s="300"/>
      <c r="AL656" s="301"/>
      <c r="AM656" s="301"/>
      <c r="AN656" s="301"/>
      <c r="AO656" s="301"/>
      <c r="AP656" s="301"/>
      <c r="AQ656" s="301"/>
      <c r="AR656" s="301"/>
      <c r="AS656" s="301"/>
      <c r="AT656" s="301"/>
      <c r="AU656" s="301"/>
      <c r="AV656" s="301"/>
      <c r="AW656" s="301"/>
      <c r="AX656" s="302"/>
      <c r="AY656" s="407"/>
      <c r="AZ656" s="304"/>
      <c r="BA656" s="304"/>
      <c r="BB656" s="408"/>
      <c r="BC656" s="306">
        <f t="shared" si="34"/>
        <v>0</v>
      </c>
      <c r="BD656" s="307"/>
      <c r="BE656" s="307"/>
      <c r="BF656" s="308"/>
      <c r="BG656" s="309"/>
      <c r="BH656" s="310"/>
      <c r="BI656" s="310"/>
      <c r="BJ656" s="311"/>
      <c r="BK656" s="312">
        <f t="shared" si="35"/>
        <v>0</v>
      </c>
      <c r="BL656" s="313"/>
      <c r="BM656" s="313"/>
      <c r="BN656" s="313"/>
      <c r="BO656" s="313"/>
      <c r="BP656" s="314"/>
      <c r="BQ656" s="294"/>
      <c r="BR656" s="295"/>
      <c r="BS656" s="295"/>
      <c r="BT656" s="295"/>
      <c r="BU656" s="295"/>
      <c r="BV656" s="295"/>
      <c r="BW656" s="296"/>
      <c r="BX656" s="294"/>
      <c r="BY656" s="295"/>
      <c r="BZ656" s="295"/>
      <c r="CA656" s="295"/>
      <c r="CB656" s="295"/>
      <c r="CC656" s="296"/>
      <c r="CD656" s="294"/>
      <c r="CE656" s="295"/>
      <c r="CF656" s="295"/>
      <c r="CG656" s="295"/>
      <c r="CH656" s="295"/>
      <c r="CI656" s="296"/>
    </row>
    <row r="657" spans="1:87" ht="18" customHeight="1" x14ac:dyDescent="0.25">
      <c r="A657" s="75"/>
      <c r="B657" s="327"/>
      <c r="C657" s="328"/>
      <c r="D657" s="328"/>
      <c r="E657" s="328"/>
      <c r="F657" s="328"/>
      <c r="G657" s="328"/>
      <c r="H657" s="328"/>
      <c r="I657" s="328"/>
      <c r="J657" s="328"/>
      <c r="K657" s="328"/>
      <c r="L657" s="328"/>
      <c r="M657" s="328"/>
      <c r="N657" s="328"/>
      <c r="O657" s="328"/>
      <c r="P657" s="328"/>
      <c r="Q657" s="328"/>
      <c r="R657" s="328"/>
      <c r="S657" s="328"/>
      <c r="T657" s="328"/>
      <c r="U657" s="328"/>
      <c r="V657" s="328"/>
      <c r="W657" s="328"/>
      <c r="X657" s="328"/>
      <c r="Y657" s="329"/>
      <c r="Z657" s="336"/>
      <c r="AA657" s="337"/>
      <c r="AB657" s="337"/>
      <c r="AC657" s="337"/>
      <c r="AD657" s="338"/>
      <c r="AE657" s="336"/>
      <c r="AF657" s="337"/>
      <c r="AG657" s="337"/>
      <c r="AH657" s="337"/>
      <c r="AI657" s="337"/>
      <c r="AJ657" s="337"/>
      <c r="AK657" s="300"/>
      <c r="AL657" s="301"/>
      <c r="AM657" s="301"/>
      <c r="AN657" s="301"/>
      <c r="AO657" s="301"/>
      <c r="AP657" s="301"/>
      <c r="AQ657" s="301"/>
      <c r="AR657" s="301"/>
      <c r="AS657" s="301"/>
      <c r="AT657" s="301"/>
      <c r="AU657" s="301"/>
      <c r="AV657" s="301"/>
      <c r="AW657" s="301"/>
      <c r="AX657" s="302"/>
      <c r="AY657" s="407"/>
      <c r="AZ657" s="304"/>
      <c r="BA657" s="304"/>
      <c r="BB657" s="408"/>
      <c r="BC657" s="306">
        <f t="shared" si="34"/>
        <v>0</v>
      </c>
      <c r="BD657" s="307"/>
      <c r="BE657" s="307"/>
      <c r="BF657" s="308"/>
      <c r="BG657" s="309"/>
      <c r="BH657" s="310"/>
      <c r="BI657" s="310"/>
      <c r="BJ657" s="311"/>
      <c r="BK657" s="312">
        <f t="shared" si="35"/>
        <v>0</v>
      </c>
      <c r="BL657" s="313"/>
      <c r="BM657" s="313"/>
      <c r="BN657" s="313"/>
      <c r="BO657" s="313"/>
      <c r="BP657" s="314"/>
      <c r="BQ657" s="294"/>
      <c r="BR657" s="295"/>
      <c r="BS657" s="295"/>
      <c r="BT657" s="295"/>
      <c r="BU657" s="295"/>
      <c r="BV657" s="295"/>
      <c r="BW657" s="296"/>
      <c r="BX657" s="294"/>
      <c r="BY657" s="295"/>
      <c r="BZ657" s="295"/>
      <c r="CA657" s="295"/>
      <c r="CB657" s="295"/>
      <c r="CC657" s="296"/>
      <c r="CD657" s="294"/>
      <c r="CE657" s="295"/>
      <c r="CF657" s="295"/>
      <c r="CG657" s="295"/>
      <c r="CH657" s="295"/>
      <c r="CI657" s="296"/>
    </row>
    <row r="658" spans="1:87" ht="18" customHeight="1" thickBot="1" x14ac:dyDescent="0.3">
      <c r="A658" s="75"/>
      <c r="B658" s="330"/>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2"/>
      <c r="Z658" s="339"/>
      <c r="AA658" s="340"/>
      <c r="AB658" s="340"/>
      <c r="AC658" s="340"/>
      <c r="AD658" s="341"/>
      <c r="AE658" s="339"/>
      <c r="AF658" s="340"/>
      <c r="AG658" s="340"/>
      <c r="AH658" s="340"/>
      <c r="AI658" s="340"/>
      <c r="AJ658" s="340"/>
      <c r="AK658" s="392"/>
      <c r="AL658" s="393"/>
      <c r="AM658" s="393"/>
      <c r="AN658" s="393"/>
      <c r="AO658" s="393"/>
      <c r="AP658" s="393"/>
      <c r="AQ658" s="393"/>
      <c r="AR658" s="393"/>
      <c r="AS658" s="393"/>
      <c r="AT658" s="393"/>
      <c r="AU658" s="393"/>
      <c r="AV658" s="393"/>
      <c r="AW658" s="393"/>
      <c r="AX658" s="394"/>
      <c r="AY658" s="411"/>
      <c r="AZ658" s="396"/>
      <c r="BA658" s="396"/>
      <c r="BB658" s="412"/>
      <c r="BC658" s="398">
        <f t="shared" si="34"/>
        <v>0</v>
      </c>
      <c r="BD658" s="399"/>
      <c r="BE658" s="399"/>
      <c r="BF658" s="400"/>
      <c r="BG658" s="401"/>
      <c r="BH658" s="402"/>
      <c r="BI658" s="402"/>
      <c r="BJ658" s="403"/>
      <c r="BK658" s="404">
        <f t="shared" si="35"/>
        <v>0</v>
      </c>
      <c r="BL658" s="405"/>
      <c r="BM658" s="405"/>
      <c r="BN658" s="405"/>
      <c r="BO658" s="405"/>
      <c r="BP658" s="406"/>
      <c r="BQ658" s="297"/>
      <c r="BR658" s="298"/>
      <c r="BS658" s="298"/>
      <c r="BT658" s="298"/>
      <c r="BU658" s="298"/>
      <c r="BV658" s="298"/>
      <c r="BW658" s="299"/>
      <c r="BX658" s="297"/>
      <c r="BY658" s="298"/>
      <c r="BZ658" s="298"/>
      <c r="CA658" s="298"/>
      <c r="CB658" s="298"/>
      <c r="CC658" s="299"/>
      <c r="CD658" s="297"/>
      <c r="CE658" s="298"/>
      <c r="CF658" s="298"/>
      <c r="CG658" s="298"/>
      <c r="CH658" s="298"/>
      <c r="CI658" s="299"/>
    </row>
    <row r="659" spans="1:87" ht="18" customHeight="1" thickBot="1" x14ac:dyDescent="0.3">
      <c r="A659" s="75"/>
      <c r="B659" s="377"/>
      <c r="C659" s="378"/>
      <c r="D659" s="378"/>
      <c r="E659" s="378"/>
      <c r="F659" s="378"/>
      <c r="G659" s="378"/>
      <c r="H659" s="378"/>
      <c r="I659" s="378"/>
      <c r="J659" s="378"/>
      <c r="K659" s="378"/>
      <c r="L659" s="378"/>
      <c r="M659" s="378"/>
      <c r="N659" s="378"/>
      <c r="O659" s="378"/>
      <c r="P659" s="378"/>
      <c r="Q659" s="378"/>
      <c r="R659" s="378"/>
      <c r="S659" s="378"/>
      <c r="T659" s="378"/>
      <c r="U659" s="378"/>
      <c r="V659" s="378"/>
      <c r="W659" s="378"/>
      <c r="X659" s="378"/>
      <c r="Y659" s="378"/>
      <c r="Z659" s="378"/>
      <c r="AA659" s="378"/>
      <c r="AB659" s="378"/>
      <c r="AC659" s="378"/>
      <c r="AD659" s="378"/>
      <c r="AE659" s="378"/>
      <c r="AF659" s="378"/>
      <c r="AG659" s="378"/>
      <c r="AH659" s="378"/>
      <c r="AI659" s="378"/>
      <c r="AJ659" s="379"/>
      <c r="AK659" s="380" t="s">
        <v>3</v>
      </c>
      <c r="AL659" s="381"/>
      <c r="AM659" s="381"/>
      <c r="AN659" s="381"/>
      <c r="AO659" s="381"/>
      <c r="AP659" s="381"/>
      <c r="AQ659" s="381"/>
      <c r="AR659" s="381"/>
      <c r="AS659" s="381"/>
      <c r="AT659" s="381"/>
      <c r="AU659" s="381"/>
      <c r="AV659" s="381"/>
      <c r="AW659" s="381"/>
      <c r="AX659" s="381"/>
      <c r="AY659" s="382"/>
      <c r="AZ659" s="382"/>
      <c r="BA659" s="382"/>
      <c r="BB659" s="382"/>
      <c r="BC659" s="382"/>
      <c r="BD659" s="382"/>
      <c r="BE659" s="382"/>
      <c r="BF659" s="382"/>
      <c r="BG659" s="382"/>
      <c r="BH659" s="382"/>
      <c r="BI659" s="382"/>
      <c r="BJ659" s="383"/>
      <c r="BK659" s="384">
        <f>SUM(BK629:BK658)</f>
        <v>0</v>
      </c>
      <c r="BL659" s="385"/>
      <c r="BM659" s="385"/>
      <c r="BN659" s="385"/>
      <c r="BO659" s="385"/>
      <c r="BP659" s="386"/>
      <c r="BQ659" s="387" t="s">
        <v>100</v>
      </c>
      <c r="BR659" s="388"/>
      <c r="BS659" s="388"/>
      <c r="BT659" s="388"/>
      <c r="BU659" s="388"/>
      <c r="BV659" s="388"/>
      <c r="BW659" s="388"/>
      <c r="BX659" s="388"/>
      <c r="BY659" s="388"/>
      <c r="BZ659" s="388"/>
      <c r="CA659" s="388"/>
      <c r="CB659" s="388"/>
      <c r="CC659" s="389"/>
      <c r="CD659" s="390">
        <f>+CD629*AE629</f>
        <v>0</v>
      </c>
      <c r="CE659" s="390"/>
      <c r="CF659" s="390"/>
      <c r="CG659" s="390"/>
      <c r="CH659" s="390"/>
      <c r="CI659" s="391"/>
    </row>
    <row r="660" spans="1:87" ht="18" customHeight="1" thickBot="1" x14ac:dyDescent="0.3">
      <c r="A660" s="75"/>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BG660" s="78"/>
      <c r="BH660" s="78"/>
      <c r="BI660" s="78"/>
      <c r="BJ660" s="78"/>
      <c r="BK660" s="79"/>
      <c r="BL660" s="79"/>
      <c r="BM660" s="79"/>
      <c r="BN660" s="79"/>
      <c r="BO660" s="79"/>
      <c r="BP660" s="79"/>
      <c r="BQ660" s="79"/>
      <c r="BR660" s="79"/>
      <c r="BS660" s="79"/>
      <c r="BT660" s="79"/>
      <c r="BU660" s="79"/>
      <c r="BV660" s="79"/>
      <c r="BW660" s="79"/>
      <c r="BX660" s="79"/>
      <c r="BY660" s="79"/>
      <c r="BZ660" s="79"/>
      <c r="CA660" s="79"/>
      <c r="CB660" s="79"/>
      <c r="CC660" s="79"/>
      <c r="CD660" s="79"/>
      <c r="CE660" s="79"/>
      <c r="CF660" s="79"/>
      <c r="CG660" s="79"/>
      <c r="CH660" s="79"/>
      <c r="CI660" s="79"/>
    </row>
    <row r="661" spans="1:87" ht="18" customHeight="1" x14ac:dyDescent="0.25">
      <c r="A661" s="75"/>
      <c r="B661" s="348" t="s">
        <v>0</v>
      </c>
      <c r="C661" s="349"/>
      <c r="D661" s="349"/>
      <c r="E661" s="349"/>
      <c r="F661" s="349"/>
      <c r="G661" s="349"/>
      <c r="H661" s="349"/>
      <c r="I661" s="349"/>
      <c r="J661" s="349"/>
      <c r="K661" s="349"/>
      <c r="L661" s="349"/>
      <c r="M661" s="349"/>
      <c r="N661" s="349"/>
      <c r="O661" s="349"/>
      <c r="P661" s="349"/>
      <c r="Q661" s="349"/>
      <c r="R661" s="349"/>
      <c r="S661" s="349"/>
      <c r="T661" s="349"/>
      <c r="U661" s="349"/>
      <c r="V661" s="349"/>
      <c r="W661" s="349"/>
      <c r="X661" s="349"/>
      <c r="Y661" s="350"/>
      <c r="Z661" s="348" t="s">
        <v>80</v>
      </c>
      <c r="AA661" s="349"/>
      <c r="AB661" s="349"/>
      <c r="AC661" s="349"/>
      <c r="AD661" s="350"/>
      <c r="AE661" s="357" t="s">
        <v>79</v>
      </c>
      <c r="AF661" s="358"/>
      <c r="AG661" s="358"/>
      <c r="AH661" s="358"/>
      <c r="AI661" s="358"/>
      <c r="AJ661" s="359"/>
      <c r="AK661" s="357" t="s">
        <v>81</v>
      </c>
      <c r="AL661" s="358"/>
      <c r="AM661" s="358"/>
      <c r="AN661" s="358"/>
      <c r="AO661" s="358"/>
      <c r="AP661" s="358"/>
      <c r="AQ661" s="358"/>
      <c r="AR661" s="358"/>
      <c r="AS661" s="358"/>
      <c r="AT661" s="358"/>
      <c r="AU661" s="358"/>
      <c r="AV661" s="358"/>
      <c r="AW661" s="358"/>
      <c r="AX661" s="359"/>
      <c r="AY661" s="357" t="s">
        <v>1</v>
      </c>
      <c r="AZ661" s="358"/>
      <c r="BA661" s="358"/>
      <c r="BB661" s="359"/>
      <c r="BC661" s="348" t="s">
        <v>104</v>
      </c>
      <c r="BD661" s="349"/>
      <c r="BE661" s="349"/>
      <c r="BF661" s="350"/>
      <c r="BG661" s="366" t="s">
        <v>82</v>
      </c>
      <c r="BH661" s="367"/>
      <c r="BI661" s="367"/>
      <c r="BJ661" s="368"/>
      <c r="BK661" s="315" t="s">
        <v>99</v>
      </c>
      <c r="BL661" s="316"/>
      <c r="BM661" s="316"/>
      <c r="BN661" s="316"/>
      <c r="BO661" s="316"/>
      <c r="BP661" s="317"/>
      <c r="BQ661" s="315" t="s">
        <v>83</v>
      </c>
      <c r="BR661" s="316"/>
      <c r="BS661" s="316"/>
      <c r="BT661" s="316"/>
      <c r="BU661" s="316"/>
      <c r="BV661" s="316"/>
      <c r="BW661" s="317"/>
      <c r="BX661" s="315" t="s">
        <v>84</v>
      </c>
      <c r="BY661" s="316"/>
      <c r="BZ661" s="316"/>
      <c r="CA661" s="316"/>
      <c r="CB661" s="316"/>
      <c r="CC661" s="317"/>
      <c r="CD661" s="315" t="s">
        <v>85</v>
      </c>
      <c r="CE661" s="316"/>
      <c r="CF661" s="316"/>
      <c r="CG661" s="316"/>
      <c r="CH661" s="316"/>
      <c r="CI661" s="317"/>
    </row>
    <row r="662" spans="1:87" ht="18" customHeight="1" x14ac:dyDescent="0.25">
      <c r="A662" s="75"/>
      <c r="B662" s="351"/>
      <c r="C662" s="352"/>
      <c r="D662" s="352"/>
      <c r="E662" s="352"/>
      <c r="F662" s="352"/>
      <c r="G662" s="352"/>
      <c r="H662" s="352"/>
      <c r="I662" s="352"/>
      <c r="J662" s="352"/>
      <c r="K662" s="352"/>
      <c r="L662" s="352"/>
      <c r="M662" s="352"/>
      <c r="N662" s="352"/>
      <c r="O662" s="352"/>
      <c r="P662" s="352"/>
      <c r="Q662" s="352"/>
      <c r="R662" s="352"/>
      <c r="S662" s="352"/>
      <c r="T662" s="352"/>
      <c r="U662" s="352"/>
      <c r="V662" s="352"/>
      <c r="W662" s="352"/>
      <c r="X662" s="352"/>
      <c r="Y662" s="353"/>
      <c r="Z662" s="351"/>
      <c r="AA662" s="352"/>
      <c r="AB662" s="352"/>
      <c r="AC662" s="352"/>
      <c r="AD662" s="353"/>
      <c r="AE662" s="360"/>
      <c r="AF662" s="361"/>
      <c r="AG662" s="361"/>
      <c r="AH662" s="361"/>
      <c r="AI662" s="361"/>
      <c r="AJ662" s="362"/>
      <c r="AK662" s="360"/>
      <c r="AL662" s="361"/>
      <c r="AM662" s="361"/>
      <c r="AN662" s="361"/>
      <c r="AO662" s="361"/>
      <c r="AP662" s="361"/>
      <c r="AQ662" s="361"/>
      <c r="AR662" s="361"/>
      <c r="AS662" s="361"/>
      <c r="AT662" s="361"/>
      <c r="AU662" s="361"/>
      <c r="AV662" s="361"/>
      <c r="AW662" s="361"/>
      <c r="AX662" s="362"/>
      <c r="AY662" s="360"/>
      <c r="AZ662" s="361"/>
      <c r="BA662" s="361"/>
      <c r="BB662" s="362"/>
      <c r="BC662" s="351"/>
      <c r="BD662" s="352"/>
      <c r="BE662" s="352"/>
      <c r="BF662" s="353"/>
      <c r="BG662" s="369"/>
      <c r="BH662" s="370"/>
      <c r="BI662" s="370"/>
      <c r="BJ662" s="371"/>
      <c r="BK662" s="318"/>
      <c r="BL662" s="319"/>
      <c r="BM662" s="319"/>
      <c r="BN662" s="319"/>
      <c r="BO662" s="319"/>
      <c r="BP662" s="320"/>
      <c r="BQ662" s="318"/>
      <c r="BR662" s="319"/>
      <c r="BS662" s="319"/>
      <c r="BT662" s="319"/>
      <c r="BU662" s="319"/>
      <c r="BV662" s="319"/>
      <c r="BW662" s="320"/>
      <c r="BX662" s="318"/>
      <c r="BY662" s="319"/>
      <c r="BZ662" s="319"/>
      <c r="CA662" s="319"/>
      <c r="CB662" s="319"/>
      <c r="CC662" s="320"/>
      <c r="CD662" s="318"/>
      <c r="CE662" s="319"/>
      <c r="CF662" s="319"/>
      <c r="CG662" s="319"/>
      <c r="CH662" s="319"/>
      <c r="CI662" s="320"/>
    </row>
    <row r="663" spans="1:87" ht="18" customHeight="1" thickBot="1" x14ac:dyDescent="0.3">
      <c r="A663" s="75"/>
      <c r="B663" s="354"/>
      <c r="C663" s="355"/>
      <c r="D663" s="355"/>
      <c r="E663" s="355"/>
      <c r="F663" s="355"/>
      <c r="G663" s="355"/>
      <c r="H663" s="355"/>
      <c r="I663" s="355"/>
      <c r="J663" s="355"/>
      <c r="K663" s="355"/>
      <c r="L663" s="355"/>
      <c r="M663" s="355"/>
      <c r="N663" s="355"/>
      <c r="O663" s="355"/>
      <c r="P663" s="355"/>
      <c r="Q663" s="355"/>
      <c r="R663" s="355"/>
      <c r="S663" s="355"/>
      <c r="T663" s="355"/>
      <c r="U663" s="355"/>
      <c r="V663" s="355"/>
      <c r="W663" s="355"/>
      <c r="X663" s="355"/>
      <c r="Y663" s="356"/>
      <c r="Z663" s="354"/>
      <c r="AA663" s="355"/>
      <c r="AB663" s="355"/>
      <c r="AC663" s="355"/>
      <c r="AD663" s="356"/>
      <c r="AE663" s="363"/>
      <c r="AF663" s="364"/>
      <c r="AG663" s="364"/>
      <c r="AH663" s="364"/>
      <c r="AI663" s="364"/>
      <c r="AJ663" s="365"/>
      <c r="AK663" s="360"/>
      <c r="AL663" s="361"/>
      <c r="AM663" s="361"/>
      <c r="AN663" s="361"/>
      <c r="AO663" s="361"/>
      <c r="AP663" s="361"/>
      <c r="AQ663" s="361"/>
      <c r="AR663" s="361"/>
      <c r="AS663" s="361"/>
      <c r="AT663" s="361"/>
      <c r="AU663" s="361"/>
      <c r="AV663" s="361"/>
      <c r="AW663" s="361"/>
      <c r="AX663" s="362"/>
      <c r="AY663" s="360"/>
      <c r="AZ663" s="361"/>
      <c r="BA663" s="361"/>
      <c r="BB663" s="362"/>
      <c r="BC663" s="351"/>
      <c r="BD663" s="352"/>
      <c r="BE663" s="352"/>
      <c r="BF663" s="353"/>
      <c r="BG663" s="369"/>
      <c r="BH663" s="370"/>
      <c r="BI663" s="370"/>
      <c r="BJ663" s="371"/>
      <c r="BK663" s="318"/>
      <c r="BL663" s="319"/>
      <c r="BM663" s="319"/>
      <c r="BN663" s="319"/>
      <c r="BO663" s="319"/>
      <c r="BP663" s="320"/>
      <c r="BQ663" s="321"/>
      <c r="BR663" s="322"/>
      <c r="BS663" s="322"/>
      <c r="BT663" s="322"/>
      <c r="BU663" s="322"/>
      <c r="BV663" s="322"/>
      <c r="BW663" s="323"/>
      <c r="BX663" s="321"/>
      <c r="BY663" s="322"/>
      <c r="BZ663" s="322"/>
      <c r="CA663" s="322"/>
      <c r="CB663" s="322"/>
      <c r="CC663" s="323"/>
      <c r="CD663" s="321"/>
      <c r="CE663" s="322"/>
      <c r="CF663" s="322"/>
      <c r="CG663" s="322"/>
      <c r="CH663" s="322"/>
      <c r="CI663" s="323"/>
    </row>
    <row r="664" spans="1:87" ht="18" customHeight="1" x14ac:dyDescent="0.25">
      <c r="A664" s="75"/>
      <c r="B664" s="324"/>
      <c r="C664" s="325"/>
      <c r="D664" s="325"/>
      <c r="E664" s="325"/>
      <c r="F664" s="325"/>
      <c r="G664" s="325"/>
      <c r="H664" s="325"/>
      <c r="I664" s="325"/>
      <c r="J664" s="325"/>
      <c r="K664" s="325"/>
      <c r="L664" s="325"/>
      <c r="M664" s="325"/>
      <c r="N664" s="325"/>
      <c r="O664" s="325"/>
      <c r="P664" s="325"/>
      <c r="Q664" s="325"/>
      <c r="R664" s="325"/>
      <c r="S664" s="325"/>
      <c r="T664" s="325"/>
      <c r="U664" s="325"/>
      <c r="V664" s="325"/>
      <c r="W664" s="325"/>
      <c r="X664" s="325"/>
      <c r="Y664" s="326"/>
      <c r="Z664" s="333"/>
      <c r="AA664" s="334"/>
      <c r="AB664" s="334"/>
      <c r="AC664" s="334"/>
      <c r="AD664" s="335"/>
      <c r="AE664" s="333"/>
      <c r="AF664" s="334"/>
      <c r="AG664" s="334"/>
      <c r="AH664" s="334"/>
      <c r="AI664" s="334"/>
      <c r="AJ664" s="334"/>
      <c r="AK664" s="342"/>
      <c r="AL664" s="343"/>
      <c r="AM664" s="343"/>
      <c r="AN664" s="343"/>
      <c r="AO664" s="343"/>
      <c r="AP664" s="343"/>
      <c r="AQ664" s="343"/>
      <c r="AR664" s="343"/>
      <c r="AS664" s="343"/>
      <c r="AT664" s="343"/>
      <c r="AU664" s="343"/>
      <c r="AV664" s="343"/>
      <c r="AW664" s="343"/>
      <c r="AX664" s="344"/>
      <c r="AY664" s="409"/>
      <c r="AZ664" s="346"/>
      <c r="BA664" s="346"/>
      <c r="BB664" s="410"/>
      <c r="BC664" s="345">
        <f>+$AE$664*AY664</f>
        <v>0</v>
      </c>
      <c r="BD664" s="346"/>
      <c r="BE664" s="346"/>
      <c r="BF664" s="347"/>
      <c r="BG664" s="285"/>
      <c r="BH664" s="286"/>
      <c r="BI664" s="286"/>
      <c r="BJ664" s="287"/>
      <c r="BK664" s="288">
        <f>+AY664*BG664</f>
        <v>0</v>
      </c>
      <c r="BL664" s="289"/>
      <c r="BM664" s="289"/>
      <c r="BN664" s="289"/>
      <c r="BO664" s="289"/>
      <c r="BP664" s="290"/>
      <c r="BQ664" s="291"/>
      <c r="BR664" s="292"/>
      <c r="BS664" s="292"/>
      <c r="BT664" s="292"/>
      <c r="BU664" s="292"/>
      <c r="BV664" s="292"/>
      <c r="BW664" s="293"/>
      <c r="BX664" s="291">
        <f>+(((BK694+BQ664)*30)/70)</f>
        <v>0</v>
      </c>
      <c r="BY664" s="292"/>
      <c r="BZ664" s="292"/>
      <c r="CA664" s="292"/>
      <c r="CB664" s="292"/>
      <c r="CC664" s="293"/>
      <c r="CD664" s="291">
        <f>+BK694+BQ664+BX664</f>
        <v>0</v>
      </c>
      <c r="CE664" s="292"/>
      <c r="CF664" s="292"/>
      <c r="CG664" s="292"/>
      <c r="CH664" s="292"/>
      <c r="CI664" s="293"/>
    </row>
    <row r="665" spans="1:87" ht="18" customHeight="1" x14ac:dyDescent="0.25">
      <c r="A665" s="75"/>
      <c r="B665" s="327"/>
      <c r="C665" s="328"/>
      <c r="D665" s="328"/>
      <c r="E665" s="328"/>
      <c r="F665" s="328"/>
      <c r="G665" s="328"/>
      <c r="H665" s="328"/>
      <c r="I665" s="328"/>
      <c r="J665" s="328"/>
      <c r="K665" s="328"/>
      <c r="L665" s="328"/>
      <c r="M665" s="328"/>
      <c r="N665" s="328"/>
      <c r="O665" s="328"/>
      <c r="P665" s="328"/>
      <c r="Q665" s="328"/>
      <c r="R665" s="328"/>
      <c r="S665" s="328"/>
      <c r="T665" s="328"/>
      <c r="U665" s="328"/>
      <c r="V665" s="328"/>
      <c r="W665" s="328"/>
      <c r="X665" s="328"/>
      <c r="Y665" s="329"/>
      <c r="Z665" s="336"/>
      <c r="AA665" s="337"/>
      <c r="AB665" s="337"/>
      <c r="AC665" s="337"/>
      <c r="AD665" s="338"/>
      <c r="AE665" s="336"/>
      <c r="AF665" s="337"/>
      <c r="AG665" s="337"/>
      <c r="AH665" s="337"/>
      <c r="AI665" s="337"/>
      <c r="AJ665" s="337"/>
      <c r="AK665" s="300"/>
      <c r="AL665" s="301"/>
      <c r="AM665" s="301"/>
      <c r="AN665" s="301"/>
      <c r="AO665" s="301"/>
      <c r="AP665" s="301"/>
      <c r="AQ665" s="301"/>
      <c r="AR665" s="301"/>
      <c r="AS665" s="301"/>
      <c r="AT665" s="301"/>
      <c r="AU665" s="301"/>
      <c r="AV665" s="301"/>
      <c r="AW665" s="301"/>
      <c r="AX665" s="302"/>
      <c r="AY665" s="407"/>
      <c r="AZ665" s="304"/>
      <c r="BA665" s="304"/>
      <c r="BB665" s="408"/>
      <c r="BC665" s="306">
        <f t="shared" ref="BC665:BC693" si="36">+$AE$664*AY665</f>
        <v>0</v>
      </c>
      <c r="BD665" s="307"/>
      <c r="BE665" s="307"/>
      <c r="BF665" s="308"/>
      <c r="BG665" s="309"/>
      <c r="BH665" s="310"/>
      <c r="BI665" s="310"/>
      <c r="BJ665" s="311"/>
      <c r="BK665" s="312">
        <f t="shared" ref="BK665:BK693" si="37">+AY665*BG665</f>
        <v>0</v>
      </c>
      <c r="BL665" s="313"/>
      <c r="BM665" s="313"/>
      <c r="BN665" s="313"/>
      <c r="BO665" s="313"/>
      <c r="BP665" s="314"/>
      <c r="BQ665" s="294"/>
      <c r="BR665" s="295"/>
      <c r="BS665" s="295"/>
      <c r="BT665" s="295"/>
      <c r="BU665" s="295"/>
      <c r="BV665" s="295"/>
      <c r="BW665" s="296"/>
      <c r="BX665" s="294"/>
      <c r="BY665" s="295"/>
      <c r="BZ665" s="295"/>
      <c r="CA665" s="295"/>
      <c r="CB665" s="295"/>
      <c r="CC665" s="296"/>
      <c r="CD665" s="294"/>
      <c r="CE665" s="295"/>
      <c r="CF665" s="295"/>
      <c r="CG665" s="295"/>
      <c r="CH665" s="295"/>
      <c r="CI665" s="296"/>
    </row>
    <row r="666" spans="1:87" ht="18" customHeight="1" x14ac:dyDescent="0.25">
      <c r="A666" s="75"/>
      <c r="B666" s="327"/>
      <c r="C666" s="328"/>
      <c r="D666" s="328"/>
      <c r="E666" s="328"/>
      <c r="F666" s="328"/>
      <c r="G666" s="328"/>
      <c r="H666" s="328"/>
      <c r="I666" s="328"/>
      <c r="J666" s="328"/>
      <c r="K666" s="328"/>
      <c r="L666" s="328"/>
      <c r="M666" s="328"/>
      <c r="N666" s="328"/>
      <c r="O666" s="328"/>
      <c r="P666" s="328"/>
      <c r="Q666" s="328"/>
      <c r="R666" s="328"/>
      <c r="S666" s="328"/>
      <c r="T666" s="328"/>
      <c r="U666" s="328"/>
      <c r="V666" s="328"/>
      <c r="W666" s="328"/>
      <c r="X666" s="328"/>
      <c r="Y666" s="329"/>
      <c r="Z666" s="336"/>
      <c r="AA666" s="337"/>
      <c r="AB666" s="337"/>
      <c r="AC666" s="337"/>
      <c r="AD666" s="338"/>
      <c r="AE666" s="336"/>
      <c r="AF666" s="337"/>
      <c r="AG666" s="337"/>
      <c r="AH666" s="337"/>
      <c r="AI666" s="337"/>
      <c r="AJ666" s="337"/>
      <c r="AK666" s="300"/>
      <c r="AL666" s="301"/>
      <c r="AM666" s="301"/>
      <c r="AN666" s="301"/>
      <c r="AO666" s="301"/>
      <c r="AP666" s="301"/>
      <c r="AQ666" s="301"/>
      <c r="AR666" s="301"/>
      <c r="AS666" s="301"/>
      <c r="AT666" s="301"/>
      <c r="AU666" s="301"/>
      <c r="AV666" s="301"/>
      <c r="AW666" s="301"/>
      <c r="AX666" s="302"/>
      <c r="AY666" s="407"/>
      <c r="AZ666" s="304"/>
      <c r="BA666" s="304"/>
      <c r="BB666" s="408"/>
      <c r="BC666" s="306">
        <f t="shared" si="36"/>
        <v>0</v>
      </c>
      <c r="BD666" s="307"/>
      <c r="BE666" s="307"/>
      <c r="BF666" s="308"/>
      <c r="BG666" s="309"/>
      <c r="BH666" s="310"/>
      <c r="BI666" s="310"/>
      <c r="BJ666" s="311"/>
      <c r="BK666" s="312">
        <f t="shared" si="37"/>
        <v>0</v>
      </c>
      <c r="BL666" s="313"/>
      <c r="BM666" s="313"/>
      <c r="BN666" s="313"/>
      <c r="BO666" s="313"/>
      <c r="BP666" s="314"/>
      <c r="BQ666" s="294"/>
      <c r="BR666" s="295"/>
      <c r="BS666" s="295"/>
      <c r="BT666" s="295"/>
      <c r="BU666" s="295"/>
      <c r="BV666" s="295"/>
      <c r="BW666" s="296"/>
      <c r="BX666" s="294"/>
      <c r="BY666" s="295"/>
      <c r="BZ666" s="295"/>
      <c r="CA666" s="295"/>
      <c r="CB666" s="295"/>
      <c r="CC666" s="296"/>
      <c r="CD666" s="294"/>
      <c r="CE666" s="295"/>
      <c r="CF666" s="295"/>
      <c r="CG666" s="295"/>
      <c r="CH666" s="295"/>
      <c r="CI666" s="296"/>
    </row>
    <row r="667" spans="1:87" ht="18" customHeight="1" x14ac:dyDescent="0.25">
      <c r="A667" s="75"/>
      <c r="B667" s="327"/>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9"/>
      <c r="Z667" s="336"/>
      <c r="AA667" s="337"/>
      <c r="AB667" s="337"/>
      <c r="AC667" s="337"/>
      <c r="AD667" s="338"/>
      <c r="AE667" s="336"/>
      <c r="AF667" s="337"/>
      <c r="AG667" s="337"/>
      <c r="AH667" s="337"/>
      <c r="AI667" s="337"/>
      <c r="AJ667" s="337"/>
      <c r="AK667" s="300"/>
      <c r="AL667" s="301"/>
      <c r="AM667" s="301"/>
      <c r="AN667" s="301"/>
      <c r="AO667" s="301"/>
      <c r="AP667" s="301"/>
      <c r="AQ667" s="301"/>
      <c r="AR667" s="301"/>
      <c r="AS667" s="301"/>
      <c r="AT667" s="301"/>
      <c r="AU667" s="301"/>
      <c r="AV667" s="301"/>
      <c r="AW667" s="301"/>
      <c r="AX667" s="302"/>
      <c r="AY667" s="407"/>
      <c r="AZ667" s="304"/>
      <c r="BA667" s="304"/>
      <c r="BB667" s="408"/>
      <c r="BC667" s="306">
        <f t="shared" si="36"/>
        <v>0</v>
      </c>
      <c r="BD667" s="307"/>
      <c r="BE667" s="307"/>
      <c r="BF667" s="308"/>
      <c r="BG667" s="309"/>
      <c r="BH667" s="310"/>
      <c r="BI667" s="310"/>
      <c r="BJ667" s="311"/>
      <c r="BK667" s="312">
        <f t="shared" si="37"/>
        <v>0</v>
      </c>
      <c r="BL667" s="313"/>
      <c r="BM667" s="313"/>
      <c r="BN667" s="313"/>
      <c r="BO667" s="313"/>
      <c r="BP667" s="314"/>
      <c r="BQ667" s="294"/>
      <c r="BR667" s="295"/>
      <c r="BS667" s="295"/>
      <c r="BT667" s="295"/>
      <c r="BU667" s="295"/>
      <c r="BV667" s="295"/>
      <c r="BW667" s="296"/>
      <c r="BX667" s="294"/>
      <c r="BY667" s="295"/>
      <c r="BZ667" s="295"/>
      <c r="CA667" s="295"/>
      <c r="CB667" s="295"/>
      <c r="CC667" s="296"/>
      <c r="CD667" s="294"/>
      <c r="CE667" s="295"/>
      <c r="CF667" s="295"/>
      <c r="CG667" s="295"/>
      <c r="CH667" s="295"/>
      <c r="CI667" s="296"/>
    </row>
    <row r="668" spans="1:87" ht="18" customHeight="1" x14ac:dyDescent="0.25">
      <c r="A668" s="75"/>
      <c r="B668" s="327"/>
      <c r="C668" s="328"/>
      <c r="D668" s="328"/>
      <c r="E668" s="328"/>
      <c r="F668" s="328"/>
      <c r="G668" s="328"/>
      <c r="H668" s="328"/>
      <c r="I668" s="328"/>
      <c r="J668" s="328"/>
      <c r="K668" s="328"/>
      <c r="L668" s="328"/>
      <c r="M668" s="328"/>
      <c r="N668" s="328"/>
      <c r="O668" s="328"/>
      <c r="P668" s="328"/>
      <c r="Q668" s="328"/>
      <c r="R668" s="328"/>
      <c r="S668" s="328"/>
      <c r="T668" s="328"/>
      <c r="U668" s="328"/>
      <c r="V668" s="328"/>
      <c r="W668" s="328"/>
      <c r="X668" s="328"/>
      <c r="Y668" s="329"/>
      <c r="Z668" s="336"/>
      <c r="AA668" s="337"/>
      <c r="AB668" s="337"/>
      <c r="AC668" s="337"/>
      <c r="AD668" s="338"/>
      <c r="AE668" s="336"/>
      <c r="AF668" s="337"/>
      <c r="AG668" s="337"/>
      <c r="AH668" s="337"/>
      <c r="AI668" s="337"/>
      <c r="AJ668" s="337"/>
      <c r="AK668" s="300"/>
      <c r="AL668" s="301"/>
      <c r="AM668" s="301"/>
      <c r="AN668" s="301"/>
      <c r="AO668" s="301"/>
      <c r="AP668" s="301"/>
      <c r="AQ668" s="301"/>
      <c r="AR668" s="301"/>
      <c r="AS668" s="301"/>
      <c r="AT668" s="301"/>
      <c r="AU668" s="301"/>
      <c r="AV668" s="301"/>
      <c r="AW668" s="301"/>
      <c r="AX668" s="302"/>
      <c r="AY668" s="407"/>
      <c r="AZ668" s="304"/>
      <c r="BA668" s="304"/>
      <c r="BB668" s="408"/>
      <c r="BC668" s="306">
        <f t="shared" si="36"/>
        <v>0</v>
      </c>
      <c r="BD668" s="307"/>
      <c r="BE668" s="307"/>
      <c r="BF668" s="308"/>
      <c r="BG668" s="309"/>
      <c r="BH668" s="310"/>
      <c r="BI668" s="310"/>
      <c r="BJ668" s="311"/>
      <c r="BK668" s="312">
        <f t="shared" si="37"/>
        <v>0</v>
      </c>
      <c r="BL668" s="313"/>
      <c r="BM668" s="313"/>
      <c r="BN668" s="313"/>
      <c r="BO668" s="313"/>
      <c r="BP668" s="314"/>
      <c r="BQ668" s="294"/>
      <c r="BR668" s="295"/>
      <c r="BS668" s="295"/>
      <c r="BT668" s="295"/>
      <c r="BU668" s="295"/>
      <c r="BV668" s="295"/>
      <c r="BW668" s="296"/>
      <c r="BX668" s="294"/>
      <c r="BY668" s="295"/>
      <c r="BZ668" s="295"/>
      <c r="CA668" s="295"/>
      <c r="CB668" s="295"/>
      <c r="CC668" s="296"/>
      <c r="CD668" s="294"/>
      <c r="CE668" s="295"/>
      <c r="CF668" s="295"/>
      <c r="CG668" s="295"/>
      <c r="CH668" s="295"/>
      <c r="CI668" s="296"/>
    </row>
    <row r="669" spans="1:87" ht="18" customHeight="1" x14ac:dyDescent="0.25">
      <c r="A669" s="75"/>
      <c r="B669" s="327"/>
      <c r="C669" s="328"/>
      <c r="D669" s="328"/>
      <c r="E669" s="328"/>
      <c r="F669" s="328"/>
      <c r="G669" s="328"/>
      <c r="H669" s="328"/>
      <c r="I669" s="328"/>
      <c r="J669" s="328"/>
      <c r="K669" s="328"/>
      <c r="L669" s="328"/>
      <c r="M669" s="328"/>
      <c r="N669" s="328"/>
      <c r="O669" s="328"/>
      <c r="P669" s="328"/>
      <c r="Q669" s="328"/>
      <c r="R669" s="328"/>
      <c r="S669" s="328"/>
      <c r="T669" s="328"/>
      <c r="U669" s="328"/>
      <c r="V669" s="328"/>
      <c r="W669" s="328"/>
      <c r="X669" s="328"/>
      <c r="Y669" s="329"/>
      <c r="Z669" s="336"/>
      <c r="AA669" s="337"/>
      <c r="AB669" s="337"/>
      <c r="AC669" s="337"/>
      <c r="AD669" s="338"/>
      <c r="AE669" s="336"/>
      <c r="AF669" s="337"/>
      <c r="AG669" s="337"/>
      <c r="AH669" s="337"/>
      <c r="AI669" s="337"/>
      <c r="AJ669" s="337"/>
      <c r="AK669" s="300"/>
      <c r="AL669" s="301"/>
      <c r="AM669" s="301"/>
      <c r="AN669" s="301"/>
      <c r="AO669" s="301"/>
      <c r="AP669" s="301"/>
      <c r="AQ669" s="301"/>
      <c r="AR669" s="301"/>
      <c r="AS669" s="301"/>
      <c r="AT669" s="301"/>
      <c r="AU669" s="301"/>
      <c r="AV669" s="301"/>
      <c r="AW669" s="301"/>
      <c r="AX669" s="302"/>
      <c r="AY669" s="407"/>
      <c r="AZ669" s="304"/>
      <c r="BA669" s="304"/>
      <c r="BB669" s="408"/>
      <c r="BC669" s="306">
        <f t="shared" si="36"/>
        <v>0</v>
      </c>
      <c r="BD669" s="307"/>
      <c r="BE669" s="307"/>
      <c r="BF669" s="308"/>
      <c r="BG669" s="309"/>
      <c r="BH669" s="310"/>
      <c r="BI669" s="310"/>
      <c r="BJ669" s="311"/>
      <c r="BK669" s="312">
        <f t="shared" si="37"/>
        <v>0</v>
      </c>
      <c r="BL669" s="313"/>
      <c r="BM669" s="313"/>
      <c r="BN669" s="313"/>
      <c r="BO669" s="313"/>
      <c r="BP669" s="314"/>
      <c r="BQ669" s="294"/>
      <c r="BR669" s="295"/>
      <c r="BS669" s="295"/>
      <c r="BT669" s="295"/>
      <c r="BU669" s="295"/>
      <c r="BV669" s="295"/>
      <c r="BW669" s="296"/>
      <c r="BX669" s="294"/>
      <c r="BY669" s="295"/>
      <c r="BZ669" s="295"/>
      <c r="CA669" s="295"/>
      <c r="CB669" s="295"/>
      <c r="CC669" s="296"/>
      <c r="CD669" s="294"/>
      <c r="CE669" s="295"/>
      <c r="CF669" s="295"/>
      <c r="CG669" s="295"/>
      <c r="CH669" s="295"/>
      <c r="CI669" s="296"/>
    </row>
    <row r="670" spans="1:87" ht="18" customHeight="1" x14ac:dyDescent="0.25">
      <c r="A670" s="75"/>
      <c r="B670" s="327"/>
      <c r="C670" s="328"/>
      <c r="D670" s="328"/>
      <c r="E670" s="328"/>
      <c r="F670" s="328"/>
      <c r="G670" s="328"/>
      <c r="H670" s="328"/>
      <c r="I670" s="328"/>
      <c r="J670" s="328"/>
      <c r="K670" s="328"/>
      <c r="L670" s="328"/>
      <c r="M670" s="328"/>
      <c r="N670" s="328"/>
      <c r="O670" s="328"/>
      <c r="P670" s="328"/>
      <c r="Q670" s="328"/>
      <c r="R670" s="328"/>
      <c r="S670" s="328"/>
      <c r="T670" s="328"/>
      <c r="U670" s="328"/>
      <c r="V670" s="328"/>
      <c r="W670" s="328"/>
      <c r="X670" s="328"/>
      <c r="Y670" s="329"/>
      <c r="Z670" s="336"/>
      <c r="AA670" s="337"/>
      <c r="AB670" s="337"/>
      <c r="AC670" s="337"/>
      <c r="AD670" s="338"/>
      <c r="AE670" s="336"/>
      <c r="AF670" s="337"/>
      <c r="AG670" s="337"/>
      <c r="AH670" s="337"/>
      <c r="AI670" s="337"/>
      <c r="AJ670" s="337"/>
      <c r="AK670" s="300"/>
      <c r="AL670" s="301"/>
      <c r="AM670" s="301"/>
      <c r="AN670" s="301"/>
      <c r="AO670" s="301"/>
      <c r="AP670" s="301"/>
      <c r="AQ670" s="301"/>
      <c r="AR670" s="301"/>
      <c r="AS670" s="301"/>
      <c r="AT670" s="301"/>
      <c r="AU670" s="301"/>
      <c r="AV670" s="301"/>
      <c r="AW670" s="301"/>
      <c r="AX670" s="302"/>
      <c r="AY670" s="407"/>
      <c r="AZ670" s="304"/>
      <c r="BA670" s="304"/>
      <c r="BB670" s="408"/>
      <c r="BC670" s="306">
        <f t="shared" si="36"/>
        <v>0</v>
      </c>
      <c r="BD670" s="307"/>
      <c r="BE670" s="307"/>
      <c r="BF670" s="308"/>
      <c r="BG670" s="309"/>
      <c r="BH670" s="310"/>
      <c r="BI670" s="310"/>
      <c r="BJ670" s="311"/>
      <c r="BK670" s="312">
        <f t="shared" si="37"/>
        <v>0</v>
      </c>
      <c r="BL670" s="313"/>
      <c r="BM670" s="313"/>
      <c r="BN670" s="313"/>
      <c r="BO670" s="313"/>
      <c r="BP670" s="314"/>
      <c r="BQ670" s="294"/>
      <c r="BR670" s="295"/>
      <c r="BS670" s="295"/>
      <c r="BT670" s="295"/>
      <c r="BU670" s="295"/>
      <c r="BV670" s="295"/>
      <c r="BW670" s="296"/>
      <c r="BX670" s="294"/>
      <c r="BY670" s="295"/>
      <c r="BZ670" s="295"/>
      <c r="CA670" s="295"/>
      <c r="CB670" s="295"/>
      <c r="CC670" s="296"/>
      <c r="CD670" s="294"/>
      <c r="CE670" s="295"/>
      <c r="CF670" s="295"/>
      <c r="CG670" s="295"/>
      <c r="CH670" s="295"/>
      <c r="CI670" s="296"/>
    </row>
    <row r="671" spans="1:87" ht="18" customHeight="1" x14ac:dyDescent="0.25">
      <c r="A671" s="75"/>
      <c r="B671" s="327"/>
      <c r="C671" s="328"/>
      <c r="D671" s="328"/>
      <c r="E671" s="328"/>
      <c r="F671" s="328"/>
      <c r="G671" s="328"/>
      <c r="H671" s="328"/>
      <c r="I671" s="328"/>
      <c r="J671" s="328"/>
      <c r="K671" s="328"/>
      <c r="L671" s="328"/>
      <c r="M671" s="328"/>
      <c r="N671" s="328"/>
      <c r="O671" s="328"/>
      <c r="P671" s="328"/>
      <c r="Q671" s="328"/>
      <c r="R671" s="328"/>
      <c r="S671" s="328"/>
      <c r="T671" s="328"/>
      <c r="U671" s="328"/>
      <c r="V671" s="328"/>
      <c r="W671" s="328"/>
      <c r="X671" s="328"/>
      <c r="Y671" s="329"/>
      <c r="Z671" s="336"/>
      <c r="AA671" s="337"/>
      <c r="AB671" s="337"/>
      <c r="AC671" s="337"/>
      <c r="AD671" s="338"/>
      <c r="AE671" s="336"/>
      <c r="AF671" s="337"/>
      <c r="AG671" s="337"/>
      <c r="AH671" s="337"/>
      <c r="AI671" s="337"/>
      <c r="AJ671" s="337"/>
      <c r="AK671" s="300"/>
      <c r="AL671" s="301"/>
      <c r="AM671" s="301"/>
      <c r="AN671" s="301"/>
      <c r="AO671" s="301"/>
      <c r="AP671" s="301"/>
      <c r="AQ671" s="301"/>
      <c r="AR671" s="301"/>
      <c r="AS671" s="301"/>
      <c r="AT671" s="301"/>
      <c r="AU671" s="301"/>
      <c r="AV671" s="301"/>
      <c r="AW671" s="301"/>
      <c r="AX671" s="302"/>
      <c r="AY671" s="407"/>
      <c r="AZ671" s="304"/>
      <c r="BA671" s="304"/>
      <c r="BB671" s="408"/>
      <c r="BC671" s="306">
        <f t="shared" si="36"/>
        <v>0</v>
      </c>
      <c r="BD671" s="307"/>
      <c r="BE671" s="307"/>
      <c r="BF671" s="308"/>
      <c r="BG671" s="309"/>
      <c r="BH671" s="310"/>
      <c r="BI671" s="310"/>
      <c r="BJ671" s="311"/>
      <c r="BK671" s="312">
        <f t="shared" si="37"/>
        <v>0</v>
      </c>
      <c r="BL671" s="313"/>
      <c r="BM671" s="313"/>
      <c r="BN671" s="313"/>
      <c r="BO671" s="313"/>
      <c r="BP671" s="314"/>
      <c r="BQ671" s="294"/>
      <c r="BR671" s="295"/>
      <c r="BS671" s="295"/>
      <c r="BT671" s="295"/>
      <c r="BU671" s="295"/>
      <c r="BV671" s="295"/>
      <c r="BW671" s="296"/>
      <c r="BX671" s="294"/>
      <c r="BY671" s="295"/>
      <c r="BZ671" s="295"/>
      <c r="CA671" s="295"/>
      <c r="CB671" s="295"/>
      <c r="CC671" s="296"/>
      <c r="CD671" s="294"/>
      <c r="CE671" s="295"/>
      <c r="CF671" s="295"/>
      <c r="CG671" s="295"/>
      <c r="CH671" s="295"/>
      <c r="CI671" s="296"/>
    </row>
    <row r="672" spans="1:87" ht="18" customHeight="1" x14ac:dyDescent="0.25">
      <c r="A672" s="75"/>
      <c r="B672" s="327"/>
      <c r="C672" s="328"/>
      <c r="D672" s="328"/>
      <c r="E672" s="328"/>
      <c r="F672" s="328"/>
      <c r="G672" s="328"/>
      <c r="H672" s="328"/>
      <c r="I672" s="328"/>
      <c r="J672" s="328"/>
      <c r="K672" s="328"/>
      <c r="L672" s="328"/>
      <c r="M672" s="328"/>
      <c r="N672" s="328"/>
      <c r="O672" s="328"/>
      <c r="P672" s="328"/>
      <c r="Q672" s="328"/>
      <c r="R672" s="328"/>
      <c r="S672" s="328"/>
      <c r="T672" s="328"/>
      <c r="U672" s="328"/>
      <c r="V672" s="328"/>
      <c r="W672" s="328"/>
      <c r="X672" s="328"/>
      <c r="Y672" s="329"/>
      <c r="Z672" s="336"/>
      <c r="AA672" s="337"/>
      <c r="AB672" s="337"/>
      <c r="AC672" s="337"/>
      <c r="AD672" s="338"/>
      <c r="AE672" s="336"/>
      <c r="AF672" s="337"/>
      <c r="AG672" s="337"/>
      <c r="AH672" s="337"/>
      <c r="AI672" s="337"/>
      <c r="AJ672" s="337"/>
      <c r="AK672" s="300"/>
      <c r="AL672" s="301"/>
      <c r="AM672" s="301"/>
      <c r="AN672" s="301"/>
      <c r="AO672" s="301"/>
      <c r="AP672" s="301"/>
      <c r="AQ672" s="301"/>
      <c r="AR672" s="301"/>
      <c r="AS672" s="301"/>
      <c r="AT672" s="301"/>
      <c r="AU672" s="301"/>
      <c r="AV672" s="301"/>
      <c r="AW672" s="301"/>
      <c r="AX672" s="302"/>
      <c r="AY672" s="407"/>
      <c r="AZ672" s="304"/>
      <c r="BA672" s="304"/>
      <c r="BB672" s="408"/>
      <c r="BC672" s="306">
        <f t="shared" si="36"/>
        <v>0</v>
      </c>
      <c r="BD672" s="307"/>
      <c r="BE672" s="307"/>
      <c r="BF672" s="308"/>
      <c r="BG672" s="309"/>
      <c r="BH672" s="310"/>
      <c r="BI672" s="310"/>
      <c r="BJ672" s="311"/>
      <c r="BK672" s="312">
        <f t="shared" si="37"/>
        <v>0</v>
      </c>
      <c r="BL672" s="313"/>
      <c r="BM672" s="313"/>
      <c r="BN672" s="313"/>
      <c r="BO672" s="313"/>
      <c r="BP672" s="314"/>
      <c r="BQ672" s="294"/>
      <c r="BR672" s="295"/>
      <c r="BS672" s="295"/>
      <c r="BT672" s="295"/>
      <c r="BU672" s="295"/>
      <c r="BV672" s="295"/>
      <c r="BW672" s="296"/>
      <c r="BX672" s="294"/>
      <c r="BY672" s="295"/>
      <c r="BZ672" s="295"/>
      <c r="CA672" s="295"/>
      <c r="CB672" s="295"/>
      <c r="CC672" s="296"/>
      <c r="CD672" s="294"/>
      <c r="CE672" s="295"/>
      <c r="CF672" s="295"/>
      <c r="CG672" s="295"/>
      <c r="CH672" s="295"/>
      <c r="CI672" s="296"/>
    </row>
    <row r="673" spans="1:87" ht="18" customHeight="1" x14ac:dyDescent="0.25">
      <c r="A673" s="75"/>
      <c r="B673" s="327"/>
      <c r="C673" s="328"/>
      <c r="D673" s="328"/>
      <c r="E673" s="328"/>
      <c r="F673" s="328"/>
      <c r="G673" s="328"/>
      <c r="H673" s="328"/>
      <c r="I673" s="328"/>
      <c r="J673" s="328"/>
      <c r="K673" s="328"/>
      <c r="L673" s="328"/>
      <c r="M673" s="328"/>
      <c r="N673" s="328"/>
      <c r="O673" s="328"/>
      <c r="P673" s="328"/>
      <c r="Q673" s="328"/>
      <c r="R673" s="328"/>
      <c r="S673" s="328"/>
      <c r="T673" s="328"/>
      <c r="U673" s="328"/>
      <c r="V673" s="328"/>
      <c r="W673" s="328"/>
      <c r="X673" s="328"/>
      <c r="Y673" s="329"/>
      <c r="Z673" s="336"/>
      <c r="AA673" s="337"/>
      <c r="AB673" s="337"/>
      <c r="AC673" s="337"/>
      <c r="AD673" s="338"/>
      <c r="AE673" s="336"/>
      <c r="AF673" s="337"/>
      <c r="AG673" s="337"/>
      <c r="AH673" s="337"/>
      <c r="AI673" s="337"/>
      <c r="AJ673" s="337"/>
      <c r="AK673" s="300"/>
      <c r="AL673" s="301"/>
      <c r="AM673" s="301"/>
      <c r="AN673" s="301"/>
      <c r="AO673" s="301"/>
      <c r="AP673" s="301"/>
      <c r="AQ673" s="301"/>
      <c r="AR673" s="301"/>
      <c r="AS673" s="301"/>
      <c r="AT673" s="301"/>
      <c r="AU673" s="301"/>
      <c r="AV673" s="301"/>
      <c r="AW673" s="301"/>
      <c r="AX673" s="302"/>
      <c r="AY673" s="407"/>
      <c r="AZ673" s="304"/>
      <c r="BA673" s="304"/>
      <c r="BB673" s="408"/>
      <c r="BC673" s="306">
        <f t="shared" si="36"/>
        <v>0</v>
      </c>
      <c r="BD673" s="307"/>
      <c r="BE673" s="307"/>
      <c r="BF673" s="308"/>
      <c r="BG673" s="309"/>
      <c r="BH673" s="310"/>
      <c r="BI673" s="310"/>
      <c r="BJ673" s="311"/>
      <c r="BK673" s="312">
        <f t="shared" si="37"/>
        <v>0</v>
      </c>
      <c r="BL673" s="313"/>
      <c r="BM673" s="313"/>
      <c r="BN673" s="313"/>
      <c r="BO673" s="313"/>
      <c r="BP673" s="314"/>
      <c r="BQ673" s="294"/>
      <c r="BR673" s="295"/>
      <c r="BS673" s="295"/>
      <c r="BT673" s="295"/>
      <c r="BU673" s="295"/>
      <c r="BV673" s="295"/>
      <c r="BW673" s="296"/>
      <c r="BX673" s="294"/>
      <c r="BY673" s="295"/>
      <c r="BZ673" s="295"/>
      <c r="CA673" s="295"/>
      <c r="CB673" s="295"/>
      <c r="CC673" s="296"/>
      <c r="CD673" s="294"/>
      <c r="CE673" s="295"/>
      <c r="CF673" s="295"/>
      <c r="CG673" s="295"/>
      <c r="CH673" s="295"/>
      <c r="CI673" s="296"/>
    </row>
    <row r="674" spans="1:87" ht="18" customHeight="1" x14ac:dyDescent="0.25">
      <c r="A674" s="75"/>
      <c r="B674" s="327"/>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9"/>
      <c r="Z674" s="336"/>
      <c r="AA674" s="337"/>
      <c r="AB674" s="337"/>
      <c r="AC674" s="337"/>
      <c r="AD674" s="338"/>
      <c r="AE674" s="336"/>
      <c r="AF674" s="337"/>
      <c r="AG674" s="337"/>
      <c r="AH674" s="337"/>
      <c r="AI674" s="337"/>
      <c r="AJ674" s="337"/>
      <c r="AK674" s="300"/>
      <c r="AL674" s="301"/>
      <c r="AM674" s="301"/>
      <c r="AN674" s="301"/>
      <c r="AO674" s="301"/>
      <c r="AP674" s="301"/>
      <c r="AQ674" s="301"/>
      <c r="AR674" s="301"/>
      <c r="AS674" s="301"/>
      <c r="AT674" s="301"/>
      <c r="AU674" s="301"/>
      <c r="AV674" s="301"/>
      <c r="AW674" s="301"/>
      <c r="AX674" s="302"/>
      <c r="AY674" s="407"/>
      <c r="AZ674" s="304"/>
      <c r="BA674" s="304"/>
      <c r="BB674" s="408"/>
      <c r="BC674" s="306">
        <f t="shared" si="36"/>
        <v>0</v>
      </c>
      <c r="BD674" s="307"/>
      <c r="BE674" s="307"/>
      <c r="BF674" s="308"/>
      <c r="BG674" s="309"/>
      <c r="BH674" s="310"/>
      <c r="BI674" s="310"/>
      <c r="BJ674" s="311"/>
      <c r="BK674" s="312">
        <f t="shared" si="37"/>
        <v>0</v>
      </c>
      <c r="BL674" s="313"/>
      <c r="BM674" s="313"/>
      <c r="BN674" s="313"/>
      <c r="BO674" s="313"/>
      <c r="BP674" s="314"/>
      <c r="BQ674" s="294"/>
      <c r="BR674" s="295"/>
      <c r="BS674" s="295"/>
      <c r="BT674" s="295"/>
      <c r="BU674" s="295"/>
      <c r="BV674" s="295"/>
      <c r="BW674" s="296"/>
      <c r="BX674" s="294"/>
      <c r="BY674" s="295"/>
      <c r="BZ674" s="295"/>
      <c r="CA674" s="295"/>
      <c r="CB674" s="295"/>
      <c r="CC674" s="296"/>
      <c r="CD674" s="294"/>
      <c r="CE674" s="295"/>
      <c r="CF674" s="295"/>
      <c r="CG674" s="295"/>
      <c r="CH674" s="295"/>
      <c r="CI674" s="296"/>
    </row>
    <row r="675" spans="1:87" ht="18" customHeight="1" x14ac:dyDescent="0.25">
      <c r="A675" s="75"/>
      <c r="B675" s="327"/>
      <c r="C675" s="328"/>
      <c r="D675" s="328"/>
      <c r="E675" s="328"/>
      <c r="F675" s="328"/>
      <c r="G675" s="328"/>
      <c r="H675" s="328"/>
      <c r="I675" s="328"/>
      <c r="J675" s="328"/>
      <c r="K675" s="328"/>
      <c r="L675" s="328"/>
      <c r="M675" s="328"/>
      <c r="N675" s="328"/>
      <c r="O675" s="328"/>
      <c r="P675" s="328"/>
      <c r="Q675" s="328"/>
      <c r="R675" s="328"/>
      <c r="S675" s="328"/>
      <c r="T675" s="328"/>
      <c r="U675" s="328"/>
      <c r="V675" s="328"/>
      <c r="W675" s="328"/>
      <c r="X675" s="328"/>
      <c r="Y675" s="329"/>
      <c r="Z675" s="336"/>
      <c r="AA675" s="337"/>
      <c r="AB675" s="337"/>
      <c r="AC675" s="337"/>
      <c r="AD675" s="338"/>
      <c r="AE675" s="336"/>
      <c r="AF675" s="337"/>
      <c r="AG675" s="337"/>
      <c r="AH675" s="337"/>
      <c r="AI675" s="337"/>
      <c r="AJ675" s="337"/>
      <c r="AK675" s="300"/>
      <c r="AL675" s="301"/>
      <c r="AM675" s="301"/>
      <c r="AN675" s="301"/>
      <c r="AO675" s="301"/>
      <c r="AP675" s="301"/>
      <c r="AQ675" s="301"/>
      <c r="AR675" s="301"/>
      <c r="AS675" s="301"/>
      <c r="AT675" s="301"/>
      <c r="AU675" s="301"/>
      <c r="AV675" s="301"/>
      <c r="AW675" s="301"/>
      <c r="AX675" s="302"/>
      <c r="AY675" s="407"/>
      <c r="AZ675" s="304"/>
      <c r="BA675" s="304"/>
      <c r="BB675" s="408"/>
      <c r="BC675" s="306">
        <f t="shared" si="36"/>
        <v>0</v>
      </c>
      <c r="BD675" s="307"/>
      <c r="BE675" s="307"/>
      <c r="BF675" s="308"/>
      <c r="BG675" s="309"/>
      <c r="BH675" s="310"/>
      <c r="BI675" s="310"/>
      <c r="BJ675" s="311"/>
      <c r="BK675" s="312">
        <f t="shared" si="37"/>
        <v>0</v>
      </c>
      <c r="BL675" s="313"/>
      <c r="BM675" s="313"/>
      <c r="BN675" s="313"/>
      <c r="BO675" s="313"/>
      <c r="BP675" s="314"/>
      <c r="BQ675" s="294"/>
      <c r="BR675" s="295"/>
      <c r="BS675" s="295"/>
      <c r="BT675" s="295"/>
      <c r="BU675" s="295"/>
      <c r="BV675" s="295"/>
      <c r="BW675" s="296"/>
      <c r="BX675" s="294"/>
      <c r="BY675" s="295"/>
      <c r="BZ675" s="295"/>
      <c r="CA675" s="295"/>
      <c r="CB675" s="295"/>
      <c r="CC675" s="296"/>
      <c r="CD675" s="294"/>
      <c r="CE675" s="295"/>
      <c r="CF675" s="295"/>
      <c r="CG675" s="295"/>
      <c r="CH675" s="295"/>
      <c r="CI675" s="296"/>
    </row>
    <row r="676" spans="1:87" ht="18" customHeight="1" x14ac:dyDescent="0.25">
      <c r="A676" s="75"/>
      <c r="B676" s="327"/>
      <c r="C676" s="328"/>
      <c r="D676" s="328"/>
      <c r="E676" s="328"/>
      <c r="F676" s="328"/>
      <c r="G676" s="328"/>
      <c r="H676" s="328"/>
      <c r="I676" s="328"/>
      <c r="J676" s="328"/>
      <c r="K676" s="328"/>
      <c r="L676" s="328"/>
      <c r="M676" s="328"/>
      <c r="N676" s="328"/>
      <c r="O676" s="328"/>
      <c r="P676" s="328"/>
      <c r="Q676" s="328"/>
      <c r="R676" s="328"/>
      <c r="S676" s="328"/>
      <c r="T676" s="328"/>
      <c r="U676" s="328"/>
      <c r="V676" s="328"/>
      <c r="W676" s="328"/>
      <c r="X676" s="328"/>
      <c r="Y676" s="329"/>
      <c r="Z676" s="336"/>
      <c r="AA676" s="337"/>
      <c r="AB676" s="337"/>
      <c r="AC676" s="337"/>
      <c r="AD676" s="338"/>
      <c r="AE676" s="336"/>
      <c r="AF676" s="337"/>
      <c r="AG676" s="337"/>
      <c r="AH676" s="337"/>
      <c r="AI676" s="337"/>
      <c r="AJ676" s="337"/>
      <c r="AK676" s="300"/>
      <c r="AL676" s="301"/>
      <c r="AM676" s="301"/>
      <c r="AN676" s="301"/>
      <c r="AO676" s="301"/>
      <c r="AP676" s="301"/>
      <c r="AQ676" s="301"/>
      <c r="AR676" s="301"/>
      <c r="AS676" s="301"/>
      <c r="AT676" s="301"/>
      <c r="AU676" s="301"/>
      <c r="AV676" s="301"/>
      <c r="AW676" s="301"/>
      <c r="AX676" s="302"/>
      <c r="AY676" s="407"/>
      <c r="AZ676" s="304"/>
      <c r="BA676" s="304"/>
      <c r="BB676" s="408"/>
      <c r="BC676" s="306">
        <f t="shared" si="36"/>
        <v>0</v>
      </c>
      <c r="BD676" s="307"/>
      <c r="BE676" s="307"/>
      <c r="BF676" s="308"/>
      <c r="BG676" s="309"/>
      <c r="BH676" s="310"/>
      <c r="BI676" s="310"/>
      <c r="BJ676" s="311"/>
      <c r="BK676" s="312">
        <f t="shared" si="37"/>
        <v>0</v>
      </c>
      <c r="BL676" s="313"/>
      <c r="BM676" s="313"/>
      <c r="BN676" s="313"/>
      <c r="BO676" s="313"/>
      <c r="BP676" s="314"/>
      <c r="BQ676" s="294"/>
      <c r="BR676" s="295"/>
      <c r="BS676" s="295"/>
      <c r="BT676" s="295"/>
      <c r="BU676" s="295"/>
      <c r="BV676" s="295"/>
      <c r="BW676" s="296"/>
      <c r="BX676" s="294"/>
      <c r="BY676" s="295"/>
      <c r="BZ676" s="295"/>
      <c r="CA676" s="295"/>
      <c r="CB676" s="295"/>
      <c r="CC676" s="296"/>
      <c r="CD676" s="294"/>
      <c r="CE676" s="295"/>
      <c r="CF676" s="295"/>
      <c r="CG676" s="295"/>
      <c r="CH676" s="295"/>
      <c r="CI676" s="296"/>
    </row>
    <row r="677" spans="1:87" ht="18" customHeight="1" x14ac:dyDescent="0.25">
      <c r="A677" s="75"/>
      <c r="B677" s="327"/>
      <c r="C677" s="328"/>
      <c r="D677" s="328"/>
      <c r="E677" s="328"/>
      <c r="F677" s="328"/>
      <c r="G677" s="328"/>
      <c r="H677" s="328"/>
      <c r="I677" s="328"/>
      <c r="J677" s="328"/>
      <c r="K677" s="328"/>
      <c r="L677" s="328"/>
      <c r="M677" s="328"/>
      <c r="N677" s="328"/>
      <c r="O677" s="328"/>
      <c r="P677" s="328"/>
      <c r="Q677" s="328"/>
      <c r="R677" s="328"/>
      <c r="S677" s="328"/>
      <c r="T677" s="328"/>
      <c r="U677" s="328"/>
      <c r="V677" s="328"/>
      <c r="W677" s="328"/>
      <c r="X677" s="328"/>
      <c r="Y677" s="329"/>
      <c r="Z677" s="336"/>
      <c r="AA677" s="337"/>
      <c r="AB677" s="337"/>
      <c r="AC677" s="337"/>
      <c r="AD677" s="338"/>
      <c r="AE677" s="336"/>
      <c r="AF677" s="337"/>
      <c r="AG677" s="337"/>
      <c r="AH677" s="337"/>
      <c r="AI677" s="337"/>
      <c r="AJ677" s="337"/>
      <c r="AK677" s="300"/>
      <c r="AL677" s="301"/>
      <c r="AM677" s="301"/>
      <c r="AN677" s="301"/>
      <c r="AO677" s="301"/>
      <c r="AP677" s="301"/>
      <c r="AQ677" s="301"/>
      <c r="AR677" s="301"/>
      <c r="AS677" s="301"/>
      <c r="AT677" s="301"/>
      <c r="AU677" s="301"/>
      <c r="AV677" s="301"/>
      <c r="AW677" s="301"/>
      <c r="AX677" s="302"/>
      <c r="AY677" s="407"/>
      <c r="AZ677" s="304"/>
      <c r="BA677" s="304"/>
      <c r="BB677" s="408"/>
      <c r="BC677" s="306">
        <f t="shared" si="36"/>
        <v>0</v>
      </c>
      <c r="BD677" s="307"/>
      <c r="BE677" s="307"/>
      <c r="BF677" s="308"/>
      <c r="BG677" s="309"/>
      <c r="BH677" s="310"/>
      <c r="BI677" s="310"/>
      <c r="BJ677" s="311"/>
      <c r="BK677" s="312">
        <f t="shared" si="37"/>
        <v>0</v>
      </c>
      <c r="BL677" s="313"/>
      <c r="BM677" s="313"/>
      <c r="BN677" s="313"/>
      <c r="BO677" s="313"/>
      <c r="BP677" s="314"/>
      <c r="BQ677" s="294"/>
      <c r="BR677" s="295"/>
      <c r="BS677" s="295"/>
      <c r="BT677" s="295"/>
      <c r="BU677" s="295"/>
      <c r="BV677" s="295"/>
      <c r="BW677" s="296"/>
      <c r="BX677" s="294"/>
      <c r="BY677" s="295"/>
      <c r="BZ677" s="295"/>
      <c r="CA677" s="295"/>
      <c r="CB677" s="295"/>
      <c r="CC677" s="296"/>
      <c r="CD677" s="294"/>
      <c r="CE677" s="295"/>
      <c r="CF677" s="295"/>
      <c r="CG677" s="295"/>
      <c r="CH677" s="295"/>
      <c r="CI677" s="296"/>
    </row>
    <row r="678" spans="1:87" ht="18" customHeight="1" x14ac:dyDescent="0.25">
      <c r="A678" s="75"/>
      <c r="B678" s="327"/>
      <c r="C678" s="328"/>
      <c r="D678" s="328"/>
      <c r="E678" s="328"/>
      <c r="F678" s="328"/>
      <c r="G678" s="328"/>
      <c r="H678" s="328"/>
      <c r="I678" s="328"/>
      <c r="J678" s="328"/>
      <c r="K678" s="328"/>
      <c r="L678" s="328"/>
      <c r="M678" s="328"/>
      <c r="N678" s="328"/>
      <c r="O678" s="328"/>
      <c r="P678" s="328"/>
      <c r="Q678" s="328"/>
      <c r="R678" s="328"/>
      <c r="S678" s="328"/>
      <c r="T678" s="328"/>
      <c r="U678" s="328"/>
      <c r="V678" s="328"/>
      <c r="W678" s="328"/>
      <c r="X678" s="328"/>
      <c r="Y678" s="329"/>
      <c r="Z678" s="336"/>
      <c r="AA678" s="337"/>
      <c r="AB678" s="337"/>
      <c r="AC678" s="337"/>
      <c r="AD678" s="338"/>
      <c r="AE678" s="336"/>
      <c r="AF678" s="337"/>
      <c r="AG678" s="337"/>
      <c r="AH678" s="337"/>
      <c r="AI678" s="337"/>
      <c r="AJ678" s="337"/>
      <c r="AK678" s="300"/>
      <c r="AL678" s="301"/>
      <c r="AM678" s="301"/>
      <c r="AN678" s="301"/>
      <c r="AO678" s="301"/>
      <c r="AP678" s="301"/>
      <c r="AQ678" s="301"/>
      <c r="AR678" s="301"/>
      <c r="AS678" s="301"/>
      <c r="AT678" s="301"/>
      <c r="AU678" s="301"/>
      <c r="AV678" s="301"/>
      <c r="AW678" s="301"/>
      <c r="AX678" s="302"/>
      <c r="AY678" s="407"/>
      <c r="AZ678" s="304"/>
      <c r="BA678" s="304"/>
      <c r="BB678" s="408"/>
      <c r="BC678" s="306">
        <f t="shared" si="36"/>
        <v>0</v>
      </c>
      <c r="BD678" s="307"/>
      <c r="BE678" s="307"/>
      <c r="BF678" s="308"/>
      <c r="BG678" s="309"/>
      <c r="BH678" s="310"/>
      <c r="BI678" s="310"/>
      <c r="BJ678" s="311"/>
      <c r="BK678" s="312">
        <f t="shared" si="37"/>
        <v>0</v>
      </c>
      <c r="BL678" s="313"/>
      <c r="BM678" s="313"/>
      <c r="BN678" s="313"/>
      <c r="BO678" s="313"/>
      <c r="BP678" s="314"/>
      <c r="BQ678" s="294"/>
      <c r="BR678" s="295"/>
      <c r="BS678" s="295"/>
      <c r="BT678" s="295"/>
      <c r="BU678" s="295"/>
      <c r="BV678" s="295"/>
      <c r="BW678" s="296"/>
      <c r="BX678" s="294"/>
      <c r="BY678" s="295"/>
      <c r="BZ678" s="295"/>
      <c r="CA678" s="295"/>
      <c r="CB678" s="295"/>
      <c r="CC678" s="296"/>
      <c r="CD678" s="294"/>
      <c r="CE678" s="295"/>
      <c r="CF678" s="295"/>
      <c r="CG678" s="295"/>
      <c r="CH678" s="295"/>
      <c r="CI678" s="296"/>
    </row>
    <row r="679" spans="1:87" ht="18" customHeight="1" x14ac:dyDescent="0.25">
      <c r="A679" s="75"/>
      <c r="B679" s="327"/>
      <c r="C679" s="328"/>
      <c r="D679" s="328"/>
      <c r="E679" s="328"/>
      <c r="F679" s="328"/>
      <c r="G679" s="328"/>
      <c r="H679" s="328"/>
      <c r="I679" s="328"/>
      <c r="J679" s="328"/>
      <c r="K679" s="328"/>
      <c r="L679" s="328"/>
      <c r="M679" s="328"/>
      <c r="N679" s="328"/>
      <c r="O679" s="328"/>
      <c r="P679" s="328"/>
      <c r="Q679" s="328"/>
      <c r="R679" s="328"/>
      <c r="S679" s="328"/>
      <c r="T679" s="328"/>
      <c r="U679" s="328"/>
      <c r="V679" s="328"/>
      <c r="W679" s="328"/>
      <c r="X679" s="328"/>
      <c r="Y679" s="329"/>
      <c r="Z679" s="336"/>
      <c r="AA679" s="337"/>
      <c r="AB679" s="337"/>
      <c r="AC679" s="337"/>
      <c r="AD679" s="338"/>
      <c r="AE679" s="336"/>
      <c r="AF679" s="337"/>
      <c r="AG679" s="337"/>
      <c r="AH679" s="337"/>
      <c r="AI679" s="337"/>
      <c r="AJ679" s="337"/>
      <c r="AK679" s="300"/>
      <c r="AL679" s="301"/>
      <c r="AM679" s="301"/>
      <c r="AN679" s="301"/>
      <c r="AO679" s="301"/>
      <c r="AP679" s="301"/>
      <c r="AQ679" s="301"/>
      <c r="AR679" s="301"/>
      <c r="AS679" s="301"/>
      <c r="AT679" s="301"/>
      <c r="AU679" s="301"/>
      <c r="AV679" s="301"/>
      <c r="AW679" s="301"/>
      <c r="AX679" s="302"/>
      <c r="AY679" s="407"/>
      <c r="AZ679" s="304"/>
      <c r="BA679" s="304"/>
      <c r="BB679" s="408"/>
      <c r="BC679" s="306">
        <f t="shared" si="36"/>
        <v>0</v>
      </c>
      <c r="BD679" s="307"/>
      <c r="BE679" s="307"/>
      <c r="BF679" s="308"/>
      <c r="BG679" s="309"/>
      <c r="BH679" s="310"/>
      <c r="BI679" s="310"/>
      <c r="BJ679" s="311"/>
      <c r="BK679" s="312">
        <f t="shared" si="37"/>
        <v>0</v>
      </c>
      <c r="BL679" s="313"/>
      <c r="BM679" s="313"/>
      <c r="BN679" s="313"/>
      <c r="BO679" s="313"/>
      <c r="BP679" s="314"/>
      <c r="BQ679" s="294"/>
      <c r="BR679" s="295"/>
      <c r="BS679" s="295"/>
      <c r="BT679" s="295"/>
      <c r="BU679" s="295"/>
      <c r="BV679" s="295"/>
      <c r="BW679" s="296"/>
      <c r="BX679" s="294"/>
      <c r="BY679" s="295"/>
      <c r="BZ679" s="295"/>
      <c r="CA679" s="295"/>
      <c r="CB679" s="295"/>
      <c r="CC679" s="296"/>
      <c r="CD679" s="294"/>
      <c r="CE679" s="295"/>
      <c r="CF679" s="295"/>
      <c r="CG679" s="295"/>
      <c r="CH679" s="295"/>
      <c r="CI679" s="296"/>
    </row>
    <row r="680" spans="1:87" ht="18" customHeight="1" x14ac:dyDescent="0.25">
      <c r="A680" s="75"/>
      <c r="B680" s="327"/>
      <c r="C680" s="328"/>
      <c r="D680" s="328"/>
      <c r="E680" s="328"/>
      <c r="F680" s="328"/>
      <c r="G680" s="328"/>
      <c r="H680" s="328"/>
      <c r="I680" s="328"/>
      <c r="J680" s="328"/>
      <c r="K680" s="328"/>
      <c r="L680" s="328"/>
      <c r="M680" s="328"/>
      <c r="N680" s="328"/>
      <c r="O680" s="328"/>
      <c r="P680" s="328"/>
      <c r="Q680" s="328"/>
      <c r="R680" s="328"/>
      <c r="S680" s="328"/>
      <c r="T680" s="328"/>
      <c r="U680" s="328"/>
      <c r="V680" s="328"/>
      <c r="W680" s="328"/>
      <c r="X680" s="328"/>
      <c r="Y680" s="329"/>
      <c r="Z680" s="336"/>
      <c r="AA680" s="337"/>
      <c r="AB680" s="337"/>
      <c r="AC680" s="337"/>
      <c r="AD680" s="338"/>
      <c r="AE680" s="336"/>
      <c r="AF680" s="337"/>
      <c r="AG680" s="337"/>
      <c r="AH680" s="337"/>
      <c r="AI680" s="337"/>
      <c r="AJ680" s="337"/>
      <c r="AK680" s="300"/>
      <c r="AL680" s="301"/>
      <c r="AM680" s="301"/>
      <c r="AN680" s="301"/>
      <c r="AO680" s="301"/>
      <c r="AP680" s="301"/>
      <c r="AQ680" s="301"/>
      <c r="AR680" s="301"/>
      <c r="AS680" s="301"/>
      <c r="AT680" s="301"/>
      <c r="AU680" s="301"/>
      <c r="AV680" s="301"/>
      <c r="AW680" s="301"/>
      <c r="AX680" s="302"/>
      <c r="AY680" s="407"/>
      <c r="AZ680" s="304"/>
      <c r="BA680" s="304"/>
      <c r="BB680" s="408"/>
      <c r="BC680" s="306">
        <f t="shared" si="36"/>
        <v>0</v>
      </c>
      <c r="BD680" s="307"/>
      <c r="BE680" s="307"/>
      <c r="BF680" s="308"/>
      <c r="BG680" s="309"/>
      <c r="BH680" s="310"/>
      <c r="BI680" s="310"/>
      <c r="BJ680" s="311"/>
      <c r="BK680" s="312">
        <f t="shared" si="37"/>
        <v>0</v>
      </c>
      <c r="BL680" s="313"/>
      <c r="BM680" s="313"/>
      <c r="BN680" s="313"/>
      <c r="BO680" s="313"/>
      <c r="BP680" s="314"/>
      <c r="BQ680" s="294"/>
      <c r="BR680" s="295"/>
      <c r="BS680" s="295"/>
      <c r="BT680" s="295"/>
      <c r="BU680" s="295"/>
      <c r="BV680" s="295"/>
      <c r="BW680" s="296"/>
      <c r="BX680" s="294"/>
      <c r="BY680" s="295"/>
      <c r="BZ680" s="295"/>
      <c r="CA680" s="295"/>
      <c r="CB680" s="295"/>
      <c r="CC680" s="296"/>
      <c r="CD680" s="294"/>
      <c r="CE680" s="295"/>
      <c r="CF680" s="295"/>
      <c r="CG680" s="295"/>
      <c r="CH680" s="295"/>
      <c r="CI680" s="296"/>
    </row>
    <row r="681" spans="1:87" ht="18" customHeight="1" x14ac:dyDescent="0.25">
      <c r="A681" s="75"/>
      <c r="B681" s="327"/>
      <c r="C681" s="328"/>
      <c r="D681" s="328"/>
      <c r="E681" s="328"/>
      <c r="F681" s="328"/>
      <c r="G681" s="328"/>
      <c r="H681" s="328"/>
      <c r="I681" s="328"/>
      <c r="J681" s="328"/>
      <c r="K681" s="328"/>
      <c r="L681" s="328"/>
      <c r="M681" s="328"/>
      <c r="N681" s="328"/>
      <c r="O681" s="328"/>
      <c r="P681" s="328"/>
      <c r="Q681" s="328"/>
      <c r="R681" s="328"/>
      <c r="S681" s="328"/>
      <c r="T681" s="328"/>
      <c r="U681" s="328"/>
      <c r="V681" s="328"/>
      <c r="W681" s="328"/>
      <c r="X681" s="328"/>
      <c r="Y681" s="329"/>
      <c r="Z681" s="336"/>
      <c r="AA681" s="337"/>
      <c r="AB681" s="337"/>
      <c r="AC681" s="337"/>
      <c r="AD681" s="338"/>
      <c r="AE681" s="336"/>
      <c r="AF681" s="337"/>
      <c r="AG681" s="337"/>
      <c r="AH681" s="337"/>
      <c r="AI681" s="337"/>
      <c r="AJ681" s="337"/>
      <c r="AK681" s="300"/>
      <c r="AL681" s="301"/>
      <c r="AM681" s="301"/>
      <c r="AN681" s="301"/>
      <c r="AO681" s="301"/>
      <c r="AP681" s="301"/>
      <c r="AQ681" s="301"/>
      <c r="AR681" s="301"/>
      <c r="AS681" s="301"/>
      <c r="AT681" s="301"/>
      <c r="AU681" s="301"/>
      <c r="AV681" s="301"/>
      <c r="AW681" s="301"/>
      <c r="AX681" s="302"/>
      <c r="AY681" s="407"/>
      <c r="AZ681" s="304"/>
      <c r="BA681" s="304"/>
      <c r="BB681" s="408"/>
      <c r="BC681" s="306">
        <f t="shared" si="36"/>
        <v>0</v>
      </c>
      <c r="BD681" s="307"/>
      <c r="BE681" s="307"/>
      <c r="BF681" s="308"/>
      <c r="BG681" s="309"/>
      <c r="BH681" s="310"/>
      <c r="BI681" s="310"/>
      <c r="BJ681" s="311"/>
      <c r="BK681" s="312">
        <f t="shared" si="37"/>
        <v>0</v>
      </c>
      <c r="BL681" s="313"/>
      <c r="BM681" s="313"/>
      <c r="BN681" s="313"/>
      <c r="BO681" s="313"/>
      <c r="BP681" s="314"/>
      <c r="BQ681" s="294"/>
      <c r="BR681" s="295"/>
      <c r="BS681" s="295"/>
      <c r="BT681" s="295"/>
      <c r="BU681" s="295"/>
      <c r="BV681" s="295"/>
      <c r="BW681" s="296"/>
      <c r="BX681" s="294"/>
      <c r="BY681" s="295"/>
      <c r="BZ681" s="295"/>
      <c r="CA681" s="295"/>
      <c r="CB681" s="295"/>
      <c r="CC681" s="296"/>
      <c r="CD681" s="294"/>
      <c r="CE681" s="295"/>
      <c r="CF681" s="295"/>
      <c r="CG681" s="295"/>
      <c r="CH681" s="295"/>
      <c r="CI681" s="296"/>
    </row>
    <row r="682" spans="1:87" ht="18" customHeight="1" x14ac:dyDescent="0.25">
      <c r="A682" s="75"/>
      <c r="B682" s="327"/>
      <c r="C682" s="328"/>
      <c r="D682" s="328"/>
      <c r="E682" s="328"/>
      <c r="F682" s="328"/>
      <c r="G682" s="328"/>
      <c r="H682" s="328"/>
      <c r="I682" s="328"/>
      <c r="J682" s="328"/>
      <c r="K682" s="328"/>
      <c r="L682" s="328"/>
      <c r="M682" s="328"/>
      <c r="N682" s="328"/>
      <c r="O682" s="328"/>
      <c r="P682" s="328"/>
      <c r="Q682" s="328"/>
      <c r="R682" s="328"/>
      <c r="S682" s="328"/>
      <c r="T682" s="328"/>
      <c r="U682" s="328"/>
      <c r="V682" s="328"/>
      <c r="W682" s="328"/>
      <c r="X682" s="328"/>
      <c r="Y682" s="329"/>
      <c r="Z682" s="336"/>
      <c r="AA682" s="337"/>
      <c r="AB682" s="337"/>
      <c r="AC682" s="337"/>
      <c r="AD682" s="338"/>
      <c r="AE682" s="336"/>
      <c r="AF682" s="337"/>
      <c r="AG682" s="337"/>
      <c r="AH682" s="337"/>
      <c r="AI682" s="337"/>
      <c r="AJ682" s="337"/>
      <c r="AK682" s="300"/>
      <c r="AL682" s="301"/>
      <c r="AM682" s="301"/>
      <c r="AN682" s="301"/>
      <c r="AO682" s="301"/>
      <c r="AP682" s="301"/>
      <c r="AQ682" s="301"/>
      <c r="AR682" s="301"/>
      <c r="AS682" s="301"/>
      <c r="AT682" s="301"/>
      <c r="AU682" s="301"/>
      <c r="AV682" s="301"/>
      <c r="AW682" s="301"/>
      <c r="AX682" s="302"/>
      <c r="AY682" s="407"/>
      <c r="AZ682" s="304"/>
      <c r="BA682" s="304"/>
      <c r="BB682" s="408"/>
      <c r="BC682" s="306">
        <f t="shared" si="36"/>
        <v>0</v>
      </c>
      <c r="BD682" s="307"/>
      <c r="BE682" s="307"/>
      <c r="BF682" s="308"/>
      <c r="BG682" s="309"/>
      <c r="BH682" s="310"/>
      <c r="BI682" s="310"/>
      <c r="BJ682" s="311"/>
      <c r="BK682" s="312">
        <f t="shared" si="37"/>
        <v>0</v>
      </c>
      <c r="BL682" s="313"/>
      <c r="BM682" s="313"/>
      <c r="BN682" s="313"/>
      <c r="BO682" s="313"/>
      <c r="BP682" s="314"/>
      <c r="BQ682" s="294"/>
      <c r="BR682" s="295"/>
      <c r="BS682" s="295"/>
      <c r="BT682" s="295"/>
      <c r="BU682" s="295"/>
      <c r="BV682" s="295"/>
      <c r="BW682" s="296"/>
      <c r="BX682" s="294"/>
      <c r="BY682" s="295"/>
      <c r="BZ682" s="295"/>
      <c r="CA682" s="295"/>
      <c r="CB682" s="295"/>
      <c r="CC682" s="296"/>
      <c r="CD682" s="294"/>
      <c r="CE682" s="295"/>
      <c r="CF682" s="295"/>
      <c r="CG682" s="295"/>
      <c r="CH682" s="295"/>
      <c r="CI682" s="296"/>
    </row>
    <row r="683" spans="1:87" ht="18" customHeight="1" x14ac:dyDescent="0.25">
      <c r="A683" s="75"/>
      <c r="B683" s="327"/>
      <c r="C683" s="328"/>
      <c r="D683" s="328"/>
      <c r="E683" s="328"/>
      <c r="F683" s="328"/>
      <c r="G683" s="328"/>
      <c r="H683" s="328"/>
      <c r="I683" s="328"/>
      <c r="J683" s="328"/>
      <c r="K683" s="328"/>
      <c r="L683" s="328"/>
      <c r="M683" s="328"/>
      <c r="N683" s="328"/>
      <c r="O683" s="328"/>
      <c r="P683" s="328"/>
      <c r="Q683" s="328"/>
      <c r="R683" s="328"/>
      <c r="S683" s="328"/>
      <c r="T683" s="328"/>
      <c r="U683" s="328"/>
      <c r="V683" s="328"/>
      <c r="W683" s="328"/>
      <c r="X683" s="328"/>
      <c r="Y683" s="329"/>
      <c r="Z683" s="336"/>
      <c r="AA683" s="337"/>
      <c r="AB683" s="337"/>
      <c r="AC683" s="337"/>
      <c r="AD683" s="338"/>
      <c r="AE683" s="336"/>
      <c r="AF683" s="337"/>
      <c r="AG683" s="337"/>
      <c r="AH683" s="337"/>
      <c r="AI683" s="337"/>
      <c r="AJ683" s="337"/>
      <c r="AK683" s="300"/>
      <c r="AL683" s="301"/>
      <c r="AM683" s="301"/>
      <c r="AN683" s="301"/>
      <c r="AO683" s="301"/>
      <c r="AP683" s="301"/>
      <c r="AQ683" s="301"/>
      <c r="AR683" s="301"/>
      <c r="AS683" s="301"/>
      <c r="AT683" s="301"/>
      <c r="AU683" s="301"/>
      <c r="AV683" s="301"/>
      <c r="AW683" s="301"/>
      <c r="AX683" s="302"/>
      <c r="AY683" s="407"/>
      <c r="AZ683" s="304"/>
      <c r="BA683" s="304"/>
      <c r="BB683" s="408"/>
      <c r="BC683" s="306">
        <f t="shared" si="36"/>
        <v>0</v>
      </c>
      <c r="BD683" s="307"/>
      <c r="BE683" s="307"/>
      <c r="BF683" s="308"/>
      <c r="BG683" s="309"/>
      <c r="BH683" s="310"/>
      <c r="BI683" s="310"/>
      <c r="BJ683" s="311"/>
      <c r="BK683" s="312">
        <f t="shared" si="37"/>
        <v>0</v>
      </c>
      <c r="BL683" s="313"/>
      <c r="BM683" s="313"/>
      <c r="BN683" s="313"/>
      <c r="BO683" s="313"/>
      <c r="BP683" s="314"/>
      <c r="BQ683" s="294"/>
      <c r="BR683" s="295"/>
      <c r="BS683" s="295"/>
      <c r="BT683" s="295"/>
      <c r="BU683" s="295"/>
      <c r="BV683" s="295"/>
      <c r="BW683" s="296"/>
      <c r="BX683" s="294"/>
      <c r="BY683" s="295"/>
      <c r="BZ683" s="295"/>
      <c r="CA683" s="295"/>
      <c r="CB683" s="295"/>
      <c r="CC683" s="296"/>
      <c r="CD683" s="294"/>
      <c r="CE683" s="295"/>
      <c r="CF683" s="295"/>
      <c r="CG683" s="295"/>
      <c r="CH683" s="295"/>
      <c r="CI683" s="296"/>
    </row>
    <row r="684" spans="1:87" ht="18" customHeight="1" x14ac:dyDescent="0.25">
      <c r="A684" s="75"/>
      <c r="B684" s="327"/>
      <c r="C684" s="328"/>
      <c r="D684" s="328"/>
      <c r="E684" s="328"/>
      <c r="F684" s="328"/>
      <c r="G684" s="328"/>
      <c r="H684" s="328"/>
      <c r="I684" s="328"/>
      <c r="J684" s="328"/>
      <c r="K684" s="328"/>
      <c r="L684" s="328"/>
      <c r="M684" s="328"/>
      <c r="N684" s="328"/>
      <c r="O684" s="328"/>
      <c r="P684" s="328"/>
      <c r="Q684" s="328"/>
      <c r="R684" s="328"/>
      <c r="S684" s="328"/>
      <c r="T684" s="328"/>
      <c r="U684" s="328"/>
      <c r="V684" s="328"/>
      <c r="W684" s="328"/>
      <c r="X684" s="328"/>
      <c r="Y684" s="329"/>
      <c r="Z684" s="336"/>
      <c r="AA684" s="337"/>
      <c r="AB684" s="337"/>
      <c r="AC684" s="337"/>
      <c r="AD684" s="338"/>
      <c r="AE684" s="336"/>
      <c r="AF684" s="337"/>
      <c r="AG684" s="337"/>
      <c r="AH684" s="337"/>
      <c r="AI684" s="337"/>
      <c r="AJ684" s="337"/>
      <c r="AK684" s="300"/>
      <c r="AL684" s="301"/>
      <c r="AM684" s="301"/>
      <c r="AN684" s="301"/>
      <c r="AO684" s="301"/>
      <c r="AP684" s="301"/>
      <c r="AQ684" s="301"/>
      <c r="AR684" s="301"/>
      <c r="AS684" s="301"/>
      <c r="AT684" s="301"/>
      <c r="AU684" s="301"/>
      <c r="AV684" s="301"/>
      <c r="AW684" s="301"/>
      <c r="AX684" s="302"/>
      <c r="AY684" s="407"/>
      <c r="AZ684" s="304"/>
      <c r="BA684" s="304"/>
      <c r="BB684" s="408"/>
      <c r="BC684" s="306">
        <f t="shared" si="36"/>
        <v>0</v>
      </c>
      <c r="BD684" s="307"/>
      <c r="BE684" s="307"/>
      <c r="BF684" s="308"/>
      <c r="BG684" s="309"/>
      <c r="BH684" s="310"/>
      <c r="BI684" s="310"/>
      <c r="BJ684" s="311"/>
      <c r="BK684" s="312">
        <f t="shared" si="37"/>
        <v>0</v>
      </c>
      <c r="BL684" s="313"/>
      <c r="BM684" s="313"/>
      <c r="BN684" s="313"/>
      <c r="BO684" s="313"/>
      <c r="BP684" s="314"/>
      <c r="BQ684" s="294"/>
      <c r="BR684" s="295"/>
      <c r="BS684" s="295"/>
      <c r="BT684" s="295"/>
      <c r="BU684" s="295"/>
      <c r="BV684" s="295"/>
      <c r="BW684" s="296"/>
      <c r="BX684" s="294"/>
      <c r="BY684" s="295"/>
      <c r="BZ684" s="295"/>
      <c r="CA684" s="295"/>
      <c r="CB684" s="295"/>
      <c r="CC684" s="296"/>
      <c r="CD684" s="294"/>
      <c r="CE684" s="295"/>
      <c r="CF684" s="295"/>
      <c r="CG684" s="295"/>
      <c r="CH684" s="295"/>
      <c r="CI684" s="296"/>
    </row>
    <row r="685" spans="1:87" ht="18" customHeight="1" x14ac:dyDescent="0.25">
      <c r="A685" s="75"/>
      <c r="B685" s="327"/>
      <c r="C685" s="328"/>
      <c r="D685" s="328"/>
      <c r="E685" s="328"/>
      <c r="F685" s="328"/>
      <c r="G685" s="328"/>
      <c r="H685" s="328"/>
      <c r="I685" s="328"/>
      <c r="J685" s="328"/>
      <c r="K685" s="328"/>
      <c r="L685" s="328"/>
      <c r="M685" s="328"/>
      <c r="N685" s="328"/>
      <c r="O685" s="328"/>
      <c r="P685" s="328"/>
      <c r="Q685" s="328"/>
      <c r="R685" s="328"/>
      <c r="S685" s="328"/>
      <c r="T685" s="328"/>
      <c r="U685" s="328"/>
      <c r="V685" s="328"/>
      <c r="W685" s="328"/>
      <c r="X685" s="328"/>
      <c r="Y685" s="329"/>
      <c r="Z685" s="336"/>
      <c r="AA685" s="337"/>
      <c r="AB685" s="337"/>
      <c r="AC685" s="337"/>
      <c r="AD685" s="338"/>
      <c r="AE685" s="336"/>
      <c r="AF685" s="337"/>
      <c r="AG685" s="337"/>
      <c r="AH685" s="337"/>
      <c r="AI685" s="337"/>
      <c r="AJ685" s="337"/>
      <c r="AK685" s="300"/>
      <c r="AL685" s="301"/>
      <c r="AM685" s="301"/>
      <c r="AN685" s="301"/>
      <c r="AO685" s="301"/>
      <c r="AP685" s="301"/>
      <c r="AQ685" s="301"/>
      <c r="AR685" s="301"/>
      <c r="AS685" s="301"/>
      <c r="AT685" s="301"/>
      <c r="AU685" s="301"/>
      <c r="AV685" s="301"/>
      <c r="AW685" s="301"/>
      <c r="AX685" s="302"/>
      <c r="AY685" s="407"/>
      <c r="AZ685" s="304"/>
      <c r="BA685" s="304"/>
      <c r="BB685" s="408"/>
      <c r="BC685" s="306">
        <f t="shared" si="36"/>
        <v>0</v>
      </c>
      <c r="BD685" s="307"/>
      <c r="BE685" s="307"/>
      <c r="BF685" s="308"/>
      <c r="BG685" s="309"/>
      <c r="BH685" s="310"/>
      <c r="BI685" s="310"/>
      <c r="BJ685" s="311"/>
      <c r="BK685" s="312">
        <f t="shared" si="37"/>
        <v>0</v>
      </c>
      <c r="BL685" s="313"/>
      <c r="BM685" s="313"/>
      <c r="BN685" s="313"/>
      <c r="BO685" s="313"/>
      <c r="BP685" s="314"/>
      <c r="BQ685" s="294"/>
      <c r="BR685" s="295"/>
      <c r="BS685" s="295"/>
      <c r="BT685" s="295"/>
      <c r="BU685" s="295"/>
      <c r="BV685" s="295"/>
      <c r="BW685" s="296"/>
      <c r="BX685" s="294"/>
      <c r="BY685" s="295"/>
      <c r="BZ685" s="295"/>
      <c r="CA685" s="295"/>
      <c r="CB685" s="295"/>
      <c r="CC685" s="296"/>
      <c r="CD685" s="294"/>
      <c r="CE685" s="295"/>
      <c r="CF685" s="295"/>
      <c r="CG685" s="295"/>
      <c r="CH685" s="295"/>
      <c r="CI685" s="296"/>
    </row>
    <row r="686" spans="1:87" ht="18" customHeight="1" x14ac:dyDescent="0.25">
      <c r="A686" s="75"/>
      <c r="B686" s="327"/>
      <c r="C686" s="328"/>
      <c r="D686" s="328"/>
      <c r="E686" s="328"/>
      <c r="F686" s="328"/>
      <c r="G686" s="328"/>
      <c r="H686" s="328"/>
      <c r="I686" s="328"/>
      <c r="J686" s="328"/>
      <c r="K686" s="328"/>
      <c r="L686" s="328"/>
      <c r="M686" s="328"/>
      <c r="N686" s="328"/>
      <c r="O686" s="328"/>
      <c r="P686" s="328"/>
      <c r="Q686" s="328"/>
      <c r="R686" s="328"/>
      <c r="S686" s="328"/>
      <c r="T686" s="328"/>
      <c r="U686" s="328"/>
      <c r="V686" s="328"/>
      <c r="W686" s="328"/>
      <c r="X686" s="328"/>
      <c r="Y686" s="329"/>
      <c r="Z686" s="336"/>
      <c r="AA686" s="337"/>
      <c r="AB686" s="337"/>
      <c r="AC686" s="337"/>
      <c r="AD686" s="338"/>
      <c r="AE686" s="336"/>
      <c r="AF686" s="337"/>
      <c r="AG686" s="337"/>
      <c r="AH686" s="337"/>
      <c r="AI686" s="337"/>
      <c r="AJ686" s="337"/>
      <c r="AK686" s="300"/>
      <c r="AL686" s="301"/>
      <c r="AM686" s="301"/>
      <c r="AN686" s="301"/>
      <c r="AO686" s="301"/>
      <c r="AP686" s="301"/>
      <c r="AQ686" s="301"/>
      <c r="AR686" s="301"/>
      <c r="AS686" s="301"/>
      <c r="AT686" s="301"/>
      <c r="AU686" s="301"/>
      <c r="AV686" s="301"/>
      <c r="AW686" s="301"/>
      <c r="AX686" s="302"/>
      <c r="AY686" s="407"/>
      <c r="AZ686" s="304"/>
      <c r="BA686" s="304"/>
      <c r="BB686" s="408"/>
      <c r="BC686" s="306">
        <f t="shared" si="36"/>
        <v>0</v>
      </c>
      <c r="BD686" s="307"/>
      <c r="BE686" s="307"/>
      <c r="BF686" s="308"/>
      <c r="BG686" s="309"/>
      <c r="BH686" s="310"/>
      <c r="BI686" s="310"/>
      <c r="BJ686" s="311"/>
      <c r="BK686" s="312">
        <f t="shared" si="37"/>
        <v>0</v>
      </c>
      <c r="BL686" s="313"/>
      <c r="BM686" s="313"/>
      <c r="BN686" s="313"/>
      <c r="BO686" s="313"/>
      <c r="BP686" s="314"/>
      <c r="BQ686" s="294"/>
      <c r="BR686" s="295"/>
      <c r="BS686" s="295"/>
      <c r="BT686" s="295"/>
      <c r="BU686" s="295"/>
      <c r="BV686" s="295"/>
      <c r="BW686" s="296"/>
      <c r="BX686" s="294"/>
      <c r="BY686" s="295"/>
      <c r="BZ686" s="295"/>
      <c r="CA686" s="295"/>
      <c r="CB686" s="295"/>
      <c r="CC686" s="296"/>
      <c r="CD686" s="294"/>
      <c r="CE686" s="295"/>
      <c r="CF686" s="295"/>
      <c r="CG686" s="295"/>
      <c r="CH686" s="295"/>
      <c r="CI686" s="296"/>
    </row>
    <row r="687" spans="1:87" ht="18" customHeight="1" x14ac:dyDescent="0.25">
      <c r="A687" s="75"/>
      <c r="B687" s="327"/>
      <c r="C687" s="328"/>
      <c r="D687" s="328"/>
      <c r="E687" s="328"/>
      <c r="F687" s="328"/>
      <c r="G687" s="328"/>
      <c r="H687" s="328"/>
      <c r="I687" s="328"/>
      <c r="J687" s="328"/>
      <c r="K687" s="328"/>
      <c r="L687" s="328"/>
      <c r="M687" s="328"/>
      <c r="N687" s="328"/>
      <c r="O687" s="328"/>
      <c r="P687" s="328"/>
      <c r="Q687" s="328"/>
      <c r="R687" s="328"/>
      <c r="S687" s="328"/>
      <c r="T687" s="328"/>
      <c r="U687" s="328"/>
      <c r="V687" s="328"/>
      <c r="W687" s="328"/>
      <c r="X687" s="328"/>
      <c r="Y687" s="329"/>
      <c r="Z687" s="336"/>
      <c r="AA687" s="337"/>
      <c r="AB687" s="337"/>
      <c r="AC687" s="337"/>
      <c r="AD687" s="338"/>
      <c r="AE687" s="336"/>
      <c r="AF687" s="337"/>
      <c r="AG687" s="337"/>
      <c r="AH687" s="337"/>
      <c r="AI687" s="337"/>
      <c r="AJ687" s="337"/>
      <c r="AK687" s="300"/>
      <c r="AL687" s="301"/>
      <c r="AM687" s="301"/>
      <c r="AN687" s="301"/>
      <c r="AO687" s="301"/>
      <c r="AP687" s="301"/>
      <c r="AQ687" s="301"/>
      <c r="AR687" s="301"/>
      <c r="AS687" s="301"/>
      <c r="AT687" s="301"/>
      <c r="AU687" s="301"/>
      <c r="AV687" s="301"/>
      <c r="AW687" s="301"/>
      <c r="AX687" s="302"/>
      <c r="AY687" s="407"/>
      <c r="AZ687" s="304"/>
      <c r="BA687" s="304"/>
      <c r="BB687" s="408"/>
      <c r="BC687" s="306">
        <f t="shared" si="36"/>
        <v>0</v>
      </c>
      <c r="BD687" s="307"/>
      <c r="BE687" s="307"/>
      <c r="BF687" s="308"/>
      <c r="BG687" s="309"/>
      <c r="BH687" s="310"/>
      <c r="BI687" s="310"/>
      <c r="BJ687" s="311"/>
      <c r="BK687" s="312">
        <f t="shared" si="37"/>
        <v>0</v>
      </c>
      <c r="BL687" s="313"/>
      <c r="BM687" s="313"/>
      <c r="BN687" s="313"/>
      <c r="BO687" s="313"/>
      <c r="BP687" s="314"/>
      <c r="BQ687" s="294"/>
      <c r="BR687" s="295"/>
      <c r="BS687" s="295"/>
      <c r="BT687" s="295"/>
      <c r="BU687" s="295"/>
      <c r="BV687" s="295"/>
      <c r="BW687" s="296"/>
      <c r="BX687" s="294"/>
      <c r="BY687" s="295"/>
      <c r="BZ687" s="295"/>
      <c r="CA687" s="295"/>
      <c r="CB687" s="295"/>
      <c r="CC687" s="296"/>
      <c r="CD687" s="294"/>
      <c r="CE687" s="295"/>
      <c r="CF687" s="295"/>
      <c r="CG687" s="295"/>
      <c r="CH687" s="295"/>
      <c r="CI687" s="296"/>
    </row>
    <row r="688" spans="1:87" ht="18" customHeight="1" x14ac:dyDescent="0.25">
      <c r="A688" s="75"/>
      <c r="B688" s="327"/>
      <c r="C688" s="328"/>
      <c r="D688" s="328"/>
      <c r="E688" s="328"/>
      <c r="F688" s="328"/>
      <c r="G688" s="328"/>
      <c r="H688" s="328"/>
      <c r="I688" s="328"/>
      <c r="J688" s="328"/>
      <c r="K688" s="328"/>
      <c r="L688" s="328"/>
      <c r="M688" s="328"/>
      <c r="N688" s="328"/>
      <c r="O688" s="328"/>
      <c r="P688" s="328"/>
      <c r="Q688" s="328"/>
      <c r="R688" s="328"/>
      <c r="S688" s="328"/>
      <c r="T688" s="328"/>
      <c r="U688" s="328"/>
      <c r="V688" s="328"/>
      <c r="W688" s="328"/>
      <c r="X688" s="328"/>
      <c r="Y688" s="329"/>
      <c r="Z688" s="336"/>
      <c r="AA688" s="337"/>
      <c r="AB688" s="337"/>
      <c r="AC688" s="337"/>
      <c r="AD688" s="338"/>
      <c r="AE688" s="336"/>
      <c r="AF688" s="337"/>
      <c r="AG688" s="337"/>
      <c r="AH688" s="337"/>
      <c r="AI688" s="337"/>
      <c r="AJ688" s="337"/>
      <c r="AK688" s="300"/>
      <c r="AL688" s="301"/>
      <c r="AM688" s="301"/>
      <c r="AN688" s="301"/>
      <c r="AO688" s="301"/>
      <c r="AP688" s="301"/>
      <c r="AQ688" s="301"/>
      <c r="AR688" s="301"/>
      <c r="AS688" s="301"/>
      <c r="AT688" s="301"/>
      <c r="AU688" s="301"/>
      <c r="AV688" s="301"/>
      <c r="AW688" s="301"/>
      <c r="AX688" s="302"/>
      <c r="AY688" s="407"/>
      <c r="AZ688" s="304"/>
      <c r="BA688" s="304"/>
      <c r="BB688" s="408"/>
      <c r="BC688" s="306">
        <f t="shared" si="36"/>
        <v>0</v>
      </c>
      <c r="BD688" s="307"/>
      <c r="BE688" s="307"/>
      <c r="BF688" s="308"/>
      <c r="BG688" s="309"/>
      <c r="BH688" s="310"/>
      <c r="BI688" s="310"/>
      <c r="BJ688" s="311"/>
      <c r="BK688" s="312">
        <f t="shared" si="37"/>
        <v>0</v>
      </c>
      <c r="BL688" s="313"/>
      <c r="BM688" s="313"/>
      <c r="BN688" s="313"/>
      <c r="BO688" s="313"/>
      <c r="BP688" s="314"/>
      <c r="BQ688" s="294"/>
      <c r="BR688" s="295"/>
      <c r="BS688" s="295"/>
      <c r="BT688" s="295"/>
      <c r="BU688" s="295"/>
      <c r="BV688" s="295"/>
      <c r="BW688" s="296"/>
      <c r="BX688" s="294"/>
      <c r="BY688" s="295"/>
      <c r="BZ688" s="295"/>
      <c r="CA688" s="295"/>
      <c r="CB688" s="295"/>
      <c r="CC688" s="296"/>
      <c r="CD688" s="294"/>
      <c r="CE688" s="295"/>
      <c r="CF688" s="295"/>
      <c r="CG688" s="295"/>
      <c r="CH688" s="295"/>
      <c r="CI688" s="296"/>
    </row>
    <row r="689" spans="1:87" ht="18" customHeight="1" x14ac:dyDescent="0.25">
      <c r="A689" s="75"/>
      <c r="B689" s="327"/>
      <c r="C689" s="328"/>
      <c r="D689" s="328"/>
      <c r="E689" s="328"/>
      <c r="F689" s="328"/>
      <c r="G689" s="328"/>
      <c r="H689" s="328"/>
      <c r="I689" s="328"/>
      <c r="J689" s="328"/>
      <c r="K689" s="328"/>
      <c r="L689" s="328"/>
      <c r="M689" s="328"/>
      <c r="N689" s="328"/>
      <c r="O689" s="328"/>
      <c r="P689" s="328"/>
      <c r="Q689" s="328"/>
      <c r="R689" s="328"/>
      <c r="S689" s="328"/>
      <c r="T689" s="328"/>
      <c r="U689" s="328"/>
      <c r="V689" s="328"/>
      <c r="W689" s="328"/>
      <c r="X689" s="328"/>
      <c r="Y689" s="329"/>
      <c r="Z689" s="336"/>
      <c r="AA689" s="337"/>
      <c r="AB689" s="337"/>
      <c r="AC689" s="337"/>
      <c r="AD689" s="338"/>
      <c r="AE689" s="336"/>
      <c r="AF689" s="337"/>
      <c r="AG689" s="337"/>
      <c r="AH689" s="337"/>
      <c r="AI689" s="337"/>
      <c r="AJ689" s="337"/>
      <c r="AK689" s="300"/>
      <c r="AL689" s="301"/>
      <c r="AM689" s="301"/>
      <c r="AN689" s="301"/>
      <c r="AO689" s="301"/>
      <c r="AP689" s="301"/>
      <c r="AQ689" s="301"/>
      <c r="AR689" s="301"/>
      <c r="AS689" s="301"/>
      <c r="AT689" s="301"/>
      <c r="AU689" s="301"/>
      <c r="AV689" s="301"/>
      <c r="AW689" s="301"/>
      <c r="AX689" s="302"/>
      <c r="AY689" s="407"/>
      <c r="AZ689" s="304"/>
      <c r="BA689" s="304"/>
      <c r="BB689" s="408"/>
      <c r="BC689" s="306">
        <f t="shared" si="36"/>
        <v>0</v>
      </c>
      <c r="BD689" s="307"/>
      <c r="BE689" s="307"/>
      <c r="BF689" s="308"/>
      <c r="BG689" s="309"/>
      <c r="BH689" s="310"/>
      <c r="BI689" s="310"/>
      <c r="BJ689" s="311"/>
      <c r="BK689" s="312">
        <f t="shared" si="37"/>
        <v>0</v>
      </c>
      <c r="BL689" s="313"/>
      <c r="BM689" s="313"/>
      <c r="BN689" s="313"/>
      <c r="BO689" s="313"/>
      <c r="BP689" s="314"/>
      <c r="BQ689" s="294"/>
      <c r="BR689" s="295"/>
      <c r="BS689" s="295"/>
      <c r="BT689" s="295"/>
      <c r="BU689" s="295"/>
      <c r="BV689" s="295"/>
      <c r="BW689" s="296"/>
      <c r="BX689" s="294"/>
      <c r="BY689" s="295"/>
      <c r="BZ689" s="295"/>
      <c r="CA689" s="295"/>
      <c r="CB689" s="295"/>
      <c r="CC689" s="296"/>
      <c r="CD689" s="294"/>
      <c r="CE689" s="295"/>
      <c r="CF689" s="295"/>
      <c r="CG689" s="295"/>
      <c r="CH689" s="295"/>
      <c r="CI689" s="296"/>
    </row>
    <row r="690" spans="1:87" ht="18" customHeight="1" x14ac:dyDescent="0.25">
      <c r="A690" s="75"/>
      <c r="B690" s="327"/>
      <c r="C690" s="328"/>
      <c r="D690" s="328"/>
      <c r="E690" s="328"/>
      <c r="F690" s="328"/>
      <c r="G690" s="328"/>
      <c r="H690" s="328"/>
      <c r="I690" s="328"/>
      <c r="J690" s="328"/>
      <c r="K690" s="328"/>
      <c r="L690" s="328"/>
      <c r="M690" s="328"/>
      <c r="N690" s="328"/>
      <c r="O690" s="328"/>
      <c r="P690" s="328"/>
      <c r="Q690" s="328"/>
      <c r="R690" s="328"/>
      <c r="S690" s="328"/>
      <c r="T690" s="328"/>
      <c r="U690" s="328"/>
      <c r="V690" s="328"/>
      <c r="W690" s="328"/>
      <c r="X690" s="328"/>
      <c r="Y690" s="329"/>
      <c r="Z690" s="336"/>
      <c r="AA690" s="337"/>
      <c r="AB690" s="337"/>
      <c r="AC690" s="337"/>
      <c r="AD690" s="338"/>
      <c r="AE690" s="336"/>
      <c r="AF690" s="337"/>
      <c r="AG690" s="337"/>
      <c r="AH690" s="337"/>
      <c r="AI690" s="337"/>
      <c r="AJ690" s="337"/>
      <c r="AK690" s="300"/>
      <c r="AL690" s="301"/>
      <c r="AM690" s="301"/>
      <c r="AN690" s="301"/>
      <c r="AO690" s="301"/>
      <c r="AP690" s="301"/>
      <c r="AQ690" s="301"/>
      <c r="AR690" s="301"/>
      <c r="AS690" s="301"/>
      <c r="AT690" s="301"/>
      <c r="AU690" s="301"/>
      <c r="AV690" s="301"/>
      <c r="AW690" s="301"/>
      <c r="AX690" s="302"/>
      <c r="AY690" s="407"/>
      <c r="AZ690" s="304"/>
      <c r="BA690" s="304"/>
      <c r="BB690" s="408"/>
      <c r="BC690" s="306">
        <f t="shared" si="36"/>
        <v>0</v>
      </c>
      <c r="BD690" s="307"/>
      <c r="BE690" s="307"/>
      <c r="BF690" s="308"/>
      <c r="BG690" s="309"/>
      <c r="BH690" s="310"/>
      <c r="BI690" s="310"/>
      <c r="BJ690" s="311"/>
      <c r="BK690" s="312">
        <f t="shared" si="37"/>
        <v>0</v>
      </c>
      <c r="BL690" s="313"/>
      <c r="BM690" s="313"/>
      <c r="BN690" s="313"/>
      <c r="BO690" s="313"/>
      <c r="BP690" s="314"/>
      <c r="BQ690" s="294"/>
      <c r="BR690" s="295"/>
      <c r="BS690" s="295"/>
      <c r="BT690" s="295"/>
      <c r="BU690" s="295"/>
      <c r="BV690" s="295"/>
      <c r="BW690" s="296"/>
      <c r="BX690" s="294"/>
      <c r="BY690" s="295"/>
      <c r="BZ690" s="295"/>
      <c r="CA690" s="295"/>
      <c r="CB690" s="295"/>
      <c r="CC690" s="296"/>
      <c r="CD690" s="294"/>
      <c r="CE690" s="295"/>
      <c r="CF690" s="295"/>
      <c r="CG690" s="295"/>
      <c r="CH690" s="295"/>
      <c r="CI690" s="296"/>
    </row>
    <row r="691" spans="1:87" ht="18" customHeight="1" x14ac:dyDescent="0.25">
      <c r="A691" s="75"/>
      <c r="B691" s="327"/>
      <c r="C691" s="328"/>
      <c r="D691" s="328"/>
      <c r="E691" s="328"/>
      <c r="F691" s="328"/>
      <c r="G691" s="328"/>
      <c r="H691" s="328"/>
      <c r="I691" s="328"/>
      <c r="J691" s="328"/>
      <c r="K691" s="328"/>
      <c r="L691" s="328"/>
      <c r="M691" s="328"/>
      <c r="N691" s="328"/>
      <c r="O691" s="328"/>
      <c r="P691" s="328"/>
      <c r="Q691" s="328"/>
      <c r="R691" s="328"/>
      <c r="S691" s="328"/>
      <c r="T691" s="328"/>
      <c r="U691" s="328"/>
      <c r="V691" s="328"/>
      <c r="W691" s="328"/>
      <c r="X691" s="328"/>
      <c r="Y691" s="329"/>
      <c r="Z691" s="336"/>
      <c r="AA691" s="337"/>
      <c r="AB691" s="337"/>
      <c r="AC691" s="337"/>
      <c r="AD691" s="338"/>
      <c r="AE691" s="336"/>
      <c r="AF691" s="337"/>
      <c r="AG691" s="337"/>
      <c r="AH691" s="337"/>
      <c r="AI691" s="337"/>
      <c r="AJ691" s="337"/>
      <c r="AK691" s="300"/>
      <c r="AL691" s="301"/>
      <c r="AM691" s="301"/>
      <c r="AN691" s="301"/>
      <c r="AO691" s="301"/>
      <c r="AP691" s="301"/>
      <c r="AQ691" s="301"/>
      <c r="AR691" s="301"/>
      <c r="AS691" s="301"/>
      <c r="AT691" s="301"/>
      <c r="AU691" s="301"/>
      <c r="AV691" s="301"/>
      <c r="AW691" s="301"/>
      <c r="AX691" s="302"/>
      <c r="AY691" s="407"/>
      <c r="AZ691" s="304"/>
      <c r="BA691" s="304"/>
      <c r="BB691" s="408"/>
      <c r="BC691" s="306">
        <f t="shared" si="36"/>
        <v>0</v>
      </c>
      <c r="BD691" s="307"/>
      <c r="BE691" s="307"/>
      <c r="BF691" s="308"/>
      <c r="BG691" s="309"/>
      <c r="BH691" s="310"/>
      <c r="BI691" s="310"/>
      <c r="BJ691" s="311"/>
      <c r="BK691" s="312">
        <f t="shared" si="37"/>
        <v>0</v>
      </c>
      <c r="BL691" s="313"/>
      <c r="BM691" s="313"/>
      <c r="BN691" s="313"/>
      <c r="BO691" s="313"/>
      <c r="BP691" s="314"/>
      <c r="BQ691" s="294"/>
      <c r="BR691" s="295"/>
      <c r="BS691" s="295"/>
      <c r="BT691" s="295"/>
      <c r="BU691" s="295"/>
      <c r="BV691" s="295"/>
      <c r="BW691" s="296"/>
      <c r="BX691" s="294"/>
      <c r="BY691" s="295"/>
      <c r="BZ691" s="295"/>
      <c r="CA691" s="295"/>
      <c r="CB691" s="295"/>
      <c r="CC691" s="296"/>
      <c r="CD691" s="294"/>
      <c r="CE691" s="295"/>
      <c r="CF691" s="295"/>
      <c r="CG691" s="295"/>
      <c r="CH691" s="295"/>
      <c r="CI691" s="296"/>
    </row>
    <row r="692" spans="1:87" ht="18" customHeight="1" x14ac:dyDescent="0.25">
      <c r="A692" s="75"/>
      <c r="B692" s="327"/>
      <c r="C692" s="328"/>
      <c r="D692" s="328"/>
      <c r="E692" s="328"/>
      <c r="F692" s="328"/>
      <c r="G692" s="328"/>
      <c r="H692" s="328"/>
      <c r="I692" s="328"/>
      <c r="J692" s="328"/>
      <c r="K692" s="328"/>
      <c r="L692" s="328"/>
      <c r="M692" s="328"/>
      <c r="N692" s="328"/>
      <c r="O692" s="328"/>
      <c r="P692" s="328"/>
      <c r="Q692" s="328"/>
      <c r="R692" s="328"/>
      <c r="S692" s="328"/>
      <c r="T692" s="328"/>
      <c r="U692" s="328"/>
      <c r="V692" s="328"/>
      <c r="W692" s="328"/>
      <c r="X692" s="328"/>
      <c r="Y692" s="329"/>
      <c r="Z692" s="336"/>
      <c r="AA692" s="337"/>
      <c r="AB692" s="337"/>
      <c r="AC692" s="337"/>
      <c r="AD692" s="338"/>
      <c r="AE692" s="336"/>
      <c r="AF692" s="337"/>
      <c r="AG692" s="337"/>
      <c r="AH692" s="337"/>
      <c r="AI692" s="337"/>
      <c r="AJ692" s="337"/>
      <c r="AK692" s="300"/>
      <c r="AL692" s="301"/>
      <c r="AM692" s="301"/>
      <c r="AN692" s="301"/>
      <c r="AO692" s="301"/>
      <c r="AP692" s="301"/>
      <c r="AQ692" s="301"/>
      <c r="AR692" s="301"/>
      <c r="AS692" s="301"/>
      <c r="AT692" s="301"/>
      <c r="AU692" s="301"/>
      <c r="AV692" s="301"/>
      <c r="AW692" s="301"/>
      <c r="AX692" s="302"/>
      <c r="AY692" s="407"/>
      <c r="AZ692" s="304"/>
      <c r="BA692" s="304"/>
      <c r="BB692" s="408"/>
      <c r="BC692" s="306">
        <f t="shared" si="36"/>
        <v>0</v>
      </c>
      <c r="BD692" s="307"/>
      <c r="BE692" s="307"/>
      <c r="BF692" s="308"/>
      <c r="BG692" s="309"/>
      <c r="BH692" s="310"/>
      <c r="BI692" s="310"/>
      <c r="BJ692" s="311"/>
      <c r="BK692" s="312">
        <f t="shared" si="37"/>
        <v>0</v>
      </c>
      <c r="BL692" s="313"/>
      <c r="BM692" s="313"/>
      <c r="BN692" s="313"/>
      <c r="BO692" s="313"/>
      <c r="BP692" s="314"/>
      <c r="BQ692" s="294"/>
      <c r="BR692" s="295"/>
      <c r="BS692" s="295"/>
      <c r="BT692" s="295"/>
      <c r="BU692" s="295"/>
      <c r="BV692" s="295"/>
      <c r="BW692" s="296"/>
      <c r="BX692" s="294"/>
      <c r="BY692" s="295"/>
      <c r="BZ692" s="295"/>
      <c r="CA692" s="295"/>
      <c r="CB692" s="295"/>
      <c r="CC692" s="296"/>
      <c r="CD692" s="294"/>
      <c r="CE692" s="295"/>
      <c r="CF692" s="295"/>
      <c r="CG692" s="295"/>
      <c r="CH692" s="295"/>
      <c r="CI692" s="296"/>
    </row>
    <row r="693" spans="1:87" ht="18" customHeight="1" thickBot="1" x14ac:dyDescent="0.3">
      <c r="A693" s="75"/>
      <c r="B693" s="330"/>
      <c r="C693" s="331"/>
      <c r="D693" s="331"/>
      <c r="E693" s="331"/>
      <c r="F693" s="331"/>
      <c r="G693" s="331"/>
      <c r="H693" s="331"/>
      <c r="I693" s="331"/>
      <c r="J693" s="331"/>
      <c r="K693" s="331"/>
      <c r="L693" s="331"/>
      <c r="M693" s="331"/>
      <c r="N693" s="331"/>
      <c r="O693" s="331"/>
      <c r="P693" s="331"/>
      <c r="Q693" s="331"/>
      <c r="R693" s="331"/>
      <c r="S693" s="331"/>
      <c r="T693" s="331"/>
      <c r="U693" s="331"/>
      <c r="V693" s="331"/>
      <c r="W693" s="331"/>
      <c r="X693" s="331"/>
      <c r="Y693" s="332"/>
      <c r="Z693" s="339"/>
      <c r="AA693" s="340"/>
      <c r="AB693" s="340"/>
      <c r="AC693" s="340"/>
      <c r="AD693" s="341"/>
      <c r="AE693" s="339"/>
      <c r="AF693" s="340"/>
      <c r="AG693" s="340"/>
      <c r="AH693" s="340"/>
      <c r="AI693" s="340"/>
      <c r="AJ693" s="340"/>
      <c r="AK693" s="392"/>
      <c r="AL693" s="393"/>
      <c r="AM693" s="393"/>
      <c r="AN693" s="393"/>
      <c r="AO693" s="393"/>
      <c r="AP693" s="393"/>
      <c r="AQ693" s="393"/>
      <c r="AR693" s="393"/>
      <c r="AS693" s="393"/>
      <c r="AT693" s="393"/>
      <c r="AU693" s="393"/>
      <c r="AV693" s="393"/>
      <c r="AW693" s="393"/>
      <c r="AX693" s="394"/>
      <c r="AY693" s="411"/>
      <c r="AZ693" s="396"/>
      <c r="BA693" s="396"/>
      <c r="BB693" s="412"/>
      <c r="BC693" s="398">
        <f t="shared" si="36"/>
        <v>0</v>
      </c>
      <c r="BD693" s="399"/>
      <c r="BE693" s="399"/>
      <c r="BF693" s="400"/>
      <c r="BG693" s="401"/>
      <c r="BH693" s="402"/>
      <c r="BI693" s="402"/>
      <c r="BJ693" s="403"/>
      <c r="BK693" s="404">
        <f t="shared" si="37"/>
        <v>0</v>
      </c>
      <c r="BL693" s="405"/>
      <c r="BM693" s="405"/>
      <c r="BN693" s="405"/>
      <c r="BO693" s="405"/>
      <c r="BP693" s="406"/>
      <c r="BQ693" s="297"/>
      <c r="BR693" s="298"/>
      <c r="BS693" s="298"/>
      <c r="BT693" s="298"/>
      <c r="BU693" s="298"/>
      <c r="BV693" s="298"/>
      <c r="BW693" s="299"/>
      <c r="BX693" s="297"/>
      <c r="BY693" s="298"/>
      <c r="BZ693" s="298"/>
      <c r="CA693" s="298"/>
      <c r="CB693" s="298"/>
      <c r="CC693" s="299"/>
      <c r="CD693" s="297"/>
      <c r="CE693" s="298"/>
      <c r="CF693" s="298"/>
      <c r="CG693" s="298"/>
      <c r="CH693" s="298"/>
      <c r="CI693" s="299"/>
    </row>
    <row r="694" spans="1:87" ht="18" customHeight="1" thickBot="1" x14ac:dyDescent="0.3">
      <c r="A694" s="75"/>
      <c r="B694" s="377"/>
      <c r="C694" s="378"/>
      <c r="D694" s="378"/>
      <c r="E694" s="378"/>
      <c r="F694" s="378"/>
      <c r="G694" s="378"/>
      <c r="H694" s="378"/>
      <c r="I694" s="378"/>
      <c r="J694" s="378"/>
      <c r="K694" s="378"/>
      <c r="L694" s="378"/>
      <c r="M694" s="378"/>
      <c r="N694" s="378"/>
      <c r="O694" s="378"/>
      <c r="P694" s="378"/>
      <c r="Q694" s="378"/>
      <c r="R694" s="378"/>
      <c r="S694" s="378"/>
      <c r="T694" s="378"/>
      <c r="U694" s="378"/>
      <c r="V694" s="378"/>
      <c r="W694" s="378"/>
      <c r="X694" s="378"/>
      <c r="Y694" s="378"/>
      <c r="Z694" s="378"/>
      <c r="AA694" s="378"/>
      <c r="AB694" s="378"/>
      <c r="AC694" s="378"/>
      <c r="AD694" s="378"/>
      <c r="AE694" s="378"/>
      <c r="AF694" s="378"/>
      <c r="AG694" s="378"/>
      <c r="AH694" s="378"/>
      <c r="AI694" s="378"/>
      <c r="AJ694" s="379"/>
      <c r="AK694" s="380" t="s">
        <v>3</v>
      </c>
      <c r="AL694" s="381"/>
      <c r="AM694" s="381"/>
      <c r="AN694" s="381"/>
      <c r="AO694" s="381"/>
      <c r="AP694" s="381"/>
      <c r="AQ694" s="381"/>
      <c r="AR694" s="381"/>
      <c r="AS694" s="381"/>
      <c r="AT694" s="381"/>
      <c r="AU694" s="381"/>
      <c r="AV694" s="381"/>
      <c r="AW694" s="381"/>
      <c r="AX694" s="381"/>
      <c r="AY694" s="382"/>
      <c r="AZ694" s="382"/>
      <c r="BA694" s="382"/>
      <c r="BB694" s="382"/>
      <c r="BC694" s="382"/>
      <c r="BD694" s="382"/>
      <c r="BE694" s="382"/>
      <c r="BF694" s="382"/>
      <c r="BG694" s="382"/>
      <c r="BH694" s="382"/>
      <c r="BI694" s="382"/>
      <c r="BJ694" s="383"/>
      <c r="BK694" s="384">
        <f>SUM(BK664:BK693)</f>
        <v>0</v>
      </c>
      <c r="BL694" s="385"/>
      <c r="BM694" s="385"/>
      <c r="BN694" s="385"/>
      <c r="BO694" s="385"/>
      <c r="BP694" s="386"/>
      <c r="BQ694" s="387" t="s">
        <v>100</v>
      </c>
      <c r="BR694" s="388"/>
      <c r="BS694" s="388"/>
      <c r="BT694" s="388"/>
      <c r="BU694" s="388"/>
      <c r="BV694" s="388"/>
      <c r="BW694" s="388"/>
      <c r="BX694" s="388"/>
      <c r="BY694" s="388"/>
      <c r="BZ694" s="388"/>
      <c r="CA694" s="388"/>
      <c r="CB694" s="388"/>
      <c r="CC694" s="389"/>
      <c r="CD694" s="390">
        <f>+CD664*AE664</f>
        <v>0</v>
      </c>
      <c r="CE694" s="390"/>
      <c r="CF694" s="390"/>
      <c r="CG694" s="390"/>
      <c r="CH694" s="390"/>
      <c r="CI694" s="391"/>
    </row>
    <row r="695" spans="1:87" ht="18" customHeight="1" thickBot="1" x14ac:dyDescent="0.3">
      <c r="A695" s="75"/>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BG695" s="78"/>
      <c r="BH695" s="78"/>
      <c r="BI695" s="78"/>
      <c r="BJ695" s="78"/>
      <c r="BK695" s="79"/>
      <c r="BL695" s="79"/>
      <c r="BM695" s="79"/>
      <c r="BN695" s="79"/>
      <c r="BO695" s="79"/>
      <c r="BP695" s="79"/>
      <c r="BQ695" s="79"/>
      <c r="BR695" s="79"/>
      <c r="BS695" s="79"/>
      <c r="BT695" s="79"/>
      <c r="BU695" s="79"/>
      <c r="BV695" s="79"/>
      <c r="BW695" s="79"/>
      <c r="BX695" s="79"/>
      <c r="BY695" s="79"/>
      <c r="BZ695" s="79"/>
      <c r="CA695" s="79"/>
      <c r="CB695" s="79"/>
      <c r="CC695" s="79"/>
      <c r="CD695" s="79"/>
      <c r="CE695" s="79"/>
      <c r="CF695" s="79"/>
      <c r="CG695" s="79"/>
      <c r="CH695" s="79"/>
      <c r="CI695" s="79"/>
    </row>
    <row r="696" spans="1:87" ht="18" customHeight="1" x14ac:dyDescent="0.25">
      <c r="A696" s="75"/>
      <c r="B696" s="348" t="s">
        <v>0</v>
      </c>
      <c r="C696" s="349"/>
      <c r="D696" s="349"/>
      <c r="E696" s="349"/>
      <c r="F696" s="349"/>
      <c r="G696" s="349"/>
      <c r="H696" s="349"/>
      <c r="I696" s="349"/>
      <c r="J696" s="349"/>
      <c r="K696" s="349"/>
      <c r="L696" s="349"/>
      <c r="M696" s="349"/>
      <c r="N696" s="349"/>
      <c r="O696" s="349"/>
      <c r="P696" s="349"/>
      <c r="Q696" s="349"/>
      <c r="R696" s="349"/>
      <c r="S696" s="349"/>
      <c r="T696" s="349"/>
      <c r="U696" s="349"/>
      <c r="V696" s="349"/>
      <c r="W696" s="349"/>
      <c r="X696" s="349"/>
      <c r="Y696" s="350"/>
      <c r="Z696" s="348" t="s">
        <v>80</v>
      </c>
      <c r="AA696" s="349"/>
      <c r="AB696" s="349"/>
      <c r="AC696" s="349"/>
      <c r="AD696" s="350"/>
      <c r="AE696" s="357" t="s">
        <v>79</v>
      </c>
      <c r="AF696" s="358"/>
      <c r="AG696" s="358"/>
      <c r="AH696" s="358"/>
      <c r="AI696" s="358"/>
      <c r="AJ696" s="359"/>
      <c r="AK696" s="357" t="s">
        <v>81</v>
      </c>
      <c r="AL696" s="358"/>
      <c r="AM696" s="358"/>
      <c r="AN696" s="358"/>
      <c r="AO696" s="358"/>
      <c r="AP696" s="358"/>
      <c r="AQ696" s="358"/>
      <c r="AR696" s="358"/>
      <c r="AS696" s="358"/>
      <c r="AT696" s="358"/>
      <c r="AU696" s="358"/>
      <c r="AV696" s="358"/>
      <c r="AW696" s="358"/>
      <c r="AX696" s="359"/>
      <c r="AY696" s="357" t="s">
        <v>1</v>
      </c>
      <c r="AZ696" s="358"/>
      <c r="BA696" s="358"/>
      <c r="BB696" s="359"/>
      <c r="BC696" s="348" t="s">
        <v>104</v>
      </c>
      <c r="BD696" s="349"/>
      <c r="BE696" s="349"/>
      <c r="BF696" s="350"/>
      <c r="BG696" s="366" t="s">
        <v>82</v>
      </c>
      <c r="BH696" s="367"/>
      <c r="BI696" s="367"/>
      <c r="BJ696" s="368"/>
      <c r="BK696" s="315" t="s">
        <v>99</v>
      </c>
      <c r="BL696" s="316"/>
      <c r="BM696" s="316"/>
      <c r="BN696" s="316"/>
      <c r="BO696" s="316"/>
      <c r="BP696" s="317"/>
      <c r="BQ696" s="315" t="s">
        <v>83</v>
      </c>
      <c r="BR696" s="316"/>
      <c r="BS696" s="316"/>
      <c r="BT696" s="316"/>
      <c r="BU696" s="316"/>
      <c r="BV696" s="316"/>
      <c r="BW696" s="317"/>
      <c r="BX696" s="315" t="s">
        <v>84</v>
      </c>
      <c r="BY696" s="316"/>
      <c r="BZ696" s="316"/>
      <c r="CA696" s="316"/>
      <c r="CB696" s="316"/>
      <c r="CC696" s="317"/>
      <c r="CD696" s="315" t="s">
        <v>85</v>
      </c>
      <c r="CE696" s="316"/>
      <c r="CF696" s="316"/>
      <c r="CG696" s="316"/>
      <c r="CH696" s="316"/>
      <c r="CI696" s="317"/>
    </row>
    <row r="697" spans="1:87" ht="18" customHeight="1" x14ac:dyDescent="0.25">
      <c r="A697" s="75"/>
      <c r="B697" s="351"/>
      <c r="C697" s="352"/>
      <c r="D697" s="352"/>
      <c r="E697" s="352"/>
      <c r="F697" s="352"/>
      <c r="G697" s="352"/>
      <c r="H697" s="352"/>
      <c r="I697" s="352"/>
      <c r="J697" s="352"/>
      <c r="K697" s="352"/>
      <c r="L697" s="352"/>
      <c r="M697" s="352"/>
      <c r="N697" s="352"/>
      <c r="O697" s="352"/>
      <c r="P697" s="352"/>
      <c r="Q697" s="352"/>
      <c r="R697" s="352"/>
      <c r="S697" s="352"/>
      <c r="T697" s="352"/>
      <c r="U697" s="352"/>
      <c r="V697" s="352"/>
      <c r="W697" s="352"/>
      <c r="X697" s="352"/>
      <c r="Y697" s="353"/>
      <c r="Z697" s="351"/>
      <c r="AA697" s="352"/>
      <c r="AB697" s="352"/>
      <c r="AC697" s="352"/>
      <c r="AD697" s="353"/>
      <c r="AE697" s="360"/>
      <c r="AF697" s="361"/>
      <c r="AG697" s="361"/>
      <c r="AH697" s="361"/>
      <c r="AI697" s="361"/>
      <c r="AJ697" s="362"/>
      <c r="AK697" s="360"/>
      <c r="AL697" s="361"/>
      <c r="AM697" s="361"/>
      <c r="AN697" s="361"/>
      <c r="AO697" s="361"/>
      <c r="AP697" s="361"/>
      <c r="AQ697" s="361"/>
      <c r="AR697" s="361"/>
      <c r="AS697" s="361"/>
      <c r="AT697" s="361"/>
      <c r="AU697" s="361"/>
      <c r="AV697" s="361"/>
      <c r="AW697" s="361"/>
      <c r="AX697" s="362"/>
      <c r="AY697" s="360"/>
      <c r="AZ697" s="361"/>
      <c r="BA697" s="361"/>
      <c r="BB697" s="362"/>
      <c r="BC697" s="351"/>
      <c r="BD697" s="352"/>
      <c r="BE697" s="352"/>
      <c r="BF697" s="353"/>
      <c r="BG697" s="369"/>
      <c r="BH697" s="370"/>
      <c r="BI697" s="370"/>
      <c r="BJ697" s="371"/>
      <c r="BK697" s="318"/>
      <c r="BL697" s="319"/>
      <c r="BM697" s="319"/>
      <c r="BN697" s="319"/>
      <c r="BO697" s="319"/>
      <c r="BP697" s="320"/>
      <c r="BQ697" s="318"/>
      <c r="BR697" s="319"/>
      <c r="BS697" s="319"/>
      <c r="BT697" s="319"/>
      <c r="BU697" s="319"/>
      <c r="BV697" s="319"/>
      <c r="BW697" s="320"/>
      <c r="BX697" s="318"/>
      <c r="BY697" s="319"/>
      <c r="BZ697" s="319"/>
      <c r="CA697" s="319"/>
      <c r="CB697" s="319"/>
      <c r="CC697" s="320"/>
      <c r="CD697" s="318"/>
      <c r="CE697" s="319"/>
      <c r="CF697" s="319"/>
      <c r="CG697" s="319"/>
      <c r="CH697" s="319"/>
      <c r="CI697" s="320"/>
    </row>
    <row r="698" spans="1:87" ht="18" customHeight="1" thickBot="1" x14ac:dyDescent="0.3">
      <c r="A698" s="75"/>
      <c r="B698" s="354"/>
      <c r="C698" s="355"/>
      <c r="D698" s="355"/>
      <c r="E698" s="355"/>
      <c r="F698" s="355"/>
      <c r="G698" s="355"/>
      <c r="H698" s="355"/>
      <c r="I698" s="355"/>
      <c r="J698" s="355"/>
      <c r="K698" s="355"/>
      <c r="L698" s="355"/>
      <c r="M698" s="355"/>
      <c r="N698" s="355"/>
      <c r="O698" s="355"/>
      <c r="P698" s="355"/>
      <c r="Q698" s="355"/>
      <c r="R698" s="355"/>
      <c r="S698" s="355"/>
      <c r="T698" s="355"/>
      <c r="U698" s="355"/>
      <c r="V698" s="355"/>
      <c r="W698" s="355"/>
      <c r="X698" s="355"/>
      <c r="Y698" s="356"/>
      <c r="Z698" s="354"/>
      <c r="AA698" s="355"/>
      <c r="AB698" s="355"/>
      <c r="AC698" s="355"/>
      <c r="AD698" s="356"/>
      <c r="AE698" s="363"/>
      <c r="AF698" s="364"/>
      <c r="AG698" s="364"/>
      <c r="AH698" s="364"/>
      <c r="AI698" s="364"/>
      <c r="AJ698" s="365"/>
      <c r="AK698" s="360"/>
      <c r="AL698" s="361"/>
      <c r="AM698" s="361"/>
      <c r="AN698" s="361"/>
      <c r="AO698" s="361"/>
      <c r="AP698" s="361"/>
      <c r="AQ698" s="361"/>
      <c r="AR698" s="361"/>
      <c r="AS698" s="361"/>
      <c r="AT698" s="361"/>
      <c r="AU698" s="361"/>
      <c r="AV698" s="361"/>
      <c r="AW698" s="361"/>
      <c r="AX698" s="362"/>
      <c r="AY698" s="360"/>
      <c r="AZ698" s="361"/>
      <c r="BA698" s="361"/>
      <c r="BB698" s="362"/>
      <c r="BC698" s="351"/>
      <c r="BD698" s="352"/>
      <c r="BE698" s="352"/>
      <c r="BF698" s="353"/>
      <c r="BG698" s="369"/>
      <c r="BH698" s="370"/>
      <c r="BI698" s="370"/>
      <c r="BJ698" s="371"/>
      <c r="BK698" s="318"/>
      <c r="BL698" s="319"/>
      <c r="BM698" s="319"/>
      <c r="BN698" s="319"/>
      <c r="BO698" s="319"/>
      <c r="BP698" s="320"/>
      <c r="BQ698" s="321"/>
      <c r="BR698" s="322"/>
      <c r="BS698" s="322"/>
      <c r="BT698" s="322"/>
      <c r="BU698" s="322"/>
      <c r="BV698" s="322"/>
      <c r="BW698" s="323"/>
      <c r="BX698" s="321"/>
      <c r="BY698" s="322"/>
      <c r="BZ698" s="322"/>
      <c r="CA698" s="322"/>
      <c r="CB698" s="322"/>
      <c r="CC698" s="323"/>
      <c r="CD698" s="321"/>
      <c r="CE698" s="322"/>
      <c r="CF698" s="322"/>
      <c r="CG698" s="322"/>
      <c r="CH698" s="322"/>
      <c r="CI698" s="323"/>
    </row>
    <row r="699" spans="1:87" ht="18" customHeight="1" x14ac:dyDescent="0.25">
      <c r="A699" s="75"/>
      <c r="B699" s="324"/>
      <c r="C699" s="325"/>
      <c r="D699" s="325"/>
      <c r="E699" s="325"/>
      <c r="F699" s="325"/>
      <c r="G699" s="325"/>
      <c r="H699" s="325"/>
      <c r="I699" s="325"/>
      <c r="J699" s="325"/>
      <c r="K699" s="325"/>
      <c r="L699" s="325"/>
      <c r="M699" s="325"/>
      <c r="N699" s="325"/>
      <c r="O699" s="325"/>
      <c r="P699" s="325"/>
      <c r="Q699" s="325"/>
      <c r="R699" s="325"/>
      <c r="S699" s="325"/>
      <c r="T699" s="325"/>
      <c r="U699" s="325"/>
      <c r="V699" s="325"/>
      <c r="W699" s="325"/>
      <c r="X699" s="325"/>
      <c r="Y699" s="326"/>
      <c r="Z699" s="333"/>
      <c r="AA699" s="334"/>
      <c r="AB699" s="334"/>
      <c r="AC699" s="334"/>
      <c r="AD699" s="335"/>
      <c r="AE699" s="333"/>
      <c r="AF699" s="334"/>
      <c r="AG699" s="334"/>
      <c r="AH699" s="334"/>
      <c r="AI699" s="334"/>
      <c r="AJ699" s="334"/>
      <c r="AK699" s="342"/>
      <c r="AL699" s="343"/>
      <c r="AM699" s="343"/>
      <c r="AN699" s="343"/>
      <c r="AO699" s="343"/>
      <c r="AP699" s="343"/>
      <c r="AQ699" s="343"/>
      <c r="AR699" s="343"/>
      <c r="AS699" s="343"/>
      <c r="AT699" s="343"/>
      <c r="AU699" s="343"/>
      <c r="AV699" s="343"/>
      <c r="AW699" s="343"/>
      <c r="AX699" s="344"/>
      <c r="AY699" s="409"/>
      <c r="AZ699" s="346"/>
      <c r="BA699" s="346"/>
      <c r="BB699" s="410"/>
      <c r="BC699" s="345">
        <f>+$AE$699*AY699</f>
        <v>0</v>
      </c>
      <c r="BD699" s="346"/>
      <c r="BE699" s="346"/>
      <c r="BF699" s="347"/>
      <c r="BG699" s="285"/>
      <c r="BH699" s="286"/>
      <c r="BI699" s="286"/>
      <c r="BJ699" s="287"/>
      <c r="BK699" s="288">
        <f>+AY699*BG699</f>
        <v>0</v>
      </c>
      <c r="BL699" s="289"/>
      <c r="BM699" s="289"/>
      <c r="BN699" s="289"/>
      <c r="BO699" s="289"/>
      <c r="BP699" s="290"/>
      <c r="BQ699" s="291"/>
      <c r="BR699" s="292"/>
      <c r="BS699" s="292"/>
      <c r="BT699" s="292"/>
      <c r="BU699" s="292"/>
      <c r="BV699" s="292"/>
      <c r="BW699" s="293"/>
      <c r="BX699" s="291">
        <f>+(((BK729+BQ699)*30)/70)</f>
        <v>0</v>
      </c>
      <c r="BY699" s="292"/>
      <c r="BZ699" s="292"/>
      <c r="CA699" s="292"/>
      <c r="CB699" s="292"/>
      <c r="CC699" s="293"/>
      <c r="CD699" s="291">
        <f>+BK729+BQ699+BX699</f>
        <v>0</v>
      </c>
      <c r="CE699" s="292"/>
      <c r="CF699" s="292"/>
      <c r="CG699" s="292"/>
      <c r="CH699" s="292"/>
      <c r="CI699" s="293"/>
    </row>
    <row r="700" spans="1:87" ht="18" customHeight="1" x14ac:dyDescent="0.25">
      <c r="A700" s="75"/>
      <c r="B700" s="327"/>
      <c r="C700" s="328"/>
      <c r="D700" s="328"/>
      <c r="E700" s="328"/>
      <c r="F700" s="328"/>
      <c r="G700" s="328"/>
      <c r="H700" s="328"/>
      <c r="I700" s="328"/>
      <c r="J700" s="328"/>
      <c r="K700" s="328"/>
      <c r="L700" s="328"/>
      <c r="M700" s="328"/>
      <c r="N700" s="328"/>
      <c r="O700" s="328"/>
      <c r="P700" s="328"/>
      <c r="Q700" s="328"/>
      <c r="R700" s="328"/>
      <c r="S700" s="328"/>
      <c r="T700" s="328"/>
      <c r="U700" s="328"/>
      <c r="V700" s="328"/>
      <c r="W700" s="328"/>
      <c r="X700" s="328"/>
      <c r="Y700" s="329"/>
      <c r="Z700" s="336"/>
      <c r="AA700" s="337"/>
      <c r="AB700" s="337"/>
      <c r="AC700" s="337"/>
      <c r="AD700" s="338"/>
      <c r="AE700" s="336"/>
      <c r="AF700" s="337"/>
      <c r="AG700" s="337"/>
      <c r="AH700" s="337"/>
      <c r="AI700" s="337"/>
      <c r="AJ700" s="337"/>
      <c r="AK700" s="300"/>
      <c r="AL700" s="301"/>
      <c r="AM700" s="301"/>
      <c r="AN700" s="301"/>
      <c r="AO700" s="301"/>
      <c r="AP700" s="301"/>
      <c r="AQ700" s="301"/>
      <c r="AR700" s="301"/>
      <c r="AS700" s="301"/>
      <c r="AT700" s="301"/>
      <c r="AU700" s="301"/>
      <c r="AV700" s="301"/>
      <c r="AW700" s="301"/>
      <c r="AX700" s="302"/>
      <c r="AY700" s="407"/>
      <c r="AZ700" s="304"/>
      <c r="BA700" s="304"/>
      <c r="BB700" s="408"/>
      <c r="BC700" s="306">
        <f t="shared" ref="BC700:BC728" si="38">+$AE$699*AY700</f>
        <v>0</v>
      </c>
      <c r="BD700" s="307"/>
      <c r="BE700" s="307"/>
      <c r="BF700" s="308"/>
      <c r="BG700" s="309"/>
      <c r="BH700" s="310"/>
      <c r="BI700" s="310"/>
      <c r="BJ700" s="311"/>
      <c r="BK700" s="312">
        <f t="shared" ref="BK700:BK728" si="39">+AY700*BG700</f>
        <v>0</v>
      </c>
      <c r="BL700" s="313"/>
      <c r="BM700" s="313"/>
      <c r="BN700" s="313"/>
      <c r="BO700" s="313"/>
      <c r="BP700" s="314"/>
      <c r="BQ700" s="294"/>
      <c r="BR700" s="295"/>
      <c r="BS700" s="295"/>
      <c r="BT700" s="295"/>
      <c r="BU700" s="295"/>
      <c r="BV700" s="295"/>
      <c r="BW700" s="296"/>
      <c r="BX700" s="294"/>
      <c r="BY700" s="295"/>
      <c r="BZ700" s="295"/>
      <c r="CA700" s="295"/>
      <c r="CB700" s="295"/>
      <c r="CC700" s="296"/>
      <c r="CD700" s="294"/>
      <c r="CE700" s="295"/>
      <c r="CF700" s="295"/>
      <c r="CG700" s="295"/>
      <c r="CH700" s="295"/>
      <c r="CI700" s="296"/>
    </row>
    <row r="701" spans="1:87" ht="18" customHeight="1" x14ac:dyDescent="0.25">
      <c r="A701" s="75"/>
      <c r="B701" s="327"/>
      <c r="C701" s="328"/>
      <c r="D701" s="328"/>
      <c r="E701" s="328"/>
      <c r="F701" s="328"/>
      <c r="G701" s="328"/>
      <c r="H701" s="328"/>
      <c r="I701" s="328"/>
      <c r="J701" s="328"/>
      <c r="K701" s="328"/>
      <c r="L701" s="328"/>
      <c r="M701" s="328"/>
      <c r="N701" s="328"/>
      <c r="O701" s="328"/>
      <c r="P701" s="328"/>
      <c r="Q701" s="328"/>
      <c r="R701" s="328"/>
      <c r="S701" s="328"/>
      <c r="T701" s="328"/>
      <c r="U701" s="328"/>
      <c r="V701" s="328"/>
      <c r="W701" s="328"/>
      <c r="X701" s="328"/>
      <c r="Y701" s="329"/>
      <c r="Z701" s="336"/>
      <c r="AA701" s="337"/>
      <c r="AB701" s="337"/>
      <c r="AC701" s="337"/>
      <c r="AD701" s="338"/>
      <c r="AE701" s="336"/>
      <c r="AF701" s="337"/>
      <c r="AG701" s="337"/>
      <c r="AH701" s="337"/>
      <c r="AI701" s="337"/>
      <c r="AJ701" s="337"/>
      <c r="AK701" s="300"/>
      <c r="AL701" s="301"/>
      <c r="AM701" s="301"/>
      <c r="AN701" s="301"/>
      <c r="AO701" s="301"/>
      <c r="AP701" s="301"/>
      <c r="AQ701" s="301"/>
      <c r="AR701" s="301"/>
      <c r="AS701" s="301"/>
      <c r="AT701" s="301"/>
      <c r="AU701" s="301"/>
      <c r="AV701" s="301"/>
      <c r="AW701" s="301"/>
      <c r="AX701" s="302"/>
      <c r="AY701" s="407"/>
      <c r="AZ701" s="304"/>
      <c r="BA701" s="304"/>
      <c r="BB701" s="408"/>
      <c r="BC701" s="306">
        <f t="shared" si="38"/>
        <v>0</v>
      </c>
      <c r="BD701" s="307"/>
      <c r="BE701" s="307"/>
      <c r="BF701" s="308"/>
      <c r="BG701" s="309"/>
      <c r="BH701" s="310"/>
      <c r="BI701" s="310"/>
      <c r="BJ701" s="311"/>
      <c r="BK701" s="312">
        <f t="shared" si="39"/>
        <v>0</v>
      </c>
      <c r="BL701" s="313"/>
      <c r="BM701" s="313"/>
      <c r="BN701" s="313"/>
      <c r="BO701" s="313"/>
      <c r="BP701" s="314"/>
      <c r="BQ701" s="294"/>
      <c r="BR701" s="295"/>
      <c r="BS701" s="295"/>
      <c r="BT701" s="295"/>
      <c r="BU701" s="295"/>
      <c r="BV701" s="295"/>
      <c r="BW701" s="296"/>
      <c r="BX701" s="294"/>
      <c r="BY701" s="295"/>
      <c r="BZ701" s="295"/>
      <c r="CA701" s="295"/>
      <c r="CB701" s="295"/>
      <c r="CC701" s="296"/>
      <c r="CD701" s="294"/>
      <c r="CE701" s="295"/>
      <c r="CF701" s="295"/>
      <c r="CG701" s="295"/>
      <c r="CH701" s="295"/>
      <c r="CI701" s="296"/>
    </row>
    <row r="702" spans="1:87" ht="18" customHeight="1" x14ac:dyDescent="0.25">
      <c r="A702" s="75"/>
      <c r="B702" s="327"/>
      <c r="C702" s="328"/>
      <c r="D702" s="328"/>
      <c r="E702" s="328"/>
      <c r="F702" s="328"/>
      <c r="G702" s="328"/>
      <c r="H702" s="328"/>
      <c r="I702" s="328"/>
      <c r="J702" s="328"/>
      <c r="K702" s="328"/>
      <c r="L702" s="328"/>
      <c r="M702" s="328"/>
      <c r="N702" s="328"/>
      <c r="O702" s="328"/>
      <c r="P702" s="328"/>
      <c r="Q702" s="328"/>
      <c r="R702" s="328"/>
      <c r="S702" s="328"/>
      <c r="T702" s="328"/>
      <c r="U702" s="328"/>
      <c r="V702" s="328"/>
      <c r="W702" s="328"/>
      <c r="X702" s="328"/>
      <c r="Y702" s="329"/>
      <c r="Z702" s="336"/>
      <c r="AA702" s="337"/>
      <c r="AB702" s="337"/>
      <c r="AC702" s="337"/>
      <c r="AD702" s="338"/>
      <c r="AE702" s="336"/>
      <c r="AF702" s="337"/>
      <c r="AG702" s="337"/>
      <c r="AH702" s="337"/>
      <c r="AI702" s="337"/>
      <c r="AJ702" s="337"/>
      <c r="AK702" s="300"/>
      <c r="AL702" s="301"/>
      <c r="AM702" s="301"/>
      <c r="AN702" s="301"/>
      <c r="AO702" s="301"/>
      <c r="AP702" s="301"/>
      <c r="AQ702" s="301"/>
      <c r="AR702" s="301"/>
      <c r="AS702" s="301"/>
      <c r="AT702" s="301"/>
      <c r="AU702" s="301"/>
      <c r="AV702" s="301"/>
      <c r="AW702" s="301"/>
      <c r="AX702" s="302"/>
      <c r="AY702" s="407"/>
      <c r="AZ702" s="304"/>
      <c r="BA702" s="304"/>
      <c r="BB702" s="408"/>
      <c r="BC702" s="306">
        <f t="shared" si="38"/>
        <v>0</v>
      </c>
      <c r="BD702" s="307"/>
      <c r="BE702" s="307"/>
      <c r="BF702" s="308"/>
      <c r="BG702" s="309"/>
      <c r="BH702" s="310"/>
      <c r="BI702" s="310"/>
      <c r="BJ702" s="311"/>
      <c r="BK702" s="312">
        <f t="shared" si="39"/>
        <v>0</v>
      </c>
      <c r="BL702" s="313"/>
      <c r="BM702" s="313"/>
      <c r="BN702" s="313"/>
      <c r="BO702" s="313"/>
      <c r="BP702" s="314"/>
      <c r="BQ702" s="294"/>
      <c r="BR702" s="295"/>
      <c r="BS702" s="295"/>
      <c r="BT702" s="295"/>
      <c r="BU702" s="295"/>
      <c r="BV702" s="295"/>
      <c r="BW702" s="296"/>
      <c r="BX702" s="294"/>
      <c r="BY702" s="295"/>
      <c r="BZ702" s="295"/>
      <c r="CA702" s="295"/>
      <c r="CB702" s="295"/>
      <c r="CC702" s="296"/>
      <c r="CD702" s="294"/>
      <c r="CE702" s="295"/>
      <c r="CF702" s="295"/>
      <c r="CG702" s="295"/>
      <c r="CH702" s="295"/>
      <c r="CI702" s="296"/>
    </row>
    <row r="703" spans="1:87" ht="18" customHeight="1" x14ac:dyDescent="0.25">
      <c r="A703" s="75"/>
      <c r="B703" s="327"/>
      <c r="C703" s="328"/>
      <c r="D703" s="328"/>
      <c r="E703" s="328"/>
      <c r="F703" s="328"/>
      <c r="G703" s="328"/>
      <c r="H703" s="328"/>
      <c r="I703" s="328"/>
      <c r="J703" s="328"/>
      <c r="K703" s="328"/>
      <c r="L703" s="328"/>
      <c r="M703" s="328"/>
      <c r="N703" s="328"/>
      <c r="O703" s="328"/>
      <c r="P703" s="328"/>
      <c r="Q703" s="328"/>
      <c r="R703" s="328"/>
      <c r="S703" s="328"/>
      <c r="T703" s="328"/>
      <c r="U703" s="328"/>
      <c r="V703" s="328"/>
      <c r="W703" s="328"/>
      <c r="X703" s="328"/>
      <c r="Y703" s="329"/>
      <c r="Z703" s="336"/>
      <c r="AA703" s="337"/>
      <c r="AB703" s="337"/>
      <c r="AC703" s="337"/>
      <c r="AD703" s="338"/>
      <c r="AE703" s="336"/>
      <c r="AF703" s="337"/>
      <c r="AG703" s="337"/>
      <c r="AH703" s="337"/>
      <c r="AI703" s="337"/>
      <c r="AJ703" s="337"/>
      <c r="AK703" s="300"/>
      <c r="AL703" s="301"/>
      <c r="AM703" s="301"/>
      <c r="AN703" s="301"/>
      <c r="AO703" s="301"/>
      <c r="AP703" s="301"/>
      <c r="AQ703" s="301"/>
      <c r="AR703" s="301"/>
      <c r="AS703" s="301"/>
      <c r="AT703" s="301"/>
      <c r="AU703" s="301"/>
      <c r="AV703" s="301"/>
      <c r="AW703" s="301"/>
      <c r="AX703" s="302"/>
      <c r="AY703" s="407"/>
      <c r="AZ703" s="304"/>
      <c r="BA703" s="304"/>
      <c r="BB703" s="408"/>
      <c r="BC703" s="306">
        <f t="shared" si="38"/>
        <v>0</v>
      </c>
      <c r="BD703" s="307"/>
      <c r="BE703" s="307"/>
      <c r="BF703" s="308"/>
      <c r="BG703" s="309"/>
      <c r="BH703" s="310"/>
      <c r="BI703" s="310"/>
      <c r="BJ703" s="311"/>
      <c r="BK703" s="312">
        <f t="shared" si="39"/>
        <v>0</v>
      </c>
      <c r="BL703" s="313"/>
      <c r="BM703" s="313"/>
      <c r="BN703" s="313"/>
      <c r="BO703" s="313"/>
      <c r="BP703" s="314"/>
      <c r="BQ703" s="294"/>
      <c r="BR703" s="295"/>
      <c r="BS703" s="295"/>
      <c r="BT703" s="295"/>
      <c r="BU703" s="295"/>
      <c r="BV703" s="295"/>
      <c r="BW703" s="296"/>
      <c r="BX703" s="294"/>
      <c r="BY703" s="295"/>
      <c r="BZ703" s="295"/>
      <c r="CA703" s="295"/>
      <c r="CB703" s="295"/>
      <c r="CC703" s="296"/>
      <c r="CD703" s="294"/>
      <c r="CE703" s="295"/>
      <c r="CF703" s="295"/>
      <c r="CG703" s="295"/>
      <c r="CH703" s="295"/>
      <c r="CI703" s="296"/>
    </row>
    <row r="704" spans="1:87" ht="18" customHeight="1" x14ac:dyDescent="0.25">
      <c r="A704" s="75"/>
      <c r="B704" s="327"/>
      <c r="C704" s="328"/>
      <c r="D704" s="328"/>
      <c r="E704" s="328"/>
      <c r="F704" s="328"/>
      <c r="G704" s="328"/>
      <c r="H704" s="328"/>
      <c r="I704" s="328"/>
      <c r="J704" s="328"/>
      <c r="K704" s="328"/>
      <c r="L704" s="328"/>
      <c r="M704" s="328"/>
      <c r="N704" s="328"/>
      <c r="O704" s="328"/>
      <c r="P704" s="328"/>
      <c r="Q704" s="328"/>
      <c r="R704" s="328"/>
      <c r="S704" s="328"/>
      <c r="T704" s="328"/>
      <c r="U704" s="328"/>
      <c r="V704" s="328"/>
      <c r="W704" s="328"/>
      <c r="X704" s="328"/>
      <c r="Y704" s="329"/>
      <c r="Z704" s="336"/>
      <c r="AA704" s="337"/>
      <c r="AB704" s="337"/>
      <c r="AC704" s="337"/>
      <c r="AD704" s="338"/>
      <c r="AE704" s="336"/>
      <c r="AF704" s="337"/>
      <c r="AG704" s="337"/>
      <c r="AH704" s="337"/>
      <c r="AI704" s="337"/>
      <c r="AJ704" s="337"/>
      <c r="AK704" s="300"/>
      <c r="AL704" s="301"/>
      <c r="AM704" s="301"/>
      <c r="AN704" s="301"/>
      <c r="AO704" s="301"/>
      <c r="AP704" s="301"/>
      <c r="AQ704" s="301"/>
      <c r="AR704" s="301"/>
      <c r="AS704" s="301"/>
      <c r="AT704" s="301"/>
      <c r="AU704" s="301"/>
      <c r="AV704" s="301"/>
      <c r="AW704" s="301"/>
      <c r="AX704" s="302"/>
      <c r="AY704" s="407"/>
      <c r="AZ704" s="304"/>
      <c r="BA704" s="304"/>
      <c r="BB704" s="408"/>
      <c r="BC704" s="306">
        <f t="shared" si="38"/>
        <v>0</v>
      </c>
      <c r="BD704" s="307"/>
      <c r="BE704" s="307"/>
      <c r="BF704" s="308"/>
      <c r="BG704" s="309"/>
      <c r="BH704" s="310"/>
      <c r="BI704" s="310"/>
      <c r="BJ704" s="311"/>
      <c r="BK704" s="312">
        <f t="shared" si="39"/>
        <v>0</v>
      </c>
      <c r="BL704" s="313"/>
      <c r="BM704" s="313"/>
      <c r="BN704" s="313"/>
      <c r="BO704" s="313"/>
      <c r="BP704" s="314"/>
      <c r="BQ704" s="294"/>
      <c r="BR704" s="295"/>
      <c r="BS704" s="295"/>
      <c r="BT704" s="295"/>
      <c r="BU704" s="295"/>
      <c r="BV704" s="295"/>
      <c r="BW704" s="296"/>
      <c r="BX704" s="294"/>
      <c r="BY704" s="295"/>
      <c r="BZ704" s="295"/>
      <c r="CA704" s="295"/>
      <c r="CB704" s="295"/>
      <c r="CC704" s="296"/>
      <c r="CD704" s="294"/>
      <c r="CE704" s="295"/>
      <c r="CF704" s="295"/>
      <c r="CG704" s="295"/>
      <c r="CH704" s="295"/>
      <c r="CI704" s="296"/>
    </row>
    <row r="705" spans="1:87" ht="18" customHeight="1" x14ac:dyDescent="0.25">
      <c r="A705" s="75"/>
      <c r="B705" s="327"/>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9"/>
      <c r="Z705" s="336"/>
      <c r="AA705" s="337"/>
      <c r="AB705" s="337"/>
      <c r="AC705" s="337"/>
      <c r="AD705" s="338"/>
      <c r="AE705" s="336"/>
      <c r="AF705" s="337"/>
      <c r="AG705" s="337"/>
      <c r="AH705" s="337"/>
      <c r="AI705" s="337"/>
      <c r="AJ705" s="337"/>
      <c r="AK705" s="300"/>
      <c r="AL705" s="301"/>
      <c r="AM705" s="301"/>
      <c r="AN705" s="301"/>
      <c r="AO705" s="301"/>
      <c r="AP705" s="301"/>
      <c r="AQ705" s="301"/>
      <c r="AR705" s="301"/>
      <c r="AS705" s="301"/>
      <c r="AT705" s="301"/>
      <c r="AU705" s="301"/>
      <c r="AV705" s="301"/>
      <c r="AW705" s="301"/>
      <c r="AX705" s="302"/>
      <c r="AY705" s="407"/>
      <c r="AZ705" s="304"/>
      <c r="BA705" s="304"/>
      <c r="BB705" s="408"/>
      <c r="BC705" s="306">
        <f t="shared" si="38"/>
        <v>0</v>
      </c>
      <c r="BD705" s="307"/>
      <c r="BE705" s="307"/>
      <c r="BF705" s="308"/>
      <c r="BG705" s="309"/>
      <c r="BH705" s="310"/>
      <c r="BI705" s="310"/>
      <c r="BJ705" s="311"/>
      <c r="BK705" s="312">
        <f t="shared" si="39"/>
        <v>0</v>
      </c>
      <c r="BL705" s="313"/>
      <c r="BM705" s="313"/>
      <c r="BN705" s="313"/>
      <c r="BO705" s="313"/>
      <c r="BP705" s="314"/>
      <c r="BQ705" s="294"/>
      <c r="BR705" s="295"/>
      <c r="BS705" s="295"/>
      <c r="BT705" s="295"/>
      <c r="BU705" s="295"/>
      <c r="BV705" s="295"/>
      <c r="BW705" s="296"/>
      <c r="BX705" s="294"/>
      <c r="BY705" s="295"/>
      <c r="BZ705" s="295"/>
      <c r="CA705" s="295"/>
      <c r="CB705" s="295"/>
      <c r="CC705" s="296"/>
      <c r="CD705" s="294"/>
      <c r="CE705" s="295"/>
      <c r="CF705" s="295"/>
      <c r="CG705" s="295"/>
      <c r="CH705" s="295"/>
      <c r="CI705" s="296"/>
    </row>
    <row r="706" spans="1:87" ht="18" customHeight="1" x14ac:dyDescent="0.25">
      <c r="A706" s="75"/>
      <c r="B706" s="327"/>
      <c r="C706" s="328"/>
      <c r="D706" s="328"/>
      <c r="E706" s="328"/>
      <c r="F706" s="328"/>
      <c r="G706" s="328"/>
      <c r="H706" s="328"/>
      <c r="I706" s="328"/>
      <c r="J706" s="328"/>
      <c r="K706" s="328"/>
      <c r="L706" s="328"/>
      <c r="M706" s="328"/>
      <c r="N706" s="328"/>
      <c r="O706" s="328"/>
      <c r="P706" s="328"/>
      <c r="Q706" s="328"/>
      <c r="R706" s="328"/>
      <c r="S706" s="328"/>
      <c r="T706" s="328"/>
      <c r="U706" s="328"/>
      <c r="V706" s="328"/>
      <c r="W706" s="328"/>
      <c r="X706" s="328"/>
      <c r="Y706" s="329"/>
      <c r="Z706" s="336"/>
      <c r="AA706" s="337"/>
      <c r="AB706" s="337"/>
      <c r="AC706" s="337"/>
      <c r="AD706" s="338"/>
      <c r="AE706" s="336"/>
      <c r="AF706" s="337"/>
      <c r="AG706" s="337"/>
      <c r="AH706" s="337"/>
      <c r="AI706" s="337"/>
      <c r="AJ706" s="337"/>
      <c r="AK706" s="300"/>
      <c r="AL706" s="301"/>
      <c r="AM706" s="301"/>
      <c r="AN706" s="301"/>
      <c r="AO706" s="301"/>
      <c r="AP706" s="301"/>
      <c r="AQ706" s="301"/>
      <c r="AR706" s="301"/>
      <c r="AS706" s="301"/>
      <c r="AT706" s="301"/>
      <c r="AU706" s="301"/>
      <c r="AV706" s="301"/>
      <c r="AW706" s="301"/>
      <c r="AX706" s="302"/>
      <c r="AY706" s="407"/>
      <c r="AZ706" s="304"/>
      <c r="BA706" s="304"/>
      <c r="BB706" s="408"/>
      <c r="BC706" s="306">
        <f t="shared" si="38"/>
        <v>0</v>
      </c>
      <c r="BD706" s="307"/>
      <c r="BE706" s="307"/>
      <c r="BF706" s="308"/>
      <c r="BG706" s="309"/>
      <c r="BH706" s="310"/>
      <c r="BI706" s="310"/>
      <c r="BJ706" s="311"/>
      <c r="BK706" s="312">
        <f t="shared" si="39"/>
        <v>0</v>
      </c>
      <c r="BL706" s="313"/>
      <c r="BM706" s="313"/>
      <c r="BN706" s="313"/>
      <c r="BO706" s="313"/>
      <c r="BP706" s="314"/>
      <c r="BQ706" s="294"/>
      <c r="BR706" s="295"/>
      <c r="BS706" s="295"/>
      <c r="BT706" s="295"/>
      <c r="BU706" s="295"/>
      <c r="BV706" s="295"/>
      <c r="BW706" s="296"/>
      <c r="BX706" s="294"/>
      <c r="BY706" s="295"/>
      <c r="BZ706" s="295"/>
      <c r="CA706" s="295"/>
      <c r="CB706" s="295"/>
      <c r="CC706" s="296"/>
      <c r="CD706" s="294"/>
      <c r="CE706" s="295"/>
      <c r="CF706" s="295"/>
      <c r="CG706" s="295"/>
      <c r="CH706" s="295"/>
      <c r="CI706" s="296"/>
    </row>
    <row r="707" spans="1:87" ht="18" customHeight="1" x14ac:dyDescent="0.25">
      <c r="A707" s="75"/>
      <c r="B707" s="327"/>
      <c r="C707" s="328"/>
      <c r="D707" s="328"/>
      <c r="E707" s="328"/>
      <c r="F707" s="328"/>
      <c r="G707" s="328"/>
      <c r="H707" s="328"/>
      <c r="I707" s="328"/>
      <c r="J707" s="328"/>
      <c r="K707" s="328"/>
      <c r="L707" s="328"/>
      <c r="M707" s="328"/>
      <c r="N707" s="328"/>
      <c r="O707" s="328"/>
      <c r="P707" s="328"/>
      <c r="Q707" s="328"/>
      <c r="R707" s="328"/>
      <c r="S707" s="328"/>
      <c r="T707" s="328"/>
      <c r="U707" s="328"/>
      <c r="V707" s="328"/>
      <c r="W707" s="328"/>
      <c r="X707" s="328"/>
      <c r="Y707" s="329"/>
      <c r="Z707" s="336"/>
      <c r="AA707" s="337"/>
      <c r="AB707" s="337"/>
      <c r="AC707" s="337"/>
      <c r="AD707" s="338"/>
      <c r="AE707" s="336"/>
      <c r="AF707" s="337"/>
      <c r="AG707" s="337"/>
      <c r="AH707" s="337"/>
      <c r="AI707" s="337"/>
      <c r="AJ707" s="337"/>
      <c r="AK707" s="300"/>
      <c r="AL707" s="301"/>
      <c r="AM707" s="301"/>
      <c r="AN707" s="301"/>
      <c r="AO707" s="301"/>
      <c r="AP707" s="301"/>
      <c r="AQ707" s="301"/>
      <c r="AR707" s="301"/>
      <c r="AS707" s="301"/>
      <c r="AT707" s="301"/>
      <c r="AU707" s="301"/>
      <c r="AV707" s="301"/>
      <c r="AW707" s="301"/>
      <c r="AX707" s="302"/>
      <c r="AY707" s="407"/>
      <c r="AZ707" s="304"/>
      <c r="BA707" s="304"/>
      <c r="BB707" s="408"/>
      <c r="BC707" s="306">
        <f t="shared" si="38"/>
        <v>0</v>
      </c>
      <c r="BD707" s="307"/>
      <c r="BE707" s="307"/>
      <c r="BF707" s="308"/>
      <c r="BG707" s="309"/>
      <c r="BH707" s="310"/>
      <c r="BI707" s="310"/>
      <c r="BJ707" s="311"/>
      <c r="BK707" s="312">
        <f t="shared" si="39"/>
        <v>0</v>
      </c>
      <c r="BL707" s="313"/>
      <c r="BM707" s="313"/>
      <c r="BN707" s="313"/>
      <c r="BO707" s="313"/>
      <c r="BP707" s="314"/>
      <c r="BQ707" s="294"/>
      <c r="BR707" s="295"/>
      <c r="BS707" s="295"/>
      <c r="BT707" s="295"/>
      <c r="BU707" s="295"/>
      <c r="BV707" s="295"/>
      <c r="BW707" s="296"/>
      <c r="BX707" s="294"/>
      <c r="BY707" s="295"/>
      <c r="BZ707" s="295"/>
      <c r="CA707" s="295"/>
      <c r="CB707" s="295"/>
      <c r="CC707" s="296"/>
      <c r="CD707" s="294"/>
      <c r="CE707" s="295"/>
      <c r="CF707" s="295"/>
      <c r="CG707" s="295"/>
      <c r="CH707" s="295"/>
      <c r="CI707" s="296"/>
    </row>
    <row r="708" spans="1:87" ht="18" customHeight="1" x14ac:dyDescent="0.25">
      <c r="A708" s="75"/>
      <c r="B708" s="327"/>
      <c r="C708" s="328"/>
      <c r="D708" s="328"/>
      <c r="E708" s="328"/>
      <c r="F708" s="328"/>
      <c r="G708" s="328"/>
      <c r="H708" s="328"/>
      <c r="I708" s="328"/>
      <c r="J708" s="328"/>
      <c r="K708" s="328"/>
      <c r="L708" s="328"/>
      <c r="M708" s="328"/>
      <c r="N708" s="328"/>
      <c r="O708" s="328"/>
      <c r="P708" s="328"/>
      <c r="Q708" s="328"/>
      <c r="R708" s="328"/>
      <c r="S708" s="328"/>
      <c r="T708" s="328"/>
      <c r="U708" s="328"/>
      <c r="V708" s="328"/>
      <c r="W708" s="328"/>
      <c r="X708" s="328"/>
      <c r="Y708" s="329"/>
      <c r="Z708" s="336"/>
      <c r="AA708" s="337"/>
      <c r="AB708" s="337"/>
      <c r="AC708" s="337"/>
      <c r="AD708" s="338"/>
      <c r="AE708" s="336"/>
      <c r="AF708" s="337"/>
      <c r="AG708" s="337"/>
      <c r="AH708" s="337"/>
      <c r="AI708" s="337"/>
      <c r="AJ708" s="337"/>
      <c r="AK708" s="300"/>
      <c r="AL708" s="301"/>
      <c r="AM708" s="301"/>
      <c r="AN708" s="301"/>
      <c r="AO708" s="301"/>
      <c r="AP708" s="301"/>
      <c r="AQ708" s="301"/>
      <c r="AR708" s="301"/>
      <c r="AS708" s="301"/>
      <c r="AT708" s="301"/>
      <c r="AU708" s="301"/>
      <c r="AV708" s="301"/>
      <c r="AW708" s="301"/>
      <c r="AX708" s="302"/>
      <c r="AY708" s="407"/>
      <c r="AZ708" s="304"/>
      <c r="BA708" s="304"/>
      <c r="BB708" s="408"/>
      <c r="BC708" s="306">
        <f t="shared" si="38"/>
        <v>0</v>
      </c>
      <c r="BD708" s="307"/>
      <c r="BE708" s="307"/>
      <c r="BF708" s="308"/>
      <c r="BG708" s="309"/>
      <c r="BH708" s="310"/>
      <c r="BI708" s="310"/>
      <c r="BJ708" s="311"/>
      <c r="BK708" s="312">
        <f t="shared" si="39"/>
        <v>0</v>
      </c>
      <c r="BL708" s="313"/>
      <c r="BM708" s="313"/>
      <c r="BN708" s="313"/>
      <c r="BO708" s="313"/>
      <c r="BP708" s="314"/>
      <c r="BQ708" s="294"/>
      <c r="BR708" s="295"/>
      <c r="BS708" s="295"/>
      <c r="BT708" s="295"/>
      <c r="BU708" s="295"/>
      <c r="BV708" s="295"/>
      <c r="BW708" s="296"/>
      <c r="BX708" s="294"/>
      <c r="BY708" s="295"/>
      <c r="BZ708" s="295"/>
      <c r="CA708" s="295"/>
      <c r="CB708" s="295"/>
      <c r="CC708" s="296"/>
      <c r="CD708" s="294"/>
      <c r="CE708" s="295"/>
      <c r="CF708" s="295"/>
      <c r="CG708" s="295"/>
      <c r="CH708" s="295"/>
      <c r="CI708" s="296"/>
    </row>
    <row r="709" spans="1:87" ht="18" customHeight="1" x14ac:dyDescent="0.25">
      <c r="A709" s="75"/>
      <c r="B709" s="327"/>
      <c r="C709" s="328"/>
      <c r="D709" s="328"/>
      <c r="E709" s="328"/>
      <c r="F709" s="328"/>
      <c r="G709" s="328"/>
      <c r="H709" s="328"/>
      <c r="I709" s="328"/>
      <c r="J709" s="328"/>
      <c r="K709" s="328"/>
      <c r="L709" s="328"/>
      <c r="M709" s="328"/>
      <c r="N709" s="328"/>
      <c r="O709" s="328"/>
      <c r="P709" s="328"/>
      <c r="Q709" s="328"/>
      <c r="R709" s="328"/>
      <c r="S709" s="328"/>
      <c r="T709" s="328"/>
      <c r="U709" s="328"/>
      <c r="V709" s="328"/>
      <c r="W709" s="328"/>
      <c r="X709" s="328"/>
      <c r="Y709" s="329"/>
      <c r="Z709" s="336"/>
      <c r="AA709" s="337"/>
      <c r="AB709" s="337"/>
      <c r="AC709" s="337"/>
      <c r="AD709" s="338"/>
      <c r="AE709" s="336"/>
      <c r="AF709" s="337"/>
      <c r="AG709" s="337"/>
      <c r="AH709" s="337"/>
      <c r="AI709" s="337"/>
      <c r="AJ709" s="337"/>
      <c r="AK709" s="300"/>
      <c r="AL709" s="301"/>
      <c r="AM709" s="301"/>
      <c r="AN709" s="301"/>
      <c r="AO709" s="301"/>
      <c r="AP709" s="301"/>
      <c r="AQ709" s="301"/>
      <c r="AR709" s="301"/>
      <c r="AS709" s="301"/>
      <c r="AT709" s="301"/>
      <c r="AU709" s="301"/>
      <c r="AV709" s="301"/>
      <c r="AW709" s="301"/>
      <c r="AX709" s="302"/>
      <c r="AY709" s="407"/>
      <c r="AZ709" s="304"/>
      <c r="BA709" s="304"/>
      <c r="BB709" s="408"/>
      <c r="BC709" s="306">
        <f t="shared" si="38"/>
        <v>0</v>
      </c>
      <c r="BD709" s="307"/>
      <c r="BE709" s="307"/>
      <c r="BF709" s="308"/>
      <c r="BG709" s="309"/>
      <c r="BH709" s="310"/>
      <c r="BI709" s="310"/>
      <c r="BJ709" s="311"/>
      <c r="BK709" s="312">
        <f t="shared" si="39"/>
        <v>0</v>
      </c>
      <c r="BL709" s="313"/>
      <c r="BM709" s="313"/>
      <c r="BN709" s="313"/>
      <c r="BO709" s="313"/>
      <c r="BP709" s="314"/>
      <c r="BQ709" s="294"/>
      <c r="BR709" s="295"/>
      <c r="BS709" s="295"/>
      <c r="BT709" s="295"/>
      <c r="BU709" s="295"/>
      <c r="BV709" s="295"/>
      <c r="BW709" s="296"/>
      <c r="BX709" s="294"/>
      <c r="BY709" s="295"/>
      <c r="BZ709" s="295"/>
      <c r="CA709" s="295"/>
      <c r="CB709" s="295"/>
      <c r="CC709" s="296"/>
      <c r="CD709" s="294"/>
      <c r="CE709" s="295"/>
      <c r="CF709" s="295"/>
      <c r="CG709" s="295"/>
      <c r="CH709" s="295"/>
      <c r="CI709" s="296"/>
    </row>
    <row r="710" spans="1:87" ht="18" customHeight="1" x14ac:dyDescent="0.25">
      <c r="A710" s="75"/>
      <c r="B710" s="327"/>
      <c r="C710" s="328"/>
      <c r="D710" s="328"/>
      <c r="E710" s="328"/>
      <c r="F710" s="328"/>
      <c r="G710" s="328"/>
      <c r="H710" s="328"/>
      <c r="I710" s="328"/>
      <c r="J710" s="328"/>
      <c r="K710" s="328"/>
      <c r="L710" s="328"/>
      <c r="M710" s="328"/>
      <c r="N710" s="328"/>
      <c r="O710" s="328"/>
      <c r="P710" s="328"/>
      <c r="Q710" s="328"/>
      <c r="R710" s="328"/>
      <c r="S710" s="328"/>
      <c r="T710" s="328"/>
      <c r="U710" s="328"/>
      <c r="V710" s="328"/>
      <c r="W710" s="328"/>
      <c r="X710" s="328"/>
      <c r="Y710" s="329"/>
      <c r="Z710" s="336"/>
      <c r="AA710" s="337"/>
      <c r="AB710" s="337"/>
      <c r="AC710" s="337"/>
      <c r="AD710" s="338"/>
      <c r="AE710" s="336"/>
      <c r="AF710" s="337"/>
      <c r="AG710" s="337"/>
      <c r="AH710" s="337"/>
      <c r="AI710" s="337"/>
      <c r="AJ710" s="337"/>
      <c r="AK710" s="300"/>
      <c r="AL710" s="301"/>
      <c r="AM710" s="301"/>
      <c r="AN710" s="301"/>
      <c r="AO710" s="301"/>
      <c r="AP710" s="301"/>
      <c r="AQ710" s="301"/>
      <c r="AR710" s="301"/>
      <c r="AS710" s="301"/>
      <c r="AT710" s="301"/>
      <c r="AU710" s="301"/>
      <c r="AV710" s="301"/>
      <c r="AW710" s="301"/>
      <c r="AX710" s="302"/>
      <c r="AY710" s="407"/>
      <c r="AZ710" s="304"/>
      <c r="BA710" s="304"/>
      <c r="BB710" s="408"/>
      <c r="BC710" s="306">
        <f t="shared" si="38"/>
        <v>0</v>
      </c>
      <c r="BD710" s="307"/>
      <c r="BE710" s="307"/>
      <c r="BF710" s="308"/>
      <c r="BG710" s="309"/>
      <c r="BH710" s="310"/>
      <c r="BI710" s="310"/>
      <c r="BJ710" s="311"/>
      <c r="BK710" s="312">
        <f t="shared" si="39"/>
        <v>0</v>
      </c>
      <c r="BL710" s="313"/>
      <c r="BM710" s="313"/>
      <c r="BN710" s="313"/>
      <c r="BO710" s="313"/>
      <c r="BP710" s="314"/>
      <c r="BQ710" s="294"/>
      <c r="BR710" s="295"/>
      <c r="BS710" s="295"/>
      <c r="BT710" s="295"/>
      <c r="BU710" s="295"/>
      <c r="BV710" s="295"/>
      <c r="BW710" s="296"/>
      <c r="BX710" s="294"/>
      <c r="BY710" s="295"/>
      <c r="BZ710" s="295"/>
      <c r="CA710" s="295"/>
      <c r="CB710" s="295"/>
      <c r="CC710" s="296"/>
      <c r="CD710" s="294"/>
      <c r="CE710" s="295"/>
      <c r="CF710" s="295"/>
      <c r="CG710" s="295"/>
      <c r="CH710" s="295"/>
      <c r="CI710" s="296"/>
    </row>
    <row r="711" spans="1:87" ht="18" customHeight="1" x14ac:dyDescent="0.25">
      <c r="A711" s="75"/>
      <c r="B711" s="327"/>
      <c r="C711" s="328"/>
      <c r="D711" s="328"/>
      <c r="E711" s="328"/>
      <c r="F711" s="328"/>
      <c r="G711" s="328"/>
      <c r="H711" s="328"/>
      <c r="I711" s="328"/>
      <c r="J711" s="328"/>
      <c r="K711" s="328"/>
      <c r="L711" s="328"/>
      <c r="M711" s="328"/>
      <c r="N711" s="328"/>
      <c r="O711" s="328"/>
      <c r="P711" s="328"/>
      <c r="Q711" s="328"/>
      <c r="R711" s="328"/>
      <c r="S711" s="328"/>
      <c r="T711" s="328"/>
      <c r="U711" s="328"/>
      <c r="V711" s="328"/>
      <c r="W711" s="328"/>
      <c r="X711" s="328"/>
      <c r="Y711" s="329"/>
      <c r="Z711" s="336"/>
      <c r="AA711" s="337"/>
      <c r="AB711" s="337"/>
      <c r="AC711" s="337"/>
      <c r="AD711" s="338"/>
      <c r="AE711" s="336"/>
      <c r="AF711" s="337"/>
      <c r="AG711" s="337"/>
      <c r="AH711" s="337"/>
      <c r="AI711" s="337"/>
      <c r="AJ711" s="337"/>
      <c r="AK711" s="300"/>
      <c r="AL711" s="301"/>
      <c r="AM711" s="301"/>
      <c r="AN711" s="301"/>
      <c r="AO711" s="301"/>
      <c r="AP711" s="301"/>
      <c r="AQ711" s="301"/>
      <c r="AR711" s="301"/>
      <c r="AS711" s="301"/>
      <c r="AT711" s="301"/>
      <c r="AU711" s="301"/>
      <c r="AV711" s="301"/>
      <c r="AW711" s="301"/>
      <c r="AX711" s="302"/>
      <c r="AY711" s="407"/>
      <c r="AZ711" s="304"/>
      <c r="BA711" s="304"/>
      <c r="BB711" s="408"/>
      <c r="BC711" s="306">
        <f t="shared" si="38"/>
        <v>0</v>
      </c>
      <c r="BD711" s="307"/>
      <c r="BE711" s="307"/>
      <c r="BF711" s="308"/>
      <c r="BG711" s="309"/>
      <c r="BH711" s="310"/>
      <c r="BI711" s="310"/>
      <c r="BJ711" s="311"/>
      <c r="BK711" s="312">
        <f t="shared" si="39"/>
        <v>0</v>
      </c>
      <c r="BL711" s="313"/>
      <c r="BM711" s="313"/>
      <c r="BN711" s="313"/>
      <c r="BO711" s="313"/>
      <c r="BP711" s="314"/>
      <c r="BQ711" s="294"/>
      <c r="BR711" s="295"/>
      <c r="BS711" s="295"/>
      <c r="BT711" s="295"/>
      <c r="BU711" s="295"/>
      <c r="BV711" s="295"/>
      <c r="BW711" s="296"/>
      <c r="BX711" s="294"/>
      <c r="BY711" s="295"/>
      <c r="BZ711" s="295"/>
      <c r="CA711" s="295"/>
      <c r="CB711" s="295"/>
      <c r="CC711" s="296"/>
      <c r="CD711" s="294"/>
      <c r="CE711" s="295"/>
      <c r="CF711" s="295"/>
      <c r="CG711" s="295"/>
      <c r="CH711" s="295"/>
      <c r="CI711" s="296"/>
    </row>
    <row r="712" spans="1:87" ht="18" customHeight="1" x14ac:dyDescent="0.25">
      <c r="A712" s="75"/>
      <c r="B712" s="327"/>
      <c r="C712" s="328"/>
      <c r="D712" s="328"/>
      <c r="E712" s="328"/>
      <c r="F712" s="328"/>
      <c r="G712" s="328"/>
      <c r="H712" s="328"/>
      <c r="I712" s="328"/>
      <c r="J712" s="328"/>
      <c r="K712" s="328"/>
      <c r="L712" s="328"/>
      <c r="M712" s="328"/>
      <c r="N712" s="328"/>
      <c r="O712" s="328"/>
      <c r="P712" s="328"/>
      <c r="Q712" s="328"/>
      <c r="R712" s="328"/>
      <c r="S712" s="328"/>
      <c r="T712" s="328"/>
      <c r="U712" s="328"/>
      <c r="V712" s="328"/>
      <c r="W712" s="328"/>
      <c r="X712" s="328"/>
      <c r="Y712" s="329"/>
      <c r="Z712" s="336"/>
      <c r="AA712" s="337"/>
      <c r="AB712" s="337"/>
      <c r="AC712" s="337"/>
      <c r="AD712" s="338"/>
      <c r="AE712" s="336"/>
      <c r="AF712" s="337"/>
      <c r="AG712" s="337"/>
      <c r="AH712" s="337"/>
      <c r="AI712" s="337"/>
      <c r="AJ712" s="337"/>
      <c r="AK712" s="300"/>
      <c r="AL712" s="301"/>
      <c r="AM712" s="301"/>
      <c r="AN712" s="301"/>
      <c r="AO712" s="301"/>
      <c r="AP712" s="301"/>
      <c r="AQ712" s="301"/>
      <c r="AR712" s="301"/>
      <c r="AS712" s="301"/>
      <c r="AT712" s="301"/>
      <c r="AU712" s="301"/>
      <c r="AV712" s="301"/>
      <c r="AW712" s="301"/>
      <c r="AX712" s="302"/>
      <c r="AY712" s="407"/>
      <c r="AZ712" s="304"/>
      <c r="BA712" s="304"/>
      <c r="BB712" s="408"/>
      <c r="BC712" s="306">
        <f t="shared" si="38"/>
        <v>0</v>
      </c>
      <c r="BD712" s="307"/>
      <c r="BE712" s="307"/>
      <c r="BF712" s="308"/>
      <c r="BG712" s="309"/>
      <c r="BH712" s="310"/>
      <c r="BI712" s="310"/>
      <c r="BJ712" s="311"/>
      <c r="BK712" s="312">
        <f t="shared" si="39"/>
        <v>0</v>
      </c>
      <c r="BL712" s="313"/>
      <c r="BM712" s="313"/>
      <c r="BN712" s="313"/>
      <c r="BO712" s="313"/>
      <c r="BP712" s="314"/>
      <c r="BQ712" s="294"/>
      <c r="BR712" s="295"/>
      <c r="BS712" s="295"/>
      <c r="BT712" s="295"/>
      <c r="BU712" s="295"/>
      <c r="BV712" s="295"/>
      <c r="BW712" s="296"/>
      <c r="BX712" s="294"/>
      <c r="BY712" s="295"/>
      <c r="BZ712" s="295"/>
      <c r="CA712" s="295"/>
      <c r="CB712" s="295"/>
      <c r="CC712" s="296"/>
      <c r="CD712" s="294"/>
      <c r="CE712" s="295"/>
      <c r="CF712" s="295"/>
      <c r="CG712" s="295"/>
      <c r="CH712" s="295"/>
      <c r="CI712" s="296"/>
    </row>
    <row r="713" spans="1:87" ht="18" customHeight="1" x14ac:dyDescent="0.25">
      <c r="A713" s="75"/>
      <c r="B713" s="327"/>
      <c r="C713" s="328"/>
      <c r="D713" s="328"/>
      <c r="E713" s="328"/>
      <c r="F713" s="328"/>
      <c r="G713" s="328"/>
      <c r="H713" s="328"/>
      <c r="I713" s="328"/>
      <c r="J713" s="328"/>
      <c r="K713" s="328"/>
      <c r="L713" s="328"/>
      <c r="M713" s="328"/>
      <c r="N713" s="328"/>
      <c r="O713" s="328"/>
      <c r="P713" s="328"/>
      <c r="Q713" s="328"/>
      <c r="R713" s="328"/>
      <c r="S713" s="328"/>
      <c r="T713" s="328"/>
      <c r="U713" s="328"/>
      <c r="V713" s="328"/>
      <c r="W713" s="328"/>
      <c r="X713" s="328"/>
      <c r="Y713" s="329"/>
      <c r="Z713" s="336"/>
      <c r="AA713" s="337"/>
      <c r="AB713" s="337"/>
      <c r="AC713" s="337"/>
      <c r="AD713" s="338"/>
      <c r="AE713" s="336"/>
      <c r="AF713" s="337"/>
      <c r="AG713" s="337"/>
      <c r="AH713" s="337"/>
      <c r="AI713" s="337"/>
      <c r="AJ713" s="337"/>
      <c r="AK713" s="300"/>
      <c r="AL713" s="301"/>
      <c r="AM713" s="301"/>
      <c r="AN713" s="301"/>
      <c r="AO713" s="301"/>
      <c r="AP713" s="301"/>
      <c r="AQ713" s="301"/>
      <c r="AR713" s="301"/>
      <c r="AS713" s="301"/>
      <c r="AT713" s="301"/>
      <c r="AU713" s="301"/>
      <c r="AV713" s="301"/>
      <c r="AW713" s="301"/>
      <c r="AX713" s="302"/>
      <c r="AY713" s="407"/>
      <c r="AZ713" s="304"/>
      <c r="BA713" s="304"/>
      <c r="BB713" s="408"/>
      <c r="BC713" s="306">
        <f t="shared" si="38"/>
        <v>0</v>
      </c>
      <c r="BD713" s="307"/>
      <c r="BE713" s="307"/>
      <c r="BF713" s="308"/>
      <c r="BG713" s="309"/>
      <c r="BH713" s="310"/>
      <c r="BI713" s="310"/>
      <c r="BJ713" s="311"/>
      <c r="BK713" s="312">
        <f t="shared" si="39"/>
        <v>0</v>
      </c>
      <c r="BL713" s="313"/>
      <c r="BM713" s="313"/>
      <c r="BN713" s="313"/>
      <c r="BO713" s="313"/>
      <c r="BP713" s="314"/>
      <c r="BQ713" s="294"/>
      <c r="BR713" s="295"/>
      <c r="BS713" s="295"/>
      <c r="BT713" s="295"/>
      <c r="BU713" s="295"/>
      <c r="BV713" s="295"/>
      <c r="BW713" s="296"/>
      <c r="BX713" s="294"/>
      <c r="BY713" s="295"/>
      <c r="BZ713" s="295"/>
      <c r="CA713" s="295"/>
      <c r="CB713" s="295"/>
      <c r="CC713" s="296"/>
      <c r="CD713" s="294"/>
      <c r="CE713" s="295"/>
      <c r="CF713" s="295"/>
      <c r="CG713" s="295"/>
      <c r="CH713" s="295"/>
      <c r="CI713" s="296"/>
    </row>
    <row r="714" spans="1:87" ht="18" customHeight="1" x14ac:dyDescent="0.25">
      <c r="A714" s="75"/>
      <c r="B714" s="327"/>
      <c r="C714" s="328"/>
      <c r="D714" s="328"/>
      <c r="E714" s="328"/>
      <c r="F714" s="328"/>
      <c r="G714" s="328"/>
      <c r="H714" s="328"/>
      <c r="I714" s="328"/>
      <c r="J714" s="328"/>
      <c r="K714" s="328"/>
      <c r="L714" s="328"/>
      <c r="M714" s="328"/>
      <c r="N714" s="328"/>
      <c r="O714" s="328"/>
      <c r="P714" s="328"/>
      <c r="Q714" s="328"/>
      <c r="R714" s="328"/>
      <c r="S714" s="328"/>
      <c r="T714" s="328"/>
      <c r="U714" s="328"/>
      <c r="V714" s="328"/>
      <c r="W714" s="328"/>
      <c r="X714" s="328"/>
      <c r="Y714" s="329"/>
      <c r="Z714" s="336"/>
      <c r="AA714" s="337"/>
      <c r="AB714" s="337"/>
      <c r="AC714" s="337"/>
      <c r="AD714" s="338"/>
      <c r="AE714" s="336"/>
      <c r="AF714" s="337"/>
      <c r="AG714" s="337"/>
      <c r="AH714" s="337"/>
      <c r="AI714" s="337"/>
      <c r="AJ714" s="337"/>
      <c r="AK714" s="300"/>
      <c r="AL714" s="301"/>
      <c r="AM714" s="301"/>
      <c r="AN714" s="301"/>
      <c r="AO714" s="301"/>
      <c r="AP714" s="301"/>
      <c r="AQ714" s="301"/>
      <c r="AR714" s="301"/>
      <c r="AS714" s="301"/>
      <c r="AT714" s="301"/>
      <c r="AU714" s="301"/>
      <c r="AV714" s="301"/>
      <c r="AW714" s="301"/>
      <c r="AX714" s="302"/>
      <c r="AY714" s="407"/>
      <c r="AZ714" s="304"/>
      <c r="BA714" s="304"/>
      <c r="BB714" s="408"/>
      <c r="BC714" s="306">
        <f t="shared" si="38"/>
        <v>0</v>
      </c>
      <c r="BD714" s="307"/>
      <c r="BE714" s="307"/>
      <c r="BF714" s="308"/>
      <c r="BG714" s="309"/>
      <c r="BH714" s="310"/>
      <c r="BI714" s="310"/>
      <c r="BJ714" s="311"/>
      <c r="BK714" s="312">
        <f t="shared" si="39"/>
        <v>0</v>
      </c>
      <c r="BL714" s="313"/>
      <c r="BM714" s="313"/>
      <c r="BN714" s="313"/>
      <c r="BO714" s="313"/>
      <c r="BP714" s="314"/>
      <c r="BQ714" s="294"/>
      <c r="BR714" s="295"/>
      <c r="BS714" s="295"/>
      <c r="BT714" s="295"/>
      <c r="BU714" s="295"/>
      <c r="BV714" s="295"/>
      <c r="BW714" s="296"/>
      <c r="BX714" s="294"/>
      <c r="BY714" s="295"/>
      <c r="BZ714" s="295"/>
      <c r="CA714" s="295"/>
      <c r="CB714" s="295"/>
      <c r="CC714" s="296"/>
      <c r="CD714" s="294"/>
      <c r="CE714" s="295"/>
      <c r="CF714" s="295"/>
      <c r="CG714" s="295"/>
      <c r="CH714" s="295"/>
      <c r="CI714" s="296"/>
    </row>
    <row r="715" spans="1:87" ht="18" customHeight="1" x14ac:dyDescent="0.25">
      <c r="A715" s="75"/>
      <c r="B715" s="327"/>
      <c r="C715" s="328"/>
      <c r="D715" s="328"/>
      <c r="E715" s="328"/>
      <c r="F715" s="328"/>
      <c r="G715" s="328"/>
      <c r="H715" s="328"/>
      <c r="I715" s="328"/>
      <c r="J715" s="328"/>
      <c r="K715" s="328"/>
      <c r="L715" s="328"/>
      <c r="M715" s="328"/>
      <c r="N715" s="328"/>
      <c r="O715" s="328"/>
      <c r="P715" s="328"/>
      <c r="Q715" s="328"/>
      <c r="R715" s="328"/>
      <c r="S715" s="328"/>
      <c r="T715" s="328"/>
      <c r="U715" s="328"/>
      <c r="V715" s="328"/>
      <c r="W715" s="328"/>
      <c r="X715" s="328"/>
      <c r="Y715" s="329"/>
      <c r="Z715" s="336"/>
      <c r="AA715" s="337"/>
      <c r="AB715" s="337"/>
      <c r="AC715" s="337"/>
      <c r="AD715" s="338"/>
      <c r="AE715" s="336"/>
      <c r="AF715" s="337"/>
      <c r="AG715" s="337"/>
      <c r="AH715" s="337"/>
      <c r="AI715" s="337"/>
      <c r="AJ715" s="337"/>
      <c r="AK715" s="300"/>
      <c r="AL715" s="301"/>
      <c r="AM715" s="301"/>
      <c r="AN715" s="301"/>
      <c r="AO715" s="301"/>
      <c r="AP715" s="301"/>
      <c r="AQ715" s="301"/>
      <c r="AR715" s="301"/>
      <c r="AS715" s="301"/>
      <c r="AT715" s="301"/>
      <c r="AU715" s="301"/>
      <c r="AV715" s="301"/>
      <c r="AW715" s="301"/>
      <c r="AX715" s="302"/>
      <c r="AY715" s="407"/>
      <c r="AZ715" s="304"/>
      <c r="BA715" s="304"/>
      <c r="BB715" s="408"/>
      <c r="BC715" s="306">
        <f t="shared" si="38"/>
        <v>0</v>
      </c>
      <c r="BD715" s="307"/>
      <c r="BE715" s="307"/>
      <c r="BF715" s="308"/>
      <c r="BG715" s="309"/>
      <c r="BH715" s="310"/>
      <c r="BI715" s="310"/>
      <c r="BJ715" s="311"/>
      <c r="BK715" s="312">
        <f t="shared" si="39"/>
        <v>0</v>
      </c>
      <c r="BL715" s="313"/>
      <c r="BM715" s="313"/>
      <c r="BN715" s="313"/>
      <c r="BO715" s="313"/>
      <c r="BP715" s="314"/>
      <c r="BQ715" s="294"/>
      <c r="BR715" s="295"/>
      <c r="BS715" s="295"/>
      <c r="BT715" s="295"/>
      <c r="BU715" s="295"/>
      <c r="BV715" s="295"/>
      <c r="BW715" s="296"/>
      <c r="BX715" s="294"/>
      <c r="BY715" s="295"/>
      <c r="BZ715" s="295"/>
      <c r="CA715" s="295"/>
      <c r="CB715" s="295"/>
      <c r="CC715" s="296"/>
      <c r="CD715" s="294"/>
      <c r="CE715" s="295"/>
      <c r="CF715" s="295"/>
      <c r="CG715" s="295"/>
      <c r="CH715" s="295"/>
      <c r="CI715" s="296"/>
    </row>
    <row r="716" spans="1:87" ht="18" customHeight="1" x14ac:dyDescent="0.25">
      <c r="A716" s="75"/>
      <c r="B716" s="327"/>
      <c r="C716" s="328"/>
      <c r="D716" s="328"/>
      <c r="E716" s="328"/>
      <c r="F716" s="328"/>
      <c r="G716" s="328"/>
      <c r="H716" s="328"/>
      <c r="I716" s="328"/>
      <c r="J716" s="328"/>
      <c r="K716" s="328"/>
      <c r="L716" s="328"/>
      <c r="M716" s="328"/>
      <c r="N716" s="328"/>
      <c r="O716" s="328"/>
      <c r="P716" s="328"/>
      <c r="Q716" s="328"/>
      <c r="R716" s="328"/>
      <c r="S716" s="328"/>
      <c r="T716" s="328"/>
      <c r="U716" s="328"/>
      <c r="V716" s="328"/>
      <c r="W716" s="328"/>
      <c r="X716" s="328"/>
      <c r="Y716" s="329"/>
      <c r="Z716" s="336"/>
      <c r="AA716" s="337"/>
      <c r="AB716" s="337"/>
      <c r="AC716" s="337"/>
      <c r="AD716" s="338"/>
      <c r="AE716" s="336"/>
      <c r="AF716" s="337"/>
      <c r="AG716" s="337"/>
      <c r="AH716" s="337"/>
      <c r="AI716" s="337"/>
      <c r="AJ716" s="337"/>
      <c r="AK716" s="300"/>
      <c r="AL716" s="301"/>
      <c r="AM716" s="301"/>
      <c r="AN716" s="301"/>
      <c r="AO716" s="301"/>
      <c r="AP716" s="301"/>
      <c r="AQ716" s="301"/>
      <c r="AR716" s="301"/>
      <c r="AS716" s="301"/>
      <c r="AT716" s="301"/>
      <c r="AU716" s="301"/>
      <c r="AV716" s="301"/>
      <c r="AW716" s="301"/>
      <c r="AX716" s="302"/>
      <c r="AY716" s="407"/>
      <c r="AZ716" s="304"/>
      <c r="BA716" s="304"/>
      <c r="BB716" s="408"/>
      <c r="BC716" s="306">
        <f t="shared" si="38"/>
        <v>0</v>
      </c>
      <c r="BD716" s="307"/>
      <c r="BE716" s="307"/>
      <c r="BF716" s="308"/>
      <c r="BG716" s="309"/>
      <c r="BH716" s="310"/>
      <c r="BI716" s="310"/>
      <c r="BJ716" s="311"/>
      <c r="BK716" s="312">
        <f t="shared" si="39"/>
        <v>0</v>
      </c>
      <c r="BL716" s="313"/>
      <c r="BM716" s="313"/>
      <c r="BN716" s="313"/>
      <c r="BO716" s="313"/>
      <c r="BP716" s="314"/>
      <c r="BQ716" s="294"/>
      <c r="BR716" s="295"/>
      <c r="BS716" s="295"/>
      <c r="BT716" s="295"/>
      <c r="BU716" s="295"/>
      <c r="BV716" s="295"/>
      <c r="BW716" s="296"/>
      <c r="BX716" s="294"/>
      <c r="BY716" s="295"/>
      <c r="BZ716" s="295"/>
      <c r="CA716" s="295"/>
      <c r="CB716" s="295"/>
      <c r="CC716" s="296"/>
      <c r="CD716" s="294"/>
      <c r="CE716" s="295"/>
      <c r="CF716" s="295"/>
      <c r="CG716" s="295"/>
      <c r="CH716" s="295"/>
      <c r="CI716" s="296"/>
    </row>
    <row r="717" spans="1:87" ht="18" customHeight="1" x14ac:dyDescent="0.25">
      <c r="A717" s="75"/>
      <c r="B717" s="327"/>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9"/>
      <c r="Z717" s="336"/>
      <c r="AA717" s="337"/>
      <c r="AB717" s="337"/>
      <c r="AC717" s="337"/>
      <c r="AD717" s="338"/>
      <c r="AE717" s="336"/>
      <c r="AF717" s="337"/>
      <c r="AG717" s="337"/>
      <c r="AH717" s="337"/>
      <c r="AI717" s="337"/>
      <c r="AJ717" s="337"/>
      <c r="AK717" s="300"/>
      <c r="AL717" s="301"/>
      <c r="AM717" s="301"/>
      <c r="AN717" s="301"/>
      <c r="AO717" s="301"/>
      <c r="AP717" s="301"/>
      <c r="AQ717" s="301"/>
      <c r="AR717" s="301"/>
      <c r="AS717" s="301"/>
      <c r="AT717" s="301"/>
      <c r="AU717" s="301"/>
      <c r="AV717" s="301"/>
      <c r="AW717" s="301"/>
      <c r="AX717" s="302"/>
      <c r="AY717" s="407"/>
      <c r="AZ717" s="304"/>
      <c r="BA717" s="304"/>
      <c r="BB717" s="408"/>
      <c r="BC717" s="306">
        <f t="shared" si="38"/>
        <v>0</v>
      </c>
      <c r="BD717" s="307"/>
      <c r="BE717" s="307"/>
      <c r="BF717" s="308"/>
      <c r="BG717" s="309"/>
      <c r="BH717" s="310"/>
      <c r="BI717" s="310"/>
      <c r="BJ717" s="311"/>
      <c r="BK717" s="312">
        <f t="shared" si="39"/>
        <v>0</v>
      </c>
      <c r="BL717" s="313"/>
      <c r="BM717" s="313"/>
      <c r="BN717" s="313"/>
      <c r="BO717" s="313"/>
      <c r="BP717" s="314"/>
      <c r="BQ717" s="294"/>
      <c r="BR717" s="295"/>
      <c r="BS717" s="295"/>
      <c r="BT717" s="295"/>
      <c r="BU717" s="295"/>
      <c r="BV717" s="295"/>
      <c r="BW717" s="296"/>
      <c r="BX717" s="294"/>
      <c r="BY717" s="295"/>
      <c r="BZ717" s="295"/>
      <c r="CA717" s="295"/>
      <c r="CB717" s="295"/>
      <c r="CC717" s="296"/>
      <c r="CD717" s="294"/>
      <c r="CE717" s="295"/>
      <c r="CF717" s="295"/>
      <c r="CG717" s="295"/>
      <c r="CH717" s="295"/>
      <c r="CI717" s="296"/>
    </row>
    <row r="718" spans="1:87" ht="18" customHeight="1" x14ac:dyDescent="0.25">
      <c r="A718" s="75"/>
      <c r="B718" s="327"/>
      <c r="C718" s="328"/>
      <c r="D718" s="328"/>
      <c r="E718" s="328"/>
      <c r="F718" s="328"/>
      <c r="G718" s="328"/>
      <c r="H718" s="328"/>
      <c r="I718" s="328"/>
      <c r="J718" s="328"/>
      <c r="K718" s="328"/>
      <c r="L718" s="328"/>
      <c r="M718" s="328"/>
      <c r="N718" s="328"/>
      <c r="O718" s="328"/>
      <c r="P718" s="328"/>
      <c r="Q718" s="328"/>
      <c r="R718" s="328"/>
      <c r="S718" s="328"/>
      <c r="T718" s="328"/>
      <c r="U718" s="328"/>
      <c r="V718" s="328"/>
      <c r="W718" s="328"/>
      <c r="X718" s="328"/>
      <c r="Y718" s="329"/>
      <c r="Z718" s="336"/>
      <c r="AA718" s="337"/>
      <c r="AB718" s="337"/>
      <c r="AC718" s="337"/>
      <c r="AD718" s="338"/>
      <c r="AE718" s="336"/>
      <c r="AF718" s="337"/>
      <c r="AG718" s="337"/>
      <c r="AH718" s="337"/>
      <c r="AI718" s="337"/>
      <c r="AJ718" s="337"/>
      <c r="AK718" s="300"/>
      <c r="AL718" s="301"/>
      <c r="AM718" s="301"/>
      <c r="AN718" s="301"/>
      <c r="AO718" s="301"/>
      <c r="AP718" s="301"/>
      <c r="AQ718" s="301"/>
      <c r="AR718" s="301"/>
      <c r="AS718" s="301"/>
      <c r="AT718" s="301"/>
      <c r="AU718" s="301"/>
      <c r="AV718" s="301"/>
      <c r="AW718" s="301"/>
      <c r="AX718" s="302"/>
      <c r="AY718" s="407"/>
      <c r="AZ718" s="304"/>
      <c r="BA718" s="304"/>
      <c r="BB718" s="408"/>
      <c r="BC718" s="306">
        <f t="shared" si="38"/>
        <v>0</v>
      </c>
      <c r="BD718" s="307"/>
      <c r="BE718" s="307"/>
      <c r="BF718" s="308"/>
      <c r="BG718" s="309"/>
      <c r="BH718" s="310"/>
      <c r="BI718" s="310"/>
      <c r="BJ718" s="311"/>
      <c r="BK718" s="312">
        <f t="shared" si="39"/>
        <v>0</v>
      </c>
      <c r="BL718" s="313"/>
      <c r="BM718" s="313"/>
      <c r="BN718" s="313"/>
      <c r="BO718" s="313"/>
      <c r="BP718" s="314"/>
      <c r="BQ718" s="294"/>
      <c r="BR718" s="295"/>
      <c r="BS718" s="295"/>
      <c r="BT718" s="295"/>
      <c r="BU718" s="295"/>
      <c r="BV718" s="295"/>
      <c r="BW718" s="296"/>
      <c r="BX718" s="294"/>
      <c r="BY718" s="295"/>
      <c r="BZ718" s="295"/>
      <c r="CA718" s="295"/>
      <c r="CB718" s="295"/>
      <c r="CC718" s="296"/>
      <c r="CD718" s="294"/>
      <c r="CE718" s="295"/>
      <c r="CF718" s="295"/>
      <c r="CG718" s="295"/>
      <c r="CH718" s="295"/>
      <c r="CI718" s="296"/>
    </row>
    <row r="719" spans="1:87" ht="18" customHeight="1" x14ac:dyDescent="0.25">
      <c r="A719" s="75"/>
      <c r="B719" s="327"/>
      <c r="C719" s="328"/>
      <c r="D719" s="328"/>
      <c r="E719" s="328"/>
      <c r="F719" s="328"/>
      <c r="G719" s="328"/>
      <c r="H719" s="328"/>
      <c r="I719" s="328"/>
      <c r="J719" s="328"/>
      <c r="K719" s="328"/>
      <c r="L719" s="328"/>
      <c r="M719" s="328"/>
      <c r="N719" s="328"/>
      <c r="O719" s="328"/>
      <c r="P719" s="328"/>
      <c r="Q719" s="328"/>
      <c r="R719" s="328"/>
      <c r="S719" s="328"/>
      <c r="T719" s="328"/>
      <c r="U719" s="328"/>
      <c r="V719" s="328"/>
      <c r="W719" s="328"/>
      <c r="X719" s="328"/>
      <c r="Y719" s="329"/>
      <c r="Z719" s="336"/>
      <c r="AA719" s="337"/>
      <c r="AB719" s="337"/>
      <c r="AC719" s="337"/>
      <c r="AD719" s="338"/>
      <c r="AE719" s="336"/>
      <c r="AF719" s="337"/>
      <c r="AG719" s="337"/>
      <c r="AH719" s="337"/>
      <c r="AI719" s="337"/>
      <c r="AJ719" s="337"/>
      <c r="AK719" s="300"/>
      <c r="AL719" s="301"/>
      <c r="AM719" s="301"/>
      <c r="AN719" s="301"/>
      <c r="AO719" s="301"/>
      <c r="AP719" s="301"/>
      <c r="AQ719" s="301"/>
      <c r="AR719" s="301"/>
      <c r="AS719" s="301"/>
      <c r="AT719" s="301"/>
      <c r="AU719" s="301"/>
      <c r="AV719" s="301"/>
      <c r="AW719" s="301"/>
      <c r="AX719" s="302"/>
      <c r="AY719" s="407"/>
      <c r="AZ719" s="304"/>
      <c r="BA719" s="304"/>
      <c r="BB719" s="408"/>
      <c r="BC719" s="306">
        <f t="shared" si="38"/>
        <v>0</v>
      </c>
      <c r="BD719" s="307"/>
      <c r="BE719" s="307"/>
      <c r="BF719" s="308"/>
      <c r="BG719" s="309"/>
      <c r="BH719" s="310"/>
      <c r="BI719" s="310"/>
      <c r="BJ719" s="311"/>
      <c r="BK719" s="312">
        <f t="shared" si="39"/>
        <v>0</v>
      </c>
      <c r="BL719" s="313"/>
      <c r="BM719" s="313"/>
      <c r="BN719" s="313"/>
      <c r="BO719" s="313"/>
      <c r="BP719" s="314"/>
      <c r="BQ719" s="294"/>
      <c r="BR719" s="295"/>
      <c r="BS719" s="295"/>
      <c r="BT719" s="295"/>
      <c r="BU719" s="295"/>
      <c r="BV719" s="295"/>
      <c r="BW719" s="296"/>
      <c r="BX719" s="294"/>
      <c r="BY719" s="295"/>
      <c r="BZ719" s="295"/>
      <c r="CA719" s="295"/>
      <c r="CB719" s="295"/>
      <c r="CC719" s="296"/>
      <c r="CD719" s="294"/>
      <c r="CE719" s="295"/>
      <c r="CF719" s="295"/>
      <c r="CG719" s="295"/>
      <c r="CH719" s="295"/>
      <c r="CI719" s="296"/>
    </row>
    <row r="720" spans="1:87" ht="18" customHeight="1" x14ac:dyDescent="0.25">
      <c r="A720" s="75"/>
      <c r="B720" s="327"/>
      <c r="C720" s="328"/>
      <c r="D720" s="328"/>
      <c r="E720" s="328"/>
      <c r="F720" s="328"/>
      <c r="G720" s="328"/>
      <c r="H720" s="328"/>
      <c r="I720" s="328"/>
      <c r="J720" s="328"/>
      <c r="K720" s="328"/>
      <c r="L720" s="328"/>
      <c r="M720" s="328"/>
      <c r="N720" s="328"/>
      <c r="O720" s="328"/>
      <c r="P720" s="328"/>
      <c r="Q720" s="328"/>
      <c r="R720" s="328"/>
      <c r="S720" s="328"/>
      <c r="T720" s="328"/>
      <c r="U720" s="328"/>
      <c r="V720" s="328"/>
      <c r="W720" s="328"/>
      <c r="X720" s="328"/>
      <c r="Y720" s="329"/>
      <c r="Z720" s="336"/>
      <c r="AA720" s="337"/>
      <c r="AB720" s="337"/>
      <c r="AC720" s="337"/>
      <c r="AD720" s="338"/>
      <c r="AE720" s="336"/>
      <c r="AF720" s="337"/>
      <c r="AG720" s="337"/>
      <c r="AH720" s="337"/>
      <c r="AI720" s="337"/>
      <c r="AJ720" s="337"/>
      <c r="AK720" s="300"/>
      <c r="AL720" s="301"/>
      <c r="AM720" s="301"/>
      <c r="AN720" s="301"/>
      <c r="AO720" s="301"/>
      <c r="AP720" s="301"/>
      <c r="AQ720" s="301"/>
      <c r="AR720" s="301"/>
      <c r="AS720" s="301"/>
      <c r="AT720" s="301"/>
      <c r="AU720" s="301"/>
      <c r="AV720" s="301"/>
      <c r="AW720" s="301"/>
      <c r="AX720" s="302"/>
      <c r="AY720" s="407"/>
      <c r="AZ720" s="304"/>
      <c r="BA720" s="304"/>
      <c r="BB720" s="408"/>
      <c r="BC720" s="306">
        <f t="shared" si="38"/>
        <v>0</v>
      </c>
      <c r="BD720" s="307"/>
      <c r="BE720" s="307"/>
      <c r="BF720" s="308"/>
      <c r="BG720" s="309"/>
      <c r="BH720" s="310"/>
      <c r="BI720" s="310"/>
      <c r="BJ720" s="311"/>
      <c r="BK720" s="312">
        <f t="shared" si="39"/>
        <v>0</v>
      </c>
      <c r="BL720" s="313"/>
      <c r="BM720" s="313"/>
      <c r="BN720" s="313"/>
      <c r="BO720" s="313"/>
      <c r="BP720" s="314"/>
      <c r="BQ720" s="294"/>
      <c r="BR720" s="295"/>
      <c r="BS720" s="295"/>
      <c r="BT720" s="295"/>
      <c r="BU720" s="295"/>
      <c r="BV720" s="295"/>
      <c r="BW720" s="296"/>
      <c r="BX720" s="294"/>
      <c r="BY720" s="295"/>
      <c r="BZ720" s="295"/>
      <c r="CA720" s="295"/>
      <c r="CB720" s="295"/>
      <c r="CC720" s="296"/>
      <c r="CD720" s="294"/>
      <c r="CE720" s="295"/>
      <c r="CF720" s="295"/>
      <c r="CG720" s="295"/>
      <c r="CH720" s="295"/>
      <c r="CI720" s="296"/>
    </row>
    <row r="721" spans="1:87" ht="18" customHeight="1" x14ac:dyDescent="0.25">
      <c r="A721" s="75"/>
      <c r="B721" s="327"/>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9"/>
      <c r="Z721" s="336"/>
      <c r="AA721" s="337"/>
      <c r="AB721" s="337"/>
      <c r="AC721" s="337"/>
      <c r="AD721" s="338"/>
      <c r="AE721" s="336"/>
      <c r="AF721" s="337"/>
      <c r="AG721" s="337"/>
      <c r="AH721" s="337"/>
      <c r="AI721" s="337"/>
      <c r="AJ721" s="337"/>
      <c r="AK721" s="300"/>
      <c r="AL721" s="301"/>
      <c r="AM721" s="301"/>
      <c r="AN721" s="301"/>
      <c r="AO721" s="301"/>
      <c r="AP721" s="301"/>
      <c r="AQ721" s="301"/>
      <c r="AR721" s="301"/>
      <c r="AS721" s="301"/>
      <c r="AT721" s="301"/>
      <c r="AU721" s="301"/>
      <c r="AV721" s="301"/>
      <c r="AW721" s="301"/>
      <c r="AX721" s="302"/>
      <c r="AY721" s="407"/>
      <c r="AZ721" s="304"/>
      <c r="BA721" s="304"/>
      <c r="BB721" s="408"/>
      <c r="BC721" s="306">
        <f t="shared" si="38"/>
        <v>0</v>
      </c>
      <c r="BD721" s="307"/>
      <c r="BE721" s="307"/>
      <c r="BF721" s="308"/>
      <c r="BG721" s="309"/>
      <c r="BH721" s="310"/>
      <c r="BI721" s="310"/>
      <c r="BJ721" s="311"/>
      <c r="BK721" s="312">
        <f t="shared" si="39"/>
        <v>0</v>
      </c>
      <c r="BL721" s="313"/>
      <c r="BM721" s="313"/>
      <c r="BN721" s="313"/>
      <c r="BO721" s="313"/>
      <c r="BP721" s="314"/>
      <c r="BQ721" s="294"/>
      <c r="BR721" s="295"/>
      <c r="BS721" s="295"/>
      <c r="BT721" s="295"/>
      <c r="BU721" s="295"/>
      <c r="BV721" s="295"/>
      <c r="BW721" s="296"/>
      <c r="BX721" s="294"/>
      <c r="BY721" s="295"/>
      <c r="BZ721" s="295"/>
      <c r="CA721" s="295"/>
      <c r="CB721" s="295"/>
      <c r="CC721" s="296"/>
      <c r="CD721" s="294"/>
      <c r="CE721" s="295"/>
      <c r="CF721" s="295"/>
      <c r="CG721" s="295"/>
      <c r="CH721" s="295"/>
      <c r="CI721" s="296"/>
    </row>
    <row r="722" spans="1:87" ht="18" customHeight="1" x14ac:dyDescent="0.25">
      <c r="A722" s="75"/>
      <c r="B722" s="327"/>
      <c r="C722" s="328"/>
      <c r="D722" s="328"/>
      <c r="E722" s="328"/>
      <c r="F722" s="328"/>
      <c r="G722" s="328"/>
      <c r="H722" s="328"/>
      <c r="I722" s="328"/>
      <c r="J722" s="328"/>
      <c r="K722" s="328"/>
      <c r="L722" s="328"/>
      <c r="M722" s="328"/>
      <c r="N722" s="328"/>
      <c r="O722" s="328"/>
      <c r="P722" s="328"/>
      <c r="Q722" s="328"/>
      <c r="R722" s="328"/>
      <c r="S722" s="328"/>
      <c r="T722" s="328"/>
      <c r="U722" s="328"/>
      <c r="V722" s="328"/>
      <c r="W722" s="328"/>
      <c r="X722" s="328"/>
      <c r="Y722" s="329"/>
      <c r="Z722" s="336"/>
      <c r="AA722" s="337"/>
      <c r="AB722" s="337"/>
      <c r="AC722" s="337"/>
      <c r="AD722" s="338"/>
      <c r="AE722" s="336"/>
      <c r="AF722" s="337"/>
      <c r="AG722" s="337"/>
      <c r="AH722" s="337"/>
      <c r="AI722" s="337"/>
      <c r="AJ722" s="337"/>
      <c r="AK722" s="300"/>
      <c r="AL722" s="301"/>
      <c r="AM722" s="301"/>
      <c r="AN722" s="301"/>
      <c r="AO722" s="301"/>
      <c r="AP722" s="301"/>
      <c r="AQ722" s="301"/>
      <c r="AR722" s="301"/>
      <c r="AS722" s="301"/>
      <c r="AT722" s="301"/>
      <c r="AU722" s="301"/>
      <c r="AV722" s="301"/>
      <c r="AW722" s="301"/>
      <c r="AX722" s="302"/>
      <c r="AY722" s="407"/>
      <c r="AZ722" s="304"/>
      <c r="BA722" s="304"/>
      <c r="BB722" s="408"/>
      <c r="BC722" s="306">
        <f t="shared" si="38"/>
        <v>0</v>
      </c>
      <c r="BD722" s="307"/>
      <c r="BE722" s="307"/>
      <c r="BF722" s="308"/>
      <c r="BG722" s="309"/>
      <c r="BH722" s="310"/>
      <c r="BI722" s="310"/>
      <c r="BJ722" s="311"/>
      <c r="BK722" s="312">
        <f t="shared" si="39"/>
        <v>0</v>
      </c>
      <c r="BL722" s="313"/>
      <c r="BM722" s="313"/>
      <c r="BN722" s="313"/>
      <c r="BO722" s="313"/>
      <c r="BP722" s="314"/>
      <c r="BQ722" s="294"/>
      <c r="BR722" s="295"/>
      <c r="BS722" s="295"/>
      <c r="BT722" s="295"/>
      <c r="BU722" s="295"/>
      <c r="BV722" s="295"/>
      <c r="BW722" s="296"/>
      <c r="BX722" s="294"/>
      <c r="BY722" s="295"/>
      <c r="BZ722" s="295"/>
      <c r="CA722" s="295"/>
      <c r="CB722" s="295"/>
      <c r="CC722" s="296"/>
      <c r="CD722" s="294"/>
      <c r="CE722" s="295"/>
      <c r="CF722" s="295"/>
      <c r="CG722" s="295"/>
      <c r="CH722" s="295"/>
      <c r="CI722" s="296"/>
    </row>
    <row r="723" spans="1:87" ht="18" customHeight="1" x14ac:dyDescent="0.25">
      <c r="A723" s="75"/>
      <c r="B723" s="327"/>
      <c r="C723" s="328"/>
      <c r="D723" s="328"/>
      <c r="E723" s="328"/>
      <c r="F723" s="328"/>
      <c r="G723" s="328"/>
      <c r="H723" s="328"/>
      <c r="I723" s="328"/>
      <c r="J723" s="328"/>
      <c r="K723" s="328"/>
      <c r="L723" s="328"/>
      <c r="M723" s="328"/>
      <c r="N723" s="328"/>
      <c r="O723" s="328"/>
      <c r="P723" s="328"/>
      <c r="Q723" s="328"/>
      <c r="R723" s="328"/>
      <c r="S723" s="328"/>
      <c r="T723" s="328"/>
      <c r="U723" s="328"/>
      <c r="V723" s="328"/>
      <c r="W723" s="328"/>
      <c r="X723" s="328"/>
      <c r="Y723" s="329"/>
      <c r="Z723" s="336"/>
      <c r="AA723" s="337"/>
      <c r="AB723" s="337"/>
      <c r="AC723" s="337"/>
      <c r="AD723" s="338"/>
      <c r="AE723" s="336"/>
      <c r="AF723" s="337"/>
      <c r="AG723" s="337"/>
      <c r="AH723" s="337"/>
      <c r="AI723" s="337"/>
      <c r="AJ723" s="337"/>
      <c r="AK723" s="300"/>
      <c r="AL723" s="301"/>
      <c r="AM723" s="301"/>
      <c r="AN723" s="301"/>
      <c r="AO723" s="301"/>
      <c r="AP723" s="301"/>
      <c r="AQ723" s="301"/>
      <c r="AR723" s="301"/>
      <c r="AS723" s="301"/>
      <c r="AT723" s="301"/>
      <c r="AU723" s="301"/>
      <c r="AV723" s="301"/>
      <c r="AW723" s="301"/>
      <c r="AX723" s="302"/>
      <c r="AY723" s="407"/>
      <c r="AZ723" s="304"/>
      <c r="BA723" s="304"/>
      <c r="BB723" s="408"/>
      <c r="BC723" s="306">
        <f t="shared" si="38"/>
        <v>0</v>
      </c>
      <c r="BD723" s="307"/>
      <c r="BE723" s="307"/>
      <c r="BF723" s="308"/>
      <c r="BG723" s="309"/>
      <c r="BH723" s="310"/>
      <c r="BI723" s="310"/>
      <c r="BJ723" s="311"/>
      <c r="BK723" s="312">
        <f t="shared" si="39"/>
        <v>0</v>
      </c>
      <c r="BL723" s="313"/>
      <c r="BM723" s="313"/>
      <c r="BN723" s="313"/>
      <c r="BO723" s="313"/>
      <c r="BP723" s="314"/>
      <c r="BQ723" s="294"/>
      <c r="BR723" s="295"/>
      <c r="BS723" s="295"/>
      <c r="BT723" s="295"/>
      <c r="BU723" s="295"/>
      <c r="BV723" s="295"/>
      <c r="BW723" s="296"/>
      <c r="BX723" s="294"/>
      <c r="BY723" s="295"/>
      <c r="BZ723" s="295"/>
      <c r="CA723" s="295"/>
      <c r="CB723" s="295"/>
      <c r="CC723" s="296"/>
      <c r="CD723" s="294"/>
      <c r="CE723" s="295"/>
      <c r="CF723" s="295"/>
      <c r="CG723" s="295"/>
      <c r="CH723" s="295"/>
      <c r="CI723" s="296"/>
    </row>
    <row r="724" spans="1:87" ht="18" customHeight="1" x14ac:dyDescent="0.25">
      <c r="A724" s="75"/>
      <c r="B724" s="327"/>
      <c r="C724" s="328"/>
      <c r="D724" s="328"/>
      <c r="E724" s="328"/>
      <c r="F724" s="328"/>
      <c r="G724" s="328"/>
      <c r="H724" s="328"/>
      <c r="I724" s="328"/>
      <c r="J724" s="328"/>
      <c r="K724" s="328"/>
      <c r="L724" s="328"/>
      <c r="M724" s="328"/>
      <c r="N724" s="328"/>
      <c r="O724" s="328"/>
      <c r="P724" s="328"/>
      <c r="Q724" s="328"/>
      <c r="R724" s="328"/>
      <c r="S724" s="328"/>
      <c r="T724" s="328"/>
      <c r="U724" s="328"/>
      <c r="V724" s="328"/>
      <c r="W724" s="328"/>
      <c r="X724" s="328"/>
      <c r="Y724" s="329"/>
      <c r="Z724" s="336"/>
      <c r="AA724" s="337"/>
      <c r="AB724" s="337"/>
      <c r="AC724" s="337"/>
      <c r="AD724" s="338"/>
      <c r="AE724" s="336"/>
      <c r="AF724" s="337"/>
      <c r="AG724" s="337"/>
      <c r="AH724" s="337"/>
      <c r="AI724" s="337"/>
      <c r="AJ724" s="337"/>
      <c r="AK724" s="300"/>
      <c r="AL724" s="301"/>
      <c r="AM724" s="301"/>
      <c r="AN724" s="301"/>
      <c r="AO724" s="301"/>
      <c r="AP724" s="301"/>
      <c r="AQ724" s="301"/>
      <c r="AR724" s="301"/>
      <c r="AS724" s="301"/>
      <c r="AT724" s="301"/>
      <c r="AU724" s="301"/>
      <c r="AV724" s="301"/>
      <c r="AW724" s="301"/>
      <c r="AX724" s="302"/>
      <c r="AY724" s="407"/>
      <c r="AZ724" s="304"/>
      <c r="BA724" s="304"/>
      <c r="BB724" s="408"/>
      <c r="BC724" s="306">
        <f t="shared" si="38"/>
        <v>0</v>
      </c>
      <c r="BD724" s="307"/>
      <c r="BE724" s="307"/>
      <c r="BF724" s="308"/>
      <c r="BG724" s="309"/>
      <c r="BH724" s="310"/>
      <c r="BI724" s="310"/>
      <c r="BJ724" s="311"/>
      <c r="BK724" s="312">
        <f t="shared" si="39"/>
        <v>0</v>
      </c>
      <c r="BL724" s="313"/>
      <c r="BM724" s="313"/>
      <c r="BN724" s="313"/>
      <c r="BO724" s="313"/>
      <c r="BP724" s="314"/>
      <c r="BQ724" s="294"/>
      <c r="BR724" s="295"/>
      <c r="BS724" s="295"/>
      <c r="BT724" s="295"/>
      <c r="BU724" s="295"/>
      <c r="BV724" s="295"/>
      <c r="BW724" s="296"/>
      <c r="BX724" s="294"/>
      <c r="BY724" s="295"/>
      <c r="BZ724" s="295"/>
      <c r="CA724" s="295"/>
      <c r="CB724" s="295"/>
      <c r="CC724" s="296"/>
      <c r="CD724" s="294"/>
      <c r="CE724" s="295"/>
      <c r="CF724" s="295"/>
      <c r="CG724" s="295"/>
      <c r="CH724" s="295"/>
      <c r="CI724" s="296"/>
    </row>
    <row r="725" spans="1:87" ht="18" customHeight="1" x14ac:dyDescent="0.25">
      <c r="A725" s="75"/>
      <c r="B725" s="327"/>
      <c r="C725" s="328"/>
      <c r="D725" s="328"/>
      <c r="E725" s="328"/>
      <c r="F725" s="328"/>
      <c r="G725" s="328"/>
      <c r="H725" s="328"/>
      <c r="I725" s="328"/>
      <c r="J725" s="328"/>
      <c r="K725" s="328"/>
      <c r="L725" s="328"/>
      <c r="M725" s="328"/>
      <c r="N725" s="328"/>
      <c r="O725" s="328"/>
      <c r="P725" s="328"/>
      <c r="Q725" s="328"/>
      <c r="R725" s="328"/>
      <c r="S725" s="328"/>
      <c r="T725" s="328"/>
      <c r="U725" s="328"/>
      <c r="V725" s="328"/>
      <c r="W725" s="328"/>
      <c r="X725" s="328"/>
      <c r="Y725" s="329"/>
      <c r="Z725" s="336"/>
      <c r="AA725" s="337"/>
      <c r="AB725" s="337"/>
      <c r="AC725" s="337"/>
      <c r="AD725" s="338"/>
      <c r="AE725" s="336"/>
      <c r="AF725" s="337"/>
      <c r="AG725" s="337"/>
      <c r="AH725" s="337"/>
      <c r="AI725" s="337"/>
      <c r="AJ725" s="337"/>
      <c r="AK725" s="300"/>
      <c r="AL725" s="301"/>
      <c r="AM725" s="301"/>
      <c r="AN725" s="301"/>
      <c r="AO725" s="301"/>
      <c r="AP725" s="301"/>
      <c r="AQ725" s="301"/>
      <c r="AR725" s="301"/>
      <c r="AS725" s="301"/>
      <c r="AT725" s="301"/>
      <c r="AU725" s="301"/>
      <c r="AV725" s="301"/>
      <c r="AW725" s="301"/>
      <c r="AX725" s="302"/>
      <c r="AY725" s="407"/>
      <c r="AZ725" s="304"/>
      <c r="BA725" s="304"/>
      <c r="BB725" s="408"/>
      <c r="BC725" s="306">
        <f t="shared" si="38"/>
        <v>0</v>
      </c>
      <c r="BD725" s="307"/>
      <c r="BE725" s="307"/>
      <c r="BF725" s="308"/>
      <c r="BG725" s="309"/>
      <c r="BH725" s="310"/>
      <c r="BI725" s="310"/>
      <c r="BJ725" s="311"/>
      <c r="BK725" s="312">
        <f t="shared" si="39"/>
        <v>0</v>
      </c>
      <c r="BL725" s="313"/>
      <c r="BM725" s="313"/>
      <c r="BN725" s="313"/>
      <c r="BO725" s="313"/>
      <c r="BP725" s="314"/>
      <c r="BQ725" s="294"/>
      <c r="BR725" s="295"/>
      <c r="BS725" s="295"/>
      <c r="BT725" s="295"/>
      <c r="BU725" s="295"/>
      <c r="BV725" s="295"/>
      <c r="BW725" s="296"/>
      <c r="BX725" s="294"/>
      <c r="BY725" s="295"/>
      <c r="BZ725" s="295"/>
      <c r="CA725" s="295"/>
      <c r="CB725" s="295"/>
      <c r="CC725" s="296"/>
      <c r="CD725" s="294"/>
      <c r="CE725" s="295"/>
      <c r="CF725" s="295"/>
      <c r="CG725" s="295"/>
      <c r="CH725" s="295"/>
      <c r="CI725" s="296"/>
    </row>
    <row r="726" spans="1:87" ht="18" customHeight="1" x14ac:dyDescent="0.25">
      <c r="A726" s="75"/>
      <c r="B726" s="327"/>
      <c r="C726" s="328"/>
      <c r="D726" s="328"/>
      <c r="E726" s="328"/>
      <c r="F726" s="328"/>
      <c r="G726" s="328"/>
      <c r="H726" s="328"/>
      <c r="I726" s="328"/>
      <c r="J726" s="328"/>
      <c r="K726" s="328"/>
      <c r="L726" s="328"/>
      <c r="M726" s="328"/>
      <c r="N726" s="328"/>
      <c r="O726" s="328"/>
      <c r="P726" s="328"/>
      <c r="Q726" s="328"/>
      <c r="R726" s="328"/>
      <c r="S726" s="328"/>
      <c r="T726" s="328"/>
      <c r="U726" s="328"/>
      <c r="V726" s="328"/>
      <c r="W726" s="328"/>
      <c r="X726" s="328"/>
      <c r="Y726" s="329"/>
      <c r="Z726" s="336"/>
      <c r="AA726" s="337"/>
      <c r="AB726" s="337"/>
      <c r="AC726" s="337"/>
      <c r="AD726" s="338"/>
      <c r="AE726" s="336"/>
      <c r="AF726" s="337"/>
      <c r="AG726" s="337"/>
      <c r="AH726" s="337"/>
      <c r="AI726" s="337"/>
      <c r="AJ726" s="337"/>
      <c r="AK726" s="300"/>
      <c r="AL726" s="301"/>
      <c r="AM726" s="301"/>
      <c r="AN726" s="301"/>
      <c r="AO726" s="301"/>
      <c r="AP726" s="301"/>
      <c r="AQ726" s="301"/>
      <c r="AR726" s="301"/>
      <c r="AS726" s="301"/>
      <c r="AT726" s="301"/>
      <c r="AU726" s="301"/>
      <c r="AV726" s="301"/>
      <c r="AW726" s="301"/>
      <c r="AX726" s="302"/>
      <c r="AY726" s="407"/>
      <c r="AZ726" s="304"/>
      <c r="BA726" s="304"/>
      <c r="BB726" s="408"/>
      <c r="BC726" s="306">
        <f t="shared" si="38"/>
        <v>0</v>
      </c>
      <c r="BD726" s="307"/>
      <c r="BE726" s="307"/>
      <c r="BF726" s="308"/>
      <c r="BG726" s="309"/>
      <c r="BH726" s="310"/>
      <c r="BI726" s="310"/>
      <c r="BJ726" s="311"/>
      <c r="BK726" s="312">
        <f t="shared" si="39"/>
        <v>0</v>
      </c>
      <c r="BL726" s="313"/>
      <c r="BM726" s="313"/>
      <c r="BN726" s="313"/>
      <c r="BO726" s="313"/>
      <c r="BP726" s="314"/>
      <c r="BQ726" s="294"/>
      <c r="BR726" s="295"/>
      <c r="BS726" s="295"/>
      <c r="BT726" s="295"/>
      <c r="BU726" s="295"/>
      <c r="BV726" s="295"/>
      <c r="BW726" s="296"/>
      <c r="BX726" s="294"/>
      <c r="BY726" s="295"/>
      <c r="BZ726" s="295"/>
      <c r="CA726" s="295"/>
      <c r="CB726" s="295"/>
      <c r="CC726" s="296"/>
      <c r="CD726" s="294"/>
      <c r="CE726" s="295"/>
      <c r="CF726" s="295"/>
      <c r="CG726" s="295"/>
      <c r="CH726" s="295"/>
      <c r="CI726" s="296"/>
    </row>
    <row r="727" spans="1:87" ht="18" customHeight="1" x14ac:dyDescent="0.25">
      <c r="A727" s="75"/>
      <c r="B727" s="327"/>
      <c r="C727" s="328"/>
      <c r="D727" s="328"/>
      <c r="E727" s="328"/>
      <c r="F727" s="328"/>
      <c r="G727" s="328"/>
      <c r="H727" s="328"/>
      <c r="I727" s="328"/>
      <c r="J727" s="328"/>
      <c r="K727" s="328"/>
      <c r="L727" s="328"/>
      <c r="M727" s="328"/>
      <c r="N727" s="328"/>
      <c r="O727" s="328"/>
      <c r="P727" s="328"/>
      <c r="Q727" s="328"/>
      <c r="R727" s="328"/>
      <c r="S727" s="328"/>
      <c r="T727" s="328"/>
      <c r="U727" s="328"/>
      <c r="V727" s="328"/>
      <c r="W727" s="328"/>
      <c r="X727" s="328"/>
      <c r="Y727" s="329"/>
      <c r="Z727" s="336"/>
      <c r="AA727" s="337"/>
      <c r="AB727" s="337"/>
      <c r="AC727" s="337"/>
      <c r="AD727" s="338"/>
      <c r="AE727" s="336"/>
      <c r="AF727" s="337"/>
      <c r="AG727" s="337"/>
      <c r="AH727" s="337"/>
      <c r="AI727" s="337"/>
      <c r="AJ727" s="337"/>
      <c r="AK727" s="300"/>
      <c r="AL727" s="301"/>
      <c r="AM727" s="301"/>
      <c r="AN727" s="301"/>
      <c r="AO727" s="301"/>
      <c r="AP727" s="301"/>
      <c r="AQ727" s="301"/>
      <c r="AR727" s="301"/>
      <c r="AS727" s="301"/>
      <c r="AT727" s="301"/>
      <c r="AU727" s="301"/>
      <c r="AV727" s="301"/>
      <c r="AW727" s="301"/>
      <c r="AX727" s="302"/>
      <c r="AY727" s="407"/>
      <c r="AZ727" s="304"/>
      <c r="BA727" s="304"/>
      <c r="BB727" s="408"/>
      <c r="BC727" s="306">
        <f t="shared" si="38"/>
        <v>0</v>
      </c>
      <c r="BD727" s="307"/>
      <c r="BE727" s="307"/>
      <c r="BF727" s="308"/>
      <c r="BG727" s="309"/>
      <c r="BH727" s="310"/>
      <c r="BI727" s="310"/>
      <c r="BJ727" s="311"/>
      <c r="BK727" s="312">
        <f t="shared" si="39"/>
        <v>0</v>
      </c>
      <c r="BL727" s="313"/>
      <c r="BM727" s="313"/>
      <c r="BN727" s="313"/>
      <c r="BO727" s="313"/>
      <c r="BP727" s="314"/>
      <c r="BQ727" s="294"/>
      <c r="BR727" s="295"/>
      <c r="BS727" s="295"/>
      <c r="BT727" s="295"/>
      <c r="BU727" s="295"/>
      <c r="BV727" s="295"/>
      <c r="BW727" s="296"/>
      <c r="BX727" s="294"/>
      <c r="BY727" s="295"/>
      <c r="BZ727" s="295"/>
      <c r="CA727" s="295"/>
      <c r="CB727" s="295"/>
      <c r="CC727" s="296"/>
      <c r="CD727" s="294"/>
      <c r="CE727" s="295"/>
      <c r="CF727" s="295"/>
      <c r="CG727" s="295"/>
      <c r="CH727" s="295"/>
      <c r="CI727" s="296"/>
    </row>
    <row r="728" spans="1:87" ht="18" customHeight="1" thickBot="1" x14ac:dyDescent="0.3">
      <c r="A728" s="75"/>
      <c r="B728" s="330"/>
      <c r="C728" s="331"/>
      <c r="D728" s="331"/>
      <c r="E728" s="331"/>
      <c r="F728" s="331"/>
      <c r="G728" s="331"/>
      <c r="H728" s="331"/>
      <c r="I728" s="331"/>
      <c r="J728" s="331"/>
      <c r="K728" s="331"/>
      <c r="L728" s="331"/>
      <c r="M728" s="331"/>
      <c r="N728" s="331"/>
      <c r="O728" s="331"/>
      <c r="P728" s="331"/>
      <c r="Q728" s="331"/>
      <c r="R728" s="331"/>
      <c r="S728" s="331"/>
      <c r="T728" s="331"/>
      <c r="U728" s="331"/>
      <c r="V728" s="331"/>
      <c r="W728" s="331"/>
      <c r="X728" s="331"/>
      <c r="Y728" s="332"/>
      <c r="Z728" s="339"/>
      <c r="AA728" s="340"/>
      <c r="AB728" s="340"/>
      <c r="AC728" s="340"/>
      <c r="AD728" s="341"/>
      <c r="AE728" s="339"/>
      <c r="AF728" s="340"/>
      <c r="AG728" s="340"/>
      <c r="AH728" s="340"/>
      <c r="AI728" s="340"/>
      <c r="AJ728" s="340"/>
      <c r="AK728" s="392"/>
      <c r="AL728" s="393"/>
      <c r="AM728" s="393"/>
      <c r="AN728" s="393"/>
      <c r="AO728" s="393"/>
      <c r="AP728" s="393"/>
      <c r="AQ728" s="393"/>
      <c r="AR728" s="393"/>
      <c r="AS728" s="393"/>
      <c r="AT728" s="393"/>
      <c r="AU728" s="393"/>
      <c r="AV728" s="393"/>
      <c r="AW728" s="393"/>
      <c r="AX728" s="394"/>
      <c r="AY728" s="411"/>
      <c r="AZ728" s="396"/>
      <c r="BA728" s="396"/>
      <c r="BB728" s="412"/>
      <c r="BC728" s="398">
        <f t="shared" si="38"/>
        <v>0</v>
      </c>
      <c r="BD728" s="399"/>
      <c r="BE728" s="399"/>
      <c r="BF728" s="400"/>
      <c r="BG728" s="401"/>
      <c r="BH728" s="402"/>
      <c r="BI728" s="402"/>
      <c r="BJ728" s="403"/>
      <c r="BK728" s="404">
        <f t="shared" si="39"/>
        <v>0</v>
      </c>
      <c r="BL728" s="405"/>
      <c r="BM728" s="405"/>
      <c r="BN728" s="405"/>
      <c r="BO728" s="405"/>
      <c r="BP728" s="406"/>
      <c r="BQ728" s="297"/>
      <c r="BR728" s="298"/>
      <c r="BS728" s="298"/>
      <c r="BT728" s="298"/>
      <c r="BU728" s="298"/>
      <c r="BV728" s="298"/>
      <c r="BW728" s="299"/>
      <c r="BX728" s="297"/>
      <c r="BY728" s="298"/>
      <c r="BZ728" s="298"/>
      <c r="CA728" s="298"/>
      <c r="CB728" s="298"/>
      <c r="CC728" s="299"/>
      <c r="CD728" s="297"/>
      <c r="CE728" s="298"/>
      <c r="CF728" s="298"/>
      <c r="CG728" s="298"/>
      <c r="CH728" s="298"/>
      <c r="CI728" s="299"/>
    </row>
    <row r="729" spans="1:87" ht="18" customHeight="1" thickBot="1" x14ac:dyDescent="0.3">
      <c r="A729" s="75"/>
      <c r="B729" s="377"/>
      <c r="C729" s="378"/>
      <c r="D729" s="378"/>
      <c r="E729" s="378"/>
      <c r="F729" s="378"/>
      <c r="G729" s="378"/>
      <c r="H729" s="378"/>
      <c r="I729" s="378"/>
      <c r="J729" s="378"/>
      <c r="K729" s="378"/>
      <c r="L729" s="378"/>
      <c r="M729" s="378"/>
      <c r="N729" s="378"/>
      <c r="O729" s="378"/>
      <c r="P729" s="378"/>
      <c r="Q729" s="378"/>
      <c r="R729" s="378"/>
      <c r="S729" s="378"/>
      <c r="T729" s="378"/>
      <c r="U729" s="378"/>
      <c r="V729" s="378"/>
      <c r="W729" s="378"/>
      <c r="X729" s="378"/>
      <c r="Y729" s="378"/>
      <c r="Z729" s="378"/>
      <c r="AA729" s="378"/>
      <c r="AB729" s="378"/>
      <c r="AC729" s="378"/>
      <c r="AD729" s="378"/>
      <c r="AE729" s="378"/>
      <c r="AF729" s="378"/>
      <c r="AG729" s="378"/>
      <c r="AH729" s="378"/>
      <c r="AI729" s="378"/>
      <c r="AJ729" s="379"/>
      <c r="AK729" s="380" t="s">
        <v>3</v>
      </c>
      <c r="AL729" s="381"/>
      <c r="AM729" s="381"/>
      <c r="AN729" s="381"/>
      <c r="AO729" s="381"/>
      <c r="AP729" s="381"/>
      <c r="AQ729" s="381"/>
      <c r="AR729" s="381"/>
      <c r="AS729" s="381"/>
      <c r="AT729" s="381"/>
      <c r="AU729" s="381"/>
      <c r="AV729" s="381"/>
      <c r="AW729" s="381"/>
      <c r="AX729" s="381"/>
      <c r="AY729" s="382"/>
      <c r="AZ729" s="382"/>
      <c r="BA729" s="382"/>
      <c r="BB729" s="382"/>
      <c r="BC729" s="382"/>
      <c r="BD729" s="382"/>
      <c r="BE729" s="382"/>
      <c r="BF729" s="382"/>
      <c r="BG729" s="382"/>
      <c r="BH729" s="382"/>
      <c r="BI729" s="382"/>
      <c r="BJ729" s="383"/>
      <c r="BK729" s="384">
        <f>SUM(BK699:BK728)</f>
        <v>0</v>
      </c>
      <c r="BL729" s="385"/>
      <c r="BM729" s="385"/>
      <c r="BN729" s="385"/>
      <c r="BO729" s="385"/>
      <c r="BP729" s="386"/>
      <c r="BQ729" s="387" t="s">
        <v>100</v>
      </c>
      <c r="BR729" s="388"/>
      <c r="BS729" s="388"/>
      <c r="BT729" s="388"/>
      <c r="BU729" s="388"/>
      <c r="BV729" s="388"/>
      <c r="BW729" s="388"/>
      <c r="BX729" s="388"/>
      <c r="BY729" s="388"/>
      <c r="BZ729" s="388"/>
      <c r="CA729" s="388"/>
      <c r="CB729" s="388"/>
      <c r="CC729" s="389"/>
      <c r="CD729" s="390">
        <f>+CD699*AE699</f>
        <v>0</v>
      </c>
      <c r="CE729" s="390"/>
      <c r="CF729" s="390"/>
      <c r="CG729" s="390"/>
      <c r="CH729" s="390"/>
      <c r="CI729" s="391"/>
    </row>
    <row r="730" spans="1:87" ht="18" customHeight="1" thickBot="1" x14ac:dyDescent="0.3">
      <c r="A730" s="75"/>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c r="AA730" s="76"/>
      <c r="AB730" s="76"/>
      <c r="AC730" s="76"/>
      <c r="AD730" s="76"/>
      <c r="AE730" s="76"/>
      <c r="AF730" s="76"/>
      <c r="AG730" s="76"/>
      <c r="AH730" s="76"/>
      <c r="AI730" s="76"/>
      <c r="AJ730" s="76"/>
      <c r="BG730" s="78"/>
      <c r="BH730" s="78"/>
      <c r="BI730" s="78"/>
      <c r="BJ730" s="78"/>
      <c r="BK730" s="79"/>
      <c r="BL730" s="79"/>
      <c r="BM730" s="79"/>
      <c r="BN730" s="79"/>
      <c r="BO730" s="79"/>
      <c r="BP730" s="79"/>
      <c r="BQ730" s="79"/>
      <c r="BR730" s="79"/>
      <c r="BS730" s="79"/>
      <c r="BT730" s="79"/>
      <c r="BU730" s="79"/>
      <c r="BV730" s="79"/>
      <c r="BW730" s="79"/>
      <c r="BX730" s="79"/>
      <c r="BY730" s="79"/>
      <c r="BZ730" s="79"/>
      <c r="CA730" s="79"/>
      <c r="CB730" s="79"/>
      <c r="CC730" s="79"/>
      <c r="CD730" s="79"/>
      <c r="CE730" s="79"/>
      <c r="CF730" s="79"/>
      <c r="CG730" s="79"/>
      <c r="CH730" s="79"/>
      <c r="CI730" s="79"/>
    </row>
    <row r="731" spans="1:87" ht="18" customHeight="1" x14ac:dyDescent="0.25">
      <c r="A731" s="75"/>
      <c r="B731" s="348" t="s">
        <v>0</v>
      </c>
      <c r="C731" s="349"/>
      <c r="D731" s="349"/>
      <c r="E731" s="349"/>
      <c r="F731" s="349"/>
      <c r="G731" s="349"/>
      <c r="H731" s="349"/>
      <c r="I731" s="349"/>
      <c r="J731" s="349"/>
      <c r="K731" s="349"/>
      <c r="L731" s="349"/>
      <c r="M731" s="349"/>
      <c r="N731" s="349"/>
      <c r="O731" s="349"/>
      <c r="P731" s="349"/>
      <c r="Q731" s="349"/>
      <c r="R731" s="349"/>
      <c r="S731" s="349"/>
      <c r="T731" s="349"/>
      <c r="U731" s="349"/>
      <c r="V731" s="349"/>
      <c r="W731" s="349"/>
      <c r="X731" s="349"/>
      <c r="Y731" s="350"/>
      <c r="Z731" s="348" t="s">
        <v>80</v>
      </c>
      <c r="AA731" s="349"/>
      <c r="AB731" s="349"/>
      <c r="AC731" s="349"/>
      <c r="AD731" s="350"/>
      <c r="AE731" s="357" t="s">
        <v>79</v>
      </c>
      <c r="AF731" s="358"/>
      <c r="AG731" s="358"/>
      <c r="AH731" s="358"/>
      <c r="AI731" s="358"/>
      <c r="AJ731" s="359"/>
      <c r="AK731" s="357" t="s">
        <v>81</v>
      </c>
      <c r="AL731" s="358"/>
      <c r="AM731" s="358"/>
      <c r="AN731" s="358"/>
      <c r="AO731" s="358"/>
      <c r="AP731" s="358"/>
      <c r="AQ731" s="358"/>
      <c r="AR731" s="358"/>
      <c r="AS731" s="358"/>
      <c r="AT731" s="358"/>
      <c r="AU731" s="358"/>
      <c r="AV731" s="358"/>
      <c r="AW731" s="358"/>
      <c r="AX731" s="359"/>
      <c r="AY731" s="357" t="s">
        <v>1</v>
      </c>
      <c r="AZ731" s="358"/>
      <c r="BA731" s="358"/>
      <c r="BB731" s="359"/>
      <c r="BC731" s="348" t="s">
        <v>104</v>
      </c>
      <c r="BD731" s="349"/>
      <c r="BE731" s="349"/>
      <c r="BF731" s="350"/>
      <c r="BG731" s="366" t="s">
        <v>82</v>
      </c>
      <c r="BH731" s="367"/>
      <c r="BI731" s="367"/>
      <c r="BJ731" s="368"/>
      <c r="BK731" s="315" t="s">
        <v>99</v>
      </c>
      <c r="BL731" s="316"/>
      <c r="BM731" s="316"/>
      <c r="BN731" s="316"/>
      <c r="BO731" s="316"/>
      <c r="BP731" s="317"/>
      <c r="BQ731" s="315" t="s">
        <v>83</v>
      </c>
      <c r="BR731" s="316"/>
      <c r="BS731" s="316"/>
      <c r="BT731" s="316"/>
      <c r="BU731" s="316"/>
      <c r="BV731" s="316"/>
      <c r="BW731" s="317"/>
      <c r="BX731" s="315" t="s">
        <v>84</v>
      </c>
      <c r="BY731" s="316"/>
      <c r="BZ731" s="316"/>
      <c r="CA731" s="316"/>
      <c r="CB731" s="316"/>
      <c r="CC731" s="317"/>
      <c r="CD731" s="315" t="s">
        <v>85</v>
      </c>
      <c r="CE731" s="316"/>
      <c r="CF731" s="316"/>
      <c r="CG731" s="316"/>
      <c r="CH731" s="316"/>
      <c r="CI731" s="317"/>
    </row>
    <row r="732" spans="1:87" ht="18" customHeight="1" x14ac:dyDescent="0.25">
      <c r="A732" s="75"/>
      <c r="B732" s="351"/>
      <c r="C732" s="352"/>
      <c r="D732" s="352"/>
      <c r="E732" s="352"/>
      <c r="F732" s="352"/>
      <c r="G732" s="352"/>
      <c r="H732" s="352"/>
      <c r="I732" s="352"/>
      <c r="J732" s="352"/>
      <c r="K732" s="352"/>
      <c r="L732" s="352"/>
      <c r="M732" s="352"/>
      <c r="N732" s="352"/>
      <c r="O732" s="352"/>
      <c r="P732" s="352"/>
      <c r="Q732" s="352"/>
      <c r="R732" s="352"/>
      <c r="S732" s="352"/>
      <c r="T732" s="352"/>
      <c r="U732" s="352"/>
      <c r="V732" s="352"/>
      <c r="W732" s="352"/>
      <c r="X732" s="352"/>
      <c r="Y732" s="353"/>
      <c r="Z732" s="351"/>
      <c r="AA732" s="352"/>
      <c r="AB732" s="352"/>
      <c r="AC732" s="352"/>
      <c r="AD732" s="353"/>
      <c r="AE732" s="360"/>
      <c r="AF732" s="361"/>
      <c r="AG732" s="361"/>
      <c r="AH732" s="361"/>
      <c r="AI732" s="361"/>
      <c r="AJ732" s="362"/>
      <c r="AK732" s="360"/>
      <c r="AL732" s="361"/>
      <c r="AM732" s="361"/>
      <c r="AN732" s="361"/>
      <c r="AO732" s="361"/>
      <c r="AP732" s="361"/>
      <c r="AQ732" s="361"/>
      <c r="AR732" s="361"/>
      <c r="AS732" s="361"/>
      <c r="AT732" s="361"/>
      <c r="AU732" s="361"/>
      <c r="AV732" s="361"/>
      <c r="AW732" s="361"/>
      <c r="AX732" s="362"/>
      <c r="AY732" s="360"/>
      <c r="AZ732" s="361"/>
      <c r="BA732" s="361"/>
      <c r="BB732" s="362"/>
      <c r="BC732" s="351"/>
      <c r="BD732" s="352"/>
      <c r="BE732" s="352"/>
      <c r="BF732" s="353"/>
      <c r="BG732" s="369"/>
      <c r="BH732" s="370"/>
      <c r="BI732" s="370"/>
      <c r="BJ732" s="371"/>
      <c r="BK732" s="318"/>
      <c r="BL732" s="319"/>
      <c r="BM732" s="319"/>
      <c r="BN732" s="319"/>
      <c r="BO732" s="319"/>
      <c r="BP732" s="320"/>
      <c r="BQ732" s="318"/>
      <c r="BR732" s="319"/>
      <c r="BS732" s="319"/>
      <c r="BT732" s="319"/>
      <c r="BU732" s="319"/>
      <c r="BV732" s="319"/>
      <c r="BW732" s="320"/>
      <c r="BX732" s="318"/>
      <c r="BY732" s="319"/>
      <c r="BZ732" s="319"/>
      <c r="CA732" s="319"/>
      <c r="CB732" s="319"/>
      <c r="CC732" s="320"/>
      <c r="CD732" s="318"/>
      <c r="CE732" s="319"/>
      <c r="CF732" s="319"/>
      <c r="CG732" s="319"/>
      <c r="CH732" s="319"/>
      <c r="CI732" s="320"/>
    </row>
    <row r="733" spans="1:87" ht="18" customHeight="1" thickBot="1" x14ac:dyDescent="0.3">
      <c r="A733" s="75"/>
      <c r="B733" s="354"/>
      <c r="C733" s="355"/>
      <c r="D733" s="355"/>
      <c r="E733" s="355"/>
      <c r="F733" s="355"/>
      <c r="G733" s="355"/>
      <c r="H733" s="355"/>
      <c r="I733" s="355"/>
      <c r="J733" s="355"/>
      <c r="K733" s="355"/>
      <c r="L733" s="355"/>
      <c r="M733" s="355"/>
      <c r="N733" s="355"/>
      <c r="O733" s="355"/>
      <c r="P733" s="355"/>
      <c r="Q733" s="355"/>
      <c r="R733" s="355"/>
      <c r="S733" s="355"/>
      <c r="T733" s="355"/>
      <c r="U733" s="355"/>
      <c r="V733" s="355"/>
      <c r="W733" s="355"/>
      <c r="X733" s="355"/>
      <c r="Y733" s="356"/>
      <c r="Z733" s="354"/>
      <c r="AA733" s="355"/>
      <c r="AB733" s="355"/>
      <c r="AC733" s="355"/>
      <c r="AD733" s="356"/>
      <c r="AE733" s="363"/>
      <c r="AF733" s="364"/>
      <c r="AG733" s="364"/>
      <c r="AH733" s="364"/>
      <c r="AI733" s="364"/>
      <c r="AJ733" s="365"/>
      <c r="AK733" s="360"/>
      <c r="AL733" s="361"/>
      <c r="AM733" s="361"/>
      <c r="AN733" s="361"/>
      <c r="AO733" s="361"/>
      <c r="AP733" s="361"/>
      <c r="AQ733" s="361"/>
      <c r="AR733" s="361"/>
      <c r="AS733" s="361"/>
      <c r="AT733" s="361"/>
      <c r="AU733" s="361"/>
      <c r="AV733" s="361"/>
      <c r="AW733" s="361"/>
      <c r="AX733" s="362"/>
      <c r="AY733" s="360"/>
      <c r="AZ733" s="361"/>
      <c r="BA733" s="361"/>
      <c r="BB733" s="362"/>
      <c r="BC733" s="351"/>
      <c r="BD733" s="352"/>
      <c r="BE733" s="352"/>
      <c r="BF733" s="353"/>
      <c r="BG733" s="369"/>
      <c r="BH733" s="370"/>
      <c r="BI733" s="370"/>
      <c r="BJ733" s="371"/>
      <c r="BK733" s="318"/>
      <c r="BL733" s="319"/>
      <c r="BM733" s="319"/>
      <c r="BN733" s="319"/>
      <c r="BO733" s="319"/>
      <c r="BP733" s="320"/>
      <c r="BQ733" s="321"/>
      <c r="BR733" s="322"/>
      <c r="BS733" s="322"/>
      <c r="BT733" s="322"/>
      <c r="BU733" s="322"/>
      <c r="BV733" s="322"/>
      <c r="BW733" s="323"/>
      <c r="BX733" s="321"/>
      <c r="BY733" s="322"/>
      <c r="BZ733" s="322"/>
      <c r="CA733" s="322"/>
      <c r="CB733" s="322"/>
      <c r="CC733" s="323"/>
      <c r="CD733" s="321"/>
      <c r="CE733" s="322"/>
      <c r="CF733" s="322"/>
      <c r="CG733" s="322"/>
      <c r="CH733" s="322"/>
      <c r="CI733" s="323"/>
    </row>
    <row r="734" spans="1:87" ht="18" customHeight="1" x14ac:dyDescent="0.25">
      <c r="A734" s="75"/>
      <c r="B734" s="324"/>
      <c r="C734" s="325"/>
      <c r="D734" s="325"/>
      <c r="E734" s="325"/>
      <c r="F734" s="325"/>
      <c r="G734" s="325"/>
      <c r="H734" s="325"/>
      <c r="I734" s="325"/>
      <c r="J734" s="325"/>
      <c r="K734" s="325"/>
      <c r="L734" s="325"/>
      <c r="M734" s="325"/>
      <c r="N734" s="325"/>
      <c r="O734" s="325"/>
      <c r="P734" s="325"/>
      <c r="Q734" s="325"/>
      <c r="R734" s="325"/>
      <c r="S734" s="325"/>
      <c r="T734" s="325"/>
      <c r="U734" s="325"/>
      <c r="V734" s="325"/>
      <c r="W734" s="325"/>
      <c r="X734" s="325"/>
      <c r="Y734" s="326"/>
      <c r="Z734" s="333"/>
      <c r="AA734" s="334"/>
      <c r="AB734" s="334"/>
      <c r="AC734" s="334"/>
      <c r="AD734" s="335"/>
      <c r="AE734" s="333"/>
      <c r="AF734" s="334"/>
      <c r="AG734" s="334"/>
      <c r="AH734" s="334"/>
      <c r="AI734" s="334"/>
      <c r="AJ734" s="334"/>
      <c r="AK734" s="342"/>
      <c r="AL734" s="343"/>
      <c r="AM734" s="343"/>
      <c r="AN734" s="343"/>
      <c r="AO734" s="343"/>
      <c r="AP734" s="343"/>
      <c r="AQ734" s="343"/>
      <c r="AR734" s="343"/>
      <c r="AS734" s="343"/>
      <c r="AT734" s="343"/>
      <c r="AU734" s="343"/>
      <c r="AV734" s="343"/>
      <c r="AW734" s="343"/>
      <c r="AX734" s="344"/>
      <c r="AY734" s="409"/>
      <c r="AZ734" s="346"/>
      <c r="BA734" s="346"/>
      <c r="BB734" s="410"/>
      <c r="BC734" s="345">
        <f>+$AE$734*AY734</f>
        <v>0</v>
      </c>
      <c r="BD734" s="346"/>
      <c r="BE734" s="346"/>
      <c r="BF734" s="347"/>
      <c r="BG734" s="285"/>
      <c r="BH734" s="286"/>
      <c r="BI734" s="286"/>
      <c r="BJ734" s="287"/>
      <c r="BK734" s="288">
        <f>+AY734*BG734</f>
        <v>0</v>
      </c>
      <c r="BL734" s="289"/>
      <c r="BM734" s="289"/>
      <c r="BN734" s="289"/>
      <c r="BO734" s="289"/>
      <c r="BP734" s="290"/>
      <c r="BQ734" s="291"/>
      <c r="BR734" s="292"/>
      <c r="BS734" s="292"/>
      <c r="BT734" s="292"/>
      <c r="BU734" s="292"/>
      <c r="BV734" s="292"/>
      <c r="BW734" s="293"/>
      <c r="BX734" s="291">
        <f>+(((BK764+BQ734)*30)/70)</f>
        <v>0</v>
      </c>
      <c r="BY734" s="292"/>
      <c r="BZ734" s="292"/>
      <c r="CA734" s="292"/>
      <c r="CB734" s="292"/>
      <c r="CC734" s="293"/>
      <c r="CD734" s="291">
        <f>+BK764+BQ734+BX734</f>
        <v>0</v>
      </c>
      <c r="CE734" s="292"/>
      <c r="CF734" s="292"/>
      <c r="CG734" s="292"/>
      <c r="CH734" s="292"/>
      <c r="CI734" s="293"/>
    </row>
    <row r="735" spans="1:87" ht="18" customHeight="1" x14ac:dyDescent="0.25">
      <c r="A735" s="75"/>
      <c r="B735" s="327"/>
      <c r="C735" s="328"/>
      <c r="D735" s="328"/>
      <c r="E735" s="328"/>
      <c r="F735" s="328"/>
      <c r="G735" s="328"/>
      <c r="H735" s="328"/>
      <c r="I735" s="328"/>
      <c r="J735" s="328"/>
      <c r="K735" s="328"/>
      <c r="L735" s="328"/>
      <c r="M735" s="328"/>
      <c r="N735" s="328"/>
      <c r="O735" s="328"/>
      <c r="P735" s="328"/>
      <c r="Q735" s="328"/>
      <c r="R735" s="328"/>
      <c r="S735" s="328"/>
      <c r="T735" s="328"/>
      <c r="U735" s="328"/>
      <c r="V735" s="328"/>
      <c r="W735" s="328"/>
      <c r="X735" s="328"/>
      <c r="Y735" s="329"/>
      <c r="Z735" s="336"/>
      <c r="AA735" s="337"/>
      <c r="AB735" s="337"/>
      <c r="AC735" s="337"/>
      <c r="AD735" s="338"/>
      <c r="AE735" s="336"/>
      <c r="AF735" s="337"/>
      <c r="AG735" s="337"/>
      <c r="AH735" s="337"/>
      <c r="AI735" s="337"/>
      <c r="AJ735" s="337"/>
      <c r="AK735" s="300"/>
      <c r="AL735" s="301"/>
      <c r="AM735" s="301"/>
      <c r="AN735" s="301"/>
      <c r="AO735" s="301"/>
      <c r="AP735" s="301"/>
      <c r="AQ735" s="301"/>
      <c r="AR735" s="301"/>
      <c r="AS735" s="301"/>
      <c r="AT735" s="301"/>
      <c r="AU735" s="301"/>
      <c r="AV735" s="301"/>
      <c r="AW735" s="301"/>
      <c r="AX735" s="302"/>
      <c r="AY735" s="407"/>
      <c r="AZ735" s="304"/>
      <c r="BA735" s="304"/>
      <c r="BB735" s="408"/>
      <c r="BC735" s="306">
        <f t="shared" ref="BC735:BC763" si="40">+$AE$734*AY735</f>
        <v>0</v>
      </c>
      <c r="BD735" s="307"/>
      <c r="BE735" s="307"/>
      <c r="BF735" s="308"/>
      <c r="BG735" s="309"/>
      <c r="BH735" s="310"/>
      <c r="BI735" s="310"/>
      <c r="BJ735" s="311"/>
      <c r="BK735" s="312">
        <f t="shared" ref="BK735:BK763" si="41">+AY735*BG735</f>
        <v>0</v>
      </c>
      <c r="BL735" s="313"/>
      <c r="BM735" s="313"/>
      <c r="BN735" s="313"/>
      <c r="BO735" s="313"/>
      <c r="BP735" s="314"/>
      <c r="BQ735" s="294"/>
      <c r="BR735" s="295"/>
      <c r="BS735" s="295"/>
      <c r="BT735" s="295"/>
      <c r="BU735" s="295"/>
      <c r="BV735" s="295"/>
      <c r="BW735" s="296"/>
      <c r="BX735" s="294"/>
      <c r="BY735" s="295"/>
      <c r="BZ735" s="295"/>
      <c r="CA735" s="295"/>
      <c r="CB735" s="295"/>
      <c r="CC735" s="296"/>
      <c r="CD735" s="294"/>
      <c r="CE735" s="295"/>
      <c r="CF735" s="295"/>
      <c r="CG735" s="295"/>
      <c r="CH735" s="295"/>
      <c r="CI735" s="296"/>
    </row>
    <row r="736" spans="1:87" ht="18" customHeight="1" x14ac:dyDescent="0.25">
      <c r="A736" s="75"/>
      <c r="B736" s="327"/>
      <c r="C736" s="328"/>
      <c r="D736" s="328"/>
      <c r="E736" s="328"/>
      <c r="F736" s="328"/>
      <c r="G736" s="328"/>
      <c r="H736" s="328"/>
      <c r="I736" s="328"/>
      <c r="J736" s="328"/>
      <c r="K736" s="328"/>
      <c r="L736" s="328"/>
      <c r="M736" s="328"/>
      <c r="N736" s="328"/>
      <c r="O736" s="328"/>
      <c r="P736" s="328"/>
      <c r="Q736" s="328"/>
      <c r="R736" s="328"/>
      <c r="S736" s="328"/>
      <c r="T736" s="328"/>
      <c r="U736" s="328"/>
      <c r="V736" s="328"/>
      <c r="W736" s="328"/>
      <c r="X736" s="328"/>
      <c r="Y736" s="329"/>
      <c r="Z736" s="336"/>
      <c r="AA736" s="337"/>
      <c r="AB736" s="337"/>
      <c r="AC736" s="337"/>
      <c r="AD736" s="338"/>
      <c r="AE736" s="336"/>
      <c r="AF736" s="337"/>
      <c r="AG736" s="337"/>
      <c r="AH736" s="337"/>
      <c r="AI736" s="337"/>
      <c r="AJ736" s="337"/>
      <c r="AK736" s="300"/>
      <c r="AL736" s="301"/>
      <c r="AM736" s="301"/>
      <c r="AN736" s="301"/>
      <c r="AO736" s="301"/>
      <c r="AP736" s="301"/>
      <c r="AQ736" s="301"/>
      <c r="AR736" s="301"/>
      <c r="AS736" s="301"/>
      <c r="AT736" s="301"/>
      <c r="AU736" s="301"/>
      <c r="AV736" s="301"/>
      <c r="AW736" s="301"/>
      <c r="AX736" s="302"/>
      <c r="AY736" s="407"/>
      <c r="AZ736" s="304"/>
      <c r="BA736" s="304"/>
      <c r="BB736" s="408"/>
      <c r="BC736" s="306">
        <f t="shared" si="40"/>
        <v>0</v>
      </c>
      <c r="BD736" s="307"/>
      <c r="BE736" s="307"/>
      <c r="BF736" s="308"/>
      <c r="BG736" s="309"/>
      <c r="BH736" s="310"/>
      <c r="BI736" s="310"/>
      <c r="BJ736" s="311"/>
      <c r="BK736" s="312">
        <f t="shared" si="41"/>
        <v>0</v>
      </c>
      <c r="BL736" s="313"/>
      <c r="BM736" s="313"/>
      <c r="BN736" s="313"/>
      <c r="BO736" s="313"/>
      <c r="BP736" s="314"/>
      <c r="BQ736" s="294"/>
      <c r="BR736" s="295"/>
      <c r="BS736" s="295"/>
      <c r="BT736" s="295"/>
      <c r="BU736" s="295"/>
      <c r="BV736" s="295"/>
      <c r="BW736" s="296"/>
      <c r="BX736" s="294"/>
      <c r="BY736" s="295"/>
      <c r="BZ736" s="295"/>
      <c r="CA736" s="295"/>
      <c r="CB736" s="295"/>
      <c r="CC736" s="296"/>
      <c r="CD736" s="294"/>
      <c r="CE736" s="295"/>
      <c r="CF736" s="295"/>
      <c r="CG736" s="295"/>
      <c r="CH736" s="295"/>
      <c r="CI736" s="296"/>
    </row>
    <row r="737" spans="1:87" ht="18" customHeight="1" x14ac:dyDescent="0.25">
      <c r="A737" s="75"/>
      <c r="B737" s="327"/>
      <c r="C737" s="328"/>
      <c r="D737" s="328"/>
      <c r="E737" s="328"/>
      <c r="F737" s="328"/>
      <c r="G737" s="328"/>
      <c r="H737" s="328"/>
      <c r="I737" s="328"/>
      <c r="J737" s="328"/>
      <c r="K737" s="328"/>
      <c r="L737" s="328"/>
      <c r="M737" s="328"/>
      <c r="N737" s="328"/>
      <c r="O737" s="328"/>
      <c r="P737" s="328"/>
      <c r="Q737" s="328"/>
      <c r="R737" s="328"/>
      <c r="S737" s="328"/>
      <c r="T737" s="328"/>
      <c r="U737" s="328"/>
      <c r="V737" s="328"/>
      <c r="W737" s="328"/>
      <c r="X737" s="328"/>
      <c r="Y737" s="329"/>
      <c r="Z737" s="336"/>
      <c r="AA737" s="337"/>
      <c r="AB737" s="337"/>
      <c r="AC737" s="337"/>
      <c r="AD737" s="338"/>
      <c r="AE737" s="336"/>
      <c r="AF737" s="337"/>
      <c r="AG737" s="337"/>
      <c r="AH737" s="337"/>
      <c r="AI737" s="337"/>
      <c r="AJ737" s="337"/>
      <c r="AK737" s="300"/>
      <c r="AL737" s="301"/>
      <c r="AM737" s="301"/>
      <c r="AN737" s="301"/>
      <c r="AO737" s="301"/>
      <c r="AP737" s="301"/>
      <c r="AQ737" s="301"/>
      <c r="AR737" s="301"/>
      <c r="AS737" s="301"/>
      <c r="AT737" s="301"/>
      <c r="AU737" s="301"/>
      <c r="AV737" s="301"/>
      <c r="AW737" s="301"/>
      <c r="AX737" s="302"/>
      <c r="AY737" s="407"/>
      <c r="AZ737" s="304"/>
      <c r="BA737" s="304"/>
      <c r="BB737" s="408"/>
      <c r="BC737" s="306">
        <f t="shared" si="40"/>
        <v>0</v>
      </c>
      <c r="BD737" s="307"/>
      <c r="BE737" s="307"/>
      <c r="BF737" s="308"/>
      <c r="BG737" s="309"/>
      <c r="BH737" s="310"/>
      <c r="BI737" s="310"/>
      <c r="BJ737" s="311"/>
      <c r="BK737" s="312">
        <f t="shared" si="41"/>
        <v>0</v>
      </c>
      <c r="BL737" s="313"/>
      <c r="BM737" s="313"/>
      <c r="BN737" s="313"/>
      <c r="BO737" s="313"/>
      <c r="BP737" s="314"/>
      <c r="BQ737" s="294"/>
      <c r="BR737" s="295"/>
      <c r="BS737" s="295"/>
      <c r="BT737" s="295"/>
      <c r="BU737" s="295"/>
      <c r="BV737" s="295"/>
      <c r="BW737" s="296"/>
      <c r="BX737" s="294"/>
      <c r="BY737" s="295"/>
      <c r="BZ737" s="295"/>
      <c r="CA737" s="295"/>
      <c r="CB737" s="295"/>
      <c r="CC737" s="296"/>
      <c r="CD737" s="294"/>
      <c r="CE737" s="295"/>
      <c r="CF737" s="295"/>
      <c r="CG737" s="295"/>
      <c r="CH737" s="295"/>
      <c r="CI737" s="296"/>
    </row>
    <row r="738" spans="1:87" ht="18" customHeight="1" x14ac:dyDescent="0.25">
      <c r="A738" s="75"/>
      <c r="B738" s="327"/>
      <c r="C738" s="328"/>
      <c r="D738" s="328"/>
      <c r="E738" s="328"/>
      <c r="F738" s="328"/>
      <c r="G738" s="328"/>
      <c r="H738" s="328"/>
      <c r="I738" s="328"/>
      <c r="J738" s="328"/>
      <c r="K738" s="328"/>
      <c r="L738" s="328"/>
      <c r="M738" s="328"/>
      <c r="N738" s="328"/>
      <c r="O738" s="328"/>
      <c r="P738" s="328"/>
      <c r="Q738" s="328"/>
      <c r="R738" s="328"/>
      <c r="S738" s="328"/>
      <c r="T738" s="328"/>
      <c r="U738" s="328"/>
      <c r="V738" s="328"/>
      <c r="W738" s="328"/>
      <c r="X738" s="328"/>
      <c r="Y738" s="329"/>
      <c r="Z738" s="336"/>
      <c r="AA738" s="337"/>
      <c r="AB738" s="337"/>
      <c r="AC738" s="337"/>
      <c r="AD738" s="338"/>
      <c r="AE738" s="336"/>
      <c r="AF738" s="337"/>
      <c r="AG738" s="337"/>
      <c r="AH738" s="337"/>
      <c r="AI738" s="337"/>
      <c r="AJ738" s="337"/>
      <c r="AK738" s="300"/>
      <c r="AL738" s="301"/>
      <c r="AM738" s="301"/>
      <c r="AN738" s="301"/>
      <c r="AO738" s="301"/>
      <c r="AP738" s="301"/>
      <c r="AQ738" s="301"/>
      <c r="AR738" s="301"/>
      <c r="AS738" s="301"/>
      <c r="AT738" s="301"/>
      <c r="AU738" s="301"/>
      <c r="AV738" s="301"/>
      <c r="AW738" s="301"/>
      <c r="AX738" s="302"/>
      <c r="AY738" s="407"/>
      <c r="AZ738" s="304"/>
      <c r="BA738" s="304"/>
      <c r="BB738" s="408"/>
      <c r="BC738" s="306">
        <f t="shared" si="40"/>
        <v>0</v>
      </c>
      <c r="BD738" s="307"/>
      <c r="BE738" s="307"/>
      <c r="BF738" s="308"/>
      <c r="BG738" s="309"/>
      <c r="BH738" s="310"/>
      <c r="BI738" s="310"/>
      <c r="BJ738" s="311"/>
      <c r="BK738" s="312">
        <f t="shared" si="41"/>
        <v>0</v>
      </c>
      <c r="BL738" s="313"/>
      <c r="BM738" s="313"/>
      <c r="BN738" s="313"/>
      <c r="BO738" s="313"/>
      <c r="BP738" s="314"/>
      <c r="BQ738" s="294"/>
      <c r="BR738" s="295"/>
      <c r="BS738" s="295"/>
      <c r="BT738" s="295"/>
      <c r="BU738" s="295"/>
      <c r="BV738" s="295"/>
      <c r="BW738" s="296"/>
      <c r="BX738" s="294"/>
      <c r="BY738" s="295"/>
      <c r="BZ738" s="295"/>
      <c r="CA738" s="295"/>
      <c r="CB738" s="295"/>
      <c r="CC738" s="296"/>
      <c r="CD738" s="294"/>
      <c r="CE738" s="295"/>
      <c r="CF738" s="295"/>
      <c r="CG738" s="295"/>
      <c r="CH738" s="295"/>
      <c r="CI738" s="296"/>
    </row>
    <row r="739" spans="1:87" ht="18" customHeight="1" x14ac:dyDescent="0.25">
      <c r="A739" s="75"/>
      <c r="B739" s="327"/>
      <c r="C739" s="328"/>
      <c r="D739" s="328"/>
      <c r="E739" s="328"/>
      <c r="F739" s="328"/>
      <c r="G739" s="328"/>
      <c r="H739" s="328"/>
      <c r="I739" s="328"/>
      <c r="J739" s="328"/>
      <c r="K739" s="328"/>
      <c r="L739" s="328"/>
      <c r="M739" s="328"/>
      <c r="N739" s="328"/>
      <c r="O739" s="328"/>
      <c r="P739" s="328"/>
      <c r="Q739" s="328"/>
      <c r="R739" s="328"/>
      <c r="S739" s="328"/>
      <c r="T739" s="328"/>
      <c r="U739" s="328"/>
      <c r="V739" s="328"/>
      <c r="W739" s="328"/>
      <c r="X739" s="328"/>
      <c r="Y739" s="329"/>
      <c r="Z739" s="336"/>
      <c r="AA739" s="337"/>
      <c r="AB739" s="337"/>
      <c r="AC739" s="337"/>
      <c r="AD739" s="338"/>
      <c r="AE739" s="336"/>
      <c r="AF739" s="337"/>
      <c r="AG739" s="337"/>
      <c r="AH739" s="337"/>
      <c r="AI739" s="337"/>
      <c r="AJ739" s="337"/>
      <c r="AK739" s="300"/>
      <c r="AL739" s="301"/>
      <c r="AM739" s="301"/>
      <c r="AN739" s="301"/>
      <c r="AO739" s="301"/>
      <c r="AP739" s="301"/>
      <c r="AQ739" s="301"/>
      <c r="AR739" s="301"/>
      <c r="AS739" s="301"/>
      <c r="AT739" s="301"/>
      <c r="AU739" s="301"/>
      <c r="AV739" s="301"/>
      <c r="AW739" s="301"/>
      <c r="AX739" s="302"/>
      <c r="AY739" s="407"/>
      <c r="AZ739" s="304"/>
      <c r="BA739" s="304"/>
      <c r="BB739" s="408"/>
      <c r="BC739" s="306">
        <f t="shared" si="40"/>
        <v>0</v>
      </c>
      <c r="BD739" s="307"/>
      <c r="BE739" s="307"/>
      <c r="BF739" s="308"/>
      <c r="BG739" s="309"/>
      <c r="BH739" s="310"/>
      <c r="BI739" s="310"/>
      <c r="BJ739" s="311"/>
      <c r="BK739" s="312">
        <f t="shared" si="41"/>
        <v>0</v>
      </c>
      <c r="BL739" s="313"/>
      <c r="BM739" s="313"/>
      <c r="BN739" s="313"/>
      <c r="BO739" s="313"/>
      <c r="BP739" s="314"/>
      <c r="BQ739" s="294"/>
      <c r="BR739" s="295"/>
      <c r="BS739" s="295"/>
      <c r="BT739" s="295"/>
      <c r="BU739" s="295"/>
      <c r="BV739" s="295"/>
      <c r="BW739" s="296"/>
      <c r="BX739" s="294"/>
      <c r="BY739" s="295"/>
      <c r="BZ739" s="295"/>
      <c r="CA739" s="295"/>
      <c r="CB739" s="295"/>
      <c r="CC739" s="296"/>
      <c r="CD739" s="294"/>
      <c r="CE739" s="295"/>
      <c r="CF739" s="295"/>
      <c r="CG739" s="295"/>
      <c r="CH739" s="295"/>
      <c r="CI739" s="296"/>
    </row>
    <row r="740" spans="1:87" ht="18" customHeight="1" x14ac:dyDescent="0.25">
      <c r="A740" s="75"/>
      <c r="B740" s="327"/>
      <c r="C740" s="328"/>
      <c r="D740" s="328"/>
      <c r="E740" s="328"/>
      <c r="F740" s="328"/>
      <c r="G740" s="328"/>
      <c r="H740" s="328"/>
      <c r="I740" s="328"/>
      <c r="J740" s="328"/>
      <c r="K740" s="328"/>
      <c r="L740" s="328"/>
      <c r="M740" s="328"/>
      <c r="N740" s="328"/>
      <c r="O740" s="328"/>
      <c r="P740" s="328"/>
      <c r="Q740" s="328"/>
      <c r="R740" s="328"/>
      <c r="S740" s="328"/>
      <c r="T740" s="328"/>
      <c r="U740" s="328"/>
      <c r="V740" s="328"/>
      <c r="W740" s="328"/>
      <c r="X740" s="328"/>
      <c r="Y740" s="329"/>
      <c r="Z740" s="336"/>
      <c r="AA740" s="337"/>
      <c r="AB740" s="337"/>
      <c r="AC740" s="337"/>
      <c r="AD740" s="338"/>
      <c r="AE740" s="336"/>
      <c r="AF740" s="337"/>
      <c r="AG740" s="337"/>
      <c r="AH740" s="337"/>
      <c r="AI740" s="337"/>
      <c r="AJ740" s="337"/>
      <c r="AK740" s="300"/>
      <c r="AL740" s="301"/>
      <c r="AM740" s="301"/>
      <c r="AN740" s="301"/>
      <c r="AO740" s="301"/>
      <c r="AP740" s="301"/>
      <c r="AQ740" s="301"/>
      <c r="AR740" s="301"/>
      <c r="AS740" s="301"/>
      <c r="AT740" s="301"/>
      <c r="AU740" s="301"/>
      <c r="AV740" s="301"/>
      <c r="AW740" s="301"/>
      <c r="AX740" s="302"/>
      <c r="AY740" s="407"/>
      <c r="AZ740" s="304"/>
      <c r="BA740" s="304"/>
      <c r="BB740" s="408"/>
      <c r="BC740" s="306">
        <f t="shared" si="40"/>
        <v>0</v>
      </c>
      <c r="BD740" s="307"/>
      <c r="BE740" s="307"/>
      <c r="BF740" s="308"/>
      <c r="BG740" s="309"/>
      <c r="BH740" s="310"/>
      <c r="BI740" s="310"/>
      <c r="BJ740" s="311"/>
      <c r="BK740" s="312">
        <f t="shared" si="41"/>
        <v>0</v>
      </c>
      <c r="BL740" s="313"/>
      <c r="BM740" s="313"/>
      <c r="BN740" s="313"/>
      <c r="BO740" s="313"/>
      <c r="BP740" s="314"/>
      <c r="BQ740" s="294"/>
      <c r="BR740" s="295"/>
      <c r="BS740" s="295"/>
      <c r="BT740" s="295"/>
      <c r="BU740" s="295"/>
      <c r="BV740" s="295"/>
      <c r="BW740" s="296"/>
      <c r="BX740" s="294"/>
      <c r="BY740" s="295"/>
      <c r="BZ740" s="295"/>
      <c r="CA740" s="295"/>
      <c r="CB740" s="295"/>
      <c r="CC740" s="296"/>
      <c r="CD740" s="294"/>
      <c r="CE740" s="295"/>
      <c r="CF740" s="295"/>
      <c r="CG740" s="295"/>
      <c r="CH740" s="295"/>
      <c r="CI740" s="296"/>
    </row>
    <row r="741" spans="1:87" ht="18" customHeight="1" x14ac:dyDescent="0.25">
      <c r="A741" s="75"/>
      <c r="B741" s="327"/>
      <c r="C741" s="328"/>
      <c r="D741" s="328"/>
      <c r="E741" s="328"/>
      <c r="F741" s="328"/>
      <c r="G741" s="328"/>
      <c r="H741" s="328"/>
      <c r="I741" s="328"/>
      <c r="J741" s="328"/>
      <c r="K741" s="328"/>
      <c r="L741" s="328"/>
      <c r="M741" s="328"/>
      <c r="N741" s="328"/>
      <c r="O741" s="328"/>
      <c r="P741" s="328"/>
      <c r="Q741" s="328"/>
      <c r="R741" s="328"/>
      <c r="S741" s="328"/>
      <c r="T741" s="328"/>
      <c r="U741" s="328"/>
      <c r="V741" s="328"/>
      <c r="W741" s="328"/>
      <c r="X741" s="328"/>
      <c r="Y741" s="329"/>
      <c r="Z741" s="336"/>
      <c r="AA741" s="337"/>
      <c r="AB741" s="337"/>
      <c r="AC741" s="337"/>
      <c r="AD741" s="338"/>
      <c r="AE741" s="336"/>
      <c r="AF741" s="337"/>
      <c r="AG741" s="337"/>
      <c r="AH741" s="337"/>
      <c r="AI741" s="337"/>
      <c r="AJ741" s="337"/>
      <c r="AK741" s="300"/>
      <c r="AL741" s="301"/>
      <c r="AM741" s="301"/>
      <c r="AN741" s="301"/>
      <c r="AO741" s="301"/>
      <c r="AP741" s="301"/>
      <c r="AQ741" s="301"/>
      <c r="AR741" s="301"/>
      <c r="AS741" s="301"/>
      <c r="AT741" s="301"/>
      <c r="AU741" s="301"/>
      <c r="AV741" s="301"/>
      <c r="AW741" s="301"/>
      <c r="AX741" s="302"/>
      <c r="AY741" s="407"/>
      <c r="AZ741" s="304"/>
      <c r="BA741" s="304"/>
      <c r="BB741" s="408"/>
      <c r="BC741" s="306">
        <f t="shared" si="40"/>
        <v>0</v>
      </c>
      <c r="BD741" s="307"/>
      <c r="BE741" s="307"/>
      <c r="BF741" s="308"/>
      <c r="BG741" s="309"/>
      <c r="BH741" s="310"/>
      <c r="BI741" s="310"/>
      <c r="BJ741" s="311"/>
      <c r="BK741" s="312">
        <f t="shared" si="41"/>
        <v>0</v>
      </c>
      <c r="BL741" s="313"/>
      <c r="BM741" s="313"/>
      <c r="BN741" s="313"/>
      <c r="BO741" s="313"/>
      <c r="BP741" s="314"/>
      <c r="BQ741" s="294"/>
      <c r="BR741" s="295"/>
      <c r="BS741" s="295"/>
      <c r="BT741" s="295"/>
      <c r="BU741" s="295"/>
      <c r="BV741" s="295"/>
      <c r="BW741" s="296"/>
      <c r="BX741" s="294"/>
      <c r="BY741" s="295"/>
      <c r="BZ741" s="295"/>
      <c r="CA741" s="295"/>
      <c r="CB741" s="295"/>
      <c r="CC741" s="296"/>
      <c r="CD741" s="294"/>
      <c r="CE741" s="295"/>
      <c r="CF741" s="295"/>
      <c r="CG741" s="295"/>
      <c r="CH741" s="295"/>
      <c r="CI741" s="296"/>
    </row>
    <row r="742" spans="1:87" ht="18" customHeight="1" x14ac:dyDescent="0.25">
      <c r="A742" s="75"/>
      <c r="B742" s="327"/>
      <c r="C742" s="328"/>
      <c r="D742" s="328"/>
      <c r="E742" s="328"/>
      <c r="F742" s="328"/>
      <c r="G742" s="328"/>
      <c r="H742" s="328"/>
      <c r="I742" s="328"/>
      <c r="J742" s="328"/>
      <c r="K742" s="328"/>
      <c r="L742" s="328"/>
      <c r="M742" s="328"/>
      <c r="N742" s="328"/>
      <c r="O742" s="328"/>
      <c r="P742" s="328"/>
      <c r="Q742" s="328"/>
      <c r="R742" s="328"/>
      <c r="S742" s="328"/>
      <c r="T742" s="328"/>
      <c r="U742" s="328"/>
      <c r="V742" s="328"/>
      <c r="W742" s="328"/>
      <c r="X742" s="328"/>
      <c r="Y742" s="329"/>
      <c r="Z742" s="336"/>
      <c r="AA742" s="337"/>
      <c r="AB742" s="337"/>
      <c r="AC742" s="337"/>
      <c r="AD742" s="338"/>
      <c r="AE742" s="336"/>
      <c r="AF742" s="337"/>
      <c r="AG742" s="337"/>
      <c r="AH742" s="337"/>
      <c r="AI742" s="337"/>
      <c r="AJ742" s="337"/>
      <c r="AK742" s="300"/>
      <c r="AL742" s="301"/>
      <c r="AM742" s="301"/>
      <c r="AN742" s="301"/>
      <c r="AO742" s="301"/>
      <c r="AP742" s="301"/>
      <c r="AQ742" s="301"/>
      <c r="AR742" s="301"/>
      <c r="AS742" s="301"/>
      <c r="AT742" s="301"/>
      <c r="AU742" s="301"/>
      <c r="AV742" s="301"/>
      <c r="AW742" s="301"/>
      <c r="AX742" s="302"/>
      <c r="AY742" s="407"/>
      <c r="AZ742" s="304"/>
      <c r="BA742" s="304"/>
      <c r="BB742" s="408"/>
      <c r="BC742" s="306">
        <f t="shared" si="40"/>
        <v>0</v>
      </c>
      <c r="BD742" s="307"/>
      <c r="BE742" s="307"/>
      <c r="BF742" s="308"/>
      <c r="BG742" s="309"/>
      <c r="BH742" s="310"/>
      <c r="BI742" s="310"/>
      <c r="BJ742" s="311"/>
      <c r="BK742" s="312">
        <f t="shared" si="41"/>
        <v>0</v>
      </c>
      <c r="BL742" s="313"/>
      <c r="BM742" s="313"/>
      <c r="BN742" s="313"/>
      <c r="BO742" s="313"/>
      <c r="BP742" s="314"/>
      <c r="BQ742" s="294"/>
      <c r="BR742" s="295"/>
      <c r="BS742" s="295"/>
      <c r="BT742" s="295"/>
      <c r="BU742" s="295"/>
      <c r="BV742" s="295"/>
      <c r="BW742" s="296"/>
      <c r="BX742" s="294"/>
      <c r="BY742" s="295"/>
      <c r="BZ742" s="295"/>
      <c r="CA742" s="295"/>
      <c r="CB742" s="295"/>
      <c r="CC742" s="296"/>
      <c r="CD742" s="294"/>
      <c r="CE742" s="295"/>
      <c r="CF742" s="295"/>
      <c r="CG742" s="295"/>
      <c r="CH742" s="295"/>
      <c r="CI742" s="296"/>
    </row>
    <row r="743" spans="1:87" ht="18" customHeight="1" x14ac:dyDescent="0.25">
      <c r="A743" s="75"/>
      <c r="B743" s="327"/>
      <c r="C743" s="328"/>
      <c r="D743" s="328"/>
      <c r="E743" s="328"/>
      <c r="F743" s="328"/>
      <c r="G743" s="328"/>
      <c r="H743" s="328"/>
      <c r="I743" s="328"/>
      <c r="J743" s="328"/>
      <c r="K743" s="328"/>
      <c r="L743" s="328"/>
      <c r="M743" s="328"/>
      <c r="N743" s="328"/>
      <c r="O743" s="328"/>
      <c r="P743" s="328"/>
      <c r="Q743" s="328"/>
      <c r="R743" s="328"/>
      <c r="S743" s="328"/>
      <c r="T743" s="328"/>
      <c r="U743" s="328"/>
      <c r="V743" s="328"/>
      <c r="W743" s="328"/>
      <c r="X743" s="328"/>
      <c r="Y743" s="329"/>
      <c r="Z743" s="336"/>
      <c r="AA743" s="337"/>
      <c r="AB743" s="337"/>
      <c r="AC743" s="337"/>
      <c r="AD743" s="338"/>
      <c r="AE743" s="336"/>
      <c r="AF743" s="337"/>
      <c r="AG743" s="337"/>
      <c r="AH743" s="337"/>
      <c r="AI743" s="337"/>
      <c r="AJ743" s="337"/>
      <c r="AK743" s="300"/>
      <c r="AL743" s="301"/>
      <c r="AM743" s="301"/>
      <c r="AN743" s="301"/>
      <c r="AO743" s="301"/>
      <c r="AP743" s="301"/>
      <c r="AQ743" s="301"/>
      <c r="AR743" s="301"/>
      <c r="AS743" s="301"/>
      <c r="AT743" s="301"/>
      <c r="AU743" s="301"/>
      <c r="AV743" s="301"/>
      <c r="AW743" s="301"/>
      <c r="AX743" s="302"/>
      <c r="AY743" s="407"/>
      <c r="AZ743" s="304"/>
      <c r="BA743" s="304"/>
      <c r="BB743" s="408"/>
      <c r="BC743" s="306">
        <f t="shared" si="40"/>
        <v>0</v>
      </c>
      <c r="BD743" s="307"/>
      <c r="BE743" s="307"/>
      <c r="BF743" s="308"/>
      <c r="BG743" s="309"/>
      <c r="BH743" s="310"/>
      <c r="BI743" s="310"/>
      <c r="BJ743" s="311"/>
      <c r="BK743" s="312">
        <f t="shared" si="41"/>
        <v>0</v>
      </c>
      <c r="BL743" s="313"/>
      <c r="BM743" s="313"/>
      <c r="BN743" s="313"/>
      <c r="BO743" s="313"/>
      <c r="BP743" s="314"/>
      <c r="BQ743" s="294"/>
      <c r="BR743" s="295"/>
      <c r="BS743" s="295"/>
      <c r="BT743" s="295"/>
      <c r="BU743" s="295"/>
      <c r="BV743" s="295"/>
      <c r="BW743" s="296"/>
      <c r="BX743" s="294"/>
      <c r="BY743" s="295"/>
      <c r="BZ743" s="295"/>
      <c r="CA743" s="295"/>
      <c r="CB743" s="295"/>
      <c r="CC743" s="296"/>
      <c r="CD743" s="294"/>
      <c r="CE743" s="295"/>
      <c r="CF743" s="295"/>
      <c r="CG743" s="295"/>
      <c r="CH743" s="295"/>
      <c r="CI743" s="296"/>
    </row>
    <row r="744" spans="1:87" ht="18" customHeight="1" x14ac:dyDescent="0.25">
      <c r="A744" s="75"/>
      <c r="B744" s="327"/>
      <c r="C744" s="328"/>
      <c r="D744" s="328"/>
      <c r="E744" s="328"/>
      <c r="F744" s="328"/>
      <c r="G744" s="328"/>
      <c r="H744" s="328"/>
      <c r="I744" s="328"/>
      <c r="J744" s="328"/>
      <c r="K744" s="328"/>
      <c r="L744" s="328"/>
      <c r="M744" s="328"/>
      <c r="N744" s="328"/>
      <c r="O744" s="328"/>
      <c r="P744" s="328"/>
      <c r="Q744" s="328"/>
      <c r="R744" s="328"/>
      <c r="S744" s="328"/>
      <c r="T744" s="328"/>
      <c r="U744" s="328"/>
      <c r="V744" s="328"/>
      <c r="W744" s="328"/>
      <c r="X744" s="328"/>
      <c r="Y744" s="329"/>
      <c r="Z744" s="336"/>
      <c r="AA744" s="337"/>
      <c r="AB744" s="337"/>
      <c r="AC744" s="337"/>
      <c r="AD744" s="338"/>
      <c r="AE744" s="336"/>
      <c r="AF744" s="337"/>
      <c r="AG744" s="337"/>
      <c r="AH744" s="337"/>
      <c r="AI744" s="337"/>
      <c r="AJ744" s="337"/>
      <c r="AK744" s="300"/>
      <c r="AL744" s="301"/>
      <c r="AM744" s="301"/>
      <c r="AN744" s="301"/>
      <c r="AO744" s="301"/>
      <c r="AP744" s="301"/>
      <c r="AQ744" s="301"/>
      <c r="AR744" s="301"/>
      <c r="AS744" s="301"/>
      <c r="AT744" s="301"/>
      <c r="AU744" s="301"/>
      <c r="AV744" s="301"/>
      <c r="AW744" s="301"/>
      <c r="AX744" s="302"/>
      <c r="AY744" s="407"/>
      <c r="AZ744" s="304"/>
      <c r="BA744" s="304"/>
      <c r="BB744" s="408"/>
      <c r="BC744" s="306">
        <f t="shared" si="40"/>
        <v>0</v>
      </c>
      <c r="BD744" s="307"/>
      <c r="BE744" s="307"/>
      <c r="BF744" s="308"/>
      <c r="BG744" s="309"/>
      <c r="BH744" s="310"/>
      <c r="BI744" s="310"/>
      <c r="BJ744" s="311"/>
      <c r="BK744" s="312">
        <f t="shared" si="41"/>
        <v>0</v>
      </c>
      <c r="BL744" s="313"/>
      <c r="BM744" s="313"/>
      <c r="BN744" s="313"/>
      <c r="BO744" s="313"/>
      <c r="BP744" s="314"/>
      <c r="BQ744" s="294"/>
      <c r="BR744" s="295"/>
      <c r="BS744" s="295"/>
      <c r="BT744" s="295"/>
      <c r="BU744" s="295"/>
      <c r="BV744" s="295"/>
      <c r="BW744" s="296"/>
      <c r="BX744" s="294"/>
      <c r="BY744" s="295"/>
      <c r="BZ744" s="295"/>
      <c r="CA744" s="295"/>
      <c r="CB744" s="295"/>
      <c r="CC744" s="296"/>
      <c r="CD744" s="294"/>
      <c r="CE744" s="295"/>
      <c r="CF744" s="295"/>
      <c r="CG744" s="295"/>
      <c r="CH744" s="295"/>
      <c r="CI744" s="296"/>
    </row>
    <row r="745" spans="1:87" ht="18" customHeight="1" x14ac:dyDescent="0.25">
      <c r="A745" s="75"/>
      <c r="B745" s="327"/>
      <c r="C745" s="328"/>
      <c r="D745" s="328"/>
      <c r="E745" s="328"/>
      <c r="F745" s="328"/>
      <c r="G745" s="328"/>
      <c r="H745" s="328"/>
      <c r="I745" s="328"/>
      <c r="J745" s="328"/>
      <c r="K745" s="328"/>
      <c r="L745" s="328"/>
      <c r="M745" s="328"/>
      <c r="N745" s="328"/>
      <c r="O745" s="328"/>
      <c r="P745" s="328"/>
      <c r="Q745" s="328"/>
      <c r="R745" s="328"/>
      <c r="S745" s="328"/>
      <c r="T745" s="328"/>
      <c r="U745" s="328"/>
      <c r="V745" s="328"/>
      <c r="W745" s="328"/>
      <c r="X745" s="328"/>
      <c r="Y745" s="329"/>
      <c r="Z745" s="336"/>
      <c r="AA745" s="337"/>
      <c r="AB745" s="337"/>
      <c r="AC745" s="337"/>
      <c r="AD745" s="338"/>
      <c r="AE745" s="336"/>
      <c r="AF745" s="337"/>
      <c r="AG745" s="337"/>
      <c r="AH745" s="337"/>
      <c r="AI745" s="337"/>
      <c r="AJ745" s="337"/>
      <c r="AK745" s="300"/>
      <c r="AL745" s="301"/>
      <c r="AM745" s="301"/>
      <c r="AN745" s="301"/>
      <c r="AO745" s="301"/>
      <c r="AP745" s="301"/>
      <c r="AQ745" s="301"/>
      <c r="AR745" s="301"/>
      <c r="AS745" s="301"/>
      <c r="AT745" s="301"/>
      <c r="AU745" s="301"/>
      <c r="AV745" s="301"/>
      <c r="AW745" s="301"/>
      <c r="AX745" s="302"/>
      <c r="AY745" s="407"/>
      <c r="AZ745" s="304"/>
      <c r="BA745" s="304"/>
      <c r="BB745" s="408"/>
      <c r="BC745" s="306">
        <f t="shared" si="40"/>
        <v>0</v>
      </c>
      <c r="BD745" s="307"/>
      <c r="BE745" s="307"/>
      <c r="BF745" s="308"/>
      <c r="BG745" s="309"/>
      <c r="BH745" s="310"/>
      <c r="BI745" s="310"/>
      <c r="BJ745" s="311"/>
      <c r="BK745" s="312">
        <f t="shared" si="41"/>
        <v>0</v>
      </c>
      <c r="BL745" s="313"/>
      <c r="BM745" s="313"/>
      <c r="BN745" s="313"/>
      <c r="BO745" s="313"/>
      <c r="BP745" s="314"/>
      <c r="BQ745" s="294"/>
      <c r="BR745" s="295"/>
      <c r="BS745" s="295"/>
      <c r="BT745" s="295"/>
      <c r="BU745" s="295"/>
      <c r="BV745" s="295"/>
      <c r="BW745" s="296"/>
      <c r="BX745" s="294"/>
      <c r="BY745" s="295"/>
      <c r="BZ745" s="295"/>
      <c r="CA745" s="295"/>
      <c r="CB745" s="295"/>
      <c r="CC745" s="296"/>
      <c r="CD745" s="294"/>
      <c r="CE745" s="295"/>
      <c r="CF745" s="295"/>
      <c r="CG745" s="295"/>
      <c r="CH745" s="295"/>
      <c r="CI745" s="296"/>
    </row>
    <row r="746" spans="1:87" ht="18" customHeight="1" x14ac:dyDescent="0.25">
      <c r="A746" s="75"/>
      <c r="B746" s="327"/>
      <c r="C746" s="328"/>
      <c r="D746" s="328"/>
      <c r="E746" s="328"/>
      <c r="F746" s="328"/>
      <c r="G746" s="328"/>
      <c r="H746" s="328"/>
      <c r="I746" s="328"/>
      <c r="J746" s="328"/>
      <c r="K746" s="328"/>
      <c r="L746" s="328"/>
      <c r="M746" s="328"/>
      <c r="N746" s="328"/>
      <c r="O746" s="328"/>
      <c r="P746" s="328"/>
      <c r="Q746" s="328"/>
      <c r="R746" s="328"/>
      <c r="S746" s="328"/>
      <c r="T746" s="328"/>
      <c r="U746" s="328"/>
      <c r="V746" s="328"/>
      <c r="W746" s="328"/>
      <c r="X746" s="328"/>
      <c r="Y746" s="329"/>
      <c r="Z746" s="336"/>
      <c r="AA746" s="337"/>
      <c r="AB746" s="337"/>
      <c r="AC746" s="337"/>
      <c r="AD746" s="338"/>
      <c r="AE746" s="336"/>
      <c r="AF746" s="337"/>
      <c r="AG746" s="337"/>
      <c r="AH746" s="337"/>
      <c r="AI746" s="337"/>
      <c r="AJ746" s="337"/>
      <c r="AK746" s="300"/>
      <c r="AL746" s="301"/>
      <c r="AM746" s="301"/>
      <c r="AN746" s="301"/>
      <c r="AO746" s="301"/>
      <c r="AP746" s="301"/>
      <c r="AQ746" s="301"/>
      <c r="AR746" s="301"/>
      <c r="AS746" s="301"/>
      <c r="AT746" s="301"/>
      <c r="AU746" s="301"/>
      <c r="AV746" s="301"/>
      <c r="AW746" s="301"/>
      <c r="AX746" s="302"/>
      <c r="AY746" s="407"/>
      <c r="AZ746" s="304"/>
      <c r="BA746" s="304"/>
      <c r="BB746" s="408"/>
      <c r="BC746" s="306">
        <f t="shared" si="40"/>
        <v>0</v>
      </c>
      <c r="BD746" s="307"/>
      <c r="BE746" s="307"/>
      <c r="BF746" s="308"/>
      <c r="BG746" s="309"/>
      <c r="BH746" s="310"/>
      <c r="BI746" s="310"/>
      <c r="BJ746" s="311"/>
      <c r="BK746" s="312">
        <f t="shared" si="41"/>
        <v>0</v>
      </c>
      <c r="BL746" s="313"/>
      <c r="BM746" s="313"/>
      <c r="BN746" s="313"/>
      <c r="BO746" s="313"/>
      <c r="BP746" s="314"/>
      <c r="BQ746" s="294"/>
      <c r="BR746" s="295"/>
      <c r="BS746" s="295"/>
      <c r="BT746" s="295"/>
      <c r="BU746" s="295"/>
      <c r="BV746" s="295"/>
      <c r="BW746" s="296"/>
      <c r="BX746" s="294"/>
      <c r="BY746" s="295"/>
      <c r="BZ746" s="295"/>
      <c r="CA746" s="295"/>
      <c r="CB746" s="295"/>
      <c r="CC746" s="296"/>
      <c r="CD746" s="294"/>
      <c r="CE746" s="295"/>
      <c r="CF746" s="295"/>
      <c r="CG746" s="295"/>
      <c r="CH746" s="295"/>
      <c r="CI746" s="296"/>
    </row>
    <row r="747" spans="1:87" ht="18" customHeight="1" x14ac:dyDescent="0.25">
      <c r="A747" s="75"/>
      <c r="B747" s="327"/>
      <c r="C747" s="328"/>
      <c r="D747" s="328"/>
      <c r="E747" s="328"/>
      <c r="F747" s="328"/>
      <c r="G747" s="328"/>
      <c r="H747" s="328"/>
      <c r="I747" s="328"/>
      <c r="J747" s="328"/>
      <c r="K747" s="328"/>
      <c r="L747" s="328"/>
      <c r="M747" s="328"/>
      <c r="N747" s="328"/>
      <c r="O747" s="328"/>
      <c r="P747" s="328"/>
      <c r="Q747" s="328"/>
      <c r="R747" s="328"/>
      <c r="S747" s="328"/>
      <c r="T747" s="328"/>
      <c r="U747" s="328"/>
      <c r="V747" s="328"/>
      <c r="W747" s="328"/>
      <c r="X747" s="328"/>
      <c r="Y747" s="329"/>
      <c r="Z747" s="336"/>
      <c r="AA747" s="337"/>
      <c r="AB747" s="337"/>
      <c r="AC747" s="337"/>
      <c r="AD747" s="338"/>
      <c r="AE747" s="336"/>
      <c r="AF747" s="337"/>
      <c r="AG747" s="337"/>
      <c r="AH747" s="337"/>
      <c r="AI747" s="337"/>
      <c r="AJ747" s="337"/>
      <c r="AK747" s="300"/>
      <c r="AL747" s="301"/>
      <c r="AM747" s="301"/>
      <c r="AN747" s="301"/>
      <c r="AO747" s="301"/>
      <c r="AP747" s="301"/>
      <c r="AQ747" s="301"/>
      <c r="AR747" s="301"/>
      <c r="AS747" s="301"/>
      <c r="AT747" s="301"/>
      <c r="AU747" s="301"/>
      <c r="AV747" s="301"/>
      <c r="AW747" s="301"/>
      <c r="AX747" s="302"/>
      <c r="AY747" s="407"/>
      <c r="AZ747" s="304"/>
      <c r="BA747" s="304"/>
      <c r="BB747" s="408"/>
      <c r="BC747" s="306">
        <f t="shared" si="40"/>
        <v>0</v>
      </c>
      <c r="BD747" s="307"/>
      <c r="BE747" s="307"/>
      <c r="BF747" s="308"/>
      <c r="BG747" s="309"/>
      <c r="BH747" s="310"/>
      <c r="BI747" s="310"/>
      <c r="BJ747" s="311"/>
      <c r="BK747" s="312">
        <f t="shared" si="41"/>
        <v>0</v>
      </c>
      <c r="BL747" s="313"/>
      <c r="BM747" s="313"/>
      <c r="BN747" s="313"/>
      <c r="BO747" s="313"/>
      <c r="BP747" s="314"/>
      <c r="BQ747" s="294"/>
      <c r="BR747" s="295"/>
      <c r="BS747" s="295"/>
      <c r="BT747" s="295"/>
      <c r="BU747" s="295"/>
      <c r="BV747" s="295"/>
      <c r="BW747" s="296"/>
      <c r="BX747" s="294"/>
      <c r="BY747" s="295"/>
      <c r="BZ747" s="295"/>
      <c r="CA747" s="295"/>
      <c r="CB747" s="295"/>
      <c r="CC747" s="296"/>
      <c r="CD747" s="294"/>
      <c r="CE747" s="295"/>
      <c r="CF747" s="295"/>
      <c r="CG747" s="295"/>
      <c r="CH747" s="295"/>
      <c r="CI747" s="296"/>
    </row>
    <row r="748" spans="1:87" ht="18" customHeight="1" x14ac:dyDescent="0.25">
      <c r="A748" s="75"/>
      <c r="B748" s="327"/>
      <c r="C748" s="328"/>
      <c r="D748" s="328"/>
      <c r="E748" s="328"/>
      <c r="F748" s="328"/>
      <c r="G748" s="328"/>
      <c r="H748" s="328"/>
      <c r="I748" s="328"/>
      <c r="J748" s="328"/>
      <c r="K748" s="328"/>
      <c r="L748" s="328"/>
      <c r="M748" s="328"/>
      <c r="N748" s="328"/>
      <c r="O748" s="328"/>
      <c r="P748" s="328"/>
      <c r="Q748" s="328"/>
      <c r="R748" s="328"/>
      <c r="S748" s="328"/>
      <c r="T748" s="328"/>
      <c r="U748" s="328"/>
      <c r="V748" s="328"/>
      <c r="W748" s="328"/>
      <c r="X748" s="328"/>
      <c r="Y748" s="329"/>
      <c r="Z748" s="336"/>
      <c r="AA748" s="337"/>
      <c r="AB748" s="337"/>
      <c r="AC748" s="337"/>
      <c r="AD748" s="338"/>
      <c r="AE748" s="336"/>
      <c r="AF748" s="337"/>
      <c r="AG748" s="337"/>
      <c r="AH748" s="337"/>
      <c r="AI748" s="337"/>
      <c r="AJ748" s="337"/>
      <c r="AK748" s="300"/>
      <c r="AL748" s="301"/>
      <c r="AM748" s="301"/>
      <c r="AN748" s="301"/>
      <c r="AO748" s="301"/>
      <c r="AP748" s="301"/>
      <c r="AQ748" s="301"/>
      <c r="AR748" s="301"/>
      <c r="AS748" s="301"/>
      <c r="AT748" s="301"/>
      <c r="AU748" s="301"/>
      <c r="AV748" s="301"/>
      <c r="AW748" s="301"/>
      <c r="AX748" s="302"/>
      <c r="AY748" s="407"/>
      <c r="AZ748" s="304"/>
      <c r="BA748" s="304"/>
      <c r="BB748" s="408"/>
      <c r="BC748" s="306">
        <f t="shared" si="40"/>
        <v>0</v>
      </c>
      <c r="BD748" s="307"/>
      <c r="BE748" s="307"/>
      <c r="BF748" s="308"/>
      <c r="BG748" s="309"/>
      <c r="BH748" s="310"/>
      <c r="BI748" s="310"/>
      <c r="BJ748" s="311"/>
      <c r="BK748" s="312">
        <f t="shared" si="41"/>
        <v>0</v>
      </c>
      <c r="BL748" s="313"/>
      <c r="BM748" s="313"/>
      <c r="BN748" s="313"/>
      <c r="BO748" s="313"/>
      <c r="BP748" s="314"/>
      <c r="BQ748" s="294"/>
      <c r="BR748" s="295"/>
      <c r="BS748" s="295"/>
      <c r="BT748" s="295"/>
      <c r="BU748" s="295"/>
      <c r="BV748" s="295"/>
      <c r="BW748" s="296"/>
      <c r="BX748" s="294"/>
      <c r="BY748" s="295"/>
      <c r="BZ748" s="295"/>
      <c r="CA748" s="295"/>
      <c r="CB748" s="295"/>
      <c r="CC748" s="296"/>
      <c r="CD748" s="294"/>
      <c r="CE748" s="295"/>
      <c r="CF748" s="295"/>
      <c r="CG748" s="295"/>
      <c r="CH748" s="295"/>
      <c r="CI748" s="296"/>
    </row>
    <row r="749" spans="1:87" ht="18" customHeight="1" x14ac:dyDescent="0.25">
      <c r="A749" s="75"/>
      <c r="B749" s="327"/>
      <c r="C749" s="328"/>
      <c r="D749" s="328"/>
      <c r="E749" s="328"/>
      <c r="F749" s="328"/>
      <c r="G749" s="328"/>
      <c r="H749" s="328"/>
      <c r="I749" s="328"/>
      <c r="J749" s="328"/>
      <c r="K749" s="328"/>
      <c r="L749" s="328"/>
      <c r="M749" s="328"/>
      <c r="N749" s="328"/>
      <c r="O749" s="328"/>
      <c r="P749" s="328"/>
      <c r="Q749" s="328"/>
      <c r="R749" s="328"/>
      <c r="S749" s="328"/>
      <c r="T749" s="328"/>
      <c r="U749" s="328"/>
      <c r="V749" s="328"/>
      <c r="W749" s="328"/>
      <c r="X749" s="328"/>
      <c r="Y749" s="329"/>
      <c r="Z749" s="336"/>
      <c r="AA749" s="337"/>
      <c r="AB749" s="337"/>
      <c r="AC749" s="337"/>
      <c r="AD749" s="338"/>
      <c r="AE749" s="336"/>
      <c r="AF749" s="337"/>
      <c r="AG749" s="337"/>
      <c r="AH749" s="337"/>
      <c r="AI749" s="337"/>
      <c r="AJ749" s="337"/>
      <c r="AK749" s="300"/>
      <c r="AL749" s="301"/>
      <c r="AM749" s="301"/>
      <c r="AN749" s="301"/>
      <c r="AO749" s="301"/>
      <c r="AP749" s="301"/>
      <c r="AQ749" s="301"/>
      <c r="AR749" s="301"/>
      <c r="AS749" s="301"/>
      <c r="AT749" s="301"/>
      <c r="AU749" s="301"/>
      <c r="AV749" s="301"/>
      <c r="AW749" s="301"/>
      <c r="AX749" s="302"/>
      <c r="AY749" s="407"/>
      <c r="AZ749" s="304"/>
      <c r="BA749" s="304"/>
      <c r="BB749" s="408"/>
      <c r="BC749" s="306">
        <f t="shared" si="40"/>
        <v>0</v>
      </c>
      <c r="BD749" s="307"/>
      <c r="BE749" s="307"/>
      <c r="BF749" s="308"/>
      <c r="BG749" s="309"/>
      <c r="BH749" s="310"/>
      <c r="BI749" s="310"/>
      <c r="BJ749" s="311"/>
      <c r="BK749" s="312">
        <f t="shared" si="41"/>
        <v>0</v>
      </c>
      <c r="BL749" s="313"/>
      <c r="BM749" s="313"/>
      <c r="BN749" s="313"/>
      <c r="BO749" s="313"/>
      <c r="BP749" s="314"/>
      <c r="BQ749" s="294"/>
      <c r="BR749" s="295"/>
      <c r="BS749" s="295"/>
      <c r="BT749" s="295"/>
      <c r="BU749" s="295"/>
      <c r="BV749" s="295"/>
      <c r="BW749" s="296"/>
      <c r="BX749" s="294"/>
      <c r="BY749" s="295"/>
      <c r="BZ749" s="295"/>
      <c r="CA749" s="295"/>
      <c r="CB749" s="295"/>
      <c r="CC749" s="296"/>
      <c r="CD749" s="294"/>
      <c r="CE749" s="295"/>
      <c r="CF749" s="295"/>
      <c r="CG749" s="295"/>
      <c r="CH749" s="295"/>
      <c r="CI749" s="296"/>
    </row>
    <row r="750" spans="1:87" ht="18" customHeight="1" x14ac:dyDescent="0.25">
      <c r="A750" s="75"/>
      <c r="B750" s="327"/>
      <c r="C750" s="328"/>
      <c r="D750" s="328"/>
      <c r="E750" s="328"/>
      <c r="F750" s="328"/>
      <c r="G750" s="328"/>
      <c r="H750" s="328"/>
      <c r="I750" s="328"/>
      <c r="J750" s="328"/>
      <c r="K750" s="328"/>
      <c r="L750" s="328"/>
      <c r="M750" s="328"/>
      <c r="N750" s="328"/>
      <c r="O750" s="328"/>
      <c r="P750" s="328"/>
      <c r="Q750" s="328"/>
      <c r="R750" s="328"/>
      <c r="S750" s="328"/>
      <c r="T750" s="328"/>
      <c r="U750" s="328"/>
      <c r="V750" s="328"/>
      <c r="W750" s="328"/>
      <c r="X750" s="328"/>
      <c r="Y750" s="329"/>
      <c r="Z750" s="336"/>
      <c r="AA750" s="337"/>
      <c r="AB750" s="337"/>
      <c r="AC750" s="337"/>
      <c r="AD750" s="338"/>
      <c r="AE750" s="336"/>
      <c r="AF750" s="337"/>
      <c r="AG750" s="337"/>
      <c r="AH750" s="337"/>
      <c r="AI750" s="337"/>
      <c r="AJ750" s="337"/>
      <c r="AK750" s="300"/>
      <c r="AL750" s="301"/>
      <c r="AM750" s="301"/>
      <c r="AN750" s="301"/>
      <c r="AO750" s="301"/>
      <c r="AP750" s="301"/>
      <c r="AQ750" s="301"/>
      <c r="AR750" s="301"/>
      <c r="AS750" s="301"/>
      <c r="AT750" s="301"/>
      <c r="AU750" s="301"/>
      <c r="AV750" s="301"/>
      <c r="AW750" s="301"/>
      <c r="AX750" s="302"/>
      <c r="AY750" s="407"/>
      <c r="AZ750" s="304"/>
      <c r="BA750" s="304"/>
      <c r="BB750" s="408"/>
      <c r="BC750" s="306">
        <f t="shared" si="40"/>
        <v>0</v>
      </c>
      <c r="BD750" s="307"/>
      <c r="BE750" s="307"/>
      <c r="BF750" s="308"/>
      <c r="BG750" s="309"/>
      <c r="BH750" s="310"/>
      <c r="BI750" s="310"/>
      <c r="BJ750" s="311"/>
      <c r="BK750" s="312">
        <f t="shared" si="41"/>
        <v>0</v>
      </c>
      <c r="BL750" s="313"/>
      <c r="BM750" s="313"/>
      <c r="BN750" s="313"/>
      <c r="BO750" s="313"/>
      <c r="BP750" s="314"/>
      <c r="BQ750" s="294"/>
      <c r="BR750" s="295"/>
      <c r="BS750" s="295"/>
      <c r="BT750" s="295"/>
      <c r="BU750" s="295"/>
      <c r="BV750" s="295"/>
      <c r="BW750" s="296"/>
      <c r="BX750" s="294"/>
      <c r="BY750" s="295"/>
      <c r="BZ750" s="295"/>
      <c r="CA750" s="295"/>
      <c r="CB750" s="295"/>
      <c r="CC750" s="296"/>
      <c r="CD750" s="294"/>
      <c r="CE750" s="295"/>
      <c r="CF750" s="295"/>
      <c r="CG750" s="295"/>
      <c r="CH750" s="295"/>
      <c r="CI750" s="296"/>
    </row>
    <row r="751" spans="1:87" ht="18" customHeight="1" x14ac:dyDescent="0.25">
      <c r="A751" s="75"/>
      <c r="B751" s="327"/>
      <c r="C751" s="328"/>
      <c r="D751" s="328"/>
      <c r="E751" s="328"/>
      <c r="F751" s="328"/>
      <c r="G751" s="328"/>
      <c r="H751" s="328"/>
      <c r="I751" s="328"/>
      <c r="J751" s="328"/>
      <c r="K751" s="328"/>
      <c r="L751" s="328"/>
      <c r="M751" s="328"/>
      <c r="N751" s="328"/>
      <c r="O751" s="328"/>
      <c r="P751" s="328"/>
      <c r="Q751" s="328"/>
      <c r="R751" s="328"/>
      <c r="S751" s="328"/>
      <c r="T751" s="328"/>
      <c r="U751" s="328"/>
      <c r="V751" s="328"/>
      <c r="W751" s="328"/>
      <c r="X751" s="328"/>
      <c r="Y751" s="329"/>
      <c r="Z751" s="336"/>
      <c r="AA751" s="337"/>
      <c r="AB751" s="337"/>
      <c r="AC751" s="337"/>
      <c r="AD751" s="338"/>
      <c r="AE751" s="336"/>
      <c r="AF751" s="337"/>
      <c r="AG751" s="337"/>
      <c r="AH751" s="337"/>
      <c r="AI751" s="337"/>
      <c r="AJ751" s="337"/>
      <c r="AK751" s="300"/>
      <c r="AL751" s="301"/>
      <c r="AM751" s="301"/>
      <c r="AN751" s="301"/>
      <c r="AO751" s="301"/>
      <c r="AP751" s="301"/>
      <c r="AQ751" s="301"/>
      <c r="AR751" s="301"/>
      <c r="AS751" s="301"/>
      <c r="AT751" s="301"/>
      <c r="AU751" s="301"/>
      <c r="AV751" s="301"/>
      <c r="AW751" s="301"/>
      <c r="AX751" s="302"/>
      <c r="AY751" s="407"/>
      <c r="AZ751" s="304"/>
      <c r="BA751" s="304"/>
      <c r="BB751" s="408"/>
      <c r="BC751" s="306">
        <f t="shared" si="40"/>
        <v>0</v>
      </c>
      <c r="BD751" s="307"/>
      <c r="BE751" s="307"/>
      <c r="BF751" s="308"/>
      <c r="BG751" s="309"/>
      <c r="BH751" s="310"/>
      <c r="BI751" s="310"/>
      <c r="BJ751" s="311"/>
      <c r="BK751" s="312">
        <f t="shared" si="41"/>
        <v>0</v>
      </c>
      <c r="BL751" s="313"/>
      <c r="BM751" s="313"/>
      <c r="BN751" s="313"/>
      <c r="BO751" s="313"/>
      <c r="BP751" s="314"/>
      <c r="BQ751" s="294"/>
      <c r="BR751" s="295"/>
      <c r="BS751" s="295"/>
      <c r="BT751" s="295"/>
      <c r="BU751" s="295"/>
      <c r="BV751" s="295"/>
      <c r="BW751" s="296"/>
      <c r="BX751" s="294"/>
      <c r="BY751" s="295"/>
      <c r="BZ751" s="295"/>
      <c r="CA751" s="295"/>
      <c r="CB751" s="295"/>
      <c r="CC751" s="296"/>
      <c r="CD751" s="294"/>
      <c r="CE751" s="295"/>
      <c r="CF751" s="295"/>
      <c r="CG751" s="295"/>
      <c r="CH751" s="295"/>
      <c r="CI751" s="296"/>
    </row>
    <row r="752" spans="1:87" ht="18" customHeight="1" x14ac:dyDescent="0.25">
      <c r="A752" s="75"/>
      <c r="B752" s="327"/>
      <c r="C752" s="328"/>
      <c r="D752" s="328"/>
      <c r="E752" s="328"/>
      <c r="F752" s="328"/>
      <c r="G752" s="328"/>
      <c r="H752" s="328"/>
      <c r="I752" s="328"/>
      <c r="J752" s="328"/>
      <c r="K752" s="328"/>
      <c r="L752" s="328"/>
      <c r="M752" s="328"/>
      <c r="N752" s="328"/>
      <c r="O752" s="328"/>
      <c r="P752" s="328"/>
      <c r="Q752" s="328"/>
      <c r="R752" s="328"/>
      <c r="S752" s="328"/>
      <c r="T752" s="328"/>
      <c r="U752" s="328"/>
      <c r="V752" s="328"/>
      <c r="W752" s="328"/>
      <c r="X752" s="328"/>
      <c r="Y752" s="329"/>
      <c r="Z752" s="336"/>
      <c r="AA752" s="337"/>
      <c r="AB752" s="337"/>
      <c r="AC752" s="337"/>
      <c r="AD752" s="338"/>
      <c r="AE752" s="336"/>
      <c r="AF752" s="337"/>
      <c r="AG752" s="337"/>
      <c r="AH752" s="337"/>
      <c r="AI752" s="337"/>
      <c r="AJ752" s="337"/>
      <c r="AK752" s="300"/>
      <c r="AL752" s="301"/>
      <c r="AM752" s="301"/>
      <c r="AN752" s="301"/>
      <c r="AO752" s="301"/>
      <c r="AP752" s="301"/>
      <c r="AQ752" s="301"/>
      <c r="AR752" s="301"/>
      <c r="AS752" s="301"/>
      <c r="AT752" s="301"/>
      <c r="AU752" s="301"/>
      <c r="AV752" s="301"/>
      <c r="AW752" s="301"/>
      <c r="AX752" s="302"/>
      <c r="AY752" s="407"/>
      <c r="AZ752" s="304"/>
      <c r="BA752" s="304"/>
      <c r="BB752" s="408"/>
      <c r="BC752" s="306">
        <f t="shared" si="40"/>
        <v>0</v>
      </c>
      <c r="BD752" s="307"/>
      <c r="BE752" s="307"/>
      <c r="BF752" s="308"/>
      <c r="BG752" s="309"/>
      <c r="BH752" s="310"/>
      <c r="BI752" s="310"/>
      <c r="BJ752" s="311"/>
      <c r="BK752" s="312">
        <f t="shared" si="41"/>
        <v>0</v>
      </c>
      <c r="BL752" s="313"/>
      <c r="BM752" s="313"/>
      <c r="BN752" s="313"/>
      <c r="BO752" s="313"/>
      <c r="BP752" s="314"/>
      <c r="BQ752" s="294"/>
      <c r="BR752" s="295"/>
      <c r="BS752" s="295"/>
      <c r="BT752" s="295"/>
      <c r="BU752" s="295"/>
      <c r="BV752" s="295"/>
      <c r="BW752" s="296"/>
      <c r="BX752" s="294"/>
      <c r="BY752" s="295"/>
      <c r="BZ752" s="295"/>
      <c r="CA752" s="295"/>
      <c r="CB752" s="295"/>
      <c r="CC752" s="296"/>
      <c r="CD752" s="294"/>
      <c r="CE752" s="295"/>
      <c r="CF752" s="295"/>
      <c r="CG752" s="295"/>
      <c r="CH752" s="295"/>
      <c r="CI752" s="296"/>
    </row>
    <row r="753" spans="1:87" ht="18" customHeight="1" x14ac:dyDescent="0.25">
      <c r="A753" s="75"/>
      <c r="B753" s="327"/>
      <c r="C753" s="328"/>
      <c r="D753" s="328"/>
      <c r="E753" s="328"/>
      <c r="F753" s="328"/>
      <c r="G753" s="328"/>
      <c r="H753" s="328"/>
      <c r="I753" s="328"/>
      <c r="J753" s="328"/>
      <c r="K753" s="328"/>
      <c r="L753" s="328"/>
      <c r="M753" s="328"/>
      <c r="N753" s="328"/>
      <c r="O753" s="328"/>
      <c r="P753" s="328"/>
      <c r="Q753" s="328"/>
      <c r="R753" s="328"/>
      <c r="S753" s="328"/>
      <c r="T753" s="328"/>
      <c r="U753" s="328"/>
      <c r="V753" s="328"/>
      <c r="W753" s="328"/>
      <c r="X753" s="328"/>
      <c r="Y753" s="329"/>
      <c r="Z753" s="336"/>
      <c r="AA753" s="337"/>
      <c r="AB753" s="337"/>
      <c r="AC753" s="337"/>
      <c r="AD753" s="338"/>
      <c r="AE753" s="336"/>
      <c r="AF753" s="337"/>
      <c r="AG753" s="337"/>
      <c r="AH753" s="337"/>
      <c r="AI753" s="337"/>
      <c r="AJ753" s="337"/>
      <c r="AK753" s="300"/>
      <c r="AL753" s="301"/>
      <c r="AM753" s="301"/>
      <c r="AN753" s="301"/>
      <c r="AO753" s="301"/>
      <c r="AP753" s="301"/>
      <c r="AQ753" s="301"/>
      <c r="AR753" s="301"/>
      <c r="AS753" s="301"/>
      <c r="AT753" s="301"/>
      <c r="AU753" s="301"/>
      <c r="AV753" s="301"/>
      <c r="AW753" s="301"/>
      <c r="AX753" s="302"/>
      <c r="AY753" s="407"/>
      <c r="AZ753" s="304"/>
      <c r="BA753" s="304"/>
      <c r="BB753" s="408"/>
      <c r="BC753" s="306">
        <f t="shared" si="40"/>
        <v>0</v>
      </c>
      <c r="BD753" s="307"/>
      <c r="BE753" s="307"/>
      <c r="BF753" s="308"/>
      <c r="BG753" s="309"/>
      <c r="BH753" s="310"/>
      <c r="BI753" s="310"/>
      <c r="BJ753" s="311"/>
      <c r="BK753" s="312">
        <f t="shared" si="41"/>
        <v>0</v>
      </c>
      <c r="BL753" s="313"/>
      <c r="BM753" s="313"/>
      <c r="BN753" s="313"/>
      <c r="BO753" s="313"/>
      <c r="BP753" s="314"/>
      <c r="BQ753" s="294"/>
      <c r="BR753" s="295"/>
      <c r="BS753" s="295"/>
      <c r="BT753" s="295"/>
      <c r="BU753" s="295"/>
      <c r="BV753" s="295"/>
      <c r="BW753" s="296"/>
      <c r="BX753" s="294"/>
      <c r="BY753" s="295"/>
      <c r="BZ753" s="295"/>
      <c r="CA753" s="295"/>
      <c r="CB753" s="295"/>
      <c r="CC753" s="296"/>
      <c r="CD753" s="294"/>
      <c r="CE753" s="295"/>
      <c r="CF753" s="295"/>
      <c r="CG753" s="295"/>
      <c r="CH753" s="295"/>
      <c r="CI753" s="296"/>
    </row>
    <row r="754" spans="1:87" ht="18" customHeight="1" x14ac:dyDescent="0.25">
      <c r="A754" s="75"/>
      <c r="B754" s="327"/>
      <c r="C754" s="328"/>
      <c r="D754" s="328"/>
      <c r="E754" s="328"/>
      <c r="F754" s="328"/>
      <c r="G754" s="328"/>
      <c r="H754" s="328"/>
      <c r="I754" s="328"/>
      <c r="J754" s="328"/>
      <c r="K754" s="328"/>
      <c r="L754" s="328"/>
      <c r="M754" s="328"/>
      <c r="N754" s="328"/>
      <c r="O754" s="328"/>
      <c r="P754" s="328"/>
      <c r="Q754" s="328"/>
      <c r="R754" s="328"/>
      <c r="S754" s="328"/>
      <c r="T754" s="328"/>
      <c r="U754" s="328"/>
      <c r="V754" s="328"/>
      <c r="W754" s="328"/>
      <c r="X754" s="328"/>
      <c r="Y754" s="329"/>
      <c r="Z754" s="336"/>
      <c r="AA754" s="337"/>
      <c r="AB754" s="337"/>
      <c r="AC754" s="337"/>
      <c r="AD754" s="338"/>
      <c r="AE754" s="336"/>
      <c r="AF754" s="337"/>
      <c r="AG754" s="337"/>
      <c r="AH754" s="337"/>
      <c r="AI754" s="337"/>
      <c r="AJ754" s="337"/>
      <c r="AK754" s="300"/>
      <c r="AL754" s="301"/>
      <c r="AM754" s="301"/>
      <c r="AN754" s="301"/>
      <c r="AO754" s="301"/>
      <c r="AP754" s="301"/>
      <c r="AQ754" s="301"/>
      <c r="AR754" s="301"/>
      <c r="AS754" s="301"/>
      <c r="AT754" s="301"/>
      <c r="AU754" s="301"/>
      <c r="AV754" s="301"/>
      <c r="AW754" s="301"/>
      <c r="AX754" s="302"/>
      <c r="AY754" s="407"/>
      <c r="AZ754" s="304"/>
      <c r="BA754" s="304"/>
      <c r="BB754" s="408"/>
      <c r="BC754" s="306">
        <f t="shared" si="40"/>
        <v>0</v>
      </c>
      <c r="BD754" s="307"/>
      <c r="BE754" s="307"/>
      <c r="BF754" s="308"/>
      <c r="BG754" s="309"/>
      <c r="BH754" s="310"/>
      <c r="BI754" s="310"/>
      <c r="BJ754" s="311"/>
      <c r="BK754" s="312">
        <f t="shared" si="41"/>
        <v>0</v>
      </c>
      <c r="BL754" s="313"/>
      <c r="BM754" s="313"/>
      <c r="BN754" s="313"/>
      <c r="BO754" s="313"/>
      <c r="BP754" s="314"/>
      <c r="BQ754" s="294"/>
      <c r="BR754" s="295"/>
      <c r="BS754" s="295"/>
      <c r="BT754" s="295"/>
      <c r="BU754" s="295"/>
      <c r="BV754" s="295"/>
      <c r="BW754" s="296"/>
      <c r="BX754" s="294"/>
      <c r="BY754" s="295"/>
      <c r="BZ754" s="295"/>
      <c r="CA754" s="295"/>
      <c r="CB754" s="295"/>
      <c r="CC754" s="296"/>
      <c r="CD754" s="294"/>
      <c r="CE754" s="295"/>
      <c r="CF754" s="295"/>
      <c r="CG754" s="295"/>
      <c r="CH754" s="295"/>
      <c r="CI754" s="296"/>
    </row>
    <row r="755" spans="1:87" ht="18" customHeight="1" x14ac:dyDescent="0.25">
      <c r="A755" s="75"/>
      <c r="B755" s="327"/>
      <c r="C755" s="328"/>
      <c r="D755" s="328"/>
      <c r="E755" s="328"/>
      <c r="F755" s="328"/>
      <c r="G755" s="328"/>
      <c r="H755" s="328"/>
      <c r="I755" s="328"/>
      <c r="J755" s="328"/>
      <c r="K755" s="328"/>
      <c r="L755" s="328"/>
      <c r="M755" s="328"/>
      <c r="N755" s="328"/>
      <c r="O755" s="328"/>
      <c r="P755" s="328"/>
      <c r="Q755" s="328"/>
      <c r="R755" s="328"/>
      <c r="S755" s="328"/>
      <c r="T755" s="328"/>
      <c r="U755" s="328"/>
      <c r="V755" s="328"/>
      <c r="W755" s="328"/>
      <c r="X755" s="328"/>
      <c r="Y755" s="329"/>
      <c r="Z755" s="336"/>
      <c r="AA755" s="337"/>
      <c r="AB755" s="337"/>
      <c r="AC755" s="337"/>
      <c r="AD755" s="338"/>
      <c r="AE755" s="336"/>
      <c r="AF755" s="337"/>
      <c r="AG755" s="337"/>
      <c r="AH755" s="337"/>
      <c r="AI755" s="337"/>
      <c r="AJ755" s="337"/>
      <c r="AK755" s="300"/>
      <c r="AL755" s="301"/>
      <c r="AM755" s="301"/>
      <c r="AN755" s="301"/>
      <c r="AO755" s="301"/>
      <c r="AP755" s="301"/>
      <c r="AQ755" s="301"/>
      <c r="AR755" s="301"/>
      <c r="AS755" s="301"/>
      <c r="AT755" s="301"/>
      <c r="AU755" s="301"/>
      <c r="AV755" s="301"/>
      <c r="AW755" s="301"/>
      <c r="AX755" s="302"/>
      <c r="AY755" s="407"/>
      <c r="AZ755" s="304"/>
      <c r="BA755" s="304"/>
      <c r="BB755" s="408"/>
      <c r="BC755" s="306">
        <f t="shared" si="40"/>
        <v>0</v>
      </c>
      <c r="BD755" s="307"/>
      <c r="BE755" s="307"/>
      <c r="BF755" s="308"/>
      <c r="BG755" s="309"/>
      <c r="BH755" s="310"/>
      <c r="BI755" s="310"/>
      <c r="BJ755" s="311"/>
      <c r="BK755" s="312">
        <f t="shared" si="41"/>
        <v>0</v>
      </c>
      <c r="BL755" s="313"/>
      <c r="BM755" s="313"/>
      <c r="BN755" s="313"/>
      <c r="BO755" s="313"/>
      <c r="BP755" s="314"/>
      <c r="BQ755" s="294"/>
      <c r="BR755" s="295"/>
      <c r="BS755" s="295"/>
      <c r="BT755" s="295"/>
      <c r="BU755" s="295"/>
      <c r="BV755" s="295"/>
      <c r="BW755" s="296"/>
      <c r="BX755" s="294"/>
      <c r="BY755" s="295"/>
      <c r="BZ755" s="295"/>
      <c r="CA755" s="295"/>
      <c r="CB755" s="295"/>
      <c r="CC755" s="296"/>
      <c r="CD755" s="294"/>
      <c r="CE755" s="295"/>
      <c r="CF755" s="295"/>
      <c r="CG755" s="295"/>
      <c r="CH755" s="295"/>
      <c r="CI755" s="296"/>
    </row>
    <row r="756" spans="1:87" ht="18" customHeight="1" x14ac:dyDescent="0.25">
      <c r="A756" s="75"/>
      <c r="B756" s="327"/>
      <c r="C756" s="328"/>
      <c r="D756" s="328"/>
      <c r="E756" s="328"/>
      <c r="F756" s="328"/>
      <c r="G756" s="328"/>
      <c r="H756" s="328"/>
      <c r="I756" s="328"/>
      <c r="J756" s="328"/>
      <c r="K756" s="328"/>
      <c r="L756" s="328"/>
      <c r="M756" s="328"/>
      <c r="N756" s="328"/>
      <c r="O756" s="328"/>
      <c r="P756" s="328"/>
      <c r="Q756" s="328"/>
      <c r="R756" s="328"/>
      <c r="S756" s="328"/>
      <c r="T756" s="328"/>
      <c r="U756" s="328"/>
      <c r="V756" s="328"/>
      <c r="W756" s="328"/>
      <c r="X756" s="328"/>
      <c r="Y756" s="329"/>
      <c r="Z756" s="336"/>
      <c r="AA756" s="337"/>
      <c r="AB756" s="337"/>
      <c r="AC756" s="337"/>
      <c r="AD756" s="338"/>
      <c r="AE756" s="336"/>
      <c r="AF756" s="337"/>
      <c r="AG756" s="337"/>
      <c r="AH756" s="337"/>
      <c r="AI756" s="337"/>
      <c r="AJ756" s="337"/>
      <c r="AK756" s="300"/>
      <c r="AL756" s="301"/>
      <c r="AM756" s="301"/>
      <c r="AN756" s="301"/>
      <c r="AO756" s="301"/>
      <c r="AP756" s="301"/>
      <c r="AQ756" s="301"/>
      <c r="AR756" s="301"/>
      <c r="AS756" s="301"/>
      <c r="AT756" s="301"/>
      <c r="AU756" s="301"/>
      <c r="AV756" s="301"/>
      <c r="AW756" s="301"/>
      <c r="AX756" s="302"/>
      <c r="AY756" s="407"/>
      <c r="AZ756" s="304"/>
      <c r="BA756" s="304"/>
      <c r="BB756" s="408"/>
      <c r="BC756" s="306">
        <f t="shared" si="40"/>
        <v>0</v>
      </c>
      <c r="BD756" s="307"/>
      <c r="BE756" s="307"/>
      <c r="BF756" s="308"/>
      <c r="BG756" s="309"/>
      <c r="BH756" s="310"/>
      <c r="BI756" s="310"/>
      <c r="BJ756" s="311"/>
      <c r="BK756" s="312">
        <f t="shared" si="41"/>
        <v>0</v>
      </c>
      <c r="BL756" s="313"/>
      <c r="BM756" s="313"/>
      <c r="BN756" s="313"/>
      <c r="BO756" s="313"/>
      <c r="BP756" s="314"/>
      <c r="BQ756" s="294"/>
      <c r="BR756" s="295"/>
      <c r="BS756" s="295"/>
      <c r="BT756" s="295"/>
      <c r="BU756" s="295"/>
      <c r="BV756" s="295"/>
      <c r="BW756" s="296"/>
      <c r="BX756" s="294"/>
      <c r="BY756" s="295"/>
      <c r="BZ756" s="295"/>
      <c r="CA756" s="295"/>
      <c r="CB756" s="295"/>
      <c r="CC756" s="296"/>
      <c r="CD756" s="294"/>
      <c r="CE756" s="295"/>
      <c r="CF756" s="295"/>
      <c r="CG756" s="295"/>
      <c r="CH756" s="295"/>
      <c r="CI756" s="296"/>
    </row>
    <row r="757" spans="1:87" ht="18" customHeight="1" x14ac:dyDescent="0.25">
      <c r="A757" s="75"/>
      <c r="B757" s="327"/>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9"/>
      <c r="Z757" s="336"/>
      <c r="AA757" s="337"/>
      <c r="AB757" s="337"/>
      <c r="AC757" s="337"/>
      <c r="AD757" s="338"/>
      <c r="AE757" s="336"/>
      <c r="AF757" s="337"/>
      <c r="AG757" s="337"/>
      <c r="AH757" s="337"/>
      <c r="AI757" s="337"/>
      <c r="AJ757" s="337"/>
      <c r="AK757" s="300"/>
      <c r="AL757" s="301"/>
      <c r="AM757" s="301"/>
      <c r="AN757" s="301"/>
      <c r="AO757" s="301"/>
      <c r="AP757" s="301"/>
      <c r="AQ757" s="301"/>
      <c r="AR757" s="301"/>
      <c r="AS757" s="301"/>
      <c r="AT757" s="301"/>
      <c r="AU757" s="301"/>
      <c r="AV757" s="301"/>
      <c r="AW757" s="301"/>
      <c r="AX757" s="302"/>
      <c r="AY757" s="407"/>
      <c r="AZ757" s="304"/>
      <c r="BA757" s="304"/>
      <c r="BB757" s="408"/>
      <c r="BC757" s="306">
        <f t="shared" si="40"/>
        <v>0</v>
      </c>
      <c r="BD757" s="307"/>
      <c r="BE757" s="307"/>
      <c r="BF757" s="308"/>
      <c r="BG757" s="309"/>
      <c r="BH757" s="310"/>
      <c r="BI757" s="310"/>
      <c r="BJ757" s="311"/>
      <c r="BK757" s="312">
        <f t="shared" si="41"/>
        <v>0</v>
      </c>
      <c r="BL757" s="313"/>
      <c r="BM757" s="313"/>
      <c r="BN757" s="313"/>
      <c r="BO757" s="313"/>
      <c r="BP757" s="314"/>
      <c r="BQ757" s="294"/>
      <c r="BR757" s="295"/>
      <c r="BS757" s="295"/>
      <c r="BT757" s="295"/>
      <c r="BU757" s="295"/>
      <c r="BV757" s="295"/>
      <c r="BW757" s="296"/>
      <c r="BX757" s="294"/>
      <c r="BY757" s="295"/>
      <c r="BZ757" s="295"/>
      <c r="CA757" s="295"/>
      <c r="CB757" s="295"/>
      <c r="CC757" s="296"/>
      <c r="CD757" s="294"/>
      <c r="CE757" s="295"/>
      <c r="CF757" s="295"/>
      <c r="CG757" s="295"/>
      <c r="CH757" s="295"/>
      <c r="CI757" s="296"/>
    </row>
    <row r="758" spans="1:87" ht="18" customHeight="1" x14ac:dyDescent="0.25">
      <c r="A758" s="75"/>
      <c r="B758" s="327"/>
      <c r="C758" s="328"/>
      <c r="D758" s="328"/>
      <c r="E758" s="328"/>
      <c r="F758" s="328"/>
      <c r="G758" s="328"/>
      <c r="H758" s="328"/>
      <c r="I758" s="328"/>
      <c r="J758" s="328"/>
      <c r="K758" s="328"/>
      <c r="L758" s="328"/>
      <c r="M758" s="328"/>
      <c r="N758" s="328"/>
      <c r="O758" s="328"/>
      <c r="P758" s="328"/>
      <c r="Q758" s="328"/>
      <c r="R758" s="328"/>
      <c r="S758" s="328"/>
      <c r="T758" s="328"/>
      <c r="U758" s="328"/>
      <c r="V758" s="328"/>
      <c r="W758" s="328"/>
      <c r="X758" s="328"/>
      <c r="Y758" s="329"/>
      <c r="Z758" s="336"/>
      <c r="AA758" s="337"/>
      <c r="AB758" s="337"/>
      <c r="AC758" s="337"/>
      <c r="AD758" s="338"/>
      <c r="AE758" s="336"/>
      <c r="AF758" s="337"/>
      <c r="AG758" s="337"/>
      <c r="AH758" s="337"/>
      <c r="AI758" s="337"/>
      <c r="AJ758" s="337"/>
      <c r="AK758" s="300"/>
      <c r="AL758" s="301"/>
      <c r="AM758" s="301"/>
      <c r="AN758" s="301"/>
      <c r="AO758" s="301"/>
      <c r="AP758" s="301"/>
      <c r="AQ758" s="301"/>
      <c r="AR758" s="301"/>
      <c r="AS758" s="301"/>
      <c r="AT758" s="301"/>
      <c r="AU758" s="301"/>
      <c r="AV758" s="301"/>
      <c r="AW758" s="301"/>
      <c r="AX758" s="302"/>
      <c r="AY758" s="407"/>
      <c r="AZ758" s="304"/>
      <c r="BA758" s="304"/>
      <c r="BB758" s="408"/>
      <c r="BC758" s="306">
        <f t="shared" si="40"/>
        <v>0</v>
      </c>
      <c r="BD758" s="307"/>
      <c r="BE758" s="307"/>
      <c r="BF758" s="308"/>
      <c r="BG758" s="309"/>
      <c r="BH758" s="310"/>
      <c r="BI758" s="310"/>
      <c r="BJ758" s="311"/>
      <c r="BK758" s="312">
        <f t="shared" si="41"/>
        <v>0</v>
      </c>
      <c r="BL758" s="313"/>
      <c r="BM758" s="313"/>
      <c r="BN758" s="313"/>
      <c r="BO758" s="313"/>
      <c r="BP758" s="314"/>
      <c r="BQ758" s="294"/>
      <c r="BR758" s="295"/>
      <c r="BS758" s="295"/>
      <c r="BT758" s="295"/>
      <c r="BU758" s="295"/>
      <c r="BV758" s="295"/>
      <c r="BW758" s="296"/>
      <c r="BX758" s="294"/>
      <c r="BY758" s="295"/>
      <c r="BZ758" s="295"/>
      <c r="CA758" s="295"/>
      <c r="CB758" s="295"/>
      <c r="CC758" s="296"/>
      <c r="CD758" s="294"/>
      <c r="CE758" s="295"/>
      <c r="CF758" s="295"/>
      <c r="CG758" s="295"/>
      <c r="CH758" s="295"/>
      <c r="CI758" s="296"/>
    </row>
    <row r="759" spans="1:87" ht="18" customHeight="1" x14ac:dyDescent="0.25">
      <c r="A759" s="75"/>
      <c r="B759" s="327"/>
      <c r="C759" s="328"/>
      <c r="D759" s="328"/>
      <c r="E759" s="328"/>
      <c r="F759" s="328"/>
      <c r="G759" s="328"/>
      <c r="H759" s="328"/>
      <c r="I759" s="328"/>
      <c r="J759" s="328"/>
      <c r="K759" s="328"/>
      <c r="L759" s="328"/>
      <c r="M759" s="328"/>
      <c r="N759" s="328"/>
      <c r="O759" s="328"/>
      <c r="P759" s="328"/>
      <c r="Q759" s="328"/>
      <c r="R759" s="328"/>
      <c r="S759" s="328"/>
      <c r="T759" s="328"/>
      <c r="U759" s="328"/>
      <c r="V759" s="328"/>
      <c r="W759" s="328"/>
      <c r="X759" s="328"/>
      <c r="Y759" s="329"/>
      <c r="Z759" s="336"/>
      <c r="AA759" s="337"/>
      <c r="AB759" s="337"/>
      <c r="AC759" s="337"/>
      <c r="AD759" s="338"/>
      <c r="AE759" s="336"/>
      <c r="AF759" s="337"/>
      <c r="AG759" s="337"/>
      <c r="AH759" s="337"/>
      <c r="AI759" s="337"/>
      <c r="AJ759" s="337"/>
      <c r="AK759" s="300"/>
      <c r="AL759" s="301"/>
      <c r="AM759" s="301"/>
      <c r="AN759" s="301"/>
      <c r="AO759" s="301"/>
      <c r="AP759" s="301"/>
      <c r="AQ759" s="301"/>
      <c r="AR759" s="301"/>
      <c r="AS759" s="301"/>
      <c r="AT759" s="301"/>
      <c r="AU759" s="301"/>
      <c r="AV759" s="301"/>
      <c r="AW759" s="301"/>
      <c r="AX759" s="302"/>
      <c r="AY759" s="407"/>
      <c r="AZ759" s="304"/>
      <c r="BA759" s="304"/>
      <c r="BB759" s="408"/>
      <c r="BC759" s="306">
        <f t="shared" si="40"/>
        <v>0</v>
      </c>
      <c r="BD759" s="307"/>
      <c r="BE759" s="307"/>
      <c r="BF759" s="308"/>
      <c r="BG759" s="309"/>
      <c r="BH759" s="310"/>
      <c r="BI759" s="310"/>
      <c r="BJ759" s="311"/>
      <c r="BK759" s="312">
        <f t="shared" si="41"/>
        <v>0</v>
      </c>
      <c r="BL759" s="313"/>
      <c r="BM759" s="313"/>
      <c r="BN759" s="313"/>
      <c r="BO759" s="313"/>
      <c r="BP759" s="314"/>
      <c r="BQ759" s="294"/>
      <c r="BR759" s="295"/>
      <c r="BS759" s="295"/>
      <c r="BT759" s="295"/>
      <c r="BU759" s="295"/>
      <c r="BV759" s="295"/>
      <c r="BW759" s="296"/>
      <c r="BX759" s="294"/>
      <c r="BY759" s="295"/>
      <c r="BZ759" s="295"/>
      <c r="CA759" s="295"/>
      <c r="CB759" s="295"/>
      <c r="CC759" s="296"/>
      <c r="CD759" s="294"/>
      <c r="CE759" s="295"/>
      <c r="CF759" s="295"/>
      <c r="CG759" s="295"/>
      <c r="CH759" s="295"/>
      <c r="CI759" s="296"/>
    </row>
    <row r="760" spans="1:87" ht="18" customHeight="1" x14ac:dyDescent="0.25">
      <c r="A760" s="75"/>
      <c r="B760" s="327"/>
      <c r="C760" s="328"/>
      <c r="D760" s="328"/>
      <c r="E760" s="328"/>
      <c r="F760" s="328"/>
      <c r="G760" s="328"/>
      <c r="H760" s="328"/>
      <c r="I760" s="328"/>
      <c r="J760" s="328"/>
      <c r="K760" s="328"/>
      <c r="L760" s="328"/>
      <c r="M760" s="328"/>
      <c r="N760" s="328"/>
      <c r="O760" s="328"/>
      <c r="P760" s="328"/>
      <c r="Q760" s="328"/>
      <c r="R760" s="328"/>
      <c r="S760" s="328"/>
      <c r="T760" s="328"/>
      <c r="U760" s="328"/>
      <c r="V760" s="328"/>
      <c r="W760" s="328"/>
      <c r="X760" s="328"/>
      <c r="Y760" s="329"/>
      <c r="Z760" s="336"/>
      <c r="AA760" s="337"/>
      <c r="AB760" s="337"/>
      <c r="AC760" s="337"/>
      <c r="AD760" s="338"/>
      <c r="AE760" s="336"/>
      <c r="AF760" s="337"/>
      <c r="AG760" s="337"/>
      <c r="AH760" s="337"/>
      <c r="AI760" s="337"/>
      <c r="AJ760" s="337"/>
      <c r="AK760" s="300"/>
      <c r="AL760" s="301"/>
      <c r="AM760" s="301"/>
      <c r="AN760" s="301"/>
      <c r="AO760" s="301"/>
      <c r="AP760" s="301"/>
      <c r="AQ760" s="301"/>
      <c r="AR760" s="301"/>
      <c r="AS760" s="301"/>
      <c r="AT760" s="301"/>
      <c r="AU760" s="301"/>
      <c r="AV760" s="301"/>
      <c r="AW760" s="301"/>
      <c r="AX760" s="302"/>
      <c r="AY760" s="407"/>
      <c r="AZ760" s="304"/>
      <c r="BA760" s="304"/>
      <c r="BB760" s="408"/>
      <c r="BC760" s="306">
        <f t="shared" si="40"/>
        <v>0</v>
      </c>
      <c r="BD760" s="307"/>
      <c r="BE760" s="307"/>
      <c r="BF760" s="308"/>
      <c r="BG760" s="309"/>
      <c r="BH760" s="310"/>
      <c r="BI760" s="310"/>
      <c r="BJ760" s="311"/>
      <c r="BK760" s="312">
        <f t="shared" si="41"/>
        <v>0</v>
      </c>
      <c r="BL760" s="313"/>
      <c r="BM760" s="313"/>
      <c r="BN760" s="313"/>
      <c r="BO760" s="313"/>
      <c r="BP760" s="314"/>
      <c r="BQ760" s="294"/>
      <c r="BR760" s="295"/>
      <c r="BS760" s="295"/>
      <c r="BT760" s="295"/>
      <c r="BU760" s="295"/>
      <c r="BV760" s="295"/>
      <c r="BW760" s="296"/>
      <c r="BX760" s="294"/>
      <c r="BY760" s="295"/>
      <c r="BZ760" s="295"/>
      <c r="CA760" s="295"/>
      <c r="CB760" s="295"/>
      <c r="CC760" s="296"/>
      <c r="CD760" s="294"/>
      <c r="CE760" s="295"/>
      <c r="CF760" s="295"/>
      <c r="CG760" s="295"/>
      <c r="CH760" s="295"/>
      <c r="CI760" s="296"/>
    </row>
    <row r="761" spans="1:87" ht="18" customHeight="1" x14ac:dyDescent="0.25">
      <c r="A761" s="75"/>
      <c r="B761" s="327"/>
      <c r="C761" s="328"/>
      <c r="D761" s="328"/>
      <c r="E761" s="328"/>
      <c r="F761" s="328"/>
      <c r="G761" s="328"/>
      <c r="H761" s="328"/>
      <c r="I761" s="328"/>
      <c r="J761" s="328"/>
      <c r="K761" s="328"/>
      <c r="L761" s="328"/>
      <c r="M761" s="328"/>
      <c r="N761" s="328"/>
      <c r="O761" s="328"/>
      <c r="P761" s="328"/>
      <c r="Q761" s="328"/>
      <c r="R761" s="328"/>
      <c r="S761" s="328"/>
      <c r="T761" s="328"/>
      <c r="U761" s="328"/>
      <c r="V761" s="328"/>
      <c r="W761" s="328"/>
      <c r="X761" s="328"/>
      <c r="Y761" s="329"/>
      <c r="Z761" s="336"/>
      <c r="AA761" s="337"/>
      <c r="AB761" s="337"/>
      <c r="AC761" s="337"/>
      <c r="AD761" s="338"/>
      <c r="AE761" s="336"/>
      <c r="AF761" s="337"/>
      <c r="AG761" s="337"/>
      <c r="AH761" s="337"/>
      <c r="AI761" s="337"/>
      <c r="AJ761" s="337"/>
      <c r="AK761" s="300"/>
      <c r="AL761" s="301"/>
      <c r="AM761" s="301"/>
      <c r="AN761" s="301"/>
      <c r="AO761" s="301"/>
      <c r="AP761" s="301"/>
      <c r="AQ761" s="301"/>
      <c r="AR761" s="301"/>
      <c r="AS761" s="301"/>
      <c r="AT761" s="301"/>
      <c r="AU761" s="301"/>
      <c r="AV761" s="301"/>
      <c r="AW761" s="301"/>
      <c r="AX761" s="302"/>
      <c r="AY761" s="407"/>
      <c r="AZ761" s="304"/>
      <c r="BA761" s="304"/>
      <c r="BB761" s="408"/>
      <c r="BC761" s="306">
        <f t="shared" si="40"/>
        <v>0</v>
      </c>
      <c r="BD761" s="307"/>
      <c r="BE761" s="307"/>
      <c r="BF761" s="308"/>
      <c r="BG761" s="309"/>
      <c r="BH761" s="310"/>
      <c r="BI761" s="310"/>
      <c r="BJ761" s="311"/>
      <c r="BK761" s="312">
        <f t="shared" si="41"/>
        <v>0</v>
      </c>
      <c r="BL761" s="313"/>
      <c r="BM761" s="313"/>
      <c r="BN761" s="313"/>
      <c r="BO761" s="313"/>
      <c r="BP761" s="314"/>
      <c r="BQ761" s="294"/>
      <c r="BR761" s="295"/>
      <c r="BS761" s="295"/>
      <c r="BT761" s="295"/>
      <c r="BU761" s="295"/>
      <c r="BV761" s="295"/>
      <c r="BW761" s="296"/>
      <c r="BX761" s="294"/>
      <c r="BY761" s="295"/>
      <c r="BZ761" s="295"/>
      <c r="CA761" s="295"/>
      <c r="CB761" s="295"/>
      <c r="CC761" s="296"/>
      <c r="CD761" s="294"/>
      <c r="CE761" s="295"/>
      <c r="CF761" s="295"/>
      <c r="CG761" s="295"/>
      <c r="CH761" s="295"/>
      <c r="CI761" s="296"/>
    </row>
    <row r="762" spans="1:87" ht="18" customHeight="1" x14ac:dyDescent="0.25">
      <c r="A762" s="75"/>
      <c r="B762" s="327"/>
      <c r="C762" s="328"/>
      <c r="D762" s="328"/>
      <c r="E762" s="328"/>
      <c r="F762" s="328"/>
      <c r="G762" s="328"/>
      <c r="H762" s="328"/>
      <c r="I762" s="328"/>
      <c r="J762" s="328"/>
      <c r="K762" s="328"/>
      <c r="L762" s="328"/>
      <c r="M762" s="328"/>
      <c r="N762" s="328"/>
      <c r="O762" s="328"/>
      <c r="P762" s="328"/>
      <c r="Q762" s="328"/>
      <c r="R762" s="328"/>
      <c r="S762" s="328"/>
      <c r="T762" s="328"/>
      <c r="U762" s="328"/>
      <c r="V762" s="328"/>
      <c r="W762" s="328"/>
      <c r="X762" s="328"/>
      <c r="Y762" s="329"/>
      <c r="Z762" s="336"/>
      <c r="AA762" s="337"/>
      <c r="AB762" s="337"/>
      <c r="AC762" s="337"/>
      <c r="AD762" s="338"/>
      <c r="AE762" s="336"/>
      <c r="AF762" s="337"/>
      <c r="AG762" s="337"/>
      <c r="AH762" s="337"/>
      <c r="AI762" s="337"/>
      <c r="AJ762" s="337"/>
      <c r="AK762" s="300"/>
      <c r="AL762" s="301"/>
      <c r="AM762" s="301"/>
      <c r="AN762" s="301"/>
      <c r="AO762" s="301"/>
      <c r="AP762" s="301"/>
      <c r="AQ762" s="301"/>
      <c r="AR762" s="301"/>
      <c r="AS762" s="301"/>
      <c r="AT762" s="301"/>
      <c r="AU762" s="301"/>
      <c r="AV762" s="301"/>
      <c r="AW762" s="301"/>
      <c r="AX762" s="302"/>
      <c r="AY762" s="407"/>
      <c r="AZ762" s="304"/>
      <c r="BA762" s="304"/>
      <c r="BB762" s="408"/>
      <c r="BC762" s="306">
        <f t="shared" si="40"/>
        <v>0</v>
      </c>
      <c r="BD762" s="307"/>
      <c r="BE762" s="307"/>
      <c r="BF762" s="308"/>
      <c r="BG762" s="309"/>
      <c r="BH762" s="310"/>
      <c r="BI762" s="310"/>
      <c r="BJ762" s="311"/>
      <c r="BK762" s="312">
        <f t="shared" si="41"/>
        <v>0</v>
      </c>
      <c r="BL762" s="313"/>
      <c r="BM762" s="313"/>
      <c r="BN762" s="313"/>
      <c r="BO762" s="313"/>
      <c r="BP762" s="314"/>
      <c r="BQ762" s="294"/>
      <c r="BR762" s="295"/>
      <c r="BS762" s="295"/>
      <c r="BT762" s="295"/>
      <c r="BU762" s="295"/>
      <c r="BV762" s="295"/>
      <c r="BW762" s="296"/>
      <c r="BX762" s="294"/>
      <c r="BY762" s="295"/>
      <c r="BZ762" s="295"/>
      <c r="CA762" s="295"/>
      <c r="CB762" s="295"/>
      <c r="CC762" s="296"/>
      <c r="CD762" s="294"/>
      <c r="CE762" s="295"/>
      <c r="CF762" s="295"/>
      <c r="CG762" s="295"/>
      <c r="CH762" s="295"/>
      <c r="CI762" s="296"/>
    </row>
    <row r="763" spans="1:87" ht="18" customHeight="1" thickBot="1" x14ac:dyDescent="0.3">
      <c r="A763" s="75"/>
      <c r="B763" s="330"/>
      <c r="C763" s="331"/>
      <c r="D763" s="331"/>
      <c r="E763" s="331"/>
      <c r="F763" s="331"/>
      <c r="G763" s="331"/>
      <c r="H763" s="331"/>
      <c r="I763" s="331"/>
      <c r="J763" s="331"/>
      <c r="K763" s="331"/>
      <c r="L763" s="331"/>
      <c r="M763" s="331"/>
      <c r="N763" s="331"/>
      <c r="O763" s="331"/>
      <c r="P763" s="331"/>
      <c r="Q763" s="331"/>
      <c r="R763" s="331"/>
      <c r="S763" s="331"/>
      <c r="T763" s="331"/>
      <c r="U763" s="331"/>
      <c r="V763" s="331"/>
      <c r="W763" s="331"/>
      <c r="X763" s="331"/>
      <c r="Y763" s="332"/>
      <c r="Z763" s="339"/>
      <c r="AA763" s="340"/>
      <c r="AB763" s="340"/>
      <c r="AC763" s="340"/>
      <c r="AD763" s="341"/>
      <c r="AE763" s="339"/>
      <c r="AF763" s="340"/>
      <c r="AG763" s="340"/>
      <c r="AH763" s="340"/>
      <c r="AI763" s="340"/>
      <c r="AJ763" s="340"/>
      <c r="AK763" s="392"/>
      <c r="AL763" s="393"/>
      <c r="AM763" s="393"/>
      <c r="AN763" s="393"/>
      <c r="AO763" s="393"/>
      <c r="AP763" s="393"/>
      <c r="AQ763" s="393"/>
      <c r="AR763" s="393"/>
      <c r="AS763" s="393"/>
      <c r="AT763" s="393"/>
      <c r="AU763" s="393"/>
      <c r="AV763" s="393"/>
      <c r="AW763" s="393"/>
      <c r="AX763" s="394"/>
      <c r="AY763" s="411"/>
      <c r="AZ763" s="396"/>
      <c r="BA763" s="396"/>
      <c r="BB763" s="412"/>
      <c r="BC763" s="398">
        <f t="shared" si="40"/>
        <v>0</v>
      </c>
      <c r="BD763" s="399"/>
      <c r="BE763" s="399"/>
      <c r="BF763" s="400"/>
      <c r="BG763" s="401"/>
      <c r="BH763" s="402"/>
      <c r="BI763" s="402"/>
      <c r="BJ763" s="403"/>
      <c r="BK763" s="404">
        <f t="shared" si="41"/>
        <v>0</v>
      </c>
      <c r="BL763" s="405"/>
      <c r="BM763" s="405"/>
      <c r="BN763" s="405"/>
      <c r="BO763" s="405"/>
      <c r="BP763" s="406"/>
      <c r="BQ763" s="297"/>
      <c r="BR763" s="298"/>
      <c r="BS763" s="298"/>
      <c r="BT763" s="298"/>
      <c r="BU763" s="298"/>
      <c r="BV763" s="298"/>
      <c r="BW763" s="299"/>
      <c r="BX763" s="297"/>
      <c r="BY763" s="298"/>
      <c r="BZ763" s="298"/>
      <c r="CA763" s="298"/>
      <c r="CB763" s="298"/>
      <c r="CC763" s="299"/>
      <c r="CD763" s="297"/>
      <c r="CE763" s="298"/>
      <c r="CF763" s="298"/>
      <c r="CG763" s="298"/>
      <c r="CH763" s="298"/>
      <c r="CI763" s="299"/>
    </row>
    <row r="764" spans="1:87" ht="18" customHeight="1" thickBot="1" x14ac:dyDescent="0.3">
      <c r="A764" s="75"/>
      <c r="B764" s="377"/>
      <c r="C764" s="378"/>
      <c r="D764" s="378"/>
      <c r="E764" s="378"/>
      <c r="F764" s="378"/>
      <c r="G764" s="378"/>
      <c r="H764" s="378"/>
      <c r="I764" s="378"/>
      <c r="J764" s="378"/>
      <c r="K764" s="378"/>
      <c r="L764" s="378"/>
      <c r="M764" s="378"/>
      <c r="N764" s="378"/>
      <c r="O764" s="378"/>
      <c r="P764" s="378"/>
      <c r="Q764" s="378"/>
      <c r="R764" s="378"/>
      <c r="S764" s="378"/>
      <c r="T764" s="378"/>
      <c r="U764" s="378"/>
      <c r="V764" s="378"/>
      <c r="W764" s="378"/>
      <c r="X764" s="378"/>
      <c r="Y764" s="378"/>
      <c r="Z764" s="378"/>
      <c r="AA764" s="378"/>
      <c r="AB764" s="378"/>
      <c r="AC764" s="378"/>
      <c r="AD764" s="378"/>
      <c r="AE764" s="378"/>
      <c r="AF764" s="378"/>
      <c r="AG764" s="378"/>
      <c r="AH764" s="378"/>
      <c r="AI764" s="378"/>
      <c r="AJ764" s="379"/>
      <c r="AK764" s="380" t="s">
        <v>3</v>
      </c>
      <c r="AL764" s="381"/>
      <c r="AM764" s="381"/>
      <c r="AN764" s="381"/>
      <c r="AO764" s="381"/>
      <c r="AP764" s="381"/>
      <c r="AQ764" s="381"/>
      <c r="AR764" s="381"/>
      <c r="AS764" s="381"/>
      <c r="AT764" s="381"/>
      <c r="AU764" s="381"/>
      <c r="AV764" s="381"/>
      <c r="AW764" s="381"/>
      <c r="AX764" s="381"/>
      <c r="AY764" s="382"/>
      <c r="AZ764" s="382"/>
      <c r="BA764" s="382"/>
      <c r="BB764" s="382"/>
      <c r="BC764" s="382"/>
      <c r="BD764" s="382"/>
      <c r="BE764" s="382"/>
      <c r="BF764" s="382"/>
      <c r="BG764" s="382"/>
      <c r="BH764" s="382"/>
      <c r="BI764" s="382"/>
      <c r="BJ764" s="383"/>
      <c r="BK764" s="384">
        <f>SUM(BK734:BK763)</f>
        <v>0</v>
      </c>
      <c r="BL764" s="385"/>
      <c r="BM764" s="385"/>
      <c r="BN764" s="385"/>
      <c r="BO764" s="385"/>
      <c r="BP764" s="386"/>
      <c r="BQ764" s="387" t="s">
        <v>100</v>
      </c>
      <c r="BR764" s="388"/>
      <c r="BS764" s="388"/>
      <c r="BT764" s="388"/>
      <c r="BU764" s="388"/>
      <c r="BV764" s="388"/>
      <c r="BW764" s="388"/>
      <c r="BX764" s="388"/>
      <c r="BY764" s="388"/>
      <c r="BZ764" s="388"/>
      <c r="CA764" s="388"/>
      <c r="CB764" s="388"/>
      <c r="CC764" s="389"/>
      <c r="CD764" s="390">
        <f>+CD734*AE734</f>
        <v>0</v>
      </c>
      <c r="CE764" s="390"/>
      <c r="CF764" s="390"/>
      <c r="CG764" s="390"/>
      <c r="CH764" s="390"/>
      <c r="CI764" s="391"/>
    </row>
    <row r="765" spans="1:87" ht="18" customHeight="1" thickBot="1" x14ac:dyDescent="0.3">
      <c r="A765" s="75"/>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c r="BG765" s="78"/>
      <c r="BH765" s="78"/>
      <c r="BI765" s="78"/>
      <c r="BJ765" s="78"/>
      <c r="BK765" s="79"/>
      <c r="BL765" s="79"/>
      <c r="BM765" s="79"/>
      <c r="BN765" s="79"/>
      <c r="BO765" s="79"/>
      <c r="BP765" s="79"/>
      <c r="BQ765" s="79"/>
      <c r="BR765" s="79"/>
      <c r="BS765" s="79"/>
      <c r="BT765" s="79"/>
      <c r="BU765" s="79"/>
      <c r="BV765" s="79"/>
      <c r="BW765" s="79"/>
      <c r="BX765" s="79"/>
      <c r="BY765" s="79"/>
      <c r="BZ765" s="79"/>
      <c r="CA765" s="79"/>
      <c r="CB765" s="79"/>
      <c r="CC765" s="79"/>
      <c r="CD765" s="79"/>
      <c r="CE765" s="79"/>
      <c r="CF765" s="79"/>
      <c r="CG765" s="79"/>
      <c r="CH765" s="79"/>
      <c r="CI765" s="79"/>
    </row>
    <row r="766" spans="1:87" ht="18" customHeight="1" x14ac:dyDescent="0.25">
      <c r="A766" s="75"/>
      <c r="B766" s="348" t="s">
        <v>0</v>
      </c>
      <c r="C766" s="349"/>
      <c r="D766" s="349"/>
      <c r="E766" s="349"/>
      <c r="F766" s="349"/>
      <c r="G766" s="349"/>
      <c r="H766" s="349"/>
      <c r="I766" s="349"/>
      <c r="J766" s="349"/>
      <c r="K766" s="349"/>
      <c r="L766" s="349"/>
      <c r="M766" s="349"/>
      <c r="N766" s="349"/>
      <c r="O766" s="349"/>
      <c r="P766" s="349"/>
      <c r="Q766" s="349"/>
      <c r="R766" s="349"/>
      <c r="S766" s="349"/>
      <c r="T766" s="349"/>
      <c r="U766" s="349"/>
      <c r="V766" s="349"/>
      <c r="W766" s="349"/>
      <c r="X766" s="349"/>
      <c r="Y766" s="350"/>
      <c r="Z766" s="348" t="s">
        <v>80</v>
      </c>
      <c r="AA766" s="349"/>
      <c r="AB766" s="349"/>
      <c r="AC766" s="349"/>
      <c r="AD766" s="350"/>
      <c r="AE766" s="357" t="s">
        <v>79</v>
      </c>
      <c r="AF766" s="358"/>
      <c r="AG766" s="358"/>
      <c r="AH766" s="358"/>
      <c r="AI766" s="358"/>
      <c r="AJ766" s="359"/>
      <c r="AK766" s="357" t="s">
        <v>81</v>
      </c>
      <c r="AL766" s="358"/>
      <c r="AM766" s="358"/>
      <c r="AN766" s="358"/>
      <c r="AO766" s="358"/>
      <c r="AP766" s="358"/>
      <c r="AQ766" s="358"/>
      <c r="AR766" s="358"/>
      <c r="AS766" s="358"/>
      <c r="AT766" s="358"/>
      <c r="AU766" s="358"/>
      <c r="AV766" s="358"/>
      <c r="AW766" s="358"/>
      <c r="AX766" s="359"/>
      <c r="AY766" s="357" t="s">
        <v>1</v>
      </c>
      <c r="AZ766" s="358"/>
      <c r="BA766" s="358"/>
      <c r="BB766" s="359"/>
      <c r="BC766" s="348" t="s">
        <v>104</v>
      </c>
      <c r="BD766" s="349"/>
      <c r="BE766" s="349"/>
      <c r="BF766" s="350"/>
      <c r="BG766" s="366" t="s">
        <v>82</v>
      </c>
      <c r="BH766" s="367"/>
      <c r="BI766" s="367"/>
      <c r="BJ766" s="368"/>
      <c r="BK766" s="315" t="s">
        <v>99</v>
      </c>
      <c r="BL766" s="316"/>
      <c r="BM766" s="316"/>
      <c r="BN766" s="316"/>
      <c r="BO766" s="316"/>
      <c r="BP766" s="317"/>
      <c r="BQ766" s="315" t="s">
        <v>83</v>
      </c>
      <c r="BR766" s="316"/>
      <c r="BS766" s="316"/>
      <c r="BT766" s="316"/>
      <c r="BU766" s="316"/>
      <c r="BV766" s="316"/>
      <c r="BW766" s="317"/>
      <c r="BX766" s="315" t="s">
        <v>84</v>
      </c>
      <c r="BY766" s="316"/>
      <c r="BZ766" s="316"/>
      <c r="CA766" s="316"/>
      <c r="CB766" s="316"/>
      <c r="CC766" s="317"/>
      <c r="CD766" s="315" t="s">
        <v>85</v>
      </c>
      <c r="CE766" s="316"/>
      <c r="CF766" s="316"/>
      <c r="CG766" s="316"/>
      <c r="CH766" s="316"/>
      <c r="CI766" s="317"/>
    </row>
    <row r="767" spans="1:87" ht="18" customHeight="1" x14ac:dyDescent="0.25">
      <c r="A767" s="75"/>
      <c r="B767" s="351"/>
      <c r="C767" s="352"/>
      <c r="D767" s="352"/>
      <c r="E767" s="352"/>
      <c r="F767" s="352"/>
      <c r="G767" s="352"/>
      <c r="H767" s="352"/>
      <c r="I767" s="352"/>
      <c r="J767" s="352"/>
      <c r="K767" s="352"/>
      <c r="L767" s="352"/>
      <c r="M767" s="352"/>
      <c r="N767" s="352"/>
      <c r="O767" s="352"/>
      <c r="P767" s="352"/>
      <c r="Q767" s="352"/>
      <c r="R767" s="352"/>
      <c r="S767" s="352"/>
      <c r="T767" s="352"/>
      <c r="U767" s="352"/>
      <c r="V767" s="352"/>
      <c r="W767" s="352"/>
      <c r="X767" s="352"/>
      <c r="Y767" s="353"/>
      <c r="Z767" s="351"/>
      <c r="AA767" s="352"/>
      <c r="AB767" s="352"/>
      <c r="AC767" s="352"/>
      <c r="AD767" s="353"/>
      <c r="AE767" s="360"/>
      <c r="AF767" s="361"/>
      <c r="AG767" s="361"/>
      <c r="AH767" s="361"/>
      <c r="AI767" s="361"/>
      <c r="AJ767" s="362"/>
      <c r="AK767" s="360"/>
      <c r="AL767" s="361"/>
      <c r="AM767" s="361"/>
      <c r="AN767" s="361"/>
      <c r="AO767" s="361"/>
      <c r="AP767" s="361"/>
      <c r="AQ767" s="361"/>
      <c r="AR767" s="361"/>
      <c r="AS767" s="361"/>
      <c r="AT767" s="361"/>
      <c r="AU767" s="361"/>
      <c r="AV767" s="361"/>
      <c r="AW767" s="361"/>
      <c r="AX767" s="362"/>
      <c r="AY767" s="360"/>
      <c r="AZ767" s="361"/>
      <c r="BA767" s="361"/>
      <c r="BB767" s="362"/>
      <c r="BC767" s="351"/>
      <c r="BD767" s="352"/>
      <c r="BE767" s="352"/>
      <c r="BF767" s="353"/>
      <c r="BG767" s="369"/>
      <c r="BH767" s="370"/>
      <c r="BI767" s="370"/>
      <c r="BJ767" s="371"/>
      <c r="BK767" s="318"/>
      <c r="BL767" s="319"/>
      <c r="BM767" s="319"/>
      <c r="BN767" s="319"/>
      <c r="BO767" s="319"/>
      <c r="BP767" s="320"/>
      <c r="BQ767" s="318"/>
      <c r="BR767" s="319"/>
      <c r="BS767" s="319"/>
      <c r="BT767" s="319"/>
      <c r="BU767" s="319"/>
      <c r="BV767" s="319"/>
      <c r="BW767" s="320"/>
      <c r="BX767" s="318"/>
      <c r="BY767" s="319"/>
      <c r="BZ767" s="319"/>
      <c r="CA767" s="319"/>
      <c r="CB767" s="319"/>
      <c r="CC767" s="320"/>
      <c r="CD767" s="318"/>
      <c r="CE767" s="319"/>
      <c r="CF767" s="319"/>
      <c r="CG767" s="319"/>
      <c r="CH767" s="319"/>
      <c r="CI767" s="320"/>
    </row>
    <row r="768" spans="1:87" ht="18" customHeight="1" thickBot="1" x14ac:dyDescent="0.3">
      <c r="A768" s="75"/>
      <c r="B768" s="354"/>
      <c r="C768" s="355"/>
      <c r="D768" s="355"/>
      <c r="E768" s="355"/>
      <c r="F768" s="355"/>
      <c r="G768" s="355"/>
      <c r="H768" s="355"/>
      <c r="I768" s="355"/>
      <c r="J768" s="355"/>
      <c r="K768" s="355"/>
      <c r="L768" s="355"/>
      <c r="M768" s="355"/>
      <c r="N768" s="355"/>
      <c r="O768" s="355"/>
      <c r="P768" s="355"/>
      <c r="Q768" s="355"/>
      <c r="R768" s="355"/>
      <c r="S768" s="355"/>
      <c r="T768" s="355"/>
      <c r="U768" s="355"/>
      <c r="V768" s="355"/>
      <c r="W768" s="355"/>
      <c r="X768" s="355"/>
      <c r="Y768" s="356"/>
      <c r="Z768" s="354"/>
      <c r="AA768" s="355"/>
      <c r="AB768" s="355"/>
      <c r="AC768" s="355"/>
      <c r="AD768" s="356"/>
      <c r="AE768" s="363"/>
      <c r="AF768" s="364"/>
      <c r="AG768" s="364"/>
      <c r="AH768" s="364"/>
      <c r="AI768" s="364"/>
      <c r="AJ768" s="365"/>
      <c r="AK768" s="360"/>
      <c r="AL768" s="361"/>
      <c r="AM768" s="361"/>
      <c r="AN768" s="361"/>
      <c r="AO768" s="361"/>
      <c r="AP768" s="361"/>
      <c r="AQ768" s="361"/>
      <c r="AR768" s="361"/>
      <c r="AS768" s="361"/>
      <c r="AT768" s="361"/>
      <c r="AU768" s="361"/>
      <c r="AV768" s="361"/>
      <c r="AW768" s="361"/>
      <c r="AX768" s="362"/>
      <c r="AY768" s="360"/>
      <c r="AZ768" s="361"/>
      <c r="BA768" s="361"/>
      <c r="BB768" s="362"/>
      <c r="BC768" s="351"/>
      <c r="BD768" s="352"/>
      <c r="BE768" s="352"/>
      <c r="BF768" s="353"/>
      <c r="BG768" s="369"/>
      <c r="BH768" s="370"/>
      <c r="BI768" s="370"/>
      <c r="BJ768" s="371"/>
      <c r="BK768" s="318"/>
      <c r="BL768" s="319"/>
      <c r="BM768" s="319"/>
      <c r="BN768" s="319"/>
      <c r="BO768" s="319"/>
      <c r="BP768" s="320"/>
      <c r="BQ768" s="321"/>
      <c r="BR768" s="322"/>
      <c r="BS768" s="322"/>
      <c r="BT768" s="322"/>
      <c r="BU768" s="322"/>
      <c r="BV768" s="322"/>
      <c r="BW768" s="323"/>
      <c r="BX768" s="321"/>
      <c r="BY768" s="322"/>
      <c r="BZ768" s="322"/>
      <c r="CA768" s="322"/>
      <c r="CB768" s="322"/>
      <c r="CC768" s="323"/>
      <c r="CD768" s="321"/>
      <c r="CE768" s="322"/>
      <c r="CF768" s="322"/>
      <c r="CG768" s="322"/>
      <c r="CH768" s="322"/>
      <c r="CI768" s="323"/>
    </row>
    <row r="769" spans="1:87" ht="18" customHeight="1" x14ac:dyDescent="0.25">
      <c r="A769" s="75"/>
      <c r="B769" s="324"/>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6"/>
      <c r="Z769" s="333"/>
      <c r="AA769" s="334"/>
      <c r="AB769" s="334"/>
      <c r="AC769" s="334"/>
      <c r="AD769" s="335"/>
      <c r="AE769" s="333"/>
      <c r="AF769" s="334"/>
      <c r="AG769" s="334"/>
      <c r="AH769" s="334"/>
      <c r="AI769" s="334"/>
      <c r="AJ769" s="334"/>
      <c r="AK769" s="342"/>
      <c r="AL769" s="343"/>
      <c r="AM769" s="343"/>
      <c r="AN769" s="343"/>
      <c r="AO769" s="343"/>
      <c r="AP769" s="343"/>
      <c r="AQ769" s="343"/>
      <c r="AR769" s="343"/>
      <c r="AS769" s="343"/>
      <c r="AT769" s="343"/>
      <c r="AU769" s="343"/>
      <c r="AV769" s="343"/>
      <c r="AW769" s="343"/>
      <c r="AX769" s="344"/>
      <c r="AY769" s="409"/>
      <c r="AZ769" s="346"/>
      <c r="BA769" s="346"/>
      <c r="BB769" s="410"/>
      <c r="BC769" s="345">
        <f>+$AE$769*AY769</f>
        <v>0</v>
      </c>
      <c r="BD769" s="346"/>
      <c r="BE769" s="346"/>
      <c r="BF769" s="347"/>
      <c r="BG769" s="285"/>
      <c r="BH769" s="286"/>
      <c r="BI769" s="286"/>
      <c r="BJ769" s="287"/>
      <c r="BK769" s="288">
        <f>+AY769*BG769</f>
        <v>0</v>
      </c>
      <c r="BL769" s="289"/>
      <c r="BM769" s="289"/>
      <c r="BN769" s="289"/>
      <c r="BO769" s="289"/>
      <c r="BP769" s="290"/>
      <c r="BQ769" s="291"/>
      <c r="BR769" s="292"/>
      <c r="BS769" s="292"/>
      <c r="BT769" s="292"/>
      <c r="BU769" s="292"/>
      <c r="BV769" s="292"/>
      <c r="BW769" s="293"/>
      <c r="BX769" s="291">
        <f>+(((BK799+BQ769)*30)/70)</f>
        <v>0</v>
      </c>
      <c r="BY769" s="292"/>
      <c r="BZ769" s="292"/>
      <c r="CA769" s="292"/>
      <c r="CB769" s="292"/>
      <c r="CC769" s="293"/>
      <c r="CD769" s="291">
        <f>+BK799+BQ769+BX769</f>
        <v>0</v>
      </c>
      <c r="CE769" s="292"/>
      <c r="CF769" s="292"/>
      <c r="CG769" s="292"/>
      <c r="CH769" s="292"/>
      <c r="CI769" s="293"/>
    </row>
    <row r="770" spans="1:87" ht="18" customHeight="1" x14ac:dyDescent="0.25">
      <c r="A770" s="75"/>
      <c r="B770" s="327"/>
      <c r="C770" s="328"/>
      <c r="D770" s="328"/>
      <c r="E770" s="328"/>
      <c r="F770" s="328"/>
      <c r="G770" s="328"/>
      <c r="H770" s="328"/>
      <c r="I770" s="328"/>
      <c r="J770" s="328"/>
      <c r="K770" s="328"/>
      <c r="L770" s="328"/>
      <c r="M770" s="328"/>
      <c r="N770" s="328"/>
      <c r="O770" s="328"/>
      <c r="P770" s="328"/>
      <c r="Q770" s="328"/>
      <c r="R770" s="328"/>
      <c r="S770" s="328"/>
      <c r="T770" s="328"/>
      <c r="U770" s="328"/>
      <c r="V770" s="328"/>
      <c r="W770" s="328"/>
      <c r="X770" s="328"/>
      <c r="Y770" s="329"/>
      <c r="Z770" s="336"/>
      <c r="AA770" s="337"/>
      <c r="AB770" s="337"/>
      <c r="AC770" s="337"/>
      <c r="AD770" s="338"/>
      <c r="AE770" s="336"/>
      <c r="AF770" s="337"/>
      <c r="AG770" s="337"/>
      <c r="AH770" s="337"/>
      <c r="AI770" s="337"/>
      <c r="AJ770" s="337"/>
      <c r="AK770" s="300"/>
      <c r="AL770" s="301"/>
      <c r="AM770" s="301"/>
      <c r="AN770" s="301"/>
      <c r="AO770" s="301"/>
      <c r="AP770" s="301"/>
      <c r="AQ770" s="301"/>
      <c r="AR770" s="301"/>
      <c r="AS770" s="301"/>
      <c r="AT770" s="301"/>
      <c r="AU770" s="301"/>
      <c r="AV770" s="301"/>
      <c r="AW770" s="301"/>
      <c r="AX770" s="302"/>
      <c r="AY770" s="407"/>
      <c r="AZ770" s="304"/>
      <c r="BA770" s="304"/>
      <c r="BB770" s="408"/>
      <c r="BC770" s="306">
        <f t="shared" ref="BC770:BC798" si="42">+$AE$769*AY770</f>
        <v>0</v>
      </c>
      <c r="BD770" s="307"/>
      <c r="BE770" s="307"/>
      <c r="BF770" s="308"/>
      <c r="BG770" s="309"/>
      <c r="BH770" s="310"/>
      <c r="BI770" s="310"/>
      <c r="BJ770" s="311"/>
      <c r="BK770" s="312">
        <f t="shared" ref="BK770:BK798" si="43">+AY770*BG770</f>
        <v>0</v>
      </c>
      <c r="BL770" s="313"/>
      <c r="BM770" s="313"/>
      <c r="BN770" s="313"/>
      <c r="BO770" s="313"/>
      <c r="BP770" s="314"/>
      <c r="BQ770" s="294"/>
      <c r="BR770" s="295"/>
      <c r="BS770" s="295"/>
      <c r="BT770" s="295"/>
      <c r="BU770" s="295"/>
      <c r="BV770" s="295"/>
      <c r="BW770" s="296"/>
      <c r="BX770" s="294"/>
      <c r="BY770" s="295"/>
      <c r="BZ770" s="295"/>
      <c r="CA770" s="295"/>
      <c r="CB770" s="295"/>
      <c r="CC770" s="296"/>
      <c r="CD770" s="294"/>
      <c r="CE770" s="295"/>
      <c r="CF770" s="295"/>
      <c r="CG770" s="295"/>
      <c r="CH770" s="295"/>
      <c r="CI770" s="296"/>
    </row>
    <row r="771" spans="1:87" ht="18" customHeight="1" x14ac:dyDescent="0.25">
      <c r="A771" s="75"/>
      <c r="B771" s="327"/>
      <c r="C771" s="328"/>
      <c r="D771" s="328"/>
      <c r="E771" s="328"/>
      <c r="F771" s="328"/>
      <c r="G771" s="328"/>
      <c r="H771" s="328"/>
      <c r="I771" s="328"/>
      <c r="J771" s="328"/>
      <c r="K771" s="328"/>
      <c r="L771" s="328"/>
      <c r="M771" s="328"/>
      <c r="N771" s="328"/>
      <c r="O771" s="328"/>
      <c r="P771" s="328"/>
      <c r="Q771" s="328"/>
      <c r="R771" s="328"/>
      <c r="S771" s="328"/>
      <c r="T771" s="328"/>
      <c r="U771" s="328"/>
      <c r="V771" s="328"/>
      <c r="W771" s="328"/>
      <c r="X771" s="328"/>
      <c r="Y771" s="329"/>
      <c r="Z771" s="336"/>
      <c r="AA771" s="337"/>
      <c r="AB771" s="337"/>
      <c r="AC771" s="337"/>
      <c r="AD771" s="338"/>
      <c r="AE771" s="336"/>
      <c r="AF771" s="337"/>
      <c r="AG771" s="337"/>
      <c r="AH771" s="337"/>
      <c r="AI771" s="337"/>
      <c r="AJ771" s="337"/>
      <c r="AK771" s="300"/>
      <c r="AL771" s="301"/>
      <c r="AM771" s="301"/>
      <c r="AN771" s="301"/>
      <c r="AO771" s="301"/>
      <c r="AP771" s="301"/>
      <c r="AQ771" s="301"/>
      <c r="AR771" s="301"/>
      <c r="AS771" s="301"/>
      <c r="AT771" s="301"/>
      <c r="AU771" s="301"/>
      <c r="AV771" s="301"/>
      <c r="AW771" s="301"/>
      <c r="AX771" s="302"/>
      <c r="AY771" s="407"/>
      <c r="AZ771" s="304"/>
      <c r="BA771" s="304"/>
      <c r="BB771" s="408"/>
      <c r="BC771" s="306">
        <f t="shared" si="42"/>
        <v>0</v>
      </c>
      <c r="BD771" s="307"/>
      <c r="BE771" s="307"/>
      <c r="BF771" s="308"/>
      <c r="BG771" s="309"/>
      <c r="BH771" s="310"/>
      <c r="BI771" s="310"/>
      <c r="BJ771" s="311"/>
      <c r="BK771" s="312">
        <f t="shared" si="43"/>
        <v>0</v>
      </c>
      <c r="BL771" s="313"/>
      <c r="BM771" s="313"/>
      <c r="BN771" s="313"/>
      <c r="BO771" s="313"/>
      <c r="BP771" s="314"/>
      <c r="BQ771" s="294"/>
      <c r="BR771" s="295"/>
      <c r="BS771" s="295"/>
      <c r="BT771" s="295"/>
      <c r="BU771" s="295"/>
      <c r="BV771" s="295"/>
      <c r="BW771" s="296"/>
      <c r="BX771" s="294"/>
      <c r="BY771" s="295"/>
      <c r="BZ771" s="295"/>
      <c r="CA771" s="295"/>
      <c r="CB771" s="295"/>
      <c r="CC771" s="296"/>
      <c r="CD771" s="294"/>
      <c r="CE771" s="295"/>
      <c r="CF771" s="295"/>
      <c r="CG771" s="295"/>
      <c r="CH771" s="295"/>
      <c r="CI771" s="296"/>
    </row>
    <row r="772" spans="1:87" ht="18" customHeight="1" x14ac:dyDescent="0.25">
      <c r="A772" s="75"/>
      <c r="B772" s="327"/>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9"/>
      <c r="Z772" s="336"/>
      <c r="AA772" s="337"/>
      <c r="AB772" s="337"/>
      <c r="AC772" s="337"/>
      <c r="AD772" s="338"/>
      <c r="AE772" s="336"/>
      <c r="AF772" s="337"/>
      <c r="AG772" s="337"/>
      <c r="AH772" s="337"/>
      <c r="AI772" s="337"/>
      <c r="AJ772" s="337"/>
      <c r="AK772" s="300"/>
      <c r="AL772" s="301"/>
      <c r="AM772" s="301"/>
      <c r="AN772" s="301"/>
      <c r="AO772" s="301"/>
      <c r="AP772" s="301"/>
      <c r="AQ772" s="301"/>
      <c r="AR772" s="301"/>
      <c r="AS772" s="301"/>
      <c r="AT772" s="301"/>
      <c r="AU772" s="301"/>
      <c r="AV772" s="301"/>
      <c r="AW772" s="301"/>
      <c r="AX772" s="302"/>
      <c r="AY772" s="407"/>
      <c r="AZ772" s="304"/>
      <c r="BA772" s="304"/>
      <c r="BB772" s="408"/>
      <c r="BC772" s="306">
        <f t="shared" si="42"/>
        <v>0</v>
      </c>
      <c r="BD772" s="307"/>
      <c r="BE772" s="307"/>
      <c r="BF772" s="308"/>
      <c r="BG772" s="309"/>
      <c r="BH772" s="310"/>
      <c r="BI772" s="310"/>
      <c r="BJ772" s="311"/>
      <c r="BK772" s="312">
        <f t="shared" si="43"/>
        <v>0</v>
      </c>
      <c r="BL772" s="313"/>
      <c r="BM772" s="313"/>
      <c r="BN772" s="313"/>
      <c r="BO772" s="313"/>
      <c r="BP772" s="314"/>
      <c r="BQ772" s="294"/>
      <c r="BR772" s="295"/>
      <c r="BS772" s="295"/>
      <c r="BT772" s="295"/>
      <c r="BU772" s="295"/>
      <c r="BV772" s="295"/>
      <c r="BW772" s="296"/>
      <c r="BX772" s="294"/>
      <c r="BY772" s="295"/>
      <c r="BZ772" s="295"/>
      <c r="CA772" s="295"/>
      <c r="CB772" s="295"/>
      <c r="CC772" s="296"/>
      <c r="CD772" s="294"/>
      <c r="CE772" s="295"/>
      <c r="CF772" s="295"/>
      <c r="CG772" s="295"/>
      <c r="CH772" s="295"/>
      <c r="CI772" s="296"/>
    </row>
    <row r="773" spans="1:87" ht="18" customHeight="1" x14ac:dyDescent="0.25">
      <c r="A773" s="75"/>
      <c r="B773" s="327"/>
      <c r="C773" s="328"/>
      <c r="D773" s="328"/>
      <c r="E773" s="328"/>
      <c r="F773" s="328"/>
      <c r="G773" s="328"/>
      <c r="H773" s="328"/>
      <c r="I773" s="328"/>
      <c r="J773" s="328"/>
      <c r="K773" s="328"/>
      <c r="L773" s="328"/>
      <c r="M773" s="328"/>
      <c r="N773" s="328"/>
      <c r="O773" s="328"/>
      <c r="P773" s="328"/>
      <c r="Q773" s="328"/>
      <c r="R773" s="328"/>
      <c r="S773" s="328"/>
      <c r="T773" s="328"/>
      <c r="U773" s="328"/>
      <c r="V773" s="328"/>
      <c r="W773" s="328"/>
      <c r="X773" s="328"/>
      <c r="Y773" s="329"/>
      <c r="Z773" s="336"/>
      <c r="AA773" s="337"/>
      <c r="AB773" s="337"/>
      <c r="AC773" s="337"/>
      <c r="AD773" s="338"/>
      <c r="AE773" s="336"/>
      <c r="AF773" s="337"/>
      <c r="AG773" s="337"/>
      <c r="AH773" s="337"/>
      <c r="AI773" s="337"/>
      <c r="AJ773" s="337"/>
      <c r="AK773" s="300"/>
      <c r="AL773" s="301"/>
      <c r="AM773" s="301"/>
      <c r="AN773" s="301"/>
      <c r="AO773" s="301"/>
      <c r="AP773" s="301"/>
      <c r="AQ773" s="301"/>
      <c r="AR773" s="301"/>
      <c r="AS773" s="301"/>
      <c r="AT773" s="301"/>
      <c r="AU773" s="301"/>
      <c r="AV773" s="301"/>
      <c r="AW773" s="301"/>
      <c r="AX773" s="302"/>
      <c r="AY773" s="407"/>
      <c r="AZ773" s="304"/>
      <c r="BA773" s="304"/>
      <c r="BB773" s="408"/>
      <c r="BC773" s="306">
        <f t="shared" si="42"/>
        <v>0</v>
      </c>
      <c r="BD773" s="307"/>
      <c r="BE773" s="307"/>
      <c r="BF773" s="308"/>
      <c r="BG773" s="309"/>
      <c r="BH773" s="310"/>
      <c r="BI773" s="310"/>
      <c r="BJ773" s="311"/>
      <c r="BK773" s="312">
        <f t="shared" si="43"/>
        <v>0</v>
      </c>
      <c r="BL773" s="313"/>
      <c r="BM773" s="313"/>
      <c r="BN773" s="313"/>
      <c r="BO773" s="313"/>
      <c r="BP773" s="314"/>
      <c r="BQ773" s="294"/>
      <c r="BR773" s="295"/>
      <c r="BS773" s="295"/>
      <c r="BT773" s="295"/>
      <c r="BU773" s="295"/>
      <c r="BV773" s="295"/>
      <c r="BW773" s="296"/>
      <c r="BX773" s="294"/>
      <c r="BY773" s="295"/>
      <c r="BZ773" s="295"/>
      <c r="CA773" s="295"/>
      <c r="CB773" s="295"/>
      <c r="CC773" s="296"/>
      <c r="CD773" s="294"/>
      <c r="CE773" s="295"/>
      <c r="CF773" s="295"/>
      <c r="CG773" s="295"/>
      <c r="CH773" s="295"/>
      <c r="CI773" s="296"/>
    </row>
    <row r="774" spans="1:87" ht="18" customHeight="1" x14ac:dyDescent="0.25">
      <c r="A774" s="75"/>
      <c r="B774" s="327"/>
      <c r="C774" s="328"/>
      <c r="D774" s="328"/>
      <c r="E774" s="328"/>
      <c r="F774" s="328"/>
      <c r="G774" s="328"/>
      <c r="H774" s="328"/>
      <c r="I774" s="328"/>
      <c r="J774" s="328"/>
      <c r="K774" s="328"/>
      <c r="L774" s="328"/>
      <c r="M774" s="328"/>
      <c r="N774" s="328"/>
      <c r="O774" s="328"/>
      <c r="P774" s="328"/>
      <c r="Q774" s="328"/>
      <c r="R774" s="328"/>
      <c r="S774" s="328"/>
      <c r="T774" s="328"/>
      <c r="U774" s="328"/>
      <c r="V774" s="328"/>
      <c r="W774" s="328"/>
      <c r="X774" s="328"/>
      <c r="Y774" s="329"/>
      <c r="Z774" s="336"/>
      <c r="AA774" s="337"/>
      <c r="AB774" s="337"/>
      <c r="AC774" s="337"/>
      <c r="AD774" s="338"/>
      <c r="AE774" s="336"/>
      <c r="AF774" s="337"/>
      <c r="AG774" s="337"/>
      <c r="AH774" s="337"/>
      <c r="AI774" s="337"/>
      <c r="AJ774" s="337"/>
      <c r="AK774" s="300"/>
      <c r="AL774" s="301"/>
      <c r="AM774" s="301"/>
      <c r="AN774" s="301"/>
      <c r="AO774" s="301"/>
      <c r="AP774" s="301"/>
      <c r="AQ774" s="301"/>
      <c r="AR774" s="301"/>
      <c r="AS774" s="301"/>
      <c r="AT774" s="301"/>
      <c r="AU774" s="301"/>
      <c r="AV774" s="301"/>
      <c r="AW774" s="301"/>
      <c r="AX774" s="302"/>
      <c r="AY774" s="407"/>
      <c r="AZ774" s="304"/>
      <c r="BA774" s="304"/>
      <c r="BB774" s="408"/>
      <c r="BC774" s="306">
        <f t="shared" si="42"/>
        <v>0</v>
      </c>
      <c r="BD774" s="307"/>
      <c r="BE774" s="307"/>
      <c r="BF774" s="308"/>
      <c r="BG774" s="309"/>
      <c r="BH774" s="310"/>
      <c r="BI774" s="310"/>
      <c r="BJ774" s="311"/>
      <c r="BK774" s="312">
        <f t="shared" si="43"/>
        <v>0</v>
      </c>
      <c r="BL774" s="313"/>
      <c r="BM774" s="313"/>
      <c r="BN774" s="313"/>
      <c r="BO774" s="313"/>
      <c r="BP774" s="314"/>
      <c r="BQ774" s="294"/>
      <c r="BR774" s="295"/>
      <c r="BS774" s="295"/>
      <c r="BT774" s="295"/>
      <c r="BU774" s="295"/>
      <c r="BV774" s="295"/>
      <c r="BW774" s="296"/>
      <c r="BX774" s="294"/>
      <c r="BY774" s="295"/>
      <c r="BZ774" s="295"/>
      <c r="CA774" s="295"/>
      <c r="CB774" s="295"/>
      <c r="CC774" s="296"/>
      <c r="CD774" s="294"/>
      <c r="CE774" s="295"/>
      <c r="CF774" s="295"/>
      <c r="CG774" s="295"/>
      <c r="CH774" s="295"/>
      <c r="CI774" s="296"/>
    </row>
    <row r="775" spans="1:87" ht="18" customHeight="1" x14ac:dyDescent="0.25">
      <c r="A775" s="75"/>
      <c r="B775" s="327"/>
      <c r="C775" s="328"/>
      <c r="D775" s="328"/>
      <c r="E775" s="328"/>
      <c r="F775" s="328"/>
      <c r="G775" s="328"/>
      <c r="H775" s="328"/>
      <c r="I775" s="328"/>
      <c r="J775" s="328"/>
      <c r="K775" s="328"/>
      <c r="L775" s="328"/>
      <c r="M775" s="328"/>
      <c r="N775" s="328"/>
      <c r="O775" s="328"/>
      <c r="P775" s="328"/>
      <c r="Q775" s="328"/>
      <c r="R775" s="328"/>
      <c r="S775" s="328"/>
      <c r="T775" s="328"/>
      <c r="U775" s="328"/>
      <c r="V775" s="328"/>
      <c r="W775" s="328"/>
      <c r="X775" s="328"/>
      <c r="Y775" s="329"/>
      <c r="Z775" s="336"/>
      <c r="AA775" s="337"/>
      <c r="AB775" s="337"/>
      <c r="AC775" s="337"/>
      <c r="AD775" s="338"/>
      <c r="AE775" s="336"/>
      <c r="AF775" s="337"/>
      <c r="AG775" s="337"/>
      <c r="AH775" s="337"/>
      <c r="AI775" s="337"/>
      <c r="AJ775" s="337"/>
      <c r="AK775" s="300"/>
      <c r="AL775" s="301"/>
      <c r="AM775" s="301"/>
      <c r="AN775" s="301"/>
      <c r="AO775" s="301"/>
      <c r="AP775" s="301"/>
      <c r="AQ775" s="301"/>
      <c r="AR775" s="301"/>
      <c r="AS775" s="301"/>
      <c r="AT775" s="301"/>
      <c r="AU775" s="301"/>
      <c r="AV775" s="301"/>
      <c r="AW775" s="301"/>
      <c r="AX775" s="302"/>
      <c r="AY775" s="407"/>
      <c r="AZ775" s="304"/>
      <c r="BA775" s="304"/>
      <c r="BB775" s="408"/>
      <c r="BC775" s="306">
        <f t="shared" si="42"/>
        <v>0</v>
      </c>
      <c r="BD775" s="307"/>
      <c r="BE775" s="307"/>
      <c r="BF775" s="308"/>
      <c r="BG775" s="309"/>
      <c r="BH775" s="310"/>
      <c r="BI775" s="310"/>
      <c r="BJ775" s="311"/>
      <c r="BK775" s="312">
        <f t="shared" si="43"/>
        <v>0</v>
      </c>
      <c r="BL775" s="313"/>
      <c r="BM775" s="313"/>
      <c r="BN775" s="313"/>
      <c r="BO775" s="313"/>
      <c r="BP775" s="314"/>
      <c r="BQ775" s="294"/>
      <c r="BR775" s="295"/>
      <c r="BS775" s="295"/>
      <c r="BT775" s="295"/>
      <c r="BU775" s="295"/>
      <c r="BV775" s="295"/>
      <c r="BW775" s="296"/>
      <c r="BX775" s="294"/>
      <c r="BY775" s="295"/>
      <c r="BZ775" s="295"/>
      <c r="CA775" s="295"/>
      <c r="CB775" s="295"/>
      <c r="CC775" s="296"/>
      <c r="CD775" s="294"/>
      <c r="CE775" s="295"/>
      <c r="CF775" s="295"/>
      <c r="CG775" s="295"/>
      <c r="CH775" s="295"/>
      <c r="CI775" s="296"/>
    </row>
    <row r="776" spans="1:87" ht="18" customHeight="1" x14ac:dyDescent="0.25">
      <c r="A776" s="75"/>
      <c r="B776" s="327"/>
      <c r="C776" s="328"/>
      <c r="D776" s="328"/>
      <c r="E776" s="328"/>
      <c r="F776" s="328"/>
      <c r="G776" s="328"/>
      <c r="H776" s="328"/>
      <c r="I776" s="328"/>
      <c r="J776" s="328"/>
      <c r="K776" s="328"/>
      <c r="L776" s="328"/>
      <c r="M776" s="328"/>
      <c r="N776" s="328"/>
      <c r="O776" s="328"/>
      <c r="P776" s="328"/>
      <c r="Q776" s="328"/>
      <c r="R776" s="328"/>
      <c r="S776" s="328"/>
      <c r="T776" s="328"/>
      <c r="U776" s="328"/>
      <c r="V776" s="328"/>
      <c r="W776" s="328"/>
      <c r="X776" s="328"/>
      <c r="Y776" s="329"/>
      <c r="Z776" s="336"/>
      <c r="AA776" s="337"/>
      <c r="AB776" s="337"/>
      <c r="AC776" s="337"/>
      <c r="AD776" s="338"/>
      <c r="AE776" s="336"/>
      <c r="AF776" s="337"/>
      <c r="AG776" s="337"/>
      <c r="AH776" s="337"/>
      <c r="AI776" s="337"/>
      <c r="AJ776" s="337"/>
      <c r="AK776" s="300"/>
      <c r="AL776" s="301"/>
      <c r="AM776" s="301"/>
      <c r="AN776" s="301"/>
      <c r="AO776" s="301"/>
      <c r="AP776" s="301"/>
      <c r="AQ776" s="301"/>
      <c r="AR776" s="301"/>
      <c r="AS776" s="301"/>
      <c r="AT776" s="301"/>
      <c r="AU776" s="301"/>
      <c r="AV776" s="301"/>
      <c r="AW776" s="301"/>
      <c r="AX776" s="302"/>
      <c r="AY776" s="407"/>
      <c r="AZ776" s="304"/>
      <c r="BA776" s="304"/>
      <c r="BB776" s="408"/>
      <c r="BC776" s="306">
        <f t="shared" si="42"/>
        <v>0</v>
      </c>
      <c r="BD776" s="307"/>
      <c r="BE776" s="307"/>
      <c r="BF776" s="308"/>
      <c r="BG776" s="309"/>
      <c r="BH776" s="310"/>
      <c r="BI776" s="310"/>
      <c r="BJ776" s="311"/>
      <c r="BK776" s="312">
        <f t="shared" si="43"/>
        <v>0</v>
      </c>
      <c r="BL776" s="313"/>
      <c r="BM776" s="313"/>
      <c r="BN776" s="313"/>
      <c r="BO776" s="313"/>
      <c r="BP776" s="314"/>
      <c r="BQ776" s="294"/>
      <c r="BR776" s="295"/>
      <c r="BS776" s="295"/>
      <c r="BT776" s="295"/>
      <c r="BU776" s="295"/>
      <c r="BV776" s="295"/>
      <c r="BW776" s="296"/>
      <c r="BX776" s="294"/>
      <c r="BY776" s="295"/>
      <c r="BZ776" s="295"/>
      <c r="CA776" s="295"/>
      <c r="CB776" s="295"/>
      <c r="CC776" s="296"/>
      <c r="CD776" s="294"/>
      <c r="CE776" s="295"/>
      <c r="CF776" s="295"/>
      <c r="CG776" s="295"/>
      <c r="CH776" s="295"/>
      <c r="CI776" s="296"/>
    </row>
    <row r="777" spans="1:87" ht="18" customHeight="1" x14ac:dyDescent="0.25">
      <c r="A777" s="75"/>
      <c r="B777" s="327"/>
      <c r="C777" s="328"/>
      <c r="D777" s="328"/>
      <c r="E777" s="328"/>
      <c r="F777" s="328"/>
      <c r="G777" s="328"/>
      <c r="H777" s="328"/>
      <c r="I777" s="328"/>
      <c r="J777" s="328"/>
      <c r="K777" s="328"/>
      <c r="L777" s="328"/>
      <c r="M777" s="328"/>
      <c r="N777" s="328"/>
      <c r="O777" s="328"/>
      <c r="P777" s="328"/>
      <c r="Q777" s="328"/>
      <c r="R777" s="328"/>
      <c r="S777" s="328"/>
      <c r="T777" s="328"/>
      <c r="U777" s="328"/>
      <c r="V777" s="328"/>
      <c r="W777" s="328"/>
      <c r="X777" s="328"/>
      <c r="Y777" s="329"/>
      <c r="Z777" s="336"/>
      <c r="AA777" s="337"/>
      <c r="AB777" s="337"/>
      <c r="AC777" s="337"/>
      <c r="AD777" s="338"/>
      <c r="AE777" s="336"/>
      <c r="AF777" s="337"/>
      <c r="AG777" s="337"/>
      <c r="AH777" s="337"/>
      <c r="AI777" s="337"/>
      <c r="AJ777" s="337"/>
      <c r="AK777" s="300"/>
      <c r="AL777" s="301"/>
      <c r="AM777" s="301"/>
      <c r="AN777" s="301"/>
      <c r="AO777" s="301"/>
      <c r="AP777" s="301"/>
      <c r="AQ777" s="301"/>
      <c r="AR777" s="301"/>
      <c r="AS777" s="301"/>
      <c r="AT777" s="301"/>
      <c r="AU777" s="301"/>
      <c r="AV777" s="301"/>
      <c r="AW777" s="301"/>
      <c r="AX777" s="302"/>
      <c r="AY777" s="407"/>
      <c r="AZ777" s="304"/>
      <c r="BA777" s="304"/>
      <c r="BB777" s="408"/>
      <c r="BC777" s="306">
        <f t="shared" si="42"/>
        <v>0</v>
      </c>
      <c r="BD777" s="307"/>
      <c r="BE777" s="307"/>
      <c r="BF777" s="308"/>
      <c r="BG777" s="309"/>
      <c r="BH777" s="310"/>
      <c r="BI777" s="310"/>
      <c r="BJ777" s="311"/>
      <c r="BK777" s="312">
        <f t="shared" si="43"/>
        <v>0</v>
      </c>
      <c r="BL777" s="313"/>
      <c r="BM777" s="313"/>
      <c r="BN777" s="313"/>
      <c r="BO777" s="313"/>
      <c r="BP777" s="314"/>
      <c r="BQ777" s="294"/>
      <c r="BR777" s="295"/>
      <c r="BS777" s="295"/>
      <c r="BT777" s="295"/>
      <c r="BU777" s="295"/>
      <c r="BV777" s="295"/>
      <c r="BW777" s="296"/>
      <c r="BX777" s="294"/>
      <c r="BY777" s="295"/>
      <c r="BZ777" s="295"/>
      <c r="CA777" s="295"/>
      <c r="CB777" s="295"/>
      <c r="CC777" s="296"/>
      <c r="CD777" s="294"/>
      <c r="CE777" s="295"/>
      <c r="CF777" s="295"/>
      <c r="CG777" s="295"/>
      <c r="CH777" s="295"/>
      <c r="CI777" s="296"/>
    </row>
    <row r="778" spans="1:87" ht="18" customHeight="1" x14ac:dyDescent="0.25">
      <c r="A778" s="75"/>
      <c r="B778" s="327"/>
      <c r="C778" s="328"/>
      <c r="D778" s="328"/>
      <c r="E778" s="328"/>
      <c r="F778" s="328"/>
      <c r="G778" s="328"/>
      <c r="H778" s="328"/>
      <c r="I778" s="328"/>
      <c r="J778" s="328"/>
      <c r="K778" s="328"/>
      <c r="L778" s="328"/>
      <c r="M778" s="328"/>
      <c r="N778" s="328"/>
      <c r="O778" s="328"/>
      <c r="P778" s="328"/>
      <c r="Q778" s="328"/>
      <c r="R778" s="328"/>
      <c r="S778" s="328"/>
      <c r="T778" s="328"/>
      <c r="U778" s="328"/>
      <c r="V778" s="328"/>
      <c r="W778" s="328"/>
      <c r="X778" s="328"/>
      <c r="Y778" s="329"/>
      <c r="Z778" s="336"/>
      <c r="AA778" s="337"/>
      <c r="AB778" s="337"/>
      <c r="AC778" s="337"/>
      <c r="AD778" s="338"/>
      <c r="AE778" s="336"/>
      <c r="AF778" s="337"/>
      <c r="AG778" s="337"/>
      <c r="AH778" s="337"/>
      <c r="AI778" s="337"/>
      <c r="AJ778" s="337"/>
      <c r="AK778" s="300"/>
      <c r="AL778" s="301"/>
      <c r="AM778" s="301"/>
      <c r="AN778" s="301"/>
      <c r="AO778" s="301"/>
      <c r="AP778" s="301"/>
      <c r="AQ778" s="301"/>
      <c r="AR778" s="301"/>
      <c r="AS778" s="301"/>
      <c r="AT778" s="301"/>
      <c r="AU778" s="301"/>
      <c r="AV778" s="301"/>
      <c r="AW778" s="301"/>
      <c r="AX778" s="302"/>
      <c r="AY778" s="407"/>
      <c r="AZ778" s="304"/>
      <c r="BA778" s="304"/>
      <c r="BB778" s="408"/>
      <c r="BC778" s="306">
        <f t="shared" si="42"/>
        <v>0</v>
      </c>
      <c r="BD778" s="307"/>
      <c r="BE778" s="307"/>
      <c r="BF778" s="308"/>
      <c r="BG778" s="309"/>
      <c r="BH778" s="310"/>
      <c r="BI778" s="310"/>
      <c r="BJ778" s="311"/>
      <c r="BK778" s="312">
        <f t="shared" si="43"/>
        <v>0</v>
      </c>
      <c r="BL778" s="313"/>
      <c r="BM778" s="313"/>
      <c r="BN778" s="313"/>
      <c r="BO778" s="313"/>
      <c r="BP778" s="314"/>
      <c r="BQ778" s="294"/>
      <c r="BR778" s="295"/>
      <c r="BS778" s="295"/>
      <c r="BT778" s="295"/>
      <c r="BU778" s="295"/>
      <c r="BV778" s="295"/>
      <c r="BW778" s="296"/>
      <c r="BX778" s="294"/>
      <c r="BY778" s="295"/>
      <c r="BZ778" s="295"/>
      <c r="CA778" s="295"/>
      <c r="CB778" s="295"/>
      <c r="CC778" s="296"/>
      <c r="CD778" s="294"/>
      <c r="CE778" s="295"/>
      <c r="CF778" s="295"/>
      <c r="CG778" s="295"/>
      <c r="CH778" s="295"/>
      <c r="CI778" s="296"/>
    </row>
    <row r="779" spans="1:87" ht="18" customHeight="1" x14ac:dyDescent="0.25">
      <c r="A779" s="75"/>
      <c r="B779" s="327"/>
      <c r="C779" s="328"/>
      <c r="D779" s="328"/>
      <c r="E779" s="328"/>
      <c r="F779" s="328"/>
      <c r="G779" s="328"/>
      <c r="H779" s="328"/>
      <c r="I779" s="328"/>
      <c r="J779" s="328"/>
      <c r="K779" s="328"/>
      <c r="L779" s="328"/>
      <c r="M779" s="328"/>
      <c r="N779" s="328"/>
      <c r="O779" s="328"/>
      <c r="P779" s="328"/>
      <c r="Q779" s="328"/>
      <c r="R779" s="328"/>
      <c r="S779" s="328"/>
      <c r="T779" s="328"/>
      <c r="U779" s="328"/>
      <c r="V779" s="328"/>
      <c r="W779" s="328"/>
      <c r="X779" s="328"/>
      <c r="Y779" s="329"/>
      <c r="Z779" s="336"/>
      <c r="AA779" s="337"/>
      <c r="AB779" s="337"/>
      <c r="AC779" s="337"/>
      <c r="AD779" s="338"/>
      <c r="AE779" s="336"/>
      <c r="AF779" s="337"/>
      <c r="AG779" s="337"/>
      <c r="AH779" s="337"/>
      <c r="AI779" s="337"/>
      <c r="AJ779" s="337"/>
      <c r="AK779" s="300"/>
      <c r="AL779" s="301"/>
      <c r="AM779" s="301"/>
      <c r="AN779" s="301"/>
      <c r="AO779" s="301"/>
      <c r="AP779" s="301"/>
      <c r="AQ779" s="301"/>
      <c r="AR779" s="301"/>
      <c r="AS779" s="301"/>
      <c r="AT779" s="301"/>
      <c r="AU779" s="301"/>
      <c r="AV779" s="301"/>
      <c r="AW779" s="301"/>
      <c r="AX779" s="302"/>
      <c r="AY779" s="407"/>
      <c r="AZ779" s="304"/>
      <c r="BA779" s="304"/>
      <c r="BB779" s="408"/>
      <c r="BC779" s="306">
        <f t="shared" si="42"/>
        <v>0</v>
      </c>
      <c r="BD779" s="307"/>
      <c r="BE779" s="307"/>
      <c r="BF779" s="308"/>
      <c r="BG779" s="309"/>
      <c r="BH779" s="310"/>
      <c r="BI779" s="310"/>
      <c r="BJ779" s="311"/>
      <c r="BK779" s="312">
        <f t="shared" si="43"/>
        <v>0</v>
      </c>
      <c r="BL779" s="313"/>
      <c r="BM779" s="313"/>
      <c r="BN779" s="313"/>
      <c r="BO779" s="313"/>
      <c r="BP779" s="314"/>
      <c r="BQ779" s="294"/>
      <c r="BR779" s="295"/>
      <c r="BS779" s="295"/>
      <c r="BT779" s="295"/>
      <c r="BU779" s="295"/>
      <c r="BV779" s="295"/>
      <c r="BW779" s="296"/>
      <c r="BX779" s="294"/>
      <c r="BY779" s="295"/>
      <c r="BZ779" s="295"/>
      <c r="CA779" s="295"/>
      <c r="CB779" s="295"/>
      <c r="CC779" s="296"/>
      <c r="CD779" s="294"/>
      <c r="CE779" s="295"/>
      <c r="CF779" s="295"/>
      <c r="CG779" s="295"/>
      <c r="CH779" s="295"/>
      <c r="CI779" s="296"/>
    </row>
    <row r="780" spans="1:87" ht="18" customHeight="1" x14ac:dyDescent="0.25">
      <c r="A780" s="75"/>
      <c r="B780" s="327"/>
      <c r="C780" s="328"/>
      <c r="D780" s="328"/>
      <c r="E780" s="328"/>
      <c r="F780" s="328"/>
      <c r="G780" s="328"/>
      <c r="H780" s="328"/>
      <c r="I780" s="328"/>
      <c r="J780" s="328"/>
      <c r="K780" s="328"/>
      <c r="L780" s="328"/>
      <c r="M780" s="328"/>
      <c r="N780" s="328"/>
      <c r="O780" s="328"/>
      <c r="P780" s="328"/>
      <c r="Q780" s="328"/>
      <c r="R780" s="328"/>
      <c r="S780" s="328"/>
      <c r="T780" s="328"/>
      <c r="U780" s="328"/>
      <c r="V780" s="328"/>
      <c r="W780" s="328"/>
      <c r="X780" s="328"/>
      <c r="Y780" s="329"/>
      <c r="Z780" s="336"/>
      <c r="AA780" s="337"/>
      <c r="AB780" s="337"/>
      <c r="AC780" s="337"/>
      <c r="AD780" s="338"/>
      <c r="AE780" s="336"/>
      <c r="AF780" s="337"/>
      <c r="AG780" s="337"/>
      <c r="AH780" s="337"/>
      <c r="AI780" s="337"/>
      <c r="AJ780" s="337"/>
      <c r="AK780" s="300"/>
      <c r="AL780" s="301"/>
      <c r="AM780" s="301"/>
      <c r="AN780" s="301"/>
      <c r="AO780" s="301"/>
      <c r="AP780" s="301"/>
      <c r="AQ780" s="301"/>
      <c r="AR780" s="301"/>
      <c r="AS780" s="301"/>
      <c r="AT780" s="301"/>
      <c r="AU780" s="301"/>
      <c r="AV780" s="301"/>
      <c r="AW780" s="301"/>
      <c r="AX780" s="302"/>
      <c r="AY780" s="407"/>
      <c r="AZ780" s="304"/>
      <c r="BA780" s="304"/>
      <c r="BB780" s="408"/>
      <c r="BC780" s="306">
        <f t="shared" si="42"/>
        <v>0</v>
      </c>
      <c r="BD780" s="307"/>
      <c r="BE780" s="307"/>
      <c r="BF780" s="308"/>
      <c r="BG780" s="309"/>
      <c r="BH780" s="310"/>
      <c r="BI780" s="310"/>
      <c r="BJ780" s="311"/>
      <c r="BK780" s="312">
        <f t="shared" si="43"/>
        <v>0</v>
      </c>
      <c r="BL780" s="313"/>
      <c r="BM780" s="313"/>
      <c r="BN780" s="313"/>
      <c r="BO780" s="313"/>
      <c r="BP780" s="314"/>
      <c r="BQ780" s="294"/>
      <c r="BR780" s="295"/>
      <c r="BS780" s="295"/>
      <c r="BT780" s="295"/>
      <c r="BU780" s="295"/>
      <c r="BV780" s="295"/>
      <c r="BW780" s="296"/>
      <c r="BX780" s="294"/>
      <c r="BY780" s="295"/>
      <c r="BZ780" s="295"/>
      <c r="CA780" s="295"/>
      <c r="CB780" s="295"/>
      <c r="CC780" s="296"/>
      <c r="CD780" s="294"/>
      <c r="CE780" s="295"/>
      <c r="CF780" s="295"/>
      <c r="CG780" s="295"/>
      <c r="CH780" s="295"/>
      <c r="CI780" s="296"/>
    </row>
    <row r="781" spans="1:87" ht="18" customHeight="1" x14ac:dyDescent="0.25">
      <c r="A781" s="75"/>
      <c r="B781" s="327"/>
      <c r="C781" s="328"/>
      <c r="D781" s="328"/>
      <c r="E781" s="328"/>
      <c r="F781" s="328"/>
      <c r="G781" s="328"/>
      <c r="H781" s="328"/>
      <c r="I781" s="328"/>
      <c r="J781" s="328"/>
      <c r="K781" s="328"/>
      <c r="L781" s="328"/>
      <c r="M781" s="328"/>
      <c r="N781" s="328"/>
      <c r="O781" s="328"/>
      <c r="P781" s="328"/>
      <c r="Q781" s="328"/>
      <c r="R781" s="328"/>
      <c r="S781" s="328"/>
      <c r="T781" s="328"/>
      <c r="U781" s="328"/>
      <c r="V781" s="328"/>
      <c r="W781" s="328"/>
      <c r="X781" s="328"/>
      <c r="Y781" s="329"/>
      <c r="Z781" s="336"/>
      <c r="AA781" s="337"/>
      <c r="AB781" s="337"/>
      <c r="AC781" s="337"/>
      <c r="AD781" s="338"/>
      <c r="AE781" s="336"/>
      <c r="AF781" s="337"/>
      <c r="AG781" s="337"/>
      <c r="AH781" s="337"/>
      <c r="AI781" s="337"/>
      <c r="AJ781" s="337"/>
      <c r="AK781" s="300"/>
      <c r="AL781" s="301"/>
      <c r="AM781" s="301"/>
      <c r="AN781" s="301"/>
      <c r="AO781" s="301"/>
      <c r="AP781" s="301"/>
      <c r="AQ781" s="301"/>
      <c r="AR781" s="301"/>
      <c r="AS781" s="301"/>
      <c r="AT781" s="301"/>
      <c r="AU781" s="301"/>
      <c r="AV781" s="301"/>
      <c r="AW781" s="301"/>
      <c r="AX781" s="302"/>
      <c r="AY781" s="407"/>
      <c r="AZ781" s="304"/>
      <c r="BA781" s="304"/>
      <c r="BB781" s="408"/>
      <c r="BC781" s="306">
        <f t="shared" si="42"/>
        <v>0</v>
      </c>
      <c r="BD781" s="307"/>
      <c r="BE781" s="307"/>
      <c r="BF781" s="308"/>
      <c r="BG781" s="309"/>
      <c r="BH781" s="310"/>
      <c r="BI781" s="310"/>
      <c r="BJ781" s="311"/>
      <c r="BK781" s="312">
        <f t="shared" si="43"/>
        <v>0</v>
      </c>
      <c r="BL781" s="313"/>
      <c r="BM781" s="313"/>
      <c r="BN781" s="313"/>
      <c r="BO781" s="313"/>
      <c r="BP781" s="314"/>
      <c r="BQ781" s="294"/>
      <c r="BR781" s="295"/>
      <c r="BS781" s="295"/>
      <c r="BT781" s="295"/>
      <c r="BU781" s="295"/>
      <c r="BV781" s="295"/>
      <c r="BW781" s="296"/>
      <c r="BX781" s="294"/>
      <c r="BY781" s="295"/>
      <c r="BZ781" s="295"/>
      <c r="CA781" s="295"/>
      <c r="CB781" s="295"/>
      <c r="CC781" s="296"/>
      <c r="CD781" s="294"/>
      <c r="CE781" s="295"/>
      <c r="CF781" s="295"/>
      <c r="CG781" s="295"/>
      <c r="CH781" s="295"/>
      <c r="CI781" s="296"/>
    </row>
    <row r="782" spans="1:87" ht="18" customHeight="1" x14ac:dyDescent="0.25">
      <c r="A782" s="75"/>
      <c r="B782" s="327"/>
      <c r="C782" s="328"/>
      <c r="D782" s="328"/>
      <c r="E782" s="328"/>
      <c r="F782" s="328"/>
      <c r="G782" s="328"/>
      <c r="H782" s="328"/>
      <c r="I782" s="328"/>
      <c r="J782" s="328"/>
      <c r="K782" s="328"/>
      <c r="L782" s="328"/>
      <c r="M782" s="328"/>
      <c r="N782" s="328"/>
      <c r="O782" s="328"/>
      <c r="P782" s="328"/>
      <c r="Q782" s="328"/>
      <c r="R782" s="328"/>
      <c r="S782" s="328"/>
      <c r="T782" s="328"/>
      <c r="U782" s="328"/>
      <c r="V782" s="328"/>
      <c r="W782" s="328"/>
      <c r="X782" s="328"/>
      <c r="Y782" s="329"/>
      <c r="Z782" s="336"/>
      <c r="AA782" s="337"/>
      <c r="AB782" s="337"/>
      <c r="AC782" s="337"/>
      <c r="AD782" s="338"/>
      <c r="AE782" s="336"/>
      <c r="AF782" s="337"/>
      <c r="AG782" s="337"/>
      <c r="AH782" s="337"/>
      <c r="AI782" s="337"/>
      <c r="AJ782" s="337"/>
      <c r="AK782" s="300"/>
      <c r="AL782" s="301"/>
      <c r="AM782" s="301"/>
      <c r="AN782" s="301"/>
      <c r="AO782" s="301"/>
      <c r="AP782" s="301"/>
      <c r="AQ782" s="301"/>
      <c r="AR782" s="301"/>
      <c r="AS782" s="301"/>
      <c r="AT782" s="301"/>
      <c r="AU782" s="301"/>
      <c r="AV782" s="301"/>
      <c r="AW782" s="301"/>
      <c r="AX782" s="302"/>
      <c r="AY782" s="407"/>
      <c r="AZ782" s="304"/>
      <c r="BA782" s="304"/>
      <c r="BB782" s="408"/>
      <c r="BC782" s="306">
        <f t="shared" si="42"/>
        <v>0</v>
      </c>
      <c r="BD782" s="307"/>
      <c r="BE782" s="307"/>
      <c r="BF782" s="308"/>
      <c r="BG782" s="309"/>
      <c r="BH782" s="310"/>
      <c r="BI782" s="310"/>
      <c r="BJ782" s="311"/>
      <c r="BK782" s="312">
        <f t="shared" si="43"/>
        <v>0</v>
      </c>
      <c r="BL782" s="313"/>
      <c r="BM782" s="313"/>
      <c r="BN782" s="313"/>
      <c r="BO782" s="313"/>
      <c r="BP782" s="314"/>
      <c r="BQ782" s="294"/>
      <c r="BR782" s="295"/>
      <c r="BS782" s="295"/>
      <c r="BT782" s="295"/>
      <c r="BU782" s="295"/>
      <c r="BV782" s="295"/>
      <c r="BW782" s="296"/>
      <c r="BX782" s="294"/>
      <c r="BY782" s="295"/>
      <c r="BZ782" s="295"/>
      <c r="CA782" s="295"/>
      <c r="CB782" s="295"/>
      <c r="CC782" s="296"/>
      <c r="CD782" s="294"/>
      <c r="CE782" s="295"/>
      <c r="CF782" s="295"/>
      <c r="CG782" s="295"/>
      <c r="CH782" s="295"/>
      <c r="CI782" s="296"/>
    </row>
    <row r="783" spans="1:87" ht="18" customHeight="1" x14ac:dyDescent="0.25">
      <c r="A783" s="75"/>
      <c r="B783" s="327"/>
      <c r="C783" s="328"/>
      <c r="D783" s="328"/>
      <c r="E783" s="328"/>
      <c r="F783" s="328"/>
      <c r="G783" s="328"/>
      <c r="H783" s="328"/>
      <c r="I783" s="328"/>
      <c r="J783" s="328"/>
      <c r="K783" s="328"/>
      <c r="L783" s="328"/>
      <c r="M783" s="328"/>
      <c r="N783" s="328"/>
      <c r="O783" s="328"/>
      <c r="P783" s="328"/>
      <c r="Q783" s="328"/>
      <c r="R783" s="328"/>
      <c r="S783" s="328"/>
      <c r="T783" s="328"/>
      <c r="U783" s="328"/>
      <c r="V783" s="328"/>
      <c r="W783" s="328"/>
      <c r="X783" s="328"/>
      <c r="Y783" s="329"/>
      <c r="Z783" s="336"/>
      <c r="AA783" s="337"/>
      <c r="AB783" s="337"/>
      <c r="AC783" s="337"/>
      <c r="AD783" s="338"/>
      <c r="AE783" s="336"/>
      <c r="AF783" s="337"/>
      <c r="AG783" s="337"/>
      <c r="AH783" s="337"/>
      <c r="AI783" s="337"/>
      <c r="AJ783" s="337"/>
      <c r="AK783" s="300"/>
      <c r="AL783" s="301"/>
      <c r="AM783" s="301"/>
      <c r="AN783" s="301"/>
      <c r="AO783" s="301"/>
      <c r="AP783" s="301"/>
      <c r="AQ783" s="301"/>
      <c r="AR783" s="301"/>
      <c r="AS783" s="301"/>
      <c r="AT783" s="301"/>
      <c r="AU783" s="301"/>
      <c r="AV783" s="301"/>
      <c r="AW783" s="301"/>
      <c r="AX783" s="302"/>
      <c r="AY783" s="407"/>
      <c r="AZ783" s="304"/>
      <c r="BA783" s="304"/>
      <c r="BB783" s="408"/>
      <c r="BC783" s="306">
        <f t="shared" si="42"/>
        <v>0</v>
      </c>
      <c r="BD783" s="307"/>
      <c r="BE783" s="307"/>
      <c r="BF783" s="308"/>
      <c r="BG783" s="309"/>
      <c r="BH783" s="310"/>
      <c r="BI783" s="310"/>
      <c r="BJ783" s="311"/>
      <c r="BK783" s="312">
        <f t="shared" si="43"/>
        <v>0</v>
      </c>
      <c r="BL783" s="313"/>
      <c r="BM783" s="313"/>
      <c r="BN783" s="313"/>
      <c r="BO783" s="313"/>
      <c r="BP783" s="314"/>
      <c r="BQ783" s="294"/>
      <c r="BR783" s="295"/>
      <c r="BS783" s="295"/>
      <c r="BT783" s="295"/>
      <c r="BU783" s="295"/>
      <c r="BV783" s="295"/>
      <c r="BW783" s="296"/>
      <c r="BX783" s="294"/>
      <c r="BY783" s="295"/>
      <c r="BZ783" s="295"/>
      <c r="CA783" s="295"/>
      <c r="CB783" s="295"/>
      <c r="CC783" s="296"/>
      <c r="CD783" s="294"/>
      <c r="CE783" s="295"/>
      <c r="CF783" s="295"/>
      <c r="CG783" s="295"/>
      <c r="CH783" s="295"/>
      <c r="CI783" s="296"/>
    </row>
    <row r="784" spans="1:87" ht="18" customHeight="1" x14ac:dyDescent="0.25">
      <c r="A784" s="75"/>
      <c r="B784" s="327"/>
      <c r="C784" s="328"/>
      <c r="D784" s="328"/>
      <c r="E784" s="328"/>
      <c r="F784" s="328"/>
      <c r="G784" s="328"/>
      <c r="H784" s="328"/>
      <c r="I784" s="328"/>
      <c r="J784" s="328"/>
      <c r="K784" s="328"/>
      <c r="L784" s="328"/>
      <c r="M784" s="328"/>
      <c r="N784" s="328"/>
      <c r="O784" s="328"/>
      <c r="P784" s="328"/>
      <c r="Q784" s="328"/>
      <c r="R784" s="328"/>
      <c r="S784" s="328"/>
      <c r="T784" s="328"/>
      <c r="U784" s="328"/>
      <c r="V784" s="328"/>
      <c r="W784" s="328"/>
      <c r="X784" s="328"/>
      <c r="Y784" s="329"/>
      <c r="Z784" s="336"/>
      <c r="AA784" s="337"/>
      <c r="AB784" s="337"/>
      <c r="AC784" s="337"/>
      <c r="AD784" s="338"/>
      <c r="AE784" s="336"/>
      <c r="AF784" s="337"/>
      <c r="AG784" s="337"/>
      <c r="AH784" s="337"/>
      <c r="AI784" s="337"/>
      <c r="AJ784" s="337"/>
      <c r="AK784" s="300"/>
      <c r="AL784" s="301"/>
      <c r="AM784" s="301"/>
      <c r="AN784" s="301"/>
      <c r="AO784" s="301"/>
      <c r="AP784" s="301"/>
      <c r="AQ784" s="301"/>
      <c r="AR784" s="301"/>
      <c r="AS784" s="301"/>
      <c r="AT784" s="301"/>
      <c r="AU784" s="301"/>
      <c r="AV784" s="301"/>
      <c r="AW784" s="301"/>
      <c r="AX784" s="302"/>
      <c r="AY784" s="407"/>
      <c r="AZ784" s="304"/>
      <c r="BA784" s="304"/>
      <c r="BB784" s="408"/>
      <c r="BC784" s="306">
        <f t="shared" si="42"/>
        <v>0</v>
      </c>
      <c r="BD784" s="307"/>
      <c r="BE784" s="307"/>
      <c r="BF784" s="308"/>
      <c r="BG784" s="309"/>
      <c r="BH784" s="310"/>
      <c r="BI784" s="310"/>
      <c r="BJ784" s="311"/>
      <c r="BK784" s="312">
        <f t="shared" si="43"/>
        <v>0</v>
      </c>
      <c r="BL784" s="313"/>
      <c r="BM784" s="313"/>
      <c r="BN784" s="313"/>
      <c r="BO784" s="313"/>
      <c r="BP784" s="314"/>
      <c r="BQ784" s="294"/>
      <c r="BR784" s="295"/>
      <c r="BS784" s="295"/>
      <c r="BT784" s="295"/>
      <c r="BU784" s="295"/>
      <c r="BV784" s="295"/>
      <c r="BW784" s="296"/>
      <c r="BX784" s="294"/>
      <c r="BY784" s="295"/>
      <c r="BZ784" s="295"/>
      <c r="CA784" s="295"/>
      <c r="CB784" s="295"/>
      <c r="CC784" s="296"/>
      <c r="CD784" s="294"/>
      <c r="CE784" s="295"/>
      <c r="CF784" s="295"/>
      <c r="CG784" s="295"/>
      <c r="CH784" s="295"/>
      <c r="CI784" s="296"/>
    </row>
    <row r="785" spans="1:87" ht="18" customHeight="1" x14ac:dyDescent="0.25">
      <c r="A785" s="75"/>
      <c r="B785" s="327"/>
      <c r="C785" s="328"/>
      <c r="D785" s="328"/>
      <c r="E785" s="328"/>
      <c r="F785" s="328"/>
      <c r="G785" s="328"/>
      <c r="H785" s="328"/>
      <c r="I785" s="328"/>
      <c r="J785" s="328"/>
      <c r="K785" s="328"/>
      <c r="L785" s="328"/>
      <c r="M785" s="328"/>
      <c r="N785" s="328"/>
      <c r="O785" s="328"/>
      <c r="P785" s="328"/>
      <c r="Q785" s="328"/>
      <c r="R785" s="328"/>
      <c r="S785" s="328"/>
      <c r="T785" s="328"/>
      <c r="U785" s="328"/>
      <c r="V785" s="328"/>
      <c r="W785" s="328"/>
      <c r="X785" s="328"/>
      <c r="Y785" s="329"/>
      <c r="Z785" s="336"/>
      <c r="AA785" s="337"/>
      <c r="AB785" s="337"/>
      <c r="AC785" s="337"/>
      <c r="AD785" s="338"/>
      <c r="AE785" s="336"/>
      <c r="AF785" s="337"/>
      <c r="AG785" s="337"/>
      <c r="AH785" s="337"/>
      <c r="AI785" s="337"/>
      <c r="AJ785" s="337"/>
      <c r="AK785" s="300"/>
      <c r="AL785" s="301"/>
      <c r="AM785" s="301"/>
      <c r="AN785" s="301"/>
      <c r="AO785" s="301"/>
      <c r="AP785" s="301"/>
      <c r="AQ785" s="301"/>
      <c r="AR785" s="301"/>
      <c r="AS785" s="301"/>
      <c r="AT785" s="301"/>
      <c r="AU785" s="301"/>
      <c r="AV785" s="301"/>
      <c r="AW785" s="301"/>
      <c r="AX785" s="302"/>
      <c r="AY785" s="407"/>
      <c r="AZ785" s="304"/>
      <c r="BA785" s="304"/>
      <c r="BB785" s="408"/>
      <c r="BC785" s="306">
        <f t="shared" si="42"/>
        <v>0</v>
      </c>
      <c r="BD785" s="307"/>
      <c r="BE785" s="307"/>
      <c r="BF785" s="308"/>
      <c r="BG785" s="309"/>
      <c r="BH785" s="310"/>
      <c r="BI785" s="310"/>
      <c r="BJ785" s="311"/>
      <c r="BK785" s="312">
        <f t="shared" si="43"/>
        <v>0</v>
      </c>
      <c r="BL785" s="313"/>
      <c r="BM785" s="313"/>
      <c r="BN785" s="313"/>
      <c r="BO785" s="313"/>
      <c r="BP785" s="314"/>
      <c r="BQ785" s="294"/>
      <c r="BR785" s="295"/>
      <c r="BS785" s="295"/>
      <c r="BT785" s="295"/>
      <c r="BU785" s="295"/>
      <c r="BV785" s="295"/>
      <c r="BW785" s="296"/>
      <c r="BX785" s="294"/>
      <c r="BY785" s="295"/>
      <c r="BZ785" s="295"/>
      <c r="CA785" s="295"/>
      <c r="CB785" s="295"/>
      <c r="CC785" s="296"/>
      <c r="CD785" s="294"/>
      <c r="CE785" s="295"/>
      <c r="CF785" s="295"/>
      <c r="CG785" s="295"/>
      <c r="CH785" s="295"/>
      <c r="CI785" s="296"/>
    </row>
    <row r="786" spans="1:87" ht="18" customHeight="1" x14ac:dyDescent="0.25">
      <c r="A786" s="75"/>
      <c r="B786" s="327"/>
      <c r="C786" s="328"/>
      <c r="D786" s="328"/>
      <c r="E786" s="328"/>
      <c r="F786" s="328"/>
      <c r="G786" s="328"/>
      <c r="H786" s="328"/>
      <c r="I786" s="328"/>
      <c r="J786" s="328"/>
      <c r="K786" s="328"/>
      <c r="L786" s="328"/>
      <c r="M786" s="328"/>
      <c r="N786" s="328"/>
      <c r="O786" s="328"/>
      <c r="P786" s="328"/>
      <c r="Q786" s="328"/>
      <c r="R786" s="328"/>
      <c r="S786" s="328"/>
      <c r="T786" s="328"/>
      <c r="U786" s="328"/>
      <c r="V786" s="328"/>
      <c r="W786" s="328"/>
      <c r="X786" s="328"/>
      <c r="Y786" s="329"/>
      <c r="Z786" s="336"/>
      <c r="AA786" s="337"/>
      <c r="AB786" s="337"/>
      <c r="AC786" s="337"/>
      <c r="AD786" s="338"/>
      <c r="AE786" s="336"/>
      <c r="AF786" s="337"/>
      <c r="AG786" s="337"/>
      <c r="AH786" s="337"/>
      <c r="AI786" s="337"/>
      <c r="AJ786" s="337"/>
      <c r="AK786" s="300"/>
      <c r="AL786" s="301"/>
      <c r="AM786" s="301"/>
      <c r="AN786" s="301"/>
      <c r="AO786" s="301"/>
      <c r="AP786" s="301"/>
      <c r="AQ786" s="301"/>
      <c r="AR786" s="301"/>
      <c r="AS786" s="301"/>
      <c r="AT786" s="301"/>
      <c r="AU786" s="301"/>
      <c r="AV786" s="301"/>
      <c r="AW786" s="301"/>
      <c r="AX786" s="302"/>
      <c r="AY786" s="407"/>
      <c r="AZ786" s="304"/>
      <c r="BA786" s="304"/>
      <c r="BB786" s="408"/>
      <c r="BC786" s="306">
        <f t="shared" si="42"/>
        <v>0</v>
      </c>
      <c r="BD786" s="307"/>
      <c r="BE786" s="307"/>
      <c r="BF786" s="308"/>
      <c r="BG786" s="309"/>
      <c r="BH786" s="310"/>
      <c r="BI786" s="310"/>
      <c r="BJ786" s="311"/>
      <c r="BK786" s="312">
        <f t="shared" si="43"/>
        <v>0</v>
      </c>
      <c r="BL786" s="313"/>
      <c r="BM786" s="313"/>
      <c r="BN786" s="313"/>
      <c r="BO786" s="313"/>
      <c r="BP786" s="314"/>
      <c r="BQ786" s="294"/>
      <c r="BR786" s="295"/>
      <c r="BS786" s="295"/>
      <c r="BT786" s="295"/>
      <c r="BU786" s="295"/>
      <c r="BV786" s="295"/>
      <c r="BW786" s="296"/>
      <c r="BX786" s="294"/>
      <c r="BY786" s="295"/>
      <c r="BZ786" s="295"/>
      <c r="CA786" s="295"/>
      <c r="CB786" s="295"/>
      <c r="CC786" s="296"/>
      <c r="CD786" s="294"/>
      <c r="CE786" s="295"/>
      <c r="CF786" s="295"/>
      <c r="CG786" s="295"/>
      <c r="CH786" s="295"/>
      <c r="CI786" s="296"/>
    </row>
    <row r="787" spans="1:87" ht="18" customHeight="1" x14ac:dyDescent="0.25">
      <c r="A787" s="75"/>
      <c r="B787" s="327"/>
      <c r="C787" s="328"/>
      <c r="D787" s="328"/>
      <c r="E787" s="328"/>
      <c r="F787" s="328"/>
      <c r="G787" s="328"/>
      <c r="H787" s="328"/>
      <c r="I787" s="328"/>
      <c r="J787" s="328"/>
      <c r="K787" s="328"/>
      <c r="L787" s="328"/>
      <c r="M787" s="328"/>
      <c r="N787" s="328"/>
      <c r="O787" s="328"/>
      <c r="P787" s="328"/>
      <c r="Q787" s="328"/>
      <c r="R787" s="328"/>
      <c r="S787" s="328"/>
      <c r="T787" s="328"/>
      <c r="U787" s="328"/>
      <c r="V787" s="328"/>
      <c r="W787" s="328"/>
      <c r="X787" s="328"/>
      <c r="Y787" s="329"/>
      <c r="Z787" s="336"/>
      <c r="AA787" s="337"/>
      <c r="AB787" s="337"/>
      <c r="AC787" s="337"/>
      <c r="AD787" s="338"/>
      <c r="AE787" s="336"/>
      <c r="AF787" s="337"/>
      <c r="AG787" s="337"/>
      <c r="AH787" s="337"/>
      <c r="AI787" s="337"/>
      <c r="AJ787" s="337"/>
      <c r="AK787" s="300"/>
      <c r="AL787" s="301"/>
      <c r="AM787" s="301"/>
      <c r="AN787" s="301"/>
      <c r="AO787" s="301"/>
      <c r="AP787" s="301"/>
      <c r="AQ787" s="301"/>
      <c r="AR787" s="301"/>
      <c r="AS787" s="301"/>
      <c r="AT787" s="301"/>
      <c r="AU787" s="301"/>
      <c r="AV787" s="301"/>
      <c r="AW787" s="301"/>
      <c r="AX787" s="302"/>
      <c r="AY787" s="407"/>
      <c r="AZ787" s="304"/>
      <c r="BA787" s="304"/>
      <c r="BB787" s="408"/>
      <c r="BC787" s="306">
        <f t="shared" si="42"/>
        <v>0</v>
      </c>
      <c r="BD787" s="307"/>
      <c r="BE787" s="307"/>
      <c r="BF787" s="308"/>
      <c r="BG787" s="309"/>
      <c r="BH787" s="310"/>
      <c r="BI787" s="310"/>
      <c r="BJ787" s="311"/>
      <c r="BK787" s="312">
        <f t="shared" si="43"/>
        <v>0</v>
      </c>
      <c r="BL787" s="313"/>
      <c r="BM787" s="313"/>
      <c r="BN787" s="313"/>
      <c r="BO787" s="313"/>
      <c r="BP787" s="314"/>
      <c r="BQ787" s="294"/>
      <c r="BR787" s="295"/>
      <c r="BS787" s="295"/>
      <c r="BT787" s="295"/>
      <c r="BU787" s="295"/>
      <c r="BV787" s="295"/>
      <c r="BW787" s="296"/>
      <c r="BX787" s="294"/>
      <c r="BY787" s="295"/>
      <c r="BZ787" s="295"/>
      <c r="CA787" s="295"/>
      <c r="CB787" s="295"/>
      <c r="CC787" s="296"/>
      <c r="CD787" s="294"/>
      <c r="CE787" s="295"/>
      <c r="CF787" s="295"/>
      <c r="CG787" s="295"/>
      <c r="CH787" s="295"/>
      <c r="CI787" s="296"/>
    </row>
    <row r="788" spans="1:87" ht="18" customHeight="1" x14ac:dyDescent="0.25">
      <c r="A788" s="75"/>
      <c r="B788" s="327"/>
      <c r="C788" s="328"/>
      <c r="D788" s="328"/>
      <c r="E788" s="328"/>
      <c r="F788" s="328"/>
      <c r="G788" s="328"/>
      <c r="H788" s="328"/>
      <c r="I788" s="328"/>
      <c r="J788" s="328"/>
      <c r="K788" s="328"/>
      <c r="L788" s="328"/>
      <c r="M788" s="328"/>
      <c r="N788" s="328"/>
      <c r="O788" s="328"/>
      <c r="P788" s="328"/>
      <c r="Q788" s="328"/>
      <c r="R788" s="328"/>
      <c r="S788" s="328"/>
      <c r="T788" s="328"/>
      <c r="U788" s="328"/>
      <c r="V788" s="328"/>
      <c r="W788" s="328"/>
      <c r="X788" s="328"/>
      <c r="Y788" s="329"/>
      <c r="Z788" s="336"/>
      <c r="AA788" s="337"/>
      <c r="AB788" s="337"/>
      <c r="AC788" s="337"/>
      <c r="AD788" s="338"/>
      <c r="AE788" s="336"/>
      <c r="AF788" s="337"/>
      <c r="AG788" s="337"/>
      <c r="AH788" s="337"/>
      <c r="AI788" s="337"/>
      <c r="AJ788" s="337"/>
      <c r="AK788" s="300"/>
      <c r="AL788" s="301"/>
      <c r="AM788" s="301"/>
      <c r="AN788" s="301"/>
      <c r="AO788" s="301"/>
      <c r="AP788" s="301"/>
      <c r="AQ788" s="301"/>
      <c r="AR788" s="301"/>
      <c r="AS788" s="301"/>
      <c r="AT788" s="301"/>
      <c r="AU788" s="301"/>
      <c r="AV788" s="301"/>
      <c r="AW788" s="301"/>
      <c r="AX788" s="302"/>
      <c r="AY788" s="407"/>
      <c r="AZ788" s="304"/>
      <c r="BA788" s="304"/>
      <c r="BB788" s="408"/>
      <c r="BC788" s="306">
        <f t="shared" si="42"/>
        <v>0</v>
      </c>
      <c r="BD788" s="307"/>
      <c r="BE788" s="307"/>
      <c r="BF788" s="308"/>
      <c r="BG788" s="309"/>
      <c r="BH788" s="310"/>
      <c r="BI788" s="310"/>
      <c r="BJ788" s="311"/>
      <c r="BK788" s="312">
        <f t="shared" si="43"/>
        <v>0</v>
      </c>
      <c r="BL788" s="313"/>
      <c r="BM788" s="313"/>
      <c r="BN788" s="313"/>
      <c r="BO788" s="313"/>
      <c r="BP788" s="314"/>
      <c r="BQ788" s="294"/>
      <c r="BR788" s="295"/>
      <c r="BS788" s="295"/>
      <c r="BT788" s="295"/>
      <c r="BU788" s="295"/>
      <c r="BV788" s="295"/>
      <c r="BW788" s="296"/>
      <c r="BX788" s="294"/>
      <c r="BY788" s="295"/>
      <c r="BZ788" s="295"/>
      <c r="CA788" s="295"/>
      <c r="CB788" s="295"/>
      <c r="CC788" s="296"/>
      <c r="CD788" s="294"/>
      <c r="CE788" s="295"/>
      <c r="CF788" s="295"/>
      <c r="CG788" s="295"/>
      <c r="CH788" s="295"/>
      <c r="CI788" s="296"/>
    </row>
    <row r="789" spans="1:87" ht="18" customHeight="1" x14ac:dyDescent="0.25">
      <c r="A789" s="75"/>
      <c r="B789" s="327"/>
      <c r="C789" s="328"/>
      <c r="D789" s="328"/>
      <c r="E789" s="328"/>
      <c r="F789" s="328"/>
      <c r="G789" s="328"/>
      <c r="H789" s="328"/>
      <c r="I789" s="328"/>
      <c r="J789" s="328"/>
      <c r="K789" s="328"/>
      <c r="L789" s="328"/>
      <c r="M789" s="328"/>
      <c r="N789" s="328"/>
      <c r="O789" s="328"/>
      <c r="P789" s="328"/>
      <c r="Q789" s="328"/>
      <c r="R789" s="328"/>
      <c r="S789" s="328"/>
      <c r="T789" s="328"/>
      <c r="U789" s="328"/>
      <c r="V789" s="328"/>
      <c r="W789" s="328"/>
      <c r="X789" s="328"/>
      <c r="Y789" s="329"/>
      <c r="Z789" s="336"/>
      <c r="AA789" s="337"/>
      <c r="AB789" s="337"/>
      <c r="AC789" s="337"/>
      <c r="AD789" s="338"/>
      <c r="AE789" s="336"/>
      <c r="AF789" s="337"/>
      <c r="AG789" s="337"/>
      <c r="AH789" s="337"/>
      <c r="AI789" s="337"/>
      <c r="AJ789" s="337"/>
      <c r="AK789" s="300"/>
      <c r="AL789" s="301"/>
      <c r="AM789" s="301"/>
      <c r="AN789" s="301"/>
      <c r="AO789" s="301"/>
      <c r="AP789" s="301"/>
      <c r="AQ789" s="301"/>
      <c r="AR789" s="301"/>
      <c r="AS789" s="301"/>
      <c r="AT789" s="301"/>
      <c r="AU789" s="301"/>
      <c r="AV789" s="301"/>
      <c r="AW789" s="301"/>
      <c r="AX789" s="302"/>
      <c r="AY789" s="407"/>
      <c r="AZ789" s="304"/>
      <c r="BA789" s="304"/>
      <c r="BB789" s="408"/>
      <c r="BC789" s="306">
        <f t="shared" si="42"/>
        <v>0</v>
      </c>
      <c r="BD789" s="307"/>
      <c r="BE789" s="307"/>
      <c r="BF789" s="308"/>
      <c r="BG789" s="309"/>
      <c r="BH789" s="310"/>
      <c r="BI789" s="310"/>
      <c r="BJ789" s="311"/>
      <c r="BK789" s="312">
        <f t="shared" si="43"/>
        <v>0</v>
      </c>
      <c r="BL789" s="313"/>
      <c r="BM789" s="313"/>
      <c r="BN789" s="313"/>
      <c r="BO789" s="313"/>
      <c r="BP789" s="314"/>
      <c r="BQ789" s="294"/>
      <c r="BR789" s="295"/>
      <c r="BS789" s="295"/>
      <c r="BT789" s="295"/>
      <c r="BU789" s="295"/>
      <c r="BV789" s="295"/>
      <c r="BW789" s="296"/>
      <c r="BX789" s="294"/>
      <c r="BY789" s="295"/>
      <c r="BZ789" s="295"/>
      <c r="CA789" s="295"/>
      <c r="CB789" s="295"/>
      <c r="CC789" s="296"/>
      <c r="CD789" s="294"/>
      <c r="CE789" s="295"/>
      <c r="CF789" s="295"/>
      <c r="CG789" s="295"/>
      <c r="CH789" s="295"/>
      <c r="CI789" s="296"/>
    </row>
    <row r="790" spans="1:87" ht="18" customHeight="1" x14ac:dyDescent="0.25">
      <c r="A790" s="75"/>
      <c r="B790" s="327"/>
      <c r="C790" s="328"/>
      <c r="D790" s="328"/>
      <c r="E790" s="328"/>
      <c r="F790" s="328"/>
      <c r="G790" s="328"/>
      <c r="H790" s="328"/>
      <c r="I790" s="328"/>
      <c r="J790" s="328"/>
      <c r="K790" s="328"/>
      <c r="L790" s="328"/>
      <c r="M790" s="328"/>
      <c r="N790" s="328"/>
      <c r="O790" s="328"/>
      <c r="P790" s="328"/>
      <c r="Q790" s="328"/>
      <c r="R790" s="328"/>
      <c r="S790" s="328"/>
      <c r="T790" s="328"/>
      <c r="U790" s="328"/>
      <c r="V790" s="328"/>
      <c r="W790" s="328"/>
      <c r="X790" s="328"/>
      <c r="Y790" s="329"/>
      <c r="Z790" s="336"/>
      <c r="AA790" s="337"/>
      <c r="AB790" s="337"/>
      <c r="AC790" s="337"/>
      <c r="AD790" s="338"/>
      <c r="AE790" s="336"/>
      <c r="AF790" s="337"/>
      <c r="AG790" s="337"/>
      <c r="AH790" s="337"/>
      <c r="AI790" s="337"/>
      <c r="AJ790" s="337"/>
      <c r="AK790" s="300"/>
      <c r="AL790" s="301"/>
      <c r="AM790" s="301"/>
      <c r="AN790" s="301"/>
      <c r="AO790" s="301"/>
      <c r="AP790" s="301"/>
      <c r="AQ790" s="301"/>
      <c r="AR790" s="301"/>
      <c r="AS790" s="301"/>
      <c r="AT790" s="301"/>
      <c r="AU790" s="301"/>
      <c r="AV790" s="301"/>
      <c r="AW790" s="301"/>
      <c r="AX790" s="302"/>
      <c r="AY790" s="407"/>
      <c r="AZ790" s="304"/>
      <c r="BA790" s="304"/>
      <c r="BB790" s="408"/>
      <c r="BC790" s="306">
        <f t="shared" si="42"/>
        <v>0</v>
      </c>
      <c r="BD790" s="307"/>
      <c r="BE790" s="307"/>
      <c r="BF790" s="308"/>
      <c r="BG790" s="309"/>
      <c r="BH790" s="310"/>
      <c r="BI790" s="310"/>
      <c r="BJ790" s="311"/>
      <c r="BK790" s="312">
        <f t="shared" si="43"/>
        <v>0</v>
      </c>
      <c r="BL790" s="313"/>
      <c r="BM790" s="313"/>
      <c r="BN790" s="313"/>
      <c r="BO790" s="313"/>
      <c r="BP790" s="314"/>
      <c r="BQ790" s="294"/>
      <c r="BR790" s="295"/>
      <c r="BS790" s="295"/>
      <c r="BT790" s="295"/>
      <c r="BU790" s="295"/>
      <c r="BV790" s="295"/>
      <c r="BW790" s="296"/>
      <c r="BX790" s="294"/>
      <c r="BY790" s="295"/>
      <c r="BZ790" s="295"/>
      <c r="CA790" s="295"/>
      <c r="CB790" s="295"/>
      <c r="CC790" s="296"/>
      <c r="CD790" s="294"/>
      <c r="CE790" s="295"/>
      <c r="CF790" s="295"/>
      <c r="CG790" s="295"/>
      <c r="CH790" s="295"/>
      <c r="CI790" s="296"/>
    </row>
    <row r="791" spans="1:87" ht="18" customHeight="1" x14ac:dyDescent="0.25">
      <c r="A791" s="75"/>
      <c r="B791" s="327"/>
      <c r="C791" s="328"/>
      <c r="D791" s="328"/>
      <c r="E791" s="328"/>
      <c r="F791" s="328"/>
      <c r="G791" s="328"/>
      <c r="H791" s="328"/>
      <c r="I791" s="328"/>
      <c r="J791" s="328"/>
      <c r="K791" s="328"/>
      <c r="L791" s="328"/>
      <c r="M791" s="328"/>
      <c r="N791" s="328"/>
      <c r="O791" s="328"/>
      <c r="P791" s="328"/>
      <c r="Q791" s="328"/>
      <c r="R791" s="328"/>
      <c r="S791" s="328"/>
      <c r="T791" s="328"/>
      <c r="U791" s="328"/>
      <c r="V791" s="328"/>
      <c r="W791" s="328"/>
      <c r="X791" s="328"/>
      <c r="Y791" s="329"/>
      <c r="Z791" s="336"/>
      <c r="AA791" s="337"/>
      <c r="AB791" s="337"/>
      <c r="AC791" s="337"/>
      <c r="AD791" s="338"/>
      <c r="AE791" s="336"/>
      <c r="AF791" s="337"/>
      <c r="AG791" s="337"/>
      <c r="AH791" s="337"/>
      <c r="AI791" s="337"/>
      <c r="AJ791" s="337"/>
      <c r="AK791" s="300"/>
      <c r="AL791" s="301"/>
      <c r="AM791" s="301"/>
      <c r="AN791" s="301"/>
      <c r="AO791" s="301"/>
      <c r="AP791" s="301"/>
      <c r="AQ791" s="301"/>
      <c r="AR791" s="301"/>
      <c r="AS791" s="301"/>
      <c r="AT791" s="301"/>
      <c r="AU791" s="301"/>
      <c r="AV791" s="301"/>
      <c r="AW791" s="301"/>
      <c r="AX791" s="302"/>
      <c r="AY791" s="407"/>
      <c r="AZ791" s="304"/>
      <c r="BA791" s="304"/>
      <c r="BB791" s="408"/>
      <c r="BC791" s="306">
        <f t="shared" si="42"/>
        <v>0</v>
      </c>
      <c r="BD791" s="307"/>
      <c r="BE791" s="307"/>
      <c r="BF791" s="308"/>
      <c r="BG791" s="309"/>
      <c r="BH791" s="310"/>
      <c r="BI791" s="310"/>
      <c r="BJ791" s="311"/>
      <c r="BK791" s="312">
        <f t="shared" si="43"/>
        <v>0</v>
      </c>
      <c r="BL791" s="313"/>
      <c r="BM791" s="313"/>
      <c r="BN791" s="313"/>
      <c r="BO791" s="313"/>
      <c r="BP791" s="314"/>
      <c r="BQ791" s="294"/>
      <c r="BR791" s="295"/>
      <c r="BS791" s="295"/>
      <c r="BT791" s="295"/>
      <c r="BU791" s="295"/>
      <c r="BV791" s="295"/>
      <c r="BW791" s="296"/>
      <c r="BX791" s="294"/>
      <c r="BY791" s="295"/>
      <c r="BZ791" s="295"/>
      <c r="CA791" s="295"/>
      <c r="CB791" s="295"/>
      <c r="CC791" s="296"/>
      <c r="CD791" s="294"/>
      <c r="CE791" s="295"/>
      <c r="CF791" s="295"/>
      <c r="CG791" s="295"/>
      <c r="CH791" s="295"/>
      <c r="CI791" s="296"/>
    </row>
    <row r="792" spans="1:87" ht="18" customHeight="1" x14ac:dyDescent="0.25">
      <c r="A792" s="75"/>
      <c r="B792" s="327"/>
      <c r="C792" s="328"/>
      <c r="D792" s="328"/>
      <c r="E792" s="328"/>
      <c r="F792" s="328"/>
      <c r="G792" s="328"/>
      <c r="H792" s="328"/>
      <c r="I792" s="328"/>
      <c r="J792" s="328"/>
      <c r="K792" s="328"/>
      <c r="L792" s="328"/>
      <c r="M792" s="328"/>
      <c r="N792" s="328"/>
      <c r="O792" s="328"/>
      <c r="P792" s="328"/>
      <c r="Q792" s="328"/>
      <c r="R792" s="328"/>
      <c r="S792" s="328"/>
      <c r="T792" s="328"/>
      <c r="U792" s="328"/>
      <c r="V792" s="328"/>
      <c r="W792" s="328"/>
      <c r="X792" s="328"/>
      <c r="Y792" s="329"/>
      <c r="Z792" s="336"/>
      <c r="AA792" s="337"/>
      <c r="AB792" s="337"/>
      <c r="AC792" s="337"/>
      <c r="AD792" s="338"/>
      <c r="AE792" s="336"/>
      <c r="AF792" s="337"/>
      <c r="AG792" s="337"/>
      <c r="AH792" s="337"/>
      <c r="AI792" s="337"/>
      <c r="AJ792" s="337"/>
      <c r="AK792" s="300"/>
      <c r="AL792" s="301"/>
      <c r="AM792" s="301"/>
      <c r="AN792" s="301"/>
      <c r="AO792" s="301"/>
      <c r="AP792" s="301"/>
      <c r="AQ792" s="301"/>
      <c r="AR792" s="301"/>
      <c r="AS792" s="301"/>
      <c r="AT792" s="301"/>
      <c r="AU792" s="301"/>
      <c r="AV792" s="301"/>
      <c r="AW792" s="301"/>
      <c r="AX792" s="302"/>
      <c r="AY792" s="407"/>
      <c r="AZ792" s="304"/>
      <c r="BA792" s="304"/>
      <c r="BB792" s="408"/>
      <c r="BC792" s="306">
        <f t="shared" si="42"/>
        <v>0</v>
      </c>
      <c r="BD792" s="307"/>
      <c r="BE792" s="307"/>
      <c r="BF792" s="308"/>
      <c r="BG792" s="309"/>
      <c r="BH792" s="310"/>
      <c r="BI792" s="310"/>
      <c r="BJ792" s="311"/>
      <c r="BK792" s="312">
        <f t="shared" si="43"/>
        <v>0</v>
      </c>
      <c r="BL792" s="313"/>
      <c r="BM792" s="313"/>
      <c r="BN792" s="313"/>
      <c r="BO792" s="313"/>
      <c r="BP792" s="314"/>
      <c r="BQ792" s="294"/>
      <c r="BR792" s="295"/>
      <c r="BS792" s="295"/>
      <c r="BT792" s="295"/>
      <c r="BU792" s="295"/>
      <c r="BV792" s="295"/>
      <c r="BW792" s="296"/>
      <c r="BX792" s="294"/>
      <c r="BY792" s="295"/>
      <c r="BZ792" s="295"/>
      <c r="CA792" s="295"/>
      <c r="CB792" s="295"/>
      <c r="CC792" s="296"/>
      <c r="CD792" s="294"/>
      <c r="CE792" s="295"/>
      <c r="CF792" s="295"/>
      <c r="CG792" s="295"/>
      <c r="CH792" s="295"/>
      <c r="CI792" s="296"/>
    </row>
    <row r="793" spans="1:87" ht="18" customHeight="1" x14ac:dyDescent="0.25">
      <c r="A793" s="75"/>
      <c r="B793" s="327"/>
      <c r="C793" s="328"/>
      <c r="D793" s="328"/>
      <c r="E793" s="328"/>
      <c r="F793" s="328"/>
      <c r="G793" s="328"/>
      <c r="H793" s="328"/>
      <c r="I793" s="328"/>
      <c r="J793" s="328"/>
      <c r="K793" s="328"/>
      <c r="L793" s="328"/>
      <c r="M793" s="328"/>
      <c r="N793" s="328"/>
      <c r="O793" s="328"/>
      <c r="P793" s="328"/>
      <c r="Q793" s="328"/>
      <c r="R793" s="328"/>
      <c r="S793" s="328"/>
      <c r="T793" s="328"/>
      <c r="U793" s="328"/>
      <c r="V793" s="328"/>
      <c r="W793" s="328"/>
      <c r="X793" s="328"/>
      <c r="Y793" s="329"/>
      <c r="Z793" s="336"/>
      <c r="AA793" s="337"/>
      <c r="AB793" s="337"/>
      <c r="AC793" s="337"/>
      <c r="AD793" s="338"/>
      <c r="AE793" s="336"/>
      <c r="AF793" s="337"/>
      <c r="AG793" s="337"/>
      <c r="AH793" s="337"/>
      <c r="AI793" s="337"/>
      <c r="AJ793" s="337"/>
      <c r="AK793" s="300"/>
      <c r="AL793" s="301"/>
      <c r="AM793" s="301"/>
      <c r="AN793" s="301"/>
      <c r="AO793" s="301"/>
      <c r="AP793" s="301"/>
      <c r="AQ793" s="301"/>
      <c r="AR793" s="301"/>
      <c r="AS793" s="301"/>
      <c r="AT793" s="301"/>
      <c r="AU793" s="301"/>
      <c r="AV793" s="301"/>
      <c r="AW793" s="301"/>
      <c r="AX793" s="302"/>
      <c r="AY793" s="407"/>
      <c r="AZ793" s="304"/>
      <c r="BA793" s="304"/>
      <c r="BB793" s="408"/>
      <c r="BC793" s="306">
        <f t="shared" si="42"/>
        <v>0</v>
      </c>
      <c r="BD793" s="307"/>
      <c r="BE793" s="307"/>
      <c r="BF793" s="308"/>
      <c r="BG793" s="309"/>
      <c r="BH793" s="310"/>
      <c r="BI793" s="310"/>
      <c r="BJ793" s="311"/>
      <c r="BK793" s="312">
        <f t="shared" si="43"/>
        <v>0</v>
      </c>
      <c r="BL793" s="313"/>
      <c r="BM793" s="313"/>
      <c r="BN793" s="313"/>
      <c r="BO793" s="313"/>
      <c r="BP793" s="314"/>
      <c r="BQ793" s="294"/>
      <c r="BR793" s="295"/>
      <c r="BS793" s="295"/>
      <c r="BT793" s="295"/>
      <c r="BU793" s="295"/>
      <c r="BV793" s="295"/>
      <c r="BW793" s="296"/>
      <c r="BX793" s="294"/>
      <c r="BY793" s="295"/>
      <c r="BZ793" s="295"/>
      <c r="CA793" s="295"/>
      <c r="CB793" s="295"/>
      <c r="CC793" s="296"/>
      <c r="CD793" s="294"/>
      <c r="CE793" s="295"/>
      <c r="CF793" s="295"/>
      <c r="CG793" s="295"/>
      <c r="CH793" s="295"/>
      <c r="CI793" s="296"/>
    </row>
    <row r="794" spans="1:87" ht="18" customHeight="1" x14ac:dyDescent="0.25">
      <c r="A794" s="75"/>
      <c r="B794" s="327"/>
      <c r="C794" s="328"/>
      <c r="D794" s="328"/>
      <c r="E794" s="328"/>
      <c r="F794" s="328"/>
      <c r="G794" s="328"/>
      <c r="H794" s="328"/>
      <c r="I794" s="328"/>
      <c r="J794" s="328"/>
      <c r="K794" s="328"/>
      <c r="L794" s="328"/>
      <c r="M794" s="328"/>
      <c r="N794" s="328"/>
      <c r="O794" s="328"/>
      <c r="P794" s="328"/>
      <c r="Q794" s="328"/>
      <c r="R794" s="328"/>
      <c r="S794" s="328"/>
      <c r="T794" s="328"/>
      <c r="U794" s="328"/>
      <c r="V794" s="328"/>
      <c r="W794" s="328"/>
      <c r="X794" s="328"/>
      <c r="Y794" s="329"/>
      <c r="Z794" s="336"/>
      <c r="AA794" s="337"/>
      <c r="AB794" s="337"/>
      <c r="AC794" s="337"/>
      <c r="AD794" s="338"/>
      <c r="AE794" s="336"/>
      <c r="AF794" s="337"/>
      <c r="AG794" s="337"/>
      <c r="AH794" s="337"/>
      <c r="AI794" s="337"/>
      <c r="AJ794" s="337"/>
      <c r="AK794" s="300"/>
      <c r="AL794" s="301"/>
      <c r="AM794" s="301"/>
      <c r="AN794" s="301"/>
      <c r="AO794" s="301"/>
      <c r="AP794" s="301"/>
      <c r="AQ794" s="301"/>
      <c r="AR794" s="301"/>
      <c r="AS794" s="301"/>
      <c r="AT794" s="301"/>
      <c r="AU794" s="301"/>
      <c r="AV794" s="301"/>
      <c r="AW794" s="301"/>
      <c r="AX794" s="302"/>
      <c r="AY794" s="407"/>
      <c r="AZ794" s="304"/>
      <c r="BA794" s="304"/>
      <c r="BB794" s="408"/>
      <c r="BC794" s="306">
        <f t="shared" si="42"/>
        <v>0</v>
      </c>
      <c r="BD794" s="307"/>
      <c r="BE794" s="307"/>
      <c r="BF794" s="308"/>
      <c r="BG794" s="309"/>
      <c r="BH794" s="310"/>
      <c r="BI794" s="310"/>
      <c r="BJ794" s="311"/>
      <c r="BK794" s="312">
        <f t="shared" si="43"/>
        <v>0</v>
      </c>
      <c r="BL794" s="313"/>
      <c r="BM794" s="313"/>
      <c r="BN794" s="313"/>
      <c r="BO794" s="313"/>
      <c r="BP794" s="314"/>
      <c r="BQ794" s="294"/>
      <c r="BR794" s="295"/>
      <c r="BS794" s="295"/>
      <c r="BT794" s="295"/>
      <c r="BU794" s="295"/>
      <c r="BV794" s="295"/>
      <c r="BW794" s="296"/>
      <c r="BX794" s="294"/>
      <c r="BY794" s="295"/>
      <c r="BZ794" s="295"/>
      <c r="CA794" s="295"/>
      <c r="CB794" s="295"/>
      <c r="CC794" s="296"/>
      <c r="CD794" s="294"/>
      <c r="CE794" s="295"/>
      <c r="CF794" s="295"/>
      <c r="CG794" s="295"/>
      <c r="CH794" s="295"/>
      <c r="CI794" s="296"/>
    </row>
    <row r="795" spans="1:87" ht="18" customHeight="1" x14ac:dyDescent="0.25">
      <c r="A795" s="75"/>
      <c r="B795" s="327"/>
      <c r="C795" s="328"/>
      <c r="D795" s="328"/>
      <c r="E795" s="328"/>
      <c r="F795" s="328"/>
      <c r="G795" s="328"/>
      <c r="H795" s="328"/>
      <c r="I795" s="328"/>
      <c r="J795" s="328"/>
      <c r="K795" s="328"/>
      <c r="L795" s="328"/>
      <c r="M795" s="328"/>
      <c r="N795" s="328"/>
      <c r="O795" s="328"/>
      <c r="P795" s="328"/>
      <c r="Q795" s="328"/>
      <c r="R795" s="328"/>
      <c r="S795" s="328"/>
      <c r="T795" s="328"/>
      <c r="U795" s="328"/>
      <c r="V795" s="328"/>
      <c r="W795" s="328"/>
      <c r="X795" s="328"/>
      <c r="Y795" s="329"/>
      <c r="Z795" s="336"/>
      <c r="AA795" s="337"/>
      <c r="AB795" s="337"/>
      <c r="AC795" s="337"/>
      <c r="AD795" s="338"/>
      <c r="AE795" s="336"/>
      <c r="AF795" s="337"/>
      <c r="AG795" s="337"/>
      <c r="AH795" s="337"/>
      <c r="AI795" s="337"/>
      <c r="AJ795" s="337"/>
      <c r="AK795" s="300"/>
      <c r="AL795" s="301"/>
      <c r="AM795" s="301"/>
      <c r="AN795" s="301"/>
      <c r="AO795" s="301"/>
      <c r="AP795" s="301"/>
      <c r="AQ795" s="301"/>
      <c r="AR795" s="301"/>
      <c r="AS795" s="301"/>
      <c r="AT795" s="301"/>
      <c r="AU795" s="301"/>
      <c r="AV795" s="301"/>
      <c r="AW795" s="301"/>
      <c r="AX795" s="302"/>
      <c r="AY795" s="407"/>
      <c r="AZ795" s="304"/>
      <c r="BA795" s="304"/>
      <c r="BB795" s="408"/>
      <c r="BC795" s="306">
        <f t="shared" si="42"/>
        <v>0</v>
      </c>
      <c r="BD795" s="307"/>
      <c r="BE795" s="307"/>
      <c r="BF795" s="308"/>
      <c r="BG795" s="309"/>
      <c r="BH795" s="310"/>
      <c r="BI795" s="310"/>
      <c r="BJ795" s="311"/>
      <c r="BK795" s="312">
        <f t="shared" si="43"/>
        <v>0</v>
      </c>
      <c r="BL795" s="313"/>
      <c r="BM795" s="313"/>
      <c r="BN795" s="313"/>
      <c r="BO795" s="313"/>
      <c r="BP795" s="314"/>
      <c r="BQ795" s="294"/>
      <c r="BR795" s="295"/>
      <c r="BS795" s="295"/>
      <c r="BT795" s="295"/>
      <c r="BU795" s="295"/>
      <c r="BV795" s="295"/>
      <c r="BW795" s="296"/>
      <c r="BX795" s="294"/>
      <c r="BY795" s="295"/>
      <c r="BZ795" s="295"/>
      <c r="CA795" s="295"/>
      <c r="CB795" s="295"/>
      <c r="CC795" s="296"/>
      <c r="CD795" s="294"/>
      <c r="CE795" s="295"/>
      <c r="CF795" s="295"/>
      <c r="CG795" s="295"/>
      <c r="CH795" s="295"/>
      <c r="CI795" s="296"/>
    </row>
    <row r="796" spans="1:87" ht="18" customHeight="1" x14ac:dyDescent="0.25">
      <c r="A796" s="75"/>
      <c r="B796" s="327"/>
      <c r="C796" s="328"/>
      <c r="D796" s="328"/>
      <c r="E796" s="328"/>
      <c r="F796" s="328"/>
      <c r="G796" s="328"/>
      <c r="H796" s="328"/>
      <c r="I796" s="328"/>
      <c r="J796" s="328"/>
      <c r="K796" s="328"/>
      <c r="L796" s="328"/>
      <c r="M796" s="328"/>
      <c r="N796" s="328"/>
      <c r="O796" s="328"/>
      <c r="P796" s="328"/>
      <c r="Q796" s="328"/>
      <c r="R796" s="328"/>
      <c r="S796" s="328"/>
      <c r="T796" s="328"/>
      <c r="U796" s="328"/>
      <c r="V796" s="328"/>
      <c r="W796" s="328"/>
      <c r="X796" s="328"/>
      <c r="Y796" s="329"/>
      <c r="Z796" s="336"/>
      <c r="AA796" s="337"/>
      <c r="AB796" s="337"/>
      <c r="AC796" s="337"/>
      <c r="AD796" s="338"/>
      <c r="AE796" s="336"/>
      <c r="AF796" s="337"/>
      <c r="AG796" s="337"/>
      <c r="AH796" s="337"/>
      <c r="AI796" s="337"/>
      <c r="AJ796" s="337"/>
      <c r="AK796" s="300"/>
      <c r="AL796" s="301"/>
      <c r="AM796" s="301"/>
      <c r="AN796" s="301"/>
      <c r="AO796" s="301"/>
      <c r="AP796" s="301"/>
      <c r="AQ796" s="301"/>
      <c r="AR796" s="301"/>
      <c r="AS796" s="301"/>
      <c r="AT796" s="301"/>
      <c r="AU796" s="301"/>
      <c r="AV796" s="301"/>
      <c r="AW796" s="301"/>
      <c r="AX796" s="302"/>
      <c r="AY796" s="407"/>
      <c r="AZ796" s="304"/>
      <c r="BA796" s="304"/>
      <c r="BB796" s="408"/>
      <c r="BC796" s="306">
        <f t="shared" si="42"/>
        <v>0</v>
      </c>
      <c r="BD796" s="307"/>
      <c r="BE796" s="307"/>
      <c r="BF796" s="308"/>
      <c r="BG796" s="309"/>
      <c r="BH796" s="310"/>
      <c r="BI796" s="310"/>
      <c r="BJ796" s="311"/>
      <c r="BK796" s="312">
        <f t="shared" si="43"/>
        <v>0</v>
      </c>
      <c r="BL796" s="313"/>
      <c r="BM796" s="313"/>
      <c r="BN796" s="313"/>
      <c r="BO796" s="313"/>
      <c r="BP796" s="314"/>
      <c r="BQ796" s="294"/>
      <c r="BR796" s="295"/>
      <c r="BS796" s="295"/>
      <c r="BT796" s="295"/>
      <c r="BU796" s="295"/>
      <c r="BV796" s="295"/>
      <c r="BW796" s="296"/>
      <c r="BX796" s="294"/>
      <c r="BY796" s="295"/>
      <c r="BZ796" s="295"/>
      <c r="CA796" s="295"/>
      <c r="CB796" s="295"/>
      <c r="CC796" s="296"/>
      <c r="CD796" s="294"/>
      <c r="CE796" s="295"/>
      <c r="CF796" s="295"/>
      <c r="CG796" s="295"/>
      <c r="CH796" s="295"/>
      <c r="CI796" s="296"/>
    </row>
    <row r="797" spans="1:87" ht="18" customHeight="1" x14ac:dyDescent="0.25">
      <c r="A797" s="75"/>
      <c r="B797" s="327"/>
      <c r="C797" s="328"/>
      <c r="D797" s="328"/>
      <c r="E797" s="328"/>
      <c r="F797" s="328"/>
      <c r="G797" s="328"/>
      <c r="H797" s="328"/>
      <c r="I797" s="328"/>
      <c r="J797" s="328"/>
      <c r="K797" s="328"/>
      <c r="L797" s="328"/>
      <c r="M797" s="328"/>
      <c r="N797" s="328"/>
      <c r="O797" s="328"/>
      <c r="P797" s="328"/>
      <c r="Q797" s="328"/>
      <c r="R797" s="328"/>
      <c r="S797" s="328"/>
      <c r="T797" s="328"/>
      <c r="U797" s="328"/>
      <c r="V797" s="328"/>
      <c r="W797" s="328"/>
      <c r="X797" s="328"/>
      <c r="Y797" s="329"/>
      <c r="Z797" s="336"/>
      <c r="AA797" s="337"/>
      <c r="AB797" s="337"/>
      <c r="AC797" s="337"/>
      <c r="AD797" s="338"/>
      <c r="AE797" s="336"/>
      <c r="AF797" s="337"/>
      <c r="AG797" s="337"/>
      <c r="AH797" s="337"/>
      <c r="AI797" s="337"/>
      <c r="AJ797" s="337"/>
      <c r="AK797" s="300"/>
      <c r="AL797" s="301"/>
      <c r="AM797" s="301"/>
      <c r="AN797" s="301"/>
      <c r="AO797" s="301"/>
      <c r="AP797" s="301"/>
      <c r="AQ797" s="301"/>
      <c r="AR797" s="301"/>
      <c r="AS797" s="301"/>
      <c r="AT797" s="301"/>
      <c r="AU797" s="301"/>
      <c r="AV797" s="301"/>
      <c r="AW797" s="301"/>
      <c r="AX797" s="302"/>
      <c r="AY797" s="407"/>
      <c r="AZ797" s="304"/>
      <c r="BA797" s="304"/>
      <c r="BB797" s="408"/>
      <c r="BC797" s="306">
        <f t="shared" si="42"/>
        <v>0</v>
      </c>
      <c r="BD797" s="307"/>
      <c r="BE797" s="307"/>
      <c r="BF797" s="308"/>
      <c r="BG797" s="309"/>
      <c r="BH797" s="310"/>
      <c r="BI797" s="310"/>
      <c r="BJ797" s="311"/>
      <c r="BK797" s="312">
        <f t="shared" si="43"/>
        <v>0</v>
      </c>
      <c r="BL797" s="313"/>
      <c r="BM797" s="313"/>
      <c r="BN797" s="313"/>
      <c r="BO797" s="313"/>
      <c r="BP797" s="314"/>
      <c r="BQ797" s="294"/>
      <c r="BR797" s="295"/>
      <c r="BS797" s="295"/>
      <c r="BT797" s="295"/>
      <c r="BU797" s="295"/>
      <c r="BV797" s="295"/>
      <c r="BW797" s="296"/>
      <c r="BX797" s="294"/>
      <c r="BY797" s="295"/>
      <c r="BZ797" s="295"/>
      <c r="CA797" s="295"/>
      <c r="CB797" s="295"/>
      <c r="CC797" s="296"/>
      <c r="CD797" s="294"/>
      <c r="CE797" s="295"/>
      <c r="CF797" s="295"/>
      <c r="CG797" s="295"/>
      <c r="CH797" s="295"/>
      <c r="CI797" s="296"/>
    </row>
    <row r="798" spans="1:87" ht="18" customHeight="1" thickBot="1" x14ac:dyDescent="0.3">
      <c r="A798" s="75"/>
      <c r="B798" s="330"/>
      <c r="C798" s="331"/>
      <c r="D798" s="331"/>
      <c r="E798" s="331"/>
      <c r="F798" s="331"/>
      <c r="G798" s="331"/>
      <c r="H798" s="331"/>
      <c r="I798" s="331"/>
      <c r="J798" s="331"/>
      <c r="K798" s="331"/>
      <c r="L798" s="331"/>
      <c r="M798" s="331"/>
      <c r="N798" s="331"/>
      <c r="O798" s="331"/>
      <c r="P798" s="331"/>
      <c r="Q798" s="331"/>
      <c r="R798" s="331"/>
      <c r="S798" s="331"/>
      <c r="T798" s="331"/>
      <c r="U798" s="331"/>
      <c r="V798" s="331"/>
      <c r="W798" s="331"/>
      <c r="X798" s="331"/>
      <c r="Y798" s="332"/>
      <c r="Z798" s="339"/>
      <c r="AA798" s="340"/>
      <c r="AB798" s="340"/>
      <c r="AC798" s="340"/>
      <c r="AD798" s="341"/>
      <c r="AE798" s="339"/>
      <c r="AF798" s="340"/>
      <c r="AG798" s="340"/>
      <c r="AH798" s="340"/>
      <c r="AI798" s="340"/>
      <c r="AJ798" s="340"/>
      <c r="AK798" s="392"/>
      <c r="AL798" s="393"/>
      <c r="AM798" s="393"/>
      <c r="AN798" s="393"/>
      <c r="AO798" s="393"/>
      <c r="AP798" s="393"/>
      <c r="AQ798" s="393"/>
      <c r="AR798" s="393"/>
      <c r="AS798" s="393"/>
      <c r="AT798" s="393"/>
      <c r="AU798" s="393"/>
      <c r="AV798" s="393"/>
      <c r="AW798" s="393"/>
      <c r="AX798" s="394"/>
      <c r="AY798" s="411"/>
      <c r="AZ798" s="396"/>
      <c r="BA798" s="396"/>
      <c r="BB798" s="412"/>
      <c r="BC798" s="398">
        <f t="shared" si="42"/>
        <v>0</v>
      </c>
      <c r="BD798" s="399"/>
      <c r="BE798" s="399"/>
      <c r="BF798" s="400"/>
      <c r="BG798" s="401"/>
      <c r="BH798" s="402"/>
      <c r="BI798" s="402"/>
      <c r="BJ798" s="403"/>
      <c r="BK798" s="404">
        <f t="shared" si="43"/>
        <v>0</v>
      </c>
      <c r="BL798" s="405"/>
      <c r="BM798" s="405"/>
      <c r="BN798" s="405"/>
      <c r="BO798" s="405"/>
      <c r="BP798" s="406"/>
      <c r="BQ798" s="297"/>
      <c r="BR798" s="298"/>
      <c r="BS798" s="298"/>
      <c r="BT798" s="298"/>
      <c r="BU798" s="298"/>
      <c r="BV798" s="298"/>
      <c r="BW798" s="299"/>
      <c r="BX798" s="297"/>
      <c r="BY798" s="298"/>
      <c r="BZ798" s="298"/>
      <c r="CA798" s="298"/>
      <c r="CB798" s="298"/>
      <c r="CC798" s="299"/>
      <c r="CD798" s="297"/>
      <c r="CE798" s="298"/>
      <c r="CF798" s="298"/>
      <c r="CG798" s="298"/>
      <c r="CH798" s="298"/>
      <c r="CI798" s="299"/>
    </row>
    <row r="799" spans="1:87" ht="18" customHeight="1" thickBot="1" x14ac:dyDescent="0.3">
      <c r="A799" s="75"/>
      <c r="B799" s="377"/>
      <c r="C799" s="378"/>
      <c r="D799" s="378"/>
      <c r="E799" s="378"/>
      <c r="F799" s="378"/>
      <c r="G799" s="378"/>
      <c r="H799" s="378"/>
      <c r="I799" s="378"/>
      <c r="J799" s="378"/>
      <c r="K799" s="378"/>
      <c r="L799" s="378"/>
      <c r="M799" s="378"/>
      <c r="N799" s="378"/>
      <c r="O799" s="378"/>
      <c r="P799" s="378"/>
      <c r="Q799" s="378"/>
      <c r="R799" s="378"/>
      <c r="S799" s="378"/>
      <c r="T799" s="378"/>
      <c r="U799" s="378"/>
      <c r="V799" s="378"/>
      <c r="W799" s="378"/>
      <c r="X799" s="378"/>
      <c r="Y799" s="378"/>
      <c r="Z799" s="378"/>
      <c r="AA799" s="378"/>
      <c r="AB799" s="378"/>
      <c r="AC799" s="378"/>
      <c r="AD799" s="378"/>
      <c r="AE799" s="378"/>
      <c r="AF799" s="378"/>
      <c r="AG799" s="378"/>
      <c r="AH799" s="378"/>
      <c r="AI799" s="378"/>
      <c r="AJ799" s="379"/>
      <c r="AK799" s="380" t="s">
        <v>3</v>
      </c>
      <c r="AL799" s="381"/>
      <c r="AM799" s="381"/>
      <c r="AN799" s="381"/>
      <c r="AO799" s="381"/>
      <c r="AP799" s="381"/>
      <c r="AQ799" s="381"/>
      <c r="AR799" s="381"/>
      <c r="AS799" s="381"/>
      <c r="AT799" s="381"/>
      <c r="AU799" s="381"/>
      <c r="AV799" s="381"/>
      <c r="AW799" s="381"/>
      <c r="AX799" s="381"/>
      <c r="AY799" s="382"/>
      <c r="AZ799" s="382"/>
      <c r="BA799" s="382"/>
      <c r="BB799" s="382"/>
      <c r="BC799" s="382"/>
      <c r="BD799" s="382"/>
      <c r="BE799" s="382"/>
      <c r="BF799" s="382"/>
      <c r="BG799" s="382"/>
      <c r="BH799" s="382"/>
      <c r="BI799" s="382"/>
      <c r="BJ799" s="383"/>
      <c r="BK799" s="384">
        <f>SUM(BK769:BK798)</f>
        <v>0</v>
      </c>
      <c r="BL799" s="385"/>
      <c r="BM799" s="385"/>
      <c r="BN799" s="385"/>
      <c r="BO799" s="385"/>
      <c r="BP799" s="386"/>
      <c r="BQ799" s="387" t="s">
        <v>100</v>
      </c>
      <c r="BR799" s="388"/>
      <c r="BS799" s="388"/>
      <c r="BT799" s="388"/>
      <c r="BU799" s="388"/>
      <c r="BV799" s="388"/>
      <c r="BW799" s="388"/>
      <c r="BX799" s="388"/>
      <c r="BY799" s="388"/>
      <c r="BZ799" s="388"/>
      <c r="CA799" s="388"/>
      <c r="CB799" s="388"/>
      <c r="CC799" s="389"/>
      <c r="CD799" s="390">
        <f>+CD769*AE769</f>
        <v>0</v>
      </c>
      <c r="CE799" s="390"/>
      <c r="CF799" s="390"/>
      <c r="CG799" s="390"/>
      <c r="CH799" s="390"/>
      <c r="CI799" s="391"/>
    </row>
    <row r="800" spans="1:87" ht="18" customHeight="1" thickBot="1" x14ac:dyDescent="0.3">
      <c r="A800" s="75"/>
      <c r="B800" s="76"/>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c r="AA800" s="76"/>
      <c r="AB800" s="76"/>
      <c r="AC800" s="76"/>
      <c r="AD800" s="76"/>
      <c r="AE800" s="76"/>
      <c r="AF800" s="76"/>
      <c r="AG800" s="76"/>
      <c r="AH800" s="76"/>
      <c r="AI800" s="76"/>
      <c r="AJ800" s="76"/>
      <c r="BG800" s="78"/>
      <c r="BH800" s="78"/>
      <c r="BI800" s="78"/>
      <c r="BJ800" s="78"/>
      <c r="BK800" s="79"/>
      <c r="BL800" s="79"/>
      <c r="BM800" s="79"/>
      <c r="BN800" s="79"/>
      <c r="BO800" s="79"/>
      <c r="BP800" s="79"/>
      <c r="BQ800" s="79"/>
      <c r="BR800" s="79"/>
      <c r="BS800" s="79"/>
      <c r="BT800" s="79"/>
      <c r="BU800" s="79"/>
      <c r="BV800" s="79"/>
      <c r="BW800" s="79"/>
      <c r="BX800" s="79"/>
      <c r="BY800" s="79"/>
      <c r="BZ800" s="79"/>
      <c r="CA800" s="79"/>
      <c r="CB800" s="79"/>
      <c r="CC800" s="79"/>
      <c r="CD800" s="79"/>
      <c r="CE800" s="79"/>
      <c r="CF800" s="79"/>
      <c r="CG800" s="79"/>
      <c r="CH800" s="79"/>
      <c r="CI800" s="79"/>
    </row>
    <row r="801" spans="1:87" ht="18" customHeight="1" x14ac:dyDescent="0.25">
      <c r="A801" s="75"/>
      <c r="B801" s="348" t="s">
        <v>0</v>
      </c>
      <c r="C801" s="349"/>
      <c r="D801" s="349"/>
      <c r="E801" s="349"/>
      <c r="F801" s="349"/>
      <c r="G801" s="349"/>
      <c r="H801" s="349"/>
      <c r="I801" s="349"/>
      <c r="J801" s="349"/>
      <c r="K801" s="349"/>
      <c r="L801" s="349"/>
      <c r="M801" s="349"/>
      <c r="N801" s="349"/>
      <c r="O801" s="349"/>
      <c r="P801" s="349"/>
      <c r="Q801" s="349"/>
      <c r="R801" s="349"/>
      <c r="S801" s="349"/>
      <c r="T801" s="349"/>
      <c r="U801" s="349"/>
      <c r="V801" s="349"/>
      <c r="W801" s="349"/>
      <c r="X801" s="349"/>
      <c r="Y801" s="350"/>
      <c r="Z801" s="348" t="s">
        <v>80</v>
      </c>
      <c r="AA801" s="349"/>
      <c r="AB801" s="349"/>
      <c r="AC801" s="349"/>
      <c r="AD801" s="350"/>
      <c r="AE801" s="357" t="s">
        <v>79</v>
      </c>
      <c r="AF801" s="358"/>
      <c r="AG801" s="358"/>
      <c r="AH801" s="358"/>
      <c r="AI801" s="358"/>
      <c r="AJ801" s="359"/>
      <c r="AK801" s="357" t="s">
        <v>81</v>
      </c>
      <c r="AL801" s="358"/>
      <c r="AM801" s="358"/>
      <c r="AN801" s="358"/>
      <c r="AO801" s="358"/>
      <c r="AP801" s="358"/>
      <c r="AQ801" s="358"/>
      <c r="AR801" s="358"/>
      <c r="AS801" s="358"/>
      <c r="AT801" s="358"/>
      <c r="AU801" s="358"/>
      <c r="AV801" s="358"/>
      <c r="AW801" s="358"/>
      <c r="AX801" s="359"/>
      <c r="AY801" s="357" t="s">
        <v>1</v>
      </c>
      <c r="AZ801" s="358"/>
      <c r="BA801" s="358"/>
      <c r="BB801" s="359"/>
      <c r="BC801" s="348" t="s">
        <v>104</v>
      </c>
      <c r="BD801" s="349"/>
      <c r="BE801" s="349"/>
      <c r="BF801" s="350"/>
      <c r="BG801" s="366" t="s">
        <v>82</v>
      </c>
      <c r="BH801" s="367"/>
      <c r="BI801" s="367"/>
      <c r="BJ801" s="368"/>
      <c r="BK801" s="315" t="s">
        <v>99</v>
      </c>
      <c r="BL801" s="316"/>
      <c r="BM801" s="316"/>
      <c r="BN801" s="316"/>
      <c r="BO801" s="316"/>
      <c r="BP801" s="317"/>
      <c r="BQ801" s="315" t="s">
        <v>83</v>
      </c>
      <c r="BR801" s="316"/>
      <c r="BS801" s="316"/>
      <c r="BT801" s="316"/>
      <c r="BU801" s="316"/>
      <c r="BV801" s="316"/>
      <c r="BW801" s="317"/>
      <c r="BX801" s="315" t="s">
        <v>84</v>
      </c>
      <c r="BY801" s="316"/>
      <c r="BZ801" s="316"/>
      <c r="CA801" s="316"/>
      <c r="CB801" s="316"/>
      <c r="CC801" s="317"/>
      <c r="CD801" s="315" t="s">
        <v>85</v>
      </c>
      <c r="CE801" s="316"/>
      <c r="CF801" s="316"/>
      <c r="CG801" s="316"/>
      <c r="CH801" s="316"/>
      <c r="CI801" s="317"/>
    </row>
    <row r="802" spans="1:87" ht="18" customHeight="1" x14ac:dyDescent="0.25">
      <c r="A802" s="75"/>
      <c r="B802" s="351"/>
      <c r="C802" s="352"/>
      <c r="D802" s="352"/>
      <c r="E802" s="352"/>
      <c r="F802" s="352"/>
      <c r="G802" s="352"/>
      <c r="H802" s="352"/>
      <c r="I802" s="352"/>
      <c r="J802" s="352"/>
      <c r="K802" s="352"/>
      <c r="L802" s="352"/>
      <c r="M802" s="352"/>
      <c r="N802" s="352"/>
      <c r="O802" s="352"/>
      <c r="P802" s="352"/>
      <c r="Q802" s="352"/>
      <c r="R802" s="352"/>
      <c r="S802" s="352"/>
      <c r="T802" s="352"/>
      <c r="U802" s="352"/>
      <c r="V802" s="352"/>
      <c r="W802" s="352"/>
      <c r="X802" s="352"/>
      <c r="Y802" s="353"/>
      <c r="Z802" s="351"/>
      <c r="AA802" s="352"/>
      <c r="AB802" s="352"/>
      <c r="AC802" s="352"/>
      <c r="AD802" s="353"/>
      <c r="AE802" s="360"/>
      <c r="AF802" s="361"/>
      <c r="AG802" s="361"/>
      <c r="AH802" s="361"/>
      <c r="AI802" s="361"/>
      <c r="AJ802" s="362"/>
      <c r="AK802" s="360"/>
      <c r="AL802" s="361"/>
      <c r="AM802" s="361"/>
      <c r="AN802" s="361"/>
      <c r="AO802" s="361"/>
      <c r="AP802" s="361"/>
      <c r="AQ802" s="361"/>
      <c r="AR802" s="361"/>
      <c r="AS802" s="361"/>
      <c r="AT802" s="361"/>
      <c r="AU802" s="361"/>
      <c r="AV802" s="361"/>
      <c r="AW802" s="361"/>
      <c r="AX802" s="362"/>
      <c r="AY802" s="360"/>
      <c r="AZ802" s="361"/>
      <c r="BA802" s="361"/>
      <c r="BB802" s="362"/>
      <c r="BC802" s="351"/>
      <c r="BD802" s="352"/>
      <c r="BE802" s="352"/>
      <c r="BF802" s="353"/>
      <c r="BG802" s="369"/>
      <c r="BH802" s="370"/>
      <c r="BI802" s="370"/>
      <c r="BJ802" s="371"/>
      <c r="BK802" s="318"/>
      <c r="BL802" s="319"/>
      <c r="BM802" s="319"/>
      <c r="BN802" s="319"/>
      <c r="BO802" s="319"/>
      <c r="BP802" s="320"/>
      <c r="BQ802" s="318"/>
      <c r="BR802" s="319"/>
      <c r="BS802" s="319"/>
      <c r="BT802" s="319"/>
      <c r="BU802" s="319"/>
      <c r="BV802" s="319"/>
      <c r="BW802" s="320"/>
      <c r="BX802" s="318"/>
      <c r="BY802" s="319"/>
      <c r="BZ802" s="319"/>
      <c r="CA802" s="319"/>
      <c r="CB802" s="319"/>
      <c r="CC802" s="320"/>
      <c r="CD802" s="318"/>
      <c r="CE802" s="319"/>
      <c r="CF802" s="319"/>
      <c r="CG802" s="319"/>
      <c r="CH802" s="319"/>
      <c r="CI802" s="320"/>
    </row>
    <row r="803" spans="1:87" ht="18" customHeight="1" thickBot="1" x14ac:dyDescent="0.3">
      <c r="A803" s="75"/>
      <c r="B803" s="354"/>
      <c r="C803" s="355"/>
      <c r="D803" s="355"/>
      <c r="E803" s="355"/>
      <c r="F803" s="355"/>
      <c r="G803" s="355"/>
      <c r="H803" s="355"/>
      <c r="I803" s="355"/>
      <c r="J803" s="355"/>
      <c r="K803" s="355"/>
      <c r="L803" s="355"/>
      <c r="M803" s="355"/>
      <c r="N803" s="355"/>
      <c r="O803" s="355"/>
      <c r="P803" s="355"/>
      <c r="Q803" s="355"/>
      <c r="R803" s="355"/>
      <c r="S803" s="355"/>
      <c r="T803" s="355"/>
      <c r="U803" s="355"/>
      <c r="V803" s="355"/>
      <c r="W803" s="355"/>
      <c r="X803" s="355"/>
      <c r="Y803" s="356"/>
      <c r="Z803" s="354"/>
      <c r="AA803" s="355"/>
      <c r="AB803" s="355"/>
      <c r="AC803" s="355"/>
      <c r="AD803" s="356"/>
      <c r="AE803" s="363"/>
      <c r="AF803" s="364"/>
      <c r="AG803" s="364"/>
      <c r="AH803" s="364"/>
      <c r="AI803" s="364"/>
      <c r="AJ803" s="365"/>
      <c r="AK803" s="360"/>
      <c r="AL803" s="361"/>
      <c r="AM803" s="361"/>
      <c r="AN803" s="361"/>
      <c r="AO803" s="361"/>
      <c r="AP803" s="361"/>
      <c r="AQ803" s="361"/>
      <c r="AR803" s="361"/>
      <c r="AS803" s="361"/>
      <c r="AT803" s="361"/>
      <c r="AU803" s="361"/>
      <c r="AV803" s="361"/>
      <c r="AW803" s="361"/>
      <c r="AX803" s="362"/>
      <c r="AY803" s="360"/>
      <c r="AZ803" s="361"/>
      <c r="BA803" s="361"/>
      <c r="BB803" s="362"/>
      <c r="BC803" s="351"/>
      <c r="BD803" s="352"/>
      <c r="BE803" s="352"/>
      <c r="BF803" s="353"/>
      <c r="BG803" s="369"/>
      <c r="BH803" s="370"/>
      <c r="BI803" s="370"/>
      <c r="BJ803" s="371"/>
      <c r="BK803" s="318"/>
      <c r="BL803" s="319"/>
      <c r="BM803" s="319"/>
      <c r="BN803" s="319"/>
      <c r="BO803" s="319"/>
      <c r="BP803" s="320"/>
      <c r="BQ803" s="321"/>
      <c r="BR803" s="322"/>
      <c r="BS803" s="322"/>
      <c r="BT803" s="322"/>
      <c r="BU803" s="322"/>
      <c r="BV803" s="322"/>
      <c r="BW803" s="323"/>
      <c r="BX803" s="321"/>
      <c r="BY803" s="322"/>
      <c r="BZ803" s="322"/>
      <c r="CA803" s="322"/>
      <c r="CB803" s="322"/>
      <c r="CC803" s="323"/>
      <c r="CD803" s="321"/>
      <c r="CE803" s="322"/>
      <c r="CF803" s="322"/>
      <c r="CG803" s="322"/>
      <c r="CH803" s="322"/>
      <c r="CI803" s="323"/>
    </row>
    <row r="804" spans="1:87" ht="18" customHeight="1" x14ac:dyDescent="0.25">
      <c r="A804" s="75"/>
      <c r="B804" s="324"/>
      <c r="C804" s="325"/>
      <c r="D804" s="325"/>
      <c r="E804" s="325"/>
      <c r="F804" s="325"/>
      <c r="G804" s="325"/>
      <c r="H804" s="325"/>
      <c r="I804" s="325"/>
      <c r="J804" s="325"/>
      <c r="K804" s="325"/>
      <c r="L804" s="325"/>
      <c r="M804" s="325"/>
      <c r="N804" s="325"/>
      <c r="O804" s="325"/>
      <c r="P804" s="325"/>
      <c r="Q804" s="325"/>
      <c r="R804" s="325"/>
      <c r="S804" s="325"/>
      <c r="T804" s="325"/>
      <c r="U804" s="325"/>
      <c r="V804" s="325"/>
      <c r="W804" s="325"/>
      <c r="X804" s="325"/>
      <c r="Y804" s="326"/>
      <c r="Z804" s="333"/>
      <c r="AA804" s="334"/>
      <c r="AB804" s="334"/>
      <c r="AC804" s="334"/>
      <c r="AD804" s="335"/>
      <c r="AE804" s="333"/>
      <c r="AF804" s="334"/>
      <c r="AG804" s="334"/>
      <c r="AH804" s="334"/>
      <c r="AI804" s="334"/>
      <c r="AJ804" s="334"/>
      <c r="AK804" s="342"/>
      <c r="AL804" s="343"/>
      <c r="AM804" s="343"/>
      <c r="AN804" s="343"/>
      <c r="AO804" s="343"/>
      <c r="AP804" s="343"/>
      <c r="AQ804" s="343"/>
      <c r="AR804" s="343"/>
      <c r="AS804" s="343"/>
      <c r="AT804" s="343"/>
      <c r="AU804" s="343"/>
      <c r="AV804" s="343"/>
      <c r="AW804" s="343"/>
      <c r="AX804" s="344"/>
      <c r="AY804" s="409"/>
      <c r="AZ804" s="346"/>
      <c r="BA804" s="346"/>
      <c r="BB804" s="410"/>
      <c r="BC804" s="345">
        <f>+$AE$804*AY804</f>
        <v>0</v>
      </c>
      <c r="BD804" s="346"/>
      <c r="BE804" s="346"/>
      <c r="BF804" s="347"/>
      <c r="BG804" s="285"/>
      <c r="BH804" s="286"/>
      <c r="BI804" s="286"/>
      <c r="BJ804" s="287"/>
      <c r="BK804" s="288">
        <f>+AY804*BG804</f>
        <v>0</v>
      </c>
      <c r="BL804" s="289"/>
      <c r="BM804" s="289"/>
      <c r="BN804" s="289"/>
      <c r="BO804" s="289"/>
      <c r="BP804" s="290"/>
      <c r="BQ804" s="291"/>
      <c r="BR804" s="292"/>
      <c r="BS804" s="292"/>
      <c r="BT804" s="292"/>
      <c r="BU804" s="292"/>
      <c r="BV804" s="292"/>
      <c r="BW804" s="293"/>
      <c r="BX804" s="291">
        <f>+(((BK834+BQ804)*30)/70)</f>
        <v>0</v>
      </c>
      <c r="BY804" s="292"/>
      <c r="BZ804" s="292"/>
      <c r="CA804" s="292"/>
      <c r="CB804" s="292"/>
      <c r="CC804" s="293"/>
      <c r="CD804" s="291">
        <f>+BK834+BQ804+BX804</f>
        <v>0</v>
      </c>
      <c r="CE804" s="292"/>
      <c r="CF804" s="292"/>
      <c r="CG804" s="292"/>
      <c r="CH804" s="292"/>
      <c r="CI804" s="293"/>
    </row>
    <row r="805" spans="1:87" ht="18" customHeight="1" x14ac:dyDescent="0.25">
      <c r="A805" s="75"/>
      <c r="B805" s="327"/>
      <c r="C805" s="328"/>
      <c r="D805" s="328"/>
      <c r="E805" s="328"/>
      <c r="F805" s="328"/>
      <c r="G805" s="328"/>
      <c r="H805" s="328"/>
      <c r="I805" s="328"/>
      <c r="J805" s="328"/>
      <c r="K805" s="328"/>
      <c r="L805" s="328"/>
      <c r="M805" s="328"/>
      <c r="N805" s="328"/>
      <c r="O805" s="328"/>
      <c r="P805" s="328"/>
      <c r="Q805" s="328"/>
      <c r="R805" s="328"/>
      <c r="S805" s="328"/>
      <c r="T805" s="328"/>
      <c r="U805" s="328"/>
      <c r="V805" s="328"/>
      <c r="W805" s="328"/>
      <c r="X805" s="328"/>
      <c r="Y805" s="329"/>
      <c r="Z805" s="336"/>
      <c r="AA805" s="337"/>
      <c r="AB805" s="337"/>
      <c r="AC805" s="337"/>
      <c r="AD805" s="338"/>
      <c r="AE805" s="336"/>
      <c r="AF805" s="337"/>
      <c r="AG805" s="337"/>
      <c r="AH805" s="337"/>
      <c r="AI805" s="337"/>
      <c r="AJ805" s="337"/>
      <c r="AK805" s="300"/>
      <c r="AL805" s="301"/>
      <c r="AM805" s="301"/>
      <c r="AN805" s="301"/>
      <c r="AO805" s="301"/>
      <c r="AP805" s="301"/>
      <c r="AQ805" s="301"/>
      <c r="AR805" s="301"/>
      <c r="AS805" s="301"/>
      <c r="AT805" s="301"/>
      <c r="AU805" s="301"/>
      <c r="AV805" s="301"/>
      <c r="AW805" s="301"/>
      <c r="AX805" s="302"/>
      <c r="AY805" s="407"/>
      <c r="AZ805" s="304"/>
      <c r="BA805" s="304"/>
      <c r="BB805" s="408"/>
      <c r="BC805" s="306">
        <f t="shared" ref="BC805:BC833" si="44">+$AE$804*AY805</f>
        <v>0</v>
      </c>
      <c r="BD805" s="307"/>
      <c r="BE805" s="307"/>
      <c r="BF805" s="308"/>
      <c r="BG805" s="309"/>
      <c r="BH805" s="310"/>
      <c r="BI805" s="310"/>
      <c r="BJ805" s="311"/>
      <c r="BK805" s="312">
        <f t="shared" ref="BK805:BK833" si="45">+AY805*BG805</f>
        <v>0</v>
      </c>
      <c r="BL805" s="313"/>
      <c r="BM805" s="313"/>
      <c r="BN805" s="313"/>
      <c r="BO805" s="313"/>
      <c r="BP805" s="314"/>
      <c r="BQ805" s="294"/>
      <c r="BR805" s="295"/>
      <c r="BS805" s="295"/>
      <c r="BT805" s="295"/>
      <c r="BU805" s="295"/>
      <c r="BV805" s="295"/>
      <c r="BW805" s="296"/>
      <c r="BX805" s="294"/>
      <c r="BY805" s="295"/>
      <c r="BZ805" s="295"/>
      <c r="CA805" s="295"/>
      <c r="CB805" s="295"/>
      <c r="CC805" s="296"/>
      <c r="CD805" s="294"/>
      <c r="CE805" s="295"/>
      <c r="CF805" s="295"/>
      <c r="CG805" s="295"/>
      <c r="CH805" s="295"/>
      <c r="CI805" s="296"/>
    </row>
    <row r="806" spans="1:87" ht="18" customHeight="1" x14ac:dyDescent="0.25">
      <c r="A806" s="75"/>
      <c r="B806" s="327"/>
      <c r="C806" s="328"/>
      <c r="D806" s="328"/>
      <c r="E806" s="328"/>
      <c r="F806" s="328"/>
      <c r="G806" s="328"/>
      <c r="H806" s="328"/>
      <c r="I806" s="328"/>
      <c r="J806" s="328"/>
      <c r="K806" s="328"/>
      <c r="L806" s="328"/>
      <c r="M806" s="328"/>
      <c r="N806" s="328"/>
      <c r="O806" s="328"/>
      <c r="P806" s="328"/>
      <c r="Q806" s="328"/>
      <c r="R806" s="328"/>
      <c r="S806" s="328"/>
      <c r="T806" s="328"/>
      <c r="U806" s="328"/>
      <c r="V806" s="328"/>
      <c r="W806" s="328"/>
      <c r="X806" s="328"/>
      <c r="Y806" s="329"/>
      <c r="Z806" s="336"/>
      <c r="AA806" s="337"/>
      <c r="AB806" s="337"/>
      <c r="AC806" s="337"/>
      <c r="AD806" s="338"/>
      <c r="AE806" s="336"/>
      <c r="AF806" s="337"/>
      <c r="AG806" s="337"/>
      <c r="AH806" s="337"/>
      <c r="AI806" s="337"/>
      <c r="AJ806" s="337"/>
      <c r="AK806" s="300"/>
      <c r="AL806" s="301"/>
      <c r="AM806" s="301"/>
      <c r="AN806" s="301"/>
      <c r="AO806" s="301"/>
      <c r="AP806" s="301"/>
      <c r="AQ806" s="301"/>
      <c r="AR806" s="301"/>
      <c r="AS806" s="301"/>
      <c r="AT806" s="301"/>
      <c r="AU806" s="301"/>
      <c r="AV806" s="301"/>
      <c r="AW806" s="301"/>
      <c r="AX806" s="302"/>
      <c r="AY806" s="407"/>
      <c r="AZ806" s="304"/>
      <c r="BA806" s="304"/>
      <c r="BB806" s="408"/>
      <c r="BC806" s="306">
        <f t="shared" si="44"/>
        <v>0</v>
      </c>
      <c r="BD806" s="307"/>
      <c r="BE806" s="307"/>
      <c r="BF806" s="308"/>
      <c r="BG806" s="309"/>
      <c r="BH806" s="310"/>
      <c r="BI806" s="310"/>
      <c r="BJ806" s="311"/>
      <c r="BK806" s="312">
        <f t="shared" si="45"/>
        <v>0</v>
      </c>
      <c r="BL806" s="313"/>
      <c r="BM806" s="313"/>
      <c r="BN806" s="313"/>
      <c r="BO806" s="313"/>
      <c r="BP806" s="314"/>
      <c r="BQ806" s="294"/>
      <c r="BR806" s="295"/>
      <c r="BS806" s="295"/>
      <c r="BT806" s="295"/>
      <c r="BU806" s="295"/>
      <c r="BV806" s="295"/>
      <c r="BW806" s="296"/>
      <c r="BX806" s="294"/>
      <c r="BY806" s="295"/>
      <c r="BZ806" s="295"/>
      <c r="CA806" s="295"/>
      <c r="CB806" s="295"/>
      <c r="CC806" s="296"/>
      <c r="CD806" s="294"/>
      <c r="CE806" s="295"/>
      <c r="CF806" s="295"/>
      <c r="CG806" s="295"/>
      <c r="CH806" s="295"/>
      <c r="CI806" s="296"/>
    </row>
    <row r="807" spans="1:87" ht="18" customHeight="1" x14ac:dyDescent="0.25">
      <c r="A807" s="75"/>
      <c r="B807" s="327"/>
      <c r="C807" s="328"/>
      <c r="D807" s="328"/>
      <c r="E807" s="328"/>
      <c r="F807" s="328"/>
      <c r="G807" s="328"/>
      <c r="H807" s="328"/>
      <c r="I807" s="328"/>
      <c r="J807" s="328"/>
      <c r="K807" s="328"/>
      <c r="L807" s="328"/>
      <c r="M807" s="328"/>
      <c r="N807" s="328"/>
      <c r="O807" s="328"/>
      <c r="P807" s="328"/>
      <c r="Q807" s="328"/>
      <c r="R807" s="328"/>
      <c r="S807" s="328"/>
      <c r="T807" s="328"/>
      <c r="U807" s="328"/>
      <c r="V807" s="328"/>
      <c r="W807" s="328"/>
      <c r="X807" s="328"/>
      <c r="Y807" s="329"/>
      <c r="Z807" s="336"/>
      <c r="AA807" s="337"/>
      <c r="AB807" s="337"/>
      <c r="AC807" s="337"/>
      <c r="AD807" s="338"/>
      <c r="AE807" s="336"/>
      <c r="AF807" s="337"/>
      <c r="AG807" s="337"/>
      <c r="AH807" s="337"/>
      <c r="AI807" s="337"/>
      <c r="AJ807" s="337"/>
      <c r="AK807" s="300"/>
      <c r="AL807" s="301"/>
      <c r="AM807" s="301"/>
      <c r="AN807" s="301"/>
      <c r="AO807" s="301"/>
      <c r="AP807" s="301"/>
      <c r="AQ807" s="301"/>
      <c r="AR807" s="301"/>
      <c r="AS807" s="301"/>
      <c r="AT807" s="301"/>
      <c r="AU807" s="301"/>
      <c r="AV807" s="301"/>
      <c r="AW807" s="301"/>
      <c r="AX807" s="302"/>
      <c r="AY807" s="407"/>
      <c r="AZ807" s="304"/>
      <c r="BA807" s="304"/>
      <c r="BB807" s="408"/>
      <c r="BC807" s="306">
        <f t="shared" si="44"/>
        <v>0</v>
      </c>
      <c r="BD807" s="307"/>
      <c r="BE807" s="307"/>
      <c r="BF807" s="308"/>
      <c r="BG807" s="309"/>
      <c r="BH807" s="310"/>
      <c r="BI807" s="310"/>
      <c r="BJ807" s="311"/>
      <c r="BK807" s="312">
        <f t="shared" si="45"/>
        <v>0</v>
      </c>
      <c r="BL807" s="313"/>
      <c r="BM807" s="313"/>
      <c r="BN807" s="313"/>
      <c r="BO807" s="313"/>
      <c r="BP807" s="314"/>
      <c r="BQ807" s="294"/>
      <c r="BR807" s="295"/>
      <c r="BS807" s="295"/>
      <c r="BT807" s="295"/>
      <c r="BU807" s="295"/>
      <c r="BV807" s="295"/>
      <c r="BW807" s="296"/>
      <c r="BX807" s="294"/>
      <c r="BY807" s="295"/>
      <c r="BZ807" s="295"/>
      <c r="CA807" s="295"/>
      <c r="CB807" s="295"/>
      <c r="CC807" s="296"/>
      <c r="CD807" s="294"/>
      <c r="CE807" s="295"/>
      <c r="CF807" s="295"/>
      <c r="CG807" s="295"/>
      <c r="CH807" s="295"/>
      <c r="CI807" s="296"/>
    </row>
    <row r="808" spans="1:87" ht="18" customHeight="1" x14ac:dyDescent="0.25">
      <c r="A808" s="75"/>
      <c r="B808" s="327"/>
      <c r="C808" s="328"/>
      <c r="D808" s="328"/>
      <c r="E808" s="328"/>
      <c r="F808" s="328"/>
      <c r="G808" s="328"/>
      <c r="H808" s="328"/>
      <c r="I808" s="328"/>
      <c r="J808" s="328"/>
      <c r="K808" s="328"/>
      <c r="L808" s="328"/>
      <c r="M808" s="328"/>
      <c r="N808" s="328"/>
      <c r="O808" s="328"/>
      <c r="P808" s="328"/>
      <c r="Q808" s="328"/>
      <c r="R808" s="328"/>
      <c r="S808" s="328"/>
      <c r="T808" s="328"/>
      <c r="U808" s="328"/>
      <c r="V808" s="328"/>
      <c r="W808" s="328"/>
      <c r="X808" s="328"/>
      <c r="Y808" s="329"/>
      <c r="Z808" s="336"/>
      <c r="AA808" s="337"/>
      <c r="AB808" s="337"/>
      <c r="AC808" s="337"/>
      <c r="AD808" s="338"/>
      <c r="AE808" s="336"/>
      <c r="AF808" s="337"/>
      <c r="AG808" s="337"/>
      <c r="AH808" s="337"/>
      <c r="AI808" s="337"/>
      <c r="AJ808" s="337"/>
      <c r="AK808" s="300"/>
      <c r="AL808" s="301"/>
      <c r="AM808" s="301"/>
      <c r="AN808" s="301"/>
      <c r="AO808" s="301"/>
      <c r="AP808" s="301"/>
      <c r="AQ808" s="301"/>
      <c r="AR808" s="301"/>
      <c r="AS808" s="301"/>
      <c r="AT808" s="301"/>
      <c r="AU808" s="301"/>
      <c r="AV808" s="301"/>
      <c r="AW808" s="301"/>
      <c r="AX808" s="302"/>
      <c r="AY808" s="407"/>
      <c r="AZ808" s="304"/>
      <c r="BA808" s="304"/>
      <c r="BB808" s="408"/>
      <c r="BC808" s="306">
        <f t="shared" si="44"/>
        <v>0</v>
      </c>
      <c r="BD808" s="307"/>
      <c r="BE808" s="307"/>
      <c r="BF808" s="308"/>
      <c r="BG808" s="309"/>
      <c r="BH808" s="310"/>
      <c r="BI808" s="310"/>
      <c r="BJ808" s="311"/>
      <c r="BK808" s="312">
        <f t="shared" si="45"/>
        <v>0</v>
      </c>
      <c r="BL808" s="313"/>
      <c r="BM808" s="313"/>
      <c r="BN808" s="313"/>
      <c r="BO808" s="313"/>
      <c r="BP808" s="314"/>
      <c r="BQ808" s="294"/>
      <c r="BR808" s="295"/>
      <c r="BS808" s="295"/>
      <c r="BT808" s="295"/>
      <c r="BU808" s="295"/>
      <c r="BV808" s="295"/>
      <c r="BW808" s="296"/>
      <c r="BX808" s="294"/>
      <c r="BY808" s="295"/>
      <c r="BZ808" s="295"/>
      <c r="CA808" s="295"/>
      <c r="CB808" s="295"/>
      <c r="CC808" s="296"/>
      <c r="CD808" s="294"/>
      <c r="CE808" s="295"/>
      <c r="CF808" s="295"/>
      <c r="CG808" s="295"/>
      <c r="CH808" s="295"/>
      <c r="CI808" s="296"/>
    </row>
    <row r="809" spans="1:87" ht="18" customHeight="1" x14ac:dyDescent="0.25">
      <c r="A809" s="75"/>
      <c r="B809" s="327"/>
      <c r="C809" s="328"/>
      <c r="D809" s="328"/>
      <c r="E809" s="328"/>
      <c r="F809" s="328"/>
      <c r="G809" s="328"/>
      <c r="H809" s="328"/>
      <c r="I809" s="328"/>
      <c r="J809" s="328"/>
      <c r="K809" s="328"/>
      <c r="L809" s="328"/>
      <c r="M809" s="328"/>
      <c r="N809" s="328"/>
      <c r="O809" s="328"/>
      <c r="P809" s="328"/>
      <c r="Q809" s="328"/>
      <c r="R809" s="328"/>
      <c r="S809" s="328"/>
      <c r="T809" s="328"/>
      <c r="U809" s="328"/>
      <c r="V809" s="328"/>
      <c r="W809" s="328"/>
      <c r="X809" s="328"/>
      <c r="Y809" s="329"/>
      <c r="Z809" s="336"/>
      <c r="AA809" s="337"/>
      <c r="AB809" s="337"/>
      <c r="AC809" s="337"/>
      <c r="AD809" s="338"/>
      <c r="AE809" s="336"/>
      <c r="AF809" s="337"/>
      <c r="AG809" s="337"/>
      <c r="AH809" s="337"/>
      <c r="AI809" s="337"/>
      <c r="AJ809" s="337"/>
      <c r="AK809" s="300"/>
      <c r="AL809" s="301"/>
      <c r="AM809" s="301"/>
      <c r="AN809" s="301"/>
      <c r="AO809" s="301"/>
      <c r="AP809" s="301"/>
      <c r="AQ809" s="301"/>
      <c r="AR809" s="301"/>
      <c r="AS809" s="301"/>
      <c r="AT809" s="301"/>
      <c r="AU809" s="301"/>
      <c r="AV809" s="301"/>
      <c r="AW809" s="301"/>
      <c r="AX809" s="302"/>
      <c r="AY809" s="407"/>
      <c r="AZ809" s="304"/>
      <c r="BA809" s="304"/>
      <c r="BB809" s="408"/>
      <c r="BC809" s="306">
        <f t="shared" si="44"/>
        <v>0</v>
      </c>
      <c r="BD809" s="307"/>
      <c r="BE809" s="307"/>
      <c r="BF809" s="308"/>
      <c r="BG809" s="309"/>
      <c r="BH809" s="310"/>
      <c r="BI809" s="310"/>
      <c r="BJ809" s="311"/>
      <c r="BK809" s="312">
        <f t="shared" si="45"/>
        <v>0</v>
      </c>
      <c r="BL809" s="313"/>
      <c r="BM809" s="313"/>
      <c r="BN809" s="313"/>
      <c r="BO809" s="313"/>
      <c r="BP809" s="314"/>
      <c r="BQ809" s="294"/>
      <c r="BR809" s="295"/>
      <c r="BS809" s="295"/>
      <c r="BT809" s="295"/>
      <c r="BU809" s="295"/>
      <c r="BV809" s="295"/>
      <c r="BW809" s="296"/>
      <c r="BX809" s="294"/>
      <c r="BY809" s="295"/>
      <c r="BZ809" s="295"/>
      <c r="CA809" s="295"/>
      <c r="CB809" s="295"/>
      <c r="CC809" s="296"/>
      <c r="CD809" s="294"/>
      <c r="CE809" s="295"/>
      <c r="CF809" s="295"/>
      <c r="CG809" s="295"/>
      <c r="CH809" s="295"/>
      <c r="CI809" s="296"/>
    </row>
    <row r="810" spans="1:87" ht="18" customHeight="1" x14ac:dyDescent="0.25">
      <c r="A810" s="75"/>
      <c r="B810" s="327"/>
      <c r="C810" s="328"/>
      <c r="D810" s="328"/>
      <c r="E810" s="328"/>
      <c r="F810" s="328"/>
      <c r="G810" s="328"/>
      <c r="H810" s="328"/>
      <c r="I810" s="328"/>
      <c r="J810" s="328"/>
      <c r="K810" s="328"/>
      <c r="L810" s="328"/>
      <c r="M810" s="328"/>
      <c r="N810" s="328"/>
      <c r="O810" s="328"/>
      <c r="P810" s="328"/>
      <c r="Q810" s="328"/>
      <c r="R810" s="328"/>
      <c r="S810" s="328"/>
      <c r="T810" s="328"/>
      <c r="U810" s="328"/>
      <c r="V810" s="328"/>
      <c r="W810" s="328"/>
      <c r="X810" s="328"/>
      <c r="Y810" s="329"/>
      <c r="Z810" s="336"/>
      <c r="AA810" s="337"/>
      <c r="AB810" s="337"/>
      <c r="AC810" s="337"/>
      <c r="AD810" s="338"/>
      <c r="AE810" s="336"/>
      <c r="AF810" s="337"/>
      <c r="AG810" s="337"/>
      <c r="AH810" s="337"/>
      <c r="AI810" s="337"/>
      <c r="AJ810" s="337"/>
      <c r="AK810" s="300"/>
      <c r="AL810" s="301"/>
      <c r="AM810" s="301"/>
      <c r="AN810" s="301"/>
      <c r="AO810" s="301"/>
      <c r="AP810" s="301"/>
      <c r="AQ810" s="301"/>
      <c r="AR810" s="301"/>
      <c r="AS810" s="301"/>
      <c r="AT810" s="301"/>
      <c r="AU810" s="301"/>
      <c r="AV810" s="301"/>
      <c r="AW810" s="301"/>
      <c r="AX810" s="302"/>
      <c r="AY810" s="407"/>
      <c r="AZ810" s="304"/>
      <c r="BA810" s="304"/>
      <c r="BB810" s="408"/>
      <c r="BC810" s="306">
        <f t="shared" si="44"/>
        <v>0</v>
      </c>
      <c r="BD810" s="307"/>
      <c r="BE810" s="307"/>
      <c r="BF810" s="308"/>
      <c r="BG810" s="309"/>
      <c r="BH810" s="310"/>
      <c r="BI810" s="310"/>
      <c r="BJ810" s="311"/>
      <c r="BK810" s="312">
        <f t="shared" si="45"/>
        <v>0</v>
      </c>
      <c r="BL810" s="313"/>
      <c r="BM810" s="313"/>
      <c r="BN810" s="313"/>
      <c r="BO810" s="313"/>
      <c r="BP810" s="314"/>
      <c r="BQ810" s="294"/>
      <c r="BR810" s="295"/>
      <c r="BS810" s="295"/>
      <c r="BT810" s="295"/>
      <c r="BU810" s="295"/>
      <c r="BV810" s="295"/>
      <c r="BW810" s="296"/>
      <c r="BX810" s="294"/>
      <c r="BY810" s="295"/>
      <c r="BZ810" s="295"/>
      <c r="CA810" s="295"/>
      <c r="CB810" s="295"/>
      <c r="CC810" s="296"/>
      <c r="CD810" s="294"/>
      <c r="CE810" s="295"/>
      <c r="CF810" s="295"/>
      <c r="CG810" s="295"/>
      <c r="CH810" s="295"/>
      <c r="CI810" s="296"/>
    </row>
    <row r="811" spans="1:87" ht="18" customHeight="1" x14ac:dyDescent="0.25">
      <c r="A811" s="75"/>
      <c r="B811" s="327"/>
      <c r="C811" s="328"/>
      <c r="D811" s="328"/>
      <c r="E811" s="328"/>
      <c r="F811" s="328"/>
      <c r="G811" s="328"/>
      <c r="H811" s="328"/>
      <c r="I811" s="328"/>
      <c r="J811" s="328"/>
      <c r="K811" s="328"/>
      <c r="L811" s="328"/>
      <c r="M811" s="328"/>
      <c r="N811" s="328"/>
      <c r="O811" s="328"/>
      <c r="P811" s="328"/>
      <c r="Q811" s="328"/>
      <c r="R811" s="328"/>
      <c r="S811" s="328"/>
      <c r="T811" s="328"/>
      <c r="U811" s="328"/>
      <c r="V811" s="328"/>
      <c r="W811" s="328"/>
      <c r="X811" s="328"/>
      <c r="Y811" s="329"/>
      <c r="Z811" s="336"/>
      <c r="AA811" s="337"/>
      <c r="AB811" s="337"/>
      <c r="AC811" s="337"/>
      <c r="AD811" s="338"/>
      <c r="AE811" s="336"/>
      <c r="AF811" s="337"/>
      <c r="AG811" s="337"/>
      <c r="AH811" s="337"/>
      <c r="AI811" s="337"/>
      <c r="AJ811" s="337"/>
      <c r="AK811" s="300"/>
      <c r="AL811" s="301"/>
      <c r="AM811" s="301"/>
      <c r="AN811" s="301"/>
      <c r="AO811" s="301"/>
      <c r="AP811" s="301"/>
      <c r="AQ811" s="301"/>
      <c r="AR811" s="301"/>
      <c r="AS811" s="301"/>
      <c r="AT811" s="301"/>
      <c r="AU811" s="301"/>
      <c r="AV811" s="301"/>
      <c r="AW811" s="301"/>
      <c r="AX811" s="302"/>
      <c r="AY811" s="407"/>
      <c r="AZ811" s="304"/>
      <c r="BA811" s="304"/>
      <c r="BB811" s="408"/>
      <c r="BC811" s="306">
        <f t="shared" si="44"/>
        <v>0</v>
      </c>
      <c r="BD811" s="307"/>
      <c r="BE811" s="307"/>
      <c r="BF811" s="308"/>
      <c r="BG811" s="309"/>
      <c r="BH811" s="310"/>
      <c r="BI811" s="310"/>
      <c r="BJ811" s="311"/>
      <c r="BK811" s="312">
        <f t="shared" si="45"/>
        <v>0</v>
      </c>
      <c r="BL811" s="313"/>
      <c r="BM811" s="313"/>
      <c r="BN811" s="313"/>
      <c r="BO811" s="313"/>
      <c r="BP811" s="314"/>
      <c r="BQ811" s="294"/>
      <c r="BR811" s="295"/>
      <c r="BS811" s="295"/>
      <c r="BT811" s="295"/>
      <c r="BU811" s="295"/>
      <c r="BV811" s="295"/>
      <c r="BW811" s="296"/>
      <c r="BX811" s="294"/>
      <c r="BY811" s="295"/>
      <c r="BZ811" s="295"/>
      <c r="CA811" s="295"/>
      <c r="CB811" s="295"/>
      <c r="CC811" s="296"/>
      <c r="CD811" s="294"/>
      <c r="CE811" s="295"/>
      <c r="CF811" s="295"/>
      <c r="CG811" s="295"/>
      <c r="CH811" s="295"/>
      <c r="CI811" s="296"/>
    </row>
    <row r="812" spans="1:87" ht="18" customHeight="1" x14ac:dyDescent="0.25">
      <c r="A812" s="75"/>
      <c r="B812" s="327"/>
      <c r="C812" s="328"/>
      <c r="D812" s="328"/>
      <c r="E812" s="328"/>
      <c r="F812" s="328"/>
      <c r="G812" s="328"/>
      <c r="H812" s="328"/>
      <c r="I812" s="328"/>
      <c r="J812" s="328"/>
      <c r="K812" s="328"/>
      <c r="L812" s="328"/>
      <c r="M812" s="328"/>
      <c r="N812" s="328"/>
      <c r="O812" s="328"/>
      <c r="P812" s="328"/>
      <c r="Q812" s="328"/>
      <c r="R812" s="328"/>
      <c r="S812" s="328"/>
      <c r="T812" s="328"/>
      <c r="U812" s="328"/>
      <c r="V812" s="328"/>
      <c r="W812" s="328"/>
      <c r="X812" s="328"/>
      <c r="Y812" s="329"/>
      <c r="Z812" s="336"/>
      <c r="AA812" s="337"/>
      <c r="AB812" s="337"/>
      <c r="AC812" s="337"/>
      <c r="AD812" s="338"/>
      <c r="AE812" s="336"/>
      <c r="AF812" s="337"/>
      <c r="AG812" s="337"/>
      <c r="AH812" s="337"/>
      <c r="AI812" s="337"/>
      <c r="AJ812" s="337"/>
      <c r="AK812" s="300"/>
      <c r="AL812" s="301"/>
      <c r="AM812" s="301"/>
      <c r="AN812" s="301"/>
      <c r="AO812" s="301"/>
      <c r="AP812" s="301"/>
      <c r="AQ812" s="301"/>
      <c r="AR812" s="301"/>
      <c r="AS812" s="301"/>
      <c r="AT812" s="301"/>
      <c r="AU812" s="301"/>
      <c r="AV812" s="301"/>
      <c r="AW812" s="301"/>
      <c r="AX812" s="302"/>
      <c r="AY812" s="407"/>
      <c r="AZ812" s="304"/>
      <c r="BA812" s="304"/>
      <c r="BB812" s="408"/>
      <c r="BC812" s="306">
        <f t="shared" si="44"/>
        <v>0</v>
      </c>
      <c r="BD812" s="307"/>
      <c r="BE812" s="307"/>
      <c r="BF812" s="308"/>
      <c r="BG812" s="309"/>
      <c r="BH812" s="310"/>
      <c r="BI812" s="310"/>
      <c r="BJ812" s="311"/>
      <c r="BK812" s="312">
        <f t="shared" si="45"/>
        <v>0</v>
      </c>
      <c r="BL812" s="313"/>
      <c r="BM812" s="313"/>
      <c r="BN812" s="313"/>
      <c r="BO812" s="313"/>
      <c r="BP812" s="314"/>
      <c r="BQ812" s="294"/>
      <c r="BR812" s="295"/>
      <c r="BS812" s="295"/>
      <c r="BT812" s="295"/>
      <c r="BU812" s="295"/>
      <c r="BV812" s="295"/>
      <c r="BW812" s="296"/>
      <c r="BX812" s="294"/>
      <c r="BY812" s="295"/>
      <c r="BZ812" s="295"/>
      <c r="CA812" s="295"/>
      <c r="CB812" s="295"/>
      <c r="CC812" s="296"/>
      <c r="CD812" s="294"/>
      <c r="CE812" s="295"/>
      <c r="CF812" s="295"/>
      <c r="CG812" s="295"/>
      <c r="CH812" s="295"/>
      <c r="CI812" s="296"/>
    </row>
    <row r="813" spans="1:87" ht="18" customHeight="1" x14ac:dyDescent="0.25">
      <c r="A813" s="75"/>
      <c r="B813" s="327"/>
      <c r="C813" s="328"/>
      <c r="D813" s="328"/>
      <c r="E813" s="328"/>
      <c r="F813" s="328"/>
      <c r="G813" s="328"/>
      <c r="H813" s="328"/>
      <c r="I813" s="328"/>
      <c r="J813" s="328"/>
      <c r="K813" s="328"/>
      <c r="L813" s="328"/>
      <c r="M813" s="328"/>
      <c r="N813" s="328"/>
      <c r="O813" s="328"/>
      <c r="P813" s="328"/>
      <c r="Q813" s="328"/>
      <c r="R813" s="328"/>
      <c r="S813" s="328"/>
      <c r="T813" s="328"/>
      <c r="U813" s="328"/>
      <c r="V813" s="328"/>
      <c r="W813" s="328"/>
      <c r="X813" s="328"/>
      <c r="Y813" s="329"/>
      <c r="Z813" s="336"/>
      <c r="AA813" s="337"/>
      <c r="AB813" s="337"/>
      <c r="AC813" s="337"/>
      <c r="AD813" s="338"/>
      <c r="AE813" s="336"/>
      <c r="AF813" s="337"/>
      <c r="AG813" s="337"/>
      <c r="AH813" s="337"/>
      <c r="AI813" s="337"/>
      <c r="AJ813" s="337"/>
      <c r="AK813" s="300"/>
      <c r="AL813" s="301"/>
      <c r="AM813" s="301"/>
      <c r="AN813" s="301"/>
      <c r="AO813" s="301"/>
      <c r="AP813" s="301"/>
      <c r="AQ813" s="301"/>
      <c r="AR813" s="301"/>
      <c r="AS813" s="301"/>
      <c r="AT813" s="301"/>
      <c r="AU813" s="301"/>
      <c r="AV813" s="301"/>
      <c r="AW813" s="301"/>
      <c r="AX813" s="302"/>
      <c r="AY813" s="407"/>
      <c r="AZ813" s="304"/>
      <c r="BA813" s="304"/>
      <c r="BB813" s="408"/>
      <c r="BC813" s="306">
        <f t="shared" si="44"/>
        <v>0</v>
      </c>
      <c r="BD813" s="307"/>
      <c r="BE813" s="307"/>
      <c r="BF813" s="308"/>
      <c r="BG813" s="309"/>
      <c r="BH813" s="310"/>
      <c r="BI813" s="310"/>
      <c r="BJ813" s="311"/>
      <c r="BK813" s="312">
        <f t="shared" si="45"/>
        <v>0</v>
      </c>
      <c r="BL813" s="313"/>
      <c r="BM813" s="313"/>
      <c r="BN813" s="313"/>
      <c r="BO813" s="313"/>
      <c r="BP813" s="314"/>
      <c r="BQ813" s="294"/>
      <c r="BR813" s="295"/>
      <c r="BS813" s="295"/>
      <c r="BT813" s="295"/>
      <c r="BU813" s="295"/>
      <c r="BV813" s="295"/>
      <c r="BW813" s="296"/>
      <c r="BX813" s="294"/>
      <c r="BY813" s="295"/>
      <c r="BZ813" s="295"/>
      <c r="CA813" s="295"/>
      <c r="CB813" s="295"/>
      <c r="CC813" s="296"/>
      <c r="CD813" s="294"/>
      <c r="CE813" s="295"/>
      <c r="CF813" s="295"/>
      <c r="CG813" s="295"/>
      <c r="CH813" s="295"/>
      <c r="CI813" s="296"/>
    </row>
    <row r="814" spans="1:87" ht="18" customHeight="1" x14ac:dyDescent="0.25">
      <c r="A814" s="75"/>
      <c r="B814" s="327"/>
      <c r="C814" s="328"/>
      <c r="D814" s="328"/>
      <c r="E814" s="328"/>
      <c r="F814" s="328"/>
      <c r="G814" s="328"/>
      <c r="H814" s="328"/>
      <c r="I814" s="328"/>
      <c r="J814" s="328"/>
      <c r="K814" s="328"/>
      <c r="L814" s="328"/>
      <c r="M814" s="328"/>
      <c r="N814" s="328"/>
      <c r="O814" s="328"/>
      <c r="P814" s="328"/>
      <c r="Q814" s="328"/>
      <c r="R814" s="328"/>
      <c r="S814" s="328"/>
      <c r="T814" s="328"/>
      <c r="U814" s="328"/>
      <c r="V814" s="328"/>
      <c r="W814" s="328"/>
      <c r="X814" s="328"/>
      <c r="Y814" s="329"/>
      <c r="Z814" s="336"/>
      <c r="AA814" s="337"/>
      <c r="AB814" s="337"/>
      <c r="AC814" s="337"/>
      <c r="AD814" s="338"/>
      <c r="AE814" s="336"/>
      <c r="AF814" s="337"/>
      <c r="AG814" s="337"/>
      <c r="AH814" s="337"/>
      <c r="AI814" s="337"/>
      <c r="AJ814" s="337"/>
      <c r="AK814" s="300"/>
      <c r="AL814" s="301"/>
      <c r="AM814" s="301"/>
      <c r="AN814" s="301"/>
      <c r="AO814" s="301"/>
      <c r="AP814" s="301"/>
      <c r="AQ814" s="301"/>
      <c r="AR814" s="301"/>
      <c r="AS814" s="301"/>
      <c r="AT814" s="301"/>
      <c r="AU814" s="301"/>
      <c r="AV814" s="301"/>
      <c r="AW814" s="301"/>
      <c r="AX814" s="302"/>
      <c r="AY814" s="407"/>
      <c r="AZ814" s="304"/>
      <c r="BA814" s="304"/>
      <c r="BB814" s="408"/>
      <c r="BC814" s="306">
        <f t="shared" si="44"/>
        <v>0</v>
      </c>
      <c r="BD814" s="307"/>
      <c r="BE814" s="307"/>
      <c r="BF814" s="308"/>
      <c r="BG814" s="309"/>
      <c r="BH814" s="310"/>
      <c r="BI814" s="310"/>
      <c r="BJ814" s="311"/>
      <c r="BK814" s="312">
        <f t="shared" si="45"/>
        <v>0</v>
      </c>
      <c r="BL814" s="313"/>
      <c r="BM814" s="313"/>
      <c r="BN814" s="313"/>
      <c r="BO814" s="313"/>
      <c r="BP814" s="314"/>
      <c r="BQ814" s="294"/>
      <c r="BR814" s="295"/>
      <c r="BS814" s="295"/>
      <c r="BT814" s="295"/>
      <c r="BU814" s="295"/>
      <c r="BV814" s="295"/>
      <c r="BW814" s="296"/>
      <c r="BX814" s="294"/>
      <c r="BY814" s="295"/>
      <c r="BZ814" s="295"/>
      <c r="CA814" s="295"/>
      <c r="CB814" s="295"/>
      <c r="CC814" s="296"/>
      <c r="CD814" s="294"/>
      <c r="CE814" s="295"/>
      <c r="CF814" s="295"/>
      <c r="CG814" s="295"/>
      <c r="CH814" s="295"/>
      <c r="CI814" s="296"/>
    </row>
    <row r="815" spans="1:87" ht="18" customHeight="1" x14ac:dyDescent="0.25">
      <c r="A815" s="75"/>
      <c r="B815" s="327"/>
      <c r="C815" s="328"/>
      <c r="D815" s="328"/>
      <c r="E815" s="328"/>
      <c r="F815" s="328"/>
      <c r="G815" s="328"/>
      <c r="H815" s="328"/>
      <c r="I815" s="328"/>
      <c r="J815" s="328"/>
      <c r="K815" s="328"/>
      <c r="L815" s="328"/>
      <c r="M815" s="328"/>
      <c r="N815" s="328"/>
      <c r="O815" s="328"/>
      <c r="P815" s="328"/>
      <c r="Q815" s="328"/>
      <c r="R815" s="328"/>
      <c r="S815" s="328"/>
      <c r="T815" s="328"/>
      <c r="U815" s="328"/>
      <c r="V815" s="328"/>
      <c r="W815" s="328"/>
      <c r="X815" s="328"/>
      <c r="Y815" s="329"/>
      <c r="Z815" s="336"/>
      <c r="AA815" s="337"/>
      <c r="AB815" s="337"/>
      <c r="AC815" s="337"/>
      <c r="AD815" s="338"/>
      <c r="AE815" s="336"/>
      <c r="AF815" s="337"/>
      <c r="AG815" s="337"/>
      <c r="AH815" s="337"/>
      <c r="AI815" s="337"/>
      <c r="AJ815" s="337"/>
      <c r="AK815" s="300"/>
      <c r="AL815" s="301"/>
      <c r="AM815" s="301"/>
      <c r="AN815" s="301"/>
      <c r="AO815" s="301"/>
      <c r="AP815" s="301"/>
      <c r="AQ815" s="301"/>
      <c r="AR815" s="301"/>
      <c r="AS815" s="301"/>
      <c r="AT815" s="301"/>
      <c r="AU815" s="301"/>
      <c r="AV815" s="301"/>
      <c r="AW815" s="301"/>
      <c r="AX815" s="302"/>
      <c r="AY815" s="407"/>
      <c r="AZ815" s="304"/>
      <c r="BA815" s="304"/>
      <c r="BB815" s="408"/>
      <c r="BC815" s="306">
        <f t="shared" si="44"/>
        <v>0</v>
      </c>
      <c r="BD815" s="307"/>
      <c r="BE815" s="307"/>
      <c r="BF815" s="308"/>
      <c r="BG815" s="309"/>
      <c r="BH815" s="310"/>
      <c r="BI815" s="310"/>
      <c r="BJ815" s="311"/>
      <c r="BK815" s="312">
        <f t="shared" si="45"/>
        <v>0</v>
      </c>
      <c r="BL815" s="313"/>
      <c r="BM815" s="313"/>
      <c r="BN815" s="313"/>
      <c r="BO815" s="313"/>
      <c r="BP815" s="314"/>
      <c r="BQ815" s="294"/>
      <c r="BR815" s="295"/>
      <c r="BS815" s="295"/>
      <c r="BT815" s="295"/>
      <c r="BU815" s="295"/>
      <c r="BV815" s="295"/>
      <c r="BW815" s="296"/>
      <c r="BX815" s="294"/>
      <c r="BY815" s="295"/>
      <c r="BZ815" s="295"/>
      <c r="CA815" s="295"/>
      <c r="CB815" s="295"/>
      <c r="CC815" s="296"/>
      <c r="CD815" s="294"/>
      <c r="CE815" s="295"/>
      <c r="CF815" s="295"/>
      <c r="CG815" s="295"/>
      <c r="CH815" s="295"/>
      <c r="CI815" s="296"/>
    </row>
    <row r="816" spans="1:87" ht="18" customHeight="1" x14ac:dyDescent="0.25">
      <c r="A816" s="75"/>
      <c r="B816" s="327"/>
      <c r="C816" s="328"/>
      <c r="D816" s="328"/>
      <c r="E816" s="328"/>
      <c r="F816" s="328"/>
      <c r="G816" s="328"/>
      <c r="H816" s="328"/>
      <c r="I816" s="328"/>
      <c r="J816" s="328"/>
      <c r="K816" s="328"/>
      <c r="L816" s="328"/>
      <c r="M816" s="328"/>
      <c r="N816" s="328"/>
      <c r="O816" s="328"/>
      <c r="P816" s="328"/>
      <c r="Q816" s="328"/>
      <c r="R816" s="328"/>
      <c r="S816" s="328"/>
      <c r="T816" s="328"/>
      <c r="U816" s="328"/>
      <c r="V816" s="328"/>
      <c r="W816" s="328"/>
      <c r="X816" s="328"/>
      <c r="Y816" s="329"/>
      <c r="Z816" s="336"/>
      <c r="AA816" s="337"/>
      <c r="AB816" s="337"/>
      <c r="AC816" s="337"/>
      <c r="AD816" s="338"/>
      <c r="AE816" s="336"/>
      <c r="AF816" s="337"/>
      <c r="AG816" s="337"/>
      <c r="AH816" s="337"/>
      <c r="AI816" s="337"/>
      <c r="AJ816" s="337"/>
      <c r="AK816" s="300"/>
      <c r="AL816" s="301"/>
      <c r="AM816" s="301"/>
      <c r="AN816" s="301"/>
      <c r="AO816" s="301"/>
      <c r="AP816" s="301"/>
      <c r="AQ816" s="301"/>
      <c r="AR816" s="301"/>
      <c r="AS816" s="301"/>
      <c r="AT816" s="301"/>
      <c r="AU816" s="301"/>
      <c r="AV816" s="301"/>
      <c r="AW816" s="301"/>
      <c r="AX816" s="302"/>
      <c r="AY816" s="407"/>
      <c r="AZ816" s="304"/>
      <c r="BA816" s="304"/>
      <c r="BB816" s="408"/>
      <c r="BC816" s="306">
        <f t="shared" si="44"/>
        <v>0</v>
      </c>
      <c r="BD816" s="307"/>
      <c r="BE816" s="307"/>
      <c r="BF816" s="308"/>
      <c r="BG816" s="309"/>
      <c r="BH816" s="310"/>
      <c r="BI816" s="310"/>
      <c r="BJ816" s="311"/>
      <c r="BK816" s="312">
        <f t="shared" si="45"/>
        <v>0</v>
      </c>
      <c r="BL816" s="313"/>
      <c r="BM816" s="313"/>
      <c r="BN816" s="313"/>
      <c r="BO816" s="313"/>
      <c r="BP816" s="314"/>
      <c r="BQ816" s="294"/>
      <c r="BR816" s="295"/>
      <c r="BS816" s="295"/>
      <c r="BT816" s="295"/>
      <c r="BU816" s="295"/>
      <c r="BV816" s="295"/>
      <c r="BW816" s="296"/>
      <c r="BX816" s="294"/>
      <c r="BY816" s="295"/>
      <c r="BZ816" s="295"/>
      <c r="CA816" s="295"/>
      <c r="CB816" s="295"/>
      <c r="CC816" s="296"/>
      <c r="CD816" s="294"/>
      <c r="CE816" s="295"/>
      <c r="CF816" s="295"/>
      <c r="CG816" s="295"/>
      <c r="CH816" s="295"/>
      <c r="CI816" s="296"/>
    </row>
    <row r="817" spans="1:87" ht="18" customHeight="1" x14ac:dyDescent="0.25">
      <c r="A817" s="75"/>
      <c r="B817" s="327"/>
      <c r="C817" s="328"/>
      <c r="D817" s="328"/>
      <c r="E817" s="328"/>
      <c r="F817" s="328"/>
      <c r="G817" s="328"/>
      <c r="H817" s="328"/>
      <c r="I817" s="328"/>
      <c r="J817" s="328"/>
      <c r="K817" s="328"/>
      <c r="L817" s="328"/>
      <c r="M817" s="328"/>
      <c r="N817" s="328"/>
      <c r="O817" s="328"/>
      <c r="P817" s="328"/>
      <c r="Q817" s="328"/>
      <c r="R817" s="328"/>
      <c r="S817" s="328"/>
      <c r="T817" s="328"/>
      <c r="U817" s="328"/>
      <c r="V817" s="328"/>
      <c r="W817" s="328"/>
      <c r="X817" s="328"/>
      <c r="Y817" s="329"/>
      <c r="Z817" s="336"/>
      <c r="AA817" s="337"/>
      <c r="AB817" s="337"/>
      <c r="AC817" s="337"/>
      <c r="AD817" s="338"/>
      <c r="AE817" s="336"/>
      <c r="AF817" s="337"/>
      <c r="AG817" s="337"/>
      <c r="AH817" s="337"/>
      <c r="AI817" s="337"/>
      <c r="AJ817" s="337"/>
      <c r="AK817" s="300"/>
      <c r="AL817" s="301"/>
      <c r="AM817" s="301"/>
      <c r="AN817" s="301"/>
      <c r="AO817" s="301"/>
      <c r="AP817" s="301"/>
      <c r="AQ817" s="301"/>
      <c r="AR817" s="301"/>
      <c r="AS817" s="301"/>
      <c r="AT817" s="301"/>
      <c r="AU817" s="301"/>
      <c r="AV817" s="301"/>
      <c r="AW817" s="301"/>
      <c r="AX817" s="302"/>
      <c r="AY817" s="407"/>
      <c r="AZ817" s="304"/>
      <c r="BA817" s="304"/>
      <c r="BB817" s="408"/>
      <c r="BC817" s="306">
        <f t="shared" si="44"/>
        <v>0</v>
      </c>
      <c r="BD817" s="307"/>
      <c r="BE817" s="307"/>
      <c r="BF817" s="308"/>
      <c r="BG817" s="309"/>
      <c r="BH817" s="310"/>
      <c r="BI817" s="310"/>
      <c r="BJ817" s="311"/>
      <c r="BK817" s="312">
        <f t="shared" si="45"/>
        <v>0</v>
      </c>
      <c r="BL817" s="313"/>
      <c r="BM817" s="313"/>
      <c r="BN817" s="313"/>
      <c r="BO817" s="313"/>
      <c r="BP817" s="314"/>
      <c r="BQ817" s="294"/>
      <c r="BR817" s="295"/>
      <c r="BS817" s="295"/>
      <c r="BT817" s="295"/>
      <c r="BU817" s="295"/>
      <c r="BV817" s="295"/>
      <c r="BW817" s="296"/>
      <c r="BX817" s="294"/>
      <c r="BY817" s="295"/>
      <c r="BZ817" s="295"/>
      <c r="CA817" s="295"/>
      <c r="CB817" s="295"/>
      <c r="CC817" s="296"/>
      <c r="CD817" s="294"/>
      <c r="CE817" s="295"/>
      <c r="CF817" s="295"/>
      <c r="CG817" s="295"/>
      <c r="CH817" s="295"/>
      <c r="CI817" s="296"/>
    </row>
    <row r="818" spans="1:87" ht="18" customHeight="1" x14ac:dyDescent="0.25">
      <c r="A818" s="75"/>
      <c r="B818" s="327"/>
      <c r="C818" s="328"/>
      <c r="D818" s="328"/>
      <c r="E818" s="328"/>
      <c r="F818" s="328"/>
      <c r="G818" s="328"/>
      <c r="H818" s="328"/>
      <c r="I818" s="328"/>
      <c r="J818" s="328"/>
      <c r="K818" s="328"/>
      <c r="L818" s="328"/>
      <c r="M818" s="328"/>
      <c r="N818" s="328"/>
      <c r="O818" s="328"/>
      <c r="P818" s="328"/>
      <c r="Q818" s="328"/>
      <c r="R818" s="328"/>
      <c r="S818" s="328"/>
      <c r="T818" s="328"/>
      <c r="U818" s="328"/>
      <c r="V818" s="328"/>
      <c r="W818" s="328"/>
      <c r="X818" s="328"/>
      <c r="Y818" s="329"/>
      <c r="Z818" s="336"/>
      <c r="AA818" s="337"/>
      <c r="AB818" s="337"/>
      <c r="AC818" s="337"/>
      <c r="AD818" s="338"/>
      <c r="AE818" s="336"/>
      <c r="AF818" s="337"/>
      <c r="AG818" s="337"/>
      <c r="AH818" s="337"/>
      <c r="AI818" s="337"/>
      <c r="AJ818" s="337"/>
      <c r="AK818" s="300"/>
      <c r="AL818" s="301"/>
      <c r="AM818" s="301"/>
      <c r="AN818" s="301"/>
      <c r="AO818" s="301"/>
      <c r="AP818" s="301"/>
      <c r="AQ818" s="301"/>
      <c r="AR818" s="301"/>
      <c r="AS818" s="301"/>
      <c r="AT818" s="301"/>
      <c r="AU818" s="301"/>
      <c r="AV818" s="301"/>
      <c r="AW818" s="301"/>
      <c r="AX818" s="302"/>
      <c r="AY818" s="407"/>
      <c r="AZ818" s="304"/>
      <c r="BA818" s="304"/>
      <c r="BB818" s="408"/>
      <c r="BC818" s="306">
        <f t="shared" si="44"/>
        <v>0</v>
      </c>
      <c r="BD818" s="307"/>
      <c r="BE818" s="307"/>
      <c r="BF818" s="308"/>
      <c r="BG818" s="309"/>
      <c r="BH818" s="310"/>
      <c r="BI818" s="310"/>
      <c r="BJ818" s="311"/>
      <c r="BK818" s="312">
        <f t="shared" si="45"/>
        <v>0</v>
      </c>
      <c r="BL818" s="313"/>
      <c r="BM818" s="313"/>
      <c r="BN818" s="313"/>
      <c r="BO818" s="313"/>
      <c r="BP818" s="314"/>
      <c r="BQ818" s="294"/>
      <c r="BR818" s="295"/>
      <c r="BS818" s="295"/>
      <c r="BT818" s="295"/>
      <c r="BU818" s="295"/>
      <c r="BV818" s="295"/>
      <c r="BW818" s="296"/>
      <c r="BX818" s="294"/>
      <c r="BY818" s="295"/>
      <c r="BZ818" s="295"/>
      <c r="CA818" s="295"/>
      <c r="CB818" s="295"/>
      <c r="CC818" s="296"/>
      <c r="CD818" s="294"/>
      <c r="CE818" s="295"/>
      <c r="CF818" s="295"/>
      <c r="CG818" s="295"/>
      <c r="CH818" s="295"/>
      <c r="CI818" s="296"/>
    </row>
    <row r="819" spans="1:87" ht="18" customHeight="1" x14ac:dyDescent="0.25">
      <c r="A819" s="75"/>
      <c r="B819" s="327"/>
      <c r="C819" s="328"/>
      <c r="D819" s="328"/>
      <c r="E819" s="328"/>
      <c r="F819" s="328"/>
      <c r="G819" s="328"/>
      <c r="H819" s="328"/>
      <c r="I819" s="328"/>
      <c r="J819" s="328"/>
      <c r="K819" s="328"/>
      <c r="L819" s="328"/>
      <c r="M819" s="328"/>
      <c r="N819" s="328"/>
      <c r="O819" s="328"/>
      <c r="P819" s="328"/>
      <c r="Q819" s="328"/>
      <c r="R819" s="328"/>
      <c r="S819" s="328"/>
      <c r="T819" s="328"/>
      <c r="U819" s="328"/>
      <c r="V819" s="328"/>
      <c r="W819" s="328"/>
      <c r="X819" s="328"/>
      <c r="Y819" s="329"/>
      <c r="Z819" s="336"/>
      <c r="AA819" s="337"/>
      <c r="AB819" s="337"/>
      <c r="AC819" s="337"/>
      <c r="AD819" s="338"/>
      <c r="AE819" s="336"/>
      <c r="AF819" s="337"/>
      <c r="AG819" s="337"/>
      <c r="AH819" s="337"/>
      <c r="AI819" s="337"/>
      <c r="AJ819" s="337"/>
      <c r="AK819" s="300"/>
      <c r="AL819" s="301"/>
      <c r="AM819" s="301"/>
      <c r="AN819" s="301"/>
      <c r="AO819" s="301"/>
      <c r="AP819" s="301"/>
      <c r="AQ819" s="301"/>
      <c r="AR819" s="301"/>
      <c r="AS819" s="301"/>
      <c r="AT819" s="301"/>
      <c r="AU819" s="301"/>
      <c r="AV819" s="301"/>
      <c r="AW819" s="301"/>
      <c r="AX819" s="302"/>
      <c r="AY819" s="407"/>
      <c r="AZ819" s="304"/>
      <c r="BA819" s="304"/>
      <c r="BB819" s="408"/>
      <c r="BC819" s="306">
        <f t="shared" si="44"/>
        <v>0</v>
      </c>
      <c r="BD819" s="307"/>
      <c r="BE819" s="307"/>
      <c r="BF819" s="308"/>
      <c r="BG819" s="309"/>
      <c r="BH819" s="310"/>
      <c r="BI819" s="310"/>
      <c r="BJ819" s="311"/>
      <c r="BK819" s="312">
        <f t="shared" si="45"/>
        <v>0</v>
      </c>
      <c r="BL819" s="313"/>
      <c r="BM819" s="313"/>
      <c r="BN819" s="313"/>
      <c r="BO819" s="313"/>
      <c r="BP819" s="314"/>
      <c r="BQ819" s="294"/>
      <c r="BR819" s="295"/>
      <c r="BS819" s="295"/>
      <c r="BT819" s="295"/>
      <c r="BU819" s="295"/>
      <c r="BV819" s="295"/>
      <c r="BW819" s="296"/>
      <c r="BX819" s="294"/>
      <c r="BY819" s="295"/>
      <c r="BZ819" s="295"/>
      <c r="CA819" s="295"/>
      <c r="CB819" s="295"/>
      <c r="CC819" s="296"/>
      <c r="CD819" s="294"/>
      <c r="CE819" s="295"/>
      <c r="CF819" s="295"/>
      <c r="CG819" s="295"/>
      <c r="CH819" s="295"/>
      <c r="CI819" s="296"/>
    </row>
    <row r="820" spans="1:87" ht="18" customHeight="1" x14ac:dyDescent="0.25">
      <c r="A820" s="75"/>
      <c r="B820" s="327"/>
      <c r="C820" s="328"/>
      <c r="D820" s="328"/>
      <c r="E820" s="328"/>
      <c r="F820" s="328"/>
      <c r="G820" s="328"/>
      <c r="H820" s="328"/>
      <c r="I820" s="328"/>
      <c r="J820" s="328"/>
      <c r="K820" s="328"/>
      <c r="L820" s="328"/>
      <c r="M820" s="328"/>
      <c r="N820" s="328"/>
      <c r="O820" s="328"/>
      <c r="P820" s="328"/>
      <c r="Q820" s="328"/>
      <c r="R820" s="328"/>
      <c r="S820" s="328"/>
      <c r="T820" s="328"/>
      <c r="U820" s="328"/>
      <c r="V820" s="328"/>
      <c r="W820" s="328"/>
      <c r="X820" s="328"/>
      <c r="Y820" s="329"/>
      <c r="Z820" s="336"/>
      <c r="AA820" s="337"/>
      <c r="AB820" s="337"/>
      <c r="AC820" s="337"/>
      <c r="AD820" s="338"/>
      <c r="AE820" s="336"/>
      <c r="AF820" s="337"/>
      <c r="AG820" s="337"/>
      <c r="AH820" s="337"/>
      <c r="AI820" s="337"/>
      <c r="AJ820" s="337"/>
      <c r="AK820" s="300"/>
      <c r="AL820" s="301"/>
      <c r="AM820" s="301"/>
      <c r="AN820" s="301"/>
      <c r="AO820" s="301"/>
      <c r="AP820" s="301"/>
      <c r="AQ820" s="301"/>
      <c r="AR820" s="301"/>
      <c r="AS820" s="301"/>
      <c r="AT820" s="301"/>
      <c r="AU820" s="301"/>
      <c r="AV820" s="301"/>
      <c r="AW820" s="301"/>
      <c r="AX820" s="302"/>
      <c r="AY820" s="407"/>
      <c r="AZ820" s="304"/>
      <c r="BA820" s="304"/>
      <c r="BB820" s="408"/>
      <c r="BC820" s="306">
        <f t="shared" si="44"/>
        <v>0</v>
      </c>
      <c r="BD820" s="307"/>
      <c r="BE820" s="307"/>
      <c r="BF820" s="308"/>
      <c r="BG820" s="309"/>
      <c r="BH820" s="310"/>
      <c r="BI820" s="310"/>
      <c r="BJ820" s="311"/>
      <c r="BK820" s="312">
        <f t="shared" si="45"/>
        <v>0</v>
      </c>
      <c r="BL820" s="313"/>
      <c r="BM820" s="313"/>
      <c r="BN820" s="313"/>
      <c r="BO820" s="313"/>
      <c r="BP820" s="314"/>
      <c r="BQ820" s="294"/>
      <c r="BR820" s="295"/>
      <c r="BS820" s="295"/>
      <c r="BT820" s="295"/>
      <c r="BU820" s="295"/>
      <c r="BV820" s="295"/>
      <c r="BW820" s="296"/>
      <c r="BX820" s="294"/>
      <c r="BY820" s="295"/>
      <c r="BZ820" s="295"/>
      <c r="CA820" s="295"/>
      <c r="CB820" s="295"/>
      <c r="CC820" s="296"/>
      <c r="CD820" s="294"/>
      <c r="CE820" s="295"/>
      <c r="CF820" s="295"/>
      <c r="CG820" s="295"/>
      <c r="CH820" s="295"/>
      <c r="CI820" s="296"/>
    </row>
    <row r="821" spans="1:87" ht="18" customHeight="1" x14ac:dyDescent="0.25">
      <c r="A821" s="75"/>
      <c r="B821" s="327"/>
      <c r="C821" s="328"/>
      <c r="D821" s="328"/>
      <c r="E821" s="328"/>
      <c r="F821" s="328"/>
      <c r="G821" s="328"/>
      <c r="H821" s="328"/>
      <c r="I821" s="328"/>
      <c r="J821" s="328"/>
      <c r="K821" s="328"/>
      <c r="L821" s="328"/>
      <c r="M821" s="328"/>
      <c r="N821" s="328"/>
      <c r="O821" s="328"/>
      <c r="P821" s="328"/>
      <c r="Q821" s="328"/>
      <c r="R821" s="328"/>
      <c r="S821" s="328"/>
      <c r="T821" s="328"/>
      <c r="U821" s="328"/>
      <c r="V821" s="328"/>
      <c r="W821" s="328"/>
      <c r="X821" s="328"/>
      <c r="Y821" s="329"/>
      <c r="Z821" s="336"/>
      <c r="AA821" s="337"/>
      <c r="AB821" s="337"/>
      <c r="AC821" s="337"/>
      <c r="AD821" s="338"/>
      <c r="AE821" s="336"/>
      <c r="AF821" s="337"/>
      <c r="AG821" s="337"/>
      <c r="AH821" s="337"/>
      <c r="AI821" s="337"/>
      <c r="AJ821" s="337"/>
      <c r="AK821" s="300"/>
      <c r="AL821" s="301"/>
      <c r="AM821" s="301"/>
      <c r="AN821" s="301"/>
      <c r="AO821" s="301"/>
      <c r="AP821" s="301"/>
      <c r="AQ821" s="301"/>
      <c r="AR821" s="301"/>
      <c r="AS821" s="301"/>
      <c r="AT821" s="301"/>
      <c r="AU821" s="301"/>
      <c r="AV821" s="301"/>
      <c r="AW821" s="301"/>
      <c r="AX821" s="302"/>
      <c r="AY821" s="407"/>
      <c r="AZ821" s="304"/>
      <c r="BA821" s="304"/>
      <c r="BB821" s="408"/>
      <c r="BC821" s="306">
        <f t="shared" si="44"/>
        <v>0</v>
      </c>
      <c r="BD821" s="307"/>
      <c r="BE821" s="307"/>
      <c r="BF821" s="308"/>
      <c r="BG821" s="309"/>
      <c r="BH821" s="310"/>
      <c r="BI821" s="310"/>
      <c r="BJ821" s="311"/>
      <c r="BK821" s="312">
        <f t="shared" si="45"/>
        <v>0</v>
      </c>
      <c r="BL821" s="313"/>
      <c r="BM821" s="313"/>
      <c r="BN821" s="313"/>
      <c r="BO821" s="313"/>
      <c r="BP821" s="314"/>
      <c r="BQ821" s="294"/>
      <c r="BR821" s="295"/>
      <c r="BS821" s="295"/>
      <c r="BT821" s="295"/>
      <c r="BU821" s="295"/>
      <c r="BV821" s="295"/>
      <c r="BW821" s="296"/>
      <c r="BX821" s="294"/>
      <c r="BY821" s="295"/>
      <c r="BZ821" s="295"/>
      <c r="CA821" s="295"/>
      <c r="CB821" s="295"/>
      <c r="CC821" s="296"/>
      <c r="CD821" s="294"/>
      <c r="CE821" s="295"/>
      <c r="CF821" s="295"/>
      <c r="CG821" s="295"/>
      <c r="CH821" s="295"/>
      <c r="CI821" s="296"/>
    </row>
    <row r="822" spans="1:87" ht="18" customHeight="1" x14ac:dyDescent="0.25">
      <c r="A822" s="75"/>
      <c r="B822" s="327"/>
      <c r="C822" s="328"/>
      <c r="D822" s="328"/>
      <c r="E822" s="328"/>
      <c r="F822" s="328"/>
      <c r="G822" s="328"/>
      <c r="H822" s="328"/>
      <c r="I822" s="328"/>
      <c r="J822" s="328"/>
      <c r="K822" s="328"/>
      <c r="L822" s="328"/>
      <c r="M822" s="328"/>
      <c r="N822" s="328"/>
      <c r="O822" s="328"/>
      <c r="P822" s="328"/>
      <c r="Q822" s="328"/>
      <c r="R822" s="328"/>
      <c r="S822" s="328"/>
      <c r="T822" s="328"/>
      <c r="U822" s="328"/>
      <c r="V822" s="328"/>
      <c r="W822" s="328"/>
      <c r="X822" s="328"/>
      <c r="Y822" s="329"/>
      <c r="Z822" s="336"/>
      <c r="AA822" s="337"/>
      <c r="AB822" s="337"/>
      <c r="AC822" s="337"/>
      <c r="AD822" s="338"/>
      <c r="AE822" s="336"/>
      <c r="AF822" s="337"/>
      <c r="AG822" s="337"/>
      <c r="AH822" s="337"/>
      <c r="AI822" s="337"/>
      <c r="AJ822" s="337"/>
      <c r="AK822" s="300"/>
      <c r="AL822" s="301"/>
      <c r="AM822" s="301"/>
      <c r="AN822" s="301"/>
      <c r="AO822" s="301"/>
      <c r="AP822" s="301"/>
      <c r="AQ822" s="301"/>
      <c r="AR822" s="301"/>
      <c r="AS822" s="301"/>
      <c r="AT822" s="301"/>
      <c r="AU822" s="301"/>
      <c r="AV822" s="301"/>
      <c r="AW822" s="301"/>
      <c r="AX822" s="302"/>
      <c r="AY822" s="407"/>
      <c r="AZ822" s="304"/>
      <c r="BA822" s="304"/>
      <c r="BB822" s="408"/>
      <c r="BC822" s="306">
        <f t="shared" si="44"/>
        <v>0</v>
      </c>
      <c r="BD822" s="307"/>
      <c r="BE822" s="307"/>
      <c r="BF822" s="308"/>
      <c r="BG822" s="309"/>
      <c r="BH822" s="310"/>
      <c r="BI822" s="310"/>
      <c r="BJ822" s="311"/>
      <c r="BK822" s="312">
        <f t="shared" si="45"/>
        <v>0</v>
      </c>
      <c r="BL822" s="313"/>
      <c r="BM822" s="313"/>
      <c r="BN822" s="313"/>
      <c r="BO822" s="313"/>
      <c r="BP822" s="314"/>
      <c r="BQ822" s="294"/>
      <c r="BR822" s="295"/>
      <c r="BS822" s="295"/>
      <c r="BT822" s="295"/>
      <c r="BU822" s="295"/>
      <c r="BV822" s="295"/>
      <c r="BW822" s="296"/>
      <c r="BX822" s="294"/>
      <c r="BY822" s="295"/>
      <c r="BZ822" s="295"/>
      <c r="CA822" s="295"/>
      <c r="CB822" s="295"/>
      <c r="CC822" s="296"/>
      <c r="CD822" s="294"/>
      <c r="CE822" s="295"/>
      <c r="CF822" s="295"/>
      <c r="CG822" s="295"/>
      <c r="CH822" s="295"/>
      <c r="CI822" s="296"/>
    </row>
    <row r="823" spans="1:87" ht="18" customHeight="1" x14ac:dyDescent="0.25">
      <c r="A823" s="75"/>
      <c r="B823" s="327"/>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9"/>
      <c r="Z823" s="336"/>
      <c r="AA823" s="337"/>
      <c r="AB823" s="337"/>
      <c r="AC823" s="337"/>
      <c r="AD823" s="338"/>
      <c r="AE823" s="336"/>
      <c r="AF823" s="337"/>
      <c r="AG823" s="337"/>
      <c r="AH823" s="337"/>
      <c r="AI823" s="337"/>
      <c r="AJ823" s="337"/>
      <c r="AK823" s="300"/>
      <c r="AL823" s="301"/>
      <c r="AM823" s="301"/>
      <c r="AN823" s="301"/>
      <c r="AO823" s="301"/>
      <c r="AP823" s="301"/>
      <c r="AQ823" s="301"/>
      <c r="AR823" s="301"/>
      <c r="AS823" s="301"/>
      <c r="AT823" s="301"/>
      <c r="AU823" s="301"/>
      <c r="AV823" s="301"/>
      <c r="AW823" s="301"/>
      <c r="AX823" s="302"/>
      <c r="AY823" s="407"/>
      <c r="AZ823" s="304"/>
      <c r="BA823" s="304"/>
      <c r="BB823" s="408"/>
      <c r="BC823" s="306">
        <f t="shared" si="44"/>
        <v>0</v>
      </c>
      <c r="BD823" s="307"/>
      <c r="BE823" s="307"/>
      <c r="BF823" s="308"/>
      <c r="BG823" s="309"/>
      <c r="BH823" s="310"/>
      <c r="BI823" s="310"/>
      <c r="BJ823" s="311"/>
      <c r="BK823" s="312">
        <f t="shared" si="45"/>
        <v>0</v>
      </c>
      <c r="BL823" s="313"/>
      <c r="BM823" s="313"/>
      <c r="BN823" s="313"/>
      <c r="BO823" s="313"/>
      <c r="BP823" s="314"/>
      <c r="BQ823" s="294"/>
      <c r="BR823" s="295"/>
      <c r="BS823" s="295"/>
      <c r="BT823" s="295"/>
      <c r="BU823" s="295"/>
      <c r="BV823" s="295"/>
      <c r="BW823" s="296"/>
      <c r="BX823" s="294"/>
      <c r="BY823" s="295"/>
      <c r="BZ823" s="295"/>
      <c r="CA823" s="295"/>
      <c r="CB823" s="295"/>
      <c r="CC823" s="296"/>
      <c r="CD823" s="294"/>
      <c r="CE823" s="295"/>
      <c r="CF823" s="295"/>
      <c r="CG823" s="295"/>
      <c r="CH823" s="295"/>
      <c r="CI823" s="296"/>
    </row>
    <row r="824" spans="1:87" ht="18" customHeight="1" x14ac:dyDescent="0.25">
      <c r="A824" s="75"/>
      <c r="B824" s="327"/>
      <c r="C824" s="328"/>
      <c r="D824" s="328"/>
      <c r="E824" s="328"/>
      <c r="F824" s="328"/>
      <c r="G824" s="328"/>
      <c r="H824" s="328"/>
      <c r="I824" s="328"/>
      <c r="J824" s="328"/>
      <c r="K824" s="328"/>
      <c r="L824" s="328"/>
      <c r="M824" s="328"/>
      <c r="N824" s="328"/>
      <c r="O824" s="328"/>
      <c r="P824" s="328"/>
      <c r="Q824" s="328"/>
      <c r="R824" s="328"/>
      <c r="S824" s="328"/>
      <c r="T824" s="328"/>
      <c r="U824" s="328"/>
      <c r="V824" s="328"/>
      <c r="W824" s="328"/>
      <c r="X824" s="328"/>
      <c r="Y824" s="329"/>
      <c r="Z824" s="336"/>
      <c r="AA824" s="337"/>
      <c r="AB824" s="337"/>
      <c r="AC824" s="337"/>
      <c r="AD824" s="338"/>
      <c r="AE824" s="336"/>
      <c r="AF824" s="337"/>
      <c r="AG824" s="337"/>
      <c r="AH824" s="337"/>
      <c r="AI824" s="337"/>
      <c r="AJ824" s="337"/>
      <c r="AK824" s="300"/>
      <c r="AL824" s="301"/>
      <c r="AM824" s="301"/>
      <c r="AN824" s="301"/>
      <c r="AO824" s="301"/>
      <c r="AP824" s="301"/>
      <c r="AQ824" s="301"/>
      <c r="AR824" s="301"/>
      <c r="AS824" s="301"/>
      <c r="AT824" s="301"/>
      <c r="AU824" s="301"/>
      <c r="AV824" s="301"/>
      <c r="AW824" s="301"/>
      <c r="AX824" s="302"/>
      <c r="AY824" s="407"/>
      <c r="AZ824" s="304"/>
      <c r="BA824" s="304"/>
      <c r="BB824" s="408"/>
      <c r="BC824" s="306">
        <f t="shared" si="44"/>
        <v>0</v>
      </c>
      <c r="BD824" s="307"/>
      <c r="BE824" s="307"/>
      <c r="BF824" s="308"/>
      <c r="BG824" s="309"/>
      <c r="BH824" s="310"/>
      <c r="BI824" s="310"/>
      <c r="BJ824" s="311"/>
      <c r="BK824" s="312">
        <f t="shared" si="45"/>
        <v>0</v>
      </c>
      <c r="BL824" s="313"/>
      <c r="BM824" s="313"/>
      <c r="BN824" s="313"/>
      <c r="BO824" s="313"/>
      <c r="BP824" s="314"/>
      <c r="BQ824" s="294"/>
      <c r="BR824" s="295"/>
      <c r="BS824" s="295"/>
      <c r="BT824" s="295"/>
      <c r="BU824" s="295"/>
      <c r="BV824" s="295"/>
      <c r="BW824" s="296"/>
      <c r="BX824" s="294"/>
      <c r="BY824" s="295"/>
      <c r="BZ824" s="295"/>
      <c r="CA824" s="295"/>
      <c r="CB824" s="295"/>
      <c r="CC824" s="296"/>
      <c r="CD824" s="294"/>
      <c r="CE824" s="295"/>
      <c r="CF824" s="295"/>
      <c r="CG824" s="295"/>
      <c r="CH824" s="295"/>
      <c r="CI824" s="296"/>
    </row>
    <row r="825" spans="1:87" ht="18" customHeight="1" x14ac:dyDescent="0.25">
      <c r="A825" s="75"/>
      <c r="B825" s="327"/>
      <c r="C825" s="328"/>
      <c r="D825" s="328"/>
      <c r="E825" s="328"/>
      <c r="F825" s="328"/>
      <c r="G825" s="328"/>
      <c r="H825" s="328"/>
      <c r="I825" s="328"/>
      <c r="J825" s="328"/>
      <c r="K825" s="328"/>
      <c r="L825" s="328"/>
      <c r="M825" s="328"/>
      <c r="N825" s="328"/>
      <c r="O825" s="328"/>
      <c r="P825" s="328"/>
      <c r="Q825" s="328"/>
      <c r="R825" s="328"/>
      <c r="S825" s="328"/>
      <c r="T825" s="328"/>
      <c r="U825" s="328"/>
      <c r="V825" s="328"/>
      <c r="W825" s="328"/>
      <c r="X825" s="328"/>
      <c r="Y825" s="329"/>
      <c r="Z825" s="336"/>
      <c r="AA825" s="337"/>
      <c r="AB825" s="337"/>
      <c r="AC825" s="337"/>
      <c r="AD825" s="338"/>
      <c r="AE825" s="336"/>
      <c r="AF825" s="337"/>
      <c r="AG825" s="337"/>
      <c r="AH825" s="337"/>
      <c r="AI825" s="337"/>
      <c r="AJ825" s="337"/>
      <c r="AK825" s="300"/>
      <c r="AL825" s="301"/>
      <c r="AM825" s="301"/>
      <c r="AN825" s="301"/>
      <c r="AO825" s="301"/>
      <c r="AP825" s="301"/>
      <c r="AQ825" s="301"/>
      <c r="AR825" s="301"/>
      <c r="AS825" s="301"/>
      <c r="AT825" s="301"/>
      <c r="AU825" s="301"/>
      <c r="AV825" s="301"/>
      <c r="AW825" s="301"/>
      <c r="AX825" s="302"/>
      <c r="AY825" s="407"/>
      <c r="AZ825" s="304"/>
      <c r="BA825" s="304"/>
      <c r="BB825" s="408"/>
      <c r="BC825" s="306">
        <f t="shared" si="44"/>
        <v>0</v>
      </c>
      <c r="BD825" s="307"/>
      <c r="BE825" s="307"/>
      <c r="BF825" s="308"/>
      <c r="BG825" s="309"/>
      <c r="BH825" s="310"/>
      <c r="BI825" s="310"/>
      <c r="BJ825" s="311"/>
      <c r="BK825" s="312">
        <f t="shared" si="45"/>
        <v>0</v>
      </c>
      <c r="BL825" s="313"/>
      <c r="BM825" s="313"/>
      <c r="BN825" s="313"/>
      <c r="BO825" s="313"/>
      <c r="BP825" s="314"/>
      <c r="BQ825" s="294"/>
      <c r="BR825" s="295"/>
      <c r="BS825" s="295"/>
      <c r="BT825" s="295"/>
      <c r="BU825" s="295"/>
      <c r="BV825" s="295"/>
      <c r="BW825" s="296"/>
      <c r="BX825" s="294"/>
      <c r="BY825" s="295"/>
      <c r="BZ825" s="295"/>
      <c r="CA825" s="295"/>
      <c r="CB825" s="295"/>
      <c r="CC825" s="296"/>
      <c r="CD825" s="294"/>
      <c r="CE825" s="295"/>
      <c r="CF825" s="295"/>
      <c r="CG825" s="295"/>
      <c r="CH825" s="295"/>
      <c r="CI825" s="296"/>
    </row>
    <row r="826" spans="1:87" ht="18" customHeight="1" x14ac:dyDescent="0.25">
      <c r="A826" s="75"/>
      <c r="B826" s="327"/>
      <c r="C826" s="328"/>
      <c r="D826" s="328"/>
      <c r="E826" s="328"/>
      <c r="F826" s="328"/>
      <c r="G826" s="328"/>
      <c r="H826" s="328"/>
      <c r="I826" s="328"/>
      <c r="J826" s="328"/>
      <c r="K826" s="328"/>
      <c r="L826" s="328"/>
      <c r="M826" s="328"/>
      <c r="N826" s="328"/>
      <c r="O826" s="328"/>
      <c r="P826" s="328"/>
      <c r="Q826" s="328"/>
      <c r="R826" s="328"/>
      <c r="S826" s="328"/>
      <c r="T826" s="328"/>
      <c r="U826" s="328"/>
      <c r="V826" s="328"/>
      <c r="W826" s="328"/>
      <c r="X826" s="328"/>
      <c r="Y826" s="329"/>
      <c r="Z826" s="336"/>
      <c r="AA826" s="337"/>
      <c r="AB826" s="337"/>
      <c r="AC826" s="337"/>
      <c r="AD826" s="338"/>
      <c r="AE826" s="336"/>
      <c r="AF826" s="337"/>
      <c r="AG826" s="337"/>
      <c r="AH826" s="337"/>
      <c r="AI826" s="337"/>
      <c r="AJ826" s="337"/>
      <c r="AK826" s="300"/>
      <c r="AL826" s="301"/>
      <c r="AM826" s="301"/>
      <c r="AN826" s="301"/>
      <c r="AO826" s="301"/>
      <c r="AP826" s="301"/>
      <c r="AQ826" s="301"/>
      <c r="AR826" s="301"/>
      <c r="AS826" s="301"/>
      <c r="AT826" s="301"/>
      <c r="AU826" s="301"/>
      <c r="AV826" s="301"/>
      <c r="AW826" s="301"/>
      <c r="AX826" s="302"/>
      <c r="AY826" s="407"/>
      <c r="AZ826" s="304"/>
      <c r="BA826" s="304"/>
      <c r="BB826" s="408"/>
      <c r="BC826" s="306">
        <f t="shared" si="44"/>
        <v>0</v>
      </c>
      <c r="BD826" s="307"/>
      <c r="BE826" s="307"/>
      <c r="BF826" s="308"/>
      <c r="BG826" s="309"/>
      <c r="BH826" s="310"/>
      <c r="BI826" s="310"/>
      <c r="BJ826" s="311"/>
      <c r="BK826" s="312">
        <f t="shared" si="45"/>
        <v>0</v>
      </c>
      <c r="BL826" s="313"/>
      <c r="BM826" s="313"/>
      <c r="BN826" s="313"/>
      <c r="BO826" s="313"/>
      <c r="BP826" s="314"/>
      <c r="BQ826" s="294"/>
      <c r="BR826" s="295"/>
      <c r="BS826" s="295"/>
      <c r="BT826" s="295"/>
      <c r="BU826" s="295"/>
      <c r="BV826" s="295"/>
      <c r="BW826" s="296"/>
      <c r="BX826" s="294"/>
      <c r="BY826" s="295"/>
      <c r="BZ826" s="295"/>
      <c r="CA826" s="295"/>
      <c r="CB826" s="295"/>
      <c r="CC826" s="296"/>
      <c r="CD826" s="294"/>
      <c r="CE826" s="295"/>
      <c r="CF826" s="295"/>
      <c r="CG826" s="295"/>
      <c r="CH826" s="295"/>
      <c r="CI826" s="296"/>
    </row>
    <row r="827" spans="1:87" ht="18" customHeight="1" x14ac:dyDescent="0.25">
      <c r="A827" s="75"/>
      <c r="B827" s="327"/>
      <c r="C827" s="328"/>
      <c r="D827" s="328"/>
      <c r="E827" s="328"/>
      <c r="F827" s="328"/>
      <c r="G827" s="328"/>
      <c r="H827" s="328"/>
      <c r="I827" s="328"/>
      <c r="J827" s="328"/>
      <c r="K827" s="328"/>
      <c r="L827" s="328"/>
      <c r="M827" s="328"/>
      <c r="N827" s="328"/>
      <c r="O827" s="328"/>
      <c r="P827" s="328"/>
      <c r="Q827" s="328"/>
      <c r="R827" s="328"/>
      <c r="S827" s="328"/>
      <c r="T827" s="328"/>
      <c r="U827" s="328"/>
      <c r="V827" s="328"/>
      <c r="W827" s="328"/>
      <c r="X827" s="328"/>
      <c r="Y827" s="329"/>
      <c r="Z827" s="336"/>
      <c r="AA827" s="337"/>
      <c r="AB827" s="337"/>
      <c r="AC827" s="337"/>
      <c r="AD827" s="338"/>
      <c r="AE827" s="336"/>
      <c r="AF827" s="337"/>
      <c r="AG827" s="337"/>
      <c r="AH827" s="337"/>
      <c r="AI827" s="337"/>
      <c r="AJ827" s="337"/>
      <c r="AK827" s="300"/>
      <c r="AL827" s="301"/>
      <c r="AM827" s="301"/>
      <c r="AN827" s="301"/>
      <c r="AO827" s="301"/>
      <c r="AP827" s="301"/>
      <c r="AQ827" s="301"/>
      <c r="AR827" s="301"/>
      <c r="AS827" s="301"/>
      <c r="AT827" s="301"/>
      <c r="AU827" s="301"/>
      <c r="AV827" s="301"/>
      <c r="AW827" s="301"/>
      <c r="AX827" s="302"/>
      <c r="AY827" s="407"/>
      <c r="AZ827" s="304"/>
      <c r="BA827" s="304"/>
      <c r="BB827" s="408"/>
      <c r="BC827" s="306">
        <f t="shared" si="44"/>
        <v>0</v>
      </c>
      <c r="BD827" s="307"/>
      <c r="BE827" s="307"/>
      <c r="BF827" s="308"/>
      <c r="BG827" s="309"/>
      <c r="BH827" s="310"/>
      <c r="BI827" s="310"/>
      <c r="BJ827" s="311"/>
      <c r="BK827" s="312">
        <f t="shared" si="45"/>
        <v>0</v>
      </c>
      <c r="BL827" s="313"/>
      <c r="BM827" s="313"/>
      <c r="BN827" s="313"/>
      <c r="BO827" s="313"/>
      <c r="BP827" s="314"/>
      <c r="BQ827" s="294"/>
      <c r="BR827" s="295"/>
      <c r="BS827" s="295"/>
      <c r="BT827" s="295"/>
      <c r="BU827" s="295"/>
      <c r="BV827" s="295"/>
      <c r="BW827" s="296"/>
      <c r="BX827" s="294"/>
      <c r="BY827" s="295"/>
      <c r="BZ827" s="295"/>
      <c r="CA827" s="295"/>
      <c r="CB827" s="295"/>
      <c r="CC827" s="296"/>
      <c r="CD827" s="294"/>
      <c r="CE827" s="295"/>
      <c r="CF827" s="295"/>
      <c r="CG827" s="295"/>
      <c r="CH827" s="295"/>
      <c r="CI827" s="296"/>
    </row>
    <row r="828" spans="1:87" ht="18" customHeight="1" x14ac:dyDescent="0.25">
      <c r="A828" s="75"/>
      <c r="B828" s="327"/>
      <c r="C828" s="328"/>
      <c r="D828" s="328"/>
      <c r="E828" s="328"/>
      <c r="F828" s="328"/>
      <c r="G828" s="328"/>
      <c r="H828" s="328"/>
      <c r="I828" s="328"/>
      <c r="J828" s="328"/>
      <c r="K828" s="328"/>
      <c r="L828" s="328"/>
      <c r="M828" s="328"/>
      <c r="N828" s="328"/>
      <c r="O828" s="328"/>
      <c r="P828" s="328"/>
      <c r="Q828" s="328"/>
      <c r="R828" s="328"/>
      <c r="S828" s="328"/>
      <c r="T828" s="328"/>
      <c r="U828" s="328"/>
      <c r="V828" s="328"/>
      <c r="W828" s="328"/>
      <c r="X828" s="328"/>
      <c r="Y828" s="329"/>
      <c r="Z828" s="336"/>
      <c r="AA828" s="337"/>
      <c r="AB828" s="337"/>
      <c r="AC828" s="337"/>
      <c r="AD828" s="338"/>
      <c r="AE828" s="336"/>
      <c r="AF828" s="337"/>
      <c r="AG828" s="337"/>
      <c r="AH828" s="337"/>
      <c r="AI828" s="337"/>
      <c r="AJ828" s="337"/>
      <c r="AK828" s="300"/>
      <c r="AL828" s="301"/>
      <c r="AM828" s="301"/>
      <c r="AN828" s="301"/>
      <c r="AO828" s="301"/>
      <c r="AP828" s="301"/>
      <c r="AQ828" s="301"/>
      <c r="AR828" s="301"/>
      <c r="AS828" s="301"/>
      <c r="AT828" s="301"/>
      <c r="AU828" s="301"/>
      <c r="AV828" s="301"/>
      <c r="AW828" s="301"/>
      <c r="AX828" s="302"/>
      <c r="AY828" s="407"/>
      <c r="AZ828" s="304"/>
      <c r="BA828" s="304"/>
      <c r="BB828" s="408"/>
      <c r="BC828" s="306">
        <f t="shared" si="44"/>
        <v>0</v>
      </c>
      <c r="BD828" s="307"/>
      <c r="BE828" s="307"/>
      <c r="BF828" s="308"/>
      <c r="BG828" s="309"/>
      <c r="BH828" s="310"/>
      <c r="BI828" s="310"/>
      <c r="BJ828" s="311"/>
      <c r="BK828" s="312">
        <f t="shared" si="45"/>
        <v>0</v>
      </c>
      <c r="BL828" s="313"/>
      <c r="BM828" s="313"/>
      <c r="BN828" s="313"/>
      <c r="BO828" s="313"/>
      <c r="BP828" s="314"/>
      <c r="BQ828" s="294"/>
      <c r="BR828" s="295"/>
      <c r="BS828" s="295"/>
      <c r="BT828" s="295"/>
      <c r="BU828" s="295"/>
      <c r="BV828" s="295"/>
      <c r="BW828" s="296"/>
      <c r="BX828" s="294"/>
      <c r="BY828" s="295"/>
      <c r="BZ828" s="295"/>
      <c r="CA828" s="295"/>
      <c r="CB828" s="295"/>
      <c r="CC828" s="296"/>
      <c r="CD828" s="294"/>
      <c r="CE828" s="295"/>
      <c r="CF828" s="295"/>
      <c r="CG828" s="295"/>
      <c r="CH828" s="295"/>
      <c r="CI828" s="296"/>
    </row>
    <row r="829" spans="1:87" ht="18" customHeight="1" x14ac:dyDescent="0.25">
      <c r="A829" s="75"/>
      <c r="B829" s="327"/>
      <c r="C829" s="328"/>
      <c r="D829" s="328"/>
      <c r="E829" s="328"/>
      <c r="F829" s="328"/>
      <c r="G829" s="328"/>
      <c r="H829" s="328"/>
      <c r="I829" s="328"/>
      <c r="J829" s="328"/>
      <c r="K829" s="328"/>
      <c r="L829" s="328"/>
      <c r="M829" s="328"/>
      <c r="N829" s="328"/>
      <c r="O829" s="328"/>
      <c r="P829" s="328"/>
      <c r="Q829" s="328"/>
      <c r="R829" s="328"/>
      <c r="S829" s="328"/>
      <c r="T829" s="328"/>
      <c r="U829" s="328"/>
      <c r="V829" s="328"/>
      <c r="W829" s="328"/>
      <c r="X829" s="328"/>
      <c r="Y829" s="329"/>
      <c r="Z829" s="336"/>
      <c r="AA829" s="337"/>
      <c r="AB829" s="337"/>
      <c r="AC829" s="337"/>
      <c r="AD829" s="338"/>
      <c r="AE829" s="336"/>
      <c r="AF829" s="337"/>
      <c r="AG829" s="337"/>
      <c r="AH829" s="337"/>
      <c r="AI829" s="337"/>
      <c r="AJ829" s="337"/>
      <c r="AK829" s="300"/>
      <c r="AL829" s="301"/>
      <c r="AM829" s="301"/>
      <c r="AN829" s="301"/>
      <c r="AO829" s="301"/>
      <c r="AP829" s="301"/>
      <c r="AQ829" s="301"/>
      <c r="AR829" s="301"/>
      <c r="AS829" s="301"/>
      <c r="AT829" s="301"/>
      <c r="AU829" s="301"/>
      <c r="AV829" s="301"/>
      <c r="AW829" s="301"/>
      <c r="AX829" s="302"/>
      <c r="AY829" s="407"/>
      <c r="AZ829" s="304"/>
      <c r="BA829" s="304"/>
      <c r="BB829" s="408"/>
      <c r="BC829" s="306">
        <f t="shared" si="44"/>
        <v>0</v>
      </c>
      <c r="BD829" s="307"/>
      <c r="BE829" s="307"/>
      <c r="BF829" s="308"/>
      <c r="BG829" s="309"/>
      <c r="BH829" s="310"/>
      <c r="BI829" s="310"/>
      <c r="BJ829" s="311"/>
      <c r="BK829" s="312">
        <f t="shared" si="45"/>
        <v>0</v>
      </c>
      <c r="BL829" s="313"/>
      <c r="BM829" s="313"/>
      <c r="BN829" s="313"/>
      <c r="BO829" s="313"/>
      <c r="BP829" s="314"/>
      <c r="BQ829" s="294"/>
      <c r="BR829" s="295"/>
      <c r="BS829" s="295"/>
      <c r="BT829" s="295"/>
      <c r="BU829" s="295"/>
      <c r="BV829" s="295"/>
      <c r="BW829" s="296"/>
      <c r="BX829" s="294"/>
      <c r="BY829" s="295"/>
      <c r="BZ829" s="295"/>
      <c r="CA829" s="295"/>
      <c r="CB829" s="295"/>
      <c r="CC829" s="296"/>
      <c r="CD829" s="294"/>
      <c r="CE829" s="295"/>
      <c r="CF829" s="295"/>
      <c r="CG829" s="295"/>
      <c r="CH829" s="295"/>
      <c r="CI829" s="296"/>
    </row>
    <row r="830" spans="1:87" ht="18" customHeight="1" x14ac:dyDescent="0.25">
      <c r="A830" s="75"/>
      <c r="B830" s="327"/>
      <c r="C830" s="328"/>
      <c r="D830" s="328"/>
      <c r="E830" s="328"/>
      <c r="F830" s="328"/>
      <c r="G830" s="328"/>
      <c r="H830" s="328"/>
      <c r="I830" s="328"/>
      <c r="J830" s="328"/>
      <c r="K830" s="328"/>
      <c r="L830" s="328"/>
      <c r="M830" s="328"/>
      <c r="N830" s="328"/>
      <c r="O830" s="328"/>
      <c r="P830" s="328"/>
      <c r="Q830" s="328"/>
      <c r="R830" s="328"/>
      <c r="S830" s="328"/>
      <c r="T830" s="328"/>
      <c r="U830" s="328"/>
      <c r="V830" s="328"/>
      <c r="W830" s="328"/>
      <c r="X830" s="328"/>
      <c r="Y830" s="329"/>
      <c r="Z830" s="336"/>
      <c r="AA830" s="337"/>
      <c r="AB830" s="337"/>
      <c r="AC830" s="337"/>
      <c r="AD830" s="338"/>
      <c r="AE830" s="336"/>
      <c r="AF830" s="337"/>
      <c r="AG830" s="337"/>
      <c r="AH830" s="337"/>
      <c r="AI830" s="337"/>
      <c r="AJ830" s="337"/>
      <c r="AK830" s="300"/>
      <c r="AL830" s="301"/>
      <c r="AM830" s="301"/>
      <c r="AN830" s="301"/>
      <c r="AO830" s="301"/>
      <c r="AP830" s="301"/>
      <c r="AQ830" s="301"/>
      <c r="AR830" s="301"/>
      <c r="AS830" s="301"/>
      <c r="AT830" s="301"/>
      <c r="AU830" s="301"/>
      <c r="AV830" s="301"/>
      <c r="AW830" s="301"/>
      <c r="AX830" s="302"/>
      <c r="AY830" s="407"/>
      <c r="AZ830" s="304"/>
      <c r="BA830" s="304"/>
      <c r="BB830" s="408"/>
      <c r="BC830" s="306">
        <f t="shared" si="44"/>
        <v>0</v>
      </c>
      <c r="BD830" s="307"/>
      <c r="BE830" s="307"/>
      <c r="BF830" s="308"/>
      <c r="BG830" s="309"/>
      <c r="BH830" s="310"/>
      <c r="BI830" s="310"/>
      <c r="BJ830" s="311"/>
      <c r="BK830" s="312">
        <f t="shared" si="45"/>
        <v>0</v>
      </c>
      <c r="BL830" s="313"/>
      <c r="BM830" s="313"/>
      <c r="BN830" s="313"/>
      <c r="BO830" s="313"/>
      <c r="BP830" s="314"/>
      <c r="BQ830" s="294"/>
      <c r="BR830" s="295"/>
      <c r="BS830" s="295"/>
      <c r="BT830" s="295"/>
      <c r="BU830" s="295"/>
      <c r="BV830" s="295"/>
      <c r="BW830" s="296"/>
      <c r="BX830" s="294"/>
      <c r="BY830" s="295"/>
      <c r="BZ830" s="295"/>
      <c r="CA830" s="295"/>
      <c r="CB830" s="295"/>
      <c r="CC830" s="296"/>
      <c r="CD830" s="294"/>
      <c r="CE830" s="295"/>
      <c r="CF830" s="295"/>
      <c r="CG830" s="295"/>
      <c r="CH830" s="295"/>
      <c r="CI830" s="296"/>
    </row>
    <row r="831" spans="1:87" ht="18" customHeight="1" x14ac:dyDescent="0.25">
      <c r="A831" s="75"/>
      <c r="B831" s="327"/>
      <c r="C831" s="328"/>
      <c r="D831" s="328"/>
      <c r="E831" s="328"/>
      <c r="F831" s="328"/>
      <c r="G831" s="328"/>
      <c r="H831" s="328"/>
      <c r="I831" s="328"/>
      <c r="J831" s="328"/>
      <c r="K831" s="328"/>
      <c r="L831" s="328"/>
      <c r="M831" s="328"/>
      <c r="N831" s="328"/>
      <c r="O831" s="328"/>
      <c r="P831" s="328"/>
      <c r="Q831" s="328"/>
      <c r="R831" s="328"/>
      <c r="S831" s="328"/>
      <c r="T831" s="328"/>
      <c r="U831" s="328"/>
      <c r="V831" s="328"/>
      <c r="W831" s="328"/>
      <c r="X831" s="328"/>
      <c r="Y831" s="329"/>
      <c r="Z831" s="336"/>
      <c r="AA831" s="337"/>
      <c r="AB831" s="337"/>
      <c r="AC831" s="337"/>
      <c r="AD831" s="338"/>
      <c r="AE831" s="336"/>
      <c r="AF831" s="337"/>
      <c r="AG831" s="337"/>
      <c r="AH831" s="337"/>
      <c r="AI831" s="337"/>
      <c r="AJ831" s="337"/>
      <c r="AK831" s="300"/>
      <c r="AL831" s="301"/>
      <c r="AM831" s="301"/>
      <c r="AN831" s="301"/>
      <c r="AO831" s="301"/>
      <c r="AP831" s="301"/>
      <c r="AQ831" s="301"/>
      <c r="AR831" s="301"/>
      <c r="AS831" s="301"/>
      <c r="AT831" s="301"/>
      <c r="AU831" s="301"/>
      <c r="AV831" s="301"/>
      <c r="AW831" s="301"/>
      <c r="AX831" s="302"/>
      <c r="AY831" s="407"/>
      <c r="AZ831" s="304"/>
      <c r="BA831" s="304"/>
      <c r="BB831" s="408"/>
      <c r="BC831" s="306">
        <f t="shared" si="44"/>
        <v>0</v>
      </c>
      <c r="BD831" s="307"/>
      <c r="BE831" s="307"/>
      <c r="BF831" s="308"/>
      <c r="BG831" s="309"/>
      <c r="BH831" s="310"/>
      <c r="BI831" s="310"/>
      <c r="BJ831" s="311"/>
      <c r="BK831" s="312">
        <f t="shared" si="45"/>
        <v>0</v>
      </c>
      <c r="BL831" s="313"/>
      <c r="BM831" s="313"/>
      <c r="BN831" s="313"/>
      <c r="BO831" s="313"/>
      <c r="BP831" s="314"/>
      <c r="BQ831" s="294"/>
      <c r="BR831" s="295"/>
      <c r="BS831" s="295"/>
      <c r="BT831" s="295"/>
      <c r="BU831" s="295"/>
      <c r="BV831" s="295"/>
      <c r="BW831" s="296"/>
      <c r="BX831" s="294"/>
      <c r="BY831" s="295"/>
      <c r="BZ831" s="295"/>
      <c r="CA831" s="295"/>
      <c r="CB831" s="295"/>
      <c r="CC831" s="296"/>
      <c r="CD831" s="294"/>
      <c r="CE831" s="295"/>
      <c r="CF831" s="295"/>
      <c r="CG831" s="295"/>
      <c r="CH831" s="295"/>
      <c r="CI831" s="296"/>
    </row>
    <row r="832" spans="1:87" ht="18" customHeight="1" x14ac:dyDescent="0.25">
      <c r="A832" s="75"/>
      <c r="B832" s="327"/>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9"/>
      <c r="Z832" s="336"/>
      <c r="AA832" s="337"/>
      <c r="AB832" s="337"/>
      <c r="AC832" s="337"/>
      <c r="AD832" s="338"/>
      <c r="AE832" s="336"/>
      <c r="AF832" s="337"/>
      <c r="AG832" s="337"/>
      <c r="AH832" s="337"/>
      <c r="AI832" s="337"/>
      <c r="AJ832" s="337"/>
      <c r="AK832" s="300"/>
      <c r="AL832" s="301"/>
      <c r="AM832" s="301"/>
      <c r="AN832" s="301"/>
      <c r="AO832" s="301"/>
      <c r="AP832" s="301"/>
      <c r="AQ832" s="301"/>
      <c r="AR832" s="301"/>
      <c r="AS832" s="301"/>
      <c r="AT832" s="301"/>
      <c r="AU832" s="301"/>
      <c r="AV832" s="301"/>
      <c r="AW832" s="301"/>
      <c r="AX832" s="302"/>
      <c r="AY832" s="407"/>
      <c r="AZ832" s="304"/>
      <c r="BA832" s="304"/>
      <c r="BB832" s="408"/>
      <c r="BC832" s="306">
        <f t="shared" si="44"/>
        <v>0</v>
      </c>
      <c r="BD832" s="307"/>
      <c r="BE832" s="307"/>
      <c r="BF832" s="308"/>
      <c r="BG832" s="309"/>
      <c r="BH832" s="310"/>
      <c r="BI832" s="310"/>
      <c r="BJ832" s="311"/>
      <c r="BK832" s="312">
        <f t="shared" si="45"/>
        <v>0</v>
      </c>
      <c r="BL832" s="313"/>
      <c r="BM832" s="313"/>
      <c r="BN832" s="313"/>
      <c r="BO832" s="313"/>
      <c r="BP832" s="314"/>
      <c r="BQ832" s="294"/>
      <c r="BR832" s="295"/>
      <c r="BS832" s="295"/>
      <c r="BT832" s="295"/>
      <c r="BU832" s="295"/>
      <c r="BV832" s="295"/>
      <c r="BW832" s="296"/>
      <c r="BX832" s="294"/>
      <c r="BY832" s="295"/>
      <c r="BZ832" s="295"/>
      <c r="CA832" s="295"/>
      <c r="CB832" s="295"/>
      <c r="CC832" s="296"/>
      <c r="CD832" s="294"/>
      <c r="CE832" s="295"/>
      <c r="CF832" s="295"/>
      <c r="CG832" s="295"/>
      <c r="CH832" s="295"/>
      <c r="CI832" s="296"/>
    </row>
    <row r="833" spans="1:87" ht="18" customHeight="1" thickBot="1" x14ac:dyDescent="0.3">
      <c r="A833" s="75"/>
      <c r="B833" s="330"/>
      <c r="C833" s="331"/>
      <c r="D833" s="331"/>
      <c r="E833" s="331"/>
      <c r="F833" s="331"/>
      <c r="G833" s="331"/>
      <c r="H833" s="331"/>
      <c r="I833" s="331"/>
      <c r="J833" s="331"/>
      <c r="K833" s="331"/>
      <c r="L833" s="331"/>
      <c r="M833" s="331"/>
      <c r="N833" s="331"/>
      <c r="O833" s="331"/>
      <c r="P833" s="331"/>
      <c r="Q833" s="331"/>
      <c r="R833" s="331"/>
      <c r="S833" s="331"/>
      <c r="T833" s="331"/>
      <c r="U833" s="331"/>
      <c r="V833" s="331"/>
      <c r="W833" s="331"/>
      <c r="X833" s="331"/>
      <c r="Y833" s="332"/>
      <c r="Z833" s="339"/>
      <c r="AA833" s="340"/>
      <c r="AB833" s="340"/>
      <c r="AC833" s="340"/>
      <c r="AD833" s="341"/>
      <c r="AE833" s="339"/>
      <c r="AF833" s="340"/>
      <c r="AG833" s="340"/>
      <c r="AH833" s="340"/>
      <c r="AI833" s="340"/>
      <c r="AJ833" s="340"/>
      <c r="AK833" s="392"/>
      <c r="AL833" s="393"/>
      <c r="AM833" s="393"/>
      <c r="AN833" s="393"/>
      <c r="AO833" s="393"/>
      <c r="AP833" s="393"/>
      <c r="AQ833" s="393"/>
      <c r="AR833" s="393"/>
      <c r="AS833" s="393"/>
      <c r="AT833" s="393"/>
      <c r="AU833" s="393"/>
      <c r="AV833" s="393"/>
      <c r="AW833" s="393"/>
      <c r="AX833" s="394"/>
      <c r="AY833" s="411"/>
      <c r="AZ833" s="396"/>
      <c r="BA833" s="396"/>
      <c r="BB833" s="412"/>
      <c r="BC833" s="398">
        <f t="shared" si="44"/>
        <v>0</v>
      </c>
      <c r="BD833" s="399"/>
      <c r="BE833" s="399"/>
      <c r="BF833" s="400"/>
      <c r="BG833" s="401"/>
      <c r="BH833" s="402"/>
      <c r="BI833" s="402"/>
      <c r="BJ833" s="403"/>
      <c r="BK833" s="404">
        <f t="shared" si="45"/>
        <v>0</v>
      </c>
      <c r="BL833" s="405"/>
      <c r="BM833" s="405"/>
      <c r="BN833" s="405"/>
      <c r="BO833" s="405"/>
      <c r="BP833" s="406"/>
      <c r="BQ833" s="297"/>
      <c r="BR833" s="298"/>
      <c r="BS833" s="298"/>
      <c r="BT833" s="298"/>
      <c r="BU833" s="298"/>
      <c r="BV833" s="298"/>
      <c r="BW833" s="299"/>
      <c r="BX833" s="297"/>
      <c r="BY833" s="298"/>
      <c r="BZ833" s="298"/>
      <c r="CA833" s="298"/>
      <c r="CB833" s="298"/>
      <c r="CC833" s="299"/>
      <c r="CD833" s="297"/>
      <c r="CE833" s="298"/>
      <c r="CF833" s="298"/>
      <c r="CG833" s="298"/>
      <c r="CH833" s="298"/>
      <c r="CI833" s="299"/>
    </row>
    <row r="834" spans="1:87" ht="18" customHeight="1" thickBot="1" x14ac:dyDescent="0.3">
      <c r="A834" s="75"/>
      <c r="B834" s="377"/>
      <c r="C834" s="378"/>
      <c r="D834" s="378"/>
      <c r="E834" s="378"/>
      <c r="F834" s="378"/>
      <c r="G834" s="378"/>
      <c r="H834" s="378"/>
      <c r="I834" s="378"/>
      <c r="J834" s="378"/>
      <c r="K834" s="378"/>
      <c r="L834" s="378"/>
      <c r="M834" s="378"/>
      <c r="N834" s="378"/>
      <c r="O834" s="378"/>
      <c r="P834" s="378"/>
      <c r="Q834" s="378"/>
      <c r="R834" s="378"/>
      <c r="S834" s="378"/>
      <c r="T834" s="378"/>
      <c r="U834" s="378"/>
      <c r="V834" s="378"/>
      <c r="W834" s="378"/>
      <c r="X834" s="378"/>
      <c r="Y834" s="378"/>
      <c r="Z834" s="378"/>
      <c r="AA834" s="378"/>
      <c r="AB834" s="378"/>
      <c r="AC834" s="378"/>
      <c r="AD834" s="378"/>
      <c r="AE834" s="378"/>
      <c r="AF834" s="378"/>
      <c r="AG834" s="378"/>
      <c r="AH834" s="378"/>
      <c r="AI834" s="378"/>
      <c r="AJ834" s="379"/>
      <c r="AK834" s="380" t="s">
        <v>3</v>
      </c>
      <c r="AL834" s="381"/>
      <c r="AM834" s="381"/>
      <c r="AN834" s="381"/>
      <c r="AO834" s="381"/>
      <c r="AP834" s="381"/>
      <c r="AQ834" s="381"/>
      <c r="AR834" s="381"/>
      <c r="AS834" s="381"/>
      <c r="AT834" s="381"/>
      <c r="AU834" s="381"/>
      <c r="AV834" s="381"/>
      <c r="AW834" s="381"/>
      <c r="AX834" s="381"/>
      <c r="AY834" s="382"/>
      <c r="AZ834" s="382"/>
      <c r="BA834" s="382"/>
      <c r="BB834" s="382"/>
      <c r="BC834" s="382"/>
      <c r="BD834" s="382"/>
      <c r="BE834" s="382"/>
      <c r="BF834" s="382"/>
      <c r="BG834" s="382"/>
      <c r="BH834" s="382"/>
      <c r="BI834" s="382"/>
      <c r="BJ834" s="383"/>
      <c r="BK834" s="384">
        <f>SUM(BK804:BK833)</f>
        <v>0</v>
      </c>
      <c r="BL834" s="385"/>
      <c r="BM834" s="385"/>
      <c r="BN834" s="385"/>
      <c r="BO834" s="385"/>
      <c r="BP834" s="386"/>
      <c r="BQ834" s="387" t="s">
        <v>100</v>
      </c>
      <c r="BR834" s="388"/>
      <c r="BS834" s="388"/>
      <c r="BT834" s="388"/>
      <c r="BU834" s="388"/>
      <c r="BV834" s="388"/>
      <c r="BW834" s="388"/>
      <c r="BX834" s="388"/>
      <c r="BY834" s="388"/>
      <c r="BZ834" s="388"/>
      <c r="CA834" s="388"/>
      <c r="CB834" s="388"/>
      <c r="CC834" s="389"/>
      <c r="CD834" s="390">
        <f>+CD804*AE804</f>
        <v>0</v>
      </c>
      <c r="CE834" s="390"/>
      <c r="CF834" s="390"/>
      <c r="CG834" s="390"/>
      <c r="CH834" s="390"/>
      <c r="CI834" s="391"/>
    </row>
    <row r="835" spans="1:87" ht="18" customHeight="1" thickBot="1" x14ac:dyDescent="0.3">
      <c r="A835" s="75"/>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c r="BG835" s="78"/>
      <c r="BH835" s="78"/>
      <c r="BI835" s="78"/>
      <c r="BJ835" s="78"/>
      <c r="BK835" s="79"/>
      <c r="BL835" s="79"/>
      <c r="BM835" s="79"/>
      <c r="BN835" s="79"/>
      <c r="BO835" s="79"/>
      <c r="BP835" s="79"/>
      <c r="BQ835" s="79"/>
      <c r="BR835" s="79"/>
      <c r="BS835" s="79"/>
      <c r="BT835" s="79"/>
      <c r="BU835" s="79"/>
      <c r="BV835" s="79"/>
      <c r="BW835" s="79"/>
      <c r="BX835" s="79"/>
      <c r="BY835" s="79"/>
      <c r="BZ835" s="79"/>
      <c r="CA835" s="79"/>
      <c r="CB835" s="79"/>
      <c r="CC835" s="79"/>
      <c r="CD835" s="79"/>
      <c r="CE835" s="79"/>
      <c r="CF835" s="79"/>
      <c r="CG835" s="79"/>
      <c r="CH835" s="79"/>
      <c r="CI835" s="79"/>
    </row>
    <row r="836" spans="1:87" ht="18" customHeight="1" x14ac:dyDescent="0.25">
      <c r="A836" s="75"/>
      <c r="B836" s="348" t="s">
        <v>0</v>
      </c>
      <c r="C836" s="349"/>
      <c r="D836" s="349"/>
      <c r="E836" s="349"/>
      <c r="F836" s="349"/>
      <c r="G836" s="349"/>
      <c r="H836" s="349"/>
      <c r="I836" s="349"/>
      <c r="J836" s="349"/>
      <c r="K836" s="349"/>
      <c r="L836" s="349"/>
      <c r="M836" s="349"/>
      <c r="N836" s="349"/>
      <c r="O836" s="349"/>
      <c r="P836" s="349"/>
      <c r="Q836" s="349"/>
      <c r="R836" s="349"/>
      <c r="S836" s="349"/>
      <c r="T836" s="349"/>
      <c r="U836" s="349"/>
      <c r="V836" s="349"/>
      <c r="W836" s="349"/>
      <c r="X836" s="349"/>
      <c r="Y836" s="350"/>
      <c r="Z836" s="348" t="s">
        <v>80</v>
      </c>
      <c r="AA836" s="349"/>
      <c r="AB836" s="349"/>
      <c r="AC836" s="349"/>
      <c r="AD836" s="350"/>
      <c r="AE836" s="357" t="s">
        <v>79</v>
      </c>
      <c r="AF836" s="358"/>
      <c r="AG836" s="358"/>
      <c r="AH836" s="358"/>
      <c r="AI836" s="358"/>
      <c r="AJ836" s="359"/>
      <c r="AK836" s="357" t="s">
        <v>81</v>
      </c>
      <c r="AL836" s="358"/>
      <c r="AM836" s="358"/>
      <c r="AN836" s="358"/>
      <c r="AO836" s="358"/>
      <c r="AP836" s="358"/>
      <c r="AQ836" s="358"/>
      <c r="AR836" s="358"/>
      <c r="AS836" s="358"/>
      <c r="AT836" s="358"/>
      <c r="AU836" s="358"/>
      <c r="AV836" s="358"/>
      <c r="AW836" s="358"/>
      <c r="AX836" s="359"/>
      <c r="AY836" s="357" t="s">
        <v>1</v>
      </c>
      <c r="AZ836" s="358"/>
      <c r="BA836" s="358"/>
      <c r="BB836" s="359"/>
      <c r="BC836" s="348" t="s">
        <v>104</v>
      </c>
      <c r="BD836" s="349"/>
      <c r="BE836" s="349"/>
      <c r="BF836" s="350"/>
      <c r="BG836" s="366" t="s">
        <v>82</v>
      </c>
      <c r="BH836" s="367"/>
      <c r="BI836" s="367"/>
      <c r="BJ836" s="368"/>
      <c r="BK836" s="315" t="s">
        <v>99</v>
      </c>
      <c r="BL836" s="316"/>
      <c r="BM836" s="316"/>
      <c r="BN836" s="316"/>
      <c r="BO836" s="316"/>
      <c r="BP836" s="317"/>
      <c r="BQ836" s="315" t="s">
        <v>83</v>
      </c>
      <c r="BR836" s="316"/>
      <c r="BS836" s="316"/>
      <c r="BT836" s="316"/>
      <c r="BU836" s="316"/>
      <c r="BV836" s="316"/>
      <c r="BW836" s="317"/>
      <c r="BX836" s="315" t="s">
        <v>84</v>
      </c>
      <c r="BY836" s="316"/>
      <c r="BZ836" s="316"/>
      <c r="CA836" s="316"/>
      <c r="CB836" s="316"/>
      <c r="CC836" s="317"/>
      <c r="CD836" s="315" t="s">
        <v>85</v>
      </c>
      <c r="CE836" s="316"/>
      <c r="CF836" s="316"/>
      <c r="CG836" s="316"/>
      <c r="CH836" s="316"/>
      <c r="CI836" s="317"/>
    </row>
    <row r="837" spans="1:87" ht="18" customHeight="1" x14ac:dyDescent="0.25">
      <c r="A837" s="75"/>
      <c r="B837" s="351"/>
      <c r="C837" s="352"/>
      <c r="D837" s="352"/>
      <c r="E837" s="352"/>
      <c r="F837" s="352"/>
      <c r="G837" s="352"/>
      <c r="H837" s="352"/>
      <c r="I837" s="352"/>
      <c r="J837" s="352"/>
      <c r="K837" s="352"/>
      <c r="L837" s="352"/>
      <c r="M837" s="352"/>
      <c r="N837" s="352"/>
      <c r="O837" s="352"/>
      <c r="P837" s="352"/>
      <c r="Q837" s="352"/>
      <c r="R837" s="352"/>
      <c r="S837" s="352"/>
      <c r="T837" s="352"/>
      <c r="U837" s="352"/>
      <c r="V837" s="352"/>
      <c r="W837" s="352"/>
      <c r="X837" s="352"/>
      <c r="Y837" s="353"/>
      <c r="Z837" s="351"/>
      <c r="AA837" s="352"/>
      <c r="AB837" s="352"/>
      <c r="AC837" s="352"/>
      <c r="AD837" s="353"/>
      <c r="AE837" s="360"/>
      <c r="AF837" s="361"/>
      <c r="AG837" s="361"/>
      <c r="AH837" s="361"/>
      <c r="AI837" s="361"/>
      <c r="AJ837" s="362"/>
      <c r="AK837" s="360"/>
      <c r="AL837" s="361"/>
      <c r="AM837" s="361"/>
      <c r="AN837" s="361"/>
      <c r="AO837" s="361"/>
      <c r="AP837" s="361"/>
      <c r="AQ837" s="361"/>
      <c r="AR837" s="361"/>
      <c r="AS837" s="361"/>
      <c r="AT837" s="361"/>
      <c r="AU837" s="361"/>
      <c r="AV837" s="361"/>
      <c r="AW837" s="361"/>
      <c r="AX837" s="362"/>
      <c r="AY837" s="360"/>
      <c r="AZ837" s="361"/>
      <c r="BA837" s="361"/>
      <c r="BB837" s="362"/>
      <c r="BC837" s="351"/>
      <c r="BD837" s="352"/>
      <c r="BE837" s="352"/>
      <c r="BF837" s="353"/>
      <c r="BG837" s="369"/>
      <c r="BH837" s="370"/>
      <c r="BI837" s="370"/>
      <c r="BJ837" s="371"/>
      <c r="BK837" s="318"/>
      <c r="BL837" s="319"/>
      <c r="BM837" s="319"/>
      <c r="BN837" s="319"/>
      <c r="BO837" s="319"/>
      <c r="BP837" s="320"/>
      <c r="BQ837" s="318"/>
      <c r="BR837" s="319"/>
      <c r="BS837" s="319"/>
      <c r="BT837" s="319"/>
      <c r="BU837" s="319"/>
      <c r="BV837" s="319"/>
      <c r="BW837" s="320"/>
      <c r="BX837" s="318"/>
      <c r="BY837" s="319"/>
      <c r="BZ837" s="319"/>
      <c r="CA837" s="319"/>
      <c r="CB837" s="319"/>
      <c r="CC837" s="320"/>
      <c r="CD837" s="318"/>
      <c r="CE837" s="319"/>
      <c r="CF837" s="319"/>
      <c r="CG837" s="319"/>
      <c r="CH837" s="319"/>
      <c r="CI837" s="320"/>
    </row>
    <row r="838" spans="1:87" ht="18" customHeight="1" thickBot="1" x14ac:dyDescent="0.3">
      <c r="A838" s="75"/>
      <c r="B838" s="354"/>
      <c r="C838" s="355"/>
      <c r="D838" s="355"/>
      <c r="E838" s="355"/>
      <c r="F838" s="355"/>
      <c r="G838" s="355"/>
      <c r="H838" s="355"/>
      <c r="I838" s="355"/>
      <c r="J838" s="355"/>
      <c r="K838" s="355"/>
      <c r="L838" s="355"/>
      <c r="M838" s="355"/>
      <c r="N838" s="355"/>
      <c r="O838" s="355"/>
      <c r="P838" s="355"/>
      <c r="Q838" s="355"/>
      <c r="R838" s="355"/>
      <c r="S838" s="355"/>
      <c r="T838" s="355"/>
      <c r="U838" s="355"/>
      <c r="V838" s="355"/>
      <c r="W838" s="355"/>
      <c r="X838" s="355"/>
      <c r="Y838" s="356"/>
      <c r="Z838" s="354"/>
      <c r="AA838" s="355"/>
      <c r="AB838" s="355"/>
      <c r="AC838" s="355"/>
      <c r="AD838" s="356"/>
      <c r="AE838" s="363"/>
      <c r="AF838" s="364"/>
      <c r="AG838" s="364"/>
      <c r="AH838" s="364"/>
      <c r="AI838" s="364"/>
      <c r="AJ838" s="365"/>
      <c r="AK838" s="360"/>
      <c r="AL838" s="361"/>
      <c r="AM838" s="361"/>
      <c r="AN838" s="361"/>
      <c r="AO838" s="361"/>
      <c r="AP838" s="361"/>
      <c r="AQ838" s="361"/>
      <c r="AR838" s="361"/>
      <c r="AS838" s="361"/>
      <c r="AT838" s="361"/>
      <c r="AU838" s="361"/>
      <c r="AV838" s="361"/>
      <c r="AW838" s="361"/>
      <c r="AX838" s="362"/>
      <c r="AY838" s="360"/>
      <c r="AZ838" s="361"/>
      <c r="BA838" s="361"/>
      <c r="BB838" s="362"/>
      <c r="BC838" s="351"/>
      <c r="BD838" s="352"/>
      <c r="BE838" s="352"/>
      <c r="BF838" s="353"/>
      <c r="BG838" s="369"/>
      <c r="BH838" s="370"/>
      <c r="BI838" s="370"/>
      <c r="BJ838" s="371"/>
      <c r="BK838" s="318"/>
      <c r="BL838" s="319"/>
      <c r="BM838" s="319"/>
      <c r="BN838" s="319"/>
      <c r="BO838" s="319"/>
      <c r="BP838" s="320"/>
      <c r="BQ838" s="321"/>
      <c r="BR838" s="322"/>
      <c r="BS838" s="322"/>
      <c r="BT838" s="322"/>
      <c r="BU838" s="322"/>
      <c r="BV838" s="322"/>
      <c r="BW838" s="323"/>
      <c r="BX838" s="321"/>
      <c r="BY838" s="322"/>
      <c r="BZ838" s="322"/>
      <c r="CA838" s="322"/>
      <c r="CB838" s="322"/>
      <c r="CC838" s="323"/>
      <c r="CD838" s="321"/>
      <c r="CE838" s="322"/>
      <c r="CF838" s="322"/>
      <c r="CG838" s="322"/>
      <c r="CH838" s="322"/>
      <c r="CI838" s="323"/>
    </row>
    <row r="839" spans="1:87" ht="18" customHeight="1" x14ac:dyDescent="0.25">
      <c r="A839" s="75"/>
      <c r="B839" s="324"/>
      <c r="C839" s="325"/>
      <c r="D839" s="325"/>
      <c r="E839" s="325"/>
      <c r="F839" s="325"/>
      <c r="G839" s="325"/>
      <c r="H839" s="325"/>
      <c r="I839" s="325"/>
      <c r="J839" s="325"/>
      <c r="K839" s="325"/>
      <c r="L839" s="325"/>
      <c r="M839" s="325"/>
      <c r="N839" s="325"/>
      <c r="O839" s="325"/>
      <c r="P839" s="325"/>
      <c r="Q839" s="325"/>
      <c r="R839" s="325"/>
      <c r="S839" s="325"/>
      <c r="T839" s="325"/>
      <c r="U839" s="325"/>
      <c r="V839" s="325"/>
      <c r="W839" s="325"/>
      <c r="X839" s="325"/>
      <c r="Y839" s="326"/>
      <c r="Z839" s="333"/>
      <c r="AA839" s="334"/>
      <c r="AB839" s="334"/>
      <c r="AC839" s="334"/>
      <c r="AD839" s="335"/>
      <c r="AE839" s="333"/>
      <c r="AF839" s="334"/>
      <c r="AG839" s="334"/>
      <c r="AH839" s="334"/>
      <c r="AI839" s="334"/>
      <c r="AJ839" s="334"/>
      <c r="AK839" s="342"/>
      <c r="AL839" s="343"/>
      <c r="AM839" s="343"/>
      <c r="AN839" s="343"/>
      <c r="AO839" s="343"/>
      <c r="AP839" s="343"/>
      <c r="AQ839" s="343"/>
      <c r="AR839" s="343"/>
      <c r="AS839" s="343"/>
      <c r="AT839" s="343"/>
      <c r="AU839" s="343"/>
      <c r="AV839" s="343"/>
      <c r="AW839" s="343"/>
      <c r="AX839" s="344"/>
      <c r="AY839" s="409"/>
      <c r="AZ839" s="346"/>
      <c r="BA839" s="346"/>
      <c r="BB839" s="410"/>
      <c r="BC839" s="345">
        <f>+$AE$839*AY839</f>
        <v>0</v>
      </c>
      <c r="BD839" s="346"/>
      <c r="BE839" s="346"/>
      <c r="BF839" s="347"/>
      <c r="BG839" s="285"/>
      <c r="BH839" s="286"/>
      <c r="BI839" s="286"/>
      <c r="BJ839" s="287"/>
      <c r="BK839" s="288">
        <f>+AY839*BG839</f>
        <v>0</v>
      </c>
      <c r="BL839" s="289"/>
      <c r="BM839" s="289"/>
      <c r="BN839" s="289"/>
      <c r="BO839" s="289"/>
      <c r="BP839" s="290"/>
      <c r="BQ839" s="291"/>
      <c r="BR839" s="292"/>
      <c r="BS839" s="292"/>
      <c r="BT839" s="292"/>
      <c r="BU839" s="292"/>
      <c r="BV839" s="292"/>
      <c r="BW839" s="293"/>
      <c r="BX839" s="291">
        <f>+(((BK869+BQ839)*30)/70)</f>
        <v>0</v>
      </c>
      <c r="BY839" s="292"/>
      <c r="BZ839" s="292"/>
      <c r="CA839" s="292"/>
      <c r="CB839" s="292"/>
      <c r="CC839" s="293"/>
      <c r="CD839" s="291">
        <f>+BK869+BQ839+BX839</f>
        <v>0</v>
      </c>
      <c r="CE839" s="292"/>
      <c r="CF839" s="292"/>
      <c r="CG839" s="292"/>
      <c r="CH839" s="292"/>
      <c r="CI839" s="293"/>
    </row>
    <row r="840" spans="1:87" ht="18" customHeight="1" x14ac:dyDescent="0.25">
      <c r="A840" s="75"/>
      <c r="B840" s="327"/>
      <c r="C840" s="328"/>
      <c r="D840" s="328"/>
      <c r="E840" s="328"/>
      <c r="F840" s="328"/>
      <c r="G840" s="328"/>
      <c r="H840" s="328"/>
      <c r="I840" s="328"/>
      <c r="J840" s="328"/>
      <c r="K840" s="328"/>
      <c r="L840" s="328"/>
      <c r="M840" s="328"/>
      <c r="N840" s="328"/>
      <c r="O840" s="328"/>
      <c r="P840" s="328"/>
      <c r="Q840" s="328"/>
      <c r="R840" s="328"/>
      <c r="S840" s="328"/>
      <c r="T840" s="328"/>
      <c r="U840" s="328"/>
      <c r="V840" s="328"/>
      <c r="W840" s="328"/>
      <c r="X840" s="328"/>
      <c r="Y840" s="329"/>
      <c r="Z840" s="336"/>
      <c r="AA840" s="337"/>
      <c r="AB840" s="337"/>
      <c r="AC840" s="337"/>
      <c r="AD840" s="338"/>
      <c r="AE840" s="336"/>
      <c r="AF840" s="337"/>
      <c r="AG840" s="337"/>
      <c r="AH840" s="337"/>
      <c r="AI840" s="337"/>
      <c r="AJ840" s="337"/>
      <c r="AK840" s="300"/>
      <c r="AL840" s="301"/>
      <c r="AM840" s="301"/>
      <c r="AN840" s="301"/>
      <c r="AO840" s="301"/>
      <c r="AP840" s="301"/>
      <c r="AQ840" s="301"/>
      <c r="AR840" s="301"/>
      <c r="AS840" s="301"/>
      <c r="AT840" s="301"/>
      <c r="AU840" s="301"/>
      <c r="AV840" s="301"/>
      <c r="AW840" s="301"/>
      <c r="AX840" s="302"/>
      <c r="AY840" s="407"/>
      <c r="AZ840" s="304"/>
      <c r="BA840" s="304"/>
      <c r="BB840" s="408"/>
      <c r="BC840" s="306">
        <f t="shared" ref="BC840:BC868" si="46">+$AE$839*AY840</f>
        <v>0</v>
      </c>
      <c r="BD840" s="307"/>
      <c r="BE840" s="307"/>
      <c r="BF840" s="308"/>
      <c r="BG840" s="309"/>
      <c r="BH840" s="310"/>
      <c r="BI840" s="310"/>
      <c r="BJ840" s="311"/>
      <c r="BK840" s="312">
        <f t="shared" ref="BK840:BK868" si="47">+AY840*BG840</f>
        <v>0</v>
      </c>
      <c r="BL840" s="313"/>
      <c r="BM840" s="313"/>
      <c r="BN840" s="313"/>
      <c r="BO840" s="313"/>
      <c r="BP840" s="314"/>
      <c r="BQ840" s="294"/>
      <c r="BR840" s="295"/>
      <c r="BS840" s="295"/>
      <c r="BT840" s="295"/>
      <c r="BU840" s="295"/>
      <c r="BV840" s="295"/>
      <c r="BW840" s="296"/>
      <c r="BX840" s="294"/>
      <c r="BY840" s="295"/>
      <c r="BZ840" s="295"/>
      <c r="CA840" s="295"/>
      <c r="CB840" s="295"/>
      <c r="CC840" s="296"/>
      <c r="CD840" s="294"/>
      <c r="CE840" s="295"/>
      <c r="CF840" s="295"/>
      <c r="CG840" s="295"/>
      <c r="CH840" s="295"/>
      <c r="CI840" s="296"/>
    </row>
    <row r="841" spans="1:87" ht="18" customHeight="1" x14ac:dyDescent="0.25">
      <c r="A841" s="75"/>
      <c r="B841" s="327"/>
      <c r="C841" s="328"/>
      <c r="D841" s="328"/>
      <c r="E841" s="328"/>
      <c r="F841" s="328"/>
      <c r="G841" s="328"/>
      <c r="H841" s="328"/>
      <c r="I841" s="328"/>
      <c r="J841" s="328"/>
      <c r="K841" s="328"/>
      <c r="L841" s="328"/>
      <c r="M841" s="328"/>
      <c r="N841" s="328"/>
      <c r="O841" s="328"/>
      <c r="P841" s="328"/>
      <c r="Q841" s="328"/>
      <c r="R841" s="328"/>
      <c r="S841" s="328"/>
      <c r="T841" s="328"/>
      <c r="U841" s="328"/>
      <c r="V841" s="328"/>
      <c r="W841" s="328"/>
      <c r="X841" s="328"/>
      <c r="Y841" s="329"/>
      <c r="Z841" s="336"/>
      <c r="AA841" s="337"/>
      <c r="AB841" s="337"/>
      <c r="AC841" s="337"/>
      <c r="AD841" s="338"/>
      <c r="AE841" s="336"/>
      <c r="AF841" s="337"/>
      <c r="AG841" s="337"/>
      <c r="AH841" s="337"/>
      <c r="AI841" s="337"/>
      <c r="AJ841" s="337"/>
      <c r="AK841" s="300"/>
      <c r="AL841" s="301"/>
      <c r="AM841" s="301"/>
      <c r="AN841" s="301"/>
      <c r="AO841" s="301"/>
      <c r="AP841" s="301"/>
      <c r="AQ841" s="301"/>
      <c r="AR841" s="301"/>
      <c r="AS841" s="301"/>
      <c r="AT841" s="301"/>
      <c r="AU841" s="301"/>
      <c r="AV841" s="301"/>
      <c r="AW841" s="301"/>
      <c r="AX841" s="302"/>
      <c r="AY841" s="407"/>
      <c r="AZ841" s="304"/>
      <c r="BA841" s="304"/>
      <c r="BB841" s="408"/>
      <c r="BC841" s="306">
        <f t="shared" si="46"/>
        <v>0</v>
      </c>
      <c r="BD841" s="307"/>
      <c r="BE841" s="307"/>
      <c r="BF841" s="308"/>
      <c r="BG841" s="309"/>
      <c r="BH841" s="310"/>
      <c r="BI841" s="310"/>
      <c r="BJ841" s="311"/>
      <c r="BK841" s="312">
        <f t="shared" si="47"/>
        <v>0</v>
      </c>
      <c r="BL841" s="313"/>
      <c r="BM841" s="313"/>
      <c r="BN841" s="313"/>
      <c r="BO841" s="313"/>
      <c r="BP841" s="314"/>
      <c r="BQ841" s="294"/>
      <c r="BR841" s="295"/>
      <c r="BS841" s="295"/>
      <c r="BT841" s="295"/>
      <c r="BU841" s="295"/>
      <c r="BV841" s="295"/>
      <c r="BW841" s="296"/>
      <c r="BX841" s="294"/>
      <c r="BY841" s="295"/>
      <c r="BZ841" s="295"/>
      <c r="CA841" s="295"/>
      <c r="CB841" s="295"/>
      <c r="CC841" s="296"/>
      <c r="CD841" s="294"/>
      <c r="CE841" s="295"/>
      <c r="CF841" s="295"/>
      <c r="CG841" s="295"/>
      <c r="CH841" s="295"/>
      <c r="CI841" s="296"/>
    </row>
    <row r="842" spans="1:87" ht="18" customHeight="1" x14ac:dyDescent="0.25">
      <c r="A842" s="75"/>
      <c r="B842" s="327"/>
      <c r="C842" s="328"/>
      <c r="D842" s="328"/>
      <c r="E842" s="328"/>
      <c r="F842" s="328"/>
      <c r="G842" s="328"/>
      <c r="H842" s="328"/>
      <c r="I842" s="328"/>
      <c r="J842" s="328"/>
      <c r="K842" s="328"/>
      <c r="L842" s="328"/>
      <c r="M842" s="328"/>
      <c r="N842" s="328"/>
      <c r="O842" s="328"/>
      <c r="P842" s="328"/>
      <c r="Q842" s="328"/>
      <c r="R842" s="328"/>
      <c r="S842" s="328"/>
      <c r="T842" s="328"/>
      <c r="U842" s="328"/>
      <c r="V842" s="328"/>
      <c r="W842" s="328"/>
      <c r="X842" s="328"/>
      <c r="Y842" s="329"/>
      <c r="Z842" s="336"/>
      <c r="AA842" s="337"/>
      <c r="AB842" s="337"/>
      <c r="AC842" s="337"/>
      <c r="AD842" s="338"/>
      <c r="AE842" s="336"/>
      <c r="AF842" s="337"/>
      <c r="AG842" s="337"/>
      <c r="AH842" s="337"/>
      <c r="AI842" s="337"/>
      <c r="AJ842" s="337"/>
      <c r="AK842" s="300"/>
      <c r="AL842" s="301"/>
      <c r="AM842" s="301"/>
      <c r="AN842" s="301"/>
      <c r="AO842" s="301"/>
      <c r="AP842" s="301"/>
      <c r="AQ842" s="301"/>
      <c r="AR842" s="301"/>
      <c r="AS842" s="301"/>
      <c r="AT842" s="301"/>
      <c r="AU842" s="301"/>
      <c r="AV842" s="301"/>
      <c r="AW842" s="301"/>
      <c r="AX842" s="302"/>
      <c r="AY842" s="407"/>
      <c r="AZ842" s="304"/>
      <c r="BA842" s="304"/>
      <c r="BB842" s="408"/>
      <c r="BC842" s="306">
        <f t="shared" si="46"/>
        <v>0</v>
      </c>
      <c r="BD842" s="307"/>
      <c r="BE842" s="307"/>
      <c r="BF842" s="308"/>
      <c r="BG842" s="309"/>
      <c r="BH842" s="310"/>
      <c r="BI842" s="310"/>
      <c r="BJ842" s="311"/>
      <c r="BK842" s="312">
        <f t="shared" si="47"/>
        <v>0</v>
      </c>
      <c r="BL842" s="313"/>
      <c r="BM842" s="313"/>
      <c r="BN842" s="313"/>
      <c r="BO842" s="313"/>
      <c r="BP842" s="314"/>
      <c r="BQ842" s="294"/>
      <c r="BR842" s="295"/>
      <c r="BS842" s="295"/>
      <c r="BT842" s="295"/>
      <c r="BU842" s="295"/>
      <c r="BV842" s="295"/>
      <c r="BW842" s="296"/>
      <c r="BX842" s="294"/>
      <c r="BY842" s="295"/>
      <c r="BZ842" s="295"/>
      <c r="CA842" s="295"/>
      <c r="CB842" s="295"/>
      <c r="CC842" s="296"/>
      <c r="CD842" s="294"/>
      <c r="CE842" s="295"/>
      <c r="CF842" s="295"/>
      <c r="CG842" s="295"/>
      <c r="CH842" s="295"/>
      <c r="CI842" s="296"/>
    </row>
    <row r="843" spans="1:87" ht="18" customHeight="1" x14ac:dyDescent="0.25">
      <c r="A843" s="75"/>
      <c r="B843" s="327"/>
      <c r="C843" s="328"/>
      <c r="D843" s="328"/>
      <c r="E843" s="328"/>
      <c r="F843" s="328"/>
      <c r="G843" s="328"/>
      <c r="H843" s="328"/>
      <c r="I843" s="328"/>
      <c r="J843" s="328"/>
      <c r="K843" s="328"/>
      <c r="L843" s="328"/>
      <c r="M843" s="328"/>
      <c r="N843" s="328"/>
      <c r="O843" s="328"/>
      <c r="P843" s="328"/>
      <c r="Q843" s="328"/>
      <c r="R843" s="328"/>
      <c r="S843" s="328"/>
      <c r="T843" s="328"/>
      <c r="U843" s="328"/>
      <c r="V843" s="328"/>
      <c r="W843" s="328"/>
      <c r="X843" s="328"/>
      <c r="Y843" s="329"/>
      <c r="Z843" s="336"/>
      <c r="AA843" s="337"/>
      <c r="AB843" s="337"/>
      <c r="AC843" s="337"/>
      <c r="AD843" s="338"/>
      <c r="AE843" s="336"/>
      <c r="AF843" s="337"/>
      <c r="AG843" s="337"/>
      <c r="AH843" s="337"/>
      <c r="AI843" s="337"/>
      <c r="AJ843" s="337"/>
      <c r="AK843" s="300"/>
      <c r="AL843" s="301"/>
      <c r="AM843" s="301"/>
      <c r="AN843" s="301"/>
      <c r="AO843" s="301"/>
      <c r="AP843" s="301"/>
      <c r="AQ843" s="301"/>
      <c r="AR843" s="301"/>
      <c r="AS843" s="301"/>
      <c r="AT843" s="301"/>
      <c r="AU843" s="301"/>
      <c r="AV843" s="301"/>
      <c r="AW843" s="301"/>
      <c r="AX843" s="302"/>
      <c r="AY843" s="407"/>
      <c r="AZ843" s="304"/>
      <c r="BA843" s="304"/>
      <c r="BB843" s="408"/>
      <c r="BC843" s="306">
        <f t="shared" si="46"/>
        <v>0</v>
      </c>
      <c r="BD843" s="307"/>
      <c r="BE843" s="307"/>
      <c r="BF843" s="308"/>
      <c r="BG843" s="309"/>
      <c r="BH843" s="310"/>
      <c r="BI843" s="310"/>
      <c r="BJ843" s="311"/>
      <c r="BK843" s="312">
        <f t="shared" si="47"/>
        <v>0</v>
      </c>
      <c r="BL843" s="313"/>
      <c r="BM843" s="313"/>
      <c r="BN843" s="313"/>
      <c r="BO843" s="313"/>
      <c r="BP843" s="314"/>
      <c r="BQ843" s="294"/>
      <c r="BR843" s="295"/>
      <c r="BS843" s="295"/>
      <c r="BT843" s="295"/>
      <c r="BU843" s="295"/>
      <c r="BV843" s="295"/>
      <c r="BW843" s="296"/>
      <c r="BX843" s="294"/>
      <c r="BY843" s="295"/>
      <c r="BZ843" s="295"/>
      <c r="CA843" s="295"/>
      <c r="CB843" s="295"/>
      <c r="CC843" s="296"/>
      <c r="CD843" s="294"/>
      <c r="CE843" s="295"/>
      <c r="CF843" s="295"/>
      <c r="CG843" s="295"/>
      <c r="CH843" s="295"/>
      <c r="CI843" s="296"/>
    </row>
    <row r="844" spans="1:87" ht="18" customHeight="1" x14ac:dyDescent="0.25">
      <c r="A844" s="75"/>
      <c r="B844" s="327"/>
      <c r="C844" s="328"/>
      <c r="D844" s="328"/>
      <c r="E844" s="328"/>
      <c r="F844" s="328"/>
      <c r="G844" s="328"/>
      <c r="H844" s="328"/>
      <c r="I844" s="328"/>
      <c r="J844" s="328"/>
      <c r="K844" s="328"/>
      <c r="L844" s="328"/>
      <c r="M844" s="328"/>
      <c r="N844" s="328"/>
      <c r="O844" s="328"/>
      <c r="P844" s="328"/>
      <c r="Q844" s="328"/>
      <c r="R844" s="328"/>
      <c r="S844" s="328"/>
      <c r="T844" s="328"/>
      <c r="U844" s="328"/>
      <c r="V844" s="328"/>
      <c r="W844" s="328"/>
      <c r="X844" s="328"/>
      <c r="Y844" s="329"/>
      <c r="Z844" s="336"/>
      <c r="AA844" s="337"/>
      <c r="AB844" s="337"/>
      <c r="AC844" s="337"/>
      <c r="AD844" s="338"/>
      <c r="AE844" s="336"/>
      <c r="AF844" s="337"/>
      <c r="AG844" s="337"/>
      <c r="AH844" s="337"/>
      <c r="AI844" s="337"/>
      <c r="AJ844" s="337"/>
      <c r="AK844" s="300"/>
      <c r="AL844" s="301"/>
      <c r="AM844" s="301"/>
      <c r="AN844" s="301"/>
      <c r="AO844" s="301"/>
      <c r="AP844" s="301"/>
      <c r="AQ844" s="301"/>
      <c r="AR844" s="301"/>
      <c r="AS844" s="301"/>
      <c r="AT844" s="301"/>
      <c r="AU844" s="301"/>
      <c r="AV844" s="301"/>
      <c r="AW844" s="301"/>
      <c r="AX844" s="302"/>
      <c r="AY844" s="407"/>
      <c r="AZ844" s="304"/>
      <c r="BA844" s="304"/>
      <c r="BB844" s="408"/>
      <c r="BC844" s="306">
        <f t="shared" si="46"/>
        <v>0</v>
      </c>
      <c r="BD844" s="307"/>
      <c r="BE844" s="307"/>
      <c r="BF844" s="308"/>
      <c r="BG844" s="309"/>
      <c r="BH844" s="310"/>
      <c r="BI844" s="310"/>
      <c r="BJ844" s="311"/>
      <c r="BK844" s="312">
        <f t="shared" si="47"/>
        <v>0</v>
      </c>
      <c r="BL844" s="313"/>
      <c r="BM844" s="313"/>
      <c r="BN844" s="313"/>
      <c r="BO844" s="313"/>
      <c r="BP844" s="314"/>
      <c r="BQ844" s="294"/>
      <c r="BR844" s="295"/>
      <c r="BS844" s="295"/>
      <c r="BT844" s="295"/>
      <c r="BU844" s="295"/>
      <c r="BV844" s="295"/>
      <c r="BW844" s="296"/>
      <c r="BX844" s="294"/>
      <c r="BY844" s="295"/>
      <c r="BZ844" s="295"/>
      <c r="CA844" s="295"/>
      <c r="CB844" s="295"/>
      <c r="CC844" s="296"/>
      <c r="CD844" s="294"/>
      <c r="CE844" s="295"/>
      <c r="CF844" s="295"/>
      <c r="CG844" s="295"/>
      <c r="CH844" s="295"/>
      <c r="CI844" s="296"/>
    </row>
    <row r="845" spans="1:87" ht="18" customHeight="1" x14ac:dyDescent="0.25">
      <c r="A845" s="75"/>
      <c r="B845" s="327"/>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9"/>
      <c r="Z845" s="336"/>
      <c r="AA845" s="337"/>
      <c r="AB845" s="337"/>
      <c r="AC845" s="337"/>
      <c r="AD845" s="338"/>
      <c r="AE845" s="336"/>
      <c r="AF845" s="337"/>
      <c r="AG845" s="337"/>
      <c r="AH845" s="337"/>
      <c r="AI845" s="337"/>
      <c r="AJ845" s="337"/>
      <c r="AK845" s="300"/>
      <c r="AL845" s="301"/>
      <c r="AM845" s="301"/>
      <c r="AN845" s="301"/>
      <c r="AO845" s="301"/>
      <c r="AP845" s="301"/>
      <c r="AQ845" s="301"/>
      <c r="AR845" s="301"/>
      <c r="AS845" s="301"/>
      <c r="AT845" s="301"/>
      <c r="AU845" s="301"/>
      <c r="AV845" s="301"/>
      <c r="AW845" s="301"/>
      <c r="AX845" s="302"/>
      <c r="AY845" s="407"/>
      <c r="AZ845" s="304"/>
      <c r="BA845" s="304"/>
      <c r="BB845" s="408"/>
      <c r="BC845" s="306">
        <f t="shared" si="46"/>
        <v>0</v>
      </c>
      <c r="BD845" s="307"/>
      <c r="BE845" s="307"/>
      <c r="BF845" s="308"/>
      <c r="BG845" s="309"/>
      <c r="BH845" s="310"/>
      <c r="BI845" s="310"/>
      <c r="BJ845" s="311"/>
      <c r="BK845" s="312">
        <f t="shared" si="47"/>
        <v>0</v>
      </c>
      <c r="BL845" s="313"/>
      <c r="BM845" s="313"/>
      <c r="BN845" s="313"/>
      <c r="BO845" s="313"/>
      <c r="BP845" s="314"/>
      <c r="BQ845" s="294"/>
      <c r="BR845" s="295"/>
      <c r="BS845" s="295"/>
      <c r="BT845" s="295"/>
      <c r="BU845" s="295"/>
      <c r="BV845" s="295"/>
      <c r="BW845" s="296"/>
      <c r="BX845" s="294"/>
      <c r="BY845" s="295"/>
      <c r="BZ845" s="295"/>
      <c r="CA845" s="295"/>
      <c r="CB845" s="295"/>
      <c r="CC845" s="296"/>
      <c r="CD845" s="294"/>
      <c r="CE845" s="295"/>
      <c r="CF845" s="295"/>
      <c r="CG845" s="295"/>
      <c r="CH845" s="295"/>
      <c r="CI845" s="296"/>
    </row>
    <row r="846" spans="1:87" ht="18" customHeight="1" x14ac:dyDescent="0.25">
      <c r="A846" s="75"/>
      <c r="B846" s="327"/>
      <c r="C846" s="328"/>
      <c r="D846" s="328"/>
      <c r="E846" s="328"/>
      <c r="F846" s="328"/>
      <c r="G846" s="328"/>
      <c r="H846" s="328"/>
      <c r="I846" s="328"/>
      <c r="J846" s="328"/>
      <c r="K846" s="328"/>
      <c r="L846" s="328"/>
      <c r="M846" s="328"/>
      <c r="N846" s="328"/>
      <c r="O846" s="328"/>
      <c r="P846" s="328"/>
      <c r="Q846" s="328"/>
      <c r="R846" s="328"/>
      <c r="S846" s="328"/>
      <c r="T846" s="328"/>
      <c r="U846" s="328"/>
      <c r="V846" s="328"/>
      <c r="W846" s="328"/>
      <c r="X846" s="328"/>
      <c r="Y846" s="329"/>
      <c r="Z846" s="336"/>
      <c r="AA846" s="337"/>
      <c r="AB846" s="337"/>
      <c r="AC846" s="337"/>
      <c r="AD846" s="338"/>
      <c r="AE846" s="336"/>
      <c r="AF846" s="337"/>
      <c r="AG846" s="337"/>
      <c r="AH846" s="337"/>
      <c r="AI846" s="337"/>
      <c r="AJ846" s="337"/>
      <c r="AK846" s="300"/>
      <c r="AL846" s="301"/>
      <c r="AM846" s="301"/>
      <c r="AN846" s="301"/>
      <c r="AO846" s="301"/>
      <c r="AP846" s="301"/>
      <c r="AQ846" s="301"/>
      <c r="AR846" s="301"/>
      <c r="AS846" s="301"/>
      <c r="AT846" s="301"/>
      <c r="AU846" s="301"/>
      <c r="AV846" s="301"/>
      <c r="AW846" s="301"/>
      <c r="AX846" s="302"/>
      <c r="AY846" s="407"/>
      <c r="AZ846" s="304"/>
      <c r="BA846" s="304"/>
      <c r="BB846" s="408"/>
      <c r="BC846" s="306">
        <f t="shared" si="46"/>
        <v>0</v>
      </c>
      <c r="BD846" s="307"/>
      <c r="BE846" s="307"/>
      <c r="BF846" s="308"/>
      <c r="BG846" s="309"/>
      <c r="BH846" s="310"/>
      <c r="BI846" s="310"/>
      <c r="BJ846" s="311"/>
      <c r="BK846" s="312">
        <f t="shared" si="47"/>
        <v>0</v>
      </c>
      <c r="BL846" s="313"/>
      <c r="BM846" s="313"/>
      <c r="BN846" s="313"/>
      <c r="BO846" s="313"/>
      <c r="BP846" s="314"/>
      <c r="BQ846" s="294"/>
      <c r="BR846" s="295"/>
      <c r="BS846" s="295"/>
      <c r="BT846" s="295"/>
      <c r="BU846" s="295"/>
      <c r="BV846" s="295"/>
      <c r="BW846" s="296"/>
      <c r="BX846" s="294"/>
      <c r="BY846" s="295"/>
      <c r="BZ846" s="295"/>
      <c r="CA846" s="295"/>
      <c r="CB846" s="295"/>
      <c r="CC846" s="296"/>
      <c r="CD846" s="294"/>
      <c r="CE846" s="295"/>
      <c r="CF846" s="295"/>
      <c r="CG846" s="295"/>
      <c r="CH846" s="295"/>
      <c r="CI846" s="296"/>
    </row>
    <row r="847" spans="1:87" ht="18" customHeight="1" x14ac:dyDescent="0.25">
      <c r="A847" s="75"/>
      <c r="B847" s="327"/>
      <c r="C847" s="328"/>
      <c r="D847" s="328"/>
      <c r="E847" s="328"/>
      <c r="F847" s="328"/>
      <c r="G847" s="328"/>
      <c r="H847" s="328"/>
      <c r="I847" s="328"/>
      <c r="J847" s="328"/>
      <c r="K847" s="328"/>
      <c r="L847" s="328"/>
      <c r="M847" s="328"/>
      <c r="N847" s="328"/>
      <c r="O847" s="328"/>
      <c r="P847" s="328"/>
      <c r="Q847" s="328"/>
      <c r="R847" s="328"/>
      <c r="S847" s="328"/>
      <c r="T847" s="328"/>
      <c r="U847" s="328"/>
      <c r="V847" s="328"/>
      <c r="W847" s="328"/>
      <c r="X847" s="328"/>
      <c r="Y847" s="329"/>
      <c r="Z847" s="336"/>
      <c r="AA847" s="337"/>
      <c r="AB847" s="337"/>
      <c r="AC847" s="337"/>
      <c r="AD847" s="338"/>
      <c r="AE847" s="336"/>
      <c r="AF847" s="337"/>
      <c r="AG847" s="337"/>
      <c r="AH847" s="337"/>
      <c r="AI847" s="337"/>
      <c r="AJ847" s="337"/>
      <c r="AK847" s="300"/>
      <c r="AL847" s="301"/>
      <c r="AM847" s="301"/>
      <c r="AN847" s="301"/>
      <c r="AO847" s="301"/>
      <c r="AP847" s="301"/>
      <c r="AQ847" s="301"/>
      <c r="AR847" s="301"/>
      <c r="AS847" s="301"/>
      <c r="AT847" s="301"/>
      <c r="AU847" s="301"/>
      <c r="AV847" s="301"/>
      <c r="AW847" s="301"/>
      <c r="AX847" s="302"/>
      <c r="AY847" s="407"/>
      <c r="AZ847" s="304"/>
      <c r="BA847" s="304"/>
      <c r="BB847" s="408"/>
      <c r="BC847" s="306">
        <f t="shared" si="46"/>
        <v>0</v>
      </c>
      <c r="BD847" s="307"/>
      <c r="BE847" s="307"/>
      <c r="BF847" s="308"/>
      <c r="BG847" s="309"/>
      <c r="BH847" s="310"/>
      <c r="BI847" s="310"/>
      <c r="BJ847" s="311"/>
      <c r="BK847" s="312">
        <f t="shared" si="47"/>
        <v>0</v>
      </c>
      <c r="BL847" s="313"/>
      <c r="BM847" s="313"/>
      <c r="BN847" s="313"/>
      <c r="BO847" s="313"/>
      <c r="BP847" s="314"/>
      <c r="BQ847" s="294"/>
      <c r="BR847" s="295"/>
      <c r="BS847" s="295"/>
      <c r="BT847" s="295"/>
      <c r="BU847" s="295"/>
      <c r="BV847" s="295"/>
      <c r="BW847" s="296"/>
      <c r="BX847" s="294"/>
      <c r="BY847" s="295"/>
      <c r="BZ847" s="295"/>
      <c r="CA847" s="295"/>
      <c r="CB847" s="295"/>
      <c r="CC847" s="296"/>
      <c r="CD847" s="294"/>
      <c r="CE847" s="295"/>
      <c r="CF847" s="295"/>
      <c r="CG847" s="295"/>
      <c r="CH847" s="295"/>
      <c r="CI847" s="296"/>
    </row>
    <row r="848" spans="1:87" ht="18" customHeight="1" x14ac:dyDescent="0.25">
      <c r="A848" s="75"/>
      <c r="B848" s="327"/>
      <c r="C848" s="328"/>
      <c r="D848" s="328"/>
      <c r="E848" s="328"/>
      <c r="F848" s="328"/>
      <c r="G848" s="328"/>
      <c r="H848" s="328"/>
      <c r="I848" s="328"/>
      <c r="J848" s="328"/>
      <c r="K848" s="328"/>
      <c r="L848" s="328"/>
      <c r="M848" s="328"/>
      <c r="N848" s="328"/>
      <c r="O848" s="328"/>
      <c r="P848" s="328"/>
      <c r="Q848" s="328"/>
      <c r="R848" s="328"/>
      <c r="S848" s="328"/>
      <c r="T848" s="328"/>
      <c r="U848" s="328"/>
      <c r="V848" s="328"/>
      <c r="W848" s="328"/>
      <c r="X848" s="328"/>
      <c r="Y848" s="329"/>
      <c r="Z848" s="336"/>
      <c r="AA848" s="337"/>
      <c r="AB848" s="337"/>
      <c r="AC848" s="337"/>
      <c r="AD848" s="338"/>
      <c r="AE848" s="336"/>
      <c r="AF848" s="337"/>
      <c r="AG848" s="337"/>
      <c r="AH848" s="337"/>
      <c r="AI848" s="337"/>
      <c r="AJ848" s="337"/>
      <c r="AK848" s="300"/>
      <c r="AL848" s="301"/>
      <c r="AM848" s="301"/>
      <c r="AN848" s="301"/>
      <c r="AO848" s="301"/>
      <c r="AP848" s="301"/>
      <c r="AQ848" s="301"/>
      <c r="AR848" s="301"/>
      <c r="AS848" s="301"/>
      <c r="AT848" s="301"/>
      <c r="AU848" s="301"/>
      <c r="AV848" s="301"/>
      <c r="AW848" s="301"/>
      <c r="AX848" s="302"/>
      <c r="AY848" s="407"/>
      <c r="AZ848" s="304"/>
      <c r="BA848" s="304"/>
      <c r="BB848" s="408"/>
      <c r="BC848" s="306">
        <f t="shared" si="46"/>
        <v>0</v>
      </c>
      <c r="BD848" s="307"/>
      <c r="BE848" s="307"/>
      <c r="BF848" s="308"/>
      <c r="BG848" s="309"/>
      <c r="BH848" s="310"/>
      <c r="BI848" s="310"/>
      <c r="BJ848" s="311"/>
      <c r="BK848" s="312">
        <f t="shared" si="47"/>
        <v>0</v>
      </c>
      <c r="BL848" s="313"/>
      <c r="BM848" s="313"/>
      <c r="BN848" s="313"/>
      <c r="BO848" s="313"/>
      <c r="BP848" s="314"/>
      <c r="BQ848" s="294"/>
      <c r="BR848" s="295"/>
      <c r="BS848" s="295"/>
      <c r="BT848" s="295"/>
      <c r="BU848" s="295"/>
      <c r="BV848" s="295"/>
      <c r="BW848" s="296"/>
      <c r="BX848" s="294"/>
      <c r="BY848" s="295"/>
      <c r="BZ848" s="295"/>
      <c r="CA848" s="295"/>
      <c r="CB848" s="295"/>
      <c r="CC848" s="296"/>
      <c r="CD848" s="294"/>
      <c r="CE848" s="295"/>
      <c r="CF848" s="295"/>
      <c r="CG848" s="295"/>
      <c r="CH848" s="295"/>
      <c r="CI848" s="296"/>
    </row>
    <row r="849" spans="1:87" ht="18" customHeight="1" x14ac:dyDescent="0.25">
      <c r="A849" s="75"/>
      <c r="B849" s="327"/>
      <c r="C849" s="328"/>
      <c r="D849" s="328"/>
      <c r="E849" s="328"/>
      <c r="F849" s="328"/>
      <c r="G849" s="328"/>
      <c r="H849" s="328"/>
      <c r="I849" s="328"/>
      <c r="J849" s="328"/>
      <c r="K849" s="328"/>
      <c r="L849" s="328"/>
      <c r="M849" s="328"/>
      <c r="N849" s="328"/>
      <c r="O849" s="328"/>
      <c r="P849" s="328"/>
      <c r="Q849" s="328"/>
      <c r="R849" s="328"/>
      <c r="S849" s="328"/>
      <c r="T849" s="328"/>
      <c r="U849" s="328"/>
      <c r="V849" s="328"/>
      <c r="W849" s="328"/>
      <c r="X849" s="328"/>
      <c r="Y849" s="329"/>
      <c r="Z849" s="336"/>
      <c r="AA849" s="337"/>
      <c r="AB849" s="337"/>
      <c r="AC849" s="337"/>
      <c r="AD849" s="338"/>
      <c r="AE849" s="336"/>
      <c r="AF849" s="337"/>
      <c r="AG849" s="337"/>
      <c r="AH849" s="337"/>
      <c r="AI849" s="337"/>
      <c r="AJ849" s="337"/>
      <c r="AK849" s="300"/>
      <c r="AL849" s="301"/>
      <c r="AM849" s="301"/>
      <c r="AN849" s="301"/>
      <c r="AO849" s="301"/>
      <c r="AP849" s="301"/>
      <c r="AQ849" s="301"/>
      <c r="AR849" s="301"/>
      <c r="AS849" s="301"/>
      <c r="AT849" s="301"/>
      <c r="AU849" s="301"/>
      <c r="AV849" s="301"/>
      <c r="AW849" s="301"/>
      <c r="AX849" s="302"/>
      <c r="AY849" s="407"/>
      <c r="AZ849" s="304"/>
      <c r="BA849" s="304"/>
      <c r="BB849" s="408"/>
      <c r="BC849" s="306">
        <f t="shared" si="46"/>
        <v>0</v>
      </c>
      <c r="BD849" s="307"/>
      <c r="BE849" s="307"/>
      <c r="BF849" s="308"/>
      <c r="BG849" s="309"/>
      <c r="BH849" s="310"/>
      <c r="BI849" s="310"/>
      <c r="BJ849" s="311"/>
      <c r="BK849" s="312">
        <f t="shared" si="47"/>
        <v>0</v>
      </c>
      <c r="BL849" s="313"/>
      <c r="BM849" s="313"/>
      <c r="BN849" s="313"/>
      <c r="BO849" s="313"/>
      <c r="BP849" s="314"/>
      <c r="BQ849" s="294"/>
      <c r="BR849" s="295"/>
      <c r="BS849" s="295"/>
      <c r="BT849" s="295"/>
      <c r="BU849" s="295"/>
      <c r="BV849" s="295"/>
      <c r="BW849" s="296"/>
      <c r="BX849" s="294"/>
      <c r="BY849" s="295"/>
      <c r="BZ849" s="295"/>
      <c r="CA849" s="295"/>
      <c r="CB849" s="295"/>
      <c r="CC849" s="296"/>
      <c r="CD849" s="294"/>
      <c r="CE849" s="295"/>
      <c r="CF849" s="295"/>
      <c r="CG849" s="295"/>
      <c r="CH849" s="295"/>
      <c r="CI849" s="296"/>
    </row>
    <row r="850" spans="1:87" ht="18" customHeight="1" x14ac:dyDescent="0.25">
      <c r="A850" s="75"/>
      <c r="B850" s="327"/>
      <c r="C850" s="328"/>
      <c r="D850" s="328"/>
      <c r="E850" s="328"/>
      <c r="F850" s="328"/>
      <c r="G850" s="328"/>
      <c r="H850" s="328"/>
      <c r="I850" s="328"/>
      <c r="J850" s="328"/>
      <c r="K850" s="328"/>
      <c r="L850" s="328"/>
      <c r="M850" s="328"/>
      <c r="N850" s="328"/>
      <c r="O850" s="328"/>
      <c r="P850" s="328"/>
      <c r="Q850" s="328"/>
      <c r="R850" s="328"/>
      <c r="S850" s="328"/>
      <c r="T850" s="328"/>
      <c r="U850" s="328"/>
      <c r="V850" s="328"/>
      <c r="W850" s="328"/>
      <c r="X850" s="328"/>
      <c r="Y850" s="329"/>
      <c r="Z850" s="336"/>
      <c r="AA850" s="337"/>
      <c r="AB850" s="337"/>
      <c r="AC850" s="337"/>
      <c r="AD850" s="338"/>
      <c r="AE850" s="336"/>
      <c r="AF850" s="337"/>
      <c r="AG850" s="337"/>
      <c r="AH850" s="337"/>
      <c r="AI850" s="337"/>
      <c r="AJ850" s="337"/>
      <c r="AK850" s="300"/>
      <c r="AL850" s="301"/>
      <c r="AM850" s="301"/>
      <c r="AN850" s="301"/>
      <c r="AO850" s="301"/>
      <c r="AP850" s="301"/>
      <c r="AQ850" s="301"/>
      <c r="AR850" s="301"/>
      <c r="AS850" s="301"/>
      <c r="AT850" s="301"/>
      <c r="AU850" s="301"/>
      <c r="AV850" s="301"/>
      <c r="AW850" s="301"/>
      <c r="AX850" s="302"/>
      <c r="AY850" s="407"/>
      <c r="AZ850" s="304"/>
      <c r="BA850" s="304"/>
      <c r="BB850" s="408"/>
      <c r="BC850" s="306">
        <f t="shared" si="46"/>
        <v>0</v>
      </c>
      <c r="BD850" s="307"/>
      <c r="BE850" s="307"/>
      <c r="BF850" s="308"/>
      <c r="BG850" s="309"/>
      <c r="BH850" s="310"/>
      <c r="BI850" s="310"/>
      <c r="BJ850" s="311"/>
      <c r="BK850" s="312">
        <f t="shared" si="47"/>
        <v>0</v>
      </c>
      <c r="BL850" s="313"/>
      <c r="BM850" s="313"/>
      <c r="BN850" s="313"/>
      <c r="BO850" s="313"/>
      <c r="BP850" s="314"/>
      <c r="BQ850" s="294"/>
      <c r="BR850" s="295"/>
      <c r="BS850" s="295"/>
      <c r="BT850" s="295"/>
      <c r="BU850" s="295"/>
      <c r="BV850" s="295"/>
      <c r="BW850" s="296"/>
      <c r="BX850" s="294"/>
      <c r="BY850" s="295"/>
      <c r="BZ850" s="295"/>
      <c r="CA850" s="295"/>
      <c r="CB850" s="295"/>
      <c r="CC850" s="296"/>
      <c r="CD850" s="294"/>
      <c r="CE850" s="295"/>
      <c r="CF850" s="295"/>
      <c r="CG850" s="295"/>
      <c r="CH850" s="295"/>
      <c r="CI850" s="296"/>
    </row>
    <row r="851" spans="1:87" ht="18" customHeight="1" x14ac:dyDescent="0.25">
      <c r="A851" s="75"/>
      <c r="B851" s="327"/>
      <c r="C851" s="328"/>
      <c r="D851" s="328"/>
      <c r="E851" s="328"/>
      <c r="F851" s="328"/>
      <c r="G851" s="328"/>
      <c r="H851" s="328"/>
      <c r="I851" s="328"/>
      <c r="J851" s="328"/>
      <c r="K851" s="328"/>
      <c r="L851" s="328"/>
      <c r="M851" s="328"/>
      <c r="N851" s="328"/>
      <c r="O851" s="328"/>
      <c r="P851" s="328"/>
      <c r="Q851" s="328"/>
      <c r="R851" s="328"/>
      <c r="S851" s="328"/>
      <c r="T851" s="328"/>
      <c r="U851" s="328"/>
      <c r="V851" s="328"/>
      <c r="W851" s="328"/>
      <c r="X851" s="328"/>
      <c r="Y851" s="329"/>
      <c r="Z851" s="336"/>
      <c r="AA851" s="337"/>
      <c r="AB851" s="337"/>
      <c r="AC851" s="337"/>
      <c r="AD851" s="338"/>
      <c r="AE851" s="336"/>
      <c r="AF851" s="337"/>
      <c r="AG851" s="337"/>
      <c r="AH851" s="337"/>
      <c r="AI851" s="337"/>
      <c r="AJ851" s="337"/>
      <c r="AK851" s="300"/>
      <c r="AL851" s="301"/>
      <c r="AM851" s="301"/>
      <c r="AN851" s="301"/>
      <c r="AO851" s="301"/>
      <c r="AP851" s="301"/>
      <c r="AQ851" s="301"/>
      <c r="AR851" s="301"/>
      <c r="AS851" s="301"/>
      <c r="AT851" s="301"/>
      <c r="AU851" s="301"/>
      <c r="AV851" s="301"/>
      <c r="AW851" s="301"/>
      <c r="AX851" s="302"/>
      <c r="AY851" s="407"/>
      <c r="AZ851" s="304"/>
      <c r="BA851" s="304"/>
      <c r="BB851" s="408"/>
      <c r="BC851" s="306">
        <f t="shared" si="46"/>
        <v>0</v>
      </c>
      <c r="BD851" s="307"/>
      <c r="BE851" s="307"/>
      <c r="BF851" s="308"/>
      <c r="BG851" s="309"/>
      <c r="BH851" s="310"/>
      <c r="BI851" s="310"/>
      <c r="BJ851" s="311"/>
      <c r="BK851" s="312">
        <f t="shared" si="47"/>
        <v>0</v>
      </c>
      <c r="BL851" s="313"/>
      <c r="BM851" s="313"/>
      <c r="BN851" s="313"/>
      <c r="BO851" s="313"/>
      <c r="BP851" s="314"/>
      <c r="BQ851" s="294"/>
      <c r="BR851" s="295"/>
      <c r="BS851" s="295"/>
      <c r="BT851" s="295"/>
      <c r="BU851" s="295"/>
      <c r="BV851" s="295"/>
      <c r="BW851" s="296"/>
      <c r="BX851" s="294"/>
      <c r="BY851" s="295"/>
      <c r="BZ851" s="295"/>
      <c r="CA851" s="295"/>
      <c r="CB851" s="295"/>
      <c r="CC851" s="296"/>
      <c r="CD851" s="294"/>
      <c r="CE851" s="295"/>
      <c r="CF851" s="295"/>
      <c r="CG851" s="295"/>
      <c r="CH851" s="295"/>
      <c r="CI851" s="296"/>
    </row>
    <row r="852" spans="1:87" ht="18" customHeight="1" x14ac:dyDescent="0.25">
      <c r="A852" s="75"/>
      <c r="B852" s="327"/>
      <c r="C852" s="328"/>
      <c r="D852" s="328"/>
      <c r="E852" s="328"/>
      <c r="F852" s="328"/>
      <c r="G852" s="328"/>
      <c r="H852" s="328"/>
      <c r="I852" s="328"/>
      <c r="J852" s="328"/>
      <c r="K852" s="328"/>
      <c r="L852" s="328"/>
      <c r="M852" s="328"/>
      <c r="N852" s="328"/>
      <c r="O852" s="328"/>
      <c r="P852" s="328"/>
      <c r="Q852" s="328"/>
      <c r="R852" s="328"/>
      <c r="S852" s="328"/>
      <c r="T852" s="328"/>
      <c r="U852" s="328"/>
      <c r="V852" s="328"/>
      <c r="W852" s="328"/>
      <c r="X852" s="328"/>
      <c r="Y852" s="329"/>
      <c r="Z852" s="336"/>
      <c r="AA852" s="337"/>
      <c r="AB852" s="337"/>
      <c r="AC852" s="337"/>
      <c r="AD852" s="338"/>
      <c r="AE852" s="336"/>
      <c r="AF852" s="337"/>
      <c r="AG852" s="337"/>
      <c r="AH852" s="337"/>
      <c r="AI852" s="337"/>
      <c r="AJ852" s="337"/>
      <c r="AK852" s="300"/>
      <c r="AL852" s="301"/>
      <c r="AM852" s="301"/>
      <c r="AN852" s="301"/>
      <c r="AO852" s="301"/>
      <c r="AP852" s="301"/>
      <c r="AQ852" s="301"/>
      <c r="AR852" s="301"/>
      <c r="AS852" s="301"/>
      <c r="AT852" s="301"/>
      <c r="AU852" s="301"/>
      <c r="AV852" s="301"/>
      <c r="AW852" s="301"/>
      <c r="AX852" s="302"/>
      <c r="AY852" s="407"/>
      <c r="AZ852" s="304"/>
      <c r="BA852" s="304"/>
      <c r="BB852" s="408"/>
      <c r="BC852" s="306">
        <f t="shared" si="46"/>
        <v>0</v>
      </c>
      <c r="BD852" s="307"/>
      <c r="BE852" s="307"/>
      <c r="BF852" s="308"/>
      <c r="BG852" s="309"/>
      <c r="BH852" s="310"/>
      <c r="BI852" s="310"/>
      <c r="BJ852" s="311"/>
      <c r="BK852" s="312">
        <f t="shared" si="47"/>
        <v>0</v>
      </c>
      <c r="BL852" s="313"/>
      <c r="BM852" s="313"/>
      <c r="BN852" s="313"/>
      <c r="BO852" s="313"/>
      <c r="BP852" s="314"/>
      <c r="BQ852" s="294"/>
      <c r="BR852" s="295"/>
      <c r="BS852" s="295"/>
      <c r="BT852" s="295"/>
      <c r="BU852" s="295"/>
      <c r="BV852" s="295"/>
      <c r="BW852" s="296"/>
      <c r="BX852" s="294"/>
      <c r="BY852" s="295"/>
      <c r="BZ852" s="295"/>
      <c r="CA852" s="295"/>
      <c r="CB852" s="295"/>
      <c r="CC852" s="296"/>
      <c r="CD852" s="294"/>
      <c r="CE852" s="295"/>
      <c r="CF852" s="295"/>
      <c r="CG852" s="295"/>
      <c r="CH852" s="295"/>
      <c r="CI852" s="296"/>
    </row>
    <row r="853" spans="1:87" ht="18" customHeight="1" x14ac:dyDescent="0.25">
      <c r="A853" s="75"/>
      <c r="B853" s="327"/>
      <c r="C853" s="328"/>
      <c r="D853" s="328"/>
      <c r="E853" s="328"/>
      <c r="F853" s="328"/>
      <c r="G853" s="328"/>
      <c r="H853" s="328"/>
      <c r="I853" s="328"/>
      <c r="J853" s="328"/>
      <c r="K853" s="328"/>
      <c r="L853" s="328"/>
      <c r="M853" s="328"/>
      <c r="N853" s="328"/>
      <c r="O853" s="328"/>
      <c r="P853" s="328"/>
      <c r="Q853" s="328"/>
      <c r="R853" s="328"/>
      <c r="S853" s="328"/>
      <c r="T853" s="328"/>
      <c r="U853" s="328"/>
      <c r="V853" s="328"/>
      <c r="W853" s="328"/>
      <c r="X853" s="328"/>
      <c r="Y853" s="329"/>
      <c r="Z853" s="336"/>
      <c r="AA853" s="337"/>
      <c r="AB853" s="337"/>
      <c r="AC853" s="337"/>
      <c r="AD853" s="338"/>
      <c r="AE853" s="336"/>
      <c r="AF853" s="337"/>
      <c r="AG853" s="337"/>
      <c r="AH853" s="337"/>
      <c r="AI853" s="337"/>
      <c r="AJ853" s="337"/>
      <c r="AK853" s="300"/>
      <c r="AL853" s="301"/>
      <c r="AM853" s="301"/>
      <c r="AN853" s="301"/>
      <c r="AO853" s="301"/>
      <c r="AP853" s="301"/>
      <c r="AQ853" s="301"/>
      <c r="AR853" s="301"/>
      <c r="AS853" s="301"/>
      <c r="AT853" s="301"/>
      <c r="AU853" s="301"/>
      <c r="AV853" s="301"/>
      <c r="AW853" s="301"/>
      <c r="AX853" s="302"/>
      <c r="AY853" s="407"/>
      <c r="AZ853" s="304"/>
      <c r="BA853" s="304"/>
      <c r="BB853" s="408"/>
      <c r="BC853" s="306">
        <f t="shared" si="46"/>
        <v>0</v>
      </c>
      <c r="BD853" s="307"/>
      <c r="BE853" s="307"/>
      <c r="BF853" s="308"/>
      <c r="BG853" s="309"/>
      <c r="BH853" s="310"/>
      <c r="BI853" s="310"/>
      <c r="BJ853" s="311"/>
      <c r="BK853" s="312">
        <f t="shared" si="47"/>
        <v>0</v>
      </c>
      <c r="BL853" s="313"/>
      <c r="BM853" s="313"/>
      <c r="BN853" s="313"/>
      <c r="BO853" s="313"/>
      <c r="BP853" s="314"/>
      <c r="BQ853" s="294"/>
      <c r="BR853" s="295"/>
      <c r="BS853" s="295"/>
      <c r="BT853" s="295"/>
      <c r="BU853" s="295"/>
      <c r="BV853" s="295"/>
      <c r="BW853" s="296"/>
      <c r="BX853" s="294"/>
      <c r="BY853" s="295"/>
      <c r="BZ853" s="295"/>
      <c r="CA853" s="295"/>
      <c r="CB853" s="295"/>
      <c r="CC853" s="296"/>
      <c r="CD853" s="294"/>
      <c r="CE853" s="295"/>
      <c r="CF853" s="295"/>
      <c r="CG853" s="295"/>
      <c r="CH853" s="295"/>
      <c r="CI853" s="296"/>
    </row>
    <row r="854" spans="1:87" ht="18" customHeight="1" x14ac:dyDescent="0.25">
      <c r="A854" s="75"/>
      <c r="B854" s="327"/>
      <c r="C854" s="328"/>
      <c r="D854" s="328"/>
      <c r="E854" s="328"/>
      <c r="F854" s="328"/>
      <c r="G854" s="328"/>
      <c r="H854" s="328"/>
      <c r="I854" s="328"/>
      <c r="J854" s="328"/>
      <c r="K854" s="328"/>
      <c r="L854" s="328"/>
      <c r="M854" s="328"/>
      <c r="N854" s="328"/>
      <c r="O854" s="328"/>
      <c r="P854" s="328"/>
      <c r="Q854" s="328"/>
      <c r="R854" s="328"/>
      <c r="S854" s="328"/>
      <c r="T854" s="328"/>
      <c r="U854" s="328"/>
      <c r="V854" s="328"/>
      <c r="W854" s="328"/>
      <c r="X854" s="328"/>
      <c r="Y854" s="329"/>
      <c r="Z854" s="336"/>
      <c r="AA854" s="337"/>
      <c r="AB854" s="337"/>
      <c r="AC854" s="337"/>
      <c r="AD854" s="338"/>
      <c r="AE854" s="336"/>
      <c r="AF854" s="337"/>
      <c r="AG854" s="337"/>
      <c r="AH854" s="337"/>
      <c r="AI854" s="337"/>
      <c r="AJ854" s="337"/>
      <c r="AK854" s="300"/>
      <c r="AL854" s="301"/>
      <c r="AM854" s="301"/>
      <c r="AN854" s="301"/>
      <c r="AO854" s="301"/>
      <c r="AP854" s="301"/>
      <c r="AQ854" s="301"/>
      <c r="AR854" s="301"/>
      <c r="AS854" s="301"/>
      <c r="AT854" s="301"/>
      <c r="AU854" s="301"/>
      <c r="AV854" s="301"/>
      <c r="AW854" s="301"/>
      <c r="AX854" s="302"/>
      <c r="AY854" s="407"/>
      <c r="AZ854" s="304"/>
      <c r="BA854" s="304"/>
      <c r="BB854" s="408"/>
      <c r="BC854" s="306">
        <f t="shared" si="46"/>
        <v>0</v>
      </c>
      <c r="BD854" s="307"/>
      <c r="BE854" s="307"/>
      <c r="BF854" s="308"/>
      <c r="BG854" s="309"/>
      <c r="BH854" s="310"/>
      <c r="BI854" s="310"/>
      <c r="BJ854" s="311"/>
      <c r="BK854" s="312">
        <f t="shared" si="47"/>
        <v>0</v>
      </c>
      <c r="BL854" s="313"/>
      <c r="BM854" s="313"/>
      <c r="BN854" s="313"/>
      <c r="BO854" s="313"/>
      <c r="BP854" s="314"/>
      <c r="BQ854" s="294"/>
      <c r="BR854" s="295"/>
      <c r="BS854" s="295"/>
      <c r="BT854" s="295"/>
      <c r="BU854" s="295"/>
      <c r="BV854" s="295"/>
      <c r="BW854" s="296"/>
      <c r="BX854" s="294"/>
      <c r="BY854" s="295"/>
      <c r="BZ854" s="295"/>
      <c r="CA854" s="295"/>
      <c r="CB854" s="295"/>
      <c r="CC854" s="296"/>
      <c r="CD854" s="294"/>
      <c r="CE854" s="295"/>
      <c r="CF854" s="295"/>
      <c r="CG854" s="295"/>
      <c r="CH854" s="295"/>
      <c r="CI854" s="296"/>
    </row>
    <row r="855" spans="1:87" ht="18" customHeight="1" x14ac:dyDescent="0.25">
      <c r="A855" s="75"/>
      <c r="B855" s="327"/>
      <c r="C855" s="328"/>
      <c r="D855" s="328"/>
      <c r="E855" s="328"/>
      <c r="F855" s="328"/>
      <c r="G855" s="328"/>
      <c r="H855" s="328"/>
      <c r="I855" s="328"/>
      <c r="J855" s="328"/>
      <c r="K855" s="328"/>
      <c r="L855" s="328"/>
      <c r="M855" s="328"/>
      <c r="N855" s="328"/>
      <c r="O855" s="328"/>
      <c r="P855" s="328"/>
      <c r="Q855" s="328"/>
      <c r="R855" s="328"/>
      <c r="S855" s="328"/>
      <c r="T855" s="328"/>
      <c r="U855" s="328"/>
      <c r="V855" s="328"/>
      <c r="W855" s="328"/>
      <c r="X855" s="328"/>
      <c r="Y855" s="329"/>
      <c r="Z855" s="336"/>
      <c r="AA855" s="337"/>
      <c r="AB855" s="337"/>
      <c r="AC855" s="337"/>
      <c r="AD855" s="338"/>
      <c r="AE855" s="336"/>
      <c r="AF855" s="337"/>
      <c r="AG855" s="337"/>
      <c r="AH855" s="337"/>
      <c r="AI855" s="337"/>
      <c r="AJ855" s="337"/>
      <c r="AK855" s="300"/>
      <c r="AL855" s="301"/>
      <c r="AM855" s="301"/>
      <c r="AN855" s="301"/>
      <c r="AO855" s="301"/>
      <c r="AP855" s="301"/>
      <c r="AQ855" s="301"/>
      <c r="AR855" s="301"/>
      <c r="AS855" s="301"/>
      <c r="AT855" s="301"/>
      <c r="AU855" s="301"/>
      <c r="AV855" s="301"/>
      <c r="AW855" s="301"/>
      <c r="AX855" s="302"/>
      <c r="AY855" s="407"/>
      <c r="AZ855" s="304"/>
      <c r="BA855" s="304"/>
      <c r="BB855" s="408"/>
      <c r="BC855" s="306">
        <f t="shared" si="46"/>
        <v>0</v>
      </c>
      <c r="BD855" s="307"/>
      <c r="BE855" s="307"/>
      <c r="BF855" s="308"/>
      <c r="BG855" s="309"/>
      <c r="BH855" s="310"/>
      <c r="BI855" s="310"/>
      <c r="BJ855" s="311"/>
      <c r="BK855" s="312">
        <f t="shared" si="47"/>
        <v>0</v>
      </c>
      <c r="BL855" s="313"/>
      <c r="BM855" s="313"/>
      <c r="BN855" s="313"/>
      <c r="BO855" s="313"/>
      <c r="BP855" s="314"/>
      <c r="BQ855" s="294"/>
      <c r="BR855" s="295"/>
      <c r="BS855" s="295"/>
      <c r="BT855" s="295"/>
      <c r="BU855" s="295"/>
      <c r="BV855" s="295"/>
      <c r="BW855" s="296"/>
      <c r="BX855" s="294"/>
      <c r="BY855" s="295"/>
      <c r="BZ855" s="295"/>
      <c r="CA855" s="295"/>
      <c r="CB855" s="295"/>
      <c r="CC855" s="296"/>
      <c r="CD855" s="294"/>
      <c r="CE855" s="295"/>
      <c r="CF855" s="295"/>
      <c r="CG855" s="295"/>
      <c r="CH855" s="295"/>
      <c r="CI855" s="296"/>
    </row>
    <row r="856" spans="1:87" ht="18" customHeight="1" x14ac:dyDescent="0.25">
      <c r="A856" s="75"/>
      <c r="B856" s="327"/>
      <c r="C856" s="328"/>
      <c r="D856" s="328"/>
      <c r="E856" s="328"/>
      <c r="F856" s="328"/>
      <c r="G856" s="328"/>
      <c r="H856" s="328"/>
      <c r="I856" s="328"/>
      <c r="J856" s="328"/>
      <c r="K856" s="328"/>
      <c r="L856" s="328"/>
      <c r="M856" s="328"/>
      <c r="N856" s="328"/>
      <c r="O856" s="328"/>
      <c r="P856" s="328"/>
      <c r="Q856" s="328"/>
      <c r="R856" s="328"/>
      <c r="S856" s="328"/>
      <c r="T856" s="328"/>
      <c r="U856" s="328"/>
      <c r="V856" s="328"/>
      <c r="W856" s="328"/>
      <c r="X856" s="328"/>
      <c r="Y856" s="329"/>
      <c r="Z856" s="336"/>
      <c r="AA856" s="337"/>
      <c r="AB856" s="337"/>
      <c r="AC856" s="337"/>
      <c r="AD856" s="338"/>
      <c r="AE856" s="336"/>
      <c r="AF856" s="337"/>
      <c r="AG856" s="337"/>
      <c r="AH856" s="337"/>
      <c r="AI856" s="337"/>
      <c r="AJ856" s="337"/>
      <c r="AK856" s="300"/>
      <c r="AL856" s="301"/>
      <c r="AM856" s="301"/>
      <c r="AN856" s="301"/>
      <c r="AO856" s="301"/>
      <c r="AP856" s="301"/>
      <c r="AQ856" s="301"/>
      <c r="AR856" s="301"/>
      <c r="AS856" s="301"/>
      <c r="AT856" s="301"/>
      <c r="AU856" s="301"/>
      <c r="AV856" s="301"/>
      <c r="AW856" s="301"/>
      <c r="AX856" s="302"/>
      <c r="AY856" s="407"/>
      <c r="AZ856" s="304"/>
      <c r="BA856" s="304"/>
      <c r="BB856" s="408"/>
      <c r="BC856" s="306">
        <f t="shared" si="46"/>
        <v>0</v>
      </c>
      <c r="BD856" s="307"/>
      <c r="BE856" s="307"/>
      <c r="BF856" s="308"/>
      <c r="BG856" s="309"/>
      <c r="BH856" s="310"/>
      <c r="BI856" s="310"/>
      <c r="BJ856" s="311"/>
      <c r="BK856" s="312">
        <f t="shared" si="47"/>
        <v>0</v>
      </c>
      <c r="BL856" s="313"/>
      <c r="BM856" s="313"/>
      <c r="BN856" s="313"/>
      <c r="BO856" s="313"/>
      <c r="BP856" s="314"/>
      <c r="BQ856" s="294"/>
      <c r="BR856" s="295"/>
      <c r="BS856" s="295"/>
      <c r="BT856" s="295"/>
      <c r="BU856" s="295"/>
      <c r="BV856" s="295"/>
      <c r="BW856" s="296"/>
      <c r="BX856" s="294"/>
      <c r="BY856" s="295"/>
      <c r="BZ856" s="295"/>
      <c r="CA856" s="295"/>
      <c r="CB856" s="295"/>
      <c r="CC856" s="296"/>
      <c r="CD856" s="294"/>
      <c r="CE856" s="295"/>
      <c r="CF856" s="295"/>
      <c r="CG856" s="295"/>
      <c r="CH856" s="295"/>
      <c r="CI856" s="296"/>
    </row>
    <row r="857" spans="1:87" ht="18" customHeight="1" x14ac:dyDescent="0.25">
      <c r="A857" s="75"/>
      <c r="B857" s="327"/>
      <c r="C857" s="328"/>
      <c r="D857" s="328"/>
      <c r="E857" s="328"/>
      <c r="F857" s="328"/>
      <c r="G857" s="328"/>
      <c r="H857" s="328"/>
      <c r="I857" s="328"/>
      <c r="J857" s="328"/>
      <c r="K857" s="328"/>
      <c r="L857" s="328"/>
      <c r="M857" s="328"/>
      <c r="N857" s="328"/>
      <c r="O857" s="328"/>
      <c r="P857" s="328"/>
      <c r="Q857" s="328"/>
      <c r="R857" s="328"/>
      <c r="S857" s="328"/>
      <c r="T857" s="328"/>
      <c r="U857" s="328"/>
      <c r="V857" s="328"/>
      <c r="W857" s="328"/>
      <c r="X857" s="328"/>
      <c r="Y857" s="329"/>
      <c r="Z857" s="336"/>
      <c r="AA857" s="337"/>
      <c r="AB857" s="337"/>
      <c r="AC857" s="337"/>
      <c r="AD857" s="338"/>
      <c r="AE857" s="336"/>
      <c r="AF857" s="337"/>
      <c r="AG857" s="337"/>
      <c r="AH857" s="337"/>
      <c r="AI857" s="337"/>
      <c r="AJ857" s="337"/>
      <c r="AK857" s="300"/>
      <c r="AL857" s="301"/>
      <c r="AM857" s="301"/>
      <c r="AN857" s="301"/>
      <c r="AO857" s="301"/>
      <c r="AP857" s="301"/>
      <c r="AQ857" s="301"/>
      <c r="AR857" s="301"/>
      <c r="AS857" s="301"/>
      <c r="AT857" s="301"/>
      <c r="AU857" s="301"/>
      <c r="AV857" s="301"/>
      <c r="AW857" s="301"/>
      <c r="AX857" s="302"/>
      <c r="AY857" s="407"/>
      <c r="AZ857" s="304"/>
      <c r="BA857" s="304"/>
      <c r="BB857" s="408"/>
      <c r="BC857" s="306">
        <f t="shared" si="46"/>
        <v>0</v>
      </c>
      <c r="BD857" s="307"/>
      <c r="BE857" s="307"/>
      <c r="BF857" s="308"/>
      <c r="BG857" s="309"/>
      <c r="BH857" s="310"/>
      <c r="BI857" s="310"/>
      <c r="BJ857" s="311"/>
      <c r="BK857" s="312">
        <f t="shared" si="47"/>
        <v>0</v>
      </c>
      <c r="BL857" s="313"/>
      <c r="BM857" s="313"/>
      <c r="BN857" s="313"/>
      <c r="BO857" s="313"/>
      <c r="BP857" s="314"/>
      <c r="BQ857" s="294"/>
      <c r="BR857" s="295"/>
      <c r="BS857" s="295"/>
      <c r="BT857" s="295"/>
      <c r="BU857" s="295"/>
      <c r="BV857" s="295"/>
      <c r="BW857" s="296"/>
      <c r="BX857" s="294"/>
      <c r="BY857" s="295"/>
      <c r="BZ857" s="295"/>
      <c r="CA857" s="295"/>
      <c r="CB857" s="295"/>
      <c r="CC857" s="296"/>
      <c r="CD857" s="294"/>
      <c r="CE857" s="295"/>
      <c r="CF857" s="295"/>
      <c r="CG857" s="295"/>
      <c r="CH857" s="295"/>
      <c r="CI857" s="296"/>
    </row>
    <row r="858" spans="1:87" ht="18" customHeight="1" x14ac:dyDescent="0.25">
      <c r="A858" s="75"/>
      <c r="B858" s="327"/>
      <c r="C858" s="328"/>
      <c r="D858" s="328"/>
      <c r="E858" s="328"/>
      <c r="F858" s="328"/>
      <c r="G858" s="328"/>
      <c r="H858" s="328"/>
      <c r="I858" s="328"/>
      <c r="J858" s="328"/>
      <c r="K858" s="328"/>
      <c r="L858" s="328"/>
      <c r="M858" s="328"/>
      <c r="N858" s="328"/>
      <c r="O858" s="328"/>
      <c r="P858" s="328"/>
      <c r="Q858" s="328"/>
      <c r="R858" s="328"/>
      <c r="S858" s="328"/>
      <c r="T858" s="328"/>
      <c r="U858" s="328"/>
      <c r="V858" s="328"/>
      <c r="W858" s="328"/>
      <c r="X858" s="328"/>
      <c r="Y858" s="329"/>
      <c r="Z858" s="336"/>
      <c r="AA858" s="337"/>
      <c r="AB858" s="337"/>
      <c r="AC858" s="337"/>
      <c r="AD858" s="338"/>
      <c r="AE858" s="336"/>
      <c r="AF858" s="337"/>
      <c r="AG858" s="337"/>
      <c r="AH858" s="337"/>
      <c r="AI858" s="337"/>
      <c r="AJ858" s="337"/>
      <c r="AK858" s="300"/>
      <c r="AL858" s="301"/>
      <c r="AM858" s="301"/>
      <c r="AN858" s="301"/>
      <c r="AO858" s="301"/>
      <c r="AP858" s="301"/>
      <c r="AQ858" s="301"/>
      <c r="AR858" s="301"/>
      <c r="AS858" s="301"/>
      <c r="AT858" s="301"/>
      <c r="AU858" s="301"/>
      <c r="AV858" s="301"/>
      <c r="AW858" s="301"/>
      <c r="AX858" s="302"/>
      <c r="AY858" s="407"/>
      <c r="AZ858" s="304"/>
      <c r="BA858" s="304"/>
      <c r="BB858" s="408"/>
      <c r="BC858" s="306">
        <f t="shared" si="46"/>
        <v>0</v>
      </c>
      <c r="BD858" s="307"/>
      <c r="BE858" s="307"/>
      <c r="BF858" s="308"/>
      <c r="BG858" s="309"/>
      <c r="BH858" s="310"/>
      <c r="BI858" s="310"/>
      <c r="BJ858" s="311"/>
      <c r="BK858" s="312">
        <f t="shared" si="47"/>
        <v>0</v>
      </c>
      <c r="BL858" s="313"/>
      <c r="BM858" s="313"/>
      <c r="BN858" s="313"/>
      <c r="BO858" s="313"/>
      <c r="BP858" s="314"/>
      <c r="BQ858" s="294"/>
      <c r="BR858" s="295"/>
      <c r="BS858" s="295"/>
      <c r="BT858" s="295"/>
      <c r="BU858" s="295"/>
      <c r="BV858" s="295"/>
      <c r="BW858" s="296"/>
      <c r="BX858" s="294"/>
      <c r="BY858" s="295"/>
      <c r="BZ858" s="295"/>
      <c r="CA858" s="295"/>
      <c r="CB858" s="295"/>
      <c r="CC858" s="296"/>
      <c r="CD858" s="294"/>
      <c r="CE858" s="295"/>
      <c r="CF858" s="295"/>
      <c r="CG858" s="295"/>
      <c r="CH858" s="295"/>
      <c r="CI858" s="296"/>
    </row>
    <row r="859" spans="1:87" ht="18" customHeight="1" x14ac:dyDescent="0.25">
      <c r="A859" s="75"/>
      <c r="B859" s="327"/>
      <c r="C859" s="328"/>
      <c r="D859" s="328"/>
      <c r="E859" s="328"/>
      <c r="F859" s="328"/>
      <c r="G859" s="328"/>
      <c r="H859" s="328"/>
      <c r="I859" s="328"/>
      <c r="J859" s="328"/>
      <c r="K859" s="328"/>
      <c r="L859" s="328"/>
      <c r="M859" s="328"/>
      <c r="N859" s="328"/>
      <c r="O859" s="328"/>
      <c r="P859" s="328"/>
      <c r="Q859" s="328"/>
      <c r="R859" s="328"/>
      <c r="S859" s="328"/>
      <c r="T859" s="328"/>
      <c r="U859" s="328"/>
      <c r="V859" s="328"/>
      <c r="W859" s="328"/>
      <c r="X859" s="328"/>
      <c r="Y859" s="329"/>
      <c r="Z859" s="336"/>
      <c r="AA859" s="337"/>
      <c r="AB859" s="337"/>
      <c r="AC859" s="337"/>
      <c r="AD859" s="338"/>
      <c r="AE859" s="336"/>
      <c r="AF859" s="337"/>
      <c r="AG859" s="337"/>
      <c r="AH859" s="337"/>
      <c r="AI859" s="337"/>
      <c r="AJ859" s="337"/>
      <c r="AK859" s="300"/>
      <c r="AL859" s="301"/>
      <c r="AM859" s="301"/>
      <c r="AN859" s="301"/>
      <c r="AO859" s="301"/>
      <c r="AP859" s="301"/>
      <c r="AQ859" s="301"/>
      <c r="AR859" s="301"/>
      <c r="AS859" s="301"/>
      <c r="AT859" s="301"/>
      <c r="AU859" s="301"/>
      <c r="AV859" s="301"/>
      <c r="AW859" s="301"/>
      <c r="AX859" s="302"/>
      <c r="AY859" s="407"/>
      <c r="AZ859" s="304"/>
      <c r="BA859" s="304"/>
      <c r="BB859" s="408"/>
      <c r="BC859" s="306">
        <f t="shared" si="46"/>
        <v>0</v>
      </c>
      <c r="BD859" s="307"/>
      <c r="BE859" s="307"/>
      <c r="BF859" s="308"/>
      <c r="BG859" s="309"/>
      <c r="BH859" s="310"/>
      <c r="BI859" s="310"/>
      <c r="BJ859" s="311"/>
      <c r="BK859" s="312">
        <f t="shared" si="47"/>
        <v>0</v>
      </c>
      <c r="BL859" s="313"/>
      <c r="BM859" s="313"/>
      <c r="BN859" s="313"/>
      <c r="BO859" s="313"/>
      <c r="BP859" s="314"/>
      <c r="BQ859" s="294"/>
      <c r="BR859" s="295"/>
      <c r="BS859" s="295"/>
      <c r="BT859" s="295"/>
      <c r="BU859" s="295"/>
      <c r="BV859" s="295"/>
      <c r="BW859" s="296"/>
      <c r="BX859" s="294"/>
      <c r="BY859" s="295"/>
      <c r="BZ859" s="295"/>
      <c r="CA859" s="295"/>
      <c r="CB859" s="295"/>
      <c r="CC859" s="296"/>
      <c r="CD859" s="294"/>
      <c r="CE859" s="295"/>
      <c r="CF859" s="295"/>
      <c r="CG859" s="295"/>
      <c r="CH859" s="295"/>
      <c r="CI859" s="296"/>
    </row>
    <row r="860" spans="1:87" ht="18" customHeight="1" x14ac:dyDescent="0.25">
      <c r="A860" s="75"/>
      <c r="B860" s="327"/>
      <c r="C860" s="328"/>
      <c r="D860" s="328"/>
      <c r="E860" s="328"/>
      <c r="F860" s="328"/>
      <c r="G860" s="328"/>
      <c r="H860" s="328"/>
      <c r="I860" s="328"/>
      <c r="J860" s="328"/>
      <c r="K860" s="328"/>
      <c r="L860" s="328"/>
      <c r="M860" s="328"/>
      <c r="N860" s="328"/>
      <c r="O860" s="328"/>
      <c r="P860" s="328"/>
      <c r="Q860" s="328"/>
      <c r="R860" s="328"/>
      <c r="S860" s="328"/>
      <c r="T860" s="328"/>
      <c r="U860" s="328"/>
      <c r="V860" s="328"/>
      <c r="W860" s="328"/>
      <c r="X860" s="328"/>
      <c r="Y860" s="329"/>
      <c r="Z860" s="336"/>
      <c r="AA860" s="337"/>
      <c r="AB860" s="337"/>
      <c r="AC860" s="337"/>
      <c r="AD860" s="338"/>
      <c r="AE860" s="336"/>
      <c r="AF860" s="337"/>
      <c r="AG860" s="337"/>
      <c r="AH860" s="337"/>
      <c r="AI860" s="337"/>
      <c r="AJ860" s="337"/>
      <c r="AK860" s="300"/>
      <c r="AL860" s="301"/>
      <c r="AM860" s="301"/>
      <c r="AN860" s="301"/>
      <c r="AO860" s="301"/>
      <c r="AP860" s="301"/>
      <c r="AQ860" s="301"/>
      <c r="AR860" s="301"/>
      <c r="AS860" s="301"/>
      <c r="AT860" s="301"/>
      <c r="AU860" s="301"/>
      <c r="AV860" s="301"/>
      <c r="AW860" s="301"/>
      <c r="AX860" s="302"/>
      <c r="AY860" s="407"/>
      <c r="AZ860" s="304"/>
      <c r="BA860" s="304"/>
      <c r="BB860" s="408"/>
      <c r="BC860" s="306">
        <f t="shared" si="46"/>
        <v>0</v>
      </c>
      <c r="BD860" s="307"/>
      <c r="BE860" s="307"/>
      <c r="BF860" s="308"/>
      <c r="BG860" s="309"/>
      <c r="BH860" s="310"/>
      <c r="BI860" s="310"/>
      <c r="BJ860" s="311"/>
      <c r="BK860" s="312">
        <f t="shared" si="47"/>
        <v>0</v>
      </c>
      <c r="BL860" s="313"/>
      <c r="BM860" s="313"/>
      <c r="BN860" s="313"/>
      <c r="BO860" s="313"/>
      <c r="BP860" s="314"/>
      <c r="BQ860" s="294"/>
      <c r="BR860" s="295"/>
      <c r="BS860" s="295"/>
      <c r="BT860" s="295"/>
      <c r="BU860" s="295"/>
      <c r="BV860" s="295"/>
      <c r="BW860" s="296"/>
      <c r="BX860" s="294"/>
      <c r="BY860" s="295"/>
      <c r="BZ860" s="295"/>
      <c r="CA860" s="295"/>
      <c r="CB860" s="295"/>
      <c r="CC860" s="296"/>
      <c r="CD860" s="294"/>
      <c r="CE860" s="295"/>
      <c r="CF860" s="295"/>
      <c r="CG860" s="295"/>
      <c r="CH860" s="295"/>
      <c r="CI860" s="296"/>
    </row>
    <row r="861" spans="1:87" ht="18" customHeight="1" x14ac:dyDescent="0.25">
      <c r="A861" s="75"/>
      <c r="B861" s="327"/>
      <c r="C861" s="328"/>
      <c r="D861" s="328"/>
      <c r="E861" s="328"/>
      <c r="F861" s="328"/>
      <c r="G861" s="328"/>
      <c r="H861" s="328"/>
      <c r="I861" s="328"/>
      <c r="J861" s="328"/>
      <c r="K861" s="328"/>
      <c r="L861" s="328"/>
      <c r="M861" s="328"/>
      <c r="N861" s="328"/>
      <c r="O861" s="328"/>
      <c r="P861" s="328"/>
      <c r="Q861" s="328"/>
      <c r="R861" s="328"/>
      <c r="S861" s="328"/>
      <c r="T861" s="328"/>
      <c r="U861" s="328"/>
      <c r="V861" s="328"/>
      <c r="W861" s="328"/>
      <c r="X861" s="328"/>
      <c r="Y861" s="329"/>
      <c r="Z861" s="336"/>
      <c r="AA861" s="337"/>
      <c r="AB861" s="337"/>
      <c r="AC861" s="337"/>
      <c r="AD861" s="338"/>
      <c r="AE861" s="336"/>
      <c r="AF861" s="337"/>
      <c r="AG861" s="337"/>
      <c r="AH861" s="337"/>
      <c r="AI861" s="337"/>
      <c r="AJ861" s="337"/>
      <c r="AK861" s="300"/>
      <c r="AL861" s="301"/>
      <c r="AM861" s="301"/>
      <c r="AN861" s="301"/>
      <c r="AO861" s="301"/>
      <c r="AP861" s="301"/>
      <c r="AQ861" s="301"/>
      <c r="AR861" s="301"/>
      <c r="AS861" s="301"/>
      <c r="AT861" s="301"/>
      <c r="AU861" s="301"/>
      <c r="AV861" s="301"/>
      <c r="AW861" s="301"/>
      <c r="AX861" s="302"/>
      <c r="AY861" s="407"/>
      <c r="AZ861" s="304"/>
      <c r="BA861" s="304"/>
      <c r="BB861" s="408"/>
      <c r="BC861" s="306">
        <f t="shared" si="46"/>
        <v>0</v>
      </c>
      <c r="BD861" s="307"/>
      <c r="BE861" s="307"/>
      <c r="BF861" s="308"/>
      <c r="BG861" s="309"/>
      <c r="BH861" s="310"/>
      <c r="BI861" s="310"/>
      <c r="BJ861" s="311"/>
      <c r="BK861" s="312">
        <f t="shared" si="47"/>
        <v>0</v>
      </c>
      <c r="BL861" s="313"/>
      <c r="BM861" s="313"/>
      <c r="BN861" s="313"/>
      <c r="BO861" s="313"/>
      <c r="BP861" s="314"/>
      <c r="BQ861" s="294"/>
      <c r="BR861" s="295"/>
      <c r="BS861" s="295"/>
      <c r="BT861" s="295"/>
      <c r="BU861" s="295"/>
      <c r="BV861" s="295"/>
      <c r="BW861" s="296"/>
      <c r="BX861" s="294"/>
      <c r="BY861" s="295"/>
      <c r="BZ861" s="295"/>
      <c r="CA861" s="295"/>
      <c r="CB861" s="295"/>
      <c r="CC861" s="296"/>
      <c r="CD861" s="294"/>
      <c r="CE861" s="295"/>
      <c r="CF861" s="295"/>
      <c r="CG861" s="295"/>
      <c r="CH861" s="295"/>
      <c r="CI861" s="296"/>
    </row>
    <row r="862" spans="1:87" ht="18" customHeight="1" x14ac:dyDescent="0.25">
      <c r="A862" s="75"/>
      <c r="B862" s="327"/>
      <c r="C862" s="328"/>
      <c r="D862" s="328"/>
      <c r="E862" s="328"/>
      <c r="F862" s="328"/>
      <c r="G862" s="328"/>
      <c r="H862" s="328"/>
      <c r="I862" s="328"/>
      <c r="J862" s="328"/>
      <c r="K862" s="328"/>
      <c r="L862" s="328"/>
      <c r="M862" s="328"/>
      <c r="N862" s="328"/>
      <c r="O862" s="328"/>
      <c r="P862" s="328"/>
      <c r="Q862" s="328"/>
      <c r="R862" s="328"/>
      <c r="S862" s="328"/>
      <c r="T862" s="328"/>
      <c r="U862" s="328"/>
      <c r="V862" s="328"/>
      <c r="W862" s="328"/>
      <c r="X862" s="328"/>
      <c r="Y862" s="329"/>
      <c r="Z862" s="336"/>
      <c r="AA862" s="337"/>
      <c r="AB862" s="337"/>
      <c r="AC862" s="337"/>
      <c r="AD862" s="338"/>
      <c r="AE862" s="336"/>
      <c r="AF862" s="337"/>
      <c r="AG862" s="337"/>
      <c r="AH862" s="337"/>
      <c r="AI862" s="337"/>
      <c r="AJ862" s="337"/>
      <c r="AK862" s="300"/>
      <c r="AL862" s="301"/>
      <c r="AM862" s="301"/>
      <c r="AN862" s="301"/>
      <c r="AO862" s="301"/>
      <c r="AP862" s="301"/>
      <c r="AQ862" s="301"/>
      <c r="AR862" s="301"/>
      <c r="AS862" s="301"/>
      <c r="AT862" s="301"/>
      <c r="AU862" s="301"/>
      <c r="AV862" s="301"/>
      <c r="AW862" s="301"/>
      <c r="AX862" s="302"/>
      <c r="AY862" s="407"/>
      <c r="AZ862" s="304"/>
      <c r="BA862" s="304"/>
      <c r="BB862" s="408"/>
      <c r="BC862" s="306">
        <f t="shared" si="46"/>
        <v>0</v>
      </c>
      <c r="BD862" s="307"/>
      <c r="BE862" s="307"/>
      <c r="BF862" s="308"/>
      <c r="BG862" s="309"/>
      <c r="BH862" s="310"/>
      <c r="BI862" s="310"/>
      <c r="BJ862" s="311"/>
      <c r="BK862" s="312">
        <f t="shared" si="47"/>
        <v>0</v>
      </c>
      <c r="BL862" s="313"/>
      <c r="BM862" s="313"/>
      <c r="BN862" s="313"/>
      <c r="BO862" s="313"/>
      <c r="BP862" s="314"/>
      <c r="BQ862" s="294"/>
      <c r="BR862" s="295"/>
      <c r="BS862" s="295"/>
      <c r="BT862" s="295"/>
      <c r="BU862" s="295"/>
      <c r="BV862" s="295"/>
      <c r="BW862" s="296"/>
      <c r="BX862" s="294"/>
      <c r="BY862" s="295"/>
      <c r="BZ862" s="295"/>
      <c r="CA862" s="295"/>
      <c r="CB862" s="295"/>
      <c r="CC862" s="296"/>
      <c r="CD862" s="294"/>
      <c r="CE862" s="295"/>
      <c r="CF862" s="295"/>
      <c r="CG862" s="295"/>
      <c r="CH862" s="295"/>
      <c r="CI862" s="296"/>
    </row>
    <row r="863" spans="1:87" ht="18" customHeight="1" x14ac:dyDescent="0.25">
      <c r="A863" s="75"/>
      <c r="B863" s="327"/>
      <c r="C863" s="328"/>
      <c r="D863" s="328"/>
      <c r="E863" s="328"/>
      <c r="F863" s="328"/>
      <c r="G863" s="328"/>
      <c r="H863" s="328"/>
      <c r="I863" s="328"/>
      <c r="J863" s="328"/>
      <c r="K863" s="328"/>
      <c r="L863" s="328"/>
      <c r="M863" s="328"/>
      <c r="N863" s="328"/>
      <c r="O863" s="328"/>
      <c r="P863" s="328"/>
      <c r="Q863" s="328"/>
      <c r="R863" s="328"/>
      <c r="S863" s="328"/>
      <c r="T863" s="328"/>
      <c r="U863" s="328"/>
      <c r="V863" s="328"/>
      <c r="W863" s="328"/>
      <c r="X863" s="328"/>
      <c r="Y863" s="329"/>
      <c r="Z863" s="336"/>
      <c r="AA863" s="337"/>
      <c r="AB863" s="337"/>
      <c r="AC863" s="337"/>
      <c r="AD863" s="338"/>
      <c r="AE863" s="336"/>
      <c r="AF863" s="337"/>
      <c r="AG863" s="337"/>
      <c r="AH863" s="337"/>
      <c r="AI863" s="337"/>
      <c r="AJ863" s="337"/>
      <c r="AK863" s="300"/>
      <c r="AL863" s="301"/>
      <c r="AM863" s="301"/>
      <c r="AN863" s="301"/>
      <c r="AO863" s="301"/>
      <c r="AP863" s="301"/>
      <c r="AQ863" s="301"/>
      <c r="AR863" s="301"/>
      <c r="AS863" s="301"/>
      <c r="AT863" s="301"/>
      <c r="AU863" s="301"/>
      <c r="AV863" s="301"/>
      <c r="AW863" s="301"/>
      <c r="AX863" s="302"/>
      <c r="AY863" s="407"/>
      <c r="AZ863" s="304"/>
      <c r="BA863" s="304"/>
      <c r="BB863" s="408"/>
      <c r="BC863" s="306">
        <f t="shared" si="46"/>
        <v>0</v>
      </c>
      <c r="BD863" s="307"/>
      <c r="BE863" s="307"/>
      <c r="BF863" s="308"/>
      <c r="BG863" s="309"/>
      <c r="BH863" s="310"/>
      <c r="BI863" s="310"/>
      <c r="BJ863" s="311"/>
      <c r="BK863" s="312">
        <f t="shared" si="47"/>
        <v>0</v>
      </c>
      <c r="BL863" s="313"/>
      <c r="BM863" s="313"/>
      <c r="BN863" s="313"/>
      <c r="BO863" s="313"/>
      <c r="BP863" s="314"/>
      <c r="BQ863" s="294"/>
      <c r="BR863" s="295"/>
      <c r="BS863" s="295"/>
      <c r="BT863" s="295"/>
      <c r="BU863" s="295"/>
      <c r="BV863" s="295"/>
      <c r="BW863" s="296"/>
      <c r="BX863" s="294"/>
      <c r="BY863" s="295"/>
      <c r="BZ863" s="295"/>
      <c r="CA863" s="295"/>
      <c r="CB863" s="295"/>
      <c r="CC863" s="296"/>
      <c r="CD863" s="294"/>
      <c r="CE863" s="295"/>
      <c r="CF863" s="295"/>
      <c r="CG863" s="295"/>
      <c r="CH863" s="295"/>
      <c r="CI863" s="296"/>
    </row>
    <row r="864" spans="1:87" ht="18" customHeight="1" x14ac:dyDescent="0.25">
      <c r="A864" s="75"/>
      <c r="B864" s="327"/>
      <c r="C864" s="328"/>
      <c r="D864" s="328"/>
      <c r="E864" s="328"/>
      <c r="F864" s="328"/>
      <c r="G864" s="328"/>
      <c r="H864" s="328"/>
      <c r="I864" s="328"/>
      <c r="J864" s="328"/>
      <c r="K864" s="328"/>
      <c r="L864" s="328"/>
      <c r="M864" s="328"/>
      <c r="N864" s="328"/>
      <c r="O864" s="328"/>
      <c r="P864" s="328"/>
      <c r="Q864" s="328"/>
      <c r="R864" s="328"/>
      <c r="S864" s="328"/>
      <c r="T864" s="328"/>
      <c r="U864" s="328"/>
      <c r="V864" s="328"/>
      <c r="W864" s="328"/>
      <c r="X864" s="328"/>
      <c r="Y864" s="329"/>
      <c r="Z864" s="336"/>
      <c r="AA864" s="337"/>
      <c r="AB864" s="337"/>
      <c r="AC864" s="337"/>
      <c r="AD864" s="338"/>
      <c r="AE864" s="336"/>
      <c r="AF864" s="337"/>
      <c r="AG864" s="337"/>
      <c r="AH864" s="337"/>
      <c r="AI864" s="337"/>
      <c r="AJ864" s="337"/>
      <c r="AK864" s="300"/>
      <c r="AL864" s="301"/>
      <c r="AM864" s="301"/>
      <c r="AN864" s="301"/>
      <c r="AO864" s="301"/>
      <c r="AP864" s="301"/>
      <c r="AQ864" s="301"/>
      <c r="AR864" s="301"/>
      <c r="AS864" s="301"/>
      <c r="AT864" s="301"/>
      <c r="AU864" s="301"/>
      <c r="AV864" s="301"/>
      <c r="AW864" s="301"/>
      <c r="AX864" s="302"/>
      <c r="AY864" s="407"/>
      <c r="AZ864" s="304"/>
      <c r="BA864" s="304"/>
      <c r="BB864" s="408"/>
      <c r="BC864" s="306">
        <f t="shared" si="46"/>
        <v>0</v>
      </c>
      <c r="BD864" s="307"/>
      <c r="BE864" s="307"/>
      <c r="BF864" s="308"/>
      <c r="BG864" s="309"/>
      <c r="BH864" s="310"/>
      <c r="BI864" s="310"/>
      <c r="BJ864" s="311"/>
      <c r="BK864" s="312">
        <f t="shared" si="47"/>
        <v>0</v>
      </c>
      <c r="BL864" s="313"/>
      <c r="BM864" s="313"/>
      <c r="BN864" s="313"/>
      <c r="BO864" s="313"/>
      <c r="BP864" s="314"/>
      <c r="BQ864" s="294"/>
      <c r="BR864" s="295"/>
      <c r="BS864" s="295"/>
      <c r="BT864" s="295"/>
      <c r="BU864" s="295"/>
      <c r="BV864" s="295"/>
      <c r="BW864" s="296"/>
      <c r="BX864" s="294"/>
      <c r="BY864" s="295"/>
      <c r="BZ864" s="295"/>
      <c r="CA864" s="295"/>
      <c r="CB864" s="295"/>
      <c r="CC864" s="296"/>
      <c r="CD864" s="294"/>
      <c r="CE864" s="295"/>
      <c r="CF864" s="295"/>
      <c r="CG864" s="295"/>
      <c r="CH864" s="295"/>
      <c r="CI864" s="296"/>
    </row>
    <row r="865" spans="1:87" ht="18" customHeight="1" x14ac:dyDescent="0.25">
      <c r="A865" s="75"/>
      <c r="B865" s="327"/>
      <c r="C865" s="328"/>
      <c r="D865" s="328"/>
      <c r="E865" s="328"/>
      <c r="F865" s="328"/>
      <c r="G865" s="328"/>
      <c r="H865" s="328"/>
      <c r="I865" s="328"/>
      <c r="J865" s="328"/>
      <c r="K865" s="328"/>
      <c r="L865" s="328"/>
      <c r="M865" s="328"/>
      <c r="N865" s="328"/>
      <c r="O865" s="328"/>
      <c r="P865" s="328"/>
      <c r="Q865" s="328"/>
      <c r="R865" s="328"/>
      <c r="S865" s="328"/>
      <c r="T865" s="328"/>
      <c r="U865" s="328"/>
      <c r="V865" s="328"/>
      <c r="W865" s="328"/>
      <c r="X865" s="328"/>
      <c r="Y865" s="329"/>
      <c r="Z865" s="336"/>
      <c r="AA865" s="337"/>
      <c r="AB865" s="337"/>
      <c r="AC865" s="337"/>
      <c r="AD865" s="338"/>
      <c r="AE865" s="336"/>
      <c r="AF865" s="337"/>
      <c r="AG865" s="337"/>
      <c r="AH865" s="337"/>
      <c r="AI865" s="337"/>
      <c r="AJ865" s="337"/>
      <c r="AK865" s="300"/>
      <c r="AL865" s="301"/>
      <c r="AM865" s="301"/>
      <c r="AN865" s="301"/>
      <c r="AO865" s="301"/>
      <c r="AP865" s="301"/>
      <c r="AQ865" s="301"/>
      <c r="AR865" s="301"/>
      <c r="AS865" s="301"/>
      <c r="AT865" s="301"/>
      <c r="AU865" s="301"/>
      <c r="AV865" s="301"/>
      <c r="AW865" s="301"/>
      <c r="AX865" s="302"/>
      <c r="AY865" s="407"/>
      <c r="AZ865" s="304"/>
      <c r="BA865" s="304"/>
      <c r="BB865" s="408"/>
      <c r="BC865" s="306">
        <f t="shared" si="46"/>
        <v>0</v>
      </c>
      <c r="BD865" s="307"/>
      <c r="BE865" s="307"/>
      <c r="BF865" s="308"/>
      <c r="BG865" s="309"/>
      <c r="BH865" s="310"/>
      <c r="BI865" s="310"/>
      <c r="BJ865" s="311"/>
      <c r="BK865" s="312">
        <f t="shared" si="47"/>
        <v>0</v>
      </c>
      <c r="BL865" s="313"/>
      <c r="BM865" s="313"/>
      <c r="BN865" s="313"/>
      <c r="BO865" s="313"/>
      <c r="BP865" s="314"/>
      <c r="BQ865" s="294"/>
      <c r="BR865" s="295"/>
      <c r="BS865" s="295"/>
      <c r="BT865" s="295"/>
      <c r="BU865" s="295"/>
      <c r="BV865" s="295"/>
      <c r="BW865" s="296"/>
      <c r="BX865" s="294"/>
      <c r="BY865" s="295"/>
      <c r="BZ865" s="295"/>
      <c r="CA865" s="295"/>
      <c r="CB865" s="295"/>
      <c r="CC865" s="296"/>
      <c r="CD865" s="294"/>
      <c r="CE865" s="295"/>
      <c r="CF865" s="295"/>
      <c r="CG865" s="295"/>
      <c r="CH865" s="295"/>
      <c r="CI865" s="296"/>
    </row>
    <row r="866" spans="1:87" ht="18" customHeight="1" x14ac:dyDescent="0.25">
      <c r="A866" s="75"/>
      <c r="B866" s="327"/>
      <c r="C866" s="328"/>
      <c r="D866" s="328"/>
      <c r="E866" s="328"/>
      <c r="F866" s="328"/>
      <c r="G866" s="328"/>
      <c r="H866" s="328"/>
      <c r="I866" s="328"/>
      <c r="J866" s="328"/>
      <c r="K866" s="328"/>
      <c r="L866" s="328"/>
      <c r="M866" s="328"/>
      <c r="N866" s="328"/>
      <c r="O866" s="328"/>
      <c r="P866" s="328"/>
      <c r="Q866" s="328"/>
      <c r="R866" s="328"/>
      <c r="S866" s="328"/>
      <c r="T866" s="328"/>
      <c r="U866" s="328"/>
      <c r="V866" s="328"/>
      <c r="W866" s="328"/>
      <c r="X866" s="328"/>
      <c r="Y866" s="329"/>
      <c r="Z866" s="336"/>
      <c r="AA866" s="337"/>
      <c r="AB866" s="337"/>
      <c r="AC866" s="337"/>
      <c r="AD866" s="338"/>
      <c r="AE866" s="336"/>
      <c r="AF866" s="337"/>
      <c r="AG866" s="337"/>
      <c r="AH866" s="337"/>
      <c r="AI866" s="337"/>
      <c r="AJ866" s="337"/>
      <c r="AK866" s="300"/>
      <c r="AL866" s="301"/>
      <c r="AM866" s="301"/>
      <c r="AN866" s="301"/>
      <c r="AO866" s="301"/>
      <c r="AP866" s="301"/>
      <c r="AQ866" s="301"/>
      <c r="AR866" s="301"/>
      <c r="AS866" s="301"/>
      <c r="AT866" s="301"/>
      <c r="AU866" s="301"/>
      <c r="AV866" s="301"/>
      <c r="AW866" s="301"/>
      <c r="AX866" s="302"/>
      <c r="AY866" s="407"/>
      <c r="AZ866" s="304"/>
      <c r="BA866" s="304"/>
      <c r="BB866" s="408"/>
      <c r="BC866" s="306">
        <f t="shared" si="46"/>
        <v>0</v>
      </c>
      <c r="BD866" s="307"/>
      <c r="BE866" s="307"/>
      <c r="BF866" s="308"/>
      <c r="BG866" s="309"/>
      <c r="BH866" s="310"/>
      <c r="BI866" s="310"/>
      <c r="BJ866" s="311"/>
      <c r="BK866" s="312">
        <f t="shared" si="47"/>
        <v>0</v>
      </c>
      <c r="BL866" s="313"/>
      <c r="BM866" s="313"/>
      <c r="BN866" s="313"/>
      <c r="BO866" s="313"/>
      <c r="BP866" s="314"/>
      <c r="BQ866" s="294"/>
      <c r="BR866" s="295"/>
      <c r="BS866" s="295"/>
      <c r="BT866" s="295"/>
      <c r="BU866" s="295"/>
      <c r="BV866" s="295"/>
      <c r="BW866" s="296"/>
      <c r="BX866" s="294"/>
      <c r="BY866" s="295"/>
      <c r="BZ866" s="295"/>
      <c r="CA866" s="295"/>
      <c r="CB866" s="295"/>
      <c r="CC866" s="296"/>
      <c r="CD866" s="294"/>
      <c r="CE866" s="295"/>
      <c r="CF866" s="295"/>
      <c r="CG866" s="295"/>
      <c r="CH866" s="295"/>
      <c r="CI866" s="296"/>
    </row>
    <row r="867" spans="1:87" ht="18" customHeight="1" x14ac:dyDescent="0.25">
      <c r="A867" s="75"/>
      <c r="B867" s="327"/>
      <c r="C867" s="328"/>
      <c r="D867" s="328"/>
      <c r="E867" s="328"/>
      <c r="F867" s="328"/>
      <c r="G867" s="328"/>
      <c r="H867" s="328"/>
      <c r="I867" s="328"/>
      <c r="J867" s="328"/>
      <c r="K867" s="328"/>
      <c r="L867" s="328"/>
      <c r="M867" s="328"/>
      <c r="N867" s="328"/>
      <c r="O867" s="328"/>
      <c r="P867" s="328"/>
      <c r="Q867" s="328"/>
      <c r="R867" s="328"/>
      <c r="S867" s="328"/>
      <c r="T867" s="328"/>
      <c r="U867" s="328"/>
      <c r="V867" s="328"/>
      <c r="W867" s="328"/>
      <c r="X867" s="328"/>
      <c r="Y867" s="329"/>
      <c r="Z867" s="336"/>
      <c r="AA867" s="337"/>
      <c r="AB867" s="337"/>
      <c r="AC867" s="337"/>
      <c r="AD867" s="338"/>
      <c r="AE867" s="336"/>
      <c r="AF867" s="337"/>
      <c r="AG867" s="337"/>
      <c r="AH867" s="337"/>
      <c r="AI867" s="337"/>
      <c r="AJ867" s="337"/>
      <c r="AK867" s="300"/>
      <c r="AL867" s="301"/>
      <c r="AM867" s="301"/>
      <c r="AN867" s="301"/>
      <c r="AO867" s="301"/>
      <c r="AP867" s="301"/>
      <c r="AQ867" s="301"/>
      <c r="AR867" s="301"/>
      <c r="AS867" s="301"/>
      <c r="AT867" s="301"/>
      <c r="AU867" s="301"/>
      <c r="AV867" s="301"/>
      <c r="AW867" s="301"/>
      <c r="AX867" s="302"/>
      <c r="AY867" s="407"/>
      <c r="AZ867" s="304"/>
      <c r="BA867" s="304"/>
      <c r="BB867" s="408"/>
      <c r="BC867" s="306">
        <f t="shared" si="46"/>
        <v>0</v>
      </c>
      <c r="BD867" s="307"/>
      <c r="BE867" s="307"/>
      <c r="BF867" s="308"/>
      <c r="BG867" s="309"/>
      <c r="BH867" s="310"/>
      <c r="BI867" s="310"/>
      <c r="BJ867" s="311"/>
      <c r="BK867" s="312">
        <f t="shared" si="47"/>
        <v>0</v>
      </c>
      <c r="BL867" s="313"/>
      <c r="BM867" s="313"/>
      <c r="BN867" s="313"/>
      <c r="BO867" s="313"/>
      <c r="BP867" s="314"/>
      <c r="BQ867" s="294"/>
      <c r="BR867" s="295"/>
      <c r="BS867" s="295"/>
      <c r="BT867" s="295"/>
      <c r="BU867" s="295"/>
      <c r="BV867" s="295"/>
      <c r="BW867" s="296"/>
      <c r="BX867" s="294"/>
      <c r="BY867" s="295"/>
      <c r="BZ867" s="295"/>
      <c r="CA867" s="295"/>
      <c r="CB867" s="295"/>
      <c r="CC867" s="296"/>
      <c r="CD867" s="294"/>
      <c r="CE867" s="295"/>
      <c r="CF867" s="295"/>
      <c r="CG867" s="295"/>
      <c r="CH867" s="295"/>
      <c r="CI867" s="296"/>
    </row>
    <row r="868" spans="1:87" ht="18" customHeight="1" thickBot="1" x14ac:dyDescent="0.3">
      <c r="A868" s="75"/>
      <c r="B868" s="330"/>
      <c r="C868" s="331"/>
      <c r="D868" s="331"/>
      <c r="E868" s="331"/>
      <c r="F868" s="331"/>
      <c r="G868" s="331"/>
      <c r="H868" s="331"/>
      <c r="I868" s="331"/>
      <c r="J868" s="331"/>
      <c r="K868" s="331"/>
      <c r="L868" s="331"/>
      <c r="M868" s="331"/>
      <c r="N868" s="331"/>
      <c r="O868" s="331"/>
      <c r="P868" s="331"/>
      <c r="Q868" s="331"/>
      <c r="R868" s="331"/>
      <c r="S868" s="331"/>
      <c r="T868" s="331"/>
      <c r="U868" s="331"/>
      <c r="V868" s="331"/>
      <c r="W868" s="331"/>
      <c r="X868" s="331"/>
      <c r="Y868" s="332"/>
      <c r="Z868" s="339"/>
      <c r="AA868" s="340"/>
      <c r="AB868" s="340"/>
      <c r="AC868" s="340"/>
      <c r="AD868" s="341"/>
      <c r="AE868" s="339"/>
      <c r="AF868" s="340"/>
      <c r="AG868" s="340"/>
      <c r="AH868" s="340"/>
      <c r="AI868" s="340"/>
      <c r="AJ868" s="340"/>
      <c r="AK868" s="392"/>
      <c r="AL868" s="393"/>
      <c r="AM868" s="393"/>
      <c r="AN868" s="393"/>
      <c r="AO868" s="393"/>
      <c r="AP868" s="393"/>
      <c r="AQ868" s="393"/>
      <c r="AR868" s="393"/>
      <c r="AS868" s="393"/>
      <c r="AT868" s="393"/>
      <c r="AU868" s="393"/>
      <c r="AV868" s="393"/>
      <c r="AW868" s="393"/>
      <c r="AX868" s="394"/>
      <c r="AY868" s="411"/>
      <c r="AZ868" s="396"/>
      <c r="BA868" s="396"/>
      <c r="BB868" s="412"/>
      <c r="BC868" s="398">
        <f t="shared" si="46"/>
        <v>0</v>
      </c>
      <c r="BD868" s="399"/>
      <c r="BE868" s="399"/>
      <c r="BF868" s="400"/>
      <c r="BG868" s="401"/>
      <c r="BH868" s="402"/>
      <c r="BI868" s="402"/>
      <c r="BJ868" s="403"/>
      <c r="BK868" s="404">
        <f t="shared" si="47"/>
        <v>0</v>
      </c>
      <c r="BL868" s="405"/>
      <c r="BM868" s="405"/>
      <c r="BN868" s="405"/>
      <c r="BO868" s="405"/>
      <c r="BP868" s="406"/>
      <c r="BQ868" s="297"/>
      <c r="BR868" s="298"/>
      <c r="BS868" s="298"/>
      <c r="BT868" s="298"/>
      <c r="BU868" s="298"/>
      <c r="BV868" s="298"/>
      <c r="BW868" s="299"/>
      <c r="BX868" s="297"/>
      <c r="BY868" s="298"/>
      <c r="BZ868" s="298"/>
      <c r="CA868" s="298"/>
      <c r="CB868" s="298"/>
      <c r="CC868" s="299"/>
      <c r="CD868" s="297"/>
      <c r="CE868" s="298"/>
      <c r="CF868" s="298"/>
      <c r="CG868" s="298"/>
      <c r="CH868" s="298"/>
      <c r="CI868" s="299"/>
    </row>
    <row r="869" spans="1:87" ht="18" customHeight="1" thickBot="1" x14ac:dyDescent="0.3">
      <c r="A869" s="75"/>
      <c r="B869" s="377"/>
      <c r="C869" s="378"/>
      <c r="D869" s="378"/>
      <c r="E869" s="378"/>
      <c r="F869" s="378"/>
      <c r="G869" s="378"/>
      <c r="H869" s="378"/>
      <c r="I869" s="378"/>
      <c r="J869" s="378"/>
      <c r="K869" s="378"/>
      <c r="L869" s="378"/>
      <c r="M869" s="378"/>
      <c r="N869" s="378"/>
      <c r="O869" s="378"/>
      <c r="P869" s="378"/>
      <c r="Q869" s="378"/>
      <c r="R869" s="378"/>
      <c r="S869" s="378"/>
      <c r="T869" s="378"/>
      <c r="U869" s="378"/>
      <c r="V869" s="378"/>
      <c r="W869" s="378"/>
      <c r="X869" s="378"/>
      <c r="Y869" s="378"/>
      <c r="Z869" s="378"/>
      <c r="AA869" s="378"/>
      <c r="AB869" s="378"/>
      <c r="AC869" s="378"/>
      <c r="AD869" s="378"/>
      <c r="AE869" s="378"/>
      <c r="AF869" s="378"/>
      <c r="AG869" s="378"/>
      <c r="AH869" s="378"/>
      <c r="AI869" s="378"/>
      <c r="AJ869" s="379"/>
      <c r="AK869" s="380" t="s">
        <v>3</v>
      </c>
      <c r="AL869" s="381"/>
      <c r="AM869" s="381"/>
      <c r="AN869" s="381"/>
      <c r="AO869" s="381"/>
      <c r="AP869" s="381"/>
      <c r="AQ869" s="381"/>
      <c r="AR869" s="381"/>
      <c r="AS869" s="381"/>
      <c r="AT869" s="381"/>
      <c r="AU869" s="381"/>
      <c r="AV869" s="381"/>
      <c r="AW869" s="381"/>
      <c r="AX869" s="381"/>
      <c r="AY869" s="382"/>
      <c r="AZ869" s="382"/>
      <c r="BA869" s="382"/>
      <c r="BB869" s="382"/>
      <c r="BC869" s="382"/>
      <c r="BD869" s="382"/>
      <c r="BE869" s="382"/>
      <c r="BF869" s="382"/>
      <c r="BG869" s="382"/>
      <c r="BH869" s="382"/>
      <c r="BI869" s="382"/>
      <c r="BJ869" s="383"/>
      <c r="BK869" s="384">
        <f>SUM(BK839:BK868)</f>
        <v>0</v>
      </c>
      <c r="BL869" s="385"/>
      <c r="BM869" s="385"/>
      <c r="BN869" s="385"/>
      <c r="BO869" s="385"/>
      <c r="BP869" s="386"/>
      <c r="BQ869" s="387" t="s">
        <v>100</v>
      </c>
      <c r="BR869" s="388"/>
      <c r="BS869" s="388"/>
      <c r="BT869" s="388"/>
      <c r="BU869" s="388"/>
      <c r="BV869" s="388"/>
      <c r="BW869" s="388"/>
      <c r="BX869" s="388"/>
      <c r="BY869" s="388"/>
      <c r="BZ869" s="388"/>
      <c r="CA869" s="388"/>
      <c r="CB869" s="388"/>
      <c r="CC869" s="389"/>
      <c r="CD869" s="390">
        <f>+CD839*AE839</f>
        <v>0</v>
      </c>
      <c r="CE869" s="390"/>
      <c r="CF869" s="390"/>
      <c r="CG869" s="390"/>
      <c r="CH869" s="390"/>
      <c r="CI869" s="391"/>
    </row>
    <row r="870" spans="1:87" ht="18" customHeight="1" thickBot="1" x14ac:dyDescent="0.3">
      <c r="A870" s="75"/>
      <c r="B870" s="76"/>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76"/>
      <c r="AO870" s="76"/>
      <c r="AP870" s="76"/>
      <c r="AQ870" s="76"/>
      <c r="AR870" s="76"/>
      <c r="AS870" s="76"/>
      <c r="AT870" s="76"/>
      <c r="AU870" s="76"/>
      <c r="AV870" s="76"/>
      <c r="AW870" s="76"/>
      <c r="AX870" s="76"/>
      <c r="AY870" s="77"/>
      <c r="AZ870" s="77"/>
      <c r="BA870" s="77"/>
      <c r="BB870" s="77"/>
      <c r="BC870" s="77"/>
      <c r="BD870" s="77"/>
      <c r="BE870" s="77"/>
      <c r="BF870" s="77"/>
      <c r="BG870" s="78"/>
      <c r="BH870" s="78"/>
      <c r="BI870" s="78"/>
      <c r="BJ870" s="78"/>
      <c r="BK870" s="79"/>
      <c r="BL870" s="79"/>
      <c r="BM870" s="79"/>
      <c r="BN870" s="79"/>
      <c r="BO870" s="79"/>
      <c r="BP870" s="79"/>
      <c r="BQ870" s="79"/>
      <c r="BR870" s="79"/>
      <c r="BS870" s="79"/>
      <c r="BT870" s="79"/>
      <c r="BU870" s="79"/>
      <c r="BV870" s="79"/>
      <c r="BW870" s="79"/>
      <c r="BX870" s="79"/>
      <c r="BY870" s="79"/>
      <c r="BZ870" s="79"/>
      <c r="CA870" s="79"/>
      <c r="CB870" s="79"/>
      <c r="CC870" s="79"/>
      <c r="CD870" s="79"/>
      <c r="CE870" s="79"/>
      <c r="CF870" s="79"/>
      <c r="CG870" s="79"/>
      <c r="CH870" s="79"/>
      <c r="CI870" s="79"/>
    </row>
    <row r="871" spans="1:87" ht="18" customHeight="1" x14ac:dyDescent="0.25">
      <c r="A871" s="75"/>
      <c r="B871" s="348" t="s">
        <v>0</v>
      </c>
      <c r="C871" s="349"/>
      <c r="D871" s="349"/>
      <c r="E871" s="349"/>
      <c r="F871" s="349"/>
      <c r="G871" s="349"/>
      <c r="H871" s="349"/>
      <c r="I871" s="349"/>
      <c r="J871" s="349"/>
      <c r="K871" s="349"/>
      <c r="L871" s="349"/>
      <c r="M871" s="349"/>
      <c r="N871" s="349"/>
      <c r="O871" s="349"/>
      <c r="P871" s="349"/>
      <c r="Q871" s="349"/>
      <c r="R871" s="349"/>
      <c r="S871" s="349"/>
      <c r="T871" s="349"/>
      <c r="U871" s="349"/>
      <c r="V871" s="349"/>
      <c r="W871" s="349"/>
      <c r="X871" s="349"/>
      <c r="Y871" s="350"/>
      <c r="Z871" s="348" t="s">
        <v>80</v>
      </c>
      <c r="AA871" s="349"/>
      <c r="AB871" s="349"/>
      <c r="AC871" s="349"/>
      <c r="AD871" s="350"/>
      <c r="AE871" s="357" t="s">
        <v>79</v>
      </c>
      <c r="AF871" s="358"/>
      <c r="AG871" s="358"/>
      <c r="AH871" s="358"/>
      <c r="AI871" s="358"/>
      <c r="AJ871" s="359"/>
      <c r="AK871" s="357" t="s">
        <v>81</v>
      </c>
      <c r="AL871" s="358"/>
      <c r="AM871" s="358"/>
      <c r="AN871" s="358"/>
      <c r="AO871" s="358"/>
      <c r="AP871" s="358"/>
      <c r="AQ871" s="358"/>
      <c r="AR871" s="358"/>
      <c r="AS871" s="358"/>
      <c r="AT871" s="358"/>
      <c r="AU871" s="358"/>
      <c r="AV871" s="358"/>
      <c r="AW871" s="358"/>
      <c r="AX871" s="359"/>
      <c r="AY871" s="357" t="s">
        <v>1</v>
      </c>
      <c r="AZ871" s="358"/>
      <c r="BA871" s="358"/>
      <c r="BB871" s="359"/>
      <c r="BC871" s="348" t="s">
        <v>104</v>
      </c>
      <c r="BD871" s="349"/>
      <c r="BE871" s="349"/>
      <c r="BF871" s="350"/>
      <c r="BG871" s="366" t="s">
        <v>82</v>
      </c>
      <c r="BH871" s="367"/>
      <c r="BI871" s="367"/>
      <c r="BJ871" s="368"/>
      <c r="BK871" s="315" t="s">
        <v>99</v>
      </c>
      <c r="BL871" s="316"/>
      <c r="BM871" s="316"/>
      <c r="BN871" s="316"/>
      <c r="BO871" s="316"/>
      <c r="BP871" s="317"/>
      <c r="BQ871" s="315" t="s">
        <v>83</v>
      </c>
      <c r="BR871" s="316"/>
      <c r="BS871" s="316"/>
      <c r="BT871" s="316"/>
      <c r="BU871" s="316"/>
      <c r="BV871" s="316"/>
      <c r="BW871" s="317"/>
      <c r="BX871" s="315" t="s">
        <v>84</v>
      </c>
      <c r="BY871" s="316"/>
      <c r="BZ871" s="316"/>
      <c r="CA871" s="316"/>
      <c r="CB871" s="316"/>
      <c r="CC871" s="317"/>
      <c r="CD871" s="315" t="s">
        <v>85</v>
      </c>
      <c r="CE871" s="316"/>
      <c r="CF871" s="316"/>
      <c r="CG871" s="316"/>
      <c r="CH871" s="316"/>
      <c r="CI871" s="317"/>
    </row>
    <row r="872" spans="1:87" ht="18" customHeight="1" x14ac:dyDescent="0.25">
      <c r="A872" s="75"/>
      <c r="B872" s="351"/>
      <c r="C872" s="352"/>
      <c r="D872" s="352"/>
      <c r="E872" s="352"/>
      <c r="F872" s="352"/>
      <c r="G872" s="352"/>
      <c r="H872" s="352"/>
      <c r="I872" s="352"/>
      <c r="J872" s="352"/>
      <c r="K872" s="352"/>
      <c r="L872" s="352"/>
      <c r="M872" s="352"/>
      <c r="N872" s="352"/>
      <c r="O872" s="352"/>
      <c r="P872" s="352"/>
      <c r="Q872" s="352"/>
      <c r="R872" s="352"/>
      <c r="S872" s="352"/>
      <c r="T872" s="352"/>
      <c r="U872" s="352"/>
      <c r="V872" s="352"/>
      <c r="W872" s="352"/>
      <c r="X872" s="352"/>
      <c r="Y872" s="353"/>
      <c r="Z872" s="351"/>
      <c r="AA872" s="352"/>
      <c r="AB872" s="352"/>
      <c r="AC872" s="352"/>
      <c r="AD872" s="353"/>
      <c r="AE872" s="360"/>
      <c r="AF872" s="361"/>
      <c r="AG872" s="361"/>
      <c r="AH872" s="361"/>
      <c r="AI872" s="361"/>
      <c r="AJ872" s="362"/>
      <c r="AK872" s="360"/>
      <c r="AL872" s="361"/>
      <c r="AM872" s="361"/>
      <c r="AN872" s="361"/>
      <c r="AO872" s="361"/>
      <c r="AP872" s="361"/>
      <c r="AQ872" s="361"/>
      <c r="AR872" s="361"/>
      <c r="AS872" s="361"/>
      <c r="AT872" s="361"/>
      <c r="AU872" s="361"/>
      <c r="AV872" s="361"/>
      <c r="AW872" s="361"/>
      <c r="AX872" s="362"/>
      <c r="AY872" s="360"/>
      <c r="AZ872" s="361"/>
      <c r="BA872" s="361"/>
      <c r="BB872" s="362"/>
      <c r="BC872" s="351"/>
      <c r="BD872" s="352"/>
      <c r="BE872" s="352"/>
      <c r="BF872" s="353"/>
      <c r="BG872" s="369"/>
      <c r="BH872" s="370"/>
      <c r="BI872" s="370"/>
      <c r="BJ872" s="371"/>
      <c r="BK872" s="318"/>
      <c r="BL872" s="319"/>
      <c r="BM872" s="319"/>
      <c r="BN872" s="319"/>
      <c r="BO872" s="319"/>
      <c r="BP872" s="320"/>
      <c r="BQ872" s="318"/>
      <c r="BR872" s="319"/>
      <c r="BS872" s="319"/>
      <c r="BT872" s="319"/>
      <c r="BU872" s="319"/>
      <c r="BV872" s="319"/>
      <c r="BW872" s="320"/>
      <c r="BX872" s="318"/>
      <c r="BY872" s="319"/>
      <c r="BZ872" s="319"/>
      <c r="CA872" s="319"/>
      <c r="CB872" s="319"/>
      <c r="CC872" s="320"/>
      <c r="CD872" s="318"/>
      <c r="CE872" s="319"/>
      <c r="CF872" s="319"/>
      <c r="CG872" s="319"/>
      <c r="CH872" s="319"/>
      <c r="CI872" s="320"/>
    </row>
    <row r="873" spans="1:87" ht="18" customHeight="1" thickBot="1" x14ac:dyDescent="0.3">
      <c r="A873" s="75"/>
      <c r="B873" s="354"/>
      <c r="C873" s="355"/>
      <c r="D873" s="355"/>
      <c r="E873" s="355"/>
      <c r="F873" s="355"/>
      <c r="G873" s="355"/>
      <c r="H873" s="355"/>
      <c r="I873" s="355"/>
      <c r="J873" s="355"/>
      <c r="K873" s="355"/>
      <c r="L873" s="355"/>
      <c r="M873" s="355"/>
      <c r="N873" s="355"/>
      <c r="O873" s="355"/>
      <c r="P873" s="355"/>
      <c r="Q873" s="355"/>
      <c r="R873" s="355"/>
      <c r="S873" s="355"/>
      <c r="T873" s="355"/>
      <c r="U873" s="355"/>
      <c r="V873" s="355"/>
      <c r="W873" s="355"/>
      <c r="X873" s="355"/>
      <c r="Y873" s="356"/>
      <c r="Z873" s="354"/>
      <c r="AA873" s="355"/>
      <c r="AB873" s="355"/>
      <c r="AC873" s="355"/>
      <c r="AD873" s="356"/>
      <c r="AE873" s="363"/>
      <c r="AF873" s="364"/>
      <c r="AG873" s="364"/>
      <c r="AH873" s="364"/>
      <c r="AI873" s="364"/>
      <c r="AJ873" s="365"/>
      <c r="AK873" s="360"/>
      <c r="AL873" s="361"/>
      <c r="AM873" s="361"/>
      <c r="AN873" s="361"/>
      <c r="AO873" s="361"/>
      <c r="AP873" s="361"/>
      <c r="AQ873" s="361"/>
      <c r="AR873" s="361"/>
      <c r="AS873" s="361"/>
      <c r="AT873" s="361"/>
      <c r="AU873" s="361"/>
      <c r="AV873" s="361"/>
      <c r="AW873" s="361"/>
      <c r="AX873" s="362"/>
      <c r="AY873" s="360"/>
      <c r="AZ873" s="361"/>
      <c r="BA873" s="361"/>
      <c r="BB873" s="362"/>
      <c r="BC873" s="351"/>
      <c r="BD873" s="352"/>
      <c r="BE873" s="352"/>
      <c r="BF873" s="353"/>
      <c r="BG873" s="369"/>
      <c r="BH873" s="370"/>
      <c r="BI873" s="370"/>
      <c r="BJ873" s="371"/>
      <c r="BK873" s="318"/>
      <c r="BL873" s="319"/>
      <c r="BM873" s="319"/>
      <c r="BN873" s="319"/>
      <c r="BO873" s="319"/>
      <c r="BP873" s="320"/>
      <c r="BQ873" s="321"/>
      <c r="BR873" s="322"/>
      <c r="BS873" s="322"/>
      <c r="BT873" s="322"/>
      <c r="BU873" s="322"/>
      <c r="BV873" s="322"/>
      <c r="BW873" s="323"/>
      <c r="BX873" s="321"/>
      <c r="BY873" s="322"/>
      <c r="BZ873" s="322"/>
      <c r="CA873" s="322"/>
      <c r="CB873" s="322"/>
      <c r="CC873" s="323"/>
      <c r="CD873" s="321"/>
      <c r="CE873" s="322"/>
      <c r="CF873" s="322"/>
      <c r="CG873" s="322"/>
      <c r="CH873" s="322"/>
      <c r="CI873" s="323"/>
    </row>
    <row r="874" spans="1:87" ht="18" customHeight="1" x14ac:dyDescent="0.25">
      <c r="A874" s="75"/>
      <c r="B874" s="324"/>
      <c r="C874" s="325"/>
      <c r="D874" s="325"/>
      <c r="E874" s="325"/>
      <c r="F874" s="325"/>
      <c r="G874" s="325"/>
      <c r="H874" s="325"/>
      <c r="I874" s="325"/>
      <c r="J874" s="325"/>
      <c r="K874" s="325"/>
      <c r="L874" s="325"/>
      <c r="M874" s="325"/>
      <c r="N874" s="325"/>
      <c r="O874" s="325"/>
      <c r="P874" s="325"/>
      <c r="Q874" s="325"/>
      <c r="R874" s="325"/>
      <c r="S874" s="325"/>
      <c r="T874" s="325"/>
      <c r="U874" s="325"/>
      <c r="V874" s="325"/>
      <c r="W874" s="325"/>
      <c r="X874" s="325"/>
      <c r="Y874" s="326"/>
      <c r="Z874" s="333"/>
      <c r="AA874" s="334"/>
      <c r="AB874" s="334"/>
      <c r="AC874" s="334"/>
      <c r="AD874" s="335"/>
      <c r="AE874" s="333"/>
      <c r="AF874" s="334"/>
      <c r="AG874" s="334"/>
      <c r="AH874" s="334"/>
      <c r="AI874" s="334"/>
      <c r="AJ874" s="334"/>
      <c r="AK874" s="342"/>
      <c r="AL874" s="343"/>
      <c r="AM874" s="343"/>
      <c r="AN874" s="343"/>
      <c r="AO874" s="343"/>
      <c r="AP874" s="343"/>
      <c r="AQ874" s="343"/>
      <c r="AR874" s="343"/>
      <c r="AS874" s="343"/>
      <c r="AT874" s="343"/>
      <c r="AU874" s="343"/>
      <c r="AV874" s="343"/>
      <c r="AW874" s="343"/>
      <c r="AX874" s="344"/>
      <c r="AY874" s="409"/>
      <c r="AZ874" s="346"/>
      <c r="BA874" s="346"/>
      <c r="BB874" s="410"/>
      <c r="BC874" s="345">
        <f>+$AE$874*AY874</f>
        <v>0</v>
      </c>
      <c r="BD874" s="346"/>
      <c r="BE874" s="346"/>
      <c r="BF874" s="347"/>
      <c r="BG874" s="285"/>
      <c r="BH874" s="286"/>
      <c r="BI874" s="286"/>
      <c r="BJ874" s="287"/>
      <c r="BK874" s="288">
        <f>+AY874*BG874</f>
        <v>0</v>
      </c>
      <c r="BL874" s="289"/>
      <c r="BM874" s="289"/>
      <c r="BN874" s="289"/>
      <c r="BO874" s="289"/>
      <c r="BP874" s="290"/>
      <c r="BQ874" s="291"/>
      <c r="BR874" s="292"/>
      <c r="BS874" s="292"/>
      <c r="BT874" s="292"/>
      <c r="BU874" s="292"/>
      <c r="BV874" s="292"/>
      <c r="BW874" s="293"/>
      <c r="BX874" s="291">
        <f>+(((BK904+BQ874)*30)/70)</f>
        <v>0</v>
      </c>
      <c r="BY874" s="292"/>
      <c r="BZ874" s="292"/>
      <c r="CA874" s="292"/>
      <c r="CB874" s="292"/>
      <c r="CC874" s="293"/>
      <c r="CD874" s="291">
        <f>+BK904+BQ874+BX874</f>
        <v>0</v>
      </c>
      <c r="CE874" s="292"/>
      <c r="CF874" s="292"/>
      <c r="CG874" s="292"/>
      <c r="CH874" s="292"/>
      <c r="CI874" s="293"/>
    </row>
    <row r="875" spans="1:87" ht="18" customHeight="1" x14ac:dyDescent="0.25">
      <c r="A875" s="75"/>
      <c r="B875" s="327"/>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9"/>
      <c r="Z875" s="336"/>
      <c r="AA875" s="337"/>
      <c r="AB875" s="337"/>
      <c r="AC875" s="337"/>
      <c r="AD875" s="338"/>
      <c r="AE875" s="336"/>
      <c r="AF875" s="337"/>
      <c r="AG875" s="337"/>
      <c r="AH875" s="337"/>
      <c r="AI875" s="337"/>
      <c r="AJ875" s="337"/>
      <c r="AK875" s="300"/>
      <c r="AL875" s="301"/>
      <c r="AM875" s="301"/>
      <c r="AN875" s="301"/>
      <c r="AO875" s="301"/>
      <c r="AP875" s="301"/>
      <c r="AQ875" s="301"/>
      <c r="AR875" s="301"/>
      <c r="AS875" s="301"/>
      <c r="AT875" s="301"/>
      <c r="AU875" s="301"/>
      <c r="AV875" s="301"/>
      <c r="AW875" s="301"/>
      <c r="AX875" s="302"/>
      <c r="AY875" s="407"/>
      <c r="AZ875" s="304"/>
      <c r="BA875" s="304"/>
      <c r="BB875" s="408"/>
      <c r="BC875" s="306">
        <f t="shared" ref="BC875:BC903" si="48">+$AE$874*AY875</f>
        <v>0</v>
      </c>
      <c r="BD875" s="307"/>
      <c r="BE875" s="307"/>
      <c r="BF875" s="308"/>
      <c r="BG875" s="309"/>
      <c r="BH875" s="310"/>
      <c r="BI875" s="310"/>
      <c r="BJ875" s="311"/>
      <c r="BK875" s="312">
        <f t="shared" ref="BK875:BK903" si="49">+AY875*BG875</f>
        <v>0</v>
      </c>
      <c r="BL875" s="313"/>
      <c r="BM875" s="313"/>
      <c r="BN875" s="313"/>
      <c r="BO875" s="313"/>
      <c r="BP875" s="314"/>
      <c r="BQ875" s="294"/>
      <c r="BR875" s="295"/>
      <c r="BS875" s="295"/>
      <c r="BT875" s="295"/>
      <c r="BU875" s="295"/>
      <c r="BV875" s="295"/>
      <c r="BW875" s="296"/>
      <c r="BX875" s="294"/>
      <c r="BY875" s="295"/>
      <c r="BZ875" s="295"/>
      <c r="CA875" s="295"/>
      <c r="CB875" s="295"/>
      <c r="CC875" s="296"/>
      <c r="CD875" s="294"/>
      <c r="CE875" s="295"/>
      <c r="CF875" s="295"/>
      <c r="CG875" s="295"/>
      <c r="CH875" s="295"/>
      <c r="CI875" s="296"/>
    </row>
    <row r="876" spans="1:87" ht="18" customHeight="1" x14ac:dyDescent="0.25">
      <c r="A876" s="75"/>
      <c r="B876" s="327"/>
      <c r="C876" s="328"/>
      <c r="D876" s="328"/>
      <c r="E876" s="328"/>
      <c r="F876" s="328"/>
      <c r="G876" s="328"/>
      <c r="H876" s="328"/>
      <c r="I876" s="328"/>
      <c r="J876" s="328"/>
      <c r="K876" s="328"/>
      <c r="L876" s="328"/>
      <c r="M876" s="328"/>
      <c r="N876" s="328"/>
      <c r="O876" s="328"/>
      <c r="P876" s="328"/>
      <c r="Q876" s="328"/>
      <c r="R876" s="328"/>
      <c r="S876" s="328"/>
      <c r="T876" s="328"/>
      <c r="U876" s="328"/>
      <c r="V876" s="328"/>
      <c r="W876" s="328"/>
      <c r="X876" s="328"/>
      <c r="Y876" s="329"/>
      <c r="Z876" s="336"/>
      <c r="AA876" s="337"/>
      <c r="AB876" s="337"/>
      <c r="AC876" s="337"/>
      <c r="AD876" s="338"/>
      <c r="AE876" s="336"/>
      <c r="AF876" s="337"/>
      <c r="AG876" s="337"/>
      <c r="AH876" s="337"/>
      <c r="AI876" s="337"/>
      <c r="AJ876" s="337"/>
      <c r="AK876" s="300"/>
      <c r="AL876" s="301"/>
      <c r="AM876" s="301"/>
      <c r="AN876" s="301"/>
      <c r="AO876" s="301"/>
      <c r="AP876" s="301"/>
      <c r="AQ876" s="301"/>
      <c r="AR876" s="301"/>
      <c r="AS876" s="301"/>
      <c r="AT876" s="301"/>
      <c r="AU876" s="301"/>
      <c r="AV876" s="301"/>
      <c r="AW876" s="301"/>
      <c r="AX876" s="302"/>
      <c r="AY876" s="407"/>
      <c r="AZ876" s="304"/>
      <c r="BA876" s="304"/>
      <c r="BB876" s="408"/>
      <c r="BC876" s="306">
        <f t="shared" si="48"/>
        <v>0</v>
      </c>
      <c r="BD876" s="307"/>
      <c r="BE876" s="307"/>
      <c r="BF876" s="308"/>
      <c r="BG876" s="309"/>
      <c r="BH876" s="310"/>
      <c r="BI876" s="310"/>
      <c r="BJ876" s="311"/>
      <c r="BK876" s="312">
        <f t="shared" si="49"/>
        <v>0</v>
      </c>
      <c r="BL876" s="313"/>
      <c r="BM876" s="313"/>
      <c r="BN876" s="313"/>
      <c r="BO876" s="313"/>
      <c r="BP876" s="314"/>
      <c r="BQ876" s="294"/>
      <c r="BR876" s="295"/>
      <c r="BS876" s="295"/>
      <c r="BT876" s="295"/>
      <c r="BU876" s="295"/>
      <c r="BV876" s="295"/>
      <c r="BW876" s="296"/>
      <c r="BX876" s="294"/>
      <c r="BY876" s="295"/>
      <c r="BZ876" s="295"/>
      <c r="CA876" s="295"/>
      <c r="CB876" s="295"/>
      <c r="CC876" s="296"/>
      <c r="CD876" s="294"/>
      <c r="CE876" s="295"/>
      <c r="CF876" s="295"/>
      <c r="CG876" s="295"/>
      <c r="CH876" s="295"/>
      <c r="CI876" s="296"/>
    </row>
    <row r="877" spans="1:87" ht="18" customHeight="1" x14ac:dyDescent="0.25">
      <c r="A877" s="75"/>
      <c r="B877" s="327"/>
      <c r="C877" s="328"/>
      <c r="D877" s="328"/>
      <c r="E877" s="328"/>
      <c r="F877" s="328"/>
      <c r="G877" s="328"/>
      <c r="H877" s="328"/>
      <c r="I877" s="328"/>
      <c r="J877" s="328"/>
      <c r="K877" s="328"/>
      <c r="L877" s="328"/>
      <c r="M877" s="328"/>
      <c r="N877" s="328"/>
      <c r="O877" s="328"/>
      <c r="P877" s="328"/>
      <c r="Q877" s="328"/>
      <c r="R877" s="328"/>
      <c r="S877" s="328"/>
      <c r="T877" s="328"/>
      <c r="U877" s="328"/>
      <c r="V877" s="328"/>
      <c r="W877" s="328"/>
      <c r="X877" s="328"/>
      <c r="Y877" s="329"/>
      <c r="Z877" s="336"/>
      <c r="AA877" s="337"/>
      <c r="AB877" s="337"/>
      <c r="AC877" s="337"/>
      <c r="AD877" s="338"/>
      <c r="AE877" s="336"/>
      <c r="AF877" s="337"/>
      <c r="AG877" s="337"/>
      <c r="AH877" s="337"/>
      <c r="AI877" s="337"/>
      <c r="AJ877" s="337"/>
      <c r="AK877" s="300"/>
      <c r="AL877" s="301"/>
      <c r="AM877" s="301"/>
      <c r="AN877" s="301"/>
      <c r="AO877" s="301"/>
      <c r="AP877" s="301"/>
      <c r="AQ877" s="301"/>
      <c r="AR877" s="301"/>
      <c r="AS877" s="301"/>
      <c r="AT877" s="301"/>
      <c r="AU877" s="301"/>
      <c r="AV877" s="301"/>
      <c r="AW877" s="301"/>
      <c r="AX877" s="302"/>
      <c r="AY877" s="407"/>
      <c r="AZ877" s="304"/>
      <c r="BA877" s="304"/>
      <c r="BB877" s="408"/>
      <c r="BC877" s="306">
        <f t="shared" si="48"/>
        <v>0</v>
      </c>
      <c r="BD877" s="307"/>
      <c r="BE877" s="307"/>
      <c r="BF877" s="308"/>
      <c r="BG877" s="309"/>
      <c r="BH877" s="310"/>
      <c r="BI877" s="310"/>
      <c r="BJ877" s="311"/>
      <c r="BK877" s="312">
        <f t="shared" si="49"/>
        <v>0</v>
      </c>
      <c r="BL877" s="313"/>
      <c r="BM877" s="313"/>
      <c r="BN877" s="313"/>
      <c r="BO877" s="313"/>
      <c r="BP877" s="314"/>
      <c r="BQ877" s="294"/>
      <c r="BR877" s="295"/>
      <c r="BS877" s="295"/>
      <c r="BT877" s="295"/>
      <c r="BU877" s="295"/>
      <c r="BV877" s="295"/>
      <c r="BW877" s="296"/>
      <c r="BX877" s="294"/>
      <c r="BY877" s="295"/>
      <c r="BZ877" s="295"/>
      <c r="CA877" s="295"/>
      <c r="CB877" s="295"/>
      <c r="CC877" s="296"/>
      <c r="CD877" s="294"/>
      <c r="CE877" s="295"/>
      <c r="CF877" s="295"/>
      <c r="CG877" s="295"/>
      <c r="CH877" s="295"/>
      <c r="CI877" s="296"/>
    </row>
    <row r="878" spans="1:87" ht="18" customHeight="1" x14ac:dyDescent="0.25">
      <c r="A878" s="75"/>
      <c r="B878" s="327"/>
      <c r="C878" s="328"/>
      <c r="D878" s="328"/>
      <c r="E878" s="328"/>
      <c r="F878" s="328"/>
      <c r="G878" s="328"/>
      <c r="H878" s="328"/>
      <c r="I878" s="328"/>
      <c r="J878" s="328"/>
      <c r="K878" s="328"/>
      <c r="L878" s="328"/>
      <c r="M878" s="328"/>
      <c r="N878" s="328"/>
      <c r="O878" s="328"/>
      <c r="P878" s="328"/>
      <c r="Q878" s="328"/>
      <c r="R878" s="328"/>
      <c r="S878" s="328"/>
      <c r="T878" s="328"/>
      <c r="U878" s="328"/>
      <c r="V878" s="328"/>
      <c r="W878" s="328"/>
      <c r="X878" s="328"/>
      <c r="Y878" s="329"/>
      <c r="Z878" s="336"/>
      <c r="AA878" s="337"/>
      <c r="AB878" s="337"/>
      <c r="AC878" s="337"/>
      <c r="AD878" s="338"/>
      <c r="AE878" s="336"/>
      <c r="AF878" s="337"/>
      <c r="AG878" s="337"/>
      <c r="AH878" s="337"/>
      <c r="AI878" s="337"/>
      <c r="AJ878" s="337"/>
      <c r="AK878" s="300"/>
      <c r="AL878" s="301"/>
      <c r="AM878" s="301"/>
      <c r="AN878" s="301"/>
      <c r="AO878" s="301"/>
      <c r="AP878" s="301"/>
      <c r="AQ878" s="301"/>
      <c r="AR878" s="301"/>
      <c r="AS878" s="301"/>
      <c r="AT878" s="301"/>
      <c r="AU878" s="301"/>
      <c r="AV878" s="301"/>
      <c r="AW878" s="301"/>
      <c r="AX878" s="302"/>
      <c r="AY878" s="407"/>
      <c r="AZ878" s="304"/>
      <c r="BA878" s="304"/>
      <c r="BB878" s="408"/>
      <c r="BC878" s="306">
        <f t="shared" si="48"/>
        <v>0</v>
      </c>
      <c r="BD878" s="307"/>
      <c r="BE878" s="307"/>
      <c r="BF878" s="308"/>
      <c r="BG878" s="309"/>
      <c r="BH878" s="310"/>
      <c r="BI878" s="310"/>
      <c r="BJ878" s="311"/>
      <c r="BK878" s="312">
        <f t="shared" si="49"/>
        <v>0</v>
      </c>
      <c r="BL878" s="313"/>
      <c r="BM878" s="313"/>
      <c r="BN878" s="313"/>
      <c r="BO878" s="313"/>
      <c r="BP878" s="314"/>
      <c r="BQ878" s="294"/>
      <c r="BR878" s="295"/>
      <c r="BS878" s="295"/>
      <c r="BT878" s="295"/>
      <c r="BU878" s="295"/>
      <c r="BV878" s="295"/>
      <c r="BW878" s="296"/>
      <c r="BX878" s="294"/>
      <c r="BY878" s="295"/>
      <c r="BZ878" s="295"/>
      <c r="CA878" s="295"/>
      <c r="CB878" s="295"/>
      <c r="CC878" s="296"/>
      <c r="CD878" s="294"/>
      <c r="CE878" s="295"/>
      <c r="CF878" s="295"/>
      <c r="CG878" s="295"/>
      <c r="CH878" s="295"/>
      <c r="CI878" s="296"/>
    </row>
    <row r="879" spans="1:87" ht="18" customHeight="1" x14ac:dyDescent="0.25">
      <c r="A879" s="75"/>
      <c r="B879" s="327"/>
      <c r="C879" s="328"/>
      <c r="D879" s="328"/>
      <c r="E879" s="328"/>
      <c r="F879" s="328"/>
      <c r="G879" s="328"/>
      <c r="H879" s="328"/>
      <c r="I879" s="328"/>
      <c r="J879" s="328"/>
      <c r="K879" s="328"/>
      <c r="L879" s="328"/>
      <c r="M879" s="328"/>
      <c r="N879" s="328"/>
      <c r="O879" s="328"/>
      <c r="P879" s="328"/>
      <c r="Q879" s="328"/>
      <c r="R879" s="328"/>
      <c r="S879" s="328"/>
      <c r="T879" s="328"/>
      <c r="U879" s="328"/>
      <c r="V879" s="328"/>
      <c r="W879" s="328"/>
      <c r="X879" s="328"/>
      <c r="Y879" s="329"/>
      <c r="Z879" s="336"/>
      <c r="AA879" s="337"/>
      <c r="AB879" s="337"/>
      <c r="AC879" s="337"/>
      <c r="AD879" s="338"/>
      <c r="AE879" s="336"/>
      <c r="AF879" s="337"/>
      <c r="AG879" s="337"/>
      <c r="AH879" s="337"/>
      <c r="AI879" s="337"/>
      <c r="AJ879" s="337"/>
      <c r="AK879" s="300"/>
      <c r="AL879" s="301"/>
      <c r="AM879" s="301"/>
      <c r="AN879" s="301"/>
      <c r="AO879" s="301"/>
      <c r="AP879" s="301"/>
      <c r="AQ879" s="301"/>
      <c r="AR879" s="301"/>
      <c r="AS879" s="301"/>
      <c r="AT879" s="301"/>
      <c r="AU879" s="301"/>
      <c r="AV879" s="301"/>
      <c r="AW879" s="301"/>
      <c r="AX879" s="302"/>
      <c r="AY879" s="407"/>
      <c r="AZ879" s="304"/>
      <c r="BA879" s="304"/>
      <c r="BB879" s="408"/>
      <c r="BC879" s="306">
        <f t="shared" si="48"/>
        <v>0</v>
      </c>
      <c r="BD879" s="307"/>
      <c r="BE879" s="307"/>
      <c r="BF879" s="308"/>
      <c r="BG879" s="309"/>
      <c r="BH879" s="310"/>
      <c r="BI879" s="310"/>
      <c r="BJ879" s="311"/>
      <c r="BK879" s="312">
        <f t="shared" si="49"/>
        <v>0</v>
      </c>
      <c r="BL879" s="313"/>
      <c r="BM879" s="313"/>
      <c r="BN879" s="313"/>
      <c r="BO879" s="313"/>
      <c r="BP879" s="314"/>
      <c r="BQ879" s="294"/>
      <c r="BR879" s="295"/>
      <c r="BS879" s="295"/>
      <c r="BT879" s="295"/>
      <c r="BU879" s="295"/>
      <c r="BV879" s="295"/>
      <c r="BW879" s="296"/>
      <c r="BX879" s="294"/>
      <c r="BY879" s="295"/>
      <c r="BZ879" s="295"/>
      <c r="CA879" s="295"/>
      <c r="CB879" s="295"/>
      <c r="CC879" s="296"/>
      <c r="CD879" s="294"/>
      <c r="CE879" s="295"/>
      <c r="CF879" s="295"/>
      <c r="CG879" s="295"/>
      <c r="CH879" s="295"/>
      <c r="CI879" s="296"/>
    </row>
    <row r="880" spans="1:87" ht="18" customHeight="1" x14ac:dyDescent="0.25">
      <c r="A880" s="75"/>
      <c r="B880" s="327"/>
      <c r="C880" s="328"/>
      <c r="D880" s="328"/>
      <c r="E880" s="328"/>
      <c r="F880" s="328"/>
      <c r="G880" s="328"/>
      <c r="H880" s="328"/>
      <c r="I880" s="328"/>
      <c r="J880" s="328"/>
      <c r="K880" s="328"/>
      <c r="L880" s="328"/>
      <c r="M880" s="328"/>
      <c r="N880" s="328"/>
      <c r="O880" s="328"/>
      <c r="P880" s="328"/>
      <c r="Q880" s="328"/>
      <c r="R880" s="328"/>
      <c r="S880" s="328"/>
      <c r="T880" s="328"/>
      <c r="U880" s="328"/>
      <c r="V880" s="328"/>
      <c r="W880" s="328"/>
      <c r="X880" s="328"/>
      <c r="Y880" s="329"/>
      <c r="Z880" s="336"/>
      <c r="AA880" s="337"/>
      <c r="AB880" s="337"/>
      <c r="AC880" s="337"/>
      <c r="AD880" s="338"/>
      <c r="AE880" s="336"/>
      <c r="AF880" s="337"/>
      <c r="AG880" s="337"/>
      <c r="AH880" s="337"/>
      <c r="AI880" s="337"/>
      <c r="AJ880" s="337"/>
      <c r="AK880" s="300"/>
      <c r="AL880" s="301"/>
      <c r="AM880" s="301"/>
      <c r="AN880" s="301"/>
      <c r="AO880" s="301"/>
      <c r="AP880" s="301"/>
      <c r="AQ880" s="301"/>
      <c r="AR880" s="301"/>
      <c r="AS880" s="301"/>
      <c r="AT880" s="301"/>
      <c r="AU880" s="301"/>
      <c r="AV880" s="301"/>
      <c r="AW880" s="301"/>
      <c r="AX880" s="302"/>
      <c r="AY880" s="407"/>
      <c r="AZ880" s="304"/>
      <c r="BA880" s="304"/>
      <c r="BB880" s="408"/>
      <c r="BC880" s="306">
        <f t="shared" si="48"/>
        <v>0</v>
      </c>
      <c r="BD880" s="307"/>
      <c r="BE880" s="307"/>
      <c r="BF880" s="308"/>
      <c r="BG880" s="309"/>
      <c r="BH880" s="310"/>
      <c r="BI880" s="310"/>
      <c r="BJ880" s="311"/>
      <c r="BK880" s="312">
        <f t="shared" si="49"/>
        <v>0</v>
      </c>
      <c r="BL880" s="313"/>
      <c r="BM880" s="313"/>
      <c r="BN880" s="313"/>
      <c r="BO880" s="313"/>
      <c r="BP880" s="314"/>
      <c r="BQ880" s="294"/>
      <c r="BR880" s="295"/>
      <c r="BS880" s="295"/>
      <c r="BT880" s="295"/>
      <c r="BU880" s="295"/>
      <c r="BV880" s="295"/>
      <c r="BW880" s="296"/>
      <c r="BX880" s="294"/>
      <c r="BY880" s="295"/>
      <c r="BZ880" s="295"/>
      <c r="CA880" s="295"/>
      <c r="CB880" s="295"/>
      <c r="CC880" s="296"/>
      <c r="CD880" s="294"/>
      <c r="CE880" s="295"/>
      <c r="CF880" s="295"/>
      <c r="CG880" s="295"/>
      <c r="CH880" s="295"/>
      <c r="CI880" s="296"/>
    </row>
    <row r="881" spans="1:87" ht="18" customHeight="1" x14ac:dyDescent="0.25">
      <c r="A881" s="75"/>
      <c r="B881" s="327"/>
      <c r="C881" s="328"/>
      <c r="D881" s="328"/>
      <c r="E881" s="328"/>
      <c r="F881" s="328"/>
      <c r="G881" s="328"/>
      <c r="H881" s="328"/>
      <c r="I881" s="328"/>
      <c r="J881" s="328"/>
      <c r="K881" s="328"/>
      <c r="L881" s="328"/>
      <c r="M881" s="328"/>
      <c r="N881" s="328"/>
      <c r="O881" s="328"/>
      <c r="P881" s="328"/>
      <c r="Q881" s="328"/>
      <c r="R881" s="328"/>
      <c r="S881" s="328"/>
      <c r="T881" s="328"/>
      <c r="U881" s="328"/>
      <c r="V881" s="328"/>
      <c r="W881" s="328"/>
      <c r="X881" s="328"/>
      <c r="Y881" s="329"/>
      <c r="Z881" s="336"/>
      <c r="AA881" s="337"/>
      <c r="AB881" s="337"/>
      <c r="AC881" s="337"/>
      <c r="AD881" s="338"/>
      <c r="AE881" s="336"/>
      <c r="AF881" s="337"/>
      <c r="AG881" s="337"/>
      <c r="AH881" s="337"/>
      <c r="AI881" s="337"/>
      <c r="AJ881" s="337"/>
      <c r="AK881" s="300"/>
      <c r="AL881" s="301"/>
      <c r="AM881" s="301"/>
      <c r="AN881" s="301"/>
      <c r="AO881" s="301"/>
      <c r="AP881" s="301"/>
      <c r="AQ881" s="301"/>
      <c r="AR881" s="301"/>
      <c r="AS881" s="301"/>
      <c r="AT881" s="301"/>
      <c r="AU881" s="301"/>
      <c r="AV881" s="301"/>
      <c r="AW881" s="301"/>
      <c r="AX881" s="302"/>
      <c r="AY881" s="407"/>
      <c r="AZ881" s="304"/>
      <c r="BA881" s="304"/>
      <c r="BB881" s="408"/>
      <c r="BC881" s="306">
        <f t="shared" si="48"/>
        <v>0</v>
      </c>
      <c r="BD881" s="307"/>
      <c r="BE881" s="307"/>
      <c r="BF881" s="308"/>
      <c r="BG881" s="309"/>
      <c r="BH881" s="310"/>
      <c r="BI881" s="310"/>
      <c r="BJ881" s="311"/>
      <c r="BK881" s="312">
        <f t="shared" si="49"/>
        <v>0</v>
      </c>
      <c r="BL881" s="313"/>
      <c r="BM881" s="313"/>
      <c r="BN881" s="313"/>
      <c r="BO881" s="313"/>
      <c r="BP881" s="314"/>
      <c r="BQ881" s="294"/>
      <c r="BR881" s="295"/>
      <c r="BS881" s="295"/>
      <c r="BT881" s="295"/>
      <c r="BU881" s="295"/>
      <c r="BV881" s="295"/>
      <c r="BW881" s="296"/>
      <c r="BX881" s="294"/>
      <c r="BY881" s="295"/>
      <c r="BZ881" s="295"/>
      <c r="CA881" s="295"/>
      <c r="CB881" s="295"/>
      <c r="CC881" s="296"/>
      <c r="CD881" s="294"/>
      <c r="CE881" s="295"/>
      <c r="CF881" s="295"/>
      <c r="CG881" s="295"/>
      <c r="CH881" s="295"/>
      <c r="CI881" s="296"/>
    </row>
    <row r="882" spans="1:87" ht="18" customHeight="1" x14ac:dyDescent="0.25">
      <c r="A882" s="75"/>
      <c r="B882" s="327"/>
      <c r="C882" s="328"/>
      <c r="D882" s="328"/>
      <c r="E882" s="328"/>
      <c r="F882" s="328"/>
      <c r="G882" s="328"/>
      <c r="H882" s="328"/>
      <c r="I882" s="328"/>
      <c r="J882" s="328"/>
      <c r="K882" s="328"/>
      <c r="L882" s="328"/>
      <c r="M882" s="328"/>
      <c r="N882" s="328"/>
      <c r="O882" s="328"/>
      <c r="P882" s="328"/>
      <c r="Q882" s="328"/>
      <c r="R882" s="328"/>
      <c r="S882" s="328"/>
      <c r="T882" s="328"/>
      <c r="U882" s="328"/>
      <c r="V882" s="328"/>
      <c r="W882" s="328"/>
      <c r="X882" s="328"/>
      <c r="Y882" s="329"/>
      <c r="Z882" s="336"/>
      <c r="AA882" s="337"/>
      <c r="AB882" s="337"/>
      <c r="AC882" s="337"/>
      <c r="AD882" s="338"/>
      <c r="AE882" s="336"/>
      <c r="AF882" s="337"/>
      <c r="AG882" s="337"/>
      <c r="AH882" s="337"/>
      <c r="AI882" s="337"/>
      <c r="AJ882" s="337"/>
      <c r="AK882" s="300"/>
      <c r="AL882" s="301"/>
      <c r="AM882" s="301"/>
      <c r="AN882" s="301"/>
      <c r="AO882" s="301"/>
      <c r="AP882" s="301"/>
      <c r="AQ882" s="301"/>
      <c r="AR882" s="301"/>
      <c r="AS882" s="301"/>
      <c r="AT882" s="301"/>
      <c r="AU882" s="301"/>
      <c r="AV882" s="301"/>
      <c r="AW882" s="301"/>
      <c r="AX882" s="302"/>
      <c r="AY882" s="407"/>
      <c r="AZ882" s="304"/>
      <c r="BA882" s="304"/>
      <c r="BB882" s="408"/>
      <c r="BC882" s="306">
        <f t="shared" si="48"/>
        <v>0</v>
      </c>
      <c r="BD882" s="307"/>
      <c r="BE882" s="307"/>
      <c r="BF882" s="308"/>
      <c r="BG882" s="309"/>
      <c r="BH882" s="310"/>
      <c r="BI882" s="310"/>
      <c r="BJ882" s="311"/>
      <c r="BK882" s="312">
        <f t="shared" si="49"/>
        <v>0</v>
      </c>
      <c r="BL882" s="313"/>
      <c r="BM882" s="313"/>
      <c r="BN882" s="313"/>
      <c r="BO882" s="313"/>
      <c r="BP882" s="314"/>
      <c r="BQ882" s="294"/>
      <c r="BR882" s="295"/>
      <c r="BS882" s="295"/>
      <c r="BT882" s="295"/>
      <c r="BU882" s="295"/>
      <c r="BV882" s="295"/>
      <c r="BW882" s="296"/>
      <c r="BX882" s="294"/>
      <c r="BY882" s="295"/>
      <c r="BZ882" s="295"/>
      <c r="CA882" s="295"/>
      <c r="CB882" s="295"/>
      <c r="CC882" s="296"/>
      <c r="CD882" s="294"/>
      <c r="CE882" s="295"/>
      <c r="CF882" s="295"/>
      <c r="CG882" s="295"/>
      <c r="CH882" s="295"/>
      <c r="CI882" s="296"/>
    </row>
    <row r="883" spans="1:87" ht="18" customHeight="1" x14ac:dyDescent="0.25">
      <c r="A883" s="75"/>
      <c r="B883" s="327"/>
      <c r="C883" s="328"/>
      <c r="D883" s="328"/>
      <c r="E883" s="328"/>
      <c r="F883" s="328"/>
      <c r="G883" s="328"/>
      <c r="H883" s="328"/>
      <c r="I883" s="328"/>
      <c r="J883" s="328"/>
      <c r="K883" s="328"/>
      <c r="L883" s="328"/>
      <c r="M883" s="328"/>
      <c r="N883" s="328"/>
      <c r="O883" s="328"/>
      <c r="P883" s="328"/>
      <c r="Q883" s="328"/>
      <c r="R883" s="328"/>
      <c r="S883" s="328"/>
      <c r="T883" s="328"/>
      <c r="U883" s="328"/>
      <c r="V883" s="328"/>
      <c r="W883" s="328"/>
      <c r="X883" s="328"/>
      <c r="Y883" s="329"/>
      <c r="Z883" s="336"/>
      <c r="AA883" s="337"/>
      <c r="AB883" s="337"/>
      <c r="AC883" s="337"/>
      <c r="AD883" s="338"/>
      <c r="AE883" s="336"/>
      <c r="AF883" s="337"/>
      <c r="AG883" s="337"/>
      <c r="AH883" s="337"/>
      <c r="AI883" s="337"/>
      <c r="AJ883" s="337"/>
      <c r="AK883" s="300"/>
      <c r="AL883" s="301"/>
      <c r="AM883" s="301"/>
      <c r="AN883" s="301"/>
      <c r="AO883" s="301"/>
      <c r="AP883" s="301"/>
      <c r="AQ883" s="301"/>
      <c r="AR883" s="301"/>
      <c r="AS883" s="301"/>
      <c r="AT883" s="301"/>
      <c r="AU883" s="301"/>
      <c r="AV883" s="301"/>
      <c r="AW883" s="301"/>
      <c r="AX883" s="302"/>
      <c r="AY883" s="407"/>
      <c r="AZ883" s="304"/>
      <c r="BA883" s="304"/>
      <c r="BB883" s="408"/>
      <c r="BC883" s="306">
        <f t="shared" si="48"/>
        <v>0</v>
      </c>
      <c r="BD883" s="307"/>
      <c r="BE883" s="307"/>
      <c r="BF883" s="308"/>
      <c r="BG883" s="309"/>
      <c r="BH883" s="310"/>
      <c r="BI883" s="310"/>
      <c r="BJ883" s="311"/>
      <c r="BK883" s="312">
        <f t="shared" si="49"/>
        <v>0</v>
      </c>
      <c r="BL883" s="313"/>
      <c r="BM883" s="313"/>
      <c r="BN883" s="313"/>
      <c r="BO883" s="313"/>
      <c r="BP883" s="314"/>
      <c r="BQ883" s="294"/>
      <c r="BR883" s="295"/>
      <c r="BS883" s="295"/>
      <c r="BT883" s="295"/>
      <c r="BU883" s="295"/>
      <c r="BV883" s="295"/>
      <c r="BW883" s="296"/>
      <c r="BX883" s="294"/>
      <c r="BY883" s="295"/>
      <c r="BZ883" s="295"/>
      <c r="CA883" s="295"/>
      <c r="CB883" s="295"/>
      <c r="CC883" s="296"/>
      <c r="CD883" s="294"/>
      <c r="CE883" s="295"/>
      <c r="CF883" s="295"/>
      <c r="CG883" s="295"/>
      <c r="CH883" s="295"/>
      <c r="CI883" s="296"/>
    </row>
    <row r="884" spans="1:87" ht="18" customHeight="1" x14ac:dyDescent="0.25">
      <c r="A884" s="75"/>
      <c r="B884" s="327"/>
      <c r="C884" s="328"/>
      <c r="D884" s="328"/>
      <c r="E884" s="328"/>
      <c r="F884" s="328"/>
      <c r="G884" s="328"/>
      <c r="H884" s="328"/>
      <c r="I884" s="328"/>
      <c r="J884" s="328"/>
      <c r="K884" s="328"/>
      <c r="L884" s="328"/>
      <c r="M884" s="328"/>
      <c r="N884" s="328"/>
      <c r="O884" s="328"/>
      <c r="P884" s="328"/>
      <c r="Q884" s="328"/>
      <c r="R884" s="328"/>
      <c r="S884" s="328"/>
      <c r="T884" s="328"/>
      <c r="U884" s="328"/>
      <c r="V884" s="328"/>
      <c r="W884" s="328"/>
      <c r="X884" s="328"/>
      <c r="Y884" s="329"/>
      <c r="Z884" s="336"/>
      <c r="AA884" s="337"/>
      <c r="AB884" s="337"/>
      <c r="AC884" s="337"/>
      <c r="AD884" s="338"/>
      <c r="AE884" s="336"/>
      <c r="AF884" s="337"/>
      <c r="AG884" s="337"/>
      <c r="AH884" s="337"/>
      <c r="AI884" s="337"/>
      <c r="AJ884" s="337"/>
      <c r="AK884" s="300"/>
      <c r="AL884" s="301"/>
      <c r="AM884" s="301"/>
      <c r="AN884" s="301"/>
      <c r="AO884" s="301"/>
      <c r="AP884" s="301"/>
      <c r="AQ884" s="301"/>
      <c r="AR884" s="301"/>
      <c r="AS884" s="301"/>
      <c r="AT884" s="301"/>
      <c r="AU884" s="301"/>
      <c r="AV884" s="301"/>
      <c r="AW884" s="301"/>
      <c r="AX884" s="302"/>
      <c r="AY884" s="407"/>
      <c r="AZ884" s="304"/>
      <c r="BA884" s="304"/>
      <c r="BB884" s="408"/>
      <c r="BC884" s="306">
        <f t="shared" si="48"/>
        <v>0</v>
      </c>
      <c r="BD884" s="307"/>
      <c r="BE884" s="307"/>
      <c r="BF884" s="308"/>
      <c r="BG884" s="309"/>
      <c r="BH884" s="310"/>
      <c r="BI884" s="310"/>
      <c r="BJ884" s="311"/>
      <c r="BK884" s="312">
        <f t="shared" si="49"/>
        <v>0</v>
      </c>
      <c r="BL884" s="313"/>
      <c r="BM884" s="313"/>
      <c r="BN884" s="313"/>
      <c r="BO884" s="313"/>
      <c r="BP884" s="314"/>
      <c r="BQ884" s="294"/>
      <c r="BR884" s="295"/>
      <c r="BS884" s="295"/>
      <c r="BT884" s="295"/>
      <c r="BU884" s="295"/>
      <c r="BV884" s="295"/>
      <c r="BW884" s="296"/>
      <c r="BX884" s="294"/>
      <c r="BY884" s="295"/>
      <c r="BZ884" s="295"/>
      <c r="CA884" s="295"/>
      <c r="CB884" s="295"/>
      <c r="CC884" s="296"/>
      <c r="CD884" s="294"/>
      <c r="CE884" s="295"/>
      <c r="CF884" s="295"/>
      <c r="CG884" s="295"/>
      <c r="CH884" s="295"/>
      <c r="CI884" s="296"/>
    </row>
    <row r="885" spans="1:87" ht="18" customHeight="1" x14ac:dyDescent="0.25">
      <c r="A885" s="75"/>
      <c r="B885" s="327"/>
      <c r="C885" s="328"/>
      <c r="D885" s="328"/>
      <c r="E885" s="328"/>
      <c r="F885" s="328"/>
      <c r="G885" s="328"/>
      <c r="H885" s="328"/>
      <c r="I885" s="328"/>
      <c r="J885" s="328"/>
      <c r="K885" s="328"/>
      <c r="L885" s="328"/>
      <c r="M885" s="328"/>
      <c r="N885" s="328"/>
      <c r="O885" s="328"/>
      <c r="P885" s="328"/>
      <c r="Q885" s="328"/>
      <c r="R885" s="328"/>
      <c r="S885" s="328"/>
      <c r="T885" s="328"/>
      <c r="U885" s="328"/>
      <c r="V885" s="328"/>
      <c r="W885" s="328"/>
      <c r="X885" s="328"/>
      <c r="Y885" s="329"/>
      <c r="Z885" s="336"/>
      <c r="AA885" s="337"/>
      <c r="AB885" s="337"/>
      <c r="AC885" s="337"/>
      <c r="AD885" s="338"/>
      <c r="AE885" s="336"/>
      <c r="AF885" s="337"/>
      <c r="AG885" s="337"/>
      <c r="AH885" s="337"/>
      <c r="AI885" s="337"/>
      <c r="AJ885" s="337"/>
      <c r="AK885" s="300"/>
      <c r="AL885" s="301"/>
      <c r="AM885" s="301"/>
      <c r="AN885" s="301"/>
      <c r="AO885" s="301"/>
      <c r="AP885" s="301"/>
      <c r="AQ885" s="301"/>
      <c r="AR885" s="301"/>
      <c r="AS885" s="301"/>
      <c r="AT885" s="301"/>
      <c r="AU885" s="301"/>
      <c r="AV885" s="301"/>
      <c r="AW885" s="301"/>
      <c r="AX885" s="302"/>
      <c r="AY885" s="407"/>
      <c r="AZ885" s="304"/>
      <c r="BA885" s="304"/>
      <c r="BB885" s="408"/>
      <c r="BC885" s="306">
        <f t="shared" si="48"/>
        <v>0</v>
      </c>
      <c r="BD885" s="307"/>
      <c r="BE885" s="307"/>
      <c r="BF885" s="308"/>
      <c r="BG885" s="309"/>
      <c r="BH885" s="310"/>
      <c r="BI885" s="310"/>
      <c r="BJ885" s="311"/>
      <c r="BK885" s="312">
        <f t="shared" si="49"/>
        <v>0</v>
      </c>
      <c r="BL885" s="313"/>
      <c r="BM885" s="313"/>
      <c r="BN885" s="313"/>
      <c r="BO885" s="313"/>
      <c r="BP885" s="314"/>
      <c r="BQ885" s="294"/>
      <c r="BR885" s="295"/>
      <c r="BS885" s="295"/>
      <c r="BT885" s="295"/>
      <c r="BU885" s="295"/>
      <c r="BV885" s="295"/>
      <c r="BW885" s="296"/>
      <c r="BX885" s="294"/>
      <c r="BY885" s="295"/>
      <c r="BZ885" s="295"/>
      <c r="CA885" s="295"/>
      <c r="CB885" s="295"/>
      <c r="CC885" s="296"/>
      <c r="CD885" s="294"/>
      <c r="CE885" s="295"/>
      <c r="CF885" s="295"/>
      <c r="CG885" s="295"/>
      <c r="CH885" s="295"/>
      <c r="CI885" s="296"/>
    </row>
    <row r="886" spans="1:87" ht="18" customHeight="1" x14ac:dyDescent="0.25">
      <c r="A886" s="75"/>
      <c r="B886" s="327"/>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9"/>
      <c r="Z886" s="336"/>
      <c r="AA886" s="337"/>
      <c r="AB886" s="337"/>
      <c r="AC886" s="337"/>
      <c r="AD886" s="338"/>
      <c r="AE886" s="336"/>
      <c r="AF886" s="337"/>
      <c r="AG886" s="337"/>
      <c r="AH886" s="337"/>
      <c r="AI886" s="337"/>
      <c r="AJ886" s="337"/>
      <c r="AK886" s="300"/>
      <c r="AL886" s="301"/>
      <c r="AM886" s="301"/>
      <c r="AN886" s="301"/>
      <c r="AO886" s="301"/>
      <c r="AP886" s="301"/>
      <c r="AQ886" s="301"/>
      <c r="AR886" s="301"/>
      <c r="AS886" s="301"/>
      <c r="AT886" s="301"/>
      <c r="AU886" s="301"/>
      <c r="AV886" s="301"/>
      <c r="AW886" s="301"/>
      <c r="AX886" s="302"/>
      <c r="AY886" s="407"/>
      <c r="AZ886" s="304"/>
      <c r="BA886" s="304"/>
      <c r="BB886" s="408"/>
      <c r="BC886" s="306">
        <f t="shared" si="48"/>
        <v>0</v>
      </c>
      <c r="BD886" s="307"/>
      <c r="BE886" s="307"/>
      <c r="BF886" s="308"/>
      <c r="BG886" s="309"/>
      <c r="BH886" s="310"/>
      <c r="BI886" s="310"/>
      <c r="BJ886" s="311"/>
      <c r="BK886" s="312">
        <f t="shared" si="49"/>
        <v>0</v>
      </c>
      <c r="BL886" s="313"/>
      <c r="BM886" s="313"/>
      <c r="BN886" s="313"/>
      <c r="BO886" s="313"/>
      <c r="BP886" s="314"/>
      <c r="BQ886" s="294"/>
      <c r="BR886" s="295"/>
      <c r="BS886" s="295"/>
      <c r="BT886" s="295"/>
      <c r="BU886" s="295"/>
      <c r="BV886" s="295"/>
      <c r="BW886" s="296"/>
      <c r="BX886" s="294"/>
      <c r="BY886" s="295"/>
      <c r="BZ886" s="295"/>
      <c r="CA886" s="295"/>
      <c r="CB886" s="295"/>
      <c r="CC886" s="296"/>
      <c r="CD886" s="294"/>
      <c r="CE886" s="295"/>
      <c r="CF886" s="295"/>
      <c r="CG886" s="295"/>
      <c r="CH886" s="295"/>
      <c r="CI886" s="296"/>
    </row>
    <row r="887" spans="1:87" ht="18" customHeight="1" x14ac:dyDescent="0.25">
      <c r="A887" s="75"/>
      <c r="B887" s="327"/>
      <c r="C887" s="328"/>
      <c r="D887" s="328"/>
      <c r="E887" s="328"/>
      <c r="F887" s="328"/>
      <c r="G887" s="328"/>
      <c r="H887" s="328"/>
      <c r="I887" s="328"/>
      <c r="J887" s="328"/>
      <c r="K887" s="328"/>
      <c r="L887" s="328"/>
      <c r="M887" s="328"/>
      <c r="N887" s="328"/>
      <c r="O887" s="328"/>
      <c r="P887" s="328"/>
      <c r="Q887" s="328"/>
      <c r="R887" s="328"/>
      <c r="S887" s="328"/>
      <c r="T887" s="328"/>
      <c r="U887" s="328"/>
      <c r="V887" s="328"/>
      <c r="W887" s="328"/>
      <c r="X887" s="328"/>
      <c r="Y887" s="329"/>
      <c r="Z887" s="336"/>
      <c r="AA887" s="337"/>
      <c r="AB887" s="337"/>
      <c r="AC887" s="337"/>
      <c r="AD887" s="338"/>
      <c r="AE887" s="336"/>
      <c r="AF887" s="337"/>
      <c r="AG887" s="337"/>
      <c r="AH887" s="337"/>
      <c r="AI887" s="337"/>
      <c r="AJ887" s="337"/>
      <c r="AK887" s="300"/>
      <c r="AL887" s="301"/>
      <c r="AM887" s="301"/>
      <c r="AN887" s="301"/>
      <c r="AO887" s="301"/>
      <c r="AP887" s="301"/>
      <c r="AQ887" s="301"/>
      <c r="AR887" s="301"/>
      <c r="AS887" s="301"/>
      <c r="AT887" s="301"/>
      <c r="AU887" s="301"/>
      <c r="AV887" s="301"/>
      <c r="AW887" s="301"/>
      <c r="AX887" s="302"/>
      <c r="AY887" s="407"/>
      <c r="AZ887" s="304"/>
      <c r="BA887" s="304"/>
      <c r="BB887" s="408"/>
      <c r="BC887" s="306">
        <f t="shared" si="48"/>
        <v>0</v>
      </c>
      <c r="BD887" s="307"/>
      <c r="BE887" s="307"/>
      <c r="BF887" s="308"/>
      <c r="BG887" s="309"/>
      <c r="BH887" s="310"/>
      <c r="BI887" s="310"/>
      <c r="BJ887" s="311"/>
      <c r="BK887" s="312">
        <f t="shared" si="49"/>
        <v>0</v>
      </c>
      <c r="BL887" s="313"/>
      <c r="BM887" s="313"/>
      <c r="BN887" s="313"/>
      <c r="BO887" s="313"/>
      <c r="BP887" s="314"/>
      <c r="BQ887" s="294"/>
      <c r="BR887" s="295"/>
      <c r="BS887" s="295"/>
      <c r="BT887" s="295"/>
      <c r="BU887" s="295"/>
      <c r="BV887" s="295"/>
      <c r="BW887" s="296"/>
      <c r="BX887" s="294"/>
      <c r="BY887" s="295"/>
      <c r="BZ887" s="295"/>
      <c r="CA887" s="295"/>
      <c r="CB887" s="295"/>
      <c r="CC887" s="296"/>
      <c r="CD887" s="294"/>
      <c r="CE887" s="295"/>
      <c r="CF887" s="295"/>
      <c r="CG887" s="295"/>
      <c r="CH887" s="295"/>
      <c r="CI887" s="296"/>
    </row>
    <row r="888" spans="1:87" ht="18" customHeight="1" x14ac:dyDescent="0.25">
      <c r="A888" s="75"/>
      <c r="B888" s="327"/>
      <c r="C888" s="328"/>
      <c r="D888" s="328"/>
      <c r="E888" s="328"/>
      <c r="F888" s="328"/>
      <c r="G888" s="328"/>
      <c r="H888" s="328"/>
      <c r="I888" s="328"/>
      <c r="J888" s="328"/>
      <c r="K888" s="328"/>
      <c r="L888" s="328"/>
      <c r="M888" s="328"/>
      <c r="N888" s="328"/>
      <c r="O888" s="328"/>
      <c r="P888" s="328"/>
      <c r="Q888" s="328"/>
      <c r="R888" s="328"/>
      <c r="S888" s="328"/>
      <c r="T888" s="328"/>
      <c r="U888" s="328"/>
      <c r="V888" s="328"/>
      <c r="W888" s="328"/>
      <c r="X888" s="328"/>
      <c r="Y888" s="329"/>
      <c r="Z888" s="336"/>
      <c r="AA888" s="337"/>
      <c r="AB888" s="337"/>
      <c r="AC888" s="337"/>
      <c r="AD888" s="338"/>
      <c r="AE888" s="336"/>
      <c r="AF888" s="337"/>
      <c r="AG888" s="337"/>
      <c r="AH888" s="337"/>
      <c r="AI888" s="337"/>
      <c r="AJ888" s="337"/>
      <c r="AK888" s="300"/>
      <c r="AL888" s="301"/>
      <c r="AM888" s="301"/>
      <c r="AN888" s="301"/>
      <c r="AO888" s="301"/>
      <c r="AP888" s="301"/>
      <c r="AQ888" s="301"/>
      <c r="AR888" s="301"/>
      <c r="AS888" s="301"/>
      <c r="AT888" s="301"/>
      <c r="AU888" s="301"/>
      <c r="AV888" s="301"/>
      <c r="AW888" s="301"/>
      <c r="AX888" s="302"/>
      <c r="AY888" s="407"/>
      <c r="AZ888" s="304"/>
      <c r="BA888" s="304"/>
      <c r="BB888" s="408"/>
      <c r="BC888" s="306">
        <f t="shared" si="48"/>
        <v>0</v>
      </c>
      <c r="BD888" s="307"/>
      <c r="BE888" s="307"/>
      <c r="BF888" s="308"/>
      <c r="BG888" s="309"/>
      <c r="BH888" s="310"/>
      <c r="BI888" s="310"/>
      <c r="BJ888" s="311"/>
      <c r="BK888" s="312">
        <f t="shared" si="49"/>
        <v>0</v>
      </c>
      <c r="BL888" s="313"/>
      <c r="BM888" s="313"/>
      <c r="BN888" s="313"/>
      <c r="BO888" s="313"/>
      <c r="BP888" s="314"/>
      <c r="BQ888" s="294"/>
      <c r="BR888" s="295"/>
      <c r="BS888" s="295"/>
      <c r="BT888" s="295"/>
      <c r="BU888" s="295"/>
      <c r="BV888" s="295"/>
      <c r="BW888" s="296"/>
      <c r="BX888" s="294"/>
      <c r="BY888" s="295"/>
      <c r="BZ888" s="295"/>
      <c r="CA888" s="295"/>
      <c r="CB888" s="295"/>
      <c r="CC888" s="296"/>
      <c r="CD888" s="294"/>
      <c r="CE888" s="295"/>
      <c r="CF888" s="295"/>
      <c r="CG888" s="295"/>
      <c r="CH888" s="295"/>
      <c r="CI888" s="296"/>
    </row>
    <row r="889" spans="1:87" ht="18" customHeight="1" x14ac:dyDescent="0.25">
      <c r="A889" s="75"/>
      <c r="B889" s="327"/>
      <c r="C889" s="328"/>
      <c r="D889" s="328"/>
      <c r="E889" s="328"/>
      <c r="F889" s="328"/>
      <c r="G889" s="328"/>
      <c r="H889" s="328"/>
      <c r="I889" s="328"/>
      <c r="J889" s="328"/>
      <c r="K889" s="328"/>
      <c r="L889" s="328"/>
      <c r="M889" s="328"/>
      <c r="N889" s="328"/>
      <c r="O889" s="328"/>
      <c r="P889" s="328"/>
      <c r="Q889" s="328"/>
      <c r="R889" s="328"/>
      <c r="S889" s="328"/>
      <c r="T889" s="328"/>
      <c r="U889" s="328"/>
      <c r="V889" s="328"/>
      <c r="W889" s="328"/>
      <c r="X889" s="328"/>
      <c r="Y889" s="329"/>
      <c r="Z889" s="336"/>
      <c r="AA889" s="337"/>
      <c r="AB889" s="337"/>
      <c r="AC889" s="337"/>
      <c r="AD889" s="338"/>
      <c r="AE889" s="336"/>
      <c r="AF889" s="337"/>
      <c r="AG889" s="337"/>
      <c r="AH889" s="337"/>
      <c r="AI889" s="337"/>
      <c r="AJ889" s="337"/>
      <c r="AK889" s="300"/>
      <c r="AL889" s="301"/>
      <c r="AM889" s="301"/>
      <c r="AN889" s="301"/>
      <c r="AO889" s="301"/>
      <c r="AP889" s="301"/>
      <c r="AQ889" s="301"/>
      <c r="AR889" s="301"/>
      <c r="AS889" s="301"/>
      <c r="AT889" s="301"/>
      <c r="AU889" s="301"/>
      <c r="AV889" s="301"/>
      <c r="AW889" s="301"/>
      <c r="AX889" s="302"/>
      <c r="AY889" s="407"/>
      <c r="AZ889" s="304"/>
      <c r="BA889" s="304"/>
      <c r="BB889" s="408"/>
      <c r="BC889" s="306">
        <f t="shared" si="48"/>
        <v>0</v>
      </c>
      <c r="BD889" s="307"/>
      <c r="BE889" s="307"/>
      <c r="BF889" s="308"/>
      <c r="BG889" s="309"/>
      <c r="BH889" s="310"/>
      <c r="BI889" s="310"/>
      <c r="BJ889" s="311"/>
      <c r="BK889" s="312">
        <f t="shared" si="49"/>
        <v>0</v>
      </c>
      <c r="BL889" s="313"/>
      <c r="BM889" s="313"/>
      <c r="BN889" s="313"/>
      <c r="BO889" s="313"/>
      <c r="BP889" s="314"/>
      <c r="BQ889" s="294"/>
      <c r="BR889" s="295"/>
      <c r="BS889" s="295"/>
      <c r="BT889" s="295"/>
      <c r="BU889" s="295"/>
      <c r="BV889" s="295"/>
      <c r="BW889" s="296"/>
      <c r="BX889" s="294"/>
      <c r="BY889" s="295"/>
      <c r="BZ889" s="295"/>
      <c r="CA889" s="295"/>
      <c r="CB889" s="295"/>
      <c r="CC889" s="296"/>
      <c r="CD889" s="294"/>
      <c r="CE889" s="295"/>
      <c r="CF889" s="295"/>
      <c r="CG889" s="295"/>
      <c r="CH889" s="295"/>
      <c r="CI889" s="296"/>
    </row>
    <row r="890" spans="1:87" ht="18" customHeight="1" x14ac:dyDescent="0.25">
      <c r="A890" s="75"/>
      <c r="B890" s="327"/>
      <c r="C890" s="328"/>
      <c r="D890" s="328"/>
      <c r="E890" s="328"/>
      <c r="F890" s="328"/>
      <c r="G890" s="328"/>
      <c r="H890" s="328"/>
      <c r="I890" s="328"/>
      <c r="J890" s="328"/>
      <c r="K890" s="328"/>
      <c r="L890" s="328"/>
      <c r="M890" s="328"/>
      <c r="N890" s="328"/>
      <c r="O890" s="328"/>
      <c r="P890" s="328"/>
      <c r="Q890" s="328"/>
      <c r="R890" s="328"/>
      <c r="S890" s="328"/>
      <c r="T890" s="328"/>
      <c r="U890" s="328"/>
      <c r="V890" s="328"/>
      <c r="W890" s="328"/>
      <c r="X890" s="328"/>
      <c r="Y890" s="329"/>
      <c r="Z890" s="336"/>
      <c r="AA890" s="337"/>
      <c r="AB890" s="337"/>
      <c r="AC890" s="337"/>
      <c r="AD890" s="338"/>
      <c r="AE890" s="336"/>
      <c r="AF890" s="337"/>
      <c r="AG890" s="337"/>
      <c r="AH890" s="337"/>
      <c r="AI890" s="337"/>
      <c r="AJ890" s="337"/>
      <c r="AK890" s="300"/>
      <c r="AL890" s="301"/>
      <c r="AM890" s="301"/>
      <c r="AN890" s="301"/>
      <c r="AO890" s="301"/>
      <c r="AP890" s="301"/>
      <c r="AQ890" s="301"/>
      <c r="AR890" s="301"/>
      <c r="AS890" s="301"/>
      <c r="AT890" s="301"/>
      <c r="AU890" s="301"/>
      <c r="AV890" s="301"/>
      <c r="AW890" s="301"/>
      <c r="AX890" s="302"/>
      <c r="AY890" s="407"/>
      <c r="AZ890" s="304"/>
      <c r="BA890" s="304"/>
      <c r="BB890" s="408"/>
      <c r="BC890" s="306">
        <f t="shared" si="48"/>
        <v>0</v>
      </c>
      <c r="BD890" s="307"/>
      <c r="BE890" s="307"/>
      <c r="BF890" s="308"/>
      <c r="BG890" s="309"/>
      <c r="BH890" s="310"/>
      <c r="BI890" s="310"/>
      <c r="BJ890" s="311"/>
      <c r="BK890" s="312">
        <f t="shared" si="49"/>
        <v>0</v>
      </c>
      <c r="BL890" s="313"/>
      <c r="BM890" s="313"/>
      <c r="BN890" s="313"/>
      <c r="BO890" s="313"/>
      <c r="BP890" s="314"/>
      <c r="BQ890" s="294"/>
      <c r="BR890" s="295"/>
      <c r="BS890" s="295"/>
      <c r="BT890" s="295"/>
      <c r="BU890" s="295"/>
      <c r="BV890" s="295"/>
      <c r="BW890" s="296"/>
      <c r="BX890" s="294"/>
      <c r="BY890" s="295"/>
      <c r="BZ890" s="295"/>
      <c r="CA890" s="295"/>
      <c r="CB890" s="295"/>
      <c r="CC890" s="296"/>
      <c r="CD890" s="294"/>
      <c r="CE890" s="295"/>
      <c r="CF890" s="295"/>
      <c r="CG890" s="295"/>
      <c r="CH890" s="295"/>
      <c r="CI890" s="296"/>
    </row>
    <row r="891" spans="1:87" ht="18" customHeight="1" x14ac:dyDescent="0.25">
      <c r="A891" s="75"/>
      <c r="B891" s="327"/>
      <c r="C891" s="328"/>
      <c r="D891" s="328"/>
      <c r="E891" s="328"/>
      <c r="F891" s="328"/>
      <c r="G891" s="328"/>
      <c r="H891" s="328"/>
      <c r="I891" s="328"/>
      <c r="J891" s="328"/>
      <c r="K891" s="328"/>
      <c r="L891" s="328"/>
      <c r="M891" s="328"/>
      <c r="N891" s="328"/>
      <c r="O891" s="328"/>
      <c r="P891" s="328"/>
      <c r="Q891" s="328"/>
      <c r="R891" s="328"/>
      <c r="S891" s="328"/>
      <c r="T891" s="328"/>
      <c r="U891" s="328"/>
      <c r="V891" s="328"/>
      <c r="W891" s="328"/>
      <c r="X891" s="328"/>
      <c r="Y891" s="329"/>
      <c r="Z891" s="336"/>
      <c r="AA891" s="337"/>
      <c r="AB891" s="337"/>
      <c r="AC891" s="337"/>
      <c r="AD891" s="338"/>
      <c r="AE891" s="336"/>
      <c r="AF891" s="337"/>
      <c r="AG891" s="337"/>
      <c r="AH891" s="337"/>
      <c r="AI891" s="337"/>
      <c r="AJ891" s="337"/>
      <c r="AK891" s="300"/>
      <c r="AL891" s="301"/>
      <c r="AM891" s="301"/>
      <c r="AN891" s="301"/>
      <c r="AO891" s="301"/>
      <c r="AP891" s="301"/>
      <c r="AQ891" s="301"/>
      <c r="AR891" s="301"/>
      <c r="AS891" s="301"/>
      <c r="AT891" s="301"/>
      <c r="AU891" s="301"/>
      <c r="AV891" s="301"/>
      <c r="AW891" s="301"/>
      <c r="AX891" s="302"/>
      <c r="AY891" s="407"/>
      <c r="AZ891" s="304"/>
      <c r="BA891" s="304"/>
      <c r="BB891" s="408"/>
      <c r="BC891" s="306">
        <f t="shared" si="48"/>
        <v>0</v>
      </c>
      <c r="BD891" s="307"/>
      <c r="BE891" s="307"/>
      <c r="BF891" s="308"/>
      <c r="BG891" s="309"/>
      <c r="BH891" s="310"/>
      <c r="BI891" s="310"/>
      <c r="BJ891" s="311"/>
      <c r="BK891" s="312">
        <f t="shared" si="49"/>
        <v>0</v>
      </c>
      <c r="BL891" s="313"/>
      <c r="BM891" s="313"/>
      <c r="BN891" s="313"/>
      <c r="BO891" s="313"/>
      <c r="BP891" s="314"/>
      <c r="BQ891" s="294"/>
      <c r="BR891" s="295"/>
      <c r="BS891" s="295"/>
      <c r="BT891" s="295"/>
      <c r="BU891" s="295"/>
      <c r="BV891" s="295"/>
      <c r="BW891" s="296"/>
      <c r="BX891" s="294"/>
      <c r="BY891" s="295"/>
      <c r="BZ891" s="295"/>
      <c r="CA891" s="295"/>
      <c r="CB891" s="295"/>
      <c r="CC891" s="296"/>
      <c r="CD891" s="294"/>
      <c r="CE891" s="295"/>
      <c r="CF891" s="295"/>
      <c r="CG891" s="295"/>
      <c r="CH891" s="295"/>
      <c r="CI891" s="296"/>
    </row>
    <row r="892" spans="1:87" ht="18" customHeight="1" x14ac:dyDescent="0.25">
      <c r="A892" s="75"/>
      <c r="B892" s="327"/>
      <c r="C892" s="328"/>
      <c r="D892" s="328"/>
      <c r="E892" s="328"/>
      <c r="F892" s="328"/>
      <c r="G892" s="328"/>
      <c r="H892" s="328"/>
      <c r="I892" s="328"/>
      <c r="J892" s="328"/>
      <c r="K892" s="328"/>
      <c r="L892" s="328"/>
      <c r="M892" s="328"/>
      <c r="N892" s="328"/>
      <c r="O892" s="328"/>
      <c r="P892" s="328"/>
      <c r="Q892" s="328"/>
      <c r="R892" s="328"/>
      <c r="S892" s="328"/>
      <c r="T892" s="328"/>
      <c r="U892" s="328"/>
      <c r="V892" s="328"/>
      <c r="W892" s="328"/>
      <c r="X892" s="328"/>
      <c r="Y892" s="329"/>
      <c r="Z892" s="336"/>
      <c r="AA892" s="337"/>
      <c r="AB892" s="337"/>
      <c r="AC892" s="337"/>
      <c r="AD892" s="338"/>
      <c r="AE892" s="336"/>
      <c r="AF892" s="337"/>
      <c r="AG892" s="337"/>
      <c r="AH892" s="337"/>
      <c r="AI892" s="337"/>
      <c r="AJ892" s="337"/>
      <c r="AK892" s="300"/>
      <c r="AL892" s="301"/>
      <c r="AM892" s="301"/>
      <c r="AN892" s="301"/>
      <c r="AO892" s="301"/>
      <c r="AP892" s="301"/>
      <c r="AQ892" s="301"/>
      <c r="AR892" s="301"/>
      <c r="AS892" s="301"/>
      <c r="AT892" s="301"/>
      <c r="AU892" s="301"/>
      <c r="AV892" s="301"/>
      <c r="AW892" s="301"/>
      <c r="AX892" s="302"/>
      <c r="AY892" s="407"/>
      <c r="AZ892" s="304"/>
      <c r="BA892" s="304"/>
      <c r="BB892" s="408"/>
      <c r="BC892" s="306">
        <f t="shared" si="48"/>
        <v>0</v>
      </c>
      <c r="BD892" s="307"/>
      <c r="BE892" s="307"/>
      <c r="BF892" s="308"/>
      <c r="BG892" s="309"/>
      <c r="BH892" s="310"/>
      <c r="BI892" s="310"/>
      <c r="BJ892" s="311"/>
      <c r="BK892" s="312">
        <f t="shared" si="49"/>
        <v>0</v>
      </c>
      <c r="BL892" s="313"/>
      <c r="BM892" s="313"/>
      <c r="BN892" s="313"/>
      <c r="BO892" s="313"/>
      <c r="BP892" s="314"/>
      <c r="BQ892" s="294"/>
      <c r="BR892" s="295"/>
      <c r="BS892" s="295"/>
      <c r="BT892" s="295"/>
      <c r="BU892" s="295"/>
      <c r="BV892" s="295"/>
      <c r="BW892" s="296"/>
      <c r="BX892" s="294"/>
      <c r="BY892" s="295"/>
      <c r="BZ892" s="295"/>
      <c r="CA892" s="295"/>
      <c r="CB892" s="295"/>
      <c r="CC892" s="296"/>
      <c r="CD892" s="294"/>
      <c r="CE892" s="295"/>
      <c r="CF892" s="295"/>
      <c r="CG892" s="295"/>
      <c r="CH892" s="295"/>
      <c r="CI892" s="296"/>
    </row>
    <row r="893" spans="1:87" ht="18" customHeight="1" x14ac:dyDescent="0.25">
      <c r="A893" s="75"/>
      <c r="B893" s="327"/>
      <c r="C893" s="328"/>
      <c r="D893" s="328"/>
      <c r="E893" s="328"/>
      <c r="F893" s="328"/>
      <c r="G893" s="328"/>
      <c r="H893" s="328"/>
      <c r="I893" s="328"/>
      <c r="J893" s="328"/>
      <c r="K893" s="328"/>
      <c r="L893" s="328"/>
      <c r="M893" s="328"/>
      <c r="N893" s="328"/>
      <c r="O893" s="328"/>
      <c r="P893" s="328"/>
      <c r="Q893" s="328"/>
      <c r="R893" s="328"/>
      <c r="S893" s="328"/>
      <c r="T893" s="328"/>
      <c r="U893" s="328"/>
      <c r="V893" s="328"/>
      <c r="W893" s="328"/>
      <c r="X893" s="328"/>
      <c r="Y893" s="329"/>
      <c r="Z893" s="336"/>
      <c r="AA893" s="337"/>
      <c r="AB893" s="337"/>
      <c r="AC893" s="337"/>
      <c r="AD893" s="338"/>
      <c r="AE893" s="336"/>
      <c r="AF893" s="337"/>
      <c r="AG893" s="337"/>
      <c r="AH893" s="337"/>
      <c r="AI893" s="337"/>
      <c r="AJ893" s="337"/>
      <c r="AK893" s="300"/>
      <c r="AL893" s="301"/>
      <c r="AM893" s="301"/>
      <c r="AN893" s="301"/>
      <c r="AO893" s="301"/>
      <c r="AP893" s="301"/>
      <c r="AQ893" s="301"/>
      <c r="AR893" s="301"/>
      <c r="AS893" s="301"/>
      <c r="AT893" s="301"/>
      <c r="AU893" s="301"/>
      <c r="AV893" s="301"/>
      <c r="AW893" s="301"/>
      <c r="AX893" s="302"/>
      <c r="AY893" s="407"/>
      <c r="AZ893" s="304"/>
      <c r="BA893" s="304"/>
      <c r="BB893" s="408"/>
      <c r="BC893" s="306">
        <f t="shared" si="48"/>
        <v>0</v>
      </c>
      <c r="BD893" s="307"/>
      <c r="BE893" s="307"/>
      <c r="BF893" s="308"/>
      <c r="BG893" s="309"/>
      <c r="BH893" s="310"/>
      <c r="BI893" s="310"/>
      <c r="BJ893" s="311"/>
      <c r="BK893" s="312">
        <f t="shared" si="49"/>
        <v>0</v>
      </c>
      <c r="BL893" s="313"/>
      <c r="BM893" s="313"/>
      <c r="BN893" s="313"/>
      <c r="BO893" s="313"/>
      <c r="BP893" s="314"/>
      <c r="BQ893" s="294"/>
      <c r="BR893" s="295"/>
      <c r="BS893" s="295"/>
      <c r="BT893" s="295"/>
      <c r="BU893" s="295"/>
      <c r="BV893" s="295"/>
      <c r="BW893" s="296"/>
      <c r="BX893" s="294"/>
      <c r="BY893" s="295"/>
      <c r="BZ893" s="295"/>
      <c r="CA893" s="295"/>
      <c r="CB893" s="295"/>
      <c r="CC893" s="296"/>
      <c r="CD893" s="294"/>
      <c r="CE893" s="295"/>
      <c r="CF893" s="295"/>
      <c r="CG893" s="295"/>
      <c r="CH893" s="295"/>
      <c r="CI893" s="296"/>
    </row>
    <row r="894" spans="1:87" ht="18" customHeight="1" x14ac:dyDescent="0.25">
      <c r="A894" s="75"/>
      <c r="B894" s="327"/>
      <c r="C894" s="328"/>
      <c r="D894" s="328"/>
      <c r="E894" s="328"/>
      <c r="F894" s="328"/>
      <c r="G894" s="328"/>
      <c r="H894" s="328"/>
      <c r="I894" s="328"/>
      <c r="J894" s="328"/>
      <c r="K894" s="328"/>
      <c r="L894" s="328"/>
      <c r="M894" s="328"/>
      <c r="N894" s="328"/>
      <c r="O894" s="328"/>
      <c r="P894" s="328"/>
      <c r="Q894" s="328"/>
      <c r="R894" s="328"/>
      <c r="S894" s="328"/>
      <c r="T894" s="328"/>
      <c r="U894" s="328"/>
      <c r="V894" s="328"/>
      <c r="W894" s="328"/>
      <c r="X894" s="328"/>
      <c r="Y894" s="329"/>
      <c r="Z894" s="336"/>
      <c r="AA894" s="337"/>
      <c r="AB894" s="337"/>
      <c r="AC894" s="337"/>
      <c r="AD894" s="338"/>
      <c r="AE894" s="336"/>
      <c r="AF894" s="337"/>
      <c r="AG894" s="337"/>
      <c r="AH894" s="337"/>
      <c r="AI894" s="337"/>
      <c r="AJ894" s="337"/>
      <c r="AK894" s="300"/>
      <c r="AL894" s="301"/>
      <c r="AM894" s="301"/>
      <c r="AN894" s="301"/>
      <c r="AO894" s="301"/>
      <c r="AP894" s="301"/>
      <c r="AQ894" s="301"/>
      <c r="AR894" s="301"/>
      <c r="AS894" s="301"/>
      <c r="AT894" s="301"/>
      <c r="AU894" s="301"/>
      <c r="AV894" s="301"/>
      <c r="AW894" s="301"/>
      <c r="AX894" s="302"/>
      <c r="AY894" s="407"/>
      <c r="AZ894" s="304"/>
      <c r="BA894" s="304"/>
      <c r="BB894" s="408"/>
      <c r="BC894" s="306">
        <f t="shared" si="48"/>
        <v>0</v>
      </c>
      <c r="BD894" s="307"/>
      <c r="BE894" s="307"/>
      <c r="BF894" s="308"/>
      <c r="BG894" s="309"/>
      <c r="BH894" s="310"/>
      <c r="BI894" s="310"/>
      <c r="BJ894" s="311"/>
      <c r="BK894" s="312">
        <f t="shared" si="49"/>
        <v>0</v>
      </c>
      <c r="BL894" s="313"/>
      <c r="BM894" s="313"/>
      <c r="BN894" s="313"/>
      <c r="BO894" s="313"/>
      <c r="BP894" s="314"/>
      <c r="BQ894" s="294"/>
      <c r="BR894" s="295"/>
      <c r="BS894" s="295"/>
      <c r="BT894" s="295"/>
      <c r="BU894" s="295"/>
      <c r="BV894" s="295"/>
      <c r="BW894" s="296"/>
      <c r="BX894" s="294"/>
      <c r="BY894" s="295"/>
      <c r="BZ894" s="295"/>
      <c r="CA894" s="295"/>
      <c r="CB894" s="295"/>
      <c r="CC894" s="296"/>
      <c r="CD894" s="294"/>
      <c r="CE894" s="295"/>
      <c r="CF894" s="295"/>
      <c r="CG894" s="295"/>
      <c r="CH894" s="295"/>
      <c r="CI894" s="296"/>
    </row>
    <row r="895" spans="1:87" ht="18" customHeight="1" x14ac:dyDescent="0.25">
      <c r="A895" s="75"/>
      <c r="B895" s="327"/>
      <c r="C895" s="328"/>
      <c r="D895" s="328"/>
      <c r="E895" s="328"/>
      <c r="F895" s="328"/>
      <c r="G895" s="328"/>
      <c r="H895" s="328"/>
      <c r="I895" s="328"/>
      <c r="J895" s="328"/>
      <c r="K895" s="328"/>
      <c r="L895" s="328"/>
      <c r="M895" s="328"/>
      <c r="N895" s="328"/>
      <c r="O895" s="328"/>
      <c r="P895" s="328"/>
      <c r="Q895" s="328"/>
      <c r="R895" s="328"/>
      <c r="S895" s="328"/>
      <c r="T895" s="328"/>
      <c r="U895" s="328"/>
      <c r="V895" s="328"/>
      <c r="W895" s="328"/>
      <c r="X895" s="328"/>
      <c r="Y895" s="329"/>
      <c r="Z895" s="336"/>
      <c r="AA895" s="337"/>
      <c r="AB895" s="337"/>
      <c r="AC895" s="337"/>
      <c r="AD895" s="338"/>
      <c r="AE895" s="336"/>
      <c r="AF895" s="337"/>
      <c r="AG895" s="337"/>
      <c r="AH895" s="337"/>
      <c r="AI895" s="337"/>
      <c r="AJ895" s="337"/>
      <c r="AK895" s="300"/>
      <c r="AL895" s="301"/>
      <c r="AM895" s="301"/>
      <c r="AN895" s="301"/>
      <c r="AO895" s="301"/>
      <c r="AP895" s="301"/>
      <c r="AQ895" s="301"/>
      <c r="AR895" s="301"/>
      <c r="AS895" s="301"/>
      <c r="AT895" s="301"/>
      <c r="AU895" s="301"/>
      <c r="AV895" s="301"/>
      <c r="AW895" s="301"/>
      <c r="AX895" s="302"/>
      <c r="AY895" s="407"/>
      <c r="AZ895" s="304"/>
      <c r="BA895" s="304"/>
      <c r="BB895" s="408"/>
      <c r="BC895" s="306">
        <f t="shared" si="48"/>
        <v>0</v>
      </c>
      <c r="BD895" s="307"/>
      <c r="BE895" s="307"/>
      <c r="BF895" s="308"/>
      <c r="BG895" s="309"/>
      <c r="BH895" s="310"/>
      <c r="BI895" s="310"/>
      <c r="BJ895" s="311"/>
      <c r="BK895" s="312">
        <f t="shared" si="49"/>
        <v>0</v>
      </c>
      <c r="BL895" s="313"/>
      <c r="BM895" s="313"/>
      <c r="BN895" s="313"/>
      <c r="BO895" s="313"/>
      <c r="BP895" s="314"/>
      <c r="BQ895" s="294"/>
      <c r="BR895" s="295"/>
      <c r="BS895" s="295"/>
      <c r="BT895" s="295"/>
      <c r="BU895" s="295"/>
      <c r="BV895" s="295"/>
      <c r="BW895" s="296"/>
      <c r="BX895" s="294"/>
      <c r="BY895" s="295"/>
      <c r="BZ895" s="295"/>
      <c r="CA895" s="295"/>
      <c r="CB895" s="295"/>
      <c r="CC895" s="296"/>
      <c r="CD895" s="294"/>
      <c r="CE895" s="295"/>
      <c r="CF895" s="295"/>
      <c r="CG895" s="295"/>
      <c r="CH895" s="295"/>
      <c r="CI895" s="296"/>
    </row>
    <row r="896" spans="1:87" ht="18" customHeight="1" x14ac:dyDescent="0.25">
      <c r="A896" s="75"/>
      <c r="B896" s="327"/>
      <c r="C896" s="328"/>
      <c r="D896" s="328"/>
      <c r="E896" s="328"/>
      <c r="F896" s="328"/>
      <c r="G896" s="328"/>
      <c r="H896" s="328"/>
      <c r="I896" s="328"/>
      <c r="J896" s="328"/>
      <c r="K896" s="328"/>
      <c r="L896" s="328"/>
      <c r="M896" s="328"/>
      <c r="N896" s="328"/>
      <c r="O896" s="328"/>
      <c r="P896" s="328"/>
      <c r="Q896" s="328"/>
      <c r="R896" s="328"/>
      <c r="S896" s="328"/>
      <c r="T896" s="328"/>
      <c r="U896" s="328"/>
      <c r="V896" s="328"/>
      <c r="W896" s="328"/>
      <c r="X896" s="328"/>
      <c r="Y896" s="329"/>
      <c r="Z896" s="336"/>
      <c r="AA896" s="337"/>
      <c r="AB896" s="337"/>
      <c r="AC896" s="337"/>
      <c r="AD896" s="338"/>
      <c r="AE896" s="336"/>
      <c r="AF896" s="337"/>
      <c r="AG896" s="337"/>
      <c r="AH896" s="337"/>
      <c r="AI896" s="337"/>
      <c r="AJ896" s="337"/>
      <c r="AK896" s="300"/>
      <c r="AL896" s="301"/>
      <c r="AM896" s="301"/>
      <c r="AN896" s="301"/>
      <c r="AO896" s="301"/>
      <c r="AP896" s="301"/>
      <c r="AQ896" s="301"/>
      <c r="AR896" s="301"/>
      <c r="AS896" s="301"/>
      <c r="AT896" s="301"/>
      <c r="AU896" s="301"/>
      <c r="AV896" s="301"/>
      <c r="AW896" s="301"/>
      <c r="AX896" s="302"/>
      <c r="AY896" s="407"/>
      <c r="AZ896" s="304"/>
      <c r="BA896" s="304"/>
      <c r="BB896" s="408"/>
      <c r="BC896" s="306">
        <f t="shared" si="48"/>
        <v>0</v>
      </c>
      <c r="BD896" s="307"/>
      <c r="BE896" s="307"/>
      <c r="BF896" s="308"/>
      <c r="BG896" s="309"/>
      <c r="BH896" s="310"/>
      <c r="BI896" s="310"/>
      <c r="BJ896" s="311"/>
      <c r="BK896" s="312">
        <f t="shared" si="49"/>
        <v>0</v>
      </c>
      <c r="BL896" s="313"/>
      <c r="BM896" s="313"/>
      <c r="BN896" s="313"/>
      <c r="BO896" s="313"/>
      <c r="BP896" s="314"/>
      <c r="BQ896" s="294"/>
      <c r="BR896" s="295"/>
      <c r="BS896" s="295"/>
      <c r="BT896" s="295"/>
      <c r="BU896" s="295"/>
      <c r="BV896" s="295"/>
      <c r="BW896" s="296"/>
      <c r="BX896" s="294"/>
      <c r="BY896" s="295"/>
      <c r="BZ896" s="295"/>
      <c r="CA896" s="295"/>
      <c r="CB896" s="295"/>
      <c r="CC896" s="296"/>
      <c r="CD896" s="294"/>
      <c r="CE896" s="295"/>
      <c r="CF896" s="295"/>
      <c r="CG896" s="295"/>
      <c r="CH896" s="295"/>
      <c r="CI896" s="296"/>
    </row>
    <row r="897" spans="1:87" ht="18" customHeight="1" x14ac:dyDescent="0.25">
      <c r="A897" s="75"/>
      <c r="B897" s="327"/>
      <c r="C897" s="328"/>
      <c r="D897" s="328"/>
      <c r="E897" s="328"/>
      <c r="F897" s="328"/>
      <c r="G897" s="328"/>
      <c r="H897" s="328"/>
      <c r="I897" s="328"/>
      <c r="J897" s="328"/>
      <c r="K897" s="328"/>
      <c r="L897" s="328"/>
      <c r="M897" s="328"/>
      <c r="N897" s="328"/>
      <c r="O897" s="328"/>
      <c r="P897" s="328"/>
      <c r="Q897" s="328"/>
      <c r="R897" s="328"/>
      <c r="S897" s="328"/>
      <c r="T897" s="328"/>
      <c r="U897" s="328"/>
      <c r="V897" s="328"/>
      <c r="W897" s="328"/>
      <c r="X897" s="328"/>
      <c r="Y897" s="329"/>
      <c r="Z897" s="336"/>
      <c r="AA897" s="337"/>
      <c r="AB897" s="337"/>
      <c r="AC897" s="337"/>
      <c r="AD897" s="338"/>
      <c r="AE897" s="336"/>
      <c r="AF897" s="337"/>
      <c r="AG897" s="337"/>
      <c r="AH897" s="337"/>
      <c r="AI897" s="337"/>
      <c r="AJ897" s="337"/>
      <c r="AK897" s="300"/>
      <c r="AL897" s="301"/>
      <c r="AM897" s="301"/>
      <c r="AN897" s="301"/>
      <c r="AO897" s="301"/>
      <c r="AP897" s="301"/>
      <c r="AQ897" s="301"/>
      <c r="AR897" s="301"/>
      <c r="AS897" s="301"/>
      <c r="AT897" s="301"/>
      <c r="AU897" s="301"/>
      <c r="AV897" s="301"/>
      <c r="AW897" s="301"/>
      <c r="AX897" s="302"/>
      <c r="AY897" s="407"/>
      <c r="AZ897" s="304"/>
      <c r="BA897" s="304"/>
      <c r="BB897" s="408"/>
      <c r="BC897" s="306">
        <f t="shared" si="48"/>
        <v>0</v>
      </c>
      <c r="BD897" s="307"/>
      <c r="BE897" s="307"/>
      <c r="BF897" s="308"/>
      <c r="BG897" s="309"/>
      <c r="BH897" s="310"/>
      <c r="BI897" s="310"/>
      <c r="BJ897" s="311"/>
      <c r="BK897" s="312">
        <f t="shared" si="49"/>
        <v>0</v>
      </c>
      <c r="BL897" s="313"/>
      <c r="BM897" s="313"/>
      <c r="BN897" s="313"/>
      <c r="BO897" s="313"/>
      <c r="BP897" s="314"/>
      <c r="BQ897" s="294"/>
      <c r="BR897" s="295"/>
      <c r="BS897" s="295"/>
      <c r="BT897" s="295"/>
      <c r="BU897" s="295"/>
      <c r="BV897" s="295"/>
      <c r="BW897" s="296"/>
      <c r="BX897" s="294"/>
      <c r="BY897" s="295"/>
      <c r="BZ897" s="295"/>
      <c r="CA897" s="295"/>
      <c r="CB897" s="295"/>
      <c r="CC897" s="296"/>
      <c r="CD897" s="294"/>
      <c r="CE897" s="295"/>
      <c r="CF897" s="295"/>
      <c r="CG897" s="295"/>
      <c r="CH897" s="295"/>
      <c r="CI897" s="296"/>
    </row>
    <row r="898" spans="1:87" ht="18" customHeight="1" x14ac:dyDescent="0.25">
      <c r="A898" s="75"/>
      <c r="B898" s="327"/>
      <c r="C898" s="328"/>
      <c r="D898" s="328"/>
      <c r="E898" s="328"/>
      <c r="F898" s="328"/>
      <c r="G898" s="328"/>
      <c r="H898" s="328"/>
      <c r="I898" s="328"/>
      <c r="J898" s="328"/>
      <c r="K898" s="328"/>
      <c r="L898" s="328"/>
      <c r="M898" s="328"/>
      <c r="N898" s="328"/>
      <c r="O898" s="328"/>
      <c r="P898" s="328"/>
      <c r="Q898" s="328"/>
      <c r="R898" s="328"/>
      <c r="S898" s="328"/>
      <c r="T898" s="328"/>
      <c r="U898" s="328"/>
      <c r="V898" s="328"/>
      <c r="W898" s="328"/>
      <c r="X898" s="328"/>
      <c r="Y898" s="329"/>
      <c r="Z898" s="336"/>
      <c r="AA898" s="337"/>
      <c r="AB898" s="337"/>
      <c r="AC898" s="337"/>
      <c r="AD898" s="338"/>
      <c r="AE898" s="336"/>
      <c r="AF898" s="337"/>
      <c r="AG898" s="337"/>
      <c r="AH898" s="337"/>
      <c r="AI898" s="337"/>
      <c r="AJ898" s="337"/>
      <c r="AK898" s="300"/>
      <c r="AL898" s="301"/>
      <c r="AM898" s="301"/>
      <c r="AN898" s="301"/>
      <c r="AO898" s="301"/>
      <c r="AP898" s="301"/>
      <c r="AQ898" s="301"/>
      <c r="AR898" s="301"/>
      <c r="AS898" s="301"/>
      <c r="AT898" s="301"/>
      <c r="AU898" s="301"/>
      <c r="AV898" s="301"/>
      <c r="AW898" s="301"/>
      <c r="AX898" s="302"/>
      <c r="AY898" s="407"/>
      <c r="AZ898" s="304"/>
      <c r="BA898" s="304"/>
      <c r="BB898" s="408"/>
      <c r="BC898" s="306">
        <f t="shared" si="48"/>
        <v>0</v>
      </c>
      <c r="BD898" s="307"/>
      <c r="BE898" s="307"/>
      <c r="BF898" s="308"/>
      <c r="BG898" s="309"/>
      <c r="BH898" s="310"/>
      <c r="BI898" s="310"/>
      <c r="BJ898" s="311"/>
      <c r="BK898" s="312">
        <f t="shared" si="49"/>
        <v>0</v>
      </c>
      <c r="BL898" s="313"/>
      <c r="BM898" s="313"/>
      <c r="BN898" s="313"/>
      <c r="BO898" s="313"/>
      <c r="BP898" s="314"/>
      <c r="BQ898" s="294"/>
      <c r="BR898" s="295"/>
      <c r="BS898" s="295"/>
      <c r="BT898" s="295"/>
      <c r="BU898" s="295"/>
      <c r="BV898" s="295"/>
      <c r="BW898" s="296"/>
      <c r="BX898" s="294"/>
      <c r="BY898" s="295"/>
      <c r="BZ898" s="295"/>
      <c r="CA898" s="295"/>
      <c r="CB898" s="295"/>
      <c r="CC898" s="296"/>
      <c r="CD898" s="294"/>
      <c r="CE898" s="295"/>
      <c r="CF898" s="295"/>
      <c r="CG898" s="295"/>
      <c r="CH898" s="295"/>
      <c r="CI898" s="296"/>
    </row>
    <row r="899" spans="1:87" ht="18" customHeight="1" x14ac:dyDescent="0.25">
      <c r="A899" s="75"/>
      <c r="B899" s="327"/>
      <c r="C899" s="328"/>
      <c r="D899" s="328"/>
      <c r="E899" s="328"/>
      <c r="F899" s="328"/>
      <c r="G899" s="328"/>
      <c r="H899" s="328"/>
      <c r="I899" s="328"/>
      <c r="J899" s="328"/>
      <c r="K899" s="328"/>
      <c r="L899" s="328"/>
      <c r="M899" s="328"/>
      <c r="N899" s="328"/>
      <c r="O899" s="328"/>
      <c r="P899" s="328"/>
      <c r="Q899" s="328"/>
      <c r="R899" s="328"/>
      <c r="S899" s="328"/>
      <c r="T899" s="328"/>
      <c r="U899" s="328"/>
      <c r="V899" s="328"/>
      <c r="W899" s="328"/>
      <c r="X899" s="328"/>
      <c r="Y899" s="329"/>
      <c r="Z899" s="336"/>
      <c r="AA899" s="337"/>
      <c r="AB899" s="337"/>
      <c r="AC899" s="337"/>
      <c r="AD899" s="338"/>
      <c r="AE899" s="336"/>
      <c r="AF899" s="337"/>
      <c r="AG899" s="337"/>
      <c r="AH899" s="337"/>
      <c r="AI899" s="337"/>
      <c r="AJ899" s="337"/>
      <c r="AK899" s="300"/>
      <c r="AL899" s="301"/>
      <c r="AM899" s="301"/>
      <c r="AN899" s="301"/>
      <c r="AO899" s="301"/>
      <c r="AP899" s="301"/>
      <c r="AQ899" s="301"/>
      <c r="AR899" s="301"/>
      <c r="AS899" s="301"/>
      <c r="AT899" s="301"/>
      <c r="AU899" s="301"/>
      <c r="AV899" s="301"/>
      <c r="AW899" s="301"/>
      <c r="AX899" s="302"/>
      <c r="AY899" s="407"/>
      <c r="AZ899" s="304"/>
      <c r="BA899" s="304"/>
      <c r="BB899" s="408"/>
      <c r="BC899" s="306">
        <f t="shared" si="48"/>
        <v>0</v>
      </c>
      <c r="BD899" s="307"/>
      <c r="BE899" s="307"/>
      <c r="BF899" s="308"/>
      <c r="BG899" s="309"/>
      <c r="BH899" s="310"/>
      <c r="BI899" s="310"/>
      <c r="BJ899" s="311"/>
      <c r="BK899" s="312">
        <f t="shared" si="49"/>
        <v>0</v>
      </c>
      <c r="BL899" s="313"/>
      <c r="BM899" s="313"/>
      <c r="BN899" s="313"/>
      <c r="BO899" s="313"/>
      <c r="BP899" s="314"/>
      <c r="BQ899" s="294"/>
      <c r="BR899" s="295"/>
      <c r="BS899" s="295"/>
      <c r="BT899" s="295"/>
      <c r="BU899" s="295"/>
      <c r="BV899" s="295"/>
      <c r="BW899" s="296"/>
      <c r="BX899" s="294"/>
      <c r="BY899" s="295"/>
      <c r="BZ899" s="295"/>
      <c r="CA899" s="295"/>
      <c r="CB899" s="295"/>
      <c r="CC899" s="296"/>
      <c r="CD899" s="294"/>
      <c r="CE899" s="295"/>
      <c r="CF899" s="295"/>
      <c r="CG899" s="295"/>
      <c r="CH899" s="295"/>
      <c r="CI899" s="296"/>
    </row>
    <row r="900" spans="1:87" ht="18" customHeight="1" x14ac:dyDescent="0.25">
      <c r="A900" s="75"/>
      <c r="B900" s="327"/>
      <c r="C900" s="328"/>
      <c r="D900" s="328"/>
      <c r="E900" s="328"/>
      <c r="F900" s="328"/>
      <c r="G900" s="328"/>
      <c r="H900" s="328"/>
      <c r="I900" s="328"/>
      <c r="J900" s="328"/>
      <c r="K900" s="328"/>
      <c r="L900" s="328"/>
      <c r="M900" s="328"/>
      <c r="N900" s="328"/>
      <c r="O900" s="328"/>
      <c r="P900" s="328"/>
      <c r="Q900" s="328"/>
      <c r="R900" s="328"/>
      <c r="S900" s="328"/>
      <c r="T900" s="328"/>
      <c r="U900" s="328"/>
      <c r="V900" s="328"/>
      <c r="W900" s="328"/>
      <c r="X900" s="328"/>
      <c r="Y900" s="329"/>
      <c r="Z900" s="336"/>
      <c r="AA900" s="337"/>
      <c r="AB900" s="337"/>
      <c r="AC900" s="337"/>
      <c r="AD900" s="338"/>
      <c r="AE900" s="336"/>
      <c r="AF900" s="337"/>
      <c r="AG900" s="337"/>
      <c r="AH900" s="337"/>
      <c r="AI900" s="337"/>
      <c r="AJ900" s="337"/>
      <c r="AK900" s="300"/>
      <c r="AL900" s="301"/>
      <c r="AM900" s="301"/>
      <c r="AN900" s="301"/>
      <c r="AO900" s="301"/>
      <c r="AP900" s="301"/>
      <c r="AQ900" s="301"/>
      <c r="AR900" s="301"/>
      <c r="AS900" s="301"/>
      <c r="AT900" s="301"/>
      <c r="AU900" s="301"/>
      <c r="AV900" s="301"/>
      <c r="AW900" s="301"/>
      <c r="AX900" s="302"/>
      <c r="AY900" s="407"/>
      <c r="AZ900" s="304"/>
      <c r="BA900" s="304"/>
      <c r="BB900" s="408"/>
      <c r="BC900" s="306">
        <f t="shared" si="48"/>
        <v>0</v>
      </c>
      <c r="BD900" s="307"/>
      <c r="BE900" s="307"/>
      <c r="BF900" s="308"/>
      <c r="BG900" s="309"/>
      <c r="BH900" s="310"/>
      <c r="BI900" s="310"/>
      <c r="BJ900" s="311"/>
      <c r="BK900" s="312">
        <f t="shared" si="49"/>
        <v>0</v>
      </c>
      <c r="BL900" s="313"/>
      <c r="BM900" s="313"/>
      <c r="BN900" s="313"/>
      <c r="BO900" s="313"/>
      <c r="BP900" s="314"/>
      <c r="BQ900" s="294"/>
      <c r="BR900" s="295"/>
      <c r="BS900" s="295"/>
      <c r="BT900" s="295"/>
      <c r="BU900" s="295"/>
      <c r="BV900" s="295"/>
      <c r="BW900" s="296"/>
      <c r="BX900" s="294"/>
      <c r="BY900" s="295"/>
      <c r="BZ900" s="295"/>
      <c r="CA900" s="295"/>
      <c r="CB900" s="295"/>
      <c r="CC900" s="296"/>
      <c r="CD900" s="294"/>
      <c r="CE900" s="295"/>
      <c r="CF900" s="295"/>
      <c r="CG900" s="295"/>
      <c r="CH900" s="295"/>
      <c r="CI900" s="296"/>
    </row>
    <row r="901" spans="1:87" ht="18" customHeight="1" x14ac:dyDescent="0.25">
      <c r="A901" s="75"/>
      <c r="B901" s="327"/>
      <c r="C901" s="328"/>
      <c r="D901" s="328"/>
      <c r="E901" s="328"/>
      <c r="F901" s="328"/>
      <c r="G901" s="328"/>
      <c r="H901" s="328"/>
      <c r="I901" s="328"/>
      <c r="J901" s="328"/>
      <c r="K901" s="328"/>
      <c r="L901" s="328"/>
      <c r="M901" s="328"/>
      <c r="N901" s="328"/>
      <c r="O901" s="328"/>
      <c r="P901" s="328"/>
      <c r="Q901" s="328"/>
      <c r="R901" s="328"/>
      <c r="S901" s="328"/>
      <c r="T901" s="328"/>
      <c r="U901" s="328"/>
      <c r="V901" s="328"/>
      <c r="W901" s="328"/>
      <c r="X901" s="328"/>
      <c r="Y901" s="329"/>
      <c r="Z901" s="336"/>
      <c r="AA901" s="337"/>
      <c r="AB901" s="337"/>
      <c r="AC901" s="337"/>
      <c r="AD901" s="338"/>
      <c r="AE901" s="336"/>
      <c r="AF901" s="337"/>
      <c r="AG901" s="337"/>
      <c r="AH901" s="337"/>
      <c r="AI901" s="337"/>
      <c r="AJ901" s="337"/>
      <c r="AK901" s="300"/>
      <c r="AL901" s="301"/>
      <c r="AM901" s="301"/>
      <c r="AN901" s="301"/>
      <c r="AO901" s="301"/>
      <c r="AP901" s="301"/>
      <c r="AQ901" s="301"/>
      <c r="AR901" s="301"/>
      <c r="AS901" s="301"/>
      <c r="AT901" s="301"/>
      <c r="AU901" s="301"/>
      <c r="AV901" s="301"/>
      <c r="AW901" s="301"/>
      <c r="AX901" s="302"/>
      <c r="AY901" s="407"/>
      <c r="AZ901" s="304"/>
      <c r="BA901" s="304"/>
      <c r="BB901" s="408"/>
      <c r="BC901" s="306">
        <f t="shared" si="48"/>
        <v>0</v>
      </c>
      <c r="BD901" s="307"/>
      <c r="BE901" s="307"/>
      <c r="BF901" s="308"/>
      <c r="BG901" s="309"/>
      <c r="BH901" s="310"/>
      <c r="BI901" s="310"/>
      <c r="BJ901" s="311"/>
      <c r="BK901" s="312">
        <f t="shared" si="49"/>
        <v>0</v>
      </c>
      <c r="BL901" s="313"/>
      <c r="BM901" s="313"/>
      <c r="BN901" s="313"/>
      <c r="BO901" s="313"/>
      <c r="BP901" s="314"/>
      <c r="BQ901" s="294"/>
      <c r="BR901" s="295"/>
      <c r="BS901" s="295"/>
      <c r="BT901" s="295"/>
      <c r="BU901" s="295"/>
      <c r="BV901" s="295"/>
      <c r="BW901" s="296"/>
      <c r="BX901" s="294"/>
      <c r="BY901" s="295"/>
      <c r="BZ901" s="295"/>
      <c r="CA901" s="295"/>
      <c r="CB901" s="295"/>
      <c r="CC901" s="296"/>
      <c r="CD901" s="294"/>
      <c r="CE901" s="295"/>
      <c r="CF901" s="295"/>
      <c r="CG901" s="295"/>
      <c r="CH901" s="295"/>
      <c r="CI901" s="296"/>
    </row>
    <row r="902" spans="1:87" ht="18" customHeight="1" x14ac:dyDescent="0.25">
      <c r="A902" s="75"/>
      <c r="B902" s="327"/>
      <c r="C902" s="328"/>
      <c r="D902" s="328"/>
      <c r="E902" s="328"/>
      <c r="F902" s="328"/>
      <c r="G902" s="328"/>
      <c r="H902" s="328"/>
      <c r="I902" s="328"/>
      <c r="J902" s="328"/>
      <c r="K902" s="328"/>
      <c r="L902" s="328"/>
      <c r="M902" s="328"/>
      <c r="N902" s="328"/>
      <c r="O902" s="328"/>
      <c r="P902" s="328"/>
      <c r="Q902" s="328"/>
      <c r="R902" s="328"/>
      <c r="S902" s="328"/>
      <c r="T902" s="328"/>
      <c r="U902" s="328"/>
      <c r="V902" s="328"/>
      <c r="W902" s="328"/>
      <c r="X902" s="328"/>
      <c r="Y902" s="329"/>
      <c r="Z902" s="336"/>
      <c r="AA902" s="337"/>
      <c r="AB902" s="337"/>
      <c r="AC902" s="337"/>
      <c r="AD902" s="338"/>
      <c r="AE902" s="336"/>
      <c r="AF902" s="337"/>
      <c r="AG902" s="337"/>
      <c r="AH902" s="337"/>
      <c r="AI902" s="337"/>
      <c r="AJ902" s="337"/>
      <c r="AK902" s="300"/>
      <c r="AL902" s="301"/>
      <c r="AM902" s="301"/>
      <c r="AN902" s="301"/>
      <c r="AO902" s="301"/>
      <c r="AP902" s="301"/>
      <c r="AQ902" s="301"/>
      <c r="AR902" s="301"/>
      <c r="AS902" s="301"/>
      <c r="AT902" s="301"/>
      <c r="AU902" s="301"/>
      <c r="AV902" s="301"/>
      <c r="AW902" s="301"/>
      <c r="AX902" s="302"/>
      <c r="AY902" s="407"/>
      <c r="AZ902" s="304"/>
      <c r="BA902" s="304"/>
      <c r="BB902" s="408"/>
      <c r="BC902" s="306">
        <f t="shared" si="48"/>
        <v>0</v>
      </c>
      <c r="BD902" s="307"/>
      <c r="BE902" s="307"/>
      <c r="BF902" s="308"/>
      <c r="BG902" s="309"/>
      <c r="BH902" s="310"/>
      <c r="BI902" s="310"/>
      <c r="BJ902" s="311"/>
      <c r="BK902" s="312">
        <f t="shared" si="49"/>
        <v>0</v>
      </c>
      <c r="BL902" s="313"/>
      <c r="BM902" s="313"/>
      <c r="BN902" s="313"/>
      <c r="BO902" s="313"/>
      <c r="BP902" s="314"/>
      <c r="BQ902" s="294"/>
      <c r="BR902" s="295"/>
      <c r="BS902" s="295"/>
      <c r="BT902" s="295"/>
      <c r="BU902" s="295"/>
      <c r="BV902" s="295"/>
      <c r="BW902" s="296"/>
      <c r="BX902" s="294"/>
      <c r="BY902" s="295"/>
      <c r="BZ902" s="295"/>
      <c r="CA902" s="295"/>
      <c r="CB902" s="295"/>
      <c r="CC902" s="296"/>
      <c r="CD902" s="294"/>
      <c r="CE902" s="295"/>
      <c r="CF902" s="295"/>
      <c r="CG902" s="295"/>
      <c r="CH902" s="295"/>
      <c r="CI902" s="296"/>
    </row>
    <row r="903" spans="1:87" ht="18" customHeight="1" thickBot="1" x14ac:dyDescent="0.3">
      <c r="A903" s="75"/>
      <c r="B903" s="330"/>
      <c r="C903" s="331"/>
      <c r="D903" s="331"/>
      <c r="E903" s="331"/>
      <c r="F903" s="331"/>
      <c r="G903" s="331"/>
      <c r="H903" s="331"/>
      <c r="I903" s="331"/>
      <c r="J903" s="331"/>
      <c r="K903" s="331"/>
      <c r="L903" s="331"/>
      <c r="M903" s="331"/>
      <c r="N903" s="331"/>
      <c r="O903" s="331"/>
      <c r="P903" s="331"/>
      <c r="Q903" s="331"/>
      <c r="R903" s="331"/>
      <c r="S903" s="331"/>
      <c r="T903" s="331"/>
      <c r="U903" s="331"/>
      <c r="V903" s="331"/>
      <c r="W903" s="331"/>
      <c r="X903" s="331"/>
      <c r="Y903" s="332"/>
      <c r="Z903" s="339"/>
      <c r="AA903" s="340"/>
      <c r="AB903" s="340"/>
      <c r="AC903" s="340"/>
      <c r="AD903" s="341"/>
      <c r="AE903" s="339"/>
      <c r="AF903" s="340"/>
      <c r="AG903" s="340"/>
      <c r="AH903" s="340"/>
      <c r="AI903" s="340"/>
      <c r="AJ903" s="340"/>
      <c r="AK903" s="392"/>
      <c r="AL903" s="393"/>
      <c r="AM903" s="393"/>
      <c r="AN903" s="393"/>
      <c r="AO903" s="393"/>
      <c r="AP903" s="393"/>
      <c r="AQ903" s="393"/>
      <c r="AR903" s="393"/>
      <c r="AS903" s="393"/>
      <c r="AT903" s="393"/>
      <c r="AU903" s="393"/>
      <c r="AV903" s="393"/>
      <c r="AW903" s="393"/>
      <c r="AX903" s="394"/>
      <c r="AY903" s="411"/>
      <c r="AZ903" s="396"/>
      <c r="BA903" s="396"/>
      <c r="BB903" s="412"/>
      <c r="BC903" s="398">
        <f t="shared" si="48"/>
        <v>0</v>
      </c>
      <c r="BD903" s="399"/>
      <c r="BE903" s="399"/>
      <c r="BF903" s="400"/>
      <c r="BG903" s="401"/>
      <c r="BH903" s="402"/>
      <c r="BI903" s="402"/>
      <c r="BJ903" s="403"/>
      <c r="BK903" s="404">
        <f t="shared" si="49"/>
        <v>0</v>
      </c>
      <c r="BL903" s="405"/>
      <c r="BM903" s="405"/>
      <c r="BN903" s="405"/>
      <c r="BO903" s="405"/>
      <c r="BP903" s="406"/>
      <c r="BQ903" s="297"/>
      <c r="BR903" s="298"/>
      <c r="BS903" s="298"/>
      <c r="BT903" s="298"/>
      <c r="BU903" s="298"/>
      <c r="BV903" s="298"/>
      <c r="BW903" s="299"/>
      <c r="BX903" s="297"/>
      <c r="BY903" s="298"/>
      <c r="BZ903" s="298"/>
      <c r="CA903" s="298"/>
      <c r="CB903" s="298"/>
      <c r="CC903" s="299"/>
      <c r="CD903" s="297"/>
      <c r="CE903" s="298"/>
      <c r="CF903" s="298"/>
      <c r="CG903" s="298"/>
      <c r="CH903" s="298"/>
      <c r="CI903" s="299"/>
    </row>
    <row r="904" spans="1:87" ht="18" customHeight="1" thickBot="1" x14ac:dyDescent="0.3">
      <c r="A904" s="75"/>
      <c r="B904" s="377"/>
      <c r="C904" s="378"/>
      <c r="D904" s="378"/>
      <c r="E904" s="378"/>
      <c r="F904" s="378"/>
      <c r="G904" s="378"/>
      <c r="H904" s="378"/>
      <c r="I904" s="378"/>
      <c r="J904" s="378"/>
      <c r="K904" s="378"/>
      <c r="L904" s="378"/>
      <c r="M904" s="378"/>
      <c r="N904" s="378"/>
      <c r="O904" s="378"/>
      <c r="P904" s="378"/>
      <c r="Q904" s="378"/>
      <c r="R904" s="378"/>
      <c r="S904" s="378"/>
      <c r="T904" s="378"/>
      <c r="U904" s="378"/>
      <c r="V904" s="378"/>
      <c r="W904" s="378"/>
      <c r="X904" s="378"/>
      <c r="Y904" s="378"/>
      <c r="Z904" s="378"/>
      <c r="AA904" s="378"/>
      <c r="AB904" s="378"/>
      <c r="AC904" s="378"/>
      <c r="AD904" s="378"/>
      <c r="AE904" s="378"/>
      <c r="AF904" s="378"/>
      <c r="AG904" s="378"/>
      <c r="AH904" s="378"/>
      <c r="AI904" s="378"/>
      <c r="AJ904" s="379"/>
      <c r="AK904" s="380" t="s">
        <v>3</v>
      </c>
      <c r="AL904" s="381"/>
      <c r="AM904" s="381"/>
      <c r="AN904" s="381"/>
      <c r="AO904" s="381"/>
      <c r="AP904" s="381"/>
      <c r="AQ904" s="381"/>
      <c r="AR904" s="381"/>
      <c r="AS904" s="381"/>
      <c r="AT904" s="381"/>
      <c r="AU904" s="381"/>
      <c r="AV904" s="381"/>
      <c r="AW904" s="381"/>
      <c r="AX904" s="381"/>
      <c r="AY904" s="382"/>
      <c r="AZ904" s="382"/>
      <c r="BA904" s="382"/>
      <c r="BB904" s="382"/>
      <c r="BC904" s="382"/>
      <c r="BD904" s="382"/>
      <c r="BE904" s="382"/>
      <c r="BF904" s="382"/>
      <c r="BG904" s="382"/>
      <c r="BH904" s="382"/>
      <c r="BI904" s="382"/>
      <c r="BJ904" s="383"/>
      <c r="BK904" s="384">
        <f>SUM(BK874:BK903)</f>
        <v>0</v>
      </c>
      <c r="BL904" s="385"/>
      <c r="BM904" s="385"/>
      <c r="BN904" s="385"/>
      <c r="BO904" s="385"/>
      <c r="BP904" s="386"/>
      <c r="BQ904" s="387" t="s">
        <v>100</v>
      </c>
      <c r="BR904" s="388"/>
      <c r="BS904" s="388"/>
      <c r="BT904" s="388"/>
      <c r="BU904" s="388"/>
      <c r="BV904" s="388"/>
      <c r="BW904" s="388"/>
      <c r="BX904" s="388"/>
      <c r="BY904" s="388"/>
      <c r="BZ904" s="388"/>
      <c r="CA904" s="388"/>
      <c r="CB904" s="388"/>
      <c r="CC904" s="389"/>
      <c r="CD904" s="390">
        <f>+CD874*AE874</f>
        <v>0</v>
      </c>
      <c r="CE904" s="390"/>
      <c r="CF904" s="390"/>
      <c r="CG904" s="390"/>
      <c r="CH904" s="390"/>
      <c r="CI904" s="391"/>
    </row>
    <row r="905" spans="1:87" ht="18" customHeight="1" thickBot="1" x14ac:dyDescent="0.3">
      <c r="A905" s="75"/>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c r="BG905" s="78"/>
      <c r="BH905" s="78"/>
      <c r="BI905" s="78"/>
      <c r="BJ905" s="78"/>
      <c r="BK905" s="79"/>
      <c r="BL905" s="79"/>
      <c r="BM905" s="79"/>
      <c r="BN905" s="79"/>
      <c r="BO905" s="79"/>
      <c r="BP905" s="79"/>
      <c r="BQ905" s="79"/>
      <c r="BR905" s="79"/>
      <c r="BS905" s="79"/>
      <c r="BT905" s="79"/>
      <c r="BU905" s="79"/>
      <c r="BV905" s="79"/>
      <c r="BW905" s="79"/>
      <c r="BX905" s="79"/>
      <c r="BY905" s="79"/>
      <c r="BZ905" s="79"/>
      <c r="CA905" s="79"/>
      <c r="CB905" s="79"/>
      <c r="CC905" s="79"/>
      <c r="CD905" s="79"/>
      <c r="CE905" s="79"/>
      <c r="CF905" s="79"/>
      <c r="CG905" s="79"/>
      <c r="CH905" s="79"/>
      <c r="CI905" s="79"/>
    </row>
    <row r="906" spans="1:87" ht="18" customHeight="1" x14ac:dyDescent="0.25">
      <c r="A906" s="75"/>
      <c r="B906" s="348" t="s">
        <v>0</v>
      </c>
      <c r="C906" s="349"/>
      <c r="D906" s="349"/>
      <c r="E906" s="349"/>
      <c r="F906" s="349"/>
      <c r="G906" s="349"/>
      <c r="H906" s="349"/>
      <c r="I906" s="349"/>
      <c r="J906" s="349"/>
      <c r="K906" s="349"/>
      <c r="L906" s="349"/>
      <c r="M906" s="349"/>
      <c r="N906" s="349"/>
      <c r="O906" s="349"/>
      <c r="P906" s="349"/>
      <c r="Q906" s="349"/>
      <c r="R906" s="349"/>
      <c r="S906" s="349"/>
      <c r="T906" s="349"/>
      <c r="U906" s="349"/>
      <c r="V906" s="349"/>
      <c r="W906" s="349"/>
      <c r="X906" s="349"/>
      <c r="Y906" s="350"/>
      <c r="Z906" s="348" t="s">
        <v>80</v>
      </c>
      <c r="AA906" s="349"/>
      <c r="AB906" s="349"/>
      <c r="AC906" s="349"/>
      <c r="AD906" s="350"/>
      <c r="AE906" s="357" t="s">
        <v>79</v>
      </c>
      <c r="AF906" s="358"/>
      <c r="AG906" s="358"/>
      <c r="AH906" s="358"/>
      <c r="AI906" s="358"/>
      <c r="AJ906" s="359"/>
      <c r="AK906" s="357" t="s">
        <v>81</v>
      </c>
      <c r="AL906" s="358"/>
      <c r="AM906" s="358"/>
      <c r="AN906" s="358"/>
      <c r="AO906" s="358"/>
      <c r="AP906" s="358"/>
      <c r="AQ906" s="358"/>
      <c r="AR906" s="358"/>
      <c r="AS906" s="358"/>
      <c r="AT906" s="358"/>
      <c r="AU906" s="358"/>
      <c r="AV906" s="358"/>
      <c r="AW906" s="358"/>
      <c r="AX906" s="359"/>
      <c r="AY906" s="357" t="s">
        <v>1</v>
      </c>
      <c r="AZ906" s="358"/>
      <c r="BA906" s="358"/>
      <c r="BB906" s="359"/>
      <c r="BC906" s="348" t="s">
        <v>104</v>
      </c>
      <c r="BD906" s="349"/>
      <c r="BE906" s="349"/>
      <c r="BF906" s="350"/>
      <c r="BG906" s="366" t="s">
        <v>82</v>
      </c>
      <c r="BH906" s="367"/>
      <c r="BI906" s="367"/>
      <c r="BJ906" s="368"/>
      <c r="BK906" s="315" t="s">
        <v>99</v>
      </c>
      <c r="BL906" s="316"/>
      <c r="BM906" s="316"/>
      <c r="BN906" s="316"/>
      <c r="BO906" s="316"/>
      <c r="BP906" s="317"/>
      <c r="BQ906" s="315" t="s">
        <v>83</v>
      </c>
      <c r="BR906" s="316"/>
      <c r="BS906" s="316"/>
      <c r="BT906" s="316"/>
      <c r="BU906" s="316"/>
      <c r="BV906" s="316"/>
      <c r="BW906" s="317"/>
      <c r="BX906" s="315" t="s">
        <v>84</v>
      </c>
      <c r="BY906" s="316"/>
      <c r="BZ906" s="316"/>
      <c r="CA906" s="316"/>
      <c r="CB906" s="316"/>
      <c r="CC906" s="317"/>
      <c r="CD906" s="315" t="s">
        <v>85</v>
      </c>
      <c r="CE906" s="316"/>
      <c r="CF906" s="316"/>
      <c r="CG906" s="316"/>
      <c r="CH906" s="316"/>
      <c r="CI906" s="317"/>
    </row>
    <row r="907" spans="1:87" ht="18" customHeight="1" x14ac:dyDescent="0.25">
      <c r="A907" s="75"/>
      <c r="B907" s="351"/>
      <c r="C907" s="352"/>
      <c r="D907" s="352"/>
      <c r="E907" s="352"/>
      <c r="F907" s="352"/>
      <c r="G907" s="352"/>
      <c r="H907" s="352"/>
      <c r="I907" s="352"/>
      <c r="J907" s="352"/>
      <c r="K907" s="352"/>
      <c r="L907" s="352"/>
      <c r="M907" s="352"/>
      <c r="N907" s="352"/>
      <c r="O907" s="352"/>
      <c r="P907" s="352"/>
      <c r="Q907" s="352"/>
      <c r="R907" s="352"/>
      <c r="S907" s="352"/>
      <c r="T907" s="352"/>
      <c r="U907" s="352"/>
      <c r="V907" s="352"/>
      <c r="W907" s="352"/>
      <c r="X907" s="352"/>
      <c r="Y907" s="353"/>
      <c r="Z907" s="351"/>
      <c r="AA907" s="352"/>
      <c r="AB907" s="352"/>
      <c r="AC907" s="352"/>
      <c r="AD907" s="353"/>
      <c r="AE907" s="360"/>
      <c r="AF907" s="361"/>
      <c r="AG907" s="361"/>
      <c r="AH907" s="361"/>
      <c r="AI907" s="361"/>
      <c r="AJ907" s="362"/>
      <c r="AK907" s="360"/>
      <c r="AL907" s="361"/>
      <c r="AM907" s="361"/>
      <c r="AN907" s="361"/>
      <c r="AO907" s="361"/>
      <c r="AP907" s="361"/>
      <c r="AQ907" s="361"/>
      <c r="AR907" s="361"/>
      <c r="AS907" s="361"/>
      <c r="AT907" s="361"/>
      <c r="AU907" s="361"/>
      <c r="AV907" s="361"/>
      <c r="AW907" s="361"/>
      <c r="AX907" s="362"/>
      <c r="AY907" s="360"/>
      <c r="AZ907" s="361"/>
      <c r="BA907" s="361"/>
      <c r="BB907" s="362"/>
      <c r="BC907" s="351"/>
      <c r="BD907" s="352"/>
      <c r="BE907" s="352"/>
      <c r="BF907" s="353"/>
      <c r="BG907" s="369"/>
      <c r="BH907" s="370"/>
      <c r="BI907" s="370"/>
      <c r="BJ907" s="371"/>
      <c r="BK907" s="318"/>
      <c r="BL907" s="319"/>
      <c r="BM907" s="319"/>
      <c r="BN907" s="319"/>
      <c r="BO907" s="319"/>
      <c r="BP907" s="320"/>
      <c r="BQ907" s="318"/>
      <c r="BR907" s="319"/>
      <c r="BS907" s="319"/>
      <c r="BT907" s="319"/>
      <c r="BU907" s="319"/>
      <c r="BV907" s="319"/>
      <c r="BW907" s="320"/>
      <c r="BX907" s="318"/>
      <c r="BY907" s="319"/>
      <c r="BZ907" s="319"/>
      <c r="CA907" s="319"/>
      <c r="CB907" s="319"/>
      <c r="CC907" s="320"/>
      <c r="CD907" s="318"/>
      <c r="CE907" s="319"/>
      <c r="CF907" s="319"/>
      <c r="CG907" s="319"/>
      <c r="CH907" s="319"/>
      <c r="CI907" s="320"/>
    </row>
    <row r="908" spans="1:87" ht="18" customHeight="1" thickBot="1" x14ac:dyDescent="0.3">
      <c r="A908" s="75"/>
      <c r="B908" s="354"/>
      <c r="C908" s="355"/>
      <c r="D908" s="355"/>
      <c r="E908" s="355"/>
      <c r="F908" s="355"/>
      <c r="G908" s="355"/>
      <c r="H908" s="355"/>
      <c r="I908" s="355"/>
      <c r="J908" s="355"/>
      <c r="K908" s="355"/>
      <c r="L908" s="355"/>
      <c r="M908" s="355"/>
      <c r="N908" s="355"/>
      <c r="O908" s="355"/>
      <c r="P908" s="355"/>
      <c r="Q908" s="355"/>
      <c r="R908" s="355"/>
      <c r="S908" s="355"/>
      <c r="T908" s="355"/>
      <c r="U908" s="355"/>
      <c r="V908" s="355"/>
      <c r="W908" s="355"/>
      <c r="X908" s="355"/>
      <c r="Y908" s="356"/>
      <c r="Z908" s="354"/>
      <c r="AA908" s="355"/>
      <c r="AB908" s="355"/>
      <c r="AC908" s="355"/>
      <c r="AD908" s="356"/>
      <c r="AE908" s="363"/>
      <c r="AF908" s="364"/>
      <c r="AG908" s="364"/>
      <c r="AH908" s="364"/>
      <c r="AI908" s="364"/>
      <c r="AJ908" s="365"/>
      <c r="AK908" s="360"/>
      <c r="AL908" s="361"/>
      <c r="AM908" s="361"/>
      <c r="AN908" s="361"/>
      <c r="AO908" s="361"/>
      <c r="AP908" s="361"/>
      <c r="AQ908" s="361"/>
      <c r="AR908" s="361"/>
      <c r="AS908" s="361"/>
      <c r="AT908" s="361"/>
      <c r="AU908" s="361"/>
      <c r="AV908" s="361"/>
      <c r="AW908" s="361"/>
      <c r="AX908" s="362"/>
      <c r="AY908" s="360"/>
      <c r="AZ908" s="361"/>
      <c r="BA908" s="361"/>
      <c r="BB908" s="362"/>
      <c r="BC908" s="351"/>
      <c r="BD908" s="352"/>
      <c r="BE908" s="352"/>
      <c r="BF908" s="353"/>
      <c r="BG908" s="369"/>
      <c r="BH908" s="370"/>
      <c r="BI908" s="370"/>
      <c r="BJ908" s="371"/>
      <c r="BK908" s="318"/>
      <c r="BL908" s="319"/>
      <c r="BM908" s="319"/>
      <c r="BN908" s="319"/>
      <c r="BO908" s="319"/>
      <c r="BP908" s="320"/>
      <c r="BQ908" s="321"/>
      <c r="BR908" s="322"/>
      <c r="BS908" s="322"/>
      <c r="BT908" s="322"/>
      <c r="BU908" s="322"/>
      <c r="BV908" s="322"/>
      <c r="BW908" s="323"/>
      <c r="BX908" s="321"/>
      <c r="BY908" s="322"/>
      <c r="BZ908" s="322"/>
      <c r="CA908" s="322"/>
      <c r="CB908" s="322"/>
      <c r="CC908" s="323"/>
      <c r="CD908" s="321"/>
      <c r="CE908" s="322"/>
      <c r="CF908" s="322"/>
      <c r="CG908" s="322"/>
      <c r="CH908" s="322"/>
      <c r="CI908" s="323"/>
    </row>
    <row r="909" spans="1:87" ht="18" customHeight="1" x14ac:dyDescent="0.25">
      <c r="A909" s="75"/>
      <c r="B909" s="324"/>
      <c r="C909" s="325"/>
      <c r="D909" s="325"/>
      <c r="E909" s="325"/>
      <c r="F909" s="325"/>
      <c r="G909" s="325"/>
      <c r="H909" s="325"/>
      <c r="I909" s="325"/>
      <c r="J909" s="325"/>
      <c r="K909" s="325"/>
      <c r="L909" s="325"/>
      <c r="M909" s="325"/>
      <c r="N909" s="325"/>
      <c r="O909" s="325"/>
      <c r="P909" s="325"/>
      <c r="Q909" s="325"/>
      <c r="R909" s="325"/>
      <c r="S909" s="325"/>
      <c r="T909" s="325"/>
      <c r="U909" s="325"/>
      <c r="V909" s="325"/>
      <c r="W909" s="325"/>
      <c r="X909" s="325"/>
      <c r="Y909" s="326"/>
      <c r="Z909" s="333"/>
      <c r="AA909" s="334"/>
      <c r="AB909" s="334"/>
      <c r="AC909" s="334"/>
      <c r="AD909" s="335"/>
      <c r="AE909" s="333"/>
      <c r="AF909" s="334"/>
      <c r="AG909" s="334"/>
      <c r="AH909" s="334"/>
      <c r="AI909" s="334"/>
      <c r="AJ909" s="334"/>
      <c r="AK909" s="342"/>
      <c r="AL909" s="343"/>
      <c r="AM909" s="343"/>
      <c r="AN909" s="343"/>
      <c r="AO909" s="343"/>
      <c r="AP909" s="343"/>
      <c r="AQ909" s="343"/>
      <c r="AR909" s="343"/>
      <c r="AS909" s="343"/>
      <c r="AT909" s="343"/>
      <c r="AU909" s="343"/>
      <c r="AV909" s="343"/>
      <c r="AW909" s="343"/>
      <c r="AX909" s="344"/>
      <c r="AY909" s="409"/>
      <c r="AZ909" s="346"/>
      <c r="BA909" s="346"/>
      <c r="BB909" s="410"/>
      <c r="BC909" s="345">
        <f>+$AE$909*AY909</f>
        <v>0</v>
      </c>
      <c r="BD909" s="346"/>
      <c r="BE909" s="346"/>
      <c r="BF909" s="347"/>
      <c r="BG909" s="285"/>
      <c r="BH909" s="286"/>
      <c r="BI909" s="286"/>
      <c r="BJ909" s="287"/>
      <c r="BK909" s="288">
        <f>+AY909*BG909</f>
        <v>0</v>
      </c>
      <c r="BL909" s="289"/>
      <c r="BM909" s="289"/>
      <c r="BN909" s="289"/>
      <c r="BO909" s="289"/>
      <c r="BP909" s="290"/>
      <c r="BQ909" s="291"/>
      <c r="BR909" s="292"/>
      <c r="BS909" s="292"/>
      <c r="BT909" s="292"/>
      <c r="BU909" s="292"/>
      <c r="BV909" s="292"/>
      <c r="BW909" s="293"/>
      <c r="BX909" s="291">
        <f>+(((BK939+BQ909)*30)/70)</f>
        <v>0</v>
      </c>
      <c r="BY909" s="292"/>
      <c r="BZ909" s="292"/>
      <c r="CA909" s="292"/>
      <c r="CB909" s="292"/>
      <c r="CC909" s="293"/>
      <c r="CD909" s="291">
        <f>+BK939+BQ909+BX909</f>
        <v>0</v>
      </c>
      <c r="CE909" s="292"/>
      <c r="CF909" s="292"/>
      <c r="CG909" s="292"/>
      <c r="CH909" s="292"/>
      <c r="CI909" s="293"/>
    </row>
    <row r="910" spans="1:87" ht="18" customHeight="1" x14ac:dyDescent="0.25">
      <c r="A910" s="75"/>
      <c r="B910" s="327"/>
      <c r="C910" s="328"/>
      <c r="D910" s="328"/>
      <c r="E910" s="328"/>
      <c r="F910" s="328"/>
      <c r="G910" s="328"/>
      <c r="H910" s="328"/>
      <c r="I910" s="328"/>
      <c r="J910" s="328"/>
      <c r="K910" s="328"/>
      <c r="L910" s="328"/>
      <c r="M910" s="328"/>
      <c r="N910" s="328"/>
      <c r="O910" s="328"/>
      <c r="P910" s="328"/>
      <c r="Q910" s="328"/>
      <c r="R910" s="328"/>
      <c r="S910" s="328"/>
      <c r="T910" s="328"/>
      <c r="U910" s="328"/>
      <c r="V910" s="328"/>
      <c r="W910" s="328"/>
      <c r="X910" s="328"/>
      <c r="Y910" s="329"/>
      <c r="Z910" s="336"/>
      <c r="AA910" s="337"/>
      <c r="AB910" s="337"/>
      <c r="AC910" s="337"/>
      <c r="AD910" s="338"/>
      <c r="AE910" s="336"/>
      <c r="AF910" s="337"/>
      <c r="AG910" s="337"/>
      <c r="AH910" s="337"/>
      <c r="AI910" s="337"/>
      <c r="AJ910" s="337"/>
      <c r="AK910" s="300"/>
      <c r="AL910" s="301"/>
      <c r="AM910" s="301"/>
      <c r="AN910" s="301"/>
      <c r="AO910" s="301"/>
      <c r="AP910" s="301"/>
      <c r="AQ910" s="301"/>
      <c r="AR910" s="301"/>
      <c r="AS910" s="301"/>
      <c r="AT910" s="301"/>
      <c r="AU910" s="301"/>
      <c r="AV910" s="301"/>
      <c r="AW910" s="301"/>
      <c r="AX910" s="302"/>
      <c r="AY910" s="407"/>
      <c r="AZ910" s="304"/>
      <c r="BA910" s="304"/>
      <c r="BB910" s="408"/>
      <c r="BC910" s="306">
        <f t="shared" ref="BC910:BC938" si="50">+$AE$909*AY910</f>
        <v>0</v>
      </c>
      <c r="BD910" s="307"/>
      <c r="BE910" s="307"/>
      <c r="BF910" s="308"/>
      <c r="BG910" s="309"/>
      <c r="BH910" s="310"/>
      <c r="BI910" s="310"/>
      <c r="BJ910" s="311"/>
      <c r="BK910" s="312">
        <f t="shared" ref="BK910:BK938" si="51">+AY910*BG910</f>
        <v>0</v>
      </c>
      <c r="BL910" s="313"/>
      <c r="BM910" s="313"/>
      <c r="BN910" s="313"/>
      <c r="BO910" s="313"/>
      <c r="BP910" s="314"/>
      <c r="BQ910" s="294"/>
      <c r="BR910" s="295"/>
      <c r="BS910" s="295"/>
      <c r="BT910" s="295"/>
      <c r="BU910" s="295"/>
      <c r="BV910" s="295"/>
      <c r="BW910" s="296"/>
      <c r="BX910" s="294"/>
      <c r="BY910" s="295"/>
      <c r="BZ910" s="295"/>
      <c r="CA910" s="295"/>
      <c r="CB910" s="295"/>
      <c r="CC910" s="296"/>
      <c r="CD910" s="294"/>
      <c r="CE910" s="295"/>
      <c r="CF910" s="295"/>
      <c r="CG910" s="295"/>
      <c r="CH910" s="295"/>
      <c r="CI910" s="296"/>
    </row>
    <row r="911" spans="1:87" ht="18" customHeight="1" x14ac:dyDescent="0.25">
      <c r="A911" s="75"/>
      <c r="B911" s="327"/>
      <c r="C911" s="328"/>
      <c r="D911" s="328"/>
      <c r="E911" s="328"/>
      <c r="F911" s="328"/>
      <c r="G911" s="328"/>
      <c r="H911" s="328"/>
      <c r="I911" s="328"/>
      <c r="J911" s="328"/>
      <c r="K911" s="328"/>
      <c r="L911" s="328"/>
      <c r="M911" s="328"/>
      <c r="N911" s="328"/>
      <c r="O911" s="328"/>
      <c r="P911" s="328"/>
      <c r="Q911" s="328"/>
      <c r="R911" s="328"/>
      <c r="S911" s="328"/>
      <c r="T911" s="328"/>
      <c r="U911" s="328"/>
      <c r="V911" s="328"/>
      <c r="W911" s="328"/>
      <c r="X911" s="328"/>
      <c r="Y911" s="329"/>
      <c r="Z911" s="336"/>
      <c r="AA911" s="337"/>
      <c r="AB911" s="337"/>
      <c r="AC911" s="337"/>
      <c r="AD911" s="338"/>
      <c r="AE911" s="336"/>
      <c r="AF911" s="337"/>
      <c r="AG911" s="337"/>
      <c r="AH911" s="337"/>
      <c r="AI911" s="337"/>
      <c r="AJ911" s="337"/>
      <c r="AK911" s="300"/>
      <c r="AL911" s="301"/>
      <c r="AM911" s="301"/>
      <c r="AN911" s="301"/>
      <c r="AO911" s="301"/>
      <c r="AP911" s="301"/>
      <c r="AQ911" s="301"/>
      <c r="AR911" s="301"/>
      <c r="AS911" s="301"/>
      <c r="AT911" s="301"/>
      <c r="AU911" s="301"/>
      <c r="AV911" s="301"/>
      <c r="AW911" s="301"/>
      <c r="AX911" s="302"/>
      <c r="AY911" s="407"/>
      <c r="AZ911" s="304"/>
      <c r="BA911" s="304"/>
      <c r="BB911" s="408"/>
      <c r="BC911" s="306">
        <f t="shared" si="50"/>
        <v>0</v>
      </c>
      <c r="BD911" s="307"/>
      <c r="BE911" s="307"/>
      <c r="BF911" s="308"/>
      <c r="BG911" s="309"/>
      <c r="BH911" s="310"/>
      <c r="BI911" s="310"/>
      <c r="BJ911" s="311"/>
      <c r="BK911" s="312">
        <f t="shared" si="51"/>
        <v>0</v>
      </c>
      <c r="BL911" s="313"/>
      <c r="BM911" s="313"/>
      <c r="BN911" s="313"/>
      <c r="BO911" s="313"/>
      <c r="BP911" s="314"/>
      <c r="BQ911" s="294"/>
      <c r="BR911" s="295"/>
      <c r="BS911" s="295"/>
      <c r="BT911" s="295"/>
      <c r="BU911" s="295"/>
      <c r="BV911" s="295"/>
      <c r="BW911" s="296"/>
      <c r="BX911" s="294"/>
      <c r="BY911" s="295"/>
      <c r="BZ911" s="295"/>
      <c r="CA911" s="295"/>
      <c r="CB911" s="295"/>
      <c r="CC911" s="296"/>
      <c r="CD911" s="294"/>
      <c r="CE911" s="295"/>
      <c r="CF911" s="295"/>
      <c r="CG911" s="295"/>
      <c r="CH911" s="295"/>
      <c r="CI911" s="296"/>
    </row>
    <row r="912" spans="1:87" ht="18" customHeight="1" x14ac:dyDescent="0.25">
      <c r="A912" s="75"/>
      <c r="B912" s="327"/>
      <c r="C912" s="328"/>
      <c r="D912" s="328"/>
      <c r="E912" s="328"/>
      <c r="F912" s="328"/>
      <c r="G912" s="328"/>
      <c r="H912" s="328"/>
      <c r="I912" s="328"/>
      <c r="J912" s="328"/>
      <c r="K912" s="328"/>
      <c r="L912" s="328"/>
      <c r="M912" s="328"/>
      <c r="N912" s="328"/>
      <c r="O912" s="328"/>
      <c r="P912" s="328"/>
      <c r="Q912" s="328"/>
      <c r="R912" s="328"/>
      <c r="S912" s="328"/>
      <c r="T912" s="328"/>
      <c r="U912" s="328"/>
      <c r="V912" s="328"/>
      <c r="W912" s="328"/>
      <c r="X912" s="328"/>
      <c r="Y912" s="329"/>
      <c r="Z912" s="336"/>
      <c r="AA912" s="337"/>
      <c r="AB912" s="337"/>
      <c r="AC912" s="337"/>
      <c r="AD912" s="338"/>
      <c r="AE912" s="336"/>
      <c r="AF912" s="337"/>
      <c r="AG912" s="337"/>
      <c r="AH912" s="337"/>
      <c r="AI912" s="337"/>
      <c r="AJ912" s="337"/>
      <c r="AK912" s="300"/>
      <c r="AL912" s="301"/>
      <c r="AM912" s="301"/>
      <c r="AN912" s="301"/>
      <c r="AO912" s="301"/>
      <c r="AP912" s="301"/>
      <c r="AQ912" s="301"/>
      <c r="AR912" s="301"/>
      <c r="AS912" s="301"/>
      <c r="AT912" s="301"/>
      <c r="AU912" s="301"/>
      <c r="AV912" s="301"/>
      <c r="AW912" s="301"/>
      <c r="AX912" s="302"/>
      <c r="AY912" s="407"/>
      <c r="AZ912" s="304"/>
      <c r="BA912" s="304"/>
      <c r="BB912" s="408"/>
      <c r="BC912" s="306">
        <f t="shared" si="50"/>
        <v>0</v>
      </c>
      <c r="BD912" s="307"/>
      <c r="BE912" s="307"/>
      <c r="BF912" s="308"/>
      <c r="BG912" s="309"/>
      <c r="BH912" s="310"/>
      <c r="BI912" s="310"/>
      <c r="BJ912" s="311"/>
      <c r="BK912" s="312">
        <f t="shared" si="51"/>
        <v>0</v>
      </c>
      <c r="BL912" s="313"/>
      <c r="BM912" s="313"/>
      <c r="BN912" s="313"/>
      <c r="BO912" s="313"/>
      <c r="BP912" s="314"/>
      <c r="BQ912" s="294"/>
      <c r="BR912" s="295"/>
      <c r="BS912" s="295"/>
      <c r="BT912" s="295"/>
      <c r="BU912" s="295"/>
      <c r="BV912" s="295"/>
      <c r="BW912" s="296"/>
      <c r="BX912" s="294"/>
      <c r="BY912" s="295"/>
      <c r="BZ912" s="295"/>
      <c r="CA912" s="295"/>
      <c r="CB912" s="295"/>
      <c r="CC912" s="296"/>
      <c r="CD912" s="294"/>
      <c r="CE912" s="295"/>
      <c r="CF912" s="295"/>
      <c r="CG912" s="295"/>
      <c r="CH912" s="295"/>
      <c r="CI912" s="296"/>
    </row>
    <row r="913" spans="1:87" ht="18" customHeight="1" x14ac:dyDescent="0.25">
      <c r="A913" s="75"/>
      <c r="B913" s="327"/>
      <c r="C913" s="328"/>
      <c r="D913" s="328"/>
      <c r="E913" s="328"/>
      <c r="F913" s="328"/>
      <c r="G913" s="328"/>
      <c r="H913" s="328"/>
      <c r="I913" s="328"/>
      <c r="J913" s="328"/>
      <c r="K913" s="328"/>
      <c r="L913" s="328"/>
      <c r="M913" s="328"/>
      <c r="N913" s="328"/>
      <c r="O913" s="328"/>
      <c r="P913" s="328"/>
      <c r="Q913" s="328"/>
      <c r="R913" s="328"/>
      <c r="S913" s="328"/>
      <c r="T913" s="328"/>
      <c r="U913" s="328"/>
      <c r="V913" s="328"/>
      <c r="W913" s="328"/>
      <c r="X913" s="328"/>
      <c r="Y913" s="329"/>
      <c r="Z913" s="336"/>
      <c r="AA913" s="337"/>
      <c r="AB913" s="337"/>
      <c r="AC913" s="337"/>
      <c r="AD913" s="338"/>
      <c r="AE913" s="336"/>
      <c r="AF913" s="337"/>
      <c r="AG913" s="337"/>
      <c r="AH913" s="337"/>
      <c r="AI913" s="337"/>
      <c r="AJ913" s="337"/>
      <c r="AK913" s="300"/>
      <c r="AL913" s="301"/>
      <c r="AM913" s="301"/>
      <c r="AN913" s="301"/>
      <c r="AO913" s="301"/>
      <c r="AP913" s="301"/>
      <c r="AQ913" s="301"/>
      <c r="AR913" s="301"/>
      <c r="AS913" s="301"/>
      <c r="AT913" s="301"/>
      <c r="AU913" s="301"/>
      <c r="AV913" s="301"/>
      <c r="AW913" s="301"/>
      <c r="AX913" s="302"/>
      <c r="AY913" s="407"/>
      <c r="AZ913" s="304"/>
      <c r="BA913" s="304"/>
      <c r="BB913" s="408"/>
      <c r="BC913" s="306">
        <f t="shared" si="50"/>
        <v>0</v>
      </c>
      <c r="BD913" s="307"/>
      <c r="BE913" s="307"/>
      <c r="BF913" s="308"/>
      <c r="BG913" s="309"/>
      <c r="BH913" s="310"/>
      <c r="BI913" s="310"/>
      <c r="BJ913" s="311"/>
      <c r="BK913" s="312">
        <f t="shared" si="51"/>
        <v>0</v>
      </c>
      <c r="BL913" s="313"/>
      <c r="BM913" s="313"/>
      <c r="BN913" s="313"/>
      <c r="BO913" s="313"/>
      <c r="BP913" s="314"/>
      <c r="BQ913" s="294"/>
      <c r="BR913" s="295"/>
      <c r="BS913" s="295"/>
      <c r="BT913" s="295"/>
      <c r="BU913" s="295"/>
      <c r="BV913" s="295"/>
      <c r="BW913" s="296"/>
      <c r="BX913" s="294"/>
      <c r="BY913" s="295"/>
      <c r="BZ913" s="295"/>
      <c r="CA913" s="295"/>
      <c r="CB913" s="295"/>
      <c r="CC913" s="296"/>
      <c r="CD913" s="294"/>
      <c r="CE913" s="295"/>
      <c r="CF913" s="295"/>
      <c r="CG913" s="295"/>
      <c r="CH913" s="295"/>
      <c r="CI913" s="296"/>
    </row>
    <row r="914" spans="1:87" ht="18" customHeight="1" x14ac:dyDescent="0.25">
      <c r="A914" s="75"/>
      <c r="B914" s="327"/>
      <c r="C914" s="328"/>
      <c r="D914" s="328"/>
      <c r="E914" s="328"/>
      <c r="F914" s="328"/>
      <c r="G914" s="328"/>
      <c r="H914" s="328"/>
      <c r="I914" s="328"/>
      <c r="J914" s="328"/>
      <c r="K914" s="328"/>
      <c r="L914" s="328"/>
      <c r="M914" s="328"/>
      <c r="N914" s="328"/>
      <c r="O914" s="328"/>
      <c r="P914" s="328"/>
      <c r="Q914" s="328"/>
      <c r="R914" s="328"/>
      <c r="S914" s="328"/>
      <c r="T914" s="328"/>
      <c r="U914" s="328"/>
      <c r="V914" s="328"/>
      <c r="W914" s="328"/>
      <c r="X914" s="328"/>
      <c r="Y914" s="329"/>
      <c r="Z914" s="336"/>
      <c r="AA914" s="337"/>
      <c r="AB914" s="337"/>
      <c r="AC914" s="337"/>
      <c r="AD914" s="338"/>
      <c r="AE914" s="336"/>
      <c r="AF914" s="337"/>
      <c r="AG914" s="337"/>
      <c r="AH914" s="337"/>
      <c r="AI914" s="337"/>
      <c r="AJ914" s="337"/>
      <c r="AK914" s="300"/>
      <c r="AL914" s="301"/>
      <c r="AM914" s="301"/>
      <c r="AN914" s="301"/>
      <c r="AO914" s="301"/>
      <c r="AP914" s="301"/>
      <c r="AQ914" s="301"/>
      <c r="AR914" s="301"/>
      <c r="AS914" s="301"/>
      <c r="AT914" s="301"/>
      <c r="AU914" s="301"/>
      <c r="AV914" s="301"/>
      <c r="AW914" s="301"/>
      <c r="AX914" s="302"/>
      <c r="AY914" s="407"/>
      <c r="AZ914" s="304"/>
      <c r="BA914" s="304"/>
      <c r="BB914" s="408"/>
      <c r="BC914" s="306">
        <f t="shared" si="50"/>
        <v>0</v>
      </c>
      <c r="BD914" s="307"/>
      <c r="BE914" s="307"/>
      <c r="BF914" s="308"/>
      <c r="BG914" s="309"/>
      <c r="BH914" s="310"/>
      <c r="BI914" s="310"/>
      <c r="BJ914" s="311"/>
      <c r="BK914" s="312">
        <f t="shared" si="51"/>
        <v>0</v>
      </c>
      <c r="BL914" s="313"/>
      <c r="BM914" s="313"/>
      <c r="BN914" s="313"/>
      <c r="BO914" s="313"/>
      <c r="BP914" s="314"/>
      <c r="BQ914" s="294"/>
      <c r="BR914" s="295"/>
      <c r="BS914" s="295"/>
      <c r="BT914" s="295"/>
      <c r="BU914" s="295"/>
      <c r="BV914" s="295"/>
      <c r="BW914" s="296"/>
      <c r="BX914" s="294"/>
      <c r="BY914" s="295"/>
      <c r="BZ914" s="295"/>
      <c r="CA914" s="295"/>
      <c r="CB914" s="295"/>
      <c r="CC914" s="296"/>
      <c r="CD914" s="294"/>
      <c r="CE914" s="295"/>
      <c r="CF914" s="295"/>
      <c r="CG914" s="295"/>
      <c r="CH914" s="295"/>
      <c r="CI914" s="296"/>
    </row>
    <row r="915" spans="1:87" ht="18" customHeight="1" x14ac:dyDescent="0.25">
      <c r="A915" s="75"/>
      <c r="B915" s="327"/>
      <c r="C915" s="328"/>
      <c r="D915" s="328"/>
      <c r="E915" s="328"/>
      <c r="F915" s="328"/>
      <c r="G915" s="328"/>
      <c r="H915" s="328"/>
      <c r="I915" s="328"/>
      <c r="J915" s="328"/>
      <c r="K915" s="328"/>
      <c r="L915" s="328"/>
      <c r="M915" s="328"/>
      <c r="N915" s="328"/>
      <c r="O915" s="328"/>
      <c r="P915" s="328"/>
      <c r="Q915" s="328"/>
      <c r="R915" s="328"/>
      <c r="S915" s="328"/>
      <c r="T915" s="328"/>
      <c r="U915" s="328"/>
      <c r="V915" s="328"/>
      <c r="W915" s="328"/>
      <c r="X915" s="328"/>
      <c r="Y915" s="329"/>
      <c r="Z915" s="336"/>
      <c r="AA915" s="337"/>
      <c r="AB915" s="337"/>
      <c r="AC915" s="337"/>
      <c r="AD915" s="338"/>
      <c r="AE915" s="336"/>
      <c r="AF915" s="337"/>
      <c r="AG915" s="337"/>
      <c r="AH915" s="337"/>
      <c r="AI915" s="337"/>
      <c r="AJ915" s="337"/>
      <c r="AK915" s="300"/>
      <c r="AL915" s="301"/>
      <c r="AM915" s="301"/>
      <c r="AN915" s="301"/>
      <c r="AO915" s="301"/>
      <c r="AP915" s="301"/>
      <c r="AQ915" s="301"/>
      <c r="AR915" s="301"/>
      <c r="AS915" s="301"/>
      <c r="AT915" s="301"/>
      <c r="AU915" s="301"/>
      <c r="AV915" s="301"/>
      <c r="AW915" s="301"/>
      <c r="AX915" s="302"/>
      <c r="AY915" s="407"/>
      <c r="AZ915" s="304"/>
      <c r="BA915" s="304"/>
      <c r="BB915" s="408"/>
      <c r="BC915" s="306">
        <f t="shared" si="50"/>
        <v>0</v>
      </c>
      <c r="BD915" s="307"/>
      <c r="BE915" s="307"/>
      <c r="BF915" s="308"/>
      <c r="BG915" s="309"/>
      <c r="BH915" s="310"/>
      <c r="BI915" s="310"/>
      <c r="BJ915" s="311"/>
      <c r="BK915" s="312">
        <f t="shared" si="51"/>
        <v>0</v>
      </c>
      <c r="BL915" s="313"/>
      <c r="BM915" s="313"/>
      <c r="BN915" s="313"/>
      <c r="BO915" s="313"/>
      <c r="BP915" s="314"/>
      <c r="BQ915" s="294"/>
      <c r="BR915" s="295"/>
      <c r="BS915" s="295"/>
      <c r="BT915" s="295"/>
      <c r="BU915" s="295"/>
      <c r="BV915" s="295"/>
      <c r="BW915" s="296"/>
      <c r="BX915" s="294"/>
      <c r="BY915" s="295"/>
      <c r="BZ915" s="295"/>
      <c r="CA915" s="295"/>
      <c r="CB915" s="295"/>
      <c r="CC915" s="296"/>
      <c r="CD915" s="294"/>
      <c r="CE915" s="295"/>
      <c r="CF915" s="295"/>
      <c r="CG915" s="295"/>
      <c r="CH915" s="295"/>
      <c r="CI915" s="296"/>
    </row>
    <row r="916" spans="1:87" ht="18" customHeight="1" x14ac:dyDescent="0.25">
      <c r="A916" s="75"/>
      <c r="B916" s="327"/>
      <c r="C916" s="328"/>
      <c r="D916" s="328"/>
      <c r="E916" s="328"/>
      <c r="F916" s="328"/>
      <c r="G916" s="328"/>
      <c r="H916" s="328"/>
      <c r="I916" s="328"/>
      <c r="J916" s="328"/>
      <c r="K916" s="328"/>
      <c r="L916" s="328"/>
      <c r="M916" s="328"/>
      <c r="N916" s="328"/>
      <c r="O916" s="328"/>
      <c r="P916" s="328"/>
      <c r="Q916" s="328"/>
      <c r="R916" s="328"/>
      <c r="S916" s="328"/>
      <c r="T916" s="328"/>
      <c r="U916" s="328"/>
      <c r="V916" s="328"/>
      <c r="W916" s="328"/>
      <c r="X916" s="328"/>
      <c r="Y916" s="329"/>
      <c r="Z916" s="336"/>
      <c r="AA916" s="337"/>
      <c r="AB916" s="337"/>
      <c r="AC916" s="337"/>
      <c r="AD916" s="338"/>
      <c r="AE916" s="336"/>
      <c r="AF916" s="337"/>
      <c r="AG916" s="337"/>
      <c r="AH916" s="337"/>
      <c r="AI916" s="337"/>
      <c r="AJ916" s="337"/>
      <c r="AK916" s="300"/>
      <c r="AL916" s="301"/>
      <c r="AM916" s="301"/>
      <c r="AN916" s="301"/>
      <c r="AO916" s="301"/>
      <c r="AP916" s="301"/>
      <c r="AQ916" s="301"/>
      <c r="AR916" s="301"/>
      <c r="AS916" s="301"/>
      <c r="AT916" s="301"/>
      <c r="AU916" s="301"/>
      <c r="AV916" s="301"/>
      <c r="AW916" s="301"/>
      <c r="AX916" s="302"/>
      <c r="AY916" s="407"/>
      <c r="AZ916" s="304"/>
      <c r="BA916" s="304"/>
      <c r="BB916" s="408"/>
      <c r="BC916" s="306">
        <f t="shared" si="50"/>
        <v>0</v>
      </c>
      <c r="BD916" s="307"/>
      <c r="BE916" s="307"/>
      <c r="BF916" s="308"/>
      <c r="BG916" s="309"/>
      <c r="BH916" s="310"/>
      <c r="BI916" s="310"/>
      <c r="BJ916" s="311"/>
      <c r="BK916" s="312">
        <f t="shared" si="51"/>
        <v>0</v>
      </c>
      <c r="BL916" s="313"/>
      <c r="BM916" s="313"/>
      <c r="BN916" s="313"/>
      <c r="BO916" s="313"/>
      <c r="BP916" s="314"/>
      <c r="BQ916" s="294"/>
      <c r="BR916" s="295"/>
      <c r="BS916" s="295"/>
      <c r="BT916" s="295"/>
      <c r="BU916" s="295"/>
      <c r="BV916" s="295"/>
      <c r="BW916" s="296"/>
      <c r="BX916" s="294"/>
      <c r="BY916" s="295"/>
      <c r="BZ916" s="295"/>
      <c r="CA916" s="295"/>
      <c r="CB916" s="295"/>
      <c r="CC916" s="296"/>
      <c r="CD916" s="294"/>
      <c r="CE916" s="295"/>
      <c r="CF916" s="295"/>
      <c r="CG916" s="295"/>
      <c r="CH916" s="295"/>
      <c r="CI916" s="296"/>
    </row>
    <row r="917" spans="1:87" ht="18" customHeight="1" x14ac:dyDescent="0.25">
      <c r="A917" s="75"/>
      <c r="B917" s="327"/>
      <c r="C917" s="328"/>
      <c r="D917" s="328"/>
      <c r="E917" s="328"/>
      <c r="F917" s="328"/>
      <c r="G917" s="328"/>
      <c r="H917" s="328"/>
      <c r="I917" s="328"/>
      <c r="J917" s="328"/>
      <c r="K917" s="328"/>
      <c r="L917" s="328"/>
      <c r="M917" s="328"/>
      <c r="N917" s="328"/>
      <c r="O917" s="328"/>
      <c r="P917" s="328"/>
      <c r="Q917" s="328"/>
      <c r="R917" s="328"/>
      <c r="S917" s="328"/>
      <c r="T917" s="328"/>
      <c r="U917" s="328"/>
      <c r="V917" s="328"/>
      <c r="W917" s="328"/>
      <c r="X917" s="328"/>
      <c r="Y917" s="329"/>
      <c r="Z917" s="336"/>
      <c r="AA917" s="337"/>
      <c r="AB917" s="337"/>
      <c r="AC917" s="337"/>
      <c r="AD917" s="338"/>
      <c r="AE917" s="336"/>
      <c r="AF917" s="337"/>
      <c r="AG917" s="337"/>
      <c r="AH917" s="337"/>
      <c r="AI917" s="337"/>
      <c r="AJ917" s="337"/>
      <c r="AK917" s="300"/>
      <c r="AL917" s="301"/>
      <c r="AM917" s="301"/>
      <c r="AN917" s="301"/>
      <c r="AO917" s="301"/>
      <c r="AP917" s="301"/>
      <c r="AQ917" s="301"/>
      <c r="AR917" s="301"/>
      <c r="AS917" s="301"/>
      <c r="AT917" s="301"/>
      <c r="AU917" s="301"/>
      <c r="AV917" s="301"/>
      <c r="AW917" s="301"/>
      <c r="AX917" s="302"/>
      <c r="AY917" s="407"/>
      <c r="AZ917" s="304"/>
      <c r="BA917" s="304"/>
      <c r="BB917" s="408"/>
      <c r="BC917" s="306">
        <f t="shared" si="50"/>
        <v>0</v>
      </c>
      <c r="BD917" s="307"/>
      <c r="BE917" s="307"/>
      <c r="BF917" s="308"/>
      <c r="BG917" s="309"/>
      <c r="BH917" s="310"/>
      <c r="BI917" s="310"/>
      <c r="BJ917" s="311"/>
      <c r="BK917" s="312">
        <f t="shared" si="51"/>
        <v>0</v>
      </c>
      <c r="BL917" s="313"/>
      <c r="BM917" s="313"/>
      <c r="BN917" s="313"/>
      <c r="BO917" s="313"/>
      <c r="BP917" s="314"/>
      <c r="BQ917" s="294"/>
      <c r="BR917" s="295"/>
      <c r="BS917" s="295"/>
      <c r="BT917" s="295"/>
      <c r="BU917" s="295"/>
      <c r="BV917" s="295"/>
      <c r="BW917" s="296"/>
      <c r="BX917" s="294"/>
      <c r="BY917" s="295"/>
      <c r="BZ917" s="295"/>
      <c r="CA917" s="295"/>
      <c r="CB917" s="295"/>
      <c r="CC917" s="296"/>
      <c r="CD917" s="294"/>
      <c r="CE917" s="295"/>
      <c r="CF917" s="295"/>
      <c r="CG917" s="295"/>
      <c r="CH917" s="295"/>
      <c r="CI917" s="296"/>
    </row>
    <row r="918" spans="1:87" ht="18" customHeight="1" x14ac:dyDescent="0.25">
      <c r="A918" s="75"/>
      <c r="B918" s="327"/>
      <c r="C918" s="328"/>
      <c r="D918" s="328"/>
      <c r="E918" s="328"/>
      <c r="F918" s="328"/>
      <c r="G918" s="328"/>
      <c r="H918" s="328"/>
      <c r="I918" s="328"/>
      <c r="J918" s="328"/>
      <c r="K918" s="328"/>
      <c r="L918" s="328"/>
      <c r="M918" s="328"/>
      <c r="N918" s="328"/>
      <c r="O918" s="328"/>
      <c r="P918" s="328"/>
      <c r="Q918" s="328"/>
      <c r="R918" s="328"/>
      <c r="S918" s="328"/>
      <c r="T918" s="328"/>
      <c r="U918" s="328"/>
      <c r="V918" s="328"/>
      <c r="W918" s="328"/>
      <c r="X918" s="328"/>
      <c r="Y918" s="329"/>
      <c r="Z918" s="336"/>
      <c r="AA918" s="337"/>
      <c r="AB918" s="337"/>
      <c r="AC918" s="337"/>
      <c r="AD918" s="338"/>
      <c r="AE918" s="336"/>
      <c r="AF918" s="337"/>
      <c r="AG918" s="337"/>
      <c r="AH918" s="337"/>
      <c r="AI918" s="337"/>
      <c r="AJ918" s="337"/>
      <c r="AK918" s="300"/>
      <c r="AL918" s="301"/>
      <c r="AM918" s="301"/>
      <c r="AN918" s="301"/>
      <c r="AO918" s="301"/>
      <c r="AP918" s="301"/>
      <c r="AQ918" s="301"/>
      <c r="AR918" s="301"/>
      <c r="AS918" s="301"/>
      <c r="AT918" s="301"/>
      <c r="AU918" s="301"/>
      <c r="AV918" s="301"/>
      <c r="AW918" s="301"/>
      <c r="AX918" s="302"/>
      <c r="AY918" s="407"/>
      <c r="AZ918" s="304"/>
      <c r="BA918" s="304"/>
      <c r="BB918" s="408"/>
      <c r="BC918" s="306">
        <f t="shared" si="50"/>
        <v>0</v>
      </c>
      <c r="BD918" s="307"/>
      <c r="BE918" s="307"/>
      <c r="BF918" s="308"/>
      <c r="BG918" s="309"/>
      <c r="BH918" s="310"/>
      <c r="BI918" s="310"/>
      <c r="BJ918" s="311"/>
      <c r="BK918" s="312">
        <f t="shared" si="51"/>
        <v>0</v>
      </c>
      <c r="BL918" s="313"/>
      <c r="BM918" s="313"/>
      <c r="BN918" s="313"/>
      <c r="BO918" s="313"/>
      <c r="BP918" s="314"/>
      <c r="BQ918" s="294"/>
      <c r="BR918" s="295"/>
      <c r="BS918" s="295"/>
      <c r="BT918" s="295"/>
      <c r="BU918" s="295"/>
      <c r="BV918" s="295"/>
      <c r="BW918" s="296"/>
      <c r="BX918" s="294"/>
      <c r="BY918" s="295"/>
      <c r="BZ918" s="295"/>
      <c r="CA918" s="295"/>
      <c r="CB918" s="295"/>
      <c r="CC918" s="296"/>
      <c r="CD918" s="294"/>
      <c r="CE918" s="295"/>
      <c r="CF918" s="295"/>
      <c r="CG918" s="295"/>
      <c r="CH918" s="295"/>
      <c r="CI918" s="296"/>
    </row>
    <row r="919" spans="1:87" ht="18" customHeight="1" x14ac:dyDescent="0.25">
      <c r="A919" s="75"/>
      <c r="B919" s="327"/>
      <c r="C919" s="328"/>
      <c r="D919" s="328"/>
      <c r="E919" s="328"/>
      <c r="F919" s="328"/>
      <c r="G919" s="328"/>
      <c r="H919" s="328"/>
      <c r="I919" s="328"/>
      <c r="J919" s="328"/>
      <c r="K919" s="328"/>
      <c r="L919" s="328"/>
      <c r="M919" s="328"/>
      <c r="N919" s="328"/>
      <c r="O919" s="328"/>
      <c r="P919" s="328"/>
      <c r="Q919" s="328"/>
      <c r="R919" s="328"/>
      <c r="S919" s="328"/>
      <c r="T919" s="328"/>
      <c r="U919" s="328"/>
      <c r="V919" s="328"/>
      <c r="W919" s="328"/>
      <c r="X919" s="328"/>
      <c r="Y919" s="329"/>
      <c r="Z919" s="336"/>
      <c r="AA919" s="337"/>
      <c r="AB919" s="337"/>
      <c r="AC919" s="337"/>
      <c r="AD919" s="338"/>
      <c r="AE919" s="336"/>
      <c r="AF919" s="337"/>
      <c r="AG919" s="337"/>
      <c r="AH919" s="337"/>
      <c r="AI919" s="337"/>
      <c r="AJ919" s="337"/>
      <c r="AK919" s="300"/>
      <c r="AL919" s="301"/>
      <c r="AM919" s="301"/>
      <c r="AN919" s="301"/>
      <c r="AO919" s="301"/>
      <c r="AP919" s="301"/>
      <c r="AQ919" s="301"/>
      <c r="AR919" s="301"/>
      <c r="AS919" s="301"/>
      <c r="AT919" s="301"/>
      <c r="AU919" s="301"/>
      <c r="AV919" s="301"/>
      <c r="AW919" s="301"/>
      <c r="AX919" s="302"/>
      <c r="AY919" s="407"/>
      <c r="AZ919" s="304"/>
      <c r="BA919" s="304"/>
      <c r="BB919" s="408"/>
      <c r="BC919" s="306">
        <f t="shared" si="50"/>
        <v>0</v>
      </c>
      <c r="BD919" s="307"/>
      <c r="BE919" s="307"/>
      <c r="BF919" s="308"/>
      <c r="BG919" s="309"/>
      <c r="BH919" s="310"/>
      <c r="BI919" s="310"/>
      <c r="BJ919" s="311"/>
      <c r="BK919" s="312">
        <f t="shared" si="51"/>
        <v>0</v>
      </c>
      <c r="BL919" s="313"/>
      <c r="BM919" s="313"/>
      <c r="BN919" s="313"/>
      <c r="BO919" s="313"/>
      <c r="BP919" s="314"/>
      <c r="BQ919" s="294"/>
      <c r="BR919" s="295"/>
      <c r="BS919" s="295"/>
      <c r="BT919" s="295"/>
      <c r="BU919" s="295"/>
      <c r="BV919" s="295"/>
      <c r="BW919" s="296"/>
      <c r="BX919" s="294"/>
      <c r="BY919" s="295"/>
      <c r="BZ919" s="295"/>
      <c r="CA919" s="295"/>
      <c r="CB919" s="295"/>
      <c r="CC919" s="296"/>
      <c r="CD919" s="294"/>
      <c r="CE919" s="295"/>
      <c r="CF919" s="295"/>
      <c r="CG919" s="295"/>
      <c r="CH919" s="295"/>
      <c r="CI919" s="296"/>
    </row>
    <row r="920" spans="1:87" ht="18" customHeight="1" x14ac:dyDescent="0.25">
      <c r="A920" s="75"/>
      <c r="B920" s="327"/>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9"/>
      <c r="Z920" s="336"/>
      <c r="AA920" s="337"/>
      <c r="AB920" s="337"/>
      <c r="AC920" s="337"/>
      <c r="AD920" s="338"/>
      <c r="AE920" s="336"/>
      <c r="AF920" s="337"/>
      <c r="AG920" s="337"/>
      <c r="AH920" s="337"/>
      <c r="AI920" s="337"/>
      <c r="AJ920" s="337"/>
      <c r="AK920" s="300"/>
      <c r="AL920" s="301"/>
      <c r="AM920" s="301"/>
      <c r="AN920" s="301"/>
      <c r="AO920" s="301"/>
      <c r="AP920" s="301"/>
      <c r="AQ920" s="301"/>
      <c r="AR920" s="301"/>
      <c r="AS920" s="301"/>
      <c r="AT920" s="301"/>
      <c r="AU920" s="301"/>
      <c r="AV920" s="301"/>
      <c r="AW920" s="301"/>
      <c r="AX920" s="302"/>
      <c r="AY920" s="407"/>
      <c r="AZ920" s="304"/>
      <c r="BA920" s="304"/>
      <c r="BB920" s="408"/>
      <c r="BC920" s="306">
        <f t="shared" si="50"/>
        <v>0</v>
      </c>
      <c r="BD920" s="307"/>
      <c r="BE920" s="307"/>
      <c r="BF920" s="308"/>
      <c r="BG920" s="309"/>
      <c r="BH920" s="310"/>
      <c r="BI920" s="310"/>
      <c r="BJ920" s="311"/>
      <c r="BK920" s="312">
        <f t="shared" si="51"/>
        <v>0</v>
      </c>
      <c r="BL920" s="313"/>
      <c r="BM920" s="313"/>
      <c r="BN920" s="313"/>
      <c r="BO920" s="313"/>
      <c r="BP920" s="314"/>
      <c r="BQ920" s="294"/>
      <c r="BR920" s="295"/>
      <c r="BS920" s="295"/>
      <c r="BT920" s="295"/>
      <c r="BU920" s="295"/>
      <c r="BV920" s="295"/>
      <c r="BW920" s="296"/>
      <c r="BX920" s="294"/>
      <c r="BY920" s="295"/>
      <c r="BZ920" s="295"/>
      <c r="CA920" s="295"/>
      <c r="CB920" s="295"/>
      <c r="CC920" s="296"/>
      <c r="CD920" s="294"/>
      <c r="CE920" s="295"/>
      <c r="CF920" s="295"/>
      <c r="CG920" s="295"/>
      <c r="CH920" s="295"/>
      <c r="CI920" s="296"/>
    </row>
    <row r="921" spans="1:87" ht="18" customHeight="1" x14ac:dyDescent="0.25">
      <c r="A921" s="75"/>
      <c r="B921" s="327"/>
      <c r="C921" s="328"/>
      <c r="D921" s="328"/>
      <c r="E921" s="328"/>
      <c r="F921" s="328"/>
      <c r="G921" s="328"/>
      <c r="H921" s="328"/>
      <c r="I921" s="328"/>
      <c r="J921" s="328"/>
      <c r="K921" s="328"/>
      <c r="L921" s="328"/>
      <c r="M921" s="328"/>
      <c r="N921" s="328"/>
      <c r="O921" s="328"/>
      <c r="P921" s="328"/>
      <c r="Q921" s="328"/>
      <c r="R921" s="328"/>
      <c r="S921" s="328"/>
      <c r="T921" s="328"/>
      <c r="U921" s="328"/>
      <c r="V921" s="328"/>
      <c r="W921" s="328"/>
      <c r="X921" s="328"/>
      <c r="Y921" s="329"/>
      <c r="Z921" s="336"/>
      <c r="AA921" s="337"/>
      <c r="AB921" s="337"/>
      <c r="AC921" s="337"/>
      <c r="AD921" s="338"/>
      <c r="AE921" s="336"/>
      <c r="AF921" s="337"/>
      <c r="AG921" s="337"/>
      <c r="AH921" s="337"/>
      <c r="AI921" s="337"/>
      <c r="AJ921" s="337"/>
      <c r="AK921" s="300"/>
      <c r="AL921" s="301"/>
      <c r="AM921" s="301"/>
      <c r="AN921" s="301"/>
      <c r="AO921" s="301"/>
      <c r="AP921" s="301"/>
      <c r="AQ921" s="301"/>
      <c r="AR921" s="301"/>
      <c r="AS921" s="301"/>
      <c r="AT921" s="301"/>
      <c r="AU921" s="301"/>
      <c r="AV921" s="301"/>
      <c r="AW921" s="301"/>
      <c r="AX921" s="302"/>
      <c r="AY921" s="407"/>
      <c r="AZ921" s="304"/>
      <c r="BA921" s="304"/>
      <c r="BB921" s="408"/>
      <c r="BC921" s="306">
        <f t="shared" si="50"/>
        <v>0</v>
      </c>
      <c r="BD921" s="307"/>
      <c r="BE921" s="307"/>
      <c r="BF921" s="308"/>
      <c r="BG921" s="309"/>
      <c r="BH921" s="310"/>
      <c r="BI921" s="310"/>
      <c r="BJ921" s="311"/>
      <c r="BK921" s="312">
        <f t="shared" si="51"/>
        <v>0</v>
      </c>
      <c r="BL921" s="313"/>
      <c r="BM921" s="313"/>
      <c r="BN921" s="313"/>
      <c r="BO921" s="313"/>
      <c r="BP921" s="314"/>
      <c r="BQ921" s="294"/>
      <c r="BR921" s="295"/>
      <c r="BS921" s="295"/>
      <c r="BT921" s="295"/>
      <c r="BU921" s="295"/>
      <c r="BV921" s="295"/>
      <c r="BW921" s="296"/>
      <c r="BX921" s="294"/>
      <c r="BY921" s="295"/>
      <c r="BZ921" s="295"/>
      <c r="CA921" s="295"/>
      <c r="CB921" s="295"/>
      <c r="CC921" s="296"/>
      <c r="CD921" s="294"/>
      <c r="CE921" s="295"/>
      <c r="CF921" s="295"/>
      <c r="CG921" s="295"/>
      <c r="CH921" s="295"/>
      <c r="CI921" s="296"/>
    </row>
    <row r="922" spans="1:87" ht="18" customHeight="1" x14ac:dyDescent="0.25">
      <c r="A922" s="75"/>
      <c r="B922" s="327"/>
      <c r="C922" s="328"/>
      <c r="D922" s="328"/>
      <c r="E922" s="328"/>
      <c r="F922" s="328"/>
      <c r="G922" s="328"/>
      <c r="H922" s="328"/>
      <c r="I922" s="328"/>
      <c r="J922" s="328"/>
      <c r="K922" s="328"/>
      <c r="L922" s="328"/>
      <c r="M922" s="328"/>
      <c r="N922" s="328"/>
      <c r="O922" s="328"/>
      <c r="P922" s="328"/>
      <c r="Q922" s="328"/>
      <c r="R922" s="328"/>
      <c r="S922" s="328"/>
      <c r="T922" s="328"/>
      <c r="U922" s="328"/>
      <c r="V922" s="328"/>
      <c r="W922" s="328"/>
      <c r="X922" s="328"/>
      <c r="Y922" s="329"/>
      <c r="Z922" s="336"/>
      <c r="AA922" s="337"/>
      <c r="AB922" s="337"/>
      <c r="AC922" s="337"/>
      <c r="AD922" s="338"/>
      <c r="AE922" s="336"/>
      <c r="AF922" s="337"/>
      <c r="AG922" s="337"/>
      <c r="AH922" s="337"/>
      <c r="AI922" s="337"/>
      <c r="AJ922" s="337"/>
      <c r="AK922" s="300"/>
      <c r="AL922" s="301"/>
      <c r="AM922" s="301"/>
      <c r="AN922" s="301"/>
      <c r="AO922" s="301"/>
      <c r="AP922" s="301"/>
      <c r="AQ922" s="301"/>
      <c r="AR922" s="301"/>
      <c r="AS922" s="301"/>
      <c r="AT922" s="301"/>
      <c r="AU922" s="301"/>
      <c r="AV922" s="301"/>
      <c r="AW922" s="301"/>
      <c r="AX922" s="302"/>
      <c r="AY922" s="407"/>
      <c r="AZ922" s="304"/>
      <c r="BA922" s="304"/>
      <c r="BB922" s="408"/>
      <c r="BC922" s="306">
        <f t="shared" si="50"/>
        <v>0</v>
      </c>
      <c r="BD922" s="307"/>
      <c r="BE922" s="307"/>
      <c r="BF922" s="308"/>
      <c r="BG922" s="309"/>
      <c r="BH922" s="310"/>
      <c r="BI922" s="310"/>
      <c r="BJ922" s="311"/>
      <c r="BK922" s="312">
        <f t="shared" si="51"/>
        <v>0</v>
      </c>
      <c r="BL922" s="313"/>
      <c r="BM922" s="313"/>
      <c r="BN922" s="313"/>
      <c r="BO922" s="313"/>
      <c r="BP922" s="314"/>
      <c r="BQ922" s="294"/>
      <c r="BR922" s="295"/>
      <c r="BS922" s="295"/>
      <c r="BT922" s="295"/>
      <c r="BU922" s="295"/>
      <c r="BV922" s="295"/>
      <c r="BW922" s="296"/>
      <c r="BX922" s="294"/>
      <c r="BY922" s="295"/>
      <c r="BZ922" s="295"/>
      <c r="CA922" s="295"/>
      <c r="CB922" s="295"/>
      <c r="CC922" s="296"/>
      <c r="CD922" s="294"/>
      <c r="CE922" s="295"/>
      <c r="CF922" s="295"/>
      <c r="CG922" s="295"/>
      <c r="CH922" s="295"/>
      <c r="CI922" s="296"/>
    </row>
    <row r="923" spans="1:87" ht="18" customHeight="1" x14ac:dyDescent="0.25">
      <c r="A923" s="75"/>
      <c r="B923" s="327"/>
      <c r="C923" s="328"/>
      <c r="D923" s="328"/>
      <c r="E923" s="328"/>
      <c r="F923" s="328"/>
      <c r="G923" s="328"/>
      <c r="H923" s="328"/>
      <c r="I923" s="328"/>
      <c r="J923" s="328"/>
      <c r="K923" s="328"/>
      <c r="L923" s="328"/>
      <c r="M923" s="328"/>
      <c r="N923" s="328"/>
      <c r="O923" s="328"/>
      <c r="P923" s="328"/>
      <c r="Q923" s="328"/>
      <c r="R923" s="328"/>
      <c r="S923" s="328"/>
      <c r="T923" s="328"/>
      <c r="U923" s="328"/>
      <c r="V923" s="328"/>
      <c r="W923" s="328"/>
      <c r="X923" s="328"/>
      <c r="Y923" s="329"/>
      <c r="Z923" s="336"/>
      <c r="AA923" s="337"/>
      <c r="AB923" s="337"/>
      <c r="AC923" s="337"/>
      <c r="AD923" s="338"/>
      <c r="AE923" s="336"/>
      <c r="AF923" s="337"/>
      <c r="AG923" s="337"/>
      <c r="AH923" s="337"/>
      <c r="AI923" s="337"/>
      <c r="AJ923" s="337"/>
      <c r="AK923" s="300"/>
      <c r="AL923" s="301"/>
      <c r="AM923" s="301"/>
      <c r="AN923" s="301"/>
      <c r="AO923" s="301"/>
      <c r="AP923" s="301"/>
      <c r="AQ923" s="301"/>
      <c r="AR923" s="301"/>
      <c r="AS923" s="301"/>
      <c r="AT923" s="301"/>
      <c r="AU923" s="301"/>
      <c r="AV923" s="301"/>
      <c r="AW923" s="301"/>
      <c r="AX923" s="302"/>
      <c r="AY923" s="407"/>
      <c r="AZ923" s="304"/>
      <c r="BA923" s="304"/>
      <c r="BB923" s="408"/>
      <c r="BC923" s="306">
        <f t="shared" si="50"/>
        <v>0</v>
      </c>
      <c r="BD923" s="307"/>
      <c r="BE923" s="307"/>
      <c r="BF923" s="308"/>
      <c r="BG923" s="309"/>
      <c r="BH923" s="310"/>
      <c r="BI923" s="310"/>
      <c r="BJ923" s="311"/>
      <c r="BK923" s="312">
        <f t="shared" si="51"/>
        <v>0</v>
      </c>
      <c r="BL923" s="313"/>
      <c r="BM923" s="313"/>
      <c r="BN923" s="313"/>
      <c r="BO923" s="313"/>
      <c r="BP923" s="314"/>
      <c r="BQ923" s="294"/>
      <c r="BR923" s="295"/>
      <c r="BS923" s="295"/>
      <c r="BT923" s="295"/>
      <c r="BU923" s="295"/>
      <c r="BV923" s="295"/>
      <c r="BW923" s="296"/>
      <c r="BX923" s="294"/>
      <c r="BY923" s="295"/>
      <c r="BZ923" s="295"/>
      <c r="CA923" s="295"/>
      <c r="CB923" s="295"/>
      <c r="CC923" s="296"/>
      <c r="CD923" s="294"/>
      <c r="CE923" s="295"/>
      <c r="CF923" s="295"/>
      <c r="CG923" s="295"/>
      <c r="CH923" s="295"/>
      <c r="CI923" s="296"/>
    </row>
    <row r="924" spans="1:87" ht="18" customHeight="1" x14ac:dyDescent="0.25">
      <c r="A924" s="75"/>
      <c r="B924" s="327"/>
      <c r="C924" s="328"/>
      <c r="D924" s="328"/>
      <c r="E924" s="328"/>
      <c r="F924" s="328"/>
      <c r="G924" s="328"/>
      <c r="H924" s="328"/>
      <c r="I924" s="328"/>
      <c r="J924" s="328"/>
      <c r="K924" s="328"/>
      <c r="L924" s="328"/>
      <c r="M924" s="328"/>
      <c r="N924" s="328"/>
      <c r="O924" s="328"/>
      <c r="P924" s="328"/>
      <c r="Q924" s="328"/>
      <c r="R924" s="328"/>
      <c r="S924" s="328"/>
      <c r="T924" s="328"/>
      <c r="U924" s="328"/>
      <c r="V924" s="328"/>
      <c r="W924" s="328"/>
      <c r="X924" s="328"/>
      <c r="Y924" s="329"/>
      <c r="Z924" s="336"/>
      <c r="AA924" s="337"/>
      <c r="AB924" s="337"/>
      <c r="AC924" s="337"/>
      <c r="AD924" s="338"/>
      <c r="AE924" s="336"/>
      <c r="AF924" s="337"/>
      <c r="AG924" s="337"/>
      <c r="AH924" s="337"/>
      <c r="AI924" s="337"/>
      <c r="AJ924" s="337"/>
      <c r="AK924" s="300"/>
      <c r="AL924" s="301"/>
      <c r="AM924" s="301"/>
      <c r="AN924" s="301"/>
      <c r="AO924" s="301"/>
      <c r="AP924" s="301"/>
      <c r="AQ924" s="301"/>
      <c r="AR924" s="301"/>
      <c r="AS924" s="301"/>
      <c r="AT924" s="301"/>
      <c r="AU924" s="301"/>
      <c r="AV924" s="301"/>
      <c r="AW924" s="301"/>
      <c r="AX924" s="302"/>
      <c r="AY924" s="407"/>
      <c r="AZ924" s="304"/>
      <c r="BA924" s="304"/>
      <c r="BB924" s="408"/>
      <c r="BC924" s="306">
        <f t="shared" si="50"/>
        <v>0</v>
      </c>
      <c r="BD924" s="307"/>
      <c r="BE924" s="307"/>
      <c r="BF924" s="308"/>
      <c r="BG924" s="309"/>
      <c r="BH924" s="310"/>
      <c r="BI924" s="310"/>
      <c r="BJ924" s="311"/>
      <c r="BK924" s="312">
        <f t="shared" si="51"/>
        <v>0</v>
      </c>
      <c r="BL924" s="313"/>
      <c r="BM924" s="313"/>
      <c r="BN924" s="313"/>
      <c r="BO924" s="313"/>
      <c r="BP924" s="314"/>
      <c r="BQ924" s="294"/>
      <c r="BR924" s="295"/>
      <c r="BS924" s="295"/>
      <c r="BT924" s="295"/>
      <c r="BU924" s="295"/>
      <c r="BV924" s="295"/>
      <c r="BW924" s="296"/>
      <c r="BX924" s="294"/>
      <c r="BY924" s="295"/>
      <c r="BZ924" s="295"/>
      <c r="CA924" s="295"/>
      <c r="CB924" s="295"/>
      <c r="CC924" s="296"/>
      <c r="CD924" s="294"/>
      <c r="CE924" s="295"/>
      <c r="CF924" s="295"/>
      <c r="CG924" s="295"/>
      <c r="CH924" s="295"/>
      <c r="CI924" s="296"/>
    </row>
    <row r="925" spans="1:87" ht="18" customHeight="1" x14ac:dyDescent="0.25">
      <c r="A925" s="75"/>
      <c r="B925" s="327"/>
      <c r="C925" s="328"/>
      <c r="D925" s="328"/>
      <c r="E925" s="328"/>
      <c r="F925" s="328"/>
      <c r="G925" s="328"/>
      <c r="H925" s="328"/>
      <c r="I925" s="328"/>
      <c r="J925" s="328"/>
      <c r="K925" s="328"/>
      <c r="L925" s="328"/>
      <c r="M925" s="328"/>
      <c r="N925" s="328"/>
      <c r="O925" s="328"/>
      <c r="P925" s="328"/>
      <c r="Q925" s="328"/>
      <c r="R925" s="328"/>
      <c r="S925" s="328"/>
      <c r="T925" s="328"/>
      <c r="U925" s="328"/>
      <c r="V925" s="328"/>
      <c r="W925" s="328"/>
      <c r="X925" s="328"/>
      <c r="Y925" s="329"/>
      <c r="Z925" s="336"/>
      <c r="AA925" s="337"/>
      <c r="AB925" s="337"/>
      <c r="AC925" s="337"/>
      <c r="AD925" s="338"/>
      <c r="AE925" s="336"/>
      <c r="AF925" s="337"/>
      <c r="AG925" s="337"/>
      <c r="AH925" s="337"/>
      <c r="AI925" s="337"/>
      <c r="AJ925" s="337"/>
      <c r="AK925" s="300"/>
      <c r="AL925" s="301"/>
      <c r="AM925" s="301"/>
      <c r="AN925" s="301"/>
      <c r="AO925" s="301"/>
      <c r="AP925" s="301"/>
      <c r="AQ925" s="301"/>
      <c r="AR925" s="301"/>
      <c r="AS925" s="301"/>
      <c r="AT925" s="301"/>
      <c r="AU925" s="301"/>
      <c r="AV925" s="301"/>
      <c r="AW925" s="301"/>
      <c r="AX925" s="302"/>
      <c r="AY925" s="407"/>
      <c r="AZ925" s="304"/>
      <c r="BA925" s="304"/>
      <c r="BB925" s="408"/>
      <c r="BC925" s="306">
        <f t="shared" si="50"/>
        <v>0</v>
      </c>
      <c r="BD925" s="307"/>
      <c r="BE925" s="307"/>
      <c r="BF925" s="308"/>
      <c r="BG925" s="309"/>
      <c r="BH925" s="310"/>
      <c r="BI925" s="310"/>
      <c r="BJ925" s="311"/>
      <c r="BK925" s="312">
        <f t="shared" si="51"/>
        <v>0</v>
      </c>
      <c r="BL925" s="313"/>
      <c r="BM925" s="313"/>
      <c r="BN925" s="313"/>
      <c r="BO925" s="313"/>
      <c r="BP925" s="314"/>
      <c r="BQ925" s="294"/>
      <c r="BR925" s="295"/>
      <c r="BS925" s="295"/>
      <c r="BT925" s="295"/>
      <c r="BU925" s="295"/>
      <c r="BV925" s="295"/>
      <c r="BW925" s="296"/>
      <c r="BX925" s="294"/>
      <c r="BY925" s="295"/>
      <c r="BZ925" s="295"/>
      <c r="CA925" s="295"/>
      <c r="CB925" s="295"/>
      <c r="CC925" s="296"/>
      <c r="CD925" s="294"/>
      <c r="CE925" s="295"/>
      <c r="CF925" s="295"/>
      <c r="CG925" s="295"/>
      <c r="CH925" s="295"/>
      <c r="CI925" s="296"/>
    </row>
    <row r="926" spans="1:87" ht="18" customHeight="1" x14ac:dyDescent="0.25">
      <c r="A926" s="75"/>
      <c r="B926" s="327"/>
      <c r="C926" s="328"/>
      <c r="D926" s="328"/>
      <c r="E926" s="328"/>
      <c r="F926" s="328"/>
      <c r="G926" s="328"/>
      <c r="H926" s="328"/>
      <c r="I926" s="328"/>
      <c r="J926" s="328"/>
      <c r="K926" s="328"/>
      <c r="L926" s="328"/>
      <c r="M926" s="328"/>
      <c r="N926" s="328"/>
      <c r="O926" s="328"/>
      <c r="P926" s="328"/>
      <c r="Q926" s="328"/>
      <c r="R926" s="328"/>
      <c r="S926" s="328"/>
      <c r="T926" s="328"/>
      <c r="U926" s="328"/>
      <c r="V926" s="328"/>
      <c r="W926" s="328"/>
      <c r="X926" s="328"/>
      <c r="Y926" s="329"/>
      <c r="Z926" s="336"/>
      <c r="AA926" s="337"/>
      <c r="AB926" s="337"/>
      <c r="AC926" s="337"/>
      <c r="AD926" s="338"/>
      <c r="AE926" s="336"/>
      <c r="AF926" s="337"/>
      <c r="AG926" s="337"/>
      <c r="AH926" s="337"/>
      <c r="AI926" s="337"/>
      <c r="AJ926" s="337"/>
      <c r="AK926" s="300"/>
      <c r="AL926" s="301"/>
      <c r="AM926" s="301"/>
      <c r="AN926" s="301"/>
      <c r="AO926" s="301"/>
      <c r="AP926" s="301"/>
      <c r="AQ926" s="301"/>
      <c r="AR926" s="301"/>
      <c r="AS926" s="301"/>
      <c r="AT926" s="301"/>
      <c r="AU926" s="301"/>
      <c r="AV926" s="301"/>
      <c r="AW926" s="301"/>
      <c r="AX926" s="302"/>
      <c r="AY926" s="407"/>
      <c r="AZ926" s="304"/>
      <c r="BA926" s="304"/>
      <c r="BB926" s="408"/>
      <c r="BC926" s="306">
        <f t="shared" si="50"/>
        <v>0</v>
      </c>
      <c r="BD926" s="307"/>
      <c r="BE926" s="307"/>
      <c r="BF926" s="308"/>
      <c r="BG926" s="309"/>
      <c r="BH926" s="310"/>
      <c r="BI926" s="310"/>
      <c r="BJ926" s="311"/>
      <c r="BK926" s="312">
        <f t="shared" si="51"/>
        <v>0</v>
      </c>
      <c r="BL926" s="313"/>
      <c r="BM926" s="313"/>
      <c r="BN926" s="313"/>
      <c r="BO926" s="313"/>
      <c r="BP926" s="314"/>
      <c r="BQ926" s="294"/>
      <c r="BR926" s="295"/>
      <c r="BS926" s="295"/>
      <c r="BT926" s="295"/>
      <c r="BU926" s="295"/>
      <c r="BV926" s="295"/>
      <c r="BW926" s="296"/>
      <c r="BX926" s="294"/>
      <c r="BY926" s="295"/>
      <c r="BZ926" s="295"/>
      <c r="CA926" s="295"/>
      <c r="CB926" s="295"/>
      <c r="CC926" s="296"/>
      <c r="CD926" s="294"/>
      <c r="CE926" s="295"/>
      <c r="CF926" s="295"/>
      <c r="CG926" s="295"/>
      <c r="CH926" s="295"/>
      <c r="CI926" s="296"/>
    </row>
    <row r="927" spans="1:87" ht="18" customHeight="1" x14ac:dyDescent="0.25">
      <c r="A927" s="75"/>
      <c r="B927" s="327"/>
      <c r="C927" s="328"/>
      <c r="D927" s="328"/>
      <c r="E927" s="328"/>
      <c r="F927" s="328"/>
      <c r="G927" s="328"/>
      <c r="H927" s="328"/>
      <c r="I927" s="328"/>
      <c r="J927" s="328"/>
      <c r="K927" s="328"/>
      <c r="L927" s="328"/>
      <c r="M927" s="328"/>
      <c r="N927" s="328"/>
      <c r="O927" s="328"/>
      <c r="P927" s="328"/>
      <c r="Q927" s="328"/>
      <c r="R927" s="328"/>
      <c r="S927" s="328"/>
      <c r="T927" s="328"/>
      <c r="U927" s="328"/>
      <c r="V927" s="328"/>
      <c r="W927" s="328"/>
      <c r="X927" s="328"/>
      <c r="Y927" s="329"/>
      <c r="Z927" s="336"/>
      <c r="AA927" s="337"/>
      <c r="AB927" s="337"/>
      <c r="AC927" s="337"/>
      <c r="AD927" s="338"/>
      <c r="AE927" s="336"/>
      <c r="AF927" s="337"/>
      <c r="AG927" s="337"/>
      <c r="AH927" s="337"/>
      <c r="AI927" s="337"/>
      <c r="AJ927" s="337"/>
      <c r="AK927" s="300"/>
      <c r="AL927" s="301"/>
      <c r="AM927" s="301"/>
      <c r="AN927" s="301"/>
      <c r="AO927" s="301"/>
      <c r="AP927" s="301"/>
      <c r="AQ927" s="301"/>
      <c r="AR927" s="301"/>
      <c r="AS927" s="301"/>
      <c r="AT927" s="301"/>
      <c r="AU927" s="301"/>
      <c r="AV927" s="301"/>
      <c r="AW927" s="301"/>
      <c r="AX927" s="302"/>
      <c r="AY927" s="407"/>
      <c r="AZ927" s="304"/>
      <c r="BA927" s="304"/>
      <c r="BB927" s="408"/>
      <c r="BC927" s="306">
        <f t="shared" si="50"/>
        <v>0</v>
      </c>
      <c r="BD927" s="307"/>
      <c r="BE927" s="307"/>
      <c r="BF927" s="308"/>
      <c r="BG927" s="309"/>
      <c r="BH927" s="310"/>
      <c r="BI927" s="310"/>
      <c r="BJ927" s="311"/>
      <c r="BK927" s="312">
        <f t="shared" si="51"/>
        <v>0</v>
      </c>
      <c r="BL927" s="313"/>
      <c r="BM927" s="313"/>
      <c r="BN927" s="313"/>
      <c r="BO927" s="313"/>
      <c r="BP927" s="314"/>
      <c r="BQ927" s="294"/>
      <c r="BR927" s="295"/>
      <c r="BS927" s="295"/>
      <c r="BT927" s="295"/>
      <c r="BU927" s="295"/>
      <c r="BV927" s="295"/>
      <c r="BW927" s="296"/>
      <c r="BX927" s="294"/>
      <c r="BY927" s="295"/>
      <c r="BZ927" s="295"/>
      <c r="CA927" s="295"/>
      <c r="CB927" s="295"/>
      <c r="CC927" s="296"/>
      <c r="CD927" s="294"/>
      <c r="CE927" s="295"/>
      <c r="CF927" s="295"/>
      <c r="CG927" s="295"/>
      <c r="CH927" s="295"/>
      <c r="CI927" s="296"/>
    </row>
    <row r="928" spans="1:87" ht="18" customHeight="1" x14ac:dyDescent="0.25">
      <c r="A928" s="75"/>
      <c r="B928" s="327"/>
      <c r="C928" s="328"/>
      <c r="D928" s="328"/>
      <c r="E928" s="328"/>
      <c r="F928" s="328"/>
      <c r="G928" s="328"/>
      <c r="H928" s="328"/>
      <c r="I928" s="328"/>
      <c r="J928" s="328"/>
      <c r="K928" s="328"/>
      <c r="L928" s="328"/>
      <c r="M928" s="328"/>
      <c r="N928" s="328"/>
      <c r="O928" s="328"/>
      <c r="P928" s="328"/>
      <c r="Q928" s="328"/>
      <c r="R928" s="328"/>
      <c r="S928" s="328"/>
      <c r="T928" s="328"/>
      <c r="U928" s="328"/>
      <c r="V928" s="328"/>
      <c r="W928" s="328"/>
      <c r="X928" s="328"/>
      <c r="Y928" s="329"/>
      <c r="Z928" s="336"/>
      <c r="AA928" s="337"/>
      <c r="AB928" s="337"/>
      <c r="AC928" s="337"/>
      <c r="AD928" s="338"/>
      <c r="AE928" s="336"/>
      <c r="AF928" s="337"/>
      <c r="AG928" s="337"/>
      <c r="AH928" s="337"/>
      <c r="AI928" s="337"/>
      <c r="AJ928" s="337"/>
      <c r="AK928" s="300"/>
      <c r="AL928" s="301"/>
      <c r="AM928" s="301"/>
      <c r="AN928" s="301"/>
      <c r="AO928" s="301"/>
      <c r="AP928" s="301"/>
      <c r="AQ928" s="301"/>
      <c r="AR928" s="301"/>
      <c r="AS928" s="301"/>
      <c r="AT928" s="301"/>
      <c r="AU928" s="301"/>
      <c r="AV928" s="301"/>
      <c r="AW928" s="301"/>
      <c r="AX928" s="302"/>
      <c r="AY928" s="407"/>
      <c r="AZ928" s="304"/>
      <c r="BA928" s="304"/>
      <c r="BB928" s="408"/>
      <c r="BC928" s="306">
        <f t="shared" si="50"/>
        <v>0</v>
      </c>
      <c r="BD928" s="307"/>
      <c r="BE928" s="307"/>
      <c r="BF928" s="308"/>
      <c r="BG928" s="309"/>
      <c r="BH928" s="310"/>
      <c r="BI928" s="310"/>
      <c r="BJ928" s="311"/>
      <c r="BK928" s="312">
        <f t="shared" si="51"/>
        <v>0</v>
      </c>
      <c r="BL928" s="313"/>
      <c r="BM928" s="313"/>
      <c r="BN928" s="313"/>
      <c r="BO928" s="313"/>
      <c r="BP928" s="314"/>
      <c r="BQ928" s="294"/>
      <c r="BR928" s="295"/>
      <c r="BS928" s="295"/>
      <c r="BT928" s="295"/>
      <c r="BU928" s="295"/>
      <c r="BV928" s="295"/>
      <c r="BW928" s="296"/>
      <c r="BX928" s="294"/>
      <c r="BY928" s="295"/>
      <c r="BZ928" s="295"/>
      <c r="CA928" s="295"/>
      <c r="CB928" s="295"/>
      <c r="CC928" s="296"/>
      <c r="CD928" s="294"/>
      <c r="CE928" s="295"/>
      <c r="CF928" s="295"/>
      <c r="CG928" s="295"/>
      <c r="CH928" s="295"/>
      <c r="CI928" s="296"/>
    </row>
    <row r="929" spans="1:87" ht="18" customHeight="1" x14ac:dyDescent="0.25">
      <c r="A929" s="75"/>
      <c r="B929" s="327"/>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9"/>
      <c r="Z929" s="336"/>
      <c r="AA929" s="337"/>
      <c r="AB929" s="337"/>
      <c r="AC929" s="337"/>
      <c r="AD929" s="338"/>
      <c r="AE929" s="336"/>
      <c r="AF929" s="337"/>
      <c r="AG929" s="337"/>
      <c r="AH929" s="337"/>
      <c r="AI929" s="337"/>
      <c r="AJ929" s="337"/>
      <c r="AK929" s="300"/>
      <c r="AL929" s="301"/>
      <c r="AM929" s="301"/>
      <c r="AN929" s="301"/>
      <c r="AO929" s="301"/>
      <c r="AP929" s="301"/>
      <c r="AQ929" s="301"/>
      <c r="AR929" s="301"/>
      <c r="AS929" s="301"/>
      <c r="AT929" s="301"/>
      <c r="AU929" s="301"/>
      <c r="AV929" s="301"/>
      <c r="AW929" s="301"/>
      <c r="AX929" s="302"/>
      <c r="AY929" s="407"/>
      <c r="AZ929" s="304"/>
      <c r="BA929" s="304"/>
      <c r="BB929" s="408"/>
      <c r="BC929" s="306">
        <f t="shared" si="50"/>
        <v>0</v>
      </c>
      <c r="BD929" s="307"/>
      <c r="BE929" s="307"/>
      <c r="BF929" s="308"/>
      <c r="BG929" s="309"/>
      <c r="BH929" s="310"/>
      <c r="BI929" s="310"/>
      <c r="BJ929" s="311"/>
      <c r="BK929" s="312">
        <f t="shared" si="51"/>
        <v>0</v>
      </c>
      <c r="BL929" s="313"/>
      <c r="BM929" s="313"/>
      <c r="BN929" s="313"/>
      <c r="BO929" s="313"/>
      <c r="BP929" s="314"/>
      <c r="BQ929" s="294"/>
      <c r="BR929" s="295"/>
      <c r="BS929" s="295"/>
      <c r="BT929" s="295"/>
      <c r="BU929" s="295"/>
      <c r="BV929" s="295"/>
      <c r="BW929" s="296"/>
      <c r="BX929" s="294"/>
      <c r="BY929" s="295"/>
      <c r="BZ929" s="295"/>
      <c r="CA929" s="295"/>
      <c r="CB929" s="295"/>
      <c r="CC929" s="296"/>
      <c r="CD929" s="294"/>
      <c r="CE929" s="295"/>
      <c r="CF929" s="295"/>
      <c r="CG929" s="295"/>
      <c r="CH929" s="295"/>
      <c r="CI929" s="296"/>
    </row>
    <row r="930" spans="1:87" ht="18" customHeight="1" x14ac:dyDescent="0.25">
      <c r="A930" s="75"/>
      <c r="B930" s="327"/>
      <c r="C930" s="328"/>
      <c r="D930" s="328"/>
      <c r="E930" s="328"/>
      <c r="F930" s="328"/>
      <c r="G930" s="328"/>
      <c r="H930" s="328"/>
      <c r="I930" s="328"/>
      <c r="J930" s="328"/>
      <c r="K930" s="328"/>
      <c r="L930" s="328"/>
      <c r="M930" s="328"/>
      <c r="N930" s="328"/>
      <c r="O930" s="328"/>
      <c r="P930" s="328"/>
      <c r="Q930" s="328"/>
      <c r="R930" s="328"/>
      <c r="S930" s="328"/>
      <c r="T930" s="328"/>
      <c r="U930" s="328"/>
      <c r="V930" s="328"/>
      <c r="W930" s="328"/>
      <c r="X930" s="328"/>
      <c r="Y930" s="329"/>
      <c r="Z930" s="336"/>
      <c r="AA930" s="337"/>
      <c r="AB930" s="337"/>
      <c r="AC930" s="337"/>
      <c r="AD930" s="338"/>
      <c r="AE930" s="336"/>
      <c r="AF930" s="337"/>
      <c r="AG930" s="337"/>
      <c r="AH930" s="337"/>
      <c r="AI930" s="337"/>
      <c r="AJ930" s="337"/>
      <c r="AK930" s="300"/>
      <c r="AL930" s="301"/>
      <c r="AM930" s="301"/>
      <c r="AN930" s="301"/>
      <c r="AO930" s="301"/>
      <c r="AP930" s="301"/>
      <c r="AQ930" s="301"/>
      <c r="AR930" s="301"/>
      <c r="AS930" s="301"/>
      <c r="AT930" s="301"/>
      <c r="AU930" s="301"/>
      <c r="AV930" s="301"/>
      <c r="AW930" s="301"/>
      <c r="AX930" s="302"/>
      <c r="AY930" s="407"/>
      <c r="AZ930" s="304"/>
      <c r="BA930" s="304"/>
      <c r="BB930" s="408"/>
      <c r="BC930" s="306">
        <f t="shared" si="50"/>
        <v>0</v>
      </c>
      <c r="BD930" s="307"/>
      <c r="BE930" s="307"/>
      <c r="BF930" s="308"/>
      <c r="BG930" s="309"/>
      <c r="BH930" s="310"/>
      <c r="BI930" s="310"/>
      <c r="BJ930" s="311"/>
      <c r="BK930" s="312">
        <f t="shared" si="51"/>
        <v>0</v>
      </c>
      <c r="BL930" s="313"/>
      <c r="BM930" s="313"/>
      <c r="BN930" s="313"/>
      <c r="BO930" s="313"/>
      <c r="BP930" s="314"/>
      <c r="BQ930" s="294"/>
      <c r="BR930" s="295"/>
      <c r="BS930" s="295"/>
      <c r="BT930" s="295"/>
      <c r="BU930" s="295"/>
      <c r="BV930" s="295"/>
      <c r="BW930" s="296"/>
      <c r="BX930" s="294"/>
      <c r="BY930" s="295"/>
      <c r="BZ930" s="295"/>
      <c r="CA930" s="295"/>
      <c r="CB930" s="295"/>
      <c r="CC930" s="296"/>
      <c r="CD930" s="294"/>
      <c r="CE930" s="295"/>
      <c r="CF930" s="295"/>
      <c r="CG930" s="295"/>
      <c r="CH930" s="295"/>
      <c r="CI930" s="296"/>
    </row>
    <row r="931" spans="1:87" ht="18" customHeight="1" x14ac:dyDescent="0.25">
      <c r="A931" s="75"/>
      <c r="B931" s="327"/>
      <c r="C931" s="328"/>
      <c r="D931" s="328"/>
      <c r="E931" s="328"/>
      <c r="F931" s="328"/>
      <c r="G931" s="328"/>
      <c r="H931" s="328"/>
      <c r="I931" s="328"/>
      <c r="J931" s="328"/>
      <c r="K931" s="328"/>
      <c r="L931" s="328"/>
      <c r="M931" s="328"/>
      <c r="N931" s="328"/>
      <c r="O931" s="328"/>
      <c r="P931" s="328"/>
      <c r="Q931" s="328"/>
      <c r="R931" s="328"/>
      <c r="S931" s="328"/>
      <c r="T931" s="328"/>
      <c r="U931" s="328"/>
      <c r="V931" s="328"/>
      <c r="W931" s="328"/>
      <c r="X931" s="328"/>
      <c r="Y931" s="329"/>
      <c r="Z931" s="336"/>
      <c r="AA931" s="337"/>
      <c r="AB931" s="337"/>
      <c r="AC931" s="337"/>
      <c r="AD931" s="338"/>
      <c r="AE931" s="336"/>
      <c r="AF931" s="337"/>
      <c r="AG931" s="337"/>
      <c r="AH931" s="337"/>
      <c r="AI931" s="337"/>
      <c r="AJ931" s="337"/>
      <c r="AK931" s="300"/>
      <c r="AL931" s="301"/>
      <c r="AM931" s="301"/>
      <c r="AN931" s="301"/>
      <c r="AO931" s="301"/>
      <c r="AP931" s="301"/>
      <c r="AQ931" s="301"/>
      <c r="AR931" s="301"/>
      <c r="AS931" s="301"/>
      <c r="AT931" s="301"/>
      <c r="AU931" s="301"/>
      <c r="AV931" s="301"/>
      <c r="AW931" s="301"/>
      <c r="AX931" s="302"/>
      <c r="AY931" s="407"/>
      <c r="AZ931" s="304"/>
      <c r="BA931" s="304"/>
      <c r="BB931" s="408"/>
      <c r="BC931" s="306">
        <f t="shared" si="50"/>
        <v>0</v>
      </c>
      <c r="BD931" s="307"/>
      <c r="BE931" s="307"/>
      <c r="BF931" s="308"/>
      <c r="BG931" s="309"/>
      <c r="BH931" s="310"/>
      <c r="BI931" s="310"/>
      <c r="BJ931" s="311"/>
      <c r="BK931" s="312">
        <f t="shared" si="51"/>
        <v>0</v>
      </c>
      <c r="BL931" s="313"/>
      <c r="BM931" s="313"/>
      <c r="BN931" s="313"/>
      <c r="BO931" s="313"/>
      <c r="BP931" s="314"/>
      <c r="BQ931" s="294"/>
      <c r="BR931" s="295"/>
      <c r="BS931" s="295"/>
      <c r="BT931" s="295"/>
      <c r="BU931" s="295"/>
      <c r="BV931" s="295"/>
      <c r="BW931" s="296"/>
      <c r="BX931" s="294"/>
      <c r="BY931" s="295"/>
      <c r="BZ931" s="295"/>
      <c r="CA931" s="295"/>
      <c r="CB931" s="295"/>
      <c r="CC931" s="296"/>
      <c r="CD931" s="294"/>
      <c r="CE931" s="295"/>
      <c r="CF931" s="295"/>
      <c r="CG931" s="295"/>
      <c r="CH931" s="295"/>
      <c r="CI931" s="296"/>
    </row>
    <row r="932" spans="1:87" ht="18" customHeight="1" x14ac:dyDescent="0.25">
      <c r="A932" s="75"/>
      <c r="B932" s="327"/>
      <c r="C932" s="328"/>
      <c r="D932" s="328"/>
      <c r="E932" s="328"/>
      <c r="F932" s="328"/>
      <c r="G932" s="328"/>
      <c r="H932" s="328"/>
      <c r="I932" s="328"/>
      <c r="J932" s="328"/>
      <c r="K932" s="328"/>
      <c r="L932" s="328"/>
      <c r="M932" s="328"/>
      <c r="N932" s="328"/>
      <c r="O932" s="328"/>
      <c r="P932" s="328"/>
      <c r="Q932" s="328"/>
      <c r="R932" s="328"/>
      <c r="S932" s="328"/>
      <c r="T932" s="328"/>
      <c r="U932" s="328"/>
      <c r="V932" s="328"/>
      <c r="W932" s="328"/>
      <c r="X932" s="328"/>
      <c r="Y932" s="329"/>
      <c r="Z932" s="336"/>
      <c r="AA932" s="337"/>
      <c r="AB932" s="337"/>
      <c r="AC932" s="337"/>
      <c r="AD932" s="338"/>
      <c r="AE932" s="336"/>
      <c r="AF932" s="337"/>
      <c r="AG932" s="337"/>
      <c r="AH932" s="337"/>
      <c r="AI932" s="337"/>
      <c r="AJ932" s="337"/>
      <c r="AK932" s="300"/>
      <c r="AL932" s="301"/>
      <c r="AM932" s="301"/>
      <c r="AN932" s="301"/>
      <c r="AO932" s="301"/>
      <c r="AP932" s="301"/>
      <c r="AQ932" s="301"/>
      <c r="AR932" s="301"/>
      <c r="AS932" s="301"/>
      <c r="AT932" s="301"/>
      <c r="AU932" s="301"/>
      <c r="AV932" s="301"/>
      <c r="AW932" s="301"/>
      <c r="AX932" s="302"/>
      <c r="AY932" s="407"/>
      <c r="AZ932" s="304"/>
      <c r="BA932" s="304"/>
      <c r="BB932" s="408"/>
      <c r="BC932" s="306">
        <f t="shared" si="50"/>
        <v>0</v>
      </c>
      <c r="BD932" s="307"/>
      <c r="BE932" s="307"/>
      <c r="BF932" s="308"/>
      <c r="BG932" s="309"/>
      <c r="BH932" s="310"/>
      <c r="BI932" s="310"/>
      <c r="BJ932" s="311"/>
      <c r="BK932" s="312">
        <f t="shared" si="51"/>
        <v>0</v>
      </c>
      <c r="BL932" s="313"/>
      <c r="BM932" s="313"/>
      <c r="BN932" s="313"/>
      <c r="BO932" s="313"/>
      <c r="BP932" s="314"/>
      <c r="BQ932" s="294"/>
      <c r="BR932" s="295"/>
      <c r="BS932" s="295"/>
      <c r="BT932" s="295"/>
      <c r="BU932" s="295"/>
      <c r="BV932" s="295"/>
      <c r="BW932" s="296"/>
      <c r="BX932" s="294"/>
      <c r="BY932" s="295"/>
      <c r="BZ932" s="295"/>
      <c r="CA932" s="295"/>
      <c r="CB932" s="295"/>
      <c r="CC932" s="296"/>
      <c r="CD932" s="294"/>
      <c r="CE932" s="295"/>
      <c r="CF932" s="295"/>
      <c r="CG932" s="295"/>
      <c r="CH932" s="295"/>
      <c r="CI932" s="296"/>
    </row>
    <row r="933" spans="1:87" ht="18" customHeight="1" x14ac:dyDescent="0.25">
      <c r="A933" s="75"/>
      <c r="B933" s="327"/>
      <c r="C933" s="328"/>
      <c r="D933" s="328"/>
      <c r="E933" s="328"/>
      <c r="F933" s="328"/>
      <c r="G933" s="328"/>
      <c r="H933" s="328"/>
      <c r="I933" s="328"/>
      <c r="J933" s="328"/>
      <c r="K933" s="328"/>
      <c r="L933" s="328"/>
      <c r="M933" s="328"/>
      <c r="N933" s="328"/>
      <c r="O933" s="328"/>
      <c r="P933" s="328"/>
      <c r="Q933" s="328"/>
      <c r="R933" s="328"/>
      <c r="S933" s="328"/>
      <c r="T933" s="328"/>
      <c r="U933" s="328"/>
      <c r="V933" s="328"/>
      <c r="W933" s="328"/>
      <c r="X933" s="328"/>
      <c r="Y933" s="329"/>
      <c r="Z933" s="336"/>
      <c r="AA933" s="337"/>
      <c r="AB933" s="337"/>
      <c r="AC933" s="337"/>
      <c r="AD933" s="338"/>
      <c r="AE933" s="336"/>
      <c r="AF933" s="337"/>
      <c r="AG933" s="337"/>
      <c r="AH933" s="337"/>
      <c r="AI933" s="337"/>
      <c r="AJ933" s="337"/>
      <c r="AK933" s="300"/>
      <c r="AL933" s="301"/>
      <c r="AM933" s="301"/>
      <c r="AN933" s="301"/>
      <c r="AO933" s="301"/>
      <c r="AP933" s="301"/>
      <c r="AQ933" s="301"/>
      <c r="AR933" s="301"/>
      <c r="AS933" s="301"/>
      <c r="AT933" s="301"/>
      <c r="AU933" s="301"/>
      <c r="AV933" s="301"/>
      <c r="AW933" s="301"/>
      <c r="AX933" s="302"/>
      <c r="AY933" s="407"/>
      <c r="AZ933" s="304"/>
      <c r="BA933" s="304"/>
      <c r="BB933" s="408"/>
      <c r="BC933" s="306">
        <f t="shared" si="50"/>
        <v>0</v>
      </c>
      <c r="BD933" s="307"/>
      <c r="BE933" s="307"/>
      <c r="BF933" s="308"/>
      <c r="BG933" s="309"/>
      <c r="BH933" s="310"/>
      <c r="BI933" s="310"/>
      <c r="BJ933" s="311"/>
      <c r="BK933" s="312">
        <f t="shared" si="51"/>
        <v>0</v>
      </c>
      <c r="BL933" s="313"/>
      <c r="BM933" s="313"/>
      <c r="BN933" s="313"/>
      <c r="BO933" s="313"/>
      <c r="BP933" s="314"/>
      <c r="BQ933" s="294"/>
      <c r="BR933" s="295"/>
      <c r="BS933" s="295"/>
      <c r="BT933" s="295"/>
      <c r="BU933" s="295"/>
      <c r="BV933" s="295"/>
      <c r="BW933" s="296"/>
      <c r="BX933" s="294"/>
      <c r="BY933" s="295"/>
      <c r="BZ933" s="295"/>
      <c r="CA933" s="295"/>
      <c r="CB933" s="295"/>
      <c r="CC933" s="296"/>
      <c r="CD933" s="294"/>
      <c r="CE933" s="295"/>
      <c r="CF933" s="295"/>
      <c r="CG933" s="295"/>
      <c r="CH933" s="295"/>
      <c r="CI933" s="296"/>
    </row>
    <row r="934" spans="1:87" ht="18" customHeight="1" x14ac:dyDescent="0.25">
      <c r="A934" s="75"/>
      <c r="B934" s="327"/>
      <c r="C934" s="328"/>
      <c r="D934" s="328"/>
      <c r="E934" s="328"/>
      <c r="F934" s="328"/>
      <c r="G934" s="328"/>
      <c r="H934" s="328"/>
      <c r="I934" s="328"/>
      <c r="J934" s="328"/>
      <c r="K934" s="328"/>
      <c r="L934" s="328"/>
      <c r="M934" s="328"/>
      <c r="N934" s="328"/>
      <c r="O934" s="328"/>
      <c r="P934" s="328"/>
      <c r="Q934" s="328"/>
      <c r="R934" s="328"/>
      <c r="S934" s="328"/>
      <c r="T934" s="328"/>
      <c r="U934" s="328"/>
      <c r="V934" s="328"/>
      <c r="W934" s="328"/>
      <c r="X934" s="328"/>
      <c r="Y934" s="329"/>
      <c r="Z934" s="336"/>
      <c r="AA934" s="337"/>
      <c r="AB934" s="337"/>
      <c r="AC934" s="337"/>
      <c r="AD934" s="338"/>
      <c r="AE934" s="336"/>
      <c r="AF934" s="337"/>
      <c r="AG934" s="337"/>
      <c r="AH934" s="337"/>
      <c r="AI934" s="337"/>
      <c r="AJ934" s="337"/>
      <c r="AK934" s="300"/>
      <c r="AL934" s="301"/>
      <c r="AM934" s="301"/>
      <c r="AN934" s="301"/>
      <c r="AO934" s="301"/>
      <c r="AP934" s="301"/>
      <c r="AQ934" s="301"/>
      <c r="AR934" s="301"/>
      <c r="AS934" s="301"/>
      <c r="AT934" s="301"/>
      <c r="AU934" s="301"/>
      <c r="AV934" s="301"/>
      <c r="AW934" s="301"/>
      <c r="AX934" s="302"/>
      <c r="AY934" s="407"/>
      <c r="AZ934" s="304"/>
      <c r="BA934" s="304"/>
      <c r="BB934" s="408"/>
      <c r="BC934" s="306">
        <f t="shared" si="50"/>
        <v>0</v>
      </c>
      <c r="BD934" s="307"/>
      <c r="BE934" s="307"/>
      <c r="BF934" s="308"/>
      <c r="BG934" s="309"/>
      <c r="BH934" s="310"/>
      <c r="BI934" s="310"/>
      <c r="BJ934" s="311"/>
      <c r="BK934" s="312">
        <f t="shared" si="51"/>
        <v>0</v>
      </c>
      <c r="BL934" s="313"/>
      <c r="BM934" s="313"/>
      <c r="BN934" s="313"/>
      <c r="BO934" s="313"/>
      <c r="BP934" s="314"/>
      <c r="BQ934" s="294"/>
      <c r="BR934" s="295"/>
      <c r="BS934" s="295"/>
      <c r="BT934" s="295"/>
      <c r="BU934" s="295"/>
      <c r="BV934" s="295"/>
      <c r="BW934" s="296"/>
      <c r="BX934" s="294"/>
      <c r="BY934" s="295"/>
      <c r="BZ934" s="295"/>
      <c r="CA934" s="295"/>
      <c r="CB934" s="295"/>
      <c r="CC934" s="296"/>
      <c r="CD934" s="294"/>
      <c r="CE934" s="295"/>
      <c r="CF934" s="295"/>
      <c r="CG934" s="295"/>
      <c r="CH934" s="295"/>
      <c r="CI934" s="296"/>
    </row>
    <row r="935" spans="1:87" ht="18" customHeight="1" x14ac:dyDescent="0.25">
      <c r="A935" s="75"/>
      <c r="B935" s="327"/>
      <c r="C935" s="328"/>
      <c r="D935" s="328"/>
      <c r="E935" s="328"/>
      <c r="F935" s="328"/>
      <c r="G935" s="328"/>
      <c r="H935" s="328"/>
      <c r="I935" s="328"/>
      <c r="J935" s="328"/>
      <c r="K935" s="328"/>
      <c r="L935" s="328"/>
      <c r="M935" s="328"/>
      <c r="N935" s="328"/>
      <c r="O935" s="328"/>
      <c r="P935" s="328"/>
      <c r="Q935" s="328"/>
      <c r="R935" s="328"/>
      <c r="S935" s="328"/>
      <c r="T935" s="328"/>
      <c r="U935" s="328"/>
      <c r="V935" s="328"/>
      <c r="W935" s="328"/>
      <c r="X935" s="328"/>
      <c r="Y935" s="329"/>
      <c r="Z935" s="336"/>
      <c r="AA935" s="337"/>
      <c r="AB935" s="337"/>
      <c r="AC935" s="337"/>
      <c r="AD935" s="338"/>
      <c r="AE935" s="336"/>
      <c r="AF935" s="337"/>
      <c r="AG935" s="337"/>
      <c r="AH935" s="337"/>
      <c r="AI935" s="337"/>
      <c r="AJ935" s="337"/>
      <c r="AK935" s="300"/>
      <c r="AL935" s="301"/>
      <c r="AM935" s="301"/>
      <c r="AN935" s="301"/>
      <c r="AO935" s="301"/>
      <c r="AP935" s="301"/>
      <c r="AQ935" s="301"/>
      <c r="AR935" s="301"/>
      <c r="AS935" s="301"/>
      <c r="AT935" s="301"/>
      <c r="AU935" s="301"/>
      <c r="AV935" s="301"/>
      <c r="AW935" s="301"/>
      <c r="AX935" s="302"/>
      <c r="AY935" s="407"/>
      <c r="AZ935" s="304"/>
      <c r="BA935" s="304"/>
      <c r="BB935" s="408"/>
      <c r="BC935" s="306">
        <f t="shared" si="50"/>
        <v>0</v>
      </c>
      <c r="BD935" s="307"/>
      <c r="BE935" s="307"/>
      <c r="BF935" s="308"/>
      <c r="BG935" s="309"/>
      <c r="BH935" s="310"/>
      <c r="BI935" s="310"/>
      <c r="BJ935" s="311"/>
      <c r="BK935" s="312">
        <f t="shared" si="51"/>
        <v>0</v>
      </c>
      <c r="BL935" s="313"/>
      <c r="BM935" s="313"/>
      <c r="BN935" s="313"/>
      <c r="BO935" s="313"/>
      <c r="BP935" s="314"/>
      <c r="BQ935" s="294"/>
      <c r="BR935" s="295"/>
      <c r="BS935" s="295"/>
      <c r="BT935" s="295"/>
      <c r="BU935" s="295"/>
      <c r="BV935" s="295"/>
      <c r="BW935" s="296"/>
      <c r="BX935" s="294"/>
      <c r="BY935" s="295"/>
      <c r="BZ935" s="295"/>
      <c r="CA935" s="295"/>
      <c r="CB935" s="295"/>
      <c r="CC935" s="296"/>
      <c r="CD935" s="294"/>
      <c r="CE935" s="295"/>
      <c r="CF935" s="295"/>
      <c r="CG935" s="295"/>
      <c r="CH935" s="295"/>
      <c r="CI935" s="296"/>
    </row>
    <row r="936" spans="1:87" ht="18" customHeight="1" x14ac:dyDescent="0.25">
      <c r="A936" s="75"/>
      <c r="B936" s="327"/>
      <c r="C936" s="328"/>
      <c r="D936" s="328"/>
      <c r="E936" s="328"/>
      <c r="F936" s="328"/>
      <c r="G936" s="328"/>
      <c r="H936" s="328"/>
      <c r="I936" s="328"/>
      <c r="J936" s="328"/>
      <c r="K936" s="328"/>
      <c r="L936" s="328"/>
      <c r="M936" s="328"/>
      <c r="N936" s="328"/>
      <c r="O936" s="328"/>
      <c r="P936" s="328"/>
      <c r="Q936" s="328"/>
      <c r="R936" s="328"/>
      <c r="S936" s="328"/>
      <c r="T936" s="328"/>
      <c r="U936" s="328"/>
      <c r="V936" s="328"/>
      <c r="W936" s="328"/>
      <c r="X936" s="328"/>
      <c r="Y936" s="329"/>
      <c r="Z936" s="336"/>
      <c r="AA936" s="337"/>
      <c r="AB936" s="337"/>
      <c r="AC936" s="337"/>
      <c r="AD936" s="338"/>
      <c r="AE936" s="336"/>
      <c r="AF936" s="337"/>
      <c r="AG936" s="337"/>
      <c r="AH936" s="337"/>
      <c r="AI936" s="337"/>
      <c r="AJ936" s="337"/>
      <c r="AK936" s="300"/>
      <c r="AL936" s="301"/>
      <c r="AM936" s="301"/>
      <c r="AN936" s="301"/>
      <c r="AO936" s="301"/>
      <c r="AP936" s="301"/>
      <c r="AQ936" s="301"/>
      <c r="AR936" s="301"/>
      <c r="AS936" s="301"/>
      <c r="AT936" s="301"/>
      <c r="AU936" s="301"/>
      <c r="AV936" s="301"/>
      <c r="AW936" s="301"/>
      <c r="AX936" s="302"/>
      <c r="AY936" s="407"/>
      <c r="AZ936" s="304"/>
      <c r="BA936" s="304"/>
      <c r="BB936" s="408"/>
      <c r="BC936" s="306">
        <f t="shared" si="50"/>
        <v>0</v>
      </c>
      <c r="BD936" s="307"/>
      <c r="BE936" s="307"/>
      <c r="BF936" s="308"/>
      <c r="BG936" s="309"/>
      <c r="BH936" s="310"/>
      <c r="BI936" s="310"/>
      <c r="BJ936" s="311"/>
      <c r="BK936" s="312">
        <f t="shared" si="51"/>
        <v>0</v>
      </c>
      <c r="BL936" s="313"/>
      <c r="BM936" s="313"/>
      <c r="BN936" s="313"/>
      <c r="BO936" s="313"/>
      <c r="BP936" s="314"/>
      <c r="BQ936" s="294"/>
      <c r="BR936" s="295"/>
      <c r="BS936" s="295"/>
      <c r="BT936" s="295"/>
      <c r="BU936" s="295"/>
      <c r="BV936" s="295"/>
      <c r="BW936" s="296"/>
      <c r="BX936" s="294"/>
      <c r="BY936" s="295"/>
      <c r="BZ936" s="295"/>
      <c r="CA936" s="295"/>
      <c r="CB936" s="295"/>
      <c r="CC936" s="296"/>
      <c r="CD936" s="294"/>
      <c r="CE936" s="295"/>
      <c r="CF936" s="295"/>
      <c r="CG936" s="295"/>
      <c r="CH936" s="295"/>
      <c r="CI936" s="296"/>
    </row>
    <row r="937" spans="1:87" ht="18" customHeight="1" x14ac:dyDescent="0.25">
      <c r="A937" s="75"/>
      <c r="B937" s="327"/>
      <c r="C937" s="328"/>
      <c r="D937" s="328"/>
      <c r="E937" s="328"/>
      <c r="F937" s="328"/>
      <c r="G937" s="328"/>
      <c r="H937" s="328"/>
      <c r="I937" s="328"/>
      <c r="J937" s="328"/>
      <c r="K937" s="328"/>
      <c r="L937" s="328"/>
      <c r="M937" s="328"/>
      <c r="N937" s="328"/>
      <c r="O937" s="328"/>
      <c r="P937" s="328"/>
      <c r="Q937" s="328"/>
      <c r="R937" s="328"/>
      <c r="S937" s="328"/>
      <c r="T937" s="328"/>
      <c r="U937" s="328"/>
      <c r="V937" s="328"/>
      <c r="W937" s="328"/>
      <c r="X937" s="328"/>
      <c r="Y937" s="329"/>
      <c r="Z937" s="336"/>
      <c r="AA937" s="337"/>
      <c r="AB937" s="337"/>
      <c r="AC937" s="337"/>
      <c r="AD937" s="338"/>
      <c r="AE937" s="336"/>
      <c r="AF937" s="337"/>
      <c r="AG937" s="337"/>
      <c r="AH937" s="337"/>
      <c r="AI937" s="337"/>
      <c r="AJ937" s="337"/>
      <c r="AK937" s="300"/>
      <c r="AL937" s="301"/>
      <c r="AM937" s="301"/>
      <c r="AN937" s="301"/>
      <c r="AO937" s="301"/>
      <c r="AP937" s="301"/>
      <c r="AQ937" s="301"/>
      <c r="AR937" s="301"/>
      <c r="AS937" s="301"/>
      <c r="AT937" s="301"/>
      <c r="AU937" s="301"/>
      <c r="AV937" s="301"/>
      <c r="AW937" s="301"/>
      <c r="AX937" s="302"/>
      <c r="AY937" s="407"/>
      <c r="AZ937" s="304"/>
      <c r="BA937" s="304"/>
      <c r="BB937" s="408"/>
      <c r="BC937" s="306">
        <f t="shared" si="50"/>
        <v>0</v>
      </c>
      <c r="BD937" s="307"/>
      <c r="BE937" s="307"/>
      <c r="BF937" s="308"/>
      <c r="BG937" s="309"/>
      <c r="BH937" s="310"/>
      <c r="BI937" s="310"/>
      <c r="BJ937" s="311"/>
      <c r="BK937" s="312">
        <f t="shared" si="51"/>
        <v>0</v>
      </c>
      <c r="BL937" s="313"/>
      <c r="BM937" s="313"/>
      <c r="BN937" s="313"/>
      <c r="BO937" s="313"/>
      <c r="BP937" s="314"/>
      <c r="BQ937" s="294"/>
      <c r="BR937" s="295"/>
      <c r="BS937" s="295"/>
      <c r="BT937" s="295"/>
      <c r="BU937" s="295"/>
      <c r="BV937" s="295"/>
      <c r="BW937" s="296"/>
      <c r="BX937" s="294"/>
      <c r="BY937" s="295"/>
      <c r="BZ937" s="295"/>
      <c r="CA937" s="295"/>
      <c r="CB937" s="295"/>
      <c r="CC937" s="296"/>
      <c r="CD937" s="294"/>
      <c r="CE937" s="295"/>
      <c r="CF937" s="295"/>
      <c r="CG937" s="295"/>
      <c r="CH937" s="295"/>
      <c r="CI937" s="296"/>
    </row>
    <row r="938" spans="1:87" ht="18" customHeight="1" thickBot="1" x14ac:dyDescent="0.3">
      <c r="A938" s="75"/>
      <c r="B938" s="330"/>
      <c r="C938" s="331"/>
      <c r="D938" s="331"/>
      <c r="E938" s="331"/>
      <c r="F938" s="331"/>
      <c r="G938" s="331"/>
      <c r="H938" s="331"/>
      <c r="I938" s="331"/>
      <c r="J938" s="331"/>
      <c r="K938" s="331"/>
      <c r="L938" s="331"/>
      <c r="M938" s="331"/>
      <c r="N938" s="331"/>
      <c r="O938" s="331"/>
      <c r="P938" s="331"/>
      <c r="Q938" s="331"/>
      <c r="R938" s="331"/>
      <c r="S938" s="331"/>
      <c r="T938" s="331"/>
      <c r="U938" s="331"/>
      <c r="V938" s="331"/>
      <c r="W938" s="331"/>
      <c r="X938" s="331"/>
      <c r="Y938" s="332"/>
      <c r="Z938" s="339"/>
      <c r="AA938" s="340"/>
      <c r="AB938" s="340"/>
      <c r="AC938" s="340"/>
      <c r="AD938" s="341"/>
      <c r="AE938" s="339"/>
      <c r="AF938" s="340"/>
      <c r="AG938" s="340"/>
      <c r="AH938" s="340"/>
      <c r="AI938" s="340"/>
      <c r="AJ938" s="340"/>
      <c r="AK938" s="392"/>
      <c r="AL938" s="393"/>
      <c r="AM938" s="393"/>
      <c r="AN938" s="393"/>
      <c r="AO938" s="393"/>
      <c r="AP938" s="393"/>
      <c r="AQ938" s="393"/>
      <c r="AR938" s="393"/>
      <c r="AS938" s="393"/>
      <c r="AT938" s="393"/>
      <c r="AU938" s="393"/>
      <c r="AV938" s="393"/>
      <c r="AW938" s="393"/>
      <c r="AX938" s="394"/>
      <c r="AY938" s="411"/>
      <c r="AZ938" s="396"/>
      <c r="BA938" s="396"/>
      <c r="BB938" s="412"/>
      <c r="BC938" s="398">
        <f t="shared" si="50"/>
        <v>0</v>
      </c>
      <c r="BD938" s="399"/>
      <c r="BE938" s="399"/>
      <c r="BF938" s="400"/>
      <c r="BG938" s="401"/>
      <c r="BH938" s="402"/>
      <c r="BI938" s="402"/>
      <c r="BJ938" s="403"/>
      <c r="BK938" s="404">
        <f t="shared" si="51"/>
        <v>0</v>
      </c>
      <c r="BL938" s="405"/>
      <c r="BM938" s="405"/>
      <c r="BN938" s="405"/>
      <c r="BO938" s="405"/>
      <c r="BP938" s="406"/>
      <c r="BQ938" s="297"/>
      <c r="BR938" s="298"/>
      <c r="BS938" s="298"/>
      <c r="BT938" s="298"/>
      <c r="BU938" s="298"/>
      <c r="BV938" s="298"/>
      <c r="BW938" s="299"/>
      <c r="BX938" s="297"/>
      <c r="BY938" s="298"/>
      <c r="BZ938" s="298"/>
      <c r="CA938" s="298"/>
      <c r="CB938" s="298"/>
      <c r="CC938" s="299"/>
      <c r="CD938" s="297"/>
      <c r="CE938" s="298"/>
      <c r="CF938" s="298"/>
      <c r="CG938" s="298"/>
      <c r="CH938" s="298"/>
      <c r="CI938" s="299"/>
    </row>
    <row r="939" spans="1:87" ht="18" customHeight="1" thickBot="1" x14ac:dyDescent="0.3">
      <c r="A939" s="75"/>
      <c r="B939" s="377"/>
      <c r="C939" s="378"/>
      <c r="D939" s="378"/>
      <c r="E939" s="378"/>
      <c r="F939" s="378"/>
      <c r="G939" s="378"/>
      <c r="H939" s="378"/>
      <c r="I939" s="378"/>
      <c r="J939" s="378"/>
      <c r="K939" s="378"/>
      <c r="L939" s="378"/>
      <c r="M939" s="378"/>
      <c r="N939" s="378"/>
      <c r="O939" s="378"/>
      <c r="P939" s="378"/>
      <c r="Q939" s="378"/>
      <c r="R939" s="378"/>
      <c r="S939" s="378"/>
      <c r="T939" s="378"/>
      <c r="U939" s="378"/>
      <c r="V939" s="378"/>
      <c r="W939" s="378"/>
      <c r="X939" s="378"/>
      <c r="Y939" s="378"/>
      <c r="Z939" s="378"/>
      <c r="AA939" s="378"/>
      <c r="AB939" s="378"/>
      <c r="AC939" s="378"/>
      <c r="AD939" s="378"/>
      <c r="AE939" s="378"/>
      <c r="AF939" s="378"/>
      <c r="AG939" s="378"/>
      <c r="AH939" s="378"/>
      <c r="AI939" s="378"/>
      <c r="AJ939" s="379"/>
      <c r="AK939" s="380" t="s">
        <v>3</v>
      </c>
      <c r="AL939" s="381"/>
      <c r="AM939" s="381"/>
      <c r="AN939" s="381"/>
      <c r="AO939" s="381"/>
      <c r="AP939" s="381"/>
      <c r="AQ939" s="381"/>
      <c r="AR939" s="381"/>
      <c r="AS939" s="381"/>
      <c r="AT939" s="381"/>
      <c r="AU939" s="381"/>
      <c r="AV939" s="381"/>
      <c r="AW939" s="381"/>
      <c r="AX939" s="381"/>
      <c r="AY939" s="382"/>
      <c r="AZ939" s="382"/>
      <c r="BA939" s="382"/>
      <c r="BB939" s="382"/>
      <c r="BC939" s="382"/>
      <c r="BD939" s="382"/>
      <c r="BE939" s="382"/>
      <c r="BF939" s="382"/>
      <c r="BG939" s="382"/>
      <c r="BH939" s="382"/>
      <c r="BI939" s="382"/>
      <c r="BJ939" s="383"/>
      <c r="BK939" s="384">
        <f>SUM(BK909:BK938)</f>
        <v>0</v>
      </c>
      <c r="BL939" s="385"/>
      <c r="BM939" s="385"/>
      <c r="BN939" s="385"/>
      <c r="BO939" s="385"/>
      <c r="BP939" s="386"/>
      <c r="BQ939" s="387" t="s">
        <v>100</v>
      </c>
      <c r="BR939" s="388"/>
      <c r="BS939" s="388"/>
      <c r="BT939" s="388"/>
      <c r="BU939" s="388"/>
      <c r="BV939" s="388"/>
      <c r="BW939" s="388"/>
      <c r="BX939" s="388"/>
      <c r="BY939" s="388"/>
      <c r="BZ939" s="388"/>
      <c r="CA939" s="388"/>
      <c r="CB939" s="388"/>
      <c r="CC939" s="389"/>
      <c r="CD939" s="390">
        <f>+CD909*AE909</f>
        <v>0</v>
      </c>
      <c r="CE939" s="390"/>
      <c r="CF939" s="390"/>
      <c r="CG939" s="390"/>
      <c r="CH939" s="390"/>
      <c r="CI939" s="391"/>
    </row>
    <row r="940" spans="1:87" ht="18" customHeight="1" thickBot="1" x14ac:dyDescent="0.3">
      <c r="A940" s="75"/>
      <c r="B940" s="76"/>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BG940" s="78"/>
      <c r="BH940" s="78"/>
      <c r="BI940" s="78"/>
      <c r="BJ940" s="78"/>
      <c r="BK940" s="79"/>
      <c r="BL940" s="79"/>
      <c r="BM940" s="79"/>
      <c r="BN940" s="79"/>
      <c r="BO940" s="79"/>
      <c r="BP940" s="79"/>
      <c r="BQ940" s="79"/>
      <c r="BR940" s="79"/>
      <c r="BS940" s="79"/>
      <c r="BT940" s="79"/>
      <c r="BU940" s="79"/>
      <c r="BV940" s="79"/>
      <c r="BW940" s="79"/>
      <c r="BX940" s="79"/>
      <c r="BY940" s="79"/>
      <c r="BZ940" s="79"/>
      <c r="CA940" s="79"/>
      <c r="CB940" s="79"/>
      <c r="CC940" s="79"/>
      <c r="CD940" s="79"/>
      <c r="CE940" s="79"/>
      <c r="CF940" s="79"/>
      <c r="CG940" s="79"/>
      <c r="CH940" s="79"/>
      <c r="CI940" s="79"/>
    </row>
    <row r="941" spans="1:87" ht="18" customHeight="1" x14ac:dyDescent="0.25">
      <c r="A941" s="75"/>
      <c r="B941" s="348" t="s">
        <v>0</v>
      </c>
      <c r="C941" s="349"/>
      <c r="D941" s="349"/>
      <c r="E941" s="349"/>
      <c r="F941" s="349"/>
      <c r="G941" s="349"/>
      <c r="H941" s="349"/>
      <c r="I941" s="349"/>
      <c r="J941" s="349"/>
      <c r="K941" s="349"/>
      <c r="L941" s="349"/>
      <c r="M941" s="349"/>
      <c r="N941" s="349"/>
      <c r="O941" s="349"/>
      <c r="P941" s="349"/>
      <c r="Q941" s="349"/>
      <c r="R941" s="349"/>
      <c r="S941" s="349"/>
      <c r="T941" s="349"/>
      <c r="U941" s="349"/>
      <c r="V941" s="349"/>
      <c r="W941" s="349"/>
      <c r="X941" s="349"/>
      <c r="Y941" s="350"/>
      <c r="Z941" s="348" t="s">
        <v>80</v>
      </c>
      <c r="AA941" s="349"/>
      <c r="AB941" s="349"/>
      <c r="AC941" s="349"/>
      <c r="AD941" s="350"/>
      <c r="AE941" s="357" t="s">
        <v>79</v>
      </c>
      <c r="AF941" s="358"/>
      <c r="AG941" s="358"/>
      <c r="AH941" s="358"/>
      <c r="AI941" s="358"/>
      <c r="AJ941" s="359"/>
      <c r="AK941" s="357" t="s">
        <v>81</v>
      </c>
      <c r="AL941" s="358"/>
      <c r="AM941" s="358"/>
      <c r="AN941" s="358"/>
      <c r="AO941" s="358"/>
      <c r="AP941" s="358"/>
      <c r="AQ941" s="358"/>
      <c r="AR941" s="358"/>
      <c r="AS941" s="358"/>
      <c r="AT941" s="358"/>
      <c r="AU941" s="358"/>
      <c r="AV941" s="358"/>
      <c r="AW941" s="358"/>
      <c r="AX941" s="359"/>
      <c r="AY941" s="357" t="s">
        <v>1</v>
      </c>
      <c r="AZ941" s="358"/>
      <c r="BA941" s="358"/>
      <c r="BB941" s="359"/>
      <c r="BC941" s="348" t="s">
        <v>104</v>
      </c>
      <c r="BD941" s="349"/>
      <c r="BE941" s="349"/>
      <c r="BF941" s="350"/>
      <c r="BG941" s="366" t="s">
        <v>82</v>
      </c>
      <c r="BH941" s="367"/>
      <c r="BI941" s="367"/>
      <c r="BJ941" s="368"/>
      <c r="BK941" s="315" t="s">
        <v>99</v>
      </c>
      <c r="BL941" s="316"/>
      <c r="BM941" s="316"/>
      <c r="BN941" s="316"/>
      <c r="BO941" s="316"/>
      <c r="BP941" s="317"/>
      <c r="BQ941" s="315" t="s">
        <v>83</v>
      </c>
      <c r="BR941" s="316"/>
      <c r="BS941" s="316"/>
      <c r="BT941" s="316"/>
      <c r="BU941" s="316"/>
      <c r="BV941" s="316"/>
      <c r="BW941" s="317"/>
      <c r="BX941" s="315" t="s">
        <v>84</v>
      </c>
      <c r="BY941" s="316"/>
      <c r="BZ941" s="316"/>
      <c r="CA941" s="316"/>
      <c r="CB941" s="316"/>
      <c r="CC941" s="317"/>
      <c r="CD941" s="315" t="s">
        <v>85</v>
      </c>
      <c r="CE941" s="316"/>
      <c r="CF941" s="316"/>
      <c r="CG941" s="316"/>
      <c r="CH941" s="316"/>
      <c r="CI941" s="317"/>
    </row>
    <row r="942" spans="1:87" ht="18" customHeight="1" x14ac:dyDescent="0.25">
      <c r="A942" s="75"/>
      <c r="B942" s="351"/>
      <c r="C942" s="352"/>
      <c r="D942" s="352"/>
      <c r="E942" s="352"/>
      <c r="F942" s="352"/>
      <c r="G942" s="352"/>
      <c r="H942" s="352"/>
      <c r="I942" s="352"/>
      <c r="J942" s="352"/>
      <c r="K942" s="352"/>
      <c r="L942" s="352"/>
      <c r="M942" s="352"/>
      <c r="N942" s="352"/>
      <c r="O942" s="352"/>
      <c r="P942" s="352"/>
      <c r="Q942" s="352"/>
      <c r="R942" s="352"/>
      <c r="S942" s="352"/>
      <c r="T942" s="352"/>
      <c r="U942" s="352"/>
      <c r="V942" s="352"/>
      <c r="W942" s="352"/>
      <c r="X942" s="352"/>
      <c r="Y942" s="353"/>
      <c r="Z942" s="351"/>
      <c r="AA942" s="352"/>
      <c r="AB942" s="352"/>
      <c r="AC942" s="352"/>
      <c r="AD942" s="353"/>
      <c r="AE942" s="360"/>
      <c r="AF942" s="361"/>
      <c r="AG942" s="361"/>
      <c r="AH942" s="361"/>
      <c r="AI942" s="361"/>
      <c r="AJ942" s="362"/>
      <c r="AK942" s="360"/>
      <c r="AL942" s="361"/>
      <c r="AM942" s="361"/>
      <c r="AN942" s="361"/>
      <c r="AO942" s="361"/>
      <c r="AP942" s="361"/>
      <c r="AQ942" s="361"/>
      <c r="AR942" s="361"/>
      <c r="AS942" s="361"/>
      <c r="AT942" s="361"/>
      <c r="AU942" s="361"/>
      <c r="AV942" s="361"/>
      <c r="AW942" s="361"/>
      <c r="AX942" s="362"/>
      <c r="AY942" s="360"/>
      <c r="AZ942" s="361"/>
      <c r="BA942" s="361"/>
      <c r="BB942" s="362"/>
      <c r="BC942" s="351"/>
      <c r="BD942" s="352"/>
      <c r="BE942" s="352"/>
      <c r="BF942" s="353"/>
      <c r="BG942" s="369"/>
      <c r="BH942" s="370"/>
      <c r="BI942" s="370"/>
      <c r="BJ942" s="371"/>
      <c r="BK942" s="318"/>
      <c r="BL942" s="319"/>
      <c r="BM942" s="319"/>
      <c r="BN942" s="319"/>
      <c r="BO942" s="319"/>
      <c r="BP942" s="320"/>
      <c r="BQ942" s="318"/>
      <c r="BR942" s="319"/>
      <c r="BS942" s="319"/>
      <c r="BT942" s="319"/>
      <c r="BU942" s="319"/>
      <c r="BV942" s="319"/>
      <c r="BW942" s="320"/>
      <c r="BX942" s="318"/>
      <c r="BY942" s="319"/>
      <c r="BZ942" s="319"/>
      <c r="CA942" s="319"/>
      <c r="CB942" s="319"/>
      <c r="CC942" s="320"/>
      <c r="CD942" s="318"/>
      <c r="CE942" s="319"/>
      <c r="CF942" s="319"/>
      <c r="CG942" s="319"/>
      <c r="CH942" s="319"/>
      <c r="CI942" s="320"/>
    </row>
    <row r="943" spans="1:87" ht="18" customHeight="1" thickBot="1" x14ac:dyDescent="0.3">
      <c r="A943" s="75"/>
      <c r="B943" s="354"/>
      <c r="C943" s="355"/>
      <c r="D943" s="355"/>
      <c r="E943" s="355"/>
      <c r="F943" s="355"/>
      <c r="G943" s="355"/>
      <c r="H943" s="355"/>
      <c r="I943" s="355"/>
      <c r="J943" s="355"/>
      <c r="K943" s="355"/>
      <c r="L943" s="355"/>
      <c r="M943" s="355"/>
      <c r="N943" s="355"/>
      <c r="O943" s="355"/>
      <c r="P943" s="355"/>
      <c r="Q943" s="355"/>
      <c r="R943" s="355"/>
      <c r="S943" s="355"/>
      <c r="T943" s="355"/>
      <c r="U943" s="355"/>
      <c r="V943" s="355"/>
      <c r="W943" s="355"/>
      <c r="X943" s="355"/>
      <c r="Y943" s="356"/>
      <c r="Z943" s="354"/>
      <c r="AA943" s="355"/>
      <c r="AB943" s="355"/>
      <c r="AC943" s="355"/>
      <c r="AD943" s="356"/>
      <c r="AE943" s="363"/>
      <c r="AF943" s="364"/>
      <c r="AG943" s="364"/>
      <c r="AH943" s="364"/>
      <c r="AI943" s="364"/>
      <c r="AJ943" s="365"/>
      <c r="AK943" s="360"/>
      <c r="AL943" s="361"/>
      <c r="AM943" s="361"/>
      <c r="AN943" s="361"/>
      <c r="AO943" s="361"/>
      <c r="AP943" s="361"/>
      <c r="AQ943" s="361"/>
      <c r="AR943" s="361"/>
      <c r="AS943" s="361"/>
      <c r="AT943" s="361"/>
      <c r="AU943" s="361"/>
      <c r="AV943" s="361"/>
      <c r="AW943" s="361"/>
      <c r="AX943" s="362"/>
      <c r="AY943" s="360"/>
      <c r="AZ943" s="361"/>
      <c r="BA943" s="361"/>
      <c r="BB943" s="362"/>
      <c r="BC943" s="351"/>
      <c r="BD943" s="352"/>
      <c r="BE943" s="352"/>
      <c r="BF943" s="353"/>
      <c r="BG943" s="369"/>
      <c r="BH943" s="370"/>
      <c r="BI943" s="370"/>
      <c r="BJ943" s="371"/>
      <c r="BK943" s="318"/>
      <c r="BL943" s="319"/>
      <c r="BM943" s="319"/>
      <c r="BN943" s="319"/>
      <c r="BO943" s="319"/>
      <c r="BP943" s="320"/>
      <c r="BQ943" s="321"/>
      <c r="BR943" s="322"/>
      <c r="BS943" s="322"/>
      <c r="BT943" s="322"/>
      <c r="BU943" s="322"/>
      <c r="BV943" s="322"/>
      <c r="BW943" s="323"/>
      <c r="BX943" s="321"/>
      <c r="BY943" s="322"/>
      <c r="BZ943" s="322"/>
      <c r="CA943" s="322"/>
      <c r="CB943" s="322"/>
      <c r="CC943" s="323"/>
      <c r="CD943" s="321"/>
      <c r="CE943" s="322"/>
      <c r="CF943" s="322"/>
      <c r="CG943" s="322"/>
      <c r="CH943" s="322"/>
      <c r="CI943" s="323"/>
    </row>
    <row r="944" spans="1:87" ht="18" customHeight="1" x14ac:dyDescent="0.25">
      <c r="A944" s="75"/>
      <c r="B944" s="324"/>
      <c r="C944" s="325"/>
      <c r="D944" s="325"/>
      <c r="E944" s="325"/>
      <c r="F944" s="325"/>
      <c r="G944" s="325"/>
      <c r="H944" s="325"/>
      <c r="I944" s="325"/>
      <c r="J944" s="325"/>
      <c r="K944" s="325"/>
      <c r="L944" s="325"/>
      <c r="M944" s="325"/>
      <c r="N944" s="325"/>
      <c r="O944" s="325"/>
      <c r="P944" s="325"/>
      <c r="Q944" s="325"/>
      <c r="R944" s="325"/>
      <c r="S944" s="325"/>
      <c r="T944" s="325"/>
      <c r="U944" s="325"/>
      <c r="V944" s="325"/>
      <c r="W944" s="325"/>
      <c r="X944" s="325"/>
      <c r="Y944" s="326"/>
      <c r="Z944" s="333"/>
      <c r="AA944" s="334"/>
      <c r="AB944" s="334"/>
      <c r="AC944" s="334"/>
      <c r="AD944" s="335"/>
      <c r="AE944" s="333"/>
      <c r="AF944" s="334"/>
      <c r="AG944" s="334"/>
      <c r="AH944" s="334"/>
      <c r="AI944" s="334"/>
      <c r="AJ944" s="334"/>
      <c r="AK944" s="342"/>
      <c r="AL944" s="343"/>
      <c r="AM944" s="343"/>
      <c r="AN944" s="343"/>
      <c r="AO944" s="343"/>
      <c r="AP944" s="343"/>
      <c r="AQ944" s="343"/>
      <c r="AR944" s="343"/>
      <c r="AS944" s="343"/>
      <c r="AT944" s="343"/>
      <c r="AU944" s="343"/>
      <c r="AV944" s="343"/>
      <c r="AW944" s="343"/>
      <c r="AX944" s="344"/>
      <c r="AY944" s="409"/>
      <c r="AZ944" s="346"/>
      <c r="BA944" s="346"/>
      <c r="BB944" s="410"/>
      <c r="BC944" s="345">
        <f>+$AE$944*AY944</f>
        <v>0</v>
      </c>
      <c r="BD944" s="346"/>
      <c r="BE944" s="346"/>
      <c r="BF944" s="347"/>
      <c r="BG944" s="285"/>
      <c r="BH944" s="286"/>
      <c r="BI944" s="286"/>
      <c r="BJ944" s="287"/>
      <c r="BK944" s="288">
        <f>+AY944*BG944</f>
        <v>0</v>
      </c>
      <c r="BL944" s="289"/>
      <c r="BM944" s="289"/>
      <c r="BN944" s="289"/>
      <c r="BO944" s="289"/>
      <c r="BP944" s="290"/>
      <c r="BQ944" s="291"/>
      <c r="BR944" s="292"/>
      <c r="BS944" s="292"/>
      <c r="BT944" s="292"/>
      <c r="BU944" s="292"/>
      <c r="BV944" s="292"/>
      <c r="BW944" s="293"/>
      <c r="BX944" s="291">
        <f>+(((BK974+BQ944)*30)/70)</f>
        <v>0</v>
      </c>
      <c r="BY944" s="292"/>
      <c r="BZ944" s="292"/>
      <c r="CA944" s="292"/>
      <c r="CB944" s="292"/>
      <c r="CC944" s="293"/>
      <c r="CD944" s="291">
        <f>+BK974+BQ944+BX944</f>
        <v>0</v>
      </c>
      <c r="CE944" s="292"/>
      <c r="CF944" s="292"/>
      <c r="CG944" s="292"/>
      <c r="CH944" s="292"/>
      <c r="CI944" s="293"/>
    </row>
    <row r="945" spans="1:87" ht="18" customHeight="1" x14ac:dyDescent="0.25">
      <c r="A945" s="75"/>
      <c r="B945" s="327"/>
      <c r="C945" s="328"/>
      <c r="D945" s="328"/>
      <c r="E945" s="328"/>
      <c r="F945" s="328"/>
      <c r="G945" s="328"/>
      <c r="H945" s="328"/>
      <c r="I945" s="328"/>
      <c r="J945" s="328"/>
      <c r="K945" s="328"/>
      <c r="L945" s="328"/>
      <c r="M945" s="328"/>
      <c r="N945" s="328"/>
      <c r="O945" s="328"/>
      <c r="P945" s="328"/>
      <c r="Q945" s="328"/>
      <c r="R945" s="328"/>
      <c r="S945" s="328"/>
      <c r="T945" s="328"/>
      <c r="U945" s="328"/>
      <c r="V945" s="328"/>
      <c r="W945" s="328"/>
      <c r="X945" s="328"/>
      <c r="Y945" s="329"/>
      <c r="Z945" s="336"/>
      <c r="AA945" s="337"/>
      <c r="AB945" s="337"/>
      <c r="AC945" s="337"/>
      <c r="AD945" s="338"/>
      <c r="AE945" s="336"/>
      <c r="AF945" s="337"/>
      <c r="AG945" s="337"/>
      <c r="AH945" s="337"/>
      <c r="AI945" s="337"/>
      <c r="AJ945" s="337"/>
      <c r="AK945" s="300"/>
      <c r="AL945" s="301"/>
      <c r="AM945" s="301"/>
      <c r="AN945" s="301"/>
      <c r="AO945" s="301"/>
      <c r="AP945" s="301"/>
      <c r="AQ945" s="301"/>
      <c r="AR945" s="301"/>
      <c r="AS945" s="301"/>
      <c r="AT945" s="301"/>
      <c r="AU945" s="301"/>
      <c r="AV945" s="301"/>
      <c r="AW945" s="301"/>
      <c r="AX945" s="302"/>
      <c r="AY945" s="407"/>
      <c r="AZ945" s="304"/>
      <c r="BA945" s="304"/>
      <c r="BB945" s="408"/>
      <c r="BC945" s="306">
        <f t="shared" ref="BC945:BC973" si="52">+$AE$944*AY945</f>
        <v>0</v>
      </c>
      <c r="BD945" s="307"/>
      <c r="BE945" s="307"/>
      <c r="BF945" s="308"/>
      <c r="BG945" s="309"/>
      <c r="BH945" s="310"/>
      <c r="BI945" s="310"/>
      <c r="BJ945" s="311"/>
      <c r="BK945" s="312">
        <f t="shared" ref="BK945:BK973" si="53">+AY945*BG945</f>
        <v>0</v>
      </c>
      <c r="BL945" s="313"/>
      <c r="BM945" s="313"/>
      <c r="BN945" s="313"/>
      <c r="BO945" s="313"/>
      <c r="BP945" s="314"/>
      <c r="BQ945" s="294"/>
      <c r="BR945" s="295"/>
      <c r="BS945" s="295"/>
      <c r="BT945" s="295"/>
      <c r="BU945" s="295"/>
      <c r="BV945" s="295"/>
      <c r="BW945" s="296"/>
      <c r="BX945" s="294"/>
      <c r="BY945" s="295"/>
      <c r="BZ945" s="295"/>
      <c r="CA945" s="295"/>
      <c r="CB945" s="295"/>
      <c r="CC945" s="296"/>
      <c r="CD945" s="294"/>
      <c r="CE945" s="295"/>
      <c r="CF945" s="295"/>
      <c r="CG945" s="295"/>
      <c r="CH945" s="295"/>
      <c r="CI945" s="296"/>
    </row>
    <row r="946" spans="1:87" ht="18" customHeight="1" x14ac:dyDescent="0.25">
      <c r="A946" s="75"/>
      <c r="B946" s="327"/>
      <c r="C946" s="328"/>
      <c r="D946" s="328"/>
      <c r="E946" s="328"/>
      <c r="F946" s="328"/>
      <c r="G946" s="328"/>
      <c r="H946" s="328"/>
      <c r="I946" s="328"/>
      <c r="J946" s="328"/>
      <c r="K946" s="328"/>
      <c r="L946" s="328"/>
      <c r="M946" s="328"/>
      <c r="N946" s="328"/>
      <c r="O946" s="328"/>
      <c r="P946" s="328"/>
      <c r="Q946" s="328"/>
      <c r="R946" s="328"/>
      <c r="S946" s="328"/>
      <c r="T946" s="328"/>
      <c r="U946" s="328"/>
      <c r="V946" s="328"/>
      <c r="W946" s="328"/>
      <c r="X946" s="328"/>
      <c r="Y946" s="329"/>
      <c r="Z946" s="336"/>
      <c r="AA946" s="337"/>
      <c r="AB946" s="337"/>
      <c r="AC946" s="337"/>
      <c r="AD946" s="338"/>
      <c r="AE946" s="336"/>
      <c r="AF946" s="337"/>
      <c r="AG946" s="337"/>
      <c r="AH946" s="337"/>
      <c r="AI946" s="337"/>
      <c r="AJ946" s="337"/>
      <c r="AK946" s="300"/>
      <c r="AL946" s="301"/>
      <c r="AM946" s="301"/>
      <c r="AN946" s="301"/>
      <c r="AO946" s="301"/>
      <c r="AP946" s="301"/>
      <c r="AQ946" s="301"/>
      <c r="AR946" s="301"/>
      <c r="AS946" s="301"/>
      <c r="AT946" s="301"/>
      <c r="AU946" s="301"/>
      <c r="AV946" s="301"/>
      <c r="AW946" s="301"/>
      <c r="AX946" s="302"/>
      <c r="AY946" s="407"/>
      <c r="AZ946" s="304"/>
      <c r="BA946" s="304"/>
      <c r="BB946" s="408"/>
      <c r="BC946" s="306">
        <f t="shared" si="52"/>
        <v>0</v>
      </c>
      <c r="BD946" s="307"/>
      <c r="BE946" s="307"/>
      <c r="BF946" s="308"/>
      <c r="BG946" s="309"/>
      <c r="BH946" s="310"/>
      <c r="BI946" s="310"/>
      <c r="BJ946" s="311"/>
      <c r="BK946" s="312">
        <f t="shared" si="53"/>
        <v>0</v>
      </c>
      <c r="BL946" s="313"/>
      <c r="BM946" s="313"/>
      <c r="BN946" s="313"/>
      <c r="BO946" s="313"/>
      <c r="BP946" s="314"/>
      <c r="BQ946" s="294"/>
      <c r="BR946" s="295"/>
      <c r="BS946" s="295"/>
      <c r="BT946" s="295"/>
      <c r="BU946" s="295"/>
      <c r="BV946" s="295"/>
      <c r="BW946" s="296"/>
      <c r="BX946" s="294"/>
      <c r="BY946" s="295"/>
      <c r="BZ946" s="295"/>
      <c r="CA946" s="295"/>
      <c r="CB946" s="295"/>
      <c r="CC946" s="296"/>
      <c r="CD946" s="294"/>
      <c r="CE946" s="295"/>
      <c r="CF946" s="295"/>
      <c r="CG946" s="295"/>
      <c r="CH946" s="295"/>
      <c r="CI946" s="296"/>
    </row>
    <row r="947" spans="1:87" ht="18" customHeight="1" x14ac:dyDescent="0.25">
      <c r="A947" s="75"/>
      <c r="B947" s="327"/>
      <c r="C947" s="328"/>
      <c r="D947" s="328"/>
      <c r="E947" s="328"/>
      <c r="F947" s="328"/>
      <c r="G947" s="328"/>
      <c r="H947" s="328"/>
      <c r="I947" s="328"/>
      <c r="J947" s="328"/>
      <c r="K947" s="328"/>
      <c r="L947" s="328"/>
      <c r="M947" s="328"/>
      <c r="N947" s="328"/>
      <c r="O947" s="328"/>
      <c r="P947" s="328"/>
      <c r="Q947" s="328"/>
      <c r="R947" s="328"/>
      <c r="S947" s="328"/>
      <c r="T947" s="328"/>
      <c r="U947" s="328"/>
      <c r="V947" s="328"/>
      <c r="W947" s="328"/>
      <c r="X947" s="328"/>
      <c r="Y947" s="329"/>
      <c r="Z947" s="336"/>
      <c r="AA947" s="337"/>
      <c r="AB947" s="337"/>
      <c r="AC947" s="337"/>
      <c r="AD947" s="338"/>
      <c r="AE947" s="336"/>
      <c r="AF947" s="337"/>
      <c r="AG947" s="337"/>
      <c r="AH947" s="337"/>
      <c r="AI947" s="337"/>
      <c r="AJ947" s="337"/>
      <c r="AK947" s="300"/>
      <c r="AL947" s="301"/>
      <c r="AM947" s="301"/>
      <c r="AN947" s="301"/>
      <c r="AO947" s="301"/>
      <c r="AP947" s="301"/>
      <c r="AQ947" s="301"/>
      <c r="AR947" s="301"/>
      <c r="AS947" s="301"/>
      <c r="AT947" s="301"/>
      <c r="AU947" s="301"/>
      <c r="AV947" s="301"/>
      <c r="AW947" s="301"/>
      <c r="AX947" s="302"/>
      <c r="AY947" s="407"/>
      <c r="AZ947" s="304"/>
      <c r="BA947" s="304"/>
      <c r="BB947" s="408"/>
      <c r="BC947" s="306">
        <f t="shared" si="52"/>
        <v>0</v>
      </c>
      <c r="BD947" s="307"/>
      <c r="BE947" s="307"/>
      <c r="BF947" s="308"/>
      <c r="BG947" s="309"/>
      <c r="BH947" s="310"/>
      <c r="BI947" s="310"/>
      <c r="BJ947" s="311"/>
      <c r="BK947" s="312">
        <f t="shared" si="53"/>
        <v>0</v>
      </c>
      <c r="BL947" s="313"/>
      <c r="BM947" s="313"/>
      <c r="BN947" s="313"/>
      <c r="BO947" s="313"/>
      <c r="BP947" s="314"/>
      <c r="BQ947" s="294"/>
      <c r="BR947" s="295"/>
      <c r="BS947" s="295"/>
      <c r="BT947" s="295"/>
      <c r="BU947" s="295"/>
      <c r="BV947" s="295"/>
      <c r="BW947" s="296"/>
      <c r="BX947" s="294"/>
      <c r="BY947" s="295"/>
      <c r="BZ947" s="295"/>
      <c r="CA947" s="295"/>
      <c r="CB947" s="295"/>
      <c r="CC947" s="296"/>
      <c r="CD947" s="294"/>
      <c r="CE947" s="295"/>
      <c r="CF947" s="295"/>
      <c r="CG947" s="295"/>
      <c r="CH947" s="295"/>
      <c r="CI947" s="296"/>
    </row>
    <row r="948" spans="1:87" ht="18" customHeight="1" x14ac:dyDescent="0.25">
      <c r="A948" s="75"/>
      <c r="B948" s="327"/>
      <c r="C948" s="328"/>
      <c r="D948" s="328"/>
      <c r="E948" s="328"/>
      <c r="F948" s="328"/>
      <c r="G948" s="328"/>
      <c r="H948" s="328"/>
      <c r="I948" s="328"/>
      <c r="J948" s="328"/>
      <c r="K948" s="328"/>
      <c r="L948" s="328"/>
      <c r="M948" s="328"/>
      <c r="N948" s="328"/>
      <c r="O948" s="328"/>
      <c r="P948" s="328"/>
      <c r="Q948" s="328"/>
      <c r="R948" s="328"/>
      <c r="S948" s="328"/>
      <c r="T948" s="328"/>
      <c r="U948" s="328"/>
      <c r="V948" s="328"/>
      <c r="W948" s="328"/>
      <c r="X948" s="328"/>
      <c r="Y948" s="329"/>
      <c r="Z948" s="336"/>
      <c r="AA948" s="337"/>
      <c r="AB948" s="337"/>
      <c r="AC948" s="337"/>
      <c r="AD948" s="338"/>
      <c r="AE948" s="336"/>
      <c r="AF948" s="337"/>
      <c r="AG948" s="337"/>
      <c r="AH948" s="337"/>
      <c r="AI948" s="337"/>
      <c r="AJ948" s="337"/>
      <c r="AK948" s="300"/>
      <c r="AL948" s="301"/>
      <c r="AM948" s="301"/>
      <c r="AN948" s="301"/>
      <c r="AO948" s="301"/>
      <c r="AP948" s="301"/>
      <c r="AQ948" s="301"/>
      <c r="AR948" s="301"/>
      <c r="AS948" s="301"/>
      <c r="AT948" s="301"/>
      <c r="AU948" s="301"/>
      <c r="AV948" s="301"/>
      <c r="AW948" s="301"/>
      <c r="AX948" s="302"/>
      <c r="AY948" s="407"/>
      <c r="AZ948" s="304"/>
      <c r="BA948" s="304"/>
      <c r="BB948" s="408"/>
      <c r="BC948" s="306">
        <f t="shared" si="52"/>
        <v>0</v>
      </c>
      <c r="BD948" s="307"/>
      <c r="BE948" s="307"/>
      <c r="BF948" s="308"/>
      <c r="BG948" s="309"/>
      <c r="BH948" s="310"/>
      <c r="BI948" s="310"/>
      <c r="BJ948" s="311"/>
      <c r="BK948" s="312">
        <f t="shared" si="53"/>
        <v>0</v>
      </c>
      <c r="BL948" s="313"/>
      <c r="BM948" s="313"/>
      <c r="BN948" s="313"/>
      <c r="BO948" s="313"/>
      <c r="BP948" s="314"/>
      <c r="BQ948" s="294"/>
      <c r="BR948" s="295"/>
      <c r="BS948" s="295"/>
      <c r="BT948" s="295"/>
      <c r="BU948" s="295"/>
      <c r="BV948" s="295"/>
      <c r="BW948" s="296"/>
      <c r="BX948" s="294"/>
      <c r="BY948" s="295"/>
      <c r="BZ948" s="295"/>
      <c r="CA948" s="295"/>
      <c r="CB948" s="295"/>
      <c r="CC948" s="296"/>
      <c r="CD948" s="294"/>
      <c r="CE948" s="295"/>
      <c r="CF948" s="295"/>
      <c r="CG948" s="295"/>
      <c r="CH948" s="295"/>
      <c r="CI948" s="296"/>
    </row>
    <row r="949" spans="1:87" ht="18" customHeight="1" x14ac:dyDescent="0.25">
      <c r="A949" s="75"/>
      <c r="B949" s="327"/>
      <c r="C949" s="328"/>
      <c r="D949" s="328"/>
      <c r="E949" s="328"/>
      <c r="F949" s="328"/>
      <c r="G949" s="328"/>
      <c r="H949" s="328"/>
      <c r="I949" s="328"/>
      <c r="J949" s="328"/>
      <c r="K949" s="328"/>
      <c r="L949" s="328"/>
      <c r="M949" s="328"/>
      <c r="N949" s="328"/>
      <c r="O949" s="328"/>
      <c r="P949" s="328"/>
      <c r="Q949" s="328"/>
      <c r="R949" s="328"/>
      <c r="S949" s="328"/>
      <c r="T949" s="328"/>
      <c r="U949" s="328"/>
      <c r="V949" s="328"/>
      <c r="W949" s="328"/>
      <c r="X949" s="328"/>
      <c r="Y949" s="329"/>
      <c r="Z949" s="336"/>
      <c r="AA949" s="337"/>
      <c r="AB949" s="337"/>
      <c r="AC949" s="337"/>
      <c r="AD949" s="338"/>
      <c r="AE949" s="336"/>
      <c r="AF949" s="337"/>
      <c r="AG949" s="337"/>
      <c r="AH949" s="337"/>
      <c r="AI949" s="337"/>
      <c r="AJ949" s="337"/>
      <c r="AK949" s="300"/>
      <c r="AL949" s="301"/>
      <c r="AM949" s="301"/>
      <c r="AN949" s="301"/>
      <c r="AO949" s="301"/>
      <c r="AP949" s="301"/>
      <c r="AQ949" s="301"/>
      <c r="AR949" s="301"/>
      <c r="AS949" s="301"/>
      <c r="AT949" s="301"/>
      <c r="AU949" s="301"/>
      <c r="AV949" s="301"/>
      <c r="AW949" s="301"/>
      <c r="AX949" s="302"/>
      <c r="AY949" s="407"/>
      <c r="AZ949" s="304"/>
      <c r="BA949" s="304"/>
      <c r="BB949" s="408"/>
      <c r="BC949" s="306">
        <f t="shared" si="52"/>
        <v>0</v>
      </c>
      <c r="BD949" s="307"/>
      <c r="BE949" s="307"/>
      <c r="BF949" s="308"/>
      <c r="BG949" s="309"/>
      <c r="BH949" s="310"/>
      <c r="BI949" s="310"/>
      <c r="BJ949" s="311"/>
      <c r="BK949" s="312">
        <f t="shared" si="53"/>
        <v>0</v>
      </c>
      <c r="BL949" s="313"/>
      <c r="BM949" s="313"/>
      <c r="BN949" s="313"/>
      <c r="BO949" s="313"/>
      <c r="BP949" s="314"/>
      <c r="BQ949" s="294"/>
      <c r="BR949" s="295"/>
      <c r="BS949" s="295"/>
      <c r="BT949" s="295"/>
      <c r="BU949" s="295"/>
      <c r="BV949" s="295"/>
      <c r="BW949" s="296"/>
      <c r="BX949" s="294"/>
      <c r="BY949" s="295"/>
      <c r="BZ949" s="295"/>
      <c r="CA949" s="295"/>
      <c r="CB949" s="295"/>
      <c r="CC949" s="296"/>
      <c r="CD949" s="294"/>
      <c r="CE949" s="295"/>
      <c r="CF949" s="295"/>
      <c r="CG949" s="295"/>
      <c r="CH949" s="295"/>
      <c r="CI949" s="296"/>
    </row>
    <row r="950" spans="1:87" ht="18" customHeight="1" x14ac:dyDescent="0.25">
      <c r="A950" s="75"/>
      <c r="B950" s="327"/>
      <c r="C950" s="328"/>
      <c r="D950" s="328"/>
      <c r="E950" s="328"/>
      <c r="F950" s="328"/>
      <c r="G950" s="328"/>
      <c r="H950" s="328"/>
      <c r="I950" s="328"/>
      <c r="J950" s="328"/>
      <c r="K950" s="328"/>
      <c r="L950" s="328"/>
      <c r="M950" s="328"/>
      <c r="N950" s="328"/>
      <c r="O950" s="328"/>
      <c r="P950" s="328"/>
      <c r="Q950" s="328"/>
      <c r="R950" s="328"/>
      <c r="S950" s="328"/>
      <c r="T950" s="328"/>
      <c r="U950" s="328"/>
      <c r="V950" s="328"/>
      <c r="W950" s="328"/>
      <c r="X950" s="328"/>
      <c r="Y950" s="329"/>
      <c r="Z950" s="336"/>
      <c r="AA950" s="337"/>
      <c r="AB950" s="337"/>
      <c r="AC950" s="337"/>
      <c r="AD950" s="338"/>
      <c r="AE950" s="336"/>
      <c r="AF950" s="337"/>
      <c r="AG950" s="337"/>
      <c r="AH950" s="337"/>
      <c r="AI950" s="337"/>
      <c r="AJ950" s="337"/>
      <c r="AK950" s="300"/>
      <c r="AL950" s="301"/>
      <c r="AM950" s="301"/>
      <c r="AN950" s="301"/>
      <c r="AO950" s="301"/>
      <c r="AP950" s="301"/>
      <c r="AQ950" s="301"/>
      <c r="AR950" s="301"/>
      <c r="AS950" s="301"/>
      <c r="AT950" s="301"/>
      <c r="AU950" s="301"/>
      <c r="AV950" s="301"/>
      <c r="AW950" s="301"/>
      <c r="AX950" s="302"/>
      <c r="AY950" s="407"/>
      <c r="AZ950" s="304"/>
      <c r="BA950" s="304"/>
      <c r="BB950" s="408"/>
      <c r="BC950" s="306">
        <f t="shared" si="52"/>
        <v>0</v>
      </c>
      <c r="BD950" s="307"/>
      <c r="BE950" s="307"/>
      <c r="BF950" s="308"/>
      <c r="BG950" s="309"/>
      <c r="BH950" s="310"/>
      <c r="BI950" s="310"/>
      <c r="BJ950" s="311"/>
      <c r="BK950" s="312">
        <f t="shared" si="53"/>
        <v>0</v>
      </c>
      <c r="BL950" s="313"/>
      <c r="BM950" s="313"/>
      <c r="BN950" s="313"/>
      <c r="BO950" s="313"/>
      <c r="BP950" s="314"/>
      <c r="BQ950" s="294"/>
      <c r="BR950" s="295"/>
      <c r="BS950" s="295"/>
      <c r="BT950" s="295"/>
      <c r="BU950" s="295"/>
      <c r="BV950" s="295"/>
      <c r="BW950" s="296"/>
      <c r="BX950" s="294"/>
      <c r="BY950" s="295"/>
      <c r="BZ950" s="295"/>
      <c r="CA950" s="295"/>
      <c r="CB950" s="295"/>
      <c r="CC950" s="296"/>
      <c r="CD950" s="294"/>
      <c r="CE950" s="295"/>
      <c r="CF950" s="295"/>
      <c r="CG950" s="295"/>
      <c r="CH950" s="295"/>
      <c r="CI950" s="296"/>
    </row>
    <row r="951" spans="1:87" ht="18" customHeight="1" x14ac:dyDescent="0.25">
      <c r="A951" s="75"/>
      <c r="B951" s="327"/>
      <c r="C951" s="328"/>
      <c r="D951" s="328"/>
      <c r="E951" s="328"/>
      <c r="F951" s="328"/>
      <c r="G951" s="328"/>
      <c r="H951" s="328"/>
      <c r="I951" s="328"/>
      <c r="J951" s="328"/>
      <c r="K951" s="328"/>
      <c r="L951" s="328"/>
      <c r="M951" s="328"/>
      <c r="N951" s="328"/>
      <c r="O951" s="328"/>
      <c r="P951" s="328"/>
      <c r="Q951" s="328"/>
      <c r="R951" s="328"/>
      <c r="S951" s="328"/>
      <c r="T951" s="328"/>
      <c r="U951" s="328"/>
      <c r="V951" s="328"/>
      <c r="W951" s="328"/>
      <c r="X951" s="328"/>
      <c r="Y951" s="329"/>
      <c r="Z951" s="336"/>
      <c r="AA951" s="337"/>
      <c r="AB951" s="337"/>
      <c r="AC951" s="337"/>
      <c r="AD951" s="338"/>
      <c r="AE951" s="336"/>
      <c r="AF951" s="337"/>
      <c r="AG951" s="337"/>
      <c r="AH951" s="337"/>
      <c r="AI951" s="337"/>
      <c r="AJ951" s="337"/>
      <c r="AK951" s="300"/>
      <c r="AL951" s="301"/>
      <c r="AM951" s="301"/>
      <c r="AN951" s="301"/>
      <c r="AO951" s="301"/>
      <c r="AP951" s="301"/>
      <c r="AQ951" s="301"/>
      <c r="AR951" s="301"/>
      <c r="AS951" s="301"/>
      <c r="AT951" s="301"/>
      <c r="AU951" s="301"/>
      <c r="AV951" s="301"/>
      <c r="AW951" s="301"/>
      <c r="AX951" s="302"/>
      <c r="AY951" s="407"/>
      <c r="AZ951" s="304"/>
      <c r="BA951" s="304"/>
      <c r="BB951" s="408"/>
      <c r="BC951" s="306">
        <f t="shared" si="52"/>
        <v>0</v>
      </c>
      <c r="BD951" s="307"/>
      <c r="BE951" s="307"/>
      <c r="BF951" s="308"/>
      <c r="BG951" s="309"/>
      <c r="BH951" s="310"/>
      <c r="BI951" s="310"/>
      <c r="BJ951" s="311"/>
      <c r="BK951" s="312">
        <f t="shared" si="53"/>
        <v>0</v>
      </c>
      <c r="BL951" s="313"/>
      <c r="BM951" s="313"/>
      <c r="BN951" s="313"/>
      <c r="BO951" s="313"/>
      <c r="BP951" s="314"/>
      <c r="BQ951" s="294"/>
      <c r="BR951" s="295"/>
      <c r="BS951" s="295"/>
      <c r="BT951" s="295"/>
      <c r="BU951" s="295"/>
      <c r="BV951" s="295"/>
      <c r="BW951" s="296"/>
      <c r="BX951" s="294"/>
      <c r="BY951" s="295"/>
      <c r="BZ951" s="295"/>
      <c r="CA951" s="295"/>
      <c r="CB951" s="295"/>
      <c r="CC951" s="296"/>
      <c r="CD951" s="294"/>
      <c r="CE951" s="295"/>
      <c r="CF951" s="295"/>
      <c r="CG951" s="295"/>
      <c r="CH951" s="295"/>
      <c r="CI951" s="296"/>
    </row>
    <row r="952" spans="1:87" ht="18" customHeight="1" x14ac:dyDescent="0.25">
      <c r="A952" s="75"/>
      <c r="B952" s="327"/>
      <c r="C952" s="328"/>
      <c r="D952" s="328"/>
      <c r="E952" s="328"/>
      <c r="F952" s="328"/>
      <c r="G952" s="328"/>
      <c r="H952" s="328"/>
      <c r="I952" s="328"/>
      <c r="J952" s="328"/>
      <c r="K952" s="328"/>
      <c r="L952" s="328"/>
      <c r="M952" s="328"/>
      <c r="N952" s="328"/>
      <c r="O952" s="328"/>
      <c r="P952" s="328"/>
      <c r="Q952" s="328"/>
      <c r="R952" s="328"/>
      <c r="S952" s="328"/>
      <c r="T952" s="328"/>
      <c r="U952" s="328"/>
      <c r="V952" s="328"/>
      <c r="W952" s="328"/>
      <c r="X952" s="328"/>
      <c r="Y952" s="329"/>
      <c r="Z952" s="336"/>
      <c r="AA952" s="337"/>
      <c r="AB952" s="337"/>
      <c r="AC952" s="337"/>
      <c r="AD952" s="338"/>
      <c r="AE952" s="336"/>
      <c r="AF952" s="337"/>
      <c r="AG952" s="337"/>
      <c r="AH952" s="337"/>
      <c r="AI952" s="337"/>
      <c r="AJ952" s="337"/>
      <c r="AK952" s="300"/>
      <c r="AL952" s="301"/>
      <c r="AM952" s="301"/>
      <c r="AN952" s="301"/>
      <c r="AO952" s="301"/>
      <c r="AP952" s="301"/>
      <c r="AQ952" s="301"/>
      <c r="AR952" s="301"/>
      <c r="AS952" s="301"/>
      <c r="AT952" s="301"/>
      <c r="AU952" s="301"/>
      <c r="AV952" s="301"/>
      <c r="AW952" s="301"/>
      <c r="AX952" s="302"/>
      <c r="AY952" s="407"/>
      <c r="AZ952" s="304"/>
      <c r="BA952" s="304"/>
      <c r="BB952" s="408"/>
      <c r="BC952" s="306">
        <f t="shared" si="52"/>
        <v>0</v>
      </c>
      <c r="BD952" s="307"/>
      <c r="BE952" s="307"/>
      <c r="BF952" s="308"/>
      <c r="BG952" s="309"/>
      <c r="BH952" s="310"/>
      <c r="BI952" s="310"/>
      <c r="BJ952" s="311"/>
      <c r="BK952" s="312">
        <f t="shared" si="53"/>
        <v>0</v>
      </c>
      <c r="BL952" s="313"/>
      <c r="BM952" s="313"/>
      <c r="BN952" s="313"/>
      <c r="BO952" s="313"/>
      <c r="BP952" s="314"/>
      <c r="BQ952" s="294"/>
      <c r="BR952" s="295"/>
      <c r="BS952" s="295"/>
      <c r="BT952" s="295"/>
      <c r="BU952" s="295"/>
      <c r="BV952" s="295"/>
      <c r="BW952" s="296"/>
      <c r="BX952" s="294"/>
      <c r="BY952" s="295"/>
      <c r="BZ952" s="295"/>
      <c r="CA952" s="295"/>
      <c r="CB952" s="295"/>
      <c r="CC952" s="296"/>
      <c r="CD952" s="294"/>
      <c r="CE952" s="295"/>
      <c r="CF952" s="295"/>
      <c r="CG952" s="295"/>
      <c r="CH952" s="295"/>
      <c r="CI952" s="296"/>
    </row>
    <row r="953" spans="1:87" ht="18" customHeight="1" x14ac:dyDescent="0.25">
      <c r="A953" s="75"/>
      <c r="B953" s="327"/>
      <c r="C953" s="328"/>
      <c r="D953" s="328"/>
      <c r="E953" s="328"/>
      <c r="F953" s="328"/>
      <c r="G953" s="328"/>
      <c r="H953" s="328"/>
      <c r="I953" s="328"/>
      <c r="J953" s="328"/>
      <c r="K953" s="328"/>
      <c r="L953" s="328"/>
      <c r="M953" s="328"/>
      <c r="N953" s="328"/>
      <c r="O953" s="328"/>
      <c r="P953" s="328"/>
      <c r="Q953" s="328"/>
      <c r="R953" s="328"/>
      <c r="S953" s="328"/>
      <c r="T953" s="328"/>
      <c r="U953" s="328"/>
      <c r="V953" s="328"/>
      <c r="W953" s="328"/>
      <c r="X953" s="328"/>
      <c r="Y953" s="329"/>
      <c r="Z953" s="336"/>
      <c r="AA953" s="337"/>
      <c r="AB953" s="337"/>
      <c r="AC953" s="337"/>
      <c r="AD953" s="338"/>
      <c r="AE953" s="336"/>
      <c r="AF953" s="337"/>
      <c r="AG953" s="337"/>
      <c r="AH953" s="337"/>
      <c r="AI953" s="337"/>
      <c r="AJ953" s="337"/>
      <c r="AK953" s="300"/>
      <c r="AL953" s="301"/>
      <c r="AM953" s="301"/>
      <c r="AN953" s="301"/>
      <c r="AO953" s="301"/>
      <c r="AP953" s="301"/>
      <c r="AQ953" s="301"/>
      <c r="AR953" s="301"/>
      <c r="AS953" s="301"/>
      <c r="AT953" s="301"/>
      <c r="AU953" s="301"/>
      <c r="AV953" s="301"/>
      <c r="AW953" s="301"/>
      <c r="AX953" s="302"/>
      <c r="AY953" s="407"/>
      <c r="AZ953" s="304"/>
      <c r="BA953" s="304"/>
      <c r="BB953" s="408"/>
      <c r="BC953" s="306">
        <f t="shared" si="52"/>
        <v>0</v>
      </c>
      <c r="BD953" s="307"/>
      <c r="BE953" s="307"/>
      <c r="BF953" s="308"/>
      <c r="BG953" s="309"/>
      <c r="BH953" s="310"/>
      <c r="BI953" s="310"/>
      <c r="BJ953" s="311"/>
      <c r="BK953" s="312">
        <f t="shared" si="53"/>
        <v>0</v>
      </c>
      <c r="BL953" s="313"/>
      <c r="BM953" s="313"/>
      <c r="BN953" s="313"/>
      <c r="BO953" s="313"/>
      <c r="BP953" s="314"/>
      <c r="BQ953" s="294"/>
      <c r="BR953" s="295"/>
      <c r="BS953" s="295"/>
      <c r="BT953" s="295"/>
      <c r="BU953" s="295"/>
      <c r="BV953" s="295"/>
      <c r="BW953" s="296"/>
      <c r="BX953" s="294"/>
      <c r="BY953" s="295"/>
      <c r="BZ953" s="295"/>
      <c r="CA953" s="295"/>
      <c r="CB953" s="295"/>
      <c r="CC953" s="296"/>
      <c r="CD953" s="294"/>
      <c r="CE953" s="295"/>
      <c r="CF953" s="295"/>
      <c r="CG953" s="295"/>
      <c r="CH953" s="295"/>
      <c r="CI953" s="296"/>
    </row>
    <row r="954" spans="1:87" ht="18" customHeight="1" x14ac:dyDescent="0.25">
      <c r="A954" s="75"/>
      <c r="B954" s="327"/>
      <c r="C954" s="328"/>
      <c r="D954" s="328"/>
      <c r="E954" s="328"/>
      <c r="F954" s="328"/>
      <c r="G954" s="328"/>
      <c r="H954" s="328"/>
      <c r="I954" s="328"/>
      <c r="J954" s="328"/>
      <c r="K954" s="328"/>
      <c r="L954" s="328"/>
      <c r="M954" s="328"/>
      <c r="N954" s="328"/>
      <c r="O954" s="328"/>
      <c r="P954" s="328"/>
      <c r="Q954" s="328"/>
      <c r="R954" s="328"/>
      <c r="S954" s="328"/>
      <c r="T954" s="328"/>
      <c r="U954" s="328"/>
      <c r="V954" s="328"/>
      <c r="W954" s="328"/>
      <c r="X954" s="328"/>
      <c r="Y954" s="329"/>
      <c r="Z954" s="336"/>
      <c r="AA954" s="337"/>
      <c r="AB954" s="337"/>
      <c r="AC954" s="337"/>
      <c r="AD954" s="338"/>
      <c r="AE954" s="336"/>
      <c r="AF954" s="337"/>
      <c r="AG954" s="337"/>
      <c r="AH954" s="337"/>
      <c r="AI954" s="337"/>
      <c r="AJ954" s="337"/>
      <c r="AK954" s="300"/>
      <c r="AL954" s="301"/>
      <c r="AM954" s="301"/>
      <c r="AN954" s="301"/>
      <c r="AO954" s="301"/>
      <c r="AP954" s="301"/>
      <c r="AQ954" s="301"/>
      <c r="AR954" s="301"/>
      <c r="AS954" s="301"/>
      <c r="AT954" s="301"/>
      <c r="AU954" s="301"/>
      <c r="AV954" s="301"/>
      <c r="AW954" s="301"/>
      <c r="AX954" s="302"/>
      <c r="AY954" s="407"/>
      <c r="AZ954" s="304"/>
      <c r="BA954" s="304"/>
      <c r="BB954" s="408"/>
      <c r="BC954" s="306">
        <f t="shared" si="52"/>
        <v>0</v>
      </c>
      <c r="BD954" s="307"/>
      <c r="BE954" s="307"/>
      <c r="BF954" s="308"/>
      <c r="BG954" s="309"/>
      <c r="BH954" s="310"/>
      <c r="BI954" s="310"/>
      <c r="BJ954" s="311"/>
      <c r="BK954" s="312">
        <f t="shared" si="53"/>
        <v>0</v>
      </c>
      <c r="BL954" s="313"/>
      <c r="BM954" s="313"/>
      <c r="BN954" s="313"/>
      <c r="BO954" s="313"/>
      <c r="BP954" s="314"/>
      <c r="BQ954" s="294"/>
      <c r="BR954" s="295"/>
      <c r="BS954" s="295"/>
      <c r="BT954" s="295"/>
      <c r="BU954" s="295"/>
      <c r="BV954" s="295"/>
      <c r="BW954" s="296"/>
      <c r="BX954" s="294"/>
      <c r="BY954" s="295"/>
      <c r="BZ954" s="295"/>
      <c r="CA954" s="295"/>
      <c r="CB954" s="295"/>
      <c r="CC954" s="296"/>
      <c r="CD954" s="294"/>
      <c r="CE954" s="295"/>
      <c r="CF954" s="295"/>
      <c r="CG954" s="295"/>
      <c r="CH954" s="295"/>
      <c r="CI954" s="296"/>
    </row>
    <row r="955" spans="1:87" ht="18" customHeight="1" x14ac:dyDescent="0.25">
      <c r="A955" s="75"/>
      <c r="B955" s="327"/>
      <c r="C955" s="328"/>
      <c r="D955" s="328"/>
      <c r="E955" s="328"/>
      <c r="F955" s="328"/>
      <c r="G955" s="328"/>
      <c r="H955" s="328"/>
      <c r="I955" s="328"/>
      <c r="J955" s="328"/>
      <c r="K955" s="328"/>
      <c r="L955" s="328"/>
      <c r="M955" s="328"/>
      <c r="N955" s="328"/>
      <c r="O955" s="328"/>
      <c r="P955" s="328"/>
      <c r="Q955" s="328"/>
      <c r="R955" s="328"/>
      <c r="S955" s="328"/>
      <c r="T955" s="328"/>
      <c r="U955" s="328"/>
      <c r="V955" s="328"/>
      <c r="W955" s="328"/>
      <c r="X955" s="328"/>
      <c r="Y955" s="329"/>
      <c r="Z955" s="336"/>
      <c r="AA955" s="337"/>
      <c r="AB955" s="337"/>
      <c r="AC955" s="337"/>
      <c r="AD955" s="338"/>
      <c r="AE955" s="336"/>
      <c r="AF955" s="337"/>
      <c r="AG955" s="337"/>
      <c r="AH955" s="337"/>
      <c r="AI955" s="337"/>
      <c r="AJ955" s="337"/>
      <c r="AK955" s="300"/>
      <c r="AL955" s="301"/>
      <c r="AM955" s="301"/>
      <c r="AN955" s="301"/>
      <c r="AO955" s="301"/>
      <c r="AP955" s="301"/>
      <c r="AQ955" s="301"/>
      <c r="AR955" s="301"/>
      <c r="AS955" s="301"/>
      <c r="AT955" s="301"/>
      <c r="AU955" s="301"/>
      <c r="AV955" s="301"/>
      <c r="AW955" s="301"/>
      <c r="AX955" s="302"/>
      <c r="AY955" s="407"/>
      <c r="AZ955" s="304"/>
      <c r="BA955" s="304"/>
      <c r="BB955" s="408"/>
      <c r="BC955" s="306">
        <f t="shared" si="52"/>
        <v>0</v>
      </c>
      <c r="BD955" s="307"/>
      <c r="BE955" s="307"/>
      <c r="BF955" s="308"/>
      <c r="BG955" s="309"/>
      <c r="BH955" s="310"/>
      <c r="BI955" s="310"/>
      <c r="BJ955" s="311"/>
      <c r="BK955" s="312">
        <f t="shared" si="53"/>
        <v>0</v>
      </c>
      <c r="BL955" s="313"/>
      <c r="BM955" s="313"/>
      <c r="BN955" s="313"/>
      <c r="BO955" s="313"/>
      <c r="BP955" s="314"/>
      <c r="BQ955" s="294"/>
      <c r="BR955" s="295"/>
      <c r="BS955" s="295"/>
      <c r="BT955" s="295"/>
      <c r="BU955" s="295"/>
      <c r="BV955" s="295"/>
      <c r="BW955" s="296"/>
      <c r="BX955" s="294"/>
      <c r="BY955" s="295"/>
      <c r="BZ955" s="295"/>
      <c r="CA955" s="295"/>
      <c r="CB955" s="295"/>
      <c r="CC955" s="296"/>
      <c r="CD955" s="294"/>
      <c r="CE955" s="295"/>
      <c r="CF955" s="295"/>
      <c r="CG955" s="295"/>
      <c r="CH955" s="295"/>
      <c r="CI955" s="296"/>
    </row>
    <row r="956" spans="1:87" ht="18" customHeight="1" x14ac:dyDescent="0.25">
      <c r="A956" s="75"/>
      <c r="B956" s="327"/>
      <c r="C956" s="328"/>
      <c r="D956" s="328"/>
      <c r="E956" s="328"/>
      <c r="F956" s="328"/>
      <c r="G956" s="328"/>
      <c r="H956" s="328"/>
      <c r="I956" s="328"/>
      <c r="J956" s="328"/>
      <c r="K956" s="328"/>
      <c r="L956" s="328"/>
      <c r="M956" s="328"/>
      <c r="N956" s="328"/>
      <c r="O956" s="328"/>
      <c r="P956" s="328"/>
      <c r="Q956" s="328"/>
      <c r="R956" s="328"/>
      <c r="S956" s="328"/>
      <c r="T956" s="328"/>
      <c r="U956" s="328"/>
      <c r="V956" s="328"/>
      <c r="W956" s="328"/>
      <c r="X956" s="328"/>
      <c r="Y956" s="329"/>
      <c r="Z956" s="336"/>
      <c r="AA956" s="337"/>
      <c r="AB956" s="337"/>
      <c r="AC956" s="337"/>
      <c r="AD956" s="338"/>
      <c r="AE956" s="336"/>
      <c r="AF956" s="337"/>
      <c r="AG956" s="337"/>
      <c r="AH956" s="337"/>
      <c r="AI956" s="337"/>
      <c r="AJ956" s="337"/>
      <c r="AK956" s="300"/>
      <c r="AL956" s="301"/>
      <c r="AM956" s="301"/>
      <c r="AN956" s="301"/>
      <c r="AO956" s="301"/>
      <c r="AP956" s="301"/>
      <c r="AQ956" s="301"/>
      <c r="AR956" s="301"/>
      <c r="AS956" s="301"/>
      <c r="AT956" s="301"/>
      <c r="AU956" s="301"/>
      <c r="AV956" s="301"/>
      <c r="AW956" s="301"/>
      <c r="AX956" s="302"/>
      <c r="AY956" s="407"/>
      <c r="AZ956" s="304"/>
      <c r="BA956" s="304"/>
      <c r="BB956" s="408"/>
      <c r="BC956" s="306">
        <f t="shared" si="52"/>
        <v>0</v>
      </c>
      <c r="BD956" s="307"/>
      <c r="BE956" s="307"/>
      <c r="BF956" s="308"/>
      <c r="BG956" s="309"/>
      <c r="BH956" s="310"/>
      <c r="BI956" s="310"/>
      <c r="BJ956" s="311"/>
      <c r="BK956" s="312">
        <f t="shared" si="53"/>
        <v>0</v>
      </c>
      <c r="BL956" s="313"/>
      <c r="BM956" s="313"/>
      <c r="BN956" s="313"/>
      <c r="BO956" s="313"/>
      <c r="BP956" s="314"/>
      <c r="BQ956" s="294"/>
      <c r="BR956" s="295"/>
      <c r="BS956" s="295"/>
      <c r="BT956" s="295"/>
      <c r="BU956" s="295"/>
      <c r="BV956" s="295"/>
      <c r="BW956" s="296"/>
      <c r="BX956" s="294"/>
      <c r="BY956" s="295"/>
      <c r="BZ956" s="295"/>
      <c r="CA956" s="295"/>
      <c r="CB956" s="295"/>
      <c r="CC956" s="296"/>
      <c r="CD956" s="294"/>
      <c r="CE956" s="295"/>
      <c r="CF956" s="295"/>
      <c r="CG956" s="295"/>
      <c r="CH956" s="295"/>
      <c r="CI956" s="296"/>
    </row>
    <row r="957" spans="1:87" ht="18" customHeight="1" x14ac:dyDescent="0.25">
      <c r="A957" s="75"/>
      <c r="B957" s="327"/>
      <c r="C957" s="328"/>
      <c r="D957" s="328"/>
      <c r="E957" s="328"/>
      <c r="F957" s="328"/>
      <c r="G957" s="328"/>
      <c r="H957" s="328"/>
      <c r="I957" s="328"/>
      <c r="J957" s="328"/>
      <c r="K957" s="328"/>
      <c r="L957" s="328"/>
      <c r="M957" s="328"/>
      <c r="N957" s="328"/>
      <c r="O957" s="328"/>
      <c r="P957" s="328"/>
      <c r="Q957" s="328"/>
      <c r="R957" s="328"/>
      <c r="S957" s="328"/>
      <c r="T957" s="328"/>
      <c r="U957" s="328"/>
      <c r="V957" s="328"/>
      <c r="W957" s="328"/>
      <c r="X957" s="328"/>
      <c r="Y957" s="329"/>
      <c r="Z957" s="336"/>
      <c r="AA957" s="337"/>
      <c r="AB957" s="337"/>
      <c r="AC957" s="337"/>
      <c r="AD957" s="338"/>
      <c r="AE957" s="336"/>
      <c r="AF957" s="337"/>
      <c r="AG957" s="337"/>
      <c r="AH957" s="337"/>
      <c r="AI957" s="337"/>
      <c r="AJ957" s="337"/>
      <c r="AK957" s="300"/>
      <c r="AL957" s="301"/>
      <c r="AM957" s="301"/>
      <c r="AN957" s="301"/>
      <c r="AO957" s="301"/>
      <c r="AP957" s="301"/>
      <c r="AQ957" s="301"/>
      <c r="AR957" s="301"/>
      <c r="AS957" s="301"/>
      <c r="AT957" s="301"/>
      <c r="AU957" s="301"/>
      <c r="AV957" s="301"/>
      <c r="AW957" s="301"/>
      <c r="AX957" s="302"/>
      <c r="AY957" s="407"/>
      <c r="AZ957" s="304"/>
      <c r="BA957" s="304"/>
      <c r="BB957" s="408"/>
      <c r="BC957" s="306">
        <f t="shared" si="52"/>
        <v>0</v>
      </c>
      <c r="BD957" s="307"/>
      <c r="BE957" s="307"/>
      <c r="BF957" s="308"/>
      <c r="BG957" s="309"/>
      <c r="BH957" s="310"/>
      <c r="BI957" s="310"/>
      <c r="BJ957" s="311"/>
      <c r="BK957" s="312">
        <f t="shared" si="53"/>
        <v>0</v>
      </c>
      <c r="BL957" s="313"/>
      <c r="BM957" s="313"/>
      <c r="BN957" s="313"/>
      <c r="BO957" s="313"/>
      <c r="BP957" s="314"/>
      <c r="BQ957" s="294"/>
      <c r="BR957" s="295"/>
      <c r="BS957" s="295"/>
      <c r="BT957" s="295"/>
      <c r="BU957" s="295"/>
      <c r="BV957" s="295"/>
      <c r="BW957" s="296"/>
      <c r="BX957" s="294"/>
      <c r="BY957" s="295"/>
      <c r="BZ957" s="295"/>
      <c r="CA957" s="295"/>
      <c r="CB957" s="295"/>
      <c r="CC957" s="296"/>
      <c r="CD957" s="294"/>
      <c r="CE957" s="295"/>
      <c r="CF957" s="295"/>
      <c r="CG957" s="295"/>
      <c r="CH957" s="295"/>
      <c r="CI957" s="296"/>
    </row>
    <row r="958" spans="1:87" ht="18" customHeight="1" x14ac:dyDescent="0.25">
      <c r="A958" s="75"/>
      <c r="B958" s="327"/>
      <c r="C958" s="328"/>
      <c r="D958" s="328"/>
      <c r="E958" s="328"/>
      <c r="F958" s="328"/>
      <c r="G958" s="328"/>
      <c r="H958" s="328"/>
      <c r="I958" s="328"/>
      <c r="J958" s="328"/>
      <c r="K958" s="328"/>
      <c r="L958" s="328"/>
      <c r="M958" s="328"/>
      <c r="N958" s="328"/>
      <c r="O958" s="328"/>
      <c r="P958" s="328"/>
      <c r="Q958" s="328"/>
      <c r="R958" s="328"/>
      <c r="S958" s="328"/>
      <c r="T958" s="328"/>
      <c r="U958" s="328"/>
      <c r="V958" s="328"/>
      <c r="W958" s="328"/>
      <c r="X958" s="328"/>
      <c r="Y958" s="329"/>
      <c r="Z958" s="336"/>
      <c r="AA958" s="337"/>
      <c r="AB958" s="337"/>
      <c r="AC958" s="337"/>
      <c r="AD958" s="338"/>
      <c r="AE958" s="336"/>
      <c r="AF958" s="337"/>
      <c r="AG958" s="337"/>
      <c r="AH958" s="337"/>
      <c r="AI958" s="337"/>
      <c r="AJ958" s="337"/>
      <c r="AK958" s="300"/>
      <c r="AL958" s="301"/>
      <c r="AM958" s="301"/>
      <c r="AN958" s="301"/>
      <c r="AO958" s="301"/>
      <c r="AP958" s="301"/>
      <c r="AQ958" s="301"/>
      <c r="AR958" s="301"/>
      <c r="AS958" s="301"/>
      <c r="AT958" s="301"/>
      <c r="AU958" s="301"/>
      <c r="AV958" s="301"/>
      <c r="AW958" s="301"/>
      <c r="AX958" s="302"/>
      <c r="AY958" s="407"/>
      <c r="AZ958" s="304"/>
      <c r="BA958" s="304"/>
      <c r="BB958" s="408"/>
      <c r="BC958" s="306">
        <f t="shared" si="52"/>
        <v>0</v>
      </c>
      <c r="BD958" s="307"/>
      <c r="BE958" s="307"/>
      <c r="BF958" s="308"/>
      <c r="BG958" s="309"/>
      <c r="BH958" s="310"/>
      <c r="BI958" s="310"/>
      <c r="BJ958" s="311"/>
      <c r="BK958" s="312">
        <f t="shared" si="53"/>
        <v>0</v>
      </c>
      <c r="BL958" s="313"/>
      <c r="BM958" s="313"/>
      <c r="BN958" s="313"/>
      <c r="BO958" s="313"/>
      <c r="BP958" s="314"/>
      <c r="BQ958" s="294"/>
      <c r="BR958" s="295"/>
      <c r="BS958" s="295"/>
      <c r="BT958" s="295"/>
      <c r="BU958" s="295"/>
      <c r="BV958" s="295"/>
      <c r="BW958" s="296"/>
      <c r="BX958" s="294"/>
      <c r="BY958" s="295"/>
      <c r="BZ958" s="295"/>
      <c r="CA958" s="295"/>
      <c r="CB958" s="295"/>
      <c r="CC958" s="296"/>
      <c r="CD958" s="294"/>
      <c r="CE958" s="295"/>
      <c r="CF958" s="295"/>
      <c r="CG958" s="295"/>
      <c r="CH958" s="295"/>
      <c r="CI958" s="296"/>
    </row>
    <row r="959" spans="1:87" ht="18" customHeight="1" x14ac:dyDescent="0.25">
      <c r="A959" s="75"/>
      <c r="B959" s="327"/>
      <c r="C959" s="328"/>
      <c r="D959" s="328"/>
      <c r="E959" s="328"/>
      <c r="F959" s="328"/>
      <c r="G959" s="328"/>
      <c r="H959" s="328"/>
      <c r="I959" s="328"/>
      <c r="J959" s="328"/>
      <c r="K959" s="328"/>
      <c r="L959" s="328"/>
      <c r="M959" s="328"/>
      <c r="N959" s="328"/>
      <c r="O959" s="328"/>
      <c r="P959" s="328"/>
      <c r="Q959" s="328"/>
      <c r="R959" s="328"/>
      <c r="S959" s="328"/>
      <c r="T959" s="328"/>
      <c r="U959" s="328"/>
      <c r="V959" s="328"/>
      <c r="W959" s="328"/>
      <c r="X959" s="328"/>
      <c r="Y959" s="329"/>
      <c r="Z959" s="336"/>
      <c r="AA959" s="337"/>
      <c r="AB959" s="337"/>
      <c r="AC959" s="337"/>
      <c r="AD959" s="338"/>
      <c r="AE959" s="336"/>
      <c r="AF959" s="337"/>
      <c r="AG959" s="337"/>
      <c r="AH959" s="337"/>
      <c r="AI959" s="337"/>
      <c r="AJ959" s="337"/>
      <c r="AK959" s="300"/>
      <c r="AL959" s="301"/>
      <c r="AM959" s="301"/>
      <c r="AN959" s="301"/>
      <c r="AO959" s="301"/>
      <c r="AP959" s="301"/>
      <c r="AQ959" s="301"/>
      <c r="AR959" s="301"/>
      <c r="AS959" s="301"/>
      <c r="AT959" s="301"/>
      <c r="AU959" s="301"/>
      <c r="AV959" s="301"/>
      <c r="AW959" s="301"/>
      <c r="AX959" s="302"/>
      <c r="AY959" s="407"/>
      <c r="AZ959" s="304"/>
      <c r="BA959" s="304"/>
      <c r="BB959" s="408"/>
      <c r="BC959" s="306">
        <f t="shared" si="52"/>
        <v>0</v>
      </c>
      <c r="BD959" s="307"/>
      <c r="BE959" s="307"/>
      <c r="BF959" s="308"/>
      <c r="BG959" s="309"/>
      <c r="BH959" s="310"/>
      <c r="BI959" s="310"/>
      <c r="BJ959" s="311"/>
      <c r="BK959" s="312">
        <f t="shared" si="53"/>
        <v>0</v>
      </c>
      <c r="BL959" s="313"/>
      <c r="BM959" s="313"/>
      <c r="BN959" s="313"/>
      <c r="BO959" s="313"/>
      <c r="BP959" s="314"/>
      <c r="BQ959" s="294"/>
      <c r="BR959" s="295"/>
      <c r="BS959" s="295"/>
      <c r="BT959" s="295"/>
      <c r="BU959" s="295"/>
      <c r="BV959" s="295"/>
      <c r="BW959" s="296"/>
      <c r="BX959" s="294"/>
      <c r="BY959" s="295"/>
      <c r="BZ959" s="295"/>
      <c r="CA959" s="295"/>
      <c r="CB959" s="295"/>
      <c r="CC959" s="296"/>
      <c r="CD959" s="294"/>
      <c r="CE959" s="295"/>
      <c r="CF959" s="295"/>
      <c r="CG959" s="295"/>
      <c r="CH959" s="295"/>
      <c r="CI959" s="296"/>
    </row>
    <row r="960" spans="1:87" ht="18" customHeight="1" x14ac:dyDescent="0.25">
      <c r="A960" s="75"/>
      <c r="B960" s="327"/>
      <c r="C960" s="328"/>
      <c r="D960" s="328"/>
      <c r="E960" s="328"/>
      <c r="F960" s="328"/>
      <c r="G960" s="328"/>
      <c r="H960" s="328"/>
      <c r="I960" s="328"/>
      <c r="J960" s="328"/>
      <c r="K960" s="328"/>
      <c r="L960" s="328"/>
      <c r="M960" s="328"/>
      <c r="N960" s="328"/>
      <c r="O960" s="328"/>
      <c r="P960" s="328"/>
      <c r="Q960" s="328"/>
      <c r="R960" s="328"/>
      <c r="S960" s="328"/>
      <c r="T960" s="328"/>
      <c r="U960" s="328"/>
      <c r="V960" s="328"/>
      <c r="W960" s="328"/>
      <c r="X960" s="328"/>
      <c r="Y960" s="329"/>
      <c r="Z960" s="336"/>
      <c r="AA960" s="337"/>
      <c r="AB960" s="337"/>
      <c r="AC960" s="337"/>
      <c r="AD960" s="338"/>
      <c r="AE960" s="336"/>
      <c r="AF960" s="337"/>
      <c r="AG960" s="337"/>
      <c r="AH960" s="337"/>
      <c r="AI960" s="337"/>
      <c r="AJ960" s="337"/>
      <c r="AK960" s="300"/>
      <c r="AL960" s="301"/>
      <c r="AM960" s="301"/>
      <c r="AN960" s="301"/>
      <c r="AO960" s="301"/>
      <c r="AP960" s="301"/>
      <c r="AQ960" s="301"/>
      <c r="AR960" s="301"/>
      <c r="AS960" s="301"/>
      <c r="AT960" s="301"/>
      <c r="AU960" s="301"/>
      <c r="AV960" s="301"/>
      <c r="AW960" s="301"/>
      <c r="AX960" s="302"/>
      <c r="AY960" s="407"/>
      <c r="AZ960" s="304"/>
      <c r="BA960" s="304"/>
      <c r="BB960" s="408"/>
      <c r="BC960" s="306">
        <f t="shared" si="52"/>
        <v>0</v>
      </c>
      <c r="BD960" s="307"/>
      <c r="BE960" s="307"/>
      <c r="BF960" s="308"/>
      <c r="BG960" s="309"/>
      <c r="BH960" s="310"/>
      <c r="BI960" s="310"/>
      <c r="BJ960" s="311"/>
      <c r="BK960" s="312">
        <f t="shared" si="53"/>
        <v>0</v>
      </c>
      <c r="BL960" s="313"/>
      <c r="BM960" s="313"/>
      <c r="BN960" s="313"/>
      <c r="BO960" s="313"/>
      <c r="BP960" s="314"/>
      <c r="BQ960" s="294"/>
      <c r="BR960" s="295"/>
      <c r="BS960" s="295"/>
      <c r="BT960" s="295"/>
      <c r="BU960" s="295"/>
      <c r="BV960" s="295"/>
      <c r="BW960" s="296"/>
      <c r="BX960" s="294"/>
      <c r="BY960" s="295"/>
      <c r="BZ960" s="295"/>
      <c r="CA960" s="295"/>
      <c r="CB960" s="295"/>
      <c r="CC960" s="296"/>
      <c r="CD960" s="294"/>
      <c r="CE960" s="295"/>
      <c r="CF960" s="295"/>
      <c r="CG960" s="295"/>
      <c r="CH960" s="295"/>
      <c r="CI960" s="296"/>
    </row>
    <row r="961" spans="1:87" ht="18" customHeight="1" x14ac:dyDescent="0.25">
      <c r="A961" s="75"/>
      <c r="B961" s="327"/>
      <c r="C961" s="328"/>
      <c r="D961" s="328"/>
      <c r="E961" s="328"/>
      <c r="F961" s="328"/>
      <c r="G961" s="328"/>
      <c r="H961" s="328"/>
      <c r="I961" s="328"/>
      <c r="J961" s="328"/>
      <c r="K961" s="328"/>
      <c r="L961" s="328"/>
      <c r="M961" s="328"/>
      <c r="N961" s="328"/>
      <c r="O961" s="328"/>
      <c r="P961" s="328"/>
      <c r="Q961" s="328"/>
      <c r="R961" s="328"/>
      <c r="S961" s="328"/>
      <c r="T961" s="328"/>
      <c r="U961" s="328"/>
      <c r="V961" s="328"/>
      <c r="W961" s="328"/>
      <c r="X961" s="328"/>
      <c r="Y961" s="329"/>
      <c r="Z961" s="336"/>
      <c r="AA961" s="337"/>
      <c r="AB961" s="337"/>
      <c r="AC961" s="337"/>
      <c r="AD961" s="338"/>
      <c r="AE961" s="336"/>
      <c r="AF961" s="337"/>
      <c r="AG961" s="337"/>
      <c r="AH961" s="337"/>
      <c r="AI961" s="337"/>
      <c r="AJ961" s="337"/>
      <c r="AK961" s="300"/>
      <c r="AL961" s="301"/>
      <c r="AM961" s="301"/>
      <c r="AN961" s="301"/>
      <c r="AO961" s="301"/>
      <c r="AP961" s="301"/>
      <c r="AQ961" s="301"/>
      <c r="AR961" s="301"/>
      <c r="AS961" s="301"/>
      <c r="AT961" s="301"/>
      <c r="AU961" s="301"/>
      <c r="AV961" s="301"/>
      <c r="AW961" s="301"/>
      <c r="AX961" s="302"/>
      <c r="AY961" s="407"/>
      <c r="AZ961" s="304"/>
      <c r="BA961" s="304"/>
      <c r="BB961" s="408"/>
      <c r="BC961" s="306">
        <f t="shared" si="52"/>
        <v>0</v>
      </c>
      <c r="BD961" s="307"/>
      <c r="BE961" s="307"/>
      <c r="BF961" s="308"/>
      <c r="BG961" s="309"/>
      <c r="BH961" s="310"/>
      <c r="BI961" s="310"/>
      <c r="BJ961" s="311"/>
      <c r="BK961" s="312">
        <f t="shared" si="53"/>
        <v>0</v>
      </c>
      <c r="BL961" s="313"/>
      <c r="BM961" s="313"/>
      <c r="BN961" s="313"/>
      <c r="BO961" s="313"/>
      <c r="BP961" s="314"/>
      <c r="BQ961" s="294"/>
      <c r="BR961" s="295"/>
      <c r="BS961" s="295"/>
      <c r="BT961" s="295"/>
      <c r="BU961" s="295"/>
      <c r="BV961" s="295"/>
      <c r="BW961" s="296"/>
      <c r="BX961" s="294"/>
      <c r="BY961" s="295"/>
      <c r="BZ961" s="295"/>
      <c r="CA961" s="295"/>
      <c r="CB961" s="295"/>
      <c r="CC961" s="296"/>
      <c r="CD961" s="294"/>
      <c r="CE961" s="295"/>
      <c r="CF961" s="295"/>
      <c r="CG961" s="295"/>
      <c r="CH961" s="295"/>
      <c r="CI961" s="296"/>
    </row>
    <row r="962" spans="1:87" ht="18" customHeight="1" x14ac:dyDescent="0.25">
      <c r="A962" s="75"/>
      <c r="B962" s="327"/>
      <c r="C962" s="328"/>
      <c r="D962" s="328"/>
      <c r="E962" s="328"/>
      <c r="F962" s="328"/>
      <c r="G962" s="328"/>
      <c r="H962" s="328"/>
      <c r="I962" s="328"/>
      <c r="J962" s="328"/>
      <c r="K962" s="328"/>
      <c r="L962" s="328"/>
      <c r="M962" s="328"/>
      <c r="N962" s="328"/>
      <c r="O962" s="328"/>
      <c r="P962" s="328"/>
      <c r="Q962" s="328"/>
      <c r="R962" s="328"/>
      <c r="S962" s="328"/>
      <c r="T962" s="328"/>
      <c r="U962" s="328"/>
      <c r="V962" s="328"/>
      <c r="W962" s="328"/>
      <c r="X962" s="328"/>
      <c r="Y962" s="329"/>
      <c r="Z962" s="336"/>
      <c r="AA962" s="337"/>
      <c r="AB962" s="337"/>
      <c r="AC962" s="337"/>
      <c r="AD962" s="338"/>
      <c r="AE962" s="336"/>
      <c r="AF962" s="337"/>
      <c r="AG962" s="337"/>
      <c r="AH962" s="337"/>
      <c r="AI962" s="337"/>
      <c r="AJ962" s="337"/>
      <c r="AK962" s="300"/>
      <c r="AL962" s="301"/>
      <c r="AM962" s="301"/>
      <c r="AN962" s="301"/>
      <c r="AO962" s="301"/>
      <c r="AP962" s="301"/>
      <c r="AQ962" s="301"/>
      <c r="AR962" s="301"/>
      <c r="AS962" s="301"/>
      <c r="AT962" s="301"/>
      <c r="AU962" s="301"/>
      <c r="AV962" s="301"/>
      <c r="AW962" s="301"/>
      <c r="AX962" s="302"/>
      <c r="AY962" s="407"/>
      <c r="AZ962" s="304"/>
      <c r="BA962" s="304"/>
      <c r="BB962" s="408"/>
      <c r="BC962" s="306">
        <f t="shared" si="52"/>
        <v>0</v>
      </c>
      <c r="BD962" s="307"/>
      <c r="BE962" s="307"/>
      <c r="BF962" s="308"/>
      <c r="BG962" s="309"/>
      <c r="BH962" s="310"/>
      <c r="BI962" s="310"/>
      <c r="BJ962" s="311"/>
      <c r="BK962" s="312">
        <f t="shared" si="53"/>
        <v>0</v>
      </c>
      <c r="BL962" s="313"/>
      <c r="BM962" s="313"/>
      <c r="BN962" s="313"/>
      <c r="BO962" s="313"/>
      <c r="BP962" s="314"/>
      <c r="BQ962" s="294"/>
      <c r="BR962" s="295"/>
      <c r="BS962" s="295"/>
      <c r="BT962" s="295"/>
      <c r="BU962" s="295"/>
      <c r="BV962" s="295"/>
      <c r="BW962" s="296"/>
      <c r="BX962" s="294"/>
      <c r="BY962" s="295"/>
      <c r="BZ962" s="295"/>
      <c r="CA962" s="295"/>
      <c r="CB962" s="295"/>
      <c r="CC962" s="296"/>
      <c r="CD962" s="294"/>
      <c r="CE962" s="295"/>
      <c r="CF962" s="295"/>
      <c r="CG962" s="295"/>
      <c r="CH962" s="295"/>
      <c r="CI962" s="296"/>
    </row>
    <row r="963" spans="1:87" ht="18" customHeight="1" x14ac:dyDescent="0.25">
      <c r="A963" s="75"/>
      <c r="B963" s="327"/>
      <c r="C963" s="328"/>
      <c r="D963" s="328"/>
      <c r="E963" s="328"/>
      <c r="F963" s="328"/>
      <c r="G963" s="328"/>
      <c r="H963" s="328"/>
      <c r="I963" s="328"/>
      <c r="J963" s="328"/>
      <c r="K963" s="328"/>
      <c r="L963" s="328"/>
      <c r="M963" s="328"/>
      <c r="N963" s="328"/>
      <c r="O963" s="328"/>
      <c r="P963" s="328"/>
      <c r="Q963" s="328"/>
      <c r="R963" s="328"/>
      <c r="S963" s="328"/>
      <c r="T963" s="328"/>
      <c r="U963" s="328"/>
      <c r="V963" s="328"/>
      <c r="W963" s="328"/>
      <c r="X963" s="328"/>
      <c r="Y963" s="329"/>
      <c r="Z963" s="336"/>
      <c r="AA963" s="337"/>
      <c r="AB963" s="337"/>
      <c r="AC963" s="337"/>
      <c r="AD963" s="338"/>
      <c r="AE963" s="336"/>
      <c r="AF963" s="337"/>
      <c r="AG963" s="337"/>
      <c r="AH963" s="337"/>
      <c r="AI963" s="337"/>
      <c r="AJ963" s="337"/>
      <c r="AK963" s="300"/>
      <c r="AL963" s="301"/>
      <c r="AM963" s="301"/>
      <c r="AN963" s="301"/>
      <c r="AO963" s="301"/>
      <c r="AP963" s="301"/>
      <c r="AQ963" s="301"/>
      <c r="AR963" s="301"/>
      <c r="AS963" s="301"/>
      <c r="AT963" s="301"/>
      <c r="AU963" s="301"/>
      <c r="AV963" s="301"/>
      <c r="AW963" s="301"/>
      <c r="AX963" s="302"/>
      <c r="AY963" s="407"/>
      <c r="AZ963" s="304"/>
      <c r="BA963" s="304"/>
      <c r="BB963" s="408"/>
      <c r="BC963" s="306">
        <f t="shared" si="52"/>
        <v>0</v>
      </c>
      <c r="BD963" s="307"/>
      <c r="BE963" s="307"/>
      <c r="BF963" s="308"/>
      <c r="BG963" s="309"/>
      <c r="BH963" s="310"/>
      <c r="BI963" s="310"/>
      <c r="BJ963" s="311"/>
      <c r="BK963" s="312">
        <f t="shared" si="53"/>
        <v>0</v>
      </c>
      <c r="BL963" s="313"/>
      <c r="BM963" s="313"/>
      <c r="BN963" s="313"/>
      <c r="BO963" s="313"/>
      <c r="BP963" s="314"/>
      <c r="BQ963" s="294"/>
      <c r="BR963" s="295"/>
      <c r="BS963" s="295"/>
      <c r="BT963" s="295"/>
      <c r="BU963" s="295"/>
      <c r="BV963" s="295"/>
      <c r="BW963" s="296"/>
      <c r="BX963" s="294"/>
      <c r="BY963" s="295"/>
      <c r="BZ963" s="295"/>
      <c r="CA963" s="295"/>
      <c r="CB963" s="295"/>
      <c r="CC963" s="296"/>
      <c r="CD963" s="294"/>
      <c r="CE963" s="295"/>
      <c r="CF963" s="295"/>
      <c r="CG963" s="295"/>
      <c r="CH963" s="295"/>
      <c r="CI963" s="296"/>
    </row>
    <row r="964" spans="1:87" ht="18" customHeight="1" x14ac:dyDescent="0.25">
      <c r="A964" s="75"/>
      <c r="B964" s="327"/>
      <c r="C964" s="328"/>
      <c r="D964" s="328"/>
      <c r="E964" s="328"/>
      <c r="F964" s="328"/>
      <c r="G964" s="328"/>
      <c r="H964" s="328"/>
      <c r="I964" s="328"/>
      <c r="J964" s="328"/>
      <c r="K964" s="328"/>
      <c r="L964" s="328"/>
      <c r="M964" s="328"/>
      <c r="N964" s="328"/>
      <c r="O964" s="328"/>
      <c r="P964" s="328"/>
      <c r="Q964" s="328"/>
      <c r="R964" s="328"/>
      <c r="S964" s="328"/>
      <c r="T964" s="328"/>
      <c r="U964" s="328"/>
      <c r="V964" s="328"/>
      <c r="W964" s="328"/>
      <c r="X964" s="328"/>
      <c r="Y964" s="329"/>
      <c r="Z964" s="336"/>
      <c r="AA964" s="337"/>
      <c r="AB964" s="337"/>
      <c r="AC964" s="337"/>
      <c r="AD964" s="338"/>
      <c r="AE964" s="336"/>
      <c r="AF964" s="337"/>
      <c r="AG964" s="337"/>
      <c r="AH964" s="337"/>
      <c r="AI964" s="337"/>
      <c r="AJ964" s="337"/>
      <c r="AK964" s="300"/>
      <c r="AL964" s="301"/>
      <c r="AM964" s="301"/>
      <c r="AN964" s="301"/>
      <c r="AO964" s="301"/>
      <c r="AP964" s="301"/>
      <c r="AQ964" s="301"/>
      <c r="AR964" s="301"/>
      <c r="AS964" s="301"/>
      <c r="AT964" s="301"/>
      <c r="AU964" s="301"/>
      <c r="AV964" s="301"/>
      <c r="AW964" s="301"/>
      <c r="AX964" s="302"/>
      <c r="AY964" s="407"/>
      <c r="AZ964" s="304"/>
      <c r="BA964" s="304"/>
      <c r="BB964" s="408"/>
      <c r="BC964" s="306">
        <f t="shared" si="52"/>
        <v>0</v>
      </c>
      <c r="BD964" s="307"/>
      <c r="BE964" s="307"/>
      <c r="BF964" s="308"/>
      <c r="BG964" s="309"/>
      <c r="BH964" s="310"/>
      <c r="BI964" s="310"/>
      <c r="BJ964" s="311"/>
      <c r="BK964" s="312">
        <f t="shared" si="53"/>
        <v>0</v>
      </c>
      <c r="BL964" s="313"/>
      <c r="BM964" s="313"/>
      <c r="BN964" s="313"/>
      <c r="BO964" s="313"/>
      <c r="BP964" s="314"/>
      <c r="BQ964" s="294"/>
      <c r="BR964" s="295"/>
      <c r="BS964" s="295"/>
      <c r="BT964" s="295"/>
      <c r="BU964" s="295"/>
      <c r="BV964" s="295"/>
      <c r="BW964" s="296"/>
      <c r="BX964" s="294"/>
      <c r="BY964" s="295"/>
      <c r="BZ964" s="295"/>
      <c r="CA964" s="295"/>
      <c r="CB964" s="295"/>
      <c r="CC964" s="296"/>
      <c r="CD964" s="294"/>
      <c r="CE964" s="295"/>
      <c r="CF964" s="295"/>
      <c r="CG964" s="295"/>
      <c r="CH964" s="295"/>
      <c r="CI964" s="296"/>
    </row>
    <row r="965" spans="1:87" ht="18" customHeight="1" x14ac:dyDescent="0.25">
      <c r="A965" s="75"/>
      <c r="B965" s="327"/>
      <c r="C965" s="328"/>
      <c r="D965" s="328"/>
      <c r="E965" s="328"/>
      <c r="F965" s="328"/>
      <c r="G965" s="328"/>
      <c r="H965" s="328"/>
      <c r="I965" s="328"/>
      <c r="J965" s="328"/>
      <c r="K965" s="328"/>
      <c r="L965" s="328"/>
      <c r="M965" s="328"/>
      <c r="N965" s="328"/>
      <c r="O965" s="328"/>
      <c r="P965" s="328"/>
      <c r="Q965" s="328"/>
      <c r="R965" s="328"/>
      <c r="S965" s="328"/>
      <c r="T965" s="328"/>
      <c r="U965" s="328"/>
      <c r="V965" s="328"/>
      <c r="W965" s="328"/>
      <c r="X965" s="328"/>
      <c r="Y965" s="329"/>
      <c r="Z965" s="336"/>
      <c r="AA965" s="337"/>
      <c r="AB965" s="337"/>
      <c r="AC965" s="337"/>
      <c r="AD965" s="338"/>
      <c r="AE965" s="336"/>
      <c r="AF965" s="337"/>
      <c r="AG965" s="337"/>
      <c r="AH965" s="337"/>
      <c r="AI965" s="337"/>
      <c r="AJ965" s="337"/>
      <c r="AK965" s="300"/>
      <c r="AL965" s="301"/>
      <c r="AM965" s="301"/>
      <c r="AN965" s="301"/>
      <c r="AO965" s="301"/>
      <c r="AP965" s="301"/>
      <c r="AQ965" s="301"/>
      <c r="AR965" s="301"/>
      <c r="AS965" s="301"/>
      <c r="AT965" s="301"/>
      <c r="AU965" s="301"/>
      <c r="AV965" s="301"/>
      <c r="AW965" s="301"/>
      <c r="AX965" s="302"/>
      <c r="AY965" s="407"/>
      <c r="AZ965" s="304"/>
      <c r="BA965" s="304"/>
      <c r="BB965" s="408"/>
      <c r="BC965" s="306">
        <f t="shared" si="52"/>
        <v>0</v>
      </c>
      <c r="BD965" s="307"/>
      <c r="BE965" s="307"/>
      <c r="BF965" s="308"/>
      <c r="BG965" s="309"/>
      <c r="BH965" s="310"/>
      <c r="BI965" s="310"/>
      <c r="BJ965" s="311"/>
      <c r="BK965" s="312">
        <f t="shared" si="53"/>
        <v>0</v>
      </c>
      <c r="BL965" s="313"/>
      <c r="BM965" s="313"/>
      <c r="BN965" s="313"/>
      <c r="BO965" s="313"/>
      <c r="BP965" s="314"/>
      <c r="BQ965" s="294"/>
      <c r="BR965" s="295"/>
      <c r="BS965" s="295"/>
      <c r="BT965" s="295"/>
      <c r="BU965" s="295"/>
      <c r="BV965" s="295"/>
      <c r="BW965" s="296"/>
      <c r="BX965" s="294"/>
      <c r="BY965" s="295"/>
      <c r="BZ965" s="295"/>
      <c r="CA965" s="295"/>
      <c r="CB965" s="295"/>
      <c r="CC965" s="296"/>
      <c r="CD965" s="294"/>
      <c r="CE965" s="295"/>
      <c r="CF965" s="295"/>
      <c r="CG965" s="295"/>
      <c r="CH965" s="295"/>
      <c r="CI965" s="296"/>
    </row>
    <row r="966" spans="1:87" ht="18" customHeight="1" x14ac:dyDescent="0.25">
      <c r="A966" s="75"/>
      <c r="B966" s="327"/>
      <c r="C966" s="328"/>
      <c r="D966" s="328"/>
      <c r="E966" s="328"/>
      <c r="F966" s="328"/>
      <c r="G966" s="328"/>
      <c r="H966" s="328"/>
      <c r="I966" s="328"/>
      <c r="J966" s="328"/>
      <c r="K966" s="328"/>
      <c r="L966" s="328"/>
      <c r="M966" s="328"/>
      <c r="N966" s="328"/>
      <c r="O966" s="328"/>
      <c r="P966" s="328"/>
      <c r="Q966" s="328"/>
      <c r="R966" s="328"/>
      <c r="S966" s="328"/>
      <c r="T966" s="328"/>
      <c r="U966" s="328"/>
      <c r="V966" s="328"/>
      <c r="W966" s="328"/>
      <c r="X966" s="328"/>
      <c r="Y966" s="329"/>
      <c r="Z966" s="336"/>
      <c r="AA966" s="337"/>
      <c r="AB966" s="337"/>
      <c r="AC966" s="337"/>
      <c r="AD966" s="338"/>
      <c r="AE966" s="336"/>
      <c r="AF966" s="337"/>
      <c r="AG966" s="337"/>
      <c r="AH966" s="337"/>
      <c r="AI966" s="337"/>
      <c r="AJ966" s="337"/>
      <c r="AK966" s="300"/>
      <c r="AL966" s="301"/>
      <c r="AM966" s="301"/>
      <c r="AN966" s="301"/>
      <c r="AO966" s="301"/>
      <c r="AP966" s="301"/>
      <c r="AQ966" s="301"/>
      <c r="AR966" s="301"/>
      <c r="AS966" s="301"/>
      <c r="AT966" s="301"/>
      <c r="AU966" s="301"/>
      <c r="AV966" s="301"/>
      <c r="AW966" s="301"/>
      <c r="AX966" s="302"/>
      <c r="AY966" s="407"/>
      <c r="AZ966" s="304"/>
      <c r="BA966" s="304"/>
      <c r="BB966" s="408"/>
      <c r="BC966" s="306">
        <f t="shared" si="52"/>
        <v>0</v>
      </c>
      <c r="BD966" s="307"/>
      <c r="BE966" s="307"/>
      <c r="BF966" s="308"/>
      <c r="BG966" s="309"/>
      <c r="BH966" s="310"/>
      <c r="BI966" s="310"/>
      <c r="BJ966" s="311"/>
      <c r="BK966" s="312">
        <f t="shared" si="53"/>
        <v>0</v>
      </c>
      <c r="BL966" s="313"/>
      <c r="BM966" s="313"/>
      <c r="BN966" s="313"/>
      <c r="BO966" s="313"/>
      <c r="BP966" s="314"/>
      <c r="BQ966" s="294"/>
      <c r="BR966" s="295"/>
      <c r="BS966" s="295"/>
      <c r="BT966" s="295"/>
      <c r="BU966" s="295"/>
      <c r="BV966" s="295"/>
      <c r="BW966" s="296"/>
      <c r="BX966" s="294"/>
      <c r="BY966" s="295"/>
      <c r="BZ966" s="295"/>
      <c r="CA966" s="295"/>
      <c r="CB966" s="295"/>
      <c r="CC966" s="296"/>
      <c r="CD966" s="294"/>
      <c r="CE966" s="295"/>
      <c r="CF966" s="295"/>
      <c r="CG966" s="295"/>
      <c r="CH966" s="295"/>
      <c r="CI966" s="296"/>
    </row>
    <row r="967" spans="1:87" ht="18" customHeight="1" x14ac:dyDescent="0.25">
      <c r="A967" s="75"/>
      <c r="B967" s="327"/>
      <c r="C967" s="328"/>
      <c r="D967" s="328"/>
      <c r="E967" s="328"/>
      <c r="F967" s="328"/>
      <c r="G967" s="328"/>
      <c r="H967" s="328"/>
      <c r="I967" s="328"/>
      <c r="J967" s="328"/>
      <c r="K967" s="328"/>
      <c r="L967" s="328"/>
      <c r="M967" s="328"/>
      <c r="N967" s="328"/>
      <c r="O967" s="328"/>
      <c r="P967" s="328"/>
      <c r="Q967" s="328"/>
      <c r="R967" s="328"/>
      <c r="S967" s="328"/>
      <c r="T967" s="328"/>
      <c r="U967" s="328"/>
      <c r="V967" s="328"/>
      <c r="W967" s="328"/>
      <c r="X967" s="328"/>
      <c r="Y967" s="329"/>
      <c r="Z967" s="336"/>
      <c r="AA967" s="337"/>
      <c r="AB967" s="337"/>
      <c r="AC967" s="337"/>
      <c r="AD967" s="338"/>
      <c r="AE967" s="336"/>
      <c r="AF967" s="337"/>
      <c r="AG967" s="337"/>
      <c r="AH967" s="337"/>
      <c r="AI967" s="337"/>
      <c r="AJ967" s="337"/>
      <c r="AK967" s="300"/>
      <c r="AL967" s="301"/>
      <c r="AM967" s="301"/>
      <c r="AN967" s="301"/>
      <c r="AO967" s="301"/>
      <c r="AP967" s="301"/>
      <c r="AQ967" s="301"/>
      <c r="AR967" s="301"/>
      <c r="AS967" s="301"/>
      <c r="AT967" s="301"/>
      <c r="AU967" s="301"/>
      <c r="AV967" s="301"/>
      <c r="AW967" s="301"/>
      <c r="AX967" s="302"/>
      <c r="AY967" s="407"/>
      <c r="AZ967" s="304"/>
      <c r="BA967" s="304"/>
      <c r="BB967" s="408"/>
      <c r="BC967" s="306">
        <f t="shared" si="52"/>
        <v>0</v>
      </c>
      <c r="BD967" s="307"/>
      <c r="BE967" s="307"/>
      <c r="BF967" s="308"/>
      <c r="BG967" s="309"/>
      <c r="BH967" s="310"/>
      <c r="BI967" s="310"/>
      <c r="BJ967" s="311"/>
      <c r="BK967" s="312">
        <f t="shared" si="53"/>
        <v>0</v>
      </c>
      <c r="BL967" s="313"/>
      <c r="BM967" s="313"/>
      <c r="BN967" s="313"/>
      <c r="BO967" s="313"/>
      <c r="BP967" s="314"/>
      <c r="BQ967" s="294"/>
      <c r="BR967" s="295"/>
      <c r="BS967" s="295"/>
      <c r="BT967" s="295"/>
      <c r="BU967" s="295"/>
      <c r="BV967" s="295"/>
      <c r="BW967" s="296"/>
      <c r="BX967" s="294"/>
      <c r="BY967" s="295"/>
      <c r="BZ967" s="295"/>
      <c r="CA967" s="295"/>
      <c r="CB967" s="295"/>
      <c r="CC967" s="296"/>
      <c r="CD967" s="294"/>
      <c r="CE967" s="295"/>
      <c r="CF967" s="295"/>
      <c r="CG967" s="295"/>
      <c r="CH967" s="295"/>
      <c r="CI967" s="296"/>
    </row>
    <row r="968" spans="1:87" ht="18" customHeight="1" x14ac:dyDescent="0.25">
      <c r="A968" s="75"/>
      <c r="B968" s="327"/>
      <c r="C968" s="328"/>
      <c r="D968" s="328"/>
      <c r="E968" s="328"/>
      <c r="F968" s="328"/>
      <c r="G968" s="328"/>
      <c r="H968" s="328"/>
      <c r="I968" s="328"/>
      <c r="J968" s="328"/>
      <c r="K968" s="328"/>
      <c r="L968" s="328"/>
      <c r="M968" s="328"/>
      <c r="N968" s="328"/>
      <c r="O968" s="328"/>
      <c r="P968" s="328"/>
      <c r="Q968" s="328"/>
      <c r="R968" s="328"/>
      <c r="S968" s="328"/>
      <c r="T968" s="328"/>
      <c r="U968" s="328"/>
      <c r="V968" s="328"/>
      <c r="W968" s="328"/>
      <c r="X968" s="328"/>
      <c r="Y968" s="329"/>
      <c r="Z968" s="336"/>
      <c r="AA968" s="337"/>
      <c r="AB968" s="337"/>
      <c r="AC968" s="337"/>
      <c r="AD968" s="338"/>
      <c r="AE968" s="336"/>
      <c r="AF968" s="337"/>
      <c r="AG968" s="337"/>
      <c r="AH968" s="337"/>
      <c r="AI968" s="337"/>
      <c r="AJ968" s="337"/>
      <c r="AK968" s="300"/>
      <c r="AL968" s="301"/>
      <c r="AM968" s="301"/>
      <c r="AN968" s="301"/>
      <c r="AO968" s="301"/>
      <c r="AP968" s="301"/>
      <c r="AQ968" s="301"/>
      <c r="AR968" s="301"/>
      <c r="AS968" s="301"/>
      <c r="AT968" s="301"/>
      <c r="AU968" s="301"/>
      <c r="AV968" s="301"/>
      <c r="AW968" s="301"/>
      <c r="AX968" s="302"/>
      <c r="AY968" s="407"/>
      <c r="AZ968" s="304"/>
      <c r="BA968" s="304"/>
      <c r="BB968" s="408"/>
      <c r="BC968" s="306">
        <f t="shared" si="52"/>
        <v>0</v>
      </c>
      <c r="BD968" s="307"/>
      <c r="BE968" s="307"/>
      <c r="BF968" s="308"/>
      <c r="BG968" s="309"/>
      <c r="BH968" s="310"/>
      <c r="BI968" s="310"/>
      <c r="BJ968" s="311"/>
      <c r="BK968" s="312">
        <f t="shared" si="53"/>
        <v>0</v>
      </c>
      <c r="BL968" s="313"/>
      <c r="BM968" s="313"/>
      <c r="BN968" s="313"/>
      <c r="BO968" s="313"/>
      <c r="BP968" s="314"/>
      <c r="BQ968" s="294"/>
      <c r="BR968" s="295"/>
      <c r="BS968" s="295"/>
      <c r="BT968" s="295"/>
      <c r="BU968" s="295"/>
      <c r="BV968" s="295"/>
      <c r="BW968" s="296"/>
      <c r="BX968" s="294"/>
      <c r="BY968" s="295"/>
      <c r="BZ968" s="295"/>
      <c r="CA968" s="295"/>
      <c r="CB968" s="295"/>
      <c r="CC968" s="296"/>
      <c r="CD968" s="294"/>
      <c r="CE968" s="295"/>
      <c r="CF968" s="295"/>
      <c r="CG968" s="295"/>
      <c r="CH968" s="295"/>
      <c r="CI968" s="296"/>
    </row>
    <row r="969" spans="1:87" ht="18" customHeight="1" x14ac:dyDescent="0.25">
      <c r="A969" s="75"/>
      <c r="B969" s="327"/>
      <c r="C969" s="328"/>
      <c r="D969" s="328"/>
      <c r="E969" s="328"/>
      <c r="F969" s="328"/>
      <c r="G969" s="328"/>
      <c r="H969" s="328"/>
      <c r="I969" s="328"/>
      <c r="J969" s="328"/>
      <c r="K969" s="328"/>
      <c r="L969" s="328"/>
      <c r="M969" s="328"/>
      <c r="N969" s="328"/>
      <c r="O969" s="328"/>
      <c r="P969" s="328"/>
      <c r="Q969" s="328"/>
      <c r="R969" s="328"/>
      <c r="S969" s="328"/>
      <c r="T969" s="328"/>
      <c r="U969" s="328"/>
      <c r="V969" s="328"/>
      <c r="W969" s="328"/>
      <c r="X969" s="328"/>
      <c r="Y969" s="329"/>
      <c r="Z969" s="336"/>
      <c r="AA969" s="337"/>
      <c r="AB969" s="337"/>
      <c r="AC969" s="337"/>
      <c r="AD969" s="338"/>
      <c r="AE969" s="336"/>
      <c r="AF969" s="337"/>
      <c r="AG969" s="337"/>
      <c r="AH969" s="337"/>
      <c r="AI969" s="337"/>
      <c r="AJ969" s="337"/>
      <c r="AK969" s="300"/>
      <c r="AL969" s="301"/>
      <c r="AM969" s="301"/>
      <c r="AN969" s="301"/>
      <c r="AO969" s="301"/>
      <c r="AP969" s="301"/>
      <c r="AQ969" s="301"/>
      <c r="AR969" s="301"/>
      <c r="AS969" s="301"/>
      <c r="AT969" s="301"/>
      <c r="AU969" s="301"/>
      <c r="AV969" s="301"/>
      <c r="AW969" s="301"/>
      <c r="AX969" s="302"/>
      <c r="AY969" s="407"/>
      <c r="AZ969" s="304"/>
      <c r="BA969" s="304"/>
      <c r="BB969" s="408"/>
      <c r="BC969" s="306">
        <f t="shared" si="52"/>
        <v>0</v>
      </c>
      <c r="BD969" s="307"/>
      <c r="BE969" s="307"/>
      <c r="BF969" s="308"/>
      <c r="BG969" s="309"/>
      <c r="BH969" s="310"/>
      <c r="BI969" s="310"/>
      <c r="BJ969" s="311"/>
      <c r="BK969" s="312">
        <f t="shared" si="53"/>
        <v>0</v>
      </c>
      <c r="BL969" s="313"/>
      <c r="BM969" s="313"/>
      <c r="BN969" s="313"/>
      <c r="BO969" s="313"/>
      <c r="BP969" s="314"/>
      <c r="BQ969" s="294"/>
      <c r="BR969" s="295"/>
      <c r="BS969" s="295"/>
      <c r="BT969" s="295"/>
      <c r="BU969" s="295"/>
      <c r="BV969" s="295"/>
      <c r="BW969" s="296"/>
      <c r="BX969" s="294"/>
      <c r="BY969" s="295"/>
      <c r="BZ969" s="295"/>
      <c r="CA969" s="295"/>
      <c r="CB969" s="295"/>
      <c r="CC969" s="296"/>
      <c r="CD969" s="294"/>
      <c r="CE969" s="295"/>
      <c r="CF969" s="295"/>
      <c r="CG969" s="295"/>
      <c r="CH969" s="295"/>
      <c r="CI969" s="296"/>
    </row>
    <row r="970" spans="1:87" ht="18" customHeight="1" x14ac:dyDescent="0.25">
      <c r="A970" s="75"/>
      <c r="B970" s="327"/>
      <c r="C970" s="328"/>
      <c r="D970" s="328"/>
      <c r="E970" s="328"/>
      <c r="F970" s="328"/>
      <c r="G970" s="328"/>
      <c r="H970" s="328"/>
      <c r="I970" s="328"/>
      <c r="J970" s="328"/>
      <c r="K970" s="328"/>
      <c r="L970" s="328"/>
      <c r="M970" s="328"/>
      <c r="N970" s="328"/>
      <c r="O970" s="328"/>
      <c r="P970" s="328"/>
      <c r="Q970" s="328"/>
      <c r="R970" s="328"/>
      <c r="S970" s="328"/>
      <c r="T970" s="328"/>
      <c r="U970" s="328"/>
      <c r="V970" s="328"/>
      <c r="W970" s="328"/>
      <c r="X970" s="328"/>
      <c r="Y970" s="329"/>
      <c r="Z970" s="336"/>
      <c r="AA970" s="337"/>
      <c r="AB970" s="337"/>
      <c r="AC970" s="337"/>
      <c r="AD970" s="338"/>
      <c r="AE970" s="336"/>
      <c r="AF970" s="337"/>
      <c r="AG970" s="337"/>
      <c r="AH970" s="337"/>
      <c r="AI970" s="337"/>
      <c r="AJ970" s="337"/>
      <c r="AK970" s="300"/>
      <c r="AL970" s="301"/>
      <c r="AM970" s="301"/>
      <c r="AN970" s="301"/>
      <c r="AO970" s="301"/>
      <c r="AP970" s="301"/>
      <c r="AQ970" s="301"/>
      <c r="AR970" s="301"/>
      <c r="AS970" s="301"/>
      <c r="AT970" s="301"/>
      <c r="AU970" s="301"/>
      <c r="AV970" s="301"/>
      <c r="AW970" s="301"/>
      <c r="AX970" s="302"/>
      <c r="AY970" s="407"/>
      <c r="AZ970" s="304"/>
      <c r="BA970" s="304"/>
      <c r="BB970" s="408"/>
      <c r="BC970" s="306">
        <f t="shared" si="52"/>
        <v>0</v>
      </c>
      <c r="BD970" s="307"/>
      <c r="BE970" s="307"/>
      <c r="BF970" s="308"/>
      <c r="BG970" s="309"/>
      <c r="BH970" s="310"/>
      <c r="BI970" s="310"/>
      <c r="BJ970" s="311"/>
      <c r="BK970" s="312">
        <f t="shared" si="53"/>
        <v>0</v>
      </c>
      <c r="BL970" s="313"/>
      <c r="BM970" s="313"/>
      <c r="BN970" s="313"/>
      <c r="BO970" s="313"/>
      <c r="BP970" s="314"/>
      <c r="BQ970" s="294"/>
      <c r="BR970" s="295"/>
      <c r="BS970" s="295"/>
      <c r="BT970" s="295"/>
      <c r="BU970" s="295"/>
      <c r="BV970" s="295"/>
      <c r="BW970" s="296"/>
      <c r="BX970" s="294"/>
      <c r="BY970" s="295"/>
      <c r="BZ970" s="295"/>
      <c r="CA970" s="295"/>
      <c r="CB970" s="295"/>
      <c r="CC970" s="296"/>
      <c r="CD970" s="294"/>
      <c r="CE970" s="295"/>
      <c r="CF970" s="295"/>
      <c r="CG970" s="295"/>
      <c r="CH970" s="295"/>
      <c r="CI970" s="296"/>
    </row>
    <row r="971" spans="1:87" ht="18" customHeight="1" x14ac:dyDescent="0.25">
      <c r="A971" s="75"/>
      <c r="B971" s="327"/>
      <c r="C971" s="328"/>
      <c r="D971" s="328"/>
      <c r="E971" s="328"/>
      <c r="F971" s="328"/>
      <c r="G971" s="328"/>
      <c r="H971" s="328"/>
      <c r="I971" s="328"/>
      <c r="J971" s="328"/>
      <c r="K971" s="328"/>
      <c r="L971" s="328"/>
      <c r="M971" s="328"/>
      <c r="N971" s="328"/>
      <c r="O971" s="328"/>
      <c r="P971" s="328"/>
      <c r="Q971" s="328"/>
      <c r="R971" s="328"/>
      <c r="S971" s="328"/>
      <c r="T971" s="328"/>
      <c r="U971" s="328"/>
      <c r="V971" s="328"/>
      <c r="W971" s="328"/>
      <c r="X971" s="328"/>
      <c r="Y971" s="329"/>
      <c r="Z971" s="336"/>
      <c r="AA971" s="337"/>
      <c r="AB971" s="337"/>
      <c r="AC971" s="337"/>
      <c r="AD971" s="338"/>
      <c r="AE971" s="336"/>
      <c r="AF971" s="337"/>
      <c r="AG971" s="337"/>
      <c r="AH971" s="337"/>
      <c r="AI971" s="337"/>
      <c r="AJ971" s="337"/>
      <c r="AK971" s="300"/>
      <c r="AL971" s="301"/>
      <c r="AM971" s="301"/>
      <c r="AN971" s="301"/>
      <c r="AO971" s="301"/>
      <c r="AP971" s="301"/>
      <c r="AQ971" s="301"/>
      <c r="AR971" s="301"/>
      <c r="AS971" s="301"/>
      <c r="AT971" s="301"/>
      <c r="AU971" s="301"/>
      <c r="AV971" s="301"/>
      <c r="AW971" s="301"/>
      <c r="AX971" s="302"/>
      <c r="AY971" s="407"/>
      <c r="AZ971" s="304"/>
      <c r="BA971" s="304"/>
      <c r="BB971" s="408"/>
      <c r="BC971" s="306">
        <f t="shared" si="52"/>
        <v>0</v>
      </c>
      <c r="BD971" s="307"/>
      <c r="BE971" s="307"/>
      <c r="BF971" s="308"/>
      <c r="BG971" s="309"/>
      <c r="BH971" s="310"/>
      <c r="BI971" s="310"/>
      <c r="BJ971" s="311"/>
      <c r="BK971" s="312">
        <f t="shared" si="53"/>
        <v>0</v>
      </c>
      <c r="BL971" s="313"/>
      <c r="BM971" s="313"/>
      <c r="BN971" s="313"/>
      <c r="BO971" s="313"/>
      <c r="BP971" s="314"/>
      <c r="BQ971" s="294"/>
      <c r="BR971" s="295"/>
      <c r="BS971" s="295"/>
      <c r="BT971" s="295"/>
      <c r="BU971" s="295"/>
      <c r="BV971" s="295"/>
      <c r="BW971" s="296"/>
      <c r="BX971" s="294"/>
      <c r="BY971" s="295"/>
      <c r="BZ971" s="295"/>
      <c r="CA971" s="295"/>
      <c r="CB971" s="295"/>
      <c r="CC971" s="296"/>
      <c r="CD971" s="294"/>
      <c r="CE971" s="295"/>
      <c r="CF971" s="295"/>
      <c r="CG971" s="295"/>
      <c r="CH971" s="295"/>
      <c r="CI971" s="296"/>
    </row>
    <row r="972" spans="1:87" ht="18" customHeight="1" x14ac:dyDescent="0.25">
      <c r="A972" s="75"/>
      <c r="B972" s="327"/>
      <c r="C972" s="328"/>
      <c r="D972" s="328"/>
      <c r="E972" s="328"/>
      <c r="F972" s="328"/>
      <c r="G972" s="328"/>
      <c r="H972" s="328"/>
      <c r="I972" s="328"/>
      <c r="J972" s="328"/>
      <c r="K972" s="328"/>
      <c r="L972" s="328"/>
      <c r="M972" s="328"/>
      <c r="N972" s="328"/>
      <c r="O972" s="328"/>
      <c r="P972" s="328"/>
      <c r="Q972" s="328"/>
      <c r="R972" s="328"/>
      <c r="S972" s="328"/>
      <c r="T972" s="328"/>
      <c r="U972" s="328"/>
      <c r="V972" s="328"/>
      <c r="W972" s="328"/>
      <c r="X972" s="328"/>
      <c r="Y972" s="329"/>
      <c r="Z972" s="336"/>
      <c r="AA972" s="337"/>
      <c r="AB972" s="337"/>
      <c r="AC972" s="337"/>
      <c r="AD972" s="338"/>
      <c r="AE972" s="336"/>
      <c r="AF972" s="337"/>
      <c r="AG972" s="337"/>
      <c r="AH972" s="337"/>
      <c r="AI972" s="337"/>
      <c r="AJ972" s="337"/>
      <c r="AK972" s="300"/>
      <c r="AL972" s="301"/>
      <c r="AM972" s="301"/>
      <c r="AN972" s="301"/>
      <c r="AO972" s="301"/>
      <c r="AP972" s="301"/>
      <c r="AQ972" s="301"/>
      <c r="AR972" s="301"/>
      <c r="AS972" s="301"/>
      <c r="AT972" s="301"/>
      <c r="AU972" s="301"/>
      <c r="AV972" s="301"/>
      <c r="AW972" s="301"/>
      <c r="AX972" s="302"/>
      <c r="AY972" s="407"/>
      <c r="AZ972" s="304"/>
      <c r="BA972" s="304"/>
      <c r="BB972" s="408"/>
      <c r="BC972" s="306">
        <f t="shared" si="52"/>
        <v>0</v>
      </c>
      <c r="BD972" s="307"/>
      <c r="BE972" s="307"/>
      <c r="BF972" s="308"/>
      <c r="BG972" s="309"/>
      <c r="BH972" s="310"/>
      <c r="BI972" s="310"/>
      <c r="BJ972" s="311"/>
      <c r="BK972" s="312">
        <f t="shared" si="53"/>
        <v>0</v>
      </c>
      <c r="BL972" s="313"/>
      <c r="BM972" s="313"/>
      <c r="BN972" s="313"/>
      <c r="BO972" s="313"/>
      <c r="BP972" s="314"/>
      <c r="BQ972" s="294"/>
      <c r="BR972" s="295"/>
      <c r="BS972" s="295"/>
      <c r="BT972" s="295"/>
      <c r="BU972" s="295"/>
      <c r="BV972" s="295"/>
      <c r="BW972" s="296"/>
      <c r="BX972" s="294"/>
      <c r="BY972" s="295"/>
      <c r="BZ972" s="295"/>
      <c r="CA972" s="295"/>
      <c r="CB972" s="295"/>
      <c r="CC972" s="296"/>
      <c r="CD972" s="294"/>
      <c r="CE972" s="295"/>
      <c r="CF972" s="295"/>
      <c r="CG972" s="295"/>
      <c r="CH972" s="295"/>
      <c r="CI972" s="296"/>
    </row>
    <row r="973" spans="1:87" ht="18" customHeight="1" thickBot="1" x14ac:dyDescent="0.3">
      <c r="A973" s="75"/>
      <c r="B973" s="330"/>
      <c r="C973" s="331"/>
      <c r="D973" s="331"/>
      <c r="E973" s="331"/>
      <c r="F973" s="331"/>
      <c r="G973" s="331"/>
      <c r="H973" s="331"/>
      <c r="I973" s="331"/>
      <c r="J973" s="331"/>
      <c r="K973" s="331"/>
      <c r="L973" s="331"/>
      <c r="M973" s="331"/>
      <c r="N973" s="331"/>
      <c r="O973" s="331"/>
      <c r="P973" s="331"/>
      <c r="Q973" s="331"/>
      <c r="R973" s="331"/>
      <c r="S973" s="331"/>
      <c r="T973" s="331"/>
      <c r="U973" s="331"/>
      <c r="V973" s="331"/>
      <c r="W973" s="331"/>
      <c r="X973" s="331"/>
      <c r="Y973" s="332"/>
      <c r="Z973" s="339"/>
      <c r="AA973" s="340"/>
      <c r="AB973" s="340"/>
      <c r="AC973" s="340"/>
      <c r="AD973" s="341"/>
      <c r="AE973" s="339"/>
      <c r="AF973" s="340"/>
      <c r="AG973" s="340"/>
      <c r="AH973" s="340"/>
      <c r="AI973" s="340"/>
      <c r="AJ973" s="340"/>
      <c r="AK973" s="392"/>
      <c r="AL973" s="393"/>
      <c r="AM973" s="393"/>
      <c r="AN973" s="393"/>
      <c r="AO973" s="393"/>
      <c r="AP973" s="393"/>
      <c r="AQ973" s="393"/>
      <c r="AR973" s="393"/>
      <c r="AS973" s="393"/>
      <c r="AT973" s="393"/>
      <c r="AU973" s="393"/>
      <c r="AV973" s="393"/>
      <c r="AW973" s="393"/>
      <c r="AX973" s="394"/>
      <c r="AY973" s="411"/>
      <c r="AZ973" s="396"/>
      <c r="BA973" s="396"/>
      <c r="BB973" s="412"/>
      <c r="BC973" s="398">
        <f t="shared" si="52"/>
        <v>0</v>
      </c>
      <c r="BD973" s="399"/>
      <c r="BE973" s="399"/>
      <c r="BF973" s="400"/>
      <c r="BG973" s="401"/>
      <c r="BH973" s="402"/>
      <c r="BI973" s="402"/>
      <c r="BJ973" s="403"/>
      <c r="BK973" s="404">
        <f t="shared" si="53"/>
        <v>0</v>
      </c>
      <c r="BL973" s="405"/>
      <c r="BM973" s="405"/>
      <c r="BN973" s="405"/>
      <c r="BO973" s="405"/>
      <c r="BP973" s="406"/>
      <c r="BQ973" s="297"/>
      <c r="BR973" s="298"/>
      <c r="BS973" s="298"/>
      <c r="BT973" s="298"/>
      <c r="BU973" s="298"/>
      <c r="BV973" s="298"/>
      <c r="BW973" s="299"/>
      <c r="BX973" s="297"/>
      <c r="BY973" s="298"/>
      <c r="BZ973" s="298"/>
      <c r="CA973" s="298"/>
      <c r="CB973" s="298"/>
      <c r="CC973" s="299"/>
      <c r="CD973" s="297"/>
      <c r="CE973" s="298"/>
      <c r="CF973" s="298"/>
      <c r="CG973" s="298"/>
      <c r="CH973" s="298"/>
      <c r="CI973" s="299"/>
    </row>
    <row r="974" spans="1:87" ht="18" customHeight="1" thickBot="1" x14ac:dyDescent="0.3">
      <c r="A974" s="75"/>
      <c r="B974" s="377"/>
      <c r="C974" s="378"/>
      <c r="D974" s="378"/>
      <c r="E974" s="378"/>
      <c r="F974" s="378"/>
      <c r="G974" s="378"/>
      <c r="H974" s="378"/>
      <c r="I974" s="378"/>
      <c r="J974" s="378"/>
      <c r="K974" s="378"/>
      <c r="L974" s="378"/>
      <c r="M974" s="378"/>
      <c r="N974" s="378"/>
      <c r="O974" s="378"/>
      <c r="P974" s="378"/>
      <c r="Q974" s="378"/>
      <c r="R974" s="378"/>
      <c r="S974" s="378"/>
      <c r="T974" s="378"/>
      <c r="U974" s="378"/>
      <c r="V974" s="378"/>
      <c r="W974" s="378"/>
      <c r="X974" s="378"/>
      <c r="Y974" s="378"/>
      <c r="Z974" s="378"/>
      <c r="AA974" s="378"/>
      <c r="AB974" s="378"/>
      <c r="AC974" s="378"/>
      <c r="AD974" s="378"/>
      <c r="AE974" s="378"/>
      <c r="AF974" s="378"/>
      <c r="AG974" s="378"/>
      <c r="AH974" s="378"/>
      <c r="AI974" s="378"/>
      <c r="AJ974" s="379"/>
      <c r="AK974" s="380" t="s">
        <v>3</v>
      </c>
      <c r="AL974" s="381"/>
      <c r="AM974" s="381"/>
      <c r="AN974" s="381"/>
      <c r="AO974" s="381"/>
      <c r="AP974" s="381"/>
      <c r="AQ974" s="381"/>
      <c r="AR974" s="381"/>
      <c r="AS974" s="381"/>
      <c r="AT974" s="381"/>
      <c r="AU974" s="381"/>
      <c r="AV974" s="381"/>
      <c r="AW974" s="381"/>
      <c r="AX974" s="381"/>
      <c r="AY974" s="382"/>
      <c r="AZ974" s="382"/>
      <c r="BA974" s="382"/>
      <c r="BB974" s="382"/>
      <c r="BC974" s="382"/>
      <c r="BD974" s="382"/>
      <c r="BE974" s="382"/>
      <c r="BF974" s="382"/>
      <c r="BG974" s="382"/>
      <c r="BH974" s="382"/>
      <c r="BI974" s="382"/>
      <c r="BJ974" s="383"/>
      <c r="BK974" s="384">
        <f>SUM(BK944:BK973)</f>
        <v>0</v>
      </c>
      <c r="BL974" s="385"/>
      <c r="BM974" s="385"/>
      <c r="BN974" s="385"/>
      <c r="BO974" s="385"/>
      <c r="BP974" s="386"/>
      <c r="BQ974" s="387" t="s">
        <v>100</v>
      </c>
      <c r="BR974" s="388"/>
      <c r="BS974" s="388"/>
      <c r="BT974" s="388"/>
      <c r="BU974" s="388"/>
      <c r="BV974" s="388"/>
      <c r="BW974" s="388"/>
      <c r="BX974" s="388"/>
      <c r="BY974" s="388"/>
      <c r="BZ974" s="388"/>
      <c r="CA974" s="388"/>
      <c r="CB974" s="388"/>
      <c r="CC974" s="389"/>
      <c r="CD974" s="390">
        <f>+CD944*AE944</f>
        <v>0</v>
      </c>
      <c r="CE974" s="390"/>
      <c r="CF974" s="390"/>
      <c r="CG974" s="390"/>
      <c r="CH974" s="390"/>
      <c r="CI974" s="391"/>
    </row>
    <row r="975" spans="1:87" ht="18" customHeight="1" thickBot="1" x14ac:dyDescent="0.3">
      <c r="A975" s="75"/>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c r="AA975" s="76"/>
      <c r="AB975" s="76"/>
      <c r="AC975" s="76"/>
      <c r="AD975" s="76"/>
      <c r="AE975" s="76"/>
      <c r="AF975" s="76"/>
      <c r="AG975" s="76"/>
      <c r="AH975" s="76"/>
      <c r="AI975" s="76"/>
      <c r="AJ975" s="76"/>
      <c r="BG975" s="78"/>
      <c r="BH975" s="78"/>
      <c r="BI975" s="78"/>
      <c r="BJ975" s="78"/>
      <c r="BK975" s="79"/>
      <c r="BL975" s="79"/>
      <c r="BM975" s="79"/>
      <c r="BN975" s="79"/>
      <c r="BO975" s="79"/>
      <c r="BP975" s="79"/>
      <c r="BQ975" s="79"/>
      <c r="BR975" s="79"/>
      <c r="BS975" s="79"/>
      <c r="BT975" s="79"/>
      <c r="BU975" s="79"/>
      <c r="BV975" s="79"/>
      <c r="BW975" s="79"/>
      <c r="BX975" s="79"/>
      <c r="BY975" s="79"/>
      <c r="BZ975" s="79"/>
      <c r="CA975" s="79"/>
      <c r="CB975" s="79"/>
      <c r="CC975" s="79"/>
      <c r="CD975" s="79"/>
      <c r="CE975" s="79"/>
      <c r="CF975" s="79"/>
      <c r="CG975" s="79"/>
      <c r="CH975" s="79"/>
      <c r="CI975" s="79"/>
    </row>
    <row r="976" spans="1:87" ht="18" customHeight="1" x14ac:dyDescent="0.25">
      <c r="A976" s="75"/>
      <c r="B976" s="348" t="s">
        <v>0</v>
      </c>
      <c r="C976" s="349"/>
      <c r="D976" s="349"/>
      <c r="E976" s="349"/>
      <c r="F976" s="349"/>
      <c r="G976" s="349"/>
      <c r="H976" s="349"/>
      <c r="I976" s="349"/>
      <c r="J976" s="349"/>
      <c r="K976" s="349"/>
      <c r="L976" s="349"/>
      <c r="M976" s="349"/>
      <c r="N976" s="349"/>
      <c r="O976" s="349"/>
      <c r="P976" s="349"/>
      <c r="Q976" s="349"/>
      <c r="R976" s="349"/>
      <c r="S976" s="349"/>
      <c r="T976" s="349"/>
      <c r="U976" s="349"/>
      <c r="V976" s="349"/>
      <c r="W976" s="349"/>
      <c r="X976" s="349"/>
      <c r="Y976" s="350"/>
      <c r="Z976" s="348" t="s">
        <v>80</v>
      </c>
      <c r="AA976" s="349"/>
      <c r="AB976" s="349"/>
      <c r="AC976" s="349"/>
      <c r="AD976" s="350"/>
      <c r="AE976" s="357" t="s">
        <v>79</v>
      </c>
      <c r="AF976" s="358"/>
      <c r="AG976" s="358"/>
      <c r="AH976" s="358"/>
      <c r="AI976" s="358"/>
      <c r="AJ976" s="359"/>
      <c r="AK976" s="357" t="s">
        <v>81</v>
      </c>
      <c r="AL976" s="358"/>
      <c r="AM976" s="358"/>
      <c r="AN976" s="358"/>
      <c r="AO976" s="358"/>
      <c r="AP976" s="358"/>
      <c r="AQ976" s="358"/>
      <c r="AR976" s="358"/>
      <c r="AS976" s="358"/>
      <c r="AT976" s="358"/>
      <c r="AU976" s="358"/>
      <c r="AV976" s="358"/>
      <c r="AW976" s="358"/>
      <c r="AX976" s="359"/>
      <c r="AY976" s="357" t="s">
        <v>1</v>
      </c>
      <c r="AZ976" s="358"/>
      <c r="BA976" s="358"/>
      <c r="BB976" s="359"/>
      <c r="BC976" s="348" t="s">
        <v>104</v>
      </c>
      <c r="BD976" s="349"/>
      <c r="BE976" s="349"/>
      <c r="BF976" s="350"/>
      <c r="BG976" s="366" t="s">
        <v>82</v>
      </c>
      <c r="BH976" s="367"/>
      <c r="BI976" s="367"/>
      <c r="BJ976" s="368"/>
      <c r="BK976" s="315" t="s">
        <v>99</v>
      </c>
      <c r="BL976" s="316"/>
      <c r="BM976" s="316"/>
      <c r="BN976" s="316"/>
      <c r="BO976" s="316"/>
      <c r="BP976" s="317"/>
      <c r="BQ976" s="315" t="s">
        <v>83</v>
      </c>
      <c r="BR976" s="316"/>
      <c r="BS976" s="316"/>
      <c r="BT976" s="316"/>
      <c r="BU976" s="316"/>
      <c r="BV976" s="316"/>
      <c r="BW976" s="317"/>
      <c r="BX976" s="315" t="s">
        <v>84</v>
      </c>
      <c r="BY976" s="316"/>
      <c r="BZ976" s="316"/>
      <c r="CA976" s="316"/>
      <c r="CB976" s="316"/>
      <c r="CC976" s="317"/>
      <c r="CD976" s="315" t="s">
        <v>85</v>
      </c>
      <c r="CE976" s="316"/>
      <c r="CF976" s="316"/>
      <c r="CG976" s="316"/>
      <c r="CH976" s="316"/>
      <c r="CI976" s="317"/>
    </row>
    <row r="977" spans="1:87" ht="18" customHeight="1" x14ac:dyDescent="0.25">
      <c r="A977" s="75"/>
      <c r="B977" s="351"/>
      <c r="C977" s="352"/>
      <c r="D977" s="352"/>
      <c r="E977" s="352"/>
      <c r="F977" s="352"/>
      <c r="G977" s="352"/>
      <c r="H977" s="352"/>
      <c r="I977" s="352"/>
      <c r="J977" s="352"/>
      <c r="K977" s="352"/>
      <c r="L977" s="352"/>
      <c r="M977" s="352"/>
      <c r="N977" s="352"/>
      <c r="O977" s="352"/>
      <c r="P977" s="352"/>
      <c r="Q977" s="352"/>
      <c r="R977" s="352"/>
      <c r="S977" s="352"/>
      <c r="T977" s="352"/>
      <c r="U977" s="352"/>
      <c r="V977" s="352"/>
      <c r="W977" s="352"/>
      <c r="X977" s="352"/>
      <c r="Y977" s="353"/>
      <c r="Z977" s="351"/>
      <c r="AA977" s="352"/>
      <c r="AB977" s="352"/>
      <c r="AC977" s="352"/>
      <c r="AD977" s="353"/>
      <c r="AE977" s="360"/>
      <c r="AF977" s="361"/>
      <c r="AG977" s="361"/>
      <c r="AH977" s="361"/>
      <c r="AI977" s="361"/>
      <c r="AJ977" s="362"/>
      <c r="AK977" s="360"/>
      <c r="AL977" s="361"/>
      <c r="AM977" s="361"/>
      <c r="AN977" s="361"/>
      <c r="AO977" s="361"/>
      <c r="AP977" s="361"/>
      <c r="AQ977" s="361"/>
      <c r="AR977" s="361"/>
      <c r="AS977" s="361"/>
      <c r="AT977" s="361"/>
      <c r="AU977" s="361"/>
      <c r="AV977" s="361"/>
      <c r="AW977" s="361"/>
      <c r="AX977" s="362"/>
      <c r="AY977" s="360"/>
      <c r="AZ977" s="361"/>
      <c r="BA977" s="361"/>
      <c r="BB977" s="362"/>
      <c r="BC977" s="351"/>
      <c r="BD977" s="352"/>
      <c r="BE977" s="352"/>
      <c r="BF977" s="353"/>
      <c r="BG977" s="369"/>
      <c r="BH977" s="370"/>
      <c r="BI977" s="370"/>
      <c r="BJ977" s="371"/>
      <c r="BK977" s="318"/>
      <c r="BL977" s="319"/>
      <c r="BM977" s="319"/>
      <c r="BN977" s="319"/>
      <c r="BO977" s="319"/>
      <c r="BP977" s="320"/>
      <c r="BQ977" s="318"/>
      <c r="BR977" s="319"/>
      <c r="BS977" s="319"/>
      <c r="BT977" s="319"/>
      <c r="BU977" s="319"/>
      <c r="BV977" s="319"/>
      <c r="BW977" s="320"/>
      <c r="BX977" s="318"/>
      <c r="BY977" s="319"/>
      <c r="BZ977" s="319"/>
      <c r="CA977" s="319"/>
      <c r="CB977" s="319"/>
      <c r="CC977" s="320"/>
      <c r="CD977" s="318"/>
      <c r="CE977" s="319"/>
      <c r="CF977" s="319"/>
      <c r="CG977" s="319"/>
      <c r="CH977" s="319"/>
      <c r="CI977" s="320"/>
    </row>
    <row r="978" spans="1:87" ht="18" customHeight="1" thickBot="1" x14ac:dyDescent="0.3">
      <c r="A978" s="75"/>
      <c r="B978" s="354"/>
      <c r="C978" s="355"/>
      <c r="D978" s="355"/>
      <c r="E978" s="355"/>
      <c r="F978" s="355"/>
      <c r="G978" s="355"/>
      <c r="H978" s="355"/>
      <c r="I978" s="355"/>
      <c r="J978" s="355"/>
      <c r="K978" s="355"/>
      <c r="L978" s="355"/>
      <c r="M978" s="355"/>
      <c r="N978" s="355"/>
      <c r="O978" s="355"/>
      <c r="P978" s="355"/>
      <c r="Q978" s="355"/>
      <c r="R978" s="355"/>
      <c r="S978" s="355"/>
      <c r="T978" s="355"/>
      <c r="U978" s="355"/>
      <c r="V978" s="355"/>
      <c r="W978" s="355"/>
      <c r="X978" s="355"/>
      <c r="Y978" s="356"/>
      <c r="Z978" s="354"/>
      <c r="AA978" s="355"/>
      <c r="AB978" s="355"/>
      <c r="AC978" s="355"/>
      <c r="AD978" s="356"/>
      <c r="AE978" s="363"/>
      <c r="AF978" s="364"/>
      <c r="AG978" s="364"/>
      <c r="AH978" s="364"/>
      <c r="AI978" s="364"/>
      <c r="AJ978" s="365"/>
      <c r="AK978" s="360"/>
      <c r="AL978" s="361"/>
      <c r="AM978" s="361"/>
      <c r="AN978" s="361"/>
      <c r="AO978" s="361"/>
      <c r="AP978" s="361"/>
      <c r="AQ978" s="361"/>
      <c r="AR978" s="361"/>
      <c r="AS978" s="361"/>
      <c r="AT978" s="361"/>
      <c r="AU978" s="361"/>
      <c r="AV978" s="361"/>
      <c r="AW978" s="361"/>
      <c r="AX978" s="362"/>
      <c r="AY978" s="360"/>
      <c r="AZ978" s="361"/>
      <c r="BA978" s="361"/>
      <c r="BB978" s="362"/>
      <c r="BC978" s="351"/>
      <c r="BD978" s="352"/>
      <c r="BE978" s="352"/>
      <c r="BF978" s="353"/>
      <c r="BG978" s="369"/>
      <c r="BH978" s="370"/>
      <c r="BI978" s="370"/>
      <c r="BJ978" s="371"/>
      <c r="BK978" s="318"/>
      <c r="BL978" s="319"/>
      <c r="BM978" s="319"/>
      <c r="BN978" s="319"/>
      <c r="BO978" s="319"/>
      <c r="BP978" s="320"/>
      <c r="BQ978" s="321"/>
      <c r="BR978" s="322"/>
      <c r="BS978" s="322"/>
      <c r="BT978" s="322"/>
      <c r="BU978" s="322"/>
      <c r="BV978" s="322"/>
      <c r="BW978" s="323"/>
      <c r="BX978" s="321"/>
      <c r="BY978" s="322"/>
      <c r="BZ978" s="322"/>
      <c r="CA978" s="322"/>
      <c r="CB978" s="322"/>
      <c r="CC978" s="323"/>
      <c r="CD978" s="321"/>
      <c r="CE978" s="322"/>
      <c r="CF978" s="322"/>
      <c r="CG978" s="322"/>
      <c r="CH978" s="322"/>
      <c r="CI978" s="323"/>
    </row>
    <row r="979" spans="1:87" ht="18" customHeight="1" x14ac:dyDescent="0.25">
      <c r="A979" s="75"/>
      <c r="B979" s="324"/>
      <c r="C979" s="325"/>
      <c r="D979" s="325"/>
      <c r="E979" s="325"/>
      <c r="F979" s="325"/>
      <c r="G979" s="325"/>
      <c r="H979" s="325"/>
      <c r="I979" s="325"/>
      <c r="J979" s="325"/>
      <c r="K979" s="325"/>
      <c r="L979" s="325"/>
      <c r="M979" s="325"/>
      <c r="N979" s="325"/>
      <c r="O979" s="325"/>
      <c r="P979" s="325"/>
      <c r="Q979" s="325"/>
      <c r="R979" s="325"/>
      <c r="S979" s="325"/>
      <c r="T979" s="325"/>
      <c r="U979" s="325"/>
      <c r="V979" s="325"/>
      <c r="W979" s="325"/>
      <c r="X979" s="325"/>
      <c r="Y979" s="326"/>
      <c r="Z979" s="333"/>
      <c r="AA979" s="334"/>
      <c r="AB979" s="334"/>
      <c r="AC979" s="334"/>
      <c r="AD979" s="335"/>
      <c r="AE979" s="333"/>
      <c r="AF979" s="334"/>
      <c r="AG979" s="334"/>
      <c r="AH979" s="334"/>
      <c r="AI979" s="334"/>
      <c r="AJ979" s="334"/>
      <c r="AK979" s="342"/>
      <c r="AL979" s="343"/>
      <c r="AM979" s="343"/>
      <c r="AN979" s="343"/>
      <c r="AO979" s="343"/>
      <c r="AP979" s="343"/>
      <c r="AQ979" s="343"/>
      <c r="AR979" s="343"/>
      <c r="AS979" s="343"/>
      <c r="AT979" s="343"/>
      <c r="AU979" s="343"/>
      <c r="AV979" s="343"/>
      <c r="AW979" s="343"/>
      <c r="AX979" s="344"/>
      <c r="AY979" s="409"/>
      <c r="AZ979" s="346"/>
      <c r="BA979" s="346"/>
      <c r="BB979" s="410"/>
      <c r="BC979" s="345">
        <f>+$AE$979*AY979</f>
        <v>0</v>
      </c>
      <c r="BD979" s="346"/>
      <c r="BE979" s="346"/>
      <c r="BF979" s="347"/>
      <c r="BG979" s="285"/>
      <c r="BH979" s="286"/>
      <c r="BI979" s="286"/>
      <c r="BJ979" s="287"/>
      <c r="BK979" s="288">
        <f>+AY979*BG979</f>
        <v>0</v>
      </c>
      <c r="BL979" s="289"/>
      <c r="BM979" s="289"/>
      <c r="BN979" s="289"/>
      <c r="BO979" s="289"/>
      <c r="BP979" s="290"/>
      <c r="BQ979" s="291"/>
      <c r="BR979" s="292"/>
      <c r="BS979" s="292"/>
      <c r="BT979" s="292"/>
      <c r="BU979" s="292"/>
      <c r="BV979" s="292"/>
      <c r="BW979" s="293"/>
      <c r="BX979" s="291">
        <f>+(((BK1009+BQ979)*30)/70)</f>
        <v>0</v>
      </c>
      <c r="BY979" s="292"/>
      <c r="BZ979" s="292"/>
      <c r="CA979" s="292"/>
      <c r="CB979" s="292"/>
      <c r="CC979" s="293"/>
      <c r="CD979" s="291">
        <f>+BK1009+BQ979+BX979</f>
        <v>0</v>
      </c>
      <c r="CE979" s="292"/>
      <c r="CF979" s="292"/>
      <c r="CG979" s="292"/>
      <c r="CH979" s="292"/>
      <c r="CI979" s="293"/>
    </row>
    <row r="980" spans="1:87" ht="18" customHeight="1" x14ac:dyDescent="0.25">
      <c r="A980" s="75"/>
      <c r="B980" s="327"/>
      <c r="C980" s="328"/>
      <c r="D980" s="328"/>
      <c r="E980" s="328"/>
      <c r="F980" s="328"/>
      <c r="G980" s="328"/>
      <c r="H980" s="328"/>
      <c r="I980" s="328"/>
      <c r="J980" s="328"/>
      <c r="K980" s="328"/>
      <c r="L980" s="328"/>
      <c r="M980" s="328"/>
      <c r="N980" s="328"/>
      <c r="O980" s="328"/>
      <c r="P980" s="328"/>
      <c r="Q980" s="328"/>
      <c r="R980" s="328"/>
      <c r="S980" s="328"/>
      <c r="T980" s="328"/>
      <c r="U980" s="328"/>
      <c r="V980" s="328"/>
      <c r="W980" s="328"/>
      <c r="X980" s="328"/>
      <c r="Y980" s="329"/>
      <c r="Z980" s="336"/>
      <c r="AA980" s="337"/>
      <c r="AB980" s="337"/>
      <c r="AC980" s="337"/>
      <c r="AD980" s="338"/>
      <c r="AE980" s="336"/>
      <c r="AF980" s="337"/>
      <c r="AG980" s="337"/>
      <c r="AH980" s="337"/>
      <c r="AI980" s="337"/>
      <c r="AJ980" s="337"/>
      <c r="AK980" s="300"/>
      <c r="AL980" s="301"/>
      <c r="AM980" s="301"/>
      <c r="AN980" s="301"/>
      <c r="AO980" s="301"/>
      <c r="AP980" s="301"/>
      <c r="AQ980" s="301"/>
      <c r="AR980" s="301"/>
      <c r="AS980" s="301"/>
      <c r="AT980" s="301"/>
      <c r="AU980" s="301"/>
      <c r="AV980" s="301"/>
      <c r="AW980" s="301"/>
      <c r="AX980" s="302"/>
      <c r="AY980" s="407"/>
      <c r="AZ980" s="304"/>
      <c r="BA980" s="304"/>
      <c r="BB980" s="408"/>
      <c r="BC980" s="306">
        <f t="shared" ref="BC980:BC1008" si="54">+$AE$979*AY980</f>
        <v>0</v>
      </c>
      <c r="BD980" s="307"/>
      <c r="BE980" s="307"/>
      <c r="BF980" s="308"/>
      <c r="BG980" s="309"/>
      <c r="BH980" s="310"/>
      <c r="BI980" s="310"/>
      <c r="BJ980" s="311"/>
      <c r="BK980" s="312">
        <f t="shared" ref="BK980:BK1008" si="55">+AY980*BG980</f>
        <v>0</v>
      </c>
      <c r="BL980" s="313"/>
      <c r="BM980" s="313"/>
      <c r="BN980" s="313"/>
      <c r="BO980" s="313"/>
      <c r="BP980" s="314"/>
      <c r="BQ980" s="294"/>
      <c r="BR980" s="295"/>
      <c r="BS980" s="295"/>
      <c r="BT980" s="295"/>
      <c r="BU980" s="295"/>
      <c r="BV980" s="295"/>
      <c r="BW980" s="296"/>
      <c r="BX980" s="294"/>
      <c r="BY980" s="295"/>
      <c r="BZ980" s="295"/>
      <c r="CA980" s="295"/>
      <c r="CB980" s="295"/>
      <c r="CC980" s="296"/>
      <c r="CD980" s="294"/>
      <c r="CE980" s="295"/>
      <c r="CF980" s="295"/>
      <c r="CG980" s="295"/>
      <c r="CH980" s="295"/>
      <c r="CI980" s="296"/>
    </row>
    <row r="981" spans="1:87" ht="18" customHeight="1" x14ac:dyDescent="0.25">
      <c r="A981" s="75"/>
      <c r="B981" s="327"/>
      <c r="C981" s="328"/>
      <c r="D981" s="328"/>
      <c r="E981" s="328"/>
      <c r="F981" s="328"/>
      <c r="G981" s="328"/>
      <c r="H981" s="328"/>
      <c r="I981" s="328"/>
      <c r="J981" s="328"/>
      <c r="K981" s="328"/>
      <c r="L981" s="328"/>
      <c r="M981" s="328"/>
      <c r="N981" s="328"/>
      <c r="O981" s="328"/>
      <c r="P981" s="328"/>
      <c r="Q981" s="328"/>
      <c r="R981" s="328"/>
      <c r="S981" s="328"/>
      <c r="T981" s="328"/>
      <c r="U981" s="328"/>
      <c r="V981" s="328"/>
      <c r="W981" s="328"/>
      <c r="X981" s="328"/>
      <c r="Y981" s="329"/>
      <c r="Z981" s="336"/>
      <c r="AA981" s="337"/>
      <c r="AB981" s="337"/>
      <c r="AC981" s="337"/>
      <c r="AD981" s="338"/>
      <c r="AE981" s="336"/>
      <c r="AF981" s="337"/>
      <c r="AG981" s="337"/>
      <c r="AH981" s="337"/>
      <c r="AI981" s="337"/>
      <c r="AJ981" s="337"/>
      <c r="AK981" s="300"/>
      <c r="AL981" s="301"/>
      <c r="AM981" s="301"/>
      <c r="AN981" s="301"/>
      <c r="AO981" s="301"/>
      <c r="AP981" s="301"/>
      <c r="AQ981" s="301"/>
      <c r="AR981" s="301"/>
      <c r="AS981" s="301"/>
      <c r="AT981" s="301"/>
      <c r="AU981" s="301"/>
      <c r="AV981" s="301"/>
      <c r="AW981" s="301"/>
      <c r="AX981" s="302"/>
      <c r="AY981" s="407"/>
      <c r="AZ981" s="304"/>
      <c r="BA981" s="304"/>
      <c r="BB981" s="408"/>
      <c r="BC981" s="306">
        <f t="shared" si="54"/>
        <v>0</v>
      </c>
      <c r="BD981" s="307"/>
      <c r="BE981" s="307"/>
      <c r="BF981" s="308"/>
      <c r="BG981" s="309"/>
      <c r="BH981" s="310"/>
      <c r="BI981" s="310"/>
      <c r="BJ981" s="311"/>
      <c r="BK981" s="312">
        <f t="shared" si="55"/>
        <v>0</v>
      </c>
      <c r="BL981" s="313"/>
      <c r="BM981" s="313"/>
      <c r="BN981" s="313"/>
      <c r="BO981" s="313"/>
      <c r="BP981" s="314"/>
      <c r="BQ981" s="294"/>
      <c r="BR981" s="295"/>
      <c r="BS981" s="295"/>
      <c r="BT981" s="295"/>
      <c r="BU981" s="295"/>
      <c r="BV981" s="295"/>
      <c r="BW981" s="296"/>
      <c r="BX981" s="294"/>
      <c r="BY981" s="295"/>
      <c r="BZ981" s="295"/>
      <c r="CA981" s="295"/>
      <c r="CB981" s="295"/>
      <c r="CC981" s="296"/>
      <c r="CD981" s="294"/>
      <c r="CE981" s="295"/>
      <c r="CF981" s="295"/>
      <c r="CG981" s="295"/>
      <c r="CH981" s="295"/>
      <c r="CI981" s="296"/>
    </row>
    <row r="982" spans="1:87" ht="18" customHeight="1" x14ac:dyDescent="0.25">
      <c r="A982" s="75"/>
      <c r="B982" s="327"/>
      <c r="C982" s="328"/>
      <c r="D982" s="328"/>
      <c r="E982" s="328"/>
      <c r="F982" s="328"/>
      <c r="G982" s="328"/>
      <c r="H982" s="328"/>
      <c r="I982" s="328"/>
      <c r="J982" s="328"/>
      <c r="K982" s="328"/>
      <c r="L982" s="328"/>
      <c r="M982" s="328"/>
      <c r="N982" s="328"/>
      <c r="O982" s="328"/>
      <c r="P982" s="328"/>
      <c r="Q982" s="328"/>
      <c r="R982" s="328"/>
      <c r="S982" s="328"/>
      <c r="T982" s="328"/>
      <c r="U982" s="328"/>
      <c r="V982" s="328"/>
      <c r="W982" s="328"/>
      <c r="X982" s="328"/>
      <c r="Y982" s="329"/>
      <c r="Z982" s="336"/>
      <c r="AA982" s="337"/>
      <c r="AB982" s="337"/>
      <c r="AC982" s="337"/>
      <c r="AD982" s="338"/>
      <c r="AE982" s="336"/>
      <c r="AF982" s="337"/>
      <c r="AG982" s="337"/>
      <c r="AH982" s="337"/>
      <c r="AI982" s="337"/>
      <c r="AJ982" s="337"/>
      <c r="AK982" s="300"/>
      <c r="AL982" s="301"/>
      <c r="AM982" s="301"/>
      <c r="AN982" s="301"/>
      <c r="AO982" s="301"/>
      <c r="AP982" s="301"/>
      <c r="AQ982" s="301"/>
      <c r="AR982" s="301"/>
      <c r="AS982" s="301"/>
      <c r="AT982" s="301"/>
      <c r="AU982" s="301"/>
      <c r="AV982" s="301"/>
      <c r="AW982" s="301"/>
      <c r="AX982" s="302"/>
      <c r="AY982" s="407"/>
      <c r="AZ982" s="304"/>
      <c r="BA982" s="304"/>
      <c r="BB982" s="408"/>
      <c r="BC982" s="306">
        <f t="shared" si="54"/>
        <v>0</v>
      </c>
      <c r="BD982" s="307"/>
      <c r="BE982" s="307"/>
      <c r="BF982" s="308"/>
      <c r="BG982" s="309"/>
      <c r="BH982" s="310"/>
      <c r="BI982" s="310"/>
      <c r="BJ982" s="311"/>
      <c r="BK982" s="312">
        <f t="shared" si="55"/>
        <v>0</v>
      </c>
      <c r="BL982" s="313"/>
      <c r="BM982" s="313"/>
      <c r="BN982" s="313"/>
      <c r="BO982" s="313"/>
      <c r="BP982" s="314"/>
      <c r="BQ982" s="294"/>
      <c r="BR982" s="295"/>
      <c r="BS982" s="295"/>
      <c r="BT982" s="295"/>
      <c r="BU982" s="295"/>
      <c r="BV982" s="295"/>
      <c r="BW982" s="296"/>
      <c r="BX982" s="294"/>
      <c r="BY982" s="295"/>
      <c r="BZ982" s="295"/>
      <c r="CA982" s="295"/>
      <c r="CB982" s="295"/>
      <c r="CC982" s="296"/>
      <c r="CD982" s="294"/>
      <c r="CE982" s="295"/>
      <c r="CF982" s="295"/>
      <c r="CG982" s="295"/>
      <c r="CH982" s="295"/>
      <c r="CI982" s="296"/>
    </row>
    <row r="983" spans="1:87" ht="18" customHeight="1" x14ac:dyDescent="0.25">
      <c r="A983" s="75"/>
      <c r="B983" s="327"/>
      <c r="C983" s="328"/>
      <c r="D983" s="328"/>
      <c r="E983" s="328"/>
      <c r="F983" s="328"/>
      <c r="G983" s="328"/>
      <c r="H983" s="328"/>
      <c r="I983" s="328"/>
      <c r="J983" s="328"/>
      <c r="K983" s="328"/>
      <c r="L983" s="328"/>
      <c r="M983" s="328"/>
      <c r="N983" s="328"/>
      <c r="O983" s="328"/>
      <c r="P983" s="328"/>
      <c r="Q983" s="328"/>
      <c r="R983" s="328"/>
      <c r="S983" s="328"/>
      <c r="T983" s="328"/>
      <c r="U983" s="328"/>
      <c r="V983" s="328"/>
      <c r="W983" s="328"/>
      <c r="X983" s="328"/>
      <c r="Y983" s="329"/>
      <c r="Z983" s="336"/>
      <c r="AA983" s="337"/>
      <c r="AB983" s="337"/>
      <c r="AC983" s="337"/>
      <c r="AD983" s="338"/>
      <c r="AE983" s="336"/>
      <c r="AF983" s="337"/>
      <c r="AG983" s="337"/>
      <c r="AH983" s="337"/>
      <c r="AI983" s="337"/>
      <c r="AJ983" s="337"/>
      <c r="AK983" s="300"/>
      <c r="AL983" s="301"/>
      <c r="AM983" s="301"/>
      <c r="AN983" s="301"/>
      <c r="AO983" s="301"/>
      <c r="AP983" s="301"/>
      <c r="AQ983" s="301"/>
      <c r="AR983" s="301"/>
      <c r="AS983" s="301"/>
      <c r="AT983" s="301"/>
      <c r="AU983" s="301"/>
      <c r="AV983" s="301"/>
      <c r="AW983" s="301"/>
      <c r="AX983" s="302"/>
      <c r="AY983" s="407"/>
      <c r="AZ983" s="304"/>
      <c r="BA983" s="304"/>
      <c r="BB983" s="408"/>
      <c r="BC983" s="306">
        <f t="shared" si="54"/>
        <v>0</v>
      </c>
      <c r="BD983" s="307"/>
      <c r="BE983" s="307"/>
      <c r="BF983" s="308"/>
      <c r="BG983" s="309"/>
      <c r="BH983" s="310"/>
      <c r="BI983" s="310"/>
      <c r="BJ983" s="311"/>
      <c r="BK983" s="312">
        <f t="shared" si="55"/>
        <v>0</v>
      </c>
      <c r="BL983" s="313"/>
      <c r="BM983" s="313"/>
      <c r="BN983" s="313"/>
      <c r="BO983" s="313"/>
      <c r="BP983" s="314"/>
      <c r="BQ983" s="294"/>
      <c r="BR983" s="295"/>
      <c r="BS983" s="295"/>
      <c r="BT983" s="295"/>
      <c r="BU983" s="295"/>
      <c r="BV983" s="295"/>
      <c r="BW983" s="296"/>
      <c r="BX983" s="294"/>
      <c r="BY983" s="295"/>
      <c r="BZ983" s="295"/>
      <c r="CA983" s="295"/>
      <c r="CB983" s="295"/>
      <c r="CC983" s="296"/>
      <c r="CD983" s="294"/>
      <c r="CE983" s="295"/>
      <c r="CF983" s="295"/>
      <c r="CG983" s="295"/>
      <c r="CH983" s="295"/>
      <c r="CI983" s="296"/>
    </row>
    <row r="984" spans="1:87" ht="18" customHeight="1" x14ac:dyDescent="0.25">
      <c r="A984" s="75"/>
      <c r="B984" s="327"/>
      <c r="C984" s="328"/>
      <c r="D984" s="328"/>
      <c r="E984" s="328"/>
      <c r="F984" s="328"/>
      <c r="G984" s="328"/>
      <c r="H984" s="328"/>
      <c r="I984" s="328"/>
      <c r="J984" s="328"/>
      <c r="K984" s="328"/>
      <c r="L984" s="328"/>
      <c r="M984" s="328"/>
      <c r="N984" s="328"/>
      <c r="O984" s="328"/>
      <c r="P984" s="328"/>
      <c r="Q984" s="328"/>
      <c r="R984" s="328"/>
      <c r="S984" s="328"/>
      <c r="T984" s="328"/>
      <c r="U984" s="328"/>
      <c r="V984" s="328"/>
      <c r="W984" s="328"/>
      <c r="X984" s="328"/>
      <c r="Y984" s="329"/>
      <c r="Z984" s="336"/>
      <c r="AA984" s="337"/>
      <c r="AB984" s="337"/>
      <c r="AC984" s="337"/>
      <c r="AD984" s="338"/>
      <c r="AE984" s="336"/>
      <c r="AF984" s="337"/>
      <c r="AG984" s="337"/>
      <c r="AH984" s="337"/>
      <c r="AI984" s="337"/>
      <c r="AJ984" s="337"/>
      <c r="AK984" s="300"/>
      <c r="AL984" s="301"/>
      <c r="AM984" s="301"/>
      <c r="AN984" s="301"/>
      <c r="AO984" s="301"/>
      <c r="AP984" s="301"/>
      <c r="AQ984" s="301"/>
      <c r="AR984" s="301"/>
      <c r="AS984" s="301"/>
      <c r="AT984" s="301"/>
      <c r="AU984" s="301"/>
      <c r="AV984" s="301"/>
      <c r="AW984" s="301"/>
      <c r="AX984" s="302"/>
      <c r="AY984" s="407"/>
      <c r="AZ984" s="304"/>
      <c r="BA984" s="304"/>
      <c r="BB984" s="408"/>
      <c r="BC984" s="306">
        <f t="shared" si="54"/>
        <v>0</v>
      </c>
      <c r="BD984" s="307"/>
      <c r="BE984" s="307"/>
      <c r="BF984" s="308"/>
      <c r="BG984" s="309"/>
      <c r="BH984" s="310"/>
      <c r="BI984" s="310"/>
      <c r="BJ984" s="311"/>
      <c r="BK984" s="312">
        <f t="shared" si="55"/>
        <v>0</v>
      </c>
      <c r="BL984" s="313"/>
      <c r="BM984" s="313"/>
      <c r="BN984" s="313"/>
      <c r="BO984" s="313"/>
      <c r="BP984" s="314"/>
      <c r="BQ984" s="294"/>
      <c r="BR984" s="295"/>
      <c r="BS984" s="295"/>
      <c r="BT984" s="295"/>
      <c r="BU984" s="295"/>
      <c r="BV984" s="295"/>
      <c r="BW984" s="296"/>
      <c r="BX984" s="294"/>
      <c r="BY984" s="295"/>
      <c r="BZ984" s="295"/>
      <c r="CA984" s="295"/>
      <c r="CB984" s="295"/>
      <c r="CC984" s="296"/>
      <c r="CD984" s="294"/>
      <c r="CE984" s="295"/>
      <c r="CF984" s="295"/>
      <c r="CG984" s="295"/>
      <c r="CH984" s="295"/>
      <c r="CI984" s="296"/>
    </row>
    <row r="985" spans="1:87" ht="18" customHeight="1" x14ac:dyDescent="0.25">
      <c r="A985" s="75"/>
      <c r="B985" s="327"/>
      <c r="C985" s="328"/>
      <c r="D985" s="328"/>
      <c r="E985" s="328"/>
      <c r="F985" s="328"/>
      <c r="G985" s="328"/>
      <c r="H985" s="328"/>
      <c r="I985" s="328"/>
      <c r="J985" s="328"/>
      <c r="K985" s="328"/>
      <c r="L985" s="328"/>
      <c r="M985" s="328"/>
      <c r="N985" s="328"/>
      <c r="O985" s="328"/>
      <c r="P985" s="328"/>
      <c r="Q985" s="328"/>
      <c r="R985" s="328"/>
      <c r="S985" s="328"/>
      <c r="T985" s="328"/>
      <c r="U985" s="328"/>
      <c r="V985" s="328"/>
      <c r="W985" s="328"/>
      <c r="X985" s="328"/>
      <c r="Y985" s="329"/>
      <c r="Z985" s="336"/>
      <c r="AA985" s="337"/>
      <c r="AB985" s="337"/>
      <c r="AC985" s="337"/>
      <c r="AD985" s="338"/>
      <c r="AE985" s="336"/>
      <c r="AF985" s="337"/>
      <c r="AG985" s="337"/>
      <c r="AH985" s="337"/>
      <c r="AI985" s="337"/>
      <c r="AJ985" s="337"/>
      <c r="AK985" s="300"/>
      <c r="AL985" s="301"/>
      <c r="AM985" s="301"/>
      <c r="AN985" s="301"/>
      <c r="AO985" s="301"/>
      <c r="AP985" s="301"/>
      <c r="AQ985" s="301"/>
      <c r="AR985" s="301"/>
      <c r="AS985" s="301"/>
      <c r="AT985" s="301"/>
      <c r="AU985" s="301"/>
      <c r="AV985" s="301"/>
      <c r="AW985" s="301"/>
      <c r="AX985" s="302"/>
      <c r="AY985" s="407"/>
      <c r="AZ985" s="304"/>
      <c r="BA985" s="304"/>
      <c r="BB985" s="408"/>
      <c r="BC985" s="306">
        <f t="shared" si="54"/>
        <v>0</v>
      </c>
      <c r="BD985" s="307"/>
      <c r="BE985" s="307"/>
      <c r="BF985" s="308"/>
      <c r="BG985" s="309"/>
      <c r="BH985" s="310"/>
      <c r="BI985" s="310"/>
      <c r="BJ985" s="311"/>
      <c r="BK985" s="312">
        <f t="shared" si="55"/>
        <v>0</v>
      </c>
      <c r="BL985" s="313"/>
      <c r="BM985" s="313"/>
      <c r="BN985" s="313"/>
      <c r="BO985" s="313"/>
      <c r="BP985" s="314"/>
      <c r="BQ985" s="294"/>
      <c r="BR985" s="295"/>
      <c r="BS985" s="295"/>
      <c r="BT985" s="295"/>
      <c r="BU985" s="295"/>
      <c r="BV985" s="295"/>
      <c r="BW985" s="296"/>
      <c r="BX985" s="294"/>
      <c r="BY985" s="295"/>
      <c r="BZ985" s="295"/>
      <c r="CA985" s="295"/>
      <c r="CB985" s="295"/>
      <c r="CC985" s="296"/>
      <c r="CD985" s="294"/>
      <c r="CE985" s="295"/>
      <c r="CF985" s="295"/>
      <c r="CG985" s="295"/>
      <c r="CH985" s="295"/>
      <c r="CI985" s="296"/>
    </row>
    <row r="986" spans="1:87" ht="18" customHeight="1" x14ac:dyDescent="0.25">
      <c r="A986" s="75"/>
      <c r="B986" s="327"/>
      <c r="C986" s="328"/>
      <c r="D986" s="328"/>
      <c r="E986" s="328"/>
      <c r="F986" s="328"/>
      <c r="G986" s="328"/>
      <c r="H986" s="328"/>
      <c r="I986" s="328"/>
      <c r="J986" s="328"/>
      <c r="K986" s="328"/>
      <c r="L986" s="328"/>
      <c r="M986" s="328"/>
      <c r="N986" s="328"/>
      <c r="O986" s="328"/>
      <c r="P986" s="328"/>
      <c r="Q986" s="328"/>
      <c r="R986" s="328"/>
      <c r="S986" s="328"/>
      <c r="T986" s="328"/>
      <c r="U986" s="328"/>
      <c r="V986" s="328"/>
      <c r="W986" s="328"/>
      <c r="X986" s="328"/>
      <c r="Y986" s="329"/>
      <c r="Z986" s="336"/>
      <c r="AA986" s="337"/>
      <c r="AB986" s="337"/>
      <c r="AC986" s="337"/>
      <c r="AD986" s="338"/>
      <c r="AE986" s="336"/>
      <c r="AF986" s="337"/>
      <c r="AG986" s="337"/>
      <c r="AH986" s="337"/>
      <c r="AI986" s="337"/>
      <c r="AJ986" s="337"/>
      <c r="AK986" s="300"/>
      <c r="AL986" s="301"/>
      <c r="AM986" s="301"/>
      <c r="AN986" s="301"/>
      <c r="AO986" s="301"/>
      <c r="AP986" s="301"/>
      <c r="AQ986" s="301"/>
      <c r="AR986" s="301"/>
      <c r="AS986" s="301"/>
      <c r="AT986" s="301"/>
      <c r="AU986" s="301"/>
      <c r="AV986" s="301"/>
      <c r="AW986" s="301"/>
      <c r="AX986" s="302"/>
      <c r="AY986" s="407"/>
      <c r="AZ986" s="304"/>
      <c r="BA986" s="304"/>
      <c r="BB986" s="408"/>
      <c r="BC986" s="306">
        <f t="shared" si="54"/>
        <v>0</v>
      </c>
      <c r="BD986" s="307"/>
      <c r="BE986" s="307"/>
      <c r="BF986" s="308"/>
      <c r="BG986" s="309"/>
      <c r="BH986" s="310"/>
      <c r="BI986" s="310"/>
      <c r="BJ986" s="311"/>
      <c r="BK986" s="312">
        <f t="shared" si="55"/>
        <v>0</v>
      </c>
      <c r="BL986" s="313"/>
      <c r="BM986" s="313"/>
      <c r="BN986" s="313"/>
      <c r="BO986" s="313"/>
      <c r="BP986" s="314"/>
      <c r="BQ986" s="294"/>
      <c r="BR986" s="295"/>
      <c r="BS986" s="295"/>
      <c r="BT986" s="295"/>
      <c r="BU986" s="295"/>
      <c r="BV986" s="295"/>
      <c r="BW986" s="296"/>
      <c r="BX986" s="294"/>
      <c r="BY986" s="295"/>
      <c r="BZ986" s="295"/>
      <c r="CA986" s="295"/>
      <c r="CB986" s="295"/>
      <c r="CC986" s="296"/>
      <c r="CD986" s="294"/>
      <c r="CE986" s="295"/>
      <c r="CF986" s="295"/>
      <c r="CG986" s="295"/>
      <c r="CH986" s="295"/>
      <c r="CI986" s="296"/>
    </row>
    <row r="987" spans="1:87" ht="18" customHeight="1" x14ac:dyDescent="0.25">
      <c r="A987" s="75"/>
      <c r="B987" s="327"/>
      <c r="C987" s="328"/>
      <c r="D987" s="328"/>
      <c r="E987" s="328"/>
      <c r="F987" s="328"/>
      <c r="G987" s="328"/>
      <c r="H987" s="328"/>
      <c r="I987" s="328"/>
      <c r="J987" s="328"/>
      <c r="K987" s="328"/>
      <c r="L987" s="328"/>
      <c r="M987" s="328"/>
      <c r="N987" s="328"/>
      <c r="O987" s="328"/>
      <c r="P987" s="328"/>
      <c r="Q987" s="328"/>
      <c r="R987" s="328"/>
      <c r="S987" s="328"/>
      <c r="T987" s="328"/>
      <c r="U987" s="328"/>
      <c r="V987" s="328"/>
      <c r="W987" s="328"/>
      <c r="X987" s="328"/>
      <c r="Y987" s="329"/>
      <c r="Z987" s="336"/>
      <c r="AA987" s="337"/>
      <c r="AB987" s="337"/>
      <c r="AC987" s="337"/>
      <c r="AD987" s="338"/>
      <c r="AE987" s="336"/>
      <c r="AF987" s="337"/>
      <c r="AG987" s="337"/>
      <c r="AH987" s="337"/>
      <c r="AI987" s="337"/>
      <c r="AJ987" s="337"/>
      <c r="AK987" s="300"/>
      <c r="AL987" s="301"/>
      <c r="AM987" s="301"/>
      <c r="AN987" s="301"/>
      <c r="AO987" s="301"/>
      <c r="AP987" s="301"/>
      <c r="AQ987" s="301"/>
      <c r="AR987" s="301"/>
      <c r="AS987" s="301"/>
      <c r="AT987" s="301"/>
      <c r="AU987" s="301"/>
      <c r="AV987" s="301"/>
      <c r="AW987" s="301"/>
      <c r="AX987" s="302"/>
      <c r="AY987" s="407"/>
      <c r="AZ987" s="304"/>
      <c r="BA987" s="304"/>
      <c r="BB987" s="408"/>
      <c r="BC987" s="306">
        <f t="shared" si="54"/>
        <v>0</v>
      </c>
      <c r="BD987" s="307"/>
      <c r="BE987" s="307"/>
      <c r="BF987" s="308"/>
      <c r="BG987" s="309"/>
      <c r="BH987" s="310"/>
      <c r="BI987" s="310"/>
      <c r="BJ987" s="311"/>
      <c r="BK987" s="312">
        <f t="shared" si="55"/>
        <v>0</v>
      </c>
      <c r="BL987" s="313"/>
      <c r="BM987" s="313"/>
      <c r="BN987" s="313"/>
      <c r="BO987" s="313"/>
      <c r="BP987" s="314"/>
      <c r="BQ987" s="294"/>
      <c r="BR987" s="295"/>
      <c r="BS987" s="295"/>
      <c r="BT987" s="295"/>
      <c r="BU987" s="295"/>
      <c r="BV987" s="295"/>
      <c r="BW987" s="296"/>
      <c r="BX987" s="294"/>
      <c r="BY987" s="295"/>
      <c r="BZ987" s="295"/>
      <c r="CA987" s="295"/>
      <c r="CB987" s="295"/>
      <c r="CC987" s="296"/>
      <c r="CD987" s="294"/>
      <c r="CE987" s="295"/>
      <c r="CF987" s="295"/>
      <c r="CG987" s="295"/>
      <c r="CH987" s="295"/>
      <c r="CI987" s="296"/>
    </row>
    <row r="988" spans="1:87" ht="18" customHeight="1" x14ac:dyDescent="0.25">
      <c r="A988" s="75"/>
      <c r="B988" s="327"/>
      <c r="C988" s="328"/>
      <c r="D988" s="328"/>
      <c r="E988" s="328"/>
      <c r="F988" s="328"/>
      <c r="G988" s="328"/>
      <c r="H988" s="328"/>
      <c r="I988" s="328"/>
      <c r="J988" s="328"/>
      <c r="K988" s="328"/>
      <c r="L988" s="328"/>
      <c r="M988" s="328"/>
      <c r="N988" s="328"/>
      <c r="O988" s="328"/>
      <c r="P988" s="328"/>
      <c r="Q988" s="328"/>
      <c r="R988" s="328"/>
      <c r="S988" s="328"/>
      <c r="T988" s="328"/>
      <c r="U988" s="328"/>
      <c r="V988" s="328"/>
      <c r="W988" s="328"/>
      <c r="X988" s="328"/>
      <c r="Y988" s="329"/>
      <c r="Z988" s="336"/>
      <c r="AA988" s="337"/>
      <c r="AB988" s="337"/>
      <c r="AC988" s="337"/>
      <c r="AD988" s="338"/>
      <c r="AE988" s="336"/>
      <c r="AF988" s="337"/>
      <c r="AG988" s="337"/>
      <c r="AH988" s="337"/>
      <c r="AI988" s="337"/>
      <c r="AJ988" s="337"/>
      <c r="AK988" s="300"/>
      <c r="AL988" s="301"/>
      <c r="AM988" s="301"/>
      <c r="AN988" s="301"/>
      <c r="AO988" s="301"/>
      <c r="AP988" s="301"/>
      <c r="AQ988" s="301"/>
      <c r="AR988" s="301"/>
      <c r="AS988" s="301"/>
      <c r="AT988" s="301"/>
      <c r="AU988" s="301"/>
      <c r="AV988" s="301"/>
      <c r="AW988" s="301"/>
      <c r="AX988" s="302"/>
      <c r="AY988" s="407"/>
      <c r="AZ988" s="304"/>
      <c r="BA988" s="304"/>
      <c r="BB988" s="408"/>
      <c r="BC988" s="306">
        <f t="shared" si="54"/>
        <v>0</v>
      </c>
      <c r="BD988" s="307"/>
      <c r="BE988" s="307"/>
      <c r="BF988" s="308"/>
      <c r="BG988" s="309"/>
      <c r="BH988" s="310"/>
      <c r="BI988" s="310"/>
      <c r="BJ988" s="311"/>
      <c r="BK988" s="312">
        <f t="shared" si="55"/>
        <v>0</v>
      </c>
      <c r="BL988" s="313"/>
      <c r="BM988" s="313"/>
      <c r="BN988" s="313"/>
      <c r="BO988" s="313"/>
      <c r="BP988" s="314"/>
      <c r="BQ988" s="294"/>
      <c r="BR988" s="295"/>
      <c r="BS988" s="295"/>
      <c r="BT988" s="295"/>
      <c r="BU988" s="295"/>
      <c r="BV988" s="295"/>
      <c r="BW988" s="296"/>
      <c r="BX988" s="294"/>
      <c r="BY988" s="295"/>
      <c r="BZ988" s="295"/>
      <c r="CA988" s="295"/>
      <c r="CB988" s="295"/>
      <c r="CC988" s="296"/>
      <c r="CD988" s="294"/>
      <c r="CE988" s="295"/>
      <c r="CF988" s="295"/>
      <c r="CG988" s="295"/>
      <c r="CH988" s="295"/>
      <c r="CI988" s="296"/>
    </row>
    <row r="989" spans="1:87" ht="18" customHeight="1" x14ac:dyDescent="0.25">
      <c r="A989" s="75"/>
      <c r="B989" s="327"/>
      <c r="C989" s="328"/>
      <c r="D989" s="328"/>
      <c r="E989" s="328"/>
      <c r="F989" s="328"/>
      <c r="G989" s="328"/>
      <c r="H989" s="328"/>
      <c r="I989" s="328"/>
      <c r="J989" s="328"/>
      <c r="K989" s="328"/>
      <c r="L989" s="328"/>
      <c r="M989" s="328"/>
      <c r="N989" s="328"/>
      <c r="O989" s="328"/>
      <c r="P989" s="328"/>
      <c r="Q989" s="328"/>
      <c r="R989" s="328"/>
      <c r="S989" s="328"/>
      <c r="T989" s="328"/>
      <c r="U989" s="328"/>
      <c r="V989" s="328"/>
      <c r="W989" s="328"/>
      <c r="X989" s="328"/>
      <c r="Y989" s="329"/>
      <c r="Z989" s="336"/>
      <c r="AA989" s="337"/>
      <c r="AB989" s="337"/>
      <c r="AC989" s="337"/>
      <c r="AD989" s="338"/>
      <c r="AE989" s="336"/>
      <c r="AF989" s="337"/>
      <c r="AG989" s="337"/>
      <c r="AH989" s="337"/>
      <c r="AI989" s="337"/>
      <c r="AJ989" s="337"/>
      <c r="AK989" s="300"/>
      <c r="AL989" s="301"/>
      <c r="AM989" s="301"/>
      <c r="AN989" s="301"/>
      <c r="AO989" s="301"/>
      <c r="AP989" s="301"/>
      <c r="AQ989" s="301"/>
      <c r="AR989" s="301"/>
      <c r="AS989" s="301"/>
      <c r="AT989" s="301"/>
      <c r="AU989" s="301"/>
      <c r="AV989" s="301"/>
      <c r="AW989" s="301"/>
      <c r="AX989" s="302"/>
      <c r="AY989" s="407"/>
      <c r="AZ989" s="304"/>
      <c r="BA989" s="304"/>
      <c r="BB989" s="408"/>
      <c r="BC989" s="306">
        <f t="shared" si="54"/>
        <v>0</v>
      </c>
      <c r="BD989" s="307"/>
      <c r="BE989" s="307"/>
      <c r="BF989" s="308"/>
      <c r="BG989" s="309"/>
      <c r="BH989" s="310"/>
      <c r="BI989" s="310"/>
      <c r="BJ989" s="311"/>
      <c r="BK989" s="312">
        <f t="shared" si="55"/>
        <v>0</v>
      </c>
      <c r="BL989" s="313"/>
      <c r="BM989" s="313"/>
      <c r="BN989" s="313"/>
      <c r="BO989" s="313"/>
      <c r="BP989" s="314"/>
      <c r="BQ989" s="294"/>
      <c r="BR989" s="295"/>
      <c r="BS989" s="295"/>
      <c r="BT989" s="295"/>
      <c r="BU989" s="295"/>
      <c r="BV989" s="295"/>
      <c r="BW989" s="296"/>
      <c r="BX989" s="294"/>
      <c r="BY989" s="295"/>
      <c r="BZ989" s="295"/>
      <c r="CA989" s="295"/>
      <c r="CB989" s="295"/>
      <c r="CC989" s="296"/>
      <c r="CD989" s="294"/>
      <c r="CE989" s="295"/>
      <c r="CF989" s="295"/>
      <c r="CG989" s="295"/>
      <c r="CH989" s="295"/>
      <c r="CI989" s="296"/>
    </row>
    <row r="990" spans="1:87" ht="18" customHeight="1" x14ac:dyDescent="0.25">
      <c r="A990" s="75"/>
      <c r="B990" s="327"/>
      <c r="C990" s="328"/>
      <c r="D990" s="328"/>
      <c r="E990" s="328"/>
      <c r="F990" s="328"/>
      <c r="G990" s="328"/>
      <c r="H990" s="328"/>
      <c r="I990" s="328"/>
      <c r="J990" s="328"/>
      <c r="K990" s="328"/>
      <c r="L990" s="328"/>
      <c r="M990" s="328"/>
      <c r="N990" s="328"/>
      <c r="O990" s="328"/>
      <c r="P990" s="328"/>
      <c r="Q990" s="328"/>
      <c r="R990" s="328"/>
      <c r="S990" s="328"/>
      <c r="T990" s="328"/>
      <c r="U990" s="328"/>
      <c r="V990" s="328"/>
      <c r="W990" s="328"/>
      <c r="X990" s="328"/>
      <c r="Y990" s="329"/>
      <c r="Z990" s="336"/>
      <c r="AA990" s="337"/>
      <c r="AB990" s="337"/>
      <c r="AC990" s="337"/>
      <c r="AD990" s="338"/>
      <c r="AE990" s="336"/>
      <c r="AF990" s="337"/>
      <c r="AG990" s="337"/>
      <c r="AH990" s="337"/>
      <c r="AI990" s="337"/>
      <c r="AJ990" s="337"/>
      <c r="AK990" s="300"/>
      <c r="AL990" s="301"/>
      <c r="AM990" s="301"/>
      <c r="AN990" s="301"/>
      <c r="AO990" s="301"/>
      <c r="AP990" s="301"/>
      <c r="AQ990" s="301"/>
      <c r="AR990" s="301"/>
      <c r="AS990" s="301"/>
      <c r="AT990" s="301"/>
      <c r="AU990" s="301"/>
      <c r="AV990" s="301"/>
      <c r="AW990" s="301"/>
      <c r="AX990" s="302"/>
      <c r="AY990" s="407"/>
      <c r="AZ990" s="304"/>
      <c r="BA990" s="304"/>
      <c r="BB990" s="408"/>
      <c r="BC990" s="306">
        <f t="shared" si="54"/>
        <v>0</v>
      </c>
      <c r="BD990" s="307"/>
      <c r="BE990" s="307"/>
      <c r="BF990" s="308"/>
      <c r="BG990" s="309"/>
      <c r="BH990" s="310"/>
      <c r="BI990" s="310"/>
      <c r="BJ990" s="311"/>
      <c r="BK990" s="312">
        <f t="shared" si="55"/>
        <v>0</v>
      </c>
      <c r="BL990" s="313"/>
      <c r="BM990" s="313"/>
      <c r="BN990" s="313"/>
      <c r="BO990" s="313"/>
      <c r="BP990" s="314"/>
      <c r="BQ990" s="294"/>
      <c r="BR990" s="295"/>
      <c r="BS990" s="295"/>
      <c r="BT990" s="295"/>
      <c r="BU990" s="295"/>
      <c r="BV990" s="295"/>
      <c r="BW990" s="296"/>
      <c r="BX990" s="294"/>
      <c r="BY990" s="295"/>
      <c r="BZ990" s="295"/>
      <c r="CA990" s="295"/>
      <c r="CB990" s="295"/>
      <c r="CC990" s="296"/>
      <c r="CD990" s="294"/>
      <c r="CE990" s="295"/>
      <c r="CF990" s="295"/>
      <c r="CG990" s="295"/>
      <c r="CH990" s="295"/>
      <c r="CI990" s="296"/>
    </row>
    <row r="991" spans="1:87" ht="18" customHeight="1" x14ac:dyDescent="0.25">
      <c r="A991" s="75"/>
      <c r="B991" s="327"/>
      <c r="C991" s="328"/>
      <c r="D991" s="328"/>
      <c r="E991" s="328"/>
      <c r="F991" s="328"/>
      <c r="G991" s="328"/>
      <c r="H991" s="328"/>
      <c r="I991" s="328"/>
      <c r="J991" s="328"/>
      <c r="K991" s="328"/>
      <c r="L991" s="328"/>
      <c r="M991" s="328"/>
      <c r="N991" s="328"/>
      <c r="O991" s="328"/>
      <c r="P991" s="328"/>
      <c r="Q991" s="328"/>
      <c r="R991" s="328"/>
      <c r="S991" s="328"/>
      <c r="T991" s="328"/>
      <c r="U991" s="328"/>
      <c r="V991" s="328"/>
      <c r="W991" s="328"/>
      <c r="X991" s="328"/>
      <c r="Y991" s="329"/>
      <c r="Z991" s="336"/>
      <c r="AA991" s="337"/>
      <c r="AB991" s="337"/>
      <c r="AC991" s="337"/>
      <c r="AD991" s="338"/>
      <c r="AE991" s="336"/>
      <c r="AF991" s="337"/>
      <c r="AG991" s="337"/>
      <c r="AH991" s="337"/>
      <c r="AI991" s="337"/>
      <c r="AJ991" s="337"/>
      <c r="AK991" s="300"/>
      <c r="AL991" s="301"/>
      <c r="AM991" s="301"/>
      <c r="AN991" s="301"/>
      <c r="AO991" s="301"/>
      <c r="AP991" s="301"/>
      <c r="AQ991" s="301"/>
      <c r="AR991" s="301"/>
      <c r="AS991" s="301"/>
      <c r="AT991" s="301"/>
      <c r="AU991" s="301"/>
      <c r="AV991" s="301"/>
      <c r="AW991" s="301"/>
      <c r="AX991" s="302"/>
      <c r="AY991" s="407"/>
      <c r="AZ991" s="304"/>
      <c r="BA991" s="304"/>
      <c r="BB991" s="408"/>
      <c r="BC991" s="306">
        <f t="shared" si="54"/>
        <v>0</v>
      </c>
      <c r="BD991" s="307"/>
      <c r="BE991" s="307"/>
      <c r="BF991" s="308"/>
      <c r="BG991" s="309"/>
      <c r="BH991" s="310"/>
      <c r="BI991" s="310"/>
      <c r="BJ991" s="311"/>
      <c r="BK991" s="312">
        <f t="shared" si="55"/>
        <v>0</v>
      </c>
      <c r="BL991" s="313"/>
      <c r="BM991" s="313"/>
      <c r="BN991" s="313"/>
      <c r="BO991" s="313"/>
      <c r="BP991" s="314"/>
      <c r="BQ991" s="294"/>
      <c r="BR991" s="295"/>
      <c r="BS991" s="295"/>
      <c r="BT991" s="295"/>
      <c r="BU991" s="295"/>
      <c r="BV991" s="295"/>
      <c r="BW991" s="296"/>
      <c r="BX991" s="294"/>
      <c r="BY991" s="295"/>
      <c r="BZ991" s="295"/>
      <c r="CA991" s="295"/>
      <c r="CB991" s="295"/>
      <c r="CC991" s="296"/>
      <c r="CD991" s="294"/>
      <c r="CE991" s="295"/>
      <c r="CF991" s="295"/>
      <c r="CG991" s="295"/>
      <c r="CH991" s="295"/>
      <c r="CI991" s="296"/>
    </row>
    <row r="992" spans="1:87" ht="18" customHeight="1" x14ac:dyDescent="0.25">
      <c r="A992" s="75"/>
      <c r="B992" s="327"/>
      <c r="C992" s="328"/>
      <c r="D992" s="328"/>
      <c r="E992" s="328"/>
      <c r="F992" s="328"/>
      <c r="G992" s="328"/>
      <c r="H992" s="328"/>
      <c r="I992" s="328"/>
      <c r="J992" s="328"/>
      <c r="K992" s="328"/>
      <c r="L992" s="328"/>
      <c r="M992" s="328"/>
      <c r="N992" s="328"/>
      <c r="O992" s="328"/>
      <c r="P992" s="328"/>
      <c r="Q992" s="328"/>
      <c r="R992" s="328"/>
      <c r="S992" s="328"/>
      <c r="T992" s="328"/>
      <c r="U992" s="328"/>
      <c r="V992" s="328"/>
      <c r="W992" s="328"/>
      <c r="X992" s="328"/>
      <c r="Y992" s="329"/>
      <c r="Z992" s="336"/>
      <c r="AA992" s="337"/>
      <c r="AB992" s="337"/>
      <c r="AC992" s="337"/>
      <c r="AD992" s="338"/>
      <c r="AE992" s="336"/>
      <c r="AF992" s="337"/>
      <c r="AG992" s="337"/>
      <c r="AH992" s="337"/>
      <c r="AI992" s="337"/>
      <c r="AJ992" s="337"/>
      <c r="AK992" s="300"/>
      <c r="AL992" s="301"/>
      <c r="AM992" s="301"/>
      <c r="AN992" s="301"/>
      <c r="AO992" s="301"/>
      <c r="AP992" s="301"/>
      <c r="AQ992" s="301"/>
      <c r="AR992" s="301"/>
      <c r="AS992" s="301"/>
      <c r="AT992" s="301"/>
      <c r="AU992" s="301"/>
      <c r="AV992" s="301"/>
      <c r="AW992" s="301"/>
      <c r="AX992" s="302"/>
      <c r="AY992" s="407"/>
      <c r="AZ992" s="304"/>
      <c r="BA992" s="304"/>
      <c r="BB992" s="408"/>
      <c r="BC992" s="306">
        <f t="shared" si="54"/>
        <v>0</v>
      </c>
      <c r="BD992" s="307"/>
      <c r="BE992" s="307"/>
      <c r="BF992" s="308"/>
      <c r="BG992" s="309"/>
      <c r="BH992" s="310"/>
      <c r="BI992" s="310"/>
      <c r="BJ992" s="311"/>
      <c r="BK992" s="312">
        <f t="shared" si="55"/>
        <v>0</v>
      </c>
      <c r="BL992" s="313"/>
      <c r="BM992" s="313"/>
      <c r="BN992" s="313"/>
      <c r="BO992" s="313"/>
      <c r="BP992" s="314"/>
      <c r="BQ992" s="294"/>
      <c r="BR992" s="295"/>
      <c r="BS992" s="295"/>
      <c r="BT992" s="295"/>
      <c r="BU992" s="295"/>
      <c r="BV992" s="295"/>
      <c r="BW992" s="296"/>
      <c r="BX992" s="294"/>
      <c r="BY992" s="295"/>
      <c r="BZ992" s="295"/>
      <c r="CA992" s="295"/>
      <c r="CB992" s="295"/>
      <c r="CC992" s="296"/>
      <c r="CD992" s="294"/>
      <c r="CE992" s="295"/>
      <c r="CF992" s="295"/>
      <c r="CG992" s="295"/>
      <c r="CH992" s="295"/>
      <c r="CI992" s="296"/>
    </row>
    <row r="993" spans="1:87" ht="18" customHeight="1" x14ac:dyDescent="0.25">
      <c r="A993" s="75"/>
      <c r="B993" s="327"/>
      <c r="C993" s="328"/>
      <c r="D993" s="328"/>
      <c r="E993" s="328"/>
      <c r="F993" s="328"/>
      <c r="G993" s="328"/>
      <c r="H993" s="328"/>
      <c r="I993" s="328"/>
      <c r="J993" s="328"/>
      <c r="K993" s="328"/>
      <c r="L993" s="328"/>
      <c r="M993" s="328"/>
      <c r="N993" s="328"/>
      <c r="O993" s="328"/>
      <c r="P993" s="328"/>
      <c r="Q993" s="328"/>
      <c r="R993" s="328"/>
      <c r="S993" s="328"/>
      <c r="T993" s="328"/>
      <c r="U993" s="328"/>
      <c r="V993" s="328"/>
      <c r="W993" s="328"/>
      <c r="X993" s="328"/>
      <c r="Y993" s="329"/>
      <c r="Z993" s="336"/>
      <c r="AA993" s="337"/>
      <c r="AB993" s="337"/>
      <c r="AC993" s="337"/>
      <c r="AD993" s="338"/>
      <c r="AE993" s="336"/>
      <c r="AF993" s="337"/>
      <c r="AG993" s="337"/>
      <c r="AH993" s="337"/>
      <c r="AI993" s="337"/>
      <c r="AJ993" s="337"/>
      <c r="AK993" s="300"/>
      <c r="AL993" s="301"/>
      <c r="AM993" s="301"/>
      <c r="AN993" s="301"/>
      <c r="AO993" s="301"/>
      <c r="AP993" s="301"/>
      <c r="AQ993" s="301"/>
      <c r="AR993" s="301"/>
      <c r="AS993" s="301"/>
      <c r="AT993" s="301"/>
      <c r="AU993" s="301"/>
      <c r="AV993" s="301"/>
      <c r="AW993" s="301"/>
      <c r="AX993" s="302"/>
      <c r="AY993" s="407"/>
      <c r="AZ993" s="304"/>
      <c r="BA993" s="304"/>
      <c r="BB993" s="408"/>
      <c r="BC993" s="306">
        <f t="shared" si="54"/>
        <v>0</v>
      </c>
      <c r="BD993" s="307"/>
      <c r="BE993" s="307"/>
      <c r="BF993" s="308"/>
      <c r="BG993" s="309"/>
      <c r="BH993" s="310"/>
      <c r="BI993" s="310"/>
      <c r="BJ993" s="311"/>
      <c r="BK993" s="312">
        <f t="shared" si="55"/>
        <v>0</v>
      </c>
      <c r="BL993" s="313"/>
      <c r="BM993" s="313"/>
      <c r="BN993" s="313"/>
      <c r="BO993" s="313"/>
      <c r="BP993" s="314"/>
      <c r="BQ993" s="294"/>
      <c r="BR993" s="295"/>
      <c r="BS993" s="295"/>
      <c r="BT993" s="295"/>
      <c r="BU993" s="295"/>
      <c r="BV993" s="295"/>
      <c r="BW993" s="296"/>
      <c r="BX993" s="294"/>
      <c r="BY993" s="295"/>
      <c r="BZ993" s="295"/>
      <c r="CA993" s="295"/>
      <c r="CB993" s="295"/>
      <c r="CC993" s="296"/>
      <c r="CD993" s="294"/>
      <c r="CE993" s="295"/>
      <c r="CF993" s="295"/>
      <c r="CG993" s="295"/>
      <c r="CH993" s="295"/>
      <c r="CI993" s="296"/>
    </row>
    <row r="994" spans="1:87" ht="18" customHeight="1" x14ac:dyDescent="0.25">
      <c r="A994" s="75"/>
      <c r="B994" s="327"/>
      <c r="C994" s="328"/>
      <c r="D994" s="328"/>
      <c r="E994" s="328"/>
      <c r="F994" s="328"/>
      <c r="G994" s="328"/>
      <c r="H994" s="328"/>
      <c r="I994" s="328"/>
      <c r="J994" s="328"/>
      <c r="K994" s="328"/>
      <c r="L994" s="328"/>
      <c r="M994" s="328"/>
      <c r="N994" s="328"/>
      <c r="O994" s="328"/>
      <c r="P994" s="328"/>
      <c r="Q994" s="328"/>
      <c r="R994" s="328"/>
      <c r="S994" s="328"/>
      <c r="T994" s="328"/>
      <c r="U994" s="328"/>
      <c r="V994" s="328"/>
      <c r="W994" s="328"/>
      <c r="X994" s="328"/>
      <c r="Y994" s="329"/>
      <c r="Z994" s="336"/>
      <c r="AA994" s="337"/>
      <c r="AB994" s="337"/>
      <c r="AC994" s="337"/>
      <c r="AD994" s="338"/>
      <c r="AE994" s="336"/>
      <c r="AF994" s="337"/>
      <c r="AG994" s="337"/>
      <c r="AH994" s="337"/>
      <c r="AI994" s="337"/>
      <c r="AJ994" s="337"/>
      <c r="AK994" s="300"/>
      <c r="AL994" s="301"/>
      <c r="AM994" s="301"/>
      <c r="AN994" s="301"/>
      <c r="AO994" s="301"/>
      <c r="AP994" s="301"/>
      <c r="AQ994" s="301"/>
      <c r="AR994" s="301"/>
      <c r="AS994" s="301"/>
      <c r="AT994" s="301"/>
      <c r="AU994" s="301"/>
      <c r="AV994" s="301"/>
      <c r="AW994" s="301"/>
      <c r="AX994" s="302"/>
      <c r="AY994" s="407"/>
      <c r="AZ994" s="304"/>
      <c r="BA994" s="304"/>
      <c r="BB994" s="408"/>
      <c r="BC994" s="306">
        <f t="shared" si="54"/>
        <v>0</v>
      </c>
      <c r="BD994" s="307"/>
      <c r="BE994" s="307"/>
      <c r="BF994" s="308"/>
      <c r="BG994" s="309"/>
      <c r="BH994" s="310"/>
      <c r="BI994" s="310"/>
      <c r="BJ994" s="311"/>
      <c r="BK994" s="312">
        <f t="shared" si="55"/>
        <v>0</v>
      </c>
      <c r="BL994" s="313"/>
      <c r="BM994" s="313"/>
      <c r="BN994" s="313"/>
      <c r="BO994" s="313"/>
      <c r="BP994" s="314"/>
      <c r="BQ994" s="294"/>
      <c r="BR994" s="295"/>
      <c r="BS994" s="295"/>
      <c r="BT994" s="295"/>
      <c r="BU994" s="295"/>
      <c r="BV994" s="295"/>
      <c r="BW994" s="296"/>
      <c r="BX994" s="294"/>
      <c r="BY994" s="295"/>
      <c r="BZ994" s="295"/>
      <c r="CA994" s="295"/>
      <c r="CB994" s="295"/>
      <c r="CC994" s="296"/>
      <c r="CD994" s="294"/>
      <c r="CE994" s="295"/>
      <c r="CF994" s="295"/>
      <c r="CG994" s="295"/>
      <c r="CH994" s="295"/>
      <c r="CI994" s="296"/>
    </row>
    <row r="995" spans="1:87" ht="18" customHeight="1" x14ac:dyDescent="0.25">
      <c r="A995" s="75"/>
      <c r="B995" s="327"/>
      <c r="C995" s="328"/>
      <c r="D995" s="328"/>
      <c r="E995" s="328"/>
      <c r="F995" s="328"/>
      <c r="G995" s="328"/>
      <c r="H995" s="328"/>
      <c r="I995" s="328"/>
      <c r="J995" s="328"/>
      <c r="K995" s="328"/>
      <c r="L995" s="328"/>
      <c r="M995" s="328"/>
      <c r="N995" s="328"/>
      <c r="O995" s="328"/>
      <c r="P995" s="328"/>
      <c r="Q995" s="328"/>
      <c r="R995" s="328"/>
      <c r="S995" s="328"/>
      <c r="T995" s="328"/>
      <c r="U995" s="328"/>
      <c r="V995" s="328"/>
      <c r="W995" s="328"/>
      <c r="X995" s="328"/>
      <c r="Y995" s="329"/>
      <c r="Z995" s="336"/>
      <c r="AA995" s="337"/>
      <c r="AB995" s="337"/>
      <c r="AC995" s="337"/>
      <c r="AD995" s="338"/>
      <c r="AE995" s="336"/>
      <c r="AF995" s="337"/>
      <c r="AG995" s="337"/>
      <c r="AH995" s="337"/>
      <c r="AI995" s="337"/>
      <c r="AJ995" s="337"/>
      <c r="AK995" s="300"/>
      <c r="AL995" s="301"/>
      <c r="AM995" s="301"/>
      <c r="AN995" s="301"/>
      <c r="AO995" s="301"/>
      <c r="AP995" s="301"/>
      <c r="AQ995" s="301"/>
      <c r="AR995" s="301"/>
      <c r="AS995" s="301"/>
      <c r="AT995" s="301"/>
      <c r="AU995" s="301"/>
      <c r="AV995" s="301"/>
      <c r="AW995" s="301"/>
      <c r="AX995" s="302"/>
      <c r="AY995" s="407"/>
      <c r="AZ995" s="304"/>
      <c r="BA995" s="304"/>
      <c r="BB995" s="408"/>
      <c r="BC995" s="306">
        <f t="shared" si="54"/>
        <v>0</v>
      </c>
      <c r="BD995" s="307"/>
      <c r="BE995" s="307"/>
      <c r="BF995" s="308"/>
      <c r="BG995" s="309"/>
      <c r="BH995" s="310"/>
      <c r="BI995" s="310"/>
      <c r="BJ995" s="311"/>
      <c r="BK995" s="312">
        <f t="shared" si="55"/>
        <v>0</v>
      </c>
      <c r="BL995" s="313"/>
      <c r="BM995" s="313"/>
      <c r="BN995" s="313"/>
      <c r="BO995" s="313"/>
      <c r="BP995" s="314"/>
      <c r="BQ995" s="294"/>
      <c r="BR995" s="295"/>
      <c r="BS995" s="295"/>
      <c r="BT995" s="295"/>
      <c r="BU995" s="295"/>
      <c r="BV995" s="295"/>
      <c r="BW995" s="296"/>
      <c r="BX995" s="294"/>
      <c r="BY995" s="295"/>
      <c r="BZ995" s="295"/>
      <c r="CA995" s="295"/>
      <c r="CB995" s="295"/>
      <c r="CC995" s="296"/>
      <c r="CD995" s="294"/>
      <c r="CE995" s="295"/>
      <c r="CF995" s="295"/>
      <c r="CG995" s="295"/>
      <c r="CH995" s="295"/>
      <c r="CI995" s="296"/>
    </row>
    <row r="996" spans="1:87" ht="18" customHeight="1" x14ac:dyDescent="0.25">
      <c r="A996" s="75"/>
      <c r="B996" s="327"/>
      <c r="C996" s="328"/>
      <c r="D996" s="328"/>
      <c r="E996" s="328"/>
      <c r="F996" s="328"/>
      <c r="G996" s="328"/>
      <c r="H996" s="328"/>
      <c r="I996" s="328"/>
      <c r="J996" s="328"/>
      <c r="K996" s="328"/>
      <c r="L996" s="328"/>
      <c r="M996" s="328"/>
      <c r="N996" s="328"/>
      <c r="O996" s="328"/>
      <c r="P996" s="328"/>
      <c r="Q996" s="328"/>
      <c r="R996" s="328"/>
      <c r="S996" s="328"/>
      <c r="T996" s="328"/>
      <c r="U996" s="328"/>
      <c r="V996" s="328"/>
      <c r="W996" s="328"/>
      <c r="X996" s="328"/>
      <c r="Y996" s="329"/>
      <c r="Z996" s="336"/>
      <c r="AA996" s="337"/>
      <c r="AB996" s="337"/>
      <c r="AC996" s="337"/>
      <c r="AD996" s="338"/>
      <c r="AE996" s="336"/>
      <c r="AF996" s="337"/>
      <c r="AG996" s="337"/>
      <c r="AH996" s="337"/>
      <c r="AI996" s="337"/>
      <c r="AJ996" s="337"/>
      <c r="AK996" s="300"/>
      <c r="AL996" s="301"/>
      <c r="AM996" s="301"/>
      <c r="AN996" s="301"/>
      <c r="AO996" s="301"/>
      <c r="AP996" s="301"/>
      <c r="AQ996" s="301"/>
      <c r="AR996" s="301"/>
      <c r="AS996" s="301"/>
      <c r="AT996" s="301"/>
      <c r="AU996" s="301"/>
      <c r="AV996" s="301"/>
      <c r="AW996" s="301"/>
      <c r="AX996" s="302"/>
      <c r="AY996" s="407"/>
      <c r="AZ996" s="304"/>
      <c r="BA996" s="304"/>
      <c r="BB996" s="408"/>
      <c r="BC996" s="306">
        <f t="shared" si="54"/>
        <v>0</v>
      </c>
      <c r="BD996" s="307"/>
      <c r="BE996" s="307"/>
      <c r="BF996" s="308"/>
      <c r="BG996" s="309"/>
      <c r="BH996" s="310"/>
      <c r="BI996" s="310"/>
      <c r="BJ996" s="311"/>
      <c r="BK996" s="312">
        <f t="shared" si="55"/>
        <v>0</v>
      </c>
      <c r="BL996" s="313"/>
      <c r="BM996" s="313"/>
      <c r="BN996" s="313"/>
      <c r="BO996" s="313"/>
      <c r="BP996" s="314"/>
      <c r="BQ996" s="294"/>
      <c r="BR996" s="295"/>
      <c r="BS996" s="295"/>
      <c r="BT996" s="295"/>
      <c r="BU996" s="295"/>
      <c r="BV996" s="295"/>
      <c r="BW996" s="296"/>
      <c r="BX996" s="294"/>
      <c r="BY996" s="295"/>
      <c r="BZ996" s="295"/>
      <c r="CA996" s="295"/>
      <c r="CB996" s="295"/>
      <c r="CC996" s="296"/>
      <c r="CD996" s="294"/>
      <c r="CE996" s="295"/>
      <c r="CF996" s="295"/>
      <c r="CG996" s="295"/>
      <c r="CH996" s="295"/>
      <c r="CI996" s="296"/>
    </row>
    <row r="997" spans="1:87" ht="18" customHeight="1" x14ac:dyDescent="0.25">
      <c r="A997" s="75"/>
      <c r="B997" s="327"/>
      <c r="C997" s="328"/>
      <c r="D997" s="328"/>
      <c r="E997" s="328"/>
      <c r="F997" s="328"/>
      <c r="G997" s="328"/>
      <c r="H997" s="328"/>
      <c r="I997" s="328"/>
      <c r="J997" s="328"/>
      <c r="K997" s="328"/>
      <c r="L997" s="328"/>
      <c r="M997" s="328"/>
      <c r="N997" s="328"/>
      <c r="O997" s="328"/>
      <c r="P997" s="328"/>
      <c r="Q997" s="328"/>
      <c r="R997" s="328"/>
      <c r="S997" s="328"/>
      <c r="T997" s="328"/>
      <c r="U997" s="328"/>
      <c r="V997" s="328"/>
      <c r="W997" s="328"/>
      <c r="X997" s="328"/>
      <c r="Y997" s="329"/>
      <c r="Z997" s="336"/>
      <c r="AA997" s="337"/>
      <c r="AB997" s="337"/>
      <c r="AC997" s="337"/>
      <c r="AD997" s="338"/>
      <c r="AE997" s="336"/>
      <c r="AF997" s="337"/>
      <c r="AG997" s="337"/>
      <c r="AH997" s="337"/>
      <c r="AI997" s="337"/>
      <c r="AJ997" s="337"/>
      <c r="AK997" s="300"/>
      <c r="AL997" s="301"/>
      <c r="AM997" s="301"/>
      <c r="AN997" s="301"/>
      <c r="AO997" s="301"/>
      <c r="AP997" s="301"/>
      <c r="AQ997" s="301"/>
      <c r="AR997" s="301"/>
      <c r="AS997" s="301"/>
      <c r="AT997" s="301"/>
      <c r="AU997" s="301"/>
      <c r="AV997" s="301"/>
      <c r="AW997" s="301"/>
      <c r="AX997" s="302"/>
      <c r="AY997" s="407"/>
      <c r="AZ997" s="304"/>
      <c r="BA997" s="304"/>
      <c r="BB997" s="408"/>
      <c r="BC997" s="306">
        <f t="shared" si="54"/>
        <v>0</v>
      </c>
      <c r="BD997" s="307"/>
      <c r="BE997" s="307"/>
      <c r="BF997" s="308"/>
      <c r="BG997" s="309"/>
      <c r="BH997" s="310"/>
      <c r="BI997" s="310"/>
      <c r="BJ997" s="311"/>
      <c r="BK997" s="312">
        <f t="shared" si="55"/>
        <v>0</v>
      </c>
      <c r="BL997" s="313"/>
      <c r="BM997" s="313"/>
      <c r="BN997" s="313"/>
      <c r="BO997" s="313"/>
      <c r="BP997" s="314"/>
      <c r="BQ997" s="294"/>
      <c r="BR997" s="295"/>
      <c r="BS997" s="295"/>
      <c r="BT997" s="295"/>
      <c r="BU997" s="295"/>
      <c r="BV997" s="295"/>
      <c r="BW997" s="296"/>
      <c r="BX997" s="294"/>
      <c r="BY997" s="295"/>
      <c r="BZ997" s="295"/>
      <c r="CA997" s="295"/>
      <c r="CB997" s="295"/>
      <c r="CC997" s="296"/>
      <c r="CD997" s="294"/>
      <c r="CE997" s="295"/>
      <c r="CF997" s="295"/>
      <c r="CG997" s="295"/>
      <c r="CH997" s="295"/>
      <c r="CI997" s="296"/>
    </row>
    <row r="998" spans="1:87" ht="18" customHeight="1" x14ac:dyDescent="0.25">
      <c r="A998" s="75"/>
      <c r="B998" s="327"/>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9"/>
      <c r="Z998" s="336"/>
      <c r="AA998" s="337"/>
      <c r="AB998" s="337"/>
      <c r="AC998" s="337"/>
      <c r="AD998" s="338"/>
      <c r="AE998" s="336"/>
      <c r="AF998" s="337"/>
      <c r="AG998" s="337"/>
      <c r="AH998" s="337"/>
      <c r="AI998" s="337"/>
      <c r="AJ998" s="337"/>
      <c r="AK998" s="300"/>
      <c r="AL998" s="301"/>
      <c r="AM998" s="301"/>
      <c r="AN998" s="301"/>
      <c r="AO998" s="301"/>
      <c r="AP998" s="301"/>
      <c r="AQ998" s="301"/>
      <c r="AR998" s="301"/>
      <c r="AS998" s="301"/>
      <c r="AT998" s="301"/>
      <c r="AU998" s="301"/>
      <c r="AV998" s="301"/>
      <c r="AW998" s="301"/>
      <c r="AX998" s="302"/>
      <c r="AY998" s="407"/>
      <c r="AZ998" s="304"/>
      <c r="BA998" s="304"/>
      <c r="BB998" s="408"/>
      <c r="BC998" s="306">
        <f t="shared" si="54"/>
        <v>0</v>
      </c>
      <c r="BD998" s="307"/>
      <c r="BE998" s="307"/>
      <c r="BF998" s="308"/>
      <c r="BG998" s="309"/>
      <c r="BH998" s="310"/>
      <c r="BI998" s="310"/>
      <c r="BJ998" s="311"/>
      <c r="BK998" s="312">
        <f t="shared" si="55"/>
        <v>0</v>
      </c>
      <c r="BL998" s="313"/>
      <c r="BM998" s="313"/>
      <c r="BN998" s="313"/>
      <c r="BO998" s="313"/>
      <c r="BP998" s="314"/>
      <c r="BQ998" s="294"/>
      <c r="BR998" s="295"/>
      <c r="BS998" s="295"/>
      <c r="BT998" s="295"/>
      <c r="BU998" s="295"/>
      <c r="BV998" s="295"/>
      <c r="BW998" s="296"/>
      <c r="BX998" s="294"/>
      <c r="BY998" s="295"/>
      <c r="BZ998" s="295"/>
      <c r="CA998" s="295"/>
      <c r="CB998" s="295"/>
      <c r="CC998" s="296"/>
      <c r="CD998" s="294"/>
      <c r="CE998" s="295"/>
      <c r="CF998" s="295"/>
      <c r="CG998" s="295"/>
      <c r="CH998" s="295"/>
      <c r="CI998" s="296"/>
    </row>
    <row r="999" spans="1:87" ht="18" customHeight="1" x14ac:dyDescent="0.25">
      <c r="A999" s="75"/>
      <c r="B999" s="327"/>
      <c r="C999" s="328"/>
      <c r="D999" s="328"/>
      <c r="E999" s="328"/>
      <c r="F999" s="328"/>
      <c r="G999" s="328"/>
      <c r="H999" s="328"/>
      <c r="I999" s="328"/>
      <c r="J999" s="328"/>
      <c r="K999" s="328"/>
      <c r="L999" s="328"/>
      <c r="M999" s="328"/>
      <c r="N999" s="328"/>
      <c r="O999" s="328"/>
      <c r="P999" s="328"/>
      <c r="Q999" s="328"/>
      <c r="R999" s="328"/>
      <c r="S999" s="328"/>
      <c r="T999" s="328"/>
      <c r="U999" s="328"/>
      <c r="V999" s="328"/>
      <c r="W999" s="328"/>
      <c r="X999" s="328"/>
      <c r="Y999" s="329"/>
      <c r="Z999" s="336"/>
      <c r="AA999" s="337"/>
      <c r="AB999" s="337"/>
      <c r="AC999" s="337"/>
      <c r="AD999" s="338"/>
      <c r="AE999" s="336"/>
      <c r="AF999" s="337"/>
      <c r="AG999" s="337"/>
      <c r="AH999" s="337"/>
      <c r="AI999" s="337"/>
      <c r="AJ999" s="337"/>
      <c r="AK999" s="300"/>
      <c r="AL999" s="301"/>
      <c r="AM999" s="301"/>
      <c r="AN999" s="301"/>
      <c r="AO999" s="301"/>
      <c r="AP999" s="301"/>
      <c r="AQ999" s="301"/>
      <c r="AR999" s="301"/>
      <c r="AS999" s="301"/>
      <c r="AT999" s="301"/>
      <c r="AU999" s="301"/>
      <c r="AV999" s="301"/>
      <c r="AW999" s="301"/>
      <c r="AX999" s="302"/>
      <c r="AY999" s="407"/>
      <c r="AZ999" s="304"/>
      <c r="BA999" s="304"/>
      <c r="BB999" s="408"/>
      <c r="BC999" s="306">
        <f t="shared" si="54"/>
        <v>0</v>
      </c>
      <c r="BD999" s="307"/>
      <c r="BE999" s="307"/>
      <c r="BF999" s="308"/>
      <c r="BG999" s="309"/>
      <c r="BH999" s="310"/>
      <c r="BI999" s="310"/>
      <c r="BJ999" s="311"/>
      <c r="BK999" s="312">
        <f t="shared" si="55"/>
        <v>0</v>
      </c>
      <c r="BL999" s="313"/>
      <c r="BM999" s="313"/>
      <c r="BN999" s="313"/>
      <c r="BO999" s="313"/>
      <c r="BP999" s="314"/>
      <c r="BQ999" s="294"/>
      <c r="BR999" s="295"/>
      <c r="BS999" s="295"/>
      <c r="BT999" s="295"/>
      <c r="BU999" s="295"/>
      <c r="BV999" s="295"/>
      <c r="BW999" s="296"/>
      <c r="BX999" s="294"/>
      <c r="BY999" s="295"/>
      <c r="BZ999" s="295"/>
      <c r="CA999" s="295"/>
      <c r="CB999" s="295"/>
      <c r="CC999" s="296"/>
      <c r="CD999" s="294"/>
      <c r="CE999" s="295"/>
      <c r="CF999" s="295"/>
      <c r="CG999" s="295"/>
      <c r="CH999" s="295"/>
      <c r="CI999" s="296"/>
    </row>
    <row r="1000" spans="1:87" ht="18" customHeight="1" x14ac:dyDescent="0.25">
      <c r="A1000" s="75"/>
      <c r="B1000" s="327"/>
      <c r="C1000" s="328"/>
      <c r="D1000" s="328"/>
      <c r="E1000" s="328"/>
      <c r="F1000" s="328"/>
      <c r="G1000" s="328"/>
      <c r="H1000" s="328"/>
      <c r="I1000" s="328"/>
      <c r="J1000" s="328"/>
      <c r="K1000" s="328"/>
      <c r="L1000" s="328"/>
      <c r="M1000" s="328"/>
      <c r="N1000" s="328"/>
      <c r="O1000" s="328"/>
      <c r="P1000" s="328"/>
      <c r="Q1000" s="328"/>
      <c r="R1000" s="328"/>
      <c r="S1000" s="328"/>
      <c r="T1000" s="328"/>
      <c r="U1000" s="328"/>
      <c r="V1000" s="328"/>
      <c r="W1000" s="328"/>
      <c r="X1000" s="328"/>
      <c r="Y1000" s="329"/>
      <c r="Z1000" s="336"/>
      <c r="AA1000" s="337"/>
      <c r="AB1000" s="337"/>
      <c r="AC1000" s="337"/>
      <c r="AD1000" s="338"/>
      <c r="AE1000" s="336"/>
      <c r="AF1000" s="337"/>
      <c r="AG1000" s="337"/>
      <c r="AH1000" s="337"/>
      <c r="AI1000" s="337"/>
      <c r="AJ1000" s="337"/>
      <c r="AK1000" s="300"/>
      <c r="AL1000" s="301"/>
      <c r="AM1000" s="301"/>
      <c r="AN1000" s="301"/>
      <c r="AO1000" s="301"/>
      <c r="AP1000" s="301"/>
      <c r="AQ1000" s="301"/>
      <c r="AR1000" s="301"/>
      <c r="AS1000" s="301"/>
      <c r="AT1000" s="301"/>
      <c r="AU1000" s="301"/>
      <c r="AV1000" s="301"/>
      <c r="AW1000" s="301"/>
      <c r="AX1000" s="302"/>
      <c r="AY1000" s="407"/>
      <c r="AZ1000" s="304"/>
      <c r="BA1000" s="304"/>
      <c r="BB1000" s="408"/>
      <c r="BC1000" s="306">
        <f t="shared" si="54"/>
        <v>0</v>
      </c>
      <c r="BD1000" s="307"/>
      <c r="BE1000" s="307"/>
      <c r="BF1000" s="308"/>
      <c r="BG1000" s="309"/>
      <c r="BH1000" s="310"/>
      <c r="BI1000" s="310"/>
      <c r="BJ1000" s="311"/>
      <c r="BK1000" s="312">
        <f t="shared" si="55"/>
        <v>0</v>
      </c>
      <c r="BL1000" s="313"/>
      <c r="BM1000" s="313"/>
      <c r="BN1000" s="313"/>
      <c r="BO1000" s="313"/>
      <c r="BP1000" s="314"/>
      <c r="BQ1000" s="294"/>
      <c r="BR1000" s="295"/>
      <c r="BS1000" s="295"/>
      <c r="BT1000" s="295"/>
      <c r="BU1000" s="295"/>
      <c r="BV1000" s="295"/>
      <c r="BW1000" s="296"/>
      <c r="BX1000" s="294"/>
      <c r="BY1000" s="295"/>
      <c r="BZ1000" s="295"/>
      <c r="CA1000" s="295"/>
      <c r="CB1000" s="295"/>
      <c r="CC1000" s="296"/>
      <c r="CD1000" s="294"/>
      <c r="CE1000" s="295"/>
      <c r="CF1000" s="295"/>
      <c r="CG1000" s="295"/>
      <c r="CH1000" s="295"/>
      <c r="CI1000" s="296"/>
    </row>
    <row r="1001" spans="1:87" ht="18" customHeight="1" x14ac:dyDescent="0.25">
      <c r="A1001" s="75"/>
      <c r="B1001" s="327"/>
      <c r="C1001" s="328"/>
      <c r="D1001" s="328"/>
      <c r="E1001" s="328"/>
      <c r="F1001" s="328"/>
      <c r="G1001" s="328"/>
      <c r="H1001" s="328"/>
      <c r="I1001" s="328"/>
      <c r="J1001" s="328"/>
      <c r="K1001" s="328"/>
      <c r="L1001" s="328"/>
      <c r="M1001" s="328"/>
      <c r="N1001" s="328"/>
      <c r="O1001" s="328"/>
      <c r="P1001" s="328"/>
      <c r="Q1001" s="328"/>
      <c r="R1001" s="328"/>
      <c r="S1001" s="328"/>
      <c r="T1001" s="328"/>
      <c r="U1001" s="328"/>
      <c r="V1001" s="328"/>
      <c r="W1001" s="328"/>
      <c r="X1001" s="328"/>
      <c r="Y1001" s="329"/>
      <c r="Z1001" s="336"/>
      <c r="AA1001" s="337"/>
      <c r="AB1001" s="337"/>
      <c r="AC1001" s="337"/>
      <c r="AD1001" s="338"/>
      <c r="AE1001" s="336"/>
      <c r="AF1001" s="337"/>
      <c r="AG1001" s="337"/>
      <c r="AH1001" s="337"/>
      <c r="AI1001" s="337"/>
      <c r="AJ1001" s="337"/>
      <c r="AK1001" s="300"/>
      <c r="AL1001" s="301"/>
      <c r="AM1001" s="301"/>
      <c r="AN1001" s="301"/>
      <c r="AO1001" s="301"/>
      <c r="AP1001" s="301"/>
      <c r="AQ1001" s="301"/>
      <c r="AR1001" s="301"/>
      <c r="AS1001" s="301"/>
      <c r="AT1001" s="301"/>
      <c r="AU1001" s="301"/>
      <c r="AV1001" s="301"/>
      <c r="AW1001" s="301"/>
      <c r="AX1001" s="302"/>
      <c r="AY1001" s="407"/>
      <c r="AZ1001" s="304"/>
      <c r="BA1001" s="304"/>
      <c r="BB1001" s="408"/>
      <c r="BC1001" s="306">
        <f t="shared" si="54"/>
        <v>0</v>
      </c>
      <c r="BD1001" s="307"/>
      <c r="BE1001" s="307"/>
      <c r="BF1001" s="308"/>
      <c r="BG1001" s="309"/>
      <c r="BH1001" s="310"/>
      <c r="BI1001" s="310"/>
      <c r="BJ1001" s="311"/>
      <c r="BK1001" s="312">
        <f t="shared" si="55"/>
        <v>0</v>
      </c>
      <c r="BL1001" s="313"/>
      <c r="BM1001" s="313"/>
      <c r="BN1001" s="313"/>
      <c r="BO1001" s="313"/>
      <c r="BP1001" s="314"/>
      <c r="BQ1001" s="294"/>
      <c r="BR1001" s="295"/>
      <c r="BS1001" s="295"/>
      <c r="BT1001" s="295"/>
      <c r="BU1001" s="295"/>
      <c r="BV1001" s="295"/>
      <c r="BW1001" s="296"/>
      <c r="BX1001" s="294"/>
      <c r="BY1001" s="295"/>
      <c r="BZ1001" s="295"/>
      <c r="CA1001" s="295"/>
      <c r="CB1001" s="295"/>
      <c r="CC1001" s="296"/>
      <c r="CD1001" s="294"/>
      <c r="CE1001" s="295"/>
      <c r="CF1001" s="295"/>
      <c r="CG1001" s="295"/>
      <c r="CH1001" s="295"/>
      <c r="CI1001" s="296"/>
    </row>
    <row r="1002" spans="1:87" ht="18" customHeight="1" x14ac:dyDescent="0.25">
      <c r="A1002" s="75"/>
      <c r="B1002" s="327"/>
      <c r="C1002" s="328"/>
      <c r="D1002" s="328"/>
      <c r="E1002" s="328"/>
      <c r="F1002" s="328"/>
      <c r="G1002" s="328"/>
      <c r="H1002" s="328"/>
      <c r="I1002" s="328"/>
      <c r="J1002" s="328"/>
      <c r="K1002" s="328"/>
      <c r="L1002" s="328"/>
      <c r="M1002" s="328"/>
      <c r="N1002" s="328"/>
      <c r="O1002" s="328"/>
      <c r="P1002" s="328"/>
      <c r="Q1002" s="328"/>
      <c r="R1002" s="328"/>
      <c r="S1002" s="328"/>
      <c r="T1002" s="328"/>
      <c r="U1002" s="328"/>
      <c r="V1002" s="328"/>
      <c r="W1002" s="328"/>
      <c r="X1002" s="328"/>
      <c r="Y1002" s="329"/>
      <c r="Z1002" s="336"/>
      <c r="AA1002" s="337"/>
      <c r="AB1002" s="337"/>
      <c r="AC1002" s="337"/>
      <c r="AD1002" s="338"/>
      <c r="AE1002" s="336"/>
      <c r="AF1002" s="337"/>
      <c r="AG1002" s="337"/>
      <c r="AH1002" s="337"/>
      <c r="AI1002" s="337"/>
      <c r="AJ1002" s="337"/>
      <c r="AK1002" s="300"/>
      <c r="AL1002" s="301"/>
      <c r="AM1002" s="301"/>
      <c r="AN1002" s="301"/>
      <c r="AO1002" s="301"/>
      <c r="AP1002" s="301"/>
      <c r="AQ1002" s="301"/>
      <c r="AR1002" s="301"/>
      <c r="AS1002" s="301"/>
      <c r="AT1002" s="301"/>
      <c r="AU1002" s="301"/>
      <c r="AV1002" s="301"/>
      <c r="AW1002" s="301"/>
      <c r="AX1002" s="302"/>
      <c r="AY1002" s="407"/>
      <c r="AZ1002" s="304"/>
      <c r="BA1002" s="304"/>
      <c r="BB1002" s="408"/>
      <c r="BC1002" s="306">
        <f t="shared" si="54"/>
        <v>0</v>
      </c>
      <c r="BD1002" s="307"/>
      <c r="BE1002" s="307"/>
      <c r="BF1002" s="308"/>
      <c r="BG1002" s="309"/>
      <c r="BH1002" s="310"/>
      <c r="BI1002" s="310"/>
      <c r="BJ1002" s="311"/>
      <c r="BK1002" s="312">
        <f t="shared" si="55"/>
        <v>0</v>
      </c>
      <c r="BL1002" s="313"/>
      <c r="BM1002" s="313"/>
      <c r="BN1002" s="313"/>
      <c r="BO1002" s="313"/>
      <c r="BP1002" s="314"/>
      <c r="BQ1002" s="294"/>
      <c r="BR1002" s="295"/>
      <c r="BS1002" s="295"/>
      <c r="BT1002" s="295"/>
      <c r="BU1002" s="295"/>
      <c r="BV1002" s="295"/>
      <c r="BW1002" s="296"/>
      <c r="BX1002" s="294"/>
      <c r="BY1002" s="295"/>
      <c r="BZ1002" s="295"/>
      <c r="CA1002" s="295"/>
      <c r="CB1002" s="295"/>
      <c r="CC1002" s="296"/>
      <c r="CD1002" s="294"/>
      <c r="CE1002" s="295"/>
      <c r="CF1002" s="295"/>
      <c r="CG1002" s="295"/>
      <c r="CH1002" s="295"/>
      <c r="CI1002" s="296"/>
    </row>
    <row r="1003" spans="1:87" ht="18" customHeight="1" x14ac:dyDescent="0.25">
      <c r="A1003" s="75"/>
      <c r="B1003" s="327"/>
      <c r="C1003" s="328"/>
      <c r="D1003" s="328"/>
      <c r="E1003" s="328"/>
      <c r="F1003" s="328"/>
      <c r="G1003" s="328"/>
      <c r="H1003" s="328"/>
      <c r="I1003" s="328"/>
      <c r="J1003" s="328"/>
      <c r="K1003" s="328"/>
      <c r="L1003" s="328"/>
      <c r="M1003" s="328"/>
      <c r="N1003" s="328"/>
      <c r="O1003" s="328"/>
      <c r="P1003" s="328"/>
      <c r="Q1003" s="328"/>
      <c r="R1003" s="328"/>
      <c r="S1003" s="328"/>
      <c r="T1003" s="328"/>
      <c r="U1003" s="328"/>
      <c r="V1003" s="328"/>
      <c r="W1003" s="328"/>
      <c r="X1003" s="328"/>
      <c r="Y1003" s="329"/>
      <c r="Z1003" s="336"/>
      <c r="AA1003" s="337"/>
      <c r="AB1003" s="337"/>
      <c r="AC1003" s="337"/>
      <c r="AD1003" s="338"/>
      <c r="AE1003" s="336"/>
      <c r="AF1003" s="337"/>
      <c r="AG1003" s="337"/>
      <c r="AH1003" s="337"/>
      <c r="AI1003" s="337"/>
      <c r="AJ1003" s="337"/>
      <c r="AK1003" s="300"/>
      <c r="AL1003" s="301"/>
      <c r="AM1003" s="301"/>
      <c r="AN1003" s="301"/>
      <c r="AO1003" s="301"/>
      <c r="AP1003" s="301"/>
      <c r="AQ1003" s="301"/>
      <c r="AR1003" s="301"/>
      <c r="AS1003" s="301"/>
      <c r="AT1003" s="301"/>
      <c r="AU1003" s="301"/>
      <c r="AV1003" s="301"/>
      <c r="AW1003" s="301"/>
      <c r="AX1003" s="302"/>
      <c r="AY1003" s="407"/>
      <c r="AZ1003" s="304"/>
      <c r="BA1003" s="304"/>
      <c r="BB1003" s="408"/>
      <c r="BC1003" s="306">
        <f t="shared" si="54"/>
        <v>0</v>
      </c>
      <c r="BD1003" s="307"/>
      <c r="BE1003" s="307"/>
      <c r="BF1003" s="308"/>
      <c r="BG1003" s="309"/>
      <c r="BH1003" s="310"/>
      <c r="BI1003" s="310"/>
      <c r="BJ1003" s="311"/>
      <c r="BK1003" s="312">
        <f t="shared" si="55"/>
        <v>0</v>
      </c>
      <c r="BL1003" s="313"/>
      <c r="BM1003" s="313"/>
      <c r="BN1003" s="313"/>
      <c r="BO1003" s="313"/>
      <c r="BP1003" s="314"/>
      <c r="BQ1003" s="294"/>
      <c r="BR1003" s="295"/>
      <c r="BS1003" s="295"/>
      <c r="BT1003" s="295"/>
      <c r="BU1003" s="295"/>
      <c r="BV1003" s="295"/>
      <c r="BW1003" s="296"/>
      <c r="BX1003" s="294"/>
      <c r="BY1003" s="295"/>
      <c r="BZ1003" s="295"/>
      <c r="CA1003" s="295"/>
      <c r="CB1003" s="295"/>
      <c r="CC1003" s="296"/>
      <c r="CD1003" s="294"/>
      <c r="CE1003" s="295"/>
      <c r="CF1003" s="295"/>
      <c r="CG1003" s="295"/>
      <c r="CH1003" s="295"/>
      <c r="CI1003" s="296"/>
    </row>
    <row r="1004" spans="1:87" ht="18" customHeight="1" x14ac:dyDescent="0.25">
      <c r="A1004" s="75"/>
      <c r="B1004" s="327"/>
      <c r="C1004" s="328"/>
      <c r="D1004" s="328"/>
      <c r="E1004" s="328"/>
      <c r="F1004" s="328"/>
      <c r="G1004" s="328"/>
      <c r="H1004" s="328"/>
      <c r="I1004" s="328"/>
      <c r="J1004" s="328"/>
      <c r="K1004" s="328"/>
      <c r="L1004" s="328"/>
      <c r="M1004" s="328"/>
      <c r="N1004" s="328"/>
      <c r="O1004" s="328"/>
      <c r="P1004" s="328"/>
      <c r="Q1004" s="328"/>
      <c r="R1004" s="328"/>
      <c r="S1004" s="328"/>
      <c r="T1004" s="328"/>
      <c r="U1004" s="328"/>
      <c r="V1004" s="328"/>
      <c r="W1004" s="328"/>
      <c r="X1004" s="328"/>
      <c r="Y1004" s="329"/>
      <c r="Z1004" s="336"/>
      <c r="AA1004" s="337"/>
      <c r="AB1004" s="337"/>
      <c r="AC1004" s="337"/>
      <c r="AD1004" s="338"/>
      <c r="AE1004" s="336"/>
      <c r="AF1004" s="337"/>
      <c r="AG1004" s="337"/>
      <c r="AH1004" s="337"/>
      <c r="AI1004" s="337"/>
      <c r="AJ1004" s="337"/>
      <c r="AK1004" s="300"/>
      <c r="AL1004" s="301"/>
      <c r="AM1004" s="301"/>
      <c r="AN1004" s="301"/>
      <c r="AO1004" s="301"/>
      <c r="AP1004" s="301"/>
      <c r="AQ1004" s="301"/>
      <c r="AR1004" s="301"/>
      <c r="AS1004" s="301"/>
      <c r="AT1004" s="301"/>
      <c r="AU1004" s="301"/>
      <c r="AV1004" s="301"/>
      <c r="AW1004" s="301"/>
      <c r="AX1004" s="302"/>
      <c r="AY1004" s="407"/>
      <c r="AZ1004" s="304"/>
      <c r="BA1004" s="304"/>
      <c r="BB1004" s="408"/>
      <c r="BC1004" s="306">
        <f t="shared" si="54"/>
        <v>0</v>
      </c>
      <c r="BD1004" s="307"/>
      <c r="BE1004" s="307"/>
      <c r="BF1004" s="308"/>
      <c r="BG1004" s="309"/>
      <c r="BH1004" s="310"/>
      <c r="BI1004" s="310"/>
      <c r="BJ1004" s="311"/>
      <c r="BK1004" s="312">
        <f t="shared" si="55"/>
        <v>0</v>
      </c>
      <c r="BL1004" s="313"/>
      <c r="BM1004" s="313"/>
      <c r="BN1004" s="313"/>
      <c r="BO1004" s="313"/>
      <c r="BP1004" s="314"/>
      <c r="BQ1004" s="294"/>
      <c r="BR1004" s="295"/>
      <c r="BS1004" s="295"/>
      <c r="BT1004" s="295"/>
      <c r="BU1004" s="295"/>
      <c r="BV1004" s="295"/>
      <c r="BW1004" s="296"/>
      <c r="BX1004" s="294"/>
      <c r="BY1004" s="295"/>
      <c r="BZ1004" s="295"/>
      <c r="CA1004" s="295"/>
      <c r="CB1004" s="295"/>
      <c r="CC1004" s="296"/>
      <c r="CD1004" s="294"/>
      <c r="CE1004" s="295"/>
      <c r="CF1004" s="295"/>
      <c r="CG1004" s="295"/>
      <c r="CH1004" s="295"/>
      <c r="CI1004" s="296"/>
    </row>
    <row r="1005" spans="1:87" ht="18" customHeight="1" x14ac:dyDescent="0.25">
      <c r="A1005" s="75"/>
      <c r="B1005" s="327"/>
      <c r="C1005" s="328"/>
      <c r="D1005" s="328"/>
      <c r="E1005" s="328"/>
      <c r="F1005" s="328"/>
      <c r="G1005" s="328"/>
      <c r="H1005" s="328"/>
      <c r="I1005" s="328"/>
      <c r="J1005" s="328"/>
      <c r="K1005" s="328"/>
      <c r="L1005" s="328"/>
      <c r="M1005" s="328"/>
      <c r="N1005" s="328"/>
      <c r="O1005" s="328"/>
      <c r="P1005" s="328"/>
      <c r="Q1005" s="328"/>
      <c r="R1005" s="328"/>
      <c r="S1005" s="328"/>
      <c r="T1005" s="328"/>
      <c r="U1005" s="328"/>
      <c r="V1005" s="328"/>
      <c r="W1005" s="328"/>
      <c r="X1005" s="328"/>
      <c r="Y1005" s="329"/>
      <c r="Z1005" s="336"/>
      <c r="AA1005" s="337"/>
      <c r="AB1005" s="337"/>
      <c r="AC1005" s="337"/>
      <c r="AD1005" s="338"/>
      <c r="AE1005" s="336"/>
      <c r="AF1005" s="337"/>
      <c r="AG1005" s="337"/>
      <c r="AH1005" s="337"/>
      <c r="AI1005" s="337"/>
      <c r="AJ1005" s="337"/>
      <c r="AK1005" s="300"/>
      <c r="AL1005" s="301"/>
      <c r="AM1005" s="301"/>
      <c r="AN1005" s="301"/>
      <c r="AO1005" s="301"/>
      <c r="AP1005" s="301"/>
      <c r="AQ1005" s="301"/>
      <c r="AR1005" s="301"/>
      <c r="AS1005" s="301"/>
      <c r="AT1005" s="301"/>
      <c r="AU1005" s="301"/>
      <c r="AV1005" s="301"/>
      <c r="AW1005" s="301"/>
      <c r="AX1005" s="302"/>
      <c r="AY1005" s="407"/>
      <c r="AZ1005" s="304"/>
      <c r="BA1005" s="304"/>
      <c r="BB1005" s="408"/>
      <c r="BC1005" s="306">
        <f t="shared" si="54"/>
        <v>0</v>
      </c>
      <c r="BD1005" s="307"/>
      <c r="BE1005" s="307"/>
      <c r="BF1005" s="308"/>
      <c r="BG1005" s="309"/>
      <c r="BH1005" s="310"/>
      <c r="BI1005" s="310"/>
      <c r="BJ1005" s="311"/>
      <c r="BK1005" s="312">
        <f t="shared" si="55"/>
        <v>0</v>
      </c>
      <c r="BL1005" s="313"/>
      <c r="BM1005" s="313"/>
      <c r="BN1005" s="313"/>
      <c r="BO1005" s="313"/>
      <c r="BP1005" s="314"/>
      <c r="BQ1005" s="294"/>
      <c r="BR1005" s="295"/>
      <c r="BS1005" s="295"/>
      <c r="BT1005" s="295"/>
      <c r="BU1005" s="295"/>
      <c r="BV1005" s="295"/>
      <c r="BW1005" s="296"/>
      <c r="BX1005" s="294"/>
      <c r="BY1005" s="295"/>
      <c r="BZ1005" s="295"/>
      <c r="CA1005" s="295"/>
      <c r="CB1005" s="295"/>
      <c r="CC1005" s="296"/>
      <c r="CD1005" s="294"/>
      <c r="CE1005" s="295"/>
      <c r="CF1005" s="295"/>
      <c r="CG1005" s="295"/>
      <c r="CH1005" s="295"/>
      <c r="CI1005" s="296"/>
    </row>
    <row r="1006" spans="1:87" ht="18" customHeight="1" x14ac:dyDescent="0.25">
      <c r="A1006" s="75"/>
      <c r="B1006" s="327"/>
      <c r="C1006" s="328"/>
      <c r="D1006" s="328"/>
      <c r="E1006" s="328"/>
      <c r="F1006" s="328"/>
      <c r="G1006" s="328"/>
      <c r="H1006" s="328"/>
      <c r="I1006" s="328"/>
      <c r="J1006" s="328"/>
      <c r="K1006" s="328"/>
      <c r="L1006" s="328"/>
      <c r="M1006" s="328"/>
      <c r="N1006" s="328"/>
      <c r="O1006" s="328"/>
      <c r="P1006" s="328"/>
      <c r="Q1006" s="328"/>
      <c r="R1006" s="328"/>
      <c r="S1006" s="328"/>
      <c r="T1006" s="328"/>
      <c r="U1006" s="328"/>
      <c r="V1006" s="328"/>
      <c r="W1006" s="328"/>
      <c r="X1006" s="328"/>
      <c r="Y1006" s="329"/>
      <c r="Z1006" s="336"/>
      <c r="AA1006" s="337"/>
      <c r="AB1006" s="337"/>
      <c r="AC1006" s="337"/>
      <c r="AD1006" s="338"/>
      <c r="AE1006" s="336"/>
      <c r="AF1006" s="337"/>
      <c r="AG1006" s="337"/>
      <c r="AH1006" s="337"/>
      <c r="AI1006" s="337"/>
      <c r="AJ1006" s="337"/>
      <c r="AK1006" s="300"/>
      <c r="AL1006" s="301"/>
      <c r="AM1006" s="301"/>
      <c r="AN1006" s="301"/>
      <c r="AO1006" s="301"/>
      <c r="AP1006" s="301"/>
      <c r="AQ1006" s="301"/>
      <c r="AR1006" s="301"/>
      <c r="AS1006" s="301"/>
      <c r="AT1006" s="301"/>
      <c r="AU1006" s="301"/>
      <c r="AV1006" s="301"/>
      <c r="AW1006" s="301"/>
      <c r="AX1006" s="302"/>
      <c r="AY1006" s="407"/>
      <c r="AZ1006" s="304"/>
      <c r="BA1006" s="304"/>
      <c r="BB1006" s="408"/>
      <c r="BC1006" s="306">
        <f t="shared" si="54"/>
        <v>0</v>
      </c>
      <c r="BD1006" s="307"/>
      <c r="BE1006" s="307"/>
      <c r="BF1006" s="308"/>
      <c r="BG1006" s="309"/>
      <c r="BH1006" s="310"/>
      <c r="BI1006" s="310"/>
      <c r="BJ1006" s="311"/>
      <c r="BK1006" s="312">
        <f t="shared" si="55"/>
        <v>0</v>
      </c>
      <c r="BL1006" s="313"/>
      <c r="BM1006" s="313"/>
      <c r="BN1006" s="313"/>
      <c r="BO1006" s="313"/>
      <c r="BP1006" s="314"/>
      <c r="BQ1006" s="294"/>
      <c r="BR1006" s="295"/>
      <c r="BS1006" s="295"/>
      <c r="BT1006" s="295"/>
      <c r="BU1006" s="295"/>
      <c r="BV1006" s="295"/>
      <c r="BW1006" s="296"/>
      <c r="BX1006" s="294"/>
      <c r="BY1006" s="295"/>
      <c r="BZ1006" s="295"/>
      <c r="CA1006" s="295"/>
      <c r="CB1006" s="295"/>
      <c r="CC1006" s="296"/>
      <c r="CD1006" s="294"/>
      <c r="CE1006" s="295"/>
      <c r="CF1006" s="295"/>
      <c r="CG1006" s="295"/>
      <c r="CH1006" s="295"/>
      <c r="CI1006" s="296"/>
    </row>
    <row r="1007" spans="1:87" ht="18" customHeight="1" x14ac:dyDescent="0.25">
      <c r="A1007" s="75"/>
      <c r="B1007" s="327"/>
      <c r="C1007" s="328"/>
      <c r="D1007" s="328"/>
      <c r="E1007" s="328"/>
      <c r="F1007" s="328"/>
      <c r="G1007" s="328"/>
      <c r="H1007" s="328"/>
      <c r="I1007" s="328"/>
      <c r="J1007" s="328"/>
      <c r="K1007" s="328"/>
      <c r="L1007" s="328"/>
      <c r="M1007" s="328"/>
      <c r="N1007" s="328"/>
      <c r="O1007" s="328"/>
      <c r="P1007" s="328"/>
      <c r="Q1007" s="328"/>
      <c r="R1007" s="328"/>
      <c r="S1007" s="328"/>
      <c r="T1007" s="328"/>
      <c r="U1007" s="328"/>
      <c r="V1007" s="328"/>
      <c r="W1007" s="328"/>
      <c r="X1007" s="328"/>
      <c r="Y1007" s="329"/>
      <c r="Z1007" s="336"/>
      <c r="AA1007" s="337"/>
      <c r="AB1007" s="337"/>
      <c r="AC1007" s="337"/>
      <c r="AD1007" s="338"/>
      <c r="AE1007" s="336"/>
      <c r="AF1007" s="337"/>
      <c r="AG1007" s="337"/>
      <c r="AH1007" s="337"/>
      <c r="AI1007" s="337"/>
      <c r="AJ1007" s="337"/>
      <c r="AK1007" s="300"/>
      <c r="AL1007" s="301"/>
      <c r="AM1007" s="301"/>
      <c r="AN1007" s="301"/>
      <c r="AO1007" s="301"/>
      <c r="AP1007" s="301"/>
      <c r="AQ1007" s="301"/>
      <c r="AR1007" s="301"/>
      <c r="AS1007" s="301"/>
      <c r="AT1007" s="301"/>
      <c r="AU1007" s="301"/>
      <c r="AV1007" s="301"/>
      <c r="AW1007" s="301"/>
      <c r="AX1007" s="302"/>
      <c r="AY1007" s="407"/>
      <c r="AZ1007" s="304"/>
      <c r="BA1007" s="304"/>
      <c r="BB1007" s="408"/>
      <c r="BC1007" s="306">
        <f t="shared" si="54"/>
        <v>0</v>
      </c>
      <c r="BD1007" s="307"/>
      <c r="BE1007" s="307"/>
      <c r="BF1007" s="308"/>
      <c r="BG1007" s="309"/>
      <c r="BH1007" s="310"/>
      <c r="BI1007" s="310"/>
      <c r="BJ1007" s="311"/>
      <c r="BK1007" s="312">
        <f t="shared" si="55"/>
        <v>0</v>
      </c>
      <c r="BL1007" s="313"/>
      <c r="BM1007" s="313"/>
      <c r="BN1007" s="313"/>
      <c r="BO1007" s="313"/>
      <c r="BP1007" s="314"/>
      <c r="BQ1007" s="294"/>
      <c r="BR1007" s="295"/>
      <c r="BS1007" s="295"/>
      <c r="BT1007" s="295"/>
      <c r="BU1007" s="295"/>
      <c r="BV1007" s="295"/>
      <c r="BW1007" s="296"/>
      <c r="BX1007" s="294"/>
      <c r="BY1007" s="295"/>
      <c r="BZ1007" s="295"/>
      <c r="CA1007" s="295"/>
      <c r="CB1007" s="295"/>
      <c r="CC1007" s="296"/>
      <c r="CD1007" s="294"/>
      <c r="CE1007" s="295"/>
      <c r="CF1007" s="295"/>
      <c r="CG1007" s="295"/>
      <c r="CH1007" s="295"/>
      <c r="CI1007" s="296"/>
    </row>
    <row r="1008" spans="1:87" ht="18" customHeight="1" thickBot="1" x14ac:dyDescent="0.3">
      <c r="A1008" s="75"/>
      <c r="B1008" s="330"/>
      <c r="C1008" s="331"/>
      <c r="D1008" s="331"/>
      <c r="E1008" s="331"/>
      <c r="F1008" s="331"/>
      <c r="G1008" s="331"/>
      <c r="H1008" s="331"/>
      <c r="I1008" s="331"/>
      <c r="J1008" s="331"/>
      <c r="K1008" s="331"/>
      <c r="L1008" s="331"/>
      <c r="M1008" s="331"/>
      <c r="N1008" s="331"/>
      <c r="O1008" s="331"/>
      <c r="P1008" s="331"/>
      <c r="Q1008" s="331"/>
      <c r="R1008" s="331"/>
      <c r="S1008" s="331"/>
      <c r="T1008" s="331"/>
      <c r="U1008" s="331"/>
      <c r="V1008" s="331"/>
      <c r="W1008" s="331"/>
      <c r="X1008" s="331"/>
      <c r="Y1008" s="332"/>
      <c r="Z1008" s="339"/>
      <c r="AA1008" s="340"/>
      <c r="AB1008" s="340"/>
      <c r="AC1008" s="340"/>
      <c r="AD1008" s="341"/>
      <c r="AE1008" s="339"/>
      <c r="AF1008" s="340"/>
      <c r="AG1008" s="340"/>
      <c r="AH1008" s="340"/>
      <c r="AI1008" s="340"/>
      <c r="AJ1008" s="340"/>
      <c r="AK1008" s="392"/>
      <c r="AL1008" s="393"/>
      <c r="AM1008" s="393"/>
      <c r="AN1008" s="393"/>
      <c r="AO1008" s="393"/>
      <c r="AP1008" s="393"/>
      <c r="AQ1008" s="393"/>
      <c r="AR1008" s="393"/>
      <c r="AS1008" s="393"/>
      <c r="AT1008" s="393"/>
      <c r="AU1008" s="393"/>
      <c r="AV1008" s="393"/>
      <c r="AW1008" s="393"/>
      <c r="AX1008" s="394"/>
      <c r="AY1008" s="411"/>
      <c r="AZ1008" s="396"/>
      <c r="BA1008" s="396"/>
      <c r="BB1008" s="412"/>
      <c r="BC1008" s="398">
        <f t="shared" si="54"/>
        <v>0</v>
      </c>
      <c r="BD1008" s="399"/>
      <c r="BE1008" s="399"/>
      <c r="BF1008" s="400"/>
      <c r="BG1008" s="401"/>
      <c r="BH1008" s="402"/>
      <c r="BI1008" s="402"/>
      <c r="BJ1008" s="403"/>
      <c r="BK1008" s="404">
        <f t="shared" si="55"/>
        <v>0</v>
      </c>
      <c r="BL1008" s="405"/>
      <c r="BM1008" s="405"/>
      <c r="BN1008" s="405"/>
      <c r="BO1008" s="405"/>
      <c r="BP1008" s="406"/>
      <c r="BQ1008" s="297"/>
      <c r="BR1008" s="298"/>
      <c r="BS1008" s="298"/>
      <c r="BT1008" s="298"/>
      <c r="BU1008" s="298"/>
      <c r="BV1008" s="298"/>
      <c r="BW1008" s="299"/>
      <c r="BX1008" s="297"/>
      <c r="BY1008" s="298"/>
      <c r="BZ1008" s="298"/>
      <c r="CA1008" s="298"/>
      <c r="CB1008" s="298"/>
      <c r="CC1008" s="299"/>
      <c r="CD1008" s="297"/>
      <c r="CE1008" s="298"/>
      <c r="CF1008" s="298"/>
      <c r="CG1008" s="298"/>
      <c r="CH1008" s="298"/>
      <c r="CI1008" s="299"/>
    </row>
    <row r="1009" spans="1:87" ht="18" customHeight="1" thickBot="1" x14ac:dyDescent="0.3">
      <c r="A1009" s="75"/>
      <c r="B1009" s="377"/>
      <c r="C1009" s="378"/>
      <c r="D1009" s="378"/>
      <c r="E1009" s="378"/>
      <c r="F1009" s="378"/>
      <c r="G1009" s="378"/>
      <c r="H1009" s="378"/>
      <c r="I1009" s="378"/>
      <c r="J1009" s="378"/>
      <c r="K1009" s="378"/>
      <c r="L1009" s="378"/>
      <c r="M1009" s="378"/>
      <c r="N1009" s="378"/>
      <c r="O1009" s="378"/>
      <c r="P1009" s="378"/>
      <c r="Q1009" s="378"/>
      <c r="R1009" s="378"/>
      <c r="S1009" s="378"/>
      <c r="T1009" s="378"/>
      <c r="U1009" s="378"/>
      <c r="V1009" s="378"/>
      <c r="W1009" s="378"/>
      <c r="X1009" s="378"/>
      <c r="Y1009" s="378"/>
      <c r="Z1009" s="378"/>
      <c r="AA1009" s="378"/>
      <c r="AB1009" s="378"/>
      <c r="AC1009" s="378"/>
      <c r="AD1009" s="378"/>
      <c r="AE1009" s="378"/>
      <c r="AF1009" s="378"/>
      <c r="AG1009" s="378"/>
      <c r="AH1009" s="378"/>
      <c r="AI1009" s="378"/>
      <c r="AJ1009" s="379"/>
      <c r="AK1009" s="380" t="s">
        <v>3</v>
      </c>
      <c r="AL1009" s="381"/>
      <c r="AM1009" s="381"/>
      <c r="AN1009" s="381"/>
      <c r="AO1009" s="381"/>
      <c r="AP1009" s="381"/>
      <c r="AQ1009" s="381"/>
      <c r="AR1009" s="381"/>
      <c r="AS1009" s="381"/>
      <c r="AT1009" s="381"/>
      <c r="AU1009" s="381"/>
      <c r="AV1009" s="381"/>
      <c r="AW1009" s="381"/>
      <c r="AX1009" s="381"/>
      <c r="AY1009" s="382"/>
      <c r="AZ1009" s="382"/>
      <c r="BA1009" s="382"/>
      <c r="BB1009" s="382"/>
      <c r="BC1009" s="382"/>
      <c r="BD1009" s="382"/>
      <c r="BE1009" s="382"/>
      <c r="BF1009" s="382"/>
      <c r="BG1009" s="382"/>
      <c r="BH1009" s="382"/>
      <c r="BI1009" s="382"/>
      <c r="BJ1009" s="383"/>
      <c r="BK1009" s="384">
        <f>SUM(BK979:BK1008)</f>
        <v>0</v>
      </c>
      <c r="BL1009" s="385"/>
      <c r="BM1009" s="385"/>
      <c r="BN1009" s="385"/>
      <c r="BO1009" s="385"/>
      <c r="BP1009" s="386"/>
      <c r="BQ1009" s="387" t="s">
        <v>100</v>
      </c>
      <c r="BR1009" s="388"/>
      <c r="BS1009" s="388"/>
      <c r="BT1009" s="388"/>
      <c r="BU1009" s="388"/>
      <c r="BV1009" s="388"/>
      <c r="BW1009" s="388"/>
      <c r="BX1009" s="388"/>
      <c r="BY1009" s="388"/>
      <c r="BZ1009" s="388"/>
      <c r="CA1009" s="388"/>
      <c r="CB1009" s="388"/>
      <c r="CC1009" s="389"/>
      <c r="CD1009" s="390">
        <f>+CD979*AE979</f>
        <v>0</v>
      </c>
      <c r="CE1009" s="390"/>
      <c r="CF1009" s="390"/>
      <c r="CG1009" s="390"/>
      <c r="CH1009" s="390"/>
      <c r="CI1009" s="391"/>
    </row>
    <row r="1010" spans="1:87" ht="18" customHeight="1" thickBot="1" x14ac:dyDescent="0.3">
      <c r="A1010" s="75"/>
      <c r="B1010" s="76"/>
      <c r="C1010" s="76"/>
      <c r="D1010" s="76"/>
      <c r="E1010" s="76"/>
      <c r="F1010" s="76"/>
      <c r="G1010" s="76"/>
      <c r="H1010" s="76"/>
      <c r="I1010" s="76"/>
      <c r="J1010" s="76"/>
      <c r="K1010" s="76"/>
      <c r="L1010" s="76"/>
      <c r="M1010" s="76"/>
      <c r="N1010" s="76"/>
      <c r="O1010" s="76"/>
      <c r="P1010" s="76"/>
      <c r="Q1010" s="76"/>
      <c r="R1010" s="76"/>
      <c r="S1010" s="76"/>
      <c r="T1010" s="76"/>
      <c r="U1010" s="76"/>
      <c r="V1010" s="76"/>
      <c r="W1010" s="76"/>
      <c r="X1010" s="76"/>
      <c r="Y1010" s="76"/>
      <c r="Z1010" s="76"/>
      <c r="AA1010" s="76"/>
      <c r="AB1010" s="76"/>
      <c r="AC1010" s="76"/>
      <c r="AD1010" s="76"/>
      <c r="AE1010" s="76"/>
      <c r="AF1010" s="76"/>
      <c r="AG1010" s="76"/>
      <c r="AH1010" s="76"/>
      <c r="AI1010" s="76"/>
      <c r="AJ1010" s="76"/>
      <c r="BG1010" s="78"/>
      <c r="BH1010" s="78"/>
      <c r="BI1010" s="78"/>
      <c r="BJ1010" s="78"/>
      <c r="BK1010" s="79"/>
      <c r="BL1010" s="79"/>
      <c r="BM1010" s="79"/>
      <c r="BN1010" s="79"/>
      <c r="BO1010" s="79"/>
      <c r="BP1010" s="79"/>
      <c r="BQ1010" s="79"/>
      <c r="BR1010" s="79"/>
      <c r="BS1010" s="79"/>
      <c r="BT1010" s="79"/>
      <c r="BU1010" s="79"/>
      <c r="BV1010" s="79"/>
      <c r="BW1010" s="79"/>
      <c r="BX1010" s="79"/>
      <c r="BY1010" s="79"/>
      <c r="BZ1010" s="79"/>
      <c r="CA1010" s="79"/>
      <c r="CB1010" s="79"/>
      <c r="CC1010" s="79"/>
      <c r="CD1010" s="79"/>
      <c r="CE1010" s="79"/>
      <c r="CF1010" s="79"/>
      <c r="CG1010" s="79"/>
      <c r="CH1010" s="79"/>
      <c r="CI1010" s="79"/>
    </row>
    <row r="1011" spans="1:87" ht="18" customHeight="1" x14ac:dyDescent="0.25">
      <c r="A1011" s="75"/>
      <c r="B1011" s="348" t="s">
        <v>0</v>
      </c>
      <c r="C1011" s="349"/>
      <c r="D1011" s="349"/>
      <c r="E1011" s="349"/>
      <c r="F1011" s="349"/>
      <c r="G1011" s="349"/>
      <c r="H1011" s="349"/>
      <c r="I1011" s="349"/>
      <c r="J1011" s="349"/>
      <c r="K1011" s="349"/>
      <c r="L1011" s="349"/>
      <c r="M1011" s="349"/>
      <c r="N1011" s="349"/>
      <c r="O1011" s="349"/>
      <c r="P1011" s="349"/>
      <c r="Q1011" s="349"/>
      <c r="R1011" s="349"/>
      <c r="S1011" s="349"/>
      <c r="T1011" s="349"/>
      <c r="U1011" s="349"/>
      <c r="V1011" s="349"/>
      <c r="W1011" s="349"/>
      <c r="X1011" s="349"/>
      <c r="Y1011" s="350"/>
      <c r="Z1011" s="348" t="s">
        <v>80</v>
      </c>
      <c r="AA1011" s="349"/>
      <c r="AB1011" s="349"/>
      <c r="AC1011" s="349"/>
      <c r="AD1011" s="350"/>
      <c r="AE1011" s="357" t="s">
        <v>79</v>
      </c>
      <c r="AF1011" s="358"/>
      <c r="AG1011" s="358"/>
      <c r="AH1011" s="358"/>
      <c r="AI1011" s="358"/>
      <c r="AJ1011" s="359"/>
      <c r="AK1011" s="357" t="s">
        <v>81</v>
      </c>
      <c r="AL1011" s="358"/>
      <c r="AM1011" s="358"/>
      <c r="AN1011" s="358"/>
      <c r="AO1011" s="358"/>
      <c r="AP1011" s="358"/>
      <c r="AQ1011" s="358"/>
      <c r="AR1011" s="358"/>
      <c r="AS1011" s="358"/>
      <c r="AT1011" s="358"/>
      <c r="AU1011" s="358"/>
      <c r="AV1011" s="358"/>
      <c r="AW1011" s="358"/>
      <c r="AX1011" s="359"/>
      <c r="AY1011" s="357" t="s">
        <v>1</v>
      </c>
      <c r="AZ1011" s="358"/>
      <c r="BA1011" s="358"/>
      <c r="BB1011" s="359"/>
      <c r="BC1011" s="348" t="s">
        <v>104</v>
      </c>
      <c r="BD1011" s="349"/>
      <c r="BE1011" s="349"/>
      <c r="BF1011" s="350"/>
      <c r="BG1011" s="366" t="s">
        <v>82</v>
      </c>
      <c r="BH1011" s="367"/>
      <c r="BI1011" s="367"/>
      <c r="BJ1011" s="368"/>
      <c r="BK1011" s="315" t="s">
        <v>99</v>
      </c>
      <c r="BL1011" s="316"/>
      <c r="BM1011" s="316"/>
      <c r="BN1011" s="316"/>
      <c r="BO1011" s="316"/>
      <c r="BP1011" s="317"/>
      <c r="BQ1011" s="315" t="s">
        <v>83</v>
      </c>
      <c r="BR1011" s="316"/>
      <c r="BS1011" s="316"/>
      <c r="BT1011" s="316"/>
      <c r="BU1011" s="316"/>
      <c r="BV1011" s="316"/>
      <c r="BW1011" s="317"/>
      <c r="BX1011" s="315" t="s">
        <v>84</v>
      </c>
      <c r="BY1011" s="316"/>
      <c r="BZ1011" s="316"/>
      <c r="CA1011" s="316"/>
      <c r="CB1011" s="316"/>
      <c r="CC1011" s="317"/>
      <c r="CD1011" s="315" t="s">
        <v>85</v>
      </c>
      <c r="CE1011" s="316"/>
      <c r="CF1011" s="316"/>
      <c r="CG1011" s="316"/>
      <c r="CH1011" s="316"/>
      <c r="CI1011" s="317"/>
    </row>
    <row r="1012" spans="1:87" ht="18" customHeight="1" x14ac:dyDescent="0.25">
      <c r="A1012" s="75"/>
      <c r="B1012" s="351"/>
      <c r="C1012" s="352"/>
      <c r="D1012" s="352"/>
      <c r="E1012" s="352"/>
      <c r="F1012" s="352"/>
      <c r="G1012" s="352"/>
      <c r="H1012" s="352"/>
      <c r="I1012" s="352"/>
      <c r="J1012" s="352"/>
      <c r="K1012" s="352"/>
      <c r="L1012" s="352"/>
      <c r="M1012" s="352"/>
      <c r="N1012" s="352"/>
      <c r="O1012" s="352"/>
      <c r="P1012" s="352"/>
      <c r="Q1012" s="352"/>
      <c r="R1012" s="352"/>
      <c r="S1012" s="352"/>
      <c r="T1012" s="352"/>
      <c r="U1012" s="352"/>
      <c r="V1012" s="352"/>
      <c r="W1012" s="352"/>
      <c r="X1012" s="352"/>
      <c r="Y1012" s="353"/>
      <c r="Z1012" s="351"/>
      <c r="AA1012" s="352"/>
      <c r="AB1012" s="352"/>
      <c r="AC1012" s="352"/>
      <c r="AD1012" s="353"/>
      <c r="AE1012" s="360"/>
      <c r="AF1012" s="361"/>
      <c r="AG1012" s="361"/>
      <c r="AH1012" s="361"/>
      <c r="AI1012" s="361"/>
      <c r="AJ1012" s="362"/>
      <c r="AK1012" s="360"/>
      <c r="AL1012" s="361"/>
      <c r="AM1012" s="361"/>
      <c r="AN1012" s="361"/>
      <c r="AO1012" s="361"/>
      <c r="AP1012" s="361"/>
      <c r="AQ1012" s="361"/>
      <c r="AR1012" s="361"/>
      <c r="AS1012" s="361"/>
      <c r="AT1012" s="361"/>
      <c r="AU1012" s="361"/>
      <c r="AV1012" s="361"/>
      <c r="AW1012" s="361"/>
      <c r="AX1012" s="362"/>
      <c r="AY1012" s="360"/>
      <c r="AZ1012" s="361"/>
      <c r="BA1012" s="361"/>
      <c r="BB1012" s="362"/>
      <c r="BC1012" s="351"/>
      <c r="BD1012" s="352"/>
      <c r="BE1012" s="352"/>
      <c r="BF1012" s="353"/>
      <c r="BG1012" s="369"/>
      <c r="BH1012" s="370"/>
      <c r="BI1012" s="370"/>
      <c r="BJ1012" s="371"/>
      <c r="BK1012" s="318"/>
      <c r="BL1012" s="319"/>
      <c r="BM1012" s="319"/>
      <c r="BN1012" s="319"/>
      <c r="BO1012" s="319"/>
      <c r="BP1012" s="320"/>
      <c r="BQ1012" s="318"/>
      <c r="BR1012" s="319"/>
      <c r="BS1012" s="319"/>
      <c r="BT1012" s="319"/>
      <c r="BU1012" s="319"/>
      <c r="BV1012" s="319"/>
      <c r="BW1012" s="320"/>
      <c r="BX1012" s="318"/>
      <c r="BY1012" s="319"/>
      <c r="BZ1012" s="319"/>
      <c r="CA1012" s="319"/>
      <c r="CB1012" s="319"/>
      <c r="CC1012" s="320"/>
      <c r="CD1012" s="318"/>
      <c r="CE1012" s="319"/>
      <c r="CF1012" s="319"/>
      <c r="CG1012" s="319"/>
      <c r="CH1012" s="319"/>
      <c r="CI1012" s="320"/>
    </row>
    <row r="1013" spans="1:87" ht="18" customHeight="1" thickBot="1" x14ac:dyDescent="0.3">
      <c r="A1013" s="75"/>
      <c r="B1013" s="354"/>
      <c r="C1013" s="355"/>
      <c r="D1013" s="355"/>
      <c r="E1013" s="355"/>
      <c r="F1013" s="355"/>
      <c r="G1013" s="355"/>
      <c r="H1013" s="355"/>
      <c r="I1013" s="355"/>
      <c r="J1013" s="355"/>
      <c r="K1013" s="355"/>
      <c r="L1013" s="355"/>
      <c r="M1013" s="355"/>
      <c r="N1013" s="355"/>
      <c r="O1013" s="355"/>
      <c r="P1013" s="355"/>
      <c r="Q1013" s="355"/>
      <c r="R1013" s="355"/>
      <c r="S1013" s="355"/>
      <c r="T1013" s="355"/>
      <c r="U1013" s="355"/>
      <c r="V1013" s="355"/>
      <c r="W1013" s="355"/>
      <c r="X1013" s="355"/>
      <c r="Y1013" s="356"/>
      <c r="Z1013" s="354"/>
      <c r="AA1013" s="355"/>
      <c r="AB1013" s="355"/>
      <c r="AC1013" s="355"/>
      <c r="AD1013" s="356"/>
      <c r="AE1013" s="363"/>
      <c r="AF1013" s="364"/>
      <c r="AG1013" s="364"/>
      <c r="AH1013" s="364"/>
      <c r="AI1013" s="364"/>
      <c r="AJ1013" s="365"/>
      <c r="AK1013" s="360"/>
      <c r="AL1013" s="361"/>
      <c r="AM1013" s="361"/>
      <c r="AN1013" s="361"/>
      <c r="AO1013" s="361"/>
      <c r="AP1013" s="361"/>
      <c r="AQ1013" s="361"/>
      <c r="AR1013" s="361"/>
      <c r="AS1013" s="361"/>
      <c r="AT1013" s="361"/>
      <c r="AU1013" s="361"/>
      <c r="AV1013" s="361"/>
      <c r="AW1013" s="361"/>
      <c r="AX1013" s="362"/>
      <c r="AY1013" s="360"/>
      <c r="AZ1013" s="361"/>
      <c r="BA1013" s="361"/>
      <c r="BB1013" s="362"/>
      <c r="BC1013" s="351"/>
      <c r="BD1013" s="352"/>
      <c r="BE1013" s="352"/>
      <c r="BF1013" s="353"/>
      <c r="BG1013" s="369"/>
      <c r="BH1013" s="370"/>
      <c r="BI1013" s="370"/>
      <c r="BJ1013" s="371"/>
      <c r="BK1013" s="318"/>
      <c r="BL1013" s="319"/>
      <c r="BM1013" s="319"/>
      <c r="BN1013" s="319"/>
      <c r="BO1013" s="319"/>
      <c r="BP1013" s="320"/>
      <c r="BQ1013" s="321"/>
      <c r="BR1013" s="322"/>
      <c r="BS1013" s="322"/>
      <c r="BT1013" s="322"/>
      <c r="BU1013" s="322"/>
      <c r="BV1013" s="322"/>
      <c r="BW1013" s="323"/>
      <c r="BX1013" s="321"/>
      <c r="BY1013" s="322"/>
      <c r="BZ1013" s="322"/>
      <c r="CA1013" s="322"/>
      <c r="CB1013" s="322"/>
      <c r="CC1013" s="323"/>
      <c r="CD1013" s="321"/>
      <c r="CE1013" s="322"/>
      <c r="CF1013" s="322"/>
      <c r="CG1013" s="322"/>
      <c r="CH1013" s="322"/>
      <c r="CI1013" s="323"/>
    </row>
    <row r="1014" spans="1:87" ht="18" customHeight="1" x14ac:dyDescent="0.25">
      <c r="A1014" s="75"/>
      <c r="B1014" s="324"/>
      <c r="C1014" s="325"/>
      <c r="D1014" s="325"/>
      <c r="E1014" s="325"/>
      <c r="F1014" s="325"/>
      <c r="G1014" s="325"/>
      <c r="H1014" s="325"/>
      <c r="I1014" s="325"/>
      <c r="J1014" s="325"/>
      <c r="K1014" s="325"/>
      <c r="L1014" s="325"/>
      <c r="M1014" s="325"/>
      <c r="N1014" s="325"/>
      <c r="O1014" s="325"/>
      <c r="P1014" s="325"/>
      <c r="Q1014" s="325"/>
      <c r="R1014" s="325"/>
      <c r="S1014" s="325"/>
      <c r="T1014" s="325"/>
      <c r="U1014" s="325"/>
      <c r="V1014" s="325"/>
      <c r="W1014" s="325"/>
      <c r="X1014" s="325"/>
      <c r="Y1014" s="326"/>
      <c r="Z1014" s="333"/>
      <c r="AA1014" s="334"/>
      <c r="AB1014" s="334"/>
      <c r="AC1014" s="334"/>
      <c r="AD1014" s="335"/>
      <c r="AE1014" s="333"/>
      <c r="AF1014" s="334"/>
      <c r="AG1014" s="334"/>
      <c r="AH1014" s="334"/>
      <c r="AI1014" s="334"/>
      <c r="AJ1014" s="334"/>
      <c r="AK1014" s="342"/>
      <c r="AL1014" s="343"/>
      <c r="AM1014" s="343"/>
      <c r="AN1014" s="343"/>
      <c r="AO1014" s="343"/>
      <c r="AP1014" s="343"/>
      <c r="AQ1014" s="343"/>
      <c r="AR1014" s="343"/>
      <c r="AS1014" s="343"/>
      <c r="AT1014" s="343"/>
      <c r="AU1014" s="343"/>
      <c r="AV1014" s="343"/>
      <c r="AW1014" s="343"/>
      <c r="AX1014" s="344"/>
      <c r="AY1014" s="409"/>
      <c r="AZ1014" s="346"/>
      <c r="BA1014" s="346"/>
      <c r="BB1014" s="410"/>
      <c r="BC1014" s="345">
        <f>+$AE$1014*AY1014</f>
        <v>0</v>
      </c>
      <c r="BD1014" s="346"/>
      <c r="BE1014" s="346"/>
      <c r="BF1014" s="347"/>
      <c r="BG1014" s="285"/>
      <c r="BH1014" s="286"/>
      <c r="BI1014" s="286"/>
      <c r="BJ1014" s="287"/>
      <c r="BK1014" s="288">
        <f>+AY1014*BG1014</f>
        <v>0</v>
      </c>
      <c r="BL1014" s="289"/>
      <c r="BM1014" s="289"/>
      <c r="BN1014" s="289"/>
      <c r="BO1014" s="289"/>
      <c r="BP1014" s="290"/>
      <c r="BQ1014" s="291"/>
      <c r="BR1014" s="292"/>
      <c r="BS1014" s="292"/>
      <c r="BT1014" s="292"/>
      <c r="BU1014" s="292"/>
      <c r="BV1014" s="292"/>
      <c r="BW1014" s="293"/>
      <c r="BX1014" s="291">
        <f>+(((BK1044+BQ1014)*30)/70)</f>
        <v>0</v>
      </c>
      <c r="BY1014" s="292"/>
      <c r="BZ1014" s="292"/>
      <c r="CA1014" s="292"/>
      <c r="CB1014" s="292"/>
      <c r="CC1014" s="293"/>
      <c r="CD1014" s="291">
        <f>+BK1044+BQ1014+BX1014</f>
        <v>0</v>
      </c>
      <c r="CE1014" s="292"/>
      <c r="CF1014" s="292"/>
      <c r="CG1014" s="292"/>
      <c r="CH1014" s="292"/>
      <c r="CI1014" s="293"/>
    </row>
    <row r="1015" spans="1:87" ht="18" customHeight="1" x14ac:dyDescent="0.25">
      <c r="A1015" s="75"/>
      <c r="B1015" s="327"/>
      <c r="C1015" s="328"/>
      <c r="D1015" s="328"/>
      <c r="E1015" s="328"/>
      <c r="F1015" s="328"/>
      <c r="G1015" s="328"/>
      <c r="H1015" s="328"/>
      <c r="I1015" s="328"/>
      <c r="J1015" s="328"/>
      <c r="K1015" s="328"/>
      <c r="L1015" s="328"/>
      <c r="M1015" s="328"/>
      <c r="N1015" s="328"/>
      <c r="O1015" s="328"/>
      <c r="P1015" s="328"/>
      <c r="Q1015" s="328"/>
      <c r="R1015" s="328"/>
      <c r="S1015" s="328"/>
      <c r="T1015" s="328"/>
      <c r="U1015" s="328"/>
      <c r="V1015" s="328"/>
      <c r="W1015" s="328"/>
      <c r="X1015" s="328"/>
      <c r="Y1015" s="329"/>
      <c r="Z1015" s="336"/>
      <c r="AA1015" s="337"/>
      <c r="AB1015" s="337"/>
      <c r="AC1015" s="337"/>
      <c r="AD1015" s="338"/>
      <c r="AE1015" s="336"/>
      <c r="AF1015" s="337"/>
      <c r="AG1015" s="337"/>
      <c r="AH1015" s="337"/>
      <c r="AI1015" s="337"/>
      <c r="AJ1015" s="337"/>
      <c r="AK1015" s="300"/>
      <c r="AL1015" s="301"/>
      <c r="AM1015" s="301"/>
      <c r="AN1015" s="301"/>
      <c r="AO1015" s="301"/>
      <c r="AP1015" s="301"/>
      <c r="AQ1015" s="301"/>
      <c r="AR1015" s="301"/>
      <c r="AS1015" s="301"/>
      <c r="AT1015" s="301"/>
      <c r="AU1015" s="301"/>
      <c r="AV1015" s="301"/>
      <c r="AW1015" s="301"/>
      <c r="AX1015" s="302"/>
      <c r="AY1015" s="407"/>
      <c r="AZ1015" s="304"/>
      <c r="BA1015" s="304"/>
      <c r="BB1015" s="408"/>
      <c r="BC1015" s="306">
        <f t="shared" ref="BC1015:BC1043" si="56">+$AE$1014*AY1015</f>
        <v>0</v>
      </c>
      <c r="BD1015" s="307"/>
      <c r="BE1015" s="307"/>
      <c r="BF1015" s="308"/>
      <c r="BG1015" s="309"/>
      <c r="BH1015" s="310"/>
      <c r="BI1015" s="310"/>
      <c r="BJ1015" s="311"/>
      <c r="BK1015" s="312">
        <f t="shared" ref="BK1015:BK1043" si="57">+AY1015*BG1015</f>
        <v>0</v>
      </c>
      <c r="BL1015" s="313"/>
      <c r="BM1015" s="313"/>
      <c r="BN1015" s="313"/>
      <c r="BO1015" s="313"/>
      <c r="BP1015" s="314"/>
      <c r="BQ1015" s="294"/>
      <c r="BR1015" s="295"/>
      <c r="BS1015" s="295"/>
      <c r="BT1015" s="295"/>
      <c r="BU1015" s="295"/>
      <c r="BV1015" s="295"/>
      <c r="BW1015" s="296"/>
      <c r="BX1015" s="294"/>
      <c r="BY1015" s="295"/>
      <c r="BZ1015" s="295"/>
      <c r="CA1015" s="295"/>
      <c r="CB1015" s="295"/>
      <c r="CC1015" s="296"/>
      <c r="CD1015" s="294"/>
      <c r="CE1015" s="295"/>
      <c r="CF1015" s="295"/>
      <c r="CG1015" s="295"/>
      <c r="CH1015" s="295"/>
      <c r="CI1015" s="296"/>
    </row>
    <row r="1016" spans="1:87" ht="18" customHeight="1" x14ac:dyDescent="0.25">
      <c r="A1016" s="75"/>
      <c r="B1016" s="327"/>
      <c r="C1016" s="328"/>
      <c r="D1016" s="328"/>
      <c r="E1016" s="328"/>
      <c r="F1016" s="328"/>
      <c r="G1016" s="328"/>
      <c r="H1016" s="328"/>
      <c r="I1016" s="328"/>
      <c r="J1016" s="328"/>
      <c r="K1016" s="328"/>
      <c r="L1016" s="328"/>
      <c r="M1016" s="328"/>
      <c r="N1016" s="328"/>
      <c r="O1016" s="328"/>
      <c r="P1016" s="328"/>
      <c r="Q1016" s="328"/>
      <c r="R1016" s="328"/>
      <c r="S1016" s="328"/>
      <c r="T1016" s="328"/>
      <c r="U1016" s="328"/>
      <c r="V1016" s="328"/>
      <c r="W1016" s="328"/>
      <c r="X1016" s="328"/>
      <c r="Y1016" s="329"/>
      <c r="Z1016" s="336"/>
      <c r="AA1016" s="337"/>
      <c r="AB1016" s="337"/>
      <c r="AC1016" s="337"/>
      <c r="AD1016" s="338"/>
      <c r="AE1016" s="336"/>
      <c r="AF1016" s="337"/>
      <c r="AG1016" s="337"/>
      <c r="AH1016" s="337"/>
      <c r="AI1016" s="337"/>
      <c r="AJ1016" s="337"/>
      <c r="AK1016" s="300"/>
      <c r="AL1016" s="301"/>
      <c r="AM1016" s="301"/>
      <c r="AN1016" s="301"/>
      <c r="AO1016" s="301"/>
      <c r="AP1016" s="301"/>
      <c r="AQ1016" s="301"/>
      <c r="AR1016" s="301"/>
      <c r="AS1016" s="301"/>
      <c r="AT1016" s="301"/>
      <c r="AU1016" s="301"/>
      <c r="AV1016" s="301"/>
      <c r="AW1016" s="301"/>
      <c r="AX1016" s="302"/>
      <c r="AY1016" s="407"/>
      <c r="AZ1016" s="304"/>
      <c r="BA1016" s="304"/>
      <c r="BB1016" s="408"/>
      <c r="BC1016" s="306">
        <f t="shared" si="56"/>
        <v>0</v>
      </c>
      <c r="BD1016" s="307"/>
      <c r="BE1016" s="307"/>
      <c r="BF1016" s="308"/>
      <c r="BG1016" s="309"/>
      <c r="BH1016" s="310"/>
      <c r="BI1016" s="310"/>
      <c r="BJ1016" s="311"/>
      <c r="BK1016" s="312">
        <f t="shared" si="57"/>
        <v>0</v>
      </c>
      <c r="BL1016" s="313"/>
      <c r="BM1016" s="313"/>
      <c r="BN1016" s="313"/>
      <c r="BO1016" s="313"/>
      <c r="BP1016" s="314"/>
      <c r="BQ1016" s="294"/>
      <c r="BR1016" s="295"/>
      <c r="BS1016" s="295"/>
      <c r="BT1016" s="295"/>
      <c r="BU1016" s="295"/>
      <c r="BV1016" s="295"/>
      <c r="BW1016" s="296"/>
      <c r="BX1016" s="294"/>
      <c r="BY1016" s="295"/>
      <c r="BZ1016" s="295"/>
      <c r="CA1016" s="295"/>
      <c r="CB1016" s="295"/>
      <c r="CC1016" s="296"/>
      <c r="CD1016" s="294"/>
      <c r="CE1016" s="295"/>
      <c r="CF1016" s="295"/>
      <c r="CG1016" s="295"/>
      <c r="CH1016" s="295"/>
      <c r="CI1016" s="296"/>
    </row>
    <row r="1017" spans="1:87" ht="18" customHeight="1" x14ac:dyDescent="0.25">
      <c r="A1017" s="75"/>
      <c r="B1017" s="327"/>
      <c r="C1017" s="328"/>
      <c r="D1017" s="328"/>
      <c r="E1017" s="328"/>
      <c r="F1017" s="328"/>
      <c r="G1017" s="328"/>
      <c r="H1017" s="328"/>
      <c r="I1017" s="328"/>
      <c r="J1017" s="328"/>
      <c r="K1017" s="328"/>
      <c r="L1017" s="328"/>
      <c r="M1017" s="328"/>
      <c r="N1017" s="328"/>
      <c r="O1017" s="328"/>
      <c r="P1017" s="328"/>
      <c r="Q1017" s="328"/>
      <c r="R1017" s="328"/>
      <c r="S1017" s="328"/>
      <c r="T1017" s="328"/>
      <c r="U1017" s="328"/>
      <c r="V1017" s="328"/>
      <c r="W1017" s="328"/>
      <c r="X1017" s="328"/>
      <c r="Y1017" s="329"/>
      <c r="Z1017" s="336"/>
      <c r="AA1017" s="337"/>
      <c r="AB1017" s="337"/>
      <c r="AC1017" s="337"/>
      <c r="AD1017" s="338"/>
      <c r="AE1017" s="336"/>
      <c r="AF1017" s="337"/>
      <c r="AG1017" s="337"/>
      <c r="AH1017" s="337"/>
      <c r="AI1017" s="337"/>
      <c r="AJ1017" s="337"/>
      <c r="AK1017" s="300"/>
      <c r="AL1017" s="301"/>
      <c r="AM1017" s="301"/>
      <c r="AN1017" s="301"/>
      <c r="AO1017" s="301"/>
      <c r="AP1017" s="301"/>
      <c r="AQ1017" s="301"/>
      <c r="AR1017" s="301"/>
      <c r="AS1017" s="301"/>
      <c r="AT1017" s="301"/>
      <c r="AU1017" s="301"/>
      <c r="AV1017" s="301"/>
      <c r="AW1017" s="301"/>
      <c r="AX1017" s="302"/>
      <c r="AY1017" s="407"/>
      <c r="AZ1017" s="304"/>
      <c r="BA1017" s="304"/>
      <c r="BB1017" s="408"/>
      <c r="BC1017" s="306">
        <f t="shared" si="56"/>
        <v>0</v>
      </c>
      <c r="BD1017" s="307"/>
      <c r="BE1017" s="307"/>
      <c r="BF1017" s="308"/>
      <c r="BG1017" s="309"/>
      <c r="BH1017" s="310"/>
      <c r="BI1017" s="310"/>
      <c r="BJ1017" s="311"/>
      <c r="BK1017" s="312">
        <f t="shared" si="57"/>
        <v>0</v>
      </c>
      <c r="BL1017" s="313"/>
      <c r="BM1017" s="313"/>
      <c r="BN1017" s="313"/>
      <c r="BO1017" s="313"/>
      <c r="BP1017" s="314"/>
      <c r="BQ1017" s="294"/>
      <c r="BR1017" s="295"/>
      <c r="BS1017" s="295"/>
      <c r="BT1017" s="295"/>
      <c r="BU1017" s="295"/>
      <c r="BV1017" s="295"/>
      <c r="BW1017" s="296"/>
      <c r="BX1017" s="294"/>
      <c r="BY1017" s="295"/>
      <c r="BZ1017" s="295"/>
      <c r="CA1017" s="295"/>
      <c r="CB1017" s="295"/>
      <c r="CC1017" s="296"/>
      <c r="CD1017" s="294"/>
      <c r="CE1017" s="295"/>
      <c r="CF1017" s="295"/>
      <c r="CG1017" s="295"/>
      <c r="CH1017" s="295"/>
      <c r="CI1017" s="296"/>
    </row>
    <row r="1018" spans="1:87" ht="18" customHeight="1" x14ac:dyDescent="0.25">
      <c r="A1018" s="75"/>
      <c r="B1018" s="327"/>
      <c r="C1018" s="328"/>
      <c r="D1018" s="328"/>
      <c r="E1018" s="328"/>
      <c r="F1018" s="328"/>
      <c r="G1018" s="328"/>
      <c r="H1018" s="328"/>
      <c r="I1018" s="328"/>
      <c r="J1018" s="328"/>
      <c r="K1018" s="328"/>
      <c r="L1018" s="328"/>
      <c r="M1018" s="328"/>
      <c r="N1018" s="328"/>
      <c r="O1018" s="328"/>
      <c r="P1018" s="328"/>
      <c r="Q1018" s="328"/>
      <c r="R1018" s="328"/>
      <c r="S1018" s="328"/>
      <c r="T1018" s="328"/>
      <c r="U1018" s="328"/>
      <c r="V1018" s="328"/>
      <c r="W1018" s="328"/>
      <c r="X1018" s="328"/>
      <c r="Y1018" s="329"/>
      <c r="Z1018" s="336"/>
      <c r="AA1018" s="337"/>
      <c r="AB1018" s="337"/>
      <c r="AC1018" s="337"/>
      <c r="AD1018" s="338"/>
      <c r="AE1018" s="336"/>
      <c r="AF1018" s="337"/>
      <c r="AG1018" s="337"/>
      <c r="AH1018" s="337"/>
      <c r="AI1018" s="337"/>
      <c r="AJ1018" s="337"/>
      <c r="AK1018" s="300"/>
      <c r="AL1018" s="301"/>
      <c r="AM1018" s="301"/>
      <c r="AN1018" s="301"/>
      <c r="AO1018" s="301"/>
      <c r="AP1018" s="301"/>
      <c r="AQ1018" s="301"/>
      <c r="AR1018" s="301"/>
      <c r="AS1018" s="301"/>
      <c r="AT1018" s="301"/>
      <c r="AU1018" s="301"/>
      <c r="AV1018" s="301"/>
      <c r="AW1018" s="301"/>
      <c r="AX1018" s="302"/>
      <c r="AY1018" s="407"/>
      <c r="AZ1018" s="304"/>
      <c r="BA1018" s="304"/>
      <c r="BB1018" s="408"/>
      <c r="BC1018" s="306">
        <f t="shared" si="56"/>
        <v>0</v>
      </c>
      <c r="BD1018" s="307"/>
      <c r="BE1018" s="307"/>
      <c r="BF1018" s="308"/>
      <c r="BG1018" s="309"/>
      <c r="BH1018" s="310"/>
      <c r="BI1018" s="310"/>
      <c r="BJ1018" s="311"/>
      <c r="BK1018" s="312">
        <f t="shared" si="57"/>
        <v>0</v>
      </c>
      <c r="BL1018" s="313"/>
      <c r="BM1018" s="313"/>
      <c r="BN1018" s="313"/>
      <c r="BO1018" s="313"/>
      <c r="BP1018" s="314"/>
      <c r="BQ1018" s="294"/>
      <c r="BR1018" s="295"/>
      <c r="BS1018" s="295"/>
      <c r="BT1018" s="295"/>
      <c r="BU1018" s="295"/>
      <c r="BV1018" s="295"/>
      <c r="BW1018" s="296"/>
      <c r="BX1018" s="294"/>
      <c r="BY1018" s="295"/>
      <c r="BZ1018" s="295"/>
      <c r="CA1018" s="295"/>
      <c r="CB1018" s="295"/>
      <c r="CC1018" s="296"/>
      <c r="CD1018" s="294"/>
      <c r="CE1018" s="295"/>
      <c r="CF1018" s="295"/>
      <c r="CG1018" s="295"/>
      <c r="CH1018" s="295"/>
      <c r="CI1018" s="296"/>
    </row>
    <row r="1019" spans="1:87" ht="18" customHeight="1" x14ac:dyDescent="0.25">
      <c r="A1019" s="75"/>
      <c r="B1019" s="327"/>
      <c r="C1019" s="328"/>
      <c r="D1019" s="328"/>
      <c r="E1019" s="328"/>
      <c r="F1019" s="328"/>
      <c r="G1019" s="328"/>
      <c r="H1019" s="328"/>
      <c r="I1019" s="328"/>
      <c r="J1019" s="328"/>
      <c r="K1019" s="328"/>
      <c r="L1019" s="328"/>
      <c r="M1019" s="328"/>
      <c r="N1019" s="328"/>
      <c r="O1019" s="328"/>
      <c r="P1019" s="328"/>
      <c r="Q1019" s="328"/>
      <c r="R1019" s="328"/>
      <c r="S1019" s="328"/>
      <c r="T1019" s="328"/>
      <c r="U1019" s="328"/>
      <c r="V1019" s="328"/>
      <c r="W1019" s="328"/>
      <c r="X1019" s="328"/>
      <c r="Y1019" s="329"/>
      <c r="Z1019" s="336"/>
      <c r="AA1019" s="337"/>
      <c r="AB1019" s="337"/>
      <c r="AC1019" s="337"/>
      <c r="AD1019" s="338"/>
      <c r="AE1019" s="336"/>
      <c r="AF1019" s="337"/>
      <c r="AG1019" s="337"/>
      <c r="AH1019" s="337"/>
      <c r="AI1019" s="337"/>
      <c r="AJ1019" s="337"/>
      <c r="AK1019" s="300"/>
      <c r="AL1019" s="301"/>
      <c r="AM1019" s="301"/>
      <c r="AN1019" s="301"/>
      <c r="AO1019" s="301"/>
      <c r="AP1019" s="301"/>
      <c r="AQ1019" s="301"/>
      <c r="AR1019" s="301"/>
      <c r="AS1019" s="301"/>
      <c r="AT1019" s="301"/>
      <c r="AU1019" s="301"/>
      <c r="AV1019" s="301"/>
      <c r="AW1019" s="301"/>
      <c r="AX1019" s="302"/>
      <c r="AY1019" s="407"/>
      <c r="AZ1019" s="304"/>
      <c r="BA1019" s="304"/>
      <c r="BB1019" s="408"/>
      <c r="BC1019" s="306">
        <f t="shared" si="56"/>
        <v>0</v>
      </c>
      <c r="BD1019" s="307"/>
      <c r="BE1019" s="307"/>
      <c r="BF1019" s="308"/>
      <c r="BG1019" s="309"/>
      <c r="BH1019" s="310"/>
      <c r="BI1019" s="310"/>
      <c r="BJ1019" s="311"/>
      <c r="BK1019" s="312">
        <f t="shared" si="57"/>
        <v>0</v>
      </c>
      <c r="BL1019" s="313"/>
      <c r="BM1019" s="313"/>
      <c r="BN1019" s="313"/>
      <c r="BO1019" s="313"/>
      <c r="BP1019" s="314"/>
      <c r="BQ1019" s="294"/>
      <c r="BR1019" s="295"/>
      <c r="BS1019" s="295"/>
      <c r="BT1019" s="295"/>
      <c r="BU1019" s="295"/>
      <c r="BV1019" s="295"/>
      <c r="BW1019" s="296"/>
      <c r="BX1019" s="294"/>
      <c r="BY1019" s="295"/>
      <c r="BZ1019" s="295"/>
      <c r="CA1019" s="295"/>
      <c r="CB1019" s="295"/>
      <c r="CC1019" s="296"/>
      <c r="CD1019" s="294"/>
      <c r="CE1019" s="295"/>
      <c r="CF1019" s="295"/>
      <c r="CG1019" s="295"/>
      <c r="CH1019" s="295"/>
      <c r="CI1019" s="296"/>
    </row>
    <row r="1020" spans="1:87" ht="18" customHeight="1" x14ac:dyDescent="0.25">
      <c r="A1020" s="75"/>
      <c r="B1020" s="327"/>
      <c r="C1020" s="328"/>
      <c r="D1020" s="328"/>
      <c r="E1020" s="328"/>
      <c r="F1020" s="328"/>
      <c r="G1020" s="328"/>
      <c r="H1020" s="328"/>
      <c r="I1020" s="328"/>
      <c r="J1020" s="328"/>
      <c r="K1020" s="328"/>
      <c r="L1020" s="328"/>
      <c r="M1020" s="328"/>
      <c r="N1020" s="328"/>
      <c r="O1020" s="328"/>
      <c r="P1020" s="328"/>
      <c r="Q1020" s="328"/>
      <c r="R1020" s="328"/>
      <c r="S1020" s="328"/>
      <c r="T1020" s="328"/>
      <c r="U1020" s="328"/>
      <c r="V1020" s="328"/>
      <c r="W1020" s="328"/>
      <c r="X1020" s="328"/>
      <c r="Y1020" s="329"/>
      <c r="Z1020" s="336"/>
      <c r="AA1020" s="337"/>
      <c r="AB1020" s="337"/>
      <c r="AC1020" s="337"/>
      <c r="AD1020" s="338"/>
      <c r="AE1020" s="336"/>
      <c r="AF1020" s="337"/>
      <c r="AG1020" s="337"/>
      <c r="AH1020" s="337"/>
      <c r="AI1020" s="337"/>
      <c r="AJ1020" s="337"/>
      <c r="AK1020" s="300"/>
      <c r="AL1020" s="301"/>
      <c r="AM1020" s="301"/>
      <c r="AN1020" s="301"/>
      <c r="AO1020" s="301"/>
      <c r="AP1020" s="301"/>
      <c r="AQ1020" s="301"/>
      <c r="AR1020" s="301"/>
      <c r="AS1020" s="301"/>
      <c r="AT1020" s="301"/>
      <c r="AU1020" s="301"/>
      <c r="AV1020" s="301"/>
      <c r="AW1020" s="301"/>
      <c r="AX1020" s="302"/>
      <c r="AY1020" s="407"/>
      <c r="AZ1020" s="304"/>
      <c r="BA1020" s="304"/>
      <c r="BB1020" s="408"/>
      <c r="BC1020" s="306">
        <f t="shared" si="56"/>
        <v>0</v>
      </c>
      <c r="BD1020" s="307"/>
      <c r="BE1020" s="307"/>
      <c r="BF1020" s="308"/>
      <c r="BG1020" s="309"/>
      <c r="BH1020" s="310"/>
      <c r="BI1020" s="310"/>
      <c r="BJ1020" s="311"/>
      <c r="BK1020" s="312">
        <f t="shared" si="57"/>
        <v>0</v>
      </c>
      <c r="BL1020" s="313"/>
      <c r="BM1020" s="313"/>
      <c r="BN1020" s="313"/>
      <c r="BO1020" s="313"/>
      <c r="BP1020" s="314"/>
      <c r="BQ1020" s="294"/>
      <c r="BR1020" s="295"/>
      <c r="BS1020" s="295"/>
      <c r="BT1020" s="295"/>
      <c r="BU1020" s="295"/>
      <c r="BV1020" s="295"/>
      <c r="BW1020" s="296"/>
      <c r="BX1020" s="294"/>
      <c r="BY1020" s="295"/>
      <c r="BZ1020" s="295"/>
      <c r="CA1020" s="295"/>
      <c r="CB1020" s="295"/>
      <c r="CC1020" s="296"/>
      <c r="CD1020" s="294"/>
      <c r="CE1020" s="295"/>
      <c r="CF1020" s="295"/>
      <c r="CG1020" s="295"/>
      <c r="CH1020" s="295"/>
      <c r="CI1020" s="296"/>
    </row>
    <row r="1021" spans="1:87" ht="18" customHeight="1" x14ac:dyDescent="0.25">
      <c r="A1021" s="75"/>
      <c r="B1021" s="327"/>
      <c r="C1021" s="328"/>
      <c r="D1021" s="328"/>
      <c r="E1021" s="328"/>
      <c r="F1021" s="328"/>
      <c r="G1021" s="328"/>
      <c r="H1021" s="328"/>
      <c r="I1021" s="328"/>
      <c r="J1021" s="328"/>
      <c r="K1021" s="328"/>
      <c r="L1021" s="328"/>
      <c r="M1021" s="328"/>
      <c r="N1021" s="328"/>
      <c r="O1021" s="328"/>
      <c r="P1021" s="328"/>
      <c r="Q1021" s="328"/>
      <c r="R1021" s="328"/>
      <c r="S1021" s="328"/>
      <c r="T1021" s="328"/>
      <c r="U1021" s="328"/>
      <c r="V1021" s="328"/>
      <c r="W1021" s="328"/>
      <c r="X1021" s="328"/>
      <c r="Y1021" s="329"/>
      <c r="Z1021" s="336"/>
      <c r="AA1021" s="337"/>
      <c r="AB1021" s="337"/>
      <c r="AC1021" s="337"/>
      <c r="AD1021" s="338"/>
      <c r="AE1021" s="336"/>
      <c r="AF1021" s="337"/>
      <c r="AG1021" s="337"/>
      <c r="AH1021" s="337"/>
      <c r="AI1021" s="337"/>
      <c r="AJ1021" s="337"/>
      <c r="AK1021" s="300"/>
      <c r="AL1021" s="301"/>
      <c r="AM1021" s="301"/>
      <c r="AN1021" s="301"/>
      <c r="AO1021" s="301"/>
      <c r="AP1021" s="301"/>
      <c r="AQ1021" s="301"/>
      <c r="AR1021" s="301"/>
      <c r="AS1021" s="301"/>
      <c r="AT1021" s="301"/>
      <c r="AU1021" s="301"/>
      <c r="AV1021" s="301"/>
      <c r="AW1021" s="301"/>
      <c r="AX1021" s="302"/>
      <c r="AY1021" s="407"/>
      <c r="AZ1021" s="304"/>
      <c r="BA1021" s="304"/>
      <c r="BB1021" s="408"/>
      <c r="BC1021" s="306">
        <f t="shared" si="56"/>
        <v>0</v>
      </c>
      <c r="BD1021" s="307"/>
      <c r="BE1021" s="307"/>
      <c r="BF1021" s="308"/>
      <c r="BG1021" s="309"/>
      <c r="BH1021" s="310"/>
      <c r="BI1021" s="310"/>
      <c r="BJ1021" s="311"/>
      <c r="BK1021" s="312">
        <f t="shared" si="57"/>
        <v>0</v>
      </c>
      <c r="BL1021" s="313"/>
      <c r="BM1021" s="313"/>
      <c r="BN1021" s="313"/>
      <c r="BO1021" s="313"/>
      <c r="BP1021" s="314"/>
      <c r="BQ1021" s="294"/>
      <c r="BR1021" s="295"/>
      <c r="BS1021" s="295"/>
      <c r="BT1021" s="295"/>
      <c r="BU1021" s="295"/>
      <c r="BV1021" s="295"/>
      <c r="BW1021" s="296"/>
      <c r="BX1021" s="294"/>
      <c r="BY1021" s="295"/>
      <c r="BZ1021" s="295"/>
      <c r="CA1021" s="295"/>
      <c r="CB1021" s="295"/>
      <c r="CC1021" s="296"/>
      <c r="CD1021" s="294"/>
      <c r="CE1021" s="295"/>
      <c r="CF1021" s="295"/>
      <c r="CG1021" s="295"/>
      <c r="CH1021" s="295"/>
      <c r="CI1021" s="296"/>
    </row>
    <row r="1022" spans="1:87" ht="18" customHeight="1" x14ac:dyDescent="0.25">
      <c r="A1022" s="75"/>
      <c r="B1022" s="327"/>
      <c r="C1022" s="328"/>
      <c r="D1022" s="328"/>
      <c r="E1022" s="328"/>
      <c r="F1022" s="328"/>
      <c r="G1022" s="328"/>
      <c r="H1022" s="328"/>
      <c r="I1022" s="328"/>
      <c r="J1022" s="328"/>
      <c r="K1022" s="328"/>
      <c r="L1022" s="328"/>
      <c r="M1022" s="328"/>
      <c r="N1022" s="328"/>
      <c r="O1022" s="328"/>
      <c r="P1022" s="328"/>
      <c r="Q1022" s="328"/>
      <c r="R1022" s="328"/>
      <c r="S1022" s="328"/>
      <c r="T1022" s="328"/>
      <c r="U1022" s="328"/>
      <c r="V1022" s="328"/>
      <c r="W1022" s="328"/>
      <c r="X1022" s="328"/>
      <c r="Y1022" s="329"/>
      <c r="Z1022" s="336"/>
      <c r="AA1022" s="337"/>
      <c r="AB1022" s="337"/>
      <c r="AC1022" s="337"/>
      <c r="AD1022" s="338"/>
      <c r="AE1022" s="336"/>
      <c r="AF1022" s="337"/>
      <c r="AG1022" s="337"/>
      <c r="AH1022" s="337"/>
      <c r="AI1022" s="337"/>
      <c r="AJ1022" s="337"/>
      <c r="AK1022" s="300"/>
      <c r="AL1022" s="301"/>
      <c r="AM1022" s="301"/>
      <c r="AN1022" s="301"/>
      <c r="AO1022" s="301"/>
      <c r="AP1022" s="301"/>
      <c r="AQ1022" s="301"/>
      <c r="AR1022" s="301"/>
      <c r="AS1022" s="301"/>
      <c r="AT1022" s="301"/>
      <c r="AU1022" s="301"/>
      <c r="AV1022" s="301"/>
      <c r="AW1022" s="301"/>
      <c r="AX1022" s="302"/>
      <c r="AY1022" s="407"/>
      <c r="AZ1022" s="304"/>
      <c r="BA1022" s="304"/>
      <c r="BB1022" s="408"/>
      <c r="BC1022" s="306">
        <f t="shared" si="56"/>
        <v>0</v>
      </c>
      <c r="BD1022" s="307"/>
      <c r="BE1022" s="307"/>
      <c r="BF1022" s="308"/>
      <c r="BG1022" s="309"/>
      <c r="BH1022" s="310"/>
      <c r="BI1022" s="310"/>
      <c r="BJ1022" s="311"/>
      <c r="BK1022" s="312">
        <f t="shared" si="57"/>
        <v>0</v>
      </c>
      <c r="BL1022" s="313"/>
      <c r="BM1022" s="313"/>
      <c r="BN1022" s="313"/>
      <c r="BO1022" s="313"/>
      <c r="BP1022" s="314"/>
      <c r="BQ1022" s="294"/>
      <c r="BR1022" s="295"/>
      <c r="BS1022" s="295"/>
      <c r="BT1022" s="295"/>
      <c r="BU1022" s="295"/>
      <c r="BV1022" s="295"/>
      <c r="BW1022" s="296"/>
      <c r="BX1022" s="294"/>
      <c r="BY1022" s="295"/>
      <c r="BZ1022" s="295"/>
      <c r="CA1022" s="295"/>
      <c r="CB1022" s="295"/>
      <c r="CC1022" s="296"/>
      <c r="CD1022" s="294"/>
      <c r="CE1022" s="295"/>
      <c r="CF1022" s="295"/>
      <c r="CG1022" s="295"/>
      <c r="CH1022" s="295"/>
      <c r="CI1022" s="296"/>
    </row>
    <row r="1023" spans="1:87" ht="18" customHeight="1" x14ac:dyDescent="0.25">
      <c r="A1023" s="75"/>
      <c r="B1023" s="327"/>
      <c r="C1023" s="328"/>
      <c r="D1023" s="328"/>
      <c r="E1023" s="328"/>
      <c r="F1023" s="328"/>
      <c r="G1023" s="328"/>
      <c r="H1023" s="328"/>
      <c r="I1023" s="328"/>
      <c r="J1023" s="328"/>
      <c r="K1023" s="328"/>
      <c r="L1023" s="328"/>
      <c r="M1023" s="328"/>
      <c r="N1023" s="328"/>
      <c r="O1023" s="328"/>
      <c r="P1023" s="328"/>
      <c r="Q1023" s="328"/>
      <c r="R1023" s="328"/>
      <c r="S1023" s="328"/>
      <c r="T1023" s="328"/>
      <c r="U1023" s="328"/>
      <c r="V1023" s="328"/>
      <c r="W1023" s="328"/>
      <c r="X1023" s="328"/>
      <c r="Y1023" s="329"/>
      <c r="Z1023" s="336"/>
      <c r="AA1023" s="337"/>
      <c r="AB1023" s="337"/>
      <c r="AC1023" s="337"/>
      <c r="AD1023" s="338"/>
      <c r="AE1023" s="336"/>
      <c r="AF1023" s="337"/>
      <c r="AG1023" s="337"/>
      <c r="AH1023" s="337"/>
      <c r="AI1023" s="337"/>
      <c r="AJ1023" s="337"/>
      <c r="AK1023" s="300"/>
      <c r="AL1023" s="301"/>
      <c r="AM1023" s="301"/>
      <c r="AN1023" s="301"/>
      <c r="AO1023" s="301"/>
      <c r="AP1023" s="301"/>
      <c r="AQ1023" s="301"/>
      <c r="AR1023" s="301"/>
      <c r="AS1023" s="301"/>
      <c r="AT1023" s="301"/>
      <c r="AU1023" s="301"/>
      <c r="AV1023" s="301"/>
      <c r="AW1023" s="301"/>
      <c r="AX1023" s="302"/>
      <c r="AY1023" s="407"/>
      <c r="AZ1023" s="304"/>
      <c r="BA1023" s="304"/>
      <c r="BB1023" s="408"/>
      <c r="BC1023" s="306">
        <f t="shared" si="56"/>
        <v>0</v>
      </c>
      <c r="BD1023" s="307"/>
      <c r="BE1023" s="307"/>
      <c r="BF1023" s="308"/>
      <c r="BG1023" s="309"/>
      <c r="BH1023" s="310"/>
      <c r="BI1023" s="310"/>
      <c r="BJ1023" s="311"/>
      <c r="BK1023" s="312">
        <f t="shared" si="57"/>
        <v>0</v>
      </c>
      <c r="BL1023" s="313"/>
      <c r="BM1023" s="313"/>
      <c r="BN1023" s="313"/>
      <c r="BO1023" s="313"/>
      <c r="BP1023" s="314"/>
      <c r="BQ1023" s="294"/>
      <c r="BR1023" s="295"/>
      <c r="BS1023" s="295"/>
      <c r="BT1023" s="295"/>
      <c r="BU1023" s="295"/>
      <c r="BV1023" s="295"/>
      <c r="BW1023" s="296"/>
      <c r="BX1023" s="294"/>
      <c r="BY1023" s="295"/>
      <c r="BZ1023" s="295"/>
      <c r="CA1023" s="295"/>
      <c r="CB1023" s="295"/>
      <c r="CC1023" s="296"/>
      <c r="CD1023" s="294"/>
      <c r="CE1023" s="295"/>
      <c r="CF1023" s="295"/>
      <c r="CG1023" s="295"/>
      <c r="CH1023" s="295"/>
      <c r="CI1023" s="296"/>
    </row>
    <row r="1024" spans="1:87" ht="18" customHeight="1" x14ac:dyDescent="0.25">
      <c r="A1024" s="75"/>
      <c r="B1024" s="327"/>
      <c r="C1024" s="328"/>
      <c r="D1024" s="328"/>
      <c r="E1024" s="328"/>
      <c r="F1024" s="328"/>
      <c r="G1024" s="328"/>
      <c r="H1024" s="328"/>
      <c r="I1024" s="328"/>
      <c r="J1024" s="328"/>
      <c r="K1024" s="328"/>
      <c r="L1024" s="328"/>
      <c r="M1024" s="328"/>
      <c r="N1024" s="328"/>
      <c r="O1024" s="328"/>
      <c r="P1024" s="328"/>
      <c r="Q1024" s="328"/>
      <c r="R1024" s="328"/>
      <c r="S1024" s="328"/>
      <c r="T1024" s="328"/>
      <c r="U1024" s="328"/>
      <c r="V1024" s="328"/>
      <c r="W1024" s="328"/>
      <c r="X1024" s="328"/>
      <c r="Y1024" s="329"/>
      <c r="Z1024" s="336"/>
      <c r="AA1024" s="337"/>
      <c r="AB1024" s="337"/>
      <c r="AC1024" s="337"/>
      <c r="AD1024" s="338"/>
      <c r="AE1024" s="336"/>
      <c r="AF1024" s="337"/>
      <c r="AG1024" s="337"/>
      <c r="AH1024" s="337"/>
      <c r="AI1024" s="337"/>
      <c r="AJ1024" s="337"/>
      <c r="AK1024" s="300"/>
      <c r="AL1024" s="301"/>
      <c r="AM1024" s="301"/>
      <c r="AN1024" s="301"/>
      <c r="AO1024" s="301"/>
      <c r="AP1024" s="301"/>
      <c r="AQ1024" s="301"/>
      <c r="AR1024" s="301"/>
      <c r="AS1024" s="301"/>
      <c r="AT1024" s="301"/>
      <c r="AU1024" s="301"/>
      <c r="AV1024" s="301"/>
      <c r="AW1024" s="301"/>
      <c r="AX1024" s="302"/>
      <c r="AY1024" s="407"/>
      <c r="AZ1024" s="304"/>
      <c r="BA1024" s="304"/>
      <c r="BB1024" s="408"/>
      <c r="BC1024" s="306">
        <f t="shared" si="56"/>
        <v>0</v>
      </c>
      <c r="BD1024" s="307"/>
      <c r="BE1024" s="307"/>
      <c r="BF1024" s="308"/>
      <c r="BG1024" s="309"/>
      <c r="BH1024" s="310"/>
      <c r="BI1024" s="310"/>
      <c r="BJ1024" s="311"/>
      <c r="BK1024" s="312">
        <f t="shared" si="57"/>
        <v>0</v>
      </c>
      <c r="BL1024" s="313"/>
      <c r="BM1024" s="313"/>
      <c r="BN1024" s="313"/>
      <c r="BO1024" s="313"/>
      <c r="BP1024" s="314"/>
      <c r="BQ1024" s="294"/>
      <c r="BR1024" s="295"/>
      <c r="BS1024" s="295"/>
      <c r="BT1024" s="295"/>
      <c r="BU1024" s="295"/>
      <c r="BV1024" s="295"/>
      <c r="BW1024" s="296"/>
      <c r="BX1024" s="294"/>
      <c r="BY1024" s="295"/>
      <c r="BZ1024" s="295"/>
      <c r="CA1024" s="295"/>
      <c r="CB1024" s="295"/>
      <c r="CC1024" s="296"/>
      <c r="CD1024" s="294"/>
      <c r="CE1024" s="295"/>
      <c r="CF1024" s="295"/>
      <c r="CG1024" s="295"/>
      <c r="CH1024" s="295"/>
      <c r="CI1024" s="296"/>
    </row>
    <row r="1025" spans="1:87" ht="18" customHeight="1" x14ac:dyDescent="0.25">
      <c r="A1025" s="75"/>
      <c r="B1025" s="327"/>
      <c r="C1025" s="328"/>
      <c r="D1025" s="328"/>
      <c r="E1025" s="328"/>
      <c r="F1025" s="328"/>
      <c r="G1025" s="328"/>
      <c r="H1025" s="328"/>
      <c r="I1025" s="328"/>
      <c r="J1025" s="328"/>
      <c r="K1025" s="328"/>
      <c r="L1025" s="328"/>
      <c r="M1025" s="328"/>
      <c r="N1025" s="328"/>
      <c r="O1025" s="328"/>
      <c r="P1025" s="328"/>
      <c r="Q1025" s="328"/>
      <c r="R1025" s="328"/>
      <c r="S1025" s="328"/>
      <c r="T1025" s="328"/>
      <c r="U1025" s="328"/>
      <c r="V1025" s="328"/>
      <c r="W1025" s="328"/>
      <c r="X1025" s="328"/>
      <c r="Y1025" s="329"/>
      <c r="Z1025" s="336"/>
      <c r="AA1025" s="337"/>
      <c r="AB1025" s="337"/>
      <c r="AC1025" s="337"/>
      <c r="AD1025" s="338"/>
      <c r="AE1025" s="336"/>
      <c r="AF1025" s="337"/>
      <c r="AG1025" s="337"/>
      <c r="AH1025" s="337"/>
      <c r="AI1025" s="337"/>
      <c r="AJ1025" s="337"/>
      <c r="AK1025" s="300"/>
      <c r="AL1025" s="301"/>
      <c r="AM1025" s="301"/>
      <c r="AN1025" s="301"/>
      <c r="AO1025" s="301"/>
      <c r="AP1025" s="301"/>
      <c r="AQ1025" s="301"/>
      <c r="AR1025" s="301"/>
      <c r="AS1025" s="301"/>
      <c r="AT1025" s="301"/>
      <c r="AU1025" s="301"/>
      <c r="AV1025" s="301"/>
      <c r="AW1025" s="301"/>
      <c r="AX1025" s="302"/>
      <c r="AY1025" s="407"/>
      <c r="AZ1025" s="304"/>
      <c r="BA1025" s="304"/>
      <c r="BB1025" s="408"/>
      <c r="BC1025" s="306">
        <f t="shared" si="56"/>
        <v>0</v>
      </c>
      <c r="BD1025" s="307"/>
      <c r="BE1025" s="307"/>
      <c r="BF1025" s="308"/>
      <c r="BG1025" s="309"/>
      <c r="BH1025" s="310"/>
      <c r="BI1025" s="310"/>
      <c r="BJ1025" s="311"/>
      <c r="BK1025" s="312">
        <f t="shared" si="57"/>
        <v>0</v>
      </c>
      <c r="BL1025" s="313"/>
      <c r="BM1025" s="313"/>
      <c r="BN1025" s="313"/>
      <c r="BO1025" s="313"/>
      <c r="BP1025" s="314"/>
      <c r="BQ1025" s="294"/>
      <c r="BR1025" s="295"/>
      <c r="BS1025" s="295"/>
      <c r="BT1025" s="295"/>
      <c r="BU1025" s="295"/>
      <c r="BV1025" s="295"/>
      <c r="BW1025" s="296"/>
      <c r="BX1025" s="294"/>
      <c r="BY1025" s="295"/>
      <c r="BZ1025" s="295"/>
      <c r="CA1025" s="295"/>
      <c r="CB1025" s="295"/>
      <c r="CC1025" s="296"/>
      <c r="CD1025" s="294"/>
      <c r="CE1025" s="295"/>
      <c r="CF1025" s="295"/>
      <c r="CG1025" s="295"/>
      <c r="CH1025" s="295"/>
      <c r="CI1025" s="296"/>
    </row>
    <row r="1026" spans="1:87" ht="18" customHeight="1" x14ac:dyDescent="0.25">
      <c r="A1026" s="75"/>
      <c r="B1026" s="327"/>
      <c r="C1026" s="328"/>
      <c r="D1026" s="328"/>
      <c r="E1026" s="328"/>
      <c r="F1026" s="328"/>
      <c r="G1026" s="328"/>
      <c r="H1026" s="328"/>
      <c r="I1026" s="328"/>
      <c r="J1026" s="328"/>
      <c r="K1026" s="328"/>
      <c r="L1026" s="328"/>
      <c r="M1026" s="328"/>
      <c r="N1026" s="328"/>
      <c r="O1026" s="328"/>
      <c r="P1026" s="328"/>
      <c r="Q1026" s="328"/>
      <c r="R1026" s="328"/>
      <c r="S1026" s="328"/>
      <c r="T1026" s="328"/>
      <c r="U1026" s="328"/>
      <c r="V1026" s="328"/>
      <c r="W1026" s="328"/>
      <c r="X1026" s="328"/>
      <c r="Y1026" s="329"/>
      <c r="Z1026" s="336"/>
      <c r="AA1026" s="337"/>
      <c r="AB1026" s="337"/>
      <c r="AC1026" s="337"/>
      <c r="AD1026" s="338"/>
      <c r="AE1026" s="336"/>
      <c r="AF1026" s="337"/>
      <c r="AG1026" s="337"/>
      <c r="AH1026" s="337"/>
      <c r="AI1026" s="337"/>
      <c r="AJ1026" s="337"/>
      <c r="AK1026" s="300"/>
      <c r="AL1026" s="301"/>
      <c r="AM1026" s="301"/>
      <c r="AN1026" s="301"/>
      <c r="AO1026" s="301"/>
      <c r="AP1026" s="301"/>
      <c r="AQ1026" s="301"/>
      <c r="AR1026" s="301"/>
      <c r="AS1026" s="301"/>
      <c r="AT1026" s="301"/>
      <c r="AU1026" s="301"/>
      <c r="AV1026" s="301"/>
      <c r="AW1026" s="301"/>
      <c r="AX1026" s="302"/>
      <c r="AY1026" s="407"/>
      <c r="AZ1026" s="304"/>
      <c r="BA1026" s="304"/>
      <c r="BB1026" s="408"/>
      <c r="BC1026" s="306">
        <f t="shared" si="56"/>
        <v>0</v>
      </c>
      <c r="BD1026" s="307"/>
      <c r="BE1026" s="307"/>
      <c r="BF1026" s="308"/>
      <c r="BG1026" s="309"/>
      <c r="BH1026" s="310"/>
      <c r="BI1026" s="310"/>
      <c r="BJ1026" s="311"/>
      <c r="BK1026" s="312">
        <f t="shared" si="57"/>
        <v>0</v>
      </c>
      <c r="BL1026" s="313"/>
      <c r="BM1026" s="313"/>
      <c r="BN1026" s="313"/>
      <c r="BO1026" s="313"/>
      <c r="BP1026" s="314"/>
      <c r="BQ1026" s="294"/>
      <c r="BR1026" s="295"/>
      <c r="BS1026" s="295"/>
      <c r="BT1026" s="295"/>
      <c r="BU1026" s="295"/>
      <c r="BV1026" s="295"/>
      <c r="BW1026" s="296"/>
      <c r="BX1026" s="294"/>
      <c r="BY1026" s="295"/>
      <c r="BZ1026" s="295"/>
      <c r="CA1026" s="295"/>
      <c r="CB1026" s="295"/>
      <c r="CC1026" s="296"/>
      <c r="CD1026" s="294"/>
      <c r="CE1026" s="295"/>
      <c r="CF1026" s="295"/>
      <c r="CG1026" s="295"/>
      <c r="CH1026" s="295"/>
      <c r="CI1026" s="296"/>
    </row>
    <row r="1027" spans="1:87" ht="18" customHeight="1" x14ac:dyDescent="0.25">
      <c r="A1027" s="75"/>
      <c r="B1027" s="327"/>
      <c r="C1027" s="328"/>
      <c r="D1027" s="328"/>
      <c r="E1027" s="328"/>
      <c r="F1027" s="328"/>
      <c r="G1027" s="328"/>
      <c r="H1027" s="328"/>
      <c r="I1027" s="328"/>
      <c r="J1027" s="328"/>
      <c r="K1027" s="328"/>
      <c r="L1027" s="328"/>
      <c r="M1027" s="328"/>
      <c r="N1027" s="328"/>
      <c r="O1027" s="328"/>
      <c r="P1027" s="328"/>
      <c r="Q1027" s="328"/>
      <c r="R1027" s="328"/>
      <c r="S1027" s="328"/>
      <c r="T1027" s="328"/>
      <c r="U1027" s="328"/>
      <c r="V1027" s="328"/>
      <c r="W1027" s="328"/>
      <c r="X1027" s="328"/>
      <c r="Y1027" s="329"/>
      <c r="Z1027" s="336"/>
      <c r="AA1027" s="337"/>
      <c r="AB1027" s="337"/>
      <c r="AC1027" s="337"/>
      <c r="AD1027" s="338"/>
      <c r="AE1027" s="336"/>
      <c r="AF1027" s="337"/>
      <c r="AG1027" s="337"/>
      <c r="AH1027" s="337"/>
      <c r="AI1027" s="337"/>
      <c r="AJ1027" s="337"/>
      <c r="AK1027" s="300"/>
      <c r="AL1027" s="301"/>
      <c r="AM1027" s="301"/>
      <c r="AN1027" s="301"/>
      <c r="AO1027" s="301"/>
      <c r="AP1027" s="301"/>
      <c r="AQ1027" s="301"/>
      <c r="AR1027" s="301"/>
      <c r="AS1027" s="301"/>
      <c r="AT1027" s="301"/>
      <c r="AU1027" s="301"/>
      <c r="AV1027" s="301"/>
      <c r="AW1027" s="301"/>
      <c r="AX1027" s="302"/>
      <c r="AY1027" s="407"/>
      <c r="AZ1027" s="304"/>
      <c r="BA1027" s="304"/>
      <c r="BB1027" s="408"/>
      <c r="BC1027" s="306">
        <f t="shared" si="56"/>
        <v>0</v>
      </c>
      <c r="BD1027" s="307"/>
      <c r="BE1027" s="307"/>
      <c r="BF1027" s="308"/>
      <c r="BG1027" s="309"/>
      <c r="BH1027" s="310"/>
      <c r="BI1027" s="310"/>
      <c r="BJ1027" s="311"/>
      <c r="BK1027" s="312">
        <f t="shared" si="57"/>
        <v>0</v>
      </c>
      <c r="BL1027" s="313"/>
      <c r="BM1027" s="313"/>
      <c r="BN1027" s="313"/>
      <c r="BO1027" s="313"/>
      <c r="BP1027" s="314"/>
      <c r="BQ1027" s="294"/>
      <c r="BR1027" s="295"/>
      <c r="BS1027" s="295"/>
      <c r="BT1027" s="295"/>
      <c r="BU1027" s="295"/>
      <c r="BV1027" s="295"/>
      <c r="BW1027" s="296"/>
      <c r="BX1027" s="294"/>
      <c r="BY1027" s="295"/>
      <c r="BZ1027" s="295"/>
      <c r="CA1027" s="295"/>
      <c r="CB1027" s="295"/>
      <c r="CC1027" s="296"/>
      <c r="CD1027" s="294"/>
      <c r="CE1027" s="295"/>
      <c r="CF1027" s="295"/>
      <c r="CG1027" s="295"/>
      <c r="CH1027" s="295"/>
      <c r="CI1027" s="296"/>
    </row>
    <row r="1028" spans="1:87" ht="18" customHeight="1" x14ac:dyDescent="0.25">
      <c r="A1028" s="75"/>
      <c r="B1028" s="327"/>
      <c r="C1028" s="328"/>
      <c r="D1028" s="328"/>
      <c r="E1028" s="328"/>
      <c r="F1028" s="328"/>
      <c r="G1028" s="328"/>
      <c r="H1028" s="328"/>
      <c r="I1028" s="328"/>
      <c r="J1028" s="328"/>
      <c r="K1028" s="328"/>
      <c r="L1028" s="328"/>
      <c r="M1028" s="328"/>
      <c r="N1028" s="328"/>
      <c r="O1028" s="328"/>
      <c r="P1028" s="328"/>
      <c r="Q1028" s="328"/>
      <c r="R1028" s="328"/>
      <c r="S1028" s="328"/>
      <c r="T1028" s="328"/>
      <c r="U1028" s="328"/>
      <c r="V1028" s="328"/>
      <c r="W1028" s="328"/>
      <c r="X1028" s="328"/>
      <c r="Y1028" s="329"/>
      <c r="Z1028" s="336"/>
      <c r="AA1028" s="337"/>
      <c r="AB1028" s="337"/>
      <c r="AC1028" s="337"/>
      <c r="AD1028" s="338"/>
      <c r="AE1028" s="336"/>
      <c r="AF1028" s="337"/>
      <c r="AG1028" s="337"/>
      <c r="AH1028" s="337"/>
      <c r="AI1028" s="337"/>
      <c r="AJ1028" s="337"/>
      <c r="AK1028" s="300"/>
      <c r="AL1028" s="301"/>
      <c r="AM1028" s="301"/>
      <c r="AN1028" s="301"/>
      <c r="AO1028" s="301"/>
      <c r="AP1028" s="301"/>
      <c r="AQ1028" s="301"/>
      <c r="AR1028" s="301"/>
      <c r="AS1028" s="301"/>
      <c r="AT1028" s="301"/>
      <c r="AU1028" s="301"/>
      <c r="AV1028" s="301"/>
      <c r="AW1028" s="301"/>
      <c r="AX1028" s="302"/>
      <c r="AY1028" s="407"/>
      <c r="AZ1028" s="304"/>
      <c r="BA1028" s="304"/>
      <c r="BB1028" s="408"/>
      <c r="BC1028" s="306">
        <f t="shared" si="56"/>
        <v>0</v>
      </c>
      <c r="BD1028" s="307"/>
      <c r="BE1028" s="307"/>
      <c r="BF1028" s="308"/>
      <c r="BG1028" s="309"/>
      <c r="BH1028" s="310"/>
      <c r="BI1028" s="310"/>
      <c r="BJ1028" s="311"/>
      <c r="BK1028" s="312">
        <f t="shared" si="57"/>
        <v>0</v>
      </c>
      <c r="BL1028" s="313"/>
      <c r="BM1028" s="313"/>
      <c r="BN1028" s="313"/>
      <c r="BO1028" s="313"/>
      <c r="BP1028" s="314"/>
      <c r="BQ1028" s="294"/>
      <c r="BR1028" s="295"/>
      <c r="BS1028" s="295"/>
      <c r="BT1028" s="295"/>
      <c r="BU1028" s="295"/>
      <c r="BV1028" s="295"/>
      <c r="BW1028" s="296"/>
      <c r="BX1028" s="294"/>
      <c r="BY1028" s="295"/>
      <c r="BZ1028" s="295"/>
      <c r="CA1028" s="295"/>
      <c r="CB1028" s="295"/>
      <c r="CC1028" s="296"/>
      <c r="CD1028" s="294"/>
      <c r="CE1028" s="295"/>
      <c r="CF1028" s="295"/>
      <c r="CG1028" s="295"/>
      <c r="CH1028" s="295"/>
      <c r="CI1028" s="296"/>
    </row>
    <row r="1029" spans="1:87" ht="18" customHeight="1" x14ac:dyDescent="0.25">
      <c r="A1029" s="75"/>
      <c r="B1029" s="327"/>
      <c r="C1029" s="328"/>
      <c r="D1029" s="328"/>
      <c r="E1029" s="328"/>
      <c r="F1029" s="328"/>
      <c r="G1029" s="328"/>
      <c r="H1029" s="328"/>
      <c r="I1029" s="328"/>
      <c r="J1029" s="328"/>
      <c r="K1029" s="328"/>
      <c r="L1029" s="328"/>
      <c r="M1029" s="328"/>
      <c r="N1029" s="328"/>
      <c r="O1029" s="328"/>
      <c r="P1029" s="328"/>
      <c r="Q1029" s="328"/>
      <c r="R1029" s="328"/>
      <c r="S1029" s="328"/>
      <c r="T1029" s="328"/>
      <c r="U1029" s="328"/>
      <c r="V1029" s="328"/>
      <c r="W1029" s="328"/>
      <c r="X1029" s="328"/>
      <c r="Y1029" s="329"/>
      <c r="Z1029" s="336"/>
      <c r="AA1029" s="337"/>
      <c r="AB1029" s="337"/>
      <c r="AC1029" s="337"/>
      <c r="AD1029" s="338"/>
      <c r="AE1029" s="336"/>
      <c r="AF1029" s="337"/>
      <c r="AG1029" s="337"/>
      <c r="AH1029" s="337"/>
      <c r="AI1029" s="337"/>
      <c r="AJ1029" s="337"/>
      <c r="AK1029" s="300"/>
      <c r="AL1029" s="301"/>
      <c r="AM1029" s="301"/>
      <c r="AN1029" s="301"/>
      <c r="AO1029" s="301"/>
      <c r="AP1029" s="301"/>
      <c r="AQ1029" s="301"/>
      <c r="AR1029" s="301"/>
      <c r="AS1029" s="301"/>
      <c r="AT1029" s="301"/>
      <c r="AU1029" s="301"/>
      <c r="AV1029" s="301"/>
      <c r="AW1029" s="301"/>
      <c r="AX1029" s="302"/>
      <c r="AY1029" s="407"/>
      <c r="AZ1029" s="304"/>
      <c r="BA1029" s="304"/>
      <c r="BB1029" s="408"/>
      <c r="BC1029" s="306">
        <f t="shared" si="56"/>
        <v>0</v>
      </c>
      <c r="BD1029" s="307"/>
      <c r="BE1029" s="307"/>
      <c r="BF1029" s="308"/>
      <c r="BG1029" s="309"/>
      <c r="BH1029" s="310"/>
      <c r="BI1029" s="310"/>
      <c r="BJ1029" s="311"/>
      <c r="BK1029" s="312">
        <f t="shared" si="57"/>
        <v>0</v>
      </c>
      <c r="BL1029" s="313"/>
      <c r="BM1029" s="313"/>
      <c r="BN1029" s="313"/>
      <c r="BO1029" s="313"/>
      <c r="BP1029" s="314"/>
      <c r="BQ1029" s="294"/>
      <c r="BR1029" s="295"/>
      <c r="BS1029" s="295"/>
      <c r="BT1029" s="295"/>
      <c r="BU1029" s="295"/>
      <c r="BV1029" s="295"/>
      <c r="BW1029" s="296"/>
      <c r="BX1029" s="294"/>
      <c r="BY1029" s="295"/>
      <c r="BZ1029" s="295"/>
      <c r="CA1029" s="295"/>
      <c r="CB1029" s="295"/>
      <c r="CC1029" s="296"/>
      <c r="CD1029" s="294"/>
      <c r="CE1029" s="295"/>
      <c r="CF1029" s="295"/>
      <c r="CG1029" s="295"/>
      <c r="CH1029" s="295"/>
      <c r="CI1029" s="296"/>
    </row>
    <row r="1030" spans="1:87" ht="18" customHeight="1" x14ac:dyDescent="0.25">
      <c r="A1030" s="75"/>
      <c r="B1030" s="327"/>
      <c r="C1030" s="328"/>
      <c r="D1030" s="328"/>
      <c r="E1030" s="328"/>
      <c r="F1030" s="328"/>
      <c r="G1030" s="328"/>
      <c r="H1030" s="328"/>
      <c r="I1030" s="328"/>
      <c r="J1030" s="328"/>
      <c r="K1030" s="328"/>
      <c r="L1030" s="328"/>
      <c r="M1030" s="328"/>
      <c r="N1030" s="328"/>
      <c r="O1030" s="328"/>
      <c r="P1030" s="328"/>
      <c r="Q1030" s="328"/>
      <c r="R1030" s="328"/>
      <c r="S1030" s="328"/>
      <c r="T1030" s="328"/>
      <c r="U1030" s="328"/>
      <c r="V1030" s="328"/>
      <c r="W1030" s="328"/>
      <c r="X1030" s="328"/>
      <c r="Y1030" s="329"/>
      <c r="Z1030" s="336"/>
      <c r="AA1030" s="337"/>
      <c r="AB1030" s="337"/>
      <c r="AC1030" s="337"/>
      <c r="AD1030" s="338"/>
      <c r="AE1030" s="336"/>
      <c r="AF1030" s="337"/>
      <c r="AG1030" s="337"/>
      <c r="AH1030" s="337"/>
      <c r="AI1030" s="337"/>
      <c r="AJ1030" s="337"/>
      <c r="AK1030" s="300"/>
      <c r="AL1030" s="301"/>
      <c r="AM1030" s="301"/>
      <c r="AN1030" s="301"/>
      <c r="AO1030" s="301"/>
      <c r="AP1030" s="301"/>
      <c r="AQ1030" s="301"/>
      <c r="AR1030" s="301"/>
      <c r="AS1030" s="301"/>
      <c r="AT1030" s="301"/>
      <c r="AU1030" s="301"/>
      <c r="AV1030" s="301"/>
      <c r="AW1030" s="301"/>
      <c r="AX1030" s="302"/>
      <c r="AY1030" s="407"/>
      <c r="AZ1030" s="304"/>
      <c r="BA1030" s="304"/>
      <c r="BB1030" s="408"/>
      <c r="BC1030" s="306">
        <f t="shared" si="56"/>
        <v>0</v>
      </c>
      <c r="BD1030" s="307"/>
      <c r="BE1030" s="307"/>
      <c r="BF1030" s="308"/>
      <c r="BG1030" s="309"/>
      <c r="BH1030" s="310"/>
      <c r="BI1030" s="310"/>
      <c r="BJ1030" s="311"/>
      <c r="BK1030" s="312">
        <f t="shared" si="57"/>
        <v>0</v>
      </c>
      <c r="BL1030" s="313"/>
      <c r="BM1030" s="313"/>
      <c r="BN1030" s="313"/>
      <c r="BO1030" s="313"/>
      <c r="BP1030" s="314"/>
      <c r="BQ1030" s="294"/>
      <c r="BR1030" s="295"/>
      <c r="BS1030" s="295"/>
      <c r="BT1030" s="295"/>
      <c r="BU1030" s="295"/>
      <c r="BV1030" s="295"/>
      <c r="BW1030" s="296"/>
      <c r="BX1030" s="294"/>
      <c r="BY1030" s="295"/>
      <c r="BZ1030" s="295"/>
      <c r="CA1030" s="295"/>
      <c r="CB1030" s="295"/>
      <c r="CC1030" s="296"/>
      <c r="CD1030" s="294"/>
      <c r="CE1030" s="295"/>
      <c r="CF1030" s="295"/>
      <c r="CG1030" s="295"/>
      <c r="CH1030" s="295"/>
      <c r="CI1030" s="296"/>
    </row>
    <row r="1031" spans="1:87" ht="18" customHeight="1" x14ac:dyDescent="0.25">
      <c r="A1031" s="75"/>
      <c r="B1031" s="327"/>
      <c r="C1031" s="328"/>
      <c r="D1031" s="328"/>
      <c r="E1031" s="328"/>
      <c r="F1031" s="328"/>
      <c r="G1031" s="328"/>
      <c r="H1031" s="328"/>
      <c r="I1031" s="328"/>
      <c r="J1031" s="328"/>
      <c r="K1031" s="328"/>
      <c r="L1031" s="328"/>
      <c r="M1031" s="328"/>
      <c r="N1031" s="328"/>
      <c r="O1031" s="328"/>
      <c r="P1031" s="328"/>
      <c r="Q1031" s="328"/>
      <c r="R1031" s="328"/>
      <c r="S1031" s="328"/>
      <c r="T1031" s="328"/>
      <c r="U1031" s="328"/>
      <c r="V1031" s="328"/>
      <c r="W1031" s="328"/>
      <c r="X1031" s="328"/>
      <c r="Y1031" s="329"/>
      <c r="Z1031" s="336"/>
      <c r="AA1031" s="337"/>
      <c r="AB1031" s="337"/>
      <c r="AC1031" s="337"/>
      <c r="AD1031" s="338"/>
      <c r="AE1031" s="336"/>
      <c r="AF1031" s="337"/>
      <c r="AG1031" s="337"/>
      <c r="AH1031" s="337"/>
      <c r="AI1031" s="337"/>
      <c r="AJ1031" s="337"/>
      <c r="AK1031" s="300"/>
      <c r="AL1031" s="301"/>
      <c r="AM1031" s="301"/>
      <c r="AN1031" s="301"/>
      <c r="AO1031" s="301"/>
      <c r="AP1031" s="301"/>
      <c r="AQ1031" s="301"/>
      <c r="AR1031" s="301"/>
      <c r="AS1031" s="301"/>
      <c r="AT1031" s="301"/>
      <c r="AU1031" s="301"/>
      <c r="AV1031" s="301"/>
      <c r="AW1031" s="301"/>
      <c r="AX1031" s="302"/>
      <c r="AY1031" s="407"/>
      <c r="AZ1031" s="304"/>
      <c r="BA1031" s="304"/>
      <c r="BB1031" s="408"/>
      <c r="BC1031" s="306">
        <f t="shared" si="56"/>
        <v>0</v>
      </c>
      <c r="BD1031" s="307"/>
      <c r="BE1031" s="307"/>
      <c r="BF1031" s="308"/>
      <c r="BG1031" s="309"/>
      <c r="BH1031" s="310"/>
      <c r="BI1031" s="310"/>
      <c r="BJ1031" s="311"/>
      <c r="BK1031" s="312">
        <f t="shared" si="57"/>
        <v>0</v>
      </c>
      <c r="BL1031" s="313"/>
      <c r="BM1031" s="313"/>
      <c r="BN1031" s="313"/>
      <c r="BO1031" s="313"/>
      <c r="BP1031" s="314"/>
      <c r="BQ1031" s="294"/>
      <c r="BR1031" s="295"/>
      <c r="BS1031" s="295"/>
      <c r="BT1031" s="295"/>
      <c r="BU1031" s="295"/>
      <c r="BV1031" s="295"/>
      <c r="BW1031" s="296"/>
      <c r="BX1031" s="294"/>
      <c r="BY1031" s="295"/>
      <c r="BZ1031" s="295"/>
      <c r="CA1031" s="295"/>
      <c r="CB1031" s="295"/>
      <c r="CC1031" s="296"/>
      <c r="CD1031" s="294"/>
      <c r="CE1031" s="295"/>
      <c r="CF1031" s="295"/>
      <c r="CG1031" s="295"/>
      <c r="CH1031" s="295"/>
      <c r="CI1031" s="296"/>
    </row>
    <row r="1032" spans="1:87" ht="18" customHeight="1" x14ac:dyDescent="0.25">
      <c r="A1032" s="75"/>
      <c r="B1032" s="327"/>
      <c r="C1032" s="328"/>
      <c r="D1032" s="328"/>
      <c r="E1032" s="328"/>
      <c r="F1032" s="328"/>
      <c r="G1032" s="328"/>
      <c r="H1032" s="328"/>
      <c r="I1032" s="328"/>
      <c r="J1032" s="328"/>
      <c r="K1032" s="328"/>
      <c r="L1032" s="328"/>
      <c r="M1032" s="328"/>
      <c r="N1032" s="328"/>
      <c r="O1032" s="328"/>
      <c r="P1032" s="328"/>
      <c r="Q1032" s="328"/>
      <c r="R1032" s="328"/>
      <c r="S1032" s="328"/>
      <c r="T1032" s="328"/>
      <c r="U1032" s="328"/>
      <c r="V1032" s="328"/>
      <c r="W1032" s="328"/>
      <c r="X1032" s="328"/>
      <c r="Y1032" s="329"/>
      <c r="Z1032" s="336"/>
      <c r="AA1032" s="337"/>
      <c r="AB1032" s="337"/>
      <c r="AC1032" s="337"/>
      <c r="AD1032" s="338"/>
      <c r="AE1032" s="336"/>
      <c r="AF1032" s="337"/>
      <c r="AG1032" s="337"/>
      <c r="AH1032" s="337"/>
      <c r="AI1032" s="337"/>
      <c r="AJ1032" s="337"/>
      <c r="AK1032" s="300"/>
      <c r="AL1032" s="301"/>
      <c r="AM1032" s="301"/>
      <c r="AN1032" s="301"/>
      <c r="AO1032" s="301"/>
      <c r="AP1032" s="301"/>
      <c r="AQ1032" s="301"/>
      <c r="AR1032" s="301"/>
      <c r="AS1032" s="301"/>
      <c r="AT1032" s="301"/>
      <c r="AU1032" s="301"/>
      <c r="AV1032" s="301"/>
      <c r="AW1032" s="301"/>
      <c r="AX1032" s="302"/>
      <c r="AY1032" s="407"/>
      <c r="AZ1032" s="304"/>
      <c r="BA1032" s="304"/>
      <c r="BB1032" s="408"/>
      <c r="BC1032" s="306">
        <f t="shared" si="56"/>
        <v>0</v>
      </c>
      <c r="BD1032" s="307"/>
      <c r="BE1032" s="307"/>
      <c r="BF1032" s="308"/>
      <c r="BG1032" s="309"/>
      <c r="BH1032" s="310"/>
      <c r="BI1032" s="310"/>
      <c r="BJ1032" s="311"/>
      <c r="BK1032" s="312">
        <f t="shared" si="57"/>
        <v>0</v>
      </c>
      <c r="BL1032" s="313"/>
      <c r="BM1032" s="313"/>
      <c r="BN1032" s="313"/>
      <c r="BO1032" s="313"/>
      <c r="BP1032" s="314"/>
      <c r="BQ1032" s="294"/>
      <c r="BR1032" s="295"/>
      <c r="BS1032" s="295"/>
      <c r="BT1032" s="295"/>
      <c r="BU1032" s="295"/>
      <c r="BV1032" s="295"/>
      <c r="BW1032" s="296"/>
      <c r="BX1032" s="294"/>
      <c r="BY1032" s="295"/>
      <c r="BZ1032" s="295"/>
      <c r="CA1032" s="295"/>
      <c r="CB1032" s="295"/>
      <c r="CC1032" s="296"/>
      <c r="CD1032" s="294"/>
      <c r="CE1032" s="295"/>
      <c r="CF1032" s="295"/>
      <c r="CG1032" s="295"/>
      <c r="CH1032" s="295"/>
      <c r="CI1032" s="296"/>
    </row>
    <row r="1033" spans="1:87" ht="18" customHeight="1" x14ac:dyDescent="0.25">
      <c r="A1033" s="75"/>
      <c r="B1033" s="327"/>
      <c r="C1033" s="328"/>
      <c r="D1033" s="328"/>
      <c r="E1033" s="328"/>
      <c r="F1033" s="328"/>
      <c r="G1033" s="328"/>
      <c r="H1033" s="328"/>
      <c r="I1033" s="328"/>
      <c r="J1033" s="328"/>
      <c r="K1033" s="328"/>
      <c r="L1033" s="328"/>
      <c r="M1033" s="328"/>
      <c r="N1033" s="328"/>
      <c r="O1033" s="328"/>
      <c r="P1033" s="328"/>
      <c r="Q1033" s="328"/>
      <c r="R1033" s="328"/>
      <c r="S1033" s="328"/>
      <c r="T1033" s="328"/>
      <c r="U1033" s="328"/>
      <c r="V1033" s="328"/>
      <c r="W1033" s="328"/>
      <c r="X1033" s="328"/>
      <c r="Y1033" s="329"/>
      <c r="Z1033" s="336"/>
      <c r="AA1033" s="337"/>
      <c r="AB1033" s="337"/>
      <c r="AC1033" s="337"/>
      <c r="AD1033" s="338"/>
      <c r="AE1033" s="336"/>
      <c r="AF1033" s="337"/>
      <c r="AG1033" s="337"/>
      <c r="AH1033" s="337"/>
      <c r="AI1033" s="337"/>
      <c r="AJ1033" s="337"/>
      <c r="AK1033" s="300"/>
      <c r="AL1033" s="301"/>
      <c r="AM1033" s="301"/>
      <c r="AN1033" s="301"/>
      <c r="AO1033" s="301"/>
      <c r="AP1033" s="301"/>
      <c r="AQ1033" s="301"/>
      <c r="AR1033" s="301"/>
      <c r="AS1033" s="301"/>
      <c r="AT1033" s="301"/>
      <c r="AU1033" s="301"/>
      <c r="AV1033" s="301"/>
      <c r="AW1033" s="301"/>
      <c r="AX1033" s="302"/>
      <c r="AY1033" s="407"/>
      <c r="AZ1033" s="304"/>
      <c r="BA1033" s="304"/>
      <c r="BB1033" s="408"/>
      <c r="BC1033" s="306">
        <f t="shared" si="56"/>
        <v>0</v>
      </c>
      <c r="BD1033" s="307"/>
      <c r="BE1033" s="307"/>
      <c r="BF1033" s="308"/>
      <c r="BG1033" s="309"/>
      <c r="BH1033" s="310"/>
      <c r="BI1033" s="310"/>
      <c r="BJ1033" s="311"/>
      <c r="BK1033" s="312">
        <f t="shared" si="57"/>
        <v>0</v>
      </c>
      <c r="BL1033" s="313"/>
      <c r="BM1033" s="313"/>
      <c r="BN1033" s="313"/>
      <c r="BO1033" s="313"/>
      <c r="BP1033" s="314"/>
      <c r="BQ1033" s="294"/>
      <c r="BR1033" s="295"/>
      <c r="BS1033" s="295"/>
      <c r="BT1033" s="295"/>
      <c r="BU1033" s="295"/>
      <c r="BV1033" s="295"/>
      <c r="BW1033" s="296"/>
      <c r="BX1033" s="294"/>
      <c r="BY1033" s="295"/>
      <c r="BZ1033" s="295"/>
      <c r="CA1033" s="295"/>
      <c r="CB1033" s="295"/>
      <c r="CC1033" s="296"/>
      <c r="CD1033" s="294"/>
      <c r="CE1033" s="295"/>
      <c r="CF1033" s="295"/>
      <c r="CG1033" s="295"/>
      <c r="CH1033" s="295"/>
      <c r="CI1033" s="296"/>
    </row>
    <row r="1034" spans="1:87" ht="18" customHeight="1" x14ac:dyDescent="0.25">
      <c r="A1034" s="75"/>
      <c r="B1034" s="327"/>
      <c r="C1034" s="328"/>
      <c r="D1034" s="328"/>
      <c r="E1034" s="328"/>
      <c r="F1034" s="328"/>
      <c r="G1034" s="328"/>
      <c r="H1034" s="328"/>
      <c r="I1034" s="328"/>
      <c r="J1034" s="328"/>
      <c r="K1034" s="328"/>
      <c r="L1034" s="328"/>
      <c r="M1034" s="328"/>
      <c r="N1034" s="328"/>
      <c r="O1034" s="328"/>
      <c r="P1034" s="328"/>
      <c r="Q1034" s="328"/>
      <c r="R1034" s="328"/>
      <c r="S1034" s="328"/>
      <c r="T1034" s="328"/>
      <c r="U1034" s="328"/>
      <c r="V1034" s="328"/>
      <c r="W1034" s="328"/>
      <c r="X1034" s="328"/>
      <c r="Y1034" s="329"/>
      <c r="Z1034" s="336"/>
      <c r="AA1034" s="337"/>
      <c r="AB1034" s="337"/>
      <c r="AC1034" s="337"/>
      <c r="AD1034" s="338"/>
      <c r="AE1034" s="336"/>
      <c r="AF1034" s="337"/>
      <c r="AG1034" s="337"/>
      <c r="AH1034" s="337"/>
      <c r="AI1034" s="337"/>
      <c r="AJ1034" s="337"/>
      <c r="AK1034" s="300"/>
      <c r="AL1034" s="301"/>
      <c r="AM1034" s="301"/>
      <c r="AN1034" s="301"/>
      <c r="AO1034" s="301"/>
      <c r="AP1034" s="301"/>
      <c r="AQ1034" s="301"/>
      <c r="AR1034" s="301"/>
      <c r="AS1034" s="301"/>
      <c r="AT1034" s="301"/>
      <c r="AU1034" s="301"/>
      <c r="AV1034" s="301"/>
      <c r="AW1034" s="301"/>
      <c r="AX1034" s="302"/>
      <c r="AY1034" s="407"/>
      <c r="AZ1034" s="304"/>
      <c r="BA1034" s="304"/>
      <c r="BB1034" s="408"/>
      <c r="BC1034" s="306">
        <f t="shared" si="56"/>
        <v>0</v>
      </c>
      <c r="BD1034" s="307"/>
      <c r="BE1034" s="307"/>
      <c r="BF1034" s="308"/>
      <c r="BG1034" s="309"/>
      <c r="BH1034" s="310"/>
      <c r="BI1034" s="310"/>
      <c r="BJ1034" s="311"/>
      <c r="BK1034" s="312">
        <f t="shared" si="57"/>
        <v>0</v>
      </c>
      <c r="BL1034" s="313"/>
      <c r="BM1034" s="313"/>
      <c r="BN1034" s="313"/>
      <c r="BO1034" s="313"/>
      <c r="BP1034" s="314"/>
      <c r="BQ1034" s="294"/>
      <c r="BR1034" s="295"/>
      <c r="BS1034" s="295"/>
      <c r="BT1034" s="295"/>
      <c r="BU1034" s="295"/>
      <c r="BV1034" s="295"/>
      <c r="BW1034" s="296"/>
      <c r="BX1034" s="294"/>
      <c r="BY1034" s="295"/>
      <c r="BZ1034" s="295"/>
      <c r="CA1034" s="295"/>
      <c r="CB1034" s="295"/>
      <c r="CC1034" s="296"/>
      <c r="CD1034" s="294"/>
      <c r="CE1034" s="295"/>
      <c r="CF1034" s="295"/>
      <c r="CG1034" s="295"/>
      <c r="CH1034" s="295"/>
      <c r="CI1034" s="296"/>
    </row>
    <row r="1035" spans="1:87" ht="18" customHeight="1" x14ac:dyDescent="0.25">
      <c r="A1035" s="75"/>
      <c r="B1035" s="327"/>
      <c r="C1035" s="328"/>
      <c r="D1035" s="328"/>
      <c r="E1035" s="328"/>
      <c r="F1035" s="328"/>
      <c r="G1035" s="328"/>
      <c r="H1035" s="328"/>
      <c r="I1035" s="328"/>
      <c r="J1035" s="328"/>
      <c r="K1035" s="328"/>
      <c r="L1035" s="328"/>
      <c r="M1035" s="328"/>
      <c r="N1035" s="328"/>
      <c r="O1035" s="328"/>
      <c r="P1035" s="328"/>
      <c r="Q1035" s="328"/>
      <c r="R1035" s="328"/>
      <c r="S1035" s="328"/>
      <c r="T1035" s="328"/>
      <c r="U1035" s="328"/>
      <c r="V1035" s="328"/>
      <c r="W1035" s="328"/>
      <c r="X1035" s="328"/>
      <c r="Y1035" s="329"/>
      <c r="Z1035" s="336"/>
      <c r="AA1035" s="337"/>
      <c r="AB1035" s="337"/>
      <c r="AC1035" s="337"/>
      <c r="AD1035" s="338"/>
      <c r="AE1035" s="336"/>
      <c r="AF1035" s="337"/>
      <c r="AG1035" s="337"/>
      <c r="AH1035" s="337"/>
      <c r="AI1035" s="337"/>
      <c r="AJ1035" s="337"/>
      <c r="AK1035" s="300"/>
      <c r="AL1035" s="301"/>
      <c r="AM1035" s="301"/>
      <c r="AN1035" s="301"/>
      <c r="AO1035" s="301"/>
      <c r="AP1035" s="301"/>
      <c r="AQ1035" s="301"/>
      <c r="AR1035" s="301"/>
      <c r="AS1035" s="301"/>
      <c r="AT1035" s="301"/>
      <c r="AU1035" s="301"/>
      <c r="AV1035" s="301"/>
      <c r="AW1035" s="301"/>
      <c r="AX1035" s="302"/>
      <c r="AY1035" s="407"/>
      <c r="AZ1035" s="304"/>
      <c r="BA1035" s="304"/>
      <c r="BB1035" s="408"/>
      <c r="BC1035" s="306">
        <f t="shared" si="56"/>
        <v>0</v>
      </c>
      <c r="BD1035" s="307"/>
      <c r="BE1035" s="307"/>
      <c r="BF1035" s="308"/>
      <c r="BG1035" s="309"/>
      <c r="BH1035" s="310"/>
      <c r="BI1035" s="310"/>
      <c r="BJ1035" s="311"/>
      <c r="BK1035" s="312">
        <f t="shared" si="57"/>
        <v>0</v>
      </c>
      <c r="BL1035" s="313"/>
      <c r="BM1035" s="313"/>
      <c r="BN1035" s="313"/>
      <c r="BO1035" s="313"/>
      <c r="BP1035" s="314"/>
      <c r="BQ1035" s="294"/>
      <c r="BR1035" s="295"/>
      <c r="BS1035" s="295"/>
      <c r="BT1035" s="295"/>
      <c r="BU1035" s="295"/>
      <c r="BV1035" s="295"/>
      <c r="BW1035" s="296"/>
      <c r="BX1035" s="294"/>
      <c r="BY1035" s="295"/>
      <c r="BZ1035" s="295"/>
      <c r="CA1035" s="295"/>
      <c r="CB1035" s="295"/>
      <c r="CC1035" s="296"/>
      <c r="CD1035" s="294"/>
      <c r="CE1035" s="295"/>
      <c r="CF1035" s="295"/>
      <c r="CG1035" s="295"/>
      <c r="CH1035" s="295"/>
      <c r="CI1035" s="296"/>
    </row>
    <row r="1036" spans="1:87" ht="18" customHeight="1" x14ac:dyDescent="0.25">
      <c r="A1036" s="75"/>
      <c r="B1036" s="327"/>
      <c r="C1036" s="328"/>
      <c r="D1036" s="328"/>
      <c r="E1036" s="328"/>
      <c r="F1036" s="328"/>
      <c r="G1036" s="328"/>
      <c r="H1036" s="328"/>
      <c r="I1036" s="328"/>
      <c r="J1036" s="328"/>
      <c r="K1036" s="328"/>
      <c r="L1036" s="328"/>
      <c r="M1036" s="328"/>
      <c r="N1036" s="328"/>
      <c r="O1036" s="328"/>
      <c r="P1036" s="328"/>
      <c r="Q1036" s="328"/>
      <c r="R1036" s="328"/>
      <c r="S1036" s="328"/>
      <c r="T1036" s="328"/>
      <c r="U1036" s="328"/>
      <c r="V1036" s="328"/>
      <c r="W1036" s="328"/>
      <c r="X1036" s="328"/>
      <c r="Y1036" s="329"/>
      <c r="Z1036" s="336"/>
      <c r="AA1036" s="337"/>
      <c r="AB1036" s="337"/>
      <c r="AC1036" s="337"/>
      <c r="AD1036" s="338"/>
      <c r="AE1036" s="336"/>
      <c r="AF1036" s="337"/>
      <c r="AG1036" s="337"/>
      <c r="AH1036" s="337"/>
      <c r="AI1036" s="337"/>
      <c r="AJ1036" s="337"/>
      <c r="AK1036" s="300"/>
      <c r="AL1036" s="301"/>
      <c r="AM1036" s="301"/>
      <c r="AN1036" s="301"/>
      <c r="AO1036" s="301"/>
      <c r="AP1036" s="301"/>
      <c r="AQ1036" s="301"/>
      <c r="AR1036" s="301"/>
      <c r="AS1036" s="301"/>
      <c r="AT1036" s="301"/>
      <c r="AU1036" s="301"/>
      <c r="AV1036" s="301"/>
      <c r="AW1036" s="301"/>
      <c r="AX1036" s="302"/>
      <c r="AY1036" s="407"/>
      <c r="AZ1036" s="304"/>
      <c r="BA1036" s="304"/>
      <c r="BB1036" s="408"/>
      <c r="BC1036" s="306">
        <f t="shared" si="56"/>
        <v>0</v>
      </c>
      <c r="BD1036" s="307"/>
      <c r="BE1036" s="307"/>
      <c r="BF1036" s="308"/>
      <c r="BG1036" s="309"/>
      <c r="BH1036" s="310"/>
      <c r="BI1036" s="310"/>
      <c r="BJ1036" s="311"/>
      <c r="BK1036" s="312">
        <f t="shared" si="57"/>
        <v>0</v>
      </c>
      <c r="BL1036" s="313"/>
      <c r="BM1036" s="313"/>
      <c r="BN1036" s="313"/>
      <c r="BO1036" s="313"/>
      <c r="BP1036" s="314"/>
      <c r="BQ1036" s="294"/>
      <c r="BR1036" s="295"/>
      <c r="BS1036" s="295"/>
      <c r="BT1036" s="295"/>
      <c r="BU1036" s="295"/>
      <c r="BV1036" s="295"/>
      <c r="BW1036" s="296"/>
      <c r="BX1036" s="294"/>
      <c r="BY1036" s="295"/>
      <c r="BZ1036" s="295"/>
      <c r="CA1036" s="295"/>
      <c r="CB1036" s="295"/>
      <c r="CC1036" s="296"/>
      <c r="CD1036" s="294"/>
      <c r="CE1036" s="295"/>
      <c r="CF1036" s="295"/>
      <c r="CG1036" s="295"/>
      <c r="CH1036" s="295"/>
      <c r="CI1036" s="296"/>
    </row>
    <row r="1037" spans="1:87" ht="18" customHeight="1" x14ac:dyDescent="0.25">
      <c r="A1037" s="75"/>
      <c r="B1037" s="327"/>
      <c r="C1037" s="328"/>
      <c r="D1037" s="328"/>
      <c r="E1037" s="328"/>
      <c r="F1037" s="328"/>
      <c r="G1037" s="328"/>
      <c r="H1037" s="328"/>
      <c r="I1037" s="328"/>
      <c r="J1037" s="328"/>
      <c r="K1037" s="328"/>
      <c r="L1037" s="328"/>
      <c r="M1037" s="328"/>
      <c r="N1037" s="328"/>
      <c r="O1037" s="328"/>
      <c r="P1037" s="328"/>
      <c r="Q1037" s="328"/>
      <c r="R1037" s="328"/>
      <c r="S1037" s="328"/>
      <c r="T1037" s="328"/>
      <c r="U1037" s="328"/>
      <c r="V1037" s="328"/>
      <c r="W1037" s="328"/>
      <c r="X1037" s="328"/>
      <c r="Y1037" s="329"/>
      <c r="Z1037" s="336"/>
      <c r="AA1037" s="337"/>
      <c r="AB1037" s="337"/>
      <c r="AC1037" s="337"/>
      <c r="AD1037" s="338"/>
      <c r="AE1037" s="336"/>
      <c r="AF1037" s="337"/>
      <c r="AG1037" s="337"/>
      <c r="AH1037" s="337"/>
      <c r="AI1037" s="337"/>
      <c r="AJ1037" s="337"/>
      <c r="AK1037" s="300"/>
      <c r="AL1037" s="301"/>
      <c r="AM1037" s="301"/>
      <c r="AN1037" s="301"/>
      <c r="AO1037" s="301"/>
      <c r="AP1037" s="301"/>
      <c r="AQ1037" s="301"/>
      <c r="AR1037" s="301"/>
      <c r="AS1037" s="301"/>
      <c r="AT1037" s="301"/>
      <c r="AU1037" s="301"/>
      <c r="AV1037" s="301"/>
      <c r="AW1037" s="301"/>
      <c r="AX1037" s="302"/>
      <c r="AY1037" s="407"/>
      <c r="AZ1037" s="304"/>
      <c r="BA1037" s="304"/>
      <c r="BB1037" s="408"/>
      <c r="BC1037" s="306">
        <f t="shared" si="56"/>
        <v>0</v>
      </c>
      <c r="BD1037" s="307"/>
      <c r="BE1037" s="307"/>
      <c r="BF1037" s="308"/>
      <c r="BG1037" s="309"/>
      <c r="BH1037" s="310"/>
      <c r="BI1037" s="310"/>
      <c r="BJ1037" s="311"/>
      <c r="BK1037" s="312">
        <f t="shared" si="57"/>
        <v>0</v>
      </c>
      <c r="BL1037" s="313"/>
      <c r="BM1037" s="313"/>
      <c r="BN1037" s="313"/>
      <c r="BO1037" s="313"/>
      <c r="BP1037" s="314"/>
      <c r="BQ1037" s="294"/>
      <c r="BR1037" s="295"/>
      <c r="BS1037" s="295"/>
      <c r="BT1037" s="295"/>
      <c r="BU1037" s="295"/>
      <c r="BV1037" s="295"/>
      <c r="BW1037" s="296"/>
      <c r="BX1037" s="294"/>
      <c r="BY1037" s="295"/>
      <c r="BZ1037" s="295"/>
      <c r="CA1037" s="295"/>
      <c r="CB1037" s="295"/>
      <c r="CC1037" s="296"/>
      <c r="CD1037" s="294"/>
      <c r="CE1037" s="295"/>
      <c r="CF1037" s="295"/>
      <c r="CG1037" s="295"/>
      <c r="CH1037" s="295"/>
      <c r="CI1037" s="296"/>
    </row>
    <row r="1038" spans="1:87" ht="18" customHeight="1" x14ac:dyDescent="0.25">
      <c r="A1038" s="75"/>
      <c r="B1038" s="327"/>
      <c r="C1038" s="328"/>
      <c r="D1038" s="328"/>
      <c r="E1038" s="328"/>
      <c r="F1038" s="328"/>
      <c r="G1038" s="328"/>
      <c r="H1038" s="328"/>
      <c r="I1038" s="328"/>
      <c r="J1038" s="328"/>
      <c r="K1038" s="328"/>
      <c r="L1038" s="328"/>
      <c r="M1038" s="328"/>
      <c r="N1038" s="328"/>
      <c r="O1038" s="328"/>
      <c r="P1038" s="328"/>
      <c r="Q1038" s="328"/>
      <c r="R1038" s="328"/>
      <c r="S1038" s="328"/>
      <c r="T1038" s="328"/>
      <c r="U1038" s="328"/>
      <c r="V1038" s="328"/>
      <c r="W1038" s="328"/>
      <c r="X1038" s="328"/>
      <c r="Y1038" s="329"/>
      <c r="Z1038" s="336"/>
      <c r="AA1038" s="337"/>
      <c r="AB1038" s="337"/>
      <c r="AC1038" s="337"/>
      <c r="AD1038" s="338"/>
      <c r="AE1038" s="336"/>
      <c r="AF1038" s="337"/>
      <c r="AG1038" s="337"/>
      <c r="AH1038" s="337"/>
      <c r="AI1038" s="337"/>
      <c r="AJ1038" s="337"/>
      <c r="AK1038" s="300"/>
      <c r="AL1038" s="301"/>
      <c r="AM1038" s="301"/>
      <c r="AN1038" s="301"/>
      <c r="AO1038" s="301"/>
      <c r="AP1038" s="301"/>
      <c r="AQ1038" s="301"/>
      <c r="AR1038" s="301"/>
      <c r="AS1038" s="301"/>
      <c r="AT1038" s="301"/>
      <c r="AU1038" s="301"/>
      <c r="AV1038" s="301"/>
      <c r="AW1038" s="301"/>
      <c r="AX1038" s="302"/>
      <c r="AY1038" s="407"/>
      <c r="AZ1038" s="304"/>
      <c r="BA1038" s="304"/>
      <c r="BB1038" s="408"/>
      <c r="BC1038" s="306">
        <f t="shared" si="56"/>
        <v>0</v>
      </c>
      <c r="BD1038" s="307"/>
      <c r="BE1038" s="307"/>
      <c r="BF1038" s="308"/>
      <c r="BG1038" s="309"/>
      <c r="BH1038" s="310"/>
      <c r="BI1038" s="310"/>
      <c r="BJ1038" s="311"/>
      <c r="BK1038" s="312">
        <f t="shared" si="57"/>
        <v>0</v>
      </c>
      <c r="BL1038" s="313"/>
      <c r="BM1038" s="313"/>
      <c r="BN1038" s="313"/>
      <c r="BO1038" s="313"/>
      <c r="BP1038" s="314"/>
      <c r="BQ1038" s="294"/>
      <c r="BR1038" s="295"/>
      <c r="BS1038" s="295"/>
      <c r="BT1038" s="295"/>
      <c r="BU1038" s="295"/>
      <c r="BV1038" s="295"/>
      <c r="BW1038" s="296"/>
      <c r="BX1038" s="294"/>
      <c r="BY1038" s="295"/>
      <c r="BZ1038" s="295"/>
      <c r="CA1038" s="295"/>
      <c r="CB1038" s="295"/>
      <c r="CC1038" s="296"/>
      <c r="CD1038" s="294"/>
      <c r="CE1038" s="295"/>
      <c r="CF1038" s="295"/>
      <c r="CG1038" s="295"/>
      <c r="CH1038" s="295"/>
      <c r="CI1038" s="296"/>
    </row>
    <row r="1039" spans="1:87" ht="18" customHeight="1" x14ac:dyDescent="0.25">
      <c r="A1039" s="75"/>
      <c r="B1039" s="327"/>
      <c r="C1039" s="328"/>
      <c r="D1039" s="328"/>
      <c r="E1039" s="328"/>
      <c r="F1039" s="328"/>
      <c r="G1039" s="328"/>
      <c r="H1039" s="328"/>
      <c r="I1039" s="328"/>
      <c r="J1039" s="328"/>
      <c r="K1039" s="328"/>
      <c r="L1039" s="328"/>
      <c r="M1039" s="328"/>
      <c r="N1039" s="328"/>
      <c r="O1039" s="328"/>
      <c r="P1039" s="328"/>
      <c r="Q1039" s="328"/>
      <c r="R1039" s="328"/>
      <c r="S1039" s="328"/>
      <c r="T1039" s="328"/>
      <c r="U1039" s="328"/>
      <c r="V1039" s="328"/>
      <c r="W1039" s="328"/>
      <c r="X1039" s="328"/>
      <c r="Y1039" s="329"/>
      <c r="Z1039" s="336"/>
      <c r="AA1039" s="337"/>
      <c r="AB1039" s="337"/>
      <c r="AC1039" s="337"/>
      <c r="AD1039" s="338"/>
      <c r="AE1039" s="336"/>
      <c r="AF1039" s="337"/>
      <c r="AG1039" s="337"/>
      <c r="AH1039" s="337"/>
      <c r="AI1039" s="337"/>
      <c r="AJ1039" s="337"/>
      <c r="AK1039" s="300"/>
      <c r="AL1039" s="301"/>
      <c r="AM1039" s="301"/>
      <c r="AN1039" s="301"/>
      <c r="AO1039" s="301"/>
      <c r="AP1039" s="301"/>
      <c r="AQ1039" s="301"/>
      <c r="AR1039" s="301"/>
      <c r="AS1039" s="301"/>
      <c r="AT1039" s="301"/>
      <c r="AU1039" s="301"/>
      <c r="AV1039" s="301"/>
      <c r="AW1039" s="301"/>
      <c r="AX1039" s="302"/>
      <c r="AY1039" s="407"/>
      <c r="AZ1039" s="304"/>
      <c r="BA1039" s="304"/>
      <c r="BB1039" s="408"/>
      <c r="BC1039" s="306">
        <f t="shared" si="56"/>
        <v>0</v>
      </c>
      <c r="BD1039" s="307"/>
      <c r="BE1039" s="307"/>
      <c r="BF1039" s="308"/>
      <c r="BG1039" s="309"/>
      <c r="BH1039" s="310"/>
      <c r="BI1039" s="310"/>
      <c r="BJ1039" s="311"/>
      <c r="BK1039" s="312">
        <f t="shared" si="57"/>
        <v>0</v>
      </c>
      <c r="BL1039" s="313"/>
      <c r="BM1039" s="313"/>
      <c r="BN1039" s="313"/>
      <c r="BO1039" s="313"/>
      <c r="BP1039" s="314"/>
      <c r="BQ1039" s="294"/>
      <c r="BR1039" s="295"/>
      <c r="BS1039" s="295"/>
      <c r="BT1039" s="295"/>
      <c r="BU1039" s="295"/>
      <c r="BV1039" s="295"/>
      <c r="BW1039" s="296"/>
      <c r="BX1039" s="294"/>
      <c r="BY1039" s="295"/>
      <c r="BZ1039" s="295"/>
      <c r="CA1039" s="295"/>
      <c r="CB1039" s="295"/>
      <c r="CC1039" s="296"/>
      <c r="CD1039" s="294"/>
      <c r="CE1039" s="295"/>
      <c r="CF1039" s="295"/>
      <c r="CG1039" s="295"/>
      <c r="CH1039" s="295"/>
      <c r="CI1039" s="296"/>
    </row>
    <row r="1040" spans="1:87" ht="18" customHeight="1" x14ac:dyDescent="0.25">
      <c r="A1040" s="75"/>
      <c r="B1040" s="327"/>
      <c r="C1040" s="328"/>
      <c r="D1040" s="328"/>
      <c r="E1040" s="328"/>
      <c r="F1040" s="328"/>
      <c r="G1040" s="328"/>
      <c r="H1040" s="328"/>
      <c r="I1040" s="328"/>
      <c r="J1040" s="328"/>
      <c r="K1040" s="328"/>
      <c r="L1040" s="328"/>
      <c r="M1040" s="328"/>
      <c r="N1040" s="328"/>
      <c r="O1040" s="328"/>
      <c r="P1040" s="328"/>
      <c r="Q1040" s="328"/>
      <c r="R1040" s="328"/>
      <c r="S1040" s="328"/>
      <c r="T1040" s="328"/>
      <c r="U1040" s="328"/>
      <c r="V1040" s="328"/>
      <c r="W1040" s="328"/>
      <c r="X1040" s="328"/>
      <c r="Y1040" s="329"/>
      <c r="Z1040" s="336"/>
      <c r="AA1040" s="337"/>
      <c r="AB1040" s="337"/>
      <c r="AC1040" s="337"/>
      <c r="AD1040" s="338"/>
      <c r="AE1040" s="336"/>
      <c r="AF1040" s="337"/>
      <c r="AG1040" s="337"/>
      <c r="AH1040" s="337"/>
      <c r="AI1040" s="337"/>
      <c r="AJ1040" s="337"/>
      <c r="AK1040" s="300"/>
      <c r="AL1040" s="301"/>
      <c r="AM1040" s="301"/>
      <c r="AN1040" s="301"/>
      <c r="AO1040" s="301"/>
      <c r="AP1040" s="301"/>
      <c r="AQ1040" s="301"/>
      <c r="AR1040" s="301"/>
      <c r="AS1040" s="301"/>
      <c r="AT1040" s="301"/>
      <c r="AU1040" s="301"/>
      <c r="AV1040" s="301"/>
      <c r="AW1040" s="301"/>
      <c r="AX1040" s="302"/>
      <c r="AY1040" s="407"/>
      <c r="AZ1040" s="304"/>
      <c r="BA1040" s="304"/>
      <c r="BB1040" s="408"/>
      <c r="BC1040" s="306">
        <f t="shared" si="56"/>
        <v>0</v>
      </c>
      <c r="BD1040" s="307"/>
      <c r="BE1040" s="307"/>
      <c r="BF1040" s="308"/>
      <c r="BG1040" s="309"/>
      <c r="BH1040" s="310"/>
      <c r="BI1040" s="310"/>
      <c r="BJ1040" s="311"/>
      <c r="BK1040" s="312">
        <f t="shared" si="57"/>
        <v>0</v>
      </c>
      <c r="BL1040" s="313"/>
      <c r="BM1040" s="313"/>
      <c r="BN1040" s="313"/>
      <c r="BO1040" s="313"/>
      <c r="BP1040" s="314"/>
      <c r="BQ1040" s="294"/>
      <c r="BR1040" s="295"/>
      <c r="BS1040" s="295"/>
      <c r="BT1040" s="295"/>
      <c r="BU1040" s="295"/>
      <c r="BV1040" s="295"/>
      <c r="BW1040" s="296"/>
      <c r="BX1040" s="294"/>
      <c r="BY1040" s="295"/>
      <c r="BZ1040" s="295"/>
      <c r="CA1040" s="295"/>
      <c r="CB1040" s="295"/>
      <c r="CC1040" s="296"/>
      <c r="CD1040" s="294"/>
      <c r="CE1040" s="295"/>
      <c r="CF1040" s="295"/>
      <c r="CG1040" s="295"/>
      <c r="CH1040" s="295"/>
      <c r="CI1040" s="296"/>
    </row>
    <row r="1041" spans="1:87" ht="18" customHeight="1" x14ac:dyDescent="0.25">
      <c r="A1041" s="75"/>
      <c r="B1041" s="327"/>
      <c r="C1041" s="328"/>
      <c r="D1041" s="328"/>
      <c r="E1041" s="328"/>
      <c r="F1041" s="328"/>
      <c r="G1041" s="328"/>
      <c r="H1041" s="328"/>
      <c r="I1041" s="328"/>
      <c r="J1041" s="328"/>
      <c r="K1041" s="328"/>
      <c r="L1041" s="328"/>
      <c r="M1041" s="328"/>
      <c r="N1041" s="328"/>
      <c r="O1041" s="328"/>
      <c r="P1041" s="328"/>
      <c r="Q1041" s="328"/>
      <c r="R1041" s="328"/>
      <c r="S1041" s="328"/>
      <c r="T1041" s="328"/>
      <c r="U1041" s="328"/>
      <c r="V1041" s="328"/>
      <c r="W1041" s="328"/>
      <c r="X1041" s="328"/>
      <c r="Y1041" s="329"/>
      <c r="Z1041" s="336"/>
      <c r="AA1041" s="337"/>
      <c r="AB1041" s="337"/>
      <c r="AC1041" s="337"/>
      <c r="AD1041" s="338"/>
      <c r="AE1041" s="336"/>
      <c r="AF1041" s="337"/>
      <c r="AG1041" s="337"/>
      <c r="AH1041" s="337"/>
      <c r="AI1041" s="337"/>
      <c r="AJ1041" s="337"/>
      <c r="AK1041" s="300"/>
      <c r="AL1041" s="301"/>
      <c r="AM1041" s="301"/>
      <c r="AN1041" s="301"/>
      <c r="AO1041" s="301"/>
      <c r="AP1041" s="301"/>
      <c r="AQ1041" s="301"/>
      <c r="AR1041" s="301"/>
      <c r="AS1041" s="301"/>
      <c r="AT1041" s="301"/>
      <c r="AU1041" s="301"/>
      <c r="AV1041" s="301"/>
      <c r="AW1041" s="301"/>
      <c r="AX1041" s="302"/>
      <c r="AY1041" s="407"/>
      <c r="AZ1041" s="304"/>
      <c r="BA1041" s="304"/>
      <c r="BB1041" s="408"/>
      <c r="BC1041" s="306">
        <f t="shared" si="56"/>
        <v>0</v>
      </c>
      <c r="BD1041" s="307"/>
      <c r="BE1041" s="307"/>
      <c r="BF1041" s="308"/>
      <c r="BG1041" s="309"/>
      <c r="BH1041" s="310"/>
      <c r="BI1041" s="310"/>
      <c r="BJ1041" s="311"/>
      <c r="BK1041" s="312">
        <f t="shared" si="57"/>
        <v>0</v>
      </c>
      <c r="BL1041" s="313"/>
      <c r="BM1041" s="313"/>
      <c r="BN1041" s="313"/>
      <c r="BO1041" s="313"/>
      <c r="BP1041" s="314"/>
      <c r="BQ1041" s="294"/>
      <c r="BR1041" s="295"/>
      <c r="BS1041" s="295"/>
      <c r="BT1041" s="295"/>
      <c r="BU1041" s="295"/>
      <c r="BV1041" s="295"/>
      <c r="BW1041" s="296"/>
      <c r="BX1041" s="294"/>
      <c r="BY1041" s="295"/>
      <c r="BZ1041" s="295"/>
      <c r="CA1041" s="295"/>
      <c r="CB1041" s="295"/>
      <c r="CC1041" s="296"/>
      <c r="CD1041" s="294"/>
      <c r="CE1041" s="295"/>
      <c r="CF1041" s="295"/>
      <c r="CG1041" s="295"/>
      <c r="CH1041" s="295"/>
      <c r="CI1041" s="296"/>
    </row>
    <row r="1042" spans="1:87" ht="18" customHeight="1" x14ac:dyDescent="0.25">
      <c r="A1042" s="75"/>
      <c r="B1042" s="327"/>
      <c r="C1042" s="328"/>
      <c r="D1042" s="328"/>
      <c r="E1042" s="328"/>
      <c r="F1042" s="328"/>
      <c r="G1042" s="328"/>
      <c r="H1042" s="328"/>
      <c r="I1042" s="328"/>
      <c r="J1042" s="328"/>
      <c r="K1042" s="328"/>
      <c r="L1042" s="328"/>
      <c r="M1042" s="328"/>
      <c r="N1042" s="328"/>
      <c r="O1042" s="328"/>
      <c r="P1042" s="328"/>
      <c r="Q1042" s="328"/>
      <c r="R1042" s="328"/>
      <c r="S1042" s="328"/>
      <c r="T1042" s="328"/>
      <c r="U1042" s="328"/>
      <c r="V1042" s="328"/>
      <c r="W1042" s="328"/>
      <c r="X1042" s="328"/>
      <c r="Y1042" s="329"/>
      <c r="Z1042" s="336"/>
      <c r="AA1042" s="337"/>
      <c r="AB1042" s="337"/>
      <c r="AC1042" s="337"/>
      <c r="AD1042" s="338"/>
      <c r="AE1042" s="336"/>
      <c r="AF1042" s="337"/>
      <c r="AG1042" s="337"/>
      <c r="AH1042" s="337"/>
      <c r="AI1042" s="337"/>
      <c r="AJ1042" s="337"/>
      <c r="AK1042" s="300"/>
      <c r="AL1042" s="301"/>
      <c r="AM1042" s="301"/>
      <c r="AN1042" s="301"/>
      <c r="AO1042" s="301"/>
      <c r="AP1042" s="301"/>
      <c r="AQ1042" s="301"/>
      <c r="AR1042" s="301"/>
      <c r="AS1042" s="301"/>
      <c r="AT1042" s="301"/>
      <c r="AU1042" s="301"/>
      <c r="AV1042" s="301"/>
      <c r="AW1042" s="301"/>
      <c r="AX1042" s="302"/>
      <c r="AY1042" s="407"/>
      <c r="AZ1042" s="304"/>
      <c r="BA1042" s="304"/>
      <c r="BB1042" s="408"/>
      <c r="BC1042" s="306">
        <f t="shared" si="56"/>
        <v>0</v>
      </c>
      <c r="BD1042" s="307"/>
      <c r="BE1042" s="307"/>
      <c r="BF1042" s="308"/>
      <c r="BG1042" s="309"/>
      <c r="BH1042" s="310"/>
      <c r="BI1042" s="310"/>
      <c r="BJ1042" s="311"/>
      <c r="BK1042" s="312">
        <f t="shared" si="57"/>
        <v>0</v>
      </c>
      <c r="BL1042" s="313"/>
      <c r="BM1042" s="313"/>
      <c r="BN1042" s="313"/>
      <c r="BO1042" s="313"/>
      <c r="BP1042" s="314"/>
      <c r="BQ1042" s="294"/>
      <c r="BR1042" s="295"/>
      <c r="BS1042" s="295"/>
      <c r="BT1042" s="295"/>
      <c r="BU1042" s="295"/>
      <c r="BV1042" s="295"/>
      <c r="BW1042" s="296"/>
      <c r="BX1042" s="294"/>
      <c r="BY1042" s="295"/>
      <c r="BZ1042" s="295"/>
      <c r="CA1042" s="295"/>
      <c r="CB1042" s="295"/>
      <c r="CC1042" s="296"/>
      <c r="CD1042" s="294"/>
      <c r="CE1042" s="295"/>
      <c r="CF1042" s="295"/>
      <c r="CG1042" s="295"/>
      <c r="CH1042" s="295"/>
      <c r="CI1042" s="296"/>
    </row>
    <row r="1043" spans="1:87" ht="18" customHeight="1" thickBot="1" x14ac:dyDescent="0.3">
      <c r="A1043" s="75"/>
      <c r="B1043" s="330"/>
      <c r="C1043" s="331"/>
      <c r="D1043" s="331"/>
      <c r="E1043" s="331"/>
      <c r="F1043" s="331"/>
      <c r="G1043" s="331"/>
      <c r="H1043" s="331"/>
      <c r="I1043" s="331"/>
      <c r="J1043" s="331"/>
      <c r="K1043" s="331"/>
      <c r="L1043" s="331"/>
      <c r="M1043" s="331"/>
      <c r="N1043" s="331"/>
      <c r="O1043" s="331"/>
      <c r="P1043" s="331"/>
      <c r="Q1043" s="331"/>
      <c r="R1043" s="331"/>
      <c r="S1043" s="331"/>
      <c r="T1043" s="331"/>
      <c r="U1043" s="331"/>
      <c r="V1043" s="331"/>
      <c r="W1043" s="331"/>
      <c r="X1043" s="331"/>
      <c r="Y1043" s="332"/>
      <c r="Z1043" s="339"/>
      <c r="AA1043" s="340"/>
      <c r="AB1043" s="340"/>
      <c r="AC1043" s="340"/>
      <c r="AD1043" s="341"/>
      <c r="AE1043" s="339"/>
      <c r="AF1043" s="340"/>
      <c r="AG1043" s="340"/>
      <c r="AH1043" s="340"/>
      <c r="AI1043" s="340"/>
      <c r="AJ1043" s="340"/>
      <c r="AK1043" s="392"/>
      <c r="AL1043" s="393"/>
      <c r="AM1043" s="393"/>
      <c r="AN1043" s="393"/>
      <c r="AO1043" s="393"/>
      <c r="AP1043" s="393"/>
      <c r="AQ1043" s="393"/>
      <c r="AR1043" s="393"/>
      <c r="AS1043" s="393"/>
      <c r="AT1043" s="393"/>
      <c r="AU1043" s="393"/>
      <c r="AV1043" s="393"/>
      <c r="AW1043" s="393"/>
      <c r="AX1043" s="394"/>
      <c r="AY1043" s="411"/>
      <c r="AZ1043" s="396"/>
      <c r="BA1043" s="396"/>
      <c r="BB1043" s="412"/>
      <c r="BC1043" s="398">
        <f t="shared" si="56"/>
        <v>0</v>
      </c>
      <c r="BD1043" s="399"/>
      <c r="BE1043" s="399"/>
      <c r="BF1043" s="400"/>
      <c r="BG1043" s="401"/>
      <c r="BH1043" s="402"/>
      <c r="BI1043" s="402"/>
      <c r="BJ1043" s="403"/>
      <c r="BK1043" s="404">
        <f t="shared" si="57"/>
        <v>0</v>
      </c>
      <c r="BL1043" s="405"/>
      <c r="BM1043" s="405"/>
      <c r="BN1043" s="405"/>
      <c r="BO1043" s="405"/>
      <c r="BP1043" s="406"/>
      <c r="BQ1043" s="297"/>
      <c r="BR1043" s="298"/>
      <c r="BS1043" s="298"/>
      <c r="BT1043" s="298"/>
      <c r="BU1043" s="298"/>
      <c r="BV1043" s="298"/>
      <c r="BW1043" s="299"/>
      <c r="BX1043" s="297"/>
      <c r="BY1043" s="298"/>
      <c r="BZ1043" s="298"/>
      <c r="CA1043" s="298"/>
      <c r="CB1043" s="298"/>
      <c r="CC1043" s="299"/>
      <c r="CD1043" s="297"/>
      <c r="CE1043" s="298"/>
      <c r="CF1043" s="298"/>
      <c r="CG1043" s="298"/>
      <c r="CH1043" s="298"/>
      <c r="CI1043" s="299"/>
    </row>
    <row r="1044" spans="1:87" ht="18" customHeight="1" thickBot="1" x14ac:dyDescent="0.3">
      <c r="A1044" s="75"/>
      <c r="B1044" s="377"/>
      <c r="C1044" s="378"/>
      <c r="D1044" s="378"/>
      <c r="E1044" s="378"/>
      <c r="F1044" s="378"/>
      <c r="G1044" s="378"/>
      <c r="H1044" s="378"/>
      <c r="I1044" s="378"/>
      <c r="J1044" s="378"/>
      <c r="K1044" s="378"/>
      <c r="L1044" s="378"/>
      <c r="M1044" s="378"/>
      <c r="N1044" s="378"/>
      <c r="O1044" s="378"/>
      <c r="P1044" s="378"/>
      <c r="Q1044" s="378"/>
      <c r="R1044" s="378"/>
      <c r="S1044" s="378"/>
      <c r="T1044" s="378"/>
      <c r="U1044" s="378"/>
      <c r="V1044" s="378"/>
      <c r="W1044" s="378"/>
      <c r="X1044" s="378"/>
      <c r="Y1044" s="378"/>
      <c r="Z1044" s="378"/>
      <c r="AA1044" s="378"/>
      <c r="AB1044" s="378"/>
      <c r="AC1044" s="378"/>
      <c r="AD1044" s="378"/>
      <c r="AE1044" s="378"/>
      <c r="AF1044" s="378"/>
      <c r="AG1044" s="378"/>
      <c r="AH1044" s="378"/>
      <c r="AI1044" s="378"/>
      <c r="AJ1044" s="379"/>
      <c r="AK1044" s="380" t="s">
        <v>3</v>
      </c>
      <c r="AL1044" s="381"/>
      <c r="AM1044" s="381"/>
      <c r="AN1044" s="381"/>
      <c r="AO1044" s="381"/>
      <c r="AP1044" s="381"/>
      <c r="AQ1044" s="381"/>
      <c r="AR1044" s="381"/>
      <c r="AS1044" s="381"/>
      <c r="AT1044" s="381"/>
      <c r="AU1044" s="381"/>
      <c r="AV1044" s="381"/>
      <c r="AW1044" s="381"/>
      <c r="AX1044" s="381"/>
      <c r="AY1044" s="382"/>
      <c r="AZ1044" s="382"/>
      <c r="BA1044" s="382"/>
      <c r="BB1044" s="382"/>
      <c r="BC1044" s="382"/>
      <c r="BD1044" s="382"/>
      <c r="BE1044" s="382"/>
      <c r="BF1044" s="382"/>
      <c r="BG1044" s="382"/>
      <c r="BH1044" s="382"/>
      <c r="BI1044" s="382"/>
      <c r="BJ1044" s="383"/>
      <c r="BK1044" s="384">
        <f>SUM(BK1014:BK1043)</f>
        <v>0</v>
      </c>
      <c r="BL1044" s="385"/>
      <c r="BM1044" s="385"/>
      <c r="BN1044" s="385"/>
      <c r="BO1044" s="385"/>
      <c r="BP1044" s="386"/>
      <c r="BQ1044" s="387" t="s">
        <v>100</v>
      </c>
      <c r="BR1044" s="388"/>
      <c r="BS1044" s="388"/>
      <c r="BT1044" s="388"/>
      <c r="BU1044" s="388"/>
      <c r="BV1044" s="388"/>
      <c r="BW1044" s="388"/>
      <c r="BX1044" s="388"/>
      <c r="BY1044" s="388"/>
      <c r="BZ1044" s="388"/>
      <c r="CA1044" s="388"/>
      <c r="CB1044" s="388"/>
      <c r="CC1044" s="389"/>
      <c r="CD1044" s="390">
        <f>+CD1014*AE1014</f>
        <v>0</v>
      </c>
      <c r="CE1044" s="390"/>
      <c r="CF1044" s="390"/>
      <c r="CG1044" s="390"/>
      <c r="CH1044" s="390"/>
      <c r="CI1044" s="391"/>
    </row>
    <row r="1045" spans="1:87" ht="18" customHeight="1" thickBot="1" x14ac:dyDescent="0.3">
      <c r="A1045" s="75"/>
      <c r="B1045" s="76"/>
      <c r="C1045" s="76"/>
      <c r="D1045" s="76"/>
      <c r="E1045" s="76"/>
      <c r="F1045" s="76"/>
      <c r="G1045" s="76"/>
      <c r="H1045" s="76"/>
      <c r="I1045" s="76"/>
      <c r="J1045" s="76"/>
      <c r="K1045" s="76"/>
      <c r="L1045" s="76"/>
      <c r="M1045" s="76"/>
      <c r="N1045" s="76"/>
      <c r="O1045" s="76"/>
      <c r="P1045" s="76"/>
      <c r="Q1045" s="76"/>
      <c r="R1045" s="76"/>
      <c r="S1045" s="76"/>
      <c r="T1045" s="76"/>
      <c r="U1045" s="76"/>
      <c r="V1045" s="76"/>
      <c r="W1045" s="76"/>
      <c r="X1045" s="76"/>
      <c r="Y1045" s="76"/>
      <c r="Z1045" s="76"/>
      <c r="AA1045" s="76"/>
      <c r="AB1045" s="76"/>
      <c r="AC1045" s="76"/>
      <c r="AD1045" s="76"/>
      <c r="AE1045" s="76"/>
      <c r="AF1045" s="76"/>
      <c r="AG1045" s="76"/>
      <c r="AH1045" s="76"/>
      <c r="AI1045" s="76"/>
      <c r="AJ1045" s="76"/>
      <c r="BG1045" s="78"/>
      <c r="BH1045" s="78"/>
      <c r="BI1045" s="78"/>
      <c r="BJ1045" s="78"/>
      <c r="BK1045" s="79"/>
      <c r="BL1045" s="79"/>
      <c r="BM1045" s="79"/>
      <c r="BN1045" s="79"/>
      <c r="BO1045" s="79"/>
      <c r="BP1045" s="79"/>
      <c r="BQ1045" s="79"/>
      <c r="BR1045" s="79"/>
      <c r="BS1045" s="79"/>
      <c r="BT1045" s="79"/>
      <c r="BU1045" s="79"/>
      <c r="BV1045" s="79"/>
      <c r="BW1045" s="79"/>
      <c r="BX1045" s="79"/>
      <c r="BY1045" s="79"/>
      <c r="BZ1045" s="79"/>
      <c r="CA1045" s="79"/>
      <c r="CB1045" s="79"/>
      <c r="CC1045" s="79"/>
      <c r="CD1045" s="79"/>
      <c r="CE1045" s="79"/>
      <c r="CF1045" s="79"/>
      <c r="CG1045" s="79"/>
      <c r="CH1045" s="79"/>
      <c r="CI1045" s="79"/>
    </row>
    <row r="1046" spans="1:87" ht="18" customHeight="1" x14ac:dyDescent="0.25">
      <c r="A1046" s="75"/>
      <c r="B1046" s="348" t="s">
        <v>0</v>
      </c>
      <c r="C1046" s="349"/>
      <c r="D1046" s="349"/>
      <c r="E1046" s="349"/>
      <c r="F1046" s="349"/>
      <c r="G1046" s="349"/>
      <c r="H1046" s="349"/>
      <c r="I1046" s="349"/>
      <c r="J1046" s="349"/>
      <c r="K1046" s="349"/>
      <c r="L1046" s="349"/>
      <c r="M1046" s="349"/>
      <c r="N1046" s="349"/>
      <c r="O1046" s="349"/>
      <c r="P1046" s="349"/>
      <c r="Q1046" s="349"/>
      <c r="R1046" s="349"/>
      <c r="S1046" s="349"/>
      <c r="T1046" s="349"/>
      <c r="U1046" s="349"/>
      <c r="V1046" s="349"/>
      <c r="W1046" s="349"/>
      <c r="X1046" s="349"/>
      <c r="Y1046" s="350"/>
      <c r="Z1046" s="348" t="s">
        <v>80</v>
      </c>
      <c r="AA1046" s="349"/>
      <c r="AB1046" s="349"/>
      <c r="AC1046" s="349"/>
      <c r="AD1046" s="350"/>
      <c r="AE1046" s="357" t="s">
        <v>79</v>
      </c>
      <c r="AF1046" s="358"/>
      <c r="AG1046" s="358"/>
      <c r="AH1046" s="358"/>
      <c r="AI1046" s="358"/>
      <c r="AJ1046" s="359"/>
      <c r="AK1046" s="357" t="s">
        <v>81</v>
      </c>
      <c r="AL1046" s="358"/>
      <c r="AM1046" s="358"/>
      <c r="AN1046" s="358"/>
      <c r="AO1046" s="358"/>
      <c r="AP1046" s="358"/>
      <c r="AQ1046" s="358"/>
      <c r="AR1046" s="358"/>
      <c r="AS1046" s="358"/>
      <c r="AT1046" s="358"/>
      <c r="AU1046" s="358"/>
      <c r="AV1046" s="358"/>
      <c r="AW1046" s="358"/>
      <c r="AX1046" s="359"/>
      <c r="AY1046" s="357" t="s">
        <v>1</v>
      </c>
      <c r="AZ1046" s="358"/>
      <c r="BA1046" s="358"/>
      <c r="BB1046" s="359"/>
      <c r="BC1046" s="348" t="s">
        <v>104</v>
      </c>
      <c r="BD1046" s="349"/>
      <c r="BE1046" s="349"/>
      <c r="BF1046" s="350"/>
      <c r="BG1046" s="366" t="s">
        <v>82</v>
      </c>
      <c r="BH1046" s="367"/>
      <c r="BI1046" s="367"/>
      <c r="BJ1046" s="368"/>
      <c r="BK1046" s="315" t="s">
        <v>99</v>
      </c>
      <c r="BL1046" s="316"/>
      <c r="BM1046" s="316"/>
      <c r="BN1046" s="316"/>
      <c r="BO1046" s="316"/>
      <c r="BP1046" s="317"/>
      <c r="BQ1046" s="315" t="s">
        <v>83</v>
      </c>
      <c r="BR1046" s="316"/>
      <c r="BS1046" s="316"/>
      <c r="BT1046" s="316"/>
      <c r="BU1046" s="316"/>
      <c r="BV1046" s="316"/>
      <c r="BW1046" s="317"/>
      <c r="BX1046" s="315" t="s">
        <v>84</v>
      </c>
      <c r="BY1046" s="316"/>
      <c r="BZ1046" s="316"/>
      <c r="CA1046" s="316"/>
      <c r="CB1046" s="316"/>
      <c r="CC1046" s="317"/>
      <c r="CD1046" s="315" t="s">
        <v>85</v>
      </c>
      <c r="CE1046" s="316"/>
      <c r="CF1046" s="316"/>
      <c r="CG1046" s="316"/>
      <c r="CH1046" s="316"/>
      <c r="CI1046" s="317"/>
    </row>
    <row r="1047" spans="1:87" ht="18" customHeight="1" x14ac:dyDescent="0.25">
      <c r="A1047" s="75"/>
      <c r="B1047" s="351"/>
      <c r="C1047" s="352"/>
      <c r="D1047" s="352"/>
      <c r="E1047" s="352"/>
      <c r="F1047" s="352"/>
      <c r="G1047" s="352"/>
      <c r="H1047" s="352"/>
      <c r="I1047" s="352"/>
      <c r="J1047" s="352"/>
      <c r="K1047" s="352"/>
      <c r="L1047" s="352"/>
      <c r="M1047" s="352"/>
      <c r="N1047" s="352"/>
      <c r="O1047" s="352"/>
      <c r="P1047" s="352"/>
      <c r="Q1047" s="352"/>
      <c r="R1047" s="352"/>
      <c r="S1047" s="352"/>
      <c r="T1047" s="352"/>
      <c r="U1047" s="352"/>
      <c r="V1047" s="352"/>
      <c r="W1047" s="352"/>
      <c r="X1047" s="352"/>
      <c r="Y1047" s="353"/>
      <c r="Z1047" s="351"/>
      <c r="AA1047" s="352"/>
      <c r="AB1047" s="352"/>
      <c r="AC1047" s="352"/>
      <c r="AD1047" s="353"/>
      <c r="AE1047" s="360"/>
      <c r="AF1047" s="361"/>
      <c r="AG1047" s="361"/>
      <c r="AH1047" s="361"/>
      <c r="AI1047" s="361"/>
      <c r="AJ1047" s="362"/>
      <c r="AK1047" s="360"/>
      <c r="AL1047" s="361"/>
      <c r="AM1047" s="361"/>
      <c r="AN1047" s="361"/>
      <c r="AO1047" s="361"/>
      <c r="AP1047" s="361"/>
      <c r="AQ1047" s="361"/>
      <c r="AR1047" s="361"/>
      <c r="AS1047" s="361"/>
      <c r="AT1047" s="361"/>
      <c r="AU1047" s="361"/>
      <c r="AV1047" s="361"/>
      <c r="AW1047" s="361"/>
      <c r="AX1047" s="362"/>
      <c r="AY1047" s="360"/>
      <c r="AZ1047" s="361"/>
      <c r="BA1047" s="361"/>
      <c r="BB1047" s="362"/>
      <c r="BC1047" s="351"/>
      <c r="BD1047" s="352"/>
      <c r="BE1047" s="352"/>
      <c r="BF1047" s="353"/>
      <c r="BG1047" s="369"/>
      <c r="BH1047" s="370"/>
      <c r="BI1047" s="370"/>
      <c r="BJ1047" s="371"/>
      <c r="BK1047" s="318"/>
      <c r="BL1047" s="319"/>
      <c r="BM1047" s="319"/>
      <c r="BN1047" s="319"/>
      <c r="BO1047" s="319"/>
      <c r="BP1047" s="320"/>
      <c r="BQ1047" s="318"/>
      <c r="BR1047" s="319"/>
      <c r="BS1047" s="319"/>
      <c r="BT1047" s="319"/>
      <c r="BU1047" s="319"/>
      <c r="BV1047" s="319"/>
      <c r="BW1047" s="320"/>
      <c r="BX1047" s="318"/>
      <c r="BY1047" s="319"/>
      <c r="BZ1047" s="319"/>
      <c r="CA1047" s="319"/>
      <c r="CB1047" s="319"/>
      <c r="CC1047" s="320"/>
      <c r="CD1047" s="318"/>
      <c r="CE1047" s="319"/>
      <c r="CF1047" s="319"/>
      <c r="CG1047" s="319"/>
      <c r="CH1047" s="319"/>
      <c r="CI1047" s="320"/>
    </row>
    <row r="1048" spans="1:87" ht="18" customHeight="1" thickBot="1" x14ac:dyDescent="0.3">
      <c r="A1048" s="75"/>
      <c r="B1048" s="354"/>
      <c r="C1048" s="355"/>
      <c r="D1048" s="355"/>
      <c r="E1048" s="355"/>
      <c r="F1048" s="355"/>
      <c r="G1048" s="355"/>
      <c r="H1048" s="355"/>
      <c r="I1048" s="355"/>
      <c r="J1048" s="355"/>
      <c r="K1048" s="355"/>
      <c r="L1048" s="355"/>
      <c r="M1048" s="355"/>
      <c r="N1048" s="355"/>
      <c r="O1048" s="355"/>
      <c r="P1048" s="355"/>
      <c r="Q1048" s="355"/>
      <c r="R1048" s="355"/>
      <c r="S1048" s="355"/>
      <c r="T1048" s="355"/>
      <c r="U1048" s="355"/>
      <c r="V1048" s="355"/>
      <c r="W1048" s="355"/>
      <c r="X1048" s="355"/>
      <c r="Y1048" s="356"/>
      <c r="Z1048" s="354"/>
      <c r="AA1048" s="355"/>
      <c r="AB1048" s="355"/>
      <c r="AC1048" s="355"/>
      <c r="AD1048" s="356"/>
      <c r="AE1048" s="363"/>
      <c r="AF1048" s="364"/>
      <c r="AG1048" s="364"/>
      <c r="AH1048" s="364"/>
      <c r="AI1048" s="364"/>
      <c r="AJ1048" s="365"/>
      <c r="AK1048" s="360"/>
      <c r="AL1048" s="361"/>
      <c r="AM1048" s="361"/>
      <c r="AN1048" s="361"/>
      <c r="AO1048" s="361"/>
      <c r="AP1048" s="361"/>
      <c r="AQ1048" s="361"/>
      <c r="AR1048" s="361"/>
      <c r="AS1048" s="361"/>
      <c r="AT1048" s="361"/>
      <c r="AU1048" s="361"/>
      <c r="AV1048" s="361"/>
      <c r="AW1048" s="361"/>
      <c r="AX1048" s="362"/>
      <c r="AY1048" s="360"/>
      <c r="AZ1048" s="361"/>
      <c r="BA1048" s="361"/>
      <c r="BB1048" s="362"/>
      <c r="BC1048" s="351"/>
      <c r="BD1048" s="352"/>
      <c r="BE1048" s="352"/>
      <c r="BF1048" s="353"/>
      <c r="BG1048" s="369"/>
      <c r="BH1048" s="370"/>
      <c r="BI1048" s="370"/>
      <c r="BJ1048" s="371"/>
      <c r="BK1048" s="318"/>
      <c r="BL1048" s="319"/>
      <c r="BM1048" s="319"/>
      <c r="BN1048" s="319"/>
      <c r="BO1048" s="319"/>
      <c r="BP1048" s="320"/>
      <c r="BQ1048" s="321"/>
      <c r="BR1048" s="322"/>
      <c r="BS1048" s="322"/>
      <c r="BT1048" s="322"/>
      <c r="BU1048" s="322"/>
      <c r="BV1048" s="322"/>
      <c r="BW1048" s="323"/>
      <c r="BX1048" s="321"/>
      <c r="BY1048" s="322"/>
      <c r="BZ1048" s="322"/>
      <c r="CA1048" s="322"/>
      <c r="CB1048" s="322"/>
      <c r="CC1048" s="323"/>
      <c r="CD1048" s="321"/>
      <c r="CE1048" s="322"/>
      <c r="CF1048" s="322"/>
      <c r="CG1048" s="322"/>
      <c r="CH1048" s="322"/>
      <c r="CI1048" s="323"/>
    </row>
    <row r="1049" spans="1:87" ht="18" customHeight="1" x14ac:dyDescent="0.25">
      <c r="A1049" s="75"/>
      <c r="B1049" s="324"/>
      <c r="C1049" s="325"/>
      <c r="D1049" s="325"/>
      <c r="E1049" s="325"/>
      <c r="F1049" s="325"/>
      <c r="G1049" s="325"/>
      <c r="H1049" s="325"/>
      <c r="I1049" s="325"/>
      <c r="J1049" s="325"/>
      <c r="K1049" s="325"/>
      <c r="L1049" s="325"/>
      <c r="M1049" s="325"/>
      <c r="N1049" s="325"/>
      <c r="O1049" s="325"/>
      <c r="P1049" s="325"/>
      <c r="Q1049" s="325"/>
      <c r="R1049" s="325"/>
      <c r="S1049" s="325"/>
      <c r="T1049" s="325"/>
      <c r="U1049" s="325"/>
      <c r="V1049" s="325"/>
      <c r="W1049" s="325"/>
      <c r="X1049" s="325"/>
      <c r="Y1049" s="326"/>
      <c r="Z1049" s="333"/>
      <c r="AA1049" s="334"/>
      <c r="AB1049" s="334"/>
      <c r="AC1049" s="334"/>
      <c r="AD1049" s="335"/>
      <c r="AE1049" s="333"/>
      <c r="AF1049" s="334"/>
      <c r="AG1049" s="334"/>
      <c r="AH1049" s="334"/>
      <c r="AI1049" s="334"/>
      <c r="AJ1049" s="334"/>
      <c r="AK1049" s="342"/>
      <c r="AL1049" s="343"/>
      <c r="AM1049" s="343"/>
      <c r="AN1049" s="343"/>
      <c r="AO1049" s="343"/>
      <c r="AP1049" s="343"/>
      <c r="AQ1049" s="343"/>
      <c r="AR1049" s="343"/>
      <c r="AS1049" s="343"/>
      <c r="AT1049" s="343"/>
      <c r="AU1049" s="343"/>
      <c r="AV1049" s="343"/>
      <c r="AW1049" s="343"/>
      <c r="AX1049" s="344"/>
      <c r="AY1049" s="409"/>
      <c r="AZ1049" s="346"/>
      <c r="BA1049" s="346"/>
      <c r="BB1049" s="410"/>
      <c r="BC1049" s="345">
        <f>+$AE$1049*AY1049</f>
        <v>0</v>
      </c>
      <c r="BD1049" s="346"/>
      <c r="BE1049" s="346"/>
      <c r="BF1049" s="347"/>
      <c r="BG1049" s="285"/>
      <c r="BH1049" s="286"/>
      <c r="BI1049" s="286"/>
      <c r="BJ1049" s="287"/>
      <c r="BK1049" s="288">
        <f>+AY1049*BG1049</f>
        <v>0</v>
      </c>
      <c r="BL1049" s="289"/>
      <c r="BM1049" s="289"/>
      <c r="BN1049" s="289"/>
      <c r="BO1049" s="289"/>
      <c r="BP1049" s="290"/>
      <c r="BQ1049" s="291"/>
      <c r="BR1049" s="292"/>
      <c r="BS1049" s="292"/>
      <c r="BT1049" s="292"/>
      <c r="BU1049" s="292"/>
      <c r="BV1049" s="292"/>
      <c r="BW1049" s="293"/>
      <c r="BX1049" s="291">
        <f>+(((BK1079+BQ1049)*30)/70)</f>
        <v>0</v>
      </c>
      <c r="BY1049" s="292"/>
      <c r="BZ1049" s="292"/>
      <c r="CA1049" s="292"/>
      <c r="CB1049" s="292"/>
      <c r="CC1049" s="293"/>
      <c r="CD1049" s="291">
        <f>+BK1079+BQ1049+BX1049</f>
        <v>0</v>
      </c>
      <c r="CE1049" s="292"/>
      <c r="CF1049" s="292"/>
      <c r="CG1049" s="292"/>
      <c r="CH1049" s="292"/>
      <c r="CI1049" s="293"/>
    </row>
    <row r="1050" spans="1:87" ht="18" customHeight="1" x14ac:dyDescent="0.25">
      <c r="A1050" s="75"/>
      <c r="B1050" s="327"/>
      <c r="C1050" s="328"/>
      <c r="D1050" s="328"/>
      <c r="E1050" s="328"/>
      <c r="F1050" s="328"/>
      <c r="G1050" s="328"/>
      <c r="H1050" s="328"/>
      <c r="I1050" s="328"/>
      <c r="J1050" s="328"/>
      <c r="K1050" s="328"/>
      <c r="L1050" s="328"/>
      <c r="M1050" s="328"/>
      <c r="N1050" s="328"/>
      <c r="O1050" s="328"/>
      <c r="P1050" s="328"/>
      <c r="Q1050" s="328"/>
      <c r="R1050" s="328"/>
      <c r="S1050" s="328"/>
      <c r="T1050" s="328"/>
      <c r="U1050" s="328"/>
      <c r="V1050" s="328"/>
      <c r="W1050" s="328"/>
      <c r="X1050" s="328"/>
      <c r="Y1050" s="329"/>
      <c r="Z1050" s="336"/>
      <c r="AA1050" s="337"/>
      <c r="AB1050" s="337"/>
      <c r="AC1050" s="337"/>
      <c r="AD1050" s="338"/>
      <c r="AE1050" s="336"/>
      <c r="AF1050" s="337"/>
      <c r="AG1050" s="337"/>
      <c r="AH1050" s="337"/>
      <c r="AI1050" s="337"/>
      <c r="AJ1050" s="337"/>
      <c r="AK1050" s="300"/>
      <c r="AL1050" s="301"/>
      <c r="AM1050" s="301"/>
      <c r="AN1050" s="301"/>
      <c r="AO1050" s="301"/>
      <c r="AP1050" s="301"/>
      <c r="AQ1050" s="301"/>
      <c r="AR1050" s="301"/>
      <c r="AS1050" s="301"/>
      <c r="AT1050" s="301"/>
      <c r="AU1050" s="301"/>
      <c r="AV1050" s="301"/>
      <c r="AW1050" s="301"/>
      <c r="AX1050" s="302"/>
      <c r="AY1050" s="407"/>
      <c r="AZ1050" s="304"/>
      <c r="BA1050" s="304"/>
      <c r="BB1050" s="408"/>
      <c r="BC1050" s="306">
        <f t="shared" ref="BC1050:BC1078" si="58">+$AE$1049*AY1050</f>
        <v>0</v>
      </c>
      <c r="BD1050" s="307"/>
      <c r="BE1050" s="307"/>
      <c r="BF1050" s="308"/>
      <c r="BG1050" s="309"/>
      <c r="BH1050" s="310"/>
      <c r="BI1050" s="310"/>
      <c r="BJ1050" s="311"/>
      <c r="BK1050" s="312">
        <f t="shared" ref="BK1050:BK1078" si="59">+AY1050*BG1050</f>
        <v>0</v>
      </c>
      <c r="BL1050" s="313"/>
      <c r="BM1050" s="313"/>
      <c r="BN1050" s="313"/>
      <c r="BO1050" s="313"/>
      <c r="BP1050" s="314"/>
      <c r="BQ1050" s="294"/>
      <c r="BR1050" s="295"/>
      <c r="BS1050" s="295"/>
      <c r="BT1050" s="295"/>
      <c r="BU1050" s="295"/>
      <c r="BV1050" s="295"/>
      <c r="BW1050" s="296"/>
      <c r="BX1050" s="294"/>
      <c r="BY1050" s="295"/>
      <c r="BZ1050" s="295"/>
      <c r="CA1050" s="295"/>
      <c r="CB1050" s="295"/>
      <c r="CC1050" s="296"/>
      <c r="CD1050" s="294"/>
      <c r="CE1050" s="295"/>
      <c r="CF1050" s="295"/>
      <c r="CG1050" s="295"/>
      <c r="CH1050" s="295"/>
      <c r="CI1050" s="296"/>
    </row>
    <row r="1051" spans="1:87" ht="18" customHeight="1" x14ac:dyDescent="0.25">
      <c r="A1051" s="75"/>
      <c r="B1051" s="327"/>
      <c r="C1051" s="328"/>
      <c r="D1051" s="328"/>
      <c r="E1051" s="328"/>
      <c r="F1051" s="328"/>
      <c r="G1051" s="328"/>
      <c r="H1051" s="328"/>
      <c r="I1051" s="328"/>
      <c r="J1051" s="328"/>
      <c r="K1051" s="328"/>
      <c r="L1051" s="328"/>
      <c r="M1051" s="328"/>
      <c r="N1051" s="328"/>
      <c r="O1051" s="328"/>
      <c r="P1051" s="328"/>
      <c r="Q1051" s="328"/>
      <c r="R1051" s="328"/>
      <c r="S1051" s="328"/>
      <c r="T1051" s="328"/>
      <c r="U1051" s="328"/>
      <c r="V1051" s="328"/>
      <c r="W1051" s="328"/>
      <c r="X1051" s="328"/>
      <c r="Y1051" s="329"/>
      <c r="Z1051" s="336"/>
      <c r="AA1051" s="337"/>
      <c r="AB1051" s="337"/>
      <c r="AC1051" s="337"/>
      <c r="AD1051" s="338"/>
      <c r="AE1051" s="336"/>
      <c r="AF1051" s="337"/>
      <c r="AG1051" s="337"/>
      <c r="AH1051" s="337"/>
      <c r="AI1051" s="337"/>
      <c r="AJ1051" s="337"/>
      <c r="AK1051" s="300"/>
      <c r="AL1051" s="301"/>
      <c r="AM1051" s="301"/>
      <c r="AN1051" s="301"/>
      <c r="AO1051" s="301"/>
      <c r="AP1051" s="301"/>
      <c r="AQ1051" s="301"/>
      <c r="AR1051" s="301"/>
      <c r="AS1051" s="301"/>
      <c r="AT1051" s="301"/>
      <c r="AU1051" s="301"/>
      <c r="AV1051" s="301"/>
      <c r="AW1051" s="301"/>
      <c r="AX1051" s="302"/>
      <c r="AY1051" s="407"/>
      <c r="AZ1051" s="304"/>
      <c r="BA1051" s="304"/>
      <c r="BB1051" s="408"/>
      <c r="BC1051" s="306">
        <f t="shared" si="58"/>
        <v>0</v>
      </c>
      <c r="BD1051" s="307"/>
      <c r="BE1051" s="307"/>
      <c r="BF1051" s="308"/>
      <c r="BG1051" s="309"/>
      <c r="BH1051" s="310"/>
      <c r="BI1051" s="310"/>
      <c r="BJ1051" s="311"/>
      <c r="BK1051" s="312">
        <f t="shared" si="59"/>
        <v>0</v>
      </c>
      <c r="BL1051" s="313"/>
      <c r="BM1051" s="313"/>
      <c r="BN1051" s="313"/>
      <c r="BO1051" s="313"/>
      <c r="BP1051" s="314"/>
      <c r="BQ1051" s="294"/>
      <c r="BR1051" s="295"/>
      <c r="BS1051" s="295"/>
      <c r="BT1051" s="295"/>
      <c r="BU1051" s="295"/>
      <c r="BV1051" s="295"/>
      <c r="BW1051" s="296"/>
      <c r="BX1051" s="294"/>
      <c r="BY1051" s="295"/>
      <c r="BZ1051" s="295"/>
      <c r="CA1051" s="295"/>
      <c r="CB1051" s="295"/>
      <c r="CC1051" s="296"/>
      <c r="CD1051" s="294"/>
      <c r="CE1051" s="295"/>
      <c r="CF1051" s="295"/>
      <c r="CG1051" s="295"/>
      <c r="CH1051" s="295"/>
      <c r="CI1051" s="296"/>
    </row>
    <row r="1052" spans="1:87" ht="18" customHeight="1" x14ac:dyDescent="0.25">
      <c r="A1052" s="75"/>
      <c r="B1052" s="327"/>
      <c r="C1052" s="328"/>
      <c r="D1052" s="328"/>
      <c r="E1052" s="328"/>
      <c r="F1052" s="328"/>
      <c r="G1052" s="328"/>
      <c r="H1052" s="328"/>
      <c r="I1052" s="328"/>
      <c r="J1052" s="328"/>
      <c r="K1052" s="328"/>
      <c r="L1052" s="328"/>
      <c r="M1052" s="328"/>
      <c r="N1052" s="328"/>
      <c r="O1052" s="328"/>
      <c r="P1052" s="328"/>
      <c r="Q1052" s="328"/>
      <c r="R1052" s="328"/>
      <c r="S1052" s="328"/>
      <c r="T1052" s="328"/>
      <c r="U1052" s="328"/>
      <c r="V1052" s="328"/>
      <c r="W1052" s="328"/>
      <c r="X1052" s="328"/>
      <c r="Y1052" s="329"/>
      <c r="Z1052" s="336"/>
      <c r="AA1052" s="337"/>
      <c r="AB1052" s="337"/>
      <c r="AC1052" s="337"/>
      <c r="AD1052" s="338"/>
      <c r="AE1052" s="336"/>
      <c r="AF1052" s="337"/>
      <c r="AG1052" s="337"/>
      <c r="AH1052" s="337"/>
      <c r="AI1052" s="337"/>
      <c r="AJ1052" s="337"/>
      <c r="AK1052" s="300"/>
      <c r="AL1052" s="301"/>
      <c r="AM1052" s="301"/>
      <c r="AN1052" s="301"/>
      <c r="AO1052" s="301"/>
      <c r="AP1052" s="301"/>
      <c r="AQ1052" s="301"/>
      <c r="AR1052" s="301"/>
      <c r="AS1052" s="301"/>
      <c r="AT1052" s="301"/>
      <c r="AU1052" s="301"/>
      <c r="AV1052" s="301"/>
      <c r="AW1052" s="301"/>
      <c r="AX1052" s="302"/>
      <c r="AY1052" s="407"/>
      <c r="AZ1052" s="304"/>
      <c r="BA1052" s="304"/>
      <c r="BB1052" s="408"/>
      <c r="BC1052" s="306">
        <f t="shared" si="58"/>
        <v>0</v>
      </c>
      <c r="BD1052" s="307"/>
      <c r="BE1052" s="307"/>
      <c r="BF1052" s="308"/>
      <c r="BG1052" s="309"/>
      <c r="BH1052" s="310"/>
      <c r="BI1052" s="310"/>
      <c r="BJ1052" s="311"/>
      <c r="BK1052" s="312">
        <f t="shared" si="59"/>
        <v>0</v>
      </c>
      <c r="BL1052" s="313"/>
      <c r="BM1052" s="313"/>
      <c r="BN1052" s="313"/>
      <c r="BO1052" s="313"/>
      <c r="BP1052" s="314"/>
      <c r="BQ1052" s="294"/>
      <c r="BR1052" s="295"/>
      <c r="BS1052" s="295"/>
      <c r="BT1052" s="295"/>
      <c r="BU1052" s="295"/>
      <c r="BV1052" s="295"/>
      <c r="BW1052" s="296"/>
      <c r="BX1052" s="294"/>
      <c r="BY1052" s="295"/>
      <c r="BZ1052" s="295"/>
      <c r="CA1052" s="295"/>
      <c r="CB1052" s="295"/>
      <c r="CC1052" s="296"/>
      <c r="CD1052" s="294"/>
      <c r="CE1052" s="295"/>
      <c r="CF1052" s="295"/>
      <c r="CG1052" s="295"/>
      <c r="CH1052" s="295"/>
      <c r="CI1052" s="296"/>
    </row>
    <row r="1053" spans="1:87" ht="18" customHeight="1" x14ac:dyDescent="0.25">
      <c r="A1053" s="75"/>
      <c r="B1053" s="327"/>
      <c r="C1053" s="328"/>
      <c r="D1053" s="328"/>
      <c r="E1053" s="328"/>
      <c r="F1053" s="328"/>
      <c r="G1053" s="328"/>
      <c r="H1053" s="328"/>
      <c r="I1053" s="328"/>
      <c r="J1053" s="328"/>
      <c r="K1053" s="328"/>
      <c r="L1053" s="328"/>
      <c r="M1053" s="328"/>
      <c r="N1053" s="328"/>
      <c r="O1053" s="328"/>
      <c r="P1053" s="328"/>
      <c r="Q1053" s="328"/>
      <c r="R1053" s="328"/>
      <c r="S1053" s="328"/>
      <c r="T1053" s="328"/>
      <c r="U1053" s="328"/>
      <c r="V1053" s="328"/>
      <c r="W1053" s="328"/>
      <c r="X1053" s="328"/>
      <c r="Y1053" s="329"/>
      <c r="Z1053" s="336"/>
      <c r="AA1053" s="337"/>
      <c r="AB1053" s="337"/>
      <c r="AC1053" s="337"/>
      <c r="AD1053" s="338"/>
      <c r="AE1053" s="336"/>
      <c r="AF1053" s="337"/>
      <c r="AG1053" s="337"/>
      <c r="AH1053" s="337"/>
      <c r="AI1053" s="337"/>
      <c r="AJ1053" s="337"/>
      <c r="AK1053" s="300"/>
      <c r="AL1053" s="301"/>
      <c r="AM1053" s="301"/>
      <c r="AN1053" s="301"/>
      <c r="AO1053" s="301"/>
      <c r="AP1053" s="301"/>
      <c r="AQ1053" s="301"/>
      <c r="AR1053" s="301"/>
      <c r="AS1053" s="301"/>
      <c r="AT1053" s="301"/>
      <c r="AU1053" s="301"/>
      <c r="AV1053" s="301"/>
      <c r="AW1053" s="301"/>
      <c r="AX1053" s="302"/>
      <c r="AY1053" s="407"/>
      <c r="AZ1053" s="304"/>
      <c r="BA1053" s="304"/>
      <c r="BB1053" s="408"/>
      <c r="BC1053" s="306">
        <f t="shared" si="58"/>
        <v>0</v>
      </c>
      <c r="BD1053" s="307"/>
      <c r="BE1053" s="307"/>
      <c r="BF1053" s="308"/>
      <c r="BG1053" s="309"/>
      <c r="BH1053" s="310"/>
      <c r="BI1053" s="310"/>
      <c r="BJ1053" s="311"/>
      <c r="BK1053" s="312">
        <f t="shared" si="59"/>
        <v>0</v>
      </c>
      <c r="BL1053" s="313"/>
      <c r="BM1053" s="313"/>
      <c r="BN1053" s="313"/>
      <c r="BO1053" s="313"/>
      <c r="BP1053" s="314"/>
      <c r="BQ1053" s="294"/>
      <c r="BR1053" s="295"/>
      <c r="BS1053" s="295"/>
      <c r="BT1053" s="295"/>
      <c r="BU1053" s="295"/>
      <c r="BV1053" s="295"/>
      <c r="BW1053" s="296"/>
      <c r="BX1053" s="294"/>
      <c r="BY1053" s="295"/>
      <c r="BZ1053" s="295"/>
      <c r="CA1053" s="295"/>
      <c r="CB1053" s="295"/>
      <c r="CC1053" s="296"/>
      <c r="CD1053" s="294"/>
      <c r="CE1053" s="295"/>
      <c r="CF1053" s="295"/>
      <c r="CG1053" s="295"/>
      <c r="CH1053" s="295"/>
      <c r="CI1053" s="296"/>
    </row>
    <row r="1054" spans="1:87" ht="18" customHeight="1" x14ac:dyDescent="0.25">
      <c r="A1054" s="75"/>
      <c r="B1054" s="327"/>
      <c r="C1054" s="328"/>
      <c r="D1054" s="328"/>
      <c r="E1054" s="328"/>
      <c r="F1054" s="328"/>
      <c r="G1054" s="328"/>
      <c r="H1054" s="328"/>
      <c r="I1054" s="328"/>
      <c r="J1054" s="328"/>
      <c r="K1054" s="328"/>
      <c r="L1054" s="328"/>
      <c r="M1054" s="328"/>
      <c r="N1054" s="328"/>
      <c r="O1054" s="328"/>
      <c r="P1054" s="328"/>
      <c r="Q1054" s="328"/>
      <c r="R1054" s="328"/>
      <c r="S1054" s="328"/>
      <c r="T1054" s="328"/>
      <c r="U1054" s="328"/>
      <c r="V1054" s="328"/>
      <c r="W1054" s="328"/>
      <c r="X1054" s="328"/>
      <c r="Y1054" s="329"/>
      <c r="Z1054" s="336"/>
      <c r="AA1054" s="337"/>
      <c r="AB1054" s="337"/>
      <c r="AC1054" s="337"/>
      <c r="AD1054" s="338"/>
      <c r="AE1054" s="336"/>
      <c r="AF1054" s="337"/>
      <c r="AG1054" s="337"/>
      <c r="AH1054" s="337"/>
      <c r="AI1054" s="337"/>
      <c r="AJ1054" s="337"/>
      <c r="AK1054" s="300"/>
      <c r="AL1054" s="301"/>
      <c r="AM1054" s="301"/>
      <c r="AN1054" s="301"/>
      <c r="AO1054" s="301"/>
      <c r="AP1054" s="301"/>
      <c r="AQ1054" s="301"/>
      <c r="AR1054" s="301"/>
      <c r="AS1054" s="301"/>
      <c r="AT1054" s="301"/>
      <c r="AU1054" s="301"/>
      <c r="AV1054" s="301"/>
      <c r="AW1054" s="301"/>
      <c r="AX1054" s="302"/>
      <c r="AY1054" s="407"/>
      <c r="AZ1054" s="304"/>
      <c r="BA1054" s="304"/>
      <c r="BB1054" s="408"/>
      <c r="BC1054" s="306">
        <f t="shared" si="58"/>
        <v>0</v>
      </c>
      <c r="BD1054" s="307"/>
      <c r="BE1054" s="307"/>
      <c r="BF1054" s="308"/>
      <c r="BG1054" s="309"/>
      <c r="BH1054" s="310"/>
      <c r="BI1054" s="310"/>
      <c r="BJ1054" s="311"/>
      <c r="BK1054" s="312">
        <f t="shared" si="59"/>
        <v>0</v>
      </c>
      <c r="BL1054" s="313"/>
      <c r="BM1054" s="313"/>
      <c r="BN1054" s="313"/>
      <c r="BO1054" s="313"/>
      <c r="BP1054" s="314"/>
      <c r="BQ1054" s="294"/>
      <c r="BR1054" s="295"/>
      <c r="BS1054" s="295"/>
      <c r="BT1054" s="295"/>
      <c r="BU1054" s="295"/>
      <c r="BV1054" s="295"/>
      <c r="BW1054" s="296"/>
      <c r="BX1054" s="294"/>
      <c r="BY1054" s="295"/>
      <c r="BZ1054" s="295"/>
      <c r="CA1054" s="295"/>
      <c r="CB1054" s="295"/>
      <c r="CC1054" s="296"/>
      <c r="CD1054" s="294"/>
      <c r="CE1054" s="295"/>
      <c r="CF1054" s="295"/>
      <c r="CG1054" s="295"/>
      <c r="CH1054" s="295"/>
      <c r="CI1054" s="296"/>
    </row>
    <row r="1055" spans="1:87" ht="18" customHeight="1" x14ac:dyDescent="0.25">
      <c r="A1055" s="75"/>
      <c r="B1055" s="327"/>
      <c r="C1055" s="328"/>
      <c r="D1055" s="328"/>
      <c r="E1055" s="328"/>
      <c r="F1055" s="328"/>
      <c r="G1055" s="328"/>
      <c r="H1055" s="328"/>
      <c r="I1055" s="328"/>
      <c r="J1055" s="328"/>
      <c r="K1055" s="328"/>
      <c r="L1055" s="328"/>
      <c r="M1055" s="328"/>
      <c r="N1055" s="328"/>
      <c r="O1055" s="328"/>
      <c r="P1055" s="328"/>
      <c r="Q1055" s="328"/>
      <c r="R1055" s="328"/>
      <c r="S1055" s="328"/>
      <c r="T1055" s="328"/>
      <c r="U1055" s="328"/>
      <c r="V1055" s="328"/>
      <c r="W1055" s="328"/>
      <c r="X1055" s="328"/>
      <c r="Y1055" s="329"/>
      <c r="Z1055" s="336"/>
      <c r="AA1055" s="337"/>
      <c r="AB1055" s="337"/>
      <c r="AC1055" s="337"/>
      <c r="AD1055" s="338"/>
      <c r="AE1055" s="336"/>
      <c r="AF1055" s="337"/>
      <c r="AG1055" s="337"/>
      <c r="AH1055" s="337"/>
      <c r="AI1055" s="337"/>
      <c r="AJ1055" s="337"/>
      <c r="AK1055" s="300"/>
      <c r="AL1055" s="301"/>
      <c r="AM1055" s="301"/>
      <c r="AN1055" s="301"/>
      <c r="AO1055" s="301"/>
      <c r="AP1055" s="301"/>
      <c r="AQ1055" s="301"/>
      <c r="AR1055" s="301"/>
      <c r="AS1055" s="301"/>
      <c r="AT1055" s="301"/>
      <c r="AU1055" s="301"/>
      <c r="AV1055" s="301"/>
      <c r="AW1055" s="301"/>
      <c r="AX1055" s="302"/>
      <c r="AY1055" s="407"/>
      <c r="AZ1055" s="304"/>
      <c r="BA1055" s="304"/>
      <c r="BB1055" s="408"/>
      <c r="BC1055" s="306">
        <f t="shared" si="58"/>
        <v>0</v>
      </c>
      <c r="BD1055" s="307"/>
      <c r="BE1055" s="307"/>
      <c r="BF1055" s="308"/>
      <c r="BG1055" s="309"/>
      <c r="BH1055" s="310"/>
      <c r="BI1055" s="310"/>
      <c r="BJ1055" s="311"/>
      <c r="BK1055" s="312">
        <f t="shared" si="59"/>
        <v>0</v>
      </c>
      <c r="BL1055" s="313"/>
      <c r="BM1055" s="313"/>
      <c r="BN1055" s="313"/>
      <c r="BO1055" s="313"/>
      <c r="BP1055" s="314"/>
      <c r="BQ1055" s="294"/>
      <c r="BR1055" s="295"/>
      <c r="BS1055" s="295"/>
      <c r="BT1055" s="295"/>
      <c r="BU1055" s="295"/>
      <c r="BV1055" s="295"/>
      <c r="BW1055" s="296"/>
      <c r="BX1055" s="294"/>
      <c r="BY1055" s="295"/>
      <c r="BZ1055" s="295"/>
      <c r="CA1055" s="295"/>
      <c r="CB1055" s="295"/>
      <c r="CC1055" s="296"/>
      <c r="CD1055" s="294"/>
      <c r="CE1055" s="295"/>
      <c r="CF1055" s="295"/>
      <c r="CG1055" s="295"/>
      <c r="CH1055" s="295"/>
      <c r="CI1055" s="296"/>
    </row>
    <row r="1056" spans="1:87" ht="18" customHeight="1" x14ac:dyDescent="0.25">
      <c r="A1056" s="75"/>
      <c r="B1056" s="327"/>
      <c r="C1056" s="328"/>
      <c r="D1056" s="328"/>
      <c r="E1056" s="328"/>
      <c r="F1056" s="328"/>
      <c r="G1056" s="328"/>
      <c r="H1056" s="328"/>
      <c r="I1056" s="328"/>
      <c r="J1056" s="328"/>
      <c r="K1056" s="328"/>
      <c r="L1056" s="328"/>
      <c r="M1056" s="328"/>
      <c r="N1056" s="328"/>
      <c r="O1056" s="328"/>
      <c r="P1056" s="328"/>
      <c r="Q1056" s="328"/>
      <c r="R1056" s="328"/>
      <c r="S1056" s="328"/>
      <c r="T1056" s="328"/>
      <c r="U1056" s="328"/>
      <c r="V1056" s="328"/>
      <c r="W1056" s="328"/>
      <c r="X1056" s="328"/>
      <c r="Y1056" s="329"/>
      <c r="Z1056" s="336"/>
      <c r="AA1056" s="337"/>
      <c r="AB1056" s="337"/>
      <c r="AC1056" s="337"/>
      <c r="AD1056" s="338"/>
      <c r="AE1056" s="336"/>
      <c r="AF1056" s="337"/>
      <c r="AG1056" s="337"/>
      <c r="AH1056" s="337"/>
      <c r="AI1056" s="337"/>
      <c r="AJ1056" s="337"/>
      <c r="AK1056" s="300"/>
      <c r="AL1056" s="301"/>
      <c r="AM1056" s="301"/>
      <c r="AN1056" s="301"/>
      <c r="AO1056" s="301"/>
      <c r="AP1056" s="301"/>
      <c r="AQ1056" s="301"/>
      <c r="AR1056" s="301"/>
      <c r="AS1056" s="301"/>
      <c r="AT1056" s="301"/>
      <c r="AU1056" s="301"/>
      <c r="AV1056" s="301"/>
      <c r="AW1056" s="301"/>
      <c r="AX1056" s="302"/>
      <c r="AY1056" s="407"/>
      <c r="AZ1056" s="304"/>
      <c r="BA1056" s="304"/>
      <c r="BB1056" s="408"/>
      <c r="BC1056" s="306">
        <f t="shared" si="58"/>
        <v>0</v>
      </c>
      <c r="BD1056" s="307"/>
      <c r="BE1056" s="307"/>
      <c r="BF1056" s="308"/>
      <c r="BG1056" s="309"/>
      <c r="BH1056" s="310"/>
      <c r="BI1056" s="310"/>
      <c r="BJ1056" s="311"/>
      <c r="BK1056" s="312">
        <f t="shared" si="59"/>
        <v>0</v>
      </c>
      <c r="BL1056" s="313"/>
      <c r="BM1056" s="313"/>
      <c r="BN1056" s="313"/>
      <c r="BO1056" s="313"/>
      <c r="BP1056" s="314"/>
      <c r="BQ1056" s="294"/>
      <c r="BR1056" s="295"/>
      <c r="BS1056" s="295"/>
      <c r="BT1056" s="295"/>
      <c r="BU1056" s="295"/>
      <c r="BV1056" s="295"/>
      <c r="BW1056" s="296"/>
      <c r="BX1056" s="294"/>
      <c r="BY1056" s="295"/>
      <c r="BZ1056" s="295"/>
      <c r="CA1056" s="295"/>
      <c r="CB1056" s="295"/>
      <c r="CC1056" s="296"/>
      <c r="CD1056" s="294"/>
      <c r="CE1056" s="295"/>
      <c r="CF1056" s="295"/>
      <c r="CG1056" s="295"/>
      <c r="CH1056" s="295"/>
      <c r="CI1056" s="296"/>
    </row>
    <row r="1057" spans="1:87" ht="18" customHeight="1" x14ac:dyDescent="0.25">
      <c r="A1057" s="75"/>
      <c r="B1057" s="327"/>
      <c r="C1057" s="328"/>
      <c r="D1057" s="328"/>
      <c r="E1057" s="328"/>
      <c r="F1057" s="328"/>
      <c r="G1057" s="328"/>
      <c r="H1057" s="328"/>
      <c r="I1057" s="328"/>
      <c r="J1057" s="328"/>
      <c r="K1057" s="328"/>
      <c r="L1057" s="328"/>
      <c r="M1057" s="328"/>
      <c r="N1057" s="328"/>
      <c r="O1057" s="328"/>
      <c r="P1057" s="328"/>
      <c r="Q1057" s="328"/>
      <c r="R1057" s="328"/>
      <c r="S1057" s="328"/>
      <c r="T1057" s="328"/>
      <c r="U1057" s="328"/>
      <c r="V1057" s="328"/>
      <c r="W1057" s="328"/>
      <c r="X1057" s="328"/>
      <c r="Y1057" s="329"/>
      <c r="Z1057" s="336"/>
      <c r="AA1057" s="337"/>
      <c r="AB1057" s="337"/>
      <c r="AC1057" s="337"/>
      <c r="AD1057" s="338"/>
      <c r="AE1057" s="336"/>
      <c r="AF1057" s="337"/>
      <c r="AG1057" s="337"/>
      <c r="AH1057" s="337"/>
      <c r="AI1057" s="337"/>
      <c r="AJ1057" s="337"/>
      <c r="AK1057" s="300"/>
      <c r="AL1057" s="301"/>
      <c r="AM1057" s="301"/>
      <c r="AN1057" s="301"/>
      <c r="AO1057" s="301"/>
      <c r="AP1057" s="301"/>
      <c r="AQ1057" s="301"/>
      <c r="AR1057" s="301"/>
      <c r="AS1057" s="301"/>
      <c r="AT1057" s="301"/>
      <c r="AU1057" s="301"/>
      <c r="AV1057" s="301"/>
      <c r="AW1057" s="301"/>
      <c r="AX1057" s="302"/>
      <c r="AY1057" s="407"/>
      <c r="AZ1057" s="304"/>
      <c r="BA1057" s="304"/>
      <c r="BB1057" s="408"/>
      <c r="BC1057" s="306">
        <f t="shared" si="58"/>
        <v>0</v>
      </c>
      <c r="BD1057" s="307"/>
      <c r="BE1057" s="307"/>
      <c r="BF1057" s="308"/>
      <c r="BG1057" s="309"/>
      <c r="BH1057" s="310"/>
      <c r="BI1057" s="310"/>
      <c r="BJ1057" s="311"/>
      <c r="BK1057" s="312">
        <f t="shared" si="59"/>
        <v>0</v>
      </c>
      <c r="BL1057" s="313"/>
      <c r="BM1057" s="313"/>
      <c r="BN1057" s="313"/>
      <c r="BO1057" s="313"/>
      <c r="BP1057" s="314"/>
      <c r="BQ1057" s="294"/>
      <c r="BR1057" s="295"/>
      <c r="BS1057" s="295"/>
      <c r="BT1057" s="295"/>
      <c r="BU1057" s="295"/>
      <c r="BV1057" s="295"/>
      <c r="BW1057" s="296"/>
      <c r="BX1057" s="294"/>
      <c r="BY1057" s="295"/>
      <c r="BZ1057" s="295"/>
      <c r="CA1057" s="295"/>
      <c r="CB1057" s="295"/>
      <c r="CC1057" s="296"/>
      <c r="CD1057" s="294"/>
      <c r="CE1057" s="295"/>
      <c r="CF1057" s="295"/>
      <c r="CG1057" s="295"/>
      <c r="CH1057" s="295"/>
      <c r="CI1057" s="296"/>
    </row>
    <row r="1058" spans="1:87" ht="18" customHeight="1" x14ac:dyDescent="0.25">
      <c r="A1058" s="75"/>
      <c r="B1058" s="327"/>
      <c r="C1058" s="328"/>
      <c r="D1058" s="328"/>
      <c r="E1058" s="328"/>
      <c r="F1058" s="328"/>
      <c r="G1058" s="328"/>
      <c r="H1058" s="328"/>
      <c r="I1058" s="328"/>
      <c r="J1058" s="328"/>
      <c r="K1058" s="328"/>
      <c r="L1058" s="328"/>
      <c r="M1058" s="328"/>
      <c r="N1058" s="328"/>
      <c r="O1058" s="328"/>
      <c r="P1058" s="328"/>
      <c r="Q1058" s="328"/>
      <c r="R1058" s="328"/>
      <c r="S1058" s="328"/>
      <c r="T1058" s="328"/>
      <c r="U1058" s="328"/>
      <c r="V1058" s="328"/>
      <c r="W1058" s="328"/>
      <c r="X1058" s="328"/>
      <c r="Y1058" s="329"/>
      <c r="Z1058" s="336"/>
      <c r="AA1058" s="337"/>
      <c r="AB1058" s="337"/>
      <c r="AC1058" s="337"/>
      <c r="AD1058" s="338"/>
      <c r="AE1058" s="336"/>
      <c r="AF1058" s="337"/>
      <c r="AG1058" s="337"/>
      <c r="AH1058" s="337"/>
      <c r="AI1058" s="337"/>
      <c r="AJ1058" s="337"/>
      <c r="AK1058" s="300"/>
      <c r="AL1058" s="301"/>
      <c r="AM1058" s="301"/>
      <c r="AN1058" s="301"/>
      <c r="AO1058" s="301"/>
      <c r="AP1058" s="301"/>
      <c r="AQ1058" s="301"/>
      <c r="AR1058" s="301"/>
      <c r="AS1058" s="301"/>
      <c r="AT1058" s="301"/>
      <c r="AU1058" s="301"/>
      <c r="AV1058" s="301"/>
      <c r="AW1058" s="301"/>
      <c r="AX1058" s="302"/>
      <c r="AY1058" s="407"/>
      <c r="AZ1058" s="304"/>
      <c r="BA1058" s="304"/>
      <c r="BB1058" s="408"/>
      <c r="BC1058" s="306">
        <f t="shared" si="58"/>
        <v>0</v>
      </c>
      <c r="BD1058" s="307"/>
      <c r="BE1058" s="307"/>
      <c r="BF1058" s="308"/>
      <c r="BG1058" s="309"/>
      <c r="BH1058" s="310"/>
      <c r="BI1058" s="310"/>
      <c r="BJ1058" s="311"/>
      <c r="BK1058" s="312">
        <f t="shared" si="59"/>
        <v>0</v>
      </c>
      <c r="BL1058" s="313"/>
      <c r="BM1058" s="313"/>
      <c r="BN1058" s="313"/>
      <c r="BO1058" s="313"/>
      <c r="BP1058" s="314"/>
      <c r="BQ1058" s="294"/>
      <c r="BR1058" s="295"/>
      <c r="BS1058" s="295"/>
      <c r="BT1058" s="295"/>
      <c r="BU1058" s="295"/>
      <c r="BV1058" s="295"/>
      <c r="BW1058" s="296"/>
      <c r="BX1058" s="294"/>
      <c r="BY1058" s="295"/>
      <c r="BZ1058" s="295"/>
      <c r="CA1058" s="295"/>
      <c r="CB1058" s="295"/>
      <c r="CC1058" s="296"/>
      <c r="CD1058" s="294"/>
      <c r="CE1058" s="295"/>
      <c r="CF1058" s="295"/>
      <c r="CG1058" s="295"/>
      <c r="CH1058" s="295"/>
      <c r="CI1058" s="296"/>
    </row>
    <row r="1059" spans="1:87" ht="18" customHeight="1" x14ac:dyDescent="0.25">
      <c r="A1059" s="75"/>
      <c r="B1059" s="327"/>
      <c r="C1059" s="328"/>
      <c r="D1059" s="328"/>
      <c r="E1059" s="328"/>
      <c r="F1059" s="328"/>
      <c r="G1059" s="328"/>
      <c r="H1059" s="328"/>
      <c r="I1059" s="328"/>
      <c r="J1059" s="328"/>
      <c r="K1059" s="328"/>
      <c r="L1059" s="328"/>
      <c r="M1059" s="328"/>
      <c r="N1059" s="328"/>
      <c r="O1059" s="328"/>
      <c r="P1059" s="328"/>
      <c r="Q1059" s="328"/>
      <c r="R1059" s="328"/>
      <c r="S1059" s="328"/>
      <c r="T1059" s="328"/>
      <c r="U1059" s="328"/>
      <c r="V1059" s="328"/>
      <c r="W1059" s="328"/>
      <c r="X1059" s="328"/>
      <c r="Y1059" s="329"/>
      <c r="Z1059" s="336"/>
      <c r="AA1059" s="337"/>
      <c r="AB1059" s="337"/>
      <c r="AC1059" s="337"/>
      <c r="AD1059" s="338"/>
      <c r="AE1059" s="336"/>
      <c r="AF1059" s="337"/>
      <c r="AG1059" s="337"/>
      <c r="AH1059" s="337"/>
      <c r="AI1059" s="337"/>
      <c r="AJ1059" s="337"/>
      <c r="AK1059" s="300"/>
      <c r="AL1059" s="301"/>
      <c r="AM1059" s="301"/>
      <c r="AN1059" s="301"/>
      <c r="AO1059" s="301"/>
      <c r="AP1059" s="301"/>
      <c r="AQ1059" s="301"/>
      <c r="AR1059" s="301"/>
      <c r="AS1059" s="301"/>
      <c r="AT1059" s="301"/>
      <c r="AU1059" s="301"/>
      <c r="AV1059" s="301"/>
      <c r="AW1059" s="301"/>
      <c r="AX1059" s="302"/>
      <c r="AY1059" s="407"/>
      <c r="AZ1059" s="304"/>
      <c r="BA1059" s="304"/>
      <c r="BB1059" s="408"/>
      <c r="BC1059" s="306">
        <f t="shared" si="58"/>
        <v>0</v>
      </c>
      <c r="BD1059" s="307"/>
      <c r="BE1059" s="307"/>
      <c r="BF1059" s="308"/>
      <c r="BG1059" s="309"/>
      <c r="BH1059" s="310"/>
      <c r="BI1059" s="310"/>
      <c r="BJ1059" s="311"/>
      <c r="BK1059" s="312">
        <f t="shared" si="59"/>
        <v>0</v>
      </c>
      <c r="BL1059" s="313"/>
      <c r="BM1059" s="313"/>
      <c r="BN1059" s="313"/>
      <c r="BO1059" s="313"/>
      <c r="BP1059" s="314"/>
      <c r="BQ1059" s="294"/>
      <c r="BR1059" s="295"/>
      <c r="BS1059" s="295"/>
      <c r="BT1059" s="295"/>
      <c r="BU1059" s="295"/>
      <c r="BV1059" s="295"/>
      <c r="BW1059" s="296"/>
      <c r="BX1059" s="294"/>
      <c r="BY1059" s="295"/>
      <c r="BZ1059" s="295"/>
      <c r="CA1059" s="295"/>
      <c r="CB1059" s="295"/>
      <c r="CC1059" s="296"/>
      <c r="CD1059" s="294"/>
      <c r="CE1059" s="295"/>
      <c r="CF1059" s="295"/>
      <c r="CG1059" s="295"/>
      <c r="CH1059" s="295"/>
      <c r="CI1059" s="296"/>
    </row>
    <row r="1060" spans="1:87" ht="18" customHeight="1" x14ac:dyDescent="0.25">
      <c r="A1060" s="75"/>
      <c r="B1060" s="327"/>
      <c r="C1060" s="328"/>
      <c r="D1060" s="328"/>
      <c r="E1060" s="328"/>
      <c r="F1060" s="328"/>
      <c r="G1060" s="328"/>
      <c r="H1060" s="328"/>
      <c r="I1060" s="328"/>
      <c r="J1060" s="328"/>
      <c r="K1060" s="328"/>
      <c r="L1060" s="328"/>
      <c r="M1060" s="328"/>
      <c r="N1060" s="328"/>
      <c r="O1060" s="328"/>
      <c r="P1060" s="328"/>
      <c r="Q1060" s="328"/>
      <c r="R1060" s="328"/>
      <c r="S1060" s="328"/>
      <c r="T1060" s="328"/>
      <c r="U1060" s="328"/>
      <c r="V1060" s="328"/>
      <c r="W1060" s="328"/>
      <c r="X1060" s="328"/>
      <c r="Y1060" s="329"/>
      <c r="Z1060" s="336"/>
      <c r="AA1060" s="337"/>
      <c r="AB1060" s="337"/>
      <c r="AC1060" s="337"/>
      <c r="AD1060" s="338"/>
      <c r="AE1060" s="336"/>
      <c r="AF1060" s="337"/>
      <c r="AG1060" s="337"/>
      <c r="AH1060" s="337"/>
      <c r="AI1060" s="337"/>
      <c r="AJ1060" s="337"/>
      <c r="AK1060" s="300"/>
      <c r="AL1060" s="301"/>
      <c r="AM1060" s="301"/>
      <c r="AN1060" s="301"/>
      <c r="AO1060" s="301"/>
      <c r="AP1060" s="301"/>
      <c r="AQ1060" s="301"/>
      <c r="AR1060" s="301"/>
      <c r="AS1060" s="301"/>
      <c r="AT1060" s="301"/>
      <c r="AU1060" s="301"/>
      <c r="AV1060" s="301"/>
      <c r="AW1060" s="301"/>
      <c r="AX1060" s="302"/>
      <c r="AY1060" s="407"/>
      <c r="AZ1060" s="304"/>
      <c r="BA1060" s="304"/>
      <c r="BB1060" s="408"/>
      <c r="BC1060" s="306">
        <f t="shared" si="58"/>
        <v>0</v>
      </c>
      <c r="BD1060" s="307"/>
      <c r="BE1060" s="307"/>
      <c r="BF1060" s="308"/>
      <c r="BG1060" s="309"/>
      <c r="BH1060" s="310"/>
      <c r="BI1060" s="310"/>
      <c r="BJ1060" s="311"/>
      <c r="BK1060" s="312">
        <f t="shared" si="59"/>
        <v>0</v>
      </c>
      <c r="BL1060" s="313"/>
      <c r="BM1060" s="313"/>
      <c r="BN1060" s="313"/>
      <c r="BO1060" s="313"/>
      <c r="BP1060" s="314"/>
      <c r="BQ1060" s="294"/>
      <c r="BR1060" s="295"/>
      <c r="BS1060" s="295"/>
      <c r="BT1060" s="295"/>
      <c r="BU1060" s="295"/>
      <c r="BV1060" s="295"/>
      <c r="BW1060" s="296"/>
      <c r="BX1060" s="294"/>
      <c r="BY1060" s="295"/>
      <c r="BZ1060" s="295"/>
      <c r="CA1060" s="295"/>
      <c r="CB1060" s="295"/>
      <c r="CC1060" s="296"/>
      <c r="CD1060" s="294"/>
      <c r="CE1060" s="295"/>
      <c r="CF1060" s="295"/>
      <c r="CG1060" s="295"/>
      <c r="CH1060" s="295"/>
      <c r="CI1060" s="296"/>
    </row>
    <row r="1061" spans="1:87" ht="18" customHeight="1" x14ac:dyDescent="0.25">
      <c r="A1061" s="75"/>
      <c r="B1061" s="327"/>
      <c r="C1061" s="328"/>
      <c r="D1061" s="328"/>
      <c r="E1061" s="328"/>
      <c r="F1061" s="328"/>
      <c r="G1061" s="328"/>
      <c r="H1061" s="328"/>
      <c r="I1061" s="328"/>
      <c r="J1061" s="328"/>
      <c r="K1061" s="328"/>
      <c r="L1061" s="328"/>
      <c r="M1061" s="328"/>
      <c r="N1061" s="328"/>
      <c r="O1061" s="328"/>
      <c r="P1061" s="328"/>
      <c r="Q1061" s="328"/>
      <c r="R1061" s="328"/>
      <c r="S1061" s="328"/>
      <c r="T1061" s="328"/>
      <c r="U1061" s="328"/>
      <c r="V1061" s="328"/>
      <c r="W1061" s="328"/>
      <c r="X1061" s="328"/>
      <c r="Y1061" s="329"/>
      <c r="Z1061" s="336"/>
      <c r="AA1061" s="337"/>
      <c r="AB1061" s="337"/>
      <c r="AC1061" s="337"/>
      <c r="AD1061" s="338"/>
      <c r="AE1061" s="336"/>
      <c r="AF1061" s="337"/>
      <c r="AG1061" s="337"/>
      <c r="AH1061" s="337"/>
      <c r="AI1061" s="337"/>
      <c r="AJ1061" s="337"/>
      <c r="AK1061" s="300"/>
      <c r="AL1061" s="301"/>
      <c r="AM1061" s="301"/>
      <c r="AN1061" s="301"/>
      <c r="AO1061" s="301"/>
      <c r="AP1061" s="301"/>
      <c r="AQ1061" s="301"/>
      <c r="AR1061" s="301"/>
      <c r="AS1061" s="301"/>
      <c r="AT1061" s="301"/>
      <c r="AU1061" s="301"/>
      <c r="AV1061" s="301"/>
      <c r="AW1061" s="301"/>
      <c r="AX1061" s="302"/>
      <c r="AY1061" s="407"/>
      <c r="AZ1061" s="304"/>
      <c r="BA1061" s="304"/>
      <c r="BB1061" s="408"/>
      <c r="BC1061" s="306">
        <f t="shared" si="58"/>
        <v>0</v>
      </c>
      <c r="BD1061" s="307"/>
      <c r="BE1061" s="307"/>
      <c r="BF1061" s="308"/>
      <c r="BG1061" s="309"/>
      <c r="BH1061" s="310"/>
      <c r="BI1061" s="310"/>
      <c r="BJ1061" s="311"/>
      <c r="BK1061" s="312">
        <f t="shared" si="59"/>
        <v>0</v>
      </c>
      <c r="BL1061" s="313"/>
      <c r="BM1061" s="313"/>
      <c r="BN1061" s="313"/>
      <c r="BO1061" s="313"/>
      <c r="BP1061" s="314"/>
      <c r="BQ1061" s="294"/>
      <c r="BR1061" s="295"/>
      <c r="BS1061" s="295"/>
      <c r="BT1061" s="295"/>
      <c r="BU1061" s="295"/>
      <c r="BV1061" s="295"/>
      <c r="BW1061" s="296"/>
      <c r="BX1061" s="294"/>
      <c r="BY1061" s="295"/>
      <c r="BZ1061" s="295"/>
      <c r="CA1061" s="295"/>
      <c r="CB1061" s="295"/>
      <c r="CC1061" s="296"/>
      <c r="CD1061" s="294"/>
      <c r="CE1061" s="295"/>
      <c r="CF1061" s="295"/>
      <c r="CG1061" s="295"/>
      <c r="CH1061" s="295"/>
      <c r="CI1061" s="296"/>
    </row>
    <row r="1062" spans="1:87" ht="18" customHeight="1" x14ac:dyDescent="0.25">
      <c r="A1062" s="75"/>
      <c r="B1062" s="327"/>
      <c r="C1062" s="328"/>
      <c r="D1062" s="328"/>
      <c r="E1062" s="328"/>
      <c r="F1062" s="328"/>
      <c r="G1062" s="328"/>
      <c r="H1062" s="328"/>
      <c r="I1062" s="328"/>
      <c r="J1062" s="328"/>
      <c r="K1062" s="328"/>
      <c r="L1062" s="328"/>
      <c r="M1062" s="328"/>
      <c r="N1062" s="328"/>
      <c r="O1062" s="328"/>
      <c r="P1062" s="328"/>
      <c r="Q1062" s="328"/>
      <c r="R1062" s="328"/>
      <c r="S1062" s="328"/>
      <c r="T1062" s="328"/>
      <c r="U1062" s="328"/>
      <c r="V1062" s="328"/>
      <c r="W1062" s="328"/>
      <c r="X1062" s="328"/>
      <c r="Y1062" s="329"/>
      <c r="Z1062" s="336"/>
      <c r="AA1062" s="337"/>
      <c r="AB1062" s="337"/>
      <c r="AC1062" s="337"/>
      <c r="AD1062" s="338"/>
      <c r="AE1062" s="336"/>
      <c r="AF1062" s="337"/>
      <c r="AG1062" s="337"/>
      <c r="AH1062" s="337"/>
      <c r="AI1062" s="337"/>
      <c r="AJ1062" s="337"/>
      <c r="AK1062" s="300"/>
      <c r="AL1062" s="301"/>
      <c r="AM1062" s="301"/>
      <c r="AN1062" s="301"/>
      <c r="AO1062" s="301"/>
      <c r="AP1062" s="301"/>
      <c r="AQ1062" s="301"/>
      <c r="AR1062" s="301"/>
      <c r="AS1062" s="301"/>
      <c r="AT1062" s="301"/>
      <c r="AU1062" s="301"/>
      <c r="AV1062" s="301"/>
      <c r="AW1062" s="301"/>
      <c r="AX1062" s="302"/>
      <c r="AY1062" s="407"/>
      <c r="AZ1062" s="304"/>
      <c r="BA1062" s="304"/>
      <c r="BB1062" s="408"/>
      <c r="BC1062" s="306">
        <f t="shared" si="58"/>
        <v>0</v>
      </c>
      <c r="BD1062" s="307"/>
      <c r="BE1062" s="307"/>
      <c r="BF1062" s="308"/>
      <c r="BG1062" s="309"/>
      <c r="BH1062" s="310"/>
      <c r="BI1062" s="310"/>
      <c r="BJ1062" s="311"/>
      <c r="BK1062" s="312">
        <f t="shared" si="59"/>
        <v>0</v>
      </c>
      <c r="BL1062" s="313"/>
      <c r="BM1062" s="313"/>
      <c r="BN1062" s="313"/>
      <c r="BO1062" s="313"/>
      <c r="BP1062" s="314"/>
      <c r="BQ1062" s="294"/>
      <c r="BR1062" s="295"/>
      <c r="BS1062" s="295"/>
      <c r="BT1062" s="295"/>
      <c r="BU1062" s="295"/>
      <c r="BV1062" s="295"/>
      <c r="BW1062" s="296"/>
      <c r="BX1062" s="294"/>
      <c r="BY1062" s="295"/>
      <c r="BZ1062" s="295"/>
      <c r="CA1062" s="295"/>
      <c r="CB1062" s="295"/>
      <c r="CC1062" s="296"/>
      <c r="CD1062" s="294"/>
      <c r="CE1062" s="295"/>
      <c r="CF1062" s="295"/>
      <c r="CG1062" s="295"/>
      <c r="CH1062" s="295"/>
      <c r="CI1062" s="296"/>
    </row>
    <row r="1063" spans="1:87" ht="18" customHeight="1" x14ac:dyDescent="0.25">
      <c r="A1063" s="75"/>
      <c r="B1063" s="327"/>
      <c r="C1063" s="328"/>
      <c r="D1063" s="328"/>
      <c r="E1063" s="328"/>
      <c r="F1063" s="328"/>
      <c r="G1063" s="328"/>
      <c r="H1063" s="328"/>
      <c r="I1063" s="328"/>
      <c r="J1063" s="328"/>
      <c r="K1063" s="328"/>
      <c r="L1063" s="328"/>
      <c r="M1063" s="328"/>
      <c r="N1063" s="328"/>
      <c r="O1063" s="328"/>
      <c r="P1063" s="328"/>
      <c r="Q1063" s="328"/>
      <c r="R1063" s="328"/>
      <c r="S1063" s="328"/>
      <c r="T1063" s="328"/>
      <c r="U1063" s="328"/>
      <c r="V1063" s="328"/>
      <c r="W1063" s="328"/>
      <c r="X1063" s="328"/>
      <c r="Y1063" s="329"/>
      <c r="Z1063" s="336"/>
      <c r="AA1063" s="337"/>
      <c r="AB1063" s="337"/>
      <c r="AC1063" s="337"/>
      <c r="AD1063" s="338"/>
      <c r="AE1063" s="336"/>
      <c r="AF1063" s="337"/>
      <c r="AG1063" s="337"/>
      <c r="AH1063" s="337"/>
      <c r="AI1063" s="337"/>
      <c r="AJ1063" s="337"/>
      <c r="AK1063" s="300"/>
      <c r="AL1063" s="301"/>
      <c r="AM1063" s="301"/>
      <c r="AN1063" s="301"/>
      <c r="AO1063" s="301"/>
      <c r="AP1063" s="301"/>
      <c r="AQ1063" s="301"/>
      <c r="AR1063" s="301"/>
      <c r="AS1063" s="301"/>
      <c r="AT1063" s="301"/>
      <c r="AU1063" s="301"/>
      <c r="AV1063" s="301"/>
      <c r="AW1063" s="301"/>
      <c r="AX1063" s="302"/>
      <c r="AY1063" s="407"/>
      <c r="AZ1063" s="304"/>
      <c r="BA1063" s="304"/>
      <c r="BB1063" s="408"/>
      <c r="BC1063" s="306">
        <f t="shared" si="58"/>
        <v>0</v>
      </c>
      <c r="BD1063" s="307"/>
      <c r="BE1063" s="307"/>
      <c r="BF1063" s="308"/>
      <c r="BG1063" s="309"/>
      <c r="BH1063" s="310"/>
      <c r="BI1063" s="310"/>
      <c r="BJ1063" s="311"/>
      <c r="BK1063" s="312">
        <f t="shared" si="59"/>
        <v>0</v>
      </c>
      <c r="BL1063" s="313"/>
      <c r="BM1063" s="313"/>
      <c r="BN1063" s="313"/>
      <c r="BO1063" s="313"/>
      <c r="BP1063" s="314"/>
      <c r="BQ1063" s="294"/>
      <c r="BR1063" s="295"/>
      <c r="BS1063" s="295"/>
      <c r="BT1063" s="295"/>
      <c r="BU1063" s="295"/>
      <c r="BV1063" s="295"/>
      <c r="BW1063" s="296"/>
      <c r="BX1063" s="294"/>
      <c r="BY1063" s="295"/>
      <c r="BZ1063" s="295"/>
      <c r="CA1063" s="295"/>
      <c r="CB1063" s="295"/>
      <c r="CC1063" s="296"/>
      <c r="CD1063" s="294"/>
      <c r="CE1063" s="295"/>
      <c r="CF1063" s="295"/>
      <c r="CG1063" s="295"/>
      <c r="CH1063" s="295"/>
      <c r="CI1063" s="296"/>
    </row>
    <row r="1064" spans="1:87" ht="18" customHeight="1" x14ac:dyDescent="0.25">
      <c r="A1064" s="75"/>
      <c r="B1064" s="327"/>
      <c r="C1064" s="328"/>
      <c r="D1064" s="328"/>
      <c r="E1064" s="328"/>
      <c r="F1064" s="328"/>
      <c r="G1064" s="328"/>
      <c r="H1064" s="328"/>
      <c r="I1064" s="328"/>
      <c r="J1064" s="328"/>
      <c r="K1064" s="328"/>
      <c r="L1064" s="328"/>
      <c r="M1064" s="328"/>
      <c r="N1064" s="328"/>
      <c r="O1064" s="328"/>
      <c r="P1064" s="328"/>
      <c r="Q1064" s="328"/>
      <c r="R1064" s="328"/>
      <c r="S1064" s="328"/>
      <c r="T1064" s="328"/>
      <c r="U1064" s="328"/>
      <c r="V1064" s="328"/>
      <c r="W1064" s="328"/>
      <c r="X1064" s="328"/>
      <c r="Y1064" s="329"/>
      <c r="Z1064" s="336"/>
      <c r="AA1064" s="337"/>
      <c r="AB1064" s="337"/>
      <c r="AC1064" s="337"/>
      <c r="AD1064" s="338"/>
      <c r="AE1064" s="336"/>
      <c r="AF1064" s="337"/>
      <c r="AG1064" s="337"/>
      <c r="AH1064" s="337"/>
      <c r="AI1064" s="337"/>
      <c r="AJ1064" s="337"/>
      <c r="AK1064" s="300"/>
      <c r="AL1064" s="301"/>
      <c r="AM1064" s="301"/>
      <c r="AN1064" s="301"/>
      <c r="AO1064" s="301"/>
      <c r="AP1064" s="301"/>
      <c r="AQ1064" s="301"/>
      <c r="AR1064" s="301"/>
      <c r="AS1064" s="301"/>
      <c r="AT1064" s="301"/>
      <c r="AU1064" s="301"/>
      <c r="AV1064" s="301"/>
      <c r="AW1064" s="301"/>
      <c r="AX1064" s="302"/>
      <c r="AY1064" s="407"/>
      <c r="AZ1064" s="304"/>
      <c r="BA1064" s="304"/>
      <c r="BB1064" s="408"/>
      <c r="BC1064" s="306">
        <f t="shared" si="58"/>
        <v>0</v>
      </c>
      <c r="BD1064" s="307"/>
      <c r="BE1064" s="307"/>
      <c r="BF1064" s="308"/>
      <c r="BG1064" s="309"/>
      <c r="BH1064" s="310"/>
      <c r="BI1064" s="310"/>
      <c r="BJ1064" s="311"/>
      <c r="BK1064" s="312">
        <f t="shared" si="59"/>
        <v>0</v>
      </c>
      <c r="BL1064" s="313"/>
      <c r="BM1064" s="313"/>
      <c r="BN1064" s="313"/>
      <c r="BO1064" s="313"/>
      <c r="BP1064" s="314"/>
      <c r="BQ1064" s="294"/>
      <c r="BR1064" s="295"/>
      <c r="BS1064" s="295"/>
      <c r="BT1064" s="295"/>
      <c r="BU1064" s="295"/>
      <c r="BV1064" s="295"/>
      <c r="BW1064" s="296"/>
      <c r="BX1064" s="294"/>
      <c r="BY1064" s="295"/>
      <c r="BZ1064" s="295"/>
      <c r="CA1064" s="295"/>
      <c r="CB1064" s="295"/>
      <c r="CC1064" s="296"/>
      <c r="CD1064" s="294"/>
      <c r="CE1064" s="295"/>
      <c r="CF1064" s="295"/>
      <c r="CG1064" s="295"/>
      <c r="CH1064" s="295"/>
      <c r="CI1064" s="296"/>
    </row>
    <row r="1065" spans="1:87" ht="18" customHeight="1" x14ac:dyDescent="0.25">
      <c r="A1065" s="75"/>
      <c r="B1065" s="327"/>
      <c r="C1065" s="328"/>
      <c r="D1065" s="328"/>
      <c r="E1065" s="328"/>
      <c r="F1065" s="328"/>
      <c r="G1065" s="328"/>
      <c r="H1065" s="328"/>
      <c r="I1065" s="328"/>
      <c r="J1065" s="328"/>
      <c r="K1065" s="328"/>
      <c r="L1065" s="328"/>
      <c r="M1065" s="328"/>
      <c r="N1065" s="328"/>
      <c r="O1065" s="328"/>
      <c r="P1065" s="328"/>
      <c r="Q1065" s="328"/>
      <c r="R1065" s="328"/>
      <c r="S1065" s="328"/>
      <c r="T1065" s="328"/>
      <c r="U1065" s="328"/>
      <c r="V1065" s="328"/>
      <c r="W1065" s="328"/>
      <c r="X1065" s="328"/>
      <c r="Y1065" s="329"/>
      <c r="Z1065" s="336"/>
      <c r="AA1065" s="337"/>
      <c r="AB1065" s="337"/>
      <c r="AC1065" s="337"/>
      <c r="AD1065" s="338"/>
      <c r="AE1065" s="336"/>
      <c r="AF1065" s="337"/>
      <c r="AG1065" s="337"/>
      <c r="AH1065" s="337"/>
      <c r="AI1065" s="337"/>
      <c r="AJ1065" s="337"/>
      <c r="AK1065" s="300"/>
      <c r="AL1065" s="301"/>
      <c r="AM1065" s="301"/>
      <c r="AN1065" s="301"/>
      <c r="AO1065" s="301"/>
      <c r="AP1065" s="301"/>
      <c r="AQ1065" s="301"/>
      <c r="AR1065" s="301"/>
      <c r="AS1065" s="301"/>
      <c r="AT1065" s="301"/>
      <c r="AU1065" s="301"/>
      <c r="AV1065" s="301"/>
      <c r="AW1065" s="301"/>
      <c r="AX1065" s="302"/>
      <c r="AY1065" s="407"/>
      <c r="AZ1065" s="304"/>
      <c r="BA1065" s="304"/>
      <c r="BB1065" s="408"/>
      <c r="BC1065" s="306">
        <f t="shared" si="58"/>
        <v>0</v>
      </c>
      <c r="BD1065" s="307"/>
      <c r="BE1065" s="307"/>
      <c r="BF1065" s="308"/>
      <c r="BG1065" s="309"/>
      <c r="BH1065" s="310"/>
      <c r="BI1065" s="310"/>
      <c r="BJ1065" s="311"/>
      <c r="BK1065" s="312">
        <f t="shared" si="59"/>
        <v>0</v>
      </c>
      <c r="BL1065" s="313"/>
      <c r="BM1065" s="313"/>
      <c r="BN1065" s="313"/>
      <c r="BO1065" s="313"/>
      <c r="BP1065" s="314"/>
      <c r="BQ1065" s="294"/>
      <c r="BR1065" s="295"/>
      <c r="BS1065" s="295"/>
      <c r="BT1065" s="295"/>
      <c r="BU1065" s="295"/>
      <c r="BV1065" s="295"/>
      <c r="BW1065" s="296"/>
      <c r="BX1065" s="294"/>
      <c r="BY1065" s="295"/>
      <c r="BZ1065" s="295"/>
      <c r="CA1065" s="295"/>
      <c r="CB1065" s="295"/>
      <c r="CC1065" s="296"/>
      <c r="CD1065" s="294"/>
      <c r="CE1065" s="295"/>
      <c r="CF1065" s="295"/>
      <c r="CG1065" s="295"/>
      <c r="CH1065" s="295"/>
      <c r="CI1065" s="296"/>
    </row>
    <row r="1066" spans="1:87" ht="18" customHeight="1" x14ac:dyDescent="0.25">
      <c r="A1066" s="75"/>
      <c r="B1066" s="327"/>
      <c r="C1066" s="328"/>
      <c r="D1066" s="328"/>
      <c r="E1066" s="328"/>
      <c r="F1066" s="328"/>
      <c r="G1066" s="328"/>
      <c r="H1066" s="328"/>
      <c r="I1066" s="328"/>
      <c r="J1066" s="328"/>
      <c r="K1066" s="328"/>
      <c r="L1066" s="328"/>
      <c r="M1066" s="328"/>
      <c r="N1066" s="328"/>
      <c r="O1066" s="328"/>
      <c r="P1066" s="328"/>
      <c r="Q1066" s="328"/>
      <c r="R1066" s="328"/>
      <c r="S1066" s="328"/>
      <c r="T1066" s="328"/>
      <c r="U1066" s="328"/>
      <c r="V1066" s="328"/>
      <c r="W1066" s="328"/>
      <c r="X1066" s="328"/>
      <c r="Y1066" s="329"/>
      <c r="Z1066" s="336"/>
      <c r="AA1066" s="337"/>
      <c r="AB1066" s="337"/>
      <c r="AC1066" s="337"/>
      <c r="AD1066" s="338"/>
      <c r="AE1066" s="336"/>
      <c r="AF1066" s="337"/>
      <c r="AG1066" s="337"/>
      <c r="AH1066" s="337"/>
      <c r="AI1066" s="337"/>
      <c r="AJ1066" s="337"/>
      <c r="AK1066" s="300"/>
      <c r="AL1066" s="301"/>
      <c r="AM1066" s="301"/>
      <c r="AN1066" s="301"/>
      <c r="AO1066" s="301"/>
      <c r="AP1066" s="301"/>
      <c r="AQ1066" s="301"/>
      <c r="AR1066" s="301"/>
      <c r="AS1066" s="301"/>
      <c r="AT1066" s="301"/>
      <c r="AU1066" s="301"/>
      <c r="AV1066" s="301"/>
      <c r="AW1066" s="301"/>
      <c r="AX1066" s="302"/>
      <c r="AY1066" s="407"/>
      <c r="AZ1066" s="304"/>
      <c r="BA1066" s="304"/>
      <c r="BB1066" s="408"/>
      <c r="BC1066" s="306">
        <f t="shared" si="58"/>
        <v>0</v>
      </c>
      <c r="BD1066" s="307"/>
      <c r="BE1066" s="307"/>
      <c r="BF1066" s="308"/>
      <c r="BG1066" s="309"/>
      <c r="BH1066" s="310"/>
      <c r="BI1066" s="310"/>
      <c r="BJ1066" s="311"/>
      <c r="BK1066" s="312">
        <f t="shared" si="59"/>
        <v>0</v>
      </c>
      <c r="BL1066" s="313"/>
      <c r="BM1066" s="313"/>
      <c r="BN1066" s="313"/>
      <c r="BO1066" s="313"/>
      <c r="BP1066" s="314"/>
      <c r="BQ1066" s="294"/>
      <c r="BR1066" s="295"/>
      <c r="BS1066" s="295"/>
      <c r="BT1066" s="295"/>
      <c r="BU1066" s="295"/>
      <c r="BV1066" s="295"/>
      <c r="BW1066" s="296"/>
      <c r="BX1066" s="294"/>
      <c r="BY1066" s="295"/>
      <c r="BZ1066" s="295"/>
      <c r="CA1066" s="295"/>
      <c r="CB1066" s="295"/>
      <c r="CC1066" s="296"/>
      <c r="CD1066" s="294"/>
      <c r="CE1066" s="295"/>
      <c r="CF1066" s="295"/>
      <c r="CG1066" s="295"/>
      <c r="CH1066" s="295"/>
      <c r="CI1066" s="296"/>
    </row>
    <row r="1067" spans="1:87" ht="18" customHeight="1" x14ac:dyDescent="0.25">
      <c r="A1067" s="75"/>
      <c r="B1067" s="327"/>
      <c r="C1067" s="328"/>
      <c r="D1067" s="328"/>
      <c r="E1067" s="328"/>
      <c r="F1067" s="328"/>
      <c r="G1067" s="328"/>
      <c r="H1067" s="328"/>
      <c r="I1067" s="328"/>
      <c r="J1067" s="328"/>
      <c r="K1067" s="328"/>
      <c r="L1067" s="328"/>
      <c r="M1067" s="328"/>
      <c r="N1067" s="328"/>
      <c r="O1067" s="328"/>
      <c r="P1067" s="328"/>
      <c r="Q1067" s="328"/>
      <c r="R1067" s="328"/>
      <c r="S1067" s="328"/>
      <c r="T1067" s="328"/>
      <c r="U1067" s="328"/>
      <c r="V1067" s="328"/>
      <c r="W1067" s="328"/>
      <c r="X1067" s="328"/>
      <c r="Y1067" s="329"/>
      <c r="Z1067" s="336"/>
      <c r="AA1067" s="337"/>
      <c r="AB1067" s="337"/>
      <c r="AC1067" s="337"/>
      <c r="AD1067" s="338"/>
      <c r="AE1067" s="336"/>
      <c r="AF1067" s="337"/>
      <c r="AG1067" s="337"/>
      <c r="AH1067" s="337"/>
      <c r="AI1067" s="337"/>
      <c r="AJ1067" s="337"/>
      <c r="AK1067" s="300"/>
      <c r="AL1067" s="301"/>
      <c r="AM1067" s="301"/>
      <c r="AN1067" s="301"/>
      <c r="AO1067" s="301"/>
      <c r="AP1067" s="301"/>
      <c r="AQ1067" s="301"/>
      <c r="AR1067" s="301"/>
      <c r="AS1067" s="301"/>
      <c r="AT1067" s="301"/>
      <c r="AU1067" s="301"/>
      <c r="AV1067" s="301"/>
      <c r="AW1067" s="301"/>
      <c r="AX1067" s="302"/>
      <c r="AY1067" s="407"/>
      <c r="AZ1067" s="304"/>
      <c r="BA1067" s="304"/>
      <c r="BB1067" s="408"/>
      <c r="BC1067" s="306">
        <f t="shared" si="58"/>
        <v>0</v>
      </c>
      <c r="BD1067" s="307"/>
      <c r="BE1067" s="307"/>
      <c r="BF1067" s="308"/>
      <c r="BG1067" s="309"/>
      <c r="BH1067" s="310"/>
      <c r="BI1067" s="310"/>
      <c r="BJ1067" s="311"/>
      <c r="BK1067" s="312">
        <f t="shared" si="59"/>
        <v>0</v>
      </c>
      <c r="BL1067" s="313"/>
      <c r="BM1067" s="313"/>
      <c r="BN1067" s="313"/>
      <c r="BO1067" s="313"/>
      <c r="BP1067" s="314"/>
      <c r="BQ1067" s="294"/>
      <c r="BR1067" s="295"/>
      <c r="BS1067" s="295"/>
      <c r="BT1067" s="295"/>
      <c r="BU1067" s="295"/>
      <c r="BV1067" s="295"/>
      <c r="BW1067" s="296"/>
      <c r="BX1067" s="294"/>
      <c r="BY1067" s="295"/>
      <c r="BZ1067" s="295"/>
      <c r="CA1067" s="295"/>
      <c r="CB1067" s="295"/>
      <c r="CC1067" s="296"/>
      <c r="CD1067" s="294"/>
      <c r="CE1067" s="295"/>
      <c r="CF1067" s="295"/>
      <c r="CG1067" s="295"/>
      <c r="CH1067" s="295"/>
      <c r="CI1067" s="296"/>
    </row>
    <row r="1068" spans="1:87" ht="18" customHeight="1" x14ac:dyDescent="0.25">
      <c r="A1068" s="75"/>
      <c r="B1068" s="327"/>
      <c r="C1068" s="328"/>
      <c r="D1068" s="328"/>
      <c r="E1068" s="328"/>
      <c r="F1068" s="328"/>
      <c r="G1068" s="328"/>
      <c r="H1068" s="328"/>
      <c r="I1068" s="328"/>
      <c r="J1068" s="328"/>
      <c r="K1068" s="328"/>
      <c r="L1068" s="328"/>
      <c r="M1068" s="328"/>
      <c r="N1068" s="328"/>
      <c r="O1068" s="328"/>
      <c r="P1068" s="328"/>
      <c r="Q1068" s="328"/>
      <c r="R1068" s="328"/>
      <c r="S1068" s="328"/>
      <c r="T1068" s="328"/>
      <c r="U1068" s="328"/>
      <c r="V1068" s="328"/>
      <c r="W1068" s="328"/>
      <c r="X1068" s="328"/>
      <c r="Y1068" s="329"/>
      <c r="Z1068" s="336"/>
      <c r="AA1068" s="337"/>
      <c r="AB1068" s="337"/>
      <c r="AC1068" s="337"/>
      <c r="AD1068" s="338"/>
      <c r="AE1068" s="336"/>
      <c r="AF1068" s="337"/>
      <c r="AG1068" s="337"/>
      <c r="AH1068" s="337"/>
      <c r="AI1068" s="337"/>
      <c r="AJ1068" s="337"/>
      <c r="AK1068" s="300"/>
      <c r="AL1068" s="301"/>
      <c r="AM1068" s="301"/>
      <c r="AN1068" s="301"/>
      <c r="AO1068" s="301"/>
      <c r="AP1068" s="301"/>
      <c r="AQ1068" s="301"/>
      <c r="AR1068" s="301"/>
      <c r="AS1068" s="301"/>
      <c r="AT1068" s="301"/>
      <c r="AU1068" s="301"/>
      <c r="AV1068" s="301"/>
      <c r="AW1068" s="301"/>
      <c r="AX1068" s="302"/>
      <c r="AY1068" s="407"/>
      <c r="AZ1068" s="304"/>
      <c r="BA1068" s="304"/>
      <c r="BB1068" s="408"/>
      <c r="BC1068" s="306">
        <f t="shared" si="58"/>
        <v>0</v>
      </c>
      <c r="BD1068" s="307"/>
      <c r="BE1068" s="307"/>
      <c r="BF1068" s="308"/>
      <c r="BG1068" s="309"/>
      <c r="BH1068" s="310"/>
      <c r="BI1068" s="310"/>
      <c r="BJ1068" s="311"/>
      <c r="BK1068" s="312">
        <f t="shared" si="59"/>
        <v>0</v>
      </c>
      <c r="BL1068" s="313"/>
      <c r="BM1068" s="313"/>
      <c r="BN1068" s="313"/>
      <c r="BO1068" s="313"/>
      <c r="BP1068" s="314"/>
      <c r="BQ1068" s="294"/>
      <c r="BR1068" s="295"/>
      <c r="BS1068" s="295"/>
      <c r="BT1068" s="295"/>
      <c r="BU1068" s="295"/>
      <c r="BV1068" s="295"/>
      <c r="BW1068" s="296"/>
      <c r="BX1068" s="294"/>
      <c r="BY1068" s="295"/>
      <c r="BZ1068" s="295"/>
      <c r="CA1068" s="295"/>
      <c r="CB1068" s="295"/>
      <c r="CC1068" s="296"/>
      <c r="CD1068" s="294"/>
      <c r="CE1068" s="295"/>
      <c r="CF1068" s="295"/>
      <c r="CG1068" s="295"/>
      <c r="CH1068" s="295"/>
      <c r="CI1068" s="296"/>
    </row>
    <row r="1069" spans="1:87" ht="18" customHeight="1" x14ac:dyDescent="0.25">
      <c r="A1069" s="75"/>
      <c r="B1069" s="327"/>
      <c r="C1069" s="328"/>
      <c r="D1069" s="328"/>
      <c r="E1069" s="328"/>
      <c r="F1069" s="328"/>
      <c r="G1069" s="328"/>
      <c r="H1069" s="328"/>
      <c r="I1069" s="328"/>
      <c r="J1069" s="328"/>
      <c r="K1069" s="328"/>
      <c r="L1069" s="328"/>
      <c r="M1069" s="328"/>
      <c r="N1069" s="328"/>
      <c r="O1069" s="328"/>
      <c r="P1069" s="328"/>
      <c r="Q1069" s="328"/>
      <c r="R1069" s="328"/>
      <c r="S1069" s="328"/>
      <c r="T1069" s="328"/>
      <c r="U1069" s="328"/>
      <c r="V1069" s="328"/>
      <c r="W1069" s="328"/>
      <c r="X1069" s="328"/>
      <c r="Y1069" s="329"/>
      <c r="Z1069" s="336"/>
      <c r="AA1069" s="337"/>
      <c r="AB1069" s="337"/>
      <c r="AC1069" s="337"/>
      <c r="AD1069" s="338"/>
      <c r="AE1069" s="336"/>
      <c r="AF1069" s="337"/>
      <c r="AG1069" s="337"/>
      <c r="AH1069" s="337"/>
      <c r="AI1069" s="337"/>
      <c r="AJ1069" s="337"/>
      <c r="AK1069" s="300"/>
      <c r="AL1069" s="301"/>
      <c r="AM1069" s="301"/>
      <c r="AN1069" s="301"/>
      <c r="AO1069" s="301"/>
      <c r="AP1069" s="301"/>
      <c r="AQ1069" s="301"/>
      <c r="AR1069" s="301"/>
      <c r="AS1069" s="301"/>
      <c r="AT1069" s="301"/>
      <c r="AU1069" s="301"/>
      <c r="AV1069" s="301"/>
      <c r="AW1069" s="301"/>
      <c r="AX1069" s="302"/>
      <c r="AY1069" s="407"/>
      <c r="AZ1069" s="304"/>
      <c r="BA1069" s="304"/>
      <c r="BB1069" s="408"/>
      <c r="BC1069" s="306">
        <f t="shared" si="58"/>
        <v>0</v>
      </c>
      <c r="BD1069" s="307"/>
      <c r="BE1069" s="307"/>
      <c r="BF1069" s="308"/>
      <c r="BG1069" s="309"/>
      <c r="BH1069" s="310"/>
      <c r="BI1069" s="310"/>
      <c r="BJ1069" s="311"/>
      <c r="BK1069" s="312">
        <f t="shared" si="59"/>
        <v>0</v>
      </c>
      <c r="BL1069" s="313"/>
      <c r="BM1069" s="313"/>
      <c r="BN1069" s="313"/>
      <c r="BO1069" s="313"/>
      <c r="BP1069" s="314"/>
      <c r="BQ1069" s="294"/>
      <c r="BR1069" s="295"/>
      <c r="BS1069" s="295"/>
      <c r="BT1069" s="295"/>
      <c r="BU1069" s="295"/>
      <c r="BV1069" s="295"/>
      <c r="BW1069" s="296"/>
      <c r="BX1069" s="294"/>
      <c r="BY1069" s="295"/>
      <c r="BZ1069" s="295"/>
      <c r="CA1069" s="295"/>
      <c r="CB1069" s="295"/>
      <c r="CC1069" s="296"/>
      <c r="CD1069" s="294"/>
      <c r="CE1069" s="295"/>
      <c r="CF1069" s="295"/>
      <c r="CG1069" s="295"/>
      <c r="CH1069" s="295"/>
      <c r="CI1069" s="296"/>
    </row>
    <row r="1070" spans="1:87" ht="18" customHeight="1" x14ac:dyDescent="0.25">
      <c r="A1070" s="75"/>
      <c r="B1070" s="327"/>
      <c r="C1070" s="328"/>
      <c r="D1070" s="328"/>
      <c r="E1070" s="328"/>
      <c r="F1070" s="328"/>
      <c r="G1070" s="328"/>
      <c r="H1070" s="328"/>
      <c r="I1070" s="328"/>
      <c r="J1070" s="328"/>
      <c r="K1070" s="328"/>
      <c r="L1070" s="328"/>
      <c r="M1070" s="328"/>
      <c r="N1070" s="328"/>
      <c r="O1070" s="328"/>
      <c r="P1070" s="328"/>
      <c r="Q1070" s="328"/>
      <c r="R1070" s="328"/>
      <c r="S1070" s="328"/>
      <c r="T1070" s="328"/>
      <c r="U1070" s="328"/>
      <c r="V1070" s="328"/>
      <c r="W1070" s="328"/>
      <c r="X1070" s="328"/>
      <c r="Y1070" s="329"/>
      <c r="Z1070" s="336"/>
      <c r="AA1070" s="337"/>
      <c r="AB1070" s="337"/>
      <c r="AC1070" s="337"/>
      <c r="AD1070" s="338"/>
      <c r="AE1070" s="336"/>
      <c r="AF1070" s="337"/>
      <c r="AG1070" s="337"/>
      <c r="AH1070" s="337"/>
      <c r="AI1070" s="337"/>
      <c r="AJ1070" s="337"/>
      <c r="AK1070" s="300"/>
      <c r="AL1070" s="301"/>
      <c r="AM1070" s="301"/>
      <c r="AN1070" s="301"/>
      <c r="AO1070" s="301"/>
      <c r="AP1070" s="301"/>
      <c r="AQ1070" s="301"/>
      <c r="AR1070" s="301"/>
      <c r="AS1070" s="301"/>
      <c r="AT1070" s="301"/>
      <c r="AU1070" s="301"/>
      <c r="AV1070" s="301"/>
      <c r="AW1070" s="301"/>
      <c r="AX1070" s="302"/>
      <c r="AY1070" s="407"/>
      <c r="AZ1070" s="304"/>
      <c r="BA1070" s="304"/>
      <c r="BB1070" s="408"/>
      <c r="BC1070" s="306">
        <f t="shared" si="58"/>
        <v>0</v>
      </c>
      <c r="BD1070" s="307"/>
      <c r="BE1070" s="307"/>
      <c r="BF1070" s="308"/>
      <c r="BG1070" s="309"/>
      <c r="BH1070" s="310"/>
      <c r="BI1070" s="310"/>
      <c r="BJ1070" s="311"/>
      <c r="BK1070" s="312">
        <f t="shared" si="59"/>
        <v>0</v>
      </c>
      <c r="BL1070" s="313"/>
      <c r="BM1070" s="313"/>
      <c r="BN1070" s="313"/>
      <c r="BO1070" s="313"/>
      <c r="BP1070" s="314"/>
      <c r="BQ1070" s="294"/>
      <c r="BR1070" s="295"/>
      <c r="BS1070" s="295"/>
      <c r="BT1070" s="295"/>
      <c r="BU1070" s="295"/>
      <c r="BV1070" s="295"/>
      <c r="BW1070" s="296"/>
      <c r="BX1070" s="294"/>
      <c r="BY1070" s="295"/>
      <c r="BZ1070" s="295"/>
      <c r="CA1070" s="295"/>
      <c r="CB1070" s="295"/>
      <c r="CC1070" s="296"/>
      <c r="CD1070" s="294"/>
      <c r="CE1070" s="295"/>
      <c r="CF1070" s="295"/>
      <c r="CG1070" s="295"/>
      <c r="CH1070" s="295"/>
      <c r="CI1070" s="296"/>
    </row>
    <row r="1071" spans="1:87" ht="18" customHeight="1" x14ac:dyDescent="0.25">
      <c r="A1071" s="75"/>
      <c r="B1071" s="327"/>
      <c r="C1071" s="328"/>
      <c r="D1071" s="328"/>
      <c r="E1071" s="328"/>
      <c r="F1071" s="328"/>
      <c r="G1071" s="328"/>
      <c r="H1071" s="328"/>
      <c r="I1071" s="328"/>
      <c r="J1071" s="328"/>
      <c r="K1071" s="328"/>
      <c r="L1071" s="328"/>
      <c r="M1071" s="328"/>
      <c r="N1071" s="328"/>
      <c r="O1071" s="328"/>
      <c r="P1071" s="328"/>
      <c r="Q1071" s="328"/>
      <c r="R1071" s="328"/>
      <c r="S1071" s="328"/>
      <c r="T1071" s="328"/>
      <c r="U1071" s="328"/>
      <c r="V1071" s="328"/>
      <c r="W1071" s="328"/>
      <c r="X1071" s="328"/>
      <c r="Y1071" s="329"/>
      <c r="Z1071" s="336"/>
      <c r="AA1071" s="337"/>
      <c r="AB1071" s="337"/>
      <c r="AC1071" s="337"/>
      <c r="AD1071" s="338"/>
      <c r="AE1071" s="336"/>
      <c r="AF1071" s="337"/>
      <c r="AG1071" s="337"/>
      <c r="AH1071" s="337"/>
      <c r="AI1071" s="337"/>
      <c r="AJ1071" s="337"/>
      <c r="AK1071" s="300"/>
      <c r="AL1071" s="301"/>
      <c r="AM1071" s="301"/>
      <c r="AN1071" s="301"/>
      <c r="AO1071" s="301"/>
      <c r="AP1071" s="301"/>
      <c r="AQ1071" s="301"/>
      <c r="AR1071" s="301"/>
      <c r="AS1071" s="301"/>
      <c r="AT1071" s="301"/>
      <c r="AU1071" s="301"/>
      <c r="AV1071" s="301"/>
      <c r="AW1071" s="301"/>
      <c r="AX1071" s="302"/>
      <c r="AY1071" s="407"/>
      <c r="AZ1071" s="304"/>
      <c r="BA1071" s="304"/>
      <c r="BB1071" s="408"/>
      <c r="BC1071" s="306">
        <f t="shared" si="58"/>
        <v>0</v>
      </c>
      <c r="BD1071" s="307"/>
      <c r="BE1071" s="307"/>
      <c r="BF1071" s="308"/>
      <c r="BG1071" s="309"/>
      <c r="BH1071" s="310"/>
      <c r="BI1071" s="310"/>
      <c r="BJ1071" s="311"/>
      <c r="BK1071" s="312">
        <f t="shared" si="59"/>
        <v>0</v>
      </c>
      <c r="BL1071" s="313"/>
      <c r="BM1071" s="313"/>
      <c r="BN1071" s="313"/>
      <c r="BO1071" s="313"/>
      <c r="BP1071" s="314"/>
      <c r="BQ1071" s="294"/>
      <c r="BR1071" s="295"/>
      <c r="BS1071" s="295"/>
      <c r="BT1071" s="295"/>
      <c r="BU1071" s="295"/>
      <c r="BV1071" s="295"/>
      <c r="BW1071" s="296"/>
      <c r="BX1071" s="294"/>
      <c r="BY1071" s="295"/>
      <c r="BZ1071" s="295"/>
      <c r="CA1071" s="295"/>
      <c r="CB1071" s="295"/>
      <c r="CC1071" s="296"/>
      <c r="CD1071" s="294"/>
      <c r="CE1071" s="295"/>
      <c r="CF1071" s="295"/>
      <c r="CG1071" s="295"/>
      <c r="CH1071" s="295"/>
      <c r="CI1071" s="296"/>
    </row>
    <row r="1072" spans="1:87" ht="18" customHeight="1" x14ac:dyDescent="0.25">
      <c r="A1072" s="75"/>
      <c r="B1072" s="327"/>
      <c r="C1072" s="328"/>
      <c r="D1072" s="328"/>
      <c r="E1072" s="328"/>
      <c r="F1072" s="328"/>
      <c r="G1072" s="328"/>
      <c r="H1072" s="328"/>
      <c r="I1072" s="328"/>
      <c r="J1072" s="328"/>
      <c r="K1072" s="328"/>
      <c r="L1072" s="328"/>
      <c r="M1072" s="328"/>
      <c r="N1072" s="328"/>
      <c r="O1072" s="328"/>
      <c r="P1072" s="328"/>
      <c r="Q1072" s="328"/>
      <c r="R1072" s="328"/>
      <c r="S1072" s="328"/>
      <c r="T1072" s="328"/>
      <c r="U1072" s="328"/>
      <c r="V1072" s="328"/>
      <c r="W1072" s="328"/>
      <c r="X1072" s="328"/>
      <c r="Y1072" s="329"/>
      <c r="Z1072" s="336"/>
      <c r="AA1072" s="337"/>
      <c r="AB1072" s="337"/>
      <c r="AC1072" s="337"/>
      <c r="AD1072" s="338"/>
      <c r="AE1072" s="336"/>
      <c r="AF1072" s="337"/>
      <c r="AG1072" s="337"/>
      <c r="AH1072" s="337"/>
      <c r="AI1072" s="337"/>
      <c r="AJ1072" s="337"/>
      <c r="AK1072" s="300"/>
      <c r="AL1072" s="301"/>
      <c r="AM1072" s="301"/>
      <c r="AN1072" s="301"/>
      <c r="AO1072" s="301"/>
      <c r="AP1072" s="301"/>
      <c r="AQ1072" s="301"/>
      <c r="AR1072" s="301"/>
      <c r="AS1072" s="301"/>
      <c r="AT1072" s="301"/>
      <c r="AU1072" s="301"/>
      <c r="AV1072" s="301"/>
      <c r="AW1072" s="301"/>
      <c r="AX1072" s="302"/>
      <c r="AY1072" s="407"/>
      <c r="AZ1072" s="304"/>
      <c r="BA1072" s="304"/>
      <c r="BB1072" s="408"/>
      <c r="BC1072" s="306">
        <f t="shared" si="58"/>
        <v>0</v>
      </c>
      <c r="BD1072" s="307"/>
      <c r="BE1072" s="307"/>
      <c r="BF1072" s="308"/>
      <c r="BG1072" s="309"/>
      <c r="BH1072" s="310"/>
      <c r="BI1072" s="310"/>
      <c r="BJ1072" s="311"/>
      <c r="BK1072" s="312">
        <f t="shared" si="59"/>
        <v>0</v>
      </c>
      <c r="BL1072" s="313"/>
      <c r="BM1072" s="313"/>
      <c r="BN1072" s="313"/>
      <c r="BO1072" s="313"/>
      <c r="BP1072" s="314"/>
      <c r="BQ1072" s="294"/>
      <c r="BR1072" s="295"/>
      <c r="BS1072" s="295"/>
      <c r="BT1072" s="295"/>
      <c r="BU1072" s="295"/>
      <c r="BV1072" s="295"/>
      <c r="BW1072" s="296"/>
      <c r="BX1072" s="294"/>
      <c r="BY1072" s="295"/>
      <c r="BZ1072" s="295"/>
      <c r="CA1072" s="295"/>
      <c r="CB1072" s="295"/>
      <c r="CC1072" s="296"/>
      <c r="CD1072" s="294"/>
      <c r="CE1072" s="295"/>
      <c r="CF1072" s="295"/>
      <c r="CG1072" s="295"/>
      <c r="CH1072" s="295"/>
      <c r="CI1072" s="296"/>
    </row>
    <row r="1073" spans="1:87" ht="18" customHeight="1" x14ac:dyDescent="0.25">
      <c r="A1073" s="75"/>
      <c r="B1073" s="327"/>
      <c r="C1073" s="328"/>
      <c r="D1073" s="328"/>
      <c r="E1073" s="328"/>
      <c r="F1073" s="328"/>
      <c r="G1073" s="328"/>
      <c r="H1073" s="328"/>
      <c r="I1073" s="328"/>
      <c r="J1073" s="328"/>
      <c r="K1073" s="328"/>
      <c r="L1073" s="328"/>
      <c r="M1073" s="328"/>
      <c r="N1073" s="328"/>
      <c r="O1073" s="328"/>
      <c r="P1073" s="328"/>
      <c r="Q1073" s="328"/>
      <c r="R1073" s="328"/>
      <c r="S1073" s="328"/>
      <c r="T1073" s="328"/>
      <c r="U1073" s="328"/>
      <c r="V1073" s="328"/>
      <c r="W1073" s="328"/>
      <c r="X1073" s="328"/>
      <c r="Y1073" s="329"/>
      <c r="Z1073" s="336"/>
      <c r="AA1073" s="337"/>
      <c r="AB1073" s="337"/>
      <c r="AC1073" s="337"/>
      <c r="AD1073" s="338"/>
      <c r="AE1073" s="336"/>
      <c r="AF1073" s="337"/>
      <c r="AG1073" s="337"/>
      <c r="AH1073" s="337"/>
      <c r="AI1073" s="337"/>
      <c r="AJ1073" s="337"/>
      <c r="AK1073" s="300"/>
      <c r="AL1073" s="301"/>
      <c r="AM1073" s="301"/>
      <c r="AN1073" s="301"/>
      <c r="AO1073" s="301"/>
      <c r="AP1073" s="301"/>
      <c r="AQ1073" s="301"/>
      <c r="AR1073" s="301"/>
      <c r="AS1073" s="301"/>
      <c r="AT1073" s="301"/>
      <c r="AU1073" s="301"/>
      <c r="AV1073" s="301"/>
      <c r="AW1073" s="301"/>
      <c r="AX1073" s="302"/>
      <c r="AY1073" s="407"/>
      <c r="AZ1073" s="304"/>
      <c r="BA1073" s="304"/>
      <c r="BB1073" s="408"/>
      <c r="BC1073" s="306">
        <f t="shared" si="58"/>
        <v>0</v>
      </c>
      <c r="BD1073" s="307"/>
      <c r="BE1073" s="307"/>
      <c r="BF1073" s="308"/>
      <c r="BG1073" s="309"/>
      <c r="BH1073" s="310"/>
      <c r="BI1073" s="310"/>
      <c r="BJ1073" s="311"/>
      <c r="BK1073" s="312">
        <f t="shared" si="59"/>
        <v>0</v>
      </c>
      <c r="BL1073" s="313"/>
      <c r="BM1073" s="313"/>
      <c r="BN1073" s="313"/>
      <c r="BO1073" s="313"/>
      <c r="BP1073" s="314"/>
      <c r="BQ1073" s="294"/>
      <c r="BR1073" s="295"/>
      <c r="BS1073" s="295"/>
      <c r="BT1073" s="295"/>
      <c r="BU1073" s="295"/>
      <c r="BV1073" s="295"/>
      <c r="BW1073" s="296"/>
      <c r="BX1073" s="294"/>
      <c r="BY1073" s="295"/>
      <c r="BZ1073" s="295"/>
      <c r="CA1073" s="295"/>
      <c r="CB1073" s="295"/>
      <c r="CC1073" s="296"/>
      <c r="CD1073" s="294"/>
      <c r="CE1073" s="295"/>
      <c r="CF1073" s="295"/>
      <c r="CG1073" s="295"/>
      <c r="CH1073" s="295"/>
      <c r="CI1073" s="296"/>
    </row>
    <row r="1074" spans="1:87" ht="18" customHeight="1" x14ac:dyDescent="0.25">
      <c r="A1074" s="75"/>
      <c r="B1074" s="327"/>
      <c r="C1074" s="328"/>
      <c r="D1074" s="328"/>
      <c r="E1074" s="328"/>
      <c r="F1074" s="328"/>
      <c r="G1074" s="328"/>
      <c r="H1074" s="328"/>
      <c r="I1074" s="328"/>
      <c r="J1074" s="328"/>
      <c r="K1074" s="328"/>
      <c r="L1074" s="328"/>
      <c r="M1074" s="328"/>
      <c r="N1074" s="328"/>
      <c r="O1074" s="328"/>
      <c r="P1074" s="328"/>
      <c r="Q1074" s="328"/>
      <c r="R1074" s="328"/>
      <c r="S1074" s="328"/>
      <c r="T1074" s="328"/>
      <c r="U1074" s="328"/>
      <c r="V1074" s="328"/>
      <c r="W1074" s="328"/>
      <c r="X1074" s="328"/>
      <c r="Y1074" s="329"/>
      <c r="Z1074" s="336"/>
      <c r="AA1074" s="337"/>
      <c r="AB1074" s="337"/>
      <c r="AC1074" s="337"/>
      <c r="AD1074" s="338"/>
      <c r="AE1074" s="336"/>
      <c r="AF1074" s="337"/>
      <c r="AG1074" s="337"/>
      <c r="AH1074" s="337"/>
      <c r="AI1074" s="337"/>
      <c r="AJ1074" s="337"/>
      <c r="AK1074" s="300"/>
      <c r="AL1074" s="301"/>
      <c r="AM1074" s="301"/>
      <c r="AN1074" s="301"/>
      <c r="AO1074" s="301"/>
      <c r="AP1074" s="301"/>
      <c r="AQ1074" s="301"/>
      <c r="AR1074" s="301"/>
      <c r="AS1074" s="301"/>
      <c r="AT1074" s="301"/>
      <c r="AU1074" s="301"/>
      <c r="AV1074" s="301"/>
      <c r="AW1074" s="301"/>
      <c r="AX1074" s="302"/>
      <c r="AY1074" s="407"/>
      <c r="AZ1074" s="304"/>
      <c r="BA1074" s="304"/>
      <c r="BB1074" s="408"/>
      <c r="BC1074" s="306">
        <f t="shared" si="58"/>
        <v>0</v>
      </c>
      <c r="BD1074" s="307"/>
      <c r="BE1074" s="307"/>
      <c r="BF1074" s="308"/>
      <c r="BG1074" s="309"/>
      <c r="BH1074" s="310"/>
      <c r="BI1074" s="310"/>
      <c r="BJ1074" s="311"/>
      <c r="BK1074" s="312">
        <f t="shared" si="59"/>
        <v>0</v>
      </c>
      <c r="BL1074" s="313"/>
      <c r="BM1074" s="313"/>
      <c r="BN1074" s="313"/>
      <c r="BO1074" s="313"/>
      <c r="BP1074" s="314"/>
      <c r="BQ1074" s="294"/>
      <c r="BR1074" s="295"/>
      <c r="BS1074" s="295"/>
      <c r="BT1074" s="295"/>
      <c r="BU1074" s="295"/>
      <c r="BV1074" s="295"/>
      <c r="BW1074" s="296"/>
      <c r="BX1074" s="294"/>
      <c r="BY1074" s="295"/>
      <c r="BZ1074" s="295"/>
      <c r="CA1074" s="295"/>
      <c r="CB1074" s="295"/>
      <c r="CC1074" s="296"/>
      <c r="CD1074" s="294"/>
      <c r="CE1074" s="295"/>
      <c r="CF1074" s="295"/>
      <c r="CG1074" s="295"/>
      <c r="CH1074" s="295"/>
      <c r="CI1074" s="296"/>
    </row>
    <row r="1075" spans="1:87" ht="18" customHeight="1" x14ac:dyDescent="0.25">
      <c r="A1075" s="75"/>
      <c r="B1075" s="327"/>
      <c r="C1075" s="328"/>
      <c r="D1075" s="328"/>
      <c r="E1075" s="328"/>
      <c r="F1075" s="328"/>
      <c r="G1075" s="328"/>
      <c r="H1075" s="328"/>
      <c r="I1075" s="328"/>
      <c r="J1075" s="328"/>
      <c r="K1075" s="328"/>
      <c r="L1075" s="328"/>
      <c r="M1075" s="328"/>
      <c r="N1075" s="328"/>
      <c r="O1075" s="328"/>
      <c r="P1075" s="328"/>
      <c r="Q1075" s="328"/>
      <c r="R1075" s="328"/>
      <c r="S1075" s="328"/>
      <c r="T1075" s="328"/>
      <c r="U1075" s="328"/>
      <c r="V1075" s="328"/>
      <c r="W1075" s="328"/>
      <c r="X1075" s="328"/>
      <c r="Y1075" s="329"/>
      <c r="Z1075" s="336"/>
      <c r="AA1075" s="337"/>
      <c r="AB1075" s="337"/>
      <c r="AC1075" s="337"/>
      <c r="AD1075" s="338"/>
      <c r="AE1075" s="336"/>
      <c r="AF1075" s="337"/>
      <c r="AG1075" s="337"/>
      <c r="AH1075" s="337"/>
      <c r="AI1075" s="337"/>
      <c r="AJ1075" s="337"/>
      <c r="AK1075" s="300"/>
      <c r="AL1075" s="301"/>
      <c r="AM1075" s="301"/>
      <c r="AN1075" s="301"/>
      <c r="AO1075" s="301"/>
      <c r="AP1075" s="301"/>
      <c r="AQ1075" s="301"/>
      <c r="AR1075" s="301"/>
      <c r="AS1075" s="301"/>
      <c r="AT1075" s="301"/>
      <c r="AU1075" s="301"/>
      <c r="AV1075" s="301"/>
      <c r="AW1075" s="301"/>
      <c r="AX1075" s="302"/>
      <c r="AY1075" s="407"/>
      <c r="AZ1075" s="304"/>
      <c r="BA1075" s="304"/>
      <c r="BB1075" s="408"/>
      <c r="BC1075" s="306">
        <f t="shared" si="58"/>
        <v>0</v>
      </c>
      <c r="BD1075" s="307"/>
      <c r="BE1075" s="307"/>
      <c r="BF1075" s="308"/>
      <c r="BG1075" s="309"/>
      <c r="BH1075" s="310"/>
      <c r="BI1075" s="310"/>
      <c r="BJ1075" s="311"/>
      <c r="BK1075" s="312">
        <f t="shared" si="59"/>
        <v>0</v>
      </c>
      <c r="BL1075" s="313"/>
      <c r="BM1075" s="313"/>
      <c r="BN1075" s="313"/>
      <c r="BO1075" s="313"/>
      <c r="BP1075" s="314"/>
      <c r="BQ1075" s="294"/>
      <c r="BR1075" s="295"/>
      <c r="BS1075" s="295"/>
      <c r="BT1075" s="295"/>
      <c r="BU1075" s="295"/>
      <c r="BV1075" s="295"/>
      <c r="BW1075" s="296"/>
      <c r="BX1075" s="294"/>
      <c r="BY1075" s="295"/>
      <c r="BZ1075" s="295"/>
      <c r="CA1075" s="295"/>
      <c r="CB1075" s="295"/>
      <c r="CC1075" s="296"/>
      <c r="CD1075" s="294"/>
      <c r="CE1075" s="295"/>
      <c r="CF1075" s="295"/>
      <c r="CG1075" s="295"/>
      <c r="CH1075" s="295"/>
      <c r="CI1075" s="296"/>
    </row>
    <row r="1076" spans="1:87" ht="18" customHeight="1" x14ac:dyDescent="0.25">
      <c r="A1076" s="75"/>
      <c r="B1076" s="327"/>
      <c r="C1076" s="328"/>
      <c r="D1076" s="328"/>
      <c r="E1076" s="328"/>
      <c r="F1076" s="328"/>
      <c r="G1076" s="328"/>
      <c r="H1076" s="328"/>
      <c r="I1076" s="328"/>
      <c r="J1076" s="328"/>
      <c r="K1076" s="328"/>
      <c r="L1076" s="328"/>
      <c r="M1076" s="328"/>
      <c r="N1076" s="328"/>
      <c r="O1076" s="328"/>
      <c r="P1076" s="328"/>
      <c r="Q1076" s="328"/>
      <c r="R1076" s="328"/>
      <c r="S1076" s="328"/>
      <c r="T1076" s="328"/>
      <c r="U1076" s="328"/>
      <c r="V1076" s="328"/>
      <c r="W1076" s="328"/>
      <c r="X1076" s="328"/>
      <c r="Y1076" s="329"/>
      <c r="Z1076" s="336"/>
      <c r="AA1076" s="337"/>
      <c r="AB1076" s="337"/>
      <c r="AC1076" s="337"/>
      <c r="AD1076" s="338"/>
      <c r="AE1076" s="336"/>
      <c r="AF1076" s="337"/>
      <c r="AG1076" s="337"/>
      <c r="AH1076" s="337"/>
      <c r="AI1076" s="337"/>
      <c r="AJ1076" s="337"/>
      <c r="AK1076" s="300"/>
      <c r="AL1076" s="301"/>
      <c r="AM1076" s="301"/>
      <c r="AN1076" s="301"/>
      <c r="AO1076" s="301"/>
      <c r="AP1076" s="301"/>
      <c r="AQ1076" s="301"/>
      <c r="AR1076" s="301"/>
      <c r="AS1076" s="301"/>
      <c r="AT1076" s="301"/>
      <c r="AU1076" s="301"/>
      <c r="AV1076" s="301"/>
      <c r="AW1076" s="301"/>
      <c r="AX1076" s="302"/>
      <c r="AY1076" s="407"/>
      <c r="AZ1076" s="304"/>
      <c r="BA1076" s="304"/>
      <c r="BB1076" s="408"/>
      <c r="BC1076" s="306">
        <f t="shared" si="58"/>
        <v>0</v>
      </c>
      <c r="BD1076" s="307"/>
      <c r="BE1076" s="307"/>
      <c r="BF1076" s="308"/>
      <c r="BG1076" s="309"/>
      <c r="BH1076" s="310"/>
      <c r="BI1076" s="310"/>
      <c r="BJ1076" s="311"/>
      <c r="BK1076" s="312">
        <f t="shared" si="59"/>
        <v>0</v>
      </c>
      <c r="BL1076" s="313"/>
      <c r="BM1076" s="313"/>
      <c r="BN1076" s="313"/>
      <c r="BO1076" s="313"/>
      <c r="BP1076" s="314"/>
      <c r="BQ1076" s="294"/>
      <c r="BR1076" s="295"/>
      <c r="BS1076" s="295"/>
      <c r="BT1076" s="295"/>
      <c r="BU1076" s="295"/>
      <c r="BV1076" s="295"/>
      <c r="BW1076" s="296"/>
      <c r="BX1076" s="294"/>
      <c r="BY1076" s="295"/>
      <c r="BZ1076" s="295"/>
      <c r="CA1076" s="295"/>
      <c r="CB1076" s="295"/>
      <c r="CC1076" s="296"/>
      <c r="CD1076" s="294"/>
      <c r="CE1076" s="295"/>
      <c r="CF1076" s="295"/>
      <c r="CG1076" s="295"/>
      <c r="CH1076" s="295"/>
      <c r="CI1076" s="296"/>
    </row>
    <row r="1077" spans="1:87" ht="18" customHeight="1" x14ac:dyDescent="0.25">
      <c r="A1077" s="75"/>
      <c r="B1077" s="327"/>
      <c r="C1077" s="328"/>
      <c r="D1077" s="328"/>
      <c r="E1077" s="328"/>
      <c r="F1077" s="328"/>
      <c r="G1077" s="328"/>
      <c r="H1077" s="328"/>
      <c r="I1077" s="328"/>
      <c r="J1077" s="328"/>
      <c r="K1077" s="328"/>
      <c r="L1077" s="328"/>
      <c r="M1077" s="328"/>
      <c r="N1077" s="328"/>
      <c r="O1077" s="328"/>
      <c r="P1077" s="328"/>
      <c r="Q1077" s="328"/>
      <c r="R1077" s="328"/>
      <c r="S1077" s="328"/>
      <c r="T1077" s="328"/>
      <c r="U1077" s="328"/>
      <c r="V1077" s="328"/>
      <c r="W1077" s="328"/>
      <c r="X1077" s="328"/>
      <c r="Y1077" s="329"/>
      <c r="Z1077" s="336"/>
      <c r="AA1077" s="337"/>
      <c r="AB1077" s="337"/>
      <c r="AC1077" s="337"/>
      <c r="AD1077" s="338"/>
      <c r="AE1077" s="336"/>
      <c r="AF1077" s="337"/>
      <c r="AG1077" s="337"/>
      <c r="AH1077" s="337"/>
      <c r="AI1077" s="337"/>
      <c r="AJ1077" s="337"/>
      <c r="AK1077" s="300"/>
      <c r="AL1077" s="301"/>
      <c r="AM1077" s="301"/>
      <c r="AN1077" s="301"/>
      <c r="AO1077" s="301"/>
      <c r="AP1077" s="301"/>
      <c r="AQ1077" s="301"/>
      <c r="AR1077" s="301"/>
      <c r="AS1077" s="301"/>
      <c r="AT1077" s="301"/>
      <c r="AU1077" s="301"/>
      <c r="AV1077" s="301"/>
      <c r="AW1077" s="301"/>
      <c r="AX1077" s="302"/>
      <c r="AY1077" s="407"/>
      <c r="AZ1077" s="304"/>
      <c r="BA1077" s="304"/>
      <c r="BB1077" s="408"/>
      <c r="BC1077" s="306">
        <f t="shared" si="58"/>
        <v>0</v>
      </c>
      <c r="BD1077" s="307"/>
      <c r="BE1077" s="307"/>
      <c r="BF1077" s="308"/>
      <c r="BG1077" s="309"/>
      <c r="BH1077" s="310"/>
      <c r="BI1077" s="310"/>
      <c r="BJ1077" s="311"/>
      <c r="BK1077" s="312">
        <f t="shared" si="59"/>
        <v>0</v>
      </c>
      <c r="BL1077" s="313"/>
      <c r="BM1077" s="313"/>
      <c r="BN1077" s="313"/>
      <c r="BO1077" s="313"/>
      <c r="BP1077" s="314"/>
      <c r="BQ1077" s="294"/>
      <c r="BR1077" s="295"/>
      <c r="BS1077" s="295"/>
      <c r="BT1077" s="295"/>
      <c r="BU1077" s="295"/>
      <c r="BV1077" s="295"/>
      <c r="BW1077" s="296"/>
      <c r="BX1077" s="294"/>
      <c r="BY1077" s="295"/>
      <c r="BZ1077" s="295"/>
      <c r="CA1077" s="295"/>
      <c r="CB1077" s="295"/>
      <c r="CC1077" s="296"/>
      <c r="CD1077" s="294"/>
      <c r="CE1077" s="295"/>
      <c r="CF1077" s="295"/>
      <c r="CG1077" s="295"/>
      <c r="CH1077" s="295"/>
      <c r="CI1077" s="296"/>
    </row>
    <row r="1078" spans="1:87" ht="18" customHeight="1" thickBot="1" x14ac:dyDescent="0.3">
      <c r="A1078" s="75"/>
      <c r="B1078" s="330"/>
      <c r="C1078" s="331"/>
      <c r="D1078" s="331"/>
      <c r="E1078" s="331"/>
      <c r="F1078" s="331"/>
      <c r="G1078" s="331"/>
      <c r="H1078" s="331"/>
      <c r="I1078" s="331"/>
      <c r="J1078" s="331"/>
      <c r="K1078" s="331"/>
      <c r="L1078" s="331"/>
      <c r="M1078" s="331"/>
      <c r="N1078" s="331"/>
      <c r="O1078" s="331"/>
      <c r="P1078" s="331"/>
      <c r="Q1078" s="331"/>
      <c r="R1078" s="331"/>
      <c r="S1078" s="331"/>
      <c r="T1078" s="331"/>
      <c r="U1078" s="331"/>
      <c r="V1078" s="331"/>
      <c r="W1078" s="331"/>
      <c r="X1078" s="331"/>
      <c r="Y1078" s="332"/>
      <c r="Z1078" s="339"/>
      <c r="AA1078" s="340"/>
      <c r="AB1078" s="340"/>
      <c r="AC1078" s="340"/>
      <c r="AD1078" s="341"/>
      <c r="AE1078" s="339"/>
      <c r="AF1078" s="340"/>
      <c r="AG1078" s="340"/>
      <c r="AH1078" s="340"/>
      <c r="AI1078" s="340"/>
      <c r="AJ1078" s="340"/>
      <c r="AK1078" s="392"/>
      <c r="AL1078" s="393"/>
      <c r="AM1078" s="393"/>
      <c r="AN1078" s="393"/>
      <c r="AO1078" s="393"/>
      <c r="AP1078" s="393"/>
      <c r="AQ1078" s="393"/>
      <c r="AR1078" s="393"/>
      <c r="AS1078" s="393"/>
      <c r="AT1078" s="393"/>
      <c r="AU1078" s="393"/>
      <c r="AV1078" s="393"/>
      <c r="AW1078" s="393"/>
      <c r="AX1078" s="394"/>
      <c r="AY1078" s="411"/>
      <c r="AZ1078" s="396"/>
      <c r="BA1078" s="396"/>
      <c r="BB1078" s="412"/>
      <c r="BC1078" s="398">
        <f t="shared" si="58"/>
        <v>0</v>
      </c>
      <c r="BD1078" s="399"/>
      <c r="BE1078" s="399"/>
      <c r="BF1078" s="400"/>
      <c r="BG1078" s="401"/>
      <c r="BH1078" s="402"/>
      <c r="BI1078" s="402"/>
      <c r="BJ1078" s="403"/>
      <c r="BK1078" s="404">
        <f t="shared" si="59"/>
        <v>0</v>
      </c>
      <c r="BL1078" s="405"/>
      <c r="BM1078" s="405"/>
      <c r="BN1078" s="405"/>
      <c r="BO1078" s="405"/>
      <c r="BP1078" s="406"/>
      <c r="BQ1078" s="297"/>
      <c r="BR1078" s="298"/>
      <c r="BS1078" s="298"/>
      <c r="BT1078" s="298"/>
      <c r="BU1078" s="298"/>
      <c r="BV1078" s="298"/>
      <c r="BW1078" s="299"/>
      <c r="BX1078" s="297"/>
      <c r="BY1078" s="298"/>
      <c r="BZ1078" s="298"/>
      <c r="CA1078" s="298"/>
      <c r="CB1078" s="298"/>
      <c r="CC1078" s="299"/>
      <c r="CD1078" s="297"/>
      <c r="CE1078" s="298"/>
      <c r="CF1078" s="298"/>
      <c r="CG1078" s="298"/>
      <c r="CH1078" s="298"/>
      <c r="CI1078" s="299"/>
    </row>
    <row r="1079" spans="1:87" ht="18" customHeight="1" thickBot="1" x14ac:dyDescent="0.3">
      <c r="A1079" s="75"/>
      <c r="B1079" s="377"/>
      <c r="C1079" s="378"/>
      <c r="D1079" s="378"/>
      <c r="E1079" s="378"/>
      <c r="F1079" s="378"/>
      <c r="G1079" s="378"/>
      <c r="H1079" s="378"/>
      <c r="I1079" s="378"/>
      <c r="J1079" s="378"/>
      <c r="K1079" s="378"/>
      <c r="L1079" s="378"/>
      <c r="M1079" s="378"/>
      <c r="N1079" s="378"/>
      <c r="O1079" s="378"/>
      <c r="P1079" s="378"/>
      <c r="Q1079" s="378"/>
      <c r="R1079" s="378"/>
      <c r="S1079" s="378"/>
      <c r="T1079" s="378"/>
      <c r="U1079" s="378"/>
      <c r="V1079" s="378"/>
      <c r="W1079" s="378"/>
      <c r="X1079" s="378"/>
      <c r="Y1079" s="378"/>
      <c r="Z1079" s="378"/>
      <c r="AA1079" s="378"/>
      <c r="AB1079" s="378"/>
      <c r="AC1079" s="378"/>
      <c r="AD1079" s="378"/>
      <c r="AE1079" s="378"/>
      <c r="AF1079" s="378"/>
      <c r="AG1079" s="378"/>
      <c r="AH1079" s="378"/>
      <c r="AI1079" s="378"/>
      <c r="AJ1079" s="379"/>
      <c r="AK1079" s="380" t="s">
        <v>3</v>
      </c>
      <c r="AL1079" s="381"/>
      <c r="AM1079" s="381"/>
      <c r="AN1079" s="381"/>
      <c r="AO1079" s="381"/>
      <c r="AP1079" s="381"/>
      <c r="AQ1079" s="381"/>
      <c r="AR1079" s="381"/>
      <c r="AS1079" s="381"/>
      <c r="AT1079" s="381"/>
      <c r="AU1079" s="381"/>
      <c r="AV1079" s="381"/>
      <c r="AW1079" s="381"/>
      <c r="AX1079" s="381"/>
      <c r="AY1079" s="382"/>
      <c r="AZ1079" s="382"/>
      <c r="BA1079" s="382"/>
      <c r="BB1079" s="382"/>
      <c r="BC1079" s="382"/>
      <c r="BD1079" s="382"/>
      <c r="BE1079" s="382"/>
      <c r="BF1079" s="382"/>
      <c r="BG1079" s="382"/>
      <c r="BH1079" s="382"/>
      <c r="BI1079" s="382"/>
      <c r="BJ1079" s="383"/>
      <c r="BK1079" s="384">
        <f>SUM(BK1049:BK1078)</f>
        <v>0</v>
      </c>
      <c r="BL1079" s="385"/>
      <c r="BM1079" s="385"/>
      <c r="BN1079" s="385"/>
      <c r="BO1079" s="385"/>
      <c r="BP1079" s="386"/>
      <c r="BQ1079" s="387" t="s">
        <v>100</v>
      </c>
      <c r="BR1079" s="388"/>
      <c r="BS1079" s="388"/>
      <c r="BT1079" s="388"/>
      <c r="BU1079" s="388"/>
      <c r="BV1079" s="388"/>
      <c r="BW1079" s="388"/>
      <c r="BX1079" s="388"/>
      <c r="BY1079" s="388"/>
      <c r="BZ1079" s="388"/>
      <c r="CA1079" s="388"/>
      <c r="CB1079" s="388"/>
      <c r="CC1079" s="389"/>
      <c r="CD1079" s="390">
        <f>+CD1049*AE1049</f>
        <v>0</v>
      </c>
      <c r="CE1079" s="390"/>
      <c r="CF1079" s="390"/>
      <c r="CG1079" s="390"/>
      <c r="CH1079" s="390"/>
      <c r="CI1079" s="391"/>
    </row>
    <row r="1080" spans="1:87" ht="18" customHeight="1" thickBot="1" x14ac:dyDescent="0.3">
      <c r="A1080" s="75"/>
      <c r="B1080" s="76"/>
      <c r="C1080" s="76"/>
      <c r="D1080" s="76"/>
      <c r="E1080" s="76"/>
      <c r="F1080" s="76"/>
      <c r="G1080" s="76"/>
      <c r="H1080" s="76"/>
      <c r="I1080" s="76"/>
      <c r="J1080" s="76"/>
      <c r="K1080" s="76"/>
      <c r="L1080" s="76"/>
      <c r="M1080" s="76"/>
      <c r="N1080" s="76"/>
      <c r="O1080" s="76"/>
      <c r="P1080" s="76"/>
      <c r="Q1080" s="76"/>
      <c r="R1080" s="76"/>
      <c r="S1080" s="76"/>
      <c r="T1080" s="76"/>
      <c r="U1080" s="76"/>
      <c r="V1080" s="76"/>
      <c r="W1080" s="76"/>
      <c r="X1080" s="76"/>
      <c r="Y1080" s="76"/>
      <c r="Z1080" s="76"/>
      <c r="AA1080" s="76"/>
      <c r="AB1080" s="76"/>
      <c r="AC1080" s="76"/>
      <c r="AD1080" s="76"/>
      <c r="AE1080" s="76"/>
      <c r="AF1080" s="76"/>
      <c r="AG1080" s="76"/>
      <c r="AH1080" s="76"/>
      <c r="AI1080" s="76"/>
      <c r="AJ1080" s="76"/>
      <c r="BG1080" s="78"/>
      <c r="BH1080" s="78"/>
      <c r="BI1080" s="78"/>
      <c r="BJ1080" s="78"/>
      <c r="BK1080" s="79"/>
      <c r="BL1080" s="79"/>
      <c r="BM1080" s="79"/>
      <c r="BN1080" s="79"/>
      <c r="BO1080" s="79"/>
      <c r="BP1080" s="79"/>
      <c r="BQ1080" s="79"/>
      <c r="BR1080" s="79"/>
      <c r="BS1080" s="79"/>
      <c r="BT1080" s="79"/>
      <c r="BU1080" s="79"/>
      <c r="BV1080" s="79"/>
      <c r="BW1080" s="79"/>
      <c r="BX1080" s="79"/>
      <c r="BY1080" s="79"/>
      <c r="BZ1080" s="79"/>
      <c r="CA1080" s="79"/>
      <c r="CB1080" s="79"/>
      <c r="CC1080" s="79"/>
      <c r="CD1080" s="79"/>
      <c r="CE1080" s="79"/>
      <c r="CF1080" s="79"/>
      <c r="CG1080" s="79"/>
      <c r="CH1080" s="79"/>
      <c r="CI1080" s="79"/>
    </row>
    <row r="1081" spans="1:87" ht="18" customHeight="1" x14ac:dyDescent="0.25">
      <c r="A1081" s="75"/>
      <c r="B1081" s="348" t="s">
        <v>0</v>
      </c>
      <c r="C1081" s="349"/>
      <c r="D1081" s="349"/>
      <c r="E1081" s="349"/>
      <c r="F1081" s="349"/>
      <c r="G1081" s="349"/>
      <c r="H1081" s="349"/>
      <c r="I1081" s="349"/>
      <c r="J1081" s="349"/>
      <c r="K1081" s="349"/>
      <c r="L1081" s="349"/>
      <c r="M1081" s="349"/>
      <c r="N1081" s="349"/>
      <c r="O1081" s="349"/>
      <c r="P1081" s="349"/>
      <c r="Q1081" s="349"/>
      <c r="R1081" s="349"/>
      <c r="S1081" s="349"/>
      <c r="T1081" s="349"/>
      <c r="U1081" s="349"/>
      <c r="V1081" s="349"/>
      <c r="W1081" s="349"/>
      <c r="X1081" s="349"/>
      <c r="Y1081" s="350"/>
      <c r="Z1081" s="348" t="s">
        <v>80</v>
      </c>
      <c r="AA1081" s="349"/>
      <c r="AB1081" s="349"/>
      <c r="AC1081" s="349"/>
      <c r="AD1081" s="350"/>
      <c r="AE1081" s="357" t="s">
        <v>79</v>
      </c>
      <c r="AF1081" s="358"/>
      <c r="AG1081" s="358"/>
      <c r="AH1081" s="358"/>
      <c r="AI1081" s="358"/>
      <c r="AJ1081" s="359"/>
      <c r="AK1081" s="357" t="s">
        <v>81</v>
      </c>
      <c r="AL1081" s="358"/>
      <c r="AM1081" s="358"/>
      <c r="AN1081" s="358"/>
      <c r="AO1081" s="358"/>
      <c r="AP1081" s="358"/>
      <c r="AQ1081" s="358"/>
      <c r="AR1081" s="358"/>
      <c r="AS1081" s="358"/>
      <c r="AT1081" s="358"/>
      <c r="AU1081" s="358"/>
      <c r="AV1081" s="358"/>
      <c r="AW1081" s="358"/>
      <c r="AX1081" s="359"/>
      <c r="AY1081" s="357" t="s">
        <v>1</v>
      </c>
      <c r="AZ1081" s="358"/>
      <c r="BA1081" s="358"/>
      <c r="BB1081" s="359"/>
      <c r="BC1081" s="348" t="s">
        <v>104</v>
      </c>
      <c r="BD1081" s="349"/>
      <c r="BE1081" s="349"/>
      <c r="BF1081" s="350"/>
      <c r="BG1081" s="366" t="s">
        <v>82</v>
      </c>
      <c r="BH1081" s="367"/>
      <c r="BI1081" s="367"/>
      <c r="BJ1081" s="368"/>
      <c r="BK1081" s="315" t="s">
        <v>99</v>
      </c>
      <c r="BL1081" s="316"/>
      <c r="BM1081" s="316"/>
      <c r="BN1081" s="316"/>
      <c r="BO1081" s="316"/>
      <c r="BP1081" s="317"/>
      <c r="BQ1081" s="315" t="s">
        <v>83</v>
      </c>
      <c r="BR1081" s="316"/>
      <c r="BS1081" s="316"/>
      <c r="BT1081" s="316"/>
      <c r="BU1081" s="316"/>
      <c r="BV1081" s="316"/>
      <c r="BW1081" s="317"/>
      <c r="BX1081" s="315" t="s">
        <v>84</v>
      </c>
      <c r="BY1081" s="316"/>
      <c r="BZ1081" s="316"/>
      <c r="CA1081" s="316"/>
      <c r="CB1081" s="316"/>
      <c r="CC1081" s="317"/>
      <c r="CD1081" s="315" t="s">
        <v>85</v>
      </c>
      <c r="CE1081" s="316"/>
      <c r="CF1081" s="316"/>
      <c r="CG1081" s="316"/>
      <c r="CH1081" s="316"/>
      <c r="CI1081" s="317"/>
    </row>
    <row r="1082" spans="1:87" ht="18" customHeight="1" x14ac:dyDescent="0.25">
      <c r="A1082" s="75"/>
      <c r="B1082" s="351"/>
      <c r="C1082" s="352"/>
      <c r="D1082" s="352"/>
      <c r="E1082" s="352"/>
      <c r="F1082" s="352"/>
      <c r="G1082" s="352"/>
      <c r="H1082" s="352"/>
      <c r="I1082" s="352"/>
      <c r="J1082" s="352"/>
      <c r="K1082" s="352"/>
      <c r="L1082" s="352"/>
      <c r="M1082" s="352"/>
      <c r="N1082" s="352"/>
      <c r="O1082" s="352"/>
      <c r="P1082" s="352"/>
      <c r="Q1082" s="352"/>
      <c r="R1082" s="352"/>
      <c r="S1082" s="352"/>
      <c r="T1082" s="352"/>
      <c r="U1082" s="352"/>
      <c r="V1082" s="352"/>
      <c r="W1082" s="352"/>
      <c r="X1082" s="352"/>
      <c r="Y1082" s="353"/>
      <c r="Z1082" s="351"/>
      <c r="AA1082" s="352"/>
      <c r="AB1082" s="352"/>
      <c r="AC1082" s="352"/>
      <c r="AD1082" s="353"/>
      <c r="AE1082" s="360"/>
      <c r="AF1082" s="361"/>
      <c r="AG1082" s="361"/>
      <c r="AH1082" s="361"/>
      <c r="AI1082" s="361"/>
      <c r="AJ1082" s="362"/>
      <c r="AK1082" s="360"/>
      <c r="AL1082" s="361"/>
      <c r="AM1082" s="361"/>
      <c r="AN1082" s="361"/>
      <c r="AO1082" s="361"/>
      <c r="AP1082" s="361"/>
      <c r="AQ1082" s="361"/>
      <c r="AR1082" s="361"/>
      <c r="AS1082" s="361"/>
      <c r="AT1082" s="361"/>
      <c r="AU1082" s="361"/>
      <c r="AV1082" s="361"/>
      <c r="AW1082" s="361"/>
      <c r="AX1082" s="362"/>
      <c r="AY1082" s="360"/>
      <c r="AZ1082" s="361"/>
      <c r="BA1082" s="361"/>
      <c r="BB1082" s="362"/>
      <c r="BC1082" s="351"/>
      <c r="BD1082" s="352"/>
      <c r="BE1082" s="352"/>
      <c r="BF1082" s="353"/>
      <c r="BG1082" s="369"/>
      <c r="BH1082" s="370"/>
      <c r="BI1082" s="370"/>
      <c r="BJ1082" s="371"/>
      <c r="BK1082" s="318"/>
      <c r="BL1082" s="319"/>
      <c r="BM1082" s="319"/>
      <c r="BN1082" s="319"/>
      <c r="BO1082" s="319"/>
      <c r="BP1082" s="320"/>
      <c r="BQ1082" s="318"/>
      <c r="BR1082" s="319"/>
      <c r="BS1082" s="319"/>
      <c r="BT1082" s="319"/>
      <c r="BU1082" s="319"/>
      <c r="BV1082" s="319"/>
      <c r="BW1082" s="320"/>
      <c r="BX1082" s="318"/>
      <c r="BY1082" s="319"/>
      <c r="BZ1082" s="319"/>
      <c r="CA1082" s="319"/>
      <c r="CB1082" s="319"/>
      <c r="CC1082" s="320"/>
      <c r="CD1082" s="318"/>
      <c r="CE1082" s="319"/>
      <c r="CF1082" s="319"/>
      <c r="CG1082" s="319"/>
      <c r="CH1082" s="319"/>
      <c r="CI1082" s="320"/>
    </row>
    <row r="1083" spans="1:87" ht="18" customHeight="1" thickBot="1" x14ac:dyDescent="0.3">
      <c r="A1083" s="75"/>
      <c r="B1083" s="354"/>
      <c r="C1083" s="355"/>
      <c r="D1083" s="355"/>
      <c r="E1083" s="355"/>
      <c r="F1083" s="355"/>
      <c r="G1083" s="355"/>
      <c r="H1083" s="355"/>
      <c r="I1083" s="355"/>
      <c r="J1083" s="355"/>
      <c r="K1083" s="355"/>
      <c r="L1083" s="355"/>
      <c r="M1083" s="355"/>
      <c r="N1083" s="355"/>
      <c r="O1083" s="355"/>
      <c r="P1083" s="355"/>
      <c r="Q1083" s="355"/>
      <c r="R1083" s="355"/>
      <c r="S1083" s="355"/>
      <c r="T1083" s="355"/>
      <c r="U1083" s="355"/>
      <c r="V1083" s="355"/>
      <c r="W1083" s="355"/>
      <c r="X1083" s="355"/>
      <c r="Y1083" s="356"/>
      <c r="Z1083" s="354"/>
      <c r="AA1083" s="355"/>
      <c r="AB1083" s="355"/>
      <c r="AC1083" s="355"/>
      <c r="AD1083" s="356"/>
      <c r="AE1083" s="363"/>
      <c r="AF1083" s="364"/>
      <c r="AG1083" s="364"/>
      <c r="AH1083" s="364"/>
      <c r="AI1083" s="364"/>
      <c r="AJ1083" s="365"/>
      <c r="AK1083" s="360"/>
      <c r="AL1083" s="361"/>
      <c r="AM1083" s="361"/>
      <c r="AN1083" s="361"/>
      <c r="AO1083" s="361"/>
      <c r="AP1083" s="361"/>
      <c r="AQ1083" s="361"/>
      <c r="AR1083" s="361"/>
      <c r="AS1083" s="361"/>
      <c r="AT1083" s="361"/>
      <c r="AU1083" s="361"/>
      <c r="AV1083" s="361"/>
      <c r="AW1083" s="361"/>
      <c r="AX1083" s="362"/>
      <c r="AY1083" s="360"/>
      <c r="AZ1083" s="361"/>
      <c r="BA1083" s="361"/>
      <c r="BB1083" s="362"/>
      <c r="BC1083" s="351"/>
      <c r="BD1083" s="352"/>
      <c r="BE1083" s="352"/>
      <c r="BF1083" s="353"/>
      <c r="BG1083" s="369"/>
      <c r="BH1083" s="370"/>
      <c r="BI1083" s="370"/>
      <c r="BJ1083" s="371"/>
      <c r="BK1083" s="318"/>
      <c r="BL1083" s="319"/>
      <c r="BM1083" s="319"/>
      <c r="BN1083" s="319"/>
      <c r="BO1083" s="319"/>
      <c r="BP1083" s="320"/>
      <c r="BQ1083" s="321"/>
      <c r="BR1083" s="322"/>
      <c r="BS1083" s="322"/>
      <c r="BT1083" s="322"/>
      <c r="BU1083" s="322"/>
      <c r="BV1083" s="322"/>
      <c r="BW1083" s="323"/>
      <c r="BX1083" s="321"/>
      <c r="BY1083" s="322"/>
      <c r="BZ1083" s="322"/>
      <c r="CA1083" s="322"/>
      <c r="CB1083" s="322"/>
      <c r="CC1083" s="323"/>
      <c r="CD1083" s="321"/>
      <c r="CE1083" s="322"/>
      <c r="CF1083" s="322"/>
      <c r="CG1083" s="322"/>
      <c r="CH1083" s="322"/>
      <c r="CI1083" s="323"/>
    </row>
    <row r="1084" spans="1:87" ht="18" customHeight="1" x14ac:dyDescent="0.25">
      <c r="A1084" s="75"/>
      <c r="B1084" s="324"/>
      <c r="C1084" s="325"/>
      <c r="D1084" s="325"/>
      <c r="E1084" s="325"/>
      <c r="F1084" s="325"/>
      <c r="G1084" s="325"/>
      <c r="H1084" s="325"/>
      <c r="I1084" s="325"/>
      <c r="J1084" s="325"/>
      <c r="K1084" s="325"/>
      <c r="L1084" s="325"/>
      <c r="M1084" s="325"/>
      <c r="N1084" s="325"/>
      <c r="O1084" s="325"/>
      <c r="P1084" s="325"/>
      <c r="Q1084" s="325"/>
      <c r="R1084" s="325"/>
      <c r="S1084" s="325"/>
      <c r="T1084" s="325"/>
      <c r="U1084" s="325"/>
      <c r="V1084" s="325"/>
      <c r="W1084" s="325"/>
      <c r="X1084" s="325"/>
      <c r="Y1084" s="326"/>
      <c r="Z1084" s="333"/>
      <c r="AA1084" s="334"/>
      <c r="AB1084" s="334"/>
      <c r="AC1084" s="334"/>
      <c r="AD1084" s="335"/>
      <c r="AE1084" s="333"/>
      <c r="AF1084" s="334"/>
      <c r="AG1084" s="334"/>
      <c r="AH1084" s="334"/>
      <c r="AI1084" s="334"/>
      <c r="AJ1084" s="334"/>
      <c r="AK1084" s="342"/>
      <c r="AL1084" s="343"/>
      <c r="AM1084" s="343"/>
      <c r="AN1084" s="343"/>
      <c r="AO1084" s="343"/>
      <c r="AP1084" s="343"/>
      <c r="AQ1084" s="343"/>
      <c r="AR1084" s="343"/>
      <c r="AS1084" s="343"/>
      <c r="AT1084" s="343"/>
      <c r="AU1084" s="343"/>
      <c r="AV1084" s="343"/>
      <c r="AW1084" s="343"/>
      <c r="AX1084" s="344"/>
      <c r="AY1084" s="409"/>
      <c r="AZ1084" s="346"/>
      <c r="BA1084" s="346"/>
      <c r="BB1084" s="410"/>
      <c r="BC1084" s="345">
        <f>+$AE$1084*AY1084</f>
        <v>0</v>
      </c>
      <c r="BD1084" s="346"/>
      <c r="BE1084" s="346"/>
      <c r="BF1084" s="347"/>
      <c r="BG1084" s="285"/>
      <c r="BH1084" s="286"/>
      <c r="BI1084" s="286"/>
      <c r="BJ1084" s="287"/>
      <c r="BK1084" s="288">
        <f>+AY1084*BG1084</f>
        <v>0</v>
      </c>
      <c r="BL1084" s="289"/>
      <c r="BM1084" s="289"/>
      <c r="BN1084" s="289"/>
      <c r="BO1084" s="289"/>
      <c r="BP1084" s="290"/>
      <c r="BQ1084" s="291"/>
      <c r="BR1084" s="292"/>
      <c r="BS1084" s="292"/>
      <c r="BT1084" s="292"/>
      <c r="BU1084" s="292"/>
      <c r="BV1084" s="292"/>
      <c r="BW1084" s="293"/>
      <c r="BX1084" s="291">
        <f>+(((BK1114+BQ1084)*30)/70)</f>
        <v>0</v>
      </c>
      <c r="BY1084" s="292"/>
      <c r="BZ1084" s="292"/>
      <c r="CA1084" s="292"/>
      <c r="CB1084" s="292"/>
      <c r="CC1084" s="293"/>
      <c r="CD1084" s="291">
        <f>+BK1114+BQ1084+BX1084</f>
        <v>0</v>
      </c>
      <c r="CE1084" s="292"/>
      <c r="CF1084" s="292"/>
      <c r="CG1084" s="292"/>
      <c r="CH1084" s="292"/>
      <c r="CI1084" s="293"/>
    </row>
    <row r="1085" spans="1:87" ht="18" customHeight="1" x14ac:dyDescent="0.25">
      <c r="A1085" s="75"/>
      <c r="B1085" s="327"/>
      <c r="C1085" s="328"/>
      <c r="D1085" s="328"/>
      <c r="E1085" s="328"/>
      <c r="F1085" s="328"/>
      <c r="G1085" s="328"/>
      <c r="H1085" s="328"/>
      <c r="I1085" s="328"/>
      <c r="J1085" s="328"/>
      <c r="K1085" s="328"/>
      <c r="L1085" s="328"/>
      <c r="M1085" s="328"/>
      <c r="N1085" s="328"/>
      <c r="O1085" s="328"/>
      <c r="P1085" s="328"/>
      <c r="Q1085" s="328"/>
      <c r="R1085" s="328"/>
      <c r="S1085" s="328"/>
      <c r="T1085" s="328"/>
      <c r="U1085" s="328"/>
      <c r="V1085" s="328"/>
      <c r="W1085" s="328"/>
      <c r="X1085" s="328"/>
      <c r="Y1085" s="329"/>
      <c r="Z1085" s="336"/>
      <c r="AA1085" s="337"/>
      <c r="AB1085" s="337"/>
      <c r="AC1085" s="337"/>
      <c r="AD1085" s="338"/>
      <c r="AE1085" s="336"/>
      <c r="AF1085" s="337"/>
      <c r="AG1085" s="337"/>
      <c r="AH1085" s="337"/>
      <c r="AI1085" s="337"/>
      <c r="AJ1085" s="337"/>
      <c r="AK1085" s="300"/>
      <c r="AL1085" s="301"/>
      <c r="AM1085" s="301"/>
      <c r="AN1085" s="301"/>
      <c r="AO1085" s="301"/>
      <c r="AP1085" s="301"/>
      <c r="AQ1085" s="301"/>
      <c r="AR1085" s="301"/>
      <c r="AS1085" s="301"/>
      <c r="AT1085" s="301"/>
      <c r="AU1085" s="301"/>
      <c r="AV1085" s="301"/>
      <c r="AW1085" s="301"/>
      <c r="AX1085" s="302"/>
      <c r="AY1085" s="407"/>
      <c r="AZ1085" s="304"/>
      <c r="BA1085" s="304"/>
      <c r="BB1085" s="408"/>
      <c r="BC1085" s="306">
        <f t="shared" ref="BC1085:BC1113" si="60">+$AE$1084*AY1085</f>
        <v>0</v>
      </c>
      <c r="BD1085" s="307"/>
      <c r="BE1085" s="307"/>
      <c r="BF1085" s="308"/>
      <c r="BG1085" s="309"/>
      <c r="BH1085" s="310"/>
      <c r="BI1085" s="310"/>
      <c r="BJ1085" s="311"/>
      <c r="BK1085" s="312">
        <f t="shared" ref="BK1085:BK1113" si="61">+AY1085*BG1085</f>
        <v>0</v>
      </c>
      <c r="BL1085" s="313"/>
      <c r="BM1085" s="313"/>
      <c r="BN1085" s="313"/>
      <c r="BO1085" s="313"/>
      <c r="BP1085" s="314"/>
      <c r="BQ1085" s="294"/>
      <c r="BR1085" s="295"/>
      <c r="BS1085" s="295"/>
      <c r="BT1085" s="295"/>
      <c r="BU1085" s="295"/>
      <c r="BV1085" s="295"/>
      <c r="BW1085" s="296"/>
      <c r="BX1085" s="294"/>
      <c r="BY1085" s="295"/>
      <c r="BZ1085" s="295"/>
      <c r="CA1085" s="295"/>
      <c r="CB1085" s="295"/>
      <c r="CC1085" s="296"/>
      <c r="CD1085" s="294"/>
      <c r="CE1085" s="295"/>
      <c r="CF1085" s="295"/>
      <c r="CG1085" s="295"/>
      <c r="CH1085" s="295"/>
      <c r="CI1085" s="296"/>
    </row>
    <row r="1086" spans="1:87" ht="18" customHeight="1" x14ac:dyDescent="0.25">
      <c r="A1086" s="75"/>
      <c r="B1086" s="327"/>
      <c r="C1086" s="328"/>
      <c r="D1086" s="328"/>
      <c r="E1086" s="328"/>
      <c r="F1086" s="328"/>
      <c r="G1086" s="328"/>
      <c r="H1086" s="328"/>
      <c r="I1086" s="328"/>
      <c r="J1086" s="328"/>
      <c r="K1086" s="328"/>
      <c r="L1086" s="328"/>
      <c r="M1086" s="328"/>
      <c r="N1086" s="328"/>
      <c r="O1086" s="328"/>
      <c r="P1086" s="328"/>
      <c r="Q1086" s="328"/>
      <c r="R1086" s="328"/>
      <c r="S1086" s="328"/>
      <c r="T1086" s="328"/>
      <c r="U1086" s="328"/>
      <c r="V1086" s="328"/>
      <c r="W1086" s="328"/>
      <c r="X1086" s="328"/>
      <c r="Y1086" s="329"/>
      <c r="Z1086" s="336"/>
      <c r="AA1086" s="337"/>
      <c r="AB1086" s="337"/>
      <c r="AC1086" s="337"/>
      <c r="AD1086" s="338"/>
      <c r="AE1086" s="336"/>
      <c r="AF1086" s="337"/>
      <c r="AG1086" s="337"/>
      <c r="AH1086" s="337"/>
      <c r="AI1086" s="337"/>
      <c r="AJ1086" s="337"/>
      <c r="AK1086" s="300"/>
      <c r="AL1086" s="301"/>
      <c r="AM1086" s="301"/>
      <c r="AN1086" s="301"/>
      <c r="AO1086" s="301"/>
      <c r="AP1086" s="301"/>
      <c r="AQ1086" s="301"/>
      <c r="AR1086" s="301"/>
      <c r="AS1086" s="301"/>
      <c r="AT1086" s="301"/>
      <c r="AU1086" s="301"/>
      <c r="AV1086" s="301"/>
      <c r="AW1086" s="301"/>
      <c r="AX1086" s="302"/>
      <c r="AY1086" s="407"/>
      <c r="AZ1086" s="304"/>
      <c r="BA1086" s="304"/>
      <c r="BB1086" s="408"/>
      <c r="BC1086" s="306">
        <f t="shared" si="60"/>
        <v>0</v>
      </c>
      <c r="BD1086" s="307"/>
      <c r="BE1086" s="307"/>
      <c r="BF1086" s="308"/>
      <c r="BG1086" s="309"/>
      <c r="BH1086" s="310"/>
      <c r="BI1086" s="310"/>
      <c r="BJ1086" s="311"/>
      <c r="BK1086" s="312">
        <f t="shared" si="61"/>
        <v>0</v>
      </c>
      <c r="BL1086" s="313"/>
      <c r="BM1086" s="313"/>
      <c r="BN1086" s="313"/>
      <c r="BO1086" s="313"/>
      <c r="BP1086" s="314"/>
      <c r="BQ1086" s="294"/>
      <c r="BR1086" s="295"/>
      <c r="BS1086" s="295"/>
      <c r="BT1086" s="295"/>
      <c r="BU1086" s="295"/>
      <c r="BV1086" s="295"/>
      <c r="BW1086" s="296"/>
      <c r="BX1086" s="294"/>
      <c r="BY1086" s="295"/>
      <c r="BZ1086" s="295"/>
      <c r="CA1086" s="295"/>
      <c r="CB1086" s="295"/>
      <c r="CC1086" s="296"/>
      <c r="CD1086" s="294"/>
      <c r="CE1086" s="295"/>
      <c r="CF1086" s="295"/>
      <c r="CG1086" s="295"/>
      <c r="CH1086" s="295"/>
      <c r="CI1086" s="296"/>
    </row>
    <row r="1087" spans="1:87" ht="18" customHeight="1" x14ac:dyDescent="0.25">
      <c r="A1087" s="75"/>
      <c r="B1087" s="327"/>
      <c r="C1087" s="328"/>
      <c r="D1087" s="328"/>
      <c r="E1087" s="328"/>
      <c r="F1087" s="328"/>
      <c r="G1087" s="328"/>
      <c r="H1087" s="328"/>
      <c r="I1087" s="328"/>
      <c r="J1087" s="328"/>
      <c r="K1087" s="328"/>
      <c r="L1087" s="328"/>
      <c r="M1087" s="328"/>
      <c r="N1087" s="328"/>
      <c r="O1087" s="328"/>
      <c r="P1087" s="328"/>
      <c r="Q1087" s="328"/>
      <c r="R1087" s="328"/>
      <c r="S1087" s="328"/>
      <c r="T1087" s="328"/>
      <c r="U1087" s="328"/>
      <c r="V1087" s="328"/>
      <c r="W1087" s="328"/>
      <c r="X1087" s="328"/>
      <c r="Y1087" s="329"/>
      <c r="Z1087" s="336"/>
      <c r="AA1087" s="337"/>
      <c r="AB1087" s="337"/>
      <c r="AC1087" s="337"/>
      <c r="AD1087" s="338"/>
      <c r="AE1087" s="336"/>
      <c r="AF1087" s="337"/>
      <c r="AG1087" s="337"/>
      <c r="AH1087" s="337"/>
      <c r="AI1087" s="337"/>
      <c r="AJ1087" s="337"/>
      <c r="AK1087" s="300"/>
      <c r="AL1087" s="301"/>
      <c r="AM1087" s="301"/>
      <c r="AN1087" s="301"/>
      <c r="AO1087" s="301"/>
      <c r="AP1087" s="301"/>
      <c r="AQ1087" s="301"/>
      <c r="AR1087" s="301"/>
      <c r="AS1087" s="301"/>
      <c r="AT1087" s="301"/>
      <c r="AU1087" s="301"/>
      <c r="AV1087" s="301"/>
      <c r="AW1087" s="301"/>
      <c r="AX1087" s="302"/>
      <c r="AY1087" s="407"/>
      <c r="AZ1087" s="304"/>
      <c r="BA1087" s="304"/>
      <c r="BB1087" s="408"/>
      <c r="BC1087" s="306">
        <f t="shared" si="60"/>
        <v>0</v>
      </c>
      <c r="BD1087" s="307"/>
      <c r="BE1087" s="307"/>
      <c r="BF1087" s="308"/>
      <c r="BG1087" s="309"/>
      <c r="BH1087" s="310"/>
      <c r="BI1087" s="310"/>
      <c r="BJ1087" s="311"/>
      <c r="BK1087" s="312">
        <f t="shared" si="61"/>
        <v>0</v>
      </c>
      <c r="BL1087" s="313"/>
      <c r="BM1087" s="313"/>
      <c r="BN1087" s="313"/>
      <c r="BO1087" s="313"/>
      <c r="BP1087" s="314"/>
      <c r="BQ1087" s="294"/>
      <c r="BR1087" s="295"/>
      <c r="BS1087" s="295"/>
      <c r="BT1087" s="295"/>
      <c r="BU1087" s="295"/>
      <c r="BV1087" s="295"/>
      <c r="BW1087" s="296"/>
      <c r="BX1087" s="294"/>
      <c r="BY1087" s="295"/>
      <c r="BZ1087" s="295"/>
      <c r="CA1087" s="295"/>
      <c r="CB1087" s="295"/>
      <c r="CC1087" s="296"/>
      <c r="CD1087" s="294"/>
      <c r="CE1087" s="295"/>
      <c r="CF1087" s="295"/>
      <c r="CG1087" s="295"/>
      <c r="CH1087" s="295"/>
      <c r="CI1087" s="296"/>
    </row>
    <row r="1088" spans="1:87" ht="18" customHeight="1" x14ac:dyDescent="0.25">
      <c r="A1088" s="75"/>
      <c r="B1088" s="327"/>
      <c r="C1088" s="328"/>
      <c r="D1088" s="328"/>
      <c r="E1088" s="328"/>
      <c r="F1088" s="328"/>
      <c r="G1088" s="328"/>
      <c r="H1088" s="328"/>
      <c r="I1088" s="328"/>
      <c r="J1088" s="328"/>
      <c r="K1088" s="328"/>
      <c r="L1088" s="328"/>
      <c r="M1088" s="328"/>
      <c r="N1088" s="328"/>
      <c r="O1088" s="328"/>
      <c r="P1088" s="328"/>
      <c r="Q1088" s="328"/>
      <c r="R1088" s="328"/>
      <c r="S1088" s="328"/>
      <c r="T1088" s="328"/>
      <c r="U1088" s="328"/>
      <c r="V1088" s="328"/>
      <c r="W1088" s="328"/>
      <c r="X1088" s="328"/>
      <c r="Y1088" s="329"/>
      <c r="Z1088" s="336"/>
      <c r="AA1088" s="337"/>
      <c r="AB1088" s="337"/>
      <c r="AC1088" s="337"/>
      <c r="AD1088" s="338"/>
      <c r="AE1088" s="336"/>
      <c r="AF1088" s="337"/>
      <c r="AG1088" s="337"/>
      <c r="AH1088" s="337"/>
      <c r="AI1088" s="337"/>
      <c r="AJ1088" s="337"/>
      <c r="AK1088" s="300"/>
      <c r="AL1088" s="301"/>
      <c r="AM1088" s="301"/>
      <c r="AN1088" s="301"/>
      <c r="AO1088" s="301"/>
      <c r="AP1088" s="301"/>
      <c r="AQ1088" s="301"/>
      <c r="AR1088" s="301"/>
      <c r="AS1088" s="301"/>
      <c r="AT1088" s="301"/>
      <c r="AU1088" s="301"/>
      <c r="AV1088" s="301"/>
      <c r="AW1088" s="301"/>
      <c r="AX1088" s="302"/>
      <c r="AY1088" s="407"/>
      <c r="AZ1088" s="304"/>
      <c r="BA1088" s="304"/>
      <c r="BB1088" s="408"/>
      <c r="BC1088" s="306">
        <f t="shared" si="60"/>
        <v>0</v>
      </c>
      <c r="BD1088" s="307"/>
      <c r="BE1088" s="307"/>
      <c r="BF1088" s="308"/>
      <c r="BG1088" s="309"/>
      <c r="BH1088" s="310"/>
      <c r="BI1088" s="310"/>
      <c r="BJ1088" s="311"/>
      <c r="BK1088" s="312">
        <f t="shared" si="61"/>
        <v>0</v>
      </c>
      <c r="BL1088" s="313"/>
      <c r="BM1088" s="313"/>
      <c r="BN1088" s="313"/>
      <c r="BO1088" s="313"/>
      <c r="BP1088" s="314"/>
      <c r="BQ1088" s="294"/>
      <c r="BR1088" s="295"/>
      <c r="BS1088" s="295"/>
      <c r="BT1088" s="295"/>
      <c r="BU1088" s="295"/>
      <c r="BV1088" s="295"/>
      <c r="BW1088" s="296"/>
      <c r="BX1088" s="294"/>
      <c r="BY1088" s="295"/>
      <c r="BZ1088" s="295"/>
      <c r="CA1088" s="295"/>
      <c r="CB1088" s="295"/>
      <c r="CC1088" s="296"/>
      <c r="CD1088" s="294"/>
      <c r="CE1088" s="295"/>
      <c r="CF1088" s="295"/>
      <c r="CG1088" s="295"/>
      <c r="CH1088" s="295"/>
      <c r="CI1088" s="296"/>
    </row>
    <row r="1089" spans="1:87" ht="18" customHeight="1" x14ac:dyDescent="0.25">
      <c r="A1089" s="75"/>
      <c r="B1089" s="327"/>
      <c r="C1089" s="328"/>
      <c r="D1089" s="328"/>
      <c r="E1089" s="328"/>
      <c r="F1089" s="328"/>
      <c r="G1089" s="328"/>
      <c r="H1089" s="328"/>
      <c r="I1089" s="328"/>
      <c r="J1089" s="328"/>
      <c r="K1089" s="328"/>
      <c r="L1089" s="328"/>
      <c r="M1089" s="328"/>
      <c r="N1089" s="328"/>
      <c r="O1089" s="328"/>
      <c r="P1089" s="328"/>
      <c r="Q1089" s="328"/>
      <c r="R1089" s="328"/>
      <c r="S1089" s="328"/>
      <c r="T1089" s="328"/>
      <c r="U1089" s="328"/>
      <c r="V1089" s="328"/>
      <c r="W1089" s="328"/>
      <c r="X1089" s="328"/>
      <c r="Y1089" s="329"/>
      <c r="Z1089" s="336"/>
      <c r="AA1089" s="337"/>
      <c r="AB1089" s="337"/>
      <c r="AC1089" s="337"/>
      <c r="AD1089" s="338"/>
      <c r="AE1089" s="336"/>
      <c r="AF1089" s="337"/>
      <c r="AG1089" s="337"/>
      <c r="AH1089" s="337"/>
      <c r="AI1089" s="337"/>
      <c r="AJ1089" s="337"/>
      <c r="AK1089" s="300"/>
      <c r="AL1089" s="301"/>
      <c r="AM1089" s="301"/>
      <c r="AN1089" s="301"/>
      <c r="AO1089" s="301"/>
      <c r="AP1089" s="301"/>
      <c r="AQ1089" s="301"/>
      <c r="AR1089" s="301"/>
      <c r="AS1089" s="301"/>
      <c r="AT1089" s="301"/>
      <c r="AU1089" s="301"/>
      <c r="AV1089" s="301"/>
      <c r="AW1089" s="301"/>
      <c r="AX1089" s="302"/>
      <c r="AY1089" s="407"/>
      <c r="AZ1089" s="304"/>
      <c r="BA1089" s="304"/>
      <c r="BB1089" s="408"/>
      <c r="BC1089" s="306">
        <f t="shared" si="60"/>
        <v>0</v>
      </c>
      <c r="BD1089" s="307"/>
      <c r="BE1089" s="307"/>
      <c r="BF1089" s="308"/>
      <c r="BG1089" s="309"/>
      <c r="BH1089" s="310"/>
      <c r="BI1089" s="310"/>
      <c r="BJ1089" s="311"/>
      <c r="BK1089" s="312">
        <f t="shared" si="61"/>
        <v>0</v>
      </c>
      <c r="BL1089" s="313"/>
      <c r="BM1089" s="313"/>
      <c r="BN1089" s="313"/>
      <c r="BO1089" s="313"/>
      <c r="BP1089" s="314"/>
      <c r="BQ1089" s="294"/>
      <c r="BR1089" s="295"/>
      <c r="BS1089" s="295"/>
      <c r="BT1089" s="295"/>
      <c r="BU1089" s="295"/>
      <c r="BV1089" s="295"/>
      <c r="BW1089" s="296"/>
      <c r="BX1089" s="294"/>
      <c r="BY1089" s="295"/>
      <c r="BZ1089" s="295"/>
      <c r="CA1089" s="295"/>
      <c r="CB1089" s="295"/>
      <c r="CC1089" s="296"/>
      <c r="CD1089" s="294"/>
      <c r="CE1089" s="295"/>
      <c r="CF1089" s="295"/>
      <c r="CG1089" s="295"/>
      <c r="CH1089" s="295"/>
      <c r="CI1089" s="296"/>
    </row>
    <row r="1090" spans="1:87" ht="18" customHeight="1" x14ac:dyDescent="0.25">
      <c r="A1090" s="75"/>
      <c r="B1090" s="327"/>
      <c r="C1090" s="328"/>
      <c r="D1090" s="328"/>
      <c r="E1090" s="328"/>
      <c r="F1090" s="328"/>
      <c r="G1090" s="328"/>
      <c r="H1090" s="328"/>
      <c r="I1090" s="328"/>
      <c r="J1090" s="328"/>
      <c r="K1090" s="328"/>
      <c r="L1090" s="328"/>
      <c r="M1090" s="328"/>
      <c r="N1090" s="328"/>
      <c r="O1090" s="328"/>
      <c r="P1090" s="328"/>
      <c r="Q1090" s="328"/>
      <c r="R1090" s="328"/>
      <c r="S1090" s="328"/>
      <c r="T1090" s="328"/>
      <c r="U1090" s="328"/>
      <c r="V1090" s="328"/>
      <c r="W1090" s="328"/>
      <c r="X1090" s="328"/>
      <c r="Y1090" s="329"/>
      <c r="Z1090" s="336"/>
      <c r="AA1090" s="337"/>
      <c r="AB1090" s="337"/>
      <c r="AC1090" s="337"/>
      <c r="AD1090" s="338"/>
      <c r="AE1090" s="336"/>
      <c r="AF1090" s="337"/>
      <c r="AG1090" s="337"/>
      <c r="AH1090" s="337"/>
      <c r="AI1090" s="337"/>
      <c r="AJ1090" s="337"/>
      <c r="AK1090" s="300"/>
      <c r="AL1090" s="301"/>
      <c r="AM1090" s="301"/>
      <c r="AN1090" s="301"/>
      <c r="AO1090" s="301"/>
      <c r="AP1090" s="301"/>
      <c r="AQ1090" s="301"/>
      <c r="AR1090" s="301"/>
      <c r="AS1090" s="301"/>
      <c r="AT1090" s="301"/>
      <c r="AU1090" s="301"/>
      <c r="AV1090" s="301"/>
      <c r="AW1090" s="301"/>
      <c r="AX1090" s="302"/>
      <c r="AY1090" s="407"/>
      <c r="AZ1090" s="304"/>
      <c r="BA1090" s="304"/>
      <c r="BB1090" s="408"/>
      <c r="BC1090" s="306">
        <f t="shared" si="60"/>
        <v>0</v>
      </c>
      <c r="BD1090" s="307"/>
      <c r="BE1090" s="307"/>
      <c r="BF1090" s="308"/>
      <c r="BG1090" s="309"/>
      <c r="BH1090" s="310"/>
      <c r="BI1090" s="310"/>
      <c r="BJ1090" s="311"/>
      <c r="BK1090" s="312">
        <f t="shared" si="61"/>
        <v>0</v>
      </c>
      <c r="BL1090" s="313"/>
      <c r="BM1090" s="313"/>
      <c r="BN1090" s="313"/>
      <c r="BO1090" s="313"/>
      <c r="BP1090" s="314"/>
      <c r="BQ1090" s="294"/>
      <c r="BR1090" s="295"/>
      <c r="BS1090" s="295"/>
      <c r="BT1090" s="295"/>
      <c r="BU1090" s="295"/>
      <c r="BV1090" s="295"/>
      <c r="BW1090" s="296"/>
      <c r="BX1090" s="294"/>
      <c r="BY1090" s="295"/>
      <c r="BZ1090" s="295"/>
      <c r="CA1090" s="295"/>
      <c r="CB1090" s="295"/>
      <c r="CC1090" s="296"/>
      <c r="CD1090" s="294"/>
      <c r="CE1090" s="295"/>
      <c r="CF1090" s="295"/>
      <c r="CG1090" s="295"/>
      <c r="CH1090" s="295"/>
      <c r="CI1090" s="296"/>
    </row>
    <row r="1091" spans="1:87" ht="18" customHeight="1" x14ac:dyDescent="0.25">
      <c r="A1091" s="75"/>
      <c r="B1091" s="327"/>
      <c r="C1091" s="328"/>
      <c r="D1091" s="328"/>
      <c r="E1091" s="328"/>
      <c r="F1091" s="328"/>
      <c r="G1091" s="328"/>
      <c r="H1091" s="328"/>
      <c r="I1091" s="328"/>
      <c r="J1091" s="328"/>
      <c r="K1091" s="328"/>
      <c r="L1091" s="328"/>
      <c r="M1091" s="328"/>
      <c r="N1091" s="328"/>
      <c r="O1091" s="328"/>
      <c r="P1091" s="328"/>
      <c r="Q1091" s="328"/>
      <c r="R1091" s="328"/>
      <c r="S1091" s="328"/>
      <c r="T1091" s="328"/>
      <c r="U1091" s="328"/>
      <c r="V1091" s="328"/>
      <c r="W1091" s="328"/>
      <c r="X1091" s="328"/>
      <c r="Y1091" s="329"/>
      <c r="Z1091" s="336"/>
      <c r="AA1091" s="337"/>
      <c r="AB1091" s="337"/>
      <c r="AC1091" s="337"/>
      <c r="AD1091" s="338"/>
      <c r="AE1091" s="336"/>
      <c r="AF1091" s="337"/>
      <c r="AG1091" s="337"/>
      <c r="AH1091" s="337"/>
      <c r="AI1091" s="337"/>
      <c r="AJ1091" s="337"/>
      <c r="AK1091" s="300"/>
      <c r="AL1091" s="301"/>
      <c r="AM1091" s="301"/>
      <c r="AN1091" s="301"/>
      <c r="AO1091" s="301"/>
      <c r="AP1091" s="301"/>
      <c r="AQ1091" s="301"/>
      <c r="AR1091" s="301"/>
      <c r="AS1091" s="301"/>
      <c r="AT1091" s="301"/>
      <c r="AU1091" s="301"/>
      <c r="AV1091" s="301"/>
      <c r="AW1091" s="301"/>
      <c r="AX1091" s="302"/>
      <c r="AY1091" s="407"/>
      <c r="AZ1091" s="304"/>
      <c r="BA1091" s="304"/>
      <c r="BB1091" s="408"/>
      <c r="BC1091" s="306">
        <f t="shared" si="60"/>
        <v>0</v>
      </c>
      <c r="BD1091" s="307"/>
      <c r="BE1091" s="307"/>
      <c r="BF1091" s="308"/>
      <c r="BG1091" s="309"/>
      <c r="BH1091" s="310"/>
      <c r="BI1091" s="310"/>
      <c r="BJ1091" s="311"/>
      <c r="BK1091" s="312">
        <f t="shared" si="61"/>
        <v>0</v>
      </c>
      <c r="BL1091" s="313"/>
      <c r="BM1091" s="313"/>
      <c r="BN1091" s="313"/>
      <c r="BO1091" s="313"/>
      <c r="BP1091" s="314"/>
      <c r="BQ1091" s="294"/>
      <c r="BR1091" s="295"/>
      <c r="BS1091" s="295"/>
      <c r="BT1091" s="295"/>
      <c r="BU1091" s="295"/>
      <c r="BV1091" s="295"/>
      <c r="BW1091" s="296"/>
      <c r="BX1091" s="294"/>
      <c r="BY1091" s="295"/>
      <c r="BZ1091" s="295"/>
      <c r="CA1091" s="295"/>
      <c r="CB1091" s="295"/>
      <c r="CC1091" s="296"/>
      <c r="CD1091" s="294"/>
      <c r="CE1091" s="295"/>
      <c r="CF1091" s="295"/>
      <c r="CG1091" s="295"/>
      <c r="CH1091" s="295"/>
      <c r="CI1091" s="296"/>
    </row>
    <row r="1092" spans="1:87" ht="18" customHeight="1" x14ac:dyDescent="0.25">
      <c r="A1092" s="75"/>
      <c r="B1092" s="327"/>
      <c r="C1092" s="328"/>
      <c r="D1092" s="328"/>
      <c r="E1092" s="328"/>
      <c r="F1092" s="328"/>
      <c r="G1092" s="328"/>
      <c r="H1092" s="328"/>
      <c r="I1092" s="328"/>
      <c r="J1092" s="328"/>
      <c r="K1092" s="328"/>
      <c r="L1092" s="328"/>
      <c r="M1092" s="328"/>
      <c r="N1092" s="328"/>
      <c r="O1092" s="328"/>
      <c r="P1092" s="328"/>
      <c r="Q1092" s="328"/>
      <c r="R1092" s="328"/>
      <c r="S1092" s="328"/>
      <c r="T1092" s="328"/>
      <c r="U1092" s="328"/>
      <c r="V1092" s="328"/>
      <c r="W1092" s="328"/>
      <c r="X1092" s="328"/>
      <c r="Y1092" s="329"/>
      <c r="Z1092" s="336"/>
      <c r="AA1092" s="337"/>
      <c r="AB1092" s="337"/>
      <c r="AC1092" s="337"/>
      <c r="AD1092" s="338"/>
      <c r="AE1092" s="336"/>
      <c r="AF1092" s="337"/>
      <c r="AG1092" s="337"/>
      <c r="AH1092" s="337"/>
      <c r="AI1092" s="337"/>
      <c r="AJ1092" s="337"/>
      <c r="AK1092" s="300"/>
      <c r="AL1092" s="301"/>
      <c r="AM1092" s="301"/>
      <c r="AN1092" s="301"/>
      <c r="AO1092" s="301"/>
      <c r="AP1092" s="301"/>
      <c r="AQ1092" s="301"/>
      <c r="AR1092" s="301"/>
      <c r="AS1092" s="301"/>
      <c r="AT1092" s="301"/>
      <c r="AU1092" s="301"/>
      <c r="AV1092" s="301"/>
      <c r="AW1092" s="301"/>
      <c r="AX1092" s="302"/>
      <c r="AY1092" s="407"/>
      <c r="AZ1092" s="304"/>
      <c r="BA1092" s="304"/>
      <c r="BB1092" s="408"/>
      <c r="BC1092" s="306">
        <f t="shared" si="60"/>
        <v>0</v>
      </c>
      <c r="BD1092" s="307"/>
      <c r="BE1092" s="307"/>
      <c r="BF1092" s="308"/>
      <c r="BG1092" s="309"/>
      <c r="BH1092" s="310"/>
      <c r="BI1092" s="310"/>
      <c r="BJ1092" s="311"/>
      <c r="BK1092" s="312">
        <f t="shared" si="61"/>
        <v>0</v>
      </c>
      <c r="BL1092" s="313"/>
      <c r="BM1092" s="313"/>
      <c r="BN1092" s="313"/>
      <c r="BO1092" s="313"/>
      <c r="BP1092" s="314"/>
      <c r="BQ1092" s="294"/>
      <c r="BR1092" s="295"/>
      <c r="BS1092" s="295"/>
      <c r="BT1092" s="295"/>
      <c r="BU1092" s="295"/>
      <c r="BV1092" s="295"/>
      <c r="BW1092" s="296"/>
      <c r="BX1092" s="294"/>
      <c r="BY1092" s="295"/>
      <c r="BZ1092" s="295"/>
      <c r="CA1092" s="295"/>
      <c r="CB1092" s="295"/>
      <c r="CC1092" s="296"/>
      <c r="CD1092" s="294"/>
      <c r="CE1092" s="295"/>
      <c r="CF1092" s="295"/>
      <c r="CG1092" s="295"/>
      <c r="CH1092" s="295"/>
      <c r="CI1092" s="296"/>
    </row>
    <row r="1093" spans="1:87" ht="18" customHeight="1" x14ac:dyDescent="0.25">
      <c r="A1093" s="75"/>
      <c r="B1093" s="327"/>
      <c r="C1093" s="328"/>
      <c r="D1093" s="328"/>
      <c r="E1093" s="328"/>
      <c r="F1093" s="328"/>
      <c r="G1093" s="328"/>
      <c r="H1093" s="328"/>
      <c r="I1093" s="328"/>
      <c r="J1093" s="328"/>
      <c r="K1093" s="328"/>
      <c r="L1093" s="328"/>
      <c r="M1093" s="328"/>
      <c r="N1093" s="328"/>
      <c r="O1093" s="328"/>
      <c r="P1093" s="328"/>
      <c r="Q1093" s="328"/>
      <c r="R1093" s="328"/>
      <c r="S1093" s="328"/>
      <c r="T1093" s="328"/>
      <c r="U1093" s="328"/>
      <c r="V1093" s="328"/>
      <c r="W1093" s="328"/>
      <c r="X1093" s="328"/>
      <c r="Y1093" s="329"/>
      <c r="Z1093" s="336"/>
      <c r="AA1093" s="337"/>
      <c r="AB1093" s="337"/>
      <c r="AC1093" s="337"/>
      <c r="AD1093" s="338"/>
      <c r="AE1093" s="336"/>
      <c r="AF1093" s="337"/>
      <c r="AG1093" s="337"/>
      <c r="AH1093" s="337"/>
      <c r="AI1093" s="337"/>
      <c r="AJ1093" s="337"/>
      <c r="AK1093" s="300"/>
      <c r="AL1093" s="301"/>
      <c r="AM1093" s="301"/>
      <c r="AN1093" s="301"/>
      <c r="AO1093" s="301"/>
      <c r="AP1093" s="301"/>
      <c r="AQ1093" s="301"/>
      <c r="AR1093" s="301"/>
      <c r="AS1093" s="301"/>
      <c r="AT1093" s="301"/>
      <c r="AU1093" s="301"/>
      <c r="AV1093" s="301"/>
      <c r="AW1093" s="301"/>
      <c r="AX1093" s="302"/>
      <c r="AY1093" s="407"/>
      <c r="AZ1093" s="304"/>
      <c r="BA1093" s="304"/>
      <c r="BB1093" s="408"/>
      <c r="BC1093" s="306">
        <f t="shared" si="60"/>
        <v>0</v>
      </c>
      <c r="BD1093" s="307"/>
      <c r="BE1093" s="307"/>
      <c r="BF1093" s="308"/>
      <c r="BG1093" s="309"/>
      <c r="BH1093" s="310"/>
      <c r="BI1093" s="310"/>
      <c r="BJ1093" s="311"/>
      <c r="BK1093" s="312">
        <f t="shared" si="61"/>
        <v>0</v>
      </c>
      <c r="BL1093" s="313"/>
      <c r="BM1093" s="313"/>
      <c r="BN1093" s="313"/>
      <c r="BO1093" s="313"/>
      <c r="BP1093" s="314"/>
      <c r="BQ1093" s="294"/>
      <c r="BR1093" s="295"/>
      <c r="BS1093" s="295"/>
      <c r="BT1093" s="295"/>
      <c r="BU1093" s="295"/>
      <c r="BV1093" s="295"/>
      <c r="BW1093" s="296"/>
      <c r="BX1093" s="294"/>
      <c r="BY1093" s="295"/>
      <c r="BZ1093" s="295"/>
      <c r="CA1093" s="295"/>
      <c r="CB1093" s="295"/>
      <c r="CC1093" s="296"/>
      <c r="CD1093" s="294"/>
      <c r="CE1093" s="295"/>
      <c r="CF1093" s="295"/>
      <c r="CG1093" s="295"/>
      <c r="CH1093" s="295"/>
      <c r="CI1093" s="296"/>
    </row>
    <row r="1094" spans="1:87" ht="18" customHeight="1" x14ac:dyDescent="0.25">
      <c r="A1094" s="75"/>
      <c r="B1094" s="327"/>
      <c r="C1094" s="328"/>
      <c r="D1094" s="328"/>
      <c r="E1094" s="328"/>
      <c r="F1094" s="328"/>
      <c r="G1094" s="328"/>
      <c r="H1094" s="328"/>
      <c r="I1094" s="328"/>
      <c r="J1094" s="328"/>
      <c r="K1094" s="328"/>
      <c r="L1094" s="328"/>
      <c r="M1094" s="328"/>
      <c r="N1094" s="328"/>
      <c r="O1094" s="328"/>
      <c r="P1094" s="328"/>
      <c r="Q1094" s="328"/>
      <c r="R1094" s="328"/>
      <c r="S1094" s="328"/>
      <c r="T1094" s="328"/>
      <c r="U1094" s="328"/>
      <c r="V1094" s="328"/>
      <c r="W1094" s="328"/>
      <c r="X1094" s="328"/>
      <c r="Y1094" s="329"/>
      <c r="Z1094" s="336"/>
      <c r="AA1094" s="337"/>
      <c r="AB1094" s="337"/>
      <c r="AC1094" s="337"/>
      <c r="AD1094" s="338"/>
      <c r="AE1094" s="336"/>
      <c r="AF1094" s="337"/>
      <c r="AG1094" s="337"/>
      <c r="AH1094" s="337"/>
      <c r="AI1094" s="337"/>
      <c r="AJ1094" s="337"/>
      <c r="AK1094" s="300"/>
      <c r="AL1094" s="301"/>
      <c r="AM1094" s="301"/>
      <c r="AN1094" s="301"/>
      <c r="AO1094" s="301"/>
      <c r="AP1094" s="301"/>
      <c r="AQ1094" s="301"/>
      <c r="AR1094" s="301"/>
      <c r="AS1094" s="301"/>
      <c r="AT1094" s="301"/>
      <c r="AU1094" s="301"/>
      <c r="AV1094" s="301"/>
      <c r="AW1094" s="301"/>
      <c r="AX1094" s="302"/>
      <c r="AY1094" s="407"/>
      <c r="AZ1094" s="304"/>
      <c r="BA1094" s="304"/>
      <c r="BB1094" s="408"/>
      <c r="BC1094" s="306">
        <f t="shared" si="60"/>
        <v>0</v>
      </c>
      <c r="BD1094" s="307"/>
      <c r="BE1094" s="307"/>
      <c r="BF1094" s="308"/>
      <c r="BG1094" s="309"/>
      <c r="BH1094" s="310"/>
      <c r="BI1094" s="310"/>
      <c r="BJ1094" s="311"/>
      <c r="BK1094" s="312">
        <f t="shared" si="61"/>
        <v>0</v>
      </c>
      <c r="BL1094" s="313"/>
      <c r="BM1094" s="313"/>
      <c r="BN1094" s="313"/>
      <c r="BO1094" s="313"/>
      <c r="BP1094" s="314"/>
      <c r="BQ1094" s="294"/>
      <c r="BR1094" s="295"/>
      <c r="BS1094" s="295"/>
      <c r="BT1094" s="295"/>
      <c r="BU1094" s="295"/>
      <c r="BV1094" s="295"/>
      <c r="BW1094" s="296"/>
      <c r="BX1094" s="294"/>
      <c r="BY1094" s="295"/>
      <c r="BZ1094" s="295"/>
      <c r="CA1094" s="295"/>
      <c r="CB1094" s="295"/>
      <c r="CC1094" s="296"/>
      <c r="CD1094" s="294"/>
      <c r="CE1094" s="295"/>
      <c r="CF1094" s="295"/>
      <c r="CG1094" s="295"/>
      <c r="CH1094" s="295"/>
      <c r="CI1094" s="296"/>
    </row>
    <row r="1095" spans="1:87" ht="18" customHeight="1" x14ac:dyDescent="0.25">
      <c r="A1095" s="75"/>
      <c r="B1095" s="327"/>
      <c r="C1095" s="328"/>
      <c r="D1095" s="328"/>
      <c r="E1095" s="328"/>
      <c r="F1095" s="328"/>
      <c r="G1095" s="328"/>
      <c r="H1095" s="328"/>
      <c r="I1095" s="328"/>
      <c r="J1095" s="328"/>
      <c r="K1095" s="328"/>
      <c r="L1095" s="328"/>
      <c r="M1095" s="328"/>
      <c r="N1095" s="328"/>
      <c r="O1095" s="328"/>
      <c r="P1095" s="328"/>
      <c r="Q1095" s="328"/>
      <c r="R1095" s="328"/>
      <c r="S1095" s="328"/>
      <c r="T1095" s="328"/>
      <c r="U1095" s="328"/>
      <c r="V1095" s="328"/>
      <c r="W1095" s="328"/>
      <c r="X1095" s="328"/>
      <c r="Y1095" s="329"/>
      <c r="Z1095" s="336"/>
      <c r="AA1095" s="337"/>
      <c r="AB1095" s="337"/>
      <c r="AC1095" s="337"/>
      <c r="AD1095" s="338"/>
      <c r="AE1095" s="336"/>
      <c r="AF1095" s="337"/>
      <c r="AG1095" s="337"/>
      <c r="AH1095" s="337"/>
      <c r="AI1095" s="337"/>
      <c r="AJ1095" s="337"/>
      <c r="AK1095" s="300"/>
      <c r="AL1095" s="301"/>
      <c r="AM1095" s="301"/>
      <c r="AN1095" s="301"/>
      <c r="AO1095" s="301"/>
      <c r="AP1095" s="301"/>
      <c r="AQ1095" s="301"/>
      <c r="AR1095" s="301"/>
      <c r="AS1095" s="301"/>
      <c r="AT1095" s="301"/>
      <c r="AU1095" s="301"/>
      <c r="AV1095" s="301"/>
      <c r="AW1095" s="301"/>
      <c r="AX1095" s="302"/>
      <c r="AY1095" s="407"/>
      <c r="AZ1095" s="304"/>
      <c r="BA1095" s="304"/>
      <c r="BB1095" s="408"/>
      <c r="BC1095" s="306">
        <f t="shared" si="60"/>
        <v>0</v>
      </c>
      <c r="BD1095" s="307"/>
      <c r="BE1095" s="307"/>
      <c r="BF1095" s="308"/>
      <c r="BG1095" s="309"/>
      <c r="BH1095" s="310"/>
      <c r="BI1095" s="310"/>
      <c r="BJ1095" s="311"/>
      <c r="BK1095" s="312">
        <f t="shared" si="61"/>
        <v>0</v>
      </c>
      <c r="BL1095" s="313"/>
      <c r="BM1095" s="313"/>
      <c r="BN1095" s="313"/>
      <c r="BO1095" s="313"/>
      <c r="BP1095" s="314"/>
      <c r="BQ1095" s="294"/>
      <c r="BR1095" s="295"/>
      <c r="BS1095" s="295"/>
      <c r="BT1095" s="295"/>
      <c r="BU1095" s="295"/>
      <c r="BV1095" s="295"/>
      <c r="BW1095" s="296"/>
      <c r="BX1095" s="294"/>
      <c r="BY1095" s="295"/>
      <c r="BZ1095" s="295"/>
      <c r="CA1095" s="295"/>
      <c r="CB1095" s="295"/>
      <c r="CC1095" s="296"/>
      <c r="CD1095" s="294"/>
      <c r="CE1095" s="295"/>
      <c r="CF1095" s="295"/>
      <c r="CG1095" s="295"/>
      <c r="CH1095" s="295"/>
      <c r="CI1095" s="296"/>
    </row>
    <row r="1096" spans="1:87" ht="18" customHeight="1" x14ac:dyDescent="0.25">
      <c r="A1096" s="75"/>
      <c r="B1096" s="327"/>
      <c r="C1096" s="328"/>
      <c r="D1096" s="328"/>
      <c r="E1096" s="328"/>
      <c r="F1096" s="328"/>
      <c r="G1096" s="328"/>
      <c r="H1096" s="328"/>
      <c r="I1096" s="328"/>
      <c r="J1096" s="328"/>
      <c r="K1096" s="328"/>
      <c r="L1096" s="328"/>
      <c r="M1096" s="328"/>
      <c r="N1096" s="328"/>
      <c r="O1096" s="328"/>
      <c r="P1096" s="328"/>
      <c r="Q1096" s="328"/>
      <c r="R1096" s="328"/>
      <c r="S1096" s="328"/>
      <c r="T1096" s="328"/>
      <c r="U1096" s="328"/>
      <c r="V1096" s="328"/>
      <c r="W1096" s="328"/>
      <c r="X1096" s="328"/>
      <c r="Y1096" s="329"/>
      <c r="Z1096" s="336"/>
      <c r="AA1096" s="337"/>
      <c r="AB1096" s="337"/>
      <c r="AC1096" s="337"/>
      <c r="AD1096" s="338"/>
      <c r="AE1096" s="336"/>
      <c r="AF1096" s="337"/>
      <c r="AG1096" s="337"/>
      <c r="AH1096" s="337"/>
      <c r="AI1096" s="337"/>
      <c r="AJ1096" s="337"/>
      <c r="AK1096" s="300"/>
      <c r="AL1096" s="301"/>
      <c r="AM1096" s="301"/>
      <c r="AN1096" s="301"/>
      <c r="AO1096" s="301"/>
      <c r="AP1096" s="301"/>
      <c r="AQ1096" s="301"/>
      <c r="AR1096" s="301"/>
      <c r="AS1096" s="301"/>
      <c r="AT1096" s="301"/>
      <c r="AU1096" s="301"/>
      <c r="AV1096" s="301"/>
      <c r="AW1096" s="301"/>
      <c r="AX1096" s="302"/>
      <c r="AY1096" s="407"/>
      <c r="AZ1096" s="304"/>
      <c r="BA1096" s="304"/>
      <c r="BB1096" s="408"/>
      <c r="BC1096" s="306">
        <f t="shared" si="60"/>
        <v>0</v>
      </c>
      <c r="BD1096" s="307"/>
      <c r="BE1096" s="307"/>
      <c r="BF1096" s="308"/>
      <c r="BG1096" s="309"/>
      <c r="BH1096" s="310"/>
      <c r="BI1096" s="310"/>
      <c r="BJ1096" s="311"/>
      <c r="BK1096" s="312">
        <f t="shared" si="61"/>
        <v>0</v>
      </c>
      <c r="BL1096" s="313"/>
      <c r="BM1096" s="313"/>
      <c r="BN1096" s="313"/>
      <c r="BO1096" s="313"/>
      <c r="BP1096" s="314"/>
      <c r="BQ1096" s="294"/>
      <c r="BR1096" s="295"/>
      <c r="BS1096" s="295"/>
      <c r="BT1096" s="295"/>
      <c r="BU1096" s="295"/>
      <c r="BV1096" s="295"/>
      <c r="BW1096" s="296"/>
      <c r="BX1096" s="294"/>
      <c r="BY1096" s="295"/>
      <c r="BZ1096" s="295"/>
      <c r="CA1096" s="295"/>
      <c r="CB1096" s="295"/>
      <c r="CC1096" s="296"/>
      <c r="CD1096" s="294"/>
      <c r="CE1096" s="295"/>
      <c r="CF1096" s="295"/>
      <c r="CG1096" s="295"/>
      <c r="CH1096" s="295"/>
      <c r="CI1096" s="296"/>
    </row>
    <row r="1097" spans="1:87" ht="18" customHeight="1" x14ac:dyDescent="0.25">
      <c r="A1097" s="75"/>
      <c r="B1097" s="327"/>
      <c r="C1097" s="328"/>
      <c r="D1097" s="328"/>
      <c r="E1097" s="328"/>
      <c r="F1097" s="328"/>
      <c r="G1097" s="328"/>
      <c r="H1097" s="328"/>
      <c r="I1097" s="328"/>
      <c r="J1097" s="328"/>
      <c r="K1097" s="328"/>
      <c r="L1097" s="328"/>
      <c r="M1097" s="328"/>
      <c r="N1097" s="328"/>
      <c r="O1097" s="328"/>
      <c r="P1097" s="328"/>
      <c r="Q1097" s="328"/>
      <c r="R1097" s="328"/>
      <c r="S1097" s="328"/>
      <c r="T1097" s="328"/>
      <c r="U1097" s="328"/>
      <c r="V1097" s="328"/>
      <c r="W1097" s="328"/>
      <c r="X1097" s="328"/>
      <c r="Y1097" s="329"/>
      <c r="Z1097" s="336"/>
      <c r="AA1097" s="337"/>
      <c r="AB1097" s="337"/>
      <c r="AC1097" s="337"/>
      <c r="AD1097" s="338"/>
      <c r="AE1097" s="336"/>
      <c r="AF1097" s="337"/>
      <c r="AG1097" s="337"/>
      <c r="AH1097" s="337"/>
      <c r="AI1097" s="337"/>
      <c r="AJ1097" s="337"/>
      <c r="AK1097" s="300"/>
      <c r="AL1097" s="301"/>
      <c r="AM1097" s="301"/>
      <c r="AN1097" s="301"/>
      <c r="AO1097" s="301"/>
      <c r="AP1097" s="301"/>
      <c r="AQ1097" s="301"/>
      <c r="AR1097" s="301"/>
      <c r="AS1097" s="301"/>
      <c r="AT1097" s="301"/>
      <c r="AU1097" s="301"/>
      <c r="AV1097" s="301"/>
      <c r="AW1097" s="301"/>
      <c r="AX1097" s="302"/>
      <c r="AY1097" s="407"/>
      <c r="AZ1097" s="304"/>
      <c r="BA1097" s="304"/>
      <c r="BB1097" s="408"/>
      <c r="BC1097" s="306">
        <f t="shared" si="60"/>
        <v>0</v>
      </c>
      <c r="BD1097" s="307"/>
      <c r="BE1097" s="307"/>
      <c r="BF1097" s="308"/>
      <c r="BG1097" s="309"/>
      <c r="BH1097" s="310"/>
      <c r="BI1097" s="310"/>
      <c r="BJ1097" s="311"/>
      <c r="BK1097" s="312">
        <f t="shared" si="61"/>
        <v>0</v>
      </c>
      <c r="BL1097" s="313"/>
      <c r="BM1097" s="313"/>
      <c r="BN1097" s="313"/>
      <c r="BO1097" s="313"/>
      <c r="BP1097" s="314"/>
      <c r="BQ1097" s="294"/>
      <c r="BR1097" s="295"/>
      <c r="BS1097" s="295"/>
      <c r="BT1097" s="295"/>
      <c r="BU1097" s="295"/>
      <c r="BV1097" s="295"/>
      <c r="BW1097" s="296"/>
      <c r="BX1097" s="294"/>
      <c r="BY1097" s="295"/>
      <c r="BZ1097" s="295"/>
      <c r="CA1097" s="295"/>
      <c r="CB1097" s="295"/>
      <c r="CC1097" s="296"/>
      <c r="CD1097" s="294"/>
      <c r="CE1097" s="295"/>
      <c r="CF1097" s="295"/>
      <c r="CG1097" s="295"/>
      <c r="CH1097" s="295"/>
      <c r="CI1097" s="296"/>
    </row>
    <row r="1098" spans="1:87" ht="18" customHeight="1" x14ac:dyDescent="0.25">
      <c r="A1098" s="75"/>
      <c r="B1098" s="327"/>
      <c r="C1098" s="328"/>
      <c r="D1098" s="328"/>
      <c r="E1098" s="328"/>
      <c r="F1098" s="328"/>
      <c r="G1098" s="328"/>
      <c r="H1098" s="328"/>
      <c r="I1098" s="328"/>
      <c r="J1098" s="328"/>
      <c r="K1098" s="328"/>
      <c r="L1098" s="328"/>
      <c r="M1098" s="328"/>
      <c r="N1098" s="328"/>
      <c r="O1098" s="328"/>
      <c r="P1098" s="328"/>
      <c r="Q1098" s="328"/>
      <c r="R1098" s="328"/>
      <c r="S1098" s="328"/>
      <c r="T1098" s="328"/>
      <c r="U1098" s="328"/>
      <c r="V1098" s="328"/>
      <c r="W1098" s="328"/>
      <c r="X1098" s="328"/>
      <c r="Y1098" s="329"/>
      <c r="Z1098" s="336"/>
      <c r="AA1098" s="337"/>
      <c r="AB1098" s="337"/>
      <c r="AC1098" s="337"/>
      <c r="AD1098" s="338"/>
      <c r="AE1098" s="336"/>
      <c r="AF1098" s="337"/>
      <c r="AG1098" s="337"/>
      <c r="AH1098" s="337"/>
      <c r="AI1098" s="337"/>
      <c r="AJ1098" s="337"/>
      <c r="AK1098" s="300"/>
      <c r="AL1098" s="301"/>
      <c r="AM1098" s="301"/>
      <c r="AN1098" s="301"/>
      <c r="AO1098" s="301"/>
      <c r="AP1098" s="301"/>
      <c r="AQ1098" s="301"/>
      <c r="AR1098" s="301"/>
      <c r="AS1098" s="301"/>
      <c r="AT1098" s="301"/>
      <c r="AU1098" s="301"/>
      <c r="AV1098" s="301"/>
      <c r="AW1098" s="301"/>
      <c r="AX1098" s="302"/>
      <c r="AY1098" s="407"/>
      <c r="AZ1098" s="304"/>
      <c r="BA1098" s="304"/>
      <c r="BB1098" s="408"/>
      <c r="BC1098" s="306">
        <f t="shared" si="60"/>
        <v>0</v>
      </c>
      <c r="BD1098" s="307"/>
      <c r="BE1098" s="307"/>
      <c r="BF1098" s="308"/>
      <c r="BG1098" s="309"/>
      <c r="BH1098" s="310"/>
      <c r="BI1098" s="310"/>
      <c r="BJ1098" s="311"/>
      <c r="BK1098" s="312">
        <f t="shared" si="61"/>
        <v>0</v>
      </c>
      <c r="BL1098" s="313"/>
      <c r="BM1098" s="313"/>
      <c r="BN1098" s="313"/>
      <c r="BO1098" s="313"/>
      <c r="BP1098" s="314"/>
      <c r="BQ1098" s="294"/>
      <c r="BR1098" s="295"/>
      <c r="BS1098" s="295"/>
      <c r="BT1098" s="295"/>
      <c r="BU1098" s="295"/>
      <c r="BV1098" s="295"/>
      <c r="BW1098" s="296"/>
      <c r="BX1098" s="294"/>
      <c r="BY1098" s="295"/>
      <c r="BZ1098" s="295"/>
      <c r="CA1098" s="295"/>
      <c r="CB1098" s="295"/>
      <c r="CC1098" s="296"/>
      <c r="CD1098" s="294"/>
      <c r="CE1098" s="295"/>
      <c r="CF1098" s="295"/>
      <c r="CG1098" s="295"/>
      <c r="CH1098" s="295"/>
      <c r="CI1098" s="296"/>
    </row>
    <row r="1099" spans="1:87" ht="18" customHeight="1" x14ac:dyDescent="0.25">
      <c r="A1099" s="75"/>
      <c r="B1099" s="327"/>
      <c r="C1099" s="328"/>
      <c r="D1099" s="328"/>
      <c r="E1099" s="328"/>
      <c r="F1099" s="328"/>
      <c r="G1099" s="328"/>
      <c r="H1099" s="328"/>
      <c r="I1099" s="328"/>
      <c r="J1099" s="328"/>
      <c r="K1099" s="328"/>
      <c r="L1099" s="328"/>
      <c r="M1099" s="328"/>
      <c r="N1099" s="328"/>
      <c r="O1099" s="328"/>
      <c r="P1099" s="328"/>
      <c r="Q1099" s="328"/>
      <c r="R1099" s="328"/>
      <c r="S1099" s="328"/>
      <c r="T1099" s="328"/>
      <c r="U1099" s="328"/>
      <c r="V1099" s="328"/>
      <c r="W1099" s="328"/>
      <c r="X1099" s="328"/>
      <c r="Y1099" s="329"/>
      <c r="Z1099" s="336"/>
      <c r="AA1099" s="337"/>
      <c r="AB1099" s="337"/>
      <c r="AC1099" s="337"/>
      <c r="AD1099" s="338"/>
      <c r="AE1099" s="336"/>
      <c r="AF1099" s="337"/>
      <c r="AG1099" s="337"/>
      <c r="AH1099" s="337"/>
      <c r="AI1099" s="337"/>
      <c r="AJ1099" s="337"/>
      <c r="AK1099" s="300"/>
      <c r="AL1099" s="301"/>
      <c r="AM1099" s="301"/>
      <c r="AN1099" s="301"/>
      <c r="AO1099" s="301"/>
      <c r="AP1099" s="301"/>
      <c r="AQ1099" s="301"/>
      <c r="AR1099" s="301"/>
      <c r="AS1099" s="301"/>
      <c r="AT1099" s="301"/>
      <c r="AU1099" s="301"/>
      <c r="AV1099" s="301"/>
      <c r="AW1099" s="301"/>
      <c r="AX1099" s="302"/>
      <c r="AY1099" s="407"/>
      <c r="AZ1099" s="304"/>
      <c r="BA1099" s="304"/>
      <c r="BB1099" s="408"/>
      <c r="BC1099" s="306">
        <f t="shared" si="60"/>
        <v>0</v>
      </c>
      <c r="BD1099" s="307"/>
      <c r="BE1099" s="307"/>
      <c r="BF1099" s="308"/>
      <c r="BG1099" s="309"/>
      <c r="BH1099" s="310"/>
      <c r="BI1099" s="310"/>
      <c r="BJ1099" s="311"/>
      <c r="BK1099" s="312">
        <f t="shared" si="61"/>
        <v>0</v>
      </c>
      <c r="BL1099" s="313"/>
      <c r="BM1099" s="313"/>
      <c r="BN1099" s="313"/>
      <c r="BO1099" s="313"/>
      <c r="BP1099" s="314"/>
      <c r="BQ1099" s="294"/>
      <c r="BR1099" s="295"/>
      <c r="BS1099" s="295"/>
      <c r="BT1099" s="295"/>
      <c r="BU1099" s="295"/>
      <c r="BV1099" s="295"/>
      <c r="BW1099" s="296"/>
      <c r="BX1099" s="294"/>
      <c r="BY1099" s="295"/>
      <c r="BZ1099" s="295"/>
      <c r="CA1099" s="295"/>
      <c r="CB1099" s="295"/>
      <c r="CC1099" s="296"/>
      <c r="CD1099" s="294"/>
      <c r="CE1099" s="295"/>
      <c r="CF1099" s="295"/>
      <c r="CG1099" s="295"/>
      <c r="CH1099" s="295"/>
      <c r="CI1099" s="296"/>
    </row>
    <row r="1100" spans="1:87" ht="18" customHeight="1" x14ac:dyDescent="0.25">
      <c r="A1100" s="75"/>
      <c r="B1100" s="327"/>
      <c r="C1100" s="328"/>
      <c r="D1100" s="328"/>
      <c r="E1100" s="328"/>
      <c r="F1100" s="328"/>
      <c r="G1100" s="328"/>
      <c r="H1100" s="328"/>
      <c r="I1100" s="328"/>
      <c r="J1100" s="328"/>
      <c r="K1100" s="328"/>
      <c r="L1100" s="328"/>
      <c r="M1100" s="328"/>
      <c r="N1100" s="328"/>
      <c r="O1100" s="328"/>
      <c r="P1100" s="328"/>
      <c r="Q1100" s="328"/>
      <c r="R1100" s="328"/>
      <c r="S1100" s="328"/>
      <c r="T1100" s="328"/>
      <c r="U1100" s="328"/>
      <c r="V1100" s="328"/>
      <c r="W1100" s="328"/>
      <c r="X1100" s="328"/>
      <c r="Y1100" s="329"/>
      <c r="Z1100" s="336"/>
      <c r="AA1100" s="337"/>
      <c r="AB1100" s="337"/>
      <c r="AC1100" s="337"/>
      <c r="AD1100" s="338"/>
      <c r="AE1100" s="336"/>
      <c r="AF1100" s="337"/>
      <c r="AG1100" s="337"/>
      <c r="AH1100" s="337"/>
      <c r="AI1100" s="337"/>
      <c r="AJ1100" s="337"/>
      <c r="AK1100" s="300"/>
      <c r="AL1100" s="301"/>
      <c r="AM1100" s="301"/>
      <c r="AN1100" s="301"/>
      <c r="AO1100" s="301"/>
      <c r="AP1100" s="301"/>
      <c r="AQ1100" s="301"/>
      <c r="AR1100" s="301"/>
      <c r="AS1100" s="301"/>
      <c r="AT1100" s="301"/>
      <c r="AU1100" s="301"/>
      <c r="AV1100" s="301"/>
      <c r="AW1100" s="301"/>
      <c r="AX1100" s="302"/>
      <c r="AY1100" s="407"/>
      <c r="AZ1100" s="304"/>
      <c r="BA1100" s="304"/>
      <c r="BB1100" s="408"/>
      <c r="BC1100" s="306">
        <f t="shared" si="60"/>
        <v>0</v>
      </c>
      <c r="BD1100" s="307"/>
      <c r="BE1100" s="307"/>
      <c r="BF1100" s="308"/>
      <c r="BG1100" s="309"/>
      <c r="BH1100" s="310"/>
      <c r="BI1100" s="310"/>
      <c r="BJ1100" s="311"/>
      <c r="BK1100" s="312">
        <f t="shared" si="61"/>
        <v>0</v>
      </c>
      <c r="BL1100" s="313"/>
      <c r="BM1100" s="313"/>
      <c r="BN1100" s="313"/>
      <c r="BO1100" s="313"/>
      <c r="BP1100" s="314"/>
      <c r="BQ1100" s="294"/>
      <c r="BR1100" s="295"/>
      <c r="BS1100" s="295"/>
      <c r="BT1100" s="295"/>
      <c r="BU1100" s="295"/>
      <c r="BV1100" s="295"/>
      <c r="BW1100" s="296"/>
      <c r="BX1100" s="294"/>
      <c r="BY1100" s="295"/>
      <c r="BZ1100" s="295"/>
      <c r="CA1100" s="295"/>
      <c r="CB1100" s="295"/>
      <c r="CC1100" s="296"/>
      <c r="CD1100" s="294"/>
      <c r="CE1100" s="295"/>
      <c r="CF1100" s="295"/>
      <c r="CG1100" s="295"/>
      <c r="CH1100" s="295"/>
      <c r="CI1100" s="296"/>
    </row>
    <row r="1101" spans="1:87" ht="18" customHeight="1" x14ac:dyDescent="0.25">
      <c r="A1101" s="75"/>
      <c r="B1101" s="327"/>
      <c r="C1101" s="328"/>
      <c r="D1101" s="328"/>
      <c r="E1101" s="328"/>
      <c r="F1101" s="328"/>
      <c r="G1101" s="328"/>
      <c r="H1101" s="328"/>
      <c r="I1101" s="328"/>
      <c r="J1101" s="328"/>
      <c r="K1101" s="328"/>
      <c r="L1101" s="328"/>
      <c r="M1101" s="328"/>
      <c r="N1101" s="328"/>
      <c r="O1101" s="328"/>
      <c r="P1101" s="328"/>
      <c r="Q1101" s="328"/>
      <c r="R1101" s="328"/>
      <c r="S1101" s="328"/>
      <c r="T1101" s="328"/>
      <c r="U1101" s="328"/>
      <c r="V1101" s="328"/>
      <c r="W1101" s="328"/>
      <c r="X1101" s="328"/>
      <c r="Y1101" s="329"/>
      <c r="Z1101" s="336"/>
      <c r="AA1101" s="337"/>
      <c r="AB1101" s="337"/>
      <c r="AC1101" s="337"/>
      <c r="AD1101" s="338"/>
      <c r="AE1101" s="336"/>
      <c r="AF1101" s="337"/>
      <c r="AG1101" s="337"/>
      <c r="AH1101" s="337"/>
      <c r="AI1101" s="337"/>
      <c r="AJ1101" s="337"/>
      <c r="AK1101" s="300"/>
      <c r="AL1101" s="301"/>
      <c r="AM1101" s="301"/>
      <c r="AN1101" s="301"/>
      <c r="AO1101" s="301"/>
      <c r="AP1101" s="301"/>
      <c r="AQ1101" s="301"/>
      <c r="AR1101" s="301"/>
      <c r="AS1101" s="301"/>
      <c r="AT1101" s="301"/>
      <c r="AU1101" s="301"/>
      <c r="AV1101" s="301"/>
      <c r="AW1101" s="301"/>
      <c r="AX1101" s="302"/>
      <c r="AY1101" s="407"/>
      <c r="AZ1101" s="304"/>
      <c r="BA1101" s="304"/>
      <c r="BB1101" s="408"/>
      <c r="BC1101" s="306">
        <f t="shared" si="60"/>
        <v>0</v>
      </c>
      <c r="BD1101" s="307"/>
      <c r="BE1101" s="307"/>
      <c r="BF1101" s="308"/>
      <c r="BG1101" s="309"/>
      <c r="BH1101" s="310"/>
      <c r="BI1101" s="310"/>
      <c r="BJ1101" s="311"/>
      <c r="BK1101" s="312">
        <f t="shared" si="61"/>
        <v>0</v>
      </c>
      <c r="BL1101" s="313"/>
      <c r="BM1101" s="313"/>
      <c r="BN1101" s="313"/>
      <c r="BO1101" s="313"/>
      <c r="BP1101" s="314"/>
      <c r="BQ1101" s="294"/>
      <c r="BR1101" s="295"/>
      <c r="BS1101" s="295"/>
      <c r="BT1101" s="295"/>
      <c r="BU1101" s="295"/>
      <c r="BV1101" s="295"/>
      <c r="BW1101" s="296"/>
      <c r="BX1101" s="294"/>
      <c r="BY1101" s="295"/>
      <c r="BZ1101" s="295"/>
      <c r="CA1101" s="295"/>
      <c r="CB1101" s="295"/>
      <c r="CC1101" s="296"/>
      <c r="CD1101" s="294"/>
      <c r="CE1101" s="295"/>
      <c r="CF1101" s="295"/>
      <c r="CG1101" s="295"/>
      <c r="CH1101" s="295"/>
      <c r="CI1101" s="296"/>
    </row>
    <row r="1102" spans="1:87" ht="18" customHeight="1" x14ac:dyDescent="0.25">
      <c r="A1102" s="75"/>
      <c r="B1102" s="327"/>
      <c r="C1102" s="328"/>
      <c r="D1102" s="328"/>
      <c r="E1102" s="328"/>
      <c r="F1102" s="328"/>
      <c r="G1102" s="328"/>
      <c r="H1102" s="328"/>
      <c r="I1102" s="328"/>
      <c r="J1102" s="328"/>
      <c r="K1102" s="328"/>
      <c r="L1102" s="328"/>
      <c r="M1102" s="328"/>
      <c r="N1102" s="328"/>
      <c r="O1102" s="328"/>
      <c r="P1102" s="328"/>
      <c r="Q1102" s="328"/>
      <c r="R1102" s="328"/>
      <c r="S1102" s="328"/>
      <c r="T1102" s="328"/>
      <c r="U1102" s="328"/>
      <c r="V1102" s="328"/>
      <c r="W1102" s="328"/>
      <c r="X1102" s="328"/>
      <c r="Y1102" s="329"/>
      <c r="Z1102" s="336"/>
      <c r="AA1102" s="337"/>
      <c r="AB1102" s="337"/>
      <c r="AC1102" s="337"/>
      <c r="AD1102" s="338"/>
      <c r="AE1102" s="336"/>
      <c r="AF1102" s="337"/>
      <c r="AG1102" s="337"/>
      <c r="AH1102" s="337"/>
      <c r="AI1102" s="337"/>
      <c r="AJ1102" s="337"/>
      <c r="AK1102" s="300"/>
      <c r="AL1102" s="301"/>
      <c r="AM1102" s="301"/>
      <c r="AN1102" s="301"/>
      <c r="AO1102" s="301"/>
      <c r="AP1102" s="301"/>
      <c r="AQ1102" s="301"/>
      <c r="AR1102" s="301"/>
      <c r="AS1102" s="301"/>
      <c r="AT1102" s="301"/>
      <c r="AU1102" s="301"/>
      <c r="AV1102" s="301"/>
      <c r="AW1102" s="301"/>
      <c r="AX1102" s="302"/>
      <c r="AY1102" s="407"/>
      <c r="AZ1102" s="304"/>
      <c r="BA1102" s="304"/>
      <c r="BB1102" s="408"/>
      <c r="BC1102" s="306">
        <f t="shared" si="60"/>
        <v>0</v>
      </c>
      <c r="BD1102" s="307"/>
      <c r="BE1102" s="307"/>
      <c r="BF1102" s="308"/>
      <c r="BG1102" s="309"/>
      <c r="BH1102" s="310"/>
      <c r="BI1102" s="310"/>
      <c r="BJ1102" s="311"/>
      <c r="BK1102" s="312">
        <f t="shared" si="61"/>
        <v>0</v>
      </c>
      <c r="BL1102" s="313"/>
      <c r="BM1102" s="313"/>
      <c r="BN1102" s="313"/>
      <c r="BO1102" s="313"/>
      <c r="BP1102" s="314"/>
      <c r="BQ1102" s="294"/>
      <c r="BR1102" s="295"/>
      <c r="BS1102" s="295"/>
      <c r="BT1102" s="295"/>
      <c r="BU1102" s="295"/>
      <c r="BV1102" s="295"/>
      <c r="BW1102" s="296"/>
      <c r="BX1102" s="294"/>
      <c r="BY1102" s="295"/>
      <c r="BZ1102" s="295"/>
      <c r="CA1102" s="295"/>
      <c r="CB1102" s="295"/>
      <c r="CC1102" s="296"/>
      <c r="CD1102" s="294"/>
      <c r="CE1102" s="295"/>
      <c r="CF1102" s="295"/>
      <c r="CG1102" s="295"/>
      <c r="CH1102" s="295"/>
      <c r="CI1102" s="296"/>
    </row>
    <row r="1103" spans="1:87" ht="18" customHeight="1" x14ac:dyDescent="0.25">
      <c r="A1103" s="75"/>
      <c r="B1103" s="327"/>
      <c r="C1103" s="328"/>
      <c r="D1103" s="328"/>
      <c r="E1103" s="328"/>
      <c r="F1103" s="328"/>
      <c r="G1103" s="328"/>
      <c r="H1103" s="328"/>
      <c r="I1103" s="328"/>
      <c r="J1103" s="328"/>
      <c r="K1103" s="328"/>
      <c r="L1103" s="328"/>
      <c r="M1103" s="328"/>
      <c r="N1103" s="328"/>
      <c r="O1103" s="328"/>
      <c r="P1103" s="328"/>
      <c r="Q1103" s="328"/>
      <c r="R1103" s="328"/>
      <c r="S1103" s="328"/>
      <c r="T1103" s="328"/>
      <c r="U1103" s="328"/>
      <c r="V1103" s="328"/>
      <c r="W1103" s="328"/>
      <c r="X1103" s="328"/>
      <c r="Y1103" s="329"/>
      <c r="Z1103" s="336"/>
      <c r="AA1103" s="337"/>
      <c r="AB1103" s="337"/>
      <c r="AC1103" s="337"/>
      <c r="AD1103" s="338"/>
      <c r="AE1103" s="336"/>
      <c r="AF1103" s="337"/>
      <c r="AG1103" s="337"/>
      <c r="AH1103" s="337"/>
      <c r="AI1103" s="337"/>
      <c r="AJ1103" s="337"/>
      <c r="AK1103" s="300"/>
      <c r="AL1103" s="301"/>
      <c r="AM1103" s="301"/>
      <c r="AN1103" s="301"/>
      <c r="AO1103" s="301"/>
      <c r="AP1103" s="301"/>
      <c r="AQ1103" s="301"/>
      <c r="AR1103" s="301"/>
      <c r="AS1103" s="301"/>
      <c r="AT1103" s="301"/>
      <c r="AU1103" s="301"/>
      <c r="AV1103" s="301"/>
      <c r="AW1103" s="301"/>
      <c r="AX1103" s="302"/>
      <c r="AY1103" s="407"/>
      <c r="AZ1103" s="304"/>
      <c r="BA1103" s="304"/>
      <c r="BB1103" s="408"/>
      <c r="BC1103" s="306">
        <f t="shared" si="60"/>
        <v>0</v>
      </c>
      <c r="BD1103" s="307"/>
      <c r="BE1103" s="307"/>
      <c r="BF1103" s="308"/>
      <c r="BG1103" s="309"/>
      <c r="BH1103" s="310"/>
      <c r="BI1103" s="310"/>
      <c r="BJ1103" s="311"/>
      <c r="BK1103" s="312">
        <f t="shared" si="61"/>
        <v>0</v>
      </c>
      <c r="BL1103" s="313"/>
      <c r="BM1103" s="313"/>
      <c r="BN1103" s="313"/>
      <c r="BO1103" s="313"/>
      <c r="BP1103" s="314"/>
      <c r="BQ1103" s="294"/>
      <c r="BR1103" s="295"/>
      <c r="BS1103" s="295"/>
      <c r="BT1103" s="295"/>
      <c r="BU1103" s="295"/>
      <c r="BV1103" s="295"/>
      <c r="BW1103" s="296"/>
      <c r="BX1103" s="294"/>
      <c r="BY1103" s="295"/>
      <c r="BZ1103" s="295"/>
      <c r="CA1103" s="295"/>
      <c r="CB1103" s="295"/>
      <c r="CC1103" s="296"/>
      <c r="CD1103" s="294"/>
      <c r="CE1103" s="295"/>
      <c r="CF1103" s="295"/>
      <c r="CG1103" s="295"/>
      <c r="CH1103" s="295"/>
      <c r="CI1103" s="296"/>
    </row>
    <row r="1104" spans="1:87" ht="18" customHeight="1" x14ac:dyDescent="0.25">
      <c r="A1104" s="75"/>
      <c r="B1104" s="327"/>
      <c r="C1104" s="328"/>
      <c r="D1104" s="328"/>
      <c r="E1104" s="328"/>
      <c r="F1104" s="328"/>
      <c r="G1104" s="328"/>
      <c r="H1104" s="328"/>
      <c r="I1104" s="328"/>
      <c r="J1104" s="328"/>
      <c r="K1104" s="328"/>
      <c r="L1104" s="328"/>
      <c r="M1104" s="328"/>
      <c r="N1104" s="328"/>
      <c r="O1104" s="328"/>
      <c r="P1104" s="328"/>
      <c r="Q1104" s="328"/>
      <c r="R1104" s="328"/>
      <c r="S1104" s="328"/>
      <c r="T1104" s="328"/>
      <c r="U1104" s="328"/>
      <c r="V1104" s="328"/>
      <c r="W1104" s="328"/>
      <c r="X1104" s="328"/>
      <c r="Y1104" s="329"/>
      <c r="Z1104" s="336"/>
      <c r="AA1104" s="337"/>
      <c r="AB1104" s="337"/>
      <c r="AC1104" s="337"/>
      <c r="AD1104" s="338"/>
      <c r="AE1104" s="336"/>
      <c r="AF1104" s="337"/>
      <c r="AG1104" s="337"/>
      <c r="AH1104" s="337"/>
      <c r="AI1104" s="337"/>
      <c r="AJ1104" s="337"/>
      <c r="AK1104" s="300"/>
      <c r="AL1104" s="301"/>
      <c r="AM1104" s="301"/>
      <c r="AN1104" s="301"/>
      <c r="AO1104" s="301"/>
      <c r="AP1104" s="301"/>
      <c r="AQ1104" s="301"/>
      <c r="AR1104" s="301"/>
      <c r="AS1104" s="301"/>
      <c r="AT1104" s="301"/>
      <c r="AU1104" s="301"/>
      <c r="AV1104" s="301"/>
      <c r="AW1104" s="301"/>
      <c r="AX1104" s="302"/>
      <c r="AY1104" s="407"/>
      <c r="AZ1104" s="304"/>
      <c r="BA1104" s="304"/>
      <c r="BB1104" s="408"/>
      <c r="BC1104" s="306">
        <f t="shared" si="60"/>
        <v>0</v>
      </c>
      <c r="BD1104" s="307"/>
      <c r="BE1104" s="307"/>
      <c r="BF1104" s="308"/>
      <c r="BG1104" s="309"/>
      <c r="BH1104" s="310"/>
      <c r="BI1104" s="310"/>
      <c r="BJ1104" s="311"/>
      <c r="BK1104" s="312">
        <f t="shared" si="61"/>
        <v>0</v>
      </c>
      <c r="BL1104" s="313"/>
      <c r="BM1104" s="313"/>
      <c r="BN1104" s="313"/>
      <c r="BO1104" s="313"/>
      <c r="BP1104" s="314"/>
      <c r="BQ1104" s="294"/>
      <c r="BR1104" s="295"/>
      <c r="BS1104" s="295"/>
      <c r="BT1104" s="295"/>
      <c r="BU1104" s="295"/>
      <c r="BV1104" s="295"/>
      <c r="BW1104" s="296"/>
      <c r="BX1104" s="294"/>
      <c r="BY1104" s="295"/>
      <c r="BZ1104" s="295"/>
      <c r="CA1104" s="295"/>
      <c r="CB1104" s="295"/>
      <c r="CC1104" s="296"/>
      <c r="CD1104" s="294"/>
      <c r="CE1104" s="295"/>
      <c r="CF1104" s="295"/>
      <c r="CG1104" s="295"/>
      <c r="CH1104" s="295"/>
      <c r="CI1104" s="296"/>
    </row>
    <row r="1105" spans="1:87" ht="18" customHeight="1" x14ac:dyDescent="0.25">
      <c r="A1105" s="75"/>
      <c r="B1105" s="327"/>
      <c r="C1105" s="328"/>
      <c r="D1105" s="328"/>
      <c r="E1105" s="328"/>
      <c r="F1105" s="328"/>
      <c r="G1105" s="328"/>
      <c r="H1105" s="328"/>
      <c r="I1105" s="328"/>
      <c r="J1105" s="328"/>
      <c r="K1105" s="328"/>
      <c r="L1105" s="328"/>
      <c r="M1105" s="328"/>
      <c r="N1105" s="328"/>
      <c r="O1105" s="328"/>
      <c r="P1105" s="328"/>
      <c r="Q1105" s="328"/>
      <c r="R1105" s="328"/>
      <c r="S1105" s="328"/>
      <c r="T1105" s="328"/>
      <c r="U1105" s="328"/>
      <c r="V1105" s="328"/>
      <c r="W1105" s="328"/>
      <c r="X1105" s="328"/>
      <c r="Y1105" s="329"/>
      <c r="Z1105" s="336"/>
      <c r="AA1105" s="337"/>
      <c r="AB1105" s="337"/>
      <c r="AC1105" s="337"/>
      <c r="AD1105" s="338"/>
      <c r="AE1105" s="336"/>
      <c r="AF1105" s="337"/>
      <c r="AG1105" s="337"/>
      <c r="AH1105" s="337"/>
      <c r="AI1105" s="337"/>
      <c r="AJ1105" s="337"/>
      <c r="AK1105" s="300"/>
      <c r="AL1105" s="301"/>
      <c r="AM1105" s="301"/>
      <c r="AN1105" s="301"/>
      <c r="AO1105" s="301"/>
      <c r="AP1105" s="301"/>
      <c r="AQ1105" s="301"/>
      <c r="AR1105" s="301"/>
      <c r="AS1105" s="301"/>
      <c r="AT1105" s="301"/>
      <c r="AU1105" s="301"/>
      <c r="AV1105" s="301"/>
      <c r="AW1105" s="301"/>
      <c r="AX1105" s="302"/>
      <c r="AY1105" s="407"/>
      <c r="AZ1105" s="304"/>
      <c r="BA1105" s="304"/>
      <c r="BB1105" s="408"/>
      <c r="BC1105" s="306">
        <f t="shared" si="60"/>
        <v>0</v>
      </c>
      <c r="BD1105" s="307"/>
      <c r="BE1105" s="307"/>
      <c r="BF1105" s="308"/>
      <c r="BG1105" s="309"/>
      <c r="BH1105" s="310"/>
      <c r="BI1105" s="310"/>
      <c r="BJ1105" s="311"/>
      <c r="BK1105" s="312">
        <f t="shared" si="61"/>
        <v>0</v>
      </c>
      <c r="BL1105" s="313"/>
      <c r="BM1105" s="313"/>
      <c r="BN1105" s="313"/>
      <c r="BO1105" s="313"/>
      <c r="BP1105" s="314"/>
      <c r="BQ1105" s="294"/>
      <c r="BR1105" s="295"/>
      <c r="BS1105" s="295"/>
      <c r="BT1105" s="295"/>
      <c r="BU1105" s="295"/>
      <c r="BV1105" s="295"/>
      <c r="BW1105" s="296"/>
      <c r="BX1105" s="294"/>
      <c r="BY1105" s="295"/>
      <c r="BZ1105" s="295"/>
      <c r="CA1105" s="295"/>
      <c r="CB1105" s="295"/>
      <c r="CC1105" s="296"/>
      <c r="CD1105" s="294"/>
      <c r="CE1105" s="295"/>
      <c r="CF1105" s="295"/>
      <c r="CG1105" s="295"/>
      <c r="CH1105" s="295"/>
      <c r="CI1105" s="296"/>
    </row>
    <row r="1106" spans="1:87" ht="18" customHeight="1" x14ac:dyDescent="0.25">
      <c r="A1106" s="75"/>
      <c r="B1106" s="327"/>
      <c r="C1106" s="328"/>
      <c r="D1106" s="328"/>
      <c r="E1106" s="328"/>
      <c r="F1106" s="328"/>
      <c r="G1106" s="328"/>
      <c r="H1106" s="328"/>
      <c r="I1106" s="328"/>
      <c r="J1106" s="328"/>
      <c r="K1106" s="328"/>
      <c r="L1106" s="328"/>
      <c r="M1106" s="328"/>
      <c r="N1106" s="328"/>
      <c r="O1106" s="328"/>
      <c r="P1106" s="328"/>
      <c r="Q1106" s="328"/>
      <c r="R1106" s="328"/>
      <c r="S1106" s="328"/>
      <c r="T1106" s="328"/>
      <c r="U1106" s="328"/>
      <c r="V1106" s="328"/>
      <c r="W1106" s="328"/>
      <c r="X1106" s="328"/>
      <c r="Y1106" s="329"/>
      <c r="Z1106" s="336"/>
      <c r="AA1106" s="337"/>
      <c r="AB1106" s="337"/>
      <c r="AC1106" s="337"/>
      <c r="AD1106" s="338"/>
      <c r="AE1106" s="336"/>
      <c r="AF1106" s="337"/>
      <c r="AG1106" s="337"/>
      <c r="AH1106" s="337"/>
      <c r="AI1106" s="337"/>
      <c r="AJ1106" s="337"/>
      <c r="AK1106" s="300"/>
      <c r="AL1106" s="301"/>
      <c r="AM1106" s="301"/>
      <c r="AN1106" s="301"/>
      <c r="AO1106" s="301"/>
      <c r="AP1106" s="301"/>
      <c r="AQ1106" s="301"/>
      <c r="AR1106" s="301"/>
      <c r="AS1106" s="301"/>
      <c r="AT1106" s="301"/>
      <c r="AU1106" s="301"/>
      <c r="AV1106" s="301"/>
      <c r="AW1106" s="301"/>
      <c r="AX1106" s="302"/>
      <c r="AY1106" s="407"/>
      <c r="AZ1106" s="304"/>
      <c r="BA1106" s="304"/>
      <c r="BB1106" s="408"/>
      <c r="BC1106" s="306">
        <f t="shared" si="60"/>
        <v>0</v>
      </c>
      <c r="BD1106" s="307"/>
      <c r="BE1106" s="307"/>
      <c r="BF1106" s="308"/>
      <c r="BG1106" s="309"/>
      <c r="BH1106" s="310"/>
      <c r="BI1106" s="310"/>
      <c r="BJ1106" s="311"/>
      <c r="BK1106" s="312">
        <f t="shared" si="61"/>
        <v>0</v>
      </c>
      <c r="BL1106" s="313"/>
      <c r="BM1106" s="313"/>
      <c r="BN1106" s="313"/>
      <c r="BO1106" s="313"/>
      <c r="BP1106" s="314"/>
      <c r="BQ1106" s="294"/>
      <c r="BR1106" s="295"/>
      <c r="BS1106" s="295"/>
      <c r="BT1106" s="295"/>
      <c r="BU1106" s="295"/>
      <c r="BV1106" s="295"/>
      <c r="BW1106" s="296"/>
      <c r="BX1106" s="294"/>
      <c r="BY1106" s="295"/>
      <c r="BZ1106" s="295"/>
      <c r="CA1106" s="295"/>
      <c r="CB1106" s="295"/>
      <c r="CC1106" s="296"/>
      <c r="CD1106" s="294"/>
      <c r="CE1106" s="295"/>
      <c r="CF1106" s="295"/>
      <c r="CG1106" s="295"/>
      <c r="CH1106" s="295"/>
      <c r="CI1106" s="296"/>
    </row>
    <row r="1107" spans="1:87" ht="18" customHeight="1" x14ac:dyDescent="0.25">
      <c r="A1107" s="75"/>
      <c r="B1107" s="327"/>
      <c r="C1107" s="328"/>
      <c r="D1107" s="328"/>
      <c r="E1107" s="328"/>
      <c r="F1107" s="328"/>
      <c r="G1107" s="328"/>
      <c r="H1107" s="328"/>
      <c r="I1107" s="328"/>
      <c r="J1107" s="328"/>
      <c r="K1107" s="328"/>
      <c r="L1107" s="328"/>
      <c r="M1107" s="328"/>
      <c r="N1107" s="328"/>
      <c r="O1107" s="328"/>
      <c r="P1107" s="328"/>
      <c r="Q1107" s="328"/>
      <c r="R1107" s="328"/>
      <c r="S1107" s="328"/>
      <c r="T1107" s="328"/>
      <c r="U1107" s="328"/>
      <c r="V1107" s="328"/>
      <c r="W1107" s="328"/>
      <c r="X1107" s="328"/>
      <c r="Y1107" s="329"/>
      <c r="Z1107" s="336"/>
      <c r="AA1107" s="337"/>
      <c r="AB1107" s="337"/>
      <c r="AC1107" s="337"/>
      <c r="AD1107" s="338"/>
      <c r="AE1107" s="336"/>
      <c r="AF1107" s="337"/>
      <c r="AG1107" s="337"/>
      <c r="AH1107" s="337"/>
      <c r="AI1107" s="337"/>
      <c r="AJ1107" s="337"/>
      <c r="AK1107" s="300"/>
      <c r="AL1107" s="301"/>
      <c r="AM1107" s="301"/>
      <c r="AN1107" s="301"/>
      <c r="AO1107" s="301"/>
      <c r="AP1107" s="301"/>
      <c r="AQ1107" s="301"/>
      <c r="AR1107" s="301"/>
      <c r="AS1107" s="301"/>
      <c r="AT1107" s="301"/>
      <c r="AU1107" s="301"/>
      <c r="AV1107" s="301"/>
      <c r="AW1107" s="301"/>
      <c r="AX1107" s="302"/>
      <c r="AY1107" s="407"/>
      <c r="AZ1107" s="304"/>
      <c r="BA1107" s="304"/>
      <c r="BB1107" s="408"/>
      <c r="BC1107" s="306">
        <f t="shared" si="60"/>
        <v>0</v>
      </c>
      <c r="BD1107" s="307"/>
      <c r="BE1107" s="307"/>
      <c r="BF1107" s="308"/>
      <c r="BG1107" s="309"/>
      <c r="BH1107" s="310"/>
      <c r="BI1107" s="310"/>
      <c r="BJ1107" s="311"/>
      <c r="BK1107" s="312">
        <f t="shared" si="61"/>
        <v>0</v>
      </c>
      <c r="BL1107" s="313"/>
      <c r="BM1107" s="313"/>
      <c r="BN1107" s="313"/>
      <c r="BO1107" s="313"/>
      <c r="BP1107" s="314"/>
      <c r="BQ1107" s="294"/>
      <c r="BR1107" s="295"/>
      <c r="BS1107" s="295"/>
      <c r="BT1107" s="295"/>
      <c r="BU1107" s="295"/>
      <c r="BV1107" s="295"/>
      <c r="BW1107" s="296"/>
      <c r="BX1107" s="294"/>
      <c r="BY1107" s="295"/>
      <c r="BZ1107" s="295"/>
      <c r="CA1107" s="295"/>
      <c r="CB1107" s="295"/>
      <c r="CC1107" s="296"/>
      <c r="CD1107" s="294"/>
      <c r="CE1107" s="295"/>
      <c r="CF1107" s="295"/>
      <c r="CG1107" s="295"/>
      <c r="CH1107" s="295"/>
      <c r="CI1107" s="296"/>
    </row>
    <row r="1108" spans="1:87" ht="18" customHeight="1" x14ac:dyDescent="0.25">
      <c r="A1108" s="75"/>
      <c r="B1108" s="327"/>
      <c r="C1108" s="328"/>
      <c r="D1108" s="328"/>
      <c r="E1108" s="328"/>
      <c r="F1108" s="328"/>
      <c r="G1108" s="328"/>
      <c r="H1108" s="328"/>
      <c r="I1108" s="328"/>
      <c r="J1108" s="328"/>
      <c r="K1108" s="328"/>
      <c r="L1108" s="328"/>
      <c r="M1108" s="328"/>
      <c r="N1108" s="328"/>
      <c r="O1108" s="328"/>
      <c r="P1108" s="328"/>
      <c r="Q1108" s="328"/>
      <c r="R1108" s="328"/>
      <c r="S1108" s="328"/>
      <c r="T1108" s="328"/>
      <c r="U1108" s="328"/>
      <c r="V1108" s="328"/>
      <c r="W1108" s="328"/>
      <c r="X1108" s="328"/>
      <c r="Y1108" s="329"/>
      <c r="Z1108" s="336"/>
      <c r="AA1108" s="337"/>
      <c r="AB1108" s="337"/>
      <c r="AC1108" s="337"/>
      <c r="AD1108" s="338"/>
      <c r="AE1108" s="336"/>
      <c r="AF1108" s="337"/>
      <c r="AG1108" s="337"/>
      <c r="AH1108" s="337"/>
      <c r="AI1108" s="337"/>
      <c r="AJ1108" s="337"/>
      <c r="AK1108" s="300"/>
      <c r="AL1108" s="301"/>
      <c r="AM1108" s="301"/>
      <c r="AN1108" s="301"/>
      <c r="AO1108" s="301"/>
      <c r="AP1108" s="301"/>
      <c r="AQ1108" s="301"/>
      <c r="AR1108" s="301"/>
      <c r="AS1108" s="301"/>
      <c r="AT1108" s="301"/>
      <c r="AU1108" s="301"/>
      <c r="AV1108" s="301"/>
      <c r="AW1108" s="301"/>
      <c r="AX1108" s="302"/>
      <c r="AY1108" s="407"/>
      <c r="AZ1108" s="304"/>
      <c r="BA1108" s="304"/>
      <c r="BB1108" s="408"/>
      <c r="BC1108" s="306">
        <f t="shared" si="60"/>
        <v>0</v>
      </c>
      <c r="BD1108" s="307"/>
      <c r="BE1108" s="307"/>
      <c r="BF1108" s="308"/>
      <c r="BG1108" s="309"/>
      <c r="BH1108" s="310"/>
      <c r="BI1108" s="310"/>
      <c r="BJ1108" s="311"/>
      <c r="BK1108" s="312">
        <f t="shared" si="61"/>
        <v>0</v>
      </c>
      <c r="BL1108" s="313"/>
      <c r="BM1108" s="313"/>
      <c r="BN1108" s="313"/>
      <c r="BO1108" s="313"/>
      <c r="BP1108" s="314"/>
      <c r="BQ1108" s="294"/>
      <c r="BR1108" s="295"/>
      <c r="BS1108" s="295"/>
      <c r="BT1108" s="295"/>
      <c r="BU1108" s="295"/>
      <c r="BV1108" s="295"/>
      <c r="BW1108" s="296"/>
      <c r="BX1108" s="294"/>
      <c r="BY1108" s="295"/>
      <c r="BZ1108" s="295"/>
      <c r="CA1108" s="295"/>
      <c r="CB1108" s="295"/>
      <c r="CC1108" s="296"/>
      <c r="CD1108" s="294"/>
      <c r="CE1108" s="295"/>
      <c r="CF1108" s="295"/>
      <c r="CG1108" s="295"/>
      <c r="CH1108" s="295"/>
      <c r="CI1108" s="296"/>
    </row>
    <row r="1109" spans="1:87" ht="18" customHeight="1" x14ac:dyDescent="0.25">
      <c r="A1109" s="75"/>
      <c r="B1109" s="327"/>
      <c r="C1109" s="328"/>
      <c r="D1109" s="328"/>
      <c r="E1109" s="328"/>
      <c r="F1109" s="328"/>
      <c r="G1109" s="328"/>
      <c r="H1109" s="328"/>
      <c r="I1109" s="328"/>
      <c r="J1109" s="328"/>
      <c r="K1109" s="328"/>
      <c r="L1109" s="328"/>
      <c r="M1109" s="328"/>
      <c r="N1109" s="328"/>
      <c r="O1109" s="328"/>
      <c r="P1109" s="328"/>
      <c r="Q1109" s="328"/>
      <c r="R1109" s="328"/>
      <c r="S1109" s="328"/>
      <c r="T1109" s="328"/>
      <c r="U1109" s="328"/>
      <c r="V1109" s="328"/>
      <c r="W1109" s="328"/>
      <c r="X1109" s="328"/>
      <c r="Y1109" s="329"/>
      <c r="Z1109" s="336"/>
      <c r="AA1109" s="337"/>
      <c r="AB1109" s="337"/>
      <c r="AC1109" s="337"/>
      <c r="AD1109" s="338"/>
      <c r="AE1109" s="336"/>
      <c r="AF1109" s="337"/>
      <c r="AG1109" s="337"/>
      <c r="AH1109" s="337"/>
      <c r="AI1109" s="337"/>
      <c r="AJ1109" s="337"/>
      <c r="AK1109" s="300"/>
      <c r="AL1109" s="301"/>
      <c r="AM1109" s="301"/>
      <c r="AN1109" s="301"/>
      <c r="AO1109" s="301"/>
      <c r="AP1109" s="301"/>
      <c r="AQ1109" s="301"/>
      <c r="AR1109" s="301"/>
      <c r="AS1109" s="301"/>
      <c r="AT1109" s="301"/>
      <c r="AU1109" s="301"/>
      <c r="AV1109" s="301"/>
      <c r="AW1109" s="301"/>
      <c r="AX1109" s="302"/>
      <c r="AY1109" s="407"/>
      <c r="AZ1109" s="304"/>
      <c r="BA1109" s="304"/>
      <c r="BB1109" s="408"/>
      <c r="BC1109" s="306">
        <f t="shared" si="60"/>
        <v>0</v>
      </c>
      <c r="BD1109" s="307"/>
      <c r="BE1109" s="307"/>
      <c r="BF1109" s="308"/>
      <c r="BG1109" s="309"/>
      <c r="BH1109" s="310"/>
      <c r="BI1109" s="310"/>
      <c r="BJ1109" s="311"/>
      <c r="BK1109" s="312">
        <f t="shared" si="61"/>
        <v>0</v>
      </c>
      <c r="BL1109" s="313"/>
      <c r="BM1109" s="313"/>
      <c r="BN1109" s="313"/>
      <c r="BO1109" s="313"/>
      <c r="BP1109" s="314"/>
      <c r="BQ1109" s="294"/>
      <c r="BR1109" s="295"/>
      <c r="BS1109" s="295"/>
      <c r="BT1109" s="295"/>
      <c r="BU1109" s="295"/>
      <c r="BV1109" s="295"/>
      <c r="BW1109" s="296"/>
      <c r="BX1109" s="294"/>
      <c r="BY1109" s="295"/>
      <c r="BZ1109" s="295"/>
      <c r="CA1109" s="295"/>
      <c r="CB1109" s="295"/>
      <c r="CC1109" s="296"/>
      <c r="CD1109" s="294"/>
      <c r="CE1109" s="295"/>
      <c r="CF1109" s="295"/>
      <c r="CG1109" s="295"/>
      <c r="CH1109" s="295"/>
      <c r="CI1109" s="296"/>
    </row>
    <row r="1110" spans="1:87" ht="18" customHeight="1" x14ac:dyDescent="0.25">
      <c r="A1110" s="75"/>
      <c r="B1110" s="327"/>
      <c r="C1110" s="328"/>
      <c r="D1110" s="328"/>
      <c r="E1110" s="328"/>
      <c r="F1110" s="328"/>
      <c r="G1110" s="328"/>
      <c r="H1110" s="328"/>
      <c r="I1110" s="328"/>
      <c r="J1110" s="328"/>
      <c r="K1110" s="328"/>
      <c r="L1110" s="328"/>
      <c r="M1110" s="328"/>
      <c r="N1110" s="328"/>
      <c r="O1110" s="328"/>
      <c r="P1110" s="328"/>
      <c r="Q1110" s="328"/>
      <c r="R1110" s="328"/>
      <c r="S1110" s="328"/>
      <c r="T1110" s="328"/>
      <c r="U1110" s="328"/>
      <c r="V1110" s="328"/>
      <c r="W1110" s="328"/>
      <c r="X1110" s="328"/>
      <c r="Y1110" s="329"/>
      <c r="Z1110" s="336"/>
      <c r="AA1110" s="337"/>
      <c r="AB1110" s="337"/>
      <c r="AC1110" s="337"/>
      <c r="AD1110" s="338"/>
      <c r="AE1110" s="336"/>
      <c r="AF1110" s="337"/>
      <c r="AG1110" s="337"/>
      <c r="AH1110" s="337"/>
      <c r="AI1110" s="337"/>
      <c r="AJ1110" s="337"/>
      <c r="AK1110" s="300"/>
      <c r="AL1110" s="301"/>
      <c r="AM1110" s="301"/>
      <c r="AN1110" s="301"/>
      <c r="AO1110" s="301"/>
      <c r="AP1110" s="301"/>
      <c r="AQ1110" s="301"/>
      <c r="AR1110" s="301"/>
      <c r="AS1110" s="301"/>
      <c r="AT1110" s="301"/>
      <c r="AU1110" s="301"/>
      <c r="AV1110" s="301"/>
      <c r="AW1110" s="301"/>
      <c r="AX1110" s="302"/>
      <c r="AY1110" s="407"/>
      <c r="AZ1110" s="304"/>
      <c r="BA1110" s="304"/>
      <c r="BB1110" s="408"/>
      <c r="BC1110" s="306">
        <f t="shared" si="60"/>
        <v>0</v>
      </c>
      <c r="BD1110" s="307"/>
      <c r="BE1110" s="307"/>
      <c r="BF1110" s="308"/>
      <c r="BG1110" s="309"/>
      <c r="BH1110" s="310"/>
      <c r="BI1110" s="310"/>
      <c r="BJ1110" s="311"/>
      <c r="BK1110" s="312">
        <f t="shared" si="61"/>
        <v>0</v>
      </c>
      <c r="BL1110" s="313"/>
      <c r="BM1110" s="313"/>
      <c r="BN1110" s="313"/>
      <c r="BO1110" s="313"/>
      <c r="BP1110" s="314"/>
      <c r="BQ1110" s="294"/>
      <c r="BR1110" s="295"/>
      <c r="BS1110" s="295"/>
      <c r="BT1110" s="295"/>
      <c r="BU1110" s="295"/>
      <c r="BV1110" s="295"/>
      <c r="BW1110" s="296"/>
      <c r="BX1110" s="294"/>
      <c r="BY1110" s="295"/>
      <c r="BZ1110" s="295"/>
      <c r="CA1110" s="295"/>
      <c r="CB1110" s="295"/>
      <c r="CC1110" s="296"/>
      <c r="CD1110" s="294"/>
      <c r="CE1110" s="295"/>
      <c r="CF1110" s="295"/>
      <c r="CG1110" s="295"/>
      <c r="CH1110" s="295"/>
      <c r="CI1110" s="296"/>
    </row>
    <row r="1111" spans="1:87" ht="18" customHeight="1" x14ac:dyDescent="0.25">
      <c r="A1111" s="75"/>
      <c r="B1111" s="327"/>
      <c r="C1111" s="328"/>
      <c r="D1111" s="328"/>
      <c r="E1111" s="328"/>
      <c r="F1111" s="328"/>
      <c r="G1111" s="328"/>
      <c r="H1111" s="328"/>
      <c r="I1111" s="328"/>
      <c r="J1111" s="328"/>
      <c r="K1111" s="328"/>
      <c r="L1111" s="328"/>
      <c r="M1111" s="328"/>
      <c r="N1111" s="328"/>
      <c r="O1111" s="328"/>
      <c r="P1111" s="328"/>
      <c r="Q1111" s="328"/>
      <c r="R1111" s="328"/>
      <c r="S1111" s="328"/>
      <c r="T1111" s="328"/>
      <c r="U1111" s="328"/>
      <c r="V1111" s="328"/>
      <c r="W1111" s="328"/>
      <c r="X1111" s="328"/>
      <c r="Y1111" s="329"/>
      <c r="Z1111" s="336"/>
      <c r="AA1111" s="337"/>
      <c r="AB1111" s="337"/>
      <c r="AC1111" s="337"/>
      <c r="AD1111" s="338"/>
      <c r="AE1111" s="336"/>
      <c r="AF1111" s="337"/>
      <c r="AG1111" s="337"/>
      <c r="AH1111" s="337"/>
      <c r="AI1111" s="337"/>
      <c r="AJ1111" s="337"/>
      <c r="AK1111" s="300"/>
      <c r="AL1111" s="301"/>
      <c r="AM1111" s="301"/>
      <c r="AN1111" s="301"/>
      <c r="AO1111" s="301"/>
      <c r="AP1111" s="301"/>
      <c r="AQ1111" s="301"/>
      <c r="AR1111" s="301"/>
      <c r="AS1111" s="301"/>
      <c r="AT1111" s="301"/>
      <c r="AU1111" s="301"/>
      <c r="AV1111" s="301"/>
      <c r="AW1111" s="301"/>
      <c r="AX1111" s="302"/>
      <c r="AY1111" s="407"/>
      <c r="AZ1111" s="304"/>
      <c r="BA1111" s="304"/>
      <c r="BB1111" s="408"/>
      <c r="BC1111" s="306">
        <f t="shared" si="60"/>
        <v>0</v>
      </c>
      <c r="BD1111" s="307"/>
      <c r="BE1111" s="307"/>
      <c r="BF1111" s="308"/>
      <c r="BG1111" s="309"/>
      <c r="BH1111" s="310"/>
      <c r="BI1111" s="310"/>
      <c r="BJ1111" s="311"/>
      <c r="BK1111" s="312">
        <f t="shared" si="61"/>
        <v>0</v>
      </c>
      <c r="BL1111" s="313"/>
      <c r="BM1111" s="313"/>
      <c r="BN1111" s="313"/>
      <c r="BO1111" s="313"/>
      <c r="BP1111" s="314"/>
      <c r="BQ1111" s="294"/>
      <c r="BR1111" s="295"/>
      <c r="BS1111" s="295"/>
      <c r="BT1111" s="295"/>
      <c r="BU1111" s="295"/>
      <c r="BV1111" s="295"/>
      <c r="BW1111" s="296"/>
      <c r="BX1111" s="294"/>
      <c r="BY1111" s="295"/>
      <c r="BZ1111" s="295"/>
      <c r="CA1111" s="295"/>
      <c r="CB1111" s="295"/>
      <c r="CC1111" s="296"/>
      <c r="CD1111" s="294"/>
      <c r="CE1111" s="295"/>
      <c r="CF1111" s="295"/>
      <c r="CG1111" s="295"/>
      <c r="CH1111" s="295"/>
      <c r="CI1111" s="296"/>
    </row>
    <row r="1112" spans="1:87" ht="18" customHeight="1" x14ac:dyDescent="0.25">
      <c r="A1112" s="75"/>
      <c r="B1112" s="327"/>
      <c r="C1112" s="328"/>
      <c r="D1112" s="328"/>
      <c r="E1112" s="328"/>
      <c r="F1112" s="328"/>
      <c r="G1112" s="328"/>
      <c r="H1112" s="328"/>
      <c r="I1112" s="328"/>
      <c r="J1112" s="328"/>
      <c r="K1112" s="328"/>
      <c r="L1112" s="328"/>
      <c r="M1112" s="328"/>
      <c r="N1112" s="328"/>
      <c r="O1112" s="328"/>
      <c r="P1112" s="328"/>
      <c r="Q1112" s="328"/>
      <c r="R1112" s="328"/>
      <c r="S1112" s="328"/>
      <c r="T1112" s="328"/>
      <c r="U1112" s="328"/>
      <c r="V1112" s="328"/>
      <c r="W1112" s="328"/>
      <c r="X1112" s="328"/>
      <c r="Y1112" s="329"/>
      <c r="Z1112" s="336"/>
      <c r="AA1112" s="337"/>
      <c r="AB1112" s="337"/>
      <c r="AC1112" s="337"/>
      <c r="AD1112" s="338"/>
      <c r="AE1112" s="336"/>
      <c r="AF1112" s="337"/>
      <c r="AG1112" s="337"/>
      <c r="AH1112" s="337"/>
      <c r="AI1112" s="337"/>
      <c r="AJ1112" s="337"/>
      <c r="AK1112" s="300"/>
      <c r="AL1112" s="301"/>
      <c r="AM1112" s="301"/>
      <c r="AN1112" s="301"/>
      <c r="AO1112" s="301"/>
      <c r="AP1112" s="301"/>
      <c r="AQ1112" s="301"/>
      <c r="AR1112" s="301"/>
      <c r="AS1112" s="301"/>
      <c r="AT1112" s="301"/>
      <c r="AU1112" s="301"/>
      <c r="AV1112" s="301"/>
      <c r="AW1112" s="301"/>
      <c r="AX1112" s="302"/>
      <c r="AY1112" s="407"/>
      <c r="AZ1112" s="304"/>
      <c r="BA1112" s="304"/>
      <c r="BB1112" s="408"/>
      <c r="BC1112" s="306">
        <f t="shared" si="60"/>
        <v>0</v>
      </c>
      <c r="BD1112" s="307"/>
      <c r="BE1112" s="307"/>
      <c r="BF1112" s="308"/>
      <c r="BG1112" s="309"/>
      <c r="BH1112" s="310"/>
      <c r="BI1112" s="310"/>
      <c r="BJ1112" s="311"/>
      <c r="BK1112" s="312">
        <f t="shared" si="61"/>
        <v>0</v>
      </c>
      <c r="BL1112" s="313"/>
      <c r="BM1112" s="313"/>
      <c r="BN1112" s="313"/>
      <c r="BO1112" s="313"/>
      <c r="BP1112" s="314"/>
      <c r="BQ1112" s="294"/>
      <c r="BR1112" s="295"/>
      <c r="BS1112" s="295"/>
      <c r="BT1112" s="295"/>
      <c r="BU1112" s="295"/>
      <c r="BV1112" s="295"/>
      <c r="BW1112" s="296"/>
      <c r="BX1112" s="294"/>
      <c r="BY1112" s="295"/>
      <c r="BZ1112" s="295"/>
      <c r="CA1112" s="295"/>
      <c r="CB1112" s="295"/>
      <c r="CC1112" s="296"/>
      <c r="CD1112" s="294"/>
      <c r="CE1112" s="295"/>
      <c r="CF1112" s="295"/>
      <c r="CG1112" s="295"/>
      <c r="CH1112" s="295"/>
      <c r="CI1112" s="296"/>
    </row>
    <row r="1113" spans="1:87" ht="18" customHeight="1" thickBot="1" x14ac:dyDescent="0.3">
      <c r="A1113" s="75"/>
      <c r="B1113" s="330"/>
      <c r="C1113" s="331"/>
      <c r="D1113" s="331"/>
      <c r="E1113" s="331"/>
      <c r="F1113" s="331"/>
      <c r="G1113" s="331"/>
      <c r="H1113" s="331"/>
      <c r="I1113" s="331"/>
      <c r="J1113" s="331"/>
      <c r="K1113" s="331"/>
      <c r="L1113" s="331"/>
      <c r="M1113" s="331"/>
      <c r="N1113" s="331"/>
      <c r="O1113" s="331"/>
      <c r="P1113" s="331"/>
      <c r="Q1113" s="331"/>
      <c r="R1113" s="331"/>
      <c r="S1113" s="331"/>
      <c r="T1113" s="331"/>
      <c r="U1113" s="331"/>
      <c r="V1113" s="331"/>
      <c r="W1113" s="331"/>
      <c r="X1113" s="331"/>
      <c r="Y1113" s="332"/>
      <c r="Z1113" s="339"/>
      <c r="AA1113" s="340"/>
      <c r="AB1113" s="340"/>
      <c r="AC1113" s="340"/>
      <c r="AD1113" s="341"/>
      <c r="AE1113" s="339"/>
      <c r="AF1113" s="340"/>
      <c r="AG1113" s="340"/>
      <c r="AH1113" s="340"/>
      <c r="AI1113" s="340"/>
      <c r="AJ1113" s="340"/>
      <c r="AK1113" s="392"/>
      <c r="AL1113" s="393"/>
      <c r="AM1113" s="393"/>
      <c r="AN1113" s="393"/>
      <c r="AO1113" s="393"/>
      <c r="AP1113" s="393"/>
      <c r="AQ1113" s="393"/>
      <c r="AR1113" s="393"/>
      <c r="AS1113" s="393"/>
      <c r="AT1113" s="393"/>
      <c r="AU1113" s="393"/>
      <c r="AV1113" s="393"/>
      <c r="AW1113" s="393"/>
      <c r="AX1113" s="394"/>
      <c r="AY1113" s="411"/>
      <c r="AZ1113" s="396"/>
      <c r="BA1113" s="396"/>
      <c r="BB1113" s="412"/>
      <c r="BC1113" s="398">
        <f t="shared" si="60"/>
        <v>0</v>
      </c>
      <c r="BD1113" s="399"/>
      <c r="BE1113" s="399"/>
      <c r="BF1113" s="400"/>
      <c r="BG1113" s="401"/>
      <c r="BH1113" s="402"/>
      <c r="BI1113" s="402"/>
      <c r="BJ1113" s="403"/>
      <c r="BK1113" s="404">
        <f t="shared" si="61"/>
        <v>0</v>
      </c>
      <c r="BL1113" s="405"/>
      <c r="BM1113" s="405"/>
      <c r="BN1113" s="405"/>
      <c r="BO1113" s="405"/>
      <c r="BP1113" s="406"/>
      <c r="BQ1113" s="297"/>
      <c r="BR1113" s="298"/>
      <c r="BS1113" s="298"/>
      <c r="BT1113" s="298"/>
      <c r="BU1113" s="298"/>
      <c r="BV1113" s="298"/>
      <c r="BW1113" s="299"/>
      <c r="BX1113" s="297"/>
      <c r="BY1113" s="298"/>
      <c r="BZ1113" s="298"/>
      <c r="CA1113" s="298"/>
      <c r="CB1113" s="298"/>
      <c r="CC1113" s="299"/>
      <c r="CD1113" s="297"/>
      <c r="CE1113" s="298"/>
      <c r="CF1113" s="298"/>
      <c r="CG1113" s="298"/>
      <c r="CH1113" s="298"/>
      <c r="CI1113" s="299"/>
    </row>
    <row r="1114" spans="1:87" ht="18" customHeight="1" thickBot="1" x14ac:dyDescent="0.3">
      <c r="A1114" s="75"/>
      <c r="B1114" s="377"/>
      <c r="C1114" s="378"/>
      <c r="D1114" s="378"/>
      <c r="E1114" s="378"/>
      <c r="F1114" s="378"/>
      <c r="G1114" s="378"/>
      <c r="H1114" s="378"/>
      <c r="I1114" s="378"/>
      <c r="J1114" s="378"/>
      <c r="K1114" s="378"/>
      <c r="L1114" s="378"/>
      <c r="M1114" s="378"/>
      <c r="N1114" s="378"/>
      <c r="O1114" s="378"/>
      <c r="P1114" s="378"/>
      <c r="Q1114" s="378"/>
      <c r="R1114" s="378"/>
      <c r="S1114" s="378"/>
      <c r="T1114" s="378"/>
      <c r="U1114" s="378"/>
      <c r="V1114" s="378"/>
      <c r="W1114" s="378"/>
      <c r="X1114" s="378"/>
      <c r="Y1114" s="378"/>
      <c r="Z1114" s="378"/>
      <c r="AA1114" s="378"/>
      <c r="AB1114" s="378"/>
      <c r="AC1114" s="378"/>
      <c r="AD1114" s="378"/>
      <c r="AE1114" s="378"/>
      <c r="AF1114" s="378"/>
      <c r="AG1114" s="378"/>
      <c r="AH1114" s="378"/>
      <c r="AI1114" s="378"/>
      <c r="AJ1114" s="379"/>
      <c r="AK1114" s="380" t="s">
        <v>3</v>
      </c>
      <c r="AL1114" s="381"/>
      <c r="AM1114" s="381"/>
      <c r="AN1114" s="381"/>
      <c r="AO1114" s="381"/>
      <c r="AP1114" s="381"/>
      <c r="AQ1114" s="381"/>
      <c r="AR1114" s="381"/>
      <c r="AS1114" s="381"/>
      <c r="AT1114" s="381"/>
      <c r="AU1114" s="381"/>
      <c r="AV1114" s="381"/>
      <c r="AW1114" s="381"/>
      <c r="AX1114" s="381"/>
      <c r="AY1114" s="382"/>
      <c r="AZ1114" s="382"/>
      <c r="BA1114" s="382"/>
      <c r="BB1114" s="382"/>
      <c r="BC1114" s="382"/>
      <c r="BD1114" s="382"/>
      <c r="BE1114" s="382"/>
      <c r="BF1114" s="382"/>
      <c r="BG1114" s="382"/>
      <c r="BH1114" s="382"/>
      <c r="BI1114" s="382"/>
      <c r="BJ1114" s="383"/>
      <c r="BK1114" s="384">
        <f>SUM(BK1084:BK1113)</f>
        <v>0</v>
      </c>
      <c r="BL1114" s="385"/>
      <c r="BM1114" s="385"/>
      <c r="BN1114" s="385"/>
      <c r="BO1114" s="385"/>
      <c r="BP1114" s="386"/>
      <c r="BQ1114" s="387" t="s">
        <v>100</v>
      </c>
      <c r="BR1114" s="388"/>
      <c r="BS1114" s="388"/>
      <c r="BT1114" s="388"/>
      <c r="BU1114" s="388"/>
      <c r="BV1114" s="388"/>
      <c r="BW1114" s="388"/>
      <c r="BX1114" s="388"/>
      <c r="BY1114" s="388"/>
      <c r="BZ1114" s="388"/>
      <c r="CA1114" s="388"/>
      <c r="CB1114" s="388"/>
      <c r="CC1114" s="389"/>
      <c r="CD1114" s="390">
        <f>+CD1084*AE1084</f>
        <v>0</v>
      </c>
      <c r="CE1114" s="390"/>
      <c r="CF1114" s="390"/>
      <c r="CG1114" s="390"/>
      <c r="CH1114" s="390"/>
      <c r="CI1114" s="391"/>
    </row>
    <row r="1115" spans="1:87" ht="18" customHeight="1" thickBot="1" x14ac:dyDescent="0.3">
      <c r="A1115" s="75"/>
      <c r="B1115" s="76"/>
      <c r="C1115" s="76"/>
      <c r="D1115" s="76"/>
      <c r="E1115" s="76"/>
      <c r="F1115" s="76"/>
      <c r="G1115" s="76"/>
      <c r="H1115" s="76"/>
      <c r="I1115" s="76"/>
      <c r="J1115" s="76"/>
      <c r="K1115" s="76"/>
      <c r="L1115" s="76"/>
      <c r="M1115" s="76"/>
      <c r="N1115" s="76"/>
      <c r="O1115" s="76"/>
      <c r="P1115" s="76"/>
      <c r="Q1115" s="76"/>
      <c r="R1115" s="76"/>
      <c r="S1115" s="76"/>
      <c r="T1115" s="76"/>
      <c r="U1115" s="76"/>
      <c r="V1115" s="76"/>
      <c r="W1115" s="76"/>
      <c r="X1115" s="76"/>
      <c r="Y1115" s="76"/>
      <c r="Z1115" s="76"/>
      <c r="AA1115" s="76"/>
      <c r="AB1115" s="76"/>
      <c r="AC1115" s="76"/>
      <c r="AD1115" s="76"/>
      <c r="AE1115" s="76"/>
      <c r="AF1115" s="76"/>
      <c r="AG1115" s="76"/>
      <c r="AH1115" s="76"/>
      <c r="AI1115" s="76"/>
      <c r="AJ1115" s="76"/>
      <c r="BG1115" s="78"/>
      <c r="BH1115" s="78"/>
      <c r="BI1115" s="78"/>
      <c r="BJ1115" s="78"/>
      <c r="BK1115" s="79"/>
      <c r="BL1115" s="79"/>
      <c r="BM1115" s="79"/>
      <c r="BN1115" s="79"/>
      <c r="BO1115" s="79"/>
      <c r="BP1115" s="79"/>
      <c r="BQ1115" s="79"/>
      <c r="BR1115" s="79"/>
      <c r="BS1115" s="79"/>
      <c r="BT1115" s="79"/>
      <c r="BU1115" s="79"/>
      <c r="BV1115" s="79"/>
      <c r="BW1115" s="79"/>
      <c r="BX1115" s="79"/>
      <c r="BY1115" s="79"/>
      <c r="BZ1115" s="79"/>
      <c r="CA1115" s="79"/>
      <c r="CB1115" s="79"/>
      <c r="CC1115" s="79"/>
      <c r="CD1115" s="79"/>
      <c r="CE1115" s="79"/>
      <c r="CF1115" s="79"/>
      <c r="CG1115" s="79"/>
      <c r="CH1115" s="79"/>
      <c r="CI1115" s="79"/>
    </row>
    <row r="1116" spans="1:87" ht="18" customHeight="1" x14ac:dyDescent="0.25">
      <c r="A1116" s="75"/>
      <c r="B1116" s="348" t="s">
        <v>0</v>
      </c>
      <c r="C1116" s="349"/>
      <c r="D1116" s="349"/>
      <c r="E1116" s="349"/>
      <c r="F1116" s="349"/>
      <c r="G1116" s="349"/>
      <c r="H1116" s="349"/>
      <c r="I1116" s="349"/>
      <c r="J1116" s="349"/>
      <c r="K1116" s="349"/>
      <c r="L1116" s="349"/>
      <c r="M1116" s="349"/>
      <c r="N1116" s="349"/>
      <c r="O1116" s="349"/>
      <c r="P1116" s="349"/>
      <c r="Q1116" s="349"/>
      <c r="R1116" s="349"/>
      <c r="S1116" s="349"/>
      <c r="T1116" s="349"/>
      <c r="U1116" s="349"/>
      <c r="V1116" s="349"/>
      <c r="W1116" s="349"/>
      <c r="X1116" s="349"/>
      <c r="Y1116" s="350"/>
      <c r="Z1116" s="348" t="s">
        <v>80</v>
      </c>
      <c r="AA1116" s="349"/>
      <c r="AB1116" s="349"/>
      <c r="AC1116" s="349"/>
      <c r="AD1116" s="350"/>
      <c r="AE1116" s="357" t="s">
        <v>79</v>
      </c>
      <c r="AF1116" s="358"/>
      <c r="AG1116" s="358"/>
      <c r="AH1116" s="358"/>
      <c r="AI1116" s="358"/>
      <c r="AJ1116" s="359"/>
      <c r="AK1116" s="357" t="s">
        <v>81</v>
      </c>
      <c r="AL1116" s="358"/>
      <c r="AM1116" s="358"/>
      <c r="AN1116" s="358"/>
      <c r="AO1116" s="358"/>
      <c r="AP1116" s="358"/>
      <c r="AQ1116" s="358"/>
      <c r="AR1116" s="358"/>
      <c r="AS1116" s="358"/>
      <c r="AT1116" s="358"/>
      <c r="AU1116" s="358"/>
      <c r="AV1116" s="358"/>
      <c r="AW1116" s="358"/>
      <c r="AX1116" s="359"/>
      <c r="AY1116" s="357" t="s">
        <v>1</v>
      </c>
      <c r="AZ1116" s="358"/>
      <c r="BA1116" s="358"/>
      <c r="BB1116" s="359"/>
      <c r="BC1116" s="348" t="s">
        <v>104</v>
      </c>
      <c r="BD1116" s="349"/>
      <c r="BE1116" s="349"/>
      <c r="BF1116" s="350"/>
      <c r="BG1116" s="366" t="s">
        <v>82</v>
      </c>
      <c r="BH1116" s="367"/>
      <c r="BI1116" s="367"/>
      <c r="BJ1116" s="368"/>
      <c r="BK1116" s="315" t="s">
        <v>99</v>
      </c>
      <c r="BL1116" s="316"/>
      <c r="BM1116" s="316"/>
      <c r="BN1116" s="316"/>
      <c r="BO1116" s="316"/>
      <c r="BP1116" s="317"/>
      <c r="BQ1116" s="315" t="s">
        <v>83</v>
      </c>
      <c r="BR1116" s="316"/>
      <c r="BS1116" s="316"/>
      <c r="BT1116" s="316"/>
      <c r="BU1116" s="316"/>
      <c r="BV1116" s="316"/>
      <c r="BW1116" s="317"/>
      <c r="BX1116" s="315" t="s">
        <v>84</v>
      </c>
      <c r="BY1116" s="316"/>
      <c r="BZ1116" s="316"/>
      <c r="CA1116" s="316"/>
      <c r="CB1116" s="316"/>
      <c r="CC1116" s="317"/>
      <c r="CD1116" s="315" t="s">
        <v>85</v>
      </c>
      <c r="CE1116" s="316"/>
      <c r="CF1116" s="316"/>
      <c r="CG1116" s="316"/>
      <c r="CH1116" s="316"/>
      <c r="CI1116" s="317"/>
    </row>
    <row r="1117" spans="1:87" ht="18" customHeight="1" x14ac:dyDescent="0.25">
      <c r="A1117" s="75"/>
      <c r="B1117" s="351"/>
      <c r="C1117" s="352"/>
      <c r="D1117" s="352"/>
      <c r="E1117" s="352"/>
      <c r="F1117" s="352"/>
      <c r="G1117" s="352"/>
      <c r="H1117" s="352"/>
      <c r="I1117" s="352"/>
      <c r="J1117" s="352"/>
      <c r="K1117" s="352"/>
      <c r="L1117" s="352"/>
      <c r="M1117" s="352"/>
      <c r="N1117" s="352"/>
      <c r="O1117" s="352"/>
      <c r="P1117" s="352"/>
      <c r="Q1117" s="352"/>
      <c r="R1117" s="352"/>
      <c r="S1117" s="352"/>
      <c r="T1117" s="352"/>
      <c r="U1117" s="352"/>
      <c r="V1117" s="352"/>
      <c r="W1117" s="352"/>
      <c r="X1117" s="352"/>
      <c r="Y1117" s="353"/>
      <c r="Z1117" s="351"/>
      <c r="AA1117" s="352"/>
      <c r="AB1117" s="352"/>
      <c r="AC1117" s="352"/>
      <c r="AD1117" s="353"/>
      <c r="AE1117" s="360"/>
      <c r="AF1117" s="361"/>
      <c r="AG1117" s="361"/>
      <c r="AH1117" s="361"/>
      <c r="AI1117" s="361"/>
      <c r="AJ1117" s="362"/>
      <c r="AK1117" s="360"/>
      <c r="AL1117" s="361"/>
      <c r="AM1117" s="361"/>
      <c r="AN1117" s="361"/>
      <c r="AO1117" s="361"/>
      <c r="AP1117" s="361"/>
      <c r="AQ1117" s="361"/>
      <c r="AR1117" s="361"/>
      <c r="AS1117" s="361"/>
      <c r="AT1117" s="361"/>
      <c r="AU1117" s="361"/>
      <c r="AV1117" s="361"/>
      <c r="AW1117" s="361"/>
      <c r="AX1117" s="362"/>
      <c r="AY1117" s="360"/>
      <c r="AZ1117" s="361"/>
      <c r="BA1117" s="361"/>
      <c r="BB1117" s="362"/>
      <c r="BC1117" s="351"/>
      <c r="BD1117" s="352"/>
      <c r="BE1117" s="352"/>
      <c r="BF1117" s="353"/>
      <c r="BG1117" s="369"/>
      <c r="BH1117" s="370"/>
      <c r="BI1117" s="370"/>
      <c r="BJ1117" s="371"/>
      <c r="BK1117" s="318"/>
      <c r="BL1117" s="319"/>
      <c r="BM1117" s="319"/>
      <c r="BN1117" s="319"/>
      <c r="BO1117" s="319"/>
      <c r="BP1117" s="320"/>
      <c r="BQ1117" s="318"/>
      <c r="BR1117" s="319"/>
      <c r="BS1117" s="319"/>
      <c r="BT1117" s="319"/>
      <c r="BU1117" s="319"/>
      <c r="BV1117" s="319"/>
      <c r="BW1117" s="320"/>
      <c r="BX1117" s="318"/>
      <c r="BY1117" s="319"/>
      <c r="BZ1117" s="319"/>
      <c r="CA1117" s="319"/>
      <c r="CB1117" s="319"/>
      <c r="CC1117" s="320"/>
      <c r="CD1117" s="318"/>
      <c r="CE1117" s="319"/>
      <c r="CF1117" s="319"/>
      <c r="CG1117" s="319"/>
      <c r="CH1117" s="319"/>
      <c r="CI1117" s="320"/>
    </row>
    <row r="1118" spans="1:87" ht="18" customHeight="1" thickBot="1" x14ac:dyDescent="0.3">
      <c r="A1118" s="75"/>
      <c r="B1118" s="354"/>
      <c r="C1118" s="355"/>
      <c r="D1118" s="355"/>
      <c r="E1118" s="355"/>
      <c r="F1118" s="355"/>
      <c r="G1118" s="355"/>
      <c r="H1118" s="355"/>
      <c r="I1118" s="355"/>
      <c r="J1118" s="355"/>
      <c r="K1118" s="355"/>
      <c r="L1118" s="355"/>
      <c r="M1118" s="355"/>
      <c r="N1118" s="355"/>
      <c r="O1118" s="355"/>
      <c r="P1118" s="355"/>
      <c r="Q1118" s="355"/>
      <c r="R1118" s="355"/>
      <c r="S1118" s="355"/>
      <c r="T1118" s="355"/>
      <c r="U1118" s="355"/>
      <c r="V1118" s="355"/>
      <c r="W1118" s="355"/>
      <c r="X1118" s="355"/>
      <c r="Y1118" s="356"/>
      <c r="Z1118" s="354"/>
      <c r="AA1118" s="355"/>
      <c r="AB1118" s="355"/>
      <c r="AC1118" s="355"/>
      <c r="AD1118" s="356"/>
      <c r="AE1118" s="363"/>
      <c r="AF1118" s="364"/>
      <c r="AG1118" s="364"/>
      <c r="AH1118" s="364"/>
      <c r="AI1118" s="364"/>
      <c r="AJ1118" s="365"/>
      <c r="AK1118" s="360"/>
      <c r="AL1118" s="361"/>
      <c r="AM1118" s="361"/>
      <c r="AN1118" s="361"/>
      <c r="AO1118" s="361"/>
      <c r="AP1118" s="361"/>
      <c r="AQ1118" s="361"/>
      <c r="AR1118" s="361"/>
      <c r="AS1118" s="361"/>
      <c r="AT1118" s="361"/>
      <c r="AU1118" s="361"/>
      <c r="AV1118" s="361"/>
      <c r="AW1118" s="361"/>
      <c r="AX1118" s="362"/>
      <c r="AY1118" s="360"/>
      <c r="AZ1118" s="361"/>
      <c r="BA1118" s="361"/>
      <c r="BB1118" s="362"/>
      <c r="BC1118" s="351"/>
      <c r="BD1118" s="352"/>
      <c r="BE1118" s="352"/>
      <c r="BF1118" s="353"/>
      <c r="BG1118" s="369"/>
      <c r="BH1118" s="370"/>
      <c r="BI1118" s="370"/>
      <c r="BJ1118" s="371"/>
      <c r="BK1118" s="318"/>
      <c r="BL1118" s="319"/>
      <c r="BM1118" s="319"/>
      <c r="BN1118" s="319"/>
      <c r="BO1118" s="319"/>
      <c r="BP1118" s="320"/>
      <c r="BQ1118" s="321"/>
      <c r="BR1118" s="322"/>
      <c r="BS1118" s="322"/>
      <c r="BT1118" s="322"/>
      <c r="BU1118" s="322"/>
      <c r="BV1118" s="322"/>
      <c r="BW1118" s="323"/>
      <c r="BX1118" s="321"/>
      <c r="BY1118" s="322"/>
      <c r="BZ1118" s="322"/>
      <c r="CA1118" s="322"/>
      <c r="CB1118" s="322"/>
      <c r="CC1118" s="323"/>
      <c r="CD1118" s="321"/>
      <c r="CE1118" s="322"/>
      <c r="CF1118" s="322"/>
      <c r="CG1118" s="322"/>
      <c r="CH1118" s="322"/>
      <c r="CI1118" s="323"/>
    </row>
    <row r="1119" spans="1:87" ht="18" customHeight="1" x14ac:dyDescent="0.25">
      <c r="A1119" s="75"/>
      <c r="B1119" s="324"/>
      <c r="C1119" s="325"/>
      <c r="D1119" s="325"/>
      <c r="E1119" s="325"/>
      <c r="F1119" s="325"/>
      <c r="G1119" s="325"/>
      <c r="H1119" s="325"/>
      <c r="I1119" s="325"/>
      <c r="J1119" s="325"/>
      <c r="K1119" s="325"/>
      <c r="L1119" s="325"/>
      <c r="M1119" s="325"/>
      <c r="N1119" s="325"/>
      <c r="O1119" s="325"/>
      <c r="P1119" s="325"/>
      <c r="Q1119" s="325"/>
      <c r="R1119" s="325"/>
      <c r="S1119" s="325"/>
      <c r="T1119" s="325"/>
      <c r="U1119" s="325"/>
      <c r="V1119" s="325"/>
      <c r="W1119" s="325"/>
      <c r="X1119" s="325"/>
      <c r="Y1119" s="326"/>
      <c r="Z1119" s="333"/>
      <c r="AA1119" s="334"/>
      <c r="AB1119" s="334"/>
      <c r="AC1119" s="334"/>
      <c r="AD1119" s="335"/>
      <c r="AE1119" s="333"/>
      <c r="AF1119" s="334"/>
      <c r="AG1119" s="334"/>
      <c r="AH1119" s="334"/>
      <c r="AI1119" s="334"/>
      <c r="AJ1119" s="334"/>
      <c r="AK1119" s="342"/>
      <c r="AL1119" s="343"/>
      <c r="AM1119" s="343"/>
      <c r="AN1119" s="343"/>
      <c r="AO1119" s="343"/>
      <c r="AP1119" s="343"/>
      <c r="AQ1119" s="343"/>
      <c r="AR1119" s="343"/>
      <c r="AS1119" s="343"/>
      <c r="AT1119" s="343"/>
      <c r="AU1119" s="343"/>
      <c r="AV1119" s="343"/>
      <c r="AW1119" s="343"/>
      <c r="AX1119" s="344"/>
      <c r="AY1119" s="409"/>
      <c r="AZ1119" s="346"/>
      <c r="BA1119" s="346"/>
      <c r="BB1119" s="410"/>
      <c r="BC1119" s="345">
        <f>+$AE$1119*AY1119</f>
        <v>0</v>
      </c>
      <c r="BD1119" s="346"/>
      <c r="BE1119" s="346"/>
      <c r="BF1119" s="347"/>
      <c r="BG1119" s="285"/>
      <c r="BH1119" s="286"/>
      <c r="BI1119" s="286"/>
      <c r="BJ1119" s="287"/>
      <c r="BK1119" s="288">
        <f>+AY1119*BG1119</f>
        <v>0</v>
      </c>
      <c r="BL1119" s="289"/>
      <c r="BM1119" s="289"/>
      <c r="BN1119" s="289"/>
      <c r="BO1119" s="289"/>
      <c r="BP1119" s="290"/>
      <c r="BQ1119" s="291"/>
      <c r="BR1119" s="292"/>
      <c r="BS1119" s="292"/>
      <c r="BT1119" s="292"/>
      <c r="BU1119" s="292"/>
      <c r="BV1119" s="292"/>
      <c r="BW1119" s="293"/>
      <c r="BX1119" s="291">
        <f>+(((BK1149+BQ1119)*30)/70)</f>
        <v>0</v>
      </c>
      <c r="BY1119" s="292"/>
      <c r="BZ1119" s="292"/>
      <c r="CA1119" s="292"/>
      <c r="CB1119" s="292"/>
      <c r="CC1119" s="293"/>
      <c r="CD1119" s="291">
        <f>+BK1149+BQ1119+BX1119</f>
        <v>0</v>
      </c>
      <c r="CE1119" s="292"/>
      <c r="CF1119" s="292"/>
      <c r="CG1119" s="292"/>
      <c r="CH1119" s="292"/>
      <c r="CI1119" s="293"/>
    </row>
    <row r="1120" spans="1:87" ht="18" customHeight="1" x14ac:dyDescent="0.25">
      <c r="A1120" s="75"/>
      <c r="B1120" s="327"/>
      <c r="C1120" s="328"/>
      <c r="D1120" s="328"/>
      <c r="E1120" s="328"/>
      <c r="F1120" s="328"/>
      <c r="G1120" s="328"/>
      <c r="H1120" s="328"/>
      <c r="I1120" s="328"/>
      <c r="J1120" s="328"/>
      <c r="K1120" s="328"/>
      <c r="L1120" s="328"/>
      <c r="M1120" s="328"/>
      <c r="N1120" s="328"/>
      <c r="O1120" s="328"/>
      <c r="P1120" s="328"/>
      <c r="Q1120" s="328"/>
      <c r="R1120" s="328"/>
      <c r="S1120" s="328"/>
      <c r="T1120" s="328"/>
      <c r="U1120" s="328"/>
      <c r="V1120" s="328"/>
      <c r="W1120" s="328"/>
      <c r="X1120" s="328"/>
      <c r="Y1120" s="329"/>
      <c r="Z1120" s="336"/>
      <c r="AA1120" s="337"/>
      <c r="AB1120" s="337"/>
      <c r="AC1120" s="337"/>
      <c r="AD1120" s="338"/>
      <c r="AE1120" s="336"/>
      <c r="AF1120" s="337"/>
      <c r="AG1120" s="337"/>
      <c r="AH1120" s="337"/>
      <c r="AI1120" s="337"/>
      <c r="AJ1120" s="337"/>
      <c r="AK1120" s="300"/>
      <c r="AL1120" s="301"/>
      <c r="AM1120" s="301"/>
      <c r="AN1120" s="301"/>
      <c r="AO1120" s="301"/>
      <c r="AP1120" s="301"/>
      <c r="AQ1120" s="301"/>
      <c r="AR1120" s="301"/>
      <c r="AS1120" s="301"/>
      <c r="AT1120" s="301"/>
      <c r="AU1120" s="301"/>
      <c r="AV1120" s="301"/>
      <c r="AW1120" s="301"/>
      <c r="AX1120" s="302"/>
      <c r="AY1120" s="407"/>
      <c r="AZ1120" s="304"/>
      <c r="BA1120" s="304"/>
      <c r="BB1120" s="408"/>
      <c r="BC1120" s="306">
        <f t="shared" ref="BC1120:BC1148" si="62">+$AE$1119*AY1120</f>
        <v>0</v>
      </c>
      <c r="BD1120" s="307"/>
      <c r="BE1120" s="307"/>
      <c r="BF1120" s="308"/>
      <c r="BG1120" s="309"/>
      <c r="BH1120" s="310"/>
      <c r="BI1120" s="310"/>
      <c r="BJ1120" s="311"/>
      <c r="BK1120" s="312">
        <f t="shared" ref="BK1120:BK1148" si="63">+AY1120*BG1120</f>
        <v>0</v>
      </c>
      <c r="BL1120" s="313"/>
      <c r="BM1120" s="313"/>
      <c r="BN1120" s="313"/>
      <c r="BO1120" s="313"/>
      <c r="BP1120" s="314"/>
      <c r="BQ1120" s="294"/>
      <c r="BR1120" s="295"/>
      <c r="BS1120" s="295"/>
      <c r="BT1120" s="295"/>
      <c r="BU1120" s="295"/>
      <c r="BV1120" s="295"/>
      <c r="BW1120" s="296"/>
      <c r="BX1120" s="294"/>
      <c r="BY1120" s="295"/>
      <c r="BZ1120" s="295"/>
      <c r="CA1120" s="295"/>
      <c r="CB1120" s="295"/>
      <c r="CC1120" s="296"/>
      <c r="CD1120" s="294"/>
      <c r="CE1120" s="295"/>
      <c r="CF1120" s="295"/>
      <c r="CG1120" s="295"/>
      <c r="CH1120" s="295"/>
      <c r="CI1120" s="296"/>
    </row>
    <row r="1121" spans="1:87" ht="18" customHeight="1" x14ac:dyDescent="0.25">
      <c r="A1121" s="75"/>
      <c r="B1121" s="327"/>
      <c r="C1121" s="328"/>
      <c r="D1121" s="328"/>
      <c r="E1121" s="328"/>
      <c r="F1121" s="328"/>
      <c r="G1121" s="328"/>
      <c r="H1121" s="328"/>
      <c r="I1121" s="328"/>
      <c r="J1121" s="328"/>
      <c r="K1121" s="328"/>
      <c r="L1121" s="328"/>
      <c r="M1121" s="328"/>
      <c r="N1121" s="328"/>
      <c r="O1121" s="328"/>
      <c r="P1121" s="328"/>
      <c r="Q1121" s="328"/>
      <c r="R1121" s="328"/>
      <c r="S1121" s="328"/>
      <c r="T1121" s="328"/>
      <c r="U1121" s="328"/>
      <c r="V1121" s="328"/>
      <c r="W1121" s="328"/>
      <c r="X1121" s="328"/>
      <c r="Y1121" s="329"/>
      <c r="Z1121" s="336"/>
      <c r="AA1121" s="337"/>
      <c r="AB1121" s="337"/>
      <c r="AC1121" s="337"/>
      <c r="AD1121" s="338"/>
      <c r="AE1121" s="336"/>
      <c r="AF1121" s="337"/>
      <c r="AG1121" s="337"/>
      <c r="AH1121" s="337"/>
      <c r="AI1121" s="337"/>
      <c r="AJ1121" s="337"/>
      <c r="AK1121" s="300"/>
      <c r="AL1121" s="301"/>
      <c r="AM1121" s="301"/>
      <c r="AN1121" s="301"/>
      <c r="AO1121" s="301"/>
      <c r="AP1121" s="301"/>
      <c r="AQ1121" s="301"/>
      <c r="AR1121" s="301"/>
      <c r="AS1121" s="301"/>
      <c r="AT1121" s="301"/>
      <c r="AU1121" s="301"/>
      <c r="AV1121" s="301"/>
      <c r="AW1121" s="301"/>
      <c r="AX1121" s="302"/>
      <c r="AY1121" s="407"/>
      <c r="AZ1121" s="304"/>
      <c r="BA1121" s="304"/>
      <c r="BB1121" s="408"/>
      <c r="BC1121" s="306">
        <f t="shared" si="62"/>
        <v>0</v>
      </c>
      <c r="BD1121" s="307"/>
      <c r="BE1121" s="307"/>
      <c r="BF1121" s="308"/>
      <c r="BG1121" s="309"/>
      <c r="BH1121" s="310"/>
      <c r="BI1121" s="310"/>
      <c r="BJ1121" s="311"/>
      <c r="BK1121" s="312">
        <f t="shared" si="63"/>
        <v>0</v>
      </c>
      <c r="BL1121" s="313"/>
      <c r="BM1121" s="313"/>
      <c r="BN1121" s="313"/>
      <c r="BO1121" s="313"/>
      <c r="BP1121" s="314"/>
      <c r="BQ1121" s="294"/>
      <c r="BR1121" s="295"/>
      <c r="BS1121" s="295"/>
      <c r="BT1121" s="295"/>
      <c r="BU1121" s="295"/>
      <c r="BV1121" s="295"/>
      <c r="BW1121" s="296"/>
      <c r="BX1121" s="294"/>
      <c r="BY1121" s="295"/>
      <c r="BZ1121" s="295"/>
      <c r="CA1121" s="295"/>
      <c r="CB1121" s="295"/>
      <c r="CC1121" s="296"/>
      <c r="CD1121" s="294"/>
      <c r="CE1121" s="295"/>
      <c r="CF1121" s="295"/>
      <c r="CG1121" s="295"/>
      <c r="CH1121" s="295"/>
      <c r="CI1121" s="296"/>
    </row>
    <row r="1122" spans="1:87" ht="18" customHeight="1" x14ac:dyDescent="0.25">
      <c r="A1122" s="75"/>
      <c r="B1122" s="327"/>
      <c r="C1122" s="328"/>
      <c r="D1122" s="328"/>
      <c r="E1122" s="328"/>
      <c r="F1122" s="328"/>
      <c r="G1122" s="328"/>
      <c r="H1122" s="328"/>
      <c r="I1122" s="328"/>
      <c r="J1122" s="328"/>
      <c r="K1122" s="328"/>
      <c r="L1122" s="328"/>
      <c r="M1122" s="328"/>
      <c r="N1122" s="328"/>
      <c r="O1122" s="328"/>
      <c r="P1122" s="328"/>
      <c r="Q1122" s="328"/>
      <c r="R1122" s="328"/>
      <c r="S1122" s="328"/>
      <c r="T1122" s="328"/>
      <c r="U1122" s="328"/>
      <c r="V1122" s="328"/>
      <c r="W1122" s="328"/>
      <c r="X1122" s="328"/>
      <c r="Y1122" s="329"/>
      <c r="Z1122" s="336"/>
      <c r="AA1122" s="337"/>
      <c r="AB1122" s="337"/>
      <c r="AC1122" s="337"/>
      <c r="AD1122" s="338"/>
      <c r="AE1122" s="336"/>
      <c r="AF1122" s="337"/>
      <c r="AG1122" s="337"/>
      <c r="AH1122" s="337"/>
      <c r="AI1122" s="337"/>
      <c r="AJ1122" s="337"/>
      <c r="AK1122" s="300"/>
      <c r="AL1122" s="301"/>
      <c r="AM1122" s="301"/>
      <c r="AN1122" s="301"/>
      <c r="AO1122" s="301"/>
      <c r="AP1122" s="301"/>
      <c r="AQ1122" s="301"/>
      <c r="AR1122" s="301"/>
      <c r="AS1122" s="301"/>
      <c r="AT1122" s="301"/>
      <c r="AU1122" s="301"/>
      <c r="AV1122" s="301"/>
      <c r="AW1122" s="301"/>
      <c r="AX1122" s="302"/>
      <c r="AY1122" s="407"/>
      <c r="AZ1122" s="304"/>
      <c r="BA1122" s="304"/>
      <c r="BB1122" s="408"/>
      <c r="BC1122" s="306">
        <f t="shared" si="62"/>
        <v>0</v>
      </c>
      <c r="BD1122" s="307"/>
      <c r="BE1122" s="307"/>
      <c r="BF1122" s="308"/>
      <c r="BG1122" s="309"/>
      <c r="BH1122" s="310"/>
      <c r="BI1122" s="310"/>
      <c r="BJ1122" s="311"/>
      <c r="BK1122" s="312">
        <f t="shared" si="63"/>
        <v>0</v>
      </c>
      <c r="BL1122" s="313"/>
      <c r="BM1122" s="313"/>
      <c r="BN1122" s="313"/>
      <c r="BO1122" s="313"/>
      <c r="BP1122" s="314"/>
      <c r="BQ1122" s="294"/>
      <c r="BR1122" s="295"/>
      <c r="BS1122" s="295"/>
      <c r="BT1122" s="295"/>
      <c r="BU1122" s="295"/>
      <c r="BV1122" s="295"/>
      <c r="BW1122" s="296"/>
      <c r="BX1122" s="294"/>
      <c r="BY1122" s="295"/>
      <c r="BZ1122" s="295"/>
      <c r="CA1122" s="295"/>
      <c r="CB1122" s="295"/>
      <c r="CC1122" s="296"/>
      <c r="CD1122" s="294"/>
      <c r="CE1122" s="295"/>
      <c r="CF1122" s="295"/>
      <c r="CG1122" s="295"/>
      <c r="CH1122" s="295"/>
      <c r="CI1122" s="296"/>
    </row>
    <row r="1123" spans="1:87" ht="18" customHeight="1" x14ac:dyDescent="0.25">
      <c r="A1123" s="75"/>
      <c r="B1123" s="327"/>
      <c r="C1123" s="328"/>
      <c r="D1123" s="328"/>
      <c r="E1123" s="328"/>
      <c r="F1123" s="328"/>
      <c r="G1123" s="328"/>
      <c r="H1123" s="328"/>
      <c r="I1123" s="328"/>
      <c r="J1123" s="328"/>
      <c r="K1123" s="328"/>
      <c r="L1123" s="328"/>
      <c r="M1123" s="328"/>
      <c r="N1123" s="328"/>
      <c r="O1123" s="328"/>
      <c r="P1123" s="328"/>
      <c r="Q1123" s="328"/>
      <c r="R1123" s="328"/>
      <c r="S1123" s="328"/>
      <c r="T1123" s="328"/>
      <c r="U1123" s="328"/>
      <c r="V1123" s="328"/>
      <c r="W1123" s="328"/>
      <c r="X1123" s="328"/>
      <c r="Y1123" s="329"/>
      <c r="Z1123" s="336"/>
      <c r="AA1123" s="337"/>
      <c r="AB1123" s="337"/>
      <c r="AC1123" s="337"/>
      <c r="AD1123" s="338"/>
      <c r="AE1123" s="336"/>
      <c r="AF1123" s="337"/>
      <c r="AG1123" s="337"/>
      <c r="AH1123" s="337"/>
      <c r="AI1123" s="337"/>
      <c r="AJ1123" s="337"/>
      <c r="AK1123" s="300"/>
      <c r="AL1123" s="301"/>
      <c r="AM1123" s="301"/>
      <c r="AN1123" s="301"/>
      <c r="AO1123" s="301"/>
      <c r="AP1123" s="301"/>
      <c r="AQ1123" s="301"/>
      <c r="AR1123" s="301"/>
      <c r="AS1123" s="301"/>
      <c r="AT1123" s="301"/>
      <c r="AU1123" s="301"/>
      <c r="AV1123" s="301"/>
      <c r="AW1123" s="301"/>
      <c r="AX1123" s="302"/>
      <c r="AY1123" s="407"/>
      <c r="AZ1123" s="304"/>
      <c r="BA1123" s="304"/>
      <c r="BB1123" s="408"/>
      <c r="BC1123" s="306">
        <f t="shared" si="62"/>
        <v>0</v>
      </c>
      <c r="BD1123" s="307"/>
      <c r="BE1123" s="307"/>
      <c r="BF1123" s="308"/>
      <c r="BG1123" s="309"/>
      <c r="BH1123" s="310"/>
      <c r="BI1123" s="310"/>
      <c r="BJ1123" s="311"/>
      <c r="BK1123" s="312">
        <f t="shared" si="63"/>
        <v>0</v>
      </c>
      <c r="BL1123" s="313"/>
      <c r="BM1123" s="313"/>
      <c r="BN1123" s="313"/>
      <c r="BO1123" s="313"/>
      <c r="BP1123" s="314"/>
      <c r="BQ1123" s="294"/>
      <c r="BR1123" s="295"/>
      <c r="BS1123" s="295"/>
      <c r="BT1123" s="295"/>
      <c r="BU1123" s="295"/>
      <c r="BV1123" s="295"/>
      <c r="BW1123" s="296"/>
      <c r="BX1123" s="294"/>
      <c r="BY1123" s="295"/>
      <c r="BZ1123" s="295"/>
      <c r="CA1123" s="295"/>
      <c r="CB1123" s="295"/>
      <c r="CC1123" s="296"/>
      <c r="CD1123" s="294"/>
      <c r="CE1123" s="295"/>
      <c r="CF1123" s="295"/>
      <c r="CG1123" s="295"/>
      <c r="CH1123" s="295"/>
      <c r="CI1123" s="296"/>
    </row>
    <row r="1124" spans="1:87" ht="18" customHeight="1" x14ac:dyDescent="0.25">
      <c r="A1124" s="75"/>
      <c r="B1124" s="327"/>
      <c r="C1124" s="328"/>
      <c r="D1124" s="328"/>
      <c r="E1124" s="328"/>
      <c r="F1124" s="328"/>
      <c r="G1124" s="328"/>
      <c r="H1124" s="328"/>
      <c r="I1124" s="328"/>
      <c r="J1124" s="328"/>
      <c r="K1124" s="328"/>
      <c r="L1124" s="328"/>
      <c r="M1124" s="328"/>
      <c r="N1124" s="328"/>
      <c r="O1124" s="328"/>
      <c r="P1124" s="328"/>
      <c r="Q1124" s="328"/>
      <c r="R1124" s="328"/>
      <c r="S1124" s="328"/>
      <c r="T1124" s="328"/>
      <c r="U1124" s="328"/>
      <c r="V1124" s="328"/>
      <c r="W1124" s="328"/>
      <c r="X1124" s="328"/>
      <c r="Y1124" s="329"/>
      <c r="Z1124" s="336"/>
      <c r="AA1124" s="337"/>
      <c r="AB1124" s="337"/>
      <c r="AC1124" s="337"/>
      <c r="AD1124" s="338"/>
      <c r="AE1124" s="336"/>
      <c r="AF1124" s="337"/>
      <c r="AG1124" s="337"/>
      <c r="AH1124" s="337"/>
      <c r="AI1124" s="337"/>
      <c r="AJ1124" s="337"/>
      <c r="AK1124" s="300"/>
      <c r="AL1124" s="301"/>
      <c r="AM1124" s="301"/>
      <c r="AN1124" s="301"/>
      <c r="AO1124" s="301"/>
      <c r="AP1124" s="301"/>
      <c r="AQ1124" s="301"/>
      <c r="AR1124" s="301"/>
      <c r="AS1124" s="301"/>
      <c r="AT1124" s="301"/>
      <c r="AU1124" s="301"/>
      <c r="AV1124" s="301"/>
      <c r="AW1124" s="301"/>
      <c r="AX1124" s="302"/>
      <c r="AY1124" s="407"/>
      <c r="AZ1124" s="304"/>
      <c r="BA1124" s="304"/>
      <c r="BB1124" s="408"/>
      <c r="BC1124" s="306">
        <f t="shared" si="62"/>
        <v>0</v>
      </c>
      <c r="BD1124" s="307"/>
      <c r="BE1124" s="307"/>
      <c r="BF1124" s="308"/>
      <c r="BG1124" s="309"/>
      <c r="BH1124" s="310"/>
      <c r="BI1124" s="310"/>
      <c r="BJ1124" s="311"/>
      <c r="BK1124" s="312">
        <f t="shared" si="63"/>
        <v>0</v>
      </c>
      <c r="BL1124" s="313"/>
      <c r="BM1124" s="313"/>
      <c r="BN1124" s="313"/>
      <c r="BO1124" s="313"/>
      <c r="BP1124" s="314"/>
      <c r="BQ1124" s="294"/>
      <c r="BR1124" s="295"/>
      <c r="BS1124" s="295"/>
      <c r="BT1124" s="295"/>
      <c r="BU1124" s="295"/>
      <c r="BV1124" s="295"/>
      <c r="BW1124" s="296"/>
      <c r="BX1124" s="294"/>
      <c r="BY1124" s="295"/>
      <c r="BZ1124" s="295"/>
      <c r="CA1124" s="295"/>
      <c r="CB1124" s="295"/>
      <c r="CC1124" s="296"/>
      <c r="CD1124" s="294"/>
      <c r="CE1124" s="295"/>
      <c r="CF1124" s="295"/>
      <c r="CG1124" s="295"/>
      <c r="CH1124" s="295"/>
      <c r="CI1124" s="296"/>
    </row>
    <row r="1125" spans="1:87" ht="18" customHeight="1" x14ac:dyDescent="0.25">
      <c r="A1125" s="75"/>
      <c r="B1125" s="327"/>
      <c r="C1125" s="328"/>
      <c r="D1125" s="328"/>
      <c r="E1125" s="328"/>
      <c r="F1125" s="328"/>
      <c r="G1125" s="328"/>
      <c r="H1125" s="328"/>
      <c r="I1125" s="328"/>
      <c r="J1125" s="328"/>
      <c r="K1125" s="328"/>
      <c r="L1125" s="328"/>
      <c r="M1125" s="328"/>
      <c r="N1125" s="328"/>
      <c r="O1125" s="328"/>
      <c r="P1125" s="328"/>
      <c r="Q1125" s="328"/>
      <c r="R1125" s="328"/>
      <c r="S1125" s="328"/>
      <c r="T1125" s="328"/>
      <c r="U1125" s="328"/>
      <c r="V1125" s="328"/>
      <c r="W1125" s="328"/>
      <c r="X1125" s="328"/>
      <c r="Y1125" s="329"/>
      <c r="Z1125" s="336"/>
      <c r="AA1125" s="337"/>
      <c r="AB1125" s="337"/>
      <c r="AC1125" s="337"/>
      <c r="AD1125" s="338"/>
      <c r="AE1125" s="336"/>
      <c r="AF1125" s="337"/>
      <c r="AG1125" s="337"/>
      <c r="AH1125" s="337"/>
      <c r="AI1125" s="337"/>
      <c r="AJ1125" s="337"/>
      <c r="AK1125" s="300"/>
      <c r="AL1125" s="301"/>
      <c r="AM1125" s="301"/>
      <c r="AN1125" s="301"/>
      <c r="AO1125" s="301"/>
      <c r="AP1125" s="301"/>
      <c r="AQ1125" s="301"/>
      <c r="AR1125" s="301"/>
      <c r="AS1125" s="301"/>
      <c r="AT1125" s="301"/>
      <c r="AU1125" s="301"/>
      <c r="AV1125" s="301"/>
      <c r="AW1125" s="301"/>
      <c r="AX1125" s="302"/>
      <c r="AY1125" s="407"/>
      <c r="AZ1125" s="304"/>
      <c r="BA1125" s="304"/>
      <c r="BB1125" s="408"/>
      <c r="BC1125" s="306">
        <f t="shared" si="62"/>
        <v>0</v>
      </c>
      <c r="BD1125" s="307"/>
      <c r="BE1125" s="307"/>
      <c r="BF1125" s="308"/>
      <c r="BG1125" s="309"/>
      <c r="BH1125" s="310"/>
      <c r="BI1125" s="310"/>
      <c r="BJ1125" s="311"/>
      <c r="BK1125" s="312">
        <f t="shared" si="63"/>
        <v>0</v>
      </c>
      <c r="BL1125" s="313"/>
      <c r="BM1125" s="313"/>
      <c r="BN1125" s="313"/>
      <c r="BO1125" s="313"/>
      <c r="BP1125" s="314"/>
      <c r="BQ1125" s="294"/>
      <c r="BR1125" s="295"/>
      <c r="BS1125" s="295"/>
      <c r="BT1125" s="295"/>
      <c r="BU1125" s="295"/>
      <c r="BV1125" s="295"/>
      <c r="BW1125" s="296"/>
      <c r="BX1125" s="294"/>
      <c r="BY1125" s="295"/>
      <c r="BZ1125" s="295"/>
      <c r="CA1125" s="295"/>
      <c r="CB1125" s="295"/>
      <c r="CC1125" s="296"/>
      <c r="CD1125" s="294"/>
      <c r="CE1125" s="295"/>
      <c r="CF1125" s="295"/>
      <c r="CG1125" s="295"/>
      <c r="CH1125" s="295"/>
      <c r="CI1125" s="296"/>
    </row>
    <row r="1126" spans="1:87" ht="18" customHeight="1" x14ac:dyDescent="0.25">
      <c r="A1126" s="75"/>
      <c r="B1126" s="327"/>
      <c r="C1126" s="328"/>
      <c r="D1126" s="328"/>
      <c r="E1126" s="328"/>
      <c r="F1126" s="328"/>
      <c r="G1126" s="328"/>
      <c r="H1126" s="328"/>
      <c r="I1126" s="328"/>
      <c r="J1126" s="328"/>
      <c r="K1126" s="328"/>
      <c r="L1126" s="328"/>
      <c r="M1126" s="328"/>
      <c r="N1126" s="328"/>
      <c r="O1126" s="328"/>
      <c r="P1126" s="328"/>
      <c r="Q1126" s="328"/>
      <c r="R1126" s="328"/>
      <c r="S1126" s="328"/>
      <c r="T1126" s="328"/>
      <c r="U1126" s="328"/>
      <c r="V1126" s="328"/>
      <c r="W1126" s="328"/>
      <c r="X1126" s="328"/>
      <c r="Y1126" s="329"/>
      <c r="Z1126" s="336"/>
      <c r="AA1126" s="337"/>
      <c r="AB1126" s="337"/>
      <c r="AC1126" s="337"/>
      <c r="AD1126" s="338"/>
      <c r="AE1126" s="336"/>
      <c r="AF1126" s="337"/>
      <c r="AG1126" s="337"/>
      <c r="AH1126" s="337"/>
      <c r="AI1126" s="337"/>
      <c r="AJ1126" s="337"/>
      <c r="AK1126" s="300"/>
      <c r="AL1126" s="301"/>
      <c r="AM1126" s="301"/>
      <c r="AN1126" s="301"/>
      <c r="AO1126" s="301"/>
      <c r="AP1126" s="301"/>
      <c r="AQ1126" s="301"/>
      <c r="AR1126" s="301"/>
      <c r="AS1126" s="301"/>
      <c r="AT1126" s="301"/>
      <c r="AU1126" s="301"/>
      <c r="AV1126" s="301"/>
      <c r="AW1126" s="301"/>
      <c r="AX1126" s="302"/>
      <c r="AY1126" s="407"/>
      <c r="AZ1126" s="304"/>
      <c r="BA1126" s="304"/>
      <c r="BB1126" s="408"/>
      <c r="BC1126" s="306">
        <f t="shared" si="62"/>
        <v>0</v>
      </c>
      <c r="BD1126" s="307"/>
      <c r="BE1126" s="307"/>
      <c r="BF1126" s="308"/>
      <c r="BG1126" s="309"/>
      <c r="BH1126" s="310"/>
      <c r="BI1126" s="310"/>
      <c r="BJ1126" s="311"/>
      <c r="BK1126" s="312">
        <f t="shared" si="63"/>
        <v>0</v>
      </c>
      <c r="BL1126" s="313"/>
      <c r="BM1126" s="313"/>
      <c r="BN1126" s="313"/>
      <c r="BO1126" s="313"/>
      <c r="BP1126" s="314"/>
      <c r="BQ1126" s="294"/>
      <c r="BR1126" s="295"/>
      <c r="BS1126" s="295"/>
      <c r="BT1126" s="295"/>
      <c r="BU1126" s="295"/>
      <c r="BV1126" s="295"/>
      <c r="BW1126" s="296"/>
      <c r="BX1126" s="294"/>
      <c r="BY1126" s="295"/>
      <c r="BZ1126" s="295"/>
      <c r="CA1126" s="295"/>
      <c r="CB1126" s="295"/>
      <c r="CC1126" s="296"/>
      <c r="CD1126" s="294"/>
      <c r="CE1126" s="295"/>
      <c r="CF1126" s="295"/>
      <c r="CG1126" s="295"/>
      <c r="CH1126" s="295"/>
      <c r="CI1126" s="296"/>
    </row>
    <row r="1127" spans="1:87" ht="18" customHeight="1" x14ac:dyDescent="0.25">
      <c r="A1127" s="75"/>
      <c r="B1127" s="327"/>
      <c r="C1127" s="328"/>
      <c r="D1127" s="328"/>
      <c r="E1127" s="328"/>
      <c r="F1127" s="328"/>
      <c r="G1127" s="328"/>
      <c r="H1127" s="328"/>
      <c r="I1127" s="328"/>
      <c r="J1127" s="328"/>
      <c r="K1127" s="328"/>
      <c r="L1127" s="328"/>
      <c r="M1127" s="328"/>
      <c r="N1127" s="328"/>
      <c r="O1127" s="328"/>
      <c r="P1127" s="328"/>
      <c r="Q1127" s="328"/>
      <c r="R1127" s="328"/>
      <c r="S1127" s="328"/>
      <c r="T1127" s="328"/>
      <c r="U1127" s="328"/>
      <c r="V1127" s="328"/>
      <c r="W1127" s="328"/>
      <c r="X1127" s="328"/>
      <c r="Y1127" s="329"/>
      <c r="Z1127" s="336"/>
      <c r="AA1127" s="337"/>
      <c r="AB1127" s="337"/>
      <c r="AC1127" s="337"/>
      <c r="AD1127" s="338"/>
      <c r="AE1127" s="336"/>
      <c r="AF1127" s="337"/>
      <c r="AG1127" s="337"/>
      <c r="AH1127" s="337"/>
      <c r="AI1127" s="337"/>
      <c r="AJ1127" s="337"/>
      <c r="AK1127" s="300"/>
      <c r="AL1127" s="301"/>
      <c r="AM1127" s="301"/>
      <c r="AN1127" s="301"/>
      <c r="AO1127" s="301"/>
      <c r="AP1127" s="301"/>
      <c r="AQ1127" s="301"/>
      <c r="AR1127" s="301"/>
      <c r="AS1127" s="301"/>
      <c r="AT1127" s="301"/>
      <c r="AU1127" s="301"/>
      <c r="AV1127" s="301"/>
      <c r="AW1127" s="301"/>
      <c r="AX1127" s="302"/>
      <c r="AY1127" s="407"/>
      <c r="AZ1127" s="304"/>
      <c r="BA1127" s="304"/>
      <c r="BB1127" s="408"/>
      <c r="BC1127" s="306">
        <f t="shared" si="62"/>
        <v>0</v>
      </c>
      <c r="BD1127" s="307"/>
      <c r="BE1127" s="307"/>
      <c r="BF1127" s="308"/>
      <c r="BG1127" s="309"/>
      <c r="BH1127" s="310"/>
      <c r="BI1127" s="310"/>
      <c r="BJ1127" s="311"/>
      <c r="BK1127" s="312">
        <f t="shared" si="63"/>
        <v>0</v>
      </c>
      <c r="BL1127" s="313"/>
      <c r="BM1127" s="313"/>
      <c r="BN1127" s="313"/>
      <c r="BO1127" s="313"/>
      <c r="BP1127" s="314"/>
      <c r="BQ1127" s="294"/>
      <c r="BR1127" s="295"/>
      <c r="BS1127" s="295"/>
      <c r="BT1127" s="295"/>
      <c r="BU1127" s="295"/>
      <c r="BV1127" s="295"/>
      <c r="BW1127" s="296"/>
      <c r="BX1127" s="294"/>
      <c r="BY1127" s="295"/>
      <c r="BZ1127" s="295"/>
      <c r="CA1127" s="295"/>
      <c r="CB1127" s="295"/>
      <c r="CC1127" s="296"/>
      <c r="CD1127" s="294"/>
      <c r="CE1127" s="295"/>
      <c r="CF1127" s="295"/>
      <c r="CG1127" s="295"/>
      <c r="CH1127" s="295"/>
      <c r="CI1127" s="296"/>
    </row>
    <row r="1128" spans="1:87" ht="18" customHeight="1" x14ac:dyDescent="0.25">
      <c r="A1128" s="75"/>
      <c r="B1128" s="327"/>
      <c r="C1128" s="328"/>
      <c r="D1128" s="328"/>
      <c r="E1128" s="328"/>
      <c r="F1128" s="328"/>
      <c r="G1128" s="328"/>
      <c r="H1128" s="328"/>
      <c r="I1128" s="328"/>
      <c r="J1128" s="328"/>
      <c r="K1128" s="328"/>
      <c r="L1128" s="328"/>
      <c r="M1128" s="328"/>
      <c r="N1128" s="328"/>
      <c r="O1128" s="328"/>
      <c r="P1128" s="328"/>
      <c r="Q1128" s="328"/>
      <c r="R1128" s="328"/>
      <c r="S1128" s="328"/>
      <c r="T1128" s="328"/>
      <c r="U1128" s="328"/>
      <c r="V1128" s="328"/>
      <c r="W1128" s="328"/>
      <c r="X1128" s="328"/>
      <c r="Y1128" s="329"/>
      <c r="Z1128" s="336"/>
      <c r="AA1128" s="337"/>
      <c r="AB1128" s="337"/>
      <c r="AC1128" s="337"/>
      <c r="AD1128" s="338"/>
      <c r="AE1128" s="336"/>
      <c r="AF1128" s="337"/>
      <c r="AG1128" s="337"/>
      <c r="AH1128" s="337"/>
      <c r="AI1128" s="337"/>
      <c r="AJ1128" s="337"/>
      <c r="AK1128" s="300"/>
      <c r="AL1128" s="301"/>
      <c r="AM1128" s="301"/>
      <c r="AN1128" s="301"/>
      <c r="AO1128" s="301"/>
      <c r="AP1128" s="301"/>
      <c r="AQ1128" s="301"/>
      <c r="AR1128" s="301"/>
      <c r="AS1128" s="301"/>
      <c r="AT1128" s="301"/>
      <c r="AU1128" s="301"/>
      <c r="AV1128" s="301"/>
      <c r="AW1128" s="301"/>
      <c r="AX1128" s="302"/>
      <c r="AY1128" s="407"/>
      <c r="AZ1128" s="304"/>
      <c r="BA1128" s="304"/>
      <c r="BB1128" s="408"/>
      <c r="BC1128" s="306">
        <f t="shared" si="62"/>
        <v>0</v>
      </c>
      <c r="BD1128" s="307"/>
      <c r="BE1128" s="307"/>
      <c r="BF1128" s="308"/>
      <c r="BG1128" s="309"/>
      <c r="BH1128" s="310"/>
      <c r="BI1128" s="310"/>
      <c r="BJ1128" s="311"/>
      <c r="BK1128" s="312">
        <f t="shared" si="63"/>
        <v>0</v>
      </c>
      <c r="BL1128" s="313"/>
      <c r="BM1128" s="313"/>
      <c r="BN1128" s="313"/>
      <c r="BO1128" s="313"/>
      <c r="BP1128" s="314"/>
      <c r="BQ1128" s="294"/>
      <c r="BR1128" s="295"/>
      <c r="BS1128" s="295"/>
      <c r="BT1128" s="295"/>
      <c r="BU1128" s="295"/>
      <c r="BV1128" s="295"/>
      <c r="BW1128" s="296"/>
      <c r="BX1128" s="294"/>
      <c r="BY1128" s="295"/>
      <c r="BZ1128" s="295"/>
      <c r="CA1128" s="295"/>
      <c r="CB1128" s="295"/>
      <c r="CC1128" s="296"/>
      <c r="CD1128" s="294"/>
      <c r="CE1128" s="295"/>
      <c r="CF1128" s="295"/>
      <c r="CG1128" s="295"/>
      <c r="CH1128" s="295"/>
      <c r="CI1128" s="296"/>
    </row>
    <row r="1129" spans="1:87" ht="18" customHeight="1" x14ac:dyDescent="0.25">
      <c r="A1129" s="75"/>
      <c r="B1129" s="327"/>
      <c r="C1129" s="328"/>
      <c r="D1129" s="328"/>
      <c r="E1129" s="328"/>
      <c r="F1129" s="328"/>
      <c r="G1129" s="328"/>
      <c r="H1129" s="328"/>
      <c r="I1129" s="328"/>
      <c r="J1129" s="328"/>
      <c r="K1129" s="328"/>
      <c r="L1129" s="328"/>
      <c r="M1129" s="328"/>
      <c r="N1129" s="328"/>
      <c r="O1129" s="328"/>
      <c r="P1129" s="328"/>
      <c r="Q1129" s="328"/>
      <c r="R1129" s="328"/>
      <c r="S1129" s="328"/>
      <c r="T1129" s="328"/>
      <c r="U1129" s="328"/>
      <c r="V1129" s="328"/>
      <c r="W1129" s="328"/>
      <c r="X1129" s="328"/>
      <c r="Y1129" s="329"/>
      <c r="Z1129" s="336"/>
      <c r="AA1129" s="337"/>
      <c r="AB1129" s="337"/>
      <c r="AC1129" s="337"/>
      <c r="AD1129" s="338"/>
      <c r="AE1129" s="336"/>
      <c r="AF1129" s="337"/>
      <c r="AG1129" s="337"/>
      <c r="AH1129" s="337"/>
      <c r="AI1129" s="337"/>
      <c r="AJ1129" s="337"/>
      <c r="AK1129" s="300"/>
      <c r="AL1129" s="301"/>
      <c r="AM1129" s="301"/>
      <c r="AN1129" s="301"/>
      <c r="AO1129" s="301"/>
      <c r="AP1129" s="301"/>
      <c r="AQ1129" s="301"/>
      <c r="AR1129" s="301"/>
      <c r="AS1129" s="301"/>
      <c r="AT1129" s="301"/>
      <c r="AU1129" s="301"/>
      <c r="AV1129" s="301"/>
      <c r="AW1129" s="301"/>
      <c r="AX1129" s="302"/>
      <c r="AY1129" s="407"/>
      <c r="AZ1129" s="304"/>
      <c r="BA1129" s="304"/>
      <c r="BB1129" s="408"/>
      <c r="BC1129" s="306">
        <f t="shared" si="62"/>
        <v>0</v>
      </c>
      <c r="BD1129" s="307"/>
      <c r="BE1129" s="307"/>
      <c r="BF1129" s="308"/>
      <c r="BG1129" s="309"/>
      <c r="BH1129" s="310"/>
      <c r="BI1129" s="310"/>
      <c r="BJ1129" s="311"/>
      <c r="BK1129" s="312">
        <f t="shared" si="63"/>
        <v>0</v>
      </c>
      <c r="BL1129" s="313"/>
      <c r="BM1129" s="313"/>
      <c r="BN1129" s="313"/>
      <c r="BO1129" s="313"/>
      <c r="BP1129" s="314"/>
      <c r="BQ1129" s="294"/>
      <c r="BR1129" s="295"/>
      <c r="BS1129" s="295"/>
      <c r="BT1129" s="295"/>
      <c r="BU1129" s="295"/>
      <c r="BV1129" s="295"/>
      <c r="BW1129" s="296"/>
      <c r="BX1129" s="294"/>
      <c r="BY1129" s="295"/>
      <c r="BZ1129" s="295"/>
      <c r="CA1129" s="295"/>
      <c r="CB1129" s="295"/>
      <c r="CC1129" s="296"/>
      <c r="CD1129" s="294"/>
      <c r="CE1129" s="295"/>
      <c r="CF1129" s="295"/>
      <c r="CG1129" s="295"/>
      <c r="CH1129" s="295"/>
      <c r="CI1129" s="296"/>
    </row>
    <row r="1130" spans="1:87" ht="18" customHeight="1" x14ac:dyDescent="0.25">
      <c r="A1130" s="75"/>
      <c r="B1130" s="327"/>
      <c r="C1130" s="328"/>
      <c r="D1130" s="328"/>
      <c r="E1130" s="328"/>
      <c r="F1130" s="328"/>
      <c r="G1130" s="328"/>
      <c r="H1130" s="328"/>
      <c r="I1130" s="328"/>
      <c r="J1130" s="328"/>
      <c r="K1130" s="328"/>
      <c r="L1130" s="328"/>
      <c r="M1130" s="328"/>
      <c r="N1130" s="328"/>
      <c r="O1130" s="328"/>
      <c r="P1130" s="328"/>
      <c r="Q1130" s="328"/>
      <c r="R1130" s="328"/>
      <c r="S1130" s="328"/>
      <c r="T1130" s="328"/>
      <c r="U1130" s="328"/>
      <c r="V1130" s="328"/>
      <c r="W1130" s="328"/>
      <c r="X1130" s="328"/>
      <c r="Y1130" s="329"/>
      <c r="Z1130" s="336"/>
      <c r="AA1130" s="337"/>
      <c r="AB1130" s="337"/>
      <c r="AC1130" s="337"/>
      <c r="AD1130" s="338"/>
      <c r="AE1130" s="336"/>
      <c r="AF1130" s="337"/>
      <c r="AG1130" s="337"/>
      <c r="AH1130" s="337"/>
      <c r="AI1130" s="337"/>
      <c r="AJ1130" s="337"/>
      <c r="AK1130" s="300"/>
      <c r="AL1130" s="301"/>
      <c r="AM1130" s="301"/>
      <c r="AN1130" s="301"/>
      <c r="AO1130" s="301"/>
      <c r="AP1130" s="301"/>
      <c r="AQ1130" s="301"/>
      <c r="AR1130" s="301"/>
      <c r="AS1130" s="301"/>
      <c r="AT1130" s="301"/>
      <c r="AU1130" s="301"/>
      <c r="AV1130" s="301"/>
      <c r="AW1130" s="301"/>
      <c r="AX1130" s="302"/>
      <c r="AY1130" s="407"/>
      <c r="AZ1130" s="304"/>
      <c r="BA1130" s="304"/>
      <c r="BB1130" s="408"/>
      <c r="BC1130" s="306">
        <f t="shared" si="62"/>
        <v>0</v>
      </c>
      <c r="BD1130" s="307"/>
      <c r="BE1130" s="307"/>
      <c r="BF1130" s="308"/>
      <c r="BG1130" s="309"/>
      <c r="BH1130" s="310"/>
      <c r="BI1130" s="310"/>
      <c r="BJ1130" s="311"/>
      <c r="BK1130" s="312">
        <f t="shared" si="63"/>
        <v>0</v>
      </c>
      <c r="BL1130" s="313"/>
      <c r="BM1130" s="313"/>
      <c r="BN1130" s="313"/>
      <c r="BO1130" s="313"/>
      <c r="BP1130" s="314"/>
      <c r="BQ1130" s="294"/>
      <c r="BR1130" s="295"/>
      <c r="BS1130" s="295"/>
      <c r="BT1130" s="295"/>
      <c r="BU1130" s="295"/>
      <c r="BV1130" s="295"/>
      <c r="BW1130" s="296"/>
      <c r="BX1130" s="294"/>
      <c r="BY1130" s="295"/>
      <c r="BZ1130" s="295"/>
      <c r="CA1130" s="295"/>
      <c r="CB1130" s="295"/>
      <c r="CC1130" s="296"/>
      <c r="CD1130" s="294"/>
      <c r="CE1130" s="295"/>
      <c r="CF1130" s="295"/>
      <c r="CG1130" s="295"/>
      <c r="CH1130" s="295"/>
      <c r="CI1130" s="296"/>
    </row>
    <row r="1131" spans="1:87" ht="18" customHeight="1" x14ac:dyDescent="0.25">
      <c r="A1131" s="75"/>
      <c r="B1131" s="327"/>
      <c r="C1131" s="328"/>
      <c r="D1131" s="328"/>
      <c r="E1131" s="328"/>
      <c r="F1131" s="328"/>
      <c r="G1131" s="328"/>
      <c r="H1131" s="328"/>
      <c r="I1131" s="328"/>
      <c r="J1131" s="328"/>
      <c r="K1131" s="328"/>
      <c r="L1131" s="328"/>
      <c r="M1131" s="328"/>
      <c r="N1131" s="328"/>
      <c r="O1131" s="328"/>
      <c r="P1131" s="328"/>
      <c r="Q1131" s="328"/>
      <c r="R1131" s="328"/>
      <c r="S1131" s="328"/>
      <c r="T1131" s="328"/>
      <c r="U1131" s="328"/>
      <c r="V1131" s="328"/>
      <c r="W1131" s="328"/>
      <c r="X1131" s="328"/>
      <c r="Y1131" s="329"/>
      <c r="Z1131" s="336"/>
      <c r="AA1131" s="337"/>
      <c r="AB1131" s="337"/>
      <c r="AC1131" s="337"/>
      <c r="AD1131" s="338"/>
      <c r="AE1131" s="336"/>
      <c r="AF1131" s="337"/>
      <c r="AG1131" s="337"/>
      <c r="AH1131" s="337"/>
      <c r="AI1131" s="337"/>
      <c r="AJ1131" s="337"/>
      <c r="AK1131" s="300"/>
      <c r="AL1131" s="301"/>
      <c r="AM1131" s="301"/>
      <c r="AN1131" s="301"/>
      <c r="AO1131" s="301"/>
      <c r="AP1131" s="301"/>
      <c r="AQ1131" s="301"/>
      <c r="AR1131" s="301"/>
      <c r="AS1131" s="301"/>
      <c r="AT1131" s="301"/>
      <c r="AU1131" s="301"/>
      <c r="AV1131" s="301"/>
      <c r="AW1131" s="301"/>
      <c r="AX1131" s="302"/>
      <c r="AY1131" s="407"/>
      <c r="AZ1131" s="304"/>
      <c r="BA1131" s="304"/>
      <c r="BB1131" s="408"/>
      <c r="BC1131" s="306">
        <f t="shared" si="62"/>
        <v>0</v>
      </c>
      <c r="BD1131" s="307"/>
      <c r="BE1131" s="307"/>
      <c r="BF1131" s="308"/>
      <c r="BG1131" s="309"/>
      <c r="BH1131" s="310"/>
      <c r="BI1131" s="310"/>
      <c r="BJ1131" s="311"/>
      <c r="BK1131" s="312">
        <f t="shared" si="63"/>
        <v>0</v>
      </c>
      <c r="BL1131" s="313"/>
      <c r="BM1131" s="313"/>
      <c r="BN1131" s="313"/>
      <c r="BO1131" s="313"/>
      <c r="BP1131" s="314"/>
      <c r="BQ1131" s="294"/>
      <c r="BR1131" s="295"/>
      <c r="BS1131" s="295"/>
      <c r="BT1131" s="295"/>
      <c r="BU1131" s="295"/>
      <c r="BV1131" s="295"/>
      <c r="BW1131" s="296"/>
      <c r="BX1131" s="294"/>
      <c r="BY1131" s="295"/>
      <c r="BZ1131" s="295"/>
      <c r="CA1131" s="295"/>
      <c r="CB1131" s="295"/>
      <c r="CC1131" s="296"/>
      <c r="CD1131" s="294"/>
      <c r="CE1131" s="295"/>
      <c r="CF1131" s="295"/>
      <c r="CG1131" s="295"/>
      <c r="CH1131" s="295"/>
      <c r="CI1131" s="296"/>
    </row>
    <row r="1132" spans="1:87" ht="18" customHeight="1" x14ac:dyDescent="0.25">
      <c r="A1132" s="75"/>
      <c r="B1132" s="327"/>
      <c r="C1132" s="328"/>
      <c r="D1132" s="328"/>
      <c r="E1132" s="328"/>
      <c r="F1132" s="328"/>
      <c r="G1132" s="328"/>
      <c r="H1132" s="328"/>
      <c r="I1132" s="328"/>
      <c r="J1132" s="328"/>
      <c r="K1132" s="328"/>
      <c r="L1132" s="328"/>
      <c r="M1132" s="328"/>
      <c r="N1132" s="328"/>
      <c r="O1132" s="328"/>
      <c r="P1132" s="328"/>
      <c r="Q1132" s="328"/>
      <c r="R1132" s="328"/>
      <c r="S1132" s="328"/>
      <c r="T1132" s="328"/>
      <c r="U1132" s="328"/>
      <c r="V1132" s="328"/>
      <c r="W1132" s="328"/>
      <c r="X1132" s="328"/>
      <c r="Y1132" s="329"/>
      <c r="Z1132" s="336"/>
      <c r="AA1132" s="337"/>
      <c r="AB1132" s="337"/>
      <c r="AC1132" s="337"/>
      <c r="AD1132" s="338"/>
      <c r="AE1132" s="336"/>
      <c r="AF1132" s="337"/>
      <c r="AG1132" s="337"/>
      <c r="AH1132" s="337"/>
      <c r="AI1132" s="337"/>
      <c r="AJ1132" s="337"/>
      <c r="AK1132" s="300"/>
      <c r="AL1132" s="301"/>
      <c r="AM1132" s="301"/>
      <c r="AN1132" s="301"/>
      <c r="AO1132" s="301"/>
      <c r="AP1132" s="301"/>
      <c r="AQ1132" s="301"/>
      <c r="AR1132" s="301"/>
      <c r="AS1132" s="301"/>
      <c r="AT1132" s="301"/>
      <c r="AU1132" s="301"/>
      <c r="AV1132" s="301"/>
      <c r="AW1132" s="301"/>
      <c r="AX1132" s="302"/>
      <c r="AY1132" s="407"/>
      <c r="AZ1132" s="304"/>
      <c r="BA1132" s="304"/>
      <c r="BB1132" s="408"/>
      <c r="BC1132" s="306">
        <f t="shared" si="62"/>
        <v>0</v>
      </c>
      <c r="BD1132" s="307"/>
      <c r="BE1132" s="307"/>
      <c r="BF1132" s="308"/>
      <c r="BG1132" s="309"/>
      <c r="BH1132" s="310"/>
      <c r="BI1132" s="310"/>
      <c r="BJ1132" s="311"/>
      <c r="BK1132" s="312">
        <f t="shared" si="63"/>
        <v>0</v>
      </c>
      <c r="BL1132" s="313"/>
      <c r="BM1132" s="313"/>
      <c r="BN1132" s="313"/>
      <c r="BO1132" s="313"/>
      <c r="BP1132" s="314"/>
      <c r="BQ1132" s="294"/>
      <c r="BR1132" s="295"/>
      <c r="BS1132" s="295"/>
      <c r="BT1132" s="295"/>
      <c r="BU1132" s="295"/>
      <c r="BV1132" s="295"/>
      <c r="BW1132" s="296"/>
      <c r="BX1132" s="294"/>
      <c r="BY1132" s="295"/>
      <c r="BZ1132" s="295"/>
      <c r="CA1132" s="295"/>
      <c r="CB1132" s="295"/>
      <c r="CC1132" s="296"/>
      <c r="CD1132" s="294"/>
      <c r="CE1132" s="295"/>
      <c r="CF1132" s="295"/>
      <c r="CG1132" s="295"/>
      <c r="CH1132" s="295"/>
      <c r="CI1132" s="296"/>
    </row>
    <row r="1133" spans="1:87" ht="18" customHeight="1" x14ac:dyDescent="0.25">
      <c r="A1133" s="75"/>
      <c r="B1133" s="327"/>
      <c r="C1133" s="328"/>
      <c r="D1133" s="328"/>
      <c r="E1133" s="328"/>
      <c r="F1133" s="328"/>
      <c r="G1133" s="328"/>
      <c r="H1133" s="328"/>
      <c r="I1133" s="328"/>
      <c r="J1133" s="328"/>
      <c r="K1133" s="328"/>
      <c r="L1133" s="328"/>
      <c r="M1133" s="328"/>
      <c r="N1133" s="328"/>
      <c r="O1133" s="328"/>
      <c r="P1133" s="328"/>
      <c r="Q1133" s="328"/>
      <c r="R1133" s="328"/>
      <c r="S1133" s="328"/>
      <c r="T1133" s="328"/>
      <c r="U1133" s="328"/>
      <c r="V1133" s="328"/>
      <c r="W1133" s="328"/>
      <c r="X1133" s="328"/>
      <c r="Y1133" s="329"/>
      <c r="Z1133" s="336"/>
      <c r="AA1133" s="337"/>
      <c r="AB1133" s="337"/>
      <c r="AC1133" s="337"/>
      <c r="AD1133" s="338"/>
      <c r="AE1133" s="336"/>
      <c r="AF1133" s="337"/>
      <c r="AG1133" s="337"/>
      <c r="AH1133" s="337"/>
      <c r="AI1133" s="337"/>
      <c r="AJ1133" s="337"/>
      <c r="AK1133" s="300"/>
      <c r="AL1133" s="301"/>
      <c r="AM1133" s="301"/>
      <c r="AN1133" s="301"/>
      <c r="AO1133" s="301"/>
      <c r="AP1133" s="301"/>
      <c r="AQ1133" s="301"/>
      <c r="AR1133" s="301"/>
      <c r="AS1133" s="301"/>
      <c r="AT1133" s="301"/>
      <c r="AU1133" s="301"/>
      <c r="AV1133" s="301"/>
      <c r="AW1133" s="301"/>
      <c r="AX1133" s="302"/>
      <c r="AY1133" s="407"/>
      <c r="AZ1133" s="304"/>
      <c r="BA1133" s="304"/>
      <c r="BB1133" s="408"/>
      <c r="BC1133" s="306">
        <f t="shared" si="62"/>
        <v>0</v>
      </c>
      <c r="BD1133" s="307"/>
      <c r="BE1133" s="307"/>
      <c r="BF1133" s="308"/>
      <c r="BG1133" s="309"/>
      <c r="BH1133" s="310"/>
      <c r="BI1133" s="310"/>
      <c r="BJ1133" s="311"/>
      <c r="BK1133" s="312">
        <f t="shared" si="63"/>
        <v>0</v>
      </c>
      <c r="BL1133" s="313"/>
      <c r="BM1133" s="313"/>
      <c r="BN1133" s="313"/>
      <c r="BO1133" s="313"/>
      <c r="BP1133" s="314"/>
      <c r="BQ1133" s="294"/>
      <c r="BR1133" s="295"/>
      <c r="BS1133" s="295"/>
      <c r="BT1133" s="295"/>
      <c r="BU1133" s="295"/>
      <c r="BV1133" s="295"/>
      <c r="BW1133" s="296"/>
      <c r="BX1133" s="294"/>
      <c r="BY1133" s="295"/>
      <c r="BZ1133" s="295"/>
      <c r="CA1133" s="295"/>
      <c r="CB1133" s="295"/>
      <c r="CC1133" s="296"/>
      <c r="CD1133" s="294"/>
      <c r="CE1133" s="295"/>
      <c r="CF1133" s="295"/>
      <c r="CG1133" s="295"/>
      <c r="CH1133" s="295"/>
      <c r="CI1133" s="296"/>
    </row>
    <row r="1134" spans="1:87" ht="18" customHeight="1" x14ac:dyDescent="0.25">
      <c r="A1134" s="75"/>
      <c r="B1134" s="327"/>
      <c r="C1134" s="328"/>
      <c r="D1134" s="328"/>
      <c r="E1134" s="328"/>
      <c r="F1134" s="328"/>
      <c r="G1134" s="328"/>
      <c r="H1134" s="328"/>
      <c r="I1134" s="328"/>
      <c r="J1134" s="328"/>
      <c r="K1134" s="328"/>
      <c r="L1134" s="328"/>
      <c r="M1134" s="328"/>
      <c r="N1134" s="328"/>
      <c r="O1134" s="328"/>
      <c r="P1134" s="328"/>
      <c r="Q1134" s="328"/>
      <c r="R1134" s="328"/>
      <c r="S1134" s="328"/>
      <c r="T1134" s="328"/>
      <c r="U1134" s="328"/>
      <c r="V1134" s="328"/>
      <c r="W1134" s="328"/>
      <c r="X1134" s="328"/>
      <c r="Y1134" s="329"/>
      <c r="Z1134" s="336"/>
      <c r="AA1134" s="337"/>
      <c r="AB1134" s="337"/>
      <c r="AC1134" s="337"/>
      <c r="AD1134" s="338"/>
      <c r="AE1134" s="336"/>
      <c r="AF1134" s="337"/>
      <c r="AG1134" s="337"/>
      <c r="AH1134" s="337"/>
      <c r="AI1134" s="337"/>
      <c r="AJ1134" s="337"/>
      <c r="AK1134" s="300"/>
      <c r="AL1134" s="301"/>
      <c r="AM1134" s="301"/>
      <c r="AN1134" s="301"/>
      <c r="AO1134" s="301"/>
      <c r="AP1134" s="301"/>
      <c r="AQ1134" s="301"/>
      <c r="AR1134" s="301"/>
      <c r="AS1134" s="301"/>
      <c r="AT1134" s="301"/>
      <c r="AU1134" s="301"/>
      <c r="AV1134" s="301"/>
      <c r="AW1134" s="301"/>
      <c r="AX1134" s="302"/>
      <c r="AY1134" s="407"/>
      <c r="AZ1134" s="304"/>
      <c r="BA1134" s="304"/>
      <c r="BB1134" s="408"/>
      <c r="BC1134" s="306">
        <f t="shared" si="62"/>
        <v>0</v>
      </c>
      <c r="BD1134" s="307"/>
      <c r="BE1134" s="307"/>
      <c r="BF1134" s="308"/>
      <c r="BG1134" s="309"/>
      <c r="BH1134" s="310"/>
      <c r="BI1134" s="310"/>
      <c r="BJ1134" s="311"/>
      <c r="BK1134" s="312">
        <f t="shared" si="63"/>
        <v>0</v>
      </c>
      <c r="BL1134" s="313"/>
      <c r="BM1134" s="313"/>
      <c r="BN1134" s="313"/>
      <c r="BO1134" s="313"/>
      <c r="BP1134" s="314"/>
      <c r="BQ1134" s="294"/>
      <c r="BR1134" s="295"/>
      <c r="BS1134" s="295"/>
      <c r="BT1134" s="295"/>
      <c r="BU1134" s="295"/>
      <c r="BV1134" s="295"/>
      <c r="BW1134" s="296"/>
      <c r="BX1134" s="294"/>
      <c r="BY1134" s="295"/>
      <c r="BZ1134" s="295"/>
      <c r="CA1134" s="295"/>
      <c r="CB1134" s="295"/>
      <c r="CC1134" s="296"/>
      <c r="CD1134" s="294"/>
      <c r="CE1134" s="295"/>
      <c r="CF1134" s="295"/>
      <c r="CG1134" s="295"/>
      <c r="CH1134" s="295"/>
      <c r="CI1134" s="296"/>
    </row>
    <row r="1135" spans="1:87" ht="18" customHeight="1" x14ac:dyDescent="0.25">
      <c r="A1135" s="75"/>
      <c r="B1135" s="327"/>
      <c r="C1135" s="328"/>
      <c r="D1135" s="328"/>
      <c r="E1135" s="328"/>
      <c r="F1135" s="328"/>
      <c r="G1135" s="328"/>
      <c r="H1135" s="328"/>
      <c r="I1135" s="328"/>
      <c r="J1135" s="328"/>
      <c r="K1135" s="328"/>
      <c r="L1135" s="328"/>
      <c r="M1135" s="328"/>
      <c r="N1135" s="328"/>
      <c r="O1135" s="328"/>
      <c r="P1135" s="328"/>
      <c r="Q1135" s="328"/>
      <c r="R1135" s="328"/>
      <c r="S1135" s="328"/>
      <c r="T1135" s="328"/>
      <c r="U1135" s="328"/>
      <c r="V1135" s="328"/>
      <c r="W1135" s="328"/>
      <c r="X1135" s="328"/>
      <c r="Y1135" s="329"/>
      <c r="Z1135" s="336"/>
      <c r="AA1135" s="337"/>
      <c r="AB1135" s="337"/>
      <c r="AC1135" s="337"/>
      <c r="AD1135" s="338"/>
      <c r="AE1135" s="336"/>
      <c r="AF1135" s="337"/>
      <c r="AG1135" s="337"/>
      <c r="AH1135" s="337"/>
      <c r="AI1135" s="337"/>
      <c r="AJ1135" s="337"/>
      <c r="AK1135" s="300"/>
      <c r="AL1135" s="301"/>
      <c r="AM1135" s="301"/>
      <c r="AN1135" s="301"/>
      <c r="AO1135" s="301"/>
      <c r="AP1135" s="301"/>
      <c r="AQ1135" s="301"/>
      <c r="AR1135" s="301"/>
      <c r="AS1135" s="301"/>
      <c r="AT1135" s="301"/>
      <c r="AU1135" s="301"/>
      <c r="AV1135" s="301"/>
      <c r="AW1135" s="301"/>
      <c r="AX1135" s="302"/>
      <c r="AY1135" s="407"/>
      <c r="AZ1135" s="304"/>
      <c r="BA1135" s="304"/>
      <c r="BB1135" s="408"/>
      <c r="BC1135" s="306">
        <f t="shared" si="62"/>
        <v>0</v>
      </c>
      <c r="BD1135" s="307"/>
      <c r="BE1135" s="307"/>
      <c r="BF1135" s="308"/>
      <c r="BG1135" s="309"/>
      <c r="BH1135" s="310"/>
      <c r="BI1135" s="310"/>
      <c r="BJ1135" s="311"/>
      <c r="BK1135" s="312">
        <f t="shared" si="63"/>
        <v>0</v>
      </c>
      <c r="BL1135" s="313"/>
      <c r="BM1135" s="313"/>
      <c r="BN1135" s="313"/>
      <c r="BO1135" s="313"/>
      <c r="BP1135" s="314"/>
      <c r="BQ1135" s="294"/>
      <c r="BR1135" s="295"/>
      <c r="BS1135" s="295"/>
      <c r="BT1135" s="295"/>
      <c r="BU1135" s="295"/>
      <c r="BV1135" s="295"/>
      <c r="BW1135" s="296"/>
      <c r="BX1135" s="294"/>
      <c r="BY1135" s="295"/>
      <c r="BZ1135" s="295"/>
      <c r="CA1135" s="295"/>
      <c r="CB1135" s="295"/>
      <c r="CC1135" s="296"/>
      <c r="CD1135" s="294"/>
      <c r="CE1135" s="295"/>
      <c r="CF1135" s="295"/>
      <c r="CG1135" s="295"/>
      <c r="CH1135" s="295"/>
      <c r="CI1135" s="296"/>
    </row>
    <row r="1136" spans="1:87" ht="18" customHeight="1" x14ac:dyDescent="0.25">
      <c r="A1136" s="75"/>
      <c r="B1136" s="327"/>
      <c r="C1136" s="328"/>
      <c r="D1136" s="328"/>
      <c r="E1136" s="328"/>
      <c r="F1136" s="328"/>
      <c r="G1136" s="328"/>
      <c r="H1136" s="328"/>
      <c r="I1136" s="328"/>
      <c r="J1136" s="328"/>
      <c r="K1136" s="328"/>
      <c r="L1136" s="328"/>
      <c r="M1136" s="328"/>
      <c r="N1136" s="328"/>
      <c r="O1136" s="328"/>
      <c r="P1136" s="328"/>
      <c r="Q1136" s="328"/>
      <c r="R1136" s="328"/>
      <c r="S1136" s="328"/>
      <c r="T1136" s="328"/>
      <c r="U1136" s="328"/>
      <c r="V1136" s="328"/>
      <c r="W1136" s="328"/>
      <c r="X1136" s="328"/>
      <c r="Y1136" s="329"/>
      <c r="Z1136" s="336"/>
      <c r="AA1136" s="337"/>
      <c r="AB1136" s="337"/>
      <c r="AC1136" s="337"/>
      <c r="AD1136" s="338"/>
      <c r="AE1136" s="336"/>
      <c r="AF1136" s="337"/>
      <c r="AG1136" s="337"/>
      <c r="AH1136" s="337"/>
      <c r="AI1136" s="337"/>
      <c r="AJ1136" s="337"/>
      <c r="AK1136" s="300"/>
      <c r="AL1136" s="301"/>
      <c r="AM1136" s="301"/>
      <c r="AN1136" s="301"/>
      <c r="AO1136" s="301"/>
      <c r="AP1136" s="301"/>
      <c r="AQ1136" s="301"/>
      <c r="AR1136" s="301"/>
      <c r="AS1136" s="301"/>
      <c r="AT1136" s="301"/>
      <c r="AU1136" s="301"/>
      <c r="AV1136" s="301"/>
      <c r="AW1136" s="301"/>
      <c r="AX1136" s="302"/>
      <c r="AY1136" s="407"/>
      <c r="AZ1136" s="304"/>
      <c r="BA1136" s="304"/>
      <c r="BB1136" s="408"/>
      <c r="BC1136" s="306">
        <f t="shared" si="62"/>
        <v>0</v>
      </c>
      <c r="BD1136" s="307"/>
      <c r="BE1136" s="307"/>
      <c r="BF1136" s="308"/>
      <c r="BG1136" s="309"/>
      <c r="BH1136" s="310"/>
      <c r="BI1136" s="310"/>
      <c r="BJ1136" s="311"/>
      <c r="BK1136" s="312">
        <f t="shared" si="63"/>
        <v>0</v>
      </c>
      <c r="BL1136" s="313"/>
      <c r="BM1136" s="313"/>
      <c r="BN1136" s="313"/>
      <c r="BO1136" s="313"/>
      <c r="BP1136" s="314"/>
      <c r="BQ1136" s="294"/>
      <c r="BR1136" s="295"/>
      <c r="BS1136" s="295"/>
      <c r="BT1136" s="295"/>
      <c r="BU1136" s="295"/>
      <c r="BV1136" s="295"/>
      <c r="BW1136" s="296"/>
      <c r="BX1136" s="294"/>
      <c r="BY1136" s="295"/>
      <c r="BZ1136" s="295"/>
      <c r="CA1136" s="295"/>
      <c r="CB1136" s="295"/>
      <c r="CC1136" s="296"/>
      <c r="CD1136" s="294"/>
      <c r="CE1136" s="295"/>
      <c r="CF1136" s="295"/>
      <c r="CG1136" s="295"/>
      <c r="CH1136" s="295"/>
      <c r="CI1136" s="296"/>
    </row>
    <row r="1137" spans="1:87" ht="18" customHeight="1" x14ac:dyDescent="0.25">
      <c r="A1137" s="75"/>
      <c r="B1137" s="327"/>
      <c r="C1137" s="328"/>
      <c r="D1137" s="328"/>
      <c r="E1137" s="328"/>
      <c r="F1137" s="328"/>
      <c r="G1137" s="328"/>
      <c r="H1137" s="328"/>
      <c r="I1137" s="328"/>
      <c r="J1137" s="328"/>
      <c r="K1137" s="328"/>
      <c r="L1137" s="328"/>
      <c r="M1137" s="328"/>
      <c r="N1137" s="328"/>
      <c r="O1137" s="328"/>
      <c r="P1137" s="328"/>
      <c r="Q1137" s="328"/>
      <c r="R1137" s="328"/>
      <c r="S1137" s="328"/>
      <c r="T1137" s="328"/>
      <c r="U1137" s="328"/>
      <c r="V1137" s="328"/>
      <c r="W1137" s="328"/>
      <c r="X1137" s="328"/>
      <c r="Y1137" s="329"/>
      <c r="Z1137" s="336"/>
      <c r="AA1137" s="337"/>
      <c r="AB1137" s="337"/>
      <c r="AC1137" s="337"/>
      <c r="AD1137" s="338"/>
      <c r="AE1137" s="336"/>
      <c r="AF1137" s="337"/>
      <c r="AG1137" s="337"/>
      <c r="AH1137" s="337"/>
      <c r="AI1137" s="337"/>
      <c r="AJ1137" s="337"/>
      <c r="AK1137" s="300"/>
      <c r="AL1137" s="301"/>
      <c r="AM1137" s="301"/>
      <c r="AN1137" s="301"/>
      <c r="AO1137" s="301"/>
      <c r="AP1137" s="301"/>
      <c r="AQ1137" s="301"/>
      <c r="AR1137" s="301"/>
      <c r="AS1137" s="301"/>
      <c r="AT1137" s="301"/>
      <c r="AU1137" s="301"/>
      <c r="AV1137" s="301"/>
      <c r="AW1137" s="301"/>
      <c r="AX1137" s="302"/>
      <c r="AY1137" s="407"/>
      <c r="AZ1137" s="304"/>
      <c r="BA1137" s="304"/>
      <c r="BB1137" s="408"/>
      <c r="BC1137" s="306">
        <f t="shared" si="62"/>
        <v>0</v>
      </c>
      <c r="BD1137" s="307"/>
      <c r="BE1137" s="307"/>
      <c r="BF1137" s="308"/>
      <c r="BG1137" s="309"/>
      <c r="BH1137" s="310"/>
      <c r="BI1137" s="310"/>
      <c r="BJ1137" s="311"/>
      <c r="BK1137" s="312">
        <f t="shared" si="63"/>
        <v>0</v>
      </c>
      <c r="BL1137" s="313"/>
      <c r="BM1137" s="313"/>
      <c r="BN1137" s="313"/>
      <c r="BO1137" s="313"/>
      <c r="BP1137" s="314"/>
      <c r="BQ1137" s="294"/>
      <c r="BR1137" s="295"/>
      <c r="BS1137" s="295"/>
      <c r="BT1137" s="295"/>
      <c r="BU1137" s="295"/>
      <c r="BV1137" s="295"/>
      <c r="BW1137" s="296"/>
      <c r="BX1137" s="294"/>
      <c r="BY1137" s="295"/>
      <c r="BZ1137" s="295"/>
      <c r="CA1137" s="295"/>
      <c r="CB1137" s="295"/>
      <c r="CC1137" s="296"/>
      <c r="CD1137" s="294"/>
      <c r="CE1137" s="295"/>
      <c r="CF1137" s="295"/>
      <c r="CG1137" s="295"/>
      <c r="CH1137" s="295"/>
      <c r="CI1137" s="296"/>
    </row>
    <row r="1138" spans="1:87" ht="18" customHeight="1" x14ac:dyDescent="0.25">
      <c r="A1138" s="75"/>
      <c r="B1138" s="327"/>
      <c r="C1138" s="328"/>
      <c r="D1138" s="328"/>
      <c r="E1138" s="328"/>
      <c r="F1138" s="328"/>
      <c r="G1138" s="328"/>
      <c r="H1138" s="328"/>
      <c r="I1138" s="328"/>
      <c r="J1138" s="328"/>
      <c r="K1138" s="328"/>
      <c r="L1138" s="328"/>
      <c r="M1138" s="328"/>
      <c r="N1138" s="328"/>
      <c r="O1138" s="328"/>
      <c r="P1138" s="328"/>
      <c r="Q1138" s="328"/>
      <c r="R1138" s="328"/>
      <c r="S1138" s="328"/>
      <c r="T1138" s="328"/>
      <c r="U1138" s="328"/>
      <c r="V1138" s="328"/>
      <c r="W1138" s="328"/>
      <c r="X1138" s="328"/>
      <c r="Y1138" s="329"/>
      <c r="Z1138" s="336"/>
      <c r="AA1138" s="337"/>
      <c r="AB1138" s="337"/>
      <c r="AC1138" s="337"/>
      <c r="AD1138" s="338"/>
      <c r="AE1138" s="336"/>
      <c r="AF1138" s="337"/>
      <c r="AG1138" s="337"/>
      <c r="AH1138" s="337"/>
      <c r="AI1138" s="337"/>
      <c r="AJ1138" s="337"/>
      <c r="AK1138" s="300"/>
      <c r="AL1138" s="301"/>
      <c r="AM1138" s="301"/>
      <c r="AN1138" s="301"/>
      <c r="AO1138" s="301"/>
      <c r="AP1138" s="301"/>
      <c r="AQ1138" s="301"/>
      <c r="AR1138" s="301"/>
      <c r="AS1138" s="301"/>
      <c r="AT1138" s="301"/>
      <c r="AU1138" s="301"/>
      <c r="AV1138" s="301"/>
      <c r="AW1138" s="301"/>
      <c r="AX1138" s="302"/>
      <c r="AY1138" s="407"/>
      <c r="AZ1138" s="304"/>
      <c r="BA1138" s="304"/>
      <c r="BB1138" s="408"/>
      <c r="BC1138" s="306">
        <f t="shared" si="62"/>
        <v>0</v>
      </c>
      <c r="BD1138" s="307"/>
      <c r="BE1138" s="307"/>
      <c r="BF1138" s="308"/>
      <c r="BG1138" s="309"/>
      <c r="BH1138" s="310"/>
      <c r="BI1138" s="310"/>
      <c r="BJ1138" s="311"/>
      <c r="BK1138" s="312">
        <f t="shared" si="63"/>
        <v>0</v>
      </c>
      <c r="BL1138" s="313"/>
      <c r="BM1138" s="313"/>
      <c r="BN1138" s="313"/>
      <c r="BO1138" s="313"/>
      <c r="BP1138" s="314"/>
      <c r="BQ1138" s="294"/>
      <c r="BR1138" s="295"/>
      <c r="BS1138" s="295"/>
      <c r="BT1138" s="295"/>
      <c r="BU1138" s="295"/>
      <c r="BV1138" s="295"/>
      <c r="BW1138" s="296"/>
      <c r="BX1138" s="294"/>
      <c r="BY1138" s="295"/>
      <c r="BZ1138" s="295"/>
      <c r="CA1138" s="295"/>
      <c r="CB1138" s="295"/>
      <c r="CC1138" s="296"/>
      <c r="CD1138" s="294"/>
      <c r="CE1138" s="295"/>
      <c r="CF1138" s="295"/>
      <c r="CG1138" s="295"/>
      <c r="CH1138" s="295"/>
      <c r="CI1138" s="296"/>
    </row>
    <row r="1139" spans="1:87" ht="18" customHeight="1" x14ac:dyDescent="0.25">
      <c r="A1139" s="75"/>
      <c r="B1139" s="327"/>
      <c r="C1139" s="328"/>
      <c r="D1139" s="328"/>
      <c r="E1139" s="328"/>
      <c r="F1139" s="328"/>
      <c r="G1139" s="328"/>
      <c r="H1139" s="328"/>
      <c r="I1139" s="328"/>
      <c r="J1139" s="328"/>
      <c r="K1139" s="328"/>
      <c r="L1139" s="328"/>
      <c r="M1139" s="328"/>
      <c r="N1139" s="328"/>
      <c r="O1139" s="328"/>
      <c r="P1139" s="328"/>
      <c r="Q1139" s="328"/>
      <c r="R1139" s="328"/>
      <c r="S1139" s="328"/>
      <c r="T1139" s="328"/>
      <c r="U1139" s="328"/>
      <c r="V1139" s="328"/>
      <c r="W1139" s="328"/>
      <c r="X1139" s="328"/>
      <c r="Y1139" s="329"/>
      <c r="Z1139" s="336"/>
      <c r="AA1139" s="337"/>
      <c r="AB1139" s="337"/>
      <c r="AC1139" s="337"/>
      <c r="AD1139" s="338"/>
      <c r="AE1139" s="336"/>
      <c r="AF1139" s="337"/>
      <c r="AG1139" s="337"/>
      <c r="AH1139" s="337"/>
      <c r="AI1139" s="337"/>
      <c r="AJ1139" s="337"/>
      <c r="AK1139" s="300"/>
      <c r="AL1139" s="301"/>
      <c r="AM1139" s="301"/>
      <c r="AN1139" s="301"/>
      <c r="AO1139" s="301"/>
      <c r="AP1139" s="301"/>
      <c r="AQ1139" s="301"/>
      <c r="AR1139" s="301"/>
      <c r="AS1139" s="301"/>
      <c r="AT1139" s="301"/>
      <c r="AU1139" s="301"/>
      <c r="AV1139" s="301"/>
      <c r="AW1139" s="301"/>
      <c r="AX1139" s="302"/>
      <c r="AY1139" s="407"/>
      <c r="AZ1139" s="304"/>
      <c r="BA1139" s="304"/>
      <c r="BB1139" s="408"/>
      <c r="BC1139" s="306">
        <f t="shared" si="62"/>
        <v>0</v>
      </c>
      <c r="BD1139" s="307"/>
      <c r="BE1139" s="307"/>
      <c r="BF1139" s="308"/>
      <c r="BG1139" s="309"/>
      <c r="BH1139" s="310"/>
      <c r="BI1139" s="310"/>
      <c r="BJ1139" s="311"/>
      <c r="BK1139" s="312">
        <f t="shared" si="63"/>
        <v>0</v>
      </c>
      <c r="BL1139" s="313"/>
      <c r="BM1139" s="313"/>
      <c r="BN1139" s="313"/>
      <c r="BO1139" s="313"/>
      <c r="BP1139" s="314"/>
      <c r="BQ1139" s="294"/>
      <c r="BR1139" s="295"/>
      <c r="BS1139" s="295"/>
      <c r="BT1139" s="295"/>
      <c r="BU1139" s="295"/>
      <c r="BV1139" s="295"/>
      <c r="BW1139" s="296"/>
      <c r="BX1139" s="294"/>
      <c r="BY1139" s="295"/>
      <c r="BZ1139" s="295"/>
      <c r="CA1139" s="295"/>
      <c r="CB1139" s="295"/>
      <c r="CC1139" s="296"/>
      <c r="CD1139" s="294"/>
      <c r="CE1139" s="295"/>
      <c r="CF1139" s="295"/>
      <c r="CG1139" s="295"/>
      <c r="CH1139" s="295"/>
      <c r="CI1139" s="296"/>
    </row>
    <row r="1140" spans="1:87" ht="18" customHeight="1" x14ac:dyDescent="0.25">
      <c r="A1140" s="75"/>
      <c r="B1140" s="327"/>
      <c r="C1140" s="328"/>
      <c r="D1140" s="328"/>
      <c r="E1140" s="328"/>
      <c r="F1140" s="328"/>
      <c r="G1140" s="328"/>
      <c r="H1140" s="328"/>
      <c r="I1140" s="328"/>
      <c r="J1140" s="328"/>
      <c r="K1140" s="328"/>
      <c r="L1140" s="328"/>
      <c r="M1140" s="328"/>
      <c r="N1140" s="328"/>
      <c r="O1140" s="328"/>
      <c r="P1140" s="328"/>
      <c r="Q1140" s="328"/>
      <c r="R1140" s="328"/>
      <c r="S1140" s="328"/>
      <c r="T1140" s="328"/>
      <c r="U1140" s="328"/>
      <c r="V1140" s="328"/>
      <c r="W1140" s="328"/>
      <c r="X1140" s="328"/>
      <c r="Y1140" s="329"/>
      <c r="Z1140" s="336"/>
      <c r="AA1140" s="337"/>
      <c r="AB1140" s="337"/>
      <c r="AC1140" s="337"/>
      <c r="AD1140" s="338"/>
      <c r="AE1140" s="336"/>
      <c r="AF1140" s="337"/>
      <c r="AG1140" s="337"/>
      <c r="AH1140" s="337"/>
      <c r="AI1140" s="337"/>
      <c r="AJ1140" s="337"/>
      <c r="AK1140" s="300"/>
      <c r="AL1140" s="301"/>
      <c r="AM1140" s="301"/>
      <c r="AN1140" s="301"/>
      <c r="AO1140" s="301"/>
      <c r="AP1140" s="301"/>
      <c r="AQ1140" s="301"/>
      <c r="AR1140" s="301"/>
      <c r="AS1140" s="301"/>
      <c r="AT1140" s="301"/>
      <c r="AU1140" s="301"/>
      <c r="AV1140" s="301"/>
      <c r="AW1140" s="301"/>
      <c r="AX1140" s="302"/>
      <c r="AY1140" s="407"/>
      <c r="AZ1140" s="304"/>
      <c r="BA1140" s="304"/>
      <c r="BB1140" s="408"/>
      <c r="BC1140" s="306">
        <f t="shared" si="62"/>
        <v>0</v>
      </c>
      <c r="BD1140" s="307"/>
      <c r="BE1140" s="307"/>
      <c r="BF1140" s="308"/>
      <c r="BG1140" s="309"/>
      <c r="BH1140" s="310"/>
      <c r="BI1140" s="310"/>
      <c r="BJ1140" s="311"/>
      <c r="BK1140" s="312">
        <f t="shared" si="63"/>
        <v>0</v>
      </c>
      <c r="BL1140" s="313"/>
      <c r="BM1140" s="313"/>
      <c r="BN1140" s="313"/>
      <c r="BO1140" s="313"/>
      <c r="BP1140" s="314"/>
      <c r="BQ1140" s="294"/>
      <c r="BR1140" s="295"/>
      <c r="BS1140" s="295"/>
      <c r="BT1140" s="295"/>
      <c r="BU1140" s="295"/>
      <c r="BV1140" s="295"/>
      <c r="BW1140" s="296"/>
      <c r="BX1140" s="294"/>
      <c r="BY1140" s="295"/>
      <c r="BZ1140" s="295"/>
      <c r="CA1140" s="295"/>
      <c r="CB1140" s="295"/>
      <c r="CC1140" s="296"/>
      <c r="CD1140" s="294"/>
      <c r="CE1140" s="295"/>
      <c r="CF1140" s="295"/>
      <c r="CG1140" s="295"/>
      <c r="CH1140" s="295"/>
      <c r="CI1140" s="296"/>
    </row>
    <row r="1141" spans="1:87" ht="18" customHeight="1" x14ac:dyDescent="0.25">
      <c r="A1141" s="75"/>
      <c r="B1141" s="327"/>
      <c r="C1141" s="328"/>
      <c r="D1141" s="328"/>
      <c r="E1141" s="328"/>
      <c r="F1141" s="328"/>
      <c r="G1141" s="328"/>
      <c r="H1141" s="328"/>
      <c r="I1141" s="328"/>
      <c r="J1141" s="328"/>
      <c r="K1141" s="328"/>
      <c r="L1141" s="328"/>
      <c r="M1141" s="328"/>
      <c r="N1141" s="328"/>
      <c r="O1141" s="328"/>
      <c r="P1141" s="328"/>
      <c r="Q1141" s="328"/>
      <c r="R1141" s="328"/>
      <c r="S1141" s="328"/>
      <c r="T1141" s="328"/>
      <c r="U1141" s="328"/>
      <c r="V1141" s="328"/>
      <c r="W1141" s="328"/>
      <c r="X1141" s="328"/>
      <c r="Y1141" s="329"/>
      <c r="Z1141" s="336"/>
      <c r="AA1141" s="337"/>
      <c r="AB1141" s="337"/>
      <c r="AC1141" s="337"/>
      <c r="AD1141" s="338"/>
      <c r="AE1141" s="336"/>
      <c r="AF1141" s="337"/>
      <c r="AG1141" s="337"/>
      <c r="AH1141" s="337"/>
      <c r="AI1141" s="337"/>
      <c r="AJ1141" s="337"/>
      <c r="AK1141" s="300"/>
      <c r="AL1141" s="301"/>
      <c r="AM1141" s="301"/>
      <c r="AN1141" s="301"/>
      <c r="AO1141" s="301"/>
      <c r="AP1141" s="301"/>
      <c r="AQ1141" s="301"/>
      <c r="AR1141" s="301"/>
      <c r="AS1141" s="301"/>
      <c r="AT1141" s="301"/>
      <c r="AU1141" s="301"/>
      <c r="AV1141" s="301"/>
      <c r="AW1141" s="301"/>
      <c r="AX1141" s="302"/>
      <c r="AY1141" s="407"/>
      <c r="AZ1141" s="304"/>
      <c r="BA1141" s="304"/>
      <c r="BB1141" s="408"/>
      <c r="BC1141" s="306">
        <f t="shared" si="62"/>
        <v>0</v>
      </c>
      <c r="BD1141" s="307"/>
      <c r="BE1141" s="307"/>
      <c r="BF1141" s="308"/>
      <c r="BG1141" s="309"/>
      <c r="BH1141" s="310"/>
      <c r="BI1141" s="310"/>
      <c r="BJ1141" s="311"/>
      <c r="BK1141" s="312">
        <f t="shared" si="63"/>
        <v>0</v>
      </c>
      <c r="BL1141" s="313"/>
      <c r="BM1141" s="313"/>
      <c r="BN1141" s="313"/>
      <c r="BO1141" s="313"/>
      <c r="BP1141" s="314"/>
      <c r="BQ1141" s="294"/>
      <c r="BR1141" s="295"/>
      <c r="BS1141" s="295"/>
      <c r="BT1141" s="295"/>
      <c r="BU1141" s="295"/>
      <c r="BV1141" s="295"/>
      <c r="BW1141" s="296"/>
      <c r="BX1141" s="294"/>
      <c r="BY1141" s="295"/>
      <c r="BZ1141" s="295"/>
      <c r="CA1141" s="295"/>
      <c r="CB1141" s="295"/>
      <c r="CC1141" s="296"/>
      <c r="CD1141" s="294"/>
      <c r="CE1141" s="295"/>
      <c r="CF1141" s="295"/>
      <c r="CG1141" s="295"/>
      <c r="CH1141" s="295"/>
      <c r="CI1141" s="296"/>
    </row>
    <row r="1142" spans="1:87" ht="18" customHeight="1" x14ac:dyDescent="0.25">
      <c r="A1142" s="75"/>
      <c r="B1142" s="327"/>
      <c r="C1142" s="328"/>
      <c r="D1142" s="328"/>
      <c r="E1142" s="328"/>
      <c r="F1142" s="328"/>
      <c r="G1142" s="328"/>
      <c r="H1142" s="328"/>
      <c r="I1142" s="328"/>
      <c r="J1142" s="328"/>
      <c r="K1142" s="328"/>
      <c r="L1142" s="328"/>
      <c r="M1142" s="328"/>
      <c r="N1142" s="328"/>
      <c r="O1142" s="328"/>
      <c r="P1142" s="328"/>
      <c r="Q1142" s="328"/>
      <c r="R1142" s="328"/>
      <c r="S1142" s="328"/>
      <c r="T1142" s="328"/>
      <c r="U1142" s="328"/>
      <c r="V1142" s="328"/>
      <c r="W1142" s="328"/>
      <c r="X1142" s="328"/>
      <c r="Y1142" s="329"/>
      <c r="Z1142" s="336"/>
      <c r="AA1142" s="337"/>
      <c r="AB1142" s="337"/>
      <c r="AC1142" s="337"/>
      <c r="AD1142" s="338"/>
      <c r="AE1142" s="336"/>
      <c r="AF1142" s="337"/>
      <c r="AG1142" s="337"/>
      <c r="AH1142" s="337"/>
      <c r="AI1142" s="337"/>
      <c r="AJ1142" s="337"/>
      <c r="AK1142" s="300"/>
      <c r="AL1142" s="301"/>
      <c r="AM1142" s="301"/>
      <c r="AN1142" s="301"/>
      <c r="AO1142" s="301"/>
      <c r="AP1142" s="301"/>
      <c r="AQ1142" s="301"/>
      <c r="AR1142" s="301"/>
      <c r="AS1142" s="301"/>
      <c r="AT1142" s="301"/>
      <c r="AU1142" s="301"/>
      <c r="AV1142" s="301"/>
      <c r="AW1142" s="301"/>
      <c r="AX1142" s="302"/>
      <c r="AY1142" s="407"/>
      <c r="AZ1142" s="304"/>
      <c r="BA1142" s="304"/>
      <c r="BB1142" s="408"/>
      <c r="BC1142" s="306">
        <f t="shared" si="62"/>
        <v>0</v>
      </c>
      <c r="BD1142" s="307"/>
      <c r="BE1142" s="307"/>
      <c r="BF1142" s="308"/>
      <c r="BG1142" s="309"/>
      <c r="BH1142" s="310"/>
      <c r="BI1142" s="310"/>
      <c r="BJ1142" s="311"/>
      <c r="BK1142" s="312">
        <f t="shared" si="63"/>
        <v>0</v>
      </c>
      <c r="BL1142" s="313"/>
      <c r="BM1142" s="313"/>
      <c r="BN1142" s="313"/>
      <c r="BO1142" s="313"/>
      <c r="BP1142" s="314"/>
      <c r="BQ1142" s="294"/>
      <c r="BR1142" s="295"/>
      <c r="BS1142" s="295"/>
      <c r="BT1142" s="295"/>
      <c r="BU1142" s="295"/>
      <c r="BV1142" s="295"/>
      <c r="BW1142" s="296"/>
      <c r="BX1142" s="294"/>
      <c r="BY1142" s="295"/>
      <c r="BZ1142" s="295"/>
      <c r="CA1142" s="295"/>
      <c r="CB1142" s="295"/>
      <c r="CC1142" s="296"/>
      <c r="CD1142" s="294"/>
      <c r="CE1142" s="295"/>
      <c r="CF1142" s="295"/>
      <c r="CG1142" s="295"/>
      <c r="CH1142" s="295"/>
      <c r="CI1142" s="296"/>
    </row>
    <row r="1143" spans="1:87" ht="18" customHeight="1" x14ac:dyDescent="0.25">
      <c r="A1143" s="75"/>
      <c r="B1143" s="327"/>
      <c r="C1143" s="328"/>
      <c r="D1143" s="328"/>
      <c r="E1143" s="328"/>
      <c r="F1143" s="328"/>
      <c r="G1143" s="328"/>
      <c r="H1143" s="328"/>
      <c r="I1143" s="328"/>
      <c r="J1143" s="328"/>
      <c r="K1143" s="328"/>
      <c r="L1143" s="328"/>
      <c r="M1143" s="328"/>
      <c r="N1143" s="328"/>
      <c r="O1143" s="328"/>
      <c r="P1143" s="328"/>
      <c r="Q1143" s="328"/>
      <c r="R1143" s="328"/>
      <c r="S1143" s="328"/>
      <c r="T1143" s="328"/>
      <c r="U1143" s="328"/>
      <c r="V1143" s="328"/>
      <c r="W1143" s="328"/>
      <c r="X1143" s="328"/>
      <c r="Y1143" s="329"/>
      <c r="Z1143" s="336"/>
      <c r="AA1143" s="337"/>
      <c r="AB1143" s="337"/>
      <c r="AC1143" s="337"/>
      <c r="AD1143" s="338"/>
      <c r="AE1143" s="336"/>
      <c r="AF1143" s="337"/>
      <c r="AG1143" s="337"/>
      <c r="AH1143" s="337"/>
      <c r="AI1143" s="337"/>
      <c r="AJ1143" s="337"/>
      <c r="AK1143" s="300"/>
      <c r="AL1143" s="301"/>
      <c r="AM1143" s="301"/>
      <c r="AN1143" s="301"/>
      <c r="AO1143" s="301"/>
      <c r="AP1143" s="301"/>
      <c r="AQ1143" s="301"/>
      <c r="AR1143" s="301"/>
      <c r="AS1143" s="301"/>
      <c r="AT1143" s="301"/>
      <c r="AU1143" s="301"/>
      <c r="AV1143" s="301"/>
      <c r="AW1143" s="301"/>
      <c r="AX1143" s="302"/>
      <c r="AY1143" s="407"/>
      <c r="AZ1143" s="304"/>
      <c r="BA1143" s="304"/>
      <c r="BB1143" s="408"/>
      <c r="BC1143" s="306">
        <f t="shared" si="62"/>
        <v>0</v>
      </c>
      <c r="BD1143" s="307"/>
      <c r="BE1143" s="307"/>
      <c r="BF1143" s="308"/>
      <c r="BG1143" s="309"/>
      <c r="BH1143" s="310"/>
      <c r="BI1143" s="310"/>
      <c r="BJ1143" s="311"/>
      <c r="BK1143" s="312">
        <f t="shared" si="63"/>
        <v>0</v>
      </c>
      <c r="BL1143" s="313"/>
      <c r="BM1143" s="313"/>
      <c r="BN1143" s="313"/>
      <c r="BO1143" s="313"/>
      <c r="BP1143" s="314"/>
      <c r="BQ1143" s="294"/>
      <c r="BR1143" s="295"/>
      <c r="BS1143" s="295"/>
      <c r="BT1143" s="295"/>
      <c r="BU1143" s="295"/>
      <c r="BV1143" s="295"/>
      <c r="BW1143" s="296"/>
      <c r="BX1143" s="294"/>
      <c r="BY1143" s="295"/>
      <c r="BZ1143" s="295"/>
      <c r="CA1143" s="295"/>
      <c r="CB1143" s="295"/>
      <c r="CC1143" s="296"/>
      <c r="CD1143" s="294"/>
      <c r="CE1143" s="295"/>
      <c r="CF1143" s="295"/>
      <c r="CG1143" s="295"/>
      <c r="CH1143" s="295"/>
      <c r="CI1143" s="296"/>
    </row>
    <row r="1144" spans="1:87" ht="18" customHeight="1" x14ac:dyDescent="0.25">
      <c r="A1144" s="75"/>
      <c r="B1144" s="327"/>
      <c r="C1144" s="328"/>
      <c r="D1144" s="328"/>
      <c r="E1144" s="328"/>
      <c r="F1144" s="328"/>
      <c r="G1144" s="328"/>
      <c r="H1144" s="328"/>
      <c r="I1144" s="328"/>
      <c r="J1144" s="328"/>
      <c r="K1144" s="328"/>
      <c r="L1144" s="328"/>
      <c r="M1144" s="328"/>
      <c r="N1144" s="328"/>
      <c r="O1144" s="328"/>
      <c r="P1144" s="328"/>
      <c r="Q1144" s="328"/>
      <c r="R1144" s="328"/>
      <c r="S1144" s="328"/>
      <c r="T1144" s="328"/>
      <c r="U1144" s="328"/>
      <c r="V1144" s="328"/>
      <c r="W1144" s="328"/>
      <c r="X1144" s="328"/>
      <c r="Y1144" s="329"/>
      <c r="Z1144" s="336"/>
      <c r="AA1144" s="337"/>
      <c r="AB1144" s="337"/>
      <c r="AC1144" s="337"/>
      <c r="AD1144" s="338"/>
      <c r="AE1144" s="336"/>
      <c r="AF1144" s="337"/>
      <c r="AG1144" s="337"/>
      <c r="AH1144" s="337"/>
      <c r="AI1144" s="337"/>
      <c r="AJ1144" s="337"/>
      <c r="AK1144" s="300"/>
      <c r="AL1144" s="301"/>
      <c r="AM1144" s="301"/>
      <c r="AN1144" s="301"/>
      <c r="AO1144" s="301"/>
      <c r="AP1144" s="301"/>
      <c r="AQ1144" s="301"/>
      <c r="AR1144" s="301"/>
      <c r="AS1144" s="301"/>
      <c r="AT1144" s="301"/>
      <c r="AU1144" s="301"/>
      <c r="AV1144" s="301"/>
      <c r="AW1144" s="301"/>
      <c r="AX1144" s="302"/>
      <c r="AY1144" s="407"/>
      <c r="AZ1144" s="304"/>
      <c r="BA1144" s="304"/>
      <c r="BB1144" s="408"/>
      <c r="BC1144" s="306">
        <f t="shared" si="62"/>
        <v>0</v>
      </c>
      <c r="BD1144" s="307"/>
      <c r="BE1144" s="307"/>
      <c r="BF1144" s="308"/>
      <c r="BG1144" s="309"/>
      <c r="BH1144" s="310"/>
      <c r="BI1144" s="310"/>
      <c r="BJ1144" s="311"/>
      <c r="BK1144" s="312">
        <f t="shared" si="63"/>
        <v>0</v>
      </c>
      <c r="BL1144" s="313"/>
      <c r="BM1144" s="313"/>
      <c r="BN1144" s="313"/>
      <c r="BO1144" s="313"/>
      <c r="BP1144" s="314"/>
      <c r="BQ1144" s="294"/>
      <c r="BR1144" s="295"/>
      <c r="BS1144" s="295"/>
      <c r="BT1144" s="295"/>
      <c r="BU1144" s="295"/>
      <c r="BV1144" s="295"/>
      <c r="BW1144" s="296"/>
      <c r="BX1144" s="294"/>
      <c r="BY1144" s="295"/>
      <c r="BZ1144" s="295"/>
      <c r="CA1144" s="295"/>
      <c r="CB1144" s="295"/>
      <c r="CC1144" s="296"/>
      <c r="CD1144" s="294"/>
      <c r="CE1144" s="295"/>
      <c r="CF1144" s="295"/>
      <c r="CG1144" s="295"/>
      <c r="CH1144" s="295"/>
      <c r="CI1144" s="296"/>
    </row>
    <row r="1145" spans="1:87" ht="18" customHeight="1" x14ac:dyDescent="0.25">
      <c r="A1145" s="75"/>
      <c r="B1145" s="327"/>
      <c r="C1145" s="328"/>
      <c r="D1145" s="328"/>
      <c r="E1145" s="328"/>
      <c r="F1145" s="328"/>
      <c r="G1145" s="328"/>
      <c r="H1145" s="328"/>
      <c r="I1145" s="328"/>
      <c r="J1145" s="328"/>
      <c r="K1145" s="328"/>
      <c r="L1145" s="328"/>
      <c r="M1145" s="328"/>
      <c r="N1145" s="328"/>
      <c r="O1145" s="328"/>
      <c r="P1145" s="328"/>
      <c r="Q1145" s="328"/>
      <c r="R1145" s="328"/>
      <c r="S1145" s="328"/>
      <c r="T1145" s="328"/>
      <c r="U1145" s="328"/>
      <c r="V1145" s="328"/>
      <c r="W1145" s="328"/>
      <c r="X1145" s="328"/>
      <c r="Y1145" s="329"/>
      <c r="Z1145" s="336"/>
      <c r="AA1145" s="337"/>
      <c r="AB1145" s="337"/>
      <c r="AC1145" s="337"/>
      <c r="AD1145" s="338"/>
      <c r="AE1145" s="336"/>
      <c r="AF1145" s="337"/>
      <c r="AG1145" s="337"/>
      <c r="AH1145" s="337"/>
      <c r="AI1145" s="337"/>
      <c r="AJ1145" s="337"/>
      <c r="AK1145" s="300"/>
      <c r="AL1145" s="301"/>
      <c r="AM1145" s="301"/>
      <c r="AN1145" s="301"/>
      <c r="AO1145" s="301"/>
      <c r="AP1145" s="301"/>
      <c r="AQ1145" s="301"/>
      <c r="AR1145" s="301"/>
      <c r="AS1145" s="301"/>
      <c r="AT1145" s="301"/>
      <c r="AU1145" s="301"/>
      <c r="AV1145" s="301"/>
      <c r="AW1145" s="301"/>
      <c r="AX1145" s="302"/>
      <c r="AY1145" s="407"/>
      <c r="AZ1145" s="304"/>
      <c r="BA1145" s="304"/>
      <c r="BB1145" s="408"/>
      <c r="BC1145" s="306">
        <f t="shared" si="62"/>
        <v>0</v>
      </c>
      <c r="BD1145" s="307"/>
      <c r="BE1145" s="307"/>
      <c r="BF1145" s="308"/>
      <c r="BG1145" s="309"/>
      <c r="BH1145" s="310"/>
      <c r="BI1145" s="310"/>
      <c r="BJ1145" s="311"/>
      <c r="BK1145" s="312">
        <f t="shared" si="63"/>
        <v>0</v>
      </c>
      <c r="BL1145" s="313"/>
      <c r="BM1145" s="313"/>
      <c r="BN1145" s="313"/>
      <c r="BO1145" s="313"/>
      <c r="BP1145" s="314"/>
      <c r="BQ1145" s="294"/>
      <c r="BR1145" s="295"/>
      <c r="BS1145" s="295"/>
      <c r="BT1145" s="295"/>
      <c r="BU1145" s="295"/>
      <c r="BV1145" s="295"/>
      <c r="BW1145" s="296"/>
      <c r="BX1145" s="294"/>
      <c r="BY1145" s="295"/>
      <c r="BZ1145" s="295"/>
      <c r="CA1145" s="295"/>
      <c r="CB1145" s="295"/>
      <c r="CC1145" s="296"/>
      <c r="CD1145" s="294"/>
      <c r="CE1145" s="295"/>
      <c r="CF1145" s="295"/>
      <c r="CG1145" s="295"/>
      <c r="CH1145" s="295"/>
      <c r="CI1145" s="296"/>
    </row>
    <row r="1146" spans="1:87" ht="18" customHeight="1" x14ac:dyDescent="0.25">
      <c r="A1146" s="75"/>
      <c r="B1146" s="327"/>
      <c r="C1146" s="328"/>
      <c r="D1146" s="328"/>
      <c r="E1146" s="328"/>
      <c r="F1146" s="328"/>
      <c r="G1146" s="328"/>
      <c r="H1146" s="328"/>
      <c r="I1146" s="328"/>
      <c r="J1146" s="328"/>
      <c r="K1146" s="328"/>
      <c r="L1146" s="328"/>
      <c r="M1146" s="328"/>
      <c r="N1146" s="328"/>
      <c r="O1146" s="328"/>
      <c r="P1146" s="328"/>
      <c r="Q1146" s="328"/>
      <c r="R1146" s="328"/>
      <c r="S1146" s="328"/>
      <c r="T1146" s="328"/>
      <c r="U1146" s="328"/>
      <c r="V1146" s="328"/>
      <c r="W1146" s="328"/>
      <c r="X1146" s="328"/>
      <c r="Y1146" s="329"/>
      <c r="Z1146" s="336"/>
      <c r="AA1146" s="337"/>
      <c r="AB1146" s="337"/>
      <c r="AC1146" s="337"/>
      <c r="AD1146" s="338"/>
      <c r="AE1146" s="336"/>
      <c r="AF1146" s="337"/>
      <c r="AG1146" s="337"/>
      <c r="AH1146" s="337"/>
      <c r="AI1146" s="337"/>
      <c r="AJ1146" s="337"/>
      <c r="AK1146" s="300"/>
      <c r="AL1146" s="301"/>
      <c r="AM1146" s="301"/>
      <c r="AN1146" s="301"/>
      <c r="AO1146" s="301"/>
      <c r="AP1146" s="301"/>
      <c r="AQ1146" s="301"/>
      <c r="AR1146" s="301"/>
      <c r="AS1146" s="301"/>
      <c r="AT1146" s="301"/>
      <c r="AU1146" s="301"/>
      <c r="AV1146" s="301"/>
      <c r="AW1146" s="301"/>
      <c r="AX1146" s="302"/>
      <c r="AY1146" s="407"/>
      <c r="AZ1146" s="304"/>
      <c r="BA1146" s="304"/>
      <c r="BB1146" s="408"/>
      <c r="BC1146" s="306">
        <f t="shared" si="62"/>
        <v>0</v>
      </c>
      <c r="BD1146" s="307"/>
      <c r="BE1146" s="307"/>
      <c r="BF1146" s="308"/>
      <c r="BG1146" s="309"/>
      <c r="BH1146" s="310"/>
      <c r="BI1146" s="310"/>
      <c r="BJ1146" s="311"/>
      <c r="BK1146" s="312">
        <f t="shared" si="63"/>
        <v>0</v>
      </c>
      <c r="BL1146" s="313"/>
      <c r="BM1146" s="313"/>
      <c r="BN1146" s="313"/>
      <c r="BO1146" s="313"/>
      <c r="BP1146" s="314"/>
      <c r="BQ1146" s="294"/>
      <c r="BR1146" s="295"/>
      <c r="BS1146" s="295"/>
      <c r="BT1146" s="295"/>
      <c r="BU1146" s="295"/>
      <c r="BV1146" s="295"/>
      <c r="BW1146" s="296"/>
      <c r="BX1146" s="294"/>
      <c r="BY1146" s="295"/>
      <c r="BZ1146" s="295"/>
      <c r="CA1146" s="295"/>
      <c r="CB1146" s="295"/>
      <c r="CC1146" s="296"/>
      <c r="CD1146" s="294"/>
      <c r="CE1146" s="295"/>
      <c r="CF1146" s="295"/>
      <c r="CG1146" s="295"/>
      <c r="CH1146" s="295"/>
      <c r="CI1146" s="296"/>
    </row>
    <row r="1147" spans="1:87" ht="18" customHeight="1" x14ac:dyDescent="0.25">
      <c r="A1147" s="75"/>
      <c r="B1147" s="327"/>
      <c r="C1147" s="328"/>
      <c r="D1147" s="328"/>
      <c r="E1147" s="328"/>
      <c r="F1147" s="328"/>
      <c r="G1147" s="328"/>
      <c r="H1147" s="328"/>
      <c r="I1147" s="328"/>
      <c r="J1147" s="328"/>
      <c r="K1147" s="328"/>
      <c r="L1147" s="328"/>
      <c r="M1147" s="328"/>
      <c r="N1147" s="328"/>
      <c r="O1147" s="328"/>
      <c r="P1147" s="328"/>
      <c r="Q1147" s="328"/>
      <c r="R1147" s="328"/>
      <c r="S1147" s="328"/>
      <c r="T1147" s="328"/>
      <c r="U1147" s="328"/>
      <c r="V1147" s="328"/>
      <c r="W1147" s="328"/>
      <c r="X1147" s="328"/>
      <c r="Y1147" s="329"/>
      <c r="Z1147" s="336"/>
      <c r="AA1147" s="337"/>
      <c r="AB1147" s="337"/>
      <c r="AC1147" s="337"/>
      <c r="AD1147" s="338"/>
      <c r="AE1147" s="336"/>
      <c r="AF1147" s="337"/>
      <c r="AG1147" s="337"/>
      <c r="AH1147" s="337"/>
      <c r="AI1147" s="337"/>
      <c r="AJ1147" s="337"/>
      <c r="AK1147" s="300"/>
      <c r="AL1147" s="301"/>
      <c r="AM1147" s="301"/>
      <c r="AN1147" s="301"/>
      <c r="AO1147" s="301"/>
      <c r="AP1147" s="301"/>
      <c r="AQ1147" s="301"/>
      <c r="AR1147" s="301"/>
      <c r="AS1147" s="301"/>
      <c r="AT1147" s="301"/>
      <c r="AU1147" s="301"/>
      <c r="AV1147" s="301"/>
      <c r="AW1147" s="301"/>
      <c r="AX1147" s="302"/>
      <c r="AY1147" s="407"/>
      <c r="AZ1147" s="304"/>
      <c r="BA1147" s="304"/>
      <c r="BB1147" s="408"/>
      <c r="BC1147" s="306">
        <f t="shared" si="62"/>
        <v>0</v>
      </c>
      <c r="BD1147" s="307"/>
      <c r="BE1147" s="307"/>
      <c r="BF1147" s="308"/>
      <c r="BG1147" s="309"/>
      <c r="BH1147" s="310"/>
      <c r="BI1147" s="310"/>
      <c r="BJ1147" s="311"/>
      <c r="BK1147" s="312">
        <f t="shared" si="63"/>
        <v>0</v>
      </c>
      <c r="BL1147" s="313"/>
      <c r="BM1147" s="313"/>
      <c r="BN1147" s="313"/>
      <c r="BO1147" s="313"/>
      <c r="BP1147" s="314"/>
      <c r="BQ1147" s="294"/>
      <c r="BR1147" s="295"/>
      <c r="BS1147" s="295"/>
      <c r="BT1147" s="295"/>
      <c r="BU1147" s="295"/>
      <c r="BV1147" s="295"/>
      <c r="BW1147" s="296"/>
      <c r="BX1147" s="294"/>
      <c r="BY1147" s="295"/>
      <c r="BZ1147" s="295"/>
      <c r="CA1147" s="295"/>
      <c r="CB1147" s="295"/>
      <c r="CC1147" s="296"/>
      <c r="CD1147" s="294"/>
      <c r="CE1147" s="295"/>
      <c r="CF1147" s="295"/>
      <c r="CG1147" s="295"/>
      <c r="CH1147" s="295"/>
      <c r="CI1147" s="296"/>
    </row>
    <row r="1148" spans="1:87" ht="18" customHeight="1" thickBot="1" x14ac:dyDescent="0.3">
      <c r="A1148" s="75"/>
      <c r="B1148" s="330"/>
      <c r="C1148" s="331"/>
      <c r="D1148" s="331"/>
      <c r="E1148" s="331"/>
      <c r="F1148" s="331"/>
      <c r="G1148" s="331"/>
      <c r="H1148" s="331"/>
      <c r="I1148" s="331"/>
      <c r="J1148" s="331"/>
      <c r="K1148" s="331"/>
      <c r="L1148" s="331"/>
      <c r="M1148" s="331"/>
      <c r="N1148" s="331"/>
      <c r="O1148" s="331"/>
      <c r="P1148" s="331"/>
      <c r="Q1148" s="331"/>
      <c r="R1148" s="331"/>
      <c r="S1148" s="331"/>
      <c r="T1148" s="331"/>
      <c r="U1148" s="331"/>
      <c r="V1148" s="331"/>
      <c r="W1148" s="331"/>
      <c r="X1148" s="331"/>
      <c r="Y1148" s="332"/>
      <c r="Z1148" s="339"/>
      <c r="AA1148" s="340"/>
      <c r="AB1148" s="340"/>
      <c r="AC1148" s="340"/>
      <c r="AD1148" s="341"/>
      <c r="AE1148" s="339"/>
      <c r="AF1148" s="340"/>
      <c r="AG1148" s="340"/>
      <c r="AH1148" s="340"/>
      <c r="AI1148" s="340"/>
      <c r="AJ1148" s="340"/>
      <c r="AK1148" s="392"/>
      <c r="AL1148" s="393"/>
      <c r="AM1148" s="393"/>
      <c r="AN1148" s="393"/>
      <c r="AO1148" s="393"/>
      <c r="AP1148" s="393"/>
      <c r="AQ1148" s="393"/>
      <c r="AR1148" s="393"/>
      <c r="AS1148" s="393"/>
      <c r="AT1148" s="393"/>
      <c r="AU1148" s="393"/>
      <c r="AV1148" s="393"/>
      <c r="AW1148" s="393"/>
      <c r="AX1148" s="394"/>
      <c r="AY1148" s="411"/>
      <c r="AZ1148" s="396"/>
      <c r="BA1148" s="396"/>
      <c r="BB1148" s="412"/>
      <c r="BC1148" s="398">
        <f t="shared" si="62"/>
        <v>0</v>
      </c>
      <c r="BD1148" s="399"/>
      <c r="BE1148" s="399"/>
      <c r="BF1148" s="400"/>
      <c r="BG1148" s="401"/>
      <c r="BH1148" s="402"/>
      <c r="BI1148" s="402"/>
      <c r="BJ1148" s="403"/>
      <c r="BK1148" s="404">
        <f t="shared" si="63"/>
        <v>0</v>
      </c>
      <c r="BL1148" s="405"/>
      <c r="BM1148" s="405"/>
      <c r="BN1148" s="405"/>
      <c r="BO1148" s="405"/>
      <c r="BP1148" s="406"/>
      <c r="BQ1148" s="297"/>
      <c r="BR1148" s="298"/>
      <c r="BS1148" s="298"/>
      <c r="BT1148" s="298"/>
      <c r="BU1148" s="298"/>
      <c r="BV1148" s="298"/>
      <c r="BW1148" s="299"/>
      <c r="BX1148" s="297"/>
      <c r="BY1148" s="298"/>
      <c r="BZ1148" s="298"/>
      <c r="CA1148" s="298"/>
      <c r="CB1148" s="298"/>
      <c r="CC1148" s="299"/>
      <c r="CD1148" s="297"/>
      <c r="CE1148" s="298"/>
      <c r="CF1148" s="298"/>
      <c r="CG1148" s="298"/>
      <c r="CH1148" s="298"/>
      <c r="CI1148" s="299"/>
    </row>
    <row r="1149" spans="1:87" ht="18" customHeight="1" thickBot="1" x14ac:dyDescent="0.3">
      <c r="A1149" s="75"/>
      <c r="B1149" s="377"/>
      <c r="C1149" s="378"/>
      <c r="D1149" s="378"/>
      <c r="E1149" s="378"/>
      <c r="F1149" s="378"/>
      <c r="G1149" s="378"/>
      <c r="H1149" s="378"/>
      <c r="I1149" s="378"/>
      <c r="J1149" s="378"/>
      <c r="K1149" s="378"/>
      <c r="L1149" s="378"/>
      <c r="M1149" s="378"/>
      <c r="N1149" s="378"/>
      <c r="O1149" s="378"/>
      <c r="P1149" s="378"/>
      <c r="Q1149" s="378"/>
      <c r="R1149" s="378"/>
      <c r="S1149" s="378"/>
      <c r="T1149" s="378"/>
      <c r="U1149" s="378"/>
      <c r="V1149" s="378"/>
      <c r="W1149" s="378"/>
      <c r="X1149" s="378"/>
      <c r="Y1149" s="378"/>
      <c r="Z1149" s="378"/>
      <c r="AA1149" s="378"/>
      <c r="AB1149" s="378"/>
      <c r="AC1149" s="378"/>
      <c r="AD1149" s="378"/>
      <c r="AE1149" s="378"/>
      <c r="AF1149" s="378"/>
      <c r="AG1149" s="378"/>
      <c r="AH1149" s="378"/>
      <c r="AI1149" s="378"/>
      <c r="AJ1149" s="379"/>
      <c r="AK1149" s="380" t="s">
        <v>3</v>
      </c>
      <c r="AL1149" s="381"/>
      <c r="AM1149" s="381"/>
      <c r="AN1149" s="381"/>
      <c r="AO1149" s="381"/>
      <c r="AP1149" s="381"/>
      <c r="AQ1149" s="381"/>
      <c r="AR1149" s="381"/>
      <c r="AS1149" s="381"/>
      <c r="AT1149" s="381"/>
      <c r="AU1149" s="381"/>
      <c r="AV1149" s="381"/>
      <c r="AW1149" s="381"/>
      <c r="AX1149" s="381"/>
      <c r="AY1149" s="382"/>
      <c r="AZ1149" s="382"/>
      <c r="BA1149" s="382"/>
      <c r="BB1149" s="382"/>
      <c r="BC1149" s="382"/>
      <c r="BD1149" s="382"/>
      <c r="BE1149" s="382"/>
      <c r="BF1149" s="382"/>
      <c r="BG1149" s="382"/>
      <c r="BH1149" s="382"/>
      <c r="BI1149" s="382"/>
      <c r="BJ1149" s="383"/>
      <c r="BK1149" s="384">
        <f>SUM(BK1119:BK1148)</f>
        <v>0</v>
      </c>
      <c r="BL1149" s="385"/>
      <c r="BM1149" s="385"/>
      <c r="BN1149" s="385"/>
      <c r="BO1149" s="385"/>
      <c r="BP1149" s="386"/>
      <c r="BQ1149" s="387" t="s">
        <v>100</v>
      </c>
      <c r="BR1149" s="388"/>
      <c r="BS1149" s="388"/>
      <c r="BT1149" s="388"/>
      <c r="BU1149" s="388"/>
      <c r="BV1149" s="388"/>
      <c r="BW1149" s="388"/>
      <c r="BX1149" s="388"/>
      <c r="BY1149" s="388"/>
      <c r="BZ1149" s="388"/>
      <c r="CA1149" s="388"/>
      <c r="CB1149" s="388"/>
      <c r="CC1149" s="389"/>
      <c r="CD1149" s="390">
        <f>+CD1119*AE1119</f>
        <v>0</v>
      </c>
      <c r="CE1149" s="390"/>
      <c r="CF1149" s="390"/>
      <c r="CG1149" s="390"/>
      <c r="CH1149" s="390"/>
      <c r="CI1149" s="391"/>
    </row>
    <row r="1150" spans="1:87" ht="18" customHeight="1" thickBot="1" x14ac:dyDescent="0.3">
      <c r="A1150" s="75"/>
      <c r="B1150" s="76"/>
      <c r="C1150" s="76"/>
      <c r="D1150" s="76"/>
      <c r="E1150" s="76"/>
      <c r="F1150" s="76"/>
      <c r="G1150" s="76"/>
      <c r="H1150" s="76"/>
      <c r="I1150" s="76"/>
      <c r="J1150" s="76"/>
      <c r="K1150" s="76"/>
      <c r="L1150" s="76"/>
      <c r="M1150" s="76"/>
      <c r="N1150" s="76"/>
      <c r="O1150" s="76"/>
      <c r="P1150" s="76"/>
      <c r="Q1150" s="76"/>
      <c r="R1150" s="76"/>
      <c r="S1150" s="76"/>
      <c r="T1150" s="76"/>
      <c r="U1150" s="76"/>
      <c r="V1150" s="76"/>
      <c r="W1150" s="76"/>
      <c r="X1150" s="76"/>
      <c r="Y1150" s="76"/>
      <c r="Z1150" s="76"/>
      <c r="AA1150" s="76"/>
      <c r="AB1150" s="76"/>
      <c r="AC1150" s="76"/>
      <c r="AD1150" s="76"/>
      <c r="AE1150" s="76"/>
      <c r="AF1150" s="76"/>
      <c r="AG1150" s="76"/>
      <c r="AH1150" s="76"/>
      <c r="AI1150" s="76"/>
      <c r="AJ1150" s="76"/>
      <c r="AK1150" s="76"/>
      <c r="AL1150" s="76"/>
      <c r="AM1150" s="76"/>
      <c r="AN1150" s="76"/>
      <c r="AO1150" s="76"/>
      <c r="AP1150" s="76"/>
      <c r="AQ1150" s="76"/>
      <c r="AR1150" s="76"/>
      <c r="AS1150" s="76"/>
      <c r="AT1150" s="76"/>
      <c r="AU1150" s="76"/>
      <c r="AV1150" s="76"/>
      <c r="AW1150" s="76"/>
      <c r="AX1150" s="76"/>
      <c r="AY1150" s="77"/>
      <c r="AZ1150" s="77"/>
      <c r="BA1150" s="77"/>
      <c r="BB1150" s="77"/>
      <c r="BC1150" s="77"/>
      <c r="BD1150" s="77"/>
      <c r="BE1150" s="77"/>
      <c r="BF1150" s="77"/>
      <c r="BG1150" s="78"/>
      <c r="BH1150" s="78"/>
      <c r="BI1150" s="78"/>
      <c r="BJ1150" s="78"/>
      <c r="BK1150" s="79"/>
      <c r="BL1150" s="79"/>
      <c r="BM1150" s="79"/>
      <c r="BN1150" s="79"/>
      <c r="BO1150" s="79"/>
      <c r="BP1150" s="79"/>
      <c r="BQ1150" s="79"/>
      <c r="BR1150" s="79"/>
      <c r="BS1150" s="79"/>
      <c r="BT1150" s="79"/>
      <c r="BU1150" s="79"/>
      <c r="BV1150" s="79"/>
      <c r="BW1150" s="79"/>
      <c r="BX1150" s="79"/>
      <c r="BY1150" s="79"/>
      <c r="BZ1150" s="79"/>
      <c r="CA1150" s="79"/>
      <c r="CB1150" s="79"/>
      <c r="CC1150" s="79"/>
      <c r="CD1150" s="79"/>
      <c r="CE1150" s="79"/>
      <c r="CF1150" s="79"/>
      <c r="CG1150" s="79"/>
      <c r="CH1150" s="79"/>
      <c r="CI1150" s="79"/>
    </row>
    <row r="1151" spans="1:87" ht="18" customHeight="1" x14ac:dyDescent="0.25">
      <c r="A1151" s="75"/>
      <c r="B1151" s="348" t="s">
        <v>0</v>
      </c>
      <c r="C1151" s="349"/>
      <c r="D1151" s="349"/>
      <c r="E1151" s="349"/>
      <c r="F1151" s="349"/>
      <c r="G1151" s="349"/>
      <c r="H1151" s="349"/>
      <c r="I1151" s="349"/>
      <c r="J1151" s="349"/>
      <c r="K1151" s="349"/>
      <c r="L1151" s="349"/>
      <c r="M1151" s="349"/>
      <c r="N1151" s="349"/>
      <c r="O1151" s="349"/>
      <c r="P1151" s="349"/>
      <c r="Q1151" s="349"/>
      <c r="R1151" s="349"/>
      <c r="S1151" s="349"/>
      <c r="T1151" s="349"/>
      <c r="U1151" s="349"/>
      <c r="V1151" s="349"/>
      <c r="W1151" s="349"/>
      <c r="X1151" s="349"/>
      <c r="Y1151" s="350"/>
      <c r="Z1151" s="348" t="s">
        <v>80</v>
      </c>
      <c r="AA1151" s="349"/>
      <c r="AB1151" s="349"/>
      <c r="AC1151" s="349"/>
      <c r="AD1151" s="350"/>
      <c r="AE1151" s="357" t="s">
        <v>79</v>
      </c>
      <c r="AF1151" s="358"/>
      <c r="AG1151" s="358"/>
      <c r="AH1151" s="358"/>
      <c r="AI1151" s="358"/>
      <c r="AJ1151" s="359"/>
      <c r="AK1151" s="357" t="s">
        <v>81</v>
      </c>
      <c r="AL1151" s="358"/>
      <c r="AM1151" s="358"/>
      <c r="AN1151" s="358"/>
      <c r="AO1151" s="358"/>
      <c r="AP1151" s="358"/>
      <c r="AQ1151" s="358"/>
      <c r="AR1151" s="358"/>
      <c r="AS1151" s="358"/>
      <c r="AT1151" s="358"/>
      <c r="AU1151" s="358"/>
      <c r="AV1151" s="358"/>
      <c r="AW1151" s="358"/>
      <c r="AX1151" s="359"/>
      <c r="AY1151" s="357" t="s">
        <v>1</v>
      </c>
      <c r="AZ1151" s="358"/>
      <c r="BA1151" s="358"/>
      <c r="BB1151" s="359"/>
      <c r="BC1151" s="348" t="s">
        <v>104</v>
      </c>
      <c r="BD1151" s="349"/>
      <c r="BE1151" s="349"/>
      <c r="BF1151" s="350"/>
      <c r="BG1151" s="366" t="s">
        <v>82</v>
      </c>
      <c r="BH1151" s="367"/>
      <c r="BI1151" s="367"/>
      <c r="BJ1151" s="368"/>
      <c r="BK1151" s="315" t="s">
        <v>99</v>
      </c>
      <c r="BL1151" s="316"/>
      <c r="BM1151" s="316"/>
      <c r="BN1151" s="316"/>
      <c r="BO1151" s="316"/>
      <c r="BP1151" s="317"/>
      <c r="BQ1151" s="315" t="s">
        <v>83</v>
      </c>
      <c r="BR1151" s="316"/>
      <c r="BS1151" s="316"/>
      <c r="BT1151" s="316"/>
      <c r="BU1151" s="316"/>
      <c r="BV1151" s="316"/>
      <c r="BW1151" s="317"/>
      <c r="BX1151" s="315" t="s">
        <v>84</v>
      </c>
      <c r="BY1151" s="316"/>
      <c r="BZ1151" s="316"/>
      <c r="CA1151" s="316"/>
      <c r="CB1151" s="316"/>
      <c r="CC1151" s="317"/>
      <c r="CD1151" s="315" t="s">
        <v>85</v>
      </c>
      <c r="CE1151" s="316"/>
      <c r="CF1151" s="316"/>
      <c r="CG1151" s="316"/>
      <c r="CH1151" s="316"/>
      <c r="CI1151" s="317"/>
    </row>
    <row r="1152" spans="1:87" ht="18" customHeight="1" x14ac:dyDescent="0.25">
      <c r="A1152" s="75"/>
      <c r="B1152" s="351"/>
      <c r="C1152" s="352"/>
      <c r="D1152" s="352"/>
      <c r="E1152" s="352"/>
      <c r="F1152" s="352"/>
      <c r="G1152" s="352"/>
      <c r="H1152" s="352"/>
      <c r="I1152" s="352"/>
      <c r="J1152" s="352"/>
      <c r="K1152" s="352"/>
      <c r="L1152" s="352"/>
      <c r="M1152" s="352"/>
      <c r="N1152" s="352"/>
      <c r="O1152" s="352"/>
      <c r="P1152" s="352"/>
      <c r="Q1152" s="352"/>
      <c r="R1152" s="352"/>
      <c r="S1152" s="352"/>
      <c r="T1152" s="352"/>
      <c r="U1152" s="352"/>
      <c r="V1152" s="352"/>
      <c r="W1152" s="352"/>
      <c r="X1152" s="352"/>
      <c r="Y1152" s="353"/>
      <c r="Z1152" s="351"/>
      <c r="AA1152" s="352"/>
      <c r="AB1152" s="352"/>
      <c r="AC1152" s="352"/>
      <c r="AD1152" s="353"/>
      <c r="AE1152" s="360"/>
      <c r="AF1152" s="361"/>
      <c r="AG1152" s="361"/>
      <c r="AH1152" s="361"/>
      <c r="AI1152" s="361"/>
      <c r="AJ1152" s="362"/>
      <c r="AK1152" s="360"/>
      <c r="AL1152" s="361"/>
      <c r="AM1152" s="361"/>
      <c r="AN1152" s="361"/>
      <c r="AO1152" s="361"/>
      <c r="AP1152" s="361"/>
      <c r="AQ1152" s="361"/>
      <c r="AR1152" s="361"/>
      <c r="AS1152" s="361"/>
      <c r="AT1152" s="361"/>
      <c r="AU1152" s="361"/>
      <c r="AV1152" s="361"/>
      <c r="AW1152" s="361"/>
      <c r="AX1152" s="362"/>
      <c r="AY1152" s="360"/>
      <c r="AZ1152" s="361"/>
      <c r="BA1152" s="361"/>
      <c r="BB1152" s="362"/>
      <c r="BC1152" s="351"/>
      <c r="BD1152" s="352"/>
      <c r="BE1152" s="352"/>
      <c r="BF1152" s="353"/>
      <c r="BG1152" s="369"/>
      <c r="BH1152" s="370"/>
      <c r="BI1152" s="370"/>
      <c r="BJ1152" s="371"/>
      <c r="BK1152" s="318"/>
      <c r="BL1152" s="319"/>
      <c r="BM1152" s="319"/>
      <c r="BN1152" s="319"/>
      <c r="BO1152" s="319"/>
      <c r="BP1152" s="320"/>
      <c r="BQ1152" s="318"/>
      <c r="BR1152" s="319"/>
      <c r="BS1152" s="319"/>
      <c r="BT1152" s="319"/>
      <c r="BU1152" s="319"/>
      <c r="BV1152" s="319"/>
      <c r="BW1152" s="320"/>
      <c r="BX1152" s="318"/>
      <c r="BY1152" s="319"/>
      <c r="BZ1152" s="319"/>
      <c r="CA1152" s="319"/>
      <c r="CB1152" s="319"/>
      <c r="CC1152" s="320"/>
      <c r="CD1152" s="318"/>
      <c r="CE1152" s="319"/>
      <c r="CF1152" s="319"/>
      <c r="CG1152" s="319"/>
      <c r="CH1152" s="319"/>
      <c r="CI1152" s="320"/>
    </row>
    <row r="1153" spans="1:87" ht="18" customHeight="1" thickBot="1" x14ac:dyDescent="0.3">
      <c r="A1153" s="75"/>
      <c r="B1153" s="354"/>
      <c r="C1153" s="355"/>
      <c r="D1153" s="355"/>
      <c r="E1153" s="355"/>
      <c r="F1153" s="355"/>
      <c r="G1153" s="355"/>
      <c r="H1153" s="355"/>
      <c r="I1153" s="355"/>
      <c r="J1153" s="355"/>
      <c r="K1153" s="355"/>
      <c r="L1153" s="355"/>
      <c r="M1153" s="355"/>
      <c r="N1153" s="355"/>
      <c r="O1153" s="355"/>
      <c r="P1153" s="355"/>
      <c r="Q1153" s="355"/>
      <c r="R1153" s="355"/>
      <c r="S1153" s="355"/>
      <c r="T1153" s="355"/>
      <c r="U1153" s="355"/>
      <c r="V1153" s="355"/>
      <c r="W1153" s="355"/>
      <c r="X1153" s="355"/>
      <c r="Y1153" s="356"/>
      <c r="Z1153" s="354"/>
      <c r="AA1153" s="355"/>
      <c r="AB1153" s="355"/>
      <c r="AC1153" s="355"/>
      <c r="AD1153" s="356"/>
      <c r="AE1153" s="363"/>
      <c r="AF1153" s="364"/>
      <c r="AG1153" s="364"/>
      <c r="AH1153" s="364"/>
      <c r="AI1153" s="364"/>
      <c r="AJ1153" s="365"/>
      <c r="AK1153" s="360"/>
      <c r="AL1153" s="361"/>
      <c r="AM1153" s="361"/>
      <c r="AN1153" s="361"/>
      <c r="AO1153" s="361"/>
      <c r="AP1153" s="361"/>
      <c r="AQ1153" s="361"/>
      <c r="AR1153" s="361"/>
      <c r="AS1153" s="361"/>
      <c r="AT1153" s="361"/>
      <c r="AU1153" s="361"/>
      <c r="AV1153" s="361"/>
      <c r="AW1153" s="361"/>
      <c r="AX1153" s="362"/>
      <c r="AY1153" s="360"/>
      <c r="AZ1153" s="361"/>
      <c r="BA1153" s="361"/>
      <c r="BB1153" s="362"/>
      <c r="BC1153" s="351"/>
      <c r="BD1153" s="352"/>
      <c r="BE1153" s="352"/>
      <c r="BF1153" s="353"/>
      <c r="BG1153" s="369"/>
      <c r="BH1153" s="370"/>
      <c r="BI1153" s="370"/>
      <c r="BJ1153" s="371"/>
      <c r="BK1153" s="318"/>
      <c r="BL1153" s="319"/>
      <c r="BM1153" s="319"/>
      <c r="BN1153" s="319"/>
      <c r="BO1153" s="319"/>
      <c r="BP1153" s="320"/>
      <c r="BQ1153" s="321"/>
      <c r="BR1153" s="322"/>
      <c r="BS1153" s="322"/>
      <c r="BT1153" s="322"/>
      <c r="BU1153" s="322"/>
      <c r="BV1153" s="322"/>
      <c r="BW1153" s="323"/>
      <c r="BX1153" s="321"/>
      <c r="BY1153" s="322"/>
      <c r="BZ1153" s="322"/>
      <c r="CA1153" s="322"/>
      <c r="CB1153" s="322"/>
      <c r="CC1153" s="323"/>
      <c r="CD1153" s="321"/>
      <c r="CE1153" s="322"/>
      <c r="CF1153" s="322"/>
      <c r="CG1153" s="322"/>
      <c r="CH1153" s="322"/>
      <c r="CI1153" s="323"/>
    </row>
    <row r="1154" spans="1:87" ht="18" customHeight="1" x14ac:dyDescent="0.25">
      <c r="A1154" s="75"/>
      <c r="B1154" s="324"/>
      <c r="C1154" s="325"/>
      <c r="D1154" s="325"/>
      <c r="E1154" s="325"/>
      <c r="F1154" s="325"/>
      <c r="G1154" s="325"/>
      <c r="H1154" s="325"/>
      <c r="I1154" s="325"/>
      <c r="J1154" s="325"/>
      <c r="K1154" s="325"/>
      <c r="L1154" s="325"/>
      <c r="M1154" s="325"/>
      <c r="N1154" s="325"/>
      <c r="O1154" s="325"/>
      <c r="P1154" s="325"/>
      <c r="Q1154" s="325"/>
      <c r="R1154" s="325"/>
      <c r="S1154" s="325"/>
      <c r="T1154" s="325"/>
      <c r="U1154" s="325"/>
      <c r="V1154" s="325"/>
      <c r="W1154" s="325"/>
      <c r="X1154" s="325"/>
      <c r="Y1154" s="326"/>
      <c r="Z1154" s="333"/>
      <c r="AA1154" s="334"/>
      <c r="AB1154" s="334"/>
      <c r="AC1154" s="334"/>
      <c r="AD1154" s="335"/>
      <c r="AE1154" s="333"/>
      <c r="AF1154" s="334"/>
      <c r="AG1154" s="334"/>
      <c r="AH1154" s="334"/>
      <c r="AI1154" s="334"/>
      <c r="AJ1154" s="334"/>
      <c r="AK1154" s="342"/>
      <c r="AL1154" s="343"/>
      <c r="AM1154" s="343"/>
      <c r="AN1154" s="343"/>
      <c r="AO1154" s="343"/>
      <c r="AP1154" s="343"/>
      <c r="AQ1154" s="343"/>
      <c r="AR1154" s="343"/>
      <c r="AS1154" s="343"/>
      <c r="AT1154" s="343"/>
      <c r="AU1154" s="343"/>
      <c r="AV1154" s="343"/>
      <c r="AW1154" s="343"/>
      <c r="AX1154" s="344"/>
      <c r="AY1154" s="409"/>
      <c r="AZ1154" s="346"/>
      <c r="BA1154" s="346"/>
      <c r="BB1154" s="410"/>
      <c r="BC1154" s="345">
        <f>+$AE$1154*AY1154</f>
        <v>0</v>
      </c>
      <c r="BD1154" s="346"/>
      <c r="BE1154" s="346"/>
      <c r="BF1154" s="347"/>
      <c r="BG1154" s="285"/>
      <c r="BH1154" s="286"/>
      <c r="BI1154" s="286"/>
      <c r="BJ1154" s="287"/>
      <c r="BK1154" s="288">
        <f>+AY1154*BG1154</f>
        <v>0</v>
      </c>
      <c r="BL1154" s="289"/>
      <c r="BM1154" s="289"/>
      <c r="BN1154" s="289"/>
      <c r="BO1154" s="289"/>
      <c r="BP1154" s="290"/>
      <c r="BQ1154" s="291"/>
      <c r="BR1154" s="292"/>
      <c r="BS1154" s="292"/>
      <c r="BT1154" s="292"/>
      <c r="BU1154" s="292"/>
      <c r="BV1154" s="292"/>
      <c r="BW1154" s="293"/>
      <c r="BX1154" s="291">
        <f>+(((BK1184+BQ1154)*30)/70)</f>
        <v>0</v>
      </c>
      <c r="BY1154" s="292"/>
      <c r="BZ1154" s="292"/>
      <c r="CA1154" s="292"/>
      <c r="CB1154" s="292"/>
      <c r="CC1154" s="293"/>
      <c r="CD1154" s="291">
        <f>+BK1184+BQ1154+BX1154</f>
        <v>0</v>
      </c>
      <c r="CE1154" s="292"/>
      <c r="CF1154" s="292"/>
      <c r="CG1154" s="292"/>
      <c r="CH1154" s="292"/>
      <c r="CI1154" s="293"/>
    </row>
    <row r="1155" spans="1:87" ht="18" customHeight="1" x14ac:dyDescent="0.25">
      <c r="A1155" s="75"/>
      <c r="B1155" s="327"/>
      <c r="C1155" s="328"/>
      <c r="D1155" s="328"/>
      <c r="E1155" s="328"/>
      <c r="F1155" s="328"/>
      <c r="G1155" s="328"/>
      <c r="H1155" s="328"/>
      <c r="I1155" s="328"/>
      <c r="J1155" s="328"/>
      <c r="K1155" s="328"/>
      <c r="L1155" s="328"/>
      <c r="M1155" s="328"/>
      <c r="N1155" s="328"/>
      <c r="O1155" s="328"/>
      <c r="P1155" s="328"/>
      <c r="Q1155" s="328"/>
      <c r="R1155" s="328"/>
      <c r="S1155" s="328"/>
      <c r="T1155" s="328"/>
      <c r="U1155" s="328"/>
      <c r="V1155" s="328"/>
      <c r="W1155" s="328"/>
      <c r="X1155" s="328"/>
      <c r="Y1155" s="329"/>
      <c r="Z1155" s="336"/>
      <c r="AA1155" s="337"/>
      <c r="AB1155" s="337"/>
      <c r="AC1155" s="337"/>
      <c r="AD1155" s="338"/>
      <c r="AE1155" s="336"/>
      <c r="AF1155" s="337"/>
      <c r="AG1155" s="337"/>
      <c r="AH1155" s="337"/>
      <c r="AI1155" s="337"/>
      <c r="AJ1155" s="337"/>
      <c r="AK1155" s="300"/>
      <c r="AL1155" s="301"/>
      <c r="AM1155" s="301"/>
      <c r="AN1155" s="301"/>
      <c r="AO1155" s="301"/>
      <c r="AP1155" s="301"/>
      <c r="AQ1155" s="301"/>
      <c r="AR1155" s="301"/>
      <c r="AS1155" s="301"/>
      <c r="AT1155" s="301"/>
      <c r="AU1155" s="301"/>
      <c r="AV1155" s="301"/>
      <c r="AW1155" s="301"/>
      <c r="AX1155" s="302"/>
      <c r="AY1155" s="407"/>
      <c r="AZ1155" s="304"/>
      <c r="BA1155" s="304"/>
      <c r="BB1155" s="408"/>
      <c r="BC1155" s="306">
        <f t="shared" ref="BC1155:BC1183" si="64">+$AE$1154*AY1155</f>
        <v>0</v>
      </c>
      <c r="BD1155" s="307"/>
      <c r="BE1155" s="307"/>
      <c r="BF1155" s="308"/>
      <c r="BG1155" s="309"/>
      <c r="BH1155" s="310"/>
      <c r="BI1155" s="310"/>
      <c r="BJ1155" s="311"/>
      <c r="BK1155" s="312">
        <f t="shared" ref="BK1155:BK1183" si="65">+AY1155*BG1155</f>
        <v>0</v>
      </c>
      <c r="BL1155" s="313"/>
      <c r="BM1155" s="313"/>
      <c r="BN1155" s="313"/>
      <c r="BO1155" s="313"/>
      <c r="BP1155" s="314"/>
      <c r="BQ1155" s="294"/>
      <c r="BR1155" s="295"/>
      <c r="BS1155" s="295"/>
      <c r="BT1155" s="295"/>
      <c r="BU1155" s="295"/>
      <c r="BV1155" s="295"/>
      <c r="BW1155" s="296"/>
      <c r="BX1155" s="294"/>
      <c r="BY1155" s="295"/>
      <c r="BZ1155" s="295"/>
      <c r="CA1155" s="295"/>
      <c r="CB1155" s="295"/>
      <c r="CC1155" s="296"/>
      <c r="CD1155" s="294"/>
      <c r="CE1155" s="295"/>
      <c r="CF1155" s="295"/>
      <c r="CG1155" s="295"/>
      <c r="CH1155" s="295"/>
      <c r="CI1155" s="296"/>
    </row>
    <row r="1156" spans="1:87" ht="18" customHeight="1" x14ac:dyDescent="0.25">
      <c r="A1156" s="75"/>
      <c r="B1156" s="327"/>
      <c r="C1156" s="328"/>
      <c r="D1156" s="328"/>
      <c r="E1156" s="328"/>
      <c r="F1156" s="328"/>
      <c r="G1156" s="328"/>
      <c r="H1156" s="328"/>
      <c r="I1156" s="328"/>
      <c r="J1156" s="328"/>
      <c r="K1156" s="328"/>
      <c r="L1156" s="328"/>
      <c r="M1156" s="328"/>
      <c r="N1156" s="328"/>
      <c r="O1156" s="328"/>
      <c r="P1156" s="328"/>
      <c r="Q1156" s="328"/>
      <c r="R1156" s="328"/>
      <c r="S1156" s="328"/>
      <c r="T1156" s="328"/>
      <c r="U1156" s="328"/>
      <c r="V1156" s="328"/>
      <c r="W1156" s="328"/>
      <c r="X1156" s="328"/>
      <c r="Y1156" s="329"/>
      <c r="Z1156" s="336"/>
      <c r="AA1156" s="337"/>
      <c r="AB1156" s="337"/>
      <c r="AC1156" s="337"/>
      <c r="AD1156" s="338"/>
      <c r="AE1156" s="336"/>
      <c r="AF1156" s="337"/>
      <c r="AG1156" s="337"/>
      <c r="AH1156" s="337"/>
      <c r="AI1156" s="337"/>
      <c r="AJ1156" s="337"/>
      <c r="AK1156" s="300"/>
      <c r="AL1156" s="301"/>
      <c r="AM1156" s="301"/>
      <c r="AN1156" s="301"/>
      <c r="AO1156" s="301"/>
      <c r="AP1156" s="301"/>
      <c r="AQ1156" s="301"/>
      <c r="AR1156" s="301"/>
      <c r="AS1156" s="301"/>
      <c r="AT1156" s="301"/>
      <c r="AU1156" s="301"/>
      <c r="AV1156" s="301"/>
      <c r="AW1156" s="301"/>
      <c r="AX1156" s="302"/>
      <c r="AY1156" s="407"/>
      <c r="AZ1156" s="304"/>
      <c r="BA1156" s="304"/>
      <c r="BB1156" s="408"/>
      <c r="BC1156" s="306">
        <f t="shared" si="64"/>
        <v>0</v>
      </c>
      <c r="BD1156" s="307"/>
      <c r="BE1156" s="307"/>
      <c r="BF1156" s="308"/>
      <c r="BG1156" s="309"/>
      <c r="BH1156" s="310"/>
      <c r="BI1156" s="310"/>
      <c r="BJ1156" s="311"/>
      <c r="BK1156" s="312">
        <f t="shared" si="65"/>
        <v>0</v>
      </c>
      <c r="BL1156" s="313"/>
      <c r="BM1156" s="313"/>
      <c r="BN1156" s="313"/>
      <c r="BO1156" s="313"/>
      <c r="BP1156" s="314"/>
      <c r="BQ1156" s="294"/>
      <c r="BR1156" s="295"/>
      <c r="BS1156" s="295"/>
      <c r="BT1156" s="295"/>
      <c r="BU1156" s="295"/>
      <c r="BV1156" s="295"/>
      <c r="BW1156" s="296"/>
      <c r="BX1156" s="294"/>
      <c r="BY1156" s="295"/>
      <c r="BZ1156" s="295"/>
      <c r="CA1156" s="295"/>
      <c r="CB1156" s="295"/>
      <c r="CC1156" s="296"/>
      <c r="CD1156" s="294"/>
      <c r="CE1156" s="295"/>
      <c r="CF1156" s="295"/>
      <c r="CG1156" s="295"/>
      <c r="CH1156" s="295"/>
      <c r="CI1156" s="296"/>
    </row>
    <row r="1157" spans="1:87" ht="18" customHeight="1" x14ac:dyDescent="0.25">
      <c r="A1157" s="75"/>
      <c r="B1157" s="327"/>
      <c r="C1157" s="328"/>
      <c r="D1157" s="328"/>
      <c r="E1157" s="328"/>
      <c r="F1157" s="328"/>
      <c r="G1157" s="328"/>
      <c r="H1157" s="328"/>
      <c r="I1157" s="328"/>
      <c r="J1157" s="328"/>
      <c r="K1157" s="328"/>
      <c r="L1157" s="328"/>
      <c r="M1157" s="328"/>
      <c r="N1157" s="328"/>
      <c r="O1157" s="328"/>
      <c r="P1157" s="328"/>
      <c r="Q1157" s="328"/>
      <c r="R1157" s="328"/>
      <c r="S1157" s="328"/>
      <c r="T1157" s="328"/>
      <c r="U1157" s="328"/>
      <c r="V1157" s="328"/>
      <c r="W1157" s="328"/>
      <c r="X1157" s="328"/>
      <c r="Y1157" s="329"/>
      <c r="Z1157" s="336"/>
      <c r="AA1157" s="337"/>
      <c r="AB1157" s="337"/>
      <c r="AC1157" s="337"/>
      <c r="AD1157" s="338"/>
      <c r="AE1157" s="336"/>
      <c r="AF1157" s="337"/>
      <c r="AG1157" s="337"/>
      <c r="AH1157" s="337"/>
      <c r="AI1157" s="337"/>
      <c r="AJ1157" s="337"/>
      <c r="AK1157" s="300"/>
      <c r="AL1157" s="301"/>
      <c r="AM1157" s="301"/>
      <c r="AN1157" s="301"/>
      <c r="AO1157" s="301"/>
      <c r="AP1157" s="301"/>
      <c r="AQ1157" s="301"/>
      <c r="AR1157" s="301"/>
      <c r="AS1157" s="301"/>
      <c r="AT1157" s="301"/>
      <c r="AU1157" s="301"/>
      <c r="AV1157" s="301"/>
      <c r="AW1157" s="301"/>
      <c r="AX1157" s="302"/>
      <c r="AY1157" s="407"/>
      <c r="AZ1157" s="304"/>
      <c r="BA1157" s="304"/>
      <c r="BB1157" s="408"/>
      <c r="BC1157" s="306">
        <f t="shared" si="64"/>
        <v>0</v>
      </c>
      <c r="BD1157" s="307"/>
      <c r="BE1157" s="307"/>
      <c r="BF1157" s="308"/>
      <c r="BG1157" s="309"/>
      <c r="BH1157" s="310"/>
      <c r="BI1157" s="310"/>
      <c r="BJ1157" s="311"/>
      <c r="BK1157" s="312">
        <f t="shared" si="65"/>
        <v>0</v>
      </c>
      <c r="BL1157" s="313"/>
      <c r="BM1157" s="313"/>
      <c r="BN1157" s="313"/>
      <c r="BO1157" s="313"/>
      <c r="BP1157" s="314"/>
      <c r="BQ1157" s="294"/>
      <c r="BR1157" s="295"/>
      <c r="BS1157" s="295"/>
      <c r="BT1157" s="295"/>
      <c r="BU1157" s="295"/>
      <c r="BV1157" s="295"/>
      <c r="BW1157" s="296"/>
      <c r="BX1157" s="294"/>
      <c r="BY1157" s="295"/>
      <c r="BZ1157" s="295"/>
      <c r="CA1157" s="295"/>
      <c r="CB1157" s="295"/>
      <c r="CC1157" s="296"/>
      <c r="CD1157" s="294"/>
      <c r="CE1157" s="295"/>
      <c r="CF1157" s="295"/>
      <c r="CG1157" s="295"/>
      <c r="CH1157" s="295"/>
      <c r="CI1157" s="296"/>
    </row>
    <row r="1158" spans="1:87" ht="18" customHeight="1" x14ac:dyDescent="0.25">
      <c r="A1158" s="75"/>
      <c r="B1158" s="327"/>
      <c r="C1158" s="328"/>
      <c r="D1158" s="328"/>
      <c r="E1158" s="328"/>
      <c r="F1158" s="328"/>
      <c r="G1158" s="328"/>
      <c r="H1158" s="328"/>
      <c r="I1158" s="328"/>
      <c r="J1158" s="328"/>
      <c r="K1158" s="328"/>
      <c r="L1158" s="328"/>
      <c r="M1158" s="328"/>
      <c r="N1158" s="328"/>
      <c r="O1158" s="328"/>
      <c r="P1158" s="328"/>
      <c r="Q1158" s="328"/>
      <c r="R1158" s="328"/>
      <c r="S1158" s="328"/>
      <c r="T1158" s="328"/>
      <c r="U1158" s="328"/>
      <c r="V1158" s="328"/>
      <c r="W1158" s="328"/>
      <c r="X1158" s="328"/>
      <c r="Y1158" s="329"/>
      <c r="Z1158" s="336"/>
      <c r="AA1158" s="337"/>
      <c r="AB1158" s="337"/>
      <c r="AC1158" s="337"/>
      <c r="AD1158" s="338"/>
      <c r="AE1158" s="336"/>
      <c r="AF1158" s="337"/>
      <c r="AG1158" s="337"/>
      <c r="AH1158" s="337"/>
      <c r="AI1158" s="337"/>
      <c r="AJ1158" s="337"/>
      <c r="AK1158" s="300"/>
      <c r="AL1158" s="301"/>
      <c r="AM1158" s="301"/>
      <c r="AN1158" s="301"/>
      <c r="AO1158" s="301"/>
      <c r="AP1158" s="301"/>
      <c r="AQ1158" s="301"/>
      <c r="AR1158" s="301"/>
      <c r="AS1158" s="301"/>
      <c r="AT1158" s="301"/>
      <c r="AU1158" s="301"/>
      <c r="AV1158" s="301"/>
      <c r="AW1158" s="301"/>
      <c r="AX1158" s="302"/>
      <c r="AY1158" s="407"/>
      <c r="AZ1158" s="304"/>
      <c r="BA1158" s="304"/>
      <c r="BB1158" s="408"/>
      <c r="BC1158" s="306">
        <f t="shared" si="64"/>
        <v>0</v>
      </c>
      <c r="BD1158" s="307"/>
      <c r="BE1158" s="307"/>
      <c r="BF1158" s="308"/>
      <c r="BG1158" s="309"/>
      <c r="BH1158" s="310"/>
      <c r="BI1158" s="310"/>
      <c r="BJ1158" s="311"/>
      <c r="BK1158" s="312">
        <f t="shared" si="65"/>
        <v>0</v>
      </c>
      <c r="BL1158" s="313"/>
      <c r="BM1158" s="313"/>
      <c r="BN1158" s="313"/>
      <c r="BO1158" s="313"/>
      <c r="BP1158" s="314"/>
      <c r="BQ1158" s="294"/>
      <c r="BR1158" s="295"/>
      <c r="BS1158" s="295"/>
      <c r="BT1158" s="295"/>
      <c r="BU1158" s="295"/>
      <c r="BV1158" s="295"/>
      <c r="BW1158" s="296"/>
      <c r="BX1158" s="294"/>
      <c r="BY1158" s="295"/>
      <c r="BZ1158" s="295"/>
      <c r="CA1158" s="295"/>
      <c r="CB1158" s="295"/>
      <c r="CC1158" s="296"/>
      <c r="CD1158" s="294"/>
      <c r="CE1158" s="295"/>
      <c r="CF1158" s="295"/>
      <c r="CG1158" s="295"/>
      <c r="CH1158" s="295"/>
      <c r="CI1158" s="296"/>
    </row>
    <row r="1159" spans="1:87" ht="18" customHeight="1" x14ac:dyDescent="0.25">
      <c r="A1159" s="75"/>
      <c r="B1159" s="327"/>
      <c r="C1159" s="328"/>
      <c r="D1159" s="328"/>
      <c r="E1159" s="328"/>
      <c r="F1159" s="328"/>
      <c r="G1159" s="328"/>
      <c r="H1159" s="328"/>
      <c r="I1159" s="328"/>
      <c r="J1159" s="328"/>
      <c r="K1159" s="328"/>
      <c r="L1159" s="328"/>
      <c r="M1159" s="328"/>
      <c r="N1159" s="328"/>
      <c r="O1159" s="328"/>
      <c r="P1159" s="328"/>
      <c r="Q1159" s="328"/>
      <c r="R1159" s="328"/>
      <c r="S1159" s="328"/>
      <c r="T1159" s="328"/>
      <c r="U1159" s="328"/>
      <c r="V1159" s="328"/>
      <c r="W1159" s="328"/>
      <c r="X1159" s="328"/>
      <c r="Y1159" s="329"/>
      <c r="Z1159" s="336"/>
      <c r="AA1159" s="337"/>
      <c r="AB1159" s="337"/>
      <c r="AC1159" s="337"/>
      <c r="AD1159" s="338"/>
      <c r="AE1159" s="336"/>
      <c r="AF1159" s="337"/>
      <c r="AG1159" s="337"/>
      <c r="AH1159" s="337"/>
      <c r="AI1159" s="337"/>
      <c r="AJ1159" s="337"/>
      <c r="AK1159" s="300"/>
      <c r="AL1159" s="301"/>
      <c r="AM1159" s="301"/>
      <c r="AN1159" s="301"/>
      <c r="AO1159" s="301"/>
      <c r="AP1159" s="301"/>
      <c r="AQ1159" s="301"/>
      <c r="AR1159" s="301"/>
      <c r="AS1159" s="301"/>
      <c r="AT1159" s="301"/>
      <c r="AU1159" s="301"/>
      <c r="AV1159" s="301"/>
      <c r="AW1159" s="301"/>
      <c r="AX1159" s="302"/>
      <c r="AY1159" s="407"/>
      <c r="AZ1159" s="304"/>
      <c r="BA1159" s="304"/>
      <c r="BB1159" s="408"/>
      <c r="BC1159" s="306">
        <f t="shared" si="64"/>
        <v>0</v>
      </c>
      <c r="BD1159" s="307"/>
      <c r="BE1159" s="307"/>
      <c r="BF1159" s="308"/>
      <c r="BG1159" s="309"/>
      <c r="BH1159" s="310"/>
      <c r="BI1159" s="310"/>
      <c r="BJ1159" s="311"/>
      <c r="BK1159" s="312">
        <f t="shared" si="65"/>
        <v>0</v>
      </c>
      <c r="BL1159" s="313"/>
      <c r="BM1159" s="313"/>
      <c r="BN1159" s="313"/>
      <c r="BO1159" s="313"/>
      <c r="BP1159" s="314"/>
      <c r="BQ1159" s="294"/>
      <c r="BR1159" s="295"/>
      <c r="BS1159" s="295"/>
      <c r="BT1159" s="295"/>
      <c r="BU1159" s="295"/>
      <c r="BV1159" s="295"/>
      <c r="BW1159" s="296"/>
      <c r="BX1159" s="294"/>
      <c r="BY1159" s="295"/>
      <c r="BZ1159" s="295"/>
      <c r="CA1159" s="295"/>
      <c r="CB1159" s="295"/>
      <c r="CC1159" s="296"/>
      <c r="CD1159" s="294"/>
      <c r="CE1159" s="295"/>
      <c r="CF1159" s="295"/>
      <c r="CG1159" s="295"/>
      <c r="CH1159" s="295"/>
      <c r="CI1159" s="296"/>
    </row>
    <row r="1160" spans="1:87" ht="18" customHeight="1" x14ac:dyDescent="0.25">
      <c r="A1160" s="75"/>
      <c r="B1160" s="327"/>
      <c r="C1160" s="328"/>
      <c r="D1160" s="328"/>
      <c r="E1160" s="328"/>
      <c r="F1160" s="328"/>
      <c r="G1160" s="328"/>
      <c r="H1160" s="328"/>
      <c r="I1160" s="328"/>
      <c r="J1160" s="328"/>
      <c r="K1160" s="328"/>
      <c r="L1160" s="328"/>
      <c r="M1160" s="328"/>
      <c r="N1160" s="328"/>
      <c r="O1160" s="328"/>
      <c r="P1160" s="328"/>
      <c r="Q1160" s="328"/>
      <c r="R1160" s="328"/>
      <c r="S1160" s="328"/>
      <c r="T1160" s="328"/>
      <c r="U1160" s="328"/>
      <c r="V1160" s="328"/>
      <c r="W1160" s="328"/>
      <c r="X1160" s="328"/>
      <c r="Y1160" s="329"/>
      <c r="Z1160" s="336"/>
      <c r="AA1160" s="337"/>
      <c r="AB1160" s="337"/>
      <c r="AC1160" s="337"/>
      <c r="AD1160" s="338"/>
      <c r="AE1160" s="336"/>
      <c r="AF1160" s="337"/>
      <c r="AG1160" s="337"/>
      <c r="AH1160" s="337"/>
      <c r="AI1160" s="337"/>
      <c r="AJ1160" s="337"/>
      <c r="AK1160" s="300"/>
      <c r="AL1160" s="301"/>
      <c r="AM1160" s="301"/>
      <c r="AN1160" s="301"/>
      <c r="AO1160" s="301"/>
      <c r="AP1160" s="301"/>
      <c r="AQ1160" s="301"/>
      <c r="AR1160" s="301"/>
      <c r="AS1160" s="301"/>
      <c r="AT1160" s="301"/>
      <c r="AU1160" s="301"/>
      <c r="AV1160" s="301"/>
      <c r="AW1160" s="301"/>
      <c r="AX1160" s="302"/>
      <c r="AY1160" s="407"/>
      <c r="AZ1160" s="304"/>
      <c r="BA1160" s="304"/>
      <c r="BB1160" s="408"/>
      <c r="BC1160" s="306">
        <f t="shared" si="64"/>
        <v>0</v>
      </c>
      <c r="BD1160" s="307"/>
      <c r="BE1160" s="307"/>
      <c r="BF1160" s="308"/>
      <c r="BG1160" s="309"/>
      <c r="BH1160" s="310"/>
      <c r="BI1160" s="310"/>
      <c r="BJ1160" s="311"/>
      <c r="BK1160" s="312">
        <f t="shared" si="65"/>
        <v>0</v>
      </c>
      <c r="BL1160" s="313"/>
      <c r="BM1160" s="313"/>
      <c r="BN1160" s="313"/>
      <c r="BO1160" s="313"/>
      <c r="BP1160" s="314"/>
      <c r="BQ1160" s="294"/>
      <c r="BR1160" s="295"/>
      <c r="BS1160" s="295"/>
      <c r="BT1160" s="295"/>
      <c r="BU1160" s="295"/>
      <c r="BV1160" s="295"/>
      <c r="BW1160" s="296"/>
      <c r="BX1160" s="294"/>
      <c r="BY1160" s="295"/>
      <c r="BZ1160" s="295"/>
      <c r="CA1160" s="295"/>
      <c r="CB1160" s="295"/>
      <c r="CC1160" s="296"/>
      <c r="CD1160" s="294"/>
      <c r="CE1160" s="295"/>
      <c r="CF1160" s="295"/>
      <c r="CG1160" s="295"/>
      <c r="CH1160" s="295"/>
      <c r="CI1160" s="296"/>
    </row>
    <row r="1161" spans="1:87" ht="18" customHeight="1" x14ac:dyDescent="0.25">
      <c r="A1161" s="75"/>
      <c r="B1161" s="327"/>
      <c r="C1161" s="328"/>
      <c r="D1161" s="328"/>
      <c r="E1161" s="328"/>
      <c r="F1161" s="328"/>
      <c r="G1161" s="328"/>
      <c r="H1161" s="328"/>
      <c r="I1161" s="328"/>
      <c r="J1161" s="328"/>
      <c r="K1161" s="328"/>
      <c r="L1161" s="328"/>
      <c r="M1161" s="328"/>
      <c r="N1161" s="328"/>
      <c r="O1161" s="328"/>
      <c r="P1161" s="328"/>
      <c r="Q1161" s="328"/>
      <c r="R1161" s="328"/>
      <c r="S1161" s="328"/>
      <c r="T1161" s="328"/>
      <c r="U1161" s="328"/>
      <c r="V1161" s="328"/>
      <c r="W1161" s="328"/>
      <c r="X1161" s="328"/>
      <c r="Y1161" s="329"/>
      <c r="Z1161" s="336"/>
      <c r="AA1161" s="337"/>
      <c r="AB1161" s="337"/>
      <c r="AC1161" s="337"/>
      <c r="AD1161" s="338"/>
      <c r="AE1161" s="336"/>
      <c r="AF1161" s="337"/>
      <c r="AG1161" s="337"/>
      <c r="AH1161" s="337"/>
      <c r="AI1161" s="337"/>
      <c r="AJ1161" s="337"/>
      <c r="AK1161" s="300"/>
      <c r="AL1161" s="301"/>
      <c r="AM1161" s="301"/>
      <c r="AN1161" s="301"/>
      <c r="AO1161" s="301"/>
      <c r="AP1161" s="301"/>
      <c r="AQ1161" s="301"/>
      <c r="AR1161" s="301"/>
      <c r="AS1161" s="301"/>
      <c r="AT1161" s="301"/>
      <c r="AU1161" s="301"/>
      <c r="AV1161" s="301"/>
      <c r="AW1161" s="301"/>
      <c r="AX1161" s="302"/>
      <c r="AY1161" s="407"/>
      <c r="AZ1161" s="304"/>
      <c r="BA1161" s="304"/>
      <c r="BB1161" s="408"/>
      <c r="BC1161" s="306">
        <f t="shared" si="64"/>
        <v>0</v>
      </c>
      <c r="BD1161" s="307"/>
      <c r="BE1161" s="307"/>
      <c r="BF1161" s="308"/>
      <c r="BG1161" s="309"/>
      <c r="BH1161" s="310"/>
      <c r="BI1161" s="310"/>
      <c r="BJ1161" s="311"/>
      <c r="BK1161" s="312">
        <f t="shared" si="65"/>
        <v>0</v>
      </c>
      <c r="BL1161" s="313"/>
      <c r="BM1161" s="313"/>
      <c r="BN1161" s="313"/>
      <c r="BO1161" s="313"/>
      <c r="BP1161" s="314"/>
      <c r="BQ1161" s="294"/>
      <c r="BR1161" s="295"/>
      <c r="BS1161" s="295"/>
      <c r="BT1161" s="295"/>
      <c r="BU1161" s="295"/>
      <c r="BV1161" s="295"/>
      <c r="BW1161" s="296"/>
      <c r="BX1161" s="294"/>
      <c r="BY1161" s="295"/>
      <c r="BZ1161" s="295"/>
      <c r="CA1161" s="295"/>
      <c r="CB1161" s="295"/>
      <c r="CC1161" s="296"/>
      <c r="CD1161" s="294"/>
      <c r="CE1161" s="295"/>
      <c r="CF1161" s="295"/>
      <c r="CG1161" s="295"/>
      <c r="CH1161" s="295"/>
      <c r="CI1161" s="296"/>
    </row>
    <row r="1162" spans="1:87" ht="18" customHeight="1" x14ac:dyDescent="0.25">
      <c r="A1162" s="75"/>
      <c r="B1162" s="327"/>
      <c r="C1162" s="328"/>
      <c r="D1162" s="328"/>
      <c r="E1162" s="328"/>
      <c r="F1162" s="328"/>
      <c r="G1162" s="328"/>
      <c r="H1162" s="328"/>
      <c r="I1162" s="328"/>
      <c r="J1162" s="328"/>
      <c r="K1162" s="328"/>
      <c r="L1162" s="328"/>
      <c r="M1162" s="328"/>
      <c r="N1162" s="328"/>
      <c r="O1162" s="328"/>
      <c r="P1162" s="328"/>
      <c r="Q1162" s="328"/>
      <c r="R1162" s="328"/>
      <c r="S1162" s="328"/>
      <c r="T1162" s="328"/>
      <c r="U1162" s="328"/>
      <c r="V1162" s="328"/>
      <c r="W1162" s="328"/>
      <c r="X1162" s="328"/>
      <c r="Y1162" s="329"/>
      <c r="Z1162" s="336"/>
      <c r="AA1162" s="337"/>
      <c r="AB1162" s="337"/>
      <c r="AC1162" s="337"/>
      <c r="AD1162" s="338"/>
      <c r="AE1162" s="336"/>
      <c r="AF1162" s="337"/>
      <c r="AG1162" s="337"/>
      <c r="AH1162" s="337"/>
      <c r="AI1162" s="337"/>
      <c r="AJ1162" s="337"/>
      <c r="AK1162" s="300"/>
      <c r="AL1162" s="301"/>
      <c r="AM1162" s="301"/>
      <c r="AN1162" s="301"/>
      <c r="AO1162" s="301"/>
      <c r="AP1162" s="301"/>
      <c r="AQ1162" s="301"/>
      <c r="AR1162" s="301"/>
      <c r="AS1162" s="301"/>
      <c r="AT1162" s="301"/>
      <c r="AU1162" s="301"/>
      <c r="AV1162" s="301"/>
      <c r="AW1162" s="301"/>
      <c r="AX1162" s="302"/>
      <c r="AY1162" s="407"/>
      <c r="AZ1162" s="304"/>
      <c r="BA1162" s="304"/>
      <c r="BB1162" s="408"/>
      <c r="BC1162" s="306">
        <f t="shared" si="64"/>
        <v>0</v>
      </c>
      <c r="BD1162" s="307"/>
      <c r="BE1162" s="307"/>
      <c r="BF1162" s="308"/>
      <c r="BG1162" s="309"/>
      <c r="BH1162" s="310"/>
      <c r="BI1162" s="310"/>
      <c r="BJ1162" s="311"/>
      <c r="BK1162" s="312">
        <f t="shared" si="65"/>
        <v>0</v>
      </c>
      <c r="BL1162" s="313"/>
      <c r="BM1162" s="313"/>
      <c r="BN1162" s="313"/>
      <c r="BO1162" s="313"/>
      <c r="BP1162" s="314"/>
      <c r="BQ1162" s="294"/>
      <c r="BR1162" s="295"/>
      <c r="BS1162" s="295"/>
      <c r="BT1162" s="295"/>
      <c r="BU1162" s="295"/>
      <c r="BV1162" s="295"/>
      <c r="BW1162" s="296"/>
      <c r="BX1162" s="294"/>
      <c r="BY1162" s="295"/>
      <c r="BZ1162" s="295"/>
      <c r="CA1162" s="295"/>
      <c r="CB1162" s="295"/>
      <c r="CC1162" s="296"/>
      <c r="CD1162" s="294"/>
      <c r="CE1162" s="295"/>
      <c r="CF1162" s="295"/>
      <c r="CG1162" s="295"/>
      <c r="CH1162" s="295"/>
      <c r="CI1162" s="296"/>
    </row>
    <row r="1163" spans="1:87" ht="18" customHeight="1" x14ac:dyDescent="0.25">
      <c r="A1163" s="75"/>
      <c r="B1163" s="327"/>
      <c r="C1163" s="328"/>
      <c r="D1163" s="328"/>
      <c r="E1163" s="328"/>
      <c r="F1163" s="328"/>
      <c r="G1163" s="328"/>
      <c r="H1163" s="328"/>
      <c r="I1163" s="328"/>
      <c r="J1163" s="328"/>
      <c r="K1163" s="328"/>
      <c r="L1163" s="328"/>
      <c r="M1163" s="328"/>
      <c r="N1163" s="328"/>
      <c r="O1163" s="328"/>
      <c r="P1163" s="328"/>
      <c r="Q1163" s="328"/>
      <c r="R1163" s="328"/>
      <c r="S1163" s="328"/>
      <c r="T1163" s="328"/>
      <c r="U1163" s="328"/>
      <c r="V1163" s="328"/>
      <c r="W1163" s="328"/>
      <c r="X1163" s="328"/>
      <c r="Y1163" s="329"/>
      <c r="Z1163" s="336"/>
      <c r="AA1163" s="337"/>
      <c r="AB1163" s="337"/>
      <c r="AC1163" s="337"/>
      <c r="AD1163" s="338"/>
      <c r="AE1163" s="336"/>
      <c r="AF1163" s="337"/>
      <c r="AG1163" s="337"/>
      <c r="AH1163" s="337"/>
      <c r="AI1163" s="337"/>
      <c r="AJ1163" s="337"/>
      <c r="AK1163" s="300"/>
      <c r="AL1163" s="301"/>
      <c r="AM1163" s="301"/>
      <c r="AN1163" s="301"/>
      <c r="AO1163" s="301"/>
      <c r="AP1163" s="301"/>
      <c r="AQ1163" s="301"/>
      <c r="AR1163" s="301"/>
      <c r="AS1163" s="301"/>
      <c r="AT1163" s="301"/>
      <c r="AU1163" s="301"/>
      <c r="AV1163" s="301"/>
      <c r="AW1163" s="301"/>
      <c r="AX1163" s="302"/>
      <c r="AY1163" s="407"/>
      <c r="AZ1163" s="304"/>
      <c r="BA1163" s="304"/>
      <c r="BB1163" s="408"/>
      <c r="BC1163" s="306">
        <f t="shared" si="64"/>
        <v>0</v>
      </c>
      <c r="BD1163" s="307"/>
      <c r="BE1163" s="307"/>
      <c r="BF1163" s="308"/>
      <c r="BG1163" s="309"/>
      <c r="BH1163" s="310"/>
      <c r="BI1163" s="310"/>
      <c r="BJ1163" s="311"/>
      <c r="BK1163" s="312">
        <f t="shared" si="65"/>
        <v>0</v>
      </c>
      <c r="BL1163" s="313"/>
      <c r="BM1163" s="313"/>
      <c r="BN1163" s="313"/>
      <c r="BO1163" s="313"/>
      <c r="BP1163" s="314"/>
      <c r="BQ1163" s="294"/>
      <c r="BR1163" s="295"/>
      <c r="BS1163" s="295"/>
      <c r="BT1163" s="295"/>
      <c r="BU1163" s="295"/>
      <c r="BV1163" s="295"/>
      <c r="BW1163" s="296"/>
      <c r="BX1163" s="294"/>
      <c r="BY1163" s="295"/>
      <c r="BZ1163" s="295"/>
      <c r="CA1163" s="295"/>
      <c r="CB1163" s="295"/>
      <c r="CC1163" s="296"/>
      <c r="CD1163" s="294"/>
      <c r="CE1163" s="295"/>
      <c r="CF1163" s="295"/>
      <c r="CG1163" s="295"/>
      <c r="CH1163" s="295"/>
      <c r="CI1163" s="296"/>
    </row>
    <row r="1164" spans="1:87" ht="18" customHeight="1" x14ac:dyDescent="0.25">
      <c r="A1164" s="75"/>
      <c r="B1164" s="327"/>
      <c r="C1164" s="328"/>
      <c r="D1164" s="328"/>
      <c r="E1164" s="328"/>
      <c r="F1164" s="328"/>
      <c r="G1164" s="328"/>
      <c r="H1164" s="328"/>
      <c r="I1164" s="328"/>
      <c r="J1164" s="328"/>
      <c r="K1164" s="328"/>
      <c r="L1164" s="328"/>
      <c r="M1164" s="328"/>
      <c r="N1164" s="328"/>
      <c r="O1164" s="328"/>
      <c r="P1164" s="328"/>
      <c r="Q1164" s="328"/>
      <c r="R1164" s="328"/>
      <c r="S1164" s="328"/>
      <c r="T1164" s="328"/>
      <c r="U1164" s="328"/>
      <c r="V1164" s="328"/>
      <c r="W1164" s="328"/>
      <c r="X1164" s="328"/>
      <c r="Y1164" s="329"/>
      <c r="Z1164" s="336"/>
      <c r="AA1164" s="337"/>
      <c r="AB1164" s="337"/>
      <c r="AC1164" s="337"/>
      <c r="AD1164" s="338"/>
      <c r="AE1164" s="336"/>
      <c r="AF1164" s="337"/>
      <c r="AG1164" s="337"/>
      <c r="AH1164" s="337"/>
      <c r="AI1164" s="337"/>
      <c r="AJ1164" s="337"/>
      <c r="AK1164" s="300"/>
      <c r="AL1164" s="301"/>
      <c r="AM1164" s="301"/>
      <c r="AN1164" s="301"/>
      <c r="AO1164" s="301"/>
      <c r="AP1164" s="301"/>
      <c r="AQ1164" s="301"/>
      <c r="AR1164" s="301"/>
      <c r="AS1164" s="301"/>
      <c r="AT1164" s="301"/>
      <c r="AU1164" s="301"/>
      <c r="AV1164" s="301"/>
      <c r="AW1164" s="301"/>
      <c r="AX1164" s="302"/>
      <c r="AY1164" s="407"/>
      <c r="AZ1164" s="304"/>
      <c r="BA1164" s="304"/>
      <c r="BB1164" s="408"/>
      <c r="BC1164" s="306">
        <f t="shared" si="64"/>
        <v>0</v>
      </c>
      <c r="BD1164" s="307"/>
      <c r="BE1164" s="307"/>
      <c r="BF1164" s="308"/>
      <c r="BG1164" s="309"/>
      <c r="BH1164" s="310"/>
      <c r="BI1164" s="310"/>
      <c r="BJ1164" s="311"/>
      <c r="BK1164" s="312">
        <f t="shared" si="65"/>
        <v>0</v>
      </c>
      <c r="BL1164" s="313"/>
      <c r="BM1164" s="313"/>
      <c r="BN1164" s="313"/>
      <c r="BO1164" s="313"/>
      <c r="BP1164" s="314"/>
      <c r="BQ1164" s="294"/>
      <c r="BR1164" s="295"/>
      <c r="BS1164" s="295"/>
      <c r="BT1164" s="295"/>
      <c r="BU1164" s="295"/>
      <c r="BV1164" s="295"/>
      <c r="BW1164" s="296"/>
      <c r="BX1164" s="294"/>
      <c r="BY1164" s="295"/>
      <c r="BZ1164" s="295"/>
      <c r="CA1164" s="295"/>
      <c r="CB1164" s="295"/>
      <c r="CC1164" s="296"/>
      <c r="CD1164" s="294"/>
      <c r="CE1164" s="295"/>
      <c r="CF1164" s="295"/>
      <c r="CG1164" s="295"/>
      <c r="CH1164" s="295"/>
      <c r="CI1164" s="296"/>
    </row>
    <row r="1165" spans="1:87" ht="18" customHeight="1" x14ac:dyDescent="0.25">
      <c r="A1165" s="75"/>
      <c r="B1165" s="327"/>
      <c r="C1165" s="328"/>
      <c r="D1165" s="328"/>
      <c r="E1165" s="328"/>
      <c r="F1165" s="328"/>
      <c r="G1165" s="328"/>
      <c r="H1165" s="328"/>
      <c r="I1165" s="328"/>
      <c r="J1165" s="328"/>
      <c r="K1165" s="328"/>
      <c r="L1165" s="328"/>
      <c r="M1165" s="328"/>
      <c r="N1165" s="328"/>
      <c r="O1165" s="328"/>
      <c r="P1165" s="328"/>
      <c r="Q1165" s="328"/>
      <c r="R1165" s="328"/>
      <c r="S1165" s="328"/>
      <c r="T1165" s="328"/>
      <c r="U1165" s="328"/>
      <c r="V1165" s="328"/>
      <c r="W1165" s="328"/>
      <c r="X1165" s="328"/>
      <c r="Y1165" s="329"/>
      <c r="Z1165" s="336"/>
      <c r="AA1165" s="337"/>
      <c r="AB1165" s="337"/>
      <c r="AC1165" s="337"/>
      <c r="AD1165" s="338"/>
      <c r="AE1165" s="336"/>
      <c r="AF1165" s="337"/>
      <c r="AG1165" s="337"/>
      <c r="AH1165" s="337"/>
      <c r="AI1165" s="337"/>
      <c r="AJ1165" s="337"/>
      <c r="AK1165" s="300"/>
      <c r="AL1165" s="301"/>
      <c r="AM1165" s="301"/>
      <c r="AN1165" s="301"/>
      <c r="AO1165" s="301"/>
      <c r="AP1165" s="301"/>
      <c r="AQ1165" s="301"/>
      <c r="AR1165" s="301"/>
      <c r="AS1165" s="301"/>
      <c r="AT1165" s="301"/>
      <c r="AU1165" s="301"/>
      <c r="AV1165" s="301"/>
      <c r="AW1165" s="301"/>
      <c r="AX1165" s="302"/>
      <c r="AY1165" s="407"/>
      <c r="AZ1165" s="304"/>
      <c r="BA1165" s="304"/>
      <c r="BB1165" s="408"/>
      <c r="BC1165" s="306">
        <f t="shared" si="64"/>
        <v>0</v>
      </c>
      <c r="BD1165" s="307"/>
      <c r="BE1165" s="307"/>
      <c r="BF1165" s="308"/>
      <c r="BG1165" s="309"/>
      <c r="BH1165" s="310"/>
      <c r="BI1165" s="310"/>
      <c r="BJ1165" s="311"/>
      <c r="BK1165" s="312">
        <f t="shared" si="65"/>
        <v>0</v>
      </c>
      <c r="BL1165" s="313"/>
      <c r="BM1165" s="313"/>
      <c r="BN1165" s="313"/>
      <c r="BO1165" s="313"/>
      <c r="BP1165" s="314"/>
      <c r="BQ1165" s="294"/>
      <c r="BR1165" s="295"/>
      <c r="BS1165" s="295"/>
      <c r="BT1165" s="295"/>
      <c r="BU1165" s="295"/>
      <c r="BV1165" s="295"/>
      <c r="BW1165" s="296"/>
      <c r="BX1165" s="294"/>
      <c r="BY1165" s="295"/>
      <c r="BZ1165" s="295"/>
      <c r="CA1165" s="295"/>
      <c r="CB1165" s="295"/>
      <c r="CC1165" s="296"/>
      <c r="CD1165" s="294"/>
      <c r="CE1165" s="295"/>
      <c r="CF1165" s="295"/>
      <c r="CG1165" s="295"/>
      <c r="CH1165" s="295"/>
      <c r="CI1165" s="296"/>
    </row>
    <row r="1166" spans="1:87" ht="18" customHeight="1" x14ac:dyDescent="0.25">
      <c r="A1166" s="75"/>
      <c r="B1166" s="327"/>
      <c r="C1166" s="328"/>
      <c r="D1166" s="328"/>
      <c r="E1166" s="328"/>
      <c r="F1166" s="328"/>
      <c r="G1166" s="328"/>
      <c r="H1166" s="328"/>
      <c r="I1166" s="328"/>
      <c r="J1166" s="328"/>
      <c r="K1166" s="328"/>
      <c r="L1166" s="328"/>
      <c r="M1166" s="328"/>
      <c r="N1166" s="328"/>
      <c r="O1166" s="328"/>
      <c r="P1166" s="328"/>
      <c r="Q1166" s="328"/>
      <c r="R1166" s="328"/>
      <c r="S1166" s="328"/>
      <c r="T1166" s="328"/>
      <c r="U1166" s="328"/>
      <c r="V1166" s="328"/>
      <c r="W1166" s="328"/>
      <c r="X1166" s="328"/>
      <c r="Y1166" s="329"/>
      <c r="Z1166" s="336"/>
      <c r="AA1166" s="337"/>
      <c r="AB1166" s="337"/>
      <c r="AC1166" s="337"/>
      <c r="AD1166" s="338"/>
      <c r="AE1166" s="336"/>
      <c r="AF1166" s="337"/>
      <c r="AG1166" s="337"/>
      <c r="AH1166" s="337"/>
      <c r="AI1166" s="337"/>
      <c r="AJ1166" s="337"/>
      <c r="AK1166" s="300"/>
      <c r="AL1166" s="301"/>
      <c r="AM1166" s="301"/>
      <c r="AN1166" s="301"/>
      <c r="AO1166" s="301"/>
      <c r="AP1166" s="301"/>
      <c r="AQ1166" s="301"/>
      <c r="AR1166" s="301"/>
      <c r="AS1166" s="301"/>
      <c r="AT1166" s="301"/>
      <c r="AU1166" s="301"/>
      <c r="AV1166" s="301"/>
      <c r="AW1166" s="301"/>
      <c r="AX1166" s="302"/>
      <c r="AY1166" s="407"/>
      <c r="AZ1166" s="304"/>
      <c r="BA1166" s="304"/>
      <c r="BB1166" s="408"/>
      <c r="BC1166" s="306">
        <f t="shared" si="64"/>
        <v>0</v>
      </c>
      <c r="BD1166" s="307"/>
      <c r="BE1166" s="307"/>
      <c r="BF1166" s="308"/>
      <c r="BG1166" s="309"/>
      <c r="BH1166" s="310"/>
      <c r="BI1166" s="310"/>
      <c r="BJ1166" s="311"/>
      <c r="BK1166" s="312">
        <f t="shared" si="65"/>
        <v>0</v>
      </c>
      <c r="BL1166" s="313"/>
      <c r="BM1166" s="313"/>
      <c r="BN1166" s="313"/>
      <c r="BO1166" s="313"/>
      <c r="BP1166" s="314"/>
      <c r="BQ1166" s="294"/>
      <c r="BR1166" s="295"/>
      <c r="BS1166" s="295"/>
      <c r="BT1166" s="295"/>
      <c r="BU1166" s="295"/>
      <c r="BV1166" s="295"/>
      <c r="BW1166" s="296"/>
      <c r="BX1166" s="294"/>
      <c r="BY1166" s="295"/>
      <c r="BZ1166" s="295"/>
      <c r="CA1166" s="295"/>
      <c r="CB1166" s="295"/>
      <c r="CC1166" s="296"/>
      <c r="CD1166" s="294"/>
      <c r="CE1166" s="295"/>
      <c r="CF1166" s="295"/>
      <c r="CG1166" s="295"/>
      <c r="CH1166" s="295"/>
      <c r="CI1166" s="296"/>
    </row>
    <row r="1167" spans="1:87" ht="18" customHeight="1" x14ac:dyDescent="0.25">
      <c r="A1167" s="75"/>
      <c r="B1167" s="327"/>
      <c r="C1167" s="328"/>
      <c r="D1167" s="328"/>
      <c r="E1167" s="328"/>
      <c r="F1167" s="328"/>
      <c r="G1167" s="328"/>
      <c r="H1167" s="328"/>
      <c r="I1167" s="328"/>
      <c r="J1167" s="328"/>
      <c r="K1167" s="328"/>
      <c r="L1167" s="328"/>
      <c r="M1167" s="328"/>
      <c r="N1167" s="328"/>
      <c r="O1167" s="328"/>
      <c r="P1167" s="328"/>
      <c r="Q1167" s="328"/>
      <c r="R1167" s="328"/>
      <c r="S1167" s="328"/>
      <c r="T1167" s="328"/>
      <c r="U1167" s="328"/>
      <c r="V1167" s="328"/>
      <c r="W1167" s="328"/>
      <c r="X1167" s="328"/>
      <c r="Y1167" s="329"/>
      <c r="Z1167" s="336"/>
      <c r="AA1167" s="337"/>
      <c r="AB1167" s="337"/>
      <c r="AC1167" s="337"/>
      <c r="AD1167" s="338"/>
      <c r="AE1167" s="336"/>
      <c r="AF1167" s="337"/>
      <c r="AG1167" s="337"/>
      <c r="AH1167" s="337"/>
      <c r="AI1167" s="337"/>
      <c r="AJ1167" s="337"/>
      <c r="AK1167" s="300"/>
      <c r="AL1167" s="301"/>
      <c r="AM1167" s="301"/>
      <c r="AN1167" s="301"/>
      <c r="AO1167" s="301"/>
      <c r="AP1167" s="301"/>
      <c r="AQ1167" s="301"/>
      <c r="AR1167" s="301"/>
      <c r="AS1167" s="301"/>
      <c r="AT1167" s="301"/>
      <c r="AU1167" s="301"/>
      <c r="AV1167" s="301"/>
      <c r="AW1167" s="301"/>
      <c r="AX1167" s="302"/>
      <c r="AY1167" s="407"/>
      <c r="AZ1167" s="304"/>
      <c r="BA1167" s="304"/>
      <c r="BB1167" s="408"/>
      <c r="BC1167" s="306">
        <f t="shared" si="64"/>
        <v>0</v>
      </c>
      <c r="BD1167" s="307"/>
      <c r="BE1167" s="307"/>
      <c r="BF1167" s="308"/>
      <c r="BG1167" s="309"/>
      <c r="BH1167" s="310"/>
      <c r="BI1167" s="310"/>
      <c r="BJ1167" s="311"/>
      <c r="BK1167" s="312">
        <f t="shared" si="65"/>
        <v>0</v>
      </c>
      <c r="BL1167" s="313"/>
      <c r="BM1167" s="313"/>
      <c r="BN1167" s="313"/>
      <c r="BO1167" s="313"/>
      <c r="BP1167" s="314"/>
      <c r="BQ1167" s="294"/>
      <c r="BR1167" s="295"/>
      <c r="BS1167" s="295"/>
      <c r="BT1167" s="295"/>
      <c r="BU1167" s="295"/>
      <c r="BV1167" s="295"/>
      <c r="BW1167" s="296"/>
      <c r="BX1167" s="294"/>
      <c r="BY1167" s="295"/>
      <c r="BZ1167" s="295"/>
      <c r="CA1167" s="295"/>
      <c r="CB1167" s="295"/>
      <c r="CC1167" s="296"/>
      <c r="CD1167" s="294"/>
      <c r="CE1167" s="295"/>
      <c r="CF1167" s="295"/>
      <c r="CG1167" s="295"/>
      <c r="CH1167" s="295"/>
      <c r="CI1167" s="296"/>
    </row>
    <row r="1168" spans="1:87" ht="18" customHeight="1" x14ac:dyDescent="0.25">
      <c r="A1168" s="75"/>
      <c r="B1168" s="327"/>
      <c r="C1168" s="328"/>
      <c r="D1168" s="328"/>
      <c r="E1168" s="328"/>
      <c r="F1168" s="328"/>
      <c r="G1168" s="328"/>
      <c r="H1168" s="328"/>
      <c r="I1168" s="328"/>
      <c r="J1168" s="328"/>
      <c r="K1168" s="328"/>
      <c r="L1168" s="328"/>
      <c r="M1168" s="328"/>
      <c r="N1168" s="328"/>
      <c r="O1168" s="328"/>
      <c r="P1168" s="328"/>
      <c r="Q1168" s="328"/>
      <c r="R1168" s="328"/>
      <c r="S1168" s="328"/>
      <c r="T1168" s="328"/>
      <c r="U1168" s="328"/>
      <c r="V1168" s="328"/>
      <c r="W1168" s="328"/>
      <c r="X1168" s="328"/>
      <c r="Y1168" s="329"/>
      <c r="Z1168" s="336"/>
      <c r="AA1168" s="337"/>
      <c r="AB1168" s="337"/>
      <c r="AC1168" s="337"/>
      <c r="AD1168" s="338"/>
      <c r="AE1168" s="336"/>
      <c r="AF1168" s="337"/>
      <c r="AG1168" s="337"/>
      <c r="AH1168" s="337"/>
      <c r="AI1168" s="337"/>
      <c r="AJ1168" s="337"/>
      <c r="AK1168" s="300"/>
      <c r="AL1168" s="301"/>
      <c r="AM1168" s="301"/>
      <c r="AN1168" s="301"/>
      <c r="AO1168" s="301"/>
      <c r="AP1168" s="301"/>
      <c r="AQ1168" s="301"/>
      <c r="AR1168" s="301"/>
      <c r="AS1168" s="301"/>
      <c r="AT1168" s="301"/>
      <c r="AU1168" s="301"/>
      <c r="AV1168" s="301"/>
      <c r="AW1168" s="301"/>
      <c r="AX1168" s="302"/>
      <c r="AY1168" s="407"/>
      <c r="AZ1168" s="304"/>
      <c r="BA1168" s="304"/>
      <c r="BB1168" s="408"/>
      <c r="BC1168" s="306">
        <f t="shared" si="64"/>
        <v>0</v>
      </c>
      <c r="BD1168" s="307"/>
      <c r="BE1168" s="307"/>
      <c r="BF1168" s="308"/>
      <c r="BG1168" s="309"/>
      <c r="BH1168" s="310"/>
      <c r="BI1168" s="310"/>
      <c r="BJ1168" s="311"/>
      <c r="BK1168" s="312">
        <f t="shared" si="65"/>
        <v>0</v>
      </c>
      <c r="BL1168" s="313"/>
      <c r="BM1168" s="313"/>
      <c r="BN1168" s="313"/>
      <c r="BO1168" s="313"/>
      <c r="BP1168" s="314"/>
      <c r="BQ1168" s="294"/>
      <c r="BR1168" s="295"/>
      <c r="BS1168" s="295"/>
      <c r="BT1168" s="295"/>
      <c r="BU1168" s="295"/>
      <c r="BV1168" s="295"/>
      <c r="BW1168" s="296"/>
      <c r="BX1168" s="294"/>
      <c r="BY1168" s="295"/>
      <c r="BZ1168" s="295"/>
      <c r="CA1168" s="295"/>
      <c r="CB1168" s="295"/>
      <c r="CC1168" s="296"/>
      <c r="CD1168" s="294"/>
      <c r="CE1168" s="295"/>
      <c r="CF1168" s="295"/>
      <c r="CG1168" s="295"/>
      <c r="CH1168" s="295"/>
      <c r="CI1168" s="296"/>
    </row>
    <row r="1169" spans="1:87" ht="18" customHeight="1" x14ac:dyDescent="0.25">
      <c r="A1169" s="75"/>
      <c r="B1169" s="327"/>
      <c r="C1169" s="328"/>
      <c r="D1169" s="328"/>
      <c r="E1169" s="328"/>
      <c r="F1169" s="328"/>
      <c r="G1169" s="328"/>
      <c r="H1169" s="328"/>
      <c r="I1169" s="328"/>
      <c r="J1169" s="328"/>
      <c r="K1169" s="328"/>
      <c r="L1169" s="328"/>
      <c r="M1169" s="328"/>
      <c r="N1169" s="328"/>
      <c r="O1169" s="328"/>
      <c r="P1169" s="328"/>
      <c r="Q1169" s="328"/>
      <c r="R1169" s="328"/>
      <c r="S1169" s="328"/>
      <c r="T1169" s="328"/>
      <c r="U1169" s="328"/>
      <c r="V1169" s="328"/>
      <c r="W1169" s="328"/>
      <c r="X1169" s="328"/>
      <c r="Y1169" s="329"/>
      <c r="Z1169" s="336"/>
      <c r="AA1169" s="337"/>
      <c r="AB1169" s="337"/>
      <c r="AC1169" s="337"/>
      <c r="AD1169" s="338"/>
      <c r="AE1169" s="336"/>
      <c r="AF1169" s="337"/>
      <c r="AG1169" s="337"/>
      <c r="AH1169" s="337"/>
      <c r="AI1169" s="337"/>
      <c r="AJ1169" s="337"/>
      <c r="AK1169" s="300"/>
      <c r="AL1169" s="301"/>
      <c r="AM1169" s="301"/>
      <c r="AN1169" s="301"/>
      <c r="AO1169" s="301"/>
      <c r="AP1169" s="301"/>
      <c r="AQ1169" s="301"/>
      <c r="AR1169" s="301"/>
      <c r="AS1169" s="301"/>
      <c r="AT1169" s="301"/>
      <c r="AU1169" s="301"/>
      <c r="AV1169" s="301"/>
      <c r="AW1169" s="301"/>
      <c r="AX1169" s="302"/>
      <c r="AY1169" s="407"/>
      <c r="AZ1169" s="304"/>
      <c r="BA1169" s="304"/>
      <c r="BB1169" s="408"/>
      <c r="BC1169" s="306">
        <f t="shared" si="64"/>
        <v>0</v>
      </c>
      <c r="BD1169" s="307"/>
      <c r="BE1169" s="307"/>
      <c r="BF1169" s="308"/>
      <c r="BG1169" s="309"/>
      <c r="BH1169" s="310"/>
      <c r="BI1169" s="310"/>
      <c r="BJ1169" s="311"/>
      <c r="BK1169" s="312">
        <f t="shared" si="65"/>
        <v>0</v>
      </c>
      <c r="BL1169" s="313"/>
      <c r="BM1169" s="313"/>
      <c r="BN1169" s="313"/>
      <c r="BO1169" s="313"/>
      <c r="BP1169" s="314"/>
      <c r="BQ1169" s="294"/>
      <c r="BR1169" s="295"/>
      <c r="BS1169" s="295"/>
      <c r="BT1169" s="295"/>
      <c r="BU1169" s="295"/>
      <c r="BV1169" s="295"/>
      <c r="BW1169" s="296"/>
      <c r="BX1169" s="294"/>
      <c r="BY1169" s="295"/>
      <c r="BZ1169" s="295"/>
      <c r="CA1169" s="295"/>
      <c r="CB1169" s="295"/>
      <c r="CC1169" s="296"/>
      <c r="CD1169" s="294"/>
      <c r="CE1169" s="295"/>
      <c r="CF1169" s="295"/>
      <c r="CG1169" s="295"/>
      <c r="CH1169" s="295"/>
      <c r="CI1169" s="296"/>
    </row>
    <row r="1170" spans="1:87" ht="18" customHeight="1" x14ac:dyDescent="0.25">
      <c r="A1170" s="75"/>
      <c r="B1170" s="327"/>
      <c r="C1170" s="328"/>
      <c r="D1170" s="328"/>
      <c r="E1170" s="328"/>
      <c r="F1170" s="328"/>
      <c r="G1170" s="328"/>
      <c r="H1170" s="328"/>
      <c r="I1170" s="328"/>
      <c r="J1170" s="328"/>
      <c r="K1170" s="328"/>
      <c r="L1170" s="328"/>
      <c r="M1170" s="328"/>
      <c r="N1170" s="328"/>
      <c r="O1170" s="328"/>
      <c r="P1170" s="328"/>
      <c r="Q1170" s="328"/>
      <c r="R1170" s="328"/>
      <c r="S1170" s="328"/>
      <c r="T1170" s="328"/>
      <c r="U1170" s="328"/>
      <c r="V1170" s="328"/>
      <c r="W1170" s="328"/>
      <c r="X1170" s="328"/>
      <c r="Y1170" s="329"/>
      <c r="Z1170" s="336"/>
      <c r="AA1170" s="337"/>
      <c r="AB1170" s="337"/>
      <c r="AC1170" s="337"/>
      <c r="AD1170" s="338"/>
      <c r="AE1170" s="336"/>
      <c r="AF1170" s="337"/>
      <c r="AG1170" s="337"/>
      <c r="AH1170" s="337"/>
      <c r="AI1170" s="337"/>
      <c r="AJ1170" s="337"/>
      <c r="AK1170" s="300"/>
      <c r="AL1170" s="301"/>
      <c r="AM1170" s="301"/>
      <c r="AN1170" s="301"/>
      <c r="AO1170" s="301"/>
      <c r="AP1170" s="301"/>
      <c r="AQ1170" s="301"/>
      <c r="AR1170" s="301"/>
      <c r="AS1170" s="301"/>
      <c r="AT1170" s="301"/>
      <c r="AU1170" s="301"/>
      <c r="AV1170" s="301"/>
      <c r="AW1170" s="301"/>
      <c r="AX1170" s="302"/>
      <c r="AY1170" s="407"/>
      <c r="AZ1170" s="304"/>
      <c r="BA1170" s="304"/>
      <c r="BB1170" s="408"/>
      <c r="BC1170" s="306">
        <f t="shared" si="64"/>
        <v>0</v>
      </c>
      <c r="BD1170" s="307"/>
      <c r="BE1170" s="307"/>
      <c r="BF1170" s="308"/>
      <c r="BG1170" s="309"/>
      <c r="BH1170" s="310"/>
      <c r="BI1170" s="310"/>
      <c r="BJ1170" s="311"/>
      <c r="BK1170" s="312">
        <f t="shared" si="65"/>
        <v>0</v>
      </c>
      <c r="BL1170" s="313"/>
      <c r="BM1170" s="313"/>
      <c r="BN1170" s="313"/>
      <c r="BO1170" s="313"/>
      <c r="BP1170" s="314"/>
      <c r="BQ1170" s="294"/>
      <c r="BR1170" s="295"/>
      <c r="BS1170" s="295"/>
      <c r="BT1170" s="295"/>
      <c r="BU1170" s="295"/>
      <c r="BV1170" s="295"/>
      <c r="BW1170" s="296"/>
      <c r="BX1170" s="294"/>
      <c r="BY1170" s="295"/>
      <c r="BZ1170" s="295"/>
      <c r="CA1170" s="295"/>
      <c r="CB1170" s="295"/>
      <c r="CC1170" s="296"/>
      <c r="CD1170" s="294"/>
      <c r="CE1170" s="295"/>
      <c r="CF1170" s="295"/>
      <c r="CG1170" s="295"/>
      <c r="CH1170" s="295"/>
      <c r="CI1170" s="296"/>
    </row>
    <row r="1171" spans="1:87" ht="18" customHeight="1" x14ac:dyDescent="0.25">
      <c r="A1171" s="75"/>
      <c r="B1171" s="327"/>
      <c r="C1171" s="328"/>
      <c r="D1171" s="328"/>
      <c r="E1171" s="328"/>
      <c r="F1171" s="328"/>
      <c r="G1171" s="328"/>
      <c r="H1171" s="328"/>
      <c r="I1171" s="328"/>
      <c r="J1171" s="328"/>
      <c r="K1171" s="328"/>
      <c r="L1171" s="328"/>
      <c r="M1171" s="328"/>
      <c r="N1171" s="328"/>
      <c r="O1171" s="328"/>
      <c r="P1171" s="328"/>
      <c r="Q1171" s="328"/>
      <c r="R1171" s="328"/>
      <c r="S1171" s="328"/>
      <c r="T1171" s="328"/>
      <c r="U1171" s="328"/>
      <c r="V1171" s="328"/>
      <c r="W1171" s="328"/>
      <c r="X1171" s="328"/>
      <c r="Y1171" s="329"/>
      <c r="Z1171" s="336"/>
      <c r="AA1171" s="337"/>
      <c r="AB1171" s="337"/>
      <c r="AC1171" s="337"/>
      <c r="AD1171" s="338"/>
      <c r="AE1171" s="336"/>
      <c r="AF1171" s="337"/>
      <c r="AG1171" s="337"/>
      <c r="AH1171" s="337"/>
      <c r="AI1171" s="337"/>
      <c r="AJ1171" s="337"/>
      <c r="AK1171" s="300"/>
      <c r="AL1171" s="301"/>
      <c r="AM1171" s="301"/>
      <c r="AN1171" s="301"/>
      <c r="AO1171" s="301"/>
      <c r="AP1171" s="301"/>
      <c r="AQ1171" s="301"/>
      <c r="AR1171" s="301"/>
      <c r="AS1171" s="301"/>
      <c r="AT1171" s="301"/>
      <c r="AU1171" s="301"/>
      <c r="AV1171" s="301"/>
      <c r="AW1171" s="301"/>
      <c r="AX1171" s="302"/>
      <c r="AY1171" s="407"/>
      <c r="AZ1171" s="304"/>
      <c r="BA1171" s="304"/>
      <c r="BB1171" s="408"/>
      <c r="BC1171" s="306">
        <f t="shared" si="64"/>
        <v>0</v>
      </c>
      <c r="BD1171" s="307"/>
      <c r="BE1171" s="307"/>
      <c r="BF1171" s="308"/>
      <c r="BG1171" s="309"/>
      <c r="BH1171" s="310"/>
      <c r="BI1171" s="310"/>
      <c r="BJ1171" s="311"/>
      <c r="BK1171" s="312">
        <f t="shared" si="65"/>
        <v>0</v>
      </c>
      <c r="BL1171" s="313"/>
      <c r="BM1171" s="313"/>
      <c r="BN1171" s="313"/>
      <c r="BO1171" s="313"/>
      <c r="BP1171" s="314"/>
      <c r="BQ1171" s="294"/>
      <c r="BR1171" s="295"/>
      <c r="BS1171" s="295"/>
      <c r="BT1171" s="295"/>
      <c r="BU1171" s="295"/>
      <c r="BV1171" s="295"/>
      <c r="BW1171" s="296"/>
      <c r="BX1171" s="294"/>
      <c r="BY1171" s="295"/>
      <c r="BZ1171" s="295"/>
      <c r="CA1171" s="295"/>
      <c r="CB1171" s="295"/>
      <c r="CC1171" s="296"/>
      <c r="CD1171" s="294"/>
      <c r="CE1171" s="295"/>
      <c r="CF1171" s="295"/>
      <c r="CG1171" s="295"/>
      <c r="CH1171" s="295"/>
      <c r="CI1171" s="296"/>
    </row>
    <row r="1172" spans="1:87" ht="18" customHeight="1" x14ac:dyDescent="0.25">
      <c r="A1172" s="75"/>
      <c r="B1172" s="327"/>
      <c r="C1172" s="328"/>
      <c r="D1172" s="328"/>
      <c r="E1172" s="328"/>
      <c r="F1172" s="328"/>
      <c r="G1172" s="328"/>
      <c r="H1172" s="328"/>
      <c r="I1172" s="328"/>
      <c r="J1172" s="328"/>
      <c r="K1172" s="328"/>
      <c r="L1172" s="328"/>
      <c r="M1172" s="328"/>
      <c r="N1172" s="328"/>
      <c r="O1172" s="328"/>
      <c r="P1172" s="328"/>
      <c r="Q1172" s="328"/>
      <c r="R1172" s="328"/>
      <c r="S1172" s="328"/>
      <c r="T1172" s="328"/>
      <c r="U1172" s="328"/>
      <c r="V1172" s="328"/>
      <c r="W1172" s="328"/>
      <c r="X1172" s="328"/>
      <c r="Y1172" s="329"/>
      <c r="Z1172" s="336"/>
      <c r="AA1172" s="337"/>
      <c r="AB1172" s="337"/>
      <c r="AC1172" s="337"/>
      <c r="AD1172" s="338"/>
      <c r="AE1172" s="336"/>
      <c r="AF1172" s="337"/>
      <c r="AG1172" s="337"/>
      <c r="AH1172" s="337"/>
      <c r="AI1172" s="337"/>
      <c r="AJ1172" s="337"/>
      <c r="AK1172" s="300"/>
      <c r="AL1172" s="301"/>
      <c r="AM1172" s="301"/>
      <c r="AN1172" s="301"/>
      <c r="AO1172" s="301"/>
      <c r="AP1172" s="301"/>
      <c r="AQ1172" s="301"/>
      <c r="AR1172" s="301"/>
      <c r="AS1172" s="301"/>
      <c r="AT1172" s="301"/>
      <c r="AU1172" s="301"/>
      <c r="AV1172" s="301"/>
      <c r="AW1172" s="301"/>
      <c r="AX1172" s="302"/>
      <c r="AY1172" s="407"/>
      <c r="AZ1172" s="304"/>
      <c r="BA1172" s="304"/>
      <c r="BB1172" s="408"/>
      <c r="BC1172" s="306">
        <f t="shared" si="64"/>
        <v>0</v>
      </c>
      <c r="BD1172" s="307"/>
      <c r="BE1172" s="307"/>
      <c r="BF1172" s="308"/>
      <c r="BG1172" s="309"/>
      <c r="BH1172" s="310"/>
      <c r="BI1172" s="310"/>
      <c r="BJ1172" s="311"/>
      <c r="BK1172" s="312">
        <f t="shared" si="65"/>
        <v>0</v>
      </c>
      <c r="BL1172" s="313"/>
      <c r="BM1172" s="313"/>
      <c r="BN1172" s="313"/>
      <c r="BO1172" s="313"/>
      <c r="BP1172" s="314"/>
      <c r="BQ1172" s="294"/>
      <c r="BR1172" s="295"/>
      <c r="BS1172" s="295"/>
      <c r="BT1172" s="295"/>
      <c r="BU1172" s="295"/>
      <c r="BV1172" s="295"/>
      <c r="BW1172" s="296"/>
      <c r="BX1172" s="294"/>
      <c r="BY1172" s="295"/>
      <c r="BZ1172" s="295"/>
      <c r="CA1172" s="295"/>
      <c r="CB1172" s="295"/>
      <c r="CC1172" s="296"/>
      <c r="CD1172" s="294"/>
      <c r="CE1172" s="295"/>
      <c r="CF1172" s="295"/>
      <c r="CG1172" s="295"/>
      <c r="CH1172" s="295"/>
      <c r="CI1172" s="296"/>
    </row>
    <row r="1173" spans="1:87" ht="18" customHeight="1" x14ac:dyDescent="0.25">
      <c r="A1173" s="75"/>
      <c r="B1173" s="327"/>
      <c r="C1173" s="328"/>
      <c r="D1173" s="328"/>
      <c r="E1173" s="328"/>
      <c r="F1173" s="328"/>
      <c r="G1173" s="328"/>
      <c r="H1173" s="328"/>
      <c r="I1173" s="328"/>
      <c r="J1173" s="328"/>
      <c r="K1173" s="328"/>
      <c r="L1173" s="328"/>
      <c r="M1173" s="328"/>
      <c r="N1173" s="328"/>
      <c r="O1173" s="328"/>
      <c r="P1173" s="328"/>
      <c r="Q1173" s="328"/>
      <c r="R1173" s="328"/>
      <c r="S1173" s="328"/>
      <c r="T1173" s="328"/>
      <c r="U1173" s="328"/>
      <c r="V1173" s="328"/>
      <c r="W1173" s="328"/>
      <c r="X1173" s="328"/>
      <c r="Y1173" s="329"/>
      <c r="Z1173" s="336"/>
      <c r="AA1173" s="337"/>
      <c r="AB1173" s="337"/>
      <c r="AC1173" s="337"/>
      <c r="AD1173" s="338"/>
      <c r="AE1173" s="336"/>
      <c r="AF1173" s="337"/>
      <c r="AG1173" s="337"/>
      <c r="AH1173" s="337"/>
      <c r="AI1173" s="337"/>
      <c r="AJ1173" s="337"/>
      <c r="AK1173" s="300"/>
      <c r="AL1173" s="301"/>
      <c r="AM1173" s="301"/>
      <c r="AN1173" s="301"/>
      <c r="AO1173" s="301"/>
      <c r="AP1173" s="301"/>
      <c r="AQ1173" s="301"/>
      <c r="AR1173" s="301"/>
      <c r="AS1173" s="301"/>
      <c r="AT1173" s="301"/>
      <c r="AU1173" s="301"/>
      <c r="AV1173" s="301"/>
      <c r="AW1173" s="301"/>
      <c r="AX1173" s="302"/>
      <c r="AY1173" s="407"/>
      <c r="AZ1173" s="304"/>
      <c r="BA1173" s="304"/>
      <c r="BB1173" s="408"/>
      <c r="BC1173" s="306">
        <f t="shared" si="64"/>
        <v>0</v>
      </c>
      <c r="BD1173" s="307"/>
      <c r="BE1173" s="307"/>
      <c r="BF1173" s="308"/>
      <c r="BG1173" s="309"/>
      <c r="BH1173" s="310"/>
      <c r="BI1173" s="310"/>
      <c r="BJ1173" s="311"/>
      <c r="BK1173" s="312">
        <f t="shared" si="65"/>
        <v>0</v>
      </c>
      <c r="BL1173" s="313"/>
      <c r="BM1173" s="313"/>
      <c r="BN1173" s="313"/>
      <c r="BO1173" s="313"/>
      <c r="BP1173" s="314"/>
      <c r="BQ1173" s="294"/>
      <c r="BR1173" s="295"/>
      <c r="BS1173" s="295"/>
      <c r="BT1173" s="295"/>
      <c r="BU1173" s="295"/>
      <c r="BV1173" s="295"/>
      <c r="BW1173" s="296"/>
      <c r="BX1173" s="294"/>
      <c r="BY1173" s="295"/>
      <c r="BZ1173" s="295"/>
      <c r="CA1173" s="295"/>
      <c r="CB1173" s="295"/>
      <c r="CC1173" s="296"/>
      <c r="CD1173" s="294"/>
      <c r="CE1173" s="295"/>
      <c r="CF1173" s="295"/>
      <c r="CG1173" s="295"/>
      <c r="CH1173" s="295"/>
      <c r="CI1173" s="296"/>
    </row>
    <row r="1174" spans="1:87" ht="18" customHeight="1" x14ac:dyDescent="0.25">
      <c r="A1174" s="75"/>
      <c r="B1174" s="327"/>
      <c r="C1174" s="328"/>
      <c r="D1174" s="328"/>
      <c r="E1174" s="328"/>
      <c r="F1174" s="328"/>
      <c r="G1174" s="328"/>
      <c r="H1174" s="328"/>
      <c r="I1174" s="328"/>
      <c r="J1174" s="328"/>
      <c r="K1174" s="328"/>
      <c r="L1174" s="328"/>
      <c r="M1174" s="328"/>
      <c r="N1174" s="328"/>
      <c r="O1174" s="328"/>
      <c r="P1174" s="328"/>
      <c r="Q1174" s="328"/>
      <c r="R1174" s="328"/>
      <c r="S1174" s="328"/>
      <c r="T1174" s="328"/>
      <c r="U1174" s="328"/>
      <c r="V1174" s="328"/>
      <c r="W1174" s="328"/>
      <c r="X1174" s="328"/>
      <c r="Y1174" s="329"/>
      <c r="Z1174" s="336"/>
      <c r="AA1174" s="337"/>
      <c r="AB1174" s="337"/>
      <c r="AC1174" s="337"/>
      <c r="AD1174" s="338"/>
      <c r="AE1174" s="336"/>
      <c r="AF1174" s="337"/>
      <c r="AG1174" s="337"/>
      <c r="AH1174" s="337"/>
      <c r="AI1174" s="337"/>
      <c r="AJ1174" s="337"/>
      <c r="AK1174" s="300"/>
      <c r="AL1174" s="301"/>
      <c r="AM1174" s="301"/>
      <c r="AN1174" s="301"/>
      <c r="AO1174" s="301"/>
      <c r="AP1174" s="301"/>
      <c r="AQ1174" s="301"/>
      <c r="AR1174" s="301"/>
      <c r="AS1174" s="301"/>
      <c r="AT1174" s="301"/>
      <c r="AU1174" s="301"/>
      <c r="AV1174" s="301"/>
      <c r="AW1174" s="301"/>
      <c r="AX1174" s="302"/>
      <c r="AY1174" s="407"/>
      <c r="AZ1174" s="304"/>
      <c r="BA1174" s="304"/>
      <c r="BB1174" s="408"/>
      <c r="BC1174" s="306">
        <f t="shared" si="64"/>
        <v>0</v>
      </c>
      <c r="BD1174" s="307"/>
      <c r="BE1174" s="307"/>
      <c r="BF1174" s="308"/>
      <c r="BG1174" s="309"/>
      <c r="BH1174" s="310"/>
      <c r="BI1174" s="310"/>
      <c r="BJ1174" s="311"/>
      <c r="BK1174" s="312">
        <f t="shared" si="65"/>
        <v>0</v>
      </c>
      <c r="BL1174" s="313"/>
      <c r="BM1174" s="313"/>
      <c r="BN1174" s="313"/>
      <c r="BO1174" s="313"/>
      <c r="BP1174" s="314"/>
      <c r="BQ1174" s="294"/>
      <c r="BR1174" s="295"/>
      <c r="BS1174" s="295"/>
      <c r="BT1174" s="295"/>
      <c r="BU1174" s="295"/>
      <c r="BV1174" s="295"/>
      <c r="BW1174" s="296"/>
      <c r="BX1174" s="294"/>
      <c r="BY1174" s="295"/>
      <c r="BZ1174" s="295"/>
      <c r="CA1174" s="295"/>
      <c r="CB1174" s="295"/>
      <c r="CC1174" s="296"/>
      <c r="CD1174" s="294"/>
      <c r="CE1174" s="295"/>
      <c r="CF1174" s="295"/>
      <c r="CG1174" s="295"/>
      <c r="CH1174" s="295"/>
      <c r="CI1174" s="296"/>
    </row>
    <row r="1175" spans="1:87" ht="18" customHeight="1" x14ac:dyDescent="0.25">
      <c r="A1175" s="75"/>
      <c r="B1175" s="327"/>
      <c r="C1175" s="328"/>
      <c r="D1175" s="328"/>
      <c r="E1175" s="328"/>
      <c r="F1175" s="328"/>
      <c r="G1175" s="328"/>
      <c r="H1175" s="328"/>
      <c r="I1175" s="328"/>
      <c r="J1175" s="328"/>
      <c r="K1175" s="328"/>
      <c r="L1175" s="328"/>
      <c r="M1175" s="328"/>
      <c r="N1175" s="328"/>
      <c r="O1175" s="328"/>
      <c r="P1175" s="328"/>
      <c r="Q1175" s="328"/>
      <c r="R1175" s="328"/>
      <c r="S1175" s="328"/>
      <c r="T1175" s="328"/>
      <c r="U1175" s="328"/>
      <c r="V1175" s="328"/>
      <c r="W1175" s="328"/>
      <c r="X1175" s="328"/>
      <c r="Y1175" s="329"/>
      <c r="Z1175" s="336"/>
      <c r="AA1175" s="337"/>
      <c r="AB1175" s="337"/>
      <c r="AC1175" s="337"/>
      <c r="AD1175" s="338"/>
      <c r="AE1175" s="336"/>
      <c r="AF1175" s="337"/>
      <c r="AG1175" s="337"/>
      <c r="AH1175" s="337"/>
      <c r="AI1175" s="337"/>
      <c r="AJ1175" s="337"/>
      <c r="AK1175" s="300"/>
      <c r="AL1175" s="301"/>
      <c r="AM1175" s="301"/>
      <c r="AN1175" s="301"/>
      <c r="AO1175" s="301"/>
      <c r="AP1175" s="301"/>
      <c r="AQ1175" s="301"/>
      <c r="AR1175" s="301"/>
      <c r="AS1175" s="301"/>
      <c r="AT1175" s="301"/>
      <c r="AU1175" s="301"/>
      <c r="AV1175" s="301"/>
      <c r="AW1175" s="301"/>
      <c r="AX1175" s="302"/>
      <c r="AY1175" s="407"/>
      <c r="AZ1175" s="304"/>
      <c r="BA1175" s="304"/>
      <c r="BB1175" s="408"/>
      <c r="BC1175" s="306">
        <f t="shared" si="64"/>
        <v>0</v>
      </c>
      <c r="BD1175" s="307"/>
      <c r="BE1175" s="307"/>
      <c r="BF1175" s="308"/>
      <c r="BG1175" s="309"/>
      <c r="BH1175" s="310"/>
      <c r="BI1175" s="310"/>
      <c r="BJ1175" s="311"/>
      <c r="BK1175" s="312">
        <f t="shared" si="65"/>
        <v>0</v>
      </c>
      <c r="BL1175" s="313"/>
      <c r="BM1175" s="313"/>
      <c r="BN1175" s="313"/>
      <c r="BO1175" s="313"/>
      <c r="BP1175" s="314"/>
      <c r="BQ1175" s="294"/>
      <c r="BR1175" s="295"/>
      <c r="BS1175" s="295"/>
      <c r="BT1175" s="295"/>
      <c r="BU1175" s="295"/>
      <c r="BV1175" s="295"/>
      <c r="BW1175" s="296"/>
      <c r="BX1175" s="294"/>
      <c r="BY1175" s="295"/>
      <c r="BZ1175" s="295"/>
      <c r="CA1175" s="295"/>
      <c r="CB1175" s="295"/>
      <c r="CC1175" s="296"/>
      <c r="CD1175" s="294"/>
      <c r="CE1175" s="295"/>
      <c r="CF1175" s="295"/>
      <c r="CG1175" s="295"/>
      <c r="CH1175" s="295"/>
      <c r="CI1175" s="296"/>
    </row>
    <row r="1176" spans="1:87" ht="18" customHeight="1" x14ac:dyDescent="0.25">
      <c r="A1176" s="75"/>
      <c r="B1176" s="327"/>
      <c r="C1176" s="328"/>
      <c r="D1176" s="328"/>
      <c r="E1176" s="328"/>
      <c r="F1176" s="328"/>
      <c r="G1176" s="328"/>
      <c r="H1176" s="328"/>
      <c r="I1176" s="328"/>
      <c r="J1176" s="328"/>
      <c r="K1176" s="328"/>
      <c r="L1176" s="328"/>
      <c r="M1176" s="328"/>
      <c r="N1176" s="328"/>
      <c r="O1176" s="328"/>
      <c r="P1176" s="328"/>
      <c r="Q1176" s="328"/>
      <c r="R1176" s="328"/>
      <c r="S1176" s="328"/>
      <c r="T1176" s="328"/>
      <c r="U1176" s="328"/>
      <c r="V1176" s="328"/>
      <c r="W1176" s="328"/>
      <c r="X1176" s="328"/>
      <c r="Y1176" s="329"/>
      <c r="Z1176" s="336"/>
      <c r="AA1176" s="337"/>
      <c r="AB1176" s="337"/>
      <c r="AC1176" s="337"/>
      <c r="AD1176" s="338"/>
      <c r="AE1176" s="336"/>
      <c r="AF1176" s="337"/>
      <c r="AG1176" s="337"/>
      <c r="AH1176" s="337"/>
      <c r="AI1176" s="337"/>
      <c r="AJ1176" s="337"/>
      <c r="AK1176" s="300"/>
      <c r="AL1176" s="301"/>
      <c r="AM1176" s="301"/>
      <c r="AN1176" s="301"/>
      <c r="AO1176" s="301"/>
      <c r="AP1176" s="301"/>
      <c r="AQ1176" s="301"/>
      <c r="AR1176" s="301"/>
      <c r="AS1176" s="301"/>
      <c r="AT1176" s="301"/>
      <c r="AU1176" s="301"/>
      <c r="AV1176" s="301"/>
      <c r="AW1176" s="301"/>
      <c r="AX1176" s="302"/>
      <c r="AY1176" s="407"/>
      <c r="AZ1176" s="304"/>
      <c r="BA1176" s="304"/>
      <c r="BB1176" s="408"/>
      <c r="BC1176" s="306">
        <f t="shared" si="64"/>
        <v>0</v>
      </c>
      <c r="BD1176" s="307"/>
      <c r="BE1176" s="307"/>
      <c r="BF1176" s="308"/>
      <c r="BG1176" s="309"/>
      <c r="BH1176" s="310"/>
      <c r="BI1176" s="310"/>
      <c r="BJ1176" s="311"/>
      <c r="BK1176" s="312">
        <f t="shared" si="65"/>
        <v>0</v>
      </c>
      <c r="BL1176" s="313"/>
      <c r="BM1176" s="313"/>
      <c r="BN1176" s="313"/>
      <c r="BO1176" s="313"/>
      <c r="BP1176" s="314"/>
      <c r="BQ1176" s="294"/>
      <c r="BR1176" s="295"/>
      <c r="BS1176" s="295"/>
      <c r="BT1176" s="295"/>
      <c r="BU1176" s="295"/>
      <c r="BV1176" s="295"/>
      <c r="BW1176" s="296"/>
      <c r="BX1176" s="294"/>
      <c r="BY1176" s="295"/>
      <c r="BZ1176" s="295"/>
      <c r="CA1176" s="295"/>
      <c r="CB1176" s="295"/>
      <c r="CC1176" s="296"/>
      <c r="CD1176" s="294"/>
      <c r="CE1176" s="295"/>
      <c r="CF1176" s="295"/>
      <c r="CG1176" s="295"/>
      <c r="CH1176" s="295"/>
      <c r="CI1176" s="296"/>
    </row>
    <row r="1177" spans="1:87" ht="18" customHeight="1" x14ac:dyDescent="0.25">
      <c r="A1177" s="75"/>
      <c r="B1177" s="327"/>
      <c r="C1177" s="328"/>
      <c r="D1177" s="328"/>
      <c r="E1177" s="328"/>
      <c r="F1177" s="328"/>
      <c r="G1177" s="328"/>
      <c r="H1177" s="328"/>
      <c r="I1177" s="328"/>
      <c r="J1177" s="328"/>
      <c r="K1177" s="328"/>
      <c r="L1177" s="328"/>
      <c r="M1177" s="328"/>
      <c r="N1177" s="328"/>
      <c r="O1177" s="328"/>
      <c r="P1177" s="328"/>
      <c r="Q1177" s="328"/>
      <c r="R1177" s="328"/>
      <c r="S1177" s="328"/>
      <c r="T1177" s="328"/>
      <c r="U1177" s="328"/>
      <c r="V1177" s="328"/>
      <c r="W1177" s="328"/>
      <c r="X1177" s="328"/>
      <c r="Y1177" s="329"/>
      <c r="Z1177" s="336"/>
      <c r="AA1177" s="337"/>
      <c r="AB1177" s="337"/>
      <c r="AC1177" s="337"/>
      <c r="AD1177" s="338"/>
      <c r="AE1177" s="336"/>
      <c r="AF1177" s="337"/>
      <c r="AG1177" s="337"/>
      <c r="AH1177" s="337"/>
      <c r="AI1177" s="337"/>
      <c r="AJ1177" s="337"/>
      <c r="AK1177" s="300"/>
      <c r="AL1177" s="301"/>
      <c r="AM1177" s="301"/>
      <c r="AN1177" s="301"/>
      <c r="AO1177" s="301"/>
      <c r="AP1177" s="301"/>
      <c r="AQ1177" s="301"/>
      <c r="AR1177" s="301"/>
      <c r="AS1177" s="301"/>
      <c r="AT1177" s="301"/>
      <c r="AU1177" s="301"/>
      <c r="AV1177" s="301"/>
      <c r="AW1177" s="301"/>
      <c r="AX1177" s="302"/>
      <c r="AY1177" s="407"/>
      <c r="AZ1177" s="304"/>
      <c r="BA1177" s="304"/>
      <c r="BB1177" s="408"/>
      <c r="BC1177" s="306">
        <f t="shared" si="64"/>
        <v>0</v>
      </c>
      <c r="BD1177" s="307"/>
      <c r="BE1177" s="307"/>
      <c r="BF1177" s="308"/>
      <c r="BG1177" s="309"/>
      <c r="BH1177" s="310"/>
      <c r="BI1177" s="310"/>
      <c r="BJ1177" s="311"/>
      <c r="BK1177" s="312">
        <f t="shared" si="65"/>
        <v>0</v>
      </c>
      <c r="BL1177" s="313"/>
      <c r="BM1177" s="313"/>
      <c r="BN1177" s="313"/>
      <c r="BO1177" s="313"/>
      <c r="BP1177" s="314"/>
      <c r="BQ1177" s="294"/>
      <c r="BR1177" s="295"/>
      <c r="BS1177" s="295"/>
      <c r="BT1177" s="295"/>
      <c r="BU1177" s="295"/>
      <c r="BV1177" s="295"/>
      <c r="BW1177" s="296"/>
      <c r="BX1177" s="294"/>
      <c r="BY1177" s="295"/>
      <c r="BZ1177" s="295"/>
      <c r="CA1177" s="295"/>
      <c r="CB1177" s="295"/>
      <c r="CC1177" s="296"/>
      <c r="CD1177" s="294"/>
      <c r="CE1177" s="295"/>
      <c r="CF1177" s="295"/>
      <c r="CG1177" s="295"/>
      <c r="CH1177" s="295"/>
      <c r="CI1177" s="296"/>
    </row>
    <row r="1178" spans="1:87" ht="18" customHeight="1" x14ac:dyDescent="0.25">
      <c r="A1178" s="75"/>
      <c r="B1178" s="327"/>
      <c r="C1178" s="328"/>
      <c r="D1178" s="328"/>
      <c r="E1178" s="328"/>
      <c r="F1178" s="328"/>
      <c r="G1178" s="328"/>
      <c r="H1178" s="328"/>
      <c r="I1178" s="328"/>
      <c r="J1178" s="328"/>
      <c r="K1178" s="328"/>
      <c r="L1178" s="328"/>
      <c r="M1178" s="328"/>
      <c r="N1178" s="328"/>
      <c r="O1178" s="328"/>
      <c r="P1178" s="328"/>
      <c r="Q1178" s="328"/>
      <c r="R1178" s="328"/>
      <c r="S1178" s="328"/>
      <c r="T1178" s="328"/>
      <c r="U1178" s="328"/>
      <c r="V1178" s="328"/>
      <c r="W1178" s="328"/>
      <c r="X1178" s="328"/>
      <c r="Y1178" s="329"/>
      <c r="Z1178" s="336"/>
      <c r="AA1178" s="337"/>
      <c r="AB1178" s="337"/>
      <c r="AC1178" s="337"/>
      <c r="AD1178" s="338"/>
      <c r="AE1178" s="336"/>
      <c r="AF1178" s="337"/>
      <c r="AG1178" s="337"/>
      <c r="AH1178" s="337"/>
      <c r="AI1178" s="337"/>
      <c r="AJ1178" s="337"/>
      <c r="AK1178" s="300"/>
      <c r="AL1178" s="301"/>
      <c r="AM1178" s="301"/>
      <c r="AN1178" s="301"/>
      <c r="AO1178" s="301"/>
      <c r="AP1178" s="301"/>
      <c r="AQ1178" s="301"/>
      <c r="AR1178" s="301"/>
      <c r="AS1178" s="301"/>
      <c r="AT1178" s="301"/>
      <c r="AU1178" s="301"/>
      <c r="AV1178" s="301"/>
      <c r="AW1178" s="301"/>
      <c r="AX1178" s="302"/>
      <c r="AY1178" s="407"/>
      <c r="AZ1178" s="304"/>
      <c r="BA1178" s="304"/>
      <c r="BB1178" s="408"/>
      <c r="BC1178" s="306">
        <f t="shared" si="64"/>
        <v>0</v>
      </c>
      <c r="BD1178" s="307"/>
      <c r="BE1178" s="307"/>
      <c r="BF1178" s="308"/>
      <c r="BG1178" s="309"/>
      <c r="BH1178" s="310"/>
      <c r="BI1178" s="310"/>
      <c r="BJ1178" s="311"/>
      <c r="BK1178" s="312">
        <f t="shared" si="65"/>
        <v>0</v>
      </c>
      <c r="BL1178" s="313"/>
      <c r="BM1178" s="313"/>
      <c r="BN1178" s="313"/>
      <c r="BO1178" s="313"/>
      <c r="BP1178" s="314"/>
      <c r="BQ1178" s="294"/>
      <c r="BR1178" s="295"/>
      <c r="BS1178" s="295"/>
      <c r="BT1178" s="295"/>
      <c r="BU1178" s="295"/>
      <c r="BV1178" s="295"/>
      <c r="BW1178" s="296"/>
      <c r="BX1178" s="294"/>
      <c r="BY1178" s="295"/>
      <c r="BZ1178" s="295"/>
      <c r="CA1178" s="295"/>
      <c r="CB1178" s="295"/>
      <c r="CC1178" s="296"/>
      <c r="CD1178" s="294"/>
      <c r="CE1178" s="295"/>
      <c r="CF1178" s="295"/>
      <c r="CG1178" s="295"/>
      <c r="CH1178" s="295"/>
      <c r="CI1178" s="296"/>
    </row>
    <row r="1179" spans="1:87" ht="18" customHeight="1" x14ac:dyDescent="0.25">
      <c r="A1179" s="75"/>
      <c r="B1179" s="327"/>
      <c r="C1179" s="328"/>
      <c r="D1179" s="328"/>
      <c r="E1179" s="328"/>
      <c r="F1179" s="328"/>
      <c r="G1179" s="328"/>
      <c r="H1179" s="328"/>
      <c r="I1179" s="328"/>
      <c r="J1179" s="328"/>
      <c r="K1179" s="328"/>
      <c r="L1179" s="328"/>
      <c r="M1179" s="328"/>
      <c r="N1179" s="328"/>
      <c r="O1179" s="328"/>
      <c r="P1179" s="328"/>
      <c r="Q1179" s="328"/>
      <c r="R1179" s="328"/>
      <c r="S1179" s="328"/>
      <c r="T1179" s="328"/>
      <c r="U1179" s="328"/>
      <c r="V1179" s="328"/>
      <c r="W1179" s="328"/>
      <c r="X1179" s="328"/>
      <c r="Y1179" s="329"/>
      <c r="Z1179" s="336"/>
      <c r="AA1179" s="337"/>
      <c r="AB1179" s="337"/>
      <c r="AC1179" s="337"/>
      <c r="AD1179" s="338"/>
      <c r="AE1179" s="336"/>
      <c r="AF1179" s="337"/>
      <c r="AG1179" s="337"/>
      <c r="AH1179" s="337"/>
      <c r="AI1179" s="337"/>
      <c r="AJ1179" s="337"/>
      <c r="AK1179" s="300"/>
      <c r="AL1179" s="301"/>
      <c r="AM1179" s="301"/>
      <c r="AN1179" s="301"/>
      <c r="AO1179" s="301"/>
      <c r="AP1179" s="301"/>
      <c r="AQ1179" s="301"/>
      <c r="AR1179" s="301"/>
      <c r="AS1179" s="301"/>
      <c r="AT1179" s="301"/>
      <c r="AU1179" s="301"/>
      <c r="AV1179" s="301"/>
      <c r="AW1179" s="301"/>
      <c r="AX1179" s="302"/>
      <c r="AY1179" s="407"/>
      <c r="AZ1179" s="304"/>
      <c r="BA1179" s="304"/>
      <c r="BB1179" s="408"/>
      <c r="BC1179" s="306">
        <f t="shared" si="64"/>
        <v>0</v>
      </c>
      <c r="BD1179" s="307"/>
      <c r="BE1179" s="307"/>
      <c r="BF1179" s="308"/>
      <c r="BG1179" s="309"/>
      <c r="BH1179" s="310"/>
      <c r="BI1179" s="310"/>
      <c r="BJ1179" s="311"/>
      <c r="BK1179" s="312">
        <f t="shared" si="65"/>
        <v>0</v>
      </c>
      <c r="BL1179" s="313"/>
      <c r="BM1179" s="313"/>
      <c r="BN1179" s="313"/>
      <c r="BO1179" s="313"/>
      <c r="BP1179" s="314"/>
      <c r="BQ1179" s="294"/>
      <c r="BR1179" s="295"/>
      <c r="BS1179" s="295"/>
      <c r="BT1179" s="295"/>
      <c r="BU1179" s="295"/>
      <c r="BV1179" s="295"/>
      <c r="BW1179" s="296"/>
      <c r="BX1179" s="294"/>
      <c r="BY1179" s="295"/>
      <c r="BZ1179" s="295"/>
      <c r="CA1179" s="295"/>
      <c r="CB1179" s="295"/>
      <c r="CC1179" s="296"/>
      <c r="CD1179" s="294"/>
      <c r="CE1179" s="295"/>
      <c r="CF1179" s="295"/>
      <c r="CG1179" s="295"/>
      <c r="CH1179" s="295"/>
      <c r="CI1179" s="296"/>
    </row>
    <row r="1180" spans="1:87" ht="18" customHeight="1" x14ac:dyDescent="0.25">
      <c r="A1180" s="75"/>
      <c r="B1180" s="327"/>
      <c r="C1180" s="328"/>
      <c r="D1180" s="328"/>
      <c r="E1180" s="328"/>
      <c r="F1180" s="328"/>
      <c r="G1180" s="328"/>
      <c r="H1180" s="328"/>
      <c r="I1180" s="328"/>
      <c r="J1180" s="328"/>
      <c r="K1180" s="328"/>
      <c r="L1180" s="328"/>
      <c r="M1180" s="328"/>
      <c r="N1180" s="328"/>
      <c r="O1180" s="328"/>
      <c r="P1180" s="328"/>
      <c r="Q1180" s="328"/>
      <c r="R1180" s="328"/>
      <c r="S1180" s="328"/>
      <c r="T1180" s="328"/>
      <c r="U1180" s="328"/>
      <c r="V1180" s="328"/>
      <c r="W1180" s="328"/>
      <c r="X1180" s="328"/>
      <c r="Y1180" s="329"/>
      <c r="Z1180" s="336"/>
      <c r="AA1180" s="337"/>
      <c r="AB1180" s="337"/>
      <c r="AC1180" s="337"/>
      <c r="AD1180" s="338"/>
      <c r="AE1180" s="336"/>
      <c r="AF1180" s="337"/>
      <c r="AG1180" s="337"/>
      <c r="AH1180" s="337"/>
      <c r="AI1180" s="337"/>
      <c r="AJ1180" s="337"/>
      <c r="AK1180" s="300"/>
      <c r="AL1180" s="301"/>
      <c r="AM1180" s="301"/>
      <c r="AN1180" s="301"/>
      <c r="AO1180" s="301"/>
      <c r="AP1180" s="301"/>
      <c r="AQ1180" s="301"/>
      <c r="AR1180" s="301"/>
      <c r="AS1180" s="301"/>
      <c r="AT1180" s="301"/>
      <c r="AU1180" s="301"/>
      <c r="AV1180" s="301"/>
      <c r="AW1180" s="301"/>
      <c r="AX1180" s="302"/>
      <c r="AY1180" s="407"/>
      <c r="AZ1180" s="304"/>
      <c r="BA1180" s="304"/>
      <c r="BB1180" s="408"/>
      <c r="BC1180" s="306">
        <f t="shared" si="64"/>
        <v>0</v>
      </c>
      <c r="BD1180" s="307"/>
      <c r="BE1180" s="307"/>
      <c r="BF1180" s="308"/>
      <c r="BG1180" s="309"/>
      <c r="BH1180" s="310"/>
      <c r="BI1180" s="310"/>
      <c r="BJ1180" s="311"/>
      <c r="BK1180" s="312">
        <f t="shared" si="65"/>
        <v>0</v>
      </c>
      <c r="BL1180" s="313"/>
      <c r="BM1180" s="313"/>
      <c r="BN1180" s="313"/>
      <c r="BO1180" s="313"/>
      <c r="BP1180" s="314"/>
      <c r="BQ1180" s="294"/>
      <c r="BR1180" s="295"/>
      <c r="BS1180" s="295"/>
      <c r="BT1180" s="295"/>
      <c r="BU1180" s="295"/>
      <c r="BV1180" s="295"/>
      <c r="BW1180" s="296"/>
      <c r="BX1180" s="294"/>
      <c r="BY1180" s="295"/>
      <c r="BZ1180" s="295"/>
      <c r="CA1180" s="295"/>
      <c r="CB1180" s="295"/>
      <c r="CC1180" s="296"/>
      <c r="CD1180" s="294"/>
      <c r="CE1180" s="295"/>
      <c r="CF1180" s="295"/>
      <c r="CG1180" s="295"/>
      <c r="CH1180" s="295"/>
      <c r="CI1180" s="296"/>
    </row>
    <row r="1181" spans="1:87" ht="18" customHeight="1" x14ac:dyDescent="0.25">
      <c r="A1181" s="75"/>
      <c r="B1181" s="327"/>
      <c r="C1181" s="328"/>
      <c r="D1181" s="328"/>
      <c r="E1181" s="328"/>
      <c r="F1181" s="328"/>
      <c r="G1181" s="328"/>
      <c r="H1181" s="328"/>
      <c r="I1181" s="328"/>
      <c r="J1181" s="328"/>
      <c r="K1181" s="328"/>
      <c r="L1181" s="328"/>
      <c r="M1181" s="328"/>
      <c r="N1181" s="328"/>
      <c r="O1181" s="328"/>
      <c r="P1181" s="328"/>
      <c r="Q1181" s="328"/>
      <c r="R1181" s="328"/>
      <c r="S1181" s="328"/>
      <c r="T1181" s="328"/>
      <c r="U1181" s="328"/>
      <c r="V1181" s="328"/>
      <c r="W1181" s="328"/>
      <c r="X1181" s="328"/>
      <c r="Y1181" s="329"/>
      <c r="Z1181" s="336"/>
      <c r="AA1181" s="337"/>
      <c r="AB1181" s="337"/>
      <c r="AC1181" s="337"/>
      <c r="AD1181" s="338"/>
      <c r="AE1181" s="336"/>
      <c r="AF1181" s="337"/>
      <c r="AG1181" s="337"/>
      <c r="AH1181" s="337"/>
      <c r="AI1181" s="337"/>
      <c r="AJ1181" s="337"/>
      <c r="AK1181" s="300"/>
      <c r="AL1181" s="301"/>
      <c r="AM1181" s="301"/>
      <c r="AN1181" s="301"/>
      <c r="AO1181" s="301"/>
      <c r="AP1181" s="301"/>
      <c r="AQ1181" s="301"/>
      <c r="AR1181" s="301"/>
      <c r="AS1181" s="301"/>
      <c r="AT1181" s="301"/>
      <c r="AU1181" s="301"/>
      <c r="AV1181" s="301"/>
      <c r="AW1181" s="301"/>
      <c r="AX1181" s="302"/>
      <c r="AY1181" s="407"/>
      <c r="AZ1181" s="304"/>
      <c r="BA1181" s="304"/>
      <c r="BB1181" s="408"/>
      <c r="BC1181" s="306">
        <f t="shared" si="64"/>
        <v>0</v>
      </c>
      <c r="BD1181" s="307"/>
      <c r="BE1181" s="307"/>
      <c r="BF1181" s="308"/>
      <c r="BG1181" s="309"/>
      <c r="BH1181" s="310"/>
      <c r="BI1181" s="310"/>
      <c r="BJ1181" s="311"/>
      <c r="BK1181" s="312">
        <f t="shared" si="65"/>
        <v>0</v>
      </c>
      <c r="BL1181" s="313"/>
      <c r="BM1181" s="313"/>
      <c r="BN1181" s="313"/>
      <c r="BO1181" s="313"/>
      <c r="BP1181" s="314"/>
      <c r="BQ1181" s="294"/>
      <c r="BR1181" s="295"/>
      <c r="BS1181" s="295"/>
      <c r="BT1181" s="295"/>
      <c r="BU1181" s="295"/>
      <c r="BV1181" s="295"/>
      <c r="BW1181" s="296"/>
      <c r="BX1181" s="294"/>
      <c r="BY1181" s="295"/>
      <c r="BZ1181" s="295"/>
      <c r="CA1181" s="295"/>
      <c r="CB1181" s="295"/>
      <c r="CC1181" s="296"/>
      <c r="CD1181" s="294"/>
      <c r="CE1181" s="295"/>
      <c r="CF1181" s="295"/>
      <c r="CG1181" s="295"/>
      <c r="CH1181" s="295"/>
      <c r="CI1181" s="296"/>
    </row>
    <row r="1182" spans="1:87" ht="18" customHeight="1" x14ac:dyDescent="0.25">
      <c r="A1182" s="75"/>
      <c r="B1182" s="327"/>
      <c r="C1182" s="328"/>
      <c r="D1182" s="328"/>
      <c r="E1182" s="328"/>
      <c r="F1182" s="328"/>
      <c r="G1182" s="328"/>
      <c r="H1182" s="328"/>
      <c r="I1182" s="328"/>
      <c r="J1182" s="328"/>
      <c r="K1182" s="328"/>
      <c r="L1182" s="328"/>
      <c r="M1182" s="328"/>
      <c r="N1182" s="328"/>
      <c r="O1182" s="328"/>
      <c r="P1182" s="328"/>
      <c r="Q1182" s="328"/>
      <c r="R1182" s="328"/>
      <c r="S1182" s="328"/>
      <c r="T1182" s="328"/>
      <c r="U1182" s="328"/>
      <c r="V1182" s="328"/>
      <c r="W1182" s="328"/>
      <c r="X1182" s="328"/>
      <c r="Y1182" s="329"/>
      <c r="Z1182" s="336"/>
      <c r="AA1182" s="337"/>
      <c r="AB1182" s="337"/>
      <c r="AC1182" s="337"/>
      <c r="AD1182" s="338"/>
      <c r="AE1182" s="336"/>
      <c r="AF1182" s="337"/>
      <c r="AG1182" s="337"/>
      <c r="AH1182" s="337"/>
      <c r="AI1182" s="337"/>
      <c r="AJ1182" s="337"/>
      <c r="AK1182" s="300"/>
      <c r="AL1182" s="301"/>
      <c r="AM1182" s="301"/>
      <c r="AN1182" s="301"/>
      <c r="AO1182" s="301"/>
      <c r="AP1182" s="301"/>
      <c r="AQ1182" s="301"/>
      <c r="AR1182" s="301"/>
      <c r="AS1182" s="301"/>
      <c r="AT1182" s="301"/>
      <c r="AU1182" s="301"/>
      <c r="AV1182" s="301"/>
      <c r="AW1182" s="301"/>
      <c r="AX1182" s="302"/>
      <c r="AY1182" s="407"/>
      <c r="AZ1182" s="304"/>
      <c r="BA1182" s="304"/>
      <c r="BB1182" s="408"/>
      <c r="BC1182" s="306">
        <f t="shared" si="64"/>
        <v>0</v>
      </c>
      <c r="BD1182" s="307"/>
      <c r="BE1182" s="307"/>
      <c r="BF1182" s="308"/>
      <c r="BG1182" s="309"/>
      <c r="BH1182" s="310"/>
      <c r="BI1182" s="310"/>
      <c r="BJ1182" s="311"/>
      <c r="BK1182" s="312">
        <f t="shared" si="65"/>
        <v>0</v>
      </c>
      <c r="BL1182" s="313"/>
      <c r="BM1182" s="313"/>
      <c r="BN1182" s="313"/>
      <c r="BO1182" s="313"/>
      <c r="BP1182" s="314"/>
      <c r="BQ1182" s="294"/>
      <c r="BR1182" s="295"/>
      <c r="BS1182" s="295"/>
      <c r="BT1182" s="295"/>
      <c r="BU1182" s="295"/>
      <c r="BV1182" s="295"/>
      <c r="BW1182" s="296"/>
      <c r="BX1182" s="294"/>
      <c r="BY1182" s="295"/>
      <c r="BZ1182" s="295"/>
      <c r="CA1182" s="295"/>
      <c r="CB1182" s="295"/>
      <c r="CC1182" s="296"/>
      <c r="CD1182" s="294"/>
      <c r="CE1182" s="295"/>
      <c r="CF1182" s="295"/>
      <c r="CG1182" s="295"/>
      <c r="CH1182" s="295"/>
      <c r="CI1182" s="296"/>
    </row>
    <row r="1183" spans="1:87" ht="18" customHeight="1" thickBot="1" x14ac:dyDescent="0.3">
      <c r="A1183" s="75"/>
      <c r="B1183" s="330"/>
      <c r="C1183" s="331"/>
      <c r="D1183" s="331"/>
      <c r="E1183" s="331"/>
      <c r="F1183" s="331"/>
      <c r="G1183" s="331"/>
      <c r="H1183" s="331"/>
      <c r="I1183" s="331"/>
      <c r="J1183" s="331"/>
      <c r="K1183" s="331"/>
      <c r="L1183" s="331"/>
      <c r="M1183" s="331"/>
      <c r="N1183" s="331"/>
      <c r="O1183" s="331"/>
      <c r="P1183" s="331"/>
      <c r="Q1183" s="331"/>
      <c r="R1183" s="331"/>
      <c r="S1183" s="331"/>
      <c r="T1183" s="331"/>
      <c r="U1183" s="331"/>
      <c r="V1183" s="331"/>
      <c r="W1183" s="331"/>
      <c r="X1183" s="331"/>
      <c r="Y1183" s="332"/>
      <c r="Z1183" s="339"/>
      <c r="AA1183" s="340"/>
      <c r="AB1183" s="340"/>
      <c r="AC1183" s="340"/>
      <c r="AD1183" s="341"/>
      <c r="AE1183" s="339"/>
      <c r="AF1183" s="340"/>
      <c r="AG1183" s="340"/>
      <c r="AH1183" s="340"/>
      <c r="AI1183" s="340"/>
      <c r="AJ1183" s="340"/>
      <c r="AK1183" s="392"/>
      <c r="AL1183" s="393"/>
      <c r="AM1183" s="393"/>
      <c r="AN1183" s="393"/>
      <c r="AO1183" s="393"/>
      <c r="AP1183" s="393"/>
      <c r="AQ1183" s="393"/>
      <c r="AR1183" s="393"/>
      <c r="AS1183" s="393"/>
      <c r="AT1183" s="393"/>
      <c r="AU1183" s="393"/>
      <c r="AV1183" s="393"/>
      <c r="AW1183" s="393"/>
      <c r="AX1183" s="394"/>
      <c r="AY1183" s="411"/>
      <c r="AZ1183" s="396"/>
      <c r="BA1183" s="396"/>
      <c r="BB1183" s="412"/>
      <c r="BC1183" s="398">
        <f t="shared" si="64"/>
        <v>0</v>
      </c>
      <c r="BD1183" s="399"/>
      <c r="BE1183" s="399"/>
      <c r="BF1183" s="400"/>
      <c r="BG1183" s="401"/>
      <c r="BH1183" s="402"/>
      <c r="BI1183" s="402"/>
      <c r="BJ1183" s="403"/>
      <c r="BK1183" s="404">
        <f t="shared" si="65"/>
        <v>0</v>
      </c>
      <c r="BL1183" s="405"/>
      <c r="BM1183" s="405"/>
      <c r="BN1183" s="405"/>
      <c r="BO1183" s="405"/>
      <c r="BP1183" s="406"/>
      <c r="BQ1183" s="297"/>
      <c r="BR1183" s="298"/>
      <c r="BS1183" s="298"/>
      <c r="BT1183" s="298"/>
      <c r="BU1183" s="298"/>
      <c r="BV1183" s="298"/>
      <c r="BW1183" s="299"/>
      <c r="BX1183" s="297"/>
      <c r="BY1183" s="298"/>
      <c r="BZ1183" s="298"/>
      <c r="CA1183" s="298"/>
      <c r="CB1183" s="298"/>
      <c r="CC1183" s="299"/>
      <c r="CD1183" s="297"/>
      <c r="CE1183" s="298"/>
      <c r="CF1183" s="298"/>
      <c r="CG1183" s="298"/>
      <c r="CH1183" s="298"/>
      <c r="CI1183" s="299"/>
    </row>
    <row r="1184" spans="1:87" ht="18" customHeight="1" thickBot="1" x14ac:dyDescent="0.3">
      <c r="A1184" s="75"/>
      <c r="B1184" s="377"/>
      <c r="C1184" s="378"/>
      <c r="D1184" s="378"/>
      <c r="E1184" s="378"/>
      <c r="F1184" s="378"/>
      <c r="G1184" s="378"/>
      <c r="H1184" s="378"/>
      <c r="I1184" s="378"/>
      <c r="J1184" s="378"/>
      <c r="K1184" s="378"/>
      <c r="L1184" s="378"/>
      <c r="M1184" s="378"/>
      <c r="N1184" s="378"/>
      <c r="O1184" s="378"/>
      <c r="P1184" s="378"/>
      <c r="Q1184" s="378"/>
      <c r="R1184" s="378"/>
      <c r="S1184" s="378"/>
      <c r="T1184" s="378"/>
      <c r="U1184" s="378"/>
      <c r="V1184" s="378"/>
      <c r="W1184" s="378"/>
      <c r="X1184" s="378"/>
      <c r="Y1184" s="378"/>
      <c r="Z1184" s="378"/>
      <c r="AA1184" s="378"/>
      <c r="AB1184" s="378"/>
      <c r="AC1184" s="378"/>
      <c r="AD1184" s="378"/>
      <c r="AE1184" s="378"/>
      <c r="AF1184" s="378"/>
      <c r="AG1184" s="378"/>
      <c r="AH1184" s="378"/>
      <c r="AI1184" s="378"/>
      <c r="AJ1184" s="379"/>
      <c r="AK1184" s="380" t="s">
        <v>3</v>
      </c>
      <c r="AL1184" s="381"/>
      <c r="AM1184" s="381"/>
      <c r="AN1184" s="381"/>
      <c r="AO1184" s="381"/>
      <c r="AP1184" s="381"/>
      <c r="AQ1184" s="381"/>
      <c r="AR1184" s="381"/>
      <c r="AS1184" s="381"/>
      <c r="AT1184" s="381"/>
      <c r="AU1184" s="381"/>
      <c r="AV1184" s="381"/>
      <c r="AW1184" s="381"/>
      <c r="AX1184" s="381"/>
      <c r="AY1184" s="382"/>
      <c r="AZ1184" s="382"/>
      <c r="BA1184" s="382"/>
      <c r="BB1184" s="382"/>
      <c r="BC1184" s="382"/>
      <c r="BD1184" s="382"/>
      <c r="BE1184" s="382"/>
      <c r="BF1184" s="382"/>
      <c r="BG1184" s="382"/>
      <c r="BH1184" s="382"/>
      <c r="BI1184" s="382"/>
      <c r="BJ1184" s="383"/>
      <c r="BK1184" s="384">
        <f>SUM(BK1154:BK1183)</f>
        <v>0</v>
      </c>
      <c r="BL1184" s="385"/>
      <c r="BM1184" s="385"/>
      <c r="BN1184" s="385"/>
      <c r="BO1184" s="385"/>
      <c r="BP1184" s="386"/>
      <c r="BQ1184" s="387" t="s">
        <v>100</v>
      </c>
      <c r="BR1184" s="388"/>
      <c r="BS1184" s="388"/>
      <c r="BT1184" s="388"/>
      <c r="BU1184" s="388"/>
      <c r="BV1184" s="388"/>
      <c r="BW1184" s="388"/>
      <c r="BX1184" s="388"/>
      <c r="BY1184" s="388"/>
      <c r="BZ1184" s="388"/>
      <c r="CA1184" s="388"/>
      <c r="CB1184" s="388"/>
      <c r="CC1184" s="389"/>
      <c r="CD1184" s="390">
        <f>+CD1154*AE1154</f>
        <v>0</v>
      </c>
      <c r="CE1184" s="390"/>
      <c r="CF1184" s="390"/>
      <c r="CG1184" s="390"/>
      <c r="CH1184" s="390"/>
      <c r="CI1184" s="391"/>
    </row>
    <row r="1185" spans="1:87" ht="18" customHeight="1" thickBot="1" x14ac:dyDescent="0.3">
      <c r="A1185" s="75"/>
      <c r="B1185" s="76"/>
      <c r="C1185" s="76"/>
      <c r="D1185" s="76"/>
      <c r="E1185" s="76"/>
      <c r="F1185" s="76"/>
      <c r="G1185" s="76"/>
      <c r="H1185" s="76"/>
      <c r="I1185" s="76"/>
      <c r="J1185" s="76"/>
      <c r="K1185" s="76"/>
      <c r="L1185" s="76"/>
      <c r="M1185" s="76"/>
      <c r="N1185" s="76"/>
      <c r="O1185" s="76"/>
      <c r="P1185" s="76"/>
      <c r="Q1185" s="76"/>
      <c r="R1185" s="76"/>
      <c r="S1185" s="76"/>
      <c r="T1185" s="76"/>
      <c r="U1185" s="76"/>
      <c r="V1185" s="76"/>
      <c r="W1185" s="76"/>
      <c r="X1185" s="76"/>
      <c r="Y1185" s="76"/>
      <c r="Z1185" s="76"/>
      <c r="AA1185" s="76"/>
      <c r="AB1185" s="76"/>
      <c r="AC1185" s="76"/>
      <c r="AD1185" s="76"/>
      <c r="AE1185" s="76"/>
      <c r="AF1185" s="76"/>
      <c r="AG1185" s="76"/>
      <c r="AH1185" s="76"/>
      <c r="AI1185" s="76"/>
      <c r="AJ1185" s="76"/>
      <c r="BG1185" s="78"/>
      <c r="BH1185" s="78"/>
      <c r="BI1185" s="78"/>
      <c r="BJ1185" s="78"/>
      <c r="BK1185" s="79"/>
      <c r="BL1185" s="79"/>
      <c r="BM1185" s="79"/>
      <c r="BN1185" s="79"/>
      <c r="BO1185" s="79"/>
      <c r="BP1185" s="79"/>
      <c r="BQ1185" s="79"/>
      <c r="BR1185" s="79"/>
      <c r="BS1185" s="79"/>
      <c r="BT1185" s="79"/>
      <c r="BU1185" s="79"/>
      <c r="BV1185" s="79"/>
      <c r="BW1185" s="79"/>
      <c r="BX1185" s="79"/>
      <c r="BY1185" s="79"/>
      <c r="BZ1185" s="79"/>
      <c r="CA1185" s="79"/>
      <c r="CB1185" s="79"/>
      <c r="CC1185" s="79"/>
      <c r="CD1185" s="79"/>
      <c r="CE1185" s="79"/>
      <c r="CF1185" s="79"/>
      <c r="CG1185" s="79"/>
      <c r="CH1185" s="79"/>
      <c r="CI1185" s="79"/>
    </row>
    <row r="1186" spans="1:87" ht="18" customHeight="1" x14ac:dyDescent="0.25">
      <c r="A1186" s="75"/>
      <c r="B1186" s="348" t="s">
        <v>0</v>
      </c>
      <c r="C1186" s="349"/>
      <c r="D1186" s="349"/>
      <c r="E1186" s="349"/>
      <c r="F1186" s="349"/>
      <c r="G1186" s="349"/>
      <c r="H1186" s="349"/>
      <c r="I1186" s="349"/>
      <c r="J1186" s="349"/>
      <c r="K1186" s="349"/>
      <c r="L1186" s="349"/>
      <c r="M1186" s="349"/>
      <c r="N1186" s="349"/>
      <c r="O1186" s="349"/>
      <c r="P1186" s="349"/>
      <c r="Q1186" s="349"/>
      <c r="R1186" s="349"/>
      <c r="S1186" s="349"/>
      <c r="T1186" s="349"/>
      <c r="U1186" s="349"/>
      <c r="V1186" s="349"/>
      <c r="W1186" s="349"/>
      <c r="X1186" s="349"/>
      <c r="Y1186" s="350"/>
      <c r="Z1186" s="348" t="s">
        <v>80</v>
      </c>
      <c r="AA1186" s="349"/>
      <c r="AB1186" s="349"/>
      <c r="AC1186" s="349"/>
      <c r="AD1186" s="350"/>
      <c r="AE1186" s="357" t="s">
        <v>79</v>
      </c>
      <c r="AF1186" s="358"/>
      <c r="AG1186" s="358"/>
      <c r="AH1186" s="358"/>
      <c r="AI1186" s="358"/>
      <c r="AJ1186" s="359"/>
      <c r="AK1186" s="357" t="s">
        <v>81</v>
      </c>
      <c r="AL1186" s="358"/>
      <c r="AM1186" s="358"/>
      <c r="AN1186" s="358"/>
      <c r="AO1186" s="358"/>
      <c r="AP1186" s="358"/>
      <c r="AQ1186" s="358"/>
      <c r="AR1186" s="358"/>
      <c r="AS1186" s="358"/>
      <c r="AT1186" s="358"/>
      <c r="AU1186" s="358"/>
      <c r="AV1186" s="358"/>
      <c r="AW1186" s="358"/>
      <c r="AX1186" s="359"/>
      <c r="AY1186" s="357" t="s">
        <v>1</v>
      </c>
      <c r="AZ1186" s="358"/>
      <c r="BA1186" s="358"/>
      <c r="BB1186" s="359"/>
      <c r="BC1186" s="348" t="s">
        <v>104</v>
      </c>
      <c r="BD1186" s="349"/>
      <c r="BE1186" s="349"/>
      <c r="BF1186" s="350"/>
      <c r="BG1186" s="366" t="s">
        <v>82</v>
      </c>
      <c r="BH1186" s="367"/>
      <c r="BI1186" s="367"/>
      <c r="BJ1186" s="368"/>
      <c r="BK1186" s="315" t="s">
        <v>99</v>
      </c>
      <c r="BL1186" s="316"/>
      <c r="BM1186" s="316"/>
      <c r="BN1186" s="316"/>
      <c r="BO1186" s="316"/>
      <c r="BP1186" s="317"/>
      <c r="BQ1186" s="315" t="s">
        <v>83</v>
      </c>
      <c r="BR1186" s="316"/>
      <c r="BS1186" s="316"/>
      <c r="BT1186" s="316"/>
      <c r="BU1186" s="316"/>
      <c r="BV1186" s="316"/>
      <c r="BW1186" s="317"/>
      <c r="BX1186" s="315" t="s">
        <v>84</v>
      </c>
      <c r="BY1186" s="316"/>
      <c r="BZ1186" s="316"/>
      <c r="CA1186" s="316"/>
      <c r="CB1186" s="316"/>
      <c r="CC1186" s="317"/>
      <c r="CD1186" s="315" t="s">
        <v>85</v>
      </c>
      <c r="CE1186" s="316"/>
      <c r="CF1186" s="316"/>
      <c r="CG1186" s="316"/>
      <c r="CH1186" s="316"/>
      <c r="CI1186" s="317"/>
    </row>
    <row r="1187" spans="1:87" ht="18" customHeight="1" x14ac:dyDescent="0.25">
      <c r="A1187" s="75"/>
      <c r="B1187" s="351"/>
      <c r="C1187" s="352"/>
      <c r="D1187" s="352"/>
      <c r="E1187" s="352"/>
      <c r="F1187" s="352"/>
      <c r="G1187" s="352"/>
      <c r="H1187" s="352"/>
      <c r="I1187" s="352"/>
      <c r="J1187" s="352"/>
      <c r="K1187" s="352"/>
      <c r="L1187" s="352"/>
      <c r="M1187" s="352"/>
      <c r="N1187" s="352"/>
      <c r="O1187" s="352"/>
      <c r="P1187" s="352"/>
      <c r="Q1187" s="352"/>
      <c r="R1187" s="352"/>
      <c r="S1187" s="352"/>
      <c r="T1187" s="352"/>
      <c r="U1187" s="352"/>
      <c r="V1187" s="352"/>
      <c r="W1187" s="352"/>
      <c r="X1187" s="352"/>
      <c r="Y1187" s="353"/>
      <c r="Z1187" s="351"/>
      <c r="AA1187" s="352"/>
      <c r="AB1187" s="352"/>
      <c r="AC1187" s="352"/>
      <c r="AD1187" s="353"/>
      <c r="AE1187" s="360"/>
      <c r="AF1187" s="361"/>
      <c r="AG1187" s="361"/>
      <c r="AH1187" s="361"/>
      <c r="AI1187" s="361"/>
      <c r="AJ1187" s="362"/>
      <c r="AK1187" s="360"/>
      <c r="AL1187" s="361"/>
      <c r="AM1187" s="361"/>
      <c r="AN1187" s="361"/>
      <c r="AO1187" s="361"/>
      <c r="AP1187" s="361"/>
      <c r="AQ1187" s="361"/>
      <c r="AR1187" s="361"/>
      <c r="AS1187" s="361"/>
      <c r="AT1187" s="361"/>
      <c r="AU1187" s="361"/>
      <c r="AV1187" s="361"/>
      <c r="AW1187" s="361"/>
      <c r="AX1187" s="362"/>
      <c r="AY1187" s="360"/>
      <c r="AZ1187" s="361"/>
      <c r="BA1187" s="361"/>
      <c r="BB1187" s="362"/>
      <c r="BC1187" s="351"/>
      <c r="BD1187" s="352"/>
      <c r="BE1187" s="352"/>
      <c r="BF1187" s="353"/>
      <c r="BG1187" s="369"/>
      <c r="BH1187" s="370"/>
      <c r="BI1187" s="370"/>
      <c r="BJ1187" s="371"/>
      <c r="BK1187" s="318"/>
      <c r="BL1187" s="319"/>
      <c r="BM1187" s="319"/>
      <c r="BN1187" s="319"/>
      <c r="BO1187" s="319"/>
      <c r="BP1187" s="320"/>
      <c r="BQ1187" s="318"/>
      <c r="BR1187" s="319"/>
      <c r="BS1187" s="319"/>
      <c r="BT1187" s="319"/>
      <c r="BU1187" s="319"/>
      <c r="BV1187" s="319"/>
      <c r="BW1187" s="320"/>
      <c r="BX1187" s="318"/>
      <c r="BY1187" s="319"/>
      <c r="BZ1187" s="319"/>
      <c r="CA1187" s="319"/>
      <c r="CB1187" s="319"/>
      <c r="CC1187" s="320"/>
      <c r="CD1187" s="318"/>
      <c r="CE1187" s="319"/>
      <c r="CF1187" s="319"/>
      <c r="CG1187" s="319"/>
      <c r="CH1187" s="319"/>
      <c r="CI1187" s="320"/>
    </row>
    <row r="1188" spans="1:87" ht="18" customHeight="1" thickBot="1" x14ac:dyDescent="0.3">
      <c r="A1188" s="75"/>
      <c r="B1188" s="354"/>
      <c r="C1188" s="355"/>
      <c r="D1188" s="355"/>
      <c r="E1188" s="355"/>
      <c r="F1188" s="355"/>
      <c r="G1188" s="355"/>
      <c r="H1188" s="355"/>
      <c r="I1188" s="355"/>
      <c r="J1188" s="355"/>
      <c r="K1188" s="355"/>
      <c r="L1188" s="355"/>
      <c r="M1188" s="355"/>
      <c r="N1188" s="355"/>
      <c r="O1188" s="355"/>
      <c r="P1188" s="355"/>
      <c r="Q1188" s="355"/>
      <c r="R1188" s="355"/>
      <c r="S1188" s="355"/>
      <c r="T1188" s="355"/>
      <c r="U1188" s="355"/>
      <c r="V1188" s="355"/>
      <c r="W1188" s="355"/>
      <c r="X1188" s="355"/>
      <c r="Y1188" s="356"/>
      <c r="Z1188" s="354"/>
      <c r="AA1188" s="355"/>
      <c r="AB1188" s="355"/>
      <c r="AC1188" s="355"/>
      <c r="AD1188" s="356"/>
      <c r="AE1188" s="363"/>
      <c r="AF1188" s="364"/>
      <c r="AG1188" s="364"/>
      <c r="AH1188" s="364"/>
      <c r="AI1188" s="364"/>
      <c r="AJ1188" s="365"/>
      <c r="AK1188" s="360"/>
      <c r="AL1188" s="361"/>
      <c r="AM1188" s="361"/>
      <c r="AN1188" s="361"/>
      <c r="AO1188" s="361"/>
      <c r="AP1188" s="361"/>
      <c r="AQ1188" s="361"/>
      <c r="AR1188" s="361"/>
      <c r="AS1188" s="361"/>
      <c r="AT1188" s="361"/>
      <c r="AU1188" s="361"/>
      <c r="AV1188" s="361"/>
      <c r="AW1188" s="361"/>
      <c r="AX1188" s="362"/>
      <c r="AY1188" s="360"/>
      <c r="AZ1188" s="361"/>
      <c r="BA1188" s="361"/>
      <c r="BB1188" s="362"/>
      <c r="BC1188" s="351"/>
      <c r="BD1188" s="352"/>
      <c r="BE1188" s="352"/>
      <c r="BF1188" s="353"/>
      <c r="BG1188" s="369"/>
      <c r="BH1188" s="370"/>
      <c r="BI1188" s="370"/>
      <c r="BJ1188" s="371"/>
      <c r="BK1188" s="318"/>
      <c r="BL1188" s="319"/>
      <c r="BM1188" s="319"/>
      <c r="BN1188" s="319"/>
      <c r="BO1188" s="319"/>
      <c r="BP1188" s="320"/>
      <c r="BQ1188" s="321"/>
      <c r="BR1188" s="322"/>
      <c r="BS1188" s="322"/>
      <c r="BT1188" s="322"/>
      <c r="BU1188" s="322"/>
      <c r="BV1188" s="322"/>
      <c r="BW1188" s="323"/>
      <c r="BX1188" s="321"/>
      <c r="BY1188" s="322"/>
      <c r="BZ1188" s="322"/>
      <c r="CA1188" s="322"/>
      <c r="CB1188" s="322"/>
      <c r="CC1188" s="323"/>
      <c r="CD1188" s="321"/>
      <c r="CE1188" s="322"/>
      <c r="CF1188" s="322"/>
      <c r="CG1188" s="322"/>
      <c r="CH1188" s="322"/>
      <c r="CI1188" s="323"/>
    </row>
    <row r="1189" spans="1:87" ht="18" customHeight="1" x14ac:dyDescent="0.25">
      <c r="A1189" s="75"/>
      <c r="B1189" s="324"/>
      <c r="C1189" s="325"/>
      <c r="D1189" s="325"/>
      <c r="E1189" s="325"/>
      <c r="F1189" s="325"/>
      <c r="G1189" s="325"/>
      <c r="H1189" s="325"/>
      <c r="I1189" s="325"/>
      <c r="J1189" s="325"/>
      <c r="K1189" s="325"/>
      <c r="L1189" s="325"/>
      <c r="M1189" s="325"/>
      <c r="N1189" s="325"/>
      <c r="O1189" s="325"/>
      <c r="P1189" s="325"/>
      <c r="Q1189" s="325"/>
      <c r="R1189" s="325"/>
      <c r="S1189" s="325"/>
      <c r="T1189" s="325"/>
      <c r="U1189" s="325"/>
      <c r="V1189" s="325"/>
      <c r="W1189" s="325"/>
      <c r="X1189" s="325"/>
      <c r="Y1189" s="326"/>
      <c r="Z1189" s="333"/>
      <c r="AA1189" s="334"/>
      <c r="AB1189" s="334"/>
      <c r="AC1189" s="334"/>
      <c r="AD1189" s="335"/>
      <c r="AE1189" s="333"/>
      <c r="AF1189" s="334"/>
      <c r="AG1189" s="334"/>
      <c r="AH1189" s="334"/>
      <c r="AI1189" s="334"/>
      <c r="AJ1189" s="334"/>
      <c r="AK1189" s="342"/>
      <c r="AL1189" s="343"/>
      <c r="AM1189" s="343"/>
      <c r="AN1189" s="343"/>
      <c r="AO1189" s="343"/>
      <c r="AP1189" s="343"/>
      <c r="AQ1189" s="343"/>
      <c r="AR1189" s="343"/>
      <c r="AS1189" s="343"/>
      <c r="AT1189" s="343"/>
      <c r="AU1189" s="343"/>
      <c r="AV1189" s="343"/>
      <c r="AW1189" s="343"/>
      <c r="AX1189" s="344"/>
      <c r="AY1189" s="409"/>
      <c r="AZ1189" s="346"/>
      <c r="BA1189" s="346"/>
      <c r="BB1189" s="410"/>
      <c r="BC1189" s="345">
        <f>+$AE$1189*AY1189</f>
        <v>0</v>
      </c>
      <c r="BD1189" s="346"/>
      <c r="BE1189" s="346"/>
      <c r="BF1189" s="347"/>
      <c r="BG1189" s="285"/>
      <c r="BH1189" s="286"/>
      <c r="BI1189" s="286"/>
      <c r="BJ1189" s="287"/>
      <c r="BK1189" s="288">
        <f>+AY1189*BG1189</f>
        <v>0</v>
      </c>
      <c r="BL1189" s="289"/>
      <c r="BM1189" s="289"/>
      <c r="BN1189" s="289"/>
      <c r="BO1189" s="289"/>
      <c r="BP1189" s="290"/>
      <c r="BQ1189" s="291"/>
      <c r="BR1189" s="292"/>
      <c r="BS1189" s="292"/>
      <c r="BT1189" s="292"/>
      <c r="BU1189" s="292"/>
      <c r="BV1189" s="292"/>
      <c r="BW1189" s="293"/>
      <c r="BX1189" s="291">
        <f>+(((BK1219+BQ1189)*30)/70)</f>
        <v>0</v>
      </c>
      <c r="BY1189" s="292"/>
      <c r="BZ1189" s="292"/>
      <c r="CA1189" s="292"/>
      <c r="CB1189" s="292"/>
      <c r="CC1189" s="293"/>
      <c r="CD1189" s="291">
        <f>+BK1219+BQ1189+BX1189</f>
        <v>0</v>
      </c>
      <c r="CE1189" s="292"/>
      <c r="CF1189" s="292"/>
      <c r="CG1189" s="292"/>
      <c r="CH1189" s="292"/>
      <c r="CI1189" s="293"/>
    </row>
    <row r="1190" spans="1:87" ht="18" customHeight="1" x14ac:dyDescent="0.25">
      <c r="A1190" s="75"/>
      <c r="B1190" s="327"/>
      <c r="C1190" s="328"/>
      <c r="D1190" s="328"/>
      <c r="E1190" s="328"/>
      <c r="F1190" s="328"/>
      <c r="G1190" s="328"/>
      <c r="H1190" s="328"/>
      <c r="I1190" s="328"/>
      <c r="J1190" s="328"/>
      <c r="K1190" s="328"/>
      <c r="L1190" s="328"/>
      <c r="M1190" s="328"/>
      <c r="N1190" s="328"/>
      <c r="O1190" s="328"/>
      <c r="P1190" s="328"/>
      <c r="Q1190" s="328"/>
      <c r="R1190" s="328"/>
      <c r="S1190" s="328"/>
      <c r="T1190" s="328"/>
      <c r="U1190" s="328"/>
      <c r="V1190" s="328"/>
      <c r="W1190" s="328"/>
      <c r="X1190" s="328"/>
      <c r="Y1190" s="329"/>
      <c r="Z1190" s="336"/>
      <c r="AA1190" s="337"/>
      <c r="AB1190" s="337"/>
      <c r="AC1190" s="337"/>
      <c r="AD1190" s="338"/>
      <c r="AE1190" s="336"/>
      <c r="AF1190" s="337"/>
      <c r="AG1190" s="337"/>
      <c r="AH1190" s="337"/>
      <c r="AI1190" s="337"/>
      <c r="AJ1190" s="337"/>
      <c r="AK1190" s="300"/>
      <c r="AL1190" s="301"/>
      <c r="AM1190" s="301"/>
      <c r="AN1190" s="301"/>
      <c r="AO1190" s="301"/>
      <c r="AP1190" s="301"/>
      <c r="AQ1190" s="301"/>
      <c r="AR1190" s="301"/>
      <c r="AS1190" s="301"/>
      <c r="AT1190" s="301"/>
      <c r="AU1190" s="301"/>
      <c r="AV1190" s="301"/>
      <c r="AW1190" s="301"/>
      <c r="AX1190" s="302"/>
      <c r="AY1190" s="407"/>
      <c r="AZ1190" s="304"/>
      <c r="BA1190" s="304"/>
      <c r="BB1190" s="408"/>
      <c r="BC1190" s="306">
        <f t="shared" ref="BC1190:BC1218" si="66">+$AE$1189*AY1190</f>
        <v>0</v>
      </c>
      <c r="BD1190" s="307"/>
      <c r="BE1190" s="307"/>
      <c r="BF1190" s="308"/>
      <c r="BG1190" s="309"/>
      <c r="BH1190" s="310"/>
      <c r="BI1190" s="310"/>
      <c r="BJ1190" s="311"/>
      <c r="BK1190" s="312">
        <f t="shared" ref="BK1190:BK1218" si="67">+AY1190*BG1190</f>
        <v>0</v>
      </c>
      <c r="BL1190" s="313"/>
      <c r="BM1190" s="313"/>
      <c r="BN1190" s="313"/>
      <c r="BO1190" s="313"/>
      <c r="BP1190" s="314"/>
      <c r="BQ1190" s="294"/>
      <c r="BR1190" s="295"/>
      <c r="BS1190" s="295"/>
      <c r="BT1190" s="295"/>
      <c r="BU1190" s="295"/>
      <c r="BV1190" s="295"/>
      <c r="BW1190" s="296"/>
      <c r="BX1190" s="294"/>
      <c r="BY1190" s="295"/>
      <c r="BZ1190" s="295"/>
      <c r="CA1190" s="295"/>
      <c r="CB1190" s="295"/>
      <c r="CC1190" s="296"/>
      <c r="CD1190" s="294"/>
      <c r="CE1190" s="295"/>
      <c r="CF1190" s="295"/>
      <c r="CG1190" s="295"/>
      <c r="CH1190" s="295"/>
      <c r="CI1190" s="296"/>
    </row>
    <row r="1191" spans="1:87" ht="18" customHeight="1" x14ac:dyDescent="0.25">
      <c r="A1191" s="75"/>
      <c r="B1191" s="327"/>
      <c r="C1191" s="328"/>
      <c r="D1191" s="328"/>
      <c r="E1191" s="328"/>
      <c r="F1191" s="328"/>
      <c r="G1191" s="328"/>
      <c r="H1191" s="328"/>
      <c r="I1191" s="328"/>
      <c r="J1191" s="328"/>
      <c r="K1191" s="328"/>
      <c r="L1191" s="328"/>
      <c r="M1191" s="328"/>
      <c r="N1191" s="328"/>
      <c r="O1191" s="328"/>
      <c r="P1191" s="328"/>
      <c r="Q1191" s="328"/>
      <c r="R1191" s="328"/>
      <c r="S1191" s="328"/>
      <c r="T1191" s="328"/>
      <c r="U1191" s="328"/>
      <c r="V1191" s="328"/>
      <c r="W1191" s="328"/>
      <c r="X1191" s="328"/>
      <c r="Y1191" s="329"/>
      <c r="Z1191" s="336"/>
      <c r="AA1191" s="337"/>
      <c r="AB1191" s="337"/>
      <c r="AC1191" s="337"/>
      <c r="AD1191" s="338"/>
      <c r="AE1191" s="336"/>
      <c r="AF1191" s="337"/>
      <c r="AG1191" s="337"/>
      <c r="AH1191" s="337"/>
      <c r="AI1191" s="337"/>
      <c r="AJ1191" s="337"/>
      <c r="AK1191" s="300"/>
      <c r="AL1191" s="301"/>
      <c r="AM1191" s="301"/>
      <c r="AN1191" s="301"/>
      <c r="AO1191" s="301"/>
      <c r="AP1191" s="301"/>
      <c r="AQ1191" s="301"/>
      <c r="AR1191" s="301"/>
      <c r="AS1191" s="301"/>
      <c r="AT1191" s="301"/>
      <c r="AU1191" s="301"/>
      <c r="AV1191" s="301"/>
      <c r="AW1191" s="301"/>
      <c r="AX1191" s="302"/>
      <c r="AY1191" s="407"/>
      <c r="AZ1191" s="304"/>
      <c r="BA1191" s="304"/>
      <c r="BB1191" s="408"/>
      <c r="BC1191" s="306">
        <f t="shared" si="66"/>
        <v>0</v>
      </c>
      <c r="BD1191" s="307"/>
      <c r="BE1191" s="307"/>
      <c r="BF1191" s="308"/>
      <c r="BG1191" s="309"/>
      <c r="BH1191" s="310"/>
      <c r="BI1191" s="310"/>
      <c r="BJ1191" s="311"/>
      <c r="BK1191" s="312">
        <f t="shared" si="67"/>
        <v>0</v>
      </c>
      <c r="BL1191" s="313"/>
      <c r="BM1191" s="313"/>
      <c r="BN1191" s="313"/>
      <c r="BO1191" s="313"/>
      <c r="BP1191" s="314"/>
      <c r="BQ1191" s="294"/>
      <c r="BR1191" s="295"/>
      <c r="BS1191" s="295"/>
      <c r="BT1191" s="295"/>
      <c r="BU1191" s="295"/>
      <c r="BV1191" s="295"/>
      <c r="BW1191" s="296"/>
      <c r="BX1191" s="294"/>
      <c r="BY1191" s="295"/>
      <c r="BZ1191" s="295"/>
      <c r="CA1191" s="295"/>
      <c r="CB1191" s="295"/>
      <c r="CC1191" s="296"/>
      <c r="CD1191" s="294"/>
      <c r="CE1191" s="295"/>
      <c r="CF1191" s="295"/>
      <c r="CG1191" s="295"/>
      <c r="CH1191" s="295"/>
      <c r="CI1191" s="296"/>
    </row>
    <row r="1192" spans="1:87" ht="18" customHeight="1" x14ac:dyDescent="0.25">
      <c r="A1192" s="75"/>
      <c r="B1192" s="327"/>
      <c r="C1192" s="328"/>
      <c r="D1192" s="328"/>
      <c r="E1192" s="328"/>
      <c r="F1192" s="328"/>
      <c r="G1192" s="328"/>
      <c r="H1192" s="328"/>
      <c r="I1192" s="328"/>
      <c r="J1192" s="328"/>
      <c r="K1192" s="328"/>
      <c r="L1192" s="328"/>
      <c r="M1192" s="328"/>
      <c r="N1192" s="328"/>
      <c r="O1192" s="328"/>
      <c r="P1192" s="328"/>
      <c r="Q1192" s="328"/>
      <c r="R1192" s="328"/>
      <c r="S1192" s="328"/>
      <c r="T1192" s="328"/>
      <c r="U1192" s="328"/>
      <c r="V1192" s="328"/>
      <c r="W1192" s="328"/>
      <c r="X1192" s="328"/>
      <c r="Y1192" s="329"/>
      <c r="Z1192" s="336"/>
      <c r="AA1192" s="337"/>
      <c r="AB1192" s="337"/>
      <c r="AC1192" s="337"/>
      <c r="AD1192" s="338"/>
      <c r="AE1192" s="336"/>
      <c r="AF1192" s="337"/>
      <c r="AG1192" s="337"/>
      <c r="AH1192" s="337"/>
      <c r="AI1192" s="337"/>
      <c r="AJ1192" s="337"/>
      <c r="AK1192" s="300"/>
      <c r="AL1192" s="301"/>
      <c r="AM1192" s="301"/>
      <c r="AN1192" s="301"/>
      <c r="AO1192" s="301"/>
      <c r="AP1192" s="301"/>
      <c r="AQ1192" s="301"/>
      <c r="AR1192" s="301"/>
      <c r="AS1192" s="301"/>
      <c r="AT1192" s="301"/>
      <c r="AU1192" s="301"/>
      <c r="AV1192" s="301"/>
      <c r="AW1192" s="301"/>
      <c r="AX1192" s="302"/>
      <c r="AY1192" s="407"/>
      <c r="AZ1192" s="304"/>
      <c r="BA1192" s="304"/>
      <c r="BB1192" s="408"/>
      <c r="BC1192" s="306">
        <f t="shared" si="66"/>
        <v>0</v>
      </c>
      <c r="BD1192" s="307"/>
      <c r="BE1192" s="307"/>
      <c r="BF1192" s="308"/>
      <c r="BG1192" s="309"/>
      <c r="BH1192" s="310"/>
      <c r="BI1192" s="310"/>
      <c r="BJ1192" s="311"/>
      <c r="BK1192" s="312">
        <f t="shared" si="67"/>
        <v>0</v>
      </c>
      <c r="BL1192" s="313"/>
      <c r="BM1192" s="313"/>
      <c r="BN1192" s="313"/>
      <c r="BO1192" s="313"/>
      <c r="BP1192" s="314"/>
      <c r="BQ1192" s="294"/>
      <c r="BR1192" s="295"/>
      <c r="BS1192" s="295"/>
      <c r="BT1192" s="295"/>
      <c r="BU1192" s="295"/>
      <c r="BV1192" s="295"/>
      <c r="BW1192" s="296"/>
      <c r="BX1192" s="294"/>
      <c r="BY1192" s="295"/>
      <c r="BZ1192" s="295"/>
      <c r="CA1192" s="295"/>
      <c r="CB1192" s="295"/>
      <c r="CC1192" s="296"/>
      <c r="CD1192" s="294"/>
      <c r="CE1192" s="295"/>
      <c r="CF1192" s="295"/>
      <c r="CG1192" s="295"/>
      <c r="CH1192" s="295"/>
      <c r="CI1192" s="296"/>
    </row>
    <row r="1193" spans="1:87" ht="18" customHeight="1" x14ac:dyDescent="0.25">
      <c r="A1193" s="75"/>
      <c r="B1193" s="327"/>
      <c r="C1193" s="328"/>
      <c r="D1193" s="328"/>
      <c r="E1193" s="328"/>
      <c r="F1193" s="328"/>
      <c r="G1193" s="328"/>
      <c r="H1193" s="328"/>
      <c r="I1193" s="328"/>
      <c r="J1193" s="328"/>
      <c r="K1193" s="328"/>
      <c r="L1193" s="328"/>
      <c r="M1193" s="328"/>
      <c r="N1193" s="328"/>
      <c r="O1193" s="328"/>
      <c r="P1193" s="328"/>
      <c r="Q1193" s="328"/>
      <c r="R1193" s="328"/>
      <c r="S1193" s="328"/>
      <c r="T1193" s="328"/>
      <c r="U1193" s="328"/>
      <c r="V1193" s="328"/>
      <c r="W1193" s="328"/>
      <c r="X1193" s="328"/>
      <c r="Y1193" s="329"/>
      <c r="Z1193" s="336"/>
      <c r="AA1193" s="337"/>
      <c r="AB1193" s="337"/>
      <c r="AC1193" s="337"/>
      <c r="AD1193" s="338"/>
      <c r="AE1193" s="336"/>
      <c r="AF1193" s="337"/>
      <c r="AG1193" s="337"/>
      <c r="AH1193" s="337"/>
      <c r="AI1193" s="337"/>
      <c r="AJ1193" s="337"/>
      <c r="AK1193" s="300"/>
      <c r="AL1193" s="301"/>
      <c r="AM1193" s="301"/>
      <c r="AN1193" s="301"/>
      <c r="AO1193" s="301"/>
      <c r="AP1193" s="301"/>
      <c r="AQ1193" s="301"/>
      <c r="AR1193" s="301"/>
      <c r="AS1193" s="301"/>
      <c r="AT1193" s="301"/>
      <c r="AU1193" s="301"/>
      <c r="AV1193" s="301"/>
      <c r="AW1193" s="301"/>
      <c r="AX1193" s="302"/>
      <c r="AY1193" s="407"/>
      <c r="AZ1193" s="304"/>
      <c r="BA1193" s="304"/>
      <c r="BB1193" s="408"/>
      <c r="BC1193" s="306">
        <f t="shared" si="66"/>
        <v>0</v>
      </c>
      <c r="BD1193" s="307"/>
      <c r="BE1193" s="307"/>
      <c r="BF1193" s="308"/>
      <c r="BG1193" s="309"/>
      <c r="BH1193" s="310"/>
      <c r="BI1193" s="310"/>
      <c r="BJ1193" s="311"/>
      <c r="BK1193" s="312">
        <f t="shared" si="67"/>
        <v>0</v>
      </c>
      <c r="BL1193" s="313"/>
      <c r="BM1193" s="313"/>
      <c r="BN1193" s="313"/>
      <c r="BO1193" s="313"/>
      <c r="BP1193" s="314"/>
      <c r="BQ1193" s="294"/>
      <c r="BR1193" s="295"/>
      <c r="BS1193" s="295"/>
      <c r="BT1193" s="295"/>
      <c r="BU1193" s="295"/>
      <c r="BV1193" s="295"/>
      <c r="BW1193" s="296"/>
      <c r="BX1193" s="294"/>
      <c r="BY1193" s="295"/>
      <c r="BZ1193" s="295"/>
      <c r="CA1193" s="295"/>
      <c r="CB1193" s="295"/>
      <c r="CC1193" s="296"/>
      <c r="CD1193" s="294"/>
      <c r="CE1193" s="295"/>
      <c r="CF1193" s="295"/>
      <c r="CG1193" s="295"/>
      <c r="CH1193" s="295"/>
      <c r="CI1193" s="296"/>
    </row>
    <row r="1194" spans="1:87" ht="18" customHeight="1" x14ac:dyDescent="0.25">
      <c r="A1194" s="75"/>
      <c r="B1194" s="327"/>
      <c r="C1194" s="328"/>
      <c r="D1194" s="328"/>
      <c r="E1194" s="328"/>
      <c r="F1194" s="328"/>
      <c r="G1194" s="328"/>
      <c r="H1194" s="328"/>
      <c r="I1194" s="328"/>
      <c r="J1194" s="328"/>
      <c r="K1194" s="328"/>
      <c r="L1194" s="328"/>
      <c r="M1194" s="328"/>
      <c r="N1194" s="328"/>
      <c r="O1194" s="328"/>
      <c r="P1194" s="328"/>
      <c r="Q1194" s="328"/>
      <c r="R1194" s="328"/>
      <c r="S1194" s="328"/>
      <c r="T1194" s="328"/>
      <c r="U1194" s="328"/>
      <c r="V1194" s="328"/>
      <c r="W1194" s="328"/>
      <c r="X1194" s="328"/>
      <c r="Y1194" s="329"/>
      <c r="Z1194" s="336"/>
      <c r="AA1194" s="337"/>
      <c r="AB1194" s="337"/>
      <c r="AC1194" s="337"/>
      <c r="AD1194" s="338"/>
      <c r="AE1194" s="336"/>
      <c r="AF1194" s="337"/>
      <c r="AG1194" s="337"/>
      <c r="AH1194" s="337"/>
      <c r="AI1194" s="337"/>
      <c r="AJ1194" s="337"/>
      <c r="AK1194" s="300"/>
      <c r="AL1194" s="301"/>
      <c r="AM1194" s="301"/>
      <c r="AN1194" s="301"/>
      <c r="AO1194" s="301"/>
      <c r="AP1194" s="301"/>
      <c r="AQ1194" s="301"/>
      <c r="AR1194" s="301"/>
      <c r="AS1194" s="301"/>
      <c r="AT1194" s="301"/>
      <c r="AU1194" s="301"/>
      <c r="AV1194" s="301"/>
      <c r="AW1194" s="301"/>
      <c r="AX1194" s="302"/>
      <c r="AY1194" s="407"/>
      <c r="AZ1194" s="304"/>
      <c r="BA1194" s="304"/>
      <c r="BB1194" s="408"/>
      <c r="BC1194" s="306">
        <f t="shared" si="66"/>
        <v>0</v>
      </c>
      <c r="BD1194" s="307"/>
      <c r="BE1194" s="307"/>
      <c r="BF1194" s="308"/>
      <c r="BG1194" s="309"/>
      <c r="BH1194" s="310"/>
      <c r="BI1194" s="310"/>
      <c r="BJ1194" s="311"/>
      <c r="BK1194" s="312">
        <f t="shared" si="67"/>
        <v>0</v>
      </c>
      <c r="BL1194" s="313"/>
      <c r="BM1194" s="313"/>
      <c r="BN1194" s="313"/>
      <c r="BO1194" s="313"/>
      <c r="BP1194" s="314"/>
      <c r="BQ1194" s="294"/>
      <c r="BR1194" s="295"/>
      <c r="BS1194" s="295"/>
      <c r="BT1194" s="295"/>
      <c r="BU1194" s="295"/>
      <c r="BV1194" s="295"/>
      <c r="BW1194" s="296"/>
      <c r="BX1194" s="294"/>
      <c r="BY1194" s="295"/>
      <c r="BZ1194" s="295"/>
      <c r="CA1194" s="295"/>
      <c r="CB1194" s="295"/>
      <c r="CC1194" s="296"/>
      <c r="CD1194" s="294"/>
      <c r="CE1194" s="295"/>
      <c r="CF1194" s="295"/>
      <c r="CG1194" s="295"/>
      <c r="CH1194" s="295"/>
      <c r="CI1194" s="296"/>
    </row>
    <row r="1195" spans="1:87" ht="18" customHeight="1" x14ac:dyDescent="0.25">
      <c r="A1195" s="75"/>
      <c r="B1195" s="327"/>
      <c r="C1195" s="328"/>
      <c r="D1195" s="328"/>
      <c r="E1195" s="328"/>
      <c r="F1195" s="328"/>
      <c r="G1195" s="328"/>
      <c r="H1195" s="328"/>
      <c r="I1195" s="328"/>
      <c r="J1195" s="328"/>
      <c r="K1195" s="328"/>
      <c r="L1195" s="328"/>
      <c r="M1195" s="328"/>
      <c r="N1195" s="328"/>
      <c r="O1195" s="328"/>
      <c r="P1195" s="328"/>
      <c r="Q1195" s="328"/>
      <c r="R1195" s="328"/>
      <c r="S1195" s="328"/>
      <c r="T1195" s="328"/>
      <c r="U1195" s="328"/>
      <c r="V1195" s="328"/>
      <c r="W1195" s="328"/>
      <c r="X1195" s="328"/>
      <c r="Y1195" s="329"/>
      <c r="Z1195" s="336"/>
      <c r="AA1195" s="337"/>
      <c r="AB1195" s="337"/>
      <c r="AC1195" s="337"/>
      <c r="AD1195" s="338"/>
      <c r="AE1195" s="336"/>
      <c r="AF1195" s="337"/>
      <c r="AG1195" s="337"/>
      <c r="AH1195" s="337"/>
      <c r="AI1195" s="337"/>
      <c r="AJ1195" s="337"/>
      <c r="AK1195" s="300"/>
      <c r="AL1195" s="301"/>
      <c r="AM1195" s="301"/>
      <c r="AN1195" s="301"/>
      <c r="AO1195" s="301"/>
      <c r="AP1195" s="301"/>
      <c r="AQ1195" s="301"/>
      <c r="AR1195" s="301"/>
      <c r="AS1195" s="301"/>
      <c r="AT1195" s="301"/>
      <c r="AU1195" s="301"/>
      <c r="AV1195" s="301"/>
      <c r="AW1195" s="301"/>
      <c r="AX1195" s="302"/>
      <c r="AY1195" s="407"/>
      <c r="AZ1195" s="304"/>
      <c r="BA1195" s="304"/>
      <c r="BB1195" s="408"/>
      <c r="BC1195" s="306">
        <f t="shared" si="66"/>
        <v>0</v>
      </c>
      <c r="BD1195" s="307"/>
      <c r="BE1195" s="307"/>
      <c r="BF1195" s="308"/>
      <c r="BG1195" s="309"/>
      <c r="BH1195" s="310"/>
      <c r="BI1195" s="310"/>
      <c r="BJ1195" s="311"/>
      <c r="BK1195" s="312">
        <f t="shared" si="67"/>
        <v>0</v>
      </c>
      <c r="BL1195" s="313"/>
      <c r="BM1195" s="313"/>
      <c r="BN1195" s="313"/>
      <c r="BO1195" s="313"/>
      <c r="BP1195" s="314"/>
      <c r="BQ1195" s="294"/>
      <c r="BR1195" s="295"/>
      <c r="BS1195" s="295"/>
      <c r="BT1195" s="295"/>
      <c r="BU1195" s="295"/>
      <c r="BV1195" s="295"/>
      <c r="BW1195" s="296"/>
      <c r="BX1195" s="294"/>
      <c r="BY1195" s="295"/>
      <c r="BZ1195" s="295"/>
      <c r="CA1195" s="295"/>
      <c r="CB1195" s="295"/>
      <c r="CC1195" s="296"/>
      <c r="CD1195" s="294"/>
      <c r="CE1195" s="295"/>
      <c r="CF1195" s="295"/>
      <c r="CG1195" s="295"/>
      <c r="CH1195" s="295"/>
      <c r="CI1195" s="296"/>
    </row>
    <row r="1196" spans="1:87" ht="18" customHeight="1" x14ac:dyDescent="0.25">
      <c r="A1196" s="75"/>
      <c r="B1196" s="327"/>
      <c r="C1196" s="328"/>
      <c r="D1196" s="328"/>
      <c r="E1196" s="328"/>
      <c r="F1196" s="328"/>
      <c r="G1196" s="328"/>
      <c r="H1196" s="328"/>
      <c r="I1196" s="328"/>
      <c r="J1196" s="328"/>
      <c r="K1196" s="328"/>
      <c r="L1196" s="328"/>
      <c r="M1196" s="328"/>
      <c r="N1196" s="328"/>
      <c r="O1196" s="328"/>
      <c r="P1196" s="328"/>
      <c r="Q1196" s="328"/>
      <c r="R1196" s="328"/>
      <c r="S1196" s="328"/>
      <c r="T1196" s="328"/>
      <c r="U1196" s="328"/>
      <c r="V1196" s="328"/>
      <c r="W1196" s="328"/>
      <c r="X1196" s="328"/>
      <c r="Y1196" s="329"/>
      <c r="Z1196" s="336"/>
      <c r="AA1196" s="337"/>
      <c r="AB1196" s="337"/>
      <c r="AC1196" s="337"/>
      <c r="AD1196" s="338"/>
      <c r="AE1196" s="336"/>
      <c r="AF1196" s="337"/>
      <c r="AG1196" s="337"/>
      <c r="AH1196" s="337"/>
      <c r="AI1196" s="337"/>
      <c r="AJ1196" s="337"/>
      <c r="AK1196" s="300"/>
      <c r="AL1196" s="301"/>
      <c r="AM1196" s="301"/>
      <c r="AN1196" s="301"/>
      <c r="AO1196" s="301"/>
      <c r="AP1196" s="301"/>
      <c r="AQ1196" s="301"/>
      <c r="AR1196" s="301"/>
      <c r="AS1196" s="301"/>
      <c r="AT1196" s="301"/>
      <c r="AU1196" s="301"/>
      <c r="AV1196" s="301"/>
      <c r="AW1196" s="301"/>
      <c r="AX1196" s="302"/>
      <c r="AY1196" s="407"/>
      <c r="AZ1196" s="304"/>
      <c r="BA1196" s="304"/>
      <c r="BB1196" s="408"/>
      <c r="BC1196" s="306">
        <f t="shared" si="66"/>
        <v>0</v>
      </c>
      <c r="BD1196" s="307"/>
      <c r="BE1196" s="307"/>
      <c r="BF1196" s="308"/>
      <c r="BG1196" s="309"/>
      <c r="BH1196" s="310"/>
      <c r="BI1196" s="310"/>
      <c r="BJ1196" s="311"/>
      <c r="BK1196" s="312">
        <f t="shared" si="67"/>
        <v>0</v>
      </c>
      <c r="BL1196" s="313"/>
      <c r="BM1196" s="313"/>
      <c r="BN1196" s="313"/>
      <c r="BO1196" s="313"/>
      <c r="BP1196" s="314"/>
      <c r="BQ1196" s="294"/>
      <c r="BR1196" s="295"/>
      <c r="BS1196" s="295"/>
      <c r="BT1196" s="295"/>
      <c r="BU1196" s="295"/>
      <c r="BV1196" s="295"/>
      <c r="BW1196" s="296"/>
      <c r="BX1196" s="294"/>
      <c r="BY1196" s="295"/>
      <c r="BZ1196" s="295"/>
      <c r="CA1196" s="295"/>
      <c r="CB1196" s="295"/>
      <c r="CC1196" s="296"/>
      <c r="CD1196" s="294"/>
      <c r="CE1196" s="295"/>
      <c r="CF1196" s="295"/>
      <c r="CG1196" s="295"/>
      <c r="CH1196" s="295"/>
      <c r="CI1196" s="296"/>
    </row>
    <row r="1197" spans="1:87" ht="18" customHeight="1" x14ac:dyDescent="0.25">
      <c r="A1197" s="75"/>
      <c r="B1197" s="327"/>
      <c r="C1197" s="328"/>
      <c r="D1197" s="328"/>
      <c r="E1197" s="328"/>
      <c r="F1197" s="328"/>
      <c r="G1197" s="328"/>
      <c r="H1197" s="328"/>
      <c r="I1197" s="328"/>
      <c r="J1197" s="328"/>
      <c r="K1197" s="328"/>
      <c r="L1197" s="328"/>
      <c r="M1197" s="328"/>
      <c r="N1197" s="328"/>
      <c r="O1197" s="328"/>
      <c r="P1197" s="328"/>
      <c r="Q1197" s="328"/>
      <c r="R1197" s="328"/>
      <c r="S1197" s="328"/>
      <c r="T1197" s="328"/>
      <c r="U1197" s="328"/>
      <c r="V1197" s="328"/>
      <c r="W1197" s="328"/>
      <c r="X1197" s="328"/>
      <c r="Y1197" s="329"/>
      <c r="Z1197" s="336"/>
      <c r="AA1197" s="337"/>
      <c r="AB1197" s="337"/>
      <c r="AC1197" s="337"/>
      <c r="AD1197" s="338"/>
      <c r="AE1197" s="336"/>
      <c r="AF1197" s="337"/>
      <c r="AG1197" s="337"/>
      <c r="AH1197" s="337"/>
      <c r="AI1197" s="337"/>
      <c r="AJ1197" s="337"/>
      <c r="AK1197" s="300"/>
      <c r="AL1197" s="301"/>
      <c r="AM1197" s="301"/>
      <c r="AN1197" s="301"/>
      <c r="AO1197" s="301"/>
      <c r="AP1197" s="301"/>
      <c r="AQ1197" s="301"/>
      <c r="AR1197" s="301"/>
      <c r="AS1197" s="301"/>
      <c r="AT1197" s="301"/>
      <c r="AU1197" s="301"/>
      <c r="AV1197" s="301"/>
      <c r="AW1197" s="301"/>
      <c r="AX1197" s="302"/>
      <c r="AY1197" s="407"/>
      <c r="AZ1197" s="304"/>
      <c r="BA1197" s="304"/>
      <c r="BB1197" s="408"/>
      <c r="BC1197" s="306">
        <f t="shared" si="66"/>
        <v>0</v>
      </c>
      <c r="BD1197" s="307"/>
      <c r="BE1197" s="307"/>
      <c r="BF1197" s="308"/>
      <c r="BG1197" s="309"/>
      <c r="BH1197" s="310"/>
      <c r="BI1197" s="310"/>
      <c r="BJ1197" s="311"/>
      <c r="BK1197" s="312">
        <f t="shared" si="67"/>
        <v>0</v>
      </c>
      <c r="BL1197" s="313"/>
      <c r="BM1197" s="313"/>
      <c r="BN1197" s="313"/>
      <c r="BO1197" s="313"/>
      <c r="BP1197" s="314"/>
      <c r="BQ1197" s="294"/>
      <c r="BR1197" s="295"/>
      <c r="BS1197" s="295"/>
      <c r="BT1197" s="295"/>
      <c r="BU1197" s="295"/>
      <c r="BV1197" s="295"/>
      <c r="BW1197" s="296"/>
      <c r="BX1197" s="294"/>
      <c r="BY1197" s="295"/>
      <c r="BZ1197" s="295"/>
      <c r="CA1197" s="295"/>
      <c r="CB1197" s="295"/>
      <c r="CC1197" s="296"/>
      <c r="CD1197" s="294"/>
      <c r="CE1197" s="295"/>
      <c r="CF1197" s="295"/>
      <c r="CG1197" s="295"/>
      <c r="CH1197" s="295"/>
      <c r="CI1197" s="296"/>
    </row>
    <row r="1198" spans="1:87" ht="18" customHeight="1" x14ac:dyDescent="0.25">
      <c r="A1198" s="75"/>
      <c r="B1198" s="327"/>
      <c r="C1198" s="328"/>
      <c r="D1198" s="328"/>
      <c r="E1198" s="328"/>
      <c r="F1198" s="328"/>
      <c r="G1198" s="328"/>
      <c r="H1198" s="328"/>
      <c r="I1198" s="328"/>
      <c r="J1198" s="328"/>
      <c r="K1198" s="328"/>
      <c r="L1198" s="328"/>
      <c r="M1198" s="328"/>
      <c r="N1198" s="328"/>
      <c r="O1198" s="328"/>
      <c r="P1198" s="328"/>
      <c r="Q1198" s="328"/>
      <c r="R1198" s="328"/>
      <c r="S1198" s="328"/>
      <c r="T1198" s="328"/>
      <c r="U1198" s="328"/>
      <c r="V1198" s="328"/>
      <c r="W1198" s="328"/>
      <c r="X1198" s="328"/>
      <c r="Y1198" s="329"/>
      <c r="Z1198" s="336"/>
      <c r="AA1198" s="337"/>
      <c r="AB1198" s="337"/>
      <c r="AC1198" s="337"/>
      <c r="AD1198" s="338"/>
      <c r="AE1198" s="336"/>
      <c r="AF1198" s="337"/>
      <c r="AG1198" s="337"/>
      <c r="AH1198" s="337"/>
      <c r="AI1198" s="337"/>
      <c r="AJ1198" s="337"/>
      <c r="AK1198" s="300"/>
      <c r="AL1198" s="301"/>
      <c r="AM1198" s="301"/>
      <c r="AN1198" s="301"/>
      <c r="AO1198" s="301"/>
      <c r="AP1198" s="301"/>
      <c r="AQ1198" s="301"/>
      <c r="AR1198" s="301"/>
      <c r="AS1198" s="301"/>
      <c r="AT1198" s="301"/>
      <c r="AU1198" s="301"/>
      <c r="AV1198" s="301"/>
      <c r="AW1198" s="301"/>
      <c r="AX1198" s="302"/>
      <c r="AY1198" s="407"/>
      <c r="AZ1198" s="304"/>
      <c r="BA1198" s="304"/>
      <c r="BB1198" s="408"/>
      <c r="BC1198" s="306">
        <f t="shared" si="66"/>
        <v>0</v>
      </c>
      <c r="BD1198" s="307"/>
      <c r="BE1198" s="307"/>
      <c r="BF1198" s="308"/>
      <c r="BG1198" s="309"/>
      <c r="BH1198" s="310"/>
      <c r="BI1198" s="310"/>
      <c r="BJ1198" s="311"/>
      <c r="BK1198" s="312">
        <f t="shared" si="67"/>
        <v>0</v>
      </c>
      <c r="BL1198" s="313"/>
      <c r="BM1198" s="313"/>
      <c r="BN1198" s="313"/>
      <c r="BO1198" s="313"/>
      <c r="BP1198" s="314"/>
      <c r="BQ1198" s="294"/>
      <c r="BR1198" s="295"/>
      <c r="BS1198" s="295"/>
      <c r="BT1198" s="295"/>
      <c r="BU1198" s="295"/>
      <c r="BV1198" s="295"/>
      <c r="BW1198" s="296"/>
      <c r="BX1198" s="294"/>
      <c r="BY1198" s="295"/>
      <c r="BZ1198" s="295"/>
      <c r="CA1198" s="295"/>
      <c r="CB1198" s="295"/>
      <c r="CC1198" s="296"/>
      <c r="CD1198" s="294"/>
      <c r="CE1198" s="295"/>
      <c r="CF1198" s="295"/>
      <c r="CG1198" s="295"/>
      <c r="CH1198" s="295"/>
      <c r="CI1198" s="296"/>
    </row>
    <row r="1199" spans="1:87" ht="18" customHeight="1" x14ac:dyDescent="0.25">
      <c r="A1199" s="75"/>
      <c r="B1199" s="327"/>
      <c r="C1199" s="328"/>
      <c r="D1199" s="328"/>
      <c r="E1199" s="328"/>
      <c r="F1199" s="328"/>
      <c r="G1199" s="328"/>
      <c r="H1199" s="328"/>
      <c r="I1199" s="328"/>
      <c r="J1199" s="328"/>
      <c r="K1199" s="328"/>
      <c r="L1199" s="328"/>
      <c r="M1199" s="328"/>
      <c r="N1199" s="328"/>
      <c r="O1199" s="328"/>
      <c r="P1199" s="328"/>
      <c r="Q1199" s="328"/>
      <c r="R1199" s="328"/>
      <c r="S1199" s="328"/>
      <c r="T1199" s="328"/>
      <c r="U1199" s="328"/>
      <c r="V1199" s="328"/>
      <c r="W1199" s="328"/>
      <c r="X1199" s="328"/>
      <c r="Y1199" s="329"/>
      <c r="Z1199" s="336"/>
      <c r="AA1199" s="337"/>
      <c r="AB1199" s="337"/>
      <c r="AC1199" s="337"/>
      <c r="AD1199" s="338"/>
      <c r="AE1199" s="336"/>
      <c r="AF1199" s="337"/>
      <c r="AG1199" s="337"/>
      <c r="AH1199" s="337"/>
      <c r="AI1199" s="337"/>
      <c r="AJ1199" s="337"/>
      <c r="AK1199" s="300"/>
      <c r="AL1199" s="301"/>
      <c r="AM1199" s="301"/>
      <c r="AN1199" s="301"/>
      <c r="AO1199" s="301"/>
      <c r="AP1199" s="301"/>
      <c r="AQ1199" s="301"/>
      <c r="AR1199" s="301"/>
      <c r="AS1199" s="301"/>
      <c r="AT1199" s="301"/>
      <c r="AU1199" s="301"/>
      <c r="AV1199" s="301"/>
      <c r="AW1199" s="301"/>
      <c r="AX1199" s="302"/>
      <c r="AY1199" s="407"/>
      <c r="AZ1199" s="304"/>
      <c r="BA1199" s="304"/>
      <c r="BB1199" s="408"/>
      <c r="BC1199" s="306">
        <f t="shared" si="66"/>
        <v>0</v>
      </c>
      <c r="BD1199" s="307"/>
      <c r="BE1199" s="307"/>
      <c r="BF1199" s="308"/>
      <c r="BG1199" s="309"/>
      <c r="BH1199" s="310"/>
      <c r="BI1199" s="310"/>
      <c r="BJ1199" s="311"/>
      <c r="BK1199" s="312">
        <f t="shared" si="67"/>
        <v>0</v>
      </c>
      <c r="BL1199" s="313"/>
      <c r="BM1199" s="313"/>
      <c r="BN1199" s="313"/>
      <c r="BO1199" s="313"/>
      <c r="BP1199" s="314"/>
      <c r="BQ1199" s="294"/>
      <c r="BR1199" s="295"/>
      <c r="BS1199" s="295"/>
      <c r="BT1199" s="295"/>
      <c r="BU1199" s="295"/>
      <c r="BV1199" s="295"/>
      <c r="BW1199" s="296"/>
      <c r="BX1199" s="294"/>
      <c r="BY1199" s="295"/>
      <c r="BZ1199" s="295"/>
      <c r="CA1199" s="295"/>
      <c r="CB1199" s="295"/>
      <c r="CC1199" s="296"/>
      <c r="CD1199" s="294"/>
      <c r="CE1199" s="295"/>
      <c r="CF1199" s="295"/>
      <c r="CG1199" s="295"/>
      <c r="CH1199" s="295"/>
      <c r="CI1199" s="296"/>
    </row>
    <row r="1200" spans="1:87" ht="18" customHeight="1" x14ac:dyDescent="0.25">
      <c r="A1200" s="75"/>
      <c r="B1200" s="327"/>
      <c r="C1200" s="328"/>
      <c r="D1200" s="328"/>
      <c r="E1200" s="328"/>
      <c r="F1200" s="328"/>
      <c r="G1200" s="328"/>
      <c r="H1200" s="328"/>
      <c r="I1200" s="328"/>
      <c r="J1200" s="328"/>
      <c r="K1200" s="328"/>
      <c r="L1200" s="328"/>
      <c r="M1200" s="328"/>
      <c r="N1200" s="328"/>
      <c r="O1200" s="328"/>
      <c r="P1200" s="328"/>
      <c r="Q1200" s="328"/>
      <c r="R1200" s="328"/>
      <c r="S1200" s="328"/>
      <c r="T1200" s="328"/>
      <c r="U1200" s="328"/>
      <c r="V1200" s="328"/>
      <c r="W1200" s="328"/>
      <c r="X1200" s="328"/>
      <c r="Y1200" s="329"/>
      <c r="Z1200" s="336"/>
      <c r="AA1200" s="337"/>
      <c r="AB1200" s="337"/>
      <c r="AC1200" s="337"/>
      <c r="AD1200" s="338"/>
      <c r="AE1200" s="336"/>
      <c r="AF1200" s="337"/>
      <c r="AG1200" s="337"/>
      <c r="AH1200" s="337"/>
      <c r="AI1200" s="337"/>
      <c r="AJ1200" s="337"/>
      <c r="AK1200" s="300"/>
      <c r="AL1200" s="301"/>
      <c r="AM1200" s="301"/>
      <c r="AN1200" s="301"/>
      <c r="AO1200" s="301"/>
      <c r="AP1200" s="301"/>
      <c r="AQ1200" s="301"/>
      <c r="AR1200" s="301"/>
      <c r="AS1200" s="301"/>
      <c r="AT1200" s="301"/>
      <c r="AU1200" s="301"/>
      <c r="AV1200" s="301"/>
      <c r="AW1200" s="301"/>
      <c r="AX1200" s="302"/>
      <c r="AY1200" s="407"/>
      <c r="AZ1200" s="304"/>
      <c r="BA1200" s="304"/>
      <c r="BB1200" s="408"/>
      <c r="BC1200" s="306">
        <f t="shared" si="66"/>
        <v>0</v>
      </c>
      <c r="BD1200" s="307"/>
      <c r="BE1200" s="307"/>
      <c r="BF1200" s="308"/>
      <c r="BG1200" s="309"/>
      <c r="BH1200" s="310"/>
      <c r="BI1200" s="310"/>
      <c r="BJ1200" s="311"/>
      <c r="BK1200" s="312">
        <f t="shared" si="67"/>
        <v>0</v>
      </c>
      <c r="BL1200" s="313"/>
      <c r="BM1200" s="313"/>
      <c r="BN1200" s="313"/>
      <c r="BO1200" s="313"/>
      <c r="BP1200" s="314"/>
      <c r="BQ1200" s="294"/>
      <c r="BR1200" s="295"/>
      <c r="BS1200" s="295"/>
      <c r="BT1200" s="295"/>
      <c r="BU1200" s="295"/>
      <c r="BV1200" s="295"/>
      <c r="BW1200" s="296"/>
      <c r="BX1200" s="294"/>
      <c r="BY1200" s="295"/>
      <c r="BZ1200" s="295"/>
      <c r="CA1200" s="295"/>
      <c r="CB1200" s="295"/>
      <c r="CC1200" s="296"/>
      <c r="CD1200" s="294"/>
      <c r="CE1200" s="295"/>
      <c r="CF1200" s="295"/>
      <c r="CG1200" s="295"/>
      <c r="CH1200" s="295"/>
      <c r="CI1200" s="296"/>
    </row>
    <row r="1201" spans="1:87" ht="18" customHeight="1" x14ac:dyDescent="0.25">
      <c r="A1201" s="75"/>
      <c r="B1201" s="327"/>
      <c r="C1201" s="328"/>
      <c r="D1201" s="328"/>
      <c r="E1201" s="328"/>
      <c r="F1201" s="328"/>
      <c r="G1201" s="328"/>
      <c r="H1201" s="328"/>
      <c r="I1201" s="328"/>
      <c r="J1201" s="328"/>
      <c r="K1201" s="328"/>
      <c r="L1201" s="328"/>
      <c r="M1201" s="328"/>
      <c r="N1201" s="328"/>
      <c r="O1201" s="328"/>
      <c r="P1201" s="328"/>
      <c r="Q1201" s="328"/>
      <c r="R1201" s="328"/>
      <c r="S1201" s="328"/>
      <c r="T1201" s="328"/>
      <c r="U1201" s="328"/>
      <c r="V1201" s="328"/>
      <c r="W1201" s="328"/>
      <c r="X1201" s="328"/>
      <c r="Y1201" s="329"/>
      <c r="Z1201" s="336"/>
      <c r="AA1201" s="337"/>
      <c r="AB1201" s="337"/>
      <c r="AC1201" s="337"/>
      <c r="AD1201" s="338"/>
      <c r="AE1201" s="336"/>
      <c r="AF1201" s="337"/>
      <c r="AG1201" s="337"/>
      <c r="AH1201" s="337"/>
      <c r="AI1201" s="337"/>
      <c r="AJ1201" s="337"/>
      <c r="AK1201" s="300"/>
      <c r="AL1201" s="301"/>
      <c r="AM1201" s="301"/>
      <c r="AN1201" s="301"/>
      <c r="AO1201" s="301"/>
      <c r="AP1201" s="301"/>
      <c r="AQ1201" s="301"/>
      <c r="AR1201" s="301"/>
      <c r="AS1201" s="301"/>
      <c r="AT1201" s="301"/>
      <c r="AU1201" s="301"/>
      <c r="AV1201" s="301"/>
      <c r="AW1201" s="301"/>
      <c r="AX1201" s="302"/>
      <c r="AY1201" s="407"/>
      <c r="AZ1201" s="304"/>
      <c r="BA1201" s="304"/>
      <c r="BB1201" s="408"/>
      <c r="BC1201" s="306">
        <f t="shared" si="66"/>
        <v>0</v>
      </c>
      <c r="BD1201" s="307"/>
      <c r="BE1201" s="307"/>
      <c r="BF1201" s="308"/>
      <c r="BG1201" s="309"/>
      <c r="BH1201" s="310"/>
      <c r="BI1201" s="310"/>
      <c r="BJ1201" s="311"/>
      <c r="BK1201" s="312">
        <f t="shared" si="67"/>
        <v>0</v>
      </c>
      <c r="BL1201" s="313"/>
      <c r="BM1201" s="313"/>
      <c r="BN1201" s="313"/>
      <c r="BO1201" s="313"/>
      <c r="BP1201" s="314"/>
      <c r="BQ1201" s="294"/>
      <c r="BR1201" s="295"/>
      <c r="BS1201" s="295"/>
      <c r="BT1201" s="295"/>
      <c r="BU1201" s="295"/>
      <c r="BV1201" s="295"/>
      <c r="BW1201" s="296"/>
      <c r="BX1201" s="294"/>
      <c r="BY1201" s="295"/>
      <c r="BZ1201" s="295"/>
      <c r="CA1201" s="295"/>
      <c r="CB1201" s="295"/>
      <c r="CC1201" s="296"/>
      <c r="CD1201" s="294"/>
      <c r="CE1201" s="295"/>
      <c r="CF1201" s="295"/>
      <c r="CG1201" s="295"/>
      <c r="CH1201" s="295"/>
      <c r="CI1201" s="296"/>
    </row>
    <row r="1202" spans="1:87" ht="18" customHeight="1" x14ac:dyDescent="0.25">
      <c r="A1202" s="75"/>
      <c r="B1202" s="327"/>
      <c r="C1202" s="328"/>
      <c r="D1202" s="328"/>
      <c r="E1202" s="328"/>
      <c r="F1202" s="328"/>
      <c r="G1202" s="328"/>
      <c r="H1202" s="328"/>
      <c r="I1202" s="328"/>
      <c r="J1202" s="328"/>
      <c r="K1202" s="328"/>
      <c r="L1202" s="328"/>
      <c r="M1202" s="328"/>
      <c r="N1202" s="328"/>
      <c r="O1202" s="328"/>
      <c r="P1202" s="328"/>
      <c r="Q1202" s="328"/>
      <c r="R1202" s="328"/>
      <c r="S1202" s="328"/>
      <c r="T1202" s="328"/>
      <c r="U1202" s="328"/>
      <c r="V1202" s="328"/>
      <c r="W1202" s="328"/>
      <c r="X1202" s="328"/>
      <c r="Y1202" s="329"/>
      <c r="Z1202" s="336"/>
      <c r="AA1202" s="337"/>
      <c r="AB1202" s="337"/>
      <c r="AC1202" s="337"/>
      <c r="AD1202" s="338"/>
      <c r="AE1202" s="336"/>
      <c r="AF1202" s="337"/>
      <c r="AG1202" s="337"/>
      <c r="AH1202" s="337"/>
      <c r="AI1202" s="337"/>
      <c r="AJ1202" s="337"/>
      <c r="AK1202" s="300"/>
      <c r="AL1202" s="301"/>
      <c r="AM1202" s="301"/>
      <c r="AN1202" s="301"/>
      <c r="AO1202" s="301"/>
      <c r="AP1202" s="301"/>
      <c r="AQ1202" s="301"/>
      <c r="AR1202" s="301"/>
      <c r="AS1202" s="301"/>
      <c r="AT1202" s="301"/>
      <c r="AU1202" s="301"/>
      <c r="AV1202" s="301"/>
      <c r="AW1202" s="301"/>
      <c r="AX1202" s="302"/>
      <c r="AY1202" s="407"/>
      <c r="AZ1202" s="304"/>
      <c r="BA1202" s="304"/>
      <c r="BB1202" s="408"/>
      <c r="BC1202" s="306">
        <f t="shared" si="66"/>
        <v>0</v>
      </c>
      <c r="BD1202" s="307"/>
      <c r="BE1202" s="307"/>
      <c r="BF1202" s="308"/>
      <c r="BG1202" s="309"/>
      <c r="BH1202" s="310"/>
      <c r="BI1202" s="310"/>
      <c r="BJ1202" s="311"/>
      <c r="BK1202" s="312">
        <f t="shared" si="67"/>
        <v>0</v>
      </c>
      <c r="BL1202" s="313"/>
      <c r="BM1202" s="313"/>
      <c r="BN1202" s="313"/>
      <c r="BO1202" s="313"/>
      <c r="BP1202" s="314"/>
      <c r="BQ1202" s="294"/>
      <c r="BR1202" s="295"/>
      <c r="BS1202" s="295"/>
      <c r="BT1202" s="295"/>
      <c r="BU1202" s="295"/>
      <c r="BV1202" s="295"/>
      <c r="BW1202" s="296"/>
      <c r="BX1202" s="294"/>
      <c r="BY1202" s="295"/>
      <c r="BZ1202" s="295"/>
      <c r="CA1202" s="295"/>
      <c r="CB1202" s="295"/>
      <c r="CC1202" s="296"/>
      <c r="CD1202" s="294"/>
      <c r="CE1202" s="295"/>
      <c r="CF1202" s="295"/>
      <c r="CG1202" s="295"/>
      <c r="CH1202" s="295"/>
      <c r="CI1202" s="296"/>
    </row>
    <row r="1203" spans="1:87" ht="18" customHeight="1" x14ac:dyDescent="0.25">
      <c r="A1203" s="75"/>
      <c r="B1203" s="327"/>
      <c r="C1203" s="328"/>
      <c r="D1203" s="328"/>
      <c r="E1203" s="328"/>
      <c r="F1203" s="328"/>
      <c r="G1203" s="328"/>
      <c r="H1203" s="328"/>
      <c r="I1203" s="328"/>
      <c r="J1203" s="328"/>
      <c r="K1203" s="328"/>
      <c r="L1203" s="328"/>
      <c r="M1203" s="328"/>
      <c r="N1203" s="328"/>
      <c r="O1203" s="328"/>
      <c r="P1203" s="328"/>
      <c r="Q1203" s="328"/>
      <c r="R1203" s="328"/>
      <c r="S1203" s="328"/>
      <c r="T1203" s="328"/>
      <c r="U1203" s="328"/>
      <c r="V1203" s="328"/>
      <c r="W1203" s="328"/>
      <c r="X1203" s="328"/>
      <c r="Y1203" s="329"/>
      <c r="Z1203" s="336"/>
      <c r="AA1203" s="337"/>
      <c r="AB1203" s="337"/>
      <c r="AC1203" s="337"/>
      <c r="AD1203" s="338"/>
      <c r="AE1203" s="336"/>
      <c r="AF1203" s="337"/>
      <c r="AG1203" s="337"/>
      <c r="AH1203" s="337"/>
      <c r="AI1203" s="337"/>
      <c r="AJ1203" s="337"/>
      <c r="AK1203" s="300"/>
      <c r="AL1203" s="301"/>
      <c r="AM1203" s="301"/>
      <c r="AN1203" s="301"/>
      <c r="AO1203" s="301"/>
      <c r="AP1203" s="301"/>
      <c r="AQ1203" s="301"/>
      <c r="AR1203" s="301"/>
      <c r="AS1203" s="301"/>
      <c r="AT1203" s="301"/>
      <c r="AU1203" s="301"/>
      <c r="AV1203" s="301"/>
      <c r="AW1203" s="301"/>
      <c r="AX1203" s="302"/>
      <c r="AY1203" s="407"/>
      <c r="AZ1203" s="304"/>
      <c r="BA1203" s="304"/>
      <c r="BB1203" s="408"/>
      <c r="BC1203" s="306">
        <f t="shared" si="66"/>
        <v>0</v>
      </c>
      <c r="BD1203" s="307"/>
      <c r="BE1203" s="307"/>
      <c r="BF1203" s="308"/>
      <c r="BG1203" s="309"/>
      <c r="BH1203" s="310"/>
      <c r="BI1203" s="310"/>
      <c r="BJ1203" s="311"/>
      <c r="BK1203" s="312">
        <f t="shared" si="67"/>
        <v>0</v>
      </c>
      <c r="BL1203" s="313"/>
      <c r="BM1203" s="313"/>
      <c r="BN1203" s="313"/>
      <c r="BO1203" s="313"/>
      <c r="BP1203" s="314"/>
      <c r="BQ1203" s="294"/>
      <c r="BR1203" s="295"/>
      <c r="BS1203" s="295"/>
      <c r="BT1203" s="295"/>
      <c r="BU1203" s="295"/>
      <c r="BV1203" s="295"/>
      <c r="BW1203" s="296"/>
      <c r="BX1203" s="294"/>
      <c r="BY1203" s="295"/>
      <c r="BZ1203" s="295"/>
      <c r="CA1203" s="295"/>
      <c r="CB1203" s="295"/>
      <c r="CC1203" s="296"/>
      <c r="CD1203" s="294"/>
      <c r="CE1203" s="295"/>
      <c r="CF1203" s="295"/>
      <c r="CG1203" s="295"/>
      <c r="CH1203" s="295"/>
      <c r="CI1203" s="296"/>
    </row>
    <row r="1204" spans="1:87" ht="18" customHeight="1" x14ac:dyDescent="0.25">
      <c r="A1204" s="75"/>
      <c r="B1204" s="327"/>
      <c r="C1204" s="328"/>
      <c r="D1204" s="328"/>
      <c r="E1204" s="328"/>
      <c r="F1204" s="328"/>
      <c r="G1204" s="328"/>
      <c r="H1204" s="328"/>
      <c r="I1204" s="328"/>
      <c r="J1204" s="328"/>
      <c r="K1204" s="328"/>
      <c r="L1204" s="328"/>
      <c r="M1204" s="328"/>
      <c r="N1204" s="328"/>
      <c r="O1204" s="328"/>
      <c r="P1204" s="328"/>
      <c r="Q1204" s="328"/>
      <c r="R1204" s="328"/>
      <c r="S1204" s="328"/>
      <c r="T1204" s="328"/>
      <c r="U1204" s="328"/>
      <c r="V1204" s="328"/>
      <c r="W1204" s="328"/>
      <c r="X1204" s="328"/>
      <c r="Y1204" s="329"/>
      <c r="Z1204" s="336"/>
      <c r="AA1204" s="337"/>
      <c r="AB1204" s="337"/>
      <c r="AC1204" s="337"/>
      <c r="AD1204" s="338"/>
      <c r="AE1204" s="336"/>
      <c r="AF1204" s="337"/>
      <c r="AG1204" s="337"/>
      <c r="AH1204" s="337"/>
      <c r="AI1204" s="337"/>
      <c r="AJ1204" s="337"/>
      <c r="AK1204" s="300"/>
      <c r="AL1204" s="301"/>
      <c r="AM1204" s="301"/>
      <c r="AN1204" s="301"/>
      <c r="AO1204" s="301"/>
      <c r="AP1204" s="301"/>
      <c r="AQ1204" s="301"/>
      <c r="AR1204" s="301"/>
      <c r="AS1204" s="301"/>
      <c r="AT1204" s="301"/>
      <c r="AU1204" s="301"/>
      <c r="AV1204" s="301"/>
      <c r="AW1204" s="301"/>
      <c r="AX1204" s="302"/>
      <c r="AY1204" s="407"/>
      <c r="AZ1204" s="304"/>
      <c r="BA1204" s="304"/>
      <c r="BB1204" s="408"/>
      <c r="BC1204" s="306">
        <f t="shared" si="66"/>
        <v>0</v>
      </c>
      <c r="BD1204" s="307"/>
      <c r="BE1204" s="307"/>
      <c r="BF1204" s="308"/>
      <c r="BG1204" s="309"/>
      <c r="BH1204" s="310"/>
      <c r="BI1204" s="310"/>
      <c r="BJ1204" s="311"/>
      <c r="BK1204" s="312">
        <f t="shared" si="67"/>
        <v>0</v>
      </c>
      <c r="BL1204" s="313"/>
      <c r="BM1204" s="313"/>
      <c r="BN1204" s="313"/>
      <c r="BO1204" s="313"/>
      <c r="BP1204" s="314"/>
      <c r="BQ1204" s="294"/>
      <c r="BR1204" s="295"/>
      <c r="BS1204" s="295"/>
      <c r="BT1204" s="295"/>
      <c r="BU1204" s="295"/>
      <c r="BV1204" s="295"/>
      <c r="BW1204" s="296"/>
      <c r="BX1204" s="294"/>
      <c r="BY1204" s="295"/>
      <c r="BZ1204" s="295"/>
      <c r="CA1204" s="295"/>
      <c r="CB1204" s="295"/>
      <c r="CC1204" s="296"/>
      <c r="CD1204" s="294"/>
      <c r="CE1204" s="295"/>
      <c r="CF1204" s="295"/>
      <c r="CG1204" s="295"/>
      <c r="CH1204" s="295"/>
      <c r="CI1204" s="296"/>
    </row>
    <row r="1205" spans="1:87" ht="18" customHeight="1" x14ac:dyDescent="0.25">
      <c r="A1205" s="75"/>
      <c r="B1205" s="327"/>
      <c r="C1205" s="328"/>
      <c r="D1205" s="328"/>
      <c r="E1205" s="328"/>
      <c r="F1205" s="328"/>
      <c r="G1205" s="328"/>
      <c r="H1205" s="328"/>
      <c r="I1205" s="328"/>
      <c r="J1205" s="328"/>
      <c r="K1205" s="328"/>
      <c r="L1205" s="328"/>
      <c r="M1205" s="328"/>
      <c r="N1205" s="328"/>
      <c r="O1205" s="328"/>
      <c r="P1205" s="328"/>
      <c r="Q1205" s="328"/>
      <c r="R1205" s="328"/>
      <c r="S1205" s="328"/>
      <c r="T1205" s="328"/>
      <c r="U1205" s="328"/>
      <c r="V1205" s="328"/>
      <c r="W1205" s="328"/>
      <c r="X1205" s="328"/>
      <c r="Y1205" s="329"/>
      <c r="Z1205" s="336"/>
      <c r="AA1205" s="337"/>
      <c r="AB1205" s="337"/>
      <c r="AC1205" s="337"/>
      <c r="AD1205" s="338"/>
      <c r="AE1205" s="336"/>
      <c r="AF1205" s="337"/>
      <c r="AG1205" s="337"/>
      <c r="AH1205" s="337"/>
      <c r="AI1205" s="337"/>
      <c r="AJ1205" s="337"/>
      <c r="AK1205" s="300"/>
      <c r="AL1205" s="301"/>
      <c r="AM1205" s="301"/>
      <c r="AN1205" s="301"/>
      <c r="AO1205" s="301"/>
      <c r="AP1205" s="301"/>
      <c r="AQ1205" s="301"/>
      <c r="AR1205" s="301"/>
      <c r="AS1205" s="301"/>
      <c r="AT1205" s="301"/>
      <c r="AU1205" s="301"/>
      <c r="AV1205" s="301"/>
      <c r="AW1205" s="301"/>
      <c r="AX1205" s="302"/>
      <c r="AY1205" s="407"/>
      <c r="AZ1205" s="304"/>
      <c r="BA1205" s="304"/>
      <c r="BB1205" s="408"/>
      <c r="BC1205" s="306">
        <f t="shared" si="66"/>
        <v>0</v>
      </c>
      <c r="BD1205" s="307"/>
      <c r="BE1205" s="307"/>
      <c r="BF1205" s="308"/>
      <c r="BG1205" s="309"/>
      <c r="BH1205" s="310"/>
      <c r="BI1205" s="310"/>
      <c r="BJ1205" s="311"/>
      <c r="BK1205" s="312">
        <f t="shared" si="67"/>
        <v>0</v>
      </c>
      <c r="BL1205" s="313"/>
      <c r="BM1205" s="313"/>
      <c r="BN1205" s="313"/>
      <c r="BO1205" s="313"/>
      <c r="BP1205" s="314"/>
      <c r="BQ1205" s="294"/>
      <c r="BR1205" s="295"/>
      <c r="BS1205" s="295"/>
      <c r="BT1205" s="295"/>
      <c r="BU1205" s="295"/>
      <c r="BV1205" s="295"/>
      <c r="BW1205" s="296"/>
      <c r="BX1205" s="294"/>
      <c r="BY1205" s="295"/>
      <c r="BZ1205" s="295"/>
      <c r="CA1205" s="295"/>
      <c r="CB1205" s="295"/>
      <c r="CC1205" s="296"/>
      <c r="CD1205" s="294"/>
      <c r="CE1205" s="295"/>
      <c r="CF1205" s="295"/>
      <c r="CG1205" s="295"/>
      <c r="CH1205" s="295"/>
      <c r="CI1205" s="296"/>
    </row>
    <row r="1206" spans="1:87" ht="18" customHeight="1" x14ac:dyDescent="0.25">
      <c r="A1206" s="75"/>
      <c r="B1206" s="327"/>
      <c r="C1206" s="328"/>
      <c r="D1206" s="328"/>
      <c r="E1206" s="328"/>
      <c r="F1206" s="328"/>
      <c r="G1206" s="328"/>
      <c r="H1206" s="328"/>
      <c r="I1206" s="328"/>
      <c r="J1206" s="328"/>
      <c r="K1206" s="328"/>
      <c r="L1206" s="328"/>
      <c r="M1206" s="328"/>
      <c r="N1206" s="328"/>
      <c r="O1206" s="328"/>
      <c r="P1206" s="328"/>
      <c r="Q1206" s="328"/>
      <c r="R1206" s="328"/>
      <c r="S1206" s="328"/>
      <c r="T1206" s="328"/>
      <c r="U1206" s="328"/>
      <c r="V1206" s="328"/>
      <c r="W1206" s="328"/>
      <c r="X1206" s="328"/>
      <c r="Y1206" s="329"/>
      <c r="Z1206" s="336"/>
      <c r="AA1206" s="337"/>
      <c r="AB1206" s="337"/>
      <c r="AC1206" s="337"/>
      <c r="AD1206" s="338"/>
      <c r="AE1206" s="336"/>
      <c r="AF1206" s="337"/>
      <c r="AG1206" s="337"/>
      <c r="AH1206" s="337"/>
      <c r="AI1206" s="337"/>
      <c r="AJ1206" s="337"/>
      <c r="AK1206" s="300"/>
      <c r="AL1206" s="301"/>
      <c r="AM1206" s="301"/>
      <c r="AN1206" s="301"/>
      <c r="AO1206" s="301"/>
      <c r="AP1206" s="301"/>
      <c r="AQ1206" s="301"/>
      <c r="AR1206" s="301"/>
      <c r="AS1206" s="301"/>
      <c r="AT1206" s="301"/>
      <c r="AU1206" s="301"/>
      <c r="AV1206" s="301"/>
      <c r="AW1206" s="301"/>
      <c r="AX1206" s="302"/>
      <c r="AY1206" s="407"/>
      <c r="AZ1206" s="304"/>
      <c r="BA1206" s="304"/>
      <c r="BB1206" s="408"/>
      <c r="BC1206" s="306">
        <f t="shared" si="66"/>
        <v>0</v>
      </c>
      <c r="BD1206" s="307"/>
      <c r="BE1206" s="307"/>
      <c r="BF1206" s="308"/>
      <c r="BG1206" s="309"/>
      <c r="BH1206" s="310"/>
      <c r="BI1206" s="310"/>
      <c r="BJ1206" s="311"/>
      <c r="BK1206" s="312">
        <f t="shared" si="67"/>
        <v>0</v>
      </c>
      <c r="BL1206" s="313"/>
      <c r="BM1206" s="313"/>
      <c r="BN1206" s="313"/>
      <c r="BO1206" s="313"/>
      <c r="BP1206" s="314"/>
      <c r="BQ1206" s="294"/>
      <c r="BR1206" s="295"/>
      <c r="BS1206" s="295"/>
      <c r="BT1206" s="295"/>
      <c r="BU1206" s="295"/>
      <c r="BV1206" s="295"/>
      <c r="BW1206" s="296"/>
      <c r="BX1206" s="294"/>
      <c r="BY1206" s="295"/>
      <c r="BZ1206" s="295"/>
      <c r="CA1206" s="295"/>
      <c r="CB1206" s="295"/>
      <c r="CC1206" s="296"/>
      <c r="CD1206" s="294"/>
      <c r="CE1206" s="295"/>
      <c r="CF1206" s="295"/>
      <c r="CG1206" s="295"/>
      <c r="CH1206" s="295"/>
      <c r="CI1206" s="296"/>
    </row>
    <row r="1207" spans="1:87" ht="18" customHeight="1" x14ac:dyDescent="0.25">
      <c r="A1207" s="75"/>
      <c r="B1207" s="327"/>
      <c r="C1207" s="328"/>
      <c r="D1207" s="328"/>
      <c r="E1207" s="328"/>
      <c r="F1207" s="328"/>
      <c r="G1207" s="328"/>
      <c r="H1207" s="328"/>
      <c r="I1207" s="328"/>
      <c r="J1207" s="328"/>
      <c r="K1207" s="328"/>
      <c r="L1207" s="328"/>
      <c r="M1207" s="328"/>
      <c r="N1207" s="328"/>
      <c r="O1207" s="328"/>
      <c r="P1207" s="328"/>
      <c r="Q1207" s="328"/>
      <c r="R1207" s="328"/>
      <c r="S1207" s="328"/>
      <c r="T1207" s="328"/>
      <c r="U1207" s="328"/>
      <c r="V1207" s="328"/>
      <c r="W1207" s="328"/>
      <c r="X1207" s="328"/>
      <c r="Y1207" s="329"/>
      <c r="Z1207" s="336"/>
      <c r="AA1207" s="337"/>
      <c r="AB1207" s="337"/>
      <c r="AC1207" s="337"/>
      <c r="AD1207" s="338"/>
      <c r="AE1207" s="336"/>
      <c r="AF1207" s="337"/>
      <c r="AG1207" s="337"/>
      <c r="AH1207" s="337"/>
      <c r="AI1207" s="337"/>
      <c r="AJ1207" s="337"/>
      <c r="AK1207" s="300"/>
      <c r="AL1207" s="301"/>
      <c r="AM1207" s="301"/>
      <c r="AN1207" s="301"/>
      <c r="AO1207" s="301"/>
      <c r="AP1207" s="301"/>
      <c r="AQ1207" s="301"/>
      <c r="AR1207" s="301"/>
      <c r="AS1207" s="301"/>
      <c r="AT1207" s="301"/>
      <c r="AU1207" s="301"/>
      <c r="AV1207" s="301"/>
      <c r="AW1207" s="301"/>
      <c r="AX1207" s="302"/>
      <c r="AY1207" s="407"/>
      <c r="AZ1207" s="304"/>
      <c r="BA1207" s="304"/>
      <c r="BB1207" s="408"/>
      <c r="BC1207" s="306">
        <f t="shared" si="66"/>
        <v>0</v>
      </c>
      <c r="BD1207" s="307"/>
      <c r="BE1207" s="307"/>
      <c r="BF1207" s="308"/>
      <c r="BG1207" s="309"/>
      <c r="BH1207" s="310"/>
      <c r="BI1207" s="310"/>
      <c r="BJ1207" s="311"/>
      <c r="BK1207" s="312">
        <f t="shared" si="67"/>
        <v>0</v>
      </c>
      <c r="BL1207" s="313"/>
      <c r="BM1207" s="313"/>
      <c r="BN1207" s="313"/>
      <c r="BO1207" s="313"/>
      <c r="BP1207" s="314"/>
      <c r="BQ1207" s="294"/>
      <c r="BR1207" s="295"/>
      <c r="BS1207" s="295"/>
      <c r="BT1207" s="295"/>
      <c r="BU1207" s="295"/>
      <c r="BV1207" s="295"/>
      <c r="BW1207" s="296"/>
      <c r="BX1207" s="294"/>
      <c r="BY1207" s="295"/>
      <c r="BZ1207" s="295"/>
      <c r="CA1207" s="295"/>
      <c r="CB1207" s="295"/>
      <c r="CC1207" s="296"/>
      <c r="CD1207" s="294"/>
      <c r="CE1207" s="295"/>
      <c r="CF1207" s="295"/>
      <c r="CG1207" s="295"/>
      <c r="CH1207" s="295"/>
      <c r="CI1207" s="296"/>
    </row>
    <row r="1208" spans="1:87" ht="18" customHeight="1" x14ac:dyDescent="0.25">
      <c r="A1208" s="75"/>
      <c r="B1208" s="327"/>
      <c r="C1208" s="328"/>
      <c r="D1208" s="328"/>
      <c r="E1208" s="328"/>
      <c r="F1208" s="328"/>
      <c r="G1208" s="328"/>
      <c r="H1208" s="328"/>
      <c r="I1208" s="328"/>
      <c r="J1208" s="328"/>
      <c r="K1208" s="328"/>
      <c r="L1208" s="328"/>
      <c r="M1208" s="328"/>
      <c r="N1208" s="328"/>
      <c r="O1208" s="328"/>
      <c r="P1208" s="328"/>
      <c r="Q1208" s="328"/>
      <c r="R1208" s="328"/>
      <c r="S1208" s="328"/>
      <c r="T1208" s="328"/>
      <c r="U1208" s="328"/>
      <c r="V1208" s="328"/>
      <c r="W1208" s="328"/>
      <c r="X1208" s="328"/>
      <c r="Y1208" s="329"/>
      <c r="Z1208" s="336"/>
      <c r="AA1208" s="337"/>
      <c r="AB1208" s="337"/>
      <c r="AC1208" s="337"/>
      <c r="AD1208" s="338"/>
      <c r="AE1208" s="336"/>
      <c r="AF1208" s="337"/>
      <c r="AG1208" s="337"/>
      <c r="AH1208" s="337"/>
      <c r="AI1208" s="337"/>
      <c r="AJ1208" s="337"/>
      <c r="AK1208" s="300"/>
      <c r="AL1208" s="301"/>
      <c r="AM1208" s="301"/>
      <c r="AN1208" s="301"/>
      <c r="AO1208" s="301"/>
      <c r="AP1208" s="301"/>
      <c r="AQ1208" s="301"/>
      <c r="AR1208" s="301"/>
      <c r="AS1208" s="301"/>
      <c r="AT1208" s="301"/>
      <c r="AU1208" s="301"/>
      <c r="AV1208" s="301"/>
      <c r="AW1208" s="301"/>
      <c r="AX1208" s="302"/>
      <c r="AY1208" s="407"/>
      <c r="AZ1208" s="304"/>
      <c r="BA1208" s="304"/>
      <c r="BB1208" s="408"/>
      <c r="BC1208" s="306">
        <f t="shared" si="66"/>
        <v>0</v>
      </c>
      <c r="BD1208" s="307"/>
      <c r="BE1208" s="307"/>
      <c r="BF1208" s="308"/>
      <c r="BG1208" s="309"/>
      <c r="BH1208" s="310"/>
      <c r="BI1208" s="310"/>
      <c r="BJ1208" s="311"/>
      <c r="BK1208" s="312">
        <f t="shared" si="67"/>
        <v>0</v>
      </c>
      <c r="BL1208" s="313"/>
      <c r="BM1208" s="313"/>
      <c r="BN1208" s="313"/>
      <c r="BO1208" s="313"/>
      <c r="BP1208" s="314"/>
      <c r="BQ1208" s="294"/>
      <c r="BR1208" s="295"/>
      <c r="BS1208" s="295"/>
      <c r="BT1208" s="295"/>
      <c r="BU1208" s="295"/>
      <c r="BV1208" s="295"/>
      <c r="BW1208" s="296"/>
      <c r="BX1208" s="294"/>
      <c r="BY1208" s="295"/>
      <c r="BZ1208" s="295"/>
      <c r="CA1208" s="295"/>
      <c r="CB1208" s="295"/>
      <c r="CC1208" s="296"/>
      <c r="CD1208" s="294"/>
      <c r="CE1208" s="295"/>
      <c r="CF1208" s="295"/>
      <c r="CG1208" s="295"/>
      <c r="CH1208" s="295"/>
      <c r="CI1208" s="296"/>
    </row>
    <row r="1209" spans="1:87" ht="18" customHeight="1" x14ac:dyDescent="0.25">
      <c r="A1209" s="75"/>
      <c r="B1209" s="327"/>
      <c r="C1209" s="328"/>
      <c r="D1209" s="328"/>
      <c r="E1209" s="328"/>
      <c r="F1209" s="328"/>
      <c r="G1209" s="328"/>
      <c r="H1209" s="328"/>
      <c r="I1209" s="328"/>
      <c r="J1209" s="328"/>
      <c r="K1209" s="328"/>
      <c r="L1209" s="328"/>
      <c r="M1209" s="328"/>
      <c r="N1209" s="328"/>
      <c r="O1209" s="328"/>
      <c r="P1209" s="328"/>
      <c r="Q1209" s="328"/>
      <c r="R1209" s="328"/>
      <c r="S1209" s="328"/>
      <c r="T1209" s="328"/>
      <c r="U1209" s="328"/>
      <c r="V1209" s="328"/>
      <c r="W1209" s="328"/>
      <c r="X1209" s="328"/>
      <c r="Y1209" s="329"/>
      <c r="Z1209" s="336"/>
      <c r="AA1209" s="337"/>
      <c r="AB1209" s="337"/>
      <c r="AC1209" s="337"/>
      <c r="AD1209" s="338"/>
      <c r="AE1209" s="336"/>
      <c r="AF1209" s="337"/>
      <c r="AG1209" s="337"/>
      <c r="AH1209" s="337"/>
      <c r="AI1209" s="337"/>
      <c r="AJ1209" s="337"/>
      <c r="AK1209" s="300"/>
      <c r="AL1209" s="301"/>
      <c r="AM1209" s="301"/>
      <c r="AN1209" s="301"/>
      <c r="AO1209" s="301"/>
      <c r="AP1209" s="301"/>
      <c r="AQ1209" s="301"/>
      <c r="AR1209" s="301"/>
      <c r="AS1209" s="301"/>
      <c r="AT1209" s="301"/>
      <c r="AU1209" s="301"/>
      <c r="AV1209" s="301"/>
      <c r="AW1209" s="301"/>
      <c r="AX1209" s="302"/>
      <c r="AY1209" s="407"/>
      <c r="AZ1209" s="304"/>
      <c r="BA1209" s="304"/>
      <c r="BB1209" s="408"/>
      <c r="BC1209" s="306">
        <f t="shared" si="66"/>
        <v>0</v>
      </c>
      <c r="BD1209" s="307"/>
      <c r="BE1209" s="307"/>
      <c r="BF1209" s="308"/>
      <c r="BG1209" s="309"/>
      <c r="BH1209" s="310"/>
      <c r="BI1209" s="310"/>
      <c r="BJ1209" s="311"/>
      <c r="BK1209" s="312">
        <f t="shared" si="67"/>
        <v>0</v>
      </c>
      <c r="BL1209" s="313"/>
      <c r="BM1209" s="313"/>
      <c r="BN1209" s="313"/>
      <c r="BO1209" s="313"/>
      <c r="BP1209" s="314"/>
      <c r="BQ1209" s="294"/>
      <c r="BR1209" s="295"/>
      <c r="BS1209" s="295"/>
      <c r="BT1209" s="295"/>
      <c r="BU1209" s="295"/>
      <c r="BV1209" s="295"/>
      <c r="BW1209" s="296"/>
      <c r="BX1209" s="294"/>
      <c r="BY1209" s="295"/>
      <c r="BZ1209" s="295"/>
      <c r="CA1209" s="295"/>
      <c r="CB1209" s="295"/>
      <c r="CC1209" s="296"/>
      <c r="CD1209" s="294"/>
      <c r="CE1209" s="295"/>
      <c r="CF1209" s="295"/>
      <c r="CG1209" s="295"/>
      <c r="CH1209" s="295"/>
      <c r="CI1209" s="296"/>
    </row>
    <row r="1210" spans="1:87" ht="18" customHeight="1" x14ac:dyDescent="0.25">
      <c r="A1210" s="75"/>
      <c r="B1210" s="327"/>
      <c r="C1210" s="328"/>
      <c r="D1210" s="328"/>
      <c r="E1210" s="328"/>
      <c r="F1210" s="328"/>
      <c r="G1210" s="328"/>
      <c r="H1210" s="328"/>
      <c r="I1210" s="328"/>
      <c r="J1210" s="328"/>
      <c r="K1210" s="328"/>
      <c r="L1210" s="328"/>
      <c r="M1210" s="328"/>
      <c r="N1210" s="328"/>
      <c r="O1210" s="328"/>
      <c r="P1210" s="328"/>
      <c r="Q1210" s="328"/>
      <c r="R1210" s="328"/>
      <c r="S1210" s="328"/>
      <c r="T1210" s="328"/>
      <c r="U1210" s="328"/>
      <c r="V1210" s="328"/>
      <c r="W1210" s="328"/>
      <c r="X1210" s="328"/>
      <c r="Y1210" s="329"/>
      <c r="Z1210" s="336"/>
      <c r="AA1210" s="337"/>
      <c r="AB1210" s="337"/>
      <c r="AC1210" s="337"/>
      <c r="AD1210" s="338"/>
      <c r="AE1210" s="336"/>
      <c r="AF1210" s="337"/>
      <c r="AG1210" s="337"/>
      <c r="AH1210" s="337"/>
      <c r="AI1210" s="337"/>
      <c r="AJ1210" s="337"/>
      <c r="AK1210" s="300"/>
      <c r="AL1210" s="301"/>
      <c r="AM1210" s="301"/>
      <c r="AN1210" s="301"/>
      <c r="AO1210" s="301"/>
      <c r="AP1210" s="301"/>
      <c r="AQ1210" s="301"/>
      <c r="AR1210" s="301"/>
      <c r="AS1210" s="301"/>
      <c r="AT1210" s="301"/>
      <c r="AU1210" s="301"/>
      <c r="AV1210" s="301"/>
      <c r="AW1210" s="301"/>
      <c r="AX1210" s="302"/>
      <c r="AY1210" s="407"/>
      <c r="AZ1210" s="304"/>
      <c r="BA1210" s="304"/>
      <c r="BB1210" s="408"/>
      <c r="BC1210" s="306">
        <f t="shared" si="66"/>
        <v>0</v>
      </c>
      <c r="BD1210" s="307"/>
      <c r="BE1210" s="307"/>
      <c r="BF1210" s="308"/>
      <c r="BG1210" s="309"/>
      <c r="BH1210" s="310"/>
      <c r="BI1210" s="310"/>
      <c r="BJ1210" s="311"/>
      <c r="BK1210" s="312">
        <f t="shared" si="67"/>
        <v>0</v>
      </c>
      <c r="BL1210" s="313"/>
      <c r="BM1210" s="313"/>
      <c r="BN1210" s="313"/>
      <c r="BO1210" s="313"/>
      <c r="BP1210" s="314"/>
      <c r="BQ1210" s="294"/>
      <c r="BR1210" s="295"/>
      <c r="BS1210" s="295"/>
      <c r="BT1210" s="295"/>
      <c r="BU1210" s="295"/>
      <c r="BV1210" s="295"/>
      <c r="BW1210" s="296"/>
      <c r="BX1210" s="294"/>
      <c r="BY1210" s="295"/>
      <c r="BZ1210" s="295"/>
      <c r="CA1210" s="295"/>
      <c r="CB1210" s="295"/>
      <c r="CC1210" s="296"/>
      <c r="CD1210" s="294"/>
      <c r="CE1210" s="295"/>
      <c r="CF1210" s="295"/>
      <c r="CG1210" s="295"/>
      <c r="CH1210" s="295"/>
      <c r="CI1210" s="296"/>
    </row>
    <row r="1211" spans="1:87" ht="18" customHeight="1" x14ac:dyDescent="0.25">
      <c r="A1211" s="75"/>
      <c r="B1211" s="327"/>
      <c r="C1211" s="328"/>
      <c r="D1211" s="328"/>
      <c r="E1211" s="328"/>
      <c r="F1211" s="328"/>
      <c r="G1211" s="328"/>
      <c r="H1211" s="328"/>
      <c r="I1211" s="328"/>
      <c r="J1211" s="328"/>
      <c r="K1211" s="328"/>
      <c r="L1211" s="328"/>
      <c r="M1211" s="328"/>
      <c r="N1211" s="328"/>
      <c r="O1211" s="328"/>
      <c r="P1211" s="328"/>
      <c r="Q1211" s="328"/>
      <c r="R1211" s="328"/>
      <c r="S1211" s="328"/>
      <c r="T1211" s="328"/>
      <c r="U1211" s="328"/>
      <c r="V1211" s="328"/>
      <c r="W1211" s="328"/>
      <c r="X1211" s="328"/>
      <c r="Y1211" s="329"/>
      <c r="Z1211" s="336"/>
      <c r="AA1211" s="337"/>
      <c r="AB1211" s="337"/>
      <c r="AC1211" s="337"/>
      <c r="AD1211" s="338"/>
      <c r="AE1211" s="336"/>
      <c r="AF1211" s="337"/>
      <c r="AG1211" s="337"/>
      <c r="AH1211" s="337"/>
      <c r="AI1211" s="337"/>
      <c r="AJ1211" s="337"/>
      <c r="AK1211" s="300"/>
      <c r="AL1211" s="301"/>
      <c r="AM1211" s="301"/>
      <c r="AN1211" s="301"/>
      <c r="AO1211" s="301"/>
      <c r="AP1211" s="301"/>
      <c r="AQ1211" s="301"/>
      <c r="AR1211" s="301"/>
      <c r="AS1211" s="301"/>
      <c r="AT1211" s="301"/>
      <c r="AU1211" s="301"/>
      <c r="AV1211" s="301"/>
      <c r="AW1211" s="301"/>
      <c r="AX1211" s="302"/>
      <c r="AY1211" s="407"/>
      <c r="AZ1211" s="304"/>
      <c r="BA1211" s="304"/>
      <c r="BB1211" s="408"/>
      <c r="BC1211" s="306">
        <f t="shared" si="66"/>
        <v>0</v>
      </c>
      <c r="BD1211" s="307"/>
      <c r="BE1211" s="307"/>
      <c r="BF1211" s="308"/>
      <c r="BG1211" s="309"/>
      <c r="BH1211" s="310"/>
      <c r="BI1211" s="310"/>
      <c r="BJ1211" s="311"/>
      <c r="BK1211" s="312">
        <f t="shared" si="67"/>
        <v>0</v>
      </c>
      <c r="BL1211" s="313"/>
      <c r="BM1211" s="313"/>
      <c r="BN1211" s="313"/>
      <c r="BO1211" s="313"/>
      <c r="BP1211" s="314"/>
      <c r="BQ1211" s="294"/>
      <c r="BR1211" s="295"/>
      <c r="BS1211" s="295"/>
      <c r="BT1211" s="295"/>
      <c r="BU1211" s="295"/>
      <c r="BV1211" s="295"/>
      <c r="BW1211" s="296"/>
      <c r="BX1211" s="294"/>
      <c r="BY1211" s="295"/>
      <c r="BZ1211" s="295"/>
      <c r="CA1211" s="295"/>
      <c r="CB1211" s="295"/>
      <c r="CC1211" s="296"/>
      <c r="CD1211" s="294"/>
      <c r="CE1211" s="295"/>
      <c r="CF1211" s="295"/>
      <c r="CG1211" s="295"/>
      <c r="CH1211" s="295"/>
      <c r="CI1211" s="296"/>
    </row>
    <row r="1212" spans="1:87" ht="18" customHeight="1" x14ac:dyDescent="0.25">
      <c r="A1212" s="75"/>
      <c r="B1212" s="327"/>
      <c r="C1212" s="328"/>
      <c r="D1212" s="328"/>
      <c r="E1212" s="328"/>
      <c r="F1212" s="328"/>
      <c r="G1212" s="328"/>
      <c r="H1212" s="328"/>
      <c r="I1212" s="328"/>
      <c r="J1212" s="328"/>
      <c r="K1212" s="328"/>
      <c r="L1212" s="328"/>
      <c r="M1212" s="328"/>
      <c r="N1212" s="328"/>
      <c r="O1212" s="328"/>
      <c r="P1212" s="328"/>
      <c r="Q1212" s="328"/>
      <c r="R1212" s="328"/>
      <c r="S1212" s="328"/>
      <c r="T1212" s="328"/>
      <c r="U1212" s="328"/>
      <c r="V1212" s="328"/>
      <c r="W1212" s="328"/>
      <c r="X1212" s="328"/>
      <c r="Y1212" s="329"/>
      <c r="Z1212" s="336"/>
      <c r="AA1212" s="337"/>
      <c r="AB1212" s="337"/>
      <c r="AC1212" s="337"/>
      <c r="AD1212" s="338"/>
      <c r="AE1212" s="336"/>
      <c r="AF1212" s="337"/>
      <c r="AG1212" s="337"/>
      <c r="AH1212" s="337"/>
      <c r="AI1212" s="337"/>
      <c r="AJ1212" s="337"/>
      <c r="AK1212" s="300"/>
      <c r="AL1212" s="301"/>
      <c r="AM1212" s="301"/>
      <c r="AN1212" s="301"/>
      <c r="AO1212" s="301"/>
      <c r="AP1212" s="301"/>
      <c r="AQ1212" s="301"/>
      <c r="AR1212" s="301"/>
      <c r="AS1212" s="301"/>
      <c r="AT1212" s="301"/>
      <c r="AU1212" s="301"/>
      <c r="AV1212" s="301"/>
      <c r="AW1212" s="301"/>
      <c r="AX1212" s="302"/>
      <c r="AY1212" s="407"/>
      <c r="AZ1212" s="304"/>
      <c r="BA1212" s="304"/>
      <c r="BB1212" s="408"/>
      <c r="BC1212" s="306">
        <f t="shared" si="66"/>
        <v>0</v>
      </c>
      <c r="BD1212" s="307"/>
      <c r="BE1212" s="307"/>
      <c r="BF1212" s="308"/>
      <c r="BG1212" s="309"/>
      <c r="BH1212" s="310"/>
      <c r="BI1212" s="310"/>
      <c r="BJ1212" s="311"/>
      <c r="BK1212" s="312">
        <f t="shared" si="67"/>
        <v>0</v>
      </c>
      <c r="BL1212" s="313"/>
      <c r="BM1212" s="313"/>
      <c r="BN1212" s="313"/>
      <c r="BO1212" s="313"/>
      <c r="BP1212" s="314"/>
      <c r="BQ1212" s="294"/>
      <c r="BR1212" s="295"/>
      <c r="BS1212" s="295"/>
      <c r="BT1212" s="295"/>
      <c r="BU1212" s="295"/>
      <c r="BV1212" s="295"/>
      <c r="BW1212" s="296"/>
      <c r="BX1212" s="294"/>
      <c r="BY1212" s="295"/>
      <c r="BZ1212" s="295"/>
      <c r="CA1212" s="295"/>
      <c r="CB1212" s="295"/>
      <c r="CC1212" s="296"/>
      <c r="CD1212" s="294"/>
      <c r="CE1212" s="295"/>
      <c r="CF1212" s="295"/>
      <c r="CG1212" s="295"/>
      <c r="CH1212" s="295"/>
      <c r="CI1212" s="296"/>
    </row>
    <row r="1213" spans="1:87" ht="18" customHeight="1" x14ac:dyDescent="0.25">
      <c r="A1213" s="75"/>
      <c r="B1213" s="327"/>
      <c r="C1213" s="328"/>
      <c r="D1213" s="328"/>
      <c r="E1213" s="328"/>
      <c r="F1213" s="328"/>
      <c r="G1213" s="328"/>
      <c r="H1213" s="328"/>
      <c r="I1213" s="328"/>
      <c r="J1213" s="328"/>
      <c r="K1213" s="328"/>
      <c r="L1213" s="328"/>
      <c r="M1213" s="328"/>
      <c r="N1213" s="328"/>
      <c r="O1213" s="328"/>
      <c r="P1213" s="328"/>
      <c r="Q1213" s="328"/>
      <c r="R1213" s="328"/>
      <c r="S1213" s="328"/>
      <c r="T1213" s="328"/>
      <c r="U1213" s="328"/>
      <c r="V1213" s="328"/>
      <c r="W1213" s="328"/>
      <c r="X1213" s="328"/>
      <c r="Y1213" s="329"/>
      <c r="Z1213" s="336"/>
      <c r="AA1213" s="337"/>
      <c r="AB1213" s="337"/>
      <c r="AC1213" s="337"/>
      <c r="AD1213" s="338"/>
      <c r="AE1213" s="336"/>
      <c r="AF1213" s="337"/>
      <c r="AG1213" s="337"/>
      <c r="AH1213" s="337"/>
      <c r="AI1213" s="337"/>
      <c r="AJ1213" s="337"/>
      <c r="AK1213" s="300"/>
      <c r="AL1213" s="301"/>
      <c r="AM1213" s="301"/>
      <c r="AN1213" s="301"/>
      <c r="AO1213" s="301"/>
      <c r="AP1213" s="301"/>
      <c r="AQ1213" s="301"/>
      <c r="AR1213" s="301"/>
      <c r="AS1213" s="301"/>
      <c r="AT1213" s="301"/>
      <c r="AU1213" s="301"/>
      <c r="AV1213" s="301"/>
      <c r="AW1213" s="301"/>
      <c r="AX1213" s="302"/>
      <c r="AY1213" s="407"/>
      <c r="AZ1213" s="304"/>
      <c r="BA1213" s="304"/>
      <c r="BB1213" s="408"/>
      <c r="BC1213" s="306">
        <f t="shared" si="66"/>
        <v>0</v>
      </c>
      <c r="BD1213" s="307"/>
      <c r="BE1213" s="307"/>
      <c r="BF1213" s="308"/>
      <c r="BG1213" s="309"/>
      <c r="BH1213" s="310"/>
      <c r="BI1213" s="310"/>
      <c r="BJ1213" s="311"/>
      <c r="BK1213" s="312">
        <f t="shared" si="67"/>
        <v>0</v>
      </c>
      <c r="BL1213" s="313"/>
      <c r="BM1213" s="313"/>
      <c r="BN1213" s="313"/>
      <c r="BO1213" s="313"/>
      <c r="BP1213" s="314"/>
      <c r="BQ1213" s="294"/>
      <c r="BR1213" s="295"/>
      <c r="BS1213" s="295"/>
      <c r="BT1213" s="295"/>
      <c r="BU1213" s="295"/>
      <c r="BV1213" s="295"/>
      <c r="BW1213" s="296"/>
      <c r="BX1213" s="294"/>
      <c r="BY1213" s="295"/>
      <c r="BZ1213" s="295"/>
      <c r="CA1213" s="295"/>
      <c r="CB1213" s="295"/>
      <c r="CC1213" s="296"/>
      <c r="CD1213" s="294"/>
      <c r="CE1213" s="295"/>
      <c r="CF1213" s="295"/>
      <c r="CG1213" s="295"/>
      <c r="CH1213" s="295"/>
      <c r="CI1213" s="296"/>
    </row>
    <row r="1214" spans="1:87" ht="18" customHeight="1" x14ac:dyDescent="0.25">
      <c r="A1214" s="75"/>
      <c r="B1214" s="327"/>
      <c r="C1214" s="328"/>
      <c r="D1214" s="328"/>
      <c r="E1214" s="328"/>
      <c r="F1214" s="328"/>
      <c r="G1214" s="328"/>
      <c r="H1214" s="328"/>
      <c r="I1214" s="328"/>
      <c r="J1214" s="328"/>
      <c r="K1214" s="328"/>
      <c r="L1214" s="328"/>
      <c r="M1214" s="328"/>
      <c r="N1214" s="328"/>
      <c r="O1214" s="328"/>
      <c r="P1214" s="328"/>
      <c r="Q1214" s="328"/>
      <c r="R1214" s="328"/>
      <c r="S1214" s="328"/>
      <c r="T1214" s="328"/>
      <c r="U1214" s="328"/>
      <c r="V1214" s="328"/>
      <c r="W1214" s="328"/>
      <c r="X1214" s="328"/>
      <c r="Y1214" s="329"/>
      <c r="Z1214" s="336"/>
      <c r="AA1214" s="337"/>
      <c r="AB1214" s="337"/>
      <c r="AC1214" s="337"/>
      <c r="AD1214" s="338"/>
      <c r="AE1214" s="336"/>
      <c r="AF1214" s="337"/>
      <c r="AG1214" s="337"/>
      <c r="AH1214" s="337"/>
      <c r="AI1214" s="337"/>
      <c r="AJ1214" s="337"/>
      <c r="AK1214" s="300"/>
      <c r="AL1214" s="301"/>
      <c r="AM1214" s="301"/>
      <c r="AN1214" s="301"/>
      <c r="AO1214" s="301"/>
      <c r="AP1214" s="301"/>
      <c r="AQ1214" s="301"/>
      <c r="AR1214" s="301"/>
      <c r="AS1214" s="301"/>
      <c r="AT1214" s="301"/>
      <c r="AU1214" s="301"/>
      <c r="AV1214" s="301"/>
      <c r="AW1214" s="301"/>
      <c r="AX1214" s="302"/>
      <c r="AY1214" s="407"/>
      <c r="AZ1214" s="304"/>
      <c r="BA1214" s="304"/>
      <c r="BB1214" s="408"/>
      <c r="BC1214" s="306">
        <f t="shared" si="66"/>
        <v>0</v>
      </c>
      <c r="BD1214" s="307"/>
      <c r="BE1214" s="307"/>
      <c r="BF1214" s="308"/>
      <c r="BG1214" s="309"/>
      <c r="BH1214" s="310"/>
      <c r="BI1214" s="310"/>
      <c r="BJ1214" s="311"/>
      <c r="BK1214" s="312">
        <f t="shared" si="67"/>
        <v>0</v>
      </c>
      <c r="BL1214" s="313"/>
      <c r="BM1214" s="313"/>
      <c r="BN1214" s="313"/>
      <c r="BO1214" s="313"/>
      <c r="BP1214" s="314"/>
      <c r="BQ1214" s="294"/>
      <c r="BR1214" s="295"/>
      <c r="BS1214" s="295"/>
      <c r="BT1214" s="295"/>
      <c r="BU1214" s="295"/>
      <c r="BV1214" s="295"/>
      <c r="BW1214" s="296"/>
      <c r="BX1214" s="294"/>
      <c r="BY1214" s="295"/>
      <c r="BZ1214" s="295"/>
      <c r="CA1214" s="295"/>
      <c r="CB1214" s="295"/>
      <c r="CC1214" s="296"/>
      <c r="CD1214" s="294"/>
      <c r="CE1214" s="295"/>
      <c r="CF1214" s="295"/>
      <c r="CG1214" s="295"/>
      <c r="CH1214" s="295"/>
      <c r="CI1214" s="296"/>
    </row>
    <row r="1215" spans="1:87" ht="18" customHeight="1" x14ac:dyDescent="0.25">
      <c r="A1215" s="75"/>
      <c r="B1215" s="327"/>
      <c r="C1215" s="328"/>
      <c r="D1215" s="328"/>
      <c r="E1215" s="328"/>
      <c r="F1215" s="328"/>
      <c r="G1215" s="328"/>
      <c r="H1215" s="328"/>
      <c r="I1215" s="328"/>
      <c r="J1215" s="328"/>
      <c r="K1215" s="328"/>
      <c r="L1215" s="328"/>
      <c r="M1215" s="328"/>
      <c r="N1215" s="328"/>
      <c r="O1215" s="328"/>
      <c r="P1215" s="328"/>
      <c r="Q1215" s="328"/>
      <c r="R1215" s="328"/>
      <c r="S1215" s="328"/>
      <c r="T1215" s="328"/>
      <c r="U1215" s="328"/>
      <c r="V1215" s="328"/>
      <c r="W1215" s="328"/>
      <c r="X1215" s="328"/>
      <c r="Y1215" s="329"/>
      <c r="Z1215" s="336"/>
      <c r="AA1215" s="337"/>
      <c r="AB1215" s="337"/>
      <c r="AC1215" s="337"/>
      <c r="AD1215" s="338"/>
      <c r="AE1215" s="336"/>
      <c r="AF1215" s="337"/>
      <c r="AG1215" s="337"/>
      <c r="AH1215" s="337"/>
      <c r="AI1215" s="337"/>
      <c r="AJ1215" s="337"/>
      <c r="AK1215" s="300"/>
      <c r="AL1215" s="301"/>
      <c r="AM1215" s="301"/>
      <c r="AN1215" s="301"/>
      <c r="AO1215" s="301"/>
      <c r="AP1215" s="301"/>
      <c r="AQ1215" s="301"/>
      <c r="AR1215" s="301"/>
      <c r="AS1215" s="301"/>
      <c r="AT1215" s="301"/>
      <c r="AU1215" s="301"/>
      <c r="AV1215" s="301"/>
      <c r="AW1215" s="301"/>
      <c r="AX1215" s="302"/>
      <c r="AY1215" s="407"/>
      <c r="AZ1215" s="304"/>
      <c r="BA1215" s="304"/>
      <c r="BB1215" s="408"/>
      <c r="BC1215" s="306">
        <f t="shared" si="66"/>
        <v>0</v>
      </c>
      <c r="BD1215" s="307"/>
      <c r="BE1215" s="307"/>
      <c r="BF1215" s="308"/>
      <c r="BG1215" s="309"/>
      <c r="BH1215" s="310"/>
      <c r="BI1215" s="310"/>
      <c r="BJ1215" s="311"/>
      <c r="BK1215" s="312">
        <f t="shared" si="67"/>
        <v>0</v>
      </c>
      <c r="BL1215" s="313"/>
      <c r="BM1215" s="313"/>
      <c r="BN1215" s="313"/>
      <c r="BO1215" s="313"/>
      <c r="BP1215" s="314"/>
      <c r="BQ1215" s="294"/>
      <c r="BR1215" s="295"/>
      <c r="BS1215" s="295"/>
      <c r="BT1215" s="295"/>
      <c r="BU1215" s="295"/>
      <c r="BV1215" s="295"/>
      <c r="BW1215" s="296"/>
      <c r="BX1215" s="294"/>
      <c r="BY1215" s="295"/>
      <c r="BZ1215" s="295"/>
      <c r="CA1215" s="295"/>
      <c r="CB1215" s="295"/>
      <c r="CC1215" s="296"/>
      <c r="CD1215" s="294"/>
      <c r="CE1215" s="295"/>
      <c r="CF1215" s="295"/>
      <c r="CG1215" s="295"/>
      <c r="CH1215" s="295"/>
      <c r="CI1215" s="296"/>
    </row>
    <row r="1216" spans="1:87" ht="18" customHeight="1" x14ac:dyDescent="0.25">
      <c r="A1216" s="75"/>
      <c r="B1216" s="327"/>
      <c r="C1216" s="328"/>
      <c r="D1216" s="328"/>
      <c r="E1216" s="328"/>
      <c r="F1216" s="328"/>
      <c r="G1216" s="328"/>
      <c r="H1216" s="328"/>
      <c r="I1216" s="328"/>
      <c r="J1216" s="328"/>
      <c r="K1216" s="328"/>
      <c r="L1216" s="328"/>
      <c r="M1216" s="328"/>
      <c r="N1216" s="328"/>
      <c r="O1216" s="328"/>
      <c r="P1216" s="328"/>
      <c r="Q1216" s="328"/>
      <c r="R1216" s="328"/>
      <c r="S1216" s="328"/>
      <c r="T1216" s="328"/>
      <c r="U1216" s="328"/>
      <c r="V1216" s="328"/>
      <c r="W1216" s="328"/>
      <c r="X1216" s="328"/>
      <c r="Y1216" s="329"/>
      <c r="Z1216" s="336"/>
      <c r="AA1216" s="337"/>
      <c r="AB1216" s="337"/>
      <c r="AC1216" s="337"/>
      <c r="AD1216" s="338"/>
      <c r="AE1216" s="336"/>
      <c r="AF1216" s="337"/>
      <c r="AG1216" s="337"/>
      <c r="AH1216" s="337"/>
      <c r="AI1216" s="337"/>
      <c r="AJ1216" s="337"/>
      <c r="AK1216" s="300"/>
      <c r="AL1216" s="301"/>
      <c r="AM1216" s="301"/>
      <c r="AN1216" s="301"/>
      <c r="AO1216" s="301"/>
      <c r="AP1216" s="301"/>
      <c r="AQ1216" s="301"/>
      <c r="AR1216" s="301"/>
      <c r="AS1216" s="301"/>
      <c r="AT1216" s="301"/>
      <c r="AU1216" s="301"/>
      <c r="AV1216" s="301"/>
      <c r="AW1216" s="301"/>
      <c r="AX1216" s="302"/>
      <c r="AY1216" s="407"/>
      <c r="AZ1216" s="304"/>
      <c r="BA1216" s="304"/>
      <c r="BB1216" s="408"/>
      <c r="BC1216" s="306">
        <f t="shared" si="66"/>
        <v>0</v>
      </c>
      <c r="BD1216" s="307"/>
      <c r="BE1216" s="307"/>
      <c r="BF1216" s="308"/>
      <c r="BG1216" s="309"/>
      <c r="BH1216" s="310"/>
      <c r="BI1216" s="310"/>
      <c r="BJ1216" s="311"/>
      <c r="BK1216" s="312">
        <f t="shared" si="67"/>
        <v>0</v>
      </c>
      <c r="BL1216" s="313"/>
      <c r="BM1216" s="313"/>
      <c r="BN1216" s="313"/>
      <c r="BO1216" s="313"/>
      <c r="BP1216" s="314"/>
      <c r="BQ1216" s="294"/>
      <c r="BR1216" s="295"/>
      <c r="BS1216" s="295"/>
      <c r="BT1216" s="295"/>
      <c r="BU1216" s="295"/>
      <c r="BV1216" s="295"/>
      <c r="BW1216" s="296"/>
      <c r="BX1216" s="294"/>
      <c r="BY1216" s="295"/>
      <c r="BZ1216" s="295"/>
      <c r="CA1216" s="295"/>
      <c r="CB1216" s="295"/>
      <c r="CC1216" s="296"/>
      <c r="CD1216" s="294"/>
      <c r="CE1216" s="295"/>
      <c r="CF1216" s="295"/>
      <c r="CG1216" s="295"/>
      <c r="CH1216" s="295"/>
      <c r="CI1216" s="296"/>
    </row>
    <row r="1217" spans="1:87" ht="18" customHeight="1" x14ac:dyDescent="0.25">
      <c r="A1217" s="75"/>
      <c r="B1217" s="327"/>
      <c r="C1217" s="328"/>
      <c r="D1217" s="328"/>
      <c r="E1217" s="328"/>
      <c r="F1217" s="328"/>
      <c r="G1217" s="328"/>
      <c r="H1217" s="328"/>
      <c r="I1217" s="328"/>
      <c r="J1217" s="328"/>
      <c r="K1217" s="328"/>
      <c r="L1217" s="328"/>
      <c r="M1217" s="328"/>
      <c r="N1217" s="328"/>
      <c r="O1217" s="328"/>
      <c r="P1217" s="328"/>
      <c r="Q1217" s="328"/>
      <c r="R1217" s="328"/>
      <c r="S1217" s="328"/>
      <c r="T1217" s="328"/>
      <c r="U1217" s="328"/>
      <c r="V1217" s="328"/>
      <c r="W1217" s="328"/>
      <c r="X1217" s="328"/>
      <c r="Y1217" s="329"/>
      <c r="Z1217" s="336"/>
      <c r="AA1217" s="337"/>
      <c r="AB1217" s="337"/>
      <c r="AC1217" s="337"/>
      <c r="AD1217" s="338"/>
      <c r="AE1217" s="336"/>
      <c r="AF1217" s="337"/>
      <c r="AG1217" s="337"/>
      <c r="AH1217" s="337"/>
      <c r="AI1217" s="337"/>
      <c r="AJ1217" s="337"/>
      <c r="AK1217" s="300"/>
      <c r="AL1217" s="301"/>
      <c r="AM1217" s="301"/>
      <c r="AN1217" s="301"/>
      <c r="AO1217" s="301"/>
      <c r="AP1217" s="301"/>
      <c r="AQ1217" s="301"/>
      <c r="AR1217" s="301"/>
      <c r="AS1217" s="301"/>
      <c r="AT1217" s="301"/>
      <c r="AU1217" s="301"/>
      <c r="AV1217" s="301"/>
      <c r="AW1217" s="301"/>
      <c r="AX1217" s="302"/>
      <c r="AY1217" s="407"/>
      <c r="AZ1217" s="304"/>
      <c r="BA1217" s="304"/>
      <c r="BB1217" s="408"/>
      <c r="BC1217" s="306">
        <f t="shared" si="66"/>
        <v>0</v>
      </c>
      <c r="BD1217" s="307"/>
      <c r="BE1217" s="307"/>
      <c r="BF1217" s="308"/>
      <c r="BG1217" s="309"/>
      <c r="BH1217" s="310"/>
      <c r="BI1217" s="310"/>
      <c r="BJ1217" s="311"/>
      <c r="BK1217" s="312">
        <f t="shared" si="67"/>
        <v>0</v>
      </c>
      <c r="BL1217" s="313"/>
      <c r="BM1217" s="313"/>
      <c r="BN1217" s="313"/>
      <c r="BO1217" s="313"/>
      <c r="BP1217" s="314"/>
      <c r="BQ1217" s="294"/>
      <c r="BR1217" s="295"/>
      <c r="BS1217" s="295"/>
      <c r="BT1217" s="295"/>
      <c r="BU1217" s="295"/>
      <c r="BV1217" s="295"/>
      <c r="BW1217" s="296"/>
      <c r="BX1217" s="294"/>
      <c r="BY1217" s="295"/>
      <c r="BZ1217" s="295"/>
      <c r="CA1217" s="295"/>
      <c r="CB1217" s="295"/>
      <c r="CC1217" s="296"/>
      <c r="CD1217" s="294"/>
      <c r="CE1217" s="295"/>
      <c r="CF1217" s="295"/>
      <c r="CG1217" s="295"/>
      <c r="CH1217" s="295"/>
      <c r="CI1217" s="296"/>
    </row>
    <row r="1218" spans="1:87" ht="18" customHeight="1" thickBot="1" x14ac:dyDescent="0.3">
      <c r="A1218" s="75"/>
      <c r="B1218" s="330"/>
      <c r="C1218" s="331"/>
      <c r="D1218" s="331"/>
      <c r="E1218" s="331"/>
      <c r="F1218" s="331"/>
      <c r="G1218" s="331"/>
      <c r="H1218" s="331"/>
      <c r="I1218" s="331"/>
      <c r="J1218" s="331"/>
      <c r="K1218" s="331"/>
      <c r="L1218" s="331"/>
      <c r="M1218" s="331"/>
      <c r="N1218" s="331"/>
      <c r="O1218" s="331"/>
      <c r="P1218" s="331"/>
      <c r="Q1218" s="331"/>
      <c r="R1218" s="331"/>
      <c r="S1218" s="331"/>
      <c r="T1218" s="331"/>
      <c r="U1218" s="331"/>
      <c r="V1218" s="331"/>
      <c r="W1218" s="331"/>
      <c r="X1218" s="331"/>
      <c r="Y1218" s="332"/>
      <c r="Z1218" s="339"/>
      <c r="AA1218" s="340"/>
      <c r="AB1218" s="340"/>
      <c r="AC1218" s="340"/>
      <c r="AD1218" s="341"/>
      <c r="AE1218" s="339"/>
      <c r="AF1218" s="340"/>
      <c r="AG1218" s="340"/>
      <c r="AH1218" s="340"/>
      <c r="AI1218" s="340"/>
      <c r="AJ1218" s="340"/>
      <c r="AK1218" s="392"/>
      <c r="AL1218" s="393"/>
      <c r="AM1218" s="393"/>
      <c r="AN1218" s="393"/>
      <c r="AO1218" s="393"/>
      <c r="AP1218" s="393"/>
      <c r="AQ1218" s="393"/>
      <c r="AR1218" s="393"/>
      <c r="AS1218" s="393"/>
      <c r="AT1218" s="393"/>
      <c r="AU1218" s="393"/>
      <c r="AV1218" s="393"/>
      <c r="AW1218" s="393"/>
      <c r="AX1218" s="394"/>
      <c r="AY1218" s="411"/>
      <c r="AZ1218" s="396"/>
      <c r="BA1218" s="396"/>
      <c r="BB1218" s="412"/>
      <c r="BC1218" s="398">
        <f t="shared" si="66"/>
        <v>0</v>
      </c>
      <c r="BD1218" s="399"/>
      <c r="BE1218" s="399"/>
      <c r="BF1218" s="400"/>
      <c r="BG1218" s="401"/>
      <c r="BH1218" s="402"/>
      <c r="BI1218" s="402"/>
      <c r="BJ1218" s="403"/>
      <c r="BK1218" s="404">
        <f t="shared" si="67"/>
        <v>0</v>
      </c>
      <c r="BL1218" s="405"/>
      <c r="BM1218" s="405"/>
      <c r="BN1218" s="405"/>
      <c r="BO1218" s="405"/>
      <c r="BP1218" s="406"/>
      <c r="BQ1218" s="297"/>
      <c r="BR1218" s="298"/>
      <c r="BS1218" s="298"/>
      <c r="BT1218" s="298"/>
      <c r="BU1218" s="298"/>
      <c r="BV1218" s="298"/>
      <c r="BW1218" s="299"/>
      <c r="BX1218" s="297"/>
      <c r="BY1218" s="298"/>
      <c r="BZ1218" s="298"/>
      <c r="CA1218" s="298"/>
      <c r="CB1218" s="298"/>
      <c r="CC1218" s="299"/>
      <c r="CD1218" s="297"/>
      <c r="CE1218" s="298"/>
      <c r="CF1218" s="298"/>
      <c r="CG1218" s="298"/>
      <c r="CH1218" s="298"/>
      <c r="CI1218" s="299"/>
    </row>
    <row r="1219" spans="1:87" ht="18" customHeight="1" thickBot="1" x14ac:dyDescent="0.3">
      <c r="A1219" s="75"/>
      <c r="B1219" s="377"/>
      <c r="C1219" s="378"/>
      <c r="D1219" s="378"/>
      <c r="E1219" s="378"/>
      <c r="F1219" s="378"/>
      <c r="G1219" s="378"/>
      <c r="H1219" s="378"/>
      <c r="I1219" s="378"/>
      <c r="J1219" s="378"/>
      <c r="K1219" s="378"/>
      <c r="L1219" s="378"/>
      <c r="M1219" s="378"/>
      <c r="N1219" s="378"/>
      <c r="O1219" s="378"/>
      <c r="P1219" s="378"/>
      <c r="Q1219" s="378"/>
      <c r="R1219" s="378"/>
      <c r="S1219" s="378"/>
      <c r="T1219" s="378"/>
      <c r="U1219" s="378"/>
      <c r="V1219" s="378"/>
      <c r="W1219" s="378"/>
      <c r="X1219" s="378"/>
      <c r="Y1219" s="378"/>
      <c r="Z1219" s="378"/>
      <c r="AA1219" s="378"/>
      <c r="AB1219" s="378"/>
      <c r="AC1219" s="378"/>
      <c r="AD1219" s="378"/>
      <c r="AE1219" s="378"/>
      <c r="AF1219" s="378"/>
      <c r="AG1219" s="378"/>
      <c r="AH1219" s="378"/>
      <c r="AI1219" s="378"/>
      <c r="AJ1219" s="379"/>
      <c r="AK1219" s="380" t="s">
        <v>3</v>
      </c>
      <c r="AL1219" s="381"/>
      <c r="AM1219" s="381"/>
      <c r="AN1219" s="381"/>
      <c r="AO1219" s="381"/>
      <c r="AP1219" s="381"/>
      <c r="AQ1219" s="381"/>
      <c r="AR1219" s="381"/>
      <c r="AS1219" s="381"/>
      <c r="AT1219" s="381"/>
      <c r="AU1219" s="381"/>
      <c r="AV1219" s="381"/>
      <c r="AW1219" s="381"/>
      <c r="AX1219" s="381"/>
      <c r="AY1219" s="382"/>
      <c r="AZ1219" s="382"/>
      <c r="BA1219" s="382"/>
      <c r="BB1219" s="382"/>
      <c r="BC1219" s="382"/>
      <c r="BD1219" s="382"/>
      <c r="BE1219" s="382"/>
      <c r="BF1219" s="382"/>
      <c r="BG1219" s="382"/>
      <c r="BH1219" s="382"/>
      <c r="BI1219" s="382"/>
      <c r="BJ1219" s="383"/>
      <c r="BK1219" s="384">
        <f>SUM(BK1189:BK1218)</f>
        <v>0</v>
      </c>
      <c r="BL1219" s="385"/>
      <c r="BM1219" s="385"/>
      <c r="BN1219" s="385"/>
      <c r="BO1219" s="385"/>
      <c r="BP1219" s="386"/>
      <c r="BQ1219" s="387" t="s">
        <v>100</v>
      </c>
      <c r="BR1219" s="388"/>
      <c r="BS1219" s="388"/>
      <c r="BT1219" s="388"/>
      <c r="BU1219" s="388"/>
      <c r="BV1219" s="388"/>
      <c r="BW1219" s="388"/>
      <c r="BX1219" s="388"/>
      <c r="BY1219" s="388"/>
      <c r="BZ1219" s="388"/>
      <c r="CA1219" s="388"/>
      <c r="CB1219" s="388"/>
      <c r="CC1219" s="389"/>
      <c r="CD1219" s="390">
        <f>+CD1189*AE1189</f>
        <v>0</v>
      </c>
      <c r="CE1219" s="390"/>
      <c r="CF1219" s="390"/>
      <c r="CG1219" s="390"/>
      <c r="CH1219" s="390"/>
      <c r="CI1219" s="391"/>
    </row>
    <row r="1220" spans="1:87" ht="18" customHeight="1" thickBot="1" x14ac:dyDescent="0.3">
      <c r="A1220" s="75"/>
      <c r="B1220" s="76"/>
      <c r="C1220" s="76"/>
      <c r="D1220" s="76"/>
      <c r="E1220" s="76"/>
      <c r="F1220" s="76"/>
      <c r="G1220" s="76"/>
      <c r="H1220" s="76"/>
      <c r="I1220" s="76"/>
      <c r="J1220" s="76"/>
      <c r="K1220" s="76"/>
      <c r="L1220" s="76"/>
      <c r="M1220" s="76"/>
      <c r="N1220" s="76"/>
      <c r="O1220" s="76"/>
      <c r="P1220" s="76"/>
      <c r="Q1220" s="76"/>
      <c r="R1220" s="76"/>
      <c r="S1220" s="76"/>
      <c r="T1220" s="76"/>
      <c r="U1220" s="76"/>
      <c r="V1220" s="76"/>
      <c r="W1220" s="76"/>
      <c r="X1220" s="76"/>
      <c r="Y1220" s="76"/>
      <c r="Z1220" s="76"/>
      <c r="AA1220" s="76"/>
      <c r="AB1220" s="76"/>
      <c r="AC1220" s="76"/>
      <c r="AD1220" s="76"/>
      <c r="AE1220" s="76"/>
      <c r="AF1220" s="76"/>
      <c r="AG1220" s="76"/>
      <c r="AH1220" s="76"/>
      <c r="AI1220" s="76"/>
      <c r="AJ1220" s="76"/>
      <c r="BG1220" s="78"/>
      <c r="BH1220" s="78"/>
      <c r="BI1220" s="78"/>
      <c r="BJ1220" s="78"/>
      <c r="BK1220" s="79"/>
      <c r="BL1220" s="79"/>
      <c r="BM1220" s="79"/>
      <c r="BN1220" s="79"/>
      <c r="BO1220" s="79"/>
      <c r="BP1220" s="79"/>
      <c r="BQ1220" s="79"/>
      <c r="BR1220" s="79"/>
      <c r="BS1220" s="79"/>
      <c r="BT1220" s="79"/>
      <c r="BU1220" s="79"/>
      <c r="BV1220" s="79"/>
      <c r="BW1220" s="79"/>
      <c r="BX1220" s="79"/>
      <c r="BY1220" s="79"/>
      <c r="BZ1220" s="79"/>
      <c r="CA1220" s="79"/>
      <c r="CB1220" s="79"/>
      <c r="CC1220" s="79"/>
      <c r="CD1220" s="79"/>
      <c r="CE1220" s="79"/>
      <c r="CF1220" s="79"/>
      <c r="CG1220" s="79"/>
      <c r="CH1220" s="79"/>
      <c r="CI1220" s="79"/>
    </row>
    <row r="1221" spans="1:87" ht="18" customHeight="1" x14ac:dyDescent="0.25">
      <c r="A1221" s="75"/>
      <c r="B1221" s="348" t="s">
        <v>0</v>
      </c>
      <c r="C1221" s="349"/>
      <c r="D1221" s="349"/>
      <c r="E1221" s="349"/>
      <c r="F1221" s="349"/>
      <c r="G1221" s="349"/>
      <c r="H1221" s="349"/>
      <c r="I1221" s="349"/>
      <c r="J1221" s="349"/>
      <c r="K1221" s="349"/>
      <c r="L1221" s="349"/>
      <c r="M1221" s="349"/>
      <c r="N1221" s="349"/>
      <c r="O1221" s="349"/>
      <c r="P1221" s="349"/>
      <c r="Q1221" s="349"/>
      <c r="R1221" s="349"/>
      <c r="S1221" s="349"/>
      <c r="T1221" s="349"/>
      <c r="U1221" s="349"/>
      <c r="V1221" s="349"/>
      <c r="W1221" s="349"/>
      <c r="X1221" s="349"/>
      <c r="Y1221" s="350"/>
      <c r="Z1221" s="348" t="s">
        <v>80</v>
      </c>
      <c r="AA1221" s="349"/>
      <c r="AB1221" s="349"/>
      <c r="AC1221" s="349"/>
      <c r="AD1221" s="350"/>
      <c r="AE1221" s="357" t="s">
        <v>79</v>
      </c>
      <c r="AF1221" s="358"/>
      <c r="AG1221" s="358"/>
      <c r="AH1221" s="358"/>
      <c r="AI1221" s="358"/>
      <c r="AJ1221" s="359"/>
      <c r="AK1221" s="357" t="s">
        <v>81</v>
      </c>
      <c r="AL1221" s="358"/>
      <c r="AM1221" s="358"/>
      <c r="AN1221" s="358"/>
      <c r="AO1221" s="358"/>
      <c r="AP1221" s="358"/>
      <c r="AQ1221" s="358"/>
      <c r="AR1221" s="358"/>
      <c r="AS1221" s="358"/>
      <c r="AT1221" s="358"/>
      <c r="AU1221" s="358"/>
      <c r="AV1221" s="358"/>
      <c r="AW1221" s="358"/>
      <c r="AX1221" s="359"/>
      <c r="AY1221" s="357" t="s">
        <v>1</v>
      </c>
      <c r="AZ1221" s="358"/>
      <c r="BA1221" s="358"/>
      <c r="BB1221" s="359"/>
      <c r="BC1221" s="348" t="s">
        <v>104</v>
      </c>
      <c r="BD1221" s="349"/>
      <c r="BE1221" s="349"/>
      <c r="BF1221" s="350"/>
      <c r="BG1221" s="366" t="s">
        <v>82</v>
      </c>
      <c r="BH1221" s="367"/>
      <c r="BI1221" s="367"/>
      <c r="BJ1221" s="368"/>
      <c r="BK1221" s="315" t="s">
        <v>99</v>
      </c>
      <c r="BL1221" s="316"/>
      <c r="BM1221" s="316"/>
      <c r="BN1221" s="316"/>
      <c r="BO1221" s="316"/>
      <c r="BP1221" s="317"/>
      <c r="BQ1221" s="315" t="s">
        <v>83</v>
      </c>
      <c r="BR1221" s="316"/>
      <c r="BS1221" s="316"/>
      <c r="BT1221" s="316"/>
      <c r="BU1221" s="316"/>
      <c r="BV1221" s="316"/>
      <c r="BW1221" s="317"/>
      <c r="BX1221" s="315" t="s">
        <v>84</v>
      </c>
      <c r="BY1221" s="316"/>
      <c r="BZ1221" s="316"/>
      <c r="CA1221" s="316"/>
      <c r="CB1221" s="316"/>
      <c r="CC1221" s="317"/>
      <c r="CD1221" s="315" t="s">
        <v>85</v>
      </c>
      <c r="CE1221" s="316"/>
      <c r="CF1221" s="316"/>
      <c r="CG1221" s="316"/>
      <c r="CH1221" s="316"/>
      <c r="CI1221" s="317"/>
    </row>
    <row r="1222" spans="1:87" ht="18" customHeight="1" x14ac:dyDescent="0.25">
      <c r="A1222" s="75"/>
      <c r="B1222" s="351"/>
      <c r="C1222" s="352"/>
      <c r="D1222" s="352"/>
      <c r="E1222" s="352"/>
      <c r="F1222" s="352"/>
      <c r="G1222" s="352"/>
      <c r="H1222" s="352"/>
      <c r="I1222" s="352"/>
      <c r="J1222" s="352"/>
      <c r="K1222" s="352"/>
      <c r="L1222" s="352"/>
      <c r="M1222" s="352"/>
      <c r="N1222" s="352"/>
      <c r="O1222" s="352"/>
      <c r="P1222" s="352"/>
      <c r="Q1222" s="352"/>
      <c r="R1222" s="352"/>
      <c r="S1222" s="352"/>
      <c r="T1222" s="352"/>
      <c r="U1222" s="352"/>
      <c r="V1222" s="352"/>
      <c r="W1222" s="352"/>
      <c r="X1222" s="352"/>
      <c r="Y1222" s="353"/>
      <c r="Z1222" s="351"/>
      <c r="AA1222" s="352"/>
      <c r="AB1222" s="352"/>
      <c r="AC1222" s="352"/>
      <c r="AD1222" s="353"/>
      <c r="AE1222" s="360"/>
      <c r="AF1222" s="361"/>
      <c r="AG1222" s="361"/>
      <c r="AH1222" s="361"/>
      <c r="AI1222" s="361"/>
      <c r="AJ1222" s="362"/>
      <c r="AK1222" s="360"/>
      <c r="AL1222" s="361"/>
      <c r="AM1222" s="361"/>
      <c r="AN1222" s="361"/>
      <c r="AO1222" s="361"/>
      <c r="AP1222" s="361"/>
      <c r="AQ1222" s="361"/>
      <c r="AR1222" s="361"/>
      <c r="AS1222" s="361"/>
      <c r="AT1222" s="361"/>
      <c r="AU1222" s="361"/>
      <c r="AV1222" s="361"/>
      <c r="AW1222" s="361"/>
      <c r="AX1222" s="362"/>
      <c r="AY1222" s="360"/>
      <c r="AZ1222" s="361"/>
      <c r="BA1222" s="361"/>
      <c r="BB1222" s="362"/>
      <c r="BC1222" s="351"/>
      <c r="BD1222" s="352"/>
      <c r="BE1222" s="352"/>
      <c r="BF1222" s="353"/>
      <c r="BG1222" s="369"/>
      <c r="BH1222" s="370"/>
      <c r="BI1222" s="370"/>
      <c r="BJ1222" s="371"/>
      <c r="BK1222" s="318"/>
      <c r="BL1222" s="319"/>
      <c r="BM1222" s="319"/>
      <c r="BN1222" s="319"/>
      <c r="BO1222" s="319"/>
      <c r="BP1222" s="320"/>
      <c r="BQ1222" s="318"/>
      <c r="BR1222" s="319"/>
      <c r="BS1222" s="319"/>
      <c r="BT1222" s="319"/>
      <c r="BU1222" s="319"/>
      <c r="BV1222" s="319"/>
      <c r="BW1222" s="320"/>
      <c r="BX1222" s="318"/>
      <c r="BY1222" s="319"/>
      <c r="BZ1222" s="319"/>
      <c r="CA1222" s="319"/>
      <c r="CB1222" s="319"/>
      <c r="CC1222" s="320"/>
      <c r="CD1222" s="318"/>
      <c r="CE1222" s="319"/>
      <c r="CF1222" s="319"/>
      <c r="CG1222" s="319"/>
      <c r="CH1222" s="319"/>
      <c r="CI1222" s="320"/>
    </row>
    <row r="1223" spans="1:87" ht="18" customHeight="1" thickBot="1" x14ac:dyDescent="0.3">
      <c r="A1223" s="75"/>
      <c r="B1223" s="354"/>
      <c r="C1223" s="355"/>
      <c r="D1223" s="355"/>
      <c r="E1223" s="355"/>
      <c r="F1223" s="355"/>
      <c r="G1223" s="355"/>
      <c r="H1223" s="355"/>
      <c r="I1223" s="355"/>
      <c r="J1223" s="355"/>
      <c r="K1223" s="355"/>
      <c r="L1223" s="355"/>
      <c r="M1223" s="355"/>
      <c r="N1223" s="355"/>
      <c r="O1223" s="355"/>
      <c r="P1223" s="355"/>
      <c r="Q1223" s="355"/>
      <c r="R1223" s="355"/>
      <c r="S1223" s="355"/>
      <c r="T1223" s="355"/>
      <c r="U1223" s="355"/>
      <c r="V1223" s="355"/>
      <c r="W1223" s="355"/>
      <c r="X1223" s="355"/>
      <c r="Y1223" s="356"/>
      <c r="Z1223" s="354"/>
      <c r="AA1223" s="355"/>
      <c r="AB1223" s="355"/>
      <c r="AC1223" s="355"/>
      <c r="AD1223" s="356"/>
      <c r="AE1223" s="363"/>
      <c r="AF1223" s="364"/>
      <c r="AG1223" s="364"/>
      <c r="AH1223" s="364"/>
      <c r="AI1223" s="364"/>
      <c r="AJ1223" s="365"/>
      <c r="AK1223" s="360"/>
      <c r="AL1223" s="361"/>
      <c r="AM1223" s="361"/>
      <c r="AN1223" s="361"/>
      <c r="AO1223" s="361"/>
      <c r="AP1223" s="361"/>
      <c r="AQ1223" s="361"/>
      <c r="AR1223" s="361"/>
      <c r="AS1223" s="361"/>
      <c r="AT1223" s="361"/>
      <c r="AU1223" s="361"/>
      <c r="AV1223" s="361"/>
      <c r="AW1223" s="361"/>
      <c r="AX1223" s="362"/>
      <c r="AY1223" s="360"/>
      <c r="AZ1223" s="361"/>
      <c r="BA1223" s="361"/>
      <c r="BB1223" s="362"/>
      <c r="BC1223" s="351"/>
      <c r="BD1223" s="352"/>
      <c r="BE1223" s="352"/>
      <c r="BF1223" s="353"/>
      <c r="BG1223" s="369"/>
      <c r="BH1223" s="370"/>
      <c r="BI1223" s="370"/>
      <c r="BJ1223" s="371"/>
      <c r="BK1223" s="318"/>
      <c r="BL1223" s="319"/>
      <c r="BM1223" s="319"/>
      <c r="BN1223" s="319"/>
      <c r="BO1223" s="319"/>
      <c r="BP1223" s="320"/>
      <c r="BQ1223" s="321"/>
      <c r="BR1223" s="322"/>
      <c r="BS1223" s="322"/>
      <c r="BT1223" s="322"/>
      <c r="BU1223" s="322"/>
      <c r="BV1223" s="322"/>
      <c r="BW1223" s="323"/>
      <c r="BX1223" s="321"/>
      <c r="BY1223" s="322"/>
      <c r="BZ1223" s="322"/>
      <c r="CA1223" s="322"/>
      <c r="CB1223" s="322"/>
      <c r="CC1223" s="323"/>
      <c r="CD1223" s="321"/>
      <c r="CE1223" s="322"/>
      <c r="CF1223" s="322"/>
      <c r="CG1223" s="322"/>
      <c r="CH1223" s="322"/>
      <c r="CI1223" s="323"/>
    </row>
    <row r="1224" spans="1:87" ht="18" customHeight="1" x14ac:dyDescent="0.25">
      <c r="A1224" s="75"/>
      <c r="B1224" s="324"/>
      <c r="C1224" s="325"/>
      <c r="D1224" s="325"/>
      <c r="E1224" s="325"/>
      <c r="F1224" s="325"/>
      <c r="G1224" s="325"/>
      <c r="H1224" s="325"/>
      <c r="I1224" s="325"/>
      <c r="J1224" s="325"/>
      <c r="K1224" s="325"/>
      <c r="L1224" s="325"/>
      <c r="M1224" s="325"/>
      <c r="N1224" s="325"/>
      <c r="O1224" s="325"/>
      <c r="P1224" s="325"/>
      <c r="Q1224" s="325"/>
      <c r="R1224" s="325"/>
      <c r="S1224" s="325"/>
      <c r="T1224" s="325"/>
      <c r="U1224" s="325"/>
      <c r="V1224" s="325"/>
      <c r="W1224" s="325"/>
      <c r="X1224" s="325"/>
      <c r="Y1224" s="326"/>
      <c r="Z1224" s="333"/>
      <c r="AA1224" s="334"/>
      <c r="AB1224" s="334"/>
      <c r="AC1224" s="334"/>
      <c r="AD1224" s="335"/>
      <c r="AE1224" s="333"/>
      <c r="AF1224" s="334"/>
      <c r="AG1224" s="334"/>
      <c r="AH1224" s="334"/>
      <c r="AI1224" s="334"/>
      <c r="AJ1224" s="334"/>
      <c r="AK1224" s="342"/>
      <c r="AL1224" s="343"/>
      <c r="AM1224" s="343"/>
      <c r="AN1224" s="343"/>
      <c r="AO1224" s="343"/>
      <c r="AP1224" s="343"/>
      <c r="AQ1224" s="343"/>
      <c r="AR1224" s="343"/>
      <c r="AS1224" s="343"/>
      <c r="AT1224" s="343"/>
      <c r="AU1224" s="343"/>
      <c r="AV1224" s="343"/>
      <c r="AW1224" s="343"/>
      <c r="AX1224" s="344"/>
      <c r="AY1224" s="409"/>
      <c r="AZ1224" s="346"/>
      <c r="BA1224" s="346"/>
      <c r="BB1224" s="410"/>
      <c r="BC1224" s="345">
        <f>+$AE$1224*AY1224</f>
        <v>0</v>
      </c>
      <c r="BD1224" s="346"/>
      <c r="BE1224" s="346"/>
      <c r="BF1224" s="347"/>
      <c r="BG1224" s="285"/>
      <c r="BH1224" s="286"/>
      <c r="BI1224" s="286"/>
      <c r="BJ1224" s="287"/>
      <c r="BK1224" s="288">
        <f>+AY1224*BG1224</f>
        <v>0</v>
      </c>
      <c r="BL1224" s="289"/>
      <c r="BM1224" s="289"/>
      <c r="BN1224" s="289"/>
      <c r="BO1224" s="289"/>
      <c r="BP1224" s="290"/>
      <c r="BQ1224" s="291"/>
      <c r="BR1224" s="292"/>
      <c r="BS1224" s="292"/>
      <c r="BT1224" s="292"/>
      <c r="BU1224" s="292"/>
      <c r="BV1224" s="292"/>
      <c r="BW1224" s="293"/>
      <c r="BX1224" s="291">
        <f>+(((BK1254+BQ1224)*30)/70)</f>
        <v>0</v>
      </c>
      <c r="BY1224" s="292"/>
      <c r="BZ1224" s="292"/>
      <c r="CA1224" s="292"/>
      <c r="CB1224" s="292"/>
      <c r="CC1224" s="293"/>
      <c r="CD1224" s="291">
        <f>+BK1254+BQ1224+BX1224</f>
        <v>0</v>
      </c>
      <c r="CE1224" s="292"/>
      <c r="CF1224" s="292"/>
      <c r="CG1224" s="292"/>
      <c r="CH1224" s="292"/>
      <c r="CI1224" s="293"/>
    </row>
    <row r="1225" spans="1:87" ht="18" customHeight="1" x14ac:dyDescent="0.25">
      <c r="A1225" s="75"/>
      <c r="B1225" s="327"/>
      <c r="C1225" s="328"/>
      <c r="D1225" s="328"/>
      <c r="E1225" s="328"/>
      <c r="F1225" s="328"/>
      <c r="G1225" s="328"/>
      <c r="H1225" s="328"/>
      <c r="I1225" s="328"/>
      <c r="J1225" s="328"/>
      <c r="K1225" s="328"/>
      <c r="L1225" s="328"/>
      <c r="M1225" s="328"/>
      <c r="N1225" s="328"/>
      <c r="O1225" s="328"/>
      <c r="P1225" s="328"/>
      <c r="Q1225" s="328"/>
      <c r="R1225" s="328"/>
      <c r="S1225" s="328"/>
      <c r="T1225" s="328"/>
      <c r="U1225" s="328"/>
      <c r="V1225" s="328"/>
      <c r="W1225" s="328"/>
      <c r="X1225" s="328"/>
      <c r="Y1225" s="329"/>
      <c r="Z1225" s="336"/>
      <c r="AA1225" s="337"/>
      <c r="AB1225" s="337"/>
      <c r="AC1225" s="337"/>
      <c r="AD1225" s="338"/>
      <c r="AE1225" s="336"/>
      <c r="AF1225" s="337"/>
      <c r="AG1225" s="337"/>
      <c r="AH1225" s="337"/>
      <c r="AI1225" s="337"/>
      <c r="AJ1225" s="337"/>
      <c r="AK1225" s="300"/>
      <c r="AL1225" s="301"/>
      <c r="AM1225" s="301"/>
      <c r="AN1225" s="301"/>
      <c r="AO1225" s="301"/>
      <c r="AP1225" s="301"/>
      <c r="AQ1225" s="301"/>
      <c r="AR1225" s="301"/>
      <c r="AS1225" s="301"/>
      <c r="AT1225" s="301"/>
      <c r="AU1225" s="301"/>
      <c r="AV1225" s="301"/>
      <c r="AW1225" s="301"/>
      <c r="AX1225" s="302"/>
      <c r="AY1225" s="407"/>
      <c r="AZ1225" s="304"/>
      <c r="BA1225" s="304"/>
      <c r="BB1225" s="408"/>
      <c r="BC1225" s="306">
        <f t="shared" ref="BC1225:BC1253" si="68">+$AE$1224*AY1225</f>
        <v>0</v>
      </c>
      <c r="BD1225" s="307"/>
      <c r="BE1225" s="307"/>
      <c r="BF1225" s="308"/>
      <c r="BG1225" s="309"/>
      <c r="BH1225" s="310"/>
      <c r="BI1225" s="310"/>
      <c r="BJ1225" s="311"/>
      <c r="BK1225" s="312">
        <f t="shared" ref="BK1225:BK1253" si="69">+AY1225*BG1225</f>
        <v>0</v>
      </c>
      <c r="BL1225" s="313"/>
      <c r="BM1225" s="313"/>
      <c r="BN1225" s="313"/>
      <c r="BO1225" s="313"/>
      <c r="BP1225" s="314"/>
      <c r="BQ1225" s="294"/>
      <c r="BR1225" s="295"/>
      <c r="BS1225" s="295"/>
      <c r="BT1225" s="295"/>
      <c r="BU1225" s="295"/>
      <c r="BV1225" s="295"/>
      <c r="BW1225" s="296"/>
      <c r="BX1225" s="294"/>
      <c r="BY1225" s="295"/>
      <c r="BZ1225" s="295"/>
      <c r="CA1225" s="295"/>
      <c r="CB1225" s="295"/>
      <c r="CC1225" s="296"/>
      <c r="CD1225" s="294"/>
      <c r="CE1225" s="295"/>
      <c r="CF1225" s="295"/>
      <c r="CG1225" s="295"/>
      <c r="CH1225" s="295"/>
      <c r="CI1225" s="296"/>
    </row>
    <row r="1226" spans="1:87" ht="18" customHeight="1" x14ac:dyDescent="0.25">
      <c r="A1226" s="75"/>
      <c r="B1226" s="327"/>
      <c r="C1226" s="328"/>
      <c r="D1226" s="328"/>
      <c r="E1226" s="328"/>
      <c r="F1226" s="328"/>
      <c r="G1226" s="328"/>
      <c r="H1226" s="328"/>
      <c r="I1226" s="328"/>
      <c r="J1226" s="328"/>
      <c r="K1226" s="328"/>
      <c r="L1226" s="328"/>
      <c r="M1226" s="328"/>
      <c r="N1226" s="328"/>
      <c r="O1226" s="328"/>
      <c r="P1226" s="328"/>
      <c r="Q1226" s="328"/>
      <c r="R1226" s="328"/>
      <c r="S1226" s="328"/>
      <c r="T1226" s="328"/>
      <c r="U1226" s="328"/>
      <c r="V1226" s="328"/>
      <c r="W1226" s="328"/>
      <c r="X1226" s="328"/>
      <c r="Y1226" s="329"/>
      <c r="Z1226" s="336"/>
      <c r="AA1226" s="337"/>
      <c r="AB1226" s="337"/>
      <c r="AC1226" s="337"/>
      <c r="AD1226" s="338"/>
      <c r="AE1226" s="336"/>
      <c r="AF1226" s="337"/>
      <c r="AG1226" s="337"/>
      <c r="AH1226" s="337"/>
      <c r="AI1226" s="337"/>
      <c r="AJ1226" s="337"/>
      <c r="AK1226" s="300"/>
      <c r="AL1226" s="301"/>
      <c r="AM1226" s="301"/>
      <c r="AN1226" s="301"/>
      <c r="AO1226" s="301"/>
      <c r="AP1226" s="301"/>
      <c r="AQ1226" s="301"/>
      <c r="AR1226" s="301"/>
      <c r="AS1226" s="301"/>
      <c r="AT1226" s="301"/>
      <c r="AU1226" s="301"/>
      <c r="AV1226" s="301"/>
      <c r="AW1226" s="301"/>
      <c r="AX1226" s="302"/>
      <c r="AY1226" s="407"/>
      <c r="AZ1226" s="304"/>
      <c r="BA1226" s="304"/>
      <c r="BB1226" s="408"/>
      <c r="BC1226" s="306">
        <f t="shared" si="68"/>
        <v>0</v>
      </c>
      <c r="BD1226" s="307"/>
      <c r="BE1226" s="307"/>
      <c r="BF1226" s="308"/>
      <c r="BG1226" s="309"/>
      <c r="BH1226" s="310"/>
      <c r="BI1226" s="310"/>
      <c r="BJ1226" s="311"/>
      <c r="BK1226" s="312">
        <f t="shared" si="69"/>
        <v>0</v>
      </c>
      <c r="BL1226" s="313"/>
      <c r="BM1226" s="313"/>
      <c r="BN1226" s="313"/>
      <c r="BO1226" s="313"/>
      <c r="BP1226" s="314"/>
      <c r="BQ1226" s="294"/>
      <c r="BR1226" s="295"/>
      <c r="BS1226" s="295"/>
      <c r="BT1226" s="295"/>
      <c r="BU1226" s="295"/>
      <c r="BV1226" s="295"/>
      <c r="BW1226" s="296"/>
      <c r="BX1226" s="294"/>
      <c r="BY1226" s="295"/>
      <c r="BZ1226" s="295"/>
      <c r="CA1226" s="295"/>
      <c r="CB1226" s="295"/>
      <c r="CC1226" s="296"/>
      <c r="CD1226" s="294"/>
      <c r="CE1226" s="295"/>
      <c r="CF1226" s="295"/>
      <c r="CG1226" s="295"/>
      <c r="CH1226" s="295"/>
      <c r="CI1226" s="296"/>
    </row>
    <row r="1227" spans="1:87" ht="18" customHeight="1" x14ac:dyDescent="0.25">
      <c r="A1227" s="75"/>
      <c r="B1227" s="327"/>
      <c r="C1227" s="328"/>
      <c r="D1227" s="328"/>
      <c r="E1227" s="328"/>
      <c r="F1227" s="328"/>
      <c r="G1227" s="328"/>
      <c r="H1227" s="328"/>
      <c r="I1227" s="328"/>
      <c r="J1227" s="328"/>
      <c r="K1227" s="328"/>
      <c r="L1227" s="328"/>
      <c r="M1227" s="328"/>
      <c r="N1227" s="328"/>
      <c r="O1227" s="328"/>
      <c r="P1227" s="328"/>
      <c r="Q1227" s="328"/>
      <c r="R1227" s="328"/>
      <c r="S1227" s="328"/>
      <c r="T1227" s="328"/>
      <c r="U1227" s="328"/>
      <c r="V1227" s="328"/>
      <c r="W1227" s="328"/>
      <c r="X1227" s="328"/>
      <c r="Y1227" s="329"/>
      <c r="Z1227" s="336"/>
      <c r="AA1227" s="337"/>
      <c r="AB1227" s="337"/>
      <c r="AC1227" s="337"/>
      <c r="AD1227" s="338"/>
      <c r="AE1227" s="336"/>
      <c r="AF1227" s="337"/>
      <c r="AG1227" s="337"/>
      <c r="AH1227" s="337"/>
      <c r="AI1227" s="337"/>
      <c r="AJ1227" s="337"/>
      <c r="AK1227" s="300"/>
      <c r="AL1227" s="301"/>
      <c r="AM1227" s="301"/>
      <c r="AN1227" s="301"/>
      <c r="AO1227" s="301"/>
      <c r="AP1227" s="301"/>
      <c r="AQ1227" s="301"/>
      <c r="AR1227" s="301"/>
      <c r="AS1227" s="301"/>
      <c r="AT1227" s="301"/>
      <c r="AU1227" s="301"/>
      <c r="AV1227" s="301"/>
      <c r="AW1227" s="301"/>
      <c r="AX1227" s="302"/>
      <c r="AY1227" s="407"/>
      <c r="AZ1227" s="304"/>
      <c r="BA1227" s="304"/>
      <c r="BB1227" s="408"/>
      <c r="BC1227" s="306">
        <f t="shared" si="68"/>
        <v>0</v>
      </c>
      <c r="BD1227" s="307"/>
      <c r="BE1227" s="307"/>
      <c r="BF1227" s="308"/>
      <c r="BG1227" s="309"/>
      <c r="BH1227" s="310"/>
      <c r="BI1227" s="310"/>
      <c r="BJ1227" s="311"/>
      <c r="BK1227" s="312">
        <f t="shared" si="69"/>
        <v>0</v>
      </c>
      <c r="BL1227" s="313"/>
      <c r="BM1227" s="313"/>
      <c r="BN1227" s="313"/>
      <c r="BO1227" s="313"/>
      <c r="BP1227" s="314"/>
      <c r="BQ1227" s="294"/>
      <c r="BR1227" s="295"/>
      <c r="BS1227" s="295"/>
      <c r="BT1227" s="295"/>
      <c r="BU1227" s="295"/>
      <c r="BV1227" s="295"/>
      <c r="BW1227" s="296"/>
      <c r="BX1227" s="294"/>
      <c r="BY1227" s="295"/>
      <c r="BZ1227" s="295"/>
      <c r="CA1227" s="295"/>
      <c r="CB1227" s="295"/>
      <c r="CC1227" s="296"/>
      <c r="CD1227" s="294"/>
      <c r="CE1227" s="295"/>
      <c r="CF1227" s="295"/>
      <c r="CG1227" s="295"/>
      <c r="CH1227" s="295"/>
      <c r="CI1227" s="296"/>
    </row>
    <row r="1228" spans="1:87" ht="18" customHeight="1" x14ac:dyDescent="0.25">
      <c r="A1228" s="75"/>
      <c r="B1228" s="327"/>
      <c r="C1228" s="328"/>
      <c r="D1228" s="328"/>
      <c r="E1228" s="328"/>
      <c r="F1228" s="328"/>
      <c r="G1228" s="328"/>
      <c r="H1228" s="328"/>
      <c r="I1228" s="328"/>
      <c r="J1228" s="328"/>
      <c r="K1228" s="328"/>
      <c r="L1228" s="328"/>
      <c r="M1228" s="328"/>
      <c r="N1228" s="328"/>
      <c r="O1228" s="328"/>
      <c r="P1228" s="328"/>
      <c r="Q1228" s="328"/>
      <c r="R1228" s="328"/>
      <c r="S1228" s="328"/>
      <c r="T1228" s="328"/>
      <c r="U1228" s="328"/>
      <c r="V1228" s="328"/>
      <c r="W1228" s="328"/>
      <c r="X1228" s="328"/>
      <c r="Y1228" s="329"/>
      <c r="Z1228" s="336"/>
      <c r="AA1228" s="337"/>
      <c r="AB1228" s="337"/>
      <c r="AC1228" s="337"/>
      <c r="AD1228" s="338"/>
      <c r="AE1228" s="336"/>
      <c r="AF1228" s="337"/>
      <c r="AG1228" s="337"/>
      <c r="AH1228" s="337"/>
      <c r="AI1228" s="337"/>
      <c r="AJ1228" s="337"/>
      <c r="AK1228" s="300"/>
      <c r="AL1228" s="301"/>
      <c r="AM1228" s="301"/>
      <c r="AN1228" s="301"/>
      <c r="AO1228" s="301"/>
      <c r="AP1228" s="301"/>
      <c r="AQ1228" s="301"/>
      <c r="AR1228" s="301"/>
      <c r="AS1228" s="301"/>
      <c r="AT1228" s="301"/>
      <c r="AU1228" s="301"/>
      <c r="AV1228" s="301"/>
      <c r="AW1228" s="301"/>
      <c r="AX1228" s="302"/>
      <c r="AY1228" s="407"/>
      <c r="AZ1228" s="304"/>
      <c r="BA1228" s="304"/>
      <c r="BB1228" s="408"/>
      <c r="BC1228" s="306">
        <f t="shared" si="68"/>
        <v>0</v>
      </c>
      <c r="BD1228" s="307"/>
      <c r="BE1228" s="307"/>
      <c r="BF1228" s="308"/>
      <c r="BG1228" s="309"/>
      <c r="BH1228" s="310"/>
      <c r="BI1228" s="310"/>
      <c r="BJ1228" s="311"/>
      <c r="BK1228" s="312">
        <f t="shared" si="69"/>
        <v>0</v>
      </c>
      <c r="BL1228" s="313"/>
      <c r="BM1228" s="313"/>
      <c r="BN1228" s="313"/>
      <c r="BO1228" s="313"/>
      <c r="BP1228" s="314"/>
      <c r="BQ1228" s="294"/>
      <c r="BR1228" s="295"/>
      <c r="BS1228" s="295"/>
      <c r="BT1228" s="295"/>
      <c r="BU1228" s="295"/>
      <c r="BV1228" s="295"/>
      <c r="BW1228" s="296"/>
      <c r="BX1228" s="294"/>
      <c r="BY1228" s="295"/>
      <c r="BZ1228" s="295"/>
      <c r="CA1228" s="295"/>
      <c r="CB1228" s="295"/>
      <c r="CC1228" s="296"/>
      <c r="CD1228" s="294"/>
      <c r="CE1228" s="295"/>
      <c r="CF1228" s="295"/>
      <c r="CG1228" s="295"/>
      <c r="CH1228" s="295"/>
      <c r="CI1228" s="296"/>
    </row>
    <row r="1229" spans="1:87" ht="18" customHeight="1" x14ac:dyDescent="0.25">
      <c r="A1229" s="75"/>
      <c r="B1229" s="327"/>
      <c r="C1229" s="328"/>
      <c r="D1229" s="328"/>
      <c r="E1229" s="328"/>
      <c r="F1229" s="328"/>
      <c r="G1229" s="328"/>
      <c r="H1229" s="328"/>
      <c r="I1229" s="328"/>
      <c r="J1229" s="328"/>
      <c r="K1229" s="328"/>
      <c r="L1229" s="328"/>
      <c r="M1229" s="328"/>
      <c r="N1229" s="328"/>
      <c r="O1229" s="328"/>
      <c r="P1229" s="328"/>
      <c r="Q1229" s="328"/>
      <c r="R1229" s="328"/>
      <c r="S1229" s="328"/>
      <c r="T1229" s="328"/>
      <c r="U1229" s="328"/>
      <c r="V1229" s="328"/>
      <c r="W1229" s="328"/>
      <c r="X1229" s="328"/>
      <c r="Y1229" s="329"/>
      <c r="Z1229" s="336"/>
      <c r="AA1229" s="337"/>
      <c r="AB1229" s="337"/>
      <c r="AC1229" s="337"/>
      <c r="AD1229" s="338"/>
      <c r="AE1229" s="336"/>
      <c r="AF1229" s="337"/>
      <c r="AG1229" s="337"/>
      <c r="AH1229" s="337"/>
      <c r="AI1229" s="337"/>
      <c r="AJ1229" s="337"/>
      <c r="AK1229" s="300"/>
      <c r="AL1229" s="301"/>
      <c r="AM1229" s="301"/>
      <c r="AN1229" s="301"/>
      <c r="AO1229" s="301"/>
      <c r="AP1229" s="301"/>
      <c r="AQ1229" s="301"/>
      <c r="AR1229" s="301"/>
      <c r="AS1229" s="301"/>
      <c r="AT1229" s="301"/>
      <c r="AU1229" s="301"/>
      <c r="AV1229" s="301"/>
      <c r="AW1229" s="301"/>
      <c r="AX1229" s="302"/>
      <c r="AY1229" s="407"/>
      <c r="AZ1229" s="304"/>
      <c r="BA1229" s="304"/>
      <c r="BB1229" s="408"/>
      <c r="BC1229" s="306">
        <f t="shared" si="68"/>
        <v>0</v>
      </c>
      <c r="BD1229" s="307"/>
      <c r="BE1229" s="307"/>
      <c r="BF1229" s="308"/>
      <c r="BG1229" s="309"/>
      <c r="BH1229" s="310"/>
      <c r="BI1229" s="310"/>
      <c r="BJ1229" s="311"/>
      <c r="BK1229" s="312">
        <f t="shared" si="69"/>
        <v>0</v>
      </c>
      <c r="BL1229" s="313"/>
      <c r="BM1229" s="313"/>
      <c r="BN1229" s="313"/>
      <c r="BO1229" s="313"/>
      <c r="BP1229" s="314"/>
      <c r="BQ1229" s="294"/>
      <c r="BR1229" s="295"/>
      <c r="BS1229" s="295"/>
      <c r="BT1229" s="295"/>
      <c r="BU1229" s="295"/>
      <c r="BV1229" s="295"/>
      <c r="BW1229" s="296"/>
      <c r="BX1229" s="294"/>
      <c r="BY1229" s="295"/>
      <c r="BZ1229" s="295"/>
      <c r="CA1229" s="295"/>
      <c r="CB1229" s="295"/>
      <c r="CC1229" s="296"/>
      <c r="CD1229" s="294"/>
      <c r="CE1229" s="295"/>
      <c r="CF1229" s="295"/>
      <c r="CG1229" s="295"/>
      <c r="CH1229" s="295"/>
      <c r="CI1229" s="296"/>
    </row>
    <row r="1230" spans="1:87" ht="18" customHeight="1" x14ac:dyDescent="0.25">
      <c r="A1230" s="75"/>
      <c r="B1230" s="327"/>
      <c r="C1230" s="328"/>
      <c r="D1230" s="328"/>
      <c r="E1230" s="328"/>
      <c r="F1230" s="328"/>
      <c r="G1230" s="328"/>
      <c r="H1230" s="328"/>
      <c r="I1230" s="328"/>
      <c r="J1230" s="328"/>
      <c r="K1230" s="328"/>
      <c r="L1230" s="328"/>
      <c r="M1230" s="328"/>
      <c r="N1230" s="328"/>
      <c r="O1230" s="328"/>
      <c r="P1230" s="328"/>
      <c r="Q1230" s="328"/>
      <c r="R1230" s="328"/>
      <c r="S1230" s="328"/>
      <c r="T1230" s="328"/>
      <c r="U1230" s="328"/>
      <c r="V1230" s="328"/>
      <c r="W1230" s="328"/>
      <c r="X1230" s="328"/>
      <c r="Y1230" s="329"/>
      <c r="Z1230" s="336"/>
      <c r="AA1230" s="337"/>
      <c r="AB1230" s="337"/>
      <c r="AC1230" s="337"/>
      <c r="AD1230" s="338"/>
      <c r="AE1230" s="336"/>
      <c r="AF1230" s="337"/>
      <c r="AG1230" s="337"/>
      <c r="AH1230" s="337"/>
      <c r="AI1230" s="337"/>
      <c r="AJ1230" s="337"/>
      <c r="AK1230" s="300"/>
      <c r="AL1230" s="301"/>
      <c r="AM1230" s="301"/>
      <c r="AN1230" s="301"/>
      <c r="AO1230" s="301"/>
      <c r="AP1230" s="301"/>
      <c r="AQ1230" s="301"/>
      <c r="AR1230" s="301"/>
      <c r="AS1230" s="301"/>
      <c r="AT1230" s="301"/>
      <c r="AU1230" s="301"/>
      <c r="AV1230" s="301"/>
      <c r="AW1230" s="301"/>
      <c r="AX1230" s="302"/>
      <c r="AY1230" s="407"/>
      <c r="AZ1230" s="304"/>
      <c r="BA1230" s="304"/>
      <c r="BB1230" s="408"/>
      <c r="BC1230" s="306">
        <f t="shared" si="68"/>
        <v>0</v>
      </c>
      <c r="BD1230" s="307"/>
      <c r="BE1230" s="307"/>
      <c r="BF1230" s="308"/>
      <c r="BG1230" s="309"/>
      <c r="BH1230" s="310"/>
      <c r="BI1230" s="310"/>
      <c r="BJ1230" s="311"/>
      <c r="BK1230" s="312">
        <f t="shared" si="69"/>
        <v>0</v>
      </c>
      <c r="BL1230" s="313"/>
      <c r="BM1230" s="313"/>
      <c r="BN1230" s="313"/>
      <c r="BO1230" s="313"/>
      <c r="BP1230" s="314"/>
      <c r="BQ1230" s="294"/>
      <c r="BR1230" s="295"/>
      <c r="BS1230" s="295"/>
      <c r="BT1230" s="295"/>
      <c r="BU1230" s="295"/>
      <c r="BV1230" s="295"/>
      <c r="BW1230" s="296"/>
      <c r="BX1230" s="294"/>
      <c r="BY1230" s="295"/>
      <c r="BZ1230" s="295"/>
      <c r="CA1230" s="295"/>
      <c r="CB1230" s="295"/>
      <c r="CC1230" s="296"/>
      <c r="CD1230" s="294"/>
      <c r="CE1230" s="295"/>
      <c r="CF1230" s="295"/>
      <c r="CG1230" s="295"/>
      <c r="CH1230" s="295"/>
      <c r="CI1230" s="296"/>
    </row>
    <row r="1231" spans="1:87" ht="18" customHeight="1" x14ac:dyDescent="0.25">
      <c r="A1231" s="75"/>
      <c r="B1231" s="327"/>
      <c r="C1231" s="328"/>
      <c r="D1231" s="328"/>
      <c r="E1231" s="328"/>
      <c r="F1231" s="328"/>
      <c r="G1231" s="328"/>
      <c r="H1231" s="328"/>
      <c r="I1231" s="328"/>
      <c r="J1231" s="328"/>
      <c r="K1231" s="328"/>
      <c r="L1231" s="328"/>
      <c r="M1231" s="328"/>
      <c r="N1231" s="328"/>
      <c r="O1231" s="328"/>
      <c r="P1231" s="328"/>
      <c r="Q1231" s="328"/>
      <c r="R1231" s="328"/>
      <c r="S1231" s="328"/>
      <c r="T1231" s="328"/>
      <c r="U1231" s="328"/>
      <c r="V1231" s="328"/>
      <c r="W1231" s="328"/>
      <c r="X1231" s="328"/>
      <c r="Y1231" s="329"/>
      <c r="Z1231" s="336"/>
      <c r="AA1231" s="337"/>
      <c r="AB1231" s="337"/>
      <c r="AC1231" s="337"/>
      <c r="AD1231" s="338"/>
      <c r="AE1231" s="336"/>
      <c r="AF1231" s="337"/>
      <c r="AG1231" s="337"/>
      <c r="AH1231" s="337"/>
      <c r="AI1231" s="337"/>
      <c r="AJ1231" s="337"/>
      <c r="AK1231" s="300"/>
      <c r="AL1231" s="301"/>
      <c r="AM1231" s="301"/>
      <c r="AN1231" s="301"/>
      <c r="AO1231" s="301"/>
      <c r="AP1231" s="301"/>
      <c r="AQ1231" s="301"/>
      <c r="AR1231" s="301"/>
      <c r="AS1231" s="301"/>
      <c r="AT1231" s="301"/>
      <c r="AU1231" s="301"/>
      <c r="AV1231" s="301"/>
      <c r="AW1231" s="301"/>
      <c r="AX1231" s="302"/>
      <c r="AY1231" s="407"/>
      <c r="AZ1231" s="304"/>
      <c r="BA1231" s="304"/>
      <c r="BB1231" s="408"/>
      <c r="BC1231" s="306">
        <f t="shared" si="68"/>
        <v>0</v>
      </c>
      <c r="BD1231" s="307"/>
      <c r="BE1231" s="307"/>
      <c r="BF1231" s="308"/>
      <c r="BG1231" s="309"/>
      <c r="BH1231" s="310"/>
      <c r="BI1231" s="310"/>
      <c r="BJ1231" s="311"/>
      <c r="BK1231" s="312">
        <f t="shared" si="69"/>
        <v>0</v>
      </c>
      <c r="BL1231" s="313"/>
      <c r="BM1231" s="313"/>
      <c r="BN1231" s="313"/>
      <c r="BO1231" s="313"/>
      <c r="BP1231" s="314"/>
      <c r="BQ1231" s="294"/>
      <c r="BR1231" s="295"/>
      <c r="BS1231" s="295"/>
      <c r="BT1231" s="295"/>
      <c r="BU1231" s="295"/>
      <c r="BV1231" s="295"/>
      <c r="BW1231" s="296"/>
      <c r="BX1231" s="294"/>
      <c r="BY1231" s="295"/>
      <c r="BZ1231" s="295"/>
      <c r="CA1231" s="295"/>
      <c r="CB1231" s="295"/>
      <c r="CC1231" s="296"/>
      <c r="CD1231" s="294"/>
      <c r="CE1231" s="295"/>
      <c r="CF1231" s="295"/>
      <c r="CG1231" s="295"/>
      <c r="CH1231" s="295"/>
      <c r="CI1231" s="296"/>
    </row>
    <row r="1232" spans="1:87" ht="18" customHeight="1" x14ac:dyDescent="0.25">
      <c r="A1232" s="75"/>
      <c r="B1232" s="327"/>
      <c r="C1232" s="328"/>
      <c r="D1232" s="328"/>
      <c r="E1232" s="328"/>
      <c r="F1232" s="328"/>
      <c r="G1232" s="328"/>
      <c r="H1232" s="328"/>
      <c r="I1232" s="328"/>
      <c r="J1232" s="328"/>
      <c r="K1232" s="328"/>
      <c r="L1232" s="328"/>
      <c r="M1232" s="328"/>
      <c r="N1232" s="328"/>
      <c r="O1232" s="328"/>
      <c r="P1232" s="328"/>
      <c r="Q1232" s="328"/>
      <c r="R1232" s="328"/>
      <c r="S1232" s="328"/>
      <c r="T1232" s="328"/>
      <c r="U1232" s="328"/>
      <c r="V1232" s="328"/>
      <c r="W1232" s="328"/>
      <c r="X1232" s="328"/>
      <c r="Y1232" s="329"/>
      <c r="Z1232" s="336"/>
      <c r="AA1232" s="337"/>
      <c r="AB1232" s="337"/>
      <c r="AC1232" s="337"/>
      <c r="AD1232" s="338"/>
      <c r="AE1232" s="336"/>
      <c r="AF1232" s="337"/>
      <c r="AG1232" s="337"/>
      <c r="AH1232" s="337"/>
      <c r="AI1232" s="337"/>
      <c r="AJ1232" s="337"/>
      <c r="AK1232" s="300"/>
      <c r="AL1232" s="301"/>
      <c r="AM1232" s="301"/>
      <c r="AN1232" s="301"/>
      <c r="AO1232" s="301"/>
      <c r="AP1232" s="301"/>
      <c r="AQ1232" s="301"/>
      <c r="AR1232" s="301"/>
      <c r="AS1232" s="301"/>
      <c r="AT1232" s="301"/>
      <c r="AU1232" s="301"/>
      <c r="AV1232" s="301"/>
      <c r="AW1232" s="301"/>
      <c r="AX1232" s="302"/>
      <c r="AY1232" s="407"/>
      <c r="AZ1232" s="304"/>
      <c r="BA1232" s="304"/>
      <c r="BB1232" s="408"/>
      <c r="BC1232" s="306">
        <f t="shared" si="68"/>
        <v>0</v>
      </c>
      <c r="BD1232" s="307"/>
      <c r="BE1232" s="307"/>
      <c r="BF1232" s="308"/>
      <c r="BG1232" s="309"/>
      <c r="BH1232" s="310"/>
      <c r="BI1232" s="310"/>
      <c r="BJ1232" s="311"/>
      <c r="BK1232" s="312">
        <f t="shared" si="69"/>
        <v>0</v>
      </c>
      <c r="BL1232" s="313"/>
      <c r="BM1232" s="313"/>
      <c r="BN1232" s="313"/>
      <c r="BO1232" s="313"/>
      <c r="BP1232" s="314"/>
      <c r="BQ1232" s="294"/>
      <c r="BR1232" s="295"/>
      <c r="BS1232" s="295"/>
      <c r="BT1232" s="295"/>
      <c r="BU1232" s="295"/>
      <c r="BV1232" s="295"/>
      <c r="BW1232" s="296"/>
      <c r="BX1232" s="294"/>
      <c r="BY1232" s="295"/>
      <c r="BZ1232" s="295"/>
      <c r="CA1232" s="295"/>
      <c r="CB1232" s="295"/>
      <c r="CC1232" s="296"/>
      <c r="CD1232" s="294"/>
      <c r="CE1232" s="295"/>
      <c r="CF1232" s="295"/>
      <c r="CG1232" s="295"/>
      <c r="CH1232" s="295"/>
      <c r="CI1232" s="296"/>
    </row>
    <row r="1233" spans="1:87" ht="18" customHeight="1" x14ac:dyDescent="0.25">
      <c r="A1233" s="75"/>
      <c r="B1233" s="327"/>
      <c r="C1233" s="328"/>
      <c r="D1233" s="328"/>
      <c r="E1233" s="328"/>
      <c r="F1233" s="328"/>
      <c r="G1233" s="328"/>
      <c r="H1233" s="328"/>
      <c r="I1233" s="328"/>
      <c r="J1233" s="328"/>
      <c r="K1233" s="328"/>
      <c r="L1233" s="328"/>
      <c r="M1233" s="328"/>
      <c r="N1233" s="328"/>
      <c r="O1233" s="328"/>
      <c r="P1233" s="328"/>
      <c r="Q1233" s="328"/>
      <c r="R1233" s="328"/>
      <c r="S1233" s="328"/>
      <c r="T1233" s="328"/>
      <c r="U1233" s="328"/>
      <c r="V1233" s="328"/>
      <c r="W1233" s="328"/>
      <c r="X1233" s="328"/>
      <c r="Y1233" s="329"/>
      <c r="Z1233" s="336"/>
      <c r="AA1233" s="337"/>
      <c r="AB1233" s="337"/>
      <c r="AC1233" s="337"/>
      <c r="AD1233" s="338"/>
      <c r="AE1233" s="336"/>
      <c r="AF1233" s="337"/>
      <c r="AG1233" s="337"/>
      <c r="AH1233" s="337"/>
      <c r="AI1233" s="337"/>
      <c r="AJ1233" s="337"/>
      <c r="AK1233" s="300"/>
      <c r="AL1233" s="301"/>
      <c r="AM1233" s="301"/>
      <c r="AN1233" s="301"/>
      <c r="AO1233" s="301"/>
      <c r="AP1233" s="301"/>
      <c r="AQ1233" s="301"/>
      <c r="AR1233" s="301"/>
      <c r="AS1233" s="301"/>
      <c r="AT1233" s="301"/>
      <c r="AU1233" s="301"/>
      <c r="AV1233" s="301"/>
      <c r="AW1233" s="301"/>
      <c r="AX1233" s="302"/>
      <c r="AY1233" s="407"/>
      <c r="AZ1233" s="304"/>
      <c r="BA1233" s="304"/>
      <c r="BB1233" s="408"/>
      <c r="BC1233" s="306">
        <f t="shared" si="68"/>
        <v>0</v>
      </c>
      <c r="BD1233" s="307"/>
      <c r="BE1233" s="307"/>
      <c r="BF1233" s="308"/>
      <c r="BG1233" s="309"/>
      <c r="BH1233" s="310"/>
      <c r="BI1233" s="310"/>
      <c r="BJ1233" s="311"/>
      <c r="BK1233" s="312">
        <f t="shared" si="69"/>
        <v>0</v>
      </c>
      <c r="BL1233" s="313"/>
      <c r="BM1233" s="313"/>
      <c r="BN1233" s="313"/>
      <c r="BO1233" s="313"/>
      <c r="BP1233" s="314"/>
      <c r="BQ1233" s="294"/>
      <c r="BR1233" s="295"/>
      <c r="BS1233" s="295"/>
      <c r="BT1233" s="295"/>
      <c r="BU1233" s="295"/>
      <c r="BV1233" s="295"/>
      <c r="BW1233" s="296"/>
      <c r="BX1233" s="294"/>
      <c r="BY1233" s="295"/>
      <c r="BZ1233" s="295"/>
      <c r="CA1233" s="295"/>
      <c r="CB1233" s="295"/>
      <c r="CC1233" s="296"/>
      <c r="CD1233" s="294"/>
      <c r="CE1233" s="295"/>
      <c r="CF1233" s="295"/>
      <c r="CG1233" s="295"/>
      <c r="CH1233" s="295"/>
      <c r="CI1233" s="296"/>
    </row>
    <row r="1234" spans="1:87" ht="18" customHeight="1" x14ac:dyDescent="0.25">
      <c r="A1234" s="75"/>
      <c r="B1234" s="327"/>
      <c r="C1234" s="328"/>
      <c r="D1234" s="328"/>
      <c r="E1234" s="328"/>
      <c r="F1234" s="328"/>
      <c r="G1234" s="328"/>
      <c r="H1234" s="328"/>
      <c r="I1234" s="328"/>
      <c r="J1234" s="328"/>
      <c r="K1234" s="328"/>
      <c r="L1234" s="328"/>
      <c r="M1234" s="328"/>
      <c r="N1234" s="328"/>
      <c r="O1234" s="328"/>
      <c r="P1234" s="328"/>
      <c r="Q1234" s="328"/>
      <c r="R1234" s="328"/>
      <c r="S1234" s="328"/>
      <c r="T1234" s="328"/>
      <c r="U1234" s="328"/>
      <c r="V1234" s="328"/>
      <c r="W1234" s="328"/>
      <c r="X1234" s="328"/>
      <c r="Y1234" s="329"/>
      <c r="Z1234" s="336"/>
      <c r="AA1234" s="337"/>
      <c r="AB1234" s="337"/>
      <c r="AC1234" s="337"/>
      <c r="AD1234" s="338"/>
      <c r="AE1234" s="336"/>
      <c r="AF1234" s="337"/>
      <c r="AG1234" s="337"/>
      <c r="AH1234" s="337"/>
      <c r="AI1234" s="337"/>
      <c r="AJ1234" s="337"/>
      <c r="AK1234" s="300"/>
      <c r="AL1234" s="301"/>
      <c r="AM1234" s="301"/>
      <c r="AN1234" s="301"/>
      <c r="AO1234" s="301"/>
      <c r="AP1234" s="301"/>
      <c r="AQ1234" s="301"/>
      <c r="AR1234" s="301"/>
      <c r="AS1234" s="301"/>
      <c r="AT1234" s="301"/>
      <c r="AU1234" s="301"/>
      <c r="AV1234" s="301"/>
      <c r="AW1234" s="301"/>
      <c r="AX1234" s="302"/>
      <c r="AY1234" s="407"/>
      <c r="AZ1234" s="304"/>
      <c r="BA1234" s="304"/>
      <c r="BB1234" s="408"/>
      <c r="BC1234" s="306">
        <f t="shared" si="68"/>
        <v>0</v>
      </c>
      <c r="BD1234" s="307"/>
      <c r="BE1234" s="307"/>
      <c r="BF1234" s="308"/>
      <c r="BG1234" s="309"/>
      <c r="BH1234" s="310"/>
      <c r="BI1234" s="310"/>
      <c r="BJ1234" s="311"/>
      <c r="BK1234" s="312">
        <f t="shared" si="69"/>
        <v>0</v>
      </c>
      <c r="BL1234" s="313"/>
      <c r="BM1234" s="313"/>
      <c r="BN1234" s="313"/>
      <c r="BO1234" s="313"/>
      <c r="BP1234" s="314"/>
      <c r="BQ1234" s="294"/>
      <c r="BR1234" s="295"/>
      <c r="BS1234" s="295"/>
      <c r="BT1234" s="295"/>
      <c r="BU1234" s="295"/>
      <c r="BV1234" s="295"/>
      <c r="BW1234" s="296"/>
      <c r="BX1234" s="294"/>
      <c r="BY1234" s="295"/>
      <c r="BZ1234" s="295"/>
      <c r="CA1234" s="295"/>
      <c r="CB1234" s="295"/>
      <c r="CC1234" s="296"/>
      <c r="CD1234" s="294"/>
      <c r="CE1234" s="295"/>
      <c r="CF1234" s="295"/>
      <c r="CG1234" s="295"/>
      <c r="CH1234" s="295"/>
      <c r="CI1234" s="296"/>
    </row>
    <row r="1235" spans="1:87" ht="18" customHeight="1" x14ac:dyDescent="0.25">
      <c r="A1235" s="75"/>
      <c r="B1235" s="327"/>
      <c r="C1235" s="328"/>
      <c r="D1235" s="328"/>
      <c r="E1235" s="328"/>
      <c r="F1235" s="328"/>
      <c r="G1235" s="328"/>
      <c r="H1235" s="328"/>
      <c r="I1235" s="328"/>
      <c r="J1235" s="328"/>
      <c r="K1235" s="328"/>
      <c r="L1235" s="328"/>
      <c r="M1235" s="328"/>
      <c r="N1235" s="328"/>
      <c r="O1235" s="328"/>
      <c r="P1235" s="328"/>
      <c r="Q1235" s="328"/>
      <c r="R1235" s="328"/>
      <c r="S1235" s="328"/>
      <c r="T1235" s="328"/>
      <c r="U1235" s="328"/>
      <c r="V1235" s="328"/>
      <c r="W1235" s="328"/>
      <c r="X1235" s="328"/>
      <c r="Y1235" s="329"/>
      <c r="Z1235" s="336"/>
      <c r="AA1235" s="337"/>
      <c r="AB1235" s="337"/>
      <c r="AC1235" s="337"/>
      <c r="AD1235" s="338"/>
      <c r="AE1235" s="336"/>
      <c r="AF1235" s="337"/>
      <c r="AG1235" s="337"/>
      <c r="AH1235" s="337"/>
      <c r="AI1235" s="337"/>
      <c r="AJ1235" s="337"/>
      <c r="AK1235" s="300"/>
      <c r="AL1235" s="301"/>
      <c r="AM1235" s="301"/>
      <c r="AN1235" s="301"/>
      <c r="AO1235" s="301"/>
      <c r="AP1235" s="301"/>
      <c r="AQ1235" s="301"/>
      <c r="AR1235" s="301"/>
      <c r="AS1235" s="301"/>
      <c r="AT1235" s="301"/>
      <c r="AU1235" s="301"/>
      <c r="AV1235" s="301"/>
      <c r="AW1235" s="301"/>
      <c r="AX1235" s="302"/>
      <c r="AY1235" s="407"/>
      <c r="AZ1235" s="304"/>
      <c r="BA1235" s="304"/>
      <c r="BB1235" s="408"/>
      <c r="BC1235" s="306">
        <f t="shared" si="68"/>
        <v>0</v>
      </c>
      <c r="BD1235" s="307"/>
      <c r="BE1235" s="307"/>
      <c r="BF1235" s="308"/>
      <c r="BG1235" s="309"/>
      <c r="BH1235" s="310"/>
      <c r="BI1235" s="310"/>
      <c r="BJ1235" s="311"/>
      <c r="BK1235" s="312">
        <f t="shared" si="69"/>
        <v>0</v>
      </c>
      <c r="BL1235" s="313"/>
      <c r="BM1235" s="313"/>
      <c r="BN1235" s="313"/>
      <c r="BO1235" s="313"/>
      <c r="BP1235" s="314"/>
      <c r="BQ1235" s="294"/>
      <c r="BR1235" s="295"/>
      <c r="BS1235" s="295"/>
      <c r="BT1235" s="295"/>
      <c r="BU1235" s="295"/>
      <c r="BV1235" s="295"/>
      <c r="BW1235" s="296"/>
      <c r="BX1235" s="294"/>
      <c r="BY1235" s="295"/>
      <c r="BZ1235" s="295"/>
      <c r="CA1235" s="295"/>
      <c r="CB1235" s="295"/>
      <c r="CC1235" s="296"/>
      <c r="CD1235" s="294"/>
      <c r="CE1235" s="295"/>
      <c r="CF1235" s="295"/>
      <c r="CG1235" s="295"/>
      <c r="CH1235" s="295"/>
      <c r="CI1235" s="296"/>
    </row>
    <row r="1236" spans="1:87" ht="18" customHeight="1" x14ac:dyDescent="0.25">
      <c r="A1236" s="75"/>
      <c r="B1236" s="327"/>
      <c r="C1236" s="328"/>
      <c r="D1236" s="328"/>
      <c r="E1236" s="328"/>
      <c r="F1236" s="328"/>
      <c r="G1236" s="328"/>
      <c r="H1236" s="328"/>
      <c r="I1236" s="328"/>
      <c r="J1236" s="328"/>
      <c r="K1236" s="328"/>
      <c r="L1236" s="328"/>
      <c r="M1236" s="328"/>
      <c r="N1236" s="328"/>
      <c r="O1236" s="328"/>
      <c r="P1236" s="328"/>
      <c r="Q1236" s="328"/>
      <c r="R1236" s="328"/>
      <c r="S1236" s="328"/>
      <c r="T1236" s="328"/>
      <c r="U1236" s="328"/>
      <c r="V1236" s="328"/>
      <c r="W1236" s="328"/>
      <c r="X1236" s="328"/>
      <c r="Y1236" s="329"/>
      <c r="Z1236" s="336"/>
      <c r="AA1236" s="337"/>
      <c r="AB1236" s="337"/>
      <c r="AC1236" s="337"/>
      <c r="AD1236" s="338"/>
      <c r="AE1236" s="336"/>
      <c r="AF1236" s="337"/>
      <c r="AG1236" s="337"/>
      <c r="AH1236" s="337"/>
      <c r="AI1236" s="337"/>
      <c r="AJ1236" s="337"/>
      <c r="AK1236" s="300"/>
      <c r="AL1236" s="301"/>
      <c r="AM1236" s="301"/>
      <c r="AN1236" s="301"/>
      <c r="AO1236" s="301"/>
      <c r="AP1236" s="301"/>
      <c r="AQ1236" s="301"/>
      <c r="AR1236" s="301"/>
      <c r="AS1236" s="301"/>
      <c r="AT1236" s="301"/>
      <c r="AU1236" s="301"/>
      <c r="AV1236" s="301"/>
      <c r="AW1236" s="301"/>
      <c r="AX1236" s="302"/>
      <c r="AY1236" s="407"/>
      <c r="AZ1236" s="304"/>
      <c r="BA1236" s="304"/>
      <c r="BB1236" s="408"/>
      <c r="BC1236" s="306">
        <f t="shared" si="68"/>
        <v>0</v>
      </c>
      <c r="BD1236" s="307"/>
      <c r="BE1236" s="307"/>
      <c r="BF1236" s="308"/>
      <c r="BG1236" s="309"/>
      <c r="BH1236" s="310"/>
      <c r="BI1236" s="310"/>
      <c r="BJ1236" s="311"/>
      <c r="BK1236" s="312">
        <f t="shared" si="69"/>
        <v>0</v>
      </c>
      <c r="BL1236" s="313"/>
      <c r="BM1236" s="313"/>
      <c r="BN1236" s="313"/>
      <c r="BO1236" s="313"/>
      <c r="BP1236" s="314"/>
      <c r="BQ1236" s="294"/>
      <c r="BR1236" s="295"/>
      <c r="BS1236" s="295"/>
      <c r="BT1236" s="295"/>
      <c r="BU1236" s="295"/>
      <c r="BV1236" s="295"/>
      <c r="BW1236" s="296"/>
      <c r="BX1236" s="294"/>
      <c r="BY1236" s="295"/>
      <c r="BZ1236" s="295"/>
      <c r="CA1236" s="295"/>
      <c r="CB1236" s="295"/>
      <c r="CC1236" s="296"/>
      <c r="CD1236" s="294"/>
      <c r="CE1236" s="295"/>
      <c r="CF1236" s="295"/>
      <c r="CG1236" s="295"/>
      <c r="CH1236" s="295"/>
      <c r="CI1236" s="296"/>
    </row>
    <row r="1237" spans="1:87" ht="18" customHeight="1" x14ac:dyDescent="0.25">
      <c r="A1237" s="75"/>
      <c r="B1237" s="327"/>
      <c r="C1237" s="328"/>
      <c r="D1237" s="328"/>
      <c r="E1237" s="328"/>
      <c r="F1237" s="328"/>
      <c r="G1237" s="328"/>
      <c r="H1237" s="328"/>
      <c r="I1237" s="328"/>
      <c r="J1237" s="328"/>
      <c r="K1237" s="328"/>
      <c r="L1237" s="328"/>
      <c r="M1237" s="328"/>
      <c r="N1237" s="328"/>
      <c r="O1237" s="328"/>
      <c r="P1237" s="328"/>
      <c r="Q1237" s="328"/>
      <c r="R1237" s="328"/>
      <c r="S1237" s="328"/>
      <c r="T1237" s="328"/>
      <c r="U1237" s="328"/>
      <c r="V1237" s="328"/>
      <c r="W1237" s="328"/>
      <c r="X1237" s="328"/>
      <c r="Y1237" s="329"/>
      <c r="Z1237" s="336"/>
      <c r="AA1237" s="337"/>
      <c r="AB1237" s="337"/>
      <c r="AC1237" s="337"/>
      <c r="AD1237" s="338"/>
      <c r="AE1237" s="336"/>
      <c r="AF1237" s="337"/>
      <c r="AG1237" s="337"/>
      <c r="AH1237" s="337"/>
      <c r="AI1237" s="337"/>
      <c r="AJ1237" s="337"/>
      <c r="AK1237" s="300"/>
      <c r="AL1237" s="301"/>
      <c r="AM1237" s="301"/>
      <c r="AN1237" s="301"/>
      <c r="AO1237" s="301"/>
      <c r="AP1237" s="301"/>
      <c r="AQ1237" s="301"/>
      <c r="AR1237" s="301"/>
      <c r="AS1237" s="301"/>
      <c r="AT1237" s="301"/>
      <c r="AU1237" s="301"/>
      <c r="AV1237" s="301"/>
      <c r="AW1237" s="301"/>
      <c r="AX1237" s="302"/>
      <c r="AY1237" s="407"/>
      <c r="AZ1237" s="304"/>
      <c r="BA1237" s="304"/>
      <c r="BB1237" s="408"/>
      <c r="BC1237" s="306">
        <f t="shared" si="68"/>
        <v>0</v>
      </c>
      <c r="BD1237" s="307"/>
      <c r="BE1237" s="307"/>
      <c r="BF1237" s="308"/>
      <c r="BG1237" s="309"/>
      <c r="BH1237" s="310"/>
      <c r="BI1237" s="310"/>
      <c r="BJ1237" s="311"/>
      <c r="BK1237" s="312">
        <f t="shared" si="69"/>
        <v>0</v>
      </c>
      <c r="BL1237" s="313"/>
      <c r="BM1237" s="313"/>
      <c r="BN1237" s="313"/>
      <c r="BO1237" s="313"/>
      <c r="BP1237" s="314"/>
      <c r="BQ1237" s="294"/>
      <c r="BR1237" s="295"/>
      <c r="BS1237" s="295"/>
      <c r="BT1237" s="295"/>
      <c r="BU1237" s="295"/>
      <c r="BV1237" s="295"/>
      <c r="BW1237" s="296"/>
      <c r="BX1237" s="294"/>
      <c r="BY1237" s="295"/>
      <c r="BZ1237" s="295"/>
      <c r="CA1237" s="295"/>
      <c r="CB1237" s="295"/>
      <c r="CC1237" s="296"/>
      <c r="CD1237" s="294"/>
      <c r="CE1237" s="295"/>
      <c r="CF1237" s="295"/>
      <c r="CG1237" s="295"/>
      <c r="CH1237" s="295"/>
      <c r="CI1237" s="296"/>
    </row>
    <row r="1238" spans="1:87" ht="18" customHeight="1" x14ac:dyDescent="0.25">
      <c r="A1238" s="75"/>
      <c r="B1238" s="327"/>
      <c r="C1238" s="328"/>
      <c r="D1238" s="328"/>
      <c r="E1238" s="328"/>
      <c r="F1238" s="328"/>
      <c r="G1238" s="328"/>
      <c r="H1238" s="328"/>
      <c r="I1238" s="328"/>
      <c r="J1238" s="328"/>
      <c r="K1238" s="328"/>
      <c r="L1238" s="328"/>
      <c r="M1238" s="328"/>
      <c r="N1238" s="328"/>
      <c r="O1238" s="328"/>
      <c r="P1238" s="328"/>
      <c r="Q1238" s="328"/>
      <c r="R1238" s="328"/>
      <c r="S1238" s="328"/>
      <c r="T1238" s="328"/>
      <c r="U1238" s="328"/>
      <c r="V1238" s="328"/>
      <c r="W1238" s="328"/>
      <c r="X1238" s="328"/>
      <c r="Y1238" s="329"/>
      <c r="Z1238" s="336"/>
      <c r="AA1238" s="337"/>
      <c r="AB1238" s="337"/>
      <c r="AC1238" s="337"/>
      <c r="AD1238" s="338"/>
      <c r="AE1238" s="336"/>
      <c r="AF1238" s="337"/>
      <c r="AG1238" s="337"/>
      <c r="AH1238" s="337"/>
      <c r="AI1238" s="337"/>
      <c r="AJ1238" s="337"/>
      <c r="AK1238" s="300"/>
      <c r="AL1238" s="301"/>
      <c r="AM1238" s="301"/>
      <c r="AN1238" s="301"/>
      <c r="AO1238" s="301"/>
      <c r="AP1238" s="301"/>
      <c r="AQ1238" s="301"/>
      <c r="AR1238" s="301"/>
      <c r="AS1238" s="301"/>
      <c r="AT1238" s="301"/>
      <c r="AU1238" s="301"/>
      <c r="AV1238" s="301"/>
      <c r="AW1238" s="301"/>
      <c r="AX1238" s="302"/>
      <c r="AY1238" s="407"/>
      <c r="AZ1238" s="304"/>
      <c r="BA1238" s="304"/>
      <c r="BB1238" s="408"/>
      <c r="BC1238" s="306">
        <f t="shared" si="68"/>
        <v>0</v>
      </c>
      <c r="BD1238" s="307"/>
      <c r="BE1238" s="307"/>
      <c r="BF1238" s="308"/>
      <c r="BG1238" s="309"/>
      <c r="BH1238" s="310"/>
      <c r="BI1238" s="310"/>
      <c r="BJ1238" s="311"/>
      <c r="BK1238" s="312">
        <f t="shared" si="69"/>
        <v>0</v>
      </c>
      <c r="BL1238" s="313"/>
      <c r="BM1238" s="313"/>
      <c r="BN1238" s="313"/>
      <c r="BO1238" s="313"/>
      <c r="BP1238" s="314"/>
      <c r="BQ1238" s="294"/>
      <c r="BR1238" s="295"/>
      <c r="BS1238" s="295"/>
      <c r="BT1238" s="295"/>
      <c r="BU1238" s="295"/>
      <c r="BV1238" s="295"/>
      <c r="BW1238" s="296"/>
      <c r="BX1238" s="294"/>
      <c r="BY1238" s="295"/>
      <c r="BZ1238" s="295"/>
      <c r="CA1238" s="295"/>
      <c r="CB1238" s="295"/>
      <c r="CC1238" s="296"/>
      <c r="CD1238" s="294"/>
      <c r="CE1238" s="295"/>
      <c r="CF1238" s="295"/>
      <c r="CG1238" s="295"/>
      <c r="CH1238" s="295"/>
      <c r="CI1238" s="296"/>
    </row>
    <row r="1239" spans="1:87" ht="18" customHeight="1" x14ac:dyDescent="0.25">
      <c r="A1239" s="75"/>
      <c r="B1239" s="327"/>
      <c r="C1239" s="328"/>
      <c r="D1239" s="328"/>
      <c r="E1239" s="328"/>
      <c r="F1239" s="328"/>
      <c r="G1239" s="328"/>
      <c r="H1239" s="328"/>
      <c r="I1239" s="328"/>
      <c r="J1239" s="328"/>
      <c r="K1239" s="328"/>
      <c r="L1239" s="328"/>
      <c r="M1239" s="328"/>
      <c r="N1239" s="328"/>
      <c r="O1239" s="328"/>
      <c r="P1239" s="328"/>
      <c r="Q1239" s="328"/>
      <c r="R1239" s="328"/>
      <c r="S1239" s="328"/>
      <c r="T1239" s="328"/>
      <c r="U1239" s="328"/>
      <c r="V1239" s="328"/>
      <c r="W1239" s="328"/>
      <c r="X1239" s="328"/>
      <c r="Y1239" s="329"/>
      <c r="Z1239" s="336"/>
      <c r="AA1239" s="337"/>
      <c r="AB1239" s="337"/>
      <c r="AC1239" s="337"/>
      <c r="AD1239" s="338"/>
      <c r="AE1239" s="336"/>
      <c r="AF1239" s="337"/>
      <c r="AG1239" s="337"/>
      <c r="AH1239" s="337"/>
      <c r="AI1239" s="337"/>
      <c r="AJ1239" s="337"/>
      <c r="AK1239" s="300"/>
      <c r="AL1239" s="301"/>
      <c r="AM1239" s="301"/>
      <c r="AN1239" s="301"/>
      <c r="AO1239" s="301"/>
      <c r="AP1239" s="301"/>
      <c r="AQ1239" s="301"/>
      <c r="AR1239" s="301"/>
      <c r="AS1239" s="301"/>
      <c r="AT1239" s="301"/>
      <c r="AU1239" s="301"/>
      <c r="AV1239" s="301"/>
      <c r="AW1239" s="301"/>
      <c r="AX1239" s="302"/>
      <c r="AY1239" s="407"/>
      <c r="AZ1239" s="304"/>
      <c r="BA1239" s="304"/>
      <c r="BB1239" s="408"/>
      <c r="BC1239" s="306">
        <f t="shared" si="68"/>
        <v>0</v>
      </c>
      <c r="BD1239" s="307"/>
      <c r="BE1239" s="307"/>
      <c r="BF1239" s="308"/>
      <c r="BG1239" s="309"/>
      <c r="BH1239" s="310"/>
      <c r="BI1239" s="310"/>
      <c r="BJ1239" s="311"/>
      <c r="BK1239" s="312">
        <f t="shared" si="69"/>
        <v>0</v>
      </c>
      <c r="BL1239" s="313"/>
      <c r="BM1239" s="313"/>
      <c r="BN1239" s="313"/>
      <c r="BO1239" s="313"/>
      <c r="BP1239" s="314"/>
      <c r="BQ1239" s="294"/>
      <c r="BR1239" s="295"/>
      <c r="BS1239" s="295"/>
      <c r="BT1239" s="295"/>
      <c r="BU1239" s="295"/>
      <c r="BV1239" s="295"/>
      <c r="BW1239" s="296"/>
      <c r="BX1239" s="294"/>
      <c r="BY1239" s="295"/>
      <c r="BZ1239" s="295"/>
      <c r="CA1239" s="295"/>
      <c r="CB1239" s="295"/>
      <c r="CC1239" s="296"/>
      <c r="CD1239" s="294"/>
      <c r="CE1239" s="295"/>
      <c r="CF1239" s="295"/>
      <c r="CG1239" s="295"/>
      <c r="CH1239" s="295"/>
      <c r="CI1239" s="296"/>
    </row>
    <row r="1240" spans="1:87" ht="18" customHeight="1" x14ac:dyDescent="0.25">
      <c r="A1240" s="75"/>
      <c r="B1240" s="327"/>
      <c r="C1240" s="328"/>
      <c r="D1240" s="328"/>
      <c r="E1240" s="328"/>
      <c r="F1240" s="328"/>
      <c r="G1240" s="328"/>
      <c r="H1240" s="328"/>
      <c r="I1240" s="328"/>
      <c r="J1240" s="328"/>
      <c r="K1240" s="328"/>
      <c r="L1240" s="328"/>
      <c r="M1240" s="328"/>
      <c r="N1240" s="328"/>
      <c r="O1240" s="328"/>
      <c r="P1240" s="328"/>
      <c r="Q1240" s="328"/>
      <c r="R1240" s="328"/>
      <c r="S1240" s="328"/>
      <c r="T1240" s="328"/>
      <c r="U1240" s="328"/>
      <c r="V1240" s="328"/>
      <c r="W1240" s="328"/>
      <c r="X1240" s="328"/>
      <c r="Y1240" s="329"/>
      <c r="Z1240" s="336"/>
      <c r="AA1240" s="337"/>
      <c r="AB1240" s="337"/>
      <c r="AC1240" s="337"/>
      <c r="AD1240" s="338"/>
      <c r="AE1240" s="336"/>
      <c r="AF1240" s="337"/>
      <c r="AG1240" s="337"/>
      <c r="AH1240" s="337"/>
      <c r="AI1240" s="337"/>
      <c r="AJ1240" s="337"/>
      <c r="AK1240" s="300"/>
      <c r="AL1240" s="301"/>
      <c r="AM1240" s="301"/>
      <c r="AN1240" s="301"/>
      <c r="AO1240" s="301"/>
      <c r="AP1240" s="301"/>
      <c r="AQ1240" s="301"/>
      <c r="AR1240" s="301"/>
      <c r="AS1240" s="301"/>
      <c r="AT1240" s="301"/>
      <c r="AU1240" s="301"/>
      <c r="AV1240" s="301"/>
      <c r="AW1240" s="301"/>
      <c r="AX1240" s="302"/>
      <c r="AY1240" s="407"/>
      <c r="AZ1240" s="304"/>
      <c r="BA1240" s="304"/>
      <c r="BB1240" s="408"/>
      <c r="BC1240" s="306">
        <f t="shared" si="68"/>
        <v>0</v>
      </c>
      <c r="BD1240" s="307"/>
      <c r="BE1240" s="307"/>
      <c r="BF1240" s="308"/>
      <c r="BG1240" s="309"/>
      <c r="BH1240" s="310"/>
      <c r="BI1240" s="310"/>
      <c r="BJ1240" s="311"/>
      <c r="BK1240" s="312">
        <f t="shared" si="69"/>
        <v>0</v>
      </c>
      <c r="BL1240" s="313"/>
      <c r="BM1240" s="313"/>
      <c r="BN1240" s="313"/>
      <c r="BO1240" s="313"/>
      <c r="BP1240" s="314"/>
      <c r="BQ1240" s="294"/>
      <c r="BR1240" s="295"/>
      <c r="BS1240" s="295"/>
      <c r="BT1240" s="295"/>
      <c r="BU1240" s="295"/>
      <c r="BV1240" s="295"/>
      <c r="BW1240" s="296"/>
      <c r="BX1240" s="294"/>
      <c r="BY1240" s="295"/>
      <c r="BZ1240" s="295"/>
      <c r="CA1240" s="295"/>
      <c r="CB1240" s="295"/>
      <c r="CC1240" s="296"/>
      <c r="CD1240" s="294"/>
      <c r="CE1240" s="295"/>
      <c r="CF1240" s="295"/>
      <c r="CG1240" s="295"/>
      <c r="CH1240" s="295"/>
      <c r="CI1240" s="296"/>
    </row>
    <row r="1241" spans="1:87" ht="18" customHeight="1" x14ac:dyDescent="0.25">
      <c r="A1241" s="75"/>
      <c r="B1241" s="327"/>
      <c r="C1241" s="328"/>
      <c r="D1241" s="328"/>
      <c r="E1241" s="328"/>
      <c r="F1241" s="328"/>
      <c r="G1241" s="328"/>
      <c r="H1241" s="328"/>
      <c r="I1241" s="328"/>
      <c r="J1241" s="328"/>
      <c r="K1241" s="328"/>
      <c r="L1241" s="328"/>
      <c r="M1241" s="328"/>
      <c r="N1241" s="328"/>
      <c r="O1241" s="328"/>
      <c r="P1241" s="328"/>
      <c r="Q1241" s="328"/>
      <c r="R1241" s="328"/>
      <c r="S1241" s="328"/>
      <c r="T1241" s="328"/>
      <c r="U1241" s="328"/>
      <c r="V1241" s="328"/>
      <c r="W1241" s="328"/>
      <c r="X1241" s="328"/>
      <c r="Y1241" s="329"/>
      <c r="Z1241" s="336"/>
      <c r="AA1241" s="337"/>
      <c r="AB1241" s="337"/>
      <c r="AC1241" s="337"/>
      <c r="AD1241" s="338"/>
      <c r="AE1241" s="336"/>
      <c r="AF1241" s="337"/>
      <c r="AG1241" s="337"/>
      <c r="AH1241" s="337"/>
      <c r="AI1241" s="337"/>
      <c r="AJ1241" s="337"/>
      <c r="AK1241" s="300"/>
      <c r="AL1241" s="301"/>
      <c r="AM1241" s="301"/>
      <c r="AN1241" s="301"/>
      <c r="AO1241" s="301"/>
      <c r="AP1241" s="301"/>
      <c r="AQ1241" s="301"/>
      <c r="AR1241" s="301"/>
      <c r="AS1241" s="301"/>
      <c r="AT1241" s="301"/>
      <c r="AU1241" s="301"/>
      <c r="AV1241" s="301"/>
      <c r="AW1241" s="301"/>
      <c r="AX1241" s="302"/>
      <c r="AY1241" s="407"/>
      <c r="AZ1241" s="304"/>
      <c r="BA1241" s="304"/>
      <c r="BB1241" s="408"/>
      <c r="BC1241" s="306">
        <f t="shared" si="68"/>
        <v>0</v>
      </c>
      <c r="BD1241" s="307"/>
      <c r="BE1241" s="307"/>
      <c r="BF1241" s="308"/>
      <c r="BG1241" s="309"/>
      <c r="BH1241" s="310"/>
      <c r="BI1241" s="310"/>
      <c r="BJ1241" s="311"/>
      <c r="BK1241" s="312">
        <f t="shared" si="69"/>
        <v>0</v>
      </c>
      <c r="BL1241" s="313"/>
      <c r="BM1241" s="313"/>
      <c r="BN1241" s="313"/>
      <c r="BO1241" s="313"/>
      <c r="BP1241" s="314"/>
      <c r="BQ1241" s="294"/>
      <c r="BR1241" s="295"/>
      <c r="BS1241" s="295"/>
      <c r="BT1241" s="295"/>
      <c r="BU1241" s="295"/>
      <c r="BV1241" s="295"/>
      <c r="BW1241" s="296"/>
      <c r="BX1241" s="294"/>
      <c r="BY1241" s="295"/>
      <c r="BZ1241" s="295"/>
      <c r="CA1241" s="295"/>
      <c r="CB1241" s="295"/>
      <c r="CC1241" s="296"/>
      <c r="CD1241" s="294"/>
      <c r="CE1241" s="295"/>
      <c r="CF1241" s="295"/>
      <c r="CG1241" s="295"/>
      <c r="CH1241" s="295"/>
      <c r="CI1241" s="296"/>
    </row>
    <row r="1242" spans="1:87" ht="18" customHeight="1" x14ac:dyDescent="0.25">
      <c r="A1242" s="75"/>
      <c r="B1242" s="327"/>
      <c r="C1242" s="328"/>
      <c r="D1242" s="328"/>
      <c r="E1242" s="328"/>
      <c r="F1242" s="328"/>
      <c r="G1242" s="328"/>
      <c r="H1242" s="328"/>
      <c r="I1242" s="328"/>
      <c r="J1242" s="328"/>
      <c r="K1242" s="328"/>
      <c r="L1242" s="328"/>
      <c r="M1242" s="328"/>
      <c r="N1242" s="328"/>
      <c r="O1242" s="328"/>
      <c r="P1242" s="328"/>
      <c r="Q1242" s="328"/>
      <c r="R1242" s="328"/>
      <c r="S1242" s="328"/>
      <c r="T1242" s="328"/>
      <c r="U1242" s="328"/>
      <c r="V1242" s="328"/>
      <c r="W1242" s="328"/>
      <c r="X1242" s="328"/>
      <c r="Y1242" s="329"/>
      <c r="Z1242" s="336"/>
      <c r="AA1242" s="337"/>
      <c r="AB1242" s="337"/>
      <c r="AC1242" s="337"/>
      <c r="AD1242" s="338"/>
      <c r="AE1242" s="336"/>
      <c r="AF1242" s="337"/>
      <c r="AG1242" s="337"/>
      <c r="AH1242" s="337"/>
      <c r="AI1242" s="337"/>
      <c r="AJ1242" s="337"/>
      <c r="AK1242" s="300"/>
      <c r="AL1242" s="301"/>
      <c r="AM1242" s="301"/>
      <c r="AN1242" s="301"/>
      <c r="AO1242" s="301"/>
      <c r="AP1242" s="301"/>
      <c r="AQ1242" s="301"/>
      <c r="AR1242" s="301"/>
      <c r="AS1242" s="301"/>
      <c r="AT1242" s="301"/>
      <c r="AU1242" s="301"/>
      <c r="AV1242" s="301"/>
      <c r="AW1242" s="301"/>
      <c r="AX1242" s="302"/>
      <c r="AY1242" s="407"/>
      <c r="AZ1242" s="304"/>
      <c r="BA1242" s="304"/>
      <c r="BB1242" s="408"/>
      <c r="BC1242" s="306">
        <f t="shared" si="68"/>
        <v>0</v>
      </c>
      <c r="BD1242" s="307"/>
      <c r="BE1242" s="307"/>
      <c r="BF1242" s="308"/>
      <c r="BG1242" s="309"/>
      <c r="BH1242" s="310"/>
      <c r="BI1242" s="310"/>
      <c r="BJ1242" s="311"/>
      <c r="BK1242" s="312">
        <f t="shared" si="69"/>
        <v>0</v>
      </c>
      <c r="BL1242" s="313"/>
      <c r="BM1242" s="313"/>
      <c r="BN1242" s="313"/>
      <c r="BO1242" s="313"/>
      <c r="BP1242" s="314"/>
      <c r="BQ1242" s="294"/>
      <c r="BR1242" s="295"/>
      <c r="BS1242" s="295"/>
      <c r="BT1242" s="295"/>
      <c r="BU1242" s="295"/>
      <c r="BV1242" s="295"/>
      <c r="BW1242" s="296"/>
      <c r="BX1242" s="294"/>
      <c r="BY1242" s="295"/>
      <c r="BZ1242" s="295"/>
      <c r="CA1242" s="295"/>
      <c r="CB1242" s="295"/>
      <c r="CC1242" s="296"/>
      <c r="CD1242" s="294"/>
      <c r="CE1242" s="295"/>
      <c r="CF1242" s="295"/>
      <c r="CG1242" s="295"/>
      <c r="CH1242" s="295"/>
      <c r="CI1242" s="296"/>
    </row>
    <row r="1243" spans="1:87" ht="18" customHeight="1" x14ac:dyDescent="0.25">
      <c r="A1243" s="75"/>
      <c r="B1243" s="327"/>
      <c r="C1243" s="328"/>
      <c r="D1243" s="328"/>
      <c r="E1243" s="328"/>
      <c r="F1243" s="328"/>
      <c r="G1243" s="328"/>
      <c r="H1243" s="328"/>
      <c r="I1243" s="328"/>
      <c r="J1243" s="328"/>
      <c r="K1243" s="328"/>
      <c r="L1243" s="328"/>
      <c r="M1243" s="328"/>
      <c r="N1243" s="328"/>
      <c r="O1243" s="328"/>
      <c r="P1243" s="328"/>
      <c r="Q1243" s="328"/>
      <c r="R1243" s="328"/>
      <c r="S1243" s="328"/>
      <c r="T1243" s="328"/>
      <c r="U1243" s="328"/>
      <c r="V1243" s="328"/>
      <c r="W1243" s="328"/>
      <c r="X1243" s="328"/>
      <c r="Y1243" s="329"/>
      <c r="Z1243" s="336"/>
      <c r="AA1243" s="337"/>
      <c r="AB1243" s="337"/>
      <c r="AC1243" s="337"/>
      <c r="AD1243" s="338"/>
      <c r="AE1243" s="336"/>
      <c r="AF1243" s="337"/>
      <c r="AG1243" s="337"/>
      <c r="AH1243" s="337"/>
      <c r="AI1243" s="337"/>
      <c r="AJ1243" s="337"/>
      <c r="AK1243" s="300"/>
      <c r="AL1243" s="301"/>
      <c r="AM1243" s="301"/>
      <c r="AN1243" s="301"/>
      <c r="AO1243" s="301"/>
      <c r="AP1243" s="301"/>
      <c r="AQ1243" s="301"/>
      <c r="AR1243" s="301"/>
      <c r="AS1243" s="301"/>
      <c r="AT1243" s="301"/>
      <c r="AU1243" s="301"/>
      <c r="AV1243" s="301"/>
      <c r="AW1243" s="301"/>
      <c r="AX1243" s="302"/>
      <c r="AY1243" s="407"/>
      <c r="AZ1243" s="304"/>
      <c r="BA1243" s="304"/>
      <c r="BB1243" s="408"/>
      <c r="BC1243" s="306">
        <f t="shared" si="68"/>
        <v>0</v>
      </c>
      <c r="BD1243" s="307"/>
      <c r="BE1243" s="307"/>
      <c r="BF1243" s="308"/>
      <c r="BG1243" s="309"/>
      <c r="BH1243" s="310"/>
      <c r="BI1243" s="310"/>
      <c r="BJ1243" s="311"/>
      <c r="BK1243" s="312">
        <f t="shared" si="69"/>
        <v>0</v>
      </c>
      <c r="BL1243" s="313"/>
      <c r="BM1243" s="313"/>
      <c r="BN1243" s="313"/>
      <c r="BO1243" s="313"/>
      <c r="BP1243" s="314"/>
      <c r="BQ1243" s="294"/>
      <c r="BR1243" s="295"/>
      <c r="BS1243" s="295"/>
      <c r="BT1243" s="295"/>
      <c r="BU1243" s="295"/>
      <c r="BV1243" s="295"/>
      <c r="BW1243" s="296"/>
      <c r="BX1243" s="294"/>
      <c r="BY1243" s="295"/>
      <c r="BZ1243" s="295"/>
      <c r="CA1243" s="295"/>
      <c r="CB1243" s="295"/>
      <c r="CC1243" s="296"/>
      <c r="CD1243" s="294"/>
      <c r="CE1243" s="295"/>
      <c r="CF1243" s="295"/>
      <c r="CG1243" s="295"/>
      <c r="CH1243" s="295"/>
      <c r="CI1243" s="296"/>
    </row>
    <row r="1244" spans="1:87" ht="18" customHeight="1" x14ac:dyDescent="0.25">
      <c r="A1244" s="75"/>
      <c r="B1244" s="327"/>
      <c r="C1244" s="328"/>
      <c r="D1244" s="328"/>
      <c r="E1244" s="328"/>
      <c r="F1244" s="328"/>
      <c r="G1244" s="328"/>
      <c r="H1244" s="328"/>
      <c r="I1244" s="328"/>
      <c r="J1244" s="328"/>
      <c r="K1244" s="328"/>
      <c r="L1244" s="328"/>
      <c r="M1244" s="328"/>
      <c r="N1244" s="328"/>
      <c r="O1244" s="328"/>
      <c r="P1244" s="328"/>
      <c r="Q1244" s="328"/>
      <c r="R1244" s="328"/>
      <c r="S1244" s="328"/>
      <c r="T1244" s="328"/>
      <c r="U1244" s="328"/>
      <c r="V1244" s="328"/>
      <c r="W1244" s="328"/>
      <c r="X1244" s="328"/>
      <c r="Y1244" s="329"/>
      <c r="Z1244" s="336"/>
      <c r="AA1244" s="337"/>
      <c r="AB1244" s="337"/>
      <c r="AC1244" s="337"/>
      <c r="AD1244" s="338"/>
      <c r="AE1244" s="336"/>
      <c r="AF1244" s="337"/>
      <c r="AG1244" s="337"/>
      <c r="AH1244" s="337"/>
      <c r="AI1244" s="337"/>
      <c r="AJ1244" s="337"/>
      <c r="AK1244" s="300"/>
      <c r="AL1244" s="301"/>
      <c r="AM1244" s="301"/>
      <c r="AN1244" s="301"/>
      <c r="AO1244" s="301"/>
      <c r="AP1244" s="301"/>
      <c r="AQ1244" s="301"/>
      <c r="AR1244" s="301"/>
      <c r="AS1244" s="301"/>
      <c r="AT1244" s="301"/>
      <c r="AU1244" s="301"/>
      <c r="AV1244" s="301"/>
      <c r="AW1244" s="301"/>
      <c r="AX1244" s="302"/>
      <c r="AY1244" s="407"/>
      <c r="AZ1244" s="304"/>
      <c r="BA1244" s="304"/>
      <c r="BB1244" s="408"/>
      <c r="BC1244" s="306">
        <f t="shared" si="68"/>
        <v>0</v>
      </c>
      <c r="BD1244" s="307"/>
      <c r="BE1244" s="307"/>
      <c r="BF1244" s="308"/>
      <c r="BG1244" s="309"/>
      <c r="BH1244" s="310"/>
      <c r="BI1244" s="310"/>
      <c r="BJ1244" s="311"/>
      <c r="BK1244" s="312">
        <f t="shared" si="69"/>
        <v>0</v>
      </c>
      <c r="BL1244" s="313"/>
      <c r="BM1244" s="313"/>
      <c r="BN1244" s="313"/>
      <c r="BO1244" s="313"/>
      <c r="BP1244" s="314"/>
      <c r="BQ1244" s="294"/>
      <c r="BR1244" s="295"/>
      <c r="BS1244" s="295"/>
      <c r="BT1244" s="295"/>
      <c r="BU1244" s="295"/>
      <c r="BV1244" s="295"/>
      <c r="BW1244" s="296"/>
      <c r="BX1244" s="294"/>
      <c r="BY1244" s="295"/>
      <c r="BZ1244" s="295"/>
      <c r="CA1244" s="295"/>
      <c r="CB1244" s="295"/>
      <c r="CC1244" s="296"/>
      <c r="CD1244" s="294"/>
      <c r="CE1244" s="295"/>
      <c r="CF1244" s="295"/>
      <c r="CG1244" s="295"/>
      <c r="CH1244" s="295"/>
      <c r="CI1244" s="296"/>
    </row>
    <row r="1245" spans="1:87" ht="18" customHeight="1" x14ac:dyDescent="0.25">
      <c r="A1245" s="75"/>
      <c r="B1245" s="327"/>
      <c r="C1245" s="328"/>
      <c r="D1245" s="328"/>
      <c r="E1245" s="328"/>
      <c r="F1245" s="328"/>
      <c r="G1245" s="328"/>
      <c r="H1245" s="328"/>
      <c r="I1245" s="328"/>
      <c r="J1245" s="328"/>
      <c r="K1245" s="328"/>
      <c r="L1245" s="328"/>
      <c r="M1245" s="328"/>
      <c r="N1245" s="328"/>
      <c r="O1245" s="328"/>
      <c r="P1245" s="328"/>
      <c r="Q1245" s="328"/>
      <c r="R1245" s="328"/>
      <c r="S1245" s="328"/>
      <c r="T1245" s="328"/>
      <c r="U1245" s="328"/>
      <c r="V1245" s="328"/>
      <c r="W1245" s="328"/>
      <c r="X1245" s="328"/>
      <c r="Y1245" s="329"/>
      <c r="Z1245" s="336"/>
      <c r="AA1245" s="337"/>
      <c r="AB1245" s="337"/>
      <c r="AC1245" s="337"/>
      <c r="AD1245" s="338"/>
      <c r="AE1245" s="336"/>
      <c r="AF1245" s="337"/>
      <c r="AG1245" s="337"/>
      <c r="AH1245" s="337"/>
      <c r="AI1245" s="337"/>
      <c r="AJ1245" s="337"/>
      <c r="AK1245" s="300"/>
      <c r="AL1245" s="301"/>
      <c r="AM1245" s="301"/>
      <c r="AN1245" s="301"/>
      <c r="AO1245" s="301"/>
      <c r="AP1245" s="301"/>
      <c r="AQ1245" s="301"/>
      <c r="AR1245" s="301"/>
      <c r="AS1245" s="301"/>
      <c r="AT1245" s="301"/>
      <c r="AU1245" s="301"/>
      <c r="AV1245" s="301"/>
      <c r="AW1245" s="301"/>
      <c r="AX1245" s="302"/>
      <c r="AY1245" s="407"/>
      <c r="AZ1245" s="304"/>
      <c r="BA1245" s="304"/>
      <c r="BB1245" s="408"/>
      <c r="BC1245" s="306">
        <f t="shared" si="68"/>
        <v>0</v>
      </c>
      <c r="BD1245" s="307"/>
      <c r="BE1245" s="307"/>
      <c r="BF1245" s="308"/>
      <c r="BG1245" s="309"/>
      <c r="BH1245" s="310"/>
      <c r="BI1245" s="310"/>
      <c r="BJ1245" s="311"/>
      <c r="BK1245" s="312">
        <f t="shared" si="69"/>
        <v>0</v>
      </c>
      <c r="BL1245" s="313"/>
      <c r="BM1245" s="313"/>
      <c r="BN1245" s="313"/>
      <c r="BO1245" s="313"/>
      <c r="BP1245" s="314"/>
      <c r="BQ1245" s="294"/>
      <c r="BR1245" s="295"/>
      <c r="BS1245" s="295"/>
      <c r="BT1245" s="295"/>
      <c r="BU1245" s="295"/>
      <c r="BV1245" s="295"/>
      <c r="BW1245" s="296"/>
      <c r="BX1245" s="294"/>
      <c r="BY1245" s="295"/>
      <c r="BZ1245" s="295"/>
      <c r="CA1245" s="295"/>
      <c r="CB1245" s="295"/>
      <c r="CC1245" s="296"/>
      <c r="CD1245" s="294"/>
      <c r="CE1245" s="295"/>
      <c r="CF1245" s="295"/>
      <c r="CG1245" s="295"/>
      <c r="CH1245" s="295"/>
      <c r="CI1245" s="296"/>
    </row>
    <row r="1246" spans="1:87" ht="18" customHeight="1" x14ac:dyDescent="0.25">
      <c r="A1246" s="75"/>
      <c r="B1246" s="327"/>
      <c r="C1246" s="328"/>
      <c r="D1246" s="328"/>
      <c r="E1246" s="328"/>
      <c r="F1246" s="328"/>
      <c r="G1246" s="328"/>
      <c r="H1246" s="328"/>
      <c r="I1246" s="328"/>
      <c r="J1246" s="328"/>
      <c r="K1246" s="328"/>
      <c r="L1246" s="328"/>
      <c r="M1246" s="328"/>
      <c r="N1246" s="328"/>
      <c r="O1246" s="328"/>
      <c r="P1246" s="328"/>
      <c r="Q1246" s="328"/>
      <c r="R1246" s="328"/>
      <c r="S1246" s="328"/>
      <c r="T1246" s="328"/>
      <c r="U1246" s="328"/>
      <c r="V1246" s="328"/>
      <c r="W1246" s="328"/>
      <c r="X1246" s="328"/>
      <c r="Y1246" s="329"/>
      <c r="Z1246" s="336"/>
      <c r="AA1246" s="337"/>
      <c r="AB1246" s="337"/>
      <c r="AC1246" s="337"/>
      <c r="AD1246" s="338"/>
      <c r="AE1246" s="336"/>
      <c r="AF1246" s="337"/>
      <c r="AG1246" s="337"/>
      <c r="AH1246" s="337"/>
      <c r="AI1246" s="337"/>
      <c r="AJ1246" s="337"/>
      <c r="AK1246" s="300"/>
      <c r="AL1246" s="301"/>
      <c r="AM1246" s="301"/>
      <c r="AN1246" s="301"/>
      <c r="AO1246" s="301"/>
      <c r="AP1246" s="301"/>
      <c r="AQ1246" s="301"/>
      <c r="AR1246" s="301"/>
      <c r="AS1246" s="301"/>
      <c r="AT1246" s="301"/>
      <c r="AU1246" s="301"/>
      <c r="AV1246" s="301"/>
      <c r="AW1246" s="301"/>
      <c r="AX1246" s="302"/>
      <c r="AY1246" s="407"/>
      <c r="AZ1246" s="304"/>
      <c r="BA1246" s="304"/>
      <c r="BB1246" s="408"/>
      <c r="BC1246" s="306">
        <f t="shared" si="68"/>
        <v>0</v>
      </c>
      <c r="BD1246" s="307"/>
      <c r="BE1246" s="307"/>
      <c r="BF1246" s="308"/>
      <c r="BG1246" s="309"/>
      <c r="BH1246" s="310"/>
      <c r="BI1246" s="310"/>
      <c r="BJ1246" s="311"/>
      <c r="BK1246" s="312">
        <f t="shared" si="69"/>
        <v>0</v>
      </c>
      <c r="BL1246" s="313"/>
      <c r="BM1246" s="313"/>
      <c r="BN1246" s="313"/>
      <c r="BO1246" s="313"/>
      <c r="BP1246" s="314"/>
      <c r="BQ1246" s="294"/>
      <c r="BR1246" s="295"/>
      <c r="BS1246" s="295"/>
      <c r="BT1246" s="295"/>
      <c r="BU1246" s="295"/>
      <c r="BV1246" s="295"/>
      <c r="BW1246" s="296"/>
      <c r="BX1246" s="294"/>
      <c r="BY1246" s="295"/>
      <c r="BZ1246" s="295"/>
      <c r="CA1246" s="295"/>
      <c r="CB1246" s="295"/>
      <c r="CC1246" s="296"/>
      <c r="CD1246" s="294"/>
      <c r="CE1246" s="295"/>
      <c r="CF1246" s="295"/>
      <c r="CG1246" s="295"/>
      <c r="CH1246" s="295"/>
      <c r="CI1246" s="296"/>
    </row>
    <row r="1247" spans="1:87" ht="18" customHeight="1" x14ac:dyDescent="0.25">
      <c r="A1247" s="75"/>
      <c r="B1247" s="327"/>
      <c r="C1247" s="328"/>
      <c r="D1247" s="328"/>
      <c r="E1247" s="328"/>
      <c r="F1247" s="328"/>
      <c r="G1247" s="328"/>
      <c r="H1247" s="328"/>
      <c r="I1247" s="328"/>
      <c r="J1247" s="328"/>
      <c r="K1247" s="328"/>
      <c r="L1247" s="328"/>
      <c r="M1247" s="328"/>
      <c r="N1247" s="328"/>
      <c r="O1247" s="328"/>
      <c r="P1247" s="328"/>
      <c r="Q1247" s="328"/>
      <c r="R1247" s="328"/>
      <c r="S1247" s="328"/>
      <c r="T1247" s="328"/>
      <c r="U1247" s="328"/>
      <c r="V1247" s="328"/>
      <c r="W1247" s="328"/>
      <c r="X1247" s="328"/>
      <c r="Y1247" s="329"/>
      <c r="Z1247" s="336"/>
      <c r="AA1247" s="337"/>
      <c r="AB1247" s="337"/>
      <c r="AC1247" s="337"/>
      <c r="AD1247" s="338"/>
      <c r="AE1247" s="336"/>
      <c r="AF1247" s="337"/>
      <c r="AG1247" s="337"/>
      <c r="AH1247" s="337"/>
      <c r="AI1247" s="337"/>
      <c r="AJ1247" s="337"/>
      <c r="AK1247" s="300"/>
      <c r="AL1247" s="301"/>
      <c r="AM1247" s="301"/>
      <c r="AN1247" s="301"/>
      <c r="AO1247" s="301"/>
      <c r="AP1247" s="301"/>
      <c r="AQ1247" s="301"/>
      <c r="AR1247" s="301"/>
      <c r="AS1247" s="301"/>
      <c r="AT1247" s="301"/>
      <c r="AU1247" s="301"/>
      <c r="AV1247" s="301"/>
      <c r="AW1247" s="301"/>
      <c r="AX1247" s="302"/>
      <c r="AY1247" s="407"/>
      <c r="AZ1247" s="304"/>
      <c r="BA1247" s="304"/>
      <c r="BB1247" s="408"/>
      <c r="BC1247" s="306">
        <f t="shared" si="68"/>
        <v>0</v>
      </c>
      <c r="BD1247" s="307"/>
      <c r="BE1247" s="307"/>
      <c r="BF1247" s="308"/>
      <c r="BG1247" s="309"/>
      <c r="BH1247" s="310"/>
      <c r="BI1247" s="310"/>
      <c r="BJ1247" s="311"/>
      <c r="BK1247" s="312">
        <f t="shared" si="69"/>
        <v>0</v>
      </c>
      <c r="BL1247" s="313"/>
      <c r="BM1247" s="313"/>
      <c r="BN1247" s="313"/>
      <c r="BO1247" s="313"/>
      <c r="BP1247" s="314"/>
      <c r="BQ1247" s="294"/>
      <c r="BR1247" s="295"/>
      <c r="BS1247" s="295"/>
      <c r="BT1247" s="295"/>
      <c r="BU1247" s="295"/>
      <c r="BV1247" s="295"/>
      <c r="BW1247" s="296"/>
      <c r="BX1247" s="294"/>
      <c r="BY1247" s="295"/>
      <c r="BZ1247" s="295"/>
      <c r="CA1247" s="295"/>
      <c r="CB1247" s="295"/>
      <c r="CC1247" s="296"/>
      <c r="CD1247" s="294"/>
      <c r="CE1247" s="295"/>
      <c r="CF1247" s="295"/>
      <c r="CG1247" s="295"/>
      <c r="CH1247" s="295"/>
      <c r="CI1247" s="296"/>
    </row>
    <row r="1248" spans="1:87" ht="18" customHeight="1" x14ac:dyDescent="0.25">
      <c r="A1248" s="75"/>
      <c r="B1248" s="327"/>
      <c r="C1248" s="328"/>
      <c r="D1248" s="328"/>
      <c r="E1248" s="328"/>
      <c r="F1248" s="328"/>
      <c r="G1248" s="328"/>
      <c r="H1248" s="328"/>
      <c r="I1248" s="328"/>
      <c r="J1248" s="328"/>
      <c r="K1248" s="328"/>
      <c r="L1248" s="328"/>
      <c r="M1248" s="328"/>
      <c r="N1248" s="328"/>
      <c r="O1248" s="328"/>
      <c r="P1248" s="328"/>
      <c r="Q1248" s="328"/>
      <c r="R1248" s="328"/>
      <c r="S1248" s="328"/>
      <c r="T1248" s="328"/>
      <c r="U1248" s="328"/>
      <c r="V1248" s="328"/>
      <c r="W1248" s="328"/>
      <c r="X1248" s="328"/>
      <c r="Y1248" s="329"/>
      <c r="Z1248" s="336"/>
      <c r="AA1248" s="337"/>
      <c r="AB1248" s="337"/>
      <c r="AC1248" s="337"/>
      <c r="AD1248" s="338"/>
      <c r="AE1248" s="336"/>
      <c r="AF1248" s="337"/>
      <c r="AG1248" s="337"/>
      <c r="AH1248" s="337"/>
      <c r="AI1248" s="337"/>
      <c r="AJ1248" s="337"/>
      <c r="AK1248" s="300"/>
      <c r="AL1248" s="301"/>
      <c r="AM1248" s="301"/>
      <c r="AN1248" s="301"/>
      <c r="AO1248" s="301"/>
      <c r="AP1248" s="301"/>
      <c r="AQ1248" s="301"/>
      <c r="AR1248" s="301"/>
      <c r="AS1248" s="301"/>
      <c r="AT1248" s="301"/>
      <c r="AU1248" s="301"/>
      <c r="AV1248" s="301"/>
      <c r="AW1248" s="301"/>
      <c r="AX1248" s="302"/>
      <c r="AY1248" s="407"/>
      <c r="AZ1248" s="304"/>
      <c r="BA1248" s="304"/>
      <c r="BB1248" s="408"/>
      <c r="BC1248" s="306">
        <f t="shared" si="68"/>
        <v>0</v>
      </c>
      <c r="BD1248" s="307"/>
      <c r="BE1248" s="307"/>
      <c r="BF1248" s="308"/>
      <c r="BG1248" s="309"/>
      <c r="BH1248" s="310"/>
      <c r="BI1248" s="310"/>
      <c r="BJ1248" s="311"/>
      <c r="BK1248" s="312">
        <f t="shared" si="69"/>
        <v>0</v>
      </c>
      <c r="BL1248" s="313"/>
      <c r="BM1248" s="313"/>
      <c r="BN1248" s="313"/>
      <c r="BO1248" s="313"/>
      <c r="BP1248" s="314"/>
      <c r="BQ1248" s="294"/>
      <c r="BR1248" s="295"/>
      <c r="BS1248" s="295"/>
      <c r="BT1248" s="295"/>
      <c r="BU1248" s="295"/>
      <c r="BV1248" s="295"/>
      <c r="BW1248" s="296"/>
      <c r="BX1248" s="294"/>
      <c r="BY1248" s="295"/>
      <c r="BZ1248" s="295"/>
      <c r="CA1248" s="295"/>
      <c r="CB1248" s="295"/>
      <c r="CC1248" s="296"/>
      <c r="CD1248" s="294"/>
      <c r="CE1248" s="295"/>
      <c r="CF1248" s="295"/>
      <c r="CG1248" s="295"/>
      <c r="CH1248" s="295"/>
      <c r="CI1248" s="296"/>
    </row>
    <row r="1249" spans="1:87" ht="18" customHeight="1" x14ac:dyDescent="0.25">
      <c r="A1249" s="75"/>
      <c r="B1249" s="327"/>
      <c r="C1249" s="328"/>
      <c r="D1249" s="328"/>
      <c r="E1249" s="328"/>
      <c r="F1249" s="328"/>
      <c r="G1249" s="328"/>
      <c r="H1249" s="328"/>
      <c r="I1249" s="328"/>
      <c r="J1249" s="328"/>
      <c r="K1249" s="328"/>
      <c r="L1249" s="328"/>
      <c r="M1249" s="328"/>
      <c r="N1249" s="328"/>
      <c r="O1249" s="328"/>
      <c r="P1249" s="328"/>
      <c r="Q1249" s="328"/>
      <c r="R1249" s="328"/>
      <c r="S1249" s="328"/>
      <c r="T1249" s="328"/>
      <c r="U1249" s="328"/>
      <c r="V1249" s="328"/>
      <c r="W1249" s="328"/>
      <c r="X1249" s="328"/>
      <c r="Y1249" s="329"/>
      <c r="Z1249" s="336"/>
      <c r="AA1249" s="337"/>
      <c r="AB1249" s="337"/>
      <c r="AC1249" s="337"/>
      <c r="AD1249" s="338"/>
      <c r="AE1249" s="336"/>
      <c r="AF1249" s="337"/>
      <c r="AG1249" s="337"/>
      <c r="AH1249" s="337"/>
      <c r="AI1249" s="337"/>
      <c r="AJ1249" s="337"/>
      <c r="AK1249" s="300"/>
      <c r="AL1249" s="301"/>
      <c r="AM1249" s="301"/>
      <c r="AN1249" s="301"/>
      <c r="AO1249" s="301"/>
      <c r="AP1249" s="301"/>
      <c r="AQ1249" s="301"/>
      <c r="AR1249" s="301"/>
      <c r="AS1249" s="301"/>
      <c r="AT1249" s="301"/>
      <c r="AU1249" s="301"/>
      <c r="AV1249" s="301"/>
      <c r="AW1249" s="301"/>
      <c r="AX1249" s="302"/>
      <c r="AY1249" s="407"/>
      <c r="AZ1249" s="304"/>
      <c r="BA1249" s="304"/>
      <c r="BB1249" s="408"/>
      <c r="BC1249" s="306">
        <f t="shared" si="68"/>
        <v>0</v>
      </c>
      <c r="BD1249" s="307"/>
      <c r="BE1249" s="307"/>
      <c r="BF1249" s="308"/>
      <c r="BG1249" s="309"/>
      <c r="BH1249" s="310"/>
      <c r="BI1249" s="310"/>
      <c r="BJ1249" s="311"/>
      <c r="BK1249" s="312">
        <f t="shared" si="69"/>
        <v>0</v>
      </c>
      <c r="BL1249" s="313"/>
      <c r="BM1249" s="313"/>
      <c r="BN1249" s="313"/>
      <c r="BO1249" s="313"/>
      <c r="BP1249" s="314"/>
      <c r="BQ1249" s="294"/>
      <c r="BR1249" s="295"/>
      <c r="BS1249" s="295"/>
      <c r="BT1249" s="295"/>
      <c r="BU1249" s="295"/>
      <c r="BV1249" s="295"/>
      <c r="BW1249" s="296"/>
      <c r="BX1249" s="294"/>
      <c r="BY1249" s="295"/>
      <c r="BZ1249" s="295"/>
      <c r="CA1249" s="295"/>
      <c r="CB1249" s="295"/>
      <c r="CC1249" s="296"/>
      <c r="CD1249" s="294"/>
      <c r="CE1249" s="295"/>
      <c r="CF1249" s="295"/>
      <c r="CG1249" s="295"/>
      <c r="CH1249" s="295"/>
      <c r="CI1249" s="296"/>
    </row>
    <row r="1250" spans="1:87" ht="18" customHeight="1" x14ac:dyDescent="0.25">
      <c r="A1250" s="75"/>
      <c r="B1250" s="327"/>
      <c r="C1250" s="328"/>
      <c r="D1250" s="328"/>
      <c r="E1250" s="328"/>
      <c r="F1250" s="328"/>
      <c r="G1250" s="328"/>
      <c r="H1250" s="328"/>
      <c r="I1250" s="328"/>
      <c r="J1250" s="328"/>
      <c r="K1250" s="328"/>
      <c r="L1250" s="328"/>
      <c r="M1250" s="328"/>
      <c r="N1250" s="328"/>
      <c r="O1250" s="328"/>
      <c r="P1250" s="328"/>
      <c r="Q1250" s="328"/>
      <c r="R1250" s="328"/>
      <c r="S1250" s="328"/>
      <c r="T1250" s="328"/>
      <c r="U1250" s="328"/>
      <c r="V1250" s="328"/>
      <c r="W1250" s="328"/>
      <c r="X1250" s="328"/>
      <c r="Y1250" s="329"/>
      <c r="Z1250" s="336"/>
      <c r="AA1250" s="337"/>
      <c r="AB1250" s="337"/>
      <c r="AC1250" s="337"/>
      <c r="AD1250" s="338"/>
      <c r="AE1250" s="336"/>
      <c r="AF1250" s="337"/>
      <c r="AG1250" s="337"/>
      <c r="AH1250" s="337"/>
      <c r="AI1250" s="337"/>
      <c r="AJ1250" s="337"/>
      <c r="AK1250" s="300"/>
      <c r="AL1250" s="301"/>
      <c r="AM1250" s="301"/>
      <c r="AN1250" s="301"/>
      <c r="AO1250" s="301"/>
      <c r="AP1250" s="301"/>
      <c r="AQ1250" s="301"/>
      <c r="AR1250" s="301"/>
      <c r="AS1250" s="301"/>
      <c r="AT1250" s="301"/>
      <c r="AU1250" s="301"/>
      <c r="AV1250" s="301"/>
      <c r="AW1250" s="301"/>
      <c r="AX1250" s="302"/>
      <c r="AY1250" s="407"/>
      <c r="AZ1250" s="304"/>
      <c r="BA1250" s="304"/>
      <c r="BB1250" s="408"/>
      <c r="BC1250" s="306">
        <f t="shared" si="68"/>
        <v>0</v>
      </c>
      <c r="BD1250" s="307"/>
      <c r="BE1250" s="307"/>
      <c r="BF1250" s="308"/>
      <c r="BG1250" s="309"/>
      <c r="BH1250" s="310"/>
      <c r="BI1250" s="310"/>
      <c r="BJ1250" s="311"/>
      <c r="BK1250" s="312">
        <f t="shared" si="69"/>
        <v>0</v>
      </c>
      <c r="BL1250" s="313"/>
      <c r="BM1250" s="313"/>
      <c r="BN1250" s="313"/>
      <c r="BO1250" s="313"/>
      <c r="BP1250" s="314"/>
      <c r="BQ1250" s="294"/>
      <c r="BR1250" s="295"/>
      <c r="BS1250" s="295"/>
      <c r="BT1250" s="295"/>
      <c r="BU1250" s="295"/>
      <c r="BV1250" s="295"/>
      <c r="BW1250" s="296"/>
      <c r="BX1250" s="294"/>
      <c r="BY1250" s="295"/>
      <c r="BZ1250" s="295"/>
      <c r="CA1250" s="295"/>
      <c r="CB1250" s="295"/>
      <c r="CC1250" s="296"/>
      <c r="CD1250" s="294"/>
      <c r="CE1250" s="295"/>
      <c r="CF1250" s="295"/>
      <c r="CG1250" s="295"/>
      <c r="CH1250" s="295"/>
      <c r="CI1250" s="296"/>
    </row>
    <row r="1251" spans="1:87" ht="18" customHeight="1" x14ac:dyDescent="0.25">
      <c r="A1251" s="75"/>
      <c r="B1251" s="327"/>
      <c r="C1251" s="328"/>
      <c r="D1251" s="328"/>
      <c r="E1251" s="328"/>
      <c r="F1251" s="328"/>
      <c r="G1251" s="328"/>
      <c r="H1251" s="328"/>
      <c r="I1251" s="328"/>
      <c r="J1251" s="328"/>
      <c r="K1251" s="328"/>
      <c r="L1251" s="328"/>
      <c r="M1251" s="328"/>
      <c r="N1251" s="328"/>
      <c r="O1251" s="328"/>
      <c r="P1251" s="328"/>
      <c r="Q1251" s="328"/>
      <c r="R1251" s="328"/>
      <c r="S1251" s="328"/>
      <c r="T1251" s="328"/>
      <c r="U1251" s="328"/>
      <c r="V1251" s="328"/>
      <c r="W1251" s="328"/>
      <c r="X1251" s="328"/>
      <c r="Y1251" s="329"/>
      <c r="Z1251" s="336"/>
      <c r="AA1251" s="337"/>
      <c r="AB1251" s="337"/>
      <c r="AC1251" s="337"/>
      <c r="AD1251" s="338"/>
      <c r="AE1251" s="336"/>
      <c r="AF1251" s="337"/>
      <c r="AG1251" s="337"/>
      <c r="AH1251" s="337"/>
      <c r="AI1251" s="337"/>
      <c r="AJ1251" s="337"/>
      <c r="AK1251" s="300"/>
      <c r="AL1251" s="301"/>
      <c r="AM1251" s="301"/>
      <c r="AN1251" s="301"/>
      <c r="AO1251" s="301"/>
      <c r="AP1251" s="301"/>
      <c r="AQ1251" s="301"/>
      <c r="AR1251" s="301"/>
      <c r="AS1251" s="301"/>
      <c r="AT1251" s="301"/>
      <c r="AU1251" s="301"/>
      <c r="AV1251" s="301"/>
      <c r="AW1251" s="301"/>
      <c r="AX1251" s="302"/>
      <c r="AY1251" s="407"/>
      <c r="AZ1251" s="304"/>
      <c r="BA1251" s="304"/>
      <c r="BB1251" s="408"/>
      <c r="BC1251" s="306">
        <f t="shared" si="68"/>
        <v>0</v>
      </c>
      <c r="BD1251" s="307"/>
      <c r="BE1251" s="307"/>
      <c r="BF1251" s="308"/>
      <c r="BG1251" s="309"/>
      <c r="BH1251" s="310"/>
      <c r="BI1251" s="310"/>
      <c r="BJ1251" s="311"/>
      <c r="BK1251" s="312">
        <f t="shared" si="69"/>
        <v>0</v>
      </c>
      <c r="BL1251" s="313"/>
      <c r="BM1251" s="313"/>
      <c r="BN1251" s="313"/>
      <c r="BO1251" s="313"/>
      <c r="BP1251" s="314"/>
      <c r="BQ1251" s="294"/>
      <c r="BR1251" s="295"/>
      <c r="BS1251" s="295"/>
      <c r="BT1251" s="295"/>
      <c r="BU1251" s="295"/>
      <c r="BV1251" s="295"/>
      <c r="BW1251" s="296"/>
      <c r="BX1251" s="294"/>
      <c r="BY1251" s="295"/>
      <c r="BZ1251" s="295"/>
      <c r="CA1251" s="295"/>
      <c r="CB1251" s="295"/>
      <c r="CC1251" s="296"/>
      <c r="CD1251" s="294"/>
      <c r="CE1251" s="295"/>
      <c r="CF1251" s="295"/>
      <c r="CG1251" s="295"/>
      <c r="CH1251" s="295"/>
      <c r="CI1251" s="296"/>
    </row>
    <row r="1252" spans="1:87" ht="18" customHeight="1" x14ac:dyDescent="0.25">
      <c r="A1252" s="75"/>
      <c r="B1252" s="327"/>
      <c r="C1252" s="328"/>
      <c r="D1252" s="328"/>
      <c r="E1252" s="328"/>
      <c r="F1252" s="328"/>
      <c r="G1252" s="328"/>
      <c r="H1252" s="328"/>
      <c r="I1252" s="328"/>
      <c r="J1252" s="328"/>
      <c r="K1252" s="328"/>
      <c r="L1252" s="328"/>
      <c r="M1252" s="328"/>
      <c r="N1252" s="328"/>
      <c r="O1252" s="328"/>
      <c r="P1252" s="328"/>
      <c r="Q1252" s="328"/>
      <c r="R1252" s="328"/>
      <c r="S1252" s="328"/>
      <c r="T1252" s="328"/>
      <c r="U1252" s="328"/>
      <c r="V1252" s="328"/>
      <c r="W1252" s="328"/>
      <c r="X1252" s="328"/>
      <c r="Y1252" s="329"/>
      <c r="Z1252" s="336"/>
      <c r="AA1252" s="337"/>
      <c r="AB1252" s="337"/>
      <c r="AC1252" s="337"/>
      <c r="AD1252" s="338"/>
      <c r="AE1252" s="336"/>
      <c r="AF1252" s="337"/>
      <c r="AG1252" s="337"/>
      <c r="AH1252" s="337"/>
      <c r="AI1252" s="337"/>
      <c r="AJ1252" s="337"/>
      <c r="AK1252" s="300"/>
      <c r="AL1252" s="301"/>
      <c r="AM1252" s="301"/>
      <c r="AN1252" s="301"/>
      <c r="AO1252" s="301"/>
      <c r="AP1252" s="301"/>
      <c r="AQ1252" s="301"/>
      <c r="AR1252" s="301"/>
      <c r="AS1252" s="301"/>
      <c r="AT1252" s="301"/>
      <c r="AU1252" s="301"/>
      <c r="AV1252" s="301"/>
      <c r="AW1252" s="301"/>
      <c r="AX1252" s="302"/>
      <c r="AY1252" s="407"/>
      <c r="AZ1252" s="304"/>
      <c r="BA1252" s="304"/>
      <c r="BB1252" s="408"/>
      <c r="BC1252" s="306">
        <f t="shared" si="68"/>
        <v>0</v>
      </c>
      <c r="BD1252" s="307"/>
      <c r="BE1252" s="307"/>
      <c r="BF1252" s="308"/>
      <c r="BG1252" s="309"/>
      <c r="BH1252" s="310"/>
      <c r="BI1252" s="310"/>
      <c r="BJ1252" s="311"/>
      <c r="BK1252" s="312">
        <f t="shared" si="69"/>
        <v>0</v>
      </c>
      <c r="BL1252" s="313"/>
      <c r="BM1252" s="313"/>
      <c r="BN1252" s="313"/>
      <c r="BO1252" s="313"/>
      <c r="BP1252" s="314"/>
      <c r="BQ1252" s="294"/>
      <c r="BR1252" s="295"/>
      <c r="BS1252" s="295"/>
      <c r="BT1252" s="295"/>
      <c r="BU1252" s="295"/>
      <c r="BV1252" s="295"/>
      <c r="BW1252" s="296"/>
      <c r="BX1252" s="294"/>
      <c r="BY1252" s="295"/>
      <c r="BZ1252" s="295"/>
      <c r="CA1252" s="295"/>
      <c r="CB1252" s="295"/>
      <c r="CC1252" s="296"/>
      <c r="CD1252" s="294"/>
      <c r="CE1252" s="295"/>
      <c r="CF1252" s="295"/>
      <c r="CG1252" s="295"/>
      <c r="CH1252" s="295"/>
      <c r="CI1252" s="296"/>
    </row>
    <row r="1253" spans="1:87" ht="18" customHeight="1" thickBot="1" x14ac:dyDescent="0.3">
      <c r="A1253" s="75"/>
      <c r="B1253" s="330"/>
      <c r="C1253" s="331"/>
      <c r="D1253" s="331"/>
      <c r="E1253" s="331"/>
      <c r="F1253" s="331"/>
      <c r="G1253" s="331"/>
      <c r="H1253" s="331"/>
      <c r="I1253" s="331"/>
      <c r="J1253" s="331"/>
      <c r="K1253" s="331"/>
      <c r="L1253" s="331"/>
      <c r="M1253" s="331"/>
      <c r="N1253" s="331"/>
      <c r="O1253" s="331"/>
      <c r="P1253" s="331"/>
      <c r="Q1253" s="331"/>
      <c r="R1253" s="331"/>
      <c r="S1253" s="331"/>
      <c r="T1253" s="331"/>
      <c r="U1253" s="331"/>
      <c r="V1253" s="331"/>
      <c r="W1253" s="331"/>
      <c r="X1253" s="331"/>
      <c r="Y1253" s="332"/>
      <c r="Z1253" s="339"/>
      <c r="AA1253" s="340"/>
      <c r="AB1253" s="340"/>
      <c r="AC1253" s="340"/>
      <c r="AD1253" s="341"/>
      <c r="AE1253" s="339"/>
      <c r="AF1253" s="340"/>
      <c r="AG1253" s="340"/>
      <c r="AH1253" s="340"/>
      <c r="AI1253" s="340"/>
      <c r="AJ1253" s="340"/>
      <c r="AK1253" s="392"/>
      <c r="AL1253" s="393"/>
      <c r="AM1253" s="393"/>
      <c r="AN1253" s="393"/>
      <c r="AO1253" s="393"/>
      <c r="AP1253" s="393"/>
      <c r="AQ1253" s="393"/>
      <c r="AR1253" s="393"/>
      <c r="AS1253" s="393"/>
      <c r="AT1253" s="393"/>
      <c r="AU1253" s="393"/>
      <c r="AV1253" s="393"/>
      <c r="AW1253" s="393"/>
      <c r="AX1253" s="394"/>
      <c r="AY1253" s="411"/>
      <c r="AZ1253" s="396"/>
      <c r="BA1253" s="396"/>
      <c r="BB1253" s="412"/>
      <c r="BC1253" s="398">
        <f t="shared" si="68"/>
        <v>0</v>
      </c>
      <c r="BD1253" s="399"/>
      <c r="BE1253" s="399"/>
      <c r="BF1253" s="400"/>
      <c r="BG1253" s="401"/>
      <c r="BH1253" s="402"/>
      <c r="BI1253" s="402"/>
      <c r="BJ1253" s="403"/>
      <c r="BK1253" s="404">
        <f t="shared" si="69"/>
        <v>0</v>
      </c>
      <c r="BL1253" s="405"/>
      <c r="BM1253" s="405"/>
      <c r="BN1253" s="405"/>
      <c r="BO1253" s="405"/>
      <c r="BP1253" s="406"/>
      <c r="BQ1253" s="297"/>
      <c r="BR1253" s="298"/>
      <c r="BS1253" s="298"/>
      <c r="BT1253" s="298"/>
      <c r="BU1253" s="298"/>
      <c r="BV1253" s="298"/>
      <c r="BW1253" s="299"/>
      <c r="BX1253" s="297"/>
      <c r="BY1253" s="298"/>
      <c r="BZ1253" s="298"/>
      <c r="CA1253" s="298"/>
      <c r="CB1253" s="298"/>
      <c r="CC1253" s="299"/>
      <c r="CD1253" s="297"/>
      <c r="CE1253" s="298"/>
      <c r="CF1253" s="298"/>
      <c r="CG1253" s="298"/>
      <c r="CH1253" s="298"/>
      <c r="CI1253" s="299"/>
    </row>
    <row r="1254" spans="1:87" ht="18" customHeight="1" thickBot="1" x14ac:dyDescent="0.3">
      <c r="A1254" s="75"/>
      <c r="B1254" s="377"/>
      <c r="C1254" s="378"/>
      <c r="D1254" s="378"/>
      <c r="E1254" s="378"/>
      <c r="F1254" s="378"/>
      <c r="G1254" s="378"/>
      <c r="H1254" s="378"/>
      <c r="I1254" s="378"/>
      <c r="J1254" s="378"/>
      <c r="K1254" s="378"/>
      <c r="L1254" s="378"/>
      <c r="M1254" s="378"/>
      <c r="N1254" s="378"/>
      <c r="O1254" s="378"/>
      <c r="P1254" s="378"/>
      <c r="Q1254" s="378"/>
      <c r="R1254" s="378"/>
      <c r="S1254" s="378"/>
      <c r="T1254" s="378"/>
      <c r="U1254" s="378"/>
      <c r="V1254" s="378"/>
      <c r="W1254" s="378"/>
      <c r="X1254" s="378"/>
      <c r="Y1254" s="378"/>
      <c r="Z1254" s="378"/>
      <c r="AA1254" s="378"/>
      <c r="AB1254" s="378"/>
      <c r="AC1254" s="378"/>
      <c r="AD1254" s="378"/>
      <c r="AE1254" s="378"/>
      <c r="AF1254" s="378"/>
      <c r="AG1254" s="378"/>
      <c r="AH1254" s="378"/>
      <c r="AI1254" s="378"/>
      <c r="AJ1254" s="379"/>
      <c r="AK1254" s="380" t="s">
        <v>3</v>
      </c>
      <c r="AL1254" s="381"/>
      <c r="AM1254" s="381"/>
      <c r="AN1254" s="381"/>
      <c r="AO1254" s="381"/>
      <c r="AP1254" s="381"/>
      <c r="AQ1254" s="381"/>
      <c r="AR1254" s="381"/>
      <c r="AS1254" s="381"/>
      <c r="AT1254" s="381"/>
      <c r="AU1254" s="381"/>
      <c r="AV1254" s="381"/>
      <c r="AW1254" s="381"/>
      <c r="AX1254" s="381"/>
      <c r="AY1254" s="382"/>
      <c r="AZ1254" s="382"/>
      <c r="BA1254" s="382"/>
      <c r="BB1254" s="382"/>
      <c r="BC1254" s="382"/>
      <c r="BD1254" s="382"/>
      <c r="BE1254" s="382"/>
      <c r="BF1254" s="382"/>
      <c r="BG1254" s="382"/>
      <c r="BH1254" s="382"/>
      <c r="BI1254" s="382"/>
      <c r="BJ1254" s="383"/>
      <c r="BK1254" s="384">
        <f>SUM(BK1224:BK1253)</f>
        <v>0</v>
      </c>
      <c r="BL1254" s="385"/>
      <c r="BM1254" s="385"/>
      <c r="BN1254" s="385"/>
      <c r="BO1254" s="385"/>
      <c r="BP1254" s="386"/>
      <c r="BQ1254" s="387" t="s">
        <v>100</v>
      </c>
      <c r="BR1254" s="388"/>
      <c r="BS1254" s="388"/>
      <c r="BT1254" s="388"/>
      <c r="BU1254" s="388"/>
      <c r="BV1254" s="388"/>
      <c r="BW1254" s="388"/>
      <c r="BX1254" s="388"/>
      <c r="BY1254" s="388"/>
      <c r="BZ1254" s="388"/>
      <c r="CA1254" s="388"/>
      <c r="CB1254" s="388"/>
      <c r="CC1254" s="389"/>
      <c r="CD1254" s="390">
        <f>+CD1224*AE1224</f>
        <v>0</v>
      </c>
      <c r="CE1254" s="390"/>
      <c r="CF1254" s="390"/>
      <c r="CG1254" s="390"/>
      <c r="CH1254" s="390"/>
      <c r="CI1254" s="391"/>
    </row>
    <row r="1255" spans="1:87" ht="18" customHeight="1" thickBot="1" x14ac:dyDescent="0.3">
      <c r="A1255" s="75"/>
      <c r="B1255" s="76"/>
      <c r="C1255" s="76"/>
      <c r="D1255" s="76"/>
      <c r="E1255" s="76"/>
      <c r="F1255" s="76"/>
      <c r="G1255" s="76"/>
      <c r="H1255" s="76"/>
      <c r="I1255" s="76"/>
      <c r="J1255" s="76"/>
      <c r="K1255" s="76"/>
      <c r="L1255" s="76"/>
      <c r="M1255" s="76"/>
      <c r="N1255" s="76"/>
      <c r="O1255" s="76"/>
      <c r="P1255" s="76"/>
      <c r="Q1255" s="76"/>
      <c r="R1255" s="76"/>
      <c r="S1255" s="76"/>
      <c r="T1255" s="76"/>
      <c r="U1255" s="76"/>
      <c r="V1255" s="76"/>
      <c r="W1255" s="76"/>
      <c r="X1255" s="76"/>
      <c r="Y1255" s="76"/>
      <c r="Z1255" s="76"/>
      <c r="AA1255" s="76"/>
      <c r="AB1255" s="76"/>
      <c r="AC1255" s="76"/>
      <c r="AD1255" s="76"/>
      <c r="AE1255" s="76"/>
      <c r="AF1255" s="76"/>
      <c r="AG1255" s="76"/>
      <c r="AH1255" s="76"/>
      <c r="AI1255" s="76"/>
      <c r="AJ1255" s="76"/>
      <c r="BG1255" s="78"/>
      <c r="BH1255" s="78"/>
      <c r="BI1255" s="78"/>
      <c r="BJ1255" s="78"/>
      <c r="BK1255" s="79"/>
      <c r="BL1255" s="79"/>
      <c r="BM1255" s="79"/>
      <c r="BN1255" s="79"/>
      <c r="BO1255" s="79"/>
      <c r="BP1255" s="79"/>
      <c r="BQ1255" s="79"/>
      <c r="BR1255" s="79"/>
      <c r="BS1255" s="79"/>
      <c r="BT1255" s="79"/>
      <c r="BU1255" s="79"/>
      <c r="BV1255" s="79"/>
      <c r="BW1255" s="79"/>
      <c r="BX1255" s="79"/>
      <c r="BY1255" s="79"/>
      <c r="BZ1255" s="79"/>
      <c r="CA1255" s="79"/>
      <c r="CB1255" s="79"/>
      <c r="CC1255" s="79"/>
      <c r="CD1255" s="79"/>
      <c r="CE1255" s="79"/>
      <c r="CF1255" s="79"/>
      <c r="CG1255" s="79"/>
      <c r="CH1255" s="79"/>
      <c r="CI1255" s="79"/>
    </row>
    <row r="1256" spans="1:87" ht="18" customHeight="1" x14ac:dyDescent="0.25">
      <c r="A1256" s="75"/>
      <c r="B1256" s="348" t="s">
        <v>0</v>
      </c>
      <c r="C1256" s="349"/>
      <c r="D1256" s="349"/>
      <c r="E1256" s="349"/>
      <c r="F1256" s="349"/>
      <c r="G1256" s="349"/>
      <c r="H1256" s="349"/>
      <c r="I1256" s="349"/>
      <c r="J1256" s="349"/>
      <c r="K1256" s="349"/>
      <c r="L1256" s="349"/>
      <c r="M1256" s="349"/>
      <c r="N1256" s="349"/>
      <c r="O1256" s="349"/>
      <c r="P1256" s="349"/>
      <c r="Q1256" s="349"/>
      <c r="R1256" s="349"/>
      <c r="S1256" s="349"/>
      <c r="T1256" s="349"/>
      <c r="U1256" s="349"/>
      <c r="V1256" s="349"/>
      <c r="W1256" s="349"/>
      <c r="X1256" s="349"/>
      <c r="Y1256" s="350"/>
      <c r="Z1256" s="348" t="s">
        <v>80</v>
      </c>
      <c r="AA1256" s="349"/>
      <c r="AB1256" s="349"/>
      <c r="AC1256" s="349"/>
      <c r="AD1256" s="350"/>
      <c r="AE1256" s="357" t="s">
        <v>79</v>
      </c>
      <c r="AF1256" s="358"/>
      <c r="AG1256" s="358"/>
      <c r="AH1256" s="358"/>
      <c r="AI1256" s="358"/>
      <c r="AJ1256" s="359"/>
      <c r="AK1256" s="357" t="s">
        <v>81</v>
      </c>
      <c r="AL1256" s="358"/>
      <c r="AM1256" s="358"/>
      <c r="AN1256" s="358"/>
      <c r="AO1256" s="358"/>
      <c r="AP1256" s="358"/>
      <c r="AQ1256" s="358"/>
      <c r="AR1256" s="358"/>
      <c r="AS1256" s="358"/>
      <c r="AT1256" s="358"/>
      <c r="AU1256" s="358"/>
      <c r="AV1256" s="358"/>
      <c r="AW1256" s="358"/>
      <c r="AX1256" s="359"/>
      <c r="AY1256" s="357" t="s">
        <v>1</v>
      </c>
      <c r="AZ1256" s="358"/>
      <c r="BA1256" s="358"/>
      <c r="BB1256" s="359"/>
      <c r="BC1256" s="348" t="s">
        <v>104</v>
      </c>
      <c r="BD1256" s="349"/>
      <c r="BE1256" s="349"/>
      <c r="BF1256" s="350"/>
      <c r="BG1256" s="366" t="s">
        <v>82</v>
      </c>
      <c r="BH1256" s="367"/>
      <c r="BI1256" s="367"/>
      <c r="BJ1256" s="368"/>
      <c r="BK1256" s="315" t="s">
        <v>99</v>
      </c>
      <c r="BL1256" s="316"/>
      <c r="BM1256" s="316"/>
      <c r="BN1256" s="316"/>
      <c r="BO1256" s="316"/>
      <c r="BP1256" s="317"/>
      <c r="BQ1256" s="315" t="s">
        <v>83</v>
      </c>
      <c r="BR1256" s="316"/>
      <c r="BS1256" s="316"/>
      <c r="BT1256" s="316"/>
      <c r="BU1256" s="316"/>
      <c r="BV1256" s="316"/>
      <c r="BW1256" s="317"/>
      <c r="BX1256" s="315" t="s">
        <v>84</v>
      </c>
      <c r="BY1256" s="316"/>
      <c r="BZ1256" s="316"/>
      <c r="CA1256" s="316"/>
      <c r="CB1256" s="316"/>
      <c r="CC1256" s="317"/>
      <c r="CD1256" s="315" t="s">
        <v>85</v>
      </c>
      <c r="CE1256" s="316"/>
      <c r="CF1256" s="316"/>
      <c r="CG1256" s="316"/>
      <c r="CH1256" s="316"/>
      <c r="CI1256" s="317"/>
    </row>
    <row r="1257" spans="1:87" ht="18" customHeight="1" x14ac:dyDescent="0.25">
      <c r="A1257" s="75"/>
      <c r="B1257" s="351"/>
      <c r="C1257" s="352"/>
      <c r="D1257" s="352"/>
      <c r="E1257" s="352"/>
      <c r="F1257" s="352"/>
      <c r="G1257" s="352"/>
      <c r="H1257" s="352"/>
      <c r="I1257" s="352"/>
      <c r="J1257" s="352"/>
      <c r="K1257" s="352"/>
      <c r="L1257" s="352"/>
      <c r="M1257" s="352"/>
      <c r="N1257" s="352"/>
      <c r="O1257" s="352"/>
      <c r="P1257" s="352"/>
      <c r="Q1257" s="352"/>
      <c r="R1257" s="352"/>
      <c r="S1257" s="352"/>
      <c r="T1257" s="352"/>
      <c r="U1257" s="352"/>
      <c r="V1257" s="352"/>
      <c r="W1257" s="352"/>
      <c r="X1257" s="352"/>
      <c r="Y1257" s="353"/>
      <c r="Z1257" s="351"/>
      <c r="AA1257" s="352"/>
      <c r="AB1257" s="352"/>
      <c r="AC1257" s="352"/>
      <c r="AD1257" s="353"/>
      <c r="AE1257" s="360"/>
      <c r="AF1257" s="361"/>
      <c r="AG1257" s="361"/>
      <c r="AH1257" s="361"/>
      <c r="AI1257" s="361"/>
      <c r="AJ1257" s="362"/>
      <c r="AK1257" s="360"/>
      <c r="AL1257" s="361"/>
      <c r="AM1257" s="361"/>
      <c r="AN1257" s="361"/>
      <c r="AO1257" s="361"/>
      <c r="AP1257" s="361"/>
      <c r="AQ1257" s="361"/>
      <c r="AR1257" s="361"/>
      <c r="AS1257" s="361"/>
      <c r="AT1257" s="361"/>
      <c r="AU1257" s="361"/>
      <c r="AV1257" s="361"/>
      <c r="AW1257" s="361"/>
      <c r="AX1257" s="362"/>
      <c r="AY1257" s="360"/>
      <c r="AZ1257" s="361"/>
      <c r="BA1257" s="361"/>
      <c r="BB1257" s="362"/>
      <c r="BC1257" s="351"/>
      <c r="BD1257" s="352"/>
      <c r="BE1257" s="352"/>
      <c r="BF1257" s="353"/>
      <c r="BG1257" s="369"/>
      <c r="BH1257" s="370"/>
      <c r="BI1257" s="370"/>
      <c r="BJ1257" s="371"/>
      <c r="BK1257" s="318"/>
      <c r="BL1257" s="319"/>
      <c r="BM1257" s="319"/>
      <c r="BN1257" s="319"/>
      <c r="BO1257" s="319"/>
      <c r="BP1257" s="320"/>
      <c r="BQ1257" s="318"/>
      <c r="BR1257" s="319"/>
      <c r="BS1257" s="319"/>
      <c r="BT1257" s="319"/>
      <c r="BU1257" s="319"/>
      <c r="BV1257" s="319"/>
      <c r="BW1257" s="320"/>
      <c r="BX1257" s="318"/>
      <c r="BY1257" s="319"/>
      <c r="BZ1257" s="319"/>
      <c r="CA1257" s="319"/>
      <c r="CB1257" s="319"/>
      <c r="CC1257" s="320"/>
      <c r="CD1257" s="318"/>
      <c r="CE1257" s="319"/>
      <c r="CF1257" s="319"/>
      <c r="CG1257" s="319"/>
      <c r="CH1257" s="319"/>
      <c r="CI1257" s="320"/>
    </row>
    <row r="1258" spans="1:87" ht="18" customHeight="1" thickBot="1" x14ac:dyDescent="0.3">
      <c r="A1258" s="75"/>
      <c r="B1258" s="354"/>
      <c r="C1258" s="355"/>
      <c r="D1258" s="355"/>
      <c r="E1258" s="355"/>
      <c r="F1258" s="355"/>
      <c r="G1258" s="355"/>
      <c r="H1258" s="355"/>
      <c r="I1258" s="355"/>
      <c r="J1258" s="355"/>
      <c r="K1258" s="355"/>
      <c r="L1258" s="355"/>
      <c r="M1258" s="355"/>
      <c r="N1258" s="355"/>
      <c r="O1258" s="355"/>
      <c r="P1258" s="355"/>
      <c r="Q1258" s="355"/>
      <c r="R1258" s="355"/>
      <c r="S1258" s="355"/>
      <c r="T1258" s="355"/>
      <c r="U1258" s="355"/>
      <c r="V1258" s="355"/>
      <c r="W1258" s="355"/>
      <c r="X1258" s="355"/>
      <c r="Y1258" s="356"/>
      <c r="Z1258" s="354"/>
      <c r="AA1258" s="355"/>
      <c r="AB1258" s="355"/>
      <c r="AC1258" s="355"/>
      <c r="AD1258" s="356"/>
      <c r="AE1258" s="363"/>
      <c r="AF1258" s="364"/>
      <c r="AG1258" s="364"/>
      <c r="AH1258" s="364"/>
      <c r="AI1258" s="364"/>
      <c r="AJ1258" s="365"/>
      <c r="AK1258" s="360"/>
      <c r="AL1258" s="361"/>
      <c r="AM1258" s="361"/>
      <c r="AN1258" s="361"/>
      <c r="AO1258" s="361"/>
      <c r="AP1258" s="361"/>
      <c r="AQ1258" s="361"/>
      <c r="AR1258" s="361"/>
      <c r="AS1258" s="361"/>
      <c r="AT1258" s="361"/>
      <c r="AU1258" s="361"/>
      <c r="AV1258" s="361"/>
      <c r="AW1258" s="361"/>
      <c r="AX1258" s="362"/>
      <c r="AY1258" s="360"/>
      <c r="AZ1258" s="361"/>
      <c r="BA1258" s="361"/>
      <c r="BB1258" s="362"/>
      <c r="BC1258" s="351"/>
      <c r="BD1258" s="352"/>
      <c r="BE1258" s="352"/>
      <c r="BF1258" s="353"/>
      <c r="BG1258" s="369"/>
      <c r="BH1258" s="370"/>
      <c r="BI1258" s="370"/>
      <c r="BJ1258" s="371"/>
      <c r="BK1258" s="318"/>
      <c r="BL1258" s="319"/>
      <c r="BM1258" s="319"/>
      <c r="BN1258" s="319"/>
      <c r="BO1258" s="319"/>
      <c r="BP1258" s="320"/>
      <c r="BQ1258" s="321"/>
      <c r="BR1258" s="322"/>
      <c r="BS1258" s="322"/>
      <c r="BT1258" s="322"/>
      <c r="BU1258" s="322"/>
      <c r="BV1258" s="322"/>
      <c r="BW1258" s="323"/>
      <c r="BX1258" s="321"/>
      <c r="BY1258" s="322"/>
      <c r="BZ1258" s="322"/>
      <c r="CA1258" s="322"/>
      <c r="CB1258" s="322"/>
      <c r="CC1258" s="323"/>
      <c r="CD1258" s="321"/>
      <c r="CE1258" s="322"/>
      <c r="CF1258" s="322"/>
      <c r="CG1258" s="322"/>
      <c r="CH1258" s="322"/>
      <c r="CI1258" s="323"/>
    </row>
    <row r="1259" spans="1:87" ht="18" customHeight="1" x14ac:dyDescent="0.25">
      <c r="A1259" s="75"/>
      <c r="B1259" s="324"/>
      <c r="C1259" s="325"/>
      <c r="D1259" s="325"/>
      <c r="E1259" s="325"/>
      <c r="F1259" s="325"/>
      <c r="G1259" s="325"/>
      <c r="H1259" s="325"/>
      <c r="I1259" s="325"/>
      <c r="J1259" s="325"/>
      <c r="K1259" s="325"/>
      <c r="L1259" s="325"/>
      <c r="M1259" s="325"/>
      <c r="N1259" s="325"/>
      <c r="O1259" s="325"/>
      <c r="P1259" s="325"/>
      <c r="Q1259" s="325"/>
      <c r="R1259" s="325"/>
      <c r="S1259" s="325"/>
      <c r="T1259" s="325"/>
      <c r="U1259" s="325"/>
      <c r="V1259" s="325"/>
      <c r="W1259" s="325"/>
      <c r="X1259" s="325"/>
      <c r="Y1259" s="326"/>
      <c r="Z1259" s="333"/>
      <c r="AA1259" s="334"/>
      <c r="AB1259" s="334"/>
      <c r="AC1259" s="334"/>
      <c r="AD1259" s="335"/>
      <c r="AE1259" s="333"/>
      <c r="AF1259" s="334"/>
      <c r="AG1259" s="334"/>
      <c r="AH1259" s="334"/>
      <c r="AI1259" s="334"/>
      <c r="AJ1259" s="334"/>
      <c r="AK1259" s="342"/>
      <c r="AL1259" s="343"/>
      <c r="AM1259" s="343"/>
      <c r="AN1259" s="343"/>
      <c r="AO1259" s="343"/>
      <c r="AP1259" s="343"/>
      <c r="AQ1259" s="343"/>
      <c r="AR1259" s="343"/>
      <c r="AS1259" s="343"/>
      <c r="AT1259" s="343"/>
      <c r="AU1259" s="343"/>
      <c r="AV1259" s="343"/>
      <c r="AW1259" s="343"/>
      <c r="AX1259" s="344"/>
      <c r="AY1259" s="409"/>
      <c r="AZ1259" s="346"/>
      <c r="BA1259" s="346"/>
      <c r="BB1259" s="410"/>
      <c r="BC1259" s="345">
        <f>+$AE$1259*AY1259</f>
        <v>0</v>
      </c>
      <c r="BD1259" s="346"/>
      <c r="BE1259" s="346"/>
      <c r="BF1259" s="347"/>
      <c r="BG1259" s="285"/>
      <c r="BH1259" s="286"/>
      <c r="BI1259" s="286"/>
      <c r="BJ1259" s="287"/>
      <c r="BK1259" s="288">
        <f>+AY1259*BG1259</f>
        <v>0</v>
      </c>
      <c r="BL1259" s="289"/>
      <c r="BM1259" s="289"/>
      <c r="BN1259" s="289"/>
      <c r="BO1259" s="289"/>
      <c r="BP1259" s="290"/>
      <c r="BQ1259" s="291"/>
      <c r="BR1259" s="292"/>
      <c r="BS1259" s="292"/>
      <c r="BT1259" s="292"/>
      <c r="BU1259" s="292"/>
      <c r="BV1259" s="292"/>
      <c r="BW1259" s="293"/>
      <c r="BX1259" s="291">
        <f>+(((BK1289+BQ1259)*30)/70)</f>
        <v>0</v>
      </c>
      <c r="BY1259" s="292"/>
      <c r="BZ1259" s="292"/>
      <c r="CA1259" s="292"/>
      <c r="CB1259" s="292"/>
      <c r="CC1259" s="293"/>
      <c r="CD1259" s="291">
        <f>+BK1289+BQ1259+BX1259</f>
        <v>0</v>
      </c>
      <c r="CE1259" s="292"/>
      <c r="CF1259" s="292"/>
      <c r="CG1259" s="292"/>
      <c r="CH1259" s="292"/>
      <c r="CI1259" s="293"/>
    </row>
    <row r="1260" spans="1:87" ht="18" customHeight="1" x14ac:dyDescent="0.25">
      <c r="A1260" s="75"/>
      <c r="B1260" s="327"/>
      <c r="C1260" s="328"/>
      <c r="D1260" s="328"/>
      <c r="E1260" s="328"/>
      <c r="F1260" s="328"/>
      <c r="G1260" s="328"/>
      <c r="H1260" s="328"/>
      <c r="I1260" s="328"/>
      <c r="J1260" s="328"/>
      <c r="K1260" s="328"/>
      <c r="L1260" s="328"/>
      <c r="M1260" s="328"/>
      <c r="N1260" s="328"/>
      <c r="O1260" s="328"/>
      <c r="P1260" s="328"/>
      <c r="Q1260" s="328"/>
      <c r="R1260" s="328"/>
      <c r="S1260" s="328"/>
      <c r="T1260" s="328"/>
      <c r="U1260" s="328"/>
      <c r="V1260" s="328"/>
      <c r="W1260" s="328"/>
      <c r="X1260" s="328"/>
      <c r="Y1260" s="329"/>
      <c r="Z1260" s="336"/>
      <c r="AA1260" s="337"/>
      <c r="AB1260" s="337"/>
      <c r="AC1260" s="337"/>
      <c r="AD1260" s="338"/>
      <c r="AE1260" s="336"/>
      <c r="AF1260" s="337"/>
      <c r="AG1260" s="337"/>
      <c r="AH1260" s="337"/>
      <c r="AI1260" s="337"/>
      <c r="AJ1260" s="337"/>
      <c r="AK1260" s="300"/>
      <c r="AL1260" s="301"/>
      <c r="AM1260" s="301"/>
      <c r="AN1260" s="301"/>
      <c r="AO1260" s="301"/>
      <c r="AP1260" s="301"/>
      <c r="AQ1260" s="301"/>
      <c r="AR1260" s="301"/>
      <c r="AS1260" s="301"/>
      <c r="AT1260" s="301"/>
      <c r="AU1260" s="301"/>
      <c r="AV1260" s="301"/>
      <c r="AW1260" s="301"/>
      <c r="AX1260" s="302"/>
      <c r="AY1260" s="407"/>
      <c r="AZ1260" s="304"/>
      <c r="BA1260" s="304"/>
      <c r="BB1260" s="408"/>
      <c r="BC1260" s="306">
        <f t="shared" ref="BC1260:BC1288" si="70">+$AE$1259*AY1260</f>
        <v>0</v>
      </c>
      <c r="BD1260" s="307"/>
      <c r="BE1260" s="307"/>
      <c r="BF1260" s="308"/>
      <c r="BG1260" s="309"/>
      <c r="BH1260" s="310"/>
      <c r="BI1260" s="310"/>
      <c r="BJ1260" s="311"/>
      <c r="BK1260" s="312">
        <f t="shared" ref="BK1260:BK1288" si="71">+AY1260*BG1260</f>
        <v>0</v>
      </c>
      <c r="BL1260" s="313"/>
      <c r="BM1260" s="313"/>
      <c r="BN1260" s="313"/>
      <c r="BO1260" s="313"/>
      <c r="BP1260" s="314"/>
      <c r="BQ1260" s="294"/>
      <c r="BR1260" s="295"/>
      <c r="BS1260" s="295"/>
      <c r="BT1260" s="295"/>
      <c r="BU1260" s="295"/>
      <c r="BV1260" s="295"/>
      <c r="BW1260" s="296"/>
      <c r="BX1260" s="294"/>
      <c r="BY1260" s="295"/>
      <c r="BZ1260" s="295"/>
      <c r="CA1260" s="295"/>
      <c r="CB1260" s="295"/>
      <c r="CC1260" s="296"/>
      <c r="CD1260" s="294"/>
      <c r="CE1260" s="295"/>
      <c r="CF1260" s="295"/>
      <c r="CG1260" s="295"/>
      <c r="CH1260" s="295"/>
      <c r="CI1260" s="296"/>
    </row>
    <row r="1261" spans="1:87" ht="18" customHeight="1" x14ac:dyDescent="0.25">
      <c r="A1261" s="75"/>
      <c r="B1261" s="327"/>
      <c r="C1261" s="328"/>
      <c r="D1261" s="328"/>
      <c r="E1261" s="328"/>
      <c r="F1261" s="328"/>
      <c r="G1261" s="328"/>
      <c r="H1261" s="328"/>
      <c r="I1261" s="328"/>
      <c r="J1261" s="328"/>
      <c r="K1261" s="328"/>
      <c r="L1261" s="328"/>
      <c r="M1261" s="328"/>
      <c r="N1261" s="328"/>
      <c r="O1261" s="328"/>
      <c r="P1261" s="328"/>
      <c r="Q1261" s="328"/>
      <c r="R1261" s="328"/>
      <c r="S1261" s="328"/>
      <c r="T1261" s="328"/>
      <c r="U1261" s="328"/>
      <c r="V1261" s="328"/>
      <c r="W1261" s="328"/>
      <c r="X1261" s="328"/>
      <c r="Y1261" s="329"/>
      <c r="Z1261" s="336"/>
      <c r="AA1261" s="337"/>
      <c r="AB1261" s="337"/>
      <c r="AC1261" s="337"/>
      <c r="AD1261" s="338"/>
      <c r="AE1261" s="336"/>
      <c r="AF1261" s="337"/>
      <c r="AG1261" s="337"/>
      <c r="AH1261" s="337"/>
      <c r="AI1261" s="337"/>
      <c r="AJ1261" s="337"/>
      <c r="AK1261" s="300"/>
      <c r="AL1261" s="301"/>
      <c r="AM1261" s="301"/>
      <c r="AN1261" s="301"/>
      <c r="AO1261" s="301"/>
      <c r="AP1261" s="301"/>
      <c r="AQ1261" s="301"/>
      <c r="AR1261" s="301"/>
      <c r="AS1261" s="301"/>
      <c r="AT1261" s="301"/>
      <c r="AU1261" s="301"/>
      <c r="AV1261" s="301"/>
      <c r="AW1261" s="301"/>
      <c r="AX1261" s="302"/>
      <c r="AY1261" s="407"/>
      <c r="AZ1261" s="304"/>
      <c r="BA1261" s="304"/>
      <c r="BB1261" s="408"/>
      <c r="BC1261" s="306">
        <f t="shared" si="70"/>
        <v>0</v>
      </c>
      <c r="BD1261" s="307"/>
      <c r="BE1261" s="307"/>
      <c r="BF1261" s="308"/>
      <c r="BG1261" s="309"/>
      <c r="BH1261" s="310"/>
      <c r="BI1261" s="310"/>
      <c r="BJ1261" s="311"/>
      <c r="BK1261" s="312">
        <f t="shared" si="71"/>
        <v>0</v>
      </c>
      <c r="BL1261" s="313"/>
      <c r="BM1261" s="313"/>
      <c r="BN1261" s="313"/>
      <c r="BO1261" s="313"/>
      <c r="BP1261" s="314"/>
      <c r="BQ1261" s="294"/>
      <c r="BR1261" s="295"/>
      <c r="BS1261" s="295"/>
      <c r="BT1261" s="295"/>
      <c r="BU1261" s="295"/>
      <c r="BV1261" s="295"/>
      <c r="BW1261" s="296"/>
      <c r="BX1261" s="294"/>
      <c r="BY1261" s="295"/>
      <c r="BZ1261" s="295"/>
      <c r="CA1261" s="295"/>
      <c r="CB1261" s="295"/>
      <c r="CC1261" s="296"/>
      <c r="CD1261" s="294"/>
      <c r="CE1261" s="295"/>
      <c r="CF1261" s="295"/>
      <c r="CG1261" s="295"/>
      <c r="CH1261" s="295"/>
      <c r="CI1261" s="296"/>
    </row>
    <row r="1262" spans="1:87" ht="18" customHeight="1" x14ac:dyDescent="0.25">
      <c r="A1262" s="75"/>
      <c r="B1262" s="327"/>
      <c r="C1262" s="328"/>
      <c r="D1262" s="328"/>
      <c r="E1262" s="328"/>
      <c r="F1262" s="328"/>
      <c r="G1262" s="328"/>
      <c r="H1262" s="328"/>
      <c r="I1262" s="328"/>
      <c r="J1262" s="328"/>
      <c r="K1262" s="328"/>
      <c r="L1262" s="328"/>
      <c r="M1262" s="328"/>
      <c r="N1262" s="328"/>
      <c r="O1262" s="328"/>
      <c r="P1262" s="328"/>
      <c r="Q1262" s="328"/>
      <c r="R1262" s="328"/>
      <c r="S1262" s="328"/>
      <c r="T1262" s="328"/>
      <c r="U1262" s="328"/>
      <c r="V1262" s="328"/>
      <c r="W1262" s="328"/>
      <c r="X1262" s="328"/>
      <c r="Y1262" s="329"/>
      <c r="Z1262" s="336"/>
      <c r="AA1262" s="337"/>
      <c r="AB1262" s="337"/>
      <c r="AC1262" s="337"/>
      <c r="AD1262" s="338"/>
      <c r="AE1262" s="336"/>
      <c r="AF1262" s="337"/>
      <c r="AG1262" s="337"/>
      <c r="AH1262" s="337"/>
      <c r="AI1262" s="337"/>
      <c r="AJ1262" s="337"/>
      <c r="AK1262" s="300"/>
      <c r="AL1262" s="301"/>
      <c r="AM1262" s="301"/>
      <c r="AN1262" s="301"/>
      <c r="AO1262" s="301"/>
      <c r="AP1262" s="301"/>
      <c r="AQ1262" s="301"/>
      <c r="AR1262" s="301"/>
      <c r="AS1262" s="301"/>
      <c r="AT1262" s="301"/>
      <c r="AU1262" s="301"/>
      <c r="AV1262" s="301"/>
      <c r="AW1262" s="301"/>
      <c r="AX1262" s="302"/>
      <c r="AY1262" s="407"/>
      <c r="AZ1262" s="304"/>
      <c r="BA1262" s="304"/>
      <c r="BB1262" s="408"/>
      <c r="BC1262" s="306">
        <f t="shared" si="70"/>
        <v>0</v>
      </c>
      <c r="BD1262" s="307"/>
      <c r="BE1262" s="307"/>
      <c r="BF1262" s="308"/>
      <c r="BG1262" s="309"/>
      <c r="BH1262" s="310"/>
      <c r="BI1262" s="310"/>
      <c r="BJ1262" s="311"/>
      <c r="BK1262" s="312">
        <f t="shared" si="71"/>
        <v>0</v>
      </c>
      <c r="BL1262" s="313"/>
      <c r="BM1262" s="313"/>
      <c r="BN1262" s="313"/>
      <c r="BO1262" s="313"/>
      <c r="BP1262" s="314"/>
      <c r="BQ1262" s="294"/>
      <c r="BR1262" s="295"/>
      <c r="BS1262" s="295"/>
      <c r="BT1262" s="295"/>
      <c r="BU1262" s="295"/>
      <c r="BV1262" s="295"/>
      <c r="BW1262" s="296"/>
      <c r="BX1262" s="294"/>
      <c r="BY1262" s="295"/>
      <c r="BZ1262" s="295"/>
      <c r="CA1262" s="295"/>
      <c r="CB1262" s="295"/>
      <c r="CC1262" s="296"/>
      <c r="CD1262" s="294"/>
      <c r="CE1262" s="295"/>
      <c r="CF1262" s="295"/>
      <c r="CG1262" s="295"/>
      <c r="CH1262" s="295"/>
      <c r="CI1262" s="296"/>
    </row>
    <row r="1263" spans="1:87" ht="18" customHeight="1" x14ac:dyDescent="0.25">
      <c r="A1263" s="75"/>
      <c r="B1263" s="327"/>
      <c r="C1263" s="328"/>
      <c r="D1263" s="328"/>
      <c r="E1263" s="328"/>
      <c r="F1263" s="328"/>
      <c r="G1263" s="328"/>
      <c r="H1263" s="328"/>
      <c r="I1263" s="328"/>
      <c r="J1263" s="328"/>
      <c r="K1263" s="328"/>
      <c r="L1263" s="328"/>
      <c r="M1263" s="328"/>
      <c r="N1263" s="328"/>
      <c r="O1263" s="328"/>
      <c r="P1263" s="328"/>
      <c r="Q1263" s="328"/>
      <c r="R1263" s="328"/>
      <c r="S1263" s="328"/>
      <c r="T1263" s="328"/>
      <c r="U1263" s="328"/>
      <c r="V1263" s="328"/>
      <c r="W1263" s="328"/>
      <c r="X1263" s="328"/>
      <c r="Y1263" s="329"/>
      <c r="Z1263" s="336"/>
      <c r="AA1263" s="337"/>
      <c r="AB1263" s="337"/>
      <c r="AC1263" s="337"/>
      <c r="AD1263" s="338"/>
      <c r="AE1263" s="336"/>
      <c r="AF1263" s="337"/>
      <c r="AG1263" s="337"/>
      <c r="AH1263" s="337"/>
      <c r="AI1263" s="337"/>
      <c r="AJ1263" s="337"/>
      <c r="AK1263" s="300"/>
      <c r="AL1263" s="301"/>
      <c r="AM1263" s="301"/>
      <c r="AN1263" s="301"/>
      <c r="AO1263" s="301"/>
      <c r="AP1263" s="301"/>
      <c r="AQ1263" s="301"/>
      <c r="AR1263" s="301"/>
      <c r="AS1263" s="301"/>
      <c r="AT1263" s="301"/>
      <c r="AU1263" s="301"/>
      <c r="AV1263" s="301"/>
      <c r="AW1263" s="301"/>
      <c r="AX1263" s="302"/>
      <c r="AY1263" s="407"/>
      <c r="AZ1263" s="304"/>
      <c r="BA1263" s="304"/>
      <c r="BB1263" s="408"/>
      <c r="BC1263" s="306">
        <f t="shared" si="70"/>
        <v>0</v>
      </c>
      <c r="BD1263" s="307"/>
      <c r="BE1263" s="307"/>
      <c r="BF1263" s="308"/>
      <c r="BG1263" s="309"/>
      <c r="BH1263" s="310"/>
      <c r="BI1263" s="310"/>
      <c r="BJ1263" s="311"/>
      <c r="BK1263" s="312">
        <f t="shared" si="71"/>
        <v>0</v>
      </c>
      <c r="BL1263" s="313"/>
      <c r="BM1263" s="313"/>
      <c r="BN1263" s="313"/>
      <c r="BO1263" s="313"/>
      <c r="BP1263" s="314"/>
      <c r="BQ1263" s="294"/>
      <c r="BR1263" s="295"/>
      <c r="BS1263" s="295"/>
      <c r="BT1263" s="295"/>
      <c r="BU1263" s="295"/>
      <c r="BV1263" s="295"/>
      <c r="BW1263" s="296"/>
      <c r="BX1263" s="294"/>
      <c r="BY1263" s="295"/>
      <c r="BZ1263" s="295"/>
      <c r="CA1263" s="295"/>
      <c r="CB1263" s="295"/>
      <c r="CC1263" s="296"/>
      <c r="CD1263" s="294"/>
      <c r="CE1263" s="295"/>
      <c r="CF1263" s="295"/>
      <c r="CG1263" s="295"/>
      <c r="CH1263" s="295"/>
      <c r="CI1263" s="296"/>
    </row>
    <row r="1264" spans="1:87" ht="18" customHeight="1" x14ac:dyDescent="0.25">
      <c r="A1264" s="75"/>
      <c r="B1264" s="327"/>
      <c r="C1264" s="328"/>
      <c r="D1264" s="328"/>
      <c r="E1264" s="328"/>
      <c r="F1264" s="328"/>
      <c r="G1264" s="328"/>
      <c r="H1264" s="328"/>
      <c r="I1264" s="328"/>
      <c r="J1264" s="328"/>
      <c r="K1264" s="328"/>
      <c r="L1264" s="328"/>
      <c r="M1264" s="328"/>
      <c r="N1264" s="328"/>
      <c r="O1264" s="328"/>
      <c r="P1264" s="328"/>
      <c r="Q1264" s="328"/>
      <c r="R1264" s="328"/>
      <c r="S1264" s="328"/>
      <c r="T1264" s="328"/>
      <c r="U1264" s="328"/>
      <c r="V1264" s="328"/>
      <c r="W1264" s="328"/>
      <c r="X1264" s="328"/>
      <c r="Y1264" s="329"/>
      <c r="Z1264" s="336"/>
      <c r="AA1264" s="337"/>
      <c r="AB1264" s="337"/>
      <c r="AC1264" s="337"/>
      <c r="AD1264" s="338"/>
      <c r="AE1264" s="336"/>
      <c r="AF1264" s="337"/>
      <c r="AG1264" s="337"/>
      <c r="AH1264" s="337"/>
      <c r="AI1264" s="337"/>
      <c r="AJ1264" s="337"/>
      <c r="AK1264" s="300"/>
      <c r="AL1264" s="301"/>
      <c r="AM1264" s="301"/>
      <c r="AN1264" s="301"/>
      <c r="AO1264" s="301"/>
      <c r="AP1264" s="301"/>
      <c r="AQ1264" s="301"/>
      <c r="AR1264" s="301"/>
      <c r="AS1264" s="301"/>
      <c r="AT1264" s="301"/>
      <c r="AU1264" s="301"/>
      <c r="AV1264" s="301"/>
      <c r="AW1264" s="301"/>
      <c r="AX1264" s="302"/>
      <c r="AY1264" s="407"/>
      <c r="AZ1264" s="304"/>
      <c r="BA1264" s="304"/>
      <c r="BB1264" s="408"/>
      <c r="BC1264" s="306">
        <f t="shared" si="70"/>
        <v>0</v>
      </c>
      <c r="BD1264" s="307"/>
      <c r="BE1264" s="307"/>
      <c r="BF1264" s="308"/>
      <c r="BG1264" s="309"/>
      <c r="BH1264" s="310"/>
      <c r="BI1264" s="310"/>
      <c r="BJ1264" s="311"/>
      <c r="BK1264" s="312">
        <f t="shared" si="71"/>
        <v>0</v>
      </c>
      <c r="BL1264" s="313"/>
      <c r="BM1264" s="313"/>
      <c r="BN1264" s="313"/>
      <c r="BO1264" s="313"/>
      <c r="BP1264" s="314"/>
      <c r="BQ1264" s="294"/>
      <c r="BR1264" s="295"/>
      <c r="BS1264" s="295"/>
      <c r="BT1264" s="295"/>
      <c r="BU1264" s="295"/>
      <c r="BV1264" s="295"/>
      <c r="BW1264" s="296"/>
      <c r="BX1264" s="294"/>
      <c r="BY1264" s="295"/>
      <c r="BZ1264" s="295"/>
      <c r="CA1264" s="295"/>
      <c r="CB1264" s="295"/>
      <c r="CC1264" s="296"/>
      <c r="CD1264" s="294"/>
      <c r="CE1264" s="295"/>
      <c r="CF1264" s="295"/>
      <c r="CG1264" s="295"/>
      <c r="CH1264" s="295"/>
      <c r="CI1264" s="296"/>
    </row>
    <row r="1265" spans="1:87" ht="18" customHeight="1" x14ac:dyDescent="0.25">
      <c r="A1265" s="75"/>
      <c r="B1265" s="327"/>
      <c r="C1265" s="328"/>
      <c r="D1265" s="328"/>
      <c r="E1265" s="328"/>
      <c r="F1265" s="328"/>
      <c r="G1265" s="328"/>
      <c r="H1265" s="328"/>
      <c r="I1265" s="328"/>
      <c r="J1265" s="328"/>
      <c r="K1265" s="328"/>
      <c r="L1265" s="328"/>
      <c r="M1265" s="328"/>
      <c r="N1265" s="328"/>
      <c r="O1265" s="328"/>
      <c r="P1265" s="328"/>
      <c r="Q1265" s="328"/>
      <c r="R1265" s="328"/>
      <c r="S1265" s="328"/>
      <c r="T1265" s="328"/>
      <c r="U1265" s="328"/>
      <c r="V1265" s="328"/>
      <c r="W1265" s="328"/>
      <c r="X1265" s="328"/>
      <c r="Y1265" s="329"/>
      <c r="Z1265" s="336"/>
      <c r="AA1265" s="337"/>
      <c r="AB1265" s="337"/>
      <c r="AC1265" s="337"/>
      <c r="AD1265" s="338"/>
      <c r="AE1265" s="336"/>
      <c r="AF1265" s="337"/>
      <c r="AG1265" s="337"/>
      <c r="AH1265" s="337"/>
      <c r="AI1265" s="337"/>
      <c r="AJ1265" s="337"/>
      <c r="AK1265" s="300"/>
      <c r="AL1265" s="301"/>
      <c r="AM1265" s="301"/>
      <c r="AN1265" s="301"/>
      <c r="AO1265" s="301"/>
      <c r="AP1265" s="301"/>
      <c r="AQ1265" s="301"/>
      <c r="AR1265" s="301"/>
      <c r="AS1265" s="301"/>
      <c r="AT1265" s="301"/>
      <c r="AU1265" s="301"/>
      <c r="AV1265" s="301"/>
      <c r="AW1265" s="301"/>
      <c r="AX1265" s="302"/>
      <c r="AY1265" s="407"/>
      <c r="AZ1265" s="304"/>
      <c r="BA1265" s="304"/>
      <c r="BB1265" s="408"/>
      <c r="BC1265" s="306">
        <f t="shared" si="70"/>
        <v>0</v>
      </c>
      <c r="BD1265" s="307"/>
      <c r="BE1265" s="307"/>
      <c r="BF1265" s="308"/>
      <c r="BG1265" s="309"/>
      <c r="BH1265" s="310"/>
      <c r="BI1265" s="310"/>
      <c r="BJ1265" s="311"/>
      <c r="BK1265" s="312">
        <f t="shared" si="71"/>
        <v>0</v>
      </c>
      <c r="BL1265" s="313"/>
      <c r="BM1265" s="313"/>
      <c r="BN1265" s="313"/>
      <c r="BO1265" s="313"/>
      <c r="BP1265" s="314"/>
      <c r="BQ1265" s="294"/>
      <c r="BR1265" s="295"/>
      <c r="BS1265" s="295"/>
      <c r="BT1265" s="295"/>
      <c r="BU1265" s="295"/>
      <c r="BV1265" s="295"/>
      <c r="BW1265" s="296"/>
      <c r="BX1265" s="294"/>
      <c r="BY1265" s="295"/>
      <c r="BZ1265" s="295"/>
      <c r="CA1265" s="295"/>
      <c r="CB1265" s="295"/>
      <c r="CC1265" s="296"/>
      <c r="CD1265" s="294"/>
      <c r="CE1265" s="295"/>
      <c r="CF1265" s="295"/>
      <c r="CG1265" s="295"/>
      <c r="CH1265" s="295"/>
      <c r="CI1265" s="296"/>
    </row>
    <row r="1266" spans="1:87" ht="18" customHeight="1" x14ac:dyDescent="0.25">
      <c r="A1266" s="75"/>
      <c r="B1266" s="327"/>
      <c r="C1266" s="328"/>
      <c r="D1266" s="328"/>
      <c r="E1266" s="328"/>
      <c r="F1266" s="328"/>
      <c r="G1266" s="328"/>
      <c r="H1266" s="328"/>
      <c r="I1266" s="328"/>
      <c r="J1266" s="328"/>
      <c r="K1266" s="328"/>
      <c r="L1266" s="328"/>
      <c r="M1266" s="328"/>
      <c r="N1266" s="328"/>
      <c r="O1266" s="328"/>
      <c r="P1266" s="328"/>
      <c r="Q1266" s="328"/>
      <c r="R1266" s="328"/>
      <c r="S1266" s="328"/>
      <c r="T1266" s="328"/>
      <c r="U1266" s="328"/>
      <c r="V1266" s="328"/>
      <c r="W1266" s="328"/>
      <c r="X1266" s="328"/>
      <c r="Y1266" s="329"/>
      <c r="Z1266" s="336"/>
      <c r="AA1266" s="337"/>
      <c r="AB1266" s="337"/>
      <c r="AC1266" s="337"/>
      <c r="AD1266" s="338"/>
      <c r="AE1266" s="336"/>
      <c r="AF1266" s="337"/>
      <c r="AG1266" s="337"/>
      <c r="AH1266" s="337"/>
      <c r="AI1266" s="337"/>
      <c r="AJ1266" s="337"/>
      <c r="AK1266" s="300"/>
      <c r="AL1266" s="301"/>
      <c r="AM1266" s="301"/>
      <c r="AN1266" s="301"/>
      <c r="AO1266" s="301"/>
      <c r="AP1266" s="301"/>
      <c r="AQ1266" s="301"/>
      <c r="AR1266" s="301"/>
      <c r="AS1266" s="301"/>
      <c r="AT1266" s="301"/>
      <c r="AU1266" s="301"/>
      <c r="AV1266" s="301"/>
      <c r="AW1266" s="301"/>
      <c r="AX1266" s="302"/>
      <c r="AY1266" s="407"/>
      <c r="AZ1266" s="304"/>
      <c r="BA1266" s="304"/>
      <c r="BB1266" s="408"/>
      <c r="BC1266" s="306">
        <f t="shared" si="70"/>
        <v>0</v>
      </c>
      <c r="BD1266" s="307"/>
      <c r="BE1266" s="307"/>
      <c r="BF1266" s="308"/>
      <c r="BG1266" s="309"/>
      <c r="BH1266" s="310"/>
      <c r="BI1266" s="310"/>
      <c r="BJ1266" s="311"/>
      <c r="BK1266" s="312">
        <f t="shared" si="71"/>
        <v>0</v>
      </c>
      <c r="BL1266" s="313"/>
      <c r="BM1266" s="313"/>
      <c r="BN1266" s="313"/>
      <c r="BO1266" s="313"/>
      <c r="BP1266" s="314"/>
      <c r="BQ1266" s="294"/>
      <c r="BR1266" s="295"/>
      <c r="BS1266" s="295"/>
      <c r="BT1266" s="295"/>
      <c r="BU1266" s="295"/>
      <c r="BV1266" s="295"/>
      <c r="BW1266" s="296"/>
      <c r="BX1266" s="294"/>
      <c r="BY1266" s="295"/>
      <c r="BZ1266" s="295"/>
      <c r="CA1266" s="295"/>
      <c r="CB1266" s="295"/>
      <c r="CC1266" s="296"/>
      <c r="CD1266" s="294"/>
      <c r="CE1266" s="295"/>
      <c r="CF1266" s="295"/>
      <c r="CG1266" s="295"/>
      <c r="CH1266" s="295"/>
      <c r="CI1266" s="296"/>
    </row>
    <row r="1267" spans="1:87" ht="18" customHeight="1" x14ac:dyDescent="0.25">
      <c r="A1267" s="75"/>
      <c r="B1267" s="327"/>
      <c r="C1267" s="328"/>
      <c r="D1267" s="328"/>
      <c r="E1267" s="328"/>
      <c r="F1267" s="328"/>
      <c r="G1267" s="328"/>
      <c r="H1267" s="328"/>
      <c r="I1267" s="328"/>
      <c r="J1267" s="328"/>
      <c r="K1267" s="328"/>
      <c r="L1267" s="328"/>
      <c r="M1267" s="328"/>
      <c r="N1267" s="328"/>
      <c r="O1267" s="328"/>
      <c r="P1267" s="328"/>
      <c r="Q1267" s="328"/>
      <c r="R1267" s="328"/>
      <c r="S1267" s="328"/>
      <c r="T1267" s="328"/>
      <c r="U1267" s="328"/>
      <c r="V1267" s="328"/>
      <c r="W1267" s="328"/>
      <c r="X1267" s="328"/>
      <c r="Y1267" s="329"/>
      <c r="Z1267" s="336"/>
      <c r="AA1267" s="337"/>
      <c r="AB1267" s="337"/>
      <c r="AC1267" s="337"/>
      <c r="AD1267" s="338"/>
      <c r="AE1267" s="336"/>
      <c r="AF1267" s="337"/>
      <c r="AG1267" s="337"/>
      <c r="AH1267" s="337"/>
      <c r="AI1267" s="337"/>
      <c r="AJ1267" s="337"/>
      <c r="AK1267" s="300"/>
      <c r="AL1267" s="301"/>
      <c r="AM1267" s="301"/>
      <c r="AN1267" s="301"/>
      <c r="AO1267" s="301"/>
      <c r="AP1267" s="301"/>
      <c r="AQ1267" s="301"/>
      <c r="AR1267" s="301"/>
      <c r="AS1267" s="301"/>
      <c r="AT1267" s="301"/>
      <c r="AU1267" s="301"/>
      <c r="AV1267" s="301"/>
      <c r="AW1267" s="301"/>
      <c r="AX1267" s="302"/>
      <c r="AY1267" s="407"/>
      <c r="AZ1267" s="304"/>
      <c r="BA1267" s="304"/>
      <c r="BB1267" s="408"/>
      <c r="BC1267" s="306">
        <f t="shared" si="70"/>
        <v>0</v>
      </c>
      <c r="BD1267" s="307"/>
      <c r="BE1267" s="307"/>
      <c r="BF1267" s="308"/>
      <c r="BG1267" s="309"/>
      <c r="BH1267" s="310"/>
      <c r="BI1267" s="310"/>
      <c r="BJ1267" s="311"/>
      <c r="BK1267" s="312">
        <f t="shared" si="71"/>
        <v>0</v>
      </c>
      <c r="BL1267" s="313"/>
      <c r="BM1267" s="313"/>
      <c r="BN1267" s="313"/>
      <c r="BO1267" s="313"/>
      <c r="BP1267" s="314"/>
      <c r="BQ1267" s="294"/>
      <c r="BR1267" s="295"/>
      <c r="BS1267" s="295"/>
      <c r="BT1267" s="295"/>
      <c r="BU1267" s="295"/>
      <c r="BV1267" s="295"/>
      <c r="BW1267" s="296"/>
      <c r="BX1267" s="294"/>
      <c r="BY1267" s="295"/>
      <c r="BZ1267" s="295"/>
      <c r="CA1267" s="295"/>
      <c r="CB1267" s="295"/>
      <c r="CC1267" s="296"/>
      <c r="CD1267" s="294"/>
      <c r="CE1267" s="295"/>
      <c r="CF1267" s="295"/>
      <c r="CG1267" s="295"/>
      <c r="CH1267" s="295"/>
      <c r="CI1267" s="296"/>
    </row>
    <row r="1268" spans="1:87" ht="18" customHeight="1" x14ac:dyDescent="0.25">
      <c r="A1268" s="75"/>
      <c r="B1268" s="327"/>
      <c r="C1268" s="328"/>
      <c r="D1268" s="328"/>
      <c r="E1268" s="328"/>
      <c r="F1268" s="328"/>
      <c r="G1268" s="328"/>
      <c r="H1268" s="328"/>
      <c r="I1268" s="328"/>
      <c r="J1268" s="328"/>
      <c r="K1268" s="328"/>
      <c r="L1268" s="328"/>
      <c r="M1268" s="328"/>
      <c r="N1268" s="328"/>
      <c r="O1268" s="328"/>
      <c r="P1268" s="328"/>
      <c r="Q1268" s="328"/>
      <c r="R1268" s="328"/>
      <c r="S1268" s="328"/>
      <c r="T1268" s="328"/>
      <c r="U1268" s="328"/>
      <c r="V1268" s="328"/>
      <c r="W1268" s="328"/>
      <c r="X1268" s="328"/>
      <c r="Y1268" s="329"/>
      <c r="Z1268" s="336"/>
      <c r="AA1268" s="337"/>
      <c r="AB1268" s="337"/>
      <c r="AC1268" s="337"/>
      <c r="AD1268" s="338"/>
      <c r="AE1268" s="336"/>
      <c r="AF1268" s="337"/>
      <c r="AG1268" s="337"/>
      <c r="AH1268" s="337"/>
      <c r="AI1268" s="337"/>
      <c r="AJ1268" s="337"/>
      <c r="AK1268" s="300"/>
      <c r="AL1268" s="301"/>
      <c r="AM1268" s="301"/>
      <c r="AN1268" s="301"/>
      <c r="AO1268" s="301"/>
      <c r="AP1268" s="301"/>
      <c r="AQ1268" s="301"/>
      <c r="AR1268" s="301"/>
      <c r="AS1268" s="301"/>
      <c r="AT1268" s="301"/>
      <c r="AU1268" s="301"/>
      <c r="AV1268" s="301"/>
      <c r="AW1268" s="301"/>
      <c r="AX1268" s="302"/>
      <c r="AY1268" s="407"/>
      <c r="AZ1268" s="304"/>
      <c r="BA1268" s="304"/>
      <c r="BB1268" s="408"/>
      <c r="BC1268" s="306">
        <f t="shared" si="70"/>
        <v>0</v>
      </c>
      <c r="BD1268" s="307"/>
      <c r="BE1268" s="307"/>
      <c r="BF1268" s="308"/>
      <c r="BG1268" s="309"/>
      <c r="BH1268" s="310"/>
      <c r="BI1268" s="310"/>
      <c r="BJ1268" s="311"/>
      <c r="BK1268" s="312">
        <f t="shared" si="71"/>
        <v>0</v>
      </c>
      <c r="BL1268" s="313"/>
      <c r="BM1268" s="313"/>
      <c r="BN1268" s="313"/>
      <c r="BO1268" s="313"/>
      <c r="BP1268" s="314"/>
      <c r="BQ1268" s="294"/>
      <c r="BR1268" s="295"/>
      <c r="BS1268" s="295"/>
      <c r="BT1268" s="295"/>
      <c r="BU1268" s="295"/>
      <c r="BV1268" s="295"/>
      <c r="BW1268" s="296"/>
      <c r="BX1268" s="294"/>
      <c r="BY1268" s="295"/>
      <c r="BZ1268" s="295"/>
      <c r="CA1268" s="295"/>
      <c r="CB1268" s="295"/>
      <c r="CC1268" s="296"/>
      <c r="CD1268" s="294"/>
      <c r="CE1268" s="295"/>
      <c r="CF1268" s="295"/>
      <c r="CG1268" s="295"/>
      <c r="CH1268" s="295"/>
      <c r="CI1268" s="296"/>
    </row>
    <row r="1269" spans="1:87" ht="18" customHeight="1" x14ac:dyDescent="0.25">
      <c r="A1269" s="75"/>
      <c r="B1269" s="327"/>
      <c r="C1269" s="328"/>
      <c r="D1269" s="328"/>
      <c r="E1269" s="328"/>
      <c r="F1269" s="328"/>
      <c r="G1269" s="328"/>
      <c r="H1269" s="328"/>
      <c r="I1269" s="328"/>
      <c r="J1269" s="328"/>
      <c r="K1269" s="328"/>
      <c r="L1269" s="328"/>
      <c r="M1269" s="328"/>
      <c r="N1269" s="328"/>
      <c r="O1269" s="328"/>
      <c r="P1269" s="328"/>
      <c r="Q1269" s="328"/>
      <c r="R1269" s="328"/>
      <c r="S1269" s="328"/>
      <c r="T1269" s="328"/>
      <c r="U1269" s="328"/>
      <c r="V1269" s="328"/>
      <c r="W1269" s="328"/>
      <c r="X1269" s="328"/>
      <c r="Y1269" s="329"/>
      <c r="Z1269" s="336"/>
      <c r="AA1269" s="337"/>
      <c r="AB1269" s="337"/>
      <c r="AC1269" s="337"/>
      <c r="AD1269" s="338"/>
      <c r="AE1269" s="336"/>
      <c r="AF1269" s="337"/>
      <c r="AG1269" s="337"/>
      <c r="AH1269" s="337"/>
      <c r="AI1269" s="337"/>
      <c r="AJ1269" s="337"/>
      <c r="AK1269" s="300"/>
      <c r="AL1269" s="301"/>
      <c r="AM1269" s="301"/>
      <c r="AN1269" s="301"/>
      <c r="AO1269" s="301"/>
      <c r="AP1269" s="301"/>
      <c r="AQ1269" s="301"/>
      <c r="AR1269" s="301"/>
      <c r="AS1269" s="301"/>
      <c r="AT1269" s="301"/>
      <c r="AU1269" s="301"/>
      <c r="AV1269" s="301"/>
      <c r="AW1269" s="301"/>
      <c r="AX1269" s="302"/>
      <c r="AY1269" s="407"/>
      <c r="AZ1269" s="304"/>
      <c r="BA1269" s="304"/>
      <c r="BB1269" s="408"/>
      <c r="BC1269" s="306">
        <f t="shared" si="70"/>
        <v>0</v>
      </c>
      <c r="BD1269" s="307"/>
      <c r="BE1269" s="307"/>
      <c r="BF1269" s="308"/>
      <c r="BG1269" s="309"/>
      <c r="BH1269" s="310"/>
      <c r="BI1269" s="310"/>
      <c r="BJ1269" s="311"/>
      <c r="BK1269" s="312">
        <f t="shared" si="71"/>
        <v>0</v>
      </c>
      <c r="BL1269" s="313"/>
      <c r="BM1269" s="313"/>
      <c r="BN1269" s="313"/>
      <c r="BO1269" s="313"/>
      <c r="BP1269" s="314"/>
      <c r="BQ1269" s="294"/>
      <c r="BR1269" s="295"/>
      <c r="BS1269" s="295"/>
      <c r="BT1269" s="295"/>
      <c r="BU1269" s="295"/>
      <c r="BV1269" s="295"/>
      <c r="BW1269" s="296"/>
      <c r="BX1269" s="294"/>
      <c r="BY1269" s="295"/>
      <c r="BZ1269" s="295"/>
      <c r="CA1269" s="295"/>
      <c r="CB1269" s="295"/>
      <c r="CC1269" s="296"/>
      <c r="CD1269" s="294"/>
      <c r="CE1269" s="295"/>
      <c r="CF1269" s="295"/>
      <c r="CG1269" s="295"/>
      <c r="CH1269" s="295"/>
      <c r="CI1269" s="296"/>
    </row>
    <row r="1270" spans="1:87" ht="18" customHeight="1" x14ac:dyDescent="0.25">
      <c r="A1270" s="75"/>
      <c r="B1270" s="327"/>
      <c r="C1270" s="328"/>
      <c r="D1270" s="328"/>
      <c r="E1270" s="328"/>
      <c r="F1270" s="328"/>
      <c r="G1270" s="328"/>
      <c r="H1270" s="328"/>
      <c r="I1270" s="328"/>
      <c r="J1270" s="328"/>
      <c r="K1270" s="328"/>
      <c r="L1270" s="328"/>
      <c r="M1270" s="328"/>
      <c r="N1270" s="328"/>
      <c r="O1270" s="328"/>
      <c r="P1270" s="328"/>
      <c r="Q1270" s="328"/>
      <c r="R1270" s="328"/>
      <c r="S1270" s="328"/>
      <c r="T1270" s="328"/>
      <c r="U1270" s="328"/>
      <c r="V1270" s="328"/>
      <c r="W1270" s="328"/>
      <c r="X1270" s="328"/>
      <c r="Y1270" s="329"/>
      <c r="Z1270" s="336"/>
      <c r="AA1270" s="337"/>
      <c r="AB1270" s="337"/>
      <c r="AC1270" s="337"/>
      <c r="AD1270" s="338"/>
      <c r="AE1270" s="336"/>
      <c r="AF1270" s="337"/>
      <c r="AG1270" s="337"/>
      <c r="AH1270" s="337"/>
      <c r="AI1270" s="337"/>
      <c r="AJ1270" s="337"/>
      <c r="AK1270" s="300"/>
      <c r="AL1270" s="301"/>
      <c r="AM1270" s="301"/>
      <c r="AN1270" s="301"/>
      <c r="AO1270" s="301"/>
      <c r="AP1270" s="301"/>
      <c r="AQ1270" s="301"/>
      <c r="AR1270" s="301"/>
      <c r="AS1270" s="301"/>
      <c r="AT1270" s="301"/>
      <c r="AU1270" s="301"/>
      <c r="AV1270" s="301"/>
      <c r="AW1270" s="301"/>
      <c r="AX1270" s="302"/>
      <c r="AY1270" s="407"/>
      <c r="AZ1270" s="304"/>
      <c r="BA1270" s="304"/>
      <c r="BB1270" s="408"/>
      <c r="BC1270" s="306">
        <f t="shared" si="70"/>
        <v>0</v>
      </c>
      <c r="BD1270" s="307"/>
      <c r="BE1270" s="307"/>
      <c r="BF1270" s="308"/>
      <c r="BG1270" s="309"/>
      <c r="BH1270" s="310"/>
      <c r="BI1270" s="310"/>
      <c r="BJ1270" s="311"/>
      <c r="BK1270" s="312">
        <f t="shared" si="71"/>
        <v>0</v>
      </c>
      <c r="BL1270" s="313"/>
      <c r="BM1270" s="313"/>
      <c r="BN1270" s="313"/>
      <c r="BO1270" s="313"/>
      <c r="BP1270" s="314"/>
      <c r="BQ1270" s="294"/>
      <c r="BR1270" s="295"/>
      <c r="BS1270" s="295"/>
      <c r="BT1270" s="295"/>
      <c r="BU1270" s="295"/>
      <c r="BV1270" s="295"/>
      <c r="BW1270" s="296"/>
      <c r="BX1270" s="294"/>
      <c r="BY1270" s="295"/>
      <c r="BZ1270" s="295"/>
      <c r="CA1270" s="295"/>
      <c r="CB1270" s="295"/>
      <c r="CC1270" s="296"/>
      <c r="CD1270" s="294"/>
      <c r="CE1270" s="295"/>
      <c r="CF1270" s="295"/>
      <c r="CG1270" s="295"/>
      <c r="CH1270" s="295"/>
      <c r="CI1270" s="296"/>
    </row>
    <row r="1271" spans="1:87" ht="18" customHeight="1" x14ac:dyDescent="0.25">
      <c r="A1271" s="75"/>
      <c r="B1271" s="327"/>
      <c r="C1271" s="328"/>
      <c r="D1271" s="328"/>
      <c r="E1271" s="328"/>
      <c r="F1271" s="328"/>
      <c r="G1271" s="328"/>
      <c r="H1271" s="328"/>
      <c r="I1271" s="328"/>
      <c r="J1271" s="328"/>
      <c r="K1271" s="328"/>
      <c r="L1271" s="328"/>
      <c r="M1271" s="328"/>
      <c r="N1271" s="328"/>
      <c r="O1271" s="328"/>
      <c r="P1271" s="328"/>
      <c r="Q1271" s="328"/>
      <c r="R1271" s="328"/>
      <c r="S1271" s="328"/>
      <c r="T1271" s="328"/>
      <c r="U1271" s="328"/>
      <c r="V1271" s="328"/>
      <c r="W1271" s="328"/>
      <c r="X1271" s="328"/>
      <c r="Y1271" s="329"/>
      <c r="Z1271" s="336"/>
      <c r="AA1271" s="337"/>
      <c r="AB1271" s="337"/>
      <c r="AC1271" s="337"/>
      <c r="AD1271" s="338"/>
      <c r="AE1271" s="336"/>
      <c r="AF1271" s="337"/>
      <c r="AG1271" s="337"/>
      <c r="AH1271" s="337"/>
      <c r="AI1271" s="337"/>
      <c r="AJ1271" s="337"/>
      <c r="AK1271" s="300"/>
      <c r="AL1271" s="301"/>
      <c r="AM1271" s="301"/>
      <c r="AN1271" s="301"/>
      <c r="AO1271" s="301"/>
      <c r="AP1271" s="301"/>
      <c r="AQ1271" s="301"/>
      <c r="AR1271" s="301"/>
      <c r="AS1271" s="301"/>
      <c r="AT1271" s="301"/>
      <c r="AU1271" s="301"/>
      <c r="AV1271" s="301"/>
      <c r="AW1271" s="301"/>
      <c r="AX1271" s="302"/>
      <c r="AY1271" s="407"/>
      <c r="AZ1271" s="304"/>
      <c r="BA1271" s="304"/>
      <c r="BB1271" s="408"/>
      <c r="BC1271" s="306">
        <f t="shared" si="70"/>
        <v>0</v>
      </c>
      <c r="BD1271" s="307"/>
      <c r="BE1271" s="307"/>
      <c r="BF1271" s="308"/>
      <c r="BG1271" s="309"/>
      <c r="BH1271" s="310"/>
      <c r="BI1271" s="310"/>
      <c r="BJ1271" s="311"/>
      <c r="BK1271" s="312">
        <f t="shared" si="71"/>
        <v>0</v>
      </c>
      <c r="BL1271" s="313"/>
      <c r="BM1271" s="313"/>
      <c r="BN1271" s="313"/>
      <c r="BO1271" s="313"/>
      <c r="BP1271" s="314"/>
      <c r="BQ1271" s="294"/>
      <c r="BR1271" s="295"/>
      <c r="BS1271" s="295"/>
      <c r="BT1271" s="295"/>
      <c r="BU1271" s="295"/>
      <c r="BV1271" s="295"/>
      <c r="BW1271" s="296"/>
      <c r="BX1271" s="294"/>
      <c r="BY1271" s="295"/>
      <c r="BZ1271" s="295"/>
      <c r="CA1271" s="295"/>
      <c r="CB1271" s="295"/>
      <c r="CC1271" s="296"/>
      <c r="CD1271" s="294"/>
      <c r="CE1271" s="295"/>
      <c r="CF1271" s="295"/>
      <c r="CG1271" s="295"/>
      <c r="CH1271" s="295"/>
      <c r="CI1271" s="296"/>
    </row>
    <row r="1272" spans="1:87" ht="18" customHeight="1" x14ac:dyDescent="0.25">
      <c r="A1272" s="75"/>
      <c r="B1272" s="327"/>
      <c r="C1272" s="328"/>
      <c r="D1272" s="328"/>
      <c r="E1272" s="328"/>
      <c r="F1272" s="328"/>
      <c r="G1272" s="328"/>
      <c r="H1272" s="328"/>
      <c r="I1272" s="328"/>
      <c r="J1272" s="328"/>
      <c r="K1272" s="328"/>
      <c r="L1272" s="328"/>
      <c r="M1272" s="328"/>
      <c r="N1272" s="328"/>
      <c r="O1272" s="328"/>
      <c r="P1272" s="328"/>
      <c r="Q1272" s="328"/>
      <c r="R1272" s="328"/>
      <c r="S1272" s="328"/>
      <c r="T1272" s="328"/>
      <c r="U1272" s="328"/>
      <c r="V1272" s="328"/>
      <c r="W1272" s="328"/>
      <c r="X1272" s="328"/>
      <c r="Y1272" s="329"/>
      <c r="Z1272" s="336"/>
      <c r="AA1272" s="337"/>
      <c r="AB1272" s="337"/>
      <c r="AC1272" s="337"/>
      <c r="AD1272" s="338"/>
      <c r="AE1272" s="336"/>
      <c r="AF1272" s="337"/>
      <c r="AG1272" s="337"/>
      <c r="AH1272" s="337"/>
      <c r="AI1272" s="337"/>
      <c r="AJ1272" s="337"/>
      <c r="AK1272" s="300"/>
      <c r="AL1272" s="301"/>
      <c r="AM1272" s="301"/>
      <c r="AN1272" s="301"/>
      <c r="AO1272" s="301"/>
      <c r="AP1272" s="301"/>
      <c r="AQ1272" s="301"/>
      <c r="AR1272" s="301"/>
      <c r="AS1272" s="301"/>
      <c r="AT1272" s="301"/>
      <c r="AU1272" s="301"/>
      <c r="AV1272" s="301"/>
      <c r="AW1272" s="301"/>
      <c r="AX1272" s="302"/>
      <c r="AY1272" s="407"/>
      <c r="AZ1272" s="304"/>
      <c r="BA1272" s="304"/>
      <c r="BB1272" s="408"/>
      <c r="BC1272" s="306">
        <f t="shared" si="70"/>
        <v>0</v>
      </c>
      <c r="BD1272" s="307"/>
      <c r="BE1272" s="307"/>
      <c r="BF1272" s="308"/>
      <c r="BG1272" s="309"/>
      <c r="BH1272" s="310"/>
      <c r="BI1272" s="310"/>
      <c r="BJ1272" s="311"/>
      <c r="BK1272" s="312">
        <f t="shared" si="71"/>
        <v>0</v>
      </c>
      <c r="BL1272" s="313"/>
      <c r="BM1272" s="313"/>
      <c r="BN1272" s="313"/>
      <c r="BO1272" s="313"/>
      <c r="BP1272" s="314"/>
      <c r="BQ1272" s="294"/>
      <c r="BR1272" s="295"/>
      <c r="BS1272" s="295"/>
      <c r="BT1272" s="295"/>
      <c r="BU1272" s="295"/>
      <c r="BV1272" s="295"/>
      <c r="BW1272" s="296"/>
      <c r="BX1272" s="294"/>
      <c r="BY1272" s="295"/>
      <c r="BZ1272" s="295"/>
      <c r="CA1272" s="295"/>
      <c r="CB1272" s="295"/>
      <c r="CC1272" s="296"/>
      <c r="CD1272" s="294"/>
      <c r="CE1272" s="295"/>
      <c r="CF1272" s="295"/>
      <c r="CG1272" s="295"/>
      <c r="CH1272" s="295"/>
      <c r="CI1272" s="296"/>
    </row>
    <row r="1273" spans="1:87" ht="18" customHeight="1" x14ac:dyDescent="0.25">
      <c r="A1273" s="75"/>
      <c r="B1273" s="327"/>
      <c r="C1273" s="328"/>
      <c r="D1273" s="328"/>
      <c r="E1273" s="328"/>
      <c r="F1273" s="328"/>
      <c r="G1273" s="328"/>
      <c r="H1273" s="328"/>
      <c r="I1273" s="328"/>
      <c r="J1273" s="328"/>
      <c r="K1273" s="328"/>
      <c r="L1273" s="328"/>
      <c r="M1273" s="328"/>
      <c r="N1273" s="328"/>
      <c r="O1273" s="328"/>
      <c r="P1273" s="328"/>
      <c r="Q1273" s="328"/>
      <c r="R1273" s="328"/>
      <c r="S1273" s="328"/>
      <c r="T1273" s="328"/>
      <c r="U1273" s="328"/>
      <c r="V1273" s="328"/>
      <c r="W1273" s="328"/>
      <c r="X1273" s="328"/>
      <c r="Y1273" s="329"/>
      <c r="Z1273" s="336"/>
      <c r="AA1273" s="337"/>
      <c r="AB1273" s="337"/>
      <c r="AC1273" s="337"/>
      <c r="AD1273" s="338"/>
      <c r="AE1273" s="336"/>
      <c r="AF1273" s="337"/>
      <c r="AG1273" s="337"/>
      <c r="AH1273" s="337"/>
      <c r="AI1273" s="337"/>
      <c r="AJ1273" s="337"/>
      <c r="AK1273" s="300"/>
      <c r="AL1273" s="301"/>
      <c r="AM1273" s="301"/>
      <c r="AN1273" s="301"/>
      <c r="AO1273" s="301"/>
      <c r="AP1273" s="301"/>
      <c r="AQ1273" s="301"/>
      <c r="AR1273" s="301"/>
      <c r="AS1273" s="301"/>
      <c r="AT1273" s="301"/>
      <c r="AU1273" s="301"/>
      <c r="AV1273" s="301"/>
      <c r="AW1273" s="301"/>
      <c r="AX1273" s="302"/>
      <c r="AY1273" s="407"/>
      <c r="AZ1273" s="304"/>
      <c r="BA1273" s="304"/>
      <c r="BB1273" s="408"/>
      <c r="BC1273" s="306">
        <f t="shared" si="70"/>
        <v>0</v>
      </c>
      <c r="BD1273" s="307"/>
      <c r="BE1273" s="307"/>
      <c r="BF1273" s="308"/>
      <c r="BG1273" s="309"/>
      <c r="BH1273" s="310"/>
      <c r="BI1273" s="310"/>
      <c r="BJ1273" s="311"/>
      <c r="BK1273" s="312">
        <f t="shared" si="71"/>
        <v>0</v>
      </c>
      <c r="BL1273" s="313"/>
      <c r="BM1273" s="313"/>
      <c r="BN1273" s="313"/>
      <c r="BO1273" s="313"/>
      <c r="BP1273" s="314"/>
      <c r="BQ1273" s="294"/>
      <c r="BR1273" s="295"/>
      <c r="BS1273" s="295"/>
      <c r="BT1273" s="295"/>
      <c r="BU1273" s="295"/>
      <c r="BV1273" s="295"/>
      <c r="BW1273" s="296"/>
      <c r="BX1273" s="294"/>
      <c r="BY1273" s="295"/>
      <c r="BZ1273" s="295"/>
      <c r="CA1273" s="295"/>
      <c r="CB1273" s="295"/>
      <c r="CC1273" s="296"/>
      <c r="CD1273" s="294"/>
      <c r="CE1273" s="295"/>
      <c r="CF1273" s="295"/>
      <c r="CG1273" s="295"/>
      <c r="CH1273" s="295"/>
      <c r="CI1273" s="296"/>
    </row>
    <row r="1274" spans="1:87" ht="18" customHeight="1" x14ac:dyDescent="0.25">
      <c r="A1274" s="75"/>
      <c r="B1274" s="327"/>
      <c r="C1274" s="328"/>
      <c r="D1274" s="328"/>
      <c r="E1274" s="328"/>
      <c r="F1274" s="328"/>
      <c r="G1274" s="328"/>
      <c r="H1274" s="328"/>
      <c r="I1274" s="328"/>
      <c r="J1274" s="328"/>
      <c r="K1274" s="328"/>
      <c r="L1274" s="328"/>
      <c r="M1274" s="328"/>
      <c r="N1274" s="328"/>
      <c r="O1274" s="328"/>
      <c r="P1274" s="328"/>
      <c r="Q1274" s="328"/>
      <c r="R1274" s="328"/>
      <c r="S1274" s="328"/>
      <c r="T1274" s="328"/>
      <c r="U1274" s="328"/>
      <c r="V1274" s="328"/>
      <c r="W1274" s="328"/>
      <c r="X1274" s="328"/>
      <c r="Y1274" s="329"/>
      <c r="Z1274" s="336"/>
      <c r="AA1274" s="337"/>
      <c r="AB1274" s="337"/>
      <c r="AC1274" s="337"/>
      <c r="AD1274" s="338"/>
      <c r="AE1274" s="336"/>
      <c r="AF1274" s="337"/>
      <c r="AG1274" s="337"/>
      <c r="AH1274" s="337"/>
      <c r="AI1274" s="337"/>
      <c r="AJ1274" s="337"/>
      <c r="AK1274" s="300"/>
      <c r="AL1274" s="301"/>
      <c r="AM1274" s="301"/>
      <c r="AN1274" s="301"/>
      <c r="AO1274" s="301"/>
      <c r="AP1274" s="301"/>
      <c r="AQ1274" s="301"/>
      <c r="AR1274" s="301"/>
      <c r="AS1274" s="301"/>
      <c r="AT1274" s="301"/>
      <c r="AU1274" s="301"/>
      <c r="AV1274" s="301"/>
      <c r="AW1274" s="301"/>
      <c r="AX1274" s="302"/>
      <c r="AY1274" s="407"/>
      <c r="AZ1274" s="304"/>
      <c r="BA1274" s="304"/>
      <c r="BB1274" s="408"/>
      <c r="BC1274" s="306">
        <f t="shared" si="70"/>
        <v>0</v>
      </c>
      <c r="BD1274" s="307"/>
      <c r="BE1274" s="307"/>
      <c r="BF1274" s="308"/>
      <c r="BG1274" s="309"/>
      <c r="BH1274" s="310"/>
      <c r="BI1274" s="310"/>
      <c r="BJ1274" s="311"/>
      <c r="BK1274" s="312">
        <f t="shared" si="71"/>
        <v>0</v>
      </c>
      <c r="BL1274" s="313"/>
      <c r="BM1274" s="313"/>
      <c r="BN1274" s="313"/>
      <c r="BO1274" s="313"/>
      <c r="BP1274" s="314"/>
      <c r="BQ1274" s="294"/>
      <c r="BR1274" s="295"/>
      <c r="BS1274" s="295"/>
      <c r="BT1274" s="295"/>
      <c r="BU1274" s="295"/>
      <c r="BV1274" s="295"/>
      <c r="BW1274" s="296"/>
      <c r="BX1274" s="294"/>
      <c r="BY1274" s="295"/>
      <c r="BZ1274" s="295"/>
      <c r="CA1274" s="295"/>
      <c r="CB1274" s="295"/>
      <c r="CC1274" s="296"/>
      <c r="CD1274" s="294"/>
      <c r="CE1274" s="295"/>
      <c r="CF1274" s="295"/>
      <c r="CG1274" s="295"/>
      <c r="CH1274" s="295"/>
      <c r="CI1274" s="296"/>
    </row>
    <row r="1275" spans="1:87" ht="18" customHeight="1" x14ac:dyDescent="0.25">
      <c r="A1275" s="75"/>
      <c r="B1275" s="327"/>
      <c r="C1275" s="328"/>
      <c r="D1275" s="328"/>
      <c r="E1275" s="328"/>
      <c r="F1275" s="328"/>
      <c r="G1275" s="328"/>
      <c r="H1275" s="328"/>
      <c r="I1275" s="328"/>
      <c r="J1275" s="328"/>
      <c r="K1275" s="328"/>
      <c r="L1275" s="328"/>
      <c r="M1275" s="328"/>
      <c r="N1275" s="328"/>
      <c r="O1275" s="328"/>
      <c r="P1275" s="328"/>
      <c r="Q1275" s="328"/>
      <c r="R1275" s="328"/>
      <c r="S1275" s="328"/>
      <c r="T1275" s="328"/>
      <c r="U1275" s="328"/>
      <c r="V1275" s="328"/>
      <c r="W1275" s="328"/>
      <c r="X1275" s="328"/>
      <c r="Y1275" s="329"/>
      <c r="Z1275" s="336"/>
      <c r="AA1275" s="337"/>
      <c r="AB1275" s="337"/>
      <c r="AC1275" s="337"/>
      <c r="AD1275" s="338"/>
      <c r="AE1275" s="336"/>
      <c r="AF1275" s="337"/>
      <c r="AG1275" s="337"/>
      <c r="AH1275" s="337"/>
      <c r="AI1275" s="337"/>
      <c r="AJ1275" s="337"/>
      <c r="AK1275" s="300"/>
      <c r="AL1275" s="301"/>
      <c r="AM1275" s="301"/>
      <c r="AN1275" s="301"/>
      <c r="AO1275" s="301"/>
      <c r="AP1275" s="301"/>
      <c r="AQ1275" s="301"/>
      <c r="AR1275" s="301"/>
      <c r="AS1275" s="301"/>
      <c r="AT1275" s="301"/>
      <c r="AU1275" s="301"/>
      <c r="AV1275" s="301"/>
      <c r="AW1275" s="301"/>
      <c r="AX1275" s="302"/>
      <c r="AY1275" s="407"/>
      <c r="AZ1275" s="304"/>
      <c r="BA1275" s="304"/>
      <c r="BB1275" s="408"/>
      <c r="BC1275" s="306">
        <f t="shared" si="70"/>
        <v>0</v>
      </c>
      <c r="BD1275" s="307"/>
      <c r="BE1275" s="307"/>
      <c r="BF1275" s="308"/>
      <c r="BG1275" s="309"/>
      <c r="BH1275" s="310"/>
      <c r="BI1275" s="310"/>
      <c r="BJ1275" s="311"/>
      <c r="BK1275" s="312">
        <f t="shared" si="71"/>
        <v>0</v>
      </c>
      <c r="BL1275" s="313"/>
      <c r="BM1275" s="313"/>
      <c r="BN1275" s="313"/>
      <c r="BO1275" s="313"/>
      <c r="BP1275" s="314"/>
      <c r="BQ1275" s="294"/>
      <c r="BR1275" s="295"/>
      <c r="BS1275" s="295"/>
      <c r="BT1275" s="295"/>
      <c r="BU1275" s="295"/>
      <c r="BV1275" s="295"/>
      <c r="BW1275" s="296"/>
      <c r="BX1275" s="294"/>
      <c r="BY1275" s="295"/>
      <c r="BZ1275" s="295"/>
      <c r="CA1275" s="295"/>
      <c r="CB1275" s="295"/>
      <c r="CC1275" s="296"/>
      <c r="CD1275" s="294"/>
      <c r="CE1275" s="295"/>
      <c r="CF1275" s="295"/>
      <c r="CG1275" s="295"/>
      <c r="CH1275" s="295"/>
      <c r="CI1275" s="296"/>
    </row>
    <row r="1276" spans="1:87" ht="18" customHeight="1" x14ac:dyDescent="0.25">
      <c r="A1276" s="75"/>
      <c r="B1276" s="327"/>
      <c r="C1276" s="328"/>
      <c r="D1276" s="328"/>
      <c r="E1276" s="328"/>
      <c r="F1276" s="328"/>
      <c r="G1276" s="328"/>
      <c r="H1276" s="328"/>
      <c r="I1276" s="328"/>
      <c r="J1276" s="328"/>
      <c r="K1276" s="328"/>
      <c r="L1276" s="328"/>
      <c r="M1276" s="328"/>
      <c r="N1276" s="328"/>
      <c r="O1276" s="328"/>
      <c r="P1276" s="328"/>
      <c r="Q1276" s="328"/>
      <c r="R1276" s="328"/>
      <c r="S1276" s="328"/>
      <c r="T1276" s="328"/>
      <c r="U1276" s="328"/>
      <c r="V1276" s="328"/>
      <c r="W1276" s="328"/>
      <c r="X1276" s="328"/>
      <c r="Y1276" s="329"/>
      <c r="Z1276" s="336"/>
      <c r="AA1276" s="337"/>
      <c r="AB1276" s="337"/>
      <c r="AC1276" s="337"/>
      <c r="AD1276" s="338"/>
      <c r="AE1276" s="336"/>
      <c r="AF1276" s="337"/>
      <c r="AG1276" s="337"/>
      <c r="AH1276" s="337"/>
      <c r="AI1276" s="337"/>
      <c r="AJ1276" s="337"/>
      <c r="AK1276" s="300"/>
      <c r="AL1276" s="301"/>
      <c r="AM1276" s="301"/>
      <c r="AN1276" s="301"/>
      <c r="AO1276" s="301"/>
      <c r="AP1276" s="301"/>
      <c r="AQ1276" s="301"/>
      <c r="AR1276" s="301"/>
      <c r="AS1276" s="301"/>
      <c r="AT1276" s="301"/>
      <c r="AU1276" s="301"/>
      <c r="AV1276" s="301"/>
      <c r="AW1276" s="301"/>
      <c r="AX1276" s="302"/>
      <c r="AY1276" s="407"/>
      <c r="AZ1276" s="304"/>
      <c r="BA1276" s="304"/>
      <c r="BB1276" s="408"/>
      <c r="BC1276" s="306">
        <f t="shared" si="70"/>
        <v>0</v>
      </c>
      <c r="BD1276" s="307"/>
      <c r="BE1276" s="307"/>
      <c r="BF1276" s="308"/>
      <c r="BG1276" s="309"/>
      <c r="BH1276" s="310"/>
      <c r="BI1276" s="310"/>
      <c r="BJ1276" s="311"/>
      <c r="BK1276" s="312">
        <f t="shared" si="71"/>
        <v>0</v>
      </c>
      <c r="BL1276" s="313"/>
      <c r="BM1276" s="313"/>
      <c r="BN1276" s="313"/>
      <c r="BO1276" s="313"/>
      <c r="BP1276" s="314"/>
      <c r="BQ1276" s="294"/>
      <c r="BR1276" s="295"/>
      <c r="BS1276" s="295"/>
      <c r="BT1276" s="295"/>
      <c r="BU1276" s="295"/>
      <c r="BV1276" s="295"/>
      <c r="BW1276" s="296"/>
      <c r="BX1276" s="294"/>
      <c r="BY1276" s="295"/>
      <c r="BZ1276" s="295"/>
      <c r="CA1276" s="295"/>
      <c r="CB1276" s="295"/>
      <c r="CC1276" s="296"/>
      <c r="CD1276" s="294"/>
      <c r="CE1276" s="295"/>
      <c r="CF1276" s="295"/>
      <c r="CG1276" s="295"/>
      <c r="CH1276" s="295"/>
      <c r="CI1276" s="296"/>
    </row>
    <row r="1277" spans="1:87" ht="18" customHeight="1" x14ac:dyDescent="0.25">
      <c r="A1277" s="75"/>
      <c r="B1277" s="327"/>
      <c r="C1277" s="328"/>
      <c r="D1277" s="328"/>
      <c r="E1277" s="328"/>
      <c r="F1277" s="328"/>
      <c r="G1277" s="328"/>
      <c r="H1277" s="328"/>
      <c r="I1277" s="328"/>
      <c r="J1277" s="328"/>
      <c r="K1277" s="328"/>
      <c r="L1277" s="328"/>
      <c r="M1277" s="328"/>
      <c r="N1277" s="328"/>
      <c r="O1277" s="328"/>
      <c r="P1277" s="328"/>
      <c r="Q1277" s="328"/>
      <c r="R1277" s="328"/>
      <c r="S1277" s="328"/>
      <c r="T1277" s="328"/>
      <c r="U1277" s="328"/>
      <c r="V1277" s="328"/>
      <c r="W1277" s="328"/>
      <c r="X1277" s="328"/>
      <c r="Y1277" s="329"/>
      <c r="Z1277" s="336"/>
      <c r="AA1277" s="337"/>
      <c r="AB1277" s="337"/>
      <c r="AC1277" s="337"/>
      <c r="AD1277" s="338"/>
      <c r="AE1277" s="336"/>
      <c r="AF1277" s="337"/>
      <c r="AG1277" s="337"/>
      <c r="AH1277" s="337"/>
      <c r="AI1277" s="337"/>
      <c r="AJ1277" s="337"/>
      <c r="AK1277" s="300"/>
      <c r="AL1277" s="301"/>
      <c r="AM1277" s="301"/>
      <c r="AN1277" s="301"/>
      <c r="AO1277" s="301"/>
      <c r="AP1277" s="301"/>
      <c r="AQ1277" s="301"/>
      <c r="AR1277" s="301"/>
      <c r="AS1277" s="301"/>
      <c r="AT1277" s="301"/>
      <c r="AU1277" s="301"/>
      <c r="AV1277" s="301"/>
      <c r="AW1277" s="301"/>
      <c r="AX1277" s="302"/>
      <c r="AY1277" s="407"/>
      <c r="AZ1277" s="304"/>
      <c r="BA1277" s="304"/>
      <c r="BB1277" s="408"/>
      <c r="BC1277" s="306">
        <f t="shared" si="70"/>
        <v>0</v>
      </c>
      <c r="BD1277" s="307"/>
      <c r="BE1277" s="307"/>
      <c r="BF1277" s="308"/>
      <c r="BG1277" s="309"/>
      <c r="BH1277" s="310"/>
      <c r="BI1277" s="310"/>
      <c r="BJ1277" s="311"/>
      <c r="BK1277" s="312">
        <f t="shared" si="71"/>
        <v>0</v>
      </c>
      <c r="BL1277" s="313"/>
      <c r="BM1277" s="313"/>
      <c r="BN1277" s="313"/>
      <c r="BO1277" s="313"/>
      <c r="BP1277" s="314"/>
      <c r="BQ1277" s="294"/>
      <c r="BR1277" s="295"/>
      <c r="BS1277" s="295"/>
      <c r="BT1277" s="295"/>
      <c r="BU1277" s="295"/>
      <c r="BV1277" s="295"/>
      <c r="BW1277" s="296"/>
      <c r="BX1277" s="294"/>
      <c r="BY1277" s="295"/>
      <c r="BZ1277" s="295"/>
      <c r="CA1277" s="295"/>
      <c r="CB1277" s="295"/>
      <c r="CC1277" s="296"/>
      <c r="CD1277" s="294"/>
      <c r="CE1277" s="295"/>
      <c r="CF1277" s="295"/>
      <c r="CG1277" s="295"/>
      <c r="CH1277" s="295"/>
      <c r="CI1277" s="296"/>
    </row>
    <row r="1278" spans="1:87" ht="18" customHeight="1" x14ac:dyDescent="0.25">
      <c r="A1278" s="75"/>
      <c r="B1278" s="327"/>
      <c r="C1278" s="328"/>
      <c r="D1278" s="328"/>
      <c r="E1278" s="328"/>
      <c r="F1278" s="328"/>
      <c r="G1278" s="328"/>
      <c r="H1278" s="328"/>
      <c r="I1278" s="328"/>
      <c r="J1278" s="328"/>
      <c r="K1278" s="328"/>
      <c r="L1278" s="328"/>
      <c r="M1278" s="328"/>
      <c r="N1278" s="328"/>
      <c r="O1278" s="328"/>
      <c r="P1278" s="328"/>
      <c r="Q1278" s="328"/>
      <c r="R1278" s="328"/>
      <c r="S1278" s="328"/>
      <c r="T1278" s="328"/>
      <c r="U1278" s="328"/>
      <c r="V1278" s="328"/>
      <c r="W1278" s="328"/>
      <c r="X1278" s="328"/>
      <c r="Y1278" s="329"/>
      <c r="Z1278" s="336"/>
      <c r="AA1278" s="337"/>
      <c r="AB1278" s="337"/>
      <c r="AC1278" s="337"/>
      <c r="AD1278" s="338"/>
      <c r="AE1278" s="336"/>
      <c r="AF1278" s="337"/>
      <c r="AG1278" s="337"/>
      <c r="AH1278" s="337"/>
      <c r="AI1278" s="337"/>
      <c r="AJ1278" s="337"/>
      <c r="AK1278" s="300"/>
      <c r="AL1278" s="301"/>
      <c r="AM1278" s="301"/>
      <c r="AN1278" s="301"/>
      <c r="AO1278" s="301"/>
      <c r="AP1278" s="301"/>
      <c r="AQ1278" s="301"/>
      <c r="AR1278" s="301"/>
      <c r="AS1278" s="301"/>
      <c r="AT1278" s="301"/>
      <c r="AU1278" s="301"/>
      <c r="AV1278" s="301"/>
      <c r="AW1278" s="301"/>
      <c r="AX1278" s="302"/>
      <c r="AY1278" s="407"/>
      <c r="AZ1278" s="304"/>
      <c r="BA1278" s="304"/>
      <c r="BB1278" s="408"/>
      <c r="BC1278" s="306">
        <f t="shared" si="70"/>
        <v>0</v>
      </c>
      <c r="BD1278" s="307"/>
      <c r="BE1278" s="307"/>
      <c r="BF1278" s="308"/>
      <c r="BG1278" s="309"/>
      <c r="BH1278" s="310"/>
      <c r="BI1278" s="310"/>
      <c r="BJ1278" s="311"/>
      <c r="BK1278" s="312">
        <f t="shared" si="71"/>
        <v>0</v>
      </c>
      <c r="BL1278" s="313"/>
      <c r="BM1278" s="313"/>
      <c r="BN1278" s="313"/>
      <c r="BO1278" s="313"/>
      <c r="BP1278" s="314"/>
      <c r="BQ1278" s="294"/>
      <c r="BR1278" s="295"/>
      <c r="BS1278" s="295"/>
      <c r="BT1278" s="295"/>
      <c r="BU1278" s="295"/>
      <c r="BV1278" s="295"/>
      <c r="BW1278" s="296"/>
      <c r="BX1278" s="294"/>
      <c r="BY1278" s="295"/>
      <c r="BZ1278" s="295"/>
      <c r="CA1278" s="295"/>
      <c r="CB1278" s="295"/>
      <c r="CC1278" s="296"/>
      <c r="CD1278" s="294"/>
      <c r="CE1278" s="295"/>
      <c r="CF1278" s="295"/>
      <c r="CG1278" s="295"/>
      <c r="CH1278" s="295"/>
      <c r="CI1278" s="296"/>
    </row>
    <row r="1279" spans="1:87" ht="18" customHeight="1" x14ac:dyDescent="0.25">
      <c r="A1279" s="75"/>
      <c r="B1279" s="327"/>
      <c r="C1279" s="328"/>
      <c r="D1279" s="328"/>
      <c r="E1279" s="328"/>
      <c r="F1279" s="328"/>
      <c r="G1279" s="328"/>
      <c r="H1279" s="328"/>
      <c r="I1279" s="328"/>
      <c r="J1279" s="328"/>
      <c r="K1279" s="328"/>
      <c r="L1279" s="328"/>
      <c r="M1279" s="328"/>
      <c r="N1279" s="328"/>
      <c r="O1279" s="328"/>
      <c r="P1279" s="328"/>
      <c r="Q1279" s="328"/>
      <c r="R1279" s="328"/>
      <c r="S1279" s="328"/>
      <c r="T1279" s="328"/>
      <c r="U1279" s="328"/>
      <c r="V1279" s="328"/>
      <c r="W1279" s="328"/>
      <c r="X1279" s="328"/>
      <c r="Y1279" s="329"/>
      <c r="Z1279" s="336"/>
      <c r="AA1279" s="337"/>
      <c r="AB1279" s="337"/>
      <c r="AC1279" s="337"/>
      <c r="AD1279" s="338"/>
      <c r="AE1279" s="336"/>
      <c r="AF1279" s="337"/>
      <c r="AG1279" s="337"/>
      <c r="AH1279" s="337"/>
      <c r="AI1279" s="337"/>
      <c r="AJ1279" s="337"/>
      <c r="AK1279" s="300"/>
      <c r="AL1279" s="301"/>
      <c r="AM1279" s="301"/>
      <c r="AN1279" s="301"/>
      <c r="AO1279" s="301"/>
      <c r="AP1279" s="301"/>
      <c r="AQ1279" s="301"/>
      <c r="AR1279" s="301"/>
      <c r="AS1279" s="301"/>
      <c r="AT1279" s="301"/>
      <c r="AU1279" s="301"/>
      <c r="AV1279" s="301"/>
      <c r="AW1279" s="301"/>
      <c r="AX1279" s="302"/>
      <c r="AY1279" s="407"/>
      <c r="AZ1279" s="304"/>
      <c r="BA1279" s="304"/>
      <c r="BB1279" s="408"/>
      <c r="BC1279" s="306">
        <f t="shared" si="70"/>
        <v>0</v>
      </c>
      <c r="BD1279" s="307"/>
      <c r="BE1279" s="307"/>
      <c r="BF1279" s="308"/>
      <c r="BG1279" s="309"/>
      <c r="BH1279" s="310"/>
      <c r="BI1279" s="310"/>
      <c r="BJ1279" s="311"/>
      <c r="BK1279" s="312">
        <f t="shared" si="71"/>
        <v>0</v>
      </c>
      <c r="BL1279" s="313"/>
      <c r="BM1279" s="313"/>
      <c r="BN1279" s="313"/>
      <c r="BO1279" s="313"/>
      <c r="BP1279" s="314"/>
      <c r="BQ1279" s="294"/>
      <c r="BR1279" s="295"/>
      <c r="BS1279" s="295"/>
      <c r="BT1279" s="295"/>
      <c r="BU1279" s="295"/>
      <c r="BV1279" s="295"/>
      <c r="BW1279" s="296"/>
      <c r="BX1279" s="294"/>
      <c r="BY1279" s="295"/>
      <c r="BZ1279" s="295"/>
      <c r="CA1279" s="295"/>
      <c r="CB1279" s="295"/>
      <c r="CC1279" s="296"/>
      <c r="CD1279" s="294"/>
      <c r="CE1279" s="295"/>
      <c r="CF1279" s="295"/>
      <c r="CG1279" s="295"/>
      <c r="CH1279" s="295"/>
      <c r="CI1279" s="296"/>
    </row>
    <row r="1280" spans="1:87" ht="18" customHeight="1" x14ac:dyDescent="0.25">
      <c r="A1280" s="75"/>
      <c r="B1280" s="327"/>
      <c r="C1280" s="328"/>
      <c r="D1280" s="328"/>
      <c r="E1280" s="328"/>
      <c r="F1280" s="328"/>
      <c r="G1280" s="328"/>
      <c r="H1280" s="328"/>
      <c r="I1280" s="328"/>
      <c r="J1280" s="328"/>
      <c r="K1280" s="328"/>
      <c r="L1280" s="328"/>
      <c r="M1280" s="328"/>
      <c r="N1280" s="328"/>
      <c r="O1280" s="328"/>
      <c r="P1280" s="328"/>
      <c r="Q1280" s="328"/>
      <c r="R1280" s="328"/>
      <c r="S1280" s="328"/>
      <c r="T1280" s="328"/>
      <c r="U1280" s="328"/>
      <c r="V1280" s="328"/>
      <c r="W1280" s="328"/>
      <c r="X1280" s="328"/>
      <c r="Y1280" s="329"/>
      <c r="Z1280" s="336"/>
      <c r="AA1280" s="337"/>
      <c r="AB1280" s="337"/>
      <c r="AC1280" s="337"/>
      <c r="AD1280" s="338"/>
      <c r="AE1280" s="336"/>
      <c r="AF1280" s="337"/>
      <c r="AG1280" s="337"/>
      <c r="AH1280" s="337"/>
      <c r="AI1280" s="337"/>
      <c r="AJ1280" s="337"/>
      <c r="AK1280" s="300"/>
      <c r="AL1280" s="301"/>
      <c r="AM1280" s="301"/>
      <c r="AN1280" s="301"/>
      <c r="AO1280" s="301"/>
      <c r="AP1280" s="301"/>
      <c r="AQ1280" s="301"/>
      <c r="AR1280" s="301"/>
      <c r="AS1280" s="301"/>
      <c r="AT1280" s="301"/>
      <c r="AU1280" s="301"/>
      <c r="AV1280" s="301"/>
      <c r="AW1280" s="301"/>
      <c r="AX1280" s="302"/>
      <c r="AY1280" s="407"/>
      <c r="AZ1280" s="304"/>
      <c r="BA1280" s="304"/>
      <c r="BB1280" s="408"/>
      <c r="BC1280" s="306">
        <f t="shared" si="70"/>
        <v>0</v>
      </c>
      <c r="BD1280" s="307"/>
      <c r="BE1280" s="307"/>
      <c r="BF1280" s="308"/>
      <c r="BG1280" s="309"/>
      <c r="BH1280" s="310"/>
      <c r="BI1280" s="310"/>
      <c r="BJ1280" s="311"/>
      <c r="BK1280" s="312">
        <f t="shared" si="71"/>
        <v>0</v>
      </c>
      <c r="BL1280" s="313"/>
      <c r="BM1280" s="313"/>
      <c r="BN1280" s="313"/>
      <c r="BO1280" s="313"/>
      <c r="BP1280" s="314"/>
      <c r="BQ1280" s="294"/>
      <c r="BR1280" s="295"/>
      <c r="BS1280" s="295"/>
      <c r="BT1280" s="295"/>
      <c r="BU1280" s="295"/>
      <c r="BV1280" s="295"/>
      <c r="BW1280" s="296"/>
      <c r="BX1280" s="294"/>
      <c r="BY1280" s="295"/>
      <c r="BZ1280" s="295"/>
      <c r="CA1280" s="295"/>
      <c r="CB1280" s="295"/>
      <c r="CC1280" s="296"/>
      <c r="CD1280" s="294"/>
      <c r="CE1280" s="295"/>
      <c r="CF1280" s="295"/>
      <c r="CG1280" s="295"/>
      <c r="CH1280" s="295"/>
      <c r="CI1280" s="296"/>
    </row>
    <row r="1281" spans="1:87" ht="18" customHeight="1" x14ac:dyDescent="0.25">
      <c r="A1281" s="75"/>
      <c r="B1281" s="327"/>
      <c r="C1281" s="328"/>
      <c r="D1281" s="328"/>
      <c r="E1281" s="328"/>
      <c r="F1281" s="328"/>
      <c r="G1281" s="328"/>
      <c r="H1281" s="328"/>
      <c r="I1281" s="328"/>
      <c r="J1281" s="328"/>
      <c r="K1281" s="328"/>
      <c r="L1281" s="328"/>
      <c r="M1281" s="328"/>
      <c r="N1281" s="328"/>
      <c r="O1281" s="328"/>
      <c r="P1281" s="328"/>
      <c r="Q1281" s="328"/>
      <c r="R1281" s="328"/>
      <c r="S1281" s="328"/>
      <c r="T1281" s="328"/>
      <c r="U1281" s="328"/>
      <c r="V1281" s="328"/>
      <c r="W1281" s="328"/>
      <c r="X1281" s="328"/>
      <c r="Y1281" s="329"/>
      <c r="Z1281" s="336"/>
      <c r="AA1281" s="337"/>
      <c r="AB1281" s="337"/>
      <c r="AC1281" s="337"/>
      <c r="AD1281" s="338"/>
      <c r="AE1281" s="336"/>
      <c r="AF1281" s="337"/>
      <c r="AG1281" s="337"/>
      <c r="AH1281" s="337"/>
      <c r="AI1281" s="337"/>
      <c r="AJ1281" s="337"/>
      <c r="AK1281" s="300"/>
      <c r="AL1281" s="301"/>
      <c r="AM1281" s="301"/>
      <c r="AN1281" s="301"/>
      <c r="AO1281" s="301"/>
      <c r="AP1281" s="301"/>
      <c r="AQ1281" s="301"/>
      <c r="AR1281" s="301"/>
      <c r="AS1281" s="301"/>
      <c r="AT1281" s="301"/>
      <c r="AU1281" s="301"/>
      <c r="AV1281" s="301"/>
      <c r="AW1281" s="301"/>
      <c r="AX1281" s="302"/>
      <c r="AY1281" s="407"/>
      <c r="AZ1281" s="304"/>
      <c r="BA1281" s="304"/>
      <c r="BB1281" s="408"/>
      <c r="BC1281" s="306">
        <f t="shared" si="70"/>
        <v>0</v>
      </c>
      <c r="BD1281" s="307"/>
      <c r="BE1281" s="307"/>
      <c r="BF1281" s="308"/>
      <c r="BG1281" s="309"/>
      <c r="BH1281" s="310"/>
      <c r="BI1281" s="310"/>
      <c r="BJ1281" s="311"/>
      <c r="BK1281" s="312">
        <f t="shared" si="71"/>
        <v>0</v>
      </c>
      <c r="BL1281" s="313"/>
      <c r="BM1281" s="313"/>
      <c r="BN1281" s="313"/>
      <c r="BO1281" s="313"/>
      <c r="BP1281" s="314"/>
      <c r="BQ1281" s="294"/>
      <c r="BR1281" s="295"/>
      <c r="BS1281" s="295"/>
      <c r="BT1281" s="295"/>
      <c r="BU1281" s="295"/>
      <c r="BV1281" s="295"/>
      <c r="BW1281" s="296"/>
      <c r="BX1281" s="294"/>
      <c r="BY1281" s="295"/>
      <c r="BZ1281" s="295"/>
      <c r="CA1281" s="295"/>
      <c r="CB1281" s="295"/>
      <c r="CC1281" s="296"/>
      <c r="CD1281" s="294"/>
      <c r="CE1281" s="295"/>
      <c r="CF1281" s="295"/>
      <c r="CG1281" s="295"/>
      <c r="CH1281" s="295"/>
      <c r="CI1281" s="296"/>
    </row>
    <row r="1282" spans="1:87" ht="18" customHeight="1" x14ac:dyDescent="0.25">
      <c r="A1282" s="75"/>
      <c r="B1282" s="327"/>
      <c r="C1282" s="328"/>
      <c r="D1282" s="328"/>
      <c r="E1282" s="328"/>
      <c r="F1282" s="328"/>
      <c r="G1282" s="328"/>
      <c r="H1282" s="328"/>
      <c r="I1282" s="328"/>
      <c r="J1282" s="328"/>
      <c r="K1282" s="328"/>
      <c r="L1282" s="328"/>
      <c r="M1282" s="328"/>
      <c r="N1282" s="328"/>
      <c r="O1282" s="328"/>
      <c r="P1282" s="328"/>
      <c r="Q1282" s="328"/>
      <c r="R1282" s="328"/>
      <c r="S1282" s="328"/>
      <c r="T1282" s="328"/>
      <c r="U1282" s="328"/>
      <c r="V1282" s="328"/>
      <c r="W1282" s="328"/>
      <c r="X1282" s="328"/>
      <c r="Y1282" s="329"/>
      <c r="Z1282" s="336"/>
      <c r="AA1282" s="337"/>
      <c r="AB1282" s="337"/>
      <c r="AC1282" s="337"/>
      <c r="AD1282" s="338"/>
      <c r="AE1282" s="336"/>
      <c r="AF1282" s="337"/>
      <c r="AG1282" s="337"/>
      <c r="AH1282" s="337"/>
      <c r="AI1282" s="337"/>
      <c r="AJ1282" s="337"/>
      <c r="AK1282" s="300"/>
      <c r="AL1282" s="301"/>
      <c r="AM1282" s="301"/>
      <c r="AN1282" s="301"/>
      <c r="AO1282" s="301"/>
      <c r="AP1282" s="301"/>
      <c r="AQ1282" s="301"/>
      <c r="AR1282" s="301"/>
      <c r="AS1282" s="301"/>
      <c r="AT1282" s="301"/>
      <c r="AU1282" s="301"/>
      <c r="AV1282" s="301"/>
      <c r="AW1282" s="301"/>
      <c r="AX1282" s="302"/>
      <c r="AY1282" s="407"/>
      <c r="AZ1282" s="304"/>
      <c r="BA1282" s="304"/>
      <c r="BB1282" s="408"/>
      <c r="BC1282" s="306">
        <f t="shared" si="70"/>
        <v>0</v>
      </c>
      <c r="BD1282" s="307"/>
      <c r="BE1282" s="307"/>
      <c r="BF1282" s="308"/>
      <c r="BG1282" s="309"/>
      <c r="BH1282" s="310"/>
      <c r="BI1282" s="310"/>
      <c r="BJ1282" s="311"/>
      <c r="BK1282" s="312">
        <f t="shared" si="71"/>
        <v>0</v>
      </c>
      <c r="BL1282" s="313"/>
      <c r="BM1282" s="313"/>
      <c r="BN1282" s="313"/>
      <c r="BO1282" s="313"/>
      <c r="BP1282" s="314"/>
      <c r="BQ1282" s="294"/>
      <c r="BR1282" s="295"/>
      <c r="BS1282" s="295"/>
      <c r="BT1282" s="295"/>
      <c r="BU1282" s="295"/>
      <c r="BV1282" s="295"/>
      <c r="BW1282" s="296"/>
      <c r="BX1282" s="294"/>
      <c r="BY1282" s="295"/>
      <c r="BZ1282" s="295"/>
      <c r="CA1282" s="295"/>
      <c r="CB1282" s="295"/>
      <c r="CC1282" s="296"/>
      <c r="CD1282" s="294"/>
      <c r="CE1282" s="295"/>
      <c r="CF1282" s="295"/>
      <c r="CG1282" s="295"/>
      <c r="CH1282" s="295"/>
      <c r="CI1282" s="296"/>
    </row>
    <row r="1283" spans="1:87" ht="18" customHeight="1" x14ac:dyDescent="0.25">
      <c r="A1283" s="75"/>
      <c r="B1283" s="327"/>
      <c r="C1283" s="328"/>
      <c r="D1283" s="328"/>
      <c r="E1283" s="328"/>
      <c r="F1283" s="328"/>
      <c r="G1283" s="328"/>
      <c r="H1283" s="328"/>
      <c r="I1283" s="328"/>
      <c r="J1283" s="328"/>
      <c r="K1283" s="328"/>
      <c r="L1283" s="328"/>
      <c r="M1283" s="328"/>
      <c r="N1283" s="328"/>
      <c r="O1283" s="328"/>
      <c r="P1283" s="328"/>
      <c r="Q1283" s="328"/>
      <c r="R1283" s="328"/>
      <c r="S1283" s="328"/>
      <c r="T1283" s="328"/>
      <c r="U1283" s="328"/>
      <c r="V1283" s="328"/>
      <c r="W1283" s="328"/>
      <c r="X1283" s="328"/>
      <c r="Y1283" s="329"/>
      <c r="Z1283" s="336"/>
      <c r="AA1283" s="337"/>
      <c r="AB1283" s="337"/>
      <c r="AC1283" s="337"/>
      <c r="AD1283" s="338"/>
      <c r="AE1283" s="336"/>
      <c r="AF1283" s="337"/>
      <c r="AG1283" s="337"/>
      <c r="AH1283" s="337"/>
      <c r="AI1283" s="337"/>
      <c r="AJ1283" s="337"/>
      <c r="AK1283" s="300"/>
      <c r="AL1283" s="301"/>
      <c r="AM1283" s="301"/>
      <c r="AN1283" s="301"/>
      <c r="AO1283" s="301"/>
      <c r="AP1283" s="301"/>
      <c r="AQ1283" s="301"/>
      <c r="AR1283" s="301"/>
      <c r="AS1283" s="301"/>
      <c r="AT1283" s="301"/>
      <c r="AU1283" s="301"/>
      <c r="AV1283" s="301"/>
      <c r="AW1283" s="301"/>
      <c r="AX1283" s="302"/>
      <c r="AY1283" s="407"/>
      <c r="AZ1283" s="304"/>
      <c r="BA1283" s="304"/>
      <c r="BB1283" s="408"/>
      <c r="BC1283" s="306">
        <f t="shared" si="70"/>
        <v>0</v>
      </c>
      <c r="BD1283" s="307"/>
      <c r="BE1283" s="307"/>
      <c r="BF1283" s="308"/>
      <c r="BG1283" s="309"/>
      <c r="BH1283" s="310"/>
      <c r="BI1283" s="310"/>
      <c r="BJ1283" s="311"/>
      <c r="BK1283" s="312">
        <f t="shared" si="71"/>
        <v>0</v>
      </c>
      <c r="BL1283" s="313"/>
      <c r="BM1283" s="313"/>
      <c r="BN1283" s="313"/>
      <c r="BO1283" s="313"/>
      <c r="BP1283" s="314"/>
      <c r="BQ1283" s="294"/>
      <c r="BR1283" s="295"/>
      <c r="BS1283" s="295"/>
      <c r="BT1283" s="295"/>
      <c r="BU1283" s="295"/>
      <c r="BV1283" s="295"/>
      <c r="BW1283" s="296"/>
      <c r="BX1283" s="294"/>
      <c r="BY1283" s="295"/>
      <c r="BZ1283" s="295"/>
      <c r="CA1283" s="295"/>
      <c r="CB1283" s="295"/>
      <c r="CC1283" s="296"/>
      <c r="CD1283" s="294"/>
      <c r="CE1283" s="295"/>
      <c r="CF1283" s="295"/>
      <c r="CG1283" s="295"/>
      <c r="CH1283" s="295"/>
      <c r="CI1283" s="296"/>
    </row>
    <row r="1284" spans="1:87" ht="18" customHeight="1" x14ac:dyDescent="0.25">
      <c r="A1284" s="75"/>
      <c r="B1284" s="327"/>
      <c r="C1284" s="328"/>
      <c r="D1284" s="328"/>
      <c r="E1284" s="328"/>
      <c r="F1284" s="328"/>
      <c r="G1284" s="328"/>
      <c r="H1284" s="328"/>
      <c r="I1284" s="328"/>
      <c r="J1284" s="328"/>
      <c r="K1284" s="328"/>
      <c r="L1284" s="328"/>
      <c r="M1284" s="328"/>
      <c r="N1284" s="328"/>
      <c r="O1284" s="328"/>
      <c r="P1284" s="328"/>
      <c r="Q1284" s="328"/>
      <c r="R1284" s="328"/>
      <c r="S1284" s="328"/>
      <c r="T1284" s="328"/>
      <c r="U1284" s="328"/>
      <c r="V1284" s="328"/>
      <c r="W1284" s="328"/>
      <c r="X1284" s="328"/>
      <c r="Y1284" s="329"/>
      <c r="Z1284" s="336"/>
      <c r="AA1284" s="337"/>
      <c r="AB1284" s="337"/>
      <c r="AC1284" s="337"/>
      <c r="AD1284" s="338"/>
      <c r="AE1284" s="336"/>
      <c r="AF1284" s="337"/>
      <c r="AG1284" s="337"/>
      <c r="AH1284" s="337"/>
      <c r="AI1284" s="337"/>
      <c r="AJ1284" s="337"/>
      <c r="AK1284" s="300"/>
      <c r="AL1284" s="301"/>
      <c r="AM1284" s="301"/>
      <c r="AN1284" s="301"/>
      <c r="AO1284" s="301"/>
      <c r="AP1284" s="301"/>
      <c r="AQ1284" s="301"/>
      <c r="AR1284" s="301"/>
      <c r="AS1284" s="301"/>
      <c r="AT1284" s="301"/>
      <c r="AU1284" s="301"/>
      <c r="AV1284" s="301"/>
      <c r="AW1284" s="301"/>
      <c r="AX1284" s="302"/>
      <c r="AY1284" s="407"/>
      <c r="AZ1284" s="304"/>
      <c r="BA1284" s="304"/>
      <c r="BB1284" s="408"/>
      <c r="BC1284" s="306">
        <f t="shared" si="70"/>
        <v>0</v>
      </c>
      <c r="BD1284" s="307"/>
      <c r="BE1284" s="307"/>
      <c r="BF1284" s="308"/>
      <c r="BG1284" s="309"/>
      <c r="BH1284" s="310"/>
      <c r="BI1284" s="310"/>
      <c r="BJ1284" s="311"/>
      <c r="BK1284" s="312">
        <f t="shared" si="71"/>
        <v>0</v>
      </c>
      <c r="BL1284" s="313"/>
      <c r="BM1284" s="313"/>
      <c r="BN1284" s="313"/>
      <c r="BO1284" s="313"/>
      <c r="BP1284" s="314"/>
      <c r="BQ1284" s="294"/>
      <c r="BR1284" s="295"/>
      <c r="BS1284" s="295"/>
      <c r="BT1284" s="295"/>
      <c r="BU1284" s="295"/>
      <c r="BV1284" s="295"/>
      <c r="BW1284" s="296"/>
      <c r="BX1284" s="294"/>
      <c r="BY1284" s="295"/>
      <c r="BZ1284" s="295"/>
      <c r="CA1284" s="295"/>
      <c r="CB1284" s="295"/>
      <c r="CC1284" s="296"/>
      <c r="CD1284" s="294"/>
      <c r="CE1284" s="295"/>
      <c r="CF1284" s="295"/>
      <c r="CG1284" s="295"/>
      <c r="CH1284" s="295"/>
      <c r="CI1284" s="296"/>
    </row>
    <row r="1285" spans="1:87" ht="18" customHeight="1" x14ac:dyDescent="0.25">
      <c r="A1285" s="75"/>
      <c r="B1285" s="327"/>
      <c r="C1285" s="328"/>
      <c r="D1285" s="328"/>
      <c r="E1285" s="328"/>
      <c r="F1285" s="328"/>
      <c r="G1285" s="328"/>
      <c r="H1285" s="328"/>
      <c r="I1285" s="328"/>
      <c r="J1285" s="328"/>
      <c r="K1285" s="328"/>
      <c r="L1285" s="328"/>
      <c r="M1285" s="328"/>
      <c r="N1285" s="328"/>
      <c r="O1285" s="328"/>
      <c r="P1285" s="328"/>
      <c r="Q1285" s="328"/>
      <c r="R1285" s="328"/>
      <c r="S1285" s="328"/>
      <c r="T1285" s="328"/>
      <c r="U1285" s="328"/>
      <c r="V1285" s="328"/>
      <c r="W1285" s="328"/>
      <c r="X1285" s="328"/>
      <c r="Y1285" s="329"/>
      <c r="Z1285" s="336"/>
      <c r="AA1285" s="337"/>
      <c r="AB1285" s="337"/>
      <c r="AC1285" s="337"/>
      <c r="AD1285" s="338"/>
      <c r="AE1285" s="336"/>
      <c r="AF1285" s="337"/>
      <c r="AG1285" s="337"/>
      <c r="AH1285" s="337"/>
      <c r="AI1285" s="337"/>
      <c r="AJ1285" s="337"/>
      <c r="AK1285" s="300"/>
      <c r="AL1285" s="301"/>
      <c r="AM1285" s="301"/>
      <c r="AN1285" s="301"/>
      <c r="AO1285" s="301"/>
      <c r="AP1285" s="301"/>
      <c r="AQ1285" s="301"/>
      <c r="AR1285" s="301"/>
      <c r="AS1285" s="301"/>
      <c r="AT1285" s="301"/>
      <c r="AU1285" s="301"/>
      <c r="AV1285" s="301"/>
      <c r="AW1285" s="301"/>
      <c r="AX1285" s="302"/>
      <c r="AY1285" s="407"/>
      <c r="AZ1285" s="304"/>
      <c r="BA1285" s="304"/>
      <c r="BB1285" s="408"/>
      <c r="BC1285" s="306">
        <f t="shared" si="70"/>
        <v>0</v>
      </c>
      <c r="BD1285" s="307"/>
      <c r="BE1285" s="307"/>
      <c r="BF1285" s="308"/>
      <c r="BG1285" s="309"/>
      <c r="BH1285" s="310"/>
      <c r="BI1285" s="310"/>
      <c r="BJ1285" s="311"/>
      <c r="BK1285" s="312">
        <f t="shared" si="71"/>
        <v>0</v>
      </c>
      <c r="BL1285" s="313"/>
      <c r="BM1285" s="313"/>
      <c r="BN1285" s="313"/>
      <c r="BO1285" s="313"/>
      <c r="BP1285" s="314"/>
      <c r="BQ1285" s="294"/>
      <c r="BR1285" s="295"/>
      <c r="BS1285" s="295"/>
      <c r="BT1285" s="295"/>
      <c r="BU1285" s="295"/>
      <c r="BV1285" s="295"/>
      <c r="BW1285" s="296"/>
      <c r="BX1285" s="294"/>
      <c r="BY1285" s="295"/>
      <c r="BZ1285" s="295"/>
      <c r="CA1285" s="295"/>
      <c r="CB1285" s="295"/>
      <c r="CC1285" s="296"/>
      <c r="CD1285" s="294"/>
      <c r="CE1285" s="295"/>
      <c r="CF1285" s="295"/>
      <c r="CG1285" s="295"/>
      <c r="CH1285" s="295"/>
      <c r="CI1285" s="296"/>
    </row>
    <row r="1286" spans="1:87" ht="18" customHeight="1" x14ac:dyDescent="0.25">
      <c r="A1286" s="75"/>
      <c r="B1286" s="327"/>
      <c r="C1286" s="328"/>
      <c r="D1286" s="328"/>
      <c r="E1286" s="328"/>
      <c r="F1286" s="328"/>
      <c r="G1286" s="328"/>
      <c r="H1286" s="328"/>
      <c r="I1286" s="328"/>
      <c r="J1286" s="328"/>
      <c r="K1286" s="328"/>
      <c r="L1286" s="328"/>
      <c r="M1286" s="328"/>
      <c r="N1286" s="328"/>
      <c r="O1286" s="328"/>
      <c r="P1286" s="328"/>
      <c r="Q1286" s="328"/>
      <c r="R1286" s="328"/>
      <c r="S1286" s="328"/>
      <c r="T1286" s="328"/>
      <c r="U1286" s="328"/>
      <c r="V1286" s="328"/>
      <c r="W1286" s="328"/>
      <c r="X1286" s="328"/>
      <c r="Y1286" s="329"/>
      <c r="Z1286" s="336"/>
      <c r="AA1286" s="337"/>
      <c r="AB1286" s="337"/>
      <c r="AC1286" s="337"/>
      <c r="AD1286" s="338"/>
      <c r="AE1286" s="336"/>
      <c r="AF1286" s="337"/>
      <c r="AG1286" s="337"/>
      <c r="AH1286" s="337"/>
      <c r="AI1286" s="337"/>
      <c r="AJ1286" s="337"/>
      <c r="AK1286" s="300"/>
      <c r="AL1286" s="301"/>
      <c r="AM1286" s="301"/>
      <c r="AN1286" s="301"/>
      <c r="AO1286" s="301"/>
      <c r="AP1286" s="301"/>
      <c r="AQ1286" s="301"/>
      <c r="AR1286" s="301"/>
      <c r="AS1286" s="301"/>
      <c r="AT1286" s="301"/>
      <c r="AU1286" s="301"/>
      <c r="AV1286" s="301"/>
      <c r="AW1286" s="301"/>
      <c r="AX1286" s="302"/>
      <c r="AY1286" s="407"/>
      <c r="AZ1286" s="304"/>
      <c r="BA1286" s="304"/>
      <c r="BB1286" s="408"/>
      <c r="BC1286" s="306">
        <f t="shared" si="70"/>
        <v>0</v>
      </c>
      <c r="BD1286" s="307"/>
      <c r="BE1286" s="307"/>
      <c r="BF1286" s="308"/>
      <c r="BG1286" s="309"/>
      <c r="BH1286" s="310"/>
      <c r="BI1286" s="310"/>
      <c r="BJ1286" s="311"/>
      <c r="BK1286" s="312">
        <f t="shared" si="71"/>
        <v>0</v>
      </c>
      <c r="BL1286" s="313"/>
      <c r="BM1286" s="313"/>
      <c r="BN1286" s="313"/>
      <c r="BO1286" s="313"/>
      <c r="BP1286" s="314"/>
      <c r="BQ1286" s="294"/>
      <c r="BR1286" s="295"/>
      <c r="BS1286" s="295"/>
      <c r="BT1286" s="295"/>
      <c r="BU1286" s="295"/>
      <c r="BV1286" s="295"/>
      <c r="BW1286" s="296"/>
      <c r="BX1286" s="294"/>
      <c r="BY1286" s="295"/>
      <c r="BZ1286" s="295"/>
      <c r="CA1286" s="295"/>
      <c r="CB1286" s="295"/>
      <c r="CC1286" s="296"/>
      <c r="CD1286" s="294"/>
      <c r="CE1286" s="295"/>
      <c r="CF1286" s="295"/>
      <c r="CG1286" s="295"/>
      <c r="CH1286" s="295"/>
      <c r="CI1286" s="296"/>
    </row>
    <row r="1287" spans="1:87" ht="18" customHeight="1" x14ac:dyDescent="0.25">
      <c r="A1287" s="75"/>
      <c r="B1287" s="327"/>
      <c r="C1287" s="328"/>
      <c r="D1287" s="328"/>
      <c r="E1287" s="328"/>
      <c r="F1287" s="328"/>
      <c r="G1287" s="328"/>
      <c r="H1287" s="328"/>
      <c r="I1287" s="328"/>
      <c r="J1287" s="328"/>
      <c r="K1287" s="328"/>
      <c r="L1287" s="328"/>
      <c r="M1287" s="328"/>
      <c r="N1287" s="328"/>
      <c r="O1287" s="328"/>
      <c r="P1287" s="328"/>
      <c r="Q1287" s="328"/>
      <c r="R1287" s="328"/>
      <c r="S1287" s="328"/>
      <c r="T1287" s="328"/>
      <c r="U1287" s="328"/>
      <c r="V1287" s="328"/>
      <c r="W1287" s="328"/>
      <c r="X1287" s="328"/>
      <c r="Y1287" s="329"/>
      <c r="Z1287" s="336"/>
      <c r="AA1287" s="337"/>
      <c r="AB1287" s="337"/>
      <c r="AC1287" s="337"/>
      <c r="AD1287" s="338"/>
      <c r="AE1287" s="336"/>
      <c r="AF1287" s="337"/>
      <c r="AG1287" s="337"/>
      <c r="AH1287" s="337"/>
      <c r="AI1287" s="337"/>
      <c r="AJ1287" s="337"/>
      <c r="AK1287" s="300"/>
      <c r="AL1287" s="301"/>
      <c r="AM1287" s="301"/>
      <c r="AN1287" s="301"/>
      <c r="AO1287" s="301"/>
      <c r="AP1287" s="301"/>
      <c r="AQ1287" s="301"/>
      <c r="AR1287" s="301"/>
      <c r="AS1287" s="301"/>
      <c r="AT1287" s="301"/>
      <c r="AU1287" s="301"/>
      <c r="AV1287" s="301"/>
      <c r="AW1287" s="301"/>
      <c r="AX1287" s="302"/>
      <c r="AY1287" s="407"/>
      <c r="AZ1287" s="304"/>
      <c r="BA1287" s="304"/>
      <c r="BB1287" s="408"/>
      <c r="BC1287" s="306">
        <f t="shared" si="70"/>
        <v>0</v>
      </c>
      <c r="BD1287" s="307"/>
      <c r="BE1287" s="307"/>
      <c r="BF1287" s="308"/>
      <c r="BG1287" s="309"/>
      <c r="BH1287" s="310"/>
      <c r="BI1287" s="310"/>
      <c r="BJ1287" s="311"/>
      <c r="BK1287" s="312">
        <f t="shared" si="71"/>
        <v>0</v>
      </c>
      <c r="BL1287" s="313"/>
      <c r="BM1287" s="313"/>
      <c r="BN1287" s="313"/>
      <c r="BO1287" s="313"/>
      <c r="BP1287" s="314"/>
      <c r="BQ1287" s="294"/>
      <c r="BR1287" s="295"/>
      <c r="BS1287" s="295"/>
      <c r="BT1287" s="295"/>
      <c r="BU1287" s="295"/>
      <c r="BV1287" s="295"/>
      <c r="BW1287" s="296"/>
      <c r="BX1287" s="294"/>
      <c r="BY1287" s="295"/>
      <c r="BZ1287" s="295"/>
      <c r="CA1287" s="295"/>
      <c r="CB1287" s="295"/>
      <c r="CC1287" s="296"/>
      <c r="CD1287" s="294"/>
      <c r="CE1287" s="295"/>
      <c r="CF1287" s="295"/>
      <c r="CG1287" s="295"/>
      <c r="CH1287" s="295"/>
      <c r="CI1287" s="296"/>
    </row>
    <row r="1288" spans="1:87" ht="18" customHeight="1" thickBot="1" x14ac:dyDescent="0.3">
      <c r="A1288" s="75"/>
      <c r="B1288" s="330"/>
      <c r="C1288" s="331"/>
      <c r="D1288" s="331"/>
      <c r="E1288" s="331"/>
      <c r="F1288" s="331"/>
      <c r="G1288" s="331"/>
      <c r="H1288" s="331"/>
      <c r="I1288" s="331"/>
      <c r="J1288" s="331"/>
      <c r="K1288" s="331"/>
      <c r="L1288" s="331"/>
      <c r="M1288" s="331"/>
      <c r="N1288" s="331"/>
      <c r="O1288" s="331"/>
      <c r="P1288" s="331"/>
      <c r="Q1288" s="331"/>
      <c r="R1288" s="331"/>
      <c r="S1288" s="331"/>
      <c r="T1288" s="331"/>
      <c r="U1288" s="331"/>
      <c r="V1288" s="331"/>
      <c r="W1288" s="331"/>
      <c r="X1288" s="331"/>
      <c r="Y1288" s="332"/>
      <c r="Z1288" s="339"/>
      <c r="AA1288" s="340"/>
      <c r="AB1288" s="340"/>
      <c r="AC1288" s="340"/>
      <c r="AD1288" s="341"/>
      <c r="AE1288" s="339"/>
      <c r="AF1288" s="340"/>
      <c r="AG1288" s="340"/>
      <c r="AH1288" s="340"/>
      <c r="AI1288" s="340"/>
      <c r="AJ1288" s="340"/>
      <c r="AK1288" s="392"/>
      <c r="AL1288" s="393"/>
      <c r="AM1288" s="393"/>
      <c r="AN1288" s="393"/>
      <c r="AO1288" s="393"/>
      <c r="AP1288" s="393"/>
      <c r="AQ1288" s="393"/>
      <c r="AR1288" s="393"/>
      <c r="AS1288" s="393"/>
      <c r="AT1288" s="393"/>
      <c r="AU1288" s="393"/>
      <c r="AV1288" s="393"/>
      <c r="AW1288" s="393"/>
      <c r="AX1288" s="394"/>
      <c r="AY1288" s="411"/>
      <c r="AZ1288" s="396"/>
      <c r="BA1288" s="396"/>
      <c r="BB1288" s="412"/>
      <c r="BC1288" s="398">
        <f t="shared" si="70"/>
        <v>0</v>
      </c>
      <c r="BD1288" s="399"/>
      <c r="BE1288" s="399"/>
      <c r="BF1288" s="400"/>
      <c r="BG1288" s="401"/>
      <c r="BH1288" s="402"/>
      <c r="BI1288" s="402"/>
      <c r="BJ1288" s="403"/>
      <c r="BK1288" s="404">
        <f t="shared" si="71"/>
        <v>0</v>
      </c>
      <c r="BL1288" s="405"/>
      <c r="BM1288" s="405"/>
      <c r="BN1288" s="405"/>
      <c r="BO1288" s="405"/>
      <c r="BP1288" s="406"/>
      <c r="BQ1288" s="297"/>
      <c r="BR1288" s="298"/>
      <c r="BS1288" s="298"/>
      <c r="BT1288" s="298"/>
      <c r="BU1288" s="298"/>
      <c r="BV1288" s="298"/>
      <c r="BW1288" s="299"/>
      <c r="BX1288" s="297"/>
      <c r="BY1288" s="298"/>
      <c r="BZ1288" s="298"/>
      <c r="CA1288" s="298"/>
      <c r="CB1288" s="298"/>
      <c r="CC1288" s="299"/>
      <c r="CD1288" s="297"/>
      <c r="CE1288" s="298"/>
      <c r="CF1288" s="298"/>
      <c r="CG1288" s="298"/>
      <c r="CH1288" s="298"/>
      <c r="CI1288" s="299"/>
    </row>
    <row r="1289" spans="1:87" ht="18" customHeight="1" thickBot="1" x14ac:dyDescent="0.3">
      <c r="A1289" s="75"/>
      <c r="B1289" s="377"/>
      <c r="C1289" s="378"/>
      <c r="D1289" s="378"/>
      <c r="E1289" s="378"/>
      <c r="F1289" s="378"/>
      <c r="G1289" s="378"/>
      <c r="H1289" s="378"/>
      <c r="I1289" s="378"/>
      <c r="J1289" s="378"/>
      <c r="K1289" s="378"/>
      <c r="L1289" s="378"/>
      <c r="M1289" s="378"/>
      <c r="N1289" s="378"/>
      <c r="O1289" s="378"/>
      <c r="P1289" s="378"/>
      <c r="Q1289" s="378"/>
      <c r="R1289" s="378"/>
      <c r="S1289" s="378"/>
      <c r="T1289" s="378"/>
      <c r="U1289" s="378"/>
      <c r="V1289" s="378"/>
      <c r="W1289" s="378"/>
      <c r="X1289" s="378"/>
      <c r="Y1289" s="378"/>
      <c r="Z1289" s="378"/>
      <c r="AA1289" s="378"/>
      <c r="AB1289" s="378"/>
      <c r="AC1289" s="378"/>
      <c r="AD1289" s="378"/>
      <c r="AE1289" s="378"/>
      <c r="AF1289" s="378"/>
      <c r="AG1289" s="378"/>
      <c r="AH1289" s="378"/>
      <c r="AI1289" s="378"/>
      <c r="AJ1289" s="379"/>
      <c r="AK1289" s="380" t="s">
        <v>3</v>
      </c>
      <c r="AL1289" s="381"/>
      <c r="AM1289" s="381"/>
      <c r="AN1289" s="381"/>
      <c r="AO1289" s="381"/>
      <c r="AP1289" s="381"/>
      <c r="AQ1289" s="381"/>
      <c r="AR1289" s="381"/>
      <c r="AS1289" s="381"/>
      <c r="AT1289" s="381"/>
      <c r="AU1289" s="381"/>
      <c r="AV1289" s="381"/>
      <c r="AW1289" s="381"/>
      <c r="AX1289" s="381"/>
      <c r="AY1289" s="382"/>
      <c r="AZ1289" s="382"/>
      <c r="BA1289" s="382"/>
      <c r="BB1289" s="382"/>
      <c r="BC1289" s="382"/>
      <c r="BD1289" s="382"/>
      <c r="BE1289" s="382"/>
      <c r="BF1289" s="382"/>
      <c r="BG1289" s="382"/>
      <c r="BH1289" s="382"/>
      <c r="BI1289" s="382"/>
      <c r="BJ1289" s="383"/>
      <c r="BK1289" s="384">
        <f>SUM(BK1259:BK1288)</f>
        <v>0</v>
      </c>
      <c r="BL1289" s="385"/>
      <c r="BM1289" s="385"/>
      <c r="BN1289" s="385"/>
      <c r="BO1289" s="385"/>
      <c r="BP1289" s="386"/>
      <c r="BQ1289" s="387" t="s">
        <v>100</v>
      </c>
      <c r="BR1289" s="388"/>
      <c r="BS1289" s="388"/>
      <c r="BT1289" s="388"/>
      <c r="BU1289" s="388"/>
      <c r="BV1289" s="388"/>
      <c r="BW1289" s="388"/>
      <c r="BX1289" s="388"/>
      <c r="BY1289" s="388"/>
      <c r="BZ1289" s="388"/>
      <c r="CA1289" s="388"/>
      <c r="CB1289" s="388"/>
      <c r="CC1289" s="389"/>
      <c r="CD1289" s="390">
        <f>+CD1259*AE1259</f>
        <v>0</v>
      </c>
      <c r="CE1289" s="390"/>
      <c r="CF1289" s="390"/>
      <c r="CG1289" s="390"/>
      <c r="CH1289" s="390"/>
      <c r="CI1289" s="391"/>
    </row>
    <row r="1290" spans="1:87" ht="18" customHeight="1" thickBot="1" x14ac:dyDescent="0.3">
      <c r="A1290" s="75"/>
      <c r="B1290" s="76"/>
      <c r="C1290" s="76"/>
      <c r="D1290" s="76"/>
      <c r="E1290" s="76"/>
      <c r="F1290" s="76"/>
      <c r="G1290" s="76"/>
      <c r="H1290" s="76"/>
      <c r="I1290" s="76"/>
      <c r="J1290" s="76"/>
      <c r="K1290" s="76"/>
      <c r="L1290" s="76"/>
      <c r="M1290" s="76"/>
      <c r="N1290" s="76"/>
      <c r="O1290" s="76"/>
      <c r="P1290" s="76"/>
      <c r="Q1290" s="76"/>
      <c r="R1290" s="76"/>
      <c r="S1290" s="76"/>
      <c r="T1290" s="76"/>
      <c r="U1290" s="76"/>
      <c r="V1290" s="76"/>
      <c r="W1290" s="76"/>
      <c r="X1290" s="76"/>
      <c r="Y1290" s="76"/>
      <c r="Z1290" s="76"/>
      <c r="AA1290" s="76"/>
      <c r="AB1290" s="76"/>
      <c r="AC1290" s="76"/>
      <c r="AD1290" s="76"/>
      <c r="AE1290" s="76"/>
      <c r="AF1290" s="76"/>
      <c r="AG1290" s="76"/>
      <c r="AH1290" s="76"/>
      <c r="AI1290" s="76"/>
      <c r="AJ1290" s="76"/>
      <c r="BG1290" s="78"/>
      <c r="BH1290" s="78"/>
      <c r="BI1290" s="78"/>
      <c r="BJ1290" s="78"/>
      <c r="BK1290" s="79"/>
      <c r="BL1290" s="79"/>
      <c r="BM1290" s="79"/>
      <c r="BN1290" s="79"/>
      <c r="BO1290" s="79"/>
      <c r="BP1290" s="79"/>
      <c r="BQ1290" s="79"/>
      <c r="BR1290" s="79"/>
      <c r="BS1290" s="79"/>
      <c r="BT1290" s="79"/>
      <c r="BU1290" s="79"/>
      <c r="BV1290" s="79"/>
      <c r="BW1290" s="79"/>
      <c r="BX1290" s="79"/>
      <c r="BY1290" s="79"/>
      <c r="BZ1290" s="79"/>
      <c r="CA1290" s="79"/>
      <c r="CB1290" s="79"/>
      <c r="CC1290" s="79"/>
      <c r="CD1290" s="79"/>
      <c r="CE1290" s="79"/>
      <c r="CF1290" s="79"/>
      <c r="CG1290" s="79"/>
      <c r="CH1290" s="79"/>
      <c r="CI1290" s="79"/>
    </row>
    <row r="1291" spans="1:87" ht="18" customHeight="1" x14ac:dyDescent="0.25">
      <c r="A1291" s="75"/>
      <c r="B1291" s="348" t="s">
        <v>0</v>
      </c>
      <c r="C1291" s="349"/>
      <c r="D1291" s="349"/>
      <c r="E1291" s="349"/>
      <c r="F1291" s="349"/>
      <c r="G1291" s="349"/>
      <c r="H1291" s="349"/>
      <c r="I1291" s="349"/>
      <c r="J1291" s="349"/>
      <c r="K1291" s="349"/>
      <c r="L1291" s="349"/>
      <c r="M1291" s="349"/>
      <c r="N1291" s="349"/>
      <c r="O1291" s="349"/>
      <c r="P1291" s="349"/>
      <c r="Q1291" s="349"/>
      <c r="R1291" s="349"/>
      <c r="S1291" s="349"/>
      <c r="T1291" s="349"/>
      <c r="U1291" s="349"/>
      <c r="V1291" s="349"/>
      <c r="W1291" s="349"/>
      <c r="X1291" s="349"/>
      <c r="Y1291" s="350"/>
      <c r="Z1291" s="348" t="s">
        <v>80</v>
      </c>
      <c r="AA1291" s="349"/>
      <c r="AB1291" s="349"/>
      <c r="AC1291" s="349"/>
      <c r="AD1291" s="350"/>
      <c r="AE1291" s="357" t="s">
        <v>79</v>
      </c>
      <c r="AF1291" s="358"/>
      <c r="AG1291" s="358"/>
      <c r="AH1291" s="358"/>
      <c r="AI1291" s="358"/>
      <c r="AJ1291" s="359"/>
      <c r="AK1291" s="357" t="s">
        <v>81</v>
      </c>
      <c r="AL1291" s="358"/>
      <c r="AM1291" s="358"/>
      <c r="AN1291" s="358"/>
      <c r="AO1291" s="358"/>
      <c r="AP1291" s="358"/>
      <c r="AQ1291" s="358"/>
      <c r="AR1291" s="358"/>
      <c r="AS1291" s="358"/>
      <c r="AT1291" s="358"/>
      <c r="AU1291" s="358"/>
      <c r="AV1291" s="358"/>
      <c r="AW1291" s="358"/>
      <c r="AX1291" s="359"/>
      <c r="AY1291" s="357" t="s">
        <v>1</v>
      </c>
      <c r="AZ1291" s="358"/>
      <c r="BA1291" s="358"/>
      <c r="BB1291" s="359"/>
      <c r="BC1291" s="348" t="s">
        <v>104</v>
      </c>
      <c r="BD1291" s="349"/>
      <c r="BE1291" s="349"/>
      <c r="BF1291" s="350"/>
      <c r="BG1291" s="366" t="s">
        <v>82</v>
      </c>
      <c r="BH1291" s="367"/>
      <c r="BI1291" s="367"/>
      <c r="BJ1291" s="368"/>
      <c r="BK1291" s="315" t="s">
        <v>99</v>
      </c>
      <c r="BL1291" s="316"/>
      <c r="BM1291" s="316"/>
      <c r="BN1291" s="316"/>
      <c r="BO1291" s="316"/>
      <c r="BP1291" s="317"/>
      <c r="BQ1291" s="315" t="s">
        <v>83</v>
      </c>
      <c r="BR1291" s="316"/>
      <c r="BS1291" s="316"/>
      <c r="BT1291" s="316"/>
      <c r="BU1291" s="316"/>
      <c r="BV1291" s="316"/>
      <c r="BW1291" s="317"/>
      <c r="BX1291" s="315" t="s">
        <v>84</v>
      </c>
      <c r="BY1291" s="316"/>
      <c r="BZ1291" s="316"/>
      <c r="CA1291" s="316"/>
      <c r="CB1291" s="316"/>
      <c r="CC1291" s="317"/>
      <c r="CD1291" s="315" t="s">
        <v>85</v>
      </c>
      <c r="CE1291" s="316"/>
      <c r="CF1291" s="316"/>
      <c r="CG1291" s="316"/>
      <c r="CH1291" s="316"/>
      <c r="CI1291" s="317"/>
    </row>
    <row r="1292" spans="1:87" ht="18" customHeight="1" x14ac:dyDescent="0.25">
      <c r="A1292" s="75"/>
      <c r="B1292" s="351"/>
      <c r="C1292" s="352"/>
      <c r="D1292" s="352"/>
      <c r="E1292" s="352"/>
      <c r="F1292" s="352"/>
      <c r="G1292" s="352"/>
      <c r="H1292" s="352"/>
      <c r="I1292" s="352"/>
      <c r="J1292" s="352"/>
      <c r="K1292" s="352"/>
      <c r="L1292" s="352"/>
      <c r="M1292" s="352"/>
      <c r="N1292" s="352"/>
      <c r="O1292" s="352"/>
      <c r="P1292" s="352"/>
      <c r="Q1292" s="352"/>
      <c r="R1292" s="352"/>
      <c r="S1292" s="352"/>
      <c r="T1292" s="352"/>
      <c r="U1292" s="352"/>
      <c r="V1292" s="352"/>
      <c r="W1292" s="352"/>
      <c r="X1292" s="352"/>
      <c r="Y1292" s="353"/>
      <c r="Z1292" s="351"/>
      <c r="AA1292" s="352"/>
      <c r="AB1292" s="352"/>
      <c r="AC1292" s="352"/>
      <c r="AD1292" s="353"/>
      <c r="AE1292" s="360"/>
      <c r="AF1292" s="361"/>
      <c r="AG1292" s="361"/>
      <c r="AH1292" s="361"/>
      <c r="AI1292" s="361"/>
      <c r="AJ1292" s="362"/>
      <c r="AK1292" s="360"/>
      <c r="AL1292" s="361"/>
      <c r="AM1292" s="361"/>
      <c r="AN1292" s="361"/>
      <c r="AO1292" s="361"/>
      <c r="AP1292" s="361"/>
      <c r="AQ1292" s="361"/>
      <c r="AR1292" s="361"/>
      <c r="AS1292" s="361"/>
      <c r="AT1292" s="361"/>
      <c r="AU1292" s="361"/>
      <c r="AV1292" s="361"/>
      <c r="AW1292" s="361"/>
      <c r="AX1292" s="362"/>
      <c r="AY1292" s="360"/>
      <c r="AZ1292" s="361"/>
      <c r="BA1292" s="361"/>
      <c r="BB1292" s="362"/>
      <c r="BC1292" s="351"/>
      <c r="BD1292" s="352"/>
      <c r="BE1292" s="352"/>
      <c r="BF1292" s="353"/>
      <c r="BG1292" s="369"/>
      <c r="BH1292" s="370"/>
      <c r="BI1292" s="370"/>
      <c r="BJ1292" s="371"/>
      <c r="BK1292" s="318"/>
      <c r="BL1292" s="319"/>
      <c r="BM1292" s="319"/>
      <c r="BN1292" s="319"/>
      <c r="BO1292" s="319"/>
      <c r="BP1292" s="320"/>
      <c r="BQ1292" s="318"/>
      <c r="BR1292" s="319"/>
      <c r="BS1292" s="319"/>
      <c r="BT1292" s="319"/>
      <c r="BU1292" s="319"/>
      <c r="BV1292" s="319"/>
      <c r="BW1292" s="320"/>
      <c r="BX1292" s="318"/>
      <c r="BY1292" s="319"/>
      <c r="BZ1292" s="319"/>
      <c r="CA1292" s="319"/>
      <c r="CB1292" s="319"/>
      <c r="CC1292" s="320"/>
      <c r="CD1292" s="318"/>
      <c r="CE1292" s="319"/>
      <c r="CF1292" s="319"/>
      <c r="CG1292" s="319"/>
      <c r="CH1292" s="319"/>
      <c r="CI1292" s="320"/>
    </row>
    <row r="1293" spans="1:87" ht="18" customHeight="1" thickBot="1" x14ac:dyDescent="0.3">
      <c r="A1293" s="75"/>
      <c r="B1293" s="354"/>
      <c r="C1293" s="355"/>
      <c r="D1293" s="355"/>
      <c r="E1293" s="355"/>
      <c r="F1293" s="355"/>
      <c r="G1293" s="355"/>
      <c r="H1293" s="355"/>
      <c r="I1293" s="355"/>
      <c r="J1293" s="355"/>
      <c r="K1293" s="355"/>
      <c r="L1293" s="355"/>
      <c r="M1293" s="355"/>
      <c r="N1293" s="355"/>
      <c r="O1293" s="355"/>
      <c r="P1293" s="355"/>
      <c r="Q1293" s="355"/>
      <c r="R1293" s="355"/>
      <c r="S1293" s="355"/>
      <c r="T1293" s="355"/>
      <c r="U1293" s="355"/>
      <c r="V1293" s="355"/>
      <c r="W1293" s="355"/>
      <c r="X1293" s="355"/>
      <c r="Y1293" s="356"/>
      <c r="Z1293" s="354"/>
      <c r="AA1293" s="355"/>
      <c r="AB1293" s="355"/>
      <c r="AC1293" s="355"/>
      <c r="AD1293" s="356"/>
      <c r="AE1293" s="363"/>
      <c r="AF1293" s="364"/>
      <c r="AG1293" s="364"/>
      <c r="AH1293" s="364"/>
      <c r="AI1293" s="364"/>
      <c r="AJ1293" s="365"/>
      <c r="AK1293" s="360"/>
      <c r="AL1293" s="361"/>
      <c r="AM1293" s="361"/>
      <c r="AN1293" s="361"/>
      <c r="AO1293" s="361"/>
      <c r="AP1293" s="361"/>
      <c r="AQ1293" s="361"/>
      <c r="AR1293" s="361"/>
      <c r="AS1293" s="361"/>
      <c r="AT1293" s="361"/>
      <c r="AU1293" s="361"/>
      <c r="AV1293" s="361"/>
      <c r="AW1293" s="361"/>
      <c r="AX1293" s="362"/>
      <c r="AY1293" s="360"/>
      <c r="AZ1293" s="361"/>
      <c r="BA1293" s="361"/>
      <c r="BB1293" s="362"/>
      <c r="BC1293" s="351"/>
      <c r="BD1293" s="352"/>
      <c r="BE1293" s="352"/>
      <c r="BF1293" s="353"/>
      <c r="BG1293" s="369"/>
      <c r="BH1293" s="370"/>
      <c r="BI1293" s="370"/>
      <c r="BJ1293" s="371"/>
      <c r="BK1293" s="318"/>
      <c r="BL1293" s="319"/>
      <c r="BM1293" s="319"/>
      <c r="BN1293" s="319"/>
      <c r="BO1293" s="319"/>
      <c r="BP1293" s="320"/>
      <c r="BQ1293" s="321"/>
      <c r="BR1293" s="322"/>
      <c r="BS1293" s="322"/>
      <c r="BT1293" s="322"/>
      <c r="BU1293" s="322"/>
      <c r="BV1293" s="322"/>
      <c r="BW1293" s="323"/>
      <c r="BX1293" s="321"/>
      <c r="BY1293" s="322"/>
      <c r="BZ1293" s="322"/>
      <c r="CA1293" s="322"/>
      <c r="CB1293" s="322"/>
      <c r="CC1293" s="323"/>
      <c r="CD1293" s="321"/>
      <c r="CE1293" s="322"/>
      <c r="CF1293" s="322"/>
      <c r="CG1293" s="322"/>
      <c r="CH1293" s="322"/>
      <c r="CI1293" s="323"/>
    </row>
    <row r="1294" spans="1:87" ht="18" customHeight="1" x14ac:dyDescent="0.25">
      <c r="A1294" s="75"/>
      <c r="B1294" s="324"/>
      <c r="C1294" s="325"/>
      <c r="D1294" s="325"/>
      <c r="E1294" s="325"/>
      <c r="F1294" s="325"/>
      <c r="G1294" s="325"/>
      <c r="H1294" s="325"/>
      <c r="I1294" s="325"/>
      <c r="J1294" s="325"/>
      <c r="K1294" s="325"/>
      <c r="L1294" s="325"/>
      <c r="M1294" s="325"/>
      <c r="N1294" s="325"/>
      <c r="O1294" s="325"/>
      <c r="P1294" s="325"/>
      <c r="Q1294" s="325"/>
      <c r="R1294" s="325"/>
      <c r="S1294" s="325"/>
      <c r="T1294" s="325"/>
      <c r="U1294" s="325"/>
      <c r="V1294" s="325"/>
      <c r="W1294" s="325"/>
      <c r="X1294" s="325"/>
      <c r="Y1294" s="326"/>
      <c r="Z1294" s="333"/>
      <c r="AA1294" s="334"/>
      <c r="AB1294" s="334"/>
      <c r="AC1294" s="334"/>
      <c r="AD1294" s="335"/>
      <c r="AE1294" s="333"/>
      <c r="AF1294" s="334"/>
      <c r="AG1294" s="334"/>
      <c r="AH1294" s="334"/>
      <c r="AI1294" s="334"/>
      <c r="AJ1294" s="334"/>
      <c r="AK1294" s="342"/>
      <c r="AL1294" s="343"/>
      <c r="AM1294" s="343"/>
      <c r="AN1294" s="343"/>
      <c r="AO1294" s="343"/>
      <c r="AP1294" s="343"/>
      <c r="AQ1294" s="343"/>
      <c r="AR1294" s="343"/>
      <c r="AS1294" s="343"/>
      <c r="AT1294" s="343"/>
      <c r="AU1294" s="343"/>
      <c r="AV1294" s="343"/>
      <c r="AW1294" s="343"/>
      <c r="AX1294" s="344"/>
      <c r="AY1294" s="409"/>
      <c r="AZ1294" s="346"/>
      <c r="BA1294" s="346"/>
      <c r="BB1294" s="410"/>
      <c r="BC1294" s="345">
        <f>+$AE$1294*AY1294</f>
        <v>0</v>
      </c>
      <c r="BD1294" s="346"/>
      <c r="BE1294" s="346"/>
      <c r="BF1294" s="347"/>
      <c r="BG1294" s="285"/>
      <c r="BH1294" s="286"/>
      <c r="BI1294" s="286"/>
      <c r="BJ1294" s="287"/>
      <c r="BK1294" s="288">
        <f>+AY1294*BG1294</f>
        <v>0</v>
      </c>
      <c r="BL1294" s="289"/>
      <c r="BM1294" s="289"/>
      <c r="BN1294" s="289"/>
      <c r="BO1294" s="289"/>
      <c r="BP1294" s="290"/>
      <c r="BQ1294" s="291"/>
      <c r="BR1294" s="292"/>
      <c r="BS1294" s="292"/>
      <c r="BT1294" s="292"/>
      <c r="BU1294" s="292"/>
      <c r="BV1294" s="292"/>
      <c r="BW1294" s="293"/>
      <c r="BX1294" s="291">
        <f>+(((BK1324+BQ1294)*30)/70)</f>
        <v>0</v>
      </c>
      <c r="BY1294" s="292"/>
      <c r="BZ1294" s="292"/>
      <c r="CA1294" s="292"/>
      <c r="CB1294" s="292"/>
      <c r="CC1294" s="293"/>
      <c r="CD1294" s="291">
        <f>+BK1324+BQ1294+BX1294</f>
        <v>0</v>
      </c>
      <c r="CE1294" s="292"/>
      <c r="CF1294" s="292"/>
      <c r="CG1294" s="292"/>
      <c r="CH1294" s="292"/>
      <c r="CI1294" s="293"/>
    </row>
    <row r="1295" spans="1:87" ht="18" customHeight="1" x14ac:dyDescent="0.25">
      <c r="A1295" s="75"/>
      <c r="B1295" s="327"/>
      <c r="C1295" s="328"/>
      <c r="D1295" s="328"/>
      <c r="E1295" s="328"/>
      <c r="F1295" s="328"/>
      <c r="G1295" s="328"/>
      <c r="H1295" s="328"/>
      <c r="I1295" s="328"/>
      <c r="J1295" s="328"/>
      <c r="K1295" s="328"/>
      <c r="L1295" s="328"/>
      <c r="M1295" s="328"/>
      <c r="N1295" s="328"/>
      <c r="O1295" s="328"/>
      <c r="P1295" s="328"/>
      <c r="Q1295" s="328"/>
      <c r="R1295" s="328"/>
      <c r="S1295" s="328"/>
      <c r="T1295" s="328"/>
      <c r="U1295" s="328"/>
      <c r="V1295" s="328"/>
      <c r="W1295" s="328"/>
      <c r="X1295" s="328"/>
      <c r="Y1295" s="329"/>
      <c r="Z1295" s="336"/>
      <c r="AA1295" s="337"/>
      <c r="AB1295" s="337"/>
      <c r="AC1295" s="337"/>
      <c r="AD1295" s="338"/>
      <c r="AE1295" s="336"/>
      <c r="AF1295" s="337"/>
      <c r="AG1295" s="337"/>
      <c r="AH1295" s="337"/>
      <c r="AI1295" s="337"/>
      <c r="AJ1295" s="337"/>
      <c r="AK1295" s="300"/>
      <c r="AL1295" s="301"/>
      <c r="AM1295" s="301"/>
      <c r="AN1295" s="301"/>
      <c r="AO1295" s="301"/>
      <c r="AP1295" s="301"/>
      <c r="AQ1295" s="301"/>
      <c r="AR1295" s="301"/>
      <c r="AS1295" s="301"/>
      <c r="AT1295" s="301"/>
      <c r="AU1295" s="301"/>
      <c r="AV1295" s="301"/>
      <c r="AW1295" s="301"/>
      <c r="AX1295" s="302"/>
      <c r="AY1295" s="407"/>
      <c r="AZ1295" s="304"/>
      <c r="BA1295" s="304"/>
      <c r="BB1295" s="408"/>
      <c r="BC1295" s="306">
        <f t="shared" ref="BC1295:BC1323" si="72">+$AE$1294*AY1295</f>
        <v>0</v>
      </c>
      <c r="BD1295" s="307"/>
      <c r="BE1295" s="307"/>
      <c r="BF1295" s="308"/>
      <c r="BG1295" s="309"/>
      <c r="BH1295" s="310"/>
      <c r="BI1295" s="310"/>
      <c r="BJ1295" s="311"/>
      <c r="BK1295" s="312">
        <f t="shared" ref="BK1295:BK1323" si="73">+AY1295*BG1295</f>
        <v>0</v>
      </c>
      <c r="BL1295" s="313"/>
      <c r="BM1295" s="313"/>
      <c r="BN1295" s="313"/>
      <c r="BO1295" s="313"/>
      <c r="BP1295" s="314"/>
      <c r="BQ1295" s="294"/>
      <c r="BR1295" s="295"/>
      <c r="BS1295" s="295"/>
      <c r="BT1295" s="295"/>
      <c r="BU1295" s="295"/>
      <c r="BV1295" s="295"/>
      <c r="BW1295" s="296"/>
      <c r="BX1295" s="294"/>
      <c r="BY1295" s="295"/>
      <c r="BZ1295" s="295"/>
      <c r="CA1295" s="295"/>
      <c r="CB1295" s="295"/>
      <c r="CC1295" s="296"/>
      <c r="CD1295" s="294"/>
      <c r="CE1295" s="295"/>
      <c r="CF1295" s="295"/>
      <c r="CG1295" s="295"/>
      <c r="CH1295" s="295"/>
      <c r="CI1295" s="296"/>
    </row>
    <row r="1296" spans="1:87" ht="18" customHeight="1" x14ac:dyDescent="0.25">
      <c r="A1296" s="75"/>
      <c r="B1296" s="327"/>
      <c r="C1296" s="328"/>
      <c r="D1296" s="328"/>
      <c r="E1296" s="328"/>
      <c r="F1296" s="328"/>
      <c r="G1296" s="328"/>
      <c r="H1296" s="328"/>
      <c r="I1296" s="328"/>
      <c r="J1296" s="328"/>
      <c r="K1296" s="328"/>
      <c r="L1296" s="328"/>
      <c r="M1296" s="328"/>
      <c r="N1296" s="328"/>
      <c r="O1296" s="328"/>
      <c r="P1296" s="328"/>
      <c r="Q1296" s="328"/>
      <c r="R1296" s="328"/>
      <c r="S1296" s="328"/>
      <c r="T1296" s="328"/>
      <c r="U1296" s="328"/>
      <c r="V1296" s="328"/>
      <c r="W1296" s="328"/>
      <c r="X1296" s="328"/>
      <c r="Y1296" s="329"/>
      <c r="Z1296" s="336"/>
      <c r="AA1296" s="337"/>
      <c r="AB1296" s="337"/>
      <c r="AC1296" s="337"/>
      <c r="AD1296" s="338"/>
      <c r="AE1296" s="336"/>
      <c r="AF1296" s="337"/>
      <c r="AG1296" s="337"/>
      <c r="AH1296" s="337"/>
      <c r="AI1296" s="337"/>
      <c r="AJ1296" s="337"/>
      <c r="AK1296" s="300"/>
      <c r="AL1296" s="301"/>
      <c r="AM1296" s="301"/>
      <c r="AN1296" s="301"/>
      <c r="AO1296" s="301"/>
      <c r="AP1296" s="301"/>
      <c r="AQ1296" s="301"/>
      <c r="AR1296" s="301"/>
      <c r="AS1296" s="301"/>
      <c r="AT1296" s="301"/>
      <c r="AU1296" s="301"/>
      <c r="AV1296" s="301"/>
      <c r="AW1296" s="301"/>
      <c r="AX1296" s="302"/>
      <c r="AY1296" s="407"/>
      <c r="AZ1296" s="304"/>
      <c r="BA1296" s="304"/>
      <c r="BB1296" s="408"/>
      <c r="BC1296" s="306">
        <f t="shared" si="72"/>
        <v>0</v>
      </c>
      <c r="BD1296" s="307"/>
      <c r="BE1296" s="307"/>
      <c r="BF1296" s="308"/>
      <c r="BG1296" s="309"/>
      <c r="BH1296" s="310"/>
      <c r="BI1296" s="310"/>
      <c r="BJ1296" s="311"/>
      <c r="BK1296" s="312">
        <f t="shared" si="73"/>
        <v>0</v>
      </c>
      <c r="BL1296" s="313"/>
      <c r="BM1296" s="313"/>
      <c r="BN1296" s="313"/>
      <c r="BO1296" s="313"/>
      <c r="BP1296" s="314"/>
      <c r="BQ1296" s="294"/>
      <c r="BR1296" s="295"/>
      <c r="BS1296" s="295"/>
      <c r="BT1296" s="295"/>
      <c r="BU1296" s="295"/>
      <c r="BV1296" s="295"/>
      <c r="BW1296" s="296"/>
      <c r="BX1296" s="294"/>
      <c r="BY1296" s="295"/>
      <c r="BZ1296" s="295"/>
      <c r="CA1296" s="295"/>
      <c r="CB1296" s="295"/>
      <c r="CC1296" s="296"/>
      <c r="CD1296" s="294"/>
      <c r="CE1296" s="295"/>
      <c r="CF1296" s="295"/>
      <c r="CG1296" s="295"/>
      <c r="CH1296" s="295"/>
      <c r="CI1296" s="296"/>
    </row>
    <row r="1297" spans="1:87" ht="18" customHeight="1" x14ac:dyDescent="0.25">
      <c r="A1297" s="75"/>
      <c r="B1297" s="327"/>
      <c r="C1297" s="328"/>
      <c r="D1297" s="328"/>
      <c r="E1297" s="328"/>
      <c r="F1297" s="328"/>
      <c r="G1297" s="328"/>
      <c r="H1297" s="328"/>
      <c r="I1297" s="328"/>
      <c r="J1297" s="328"/>
      <c r="K1297" s="328"/>
      <c r="L1297" s="328"/>
      <c r="M1297" s="328"/>
      <c r="N1297" s="328"/>
      <c r="O1297" s="328"/>
      <c r="P1297" s="328"/>
      <c r="Q1297" s="328"/>
      <c r="R1297" s="328"/>
      <c r="S1297" s="328"/>
      <c r="T1297" s="328"/>
      <c r="U1297" s="328"/>
      <c r="V1297" s="328"/>
      <c r="W1297" s="328"/>
      <c r="X1297" s="328"/>
      <c r="Y1297" s="329"/>
      <c r="Z1297" s="336"/>
      <c r="AA1297" s="337"/>
      <c r="AB1297" s="337"/>
      <c r="AC1297" s="337"/>
      <c r="AD1297" s="338"/>
      <c r="AE1297" s="336"/>
      <c r="AF1297" s="337"/>
      <c r="AG1297" s="337"/>
      <c r="AH1297" s="337"/>
      <c r="AI1297" s="337"/>
      <c r="AJ1297" s="337"/>
      <c r="AK1297" s="300"/>
      <c r="AL1297" s="301"/>
      <c r="AM1297" s="301"/>
      <c r="AN1297" s="301"/>
      <c r="AO1297" s="301"/>
      <c r="AP1297" s="301"/>
      <c r="AQ1297" s="301"/>
      <c r="AR1297" s="301"/>
      <c r="AS1297" s="301"/>
      <c r="AT1297" s="301"/>
      <c r="AU1297" s="301"/>
      <c r="AV1297" s="301"/>
      <c r="AW1297" s="301"/>
      <c r="AX1297" s="302"/>
      <c r="AY1297" s="407"/>
      <c r="AZ1297" s="304"/>
      <c r="BA1297" s="304"/>
      <c r="BB1297" s="408"/>
      <c r="BC1297" s="306">
        <f t="shared" si="72"/>
        <v>0</v>
      </c>
      <c r="BD1297" s="307"/>
      <c r="BE1297" s="307"/>
      <c r="BF1297" s="308"/>
      <c r="BG1297" s="309"/>
      <c r="BH1297" s="310"/>
      <c r="BI1297" s="310"/>
      <c r="BJ1297" s="311"/>
      <c r="BK1297" s="312">
        <f t="shared" si="73"/>
        <v>0</v>
      </c>
      <c r="BL1297" s="313"/>
      <c r="BM1297" s="313"/>
      <c r="BN1297" s="313"/>
      <c r="BO1297" s="313"/>
      <c r="BP1297" s="314"/>
      <c r="BQ1297" s="294"/>
      <c r="BR1297" s="295"/>
      <c r="BS1297" s="295"/>
      <c r="BT1297" s="295"/>
      <c r="BU1297" s="295"/>
      <c r="BV1297" s="295"/>
      <c r="BW1297" s="296"/>
      <c r="BX1297" s="294"/>
      <c r="BY1297" s="295"/>
      <c r="BZ1297" s="295"/>
      <c r="CA1297" s="295"/>
      <c r="CB1297" s="295"/>
      <c r="CC1297" s="296"/>
      <c r="CD1297" s="294"/>
      <c r="CE1297" s="295"/>
      <c r="CF1297" s="295"/>
      <c r="CG1297" s="295"/>
      <c r="CH1297" s="295"/>
      <c r="CI1297" s="296"/>
    </row>
    <row r="1298" spans="1:87" ht="18" customHeight="1" x14ac:dyDescent="0.25">
      <c r="A1298" s="75"/>
      <c r="B1298" s="327"/>
      <c r="C1298" s="328"/>
      <c r="D1298" s="328"/>
      <c r="E1298" s="328"/>
      <c r="F1298" s="328"/>
      <c r="G1298" s="328"/>
      <c r="H1298" s="328"/>
      <c r="I1298" s="328"/>
      <c r="J1298" s="328"/>
      <c r="K1298" s="328"/>
      <c r="L1298" s="328"/>
      <c r="M1298" s="328"/>
      <c r="N1298" s="328"/>
      <c r="O1298" s="328"/>
      <c r="P1298" s="328"/>
      <c r="Q1298" s="328"/>
      <c r="R1298" s="328"/>
      <c r="S1298" s="328"/>
      <c r="T1298" s="328"/>
      <c r="U1298" s="328"/>
      <c r="V1298" s="328"/>
      <c r="W1298" s="328"/>
      <c r="X1298" s="328"/>
      <c r="Y1298" s="329"/>
      <c r="Z1298" s="336"/>
      <c r="AA1298" s="337"/>
      <c r="AB1298" s="337"/>
      <c r="AC1298" s="337"/>
      <c r="AD1298" s="338"/>
      <c r="AE1298" s="336"/>
      <c r="AF1298" s="337"/>
      <c r="AG1298" s="337"/>
      <c r="AH1298" s="337"/>
      <c r="AI1298" s="337"/>
      <c r="AJ1298" s="337"/>
      <c r="AK1298" s="300"/>
      <c r="AL1298" s="301"/>
      <c r="AM1298" s="301"/>
      <c r="AN1298" s="301"/>
      <c r="AO1298" s="301"/>
      <c r="AP1298" s="301"/>
      <c r="AQ1298" s="301"/>
      <c r="AR1298" s="301"/>
      <c r="AS1298" s="301"/>
      <c r="AT1298" s="301"/>
      <c r="AU1298" s="301"/>
      <c r="AV1298" s="301"/>
      <c r="AW1298" s="301"/>
      <c r="AX1298" s="302"/>
      <c r="AY1298" s="407"/>
      <c r="AZ1298" s="304"/>
      <c r="BA1298" s="304"/>
      <c r="BB1298" s="408"/>
      <c r="BC1298" s="306">
        <f t="shared" si="72"/>
        <v>0</v>
      </c>
      <c r="BD1298" s="307"/>
      <c r="BE1298" s="307"/>
      <c r="BF1298" s="308"/>
      <c r="BG1298" s="309"/>
      <c r="BH1298" s="310"/>
      <c r="BI1298" s="310"/>
      <c r="BJ1298" s="311"/>
      <c r="BK1298" s="312">
        <f t="shared" si="73"/>
        <v>0</v>
      </c>
      <c r="BL1298" s="313"/>
      <c r="BM1298" s="313"/>
      <c r="BN1298" s="313"/>
      <c r="BO1298" s="313"/>
      <c r="BP1298" s="314"/>
      <c r="BQ1298" s="294"/>
      <c r="BR1298" s="295"/>
      <c r="BS1298" s="295"/>
      <c r="BT1298" s="295"/>
      <c r="BU1298" s="295"/>
      <c r="BV1298" s="295"/>
      <c r="BW1298" s="296"/>
      <c r="BX1298" s="294"/>
      <c r="BY1298" s="295"/>
      <c r="BZ1298" s="295"/>
      <c r="CA1298" s="295"/>
      <c r="CB1298" s="295"/>
      <c r="CC1298" s="296"/>
      <c r="CD1298" s="294"/>
      <c r="CE1298" s="295"/>
      <c r="CF1298" s="295"/>
      <c r="CG1298" s="295"/>
      <c r="CH1298" s="295"/>
      <c r="CI1298" s="296"/>
    </row>
    <row r="1299" spans="1:87" ht="18" customHeight="1" x14ac:dyDescent="0.25">
      <c r="A1299" s="75"/>
      <c r="B1299" s="327"/>
      <c r="C1299" s="328"/>
      <c r="D1299" s="328"/>
      <c r="E1299" s="328"/>
      <c r="F1299" s="328"/>
      <c r="G1299" s="328"/>
      <c r="H1299" s="328"/>
      <c r="I1299" s="328"/>
      <c r="J1299" s="328"/>
      <c r="K1299" s="328"/>
      <c r="L1299" s="328"/>
      <c r="M1299" s="328"/>
      <c r="N1299" s="328"/>
      <c r="O1299" s="328"/>
      <c r="P1299" s="328"/>
      <c r="Q1299" s="328"/>
      <c r="R1299" s="328"/>
      <c r="S1299" s="328"/>
      <c r="T1299" s="328"/>
      <c r="U1299" s="328"/>
      <c r="V1299" s="328"/>
      <c r="W1299" s="328"/>
      <c r="X1299" s="328"/>
      <c r="Y1299" s="329"/>
      <c r="Z1299" s="336"/>
      <c r="AA1299" s="337"/>
      <c r="AB1299" s="337"/>
      <c r="AC1299" s="337"/>
      <c r="AD1299" s="338"/>
      <c r="AE1299" s="336"/>
      <c r="AF1299" s="337"/>
      <c r="AG1299" s="337"/>
      <c r="AH1299" s="337"/>
      <c r="AI1299" s="337"/>
      <c r="AJ1299" s="337"/>
      <c r="AK1299" s="300"/>
      <c r="AL1299" s="301"/>
      <c r="AM1299" s="301"/>
      <c r="AN1299" s="301"/>
      <c r="AO1299" s="301"/>
      <c r="AP1299" s="301"/>
      <c r="AQ1299" s="301"/>
      <c r="AR1299" s="301"/>
      <c r="AS1299" s="301"/>
      <c r="AT1299" s="301"/>
      <c r="AU1299" s="301"/>
      <c r="AV1299" s="301"/>
      <c r="AW1299" s="301"/>
      <c r="AX1299" s="302"/>
      <c r="AY1299" s="407"/>
      <c r="AZ1299" s="304"/>
      <c r="BA1299" s="304"/>
      <c r="BB1299" s="408"/>
      <c r="BC1299" s="306">
        <f t="shared" si="72"/>
        <v>0</v>
      </c>
      <c r="BD1299" s="307"/>
      <c r="BE1299" s="307"/>
      <c r="BF1299" s="308"/>
      <c r="BG1299" s="309"/>
      <c r="BH1299" s="310"/>
      <c r="BI1299" s="310"/>
      <c r="BJ1299" s="311"/>
      <c r="BK1299" s="312">
        <f t="shared" si="73"/>
        <v>0</v>
      </c>
      <c r="BL1299" s="313"/>
      <c r="BM1299" s="313"/>
      <c r="BN1299" s="313"/>
      <c r="BO1299" s="313"/>
      <c r="BP1299" s="314"/>
      <c r="BQ1299" s="294"/>
      <c r="BR1299" s="295"/>
      <c r="BS1299" s="295"/>
      <c r="BT1299" s="295"/>
      <c r="BU1299" s="295"/>
      <c r="BV1299" s="295"/>
      <c r="BW1299" s="296"/>
      <c r="BX1299" s="294"/>
      <c r="BY1299" s="295"/>
      <c r="BZ1299" s="295"/>
      <c r="CA1299" s="295"/>
      <c r="CB1299" s="295"/>
      <c r="CC1299" s="296"/>
      <c r="CD1299" s="294"/>
      <c r="CE1299" s="295"/>
      <c r="CF1299" s="295"/>
      <c r="CG1299" s="295"/>
      <c r="CH1299" s="295"/>
      <c r="CI1299" s="296"/>
    </row>
    <row r="1300" spans="1:87" ht="18" customHeight="1" x14ac:dyDescent="0.25">
      <c r="A1300" s="75"/>
      <c r="B1300" s="327"/>
      <c r="C1300" s="328"/>
      <c r="D1300" s="328"/>
      <c r="E1300" s="328"/>
      <c r="F1300" s="328"/>
      <c r="G1300" s="328"/>
      <c r="H1300" s="328"/>
      <c r="I1300" s="328"/>
      <c r="J1300" s="328"/>
      <c r="K1300" s="328"/>
      <c r="L1300" s="328"/>
      <c r="M1300" s="328"/>
      <c r="N1300" s="328"/>
      <c r="O1300" s="328"/>
      <c r="P1300" s="328"/>
      <c r="Q1300" s="328"/>
      <c r="R1300" s="328"/>
      <c r="S1300" s="328"/>
      <c r="T1300" s="328"/>
      <c r="U1300" s="328"/>
      <c r="V1300" s="328"/>
      <c r="W1300" s="328"/>
      <c r="X1300" s="328"/>
      <c r="Y1300" s="329"/>
      <c r="Z1300" s="336"/>
      <c r="AA1300" s="337"/>
      <c r="AB1300" s="337"/>
      <c r="AC1300" s="337"/>
      <c r="AD1300" s="338"/>
      <c r="AE1300" s="336"/>
      <c r="AF1300" s="337"/>
      <c r="AG1300" s="337"/>
      <c r="AH1300" s="337"/>
      <c r="AI1300" s="337"/>
      <c r="AJ1300" s="337"/>
      <c r="AK1300" s="300"/>
      <c r="AL1300" s="301"/>
      <c r="AM1300" s="301"/>
      <c r="AN1300" s="301"/>
      <c r="AO1300" s="301"/>
      <c r="AP1300" s="301"/>
      <c r="AQ1300" s="301"/>
      <c r="AR1300" s="301"/>
      <c r="AS1300" s="301"/>
      <c r="AT1300" s="301"/>
      <c r="AU1300" s="301"/>
      <c r="AV1300" s="301"/>
      <c r="AW1300" s="301"/>
      <c r="AX1300" s="302"/>
      <c r="AY1300" s="407"/>
      <c r="AZ1300" s="304"/>
      <c r="BA1300" s="304"/>
      <c r="BB1300" s="408"/>
      <c r="BC1300" s="306">
        <f t="shared" si="72"/>
        <v>0</v>
      </c>
      <c r="BD1300" s="307"/>
      <c r="BE1300" s="307"/>
      <c r="BF1300" s="308"/>
      <c r="BG1300" s="309"/>
      <c r="BH1300" s="310"/>
      <c r="BI1300" s="310"/>
      <c r="BJ1300" s="311"/>
      <c r="BK1300" s="312">
        <f t="shared" si="73"/>
        <v>0</v>
      </c>
      <c r="BL1300" s="313"/>
      <c r="BM1300" s="313"/>
      <c r="BN1300" s="313"/>
      <c r="BO1300" s="313"/>
      <c r="BP1300" s="314"/>
      <c r="BQ1300" s="294"/>
      <c r="BR1300" s="295"/>
      <c r="BS1300" s="295"/>
      <c r="BT1300" s="295"/>
      <c r="BU1300" s="295"/>
      <c r="BV1300" s="295"/>
      <c r="BW1300" s="296"/>
      <c r="BX1300" s="294"/>
      <c r="BY1300" s="295"/>
      <c r="BZ1300" s="295"/>
      <c r="CA1300" s="295"/>
      <c r="CB1300" s="295"/>
      <c r="CC1300" s="296"/>
      <c r="CD1300" s="294"/>
      <c r="CE1300" s="295"/>
      <c r="CF1300" s="295"/>
      <c r="CG1300" s="295"/>
      <c r="CH1300" s="295"/>
      <c r="CI1300" s="296"/>
    </row>
    <row r="1301" spans="1:87" ht="18" customHeight="1" x14ac:dyDescent="0.25">
      <c r="A1301" s="75"/>
      <c r="B1301" s="327"/>
      <c r="C1301" s="328"/>
      <c r="D1301" s="328"/>
      <c r="E1301" s="328"/>
      <c r="F1301" s="328"/>
      <c r="G1301" s="328"/>
      <c r="H1301" s="328"/>
      <c r="I1301" s="328"/>
      <c r="J1301" s="328"/>
      <c r="K1301" s="328"/>
      <c r="L1301" s="328"/>
      <c r="M1301" s="328"/>
      <c r="N1301" s="328"/>
      <c r="O1301" s="328"/>
      <c r="P1301" s="328"/>
      <c r="Q1301" s="328"/>
      <c r="R1301" s="328"/>
      <c r="S1301" s="328"/>
      <c r="T1301" s="328"/>
      <c r="U1301" s="328"/>
      <c r="V1301" s="328"/>
      <c r="W1301" s="328"/>
      <c r="X1301" s="328"/>
      <c r="Y1301" s="329"/>
      <c r="Z1301" s="336"/>
      <c r="AA1301" s="337"/>
      <c r="AB1301" s="337"/>
      <c r="AC1301" s="337"/>
      <c r="AD1301" s="338"/>
      <c r="AE1301" s="336"/>
      <c r="AF1301" s="337"/>
      <c r="AG1301" s="337"/>
      <c r="AH1301" s="337"/>
      <c r="AI1301" s="337"/>
      <c r="AJ1301" s="337"/>
      <c r="AK1301" s="300"/>
      <c r="AL1301" s="301"/>
      <c r="AM1301" s="301"/>
      <c r="AN1301" s="301"/>
      <c r="AO1301" s="301"/>
      <c r="AP1301" s="301"/>
      <c r="AQ1301" s="301"/>
      <c r="AR1301" s="301"/>
      <c r="AS1301" s="301"/>
      <c r="AT1301" s="301"/>
      <c r="AU1301" s="301"/>
      <c r="AV1301" s="301"/>
      <c r="AW1301" s="301"/>
      <c r="AX1301" s="302"/>
      <c r="AY1301" s="407"/>
      <c r="AZ1301" s="304"/>
      <c r="BA1301" s="304"/>
      <c r="BB1301" s="408"/>
      <c r="BC1301" s="306">
        <f t="shared" si="72"/>
        <v>0</v>
      </c>
      <c r="BD1301" s="307"/>
      <c r="BE1301" s="307"/>
      <c r="BF1301" s="308"/>
      <c r="BG1301" s="309"/>
      <c r="BH1301" s="310"/>
      <c r="BI1301" s="310"/>
      <c r="BJ1301" s="311"/>
      <c r="BK1301" s="312">
        <f t="shared" si="73"/>
        <v>0</v>
      </c>
      <c r="BL1301" s="313"/>
      <c r="BM1301" s="313"/>
      <c r="BN1301" s="313"/>
      <c r="BO1301" s="313"/>
      <c r="BP1301" s="314"/>
      <c r="BQ1301" s="294"/>
      <c r="BR1301" s="295"/>
      <c r="BS1301" s="295"/>
      <c r="BT1301" s="295"/>
      <c r="BU1301" s="295"/>
      <c r="BV1301" s="295"/>
      <c r="BW1301" s="296"/>
      <c r="BX1301" s="294"/>
      <c r="BY1301" s="295"/>
      <c r="BZ1301" s="295"/>
      <c r="CA1301" s="295"/>
      <c r="CB1301" s="295"/>
      <c r="CC1301" s="296"/>
      <c r="CD1301" s="294"/>
      <c r="CE1301" s="295"/>
      <c r="CF1301" s="295"/>
      <c r="CG1301" s="295"/>
      <c r="CH1301" s="295"/>
      <c r="CI1301" s="296"/>
    </row>
    <row r="1302" spans="1:87" ht="18" customHeight="1" x14ac:dyDescent="0.25">
      <c r="A1302" s="75"/>
      <c r="B1302" s="327"/>
      <c r="C1302" s="328"/>
      <c r="D1302" s="328"/>
      <c r="E1302" s="328"/>
      <c r="F1302" s="328"/>
      <c r="G1302" s="328"/>
      <c r="H1302" s="328"/>
      <c r="I1302" s="328"/>
      <c r="J1302" s="328"/>
      <c r="K1302" s="328"/>
      <c r="L1302" s="328"/>
      <c r="M1302" s="328"/>
      <c r="N1302" s="328"/>
      <c r="O1302" s="328"/>
      <c r="P1302" s="328"/>
      <c r="Q1302" s="328"/>
      <c r="R1302" s="328"/>
      <c r="S1302" s="328"/>
      <c r="T1302" s="328"/>
      <c r="U1302" s="328"/>
      <c r="V1302" s="328"/>
      <c r="W1302" s="328"/>
      <c r="X1302" s="328"/>
      <c r="Y1302" s="329"/>
      <c r="Z1302" s="336"/>
      <c r="AA1302" s="337"/>
      <c r="AB1302" s="337"/>
      <c r="AC1302" s="337"/>
      <c r="AD1302" s="338"/>
      <c r="AE1302" s="336"/>
      <c r="AF1302" s="337"/>
      <c r="AG1302" s="337"/>
      <c r="AH1302" s="337"/>
      <c r="AI1302" s="337"/>
      <c r="AJ1302" s="337"/>
      <c r="AK1302" s="300"/>
      <c r="AL1302" s="301"/>
      <c r="AM1302" s="301"/>
      <c r="AN1302" s="301"/>
      <c r="AO1302" s="301"/>
      <c r="AP1302" s="301"/>
      <c r="AQ1302" s="301"/>
      <c r="AR1302" s="301"/>
      <c r="AS1302" s="301"/>
      <c r="AT1302" s="301"/>
      <c r="AU1302" s="301"/>
      <c r="AV1302" s="301"/>
      <c r="AW1302" s="301"/>
      <c r="AX1302" s="302"/>
      <c r="AY1302" s="407"/>
      <c r="AZ1302" s="304"/>
      <c r="BA1302" s="304"/>
      <c r="BB1302" s="408"/>
      <c r="BC1302" s="306">
        <f t="shared" si="72"/>
        <v>0</v>
      </c>
      <c r="BD1302" s="307"/>
      <c r="BE1302" s="307"/>
      <c r="BF1302" s="308"/>
      <c r="BG1302" s="309"/>
      <c r="BH1302" s="310"/>
      <c r="BI1302" s="310"/>
      <c r="BJ1302" s="311"/>
      <c r="BK1302" s="312">
        <f t="shared" si="73"/>
        <v>0</v>
      </c>
      <c r="BL1302" s="313"/>
      <c r="BM1302" s="313"/>
      <c r="BN1302" s="313"/>
      <c r="BO1302" s="313"/>
      <c r="BP1302" s="314"/>
      <c r="BQ1302" s="294"/>
      <c r="BR1302" s="295"/>
      <c r="BS1302" s="295"/>
      <c r="BT1302" s="295"/>
      <c r="BU1302" s="295"/>
      <c r="BV1302" s="295"/>
      <c r="BW1302" s="296"/>
      <c r="BX1302" s="294"/>
      <c r="BY1302" s="295"/>
      <c r="BZ1302" s="295"/>
      <c r="CA1302" s="295"/>
      <c r="CB1302" s="295"/>
      <c r="CC1302" s="296"/>
      <c r="CD1302" s="294"/>
      <c r="CE1302" s="295"/>
      <c r="CF1302" s="295"/>
      <c r="CG1302" s="295"/>
      <c r="CH1302" s="295"/>
      <c r="CI1302" s="296"/>
    </row>
    <row r="1303" spans="1:87" ht="18" customHeight="1" x14ac:dyDescent="0.25">
      <c r="A1303" s="75"/>
      <c r="B1303" s="327"/>
      <c r="C1303" s="328"/>
      <c r="D1303" s="328"/>
      <c r="E1303" s="328"/>
      <c r="F1303" s="328"/>
      <c r="G1303" s="328"/>
      <c r="H1303" s="328"/>
      <c r="I1303" s="328"/>
      <c r="J1303" s="328"/>
      <c r="K1303" s="328"/>
      <c r="L1303" s="328"/>
      <c r="M1303" s="328"/>
      <c r="N1303" s="328"/>
      <c r="O1303" s="328"/>
      <c r="P1303" s="328"/>
      <c r="Q1303" s="328"/>
      <c r="R1303" s="328"/>
      <c r="S1303" s="328"/>
      <c r="T1303" s="328"/>
      <c r="U1303" s="328"/>
      <c r="V1303" s="328"/>
      <c r="W1303" s="328"/>
      <c r="X1303" s="328"/>
      <c r="Y1303" s="329"/>
      <c r="Z1303" s="336"/>
      <c r="AA1303" s="337"/>
      <c r="AB1303" s="337"/>
      <c r="AC1303" s="337"/>
      <c r="AD1303" s="338"/>
      <c r="AE1303" s="336"/>
      <c r="AF1303" s="337"/>
      <c r="AG1303" s="337"/>
      <c r="AH1303" s="337"/>
      <c r="AI1303" s="337"/>
      <c r="AJ1303" s="337"/>
      <c r="AK1303" s="300"/>
      <c r="AL1303" s="301"/>
      <c r="AM1303" s="301"/>
      <c r="AN1303" s="301"/>
      <c r="AO1303" s="301"/>
      <c r="AP1303" s="301"/>
      <c r="AQ1303" s="301"/>
      <c r="AR1303" s="301"/>
      <c r="AS1303" s="301"/>
      <c r="AT1303" s="301"/>
      <c r="AU1303" s="301"/>
      <c r="AV1303" s="301"/>
      <c r="AW1303" s="301"/>
      <c r="AX1303" s="302"/>
      <c r="AY1303" s="407"/>
      <c r="AZ1303" s="304"/>
      <c r="BA1303" s="304"/>
      <c r="BB1303" s="408"/>
      <c r="BC1303" s="306">
        <f t="shared" si="72"/>
        <v>0</v>
      </c>
      <c r="BD1303" s="307"/>
      <c r="BE1303" s="307"/>
      <c r="BF1303" s="308"/>
      <c r="BG1303" s="309"/>
      <c r="BH1303" s="310"/>
      <c r="BI1303" s="310"/>
      <c r="BJ1303" s="311"/>
      <c r="BK1303" s="312">
        <f t="shared" si="73"/>
        <v>0</v>
      </c>
      <c r="BL1303" s="313"/>
      <c r="BM1303" s="313"/>
      <c r="BN1303" s="313"/>
      <c r="BO1303" s="313"/>
      <c r="BP1303" s="314"/>
      <c r="BQ1303" s="294"/>
      <c r="BR1303" s="295"/>
      <c r="BS1303" s="295"/>
      <c r="BT1303" s="295"/>
      <c r="BU1303" s="295"/>
      <c r="BV1303" s="295"/>
      <c r="BW1303" s="296"/>
      <c r="BX1303" s="294"/>
      <c r="BY1303" s="295"/>
      <c r="BZ1303" s="295"/>
      <c r="CA1303" s="295"/>
      <c r="CB1303" s="295"/>
      <c r="CC1303" s="296"/>
      <c r="CD1303" s="294"/>
      <c r="CE1303" s="295"/>
      <c r="CF1303" s="295"/>
      <c r="CG1303" s="295"/>
      <c r="CH1303" s="295"/>
      <c r="CI1303" s="296"/>
    </row>
    <row r="1304" spans="1:87" ht="18" customHeight="1" x14ac:dyDescent="0.25">
      <c r="A1304" s="75"/>
      <c r="B1304" s="327"/>
      <c r="C1304" s="328"/>
      <c r="D1304" s="328"/>
      <c r="E1304" s="328"/>
      <c r="F1304" s="328"/>
      <c r="G1304" s="328"/>
      <c r="H1304" s="328"/>
      <c r="I1304" s="328"/>
      <c r="J1304" s="328"/>
      <c r="K1304" s="328"/>
      <c r="L1304" s="328"/>
      <c r="M1304" s="328"/>
      <c r="N1304" s="328"/>
      <c r="O1304" s="328"/>
      <c r="P1304" s="328"/>
      <c r="Q1304" s="328"/>
      <c r="R1304" s="328"/>
      <c r="S1304" s="328"/>
      <c r="T1304" s="328"/>
      <c r="U1304" s="328"/>
      <c r="V1304" s="328"/>
      <c r="W1304" s="328"/>
      <c r="X1304" s="328"/>
      <c r="Y1304" s="329"/>
      <c r="Z1304" s="336"/>
      <c r="AA1304" s="337"/>
      <c r="AB1304" s="337"/>
      <c r="AC1304" s="337"/>
      <c r="AD1304" s="338"/>
      <c r="AE1304" s="336"/>
      <c r="AF1304" s="337"/>
      <c r="AG1304" s="337"/>
      <c r="AH1304" s="337"/>
      <c r="AI1304" s="337"/>
      <c r="AJ1304" s="337"/>
      <c r="AK1304" s="300"/>
      <c r="AL1304" s="301"/>
      <c r="AM1304" s="301"/>
      <c r="AN1304" s="301"/>
      <c r="AO1304" s="301"/>
      <c r="AP1304" s="301"/>
      <c r="AQ1304" s="301"/>
      <c r="AR1304" s="301"/>
      <c r="AS1304" s="301"/>
      <c r="AT1304" s="301"/>
      <c r="AU1304" s="301"/>
      <c r="AV1304" s="301"/>
      <c r="AW1304" s="301"/>
      <c r="AX1304" s="302"/>
      <c r="AY1304" s="407"/>
      <c r="AZ1304" s="304"/>
      <c r="BA1304" s="304"/>
      <c r="BB1304" s="408"/>
      <c r="BC1304" s="306">
        <f t="shared" si="72"/>
        <v>0</v>
      </c>
      <c r="BD1304" s="307"/>
      <c r="BE1304" s="307"/>
      <c r="BF1304" s="308"/>
      <c r="BG1304" s="309"/>
      <c r="BH1304" s="310"/>
      <c r="BI1304" s="310"/>
      <c r="BJ1304" s="311"/>
      <c r="BK1304" s="312">
        <f t="shared" si="73"/>
        <v>0</v>
      </c>
      <c r="BL1304" s="313"/>
      <c r="BM1304" s="313"/>
      <c r="BN1304" s="313"/>
      <c r="BO1304" s="313"/>
      <c r="BP1304" s="314"/>
      <c r="BQ1304" s="294"/>
      <c r="BR1304" s="295"/>
      <c r="BS1304" s="295"/>
      <c r="BT1304" s="295"/>
      <c r="BU1304" s="295"/>
      <c r="BV1304" s="295"/>
      <c r="BW1304" s="296"/>
      <c r="BX1304" s="294"/>
      <c r="BY1304" s="295"/>
      <c r="BZ1304" s="295"/>
      <c r="CA1304" s="295"/>
      <c r="CB1304" s="295"/>
      <c r="CC1304" s="296"/>
      <c r="CD1304" s="294"/>
      <c r="CE1304" s="295"/>
      <c r="CF1304" s="295"/>
      <c r="CG1304" s="295"/>
      <c r="CH1304" s="295"/>
      <c r="CI1304" s="296"/>
    </row>
    <row r="1305" spans="1:87" ht="18" customHeight="1" x14ac:dyDescent="0.25">
      <c r="A1305" s="75"/>
      <c r="B1305" s="327"/>
      <c r="C1305" s="328"/>
      <c r="D1305" s="328"/>
      <c r="E1305" s="328"/>
      <c r="F1305" s="328"/>
      <c r="G1305" s="328"/>
      <c r="H1305" s="328"/>
      <c r="I1305" s="328"/>
      <c r="J1305" s="328"/>
      <c r="K1305" s="328"/>
      <c r="L1305" s="328"/>
      <c r="M1305" s="328"/>
      <c r="N1305" s="328"/>
      <c r="O1305" s="328"/>
      <c r="P1305" s="328"/>
      <c r="Q1305" s="328"/>
      <c r="R1305" s="328"/>
      <c r="S1305" s="328"/>
      <c r="T1305" s="328"/>
      <c r="U1305" s="328"/>
      <c r="V1305" s="328"/>
      <c r="W1305" s="328"/>
      <c r="X1305" s="328"/>
      <c r="Y1305" s="329"/>
      <c r="Z1305" s="336"/>
      <c r="AA1305" s="337"/>
      <c r="AB1305" s="337"/>
      <c r="AC1305" s="337"/>
      <c r="AD1305" s="338"/>
      <c r="AE1305" s="336"/>
      <c r="AF1305" s="337"/>
      <c r="AG1305" s="337"/>
      <c r="AH1305" s="337"/>
      <c r="AI1305" s="337"/>
      <c r="AJ1305" s="337"/>
      <c r="AK1305" s="300"/>
      <c r="AL1305" s="301"/>
      <c r="AM1305" s="301"/>
      <c r="AN1305" s="301"/>
      <c r="AO1305" s="301"/>
      <c r="AP1305" s="301"/>
      <c r="AQ1305" s="301"/>
      <c r="AR1305" s="301"/>
      <c r="AS1305" s="301"/>
      <c r="AT1305" s="301"/>
      <c r="AU1305" s="301"/>
      <c r="AV1305" s="301"/>
      <c r="AW1305" s="301"/>
      <c r="AX1305" s="302"/>
      <c r="AY1305" s="407"/>
      <c r="AZ1305" s="304"/>
      <c r="BA1305" s="304"/>
      <c r="BB1305" s="408"/>
      <c r="BC1305" s="306">
        <f t="shared" si="72"/>
        <v>0</v>
      </c>
      <c r="BD1305" s="307"/>
      <c r="BE1305" s="307"/>
      <c r="BF1305" s="308"/>
      <c r="BG1305" s="309"/>
      <c r="BH1305" s="310"/>
      <c r="BI1305" s="310"/>
      <c r="BJ1305" s="311"/>
      <c r="BK1305" s="312">
        <f t="shared" si="73"/>
        <v>0</v>
      </c>
      <c r="BL1305" s="313"/>
      <c r="BM1305" s="313"/>
      <c r="BN1305" s="313"/>
      <c r="BO1305" s="313"/>
      <c r="BP1305" s="314"/>
      <c r="BQ1305" s="294"/>
      <c r="BR1305" s="295"/>
      <c r="BS1305" s="295"/>
      <c r="BT1305" s="295"/>
      <c r="BU1305" s="295"/>
      <c r="BV1305" s="295"/>
      <c r="BW1305" s="296"/>
      <c r="BX1305" s="294"/>
      <c r="BY1305" s="295"/>
      <c r="BZ1305" s="295"/>
      <c r="CA1305" s="295"/>
      <c r="CB1305" s="295"/>
      <c r="CC1305" s="296"/>
      <c r="CD1305" s="294"/>
      <c r="CE1305" s="295"/>
      <c r="CF1305" s="295"/>
      <c r="CG1305" s="295"/>
      <c r="CH1305" s="295"/>
      <c r="CI1305" s="296"/>
    </row>
    <row r="1306" spans="1:87" ht="18" customHeight="1" x14ac:dyDescent="0.25">
      <c r="A1306" s="75"/>
      <c r="B1306" s="327"/>
      <c r="C1306" s="328"/>
      <c r="D1306" s="328"/>
      <c r="E1306" s="328"/>
      <c r="F1306" s="328"/>
      <c r="G1306" s="328"/>
      <c r="H1306" s="328"/>
      <c r="I1306" s="328"/>
      <c r="J1306" s="328"/>
      <c r="K1306" s="328"/>
      <c r="L1306" s="328"/>
      <c r="M1306" s="328"/>
      <c r="N1306" s="328"/>
      <c r="O1306" s="328"/>
      <c r="P1306" s="328"/>
      <c r="Q1306" s="328"/>
      <c r="R1306" s="328"/>
      <c r="S1306" s="328"/>
      <c r="T1306" s="328"/>
      <c r="U1306" s="328"/>
      <c r="V1306" s="328"/>
      <c r="W1306" s="328"/>
      <c r="X1306" s="328"/>
      <c r="Y1306" s="329"/>
      <c r="Z1306" s="336"/>
      <c r="AA1306" s="337"/>
      <c r="AB1306" s="337"/>
      <c r="AC1306" s="337"/>
      <c r="AD1306" s="338"/>
      <c r="AE1306" s="336"/>
      <c r="AF1306" s="337"/>
      <c r="AG1306" s="337"/>
      <c r="AH1306" s="337"/>
      <c r="AI1306" s="337"/>
      <c r="AJ1306" s="337"/>
      <c r="AK1306" s="300"/>
      <c r="AL1306" s="301"/>
      <c r="AM1306" s="301"/>
      <c r="AN1306" s="301"/>
      <c r="AO1306" s="301"/>
      <c r="AP1306" s="301"/>
      <c r="AQ1306" s="301"/>
      <c r="AR1306" s="301"/>
      <c r="AS1306" s="301"/>
      <c r="AT1306" s="301"/>
      <c r="AU1306" s="301"/>
      <c r="AV1306" s="301"/>
      <c r="AW1306" s="301"/>
      <c r="AX1306" s="302"/>
      <c r="AY1306" s="407"/>
      <c r="AZ1306" s="304"/>
      <c r="BA1306" s="304"/>
      <c r="BB1306" s="408"/>
      <c r="BC1306" s="306">
        <f t="shared" si="72"/>
        <v>0</v>
      </c>
      <c r="BD1306" s="307"/>
      <c r="BE1306" s="307"/>
      <c r="BF1306" s="308"/>
      <c r="BG1306" s="309"/>
      <c r="BH1306" s="310"/>
      <c r="BI1306" s="310"/>
      <c r="BJ1306" s="311"/>
      <c r="BK1306" s="312">
        <f t="shared" si="73"/>
        <v>0</v>
      </c>
      <c r="BL1306" s="313"/>
      <c r="BM1306" s="313"/>
      <c r="BN1306" s="313"/>
      <c r="BO1306" s="313"/>
      <c r="BP1306" s="314"/>
      <c r="BQ1306" s="294"/>
      <c r="BR1306" s="295"/>
      <c r="BS1306" s="295"/>
      <c r="BT1306" s="295"/>
      <c r="BU1306" s="295"/>
      <c r="BV1306" s="295"/>
      <c r="BW1306" s="296"/>
      <c r="BX1306" s="294"/>
      <c r="BY1306" s="295"/>
      <c r="BZ1306" s="295"/>
      <c r="CA1306" s="295"/>
      <c r="CB1306" s="295"/>
      <c r="CC1306" s="296"/>
      <c r="CD1306" s="294"/>
      <c r="CE1306" s="295"/>
      <c r="CF1306" s="295"/>
      <c r="CG1306" s="295"/>
      <c r="CH1306" s="295"/>
      <c r="CI1306" s="296"/>
    </row>
    <row r="1307" spans="1:87" ht="18" customHeight="1" x14ac:dyDescent="0.25">
      <c r="A1307" s="75"/>
      <c r="B1307" s="327"/>
      <c r="C1307" s="328"/>
      <c r="D1307" s="328"/>
      <c r="E1307" s="328"/>
      <c r="F1307" s="328"/>
      <c r="G1307" s="328"/>
      <c r="H1307" s="328"/>
      <c r="I1307" s="328"/>
      <c r="J1307" s="328"/>
      <c r="K1307" s="328"/>
      <c r="L1307" s="328"/>
      <c r="M1307" s="328"/>
      <c r="N1307" s="328"/>
      <c r="O1307" s="328"/>
      <c r="P1307" s="328"/>
      <c r="Q1307" s="328"/>
      <c r="R1307" s="328"/>
      <c r="S1307" s="328"/>
      <c r="T1307" s="328"/>
      <c r="U1307" s="328"/>
      <c r="V1307" s="328"/>
      <c r="W1307" s="328"/>
      <c r="X1307" s="328"/>
      <c r="Y1307" s="329"/>
      <c r="Z1307" s="336"/>
      <c r="AA1307" s="337"/>
      <c r="AB1307" s="337"/>
      <c r="AC1307" s="337"/>
      <c r="AD1307" s="338"/>
      <c r="AE1307" s="336"/>
      <c r="AF1307" s="337"/>
      <c r="AG1307" s="337"/>
      <c r="AH1307" s="337"/>
      <c r="AI1307" s="337"/>
      <c r="AJ1307" s="337"/>
      <c r="AK1307" s="300"/>
      <c r="AL1307" s="301"/>
      <c r="AM1307" s="301"/>
      <c r="AN1307" s="301"/>
      <c r="AO1307" s="301"/>
      <c r="AP1307" s="301"/>
      <c r="AQ1307" s="301"/>
      <c r="AR1307" s="301"/>
      <c r="AS1307" s="301"/>
      <c r="AT1307" s="301"/>
      <c r="AU1307" s="301"/>
      <c r="AV1307" s="301"/>
      <c r="AW1307" s="301"/>
      <c r="AX1307" s="302"/>
      <c r="AY1307" s="407"/>
      <c r="AZ1307" s="304"/>
      <c r="BA1307" s="304"/>
      <c r="BB1307" s="408"/>
      <c r="BC1307" s="306">
        <f t="shared" si="72"/>
        <v>0</v>
      </c>
      <c r="BD1307" s="307"/>
      <c r="BE1307" s="307"/>
      <c r="BF1307" s="308"/>
      <c r="BG1307" s="309"/>
      <c r="BH1307" s="310"/>
      <c r="BI1307" s="310"/>
      <c r="BJ1307" s="311"/>
      <c r="BK1307" s="312">
        <f t="shared" si="73"/>
        <v>0</v>
      </c>
      <c r="BL1307" s="313"/>
      <c r="BM1307" s="313"/>
      <c r="BN1307" s="313"/>
      <c r="BO1307" s="313"/>
      <c r="BP1307" s="314"/>
      <c r="BQ1307" s="294"/>
      <c r="BR1307" s="295"/>
      <c r="BS1307" s="295"/>
      <c r="BT1307" s="295"/>
      <c r="BU1307" s="295"/>
      <c r="BV1307" s="295"/>
      <c r="BW1307" s="296"/>
      <c r="BX1307" s="294"/>
      <c r="BY1307" s="295"/>
      <c r="BZ1307" s="295"/>
      <c r="CA1307" s="295"/>
      <c r="CB1307" s="295"/>
      <c r="CC1307" s="296"/>
      <c r="CD1307" s="294"/>
      <c r="CE1307" s="295"/>
      <c r="CF1307" s="295"/>
      <c r="CG1307" s="295"/>
      <c r="CH1307" s="295"/>
      <c r="CI1307" s="296"/>
    </row>
    <row r="1308" spans="1:87" ht="18" customHeight="1" x14ac:dyDescent="0.25">
      <c r="A1308" s="75"/>
      <c r="B1308" s="327"/>
      <c r="C1308" s="328"/>
      <c r="D1308" s="328"/>
      <c r="E1308" s="328"/>
      <c r="F1308" s="328"/>
      <c r="G1308" s="328"/>
      <c r="H1308" s="328"/>
      <c r="I1308" s="328"/>
      <c r="J1308" s="328"/>
      <c r="K1308" s="328"/>
      <c r="L1308" s="328"/>
      <c r="M1308" s="328"/>
      <c r="N1308" s="328"/>
      <c r="O1308" s="328"/>
      <c r="P1308" s="328"/>
      <c r="Q1308" s="328"/>
      <c r="R1308" s="328"/>
      <c r="S1308" s="328"/>
      <c r="T1308" s="328"/>
      <c r="U1308" s="328"/>
      <c r="V1308" s="328"/>
      <c r="W1308" s="328"/>
      <c r="X1308" s="328"/>
      <c r="Y1308" s="329"/>
      <c r="Z1308" s="336"/>
      <c r="AA1308" s="337"/>
      <c r="AB1308" s="337"/>
      <c r="AC1308" s="337"/>
      <c r="AD1308" s="338"/>
      <c r="AE1308" s="336"/>
      <c r="AF1308" s="337"/>
      <c r="AG1308" s="337"/>
      <c r="AH1308" s="337"/>
      <c r="AI1308" s="337"/>
      <c r="AJ1308" s="337"/>
      <c r="AK1308" s="300"/>
      <c r="AL1308" s="301"/>
      <c r="AM1308" s="301"/>
      <c r="AN1308" s="301"/>
      <c r="AO1308" s="301"/>
      <c r="AP1308" s="301"/>
      <c r="AQ1308" s="301"/>
      <c r="AR1308" s="301"/>
      <c r="AS1308" s="301"/>
      <c r="AT1308" s="301"/>
      <c r="AU1308" s="301"/>
      <c r="AV1308" s="301"/>
      <c r="AW1308" s="301"/>
      <c r="AX1308" s="302"/>
      <c r="AY1308" s="407"/>
      <c r="AZ1308" s="304"/>
      <c r="BA1308" s="304"/>
      <c r="BB1308" s="408"/>
      <c r="BC1308" s="306">
        <f t="shared" si="72"/>
        <v>0</v>
      </c>
      <c r="BD1308" s="307"/>
      <c r="BE1308" s="307"/>
      <c r="BF1308" s="308"/>
      <c r="BG1308" s="309"/>
      <c r="BH1308" s="310"/>
      <c r="BI1308" s="310"/>
      <c r="BJ1308" s="311"/>
      <c r="BK1308" s="312">
        <f t="shared" si="73"/>
        <v>0</v>
      </c>
      <c r="BL1308" s="313"/>
      <c r="BM1308" s="313"/>
      <c r="BN1308" s="313"/>
      <c r="BO1308" s="313"/>
      <c r="BP1308" s="314"/>
      <c r="BQ1308" s="294"/>
      <c r="BR1308" s="295"/>
      <c r="BS1308" s="295"/>
      <c r="BT1308" s="295"/>
      <c r="BU1308" s="295"/>
      <c r="BV1308" s="295"/>
      <c r="BW1308" s="296"/>
      <c r="BX1308" s="294"/>
      <c r="BY1308" s="295"/>
      <c r="BZ1308" s="295"/>
      <c r="CA1308" s="295"/>
      <c r="CB1308" s="295"/>
      <c r="CC1308" s="296"/>
      <c r="CD1308" s="294"/>
      <c r="CE1308" s="295"/>
      <c r="CF1308" s="295"/>
      <c r="CG1308" s="295"/>
      <c r="CH1308" s="295"/>
      <c r="CI1308" s="296"/>
    </row>
    <row r="1309" spans="1:87" ht="18" customHeight="1" x14ac:dyDescent="0.25">
      <c r="A1309" s="75"/>
      <c r="B1309" s="327"/>
      <c r="C1309" s="328"/>
      <c r="D1309" s="328"/>
      <c r="E1309" s="328"/>
      <c r="F1309" s="328"/>
      <c r="G1309" s="328"/>
      <c r="H1309" s="328"/>
      <c r="I1309" s="328"/>
      <c r="J1309" s="328"/>
      <c r="K1309" s="328"/>
      <c r="L1309" s="328"/>
      <c r="M1309" s="328"/>
      <c r="N1309" s="328"/>
      <c r="O1309" s="328"/>
      <c r="P1309" s="328"/>
      <c r="Q1309" s="328"/>
      <c r="R1309" s="328"/>
      <c r="S1309" s="328"/>
      <c r="T1309" s="328"/>
      <c r="U1309" s="328"/>
      <c r="V1309" s="328"/>
      <c r="W1309" s="328"/>
      <c r="X1309" s="328"/>
      <c r="Y1309" s="329"/>
      <c r="Z1309" s="336"/>
      <c r="AA1309" s="337"/>
      <c r="AB1309" s="337"/>
      <c r="AC1309" s="337"/>
      <c r="AD1309" s="338"/>
      <c r="AE1309" s="336"/>
      <c r="AF1309" s="337"/>
      <c r="AG1309" s="337"/>
      <c r="AH1309" s="337"/>
      <c r="AI1309" s="337"/>
      <c r="AJ1309" s="337"/>
      <c r="AK1309" s="300"/>
      <c r="AL1309" s="301"/>
      <c r="AM1309" s="301"/>
      <c r="AN1309" s="301"/>
      <c r="AO1309" s="301"/>
      <c r="AP1309" s="301"/>
      <c r="AQ1309" s="301"/>
      <c r="AR1309" s="301"/>
      <c r="AS1309" s="301"/>
      <c r="AT1309" s="301"/>
      <c r="AU1309" s="301"/>
      <c r="AV1309" s="301"/>
      <c r="AW1309" s="301"/>
      <c r="AX1309" s="302"/>
      <c r="AY1309" s="407"/>
      <c r="AZ1309" s="304"/>
      <c r="BA1309" s="304"/>
      <c r="BB1309" s="408"/>
      <c r="BC1309" s="306">
        <f t="shared" si="72"/>
        <v>0</v>
      </c>
      <c r="BD1309" s="307"/>
      <c r="BE1309" s="307"/>
      <c r="BF1309" s="308"/>
      <c r="BG1309" s="309"/>
      <c r="BH1309" s="310"/>
      <c r="BI1309" s="310"/>
      <c r="BJ1309" s="311"/>
      <c r="BK1309" s="312">
        <f t="shared" si="73"/>
        <v>0</v>
      </c>
      <c r="BL1309" s="313"/>
      <c r="BM1309" s="313"/>
      <c r="BN1309" s="313"/>
      <c r="BO1309" s="313"/>
      <c r="BP1309" s="314"/>
      <c r="BQ1309" s="294"/>
      <c r="BR1309" s="295"/>
      <c r="BS1309" s="295"/>
      <c r="BT1309" s="295"/>
      <c r="BU1309" s="295"/>
      <c r="BV1309" s="295"/>
      <c r="BW1309" s="296"/>
      <c r="BX1309" s="294"/>
      <c r="BY1309" s="295"/>
      <c r="BZ1309" s="295"/>
      <c r="CA1309" s="295"/>
      <c r="CB1309" s="295"/>
      <c r="CC1309" s="296"/>
      <c r="CD1309" s="294"/>
      <c r="CE1309" s="295"/>
      <c r="CF1309" s="295"/>
      <c r="CG1309" s="295"/>
      <c r="CH1309" s="295"/>
      <c r="CI1309" s="296"/>
    </row>
    <row r="1310" spans="1:87" ht="18" customHeight="1" x14ac:dyDescent="0.25">
      <c r="A1310" s="75"/>
      <c r="B1310" s="327"/>
      <c r="C1310" s="328"/>
      <c r="D1310" s="328"/>
      <c r="E1310" s="328"/>
      <c r="F1310" s="328"/>
      <c r="G1310" s="328"/>
      <c r="H1310" s="328"/>
      <c r="I1310" s="328"/>
      <c r="J1310" s="328"/>
      <c r="K1310" s="328"/>
      <c r="L1310" s="328"/>
      <c r="M1310" s="328"/>
      <c r="N1310" s="328"/>
      <c r="O1310" s="328"/>
      <c r="P1310" s="328"/>
      <c r="Q1310" s="328"/>
      <c r="R1310" s="328"/>
      <c r="S1310" s="328"/>
      <c r="T1310" s="328"/>
      <c r="U1310" s="328"/>
      <c r="V1310" s="328"/>
      <c r="W1310" s="328"/>
      <c r="X1310" s="328"/>
      <c r="Y1310" s="329"/>
      <c r="Z1310" s="336"/>
      <c r="AA1310" s="337"/>
      <c r="AB1310" s="337"/>
      <c r="AC1310" s="337"/>
      <c r="AD1310" s="338"/>
      <c r="AE1310" s="336"/>
      <c r="AF1310" s="337"/>
      <c r="AG1310" s="337"/>
      <c r="AH1310" s="337"/>
      <c r="AI1310" s="337"/>
      <c r="AJ1310" s="337"/>
      <c r="AK1310" s="300"/>
      <c r="AL1310" s="301"/>
      <c r="AM1310" s="301"/>
      <c r="AN1310" s="301"/>
      <c r="AO1310" s="301"/>
      <c r="AP1310" s="301"/>
      <c r="AQ1310" s="301"/>
      <c r="AR1310" s="301"/>
      <c r="AS1310" s="301"/>
      <c r="AT1310" s="301"/>
      <c r="AU1310" s="301"/>
      <c r="AV1310" s="301"/>
      <c r="AW1310" s="301"/>
      <c r="AX1310" s="302"/>
      <c r="AY1310" s="407"/>
      <c r="AZ1310" s="304"/>
      <c r="BA1310" s="304"/>
      <c r="BB1310" s="408"/>
      <c r="BC1310" s="306">
        <f t="shared" si="72"/>
        <v>0</v>
      </c>
      <c r="BD1310" s="307"/>
      <c r="BE1310" s="307"/>
      <c r="BF1310" s="308"/>
      <c r="BG1310" s="309"/>
      <c r="BH1310" s="310"/>
      <c r="BI1310" s="310"/>
      <c r="BJ1310" s="311"/>
      <c r="BK1310" s="312">
        <f t="shared" si="73"/>
        <v>0</v>
      </c>
      <c r="BL1310" s="313"/>
      <c r="BM1310" s="313"/>
      <c r="BN1310" s="313"/>
      <c r="BO1310" s="313"/>
      <c r="BP1310" s="314"/>
      <c r="BQ1310" s="294"/>
      <c r="BR1310" s="295"/>
      <c r="BS1310" s="295"/>
      <c r="BT1310" s="295"/>
      <c r="BU1310" s="295"/>
      <c r="BV1310" s="295"/>
      <c r="BW1310" s="296"/>
      <c r="BX1310" s="294"/>
      <c r="BY1310" s="295"/>
      <c r="BZ1310" s="295"/>
      <c r="CA1310" s="295"/>
      <c r="CB1310" s="295"/>
      <c r="CC1310" s="296"/>
      <c r="CD1310" s="294"/>
      <c r="CE1310" s="295"/>
      <c r="CF1310" s="295"/>
      <c r="CG1310" s="295"/>
      <c r="CH1310" s="295"/>
      <c r="CI1310" s="296"/>
    </row>
    <row r="1311" spans="1:87" ht="18" customHeight="1" x14ac:dyDescent="0.25">
      <c r="A1311" s="75"/>
      <c r="B1311" s="327"/>
      <c r="C1311" s="328"/>
      <c r="D1311" s="328"/>
      <c r="E1311" s="328"/>
      <c r="F1311" s="328"/>
      <c r="G1311" s="328"/>
      <c r="H1311" s="328"/>
      <c r="I1311" s="328"/>
      <c r="J1311" s="328"/>
      <c r="K1311" s="328"/>
      <c r="L1311" s="328"/>
      <c r="M1311" s="328"/>
      <c r="N1311" s="328"/>
      <c r="O1311" s="328"/>
      <c r="P1311" s="328"/>
      <c r="Q1311" s="328"/>
      <c r="R1311" s="328"/>
      <c r="S1311" s="328"/>
      <c r="T1311" s="328"/>
      <c r="U1311" s="328"/>
      <c r="V1311" s="328"/>
      <c r="W1311" s="328"/>
      <c r="X1311" s="328"/>
      <c r="Y1311" s="329"/>
      <c r="Z1311" s="336"/>
      <c r="AA1311" s="337"/>
      <c r="AB1311" s="337"/>
      <c r="AC1311" s="337"/>
      <c r="AD1311" s="338"/>
      <c r="AE1311" s="336"/>
      <c r="AF1311" s="337"/>
      <c r="AG1311" s="337"/>
      <c r="AH1311" s="337"/>
      <c r="AI1311" s="337"/>
      <c r="AJ1311" s="337"/>
      <c r="AK1311" s="300"/>
      <c r="AL1311" s="301"/>
      <c r="AM1311" s="301"/>
      <c r="AN1311" s="301"/>
      <c r="AO1311" s="301"/>
      <c r="AP1311" s="301"/>
      <c r="AQ1311" s="301"/>
      <c r="AR1311" s="301"/>
      <c r="AS1311" s="301"/>
      <c r="AT1311" s="301"/>
      <c r="AU1311" s="301"/>
      <c r="AV1311" s="301"/>
      <c r="AW1311" s="301"/>
      <c r="AX1311" s="302"/>
      <c r="AY1311" s="407"/>
      <c r="AZ1311" s="304"/>
      <c r="BA1311" s="304"/>
      <c r="BB1311" s="408"/>
      <c r="BC1311" s="306">
        <f t="shared" si="72"/>
        <v>0</v>
      </c>
      <c r="BD1311" s="307"/>
      <c r="BE1311" s="307"/>
      <c r="BF1311" s="308"/>
      <c r="BG1311" s="309"/>
      <c r="BH1311" s="310"/>
      <c r="BI1311" s="310"/>
      <c r="BJ1311" s="311"/>
      <c r="BK1311" s="312">
        <f t="shared" si="73"/>
        <v>0</v>
      </c>
      <c r="BL1311" s="313"/>
      <c r="BM1311" s="313"/>
      <c r="BN1311" s="313"/>
      <c r="BO1311" s="313"/>
      <c r="BP1311" s="314"/>
      <c r="BQ1311" s="294"/>
      <c r="BR1311" s="295"/>
      <c r="BS1311" s="295"/>
      <c r="BT1311" s="295"/>
      <c r="BU1311" s="295"/>
      <c r="BV1311" s="295"/>
      <c r="BW1311" s="296"/>
      <c r="BX1311" s="294"/>
      <c r="BY1311" s="295"/>
      <c r="BZ1311" s="295"/>
      <c r="CA1311" s="295"/>
      <c r="CB1311" s="295"/>
      <c r="CC1311" s="296"/>
      <c r="CD1311" s="294"/>
      <c r="CE1311" s="295"/>
      <c r="CF1311" s="295"/>
      <c r="CG1311" s="295"/>
      <c r="CH1311" s="295"/>
      <c r="CI1311" s="296"/>
    </row>
    <row r="1312" spans="1:87" ht="18" customHeight="1" x14ac:dyDescent="0.25">
      <c r="A1312" s="75"/>
      <c r="B1312" s="327"/>
      <c r="C1312" s="328"/>
      <c r="D1312" s="328"/>
      <c r="E1312" s="328"/>
      <c r="F1312" s="328"/>
      <c r="G1312" s="328"/>
      <c r="H1312" s="328"/>
      <c r="I1312" s="328"/>
      <c r="J1312" s="328"/>
      <c r="K1312" s="328"/>
      <c r="L1312" s="328"/>
      <c r="M1312" s="328"/>
      <c r="N1312" s="328"/>
      <c r="O1312" s="328"/>
      <c r="P1312" s="328"/>
      <c r="Q1312" s="328"/>
      <c r="R1312" s="328"/>
      <c r="S1312" s="328"/>
      <c r="T1312" s="328"/>
      <c r="U1312" s="328"/>
      <c r="V1312" s="328"/>
      <c r="W1312" s="328"/>
      <c r="X1312" s="328"/>
      <c r="Y1312" s="329"/>
      <c r="Z1312" s="336"/>
      <c r="AA1312" s="337"/>
      <c r="AB1312" s="337"/>
      <c r="AC1312" s="337"/>
      <c r="AD1312" s="338"/>
      <c r="AE1312" s="336"/>
      <c r="AF1312" s="337"/>
      <c r="AG1312" s="337"/>
      <c r="AH1312" s="337"/>
      <c r="AI1312" s="337"/>
      <c r="AJ1312" s="337"/>
      <c r="AK1312" s="300"/>
      <c r="AL1312" s="301"/>
      <c r="AM1312" s="301"/>
      <c r="AN1312" s="301"/>
      <c r="AO1312" s="301"/>
      <c r="AP1312" s="301"/>
      <c r="AQ1312" s="301"/>
      <c r="AR1312" s="301"/>
      <c r="AS1312" s="301"/>
      <c r="AT1312" s="301"/>
      <c r="AU1312" s="301"/>
      <c r="AV1312" s="301"/>
      <c r="AW1312" s="301"/>
      <c r="AX1312" s="302"/>
      <c r="AY1312" s="407"/>
      <c r="AZ1312" s="304"/>
      <c r="BA1312" s="304"/>
      <c r="BB1312" s="408"/>
      <c r="BC1312" s="306">
        <f t="shared" si="72"/>
        <v>0</v>
      </c>
      <c r="BD1312" s="307"/>
      <c r="BE1312" s="307"/>
      <c r="BF1312" s="308"/>
      <c r="BG1312" s="309"/>
      <c r="BH1312" s="310"/>
      <c r="BI1312" s="310"/>
      <c r="BJ1312" s="311"/>
      <c r="BK1312" s="312">
        <f t="shared" si="73"/>
        <v>0</v>
      </c>
      <c r="BL1312" s="313"/>
      <c r="BM1312" s="313"/>
      <c r="BN1312" s="313"/>
      <c r="BO1312" s="313"/>
      <c r="BP1312" s="314"/>
      <c r="BQ1312" s="294"/>
      <c r="BR1312" s="295"/>
      <c r="BS1312" s="295"/>
      <c r="BT1312" s="295"/>
      <c r="BU1312" s="295"/>
      <c r="BV1312" s="295"/>
      <c r="BW1312" s="296"/>
      <c r="BX1312" s="294"/>
      <c r="BY1312" s="295"/>
      <c r="BZ1312" s="295"/>
      <c r="CA1312" s="295"/>
      <c r="CB1312" s="295"/>
      <c r="CC1312" s="296"/>
      <c r="CD1312" s="294"/>
      <c r="CE1312" s="295"/>
      <c r="CF1312" s="295"/>
      <c r="CG1312" s="295"/>
      <c r="CH1312" s="295"/>
      <c r="CI1312" s="296"/>
    </row>
    <row r="1313" spans="1:87" ht="18" customHeight="1" x14ac:dyDescent="0.25">
      <c r="A1313" s="75"/>
      <c r="B1313" s="327"/>
      <c r="C1313" s="328"/>
      <c r="D1313" s="328"/>
      <c r="E1313" s="328"/>
      <c r="F1313" s="328"/>
      <c r="G1313" s="328"/>
      <c r="H1313" s="328"/>
      <c r="I1313" s="328"/>
      <c r="J1313" s="328"/>
      <c r="K1313" s="328"/>
      <c r="L1313" s="328"/>
      <c r="M1313" s="328"/>
      <c r="N1313" s="328"/>
      <c r="O1313" s="328"/>
      <c r="P1313" s="328"/>
      <c r="Q1313" s="328"/>
      <c r="R1313" s="328"/>
      <c r="S1313" s="328"/>
      <c r="T1313" s="328"/>
      <c r="U1313" s="328"/>
      <c r="V1313" s="328"/>
      <c r="W1313" s="328"/>
      <c r="X1313" s="328"/>
      <c r="Y1313" s="329"/>
      <c r="Z1313" s="336"/>
      <c r="AA1313" s="337"/>
      <c r="AB1313" s="337"/>
      <c r="AC1313" s="337"/>
      <c r="AD1313" s="338"/>
      <c r="AE1313" s="336"/>
      <c r="AF1313" s="337"/>
      <c r="AG1313" s="337"/>
      <c r="AH1313" s="337"/>
      <c r="AI1313" s="337"/>
      <c r="AJ1313" s="337"/>
      <c r="AK1313" s="300"/>
      <c r="AL1313" s="301"/>
      <c r="AM1313" s="301"/>
      <c r="AN1313" s="301"/>
      <c r="AO1313" s="301"/>
      <c r="AP1313" s="301"/>
      <c r="AQ1313" s="301"/>
      <c r="AR1313" s="301"/>
      <c r="AS1313" s="301"/>
      <c r="AT1313" s="301"/>
      <c r="AU1313" s="301"/>
      <c r="AV1313" s="301"/>
      <c r="AW1313" s="301"/>
      <c r="AX1313" s="302"/>
      <c r="AY1313" s="407"/>
      <c r="AZ1313" s="304"/>
      <c r="BA1313" s="304"/>
      <c r="BB1313" s="408"/>
      <c r="BC1313" s="306">
        <f t="shared" si="72"/>
        <v>0</v>
      </c>
      <c r="BD1313" s="307"/>
      <c r="BE1313" s="307"/>
      <c r="BF1313" s="308"/>
      <c r="BG1313" s="309"/>
      <c r="BH1313" s="310"/>
      <c r="BI1313" s="310"/>
      <c r="BJ1313" s="311"/>
      <c r="BK1313" s="312">
        <f t="shared" si="73"/>
        <v>0</v>
      </c>
      <c r="BL1313" s="313"/>
      <c r="BM1313" s="313"/>
      <c r="BN1313" s="313"/>
      <c r="BO1313" s="313"/>
      <c r="BP1313" s="314"/>
      <c r="BQ1313" s="294"/>
      <c r="BR1313" s="295"/>
      <c r="BS1313" s="295"/>
      <c r="BT1313" s="295"/>
      <c r="BU1313" s="295"/>
      <c r="BV1313" s="295"/>
      <c r="BW1313" s="296"/>
      <c r="BX1313" s="294"/>
      <c r="BY1313" s="295"/>
      <c r="BZ1313" s="295"/>
      <c r="CA1313" s="295"/>
      <c r="CB1313" s="295"/>
      <c r="CC1313" s="296"/>
      <c r="CD1313" s="294"/>
      <c r="CE1313" s="295"/>
      <c r="CF1313" s="295"/>
      <c r="CG1313" s="295"/>
      <c r="CH1313" s="295"/>
      <c r="CI1313" s="296"/>
    </row>
    <row r="1314" spans="1:87" ht="18" customHeight="1" x14ac:dyDescent="0.25">
      <c r="A1314" s="75"/>
      <c r="B1314" s="327"/>
      <c r="C1314" s="328"/>
      <c r="D1314" s="328"/>
      <c r="E1314" s="328"/>
      <c r="F1314" s="328"/>
      <c r="G1314" s="328"/>
      <c r="H1314" s="328"/>
      <c r="I1314" s="328"/>
      <c r="J1314" s="328"/>
      <c r="K1314" s="328"/>
      <c r="L1314" s="328"/>
      <c r="M1314" s="328"/>
      <c r="N1314" s="328"/>
      <c r="O1314" s="328"/>
      <c r="P1314" s="328"/>
      <c r="Q1314" s="328"/>
      <c r="R1314" s="328"/>
      <c r="S1314" s="328"/>
      <c r="T1314" s="328"/>
      <c r="U1314" s="328"/>
      <c r="V1314" s="328"/>
      <c r="W1314" s="328"/>
      <c r="X1314" s="328"/>
      <c r="Y1314" s="329"/>
      <c r="Z1314" s="336"/>
      <c r="AA1314" s="337"/>
      <c r="AB1314" s="337"/>
      <c r="AC1314" s="337"/>
      <c r="AD1314" s="338"/>
      <c r="AE1314" s="336"/>
      <c r="AF1314" s="337"/>
      <c r="AG1314" s="337"/>
      <c r="AH1314" s="337"/>
      <c r="AI1314" s="337"/>
      <c r="AJ1314" s="337"/>
      <c r="AK1314" s="300"/>
      <c r="AL1314" s="301"/>
      <c r="AM1314" s="301"/>
      <c r="AN1314" s="301"/>
      <c r="AO1314" s="301"/>
      <c r="AP1314" s="301"/>
      <c r="AQ1314" s="301"/>
      <c r="AR1314" s="301"/>
      <c r="AS1314" s="301"/>
      <c r="AT1314" s="301"/>
      <c r="AU1314" s="301"/>
      <c r="AV1314" s="301"/>
      <c r="AW1314" s="301"/>
      <c r="AX1314" s="302"/>
      <c r="AY1314" s="407"/>
      <c r="AZ1314" s="304"/>
      <c r="BA1314" s="304"/>
      <c r="BB1314" s="408"/>
      <c r="BC1314" s="306">
        <f t="shared" si="72"/>
        <v>0</v>
      </c>
      <c r="BD1314" s="307"/>
      <c r="BE1314" s="307"/>
      <c r="BF1314" s="308"/>
      <c r="BG1314" s="309"/>
      <c r="BH1314" s="310"/>
      <c r="BI1314" s="310"/>
      <c r="BJ1314" s="311"/>
      <c r="BK1314" s="312">
        <f t="shared" si="73"/>
        <v>0</v>
      </c>
      <c r="BL1314" s="313"/>
      <c r="BM1314" s="313"/>
      <c r="BN1314" s="313"/>
      <c r="BO1314" s="313"/>
      <c r="BP1314" s="314"/>
      <c r="BQ1314" s="294"/>
      <c r="BR1314" s="295"/>
      <c r="BS1314" s="295"/>
      <c r="BT1314" s="295"/>
      <c r="BU1314" s="295"/>
      <c r="BV1314" s="295"/>
      <c r="BW1314" s="296"/>
      <c r="BX1314" s="294"/>
      <c r="BY1314" s="295"/>
      <c r="BZ1314" s="295"/>
      <c r="CA1314" s="295"/>
      <c r="CB1314" s="295"/>
      <c r="CC1314" s="296"/>
      <c r="CD1314" s="294"/>
      <c r="CE1314" s="295"/>
      <c r="CF1314" s="295"/>
      <c r="CG1314" s="295"/>
      <c r="CH1314" s="295"/>
      <c r="CI1314" s="296"/>
    </row>
    <row r="1315" spans="1:87" ht="18" customHeight="1" x14ac:dyDescent="0.25">
      <c r="A1315" s="75"/>
      <c r="B1315" s="327"/>
      <c r="C1315" s="328"/>
      <c r="D1315" s="328"/>
      <c r="E1315" s="328"/>
      <c r="F1315" s="328"/>
      <c r="G1315" s="328"/>
      <c r="H1315" s="328"/>
      <c r="I1315" s="328"/>
      <c r="J1315" s="328"/>
      <c r="K1315" s="328"/>
      <c r="L1315" s="328"/>
      <c r="M1315" s="328"/>
      <c r="N1315" s="328"/>
      <c r="O1315" s="328"/>
      <c r="P1315" s="328"/>
      <c r="Q1315" s="328"/>
      <c r="R1315" s="328"/>
      <c r="S1315" s="328"/>
      <c r="T1315" s="328"/>
      <c r="U1315" s="328"/>
      <c r="V1315" s="328"/>
      <c r="W1315" s="328"/>
      <c r="X1315" s="328"/>
      <c r="Y1315" s="329"/>
      <c r="Z1315" s="336"/>
      <c r="AA1315" s="337"/>
      <c r="AB1315" s="337"/>
      <c r="AC1315" s="337"/>
      <c r="AD1315" s="338"/>
      <c r="AE1315" s="336"/>
      <c r="AF1315" s="337"/>
      <c r="AG1315" s="337"/>
      <c r="AH1315" s="337"/>
      <c r="AI1315" s="337"/>
      <c r="AJ1315" s="337"/>
      <c r="AK1315" s="300"/>
      <c r="AL1315" s="301"/>
      <c r="AM1315" s="301"/>
      <c r="AN1315" s="301"/>
      <c r="AO1315" s="301"/>
      <c r="AP1315" s="301"/>
      <c r="AQ1315" s="301"/>
      <c r="AR1315" s="301"/>
      <c r="AS1315" s="301"/>
      <c r="AT1315" s="301"/>
      <c r="AU1315" s="301"/>
      <c r="AV1315" s="301"/>
      <c r="AW1315" s="301"/>
      <c r="AX1315" s="302"/>
      <c r="AY1315" s="407"/>
      <c r="AZ1315" s="304"/>
      <c r="BA1315" s="304"/>
      <c r="BB1315" s="408"/>
      <c r="BC1315" s="306">
        <f t="shared" si="72"/>
        <v>0</v>
      </c>
      <c r="BD1315" s="307"/>
      <c r="BE1315" s="307"/>
      <c r="BF1315" s="308"/>
      <c r="BG1315" s="309"/>
      <c r="BH1315" s="310"/>
      <c r="BI1315" s="310"/>
      <c r="BJ1315" s="311"/>
      <c r="BK1315" s="312">
        <f t="shared" si="73"/>
        <v>0</v>
      </c>
      <c r="BL1315" s="313"/>
      <c r="BM1315" s="313"/>
      <c r="BN1315" s="313"/>
      <c r="BO1315" s="313"/>
      <c r="BP1315" s="314"/>
      <c r="BQ1315" s="294"/>
      <c r="BR1315" s="295"/>
      <c r="BS1315" s="295"/>
      <c r="BT1315" s="295"/>
      <c r="BU1315" s="295"/>
      <c r="BV1315" s="295"/>
      <c r="BW1315" s="296"/>
      <c r="BX1315" s="294"/>
      <c r="BY1315" s="295"/>
      <c r="BZ1315" s="295"/>
      <c r="CA1315" s="295"/>
      <c r="CB1315" s="295"/>
      <c r="CC1315" s="296"/>
      <c r="CD1315" s="294"/>
      <c r="CE1315" s="295"/>
      <c r="CF1315" s="295"/>
      <c r="CG1315" s="295"/>
      <c r="CH1315" s="295"/>
      <c r="CI1315" s="296"/>
    </row>
    <row r="1316" spans="1:87" ht="18" customHeight="1" x14ac:dyDescent="0.25">
      <c r="A1316" s="75"/>
      <c r="B1316" s="327"/>
      <c r="C1316" s="328"/>
      <c r="D1316" s="328"/>
      <c r="E1316" s="328"/>
      <c r="F1316" s="328"/>
      <c r="G1316" s="328"/>
      <c r="H1316" s="328"/>
      <c r="I1316" s="328"/>
      <c r="J1316" s="328"/>
      <c r="K1316" s="328"/>
      <c r="L1316" s="328"/>
      <c r="M1316" s="328"/>
      <c r="N1316" s="328"/>
      <c r="O1316" s="328"/>
      <c r="P1316" s="328"/>
      <c r="Q1316" s="328"/>
      <c r="R1316" s="328"/>
      <c r="S1316" s="328"/>
      <c r="T1316" s="328"/>
      <c r="U1316" s="328"/>
      <c r="V1316" s="328"/>
      <c r="W1316" s="328"/>
      <c r="X1316" s="328"/>
      <c r="Y1316" s="329"/>
      <c r="Z1316" s="336"/>
      <c r="AA1316" s="337"/>
      <c r="AB1316" s="337"/>
      <c r="AC1316" s="337"/>
      <c r="AD1316" s="338"/>
      <c r="AE1316" s="336"/>
      <c r="AF1316" s="337"/>
      <c r="AG1316" s="337"/>
      <c r="AH1316" s="337"/>
      <c r="AI1316" s="337"/>
      <c r="AJ1316" s="337"/>
      <c r="AK1316" s="300"/>
      <c r="AL1316" s="301"/>
      <c r="AM1316" s="301"/>
      <c r="AN1316" s="301"/>
      <c r="AO1316" s="301"/>
      <c r="AP1316" s="301"/>
      <c r="AQ1316" s="301"/>
      <c r="AR1316" s="301"/>
      <c r="AS1316" s="301"/>
      <c r="AT1316" s="301"/>
      <c r="AU1316" s="301"/>
      <c r="AV1316" s="301"/>
      <c r="AW1316" s="301"/>
      <c r="AX1316" s="302"/>
      <c r="AY1316" s="407"/>
      <c r="AZ1316" s="304"/>
      <c r="BA1316" s="304"/>
      <c r="BB1316" s="408"/>
      <c r="BC1316" s="306">
        <f t="shared" si="72"/>
        <v>0</v>
      </c>
      <c r="BD1316" s="307"/>
      <c r="BE1316" s="307"/>
      <c r="BF1316" s="308"/>
      <c r="BG1316" s="309"/>
      <c r="BH1316" s="310"/>
      <c r="BI1316" s="310"/>
      <c r="BJ1316" s="311"/>
      <c r="BK1316" s="312">
        <f t="shared" si="73"/>
        <v>0</v>
      </c>
      <c r="BL1316" s="313"/>
      <c r="BM1316" s="313"/>
      <c r="BN1316" s="313"/>
      <c r="BO1316" s="313"/>
      <c r="BP1316" s="314"/>
      <c r="BQ1316" s="294"/>
      <c r="BR1316" s="295"/>
      <c r="BS1316" s="295"/>
      <c r="BT1316" s="295"/>
      <c r="BU1316" s="295"/>
      <c r="BV1316" s="295"/>
      <c r="BW1316" s="296"/>
      <c r="BX1316" s="294"/>
      <c r="BY1316" s="295"/>
      <c r="BZ1316" s="295"/>
      <c r="CA1316" s="295"/>
      <c r="CB1316" s="295"/>
      <c r="CC1316" s="296"/>
      <c r="CD1316" s="294"/>
      <c r="CE1316" s="295"/>
      <c r="CF1316" s="295"/>
      <c r="CG1316" s="295"/>
      <c r="CH1316" s="295"/>
      <c r="CI1316" s="296"/>
    </row>
    <row r="1317" spans="1:87" ht="18" customHeight="1" x14ac:dyDescent="0.25">
      <c r="A1317" s="75"/>
      <c r="B1317" s="327"/>
      <c r="C1317" s="328"/>
      <c r="D1317" s="328"/>
      <c r="E1317" s="328"/>
      <c r="F1317" s="328"/>
      <c r="G1317" s="328"/>
      <c r="H1317" s="328"/>
      <c r="I1317" s="328"/>
      <c r="J1317" s="328"/>
      <c r="K1317" s="328"/>
      <c r="L1317" s="328"/>
      <c r="M1317" s="328"/>
      <c r="N1317" s="328"/>
      <c r="O1317" s="328"/>
      <c r="P1317" s="328"/>
      <c r="Q1317" s="328"/>
      <c r="R1317" s="328"/>
      <c r="S1317" s="328"/>
      <c r="T1317" s="328"/>
      <c r="U1317" s="328"/>
      <c r="V1317" s="328"/>
      <c r="W1317" s="328"/>
      <c r="X1317" s="328"/>
      <c r="Y1317" s="329"/>
      <c r="Z1317" s="336"/>
      <c r="AA1317" s="337"/>
      <c r="AB1317" s="337"/>
      <c r="AC1317" s="337"/>
      <c r="AD1317" s="338"/>
      <c r="AE1317" s="336"/>
      <c r="AF1317" s="337"/>
      <c r="AG1317" s="337"/>
      <c r="AH1317" s="337"/>
      <c r="AI1317" s="337"/>
      <c r="AJ1317" s="337"/>
      <c r="AK1317" s="300"/>
      <c r="AL1317" s="301"/>
      <c r="AM1317" s="301"/>
      <c r="AN1317" s="301"/>
      <c r="AO1317" s="301"/>
      <c r="AP1317" s="301"/>
      <c r="AQ1317" s="301"/>
      <c r="AR1317" s="301"/>
      <c r="AS1317" s="301"/>
      <c r="AT1317" s="301"/>
      <c r="AU1317" s="301"/>
      <c r="AV1317" s="301"/>
      <c r="AW1317" s="301"/>
      <c r="AX1317" s="302"/>
      <c r="AY1317" s="407"/>
      <c r="AZ1317" s="304"/>
      <c r="BA1317" s="304"/>
      <c r="BB1317" s="408"/>
      <c r="BC1317" s="306">
        <f t="shared" si="72"/>
        <v>0</v>
      </c>
      <c r="BD1317" s="307"/>
      <c r="BE1317" s="307"/>
      <c r="BF1317" s="308"/>
      <c r="BG1317" s="309"/>
      <c r="BH1317" s="310"/>
      <c r="BI1317" s="310"/>
      <c r="BJ1317" s="311"/>
      <c r="BK1317" s="312">
        <f t="shared" si="73"/>
        <v>0</v>
      </c>
      <c r="BL1317" s="313"/>
      <c r="BM1317" s="313"/>
      <c r="BN1317" s="313"/>
      <c r="BO1317" s="313"/>
      <c r="BP1317" s="314"/>
      <c r="BQ1317" s="294"/>
      <c r="BR1317" s="295"/>
      <c r="BS1317" s="295"/>
      <c r="BT1317" s="295"/>
      <c r="BU1317" s="295"/>
      <c r="BV1317" s="295"/>
      <c r="BW1317" s="296"/>
      <c r="BX1317" s="294"/>
      <c r="BY1317" s="295"/>
      <c r="BZ1317" s="295"/>
      <c r="CA1317" s="295"/>
      <c r="CB1317" s="295"/>
      <c r="CC1317" s="296"/>
      <c r="CD1317" s="294"/>
      <c r="CE1317" s="295"/>
      <c r="CF1317" s="295"/>
      <c r="CG1317" s="295"/>
      <c r="CH1317" s="295"/>
      <c r="CI1317" s="296"/>
    </row>
    <row r="1318" spans="1:87" ht="18" customHeight="1" x14ac:dyDescent="0.25">
      <c r="A1318" s="75"/>
      <c r="B1318" s="327"/>
      <c r="C1318" s="328"/>
      <c r="D1318" s="328"/>
      <c r="E1318" s="328"/>
      <c r="F1318" s="328"/>
      <c r="G1318" s="328"/>
      <c r="H1318" s="328"/>
      <c r="I1318" s="328"/>
      <c r="J1318" s="328"/>
      <c r="K1318" s="328"/>
      <c r="L1318" s="328"/>
      <c r="M1318" s="328"/>
      <c r="N1318" s="328"/>
      <c r="O1318" s="328"/>
      <c r="P1318" s="328"/>
      <c r="Q1318" s="328"/>
      <c r="R1318" s="328"/>
      <c r="S1318" s="328"/>
      <c r="T1318" s="328"/>
      <c r="U1318" s="328"/>
      <c r="V1318" s="328"/>
      <c r="W1318" s="328"/>
      <c r="X1318" s="328"/>
      <c r="Y1318" s="329"/>
      <c r="Z1318" s="336"/>
      <c r="AA1318" s="337"/>
      <c r="AB1318" s="337"/>
      <c r="AC1318" s="337"/>
      <c r="AD1318" s="338"/>
      <c r="AE1318" s="336"/>
      <c r="AF1318" s="337"/>
      <c r="AG1318" s="337"/>
      <c r="AH1318" s="337"/>
      <c r="AI1318" s="337"/>
      <c r="AJ1318" s="337"/>
      <c r="AK1318" s="300"/>
      <c r="AL1318" s="301"/>
      <c r="AM1318" s="301"/>
      <c r="AN1318" s="301"/>
      <c r="AO1318" s="301"/>
      <c r="AP1318" s="301"/>
      <c r="AQ1318" s="301"/>
      <c r="AR1318" s="301"/>
      <c r="AS1318" s="301"/>
      <c r="AT1318" s="301"/>
      <c r="AU1318" s="301"/>
      <c r="AV1318" s="301"/>
      <c r="AW1318" s="301"/>
      <c r="AX1318" s="302"/>
      <c r="AY1318" s="407"/>
      <c r="AZ1318" s="304"/>
      <c r="BA1318" s="304"/>
      <c r="BB1318" s="408"/>
      <c r="BC1318" s="306">
        <f t="shared" si="72"/>
        <v>0</v>
      </c>
      <c r="BD1318" s="307"/>
      <c r="BE1318" s="307"/>
      <c r="BF1318" s="308"/>
      <c r="BG1318" s="309"/>
      <c r="BH1318" s="310"/>
      <c r="BI1318" s="310"/>
      <c r="BJ1318" s="311"/>
      <c r="BK1318" s="312">
        <f t="shared" si="73"/>
        <v>0</v>
      </c>
      <c r="BL1318" s="313"/>
      <c r="BM1318" s="313"/>
      <c r="BN1318" s="313"/>
      <c r="BO1318" s="313"/>
      <c r="BP1318" s="314"/>
      <c r="BQ1318" s="294"/>
      <c r="BR1318" s="295"/>
      <c r="BS1318" s="295"/>
      <c r="BT1318" s="295"/>
      <c r="BU1318" s="295"/>
      <c r="BV1318" s="295"/>
      <c r="BW1318" s="296"/>
      <c r="BX1318" s="294"/>
      <c r="BY1318" s="295"/>
      <c r="BZ1318" s="295"/>
      <c r="CA1318" s="295"/>
      <c r="CB1318" s="295"/>
      <c r="CC1318" s="296"/>
      <c r="CD1318" s="294"/>
      <c r="CE1318" s="295"/>
      <c r="CF1318" s="295"/>
      <c r="CG1318" s="295"/>
      <c r="CH1318" s="295"/>
      <c r="CI1318" s="296"/>
    </row>
    <row r="1319" spans="1:87" ht="18" customHeight="1" x14ac:dyDescent="0.25">
      <c r="A1319" s="75"/>
      <c r="B1319" s="327"/>
      <c r="C1319" s="328"/>
      <c r="D1319" s="328"/>
      <c r="E1319" s="328"/>
      <c r="F1319" s="328"/>
      <c r="G1319" s="328"/>
      <c r="H1319" s="328"/>
      <c r="I1319" s="328"/>
      <c r="J1319" s="328"/>
      <c r="K1319" s="328"/>
      <c r="L1319" s="328"/>
      <c r="M1319" s="328"/>
      <c r="N1319" s="328"/>
      <c r="O1319" s="328"/>
      <c r="P1319" s="328"/>
      <c r="Q1319" s="328"/>
      <c r="R1319" s="328"/>
      <c r="S1319" s="328"/>
      <c r="T1319" s="328"/>
      <c r="U1319" s="328"/>
      <c r="V1319" s="328"/>
      <c r="W1319" s="328"/>
      <c r="X1319" s="328"/>
      <c r="Y1319" s="329"/>
      <c r="Z1319" s="336"/>
      <c r="AA1319" s="337"/>
      <c r="AB1319" s="337"/>
      <c r="AC1319" s="337"/>
      <c r="AD1319" s="338"/>
      <c r="AE1319" s="336"/>
      <c r="AF1319" s="337"/>
      <c r="AG1319" s="337"/>
      <c r="AH1319" s="337"/>
      <c r="AI1319" s="337"/>
      <c r="AJ1319" s="337"/>
      <c r="AK1319" s="300"/>
      <c r="AL1319" s="301"/>
      <c r="AM1319" s="301"/>
      <c r="AN1319" s="301"/>
      <c r="AO1319" s="301"/>
      <c r="AP1319" s="301"/>
      <c r="AQ1319" s="301"/>
      <c r="AR1319" s="301"/>
      <c r="AS1319" s="301"/>
      <c r="AT1319" s="301"/>
      <c r="AU1319" s="301"/>
      <c r="AV1319" s="301"/>
      <c r="AW1319" s="301"/>
      <c r="AX1319" s="302"/>
      <c r="AY1319" s="407"/>
      <c r="AZ1319" s="304"/>
      <c r="BA1319" s="304"/>
      <c r="BB1319" s="408"/>
      <c r="BC1319" s="306">
        <f t="shared" si="72"/>
        <v>0</v>
      </c>
      <c r="BD1319" s="307"/>
      <c r="BE1319" s="307"/>
      <c r="BF1319" s="308"/>
      <c r="BG1319" s="309"/>
      <c r="BH1319" s="310"/>
      <c r="BI1319" s="310"/>
      <c r="BJ1319" s="311"/>
      <c r="BK1319" s="312">
        <f t="shared" si="73"/>
        <v>0</v>
      </c>
      <c r="BL1319" s="313"/>
      <c r="BM1319" s="313"/>
      <c r="BN1319" s="313"/>
      <c r="BO1319" s="313"/>
      <c r="BP1319" s="314"/>
      <c r="BQ1319" s="294"/>
      <c r="BR1319" s="295"/>
      <c r="BS1319" s="295"/>
      <c r="BT1319" s="295"/>
      <c r="BU1319" s="295"/>
      <c r="BV1319" s="295"/>
      <c r="BW1319" s="296"/>
      <c r="BX1319" s="294"/>
      <c r="BY1319" s="295"/>
      <c r="BZ1319" s="295"/>
      <c r="CA1319" s="295"/>
      <c r="CB1319" s="295"/>
      <c r="CC1319" s="296"/>
      <c r="CD1319" s="294"/>
      <c r="CE1319" s="295"/>
      <c r="CF1319" s="295"/>
      <c r="CG1319" s="295"/>
      <c r="CH1319" s="295"/>
      <c r="CI1319" s="296"/>
    </row>
    <row r="1320" spans="1:87" ht="18" customHeight="1" x14ac:dyDescent="0.25">
      <c r="A1320" s="75"/>
      <c r="B1320" s="327"/>
      <c r="C1320" s="328"/>
      <c r="D1320" s="328"/>
      <c r="E1320" s="328"/>
      <c r="F1320" s="328"/>
      <c r="G1320" s="328"/>
      <c r="H1320" s="328"/>
      <c r="I1320" s="328"/>
      <c r="J1320" s="328"/>
      <c r="K1320" s="328"/>
      <c r="L1320" s="328"/>
      <c r="M1320" s="328"/>
      <c r="N1320" s="328"/>
      <c r="O1320" s="328"/>
      <c r="P1320" s="328"/>
      <c r="Q1320" s="328"/>
      <c r="R1320" s="328"/>
      <c r="S1320" s="328"/>
      <c r="T1320" s="328"/>
      <c r="U1320" s="328"/>
      <c r="V1320" s="328"/>
      <c r="W1320" s="328"/>
      <c r="X1320" s="328"/>
      <c r="Y1320" s="329"/>
      <c r="Z1320" s="336"/>
      <c r="AA1320" s="337"/>
      <c r="AB1320" s="337"/>
      <c r="AC1320" s="337"/>
      <c r="AD1320" s="338"/>
      <c r="AE1320" s="336"/>
      <c r="AF1320" s="337"/>
      <c r="AG1320" s="337"/>
      <c r="AH1320" s="337"/>
      <c r="AI1320" s="337"/>
      <c r="AJ1320" s="337"/>
      <c r="AK1320" s="300"/>
      <c r="AL1320" s="301"/>
      <c r="AM1320" s="301"/>
      <c r="AN1320" s="301"/>
      <c r="AO1320" s="301"/>
      <c r="AP1320" s="301"/>
      <c r="AQ1320" s="301"/>
      <c r="AR1320" s="301"/>
      <c r="AS1320" s="301"/>
      <c r="AT1320" s="301"/>
      <c r="AU1320" s="301"/>
      <c r="AV1320" s="301"/>
      <c r="AW1320" s="301"/>
      <c r="AX1320" s="302"/>
      <c r="AY1320" s="407"/>
      <c r="AZ1320" s="304"/>
      <c r="BA1320" s="304"/>
      <c r="BB1320" s="408"/>
      <c r="BC1320" s="306">
        <f t="shared" si="72"/>
        <v>0</v>
      </c>
      <c r="BD1320" s="307"/>
      <c r="BE1320" s="307"/>
      <c r="BF1320" s="308"/>
      <c r="BG1320" s="309"/>
      <c r="BH1320" s="310"/>
      <c r="BI1320" s="310"/>
      <c r="BJ1320" s="311"/>
      <c r="BK1320" s="312">
        <f t="shared" si="73"/>
        <v>0</v>
      </c>
      <c r="BL1320" s="313"/>
      <c r="BM1320" s="313"/>
      <c r="BN1320" s="313"/>
      <c r="BO1320" s="313"/>
      <c r="BP1320" s="314"/>
      <c r="BQ1320" s="294"/>
      <c r="BR1320" s="295"/>
      <c r="BS1320" s="295"/>
      <c r="BT1320" s="295"/>
      <c r="BU1320" s="295"/>
      <c r="BV1320" s="295"/>
      <c r="BW1320" s="296"/>
      <c r="BX1320" s="294"/>
      <c r="BY1320" s="295"/>
      <c r="BZ1320" s="295"/>
      <c r="CA1320" s="295"/>
      <c r="CB1320" s="295"/>
      <c r="CC1320" s="296"/>
      <c r="CD1320" s="294"/>
      <c r="CE1320" s="295"/>
      <c r="CF1320" s="295"/>
      <c r="CG1320" s="295"/>
      <c r="CH1320" s="295"/>
      <c r="CI1320" s="296"/>
    </row>
    <row r="1321" spans="1:87" ht="18" customHeight="1" x14ac:dyDescent="0.25">
      <c r="A1321" s="75"/>
      <c r="B1321" s="327"/>
      <c r="C1321" s="328"/>
      <c r="D1321" s="328"/>
      <c r="E1321" s="328"/>
      <c r="F1321" s="328"/>
      <c r="G1321" s="328"/>
      <c r="H1321" s="328"/>
      <c r="I1321" s="328"/>
      <c r="J1321" s="328"/>
      <c r="K1321" s="328"/>
      <c r="L1321" s="328"/>
      <c r="M1321" s="328"/>
      <c r="N1321" s="328"/>
      <c r="O1321" s="328"/>
      <c r="P1321" s="328"/>
      <c r="Q1321" s="328"/>
      <c r="R1321" s="328"/>
      <c r="S1321" s="328"/>
      <c r="T1321" s="328"/>
      <c r="U1321" s="328"/>
      <c r="V1321" s="328"/>
      <c r="W1321" s="328"/>
      <c r="X1321" s="328"/>
      <c r="Y1321" s="329"/>
      <c r="Z1321" s="336"/>
      <c r="AA1321" s="337"/>
      <c r="AB1321" s="337"/>
      <c r="AC1321" s="337"/>
      <c r="AD1321" s="338"/>
      <c r="AE1321" s="336"/>
      <c r="AF1321" s="337"/>
      <c r="AG1321" s="337"/>
      <c r="AH1321" s="337"/>
      <c r="AI1321" s="337"/>
      <c r="AJ1321" s="337"/>
      <c r="AK1321" s="300"/>
      <c r="AL1321" s="301"/>
      <c r="AM1321" s="301"/>
      <c r="AN1321" s="301"/>
      <c r="AO1321" s="301"/>
      <c r="AP1321" s="301"/>
      <c r="AQ1321" s="301"/>
      <c r="AR1321" s="301"/>
      <c r="AS1321" s="301"/>
      <c r="AT1321" s="301"/>
      <c r="AU1321" s="301"/>
      <c r="AV1321" s="301"/>
      <c r="AW1321" s="301"/>
      <c r="AX1321" s="302"/>
      <c r="AY1321" s="407"/>
      <c r="AZ1321" s="304"/>
      <c r="BA1321" s="304"/>
      <c r="BB1321" s="408"/>
      <c r="BC1321" s="306">
        <f t="shared" si="72"/>
        <v>0</v>
      </c>
      <c r="BD1321" s="307"/>
      <c r="BE1321" s="307"/>
      <c r="BF1321" s="308"/>
      <c r="BG1321" s="309"/>
      <c r="BH1321" s="310"/>
      <c r="BI1321" s="310"/>
      <c r="BJ1321" s="311"/>
      <c r="BK1321" s="312">
        <f t="shared" si="73"/>
        <v>0</v>
      </c>
      <c r="BL1321" s="313"/>
      <c r="BM1321" s="313"/>
      <c r="BN1321" s="313"/>
      <c r="BO1321" s="313"/>
      <c r="BP1321" s="314"/>
      <c r="BQ1321" s="294"/>
      <c r="BR1321" s="295"/>
      <c r="BS1321" s="295"/>
      <c r="BT1321" s="295"/>
      <c r="BU1321" s="295"/>
      <c r="BV1321" s="295"/>
      <c r="BW1321" s="296"/>
      <c r="BX1321" s="294"/>
      <c r="BY1321" s="295"/>
      <c r="BZ1321" s="295"/>
      <c r="CA1321" s="295"/>
      <c r="CB1321" s="295"/>
      <c r="CC1321" s="296"/>
      <c r="CD1321" s="294"/>
      <c r="CE1321" s="295"/>
      <c r="CF1321" s="295"/>
      <c r="CG1321" s="295"/>
      <c r="CH1321" s="295"/>
      <c r="CI1321" s="296"/>
    </row>
    <row r="1322" spans="1:87" ht="18" customHeight="1" x14ac:dyDescent="0.25">
      <c r="A1322" s="75"/>
      <c r="B1322" s="327"/>
      <c r="C1322" s="328"/>
      <c r="D1322" s="328"/>
      <c r="E1322" s="328"/>
      <c r="F1322" s="328"/>
      <c r="G1322" s="328"/>
      <c r="H1322" s="328"/>
      <c r="I1322" s="328"/>
      <c r="J1322" s="328"/>
      <c r="K1322" s="328"/>
      <c r="L1322" s="328"/>
      <c r="M1322" s="328"/>
      <c r="N1322" s="328"/>
      <c r="O1322" s="328"/>
      <c r="P1322" s="328"/>
      <c r="Q1322" s="328"/>
      <c r="R1322" s="328"/>
      <c r="S1322" s="328"/>
      <c r="T1322" s="328"/>
      <c r="U1322" s="328"/>
      <c r="V1322" s="328"/>
      <c r="W1322" s="328"/>
      <c r="X1322" s="328"/>
      <c r="Y1322" s="329"/>
      <c r="Z1322" s="336"/>
      <c r="AA1322" s="337"/>
      <c r="AB1322" s="337"/>
      <c r="AC1322" s="337"/>
      <c r="AD1322" s="338"/>
      <c r="AE1322" s="336"/>
      <c r="AF1322" s="337"/>
      <c r="AG1322" s="337"/>
      <c r="AH1322" s="337"/>
      <c r="AI1322" s="337"/>
      <c r="AJ1322" s="337"/>
      <c r="AK1322" s="300"/>
      <c r="AL1322" s="301"/>
      <c r="AM1322" s="301"/>
      <c r="AN1322" s="301"/>
      <c r="AO1322" s="301"/>
      <c r="AP1322" s="301"/>
      <c r="AQ1322" s="301"/>
      <c r="AR1322" s="301"/>
      <c r="AS1322" s="301"/>
      <c r="AT1322" s="301"/>
      <c r="AU1322" s="301"/>
      <c r="AV1322" s="301"/>
      <c r="AW1322" s="301"/>
      <c r="AX1322" s="302"/>
      <c r="AY1322" s="407"/>
      <c r="AZ1322" s="304"/>
      <c r="BA1322" s="304"/>
      <c r="BB1322" s="408"/>
      <c r="BC1322" s="306">
        <f t="shared" si="72"/>
        <v>0</v>
      </c>
      <c r="BD1322" s="307"/>
      <c r="BE1322" s="307"/>
      <c r="BF1322" s="308"/>
      <c r="BG1322" s="309"/>
      <c r="BH1322" s="310"/>
      <c r="BI1322" s="310"/>
      <c r="BJ1322" s="311"/>
      <c r="BK1322" s="312">
        <f t="shared" si="73"/>
        <v>0</v>
      </c>
      <c r="BL1322" s="313"/>
      <c r="BM1322" s="313"/>
      <c r="BN1322" s="313"/>
      <c r="BO1322" s="313"/>
      <c r="BP1322" s="314"/>
      <c r="BQ1322" s="294"/>
      <c r="BR1322" s="295"/>
      <c r="BS1322" s="295"/>
      <c r="BT1322" s="295"/>
      <c r="BU1322" s="295"/>
      <c r="BV1322" s="295"/>
      <c r="BW1322" s="296"/>
      <c r="BX1322" s="294"/>
      <c r="BY1322" s="295"/>
      <c r="BZ1322" s="295"/>
      <c r="CA1322" s="295"/>
      <c r="CB1322" s="295"/>
      <c r="CC1322" s="296"/>
      <c r="CD1322" s="294"/>
      <c r="CE1322" s="295"/>
      <c r="CF1322" s="295"/>
      <c r="CG1322" s="295"/>
      <c r="CH1322" s="295"/>
      <c r="CI1322" s="296"/>
    </row>
    <row r="1323" spans="1:87" ht="18" customHeight="1" thickBot="1" x14ac:dyDescent="0.3">
      <c r="A1323" s="75"/>
      <c r="B1323" s="330"/>
      <c r="C1323" s="331"/>
      <c r="D1323" s="331"/>
      <c r="E1323" s="331"/>
      <c r="F1323" s="331"/>
      <c r="G1323" s="331"/>
      <c r="H1323" s="331"/>
      <c r="I1323" s="331"/>
      <c r="J1323" s="331"/>
      <c r="K1323" s="331"/>
      <c r="L1323" s="331"/>
      <c r="M1323" s="331"/>
      <c r="N1323" s="331"/>
      <c r="O1323" s="331"/>
      <c r="P1323" s="331"/>
      <c r="Q1323" s="331"/>
      <c r="R1323" s="331"/>
      <c r="S1323" s="331"/>
      <c r="T1323" s="331"/>
      <c r="U1323" s="331"/>
      <c r="V1323" s="331"/>
      <c r="W1323" s="331"/>
      <c r="X1323" s="331"/>
      <c r="Y1323" s="332"/>
      <c r="Z1323" s="339"/>
      <c r="AA1323" s="340"/>
      <c r="AB1323" s="340"/>
      <c r="AC1323" s="340"/>
      <c r="AD1323" s="341"/>
      <c r="AE1323" s="339"/>
      <c r="AF1323" s="340"/>
      <c r="AG1323" s="340"/>
      <c r="AH1323" s="340"/>
      <c r="AI1323" s="340"/>
      <c r="AJ1323" s="340"/>
      <c r="AK1323" s="392"/>
      <c r="AL1323" s="393"/>
      <c r="AM1323" s="393"/>
      <c r="AN1323" s="393"/>
      <c r="AO1323" s="393"/>
      <c r="AP1323" s="393"/>
      <c r="AQ1323" s="393"/>
      <c r="AR1323" s="393"/>
      <c r="AS1323" s="393"/>
      <c r="AT1323" s="393"/>
      <c r="AU1323" s="393"/>
      <c r="AV1323" s="393"/>
      <c r="AW1323" s="393"/>
      <c r="AX1323" s="394"/>
      <c r="AY1323" s="411"/>
      <c r="AZ1323" s="396"/>
      <c r="BA1323" s="396"/>
      <c r="BB1323" s="412"/>
      <c r="BC1323" s="398">
        <f t="shared" si="72"/>
        <v>0</v>
      </c>
      <c r="BD1323" s="399"/>
      <c r="BE1323" s="399"/>
      <c r="BF1323" s="400"/>
      <c r="BG1323" s="401"/>
      <c r="BH1323" s="402"/>
      <c r="BI1323" s="402"/>
      <c r="BJ1323" s="403"/>
      <c r="BK1323" s="404">
        <f t="shared" si="73"/>
        <v>0</v>
      </c>
      <c r="BL1323" s="405"/>
      <c r="BM1323" s="405"/>
      <c r="BN1323" s="405"/>
      <c r="BO1323" s="405"/>
      <c r="BP1323" s="406"/>
      <c r="BQ1323" s="297"/>
      <c r="BR1323" s="298"/>
      <c r="BS1323" s="298"/>
      <c r="BT1323" s="298"/>
      <c r="BU1323" s="298"/>
      <c r="BV1323" s="298"/>
      <c r="BW1323" s="299"/>
      <c r="BX1323" s="297"/>
      <c r="BY1323" s="298"/>
      <c r="BZ1323" s="298"/>
      <c r="CA1323" s="298"/>
      <c r="CB1323" s="298"/>
      <c r="CC1323" s="299"/>
      <c r="CD1323" s="297"/>
      <c r="CE1323" s="298"/>
      <c r="CF1323" s="298"/>
      <c r="CG1323" s="298"/>
      <c r="CH1323" s="298"/>
      <c r="CI1323" s="299"/>
    </row>
    <row r="1324" spans="1:87" ht="18" customHeight="1" thickBot="1" x14ac:dyDescent="0.3">
      <c r="A1324" s="75"/>
      <c r="B1324" s="377"/>
      <c r="C1324" s="378"/>
      <c r="D1324" s="378"/>
      <c r="E1324" s="378"/>
      <c r="F1324" s="378"/>
      <c r="G1324" s="378"/>
      <c r="H1324" s="378"/>
      <c r="I1324" s="378"/>
      <c r="J1324" s="378"/>
      <c r="K1324" s="378"/>
      <c r="L1324" s="378"/>
      <c r="M1324" s="378"/>
      <c r="N1324" s="378"/>
      <c r="O1324" s="378"/>
      <c r="P1324" s="378"/>
      <c r="Q1324" s="378"/>
      <c r="R1324" s="378"/>
      <c r="S1324" s="378"/>
      <c r="T1324" s="378"/>
      <c r="U1324" s="378"/>
      <c r="V1324" s="378"/>
      <c r="W1324" s="378"/>
      <c r="X1324" s="378"/>
      <c r="Y1324" s="378"/>
      <c r="Z1324" s="378"/>
      <c r="AA1324" s="378"/>
      <c r="AB1324" s="378"/>
      <c r="AC1324" s="378"/>
      <c r="AD1324" s="378"/>
      <c r="AE1324" s="378"/>
      <c r="AF1324" s="378"/>
      <c r="AG1324" s="378"/>
      <c r="AH1324" s="378"/>
      <c r="AI1324" s="378"/>
      <c r="AJ1324" s="379"/>
      <c r="AK1324" s="380" t="s">
        <v>3</v>
      </c>
      <c r="AL1324" s="381"/>
      <c r="AM1324" s="381"/>
      <c r="AN1324" s="381"/>
      <c r="AO1324" s="381"/>
      <c r="AP1324" s="381"/>
      <c r="AQ1324" s="381"/>
      <c r="AR1324" s="381"/>
      <c r="AS1324" s="381"/>
      <c r="AT1324" s="381"/>
      <c r="AU1324" s="381"/>
      <c r="AV1324" s="381"/>
      <c r="AW1324" s="381"/>
      <c r="AX1324" s="381"/>
      <c r="AY1324" s="382"/>
      <c r="AZ1324" s="382"/>
      <c r="BA1324" s="382"/>
      <c r="BB1324" s="382"/>
      <c r="BC1324" s="382"/>
      <c r="BD1324" s="382"/>
      <c r="BE1324" s="382"/>
      <c r="BF1324" s="382"/>
      <c r="BG1324" s="382"/>
      <c r="BH1324" s="382"/>
      <c r="BI1324" s="382"/>
      <c r="BJ1324" s="383"/>
      <c r="BK1324" s="384">
        <f>SUM(BK1294:BK1323)</f>
        <v>0</v>
      </c>
      <c r="BL1324" s="385"/>
      <c r="BM1324" s="385"/>
      <c r="BN1324" s="385"/>
      <c r="BO1324" s="385"/>
      <c r="BP1324" s="386"/>
      <c r="BQ1324" s="387" t="s">
        <v>100</v>
      </c>
      <c r="BR1324" s="388"/>
      <c r="BS1324" s="388"/>
      <c r="BT1324" s="388"/>
      <c r="BU1324" s="388"/>
      <c r="BV1324" s="388"/>
      <c r="BW1324" s="388"/>
      <c r="BX1324" s="388"/>
      <c r="BY1324" s="388"/>
      <c r="BZ1324" s="388"/>
      <c r="CA1324" s="388"/>
      <c r="CB1324" s="388"/>
      <c r="CC1324" s="389"/>
      <c r="CD1324" s="390">
        <f>+CD1294*AE1294</f>
        <v>0</v>
      </c>
      <c r="CE1324" s="390"/>
      <c r="CF1324" s="390"/>
      <c r="CG1324" s="390"/>
      <c r="CH1324" s="390"/>
      <c r="CI1324" s="391"/>
    </row>
    <row r="1325" spans="1:87" ht="18" customHeight="1" thickBot="1" x14ac:dyDescent="0.3">
      <c r="A1325" s="75"/>
      <c r="B1325" s="76"/>
      <c r="C1325" s="76"/>
      <c r="D1325" s="76"/>
      <c r="E1325" s="76"/>
      <c r="F1325" s="76"/>
      <c r="G1325" s="76"/>
      <c r="H1325" s="76"/>
      <c r="I1325" s="76"/>
      <c r="J1325" s="76"/>
      <c r="K1325" s="76"/>
      <c r="L1325" s="76"/>
      <c r="M1325" s="76"/>
      <c r="N1325" s="76"/>
      <c r="O1325" s="76"/>
      <c r="P1325" s="76"/>
      <c r="Q1325" s="76"/>
      <c r="R1325" s="76"/>
      <c r="S1325" s="76"/>
      <c r="T1325" s="76"/>
      <c r="U1325" s="76"/>
      <c r="V1325" s="76"/>
      <c r="W1325" s="76"/>
      <c r="X1325" s="76"/>
      <c r="Y1325" s="76"/>
      <c r="Z1325" s="76"/>
      <c r="AA1325" s="76"/>
      <c r="AB1325" s="76"/>
      <c r="AC1325" s="76"/>
      <c r="AD1325" s="76"/>
      <c r="AE1325" s="76"/>
      <c r="AF1325" s="76"/>
      <c r="AG1325" s="76"/>
      <c r="AH1325" s="76"/>
      <c r="AI1325" s="76"/>
      <c r="AJ1325" s="76"/>
      <c r="BG1325" s="78"/>
      <c r="BH1325" s="78"/>
      <c r="BI1325" s="78"/>
      <c r="BJ1325" s="78"/>
      <c r="BK1325" s="79"/>
      <c r="BL1325" s="79"/>
      <c r="BM1325" s="79"/>
      <c r="BN1325" s="79"/>
      <c r="BO1325" s="79"/>
      <c r="BP1325" s="79"/>
      <c r="BQ1325" s="79"/>
      <c r="BR1325" s="79"/>
      <c r="BS1325" s="79"/>
      <c r="BT1325" s="79"/>
      <c r="BU1325" s="79"/>
      <c r="BV1325" s="79"/>
      <c r="BW1325" s="79"/>
      <c r="BX1325" s="79"/>
      <c r="BY1325" s="79"/>
      <c r="BZ1325" s="79"/>
      <c r="CA1325" s="79"/>
      <c r="CB1325" s="79"/>
      <c r="CC1325" s="79"/>
      <c r="CD1325" s="79"/>
      <c r="CE1325" s="79"/>
      <c r="CF1325" s="79"/>
      <c r="CG1325" s="79"/>
      <c r="CH1325" s="79"/>
      <c r="CI1325" s="79"/>
    </row>
    <row r="1326" spans="1:87" ht="18" customHeight="1" x14ac:dyDescent="0.25">
      <c r="A1326" s="75"/>
      <c r="B1326" s="348" t="s">
        <v>0</v>
      </c>
      <c r="C1326" s="349"/>
      <c r="D1326" s="349"/>
      <c r="E1326" s="349"/>
      <c r="F1326" s="349"/>
      <c r="G1326" s="349"/>
      <c r="H1326" s="349"/>
      <c r="I1326" s="349"/>
      <c r="J1326" s="349"/>
      <c r="K1326" s="349"/>
      <c r="L1326" s="349"/>
      <c r="M1326" s="349"/>
      <c r="N1326" s="349"/>
      <c r="O1326" s="349"/>
      <c r="P1326" s="349"/>
      <c r="Q1326" s="349"/>
      <c r="R1326" s="349"/>
      <c r="S1326" s="349"/>
      <c r="T1326" s="349"/>
      <c r="U1326" s="349"/>
      <c r="V1326" s="349"/>
      <c r="W1326" s="349"/>
      <c r="X1326" s="349"/>
      <c r="Y1326" s="350"/>
      <c r="Z1326" s="348" t="s">
        <v>80</v>
      </c>
      <c r="AA1326" s="349"/>
      <c r="AB1326" s="349"/>
      <c r="AC1326" s="349"/>
      <c r="AD1326" s="350"/>
      <c r="AE1326" s="357" t="s">
        <v>79</v>
      </c>
      <c r="AF1326" s="358"/>
      <c r="AG1326" s="358"/>
      <c r="AH1326" s="358"/>
      <c r="AI1326" s="358"/>
      <c r="AJ1326" s="359"/>
      <c r="AK1326" s="357" t="s">
        <v>81</v>
      </c>
      <c r="AL1326" s="358"/>
      <c r="AM1326" s="358"/>
      <c r="AN1326" s="358"/>
      <c r="AO1326" s="358"/>
      <c r="AP1326" s="358"/>
      <c r="AQ1326" s="358"/>
      <c r="AR1326" s="358"/>
      <c r="AS1326" s="358"/>
      <c r="AT1326" s="358"/>
      <c r="AU1326" s="358"/>
      <c r="AV1326" s="358"/>
      <c r="AW1326" s="358"/>
      <c r="AX1326" s="359"/>
      <c r="AY1326" s="357" t="s">
        <v>1</v>
      </c>
      <c r="AZ1326" s="358"/>
      <c r="BA1326" s="358"/>
      <c r="BB1326" s="359"/>
      <c r="BC1326" s="348" t="s">
        <v>104</v>
      </c>
      <c r="BD1326" s="349"/>
      <c r="BE1326" s="349"/>
      <c r="BF1326" s="350"/>
      <c r="BG1326" s="366" t="s">
        <v>82</v>
      </c>
      <c r="BH1326" s="367"/>
      <c r="BI1326" s="367"/>
      <c r="BJ1326" s="368"/>
      <c r="BK1326" s="315" t="s">
        <v>99</v>
      </c>
      <c r="BL1326" s="316"/>
      <c r="BM1326" s="316"/>
      <c r="BN1326" s="316"/>
      <c r="BO1326" s="316"/>
      <c r="BP1326" s="317"/>
      <c r="BQ1326" s="315" t="s">
        <v>83</v>
      </c>
      <c r="BR1326" s="316"/>
      <c r="BS1326" s="316"/>
      <c r="BT1326" s="316"/>
      <c r="BU1326" s="316"/>
      <c r="BV1326" s="316"/>
      <c r="BW1326" s="317"/>
      <c r="BX1326" s="315" t="s">
        <v>84</v>
      </c>
      <c r="BY1326" s="316"/>
      <c r="BZ1326" s="316"/>
      <c r="CA1326" s="316"/>
      <c r="CB1326" s="316"/>
      <c r="CC1326" s="317"/>
      <c r="CD1326" s="315" t="s">
        <v>85</v>
      </c>
      <c r="CE1326" s="316"/>
      <c r="CF1326" s="316"/>
      <c r="CG1326" s="316"/>
      <c r="CH1326" s="316"/>
      <c r="CI1326" s="317"/>
    </row>
    <row r="1327" spans="1:87" ht="18" customHeight="1" x14ac:dyDescent="0.25">
      <c r="A1327" s="75"/>
      <c r="B1327" s="351"/>
      <c r="C1327" s="352"/>
      <c r="D1327" s="352"/>
      <c r="E1327" s="352"/>
      <c r="F1327" s="352"/>
      <c r="G1327" s="352"/>
      <c r="H1327" s="352"/>
      <c r="I1327" s="352"/>
      <c r="J1327" s="352"/>
      <c r="K1327" s="352"/>
      <c r="L1327" s="352"/>
      <c r="M1327" s="352"/>
      <c r="N1327" s="352"/>
      <c r="O1327" s="352"/>
      <c r="P1327" s="352"/>
      <c r="Q1327" s="352"/>
      <c r="R1327" s="352"/>
      <c r="S1327" s="352"/>
      <c r="T1327" s="352"/>
      <c r="U1327" s="352"/>
      <c r="V1327" s="352"/>
      <c r="W1327" s="352"/>
      <c r="X1327" s="352"/>
      <c r="Y1327" s="353"/>
      <c r="Z1327" s="351"/>
      <c r="AA1327" s="352"/>
      <c r="AB1327" s="352"/>
      <c r="AC1327" s="352"/>
      <c r="AD1327" s="353"/>
      <c r="AE1327" s="360"/>
      <c r="AF1327" s="361"/>
      <c r="AG1327" s="361"/>
      <c r="AH1327" s="361"/>
      <c r="AI1327" s="361"/>
      <c r="AJ1327" s="362"/>
      <c r="AK1327" s="360"/>
      <c r="AL1327" s="361"/>
      <c r="AM1327" s="361"/>
      <c r="AN1327" s="361"/>
      <c r="AO1327" s="361"/>
      <c r="AP1327" s="361"/>
      <c r="AQ1327" s="361"/>
      <c r="AR1327" s="361"/>
      <c r="AS1327" s="361"/>
      <c r="AT1327" s="361"/>
      <c r="AU1327" s="361"/>
      <c r="AV1327" s="361"/>
      <c r="AW1327" s="361"/>
      <c r="AX1327" s="362"/>
      <c r="AY1327" s="360"/>
      <c r="AZ1327" s="361"/>
      <c r="BA1327" s="361"/>
      <c r="BB1327" s="362"/>
      <c r="BC1327" s="351"/>
      <c r="BD1327" s="352"/>
      <c r="BE1327" s="352"/>
      <c r="BF1327" s="353"/>
      <c r="BG1327" s="369"/>
      <c r="BH1327" s="370"/>
      <c r="BI1327" s="370"/>
      <c r="BJ1327" s="371"/>
      <c r="BK1327" s="318"/>
      <c r="BL1327" s="319"/>
      <c r="BM1327" s="319"/>
      <c r="BN1327" s="319"/>
      <c r="BO1327" s="319"/>
      <c r="BP1327" s="320"/>
      <c r="BQ1327" s="318"/>
      <c r="BR1327" s="319"/>
      <c r="BS1327" s="319"/>
      <c r="BT1327" s="319"/>
      <c r="BU1327" s="319"/>
      <c r="BV1327" s="319"/>
      <c r="BW1327" s="320"/>
      <c r="BX1327" s="318"/>
      <c r="BY1327" s="319"/>
      <c r="BZ1327" s="319"/>
      <c r="CA1327" s="319"/>
      <c r="CB1327" s="319"/>
      <c r="CC1327" s="320"/>
      <c r="CD1327" s="318"/>
      <c r="CE1327" s="319"/>
      <c r="CF1327" s="319"/>
      <c r="CG1327" s="319"/>
      <c r="CH1327" s="319"/>
      <c r="CI1327" s="320"/>
    </row>
    <row r="1328" spans="1:87" ht="18" customHeight="1" thickBot="1" x14ac:dyDescent="0.3">
      <c r="A1328" s="75"/>
      <c r="B1328" s="354"/>
      <c r="C1328" s="355"/>
      <c r="D1328" s="355"/>
      <c r="E1328" s="355"/>
      <c r="F1328" s="355"/>
      <c r="G1328" s="355"/>
      <c r="H1328" s="355"/>
      <c r="I1328" s="355"/>
      <c r="J1328" s="355"/>
      <c r="K1328" s="355"/>
      <c r="L1328" s="355"/>
      <c r="M1328" s="355"/>
      <c r="N1328" s="355"/>
      <c r="O1328" s="355"/>
      <c r="P1328" s="355"/>
      <c r="Q1328" s="355"/>
      <c r="R1328" s="355"/>
      <c r="S1328" s="355"/>
      <c r="T1328" s="355"/>
      <c r="U1328" s="355"/>
      <c r="V1328" s="355"/>
      <c r="W1328" s="355"/>
      <c r="X1328" s="355"/>
      <c r="Y1328" s="356"/>
      <c r="Z1328" s="354"/>
      <c r="AA1328" s="355"/>
      <c r="AB1328" s="355"/>
      <c r="AC1328" s="355"/>
      <c r="AD1328" s="356"/>
      <c r="AE1328" s="363"/>
      <c r="AF1328" s="364"/>
      <c r="AG1328" s="364"/>
      <c r="AH1328" s="364"/>
      <c r="AI1328" s="364"/>
      <c r="AJ1328" s="365"/>
      <c r="AK1328" s="360"/>
      <c r="AL1328" s="361"/>
      <c r="AM1328" s="361"/>
      <c r="AN1328" s="361"/>
      <c r="AO1328" s="361"/>
      <c r="AP1328" s="361"/>
      <c r="AQ1328" s="361"/>
      <c r="AR1328" s="361"/>
      <c r="AS1328" s="361"/>
      <c r="AT1328" s="361"/>
      <c r="AU1328" s="361"/>
      <c r="AV1328" s="361"/>
      <c r="AW1328" s="361"/>
      <c r="AX1328" s="362"/>
      <c r="AY1328" s="360"/>
      <c r="AZ1328" s="361"/>
      <c r="BA1328" s="361"/>
      <c r="BB1328" s="362"/>
      <c r="BC1328" s="351"/>
      <c r="BD1328" s="352"/>
      <c r="BE1328" s="352"/>
      <c r="BF1328" s="353"/>
      <c r="BG1328" s="369"/>
      <c r="BH1328" s="370"/>
      <c r="BI1328" s="370"/>
      <c r="BJ1328" s="371"/>
      <c r="BK1328" s="318"/>
      <c r="BL1328" s="319"/>
      <c r="BM1328" s="319"/>
      <c r="BN1328" s="319"/>
      <c r="BO1328" s="319"/>
      <c r="BP1328" s="320"/>
      <c r="BQ1328" s="321"/>
      <c r="BR1328" s="322"/>
      <c r="BS1328" s="322"/>
      <c r="BT1328" s="322"/>
      <c r="BU1328" s="322"/>
      <c r="BV1328" s="322"/>
      <c r="BW1328" s="323"/>
      <c r="BX1328" s="321"/>
      <c r="BY1328" s="322"/>
      <c r="BZ1328" s="322"/>
      <c r="CA1328" s="322"/>
      <c r="CB1328" s="322"/>
      <c r="CC1328" s="323"/>
      <c r="CD1328" s="321"/>
      <c r="CE1328" s="322"/>
      <c r="CF1328" s="322"/>
      <c r="CG1328" s="322"/>
      <c r="CH1328" s="322"/>
      <c r="CI1328" s="323"/>
    </row>
    <row r="1329" spans="1:87" ht="18" customHeight="1" x14ac:dyDescent="0.25">
      <c r="A1329" s="75"/>
      <c r="B1329" s="324"/>
      <c r="C1329" s="325"/>
      <c r="D1329" s="325"/>
      <c r="E1329" s="325"/>
      <c r="F1329" s="325"/>
      <c r="G1329" s="325"/>
      <c r="H1329" s="325"/>
      <c r="I1329" s="325"/>
      <c r="J1329" s="325"/>
      <c r="K1329" s="325"/>
      <c r="L1329" s="325"/>
      <c r="M1329" s="325"/>
      <c r="N1329" s="325"/>
      <c r="O1329" s="325"/>
      <c r="P1329" s="325"/>
      <c r="Q1329" s="325"/>
      <c r="R1329" s="325"/>
      <c r="S1329" s="325"/>
      <c r="T1329" s="325"/>
      <c r="U1329" s="325"/>
      <c r="V1329" s="325"/>
      <c r="W1329" s="325"/>
      <c r="X1329" s="325"/>
      <c r="Y1329" s="326"/>
      <c r="Z1329" s="333"/>
      <c r="AA1329" s="334"/>
      <c r="AB1329" s="334"/>
      <c r="AC1329" s="334"/>
      <c r="AD1329" s="335"/>
      <c r="AE1329" s="333"/>
      <c r="AF1329" s="334"/>
      <c r="AG1329" s="334"/>
      <c r="AH1329" s="334"/>
      <c r="AI1329" s="334"/>
      <c r="AJ1329" s="334"/>
      <c r="AK1329" s="342"/>
      <c r="AL1329" s="343"/>
      <c r="AM1329" s="343"/>
      <c r="AN1329" s="343"/>
      <c r="AO1329" s="343"/>
      <c r="AP1329" s="343"/>
      <c r="AQ1329" s="343"/>
      <c r="AR1329" s="343"/>
      <c r="AS1329" s="343"/>
      <c r="AT1329" s="343"/>
      <c r="AU1329" s="343"/>
      <c r="AV1329" s="343"/>
      <c r="AW1329" s="343"/>
      <c r="AX1329" s="344"/>
      <c r="AY1329" s="409"/>
      <c r="AZ1329" s="346"/>
      <c r="BA1329" s="346"/>
      <c r="BB1329" s="410"/>
      <c r="BC1329" s="345">
        <f>+$AE$1329*AY1329</f>
        <v>0</v>
      </c>
      <c r="BD1329" s="346"/>
      <c r="BE1329" s="346"/>
      <c r="BF1329" s="347"/>
      <c r="BG1329" s="285"/>
      <c r="BH1329" s="286"/>
      <c r="BI1329" s="286"/>
      <c r="BJ1329" s="287"/>
      <c r="BK1329" s="288">
        <f>+AY1329*BG1329</f>
        <v>0</v>
      </c>
      <c r="BL1329" s="289"/>
      <c r="BM1329" s="289"/>
      <c r="BN1329" s="289"/>
      <c r="BO1329" s="289"/>
      <c r="BP1329" s="290"/>
      <c r="BQ1329" s="291"/>
      <c r="BR1329" s="292"/>
      <c r="BS1329" s="292"/>
      <c r="BT1329" s="292"/>
      <c r="BU1329" s="292"/>
      <c r="BV1329" s="292"/>
      <c r="BW1329" s="293"/>
      <c r="BX1329" s="291">
        <f>+(((BK1359+BQ1329)*30)/70)</f>
        <v>0</v>
      </c>
      <c r="BY1329" s="292"/>
      <c r="BZ1329" s="292"/>
      <c r="CA1329" s="292"/>
      <c r="CB1329" s="292"/>
      <c r="CC1329" s="293"/>
      <c r="CD1329" s="291">
        <f>+BK1359+BQ1329+BX1329</f>
        <v>0</v>
      </c>
      <c r="CE1329" s="292"/>
      <c r="CF1329" s="292"/>
      <c r="CG1329" s="292"/>
      <c r="CH1329" s="292"/>
      <c r="CI1329" s="293"/>
    </row>
    <row r="1330" spans="1:87" ht="18" customHeight="1" x14ac:dyDescent="0.25">
      <c r="A1330" s="75"/>
      <c r="B1330" s="327"/>
      <c r="C1330" s="328"/>
      <c r="D1330" s="328"/>
      <c r="E1330" s="328"/>
      <c r="F1330" s="328"/>
      <c r="G1330" s="328"/>
      <c r="H1330" s="328"/>
      <c r="I1330" s="328"/>
      <c r="J1330" s="328"/>
      <c r="K1330" s="328"/>
      <c r="L1330" s="328"/>
      <c r="M1330" s="328"/>
      <c r="N1330" s="328"/>
      <c r="O1330" s="328"/>
      <c r="P1330" s="328"/>
      <c r="Q1330" s="328"/>
      <c r="R1330" s="328"/>
      <c r="S1330" s="328"/>
      <c r="T1330" s="328"/>
      <c r="U1330" s="328"/>
      <c r="V1330" s="328"/>
      <c r="W1330" s="328"/>
      <c r="X1330" s="328"/>
      <c r="Y1330" s="329"/>
      <c r="Z1330" s="336"/>
      <c r="AA1330" s="337"/>
      <c r="AB1330" s="337"/>
      <c r="AC1330" s="337"/>
      <c r="AD1330" s="338"/>
      <c r="AE1330" s="336"/>
      <c r="AF1330" s="337"/>
      <c r="AG1330" s="337"/>
      <c r="AH1330" s="337"/>
      <c r="AI1330" s="337"/>
      <c r="AJ1330" s="337"/>
      <c r="AK1330" s="300"/>
      <c r="AL1330" s="301"/>
      <c r="AM1330" s="301"/>
      <c r="AN1330" s="301"/>
      <c r="AO1330" s="301"/>
      <c r="AP1330" s="301"/>
      <c r="AQ1330" s="301"/>
      <c r="AR1330" s="301"/>
      <c r="AS1330" s="301"/>
      <c r="AT1330" s="301"/>
      <c r="AU1330" s="301"/>
      <c r="AV1330" s="301"/>
      <c r="AW1330" s="301"/>
      <c r="AX1330" s="302"/>
      <c r="AY1330" s="407"/>
      <c r="AZ1330" s="304"/>
      <c r="BA1330" s="304"/>
      <c r="BB1330" s="408"/>
      <c r="BC1330" s="306">
        <f t="shared" ref="BC1330:BC1358" si="74">+$AE$1329*AY1330</f>
        <v>0</v>
      </c>
      <c r="BD1330" s="307"/>
      <c r="BE1330" s="307"/>
      <c r="BF1330" s="308"/>
      <c r="BG1330" s="309"/>
      <c r="BH1330" s="310"/>
      <c r="BI1330" s="310"/>
      <c r="BJ1330" s="311"/>
      <c r="BK1330" s="312">
        <f t="shared" ref="BK1330:BK1358" si="75">+AY1330*BG1330</f>
        <v>0</v>
      </c>
      <c r="BL1330" s="313"/>
      <c r="BM1330" s="313"/>
      <c r="BN1330" s="313"/>
      <c r="BO1330" s="313"/>
      <c r="BP1330" s="314"/>
      <c r="BQ1330" s="294"/>
      <c r="BR1330" s="295"/>
      <c r="BS1330" s="295"/>
      <c r="BT1330" s="295"/>
      <c r="BU1330" s="295"/>
      <c r="BV1330" s="295"/>
      <c r="BW1330" s="296"/>
      <c r="BX1330" s="294"/>
      <c r="BY1330" s="295"/>
      <c r="BZ1330" s="295"/>
      <c r="CA1330" s="295"/>
      <c r="CB1330" s="295"/>
      <c r="CC1330" s="296"/>
      <c r="CD1330" s="294"/>
      <c r="CE1330" s="295"/>
      <c r="CF1330" s="295"/>
      <c r="CG1330" s="295"/>
      <c r="CH1330" s="295"/>
      <c r="CI1330" s="296"/>
    </row>
    <row r="1331" spans="1:87" ht="18" customHeight="1" x14ac:dyDescent="0.25">
      <c r="A1331" s="75"/>
      <c r="B1331" s="327"/>
      <c r="C1331" s="328"/>
      <c r="D1331" s="328"/>
      <c r="E1331" s="328"/>
      <c r="F1331" s="328"/>
      <c r="G1331" s="328"/>
      <c r="H1331" s="328"/>
      <c r="I1331" s="328"/>
      <c r="J1331" s="328"/>
      <c r="K1331" s="328"/>
      <c r="L1331" s="328"/>
      <c r="M1331" s="328"/>
      <c r="N1331" s="328"/>
      <c r="O1331" s="328"/>
      <c r="P1331" s="328"/>
      <c r="Q1331" s="328"/>
      <c r="R1331" s="328"/>
      <c r="S1331" s="328"/>
      <c r="T1331" s="328"/>
      <c r="U1331" s="328"/>
      <c r="V1331" s="328"/>
      <c r="W1331" s="328"/>
      <c r="X1331" s="328"/>
      <c r="Y1331" s="329"/>
      <c r="Z1331" s="336"/>
      <c r="AA1331" s="337"/>
      <c r="AB1331" s="337"/>
      <c r="AC1331" s="337"/>
      <c r="AD1331" s="338"/>
      <c r="AE1331" s="336"/>
      <c r="AF1331" s="337"/>
      <c r="AG1331" s="337"/>
      <c r="AH1331" s="337"/>
      <c r="AI1331" s="337"/>
      <c r="AJ1331" s="337"/>
      <c r="AK1331" s="300"/>
      <c r="AL1331" s="301"/>
      <c r="AM1331" s="301"/>
      <c r="AN1331" s="301"/>
      <c r="AO1331" s="301"/>
      <c r="AP1331" s="301"/>
      <c r="AQ1331" s="301"/>
      <c r="AR1331" s="301"/>
      <c r="AS1331" s="301"/>
      <c r="AT1331" s="301"/>
      <c r="AU1331" s="301"/>
      <c r="AV1331" s="301"/>
      <c r="AW1331" s="301"/>
      <c r="AX1331" s="302"/>
      <c r="AY1331" s="407"/>
      <c r="AZ1331" s="304"/>
      <c r="BA1331" s="304"/>
      <c r="BB1331" s="408"/>
      <c r="BC1331" s="306">
        <f t="shared" si="74"/>
        <v>0</v>
      </c>
      <c r="BD1331" s="307"/>
      <c r="BE1331" s="307"/>
      <c r="BF1331" s="308"/>
      <c r="BG1331" s="309"/>
      <c r="BH1331" s="310"/>
      <c r="BI1331" s="310"/>
      <c r="BJ1331" s="311"/>
      <c r="BK1331" s="312">
        <f t="shared" si="75"/>
        <v>0</v>
      </c>
      <c r="BL1331" s="313"/>
      <c r="BM1331" s="313"/>
      <c r="BN1331" s="313"/>
      <c r="BO1331" s="313"/>
      <c r="BP1331" s="314"/>
      <c r="BQ1331" s="294"/>
      <c r="BR1331" s="295"/>
      <c r="BS1331" s="295"/>
      <c r="BT1331" s="295"/>
      <c r="BU1331" s="295"/>
      <c r="BV1331" s="295"/>
      <c r="BW1331" s="296"/>
      <c r="BX1331" s="294"/>
      <c r="BY1331" s="295"/>
      <c r="BZ1331" s="295"/>
      <c r="CA1331" s="295"/>
      <c r="CB1331" s="295"/>
      <c r="CC1331" s="296"/>
      <c r="CD1331" s="294"/>
      <c r="CE1331" s="295"/>
      <c r="CF1331" s="295"/>
      <c r="CG1331" s="295"/>
      <c r="CH1331" s="295"/>
      <c r="CI1331" s="296"/>
    </row>
    <row r="1332" spans="1:87" ht="18" customHeight="1" x14ac:dyDescent="0.25">
      <c r="A1332" s="75"/>
      <c r="B1332" s="327"/>
      <c r="C1332" s="328"/>
      <c r="D1332" s="328"/>
      <c r="E1332" s="328"/>
      <c r="F1332" s="328"/>
      <c r="G1332" s="328"/>
      <c r="H1332" s="328"/>
      <c r="I1332" s="328"/>
      <c r="J1332" s="328"/>
      <c r="K1332" s="328"/>
      <c r="L1332" s="328"/>
      <c r="M1332" s="328"/>
      <c r="N1332" s="328"/>
      <c r="O1332" s="328"/>
      <c r="P1332" s="328"/>
      <c r="Q1332" s="328"/>
      <c r="R1332" s="328"/>
      <c r="S1332" s="328"/>
      <c r="T1332" s="328"/>
      <c r="U1332" s="328"/>
      <c r="V1332" s="328"/>
      <c r="W1332" s="328"/>
      <c r="X1332" s="328"/>
      <c r="Y1332" s="329"/>
      <c r="Z1332" s="336"/>
      <c r="AA1332" s="337"/>
      <c r="AB1332" s="337"/>
      <c r="AC1332" s="337"/>
      <c r="AD1332" s="338"/>
      <c r="AE1332" s="336"/>
      <c r="AF1332" s="337"/>
      <c r="AG1332" s="337"/>
      <c r="AH1332" s="337"/>
      <c r="AI1332" s="337"/>
      <c r="AJ1332" s="337"/>
      <c r="AK1332" s="300"/>
      <c r="AL1332" s="301"/>
      <c r="AM1332" s="301"/>
      <c r="AN1332" s="301"/>
      <c r="AO1332" s="301"/>
      <c r="AP1332" s="301"/>
      <c r="AQ1332" s="301"/>
      <c r="AR1332" s="301"/>
      <c r="AS1332" s="301"/>
      <c r="AT1332" s="301"/>
      <c r="AU1332" s="301"/>
      <c r="AV1332" s="301"/>
      <c r="AW1332" s="301"/>
      <c r="AX1332" s="302"/>
      <c r="AY1332" s="407"/>
      <c r="AZ1332" s="304"/>
      <c r="BA1332" s="304"/>
      <c r="BB1332" s="408"/>
      <c r="BC1332" s="306">
        <f t="shared" si="74"/>
        <v>0</v>
      </c>
      <c r="BD1332" s="307"/>
      <c r="BE1332" s="307"/>
      <c r="BF1332" s="308"/>
      <c r="BG1332" s="309"/>
      <c r="BH1332" s="310"/>
      <c r="BI1332" s="310"/>
      <c r="BJ1332" s="311"/>
      <c r="BK1332" s="312">
        <f t="shared" si="75"/>
        <v>0</v>
      </c>
      <c r="BL1332" s="313"/>
      <c r="BM1332" s="313"/>
      <c r="BN1332" s="313"/>
      <c r="BO1332" s="313"/>
      <c r="BP1332" s="314"/>
      <c r="BQ1332" s="294"/>
      <c r="BR1332" s="295"/>
      <c r="BS1332" s="295"/>
      <c r="BT1332" s="295"/>
      <c r="BU1332" s="295"/>
      <c r="BV1332" s="295"/>
      <c r="BW1332" s="296"/>
      <c r="BX1332" s="294"/>
      <c r="BY1332" s="295"/>
      <c r="BZ1332" s="295"/>
      <c r="CA1332" s="295"/>
      <c r="CB1332" s="295"/>
      <c r="CC1332" s="296"/>
      <c r="CD1332" s="294"/>
      <c r="CE1332" s="295"/>
      <c r="CF1332" s="295"/>
      <c r="CG1332" s="295"/>
      <c r="CH1332" s="295"/>
      <c r="CI1332" s="296"/>
    </row>
    <row r="1333" spans="1:87" ht="18" customHeight="1" x14ac:dyDescent="0.25">
      <c r="A1333" s="75"/>
      <c r="B1333" s="327"/>
      <c r="C1333" s="328"/>
      <c r="D1333" s="328"/>
      <c r="E1333" s="328"/>
      <c r="F1333" s="328"/>
      <c r="G1333" s="328"/>
      <c r="H1333" s="328"/>
      <c r="I1333" s="328"/>
      <c r="J1333" s="328"/>
      <c r="K1333" s="328"/>
      <c r="L1333" s="328"/>
      <c r="M1333" s="328"/>
      <c r="N1333" s="328"/>
      <c r="O1333" s="328"/>
      <c r="P1333" s="328"/>
      <c r="Q1333" s="328"/>
      <c r="R1333" s="328"/>
      <c r="S1333" s="328"/>
      <c r="T1333" s="328"/>
      <c r="U1333" s="328"/>
      <c r="V1333" s="328"/>
      <c r="W1333" s="328"/>
      <c r="X1333" s="328"/>
      <c r="Y1333" s="329"/>
      <c r="Z1333" s="336"/>
      <c r="AA1333" s="337"/>
      <c r="AB1333" s="337"/>
      <c r="AC1333" s="337"/>
      <c r="AD1333" s="338"/>
      <c r="AE1333" s="336"/>
      <c r="AF1333" s="337"/>
      <c r="AG1333" s="337"/>
      <c r="AH1333" s="337"/>
      <c r="AI1333" s="337"/>
      <c r="AJ1333" s="337"/>
      <c r="AK1333" s="300"/>
      <c r="AL1333" s="301"/>
      <c r="AM1333" s="301"/>
      <c r="AN1333" s="301"/>
      <c r="AO1333" s="301"/>
      <c r="AP1333" s="301"/>
      <c r="AQ1333" s="301"/>
      <c r="AR1333" s="301"/>
      <c r="AS1333" s="301"/>
      <c r="AT1333" s="301"/>
      <c r="AU1333" s="301"/>
      <c r="AV1333" s="301"/>
      <c r="AW1333" s="301"/>
      <c r="AX1333" s="302"/>
      <c r="AY1333" s="407"/>
      <c r="AZ1333" s="304"/>
      <c r="BA1333" s="304"/>
      <c r="BB1333" s="408"/>
      <c r="BC1333" s="306">
        <f t="shared" si="74"/>
        <v>0</v>
      </c>
      <c r="BD1333" s="307"/>
      <c r="BE1333" s="307"/>
      <c r="BF1333" s="308"/>
      <c r="BG1333" s="309"/>
      <c r="BH1333" s="310"/>
      <c r="BI1333" s="310"/>
      <c r="BJ1333" s="311"/>
      <c r="BK1333" s="312">
        <f t="shared" si="75"/>
        <v>0</v>
      </c>
      <c r="BL1333" s="313"/>
      <c r="BM1333" s="313"/>
      <c r="BN1333" s="313"/>
      <c r="BO1333" s="313"/>
      <c r="BP1333" s="314"/>
      <c r="BQ1333" s="294"/>
      <c r="BR1333" s="295"/>
      <c r="BS1333" s="295"/>
      <c r="BT1333" s="295"/>
      <c r="BU1333" s="295"/>
      <c r="BV1333" s="295"/>
      <c r="BW1333" s="296"/>
      <c r="BX1333" s="294"/>
      <c r="BY1333" s="295"/>
      <c r="BZ1333" s="295"/>
      <c r="CA1333" s="295"/>
      <c r="CB1333" s="295"/>
      <c r="CC1333" s="296"/>
      <c r="CD1333" s="294"/>
      <c r="CE1333" s="295"/>
      <c r="CF1333" s="295"/>
      <c r="CG1333" s="295"/>
      <c r="CH1333" s="295"/>
      <c r="CI1333" s="296"/>
    </row>
    <row r="1334" spans="1:87" ht="18" customHeight="1" x14ac:dyDescent="0.25">
      <c r="A1334" s="75"/>
      <c r="B1334" s="327"/>
      <c r="C1334" s="328"/>
      <c r="D1334" s="328"/>
      <c r="E1334" s="328"/>
      <c r="F1334" s="328"/>
      <c r="G1334" s="328"/>
      <c r="H1334" s="328"/>
      <c r="I1334" s="328"/>
      <c r="J1334" s="328"/>
      <c r="K1334" s="328"/>
      <c r="L1334" s="328"/>
      <c r="M1334" s="328"/>
      <c r="N1334" s="328"/>
      <c r="O1334" s="328"/>
      <c r="P1334" s="328"/>
      <c r="Q1334" s="328"/>
      <c r="R1334" s="328"/>
      <c r="S1334" s="328"/>
      <c r="T1334" s="328"/>
      <c r="U1334" s="328"/>
      <c r="V1334" s="328"/>
      <c r="W1334" s="328"/>
      <c r="X1334" s="328"/>
      <c r="Y1334" s="329"/>
      <c r="Z1334" s="336"/>
      <c r="AA1334" s="337"/>
      <c r="AB1334" s="337"/>
      <c r="AC1334" s="337"/>
      <c r="AD1334" s="338"/>
      <c r="AE1334" s="336"/>
      <c r="AF1334" s="337"/>
      <c r="AG1334" s="337"/>
      <c r="AH1334" s="337"/>
      <c r="AI1334" s="337"/>
      <c r="AJ1334" s="337"/>
      <c r="AK1334" s="300"/>
      <c r="AL1334" s="301"/>
      <c r="AM1334" s="301"/>
      <c r="AN1334" s="301"/>
      <c r="AO1334" s="301"/>
      <c r="AP1334" s="301"/>
      <c r="AQ1334" s="301"/>
      <c r="AR1334" s="301"/>
      <c r="AS1334" s="301"/>
      <c r="AT1334" s="301"/>
      <c r="AU1334" s="301"/>
      <c r="AV1334" s="301"/>
      <c r="AW1334" s="301"/>
      <c r="AX1334" s="302"/>
      <c r="AY1334" s="407"/>
      <c r="AZ1334" s="304"/>
      <c r="BA1334" s="304"/>
      <c r="BB1334" s="408"/>
      <c r="BC1334" s="306">
        <f t="shared" si="74"/>
        <v>0</v>
      </c>
      <c r="BD1334" s="307"/>
      <c r="BE1334" s="307"/>
      <c r="BF1334" s="308"/>
      <c r="BG1334" s="309"/>
      <c r="BH1334" s="310"/>
      <c r="BI1334" s="310"/>
      <c r="BJ1334" s="311"/>
      <c r="BK1334" s="312">
        <f t="shared" si="75"/>
        <v>0</v>
      </c>
      <c r="BL1334" s="313"/>
      <c r="BM1334" s="313"/>
      <c r="BN1334" s="313"/>
      <c r="BO1334" s="313"/>
      <c r="BP1334" s="314"/>
      <c r="BQ1334" s="294"/>
      <c r="BR1334" s="295"/>
      <c r="BS1334" s="295"/>
      <c r="BT1334" s="295"/>
      <c r="BU1334" s="295"/>
      <c r="BV1334" s="295"/>
      <c r="BW1334" s="296"/>
      <c r="BX1334" s="294"/>
      <c r="BY1334" s="295"/>
      <c r="BZ1334" s="295"/>
      <c r="CA1334" s="295"/>
      <c r="CB1334" s="295"/>
      <c r="CC1334" s="296"/>
      <c r="CD1334" s="294"/>
      <c r="CE1334" s="295"/>
      <c r="CF1334" s="295"/>
      <c r="CG1334" s="295"/>
      <c r="CH1334" s="295"/>
      <c r="CI1334" s="296"/>
    </row>
    <row r="1335" spans="1:87" ht="18" customHeight="1" x14ac:dyDescent="0.25">
      <c r="A1335" s="75"/>
      <c r="B1335" s="327"/>
      <c r="C1335" s="328"/>
      <c r="D1335" s="328"/>
      <c r="E1335" s="328"/>
      <c r="F1335" s="328"/>
      <c r="G1335" s="328"/>
      <c r="H1335" s="328"/>
      <c r="I1335" s="328"/>
      <c r="J1335" s="328"/>
      <c r="K1335" s="328"/>
      <c r="L1335" s="328"/>
      <c r="M1335" s="328"/>
      <c r="N1335" s="328"/>
      <c r="O1335" s="328"/>
      <c r="P1335" s="328"/>
      <c r="Q1335" s="328"/>
      <c r="R1335" s="328"/>
      <c r="S1335" s="328"/>
      <c r="T1335" s="328"/>
      <c r="U1335" s="328"/>
      <c r="V1335" s="328"/>
      <c r="W1335" s="328"/>
      <c r="X1335" s="328"/>
      <c r="Y1335" s="329"/>
      <c r="Z1335" s="336"/>
      <c r="AA1335" s="337"/>
      <c r="AB1335" s="337"/>
      <c r="AC1335" s="337"/>
      <c r="AD1335" s="338"/>
      <c r="AE1335" s="336"/>
      <c r="AF1335" s="337"/>
      <c r="AG1335" s="337"/>
      <c r="AH1335" s="337"/>
      <c r="AI1335" s="337"/>
      <c r="AJ1335" s="337"/>
      <c r="AK1335" s="300"/>
      <c r="AL1335" s="301"/>
      <c r="AM1335" s="301"/>
      <c r="AN1335" s="301"/>
      <c r="AO1335" s="301"/>
      <c r="AP1335" s="301"/>
      <c r="AQ1335" s="301"/>
      <c r="AR1335" s="301"/>
      <c r="AS1335" s="301"/>
      <c r="AT1335" s="301"/>
      <c r="AU1335" s="301"/>
      <c r="AV1335" s="301"/>
      <c r="AW1335" s="301"/>
      <c r="AX1335" s="302"/>
      <c r="AY1335" s="407"/>
      <c r="AZ1335" s="304"/>
      <c r="BA1335" s="304"/>
      <c r="BB1335" s="408"/>
      <c r="BC1335" s="306">
        <f t="shared" si="74"/>
        <v>0</v>
      </c>
      <c r="BD1335" s="307"/>
      <c r="BE1335" s="307"/>
      <c r="BF1335" s="308"/>
      <c r="BG1335" s="309"/>
      <c r="BH1335" s="310"/>
      <c r="BI1335" s="310"/>
      <c r="BJ1335" s="311"/>
      <c r="BK1335" s="312">
        <f t="shared" si="75"/>
        <v>0</v>
      </c>
      <c r="BL1335" s="313"/>
      <c r="BM1335" s="313"/>
      <c r="BN1335" s="313"/>
      <c r="BO1335" s="313"/>
      <c r="BP1335" s="314"/>
      <c r="BQ1335" s="294"/>
      <c r="BR1335" s="295"/>
      <c r="BS1335" s="295"/>
      <c r="BT1335" s="295"/>
      <c r="BU1335" s="295"/>
      <c r="BV1335" s="295"/>
      <c r="BW1335" s="296"/>
      <c r="BX1335" s="294"/>
      <c r="BY1335" s="295"/>
      <c r="BZ1335" s="295"/>
      <c r="CA1335" s="295"/>
      <c r="CB1335" s="295"/>
      <c r="CC1335" s="296"/>
      <c r="CD1335" s="294"/>
      <c r="CE1335" s="295"/>
      <c r="CF1335" s="295"/>
      <c r="CG1335" s="295"/>
      <c r="CH1335" s="295"/>
      <c r="CI1335" s="296"/>
    </row>
    <row r="1336" spans="1:87" ht="18" customHeight="1" x14ac:dyDescent="0.25">
      <c r="A1336" s="75"/>
      <c r="B1336" s="327"/>
      <c r="C1336" s="328"/>
      <c r="D1336" s="328"/>
      <c r="E1336" s="328"/>
      <c r="F1336" s="328"/>
      <c r="G1336" s="328"/>
      <c r="H1336" s="328"/>
      <c r="I1336" s="328"/>
      <c r="J1336" s="328"/>
      <c r="K1336" s="328"/>
      <c r="L1336" s="328"/>
      <c r="M1336" s="328"/>
      <c r="N1336" s="328"/>
      <c r="O1336" s="328"/>
      <c r="P1336" s="328"/>
      <c r="Q1336" s="328"/>
      <c r="R1336" s="328"/>
      <c r="S1336" s="328"/>
      <c r="T1336" s="328"/>
      <c r="U1336" s="328"/>
      <c r="V1336" s="328"/>
      <c r="W1336" s="328"/>
      <c r="X1336" s="328"/>
      <c r="Y1336" s="329"/>
      <c r="Z1336" s="336"/>
      <c r="AA1336" s="337"/>
      <c r="AB1336" s="337"/>
      <c r="AC1336" s="337"/>
      <c r="AD1336" s="338"/>
      <c r="AE1336" s="336"/>
      <c r="AF1336" s="337"/>
      <c r="AG1336" s="337"/>
      <c r="AH1336" s="337"/>
      <c r="AI1336" s="337"/>
      <c r="AJ1336" s="337"/>
      <c r="AK1336" s="300"/>
      <c r="AL1336" s="301"/>
      <c r="AM1336" s="301"/>
      <c r="AN1336" s="301"/>
      <c r="AO1336" s="301"/>
      <c r="AP1336" s="301"/>
      <c r="AQ1336" s="301"/>
      <c r="AR1336" s="301"/>
      <c r="AS1336" s="301"/>
      <c r="AT1336" s="301"/>
      <c r="AU1336" s="301"/>
      <c r="AV1336" s="301"/>
      <c r="AW1336" s="301"/>
      <c r="AX1336" s="302"/>
      <c r="AY1336" s="407"/>
      <c r="AZ1336" s="304"/>
      <c r="BA1336" s="304"/>
      <c r="BB1336" s="408"/>
      <c r="BC1336" s="306">
        <f t="shared" si="74"/>
        <v>0</v>
      </c>
      <c r="BD1336" s="307"/>
      <c r="BE1336" s="307"/>
      <c r="BF1336" s="308"/>
      <c r="BG1336" s="309"/>
      <c r="BH1336" s="310"/>
      <c r="BI1336" s="310"/>
      <c r="BJ1336" s="311"/>
      <c r="BK1336" s="312">
        <f t="shared" si="75"/>
        <v>0</v>
      </c>
      <c r="BL1336" s="313"/>
      <c r="BM1336" s="313"/>
      <c r="BN1336" s="313"/>
      <c r="BO1336" s="313"/>
      <c r="BP1336" s="314"/>
      <c r="BQ1336" s="294"/>
      <c r="BR1336" s="295"/>
      <c r="BS1336" s="295"/>
      <c r="BT1336" s="295"/>
      <c r="BU1336" s="295"/>
      <c r="BV1336" s="295"/>
      <c r="BW1336" s="296"/>
      <c r="BX1336" s="294"/>
      <c r="BY1336" s="295"/>
      <c r="BZ1336" s="295"/>
      <c r="CA1336" s="295"/>
      <c r="CB1336" s="295"/>
      <c r="CC1336" s="296"/>
      <c r="CD1336" s="294"/>
      <c r="CE1336" s="295"/>
      <c r="CF1336" s="295"/>
      <c r="CG1336" s="295"/>
      <c r="CH1336" s="295"/>
      <c r="CI1336" s="296"/>
    </row>
    <row r="1337" spans="1:87" ht="18" customHeight="1" x14ac:dyDescent="0.25">
      <c r="A1337" s="75"/>
      <c r="B1337" s="327"/>
      <c r="C1337" s="328"/>
      <c r="D1337" s="328"/>
      <c r="E1337" s="328"/>
      <c r="F1337" s="328"/>
      <c r="G1337" s="328"/>
      <c r="H1337" s="328"/>
      <c r="I1337" s="328"/>
      <c r="J1337" s="328"/>
      <c r="K1337" s="328"/>
      <c r="L1337" s="328"/>
      <c r="M1337" s="328"/>
      <c r="N1337" s="328"/>
      <c r="O1337" s="328"/>
      <c r="P1337" s="328"/>
      <c r="Q1337" s="328"/>
      <c r="R1337" s="328"/>
      <c r="S1337" s="328"/>
      <c r="T1337" s="328"/>
      <c r="U1337" s="328"/>
      <c r="V1337" s="328"/>
      <c r="W1337" s="328"/>
      <c r="X1337" s="328"/>
      <c r="Y1337" s="329"/>
      <c r="Z1337" s="336"/>
      <c r="AA1337" s="337"/>
      <c r="AB1337" s="337"/>
      <c r="AC1337" s="337"/>
      <c r="AD1337" s="338"/>
      <c r="AE1337" s="336"/>
      <c r="AF1337" s="337"/>
      <c r="AG1337" s="337"/>
      <c r="AH1337" s="337"/>
      <c r="AI1337" s="337"/>
      <c r="AJ1337" s="337"/>
      <c r="AK1337" s="300"/>
      <c r="AL1337" s="301"/>
      <c r="AM1337" s="301"/>
      <c r="AN1337" s="301"/>
      <c r="AO1337" s="301"/>
      <c r="AP1337" s="301"/>
      <c r="AQ1337" s="301"/>
      <c r="AR1337" s="301"/>
      <c r="AS1337" s="301"/>
      <c r="AT1337" s="301"/>
      <c r="AU1337" s="301"/>
      <c r="AV1337" s="301"/>
      <c r="AW1337" s="301"/>
      <c r="AX1337" s="302"/>
      <c r="AY1337" s="407"/>
      <c r="AZ1337" s="304"/>
      <c r="BA1337" s="304"/>
      <c r="BB1337" s="408"/>
      <c r="BC1337" s="306">
        <f t="shared" si="74"/>
        <v>0</v>
      </c>
      <c r="BD1337" s="307"/>
      <c r="BE1337" s="307"/>
      <c r="BF1337" s="308"/>
      <c r="BG1337" s="309"/>
      <c r="BH1337" s="310"/>
      <c r="BI1337" s="310"/>
      <c r="BJ1337" s="311"/>
      <c r="BK1337" s="312">
        <f t="shared" si="75"/>
        <v>0</v>
      </c>
      <c r="BL1337" s="313"/>
      <c r="BM1337" s="313"/>
      <c r="BN1337" s="313"/>
      <c r="BO1337" s="313"/>
      <c r="BP1337" s="314"/>
      <c r="BQ1337" s="294"/>
      <c r="BR1337" s="295"/>
      <c r="BS1337" s="295"/>
      <c r="BT1337" s="295"/>
      <c r="BU1337" s="295"/>
      <c r="BV1337" s="295"/>
      <c r="BW1337" s="296"/>
      <c r="BX1337" s="294"/>
      <c r="BY1337" s="295"/>
      <c r="BZ1337" s="295"/>
      <c r="CA1337" s="295"/>
      <c r="CB1337" s="295"/>
      <c r="CC1337" s="296"/>
      <c r="CD1337" s="294"/>
      <c r="CE1337" s="295"/>
      <c r="CF1337" s="295"/>
      <c r="CG1337" s="295"/>
      <c r="CH1337" s="295"/>
      <c r="CI1337" s="296"/>
    </row>
    <row r="1338" spans="1:87" ht="18" customHeight="1" x14ac:dyDescent="0.25">
      <c r="A1338" s="75"/>
      <c r="B1338" s="327"/>
      <c r="C1338" s="328"/>
      <c r="D1338" s="328"/>
      <c r="E1338" s="328"/>
      <c r="F1338" s="328"/>
      <c r="G1338" s="328"/>
      <c r="H1338" s="328"/>
      <c r="I1338" s="328"/>
      <c r="J1338" s="328"/>
      <c r="K1338" s="328"/>
      <c r="L1338" s="328"/>
      <c r="M1338" s="328"/>
      <c r="N1338" s="328"/>
      <c r="O1338" s="328"/>
      <c r="P1338" s="328"/>
      <c r="Q1338" s="328"/>
      <c r="R1338" s="328"/>
      <c r="S1338" s="328"/>
      <c r="T1338" s="328"/>
      <c r="U1338" s="328"/>
      <c r="V1338" s="328"/>
      <c r="W1338" s="328"/>
      <c r="X1338" s="328"/>
      <c r="Y1338" s="329"/>
      <c r="Z1338" s="336"/>
      <c r="AA1338" s="337"/>
      <c r="AB1338" s="337"/>
      <c r="AC1338" s="337"/>
      <c r="AD1338" s="338"/>
      <c r="AE1338" s="336"/>
      <c r="AF1338" s="337"/>
      <c r="AG1338" s="337"/>
      <c r="AH1338" s="337"/>
      <c r="AI1338" s="337"/>
      <c r="AJ1338" s="337"/>
      <c r="AK1338" s="300"/>
      <c r="AL1338" s="301"/>
      <c r="AM1338" s="301"/>
      <c r="AN1338" s="301"/>
      <c r="AO1338" s="301"/>
      <c r="AP1338" s="301"/>
      <c r="AQ1338" s="301"/>
      <c r="AR1338" s="301"/>
      <c r="AS1338" s="301"/>
      <c r="AT1338" s="301"/>
      <c r="AU1338" s="301"/>
      <c r="AV1338" s="301"/>
      <c r="AW1338" s="301"/>
      <c r="AX1338" s="302"/>
      <c r="AY1338" s="407"/>
      <c r="AZ1338" s="304"/>
      <c r="BA1338" s="304"/>
      <c r="BB1338" s="408"/>
      <c r="BC1338" s="306">
        <f t="shared" si="74"/>
        <v>0</v>
      </c>
      <c r="BD1338" s="307"/>
      <c r="BE1338" s="307"/>
      <c r="BF1338" s="308"/>
      <c r="BG1338" s="309"/>
      <c r="BH1338" s="310"/>
      <c r="BI1338" s="310"/>
      <c r="BJ1338" s="311"/>
      <c r="BK1338" s="312">
        <f t="shared" si="75"/>
        <v>0</v>
      </c>
      <c r="BL1338" s="313"/>
      <c r="BM1338" s="313"/>
      <c r="BN1338" s="313"/>
      <c r="BO1338" s="313"/>
      <c r="BP1338" s="314"/>
      <c r="BQ1338" s="294"/>
      <c r="BR1338" s="295"/>
      <c r="BS1338" s="295"/>
      <c r="BT1338" s="295"/>
      <c r="BU1338" s="295"/>
      <c r="BV1338" s="295"/>
      <c r="BW1338" s="296"/>
      <c r="BX1338" s="294"/>
      <c r="BY1338" s="295"/>
      <c r="BZ1338" s="295"/>
      <c r="CA1338" s="295"/>
      <c r="CB1338" s="295"/>
      <c r="CC1338" s="296"/>
      <c r="CD1338" s="294"/>
      <c r="CE1338" s="295"/>
      <c r="CF1338" s="295"/>
      <c r="CG1338" s="295"/>
      <c r="CH1338" s="295"/>
      <c r="CI1338" s="296"/>
    </row>
    <row r="1339" spans="1:87" ht="18" customHeight="1" x14ac:dyDescent="0.25">
      <c r="A1339" s="75"/>
      <c r="B1339" s="327"/>
      <c r="C1339" s="328"/>
      <c r="D1339" s="328"/>
      <c r="E1339" s="328"/>
      <c r="F1339" s="328"/>
      <c r="G1339" s="328"/>
      <c r="H1339" s="328"/>
      <c r="I1339" s="328"/>
      <c r="J1339" s="328"/>
      <c r="K1339" s="328"/>
      <c r="L1339" s="328"/>
      <c r="M1339" s="328"/>
      <c r="N1339" s="328"/>
      <c r="O1339" s="328"/>
      <c r="P1339" s="328"/>
      <c r="Q1339" s="328"/>
      <c r="R1339" s="328"/>
      <c r="S1339" s="328"/>
      <c r="T1339" s="328"/>
      <c r="U1339" s="328"/>
      <c r="V1339" s="328"/>
      <c r="W1339" s="328"/>
      <c r="X1339" s="328"/>
      <c r="Y1339" s="329"/>
      <c r="Z1339" s="336"/>
      <c r="AA1339" s="337"/>
      <c r="AB1339" s="337"/>
      <c r="AC1339" s="337"/>
      <c r="AD1339" s="338"/>
      <c r="AE1339" s="336"/>
      <c r="AF1339" s="337"/>
      <c r="AG1339" s="337"/>
      <c r="AH1339" s="337"/>
      <c r="AI1339" s="337"/>
      <c r="AJ1339" s="337"/>
      <c r="AK1339" s="300"/>
      <c r="AL1339" s="301"/>
      <c r="AM1339" s="301"/>
      <c r="AN1339" s="301"/>
      <c r="AO1339" s="301"/>
      <c r="AP1339" s="301"/>
      <c r="AQ1339" s="301"/>
      <c r="AR1339" s="301"/>
      <c r="AS1339" s="301"/>
      <c r="AT1339" s="301"/>
      <c r="AU1339" s="301"/>
      <c r="AV1339" s="301"/>
      <c r="AW1339" s="301"/>
      <c r="AX1339" s="302"/>
      <c r="AY1339" s="407"/>
      <c r="AZ1339" s="304"/>
      <c r="BA1339" s="304"/>
      <c r="BB1339" s="408"/>
      <c r="BC1339" s="306">
        <f t="shared" si="74"/>
        <v>0</v>
      </c>
      <c r="BD1339" s="307"/>
      <c r="BE1339" s="307"/>
      <c r="BF1339" s="308"/>
      <c r="BG1339" s="309"/>
      <c r="BH1339" s="310"/>
      <c r="BI1339" s="310"/>
      <c r="BJ1339" s="311"/>
      <c r="BK1339" s="312">
        <f t="shared" si="75"/>
        <v>0</v>
      </c>
      <c r="BL1339" s="313"/>
      <c r="BM1339" s="313"/>
      <c r="BN1339" s="313"/>
      <c r="BO1339" s="313"/>
      <c r="BP1339" s="314"/>
      <c r="BQ1339" s="294"/>
      <c r="BR1339" s="295"/>
      <c r="BS1339" s="295"/>
      <c r="BT1339" s="295"/>
      <c r="BU1339" s="295"/>
      <c r="BV1339" s="295"/>
      <c r="BW1339" s="296"/>
      <c r="BX1339" s="294"/>
      <c r="BY1339" s="295"/>
      <c r="BZ1339" s="295"/>
      <c r="CA1339" s="295"/>
      <c r="CB1339" s="295"/>
      <c r="CC1339" s="296"/>
      <c r="CD1339" s="294"/>
      <c r="CE1339" s="295"/>
      <c r="CF1339" s="295"/>
      <c r="CG1339" s="295"/>
      <c r="CH1339" s="295"/>
      <c r="CI1339" s="296"/>
    </row>
    <row r="1340" spans="1:87" ht="18" customHeight="1" x14ac:dyDescent="0.25">
      <c r="A1340" s="75"/>
      <c r="B1340" s="327"/>
      <c r="C1340" s="328"/>
      <c r="D1340" s="328"/>
      <c r="E1340" s="328"/>
      <c r="F1340" s="328"/>
      <c r="G1340" s="328"/>
      <c r="H1340" s="328"/>
      <c r="I1340" s="328"/>
      <c r="J1340" s="328"/>
      <c r="K1340" s="328"/>
      <c r="L1340" s="328"/>
      <c r="M1340" s="328"/>
      <c r="N1340" s="328"/>
      <c r="O1340" s="328"/>
      <c r="P1340" s="328"/>
      <c r="Q1340" s="328"/>
      <c r="R1340" s="328"/>
      <c r="S1340" s="328"/>
      <c r="T1340" s="328"/>
      <c r="U1340" s="328"/>
      <c r="V1340" s="328"/>
      <c r="W1340" s="328"/>
      <c r="X1340" s="328"/>
      <c r="Y1340" s="329"/>
      <c r="Z1340" s="336"/>
      <c r="AA1340" s="337"/>
      <c r="AB1340" s="337"/>
      <c r="AC1340" s="337"/>
      <c r="AD1340" s="338"/>
      <c r="AE1340" s="336"/>
      <c r="AF1340" s="337"/>
      <c r="AG1340" s="337"/>
      <c r="AH1340" s="337"/>
      <c r="AI1340" s="337"/>
      <c r="AJ1340" s="337"/>
      <c r="AK1340" s="300"/>
      <c r="AL1340" s="301"/>
      <c r="AM1340" s="301"/>
      <c r="AN1340" s="301"/>
      <c r="AO1340" s="301"/>
      <c r="AP1340" s="301"/>
      <c r="AQ1340" s="301"/>
      <c r="AR1340" s="301"/>
      <c r="AS1340" s="301"/>
      <c r="AT1340" s="301"/>
      <c r="AU1340" s="301"/>
      <c r="AV1340" s="301"/>
      <c r="AW1340" s="301"/>
      <c r="AX1340" s="302"/>
      <c r="AY1340" s="407"/>
      <c r="AZ1340" s="304"/>
      <c r="BA1340" s="304"/>
      <c r="BB1340" s="408"/>
      <c r="BC1340" s="306">
        <f t="shared" si="74"/>
        <v>0</v>
      </c>
      <c r="BD1340" s="307"/>
      <c r="BE1340" s="307"/>
      <c r="BF1340" s="308"/>
      <c r="BG1340" s="309"/>
      <c r="BH1340" s="310"/>
      <c r="BI1340" s="310"/>
      <c r="BJ1340" s="311"/>
      <c r="BK1340" s="312">
        <f t="shared" si="75"/>
        <v>0</v>
      </c>
      <c r="BL1340" s="313"/>
      <c r="BM1340" s="313"/>
      <c r="BN1340" s="313"/>
      <c r="BO1340" s="313"/>
      <c r="BP1340" s="314"/>
      <c r="BQ1340" s="294"/>
      <c r="BR1340" s="295"/>
      <c r="BS1340" s="295"/>
      <c r="BT1340" s="295"/>
      <c r="BU1340" s="295"/>
      <c r="BV1340" s="295"/>
      <c r="BW1340" s="296"/>
      <c r="BX1340" s="294"/>
      <c r="BY1340" s="295"/>
      <c r="BZ1340" s="295"/>
      <c r="CA1340" s="295"/>
      <c r="CB1340" s="295"/>
      <c r="CC1340" s="296"/>
      <c r="CD1340" s="294"/>
      <c r="CE1340" s="295"/>
      <c r="CF1340" s="295"/>
      <c r="CG1340" s="295"/>
      <c r="CH1340" s="295"/>
      <c r="CI1340" s="296"/>
    </row>
    <row r="1341" spans="1:87" ht="18" customHeight="1" x14ac:dyDescent="0.25">
      <c r="A1341" s="75"/>
      <c r="B1341" s="327"/>
      <c r="C1341" s="328"/>
      <c r="D1341" s="328"/>
      <c r="E1341" s="328"/>
      <c r="F1341" s="328"/>
      <c r="G1341" s="328"/>
      <c r="H1341" s="328"/>
      <c r="I1341" s="328"/>
      <c r="J1341" s="328"/>
      <c r="K1341" s="328"/>
      <c r="L1341" s="328"/>
      <c r="M1341" s="328"/>
      <c r="N1341" s="328"/>
      <c r="O1341" s="328"/>
      <c r="P1341" s="328"/>
      <c r="Q1341" s="328"/>
      <c r="R1341" s="328"/>
      <c r="S1341" s="328"/>
      <c r="T1341" s="328"/>
      <c r="U1341" s="328"/>
      <c r="V1341" s="328"/>
      <c r="W1341" s="328"/>
      <c r="X1341" s="328"/>
      <c r="Y1341" s="329"/>
      <c r="Z1341" s="336"/>
      <c r="AA1341" s="337"/>
      <c r="AB1341" s="337"/>
      <c r="AC1341" s="337"/>
      <c r="AD1341" s="338"/>
      <c r="AE1341" s="336"/>
      <c r="AF1341" s="337"/>
      <c r="AG1341" s="337"/>
      <c r="AH1341" s="337"/>
      <c r="AI1341" s="337"/>
      <c r="AJ1341" s="337"/>
      <c r="AK1341" s="300"/>
      <c r="AL1341" s="301"/>
      <c r="AM1341" s="301"/>
      <c r="AN1341" s="301"/>
      <c r="AO1341" s="301"/>
      <c r="AP1341" s="301"/>
      <c r="AQ1341" s="301"/>
      <c r="AR1341" s="301"/>
      <c r="AS1341" s="301"/>
      <c r="AT1341" s="301"/>
      <c r="AU1341" s="301"/>
      <c r="AV1341" s="301"/>
      <c r="AW1341" s="301"/>
      <c r="AX1341" s="302"/>
      <c r="AY1341" s="407"/>
      <c r="AZ1341" s="304"/>
      <c r="BA1341" s="304"/>
      <c r="BB1341" s="408"/>
      <c r="BC1341" s="306">
        <f t="shared" si="74"/>
        <v>0</v>
      </c>
      <c r="BD1341" s="307"/>
      <c r="BE1341" s="307"/>
      <c r="BF1341" s="308"/>
      <c r="BG1341" s="309"/>
      <c r="BH1341" s="310"/>
      <c r="BI1341" s="310"/>
      <c r="BJ1341" s="311"/>
      <c r="BK1341" s="312">
        <f t="shared" si="75"/>
        <v>0</v>
      </c>
      <c r="BL1341" s="313"/>
      <c r="BM1341" s="313"/>
      <c r="BN1341" s="313"/>
      <c r="BO1341" s="313"/>
      <c r="BP1341" s="314"/>
      <c r="BQ1341" s="294"/>
      <c r="BR1341" s="295"/>
      <c r="BS1341" s="295"/>
      <c r="BT1341" s="295"/>
      <c r="BU1341" s="295"/>
      <c r="BV1341" s="295"/>
      <c r="BW1341" s="296"/>
      <c r="BX1341" s="294"/>
      <c r="BY1341" s="295"/>
      <c r="BZ1341" s="295"/>
      <c r="CA1341" s="295"/>
      <c r="CB1341" s="295"/>
      <c r="CC1341" s="296"/>
      <c r="CD1341" s="294"/>
      <c r="CE1341" s="295"/>
      <c r="CF1341" s="295"/>
      <c r="CG1341" s="295"/>
      <c r="CH1341" s="295"/>
      <c r="CI1341" s="296"/>
    </row>
    <row r="1342" spans="1:87" ht="18" customHeight="1" x14ac:dyDescent="0.25">
      <c r="A1342" s="75"/>
      <c r="B1342" s="327"/>
      <c r="C1342" s="328"/>
      <c r="D1342" s="328"/>
      <c r="E1342" s="328"/>
      <c r="F1342" s="328"/>
      <c r="G1342" s="328"/>
      <c r="H1342" s="328"/>
      <c r="I1342" s="328"/>
      <c r="J1342" s="328"/>
      <c r="K1342" s="328"/>
      <c r="L1342" s="328"/>
      <c r="M1342" s="328"/>
      <c r="N1342" s="328"/>
      <c r="O1342" s="328"/>
      <c r="P1342" s="328"/>
      <c r="Q1342" s="328"/>
      <c r="R1342" s="328"/>
      <c r="S1342" s="328"/>
      <c r="T1342" s="328"/>
      <c r="U1342" s="328"/>
      <c r="V1342" s="328"/>
      <c r="W1342" s="328"/>
      <c r="X1342" s="328"/>
      <c r="Y1342" s="329"/>
      <c r="Z1342" s="336"/>
      <c r="AA1342" s="337"/>
      <c r="AB1342" s="337"/>
      <c r="AC1342" s="337"/>
      <c r="AD1342" s="338"/>
      <c r="AE1342" s="336"/>
      <c r="AF1342" s="337"/>
      <c r="AG1342" s="337"/>
      <c r="AH1342" s="337"/>
      <c r="AI1342" s="337"/>
      <c r="AJ1342" s="337"/>
      <c r="AK1342" s="300"/>
      <c r="AL1342" s="301"/>
      <c r="AM1342" s="301"/>
      <c r="AN1342" s="301"/>
      <c r="AO1342" s="301"/>
      <c r="AP1342" s="301"/>
      <c r="AQ1342" s="301"/>
      <c r="AR1342" s="301"/>
      <c r="AS1342" s="301"/>
      <c r="AT1342" s="301"/>
      <c r="AU1342" s="301"/>
      <c r="AV1342" s="301"/>
      <c r="AW1342" s="301"/>
      <c r="AX1342" s="302"/>
      <c r="AY1342" s="407"/>
      <c r="AZ1342" s="304"/>
      <c r="BA1342" s="304"/>
      <c r="BB1342" s="408"/>
      <c r="BC1342" s="306">
        <f t="shared" si="74"/>
        <v>0</v>
      </c>
      <c r="BD1342" s="307"/>
      <c r="BE1342" s="307"/>
      <c r="BF1342" s="308"/>
      <c r="BG1342" s="309"/>
      <c r="BH1342" s="310"/>
      <c r="BI1342" s="310"/>
      <c r="BJ1342" s="311"/>
      <c r="BK1342" s="312">
        <f t="shared" si="75"/>
        <v>0</v>
      </c>
      <c r="BL1342" s="313"/>
      <c r="BM1342" s="313"/>
      <c r="BN1342" s="313"/>
      <c r="BO1342" s="313"/>
      <c r="BP1342" s="314"/>
      <c r="BQ1342" s="294"/>
      <c r="BR1342" s="295"/>
      <c r="BS1342" s="295"/>
      <c r="BT1342" s="295"/>
      <c r="BU1342" s="295"/>
      <c r="BV1342" s="295"/>
      <c r="BW1342" s="296"/>
      <c r="BX1342" s="294"/>
      <c r="BY1342" s="295"/>
      <c r="BZ1342" s="295"/>
      <c r="CA1342" s="295"/>
      <c r="CB1342" s="295"/>
      <c r="CC1342" s="296"/>
      <c r="CD1342" s="294"/>
      <c r="CE1342" s="295"/>
      <c r="CF1342" s="295"/>
      <c r="CG1342" s="295"/>
      <c r="CH1342" s="295"/>
      <c r="CI1342" s="296"/>
    </row>
    <row r="1343" spans="1:87" ht="18" customHeight="1" x14ac:dyDescent="0.25">
      <c r="A1343" s="75"/>
      <c r="B1343" s="327"/>
      <c r="C1343" s="328"/>
      <c r="D1343" s="328"/>
      <c r="E1343" s="328"/>
      <c r="F1343" s="328"/>
      <c r="G1343" s="328"/>
      <c r="H1343" s="328"/>
      <c r="I1343" s="328"/>
      <c r="J1343" s="328"/>
      <c r="K1343" s="328"/>
      <c r="L1343" s="328"/>
      <c r="M1343" s="328"/>
      <c r="N1343" s="328"/>
      <c r="O1343" s="328"/>
      <c r="P1343" s="328"/>
      <c r="Q1343" s="328"/>
      <c r="R1343" s="328"/>
      <c r="S1343" s="328"/>
      <c r="T1343" s="328"/>
      <c r="U1343" s="328"/>
      <c r="V1343" s="328"/>
      <c r="W1343" s="328"/>
      <c r="X1343" s="328"/>
      <c r="Y1343" s="329"/>
      <c r="Z1343" s="336"/>
      <c r="AA1343" s="337"/>
      <c r="AB1343" s="337"/>
      <c r="AC1343" s="337"/>
      <c r="AD1343" s="338"/>
      <c r="AE1343" s="336"/>
      <c r="AF1343" s="337"/>
      <c r="AG1343" s="337"/>
      <c r="AH1343" s="337"/>
      <c r="AI1343" s="337"/>
      <c r="AJ1343" s="337"/>
      <c r="AK1343" s="300"/>
      <c r="AL1343" s="301"/>
      <c r="AM1343" s="301"/>
      <c r="AN1343" s="301"/>
      <c r="AO1343" s="301"/>
      <c r="AP1343" s="301"/>
      <c r="AQ1343" s="301"/>
      <c r="AR1343" s="301"/>
      <c r="AS1343" s="301"/>
      <c r="AT1343" s="301"/>
      <c r="AU1343" s="301"/>
      <c r="AV1343" s="301"/>
      <c r="AW1343" s="301"/>
      <c r="AX1343" s="302"/>
      <c r="AY1343" s="407"/>
      <c r="AZ1343" s="304"/>
      <c r="BA1343" s="304"/>
      <c r="BB1343" s="408"/>
      <c r="BC1343" s="306">
        <f t="shared" si="74"/>
        <v>0</v>
      </c>
      <c r="BD1343" s="307"/>
      <c r="BE1343" s="307"/>
      <c r="BF1343" s="308"/>
      <c r="BG1343" s="309"/>
      <c r="BH1343" s="310"/>
      <c r="BI1343" s="310"/>
      <c r="BJ1343" s="311"/>
      <c r="BK1343" s="312">
        <f t="shared" si="75"/>
        <v>0</v>
      </c>
      <c r="BL1343" s="313"/>
      <c r="BM1343" s="313"/>
      <c r="BN1343" s="313"/>
      <c r="BO1343" s="313"/>
      <c r="BP1343" s="314"/>
      <c r="BQ1343" s="294"/>
      <c r="BR1343" s="295"/>
      <c r="BS1343" s="295"/>
      <c r="BT1343" s="295"/>
      <c r="BU1343" s="295"/>
      <c r="BV1343" s="295"/>
      <c r="BW1343" s="296"/>
      <c r="BX1343" s="294"/>
      <c r="BY1343" s="295"/>
      <c r="BZ1343" s="295"/>
      <c r="CA1343" s="295"/>
      <c r="CB1343" s="295"/>
      <c r="CC1343" s="296"/>
      <c r="CD1343" s="294"/>
      <c r="CE1343" s="295"/>
      <c r="CF1343" s="295"/>
      <c r="CG1343" s="295"/>
      <c r="CH1343" s="295"/>
      <c r="CI1343" s="296"/>
    </row>
    <row r="1344" spans="1:87" ht="18" customHeight="1" x14ac:dyDescent="0.25">
      <c r="A1344" s="75"/>
      <c r="B1344" s="327"/>
      <c r="C1344" s="328"/>
      <c r="D1344" s="328"/>
      <c r="E1344" s="328"/>
      <c r="F1344" s="328"/>
      <c r="G1344" s="328"/>
      <c r="H1344" s="328"/>
      <c r="I1344" s="328"/>
      <c r="J1344" s="328"/>
      <c r="K1344" s="328"/>
      <c r="L1344" s="328"/>
      <c r="M1344" s="328"/>
      <c r="N1344" s="328"/>
      <c r="O1344" s="328"/>
      <c r="P1344" s="328"/>
      <c r="Q1344" s="328"/>
      <c r="R1344" s="328"/>
      <c r="S1344" s="328"/>
      <c r="T1344" s="328"/>
      <c r="U1344" s="328"/>
      <c r="V1344" s="328"/>
      <c r="W1344" s="328"/>
      <c r="X1344" s="328"/>
      <c r="Y1344" s="329"/>
      <c r="Z1344" s="336"/>
      <c r="AA1344" s="337"/>
      <c r="AB1344" s="337"/>
      <c r="AC1344" s="337"/>
      <c r="AD1344" s="338"/>
      <c r="AE1344" s="336"/>
      <c r="AF1344" s="337"/>
      <c r="AG1344" s="337"/>
      <c r="AH1344" s="337"/>
      <c r="AI1344" s="337"/>
      <c r="AJ1344" s="337"/>
      <c r="AK1344" s="300"/>
      <c r="AL1344" s="301"/>
      <c r="AM1344" s="301"/>
      <c r="AN1344" s="301"/>
      <c r="AO1344" s="301"/>
      <c r="AP1344" s="301"/>
      <c r="AQ1344" s="301"/>
      <c r="AR1344" s="301"/>
      <c r="AS1344" s="301"/>
      <c r="AT1344" s="301"/>
      <c r="AU1344" s="301"/>
      <c r="AV1344" s="301"/>
      <c r="AW1344" s="301"/>
      <c r="AX1344" s="302"/>
      <c r="AY1344" s="407"/>
      <c r="AZ1344" s="304"/>
      <c r="BA1344" s="304"/>
      <c r="BB1344" s="408"/>
      <c r="BC1344" s="306">
        <f t="shared" si="74"/>
        <v>0</v>
      </c>
      <c r="BD1344" s="307"/>
      <c r="BE1344" s="307"/>
      <c r="BF1344" s="308"/>
      <c r="BG1344" s="309"/>
      <c r="BH1344" s="310"/>
      <c r="BI1344" s="310"/>
      <c r="BJ1344" s="311"/>
      <c r="BK1344" s="312">
        <f t="shared" si="75"/>
        <v>0</v>
      </c>
      <c r="BL1344" s="313"/>
      <c r="BM1344" s="313"/>
      <c r="BN1344" s="313"/>
      <c r="BO1344" s="313"/>
      <c r="BP1344" s="314"/>
      <c r="BQ1344" s="294"/>
      <c r="BR1344" s="295"/>
      <c r="BS1344" s="295"/>
      <c r="BT1344" s="295"/>
      <c r="BU1344" s="295"/>
      <c r="BV1344" s="295"/>
      <c r="BW1344" s="296"/>
      <c r="BX1344" s="294"/>
      <c r="BY1344" s="295"/>
      <c r="BZ1344" s="295"/>
      <c r="CA1344" s="295"/>
      <c r="CB1344" s="295"/>
      <c r="CC1344" s="296"/>
      <c r="CD1344" s="294"/>
      <c r="CE1344" s="295"/>
      <c r="CF1344" s="295"/>
      <c r="CG1344" s="295"/>
      <c r="CH1344" s="295"/>
      <c r="CI1344" s="296"/>
    </row>
    <row r="1345" spans="1:87" ht="18" customHeight="1" x14ac:dyDescent="0.25">
      <c r="A1345" s="75"/>
      <c r="B1345" s="327"/>
      <c r="C1345" s="328"/>
      <c r="D1345" s="328"/>
      <c r="E1345" s="328"/>
      <c r="F1345" s="328"/>
      <c r="G1345" s="328"/>
      <c r="H1345" s="328"/>
      <c r="I1345" s="328"/>
      <c r="J1345" s="328"/>
      <c r="K1345" s="328"/>
      <c r="L1345" s="328"/>
      <c r="M1345" s="328"/>
      <c r="N1345" s="328"/>
      <c r="O1345" s="328"/>
      <c r="P1345" s="328"/>
      <c r="Q1345" s="328"/>
      <c r="R1345" s="328"/>
      <c r="S1345" s="328"/>
      <c r="T1345" s="328"/>
      <c r="U1345" s="328"/>
      <c r="V1345" s="328"/>
      <c r="W1345" s="328"/>
      <c r="X1345" s="328"/>
      <c r="Y1345" s="329"/>
      <c r="Z1345" s="336"/>
      <c r="AA1345" s="337"/>
      <c r="AB1345" s="337"/>
      <c r="AC1345" s="337"/>
      <c r="AD1345" s="338"/>
      <c r="AE1345" s="336"/>
      <c r="AF1345" s="337"/>
      <c r="AG1345" s="337"/>
      <c r="AH1345" s="337"/>
      <c r="AI1345" s="337"/>
      <c r="AJ1345" s="337"/>
      <c r="AK1345" s="300"/>
      <c r="AL1345" s="301"/>
      <c r="AM1345" s="301"/>
      <c r="AN1345" s="301"/>
      <c r="AO1345" s="301"/>
      <c r="AP1345" s="301"/>
      <c r="AQ1345" s="301"/>
      <c r="AR1345" s="301"/>
      <c r="AS1345" s="301"/>
      <c r="AT1345" s="301"/>
      <c r="AU1345" s="301"/>
      <c r="AV1345" s="301"/>
      <c r="AW1345" s="301"/>
      <c r="AX1345" s="302"/>
      <c r="AY1345" s="407"/>
      <c r="AZ1345" s="304"/>
      <c r="BA1345" s="304"/>
      <c r="BB1345" s="408"/>
      <c r="BC1345" s="306">
        <f t="shared" si="74"/>
        <v>0</v>
      </c>
      <c r="BD1345" s="307"/>
      <c r="BE1345" s="307"/>
      <c r="BF1345" s="308"/>
      <c r="BG1345" s="309"/>
      <c r="BH1345" s="310"/>
      <c r="BI1345" s="310"/>
      <c r="BJ1345" s="311"/>
      <c r="BK1345" s="312">
        <f t="shared" si="75"/>
        <v>0</v>
      </c>
      <c r="BL1345" s="313"/>
      <c r="BM1345" s="313"/>
      <c r="BN1345" s="313"/>
      <c r="BO1345" s="313"/>
      <c r="BP1345" s="314"/>
      <c r="BQ1345" s="294"/>
      <c r="BR1345" s="295"/>
      <c r="BS1345" s="295"/>
      <c r="BT1345" s="295"/>
      <c r="BU1345" s="295"/>
      <c r="BV1345" s="295"/>
      <c r="BW1345" s="296"/>
      <c r="BX1345" s="294"/>
      <c r="BY1345" s="295"/>
      <c r="BZ1345" s="295"/>
      <c r="CA1345" s="295"/>
      <c r="CB1345" s="295"/>
      <c r="CC1345" s="296"/>
      <c r="CD1345" s="294"/>
      <c r="CE1345" s="295"/>
      <c r="CF1345" s="295"/>
      <c r="CG1345" s="295"/>
      <c r="CH1345" s="295"/>
      <c r="CI1345" s="296"/>
    </row>
    <row r="1346" spans="1:87" ht="18" customHeight="1" x14ac:dyDescent="0.25">
      <c r="A1346" s="75"/>
      <c r="B1346" s="327"/>
      <c r="C1346" s="328"/>
      <c r="D1346" s="328"/>
      <c r="E1346" s="328"/>
      <c r="F1346" s="328"/>
      <c r="G1346" s="328"/>
      <c r="H1346" s="328"/>
      <c r="I1346" s="328"/>
      <c r="J1346" s="328"/>
      <c r="K1346" s="328"/>
      <c r="L1346" s="328"/>
      <c r="M1346" s="328"/>
      <c r="N1346" s="328"/>
      <c r="O1346" s="328"/>
      <c r="P1346" s="328"/>
      <c r="Q1346" s="328"/>
      <c r="R1346" s="328"/>
      <c r="S1346" s="328"/>
      <c r="T1346" s="328"/>
      <c r="U1346" s="328"/>
      <c r="V1346" s="328"/>
      <c r="W1346" s="328"/>
      <c r="X1346" s="328"/>
      <c r="Y1346" s="329"/>
      <c r="Z1346" s="336"/>
      <c r="AA1346" s="337"/>
      <c r="AB1346" s="337"/>
      <c r="AC1346" s="337"/>
      <c r="AD1346" s="338"/>
      <c r="AE1346" s="336"/>
      <c r="AF1346" s="337"/>
      <c r="AG1346" s="337"/>
      <c r="AH1346" s="337"/>
      <c r="AI1346" s="337"/>
      <c r="AJ1346" s="337"/>
      <c r="AK1346" s="300"/>
      <c r="AL1346" s="301"/>
      <c r="AM1346" s="301"/>
      <c r="AN1346" s="301"/>
      <c r="AO1346" s="301"/>
      <c r="AP1346" s="301"/>
      <c r="AQ1346" s="301"/>
      <c r="AR1346" s="301"/>
      <c r="AS1346" s="301"/>
      <c r="AT1346" s="301"/>
      <c r="AU1346" s="301"/>
      <c r="AV1346" s="301"/>
      <c r="AW1346" s="301"/>
      <c r="AX1346" s="302"/>
      <c r="AY1346" s="407"/>
      <c r="AZ1346" s="304"/>
      <c r="BA1346" s="304"/>
      <c r="BB1346" s="408"/>
      <c r="BC1346" s="306">
        <f t="shared" si="74"/>
        <v>0</v>
      </c>
      <c r="BD1346" s="307"/>
      <c r="BE1346" s="307"/>
      <c r="BF1346" s="308"/>
      <c r="BG1346" s="309"/>
      <c r="BH1346" s="310"/>
      <c r="BI1346" s="310"/>
      <c r="BJ1346" s="311"/>
      <c r="BK1346" s="312">
        <f t="shared" si="75"/>
        <v>0</v>
      </c>
      <c r="BL1346" s="313"/>
      <c r="BM1346" s="313"/>
      <c r="BN1346" s="313"/>
      <c r="BO1346" s="313"/>
      <c r="BP1346" s="314"/>
      <c r="BQ1346" s="294"/>
      <c r="BR1346" s="295"/>
      <c r="BS1346" s="295"/>
      <c r="BT1346" s="295"/>
      <c r="BU1346" s="295"/>
      <c r="BV1346" s="295"/>
      <c r="BW1346" s="296"/>
      <c r="BX1346" s="294"/>
      <c r="BY1346" s="295"/>
      <c r="BZ1346" s="295"/>
      <c r="CA1346" s="295"/>
      <c r="CB1346" s="295"/>
      <c r="CC1346" s="296"/>
      <c r="CD1346" s="294"/>
      <c r="CE1346" s="295"/>
      <c r="CF1346" s="295"/>
      <c r="CG1346" s="295"/>
      <c r="CH1346" s="295"/>
      <c r="CI1346" s="296"/>
    </row>
    <row r="1347" spans="1:87" ht="18" customHeight="1" x14ac:dyDescent="0.25">
      <c r="A1347" s="75"/>
      <c r="B1347" s="327"/>
      <c r="C1347" s="328"/>
      <c r="D1347" s="328"/>
      <c r="E1347" s="328"/>
      <c r="F1347" s="328"/>
      <c r="G1347" s="328"/>
      <c r="H1347" s="328"/>
      <c r="I1347" s="328"/>
      <c r="J1347" s="328"/>
      <c r="K1347" s="328"/>
      <c r="L1347" s="328"/>
      <c r="M1347" s="328"/>
      <c r="N1347" s="328"/>
      <c r="O1347" s="328"/>
      <c r="P1347" s="328"/>
      <c r="Q1347" s="328"/>
      <c r="R1347" s="328"/>
      <c r="S1347" s="328"/>
      <c r="T1347" s="328"/>
      <c r="U1347" s="328"/>
      <c r="V1347" s="328"/>
      <c r="W1347" s="328"/>
      <c r="X1347" s="328"/>
      <c r="Y1347" s="329"/>
      <c r="Z1347" s="336"/>
      <c r="AA1347" s="337"/>
      <c r="AB1347" s="337"/>
      <c r="AC1347" s="337"/>
      <c r="AD1347" s="338"/>
      <c r="AE1347" s="336"/>
      <c r="AF1347" s="337"/>
      <c r="AG1347" s="337"/>
      <c r="AH1347" s="337"/>
      <c r="AI1347" s="337"/>
      <c r="AJ1347" s="337"/>
      <c r="AK1347" s="300"/>
      <c r="AL1347" s="301"/>
      <c r="AM1347" s="301"/>
      <c r="AN1347" s="301"/>
      <c r="AO1347" s="301"/>
      <c r="AP1347" s="301"/>
      <c r="AQ1347" s="301"/>
      <c r="AR1347" s="301"/>
      <c r="AS1347" s="301"/>
      <c r="AT1347" s="301"/>
      <c r="AU1347" s="301"/>
      <c r="AV1347" s="301"/>
      <c r="AW1347" s="301"/>
      <c r="AX1347" s="302"/>
      <c r="AY1347" s="407"/>
      <c r="AZ1347" s="304"/>
      <c r="BA1347" s="304"/>
      <c r="BB1347" s="408"/>
      <c r="BC1347" s="306">
        <f t="shared" si="74"/>
        <v>0</v>
      </c>
      <c r="BD1347" s="307"/>
      <c r="BE1347" s="307"/>
      <c r="BF1347" s="308"/>
      <c r="BG1347" s="309"/>
      <c r="BH1347" s="310"/>
      <c r="BI1347" s="310"/>
      <c r="BJ1347" s="311"/>
      <c r="BK1347" s="312">
        <f t="shared" si="75"/>
        <v>0</v>
      </c>
      <c r="BL1347" s="313"/>
      <c r="BM1347" s="313"/>
      <c r="BN1347" s="313"/>
      <c r="BO1347" s="313"/>
      <c r="BP1347" s="314"/>
      <c r="BQ1347" s="294"/>
      <c r="BR1347" s="295"/>
      <c r="BS1347" s="295"/>
      <c r="BT1347" s="295"/>
      <c r="BU1347" s="295"/>
      <c r="BV1347" s="295"/>
      <c r="BW1347" s="296"/>
      <c r="BX1347" s="294"/>
      <c r="BY1347" s="295"/>
      <c r="BZ1347" s="295"/>
      <c r="CA1347" s="295"/>
      <c r="CB1347" s="295"/>
      <c r="CC1347" s="296"/>
      <c r="CD1347" s="294"/>
      <c r="CE1347" s="295"/>
      <c r="CF1347" s="295"/>
      <c r="CG1347" s="295"/>
      <c r="CH1347" s="295"/>
      <c r="CI1347" s="296"/>
    </row>
    <row r="1348" spans="1:87" ht="18" customHeight="1" x14ac:dyDescent="0.25">
      <c r="A1348" s="75"/>
      <c r="B1348" s="327"/>
      <c r="C1348" s="328"/>
      <c r="D1348" s="328"/>
      <c r="E1348" s="328"/>
      <c r="F1348" s="328"/>
      <c r="G1348" s="328"/>
      <c r="H1348" s="328"/>
      <c r="I1348" s="328"/>
      <c r="J1348" s="328"/>
      <c r="K1348" s="328"/>
      <c r="L1348" s="328"/>
      <c r="M1348" s="328"/>
      <c r="N1348" s="328"/>
      <c r="O1348" s="328"/>
      <c r="P1348" s="328"/>
      <c r="Q1348" s="328"/>
      <c r="R1348" s="328"/>
      <c r="S1348" s="328"/>
      <c r="T1348" s="328"/>
      <c r="U1348" s="328"/>
      <c r="V1348" s="328"/>
      <c r="W1348" s="328"/>
      <c r="X1348" s="328"/>
      <c r="Y1348" s="329"/>
      <c r="Z1348" s="336"/>
      <c r="AA1348" s="337"/>
      <c r="AB1348" s="337"/>
      <c r="AC1348" s="337"/>
      <c r="AD1348" s="338"/>
      <c r="AE1348" s="336"/>
      <c r="AF1348" s="337"/>
      <c r="AG1348" s="337"/>
      <c r="AH1348" s="337"/>
      <c r="AI1348" s="337"/>
      <c r="AJ1348" s="337"/>
      <c r="AK1348" s="300"/>
      <c r="AL1348" s="301"/>
      <c r="AM1348" s="301"/>
      <c r="AN1348" s="301"/>
      <c r="AO1348" s="301"/>
      <c r="AP1348" s="301"/>
      <c r="AQ1348" s="301"/>
      <c r="AR1348" s="301"/>
      <c r="AS1348" s="301"/>
      <c r="AT1348" s="301"/>
      <c r="AU1348" s="301"/>
      <c r="AV1348" s="301"/>
      <c r="AW1348" s="301"/>
      <c r="AX1348" s="302"/>
      <c r="AY1348" s="407"/>
      <c r="AZ1348" s="304"/>
      <c r="BA1348" s="304"/>
      <c r="BB1348" s="408"/>
      <c r="BC1348" s="306">
        <f t="shared" si="74"/>
        <v>0</v>
      </c>
      <c r="BD1348" s="307"/>
      <c r="BE1348" s="307"/>
      <c r="BF1348" s="308"/>
      <c r="BG1348" s="309"/>
      <c r="BH1348" s="310"/>
      <c r="BI1348" s="310"/>
      <c r="BJ1348" s="311"/>
      <c r="BK1348" s="312">
        <f t="shared" si="75"/>
        <v>0</v>
      </c>
      <c r="BL1348" s="313"/>
      <c r="BM1348" s="313"/>
      <c r="BN1348" s="313"/>
      <c r="BO1348" s="313"/>
      <c r="BP1348" s="314"/>
      <c r="BQ1348" s="294"/>
      <c r="BR1348" s="295"/>
      <c r="BS1348" s="295"/>
      <c r="BT1348" s="295"/>
      <c r="BU1348" s="295"/>
      <c r="BV1348" s="295"/>
      <c r="BW1348" s="296"/>
      <c r="BX1348" s="294"/>
      <c r="BY1348" s="295"/>
      <c r="BZ1348" s="295"/>
      <c r="CA1348" s="295"/>
      <c r="CB1348" s="295"/>
      <c r="CC1348" s="296"/>
      <c r="CD1348" s="294"/>
      <c r="CE1348" s="295"/>
      <c r="CF1348" s="295"/>
      <c r="CG1348" s="295"/>
      <c r="CH1348" s="295"/>
      <c r="CI1348" s="296"/>
    </row>
    <row r="1349" spans="1:87" ht="18" customHeight="1" x14ac:dyDescent="0.25">
      <c r="A1349" s="75"/>
      <c r="B1349" s="327"/>
      <c r="C1349" s="328"/>
      <c r="D1349" s="328"/>
      <c r="E1349" s="328"/>
      <c r="F1349" s="328"/>
      <c r="G1349" s="328"/>
      <c r="H1349" s="328"/>
      <c r="I1349" s="328"/>
      <c r="J1349" s="328"/>
      <c r="K1349" s="328"/>
      <c r="L1349" s="328"/>
      <c r="M1349" s="328"/>
      <c r="N1349" s="328"/>
      <c r="O1349" s="328"/>
      <c r="P1349" s="328"/>
      <c r="Q1349" s="328"/>
      <c r="R1349" s="328"/>
      <c r="S1349" s="328"/>
      <c r="T1349" s="328"/>
      <c r="U1349" s="328"/>
      <c r="V1349" s="328"/>
      <c r="W1349" s="328"/>
      <c r="X1349" s="328"/>
      <c r="Y1349" s="329"/>
      <c r="Z1349" s="336"/>
      <c r="AA1349" s="337"/>
      <c r="AB1349" s="337"/>
      <c r="AC1349" s="337"/>
      <c r="AD1349" s="338"/>
      <c r="AE1349" s="336"/>
      <c r="AF1349" s="337"/>
      <c r="AG1349" s="337"/>
      <c r="AH1349" s="337"/>
      <c r="AI1349" s="337"/>
      <c r="AJ1349" s="337"/>
      <c r="AK1349" s="300"/>
      <c r="AL1349" s="301"/>
      <c r="AM1349" s="301"/>
      <c r="AN1349" s="301"/>
      <c r="AO1349" s="301"/>
      <c r="AP1349" s="301"/>
      <c r="AQ1349" s="301"/>
      <c r="AR1349" s="301"/>
      <c r="AS1349" s="301"/>
      <c r="AT1349" s="301"/>
      <c r="AU1349" s="301"/>
      <c r="AV1349" s="301"/>
      <c r="AW1349" s="301"/>
      <c r="AX1349" s="302"/>
      <c r="AY1349" s="407"/>
      <c r="AZ1349" s="304"/>
      <c r="BA1349" s="304"/>
      <c r="BB1349" s="408"/>
      <c r="BC1349" s="306">
        <f t="shared" si="74"/>
        <v>0</v>
      </c>
      <c r="BD1349" s="307"/>
      <c r="BE1349" s="307"/>
      <c r="BF1349" s="308"/>
      <c r="BG1349" s="309"/>
      <c r="BH1349" s="310"/>
      <c r="BI1349" s="310"/>
      <c r="BJ1349" s="311"/>
      <c r="BK1349" s="312">
        <f t="shared" si="75"/>
        <v>0</v>
      </c>
      <c r="BL1349" s="313"/>
      <c r="BM1349" s="313"/>
      <c r="BN1349" s="313"/>
      <c r="BO1349" s="313"/>
      <c r="BP1349" s="314"/>
      <c r="BQ1349" s="294"/>
      <c r="BR1349" s="295"/>
      <c r="BS1349" s="295"/>
      <c r="BT1349" s="295"/>
      <c r="BU1349" s="295"/>
      <c r="BV1349" s="295"/>
      <c r="BW1349" s="296"/>
      <c r="BX1349" s="294"/>
      <c r="BY1349" s="295"/>
      <c r="BZ1349" s="295"/>
      <c r="CA1349" s="295"/>
      <c r="CB1349" s="295"/>
      <c r="CC1349" s="296"/>
      <c r="CD1349" s="294"/>
      <c r="CE1349" s="295"/>
      <c r="CF1349" s="295"/>
      <c r="CG1349" s="295"/>
      <c r="CH1349" s="295"/>
      <c r="CI1349" s="296"/>
    </row>
    <row r="1350" spans="1:87" ht="18" customHeight="1" x14ac:dyDescent="0.25">
      <c r="A1350" s="75"/>
      <c r="B1350" s="327"/>
      <c r="C1350" s="328"/>
      <c r="D1350" s="328"/>
      <c r="E1350" s="328"/>
      <c r="F1350" s="328"/>
      <c r="G1350" s="328"/>
      <c r="H1350" s="328"/>
      <c r="I1350" s="328"/>
      <c r="J1350" s="328"/>
      <c r="K1350" s="328"/>
      <c r="L1350" s="328"/>
      <c r="M1350" s="328"/>
      <c r="N1350" s="328"/>
      <c r="O1350" s="328"/>
      <c r="P1350" s="328"/>
      <c r="Q1350" s="328"/>
      <c r="R1350" s="328"/>
      <c r="S1350" s="328"/>
      <c r="T1350" s="328"/>
      <c r="U1350" s="328"/>
      <c r="V1350" s="328"/>
      <c r="W1350" s="328"/>
      <c r="X1350" s="328"/>
      <c r="Y1350" s="329"/>
      <c r="Z1350" s="336"/>
      <c r="AA1350" s="337"/>
      <c r="AB1350" s="337"/>
      <c r="AC1350" s="337"/>
      <c r="AD1350" s="338"/>
      <c r="AE1350" s="336"/>
      <c r="AF1350" s="337"/>
      <c r="AG1350" s="337"/>
      <c r="AH1350" s="337"/>
      <c r="AI1350" s="337"/>
      <c r="AJ1350" s="337"/>
      <c r="AK1350" s="300"/>
      <c r="AL1350" s="301"/>
      <c r="AM1350" s="301"/>
      <c r="AN1350" s="301"/>
      <c r="AO1350" s="301"/>
      <c r="AP1350" s="301"/>
      <c r="AQ1350" s="301"/>
      <c r="AR1350" s="301"/>
      <c r="AS1350" s="301"/>
      <c r="AT1350" s="301"/>
      <c r="AU1350" s="301"/>
      <c r="AV1350" s="301"/>
      <c r="AW1350" s="301"/>
      <c r="AX1350" s="302"/>
      <c r="AY1350" s="407"/>
      <c r="AZ1350" s="304"/>
      <c r="BA1350" s="304"/>
      <c r="BB1350" s="408"/>
      <c r="BC1350" s="306">
        <f t="shared" si="74"/>
        <v>0</v>
      </c>
      <c r="BD1350" s="307"/>
      <c r="BE1350" s="307"/>
      <c r="BF1350" s="308"/>
      <c r="BG1350" s="309"/>
      <c r="BH1350" s="310"/>
      <c r="BI1350" s="310"/>
      <c r="BJ1350" s="311"/>
      <c r="BK1350" s="312">
        <f t="shared" si="75"/>
        <v>0</v>
      </c>
      <c r="BL1350" s="313"/>
      <c r="BM1350" s="313"/>
      <c r="BN1350" s="313"/>
      <c r="BO1350" s="313"/>
      <c r="BP1350" s="314"/>
      <c r="BQ1350" s="294"/>
      <c r="BR1350" s="295"/>
      <c r="BS1350" s="295"/>
      <c r="BT1350" s="295"/>
      <c r="BU1350" s="295"/>
      <c r="BV1350" s="295"/>
      <c r="BW1350" s="296"/>
      <c r="BX1350" s="294"/>
      <c r="BY1350" s="295"/>
      <c r="BZ1350" s="295"/>
      <c r="CA1350" s="295"/>
      <c r="CB1350" s="295"/>
      <c r="CC1350" s="296"/>
      <c r="CD1350" s="294"/>
      <c r="CE1350" s="295"/>
      <c r="CF1350" s="295"/>
      <c r="CG1350" s="295"/>
      <c r="CH1350" s="295"/>
      <c r="CI1350" s="296"/>
    </row>
    <row r="1351" spans="1:87" ht="18" customHeight="1" x14ac:dyDescent="0.25">
      <c r="A1351" s="75"/>
      <c r="B1351" s="327"/>
      <c r="C1351" s="328"/>
      <c r="D1351" s="328"/>
      <c r="E1351" s="328"/>
      <c r="F1351" s="328"/>
      <c r="G1351" s="328"/>
      <c r="H1351" s="328"/>
      <c r="I1351" s="328"/>
      <c r="J1351" s="328"/>
      <c r="K1351" s="328"/>
      <c r="L1351" s="328"/>
      <c r="M1351" s="328"/>
      <c r="N1351" s="328"/>
      <c r="O1351" s="328"/>
      <c r="P1351" s="328"/>
      <c r="Q1351" s="328"/>
      <c r="R1351" s="328"/>
      <c r="S1351" s="328"/>
      <c r="T1351" s="328"/>
      <c r="U1351" s="328"/>
      <c r="V1351" s="328"/>
      <c r="W1351" s="328"/>
      <c r="X1351" s="328"/>
      <c r="Y1351" s="329"/>
      <c r="Z1351" s="336"/>
      <c r="AA1351" s="337"/>
      <c r="AB1351" s="337"/>
      <c r="AC1351" s="337"/>
      <c r="AD1351" s="338"/>
      <c r="AE1351" s="336"/>
      <c r="AF1351" s="337"/>
      <c r="AG1351" s="337"/>
      <c r="AH1351" s="337"/>
      <c r="AI1351" s="337"/>
      <c r="AJ1351" s="337"/>
      <c r="AK1351" s="300"/>
      <c r="AL1351" s="301"/>
      <c r="AM1351" s="301"/>
      <c r="AN1351" s="301"/>
      <c r="AO1351" s="301"/>
      <c r="AP1351" s="301"/>
      <c r="AQ1351" s="301"/>
      <c r="AR1351" s="301"/>
      <c r="AS1351" s="301"/>
      <c r="AT1351" s="301"/>
      <c r="AU1351" s="301"/>
      <c r="AV1351" s="301"/>
      <c r="AW1351" s="301"/>
      <c r="AX1351" s="302"/>
      <c r="AY1351" s="407"/>
      <c r="AZ1351" s="304"/>
      <c r="BA1351" s="304"/>
      <c r="BB1351" s="408"/>
      <c r="BC1351" s="306">
        <f t="shared" si="74"/>
        <v>0</v>
      </c>
      <c r="BD1351" s="307"/>
      <c r="BE1351" s="307"/>
      <c r="BF1351" s="308"/>
      <c r="BG1351" s="309"/>
      <c r="BH1351" s="310"/>
      <c r="BI1351" s="310"/>
      <c r="BJ1351" s="311"/>
      <c r="BK1351" s="312">
        <f t="shared" si="75"/>
        <v>0</v>
      </c>
      <c r="BL1351" s="313"/>
      <c r="BM1351" s="313"/>
      <c r="BN1351" s="313"/>
      <c r="BO1351" s="313"/>
      <c r="BP1351" s="314"/>
      <c r="BQ1351" s="294"/>
      <c r="BR1351" s="295"/>
      <c r="BS1351" s="295"/>
      <c r="BT1351" s="295"/>
      <c r="BU1351" s="295"/>
      <c r="BV1351" s="295"/>
      <c r="BW1351" s="296"/>
      <c r="BX1351" s="294"/>
      <c r="BY1351" s="295"/>
      <c r="BZ1351" s="295"/>
      <c r="CA1351" s="295"/>
      <c r="CB1351" s="295"/>
      <c r="CC1351" s="296"/>
      <c r="CD1351" s="294"/>
      <c r="CE1351" s="295"/>
      <c r="CF1351" s="295"/>
      <c r="CG1351" s="295"/>
      <c r="CH1351" s="295"/>
      <c r="CI1351" s="296"/>
    </row>
    <row r="1352" spans="1:87" ht="18" customHeight="1" x14ac:dyDescent="0.25">
      <c r="A1352" s="75"/>
      <c r="B1352" s="327"/>
      <c r="C1352" s="328"/>
      <c r="D1352" s="328"/>
      <c r="E1352" s="328"/>
      <c r="F1352" s="328"/>
      <c r="G1352" s="328"/>
      <c r="H1352" s="328"/>
      <c r="I1352" s="328"/>
      <c r="J1352" s="328"/>
      <c r="K1352" s="328"/>
      <c r="L1352" s="328"/>
      <c r="M1352" s="328"/>
      <c r="N1352" s="328"/>
      <c r="O1352" s="328"/>
      <c r="P1352" s="328"/>
      <c r="Q1352" s="328"/>
      <c r="R1352" s="328"/>
      <c r="S1352" s="328"/>
      <c r="T1352" s="328"/>
      <c r="U1352" s="328"/>
      <c r="V1352" s="328"/>
      <c r="W1352" s="328"/>
      <c r="X1352" s="328"/>
      <c r="Y1352" s="329"/>
      <c r="Z1352" s="336"/>
      <c r="AA1352" s="337"/>
      <c r="AB1352" s="337"/>
      <c r="AC1352" s="337"/>
      <c r="AD1352" s="338"/>
      <c r="AE1352" s="336"/>
      <c r="AF1352" s="337"/>
      <c r="AG1352" s="337"/>
      <c r="AH1352" s="337"/>
      <c r="AI1352" s="337"/>
      <c r="AJ1352" s="337"/>
      <c r="AK1352" s="300"/>
      <c r="AL1352" s="301"/>
      <c r="AM1352" s="301"/>
      <c r="AN1352" s="301"/>
      <c r="AO1352" s="301"/>
      <c r="AP1352" s="301"/>
      <c r="AQ1352" s="301"/>
      <c r="AR1352" s="301"/>
      <c r="AS1352" s="301"/>
      <c r="AT1352" s="301"/>
      <c r="AU1352" s="301"/>
      <c r="AV1352" s="301"/>
      <c r="AW1352" s="301"/>
      <c r="AX1352" s="302"/>
      <c r="AY1352" s="407"/>
      <c r="AZ1352" s="304"/>
      <c r="BA1352" s="304"/>
      <c r="BB1352" s="408"/>
      <c r="BC1352" s="306">
        <f t="shared" si="74"/>
        <v>0</v>
      </c>
      <c r="BD1352" s="307"/>
      <c r="BE1352" s="307"/>
      <c r="BF1352" s="308"/>
      <c r="BG1352" s="309"/>
      <c r="BH1352" s="310"/>
      <c r="BI1352" s="310"/>
      <c r="BJ1352" s="311"/>
      <c r="BK1352" s="312">
        <f t="shared" si="75"/>
        <v>0</v>
      </c>
      <c r="BL1352" s="313"/>
      <c r="BM1352" s="313"/>
      <c r="BN1352" s="313"/>
      <c r="BO1352" s="313"/>
      <c r="BP1352" s="314"/>
      <c r="BQ1352" s="294"/>
      <c r="BR1352" s="295"/>
      <c r="BS1352" s="295"/>
      <c r="BT1352" s="295"/>
      <c r="BU1352" s="295"/>
      <c r="BV1352" s="295"/>
      <c r="BW1352" s="296"/>
      <c r="BX1352" s="294"/>
      <c r="BY1352" s="295"/>
      <c r="BZ1352" s="295"/>
      <c r="CA1352" s="295"/>
      <c r="CB1352" s="295"/>
      <c r="CC1352" s="296"/>
      <c r="CD1352" s="294"/>
      <c r="CE1352" s="295"/>
      <c r="CF1352" s="295"/>
      <c r="CG1352" s="295"/>
      <c r="CH1352" s="295"/>
      <c r="CI1352" s="296"/>
    </row>
    <row r="1353" spans="1:87" ht="18" customHeight="1" x14ac:dyDescent="0.25">
      <c r="A1353" s="75"/>
      <c r="B1353" s="327"/>
      <c r="C1353" s="328"/>
      <c r="D1353" s="328"/>
      <c r="E1353" s="328"/>
      <c r="F1353" s="328"/>
      <c r="G1353" s="328"/>
      <c r="H1353" s="328"/>
      <c r="I1353" s="328"/>
      <c r="J1353" s="328"/>
      <c r="K1353" s="328"/>
      <c r="L1353" s="328"/>
      <c r="M1353" s="328"/>
      <c r="N1353" s="328"/>
      <c r="O1353" s="328"/>
      <c r="P1353" s="328"/>
      <c r="Q1353" s="328"/>
      <c r="R1353" s="328"/>
      <c r="S1353" s="328"/>
      <c r="T1353" s="328"/>
      <c r="U1353" s="328"/>
      <c r="V1353" s="328"/>
      <c r="W1353" s="328"/>
      <c r="X1353" s="328"/>
      <c r="Y1353" s="329"/>
      <c r="Z1353" s="336"/>
      <c r="AA1353" s="337"/>
      <c r="AB1353" s="337"/>
      <c r="AC1353" s="337"/>
      <c r="AD1353" s="338"/>
      <c r="AE1353" s="336"/>
      <c r="AF1353" s="337"/>
      <c r="AG1353" s="337"/>
      <c r="AH1353" s="337"/>
      <c r="AI1353" s="337"/>
      <c r="AJ1353" s="337"/>
      <c r="AK1353" s="300"/>
      <c r="AL1353" s="301"/>
      <c r="AM1353" s="301"/>
      <c r="AN1353" s="301"/>
      <c r="AO1353" s="301"/>
      <c r="AP1353" s="301"/>
      <c r="AQ1353" s="301"/>
      <c r="AR1353" s="301"/>
      <c r="AS1353" s="301"/>
      <c r="AT1353" s="301"/>
      <c r="AU1353" s="301"/>
      <c r="AV1353" s="301"/>
      <c r="AW1353" s="301"/>
      <c r="AX1353" s="302"/>
      <c r="AY1353" s="407"/>
      <c r="AZ1353" s="304"/>
      <c r="BA1353" s="304"/>
      <c r="BB1353" s="408"/>
      <c r="BC1353" s="306">
        <f t="shared" si="74"/>
        <v>0</v>
      </c>
      <c r="BD1353" s="307"/>
      <c r="BE1353" s="307"/>
      <c r="BF1353" s="308"/>
      <c r="BG1353" s="309"/>
      <c r="BH1353" s="310"/>
      <c r="BI1353" s="310"/>
      <c r="BJ1353" s="311"/>
      <c r="BK1353" s="312">
        <f t="shared" si="75"/>
        <v>0</v>
      </c>
      <c r="BL1353" s="313"/>
      <c r="BM1353" s="313"/>
      <c r="BN1353" s="313"/>
      <c r="BO1353" s="313"/>
      <c r="BP1353" s="314"/>
      <c r="BQ1353" s="294"/>
      <c r="BR1353" s="295"/>
      <c r="BS1353" s="295"/>
      <c r="BT1353" s="295"/>
      <c r="BU1353" s="295"/>
      <c r="BV1353" s="295"/>
      <c r="BW1353" s="296"/>
      <c r="BX1353" s="294"/>
      <c r="BY1353" s="295"/>
      <c r="BZ1353" s="295"/>
      <c r="CA1353" s="295"/>
      <c r="CB1353" s="295"/>
      <c r="CC1353" s="296"/>
      <c r="CD1353" s="294"/>
      <c r="CE1353" s="295"/>
      <c r="CF1353" s="295"/>
      <c r="CG1353" s="295"/>
      <c r="CH1353" s="295"/>
      <c r="CI1353" s="296"/>
    </row>
    <row r="1354" spans="1:87" ht="18" customHeight="1" x14ac:dyDescent="0.25">
      <c r="A1354" s="75"/>
      <c r="B1354" s="327"/>
      <c r="C1354" s="328"/>
      <c r="D1354" s="328"/>
      <c r="E1354" s="328"/>
      <c r="F1354" s="328"/>
      <c r="G1354" s="328"/>
      <c r="H1354" s="328"/>
      <c r="I1354" s="328"/>
      <c r="J1354" s="328"/>
      <c r="K1354" s="328"/>
      <c r="L1354" s="328"/>
      <c r="M1354" s="328"/>
      <c r="N1354" s="328"/>
      <c r="O1354" s="328"/>
      <c r="P1354" s="328"/>
      <c r="Q1354" s="328"/>
      <c r="R1354" s="328"/>
      <c r="S1354" s="328"/>
      <c r="T1354" s="328"/>
      <c r="U1354" s="328"/>
      <c r="V1354" s="328"/>
      <c r="W1354" s="328"/>
      <c r="X1354" s="328"/>
      <c r="Y1354" s="329"/>
      <c r="Z1354" s="336"/>
      <c r="AA1354" s="337"/>
      <c r="AB1354" s="337"/>
      <c r="AC1354" s="337"/>
      <c r="AD1354" s="338"/>
      <c r="AE1354" s="336"/>
      <c r="AF1354" s="337"/>
      <c r="AG1354" s="337"/>
      <c r="AH1354" s="337"/>
      <c r="AI1354" s="337"/>
      <c r="AJ1354" s="337"/>
      <c r="AK1354" s="300"/>
      <c r="AL1354" s="301"/>
      <c r="AM1354" s="301"/>
      <c r="AN1354" s="301"/>
      <c r="AO1354" s="301"/>
      <c r="AP1354" s="301"/>
      <c r="AQ1354" s="301"/>
      <c r="AR1354" s="301"/>
      <c r="AS1354" s="301"/>
      <c r="AT1354" s="301"/>
      <c r="AU1354" s="301"/>
      <c r="AV1354" s="301"/>
      <c r="AW1354" s="301"/>
      <c r="AX1354" s="302"/>
      <c r="AY1354" s="407"/>
      <c r="AZ1354" s="304"/>
      <c r="BA1354" s="304"/>
      <c r="BB1354" s="408"/>
      <c r="BC1354" s="306">
        <f t="shared" si="74"/>
        <v>0</v>
      </c>
      <c r="BD1354" s="307"/>
      <c r="BE1354" s="307"/>
      <c r="BF1354" s="308"/>
      <c r="BG1354" s="309"/>
      <c r="BH1354" s="310"/>
      <c r="BI1354" s="310"/>
      <c r="BJ1354" s="311"/>
      <c r="BK1354" s="312">
        <f t="shared" si="75"/>
        <v>0</v>
      </c>
      <c r="BL1354" s="313"/>
      <c r="BM1354" s="313"/>
      <c r="BN1354" s="313"/>
      <c r="BO1354" s="313"/>
      <c r="BP1354" s="314"/>
      <c r="BQ1354" s="294"/>
      <c r="BR1354" s="295"/>
      <c r="BS1354" s="295"/>
      <c r="BT1354" s="295"/>
      <c r="BU1354" s="295"/>
      <c r="BV1354" s="295"/>
      <c r="BW1354" s="296"/>
      <c r="BX1354" s="294"/>
      <c r="BY1354" s="295"/>
      <c r="BZ1354" s="295"/>
      <c r="CA1354" s="295"/>
      <c r="CB1354" s="295"/>
      <c r="CC1354" s="296"/>
      <c r="CD1354" s="294"/>
      <c r="CE1354" s="295"/>
      <c r="CF1354" s="295"/>
      <c r="CG1354" s="295"/>
      <c r="CH1354" s="295"/>
      <c r="CI1354" s="296"/>
    </row>
    <row r="1355" spans="1:87" ht="18" customHeight="1" x14ac:dyDescent="0.25">
      <c r="A1355" s="75"/>
      <c r="B1355" s="327"/>
      <c r="C1355" s="328"/>
      <c r="D1355" s="328"/>
      <c r="E1355" s="328"/>
      <c r="F1355" s="328"/>
      <c r="G1355" s="328"/>
      <c r="H1355" s="328"/>
      <c r="I1355" s="328"/>
      <c r="J1355" s="328"/>
      <c r="K1355" s="328"/>
      <c r="L1355" s="328"/>
      <c r="M1355" s="328"/>
      <c r="N1355" s="328"/>
      <c r="O1355" s="328"/>
      <c r="P1355" s="328"/>
      <c r="Q1355" s="328"/>
      <c r="R1355" s="328"/>
      <c r="S1355" s="328"/>
      <c r="T1355" s="328"/>
      <c r="U1355" s="328"/>
      <c r="V1355" s="328"/>
      <c r="W1355" s="328"/>
      <c r="X1355" s="328"/>
      <c r="Y1355" s="329"/>
      <c r="Z1355" s="336"/>
      <c r="AA1355" s="337"/>
      <c r="AB1355" s="337"/>
      <c r="AC1355" s="337"/>
      <c r="AD1355" s="338"/>
      <c r="AE1355" s="336"/>
      <c r="AF1355" s="337"/>
      <c r="AG1355" s="337"/>
      <c r="AH1355" s="337"/>
      <c r="AI1355" s="337"/>
      <c r="AJ1355" s="337"/>
      <c r="AK1355" s="300"/>
      <c r="AL1355" s="301"/>
      <c r="AM1355" s="301"/>
      <c r="AN1355" s="301"/>
      <c r="AO1355" s="301"/>
      <c r="AP1355" s="301"/>
      <c r="AQ1355" s="301"/>
      <c r="AR1355" s="301"/>
      <c r="AS1355" s="301"/>
      <c r="AT1355" s="301"/>
      <c r="AU1355" s="301"/>
      <c r="AV1355" s="301"/>
      <c r="AW1355" s="301"/>
      <c r="AX1355" s="302"/>
      <c r="AY1355" s="407"/>
      <c r="AZ1355" s="304"/>
      <c r="BA1355" s="304"/>
      <c r="BB1355" s="408"/>
      <c r="BC1355" s="306">
        <f t="shared" si="74"/>
        <v>0</v>
      </c>
      <c r="BD1355" s="307"/>
      <c r="BE1355" s="307"/>
      <c r="BF1355" s="308"/>
      <c r="BG1355" s="309"/>
      <c r="BH1355" s="310"/>
      <c r="BI1355" s="310"/>
      <c r="BJ1355" s="311"/>
      <c r="BK1355" s="312">
        <f t="shared" si="75"/>
        <v>0</v>
      </c>
      <c r="BL1355" s="313"/>
      <c r="BM1355" s="313"/>
      <c r="BN1355" s="313"/>
      <c r="BO1355" s="313"/>
      <c r="BP1355" s="314"/>
      <c r="BQ1355" s="294"/>
      <c r="BR1355" s="295"/>
      <c r="BS1355" s="295"/>
      <c r="BT1355" s="295"/>
      <c r="BU1355" s="295"/>
      <c r="BV1355" s="295"/>
      <c r="BW1355" s="296"/>
      <c r="BX1355" s="294"/>
      <c r="BY1355" s="295"/>
      <c r="BZ1355" s="295"/>
      <c r="CA1355" s="295"/>
      <c r="CB1355" s="295"/>
      <c r="CC1355" s="296"/>
      <c r="CD1355" s="294"/>
      <c r="CE1355" s="295"/>
      <c r="CF1355" s="295"/>
      <c r="CG1355" s="295"/>
      <c r="CH1355" s="295"/>
      <c r="CI1355" s="296"/>
    </row>
    <row r="1356" spans="1:87" ht="18" customHeight="1" x14ac:dyDescent="0.25">
      <c r="A1356" s="75"/>
      <c r="B1356" s="327"/>
      <c r="C1356" s="328"/>
      <c r="D1356" s="328"/>
      <c r="E1356" s="328"/>
      <c r="F1356" s="328"/>
      <c r="G1356" s="328"/>
      <c r="H1356" s="328"/>
      <c r="I1356" s="328"/>
      <c r="J1356" s="328"/>
      <c r="K1356" s="328"/>
      <c r="L1356" s="328"/>
      <c r="M1356" s="328"/>
      <c r="N1356" s="328"/>
      <c r="O1356" s="328"/>
      <c r="P1356" s="328"/>
      <c r="Q1356" s="328"/>
      <c r="R1356" s="328"/>
      <c r="S1356" s="328"/>
      <c r="T1356" s="328"/>
      <c r="U1356" s="328"/>
      <c r="V1356" s="328"/>
      <c r="W1356" s="328"/>
      <c r="X1356" s="328"/>
      <c r="Y1356" s="329"/>
      <c r="Z1356" s="336"/>
      <c r="AA1356" s="337"/>
      <c r="AB1356" s="337"/>
      <c r="AC1356" s="337"/>
      <c r="AD1356" s="338"/>
      <c r="AE1356" s="336"/>
      <c r="AF1356" s="337"/>
      <c r="AG1356" s="337"/>
      <c r="AH1356" s="337"/>
      <c r="AI1356" s="337"/>
      <c r="AJ1356" s="337"/>
      <c r="AK1356" s="300"/>
      <c r="AL1356" s="301"/>
      <c r="AM1356" s="301"/>
      <c r="AN1356" s="301"/>
      <c r="AO1356" s="301"/>
      <c r="AP1356" s="301"/>
      <c r="AQ1356" s="301"/>
      <c r="AR1356" s="301"/>
      <c r="AS1356" s="301"/>
      <c r="AT1356" s="301"/>
      <c r="AU1356" s="301"/>
      <c r="AV1356" s="301"/>
      <c r="AW1356" s="301"/>
      <c r="AX1356" s="302"/>
      <c r="AY1356" s="407"/>
      <c r="AZ1356" s="304"/>
      <c r="BA1356" s="304"/>
      <c r="BB1356" s="408"/>
      <c r="BC1356" s="306">
        <f t="shared" si="74"/>
        <v>0</v>
      </c>
      <c r="BD1356" s="307"/>
      <c r="BE1356" s="307"/>
      <c r="BF1356" s="308"/>
      <c r="BG1356" s="309"/>
      <c r="BH1356" s="310"/>
      <c r="BI1356" s="310"/>
      <c r="BJ1356" s="311"/>
      <c r="BK1356" s="312">
        <f t="shared" si="75"/>
        <v>0</v>
      </c>
      <c r="BL1356" s="313"/>
      <c r="BM1356" s="313"/>
      <c r="BN1356" s="313"/>
      <c r="BO1356" s="313"/>
      <c r="BP1356" s="314"/>
      <c r="BQ1356" s="294"/>
      <c r="BR1356" s="295"/>
      <c r="BS1356" s="295"/>
      <c r="BT1356" s="295"/>
      <c r="BU1356" s="295"/>
      <c r="BV1356" s="295"/>
      <c r="BW1356" s="296"/>
      <c r="BX1356" s="294"/>
      <c r="BY1356" s="295"/>
      <c r="BZ1356" s="295"/>
      <c r="CA1356" s="295"/>
      <c r="CB1356" s="295"/>
      <c r="CC1356" s="296"/>
      <c r="CD1356" s="294"/>
      <c r="CE1356" s="295"/>
      <c r="CF1356" s="295"/>
      <c r="CG1356" s="295"/>
      <c r="CH1356" s="295"/>
      <c r="CI1356" s="296"/>
    </row>
    <row r="1357" spans="1:87" ht="18" customHeight="1" x14ac:dyDescent="0.25">
      <c r="A1357" s="75"/>
      <c r="B1357" s="327"/>
      <c r="C1357" s="328"/>
      <c r="D1357" s="328"/>
      <c r="E1357" s="328"/>
      <c r="F1357" s="328"/>
      <c r="G1357" s="328"/>
      <c r="H1357" s="328"/>
      <c r="I1357" s="328"/>
      <c r="J1357" s="328"/>
      <c r="K1357" s="328"/>
      <c r="L1357" s="328"/>
      <c r="M1357" s="328"/>
      <c r="N1357" s="328"/>
      <c r="O1357" s="328"/>
      <c r="P1357" s="328"/>
      <c r="Q1357" s="328"/>
      <c r="R1357" s="328"/>
      <c r="S1357" s="328"/>
      <c r="T1357" s="328"/>
      <c r="U1357" s="328"/>
      <c r="V1357" s="328"/>
      <c r="W1357" s="328"/>
      <c r="X1357" s="328"/>
      <c r="Y1357" s="329"/>
      <c r="Z1357" s="336"/>
      <c r="AA1357" s="337"/>
      <c r="AB1357" s="337"/>
      <c r="AC1357" s="337"/>
      <c r="AD1357" s="338"/>
      <c r="AE1357" s="336"/>
      <c r="AF1357" s="337"/>
      <c r="AG1357" s="337"/>
      <c r="AH1357" s="337"/>
      <c r="AI1357" s="337"/>
      <c r="AJ1357" s="337"/>
      <c r="AK1357" s="300"/>
      <c r="AL1357" s="301"/>
      <c r="AM1357" s="301"/>
      <c r="AN1357" s="301"/>
      <c r="AO1357" s="301"/>
      <c r="AP1357" s="301"/>
      <c r="AQ1357" s="301"/>
      <c r="AR1357" s="301"/>
      <c r="AS1357" s="301"/>
      <c r="AT1357" s="301"/>
      <c r="AU1357" s="301"/>
      <c r="AV1357" s="301"/>
      <c r="AW1357" s="301"/>
      <c r="AX1357" s="302"/>
      <c r="AY1357" s="407"/>
      <c r="AZ1357" s="304"/>
      <c r="BA1357" s="304"/>
      <c r="BB1357" s="408"/>
      <c r="BC1357" s="306">
        <f t="shared" si="74"/>
        <v>0</v>
      </c>
      <c r="BD1357" s="307"/>
      <c r="BE1357" s="307"/>
      <c r="BF1357" s="308"/>
      <c r="BG1357" s="309"/>
      <c r="BH1357" s="310"/>
      <c r="BI1357" s="310"/>
      <c r="BJ1357" s="311"/>
      <c r="BK1357" s="312">
        <f t="shared" si="75"/>
        <v>0</v>
      </c>
      <c r="BL1357" s="313"/>
      <c r="BM1357" s="313"/>
      <c r="BN1357" s="313"/>
      <c r="BO1357" s="313"/>
      <c r="BP1357" s="314"/>
      <c r="BQ1357" s="294"/>
      <c r="BR1357" s="295"/>
      <c r="BS1357" s="295"/>
      <c r="BT1357" s="295"/>
      <c r="BU1357" s="295"/>
      <c r="BV1357" s="295"/>
      <c r="BW1357" s="296"/>
      <c r="BX1357" s="294"/>
      <c r="BY1357" s="295"/>
      <c r="BZ1357" s="295"/>
      <c r="CA1357" s="295"/>
      <c r="CB1357" s="295"/>
      <c r="CC1357" s="296"/>
      <c r="CD1357" s="294"/>
      <c r="CE1357" s="295"/>
      <c r="CF1357" s="295"/>
      <c r="CG1357" s="295"/>
      <c r="CH1357" s="295"/>
      <c r="CI1357" s="296"/>
    </row>
    <row r="1358" spans="1:87" ht="18" customHeight="1" thickBot="1" x14ac:dyDescent="0.3">
      <c r="A1358" s="75"/>
      <c r="B1358" s="330"/>
      <c r="C1358" s="331"/>
      <c r="D1358" s="331"/>
      <c r="E1358" s="331"/>
      <c r="F1358" s="331"/>
      <c r="G1358" s="331"/>
      <c r="H1358" s="331"/>
      <c r="I1358" s="331"/>
      <c r="J1358" s="331"/>
      <c r="K1358" s="331"/>
      <c r="L1358" s="331"/>
      <c r="M1358" s="331"/>
      <c r="N1358" s="331"/>
      <c r="O1358" s="331"/>
      <c r="P1358" s="331"/>
      <c r="Q1358" s="331"/>
      <c r="R1358" s="331"/>
      <c r="S1358" s="331"/>
      <c r="T1358" s="331"/>
      <c r="U1358" s="331"/>
      <c r="V1358" s="331"/>
      <c r="W1358" s="331"/>
      <c r="X1358" s="331"/>
      <c r="Y1358" s="332"/>
      <c r="Z1358" s="339"/>
      <c r="AA1358" s="340"/>
      <c r="AB1358" s="340"/>
      <c r="AC1358" s="340"/>
      <c r="AD1358" s="341"/>
      <c r="AE1358" s="339"/>
      <c r="AF1358" s="340"/>
      <c r="AG1358" s="340"/>
      <c r="AH1358" s="340"/>
      <c r="AI1358" s="340"/>
      <c r="AJ1358" s="340"/>
      <c r="AK1358" s="392"/>
      <c r="AL1358" s="393"/>
      <c r="AM1358" s="393"/>
      <c r="AN1358" s="393"/>
      <c r="AO1358" s="393"/>
      <c r="AP1358" s="393"/>
      <c r="AQ1358" s="393"/>
      <c r="AR1358" s="393"/>
      <c r="AS1358" s="393"/>
      <c r="AT1358" s="393"/>
      <c r="AU1358" s="393"/>
      <c r="AV1358" s="393"/>
      <c r="AW1358" s="393"/>
      <c r="AX1358" s="394"/>
      <c r="AY1358" s="411"/>
      <c r="AZ1358" s="396"/>
      <c r="BA1358" s="396"/>
      <c r="BB1358" s="412"/>
      <c r="BC1358" s="398">
        <f t="shared" si="74"/>
        <v>0</v>
      </c>
      <c r="BD1358" s="399"/>
      <c r="BE1358" s="399"/>
      <c r="BF1358" s="400"/>
      <c r="BG1358" s="401"/>
      <c r="BH1358" s="402"/>
      <c r="BI1358" s="402"/>
      <c r="BJ1358" s="403"/>
      <c r="BK1358" s="404">
        <f t="shared" si="75"/>
        <v>0</v>
      </c>
      <c r="BL1358" s="405"/>
      <c r="BM1358" s="405"/>
      <c r="BN1358" s="405"/>
      <c r="BO1358" s="405"/>
      <c r="BP1358" s="406"/>
      <c r="BQ1358" s="297"/>
      <c r="BR1358" s="298"/>
      <c r="BS1358" s="298"/>
      <c r="BT1358" s="298"/>
      <c r="BU1358" s="298"/>
      <c r="BV1358" s="298"/>
      <c r="BW1358" s="299"/>
      <c r="BX1358" s="297"/>
      <c r="BY1358" s="298"/>
      <c r="BZ1358" s="298"/>
      <c r="CA1358" s="298"/>
      <c r="CB1358" s="298"/>
      <c r="CC1358" s="299"/>
      <c r="CD1358" s="297"/>
      <c r="CE1358" s="298"/>
      <c r="CF1358" s="298"/>
      <c r="CG1358" s="298"/>
      <c r="CH1358" s="298"/>
      <c r="CI1358" s="299"/>
    </row>
    <row r="1359" spans="1:87" ht="18" customHeight="1" thickBot="1" x14ac:dyDescent="0.3">
      <c r="A1359" s="75"/>
      <c r="B1359" s="377"/>
      <c r="C1359" s="378"/>
      <c r="D1359" s="378"/>
      <c r="E1359" s="378"/>
      <c r="F1359" s="378"/>
      <c r="G1359" s="378"/>
      <c r="H1359" s="378"/>
      <c r="I1359" s="378"/>
      <c r="J1359" s="378"/>
      <c r="K1359" s="378"/>
      <c r="L1359" s="378"/>
      <c r="M1359" s="378"/>
      <c r="N1359" s="378"/>
      <c r="O1359" s="378"/>
      <c r="P1359" s="378"/>
      <c r="Q1359" s="378"/>
      <c r="R1359" s="378"/>
      <c r="S1359" s="378"/>
      <c r="T1359" s="378"/>
      <c r="U1359" s="378"/>
      <c r="V1359" s="378"/>
      <c r="W1359" s="378"/>
      <c r="X1359" s="378"/>
      <c r="Y1359" s="378"/>
      <c r="Z1359" s="378"/>
      <c r="AA1359" s="378"/>
      <c r="AB1359" s="378"/>
      <c r="AC1359" s="378"/>
      <c r="AD1359" s="378"/>
      <c r="AE1359" s="378"/>
      <c r="AF1359" s="378"/>
      <c r="AG1359" s="378"/>
      <c r="AH1359" s="378"/>
      <c r="AI1359" s="378"/>
      <c r="AJ1359" s="379"/>
      <c r="AK1359" s="380" t="s">
        <v>3</v>
      </c>
      <c r="AL1359" s="381"/>
      <c r="AM1359" s="381"/>
      <c r="AN1359" s="381"/>
      <c r="AO1359" s="381"/>
      <c r="AP1359" s="381"/>
      <c r="AQ1359" s="381"/>
      <c r="AR1359" s="381"/>
      <c r="AS1359" s="381"/>
      <c r="AT1359" s="381"/>
      <c r="AU1359" s="381"/>
      <c r="AV1359" s="381"/>
      <c r="AW1359" s="381"/>
      <c r="AX1359" s="381"/>
      <c r="AY1359" s="382"/>
      <c r="AZ1359" s="382"/>
      <c r="BA1359" s="382"/>
      <c r="BB1359" s="382"/>
      <c r="BC1359" s="382"/>
      <c r="BD1359" s="382"/>
      <c r="BE1359" s="382"/>
      <c r="BF1359" s="382"/>
      <c r="BG1359" s="382"/>
      <c r="BH1359" s="382"/>
      <c r="BI1359" s="382"/>
      <c r="BJ1359" s="383"/>
      <c r="BK1359" s="384">
        <f>SUM(BK1329:BK1358)</f>
        <v>0</v>
      </c>
      <c r="BL1359" s="385"/>
      <c r="BM1359" s="385"/>
      <c r="BN1359" s="385"/>
      <c r="BO1359" s="385"/>
      <c r="BP1359" s="386"/>
      <c r="BQ1359" s="387" t="s">
        <v>100</v>
      </c>
      <c r="BR1359" s="388"/>
      <c r="BS1359" s="388"/>
      <c r="BT1359" s="388"/>
      <c r="BU1359" s="388"/>
      <c r="BV1359" s="388"/>
      <c r="BW1359" s="388"/>
      <c r="BX1359" s="388"/>
      <c r="BY1359" s="388"/>
      <c r="BZ1359" s="388"/>
      <c r="CA1359" s="388"/>
      <c r="CB1359" s="388"/>
      <c r="CC1359" s="389"/>
      <c r="CD1359" s="390">
        <f>+CD1329*AE1329</f>
        <v>0</v>
      </c>
      <c r="CE1359" s="390"/>
      <c r="CF1359" s="390"/>
      <c r="CG1359" s="390"/>
      <c r="CH1359" s="390"/>
      <c r="CI1359" s="391"/>
    </row>
    <row r="1360" spans="1:87" ht="18" customHeight="1" thickBot="1" x14ac:dyDescent="0.3">
      <c r="A1360" s="75"/>
      <c r="B1360" s="76"/>
      <c r="C1360" s="76"/>
      <c r="D1360" s="76"/>
      <c r="E1360" s="76"/>
      <c r="F1360" s="76"/>
      <c r="G1360" s="76"/>
      <c r="H1360" s="76"/>
      <c r="I1360" s="76"/>
      <c r="J1360" s="76"/>
      <c r="K1360" s="76"/>
      <c r="L1360" s="76"/>
      <c r="M1360" s="76"/>
      <c r="N1360" s="76"/>
      <c r="O1360" s="76"/>
      <c r="P1360" s="76"/>
      <c r="Q1360" s="76"/>
      <c r="R1360" s="76"/>
      <c r="S1360" s="76"/>
      <c r="T1360" s="76"/>
      <c r="U1360" s="76"/>
      <c r="V1360" s="76"/>
      <c r="W1360" s="76"/>
      <c r="X1360" s="76"/>
      <c r="Y1360" s="76"/>
      <c r="Z1360" s="76"/>
      <c r="AA1360" s="76"/>
      <c r="AB1360" s="76"/>
      <c r="AC1360" s="76"/>
      <c r="AD1360" s="76"/>
      <c r="AE1360" s="76"/>
      <c r="AF1360" s="76"/>
      <c r="AG1360" s="76"/>
      <c r="AH1360" s="76"/>
      <c r="AI1360" s="76"/>
      <c r="AJ1360" s="76"/>
      <c r="BG1360" s="78"/>
      <c r="BH1360" s="78"/>
      <c r="BI1360" s="78"/>
      <c r="BJ1360" s="78"/>
      <c r="BK1360" s="79"/>
      <c r="BL1360" s="79"/>
      <c r="BM1360" s="79"/>
      <c r="BN1360" s="79"/>
      <c r="BO1360" s="79"/>
      <c r="BP1360" s="79"/>
      <c r="BQ1360" s="79"/>
      <c r="BR1360" s="79"/>
      <c r="BS1360" s="79"/>
      <c r="BT1360" s="79"/>
      <c r="BU1360" s="79"/>
      <c r="BV1360" s="79"/>
      <c r="BW1360" s="79"/>
      <c r="BX1360" s="79"/>
      <c r="BY1360" s="79"/>
      <c r="BZ1360" s="79"/>
      <c r="CA1360" s="79"/>
      <c r="CB1360" s="79"/>
      <c r="CC1360" s="79"/>
      <c r="CD1360" s="79"/>
      <c r="CE1360" s="79"/>
      <c r="CF1360" s="79"/>
      <c r="CG1360" s="79"/>
      <c r="CH1360" s="79"/>
      <c r="CI1360" s="79"/>
    </row>
    <row r="1361" spans="1:87" ht="18" customHeight="1" x14ac:dyDescent="0.25">
      <c r="A1361" s="75"/>
      <c r="B1361" s="348" t="s">
        <v>0</v>
      </c>
      <c r="C1361" s="349"/>
      <c r="D1361" s="349"/>
      <c r="E1361" s="349"/>
      <c r="F1361" s="349"/>
      <c r="G1361" s="349"/>
      <c r="H1361" s="349"/>
      <c r="I1361" s="349"/>
      <c r="J1361" s="349"/>
      <c r="K1361" s="349"/>
      <c r="L1361" s="349"/>
      <c r="M1361" s="349"/>
      <c r="N1361" s="349"/>
      <c r="O1361" s="349"/>
      <c r="P1361" s="349"/>
      <c r="Q1361" s="349"/>
      <c r="R1361" s="349"/>
      <c r="S1361" s="349"/>
      <c r="T1361" s="349"/>
      <c r="U1361" s="349"/>
      <c r="V1361" s="349"/>
      <c r="W1361" s="349"/>
      <c r="X1361" s="349"/>
      <c r="Y1361" s="350"/>
      <c r="Z1361" s="348" t="s">
        <v>80</v>
      </c>
      <c r="AA1361" s="349"/>
      <c r="AB1361" s="349"/>
      <c r="AC1361" s="349"/>
      <c r="AD1361" s="350"/>
      <c r="AE1361" s="357" t="s">
        <v>79</v>
      </c>
      <c r="AF1361" s="358"/>
      <c r="AG1361" s="358"/>
      <c r="AH1361" s="358"/>
      <c r="AI1361" s="358"/>
      <c r="AJ1361" s="359"/>
      <c r="AK1361" s="357" t="s">
        <v>81</v>
      </c>
      <c r="AL1361" s="358"/>
      <c r="AM1361" s="358"/>
      <c r="AN1361" s="358"/>
      <c r="AO1361" s="358"/>
      <c r="AP1361" s="358"/>
      <c r="AQ1361" s="358"/>
      <c r="AR1361" s="358"/>
      <c r="AS1361" s="358"/>
      <c r="AT1361" s="358"/>
      <c r="AU1361" s="358"/>
      <c r="AV1361" s="358"/>
      <c r="AW1361" s="358"/>
      <c r="AX1361" s="359"/>
      <c r="AY1361" s="357" t="s">
        <v>1</v>
      </c>
      <c r="AZ1361" s="358"/>
      <c r="BA1361" s="358"/>
      <c r="BB1361" s="359"/>
      <c r="BC1361" s="348" t="s">
        <v>104</v>
      </c>
      <c r="BD1361" s="349"/>
      <c r="BE1361" s="349"/>
      <c r="BF1361" s="350"/>
      <c r="BG1361" s="366" t="s">
        <v>82</v>
      </c>
      <c r="BH1361" s="367"/>
      <c r="BI1361" s="367"/>
      <c r="BJ1361" s="368"/>
      <c r="BK1361" s="315" t="s">
        <v>99</v>
      </c>
      <c r="BL1361" s="316"/>
      <c r="BM1361" s="316"/>
      <c r="BN1361" s="316"/>
      <c r="BO1361" s="316"/>
      <c r="BP1361" s="317"/>
      <c r="BQ1361" s="315" t="s">
        <v>83</v>
      </c>
      <c r="BR1361" s="316"/>
      <c r="BS1361" s="316"/>
      <c r="BT1361" s="316"/>
      <c r="BU1361" s="316"/>
      <c r="BV1361" s="316"/>
      <c r="BW1361" s="317"/>
      <c r="BX1361" s="315" t="s">
        <v>84</v>
      </c>
      <c r="BY1361" s="316"/>
      <c r="BZ1361" s="316"/>
      <c r="CA1361" s="316"/>
      <c r="CB1361" s="316"/>
      <c r="CC1361" s="317"/>
      <c r="CD1361" s="315" t="s">
        <v>85</v>
      </c>
      <c r="CE1361" s="316"/>
      <c r="CF1361" s="316"/>
      <c r="CG1361" s="316"/>
      <c r="CH1361" s="316"/>
      <c r="CI1361" s="317"/>
    </row>
    <row r="1362" spans="1:87" ht="18" customHeight="1" x14ac:dyDescent="0.25">
      <c r="A1362" s="75"/>
      <c r="B1362" s="351"/>
      <c r="C1362" s="352"/>
      <c r="D1362" s="352"/>
      <c r="E1362" s="352"/>
      <c r="F1362" s="352"/>
      <c r="G1362" s="352"/>
      <c r="H1362" s="352"/>
      <c r="I1362" s="352"/>
      <c r="J1362" s="352"/>
      <c r="K1362" s="352"/>
      <c r="L1362" s="352"/>
      <c r="M1362" s="352"/>
      <c r="N1362" s="352"/>
      <c r="O1362" s="352"/>
      <c r="P1362" s="352"/>
      <c r="Q1362" s="352"/>
      <c r="R1362" s="352"/>
      <c r="S1362" s="352"/>
      <c r="T1362" s="352"/>
      <c r="U1362" s="352"/>
      <c r="V1362" s="352"/>
      <c r="W1362" s="352"/>
      <c r="X1362" s="352"/>
      <c r="Y1362" s="353"/>
      <c r="Z1362" s="351"/>
      <c r="AA1362" s="352"/>
      <c r="AB1362" s="352"/>
      <c r="AC1362" s="352"/>
      <c r="AD1362" s="353"/>
      <c r="AE1362" s="360"/>
      <c r="AF1362" s="361"/>
      <c r="AG1362" s="361"/>
      <c r="AH1362" s="361"/>
      <c r="AI1362" s="361"/>
      <c r="AJ1362" s="362"/>
      <c r="AK1362" s="360"/>
      <c r="AL1362" s="361"/>
      <c r="AM1362" s="361"/>
      <c r="AN1362" s="361"/>
      <c r="AO1362" s="361"/>
      <c r="AP1362" s="361"/>
      <c r="AQ1362" s="361"/>
      <c r="AR1362" s="361"/>
      <c r="AS1362" s="361"/>
      <c r="AT1362" s="361"/>
      <c r="AU1362" s="361"/>
      <c r="AV1362" s="361"/>
      <c r="AW1362" s="361"/>
      <c r="AX1362" s="362"/>
      <c r="AY1362" s="360"/>
      <c r="AZ1362" s="361"/>
      <c r="BA1362" s="361"/>
      <c r="BB1362" s="362"/>
      <c r="BC1362" s="351"/>
      <c r="BD1362" s="352"/>
      <c r="BE1362" s="352"/>
      <c r="BF1362" s="353"/>
      <c r="BG1362" s="369"/>
      <c r="BH1362" s="370"/>
      <c r="BI1362" s="370"/>
      <c r="BJ1362" s="371"/>
      <c r="BK1362" s="318"/>
      <c r="BL1362" s="319"/>
      <c r="BM1362" s="319"/>
      <c r="BN1362" s="319"/>
      <c r="BO1362" s="319"/>
      <c r="BP1362" s="320"/>
      <c r="BQ1362" s="318"/>
      <c r="BR1362" s="319"/>
      <c r="BS1362" s="319"/>
      <c r="BT1362" s="319"/>
      <c r="BU1362" s="319"/>
      <c r="BV1362" s="319"/>
      <c r="BW1362" s="320"/>
      <c r="BX1362" s="318"/>
      <c r="BY1362" s="319"/>
      <c r="BZ1362" s="319"/>
      <c r="CA1362" s="319"/>
      <c r="CB1362" s="319"/>
      <c r="CC1362" s="320"/>
      <c r="CD1362" s="318"/>
      <c r="CE1362" s="319"/>
      <c r="CF1362" s="319"/>
      <c r="CG1362" s="319"/>
      <c r="CH1362" s="319"/>
      <c r="CI1362" s="320"/>
    </row>
    <row r="1363" spans="1:87" ht="18" customHeight="1" thickBot="1" x14ac:dyDescent="0.3">
      <c r="A1363" s="75"/>
      <c r="B1363" s="354"/>
      <c r="C1363" s="355"/>
      <c r="D1363" s="355"/>
      <c r="E1363" s="355"/>
      <c r="F1363" s="355"/>
      <c r="G1363" s="355"/>
      <c r="H1363" s="355"/>
      <c r="I1363" s="355"/>
      <c r="J1363" s="355"/>
      <c r="K1363" s="355"/>
      <c r="L1363" s="355"/>
      <c r="M1363" s="355"/>
      <c r="N1363" s="355"/>
      <c r="O1363" s="355"/>
      <c r="P1363" s="355"/>
      <c r="Q1363" s="355"/>
      <c r="R1363" s="355"/>
      <c r="S1363" s="355"/>
      <c r="T1363" s="355"/>
      <c r="U1363" s="355"/>
      <c r="V1363" s="355"/>
      <c r="W1363" s="355"/>
      <c r="X1363" s="355"/>
      <c r="Y1363" s="356"/>
      <c r="Z1363" s="354"/>
      <c r="AA1363" s="355"/>
      <c r="AB1363" s="355"/>
      <c r="AC1363" s="355"/>
      <c r="AD1363" s="356"/>
      <c r="AE1363" s="363"/>
      <c r="AF1363" s="364"/>
      <c r="AG1363" s="364"/>
      <c r="AH1363" s="364"/>
      <c r="AI1363" s="364"/>
      <c r="AJ1363" s="365"/>
      <c r="AK1363" s="360"/>
      <c r="AL1363" s="361"/>
      <c r="AM1363" s="361"/>
      <c r="AN1363" s="361"/>
      <c r="AO1363" s="361"/>
      <c r="AP1363" s="361"/>
      <c r="AQ1363" s="361"/>
      <c r="AR1363" s="361"/>
      <c r="AS1363" s="361"/>
      <c r="AT1363" s="361"/>
      <c r="AU1363" s="361"/>
      <c r="AV1363" s="361"/>
      <c r="AW1363" s="361"/>
      <c r="AX1363" s="362"/>
      <c r="AY1363" s="360"/>
      <c r="AZ1363" s="361"/>
      <c r="BA1363" s="361"/>
      <c r="BB1363" s="362"/>
      <c r="BC1363" s="351"/>
      <c r="BD1363" s="352"/>
      <c r="BE1363" s="352"/>
      <c r="BF1363" s="353"/>
      <c r="BG1363" s="369"/>
      <c r="BH1363" s="370"/>
      <c r="BI1363" s="370"/>
      <c r="BJ1363" s="371"/>
      <c r="BK1363" s="318"/>
      <c r="BL1363" s="319"/>
      <c r="BM1363" s="319"/>
      <c r="BN1363" s="319"/>
      <c r="BO1363" s="319"/>
      <c r="BP1363" s="320"/>
      <c r="BQ1363" s="321"/>
      <c r="BR1363" s="322"/>
      <c r="BS1363" s="322"/>
      <c r="BT1363" s="322"/>
      <c r="BU1363" s="322"/>
      <c r="BV1363" s="322"/>
      <c r="BW1363" s="323"/>
      <c r="BX1363" s="321"/>
      <c r="BY1363" s="322"/>
      <c r="BZ1363" s="322"/>
      <c r="CA1363" s="322"/>
      <c r="CB1363" s="322"/>
      <c r="CC1363" s="323"/>
      <c r="CD1363" s="321"/>
      <c r="CE1363" s="322"/>
      <c r="CF1363" s="322"/>
      <c r="CG1363" s="322"/>
      <c r="CH1363" s="322"/>
      <c r="CI1363" s="323"/>
    </row>
    <row r="1364" spans="1:87" ht="18" customHeight="1" x14ac:dyDescent="0.25">
      <c r="A1364" s="75"/>
      <c r="B1364" s="324"/>
      <c r="C1364" s="325"/>
      <c r="D1364" s="325"/>
      <c r="E1364" s="325"/>
      <c r="F1364" s="325"/>
      <c r="G1364" s="325"/>
      <c r="H1364" s="325"/>
      <c r="I1364" s="325"/>
      <c r="J1364" s="325"/>
      <c r="K1364" s="325"/>
      <c r="L1364" s="325"/>
      <c r="M1364" s="325"/>
      <c r="N1364" s="325"/>
      <c r="O1364" s="325"/>
      <c r="P1364" s="325"/>
      <c r="Q1364" s="325"/>
      <c r="R1364" s="325"/>
      <c r="S1364" s="325"/>
      <c r="T1364" s="325"/>
      <c r="U1364" s="325"/>
      <c r="V1364" s="325"/>
      <c r="W1364" s="325"/>
      <c r="X1364" s="325"/>
      <c r="Y1364" s="326"/>
      <c r="Z1364" s="333"/>
      <c r="AA1364" s="334"/>
      <c r="AB1364" s="334"/>
      <c r="AC1364" s="334"/>
      <c r="AD1364" s="335"/>
      <c r="AE1364" s="333"/>
      <c r="AF1364" s="334"/>
      <c r="AG1364" s="334"/>
      <c r="AH1364" s="334"/>
      <c r="AI1364" s="334"/>
      <c r="AJ1364" s="334"/>
      <c r="AK1364" s="342"/>
      <c r="AL1364" s="343"/>
      <c r="AM1364" s="343"/>
      <c r="AN1364" s="343"/>
      <c r="AO1364" s="343"/>
      <c r="AP1364" s="343"/>
      <c r="AQ1364" s="343"/>
      <c r="AR1364" s="343"/>
      <c r="AS1364" s="343"/>
      <c r="AT1364" s="343"/>
      <c r="AU1364" s="343"/>
      <c r="AV1364" s="343"/>
      <c r="AW1364" s="343"/>
      <c r="AX1364" s="344"/>
      <c r="AY1364" s="409"/>
      <c r="AZ1364" s="346"/>
      <c r="BA1364" s="346"/>
      <c r="BB1364" s="410"/>
      <c r="BC1364" s="345">
        <f>+$AE$1364*AY1364</f>
        <v>0</v>
      </c>
      <c r="BD1364" s="346"/>
      <c r="BE1364" s="346"/>
      <c r="BF1364" s="347"/>
      <c r="BG1364" s="285"/>
      <c r="BH1364" s="286"/>
      <c r="BI1364" s="286"/>
      <c r="BJ1364" s="287"/>
      <c r="BK1364" s="288">
        <f>+AY1364*BG1364</f>
        <v>0</v>
      </c>
      <c r="BL1364" s="289"/>
      <c r="BM1364" s="289"/>
      <c r="BN1364" s="289"/>
      <c r="BO1364" s="289"/>
      <c r="BP1364" s="290"/>
      <c r="BQ1364" s="291"/>
      <c r="BR1364" s="292"/>
      <c r="BS1364" s="292"/>
      <c r="BT1364" s="292"/>
      <c r="BU1364" s="292"/>
      <c r="BV1364" s="292"/>
      <c r="BW1364" s="293"/>
      <c r="BX1364" s="291">
        <f>+(((BK1394+BQ1364)*30)/70)</f>
        <v>0</v>
      </c>
      <c r="BY1364" s="292"/>
      <c r="BZ1364" s="292"/>
      <c r="CA1364" s="292"/>
      <c r="CB1364" s="292"/>
      <c r="CC1364" s="293"/>
      <c r="CD1364" s="291">
        <f>+BK1394+BQ1364+BX1364</f>
        <v>0</v>
      </c>
      <c r="CE1364" s="292"/>
      <c r="CF1364" s="292"/>
      <c r="CG1364" s="292"/>
      <c r="CH1364" s="292"/>
      <c r="CI1364" s="293"/>
    </row>
    <row r="1365" spans="1:87" ht="18" customHeight="1" x14ac:dyDescent="0.25">
      <c r="A1365" s="75"/>
      <c r="B1365" s="327"/>
      <c r="C1365" s="328"/>
      <c r="D1365" s="328"/>
      <c r="E1365" s="328"/>
      <c r="F1365" s="328"/>
      <c r="G1365" s="328"/>
      <c r="H1365" s="328"/>
      <c r="I1365" s="328"/>
      <c r="J1365" s="328"/>
      <c r="K1365" s="328"/>
      <c r="L1365" s="328"/>
      <c r="M1365" s="328"/>
      <c r="N1365" s="328"/>
      <c r="O1365" s="328"/>
      <c r="P1365" s="328"/>
      <c r="Q1365" s="328"/>
      <c r="R1365" s="328"/>
      <c r="S1365" s="328"/>
      <c r="T1365" s="328"/>
      <c r="U1365" s="328"/>
      <c r="V1365" s="328"/>
      <c r="W1365" s="328"/>
      <c r="X1365" s="328"/>
      <c r="Y1365" s="329"/>
      <c r="Z1365" s="336"/>
      <c r="AA1365" s="337"/>
      <c r="AB1365" s="337"/>
      <c r="AC1365" s="337"/>
      <c r="AD1365" s="338"/>
      <c r="AE1365" s="336"/>
      <c r="AF1365" s="337"/>
      <c r="AG1365" s="337"/>
      <c r="AH1365" s="337"/>
      <c r="AI1365" s="337"/>
      <c r="AJ1365" s="337"/>
      <c r="AK1365" s="300"/>
      <c r="AL1365" s="301"/>
      <c r="AM1365" s="301"/>
      <c r="AN1365" s="301"/>
      <c r="AO1365" s="301"/>
      <c r="AP1365" s="301"/>
      <c r="AQ1365" s="301"/>
      <c r="AR1365" s="301"/>
      <c r="AS1365" s="301"/>
      <c r="AT1365" s="301"/>
      <c r="AU1365" s="301"/>
      <c r="AV1365" s="301"/>
      <c r="AW1365" s="301"/>
      <c r="AX1365" s="302"/>
      <c r="AY1365" s="407"/>
      <c r="AZ1365" s="304"/>
      <c r="BA1365" s="304"/>
      <c r="BB1365" s="408"/>
      <c r="BC1365" s="306">
        <f t="shared" ref="BC1365:BC1393" si="76">+$AE$1364*AY1365</f>
        <v>0</v>
      </c>
      <c r="BD1365" s="307"/>
      <c r="BE1365" s="307"/>
      <c r="BF1365" s="308"/>
      <c r="BG1365" s="309"/>
      <c r="BH1365" s="310"/>
      <c r="BI1365" s="310"/>
      <c r="BJ1365" s="311"/>
      <c r="BK1365" s="312">
        <f t="shared" ref="BK1365:BK1393" si="77">+AY1365*BG1365</f>
        <v>0</v>
      </c>
      <c r="BL1365" s="313"/>
      <c r="BM1365" s="313"/>
      <c r="BN1365" s="313"/>
      <c r="BO1365" s="313"/>
      <c r="BP1365" s="314"/>
      <c r="BQ1365" s="294"/>
      <c r="BR1365" s="295"/>
      <c r="BS1365" s="295"/>
      <c r="BT1365" s="295"/>
      <c r="BU1365" s="295"/>
      <c r="BV1365" s="295"/>
      <c r="BW1365" s="296"/>
      <c r="BX1365" s="294"/>
      <c r="BY1365" s="295"/>
      <c r="BZ1365" s="295"/>
      <c r="CA1365" s="295"/>
      <c r="CB1365" s="295"/>
      <c r="CC1365" s="296"/>
      <c r="CD1365" s="294"/>
      <c r="CE1365" s="295"/>
      <c r="CF1365" s="295"/>
      <c r="CG1365" s="295"/>
      <c r="CH1365" s="295"/>
      <c r="CI1365" s="296"/>
    </row>
    <row r="1366" spans="1:87" ht="18" customHeight="1" x14ac:dyDescent="0.25">
      <c r="A1366" s="75"/>
      <c r="B1366" s="327"/>
      <c r="C1366" s="328"/>
      <c r="D1366" s="328"/>
      <c r="E1366" s="328"/>
      <c r="F1366" s="328"/>
      <c r="G1366" s="328"/>
      <c r="H1366" s="328"/>
      <c r="I1366" s="328"/>
      <c r="J1366" s="328"/>
      <c r="K1366" s="328"/>
      <c r="L1366" s="328"/>
      <c r="M1366" s="328"/>
      <c r="N1366" s="328"/>
      <c r="O1366" s="328"/>
      <c r="P1366" s="328"/>
      <c r="Q1366" s="328"/>
      <c r="R1366" s="328"/>
      <c r="S1366" s="328"/>
      <c r="T1366" s="328"/>
      <c r="U1366" s="328"/>
      <c r="V1366" s="328"/>
      <c r="W1366" s="328"/>
      <c r="X1366" s="328"/>
      <c r="Y1366" s="329"/>
      <c r="Z1366" s="336"/>
      <c r="AA1366" s="337"/>
      <c r="AB1366" s="337"/>
      <c r="AC1366" s="337"/>
      <c r="AD1366" s="338"/>
      <c r="AE1366" s="336"/>
      <c r="AF1366" s="337"/>
      <c r="AG1366" s="337"/>
      <c r="AH1366" s="337"/>
      <c r="AI1366" s="337"/>
      <c r="AJ1366" s="337"/>
      <c r="AK1366" s="300"/>
      <c r="AL1366" s="301"/>
      <c r="AM1366" s="301"/>
      <c r="AN1366" s="301"/>
      <c r="AO1366" s="301"/>
      <c r="AP1366" s="301"/>
      <c r="AQ1366" s="301"/>
      <c r="AR1366" s="301"/>
      <c r="AS1366" s="301"/>
      <c r="AT1366" s="301"/>
      <c r="AU1366" s="301"/>
      <c r="AV1366" s="301"/>
      <c r="AW1366" s="301"/>
      <c r="AX1366" s="302"/>
      <c r="AY1366" s="407"/>
      <c r="AZ1366" s="304"/>
      <c r="BA1366" s="304"/>
      <c r="BB1366" s="408"/>
      <c r="BC1366" s="306">
        <f t="shared" si="76"/>
        <v>0</v>
      </c>
      <c r="BD1366" s="307"/>
      <c r="BE1366" s="307"/>
      <c r="BF1366" s="308"/>
      <c r="BG1366" s="309"/>
      <c r="BH1366" s="310"/>
      <c r="BI1366" s="310"/>
      <c r="BJ1366" s="311"/>
      <c r="BK1366" s="312">
        <f t="shared" si="77"/>
        <v>0</v>
      </c>
      <c r="BL1366" s="313"/>
      <c r="BM1366" s="313"/>
      <c r="BN1366" s="313"/>
      <c r="BO1366" s="313"/>
      <c r="BP1366" s="314"/>
      <c r="BQ1366" s="294"/>
      <c r="BR1366" s="295"/>
      <c r="BS1366" s="295"/>
      <c r="BT1366" s="295"/>
      <c r="BU1366" s="295"/>
      <c r="BV1366" s="295"/>
      <c r="BW1366" s="296"/>
      <c r="BX1366" s="294"/>
      <c r="BY1366" s="295"/>
      <c r="BZ1366" s="295"/>
      <c r="CA1366" s="295"/>
      <c r="CB1366" s="295"/>
      <c r="CC1366" s="296"/>
      <c r="CD1366" s="294"/>
      <c r="CE1366" s="295"/>
      <c r="CF1366" s="295"/>
      <c r="CG1366" s="295"/>
      <c r="CH1366" s="295"/>
      <c r="CI1366" s="296"/>
    </row>
    <row r="1367" spans="1:87" ht="18" customHeight="1" x14ac:dyDescent="0.25">
      <c r="A1367" s="75"/>
      <c r="B1367" s="327"/>
      <c r="C1367" s="328"/>
      <c r="D1367" s="328"/>
      <c r="E1367" s="328"/>
      <c r="F1367" s="328"/>
      <c r="G1367" s="328"/>
      <c r="H1367" s="328"/>
      <c r="I1367" s="328"/>
      <c r="J1367" s="328"/>
      <c r="K1367" s="328"/>
      <c r="L1367" s="328"/>
      <c r="M1367" s="328"/>
      <c r="N1367" s="328"/>
      <c r="O1367" s="328"/>
      <c r="P1367" s="328"/>
      <c r="Q1367" s="328"/>
      <c r="R1367" s="328"/>
      <c r="S1367" s="328"/>
      <c r="T1367" s="328"/>
      <c r="U1367" s="328"/>
      <c r="V1367" s="328"/>
      <c r="W1367" s="328"/>
      <c r="X1367" s="328"/>
      <c r="Y1367" s="329"/>
      <c r="Z1367" s="336"/>
      <c r="AA1367" s="337"/>
      <c r="AB1367" s="337"/>
      <c r="AC1367" s="337"/>
      <c r="AD1367" s="338"/>
      <c r="AE1367" s="336"/>
      <c r="AF1367" s="337"/>
      <c r="AG1367" s="337"/>
      <c r="AH1367" s="337"/>
      <c r="AI1367" s="337"/>
      <c r="AJ1367" s="337"/>
      <c r="AK1367" s="300"/>
      <c r="AL1367" s="301"/>
      <c r="AM1367" s="301"/>
      <c r="AN1367" s="301"/>
      <c r="AO1367" s="301"/>
      <c r="AP1367" s="301"/>
      <c r="AQ1367" s="301"/>
      <c r="AR1367" s="301"/>
      <c r="AS1367" s="301"/>
      <c r="AT1367" s="301"/>
      <c r="AU1367" s="301"/>
      <c r="AV1367" s="301"/>
      <c r="AW1367" s="301"/>
      <c r="AX1367" s="302"/>
      <c r="AY1367" s="407"/>
      <c r="AZ1367" s="304"/>
      <c r="BA1367" s="304"/>
      <c r="BB1367" s="408"/>
      <c r="BC1367" s="306">
        <f t="shared" si="76"/>
        <v>0</v>
      </c>
      <c r="BD1367" s="307"/>
      <c r="BE1367" s="307"/>
      <c r="BF1367" s="308"/>
      <c r="BG1367" s="309"/>
      <c r="BH1367" s="310"/>
      <c r="BI1367" s="310"/>
      <c r="BJ1367" s="311"/>
      <c r="BK1367" s="312">
        <f t="shared" si="77"/>
        <v>0</v>
      </c>
      <c r="BL1367" s="313"/>
      <c r="BM1367" s="313"/>
      <c r="BN1367" s="313"/>
      <c r="BO1367" s="313"/>
      <c r="BP1367" s="314"/>
      <c r="BQ1367" s="294"/>
      <c r="BR1367" s="295"/>
      <c r="BS1367" s="295"/>
      <c r="BT1367" s="295"/>
      <c r="BU1367" s="295"/>
      <c r="BV1367" s="295"/>
      <c r="BW1367" s="296"/>
      <c r="BX1367" s="294"/>
      <c r="BY1367" s="295"/>
      <c r="BZ1367" s="295"/>
      <c r="CA1367" s="295"/>
      <c r="CB1367" s="295"/>
      <c r="CC1367" s="296"/>
      <c r="CD1367" s="294"/>
      <c r="CE1367" s="295"/>
      <c r="CF1367" s="295"/>
      <c r="CG1367" s="295"/>
      <c r="CH1367" s="295"/>
      <c r="CI1367" s="296"/>
    </row>
    <row r="1368" spans="1:87" ht="18" customHeight="1" x14ac:dyDescent="0.25">
      <c r="A1368" s="75"/>
      <c r="B1368" s="327"/>
      <c r="C1368" s="328"/>
      <c r="D1368" s="328"/>
      <c r="E1368" s="328"/>
      <c r="F1368" s="328"/>
      <c r="G1368" s="328"/>
      <c r="H1368" s="328"/>
      <c r="I1368" s="328"/>
      <c r="J1368" s="328"/>
      <c r="K1368" s="328"/>
      <c r="L1368" s="328"/>
      <c r="M1368" s="328"/>
      <c r="N1368" s="328"/>
      <c r="O1368" s="328"/>
      <c r="P1368" s="328"/>
      <c r="Q1368" s="328"/>
      <c r="R1368" s="328"/>
      <c r="S1368" s="328"/>
      <c r="T1368" s="328"/>
      <c r="U1368" s="328"/>
      <c r="V1368" s="328"/>
      <c r="W1368" s="328"/>
      <c r="X1368" s="328"/>
      <c r="Y1368" s="329"/>
      <c r="Z1368" s="336"/>
      <c r="AA1368" s="337"/>
      <c r="AB1368" s="337"/>
      <c r="AC1368" s="337"/>
      <c r="AD1368" s="338"/>
      <c r="AE1368" s="336"/>
      <c r="AF1368" s="337"/>
      <c r="AG1368" s="337"/>
      <c r="AH1368" s="337"/>
      <c r="AI1368" s="337"/>
      <c r="AJ1368" s="337"/>
      <c r="AK1368" s="300"/>
      <c r="AL1368" s="301"/>
      <c r="AM1368" s="301"/>
      <c r="AN1368" s="301"/>
      <c r="AO1368" s="301"/>
      <c r="AP1368" s="301"/>
      <c r="AQ1368" s="301"/>
      <c r="AR1368" s="301"/>
      <c r="AS1368" s="301"/>
      <c r="AT1368" s="301"/>
      <c r="AU1368" s="301"/>
      <c r="AV1368" s="301"/>
      <c r="AW1368" s="301"/>
      <c r="AX1368" s="302"/>
      <c r="AY1368" s="407"/>
      <c r="AZ1368" s="304"/>
      <c r="BA1368" s="304"/>
      <c r="BB1368" s="408"/>
      <c r="BC1368" s="306">
        <f t="shared" si="76"/>
        <v>0</v>
      </c>
      <c r="BD1368" s="307"/>
      <c r="BE1368" s="307"/>
      <c r="BF1368" s="308"/>
      <c r="BG1368" s="309"/>
      <c r="BH1368" s="310"/>
      <c r="BI1368" s="310"/>
      <c r="BJ1368" s="311"/>
      <c r="BK1368" s="312">
        <f t="shared" si="77"/>
        <v>0</v>
      </c>
      <c r="BL1368" s="313"/>
      <c r="BM1368" s="313"/>
      <c r="BN1368" s="313"/>
      <c r="BO1368" s="313"/>
      <c r="BP1368" s="314"/>
      <c r="BQ1368" s="294"/>
      <c r="BR1368" s="295"/>
      <c r="BS1368" s="295"/>
      <c r="BT1368" s="295"/>
      <c r="BU1368" s="295"/>
      <c r="BV1368" s="295"/>
      <c r="BW1368" s="296"/>
      <c r="BX1368" s="294"/>
      <c r="BY1368" s="295"/>
      <c r="BZ1368" s="295"/>
      <c r="CA1368" s="295"/>
      <c r="CB1368" s="295"/>
      <c r="CC1368" s="296"/>
      <c r="CD1368" s="294"/>
      <c r="CE1368" s="295"/>
      <c r="CF1368" s="295"/>
      <c r="CG1368" s="295"/>
      <c r="CH1368" s="295"/>
      <c r="CI1368" s="296"/>
    </row>
    <row r="1369" spans="1:87" ht="18" customHeight="1" x14ac:dyDescent="0.25">
      <c r="A1369" s="75"/>
      <c r="B1369" s="327"/>
      <c r="C1369" s="328"/>
      <c r="D1369" s="328"/>
      <c r="E1369" s="328"/>
      <c r="F1369" s="328"/>
      <c r="G1369" s="328"/>
      <c r="H1369" s="328"/>
      <c r="I1369" s="328"/>
      <c r="J1369" s="328"/>
      <c r="K1369" s="328"/>
      <c r="L1369" s="328"/>
      <c r="M1369" s="328"/>
      <c r="N1369" s="328"/>
      <c r="O1369" s="328"/>
      <c r="P1369" s="328"/>
      <c r="Q1369" s="328"/>
      <c r="R1369" s="328"/>
      <c r="S1369" s="328"/>
      <c r="T1369" s="328"/>
      <c r="U1369" s="328"/>
      <c r="V1369" s="328"/>
      <c r="W1369" s="328"/>
      <c r="X1369" s="328"/>
      <c r="Y1369" s="329"/>
      <c r="Z1369" s="336"/>
      <c r="AA1369" s="337"/>
      <c r="AB1369" s="337"/>
      <c r="AC1369" s="337"/>
      <c r="AD1369" s="338"/>
      <c r="AE1369" s="336"/>
      <c r="AF1369" s="337"/>
      <c r="AG1369" s="337"/>
      <c r="AH1369" s="337"/>
      <c r="AI1369" s="337"/>
      <c r="AJ1369" s="337"/>
      <c r="AK1369" s="300"/>
      <c r="AL1369" s="301"/>
      <c r="AM1369" s="301"/>
      <c r="AN1369" s="301"/>
      <c r="AO1369" s="301"/>
      <c r="AP1369" s="301"/>
      <c r="AQ1369" s="301"/>
      <c r="AR1369" s="301"/>
      <c r="AS1369" s="301"/>
      <c r="AT1369" s="301"/>
      <c r="AU1369" s="301"/>
      <c r="AV1369" s="301"/>
      <c r="AW1369" s="301"/>
      <c r="AX1369" s="302"/>
      <c r="AY1369" s="407"/>
      <c r="AZ1369" s="304"/>
      <c r="BA1369" s="304"/>
      <c r="BB1369" s="408"/>
      <c r="BC1369" s="306">
        <f t="shared" si="76"/>
        <v>0</v>
      </c>
      <c r="BD1369" s="307"/>
      <c r="BE1369" s="307"/>
      <c r="BF1369" s="308"/>
      <c r="BG1369" s="309"/>
      <c r="BH1369" s="310"/>
      <c r="BI1369" s="310"/>
      <c r="BJ1369" s="311"/>
      <c r="BK1369" s="312">
        <f t="shared" si="77"/>
        <v>0</v>
      </c>
      <c r="BL1369" s="313"/>
      <c r="BM1369" s="313"/>
      <c r="BN1369" s="313"/>
      <c r="BO1369" s="313"/>
      <c r="BP1369" s="314"/>
      <c r="BQ1369" s="294"/>
      <c r="BR1369" s="295"/>
      <c r="BS1369" s="295"/>
      <c r="BT1369" s="295"/>
      <c r="BU1369" s="295"/>
      <c r="BV1369" s="295"/>
      <c r="BW1369" s="296"/>
      <c r="BX1369" s="294"/>
      <c r="BY1369" s="295"/>
      <c r="BZ1369" s="295"/>
      <c r="CA1369" s="295"/>
      <c r="CB1369" s="295"/>
      <c r="CC1369" s="296"/>
      <c r="CD1369" s="294"/>
      <c r="CE1369" s="295"/>
      <c r="CF1369" s="295"/>
      <c r="CG1369" s="295"/>
      <c r="CH1369" s="295"/>
      <c r="CI1369" s="296"/>
    </row>
    <row r="1370" spans="1:87" ht="18" customHeight="1" x14ac:dyDescent="0.25">
      <c r="A1370" s="75"/>
      <c r="B1370" s="327"/>
      <c r="C1370" s="328"/>
      <c r="D1370" s="328"/>
      <c r="E1370" s="328"/>
      <c r="F1370" s="328"/>
      <c r="G1370" s="328"/>
      <c r="H1370" s="328"/>
      <c r="I1370" s="328"/>
      <c r="J1370" s="328"/>
      <c r="K1370" s="328"/>
      <c r="L1370" s="328"/>
      <c r="M1370" s="328"/>
      <c r="N1370" s="328"/>
      <c r="O1370" s="328"/>
      <c r="P1370" s="328"/>
      <c r="Q1370" s="328"/>
      <c r="R1370" s="328"/>
      <c r="S1370" s="328"/>
      <c r="T1370" s="328"/>
      <c r="U1370" s="328"/>
      <c r="V1370" s="328"/>
      <c r="W1370" s="328"/>
      <c r="X1370" s="328"/>
      <c r="Y1370" s="329"/>
      <c r="Z1370" s="336"/>
      <c r="AA1370" s="337"/>
      <c r="AB1370" s="337"/>
      <c r="AC1370" s="337"/>
      <c r="AD1370" s="338"/>
      <c r="AE1370" s="336"/>
      <c r="AF1370" s="337"/>
      <c r="AG1370" s="337"/>
      <c r="AH1370" s="337"/>
      <c r="AI1370" s="337"/>
      <c r="AJ1370" s="337"/>
      <c r="AK1370" s="300"/>
      <c r="AL1370" s="301"/>
      <c r="AM1370" s="301"/>
      <c r="AN1370" s="301"/>
      <c r="AO1370" s="301"/>
      <c r="AP1370" s="301"/>
      <c r="AQ1370" s="301"/>
      <c r="AR1370" s="301"/>
      <c r="AS1370" s="301"/>
      <c r="AT1370" s="301"/>
      <c r="AU1370" s="301"/>
      <c r="AV1370" s="301"/>
      <c r="AW1370" s="301"/>
      <c r="AX1370" s="302"/>
      <c r="AY1370" s="407"/>
      <c r="AZ1370" s="304"/>
      <c r="BA1370" s="304"/>
      <c r="BB1370" s="408"/>
      <c r="BC1370" s="306">
        <f t="shared" si="76"/>
        <v>0</v>
      </c>
      <c r="BD1370" s="307"/>
      <c r="BE1370" s="307"/>
      <c r="BF1370" s="308"/>
      <c r="BG1370" s="309"/>
      <c r="BH1370" s="310"/>
      <c r="BI1370" s="310"/>
      <c r="BJ1370" s="311"/>
      <c r="BK1370" s="312">
        <f t="shared" si="77"/>
        <v>0</v>
      </c>
      <c r="BL1370" s="313"/>
      <c r="BM1370" s="313"/>
      <c r="BN1370" s="313"/>
      <c r="BO1370" s="313"/>
      <c r="BP1370" s="314"/>
      <c r="BQ1370" s="294"/>
      <c r="BR1370" s="295"/>
      <c r="BS1370" s="295"/>
      <c r="BT1370" s="295"/>
      <c r="BU1370" s="295"/>
      <c r="BV1370" s="295"/>
      <c r="BW1370" s="296"/>
      <c r="BX1370" s="294"/>
      <c r="BY1370" s="295"/>
      <c r="BZ1370" s="295"/>
      <c r="CA1370" s="295"/>
      <c r="CB1370" s="295"/>
      <c r="CC1370" s="296"/>
      <c r="CD1370" s="294"/>
      <c r="CE1370" s="295"/>
      <c r="CF1370" s="295"/>
      <c r="CG1370" s="295"/>
      <c r="CH1370" s="295"/>
      <c r="CI1370" s="296"/>
    </row>
    <row r="1371" spans="1:87" ht="18" customHeight="1" x14ac:dyDescent="0.25">
      <c r="A1371" s="75"/>
      <c r="B1371" s="327"/>
      <c r="C1371" s="328"/>
      <c r="D1371" s="328"/>
      <c r="E1371" s="328"/>
      <c r="F1371" s="328"/>
      <c r="G1371" s="328"/>
      <c r="H1371" s="328"/>
      <c r="I1371" s="328"/>
      <c r="J1371" s="328"/>
      <c r="K1371" s="328"/>
      <c r="L1371" s="328"/>
      <c r="M1371" s="328"/>
      <c r="N1371" s="328"/>
      <c r="O1371" s="328"/>
      <c r="P1371" s="328"/>
      <c r="Q1371" s="328"/>
      <c r="R1371" s="328"/>
      <c r="S1371" s="328"/>
      <c r="T1371" s="328"/>
      <c r="U1371" s="328"/>
      <c r="V1371" s="328"/>
      <c r="W1371" s="328"/>
      <c r="X1371" s="328"/>
      <c r="Y1371" s="329"/>
      <c r="Z1371" s="336"/>
      <c r="AA1371" s="337"/>
      <c r="AB1371" s="337"/>
      <c r="AC1371" s="337"/>
      <c r="AD1371" s="338"/>
      <c r="AE1371" s="336"/>
      <c r="AF1371" s="337"/>
      <c r="AG1371" s="337"/>
      <c r="AH1371" s="337"/>
      <c r="AI1371" s="337"/>
      <c r="AJ1371" s="337"/>
      <c r="AK1371" s="300"/>
      <c r="AL1371" s="301"/>
      <c r="AM1371" s="301"/>
      <c r="AN1371" s="301"/>
      <c r="AO1371" s="301"/>
      <c r="AP1371" s="301"/>
      <c r="AQ1371" s="301"/>
      <c r="AR1371" s="301"/>
      <c r="AS1371" s="301"/>
      <c r="AT1371" s="301"/>
      <c r="AU1371" s="301"/>
      <c r="AV1371" s="301"/>
      <c r="AW1371" s="301"/>
      <c r="AX1371" s="302"/>
      <c r="AY1371" s="407"/>
      <c r="AZ1371" s="304"/>
      <c r="BA1371" s="304"/>
      <c r="BB1371" s="408"/>
      <c r="BC1371" s="306">
        <f t="shared" si="76"/>
        <v>0</v>
      </c>
      <c r="BD1371" s="307"/>
      <c r="BE1371" s="307"/>
      <c r="BF1371" s="308"/>
      <c r="BG1371" s="309"/>
      <c r="BH1371" s="310"/>
      <c r="BI1371" s="310"/>
      <c r="BJ1371" s="311"/>
      <c r="BK1371" s="312">
        <f t="shared" si="77"/>
        <v>0</v>
      </c>
      <c r="BL1371" s="313"/>
      <c r="BM1371" s="313"/>
      <c r="BN1371" s="313"/>
      <c r="BO1371" s="313"/>
      <c r="BP1371" s="314"/>
      <c r="BQ1371" s="294"/>
      <c r="BR1371" s="295"/>
      <c r="BS1371" s="295"/>
      <c r="BT1371" s="295"/>
      <c r="BU1371" s="295"/>
      <c r="BV1371" s="295"/>
      <c r="BW1371" s="296"/>
      <c r="BX1371" s="294"/>
      <c r="BY1371" s="295"/>
      <c r="BZ1371" s="295"/>
      <c r="CA1371" s="295"/>
      <c r="CB1371" s="295"/>
      <c r="CC1371" s="296"/>
      <c r="CD1371" s="294"/>
      <c r="CE1371" s="295"/>
      <c r="CF1371" s="295"/>
      <c r="CG1371" s="295"/>
      <c r="CH1371" s="295"/>
      <c r="CI1371" s="296"/>
    </row>
    <row r="1372" spans="1:87" ht="18" customHeight="1" x14ac:dyDescent="0.25">
      <c r="A1372" s="75"/>
      <c r="B1372" s="327"/>
      <c r="C1372" s="328"/>
      <c r="D1372" s="328"/>
      <c r="E1372" s="328"/>
      <c r="F1372" s="328"/>
      <c r="G1372" s="328"/>
      <c r="H1372" s="328"/>
      <c r="I1372" s="328"/>
      <c r="J1372" s="328"/>
      <c r="K1372" s="328"/>
      <c r="L1372" s="328"/>
      <c r="M1372" s="328"/>
      <c r="N1372" s="328"/>
      <c r="O1372" s="328"/>
      <c r="P1372" s="328"/>
      <c r="Q1372" s="328"/>
      <c r="R1372" s="328"/>
      <c r="S1372" s="328"/>
      <c r="T1372" s="328"/>
      <c r="U1372" s="328"/>
      <c r="V1372" s="328"/>
      <c r="W1372" s="328"/>
      <c r="X1372" s="328"/>
      <c r="Y1372" s="329"/>
      <c r="Z1372" s="336"/>
      <c r="AA1372" s="337"/>
      <c r="AB1372" s="337"/>
      <c r="AC1372" s="337"/>
      <c r="AD1372" s="338"/>
      <c r="AE1372" s="336"/>
      <c r="AF1372" s="337"/>
      <c r="AG1372" s="337"/>
      <c r="AH1372" s="337"/>
      <c r="AI1372" s="337"/>
      <c r="AJ1372" s="337"/>
      <c r="AK1372" s="300"/>
      <c r="AL1372" s="301"/>
      <c r="AM1372" s="301"/>
      <c r="AN1372" s="301"/>
      <c r="AO1372" s="301"/>
      <c r="AP1372" s="301"/>
      <c r="AQ1372" s="301"/>
      <c r="AR1372" s="301"/>
      <c r="AS1372" s="301"/>
      <c r="AT1372" s="301"/>
      <c r="AU1372" s="301"/>
      <c r="AV1372" s="301"/>
      <c r="AW1372" s="301"/>
      <c r="AX1372" s="302"/>
      <c r="AY1372" s="407"/>
      <c r="AZ1372" s="304"/>
      <c r="BA1372" s="304"/>
      <c r="BB1372" s="408"/>
      <c r="BC1372" s="306">
        <f t="shared" si="76"/>
        <v>0</v>
      </c>
      <c r="BD1372" s="307"/>
      <c r="BE1372" s="307"/>
      <c r="BF1372" s="308"/>
      <c r="BG1372" s="309"/>
      <c r="BH1372" s="310"/>
      <c r="BI1372" s="310"/>
      <c r="BJ1372" s="311"/>
      <c r="BK1372" s="312">
        <f t="shared" si="77"/>
        <v>0</v>
      </c>
      <c r="BL1372" s="313"/>
      <c r="BM1372" s="313"/>
      <c r="BN1372" s="313"/>
      <c r="BO1372" s="313"/>
      <c r="BP1372" s="314"/>
      <c r="BQ1372" s="294"/>
      <c r="BR1372" s="295"/>
      <c r="BS1372" s="295"/>
      <c r="BT1372" s="295"/>
      <c r="BU1372" s="295"/>
      <c r="BV1372" s="295"/>
      <c r="BW1372" s="296"/>
      <c r="BX1372" s="294"/>
      <c r="BY1372" s="295"/>
      <c r="BZ1372" s="295"/>
      <c r="CA1372" s="295"/>
      <c r="CB1372" s="295"/>
      <c r="CC1372" s="296"/>
      <c r="CD1372" s="294"/>
      <c r="CE1372" s="295"/>
      <c r="CF1372" s="295"/>
      <c r="CG1372" s="295"/>
      <c r="CH1372" s="295"/>
      <c r="CI1372" s="296"/>
    </row>
    <row r="1373" spans="1:87" ht="18" customHeight="1" x14ac:dyDescent="0.25">
      <c r="A1373" s="75"/>
      <c r="B1373" s="327"/>
      <c r="C1373" s="328"/>
      <c r="D1373" s="328"/>
      <c r="E1373" s="328"/>
      <c r="F1373" s="328"/>
      <c r="G1373" s="328"/>
      <c r="H1373" s="328"/>
      <c r="I1373" s="328"/>
      <c r="J1373" s="328"/>
      <c r="K1373" s="328"/>
      <c r="L1373" s="328"/>
      <c r="M1373" s="328"/>
      <c r="N1373" s="328"/>
      <c r="O1373" s="328"/>
      <c r="P1373" s="328"/>
      <c r="Q1373" s="328"/>
      <c r="R1373" s="328"/>
      <c r="S1373" s="328"/>
      <c r="T1373" s="328"/>
      <c r="U1373" s="328"/>
      <c r="V1373" s="328"/>
      <c r="W1373" s="328"/>
      <c r="X1373" s="328"/>
      <c r="Y1373" s="329"/>
      <c r="Z1373" s="336"/>
      <c r="AA1373" s="337"/>
      <c r="AB1373" s="337"/>
      <c r="AC1373" s="337"/>
      <c r="AD1373" s="338"/>
      <c r="AE1373" s="336"/>
      <c r="AF1373" s="337"/>
      <c r="AG1373" s="337"/>
      <c r="AH1373" s="337"/>
      <c r="AI1373" s="337"/>
      <c r="AJ1373" s="337"/>
      <c r="AK1373" s="300"/>
      <c r="AL1373" s="301"/>
      <c r="AM1373" s="301"/>
      <c r="AN1373" s="301"/>
      <c r="AO1373" s="301"/>
      <c r="AP1373" s="301"/>
      <c r="AQ1373" s="301"/>
      <c r="AR1373" s="301"/>
      <c r="AS1373" s="301"/>
      <c r="AT1373" s="301"/>
      <c r="AU1373" s="301"/>
      <c r="AV1373" s="301"/>
      <c r="AW1373" s="301"/>
      <c r="AX1373" s="302"/>
      <c r="AY1373" s="407"/>
      <c r="AZ1373" s="304"/>
      <c r="BA1373" s="304"/>
      <c r="BB1373" s="408"/>
      <c r="BC1373" s="306">
        <f t="shared" si="76"/>
        <v>0</v>
      </c>
      <c r="BD1373" s="307"/>
      <c r="BE1373" s="307"/>
      <c r="BF1373" s="308"/>
      <c r="BG1373" s="309"/>
      <c r="BH1373" s="310"/>
      <c r="BI1373" s="310"/>
      <c r="BJ1373" s="311"/>
      <c r="BK1373" s="312">
        <f t="shared" si="77"/>
        <v>0</v>
      </c>
      <c r="BL1373" s="313"/>
      <c r="BM1373" s="313"/>
      <c r="BN1373" s="313"/>
      <c r="BO1373" s="313"/>
      <c r="BP1373" s="314"/>
      <c r="BQ1373" s="294"/>
      <c r="BR1373" s="295"/>
      <c r="BS1373" s="295"/>
      <c r="BT1373" s="295"/>
      <c r="BU1373" s="295"/>
      <c r="BV1373" s="295"/>
      <c r="BW1373" s="296"/>
      <c r="BX1373" s="294"/>
      <c r="BY1373" s="295"/>
      <c r="BZ1373" s="295"/>
      <c r="CA1373" s="295"/>
      <c r="CB1373" s="295"/>
      <c r="CC1373" s="296"/>
      <c r="CD1373" s="294"/>
      <c r="CE1373" s="295"/>
      <c r="CF1373" s="295"/>
      <c r="CG1373" s="295"/>
      <c r="CH1373" s="295"/>
      <c r="CI1373" s="296"/>
    </row>
    <row r="1374" spans="1:87" ht="18" customHeight="1" x14ac:dyDescent="0.25">
      <c r="A1374" s="75"/>
      <c r="B1374" s="327"/>
      <c r="C1374" s="328"/>
      <c r="D1374" s="328"/>
      <c r="E1374" s="328"/>
      <c r="F1374" s="328"/>
      <c r="G1374" s="328"/>
      <c r="H1374" s="328"/>
      <c r="I1374" s="328"/>
      <c r="J1374" s="328"/>
      <c r="K1374" s="328"/>
      <c r="L1374" s="328"/>
      <c r="M1374" s="328"/>
      <c r="N1374" s="328"/>
      <c r="O1374" s="328"/>
      <c r="P1374" s="328"/>
      <c r="Q1374" s="328"/>
      <c r="R1374" s="328"/>
      <c r="S1374" s="328"/>
      <c r="T1374" s="328"/>
      <c r="U1374" s="328"/>
      <c r="V1374" s="328"/>
      <c r="W1374" s="328"/>
      <c r="X1374" s="328"/>
      <c r="Y1374" s="329"/>
      <c r="Z1374" s="336"/>
      <c r="AA1374" s="337"/>
      <c r="AB1374" s="337"/>
      <c r="AC1374" s="337"/>
      <c r="AD1374" s="338"/>
      <c r="AE1374" s="336"/>
      <c r="AF1374" s="337"/>
      <c r="AG1374" s="337"/>
      <c r="AH1374" s="337"/>
      <c r="AI1374" s="337"/>
      <c r="AJ1374" s="337"/>
      <c r="AK1374" s="300"/>
      <c r="AL1374" s="301"/>
      <c r="AM1374" s="301"/>
      <c r="AN1374" s="301"/>
      <c r="AO1374" s="301"/>
      <c r="AP1374" s="301"/>
      <c r="AQ1374" s="301"/>
      <c r="AR1374" s="301"/>
      <c r="AS1374" s="301"/>
      <c r="AT1374" s="301"/>
      <c r="AU1374" s="301"/>
      <c r="AV1374" s="301"/>
      <c r="AW1374" s="301"/>
      <c r="AX1374" s="302"/>
      <c r="AY1374" s="407"/>
      <c r="AZ1374" s="304"/>
      <c r="BA1374" s="304"/>
      <c r="BB1374" s="408"/>
      <c r="BC1374" s="306">
        <f t="shared" si="76"/>
        <v>0</v>
      </c>
      <c r="BD1374" s="307"/>
      <c r="BE1374" s="307"/>
      <c r="BF1374" s="308"/>
      <c r="BG1374" s="309"/>
      <c r="BH1374" s="310"/>
      <c r="BI1374" s="310"/>
      <c r="BJ1374" s="311"/>
      <c r="BK1374" s="312">
        <f t="shared" si="77"/>
        <v>0</v>
      </c>
      <c r="BL1374" s="313"/>
      <c r="BM1374" s="313"/>
      <c r="BN1374" s="313"/>
      <c r="BO1374" s="313"/>
      <c r="BP1374" s="314"/>
      <c r="BQ1374" s="294"/>
      <c r="BR1374" s="295"/>
      <c r="BS1374" s="295"/>
      <c r="BT1374" s="295"/>
      <c r="BU1374" s="295"/>
      <c r="BV1374" s="295"/>
      <c r="BW1374" s="296"/>
      <c r="BX1374" s="294"/>
      <c r="BY1374" s="295"/>
      <c r="BZ1374" s="295"/>
      <c r="CA1374" s="295"/>
      <c r="CB1374" s="295"/>
      <c r="CC1374" s="296"/>
      <c r="CD1374" s="294"/>
      <c r="CE1374" s="295"/>
      <c r="CF1374" s="295"/>
      <c r="CG1374" s="295"/>
      <c r="CH1374" s="295"/>
      <c r="CI1374" s="296"/>
    </row>
    <row r="1375" spans="1:87" ht="18" customHeight="1" x14ac:dyDescent="0.25">
      <c r="A1375" s="75"/>
      <c r="B1375" s="327"/>
      <c r="C1375" s="328"/>
      <c r="D1375" s="328"/>
      <c r="E1375" s="328"/>
      <c r="F1375" s="328"/>
      <c r="G1375" s="328"/>
      <c r="H1375" s="328"/>
      <c r="I1375" s="328"/>
      <c r="J1375" s="328"/>
      <c r="K1375" s="328"/>
      <c r="L1375" s="328"/>
      <c r="M1375" s="328"/>
      <c r="N1375" s="328"/>
      <c r="O1375" s="328"/>
      <c r="P1375" s="328"/>
      <c r="Q1375" s="328"/>
      <c r="R1375" s="328"/>
      <c r="S1375" s="328"/>
      <c r="T1375" s="328"/>
      <c r="U1375" s="328"/>
      <c r="V1375" s="328"/>
      <c r="W1375" s="328"/>
      <c r="X1375" s="328"/>
      <c r="Y1375" s="329"/>
      <c r="Z1375" s="336"/>
      <c r="AA1375" s="337"/>
      <c r="AB1375" s="337"/>
      <c r="AC1375" s="337"/>
      <c r="AD1375" s="338"/>
      <c r="AE1375" s="336"/>
      <c r="AF1375" s="337"/>
      <c r="AG1375" s="337"/>
      <c r="AH1375" s="337"/>
      <c r="AI1375" s="337"/>
      <c r="AJ1375" s="337"/>
      <c r="AK1375" s="300"/>
      <c r="AL1375" s="301"/>
      <c r="AM1375" s="301"/>
      <c r="AN1375" s="301"/>
      <c r="AO1375" s="301"/>
      <c r="AP1375" s="301"/>
      <c r="AQ1375" s="301"/>
      <c r="AR1375" s="301"/>
      <c r="AS1375" s="301"/>
      <c r="AT1375" s="301"/>
      <c r="AU1375" s="301"/>
      <c r="AV1375" s="301"/>
      <c r="AW1375" s="301"/>
      <c r="AX1375" s="302"/>
      <c r="AY1375" s="407"/>
      <c r="AZ1375" s="304"/>
      <c r="BA1375" s="304"/>
      <c r="BB1375" s="408"/>
      <c r="BC1375" s="306">
        <f t="shared" si="76"/>
        <v>0</v>
      </c>
      <c r="BD1375" s="307"/>
      <c r="BE1375" s="307"/>
      <c r="BF1375" s="308"/>
      <c r="BG1375" s="309"/>
      <c r="BH1375" s="310"/>
      <c r="BI1375" s="310"/>
      <c r="BJ1375" s="311"/>
      <c r="BK1375" s="312">
        <f t="shared" si="77"/>
        <v>0</v>
      </c>
      <c r="BL1375" s="313"/>
      <c r="BM1375" s="313"/>
      <c r="BN1375" s="313"/>
      <c r="BO1375" s="313"/>
      <c r="BP1375" s="314"/>
      <c r="BQ1375" s="294"/>
      <c r="BR1375" s="295"/>
      <c r="BS1375" s="295"/>
      <c r="BT1375" s="295"/>
      <c r="BU1375" s="295"/>
      <c r="BV1375" s="295"/>
      <c r="BW1375" s="296"/>
      <c r="BX1375" s="294"/>
      <c r="BY1375" s="295"/>
      <c r="BZ1375" s="295"/>
      <c r="CA1375" s="295"/>
      <c r="CB1375" s="295"/>
      <c r="CC1375" s="296"/>
      <c r="CD1375" s="294"/>
      <c r="CE1375" s="295"/>
      <c r="CF1375" s="295"/>
      <c r="CG1375" s="295"/>
      <c r="CH1375" s="295"/>
      <c r="CI1375" s="296"/>
    </row>
    <row r="1376" spans="1:87" ht="18" customHeight="1" x14ac:dyDescent="0.25">
      <c r="A1376" s="75"/>
      <c r="B1376" s="327"/>
      <c r="C1376" s="328"/>
      <c r="D1376" s="328"/>
      <c r="E1376" s="328"/>
      <c r="F1376" s="328"/>
      <c r="G1376" s="328"/>
      <c r="H1376" s="328"/>
      <c r="I1376" s="328"/>
      <c r="J1376" s="328"/>
      <c r="K1376" s="328"/>
      <c r="L1376" s="328"/>
      <c r="M1376" s="328"/>
      <c r="N1376" s="328"/>
      <c r="O1376" s="328"/>
      <c r="P1376" s="328"/>
      <c r="Q1376" s="328"/>
      <c r="R1376" s="328"/>
      <c r="S1376" s="328"/>
      <c r="T1376" s="328"/>
      <c r="U1376" s="328"/>
      <c r="V1376" s="328"/>
      <c r="W1376" s="328"/>
      <c r="X1376" s="328"/>
      <c r="Y1376" s="329"/>
      <c r="Z1376" s="336"/>
      <c r="AA1376" s="337"/>
      <c r="AB1376" s="337"/>
      <c r="AC1376" s="337"/>
      <c r="AD1376" s="338"/>
      <c r="AE1376" s="336"/>
      <c r="AF1376" s="337"/>
      <c r="AG1376" s="337"/>
      <c r="AH1376" s="337"/>
      <c r="AI1376" s="337"/>
      <c r="AJ1376" s="337"/>
      <c r="AK1376" s="300"/>
      <c r="AL1376" s="301"/>
      <c r="AM1376" s="301"/>
      <c r="AN1376" s="301"/>
      <c r="AO1376" s="301"/>
      <c r="AP1376" s="301"/>
      <c r="AQ1376" s="301"/>
      <c r="AR1376" s="301"/>
      <c r="AS1376" s="301"/>
      <c r="AT1376" s="301"/>
      <c r="AU1376" s="301"/>
      <c r="AV1376" s="301"/>
      <c r="AW1376" s="301"/>
      <c r="AX1376" s="302"/>
      <c r="AY1376" s="407"/>
      <c r="AZ1376" s="304"/>
      <c r="BA1376" s="304"/>
      <c r="BB1376" s="408"/>
      <c r="BC1376" s="306">
        <f t="shared" si="76"/>
        <v>0</v>
      </c>
      <c r="BD1376" s="307"/>
      <c r="BE1376" s="307"/>
      <c r="BF1376" s="308"/>
      <c r="BG1376" s="309"/>
      <c r="BH1376" s="310"/>
      <c r="BI1376" s="310"/>
      <c r="BJ1376" s="311"/>
      <c r="BK1376" s="312">
        <f t="shared" si="77"/>
        <v>0</v>
      </c>
      <c r="BL1376" s="313"/>
      <c r="BM1376" s="313"/>
      <c r="BN1376" s="313"/>
      <c r="BO1376" s="313"/>
      <c r="BP1376" s="314"/>
      <c r="BQ1376" s="294"/>
      <c r="BR1376" s="295"/>
      <c r="BS1376" s="295"/>
      <c r="BT1376" s="295"/>
      <c r="BU1376" s="295"/>
      <c r="BV1376" s="295"/>
      <c r="BW1376" s="296"/>
      <c r="BX1376" s="294"/>
      <c r="BY1376" s="295"/>
      <c r="BZ1376" s="295"/>
      <c r="CA1376" s="295"/>
      <c r="CB1376" s="295"/>
      <c r="CC1376" s="296"/>
      <c r="CD1376" s="294"/>
      <c r="CE1376" s="295"/>
      <c r="CF1376" s="295"/>
      <c r="CG1376" s="295"/>
      <c r="CH1376" s="295"/>
      <c r="CI1376" s="296"/>
    </row>
    <row r="1377" spans="1:87" ht="18" customHeight="1" x14ac:dyDescent="0.25">
      <c r="A1377" s="75"/>
      <c r="B1377" s="327"/>
      <c r="C1377" s="328"/>
      <c r="D1377" s="328"/>
      <c r="E1377" s="328"/>
      <c r="F1377" s="328"/>
      <c r="G1377" s="328"/>
      <c r="H1377" s="328"/>
      <c r="I1377" s="328"/>
      <c r="J1377" s="328"/>
      <c r="K1377" s="328"/>
      <c r="L1377" s="328"/>
      <c r="M1377" s="328"/>
      <c r="N1377" s="328"/>
      <c r="O1377" s="328"/>
      <c r="P1377" s="328"/>
      <c r="Q1377" s="328"/>
      <c r="R1377" s="328"/>
      <c r="S1377" s="328"/>
      <c r="T1377" s="328"/>
      <c r="U1377" s="328"/>
      <c r="V1377" s="328"/>
      <c r="W1377" s="328"/>
      <c r="X1377" s="328"/>
      <c r="Y1377" s="329"/>
      <c r="Z1377" s="336"/>
      <c r="AA1377" s="337"/>
      <c r="AB1377" s="337"/>
      <c r="AC1377" s="337"/>
      <c r="AD1377" s="338"/>
      <c r="AE1377" s="336"/>
      <c r="AF1377" s="337"/>
      <c r="AG1377" s="337"/>
      <c r="AH1377" s="337"/>
      <c r="AI1377" s="337"/>
      <c r="AJ1377" s="337"/>
      <c r="AK1377" s="300"/>
      <c r="AL1377" s="301"/>
      <c r="AM1377" s="301"/>
      <c r="AN1377" s="301"/>
      <c r="AO1377" s="301"/>
      <c r="AP1377" s="301"/>
      <c r="AQ1377" s="301"/>
      <c r="AR1377" s="301"/>
      <c r="AS1377" s="301"/>
      <c r="AT1377" s="301"/>
      <c r="AU1377" s="301"/>
      <c r="AV1377" s="301"/>
      <c r="AW1377" s="301"/>
      <c r="AX1377" s="302"/>
      <c r="AY1377" s="407"/>
      <c r="AZ1377" s="304"/>
      <c r="BA1377" s="304"/>
      <c r="BB1377" s="408"/>
      <c r="BC1377" s="306">
        <f t="shared" si="76"/>
        <v>0</v>
      </c>
      <c r="BD1377" s="307"/>
      <c r="BE1377" s="307"/>
      <c r="BF1377" s="308"/>
      <c r="BG1377" s="309"/>
      <c r="BH1377" s="310"/>
      <c r="BI1377" s="310"/>
      <c r="BJ1377" s="311"/>
      <c r="BK1377" s="312">
        <f t="shared" si="77"/>
        <v>0</v>
      </c>
      <c r="BL1377" s="313"/>
      <c r="BM1377" s="313"/>
      <c r="BN1377" s="313"/>
      <c r="BO1377" s="313"/>
      <c r="BP1377" s="314"/>
      <c r="BQ1377" s="294"/>
      <c r="BR1377" s="295"/>
      <c r="BS1377" s="295"/>
      <c r="BT1377" s="295"/>
      <c r="BU1377" s="295"/>
      <c r="BV1377" s="295"/>
      <c r="BW1377" s="296"/>
      <c r="BX1377" s="294"/>
      <c r="BY1377" s="295"/>
      <c r="BZ1377" s="295"/>
      <c r="CA1377" s="295"/>
      <c r="CB1377" s="295"/>
      <c r="CC1377" s="296"/>
      <c r="CD1377" s="294"/>
      <c r="CE1377" s="295"/>
      <c r="CF1377" s="295"/>
      <c r="CG1377" s="295"/>
      <c r="CH1377" s="295"/>
      <c r="CI1377" s="296"/>
    </row>
    <row r="1378" spans="1:87" ht="18" customHeight="1" x14ac:dyDescent="0.25">
      <c r="A1378" s="75"/>
      <c r="B1378" s="327"/>
      <c r="C1378" s="328"/>
      <c r="D1378" s="328"/>
      <c r="E1378" s="328"/>
      <c r="F1378" s="328"/>
      <c r="G1378" s="328"/>
      <c r="H1378" s="328"/>
      <c r="I1378" s="328"/>
      <c r="J1378" s="328"/>
      <c r="K1378" s="328"/>
      <c r="L1378" s="328"/>
      <c r="M1378" s="328"/>
      <c r="N1378" s="328"/>
      <c r="O1378" s="328"/>
      <c r="P1378" s="328"/>
      <c r="Q1378" s="328"/>
      <c r="R1378" s="328"/>
      <c r="S1378" s="328"/>
      <c r="T1378" s="328"/>
      <c r="U1378" s="328"/>
      <c r="V1378" s="328"/>
      <c r="W1378" s="328"/>
      <c r="X1378" s="328"/>
      <c r="Y1378" s="329"/>
      <c r="Z1378" s="336"/>
      <c r="AA1378" s="337"/>
      <c r="AB1378" s="337"/>
      <c r="AC1378" s="337"/>
      <c r="AD1378" s="338"/>
      <c r="AE1378" s="336"/>
      <c r="AF1378" s="337"/>
      <c r="AG1378" s="337"/>
      <c r="AH1378" s="337"/>
      <c r="AI1378" s="337"/>
      <c r="AJ1378" s="337"/>
      <c r="AK1378" s="300"/>
      <c r="AL1378" s="301"/>
      <c r="AM1378" s="301"/>
      <c r="AN1378" s="301"/>
      <c r="AO1378" s="301"/>
      <c r="AP1378" s="301"/>
      <c r="AQ1378" s="301"/>
      <c r="AR1378" s="301"/>
      <c r="AS1378" s="301"/>
      <c r="AT1378" s="301"/>
      <c r="AU1378" s="301"/>
      <c r="AV1378" s="301"/>
      <c r="AW1378" s="301"/>
      <c r="AX1378" s="302"/>
      <c r="AY1378" s="407"/>
      <c r="AZ1378" s="304"/>
      <c r="BA1378" s="304"/>
      <c r="BB1378" s="408"/>
      <c r="BC1378" s="306">
        <f t="shared" si="76"/>
        <v>0</v>
      </c>
      <c r="BD1378" s="307"/>
      <c r="BE1378" s="307"/>
      <c r="BF1378" s="308"/>
      <c r="BG1378" s="309"/>
      <c r="BH1378" s="310"/>
      <c r="BI1378" s="310"/>
      <c r="BJ1378" s="311"/>
      <c r="BK1378" s="312">
        <f t="shared" si="77"/>
        <v>0</v>
      </c>
      <c r="BL1378" s="313"/>
      <c r="BM1378" s="313"/>
      <c r="BN1378" s="313"/>
      <c r="BO1378" s="313"/>
      <c r="BP1378" s="314"/>
      <c r="BQ1378" s="294"/>
      <c r="BR1378" s="295"/>
      <c r="BS1378" s="295"/>
      <c r="BT1378" s="295"/>
      <c r="BU1378" s="295"/>
      <c r="BV1378" s="295"/>
      <c r="BW1378" s="296"/>
      <c r="BX1378" s="294"/>
      <c r="BY1378" s="295"/>
      <c r="BZ1378" s="295"/>
      <c r="CA1378" s="295"/>
      <c r="CB1378" s="295"/>
      <c r="CC1378" s="296"/>
      <c r="CD1378" s="294"/>
      <c r="CE1378" s="295"/>
      <c r="CF1378" s="295"/>
      <c r="CG1378" s="295"/>
      <c r="CH1378" s="295"/>
      <c r="CI1378" s="296"/>
    </row>
    <row r="1379" spans="1:87" ht="18" customHeight="1" x14ac:dyDescent="0.25">
      <c r="A1379" s="75"/>
      <c r="B1379" s="327"/>
      <c r="C1379" s="328"/>
      <c r="D1379" s="328"/>
      <c r="E1379" s="328"/>
      <c r="F1379" s="328"/>
      <c r="G1379" s="328"/>
      <c r="H1379" s="328"/>
      <c r="I1379" s="328"/>
      <c r="J1379" s="328"/>
      <c r="K1379" s="328"/>
      <c r="L1379" s="328"/>
      <c r="M1379" s="328"/>
      <c r="N1379" s="328"/>
      <c r="O1379" s="328"/>
      <c r="P1379" s="328"/>
      <c r="Q1379" s="328"/>
      <c r="R1379" s="328"/>
      <c r="S1379" s="328"/>
      <c r="T1379" s="328"/>
      <c r="U1379" s="328"/>
      <c r="V1379" s="328"/>
      <c r="W1379" s="328"/>
      <c r="X1379" s="328"/>
      <c r="Y1379" s="329"/>
      <c r="Z1379" s="336"/>
      <c r="AA1379" s="337"/>
      <c r="AB1379" s="337"/>
      <c r="AC1379" s="337"/>
      <c r="AD1379" s="338"/>
      <c r="AE1379" s="336"/>
      <c r="AF1379" s="337"/>
      <c r="AG1379" s="337"/>
      <c r="AH1379" s="337"/>
      <c r="AI1379" s="337"/>
      <c r="AJ1379" s="337"/>
      <c r="AK1379" s="300"/>
      <c r="AL1379" s="301"/>
      <c r="AM1379" s="301"/>
      <c r="AN1379" s="301"/>
      <c r="AO1379" s="301"/>
      <c r="AP1379" s="301"/>
      <c r="AQ1379" s="301"/>
      <c r="AR1379" s="301"/>
      <c r="AS1379" s="301"/>
      <c r="AT1379" s="301"/>
      <c r="AU1379" s="301"/>
      <c r="AV1379" s="301"/>
      <c r="AW1379" s="301"/>
      <c r="AX1379" s="302"/>
      <c r="AY1379" s="407"/>
      <c r="AZ1379" s="304"/>
      <c r="BA1379" s="304"/>
      <c r="BB1379" s="408"/>
      <c r="BC1379" s="306">
        <f t="shared" si="76"/>
        <v>0</v>
      </c>
      <c r="BD1379" s="307"/>
      <c r="BE1379" s="307"/>
      <c r="BF1379" s="308"/>
      <c r="BG1379" s="309"/>
      <c r="BH1379" s="310"/>
      <c r="BI1379" s="310"/>
      <c r="BJ1379" s="311"/>
      <c r="BK1379" s="312">
        <f t="shared" si="77"/>
        <v>0</v>
      </c>
      <c r="BL1379" s="313"/>
      <c r="BM1379" s="313"/>
      <c r="BN1379" s="313"/>
      <c r="BO1379" s="313"/>
      <c r="BP1379" s="314"/>
      <c r="BQ1379" s="294"/>
      <c r="BR1379" s="295"/>
      <c r="BS1379" s="295"/>
      <c r="BT1379" s="295"/>
      <c r="BU1379" s="295"/>
      <c r="BV1379" s="295"/>
      <c r="BW1379" s="296"/>
      <c r="BX1379" s="294"/>
      <c r="BY1379" s="295"/>
      <c r="BZ1379" s="295"/>
      <c r="CA1379" s="295"/>
      <c r="CB1379" s="295"/>
      <c r="CC1379" s="296"/>
      <c r="CD1379" s="294"/>
      <c r="CE1379" s="295"/>
      <c r="CF1379" s="295"/>
      <c r="CG1379" s="295"/>
      <c r="CH1379" s="295"/>
      <c r="CI1379" s="296"/>
    </row>
    <row r="1380" spans="1:87" ht="18" customHeight="1" x14ac:dyDescent="0.25">
      <c r="A1380" s="75"/>
      <c r="B1380" s="327"/>
      <c r="C1380" s="328"/>
      <c r="D1380" s="328"/>
      <c r="E1380" s="328"/>
      <c r="F1380" s="328"/>
      <c r="G1380" s="328"/>
      <c r="H1380" s="328"/>
      <c r="I1380" s="328"/>
      <c r="J1380" s="328"/>
      <c r="K1380" s="328"/>
      <c r="L1380" s="328"/>
      <c r="M1380" s="328"/>
      <c r="N1380" s="328"/>
      <c r="O1380" s="328"/>
      <c r="P1380" s="328"/>
      <c r="Q1380" s="328"/>
      <c r="R1380" s="328"/>
      <c r="S1380" s="328"/>
      <c r="T1380" s="328"/>
      <c r="U1380" s="328"/>
      <c r="V1380" s="328"/>
      <c r="W1380" s="328"/>
      <c r="X1380" s="328"/>
      <c r="Y1380" s="329"/>
      <c r="Z1380" s="336"/>
      <c r="AA1380" s="337"/>
      <c r="AB1380" s="337"/>
      <c r="AC1380" s="337"/>
      <c r="AD1380" s="338"/>
      <c r="AE1380" s="336"/>
      <c r="AF1380" s="337"/>
      <c r="AG1380" s="337"/>
      <c r="AH1380" s="337"/>
      <c r="AI1380" s="337"/>
      <c r="AJ1380" s="337"/>
      <c r="AK1380" s="300"/>
      <c r="AL1380" s="301"/>
      <c r="AM1380" s="301"/>
      <c r="AN1380" s="301"/>
      <c r="AO1380" s="301"/>
      <c r="AP1380" s="301"/>
      <c r="AQ1380" s="301"/>
      <c r="AR1380" s="301"/>
      <c r="AS1380" s="301"/>
      <c r="AT1380" s="301"/>
      <c r="AU1380" s="301"/>
      <c r="AV1380" s="301"/>
      <c r="AW1380" s="301"/>
      <c r="AX1380" s="302"/>
      <c r="AY1380" s="407"/>
      <c r="AZ1380" s="304"/>
      <c r="BA1380" s="304"/>
      <c r="BB1380" s="408"/>
      <c r="BC1380" s="306">
        <f t="shared" si="76"/>
        <v>0</v>
      </c>
      <c r="BD1380" s="307"/>
      <c r="BE1380" s="307"/>
      <c r="BF1380" s="308"/>
      <c r="BG1380" s="309"/>
      <c r="BH1380" s="310"/>
      <c r="BI1380" s="310"/>
      <c r="BJ1380" s="311"/>
      <c r="BK1380" s="312">
        <f t="shared" si="77"/>
        <v>0</v>
      </c>
      <c r="BL1380" s="313"/>
      <c r="BM1380" s="313"/>
      <c r="BN1380" s="313"/>
      <c r="BO1380" s="313"/>
      <c r="BP1380" s="314"/>
      <c r="BQ1380" s="294"/>
      <c r="BR1380" s="295"/>
      <c r="BS1380" s="295"/>
      <c r="BT1380" s="295"/>
      <c r="BU1380" s="295"/>
      <c r="BV1380" s="295"/>
      <c r="BW1380" s="296"/>
      <c r="BX1380" s="294"/>
      <c r="BY1380" s="295"/>
      <c r="BZ1380" s="295"/>
      <c r="CA1380" s="295"/>
      <c r="CB1380" s="295"/>
      <c r="CC1380" s="296"/>
      <c r="CD1380" s="294"/>
      <c r="CE1380" s="295"/>
      <c r="CF1380" s="295"/>
      <c r="CG1380" s="295"/>
      <c r="CH1380" s="295"/>
      <c r="CI1380" s="296"/>
    </row>
    <row r="1381" spans="1:87" ht="18" customHeight="1" x14ac:dyDescent="0.25">
      <c r="A1381" s="75"/>
      <c r="B1381" s="327"/>
      <c r="C1381" s="328"/>
      <c r="D1381" s="328"/>
      <c r="E1381" s="328"/>
      <c r="F1381" s="328"/>
      <c r="G1381" s="328"/>
      <c r="H1381" s="328"/>
      <c r="I1381" s="328"/>
      <c r="J1381" s="328"/>
      <c r="K1381" s="328"/>
      <c r="L1381" s="328"/>
      <c r="M1381" s="328"/>
      <c r="N1381" s="328"/>
      <c r="O1381" s="328"/>
      <c r="P1381" s="328"/>
      <c r="Q1381" s="328"/>
      <c r="R1381" s="328"/>
      <c r="S1381" s="328"/>
      <c r="T1381" s="328"/>
      <c r="U1381" s="328"/>
      <c r="V1381" s="328"/>
      <c r="W1381" s="328"/>
      <c r="X1381" s="328"/>
      <c r="Y1381" s="329"/>
      <c r="Z1381" s="336"/>
      <c r="AA1381" s="337"/>
      <c r="AB1381" s="337"/>
      <c r="AC1381" s="337"/>
      <c r="AD1381" s="338"/>
      <c r="AE1381" s="336"/>
      <c r="AF1381" s="337"/>
      <c r="AG1381" s="337"/>
      <c r="AH1381" s="337"/>
      <c r="AI1381" s="337"/>
      <c r="AJ1381" s="337"/>
      <c r="AK1381" s="300"/>
      <c r="AL1381" s="301"/>
      <c r="AM1381" s="301"/>
      <c r="AN1381" s="301"/>
      <c r="AO1381" s="301"/>
      <c r="AP1381" s="301"/>
      <c r="AQ1381" s="301"/>
      <c r="AR1381" s="301"/>
      <c r="AS1381" s="301"/>
      <c r="AT1381" s="301"/>
      <c r="AU1381" s="301"/>
      <c r="AV1381" s="301"/>
      <c r="AW1381" s="301"/>
      <c r="AX1381" s="302"/>
      <c r="AY1381" s="407"/>
      <c r="AZ1381" s="304"/>
      <c r="BA1381" s="304"/>
      <c r="BB1381" s="408"/>
      <c r="BC1381" s="306">
        <f t="shared" si="76"/>
        <v>0</v>
      </c>
      <c r="BD1381" s="307"/>
      <c r="BE1381" s="307"/>
      <c r="BF1381" s="308"/>
      <c r="BG1381" s="309"/>
      <c r="BH1381" s="310"/>
      <c r="BI1381" s="310"/>
      <c r="BJ1381" s="311"/>
      <c r="BK1381" s="312">
        <f t="shared" si="77"/>
        <v>0</v>
      </c>
      <c r="BL1381" s="313"/>
      <c r="BM1381" s="313"/>
      <c r="BN1381" s="313"/>
      <c r="BO1381" s="313"/>
      <c r="BP1381" s="314"/>
      <c r="BQ1381" s="294"/>
      <c r="BR1381" s="295"/>
      <c r="BS1381" s="295"/>
      <c r="BT1381" s="295"/>
      <c r="BU1381" s="295"/>
      <c r="BV1381" s="295"/>
      <c r="BW1381" s="296"/>
      <c r="BX1381" s="294"/>
      <c r="BY1381" s="295"/>
      <c r="BZ1381" s="295"/>
      <c r="CA1381" s="295"/>
      <c r="CB1381" s="295"/>
      <c r="CC1381" s="296"/>
      <c r="CD1381" s="294"/>
      <c r="CE1381" s="295"/>
      <c r="CF1381" s="295"/>
      <c r="CG1381" s="295"/>
      <c r="CH1381" s="295"/>
      <c r="CI1381" s="296"/>
    </row>
    <row r="1382" spans="1:87" ht="18" customHeight="1" x14ac:dyDescent="0.25">
      <c r="A1382" s="75"/>
      <c r="B1382" s="327"/>
      <c r="C1382" s="328"/>
      <c r="D1382" s="328"/>
      <c r="E1382" s="328"/>
      <c r="F1382" s="328"/>
      <c r="G1382" s="328"/>
      <c r="H1382" s="328"/>
      <c r="I1382" s="328"/>
      <c r="J1382" s="328"/>
      <c r="K1382" s="328"/>
      <c r="L1382" s="328"/>
      <c r="M1382" s="328"/>
      <c r="N1382" s="328"/>
      <c r="O1382" s="328"/>
      <c r="P1382" s="328"/>
      <c r="Q1382" s="328"/>
      <c r="R1382" s="328"/>
      <c r="S1382" s="328"/>
      <c r="T1382" s="328"/>
      <c r="U1382" s="328"/>
      <c r="V1382" s="328"/>
      <c r="W1382" s="328"/>
      <c r="X1382" s="328"/>
      <c r="Y1382" s="329"/>
      <c r="Z1382" s="336"/>
      <c r="AA1382" s="337"/>
      <c r="AB1382" s="337"/>
      <c r="AC1382" s="337"/>
      <c r="AD1382" s="338"/>
      <c r="AE1382" s="336"/>
      <c r="AF1382" s="337"/>
      <c r="AG1382" s="337"/>
      <c r="AH1382" s="337"/>
      <c r="AI1382" s="337"/>
      <c r="AJ1382" s="337"/>
      <c r="AK1382" s="300"/>
      <c r="AL1382" s="301"/>
      <c r="AM1382" s="301"/>
      <c r="AN1382" s="301"/>
      <c r="AO1382" s="301"/>
      <c r="AP1382" s="301"/>
      <c r="AQ1382" s="301"/>
      <c r="AR1382" s="301"/>
      <c r="AS1382" s="301"/>
      <c r="AT1382" s="301"/>
      <c r="AU1382" s="301"/>
      <c r="AV1382" s="301"/>
      <c r="AW1382" s="301"/>
      <c r="AX1382" s="302"/>
      <c r="AY1382" s="407"/>
      <c r="AZ1382" s="304"/>
      <c r="BA1382" s="304"/>
      <c r="BB1382" s="408"/>
      <c r="BC1382" s="306">
        <f t="shared" si="76"/>
        <v>0</v>
      </c>
      <c r="BD1382" s="307"/>
      <c r="BE1382" s="307"/>
      <c r="BF1382" s="308"/>
      <c r="BG1382" s="309"/>
      <c r="BH1382" s="310"/>
      <c r="BI1382" s="310"/>
      <c r="BJ1382" s="311"/>
      <c r="BK1382" s="312">
        <f t="shared" si="77"/>
        <v>0</v>
      </c>
      <c r="BL1382" s="313"/>
      <c r="BM1382" s="313"/>
      <c r="BN1382" s="313"/>
      <c r="BO1382" s="313"/>
      <c r="BP1382" s="314"/>
      <c r="BQ1382" s="294"/>
      <c r="BR1382" s="295"/>
      <c r="BS1382" s="295"/>
      <c r="BT1382" s="295"/>
      <c r="BU1382" s="295"/>
      <c r="BV1382" s="295"/>
      <c r="BW1382" s="296"/>
      <c r="BX1382" s="294"/>
      <c r="BY1382" s="295"/>
      <c r="BZ1382" s="295"/>
      <c r="CA1382" s="295"/>
      <c r="CB1382" s="295"/>
      <c r="CC1382" s="296"/>
      <c r="CD1382" s="294"/>
      <c r="CE1382" s="295"/>
      <c r="CF1382" s="295"/>
      <c r="CG1382" s="295"/>
      <c r="CH1382" s="295"/>
      <c r="CI1382" s="296"/>
    </row>
    <row r="1383" spans="1:87" ht="18" customHeight="1" x14ac:dyDescent="0.25">
      <c r="A1383" s="75"/>
      <c r="B1383" s="327"/>
      <c r="C1383" s="328"/>
      <c r="D1383" s="328"/>
      <c r="E1383" s="328"/>
      <c r="F1383" s="328"/>
      <c r="G1383" s="328"/>
      <c r="H1383" s="328"/>
      <c r="I1383" s="328"/>
      <c r="J1383" s="328"/>
      <c r="K1383" s="328"/>
      <c r="L1383" s="328"/>
      <c r="M1383" s="328"/>
      <c r="N1383" s="328"/>
      <c r="O1383" s="328"/>
      <c r="P1383" s="328"/>
      <c r="Q1383" s="328"/>
      <c r="R1383" s="328"/>
      <c r="S1383" s="328"/>
      <c r="T1383" s="328"/>
      <c r="U1383" s="328"/>
      <c r="V1383" s="328"/>
      <c r="W1383" s="328"/>
      <c r="X1383" s="328"/>
      <c r="Y1383" s="329"/>
      <c r="Z1383" s="336"/>
      <c r="AA1383" s="337"/>
      <c r="AB1383" s="337"/>
      <c r="AC1383" s="337"/>
      <c r="AD1383" s="338"/>
      <c r="AE1383" s="336"/>
      <c r="AF1383" s="337"/>
      <c r="AG1383" s="337"/>
      <c r="AH1383" s="337"/>
      <c r="AI1383" s="337"/>
      <c r="AJ1383" s="337"/>
      <c r="AK1383" s="300"/>
      <c r="AL1383" s="301"/>
      <c r="AM1383" s="301"/>
      <c r="AN1383" s="301"/>
      <c r="AO1383" s="301"/>
      <c r="AP1383" s="301"/>
      <c r="AQ1383" s="301"/>
      <c r="AR1383" s="301"/>
      <c r="AS1383" s="301"/>
      <c r="AT1383" s="301"/>
      <c r="AU1383" s="301"/>
      <c r="AV1383" s="301"/>
      <c r="AW1383" s="301"/>
      <c r="AX1383" s="302"/>
      <c r="AY1383" s="407"/>
      <c r="AZ1383" s="304"/>
      <c r="BA1383" s="304"/>
      <c r="BB1383" s="408"/>
      <c r="BC1383" s="306">
        <f t="shared" si="76"/>
        <v>0</v>
      </c>
      <c r="BD1383" s="307"/>
      <c r="BE1383" s="307"/>
      <c r="BF1383" s="308"/>
      <c r="BG1383" s="309"/>
      <c r="BH1383" s="310"/>
      <c r="BI1383" s="310"/>
      <c r="BJ1383" s="311"/>
      <c r="BK1383" s="312">
        <f t="shared" si="77"/>
        <v>0</v>
      </c>
      <c r="BL1383" s="313"/>
      <c r="BM1383" s="313"/>
      <c r="BN1383" s="313"/>
      <c r="BO1383" s="313"/>
      <c r="BP1383" s="314"/>
      <c r="BQ1383" s="294"/>
      <c r="BR1383" s="295"/>
      <c r="BS1383" s="295"/>
      <c r="BT1383" s="295"/>
      <c r="BU1383" s="295"/>
      <c r="BV1383" s="295"/>
      <c r="BW1383" s="296"/>
      <c r="BX1383" s="294"/>
      <c r="BY1383" s="295"/>
      <c r="BZ1383" s="295"/>
      <c r="CA1383" s="295"/>
      <c r="CB1383" s="295"/>
      <c r="CC1383" s="296"/>
      <c r="CD1383" s="294"/>
      <c r="CE1383" s="295"/>
      <c r="CF1383" s="295"/>
      <c r="CG1383" s="295"/>
      <c r="CH1383" s="295"/>
      <c r="CI1383" s="296"/>
    </row>
    <row r="1384" spans="1:87" ht="18" customHeight="1" x14ac:dyDescent="0.25">
      <c r="A1384" s="75"/>
      <c r="B1384" s="327"/>
      <c r="C1384" s="328"/>
      <c r="D1384" s="328"/>
      <c r="E1384" s="328"/>
      <c r="F1384" s="328"/>
      <c r="G1384" s="328"/>
      <c r="H1384" s="328"/>
      <c r="I1384" s="328"/>
      <c r="J1384" s="328"/>
      <c r="K1384" s="328"/>
      <c r="L1384" s="328"/>
      <c r="M1384" s="328"/>
      <c r="N1384" s="328"/>
      <c r="O1384" s="328"/>
      <c r="P1384" s="328"/>
      <c r="Q1384" s="328"/>
      <c r="R1384" s="328"/>
      <c r="S1384" s="328"/>
      <c r="T1384" s="328"/>
      <c r="U1384" s="328"/>
      <c r="V1384" s="328"/>
      <c r="W1384" s="328"/>
      <c r="X1384" s="328"/>
      <c r="Y1384" s="329"/>
      <c r="Z1384" s="336"/>
      <c r="AA1384" s="337"/>
      <c r="AB1384" s="337"/>
      <c r="AC1384" s="337"/>
      <c r="AD1384" s="338"/>
      <c r="AE1384" s="336"/>
      <c r="AF1384" s="337"/>
      <c r="AG1384" s="337"/>
      <c r="AH1384" s="337"/>
      <c r="AI1384" s="337"/>
      <c r="AJ1384" s="337"/>
      <c r="AK1384" s="300"/>
      <c r="AL1384" s="301"/>
      <c r="AM1384" s="301"/>
      <c r="AN1384" s="301"/>
      <c r="AO1384" s="301"/>
      <c r="AP1384" s="301"/>
      <c r="AQ1384" s="301"/>
      <c r="AR1384" s="301"/>
      <c r="AS1384" s="301"/>
      <c r="AT1384" s="301"/>
      <c r="AU1384" s="301"/>
      <c r="AV1384" s="301"/>
      <c r="AW1384" s="301"/>
      <c r="AX1384" s="302"/>
      <c r="AY1384" s="407"/>
      <c r="AZ1384" s="304"/>
      <c r="BA1384" s="304"/>
      <c r="BB1384" s="408"/>
      <c r="BC1384" s="306">
        <f t="shared" si="76"/>
        <v>0</v>
      </c>
      <c r="BD1384" s="307"/>
      <c r="BE1384" s="307"/>
      <c r="BF1384" s="308"/>
      <c r="BG1384" s="309"/>
      <c r="BH1384" s="310"/>
      <c r="BI1384" s="310"/>
      <c r="BJ1384" s="311"/>
      <c r="BK1384" s="312">
        <f t="shared" si="77"/>
        <v>0</v>
      </c>
      <c r="BL1384" s="313"/>
      <c r="BM1384" s="313"/>
      <c r="BN1384" s="313"/>
      <c r="BO1384" s="313"/>
      <c r="BP1384" s="314"/>
      <c r="BQ1384" s="294"/>
      <c r="BR1384" s="295"/>
      <c r="BS1384" s="295"/>
      <c r="BT1384" s="295"/>
      <c r="BU1384" s="295"/>
      <c r="BV1384" s="295"/>
      <c r="BW1384" s="296"/>
      <c r="BX1384" s="294"/>
      <c r="BY1384" s="295"/>
      <c r="BZ1384" s="295"/>
      <c r="CA1384" s="295"/>
      <c r="CB1384" s="295"/>
      <c r="CC1384" s="296"/>
      <c r="CD1384" s="294"/>
      <c r="CE1384" s="295"/>
      <c r="CF1384" s="295"/>
      <c r="CG1384" s="295"/>
      <c r="CH1384" s="295"/>
      <c r="CI1384" s="296"/>
    </row>
    <row r="1385" spans="1:87" ht="18" customHeight="1" x14ac:dyDescent="0.25">
      <c r="A1385" s="75"/>
      <c r="B1385" s="327"/>
      <c r="C1385" s="328"/>
      <c r="D1385" s="328"/>
      <c r="E1385" s="328"/>
      <c r="F1385" s="328"/>
      <c r="G1385" s="328"/>
      <c r="H1385" s="328"/>
      <c r="I1385" s="328"/>
      <c r="J1385" s="328"/>
      <c r="K1385" s="328"/>
      <c r="L1385" s="328"/>
      <c r="M1385" s="328"/>
      <c r="N1385" s="328"/>
      <c r="O1385" s="328"/>
      <c r="P1385" s="328"/>
      <c r="Q1385" s="328"/>
      <c r="R1385" s="328"/>
      <c r="S1385" s="328"/>
      <c r="T1385" s="328"/>
      <c r="U1385" s="328"/>
      <c r="V1385" s="328"/>
      <c r="W1385" s="328"/>
      <c r="X1385" s="328"/>
      <c r="Y1385" s="329"/>
      <c r="Z1385" s="336"/>
      <c r="AA1385" s="337"/>
      <c r="AB1385" s="337"/>
      <c r="AC1385" s="337"/>
      <c r="AD1385" s="338"/>
      <c r="AE1385" s="336"/>
      <c r="AF1385" s="337"/>
      <c r="AG1385" s="337"/>
      <c r="AH1385" s="337"/>
      <c r="AI1385" s="337"/>
      <c r="AJ1385" s="337"/>
      <c r="AK1385" s="300"/>
      <c r="AL1385" s="301"/>
      <c r="AM1385" s="301"/>
      <c r="AN1385" s="301"/>
      <c r="AO1385" s="301"/>
      <c r="AP1385" s="301"/>
      <c r="AQ1385" s="301"/>
      <c r="AR1385" s="301"/>
      <c r="AS1385" s="301"/>
      <c r="AT1385" s="301"/>
      <c r="AU1385" s="301"/>
      <c r="AV1385" s="301"/>
      <c r="AW1385" s="301"/>
      <c r="AX1385" s="302"/>
      <c r="AY1385" s="407"/>
      <c r="AZ1385" s="304"/>
      <c r="BA1385" s="304"/>
      <c r="BB1385" s="408"/>
      <c r="BC1385" s="306">
        <f t="shared" si="76"/>
        <v>0</v>
      </c>
      <c r="BD1385" s="307"/>
      <c r="BE1385" s="307"/>
      <c r="BF1385" s="308"/>
      <c r="BG1385" s="309"/>
      <c r="BH1385" s="310"/>
      <c r="BI1385" s="310"/>
      <c r="BJ1385" s="311"/>
      <c r="BK1385" s="312">
        <f t="shared" si="77"/>
        <v>0</v>
      </c>
      <c r="BL1385" s="313"/>
      <c r="BM1385" s="313"/>
      <c r="BN1385" s="313"/>
      <c r="BO1385" s="313"/>
      <c r="BP1385" s="314"/>
      <c r="BQ1385" s="294"/>
      <c r="BR1385" s="295"/>
      <c r="BS1385" s="295"/>
      <c r="BT1385" s="295"/>
      <c r="BU1385" s="295"/>
      <c r="BV1385" s="295"/>
      <c r="BW1385" s="296"/>
      <c r="BX1385" s="294"/>
      <c r="BY1385" s="295"/>
      <c r="BZ1385" s="295"/>
      <c r="CA1385" s="295"/>
      <c r="CB1385" s="295"/>
      <c r="CC1385" s="296"/>
      <c r="CD1385" s="294"/>
      <c r="CE1385" s="295"/>
      <c r="CF1385" s="295"/>
      <c r="CG1385" s="295"/>
      <c r="CH1385" s="295"/>
      <c r="CI1385" s="296"/>
    </row>
    <row r="1386" spans="1:87" ht="18" customHeight="1" x14ac:dyDescent="0.25">
      <c r="A1386" s="75"/>
      <c r="B1386" s="327"/>
      <c r="C1386" s="328"/>
      <c r="D1386" s="328"/>
      <c r="E1386" s="328"/>
      <c r="F1386" s="328"/>
      <c r="G1386" s="328"/>
      <c r="H1386" s="328"/>
      <c r="I1386" s="328"/>
      <c r="J1386" s="328"/>
      <c r="K1386" s="328"/>
      <c r="L1386" s="328"/>
      <c r="M1386" s="328"/>
      <c r="N1386" s="328"/>
      <c r="O1386" s="328"/>
      <c r="P1386" s="328"/>
      <c r="Q1386" s="328"/>
      <c r="R1386" s="328"/>
      <c r="S1386" s="328"/>
      <c r="T1386" s="328"/>
      <c r="U1386" s="328"/>
      <c r="V1386" s="328"/>
      <c r="W1386" s="328"/>
      <c r="X1386" s="328"/>
      <c r="Y1386" s="329"/>
      <c r="Z1386" s="336"/>
      <c r="AA1386" s="337"/>
      <c r="AB1386" s="337"/>
      <c r="AC1386" s="337"/>
      <c r="AD1386" s="338"/>
      <c r="AE1386" s="336"/>
      <c r="AF1386" s="337"/>
      <c r="AG1386" s="337"/>
      <c r="AH1386" s="337"/>
      <c r="AI1386" s="337"/>
      <c r="AJ1386" s="337"/>
      <c r="AK1386" s="300"/>
      <c r="AL1386" s="301"/>
      <c r="AM1386" s="301"/>
      <c r="AN1386" s="301"/>
      <c r="AO1386" s="301"/>
      <c r="AP1386" s="301"/>
      <c r="AQ1386" s="301"/>
      <c r="AR1386" s="301"/>
      <c r="AS1386" s="301"/>
      <c r="AT1386" s="301"/>
      <c r="AU1386" s="301"/>
      <c r="AV1386" s="301"/>
      <c r="AW1386" s="301"/>
      <c r="AX1386" s="302"/>
      <c r="AY1386" s="407"/>
      <c r="AZ1386" s="304"/>
      <c r="BA1386" s="304"/>
      <c r="BB1386" s="408"/>
      <c r="BC1386" s="306">
        <f t="shared" si="76"/>
        <v>0</v>
      </c>
      <c r="BD1386" s="307"/>
      <c r="BE1386" s="307"/>
      <c r="BF1386" s="308"/>
      <c r="BG1386" s="309"/>
      <c r="BH1386" s="310"/>
      <c r="BI1386" s="310"/>
      <c r="BJ1386" s="311"/>
      <c r="BK1386" s="312">
        <f t="shared" si="77"/>
        <v>0</v>
      </c>
      <c r="BL1386" s="313"/>
      <c r="BM1386" s="313"/>
      <c r="BN1386" s="313"/>
      <c r="BO1386" s="313"/>
      <c r="BP1386" s="314"/>
      <c r="BQ1386" s="294"/>
      <c r="BR1386" s="295"/>
      <c r="BS1386" s="295"/>
      <c r="BT1386" s="295"/>
      <c r="BU1386" s="295"/>
      <c r="BV1386" s="295"/>
      <c r="BW1386" s="296"/>
      <c r="BX1386" s="294"/>
      <c r="BY1386" s="295"/>
      <c r="BZ1386" s="295"/>
      <c r="CA1386" s="295"/>
      <c r="CB1386" s="295"/>
      <c r="CC1386" s="296"/>
      <c r="CD1386" s="294"/>
      <c r="CE1386" s="295"/>
      <c r="CF1386" s="295"/>
      <c r="CG1386" s="295"/>
      <c r="CH1386" s="295"/>
      <c r="CI1386" s="296"/>
    </row>
    <row r="1387" spans="1:87" ht="18" customHeight="1" x14ac:dyDescent="0.25">
      <c r="A1387" s="75"/>
      <c r="B1387" s="327"/>
      <c r="C1387" s="328"/>
      <c r="D1387" s="328"/>
      <c r="E1387" s="328"/>
      <c r="F1387" s="328"/>
      <c r="G1387" s="328"/>
      <c r="H1387" s="328"/>
      <c r="I1387" s="328"/>
      <c r="J1387" s="328"/>
      <c r="K1387" s="328"/>
      <c r="L1387" s="328"/>
      <c r="M1387" s="328"/>
      <c r="N1387" s="328"/>
      <c r="O1387" s="328"/>
      <c r="P1387" s="328"/>
      <c r="Q1387" s="328"/>
      <c r="R1387" s="328"/>
      <c r="S1387" s="328"/>
      <c r="T1387" s="328"/>
      <c r="U1387" s="328"/>
      <c r="V1387" s="328"/>
      <c r="W1387" s="328"/>
      <c r="X1387" s="328"/>
      <c r="Y1387" s="329"/>
      <c r="Z1387" s="336"/>
      <c r="AA1387" s="337"/>
      <c r="AB1387" s="337"/>
      <c r="AC1387" s="337"/>
      <c r="AD1387" s="338"/>
      <c r="AE1387" s="336"/>
      <c r="AF1387" s="337"/>
      <c r="AG1387" s="337"/>
      <c r="AH1387" s="337"/>
      <c r="AI1387" s="337"/>
      <c r="AJ1387" s="337"/>
      <c r="AK1387" s="300"/>
      <c r="AL1387" s="301"/>
      <c r="AM1387" s="301"/>
      <c r="AN1387" s="301"/>
      <c r="AO1387" s="301"/>
      <c r="AP1387" s="301"/>
      <c r="AQ1387" s="301"/>
      <c r="AR1387" s="301"/>
      <c r="AS1387" s="301"/>
      <c r="AT1387" s="301"/>
      <c r="AU1387" s="301"/>
      <c r="AV1387" s="301"/>
      <c r="AW1387" s="301"/>
      <c r="AX1387" s="302"/>
      <c r="AY1387" s="407"/>
      <c r="AZ1387" s="304"/>
      <c r="BA1387" s="304"/>
      <c r="BB1387" s="408"/>
      <c r="BC1387" s="306">
        <f t="shared" si="76"/>
        <v>0</v>
      </c>
      <c r="BD1387" s="307"/>
      <c r="BE1387" s="307"/>
      <c r="BF1387" s="308"/>
      <c r="BG1387" s="309"/>
      <c r="BH1387" s="310"/>
      <c r="BI1387" s="310"/>
      <c r="BJ1387" s="311"/>
      <c r="BK1387" s="312">
        <f t="shared" si="77"/>
        <v>0</v>
      </c>
      <c r="BL1387" s="313"/>
      <c r="BM1387" s="313"/>
      <c r="BN1387" s="313"/>
      <c r="BO1387" s="313"/>
      <c r="BP1387" s="314"/>
      <c r="BQ1387" s="294"/>
      <c r="BR1387" s="295"/>
      <c r="BS1387" s="295"/>
      <c r="BT1387" s="295"/>
      <c r="BU1387" s="295"/>
      <c r="BV1387" s="295"/>
      <c r="BW1387" s="296"/>
      <c r="BX1387" s="294"/>
      <c r="BY1387" s="295"/>
      <c r="BZ1387" s="295"/>
      <c r="CA1387" s="295"/>
      <c r="CB1387" s="295"/>
      <c r="CC1387" s="296"/>
      <c r="CD1387" s="294"/>
      <c r="CE1387" s="295"/>
      <c r="CF1387" s="295"/>
      <c r="CG1387" s="295"/>
      <c r="CH1387" s="295"/>
      <c r="CI1387" s="296"/>
    </row>
    <row r="1388" spans="1:87" ht="18" customHeight="1" x14ac:dyDescent="0.25">
      <c r="A1388" s="75"/>
      <c r="B1388" s="327"/>
      <c r="C1388" s="328"/>
      <c r="D1388" s="328"/>
      <c r="E1388" s="328"/>
      <c r="F1388" s="328"/>
      <c r="G1388" s="328"/>
      <c r="H1388" s="328"/>
      <c r="I1388" s="328"/>
      <c r="J1388" s="328"/>
      <c r="K1388" s="328"/>
      <c r="L1388" s="328"/>
      <c r="M1388" s="328"/>
      <c r="N1388" s="328"/>
      <c r="O1388" s="328"/>
      <c r="P1388" s="328"/>
      <c r="Q1388" s="328"/>
      <c r="R1388" s="328"/>
      <c r="S1388" s="328"/>
      <c r="T1388" s="328"/>
      <c r="U1388" s="328"/>
      <c r="V1388" s="328"/>
      <c r="W1388" s="328"/>
      <c r="X1388" s="328"/>
      <c r="Y1388" s="329"/>
      <c r="Z1388" s="336"/>
      <c r="AA1388" s="337"/>
      <c r="AB1388" s="337"/>
      <c r="AC1388" s="337"/>
      <c r="AD1388" s="338"/>
      <c r="AE1388" s="336"/>
      <c r="AF1388" s="337"/>
      <c r="AG1388" s="337"/>
      <c r="AH1388" s="337"/>
      <c r="AI1388" s="337"/>
      <c r="AJ1388" s="337"/>
      <c r="AK1388" s="300"/>
      <c r="AL1388" s="301"/>
      <c r="AM1388" s="301"/>
      <c r="AN1388" s="301"/>
      <c r="AO1388" s="301"/>
      <c r="AP1388" s="301"/>
      <c r="AQ1388" s="301"/>
      <c r="AR1388" s="301"/>
      <c r="AS1388" s="301"/>
      <c r="AT1388" s="301"/>
      <c r="AU1388" s="301"/>
      <c r="AV1388" s="301"/>
      <c r="AW1388" s="301"/>
      <c r="AX1388" s="302"/>
      <c r="AY1388" s="407"/>
      <c r="AZ1388" s="304"/>
      <c r="BA1388" s="304"/>
      <c r="BB1388" s="408"/>
      <c r="BC1388" s="306">
        <f t="shared" si="76"/>
        <v>0</v>
      </c>
      <c r="BD1388" s="307"/>
      <c r="BE1388" s="307"/>
      <c r="BF1388" s="308"/>
      <c r="BG1388" s="309"/>
      <c r="BH1388" s="310"/>
      <c r="BI1388" s="310"/>
      <c r="BJ1388" s="311"/>
      <c r="BK1388" s="312">
        <f t="shared" si="77"/>
        <v>0</v>
      </c>
      <c r="BL1388" s="313"/>
      <c r="BM1388" s="313"/>
      <c r="BN1388" s="313"/>
      <c r="BO1388" s="313"/>
      <c r="BP1388" s="314"/>
      <c r="BQ1388" s="294"/>
      <c r="BR1388" s="295"/>
      <c r="BS1388" s="295"/>
      <c r="BT1388" s="295"/>
      <c r="BU1388" s="295"/>
      <c r="BV1388" s="295"/>
      <c r="BW1388" s="296"/>
      <c r="BX1388" s="294"/>
      <c r="BY1388" s="295"/>
      <c r="BZ1388" s="295"/>
      <c r="CA1388" s="295"/>
      <c r="CB1388" s="295"/>
      <c r="CC1388" s="296"/>
      <c r="CD1388" s="294"/>
      <c r="CE1388" s="295"/>
      <c r="CF1388" s="295"/>
      <c r="CG1388" s="295"/>
      <c r="CH1388" s="295"/>
      <c r="CI1388" s="296"/>
    </row>
    <row r="1389" spans="1:87" ht="18" customHeight="1" x14ac:dyDescent="0.25">
      <c r="A1389" s="75"/>
      <c r="B1389" s="327"/>
      <c r="C1389" s="328"/>
      <c r="D1389" s="328"/>
      <c r="E1389" s="328"/>
      <c r="F1389" s="328"/>
      <c r="G1389" s="328"/>
      <c r="H1389" s="328"/>
      <c r="I1389" s="328"/>
      <c r="J1389" s="328"/>
      <c r="K1389" s="328"/>
      <c r="L1389" s="328"/>
      <c r="M1389" s="328"/>
      <c r="N1389" s="328"/>
      <c r="O1389" s="328"/>
      <c r="P1389" s="328"/>
      <c r="Q1389" s="328"/>
      <c r="R1389" s="328"/>
      <c r="S1389" s="328"/>
      <c r="T1389" s="328"/>
      <c r="U1389" s="328"/>
      <c r="V1389" s="328"/>
      <c r="W1389" s="328"/>
      <c r="X1389" s="328"/>
      <c r="Y1389" s="329"/>
      <c r="Z1389" s="336"/>
      <c r="AA1389" s="337"/>
      <c r="AB1389" s="337"/>
      <c r="AC1389" s="337"/>
      <c r="AD1389" s="338"/>
      <c r="AE1389" s="336"/>
      <c r="AF1389" s="337"/>
      <c r="AG1389" s="337"/>
      <c r="AH1389" s="337"/>
      <c r="AI1389" s="337"/>
      <c r="AJ1389" s="337"/>
      <c r="AK1389" s="300"/>
      <c r="AL1389" s="301"/>
      <c r="AM1389" s="301"/>
      <c r="AN1389" s="301"/>
      <c r="AO1389" s="301"/>
      <c r="AP1389" s="301"/>
      <c r="AQ1389" s="301"/>
      <c r="AR1389" s="301"/>
      <c r="AS1389" s="301"/>
      <c r="AT1389" s="301"/>
      <c r="AU1389" s="301"/>
      <c r="AV1389" s="301"/>
      <c r="AW1389" s="301"/>
      <c r="AX1389" s="302"/>
      <c r="AY1389" s="407"/>
      <c r="AZ1389" s="304"/>
      <c r="BA1389" s="304"/>
      <c r="BB1389" s="408"/>
      <c r="BC1389" s="306">
        <f t="shared" si="76"/>
        <v>0</v>
      </c>
      <c r="BD1389" s="307"/>
      <c r="BE1389" s="307"/>
      <c r="BF1389" s="308"/>
      <c r="BG1389" s="309"/>
      <c r="BH1389" s="310"/>
      <c r="BI1389" s="310"/>
      <c r="BJ1389" s="311"/>
      <c r="BK1389" s="312">
        <f t="shared" si="77"/>
        <v>0</v>
      </c>
      <c r="BL1389" s="313"/>
      <c r="BM1389" s="313"/>
      <c r="BN1389" s="313"/>
      <c r="BO1389" s="313"/>
      <c r="BP1389" s="314"/>
      <c r="BQ1389" s="294"/>
      <c r="BR1389" s="295"/>
      <c r="BS1389" s="295"/>
      <c r="BT1389" s="295"/>
      <c r="BU1389" s="295"/>
      <c r="BV1389" s="295"/>
      <c r="BW1389" s="296"/>
      <c r="BX1389" s="294"/>
      <c r="BY1389" s="295"/>
      <c r="BZ1389" s="295"/>
      <c r="CA1389" s="295"/>
      <c r="CB1389" s="295"/>
      <c r="CC1389" s="296"/>
      <c r="CD1389" s="294"/>
      <c r="CE1389" s="295"/>
      <c r="CF1389" s="295"/>
      <c r="CG1389" s="295"/>
      <c r="CH1389" s="295"/>
      <c r="CI1389" s="296"/>
    </row>
    <row r="1390" spans="1:87" ht="18" customHeight="1" x14ac:dyDescent="0.25">
      <c r="A1390" s="75"/>
      <c r="B1390" s="327"/>
      <c r="C1390" s="328"/>
      <c r="D1390" s="328"/>
      <c r="E1390" s="328"/>
      <c r="F1390" s="328"/>
      <c r="G1390" s="328"/>
      <c r="H1390" s="328"/>
      <c r="I1390" s="328"/>
      <c r="J1390" s="328"/>
      <c r="K1390" s="328"/>
      <c r="L1390" s="328"/>
      <c r="M1390" s="328"/>
      <c r="N1390" s="328"/>
      <c r="O1390" s="328"/>
      <c r="P1390" s="328"/>
      <c r="Q1390" s="328"/>
      <c r="R1390" s="328"/>
      <c r="S1390" s="328"/>
      <c r="T1390" s="328"/>
      <c r="U1390" s="328"/>
      <c r="V1390" s="328"/>
      <c r="W1390" s="328"/>
      <c r="X1390" s="328"/>
      <c r="Y1390" s="329"/>
      <c r="Z1390" s="336"/>
      <c r="AA1390" s="337"/>
      <c r="AB1390" s="337"/>
      <c r="AC1390" s="337"/>
      <c r="AD1390" s="338"/>
      <c r="AE1390" s="336"/>
      <c r="AF1390" s="337"/>
      <c r="AG1390" s="337"/>
      <c r="AH1390" s="337"/>
      <c r="AI1390" s="337"/>
      <c r="AJ1390" s="337"/>
      <c r="AK1390" s="300"/>
      <c r="AL1390" s="301"/>
      <c r="AM1390" s="301"/>
      <c r="AN1390" s="301"/>
      <c r="AO1390" s="301"/>
      <c r="AP1390" s="301"/>
      <c r="AQ1390" s="301"/>
      <c r="AR1390" s="301"/>
      <c r="AS1390" s="301"/>
      <c r="AT1390" s="301"/>
      <c r="AU1390" s="301"/>
      <c r="AV1390" s="301"/>
      <c r="AW1390" s="301"/>
      <c r="AX1390" s="302"/>
      <c r="AY1390" s="407"/>
      <c r="AZ1390" s="304"/>
      <c r="BA1390" s="304"/>
      <c r="BB1390" s="408"/>
      <c r="BC1390" s="306">
        <f t="shared" si="76"/>
        <v>0</v>
      </c>
      <c r="BD1390" s="307"/>
      <c r="BE1390" s="307"/>
      <c r="BF1390" s="308"/>
      <c r="BG1390" s="309"/>
      <c r="BH1390" s="310"/>
      <c r="BI1390" s="310"/>
      <c r="BJ1390" s="311"/>
      <c r="BK1390" s="312">
        <f t="shared" si="77"/>
        <v>0</v>
      </c>
      <c r="BL1390" s="313"/>
      <c r="BM1390" s="313"/>
      <c r="BN1390" s="313"/>
      <c r="BO1390" s="313"/>
      <c r="BP1390" s="314"/>
      <c r="BQ1390" s="294"/>
      <c r="BR1390" s="295"/>
      <c r="BS1390" s="295"/>
      <c r="BT1390" s="295"/>
      <c r="BU1390" s="295"/>
      <c r="BV1390" s="295"/>
      <c r="BW1390" s="296"/>
      <c r="BX1390" s="294"/>
      <c r="BY1390" s="295"/>
      <c r="BZ1390" s="295"/>
      <c r="CA1390" s="295"/>
      <c r="CB1390" s="295"/>
      <c r="CC1390" s="296"/>
      <c r="CD1390" s="294"/>
      <c r="CE1390" s="295"/>
      <c r="CF1390" s="295"/>
      <c r="CG1390" s="295"/>
      <c r="CH1390" s="295"/>
      <c r="CI1390" s="296"/>
    </row>
    <row r="1391" spans="1:87" ht="18" customHeight="1" x14ac:dyDescent="0.25">
      <c r="A1391" s="75"/>
      <c r="B1391" s="327"/>
      <c r="C1391" s="328"/>
      <c r="D1391" s="328"/>
      <c r="E1391" s="328"/>
      <c r="F1391" s="328"/>
      <c r="G1391" s="328"/>
      <c r="H1391" s="328"/>
      <c r="I1391" s="328"/>
      <c r="J1391" s="328"/>
      <c r="K1391" s="328"/>
      <c r="L1391" s="328"/>
      <c r="M1391" s="328"/>
      <c r="N1391" s="328"/>
      <c r="O1391" s="328"/>
      <c r="P1391" s="328"/>
      <c r="Q1391" s="328"/>
      <c r="R1391" s="328"/>
      <c r="S1391" s="328"/>
      <c r="T1391" s="328"/>
      <c r="U1391" s="328"/>
      <c r="V1391" s="328"/>
      <c r="W1391" s="328"/>
      <c r="X1391" s="328"/>
      <c r="Y1391" s="329"/>
      <c r="Z1391" s="336"/>
      <c r="AA1391" s="337"/>
      <c r="AB1391" s="337"/>
      <c r="AC1391" s="337"/>
      <c r="AD1391" s="338"/>
      <c r="AE1391" s="336"/>
      <c r="AF1391" s="337"/>
      <c r="AG1391" s="337"/>
      <c r="AH1391" s="337"/>
      <c r="AI1391" s="337"/>
      <c r="AJ1391" s="337"/>
      <c r="AK1391" s="300"/>
      <c r="AL1391" s="301"/>
      <c r="AM1391" s="301"/>
      <c r="AN1391" s="301"/>
      <c r="AO1391" s="301"/>
      <c r="AP1391" s="301"/>
      <c r="AQ1391" s="301"/>
      <c r="AR1391" s="301"/>
      <c r="AS1391" s="301"/>
      <c r="AT1391" s="301"/>
      <c r="AU1391" s="301"/>
      <c r="AV1391" s="301"/>
      <c r="AW1391" s="301"/>
      <c r="AX1391" s="302"/>
      <c r="AY1391" s="407"/>
      <c r="AZ1391" s="304"/>
      <c r="BA1391" s="304"/>
      <c r="BB1391" s="408"/>
      <c r="BC1391" s="306">
        <f t="shared" si="76"/>
        <v>0</v>
      </c>
      <c r="BD1391" s="307"/>
      <c r="BE1391" s="307"/>
      <c r="BF1391" s="308"/>
      <c r="BG1391" s="309"/>
      <c r="BH1391" s="310"/>
      <c r="BI1391" s="310"/>
      <c r="BJ1391" s="311"/>
      <c r="BK1391" s="312">
        <f t="shared" si="77"/>
        <v>0</v>
      </c>
      <c r="BL1391" s="313"/>
      <c r="BM1391" s="313"/>
      <c r="BN1391" s="313"/>
      <c r="BO1391" s="313"/>
      <c r="BP1391" s="314"/>
      <c r="BQ1391" s="294"/>
      <c r="BR1391" s="295"/>
      <c r="BS1391" s="295"/>
      <c r="BT1391" s="295"/>
      <c r="BU1391" s="295"/>
      <c r="BV1391" s="295"/>
      <c r="BW1391" s="296"/>
      <c r="BX1391" s="294"/>
      <c r="BY1391" s="295"/>
      <c r="BZ1391" s="295"/>
      <c r="CA1391" s="295"/>
      <c r="CB1391" s="295"/>
      <c r="CC1391" s="296"/>
      <c r="CD1391" s="294"/>
      <c r="CE1391" s="295"/>
      <c r="CF1391" s="295"/>
      <c r="CG1391" s="295"/>
      <c r="CH1391" s="295"/>
      <c r="CI1391" s="296"/>
    </row>
    <row r="1392" spans="1:87" ht="18" customHeight="1" x14ac:dyDescent="0.25">
      <c r="A1392" s="75"/>
      <c r="B1392" s="327"/>
      <c r="C1392" s="328"/>
      <c r="D1392" s="328"/>
      <c r="E1392" s="328"/>
      <c r="F1392" s="328"/>
      <c r="G1392" s="328"/>
      <c r="H1392" s="328"/>
      <c r="I1392" s="328"/>
      <c r="J1392" s="328"/>
      <c r="K1392" s="328"/>
      <c r="L1392" s="328"/>
      <c r="M1392" s="328"/>
      <c r="N1392" s="328"/>
      <c r="O1392" s="328"/>
      <c r="P1392" s="328"/>
      <c r="Q1392" s="328"/>
      <c r="R1392" s="328"/>
      <c r="S1392" s="328"/>
      <c r="T1392" s="328"/>
      <c r="U1392" s="328"/>
      <c r="V1392" s="328"/>
      <c r="W1392" s="328"/>
      <c r="X1392" s="328"/>
      <c r="Y1392" s="329"/>
      <c r="Z1392" s="336"/>
      <c r="AA1392" s="337"/>
      <c r="AB1392" s="337"/>
      <c r="AC1392" s="337"/>
      <c r="AD1392" s="338"/>
      <c r="AE1392" s="336"/>
      <c r="AF1392" s="337"/>
      <c r="AG1392" s="337"/>
      <c r="AH1392" s="337"/>
      <c r="AI1392" s="337"/>
      <c r="AJ1392" s="337"/>
      <c r="AK1392" s="300"/>
      <c r="AL1392" s="301"/>
      <c r="AM1392" s="301"/>
      <c r="AN1392" s="301"/>
      <c r="AO1392" s="301"/>
      <c r="AP1392" s="301"/>
      <c r="AQ1392" s="301"/>
      <c r="AR1392" s="301"/>
      <c r="AS1392" s="301"/>
      <c r="AT1392" s="301"/>
      <c r="AU1392" s="301"/>
      <c r="AV1392" s="301"/>
      <c r="AW1392" s="301"/>
      <c r="AX1392" s="302"/>
      <c r="AY1392" s="407"/>
      <c r="AZ1392" s="304"/>
      <c r="BA1392" s="304"/>
      <c r="BB1392" s="408"/>
      <c r="BC1392" s="306">
        <f t="shared" si="76"/>
        <v>0</v>
      </c>
      <c r="BD1392" s="307"/>
      <c r="BE1392" s="307"/>
      <c r="BF1392" s="308"/>
      <c r="BG1392" s="309"/>
      <c r="BH1392" s="310"/>
      <c r="BI1392" s="310"/>
      <c r="BJ1392" s="311"/>
      <c r="BK1392" s="312">
        <f t="shared" si="77"/>
        <v>0</v>
      </c>
      <c r="BL1392" s="313"/>
      <c r="BM1392" s="313"/>
      <c r="BN1392" s="313"/>
      <c r="BO1392" s="313"/>
      <c r="BP1392" s="314"/>
      <c r="BQ1392" s="294"/>
      <c r="BR1392" s="295"/>
      <c r="BS1392" s="295"/>
      <c r="BT1392" s="295"/>
      <c r="BU1392" s="295"/>
      <c r="BV1392" s="295"/>
      <c r="BW1392" s="296"/>
      <c r="BX1392" s="294"/>
      <c r="BY1392" s="295"/>
      <c r="BZ1392" s="295"/>
      <c r="CA1392" s="295"/>
      <c r="CB1392" s="295"/>
      <c r="CC1392" s="296"/>
      <c r="CD1392" s="294"/>
      <c r="CE1392" s="295"/>
      <c r="CF1392" s="295"/>
      <c r="CG1392" s="295"/>
      <c r="CH1392" s="295"/>
      <c r="CI1392" s="296"/>
    </row>
    <row r="1393" spans="1:87" ht="18" customHeight="1" thickBot="1" x14ac:dyDescent="0.3">
      <c r="A1393" s="75"/>
      <c r="B1393" s="330"/>
      <c r="C1393" s="331"/>
      <c r="D1393" s="331"/>
      <c r="E1393" s="331"/>
      <c r="F1393" s="331"/>
      <c r="G1393" s="331"/>
      <c r="H1393" s="331"/>
      <c r="I1393" s="331"/>
      <c r="J1393" s="331"/>
      <c r="K1393" s="331"/>
      <c r="L1393" s="331"/>
      <c r="M1393" s="331"/>
      <c r="N1393" s="331"/>
      <c r="O1393" s="331"/>
      <c r="P1393" s="331"/>
      <c r="Q1393" s="331"/>
      <c r="R1393" s="331"/>
      <c r="S1393" s="331"/>
      <c r="T1393" s="331"/>
      <c r="U1393" s="331"/>
      <c r="V1393" s="331"/>
      <c r="W1393" s="331"/>
      <c r="X1393" s="331"/>
      <c r="Y1393" s="332"/>
      <c r="Z1393" s="339"/>
      <c r="AA1393" s="340"/>
      <c r="AB1393" s="340"/>
      <c r="AC1393" s="340"/>
      <c r="AD1393" s="341"/>
      <c r="AE1393" s="339"/>
      <c r="AF1393" s="340"/>
      <c r="AG1393" s="340"/>
      <c r="AH1393" s="340"/>
      <c r="AI1393" s="340"/>
      <c r="AJ1393" s="340"/>
      <c r="AK1393" s="392"/>
      <c r="AL1393" s="393"/>
      <c r="AM1393" s="393"/>
      <c r="AN1393" s="393"/>
      <c r="AO1393" s="393"/>
      <c r="AP1393" s="393"/>
      <c r="AQ1393" s="393"/>
      <c r="AR1393" s="393"/>
      <c r="AS1393" s="393"/>
      <c r="AT1393" s="393"/>
      <c r="AU1393" s="393"/>
      <c r="AV1393" s="393"/>
      <c r="AW1393" s="393"/>
      <c r="AX1393" s="394"/>
      <c r="AY1393" s="411"/>
      <c r="AZ1393" s="396"/>
      <c r="BA1393" s="396"/>
      <c r="BB1393" s="412"/>
      <c r="BC1393" s="398">
        <f t="shared" si="76"/>
        <v>0</v>
      </c>
      <c r="BD1393" s="399"/>
      <c r="BE1393" s="399"/>
      <c r="BF1393" s="400"/>
      <c r="BG1393" s="401"/>
      <c r="BH1393" s="402"/>
      <c r="BI1393" s="402"/>
      <c r="BJ1393" s="403"/>
      <c r="BK1393" s="404">
        <f t="shared" si="77"/>
        <v>0</v>
      </c>
      <c r="BL1393" s="405"/>
      <c r="BM1393" s="405"/>
      <c r="BN1393" s="405"/>
      <c r="BO1393" s="405"/>
      <c r="BP1393" s="406"/>
      <c r="BQ1393" s="297"/>
      <c r="BR1393" s="298"/>
      <c r="BS1393" s="298"/>
      <c r="BT1393" s="298"/>
      <c r="BU1393" s="298"/>
      <c r="BV1393" s="298"/>
      <c r="BW1393" s="299"/>
      <c r="BX1393" s="297"/>
      <c r="BY1393" s="298"/>
      <c r="BZ1393" s="298"/>
      <c r="CA1393" s="298"/>
      <c r="CB1393" s="298"/>
      <c r="CC1393" s="299"/>
      <c r="CD1393" s="297"/>
      <c r="CE1393" s="298"/>
      <c r="CF1393" s="298"/>
      <c r="CG1393" s="298"/>
      <c r="CH1393" s="298"/>
      <c r="CI1393" s="299"/>
    </row>
    <row r="1394" spans="1:87" ht="18" customHeight="1" thickBot="1" x14ac:dyDescent="0.3">
      <c r="A1394" s="75"/>
      <c r="B1394" s="377"/>
      <c r="C1394" s="378"/>
      <c r="D1394" s="378"/>
      <c r="E1394" s="378"/>
      <c r="F1394" s="378"/>
      <c r="G1394" s="378"/>
      <c r="H1394" s="378"/>
      <c r="I1394" s="378"/>
      <c r="J1394" s="378"/>
      <c r="K1394" s="378"/>
      <c r="L1394" s="378"/>
      <c r="M1394" s="378"/>
      <c r="N1394" s="378"/>
      <c r="O1394" s="378"/>
      <c r="P1394" s="378"/>
      <c r="Q1394" s="378"/>
      <c r="R1394" s="378"/>
      <c r="S1394" s="378"/>
      <c r="T1394" s="378"/>
      <c r="U1394" s="378"/>
      <c r="V1394" s="378"/>
      <c r="W1394" s="378"/>
      <c r="X1394" s="378"/>
      <c r="Y1394" s="378"/>
      <c r="Z1394" s="378"/>
      <c r="AA1394" s="378"/>
      <c r="AB1394" s="378"/>
      <c r="AC1394" s="378"/>
      <c r="AD1394" s="378"/>
      <c r="AE1394" s="378"/>
      <c r="AF1394" s="378"/>
      <c r="AG1394" s="378"/>
      <c r="AH1394" s="378"/>
      <c r="AI1394" s="378"/>
      <c r="AJ1394" s="379"/>
      <c r="AK1394" s="380" t="s">
        <v>3</v>
      </c>
      <c r="AL1394" s="381"/>
      <c r="AM1394" s="381"/>
      <c r="AN1394" s="381"/>
      <c r="AO1394" s="381"/>
      <c r="AP1394" s="381"/>
      <c r="AQ1394" s="381"/>
      <c r="AR1394" s="381"/>
      <c r="AS1394" s="381"/>
      <c r="AT1394" s="381"/>
      <c r="AU1394" s="381"/>
      <c r="AV1394" s="381"/>
      <c r="AW1394" s="381"/>
      <c r="AX1394" s="381"/>
      <c r="AY1394" s="382"/>
      <c r="AZ1394" s="382"/>
      <c r="BA1394" s="382"/>
      <c r="BB1394" s="382"/>
      <c r="BC1394" s="382"/>
      <c r="BD1394" s="382"/>
      <c r="BE1394" s="382"/>
      <c r="BF1394" s="382"/>
      <c r="BG1394" s="382"/>
      <c r="BH1394" s="382"/>
      <c r="BI1394" s="382"/>
      <c r="BJ1394" s="383"/>
      <c r="BK1394" s="384">
        <f>SUM(BK1364:BK1393)</f>
        <v>0</v>
      </c>
      <c r="BL1394" s="385"/>
      <c r="BM1394" s="385"/>
      <c r="BN1394" s="385"/>
      <c r="BO1394" s="385"/>
      <c r="BP1394" s="386"/>
      <c r="BQ1394" s="387" t="s">
        <v>100</v>
      </c>
      <c r="BR1394" s="388"/>
      <c r="BS1394" s="388"/>
      <c r="BT1394" s="388"/>
      <c r="BU1394" s="388"/>
      <c r="BV1394" s="388"/>
      <c r="BW1394" s="388"/>
      <c r="BX1394" s="388"/>
      <c r="BY1394" s="388"/>
      <c r="BZ1394" s="388"/>
      <c r="CA1394" s="388"/>
      <c r="CB1394" s="388"/>
      <c r="CC1394" s="389"/>
      <c r="CD1394" s="390">
        <f>+CD1364*AE1364</f>
        <v>0</v>
      </c>
      <c r="CE1394" s="390"/>
      <c r="CF1394" s="390"/>
      <c r="CG1394" s="390"/>
      <c r="CH1394" s="390"/>
      <c r="CI1394" s="391"/>
    </row>
    <row r="1395" spans="1:87" ht="18" customHeight="1" thickBot="1" x14ac:dyDescent="0.3">
      <c r="A1395" s="75"/>
      <c r="B1395" s="76"/>
      <c r="C1395" s="76"/>
      <c r="D1395" s="76"/>
      <c r="E1395" s="76"/>
      <c r="F1395" s="76"/>
      <c r="G1395" s="76"/>
      <c r="H1395" s="76"/>
      <c r="I1395" s="76"/>
      <c r="J1395" s="76"/>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BG1395" s="78"/>
      <c r="BH1395" s="78"/>
      <c r="BI1395" s="78"/>
      <c r="BJ1395" s="78"/>
      <c r="BK1395" s="79"/>
      <c r="BL1395" s="79"/>
      <c r="BM1395" s="79"/>
      <c r="BN1395" s="79"/>
      <c r="BO1395" s="79"/>
      <c r="BP1395" s="79"/>
      <c r="BQ1395" s="79"/>
      <c r="BR1395" s="79"/>
      <c r="BS1395" s="79"/>
      <c r="BT1395" s="79"/>
      <c r="BU1395" s="79"/>
      <c r="BV1395" s="79"/>
      <c r="BW1395" s="79"/>
      <c r="BX1395" s="79"/>
      <c r="BY1395" s="79"/>
      <c r="BZ1395" s="79"/>
      <c r="CA1395" s="79"/>
      <c r="CB1395" s="79"/>
      <c r="CC1395" s="79"/>
      <c r="CD1395" s="79"/>
      <c r="CE1395" s="79"/>
      <c r="CF1395" s="79"/>
      <c r="CG1395" s="79"/>
      <c r="CH1395" s="79"/>
      <c r="CI1395" s="79"/>
    </row>
    <row r="1396" spans="1:87" ht="18" customHeight="1" x14ac:dyDescent="0.25">
      <c r="A1396" s="75"/>
      <c r="B1396" s="348" t="s">
        <v>0</v>
      </c>
      <c r="C1396" s="349"/>
      <c r="D1396" s="349"/>
      <c r="E1396" s="349"/>
      <c r="F1396" s="349"/>
      <c r="G1396" s="349"/>
      <c r="H1396" s="349"/>
      <c r="I1396" s="349"/>
      <c r="J1396" s="349"/>
      <c r="K1396" s="349"/>
      <c r="L1396" s="349"/>
      <c r="M1396" s="349"/>
      <c r="N1396" s="349"/>
      <c r="O1396" s="349"/>
      <c r="P1396" s="349"/>
      <c r="Q1396" s="349"/>
      <c r="R1396" s="349"/>
      <c r="S1396" s="349"/>
      <c r="T1396" s="349"/>
      <c r="U1396" s="349"/>
      <c r="V1396" s="349"/>
      <c r="W1396" s="349"/>
      <c r="X1396" s="349"/>
      <c r="Y1396" s="350"/>
      <c r="Z1396" s="348" t="s">
        <v>80</v>
      </c>
      <c r="AA1396" s="349"/>
      <c r="AB1396" s="349"/>
      <c r="AC1396" s="349"/>
      <c r="AD1396" s="350"/>
      <c r="AE1396" s="357" t="s">
        <v>79</v>
      </c>
      <c r="AF1396" s="358"/>
      <c r="AG1396" s="358"/>
      <c r="AH1396" s="358"/>
      <c r="AI1396" s="358"/>
      <c r="AJ1396" s="359"/>
      <c r="AK1396" s="357" t="s">
        <v>81</v>
      </c>
      <c r="AL1396" s="358"/>
      <c r="AM1396" s="358"/>
      <c r="AN1396" s="358"/>
      <c r="AO1396" s="358"/>
      <c r="AP1396" s="358"/>
      <c r="AQ1396" s="358"/>
      <c r="AR1396" s="358"/>
      <c r="AS1396" s="358"/>
      <c r="AT1396" s="358"/>
      <c r="AU1396" s="358"/>
      <c r="AV1396" s="358"/>
      <c r="AW1396" s="358"/>
      <c r="AX1396" s="359"/>
      <c r="AY1396" s="357" t="s">
        <v>1</v>
      </c>
      <c r="AZ1396" s="358"/>
      <c r="BA1396" s="358"/>
      <c r="BB1396" s="359"/>
      <c r="BC1396" s="348" t="s">
        <v>104</v>
      </c>
      <c r="BD1396" s="349"/>
      <c r="BE1396" s="349"/>
      <c r="BF1396" s="350"/>
      <c r="BG1396" s="366" t="s">
        <v>82</v>
      </c>
      <c r="BH1396" s="367"/>
      <c r="BI1396" s="367"/>
      <c r="BJ1396" s="368"/>
      <c r="BK1396" s="315" t="s">
        <v>99</v>
      </c>
      <c r="BL1396" s="316"/>
      <c r="BM1396" s="316"/>
      <c r="BN1396" s="316"/>
      <c r="BO1396" s="316"/>
      <c r="BP1396" s="317"/>
      <c r="BQ1396" s="315" t="s">
        <v>83</v>
      </c>
      <c r="BR1396" s="316"/>
      <c r="BS1396" s="316"/>
      <c r="BT1396" s="316"/>
      <c r="BU1396" s="316"/>
      <c r="BV1396" s="316"/>
      <c r="BW1396" s="317"/>
      <c r="BX1396" s="315" t="s">
        <v>84</v>
      </c>
      <c r="BY1396" s="316"/>
      <c r="BZ1396" s="316"/>
      <c r="CA1396" s="316"/>
      <c r="CB1396" s="316"/>
      <c r="CC1396" s="317"/>
      <c r="CD1396" s="315" t="s">
        <v>85</v>
      </c>
      <c r="CE1396" s="316"/>
      <c r="CF1396" s="316"/>
      <c r="CG1396" s="316"/>
      <c r="CH1396" s="316"/>
      <c r="CI1396" s="317"/>
    </row>
    <row r="1397" spans="1:87" ht="18" customHeight="1" x14ac:dyDescent="0.25">
      <c r="A1397" s="75"/>
      <c r="B1397" s="351"/>
      <c r="C1397" s="352"/>
      <c r="D1397" s="352"/>
      <c r="E1397" s="352"/>
      <c r="F1397" s="352"/>
      <c r="G1397" s="352"/>
      <c r="H1397" s="352"/>
      <c r="I1397" s="352"/>
      <c r="J1397" s="352"/>
      <c r="K1397" s="352"/>
      <c r="L1397" s="352"/>
      <c r="M1397" s="352"/>
      <c r="N1397" s="352"/>
      <c r="O1397" s="352"/>
      <c r="P1397" s="352"/>
      <c r="Q1397" s="352"/>
      <c r="R1397" s="352"/>
      <c r="S1397" s="352"/>
      <c r="T1397" s="352"/>
      <c r="U1397" s="352"/>
      <c r="V1397" s="352"/>
      <c r="W1397" s="352"/>
      <c r="X1397" s="352"/>
      <c r="Y1397" s="353"/>
      <c r="Z1397" s="351"/>
      <c r="AA1397" s="352"/>
      <c r="AB1397" s="352"/>
      <c r="AC1397" s="352"/>
      <c r="AD1397" s="353"/>
      <c r="AE1397" s="360"/>
      <c r="AF1397" s="361"/>
      <c r="AG1397" s="361"/>
      <c r="AH1397" s="361"/>
      <c r="AI1397" s="361"/>
      <c r="AJ1397" s="362"/>
      <c r="AK1397" s="360"/>
      <c r="AL1397" s="361"/>
      <c r="AM1397" s="361"/>
      <c r="AN1397" s="361"/>
      <c r="AO1397" s="361"/>
      <c r="AP1397" s="361"/>
      <c r="AQ1397" s="361"/>
      <c r="AR1397" s="361"/>
      <c r="AS1397" s="361"/>
      <c r="AT1397" s="361"/>
      <c r="AU1397" s="361"/>
      <c r="AV1397" s="361"/>
      <c r="AW1397" s="361"/>
      <c r="AX1397" s="362"/>
      <c r="AY1397" s="360"/>
      <c r="AZ1397" s="361"/>
      <c r="BA1397" s="361"/>
      <c r="BB1397" s="362"/>
      <c r="BC1397" s="351"/>
      <c r="BD1397" s="352"/>
      <c r="BE1397" s="352"/>
      <c r="BF1397" s="353"/>
      <c r="BG1397" s="369"/>
      <c r="BH1397" s="370"/>
      <c r="BI1397" s="370"/>
      <c r="BJ1397" s="371"/>
      <c r="BK1397" s="318"/>
      <c r="BL1397" s="319"/>
      <c r="BM1397" s="319"/>
      <c r="BN1397" s="319"/>
      <c r="BO1397" s="319"/>
      <c r="BP1397" s="320"/>
      <c r="BQ1397" s="318"/>
      <c r="BR1397" s="319"/>
      <c r="BS1397" s="319"/>
      <c r="BT1397" s="319"/>
      <c r="BU1397" s="319"/>
      <c r="BV1397" s="319"/>
      <c r="BW1397" s="320"/>
      <c r="BX1397" s="318"/>
      <c r="BY1397" s="319"/>
      <c r="BZ1397" s="319"/>
      <c r="CA1397" s="319"/>
      <c r="CB1397" s="319"/>
      <c r="CC1397" s="320"/>
      <c r="CD1397" s="318"/>
      <c r="CE1397" s="319"/>
      <c r="CF1397" s="319"/>
      <c r="CG1397" s="319"/>
      <c r="CH1397" s="319"/>
      <c r="CI1397" s="320"/>
    </row>
    <row r="1398" spans="1:87" ht="18" customHeight="1" thickBot="1" x14ac:dyDescent="0.3">
      <c r="A1398" s="75"/>
      <c r="B1398" s="354"/>
      <c r="C1398" s="355"/>
      <c r="D1398" s="355"/>
      <c r="E1398" s="355"/>
      <c r="F1398" s="355"/>
      <c r="G1398" s="355"/>
      <c r="H1398" s="355"/>
      <c r="I1398" s="355"/>
      <c r="J1398" s="355"/>
      <c r="K1398" s="355"/>
      <c r="L1398" s="355"/>
      <c r="M1398" s="355"/>
      <c r="N1398" s="355"/>
      <c r="O1398" s="355"/>
      <c r="P1398" s="355"/>
      <c r="Q1398" s="355"/>
      <c r="R1398" s="355"/>
      <c r="S1398" s="355"/>
      <c r="T1398" s="355"/>
      <c r="U1398" s="355"/>
      <c r="V1398" s="355"/>
      <c r="W1398" s="355"/>
      <c r="X1398" s="355"/>
      <c r="Y1398" s="356"/>
      <c r="Z1398" s="354"/>
      <c r="AA1398" s="355"/>
      <c r="AB1398" s="355"/>
      <c r="AC1398" s="355"/>
      <c r="AD1398" s="356"/>
      <c r="AE1398" s="363"/>
      <c r="AF1398" s="364"/>
      <c r="AG1398" s="364"/>
      <c r="AH1398" s="364"/>
      <c r="AI1398" s="364"/>
      <c r="AJ1398" s="365"/>
      <c r="AK1398" s="360"/>
      <c r="AL1398" s="361"/>
      <c r="AM1398" s="361"/>
      <c r="AN1398" s="361"/>
      <c r="AO1398" s="361"/>
      <c r="AP1398" s="361"/>
      <c r="AQ1398" s="361"/>
      <c r="AR1398" s="361"/>
      <c r="AS1398" s="361"/>
      <c r="AT1398" s="361"/>
      <c r="AU1398" s="361"/>
      <c r="AV1398" s="361"/>
      <c r="AW1398" s="361"/>
      <c r="AX1398" s="362"/>
      <c r="AY1398" s="360"/>
      <c r="AZ1398" s="361"/>
      <c r="BA1398" s="361"/>
      <c r="BB1398" s="362"/>
      <c r="BC1398" s="351"/>
      <c r="BD1398" s="352"/>
      <c r="BE1398" s="352"/>
      <c r="BF1398" s="353"/>
      <c r="BG1398" s="369"/>
      <c r="BH1398" s="370"/>
      <c r="BI1398" s="370"/>
      <c r="BJ1398" s="371"/>
      <c r="BK1398" s="318"/>
      <c r="BL1398" s="319"/>
      <c r="BM1398" s="319"/>
      <c r="BN1398" s="319"/>
      <c r="BO1398" s="319"/>
      <c r="BP1398" s="320"/>
      <c r="BQ1398" s="321"/>
      <c r="BR1398" s="322"/>
      <c r="BS1398" s="322"/>
      <c r="BT1398" s="322"/>
      <c r="BU1398" s="322"/>
      <c r="BV1398" s="322"/>
      <c r="BW1398" s="323"/>
      <c r="BX1398" s="321"/>
      <c r="BY1398" s="322"/>
      <c r="BZ1398" s="322"/>
      <c r="CA1398" s="322"/>
      <c r="CB1398" s="322"/>
      <c r="CC1398" s="323"/>
      <c r="CD1398" s="321"/>
      <c r="CE1398" s="322"/>
      <c r="CF1398" s="322"/>
      <c r="CG1398" s="322"/>
      <c r="CH1398" s="322"/>
      <c r="CI1398" s="323"/>
    </row>
    <row r="1399" spans="1:87" ht="18" customHeight="1" x14ac:dyDescent="0.25">
      <c r="A1399" s="75"/>
      <c r="B1399" s="324"/>
      <c r="C1399" s="325"/>
      <c r="D1399" s="325"/>
      <c r="E1399" s="325"/>
      <c r="F1399" s="325"/>
      <c r="G1399" s="325"/>
      <c r="H1399" s="325"/>
      <c r="I1399" s="325"/>
      <c r="J1399" s="325"/>
      <c r="K1399" s="325"/>
      <c r="L1399" s="325"/>
      <c r="M1399" s="325"/>
      <c r="N1399" s="325"/>
      <c r="O1399" s="325"/>
      <c r="P1399" s="325"/>
      <c r="Q1399" s="325"/>
      <c r="R1399" s="325"/>
      <c r="S1399" s="325"/>
      <c r="T1399" s="325"/>
      <c r="U1399" s="325"/>
      <c r="V1399" s="325"/>
      <c r="W1399" s="325"/>
      <c r="X1399" s="325"/>
      <c r="Y1399" s="326"/>
      <c r="Z1399" s="333"/>
      <c r="AA1399" s="334"/>
      <c r="AB1399" s="334"/>
      <c r="AC1399" s="334"/>
      <c r="AD1399" s="335"/>
      <c r="AE1399" s="333"/>
      <c r="AF1399" s="334"/>
      <c r="AG1399" s="334"/>
      <c r="AH1399" s="334"/>
      <c r="AI1399" s="334"/>
      <c r="AJ1399" s="334"/>
      <c r="AK1399" s="342"/>
      <c r="AL1399" s="343"/>
      <c r="AM1399" s="343"/>
      <c r="AN1399" s="343"/>
      <c r="AO1399" s="343"/>
      <c r="AP1399" s="343"/>
      <c r="AQ1399" s="343"/>
      <c r="AR1399" s="343"/>
      <c r="AS1399" s="343"/>
      <c r="AT1399" s="343"/>
      <c r="AU1399" s="343"/>
      <c r="AV1399" s="343"/>
      <c r="AW1399" s="343"/>
      <c r="AX1399" s="344"/>
      <c r="AY1399" s="409"/>
      <c r="AZ1399" s="346"/>
      <c r="BA1399" s="346"/>
      <c r="BB1399" s="410"/>
      <c r="BC1399" s="345">
        <f>+$AE$1399*AY1399</f>
        <v>0</v>
      </c>
      <c r="BD1399" s="346"/>
      <c r="BE1399" s="346"/>
      <c r="BF1399" s="347"/>
      <c r="BG1399" s="285"/>
      <c r="BH1399" s="286"/>
      <c r="BI1399" s="286"/>
      <c r="BJ1399" s="287"/>
      <c r="BK1399" s="288">
        <f>+AY1399*BG1399</f>
        <v>0</v>
      </c>
      <c r="BL1399" s="289"/>
      <c r="BM1399" s="289"/>
      <c r="BN1399" s="289"/>
      <c r="BO1399" s="289"/>
      <c r="BP1399" s="290"/>
      <c r="BQ1399" s="291"/>
      <c r="BR1399" s="292"/>
      <c r="BS1399" s="292"/>
      <c r="BT1399" s="292"/>
      <c r="BU1399" s="292"/>
      <c r="BV1399" s="292"/>
      <c r="BW1399" s="293"/>
      <c r="BX1399" s="291">
        <f>+(((BK1429+BQ1399)*30)/70)</f>
        <v>0</v>
      </c>
      <c r="BY1399" s="292"/>
      <c r="BZ1399" s="292"/>
      <c r="CA1399" s="292"/>
      <c r="CB1399" s="292"/>
      <c r="CC1399" s="293"/>
      <c r="CD1399" s="291">
        <f>+BK1429+BQ1399+BX1399</f>
        <v>0</v>
      </c>
      <c r="CE1399" s="292"/>
      <c r="CF1399" s="292"/>
      <c r="CG1399" s="292"/>
      <c r="CH1399" s="292"/>
      <c r="CI1399" s="293"/>
    </row>
    <row r="1400" spans="1:87" ht="18" customHeight="1" x14ac:dyDescent="0.25">
      <c r="A1400" s="75"/>
      <c r="B1400" s="327"/>
      <c r="C1400" s="328"/>
      <c r="D1400" s="328"/>
      <c r="E1400" s="328"/>
      <c r="F1400" s="328"/>
      <c r="G1400" s="328"/>
      <c r="H1400" s="328"/>
      <c r="I1400" s="328"/>
      <c r="J1400" s="328"/>
      <c r="K1400" s="328"/>
      <c r="L1400" s="328"/>
      <c r="M1400" s="328"/>
      <c r="N1400" s="328"/>
      <c r="O1400" s="328"/>
      <c r="P1400" s="328"/>
      <c r="Q1400" s="328"/>
      <c r="R1400" s="328"/>
      <c r="S1400" s="328"/>
      <c r="T1400" s="328"/>
      <c r="U1400" s="328"/>
      <c r="V1400" s="328"/>
      <c r="W1400" s="328"/>
      <c r="X1400" s="328"/>
      <c r="Y1400" s="329"/>
      <c r="Z1400" s="336"/>
      <c r="AA1400" s="337"/>
      <c r="AB1400" s="337"/>
      <c r="AC1400" s="337"/>
      <c r="AD1400" s="338"/>
      <c r="AE1400" s="336"/>
      <c r="AF1400" s="337"/>
      <c r="AG1400" s="337"/>
      <c r="AH1400" s="337"/>
      <c r="AI1400" s="337"/>
      <c r="AJ1400" s="337"/>
      <c r="AK1400" s="300"/>
      <c r="AL1400" s="301"/>
      <c r="AM1400" s="301"/>
      <c r="AN1400" s="301"/>
      <c r="AO1400" s="301"/>
      <c r="AP1400" s="301"/>
      <c r="AQ1400" s="301"/>
      <c r="AR1400" s="301"/>
      <c r="AS1400" s="301"/>
      <c r="AT1400" s="301"/>
      <c r="AU1400" s="301"/>
      <c r="AV1400" s="301"/>
      <c r="AW1400" s="301"/>
      <c r="AX1400" s="302"/>
      <c r="AY1400" s="407"/>
      <c r="AZ1400" s="304"/>
      <c r="BA1400" s="304"/>
      <c r="BB1400" s="408"/>
      <c r="BC1400" s="306">
        <f t="shared" ref="BC1400:BC1428" si="78">+$AE$1399*AY1400</f>
        <v>0</v>
      </c>
      <c r="BD1400" s="307"/>
      <c r="BE1400" s="307"/>
      <c r="BF1400" s="308"/>
      <c r="BG1400" s="309"/>
      <c r="BH1400" s="310"/>
      <c r="BI1400" s="310"/>
      <c r="BJ1400" s="311"/>
      <c r="BK1400" s="312">
        <f t="shared" ref="BK1400:BK1428" si="79">+AY1400*BG1400</f>
        <v>0</v>
      </c>
      <c r="BL1400" s="313"/>
      <c r="BM1400" s="313"/>
      <c r="BN1400" s="313"/>
      <c r="BO1400" s="313"/>
      <c r="BP1400" s="314"/>
      <c r="BQ1400" s="294"/>
      <c r="BR1400" s="295"/>
      <c r="BS1400" s="295"/>
      <c r="BT1400" s="295"/>
      <c r="BU1400" s="295"/>
      <c r="BV1400" s="295"/>
      <c r="BW1400" s="296"/>
      <c r="BX1400" s="294"/>
      <c r="BY1400" s="295"/>
      <c r="BZ1400" s="295"/>
      <c r="CA1400" s="295"/>
      <c r="CB1400" s="295"/>
      <c r="CC1400" s="296"/>
      <c r="CD1400" s="294"/>
      <c r="CE1400" s="295"/>
      <c r="CF1400" s="295"/>
      <c r="CG1400" s="295"/>
      <c r="CH1400" s="295"/>
      <c r="CI1400" s="296"/>
    </row>
    <row r="1401" spans="1:87" ht="18" customHeight="1" x14ac:dyDescent="0.25">
      <c r="A1401" s="75"/>
      <c r="B1401" s="327"/>
      <c r="C1401" s="328"/>
      <c r="D1401" s="328"/>
      <c r="E1401" s="328"/>
      <c r="F1401" s="328"/>
      <c r="G1401" s="328"/>
      <c r="H1401" s="328"/>
      <c r="I1401" s="328"/>
      <c r="J1401" s="328"/>
      <c r="K1401" s="328"/>
      <c r="L1401" s="328"/>
      <c r="M1401" s="328"/>
      <c r="N1401" s="328"/>
      <c r="O1401" s="328"/>
      <c r="P1401" s="328"/>
      <c r="Q1401" s="328"/>
      <c r="R1401" s="328"/>
      <c r="S1401" s="328"/>
      <c r="T1401" s="328"/>
      <c r="U1401" s="328"/>
      <c r="V1401" s="328"/>
      <c r="W1401" s="328"/>
      <c r="X1401" s="328"/>
      <c r="Y1401" s="329"/>
      <c r="Z1401" s="336"/>
      <c r="AA1401" s="337"/>
      <c r="AB1401" s="337"/>
      <c r="AC1401" s="337"/>
      <c r="AD1401" s="338"/>
      <c r="AE1401" s="336"/>
      <c r="AF1401" s="337"/>
      <c r="AG1401" s="337"/>
      <c r="AH1401" s="337"/>
      <c r="AI1401" s="337"/>
      <c r="AJ1401" s="337"/>
      <c r="AK1401" s="300"/>
      <c r="AL1401" s="301"/>
      <c r="AM1401" s="301"/>
      <c r="AN1401" s="301"/>
      <c r="AO1401" s="301"/>
      <c r="AP1401" s="301"/>
      <c r="AQ1401" s="301"/>
      <c r="AR1401" s="301"/>
      <c r="AS1401" s="301"/>
      <c r="AT1401" s="301"/>
      <c r="AU1401" s="301"/>
      <c r="AV1401" s="301"/>
      <c r="AW1401" s="301"/>
      <c r="AX1401" s="302"/>
      <c r="AY1401" s="407"/>
      <c r="AZ1401" s="304"/>
      <c r="BA1401" s="304"/>
      <c r="BB1401" s="408"/>
      <c r="BC1401" s="306">
        <f t="shared" si="78"/>
        <v>0</v>
      </c>
      <c r="BD1401" s="307"/>
      <c r="BE1401" s="307"/>
      <c r="BF1401" s="308"/>
      <c r="BG1401" s="309"/>
      <c r="BH1401" s="310"/>
      <c r="BI1401" s="310"/>
      <c r="BJ1401" s="311"/>
      <c r="BK1401" s="312">
        <f t="shared" si="79"/>
        <v>0</v>
      </c>
      <c r="BL1401" s="313"/>
      <c r="BM1401" s="313"/>
      <c r="BN1401" s="313"/>
      <c r="BO1401" s="313"/>
      <c r="BP1401" s="314"/>
      <c r="BQ1401" s="294"/>
      <c r="BR1401" s="295"/>
      <c r="BS1401" s="295"/>
      <c r="BT1401" s="295"/>
      <c r="BU1401" s="295"/>
      <c r="BV1401" s="295"/>
      <c r="BW1401" s="296"/>
      <c r="BX1401" s="294"/>
      <c r="BY1401" s="295"/>
      <c r="BZ1401" s="295"/>
      <c r="CA1401" s="295"/>
      <c r="CB1401" s="295"/>
      <c r="CC1401" s="296"/>
      <c r="CD1401" s="294"/>
      <c r="CE1401" s="295"/>
      <c r="CF1401" s="295"/>
      <c r="CG1401" s="295"/>
      <c r="CH1401" s="295"/>
      <c r="CI1401" s="296"/>
    </row>
    <row r="1402" spans="1:87" ht="18" customHeight="1" x14ac:dyDescent="0.25">
      <c r="A1402" s="75"/>
      <c r="B1402" s="327"/>
      <c r="C1402" s="328"/>
      <c r="D1402" s="328"/>
      <c r="E1402" s="328"/>
      <c r="F1402" s="328"/>
      <c r="G1402" s="328"/>
      <c r="H1402" s="328"/>
      <c r="I1402" s="328"/>
      <c r="J1402" s="328"/>
      <c r="K1402" s="328"/>
      <c r="L1402" s="328"/>
      <c r="M1402" s="328"/>
      <c r="N1402" s="328"/>
      <c r="O1402" s="328"/>
      <c r="P1402" s="328"/>
      <c r="Q1402" s="328"/>
      <c r="R1402" s="328"/>
      <c r="S1402" s="328"/>
      <c r="T1402" s="328"/>
      <c r="U1402" s="328"/>
      <c r="V1402" s="328"/>
      <c r="W1402" s="328"/>
      <c r="X1402" s="328"/>
      <c r="Y1402" s="329"/>
      <c r="Z1402" s="336"/>
      <c r="AA1402" s="337"/>
      <c r="AB1402" s="337"/>
      <c r="AC1402" s="337"/>
      <c r="AD1402" s="338"/>
      <c r="AE1402" s="336"/>
      <c r="AF1402" s="337"/>
      <c r="AG1402" s="337"/>
      <c r="AH1402" s="337"/>
      <c r="AI1402" s="337"/>
      <c r="AJ1402" s="337"/>
      <c r="AK1402" s="300"/>
      <c r="AL1402" s="301"/>
      <c r="AM1402" s="301"/>
      <c r="AN1402" s="301"/>
      <c r="AO1402" s="301"/>
      <c r="AP1402" s="301"/>
      <c r="AQ1402" s="301"/>
      <c r="AR1402" s="301"/>
      <c r="AS1402" s="301"/>
      <c r="AT1402" s="301"/>
      <c r="AU1402" s="301"/>
      <c r="AV1402" s="301"/>
      <c r="AW1402" s="301"/>
      <c r="AX1402" s="302"/>
      <c r="AY1402" s="407"/>
      <c r="AZ1402" s="304"/>
      <c r="BA1402" s="304"/>
      <c r="BB1402" s="408"/>
      <c r="BC1402" s="306">
        <f t="shared" si="78"/>
        <v>0</v>
      </c>
      <c r="BD1402" s="307"/>
      <c r="BE1402" s="307"/>
      <c r="BF1402" s="308"/>
      <c r="BG1402" s="309"/>
      <c r="BH1402" s="310"/>
      <c r="BI1402" s="310"/>
      <c r="BJ1402" s="311"/>
      <c r="BK1402" s="312">
        <f t="shared" si="79"/>
        <v>0</v>
      </c>
      <c r="BL1402" s="313"/>
      <c r="BM1402" s="313"/>
      <c r="BN1402" s="313"/>
      <c r="BO1402" s="313"/>
      <c r="BP1402" s="314"/>
      <c r="BQ1402" s="294"/>
      <c r="BR1402" s="295"/>
      <c r="BS1402" s="295"/>
      <c r="BT1402" s="295"/>
      <c r="BU1402" s="295"/>
      <c r="BV1402" s="295"/>
      <c r="BW1402" s="296"/>
      <c r="BX1402" s="294"/>
      <c r="BY1402" s="295"/>
      <c r="BZ1402" s="295"/>
      <c r="CA1402" s="295"/>
      <c r="CB1402" s="295"/>
      <c r="CC1402" s="296"/>
      <c r="CD1402" s="294"/>
      <c r="CE1402" s="295"/>
      <c r="CF1402" s="295"/>
      <c r="CG1402" s="295"/>
      <c r="CH1402" s="295"/>
      <c r="CI1402" s="296"/>
    </row>
    <row r="1403" spans="1:87" ht="18" customHeight="1" x14ac:dyDescent="0.25">
      <c r="A1403" s="75"/>
      <c r="B1403" s="327"/>
      <c r="C1403" s="328"/>
      <c r="D1403" s="328"/>
      <c r="E1403" s="328"/>
      <c r="F1403" s="328"/>
      <c r="G1403" s="328"/>
      <c r="H1403" s="328"/>
      <c r="I1403" s="328"/>
      <c r="J1403" s="328"/>
      <c r="K1403" s="328"/>
      <c r="L1403" s="328"/>
      <c r="M1403" s="328"/>
      <c r="N1403" s="328"/>
      <c r="O1403" s="328"/>
      <c r="P1403" s="328"/>
      <c r="Q1403" s="328"/>
      <c r="R1403" s="328"/>
      <c r="S1403" s="328"/>
      <c r="T1403" s="328"/>
      <c r="U1403" s="328"/>
      <c r="V1403" s="328"/>
      <c r="W1403" s="328"/>
      <c r="X1403" s="328"/>
      <c r="Y1403" s="329"/>
      <c r="Z1403" s="336"/>
      <c r="AA1403" s="337"/>
      <c r="AB1403" s="337"/>
      <c r="AC1403" s="337"/>
      <c r="AD1403" s="338"/>
      <c r="AE1403" s="336"/>
      <c r="AF1403" s="337"/>
      <c r="AG1403" s="337"/>
      <c r="AH1403" s="337"/>
      <c r="AI1403" s="337"/>
      <c r="AJ1403" s="337"/>
      <c r="AK1403" s="300"/>
      <c r="AL1403" s="301"/>
      <c r="AM1403" s="301"/>
      <c r="AN1403" s="301"/>
      <c r="AO1403" s="301"/>
      <c r="AP1403" s="301"/>
      <c r="AQ1403" s="301"/>
      <c r="AR1403" s="301"/>
      <c r="AS1403" s="301"/>
      <c r="AT1403" s="301"/>
      <c r="AU1403" s="301"/>
      <c r="AV1403" s="301"/>
      <c r="AW1403" s="301"/>
      <c r="AX1403" s="302"/>
      <c r="AY1403" s="407"/>
      <c r="AZ1403" s="304"/>
      <c r="BA1403" s="304"/>
      <c r="BB1403" s="408"/>
      <c r="BC1403" s="306">
        <f t="shared" si="78"/>
        <v>0</v>
      </c>
      <c r="BD1403" s="307"/>
      <c r="BE1403" s="307"/>
      <c r="BF1403" s="308"/>
      <c r="BG1403" s="309"/>
      <c r="BH1403" s="310"/>
      <c r="BI1403" s="310"/>
      <c r="BJ1403" s="311"/>
      <c r="BK1403" s="312">
        <f t="shared" si="79"/>
        <v>0</v>
      </c>
      <c r="BL1403" s="313"/>
      <c r="BM1403" s="313"/>
      <c r="BN1403" s="313"/>
      <c r="BO1403" s="313"/>
      <c r="BP1403" s="314"/>
      <c r="BQ1403" s="294"/>
      <c r="BR1403" s="295"/>
      <c r="BS1403" s="295"/>
      <c r="BT1403" s="295"/>
      <c r="BU1403" s="295"/>
      <c r="BV1403" s="295"/>
      <c r="BW1403" s="296"/>
      <c r="BX1403" s="294"/>
      <c r="BY1403" s="295"/>
      <c r="BZ1403" s="295"/>
      <c r="CA1403" s="295"/>
      <c r="CB1403" s="295"/>
      <c r="CC1403" s="296"/>
      <c r="CD1403" s="294"/>
      <c r="CE1403" s="295"/>
      <c r="CF1403" s="295"/>
      <c r="CG1403" s="295"/>
      <c r="CH1403" s="295"/>
      <c r="CI1403" s="296"/>
    </row>
    <row r="1404" spans="1:87" ht="18" customHeight="1" x14ac:dyDescent="0.25">
      <c r="A1404" s="75"/>
      <c r="B1404" s="327"/>
      <c r="C1404" s="328"/>
      <c r="D1404" s="328"/>
      <c r="E1404" s="328"/>
      <c r="F1404" s="328"/>
      <c r="G1404" s="328"/>
      <c r="H1404" s="328"/>
      <c r="I1404" s="328"/>
      <c r="J1404" s="328"/>
      <c r="K1404" s="328"/>
      <c r="L1404" s="328"/>
      <c r="M1404" s="328"/>
      <c r="N1404" s="328"/>
      <c r="O1404" s="328"/>
      <c r="P1404" s="328"/>
      <c r="Q1404" s="328"/>
      <c r="R1404" s="328"/>
      <c r="S1404" s="328"/>
      <c r="T1404" s="328"/>
      <c r="U1404" s="328"/>
      <c r="V1404" s="328"/>
      <c r="W1404" s="328"/>
      <c r="X1404" s="328"/>
      <c r="Y1404" s="329"/>
      <c r="Z1404" s="336"/>
      <c r="AA1404" s="337"/>
      <c r="AB1404" s="337"/>
      <c r="AC1404" s="337"/>
      <c r="AD1404" s="338"/>
      <c r="AE1404" s="336"/>
      <c r="AF1404" s="337"/>
      <c r="AG1404" s="337"/>
      <c r="AH1404" s="337"/>
      <c r="AI1404" s="337"/>
      <c r="AJ1404" s="337"/>
      <c r="AK1404" s="300"/>
      <c r="AL1404" s="301"/>
      <c r="AM1404" s="301"/>
      <c r="AN1404" s="301"/>
      <c r="AO1404" s="301"/>
      <c r="AP1404" s="301"/>
      <c r="AQ1404" s="301"/>
      <c r="AR1404" s="301"/>
      <c r="AS1404" s="301"/>
      <c r="AT1404" s="301"/>
      <c r="AU1404" s="301"/>
      <c r="AV1404" s="301"/>
      <c r="AW1404" s="301"/>
      <c r="AX1404" s="302"/>
      <c r="AY1404" s="407"/>
      <c r="AZ1404" s="304"/>
      <c r="BA1404" s="304"/>
      <c r="BB1404" s="408"/>
      <c r="BC1404" s="306">
        <f t="shared" si="78"/>
        <v>0</v>
      </c>
      <c r="BD1404" s="307"/>
      <c r="BE1404" s="307"/>
      <c r="BF1404" s="308"/>
      <c r="BG1404" s="309"/>
      <c r="BH1404" s="310"/>
      <c r="BI1404" s="310"/>
      <c r="BJ1404" s="311"/>
      <c r="BK1404" s="312">
        <f t="shared" si="79"/>
        <v>0</v>
      </c>
      <c r="BL1404" s="313"/>
      <c r="BM1404" s="313"/>
      <c r="BN1404" s="313"/>
      <c r="BO1404" s="313"/>
      <c r="BP1404" s="314"/>
      <c r="BQ1404" s="294"/>
      <c r="BR1404" s="295"/>
      <c r="BS1404" s="295"/>
      <c r="BT1404" s="295"/>
      <c r="BU1404" s="295"/>
      <c r="BV1404" s="295"/>
      <c r="BW1404" s="296"/>
      <c r="BX1404" s="294"/>
      <c r="BY1404" s="295"/>
      <c r="BZ1404" s="295"/>
      <c r="CA1404" s="295"/>
      <c r="CB1404" s="295"/>
      <c r="CC1404" s="296"/>
      <c r="CD1404" s="294"/>
      <c r="CE1404" s="295"/>
      <c r="CF1404" s="295"/>
      <c r="CG1404" s="295"/>
      <c r="CH1404" s="295"/>
      <c r="CI1404" s="296"/>
    </row>
    <row r="1405" spans="1:87" ht="18" customHeight="1" x14ac:dyDescent="0.25">
      <c r="A1405" s="75"/>
      <c r="B1405" s="327"/>
      <c r="C1405" s="328"/>
      <c r="D1405" s="328"/>
      <c r="E1405" s="328"/>
      <c r="F1405" s="328"/>
      <c r="G1405" s="328"/>
      <c r="H1405" s="328"/>
      <c r="I1405" s="328"/>
      <c r="J1405" s="328"/>
      <c r="K1405" s="328"/>
      <c r="L1405" s="328"/>
      <c r="M1405" s="328"/>
      <c r="N1405" s="328"/>
      <c r="O1405" s="328"/>
      <c r="P1405" s="328"/>
      <c r="Q1405" s="328"/>
      <c r="R1405" s="328"/>
      <c r="S1405" s="328"/>
      <c r="T1405" s="328"/>
      <c r="U1405" s="328"/>
      <c r="V1405" s="328"/>
      <c r="W1405" s="328"/>
      <c r="X1405" s="328"/>
      <c r="Y1405" s="329"/>
      <c r="Z1405" s="336"/>
      <c r="AA1405" s="337"/>
      <c r="AB1405" s="337"/>
      <c r="AC1405" s="337"/>
      <c r="AD1405" s="338"/>
      <c r="AE1405" s="336"/>
      <c r="AF1405" s="337"/>
      <c r="AG1405" s="337"/>
      <c r="AH1405" s="337"/>
      <c r="AI1405" s="337"/>
      <c r="AJ1405" s="337"/>
      <c r="AK1405" s="300"/>
      <c r="AL1405" s="301"/>
      <c r="AM1405" s="301"/>
      <c r="AN1405" s="301"/>
      <c r="AO1405" s="301"/>
      <c r="AP1405" s="301"/>
      <c r="AQ1405" s="301"/>
      <c r="AR1405" s="301"/>
      <c r="AS1405" s="301"/>
      <c r="AT1405" s="301"/>
      <c r="AU1405" s="301"/>
      <c r="AV1405" s="301"/>
      <c r="AW1405" s="301"/>
      <c r="AX1405" s="302"/>
      <c r="AY1405" s="407"/>
      <c r="AZ1405" s="304"/>
      <c r="BA1405" s="304"/>
      <c r="BB1405" s="408"/>
      <c r="BC1405" s="306">
        <f t="shared" si="78"/>
        <v>0</v>
      </c>
      <c r="BD1405" s="307"/>
      <c r="BE1405" s="307"/>
      <c r="BF1405" s="308"/>
      <c r="BG1405" s="309"/>
      <c r="BH1405" s="310"/>
      <c r="BI1405" s="310"/>
      <c r="BJ1405" s="311"/>
      <c r="BK1405" s="312">
        <f t="shared" si="79"/>
        <v>0</v>
      </c>
      <c r="BL1405" s="313"/>
      <c r="BM1405" s="313"/>
      <c r="BN1405" s="313"/>
      <c r="BO1405" s="313"/>
      <c r="BP1405" s="314"/>
      <c r="BQ1405" s="294"/>
      <c r="BR1405" s="295"/>
      <c r="BS1405" s="295"/>
      <c r="BT1405" s="295"/>
      <c r="BU1405" s="295"/>
      <c r="BV1405" s="295"/>
      <c r="BW1405" s="296"/>
      <c r="BX1405" s="294"/>
      <c r="BY1405" s="295"/>
      <c r="BZ1405" s="295"/>
      <c r="CA1405" s="295"/>
      <c r="CB1405" s="295"/>
      <c r="CC1405" s="296"/>
      <c r="CD1405" s="294"/>
      <c r="CE1405" s="295"/>
      <c r="CF1405" s="295"/>
      <c r="CG1405" s="295"/>
      <c r="CH1405" s="295"/>
      <c r="CI1405" s="296"/>
    </row>
    <row r="1406" spans="1:87" ht="18" customHeight="1" x14ac:dyDescent="0.25">
      <c r="A1406" s="75"/>
      <c r="B1406" s="327"/>
      <c r="C1406" s="328"/>
      <c r="D1406" s="328"/>
      <c r="E1406" s="328"/>
      <c r="F1406" s="328"/>
      <c r="G1406" s="328"/>
      <c r="H1406" s="328"/>
      <c r="I1406" s="328"/>
      <c r="J1406" s="328"/>
      <c r="K1406" s="328"/>
      <c r="L1406" s="328"/>
      <c r="M1406" s="328"/>
      <c r="N1406" s="328"/>
      <c r="O1406" s="328"/>
      <c r="P1406" s="328"/>
      <c r="Q1406" s="328"/>
      <c r="R1406" s="328"/>
      <c r="S1406" s="328"/>
      <c r="T1406" s="328"/>
      <c r="U1406" s="328"/>
      <c r="V1406" s="328"/>
      <c r="W1406" s="328"/>
      <c r="X1406" s="328"/>
      <c r="Y1406" s="329"/>
      <c r="Z1406" s="336"/>
      <c r="AA1406" s="337"/>
      <c r="AB1406" s="337"/>
      <c r="AC1406" s="337"/>
      <c r="AD1406" s="338"/>
      <c r="AE1406" s="336"/>
      <c r="AF1406" s="337"/>
      <c r="AG1406" s="337"/>
      <c r="AH1406" s="337"/>
      <c r="AI1406" s="337"/>
      <c r="AJ1406" s="337"/>
      <c r="AK1406" s="300"/>
      <c r="AL1406" s="301"/>
      <c r="AM1406" s="301"/>
      <c r="AN1406" s="301"/>
      <c r="AO1406" s="301"/>
      <c r="AP1406" s="301"/>
      <c r="AQ1406" s="301"/>
      <c r="AR1406" s="301"/>
      <c r="AS1406" s="301"/>
      <c r="AT1406" s="301"/>
      <c r="AU1406" s="301"/>
      <c r="AV1406" s="301"/>
      <c r="AW1406" s="301"/>
      <c r="AX1406" s="302"/>
      <c r="AY1406" s="407"/>
      <c r="AZ1406" s="304"/>
      <c r="BA1406" s="304"/>
      <c r="BB1406" s="408"/>
      <c r="BC1406" s="306">
        <f t="shared" si="78"/>
        <v>0</v>
      </c>
      <c r="BD1406" s="307"/>
      <c r="BE1406" s="307"/>
      <c r="BF1406" s="308"/>
      <c r="BG1406" s="309"/>
      <c r="BH1406" s="310"/>
      <c r="BI1406" s="310"/>
      <c r="BJ1406" s="311"/>
      <c r="BK1406" s="312">
        <f t="shared" si="79"/>
        <v>0</v>
      </c>
      <c r="BL1406" s="313"/>
      <c r="BM1406" s="313"/>
      <c r="BN1406" s="313"/>
      <c r="BO1406" s="313"/>
      <c r="BP1406" s="314"/>
      <c r="BQ1406" s="294"/>
      <c r="BR1406" s="295"/>
      <c r="BS1406" s="295"/>
      <c r="BT1406" s="295"/>
      <c r="BU1406" s="295"/>
      <c r="BV1406" s="295"/>
      <c r="BW1406" s="296"/>
      <c r="BX1406" s="294"/>
      <c r="BY1406" s="295"/>
      <c r="BZ1406" s="295"/>
      <c r="CA1406" s="295"/>
      <c r="CB1406" s="295"/>
      <c r="CC1406" s="296"/>
      <c r="CD1406" s="294"/>
      <c r="CE1406" s="295"/>
      <c r="CF1406" s="295"/>
      <c r="CG1406" s="295"/>
      <c r="CH1406" s="295"/>
      <c r="CI1406" s="296"/>
    </row>
    <row r="1407" spans="1:87" ht="18" customHeight="1" x14ac:dyDescent="0.25">
      <c r="A1407" s="75"/>
      <c r="B1407" s="327"/>
      <c r="C1407" s="328"/>
      <c r="D1407" s="328"/>
      <c r="E1407" s="328"/>
      <c r="F1407" s="328"/>
      <c r="G1407" s="328"/>
      <c r="H1407" s="328"/>
      <c r="I1407" s="328"/>
      <c r="J1407" s="328"/>
      <c r="K1407" s="328"/>
      <c r="L1407" s="328"/>
      <c r="M1407" s="328"/>
      <c r="N1407" s="328"/>
      <c r="O1407" s="328"/>
      <c r="P1407" s="328"/>
      <c r="Q1407" s="328"/>
      <c r="R1407" s="328"/>
      <c r="S1407" s="328"/>
      <c r="T1407" s="328"/>
      <c r="U1407" s="328"/>
      <c r="V1407" s="328"/>
      <c r="W1407" s="328"/>
      <c r="X1407" s="328"/>
      <c r="Y1407" s="329"/>
      <c r="Z1407" s="336"/>
      <c r="AA1407" s="337"/>
      <c r="AB1407" s="337"/>
      <c r="AC1407" s="337"/>
      <c r="AD1407" s="338"/>
      <c r="AE1407" s="336"/>
      <c r="AF1407" s="337"/>
      <c r="AG1407" s="337"/>
      <c r="AH1407" s="337"/>
      <c r="AI1407" s="337"/>
      <c r="AJ1407" s="337"/>
      <c r="AK1407" s="300"/>
      <c r="AL1407" s="301"/>
      <c r="AM1407" s="301"/>
      <c r="AN1407" s="301"/>
      <c r="AO1407" s="301"/>
      <c r="AP1407" s="301"/>
      <c r="AQ1407" s="301"/>
      <c r="AR1407" s="301"/>
      <c r="AS1407" s="301"/>
      <c r="AT1407" s="301"/>
      <c r="AU1407" s="301"/>
      <c r="AV1407" s="301"/>
      <c r="AW1407" s="301"/>
      <c r="AX1407" s="302"/>
      <c r="AY1407" s="407"/>
      <c r="AZ1407" s="304"/>
      <c r="BA1407" s="304"/>
      <c r="BB1407" s="408"/>
      <c r="BC1407" s="306">
        <f t="shared" si="78"/>
        <v>0</v>
      </c>
      <c r="BD1407" s="307"/>
      <c r="BE1407" s="307"/>
      <c r="BF1407" s="308"/>
      <c r="BG1407" s="309"/>
      <c r="BH1407" s="310"/>
      <c r="BI1407" s="310"/>
      <c r="BJ1407" s="311"/>
      <c r="BK1407" s="312">
        <f t="shared" si="79"/>
        <v>0</v>
      </c>
      <c r="BL1407" s="313"/>
      <c r="BM1407" s="313"/>
      <c r="BN1407" s="313"/>
      <c r="BO1407" s="313"/>
      <c r="BP1407" s="314"/>
      <c r="BQ1407" s="294"/>
      <c r="BR1407" s="295"/>
      <c r="BS1407" s="295"/>
      <c r="BT1407" s="295"/>
      <c r="BU1407" s="295"/>
      <c r="BV1407" s="295"/>
      <c r="BW1407" s="296"/>
      <c r="BX1407" s="294"/>
      <c r="BY1407" s="295"/>
      <c r="BZ1407" s="295"/>
      <c r="CA1407" s="295"/>
      <c r="CB1407" s="295"/>
      <c r="CC1407" s="296"/>
      <c r="CD1407" s="294"/>
      <c r="CE1407" s="295"/>
      <c r="CF1407" s="295"/>
      <c r="CG1407" s="295"/>
      <c r="CH1407" s="295"/>
      <c r="CI1407" s="296"/>
    </row>
    <row r="1408" spans="1:87" ht="18" customHeight="1" x14ac:dyDescent="0.25">
      <c r="A1408" s="75"/>
      <c r="B1408" s="327"/>
      <c r="C1408" s="328"/>
      <c r="D1408" s="328"/>
      <c r="E1408" s="328"/>
      <c r="F1408" s="328"/>
      <c r="G1408" s="328"/>
      <c r="H1408" s="328"/>
      <c r="I1408" s="328"/>
      <c r="J1408" s="328"/>
      <c r="K1408" s="328"/>
      <c r="L1408" s="328"/>
      <c r="M1408" s="328"/>
      <c r="N1408" s="328"/>
      <c r="O1408" s="328"/>
      <c r="P1408" s="328"/>
      <c r="Q1408" s="328"/>
      <c r="R1408" s="328"/>
      <c r="S1408" s="328"/>
      <c r="T1408" s="328"/>
      <c r="U1408" s="328"/>
      <c r="V1408" s="328"/>
      <c r="W1408" s="328"/>
      <c r="X1408" s="328"/>
      <c r="Y1408" s="329"/>
      <c r="Z1408" s="336"/>
      <c r="AA1408" s="337"/>
      <c r="AB1408" s="337"/>
      <c r="AC1408" s="337"/>
      <c r="AD1408" s="338"/>
      <c r="AE1408" s="336"/>
      <c r="AF1408" s="337"/>
      <c r="AG1408" s="337"/>
      <c r="AH1408" s="337"/>
      <c r="AI1408" s="337"/>
      <c r="AJ1408" s="337"/>
      <c r="AK1408" s="300"/>
      <c r="AL1408" s="301"/>
      <c r="AM1408" s="301"/>
      <c r="AN1408" s="301"/>
      <c r="AO1408" s="301"/>
      <c r="AP1408" s="301"/>
      <c r="AQ1408" s="301"/>
      <c r="AR1408" s="301"/>
      <c r="AS1408" s="301"/>
      <c r="AT1408" s="301"/>
      <c r="AU1408" s="301"/>
      <c r="AV1408" s="301"/>
      <c r="AW1408" s="301"/>
      <c r="AX1408" s="302"/>
      <c r="AY1408" s="407"/>
      <c r="AZ1408" s="304"/>
      <c r="BA1408" s="304"/>
      <c r="BB1408" s="408"/>
      <c r="BC1408" s="306">
        <f t="shared" si="78"/>
        <v>0</v>
      </c>
      <c r="BD1408" s="307"/>
      <c r="BE1408" s="307"/>
      <c r="BF1408" s="308"/>
      <c r="BG1408" s="309"/>
      <c r="BH1408" s="310"/>
      <c r="BI1408" s="310"/>
      <c r="BJ1408" s="311"/>
      <c r="BK1408" s="312">
        <f t="shared" si="79"/>
        <v>0</v>
      </c>
      <c r="BL1408" s="313"/>
      <c r="BM1408" s="313"/>
      <c r="BN1408" s="313"/>
      <c r="BO1408" s="313"/>
      <c r="BP1408" s="314"/>
      <c r="BQ1408" s="294"/>
      <c r="BR1408" s="295"/>
      <c r="BS1408" s="295"/>
      <c r="BT1408" s="295"/>
      <c r="BU1408" s="295"/>
      <c r="BV1408" s="295"/>
      <c r="BW1408" s="296"/>
      <c r="BX1408" s="294"/>
      <c r="BY1408" s="295"/>
      <c r="BZ1408" s="295"/>
      <c r="CA1408" s="295"/>
      <c r="CB1408" s="295"/>
      <c r="CC1408" s="296"/>
      <c r="CD1408" s="294"/>
      <c r="CE1408" s="295"/>
      <c r="CF1408" s="295"/>
      <c r="CG1408" s="295"/>
      <c r="CH1408" s="295"/>
      <c r="CI1408" s="296"/>
    </row>
    <row r="1409" spans="1:87" ht="18" customHeight="1" x14ac:dyDescent="0.25">
      <c r="A1409" s="75"/>
      <c r="B1409" s="327"/>
      <c r="C1409" s="328"/>
      <c r="D1409" s="328"/>
      <c r="E1409" s="328"/>
      <c r="F1409" s="328"/>
      <c r="G1409" s="328"/>
      <c r="H1409" s="328"/>
      <c r="I1409" s="328"/>
      <c r="J1409" s="328"/>
      <c r="K1409" s="328"/>
      <c r="L1409" s="328"/>
      <c r="M1409" s="328"/>
      <c r="N1409" s="328"/>
      <c r="O1409" s="328"/>
      <c r="P1409" s="328"/>
      <c r="Q1409" s="328"/>
      <c r="R1409" s="328"/>
      <c r="S1409" s="328"/>
      <c r="T1409" s="328"/>
      <c r="U1409" s="328"/>
      <c r="V1409" s="328"/>
      <c r="W1409" s="328"/>
      <c r="X1409" s="328"/>
      <c r="Y1409" s="329"/>
      <c r="Z1409" s="336"/>
      <c r="AA1409" s="337"/>
      <c r="AB1409" s="337"/>
      <c r="AC1409" s="337"/>
      <c r="AD1409" s="338"/>
      <c r="AE1409" s="336"/>
      <c r="AF1409" s="337"/>
      <c r="AG1409" s="337"/>
      <c r="AH1409" s="337"/>
      <c r="AI1409" s="337"/>
      <c r="AJ1409" s="337"/>
      <c r="AK1409" s="300"/>
      <c r="AL1409" s="301"/>
      <c r="AM1409" s="301"/>
      <c r="AN1409" s="301"/>
      <c r="AO1409" s="301"/>
      <c r="AP1409" s="301"/>
      <c r="AQ1409" s="301"/>
      <c r="AR1409" s="301"/>
      <c r="AS1409" s="301"/>
      <c r="AT1409" s="301"/>
      <c r="AU1409" s="301"/>
      <c r="AV1409" s="301"/>
      <c r="AW1409" s="301"/>
      <c r="AX1409" s="302"/>
      <c r="AY1409" s="407"/>
      <c r="AZ1409" s="304"/>
      <c r="BA1409" s="304"/>
      <c r="BB1409" s="408"/>
      <c r="BC1409" s="306">
        <f t="shared" si="78"/>
        <v>0</v>
      </c>
      <c r="BD1409" s="307"/>
      <c r="BE1409" s="307"/>
      <c r="BF1409" s="308"/>
      <c r="BG1409" s="309"/>
      <c r="BH1409" s="310"/>
      <c r="BI1409" s="310"/>
      <c r="BJ1409" s="311"/>
      <c r="BK1409" s="312">
        <f t="shared" si="79"/>
        <v>0</v>
      </c>
      <c r="BL1409" s="313"/>
      <c r="BM1409" s="313"/>
      <c r="BN1409" s="313"/>
      <c r="BO1409" s="313"/>
      <c r="BP1409" s="314"/>
      <c r="BQ1409" s="294"/>
      <c r="BR1409" s="295"/>
      <c r="BS1409" s="295"/>
      <c r="BT1409" s="295"/>
      <c r="BU1409" s="295"/>
      <c r="BV1409" s="295"/>
      <c r="BW1409" s="296"/>
      <c r="BX1409" s="294"/>
      <c r="BY1409" s="295"/>
      <c r="BZ1409" s="295"/>
      <c r="CA1409" s="295"/>
      <c r="CB1409" s="295"/>
      <c r="CC1409" s="296"/>
      <c r="CD1409" s="294"/>
      <c r="CE1409" s="295"/>
      <c r="CF1409" s="295"/>
      <c r="CG1409" s="295"/>
      <c r="CH1409" s="295"/>
      <c r="CI1409" s="296"/>
    </row>
    <row r="1410" spans="1:87" ht="18" customHeight="1" x14ac:dyDescent="0.25">
      <c r="A1410" s="75"/>
      <c r="B1410" s="327"/>
      <c r="C1410" s="328"/>
      <c r="D1410" s="328"/>
      <c r="E1410" s="328"/>
      <c r="F1410" s="328"/>
      <c r="G1410" s="328"/>
      <c r="H1410" s="328"/>
      <c r="I1410" s="328"/>
      <c r="J1410" s="328"/>
      <c r="K1410" s="328"/>
      <c r="L1410" s="328"/>
      <c r="M1410" s="328"/>
      <c r="N1410" s="328"/>
      <c r="O1410" s="328"/>
      <c r="P1410" s="328"/>
      <c r="Q1410" s="328"/>
      <c r="R1410" s="328"/>
      <c r="S1410" s="328"/>
      <c r="T1410" s="328"/>
      <c r="U1410" s="328"/>
      <c r="V1410" s="328"/>
      <c r="W1410" s="328"/>
      <c r="X1410" s="328"/>
      <c r="Y1410" s="329"/>
      <c r="Z1410" s="336"/>
      <c r="AA1410" s="337"/>
      <c r="AB1410" s="337"/>
      <c r="AC1410" s="337"/>
      <c r="AD1410" s="338"/>
      <c r="AE1410" s="336"/>
      <c r="AF1410" s="337"/>
      <c r="AG1410" s="337"/>
      <c r="AH1410" s="337"/>
      <c r="AI1410" s="337"/>
      <c r="AJ1410" s="337"/>
      <c r="AK1410" s="300"/>
      <c r="AL1410" s="301"/>
      <c r="AM1410" s="301"/>
      <c r="AN1410" s="301"/>
      <c r="AO1410" s="301"/>
      <c r="AP1410" s="301"/>
      <c r="AQ1410" s="301"/>
      <c r="AR1410" s="301"/>
      <c r="AS1410" s="301"/>
      <c r="AT1410" s="301"/>
      <c r="AU1410" s="301"/>
      <c r="AV1410" s="301"/>
      <c r="AW1410" s="301"/>
      <c r="AX1410" s="302"/>
      <c r="AY1410" s="407"/>
      <c r="AZ1410" s="304"/>
      <c r="BA1410" s="304"/>
      <c r="BB1410" s="408"/>
      <c r="BC1410" s="306">
        <f t="shared" si="78"/>
        <v>0</v>
      </c>
      <c r="BD1410" s="307"/>
      <c r="BE1410" s="307"/>
      <c r="BF1410" s="308"/>
      <c r="BG1410" s="309"/>
      <c r="BH1410" s="310"/>
      <c r="BI1410" s="310"/>
      <c r="BJ1410" s="311"/>
      <c r="BK1410" s="312">
        <f t="shared" si="79"/>
        <v>0</v>
      </c>
      <c r="BL1410" s="313"/>
      <c r="BM1410" s="313"/>
      <c r="BN1410" s="313"/>
      <c r="BO1410" s="313"/>
      <c r="BP1410" s="314"/>
      <c r="BQ1410" s="294"/>
      <c r="BR1410" s="295"/>
      <c r="BS1410" s="295"/>
      <c r="BT1410" s="295"/>
      <c r="BU1410" s="295"/>
      <c r="BV1410" s="295"/>
      <c r="BW1410" s="296"/>
      <c r="BX1410" s="294"/>
      <c r="BY1410" s="295"/>
      <c r="BZ1410" s="295"/>
      <c r="CA1410" s="295"/>
      <c r="CB1410" s="295"/>
      <c r="CC1410" s="296"/>
      <c r="CD1410" s="294"/>
      <c r="CE1410" s="295"/>
      <c r="CF1410" s="295"/>
      <c r="CG1410" s="295"/>
      <c r="CH1410" s="295"/>
      <c r="CI1410" s="296"/>
    </row>
    <row r="1411" spans="1:87" ht="18" customHeight="1" x14ac:dyDescent="0.25">
      <c r="A1411" s="75"/>
      <c r="B1411" s="327"/>
      <c r="C1411" s="328"/>
      <c r="D1411" s="328"/>
      <c r="E1411" s="328"/>
      <c r="F1411" s="328"/>
      <c r="G1411" s="328"/>
      <c r="H1411" s="328"/>
      <c r="I1411" s="328"/>
      <c r="J1411" s="328"/>
      <c r="K1411" s="328"/>
      <c r="L1411" s="328"/>
      <c r="M1411" s="328"/>
      <c r="N1411" s="328"/>
      <c r="O1411" s="328"/>
      <c r="P1411" s="328"/>
      <c r="Q1411" s="328"/>
      <c r="R1411" s="328"/>
      <c r="S1411" s="328"/>
      <c r="T1411" s="328"/>
      <c r="U1411" s="328"/>
      <c r="V1411" s="328"/>
      <c r="W1411" s="328"/>
      <c r="X1411" s="328"/>
      <c r="Y1411" s="329"/>
      <c r="Z1411" s="336"/>
      <c r="AA1411" s="337"/>
      <c r="AB1411" s="337"/>
      <c r="AC1411" s="337"/>
      <c r="AD1411" s="338"/>
      <c r="AE1411" s="336"/>
      <c r="AF1411" s="337"/>
      <c r="AG1411" s="337"/>
      <c r="AH1411" s="337"/>
      <c r="AI1411" s="337"/>
      <c r="AJ1411" s="337"/>
      <c r="AK1411" s="300"/>
      <c r="AL1411" s="301"/>
      <c r="AM1411" s="301"/>
      <c r="AN1411" s="301"/>
      <c r="AO1411" s="301"/>
      <c r="AP1411" s="301"/>
      <c r="AQ1411" s="301"/>
      <c r="AR1411" s="301"/>
      <c r="AS1411" s="301"/>
      <c r="AT1411" s="301"/>
      <c r="AU1411" s="301"/>
      <c r="AV1411" s="301"/>
      <c r="AW1411" s="301"/>
      <c r="AX1411" s="302"/>
      <c r="AY1411" s="407"/>
      <c r="AZ1411" s="304"/>
      <c r="BA1411" s="304"/>
      <c r="BB1411" s="408"/>
      <c r="BC1411" s="306">
        <f t="shared" si="78"/>
        <v>0</v>
      </c>
      <c r="BD1411" s="307"/>
      <c r="BE1411" s="307"/>
      <c r="BF1411" s="308"/>
      <c r="BG1411" s="309"/>
      <c r="BH1411" s="310"/>
      <c r="BI1411" s="310"/>
      <c r="BJ1411" s="311"/>
      <c r="BK1411" s="312">
        <f t="shared" si="79"/>
        <v>0</v>
      </c>
      <c r="BL1411" s="313"/>
      <c r="BM1411" s="313"/>
      <c r="BN1411" s="313"/>
      <c r="BO1411" s="313"/>
      <c r="BP1411" s="314"/>
      <c r="BQ1411" s="294"/>
      <c r="BR1411" s="295"/>
      <c r="BS1411" s="295"/>
      <c r="BT1411" s="295"/>
      <c r="BU1411" s="295"/>
      <c r="BV1411" s="295"/>
      <c r="BW1411" s="296"/>
      <c r="BX1411" s="294"/>
      <c r="BY1411" s="295"/>
      <c r="BZ1411" s="295"/>
      <c r="CA1411" s="295"/>
      <c r="CB1411" s="295"/>
      <c r="CC1411" s="296"/>
      <c r="CD1411" s="294"/>
      <c r="CE1411" s="295"/>
      <c r="CF1411" s="295"/>
      <c r="CG1411" s="295"/>
      <c r="CH1411" s="295"/>
      <c r="CI1411" s="296"/>
    </row>
    <row r="1412" spans="1:87" ht="18" customHeight="1" x14ac:dyDescent="0.25">
      <c r="A1412" s="75"/>
      <c r="B1412" s="327"/>
      <c r="C1412" s="328"/>
      <c r="D1412" s="328"/>
      <c r="E1412" s="328"/>
      <c r="F1412" s="328"/>
      <c r="G1412" s="328"/>
      <c r="H1412" s="328"/>
      <c r="I1412" s="328"/>
      <c r="J1412" s="328"/>
      <c r="K1412" s="328"/>
      <c r="L1412" s="328"/>
      <c r="M1412" s="328"/>
      <c r="N1412" s="328"/>
      <c r="O1412" s="328"/>
      <c r="P1412" s="328"/>
      <c r="Q1412" s="328"/>
      <c r="R1412" s="328"/>
      <c r="S1412" s="328"/>
      <c r="T1412" s="328"/>
      <c r="U1412" s="328"/>
      <c r="V1412" s="328"/>
      <c r="W1412" s="328"/>
      <c r="X1412" s="328"/>
      <c r="Y1412" s="329"/>
      <c r="Z1412" s="336"/>
      <c r="AA1412" s="337"/>
      <c r="AB1412" s="337"/>
      <c r="AC1412" s="337"/>
      <c r="AD1412" s="338"/>
      <c r="AE1412" s="336"/>
      <c r="AF1412" s="337"/>
      <c r="AG1412" s="337"/>
      <c r="AH1412" s="337"/>
      <c r="AI1412" s="337"/>
      <c r="AJ1412" s="337"/>
      <c r="AK1412" s="300"/>
      <c r="AL1412" s="301"/>
      <c r="AM1412" s="301"/>
      <c r="AN1412" s="301"/>
      <c r="AO1412" s="301"/>
      <c r="AP1412" s="301"/>
      <c r="AQ1412" s="301"/>
      <c r="AR1412" s="301"/>
      <c r="AS1412" s="301"/>
      <c r="AT1412" s="301"/>
      <c r="AU1412" s="301"/>
      <c r="AV1412" s="301"/>
      <c r="AW1412" s="301"/>
      <c r="AX1412" s="302"/>
      <c r="AY1412" s="407"/>
      <c r="AZ1412" s="304"/>
      <c r="BA1412" s="304"/>
      <c r="BB1412" s="408"/>
      <c r="BC1412" s="306">
        <f t="shared" si="78"/>
        <v>0</v>
      </c>
      <c r="BD1412" s="307"/>
      <c r="BE1412" s="307"/>
      <c r="BF1412" s="308"/>
      <c r="BG1412" s="309"/>
      <c r="BH1412" s="310"/>
      <c r="BI1412" s="310"/>
      <c r="BJ1412" s="311"/>
      <c r="BK1412" s="312">
        <f t="shared" si="79"/>
        <v>0</v>
      </c>
      <c r="BL1412" s="313"/>
      <c r="BM1412" s="313"/>
      <c r="BN1412" s="313"/>
      <c r="BO1412" s="313"/>
      <c r="BP1412" s="314"/>
      <c r="BQ1412" s="294"/>
      <c r="BR1412" s="295"/>
      <c r="BS1412" s="295"/>
      <c r="BT1412" s="295"/>
      <c r="BU1412" s="295"/>
      <c r="BV1412" s="295"/>
      <c r="BW1412" s="296"/>
      <c r="BX1412" s="294"/>
      <c r="BY1412" s="295"/>
      <c r="BZ1412" s="295"/>
      <c r="CA1412" s="295"/>
      <c r="CB1412" s="295"/>
      <c r="CC1412" s="296"/>
      <c r="CD1412" s="294"/>
      <c r="CE1412" s="295"/>
      <c r="CF1412" s="295"/>
      <c r="CG1412" s="295"/>
      <c r="CH1412" s="295"/>
      <c r="CI1412" s="296"/>
    </row>
    <row r="1413" spans="1:87" ht="18" customHeight="1" x14ac:dyDescent="0.25">
      <c r="A1413" s="75"/>
      <c r="B1413" s="327"/>
      <c r="C1413" s="328"/>
      <c r="D1413" s="328"/>
      <c r="E1413" s="328"/>
      <c r="F1413" s="328"/>
      <c r="G1413" s="328"/>
      <c r="H1413" s="328"/>
      <c r="I1413" s="328"/>
      <c r="J1413" s="328"/>
      <c r="K1413" s="328"/>
      <c r="L1413" s="328"/>
      <c r="M1413" s="328"/>
      <c r="N1413" s="328"/>
      <c r="O1413" s="328"/>
      <c r="P1413" s="328"/>
      <c r="Q1413" s="328"/>
      <c r="R1413" s="328"/>
      <c r="S1413" s="328"/>
      <c r="T1413" s="328"/>
      <c r="U1413" s="328"/>
      <c r="V1413" s="328"/>
      <c r="W1413" s="328"/>
      <c r="X1413" s="328"/>
      <c r="Y1413" s="329"/>
      <c r="Z1413" s="336"/>
      <c r="AA1413" s="337"/>
      <c r="AB1413" s="337"/>
      <c r="AC1413" s="337"/>
      <c r="AD1413" s="338"/>
      <c r="AE1413" s="336"/>
      <c r="AF1413" s="337"/>
      <c r="AG1413" s="337"/>
      <c r="AH1413" s="337"/>
      <c r="AI1413" s="337"/>
      <c r="AJ1413" s="337"/>
      <c r="AK1413" s="300"/>
      <c r="AL1413" s="301"/>
      <c r="AM1413" s="301"/>
      <c r="AN1413" s="301"/>
      <c r="AO1413" s="301"/>
      <c r="AP1413" s="301"/>
      <c r="AQ1413" s="301"/>
      <c r="AR1413" s="301"/>
      <c r="AS1413" s="301"/>
      <c r="AT1413" s="301"/>
      <c r="AU1413" s="301"/>
      <c r="AV1413" s="301"/>
      <c r="AW1413" s="301"/>
      <c r="AX1413" s="302"/>
      <c r="AY1413" s="407"/>
      <c r="AZ1413" s="304"/>
      <c r="BA1413" s="304"/>
      <c r="BB1413" s="408"/>
      <c r="BC1413" s="306">
        <f t="shared" si="78"/>
        <v>0</v>
      </c>
      <c r="BD1413" s="307"/>
      <c r="BE1413" s="307"/>
      <c r="BF1413" s="308"/>
      <c r="BG1413" s="309"/>
      <c r="BH1413" s="310"/>
      <c r="BI1413" s="310"/>
      <c r="BJ1413" s="311"/>
      <c r="BK1413" s="312">
        <f t="shared" si="79"/>
        <v>0</v>
      </c>
      <c r="BL1413" s="313"/>
      <c r="BM1413" s="313"/>
      <c r="BN1413" s="313"/>
      <c r="BO1413" s="313"/>
      <c r="BP1413" s="314"/>
      <c r="BQ1413" s="294"/>
      <c r="BR1413" s="295"/>
      <c r="BS1413" s="295"/>
      <c r="BT1413" s="295"/>
      <c r="BU1413" s="295"/>
      <c r="BV1413" s="295"/>
      <c r="BW1413" s="296"/>
      <c r="BX1413" s="294"/>
      <c r="BY1413" s="295"/>
      <c r="BZ1413" s="295"/>
      <c r="CA1413" s="295"/>
      <c r="CB1413" s="295"/>
      <c r="CC1413" s="296"/>
      <c r="CD1413" s="294"/>
      <c r="CE1413" s="295"/>
      <c r="CF1413" s="295"/>
      <c r="CG1413" s="295"/>
      <c r="CH1413" s="295"/>
      <c r="CI1413" s="296"/>
    </row>
    <row r="1414" spans="1:87" ht="18" customHeight="1" x14ac:dyDescent="0.25">
      <c r="A1414" s="75"/>
      <c r="B1414" s="327"/>
      <c r="C1414" s="328"/>
      <c r="D1414" s="328"/>
      <c r="E1414" s="328"/>
      <c r="F1414" s="328"/>
      <c r="G1414" s="328"/>
      <c r="H1414" s="328"/>
      <c r="I1414" s="328"/>
      <c r="J1414" s="328"/>
      <c r="K1414" s="328"/>
      <c r="L1414" s="328"/>
      <c r="M1414" s="328"/>
      <c r="N1414" s="328"/>
      <c r="O1414" s="328"/>
      <c r="P1414" s="328"/>
      <c r="Q1414" s="328"/>
      <c r="R1414" s="328"/>
      <c r="S1414" s="328"/>
      <c r="T1414" s="328"/>
      <c r="U1414" s="328"/>
      <c r="V1414" s="328"/>
      <c r="W1414" s="328"/>
      <c r="X1414" s="328"/>
      <c r="Y1414" s="329"/>
      <c r="Z1414" s="336"/>
      <c r="AA1414" s="337"/>
      <c r="AB1414" s="337"/>
      <c r="AC1414" s="337"/>
      <c r="AD1414" s="338"/>
      <c r="AE1414" s="336"/>
      <c r="AF1414" s="337"/>
      <c r="AG1414" s="337"/>
      <c r="AH1414" s="337"/>
      <c r="AI1414" s="337"/>
      <c r="AJ1414" s="337"/>
      <c r="AK1414" s="300"/>
      <c r="AL1414" s="301"/>
      <c r="AM1414" s="301"/>
      <c r="AN1414" s="301"/>
      <c r="AO1414" s="301"/>
      <c r="AP1414" s="301"/>
      <c r="AQ1414" s="301"/>
      <c r="AR1414" s="301"/>
      <c r="AS1414" s="301"/>
      <c r="AT1414" s="301"/>
      <c r="AU1414" s="301"/>
      <c r="AV1414" s="301"/>
      <c r="AW1414" s="301"/>
      <c r="AX1414" s="302"/>
      <c r="AY1414" s="407"/>
      <c r="AZ1414" s="304"/>
      <c r="BA1414" s="304"/>
      <c r="BB1414" s="408"/>
      <c r="BC1414" s="306">
        <f t="shared" si="78"/>
        <v>0</v>
      </c>
      <c r="BD1414" s="307"/>
      <c r="BE1414" s="307"/>
      <c r="BF1414" s="308"/>
      <c r="BG1414" s="309"/>
      <c r="BH1414" s="310"/>
      <c r="BI1414" s="310"/>
      <c r="BJ1414" s="311"/>
      <c r="BK1414" s="312">
        <f t="shared" si="79"/>
        <v>0</v>
      </c>
      <c r="BL1414" s="313"/>
      <c r="BM1414" s="313"/>
      <c r="BN1414" s="313"/>
      <c r="BO1414" s="313"/>
      <c r="BP1414" s="314"/>
      <c r="BQ1414" s="294"/>
      <c r="BR1414" s="295"/>
      <c r="BS1414" s="295"/>
      <c r="BT1414" s="295"/>
      <c r="BU1414" s="295"/>
      <c r="BV1414" s="295"/>
      <c r="BW1414" s="296"/>
      <c r="BX1414" s="294"/>
      <c r="BY1414" s="295"/>
      <c r="BZ1414" s="295"/>
      <c r="CA1414" s="295"/>
      <c r="CB1414" s="295"/>
      <c r="CC1414" s="296"/>
      <c r="CD1414" s="294"/>
      <c r="CE1414" s="295"/>
      <c r="CF1414" s="295"/>
      <c r="CG1414" s="295"/>
      <c r="CH1414" s="295"/>
      <c r="CI1414" s="296"/>
    </row>
    <row r="1415" spans="1:87" ht="18" customHeight="1" x14ac:dyDescent="0.25">
      <c r="A1415" s="75"/>
      <c r="B1415" s="327"/>
      <c r="C1415" s="328"/>
      <c r="D1415" s="328"/>
      <c r="E1415" s="328"/>
      <c r="F1415" s="328"/>
      <c r="G1415" s="328"/>
      <c r="H1415" s="328"/>
      <c r="I1415" s="328"/>
      <c r="J1415" s="328"/>
      <c r="K1415" s="328"/>
      <c r="L1415" s="328"/>
      <c r="M1415" s="328"/>
      <c r="N1415" s="328"/>
      <c r="O1415" s="328"/>
      <c r="P1415" s="328"/>
      <c r="Q1415" s="328"/>
      <c r="R1415" s="328"/>
      <c r="S1415" s="328"/>
      <c r="T1415" s="328"/>
      <c r="U1415" s="328"/>
      <c r="V1415" s="328"/>
      <c r="W1415" s="328"/>
      <c r="X1415" s="328"/>
      <c r="Y1415" s="329"/>
      <c r="Z1415" s="336"/>
      <c r="AA1415" s="337"/>
      <c r="AB1415" s="337"/>
      <c r="AC1415" s="337"/>
      <c r="AD1415" s="338"/>
      <c r="AE1415" s="336"/>
      <c r="AF1415" s="337"/>
      <c r="AG1415" s="337"/>
      <c r="AH1415" s="337"/>
      <c r="AI1415" s="337"/>
      <c r="AJ1415" s="337"/>
      <c r="AK1415" s="300"/>
      <c r="AL1415" s="301"/>
      <c r="AM1415" s="301"/>
      <c r="AN1415" s="301"/>
      <c r="AO1415" s="301"/>
      <c r="AP1415" s="301"/>
      <c r="AQ1415" s="301"/>
      <c r="AR1415" s="301"/>
      <c r="AS1415" s="301"/>
      <c r="AT1415" s="301"/>
      <c r="AU1415" s="301"/>
      <c r="AV1415" s="301"/>
      <c r="AW1415" s="301"/>
      <c r="AX1415" s="302"/>
      <c r="AY1415" s="407"/>
      <c r="AZ1415" s="304"/>
      <c r="BA1415" s="304"/>
      <c r="BB1415" s="408"/>
      <c r="BC1415" s="306">
        <f t="shared" si="78"/>
        <v>0</v>
      </c>
      <c r="BD1415" s="307"/>
      <c r="BE1415" s="307"/>
      <c r="BF1415" s="308"/>
      <c r="BG1415" s="309"/>
      <c r="BH1415" s="310"/>
      <c r="BI1415" s="310"/>
      <c r="BJ1415" s="311"/>
      <c r="BK1415" s="312">
        <f t="shared" si="79"/>
        <v>0</v>
      </c>
      <c r="BL1415" s="313"/>
      <c r="BM1415" s="313"/>
      <c r="BN1415" s="313"/>
      <c r="BO1415" s="313"/>
      <c r="BP1415" s="314"/>
      <c r="BQ1415" s="294"/>
      <c r="BR1415" s="295"/>
      <c r="BS1415" s="295"/>
      <c r="BT1415" s="295"/>
      <c r="BU1415" s="295"/>
      <c r="BV1415" s="295"/>
      <c r="BW1415" s="296"/>
      <c r="BX1415" s="294"/>
      <c r="BY1415" s="295"/>
      <c r="BZ1415" s="295"/>
      <c r="CA1415" s="295"/>
      <c r="CB1415" s="295"/>
      <c r="CC1415" s="296"/>
      <c r="CD1415" s="294"/>
      <c r="CE1415" s="295"/>
      <c r="CF1415" s="295"/>
      <c r="CG1415" s="295"/>
      <c r="CH1415" s="295"/>
      <c r="CI1415" s="296"/>
    </row>
    <row r="1416" spans="1:87" ht="18" customHeight="1" x14ac:dyDescent="0.25">
      <c r="A1416" s="75"/>
      <c r="B1416" s="327"/>
      <c r="C1416" s="328"/>
      <c r="D1416" s="328"/>
      <c r="E1416" s="328"/>
      <c r="F1416" s="328"/>
      <c r="G1416" s="328"/>
      <c r="H1416" s="328"/>
      <c r="I1416" s="328"/>
      <c r="J1416" s="328"/>
      <c r="K1416" s="328"/>
      <c r="L1416" s="328"/>
      <c r="M1416" s="328"/>
      <c r="N1416" s="328"/>
      <c r="O1416" s="328"/>
      <c r="P1416" s="328"/>
      <c r="Q1416" s="328"/>
      <c r="R1416" s="328"/>
      <c r="S1416" s="328"/>
      <c r="T1416" s="328"/>
      <c r="U1416" s="328"/>
      <c r="V1416" s="328"/>
      <c r="W1416" s="328"/>
      <c r="X1416" s="328"/>
      <c r="Y1416" s="329"/>
      <c r="Z1416" s="336"/>
      <c r="AA1416" s="337"/>
      <c r="AB1416" s="337"/>
      <c r="AC1416" s="337"/>
      <c r="AD1416" s="338"/>
      <c r="AE1416" s="336"/>
      <c r="AF1416" s="337"/>
      <c r="AG1416" s="337"/>
      <c r="AH1416" s="337"/>
      <c r="AI1416" s="337"/>
      <c r="AJ1416" s="337"/>
      <c r="AK1416" s="300"/>
      <c r="AL1416" s="301"/>
      <c r="AM1416" s="301"/>
      <c r="AN1416" s="301"/>
      <c r="AO1416" s="301"/>
      <c r="AP1416" s="301"/>
      <c r="AQ1416" s="301"/>
      <c r="AR1416" s="301"/>
      <c r="AS1416" s="301"/>
      <c r="AT1416" s="301"/>
      <c r="AU1416" s="301"/>
      <c r="AV1416" s="301"/>
      <c r="AW1416" s="301"/>
      <c r="AX1416" s="302"/>
      <c r="AY1416" s="407"/>
      <c r="AZ1416" s="304"/>
      <c r="BA1416" s="304"/>
      <c r="BB1416" s="408"/>
      <c r="BC1416" s="306">
        <f t="shared" si="78"/>
        <v>0</v>
      </c>
      <c r="BD1416" s="307"/>
      <c r="BE1416" s="307"/>
      <c r="BF1416" s="308"/>
      <c r="BG1416" s="309"/>
      <c r="BH1416" s="310"/>
      <c r="BI1416" s="310"/>
      <c r="BJ1416" s="311"/>
      <c r="BK1416" s="312">
        <f t="shared" si="79"/>
        <v>0</v>
      </c>
      <c r="BL1416" s="313"/>
      <c r="BM1416" s="313"/>
      <c r="BN1416" s="313"/>
      <c r="BO1416" s="313"/>
      <c r="BP1416" s="314"/>
      <c r="BQ1416" s="294"/>
      <c r="BR1416" s="295"/>
      <c r="BS1416" s="295"/>
      <c r="BT1416" s="295"/>
      <c r="BU1416" s="295"/>
      <c r="BV1416" s="295"/>
      <c r="BW1416" s="296"/>
      <c r="BX1416" s="294"/>
      <c r="BY1416" s="295"/>
      <c r="BZ1416" s="295"/>
      <c r="CA1416" s="295"/>
      <c r="CB1416" s="295"/>
      <c r="CC1416" s="296"/>
      <c r="CD1416" s="294"/>
      <c r="CE1416" s="295"/>
      <c r="CF1416" s="295"/>
      <c r="CG1416" s="295"/>
      <c r="CH1416" s="295"/>
      <c r="CI1416" s="296"/>
    </row>
    <row r="1417" spans="1:87" ht="18" customHeight="1" x14ac:dyDescent="0.25">
      <c r="A1417" s="75"/>
      <c r="B1417" s="327"/>
      <c r="C1417" s="328"/>
      <c r="D1417" s="328"/>
      <c r="E1417" s="328"/>
      <c r="F1417" s="328"/>
      <c r="G1417" s="328"/>
      <c r="H1417" s="328"/>
      <c r="I1417" s="328"/>
      <c r="J1417" s="328"/>
      <c r="K1417" s="328"/>
      <c r="L1417" s="328"/>
      <c r="M1417" s="328"/>
      <c r="N1417" s="328"/>
      <c r="O1417" s="328"/>
      <c r="P1417" s="328"/>
      <c r="Q1417" s="328"/>
      <c r="R1417" s="328"/>
      <c r="S1417" s="328"/>
      <c r="T1417" s="328"/>
      <c r="U1417" s="328"/>
      <c r="V1417" s="328"/>
      <c r="W1417" s="328"/>
      <c r="X1417" s="328"/>
      <c r="Y1417" s="329"/>
      <c r="Z1417" s="336"/>
      <c r="AA1417" s="337"/>
      <c r="AB1417" s="337"/>
      <c r="AC1417" s="337"/>
      <c r="AD1417" s="338"/>
      <c r="AE1417" s="336"/>
      <c r="AF1417" s="337"/>
      <c r="AG1417" s="337"/>
      <c r="AH1417" s="337"/>
      <c r="AI1417" s="337"/>
      <c r="AJ1417" s="337"/>
      <c r="AK1417" s="300"/>
      <c r="AL1417" s="301"/>
      <c r="AM1417" s="301"/>
      <c r="AN1417" s="301"/>
      <c r="AO1417" s="301"/>
      <c r="AP1417" s="301"/>
      <c r="AQ1417" s="301"/>
      <c r="AR1417" s="301"/>
      <c r="AS1417" s="301"/>
      <c r="AT1417" s="301"/>
      <c r="AU1417" s="301"/>
      <c r="AV1417" s="301"/>
      <c r="AW1417" s="301"/>
      <c r="AX1417" s="302"/>
      <c r="AY1417" s="407"/>
      <c r="AZ1417" s="304"/>
      <c r="BA1417" s="304"/>
      <c r="BB1417" s="408"/>
      <c r="BC1417" s="306">
        <f t="shared" si="78"/>
        <v>0</v>
      </c>
      <c r="BD1417" s="307"/>
      <c r="BE1417" s="307"/>
      <c r="BF1417" s="308"/>
      <c r="BG1417" s="309"/>
      <c r="BH1417" s="310"/>
      <c r="BI1417" s="310"/>
      <c r="BJ1417" s="311"/>
      <c r="BK1417" s="312">
        <f t="shared" si="79"/>
        <v>0</v>
      </c>
      <c r="BL1417" s="313"/>
      <c r="BM1417" s="313"/>
      <c r="BN1417" s="313"/>
      <c r="BO1417" s="313"/>
      <c r="BP1417" s="314"/>
      <c r="BQ1417" s="294"/>
      <c r="BR1417" s="295"/>
      <c r="BS1417" s="295"/>
      <c r="BT1417" s="295"/>
      <c r="BU1417" s="295"/>
      <c r="BV1417" s="295"/>
      <c r="BW1417" s="296"/>
      <c r="BX1417" s="294"/>
      <c r="BY1417" s="295"/>
      <c r="BZ1417" s="295"/>
      <c r="CA1417" s="295"/>
      <c r="CB1417" s="295"/>
      <c r="CC1417" s="296"/>
      <c r="CD1417" s="294"/>
      <c r="CE1417" s="295"/>
      <c r="CF1417" s="295"/>
      <c r="CG1417" s="295"/>
      <c r="CH1417" s="295"/>
      <c r="CI1417" s="296"/>
    </row>
    <row r="1418" spans="1:87" ht="18" customHeight="1" x14ac:dyDescent="0.25">
      <c r="A1418" s="75"/>
      <c r="B1418" s="327"/>
      <c r="C1418" s="328"/>
      <c r="D1418" s="328"/>
      <c r="E1418" s="328"/>
      <c r="F1418" s="328"/>
      <c r="G1418" s="328"/>
      <c r="H1418" s="328"/>
      <c r="I1418" s="328"/>
      <c r="J1418" s="328"/>
      <c r="K1418" s="328"/>
      <c r="L1418" s="328"/>
      <c r="M1418" s="328"/>
      <c r="N1418" s="328"/>
      <c r="O1418" s="328"/>
      <c r="P1418" s="328"/>
      <c r="Q1418" s="328"/>
      <c r="R1418" s="328"/>
      <c r="S1418" s="328"/>
      <c r="T1418" s="328"/>
      <c r="U1418" s="328"/>
      <c r="V1418" s="328"/>
      <c r="W1418" s="328"/>
      <c r="X1418" s="328"/>
      <c r="Y1418" s="329"/>
      <c r="Z1418" s="336"/>
      <c r="AA1418" s="337"/>
      <c r="AB1418" s="337"/>
      <c r="AC1418" s="337"/>
      <c r="AD1418" s="338"/>
      <c r="AE1418" s="336"/>
      <c r="AF1418" s="337"/>
      <c r="AG1418" s="337"/>
      <c r="AH1418" s="337"/>
      <c r="AI1418" s="337"/>
      <c r="AJ1418" s="337"/>
      <c r="AK1418" s="300"/>
      <c r="AL1418" s="301"/>
      <c r="AM1418" s="301"/>
      <c r="AN1418" s="301"/>
      <c r="AO1418" s="301"/>
      <c r="AP1418" s="301"/>
      <c r="AQ1418" s="301"/>
      <c r="AR1418" s="301"/>
      <c r="AS1418" s="301"/>
      <c r="AT1418" s="301"/>
      <c r="AU1418" s="301"/>
      <c r="AV1418" s="301"/>
      <c r="AW1418" s="301"/>
      <c r="AX1418" s="302"/>
      <c r="AY1418" s="407"/>
      <c r="AZ1418" s="304"/>
      <c r="BA1418" s="304"/>
      <c r="BB1418" s="408"/>
      <c r="BC1418" s="306">
        <f t="shared" si="78"/>
        <v>0</v>
      </c>
      <c r="BD1418" s="307"/>
      <c r="BE1418" s="307"/>
      <c r="BF1418" s="308"/>
      <c r="BG1418" s="309"/>
      <c r="BH1418" s="310"/>
      <c r="BI1418" s="310"/>
      <c r="BJ1418" s="311"/>
      <c r="BK1418" s="312">
        <f t="shared" si="79"/>
        <v>0</v>
      </c>
      <c r="BL1418" s="313"/>
      <c r="BM1418" s="313"/>
      <c r="BN1418" s="313"/>
      <c r="BO1418" s="313"/>
      <c r="BP1418" s="314"/>
      <c r="BQ1418" s="294"/>
      <c r="BR1418" s="295"/>
      <c r="BS1418" s="295"/>
      <c r="BT1418" s="295"/>
      <c r="BU1418" s="295"/>
      <c r="BV1418" s="295"/>
      <c r="BW1418" s="296"/>
      <c r="BX1418" s="294"/>
      <c r="BY1418" s="295"/>
      <c r="BZ1418" s="295"/>
      <c r="CA1418" s="295"/>
      <c r="CB1418" s="295"/>
      <c r="CC1418" s="296"/>
      <c r="CD1418" s="294"/>
      <c r="CE1418" s="295"/>
      <c r="CF1418" s="295"/>
      <c r="CG1418" s="295"/>
      <c r="CH1418" s="295"/>
      <c r="CI1418" s="296"/>
    </row>
    <row r="1419" spans="1:87" ht="18" customHeight="1" x14ac:dyDescent="0.25">
      <c r="A1419" s="75"/>
      <c r="B1419" s="327"/>
      <c r="C1419" s="328"/>
      <c r="D1419" s="328"/>
      <c r="E1419" s="328"/>
      <c r="F1419" s="328"/>
      <c r="G1419" s="328"/>
      <c r="H1419" s="328"/>
      <c r="I1419" s="328"/>
      <c r="J1419" s="328"/>
      <c r="K1419" s="328"/>
      <c r="L1419" s="328"/>
      <c r="M1419" s="328"/>
      <c r="N1419" s="328"/>
      <c r="O1419" s="328"/>
      <c r="P1419" s="328"/>
      <c r="Q1419" s="328"/>
      <c r="R1419" s="328"/>
      <c r="S1419" s="328"/>
      <c r="T1419" s="328"/>
      <c r="U1419" s="328"/>
      <c r="V1419" s="328"/>
      <c r="W1419" s="328"/>
      <c r="X1419" s="328"/>
      <c r="Y1419" s="329"/>
      <c r="Z1419" s="336"/>
      <c r="AA1419" s="337"/>
      <c r="AB1419" s="337"/>
      <c r="AC1419" s="337"/>
      <c r="AD1419" s="338"/>
      <c r="AE1419" s="336"/>
      <c r="AF1419" s="337"/>
      <c r="AG1419" s="337"/>
      <c r="AH1419" s="337"/>
      <c r="AI1419" s="337"/>
      <c r="AJ1419" s="337"/>
      <c r="AK1419" s="300"/>
      <c r="AL1419" s="301"/>
      <c r="AM1419" s="301"/>
      <c r="AN1419" s="301"/>
      <c r="AO1419" s="301"/>
      <c r="AP1419" s="301"/>
      <c r="AQ1419" s="301"/>
      <c r="AR1419" s="301"/>
      <c r="AS1419" s="301"/>
      <c r="AT1419" s="301"/>
      <c r="AU1419" s="301"/>
      <c r="AV1419" s="301"/>
      <c r="AW1419" s="301"/>
      <c r="AX1419" s="302"/>
      <c r="AY1419" s="407"/>
      <c r="AZ1419" s="304"/>
      <c r="BA1419" s="304"/>
      <c r="BB1419" s="408"/>
      <c r="BC1419" s="306">
        <f t="shared" si="78"/>
        <v>0</v>
      </c>
      <c r="BD1419" s="307"/>
      <c r="BE1419" s="307"/>
      <c r="BF1419" s="308"/>
      <c r="BG1419" s="309"/>
      <c r="BH1419" s="310"/>
      <c r="BI1419" s="310"/>
      <c r="BJ1419" s="311"/>
      <c r="BK1419" s="312">
        <f t="shared" si="79"/>
        <v>0</v>
      </c>
      <c r="BL1419" s="313"/>
      <c r="BM1419" s="313"/>
      <c r="BN1419" s="313"/>
      <c r="BO1419" s="313"/>
      <c r="BP1419" s="314"/>
      <c r="BQ1419" s="294"/>
      <c r="BR1419" s="295"/>
      <c r="BS1419" s="295"/>
      <c r="BT1419" s="295"/>
      <c r="BU1419" s="295"/>
      <c r="BV1419" s="295"/>
      <c r="BW1419" s="296"/>
      <c r="BX1419" s="294"/>
      <c r="BY1419" s="295"/>
      <c r="BZ1419" s="295"/>
      <c r="CA1419" s="295"/>
      <c r="CB1419" s="295"/>
      <c r="CC1419" s="296"/>
      <c r="CD1419" s="294"/>
      <c r="CE1419" s="295"/>
      <c r="CF1419" s="295"/>
      <c r="CG1419" s="295"/>
      <c r="CH1419" s="295"/>
      <c r="CI1419" s="296"/>
    </row>
    <row r="1420" spans="1:87" ht="18" customHeight="1" x14ac:dyDescent="0.25">
      <c r="A1420" s="75"/>
      <c r="B1420" s="327"/>
      <c r="C1420" s="328"/>
      <c r="D1420" s="328"/>
      <c r="E1420" s="328"/>
      <c r="F1420" s="328"/>
      <c r="G1420" s="328"/>
      <c r="H1420" s="328"/>
      <c r="I1420" s="328"/>
      <c r="J1420" s="328"/>
      <c r="K1420" s="328"/>
      <c r="L1420" s="328"/>
      <c r="M1420" s="328"/>
      <c r="N1420" s="328"/>
      <c r="O1420" s="328"/>
      <c r="P1420" s="328"/>
      <c r="Q1420" s="328"/>
      <c r="R1420" s="328"/>
      <c r="S1420" s="328"/>
      <c r="T1420" s="328"/>
      <c r="U1420" s="328"/>
      <c r="V1420" s="328"/>
      <c r="W1420" s="328"/>
      <c r="X1420" s="328"/>
      <c r="Y1420" s="329"/>
      <c r="Z1420" s="336"/>
      <c r="AA1420" s="337"/>
      <c r="AB1420" s="337"/>
      <c r="AC1420" s="337"/>
      <c r="AD1420" s="338"/>
      <c r="AE1420" s="336"/>
      <c r="AF1420" s="337"/>
      <c r="AG1420" s="337"/>
      <c r="AH1420" s="337"/>
      <c r="AI1420" s="337"/>
      <c r="AJ1420" s="337"/>
      <c r="AK1420" s="300"/>
      <c r="AL1420" s="301"/>
      <c r="AM1420" s="301"/>
      <c r="AN1420" s="301"/>
      <c r="AO1420" s="301"/>
      <c r="AP1420" s="301"/>
      <c r="AQ1420" s="301"/>
      <c r="AR1420" s="301"/>
      <c r="AS1420" s="301"/>
      <c r="AT1420" s="301"/>
      <c r="AU1420" s="301"/>
      <c r="AV1420" s="301"/>
      <c r="AW1420" s="301"/>
      <c r="AX1420" s="302"/>
      <c r="AY1420" s="407"/>
      <c r="AZ1420" s="304"/>
      <c r="BA1420" s="304"/>
      <c r="BB1420" s="408"/>
      <c r="BC1420" s="306">
        <f t="shared" si="78"/>
        <v>0</v>
      </c>
      <c r="BD1420" s="307"/>
      <c r="BE1420" s="307"/>
      <c r="BF1420" s="308"/>
      <c r="BG1420" s="309"/>
      <c r="BH1420" s="310"/>
      <c r="BI1420" s="310"/>
      <c r="BJ1420" s="311"/>
      <c r="BK1420" s="312">
        <f t="shared" si="79"/>
        <v>0</v>
      </c>
      <c r="BL1420" s="313"/>
      <c r="BM1420" s="313"/>
      <c r="BN1420" s="313"/>
      <c r="BO1420" s="313"/>
      <c r="BP1420" s="314"/>
      <c r="BQ1420" s="294"/>
      <c r="BR1420" s="295"/>
      <c r="BS1420" s="295"/>
      <c r="BT1420" s="295"/>
      <c r="BU1420" s="295"/>
      <c r="BV1420" s="295"/>
      <c r="BW1420" s="296"/>
      <c r="BX1420" s="294"/>
      <c r="BY1420" s="295"/>
      <c r="BZ1420" s="295"/>
      <c r="CA1420" s="295"/>
      <c r="CB1420" s="295"/>
      <c r="CC1420" s="296"/>
      <c r="CD1420" s="294"/>
      <c r="CE1420" s="295"/>
      <c r="CF1420" s="295"/>
      <c r="CG1420" s="295"/>
      <c r="CH1420" s="295"/>
      <c r="CI1420" s="296"/>
    </row>
    <row r="1421" spans="1:87" ht="18" customHeight="1" x14ac:dyDescent="0.25">
      <c r="A1421" s="75"/>
      <c r="B1421" s="327"/>
      <c r="C1421" s="328"/>
      <c r="D1421" s="328"/>
      <c r="E1421" s="328"/>
      <c r="F1421" s="328"/>
      <c r="G1421" s="328"/>
      <c r="H1421" s="328"/>
      <c r="I1421" s="328"/>
      <c r="J1421" s="328"/>
      <c r="K1421" s="328"/>
      <c r="L1421" s="328"/>
      <c r="M1421" s="328"/>
      <c r="N1421" s="328"/>
      <c r="O1421" s="328"/>
      <c r="P1421" s="328"/>
      <c r="Q1421" s="328"/>
      <c r="R1421" s="328"/>
      <c r="S1421" s="328"/>
      <c r="T1421" s="328"/>
      <c r="U1421" s="328"/>
      <c r="V1421" s="328"/>
      <c r="W1421" s="328"/>
      <c r="X1421" s="328"/>
      <c r="Y1421" s="329"/>
      <c r="Z1421" s="336"/>
      <c r="AA1421" s="337"/>
      <c r="AB1421" s="337"/>
      <c r="AC1421" s="337"/>
      <c r="AD1421" s="338"/>
      <c r="AE1421" s="336"/>
      <c r="AF1421" s="337"/>
      <c r="AG1421" s="337"/>
      <c r="AH1421" s="337"/>
      <c r="AI1421" s="337"/>
      <c r="AJ1421" s="337"/>
      <c r="AK1421" s="300"/>
      <c r="AL1421" s="301"/>
      <c r="AM1421" s="301"/>
      <c r="AN1421" s="301"/>
      <c r="AO1421" s="301"/>
      <c r="AP1421" s="301"/>
      <c r="AQ1421" s="301"/>
      <c r="AR1421" s="301"/>
      <c r="AS1421" s="301"/>
      <c r="AT1421" s="301"/>
      <c r="AU1421" s="301"/>
      <c r="AV1421" s="301"/>
      <c r="AW1421" s="301"/>
      <c r="AX1421" s="302"/>
      <c r="AY1421" s="407"/>
      <c r="AZ1421" s="304"/>
      <c r="BA1421" s="304"/>
      <c r="BB1421" s="408"/>
      <c r="BC1421" s="306">
        <f t="shared" si="78"/>
        <v>0</v>
      </c>
      <c r="BD1421" s="307"/>
      <c r="BE1421" s="307"/>
      <c r="BF1421" s="308"/>
      <c r="BG1421" s="309"/>
      <c r="BH1421" s="310"/>
      <c r="BI1421" s="310"/>
      <c r="BJ1421" s="311"/>
      <c r="BK1421" s="312">
        <f t="shared" si="79"/>
        <v>0</v>
      </c>
      <c r="BL1421" s="313"/>
      <c r="BM1421" s="313"/>
      <c r="BN1421" s="313"/>
      <c r="BO1421" s="313"/>
      <c r="BP1421" s="314"/>
      <c r="BQ1421" s="294"/>
      <c r="BR1421" s="295"/>
      <c r="BS1421" s="295"/>
      <c r="BT1421" s="295"/>
      <c r="BU1421" s="295"/>
      <c r="BV1421" s="295"/>
      <c r="BW1421" s="296"/>
      <c r="BX1421" s="294"/>
      <c r="BY1421" s="295"/>
      <c r="BZ1421" s="295"/>
      <c r="CA1421" s="295"/>
      <c r="CB1421" s="295"/>
      <c r="CC1421" s="296"/>
      <c r="CD1421" s="294"/>
      <c r="CE1421" s="295"/>
      <c r="CF1421" s="295"/>
      <c r="CG1421" s="295"/>
      <c r="CH1421" s="295"/>
      <c r="CI1421" s="296"/>
    </row>
    <row r="1422" spans="1:87" ht="18" customHeight="1" x14ac:dyDescent="0.25">
      <c r="A1422" s="75"/>
      <c r="B1422" s="327"/>
      <c r="C1422" s="328"/>
      <c r="D1422" s="328"/>
      <c r="E1422" s="328"/>
      <c r="F1422" s="328"/>
      <c r="G1422" s="328"/>
      <c r="H1422" s="328"/>
      <c r="I1422" s="328"/>
      <c r="J1422" s="328"/>
      <c r="K1422" s="328"/>
      <c r="L1422" s="328"/>
      <c r="M1422" s="328"/>
      <c r="N1422" s="328"/>
      <c r="O1422" s="328"/>
      <c r="P1422" s="328"/>
      <c r="Q1422" s="328"/>
      <c r="R1422" s="328"/>
      <c r="S1422" s="328"/>
      <c r="T1422" s="328"/>
      <c r="U1422" s="328"/>
      <c r="V1422" s="328"/>
      <c r="W1422" s="328"/>
      <c r="X1422" s="328"/>
      <c r="Y1422" s="329"/>
      <c r="Z1422" s="336"/>
      <c r="AA1422" s="337"/>
      <c r="AB1422" s="337"/>
      <c r="AC1422" s="337"/>
      <c r="AD1422" s="338"/>
      <c r="AE1422" s="336"/>
      <c r="AF1422" s="337"/>
      <c r="AG1422" s="337"/>
      <c r="AH1422" s="337"/>
      <c r="AI1422" s="337"/>
      <c r="AJ1422" s="337"/>
      <c r="AK1422" s="300"/>
      <c r="AL1422" s="301"/>
      <c r="AM1422" s="301"/>
      <c r="AN1422" s="301"/>
      <c r="AO1422" s="301"/>
      <c r="AP1422" s="301"/>
      <c r="AQ1422" s="301"/>
      <c r="AR1422" s="301"/>
      <c r="AS1422" s="301"/>
      <c r="AT1422" s="301"/>
      <c r="AU1422" s="301"/>
      <c r="AV1422" s="301"/>
      <c r="AW1422" s="301"/>
      <c r="AX1422" s="302"/>
      <c r="AY1422" s="407"/>
      <c r="AZ1422" s="304"/>
      <c r="BA1422" s="304"/>
      <c r="BB1422" s="408"/>
      <c r="BC1422" s="306">
        <f t="shared" si="78"/>
        <v>0</v>
      </c>
      <c r="BD1422" s="307"/>
      <c r="BE1422" s="307"/>
      <c r="BF1422" s="308"/>
      <c r="BG1422" s="309"/>
      <c r="BH1422" s="310"/>
      <c r="BI1422" s="310"/>
      <c r="BJ1422" s="311"/>
      <c r="BK1422" s="312">
        <f t="shared" si="79"/>
        <v>0</v>
      </c>
      <c r="BL1422" s="313"/>
      <c r="BM1422" s="313"/>
      <c r="BN1422" s="313"/>
      <c r="BO1422" s="313"/>
      <c r="BP1422" s="314"/>
      <c r="BQ1422" s="294"/>
      <c r="BR1422" s="295"/>
      <c r="BS1422" s="295"/>
      <c r="BT1422" s="295"/>
      <c r="BU1422" s="295"/>
      <c r="BV1422" s="295"/>
      <c r="BW1422" s="296"/>
      <c r="BX1422" s="294"/>
      <c r="BY1422" s="295"/>
      <c r="BZ1422" s="295"/>
      <c r="CA1422" s="295"/>
      <c r="CB1422" s="295"/>
      <c r="CC1422" s="296"/>
      <c r="CD1422" s="294"/>
      <c r="CE1422" s="295"/>
      <c r="CF1422" s="295"/>
      <c r="CG1422" s="295"/>
      <c r="CH1422" s="295"/>
      <c r="CI1422" s="296"/>
    </row>
    <row r="1423" spans="1:87" ht="18" customHeight="1" x14ac:dyDescent="0.25">
      <c r="A1423" s="75"/>
      <c r="B1423" s="327"/>
      <c r="C1423" s="328"/>
      <c r="D1423" s="328"/>
      <c r="E1423" s="328"/>
      <c r="F1423" s="328"/>
      <c r="G1423" s="328"/>
      <c r="H1423" s="328"/>
      <c r="I1423" s="328"/>
      <c r="J1423" s="328"/>
      <c r="K1423" s="328"/>
      <c r="L1423" s="328"/>
      <c r="M1423" s="328"/>
      <c r="N1423" s="328"/>
      <c r="O1423" s="328"/>
      <c r="P1423" s="328"/>
      <c r="Q1423" s="328"/>
      <c r="R1423" s="328"/>
      <c r="S1423" s="328"/>
      <c r="T1423" s="328"/>
      <c r="U1423" s="328"/>
      <c r="V1423" s="328"/>
      <c r="W1423" s="328"/>
      <c r="X1423" s="328"/>
      <c r="Y1423" s="329"/>
      <c r="Z1423" s="336"/>
      <c r="AA1423" s="337"/>
      <c r="AB1423" s="337"/>
      <c r="AC1423" s="337"/>
      <c r="AD1423" s="338"/>
      <c r="AE1423" s="336"/>
      <c r="AF1423" s="337"/>
      <c r="AG1423" s="337"/>
      <c r="AH1423" s="337"/>
      <c r="AI1423" s="337"/>
      <c r="AJ1423" s="337"/>
      <c r="AK1423" s="300"/>
      <c r="AL1423" s="301"/>
      <c r="AM1423" s="301"/>
      <c r="AN1423" s="301"/>
      <c r="AO1423" s="301"/>
      <c r="AP1423" s="301"/>
      <c r="AQ1423" s="301"/>
      <c r="AR1423" s="301"/>
      <c r="AS1423" s="301"/>
      <c r="AT1423" s="301"/>
      <c r="AU1423" s="301"/>
      <c r="AV1423" s="301"/>
      <c r="AW1423" s="301"/>
      <c r="AX1423" s="302"/>
      <c r="AY1423" s="407"/>
      <c r="AZ1423" s="304"/>
      <c r="BA1423" s="304"/>
      <c r="BB1423" s="408"/>
      <c r="BC1423" s="306">
        <f t="shared" si="78"/>
        <v>0</v>
      </c>
      <c r="BD1423" s="307"/>
      <c r="BE1423" s="307"/>
      <c r="BF1423" s="308"/>
      <c r="BG1423" s="309"/>
      <c r="BH1423" s="310"/>
      <c r="BI1423" s="310"/>
      <c r="BJ1423" s="311"/>
      <c r="BK1423" s="312">
        <f t="shared" si="79"/>
        <v>0</v>
      </c>
      <c r="BL1423" s="313"/>
      <c r="BM1423" s="313"/>
      <c r="BN1423" s="313"/>
      <c r="BO1423" s="313"/>
      <c r="BP1423" s="314"/>
      <c r="BQ1423" s="294"/>
      <c r="BR1423" s="295"/>
      <c r="BS1423" s="295"/>
      <c r="BT1423" s="295"/>
      <c r="BU1423" s="295"/>
      <c r="BV1423" s="295"/>
      <c r="BW1423" s="296"/>
      <c r="BX1423" s="294"/>
      <c r="BY1423" s="295"/>
      <c r="BZ1423" s="295"/>
      <c r="CA1423" s="295"/>
      <c r="CB1423" s="295"/>
      <c r="CC1423" s="296"/>
      <c r="CD1423" s="294"/>
      <c r="CE1423" s="295"/>
      <c r="CF1423" s="295"/>
      <c r="CG1423" s="295"/>
      <c r="CH1423" s="295"/>
      <c r="CI1423" s="296"/>
    </row>
    <row r="1424" spans="1:87" ht="18" customHeight="1" x14ac:dyDescent="0.25">
      <c r="A1424" s="75"/>
      <c r="B1424" s="327"/>
      <c r="C1424" s="328"/>
      <c r="D1424" s="328"/>
      <c r="E1424" s="328"/>
      <c r="F1424" s="328"/>
      <c r="G1424" s="328"/>
      <c r="H1424" s="328"/>
      <c r="I1424" s="328"/>
      <c r="J1424" s="328"/>
      <c r="K1424" s="328"/>
      <c r="L1424" s="328"/>
      <c r="M1424" s="328"/>
      <c r="N1424" s="328"/>
      <c r="O1424" s="328"/>
      <c r="P1424" s="328"/>
      <c r="Q1424" s="328"/>
      <c r="R1424" s="328"/>
      <c r="S1424" s="328"/>
      <c r="T1424" s="328"/>
      <c r="U1424" s="328"/>
      <c r="V1424" s="328"/>
      <c r="W1424" s="328"/>
      <c r="X1424" s="328"/>
      <c r="Y1424" s="329"/>
      <c r="Z1424" s="336"/>
      <c r="AA1424" s="337"/>
      <c r="AB1424" s="337"/>
      <c r="AC1424" s="337"/>
      <c r="AD1424" s="338"/>
      <c r="AE1424" s="336"/>
      <c r="AF1424" s="337"/>
      <c r="AG1424" s="337"/>
      <c r="AH1424" s="337"/>
      <c r="AI1424" s="337"/>
      <c r="AJ1424" s="337"/>
      <c r="AK1424" s="300"/>
      <c r="AL1424" s="301"/>
      <c r="AM1424" s="301"/>
      <c r="AN1424" s="301"/>
      <c r="AO1424" s="301"/>
      <c r="AP1424" s="301"/>
      <c r="AQ1424" s="301"/>
      <c r="AR1424" s="301"/>
      <c r="AS1424" s="301"/>
      <c r="AT1424" s="301"/>
      <c r="AU1424" s="301"/>
      <c r="AV1424" s="301"/>
      <c r="AW1424" s="301"/>
      <c r="AX1424" s="302"/>
      <c r="AY1424" s="407"/>
      <c r="AZ1424" s="304"/>
      <c r="BA1424" s="304"/>
      <c r="BB1424" s="408"/>
      <c r="BC1424" s="306">
        <f t="shared" si="78"/>
        <v>0</v>
      </c>
      <c r="BD1424" s="307"/>
      <c r="BE1424" s="307"/>
      <c r="BF1424" s="308"/>
      <c r="BG1424" s="309"/>
      <c r="BH1424" s="310"/>
      <c r="BI1424" s="310"/>
      <c r="BJ1424" s="311"/>
      <c r="BK1424" s="312">
        <f t="shared" si="79"/>
        <v>0</v>
      </c>
      <c r="BL1424" s="313"/>
      <c r="BM1424" s="313"/>
      <c r="BN1424" s="313"/>
      <c r="BO1424" s="313"/>
      <c r="BP1424" s="314"/>
      <c r="BQ1424" s="294"/>
      <c r="BR1424" s="295"/>
      <c r="BS1424" s="295"/>
      <c r="BT1424" s="295"/>
      <c r="BU1424" s="295"/>
      <c r="BV1424" s="295"/>
      <c r="BW1424" s="296"/>
      <c r="BX1424" s="294"/>
      <c r="BY1424" s="295"/>
      <c r="BZ1424" s="295"/>
      <c r="CA1424" s="295"/>
      <c r="CB1424" s="295"/>
      <c r="CC1424" s="296"/>
      <c r="CD1424" s="294"/>
      <c r="CE1424" s="295"/>
      <c r="CF1424" s="295"/>
      <c r="CG1424" s="295"/>
      <c r="CH1424" s="295"/>
      <c r="CI1424" s="296"/>
    </row>
    <row r="1425" spans="1:87" ht="18" customHeight="1" x14ac:dyDescent="0.25">
      <c r="A1425" s="75"/>
      <c r="B1425" s="327"/>
      <c r="C1425" s="328"/>
      <c r="D1425" s="328"/>
      <c r="E1425" s="328"/>
      <c r="F1425" s="328"/>
      <c r="G1425" s="328"/>
      <c r="H1425" s="328"/>
      <c r="I1425" s="328"/>
      <c r="J1425" s="328"/>
      <c r="K1425" s="328"/>
      <c r="L1425" s="328"/>
      <c r="M1425" s="328"/>
      <c r="N1425" s="328"/>
      <c r="O1425" s="328"/>
      <c r="P1425" s="328"/>
      <c r="Q1425" s="328"/>
      <c r="R1425" s="328"/>
      <c r="S1425" s="328"/>
      <c r="T1425" s="328"/>
      <c r="U1425" s="328"/>
      <c r="V1425" s="328"/>
      <c r="W1425" s="328"/>
      <c r="X1425" s="328"/>
      <c r="Y1425" s="329"/>
      <c r="Z1425" s="336"/>
      <c r="AA1425" s="337"/>
      <c r="AB1425" s="337"/>
      <c r="AC1425" s="337"/>
      <c r="AD1425" s="338"/>
      <c r="AE1425" s="336"/>
      <c r="AF1425" s="337"/>
      <c r="AG1425" s="337"/>
      <c r="AH1425" s="337"/>
      <c r="AI1425" s="337"/>
      <c r="AJ1425" s="337"/>
      <c r="AK1425" s="300"/>
      <c r="AL1425" s="301"/>
      <c r="AM1425" s="301"/>
      <c r="AN1425" s="301"/>
      <c r="AO1425" s="301"/>
      <c r="AP1425" s="301"/>
      <c r="AQ1425" s="301"/>
      <c r="AR1425" s="301"/>
      <c r="AS1425" s="301"/>
      <c r="AT1425" s="301"/>
      <c r="AU1425" s="301"/>
      <c r="AV1425" s="301"/>
      <c r="AW1425" s="301"/>
      <c r="AX1425" s="302"/>
      <c r="AY1425" s="407"/>
      <c r="AZ1425" s="304"/>
      <c r="BA1425" s="304"/>
      <c r="BB1425" s="408"/>
      <c r="BC1425" s="306">
        <f t="shared" si="78"/>
        <v>0</v>
      </c>
      <c r="BD1425" s="307"/>
      <c r="BE1425" s="307"/>
      <c r="BF1425" s="308"/>
      <c r="BG1425" s="309"/>
      <c r="BH1425" s="310"/>
      <c r="BI1425" s="310"/>
      <c r="BJ1425" s="311"/>
      <c r="BK1425" s="312">
        <f t="shared" si="79"/>
        <v>0</v>
      </c>
      <c r="BL1425" s="313"/>
      <c r="BM1425" s="313"/>
      <c r="BN1425" s="313"/>
      <c r="BO1425" s="313"/>
      <c r="BP1425" s="314"/>
      <c r="BQ1425" s="294"/>
      <c r="BR1425" s="295"/>
      <c r="BS1425" s="295"/>
      <c r="BT1425" s="295"/>
      <c r="BU1425" s="295"/>
      <c r="BV1425" s="295"/>
      <c r="BW1425" s="296"/>
      <c r="BX1425" s="294"/>
      <c r="BY1425" s="295"/>
      <c r="BZ1425" s="295"/>
      <c r="CA1425" s="295"/>
      <c r="CB1425" s="295"/>
      <c r="CC1425" s="296"/>
      <c r="CD1425" s="294"/>
      <c r="CE1425" s="295"/>
      <c r="CF1425" s="295"/>
      <c r="CG1425" s="295"/>
      <c r="CH1425" s="295"/>
      <c r="CI1425" s="296"/>
    </row>
    <row r="1426" spans="1:87" ht="18" customHeight="1" x14ac:dyDescent="0.25">
      <c r="A1426" s="75"/>
      <c r="B1426" s="327"/>
      <c r="C1426" s="328"/>
      <c r="D1426" s="328"/>
      <c r="E1426" s="328"/>
      <c r="F1426" s="328"/>
      <c r="G1426" s="328"/>
      <c r="H1426" s="328"/>
      <c r="I1426" s="328"/>
      <c r="J1426" s="328"/>
      <c r="K1426" s="328"/>
      <c r="L1426" s="328"/>
      <c r="M1426" s="328"/>
      <c r="N1426" s="328"/>
      <c r="O1426" s="328"/>
      <c r="P1426" s="328"/>
      <c r="Q1426" s="328"/>
      <c r="R1426" s="328"/>
      <c r="S1426" s="328"/>
      <c r="T1426" s="328"/>
      <c r="U1426" s="328"/>
      <c r="V1426" s="328"/>
      <c r="W1426" s="328"/>
      <c r="X1426" s="328"/>
      <c r="Y1426" s="329"/>
      <c r="Z1426" s="336"/>
      <c r="AA1426" s="337"/>
      <c r="AB1426" s="337"/>
      <c r="AC1426" s="337"/>
      <c r="AD1426" s="338"/>
      <c r="AE1426" s="336"/>
      <c r="AF1426" s="337"/>
      <c r="AG1426" s="337"/>
      <c r="AH1426" s="337"/>
      <c r="AI1426" s="337"/>
      <c r="AJ1426" s="337"/>
      <c r="AK1426" s="300"/>
      <c r="AL1426" s="301"/>
      <c r="AM1426" s="301"/>
      <c r="AN1426" s="301"/>
      <c r="AO1426" s="301"/>
      <c r="AP1426" s="301"/>
      <c r="AQ1426" s="301"/>
      <c r="AR1426" s="301"/>
      <c r="AS1426" s="301"/>
      <c r="AT1426" s="301"/>
      <c r="AU1426" s="301"/>
      <c r="AV1426" s="301"/>
      <c r="AW1426" s="301"/>
      <c r="AX1426" s="302"/>
      <c r="AY1426" s="407"/>
      <c r="AZ1426" s="304"/>
      <c r="BA1426" s="304"/>
      <c r="BB1426" s="408"/>
      <c r="BC1426" s="306">
        <f t="shared" si="78"/>
        <v>0</v>
      </c>
      <c r="BD1426" s="307"/>
      <c r="BE1426" s="307"/>
      <c r="BF1426" s="308"/>
      <c r="BG1426" s="309"/>
      <c r="BH1426" s="310"/>
      <c r="BI1426" s="310"/>
      <c r="BJ1426" s="311"/>
      <c r="BK1426" s="312">
        <f t="shared" si="79"/>
        <v>0</v>
      </c>
      <c r="BL1426" s="313"/>
      <c r="BM1426" s="313"/>
      <c r="BN1426" s="313"/>
      <c r="BO1426" s="313"/>
      <c r="BP1426" s="314"/>
      <c r="BQ1426" s="294"/>
      <c r="BR1426" s="295"/>
      <c r="BS1426" s="295"/>
      <c r="BT1426" s="295"/>
      <c r="BU1426" s="295"/>
      <c r="BV1426" s="295"/>
      <c r="BW1426" s="296"/>
      <c r="BX1426" s="294"/>
      <c r="BY1426" s="295"/>
      <c r="BZ1426" s="295"/>
      <c r="CA1426" s="295"/>
      <c r="CB1426" s="295"/>
      <c r="CC1426" s="296"/>
      <c r="CD1426" s="294"/>
      <c r="CE1426" s="295"/>
      <c r="CF1426" s="295"/>
      <c r="CG1426" s="295"/>
      <c r="CH1426" s="295"/>
      <c r="CI1426" s="296"/>
    </row>
    <row r="1427" spans="1:87" ht="18" customHeight="1" x14ac:dyDescent="0.25">
      <c r="A1427" s="75"/>
      <c r="B1427" s="327"/>
      <c r="C1427" s="328"/>
      <c r="D1427" s="328"/>
      <c r="E1427" s="328"/>
      <c r="F1427" s="328"/>
      <c r="G1427" s="328"/>
      <c r="H1427" s="328"/>
      <c r="I1427" s="328"/>
      <c r="J1427" s="328"/>
      <c r="K1427" s="328"/>
      <c r="L1427" s="328"/>
      <c r="M1427" s="328"/>
      <c r="N1427" s="328"/>
      <c r="O1427" s="328"/>
      <c r="P1427" s="328"/>
      <c r="Q1427" s="328"/>
      <c r="R1427" s="328"/>
      <c r="S1427" s="328"/>
      <c r="T1427" s="328"/>
      <c r="U1427" s="328"/>
      <c r="V1427" s="328"/>
      <c r="W1427" s="328"/>
      <c r="X1427" s="328"/>
      <c r="Y1427" s="329"/>
      <c r="Z1427" s="336"/>
      <c r="AA1427" s="337"/>
      <c r="AB1427" s="337"/>
      <c r="AC1427" s="337"/>
      <c r="AD1427" s="338"/>
      <c r="AE1427" s="336"/>
      <c r="AF1427" s="337"/>
      <c r="AG1427" s="337"/>
      <c r="AH1427" s="337"/>
      <c r="AI1427" s="337"/>
      <c r="AJ1427" s="337"/>
      <c r="AK1427" s="300"/>
      <c r="AL1427" s="301"/>
      <c r="AM1427" s="301"/>
      <c r="AN1427" s="301"/>
      <c r="AO1427" s="301"/>
      <c r="AP1427" s="301"/>
      <c r="AQ1427" s="301"/>
      <c r="AR1427" s="301"/>
      <c r="AS1427" s="301"/>
      <c r="AT1427" s="301"/>
      <c r="AU1427" s="301"/>
      <c r="AV1427" s="301"/>
      <c r="AW1427" s="301"/>
      <c r="AX1427" s="302"/>
      <c r="AY1427" s="407"/>
      <c r="AZ1427" s="304"/>
      <c r="BA1427" s="304"/>
      <c r="BB1427" s="408"/>
      <c r="BC1427" s="306">
        <f t="shared" si="78"/>
        <v>0</v>
      </c>
      <c r="BD1427" s="307"/>
      <c r="BE1427" s="307"/>
      <c r="BF1427" s="308"/>
      <c r="BG1427" s="309"/>
      <c r="BH1427" s="310"/>
      <c r="BI1427" s="310"/>
      <c r="BJ1427" s="311"/>
      <c r="BK1427" s="312">
        <f t="shared" si="79"/>
        <v>0</v>
      </c>
      <c r="BL1427" s="313"/>
      <c r="BM1427" s="313"/>
      <c r="BN1427" s="313"/>
      <c r="BO1427" s="313"/>
      <c r="BP1427" s="314"/>
      <c r="BQ1427" s="294"/>
      <c r="BR1427" s="295"/>
      <c r="BS1427" s="295"/>
      <c r="BT1427" s="295"/>
      <c r="BU1427" s="295"/>
      <c r="BV1427" s="295"/>
      <c r="BW1427" s="296"/>
      <c r="BX1427" s="294"/>
      <c r="BY1427" s="295"/>
      <c r="BZ1427" s="295"/>
      <c r="CA1427" s="295"/>
      <c r="CB1427" s="295"/>
      <c r="CC1427" s="296"/>
      <c r="CD1427" s="294"/>
      <c r="CE1427" s="295"/>
      <c r="CF1427" s="295"/>
      <c r="CG1427" s="295"/>
      <c r="CH1427" s="295"/>
      <c r="CI1427" s="296"/>
    </row>
    <row r="1428" spans="1:87" ht="18" customHeight="1" thickBot="1" x14ac:dyDescent="0.3">
      <c r="A1428" s="75"/>
      <c r="B1428" s="330"/>
      <c r="C1428" s="331"/>
      <c r="D1428" s="331"/>
      <c r="E1428" s="331"/>
      <c r="F1428" s="331"/>
      <c r="G1428" s="331"/>
      <c r="H1428" s="331"/>
      <c r="I1428" s="331"/>
      <c r="J1428" s="331"/>
      <c r="K1428" s="331"/>
      <c r="L1428" s="331"/>
      <c r="M1428" s="331"/>
      <c r="N1428" s="331"/>
      <c r="O1428" s="331"/>
      <c r="P1428" s="331"/>
      <c r="Q1428" s="331"/>
      <c r="R1428" s="331"/>
      <c r="S1428" s="331"/>
      <c r="T1428" s="331"/>
      <c r="U1428" s="331"/>
      <c r="V1428" s="331"/>
      <c r="W1428" s="331"/>
      <c r="X1428" s="331"/>
      <c r="Y1428" s="332"/>
      <c r="Z1428" s="339"/>
      <c r="AA1428" s="340"/>
      <c r="AB1428" s="340"/>
      <c r="AC1428" s="340"/>
      <c r="AD1428" s="341"/>
      <c r="AE1428" s="339"/>
      <c r="AF1428" s="340"/>
      <c r="AG1428" s="340"/>
      <c r="AH1428" s="340"/>
      <c r="AI1428" s="340"/>
      <c r="AJ1428" s="340"/>
      <c r="AK1428" s="392"/>
      <c r="AL1428" s="393"/>
      <c r="AM1428" s="393"/>
      <c r="AN1428" s="393"/>
      <c r="AO1428" s="393"/>
      <c r="AP1428" s="393"/>
      <c r="AQ1428" s="393"/>
      <c r="AR1428" s="393"/>
      <c r="AS1428" s="393"/>
      <c r="AT1428" s="393"/>
      <c r="AU1428" s="393"/>
      <c r="AV1428" s="393"/>
      <c r="AW1428" s="393"/>
      <c r="AX1428" s="394"/>
      <c r="AY1428" s="411"/>
      <c r="AZ1428" s="396"/>
      <c r="BA1428" s="396"/>
      <c r="BB1428" s="412"/>
      <c r="BC1428" s="398">
        <f t="shared" si="78"/>
        <v>0</v>
      </c>
      <c r="BD1428" s="399"/>
      <c r="BE1428" s="399"/>
      <c r="BF1428" s="400"/>
      <c r="BG1428" s="401"/>
      <c r="BH1428" s="402"/>
      <c r="BI1428" s="402"/>
      <c r="BJ1428" s="403"/>
      <c r="BK1428" s="404">
        <f t="shared" si="79"/>
        <v>0</v>
      </c>
      <c r="BL1428" s="405"/>
      <c r="BM1428" s="405"/>
      <c r="BN1428" s="405"/>
      <c r="BO1428" s="405"/>
      <c r="BP1428" s="406"/>
      <c r="BQ1428" s="297"/>
      <c r="BR1428" s="298"/>
      <c r="BS1428" s="298"/>
      <c r="BT1428" s="298"/>
      <c r="BU1428" s="298"/>
      <c r="BV1428" s="298"/>
      <c r="BW1428" s="299"/>
      <c r="BX1428" s="297"/>
      <c r="BY1428" s="298"/>
      <c r="BZ1428" s="298"/>
      <c r="CA1428" s="298"/>
      <c r="CB1428" s="298"/>
      <c r="CC1428" s="299"/>
      <c r="CD1428" s="297"/>
      <c r="CE1428" s="298"/>
      <c r="CF1428" s="298"/>
      <c r="CG1428" s="298"/>
      <c r="CH1428" s="298"/>
      <c r="CI1428" s="299"/>
    </row>
    <row r="1429" spans="1:87" ht="18" customHeight="1" thickBot="1" x14ac:dyDescent="0.3">
      <c r="A1429" s="75"/>
      <c r="B1429" s="377"/>
      <c r="C1429" s="378"/>
      <c r="D1429" s="378"/>
      <c r="E1429" s="378"/>
      <c r="F1429" s="378"/>
      <c r="G1429" s="378"/>
      <c r="H1429" s="378"/>
      <c r="I1429" s="378"/>
      <c r="J1429" s="378"/>
      <c r="K1429" s="378"/>
      <c r="L1429" s="378"/>
      <c r="M1429" s="378"/>
      <c r="N1429" s="378"/>
      <c r="O1429" s="378"/>
      <c r="P1429" s="378"/>
      <c r="Q1429" s="378"/>
      <c r="R1429" s="378"/>
      <c r="S1429" s="378"/>
      <c r="T1429" s="378"/>
      <c r="U1429" s="378"/>
      <c r="V1429" s="378"/>
      <c r="W1429" s="378"/>
      <c r="X1429" s="378"/>
      <c r="Y1429" s="378"/>
      <c r="Z1429" s="378"/>
      <c r="AA1429" s="378"/>
      <c r="AB1429" s="378"/>
      <c r="AC1429" s="378"/>
      <c r="AD1429" s="378"/>
      <c r="AE1429" s="378"/>
      <c r="AF1429" s="378"/>
      <c r="AG1429" s="378"/>
      <c r="AH1429" s="378"/>
      <c r="AI1429" s="378"/>
      <c r="AJ1429" s="379"/>
      <c r="AK1429" s="380" t="s">
        <v>3</v>
      </c>
      <c r="AL1429" s="381"/>
      <c r="AM1429" s="381"/>
      <c r="AN1429" s="381"/>
      <c r="AO1429" s="381"/>
      <c r="AP1429" s="381"/>
      <c r="AQ1429" s="381"/>
      <c r="AR1429" s="381"/>
      <c r="AS1429" s="381"/>
      <c r="AT1429" s="381"/>
      <c r="AU1429" s="381"/>
      <c r="AV1429" s="381"/>
      <c r="AW1429" s="381"/>
      <c r="AX1429" s="381"/>
      <c r="AY1429" s="382"/>
      <c r="AZ1429" s="382"/>
      <c r="BA1429" s="382"/>
      <c r="BB1429" s="382"/>
      <c r="BC1429" s="382"/>
      <c r="BD1429" s="382"/>
      <c r="BE1429" s="382"/>
      <c r="BF1429" s="382"/>
      <c r="BG1429" s="382"/>
      <c r="BH1429" s="382"/>
      <c r="BI1429" s="382"/>
      <c r="BJ1429" s="383"/>
      <c r="BK1429" s="384">
        <f>SUM(BK1399:BK1428)</f>
        <v>0</v>
      </c>
      <c r="BL1429" s="385"/>
      <c r="BM1429" s="385"/>
      <c r="BN1429" s="385"/>
      <c r="BO1429" s="385"/>
      <c r="BP1429" s="386"/>
      <c r="BQ1429" s="387" t="s">
        <v>100</v>
      </c>
      <c r="BR1429" s="388"/>
      <c r="BS1429" s="388"/>
      <c r="BT1429" s="388"/>
      <c r="BU1429" s="388"/>
      <c r="BV1429" s="388"/>
      <c r="BW1429" s="388"/>
      <c r="BX1429" s="388"/>
      <c r="BY1429" s="388"/>
      <c r="BZ1429" s="388"/>
      <c r="CA1429" s="388"/>
      <c r="CB1429" s="388"/>
      <c r="CC1429" s="389"/>
      <c r="CD1429" s="390">
        <f>+CD1399*AE1399</f>
        <v>0</v>
      </c>
      <c r="CE1429" s="390"/>
      <c r="CF1429" s="390"/>
      <c r="CG1429" s="390"/>
      <c r="CH1429" s="390"/>
      <c r="CI1429" s="391"/>
    </row>
    <row r="1430" spans="1:87" ht="18" customHeight="1" thickBot="1" x14ac:dyDescent="0.3">
      <c r="A1430" s="75"/>
      <c r="B1430" s="76"/>
      <c r="C1430" s="76"/>
      <c r="D1430" s="76"/>
      <c r="E1430" s="76"/>
      <c r="F1430" s="76"/>
      <c r="G1430" s="76"/>
      <c r="H1430" s="76"/>
      <c r="I1430" s="76"/>
      <c r="J1430" s="76"/>
      <c r="K1430" s="76"/>
      <c r="L1430" s="76"/>
      <c r="M1430" s="76"/>
      <c r="N1430" s="76"/>
      <c r="O1430" s="76"/>
      <c r="P1430" s="76"/>
      <c r="Q1430" s="76"/>
      <c r="R1430" s="76"/>
      <c r="S1430" s="76"/>
      <c r="T1430" s="76"/>
      <c r="U1430" s="76"/>
      <c r="V1430" s="76"/>
      <c r="W1430" s="76"/>
      <c r="X1430" s="76"/>
      <c r="Y1430" s="76"/>
      <c r="Z1430" s="76"/>
      <c r="AA1430" s="76"/>
      <c r="AB1430" s="76"/>
      <c r="AC1430" s="76"/>
      <c r="AD1430" s="76"/>
      <c r="AE1430" s="76"/>
      <c r="AF1430" s="76"/>
      <c r="AG1430" s="76"/>
      <c r="AH1430" s="76"/>
      <c r="AI1430" s="76"/>
      <c r="AJ1430" s="76"/>
      <c r="AK1430" s="76"/>
      <c r="AL1430" s="76"/>
      <c r="AM1430" s="76"/>
      <c r="AN1430" s="76"/>
      <c r="AO1430" s="76"/>
      <c r="AP1430" s="76"/>
      <c r="AQ1430" s="76"/>
      <c r="AR1430" s="76"/>
      <c r="AS1430" s="76"/>
      <c r="AT1430" s="76"/>
      <c r="AU1430" s="76"/>
      <c r="AV1430" s="76"/>
      <c r="AW1430" s="76"/>
      <c r="AX1430" s="76"/>
      <c r="AY1430" s="77"/>
      <c r="AZ1430" s="77"/>
      <c r="BA1430" s="77"/>
      <c r="BB1430" s="77"/>
      <c r="BC1430" s="77"/>
      <c r="BD1430" s="77"/>
      <c r="BE1430" s="77"/>
      <c r="BF1430" s="77"/>
      <c r="BG1430" s="78"/>
      <c r="BH1430" s="78"/>
      <c r="BI1430" s="78"/>
      <c r="BJ1430" s="78"/>
      <c r="BK1430" s="79"/>
      <c r="BL1430" s="79"/>
      <c r="BM1430" s="79"/>
      <c r="BN1430" s="79"/>
      <c r="BO1430" s="79"/>
      <c r="BP1430" s="79"/>
      <c r="BQ1430" s="79"/>
      <c r="BR1430" s="79"/>
      <c r="BS1430" s="79"/>
      <c r="BT1430" s="79"/>
      <c r="BU1430" s="79"/>
      <c r="BV1430" s="79"/>
      <c r="BW1430" s="79"/>
      <c r="BX1430" s="79"/>
      <c r="BY1430" s="79"/>
      <c r="BZ1430" s="79"/>
      <c r="CA1430" s="79"/>
      <c r="CB1430" s="79"/>
      <c r="CC1430" s="79"/>
      <c r="CD1430" s="79"/>
      <c r="CE1430" s="79"/>
      <c r="CF1430" s="79"/>
      <c r="CG1430" s="79"/>
      <c r="CH1430" s="79"/>
      <c r="CI1430" s="79"/>
    </row>
    <row r="1431" spans="1:87" ht="18" customHeight="1" x14ac:dyDescent="0.25">
      <c r="A1431" s="75"/>
      <c r="B1431" s="348" t="s">
        <v>0</v>
      </c>
      <c r="C1431" s="349"/>
      <c r="D1431" s="349"/>
      <c r="E1431" s="349"/>
      <c r="F1431" s="349"/>
      <c r="G1431" s="349"/>
      <c r="H1431" s="349"/>
      <c r="I1431" s="349"/>
      <c r="J1431" s="349"/>
      <c r="K1431" s="349"/>
      <c r="L1431" s="349"/>
      <c r="M1431" s="349"/>
      <c r="N1431" s="349"/>
      <c r="O1431" s="349"/>
      <c r="P1431" s="349"/>
      <c r="Q1431" s="349"/>
      <c r="R1431" s="349"/>
      <c r="S1431" s="349"/>
      <c r="T1431" s="349"/>
      <c r="U1431" s="349"/>
      <c r="V1431" s="349"/>
      <c r="W1431" s="349"/>
      <c r="X1431" s="349"/>
      <c r="Y1431" s="350"/>
      <c r="Z1431" s="348" t="s">
        <v>80</v>
      </c>
      <c r="AA1431" s="349"/>
      <c r="AB1431" s="349"/>
      <c r="AC1431" s="349"/>
      <c r="AD1431" s="350"/>
      <c r="AE1431" s="357" t="s">
        <v>79</v>
      </c>
      <c r="AF1431" s="358"/>
      <c r="AG1431" s="358"/>
      <c r="AH1431" s="358"/>
      <c r="AI1431" s="358"/>
      <c r="AJ1431" s="359"/>
      <c r="AK1431" s="357" t="s">
        <v>81</v>
      </c>
      <c r="AL1431" s="358"/>
      <c r="AM1431" s="358"/>
      <c r="AN1431" s="358"/>
      <c r="AO1431" s="358"/>
      <c r="AP1431" s="358"/>
      <c r="AQ1431" s="358"/>
      <c r="AR1431" s="358"/>
      <c r="AS1431" s="358"/>
      <c r="AT1431" s="358"/>
      <c r="AU1431" s="358"/>
      <c r="AV1431" s="358"/>
      <c r="AW1431" s="358"/>
      <c r="AX1431" s="359"/>
      <c r="AY1431" s="357" t="s">
        <v>1</v>
      </c>
      <c r="AZ1431" s="358"/>
      <c r="BA1431" s="358"/>
      <c r="BB1431" s="359"/>
      <c r="BC1431" s="348" t="s">
        <v>104</v>
      </c>
      <c r="BD1431" s="349"/>
      <c r="BE1431" s="349"/>
      <c r="BF1431" s="350"/>
      <c r="BG1431" s="366" t="s">
        <v>82</v>
      </c>
      <c r="BH1431" s="367"/>
      <c r="BI1431" s="367"/>
      <c r="BJ1431" s="368"/>
      <c r="BK1431" s="315" t="s">
        <v>99</v>
      </c>
      <c r="BL1431" s="316"/>
      <c r="BM1431" s="316"/>
      <c r="BN1431" s="316"/>
      <c r="BO1431" s="316"/>
      <c r="BP1431" s="317"/>
      <c r="BQ1431" s="315" t="s">
        <v>83</v>
      </c>
      <c r="BR1431" s="316"/>
      <c r="BS1431" s="316"/>
      <c r="BT1431" s="316"/>
      <c r="BU1431" s="316"/>
      <c r="BV1431" s="316"/>
      <c r="BW1431" s="317"/>
      <c r="BX1431" s="315" t="s">
        <v>84</v>
      </c>
      <c r="BY1431" s="316"/>
      <c r="BZ1431" s="316"/>
      <c r="CA1431" s="316"/>
      <c r="CB1431" s="316"/>
      <c r="CC1431" s="317"/>
      <c r="CD1431" s="315" t="s">
        <v>85</v>
      </c>
      <c r="CE1431" s="316"/>
      <c r="CF1431" s="316"/>
      <c r="CG1431" s="316"/>
      <c r="CH1431" s="316"/>
      <c r="CI1431" s="317"/>
    </row>
    <row r="1432" spans="1:87" ht="18" customHeight="1" x14ac:dyDescent="0.25">
      <c r="A1432" s="75"/>
      <c r="B1432" s="351"/>
      <c r="C1432" s="352"/>
      <c r="D1432" s="352"/>
      <c r="E1432" s="352"/>
      <c r="F1432" s="352"/>
      <c r="G1432" s="352"/>
      <c r="H1432" s="352"/>
      <c r="I1432" s="352"/>
      <c r="J1432" s="352"/>
      <c r="K1432" s="352"/>
      <c r="L1432" s="352"/>
      <c r="M1432" s="352"/>
      <c r="N1432" s="352"/>
      <c r="O1432" s="352"/>
      <c r="P1432" s="352"/>
      <c r="Q1432" s="352"/>
      <c r="R1432" s="352"/>
      <c r="S1432" s="352"/>
      <c r="T1432" s="352"/>
      <c r="U1432" s="352"/>
      <c r="V1432" s="352"/>
      <c r="W1432" s="352"/>
      <c r="X1432" s="352"/>
      <c r="Y1432" s="353"/>
      <c r="Z1432" s="351"/>
      <c r="AA1432" s="352"/>
      <c r="AB1432" s="352"/>
      <c r="AC1432" s="352"/>
      <c r="AD1432" s="353"/>
      <c r="AE1432" s="360"/>
      <c r="AF1432" s="361"/>
      <c r="AG1432" s="361"/>
      <c r="AH1432" s="361"/>
      <c r="AI1432" s="361"/>
      <c r="AJ1432" s="362"/>
      <c r="AK1432" s="360"/>
      <c r="AL1432" s="361"/>
      <c r="AM1432" s="361"/>
      <c r="AN1432" s="361"/>
      <c r="AO1432" s="361"/>
      <c r="AP1432" s="361"/>
      <c r="AQ1432" s="361"/>
      <c r="AR1432" s="361"/>
      <c r="AS1432" s="361"/>
      <c r="AT1432" s="361"/>
      <c r="AU1432" s="361"/>
      <c r="AV1432" s="361"/>
      <c r="AW1432" s="361"/>
      <c r="AX1432" s="362"/>
      <c r="AY1432" s="360"/>
      <c r="AZ1432" s="361"/>
      <c r="BA1432" s="361"/>
      <c r="BB1432" s="362"/>
      <c r="BC1432" s="351"/>
      <c r="BD1432" s="352"/>
      <c r="BE1432" s="352"/>
      <c r="BF1432" s="353"/>
      <c r="BG1432" s="369"/>
      <c r="BH1432" s="370"/>
      <c r="BI1432" s="370"/>
      <c r="BJ1432" s="371"/>
      <c r="BK1432" s="318"/>
      <c r="BL1432" s="319"/>
      <c r="BM1432" s="319"/>
      <c r="BN1432" s="319"/>
      <c r="BO1432" s="319"/>
      <c r="BP1432" s="320"/>
      <c r="BQ1432" s="318"/>
      <c r="BR1432" s="319"/>
      <c r="BS1432" s="319"/>
      <c r="BT1432" s="319"/>
      <c r="BU1432" s="319"/>
      <c r="BV1432" s="319"/>
      <c r="BW1432" s="320"/>
      <c r="BX1432" s="318"/>
      <c r="BY1432" s="319"/>
      <c r="BZ1432" s="319"/>
      <c r="CA1432" s="319"/>
      <c r="CB1432" s="319"/>
      <c r="CC1432" s="320"/>
      <c r="CD1432" s="318"/>
      <c r="CE1432" s="319"/>
      <c r="CF1432" s="319"/>
      <c r="CG1432" s="319"/>
      <c r="CH1432" s="319"/>
      <c r="CI1432" s="320"/>
    </row>
    <row r="1433" spans="1:87" ht="18" customHeight="1" thickBot="1" x14ac:dyDescent="0.3">
      <c r="A1433" s="75"/>
      <c r="B1433" s="354"/>
      <c r="C1433" s="355"/>
      <c r="D1433" s="355"/>
      <c r="E1433" s="355"/>
      <c r="F1433" s="355"/>
      <c r="G1433" s="355"/>
      <c r="H1433" s="355"/>
      <c r="I1433" s="355"/>
      <c r="J1433" s="355"/>
      <c r="K1433" s="355"/>
      <c r="L1433" s="355"/>
      <c r="M1433" s="355"/>
      <c r="N1433" s="355"/>
      <c r="O1433" s="355"/>
      <c r="P1433" s="355"/>
      <c r="Q1433" s="355"/>
      <c r="R1433" s="355"/>
      <c r="S1433" s="355"/>
      <c r="T1433" s="355"/>
      <c r="U1433" s="355"/>
      <c r="V1433" s="355"/>
      <c r="W1433" s="355"/>
      <c r="X1433" s="355"/>
      <c r="Y1433" s="356"/>
      <c r="Z1433" s="354"/>
      <c r="AA1433" s="355"/>
      <c r="AB1433" s="355"/>
      <c r="AC1433" s="355"/>
      <c r="AD1433" s="356"/>
      <c r="AE1433" s="363"/>
      <c r="AF1433" s="364"/>
      <c r="AG1433" s="364"/>
      <c r="AH1433" s="364"/>
      <c r="AI1433" s="364"/>
      <c r="AJ1433" s="365"/>
      <c r="AK1433" s="360"/>
      <c r="AL1433" s="361"/>
      <c r="AM1433" s="361"/>
      <c r="AN1433" s="361"/>
      <c r="AO1433" s="361"/>
      <c r="AP1433" s="361"/>
      <c r="AQ1433" s="361"/>
      <c r="AR1433" s="361"/>
      <c r="AS1433" s="361"/>
      <c r="AT1433" s="361"/>
      <c r="AU1433" s="361"/>
      <c r="AV1433" s="361"/>
      <c r="AW1433" s="361"/>
      <c r="AX1433" s="362"/>
      <c r="AY1433" s="360"/>
      <c r="AZ1433" s="361"/>
      <c r="BA1433" s="361"/>
      <c r="BB1433" s="362"/>
      <c r="BC1433" s="351"/>
      <c r="BD1433" s="352"/>
      <c r="BE1433" s="352"/>
      <c r="BF1433" s="353"/>
      <c r="BG1433" s="369"/>
      <c r="BH1433" s="370"/>
      <c r="BI1433" s="370"/>
      <c r="BJ1433" s="371"/>
      <c r="BK1433" s="318"/>
      <c r="BL1433" s="319"/>
      <c r="BM1433" s="319"/>
      <c r="BN1433" s="319"/>
      <c r="BO1433" s="319"/>
      <c r="BP1433" s="320"/>
      <c r="BQ1433" s="321"/>
      <c r="BR1433" s="322"/>
      <c r="BS1433" s="322"/>
      <c r="BT1433" s="322"/>
      <c r="BU1433" s="322"/>
      <c r="BV1433" s="322"/>
      <c r="BW1433" s="323"/>
      <c r="BX1433" s="321"/>
      <c r="BY1433" s="322"/>
      <c r="BZ1433" s="322"/>
      <c r="CA1433" s="322"/>
      <c r="CB1433" s="322"/>
      <c r="CC1433" s="323"/>
      <c r="CD1433" s="321"/>
      <c r="CE1433" s="322"/>
      <c r="CF1433" s="322"/>
      <c r="CG1433" s="322"/>
      <c r="CH1433" s="322"/>
      <c r="CI1433" s="323"/>
    </row>
    <row r="1434" spans="1:87" ht="18" customHeight="1" x14ac:dyDescent="0.25">
      <c r="A1434" s="75"/>
      <c r="B1434" s="324"/>
      <c r="C1434" s="325"/>
      <c r="D1434" s="325"/>
      <c r="E1434" s="325"/>
      <c r="F1434" s="325"/>
      <c r="G1434" s="325"/>
      <c r="H1434" s="325"/>
      <c r="I1434" s="325"/>
      <c r="J1434" s="325"/>
      <c r="K1434" s="325"/>
      <c r="L1434" s="325"/>
      <c r="M1434" s="325"/>
      <c r="N1434" s="325"/>
      <c r="O1434" s="325"/>
      <c r="P1434" s="325"/>
      <c r="Q1434" s="325"/>
      <c r="R1434" s="325"/>
      <c r="S1434" s="325"/>
      <c r="T1434" s="325"/>
      <c r="U1434" s="325"/>
      <c r="V1434" s="325"/>
      <c r="W1434" s="325"/>
      <c r="X1434" s="325"/>
      <c r="Y1434" s="326"/>
      <c r="Z1434" s="333"/>
      <c r="AA1434" s="334"/>
      <c r="AB1434" s="334"/>
      <c r="AC1434" s="334"/>
      <c r="AD1434" s="335"/>
      <c r="AE1434" s="333"/>
      <c r="AF1434" s="334"/>
      <c r="AG1434" s="334"/>
      <c r="AH1434" s="334"/>
      <c r="AI1434" s="334"/>
      <c r="AJ1434" s="334"/>
      <c r="AK1434" s="342"/>
      <c r="AL1434" s="343"/>
      <c r="AM1434" s="343"/>
      <c r="AN1434" s="343"/>
      <c r="AO1434" s="343"/>
      <c r="AP1434" s="343"/>
      <c r="AQ1434" s="343"/>
      <c r="AR1434" s="343"/>
      <c r="AS1434" s="343"/>
      <c r="AT1434" s="343"/>
      <c r="AU1434" s="343"/>
      <c r="AV1434" s="343"/>
      <c r="AW1434" s="343"/>
      <c r="AX1434" s="344"/>
      <c r="AY1434" s="409"/>
      <c r="AZ1434" s="346"/>
      <c r="BA1434" s="346"/>
      <c r="BB1434" s="410"/>
      <c r="BC1434" s="345">
        <f>+$AE$1434*AY1434</f>
        <v>0</v>
      </c>
      <c r="BD1434" s="346"/>
      <c r="BE1434" s="346"/>
      <c r="BF1434" s="347"/>
      <c r="BG1434" s="285"/>
      <c r="BH1434" s="286"/>
      <c r="BI1434" s="286"/>
      <c r="BJ1434" s="287"/>
      <c r="BK1434" s="288">
        <f>+AY1434*BG1434</f>
        <v>0</v>
      </c>
      <c r="BL1434" s="289"/>
      <c r="BM1434" s="289"/>
      <c r="BN1434" s="289"/>
      <c r="BO1434" s="289"/>
      <c r="BP1434" s="290"/>
      <c r="BQ1434" s="291"/>
      <c r="BR1434" s="292"/>
      <c r="BS1434" s="292"/>
      <c r="BT1434" s="292"/>
      <c r="BU1434" s="292"/>
      <c r="BV1434" s="292"/>
      <c r="BW1434" s="293"/>
      <c r="BX1434" s="291">
        <f>+(((BK1464+BQ1434)*30)/70)</f>
        <v>0</v>
      </c>
      <c r="BY1434" s="292"/>
      <c r="BZ1434" s="292"/>
      <c r="CA1434" s="292"/>
      <c r="CB1434" s="292"/>
      <c r="CC1434" s="293"/>
      <c r="CD1434" s="291">
        <f>+BK1464+BQ1434+BX1434</f>
        <v>0</v>
      </c>
      <c r="CE1434" s="292"/>
      <c r="CF1434" s="292"/>
      <c r="CG1434" s="292"/>
      <c r="CH1434" s="292"/>
      <c r="CI1434" s="293"/>
    </row>
    <row r="1435" spans="1:87" ht="18" customHeight="1" x14ac:dyDescent="0.25">
      <c r="A1435" s="75"/>
      <c r="B1435" s="327"/>
      <c r="C1435" s="328"/>
      <c r="D1435" s="328"/>
      <c r="E1435" s="328"/>
      <c r="F1435" s="328"/>
      <c r="G1435" s="328"/>
      <c r="H1435" s="328"/>
      <c r="I1435" s="328"/>
      <c r="J1435" s="328"/>
      <c r="K1435" s="328"/>
      <c r="L1435" s="328"/>
      <c r="M1435" s="328"/>
      <c r="N1435" s="328"/>
      <c r="O1435" s="328"/>
      <c r="P1435" s="328"/>
      <c r="Q1435" s="328"/>
      <c r="R1435" s="328"/>
      <c r="S1435" s="328"/>
      <c r="T1435" s="328"/>
      <c r="U1435" s="328"/>
      <c r="V1435" s="328"/>
      <c r="W1435" s="328"/>
      <c r="X1435" s="328"/>
      <c r="Y1435" s="329"/>
      <c r="Z1435" s="336"/>
      <c r="AA1435" s="337"/>
      <c r="AB1435" s="337"/>
      <c r="AC1435" s="337"/>
      <c r="AD1435" s="338"/>
      <c r="AE1435" s="336"/>
      <c r="AF1435" s="337"/>
      <c r="AG1435" s="337"/>
      <c r="AH1435" s="337"/>
      <c r="AI1435" s="337"/>
      <c r="AJ1435" s="337"/>
      <c r="AK1435" s="300"/>
      <c r="AL1435" s="301"/>
      <c r="AM1435" s="301"/>
      <c r="AN1435" s="301"/>
      <c r="AO1435" s="301"/>
      <c r="AP1435" s="301"/>
      <c r="AQ1435" s="301"/>
      <c r="AR1435" s="301"/>
      <c r="AS1435" s="301"/>
      <c r="AT1435" s="301"/>
      <c r="AU1435" s="301"/>
      <c r="AV1435" s="301"/>
      <c r="AW1435" s="301"/>
      <c r="AX1435" s="302"/>
      <c r="AY1435" s="407"/>
      <c r="AZ1435" s="304"/>
      <c r="BA1435" s="304"/>
      <c r="BB1435" s="408"/>
      <c r="BC1435" s="306">
        <f t="shared" ref="BC1435:BC1463" si="80">+$AE$1434*AY1435</f>
        <v>0</v>
      </c>
      <c r="BD1435" s="307"/>
      <c r="BE1435" s="307"/>
      <c r="BF1435" s="308"/>
      <c r="BG1435" s="309"/>
      <c r="BH1435" s="310"/>
      <c r="BI1435" s="310"/>
      <c r="BJ1435" s="311"/>
      <c r="BK1435" s="312">
        <f t="shared" ref="BK1435:BK1463" si="81">+AY1435*BG1435</f>
        <v>0</v>
      </c>
      <c r="BL1435" s="313"/>
      <c r="BM1435" s="313"/>
      <c r="BN1435" s="313"/>
      <c r="BO1435" s="313"/>
      <c r="BP1435" s="314"/>
      <c r="BQ1435" s="294"/>
      <c r="BR1435" s="295"/>
      <c r="BS1435" s="295"/>
      <c r="BT1435" s="295"/>
      <c r="BU1435" s="295"/>
      <c r="BV1435" s="295"/>
      <c r="BW1435" s="296"/>
      <c r="BX1435" s="294"/>
      <c r="BY1435" s="295"/>
      <c r="BZ1435" s="295"/>
      <c r="CA1435" s="295"/>
      <c r="CB1435" s="295"/>
      <c r="CC1435" s="296"/>
      <c r="CD1435" s="294"/>
      <c r="CE1435" s="295"/>
      <c r="CF1435" s="295"/>
      <c r="CG1435" s="295"/>
      <c r="CH1435" s="295"/>
      <c r="CI1435" s="296"/>
    </row>
    <row r="1436" spans="1:87" ht="18" customHeight="1" x14ac:dyDescent="0.25">
      <c r="A1436" s="75"/>
      <c r="B1436" s="327"/>
      <c r="C1436" s="328"/>
      <c r="D1436" s="328"/>
      <c r="E1436" s="328"/>
      <c r="F1436" s="328"/>
      <c r="G1436" s="328"/>
      <c r="H1436" s="328"/>
      <c r="I1436" s="328"/>
      <c r="J1436" s="328"/>
      <c r="K1436" s="328"/>
      <c r="L1436" s="328"/>
      <c r="M1436" s="328"/>
      <c r="N1436" s="328"/>
      <c r="O1436" s="328"/>
      <c r="P1436" s="328"/>
      <c r="Q1436" s="328"/>
      <c r="R1436" s="328"/>
      <c r="S1436" s="328"/>
      <c r="T1436" s="328"/>
      <c r="U1436" s="328"/>
      <c r="V1436" s="328"/>
      <c r="W1436" s="328"/>
      <c r="X1436" s="328"/>
      <c r="Y1436" s="329"/>
      <c r="Z1436" s="336"/>
      <c r="AA1436" s="337"/>
      <c r="AB1436" s="337"/>
      <c r="AC1436" s="337"/>
      <c r="AD1436" s="338"/>
      <c r="AE1436" s="336"/>
      <c r="AF1436" s="337"/>
      <c r="AG1436" s="337"/>
      <c r="AH1436" s="337"/>
      <c r="AI1436" s="337"/>
      <c r="AJ1436" s="337"/>
      <c r="AK1436" s="300"/>
      <c r="AL1436" s="301"/>
      <c r="AM1436" s="301"/>
      <c r="AN1436" s="301"/>
      <c r="AO1436" s="301"/>
      <c r="AP1436" s="301"/>
      <c r="AQ1436" s="301"/>
      <c r="AR1436" s="301"/>
      <c r="AS1436" s="301"/>
      <c r="AT1436" s="301"/>
      <c r="AU1436" s="301"/>
      <c r="AV1436" s="301"/>
      <c r="AW1436" s="301"/>
      <c r="AX1436" s="302"/>
      <c r="AY1436" s="407"/>
      <c r="AZ1436" s="304"/>
      <c r="BA1436" s="304"/>
      <c r="BB1436" s="408"/>
      <c r="BC1436" s="306">
        <f t="shared" si="80"/>
        <v>0</v>
      </c>
      <c r="BD1436" s="307"/>
      <c r="BE1436" s="307"/>
      <c r="BF1436" s="308"/>
      <c r="BG1436" s="309"/>
      <c r="BH1436" s="310"/>
      <c r="BI1436" s="310"/>
      <c r="BJ1436" s="311"/>
      <c r="BK1436" s="312">
        <f t="shared" si="81"/>
        <v>0</v>
      </c>
      <c r="BL1436" s="313"/>
      <c r="BM1436" s="313"/>
      <c r="BN1436" s="313"/>
      <c r="BO1436" s="313"/>
      <c r="BP1436" s="314"/>
      <c r="BQ1436" s="294"/>
      <c r="BR1436" s="295"/>
      <c r="BS1436" s="295"/>
      <c r="BT1436" s="295"/>
      <c r="BU1436" s="295"/>
      <c r="BV1436" s="295"/>
      <c r="BW1436" s="296"/>
      <c r="BX1436" s="294"/>
      <c r="BY1436" s="295"/>
      <c r="BZ1436" s="295"/>
      <c r="CA1436" s="295"/>
      <c r="CB1436" s="295"/>
      <c r="CC1436" s="296"/>
      <c r="CD1436" s="294"/>
      <c r="CE1436" s="295"/>
      <c r="CF1436" s="295"/>
      <c r="CG1436" s="295"/>
      <c r="CH1436" s="295"/>
      <c r="CI1436" s="296"/>
    </row>
    <row r="1437" spans="1:87" ht="18" customHeight="1" x14ac:dyDescent="0.25">
      <c r="A1437" s="75"/>
      <c r="B1437" s="327"/>
      <c r="C1437" s="328"/>
      <c r="D1437" s="328"/>
      <c r="E1437" s="328"/>
      <c r="F1437" s="328"/>
      <c r="G1437" s="328"/>
      <c r="H1437" s="328"/>
      <c r="I1437" s="328"/>
      <c r="J1437" s="328"/>
      <c r="K1437" s="328"/>
      <c r="L1437" s="328"/>
      <c r="M1437" s="328"/>
      <c r="N1437" s="328"/>
      <c r="O1437" s="328"/>
      <c r="P1437" s="328"/>
      <c r="Q1437" s="328"/>
      <c r="R1437" s="328"/>
      <c r="S1437" s="328"/>
      <c r="T1437" s="328"/>
      <c r="U1437" s="328"/>
      <c r="V1437" s="328"/>
      <c r="W1437" s="328"/>
      <c r="X1437" s="328"/>
      <c r="Y1437" s="329"/>
      <c r="Z1437" s="336"/>
      <c r="AA1437" s="337"/>
      <c r="AB1437" s="337"/>
      <c r="AC1437" s="337"/>
      <c r="AD1437" s="338"/>
      <c r="AE1437" s="336"/>
      <c r="AF1437" s="337"/>
      <c r="AG1437" s="337"/>
      <c r="AH1437" s="337"/>
      <c r="AI1437" s="337"/>
      <c r="AJ1437" s="337"/>
      <c r="AK1437" s="300"/>
      <c r="AL1437" s="301"/>
      <c r="AM1437" s="301"/>
      <c r="AN1437" s="301"/>
      <c r="AO1437" s="301"/>
      <c r="AP1437" s="301"/>
      <c r="AQ1437" s="301"/>
      <c r="AR1437" s="301"/>
      <c r="AS1437" s="301"/>
      <c r="AT1437" s="301"/>
      <c r="AU1437" s="301"/>
      <c r="AV1437" s="301"/>
      <c r="AW1437" s="301"/>
      <c r="AX1437" s="302"/>
      <c r="AY1437" s="407"/>
      <c r="AZ1437" s="304"/>
      <c r="BA1437" s="304"/>
      <c r="BB1437" s="408"/>
      <c r="BC1437" s="306">
        <f t="shared" si="80"/>
        <v>0</v>
      </c>
      <c r="BD1437" s="307"/>
      <c r="BE1437" s="307"/>
      <c r="BF1437" s="308"/>
      <c r="BG1437" s="309"/>
      <c r="BH1437" s="310"/>
      <c r="BI1437" s="310"/>
      <c r="BJ1437" s="311"/>
      <c r="BK1437" s="312">
        <f t="shared" si="81"/>
        <v>0</v>
      </c>
      <c r="BL1437" s="313"/>
      <c r="BM1437" s="313"/>
      <c r="BN1437" s="313"/>
      <c r="BO1437" s="313"/>
      <c r="BP1437" s="314"/>
      <c r="BQ1437" s="294"/>
      <c r="BR1437" s="295"/>
      <c r="BS1437" s="295"/>
      <c r="BT1437" s="295"/>
      <c r="BU1437" s="295"/>
      <c r="BV1437" s="295"/>
      <c r="BW1437" s="296"/>
      <c r="BX1437" s="294"/>
      <c r="BY1437" s="295"/>
      <c r="BZ1437" s="295"/>
      <c r="CA1437" s="295"/>
      <c r="CB1437" s="295"/>
      <c r="CC1437" s="296"/>
      <c r="CD1437" s="294"/>
      <c r="CE1437" s="295"/>
      <c r="CF1437" s="295"/>
      <c r="CG1437" s="295"/>
      <c r="CH1437" s="295"/>
      <c r="CI1437" s="296"/>
    </row>
    <row r="1438" spans="1:87" ht="18" customHeight="1" x14ac:dyDescent="0.25">
      <c r="A1438" s="75"/>
      <c r="B1438" s="327"/>
      <c r="C1438" s="328"/>
      <c r="D1438" s="328"/>
      <c r="E1438" s="328"/>
      <c r="F1438" s="328"/>
      <c r="G1438" s="328"/>
      <c r="H1438" s="328"/>
      <c r="I1438" s="328"/>
      <c r="J1438" s="328"/>
      <c r="K1438" s="328"/>
      <c r="L1438" s="328"/>
      <c r="M1438" s="328"/>
      <c r="N1438" s="328"/>
      <c r="O1438" s="328"/>
      <c r="P1438" s="328"/>
      <c r="Q1438" s="328"/>
      <c r="R1438" s="328"/>
      <c r="S1438" s="328"/>
      <c r="T1438" s="328"/>
      <c r="U1438" s="328"/>
      <c r="V1438" s="328"/>
      <c r="W1438" s="328"/>
      <c r="X1438" s="328"/>
      <c r="Y1438" s="329"/>
      <c r="Z1438" s="336"/>
      <c r="AA1438" s="337"/>
      <c r="AB1438" s="337"/>
      <c r="AC1438" s="337"/>
      <c r="AD1438" s="338"/>
      <c r="AE1438" s="336"/>
      <c r="AF1438" s="337"/>
      <c r="AG1438" s="337"/>
      <c r="AH1438" s="337"/>
      <c r="AI1438" s="337"/>
      <c r="AJ1438" s="337"/>
      <c r="AK1438" s="300"/>
      <c r="AL1438" s="301"/>
      <c r="AM1438" s="301"/>
      <c r="AN1438" s="301"/>
      <c r="AO1438" s="301"/>
      <c r="AP1438" s="301"/>
      <c r="AQ1438" s="301"/>
      <c r="AR1438" s="301"/>
      <c r="AS1438" s="301"/>
      <c r="AT1438" s="301"/>
      <c r="AU1438" s="301"/>
      <c r="AV1438" s="301"/>
      <c r="AW1438" s="301"/>
      <c r="AX1438" s="302"/>
      <c r="AY1438" s="407"/>
      <c r="AZ1438" s="304"/>
      <c r="BA1438" s="304"/>
      <c r="BB1438" s="408"/>
      <c r="BC1438" s="306">
        <f t="shared" si="80"/>
        <v>0</v>
      </c>
      <c r="BD1438" s="307"/>
      <c r="BE1438" s="307"/>
      <c r="BF1438" s="308"/>
      <c r="BG1438" s="309"/>
      <c r="BH1438" s="310"/>
      <c r="BI1438" s="310"/>
      <c r="BJ1438" s="311"/>
      <c r="BK1438" s="312">
        <f t="shared" si="81"/>
        <v>0</v>
      </c>
      <c r="BL1438" s="313"/>
      <c r="BM1438" s="313"/>
      <c r="BN1438" s="313"/>
      <c r="BO1438" s="313"/>
      <c r="BP1438" s="314"/>
      <c r="BQ1438" s="294"/>
      <c r="BR1438" s="295"/>
      <c r="BS1438" s="295"/>
      <c r="BT1438" s="295"/>
      <c r="BU1438" s="295"/>
      <c r="BV1438" s="295"/>
      <c r="BW1438" s="296"/>
      <c r="BX1438" s="294"/>
      <c r="BY1438" s="295"/>
      <c r="BZ1438" s="295"/>
      <c r="CA1438" s="295"/>
      <c r="CB1438" s="295"/>
      <c r="CC1438" s="296"/>
      <c r="CD1438" s="294"/>
      <c r="CE1438" s="295"/>
      <c r="CF1438" s="295"/>
      <c r="CG1438" s="295"/>
      <c r="CH1438" s="295"/>
      <c r="CI1438" s="296"/>
    </row>
    <row r="1439" spans="1:87" ht="18" customHeight="1" x14ac:dyDescent="0.25">
      <c r="A1439" s="75"/>
      <c r="B1439" s="327"/>
      <c r="C1439" s="328"/>
      <c r="D1439" s="328"/>
      <c r="E1439" s="328"/>
      <c r="F1439" s="328"/>
      <c r="G1439" s="328"/>
      <c r="H1439" s="328"/>
      <c r="I1439" s="328"/>
      <c r="J1439" s="328"/>
      <c r="K1439" s="328"/>
      <c r="L1439" s="328"/>
      <c r="M1439" s="328"/>
      <c r="N1439" s="328"/>
      <c r="O1439" s="328"/>
      <c r="P1439" s="328"/>
      <c r="Q1439" s="328"/>
      <c r="R1439" s="328"/>
      <c r="S1439" s="328"/>
      <c r="T1439" s="328"/>
      <c r="U1439" s="328"/>
      <c r="V1439" s="328"/>
      <c r="W1439" s="328"/>
      <c r="X1439" s="328"/>
      <c r="Y1439" s="329"/>
      <c r="Z1439" s="336"/>
      <c r="AA1439" s="337"/>
      <c r="AB1439" s="337"/>
      <c r="AC1439" s="337"/>
      <c r="AD1439" s="338"/>
      <c r="AE1439" s="336"/>
      <c r="AF1439" s="337"/>
      <c r="AG1439" s="337"/>
      <c r="AH1439" s="337"/>
      <c r="AI1439" s="337"/>
      <c r="AJ1439" s="337"/>
      <c r="AK1439" s="300"/>
      <c r="AL1439" s="301"/>
      <c r="AM1439" s="301"/>
      <c r="AN1439" s="301"/>
      <c r="AO1439" s="301"/>
      <c r="AP1439" s="301"/>
      <c r="AQ1439" s="301"/>
      <c r="AR1439" s="301"/>
      <c r="AS1439" s="301"/>
      <c r="AT1439" s="301"/>
      <c r="AU1439" s="301"/>
      <c r="AV1439" s="301"/>
      <c r="AW1439" s="301"/>
      <c r="AX1439" s="302"/>
      <c r="AY1439" s="407"/>
      <c r="AZ1439" s="304"/>
      <c r="BA1439" s="304"/>
      <c r="BB1439" s="408"/>
      <c r="BC1439" s="306">
        <f t="shared" si="80"/>
        <v>0</v>
      </c>
      <c r="BD1439" s="307"/>
      <c r="BE1439" s="307"/>
      <c r="BF1439" s="308"/>
      <c r="BG1439" s="309"/>
      <c r="BH1439" s="310"/>
      <c r="BI1439" s="310"/>
      <c r="BJ1439" s="311"/>
      <c r="BK1439" s="312">
        <f t="shared" si="81"/>
        <v>0</v>
      </c>
      <c r="BL1439" s="313"/>
      <c r="BM1439" s="313"/>
      <c r="BN1439" s="313"/>
      <c r="BO1439" s="313"/>
      <c r="BP1439" s="314"/>
      <c r="BQ1439" s="294"/>
      <c r="BR1439" s="295"/>
      <c r="BS1439" s="295"/>
      <c r="BT1439" s="295"/>
      <c r="BU1439" s="295"/>
      <c r="BV1439" s="295"/>
      <c r="BW1439" s="296"/>
      <c r="BX1439" s="294"/>
      <c r="BY1439" s="295"/>
      <c r="BZ1439" s="295"/>
      <c r="CA1439" s="295"/>
      <c r="CB1439" s="295"/>
      <c r="CC1439" s="296"/>
      <c r="CD1439" s="294"/>
      <c r="CE1439" s="295"/>
      <c r="CF1439" s="295"/>
      <c r="CG1439" s="295"/>
      <c r="CH1439" s="295"/>
      <c r="CI1439" s="296"/>
    </row>
    <row r="1440" spans="1:87" ht="18" customHeight="1" x14ac:dyDescent="0.25">
      <c r="A1440" s="75"/>
      <c r="B1440" s="327"/>
      <c r="C1440" s="328"/>
      <c r="D1440" s="328"/>
      <c r="E1440" s="328"/>
      <c r="F1440" s="328"/>
      <c r="G1440" s="328"/>
      <c r="H1440" s="328"/>
      <c r="I1440" s="328"/>
      <c r="J1440" s="328"/>
      <c r="K1440" s="328"/>
      <c r="L1440" s="328"/>
      <c r="M1440" s="328"/>
      <c r="N1440" s="328"/>
      <c r="O1440" s="328"/>
      <c r="P1440" s="328"/>
      <c r="Q1440" s="328"/>
      <c r="R1440" s="328"/>
      <c r="S1440" s="328"/>
      <c r="T1440" s="328"/>
      <c r="U1440" s="328"/>
      <c r="V1440" s="328"/>
      <c r="W1440" s="328"/>
      <c r="X1440" s="328"/>
      <c r="Y1440" s="329"/>
      <c r="Z1440" s="336"/>
      <c r="AA1440" s="337"/>
      <c r="AB1440" s="337"/>
      <c r="AC1440" s="337"/>
      <c r="AD1440" s="338"/>
      <c r="AE1440" s="336"/>
      <c r="AF1440" s="337"/>
      <c r="AG1440" s="337"/>
      <c r="AH1440" s="337"/>
      <c r="AI1440" s="337"/>
      <c r="AJ1440" s="337"/>
      <c r="AK1440" s="300"/>
      <c r="AL1440" s="301"/>
      <c r="AM1440" s="301"/>
      <c r="AN1440" s="301"/>
      <c r="AO1440" s="301"/>
      <c r="AP1440" s="301"/>
      <c r="AQ1440" s="301"/>
      <c r="AR1440" s="301"/>
      <c r="AS1440" s="301"/>
      <c r="AT1440" s="301"/>
      <c r="AU1440" s="301"/>
      <c r="AV1440" s="301"/>
      <c r="AW1440" s="301"/>
      <c r="AX1440" s="302"/>
      <c r="AY1440" s="407"/>
      <c r="AZ1440" s="304"/>
      <c r="BA1440" s="304"/>
      <c r="BB1440" s="408"/>
      <c r="BC1440" s="306">
        <f t="shared" si="80"/>
        <v>0</v>
      </c>
      <c r="BD1440" s="307"/>
      <c r="BE1440" s="307"/>
      <c r="BF1440" s="308"/>
      <c r="BG1440" s="309"/>
      <c r="BH1440" s="310"/>
      <c r="BI1440" s="310"/>
      <c r="BJ1440" s="311"/>
      <c r="BK1440" s="312">
        <f t="shared" si="81"/>
        <v>0</v>
      </c>
      <c r="BL1440" s="313"/>
      <c r="BM1440" s="313"/>
      <c r="BN1440" s="313"/>
      <c r="BO1440" s="313"/>
      <c r="BP1440" s="314"/>
      <c r="BQ1440" s="294"/>
      <c r="BR1440" s="295"/>
      <c r="BS1440" s="295"/>
      <c r="BT1440" s="295"/>
      <c r="BU1440" s="295"/>
      <c r="BV1440" s="295"/>
      <c r="BW1440" s="296"/>
      <c r="BX1440" s="294"/>
      <c r="BY1440" s="295"/>
      <c r="BZ1440" s="295"/>
      <c r="CA1440" s="295"/>
      <c r="CB1440" s="295"/>
      <c r="CC1440" s="296"/>
      <c r="CD1440" s="294"/>
      <c r="CE1440" s="295"/>
      <c r="CF1440" s="295"/>
      <c r="CG1440" s="295"/>
      <c r="CH1440" s="295"/>
      <c r="CI1440" s="296"/>
    </row>
    <row r="1441" spans="1:87" ht="18" customHeight="1" x14ac:dyDescent="0.25">
      <c r="A1441" s="75"/>
      <c r="B1441" s="327"/>
      <c r="C1441" s="328"/>
      <c r="D1441" s="328"/>
      <c r="E1441" s="328"/>
      <c r="F1441" s="328"/>
      <c r="G1441" s="328"/>
      <c r="H1441" s="328"/>
      <c r="I1441" s="328"/>
      <c r="J1441" s="328"/>
      <c r="K1441" s="328"/>
      <c r="L1441" s="328"/>
      <c r="M1441" s="328"/>
      <c r="N1441" s="328"/>
      <c r="O1441" s="328"/>
      <c r="P1441" s="328"/>
      <c r="Q1441" s="328"/>
      <c r="R1441" s="328"/>
      <c r="S1441" s="328"/>
      <c r="T1441" s="328"/>
      <c r="U1441" s="328"/>
      <c r="V1441" s="328"/>
      <c r="W1441" s="328"/>
      <c r="X1441" s="328"/>
      <c r="Y1441" s="329"/>
      <c r="Z1441" s="336"/>
      <c r="AA1441" s="337"/>
      <c r="AB1441" s="337"/>
      <c r="AC1441" s="337"/>
      <c r="AD1441" s="338"/>
      <c r="AE1441" s="336"/>
      <c r="AF1441" s="337"/>
      <c r="AG1441" s="337"/>
      <c r="AH1441" s="337"/>
      <c r="AI1441" s="337"/>
      <c r="AJ1441" s="337"/>
      <c r="AK1441" s="300"/>
      <c r="AL1441" s="301"/>
      <c r="AM1441" s="301"/>
      <c r="AN1441" s="301"/>
      <c r="AO1441" s="301"/>
      <c r="AP1441" s="301"/>
      <c r="AQ1441" s="301"/>
      <c r="AR1441" s="301"/>
      <c r="AS1441" s="301"/>
      <c r="AT1441" s="301"/>
      <c r="AU1441" s="301"/>
      <c r="AV1441" s="301"/>
      <c r="AW1441" s="301"/>
      <c r="AX1441" s="302"/>
      <c r="AY1441" s="407"/>
      <c r="AZ1441" s="304"/>
      <c r="BA1441" s="304"/>
      <c r="BB1441" s="408"/>
      <c r="BC1441" s="306">
        <f t="shared" si="80"/>
        <v>0</v>
      </c>
      <c r="BD1441" s="307"/>
      <c r="BE1441" s="307"/>
      <c r="BF1441" s="308"/>
      <c r="BG1441" s="309"/>
      <c r="BH1441" s="310"/>
      <c r="BI1441" s="310"/>
      <c r="BJ1441" s="311"/>
      <c r="BK1441" s="312">
        <f t="shared" si="81"/>
        <v>0</v>
      </c>
      <c r="BL1441" s="313"/>
      <c r="BM1441" s="313"/>
      <c r="BN1441" s="313"/>
      <c r="BO1441" s="313"/>
      <c r="BP1441" s="314"/>
      <c r="BQ1441" s="294"/>
      <c r="BR1441" s="295"/>
      <c r="BS1441" s="295"/>
      <c r="BT1441" s="295"/>
      <c r="BU1441" s="295"/>
      <c r="BV1441" s="295"/>
      <c r="BW1441" s="296"/>
      <c r="BX1441" s="294"/>
      <c r="BY1441" s="295"/>
      <c r="BZ1441" s="295"/>
      <c r="CA1441" s="295"/>
      <c r="CB1441" s="295"/>
      <c r="CC1441" s="296"/>
      <c r="CD1441" s="294"/>
      <c r="CE1441" s="295"/>
      <c r="CF1441" s="295"/>
      <c r="CG1441" s="295"/>
      <c r="CH1441" s="295"/>
      <c r="CI1441" s="296"/>
    </row>
    <row r="1442" spans="1:87" ht="18" customHeight="1" x14ac:dyDescent="0.25">
      <c r="A1442" s="75"/>
      <c r="B1442" s="327"/>
      <c r="C1442" s="328"/>
      <c r="D1442" s="328"/>
      <c r="E1442" s="328"/>
      <c r="F1442" s="328"/>
      <c r="G1442" s="328"/>
      <c r="H1442" s="328"/>
      <c r="I1442" s="328"/>
      <c r="J1442" s="328"/>
      <c r="K1442" s="328"/>
      <c r="L1442" s="328"/>
      <c r="M1442" s="328"/>
      <c r="N1442" s="328"/>
      <c r="O1442" s="328"/>
      <c r="P1442" s="328"/>
      <c r="Q1442" s="328"/>
      <c r="R1442" s="328"/>
      <c r="S1442" s="328"/>
      <c r="T1442" s="328"/>
      <c r="U1442" s="328"/>
      <c r="V1442" s="328"/>
      <c r="W1442" s="328"/>
      <c r="X1442" s="328"/>
      <c r="Y1442" s="329"/>
      <c r="Z1442" s="336"/>
      <c r="AA1442" s="337"/>
      <c r="AB1442" s="337"/>
      <c r="AC1442" s="337"/>
      <c r="AD1442" s="338"/>
      <c r="AE1442" s="336"/>
      <c r="AF1442" s="337"/>
      <c r="AG1442" s="337"/>
      <c r="AH1442" s="337"/>
      <c r="AI1442" s="337"/>
      <c r="AJ1442" s="337"/>
      <c r="AK1442" s="300"/>
      <c r="AL1442" s="301"/>
      <c r="AM1442" s="301"/>
      <c r="AN1442" s="301"/>
      <c r="AO1442" s="301"/>
      <c r="AP1442" s="301"/>
      <c r="AQ1442" s="301"/>
      <c r="AR1442" s="301"/>
      <c r="AS1442" s="301"/>
      <c r="AT1442" s="301"/>
      <c r="AU1442" s="301"/>
      <c r="AV1442" s="301"/>
      <c r="AW1442" s="301"/>
      <c r="AX1442" s="302"/>
      <c r="AY1442" s="407"/>
      <c r="AZ1442" s="304"/>
      <c r="BA1442" s="304"/>
      <c r="BB1442" s="408"/>
      <c r="BC1442" s="306">
        <f t="shared" si="80"/>
        <v>0</v>
      </c>
      <c r="BD1442" s="307"/>
      <c r="BE1442" s="307"/>
      <c r="BF1442" s="308"/>
      <c r="BG1442" s="309"/>
      <c r="BH1442" s="310"/>
      <c r="BI1442" s="310"/>
      <c r="BJ1442" s="311"/>
      <c r="BK1442" s="312">
        <f t="shared" si="81"/>
        <v>0</v>
      </c>
      <c r="BL1442" s="313"/>
      <c r="BM1442" s="313"/>
      <c r="BN1442" s="313"/>
      <c r="BO1442" s="313"/>
      <c r="BP1442" s="314"/>
      <c r="BQ1442" s="294"/>
      <c r="BR1442" s="295"/>
      <c r="BS1442" s="295"/>
      <c r="BT1442" s="295"/>
      <c r="BU1442" s="295"/>
      <c r="BV1442" s="295"/>
      <c r="BW1442" s="296"/>
      <c r="BX1442" s="294"/>
      <c r="BY1442" s="295"/>
      <c r="BZ1442" s="295"/>
      <c r="CA1442" s="295"/>
      <c r="CB1442" s="295"/>
      <c r="CC1442" s="296"/>
      <c r="CD1442" s="294"/>
      <c r="CE1442" s="295"/>
      <c r="CF1442" s="295"/>
      <c r="CG1442" s="295"/>
      <c r="CH1442" s="295"/>
      <c r="CI1442" s="296"/>
    </row>
    <row r="1443" spans="1:87" ht="18" customHeight="1" x14ac:dyDescent="0.25">
      <c r="A1443" s="75"/>
      <c r="B1443" s="327"/>
      <c r="C1443" s="328"/>
      <c r="D1443" s="328"/>
      <c r="E1443" s="328"/>
      <c r="F1443" s="328"/>
      <c r="G1443" s="328"/>
      <c r="H1443" s="328"/>
      <c r="I1443" s="328"/>
      <c r="J1443" s="328"/>
      <c r="K1443" s="328"/>
      <c r="L1443" s="328"/>
      <c r="M1443" s="328"/>
      <c r="N1443" s="328"/>
      <c r="O1443" s="328"/>
      <c r="P1443" s="328"/>
      <c r="Q1443" s="328"/>
      <c r="R1443" s="328"/>
      <c r="S1443" s="328"/>
      <c r="T1443" s="328"/>
      <c r="U1443" s="328"/>
      <c r="V1443" s="328"/>
      <c r="W1443" s="328"/>
      <c r="X1443" s="328"/>
      <c r="Y1443" s="329"/>
      <c r="Z1443" s="336"/>
      <c r="AA1443" s="337"/>
      <c r="AB1443" s="337"/>
      <c r="AC1443" s="337"/>
      <c r="AD1443" s="338"/>
      <c r="AE1443" s="336"/>
      <c r="AF1443" s="337"/>
      <c r="AG1443" s="337"/>
      <c r="AH1443" s="337"/>
      <c r="AI1443" s="337"/>
      <c r="AJ1443" s="337"/>
      <c r="AK1443" s="300"/>
      <c r="AL1443" s="301"/>
      <c r="AM1443" s="301"/>
      <c r="AN1443" s="301"/>
      <c r="AO1443" s="301"/>
      <c r="AP1443" s="301"/>
      <c r="AQ1443" s="301"/>
      <c r="AR1443" s="301"/>
      <c r="AS1443" s="301"/>
      <c r="AT1443" s="301"/>
      <c r="AU1443" s="301"/>
      <c r="AV1443" s="301"/>
      <c r="AW1443" s="301"/>
      <c r="AX1443" s="302"/>
      <c r="AY1443" s="407"/>
      <c r="AZ1443" s="304"/>
      <c r="BA1443" s="304"/>
      <c r="BB1443" s="408"/>
      <c r="BC1443" s="306">
        <f t="shared" si="80"/>
        <v>0</v>
      </c>
      <c r="BD1443" s="307"/>
      <c r="BE1443" s="307"/>
      <c r="BF1443" s="308"/>
      <c r="BG1443" s="309"/>
      <c r="BH1443" s="310"/>
      <c r="BI1443" s="310"/>
      <c r="BJ1443" s="311"/>
      <c r="BK1443" s="312">
        <f t="shared" si="81"/>
        <v>0</v>
      </c>
      <c r="BL1443" s="313"/>
      <c r="BM1443" s="313"/>
      <c r="BN1443" s="313"/>
      <c r="BO1443" s="313"/>
      <c r="BP1443" s="314"/>
      <c r="BQ1443" s="294"/>
      <c r="BR1443" s="295"/>
      <c r="BS1443" s="295"/>
      <c r="BT1443" s="295"/>
      <c r="BU1443" s="295"/>
      <c r="BV1443" s="295"/>
      <c r="BW1443" s="296"/>
      <c r="BX1443" s="294"/>
      <c r="BY1443" s="295"/>
      <c r="BZ1443" s="295"/>
      <c r="CA1443" s="295"/>
      <c r="CB1443" s="295"/>
      <c r="CC1443" s="296"/>
      <c r="CD1443" s="294"/>
      <c r="CE1443" s="295"/>
      <c r="CF1443" s="295"/>
      <c r="CG1443" s="295"/>
      <c r="CH1443" s="295"/>
      <c r="CI1443" s="296"/>
    </row>
    <row r="1444" spans="1:87" ht="18" customHeight="1" x14ac:dyDescent="0.25">
      <c r="A1444" s="75"/>
      <c r="B1444" s="327"/>
      <c r="C1444" s="328"/>
      <c r="D1444" s="328"/>
      <c r="E1444" s="328"/>
      <c r="F1444" s="328"/>
      <c r="G1444" s="328"/>
      <c r="H1444" s="328"/>
      <c r="I1444" s="328"/>
      <c r="J1444" s="328"/>
      <c r="K1444" s="328"/>
      <c r="L1444" s="328"/>
      <c r="M1444" s="328"/>
      <c r="N1444" s="328"/>
      <c r="O1444" s="328"/>
      <c r="P1444" s="328"/>
      <c r="Q1444" s="328"/>
      <c r="R1444" s="328"/>
      <c r="S1444" s="328"/>
      <c r="T1444" s="328"/>
      <c r="U1444" s="328"/>
      <c r="V1444" s="328"/>
      <c r="W1444" s="328"/>
      <c r="X1444" s="328"/>
      <c r="Y1444" s="329"/>
      <c r="Z1444" s="336"/>
      <c r="AA1444" s="337"/>
      <c r="AB1444" s="337"/>
      <c r="AC1444" s="337"/>
      <c r="AD1444" s="338"/>
      <c r="AE1444" s="336"/>
      <c r="AF1444" s="337"/>
      <c r="AG1444" s="337"/>
      <c r="AH1444" s="337"/>
      <c r="AI1444" s="337"/>
      <c r="AJ1444" s="337"/>
      <c r="AK1444" s="300"/>
      <c r="AL1444" s="301"/>
      <c r="AM1444" s="301"/>
      <c r="AN1444" s="301"/>
      <c r="AO1444" s="301"/>
      <c r="AP1444" s="301"/>
      <c r="AQ1444" s="301"/>
      <c r="AR1444" s="301"/>
      <c r="AS1444" s="301"/>
      <c r="AT1444" s="301"/>
      <c r="AU1444" s="301"/>
      <c r="AV1444" s="301"/>
      <c r="AW1444" s="301"/>
      <c r="AX1444" s="302"/>
      <c r="AY1444" s="407"/>
      <c r="AZ1444" s="304"/>
      <c r="BA1444" s="304"/>
      <c r="BB1444" s="408"/>
      <c r="BC1444" s="306">
        <f t="shared" si="80"/>
        <v>0</v>
      </c>
      <c r="BD1444" s="307"/>
      <c r="BE1444" s="307"/>
      <c r="BF1444" s="308"/>
      <c r="BG1444" s="309"/>
      <c r="BH1444" s="310"/>
      <c r="BI1444" s="310"/>
      <c r="BJ1444" s="311"/>
      <c r="BK1444" s="312">
        <f t="shared" si="81"/>
        <v>0</v>
      </c>
      <c r="BL1444" s="313"/>
      <c r="BM1444" s="313"/>
      <c r="BN1444" s="313"/>
      <c r="BO1444" s="313"/>
      <c r="BP1444" s="314"/>
      <c r="BQ1444" s="294"/>
      <c r="BR1444" s="295"/>
      <c r="BS1444" s="295"/>
      <c r="BT1444" s="295"/>
      <c r="BU1444" s="295"/>
      <c r="BV1444" s="295"/>
      <c r="BW1444" s="296"/>
      <c r="BX1444" s="294"/>
      <c r="BY1444" s="295"/>
      <c r="BZ1444" s="295"/>
      <c r="CA1444" s="295"/>
      <c r="CB1444" s="295"/>
      <c r="CC1444" s="296"/>
      <c r="CD1444" s="294"/>
      <c r="CE1444" s="295"/>
      <c r="CF1444" s="295"/>
      <c r="CG1444" s="295"/>
      <c r="CH1444" s="295"/>
      <c r="CI1444" s="296"/>
    </row>
    <row r="1445" spans="1:87" ht="18" customHeight="1" x14ac:dyDescent="0.25">
      <c r="A1445" s="75"/>
      <c r="B1445" s="327"/>
      <c r="C1445" s="328"/>
      <c r="D1445" s="328"/>
      <c r="E1445" s="328"/>
      <c r="F1445" s="328"/>
      <c r="G1445" s="328"/>
      <c r="H1445" s="328"/>
      <c r="I1445" s="328"/>
      <c r="J1445" s="328"/>
      <c r="K1445" s="328"/>
      <c r="L1445" s="328"/>
      <c r="M1445" s="328"/>
      <c r="N1445" s="328"/>
      <c r="O1445" s="328"/>
      <c r="P1445" s="328"/>
      <c r="Q1445" s="328"/>
      <c r="R1445" s="328"/>
      <c r="S1445" s="328"/>
      <c r="T1445" s="328"/>
      <c r="U1445" s="328"/>
      <c r="V1445" s="328"/>
      <c r="W1445" s="328"/>
      <c r="X1445" s="328"/>
      <c r="Y1445" s="329"/>
      <c r="Z1445" s="336"/>
      <c r="AA1445" s="337"/>
      <c r="AB1445" s="337"/>
      <c r="AC1445" s="337"/>
      <c r="AD1445" s="338"/>
      <c r="AE1445" s="336"/>
      <c r="AF1445" s="337"/>
      <c r="AG1445" s="337"/>
      <c r="AH1445" s="337"/>
      <c r="AI1445" s="337"/>
      <c r="AJ1445" s="337"/>
      <c r="AK1445" s="300"/>
      <c r="AL1445" s="301"/>
      <c r="AM1445" s="301"/>
      <c r="AN1445" s="301"/>
      <c r="AO1445" s="301"/>
      <c r="AP1445" s="301"/>
      <c r="AQ1445" s="301"/>
      <c r="AR1445" s="301"/>
      <c r="AS1445" s="301"/>
      <c r="AT1445" s="301"/>
      <c r="AU1445" s="301"/>
      <c r="AV1445" s="301"/>
      <c r="AW1445" s="301"/>
      <c r="AX1445" s="302"/>
      <c r="AY1445" s="407"/>
      <c r="AZ1445" s="304"/>
      <c r="BA1445" s="304"/>
      <c r="BB1445" s="408"/>
      <c r="BC1445" s="306">
        <f t="shared" si="80"/>
        <v>0</v>
      </c>
      <c r="BD1445" s="307"/>
      <c r="BE1445" s="307"/>
      <c r="BF1445" s="308"/>
      <c r="BG1445" s="309"/>
      <c r="BH1445" s="310"/>
      <c r="BI1445" s="310"/>
      <c r="BJ1445" s="311"/>
      <c r="BK1445" s="312">
        <f t="shared" si="81"/>
        <v>0</v>
      </c>
      <c r="BL1445" s="313"/>
      <c r="BM1445" s="313"/>
      <c r="BN1445" s="313"/>
      <c r="BO1445" s="313"/>
      <c r="BP1445" s="314"/>
      <c r="BQ1445" s="294"/>
      <c r="BR1445" s="295"/>
      <c r="BS1445" s="295"/>
      <c r="BT1445" s="295"/>
      <c r="BU1445" s="295"/>
      <c r="BV1445" s="295"/>
      <c r="BW1445" s="296"/>
      <c r="BX1445" s="294"/>
      <c r="BY1445" s="295"/>
      <c r="BZ1445" s="295"/>
      <c r="CA1445" s="295"/>
      <c r="CB1445" s="295"/>
      <c r="CC1445" s="296"/>
      <c r="CD1445" s="294"/>
      <c r="CE1445" s="295"/>
      <c r="CF1445" s="295"/>
      <c r="CG1445" s="295"/>
      <c r="CH1445" s="295"/>
      <c r="CI1445" s="296"/>
    </row>
    <row r="1446" spans="1:87" ht="18" customHeight="1" x14ac:dyDescent="0.25">
      <c r="A1446" s="75"/>
      <c r="B1446" s="327"/>
      <c r="C1446" s="328"/>
      <c r="D1446" s="328"/>
      <c r="E1446" s="328"/>
      <c r="F1446" s="328"/>
      <c r="G1446" s="328"/>
      <c r="H1446" s="328"/>
      <c r="I1446" s="328"/>
      <c r="J1446" s="328"/>
      <c r="K1446" s="328"/>
      <c r="L1446" s="328"/>
      <c r="M1446" s="328"/>
      <c r="N1446" s="328"/>
      <c r="O1446" s="328"/>
      <c r="P1446" s="328"/>
      <c r="Q1446" s="328"/>
      <c r="R1446" s="328"/>
      <c r="S1446" s="328"/>
      <c r="T1446" s="328"/>
      <c r="U1446" s="328"/>
      <c r="V1446" s="328"/>
      <c r="W1446" s="328"/>
      <c r="X1446" s="328"/>
      <c r="Y1446" s="329"/>
      <c r="Z1446" s="336"/>
      <c r="AA1446" s="337"/>
      <c r="AB1446" s="337"/>
      <c r="AC1446" s="337"/>
      <c r="AD1446" s="338"/>
      <c r="AE1446" s="336"/>
      <c r="AF1446" s="337"/>
      <c r="AG1446" s="337"/>
      <c r="AH1446" s="337"/>
      <c r="AI1446" s="337"/>
      <c r="AJ1446" s="337"/>
      <c r="AK1446" s="300"/>
      <c r="AL1446" s="301"/>
      <c r="AM1446" s="301"/>
      <c r="AN1446" s="301"/>
      <c r="AO1446" s="301"/>
      <c r="AP1446" s="301"/>
      <c r="AQ1446" s="301"/>
      <c r="AR1446" s="301"/>
      <c r="AS1446" s="301"/>
      <c r="AT1446" s="301"/>
      <c r="AU1446" s="301"/>
      <c r="AV1446" s="301"/>
      <c r="AW1446" s="301"/>
      <c r="AX1446" s="302"/>
      <c r="AY1446" s="407"/>
      <c r="AZ1446" s="304"/>
      <c r="BA1446" s="304"/>
      <c r="BB1446" s="408"/>
      <c r="BC1446" s="306">
        <f t="shared" si="80"/>
        <v>0</v>
      </c>
      <c r="BD1446" s="307"/>
      <c r="BE1446" s="307"/>
      <c r="BF1446" s="308"/>
      <c r="BG1446" s="309"/>
      <c r="BH1446" s="310"/>
      <c r="BI1446" s="310"/>
      <c r="BJ1446" s="311"/>
      <c r="BK1446" s="312">
        <f t="shared" si="81"/>
        <v>0</v>
      </c>
      <c r="BL1446" s="313"/>
      <c r="BM1446" s="313"/>
      <c r="BN1446" s="313"/>
      <c r="BO1446" s="313"/>
      <c r="BP1446" s="314"/>
      <c r="BQ1446" s="294"/>
      <c r="BR1446" s="295"/>
      <c r="BS1446" s="295"/>
      <c r="BT1446" s="295"/>
      <c r="BU1446" s="295"/>
      <c r="BV1446" s="295"/>
      <c r="BW1446" s="296"/>
      <c r="BX1446" s="294"/>
      <c r="BY1446" s="295"/>
      <c r="BZ1446" s="295"/>
      <c r="CA1446" s="295"/>
      <c r="CB1446" s="295"/>
      <c r="CC1446" s="296"/>
      <c r="CD1446" s="294"/>
      <c r="CE1446" s="295"/>
      <c r="CF1446" s="295"/>
      <c r="CG1446" s="295"/>
      <c r="CH1446" s="295"/>
      <c r="CI1446" s="296"/>
    </row>
    <row r="1447" spans="1:87" ht="18" customHeight="1" x14ac:dyDescent="0.25">
      <c r="A1447" s="75"/>
      <c r="B1447" s="327"/>
      <c r="C1447" s="328"/>
      <c r="D1447" s="328"/>
      <c r="E1447" s="328"/>
      <c r="F1447" s="328"/>
      <c r="G1447" s="328"/>
      <c r="H1447" s="328"/>
      <c r="I1447" s="328"/>
      <c r="J1447" s="328"/>
      <c r="K1447" s="328"/>
      <c r="L1447" s="328"/>
      <c r="M1447" s="328"/>
      <c r="N1447" s="328"/>
      <c r="O1447" s="328"/>
      <c r="P1447" s="328"/>
      <c r="Q1447" s="328"/>
      <c r="R1447" s="328"/>
      <c r="S1447" s="328"/>
      <c r="T1447" s="328"/>
      <c r="U1447" s="328"/>
      <c r="V1447" s="328"/>
      <c r="W1447" s="328"/>
      <c r="X1447" s="328"/>
      <c r="Y1447" s="329"/>
      <c r="Z1447" s="336"/>
      <c r="AA1447" s="337"/>
      <c r="AB1447" s="337"/>
      <c r="AC1447" s="337"/>
      <c r="AD1447" s="338"/>
      <c r="AE1447" s="336"/>
      <c r="AF1447" s="337"/>
      <c r="AG1447" s="337"/>
      <c r="AH1447" s="337"/>
      <c r="AI1447" s="337"/>
      <c r="AJ1447" s="337"/>
      <c r="AK1447" s="300"/>
      <c r="AL1447" s="301"/>
      <c r="AM1447" s="301"/>
      <c r="AN1447" s="301"/>
      <c r="AO1447" s="301"/>
      <c r="AP1447" s="301"/>
      <c r="AQ1447" s="301"/>
      <c r="AR1447" s="301"/>
      <c r="AS1447" s="301"/>
      <c r="AT1447" s="301"/>
      <c r="AU1447" s="301"/>
      <c r="AV1447" s="301"/>
      <c r="AW1447" s="301"/>
      <c r="AX1447" s="302"/>
      <c r="AY1447" s="407"/>
      <c r="AZ1447" s="304"/>
      <c r="BA1447" s="304"/>
      <c r="BB1447" s="408"/>
      <c r="BC1447" s="306">
        <f t="shared" si="80"/>
        <v>0</v>
      </c>
      <c r="BD1447" s="307"/>
      <c r="BE1447" s="307"/>
      <c r="BF1447" s="308"/>
      <c r="BG1447" s="309"/>
      <c r="BH1447" s="310"/>
      <c r="BI1447" s="310"/>
      <c r="BJ1447" s="311"/>
      <c r="BK1447" s="312">
        <f t="shared" si="81"/>
        <v>0</v>
      </c>
      <c r="BL1447" s="313"/>
      <c r="BM1447" s="313"/>
      <c r="BN1447" s="313"/>
      <c r="BO1447" s="313"/>
      <c r="BP1447" s="314"/>
      <c r="BQ1447" s="294"/>
      <c r="BR1447" s="295"/>
      <c r="BS1447" s="295"/>
      <c r="BT1447" s="295"/>
      <c r="BU1447" s="295"/>
      <c r="BV1447" s="295"/>
      <c r="BW1447" s="296"/>
      <c r="BX1447" s="294"/>
      <c r="BY1447" s="295"/>
      <c r="BZ1447" s="295"/>
      <c r="CA1447" s="295"/>
      <c r="CB1447" s="295"/>
      <c r="CC1447" s="296"/>
      <c r="CD1447" s="294"/>
      <c r="CE1447" s="295"/>
      <c r="CF1447" s="295"/>
      <c r="CG1447" s="295"/>
      <c r="CH1447" s="295"/>
      <c r="CI1447" s="296"/>
    </row>
    <row r="1448" spans="1:87" ht="18" customHeight="1" x14ac:dyDescent="0.25">
      <c r="A1448" s="75"/>
      <c r="B1448" s="327"/>
      <c r="C1448" s="328"/>
      <c r="D1448" s="328"/>
      <c r="E1448" s="328"/>
      <c r="F1448" s="328"/>
      <c r="G1448" s="328"/>
      <c r="H1448" s="328"/>
      <c r="I1448" s="328"/>
      <c r="J1448" s="328"/>
      <c r="K1448" s="328"/>
      <c r="L1448" s="328"/>
      <c r="M1448" s="328"/>
      <c r="N1448" s="328"/>
      <c r="O1448" s="328"/>
      <c r="P1448" s="328"/>
      <c r="Q1448" s="328"/>
      <c r="R1448" s="328"/>
      <c r="S1448" s="328"/>
      <c r="T1448" s="328"/>
      <c r="U1448" s="328"/>
      <c r="V1448" s="328"/>
      <c r="W1448" s="328"/>
      <c r="X1448" s="328"/>
      <c r="Y1448" s="329"/>
      <c r="Z1448" s="336"/>
      <c r="AA1448" s="337"/>
      <c r="AB1448" s="337"/>
      <c r="AC1448" s="337"/>
      <c r="AD1448" s="338"/>
      <c r="AE1448" s="336"/>
      <c r="AF1448" s="337"/>
      <c r="AG1448" s="337"/>
      <c r="AH1448" s="337"/>
      <c r="AI1448" s="337"/>
      <c r="AJ1448" s="337"/>
      <c r="AK1448" s="300"/>
      <c r="AL1448" s="301"/>
      <c r="AM1448" s="301"/>
      <c r="AN1448" s="301"/>
      <c r="AO1448" s="301"/>
      <c r="AP1448" s="301"/>
      <c r="AQ1448" s="301"/>
      <c r="AR1448" s="301"/>
      <c r="AS1448" s="301"/>
      <c r="AT1448" s="301"/>
      <c r="AU1448" s="301"/>
      <c r="AV1448" s="301"/>
      <c r="AW1448" s="301"/>
      <c r="AX1448" s="302"/>
      <c r="AY1448" s="407"/>
      <c r="AZ1448" s="304"/>
      <c r="BA1448" s="304"/>
      <c r="BB1448" s="408"/>
      <c r="BC1448" s="306">
        <f t="shared" si="80"/>
        <v>0</v>
      </c>
      <c r="BD1448" s="307"/>
      <c r="BE1448" s="307"/>
      <c r="BF1448" s="308"/>
      <c r="BG1448" s="309"/>
      <c r="BH1448" s="310"/>
      <c r="BI1448" s="310"/>
      <c r="BJ1448" s="311"/>
      <c r="BK1448" s="312">
        <f t="shared" si="81"/>
        <v>0</v>
      </c>
      <c r="BL1448" s="313"/>
      <c r="BM1448" s="313"/>
      <c r="BN1448" s="313"/>
      <c r="BO1448" s="313"/>
      <c r="BP1448" s="314"/>
      <c r="BQ1448" s="294"/>
      <c r="BR1448" s="295"/>
      <c r="BS1448" s="295"/>
      <c r="BT1448" s="295"/>
      <c r="BU1448" s="295"/>
      <c r="BV1448" s="295"/>
      <c r="BW1448" s="296"/>
      <c r="BX1448" s="294"/>
      <c r="BY1448" s="295"/>
      <c r="BZ1448" s="295"/>
      <c r="CA1448" s="295"/>
      <c r="CB1448" s="295"/>
      <c r="CC1448" s="296"/>
      <c r="CD1448" s="294"/>
      <c r="CE1448" s="295"/>
      <c r="CF1448" s="295"/>
      <c r="CG1448" s="295"/>
      <c r="CH1448" s="295"/>
      <c r="CI1448" s="296"/>
    </row>
    <row r="1449" spans="1:87" ht="18" customHeight="1" x14ac:dyDescent="0.25">
      <c r="A1449" s="75"/>
      <c r="B1449" s="327"/>
      <c r="C1449" s="328"/>
      <c r="D1449" s="328"/>
      <c r="E1449" s="328"/>
      <c r="F1449" s="328"/>
      <c r="G1449" s="328"/>
      <c r="H1449" s="328"/>
      <c r="I1449" s="328"/>
      <c r="J1449" s="328"/>
      <c r="K1449" s="328"/>
      <c r="L1449" s="328"/>
      <c r="M1449" s="328"/>
      <c r="N1449" s="328"/>
      <c r="O1449" s="328"/>
      <c r="P1449" s="328"/>
      <c r="Q1449" s="328"/>
      <c r="R1449" s="328"/>
      <c r="S1449" s="328"/>
      <c r="T1449" s="328"/>
      <c r="U1449" s="328"/>
      <c r="V1449" s="328"/>
      <c r="W1449" s="328"/>
      <c r="X1449" s="328"/>
      <c r="Y1449" s="329"/>
      <c r="Z1449" s="336"/>
      <c r="AA1449" s="337"/>
      <c r="AB1449" s="337"/>
      <c r="AC1449" s="337"/>
      <c r="AD1449" s="338"/>
      <c r="AE1449" s="336"/>
      <c r="AF1449" s="337"/>
      <c r="AG1449" s="337"/>
      <c r="AH1449" s="337"/>
      <c r="AI1449" s="337"/>
      <c r="AJ1449" s="337"/>
      <c r="AK1449" s="300"/>
      <c r="AL1449" s="301"/>
      <c r="AM1449" s="301"/>
      <c r="AN1449" s="301"/>
      <c r="AO1449" s="301"/>
      <c r="AP1449" s="301"/>
      <c r="AQ1449" s="301"/>
      <c r="AR1449" s="301"/>
      <c r="AS1449" s="301"/>
      <c r="AT1449" s="301"/>
      <c r="AU1449" s="301"/>
      <c r="AV1449" s="301"/>
      <c r="AW1449" s="301"/>
      <c r="AX1449" s="302"/>
      <c r="AY1449" s="407"/>
      <c r="AZ1449" s="304"/>
      <c r="BA1449" s="304"/>
      <c r="BB1449" s="408"/>
      <c r="BC1449" s="306">
        <f t="shared" si="80"/>
        <v>0</v>
      </c>
      <c r="BD1449" s="307"/>
      <c r="BE1449" s="307"/>
      <c r="BF1449" s="308"/>
      <c r="BG1449" s="309"/>
      <c r="BH1449" s="310"/>
      <c r="BI1449" s="310"/>
      <c r="BJ1449" s="311"/>
      <c r="BK1449" s="312">
        <f t="shared" si="81"/>
        <v>0</v>
      </c>
      <c r="BL1449" s="313"/>
      <c r="BM1449" s="313"/>
      <c r="BN1449" s="313"/>
      <c r="BO1449" s="313"/>
      <c r="BP1449" s="314"/>
      <c r="BQ1449" s="294"/>
      <c r="BR1449" s="295"/>
      <c r="BS1449" s="295"/>
      <c r="BT1449" s="295"/>
      <c r="BU1449" s="295"/>
      <c r="BV1449" s="295"/>
      <c r="BW1449" s="296"/>
      <c r="BX1449" s="294"/>
      <c r="BY1449" s="295"/>
      <c r="BZ1449" s="295"/>
      <c r="CA1449" s="295"/>
      <c r="CB1449" s="295"/>
      <c r="CC1449" s="296"/>
      <c r="CD1449" s="294"/>
      <c r="CE1449" s="295"/>
      <c r="CF1449" s="295"/>
      <c r="CG1449" s="295"/>
      <c r="CH1449" s="295"/>
      <c r="CI1449" s="296"/>
    </row>
    <row r="1450" spans="1:87" ht="18" customHeight="1" x14ac:dyDescent="0.25">
      <c r="A1450" s="75"/>
      <c r="B1450" s="327"/>
      <c r="C1450" s="328"/>
      <c r="D1450" s="328"/>
      <c r="E1450" s="328"/>
      <c r="F1450" s="328"/>
      <c r="G1450" s="328"/>
      <c r="H1450" s="328"/>
      <c r="I1450" s="328"/>
      <c r="J1450" s="328"/>
      <c r="K1450" s="328"/>
      <c r="L1450" s="328"/>
      <c r="M1450" s="328"/>
      <c r="N1450" s="328"/>
      <c r="O1450" s="328"/>
      <c r="P1450" s="328"/>
      <c r="Q1450" s="328"/>
      <c r="R1450" s="328"/>
      <c r="S1450" s="328"/>
      <c r="T1450" s="328"/>
      <c r="U1450" s="328"/>
      <c r="V1450" s="328"/>
      <c r="W1450" s="328"/>
      <c r="X1450" s="328"/>
      <c r="Y1450" s="329"/>
      <c r="Z1450" s="336"/>
      <c r="AA1450" s="337"/>
      <c r="AB1450" s="337"/>
      <c r="AC1450" s="337"/>
      <c r="AD1450" s="338"/>
      <c r="AE1450" s="336"/>
      <c r="AF1450" s="337"/>
      <c r="AG1450" s="337"/>
      <c r="AH1450" s="337"/>
      <c r="AI1450" s="337"/>
      <c r="AJ1450" s="337"/>
      <c r="AK1450" s="300"/>
      <c r="AL1450" s="301"/>
      <c r="AM1450" s="301"/>
      <c r="AN1450" s="301"/>
      <c r="AO1450" s="301"/>
      <c r="AP1450" s="301"/>
      <c r="AQ1450" s="301"/>
      <c r="AR1450" s="301"/>
      <c r="AS1450" s="301"/>
      <c r="AT1450" s="301"/>
      <c r="AU1450" s="301"/>
      <c r="AV1450" s="301"/>
      <c r="AW1450" s="301"/>
      <c r="AX1450" s="302"/>
      <c r="AY1450" s="407"/>
      <c r="AZ1450" s="304"/>
      <c r="BA1450" s="304"/>
      <c r="BB1450" s="408"/>
      <c r="BC1450" s="306">
        <f t="shared" si="80"/>
        <v>0</v>
      </c>
      <c r="BD1450" s="307"/>
      <c r="BE1450" s="307"/>
      <c r="BF1450" s="308"/>
      <c r="BG1450" s="309"/>
      <c r="BH1450" s="310"/>
      <c r="BI1450" s="310"/>
      <c r="BJ1450" s="311"/>
      <c r="BK1450" s="312">
        <f t="shared" si="81"/>
        <v>0</v>
      </c>
      <c r="BL1450" s="313"/>
      <c r="BM1450" s="313"/>
      <c r="BN1450" s="313"/>
      <c r="BO1450" s="313"/>
      <c r="BP1450" s="314"/>
      <c r="BQ1450" s="294"/>
      <c r="BR1450" s="295"/>
      <c r="BS1450" s="295"/>
      <c r="BT1450" s="295"/>
      <c r="BU1450" s="295"/>
      <c r="BV1450" s="295"/>
      <c r="BW1450" s="296"/>
      <c r="BX1450" s="294"/>
      <c r="BY1450" s="295"/>
      <c r="BZ1450" s="295"/>
      <c r="CA1450" s="295"/>
      <c r="CB1450" s="295"/>
      <c r="CC1450" s="296"/>
      <c r="CD1450" s="294"/>
      <c r="CE1450" s="295"/>
      <c r="CF1450" s="295"/>
      <c r="CG1450" s="295"/>
      <c r="CH1450" s="295"/>
      <c r="CI1450" s="296"/>
    </row>
    <row r="1451" spans="1:87" ht="18" customHeight="1" x14ac:dyDescent="0.25">
      <c r="A1451" s="75"/>
      <c r="B1451" s="327"/>
      <c r="C1451" s="328"/>
      <c r="D1451" s="328"/>
      <c r="E1451" s="328"/>
      <c r="F1451" s="328"/>
      <c r="G1451" s="328"/>
      <c r="H1451" s="328"/>
      <c r="I1451" s="328"/>
      <c r="J1451" s="328"/>
      <c r="K1451" s="328"/>
      <c r="L1451" s="328"/>
      <c r="M1451" s="328"/>
      <c r="N1451" s="328"/>
      <c r="O1451" s="328"/>
      <c r="P1451" s="328"/>
      <c r="Q1451" s="328"/>
      <c r="R1451" s="328"/>
      <c r="S1451" s="328"/>
      <c r="T1451" s="328"/>
      <c r="U1451" s="328"/>
      <c r="V1451" s="328"/>
      <c r="W1451" s="328"/>
      <c r="X1451" s="328"/>
      <c r="Y1451" s="329"/>
      <c r="Z1451" s="336"/>
      <c r="AA1451" s="337"/>
      <c r="AB1451" s="337"/>
      <c r="AC1451" s="337"/>
      <c r="AD1451" s="338"/>
      <c r="AE1451" s="336"/>
      <c r="AF1451" s="337"/>
      <c r="AG1451" s="337"/>
      <c r="AH1451" s="337"/>
      <c r="AI1451" s="337"/>
      <c r="AJ1451" s="337"/>
      <c r="AK1451" s="300"/>
      <c r="AL1451" s="301"/>
      <c r="AM1451" s="301"/>
      <c r="AN1451" s="301"/>
      <c r="AO1451" s="301"/>
      <c r="AP1451" s="301"/>
      <c r="AQ1451" s="301"/>
      <c r="AR1451" s="301"/>
      <c r="AS1451" s="301"/>
      <c r="AT1451" s="301"/>
      <c r="AU1451" s="301"/>
      <c r="AV1451" s="301"/>
      <c r="AW1451" s="301"/>
      <c r="AX1451" s="302"/>
      <c r="AY1451" s="407"/>
      <c r="AZ1451" s="304"/>
      <c r="BA1451" s="304"/>
      <c r="BB1451" s="408"/>
      <c r="BC1451" s="306">
        <f t="shared" si="80"/>
        <v>0</v>
      </c>
      <c r="BD1451" s="307"/>
      <c r="BE1451" s="307"/>
      <c r="BF1451" s="308"/>
      <c r="BG1451" s="309"/>
      <c r="BH1451" s="310"/>
      <c r="BI1451" s="310"/>
      <c r="BJ1451" s="311"/>
      <c r="BK1451" s="312">
        <f t="shared" si="81"/>
        <v>0</v>
      </c>
      <c r="BL1451" s="313"/>
      <c r="BM1451" s="313"/>
      <c r="BN1451" s="313"/>
      <c r="BO1451" s="313"/>
      <c r="BP1451" s="314"/>
      <c r="BQ1451" s="294"/>
      <c r="BR1451" s="295"/>
      <c r="BS1451" s="295"/>
      <c r="BT1451" s="295"/>
      <c r="BU1451" s="295"/>
      <c r="BV1451" s="295"/>
      <c r="BW1451" s="296"/>
      <c r="BX1451" s="294"/>
      <c r="BY1451" s="295"/>
      <c r="BZ1451" s="295"/>
      <c r="CA1451" s="295"/>
      <c r="CB1451" s="295"/>
      <c r="CC1451" s="296"/>
      <c r="CD1451" s="294"/>
      <c r="CE1451" s="295"/>
      <c r="CF1451" s="295"/>
      <c r="CG1451" s="295"/>
      <c r="CH1451" s="295"/>
      <c r="CI1451" s="296"/>
    </row>
    <row r="1452" spans="1:87" ht="18" customHeight="1" x14ac:dyDescent="0.25">
      <c r="A1452" s="75"/>
      <c r="B1452" s="327"/>
      <c r="C1452" s="328"/>
      <c r="D1452" s="328"/>
      <c r="E1452" s="328"/>
      <c r="F1452" s="328"/>
      <c r="G1452" s="328"/>
      <c r="H1452" s="328"/>
      <c r="I1452" s="328"/>
      <c r="J1452" s="328"/>
      <c r="K1452" s="328"/>
      <c r="L1452" s="328"/>
      <c r="M1452" s="328"/>
      <c r="N1452" s="328"/>
      <c r="O1452" s="328"/>
      <c r="P1452" s="328"/>
      <c r="Q1452" s="328"/>
      <c r="R1452" s="328"/>
      <c r="S1452" s="328"/>
      <c r="T1452" s="328"/>
      <c r="U1452" s="328"/>
      <c r="V1452" s="328"/>
      <c r="W1452" s="328"/>
      <c r="X1452" s="328"/>
      <c r="Y1452" s="329"/>
      <c r="Z1452" s="336"/>
      <c r="AA1452" s="337"/>
      <c r="AB1452" s="337"/>
      <c r="AC1452" s="337"/>
      <c r="AD1452" s="338"/>
      <c r="AE1452" s="336"/>
      <c r="AF1452" s="337"/>
      <c r="AG1452" s="337"/>
      <c r="AH1452" s="337"/>
      <c r="AI1452" s="337"/>
      <c r="AJ1452" s="337"/>
      <c r="AK1452" s="300"/>
      <c r="AL1452" s="301"/>
      <c r="AM1452" s="301"/>
      <c r="AN1452" s="301"/>
      <c r="AO1452" s="301"/>
      <c r="AP1452" s="301"/>
      <c r="AQ1452" s="301"/>
      <c r="AR1452" s="301"/>
      <c r="AS1452" s="301"/>
      <c r="AT1452" s="301"/>
      <c r="AU1452" s="301"/>
      <c r="AV1452" s="301"/>
      <c r="AW1452" s="301"/>
      <c r="AX1452" s="302"/>
      <c r="AY1452" s="407"/>
      <c r="AZ1452" s="304"/>
      <c r="BA1452" s="304"/>
      <c r="BB1452" s="408"/>
      <c r="BC1452" s="306">
        <f t="shared" si="80"/>
        <v>0</v>
      </c>
      <c r="BD1452" s="307"/>
      <c r="BE1452" s="307"/>
      <c r="BF1452" s="308"/>
      <c r="BG1452" s="309"/>
      <c r="BH1452" s="310"/>
      <c r="BI1452" s="310"/>
      <c r="BJ1452" s="311"/>
      <c r="BK1452" s="312">
        <f t="shared" si="81"/>
        <v>0</v>
      </c>
      <c r="BL1452" s="313"/>
      <c r="BM1452" s="313"/>
      <c r="BN1452" s="313"/>
      <c r="BO1452" s="313"/>
      <c r="BP1452" s="314"/>
      <c r="BQ1452" s="294"/>
      <c r="BR1452" s="295"/>
      <c r="BS1452" s="295"/>
      <c r="BT1452" s="295"/>
      <c r="BU1452" s="295"/>
      <c r="BV1452" s="295"/>
      <c r="BW1452" s="296"/>
      <c r="BX1452" s="294"/>
      <c r="BY1452" s="295"/>
      <c r="BZ1452" s="295"/>
      <c r="CA1452" s="295"/>
      <c r="CB1452" s="295"/>
      <c r="CC1452" s="296"/>
      <c r="CD1452" s="294"/>
      <c r="CE1452" s="295"/>
      <c r="CF1452" s="295"/>
      <c r="CG1452" s="295"/>
      <c r="CH1452" s="295"/>
      <c r="CI1452" s="296"/>
    </row>
    <row r="1453" spans="1:87" ht="18" customHeight="1" x14ac:dyDescent="0.25">
      <c r="A1453" s="75"/>
      <c r="B1453" s="327"/>
      <c r="C1453" s="328"/>
      <c r="D1453" s="328"/>
      <c r="E1453" s="328"/>
      <c r="F1453" s="328"/>
      <c r="G1453" s="328"/>
      <c r="H1453" s="328"/>
      <c r="I1453" s="328"/>
      <c r="J1453" s="328"/>
      <c r="K1453" s="328"/>
      <c r="L1453" s="328"/>
      <c r="M1453" s="328"/>
      <c r="N1453" s="328"/>
      <c r="O1453" s="328"/>
      <c r="P1453" s="328"/>
      <c r="Q1453" s="328"/>
      <c r="R1453" s="328"/>
      <c r="S1453" s="328"/>
      <c r="T1453" s="328"/>
      <c r="U1453" s="328"/>
      <c r="V1453" s="328"/>
      <c r="W1453" s="328"/>
      <c r="X1453" s="328"/>
      <c r="Y1453" s="329"/>
      <c r="Z1453" s="336"/>
      <c r="AA1453" s="337"/>
      <c r="AB1453" s="337"/>
      <c r="AC1453" s="337"/>
      <c r="AD1453" s="338"/>
      <c r="AE1453" s="336"/>
      <c r="AF1453" s="337"/>
      <c r="AG1453" s="337"/>
      <c r="AH1453" s="337"/>
      <c r="AI1453" s="337"/>
      <c r="AJ1453" s="337"/>
      <c r="AK1453" s="300"/>
      <c r="AL1453" s="301"/>
      <c r="AM1453" s="301"/>
      <c r="AN1453" s="301"/>
      <c r="AO1453" s="301"/>
      <c r="AP1453" s="301"/>
      <c r="AQ1453" s="301"/>
      <c r="AR1453" s="301"/>
      <c r="AS1453" s="301"/>
      <c r="AT1453" s="301"/>
      <c r="AU1453" s="301"/>
      <c r="AV1453" s="301"/>
      <c r="AW1453" s="301"/>
      <c r="AX1453" s="302"/>
      <c r="AY1453" s="407"/>
      <c r="AZ1453" s="304"/>
      <c r="BA1453" s="304"/>
      <c r="BB1453" s="408"/>
      <c r="BC1453" s="306">
        <f t="shared" si="80"/>
        <v>0</v>
      </c>
      <c r="BD1453" s="307"/>
      <c r="BE1453" s="307"/>
      <c r="BF1453" s="308"/>
      <c r="BG1453" s="309"/>
      <c r="BH1453" s="310"/>
      <c r="BI1453" s="310"/>
      <c r="BJ1453" s="311"/>
      <c r="BK1453" s="312">
        <f t="shared" si="81"/>
        <v>0</v>
      </c>
      <c r="BL1453" s="313"/>
      <c r="BM1453" s="313"/>
      <c r="BN1453" s="313"/>
      <c r="BO1453" s="313"/>
      <c r="BP1453" s="314"/>
      <c r="BQ1453" s="294"/>
      <c r="BR1453" s="295"/>
      <c r="BS1453" s="295"/>
      <c r="BT1453" s="295"/>
      <c r="BU1453" s="295"/>
      <c r="BV1453" s="295"/>
      <c r="BW1453" s="296"/>
      <c r="BX1453" s="294"/>
      <c r="BY1453" s="295"/>
      <c r="BZ1453" s="295"/>
      <c r="CA1453" s="295"/>
      <c r="CB1453" s="295"/>
      <c r="CC1453" s="296"/>
      <c r="CD1453" s="294"/>
      <c r="CE1453" s="295"/>
      <c r="CF1453" s="295"/>
      <c r="CG1453" s="295"/>
      <c r="CH1453" s="295"/>
      <c r="CI1453" s="296"/>
    </row>
    <row r="1454" spans="1:87" ht="18" customHeight="1" x14ac:dyDescent="0.25">
      <c r="A1454" s="75"/>
      <c r="B1454" s="327"/>
      <c r="C1454" s="328"/>
      <c r="D1454" s="328"/>
      <c r="E1454" s="328"/>
      <c r="F1454" s="328"/>
      <c r="G1454" s="328"/>
      <c r="H1454" s="328"/>
      <c r="I1454" s="328"/>
      <c r="J1454" s="328"/>
      <c r="K1454" s="328"/>
      <c r="L1454" s="328"/>
      <c r="M1454" s="328"/>
      <c r="N1454" s="328"/>
      <c r="O1454" s="328"/>
      <c r="P1454" s="328"/>
      <c r="Q1454" s="328"/>
      <c r="R1454" s="328"/>
      <c r="S1454" s="328"/>
      <c r="T1454" s="328"/>
      <c r="U1454" s="328"/>
      <c r="V1454" s="328"/>
      <c r="W1454" s="328"/>
      <c r="X1454" s="328"/>
      <c r="Y1454" s="329"/>
      <c r="Z1454" s="336"/>
      <c r="AA1454" s="337"/>
      <c r="AB1454" s="337"/>
      <c r="AC1454" s="337"/>
      <c r="AD1454" s="338"/>
      <c r="AE1454" s="336"/>
      <c r="AF1454" s="337"/>
      <c r="AG1454" s="337"/>
      <c r="AH1454" s="337"/>
      <c r="AI1454" s="337"/>
      <c r="AJ1454" s="337"/>
      <c r="AK1454" s="300"/>
      <c r="AL1454" s="301"/>
      <c r="AM1454" s="301"/>
      <c r="AN1454" s="301"/>
      <c r="AO1454" s="301"/>
      <c r="AP1454" s="301"/>
      <c r="AQ1454" s="301"/>
      <c r="AR1454" s="301"/>
      <c r="AS1454" s="301"/>
      <c r="AT1454" s="301"/>
      <c r="AU1454" s="301"/>
      <c r="AV1454" s="301"/>
      <c r="AW1454" s="301"/>
      <c r="AX1454" s="302"/>
      <c r="AY1454" s="407"/>
      <c r="AZ1454" s="304"/>
      <c r="BA1454" s="304"/>
      <c r="BB1454" s="408"/>
      <c r="BC1454" s="306">
        <f t="shared" si="80"/>
        <v>0</v>
      </c>
      <c r="BD1454" s="307"/>
      <c r="BE1454" s="307"/>
      <c r="BF1454" s="308"/>
      <c r="BG1454" s="309"/>
      <c r="BH1454" s="310"/>
      <c r="BI1454" s="310"/>
      <c r="BJ1454" s="311"/>
      <c r="BK1454" s="312">
        <f t="shared" si="81"/>
        <v>0</v>
      </c>
      <c r="BL1454" s="313"/>
      <c r="BM1454" s="313"/>
      <c r="BN1454" s="313"/>
      <c r="BO1454" s="313"/>
      <c r="BP1454" s="314"/>
      <c r="BQ1454" s="294"/>
      <c r="BR1454" s="295"/>
      <c r="BS1454" s="295"/>
      <c r="BT1454" s="295"/>
      <c r="BU1454" s="295"/>
      <c r="BV1454" s="295"/>
      <c r="BW1454" s="296"/>
      <c r="BX1454" s="294"/>
      <c r="BY1454" s="295"/>
      <c r="BZ1454" s="295"/>
      <c r="CA1454" s="295"/>
      <c r="CB1454" s="295"/>
      <c r="CC1454" s="296"/>
      <c r="CD1454" s="294"/>
      <c r="CE1454" s="295"/>
      <c r="CF1454" s="295"/>
      <c r="CG1454" s="295"/>
      <c r="CH1454" s="295"/>
      <c r="CI1454" s="296"/>
    </row>
    <row r="1455" spans="1:87" ht="18" customHeight="1" x14ac:dyDescent="0.25">
      <c r="A1455" s="75"/>
      <c r="B1455" s="327"/>
      <c r="C1455" s="328"/>
      <c r="D1455" s="328"/>
      <c r="E1455" s="328"/>
      <c r="F1455" s="328"/>
      <c r="G1455" s="328"/>
      <c r="H1455" s="328"/>
      <c r="I1455" s="328"/>
      <c r="J1455" s="328"/>
      <c r="K1455" s="328"/>
      <c r="L1455" s="328"/>
      <c r="M1455" s="328"/>
      <c r="N1455" s="328"/>
      <c r="O1455" s="328"/>
      <c r="P1455" s="328"/>
      <c r="Q1455" s="328"/>
      <c r="R1455" s="328"/>
      <c r="S1455" s="328"/>
      <c r="T1455" s="328"/>
      <c r="U1455" s="328"/>
      <c r="V1455" s="328"/>
      <c r="W1455" s="328"/>
      <c r="X1455" s="328"/>
      <c r="Y1455" s="329"/>
      <c r="Z1455" s="336"/>
      <c r="AA1455" s="337"/>
      <c r="AB1455" s="337"/>
      <c r="AC1455" s="337"/>
      <c r="AD1455" s="338"/>
      <c r="AE1455" s="336"/>
      <c r="AF1455" s="337"/>
      <c r="AG1455" s="337"/>
      <c r="AH1455" s="337"/>
      <c r="AI1455" s="337"/>
      <c r="AJ1455" s="337"/>
      <c r="AK1455" s="300"/>
      <c r="AL1455" s="301"/>
      <c r="AM1455" s="301"/>
      <c r="AN1455" s="301"/>
      <c r="AO1455" s="301"/>
      <c r="AP1455" s="301"/>
      <c r="AQ1455" s="301"/>
      <c r="AR1455" s="301"/>
      <c r="AS1455" s="301"/>
      <c r="AT1455" s="301"/>
      <c r="AU1455" s="301"/>
      <c r="AV1455" s="301"/>
      <c r="AW1455" s="301"/>
      <c r="AX1455" s="302"/>
      <c r="AY1455" s="407"/>
      <c r="AZ1455" s="304"/>
      <c r="BA1455" s="304"/>
      <c r="BB1455" s="408"/>
      <c r="BC1455" s="306">
        <f t="shared" si="80"/>
        <v>0</v>
      </c>
      <c r="BD1455" s="307"/>
      <c r="BE1455" s="307"/>
      <c r="BF1455" s="308"/>
      <c r="BG1455" s="309"/>
      <c r="BH1455" s="310"/>
      <c r="BI1455" s="310"/>
      <c r="BJ1455" s="311"/>
      <c r="BK1455" s="312">
        <f t="shared" si="81"/>
        <v>0</v>
      </c>
      <c r="BL1455" s="313"/>
      <c r="BM1455" s="313"/>
      <c r="BN1455" s="313"/>
      <c r="BO1455" s="313"/>
      <c r="BP1455" s="314"/>
      <c r="BQ1455" s="294"/>
      <c r="BR1455" s="295"/>
      <c r="BS1455" s="295"/>
      <c r="BT1455" s="295"/>
      <c r="BU1455" s="295"/>
      <c r="BV1455" s="295"/>
      <c r="BW1455" s="296"/>
      <c r="BX1455" s="294"/>
      <c r="BY1455" s="295"/>
      <c r="BZ1455" s="295"/>
      <c r="CA1455" s="295"/>
      <c r="CB1455" s="295"/>
      <c r="CC1455" s="296"/>
      <c r="CD1455" s="294"/>
      <c r="CE1455" s="295"/>
      <c r="CF1455" s="295"/>
      <c r="CG1455" s="295"/>
      <c r="CH1455" s="295"/>
      <c r="CI1455" s="296"/>
    </row>
    <row r="1456" spans="1:87" ht="18" customHeight="1" x14ac:dyDescent="0.25">
      <c r="A1456" s="75"/>
      <c r="B1456" s="327"/>
      <c r="C1456" s="328"/>
      <c r="D1456" s="328"/>
      <c r="E1456" s="328"/>
      <c r="F1456" s="328"/>
      <c r="G1456" s="328"/>
      <c r="H1456" s="328"/>
      <c r="I1456" s="328"/>
      <c r="J1456" s="328"/>
      <c r="K1456" s="328"/>
      <c r="L1456" s="328"/>
      <c r="M1456" s="328"/>
      <c r="N1456" s="328"/>
      <c r="O1456" s="328"/>
      <c r="P1456" s="328"/>
      <c r="Q1456" s="328"/>
      <c r="R1456" s="328"/>
      <c r="S1456" s="328"/>
      <c r="T1456" s="328"/>
      <c r="U1456" s="328"/>
      <c r="V1456" s="328"/>
      <c r="W1456" s="328"/>
      <c r="X1456" s="328"/>
      <c r="Y1456" s="329"/>
      <c r="Z1456" s="336"/>
      <c r="AA1456" s="337"/>
      <c r="AB1456" s="337"/>
      <c r="AC1456" s="337"/>
      <c r="AD1456" s="338"/>
      <c r="AE1456" s="336"/>
      <c r="AF1456" s="337"/>
      <c r="AG1456" s="337"/>
      <c r="AH1456" s="337"/>
      <c r="AI1456" s="337"/>
      <c r="AJ1456" s="337"/>
      <c r="AK1456" s="300"/>
      <c r="AL1456" s="301"/>
      <c r="AM1456" s="301"/>
      <c r="AN1456" s="301"/>
      <c r="AO1456" s="301"/>
      <c r="AP1456" s="301"/>
      <c r="AQ1456" s="301"/>
      <c r="AR1456" s="301"/>
      <c r="AS1456" s="301"/>
      <c r="AT1456" s="301"/>
      <c r="AU1456" s="301"/>
      <c r="AV1456" s="301"/>
      <c r="AW1456" s="301"/>
      <c r="AX1456" s="302"/>
      <c r="AY1456" s="407"/>
      <c r="AZ1456" s="304"/>
      <c r="BA1456" s="304"/>
      <c r="BB1456" s="408"/>
      <c r="BC1456" s="306">
        <f t="shared" si="80"/>
        <v>0</v>
      </c>
      <c r="BD1456" s="307"/>
      <c r="BE1456" s="307"/>
      <c r="BF1456" s="308"/>
      <c r="BG1456" s="309"/>
      <c r="BH1456" s="310"/>
      <c r="BI1456" s="310"/>
      <c r="BJ1456" s="311"/>
      <c r="BK1456" s="312">
        <f t="shared" si="81"/>
        <v>0</v>
      </c>
      <c r="BL1456" s="313"/>
      <c r="BM1456" s="313"/>
      <c r="BN1456" s="313"/>
      <c r="BO1456" s="313"/>
      <c r="BP1456" s="314"/>
      <c r="BQ1456" s="294"/>
      <c r="BR1456" s="295"/>
      <c r="BS1456" s="295"/>
      <c r="BT1456" s="295"/>
      <c r="BU1456" s="295"/>
      <c r="BV1456" s="295"/>
      <c r="BW1456" s="296"/>
      <c r="BX1456" s="294"/>
      <c r="BY1456" s="295"/>
      <c r="BZ1456" s="295"/>
      <c r="CA1456" s="295"/>
      <c r="CB1456" s="295"/>
      <c r="CC1456" s="296"/>
      <c r="CD1456" s="294"/>
      <c r="CE1456" s="295"/>
      <c r="CF1456" s="295"/>
      <c r="CG1456" s="295"/>
      <c r="CH1456" s="295"/>
      <c r="CI1456" s="296"/>
    </row>
    <row r="1457" spans="1:87" ht="18" customHeight="1" x14ac:dyDescent="0.25">
      <c r="A1457" s="75"/>
      <c r="B1457" s="327"/>
      <c r="C1457" s="328"/>
      <c r="D1457" s="328"/>
      <c r="E1457" s="328"/>
      <c r="F1457" s="328"/>
      <c r="G1457" s="328"/>
      <c r="H1457" s="328"/>
      <c r="I1457" s="328"/>
      <c r="J1457" s="328"/>
      <c r="K1457" s="328"/>
      <c r="L1457" s="328"/>
      <c r="M1457" s="328"/>
      <c r="N1457" s="328"/>
      <c r="O1457" s="328"/>
      <c r="P1457" s="328"/>
      <c r="Q1457" s="328"/>
      <c r="R1457" s="328"/>
      <c r="S1457" s="328"/>
      <c r="T1457" s="328"/>
      <c r="U1457" s="328"/>
      <c r="V1457" s="328"/>
      <c r="W1457" s="328"/>
      <c r="X1457" s="328"/>
      <c r="Y1457" s="329"/>
      <c r="Z1457" s="336"/>
      <c r="AA1457" s="337"/>
      <c r="AB1457" s="337"/>
      <c r="AC1457" s="337"/>
      <c r="AD1457" s="338"/>
      <c r="AE1457" s="336"/>
      <c r="AF1457" s="337"/>
      <c r="AG1457" s="337"/>
      <c r="AH1457" s="337"/>
      <c r="AI1457" s="337"/>
      <c r="AJ1457" s="337"/>
      <c r="AK1457" s="300"/>
      <c r="AL1457" s="301"/>
      <c r="AM1457" s="301"/>
      <c r="AN1457" s="301"/>
      <c r="AO1457" s="301"/>
      <c r="AP1457" s="301"/>
      <c r="AQ1457" s="301"/>
      <c r="AR1457" s="301"/>
      <c r="AS1457" s="301"/>
      <c r="AT1457" s="301"/>
      <c r="AU1457" s="301"/>
      <c r="AV1457" s="301"/>
      <c r="AW1457" s="301"/>
      <c r="AX1457" s="302"/>
      <c r="AY1457" s="407"/>
      <c r="AZ1457" s="304"/>
      <c r="BA1457" s="304"/>
      <c r="BB1457" s="408"/>
      <c r="BC1457" s="306">
        <f t="shared" si="80"/>
        <v>0</v>
      </c>
      <c r="BD1457" s="307"/>
      <c r="BE1457" s="307"/>
      <c r="BF1457" s="308"/>
      <c r="BG1457" s="309"/>
      <c r="BH1457" s="310"/>
      <c r="BI1457" s="310"/>
      <c r="BJ1457" s="311"/>
      <c r="BK1457" s="312">
        <f t="shared" si="81"/>
        <v>0</v>
      </c>
      <c r="BL1457" s="313"/>
      <c r="BM1457" s="313"/>
      <c r="BN1457" s="313"/>
      <c r="BO1457" s="313"/>
      <c r="BP1457" s="314"/>
      <c r="BQ1457" s="294"/>
      <c r="BR1457" s="295"/>
      <c r="BS1457" s="295"/>
      <c r="BT1457" s="295"/>
      <c r="BU1457" s="295"/>
      <c r="BV1457" s="295"/>
      <c r="BW1457" s="296"/>
      <c r="BX1457" s="294"/>
      <c r="BY1457" s="295"/>
      <c r="BZ1457" s="295"/>
      <c r="CA1457" s="295"/>
      <c r="CB1457" s="295"/>
      <c r="CC1457" s="296"/>
      <c r="CD1457" s="294"/>
      <c r="CE1457" s="295"/>
      <c r="CF1457" s="295"/>
      <c r="CG1457" s="295"/>
      <c r="CH1457" s="295"/>
      <c r="CI1457" s="296"/>
    </row>
    <row r="1458" spans="1:87" ht="18" customHeight="1" x14ac:dyDescent="0.25">
      <c r="A1458" s="75"/>
      <c r="B1458" s="327"/>
      <c r="C1458" s="328"/>
      <c r="D1458" s="328"/>
      <c r="E1458" s="328"/>
      <c r="F1458" s="328"/>
      <c r="G1458" s="328"/>
      <c r="H1458" s="328"/>
      <c r="I1458" s="328"/>
      <c r="J1458" s="328"/>
      <c r="K1458" s="328"/>
      <c r="L1458" s="328"/>
      <c r="M1458" s="328"/>
      <c r="N1458" s="328"/>
      <c r="O1458" s="328"/>
      <c r="P1458" s="328"/>
      <c r="Q1458" s="328"/>
      <c r="R1458" s="328"/>
      <c r="S1458" s="328"/>
      <c r="T1458" s="328"/>
      <c r="U1458" s="328"/>
      <c r="V1458" s="328"/>
      <c r="W1458" s="328"/>
      <c r="X1458" s="328"/>
      <c r="Y1458" s="329"/>
      <c r="Z1458" s="336"/>
      <c r="AA1458" s="337"/>
      <c r="AB1458" s="337"/>
      <c r="AC1458" s="337"/>
      <c r="AD1458" s="338"/>
      <c r="AE1458" s="336"/>
      <c r="AF1458" s="337"/>
      <c r="AG1458" s="337"/>
      <c r="AH1458" s="337"/>
      <c r="AI1458" s="337"/>
      <c r="AJ1458" s="337"/>
      <c r="AK1458" s="300"/>
      <c r="AL1458" s="301"/>
      <c r="AM1458" s="301"/>
      <c r="AN1458" s="301"/>
      <c r="AO1458" s="301"/>
      <c r="AP1458" s="301"/>
      <c r="AQ1458" s="301"/>
      <c r="AR1458" s="301"/>
      <c r="AS1458" s="301"/>
      <c r="AT1458" s="301"/>
      <c r="AU1458" s="301"/>
      <c r="AV1458" s="301"/>
      <c r="AW1458" s="301"/>
      <c r="AX1458" s="302"/>
      <c r="AY1458" s="407"/>
      <c r="AZ1458" s="304"/>
      <c r="BA1458" s="304"/>
      <c r="BB1458" s="408"/>
      <c r="BC1458" s="306">
        <f t="shared" si="80"/>
        <v>0</v>
      </c>
      <c r="BD1458" s="307"/>
      <c r="BE1458" s="307"/>
      <c r="BF1458" s="308"/>
      <c r="BG1458" s="309"/>
      <c r="BH1458" s="310"/>
      <c r="BI1458" s="310"/>
      <c r="BJ1458" s="311"/>
      <c r="BK1458" s="312">
        <f t="shared" si="81"/>
        <v>0</v>
      </c>
      <c r="BL1458" s="313"/>
      <c r="BM1458" s="313"/>
      <c r="BN1458" s="313"/>
      <c r="BO1458" s="313"/>
      <c r="BP1458" s="314"/>
      <c r="BQ1458" s="294"/>
      <c r="BR1458" s="295"/>
      <c r="BS1458" s="295"/>
      <c r="BT1458" s="295"/>
      <c r="BU1458" s="295"/>
      <c r="BV1458" s="295"/>
      <c r="BW1458" s="296"/>
      <c r="BX1458" s="294"/>
      <c r="BY1458" s="295"/>
      <c r="BZ1458" s="295"/>
      <c r="CA1458" s="295"/>
      <c r="CB1458" s="295"/>
      <c r="CC1458" s="296"/>
      <c r="CD1458" s="294"/>
      <c r="CE1458" s="295"/>
      <c r="CF1458" s="295"/>
      <c r="CG1458" s="295"/>
      <c r="CH1458" s="295"/>
      <c r="CI1458" s="296"/>
    </row>
    <row r="1459" spans="1:87" ht="18" customHeight="1" x14ac:dyDescent="0.25">
      <c r="A1459" s="75"/>
      <c r="B1459" s="327"/>
      <c r="C1459" s="328"/>
      <c r="D1459" s="328"/>
      <c r="E1459" s="328"/>
      <c r="F1459" s="328"/>
      <c r="G1459" s="328"/>
      <c r="H1459" s="328"/>
      <c r="I1459" s="328"/>
      <c r="J1459" s="328"/>
      <c r="K1459" s="328"/>
      <c r="L1459" s="328"/>
      <c r="M1459" s="328"/>
      <c r="N1459" s="328"/>
      <c r="O1459" s="328"/>
      <c r="P1459" s="328"/>
      <c r="Q1459" s="328"/>
      <c r="R1459" s="328"/>
      <c r="S1459" s="328"/>
      <c r="T1459" s="328"/>
      <c r="U1459" s="328"/>
      <c r="V1459" s="328"/>
      <c r="W1459" s="328"/>
      <c r="X1459" s="328"/>
      <c r="Y1459" s="329"/>
      <c r="Z1459" s="336"/>
      <c r="AA1459" s="337"/>
      <c r="AB1459" s="337"/>
      <c r="AC1459" s="337"/>
      <c r="AD1459" s="338"/>
      <c r="AE1459" s="336"/>
      <c r="AF1459" s="337"/>
      <c r="AG1459" s="337"/>
      <c r="AH1459" s="337"/>
      <c r="AI1459" s="337"/>
      <c r="AJ1459" s="337"/>
      <c r="AK1459" s="300"/>
      <c r="AL1459" s="301"/>
      <c r="AM1459" s="301"/>
      <c r="AN1459" s="301"/>
      <c r="AO1459" s="301"/>
      <c r="AP1459" s="301"/>
      <c r="AQ1459" s="301"/>
      <c r="AR1459" s="301"/>
      <c r="AS1459" s="301"/>
      <c r="AT1459" s="301"/>
      <c r="AU1459" s="301"/>
      <c r="AV1459" s="301"/>
      <c r="AW1459" s="301"/>
      <c r="AX1459" s="302"/>
      <c r="AY1459" s="407"/>
      <c r="AZ1459" s="304"/>
      <c r="BA1459" s="304"/>
      <c r="BB1459" s="408"/>
      <c r="BC1459" s="306">
        <f t="shared" si="80"/>
        <v>0</v>
      </c>
      <c r="BD1459" s="307"/>
      <c r="BE1459" s="307"/>
      <c r="BF1459" s="308"/>
      <c r="BG1459" s="309"/>
      <c r="BH1459" s="310"/>
      <c r="BI1459" s="310"/>
      <c r="BJ1459" s="311"/>
      <c r="BK1459" s="312">
        <f t="shared" si="81"/>
        <v>0</v>
      </c>
      <c r="BL1459" s="313"/>
      <c r="BM1459" s="313"/>
      <c r="BN1459" s="313"/>
      <c r="BO1459" s="313"/>
      <c r="BP1459" s="314"/>
      <c r="BQ1459" s="294"/>
      <c r="BR1459" s="295"/>
      <c r="BS1459" s="295"/>
      <c r="BT1459" s="295"/>
      <c r="BU1459" s="295"/>
      <c r="BV1459" s="295"/>
      <c r="BW1459" s="296"/>
      <c r="BX1459" s="294"/>
      <c r="BY1459" s="295"/>
      <c r="BZ1459" s="295"/>
      <c r="CA1459" s="295"/>
      <c r="CB1459" s="295"/>
      <c r="CC1459" s="296"/>
      <c r="CD1459" s="294"/>
      <c r="CE1459" s="295"/>
      <c r="CF1459" s="295"/>
      <c r="CG1459" s="295"/>
      <c r="CH1459" s="295"/>
      <c r="CI1459" s="296"/>
    </row>
    <row r="1460" spans="1:87" ht="18" customHeight="1" x14ac:dyDescent="0.25">
      <c r="A1460" s="75"/>
      <c r="B1460" s="327"/>
      <c r="C1460" s="328"/>
      <c r="D1460" s="328"/>
      <c r="E1460" s="328"/>
      <c r="F1460" s="328"/>
      <c r="G1460" s="328"/>
      <c r="H1460" s="328"/>
      <c r="I1460" s="328"/>
      <c r="J1460" s="328"/>
      <c r="K1460" s="328"/>
      <c r="L1460" s="328"/>
      <c r="M1460" s="328"/>
      <c r="N1460" s="328"/>
      <c r="O1460" s="328"/>
      <c r="P1460" s="328"/>
      <c r="Q1460" s="328"/>
      <c r="R1460" s="328"/>
      <c r="S1460" s="328"/>
      <c r="T1460" s="328"/>
      <c r="U1460" s="328"/>
      <c r="V1460" s="328"/>
      <c r="W1460" s="328"/>
      <c r="X1460" s="328"/>
      <c r="Y1460" s="329"/>
      <c r="Z1460" s="336"/>
      <c r="AA1460" s="337"/>
      <c r="AB1460" s="337"/>
      <c r="AC1460" s="337"/>
      <c r="AD1460" s="338"/>
      <c r="AE1460" s="336"/>
      <c r="AF1460" s="337"/>
      <c r="AG1460" s="337"/>
      <c r="AH1460" s="337"/>
      <c r="AI1460" s="337"/>
      <c r="AJ1460" s="337"/>
      <c r="AK1460" s="300"/>
      <c r="AL1460" s="301"/>
      <c r="AM1460" s="301"/>
      <c r="AN1460" s="301"/>
      <c r="AO1460" s="301"/>
      <c r="AP1460" s="301"/>
      <c r="AQ1460" s="301"/>
      <c r="AR1460" s="301"/>
      <c r="AS1460" s="301"/>
      <c r="AT1460" s="301"/>
      <c r="AU1460" s="301"/>
      <c r="AV1460" s="301"/>
      <c r="AW1460" s="301"/>
      <c r="AX1460" s="302"/>
      <c r="AY1460" s="407"/>
      <c r="AZ1460" s="304"/>
      <c r="BA1460" s="304"/>
      <c r="BB1460" s="408"/>
      <c r="BC1460" s="306">
        <f t="shared" si="80"/>
        <v>0</v>
      </c>
      <c r="BD1460" s="307"/>
      <c r="BE1460" s="307"/>
      <c r="BF1460" s="308"/>
      <c r="BG1460" s="309"/>
      <c r="BH1460" s="310"/>
      <c r="BI1460" s="310"/>
      <c r="BJ1460" s="311"/>
      <c r="BK1460" s="312">
        <f t="shared" si="81"/>
        <v>0</v>
      </c>
      <c r="BL1460" s="313"/>
      <c r="BM1460" s="313"/>
      <c r="BN1460" s="313"/>
      <c r="BO1460" s="313"/>
      <c r="BP1460" s="314"/>
      <c r="BQ1460" s="294"/>
      <c r="BR1460" s="295"/>
      <c r="BS1460" s="295"/>
      <c r="BT1460" s="295"/>
      <c r="BU1460" s="295"/>
      <c r="BV1460" s="295"/>
      <c r="BW1460" s="296"/>
      <c r="BX1460" s="294"/>
      <c r="BY1460" s="295"/>
      <c r="BZ1460" s="295"/>
      <c r="CA1460" s="295"/>
      <c r="CB1460" s="295"/>
      <c r="CC1460" s="296"/>
      <c r="CD1460" s="294"/>
      <c r="CE1460" s="295"/>
      <c r="CF1460" s="295"/>
      <c r="CG1460" s="295"/>
      <c r="CH1460" s="295"/>
      <c r="CI1460" s="296"/>
    </row>
    <row r="1461" spans="1:87" ht="18" customHeight="1" x14ac:dyDescent="0.25">
      <c r="A1461" s="75"/>
      <c r="B1461" s="327"/>
      <c r="C1461" s="328"/>
      <c r="D1461" s="328"/>
      <c r="E1461" s="328"/>
      <c r="F1461" s="328"/>
      <c r="G1461" s="328"/>
      <c r="H1461" s="328"/>
      <c r="I1461" s="328"/>
      <c r="J1461" s="328"/>
      <c r="K1461" s="328"/>
      <c r="L1461" s="328"/>
      <c r="M1461" s="328"/>
      <c r="N1461" s="328"/>
      <c r="O1461" s="328"/>
      <c r="P1461" s="328"/>
      <c r="Q1461" s="328"/>
      <c r="R1461" s="328"/>
      <c r="S1461" s="328"/>
      <c r="T1461" s="328"/>
      <c r="U1461" s="328"/>
      <c r="V1461" s="328"/>
      <c r="W1461" s="328"/>
      <c r="X1461" s="328"/>
      <c r="Y1461" s="329"/>
      <c r="Z1461" s="336"/>
      <c r="AA1461" s="337"/>
      <c r="AB1461" s="337"/>
      <c r="AC1461" s="337"/>
      <c r="AD1461" s="338"/>
      <c r="AE1461" s="336"/>
      <c r="AF1461" s="337"/>
      <c r="AG1461" s="337"/>
      <c r="AH1461" s="337"/>
      <c r="AI1461" s="337"/>
      <c r="AJ1461" s="337"/>
      <c r="AK1461" s="300"/>
      <c r="AL1461" s="301"/>
      <c r="AM1461" s="301"/>
      <c r="AN1461" s="301"/>
      <c r="AO1461" s="301"/>
      <c r="AP1461" s="301"/>
      <c r="AQ1461" s="301"/>
      <c r="AR1461" s="301"/>
      <c r="AS1461" s="301"/>
      <c r="AT1461" s="301"/>
      <c r="AU1461" s="301"/>
      <c r="AV1461" s="301"/>
      <c r="AW1461" s="301"/>
      <c r="AX1461" s="302"/>
      <c r="AY1461" s="407"/>
      <c r="AZ1461" s="304"/>
      <c r="BA1461" s="304"/>
      <c r="BB1461" s="408"/>
      <c r="BC1461" s="306">
        <f t="shared" si="80"/>
        <v>0</v>
      </c>
      <c r="BD1461" s="307"/>
      <c r="BE1461" s="307"/>
      <c r="BF1461" s="308"/>
      <c r="BG1461" s="309"/>
      <c r="BH1461" s="310"/>
      <c r="BI1461" s="310"/>
      <c r="BJ1461" s="311"/>
      <c r="BK1461" s="312">
        <f t="shared" si="81"/>
        <v>0</v>
      </c>
      <c r="BL1461" s="313"/>
      <c r="BM1461" s="313"/>
      <c r="BN1461" s="313"/>
      <c r="BO1461" s="313"/>
      <c r="BP1461" s="314"/>
      <c r="BQ1461" s="294"/>
      <c r="BR1461" s="295"/>
      <c r="BS1461" s="295"/>
      <c r="BT1461" s="295"/>
      <c r="BU1461" s="295"/>
      <c r="BV1461" s="295"/>
      <c r="BW1461" s="296"/>
      <c r="BX1461" s="294"/>
      <c r="BY1461" s="295"/>
      <c r="BZ1461" s="295"/>
      <c r="CA1461" s="295"/>
      <c r="CB1461" s="295"/>
      <c r="CC1461" s="296"/>
      <c r="CD1461" s="294"/>
      <c r="CE1461" s="295"/>
      <c r="CF1461" s="295"/>
      <c r="CG1461" s="295"/>
      <c r="CH1461" s="295"/>
      <c r="CI1461" s="296"/>
    </row>
    <row r="1462" spans="1:87" ht="18" customHeight="1" x14ac:dyDescent="0.25">
      <c r="A1462" s="75"/>
      <c r="B1462" s="327"/>
      <c r="C1462" s="328"/>
      <c r="D1462" s="328"/>
      <c r="E1462" s="328"/>
      <c r="F1462" s="328"/>
      <c r="G1462" s="328"/>
      <c r="H1462" s="328"/>
      <c r="I1462" s="328"/>
      <c r="J1462" s="328"/>
      <c r="K1462" s="328"/>
      <c r="L1462" s="328"/>
      <c r="M1462" s="328"/>
      <c r="N1462" s="328"/>
      <c r="O1462" s="328"/>
      <c r="P1462" s="328"/>
      <c r="Q1462" s="328"/>
      <c r="R1462" s="328"/>
      <c r="S1462" s="328"/>
      <c r="T1462" s="328"/>
      <c r="U1462" s="328"/>
      <c r="V1462" s="328"/>
      <c r="W1462" s="328"/>
      <c r="X1462" s="328"/>
      <c r="Y1462" s="329"/>
      <c r="Z1462" s="336"/>
      <c r="AA1462" s="337"/>
      <c r="AB1462" s="337"/>
      <c r="AC1462" s="337"/>
      <c r="AD1462" s="338"/>
      <c r="AE1462" s="336"/>
      <c r="AF1462" s="337"/>
      <c r="AG1462" s="337"/>
      <c r="AH1462" s="337"/>
      <c r="AI1462" s="337"/>
      <c r="AJ1462" s="337"/>
      <c r="AK1462" s="300"/>
      <c r="AL1462" s="301"/>
      <c r="AM1462" s="301"/>
      <c r="AN1462" s="301"/>
      <c r="AO1462" s="301"/>
      <c r="AP1462" s="301"/>
      <c r="AQ1462" s="301"/>
      <c r="AR1462" s="301"/>
      <c r="AS1462" s="301"/>
      <c r="AT1462" s="301"/>
      <c r="AU1462" s="301"/>
      <c r="AV1462" s="301"/>
      <c r="AW1462" s="301"/>
      <c r="AX1462" s="302"/>
      <c r="AY1462" s="407"/>
      <c r="AZ1462" s="304"/>
      <c r="BA1462" s="304"/>
      <c r="BB1462" s="408"/>
      <c r="BC1462" s="306">
        <f t="shared" si="80"/>
        <v>0</v>
      </c>
      <c r="BD1462" s="307"/>
      <c r="BE1462" s="307"/>
      <c r="BF1462" s="308"/>
      <c r="BG1462" s="309"/>
      <c r="BH1462" s="310"/>
      <c r="BI1462" s="310"/>
      <c r="BJ1462" s="311"/>
      <c r="BK1462" s="312">
        <f t="shared" si="81"/>
        <v>0</v>
      </c>
      <c r="BL1462" s="313"/>
      <c r="BM1462" s="313"/>
      <c r="BN1462" s="313"/>
      <c r="BO1462" s="313"/>
      <c r="BP1462" s="314"/>
      <c r="BQ1462" s="294"/>
      <c r="BR1462" s="295"/>
      <c r="BS1462" s="295"/>
      <c r="BT1462" s="295"/>
      <c r="BU1462" s="295"/>
      <c r="BV1462" s="295"/>
      <c r="BW1462" s="296"/>
      <c r="BX1462" s="294"/>
      <c r="BY1462" s="295"/>
      <c r="BZ1462" s="295"/>
      <c r="CA1462" s="295"/>
      <c r="CB1462" s="295"/>
      <c r="CC1462" s="296"/>
      <c r="CD1462" s="294"/>
      <c r="CE1462" s="295"/>
      <c r="CF1462" s="295"/>
      <c r="CG1462" s="295"/>
      <c r="CH1462" s="295"/>
      <c r="CI1462" s="296"/>
    </row>
    <row r="1463" spans="1:87" ht="18" customHeight="1" thickBot="1" x14ac:dyDescent="0.3">
      <c r="A1463" s="75"/>
      <c r="B1463" s="330"/>
      <c r="C1463" s="331"/>
      <c r="D1463" s="331"/>
      <c r="E1463" s="331"/>
      <c r="F1463" s="331"/>
      <c r="G1463" s="331"/>
      <c r="H1463" s="331"/>
      <c r="I1463" s="331"/>
      <c r="J1463" s="331"/>
      <c r="K1463" s="331"/>
      <c r="L1463" s="331"/>
      <c r="M1463" s="331"/>
      <c r="N1463" s="331"/>
      <c r="O1463" s="331"/>
      <c r="P1463" s="331"/>
      <c r="Q1463" s="331"/>
      <c r="R1463" s="331"/>
      <c r="S1463" s="331"/>
      <c r="T1463" s="331"/>
      <c r="U1463" s="331"/>
      <c r="V1463" s="331"/>
      <c r="W1463" s="331"/>
      <c r="X1463" s="331"/>
      <c r="Y1463" s="332"/>
      <c r="Z1463" s="339"/>
      <c r="AA1463" s="340"/>
      <c r="AB1463" s="340"/>
      <c r="AC1463" s="340"/>
      <c r="AD1463" s="341"/>
      <c r="AE1463" s="339"/>
      <c r="AF1463" s="340"/>
      <c r="AG1463" s="340"/>
      <c r="AH1463" s="340"/>
      <c r="AI1463" s="340"/>
      <c r="AJ1463" s="340"/>
      <c r="AK1463" s="392"/>
      <c r="AL1463" s="393"/>
      <c r="AM1463" s="393"/>
      <c r="AN1463" s="393"/>
      <c r="AO1463" s="393"/>
      <c r="AP1463" s="393"/>
      <c r="AQ1463" s="393"/>
      <c r="AR1463" s="393"/>
      <c r="AS1463" s="393"/>
      <c r="AT1463" s="393"/>
      <c r="AU1463" s="393"/>
      <c r="AV1463" s="393"/>
      <c r="AW1463" s="393"/>
      <c r="AX1463" s="394"/>
      <c r="AY1463" s="411"/>
      <c r="AZ1463" s="396"/>
      <c r="BA1463" s="396"/>
      <c r="BB1463" s="412"/>
      <c r="BC1463" s="398">
        <f t="shared" si="80"/>
        <v>0</v>
      </c>
      <c r="BD1463" s="399"/>
      <c r="BE1463" s="399"/>
      <c r="BF1463" s="400"/>
      <c r="BG1463" s="401"/>
      <c r="BH1463" s="402"/>
      <c r="BI1463" s="402"/>
      <c r="BJ1463" s="403"/>
      <c r="BK1463" s="404">
        <f t="shared" si="81"/>
        <v>0</v>
      </c>
      <c r="BL1463" s="405"/>
      <c r="BM1463" s="405"/>
      <c r="BN1463" s="405"/>
      <c r="BO1463" s="405"/>
      <c r="BP1463" s="406"/>
      <c r="BQ1463" s="297"/>
      <c r="BR1463" s="298"/>
      <c r="BS1463" s="298"/>
      <c r="BT1463" s="298"/>
      <c r="BU1463" s="298"/>
      <c r="BV1463" s="298"/>
      <c r="BW1463" s="299"/>
      <c r="BX1463" s="297"/>
      <c r="BY1463" s="298"/>
      <c r="BZ1463" s="298"/>
      <c r="CA1463" s="298"/>
      <c r="CB1463" s="298"/>
      <c r="CC1463" s="299"/>
      <c r="CD1463" s="297"/>
      <c r="CE1463" s="298"/>
      <c r="CF1463" s="298"/>
      <c r="CG1463" s="298"/>
      <c r="CH1463" s="298"/>
      <c r="CI1463" s="299"/>
    </row>
    <row r="1464" spans="1:87" ht="18" customHeight="1" thickBot="1" x14ac:dyDescent="0.3">
      <c r="A1464" s="75"/>
      <c r="B1464" s="377"/>
      <c r="C1464" s="378"/>
      <c r="D1464" s="378"/>
      <c r="E1464" s="378"/>
      <c r="F1464" s="378"/>
      <c r="G1464" s="378"/>
      <c r="H1464" s="378"/>
      <c r="I1464" s="378"/>
      <c r="J1464" s="378"/>
      <c r="K1464" s="378"/>
      <c r="L1464" s="378"/>
      <c r="M1464" s="378"/>
      <c r="N1464" s="378"/>
      <c r="O1464" s="378"/>
      <c r="P1464" s="378"/>
      <c r="Q1464" s="378"/>
      <c r="R1464" s="378"/>
      <c r="S1464" s="378"/>
      <c r="T1464" s="378"/>
      <c r="U1464" s="378"/>
      <c r="V1464" s="378"/>
      <c r="W1464" s="378"/>
      <c r="X1464" s="378"/>
      <c r="Y1464" s="378"/>
      <c r="Z1464" s="378"/>
      <c r="AA1464" s="378"/>
      <c r="AB1464" s="378"/>
      <c r="AC1464" s="378"/>
      <c r="AD1464" s="378"/>
      <c r="AE1464" s="378"/>
      <c r="AF1464" s="378"/>
      <c r="AG1464" s="378"/>
      <c r="AH1464" s="378"/>
      <c r="AI1464" s="378"/>
      <c r="AJ1464" s="379"/>
      <c r="AK1464" s="380" t="s">
        <v>3</v>
      </c>
      <c r="AL1464" s="381"/>
      <c r="AM1464" s="381"/>
      <c r="AN1464" s="381"/>
      <c r="AO1464" s="381"/>
      <c r="AP1464" s="381"/>
      <c r="AQ1464" s="381"/>
      <c r="AR1464" s="381"/>
      <c r="AS1464" s="381"/>
      <c r="AT1464" s="381"/>
      <c r="AU1464" s="381"/>
      <c r="AV1464" s="381"/>
      <c r="AW1464" s="381"/>
      <c r="AX1464" s="381"/>
      <c r="AY1464" s="382"/>
      <c r="AZ1464" s="382"/>
      <c r="BA1464" s="382"/>
      <c r="BB1464" s="382"/>
      <c r="BC1464" s="382"/>
      <c r="BD1464" s="382"/>
      <c r="BE1464" s="382"/>
      <c r="BF1464" s="382"/>
      <c r="BG1464" s="382"/>
      <c r="BH1464" s="382"/>
      <c r="BI1464" s="382"/>
      <c r="BJ1464" s="383"/>
      <c r="BK1464" s="384">
        <f>SUM(BK1434:BK1463)</f>
        <v>0</v>
      </c>
      <c r="BL1464" s="385"/>
      <c r="BM1464" s="385"/>
      <c r="BN1464" s="385"/>
      <c r="BO1464" s="385"/>
      <c r="BP1464" s="386"/>
      <c r="BQ1464" s="387" t="s">
        <v>100</v>
      </c>
      <c r="BR1464" s="388"/>
      <c r="BS1464" s="388"/>
      <c r="BT1464" s="388"/>
      <c r="BU1464" s="388"/>
      <c r="BV1464" s="388"/>
      <c r="BW1464" s="388"/>
      <c r="BX1464" s="388"/>
      <c r="BY1464" s="388"/>
      <c r="BZ1464" s="388"/>
      <c r="CA1464" s="388"/>
      <c r="CB1464" s="388"/>
      <c r="CC1464" s="389"/>
      <c r="CD1464" s="390">
        <f>+CD1434*AE1434</f>
        <v>0</v>
      </c>
      <c r="CE1464" s="390"/>
      <c r="CF1464" s="390"/>
      <c r="CG1464" s="390"/>
      <c r="CH1464" s="390"/>
      <c r="CI1464" s="391"/>
    </row>
    <row r="1465" spans="1:87" ht="18" customHeight="1" thickBot="1" x14ac:dyDescent="0.3">
      <c r="A1465" s="75"/>
      <c r="B1465" s="76"/>
      <c r="C1465" s="76"/>
      <c r="D1465" s="76"/>
      <c r="E1465" s="76"/>
      <c r="F1465" s="76"/>
      <c r="G1465" s="76"/>
      <c r="H1465" s="76"/>
      <c r="I1465" s="76"/>
      <c r="J1465" s="76"/>
      <c r="K1465" s="76"/>
      <c r="L1465" s="76"/>
      <c r="M1465" s="76"/>
      <c r="N1465" s="76"/>
      <c r="O1465" s="76"/>
      <c r="P1465" s="76"/>
      <c r="Q1465" s="76"/>
      <c r="R1465" s="76"/>
      <c r="S1465" s="76"/>
      <c r="T1465" s="76"/>
      <c r="U1465" s="76"/>
      <c r="V1465" s="76"/>
      <c r="W1465" s="76"/>
      <c r="X1465" s="76"/>
      <c r="Y1465" s="76"/>
      <c r="Z1465" s="76"/>
      <c r="AA1465" s="76"/>
      <c r="AB1465" s="76"/>
      <c r="AC1465" s="76"/>
      <c r="AD1465" s="76"/>
      <c r="AE1465" s="76"/>
      <c r="AF1465" s="76"/>
      <c r="AG1465" s="76"/>
      <c r="AH1465" s="76"/>
      <c r="AI1465" s="76"/>
      <c r="AJ1465" s="76"/>
      <c r="BG1465" s="78"/>
      <c r="BH1465" s="78"/>
      <c r="BI1465" s="78"/>
      <c r="BJ1465" s="78"/>
      <c r="BK1465" s="79"/>
      <c r="BL1465" s="79"/>
      <c r="BM1465" s="79"/>
      <c r="BN1465" s="79"/>
      <c r="BO1465" s="79"/>
      <c r="BP1465" s="79"/>
      <c r="BQ1465" s="79"/>
      <c r="BR1465" s="79"/>
      <c r="BS1465" s="79"/>
      <c r="BT1465" s="79"/>
      <c r="BU1465" s="79"/>
      <c r="BV1465" s="79"/>
      <c r="BW1465" s="79"/>
      <c r="BX1465" s="79"/>
      <c r="BY1465" s="79"/>
      <c r="BZ1465" s="79"/>
      <c r="CA1465" s="79"/>
      <c r="CB1465" s="79"/>
      <c r="CC1465" s="79"/>
      <c r="CD1465" s="79"/>
      <c r="CE1465" s="79"/>
      <c r="CF1465" s="79"/>
      <c r="CG1465" s="79"/>
      <c r="CH1465" s="79"/>
      <c r="CI1465" s="79"/>
    </row>
    <row r="1466" spans="1:87" ht="18" customHeight="1" x14ac:dyDescent="0.25">
      <c r="A1466" s="75"/>
      <c r="B1466" s="348" t="s">
        <v>0</v>
      </c>
      <c r="C1466" s="349"/>
      <c r="D1466" s="349"/>
      <c r="E1466" s="349"/>
      <c r="F1466" s="349"/>
      <c r="G1466" s="349"/>
      <c r="H1466" s="349"/>
      <c r="I1466" s="349"/>
      <c r="J1466" s="349"/>
      <c r="K1466" s="349"/>
      <c r="L1466" s="349"/>
      <c r="M1466" s="349"/>
      <c r="N1466" s="349"/>
      <c r="O1466" s="349"/>
      <c r="P1466" s="349"/>
      <c r="Q1466" s="349"/>
      <c r="R1466" s="349"/>
      <c r="S1466" s="349"/>
      <c r="T1466" s="349"/>
      <c r="U1466" s="349"/>
      <c r="V1466" s="349"/>
      <c r="W1466" s="349"/>
      <c r="X1466" s="349"/>
      <c r="Y1466" s="350"/>
      <c r="Z1466" s="348" t="s">
        <v>80</v>
      </c>
      <c r="AA1466" s="349"/>
      <c r="AB1466" s="349"/>
      <c r="AC1466" s="349"/>
      <c r="AD1466" s="350"/>
      <c r="AE1466" s="357" t="s">
        <v>79</v>
      </c>
      <c r="AF1466" s="358"/>
      <c r="AG1466" s="358"/>
      <c r="AH1466" s="358"/>
      <c r="AI1466" s="358"/>
      <c r="AJ1466" s="359"/>
      <c r="AK1466" s="357" t="s">
        <v>81</v>
      </c>
      <c r="AL1466" s="358"/>
      <c r="AM1466" s="358"/>
      <c r="AN1466" s="358"/>
      <c r="AO1466" s="358"/>
      <c r="AP1466" s="358"/>
      <c r="AQ1466" s="358"/>
      <c r="AR1466" s="358"/>
      <c r="AS1466" s="358"/>
      <c r="AT1466" s="358"/>
      <c r="AU1466" s="358"/>
      <c r="AV1466" s="358"/>
      <c r="AW1466" s="358"/>
      <c r="AX1466" s="359"/>
      <c r="AY1466" s="357" t="s">
        <v>1</v>
      </c>
      <c r="AZ1466" s="358"/>
      <c r="BA1466" s="358"/>
      <c r="BB1466" s="359"/>
      <c r="BC1466" s="348" t="s">
        <v>104</v>
      </c>
      <c r="BD1466" s="349"/>
      <c r="BE1466" s="349"/>
      <c r="BF1466" s="350"/>
      <c r="BG1466" s="366" t="s">
        <v>82</v>
      </c>
      <c r="BH1466" s="367"/>
      <c r="BI1466" s="367"/>
      <c r="BJ1466" s="368"/>
      <c r="BK1466" s="315" t="s">
        <v>99</v>
      </c>
      <c r="BL1466" s="316"/>
      <c r="BM1466" s="316"/>
      <c r="BN1466" s="316"/>
      <c r="BO1466" s="316"/>
      <c r="BP1466" s="317"/>
      <c r="BQ1466" s="315" t="s">
        <v>83</v>
      </c>
      <c r="BR1466" s="316"/>
      <c r="BS1466" s="316"/>
      <c r="BT1466" s="316"/>
      <c r="BU1466" s="316"/>
      <c r="BV1466" s="316"/>
      <c r="BW1466" s="317"/>
      <c r="BX1466" s="315" t="s">
        <v>84</v>
      </c>
      <c r="BY1466" s="316"/>
      <c r="BZ1466" s="316"/>
      <c r="CA1466" s="316"/>
      <c r="CB1466" s="316"/>
      <c r="CC1466" s="317"/>
      <c r="CD1466" s="315" t="s">
        <v>85</v>
      </c>
      <c r="CE1466" s="316"/>
      <c r="CF1466" s="316"/>
      <c r="CG1466" s="316"/>
      <c r="CH1466" s="316"/>
      <c r="CI1466" s="317"/>
    </row>
    <row r="1467" spans="1:87" ht="18" customHeight="1" x14ac:dyDescent="0.25">
      <c r="A1467" s="75"/>
      <c r="B1467" s="351"/>
      <c r="C1467" s="352"/>
      <c r="D1467" s="352"/>
      <c r="E1467" s="352"/>
      <c r="F1467" s="352"/>
      <c r="G1467" s="352"/>
      <c r="H1467" s="352"/>
      <c r="I1467" s="352"/>
      <c r="J1467" s="352"/>
      <c r="K1467" s="352"/>
      <c r="L1467" s="352"/>
      <c r="M1467" s="352"/>
      <c r="N1467" s="352"/>
      <c r="O1467" s="352"/>
      <c r="P1467" s="352"/>
      <c r="Q1467" s="352"/>
      <c r="R1467" s="352"/>
      <c r="S1467" s="352"/>
      <c r="T1467" s="352"/>
      <c r="U1467" s="352"/>
      <c r="V1467" s="352"/>
      <c r="W1467" s="352"/>
      <c r="X1467" s="352"/>
      <c r="Y1467" s="353"/>
      <c r="Z1467" s="351"/>
      <c r="AA1467" s="352"/>
      <c r="AB1467" s="352"/>
      <c r="AC1467" s="352"/>
      <c r="AD1467" s="353"/>
      <c r="AE1467" s="360"/>
      <c r="AF1467" s="361"/>
      <c r="AG1467" s="361"/>
      <c r="AH1467" s="361"/>
      <c r="AI1467" s="361"/>
      <c r="AJ1467" s="362"/>
      <c r="AK1467" s="360"/>
      <c r="AL1467" s="361"/>
      <c r="AM1467" s="361"/>
      <c r="AN1467" s="361"/>
      <c r="AO1467" s="361"/>
      <c r="AP1467" s="361"/>
      <c r="AQ1467" s="361"/>
      <c r="AR1467" s="361"/>
      <c r="AS1467" s="361"/>
      <c r="AT1467" s="361"/>
      <c r="AU1467" s="361"/>
      <c r="AV1467" s="361"/>
      <c r="AW1467" s="361"/>
      <c r="AX1467" s="362"/>
      <c r="AY1467" s="360"/>
      <c r="AZ1467" s="361"/>
      <c r="BA1467" s="361"/>
      <c r="BB1467" s="362"/>
      <c r="BC1467" s="351"/>
      <c r="BD1467" s="352"/>
      <c r="BE1467" s="352"/>
      <c r="BF1467" s="353"/>
      <c r="BG1467" s="369"/>
      <c r="BH1467" s="370"/>
      <c r="BI1467" s="370"/>
      <c r="BJ1467" s="371"/>
      <c r="BK1467" s="318"/>
      <c r="BL1467" s="319"/>
      <c r="BM1467" s="319"/>
      <c r="BN1467" s="319"/>
      <c r="BO1467" s="319"/>
      <c r="BP1467" s="320"/>
      <c r="BQ1467" s="318"/>
      <c r="BR1467" s="319"/>
      <c r="BS1467" s="319"/>
      <c r="BT1467" s="319"/>
      <c r="BU1467" s="319"/>
      <c r="BV1467" s="319"/>
      <c r="BW1467" s="320"/>
      <c r="BX1467" s="318"/>
      <c r="BY1467" s="319"/>
      <c r="BZ1467" s="319"/>
      <c r="CA1467" s="319"/>
      <c r="CB1467" s="319"/>
      <c r="CC1467" s="320"/>
      <c r="CD1467" s="318"/>
      <c r="CE1467" s="319"/>
      <c r="CF1467" s="319"/>
      <c r="CG1467" s="319"/>
      <c r="CH1467" s="319"/>
      <c r="CI1467" s="320"/>
    </row>
    <row r="1468" spans="1:87" ht="18" customHeight="1" thickBot="1" x14ac:dyDescent="0.3">
      <c r="A1468" s="75"/>
      <c r="B1468" s="354"/>
      <c r="C1468" s="355"/>
      <c r="D1468" s="355"/>
      <c r="E1468" s="355"/>
      <c r="F1468" s="355"/>
      <c r="G1468" s="355"/>
      <c r="H1468" s="355"/>
      <c r="I1468" s="355"/>
      <c r="J1468" s="355"/>
      <c r="K1468" s="355"/>
      <c r="L1468" s="355"/>
      <c r="M1468" s="355"/>
      <c r="N1468" s="355"/>
      <c r="O1468" s="355"/>
      <c r="P1468" s="355"/>
      <c r="Q1468" s="355"/>
      <c r="R1468" s="355"/>
      <c r="S1468" s="355"/>
      <c r="T1468" s="355"/>
      <c r="U1468" s="355"/>
      <c r="V1468" s="355"/>
      <c r="W1468" s="355"/>
      <c r="X1468" s="355"/>
      <c r="Y1468" s="356"/>
      <c r="Z1468" s="354"/>
      <c r="AA1468" s="355"/>
      <c r="AB1468" s="355"/>
      <c r="AC1468" s="355"/>
      <c r="AD1468" s="356"/>
      <c r="AE1468" s="363"/>
      <c r="AF1468" s="364"/>
      <c r="AG1468" s="364"/>
      <c r="AH1468" s="364"/>
      <c r="AI1468" s="364"/>
      <c r="AJ1468" s="365"/>
      <c r="AK1468" s="360"/>
      <c r="AL1468" s="361"/>
      <c r="AM1468" s="361"/>
      <c r="AN1468" s="361"/>
      <c r="AO1468" s="361"/>
      <c r="AP1468" s="361"/>
      <c r="AQ1468" s="361"/>
      <c r="AR1468" s="361"/>
      <c r="AS1468" s="361"/>
      <c r="AT1468" s="361"/>
      <c r="AU1468" s="361"/>
      <c r="AV1468" s="361"/>
      <c r="AW1468" s="361"/>
      <c r="AX1468" s="362"/>
      <c r="AY1468" s="360"/>
      <c r="AZ1468" s="361"/>
      <c r="BA1468" s="361"/>
      <c r="BB1468" s="362"/>
      <c r="BC1468" s="351"/>
      <c r="BD1468" s="352"/>
      <c r="BE1468" s="352"/>
      <c r="BF1468" s="353"/>
      <c r="BG1468" s="369"/>
      <c r="BH1468" s="370"/>
      <c r="BI1468" s="370"/>
      <c r="BJ1468" s="371"/>
      <c r="BK1468" s="318"/>
      <c r="BL1468" s="319"/>
      <c r="BM1468" s="319"/>
      <c r="BN1468" s="319"/>
      <c r="BO1468" s="319"/>
      <c r="BP1468" s="320"/>
      <c r="BQ1468" s="321"/>
      <c r="BR1468" s="322"/>
      <c r="BS1468" s="322"/>
      <c r="BT1468" s="322"/>
      <c r="BU1468" s="322"/>
      <c r="BV1468" s="322"/>
      <c r="BW1468" s="323"/>
      <c r="BX1468" s="321"/>
      <c r="BY1468" s="322"/>
      <c r="BZ1468" s="322"/>
      <c r="CA1468" s="322"/>
      <c r="CB1468" s="322"/>
      <c r="CC1468" s="323"/>
      <c r="CD1468" s="321"/>
      <c r="CE1468" s="322"/>
      <c r="CF1468" s="322"/>
      <c r="CG1468" s="322"/>
      <c r="CH1468" s="322"/>
      <c r="CI1468" s="323"/>
    </row>
    <row r="1469" spans="1:87" ht="18" customHeight="1" x14ac:dyDescent="0.25">
      <c r="A1469" s="75"/>
      <c r="B1469" s="324"/>
      <c r="C1469" s="325"/>
      <c r="D1469" s="325"/>
      <c r="E1469" s="325"/>
      <c r="F1469" s="325"/>
      <c r="G1469" s="325"/>
      <c r="H1469" s="325"/>
      <c r="I1469" s="325"/>
      <c r="J1469" s="325"/>
      <c r="K1469" s="325"/>
      <c r="L1469" s="325"/>
      <c r="M1469" s="325"/>
      <c r="N1469" s="325"/>
      <c r="O1469" s="325"/>
      <c r="P1469" s="325"/>
      <c r="Q1469" s="325"/>
      <c r="R1469" s="325"/>
      <c r="S1469" s="325"/>
      <c r="T1469" s="325"/>
      <c r="U1469" s="325"/>
      <c r="V1469" s="325"/>
      <c r="W1469" s="325"/>
      <c r="X1469" s="325"/>
      <c r="Y1469" s="326"/>
      <c r="Z1469" s="333"/>
      <c r="AA1469" s="334"/>
      <c r="AB1469" s="334"/>
      <c r="AC1469" s="334"/>
      <c r="AD1469" s="335"/>
      <c r="AE1469" s="333"/>
      <c r="AF1469" s="334"/>
      <c r="AG1469" s="334"/>
      <c r="AH1469" s="334"/>
      <c r="AI1469" s="334"/>
      <c r="AJ1469" s="334"/>
      <c r="AK1469" s="342"/>
      <c r="AL1469" s="343"/>
      <c r="AM1469" s="343"/>
      <c r="AN1469" s="343"/>
      <c r="AO1469" s="343"/>
      <c r="AP1469" s="343"/>
      <c r="AQ1469" s="343"/>
      <c r="AR1469" s="343"/>
      <c r="AS1469" s="343"/>
      <c r="AT1469" s="343"/>
      <c r="AU1469" s="343"/>
      <c r="AV1469" s="343"/>
      <c r="AW1469" s="343"/>
      <c r="AX1469" s="344"/>
      <c r="AY1469" s="409"/>
      <c r="AZ1469" s="346"/>
      <c r="BA1469" s="346"/>
      <c r="BB1469" s="410"/>
      <c r="BC1469" s="345">
        <f>+$AE$1469*AY1469</f>
        <v>0</v>
      </c>
      <c r="BD1469" s="346"/>
      <c r="BE1469" s="346"/>
      <c r="BF1469" s="347"/>
      <c r="BG1469" s="285"/>
      <c r="BH1469" s="286"/>
      <c r="BI1469" s="286"/>
      <c r="BJ1469" s="287"/>
      <c r="BK1469" s="288">
        <f>+AY1469*BG1469</f>
        <v>0</v>
      </c>
      <c r="BL1469" s="289"/>
      <c r="BM1469" s="289"/>
      <c r="BN1469" s="289"/>
      <c r="BO1469" s="289"/>
      <c r="BP1469" s="290"/>
      <c r="BQ1469" s="291"/>
      <c r="BR1469" s="292"/>
      <c r="BS1469" s="292"/>
      <c r="BT1469" s="292"/>
      <c r="BU1469" s="292"/>
      <c r="BV1469" s="292"/>
      <c r="BW1469" s="293"/>
      <c r="BX1469" s="291">
        <f>+(((BK1499+BQ1469)*30)/70)</f>
        <v>0</v>
      </c>
      <c r="BY1469" s="292"/>
      <c r="BZ1469" s="292"/>
      <c r="CA1469" s="292"/>
      <c r="CB1469" s="292"/>
      <c r="CC1469" s="293"/>
      <c r="CD1469" s="291">
        <f>+BK1499+BQ1469+BX1469</f>
        <v>0</v>
      </c>
      <c r="CE1469" s="292"/>
      <c r="CF1469" s="292"/>
      <c r="CG1469" s="292"/>
      <c r="CH1469" s="292"/>
      <c r="CI1469" s="293"/>
    </row>
    <row r="1470" spans="1:87" ht="18" customHeight="1" x14ac:dyDescent="0.25">
      <c r="A1470" s="75"/>
      <c r="B1470" s="327"/>
      <c r="C1470" s="328"/>
      <c r="D1470" s="328"/>
      <c r="E1470" s="328"/>
      <c r="F1470" s="328"/>
      <c r="G1470" s="328"/>
      <c r="H1470" s="328"/>
      <c r="I1470" s="328"/>
      <c r="J1470" s="328"/>
      <c r="K1470" s="328"/>
      <c r="L1470" s="328"/>
      <c r="M1470" s="328"/>
      <c r="N1470" s="328"/>
      <c r="O1470" s="328"/>
      <c r="P1470" s="328"/>
      <c r="Q1470" s="328"/>
      <c r="R1470" s="328"/>
      <c r="S1470" s="328"/>
      <c r="T1470" s="328"/>
      <c r="U1470" s="328"/>
      <c r="V1470" s="328"/>
      <c r="W1470" s="328"/>
      <c r="X1470" s="328"/>
      <c r="Y1470" s="329"/>
      <c r="Z1470" s="336"/>
      <c r="AA1470" s="337"/>
      <c r="AB1470" s="337"/>
      <c r="AC1470" s="337"/>
      <c r="AD1470" s="338"/>
      <c r="AE1470" s="336"/>
      <c r="AF1470" s="337"/>
      <c r="AG1470" s="337"/>
      <c r="AH1470" s="337"/>
      <c r="AI1470" s="337"/>
      <c r="AJ1470" s="337"/>
      <c r="AK1470" s="300"/>
      <c r="AL1470" s="301"/>
      <c r="AM1470" s="301"/>
      <c r="AN1470" s="301"/>
      <c r="AO1470" s="301"/>
      <c r="AP1470" s="301"/>
      <c r="AQ1470" s="301"/>
      <c r="AR1470" s="301"/>
      <c r="AS1470" s="301"/>
      <c r="AT1470" s="301"/>
      <c r="AU1470" s="301"/>
      <c r="AV1470" s="301"/>
      <c r="AW1470" s="301"/>
      <c r="AX1470" s="302"/>
      <c r="AY1470" s="407"/>
      <c r="AZ1470" s="304"/>
      <c r="BA1470" s="304"/>
      <c r="BB1470" s="408"/>
      <c r="BC1470" s="306">
        <f t="shared" ref="BC1470:BC1498" si="82">+$AE$1469*AY1470</f>
        <v>0</v>
      </c>
      <c r="BD1470" s="307"/>
      <c r="BE1470" s="307"/>
      <c r="BF1470" s="308"/>
      <c r="BG1470" s="309"/>
      <c r="BH1470" s="310"/>
      <c r="BI1470" s="310"/>
      <c r="BJ1470" s="311"/>
      <c r="BK1470" s="312">
        <f t="shared" ref="BK1470:BK1498" si="83">+AY1470*BG1470</f>
        <v>0</v>
      </c>
      <c r="BL1470" s="313"/>
      <c r="BM1470" s="313"/>
      <c r="BN1470" s="313"/>
      <c r="BO1470" s="313"/>
      <c r="BP1470" s="314"/>
      <c r="BQ1470" s="294"/>
      <c r="BR1470" s="295"/>
      <c r="BS1470" s="295"/>
      <c r="BT1470" s="295"/>
      <c r="BU1470" s="295"/>
      <c r="BV1470" s="295"/>
      <c r="BW1470" s="296"/>
      <c r="BX1470" s="294"/>
      <c r="BY1470" s="295"/>
      <c r="BZ1470" s="295"/>
      <c r="CA1470" s="295"/>
      <c r="CB1470" s="295"/>
      <c r="CC1470" s="296"/>
      <c r="CD1470" s="294"/>
      <c r="CE1470" s="295"/>
      <c r="CF1470" s="295"/>
      <c r="CG1470" s="295"/>
      <c r="CH1470" s="295"/>
      <c r="CI1470" s="296"/>
    </row>
    <row r="1471" spans="1:87" ht="18" customHeight="1" x14ac:dyDescent="0.25">
      <c r="A1471" s="75"/>
      <c r="B1471" s="327"/>
      <c r="C1471" s="328"/>
      <c r="D1471" s="328"/>
      <c r="E1471" s="328"/>
      <c r="F1471" s="328"/>
      <c r="G1471" s="328"/>
      <c r="H1471" s="328"/>
      <c r="I1471" s="328"/>
      <c r="J1471" s="328"/>
      <c r="K1471" s="328"/>
      <c r="L1471" s="328"/>
      <c r="M1471" s="328"/>
      <c r="N1471" s="328"/>
      <c r="O1471" s="328"/>
      <c r="P1471" s="328"/>
      <c r="Q1471" s="328"/>
      <c r="R1471" s="328"/>
      <c r="S1471" s="328"/>
      <c r="T1471" s="328"/>
      <c r="U1471" s="328"/>
      <c r="V1471" s="328"/>
      <c r="W1471" s="328"/>
      <c r="X1471" s="328"/>
      <c r="Y1471" s="329"/>
      <c r="Z1471" s="336"/>
      <c r="AA1471" s="337"/>
      <c r="AB1471" s="337"/>
      <c r="AC1471" s="337"/>
      <c r="AD1471" s="338"/>
      <c r="AE1471" s="336"/>
      <c r="AF1471" s="337"/>
      <c r="AG1471" s="337"/>
      <c r="AH1471" s="337"/>
      <c r="AI1471" s="337"/>
      <c r="AJ1471" s="337"/>
      <c r="AK1471" s="300"/>
      <c r="AL1471" s="301"/>
      <c r="AM1471" s="301"/>
      <c r="AN1471" s="301"/>
      <c r="AO1471" s="301"/>
      <c r="AP1471" s="301"/>
      <c r="AQ1471" s="301"/>
      <c r="AR1471" s="301"/>
      <c r="AS1471" s="301"/>
      <c r="AT1471" s="301"/>
      <c r="AU1471" s="301"/>
      <c r="AV1471" s="301"/>
      <c r="AW1471" s="301"/>
      <c r="AX1471" s="302"/>
      <c r="AY1471" s="407"/>
      <c r="AZ1471" s="304"/>
      <c r="BA1471" s="304"/>
      <c r="BB1471" s="408"/>
      <c r="BC1471" s="306">
        <f t="shared" si="82"/>
        <v>0</v>
      </c>
      <c r="BD1471" s="307"/>
      <c r="BE1471" s="307"/>
      <c r="BF1471" s="308"/>
      <c r="BG1471" s="309"/>
      <c r="BH1471" s="310"/>
      <c r="BI1471" s="310"/>
      <c r="BJ1471" s="311"/>
      <c r="BK1471" s="312">
        <f t="shared" si="83"/>
        <v>0</v>
      </c>
      <c r="BL1471" s="313"/>
      <c r="BM1471" s="313"/>
      <c r="BN1471" s="313"/>
      <c r="BO1471" s="313"/>
      <c r="BP1471" s="314"/>
      <c r="BQ1471" s="294"/>
      <c r="BR1471" s="295"/>
      <c r="BS1471" s="295"/>
      <c r="BT1471" s="295"/>
      <c r="BU1471" s="295"/>
      <c r="BV1471" s="295"/>
      <c r="BW1471" s="296"/>
      <c r="BX1471" s="294"/>
      <c r="BY1471" s="295"/>
      <c r="BZ1471" s="295"/>
      <c r="CA1471" s="295"/>
      <c r="CB1471" s="295"/>
      <c r="CC1471" s="296"/>
      <c r="CD1471" s="294"/>
      <c r="CE1471" s="295"/>
      <c r="CF1471" s="295"/>
      <c r="CG1471" s="295"/>
      <c r="CH1471" s="295"/>
      <c r="CI1471" s="296"/>
    </row>
    <row r="1472" spans="1:87" ht="18" customHeight="1" x14ac:dyDescent="0.25">
      <c r="A1472" s="75"/>
      <c r="B1472" s="327"/>
      <c r="C1472" s="328"/>
      <c r="D1472" s="328"/>
      <c r="E1472" s="328"/>
      <c r="F1472" s="328"/>
      <c r="G1472" s="328"/>
      <c r="H1472" s="328"/>
      <c r="I1472" s="328"/>
      <c r="J1472" s="328"/>
      <c r="K1472" s="328"/>
      <c r="L1472" s="328"/>
      <c r="M1472" s="328"/>
      <c r="N1472" s="328"/>
      <c r="O1472" s="328"/>
      <c r="P1472" s="328"/>
      <c r="Q1472" s="328"/>
      <c r="R1472" s="328"/>
      <c r="S1472" s="328"/>
      <c r="T1472" s="328"/>
      <c r="U1472" s="328"/>
      <c r="V1472" s="328"/>
      <c r="W1472" s="328"/>
      <c r="X1472" s="328"/>
      <c r="Y1472" s="329"/>
      <c r="Z1472" s="336"/>
      <c r="AA1472" s="337"/>
      <c r="AB1472" s="337"/>
      <c r="AC1472" s="337"/>
      <c r="AD1472" s="338"/>
      <c r="AE1472" s="336"/>
      <c r="AF1472" s="337"/>
      <c r="AG1472" s="337"/>
      <c r="AH1472" s="337"/>
      <c r="AI1472" s="337"/>
      <c r="AJ1472" s="337"/>
      <c r="AK1472" s="300"/>
      <c r="AL1472" s="301"/>
      <c r="AM1472" s="301"/>
      <c r="AN1472" s="301"/>
      <c r="AO1472" s="301"/>
      <c r="AP1472" s="301"/>
      <c r="AQ1472" s="301"/>
      <c r="AR1472" s="301"/>
      <c r="AS1472" s="301"/>
      <c r="AT1472" s="301"/>
      <c r="AU1472" s="301"/>
      <c r="AV1472" s="301"/>
      <c r="AW1472" s="301"/>
      <c r="AX1472" s="302"/>
      <c r="AY1472" s="407"/>
      <c r="AZ1472" s="304"/>
      <c r="BA1472" s="304"/>
      <c r="BB1472" s="408"/>
      <c r="BC1472" s="306">
        <f t="shared" si="82"/>
        <v>0</v>
      </c>
      <c r="BD1472" s="307"/>
      <c r="BE1472" s="307"/>
      <c r="BF1472" s="308"/>
      <c r="BG1472" s="309"/>
      <c r="BH1472" s="310"/>
      <c r="BI1472" s="310"/>
      <c r="BJ1472" s="311"/>
      <c r="BK1472" s="312">
        <f t="shared" si="83"/>
        <v>0</v>
      </c>
      <c r="BL1472" s="313"/>
      <c r="BM1472" s="313"/>
      <c r="BN1472" s="313"/>
      <c r="BO1472" s="313"/>
      <c r="BP1472" s="314"/>
      <c r="BQ1472" s="294"/>
      <c r="BR1472" s="295"/>
      <c r="BS1472" s="295"/>
      <c r="BT1472" s="295"/>
      <c r="BU1472" s="295"/>
      <c r="BV1472" s="295"/>
      <c r="BW1472" s="296"/>
      <c r="BX1472" s="294"/>
      <c r="BY1472" s="295"/>
      <c r="BZ1472" s="295"/>
      <c r="CA1472" s="295"/>
      <c r="CB1472" s="295"/>
      <c r="CC1472" s="296"/>
      <c r="CD1472" s="294"/>
      <c r="CE1472" s="295"/>
      <c r="CF1472" s="295"/>
      <c r="CG1472" s="295"/>
      <c r="CH1472" s="295"/>
      <c r="CI1472" s="296"/>
    </row>
    <row r="1473" spans="1:87" ht="18" customHeight="1" x14ac:dyDescent="0.25">
      <c r="A1473" s="75"/>
      <c r="B1473" s="327"/>
      <c r="C1473" s="328"/>
      <c r="D1473" s="328"/>
      <c r="E1473" s="328"/>
      <c r="F1473" s="328"/>
      <c r="G1473" s="328"/>
      <c r="H1473" s="328"/>
      <c r="I1473" s="328"/>
      <c r="J1473" s="328"/>
      <c r="K1473" s="328"/>
      <c r="L1473" s="328"/>
      <c r="M1473" s="328"/>
      <c r="N1473" s="328"/>
      <c r="O1473" s="328"/>
      <c r="P1473" s="328"/>
      <c r="Q1473" s="328"/>
      <c r="R1473" s="328"/>
      <c r="S1473" s="328"/>
      <c r="T1473" s="328"/>
      <c r="U1473" s="328"/>
      <c r="V1473" s="328"/>
      <c r="W1473" s="328"/>
      <c r="X1473" s="328"/>
      <c r="Y1473" s="329"/>
      <c r="Z1473" s="336"/>
      <c r="AA1473" s="337"/>
      <c r="AB1473" s="337"/>
      <c r="AC1473" s="337"/>
      <c r="AD1473" s="338"/>
      <c r="AE1473" s="336"/>
      <c r="AF1473" s="337"/>
      <c r="AG1473" s="337"/>
      <c r="AH1473" s="337"/>
      <c r="AI1473" s="337"/>
      <c r="AJ1473" s="337"/>
      <c r="AK1473" s="300"/>
      <c r="AL1473" s="301"/>
      <c r="AM1473" s="301"/>
      <c r="AN1473" s="301"/>
      <c r="AO1473" s="301"/>
      <c r="AP1473" s="301"/>
      <c r="AQ1473" s="301"/>
      <c r="AR1473" s="301"/>
      <c r="AS1473" s="301"/>
      <c r="AT1473" s="301"/>
      <c r="AU1473" s="301"/>
      <c r="AV1473" s="301"/>
      <c r="AW1473" s="301"/>
      <c r="AX1473" s="302"/>
      <c r="AY1473" s="407"/>
      <c r="AZ1473" s="304"/>
      <c r="BA1473" s="304"/>
      <c r="BB1473" s="408"/>
      <c r="BC1473" s="306">
        <f t="shared" si="82"/>
        <v>0</v>
      </c>
      <c r="BD1473" s="307"/>
      <c r="BE1473" s="307"/>
      <c r="BF1473" s="308"/>
      <c r="BG1473" s="309"/>
      <c r="BH1473" s="310"/>
      <c r="BI1473" s="310"/>
      <c r="BJ1473" s="311"/>
      <c r="BK1473" s="312">
        <f t="shared" si="83"/>
        <v>0</v>
      </c>
      <c r="BL1473" s="313"/>
      <c r="BM1473" s="313"/>
      <c r="BN1473" s="313"/>
      <c r="BO1473" s="313"/>
      <c r="BP1473" s="314"/>
      <c r="BQ1473" s="294"/>
      <c r="BR1473" s="295"/>
      <c r="BS1473" s="295"/>
      <c r="BT1473" s="295"/>
      <c r="BU1473" s="295"/>
      <c r="BV1473" s="295"/>
      <c r="BW1473" s="296"/>
      <c r="BX1473" s="294"/>
      <c r="BY1473" s="295"/>
      <c r="BZ1473" s="295"/>
      <c r="CA1473" s="295"/>
      <c r="CB1473" s="295"/>
      <c r="CC1473" s="296"/>
      <c r="CD1473" s="294"/>
      <c r="CE1473" s="295"/>
      <c r="CF1473" s="295"/>
      <c r="CG1473" s="295"/>
      <c r="CH1473" s="295"/>
      <c r="CI1473" s="296"/>
    </row>
    <row r="1474" spans="1:87" ht="18" customHeight="1" x14ac:dyDescent="0.25">
      <c r="A1474" s="75"/>
      <c r="B1474" s="327"/>
      <c r="C1474" s="328"/>
      <c r="D1474" s="328"/>
      <c r="E1474" s="328"/>
      <c r="F1474" s="328"/>
      <c r="G1474" s="328"/>
      <c r="H1474" s="328"/>
      <c r="I1474" s="328"/>
      <c r="J1474" s="328"/>
      <c r="K1474" s="328"/>
      <c r="L1474" s="328"/>
      <c r="M1474" s="328"/>
      <c r="N1474" s="328"/>
      <c r="O1474" s="328"/>
      <c r="P1474" s="328"/>
      <c r="Q1474" s="328"/>
      <c r="R1474" s="328"/>
      <c r="S1474" s="328"/>
      <c r="T1474" s="328"/>
      <c r="U1474" s="328"/>
      <c r="V1474" s="328"/>
      <c r="W1474" s="328"/>
      <c r="X1474" s="328"/>
      <c r="Y1474" s="329"/>
      <c r="Z1474" s="336"/>
      <c r="AA1474" s="337"/>
      <c r="AB1474" s="337"/>
      <c r="AC1474" s="337"/>
      <c r="AD1474" s="338"/>
      <c r="AE1474" s="336"/>
      <c r="AF1474" s="337"/>
      <c r="AG1474" s="337"/>
      <c r="AH1474" s="337"/>
      <c r="AI1474" s="337"/>
      <c r="AJ1474" s="337"/>
      <c r="AK1474" s="300"/>
      <c r="AL1474" s="301"/>
      <c r="AM1474" s="301"/>
      <c r="AN1474" s="301"/>
      <c r="AO1474" s="301"/>
      <c r="AP1474" s="301"/>
      <c r="AQ1474" s="301"/>
      <c r="AR1474" s="301"/>
      <c r="AS1474" s="301"/>
      <c r="AT1474" s="301"/>
      <c r="AU1474" s="301"/>
      <c r="AV1474" s="301"/>
      <c r="AW1474" s="301"/>
      <c r="AX1474" s="302"/>
      <c r="AY1474" s="407"/>
      <c r="AZ1474" s="304"/>
      <c r="BA1474" s="304"/>
      <c r="BB1474" s="408"/>
      <c r="BC1474" s="306">
        <f t="shared" si="82"/>
        <v>0</v>
      </c>
      <c r="BD1474" s="307"/>
      <c r="BE1474" s="307"/>
      <c r="BF1474" s="308"/>
      <c r="BG1474" s="309"/>
      <c r="BH1474" s="310"/>
      <c r="BI1474" s="310"/>
      <c r="BJ1474" s="311"/>
      <c r="BK1474" s="312">
        <f t="shared" si="83"/>
        <v>0</v>
      </c>
      <c r="BL1474" s="313"/>
      <c r="BM1474" s="313"/>
      <c r="BN1474" s="313"/>
      <c r="BO1474" s="313"/>
      <c r="BP1474" s="314"/>
      <c r="BQ1474" s="294"/>
      <c r="BR1474" s="295"/>
      <c r="BS1474" s="295"/>
      <c r="BT1474" s="295"/>
      <c r="BU1474" s="295"/>
      <c r="BV1474" s="295"/>
      <c r="BW1474" s="296"/>
      <c r="BX1474" s="294"/>
      <c r="BY1474" s="295"/>
      <c r="BZ1474" s="295"/>
      <c r="CA1474" s="295"/>
      <c r="CB1474" s="295"/>
      <c r="CC1474" s="296"/>
      <c r="CD1474" s="294"/>
      <c r="CE1474" s="295"/>
      <c r="CF1474" s="295"/>
      <c r="CG1474" s="295"/>
      <c r="CH1474" s="295"/>
      <c r="CI1474" s="296"/>
    </row>
    <row r="1475" spans="1:87" ht="18" customHeight="1" x14ac:dyDescent="0.25">
      <c r="A1475" s="75"/>
      <c r="B1475" s="327"/>
      <c r="C1475" s="328"/>
      <c r="D1475" s="328"/>
      <c r="E1475" s="328"/>
      <c r="F1475" s="328"/>
      <c r="G1475" s="328"/>
      <c r="H1475" s="328"/>
      <c r="I1475" s="328"/>
      <c r="J1475" s="328"/>
      <c r="K1475" s="328"/>
      <c r="L1475" s="328"/>
      <c r="M1475" s="328"/>
      <c r="N1475" s="328"/>
      <c r="O1475" s="328"/>
      <c r="P1475" s="328"/>
      <c r="Q1475" s="328"/>
      <c r="R1475" s="328"/>
      <c r="S1475" s="328"/>
      <c r="T1475" s="328"/>
      <c r="U1475" s="328"/>
      <c r="V1475" s="328"/>
      <c r="W1475" s="328"/>
      <c r="X1475" s="328"/>
      <c r="Y1475" s="329"/>
      <c r="Z1475" s="336"/>
      <c r="AA1475" s="337"/>
      <c r="AB1475" s="337"/>
      <c r="AC1475" s="337"/>
      <c r="AD1475" s="338"/>
      <c r="AE1475" s="336"/>
      <c r="AF1475" s="337"/>
      <c r="AG1475" s="337"/>
      <c r="AH1475" s="337"/>
      <c r="AI1475" s="337"/>
      <c r="AJ1475" s="337"/>
      <c r="AK1475" s="300"/>
      <c r="AL1475" s="301"/>
      <c r="AM1475" s="301"/>
      <c r="AN1475" s="301"/>
      <c r="AO1475" s="301"/>
      <c r="AP1475" s="301"/>
      <c r="AQ1475" s="301"/>
      <c r="AR1475" s="301"/>
      <c r="AS1475" s="301"/>
      <c r="AT1475" s="301"/>
      <c r="AU1475" s="301"/>
      <c r="AV1475" s="301"/>
      <c r="AW1475" s="301"/>
      <c r="AX1475" s="302"/>
      <c r="AY1475" s="407"/>
      <c r="AZ1475" s="304"/>
      <c r="BA1475" s="304"/>
      <c r="BB1475" s="408"/>
      <c r="BC1475" s="306">
        <f t="shared" si="82"/>
        <v>0</v>
      </c>
      <c r="BD1475" s="307"/>
      <c r="BE1475" s="307"/>
      <c r="BF1475" s="308"/>
      <c r="BG1475" s="309"/>
      <c r="BH1475" s="310"/>
      <c r="BI1475" s="310"/>
      <c r="BJ1475" s="311"/>
      <c r="BK1475" s="312">
        <f t="shared" si="83"/>
        <v>0</v>
      </c>
      <c r="BL1475" s="313"/>
      <c r="BM1475" s="313"/>
      <c r="BN1475" s="313"/>
      <c r="BO1475" s="313"/>
      <c r="BP1475" s="314"/>
      <c r="BQ1475" s="294"/>
      <c r="BR1475" s="295"/>
      <c r="BS1475" s="295"/>
      <c r="BT1475" s="295"/>
      <c r="BU1475" s="295"/>
      <c r="BV1475" s="295"/>
      <c r="BW1475" s="296"/>
      <c r="BX1475" s="294"/>
      <c r="BY1475" s="295"/>
      <c r="BZ1475" s="295"/>
      <c r="CA1475" s="295"/>
      <c r="CB1475" s="295"/>
      <c r="CC1475" s="296"/>
      <c r="CD1475" s="294"/>
      <c r="CE1475" s="295"/>
      <c r="CF1475" s="295"/>
      <c r="CG1475" s="295"/>
      <c r="CH1475" s="295"/>
      <c r="CI1475" s="296"/>
    </row>
    <row r="1476" spans="1:87" ht="18" customHeight="1" x14ac:dyDescent="0.25">
      <c r="A1476" s="75"/>
      <c r="B1476" s="327"/>
      <c r="C1476" s="328"/>
      <c r="D1476" s="328"/>
      <c r="E1476" s="328"/>
      <c r="F1476" s="328"/>
      <c r="G1476" s="328"/>
      <c r="H1476" s="328"/>
      <c r="I1476" s="328"/>
      <c r="J1476" s="328"/>
      <c r="K1476" s="328"/>
      <c r="L1476" s="328"/>
      <c r="M1476" s="328"/>
      <c r="N1476" s="328"/>
      <c r="O1476" s="328"/>
      <c r="P1476" s="328"/>
      <c r="Q1476" s="328"/>
      <c r="R1476" s="328"/>
      <c r="S1476" s="328"/>
      <c r="T1476" s="328"/>
      <c r="U1476" s="328"/>
      <c r="V1476" s="328"/>
      <c r="W1476" s="328"/>
      <c r="X1476" s="328"/>
      <c r="Y1476" s="329"/>
      <c r="Z1476" s="336"/>
      <c r="AA1476" s="337"/>
      <c r="AB1476" s="337"/>
      <c r="AC1476" s="337"/>
      <c r="AD1476" s="338"/>
      <c r="AE1476" s="336"/>
      <c r="AF1476" s="337"/>
      <c r="AG1476" s="337"/>
      <c r="AH1476" s="337"/>
      <c r="AI1476" s="337"/>
      <c r="AJ1476" s="337"/>
      <c r="AK1476" s="300"/>
      <c r="AL1476" s="301"/>
      <c r="AM1476" s="301"/>
      <c r="AN1476" s="301"/>
      <c r="AO1476" s="301"/>
      <c r="AP1476" s="301"/>
      <c r="AQ1476" s="301"/>
      <c r="AR1476" s="301"/>
      <c r="AS1476" s="301"/>
      <c r="AT1476" s="301"/>
      <c r="AU1476" s="301"/>
      <c r="AV1476" s="301"/>
      <c r="AW1476" s="301"/>
      <c r="AX1476" s="302"/>
      <c r="AY1476" s="407"/>
      <c r="AZ1476" s="304"/>
      <c r="BA1476" s="304"/>
      <c r="BB1476" s="408"/>
      <c r="BC1476" s="306">
        <f t="shared" si="82"/>
        <v>0</v>
      </c>
      <c r="BD1476" s="307"/>
      <c r="BE1476" s="307"/>
      <c r="BF1476" s="308"/>
      <c r="BG1476" s="309"/>
      <c r="BH1476" s="310"/>
      <c r="BI1476" s="310"/>
      <c r="BJ1476" s="311"/>
      <c r="BK1476" s="312">
        <f t="shared" si="83"/>
        <v>0</v>
      </c>
      <c r="BL1476" s="313"/>
      <c r="BM1476" s="313"/>
      <c r="BN1476" s="313"/>
      <c r="BO1476" s="313"/>
      <c r="BP1476" s="314"/>
      <c r="BQ1476" s="294"/>
      <c r="BR1476" s="295"/>
      <c r="BS1476" s="295"/>
      <c r="BT1476" s="295"/>
      <c r="BU1476" s="295"/>
      <c r="BV1476" s="295"/>
      <c r="BW1476" s="296"/>
      <c r="BX1476" s="294"/>
      <c r="BY1476" s="295"/>
      <c r="BZ1476" s="295"/>
      <c r="CA1476" s="295"/>
      <c r="CB1476" s="295"/>
      <c r="CC1476" s="296"/>
      <c r="CD1476" s="294"/>
      <c r="CE1476" s="295"/>
      <c r="CF1476" s="295"/>
      <c r="CG1476" s="295"/>
      <c r="CH1476" s="295"/>
      <c r="CI1476" s="296"/>
    </row>
    <row r="1477" spans="1:87" ht="18" customHeight="1" x14ac:dyDescent="0.25">
      <c r="A1477" s="75"/>
      <c r="B1477" s="327"/>
      <c r="C1477" s="328"/>
      <c r="D1477" s="328"/>
      <c r="E1477" s="328"/>
      <c r="F1477" s="328"/>
      <c r="G1477" s="328"/>
      <c r="H1477" s="328"/>
      <c r="I1477" s="328"/>
      <c r="J1477" s="328"/>
      <c r="K1477" s="328"/>
      <c r="L1477" s="328"/>
      <c r="M1477" s="328"/>
      <c r="N1477" s="328"/>
      <c r="O1477" s="328"/>
      <c r="P1477" s="328"/>
      <c r="Q1477" s="328"/>
      <c r="R1477" s="328"/>
      <c r="S1477" s="328"/>
      <c r="T1477" s="328"/>
      <c r="U1477" s="328"/>
      <c r="V1477" s="328"/>
      <c r="W1477" s="328"/>
      <c r="X1477" s="328"/>
      <c r="Y1477" s="329"/>
      <c r="Z1477" s="336"/>
      <c r="AA1477" s="337"/>
      <c r="AB1477" s="337"/>
      <c r="AC1477" s="337"/>
      <c r="AD1477" s="338"/>
      <c r="AE1477" s="336"/>
      <c r="AF1477" s="337"/>
      <c r="AG1477" s="337"/>
      <c r="AH1477" s="337"/>
      <c r="AI1477" s="337"/>
      <c r="AJ1477" s="337"/>
      <c r="AK1477" s="300"/>
      <c r="AL1477" s="301"/>
      <c r="AM1477" s="301"/>
      <c r="AN1477" s="301"/>
      <c r="AO1477" s="301"/>
      <c r="AP1477" s="301"/>
      <c r="AQ1477" s="301"/>
      <c r="AR1477" s="301"/>
      <c r="AS1477" s="301"/>
      <c r="AT1477" s="301"/>
      <c r="AU1477" s="301"/>
      <c r="AV1477" s="301"/>
      <c r="AW1477" s="301"/>
      <c r="AX1477" s="302"/>
      <c r="AY1477" s="407"/>
      <c r="AZ1477" s="304"/>
      <c r="BA1477" s="304"/>
      <c r="BB1477" s="408"/>
      <c r="BC1477" s="306">
        <f t="shared" si="82"/>
        <v>0</v>
      </c>
      <c r="BD1477" s="307"/>
      <c r="BE1477" s="307"/>
      <c r="BF1477" s="308"/>
      <c r="BG1477" s="309"/>
      <c r="BH1477" s="310"/>
      <c r="BI1477" s="310"/>
      <c r="BJ1477" s="311"/>
      <c r="BK1477" s="312">
        <f t="shared" si="83"/>
        <v>0</v>
      </c>
      <c r="BL1477" s="313"/>
      <c r="BM1477" s="313"/>
      <c r="BN1477" s="313"/>
      <c r="BO1477" s="313"/>
      <c r="BP1477" s="314"/>
      <c r="BQ1477" s="294"/>
      <c r="BR1477" s="295"/>
      <c r="BS1477" s="295"/>
      <c r="BT1477" s="295"/>
      <c r="BU1477" s="295"/>
      <c r="BV1477" s="295"/>
      <c r="BW1477" s="296"/>
      <c r="BX1477" s="294"/>
      <c r="BY1477" s="295"/>
      <c r="BZ1477" s="295"/>
      <c r="CA1477" s="295"/>
      <c r="CB1477" s="295"/>
      <c r="CC1477" s="296"/>
      <c r="CD1477" s="294"/>
      <c r="CE1477" s="295"/>
      <c r="CF1477" s="295"/>
      <c r="CG1477" s="295"/>
      <c r="CH1477" s="295"/>
      <c r="CI1477" s="296"/>
    </row>
    <row r="1478" spans="1:87" ht="18" customHeight="1" x14ac:dyDescent="0.25">
      <c r="A1478" s="75"/>
      <c r="B1478" s="327"/>
      <c r="C1478" s="328"/>
      <c r="D1478" s="328"/>
      <c r="E1478" s="328"/>
      <c r="F1478" s="328"/>
      <c r="G1478" s="328"/>
      <c r="H1478" s="328"/>
      <c r="I1478" s="328"/>
      <c r="J1478" s="328"/>
      <c r="K1478" s="328"/>
      <c r="L1478" s="328"/>
      <c r="M1478" s="328"/>
      <c r="N1478" s="328"/>
      <c r="O1478" s="328"/>
      <c r="P1478" s="328"/>
      <c r="Q1478" s="328"/>
      <c r="R1478" s="328"/>
      <c r="S1478" s="328"/>
      <c r="T1478" s="328"/>
      <c r="U1478" s="328"/>
      <c r="V1478" s="328"/>
      <c r="W1478" s="328"/>
      <c r="X1478" s="328"/>
      <c r="Y1478" s="329"/>
      <c r="Z1478" s="336"/>
      <c r="AA1478" s="337"/>
      <c r="AB1478" s="337"/>
      <c r="AC1478" s="337"/>
      <c r="AD1478" s="338"/>
      <c r="AE1478" s="336"/>
      <c r="AF1478" s="337"/>
      <c r="AG1478" s="337"/>
      <c r="AH1478" s="337"/>
      <c r="AI1478" s="337"/>
      <c r="AJ1478" s="337"/>
      <c r="AK1478" s="300"/>
      <c r="AL1478" s="301"/>
      <c r="AM1478" s="301"/>
      <c r="AN1478" s="301"/>
      <c r="AO1478" s="301"/>
      <c r="AP1478" s="301"/>
      <c r="AQ1478" s="301"/>
      <c r="AR1478" s="301"/>
      <c r="AS1478" s="301"/>
      <c r="AT1478" s="301"/>
      <c r="AU1478" s="301"/>
      <c r="AV1478" s="301"/>
      <c r="AW1478" s="301"/>
      <c r="AX1478" s="302"/>
      <c r="AY1478" s="407"/>
      <c r="AZ1478" s="304"/>
      <c r="BA1478" s="304"/>
      <c r="BB1478" s="408"/>
      <c r="BC1478" s="306">
        <f t="shared" si="82"/>
        <v>0</v>
      </c>
      <c r="BD1478" s="307"/>
      <c r="BE1478" s="307"/>
      <c r="BF1478" s="308"/>
      <c r="BG1478" s="309"/>
      <c r="BH1478" s="310"/>
      <c r="BI1478" s="310"/>
      <c r="BJ1478" s="311"/>
      <c r="BK1478" s="312">
        <f t="shared" si="83"/>
        <v>0</v>
      </c>
      <c r="BL1478" s="313"/>
      <c r="BM1478" s="313"/>
      <c r="BN1478" s="313"/>
      <c r="BO1478" s="313"/>
      <c r="BP1478" s="314"/>
      <c r="BQ1478" s="294"/>
      <c r="BR1478" s="295"/>
      <c r="BS1478" s="295"/>
      <c r="BT1478" s="295"/>
      <c r="BU1478" s="295"/>
      <c r="BV1478" s="295"/>
      <c r="BW1478" s="296"/>
      <c r="BX1478" s="294"/>
      <c r="BY1478" s="295"/>
      <c r="BZ1478" s="295"/>
      <c r="CA1478" s="295"/>
      <c r="CB1478" s="295"/>
      <c r="CC1478" s="296"/>
      <c r="CD1478" s="294"/>
      <c r="CE1478" s="295"/>
      <c r="CF1478" s="295"/>
      <c r="CG1478" s="295"/>
      <c r="CH1478" s="295"/>
      <c r="CI1478" s="296"/>
    </row>
    <row r="1479" spans="1:87" ht="18" customHeight="1" x14ac:dyDescent="0.25">
      <c r="A1479" s="75"/>
      <c r="B1479" s="327"/>
      <c r="C1479" s="328"/>
      <c r="D1479" s="328"/>
      <c r="E1479" s="328"/>
      <c r="F1479" s="328"/>
      <c r="G1479" s="328"/>
      <c r="H1479" s="328"/>
      <c r="I1479" s="328"/>
      <c r="J1479" s="328"/>
      <c r="K1479" s="328"/>
      <c r="L1479" s="328"/>
      <c r="M1479" s="328"/>
      <c r="N1479" s="328"/>
      <c r="O1479" s="328"/>
      <c r="P1479" s="328"/>
      <c r="Q1479" s="328"/>
      <c r="R1479" s="328"/>
      <c r="S1479" s="328"/>
      <c r="T1479" s="328"/>
      <c r="U1479" s="328"/>
      <c r="V1479" s="328"/>
      <c r="W1479" s="328"/>
      <c r="X1479" s="328"/>
      <c r="Y1479" s="329"/>
      <c r="Z1479" s="336"/>
      <c r="AA1479" s="337"/>
      <c r="AB1479" s="337"/>
      <c r="AC1479" s="337"/>
      <c r="AD1479" s="338"/>
      <c r="AE1479" s="336"/>
      <c r="AF1479" s="337"/>
      <c r="AG1479" s="337"/>
      <c r="AH1479" s="337"/>
      <c r="AI1479" s="337"/>
      <c r="AJ1479" s="337"/>
      <c r="AK1479" s="300"/>
      <c r="AL1479" s="301"/>
      <c r="AM1479" s="301"/>
      <c r="AN1479" s="301"/>
      <c r="AO1479" s="301"/>
      <c r="AP1479" s="301"/>
      <c r="AQ1479" s="301"/>
      <c r="AR1479" s="301"/>
      <c r="AS1479" s="301"/>
      <c r="AT1479" s="301"/>
      <c r="AU1479" s="301"/>
      <c r="AV1479" s="301"/>
      <c r="AW1479" s="301"/>
      <c r="AX1479" s="302"/>
      <c r="AY1479" s="407"/>
      <c r="AZ1479" s="304"/>
      <c r="BA1479" s="304"/>
      <c r="BB1479" s="408"/>
      <c r="BC1479" s="306">
        <f t="shared" si="82"/>
        <v>0</v>
      </c>
      <c r="BD1479" s="307"/>
      <c r="BE1479" s="307"/>
      <c r="BF1479" s="308"/>
      <c r="BG1479" s="309"/>
      <c r="BH1479" s="310"/>
      <c r="BI1479" s="310"/>
      <c r="BJ1479" s="311"/>
      <c r="BK1479" s="312">
        <f t="shared" si="83"/>
        <v>0</v>
      </c>
      <c r="BL1479" s="313"/>
      <c r="BM1479" s="313"/>
      <c r="BN1479" s="313"/>
      <c r="BO1479" s="313"/>
      <c r="BP1479" s="314"/>
      <c r="BQ1479" s="294"/>
      <c r="BR1479" s="295"/>
      <c r="BS1479" s="295"/>
      <c r="BT1479" s="295"/>
      <c r="BU1479" s="295"/>
      <c r="BV1479" s="295"/>
      <c r="BW1479" s="296"/>
      <c r="BX1479" s="294"/>
      <c r="BY1479" s="295"/>
      <c r="BZ1479" s="295"/>
      <c r="CA1479" s="295"/>
      <c r="CB1479" s="295"/>
      <c r="CC1479" s="296"/>
      <c r="CD1479" s="294"/>
      <c r="CE1479" s="295"/>
      <c r="CF1479" s="295"/>
      <c r="CG1479" s="295"/>
      <c r="CH1479" s="295"/>
      <c r="CI1479" s="296"/>
    </row>
    <row r="1480" spans="1:87" ht="18" customHeight="1" x14ac:dyDescent="0.25">
      <c r="A1480" s="75"/>
      <c r="B1480" s="327"/>
      <c r="C1480" s="328"/>
      <c r="D1480" s="328"/>
      <c r="E1480" s="328"/>
      <c r="F1480" s="328"/>
      <c r="G1480" s="328"/>
      <c r="H1480" s="328"/>
      <c r="I1480" s="328"/>
      <c r="J1480" s="328"/>
      <c r="K1480" s="328"/>
      <c r="L1480" s="328"/>
      <c r="M1480" s="328"/>
      <c r="N1480" s="328"/>
      <c r="O1480" s="328"/>
      <c r="P1480" s="328"/>
      <c r="Q1480" s="328"/>
      <c r="R1480" s="328"/>
      <c r="S1480" s="328"/>
      <c r="T1480" s="328"/>
      <c r="U1480" s="328"/>
      <c r="V1480" s="328"/>
      <c r="W1480" s="328"/>
      <c r="X1480" s="328"/>
      <c r="Y1480" s="329"/>
      <c r="Z1480" s="336"/>
      <c r="AA1480" s="337"/>
      <c r="AB1480" s="337"/>
      <c r="AC1480" s="337"/>
      <c r="AD1480" s="338"/>
      <c r="AE1480" s="336"/>
      <c r="AF1480" s="337"/>
      <c r="AG1480" s="337"/>
      <c r="AH1480" s="337"/>
      <c r="AI1480" s="337"/>
      <c r="AJ1480" s="337"/>
      <c r="AK1480" s="300"/>
      <c r="AL1480" s="301"/>
      <c r="AM1480" s="301"/>
      <c r="AN1480" s="301"/>
      <c r="AO1480" s="301"/>
      <c r="AP1480" s="301"/>
      <c r="AQ1480" s="301"/>
      <c r="AR1480" s="301"/>
      <c r="AS1480" s="301"/>
      <c r="AT1480" s="301"/>
      <c r="AU1480" s="301"/>
      <c r="AV1480" s="301"/>
      <c r="AW1480" s="301"/>
      <c r="AX1480" s="302"/>
      <c r="AY1480" s="407"/>
      <c r="AZ1480" s="304"/>
      <c r="BA1480" s="304"/>
      <c r="BB1480" s="408"/>
      <c r="BC1480" s="306">
        <f t="shared" si="82"/>
        <v>0</v>
      </c>
      <c r="BD1480" s="307"/>
      <c r="BE1480" s="307"/>
      <c r="BF1480" s="308"/>
      <c r="BG1480" s="309"/>
      <c r="BH1480" s="310"/>
      <c r="BI1480" s="310"/>
      <c r="BJ1480" s="311"/>
      <c r="BK1480" s="312">
        <f t="shared" si="83"/>
        <v>0</v>
      </c>
      <c r="BL1480" s="313"/>
      <c r="BM1480" s="313"/>
      <c r="BN1480" s="313"/>
      <c r="BO1480" s="313"/>
      <c r="BP1480" s="314"/>
      <c r="BQ1480" s="294"/>
      <c r="BR1480" s="295"/>
      <c r="BS1480" s="295"/>
      <c r="BT1480" s="295"/>
      <c r="BU1480" s="295"/>
      <c r="BV1480" s="295"/>
      <c r="BW1480" s="296"/>
      <c r="BX1480" s="294"/>
      <c r="BY1480" s="295"/>
      <c r="BZ1480" s="295"/>
      <c r="CA1480" s="295"/>
      <c r="CB1480" s="295"/>
      <c r="CC1480" s="296"/>
      <c r="CD1480" s="294"/>
      <c r="CE1480" s="295"/>
      <c r="CF1480" s="295"/>
      <c r="CG1480" s="295"/>
      <c r="CH1480" s="295"/>
      <c r="CI1480" s="296"/>
    </row>
    <row r="1481" spans="1:87" ht="18" customHeight="1" x14ac:dyDescent="0.25">
      <c r="A1481" s="75"/>
      <c r="B1481" s="327"/>
      <c r="C1481" s="328"/>
      <c r="D1481" s="328"/>
      <c r="E1481" s="328"/>
      <c r="F1481" s="328"/>
      <c r="G1481" s="328"/>
      <c r="H1481" s="328"/>
      <c r="I1481" s="328"/>
      <c r="J1481" s="328"/>
      <c r="K1481" s="328"/>
      <c r="L1481" s="328"/>
      <c r="M1481" s="328"/>
      <c r="N1481" s="328"/>
      <c r="O1481" s="328"/>
      <c r="P1481" s="328"/>
      <c r="Q1481" s="328"/>
      <c r="R1481" s="328"/>
      <c r="S1481" s="328"/>
      <c r="T1481" s="328"/>
      <c r="U1481" s="328"/>
      <c r="V1481" s="328"/>
      <c r="W1481" s="328"/>
      <c r="X1481" s="328"/>
      <c r="Y1481" s="329"/>
      <c r="Z1481" s="336"/>
      <c r="AA1481" s="337"/>
      <c r="AB1481" s="337"/>
      <c r="AC1481" s="337"/>
      <c r="AD1481" s="338"/>
      <c r="AE1481" s="336"/>
      <c r="AF1481" s="337"/>
      <c r="AG1481" s="337"/>
      <c r="AH1481" s="337"/>
      <c r="AI1481" s="337"/>
      <c r="AJ1481" s="337"/>
      <c r="AK1481" s="300"/>
      <c r="AL1481" s="301"/>
      <c r="AM1481" s="301"/>
      <c r="AN1481" s="301"/>
      <c r="AO1481" s="301"/>
      <c r="AP1481" s="301"/>
      <c r="AQ1481" s="301"/>
      <c r="AR1481" s="301"/>
      <c r="AS1481" s="301"/>
      <c r="AT1481" s="301"/>
      <c r="AU1481" s="301"/>
      <c r="AV1481" s="301"/>
      <c r="AW1481" s="301"/>
      <c r="AX1481" s="302"/>
      <c r="AY1481" s="407"/>
      <c r="AZ1481" s="304"/>
      <c r="BA1481" s="304"/>
      <c r="BB1481" s="408"/>
      <c r="BC1481" s="306">
        <f t="shared" si="82"/>
        <v>0</v>
      </c>
      <c r="BD1481" s="307"/>
      <c r="BE1481" s="307"/>
      <c r="BF1481" s="308"/>
      <c r="BG1481" s="309"/>
      <c r="BH1481" s="310"/>
      <c r="BI1481" s="310"/>
      <c r="BJ1481" s="311"/>
      <c r="BK1481" s="312">
        <f t="shared" si="83"/>
        <v>0</v>
      </c>
      <c r="BL1481" s="313"/>
      <c r="BM1481" s="313"/>
      <c r="BN1481" s="313"/>
      <c r="BO1481" s="313"/>
      <c r="BP1481" s="314"/>
      <c r="BQ1481" s="294"/>
      <c r="BR1481" s="295"/>
      <c r="BS1481" s="295"/>
      <c r="BT1481" s="295"/>
      <c r="BU1481" s="295"/>
      <c r="BV1481" s="295"/>
      <c r="BW1481" s="296"/>
      <c r="BX1481" s="294"/>
      <c r="BY1481" s="295"/>
      <c r="BZ1481" s="295"/>
      <c r="CA1481" s="295"/>
      <c r="CB1481" s="295"/>
      <c r="CC1481" s="296"/>
      <c r="CD1481" s="294"/>
      <c r="CE1481" s="295"/>
      <c r="CF1481" s="295"/>
      <c r="CG1481" s="295"/>
      <c r="CH1481" s="295"/>
      <c r="CI1481" s="296"/>
    </row>
    <row r="1482" spans="1:87" ht="18" customHeight="1" x14ac:dyDescent="0.25">
      <c r="A1482" s="75"/>
      <c r="B1482" s="327"/>
      <c r="C1482" s="328"/>
      <c r="D1482" s="328"/>
      <c r="E1482" s="328"/>
      <c r="F1482" s="328"/>
      <c r="G1482" s="328"/>
      <c r="H1482" s="328"/>
      <c r="I1482" s="328"/>
      <c r="J1482" s="328"/>
      <c r="K1482" s="328"/>
      <c r="L1482" s="328"/>
      <c r="M1482" s="328"/>
      <c r="N1482" s="328"/>
      <c r="O1482" s="328"/>
      <c r="P1482" s="328"/>
      <c r="Q1482" s="328"/>
      <c r="R1482" s="328"/>
      <c r="S1482" s="328"/>
      <c r="T1482" s="328"/>
      <c r="U1482" s="328"/>
      <c r="V1482" s="328"/>
      <c r="W1482" s="328"/>
      <c r="X1482" s="328"/>
      <c r="Y1482" s="329"/>
      <c r="Z1482" s="336"/>
      <c r="AA1482" s="337"/>
      <c r="AB1482" s="337"/>
      <c r="AC1482" s="337"/>
      <c r="AD1482" s="338"/>
      <c r="AE1482" s="336"/>
      <c r="AF1482" s="337"/>
      <c r="AG1482" s="337"/>
      <c r="AH1482" s="337"/>
      <c r="AI1482" s="337"/>
      <c r="AJ1482" s="337"/>
      <c r="AK1482" s="300"/>
      <c r="AL1482" s="301"/>
      <c r="AM1482" s="301"/>
      <c r="AN1482" s="301"/>
      <c r="AO1482" s="301"/>
      <c r="AP1482" s="301"/>
      <c r="AQ1482" s="301"/>
      <c r="AR1482" s="301"/>
      <c r="AS1482" s="301"/>
      <c r="AT1482" s="301"/>
      <c r="AU1482" s="301"/>
      <c r="AV1482" s="301"/>
      <c r="AW1482" s="301"/>
      <c r="AX1482" s="302"/>
      <c r="AY1482" s="407"/>
      <c r="AZ1482" s="304"/>
      <c r="BA1482" s="304"/>
      <c r="BB1482" s="408"/>
      <c r="BC1482" s="306">
        <f t="shared" si="82"/>
        <v>0</v>
      </c>
      <c r="BD1482" s="307"/>
      <c r="BE1482" s="307"/>
      <c r="BF1482" s="308"/>
      <c r="BG1482" s="309"/>
      <c r="BH1482" s="310"/>
      <c r="BI1482" s="310"/>
      <c r="BJ1482" s="311"/>
      <c r="BK1482" s="312">
        <f t="shared" si="83"/>
        <v>0</v>
      </c>
      <c r="BL1482" s="313"/>
      <c r="BM1482" s="313"/>
      <c r="BN1482" s="313"/>
      <c r="BO1482" s="313"/>
      <c r="BP1482" s="314"/>
      <c r="BQ1482" s="294"/>
      <c r="BR1482" s="295"/>
      <c r="BS1482" s="295"/>
      <c r="BT1482" s="295"/>
      <c r="BU1482" s="295"/>
      <c r="BV1482" s="295"/>
      <c r="BW1482" s="296"/>
      <c r="BX1482" s="294"/>
      <c r="BY1482" s="295"/>
      <c r="BZ1482" s="295"/>
      <c r="CA1482" s="295"/>
      <c r="CB1482" s="295"/>
      <c r="CC1482" s="296"/>
      <c r="CD1482" s="294"/>
      <c r="CE1482" s="295"/>
      <c r="CF1482" s="295"/>
      <c r="CG1482" s="295"/>
      <c r="CH1482" s="295"/>
      <c r="CI1482" s="296"/>
    </row>
    <row r="1483" spans="1:87" ht="18" customHeight="1" x14ac:dyDescent="0.25">
      <c r="A1483" s="75"/>
      <c r="B1483" s="327"/>
      <c r="C1483" s="328"/>
      <c r="D1483" s="328"/>
      <c r="E1483" s="328"/>
      <c r="F1483" s="328"/>
      <c r="G1483" s="328"/>
      <c r="H1483" s="328"/>
      <c r="I1483" s="328"/>
      <c r="J1483" s="328"/>
      <c r="K1483" s="328"/>
      <c r="L1483" s="328"/>
      <c r="M1483" s="328"/>
      <c r="N1483" s="328"/>
      <c r="O1483" s="328"/>
      <c r="P1483" s="328"/>
      <c r="Q1483" s="328"/>
      <c r="R1483" s="328"/>
      <c r="S1483" s="328"/>
      <c r="T1483" s="328"/>
      <c r="U1483" s="328"/>
      <c r="V1483" s="328"/>
      <c r="W1483" s="328"/>
      <c r="X1483" s="328"/>
      <c r="Y1483" s="329"/>
      <c r="Z1483" s="336"/>
      <c r="AA1483" s="337"/>
      <c r="AB1483" s="337"/>
      <c r="AC1483" s="337"/>
      <c r="AD1483" s="338"/>
      <c r="AE1483" s="336"/>
      <c r="AF1483" s="337"/>
      <c r="AG1483" s="337"/>
      <c r="AH1483" s="337"/>
      <c r="AI1483" s="337"/>
      <c r="AJ1483" s="337"/>
      <c r="AK1483" s="300"/>
      <c r="AL1483" s="301"/>
      <c r="AM1483" s="301"/>
      <c r="AN1483" s="301"/>
      <c r="AO1483" s="301"/>
      <c r="AP1483" s="301"/>
      <c r="AQ1483" s="301"/>
      <c r="AR1483" s="301"/>
      <c r="AS1483" s="301"/>
      <c r="AT1483" s="301"/>
      <c r="AU1483" s="301"/>
      <c r="AV1483" s="301"/>
      <c r="AW1483" s="301"/>
      <c r="AX1483" s="302"/>
      <c r="AY1483" s="407"/>
      <c r="AZ1483" s="304"/>
      <c r="BA1483" s="304"/>
      <c r="BB1483" s="408"/>
      <c r="BC1483" s="306">
        <f t="shared" si="82"/>
        <v>0</v>
      </c>
      <c r="BD1483" s="307"/>
      <c r="BE1483" s="307"/>
      <c r="BF1483" s="308"/>
      <c r="BG1483" s="309"/>
      <c r="BH1483" s="310"/>
      <c r="BI1483" s="310"/>
      <c r="BJ1483" s="311"/>
      <c r="BK1483" s="312">
        <f t="shared" si="83"/>
        <v>0</v>
      </c>
      <c r="BL1483" s="313"/>
      <c r="BM1483" s="313"/>
      <c r="BN1483" s="313"/>
      <c r="BO1483" s="313"/>
      <c r="BP1483" s="314"/>
      <c r="BQ1483" s="294"/>
      <c r="BR1483" s="295"/>
      <c r="BS1483" s="295"/>
      <c r="BT1483" s="295"/>
      <c r="BU1483" s="295"/>
      <c r="BV1483" s="295"/>
      <c r="BW1483" s="296"/>
      <c r="BX1483" s="294"/>
      <c r="BY1483" s="295"/>
      <c r="BZ1483" s="295"/>
      <c r="CA1483" s="295"/>
      <c r="CB1483" s="295"/>
      <c r="CC1483" s="296"/>
      <c r="CD1483" s="294"/>
      <c r="CE1483" s="295"/>
      <c r="CF1483" s="295"/>
      <c r="CG1483" s="295"/>
      <c r="CH1483" s="295"/>
      <c r="CI1483" s="296"/>
    </row>
    <row r="1484" spans="1:87" ht="18" customHeight="1" x14ac:dyDescent="0.25">
      <c r="A1484" s="75"/>
      <c r="B1484" s="327"/>
      <c r="C1484" s="328"/>
      <c r="D1484" s="328"/>
      <c r="E1484" s="328"/>
      <c r="F1484" s="328"/>
      <c r="G1484" s="328"/>
      <c r="H1484" s="328"/>
      <c r="I1484" s="328"/>
      <c r="J1484" s="328"/>
      <c r="K1484" s="328"/>
      <c r="L1484" s="328"/>
      <c r="M1484" s="328"/>
      <c r="N1484" s="328"/>
      <c r="O1484" s="328"/>
      <c r="P1484" s="328"/>
      <c r="Q1484" s="328"/>
      <c r="R1484" s="328"/>
      <c r="S1484" s="328"/>
      <c r="T1484" s="328"/>
      <c r="U1484" s="328"/>
      <c r="V1484" s="328"/>
      <c r="W1484" s="328"/>
      <c r="X1484" s="328"/>
      <c r="Y1484" s="329"/>
      <c r="Z1484" s="336"/>
      <c r="AA1484" s="337"/>
      <c r="AB1484" s="337"/>
      <c r="AC1484" s="337"/>
      <c r="AD1484" s="338"/>
      <c r="AE1484" s="336"/>
      <c r="AF1484" s="337"/>
      <c r="AG1484" s="337"/>
      <c r="AH1484" s="337"/>
      <c r="AI1484" s="337"/>
      <c r="AJ1484" s="337"/>
      <c r="AK1484" s="300"/>
      <c r="AL1484" s="301"/>
      <c r="AM1484" s="301"/>
      <c r="AN1484" s="301"/>
      <c r="AO1484" s="301"/>
      <c r="AP1484" s="301"/>
      <c r="AQ1484" s="301"/>
      <c r="AR1484" s="301"/>
      <c r="AS1484" s="301"/>
      <c r="AT1484" s="301"/>
      <c r="AU1484" s="301"/>
      <c r="AV1484" s="301"/>
      <c r="AW1484" s="301"/>
      <c r="AX1484" s="302"/>
      <c r="AY1484" s="407"/>
      <c r="AZ1484" s="304"/>
      <c r="BA1484" s="304"/>
      <c r="BB1484" s="408"/>
      <c r="BC1484" s="306">
        <f t="shared" si="82"/>
        <v>0</v>
      </c>
      <c r="BD1484" s="307"/>
      <c r="BE1484" s="307"/>
      <c r="BF1484" s="308"/>
      <c r="BG1484" s="309"/>
      <c r="BH1484" s="310"/>
      <c r="BI1484" s="310"/>
      <c r="BJ1484" s="311"/>
      <c r="BK1484" s="312">
        <f t="shared" si="83"/>
        <v>0</v>
      </c>
      <c r="BL1484" s="313"/>
      <c r="BM1484" s="313"/>
      <c r="BN1484" s="313"/>
      <c r="BO1484" s="313"/>
      <c r="BP1484" s="314"/>
      <c r="BQ1484" s="294"/>
      <c r="BR1484" s="295"/>
      <c r="BS1484" s="295"/>
      <c r="BT1484" s="295"/>
      <c r="BU1484" s="295"/>
      <c r="BV1484" s="295"/>
      <c r="BW1484" s="296"/>
      <c r="BX1484" s="294"/>
      <c r="BY1484" s="295"/>
      <c r="BZ1484" s="295"/>
      <c r="CA1484" s="295"/>
      <c r="CB1484" s="295"/>
      <c r="CC1484" s="296"/>
      <c r="CD1484" s="294"/>
      <c r="CE1484" s="295"/>
      <c r="CF1484" s="295"/>
      <c r="CG1484" s="295"/>
      <c r="CH1484" s="295"/>
      <c r="CI1484" s="296"/>
    </row>
    <row r="1485" spans="1:87" ht="18" customHeight="1" x14ac:dyDescent="0.25">
      <c r="A1485" s="75"/>
      <c r="B1485" s="327"/>
      <c r="C1485" s="328"/>
      <c r="D1485" s="328"/>
      <c r="E1485" s="328"/>
      <c r="F1485" s="328"/>
      <c r="G1485" s="328"/>
      <c r="H1485" s="328"/>
      <c r="I1485" s="328"/>
      <c r="J1485" s="328"/>
      <c r="K1485" s="328"/>
      <c r="L1485" s="328"/>
      <c r="M1485" s="328"/>
      <c r="N1485" s="328"/>
      <c r="O1485" s="328"/>
      <c r="P1485" s="328"/>
      <c r="Q1485" s="328"/>
      <c r="R1485" s="328"/>
      <c r="S1485" s="328"/>
      <c r="T1485" s="328"/>
      <c r="U1485" s="328"/>
      <c r="V1485" s="328"/>
      <c r="W1485" s="328"/>
      <c r="X1485" s="328"/>
      <c r="Y1485" s="329"/>
      <c r="Z1485" s="336"/>
      <c r="AA1485" s="337"/>
      <c r="AB1485" s="337"/>
      <c r="AC1485" s="337"/>
      <c r="AD1485" s="338"/>
      <c r="AE1485" s="336"/>
      <c r="AF1485" s="337"/>
      <c r="AG1485" s="337"/>
      <c r="AH1485" s="337"/>
      <c r="AI1485" s="337"/>
      <c r="AJ1485" s="337"/>
      <c r="AK1485" s="300"/>
      <c r="AL1485" s="301"/>
      <c r="AM1485" s="301"/>
      <c r="AN1485" s="301"/>
      <c r="AO1485" s="301"/>
      <c r="AP1485" s="301"/>
      <c r="AQ1485" s="301"/>
      <c r="AR1485" s="301"/>
      <c r="AS1485" s="301"/>
      <c r="AT1485" s="301"/>
      <c r="AU1485" s="301"/>
      <c r="AV1485" s="301"/>
      <c r="AW1485" s="301"/>
      <c r="AX1485" s="302"/>
      <c r="AY1485" s="407"/>
      <c r="AZ1485" s="304"/>
      <c r="BA1485" s="304"/>
      <c r="BB1485" s="408"/>
      <c r="BC1485" s="306">
        <f t="shared" si="82"/>
        <v>0</v>
      </c>
      <c r="BD1485" s="307"/>
      <c r="BE1485" s="307"/>
      <c r="BF1485" s="308"/>
      <c r="BG1485" s="309"/>
      <c r="BH1485" s="310"/>
      <c r="BI1485" s="310"/>
      <c r="BJ1485" s="311"/>
      <c r="BK1485" s="312">
        <f t="shared" si="83"/>
        <v>0</v>
      </c>
      <c r="BL1485" s="313"/>
      <c r="BM1485" s="313"/>
      <c r="BN1485" s="313"/>
      <c r="BO1485" s="313"/>
      <c r="BP1485" s="314"/>
      <c r="BQ1485" s="294"/>
      <c r="BR1485" s="295"/>
      <c r="BS1485" s="295"/>
      <c r="BT1485" s="295"/>
      <c r="BU1485" s="295"/>
      <c r="BV1485" s="295"/>
      <c r="BW1485" s="296"/>
      <c r="BX1485" s="294"/>
      <c r="BY1485" s="295"/>
      <c r="BZ1485" s="295"/>
      <c r="CA1485" s="295"/>
      <c r="CB1485" s="295"/>
      <c r="CC1485" s="296"/>
      <c r="CD1485" s="294"/>
      <c r="CE1485" s="295"/>
      <c r="CF1485" s="295"/>
      <c r="CG1485" s="295"/>
      <c r="CH1485" s="295"/>
      <c r="CI1485" s="296"/>
    </row>
    <row r="1486" spans="1:87" ht="18" customHeight="1" x14ac:dyDescent="0.25">
      <c r="A1486" s="75"/>
      <c r="B1486" s="327"/>
      <c r="C1486" s="328"/>
      <c r="D1486" s="328"/>
      <c r="E1486" s="328"/>
      <c r="F1486" s="328"/>
      <c r="G1486" s="328"/>
      <c r="H1486" s="328"/>
      <c r="I1486" s="328"/>
      <c r="J1486" s="328"/>
      <c r="K1486" s="328"/>
      <c r="L1486" s="328"/>
      <c r="M1486" s="328"/>
      <c r="N1486" s="328"/>
      <c r="O1486" s="328"/>
      <c r="P1486" s="328"/>
      <c r="Q1486" s="328"/>
      <c r="R1486" s="328"/>
      <c r="S1486" s="328"/>
      <c r="T1486" s="328"/>
      <c r="U1486" s="328"/>
      <c r="V1486" s="328"/>
      <c r="W1486" s="328"/>
      <c r="X1486" s="328"/>
      <c r="Y1486" s="329"/>
      <c r="Z1486" s="336"/>
      <c r="AA1486" s="337"/>
      <c r="AB1486" s="337"/>
      <c r="AC1486" s="337"/>
      <c r="AD1486" s="338"/>
      <c r="AE1486" s="336"/>
      <c r="AF1486" s="337"/>
      <c r="AG1486" s="337"/>
      <c r="AH1486" s="337"/>
      <c r="AI1486" s="337"/>
      <c r="AJ1486" s="337"/>
      <c r="AK1486" s="300"/>
      <c r="AL1486" s="301"/>
      <c r="AM1486" s="301"/>
      <c r="AN1486" s="301"/>
      <c r="AO1486" s="301"/>
      <c r="AP1486" s="301"/>
      <c r="AQ1486" s="301"/>
      <c r="AR1486" s="301"/>
      <c r="AS1486" s="301"/>
      <c r="AT1486" s="301"/>
      <c r="AU1486" s="301"/>
      <c r="AV1486" s="301"/>
      <c r="AW1486" s="301"/>
      <c r="AX1486" s="302"/>
      <c r="AY1486" s="407"/>
      <c r="AZ1486" s="304"/>
      <c r="BA1486" s="304"/>
      <c r="BB1486" s="408"/>
      <c r="BC1486" s="306">
        <f t="shared" si="82"/>
        <v>0</v>
      </c>
      <c r="BD1486" s="307"/>
      <c r="BE1486" s="307"/>
      <c r="BF1486" s="308"/>
      <c r="BG1486" s="309"/>
      <c r="BH1486" s="310"/>
      <c r="BI1486" s="310"/>
      <c r="BJ1486" s="311"/>
      <c r="BK1486" s="312">
        <f t="shared" si="83"/>
        <v>0</v>
      </c>
      <c r="BL1486" s="313"/>
      <c r="BM1486" s="313"/>
      <c r="BN1486" s="313"/>
      <c r="BO1486" s="313"/>
      <c r="BP1486" s="314"/>
      <c r="BQ1486" s="294"/>
      <c r="BR1486" s="295"/>
      <c r="BS1486" s="295"/>
      <c r="BT1486" s="295"/>
      <c r="BU1486" s="295"/>
      <c r="BV1486" s="295"/>
      <c r="BW1486" s="296"/>
      <c r="BX1486" s="294"/>
      <c r="BY1486" s="295"/>
      <c r="BZ1486" s="295"/>
      <c r="CA1486" s="295"/>
      <c r="CB1486" s="295"/>
      <c r="CC1486" s="296"/>
      <c r="CD1486" s="294"/>
      <c r="CE1486" s="295"/>
      <c r="CF1486" s="295"/>
      <c r="CG1486" s="295"/>
      <c r="CH1486" s="295"/>
      <c r="CI1486" s="296"/>
    </row>
    <row r="1487" spans="1:87" ht="18" customHeight="1" x14ac:dyDescent="0.25">
      <c r="A1487" s="75"/>
      <c r="B1487" s="327"/>
      <c r="C1487" s="328"/>
      <c r="D1487" s="328"/>
      <c r="E1487" s="328"/>
      <c r="F1487" s="328"/>
      <c r="G1487" s="328"/>
      <c r="H1487" s="328"/>
      <c r="I1487" s="328"/>
      <c r="J1487" s="328"/>
      <c r="K1487" s="328"/>
      <c r="L1487" s="328"/>
      <c r="M1487" s="328"/>
      <c r="N1487" s="328"/>
      <c r="O1487" s="328"/>
      <c r="P1487" s="328"/>
      <c r="Q1487" s="328"/>
      <c r="R1487" s="328"/>
      <c r="S1487" s="328"/>
      <c r="T1487" s="328"/>
      <c r="U1487" s="328"/>
      <c r="V1487" s="328"/>
      <c r="W1487" s="328"/>
      <c r="X1487" s="328"/>
      <c r="Y1487" s="329"/>
      <c r="Z1487" s="336"/>
      <c r="AA1487" s="337"/>
      <c r="AB1487" s="337"/>
      <c r="AC1487" s="337"/>
      <c r="AD1487" s="338"/>
      <c r="AE1487" s="336"/>
      <c r="AF1487" s="337"/>
      <c r="AG1487" s="337"/>
      <c r="AH1487" s="337"/>
      <c r="AI1487" s="337"/>
      <c r="AJ1487" s="337"/>
      <c r="AK1487" s="300"/>
      <c r="AL1487" s="301"/>
      <c r="AM1487" s="301"/>
      <c r="AN1487" s="301"/>
      <c r="AO1487" s="301"/>
      <c r="AP1487" s="301"/>
      <c r="AQ1487" s="301"/>
      <c r="AR1487" s="301"/>
      <c r="AS1487" s="301"/>
      <c r="AT1487" s="301"/>
      <c r="AU1487" s="301"/>
      <c r="AV1487" s="301"/>
      <c r="AW1487" s="301"/>
      <c r="AX1487" s="302"/>
      <c r="AY1487" s="407"/>
      <c r="AZ1487" s="304"/>
      <c r="BA1487" s="304"/>
      <c r="BB1487" s="408"/>
      <c r="BC1487" s="306">
        <f t="shared" si="82"/>
        <v>0</v>
      </c>
      <c r="BD1487" s="307"/>
      <c r="BE1487" s="307"/>
      <c r="BF1487" s="308"/>
      <c r="BG1487" s="309"/>
      <c r="BH1487" s="310"/>
      <c r="BI1487" s="310"/>
      <c r="BJ1487" s="311"/>
      <c r="BK1487" s="312">
        <f t="shared" si="83"/>
        <v>0</v>
      </c>
      <c r="BL1487" s="313"/>
      <c r="BM1487" s="313"/>
      <c r="BN1487" s="313"/>
      <c r="BO1487" s="313"/>
      <c r="BP1487" s="314"/>
      <c r="BQ1487" s="294"/>
      <c r="BR1487" s="295"/>
      <c r="BS1487" s="295"/>
      <c r="BT1487" s="295"/>
      <c r="BU1487" s="295"/>
      <c r="BV1487" s="295"/>
      <c r="BW1487" s="296"/>
      <c r="BX1487" s="294"/>
      <c r="BY1487" s="295"/>
      <c r="BZ1487" s="295"/>
      <c r="CA1487" s="295"/>
      <c r="CB1487" s="295"/>
      <c r="CC1487" s="296"/>
      <c r="CD1487" s="294"/>
      <c r="CE1487" s="295"/>
      <c r="CF1487" s="295"/>
      <c r="CG1487" s="295"/>
      <c r="CH1487" s="295"/>
      <c r="CI1487" s="296"/>
    </row>
    <row r="1488" spans="1:87" ht="18" customHeight="1" x14ac:dyDescent="0.25">
      <c r="A1488" s="75"/>
      <c r="B1488" s="327"/>
      <c r="C1488" s="328"/>
      <c r="D1488" s="328"/>
      <c r="E1488" s="328"/>
      <c r="F1488" s="328"/>
      <c r="G1488" s="328"/>
      <c r="H1488" s="328"/>
      <c r="I1488" s="328"/>
      <c r="J1488" s="328"/>
      <c r="K1488" s="328"/>
      <c r="L1488" s="328"/>
      <c r="M1488" s="328"/>
      <c r="N1488" s="328"/>
      <c r="O1488" s="328"/>
      <c r="P1488" s="328"/>
      <c r="Q1488" s="328"/>
      <c r="R1488" s="328"/>
      <c r="S1488" s="328"/>
      <c r="T1488" s="328"/>
      <c r="U1488" s="328"/>
      <c r="V1488" s="328"/>
      <c r="W1488" s="328"/>
      <c r="X1488" s="328"/>
      <c r="Y1488" s="329"/>
      <c r="Z1488" s="336"/>
      <c r="AA1488" s="337"/>
      <c r="AB1488" s="337"/>
      <c r="AC1488" s="337"/>
      <c r="AD1488" s="338"/>
      <c r="AE1488" s="336"/>
      <c r="AF1488" s="337"/>
      <c r="AG1488" s="337"/>
      <c r="AH1488" s="337"/>
      <c r="AI1488" s="337"/>
      <c r="AJ1488" s="337"/>
      <c r="AK1488" s="300"/>
      <c r="AL1488" s="301"/>
      <c r="AM1488" s="301"/>
      <c r="AN1488" s="301"/>
      <c r="AO1488" s="301"/>
      <c r="AP1488" s="301"/>
      <c r="AQ1488" s="301"/>
      <c r="AR1488" s="301"/>
      <c r="AS1488" s="301"/>
      <c r="AT1488" s="301"/>
      <c r="AU1488" s="301"/>
      <c r="AV1488" s="301"/>
      <c r="AW1488" s="301"/>
      <c r="AX1488" s="302"/>
      <c r="AY1488" s="407"/>
      <c r="AZ1488" s="304"/>
      <c r="BA1488" s="304"/>
      <c r="BB1488" s="408"/>
      <c r="BC1488" s="306">
        <f t="shared" si="82"/>
        <v>0</v>
      </c>
      <c r="BD1488" s="307"/>
      <c r="BE1488" s="307"/>
      <c r="BF1488" s="308"/>
      <c r="BG1488" s="309"/>
      <c r="BH1488" s="310"/>
      <c r="BI1488" s="310"/>
      <c r="BJ1488" s="311"/>
      <c r="BK1488" s="312">
        <f t="shared" si="83"/>
        <v>0</v>
      </c>
      <c r="BL1488" s="313"/>
      <c r="BM1488" s="313"/>
      <c r="BN1488" s="313"/>
      <c r="BO1488" s="313"/>
      <c r="BP1488" s="314"/>
      <c r="BQ1488" s="294"/>
      <c r="BR1488" s="295"/>
      <c r="BS1488" s="295"/>
      <c r="BT1488" s="295"/>
      <c r="BU1488" s="295"/>
      <c r="BV1488" s="295"/>
      <c r="BW1488" s="296"/>
      <c r="BX1488" s="294"/>
      <c r="BY1488" s="295"/>
      <c r="BZ1488" s="295"/>
      <c r="CA1488" s="295"/>
      <c r="CB1488" s="295"/>
      <c r="CC1488" s="296"/>
      <c r="CD1488" s="294"/>
      <c r="CE1488" s="295"/>
      <c r="CF1488" s="295"/>
      <c r="CG1488" s="295"/>
      <c r="CH1488" s="295"/>
      <c r="CI1488" s="296"/>
    </row>
    <row r="1489" spans="1:87" ht="18" customHeight="1" x14ac:dyDescent="0.25">
      <c r="A1489" s="75"/>
      <c r="B1489" s="327"/>
      <c r="C1489" s="328"/>
      <c r="D1489" s="328"/>
      <c r="E1489" s="328"/>
      <c r="F1489" s="328"/>
      <c r="G1489" s="328"/>
      <c r="H1489" s="328"/>
      <c r="I1489" s="328"/>
      <c r="J1489" s="328"/>
      <c r="K1489" s="328"/>
      <c r="L1489" s="328"/>
      <c r="M1489" s="328"/>
      <c r="N1489" s="328"/>
      <c r="O1489" s="328"/>
      <c r="P1489" s="328"/>
      <c r="Q1489" s="328"/>
      <c r="R1489" s="328"/>
      <c r="S1489" s="328"/>
      <c r="T1489" s="328"/>
      <c r="U1489" s="328"/>
      <c r="V1489" s="328"/>
      <c r="W1489" s="328"/>
      <c r="X1489" s="328"/>
      <c r="Y1489" s="329"/>
      <c r="Z1489" s="336"/>
      <c r="AA1489" s="337"/>
      <c r="AB1489" s="337"/>
      <c r="AC1489" s="337"/>
      <c r="AD1489" s="338"/>
      <c r="AE1489" s="336"/>
      <c r="AF1489" s="337"/>
      <c r="AG1489" s="337"/>
      <c r="AH1489" s="337"/>
      <c r="AI1489" s="337"/>
      <c r="AJ1489" s="337"/>
      <c r="AK1489" s="300"/>
      <c r="AL1489" s="301"/>
      <c r="AM1489" s="301"/>
      <c r="AN1489" s="301"/>
      <c r="AO1489" s="301"/>
      <c r="AP1489" s="301"/>
      <c r="AQ1489" s="301"/>
      <c r="AR1489" s="301"/>
      <c r="AS1489" s="301"/>
      <c r="AT1489" s="301"/>
      <c r="AU1489" s="301"/>
      <c r="AV1489" s="301"/>
      <c r="AW1489" s="301"/>
      <c r="AX1489" s="302"/>
      <c r="AY1489" s="407"/>
      <c r="AZ1489" s="304"/>
      <c r="BA1489" s="304"/>
      <c r="BB1489" s="408"/>
      <c r="BC1489" s="306">
        <f t="shared" si="82"/>
        <v>0</v>
      </c>
      <c r="BD1489" s="307"/>
      <c r="BE1489" s="307"/>
      <c r="BF1489" s="308"/>
      <c r="BG1489" s="309"/>
      <c r="BH1489" s="310"/>
      <c r="BI1489" s="310"/>
      <c r="BJ1489" s="311"/>
      <c r="BK1489" s="312">
        <f t="shared" si="83"/>
        <v>0</v>
      </c>
      <c r="BL1489" s="313"/>
      <c r="BM1489" s="313"/>
      <c r="BN1489" s="313"/>
      <c r="BO1489" s="313"/>
      <c r="BP1489" s="314"/>
      <c r="BQ1489" s="294"/>
      <c r="BR1489" s="295"/>
      <c r="BS1489" s="295"/>
      <c r="BT1489" s="295"/>
      <c r="BU1489" s="295"/>
      <c r="BV1489" s="295"/>
      <c r="BW1489" s="296"/>
      <c r="BX1489" s="294"/>
      <c r="BY1489" s="295"/>
      <c r="BZ1489" s="295"/>
      <c r="CA1489" s="295"/>
      <c r="CB1489" s="295"/>
      <c r="CC1489" s="296"/>
      <c r="CD1489" s="294"/>
      <c r="CE1489" s="295"/>
      <c r="CF1489" s="295"/>
      <c r="CG1489" s="295"/>
      <c r="CH1489" s="295"/>
      <c r="CI1489" s="296"/>
    </row>
    <row r="1490" spans="1:87" ht="18" customHeight="1" x14ac:dyDescent="0.25">
      <c r="A1490" s="75"/>
      <c r="B1490" s="327"/>
      <c r="C1490" s="328"/>
      <c r="D1490" s="328"/>
      <c r="E1490" s="328"/>
      <c r="F1490" s="328"/>
      <c r="G1490" s="328"/>
      <c r="H1490" s="328"/>
      <c r="I1490" s="328"/>
      <c r="J1490" s="328"/>
      <c r="K1490" s="328"/>
      <c r="L1490" s="328"/>
      <c r="M1490" s="328"/>
      <c r="N1490" s="328"/>
      <c r="O1490" s="328"/>
      <c r="P1490" s="328"/>
      <c r="Q1490" s="328"/>
      <c r="R1490" s="328"/>
      <c r="S1490" s="328"/>
      <c r="T1490" s="328"/>
      <c r="U1490" s="328"/>
      <c r="V1490" s="328"/>
      <c r="W1490" s="328"/>
      <c r="X1490" s="328"/>
      <c r="Y1490" s="329"/>
      <c r="Z1490" s="336"/>
      <c r="AA1490" s="337"/>
      <c r="AB1490" s="337"/>
      <c r="AC1490" s="337"/>
      <c r="AD1490" s="338"/>
      <c r="AE1490" s="336"/>
      <c r="AF1490" s="337"/>
      <c r="AG1490" s="337"/>
      <c r="AH1490" s="337"/>
      <c r="AI1490" s="337"/>
      <c r="AJ1490" s="337"/>
      <c r="AK1490" s="300"/>
      <c r="AL1490" s="301"/>
      <c r="AM1490" s="301"/>
      <c r="AN1490" s="301"/>
      <c r="AO1490" s="301"/>
      <c r="AP1490" s="301"/>
      <c r="AQ1490" s="301"/>
      <c r="AR1490" s="301"/>
      <c r="AS1490" s="301"/>
      <c r="AT1490" s="301"/>
      <c r="AU1490" s="301"/>
      <c r="AV1490" s="301"/>
      <c r="AW1490" s="301"/>
      <c r="AX1490" s="302"/>
      <c r="AY1490" s="407"/>
      <c r="AZ1490" s="304"/>
      <c r="BA1490" s="304"/>
      <c r="BB1490" s="408"/>
      <c r="BC1490" s="306">
        <f t="shared" si="82"/>
        <v>0</v>
      </c>
      <c r="BD1490" s="307"/>
      <c r="BE1490" s="307"/>
      <c r="BF1490" s="308"/>
      <c r="BG1490" s="309"/>
      <c r="BH1490" s="310"/>
      <c r="BI1490" s="310"/>
      <c r="BJ1490" s="311"/>
      <c r="BK1490" s="312">
        <f t="shared" si="83"/>
        <v>0</v>
      </c>
      <c r="BL1490" s="313"/>
      <c r="BM1490" s="313"/>
      <c r="BN1490" s="313"/>
      <c r="BO1490" s="313"/>
      <c r="BP1490" s="314"/>
      <c r="BQ1490" s="294"/>
      <c r="BR1490" s="295"/>
      <c r="BS1490" s="295"/>
      <c r="BT1490" s="295"/>
      <c r="BU1490" s="295"/>
      <c r="BV1490" s="295"/>
      <c r="BW1490" s="296"/>
      <c r="BX1490" s="294"/>
      <c r="BY1490" s="295"/>
      <c r="BZ1490" s="295"/>
      <c r="CA1490" s="295"/>
      <c r="CB1490" s="295"/>
      <c r="CC1490" s="296"/>
      <c r="CD1490" s="294"/>
      <c r="CE1490" s="295"/>
      <c r="CF1490" s="295"/>
      <c r="CG1490" s="295"/>
      <c r="CH1490" s="295"/>
      <c r="CI1490" s="296"/>
    </row>
    <row r="1491" spans="1:87" ht="18" customHeight="1" x14ac:dyDescent="0.25">
      <c r="A1491" s="75"/>
      <c r="B1491" s="327"/>
      <c r="C1491" s="328"/>
      <c r="D1491" s="328"/>
      <c r="E1491" s="328"/>
      <c r="F1491" s="328"/>
      <c r="G1491" s="328"/>
      <c r="H1491" s="328"/>
      <c r="I1491" s="328"/>
      <c r="J1491" s="328"/>
      <c r="K1491" s="328"/>
      <c r="L1491" s="328"/>
      <c r="M1491" s="328"/>
      <c r="N1491" s="328"/>
      <c r="O1491" s="328"/>
      <c r="P1491" s="328"/>
      <c r="Q1491" s="328"/>
      <c r="R1491" s="328"/>
      <c r="S1491" s="328"/>
      <c r="T1491" s="328"/>
      <c r="U1491" s="328"/>
      <c r="V1491" s="328"/>
      <c r="W1491" s="328"/>
      <c r="X1491" s="328"/>
      <c r="Y1491" s="329"/>
      <c r="Z1491" s="336"/>
      <c r="AA1491" s="337"/>
      <c r="AB1491" s="337"/>
      <c r="AC1491" s="337"/>
      <c r="AD1491" s="338"/>
      <c r="AE1491" s="336"/>
      <c r="AF1491" s="337"/>
      <c r="AG1491" s="337"/>
      <c r="AH1491" s="337"/>
      <c r="AI1491" s="337"/>
      <c r="AJ1491" s="337"/>
      <c r="AK1491" s="300"/>
      <c r="AL1491" s="301"/>
      <c r="AM1491" s="301"/>
      <c r="AN1491" s="301"/>
      <c r="AO1491" s="301"/>
      <c r="AP1491" s="301"/>
      <c r="AQ1491" s="301"/>
      <c r="AR1491" s="301"/>
      <c r="AS1491" s="301"/>
      <c r="AT1491" s="301"/>
      <c r="AU1491" s="301"/>
      <c r="AV1491" s="301"/>
      <c r="AW1491" s="301"/>
      <c r="AX1491" s="302"/>
      <c r="AY1491" s="407"/>
      <c r="AZ1491" s="304"/>
      <c r="BA1491" s="304"/>
      <c r="BB1491" s="408"/>
      <c r="BC1491" s="306">
        <f t="shared" si="82"/>
        <v>0</v>
      </c>
      <c r="BD1491" s="307"/>
      <c r="BE1491" s="307"/>
      <c r="BF1491" s="308"/>
      <c r="BG1491" s="309"/>
      <c r="BH1491" s="310"/>
      <c r="BI1491" s="310"/>
      <c r="BJ1491" s="311"/>
      <c r="BK1491" s="312">
        <f t="shared" si="83"/>
        <v>0</v>
      </c>
      <c r="BL1491" s="313"/>
      <c r="BM1491" s="313"/>
      <c r="BN1491" s="313"/>
      <c r="BO1491" s="313"/>
      <c r="BP1491" s="314"/>
      <c r="BQ1491" s="294"/>
      <c r="BR1491" s="295"/>
      <c r="BS1491" s="295"/>
      <c r="BT1491" s="295"/>
      <c r="BU1491" s="295"/>
      <c r="BV1491" s="295"/>
      <c r="BW1491" s="296"/>
      <c r="BX1491" s="294"/>
      <c r="BY1491" s="295"/>
      <c r="BZ1491" s="295"/>
      <c r="CA1491" s="295"/>
      <c r="CB1491" s="295"/>
      <c r="CC1491" s="296"/>
      <c r="CD1491" s="294"/>
      <c r="CE1491" s="295"/>
      <c r="CF1491" s="295"/>
      <c r="CG1491" s="295"/>
      <c r="CH1491" s="295"/>
      <c r="CI1491" s="296"/>
    </row>
    <row r="1492" spans="1:87" ht="18" customHeight="1" x14ac:dyDescent="0.25">
      <c r="A1492" s="75"/>
      <c r="B1492" s="327"/>
      <c r="C1492" s="328"/>
      <c r="D1492" s="328"/>
      <c r="E1492" s="328"/>
      <c r="F1492" s="328"/>
      <c r="G1492" s="328"/>
      <c r="H1492" s="328"/>
      <c r="I1492" s="328"/>
      <c r="J1492" s="328"/>
      <c r="K1492" s="328"/>
      <c r="L1492" s="328"/>
      <c r="M1492" s="328"/>
      <c r="N1492" s="328"/>
      <c r="O1492" s="328"/>
      <c r="P1492" s="328"/>
      <c r="Q1492" s="328"/>
      <c r="R1492" s="328"/>
      <c r="S1492" s="328"/>
      <c r="T1492" s="328"/>
      <c r="U1492" s="328"/>
      <c r="V1492" s="328"/>
      <c r="W1492" s="328"/>
      <c r="X1492" s="328"/>
      <c r="Y1492" s="329"/>
      <c r="Z1492" s="336"/>
      <c r="AA1492" s="337"/>
      <c r="AB1492" s="337"/>
      <c r="AC1492" s="337"/>
      <c r="AD1492" s="338"/>
      <c r="AE1492" s="336"/>
      <c r="AF1492" s="337"/>
      <c r="AG1492" s="337"/>
      <c r="AH1492" s="337"/>
      <c r="AI1492" s="337"/>
      <c r="AJ1492" s="337"/>
      <c r="AK1492" s="300"/>
      <c r="AL1492" s="301"/>
      <c r="AM1492" s="301"/>
      <c r="AN1492" s="301"/>
      <c r="AO1492" s="301"/>
      <c r="AP1492" s="301"/>
      <c r="AQ1492" s="301"/>
      <c r="AR1492" s="301"/>
      <c r="AS1492" s="301"/>
      <c r="AT1492" s="301"/>
      <c r="AU1492" s="301"/>
      <c r="AV1492" s="301"/>
      <c r="AW1492" s="301"/>
      <c r="AX1492" s="302"/>
      <c r="AY1492" s="407"/>
      <c r="AZ1492" s="304"/>
      <c r="BA1492" s="304"/>
      <c r="BB1492" s="408"/>
      <c r="BC1492" s="306">
        <f t="shared" si="82"/>
        <v>0</v>
      </c>
      <c r="BD1492" s="307"/>
      <c r="BE1492" s="307"/>
      <c r="BF1492" s="308"/>
      <c r="BG1492" s="309"/>
      <c r="BH1492" s="310"/>
      <c r="BI1492" s="310"/>
      <c r="BJ1492" s="311"/>
      <c r="BK1492" s="312">
        <f t="shared" si="83"/>
        <v>0</v>
      </c>
      <c r="BL1492" s="313"/>
      <c r="BM1492" s="313"/>
      <c r="BN1492" s="313"/>
      <c r="BO1492" s="313"/>
      <c r="BP1492" s="314"/>
      <c r="BQ1492" s="294"/>
      <c r="BR1492" s="295"/>
      <c r="BS1492" s="295"/>
      <c r="BT1492" s="295"/>
      <c r="BU1492" s="295"/>
      <c r="BV1492" s="295"/>
      <c r="BW1492" s="296"/>
      <c r="BX1492" s="294"/>
      <c r="BY1492" s="295"/>
      <c r="BZ1492" s="295"/>
      <c r="CA1492" s="295"/>
      <c r="CB1492" s="295"/>
      <c r="CC1492" s="296"/>
      <c r="CD1492" s="294"/>
      <c r="CE1492" s="295"/>
      <c r="CF1492" s="295"/>
      <c r="CG1492" s="295"/>
      <c r="CH1492" s="295"/>
      <c r="CI1492" s="296"/>
    </row>
    <row r="1493" spans="1:87" ht="18" customHeight="1" x14ac:dyDescent="0.25">
      <c r="A1493" s="75"/>
      <c r="B1493" s="327"/>
      <c r="C1493" s="328"/>
      <c r="D1493" s="328"/>
      <c r="E1493" s="328"/>
      <c r="F1493" s="328"/>
      <c r="G1493" s="328"/>
      <c r="H1493" s="328"/>
      <c r="I1493" s="328"/>
      <c r="J1493" s="328"/>
      <c r="K1493" s="328"/>
      <c r="L1493" s="328"/>
      <c r="M1493" s="328"/>
      <c r="N1493" s="328"/>
      <c r="O1493" s="328"/>
      <c r="P1493" s="328"/>
      <c r="Q1493" s="328"/>
      <c r="R1493" s="328"/>
      <c r="S1493" s="328"/>
      <c r="T1493" s="328"/>
      <c r="U1493" s="328"/>
      <c r="V1493" s="328"/>
      <c r="W1493" s="328"/>
      <c r="X1493" s="328"/>
      <c r="Y1493" s="329"/>
      <c r="Z1493" s="336"/>
      <c r="AA1493" s="337"/>
      <c r="AB1493" s="337"/>
      <c r="AC1493" s="337"/>
      <c r="AD1493" s="338"/>
      <c r="AE1493" s="336"/>
      <c r="AF1493" s="337"/>
      <c r="AG1493" s="337"/>
      <c r="AH1493" s="337"/>
      <c r="AI1493" s="337"/>
      <c r="AJ1493" s="337"/>
      <c r="AK1493" s="300"/>
      <c r="AL1493" s="301"/>
      <c r="AM1493" s="301"/>
      <c r="AN1493" s="301"/>
      <c r="AO1493" s="301"/>
      <c r="AP1493" s="301"/>
      <c r="AQ1493" s="301"/>
      <c r="AR1493" s="301"/>
      <c r="AS1493" s="301"/>
      <c r="AT1493" s="301"/>
      <c r="AU1493" s="301"/>
      <c r="AV1493" s="301"/>
      <c r="AW1493" s="301"/>
      <c r="AX1493" s="302"/>
      <c r="AY1493" s="407"/>
      <c r="AZ1493" s="304"/>
      <c r="BA1493" s="304"/>
      <c r="BB1493" s="408"/>
      <c r="BC1493" s="306">
        <f t="shared" si="82"/>
        <v>0</v>
      </c>
      <c r="BD1493" s="307"/>
      <c r="BE1493" s="307"/>
      <c r="BF1493" s="308"/>
      <c r="BG1493" s="309"/>
      <c r="BH1493" s="310"/>
      <c r="BI1493" s="310"/>
      <c r="BJ1493" s="311"/>
      <c r="BK1493" s="312">
        <f t="shared" si="83"/>
        <v>0</v>
      </c>
      <c r="BL1493" s="313"/>
      <c r="BM1493" s="313"/>
      <c r="BN1493" s="313"/>
      <c r="BO1493" s="313"/>
      <c r="BP1493" s="314"/>
      <c r="BQ1493" s="294"/>
      <c r="BR1493" s="295"/>
      <c r="BS1493" s="295"/>
      <c r="BT1493" s="295"/>
      <c r="BU1493" s="295"/>
      <c r="BV1493" s="295"/>
      <c r="BW1493" s="296"/>
      <c r="BX1493" s="294"/>
      <c r="BY1493" s="295"/>
      <c r="BZ1493" s="295"/>
      <c r="CA1493" s="295"/>
      <c r="CB1493" s="295"/>
      <c r="CC1493" s="296"/>
      <c r="CD1493" s="294"/>
      <c r="CE1493" s="295"/>
      <c r="CF1493" s="295"/>
      <c r="CG1493" s="295"/>
      <c r="CH1493" s="295"/>
      <c r="CI1493" s="296"/>
    </row>
    <row r="1494" spans="1:87" ht="18" customHeight="1" x14ac:dyDescent="0.25">
      <c r="A1494" s="75"/>
      <c r="B1494" s="327"/>
      <c r="C1494" s="328"/>
      <c r="D1494" s="328"/>
      <c r="E1494" s="328"/>
      <c r="F1494" s="328"/>
      <c r="G1494" s="328"/>
      <c r="H1494" s="328"/>
      <c r="I1494" s="328"/>
      <c r="J1494" s="328"/>
      <c r="K1494" s="328"/>
      <c r="L1494" s="328"/>
      <c r="M1494" s="328"/>
      <c r="N1494" s="328"/>
      <c r="O1494" s="328"/>
      <c r="P1494" s="328"/>
      <c r="Q1494" s="328"/>
      <c r="R1494" s="328"/>
      <c r="S1494" s="328"/>
      <c r="T1494" s="328"/>
      <c r="U1494" s="328"/>
      <c r="V1494" s="328"/>
      <c r="W1494" s="328"/>
      <c r="X1494" s="328"/>
      <c r="Y1494" s="329"/>
      <c r="Z1494" s="336"/>
      <c r="AA1494" s="337"/>
      <c r="AB1494" s="337"/>
      <c r="AC1494" s="337"/>
      <c r="AD1494" s="338"/>
      <c r="AE1494" s="336"/>
      <c r="AF1494" s="337"/>
      <c r="AG1494" s="337"/>
      <c r="AH1494" s="337"/>
      <c r="AI1494" s="337"/>
      <c r="AJ1494" s="337"/>
      <c r="AK1494" s="300"/>
      <c r="AL1494" s="301"/>
      <c r="AM1494" s="301"/>
      <c r="AN1494" s="301"/>
      <c r="AO1494" s="301"/>
      <c r="AP1494" s="301"/>
      <c r="AQ1494" s="301"/>
      <c r="AR1494" s="301"/>
      <c r="AS1494" s="301"/>
      <c r="AT1494" s="301"/>
      <c r="AU1494" s="301"/>
      <c r="AV1494" s="301"/>
      <c r="AW1494" s="301"/>
      <c r="AX1494" s="302"/>
      <c r="AY1494" s="407"/>
      <c r="AZ1494" s="304"/>
      <c r="BA1494" s="304"/>
      <c r="BB1494" s="408"/>
      <c r="BC1494" s="306">
        <f t="shared" si="82"/>
        <v>0</v>
      </c>
      <c r="BD1494" s="307"/>
      <c r="BE1494" s="307"/>
      <c r="BF1494" s="308"/>
      <c r="BG1494" s="309"/>
      <c r="BH1494" s="310"/>
      <c r="BI1494" s="310"/>
      <c r="BJ1494" s="311"/>
      <c r="BK1494" s="312">
        <f t="shared" si="83"/>
        <v>0</v>
      </c>
      <c r="BL1494" s="313"/>
      <c r="BM1494" s="313"/>
      <c r="BN1494" s="313"/>
      <c r="BO1494" s="313"/>
      <c r="BP1494" s="314"/>
      <c r="BQ1494" s="294"/>
      <c r="BR1494" s="295"/>
      <c r="BS1494" s="295"/>
      <c r="BT1494" s="295"/>
      <c r="BU1494" s="295"/>
      <c r="BV1494" s="295"/>
      <c r="BW1494" s="296"/>
      <c r="BX1494" s="294"/>
      <c r="BY1494" s="295"/>
      <c r="BZ1494" s="295"/>
      <c r="CA1494" s="295"/>
      <c r="CB1494" s="295"/>
      <c r="CC1494" s="296"/>
      <c r="CD1494" s="294"/>
      <c r="CE1494" s="295"/>
      <c r="CF1494" s="295"/>
      <c r="CG1494" s="295"/>
      <c r="CH1494" s="295"/>
      <c r="CI1494" s="296"/>
    </row>
    <row r="1495" spans="1:87" ht="18" customHeight="1" x14ac:dyDescent="0.25">
      <c r="A1495" s="75"/>
      <c r="B1495" s="327"/>
      <c r="C1495" s="328"/>
      <c r="D1495" s="328"/>
      <c r="E1495" s="328"/>
      <c r="F1495" s="328"/>
      <c r="G1495" s="328"/>
      <c r="H1495" s="328"/>
      <c r="I1495" s="328"/>
      <c r="J1495" s="328"/>
      <c r="K1495" s="328"/>
      <c r="L1495" s="328"/>
      <c r="M1495" s="328"/>
      <c r="N1495" s="328"/>
      <c r="O1495" s="328"/>
      <c r="P1495" s="328"/>
      <c r="Q1495" s="328"/>
      <c r="R1495" s="328"/>
      <c r="S1495" s="328"/>
      <c r="T1495" s="328"/>
      <c r="U1495" s="328"/>
      <c r="V1495" s="328"/>
      <c r="W1495" s="328"/>
      <c r="X1495" s="328"/>
      <c r="Y1495" s="329"/>
      <c r="Z1495" s="336"/>
      <c r="AA1495" s="337"/>
      <c r="AB1495" s="337"/>
      <c r="AC1495" s="337"/>
      <c r="AD1495" s="338"/>
      <c r="AE1495" s="336"/>
      <c r="AF1495" s="337"/>
      <c r="AG1495" s="337"/>
      <c r="AH1495" s="337"/>
      <c r="AI1495" s="337"/>
      <c r="AJ1495" s="337"/>
      <c r="AK1495" s="300"/>
      <c r="AL1495" s="301"/>
      <c r="AM1495" s="301"/>
      <c r="AN1495" s="301"/>
      <c r="AO1495" s="301"/>
      <c r="AP1495" s="301"/>
      <c r="AQ1495" s="301"/>
      <c r="AR1495" s="301"/>
      <c r="AS1495" s="301"/>
      <c r="AT1495" s="301"/>
      <c r="AU1495" s="301"/>
      <c r="AV1495" s="301"/>
      <c r="AW1495" s="301"/>
      <c r="AX1495" s="302"/>
      <c r="AY1495" s="407"/>
      <c r="AZ1495" s="304"/>
      <c r="BA1495" s="304"/>
      <c r="BB1495" s="408"/>
      <c r="BC1495" s="306">
        <f t="shared" si="82"/>
        <v>0</v>
      </c>
      <c r="BD1495" s="307"/>
      <c r="BE1495" s="307"/>
      <c r="BF1495" s="308"/>
      <c r="BG1495" s="309"/>
      <c r="BH1495" s="310"/>
      <c r="BI1495" s="310"/>
      <c r="BJ1495" s="311"/>
      <c r="BK1495" s="312">
        <f t="shared" si="83"/>
        <v>0</v>
      </c>
      <c r="BL1495" s="313"/>
      <c r="BM1495" s="313"/>
      <c r="BN1495" s="313"/>
      <c r="BO1495" s="313"/>
      <c r="BP1495" s="314"/>
      <c r="BQ1495" s="294"/>
      <c r="BR1495" s="295"/>
      <c r="BS1495" s="295"/>
      <c r="BT1495" s="295"/>
      <c r="BU1495" s="295"/>
      <c r="BV1495" s="295"/>
      <c r="BW1495" s="296"/>
      <c r="BX1495" s="294"/>
      <c r="BY1495" s="295"/>
      <c r="BZ1495" s="295"/>
      <c r="CA1495" s="295"/>
      <c r="CB1495" s="295"/>
      <c r="CC1495" s="296"/>
      <c r="CD1495" s="294"/>
      <c r="CE1495" s="295"/>
      <c r="CF1495" s="295"/>
      <c r="CG1495" s="295"/>
      <c r="CH1495" s="295"/>
      <c r="CI1495" s="296"/>
    </row>
    <row r="1496" spans="1:87" ht="18" customHeight="1" x14ac:dyDescent="0.25">
      <c r="A1496" s="75"/>
      <c r="B1496" s="327"/>
      <c r="C1496" s="328"/>
      <c r="D1496" s="328"/>
      <c r="E1496" s="328"/>
      <c r="F1496" s="328"/>
      <c r="G1496" s="328"/>
      <c r="H1496" s="328"/>
      <c r="I1496" s="328"/>
      <c r="J1496" s="328"/>
      <c r="K1496" s="328"/>
      <c r="L1496" s="328"/>
      <c r="M1496" s="328"/>
      <c r="N1496" s="328"/>
      <c r="O1496" s="328"/>
      <c r="P1496" s="328"/>
      <c r="Q1496" s="328"/>
      <c r="R1496" s="328"/>
      <c r="S1496" s="328"/>
      <c r="T1496" s="328"/>
      <c r="U1496" s="328"/>
      <c r="V1496" s="328"/>
      <c r="W1496" s="328"/>
      <c r="X1496" s="328"/>
      <c r="Y1496" s="329"/>
      <c r="Z1496" s="336"/>
      <c r="AA1496" s="337"/>
      <c r="AB1496" s="337"/>
      <c r="AC1496" s="337"/>
      <c r="AD1496" s="338"/>
      <c r="AE1496" s="336"/>
      <c r="AF1496" s="337"/>
      <c r="AG1496" s="337"/>
      <c r="AH1496" s="337"/>
      <c r="AI1496" s="337"/>
      <c r="AJ1496" s="337"/>
      <c r="AK1496" s="300"/>
      <c r="AL1496" s="301"/>
      <c r="AM1496" s="301"/>
      <c r="AN1496" s="301"/>
      <c r="AO1496" s="301"/>
      <c r="AP1496" s="301"/>
      <c r="AQ1496" s="301"/>
      <c r="AR1496" s="301"/>
      <c r="AS1496" s="301"/>
      <c r="AT1496" s="301"/>
      <c r="AU1496" s="301"/>
      <c r="AV1496" s="301"/>
      <c r="AW1496" s="301"/>
      <c r="AX1496" s="302"/>
      <c r="AY1496" s="407"/>
      <c r="AZ1496" s="304"/>
      <c r="BA1496" s="304"/>
      <c r="BB1496" s="408"/>
      <c r="BC1496" s="306">
        <f t="shared" si="82"/>
        <v>0</v>
      </c>
      <c r="BD1496" s="307"/>
      <c r="BE1496" s="307"/>
      <c r="BF1496" s="308"/>
      <c r="BG1496" s="309"/>
      <c r="BH1496" s="310"/>
      <c r="BI1496" s="310"/>
      <c r="BJ1496" s="311"/>
      <c r="BK1496" s="312">
        <f t="shared" si="83"/>
        <v>0</v>
      </c>
      <c r="BL1496" s="313"/>
      <c r="BM1496" s="313"/>
      <c r="BN1496" s="313"/>
      <c r="BO1496" s="313"/>
      <c r="BP1496" s="314"/>
      <c r="BQ1496" s="294"/>
      <c r="BR1496" s="295"/>
      <c r="BS1496" s="295"/>
      <c r="BT1496" s="295"/>
      <c r="BU1496" s="295"/>
      <c r="BV1496" s="295"/>
      <c r="BW1496" s="296"/>
      <c r="BX1496" s="294"/>
      <c r="BY1496" s="295"/>
      <c r="BZ1496" s="295"/>
      <c r="CA1496" s="295"/>
      <c r="CB1496" s="295"/>
      <c r="CC1496" s="296"/>
      <c r="CD1496" s="294"/>
      <c r="CE1496" s="295"/>
      <c r="CF1496" s="295"/>
      <c r="CG1496" s="295"/>
      <c r="CH1496" s="295"/>
      <c r="CI1496" s="296"/>
    </row>
    <row r="1497" spans="1:87" ht="18" customHeight="1" x14ac:dyDescent="0.25">
      <c r="A1497" s="75"/>
      <c r="B1497" s="327"/>
      <c r="C1497" s="328"/>
      <c r="D1497" s="328"/>
      <c r="E1497" s="328"/>
      <c r="F1497" s="328"/>
      <c r="G1497" s="328"/>
      <c r="H1497" s="328"/>
      <c r="I1497" s="328"/>
      <c r="J1497" s="328"/>
      <c r="K1497" s="328"/>
      <c r="L1497" s="328"/>
      <c r="M1497" s="328"/>
      <c r="N1497" s="328"/>
      <c r="O1497" s="328"/>
      <c r="P1497" s="328"/>
      <c r="Q1497" s="328"/>
      <c r="R1497" s="328"/>
      <c r="S1497" s="328"/>
      <c r="T1497" s="328"/>
      <c r="U1497" s="328"/>
      <c r="V1497" s="328"/>
      <c r="W1497" s="328"/>
      <c r="X1497" s="328"/>
      <c r="Y1497" s="329"/>
      <c r="Z1497" s="336"/>
      <c r="AA1497" s="337"/>
      <c r="AB1497" s="337"/>
      <c r="AC1497" s="337"/>
      <c r="AD1497" s="338"/>
      <c r="AE1497" s="336"/>
      <c r="AF1497" s="337"/>
      <c r="AG1497" s="337"/>
      <c r="AH1497" s="337"/>
      <c r="AI1497" s="337"/>
      <c r="AJ1497" s="337"/>
      <c r="AK1497" s="300"/>
      <c r="AL1497" s="301"/>
      <c r="AM1497" s="301"/>
      <c r="AN1497" s="301"/>
      <c r="AO1497" s="301"/>
      <c r="AP1497" s="301"/>
      <c r="AQ1497" s="301"/>
      <c r="AR1497" s="301"/>
      <c r="AS1497" s="301"/>
      <c r="AT1497" s="301"/>
      <c r="AU1497" s="301"/>
      <c r="AV1497" s="301"/>
      <c r="AW1497" s="301"/>
      <c r="AX1497" s="302"/>
      <c r="AY1497" s="407"/>
      <c r="AZ1497" s="304"/>
      <c r="BA1497" s="304"/>
      <c r="BB1497" s="408"/>
      <c r="BC1497" s="306">
        <f t="shared" si="82"/>
        <v>0</v>
      </c>
      <c r="BD1497" s="307"/>
      <c r="BE1497" s="307"/>
      <c r="BF1497" s="308"/>
      <c r="BG1497" s="309"/>
      <c r="BH1497" s="310"/>
      <c r="BI1497" s="310"/>
      <c r="BJ1497" s="311"/>
      <c r="BK1497" s="312">
        <f t="shared" si="83"/>
        <v>0</v>
      </c>
      <c r="BL1497" s="313"/>
      <c r="BM1497" s="313"/>
      <c r="BN1497" s="313"/>
      <c r="BO1497" s="313"/>
      <c r="BP1497" s="314"/>
      <c r="BQ1497" s="294"/>
      <c r="BR1497" s="295"/>
      <c r="BS1497" s="295"/>
      <c r="BT1497" s="295"/>
      <c r="BU1497" s="295"/>
      <c r="BV1497" s="295"/>
      <c r="BW1497" s="296"/>
      <c r="BX1497" s="294"/>
      <c r="BY1497" s="295"/>
      <c r="BZ1497" s="295"/>
      <c r="CA1497" s="295"/>
      <c r="CB1497" s="295"/>
      <c r="CC1497" s="296"/>
      <c r="CD1497" s="294"/>
      <c r="CE1497" s="295"/>
      <c r="CF1497" s="295"/>
      <c r="CG1497" s="295"/>
      <c r="CH1497" s="295"/>
      <c r="CI1497" s="296"/>
    </row>
    <row r="1498" spans="1:87" ht="18" customHeight="1" thickBot="1" x14ac:dyDescent="0.3">
      <c r="A1498" s="75"/>
      <c r="B1498" s="330"/>
      <c r="C1498" s="331"/>
      <c r="D1498" s="331"/>
      <c r="E1498" s="331"/>
      <c r="F1498" s="331"/>
      <c r="G1498" s="331"/>
      <c r="H1498" s="331"/>
      <c r="I1498" s="331"/>
      <c r="J1498" s="331"/>
      <c r="K1498" s="331"/>
      <c r="L1498" s="331"/>
      <c r="M1498" s="331"/>
      <c r="N1498" s="331"/>
      <c r="O1498" s="331"/>
      <c r="P1498" s="331"/>
      <c r="Q1498" s="331"/>
      <c r="R1498" s="331"/>
      <c r="S1498" s="331"/>
      <c r="T1498" s="331"/>
      <c r="U1498" s="331"/>
      <c r="V1498" s="331"/>
      <c r="W1498" s="331"/>
      <c r="X1498" s="331"/>
      <c r="Y1498" s="332"/>
      <c r="Z1498" s="339"/>
      <c r="AA1498" s="340"/>
      <c r="AB1498" s="340"/>
      <c r="AC1498" s="340"/>
      <c r="AD1498" s="341"/>
      <c r="AE1498" s="339"/>
      <c r="AF1498" s="340"/>
      <c r="AG1498" s="340"/>
      <c r="AH1498" s="340"/>
      <c r="AI1498" s="340"/>
      <c r="AJ1498" s="340"/>
      <c r="AK1498" s="392"/>
      <c r="AL1498" s="393"/>
      <c r="AM1498" s="393"/>
      <c r="AN1498" s="393"/>
      <c r="AO1498" s="393"/>
      <c r="AP1498" s="393"/>
      <c r="AQ1498" s="393"/>
      <c r="AR1498" s="393"/>
      <c r="AS1498" s="393"/>
      <c r="AT1498" s="393"/>
      <c r="AU1498" s="393"/>
      <c r="AV1498" s="393"/>
      <c r="AW1498" s="393"/>
      <c r="AX1498" s="394"/>
      <c r="AY1498" s="411"/>
      <c r="AZ1498" s="396"/>
      <c r="BA1498" s="396"/>
      <c r="BB1498" s="412"/>
      <c r="BC1498" s="398">
        <f t="shared" si="82"/>
        <v>0</v>
      </c>
      <c r="BD1498" s="399"/>
      <c r="BE1498" s="399"/>
      <c r="BF1498" s="400"/>
      <c r="BG1498" s="401"/>
      <c r="BH1498" s="402"/>
      <c r="BI1498" s="402"/>
      <c r="BJ1498" s="403"/>
      <c r="BK1498" s="404">
        <f t="shared" si="83"/>
        <v>0</v>
      </c>
      <c r="BL1498" s="405"/>
      <c r="BM1498" s="405"/>
      <c r="BN1498" s="405"/>
      <c r="BO1498" s="405"/>
      <c r="BP1498" s="406"/>
      <c r="BQ1498" s="297"/>
      <c r="BR1498" s="298"/>
      <c r="BS1498" s="298"/>
      <c r="BT1498" s="298"/>
      <c r="BU1498" s="298"/>
      <c r="BV1498" s="298"/>
      <c r="BW1498" s="299"/>
      <c r="BX1498" s="297"/>
      <c r="BY1498" s="298"/>
      <c r="BZ1498" s="298"/>
      <c r="CA1498" s="298"/>
      <c r="CB1498" s="298"/>
      <c r="CC1498" s="299"/>
      <c r="CD1498" s="297"/>
      <c r="CE1498" s="298"/>
      <c r="CF1498" s="298"/>
      <c r="CG1498" s="298"/>
      <c r="CH1498" s="298"/>
      <c r="CI1498" s="299"/>
    </row>
    <row r="1499" spans="1:87" ht="18" customHeight="1" thickBot="1" x14ac:dyDescent="0.3">
      <c r="A1499" s="75"/>
      <c r="B1499" s="377"/>
      <c r="C1499" s="378"/>
      <c r="D1499" s="378"/>
      <c r="E1499" s="378"/>
      <c r="F1499" s="378"/>
      <c r="G1499" s="378"/>
      <c r="H1499" s="378"/>
      <c r="I1499" s="378"/>
      <c r="J1499" s="378"/>
      <c r="K1499" s="378"/>
      <c r="L1499" s="378"/>
      <c r="M1499" s="378"/>
      <c r="N1499" s="378"/>
      <c r="O1499" s="378"/>
      <c r="P1499" s="378"/>
      <c r="Q1499" s="378"/>
      <c r="R1499" s="378"/>
      <c r="S1499" s="378"/>
      <c r="T1499" s="378"/>
      <c r="U1499" s="378"/>
      <c r="V1499" s="378"/>
      <c r="W1499" s="378"/>
      <c r="X1499" s="378"/>
      <c r="Y1499" s="378"/>
      <c r="Z1499" s="378"/>
      <c r="AA1499" s="378"/>
      <c r="AB1499" s="378"/>
      <c r="AC1499" s="378"/>
      <c r="AD1499" s="378"/>
      <c r="AE1499" s="378"/>
      <c r="AF1499" s="378"/>
      <c r="AG1499" s="378"/>
      <c r="AH1499" s="378"/>
      <c r="AI1499" s="378"/>
      <c r="AJ1499" s="379"/>
      <c r="AK1499" s="380" t="s">
        <v>3</v>
      </c>
      <c r="AL1499" s="381"/>
      <c r="AM1499" s="381"/>
      <c r="AN1499" s="381"/>
      <c r="AO1499" s="381"/>
      <c r="AP1499" s="381"/>
      <c r="AQ1499" s="381"/>
      <c r="AR1499" s="381"/>
      <c r="AS1499" s="381"/>
      <c r="AT1499" s="381"/>
      <c r="AU1499" s="381"/>
      <c r="AV1499" s="381"/>
      <c r="AW1499" s="381"/>
      <c r="AX1499" s="381"/>
      <c r="AY1499" s="382"/>
      <c r="AZ1499" s="382"/>
      <c r="BA1499" s="382"/>
      <c r="BB1499" s="382"/>
      <c r="BC1499" s="382"/>
      <c r="BD1499" s="382"/>
      <c r="BE1499" s="382"/>
      <c r="BF1499" s="382"/>
      <c r="BG1499" s="382"/>
      <c r="BH1499" s="382"/>
      <c r="BI1499" s="382"/>
      <c r="BJ1499" s="383"/>
      <c r="BK1499" s="384">
        <f>SUM(BK1469:BK1498)</f>
        <v>0</v>
      </c>
      <c r="BL1499" s="385"/>
      <c r="BM1499" s="385"/>
      <c r="BN1499" s="385"/>
      <c r="BO1499" s="385"/>
      <c r="BP1499" s="386"/>
      <c r="BQ1499" s="387" t="s">
        <v>100</v>
      </c>
      <c r="BR1499" s="388"/>
      <c r="BS1499" s="388"/>
      <c r="BT1499" s="388"/>
      <c r="BU1499" s="388"/>
      <c r="BV1499" s="388"/>
      <c r="BW1499" s="388"/>
      <c r="BX1499" s="388"/>
      <c r="BY1499" s="388"/>
      <c r="BZ1499" s="388"/>
      <c r="CA1499" s="388"/>
      <c r="CB1499" s="388"/>
      <c r="CC1499" s="389"/>
      <c r="CD1499" s="390">
        <f>+CD1469*AE1469</f>
        <v>0</v>
      </c>
      <c r="CE1499" s="390"/>
      <c r="CF1499" s="390"/>
      <c r="CG1499" s="390"/>
      <c r="CH1499" s="390"/>
      <c r="CI1499" s="391"/>
    </row>
    <row r="1500" spans="1:87" ht="18" customHeight="1" thickBot="1" x14ac:dyDescent="0.3">
      <c r="A1500" s="75"/>
      <c r="B1500" s="76"/>
      <c r="C1500" s="76"/>
      <c r="D1500" s="76"/>
      <c r="E1500" s="76"/>
      <c r="F1500" s="76"/>
      <c r="G1500" s="76"/>
      <c r="H1500" s="76"/>
      <c r="I1500" s="76"/>
      <c r="J1500" s="76"/>
      <c r="K1500" s="76"/>
      <c r="L1500" s="76"/>
      <c r="M1500" s="76"/>
      <c r="N1500" s="76"/>
      <c r="O1500" s="76"/>
      <c r="P1500" s="76"/>
      <c r="Q1500" s="76"/>
      <c r="R1500" s="76"/>
      <c r="S1500" s="76"/>
      <c r="T1500" s="76"/>
      <c r="U1500" s="76"/>
      <c r="V1500" s="76"/>
      <c r="W1500" s="76"/>
      <c r="X1500" s="76"/>
      <c r="Y1500" s="76"/>
      <c r="Z1500" s="76"/>
      <c r="AA1500" s="76"/>
      <c r="AB1500" s="76"/>
      <c r="AC1500" s="76"/>
      <c r="AD1500" s="76"/>
      <c r="AE1500" s="76"/>
      <c r="AF1500" s="76"/>
      <c r="AG1500" s="76"/>
      <c r="AH1500" s="76"/>
      <c r="AI1500" s="76"/>
      <c r="AJ1500" s="76"/>
      <c r="BG1500" s="78"/>
      <c r="BH1500" s="78"/>
      <c r="BI1500" s="78"/>
      <c r="BJ1500" s="78"/>
      <c r="BK1500" s="79"/>
      <c r="BL1500" s="79"/>
      <c r="BM1500" s="79"/>
      <c r="BN1500" s="79"/>
      <c r="BO1500" s="79"/>
      <c r="BP1500" s="79"/>
      <c r="BQ1500" s="79"/>
      <c r="BR1500" s="79"/>
      <c r="BS1500" s="79"/>
      <c r="BT1500" s="79"/>
      <c r="BU1500" s="79"/>
      <c r="BV1500" s="79"/>
      <c r="BW1500" s="79"/>
      <c r="BX1500" s="79"/>
      <c r="BY1500" s="79"/>
      <c r="BZ1500" s="79"/>
      <c r="CA1500" s="79"/>
      <c r="CB1500" s="79"/>
      <c r="CC1500" s="79"/>
      <c r="CD1500" s="79"/>
      <c r="CE1500" s="79"/>
      <c r="CF1500" s="79"/>
      <c r="CG1500" s="79"/>
      <c r="CH1500" s="79"/>
      <c r="CI1500" s="79"/>
    </row>
    <row r="1501" spans="1:87" ht="18" customHeight="1" x14ac:dyDescent="0.25">
      <c r="A1501" s="75"/>
      <c r="B1501" s="348" t="s">
        <v>0</v>
      </c>
      <c r="C1501" s="349"/>
      <c r="D1501" s="349"/>
      <c r="E1501" s="349"/>
      <c r="F1501" s="349"/>
      <c r="G1501" s="349"/>
      <c r="H1501" s="349"/>
      <c r="I1501" s="349"/>
      <c r="J1501" s="349"/>
      <c r="K1501" s="349"/>
      <c r="L1501" s="349"/>
      <c r="M1501" s="349"/>
      <c r="N1501" s="349"/>
      <c r="O1501" s="349"/>
      <c r="P1501" s="349"/>
      <c r="Q1501" s="349"/>
      <c r="R1501" s="349"/>
      <c r="S1501" s="349"/>
      <c r="T1501" s="349"/>
      <c r="U1501" s="349"/>
      <c r="V1501" s="349"/>
      <c r="W1501" s="349"/>
      <c r="X1501" s="349"/>
      <c r="Y1501" s="350"/>
      <c r="Z1501" s="348" t="s">
        <v>80</v>
      </c>
      <c r="AA1501" s="349"/>
      <c r="AB1501" s="349"/>
      <c r="AC1501" s="349"/>
      <c r="AD1501" s="350"/>
      <c r="AE1501" s="357" t="s">
        <v>79</v>
      </c>
      <c r="AF1501" s="358"/>
      <c r="AG1501" s="358"/>
      <c r="AH1501" s="358"/>
      <c r="AI1501" s="358"/>
      <c r="AJ1501" s="359"/>
      <c r="AK1501" s="357" t="s">
        <v>81</v>
      </c>
      <c r="AL1501" s="358"/>
      <c r="AM1501" s="358"/>
      <c r="AN1501" s="358"/>
      <c r="AO1501" s="358"/>
      <c r="AP1501" s="358"/>
      <c r="AQ1501" s="358"/>
      <c r="AR1501" s="358"/>
      <c r="AS1501" s="358"/>
      <c r="AT1501" s="358"/>
      <c r="AU1501" s="358"/>
      <c r="AV1501" s="358"/>
      <c r="AW1501" s="358"/>
      <c r="AX1501" s="359"/>
      <c r="AY1501" s="357" t="s">
        <v>1</v>
      </c>
      <c r="AZ1501" s="358"/>
      <c r="BA1501" s="358"/>
      <c r="BB1501" s="359"/>
      <c r="BC1501" s="348" t="s">
        <v>104</v>
      </c>
      <c r="BD1501" s="349"/>
      <c r="BE1501" s="349"/>
      <c r="BF1501" s="350"/>
      <c r="BG1501" s="366" t="s">
        <v>82</v>
      </c>
      <c r="BH1501" s="367"/>
      <c r="BI1501" s="367"/>
      <c r="BJ1501" s="368"/>
      <c r="BK1501" s="315" t="s">
        <v>99</v>
      </c>
      <c r="BL1501" s="316"/>
      <c r="BM1501" s="316"/>
      <c r="BN1501" s="316"/>
      <c r="BO1501" s="316"/>
      <c r="BP1501" s="317"/>
      <c r="BQ1501" s="315" t="s">
        <v>83</v>
      </c>
      <c r="BR1501" s="316"/>
      <c r="BS1501" s="316"/>
      <c r="BT1501" s="316"/>
      <c r="BU1501" s="316"/>
      <c r="BV1501" s="316"/>
      <c r="BW1501" s="317"/>
      <c r="BX1501" s="315" t="s">
        <v>84</v>
      </c>
      <c r="BY1501" s="316"/>
      <c r="BZ1501" s="316"/>
      <c r="CA1501" s="316"/>
      <c r="CB1501" s="316"/>
      <c r="CC1501" s="317"/>
      <c r="CD1501" s="315" t="s">
        <v>85</v>
      </c>
      <c r="CE1501" s="316"/>
      <c r="CF1501" s="316"/>
      <c r="CG1501" s="316"/>
      <c r="CH1501" s="316"/>
      <c r="CI1501" s="317"/>
    </row>
    <row r="1502" spans="1:87" ht="18" customHeight="1" x14ac:dyDescent="0.25">
      <c r="A1502" s="75"/>
      <c r="B1502" s="351"/>
      <c r="C1502" s="352"/>
      <c r="D1502" s="352"/>
      <c r="E1502" s="352"/>
      <c r="F1502" s="352"/>
      <c r="G1502" s="352"/>
      <c r="H1502" s="352"/>
      <c r="I1502" s="352"/>
      <c r="J1502" s="352"/>
      <c r="K1502" s="352"/>
      <c r="L1502" s="352"/>
      <c r="M1502" s="352"/>
      <c r="N1502" s="352"/>
      <c r="O1502" s="352"/>
      <c r="P1502" s="352"/>
      <c r="Q1502" s="352"/>
      <c r="R1502" s="352"/>
      <c r="S1502" s="352"/>
      <c r="T1502" s="352"/>
      <c r="U1502" s="352"/>
      <c r="V1502" s="352"/>
      <c r="W1502" s="352"/>
      <c r="X1502" s="352"/>
      <c r="Y1502" s="353"/>
      <c r="Z1502" s="351"/>
      <c r="AA1502" s="352"/>
      <c r="AB1502" s="352"/>
      <c r="AC1502" s="352"/>
      <c r="AD1502" s="353"/>
      <c r="AE1502" s="360"/>
      <c r="AF1502" s="361"/>
      <c r="AG1502" s="361"/>
      <c r="AH1502" s="361"/>
      <c r="AI1502" s="361"/>
      <c r="AJ1502" s="362"/>
      <c r="AK1502" s="360"/>
      <c r="AL1502" s="361"/>
      <c r="AM1502" s="361"/>
      <c r="AN1502" s="361"/>
      <c r="AO1502" s="361"/>
      <c r="AP1502" s="361"/>
      <c r="AQ1502" s="361"/>
      <c r="AR1502" s="361"/>
      <c r="AS1502" s="361"/>
      <c r="AT1502" s="361"/>
      <c r="AU1502" s="361"/>
      <c r="AV1502" s="361"/>
      <c r="AW1502" s="361"/>
      <c r="AX1502" s="362"/>
      <c r="AY1502" s="360"/>
      <c r="AZ1502" s="361"/>
      <c r="BA1502" s="361"/>
      <c r="BB1502" s="362"/>
      <c r="BC1502" s="351"/>
      <c r="BD1502" s="352"/>
      <c r="BE1502" s="352"/>
      <c r="BF1502" s="353"/>
      <c r="BG1502" s="369"/>
      <c r="BH1502" s="370"/>
      <c r="BI1502" s="370"/>
      <c r="BJ1502" s="371"/>
      <c r="BK1502" s="318"/>
      <c r="BL1502" s="319"/>
      <c r="BM1502" s="319"/>
      <c r="BN1502" s="319"/>
      <c r="BO1502" s="319"/>
      <c r="BP1502" s="320"/>
      <c r="BQ1502" s="318"/>
      <c r="BR1502" s="319"/>
      <c r="BS1502" s="319"/>
      <c r="BT1502" s="319"/>
      <c r="BU1502" s="319"/>
      <c r="BV1502" s="319"/>
      <c r="BW1502" s="320"/>
      <c r="BX1502" s="318"/>
      <c r="BY1502" s="319"/>
      <c r="BZ1502" s="319"/>
      <c r="CA1502" s="319"/>
      <c r="CB1502" s="319"/>
      <c r="CC1502" s="320"/>
      <c r="CD1502" s="318"/>
      <c r="CE1502" s="319"/>
      <c r="CF1502" s="319"/>
      <c r="CG1502" s="319"/>
      <c r="CH1502" s="319"/>
      <c r="CI1502" s="320"/>
    </row>
    <row r="1503" spans="1:87" ht="18" customHeight="1" thickBot="1" x14ac:dyDescent="0.3">
      <c r="A1503" s="75"/>
      <c r="B1503" s="354"/>
      <c r="C1503" s="355"/>
      <c r="D1503" s="355"/>
      <c r="E1503" s="355"/>
      <c r="F1503" s="355"/>
      <c r="G1503" s="355"/>
      <c r="H1503" s="355"/>
      <c r="I1503" s="355"/>
      <c r="J1503" s="355"/>
      <c r="K1503" s="355"/>
      <c r="L1503" s="355"/>
      <c r="M1503" s="355"/>
      <c r="N1503" s="355"/>
      <c r="O1503" s="355"/>
      <c r="P1503" s="355"/>
      <c r="Q1503" s="355"/>
      <c r="R1503" s="355"/>
      <c r="S1503" s="355"/>
      <c r="T1503" s="355"/>
      <c r="U1503" s="355"/>
      <c r="V1503" s="355"/>
      <c r="W1503" s="355"/>
      <c r="X1503" s="355"/>
      <c r="Y1503" s="356"/>
      <c r="Z1503" s="354"/>
      <c r="AA1503" s="355"/>
      <c r="AB1503" s="355"/>
      <c r="AC1503" s="355"/>
      <c r="AD1503" s="356"/>
      <c r="AE1503" s="363"/>
      <c r="AF1503" s="364"/>
      <c r="AG1503" s="364"/>
      <c r="AH1503" s="364"/>
      <c r="AI1503" s="364"/>
      <c r="AJ1503" s="365"/>
      <c r="AK1503" s="360"/>
      <c r="AL1503" s="361"/>
      <c r="AM1503" s="361"/>
      <c r="AN1503" s="361"/>
      <c r="AO1503" s="361"/>
      <c r="AP1503" s="361"/>
      <c r="AQ1503" s="361"/>
      <c r="AR1503" s="361"/>
      <c r="AS1503" s="361"/>
      <c r="AT1503" s="361"/>
      <c r="AU1503" s="361"/>
      <c r="AV1503" s="361"/>
      <c r="AW1503" s="361"/>
      <c r="AX1503" s="362"/>
      <c r="AY1503" s="360"/>
      <c r="AZ1503" s="361"/>
      <c r="BA1503" s="361"/>
      <c r="BB1503" s="362"/>
      <c r="BC1503" s="351"/>
      <c r="BD1503" s="352"/>
      <c r="BE1503" s="352"/>
      <c r="BF1503" s="353"/>
      <c r="BG1503" s="369"/>
      <c r="BH1503" s="370"/>
      <c r="BI1503" s="370"/>
      <c r="BJ1503" s="371"/>
      <c r="BK1503" s="318"/>
      <c r="BL1503" s="319"/>
      <c r="BM1503" s="319"/>
      <c r="BN1503" s="319"/>
      <c r="BO1503" s="319"/>
      <c r="BP1503" s="320"/>
      <c r="BQ1503" s="321"/>
      <c r="BR1503" s="322"/>
      <c r="BS1503" s="322"/>
      <c r="BT1503" s="322"/>
      <c r="BU1503" s="322"/>
      <c r="BV1503" s="322"/>
      <c r="BW1503" s="323"/>
      <c r="BX1503" s="321"/>
      <c r="BY1503" s="322"/>
      <c r="BZ1503" s="322"/>
      <c r="CA1503" s="322"/>
      <c r="CB1503" s="322"/>
      <c r="CC1503" s="323"/>
      <c r="CD1503" s="321"/>
      <c r="CE1503" s="322"/>
      <c r="CF1503" s="322"/>
      <c r="CG1503" s="322"/>
      <c r="CH1503" s="322"/>
      <c r="CI1503" s="323"/>
    </row>
    <row r="1504" spans="1:87" ht="18" customHeight="1" x14ac:dyDescent="0.25">
      <c r="A1504" s="75"/>
      <c r="B1504" s="324"/>
      <c r="C1504" s="325"/>
      <c r="D1504" s="325"/>
      <c r="E1504" s="325"/>
      <c r="F1504" s="325"/>
      <c r="G1504" s="325"/>
      <c r="H1504" s="325"/>
      <c r="I1504" s="325"/>
      <c r="J1504" s="325"/>
      <c r="K1504" s="325"/>
      <c r="L1504" s="325"/>
      <c r="M1504" s="325"/>
      <c r="N1504" s="325"/>
      <c r="O1504" s="325"/>
      <c r="P1504" s="325"/>
      <c r="Q1504" s="325"/>
      <c r="R1504" s="325"/>
      <c r="S1504" s="325"/>
      <c r="T1504" s="325"/>
      <c r="U1504" s="325"/>
      <c r="V1504" s="325"/>
      <c r="W1504" s="325"/>
      <c r="X1504" s="325"/>
      <c r="Y1504" s="326"/>
      <c r="Z1504" s="333"/>
      <c r="AA1504" s="334"/>
      <c r="AB1504" s="334"/>
      <c r="AC1504" s="334"/>
      <c r="AD1504" s="335"/>
      <c r="AE1504" s="333"/>
      <c r="AF1504" s="334"/>
      <c r="AG1504" s="334"/>
      <c r="AH1504" s="334"/>
      <c r="AI1504" s="334"/>
      <c r="AJ1504" s="334"/>
      <c r="AK1504" s="342"/>
      <c r="AL1504" s="343"/>
      <c r="AM1504" s="343"/>
      <c r="AN1504" s="343"/>
      <c r="AO1504" s="343"/>
      <c r="AP1504" s="343"/>
      <c r="AQ1504" s="343"/>
      <c r="AR1504" s="343"/>
      <c r="AS1504" s="343"/>
      <c r="AT1504" s="343"/>
      <c r="AU1504" s="343"/>
      <c r="AV1504" s="343"/>
      <c r="AW1504" s="343"/>
      <c r="AX1504" s="344"/>
      <c r="AY1504" s="409"/>
      <c r="AZ1504" s="346"/>
      <c r="BA1504" s="346"/>
      <c r="BB1504" s="410"/>
      <c r="BC1504" s="345">
        <f>+$AE$1504*AY1504</f>
        <v>0</v>
      </c>
      <c r="BD1504" s="346"/>
      <c r="BE1504" s="346"/>
      <c r="BF1504" s="347"/>
      <c r="BG1504" s="285"/>
      <c r="BH1504" s="286"/>
      <c r="BI1504" s="286"/>
      <c r="BJ1504" s="287"/>
      <c r="BK1504" s="288">
        <f>+AY1504*BG1504</f>
        <v>0</v>
      </c>
      <c r="BL1504" s="289"/>
      <c r="BM1504" s="289"/>
      <c r="BN1504" s="289"/>
      <c r="BO1504" s="289"/>
      <c r="BP1504" s="290"/>
      <c r="BQ1504" s="291"/>
      <c r="BR1504" s="292"/>
      <c r="BS1504" s="292"/>
      <c r="BT1504" s="292"/>
      <c r="BU1504" s="292"/>
      <c r="BV1504" s="292"/>
      <c r="BW1504" s="293"/>
      <c r="BX1504" s="291">
        <f>+(((BK1534+BQ1504)*30)/70)</f>
        <v>0</v>
      </c>
      <c r="BY1504" s="292"/>
      <c r="BZ1504" s="292"/>
      <c r="CA1504" s="292"/>
      <c r="CB1504" s="292"/>
      <c r="CC1504" s="293"/>
      <c r="CD1504" s="291">
        <f>+BK1534+BQ1504+BX1504</f>
        <v>0</v>
      </c>
      <c r="CE1504" s="292"/>
      <c r="CF1504" s="292"/>
      <c r="CG1504" s="292"/>
      <c r="CH1504" s="292"/>
      <c r="CI1504" s="293"/>
    </row>
    <row r="1505" spans="1:87" ht="18" customHeight="1" x14ac:dyDescent="0.25">
      <c r="A1505" s="75"/>
      <c r="B1505" s="327"/>
      <c r="C1505" s="328"/>
      <c r="D1505" s="328"/>
      <c r="E1505" s="328"/>
      <c r="F1505" s="328"/>
      <c r="G1505" s="328"/>
      <c r="H1505" s="328"/>
      <c r="I1505" s="328"/>
      <c r="J1505" s="328"/>
      <c r="K1505" s="328"/>
      <c r="L1505" s="328"/>
      <c r="M1505" s="328"/>
      <c r="N1505" s="328"/>
      <c r="O1505" s="328"/>
      <c r="P1505" s="328"/>
      <c r="Q1505" s="328"/>
      <c r="R1505" s="328"/>
      <c r="S1505" s="328"/>
      <c r="T1505" s="328"/>
      <c r="U1505" s="328"/>
      <c r="V1505" s="328"/>
      <c r="W1505" s="328"/>
      <c r="X1505" s="328"/>
      <c r="Y1505" s="329"/>
      <c r="Z1505" s="336"/>
      <c r="AA1505" s="337"/>
      <c r="AB1505" s="337"/>
      <c r="AC1505" s="337"/>
      <c r="AD1505" s="338"/>
      <c r="AE1505" s="336"/>
      <c r="AF1505" s="337"/>
      <c r="AG1505" s="337"/>
      <c r="AH1505" s="337"/>
      <c r="AI1505" s="337"/>
      <c r="AJ1505" s="337"/>
      <c r="AK1505" s="300"/>
      <c r="AL1505" s="301"/>
      <c r="AM1505" s="301"/>
      <c r="AN1505" s="301"/>
      <c r="AO1505" s="301"/>
      <c r="AP1505" s="301"/>
      <c r="AQ1505" s="301"/>
      <c r="AR1505" s="301"/>
      <c r="AS1505" s="301"/>
      <c r="AT1505" s="301"/>
      <c r="AU1505" s="301"/>
      <c r="AV1505" s="301"/>
      <c r="AW1505" s="301"/>
      <c r="AX1505" s="302"/>
      <c r="AY1505" s="407"/>
      <c r="AZ1505" s="304"/>
      <c r="BA1505" s="304"/>
      <c r="BB1505" s="408"/>
      <c r="BC1505" s="306">
        <f t="shared" ref="BC1505:BC1533" si="84">+$AE$1504*AY1505</f>
        <v>0</v>
      </c>
      <c r="BD1505" s="307"/>
      <c r="BE1505" s="307"/>
      <c r="BF1505" s="308"/>
      <c r="BG1505" s="309"/>
      <c r="BH1505" s="310"/>
      <c r="BI1505" s="310"/>
      <c r="BJ1505" s="311"/>
      <c r="BK1505" s="312">
        <f t="shared" ref="BK1505:BK1533" si="85">+AY1505*BG1505</f>
        <v>0</v>
      </c>
      <c r="BL1505" s="313"/>
      <c r="BM1505" s="313"/>
      <c r="BN1505" s="313"/>
      <c r="BO1505" s="313"/>
      <c r="BP1505" s="314"/>
      <c r="BQ1505" s="294"/>
      <c r="BR1505" s="295"/>
      <c r="BS1505" s="295"/>
      <c r="BT1505" s="295"/>
      <c r="BU1505" s="295"/>
      <c r="BV1505" s="295"/>
      <c r="BW1505" s="296"/>
      <c r="BX1505" s="294"/>
      <c r="BY1505" s="295"/>
      <c r="BZ1505" s="295"/>
      <c r="CA1505" s="295"/>
      <c r="CB1505" s="295"/>
      <c r="CC1505" s="296"/>
      <c r="CD1505" s="294"/>
      <c r="CE1505" s="295"/>
      <c r="CF1505" s="295"/>
      <c r="CG1505" s="295"/>
      <c r="CH1505" s="295"/>
      <c r="CI1505" s="296"/>
    </row>
    <row r="1506" spans="1:87" ht="18" customHeight="1" x14ac:dyDescent="0.25">
      <c r="A1506" s="75"/>
      <c r="B1506" s="327"/>
      <c r="C1506" s="328"/>
      <c r="D1506" s="328"/>
      <c r="E1506" s="328"/>
      <c r="F1506" s="328"/>
      <c r="G1506" s="328"/>
      <c r="H1506" s="328"/>
      <c r="I1506" s="328"/>
      <c r="J1506" s="328"/>
      <c r="K1506" s="328"/>
      <c r="L1506" s="328"/>
      <c r="M1506" s="328"/>
      <c r="N1506" s="328"/>
      <c r="O1506" s="328"/>
      <c r="P1506" s="328"/>
      <c r="Q1506" s="328"/>
      <c r="R1506" s="328"/>
      <c r="S1506" s="328"/>
      <c r="T1506" s="328"/>
      <c r="U1506" s="328"/>
      <c r="V1506" s="328"/>
      <c r="W1506" s="328"/>
      <c r="X1506" s="328"/>
      <c r="Y1506" s="329"/>
      <c r="Z1506" s="336"/>
      <c r="AA1506" s="337"/>
      <c r="AB1506" s="337"/>
      <c r="AC1506" s="337"/>
      <c r="AD1506" s="338"/>
      <c r="AE1506" s="336"/>
      <c r="AF1506" s="337"/>
      <c r="AG1506" s="337"/>
      <c r="AH1506" s="337"/>
      <c r="AI1506" s="337"/>
      <c r="AJ1506" s="337"/>
      <c r="AK1506" s="300"/>
      <c r="AL1506" s="301"/>
      <c r="AM1506" s="301"/>
      <c r="AN1506" s="301"/>
      <c r="AO1506" s="301"/>
      <c r="AP1506" s="301"/>
      <c r="AQ1506" s="301"/>
      <c r="AR1506" s="301"/>
      <c r="AS1506" s="301"/>
      <c r="AT1506" s="301"/>
      <c r="AU1506" s="301"/>
      <c r="AV1506" s="301"/>
      <c r="AW1506" s="301"/>
      <c r="AX1506" s="302"/>
      <c r="AY1506" s="407"/>
      <c r="AZ1506" s="304"/>
      <c r="BA1506" s="304"/>
      <c r="BB1506" s="408"/>
      <c r="BC1506" s="306">
        <f t="shared" si="84"/>
        <v>0</v>
      </c>
      <c r="BD1506" s="307"/>
      <c r="BE1506" s="307"/>
      <c r="BF1506" s="308"/>
      <c r="BG1506" s="309"/>
      <c r="BH1506" s="310"/>
      <c r="BI1506" s="310"/>
      <c r="BJ1506" s="311"/>
      <c r="BK1506" s="312">
        <f t="shared" si="85"/>
        <v>0</v>
      </c>
      <c r="BL1506" s="313"/>
      <c r="BM1506" s="313"/>
      <c r="BN1506" s="313"/>
      <c r="BO1506" s="313"/>
      <c r="BP1506" s="314"/>
      <c r="BQ1506" s="294"/>
      <c r="BR1506" s="295"/>
      <c r="BS1506" s="295"/>
      <c r="BT1506" s="295"/>
      <c r="BU1506" s="295"/>
      <c r="BV1506" s="295"/>
      <c r="BW1506" s="296"/>
      <c r="BX1506" s="294"/>
      <c r="BY1506" s="295"/>
      <c r="BZ1506" s="295"/>
      <c r="CA1506" s="295"/>
      <c r="CB1506" s="295"/>
      <c r="CC1506" s="296"/>
      <c r="CD1506" s="294"/>
      <c r="CE1506" s="295"/>
      <c r="CF1506" s="295"/>
      <c r="CG1506" s="295"/>
      <c r="CH1506" s="295"/>
      <c r="CI1506" s="296"/>
    </row>
    <row r="1507" spans="1:87" ht="18" customHeight="1" x14ac:dyDescent="0.25">
      <c r="A1507" s="75"/>
      <c r="B1507" s="327"/>
      <c r="C1507" s="328"/>
      <c r="D1507" s="328"/>
      <c r="E1507" s="328"/>
      <c r="F1507" s="328"/>
      <c r="G1507" s="328"/>
      <c r="H1507" s="328"/>
      <c r="I1507" s="328"/>
      <c r="J1507" s="328"/>
      <c r="K1507" s="328"/>
      <c r="L1507" s="328"/>
      <c r="M1507" s="328"/>
      <c r="N1507" s="328"/>
      <c r="O1507" s="328"/>
      <c r="P1507" s="328"/>
      <c r="Q1507" s="328"/>
      <c r="R1507" s="328"/>
      <c r="S1507" s="328"/>
      <c r="T1507" s="328"/>
      <c r="U1507" s="328"/>
      <c r="V1507" s="328"/>
      <c r="W1507" s="328"/>
      <c r="X1507" s="328"/>
      <c r="Y1507" s="329"/>
      <c r="Z1507" s="336"/>
      <c r="AA1507" s="337"/>
      <c r="AB1507" s="337"/>
      <c r="AC1507" s="337"/>
      <c r="AD1507" s="338"/>
      <c r="AE1507" s="336"/>
      <c r="AF1507" s="337"/>
      <c r="AG1507" s="337"/>
      <c r="AH1507" s="337"/>
      <c r="AI1507" s="337"/>
      <c r="AJ1507" s="337"/>
      <c r="AK1507" s="300"/>
      <c r="AL1507" s="301"/>
      <c r="AM1507" s="301"/>
      <c r="AN1507" s="301"/>
      <c r="AO1507" s="301"/>
      <c r="AP1507" s="301"/>
      <c r="AQ1507" s="301"/>
      <c r="AR1507" s="301"/>
      <c r="AS1507" s="301"/>
      <c r="AT1507" s="301"/>
      <c r="AU1507" s="301"/>
      <c r="AV1507" s="301"/>
      <c r="AW1507" s="301"/>
      <c r="AX1507" s="302"/>
      <c r="AY1507" s="407"/>
      <c r="AZ1507" s="304"/>
      <c r="BA1507" s="304"/>
      <c r="BB1507" s="408"/>
      <c r="BC1507" s="306">
        <f t="shared" si="84"/>
        <v>0</v>
      </c>
      <c r="BD1507" s="307"/>
      <c r="BE1507" s="307"/>
      <c r="BF1507" s="308"/>
      <c r="BG1507" s="309"/>
      <c r="BH1507" s="310"/>
      <c r="BI1507" s="310"/>
      <c r="BJ1507" s="311"/>
      <c r="BK1507" s="312">
        <f t="shared" si="85"/>
        <v>0</v>
      </c>
      <c r="BL1507" s="313"/>
      <c r="BM1507" s="313"/>
      <c r="BN1507" s="313"/>
      <c r="BO1507" s="313"/>
      <c r="BP1507" s="314"/>
      <c r="BQ1507" s="294"/>
      <c r="BR1507" s="295"/>
      <c r="BS1507" s="295"/>
      <c r="BT1507" s="295"/>
      <c r="BU1507" s="295"/>
      <c r="BV1507" s="295"/>
      <c r="BW1507" s="296"/>
      <c r="BX1507" s="294"/>
      <c r="BY1507" s="295"/>
      <c r="BZ1507" s="295"/>
      <c r="CA1507" s="295"/>
      <c r="CB1507" s="295"/>
      <c r="CC1507" s="296"/>
      <c r="CD1507" s="294"/>
      <c r="CE1507" s="295"/>
      <c r="CF1507" s="295"/>
      <c r="CG1507" s="295"/>
      <c r="CH1507" s="295"/>
      <c r="CI1507" s="296"/>
    </row>
    <row r="1508" spans="1:87" ht="18" customHeight="1" x14ac:dyDescent="0.25">
      <c r="A1508" s="75"/>
      <c r="B1508" s="327"/>
      <c r="C1508" s="328"/>
      <c r="D1508" s="328"/>
      <c r="E1508" s="328"/>
      <c r="F1508" s="328"/>
      <c r="G1508" s="328"/>
      <c r="H1508" s="328"/>
      <c r="I1508" s="328"/>
      <c r="J1508" s="328"/>
      <c r="K1508" s="328"/>
      <c r="L1508" s="328"/>
      <c r="M1508" s="328"/>
      <c r="N1508" s="328"/>
      <c r="O1508" s="328"/>
      <c r="P1508" s="328"/>
      <c r="Q1508" s="328"/>
      <c r="R1508" s="328"/>
      <c r="S1508" s="328"/>
      <c r="T1508" s="328"/>
      <c r="U1508" s="328"/>
      <c r="V1508" s="328"/>
      <c r="W1508" s="328"/>
      <c r="X1508" s="328"/>
      <c r="Y1508" s="329"/>
      <c r="Z1508" s="336"/>
      <c r="AA1508" s="337"/>
      <c r="AB1508" s="337"/>
      <c r="AC1508" s="337"/>
      <c r="AD1508" s="338"/>
      <c r="AE1508" s="336"/>
      <c r="AF1508" s="337"/>
      <c r="AG1508" s="337"/>
      <c r="AH1508" s="337"/>
      <c r="AI1508" s="337"/>
      <c r="AJ1508" s="337"/>
      <c r="AK1508" s="300"/>
      <c r="AL1508" s="301"/>
      <c r="AM1508" s="301"/>
      <c r="AN1508" s="301"/>
      <c r="AO1508" s="301"/>
      <c r="AP1508" s="301"/>
      <c r="AQ1508" s="301"/>
      <c r="AR1508" s="301"/>
      <c r="AS1508" s="301"/>
      <c r="AT1508" s="301"/>
      <c r="AU1508" s="301"/>
      <c r="AV1508" s="301"/>
      <c r="AW1508" s="301"/>
      <c r="AX1508" s="302"/>
      <c r="AY1508" s="407"/>
      <c r="AZ1508" s="304"/>
      <c r="BA1508" s="304"/>
      <c r="BB1508" s="408"/>
      <c r="BC1508" s="306">
        <f t="shared" si="84"/>
        <v>0</v>
      </c>
      <c r="BD1508" s="307"/>
      <c r="BE1508" s="307"/>
      <c r="BF1508" s="308"/>
      <c r="BG1508" s="309"/>
      <c r="BH1508" s="310"/>
      <c r="BI1508" s="310"/>
      <c r="BJ1508" s="311"/>
      <c r="BK1508" s="312">
        <f t="shared" si="85"/>
        <v>0</v>
      </c>
      <c r="BL1508" s="313"/>
      <c r="BM1508" s="313"/>
      <c r="BN1508" s="313"/>
      <c r="BO1508" s="313"/>
      <c r="BP1508" s="314"/>
      <c r="BQ1508" s="294"/>
      <c r="BR1508" s="295"/>
      <c r="BS1508" s="295"/>
      <c r="BT1508" s="295"/>
      <c r="BU1508" s="295"/>
      <c r="BV1508" s="295"/>
      <c r="BW1508" s="296"/>
      <c r="BX1508" s="294"/>
      <c r="BY1508" s="295"/>
      <c r="BZ1508" s="295"/>
      <c r="CA1508" s="295"/>
      <c r="CB1508" s="295"/>
      <c r="CC1508" s="296"/>
      <c r="CD1508" s="294"/>
      <c r="CE1508" s="295"/>
      <c r="CF1508" s="295"/>
      <c r="CG1508" s="295"/>
      <c r="CH1508" s="295"/>
      <c r="CI1508" s="296"/>
    </row>
    <row r="1509" spans="1:87" ht="18" customHeight="1" x14ac:dyDescent="0.25">
      <c r="A1509" s="75"/>
      <c r="B1509" s="327"/>
      <c r="C1509" s="328"/>
      <c r="D1509" s="328"/>
      <c r="E1509" s="328"/>
      <c r="F1509" s="328"/>
      <c r="G1509" s="328"/>
      <c r="H1509" s="328"/>
      <c r="I1509" s="328"/>
      <c r="J1509" s="328"/>
      <c r="K1509" s="328"/>
      <c r="L1509" s="328"/>
      <c r="M1509" s="328"/>
      <c r="N1509" s="328"/>
      <c r="O1509" s="328"/>
      <c r="P1509" s="328"/>
      <c r="Q1509" s="328"/>
      <c r="R1509" s="328"/>
      <c r="S1509" s="328"/>
      <c r="T1509" s="328"/>
      <c r="U1509" s="328"/>
      <c r="V1509" s="328"/>
      <c r="W1509" s="328"/>
      <c r="X1509" s="328"/>
      <c r="Y1509" s="329"/>
      <c r="Z1509" s="336"/>
      <c r="AA1509" s="337"/>
      <c r="AB1509" s="337"/>
      <c r="AC1509" s="337"/>
      <c r="AD1509" s="338"/>
      <c r="AE1509" s="336"/>
      <c r="AF1509" s="337"/>
      <c r="AG1509" s="337"/>
      <c r="AH1509" s="337"/>
      <c r="AI1509" s="337"/>
      <c r="AJ1509" s="337"/>
      <c r="AK1509" s="300"/>
      <c r="AL1509" s="301"/>
      <c r="AM1509" s="301"/>
      <c r="AN1509" s="301"/>
      <c r="AO1509" s="301"/>
      <c r="AP1509" s="301"/>
      <c r="AQ1509" s="301"/>
      <c r="AR1509" s="301"/>
      <c r="AS1509" s="301"/>
      <c r="AT1509" s="301"/>
      <c r="AU1509" s="301"/>
      <c r="AV1509" s="301"/>
      <c r="AW1509" s="301"/>
      <c r="AX1509" s="302"/>
      <c r="AY1509" s="407"/>
      <c r="AZ1509" s="304"/>
      <c r="BA1509" s="304"/>
      <c r="BB1509" s="408"/>
      <c r="BC1509" s="306">
        <f t="shared" si="84"/>
        <v>0</v>
      </c>
      <c r="BD1509" s="307"/>
      <c r="BE1509" s="307"/>
      <c r="BF1509" s="308"/>
      <c r="BG1509" s="309"/>
      <c r="BH1509" s="310"/>
      <c r="BI1509" s="310"/>
      <c r="BJ1509" s="311"/>
      <c r="BK1509" s="312">
        <f t="shared" si="85"/>
        <v>0</v>
      </c>
      <c r="BL1509" s="313"/>
      <c r="BM1509" s="313"/>
      <c r="BN1509" s="313"/>
      <c r="BO1509" s="313"/>
      <c r="BP1509" s="314"/>
      <c r="BQ1509" s="294"/>
      <c r="BR1509" s="295"/>
      <c r="BS1509" s="295"/>
      <c r="BT1509" s="295"/>
      <c r="BU1509" s="295"/>
      <c r="BV1509" s="295"/>
      <c r="BW1509" s="296"/>
      <c r="BX1509" s="294"/>
      <c r="BY1509" s="295"/>
      <c r="BZ1509" s="295"/>
      <c r="CA1509" s="295"/>
      <c r="CB1509" s="295"/>
      <c r="CC1509" s="296"/>
      <c r="CD1509" s="294"/>
      <c r="CE1509" s="295"/>
      <c r="CF1509" s="295"/>
      <c r="CG1509" s="295"/>
      <c r="CH1509" s="295"/>
      <c r="CI1509" s="296"/>
    </row>
    <row r="1510" spans="1:87" ht="18" customHeight="1" x14ac:dyDescent="0.25">
      <c r="A1510" s="75"/>
      <c r="B1510" s="327"/>
      <c r="C1510" s="328"/>
      <c r="D1510" s="328"/>
      <c r="E1510" s="328"/>
      <c r="F1510" s="328"/>
      <c r="G1510" s="328"/>
      <c r="H1510" s="328"/>
      <c r="I1510" s="328"/>
      <c r="J1510" s="328"/>
      <c r="K1510" s="328"/>
      <c r="L1510" s="328"/>
      <c r="M1510" s="328"/>
      <c r="N1510" s="328"/>
      <c r="O1510" s="328"/>
      <c r="P1510" s="328"/>
      <c r="Q1510" s="328"/>
      <c r="R1510" s="328"/>
      <c r="S1510" s="328"/>
      <c r="T1510" s="328"/>
      <c r="U1510" s="328"/>
      <c r="V1510" s="328"/>
      <c r="W1510" s="328"/>
      <c r="X1510" s="328"/>
      <c r="Y1510" s="329"/>
      <c r="Z1510" s="336"/>
      <c r="AA1510" s="337"/>
      <c r="AB1510" s="337"/>
      <c r="AC1510" s="337"/>
      <c r="AD1510" s="338"/>
      <c r="AE1510" s="336"/>
      <c r="AF1510" s="337"/>
      <c r="AG1510" s="337"/>
      <c r="AH1510" s="337"/>
      <c r="AI1510" s="337"/>
      <c r="AJ1510" s="337"/>
      <c r="AK1510" s="300"/>
      <c r="AL1510" s="301"/>
      <c r="AM1510" s="301"/>
      <c r="AN1510" s="301"/>
      <c r="AO1510" s="301"/>
      <c r="AP1510" s="301"/>
      <c r="AQ1510" s="301"/>
      <c r="AR1510" s="301"/>
      <c r="AS1510" s="301"/>
      <c r="AT1510" s="301"/>
      <c r="AU1510" s="301"/>
      <c r="AV1510" s="301"/>
      <c r="AW1510" s="301"/>
      <c r="AX1510" s="302"/>
      <c r="AY1510" s="407"/>
      <c r="AZ1510" s="304"/>
      <c r="BA1510" s="304"/>
      <c r="BB1510" s="408"/>
      <c r="BC1510" s="306">
        <f t="shared" si="84"/>
        <v>0</v>
      </c>
      <c r="BD1510" s="307"/>
      <c r="BE1510" s="307"/>
      <c r="BF1510" s="308"/>
      <c r="BG1510" s="309"/>
      <c r="BH1510" s="310"/>
      <c r="BI1510" s="310"/>
      <c r="BJ1510" s="311"/>
      <c r="BK1510" s="312">
        <f t="shared" si="85"/>
        <v>0</v>
      </c>
      <c r="BL1510" s="313"/>
      <c r="BM1510" s="313"/>
      <c r="BN1510" s="313"/>
      <c r="BO1510" s="313"/>
      <c r="BP1510" s="314"/>
      <c r="BQ1510" s="294"/>
      <c r="BR1510" s="295"/>
      <c r="BS1510" s="295"/>
      <c r="BT1510" s="295"/>
      <c r="BU1510" s="295"/>
      <c r="BV1510" s="295"/>
      <c r="BW1510" s="296"/>
      <c r="BX1510" s="294"/>
      <c r="BY1510" s="295"/>
      <c r="BZ1510" s="295"/>
      <c r="CA1510" s="295"/>
      <c r="CB1510" s="295"/>
      <c r="CC1510" s="296"/>
      <c r="CD1510" s="294"/>
      <c r="CE1510" s="295"/>
      <c r="CF1510" s="295"/>
      <c r="CG1510" s="295"/>
      <c r="CH1510" s="295"/>
      <c r="CI1510" s="296"/>
    </row>
    <row r="1511" spans="1:87" ht="18" customHeight="1" x14ac:dyDescent="0.25">
      <c r="A1511" s="75"/>
      <c r="B1511" s="327"/>
      <c r="C1511" s="328"/>
      <c r="D1511" s="328"/>
      <c r="E1511" s="328"/>
      <c r="F1511" s="328"/>
      <c r="G1511" s="328"/>
      <c r="H1511" s="328"/>
      <c r="I1511" s="328"/>
      <c r="J1511" s="328"/>
      <c r="K1511" s="328"/>
      <c r="L1511" s="328"/>
      <c r="M1511" s="328"/>
      <c r="N1511" s="328"/>
      <c r="O1511" s="328"/>
      <c r="P1511" s="328"/>
      <c r="Q1511" s="328"/>
      <c r="R1511" s="328"/>
      <c r="S1511" s="328"/>
      <c r="T1511" s="328"/>
      <c r="U1511" s="328"/>
      <c r="V1511" s="328"/>
      <c r="W1511" s="328"/>
      <c r="X1511" s="328"/>
      <c r="Y1511" s="329"/>
      <c r="Z1511" s="336"/>
      <c r="AA1511" s="337"/>
      <c r="AB1511" s="337"/>
      <c r="AC1511" s="337"/>
      <c r="AD1511" s="338"/>
      <c r="AE1511" s="336"/>
      <c r="AF1511" s="337"/>
      <c r="AG1511" s="337"/>
      <c r="AH1511" s="337"/>
      <c r="AI1511" s="337"/>
      <c r="AJ1511" s="337"/>
      <c r="AK1511" s="300"/>
      <c r="AL1511" s="301"/>
      <c r="AM1511" s="301"/>
      <c r="AN1511" s="301"/>
      <c r="AO1511" s="301"/>
      <c r="AP1511" s="301"/>
      <c r="AQ1511" s="301"/>
      <c r="AR1511" s="301"/>
      <c r="AS1511" s="301"/>
      <c r="AT1511" s="301"/>
      <c r="AU1511" s="301"/>
      <c r="AV1511" s="301"/>
      <c r="AW1511" s="301"/>
      <c r="AX1511" s="302"/>
      <c r="AY1511" s="407"/>
      <c r="AZ1511" s="304"/>
      <c r="BA1511" s="304"/>
      <c r="BB1511" s="408"/>
      <c r="BC1511" s="306">
        <f t="shared" si="84"/>
        <v>0</v>
      </c>
      <c r="BD1511" s="307"/>
      <c r="BE1511" s="307"/>
      <c r="BF1511" s="308"/>
      <c r="BG1511" s="309"/>
      <c r="BH1511" s="310"/>
      <c r="BI1511" s="310"/>
      <c r="BJ1511" s="311"/>
      <c r="BK1511" s="312">
        <f t="shared" si="85"/>
        <v>0</v>
      </c>
      <c r="BL1511" s="313"/>
      <c r="BM1511" s="313"/>
      <c r="BN1511" s="313"/>
      <c r="BO1511" s="313"/>
      <c r="BP1511" s="314"/>
      <c r="BQ1511" s="294"/>
      <c r="BR1511" s="295"/>
      <c r="BS1511" s="295"/>
      <c r="BT1511" s="295"/>
      <c r="BU1511" s="295"/>
      <c r="BV1511" s="295"/>
      <c r="BW1511" s="296"/>
      <c r="BX1511" s="294"/>
      <c r="BY1511" s="295"/>
      <c r="BZ1511" s="295"/>
      <c r="CA1511" s="295"/>
      <c r="CB1511" s="295"/>
      <c r="CC1511" s="296"/>
      <c r="CD1511" s="294"/>
      <c r="CE1511" s="295"/>
      <c r="CF1511" s="295"/>
      <c r="CG1511" s="295"/>
      <c r="CH1511" s="295"/>
      <c r="CI1511" s="296"/>
    </row>
    <row r="1512" spans="1:87" ht="18" customHeight="1" x14ac:dyDescent="0.25">
      <c r="A1512" s="75"/>
      <c r="B1512" s="327"/>
      <c r="C1512" s="328"/>
      <c r="D1512" s="328"/>
      <c r="E1512" s="328"/>
      <c r="F1512" s="328"/>
      <c r="G1512" s="328"/>
      <c r="H1512" s="328"/>
      <c r="I1512" s="328"/>
      <c r="J1512" s="328"/>
      <c r="K1512" s="328"/>
      <c r="L1512" s="328"/>
      <c r="M1512" s="328"/>
      <c r="N1512" s="328"/>
      <c r="O1512" s="328"/>
      <c r="P1512" s="328"/>
      <c r="Q1512" s="328"/>
      <c r="R1512" s="328"/>
      <c r="S1512" s="328"/>
      <c r="T1512" s="328"/>
      <c r="U1512" s="328"/>
      <c r="V1512" s="328"/>
      <c r="W1512" s="328"/>
      <c r="X1512" s="328"/>
      <c r="Y1512" s="329"/>
      <c r="Z1512" s="336"/>
      <c r="AA1512" s="337"/>
      <c r="AB1512" s="337"/>
      <c r="AC1512" s="337"/>
      <c r="AD1512" s="338"/>
      <c r="AE1512" s="336"/>
      <c r="AF1512" s="337"/>
      <c r="AG1512" s="337"/>
      <c r="AH1512" s="337"/>
      <c r="AI1512" s="337"/>
      <c r="AJ1512" s="337"/>
      <c r="AK1512" s="300"/>
      <c r="AL1512" s="301"/>
      <c r="AM1512" s="301"/>
      <c r="AN1512" s="301"/>
      <c r="AO1512" s="301"/>
      <c r="AP1512" s="301"/>
      <c r="AQ1512" s="301"/>
      <c r="AR1512" s="301"/>
      <c r="AS1512" s="301"/>
      <c r="AT1512" s="301"/>
      <c r="AU1512" s="301"/>
      <c r="AV1512" s="301"/>
      <c r="AW1512" s="301"/>
      <c r="AX1512" s="302"/>
      <c r="AY1512" s="407"/>
      <c r="AZ1512" s="304"/>
      <c r="BA1512" s="304"/>
      <c r="BB1512" s="408"/>
      <c r="BC1512" s="306">
        <f t="shared" si="84"/>
        <v>0</v>
      </c>
      <c r="BD1512" s="307"/>
      <c r="BE1512" s="307"/>
      <c r="BF1512" s="308"/>
      <c r="BG1512" s="309"/>
      <c r="BH1512" s="310"/>
      <c r="BI1512" s="310"/>
      <c r="BJ1512" s="311"/>
      <c r="BK1512" s="312">
        <f t="shared" si="85"/>
        <v>0</v>
      </c>
      <c r="BL1512" s="313"/>
      <c r="BM1512" s="313"/>
      <c r="BN1512" s="313"/>
      <c r="BO1512" s="313"/>
      <c r="BP1512" s="314"/>
      <c r="BQ1512" s="294"/>
      <c r="BR1512" s="295"/>
      <c r="BS1512" s="295"/>
      <c r="BT1512" s="295"/>
      <c r="BU1512" s="295"/>
      <c r="BV1512" s="295"/>
      <c r="BW1512" s="296"/>
      <c r="BX1512" s="294"/>
      <c r="BY1512" s="295"/>
      <c r="BZ1512" s="295"/>
      <c r="CA1512" s="295"/>
      <c r="CB1512" s="295"/>
      <c r="CC1512" s="296"/>
      <c r="CD1512" s="294"/>
      <c r="CE1512" s="295"/>
      <c r="CF1512" s="295"/>
      <c r="CG1512" s="295"/>
      <c r="CH1512" s="295"/>
      <c r="CI1512" s="296"/>
    </row>
    <row r="1513" spans="1:87" ht="18" customHeight="1" x14ac:dyDescent="0.25">
      <c r="A1513" s="75"/>
      <c r="B1513" s="327"/>
      <c r="C1513" s="328"/>
      <c r="D1513" s="328"/>
      <c r="E1513" s="328"/>
      <c r="F1513" s="328"/>
      <c r="G1513" s="328"/>
      <c r="H1513" s="328"/>
      <c r="I1513" s="328"/>
      <c r="J1513" s="328"/>
      <c r="K1513" s="328"/>
      <c r="L1513" s="328"/>
      <c r="M1513" s="328"/>
      <c r="N1513" s="328"/>
      <c r="O1513" s="328"/>
      <c r="P1513" s="328"/>
      <c r="Q1513" s="328"/>
      <c r="R1513" s="328"/>
      <c r="S1513" s="328"/>
      <c r="T1513" s="328"/>
      <c r="U1513" s="328"/>
      <c r="V1513" s="328"/>
      <c r="W1513" s="328"/>
      <c r="X1513" s="328"/>
      <c r="Y1513" s="329"/>
      <c r="Z1513" s="336"/>
      <c r="AA1513" s="337"/>
      <c r="AB1513" s="337"/>
      <c r="AC1513" s="337"/>
      <c r="AD1513" s="338"/>
      <c r="AE1513" s="336"/>
      <c r="AF1513" s="337"/>
      <c r="AG1513" s="337"/>
      <c r="AH1513" s="337"/>
      <c r="AI1513" s="337"/>
      <c r="AJ1513" s="337"/>
      <c r="AK1513" s="300"/>
      <c r="AL1513" s="301"/>
      <c r="AM1513" s="301"/>
      <c r="AN1513" s="301"/>
      <c r="AO1513" s="301"/>
      <c r="AP1513" s="301"/>
      <c r="AQ1513" s="301"/>
      <c r="AR1513" s="301"/>
      <c r="AS1513" s="301"/>
      <c r="AT1513" s="301"/>
      <c r="AU1513" s="301"/>
      <c r="AV1513" s="301"/>
      <c r="AW1513" s="301"/>
      <c r="AX1513" s="302"/>
      <c r="AY1513" s="407"/>
      <c r="AZ1513" s="304"/>
      <c r="BA1513" s="304"/>
      <c r="BB1513" s="408"/>
      <c r="BC1513" s="306">
        <f t="shared" si="84"/>
        <v>0</v>
      </c>
      <c r="BD1513" s="307"/>
      <c r="BE1513" s="307"/>
      <c r="BF1513" s="308"/>
      <c r="BG1513" s="309"/>
      <c r="BH1513" s="310"/>
      <c r="BI1513" s="310"/>
      <c r="BJ1513" s="311"/>
      <c r="BK1513" s="312">
        <f t="shared" si="85"/>
        <v>0</v>
      </c>
      <c r="BL1513" s="313"/>
      <c r="BM1513" s="313"/>
      <c r="BN1513" s="313"/>
      <c r="BO1513" s="313"/>
      <c r="BP1513" s="314"/>
      <c r="BQ1513" s="294"/>
      <c r="BR1513" s="295"/>
      <c r="BS1513" s="295"/>
      <c r="BT1513" s="295"/>
      <c r="BU1513" s="295"/>
      <c r="BV1513" s="295"/>
      <c r="BW1513" s="296"/>
      <c r="BX1513" s="294"/>
      <c r="BY1513" s="295"/>
      <c r="BZ1513" s="295"/>
      <c r="CA1513" s="295"/>
      <c r="CB1513" s="295"/>
      <c r="CC1513" s="296"/>
      <c r="CD1513" s="294"/>
      <c r="CE1513" s="295"/>
      <c r="CF1513" s="295"/>
      <c r="CG1513" s="295"/>
      <c r="CH1513" s="295"/>
      <c r="CI1513" s="296"/>
    </row>
    <row r="1514" spans="1:87" ht="18" customHeight="1" x14ac:dyDescent="0.25">
      <c r="A1514" s="75"/>
      <c r="B1514" s="327"/>
      <c r="C1514" s="328"/>
      <c r="D1514" s="328"/>
      <c r="E1514" s="328"/>
      <c r="F1514" s="328"/>
      <c r="G1514" s="328"/>
      <c r="H1514" s="328"/>
      <c r="I1514" s="328"/>
      <c r="J1514" s="328"/>
      <c r="K1514" s="328"/>
      <c r="L1514" s="328"/>
      <c r="M1514" s="328"/>
      <c r="N1514" s="328"/>
      <c r="O1514" s="328"/>
      <c r="P1514" s="328"/>
      <c r="Q1514" s="328"/>
      <c r="R1514" s="328"/>
      <c r="S1514" s="328"/>
      <c r="T1514" s="328"/>
      <c r="U1514" s="328"/>
      <c r="V1514" s="328"/>
      <c r="W1514" s="328"/>
      <c r="X1514" s="328"/>
      <c r="Y1514" s="329"/>
      <c r="Z1514" s="336"/>
      <c r="AA1514" s="337"/>
      <c r="AB1514" s="337"/>
      <c r="AC1514" s="337"/>
      <c r="AD1514" s="338"/>
      <c r="AE1514" s="336"/>
      <c r="AF1514" s="337"/>
      <c r="AG1514" s="337"/>
      <c r="AH1514" s="337"/>
      <c r="AI1514" s="337"/>
      <c r="AJ1514" s="337"/>
      <c r="AK1514" s="300"/>
      <c r="AL1514" s="301"/>
      <c r="AM1514" s="301"/>
      <c r="AN1514" s="301"/>
      <c r="AO1514" s="301"/>
      <c r="AP1514" s="301"/>
      <c r="AQ1514" s="301"/>
      <c r="AR1514" s="301"/>
      <c r="AS1514" s="301"/>
      <c r="AT1514" s="301"/>
      <c r="AU1514" s="301"/>
      <c r="AV1514" s="301"/>
      <c r="AW1514" s="301"/>
      <c r="AX1514" s="302"/>
      <c r="AY1514" s="407"/>
      <c r="AZ1514" s="304"/>
      <c r="BA1514" s="304"/>
      <c r="BB1514" s="408"/>
      <c r="BC1514" s="306">
        <f t="shared" si="84"/>
        <v>0</v>
      </c>
      <c r="BD1514" s="307"/>
      <c r="BE1514" s="307"/>
      <c r="BF1514" s="308"/>
      <c r="BG1514" s="309"/>
      <c r="BH1514" s="310"/>
      <c r="BI1514" s="310"/>
      <c r="BJ1514" s="311"/>
      <c r="BK1514" s="312">
        <f t="shared" si="85"/>
        <v>0</v>
      </c>
      <c r="BL1514" s="313"/>
      <c r="BM1514" s="313"/>
      <c r="BN1514" s="313"/>
      <c r="BO1514" s="313"/>
      <c r="BP1514" s="314"/>
      <c r="BQ1514" s="294"/>
      <c r="BR1514" s="295"/>
      <c r="BS1514" s="295"/>
      <c r="BT1514" s="295"/>
      <c r="BU1514" s="295"/>
      <c r="BV1514" s="295"/>
      <c r="BW1514" s="296"/>
      <c r="BX1514" s="294"/>
      <c r="BY1514" s="295"/>
      <c r="BZ1514" s="295"/>
      <c r="CA1514" s="295"/>
      <c r="CB1514" s="295"/>
      <c r="CC1514" s="296"/>
      <c r="CD1514" s="294"/>
      <c r="CE1514" s="295"/>
      <c r="CF1514" s="295"/>
      <c r="CG1514" s="295"/>
      <c r="CH1514" s="295"/>
      <c r="CI1514" s="296"/>
    </row>
    <row r="1515" spans="1:87" ht="18" customHeight="1" x14ac:dyDescent="0.25">
      <c r="A1515" s="75"/>
      <c r="B1515" s="327"/>
      <c r="C1515" s="328"/>
      <c r="D1515" s="328"/>
      <c r="E1515" s="328"/>
      <c r="F1515" s="328"/>
      <c r="G1515" s="328"/>
      <c r="H1515" s="328"/>
      <c r="I1515" s="328"/>
      <c r="J1515" s="328"/>
      <c r="K1515" s="328"/>
      <c r="L1515" s="328"/>
      <c r="M1515" s="328"/>
      <c r="N1515" s="328"/>
      <c r="O1515" s="328"/>
      <c r="P1515" s="328"/>
      <c r="Q1515" s="328"/>
      <c r="R1515" s="328"/>
      <c r="S1515" s="328"/>
      <c r="T1515" s="328"/>
      <c r="U1515" s="328"/>
      <c r="V1515" s="328"/>
      <c r="W1515" s="328"/>
      <c r="X1515" s="328"/>
      <c r="Y1515" s="329"/>
      <c r="Z1515" s="336"/>
      <c r="AA1515" s="337"/>
      <c r="AB1515" s="337"/>
      <c r="AC1515" s="337"/>
      <c r="AD1515" s="338"/>
      <c r="AE1515" s="336"/>
      <c r="AF1515" s="337"/>
      <c r="AG1515" s="337"/>
      <c r="AH1515" s="337"/>
      <c r="AI1515" s="337"/>
      <c r="AJ1515" s="337"/>
      <c r="AK1515" s="300"/>
      <c r="AL1515" s="301"/>
      <c r="AM1515" s="301"/>
      <c r="AN1515" s="301"/>
      <c r="AO1515" s="301"/>
      <c r="AP1515" s="301"/>
      <c r="AQ1515" s="301"/>
      <c r="AR1515" s="301"/>
      <c r="AS1515" s="301"/>
      <c r="AT1515" s="301"/>
      <c r="AU1515" s="301"/>
      <c r="AV1515" s="301"/>
      <c r="AW1515" s="301"/>
      <c r="AX1515" s="302"/>
      <c r="AY1515" s="407"/>
      <c r="AZ1515" s="304"/>
      <c r="BA1515" s="304"/>
      <c r="BB1515" s="408"/>
      <c r="BC1515" s="306">
        <f t="shared" si="84"/>
        <v>0</v>
      </c>
      <c r="BD1515" s="307"/>
      <c r="BE1515" s="307"/>
      <c r="BF1515" s="308"/>
      <c r="BG1515" s="309"/>
      <c r="BH1515" s="310"/>
      <c r="BI1515" s="310"/>
      <c r="BJ1515" s="311"/>
      <c r="BK1515" s="312">
        <f t="shared" si="85"/>
        <v>0</v>
      </c>
      <c r="BL1515" s="313"/>
      <c r="BM1515" s="313"/>
      <c r="BN1515" s="313"/>
      <c r="BO1515" s="313"/>
      <c r="BP1515" s="314"/>
      <c r="BQ1515" s="294"/>
      <c r="BR1515" s="295"/>
      <c r="BS1515" s="295"/>
      <c r="BT1515" s="295"/>
      <c r="BU1515" s="295"/>
      <c r="BV1515" s="295"/>
      <c r="BW1515" s="296"/>
      <c r="BX1515" s="294"/>
      <c r="BY1515" s="295"/>
      <c r="BZ1515" s="295"/>
      <c r="CA1515" s="295"/>
      <c r="CB1515" s="295"/>
      <c r="CC1515" s="296"/>
      <c r="CD1515" s="294"/>
      <c r="CE1515" s="295"/>
      <c r="CF1515" s="295"/>
      <c r="CG1515" s="295"/>
      <c r="CH1515" s="295"/>
      <c r="CI1515" s="296"/>
    </row>
    <row r="1516" spans="1:87" ht="18" customHeight="1" x14ac:dyDescent="0.25">
      <c r="A1516" s="75"/>
      <c r="B1516" s="327"/>
      <c r="C1516" s="328"/>
      <c r="D1516" s="328"/>
      <c r="E1516" s="328"/>
      <c r="F1516" s="328"/>
      <c r="G1516" s="328"/>
      <c r="H1516" s="328"/>
      <c r="I1516" s="328"/>
      <c r="J1516" s="328"/>
      <c r="K1516" s="328"/>
      <c r="L1516" s="328"/>
      <c r="M1516" s="328"/>
      <c r="N1516" s="328"/>
      <c r="O1516" s="328"/>
      <c r="P1516" s="328"/>
      <c r="Q1516" s="328"/>
      <c r="R1516" s="328"/>
      <c r="S1516" s="328"/>
      <c r="T1516" s="328"/>
      <c r="U1516" s="328"/>
      <c r="V1516" s="328"/>
      <c r="W1516" s="328"/>
      <c r="X1516" s="328"/>
      <c r="Y1516" s="329"/>
      <c r="Z1516" s="336"/>
      <c r="AA1516" s="337"/>
      <c r="AB1516" s="337"/>
      <c r="AC1516" s="337"/>
      <c r="AD1516" s="338"/>
      <c r="AE1516" s="336"/>
      <c r="AF1516" s="337"/>
      <c r="AG1516" s="337"/>
      <c r="AH1516" s="337"/>
      <c r="AI1516" s="337"/>
      <c r="AJ1516" s="337"/>
      <c r="AK1516" s="300"/>
      <c r="AL1516" s="301"/>
      <c r="AM1516" s="301"/>
      <c r="AN1516" s="301"/>
      <c r="AO1516" s="301"/>
      <c r="AP1516" s="301"/>
      <c r="AQ1516" s="301"/>
      <c r="AR1516" s="301"/>
      <c r="AS1516" s="301"/>
      <c r="AT1516" s="301"/>
      <c r="AU1516" s="301"/>
      <c r="AV1516" s="301"/>
      <c r="AW1516" s="301"/>
      <c r="AX1516" s="302"/>
      <c r="AY1516" s="407"/>
      <c r="AZ1516" s="304"/>
      <c r="BA1516" s="304"/>
      <c r="BB1516" s="408"/>
      <c r="BC1516" s="306">
        <f t="shared" si="84"/>
        <v>0</v>
      </c>
      <c r="BD1516" s="307"/>
      <c r="BE1516" s="307"/>
      <c r="BF1516" s="308"/>
      <c r="BG1516" s="309"/>
      <c r="BH1516" s="310"/>
      <c r="BI1516" s="310"/>
      <c r="BJ1516" s="311"/>
      <c r="BK1516" s="312">
        <f t="shared" si="85"/>
        <v>0</v>
      </c>
      <c r="BL1516" s="313"/>
      <c r="BM1516" s="313"/>
      <c r="BN1516" s="313"/>
      <c r="BO1516" s="313"/>
      <c r="BP1516" s="314"/>
      <c r="BQ1516" s="294"/>
      <c r="BR1516" s="295"/>
      <c r="BS1516" s="295"/>
      <c r="BT1516" s="295"/>
      <c r="BU1516" s="295"/>
      <c r="BV1516" s="295"/>
      <c r="BW1516" s="296"/>
      <c r="BX1516" s="294"/>
      <c r="BY1516" s="295"/>
      <c r="BZ1516" s="295"/>
      <c r="CA1516" s="295"/>
      <c r="CB1516" s="295"/>
      <c r="CC1516" s="296"/>
      <c r="CD1516" s="294"/>
      <c r="CE1516" s="295"/>
      <c r="CF1516" s="295"/>
      <c r="CG1516" s="295"/>
      <c r="CH1516" s="295"/>
      <c r="CI1516" s="296"/>
    </row>
    <row r="1517" spans="1:87" ht="18" customHeight="1" x14ac:dyDescent="0.25">
      <c r="A1517" s="75"/>
      <c r="B1517" s="327"/>
      <c r="C1517" s="328"/>
      <c r="D1517" s="328"/>
      <c r="E1517" s="328"/>
      <c r="F1517" s="328"/>
      <c r="G1517" s="328"/>
      <c r="H1517" s="328"/>
      <c r="I1517" s="328"/>
      <c r="J1517" s="328"/>
      <c r="K1517" s="328"/>
      <c r="L1517" s="328"/>
      <c r="M1517" s="328"/>
      <c r="N1517" s="328"/>
      <c r="O1517" s="328"/>
      <c r="P1517" s="328"/>
      <c r="Q1517" s="328"/>
      <c r="R1517" s="328"/>
      <c r="S1517" s="328"/>
      <c r="T1517" s="328"/>
      <c r="U1517" s="328"/>
      <c r="V1517" s="328"/>
      <c r="W1517" s="328"/>
      <c r="X1517" s="328"/>
      <c r="Y1517" s="329"/>
      <c r="Z1517" s="336"/>
      <c r="AA1517" s="337"/>
      <c r="AB1517" s="337"/>
      <c r="AC1517" s="337"/>
      <c r="AD1517" s="338"/>
      <c r="AE1517" s="336"/>
      <c r="AF1517" s="337"/>
      <c r="AG1517" s="337"/>
      <c r="AH1517" s="337"/>
      <c r="AI1517" s="337"/>
      <c r="AJ1517" s="337"/>
      <c r="AK1517" s="300"/>
      <c r="AL1517" s="301"/>
      <c r="AM1517" s="301"/>
      <c r="AN1517" s="301"/>
      <c r="AO1517" s="301"/>
      <c r="AP1517" s="301"/>
      <c r="AQ1517" s="301"/>
      <c r="AR1517" s="301"/>
      <c r="AS1517" s="301"/>
      <c r="AT1517" s="301"/>
      <c r="AU1517" s="301"/>
      <c r="AV1517" s="301"/>
      <c r="AW1517" s="301"/>
      <c r="AX1517" s="302"/>
      <c r="AY1517" s="407"/>
      <c r="AZ1517" s="304"/>
      <c r="BA1517" s="304"/>
      <c r="BB1517" s="408"/>
      <c r="BC1517" s="306">
        <f t="shared" si="84"/>
        <v>0</v>
      </c>
      <c r="BD1517" s="307"/>
      <c r="BE1517" s="307"/>
      <c r="BF1517" s="308"/>
      <c r="BG1517" s="309"/>
      <c r="BH1517" s="310"/>
      <c r="BI1517" s="310"/>
      <c r="BJ1517" s="311"/>
      <c r="BK1517" s="312">
        <f t="shared" si="85"/>
        <v>0</v>
      </c>
      <c r="BL1517" s="313"/>
      <c r="BM1517" s="313"/>
      <c r="BN1517" s="313"/>
      <c r="BO1517" s="313"/>
      <c r="BP1517" s="314"/>
      <c r="BQ1517" s="294"/>
      <c r="BR1517" s="295"/>
      <c r="BS1517" s="295"/>
      <c r="BT1517" s="295"/>
      <c r="BU1517" s="295"/>
      <c r="BV1517" s="295"/>
      <c r="BW1517" s="296"/>
      <c r="BX1517" s="294"/>
      <c r="BY1517" s="295"/>
      <c r="BZ1517" s="295"/>
      <c r="CA1517" s="295"/>
      <c r="CB1517" s="295"/>
      <c r="CC1517" s="296"/>
      <c r="CD1517" s="294"/>
      <c r="CE1517" s="295"/>
      <c r="CF1517" s="295"/>
      <c r="CG1517" s="295"/>
      <c r="CH1517" s="295"/>
      <c r="CI1517" s="296"/>
    </row>
    <row r="1518" spans="1:87" ht="18" customHeight="1" x14ac:dyDescent="0.25">
      <c r="A1518" s="75"/>
      <c r="B1518" s="327"/>
      <c r="C1518" s="328"/>
      <c r="D1518" s="328"/>
      <c r="E1518" s="328"/>
      <c r="F1518" s="328"/>
      <c r="G1518" s="328"/>
      <c r="H1518" s="328"/>
      <c r="I1518" s="328"/>
      <c r="J1518" s="328"/>
      <c r="K1518" s="328"/>
      <c r="L1518" s="328"/>
      <c r="M1518" s="328"/>
      <c r="N1518" s="328"/>
      <c r="O1518" s="328"/>
      <c r="P1518" s="328"/>
      <c r="Q1518" s="328"/>
      <c r="R1518" s="328"/>
      <c r="S1518" s="328"/>
      <c r="T1518" s="328"/>
      <c r="U1518" s="328"/>
      <c r="V1518" s="328"/>
      <c r="W1518" s="328"/>
      <c r="X1518" s="328"/>
      <c r="Y1518" s="329"/>
      <c r="Z1518" s="336"/>
      <c r="AA1518" s="337"/>
      <c r="AB1518" s="337"/>
      <c r="AC1518" s="337"/>
      <c r="AD1518" s="338"/>
      <c r="AE1518" s="336"/>
      <c r="AF1518" s="337"/>
      <c r="AG1518" s="337"/>
      <c r="AH1518" s="337"/>
      <c r="AI1518" s="337"/>
      <c r="AJ1518" s="337"/>
      <c r="AK1518" s="300"/>
      <c r="AL1518" s="301"/>
      <c r="AM1518" s="301"/>
      <c r="AN1518" s="301"/>
      <c r="AO1518" s="301"/>
      <c r="AP1518" s="301"/>
      <c r="AQ1518" s="301"/>
      <c r="AR1518" s="301"/>
      <c r="AS1518" s="301"/>
      <c r="AT1518" s="301"/>
      <c r="AU1518" s="301"/>
      <c r="AV1518" s="301"/>
      <c r="AW1518" s="301"/>
      <c r="AX1518" s="302"/>
      <c r="AY1518" s="407"/>
      <c r="AZ1518" s="304"/>
      <c r="BA1518" s="304"/>
      <c r="BB1518" s="408"/>
      <c r="BC1518" s="306">
        <f t="shared" si="84"/>
        <v>0</v>
      </c>
      <c r="BD1518" s="307"/>
      <c r="BE1518" s="307"/>
      <c r="BF1518" s="308"/>
      <c r="BG1518" s="309"/>
      <c r="BH1518" s="310"/>
      <c r="BI1518" s="310"/>
      <c r="BJ1518" s="311"/>
      <c r="BK1518" s="312">
        <f t="shared" si="85"/>
        <v>0</v>
      </c>
      <c r="BL1518" s="313"/>
      <c r="BM1518" s="313"/>
      <c r="BN1518" s="313"/>
      <c r="BO1518" s="313"/>
      <c r="BP1518" s="314"/>
      <c r="BQ1518" s="294"/>
      <c r="BR1518" s="295"/>
      <c r="BS1518" s="295"/>
      <c r="BT1518" s="295"/>
      <c r="BU1518" s="295"/>
      <c r="BV1518" s="295"/>
      <c r="BW1518" s="296"/>
      <c r="BX1518" s="294"/>
      <c r="BY1518" s="295"/>
      <c r="BZ1518" s="295"/>
      <c r="CA1518" s="295"/>
      <c r="CB1518" s="295"/>
      <c r="CC1518" s="296"/>
      <c r="CD1518" s="294"/>
      <c r="CE1518" s="295"/>
      <c r="CF1518" s="295"/>
      <c r="CG1518" s="295"/>
      <c r="CH1518" s="295"/>
      <c r="CI1518" s="296"/>
    </row>
    <row r="1519" spans="1:87" ht="18" customHeight="1" x14ac:dyDescent="0.25">
      <c r="A1519" s="75"/>
      <c r="B1519" s="327"/>
      <c r="C1519" s="328"/>
      <c r="D1519" s="328"/>
      <c r="E1519" s="328"/>
      <c r="F1519" s="328"/>
      <c r="G1519" s="328"/>
      <c r="H1519" s="328"/>
      <c r="I1519" s="328"/>
      <c r="J1519" s="328"/>
      <c r="K1519" s="328"/>
      <c r="L1519" s="328"/>
      <c r="M1519" s="328"/>
      <c r="N1519" s="328"/>
      <c r="O1519" s="328"/>
      <c r="P1519" s="328"/>
      <c r="Q1519" s="328"/>
      <c r="R1519" s="328"/>
      <c r="S1519" s="328"/>
      <c r="T1519" s="328"/>
      <c r="U1519" s="328"/>
      <c r="V1519" s="328"/>
      <c r="W1519" s="328"/>
      <c r="X1519" s="328"/>
      <c r="Y1519" s="329"/>
      <c r="Z1519" s="336"/>
      <c r="AA1519" s="337"/>
      <c r="AB1519" s="337"/>
      <c r="AC1519" s="337"/>
      <c r="AD1519" s="338"/>
      <c r="AE1519" s="336"/>
      <c r="AF1519" s="337"/>
      <c r="AG1519" s="337"/>
      <c r="AH1519" s="337"/>
      <c r="AI1519" s="337"/>
      <c r="AJ1519" s="337"/>
      <c r="AK1519" s="300"/>
      <c r="AL1519" s="301"/>
      <c r="AM1519" s="301"/>
      <c r="AN1519" s="301"/>
      <c r="AO1519" s="301"/>
      <c r="AP1519" s="301"/>
      <c r="AQ1519" s="301"/>
      <c r="AR1519" s="301"/>
      <c r="AS1519" s="301"/>
      <c r="AT1519" s="301"/>
      <c r="AU1519" s="301"/>
      <c r="AV1519" s="301"/>
      <c r="AW1519" s="301"/>
      <c r="AX1519" s="302"/>
      <c r="AY1519" s="407"/>
      <c r="AZ1519" s="304"/>
      <c r="BA1519" s="304"/>
      <c r="BB1519" s="408"/>
      <c r="BC1519" s="306">
        <f t="shared" si="84"/>
        <v>0</v>
      </c>
      <c r="BD1519" s="307"/>
      <c r="BE1519" s="307"/>
      <c r="BF1519" s="308"/>
      <c r="BG1519" s="309"/>
      <c r="BH1519" s="310"/>
      <c r="BI1519" s="310"/>
      <c r="BJ1519" s="311"/>
      <c r="BK1519" s="312">
        <f t="shared" si="85"/>
        <v>0</v>
      </c>
      <c r="BL1519" s="313"/>
      <c r="BM1519" s="313"/>
      <c r="BN1519" s="313"/>
      <c r="BO1519" s="313"/>
      <c r="BP1519" s="314"/>
      <c r="BQ1519" s="294"/>
      <c r="BR1519" s="295"/>
      <c r="BS1519" s="295"/>
      <c r="BT1519" s="295"/>
      <c r="BU1519" s="295"/>
      <c r="BV1519" s="295"/>
      <c r="BW1519" s="296"/>
      <c r="BX1519" s="294"/>
      <c r="BY1519" s="295"/>
      <c r="BZ1519" s="295"/>
      <c r="CA1519" s="295"/>
      <c r="CB1519" s="295"/>
      <c r="CC1519" s="296"/>
      <c r="CD1519" s="294"/>
      <c r="CE1519" s="295"/>
      <c r="CF1519" s="295"/>
      <c r="CG1519" s="295"/>
      <c r="CH1519" s="295"/>
      <c r="CI1519" s="296"/>
    </row>
    <row r="1520" spans="1:87" ht="18" customHeight="1" x14ac:dyDescent="0.25">
      <c r="A1520" s="75"/>
      <c r="B1520" s="327"/>
      <c r="C1520" s="328"/>
      <c r="D1520" s="328"/>
      <c r="E1520" s="328"/>
      <c r="F1520" s="328"/>
      <c r="G1520" s="328"/>
      <c r="H1520" s="328"/>
      <c r="I1520" s="328"/>
      <c r="J1520" s="328"/>
      <c r="K1520" s="328"/>
      <c r="L1520" s="328"/>
      <c r="M1520" s="328"/>
      <c r="N1520" s="328"/>
      <c r="O1520" s="328"/>
      <c r="P1520" s="328"/>
      <c r="Q1520" s="328"/>
      <c r="R1520" s="328"/>
      <c r="S1520" s="328"/>
      <c r="T1520" s="328"/>
      <c r="U1520" s="328"/>
      <c r="V1520" s="328"/>
      <c r="W1520" s="328"/>
      <c r="X1520" s="328"/>
      <c r="Y1520" s="329"/>
      <c r="Z1520" s="336"/>
      <c r="AA1520" s="337"/>
      <c r="AB1520" s="337"/>
      <c r="AC1520" s="337"/>
      <c r="AD1520" s="338"/>
      <c r="AE1520" s="336"/>
      <c r="AF1520" s="337"/>
      <c r="AG1520" s="337"/>
      <c r="AH1520" s="337"/>
      <c r="AI1520" s="337"/>
      <c r="AJ1520" s="337"/>
      <c r="AK1520" s="300"/>
      <c r="AL1520" s="301"/>
      <c r="AM1520" s="301"/>
      <c r="AN1520" s="301"/>
      <c r="AO1520" s="301"/>
      <c r="AP1520" s="301"/>
      <c r="AQ1520" s="301"/>
      <c r="AR1520" s="301"/>
      <c r="AS1520" s="301"/>
      <c r="AT1520" s="301"/>
      <c r="AU1520" s="301"/>
      <c r="AV1520" s="301"/>
      <c r="AW1520" s="301"/>
      <c r="AX1520" s="302"/>
      <c r="AY1520" s="407"/>
      <c r="AZ1520" s="304"/>
      <c r="BA1520" s="304"/>
      <c r="BB1520" s="408"/>
      <c r="BC1520" s="306">
        <f t="shared" si="84"/>
        <v>0</v>
      </c>
      <c r="BD1520" s="307"/>
      <c r="BE1520" s="307"/>
      <c r="BF1520" s="308"/>
      <c r="BG1520" s="309"/>
      <c r="BH1520" s="310"/>
      <c r="BI1520" s="310"/>
      <c r="BJ1520" s="311"/>
      <c r="BK1520" s="312">
        <f t="shared" si="85"/>
        <v>0</v>
      </c>
      <c r="BL1520" s="313"/>
      <c r="BM1520" s="313"/>
      <c r="BN1520" s="313"/>
      <c r="BO1520" s="313"/>
      <c r="BP1520" s="314"/>
      <c r="BQ1520" s="294"/>
      <c r="BR1520" s="295"/>
      <c r="BS1520" s="295"/>
      <c r="BT1520" s="295"/>
      <c r="BU1520" s="295"/>
      <c r="BV1520" s="295"/>
      <c r="BW1520" s="296"/>
      <c r="BX1520" s="294"/>
      <c r="BY1520" s="295"/>
      <c r="BZ1520" s="295"/>
      <c r="CA1520" s="295"/>
      <c r="CB1520" s="295"/>
      <c r="CC1520" s="296"/>
      <c r="CD1520" s="294"/>
      <c r="CE1520" s="295"/>
      <c r="CF1520" s="295"/>
      <c r="CG1520" s="295"/>
      <c r="CH1520" s="295"/>
      <c r="CI1520" s="296"/>
    </row>
    <row r="1521" spans="1:87" ht="18" customHeight="1" x14ac:dyDescent="0.25">
      <c r="A1521" s="75"/>
      <c r="B1521" s="327"/>
      <c r="C1521" s="328"/>
      <c r="D1521" s="328"/>
      <c r="E1521" s="328"/>
      <c r="F1521" s="328"/>
      <c r="G1521" s="328"/>
      <c r="H1521" s="328"/>
      <c r="I1521" s="328"/>
      <c r="J1521" s="328"/>
      <c r="K1521" s="328"/>
      <c r="L1521" s="328"/>
      <c r="M1521" s="328"/>
      <c r="N1521" s="328"/>
      <c r="O1521" s="328"/>
      <c r="P1521" s="328"/>
      <c r="Q1521" s="328"/>
      <c r="R1521" s="328"/>
      <c r="S1521" s="328"/>
      <c r="T1521" s="328"/>
      <c r="U1521" s="328"/>
      <c r="V1521" s="328"/>
      <c r="W1521" s="328"/>
      <c r="X1521" s="328"/>
      <c r="Y1521" s="329"/>
      <c r="Z1521" s="336"/>
      <c r="AA1521" s="337"/>
      <c r="AB1521" s="337"/>
      <c r="AC1521" s="337"/>
      <c r="AD1521" s="338"/>
      <c r="AE1521" s="336"/>
      <c r="AF1521" s="337"/>
      <c r="AG1521" s="337"/>
      <c r="AH1521" s="337"/>
      <c r="AI1521" s="337"/>
      <c r="AJ1521" s="337"/>
      <c r="AK1521" s="300"/>
      <c r="AL1521" s="301"/>
      <c r="AM1521" s="301"/>
      <c r="AN1521" s="301"/>
      <c r="AO1521" s="301"/>
      <c r="AP1521" s="301"/>
      <c r="AQ1521" s="301"/>
      <c r="AR1521" s="301"/>
      <c r="AS1521" s="301"/>
      <c r="AT1521" s="301"/>
      <c r="AU1521" s="301"/>
      <c r="AV1521" s="301"/>
      <c r="AW1521" s="301"/>
      <c r="AX1521" s="302"/>
      <c r="AY1521" s="407"/>
      <c r="AZ1521" s="304"/>
      <c r="BA1521" s="304"/>
      <c r="BB1521" s="408"/>
      <c r="BC1521" s="306">
        <f t="shared" si="84"/>
        <v>0</v>
      </c>
      <c r="BD1521" s="307"/>
      <c r="BE1521" s="307"/>
      <c r="BF1521" s="308"/>
      <c r="BG1521" s="309"/>
      <c r="BH1521" s="310"/>
      <c r="BI1521" s="310"/>
      <c r="BJ1521" s="311"/>
      <c r="BK1521" s="312">
        <f t="shared" si="85"/>
        <v>0</v>
      </c>
      <c r="BL1521" s="313"/>
      <c r="BM1521" s="313"/>
      <c r="BN1521" s="313"/>
      <c r="BO1521" s="313"/>
      <c r="BP1521" s="314"/>
      <c r="BQ1521" s="294"/>
      <c r="BR1521" s="295"/>
      <c r="BS1521" s="295"/>
      <c r="BT1521" s="295"/>
      <c r="BU1521" s="295"/>
      <c r="BV1521" s="295"/>
      <c r="BW1521" s="296"/>
      <c r="BX1521" s="294"/>
      <c r="BY1521" s="295"/>
      <c r="BZ1521" s="295"/>
      <c r="CA1521" s="295"/>
      <c r="CB1521" s="295"/>
      <c r="CC1521" s="296"/>
      <c r="CD1521" s="294"/>
      <c r="CE1521" s="295"/>
      <c r="CF1521" s="295"/>
      <c r="CG1521" s="295"/>
      <c r="CH1521" s="295"/>
      <c r="CI1521" s="296"/>
    </row>
    <row r="1522" spans="1:87" ht="18" customHeight="1" x14ac:dyDescent="0.25">
      <c r="A1522" s="75"/>
      <c r="B1522" s="327"/>
      <c r="C1522" s="328"/>
      <c r="D1522" s="328"/>
      <c r="E1522" s="328"/>
      <c r="F1522" s="328"/>
      <c r="G1522" s="328"/>
      <c r="H1522" s="328"/>
      <c r="I1522" s="328"/>
      <c r="J1522" s="328"/>
      <c r="K1522" s="328"/>
      <c r="L1522" s="328"/>
      <c r="M1522" s="328"/>
      <c r="N1522" s="328"/>
      <c r="O1522" s="328"/>
      <c r="P1522" s="328"/>
      <c r="Q1522" s="328"/>
      <c r="R1522" s="328"/>
      <c r="S1522" s="328"/>
      <c r="T1522" s="328"/>
      <c r="U1522" s="328"/>
      <c r="V1522" s="328"/>
      <c r="W1522" s="328"/>
      <c r="X1522" s="328"/>
      <c r="Y1522" s="329"/>
      <c r="Z1522" s="336"/>
      <c r="AA1522" s="337"/>
      <c r="AB1522" s="337"/>
      <c r="AC1522" s="337"/>
      <c r="AD1522" s="338"/>
      <c r="AE1522" s="336"/>
      <c r="AF1522" s="337"/>
      <c r="AG1522" s="337"/>
      <c r="AH1522" s="337"/>
      <c r="AI1522" s="337"/>
      <c r="AJ1522" s="337"/>
      <c r="AK1522" s="300"/>
      <c r="AL1522" s="301"/>
      <c r="AM1522" s="301"/>
      <c r="AN1522" s="301"/>
      <c r="AO1522" s="301"/>
      <c r="AP1522" s="301"/>
      <c r="AQ1522" s="301"/>
      <c r="AR1522" s="301"/>
      <c r="AS1522" s="301"/>
      <c r="AT1522" s="301"/>
      <c r="AU1522" s="301"/>
      <c r="AV1522" s="301"/>
      <c r="AW1522" s="301"/>
      <c r="AX1522" s="302"/>
      <c r="AY1522" s="407"/>
      <c r="AZ1522" s="304"/>
      <c r="BA1522" s="304"/>
      <c r="BB1522" s="408"/>
      <c r="BC1522" s="306">
        <f t="shared" si="84"/>
        <v>0</v>
      </c>
      <c r="BD1522" s="307"/>
      <c r="BE1522" s="307"/>
      <c r="BF1522" s="308"/>
      <c r="BG1522" s="309"/>
      <c r="BH1522" s="310"/>
      <c r="BI1522" s="310"/>
      <c r="BJ1522" s="311"/>
      <c r="BK1522" s="312">
        <f t="shared" si="85"/>
        <v>0</v>
      </c>
      <c r="BL1522" s="313"/>
      <c r="BM1522" s="313"/>
      <c r="BN1522" s="313"/>
      <c r="BO1522" s="313"/>
      <c r="BP1522" s="314"/>
      <c r="BQ1522" s="294"/>
      <c r="BR1522" s="295"/>
      <c r="BS1522" s="295"/>
      <c r="BT1522" s="295"/>
      <c r="BU1522" s="295"/>
      <c r="BV1522" s="295"/>
      <c r="BW1522" s="296"/>
      <c r="BX1522" s="294"/>
      <c r="BY1522" s="295"/>
      <c r="BZ1522" s="295"/>
      <c r="CA1522" s="295"/>
      <c r="CB1522" s="295"/>
      <c r="CC1522" s="296"/>
      <c r="CD1522" s="294"/>
      <c r="CE1522" s="295"/>
      <c r="CF1522" s="295"/>
      <c r="CG1522" s="295"/>
      <c r="CH1522" s="295"/>
      <c r="CI1522" s="296"/>
    </row>
    <row r="1523" spans="1:87" ht="18" customHeight="1" x14ac:dyDescent="0.25">
      <c r="A1523" s="75"/>
      <c r="B1523" s="327"/>
      <c r="C1523" s="328"/>
      <c r="D1523" s="328"/>
      <c r="E1523" s="328"/>
      <c r="F1523" s="328"/>
      <c r="G1523" s="328"/>
      <c r="H1523" s="328"/>
      <c r="I1523" s="328"/>
      <c r="J1523" s="328"/>
      <c r="K1523" s="328"/>
      <c r="L1523" s="328"/>
      <c r="M1523" s="328"/>
      <c r="N1523" s="328"/>
      <c r="O1523" s="328"/>
      <c r="P1523" s="328"/>
      <c r="Q1523" s="328"/>
      <c r="R1523" s="328"/>
      <c r="S1523" s="328"/>
      <c r="T1523" s="328"/>
      <c r="U1523" s="328"/>
      <c r="V1523" s="328"/>
      <c r="W1523" s="328"/>
      <c r="X1523" s="328"/>
      <c r="Y1523" s="329"/>
      <c r="Z1523" s="336"/>
      <c r="AA1523" s="337"/>
      <c r="AB1523" s="337"/>
      <c r="AC1523" s="337"/>
      <c r="AD1523" s="338"/>
      <c r="AE1523" s="336"/>
      <c r="AF1523" s="337"/>
      <c r="AG1523" s="337"/>
      <c r="AH1523" s="337"/>
      <c r="AI1523" s="337"/>
      <c r="AJ1523" s="337"/>
      <c r="AK1523" s="300"/>
      <c r="AL1523" s="301"/>
      <c r="AM1523" s="301"/>
      <c r="AN1523" s="301"/>
      <c r="AO1523" s="301"/>
      <c r="AP1523" s="301"/>
      <c r="AQ1523" s="301"/>
      <c r="AR1523" s="301"/>
      <c r="AS1523" s="301"/>
      <c r="AT1523" s="301"/>
      <c r="AU1523" s="301"/>
      <c r="AV1523" s="301"/>
      <c r="AW1523" s="301"/>
      <c r="AX1523" s="302"/>
      <c r="AY1523" s="407"/>
      <c r="AZ1523" s="304"/>
      <c r="BA1523" s="304"/>
      <c r="BB1523" s="408"/>
      <c r="BC1523" s="306">
        <f t="shared" si="84"/>
        <v>0</v>
      </c>
      <c r="BD1523" s="307"/>
      <c r="BE1523" s="307"/>
      <c r="BF1523" s="308"/>
      <c r="BG1523" s="309"/>
      <c r="BH1523" s="310"/>
      <c r="BI1523" s="310"/>
      <c r="BJ1523" s="311"/>
      <c r="BK1523" s="312">
        <f t="shared" si="85"/>
        <v>0</v>
      </c>
      <c r="BL1523" s="313"/>
      <c r="BM1523" s="313"/>
      <c r="BN1523" s="313"/>
      <c r="BO1523" s="313"/>
      <c r="BP1523" s="314"/>
      <c r="BQ1523" s="294"/>
      <c r="BR1523" s="295"/>
      <c r="BS1523" s="295"/>
      <c r="BT1523" s="295"/>
      <c r="BU1523" s="295"/>
      <c r="BV1523" s="295"/>
      <c r="BW1523" s="296"/>
      <c r="BX1523" s="294"/>
      <c r="BY1523" s="295"/>
      <c r="BZ1523" s="295"/>
      <c r="CA1523" s="295"/>
      <c r="CB1523" s="295"/>
      <c r="CC1523" s="296"/>
      <c r="CD1523" s="294"/>
      <c r="CE1523" s="295"/>
      <c r="CF1523" s="295"/>
      <c r="CG1523" s="295"/>
      <c r="CH1523" s="295"/>
      <c r="CI1523" s="296"/>
    </row>
    <row r="1524" spans="1:87" ht="18" customHeight="1" x14ac:dyDescent="0.25">
      <c r="A1524" s="75"/>
      <c r="B1524" s="327"/>
      <c r="C1524" s="328"/>
      <c r="D1524" s="328"/>
      <c r="E1524" s="328"/>
      <c r="F1524" s="328"/>
      <c r="G1524" s="328"/>
      <c r="H1524" s="328"/>
      <c r="I1524" s="328"/>
      <c r="J1524" s="328"/>
      <c r="K1524" s="328"/>
      <c r="L1524" s="328"/>
      <c r="M1524" s="328"/>
      <c r="N1524" s="328"/>
      <c r="O1524" s="328"/>
      <c r="P1524" s="328"/>
      <c r="Q1524" s="328"/>
      <c r="R1524" s="328"/>
      <c r="S1524" s="328"/>
      <c r="T1524" s="328"/>
      <c r="U1524" s="328"/>
      <c r="V1524" s="328"/>
      <c r="W1524" s="328"/>
      <c r="X1524" s="328"/>
      <c r="Y1524" s="329"/>
      <c r="Z1524" s="336"/>
      <c r="AA1524" s="337"/>
      <c r="AB1524" s="337"/>
      <c r="AC1524" s="337"/>
      <c r="AD1524" s="338"/>
      <c r="AE1524" s="336"/>
      <c r="AF1524" s="337"/>
      <c r="AG1524" s="337"/>
      <c r="AH1524" s="337"/>
      <c r="AI1524" s="337"/>
      <c r="AJ1524" s="337"/>
      <c r="AK1524" s="300"/>
      <c r="AL1524" s="301"/>
      <c r="AM1524" s="301"/>
      <c r="AN1524" s="301"/>
      <c r="AO1524" s="301"/>
      <c r="AP1524" s="301"/>
      <c r="AQ1524" s="301"/>
      <c r="AR1524" s="301"/>
      <c r="AS1524" s="301"/>
      <c r="AT1524" s="301"/>
      <c r="AU1524" s="301"/>
      <c r="AV1524" s="301"/>
      <c r="AW1524" s="301"/>
      <c r="AX1524" s="302"/>
      <c r="AY1524" s="407"/>
      <c r="AZ1524" s="304"/>
      <c r="BA1524" s="304"/>
      <c r="BB1524" s="408"/>
      <c r="BC1524" s="306">
        <f t="shared" si="84"/>
        <v>0</v>
      </c>
      <c r="BD1524" s="307"/>
      <c r="BE1524" s="307"/>
      <c r="BF1524" s="308"/>
      <c r="BG1524" s="309"/>
      <c r="BH1524" s="310"/>
      <c r="BI1524" s="310"/>
      <c r="BJ1524" s="311"/>
      <c r="BK1524" s="312">
        <f t="shared" si="85"/>
        <v>0</v>
      </c>
      <c r="BL1524" s="313"/>
      <c r="BM1524" s="313"/>
      <c r="BN1524" s="313"/>
      <c r="BO1524" s="313"/>
      <c r="BP1524" s="314"/>
      <c r="BQ1524" s="294"/>
      <c r="BR1524" s="295"/>
      <c r="BS1524" s="295"/>
      <c r="BT1524" s="295"/>
      <c r="BU1524" s="295"/>
      <c r="BV1524" s="295"/>
      <c r="BW1524" s="296"/>
      <c r="BX1524" s="294"/>
      <c r="BY1524" s="295"/>
      <c r="BZ1524" s="295"/>
      <c r="CA1524" s="295"/>
      <c r="CB1524" s="295"/>
      <c r="CC1524" s="296"/>
      <c r="CD1524" s="294"/>
      <c r="CE1524" s="295"/>
      <c r="CF1524" s="295"/>
      <c r="CG1524" s="295"/>
      <c r="CH1524" s="295"/>
      <c r="CI1524" s="296"/>
    </row>
    <row r="1525" spans="1:87" ht="18" customHeight="1" x14ac:dyDescent="0.25">
      <c r="A1525" s="75"/>
      <c r="B1525" s="327"/>
      <c r="C1525" s="328"/>
      <c r="D1525" s="328"/>
      <c r="E1525" s="328"/>
      <c r="F1525" s="328"/>
      <c r="G1525" s="328"/>
      <c r="H1525" s="328"/>
      <c r="I1525" s="328"/>
      <c r="J1525" s="328"/>
      <c r="K1525" s="328"/>
      <c r="L1525" s="328"/>
      <c r="M1525" s="328"/>
      <c r="N1525" s="328"/>
      <c r="O1525" s="328"/>
      <c r="P1525" s="328"/>
      <c r="Q1525" s="328"/>
      <c r="R1525" s="328"/>
      <c r="S1525" s="328"/>
      <c r="T1525" s="328"/>
      <c r="U1525" s="328"/>
      <c r="V1525" s="328"/>
      <c r="W1525" s="328"/>
      <c r="X1525" s="328"/>
      <c r="Y1525" s="329"/>
      <c r="Z1525" s="336"/>
      <c r="AA1525" s="337"/>
      <c r="AB1525" s="337"/>
      <c r="AC1525" s="337"/>
      <c r="AD1525" s="338"/>
      <c r="AE1525" s="336"/>
      <c r="AF1525" s="337"/>
      <c r="AG1525" s="337"/>
      <c r="AH1525" s="337"/>
      <c r="AI1525" s="337"/>
      <c r="AJ1525" s="337"/>
      <c r="AK1525" s="300"/>
      <c r="AL1525" s="301"/>
      <c r="AM1525" s="301"/>
      <c r="AN1525" s="301"/>
      <c r="AO1525" s="301"/>
      <c r="AP1525" s="301"/>
      <c r="AQ1525" s="301"/>
      <c r="AR1525" s="301"/>
      <c r="AS1525" s="301"/>
      <c r="AT1525" s="301"/>
      <c r="AU1525" s="301"/>
      <c r="AV1525" s="301"/>
      <c r="AW1525" s="301"/>
      <c r="AX1525" s="302"/>
      <c r="AY1525" s="407"/>
      <c r="AZ1525" s="304"/>
      <c r="BA1525" s="304"/>
      <c r="BB1525" s="408"/>
      <c r="BC1525" s="306">
        <f t="shared" si="84"/>
        <v>0</v>
      </c>
      <c r="BD1525" s="307"/>
      <c r="BE1525" s="307"/>
      <c r="BF1525" s="308"/>
      <c r="BG1525" s="309"/>
      <c r="BH1525" s="310"/>
      <c r="BI1525" s="310"/>
      <c r="BJ1525" s="311"/>
      <c r="BK1525" s="312">
        <f t="shared" si="85"/>
        <v>0</v>
      </c>
      <c r="BL1525" s="313"/>
      <c r="BM1525" s="313"/>
      <c r="BN1525" s="313"/>
      <c r="BO1525" s="313"/>
      <c r="BP1525" s="314"/>
      <c r="BQ1525" s="294"/>
      <c r="BR1525" s="295"/>
      <c r="BS1525" s="295"/>
      <c r="BT1525" s="295"/>
      <c r="BU1525" s="295"/>
      <c r="BV1525" s="295"/>
      <c r="BW1525" s="296"/>
      <c r="BX1525" s="294"/>
      <c r="BY1525" s="295"/>
      <c r="BZ1525" s="295"/>
      <c r="CA1525" s="295"/>
      <c r="CB1525" s="295"/>
      <c r="CC1525" s="296"/>
      <c r="CD1525" s="294"/>
      <c r="CE1525" s="295"/>
      <c r="CF1525" s="295"/>
      <c r="CG1525" s="295"/>
      <c r="CH1525" s="295"/>
      <c r="CI1525" s="296"/>
    </row>
    <row r="1526" spans="1:87" ht="18" customHeight="1" x14ac:dyDescent="0.25">
      <c r="A1526" s="75"/>
      <c r="B1526" s="327"/>
      <c r="C1526" s="328"/>
      <c r="D1526" s="328"/>
      <c r="E1526" s="328"/>
      <c r="F1526" s="328"/>
      <c r="G1526" s="328"/>
      <c r="H1526" s="328"/>
      <c r="I1526" s="328"/>
      <c r="J1526" s="328"/>
      <c r="K1526" s="328"/>
      <c r="L1526" s="328"/>
      <c r="M1526" s="328"/>
      <c r="N1526" s="328"/>
      <c r="O1526" s="328"/>
      <c r="P1526" s="328"/>
      <c r="Q1526" s="328"/>
      <c r="R1526" s="328"/>
      <c r="S1526" s="328"/>
      <c r="T1526" s="328"/>
      <c r="U1526" s="328"/>
      <c r="V1526" s="328"/>
      <c r="W1526" s="328"/>
      <c r="X1526" s="328"/>
      <c r="Y1526" s="329"/>
      <c r="Z1526" s="336"/>
      <c r="AA1526" s="337"/>
      <c r="AB1526" s="337"/>
      <c r="AC1526" s="337"/>
      <c r="AD1526" s="338"/>
      <c r="AE1526" s="336"/>
      <c r="AF1526" s="337"/>
      <c r="AG1526" s="337"/>
      <c r="AH1526" s="337"/>
      <c r="AI1526" s="337"/>
      <c r="AJ1526" s="337"/>
      <c r="AK1526" s="300"/>
      <c r="AL1526" s="301"/>
      <c r="AM1526" s="301"/>
      <c r="AN1526" s="301"/>
      <c r="AO1526" s="301"/>
      <c r="AP1526" s="301"/>
      <c r="AQ1526" s="301"/>
      <c r="AR1526" s="301"/>
      <c r="AS1526" s="301"/>
      <c r="AT1526" s="301"/>
      <c r="AU1526" s="301"/>
      <c r="AV1526" s="301"/>
      <c r="AW1526" s="301"/>
      <c r="AX1526" s="302"/>
      <c r="AY1526" s="407"/>
      <c r="AZ1526" s="304"/>
      <c r="BA1526" s="304"/>
      <c r="BB1526" s="408"/>
      <c r="BC1526" s="306">
        <f t="shared" si="84"/>
        <v>0</v>
      </c>
      <c r="BD1526" s="307"/>
      <c r="BE1526" s="307"/>
      <c r="BF1526" s="308"/>
      <c r="BG1526" s="309"/>
      <c r="BH1526" s="310"/>
      <c r="BI1526" s="310"/>
      <c r="BJ1526" s="311"/>
      <c r="BK1526" s="312">
        <f t="shared" si="85"/>
        <v>0</v>
      </c>
      <c r="BL1526" s="313"/>
      <c r="BM1526" s="313"/>
      <c r="BN1526" s="313"/>
      <c r="BO1526" s="313"/>
      <c r="BP1526" s="314"/>
      <c r="BQ1526" s="294"/>
      <c r="BR1526" s="295"/>
      <c r="BS1526" s="295"/>
      <c r="BT1526" s="295"/>
      <c r="BU1526" s="295"/>
      <c r="BV1526" s="295"/>
      <c r="BW1526" s="296"/>
      <c r="BX1526" s="294"/>
      <c r="BY1526" s="295"/>
      <c r="BZ1526" s="295"/>
      <c r="CA1526" s="295"/>
      <c r="CB1526" s="295"/>
      <c r="CC1526" s="296"/>
      <c r="CD1526" s="294"/>
      <c r="CE1526" s="295"/>
      <c r="CF1526" s="295"/>
      <c r="CG1526" s="295"/>
      <c r="CH1526" s="295"/>
      <c r="CI1526" s="296"/>
    </row>
    <row r="1527" spans="1:87" ht="18" customHeight="1" x14ac:dyDescent="0.25">
      <c r="A1527" s="75"/>
      <c r="B1527" s="327"/>
      <c r="C1527" s="328"/>
      <c r="D1527" s="328"/>
      <c r="E1527" s="328"/>
      <c r="F1527" s="328"/>
      <c r="G1527" s="328"/>
      <c r="H1527" s="328"/>
      <c r="I1527" s="328"/>
      <c r="J1527" s="328"/>
      <c r="K1527" s="328"/>
      <c r="L1527" s="328"/>
      <c r="M1527" s="328"/>
      <c r="N1527" s="328"/>
      <c r="O1527" s="328"/>
      <c r="P1527" s="328"/>
      <c r="Q1527" s="328"/>
      <c r="R1527" s="328"/>
      <c r="S1527" s="328"/>
      <c r="T1527" s="328"/>
      <c r="U1527" s="328"/>
      <c r="V1527" s="328"/>
      <c r="W1527" s="328"/>
      <c r="X1527" s="328"/>
      <c r="Y1527" s="329"/>
      <c r="Z1527" s="336"/>
      <c r="AA1527" s="337"/>
      <c r="AB1527" s="337"/>
      <c r="AC1527" s="337"/>
      <c r="AD1527" s="338"/>
      <c r="AE1527" s="336"/>
      <c r="AF1527" s="337"/>
      <c r="AG1527" s="337"/>
      <c r="AH1527" s="337"/>
      <c r="AI1527" s="337"/>
      <c r="AJ1527" s="337"/>
      <c r="AK1527" s="300"/>
      <c r="AL1527" s="301"/>
      <c r="AM1527" s="301"/>
      <c r="AN1527" s="301"/>
      <c r="AO1527" s="301"/>
      <c r="AP1527" s="301"/>
      <c r="AQ1527" s="301"/>
      <c r="AR1527" s="301"/>
      <c r="AS1527" s="301"/>
      <c r="AT1527" s="301"/>
      <c r="AU1527" s="301"/>
      <c r="AV1527" s="301"/>
      <c r="AW1527" s="301"/>
      <c r="AX1527" s="302"/>
      <c r="AY1527" s="407"/>
      <c r="AZ1527" s="304"/>
      <c r="BA1527" s="304"/>
      <c r="BB1527" s="408"/>
      <c r="BC1527" s="306">
        <f t="shared" si="84"/>
        <v>0</v>
      </c>
      <c r="BD1527" s="307"/>
      <c r="BE1527" s="307"/>
      <c r="BF1527" s="308"/>
      <c r="BG1527" s="309"/>
      <c r="BH1527" s="310"/>
      <c r="BI1527" s="310"/>
      <c r="BJ1527" s="311"/>
      <c r="BK1527" s="312">
        <f t="shared" si="85"/>
        <v>0</v>
      </c>
      <c r="BL1527" s="313"/>
      <c r="BM1527" s="313"/>
      <c r="BN1527" s="313"/>
      <c r="BO1527" s="313"/>
      <c r="BP1527" s="314"/>
      <c r="BQ1527" s="294"/>
      <c r="BR1527" s="295"/>
      <c r="BS1527" s="295"/>
      <c r="BT1527" s="295"/>
      <c r="BU1527" s="295"/>
      <c r="BV1527" s="295"/>
      <c r="BW1527" s="296"/>
      <c r="BX1527" s="294"/>
      <c r="BY1527" s="295"/>
      <c r="BZ1527" s="295"/>
      <c r="CA1527" s="295"/>
      <c r="CB1527" s="295"/>
      <c r="CC1527" s="296"/>
      <c r="CD1527" s="294"/>
      <c r="CE1527" s="295"/>
      <c r="CF1527" s="295"/>
      <c r="CG1527" s="295"/>
      <c r="CH1527" s="295"/>
      <c r="CI1527" s="296"/>
    </row>
    <row r="1528" spans="1:87" ht="18" customHeight="1" x14ac:dyDescent="0.25">
      <c r="A1528" s="75"/>
      <c r="B1528" s="327"/>
      <c r="C1528" s="328"/>
      <c r="D1528" s="328"/>
      <c r="E1528" s="328"/>
      <c r="F1528" s="328"/>
      <c r="G1528" s="328"/>
      <c r="H1528" s="328"/>
      <c r="I1528" s="328"/>
      <c r="J1528" s="328"/>
      <c r="K1528" s="328"/>
      <c r="L1528" s="328"/>
      <c r="M1528" s="328"/>
      <c r="N1528" s="328"/>
      <c r="O1528" s="328"/>
      <c r="P1528" s="328"/>
      <c r="Q1528" s="328"/>
      <c r="R1528" s="328"/>
      <c r="S1528" s="328"/>
      <c r="T1528" s="328"/>
      <c r="U1528" s="328"/>
      <c r="V1528" s="328"/>
      <c r="W1528" s="328"/>
      <c r="X1528" s="328"/>
      <c r="Y1528" s="329"/>
      <c r="Z1528" s="336"/>
      <c r="AA1528" s="337"/>
      <c r="AB1528" s="337"/>
      <c r="AC1528" s="337"/>
      <c r="AD1528" s="338"/>
      <c r="AE1528" s="336"/>
      <c r="AF1528" s="337"/>
      <c r="AG1528" s="337"/>
      <c r="AH1528" s="337"/>
      <c r="AI1528" s="337"/>
      <c r="AJ1528" s="337"/>
      <c r="AK1528" s="300"/>
      <c r="AL1528" s="301"/>
      <c r="AM1528" s="301"/>
      <c r="AN1528" s="301"/>
      <c r="AO1528" s="301"/>
      <c r="AP1528" s="301"/>
      <c r="AQ1528" s="301"/>
      <c r="AR1528" s="301"/>
      <c r="AS1528" s="301"/>
      <c r="AT1528" s="301"/>
      <c r="AU1528" s="301"/>
      <c r="AV1528" s="301"/>
      <c r="AW1528" s="301"/>
      <c r="AX1528" s="302"/>
      <c r="AY1528" s="407"/>
      <c r="AZ1528" s="304"/>
      <c r="BA1528" s="304"/>
      <c r="BB1528" s="408"/>
      <c r="BC1528" s="306">
        <f t="shared" si="84"/>
        <v>0</v>
      </c>
      <c r="BD1528" s="307"/>
      <c r="BE1528" s="307"/>
      <c r="BF1528" s="308"/>
      <c r="BG1528" s="309"/>
      <c r="BH1528" s="310"/>
      <c r="BI1528" s="310"/>
      <c r="BJ1528" s="311"/>
      <c r="BK1528" s="312">
        <f t="shared" si="85"/>
        <v>0</v>
      </c>
      <c r="BL1528" s="313"/>
      <c r="BM1528" s="313"/>
      <c r="BN1528" s="313"/>
      <c r="BO1528" s="313"/>
      <c r="BP1528" s="314"/>
      <c r="BQ1528" s="294"/>
      <c r="BR1528" s="295"/>
      <c r="BS1528" s="295"/>
      <c r="BT1528" s="295"/>
      <c r="BU1528" s="295"/>
      <c r="BV1528" s="295"/>
      <c r="BW1528" s="296"/>
      <c r="BX1528" s="294"/>
      <c r="BY1528" s="295"/>
      <c r="BZ1528" s="295"/>
      <c r="CA1528" s="295"/>
      <c r="CB1528" s="295"/>
      <c r="CC1528" s="296"/>
      <c r="CD1528" s="294"/>
      <c r="CE1528" s="295"/>
      <c r="CF1528" s="295"/>
      <c r="CG1528" s="295"/>
      <c r="CH1528" s="295"/>
      <c r="CI1528" s="296"/>
    </row>
    <row r="1529" spans="1:87" ht="18" customHeight="1" x14ac:dyDescent="0.25">
      <c r="A1529" s="75"/>
      <c r="B1529" s="327"/>
      <c r="C1529" s="328"/>
      <c r="D1529" s="328"/>
      <c r="E1529" s="328"/>
      <c r="F1529" s="328"/>
      <c r="G1529" s="328"/>
      <c r="H1529" s="328"/>
      <c r="I1529" s="328"/>
      <c r="J1529" s="328"/>
      <c r="K1529" s="328"/>
      <c r="L1529" s="328"/>
      <c r="M1529" s="328"/>
      <c r="N1529" s="328"/>
      <c r="O1529" s="328"/>
      <c r="P1529" s="328"/>
      <c r="Q1529" s="328"/>
      <c r="R1529" s="328"/>
      <c r="S1529" s="328"/>
      <c r="T1529" s="328"/>
      <c r="U1529" s="328"/>
      <c r="V1529" s="328"/>
      <c r="W1529" s="328"/>
      <c r="X1529" s="328"/>
      <c r="Y1529" s="329"/>
      <c r="Z1529" s="336"/>
      <c r="AA1529" s="337"/>
      <c r="AB1529" s="337"/>
      <c r="AC1529" s="337"/>
      <c r="AD1529" s="338"/>
      <c r="AE1529" s="336"/>
      <c r="AF1529" s="337"/>
      <c r="AG1529" s="337"/>
      <c r="AH1529" s="337"/>
      <c r="AI1529" s="337"/>
      <c r="AJ1529" s="337"/>
      <c r="AK1529" s="300"/>
      <c r="AL1529" s="301"/>
      <c r="AM1529" s="301"/>
      <c r="AN1529" s="301"/>
      <c r="AO1529" s="301"/>
      <c r="AP1529" s="301"/>
      <c r="AQ1529" s="301"/>
      <c r="AR1529" s="301"/>
      <c r="AS1529" s="301"/>
      <c r="AT1529" s="301"/>
      <c r="AU1529" s="301"/>
      <c r="AV1529" s="301"/>
      <c r="AW1529" s="301"/>
      <c r="AX1529" s="302"/>
      <c r="AY1529" s="407"/>
      <c r="AZ1529" s="304"/>
      <c r="BA1529" s="304"/>
      <c r="BB1529" s="408"/>
      <c r="BC1529" s="306">
        <f t="shared" si="84"/>
        <v>0</v>
      </c>
      <c r="BD1529" s="307"/>
      <c r="BE1529" s="307"/>
      <c r="BF1529" s="308"/>
      <c r="BG1529" s="309"/>
      <c r="BH1529" s="310"/>
      <c r="BI1529" s="310"/>
      <c r="BJ1529" s="311"/>
      <c r="BK1529" s="312">
        <f t="shared" si="85"/>
        <v>0</v>
      </c>
      <c r="BL1529" s="313"/>
      <c r="BM1529" s="313"/>
      <c r="BN1529" s="313"/>
      <c r="BO1529" s="313"/>
      <c r="BP1529" s="314"/>
      <c r="BQ1529" s="294"/>
      <c r="BR1529" s="295"/>
      <c r="BS1529" s="295"/>
      <c r="BT1529" s="295"/>
      <c r="BU1529" s="295"/>
      <c r="BV1529" s="295"/>
      <c r="BW1529" s="296"/>
      <c r="BX1529" s="294"/>
      <c r="BY1529" s="295"/>
      <c r="BZ1529" s="295"/>
      <c r="CA1529" s="295"/>
      <c r="CB1529" s="295"/>
      <c r="CC1529" s="296"/>
      <c r="CD1529" s="294"/>
      <c r="CE1529" s="295"/>
      <c r="CF1529" s="295"/>
      <c r="CG1529" s="295"/>
      <c r="CH1529" s="295"/>
      <c r="CI1529" s="296"/>
    </row>
    <row r="1530" spans="1:87" ht="18" customHeight="1" x14ac:dyDescent="0.25">
      <c r="A1530" s="75"/>
      <c r="B1530" s="327"/>
      <c r="C1530" s="328"/>
      <c r="D1530" s="328"/>
      <c r="E1530" s="328"/>
      <c r="F1530" s="328"/>
      <c r="G1530" s="328"/>
      <c r="H1530" s="328"/>
      <c r="I1530" s="328"/>
      <c r="J1530" s="328"/>
      <c r="K1530" s="328"/>
      <c r="L1530" s="328"/>
      <c r="M1530" s="328"/>
      <c r="N1530" s="328"/>
      <c r="O1530" s="328"/>
      <c r="P1530" s="328"/>
      <c r="Q1530" s="328"/>
      <c r="R1530" s="328"/>
      <c r="S1530" s="328"/>
      <c r="T1530" s="328"/>
      <c r="U1530" s="328"/>
      <c r="V1530" s="328"/>
      <c r="W1530" s="328"/>
      <c r="X1530" s="328"/>
      <c r="Y1530" s="329"/>
      <c r="Z1530" s="336"/>
      <c r="AA1530" s="337"/>
      <c r="AB1530" s="337"/>
      <c r="AC1530" s="337"/>
      <c r="AD1530" s="338"/>
      <c r="AE1530" s="336"/>
      <c r="AF1530" s="337"/>
      <c r="AG1530" s="337"/>
      <c r="AH1530" s="337"/>
      <c r="AI1530" s="337"/>
      <c r="AJ1530" s="337"/>
      <c r="AK1530" s="300"/>
      <c r="AL1530" s="301"/>
      <c r="AM1530" s="301"/>
      <c r="AN1530" s="301"/>
      <c r="AO1530" s="301"/>
      <c r="AP1530" s="301"/>
      <c r="AQ1530" s="301"/>
      <c r="AR1530" s="301"/>
      <c r="AS1530" s="301"/>
      <c r="AT1530" s="301"/>
      <c r="AU1530" s="301"/>
      <c r="AV1530" s="301"/>
      <c r="AW1530" s="301"/>
      <c r="AX1530" s="302"/>
      <c r="AY1530" s="407"/>
      <c r="AZ1530" s="304"/>
      <c r="BA1530" s="304"/>
      <c r="BB1530" s="408"/>
      <c r="BC1530" s="306">
        <f t="shared" si="84"/>
        <v>0</v>
      </c>
      <c r="BD1530" s="307"/>
      <c r="BE1530" s="307"/>
      <c r="BF1530" s="308"/>
      <c r="BG1530" s="309"/>
      <c r="BH1530" s="310"/>
      <c r="BI1530" s="310"/>
      <c r="BJ1530" s="311"/>
      <c r="BK1530" s="312">
        <f t="shared" si="85"/>
        <v>0</v>
      </c>
      <c r="BL1530" s="313"/>
      <c r="BM1530" s="313"/>
      <c r="BN1530" s="313"/>
      <c r="BO1530" s="313"/>
      <c r="BP1530" s="314"/>
      <c r="BQ1530" s="294"/>
      <c r="BR1530" s="295"/>
      <c r="BS1530" s="295"/>
      <c r="BT1530" s="295"/>
      <c r="BU1530" s="295"/>
      <c r="BV1530" s="295"/>
      <c r="BW1530" s="296"/>
      <c r="BX1530" s="294"/>
      <c r="BY1530" s="295"/>
      <c r="BZ1530" s="295"/>
      <c r="CA1530" s="295"/>
      <c r="CB1530" s="295"/>
      <c r="CC1530" s="296"/>
      <c r="CD1530" s="294"/>
      <c r="CE1530" s="295"/>
      <c r="CF1530" s="295"/>
      <c r="CG1530" s="295"/>
      <c r="CH1530" s="295"/>
      <c r="CI1530" s="296"/>
    </row>
    <row r="1531" spans="1:87" ht="18" customHeight="1" x14ac:dyDescent="0.25">
      <c r="A1531" s="75"/>
      <c r="B1531" s="327"/>
      <c r="C1531" s="328"/>
      <c r="D1531" s="328"/>
      <c r="E1531" s="328"/>
      <c r="F1531" s="328"/>
      <c r="G1531" s="328"/>
      <c r="H1531" s="328"/>
      <c r="I1531" s="328"/>
      <c r="J1531" s="328"/>
      <c r="K1531" s="328"/>
      <c r="L1531" s="328"/>
      <c r="M1531" s="328"/>
      <c r="N1531" s="328"/>
      <c r="O1531" s="328"/>
      <c r="P1531" s="328"/>
      <c r="Q1531" s="328"/>
      <c r="R1531" s="328"/>
      <c r="S1531" s="328"/>
      <c r="T1531" s="328"/>
      <c r="U1531" s="328"/>
      <c r="V1531" s="328"/>
      <c r="W1531" s="328"/>
      <c r="X1531" s="328"/>
      <c r="Y1531" s="329"/>
      <c r="Z1531" s="336"/>
      <c r="AA1531" s="337"/>
      <c r="AB1531" s="337"/>
      <c r="AC1531" s="337"/>
      <c r="AD1531" s="338"/>
      <c r="AE1531" s="336"/>
      <c r="AF1531" s="337"/>
      <c r="AG1531" s="337"/>
      <c r="AH1531" s="337"/>
      <c r="AI1531" s="337"/>
      <c r="AJ1531" s="337"/>
      <c r="AK1531" s="300"/>
      <c r="AL1531" s="301"/>
      <c r="AM1531" s="301"/>
      <c r="AN1531" s="301"/>
      <c r="AO1531" s="301"/>
      <c r="AP1531" s="301"/>
      <c r="AQ1531" s="301"/>
      <c r="AR1531" s="301"/>
      <c r="AS1531" s="301"/>
      <c r="AT1531" s="301"/>
      <c r="AU1531" s="301"/>
      <c r="AV1531" s="301"/>
      <c r="AW1531" s="301"/>
      <c r="AX1531" s="302"/>
      <c r="AY1531" s="407"/>
      <c r="AZ1531" s="304"/>
      <c r="BA1531" s="304"/>
      <c r="BB1531" s="408"/>
      <c r="BC1531" s="306">
        <f t="shared" si="84"/>
        <v>0</v>
      </c>
      <c r="BD1531" s="307"/>
      <c r="BE1531" s="307"/>
      <c r="BF1531" s="308"/>
      <c r="BG1531" s="309"/>
      <c r="BH1531" s="310"/>
      <c r="BI1531" s="310"/>
      <c r="BJ1531" s="311"/>
      <c r="BK1531" s="312">
        <f t="shared" si="85"/>
        <v>0</v>
      </c>
      <c r="BL1531" s="313"/>
      <c r="BM1531" s="313"/>
      <c r="BN1531" s="313"/>
      <c r="BO1531" s="313"/>
      <c r="BP1531" s="314"/>
      <c r="BQ1531" s="294"/>
      <c r="BR1531" s="295"/>
      <c r="BS1531" s="295"/>
      <c r="BT1531" s="295"/>
      <c r="BU1531" s="295"/>
      <c r="BV1531" s="295"/>
      <c r="BW1531" s="296"/>
      <c r="BX1531" s="294"/>
      <c r="BY1531" s="295"/>
      <c r="BZ1531" s="295"/>
      <c r="CA1531" s="295"/>
      <c r="CB1531" s="295"/>
      <c r="CC1531" s="296"/>
      <c r="CD1531" s="294"/>
      <c r="CE1531" s="295"/>
      <c r="CF1531" s="295"/>
      <c r="CG1531" s="295"/>
      <c r="CH1531" s="295"/>
      <c r="CI1531" s="296"/>
    </row>
    <row r="1532" spans="1:87" ht="18" customHeight="1" x14ac:dyDescent="0.25">
      <c r="A1532" s="75"/>
      <c r="B1532" s="327"/>
      <c r="C1532" s="328"/>
      <c r="D1532" s="328"/>
      <c r="E1532" s="328"/>
      <c r="F1532" s="328"/>
      <c r="G1532" s="328"/>
      <c r="H1532" s="328"/>
      <c r="I1532" s="328"/>
      <c r="J1532" s="328"/>
      <c r="K1532" s="328"/>
      <c r="L1532" s="328"/>
      <c r="M1532" s="328"/>
      <c r="N1532" s="328"/>
      <c r="O1532" s="328"/>
      <c r="P1532" s="328"/>
      <c r="Q1532" s="328"/>
      <c r="R1532" s="328"/>
      <c r="S1532" s="328"/>
      <c r="T1532" s="328"/>
      <c r="U1532" s="328"/>
      <c r="V1532" s="328"/>
      <c r="W1532" s="328"/>
      <c r="X1532" s="328"/>
      <c r="Y1532" s="329"/>
      <c r="Z1532" s="336"/>
      <c r="AA1532" s="337"/>
      <c r="AB1532" s="337"/>
      <c r="AC1532" s="337"/>
      <c r="AD1532" s="338"/>
      <c r="AE1532" s="336"/>
      <c r="AF1532" s="337"/>
      <c r="AG1532" s="337"/>
      <c r="AH1532" s="337"/>
      <c r="AI1532" s="337"/>
      <c r="AJ1532" s="337"/>
      <c r="AK1532" s="300"/>
      <c r="AL1532" s="301"/>
      <c r="AM1532" s="301"/>
      <c r="AN1532" s="301"/>
      <c r="AO1532" s="301"/>
      <c r="AP1532" s="301"/>
      <c r="AQ1532" s="301"/>
      <c r="AR1532" s="301"/>
      <c r="AS1532" s="301"/>
      <c r="AT1532" s="301"/>
      <c r="AU1532" s="301"/>
      <c r="AV1532" s="301"/>
      <c r="AW1532" s="301"/>
      <c r="AX1532" s="302"/>
      <c r="AY1532" s="407"/>
      <c r="AZ1532" s="304"/>
      <c r="BA1532" s="304"/>
      <c r="BB1532" s="408"/>
      <c r="BC1532" s="306">
        <f t="shared" si="84"/>
        <v>0</v>
      </c>
      <c r="BD1532" s="307"/>
      <c r="BE1532" s="307"/>
      <c r="BF1532" s="308"/>
      <c r="BG1532" s="309"/>
      <c r="BH1532" s="310"/>
      <c r="BI1532" s="310"/>
      <c r="BJ1532" s="311"/>
      <c r="BK1532" s="312">
        <f t="shared" si="85"/>
        <v>0</v>
      </c>
      <c r="BL1532" s="313"/>
      <c r="BM1532" s="313"/>
      <c r="BN1532" s="313"/>
      <c r="BO1532" s="313"/>
      <c r="BP1532" s="314"/>
      <c r="BQ1532" s="294"/>
      <c r="BR1532" s="295"/>
      <c r="BS1532" s="295"/>
      <c r="BT1532" s="295"/>
      <c r="BU1532" s="295"/>
      <c r="BV1532" s="295"/>
      <c r="BW1532" s="296"/>
      <c r="BX1532" s="294"/>
      <c r="BY1532" s="295"/>
      <c r="BZ1532" s="295"/>
      <c r="CA1532" s="295"/>
      <c r="CB1532" s="295"/>
      <c r="CC1532" s="296"/>
      <c r="CD1532" s="294"/>
      <c r="CE1532" s="295"/>
      <c r="CF1532" s="295"/>
      <c r="CG1532" s="295"/>
      <c r="CH1532" s="295"/>
      <c r="CI1532" s="296"/>
    </row>
    <row r="1533" spans="1:87" ht="18" customHeight="1" thickBot="1" x14ac:dyDescent="0.3">
      <c r="A1533" s="75"/>
      <c r="B1533" s="330"/>
      <c r="C1533" s="331"/>
      <c r="D1533" s="331"/>
      <c r="E1533" s="331"/>
      <c r="F1533" s="331"/>
      <c r="G1533" s="331"/>
      <c r="H1533" s="331"/>
      <c r="I1533" s="331"/>
      <c r="J1533" s="331"/>
      <c r="K1533" s="331"/>
      <c r="L1533" s="331"/>
      <c r="M1533" s="331"/>
      <c r="N1533" s="331"/>
      <c r="O1533" s="331"/>
      <c r="P1533" s="331"/>
      <c r="Q1533" s="331"/>
      <c r="R1533" s="331"/>
      <c r="S1533" s="331"/>
      <c r="T1533" s="331"/>
      <c r="U1533" s="331"/>
      <c r="V1533" s="331"/>
      <c r="W1533" s="331"/>
      <c r="X1533" s="331"/>
      <c r="Y1533" s="332"/>
      <c r="Z1533" s="339"/>
      <c r="AA1533" s="340"/>
      <c r="AB1533" s="340"/>
      <c r="AC1533" s="340"/>
      <c r="AD1533" s="341"/>
      <c r="AE1533" s="339"/>
      <c r="AF1533" s="340"/>
      <c r="AG1533" s="340"/>
      <c r="AH1533" s="340"/>
      <c r="AI1533" s="340"/>
      <c r="AJ1533" s="340"/>
      <c r="AK1533" s="392"/>
      <c r="AL1533" s="393"/>
      <c r="AM1533" s="393"/>
      <c r="AN1533" s="393"/>
      <c r="AO1533" s="393"/>
      <c r="AP1533" s="393"/>
      <c r="AQ1533" s="393"/>
      <c r="AR1533" s="393"/>
      <c r="AS1533" s="393"/>
      <c r="AT1533" s="393"/>
      <c r="AU1533" s="393"/>
      <c r="AV1533" s="393"/>
      <c r="AW1533" s="393"/>
      <c r="AX1533" s="394"/>
      <c r="AY1533" s="411"/>
      <c r="AZ1533" s="396"/>
      <c r="BA1533" s="396"/>
      <c r="BB1533" s="412"/>
      <c r="BC1533" s="398">
        <f t="shared" si="84"/>
        <v>0</v>
      </c>
      <c r="BD1533" s="399"/>
      <c r="BE1533" s="399"/>
      <c r="BF1533" s="400"/>
      <c r="BG1533" s="401"/>
      <c r="BH1533" s="402"/>
      <c r="BI1533" s="402"/>
      <c r="BJ1533" s="403"/>
      <c r="BK1533" s="404">
        <f t="shared" si="85"/>
        <v>0</v>
      </c>
      <c r="BL1533" s="405"/>
      <c r="BM1533" s="405"/>
      <c r="BN1533" s="405"/>
      <c r="BO1533" s="405"/>
      <c r="BP1533" s="406"/>
      <c r="BQ1533" s="297"/>
      <c r="BR1533" s="298"/>
      <c r="BS1533" s="298"/>
      <c r="BT1533" s="298"/>
      <c r="BU1533" s="298"/>
      <c r="BV1533" s="298"/>
      <c r="BW1533" s="299"/>
      <c r="BX1533" s="297"/>
      <c r="BY1533" s="298"/>
      <c r="BZ1533" s="298"/>
      <c r="CA1533" s="298"/>
      <c r="CB1533" s="298"/>
      <c r="CC1533" s="299"/>
      <c r="CD1533" s="297"/>
      <c r="CE1533" s="298"/>
      <c r="CF1533" s="298"/>
      <c r="CG1533" s="298"/>
      <c r="CH1533" s="298"/>
      <c r="CI1533" s="299"/>
    </row>
    <row r="1534" spans="1:87" ht="18" customHeight="1" thickBot="1" x14ac:dyDescent="0.3">
      <c r="A1534" s="75"/>
      <c r="B1534" s="377"/>
      <c r="C1534" s="378"/>
      <c r="D1534" s="378"/>
      <c r="E1534" s="378"/>
      <c r="F1534" s="378"/>
      <c r="G1534" s="378"/>
      <c r="H1534" s="378"/>
      <c r="I1534" s="378"/>
      <c r="J1534" s="378"/>
      <c r="K1534" s="378"/>
      <c r="L1534" s="378"/>
      <c r="M1534" s="378"/>
      <c r="N1534" s="378"/>
      <c r="O1534" s="378"/>
      <c r="P1534" s="378"/>
      <c r="Q1534" s="378"/>
      <c r="R1534" s="378"/>
      <c r="S1534" s="378"/>
      <c r="T1534" s="378"/>
      <c r="U1534" s="378"/>
      <c r="V1534" s="378"/>
      <c r="W1534" s="378"/>
      <c r="X1534" s="378"/>
      <c r="Y1534" s="378"/>
      <c r="Z1534" s="378"/>
      <c r="AA1534" s="378"/>
      <c r="AB1534" s="378"/>
      <c r="AC1534" s="378"/>
      <c r="AD1534" s="378"/>
      <c r="AE1534" s="378"/>
      <c r="AF1534" s="378"/>
      <c r="AG1534" s="378"/>
      <c r="AH1534" s="378"/>
      <c r="AI1534" s="378"/>
      <c r="AJ1534" s="379"/>
      <c r="AK1534" s="380" t="s">
        <v>3</v>
      </c>
      <c r="AL1534" s="381"/>
      <c r="AM1534" s="381"/>
      <c r="AN1534" s="381"/>
      <c r="AO1534" s="381"/>
      <c r="AP1534" s="381"/>
      <c r="AQ1534" s="381"/>
      <c r="AR1534" s="381"/>
      <c r="AS1534" s="381"/>
      <c r="AT1534" s="381"/>
      <c r="AU1534" s="381"/>
      <c r="AV1534" s="381"/>
      <c r="AW1534" s="381"/>
      <c r="AX1534" s="381"/>
      <c r="AY1534" s="382"/>
      <c r="AZ1534" s="382"/>
      <c r="BA1534" s="382"/>
      <c r="BB1534" s="382"/>
      <c r="BC1534" s="382"/>
      <c r="BD1534" s="382"/>
      <c r="BE1534" s="382"/>
      <c r="BF1534" s="382"/>
      <c r="BG1534" s="382"/>
      <c r="BH1534" s="382"/>
      <c r="BI1534" s="382"/>
      <c r="BJ1534" s="383"/>
      <c r="BK1534" s="384">
        <f>SUM(BK1504:BK1533)</f>
        <v>0</v>
      </c>
      <c r="BL1534" s="385"/>
      <c r="BM1534" s="385"/>
      <c r="BN1534" s="385"/>
      <c r="BO1534" s="385"/>
      <c r="BP1534" s="386"/>
      <c r="BQ1534" s="387" t="s">
        <v>100</v>
      </c>
      <c r="BR1534" s="388"/>
      <c r="BS1534" s="388"/>
      <c r="BT1534" s="388"/>
      <c r="BU1534" s="388"/>
      <c r="BV1534" s="388"/>
      <c r="BW1534" s="388"/>
      <c r="BX1534" s="388"/>
      <c r="BY1534" s="388"/>
      <c r="BZ1534" s="388"/>
      <c r="CA1534" s="388"/>
      <c r="CB1534" s="388"/>
      <c r="CC1534" s="389"/>
      <c r="CD1534" s="390">
        <f>+CD1504*AE1504</f>
        <v>0</v>
      </c>
      <c r="CE1534" s="390"/>
      <c r="CF1534" s="390"/>
      <c r="CG1534" s="390"/>
      <c r="CH1534" s="390"/>
      <c r="CI1534" s="391"/>
    </row>
    <row r="1535" spans="1:87" ht="18" customHeight="1" thickBot="1" x14ac:dyDescent="0.3">
      <c r="A1535" s="75"/>
      <c r="B1535" s="76"/>
      <c r="C1535" s="76"/>
      <c r="D1535" s="76"/>
      <c r="E1535" s="76"/>
      <c r="F1535" s="76"/>
      <c r="G1535" s="76"/>
      <c r="H1535" s="76"/>
      <c r="I1535" s="76"/>
      <c r="J1535" s="76"/>
      <c r="K1535" s="76"/>
      <c r="L1535" s="76"/>
      <c r="M1535" s="76"/>
      <c r="N1535" s="76"/>
      <c r="O1535" s="76"/>
      <c r="P1535" s="76"/>
      <c r="Q1535" s="76"/>
      <c r="R1535" s="76"/>
      <c r="S1535" s="76"/>
      <c r="T1535" s="76"/>
      <c r="U1535" s="76"/>
      <c r="V1535" s="76"/>
      <c r="W1535" s="76"/>
      <c r="X1535" s="76"/>
      <c r="Y1535" s="76"/>
      <c r="Z1535" s="76"/>
      <c r="AA1535" s="76"/>
      <c r="AB1535" s="76"/>
      <c r="AC1535" s="76"/>
      <c r="AD1535" s="76"/>
      <c r="AE1535" s="76"/>
      <c r="AF1535" s="76"/>
      <c r="AG1535" s="76"/>
      <c r="AH1535" s="76"/>
      <c r="AI1535" s="76"/>
      <c r="AJ1535" s="76"/>
      <c r="BG1535" s="78"/>
      <c r="BH1535" s="78"/>
      <c r="BI1535" s="78"/>
      <c r="BJ1535" s="78"/>
      <c r="BK1535" s="79"/>
      <c r="BL1535" s="79"/>
      <c r="BM1535" s="79"/>
      <c r="BN1535" s="79"/>
      <c r="BO1535" s="79"/>
      <c r="BP1535" s="79"/>
      <c r="BQ1535" s="79"/>
      <c r="BR1535" s="79"/>
      <c r="BS1535" s="79"/>
      <c r="BT1535" s="79"/>
      <c r="BU1535" s="79"/>
      <c r="BV1535" s="79"/>
      <c r="BW1535" s="79"/>
      <c r="BX1535" s="79"/>
      <c r="BY1535" s="79"/>
      <c r="BZ1535" s="79"/>
      <c r="CA1535" s="79"/>
      <c r="CB1535" s="79"/>
      <c r="CC1535" s="79"/>
      <c r="CD1535" s="79"/>
      <c r="CE1535" s="79"/>
      <c r="CF1535" s="79"/>
      <c r="CG1535" s="79"/>
      <c r="CH1535" s="79"/>
      <c r="CI1535" s="79"/>
    </row>
    <row r="1536" spans="1:87" ht="18" customHeight="1" x14ac:dyDescent="0.25">
      <c r="A1536" s="75"/>
      <c r="B1536" s="348" t="s">
        <v>0</v>
      </c>
      <c r="C1536" s="349"/>
      <c r="D1536" s="349"/>
      <c r="E1536" s="349"/>
      <c r="F1536" s="349"/>
      <c r="G1536" s="349"/>
      <c r="H1536" s="349"/>
      <c r="I1536" s="349"/>
      <c r="J1536" s="349"/>
      <c r="K1536" s="349"/>
      <c r="L1536" s="349"/>
      <c r="M1536" s="349"/>
      <c r="N1536" s="349"/>
      <c r="O1536" s="349"/>
      <c r="P1536" s="349"/>
      <c r="Q1536" s="349"/>
      <c r="R1536" s="349"/>
      <c r="S1536" s="349"/>
      <c r="T1536" s="349"/>
      <c r="U1536" s="349"/>
      <c r="V1536" s="349"/>
      <c r="W1536" s="349"/>
      <c r="X1536" s="349"/>
      <c r="Y1536" s="350"/>
      <c r="Z1536" s="348" t="s">
        <v>80</v>
      </c>
      <c r="AA1536" s="349"/>
      <c r="AB1536" s="349"/>
      <c r="AC1536" s="349"/>
      <c r="AD1536" s="350"/>
      <c r="AE1536" s="357" t="s">
        <v>79</v>
      </c>
      <c r="AF1536" s="358"/>
      <c r="AG1536" s="358"/>
      <c r="AH1536" s="358"/>
      <c r="AI1536" s="358"/>
      <c r="AJ1536" s="359"/>
      <c r="AK1536" s="357" t="s">
        <v>81</v>
      </c>
      <c r="AL1536" s="358"/>
      <c r="AM1536" s="358"/>
      <c r="AN1536" s="358"/>
      <c r="AO1536" s="358"/>
      <c r="AP1536" s="358"/>
      <c r="AQ1536" s="358"/>
      <c r="AR1536" s="358"/>
      <c r="AS1536" s="358"/>
      <c r="AT1536" s="358"/>
      <c r="AU1536" s="358"/>
      <c r="AV1536" s="358"/>
      <c r="AW1536" s="358"/>
      <c r="AX1536" s="359"/>
      <c r="AY1536" s="357" t="s">
        <v>1</v>
      </c>
      <c r="AZ1536" s="358"/>
      <c r="BA1536" s="358"/>
      <c r="BB1536" s="359"/>
      <c r="BC1536" s="348" t="s">
        <v>104</v>
      </c>
      <c r="BD1536" s="349"/>
      <c r="BE1536" s="349"/>
      <c r="BF1536" s="350"/>
      <c r="BG1536" s="366" t="s">
        <v>82</v>
      </c>
      <c r="BH1536" s="367"/>
      <c r="BI1536" s="367"/>
      <c r="BJ1536" s="368"/>
      <c r="BK1536" s="315" t="s">
        <v>99</v>
      </c>
      <c r="BL1536" s="316"/>
      <c r="BM1536" s="316"/>
      <c r="BN1536" s="316"/>
      <c r="BO1536" s="316"/>
      <c r="BP1536" s="317"/>
      <c r="BQ1536" s="315" t="s">
        <v>83</v>
      </c>
      <c r="BR1536" s="316"/>
      <c r="BS1536" s="316"/>
      <c r="BT1536" s="316"/>
      <c r="BU1536" s="316"/>
      <c r="BV1536" s="316"/>
      <c r="BW1536" s="317"/>
      <c r="BX1536" s="315" t="s">
        <v>84</v>
      </c>
      <c r="BY1536" s="316"/>
      <c r="BZ1536" s="316"/>
      <c r="CA1536" s="316"/>
      <c r="CB1536" s="316"/>
      <c r="CC1536" s="317"/>
      <c r="CD1536" s="315" t="s">
        <v>85</v>
      </c>
      <c r="CE1536" s="316"/>
      <c r="CF1536" s="316"/>
      <c r="CG1536" s="316"/>
      <c r="CH1536" s="316"/>
      <c r="CI1536" s="317"/>
    </row>
    <row r="1537" spans="1:87" ht="18" customHeight="1" x14ac:dyDescent="0.25">
      <c r="A1537" s="75"/>
      <c r="B1537" s="351"/>
      <c r="C1537" s="352"/>
      <c r="D1537" s="352"/>
      <c r="E1537" s="352"/>
      <c r="F1537" s="352"/>
      <c r="G1537" s="352"/>
      <c r="H1537" s="352"/>
      <c r="I1537" s="352"/>
      <c r="J1537" s="352"/>
      <c r="K1537" s="352"/>
      <c r="L1537" s="352"/>
      <c r="M1537" s="352"/>
      <c r="N1537" s="352"/>
      <c r="O1537" s="352"/>
      <c r="P1537" s="352"/>
      <c r="Q1537" s="352"/>
      <c r="R1537" s="352"/>
      <c r="S1537" s="352"/>
      <c r="T1537" s="352"/>
      <c r="U1537" s="352"/>
      <c r="V1537" s="352"/>
      <c r="W1537" s="352"/>
      <c r="X1537" s="352"/>
      <c r="Y1537" s="353"/>
      <c r="Z1537" s="351"/>
      <c r="AA1537" s="352"/>
      <c r="AB1537" s="352"/>
      <c r="AC1537" s="352"/>
      <c r="AD1537" s="353"/>
      <c r="AE1537" s="360"/>
      <c r="AF1537" s="361"/>
      <c r="AG1537" s="361"/>
      <c r="AH1537" s="361"/>
      <c r="AI1537" s="361"/>
      <c r="AJ1537" s="362"/>
      <c r="AK1537" s="360"/>
      <c r="AL1537" s="361"/>
      <c r="AM1537" s="361"/>
      <c r="AN1537" s="361"/>
      <c r="AO1537" s="361"/>
      <c r="AP1537" s="361"/>
      <c r="AQ1537" s="361"/>
      <c r="AR1537" s="361"/>
      <c r="AS1537" s="361"/>
      <c r="AT1537" s="361"/>
      <c r="AU1537" s="361"/>
      <c r="AV1537" s="361"/>
      <c r="AW1537" s="361"/>
      <c r="AX1537" s="362"/>
      <c r="AY1537" s="360"/>
      <c r="AZ1537" s="361"/>
      <c r="BA1537" s="361"/>
      <c r="BB1537" s="362"/>
      <c r="BC1537" s="351"/>
      <c r="BD1537" s="352"/>
      <c r="BE1537" s="352"/>
      <c r="BF1537" s="353"/>
      <c r="BG1537" s="369"/>
      <c r="BH1537" s="370"/>
      <c r="BI1537" s="370"/>
      <c r="BJ1537" s="371"/>
      <c r="BK1537" s="318"/>
      <c r="BL1537" s="319"/>
      <c r="BM1537" s="319"/>
      <c r="BN1537" s="319"/>
      <c r="BO1537" s="319"/>
      <c r="BP1537" s="320"/>
      <c r="BQ1537" s="318"/>
      <c r="BR1537" s="319"/>
      <c r="BS1537" s="319"/>
      <c r="BT1537" s="319"/>
      <c r="BU1537" s="319"/>
      <c r="BV1537" s="319"/>
      <c r="BW1537" s="320"/>
      <c r="BX1537" s="318"/>
      <c r="BY1537" s="319"/>
      <c r="BZ1537" s="319"/>
      <c r="CA1537" s="319"/>
      <c r="CB1537" s="319"/>
      <c r="CC1537" s="320"/>
      <c r="CD1537" s="318"/>
      <c r="CE1537" s="319"/>
      <c r="CF1537" s="319"/>
      <c r="CG1537" s="319"/>
      <c r="CH1537" s="319"/>
      <c r="CI1537" s="320"/>
    </row>
    <row r="1538" spans="1:87" ht="18" customHeight="1" thickBot="1" x14ac:dyDescent="0.3">
      <c r="A1538" s="75"/>
      <c r="B1538" s="354"/>
      <c r="C1538" s="355"/>
      <c r="D1538" s="355"/>
      <c r="E1538" s="355"/>
      <c r="F1538" s="355"/>
      <c r="G1538" s="355"/>
      <c r="H1538" s="355"/>
      <c r="I1538" s="355"/>
      <c r="J1538" s="355"/>
      <c r="K1538" s="355"/>
      <c r="L1538" s="355"/>
      <c r="M1538" s="355"/>
      <c r="N1538" s="355"/>
      <c r="O1538" s="355"/>
      <c r="P1538" s="355"/>
      <c r="Q1538" s="355"/>
      <c r="R1538" s="355"/>
      <c r="S1538" s="355"/>
      <c r="T1538" s="355"/>
      <c r="U1538" s="355"/>
      <c r="V1538" s="355"/>
      <c r="W1538" s="355"/>
      <c r="X1538" s="355"/>
      <c r="Y1538" s="356"/>
      <c r="Z1538" s="354"/>
      <c r="AA1538" s="355"/>
      <c r="AB1538" s="355"/>
      <c r="AC1538" s="355"/>
      <c r="AD1538" s="356"/>
      <c r="AE1538" s="363"/>
      <c r="AF1538" s="364"/>
      <c r="AG1538" s="364"/>
      <c r="AH1538" s="364"/>
      <c r="AI1538" s="364"/>
      <c r="AJ1538" s="365"/>
      <c r="AK1538" s="360"/>
      <c r="AL1538" s="361"/>
      <c r="AM1538" s="361"/>
      <c r="AN1538" s="361"/>
      <c r="AO1538" s="361"/>
      <c r="AP1538" s="361"/>
      <c r="AQ1538" s="361"/>
      <c r="AR1538" s="361"/>
      <c r="AS1538" s="361"/>
      <c r="AT1538" s="361"/>
      <c r="AU1538" s="361"/>
      <c r="AV1538" s="361"/>
      <c r="AW1538" s="361"/>
      <c r="AX1538" s="362"/>
      <c r="AY1538" s="360"/>
      <c r="AZ1538" s="361"/>
      <c r="BA1538" s="361"/>
      <c r="BB1538" s="362"/>
      <c r="BC1538" s="351"/>
      <c r="BD1538" s="352"/>
      <c r="BE1538" s="352"/>
      <c r="BF1538" s="353"/>
      <c r="BG1538" s="369"/>
      <c r="BH1538" s="370"/>
      <c r="BI1538" s="370"/>
      <c r="BJ1538" s="371"/>
      <c r="BK1538" s="318"/>
      <c r="BL1538" s="319"/>
      <c r="BM1538" s="319"/>
      <c r="BN1538" s="319"/>
      <c r="BO1538" s="319"/>
      <c r="BP1538" s="320"/>
      <c r="BQ1538" s="321"/>
      <c r="BR1538" s="322"/>
      <c r="BS1538" s="322"/>
      <c r="BT1538" s="322"/>
      <c r="BU1538" s="322"/>
      <c r="BV1538" s="322"/>
      <c r="BW1538" s="323"/>
      <c r="BX1538" s="321"/>
      <c r="BY1538" s="322"/>
      <c r="BZ1538" s="322"/>
      <c r="CA1538" s="322"/>
      <c r="CB1538" s="322"/>
      <c r="CC1538" s="323"/>
      <c r="CD1538" s="321"/>
      <c r="CE1538" s="322"/>
      <c r="CF1538" s="322"/>
      <c r="CG1538" s="322"/>
      <c r="CH1538" s="322"/>
      <c r="CI1538" s="323"/>
    </row>
    <row r="1539" spans="1:87" ht="18" customHeight="1" x14ac:dyDescent="0.25">
      <c r="A1539" s="75"/>
      <c r="B1539" s="324"/>
      <c r="C1539" s="325"/>
      <c r="D1539" s="325"/>
      <c r="E1539" s="325"/>
      <c r="F1539" s="325"/>
      <c r="G1539" s="325"/>
      <c r="H1539" s="325"/>
      <c r="I1539" s="325"/>
      <c r="J1539" s="325"/>
      <c r="K1539" s="325"/>
      <c r="L1539" s="325"/>
      <c r="M1539" s="325"/>
      <c r="N1539" s="325"/>
      <c r="O1539" s="325"/>
      <c r="P1539" s="325"/>
      <c r="Q1539" s="325"/>
      <c r="R1539" s="325"/>
      <c r="S1539" s="325"/>
      <c r="T1539" s="325"/>
      <c r="U1539" s="325"/>
      <c r="V1539" s="325"/>
      <c r="W1539" s="325"/>
      <c r="X1539" s="325"/>
      <c r="Y1539" s="326"/>
      <c r="Z1539" s="333"/>
      <c r="AA1539" s="334"/>
      <c r="AB1539" s="334"/>
      <c r="AC1539" s="334"/>
      <c r="AD1539" s="335"/>
      <c r="AE1539" s="333"/>
      <c r="AF1539" s="334"/>
      <c r="AG1539" s="334"/>
      <c r="AH1539" s="334"/>
      <c r="AI1539" s="334"/>
      <c r="AJ1539" s="334"/>
      <c r="AK1539" s="342"/>
      <c r="AL1539" s="343"/>
      <c r="AM1539" s="343"/>
      <c r="AN1539" s="343"/>
      <c r="AO1539" s="343"/>
      <c r="AP1539" s="343"/>
      <c r="AQ1539" s="343"/>
      <c r="AR1539" s="343"/>
      <c r="AS1539" s="343"/>
      <c r="AT1539" s="343"/>
      <c r="AU1539" s="343"/>
      <c r="AV1539" s="343"/>
      <c r="AW1539" s="343"/>
      <c r="AX1539" s="344"/>
      <c r="AY1539" s="409"/>
      <c r="AZ1539" s="346"/>
      <c r="BA1539" s="346"/>
      <c r="BB1539" s="410"/>
      <c r="BC1539" s="345">
        <f>+$AE$1539*AY1539</f>
        <v>0</v>
      </c>
      <c r="BD1539" s="346"/>
      <c r="BE1539" s="346"/>
      <c r="BF1539" s="347"/>
      <c r="BG1539" s="285"/>
      <c r="BH1539" s="286"/>
      <c r="BI1539" s="286"/>
      <c r="BJ1539" s="287"/>
      <c r="BK1539" s="288">
        <f>+AY1539*BG1539</f>
        <v>0</v>
      </c>
      <c r="BL1539" s="289"/>
      <c r="BM1539" s="289"/>
      <c r="BN1539" s="289"/>
      <c r="BO1539" s="289"/>
      <c r="BP1539" s="290"/>
      <c r="BQ1539" s="291"/>
      <c r="BR1539" s="292"/>
      <c r="BS1539" s="292"/>
      <c r="BT1539" s="292"/>
      <c r="BU1539" s="292"/>
      <c r="BV1539" s="292"/>
      <c r="BW1539" s="293"/>
      <c r="BX1539" s="291">
        <f>+(((BK1569+BQ1539)*30)/70)</f>
        <v>0</v>
      </c>
      <c r="BY1539" s="292"/>
      <c r="BZ1539" s="292"/>
      <c r="CA1539" s="292"/>
      <c r="CB1539" s="292"/>
      <c r="CC1539" s="293"/>
      <c r="CD1539" s="291">
        <f>+BK1569+BQ1539+BX1539</f>
        <v>0</v>
      </c>
      <c r="CE1539" s="292"/>
      <c r="CF1539" s="292"/>
      <c r="CG1539" s="292"/>
      <c r="CH1539" s="292"/>
      <c r="CI1539" s="293"/>
    </row>
    <row r="1540" spans="1:87" ht="18" customHeight="1" x14ac:dyDescent="0.25">
      <c r="A1540" s="75"/>
      <c r="B1540" s="327"/>
      <c r="C1540" s="328"/>
      <c r="D1540" s="328"/>
      <c r="E1540" s="328"/>
      <c r="F1540" s="328"/>
      <c r="G1540" s="328"/>
      <c r="H1540" s="328"/>
      <c r="I1540" s="328"/>
      <c r="J1540" s="328"/>
      <c r="K1540" s="328"/>
      <c r="L1540" s="328"/>
      <c r="M1540" s="328"/>
      <c r="N1540" s="328"/>
      <c r="O1540" s="328"/>
      <c r="P1540" s="328"/>
      <c r="Q1540" s="328"/>
      <c r="R1540" s="328"/>
      <c r="S1540" s="328"/>
      <c r="T1540" s="328"/>
      <c r="U1540" s="328"/>
      <c r="V1540" s="328"/>
      <c r="W1540" s="328"/>
      <c r="X1540" s="328"/>
      <c r="Y1540" s="329"/>
      <c r="Z1540" s="336"/>
      <c r="AA1540" s="337"/>
      <c r="AB1540" s="337"/>
      <c r="AC1540" s="337"/>
      <c r="AD1540" s="338"/>
      <c r="AE1540" s="336"/>
      <c r="AF1540" s="337"/>
      <c r="AG1540" s="337"/>
      <c r="AH1540" s="337"/>
      <c r="AI1540" s="337"/>
      <c r="AJ1540" s="337"/>
      <c r="AK1540" s="300"/>
      <c r="AL1540" s="301"/>
      <c r="AM1540" s="301"/>
      <c r="AN1540" s="301"/>
      <c r="AO1540" s="301"/>
      <c r="AP1540" s="301"/>
      <c r="AQ1540" s="301"/>
      <c r="AR1540" s="301"/>
      <c r="AS1540" s="301"/>
      <c r="AT1540" s="301"/>
      <c r="AU1540" s="301"/>
      <c r="AV1540" s="301"/>
      <c r="AW1540" s="301"/>
      <c r="AX1540" s="302"/>
      <c r="AY1540" s="407"/>
      <c r="AZ1540" s="304"/>
      <c r="BA1540" s="304"/>
      <c r="BB1540" s="408"/>
      <c r="BC1540" s="306">
        <f t="shared" ref="BC1540:BC1568" si="86">+$AE$1539*AY1540</f>
        <v>0</v>
      </c>
      <c r="BD1540" s="307"/>
      <c r="BE1540" s="307"/>
      <c r="BF1540" s="308"/>
      <c r="BG1540" s="309"/>
      <c r="BH1540" s="310"/>
      <c r="BI1540" s="310"/>
      <c r="BJ1540" s="311"/>
      <c r="BK1540" s="312">
        <f t="shared" ref="BK1540:BK1568" si="87">+AY1540*BG1540</f>
        <v>0</v>
      </c>
      <c r="BL1540" s="313"/>
      <c r="BM1540" s="313"/>
      <c r="BN1540" s="313"/>
      <c r="BO1540" s="313"/>
      <c r="BP1540" s="314"/>
      <c r="BQ1540" s="294"/>
      <c r="BR1540" s="295"/>
      <c r="BS1540" s="295"/>
      <c r="BT1540" s="295"/>
      <c r="BU1540" s="295"/>
      <c r="BV1540" s="295"/>
      <c r="BW1540" s="296"/>
      <c r="BX1540" s="294"/>
      <c r="BY1540" s="295"/>
      <c r="BZ1540" s="295"/>
      <c r="CA1540" s="295"/>
      <c r="CB1540" s="295"/>
      <c r="CC1540" s="296"/>
      <c r="CD1540" s="294"/>
      <c r="CE1540" s="295"/>
      <c r="CF1540" s="295"/>
      <c r="CG1540" s="295"/>
      <c r="CH1540" s="295"/>
      <c r="CI1540" s="296"/>
    </row>
    <row r="1541" spans="1:87" ht="18" customHeight="1" x14ac:dyDescent="0.25">
      <c r="A1541" s="75"/>
      <c r="B1541" s="327"/>
      <c r="C1541" s="328"/>
      <c r="D1541" s="328"/>
      <c r="E1541" s="328"/>
      <c r="F1541" s="328"/>
      <c r="G1541" s="328"/>
      <c r="H1541" s="328"/>
      <c r="I1541" s="328"/>
      <c r="J1541" s="328"/>
      <c r="K1541" s="328"/>
      <c r="L1541" s="328"/>
      <c r="M1541" s="328"/>
      <c r="N1541" s="328"/>
      <c r="O1541" s="328"/>
      <c r="P1541" s="328"/>
      <c r="Q1541" s="328"/>
      <c r="R1541" s="328"/>
      <c r="S1541" s="328"/>
      <c r="T1541" s="328"/>
      <c r="U1541" s="328"/>
      <c r="V1541" s="328"/>
      <c r="W1541" s="328"/>
      <c r="X1541" s="328"/>
      <c r="Y1541" s="329"/>
      <c r="Z1541" s="336"/>
      <c r="AA1541" s="337"/>
      <c r="AB1541" s="337"/>
      <c r="AC1541" s="337"/>
      <c r="AD1541" s="338"/>
      <c r="AE1541" s="336"/>
      <c r="AF1541" s="337"/>
      <c r="AG1541" s="337"/>
      <c r="AH1541" s="337"/>
      <c r="AI1541" s="337"/>
      <c r="AJ1541" s="337"/>
      <c r="AK1541" s="300"/>
      <c r="AL1541" s="301"/>
      <c r="AM1541" s="301"/>
      <c r="AN1541" s="301"/>
      <c r="AO1541" s="301"/>
      <c r="AP1541" s="301"/>
      <c r="AQ1541" s="301"/>
      <c r="AR1541" s="301"/>
      <c r="AS1541" s="301"/>
      <c r="AT1541" s="301"/>
      <c r="AU1541" s="301"/>
      <c r="AV1541" s="301"/>
      <c r="AW1541" s="301"/>
      <c r="AX1541" s="302"/>
      <c r="AY1541" s="407"/>
      <c r="AZ1541" s="304"/>
      <c r="BA1541" s="304"/>
      <c r="BB1541" s="408"/>
      <c r="BC1541" s="306">
        <f t="shared" si="86"/>
        <v>0</v>
      </c>
      <c r="BD1541" s="307"/>
      <c r="BE1541" s="307"/>
      <c r="BF1541" s="308"/>
      <c r="BG1541" s="309"/>
      <c r="BH1541" s="310"/>
      <c r="BI1541" s="310"/>
      <c r="BJ1541" s="311"/>
      <c r="BK1541" s="312">
        <f t="shared" si="87"/>
        <v>0</v>
      </c>
      <c r="BL1541" s="313"/>
      <c r="BM1541" s="313"/>
      <c r="BN1541" s="313"/>
      <c r="BO1541" s="313"/>
      <c r="BP1541" s="314"/>
      <c r="BQ1541" s="294"/>
      <c r="BR1541" s="295"/>
      <c r="BS1541" s="295"/>
      <c r="BT1541" s="295"/>
      <c r="BU1541" s="295"/>
      <c r="BV1541" s="295"/>
      <c r="BW1541" s="296"/>
      <c r="BX1541" s="294"/>
      <c r="BY1541" s="295"/>
      <c r="BZ1541" s="295"/>
      <c r="CA1541" s="295"/>
      <c r="CB1541" s="295"/>
      <c r="CC1541" s="296"/>
      <c r="CD1541" s="294"/>
      <c r="CE1541" s="295"/>
      <c r="CF1541" s="295"/>
      <c r="CG1541" s="295"/>
      <c r="CH1541" s="295"/>
      <c r="CI1541" s="296"/>
    </row>
    <row r="1542" spans="1:87" ht="18" customHeight="1" x14ac:dyDescent="0.25">
      <c r="A1542" s="75"/>
      <c r="B1542" s="327"/>
      <c r="C1542" s="328"/>
      <c r="D1542" s="328"/>
      <c r="E1542" s="328"/>
      <c r="F1542" s="328"/>
      <c r="G1542" s="328"/>
      <c r="H1542" s="328"/>
      <c r="I1542" s="328"/>
      <c r="J1542" s="328"/>
      <c r="K1542" s="328"/>
      <c r="L1542" s="328"/>
      <c r="M1542" s="328"/>
      <c r="N1542" s="328"/>
      <c r="O1542" s="328"/>
      <c r="P1542" s="328"/>
      <c r="Q1542" s="328"/>
      <c r="R1542" s="328"/>
      <c r="S1542" s="328"/>
      <c r="T1542" s="328"/>
      <c r="U1542" s="328"/>
      <c r="V1542" s="328"/>
      <c r="W1542" s="328"/>
      <c r="X1542" s="328"/>
      <c r="Y1542" s="329"/>
      <c r="Z1542" s="336"/>
      <c r="AA1542" s="337"/>
      <c r="AB1542" s="337"/>
      <c r="AC1542" s="337"/>
      <c r="AD1542" s="338"/>
      <c r="AE1542" s="336"/>
      <c r="AF1542" s="337"/>
      <c r="AG1542" s="337"/>
      <c r="AH1542" s="337"/>
      <c r="AI1542" s="337"/>
      <c r="AJ1542" s="337"/>
      <c r="AK1542" s="300"/>
      <c r="AL1542" s="301"/>
      <c r="AM1542" s="301"/>
      <c r="AN1542" s="301"/>
      <c r="AO1542" s="301"/>
      <c r="AP1542" s="301"/>
      <c r="AQ1542" s="301"/>
      <c r="AR1542" s="301"/>
      <c r="AS1542" s="301"/>
      <c r="AT1542" s="301"/>
      <c r="AU1542" s="301"/>
      <c r="AV1542" s="301"/>
      <c r="AW1542" s="301"/>
      <c r="AX1542" s="302"/>
      <c r="AY1542" s="407"/>
      <c r="AZ1542" s="304"/>
      <c r="BA1542" s="304"/>
      <c r="BB1542" s="408"/>
      <c r="BC1542" s="306">
        <f t="shared" si="86"/>
        <v>0</v>
      </c>
      <c r="BD1542" s="307"/>
      <c r="BE1542" s="307"/>
      <c r="BF1542" s="308"/>
      <c r="BG1542" s="309"/>
      <c r="BH1542" s="310"/>
      <c r="BI1542" s="310"/>
      <c r="BJ1542" s="311"/>
      <c r="BK1542" s="312">
        <f t="shared" si="87"/>
        <v>0</v>
      </c>
      <c r="BL1542" s="313"/>
      <c r="BM1542" s="313"/>
      <c r="BN1542" s="313"/>
      <c r="BO1542" s="313"/>
      <c r="BP1542" s="314"/>
      <c r="BQ1542" s="294"/>
      <c r="BR1542" s="295"/>
      <c r="BS1542" s="295"/>
      <c r="BT1542" s="295"/>
      <c r="BU1542" s="295"/>
      <c r="BV1542" s="295"/>
      <c r="BW1542" s="296"/>
      <c r="BX1542" s="294"/>
      <c r="BY1542" s="295"/>
      <c r="BZ1542" s="295"/>
      <c r="CA1542" s="295"/>
      <c r="CB1542" s="295"/>
      <c r="CC1542" s="296"/>
      <c r="CD1542" s="294"/>
      <c r="CE1542" s="295"/>
      <c r="CF1542" s="295"/>
      <c r="CG1542" s="295"/>
      <c r="CH1542" s="295"/>
      <c r="CI1542" s="296"/>
    </row>
    <row r="1543" spans="1:87" ht="18" customHeight="1" x14ac:dyDescent="0.25">
      <c r="A1543" s="75"/>
      <c r="B1543" s="327"/>
      <c r="C1543" s="328"/>
      <c r="D1543" s="328"/>
      <c r="E1543" s="328"/>
      <c r="F1543" s="328"/>
      <c r="G1543" s="328"/>
      <c r="H1543" s="328"/>
      <c r="I1543" s="328"/>
      <c r="J1543" s="328"/>
      <c r="K1543" s="328"/>
      <c r="L1543" s="328"/>
      <c r="M1543" s="328"/>
      <c r="N1543" s="328"/>
      <c r="O1543" s="328"/>
      <c r="P1543" s="328"/>
      <c r="Q1543" s="328"/>
      <c r="R1543" s="328"/>
      <c r="S1543" s="328"/>
      <c r="T1543" s="328"/>
      <c r="U1543" s="328"/>
      <c r="V1543" s="328"/>
      <c r="W1543" s="328"/>
      <c r="X1543" s="328"/>
      <c r="Y1543" s="329"/>
      <c r="Z1543" s="336"/>
      <c r="AA1543" s="337"/>
      <c r="AB1543" s="337"/>
      <c r="AC1543" s="337"/>
      <c r="AD1543" s="338"/>
      <c r="AE1543" s="336"/>
      <c r="AF1543" s="337"/>
      <c r="AG1543" s="337"/>
      <c r="AH1543" s="337"/>
      <c r="AI1543" s="337"/>
      <c r="AJ1543" s="337"/>
      <c r="AK1543" s="300"/>
      <c r="AL1543" s="301"/>
      <c r="AM1543" s="301"/>
      <c r="AN1543" s="301"/>
      <c r="AO1543" s="301"/>
      <c r="AP1543" s="301"/>
      <c r="AQ1543" s="301"/>
      <c r="AR1543" s="301"/>
      <c r="AS1543" s="301"/>
      <c r="AT1543" s="301"/>
      <c r="AU1543" s="301"/>
      <c r="AV1543" s="301"/>
      <c r="AW1543" s="301"/>
      <c r="AX1543" s="302"/>
      <c r="AY1543" s="407"/>
      <c r="AZ1543" s="304"/>
      <c r="BA1543" s="304"/>
      <c r="BB1543" s="408"/>
      <c r="BC1543" s="306">
        <f t="shared" si="86"/>
        <v>0</v>
      </c>
      <c r="BD1543" s="307"/>
      <c r="BE1543" s="307"/>
      <c r="BF1543" s="308"/>
      <c r="BG1543" s="309"/>
      <c r="BH1543" s="310"/>
      <c r="BI1543" s="310"/>
      <c r="BJ1543" s="311"/>
      <c r="BK1543" s="312">
        <f t="shared" si="87"/>
        <v>0</v>
      </c>
      <c r="BL1543" s="313"/>
      <c r="BM1543" s="313"/>
      <c r="BN1543" s="313"/>
      <c r="BO1543" s="313"/>
      <c r="BP1543" s="314"/>
      <c r="BQ1543" s="294"/>
      <c r="BR1543" s="295"/>
      <c r="BS1543" s="295"/>
      <c r="BT1543" s="295"/>
      <c r="BU1543" s="295"/>
      <c r="BV1543" s="295"/>
      <c r="BW1543" s="296"/>
      <c r="BX1543" s="294"/>
      <c r="BY1543" s="295"/>
      <c r="BZ1543" s="295"/>
      <c r="CA1543" s="295"/>
      <c r="CB1543" s="295"/>
      <c r="CC1543" s="296"/>
      <c r="CD1543" s="294"/>
      <c r="CE1543" s="295"/>
      <c r="CF1543" s="295"/>
      <c r="CG1543" s="295"/>
      <c r="CH1543" s="295"/>
      <c r="CI1543" s="296"/>
    </row>
    <row r="1544" spans="1:87" ht="18" customHeight="1" x14ac:dyDescent="0.25">
      <c r="A1544" s="75"/>
      <c r="B1544" s="327"/>
      <c r="C1544" s="328"/>
      <c r="D1544" s="328"/>
      <c r="E1544" s="328"/>
      <c r="F1544" s="328"/>
      <c r="G1544" s="328"/>
      <c r="H1544" s="328"/>
      <c r="I1544" s="328"/>
      <c r="J1544" s="328"/>
      <c r="K1544" s="328"/>
      <c r="L1544" s="328"/>
      <c r="M1544" s="328"/>
      <c r="N1544" s="328"/>
      <c r="O1544" s="328"/>
      <c r="P1544" s="328"/>
      <c r="Q1544" s="328"/>
      <c r="R1544" s="328"/>
      <c r="S1544" s="328"/>
      <c r="T1544" s="328"/>
      <c r="U1544" s="328"/>
      <c r="V1544" s="328"/>
      <c r="W1544" s="328"/>
      <c r="X1544" s="328"/>
      <c r="Y1544" s="329"/>
      <c r="Z1544" s="336"/>
      <c r="AA1544" s="337"/>
      <c r="AB1544" s="337"/>
      <c r="AC1544" s="337"/>
      <c r="AD1544" s="338"/>
      <c r="AE1544" s="336"/>
      <c r="AF1544" s="337"/>
      <c r="AG1544" s="337"/>
      <c r="AH1544" s="337"/>
      <c r="AI1544" s="337"/>
      <c r="AJ1544" s="337"/>
      <c r="AK1544" s="300"/>
      <c r="AL1544" s="301"/>
      <c r="AM1544" s="301"/>
      <c r="AN1544" s="301"/>
      <c r="AO1544" s="301"/>
      <c r="AP1544" s="301"/>
      <c r="AQ1544" s="301"/>
      <c r="AR1544" s="301"/>
      <c r="AS1544" s="301"/>
      <c r="AT1544" s="301"/>
      <c r="AU1544" s="301"/>
      <c r="AV1544" s="301"/>
      <c r="AW1544" s="301"/>
      <c r="AX1544" s="302"/>
      <c r="AY1544" s="407"/>
      <c r="AZ1544" s="304"/>
      <c r="BA1544" s="304"/>
      <c r="BB1544" s="408"/>
      <c r="BC1544" s="306">
        <f t="shared" si="86"/>
        <v>0</v>
      </c>
      <c r="BD1544" s="307"/>
      <c r="BE1544" s="307"/>
      <c r="BF1544" s="308"/>
      <c r="BG1544" s="309"/>
      <c r="BH1544" s="310"/>
      <c r="BI1544" s="310"/>
      <c r="BJ1544" s="311"/>
      <c r="BK1544" s="312">
        <f t="shared" si="87"/>
        <v>0</v>
      </c>
      <c r="BL1544" s="313"/>
      <c r="BM1544" s="313"/>
      <c r="BN1544" s="313"/>
      <c r="BO1544" s="313"/>
      <c r="BP1544" s="314"/>
      <c r="BQ1544" s="294"/>
      <c r="BR1544" s="295"/>
      <c r="BS1544" s="295"/>
      <c r="BT1544" s="295"/>
      <c r="BU1544" s="295"/>
      <c r="BV1544" s="295"/>
      <c r="BW1544" s="296"/>
      <c r="BX1544" s="294"/>
      <c r="BY1544" s="295"/>
      <c r="BZ1544" s="295"/>
      <c r="CA1544" s="295"/>
      <c r="CB1544" s="295"/>
      <c r="CC1544" s="296"/>
      <c r="CD1544" s="294"/>
      <c r="CE1544" s="295"/>
      <c r="CF1544" s="295"/>
      <c r="CG1544" s="295"/>
      <c r="CH1544" s="295"/>
      <c r="CI1544" s="296"/>
    </row>
    <row r="1545" spans="1:87" ht="18" customHeight="1" x14ac:dyDescent="0.25">
      <c r="A1545" s="75"/>
      <c r="B1545" s="327"/>
      <c r="C1545" s="328"/>
      <c r="D1545" s="328"/>
      <c r="E1545" s="328"/>
      <c r="F1545" s="328"/>
      <c r="G1545" s="328"/>
      <c r="H1545" s="328"/>
      <c r="I1545" s="328"/>
      <c r="J1545" s="328"/>
      <c r="K1545" s="328"/>
      <c r="L1545" s="328"/>
      <c r="M1545" s="328"/>
      <c r="N1545" s="328"/>
      <c r="O1545" s="328"/>
      <c r="P1545" s="328"/>
      <c r="Q1545" s="328"/>
      <c r="R1545" s="328"/>
      <c r="S1545" s="328"/>
      <c r="T1545" s="328"/>
      <c r="U1545" s="328"/>
      <c r="V1545" s="328"/>
      <c r="W1545" s="328"/>
      <c r="X1545" s="328"/>
      <c r="Y1545" s="329"/>
      <c r="Z1545" s="336"/>
      <c r="AA1545" s="337"/>
      <c r="AB1545" s="337"/>
      <c r="AC1545" s="337"/>
      <c r="AD1545" s="338"/>
      <c r="AE1545" s="336"/>
      <c r="AF1545" s="337"/>
      <c r="AG1545" s="337"/>
      <c r="AH1545" s="337"/>
      <c r="AI1545" s="337"/>
      <c r="AJ1545" s="337"/>
      <c r="AK1545" s="300"/>
      <c r="AL1545" s="301"/>
      <c r="AM1545" s="301"/>
      <c r="AN1545" s="301"/>
      <c r="AO1545" s="301"/>
      <c r="AP1545" s="301"/>
      <c r="AQ1545" s="301"/>
      <c r="AR1545" s="301"/>
      <c r="AS1545" s="301"/>
      <c r="AT1545" s="301"/>
      <c r="AU1545" s="301"/>
      <c r="AV1545" s="301"/>
      <c r="AW1545" s="301"/>
      <c r="AX1545" s="302"/>
      <c r="AY1545" s="407"/>
      <c r="AZ1545" s="304"/>
      <c r="BA1545" s="304"/>
      <c r="BB1545" s="408"/>
      <c r="BC1545" s="306">
        <f t="shared" si="86"/>
        <v>0</v>
      </c>
      <c r="BD1545" s="307"/>
      <c r="BE1545" s="307"/>
      <c r="BF1545" s="308"/>
      <c r="BG1545" s="309"/>
      <c r="BH1545" s="310"/>
      <c r="BI1545" s="310"/>
      <c r="BJ1545" s="311"/>
      <c r="BK1545" s="312">
        <f t="shared" si="87"/>
        <v>0</v>
      </c>
      <c r="BL1545" s="313"/>
      <c r="BM1545" s="313"/>
      <c r="BN1545" s="313"/>
      <c r="BO1545" s="313"/>
      <c r="BP1545" s="314"/>
      <c r="BQ1545" s="294"/>
      <c r="BR1545" s="295"/>
      <c r="BS1545" s="295"/>
      <c r="BT1545" s="295"/>
      <c r="BU1545" s="295"/>
      <c r="BV1545" s="295"/>
      <c r="BW1545" s="296"/>
      <c r="BX1545" s="294"/>
      <c r="BY1545" s="295"/>
      <c r="BZ1545" s="295"/>
      <c r="CA1545" s="295"/>
      <c r="CB1545" s="295"/>
      <c r="CC1545" s="296"/>
      <c r="CD1545" s="294"/>
      <c r="CE1545" s="295"/>
      <c r="CF1545" s="295"/>
      <c r="CG1545" s="295"/>
      <c r="CH1545" s="295"/>
      <c r="CI1545" s="296"/>
    </row>
    <row r="1546" spans="1:87" ht="18" customHeight="1" x14ac:dyDescent="0.25">
      <c r="A1546" s="75"/>
      <c r="B1546" s="327"/>
      <c r="C1546" s="328"/>
      <c r="D1546" s="328"/>
      <c r="E1546" s="328"/>
      <c r="F1546" s="328"/>
      <c r="G1546" s="328"/>
      <c r="H1546" s="328"/>
      <c r="I1546" s="328"/>
      <c r="J1546" s="328"/>
      <c r="K1546" s="328"/>
      <c r="L1546" s="328"/>
      <c r="M1546" s="328"/>
      <c r="N1546" s="328"/>
      <c r="O1546" s="328"/>
      <c r="P1546" s="328"/>
      <c r="Q1546" s="328"/>
      <c r="R1546" s="328"/>
      <c r="S1546" s="328"/>
      <c r="T1546" s="328"/>
      <c r="U1546" s="328"/>
      <c r="V1546" s="328"/>
      <c r="W1546" s="328"/>
      <c r="X1546" s="328"/>
      <c r="Y1546" s="329"/>
      <c r="Z1546" s="336"/>
      <c r="AA1546" s="337"/>
      <c r="AB1546" s="337"/>
      <c r="AC1546" s="337"/>
      <c r="AD1546" s="338"/>
      <c r="AE1546" s="336"/>
      <c r="AF1546" s="337"/>
      <c r="AG1546" s="337"/>
      <c r="AH1546" s="337"/>
      <c r="AI1546" s="337"/>
      <c r="AJ1546" s="337"/>
      <c r="AK1546" s="300"/>
      <c r="AL1546" s="301"/>
      <c r="AM1546" s="301"/>
      <c r="AN1546" s="301"/>
      <c r="AO1546" s="301"/>
      <c r="AP1546" s="301"/>
      <c r="AQ1546" s="301"/>
      <c r="AR1546" s="301"/>
      <c r="AS1546" s="301"/>
      <c r="AT1546" s="301"/>
      <c r="AU1546" s="301"/>
      <c r="AV1546" s="301"/>
      <c r="AW1546" s="301"/>
      <c r="AX1546" s="302"/>
      <c r="AY1546" s="407"/>
      <c r="AZ1546" s="304"/>
      <c r="BA1546" s="304"/>
      <c r="BB1546" s="408"/>
      <c r="BC1546" s="306">
        <f t="shared" si="86"/>
        <v>0</v>
      </c>
      <c r="BD1546" s="307"/>
      <c r="BE1546" s="307"/>
      <c r="BF1546" s="308"/>
      <c r="BG1546" s="309"/>
      <c r="BH1546" s="310"/>
      <c r="BI1546" s="310"/>
      <c r="BJ1546" s="311"/>
      <c r="BK1546" s="312">
        <f t="shared" si="87"/>
        <v>0</v>
      </c>
      <c r="BL1546" s="313"/>
      <c r="BM1546" s="313"/>
      <c r="BN1546" s="313"/>
      <c r="BO1546" s="313"/>
      <c r="BP1546" s="314"/>
      <c r="BQ1546" s="294"/>
      <c r="BR1546" s="295"/>
      <c r="BS1546" s="295"/>
      <c r="BT1546" s="295"/>
      <c r="BU1546" s="295"/>
      <c r="BV1546" s="295"/>
      <c r="BW1546" s="296"/>
      <c r="BX1546" s="294"/>
      <c r="BY1546" s="295"/>
      <c r="BZ1546" s="295"/>
      <c r="CA1546" s="295"/>
      <c r="CB1546" s="295"/>
      <c r="CC1546" s="296"/>
      <c r="CD1546" s="294"/>
      <c r="CE1546" s="295"/>
      <c r="CF1546" s="295"/>
      <c r="CG1546" s="295"/>
      <c r="CH1546" s="295"/>
      <c r="CI1546" s="296"/>
    </row>
    <row r="1547" spans="1:87" ht="18" customHeight="1" x14ac:dyDescent="0.25">
      <c r="A1547" s="75"/>
      <c r="B1547" s="327"/>
      <c r="C1547" s="328"/>
      <c r="D1547" s="328"/>
      <c r="E1547" s="328"/>
      <c r="F1547" s="328"/>
      <c r="G1547" s="328"/>
      <c r="H1547" s="328"/>
      <c r="I1547" s="328"/>
      <c r="J1547" s="328"/>
      <c r="K1547" s="328"/>
      <c r="L1547" s="328"/>
      <c r="M1547" s="328"/>
      <c r="N1547" s="328"/>
      <c r="O1547" s="328"/>
      <c r="P1547" s="328"/>
      <c r="Q1547" s="328"/>
      <c r="R1547" s="328"/>
      <c r="S1547" s="328"/>
      <c r="T1547" s="328"/>
      <c r="U1547" s="328"/>
      <c r="V1547" s="328"/>
      <c r="W1547" s="328"/>
      <c r="X1547" s="328"/>
      <c r="Y1547" s="329"/>
      <c r="Z1547" s="336"/>
      <c r="AA1547" s="337"/>
      <c r="AB1547" s="337"/>
      <c r="AC1547" s="337"/>
      <c r="AD1547" s="338"/>
      <c r="AE1547" s="336"/>
      <c r="AF1547" s="337"/>
      <c r="AG1547" s="337"/>
      <c r="AH1547" s="337"/>
      <c r="AI1547" s="337"/>
      <c r="AJ1547" s="337"/>
      <c r="AK1547" s="300"/>
      <c r="AL1547" s="301"/>
      <c r="AM1547" s="301"/>
      <c r="AN1547" s="301"/>
      <c r="AO1547" s="301"/>
      <c r="AP1547" s="301"/>
      <c r="AQ1547" s="301"/>
      <c r="AR1547" s="301"/>
      <c r="AS1547" s="301"/>
      <c r="AT1547" s="301"/>
      <c r="AU1547" s="301"/>
      <c r="AV1547" s="301"/>
      <c r="AW1547" s="301"/>
      <c r="AX1547" s="302"/>
      <c r="AY1547" s="407"/>
      <c r="AZ1547" s="304"/>
      <c r="BA1547" s="304"/>
      <c r="BB1547" s="408"/>
      <c r="BC1547" s="306">
        <f t="shared" si="86"/>
        <v>0</v>
      </c>
      <c r="BD1547" s="307"/>
      <c r="BE1547" s="307"/>
      <c r="BF1547" s="308"/>
      <c r="BG1547" s="309"/>
      <c r="BH1547" s="310"/>
      <c r="BI1547" s="310"/>
      <c r="BJ1547" s="311"/>
      <c r="BK1547" s="312">
        <f t="shared" si="87"/>
        <v>0</v>
      </c>
      <c r="BL1547" s="313"/>
      <c r="BM1547" s="313"/>
      <c r="BN1547" s="313"/>
      <c r="BO1547" s="313"/>
      <c r="BP1547" s="314"/>
      <c r="BQ1547" s="294"/>
      <c r="BR1547" s="295"/>
      <c r="BS1547" s="295"/>
      <c r="BT1547" s="295"/>
      <c r="BU1547" s="295"/>
      <c r="BV1547" s="295"/>
      <c r="BW1547" s="296"/>
      <c r="BX1547" s="294"/>
      <c r="BY1547" s="295"/>
      <c r="BZ1547" s="295"/>
      <c r="CA1547" s="295"/>
      <c r="CB1547" s="295"/>
      <c r="CC1547" s="296"/>
      <c r="CD1547" s="294"/>
      <c r="CE1547" s="295"/>
      <c r="CF1547" s="295"/>
      <c r="CG1547" s="295"/>
      <c r="CH1547" s="295"/>
      <c r="CI1547" s="296"/>
    </row>
    <row r="1548" spans="1:87" ht="18" customHeight="1" x14ac:dyDescent="0.25">
      <c r="A1548" s="75"/>
      <c r="B1548" s="327"/>
      <c r="C1548" s="328"/>
      <c r="D1548" s="328"/>
      <c r="E1548" s="328"/>
      <c r="F1548" s="328"/>
      <c r="G1548" s="328"/>
      <c r="H1548" s="328"/>
      <c r="I1548" s="328"/>
      <c r="J1548" s="328"/>
      <c r="K1548" s="328"/>
      <c r="L1548" s="328"/>
      <c r="M1548" s="328"/>
      <c r="N1548" s="328"/>
      <c r="O1548" s="328"/>
      <c r="P1548" s="328"/>
      <c r="Q1548" s="328"/>
      <c r="R1548" s="328"/>
      <c r="S1548" s="328"/>
      <c r="T1548" s="328"/>
      <c r="U1548" s="328"/>
      <c r="V1548" s="328"/>
      <c r="W1548" s="328"/>
      <c r="X1548" s="328"/>
      <c r="Y1548" s="329"/>
      <c r="Z1548" s="336"/>
      <c r="AA1548" s="337"/>
      <c r="AB1548" s="337"/>
      <c r="AC1548" s="337"/>
      <c r="AD1548" s="338"/>
      <c r="AE1548" s="336"/>
      <c r="AF1548" s="337"/>
      <c r="AG1548" s="337"/>
      <c r="AH1548" s="337"/>
      <c r="AI1548" s="337"/>
      <c r="AJ1548" s="337"/>
      <c r="AK1548" s="300"/>
      <c r="AL1548" s="301"/>
      <c r="AM1548" s="301"/>
      <c r="AN1548" s="301"/>
      <c r="AO1548" s="301"/>
      <c r="AP1548" s="301"/>
      <c r="AQ1548" s="301"/>
      <c r="AR1548" s="301"/>
      <c r="AS1548" s="301"/>
      <c r="AT1548" s="301"/>
      <c r="AU1548" s="301"/>
      <c r="AV1548" s="301"/>
      <c r="AW1548" s="301"/>
      <c r="AX1548" s="302"/>
      <c r="AY1548" s="407"/>
      <c r="AZ1548" s="304"/>
      <c r="BA1548" s="304"/>
      <c r="BB1548" s="408"/>
      <c r="BC1548" s="306">
        <f t="shared" si="86"/>
        <v>0</v>
      </c>
      <c r="BD1548" s="307"/>
      <c r="BE1548" s="307"/>
      <c r="BF1548" s="308"/>
      <c r="BG1548" s="309"/>
      <c r="BH1548" s="310"/>
      <c r="BI1548" s="310"/>
      <c r="BJ1548" s="311"/>
      <c r="BK1548" s="312">
        <f t="shared" si="87"/>
        <v>0</v>
      </c>
      <c r="BL1548" s="313"/>
      <c r="BM1548" s="313"/>
      <c r="BN1548" s="313"/>
      <c r="BO1548" s="313"/>
      <c r="BP1548" s="314"/>
      <c r="BQ1548" s="294"/>
      <c r="BR1548" s="295"/>
      <c r="BS1548" s="295"/>
      <c r="BT1548" s="295"/>
      <c r="BU1548" s="295"/>
      <c r="BV1548" s="295"/>
      <c r="BW1548" s="296"/>
      <c r="BX1548" s="294"/>
      <c r="BY1548" s="295"/>
      <c r="BZ1548" s="295"/>
      <c r="CA1548" s="295"/>
      <c r="CB1548" s="295"/>
      <c r="CC1548" s="296"/>
      <c r="CD1548" s="294"/>
      <c r="CE1548" s="295"/>
      <c r="CF1548" s="295"/>
      <c r="CG1548" s="295"/>
      <c r="CH1548" s="295"/>
      <c r="CI1548" s="296"/>
    </row>
    <row r="1549" spans="1:87" ht="18" customHeight="1" x14ac:dyDescent="0.25">
      <c r="A1549" s="75"/>
      <c r="B1549" s="327"/>
      <c r="C1549" s="328"/>
      <c r="D1549" s="328"/>
      <c r="E1549" s="328"/>
      <c r="F1549" s="328"/>
      <c r="G1549" s="328"/>
      <c r="H1549" s="328"/>
      <c r="I1549" s="328"/>
      <c r="J1549" s="328"/>
      <c r="K1549" s="328"/>
      <c r="L1549" s="328"/>
      <c r="M1549" s="328"/>
      <c r="N1549" s="328"/>
      <c r="O1549" s="328"/>
      <c r="P1549" s="328"/>
      <c r="Q1549" s="328"/>
      <c r="R1549" s="328"/>
      <c r="S1549" s="328"/>
      <c r="T1549" s="328"/>
      <c r="U1549" s="328"/>
      <c r="V1549" s="328"/>
      <c r="W1549" s="328"/>
      <c r="X1549" s="328"/>
      <c r="Y1549" s="329"/>
      <c r="Z1549" s="336"/>
      <c r="AA1549" s="337"/>
      <c r="AB1549" s="337"/>
      <c r="AC1549" s="337"/>
      <c r="AD1549" s="338"/>
      <c r="AE1549" s="336"/>
      <c r="AF1549" s="337"/>
      <c r="AG1549" s="337"/>
      <c r="AH1549" s="337"/>
      <c r="AI1549" s="337"/>
      <c r="AJ1549" s="337"/>
      <c r="AK1549" s="300"/>
      <c r="AL1549" s="301"/>
      <c r="AM1549" s="301"/>
      <c r="AN1549" s="301"/>
      <c r="AO1549" s="301"/>
      <c r="AP1549" s="301"/>
      <c r="AQ1549" s="301"/>
      <c r="AR1549" s="301"/>
      <c r="AS1549" s="301"/>
      <c r="AT1549" s="301"/>
      <c r="AU1549" s="301"/>
      <c r="AV1549" s="301"/>
      <c r="AW1549" s="301"/>
      <c r="AX1549" s="302"/>
      <c r="AY1549" s="407"/>
      <c r="AZ1549" s="304"/>
      <c r="BA1549" s="304"/>
      <c r="BB1549" s="408"/>
      <c r="BC1549" s="306">
        <f t="shared" si="86"/>
        <v>0</v>
      </c>
      <c r="BD1549" s="307"/>
      <c r="BE1549" s="307"/>
      <c r="BF1549" s="308"/>
      <c r="BG1549" s="309"/>
      <c r="BH1549" s="310"/>
      <c r="BI1549" s="310"/>
      <c r="BJ1549" s="311"/>
      <c r="BK1549" s="312">
        <f t="shared" si="87"/>
        <v>0</v>
      </c>
      <c r="BL1549" s="313"/>
      <c r="BM1549" s="313"/>
      <c r="BN1549" s="313"/>
      <c r="BO1549" s="313"/>
      <c r="BP1549" s="314"/>
      <c r="BQ1549" s="294"/>
      <c r="BR1549" s="295"/>
      <c r="BS1549" s="295"/>
      <c r="BT1549" s="295"/>
      <c r="BU1549" s="295"/>
      <c r="BV1549" s="295"/>
      <c r="BW1549" s="296"/>
      <c r="BX1549" s="294"/>
      <c r="BY1549" s="295"/>
      <c r="BZ1549" s="295"/>
      <c r="CA1549" s="295"/>
      <c r="CB1549" s="295"/>
      <c r="CC1549" s="296"/>
      <c r="CD1549" s="294"/>
      <c r="CE1549" s="295"/>
      <c r="CF1549" s="295"/>
      <c r="CG1549" s="295"/>
      <c r="CH1549" s="295"/>
      <c r="CI1549" s="296"/>
    </row>
    <row r="1550" spans="1:87" ht="18" customHeight="1" x14ac:dyDescent="0.25">
      <c r="A1550" s="75"/>
      <c r="B1550" s="327"/>
      <c r="C1550" s="328"/>
      <c r="D1550" s="328"/>
      <c r="E1550" s="328"/>
      <c r="F1550" s="328"/>
      <c r="G1550" s="328"/>
      <c r="H1550" s="328"/>
      <c r="I1550" s="328"/>
      <c r="J1550" s="328"/>
      <c r="K1550" s="328"/>
      <c r="L1550" s="328"/>
      <c r="M1550" s="328"/>
      <c r="N1550" s="328"/>
      <c r="O1550" s="328"/>
      <c r="P1550" s="328"/>
      <c r="Q1550" s="328"/>
      <c r="R1550" s="328"/>
      <c r="S1550" s="328"/>
      <c r="T1550" s="328"/>
      <c r="U1550" s="328"/>
      <c r="V1550" s="328"/>
      <c r="W1550" s="328"/>
      <c r="X1550" s="328"/>
      <c r="Y1550" s="329"/>
      <c r="Z1550" s="336"/>
      <c r="AA1550" s="337"/>
      <c r="AB1550" s="337"/>
      <c r="AC1550" s="337"/>
      <c r="AD1550" s="338"/>
      <c r="AE1550" s="336"/>
      <c r="AF1550" s="337"/>
      <c r="AG1550" s="337"/>
      <c r="AH1550" s="337"/>
      <c r="AI1550" s="337"/>
      <c r="AJ1550" s="337"/>
      <c r="AK1550" s="300"/>
      <c r="AL1550" s="301"/>
      <c r="AM1550" s="301"/>
      <c r="AN1550" s="301"/>
      <c r="AO1550" s="301"/>
      <c r="AP1550" s="301"/>
      <c r="AQ1550" s="301"/>
      <c r="AR1550" s="301"/>
      <c r="AS1550" s="301"/>
      <c r="AT1550" s="301"/>
      <c r="AU1550" s="301"/>
      <c r="AV1550" s="301"/>
      <c r="AW1550" s="301"/>
      <c r="AX1550" s="302"/>
      <c r="AY1550" s="407"/>
      <c r="AZ1550" s="304"/>
      <c r="BA1550" s="304"/>
      <c r="BB1550" s="408"/>
      <c r="BC1550" s="306">
        <f t="shared" si="86"/>
        <v>0</v>
      </c>
      <c r="BD1550" s="307"/>
      <c r="BE1550" s="307"/>
      <c r="BF1550" s="308"/>
      <c r="BG1550" s="309"/>
      <c r="BH1550" s="310"/>
      <c r="BI1550" s="310"/>
      <c r="BJ1550" s="311"/>
      <c r="BK1550" s="312">
        <f t="shared" si="87"/>
        <v>0</v>
      </c>
      <c r="BL1550" s="313"/>
      <c r="BM1550" s="313"/>
      <c r="BN1550" s="313"/>
      <c r="BO1550" s="313"/>
      <c r="BP1550" s="314"/>
      <c r="BQ1550" s="294"/>
      <c r="BR1550" s="295"/>
      <c r="BS1550" s="295"/>
      <c r="BT1550" s="295"/>
      <c r="BU1550" s="295"/>
      <c r="BV1550" s="295"/>
      <c r="BW1550" s="296"/>
      <c r="BX1550" s="294"/>
      <c r="BY1550" s="295"/>
      <c r="BZ1550" s="295"/>
      <c r="CA1550" s="295"/>
      <c r="CB1550" s="295"/>
      <c r="CC1550" s="296"/>
      <c r="CD1550" s="294"/>
      <c r="CE1550" s="295"/>
      <c r="CF1550" s="295"/>
      <c r="CG1550" s="295"/>
      <c r="CH1550" s="295"/>
      <c r="CI1550" s="296"/>
    </row>
    <row r="1551" spans="1:87" ht="18" customHeight="1" x14ac:dyDescent="0.25">
      <c r="A1551" s="75"/>
      <c r="B1551" s="327"/>
      <c r="C1551" s="328"/>
      <c r="D1551" s="328"/>
      <c r="E1551" s="328"/>
      <c r="F1551" s="328"/>
      <c r="G1551" s="328"/>
      <c r="H1551" s="328"/>
      <c r="I1551" s="328"/>
      <c r="J1551" s="328"/>
      <c r="K1551" s="328"/>
      <c r="L1551" s="328"/>
      <c r="M1551" s="328"/>
      <c r="N1551" s="328"/>
      <c r="O1551" s="328"/>
      <c r="P1551" s="328"/>
      <c r="Q1551" s="328"/>
      <c r="R1551" s="328"/>
      <c r="S1551" s="328"/>
      <c r="T1551" s="328"/>
      <c r="U1551" s="328"/>
      <c r="V1551" s="328"/>
      <c r="W1551" s="328"/>
      <c r="X1551" s="328"/>
      <c r="Y1551" s="329"/>
      <c r="Z1551" s="336"/>
      <c r="AA1551" s="337"/>
      <c r="AB1551" s="337"/>
      <c r="AC1551" s="337"/>
      <c r="AD1551" s="338"/>
      <c r="AE1551" s="336"/>
      <c r="AF1551" s="337"/>
      <c r="AG1551" s="337"/>
      <c r="AH1551" s="337"/>
      <c r="AI1551" s="337"/>
      <c r="AJ1551" s="337"/>
      <c r="AK1551" s="300"/>
      <c r="AL1551" s="301"/>
      <c r="AM1551" s="301"/>
      <c r="AN1551" s="301"/>
      <c r="AO1551" s="301"/>
      <c r="AP1551" s="301"/>
      <c r="AQ1551" s="301"/>
      <c r="AR1551" s="301"/>
      <c r="AS1551" s="301"/>
      <c r="AT1551" s="301"/>
      <c r="AU1551" s="301"/>
      <c r="AV1551" s="301"/>
      <c r="AW1551" s="301"/>
      <c r="AX1551" s="302"/>
      <c r="AY1551" s="407"/>
      <c r="AZ1551" s="304"/>
      <c r="BA1551" s="304"/>
      <c r="BB1551" s="408"/>
      <c r="BC1551" s="306">
        <f t="shared" si="86"/>
        <v>0</v>
      </c>
      <c r="BD1551" s="307"/>
      <c r="BE1551" s="307"/>
      <c r="BF1551" s="308"/>
      <c r="BG1551" s="309"/>
      <c r="BH1551" s="310"/>
      <c r="BI1551" s="310"/>
      <c r="BJ1551" s="311"/>
      <c r="BK1551" s="312">
        <f t="shared" si="87"/>
        <v>0</v>
      </c>
      <c r="BL1551" s="313"/>
      <c r="BM1551" s="313"/>
      <c r="BN1551" s="313"/>
      <c r="BO1551" s="313"/>
      <c r="BP1551" s="314"/>
      <c r="BQ1551" s="294"/>
      <c r="BR1551" s="295"/>
      <c r="BS1551" s="295"/>
      <c r="BT1551" s="295"/>
      <c r="BU1551" s="295"/>
      <c r="BV1551" s="295"/>
      <c r="BW1551" s="296"/>
      <c r="BX1551" s="294"/>
      <c r="BY1551" s="295"/>
      <c r="BZ1551" s="295"/>
      <c r="CA1551" s="295"/>
      <c r="CB1551" s="295"/>
      <c r="CC1551" s="296"/>
      <c r="CD1551" s="294"/>
      <c r="CE1551" s="295"/>
      <c r="CF1551" s="295"/>
      <c r="CG1551" s="295"/>
      <c r="CH1551" s="295"/>
      <c r="CI1551" s="296"/>
    </row>
    <row r="1552" spans="1:87" ht="18" customHeight="1" x14ac:dyDescent="0.25">
      <c r="A1552" s="75"/>
      <c r="B1552" s="327"/>
      <c r="C1552" s="328"/>
      <c r="D1552" s="328"/>
      <c r="E1552" s="328"/>
      <c r="F1552" s="328"/>
      <c r="G1552" s="328"/>
      <c r="H1552" s="328"/>
      <c r="I1552" s="328"/>
      <c r="J1552" s="328"/>
      <c r="K1552" s="328"/>
      <c r="L1552" s="328"/>
      <c r="M1552" s="328"/>
      <c r="N1552" s="328"/>
      <c r="O1552" s="328"/>
      <c r="P1552" s="328"/>
      <c r="Q1552" s="328"/>
      <c r="R1552" s="328"/>
      <c r="S1552" s="328"/>
      <c r="T1552" s="328"/>
      <c r="U1552" s="328"/>
      <c r="V1552" s="328"/>
      <c r="W1552" s="328"/>
      <c r="X1552" s="328"/>
      <c r="Y1552" s="329"/>
      <c r="Z1552" s="336"/>
      <c r="AA1552" s="337"/>
      <c r="AB1552" s="337"/>
      <c r="AC1552" s="337"/>
      <c r="AD1552" s="338"/>
      <c r="AE1552" s="336"/>
      <c r="AF1552" s="337"/>
      <c r="AG1552" s="337"/>
      <c r="AH1552" s="337"/>
      <c r="AI1552" s="337"/>
      <c r="AJ1552" s="337"/>
      <c r="AK1552" s="300"/>
      <c r="AL1552" s="301"/>
      <c r="AM1552" s="301"/>
      <c r="AN1552" s="301"/>
      <c r="AO1552" s="301"/>
      <c r="AP1552" s="301"/>
      <c r="AQ1552" s="301"/>
      <c r="AR1552" s="301"/>
      <c r="AS1552" s="301"/>
      <c r="AT1552" s="301"/>
      <c r="AU1552" s="301"/>
      <c r="AV1552" s="301"/>
      <c r="AW1552" s="301"/>
      <c r="AX1552" s="302"/>
      <c r="AY1552" s="407"/>
      <c r="AZ1552" s="304"/>
      <c r="BA1552" s="304"/>
      <c r="BB1552" s="408"/>
      <c r="BC1552" s="306">
        <f t="shared" si="86"/>
        <v>0</v>
      </c>
      <c r="BD1552" s="307"/>
      <c r="BE1552" s="307"/>
      <c r="BF1552" s="308"/>
      <c r="BG1552" s="309"/>
      <c r="BH1552" s="310"/>
      <c r="BI1552" s="310"/>
      <c r="BJ1552" s="311"/>
      <c r="BK1552" s="312">
        <f t="shared" si="87"/>
        <v>0</v>
      </c>
      <c r="BL1552" s="313"/>
      <c r="BM1552" s="313"/>
      <c r="BN1552" s="313"/>
      <c r="BO1552" s="313"/>
      <c r="BP1552" s="314"/>
      <c r="BQ1552" s="294"/>
      <c r="BR1552" s="295"/>
      <c r="BS1552" s="295"/>
      <c r="BT1552" s="295"/>
      <c r="BU1552" s="295"/>
      <c r="BV1552" s="295"/>
      <c r="BW1552" s="296"/>
      <c r="BX1552" s="294"/>
      <c r="BY1552" s="295"/>
      <c r="BZ1552" s="295"/>
      <c r="CA1552" s="295"/>
      <c r="CB1552" s="295"/>
      <c r="CC1552" s="296"/>
      <c r="CD1552" s="294"/>
      <c r="CE1552" s="295"/>
      <c r="CF1552" s="295"/>
      <c r="CG1552" s="295"/>
      <c r="CH1552" s="295"/>
      <c r="CI1552" s="296"/>
    </row>
    <row r="1553" spans="1:87" ht="18" customHeight="1" x14ac:dyDescent="0.25">
      <c r="A1553" s="75"/>
      <c r="B1553" s="327"/>
      <c r="C1553" s="328"/>
      <c r="D1553" s="328"/>
      <c r="E1553" s="328"/>
      <c r="F1553" s="328"/>
      <c r="G1553" s="328"/>
      <c r="H1553" s="328"/>
      <c r="I1553" s="328"/>
      <c r="J1553" s="328"/>
      <c r="K1553" s="328"/>
      <c r="L1553" s="328"/>
      <c r="M1553" s="328"/>
      <c r="N1553" s="328"/>
      <c r="O1553" s="328"/>
      <c r="P1553" s="328"/>
      <c r="Q1553" s="328"/>
      <c r="R1553" s="328"/>
      <c r="S1553" s="328"/>
      <c r="T1553" s="328"/>
      <c r="U1553" s="328"/>
      <c r="V1553" s="328"/>
      <c r="W1553" s="328"/>
      <c r="X1553" s="328"/>
      <c r="Y1553" s="329"/>
      <c r="Z1553" s="336"/>
      <c r="AA1553" s="337"/>
      <c r="AB1553" s="337"/>
      <c r="AC1553" s="337"/>
      <c r="AD1553" s="338"/>
      <c r="AE1553" s="336"/>
      <c r="AF1553" s="337"/>
      <c r="AG1553" s="337"/>
      <c r="AH1553" s="337"/>
      <c r="AI1553" s="337"/>
      <c r="AJ1553" s="337"/>
      <c r="AK1553" s="300"/>
      <c r="AL1553" s="301"/>
      <c r="AM1553" s="301"/>
      <c r="AN1553" s="301"/>
      <c r="AO1553" s="301"/>
      <c r="AP1553" s="301"/>
      <c r="AQ1553" s="301"/>
      <c r="AR1553" s="301"/>
      <c r="AS1553" s="301"/>
      <c r="AT1553" s="301"/>
      <c r="AU1553" s="301"/>
      <c r="AV1553" s="301"/>
      <c r="AW1553" s="301"/>
      <c r="AX1553" s="302"/>
      <c r="AY1553" s="407"/>
      <c r="AZ1553" s="304"/>
      <c r="BA1553" s="304"/>
      <c r="BB1553" s="408"/>
      <c r="BC1553" s="306">
        <f t="shared" si="86"/>
        <v>0</v>
      </c>
      <c r="BD1553" s="307"/>
      <c r="BE1553" s="307"/>
      <c r="BF1553" s="308"/>
      <c r="BG1553" s="309"/>
      <c r="BH1553" s="310"/>
      <c r="BI1553" s="310"/>
      <c r="BJ1553" s="311"/>
      <c r="BK1553" s="312">
        <f t="shared" si="87"/>
        <v>0</v>
      </c>
      <c r="BL1553" s="313"/>
      <c r="BM1553" s="313"/>
      <c r="BN1553" s="313"/>
      <c r="BO1553" s="313"/>
      <c r="BP1553" s="314"/>
      <c r="BQ1553" s="294"/>
      <c r="BR1553" s="295"/>
      <c r="BS1553" s="295"/>
      <c r="BT1553" s="295"/>
      <c r="BU1553" s="295"/>
      <c r="BV1553" s="295"/>
      <c r="BW1553" s="296"/>
      <c r="BX1553" s="294"/>
      <c r="BY1553" s="295"/>
      <c r="BZ1553" s="295"/>
      <c r="CA1553" s="295"/>
      <c r="CB1553" s="295"/>
      <c r="CC1553" s="296"/>
      <c r="CD1553" s="294"/>
      <c r="CE1553" s="295"/>
      <c r="CF1553" s="295"/>
      <c r="CG1553" s="295"/>
      <c r="CH1553" s="295"/>
      <c r="CI1553" s="296"/>
    </row>
    <row r="1554" spans="1:87" ht="18" customHeight="1" x14ac:dyDescent="0.25">
      <c r="A1554" s="75"/>
      <c r="B1554" s="327"/>
      <c r="C1554" s="328"/>
      <c r="D1554" s="328"/>
      <c r="E1554" s="328"/>
      <c r="F1554" s="328"/>
      <c r="G1554" s="328"/>
      <c r="H1554" s="328"/>
      <c r="I1554" s="328"/>
      <c r="J1554" s="328"/>
      <c r="K1554" s="328"/>
      <c r="L1554" s="328"/>
      <c r="M1554" s="328"/>
      <c r="N1554" s="328"/>
      <c r="O1554" s="328"/>
      <c r="P1554" s="328"/>
      <c r="Q1554" s="328"/>
      <c r="R1554" s="328"/>
      <c r="S1554" s="328"/>
      <c r="T1554" s="328"/>
      <c r="U1554" s="328"/>
      <c r="V1554" s="328"/>
      <c r="W1554" s="328"/>
      <c r="X1554" s="328"/>
      <c r="Y1554" s="329"/>
      <c r="Z1554" s="336"/>
      <c r="AA1554" s="337"/>
      <c r="AB1554" s="337"/>
      <c r="AC1554" s="337"/>
      <c r="AD1554" s="338"/>
      <c r="AE1554" s="336"/>
      <c r="AF1554" s="337"/>
      <c r="AG1554" s="337"/>
      <c r="AH1554" s="337"/>
      <c r="AI1554" s="337"/>
      <c r="AJ1554" s="337"/>
      <c r="AK1554" s="300"/>
      <c r="AL1554" s="301"/>
      <c r="AM1554" s="301"/>
      <c r="AN1554" s="301"/>
      <c r="AO1554" s="301"/>
      <c r="AP1554" s="301"/>
      <c r="AQ1554" s="301"/>
      <c r="AR1554" s="301"/>
      <c r="AS1554" s="301"/>
      <c r="AT1554" s="301"/>
      <c r="AU1554" s="301"/>
      <c r="AV1554" s="301"/>
      <c r="AW1554" s="301"/>
      <c r="AX1554" s="302"/>
      <c r="AY1554" s="407"/>
      <c r="AZ1554" s="304"/>
      <c r="BA1554" s="304"/>
      <c r="BB1554" s="408"/>
      <c r="BC1554" s="306">
        <f t="shared" si="86"/>
        <v>0</v>
      </c>
      <c r="BD1554" s="307"/>
      <c r="BE1554" s="307"/>
      <c r="BF1554" s="308"/>
      <c r="BG1554" s="309"/>
      <c r="BH1554" s="310"/>
      <c r="BI1554" s="310"/>
      <c r="BJ1554" s="311"/>
      <c r="BK1554" s="312">
        <f t="shared" si="87"/>
        <v>0</v>
      </c>
      <c r="BL1554" s="313"/>
      <c r="BM1554" s="313"/>
      <c r="BN1554" s="313"/>
      <c r="BO1554" s="313"/>
      <c r="BP1554" s="314"/>
      <c r="BQ1554" s="294"/>
      <c r="BR1554" s="295"/>
      <c r="BS1554" s="295"/>
      <c r="BT1554" s="295"/>
      <c r="BU1554" s="295"/>
      <c r="BV1554" s="295"/>
      <c r="BW1554" s="296"/>
      <c r="BX1554" s="294"/>
      <c r="BY1554" s="295"/>
      <c r="BZ1554" s="295"/>
      <c r="CA1554" s="295"/>
      <c r="CB1554" s="295"/>
      <c r="CC1554" s="296"/>
      <c r="CD1554" s="294"/>
      <c r="CE1554" s="295"/>
      <c r="CF1554" s="295"/>
      <c r="CG1554" s="295"/>
      <c r="CH1554" s="295"/>
      <c r="CI1554" s="296"/>
    </row>
    <row r="1555" spans="1:87" ht="18" customHeight="1" x14ac:dyDescent="0.25">
      <c r="A1555" s="75"/>
      <c r="B1555" s="327"/>
      <c r="C1555" s="328"/>
      <c r="D1555" s="328"/>
      <c r="E1555" s="328"/>
      <c r="F1555" s="328"/>
      <c r="G1555" s="328"/>
      <c r="H1555" s="328"/>
      <c r="I1555" s="328"/>
      <c r="J1555" s="328"/>
      <c r="K1555" s="328"/>
      <c r="L1555" s="328"/>
      <c r="M1555" s="328"/>
      <c r="N1555" s="328"/>
      <c r="O1555" s="328"/>
      <c r="P1555" s="328"/>
      <c r="Q1555" s="328"/>
      <c r="R1555" s="328"/>
      <c r="S1555" s="328"/>
      <c r="T1555" s="328"/>
      <c r="U1555" s="328"/>
      <c r="V1555" s="328"/>
      <c r="W1555" s="328"/>
      <c r="X1555" s="328"/>
      <c r="Y1555" s="329"/>
      <c r="Z1555" s="336"/>
      <c r="AA1555" s="337"/>
      <c r="AB1555" s="337"/>
      <c r="AC1555" s="337"/>
      <c r="AD1555" s="338"/>
      <c r="AE1555" s="336"/>
      <c r="AF1555" s="337"/>
      <c r="AG1555" s="337"/>
      <c r="AH1555" s="337"/>
      <c r="AI1555" s="337"/>
      <c r="AJ1555" s="337"/>
      <c r="AK1555" s="300"/>
      <c r="AL1555" s="301"/>
      <c r="AM1555" s="301"/>
      <c r="AN1555" s="301"/>
      <c r="AO1555" s="301"/>
      <c r="AP1555" s="301"/>
      <c r="AQ1555" s="301"/>
      <c r="AR1555" s="301"/>
      <c r="AS1555" s="301"/>
      <c r="AT1555" s="301"/>
      <c r="AU1555" s="301"/>
      <c r="AV1555" s="301"/>
      <c r="AW1555" s="301"/>
      <c r="AX1555" s="302"/>
      <c r="AY1555" s="407"/>
      <c r="AZ1555" s="304"/>
      <c r="BA1555" s="304"/>
      <c r="BB1555" s="408"/>
      <c r="BC1555" s="306">
        <f t="shared" si="86"/>
        <v>0</v>
      </c>
      <c r="BD1555" s="307"/>
      <c r="BE1555" s="307"/>
      <c r="BF1555" s="308"/>
      <c r="BG1555" s="309"/>
      <c r="BH1555" s="310"/>
      <c r="BI1555" s="310"/>
      <c r="BJ1555" s="311"/>
      <c r="BK1555" s="312">
        <f t="shared" si="87"/>
        <v>0</v>
      </c>
      <c r="BL1555" s="313"/>
      <c r="BM1555" s="313"/>
      <c r="BN1555" s="313"/>
      <c r="BO1555" s="313"/>
      <c r="BP1555" s="314"/>
      <c r="BQ1555" s="294"/>
      <c r="BR1555" s="295"/>
      <c r="BS1555" s="295"/>
      <c r="BT1555" s="295"/>
      <c r="BU1555" s="295"/>
      <c r="BV1555" s="295"/>
      <c r="BW1555" s="296"/>
      <c r="BX1555" s="294"/>
      <c r="BY1555" s="295"/>
      <c r="BZ1555" s="295"/>
      <c r="CA1555" s="295"/>
      <c r="CB1555" s="295"/>
      <c r="CC1555" s="296"/>
      <c r="CD1555" s="294"/>
      <c r="CE1555" s="295"/>
      <c r="CF1555" s="295"/>
      <c r="CG1555" s="295"/>
      <c r="CH1555" s="295"/>
      <c r="CI1555" s="296"/>
    </row>
    <row r="1556" spans="1:87" ht="18" customHeight="1" x14ac:dyDescent="0.25">
      <c r="A1556" s="75"/>
      <c r="B1556" s="327"/>
      <c r="C1556" s="328"/>
      <c r="D1556" s="328"/>
      <c r="E1556" s="328"/>
      <c r="F1556" s="328"/>
      <c r="G1556" s="328"/>
      <c r="H1556" s="328"/>
      <c r="I1556" s="328"/>
      <c r="J1556" s="328"/>
      <c r="K1556" s="328"/>
      <c r="L1556" s="328"/>
      <c r="M1556" s="328"/>
      <c r="N1556" s="328"/>
      <c r="O1556" s="328"/>
      <c r="P1556" s="328"/>
      <c r="Q1556" s="328"/>
      <c r="R1556" s="328"/>
      <c r="S1556" s="328"/>
      <c r="T1556" s="328"/>
      <c r="U1556" s="328"/>
      <c r="V1556" s="328"/>
      <c r="W1556" s="328"/>
      <c r="X1556" s="328"/>
      <c r="Y1556" s="329"/>
      <c r="Z1556" s="336"/>
      <c r="AA1556" s="337"/>
      <c r="AB1556" s="337"/>
      <c r="AC1556" s="337"/>
      <c r="AD1556" s="338"/>
      <c r="AE1556" s="336"/>
      <c r="AF1556" s="337"/>
      <c r="AG1556" s="337"/>
      <c r="AH1556" s="337"/>
      <c r="AI1556" s="337"/>
      <c r="AJ1556" s="337"/>
      <c r="AK1556" s="300"/>
      <c r="AL1556" s="301"/>
      <c r="AM1556" s="301"/>
      <c r="AN1556" s="301"/>
      <c r="AO1556" s="301"/>
      <c r="AP1556" s="301"/>
      <c r="AQ1556" s="301"/>
      <c r="AR1556" s="301"/>
      <c r="AS1556" s="301"/>
      <c r="AT1556" s="301"/>
      <c r="AU1556" s="301"/>
      <c r="AV1556" s="301"/>
      <c r="AW1556" s="301"/>
      <c r="AX1556" s="302"/>
      <c r="AY1556" s="407"/>
      <c r="AZ1556" s="304"/>
      <c r="BA1556" s="304"/>
      <c r="BB1556" s="408"/>
      <c r="BC1556" s="306">
        <f t="shared" si="86"/>
        <v>0</v>
      </c>
      <c r="BD1556" s="307"/>
      <c r="BE1556" s="307"/>
      <c r="BF1556" s="308"/>
      <c r="BG1556" s="309"/>
      <c r="BH1556" s="310"/>
      <c r="BI1556" s="310"/>
      <c r="BJ1556" s="311"/>
      <c r="BK1556" s="312">
        <f t="shared" si="87"/>
        <v>0</v>
      </c>
      <c r="BL1556" s="313"/>
      <c r="BM1556" s="313"/>
      <c r="BN1556" s="313"/>
      <c r="BO1556" s="313"/>
      <c r="BP1556" s="314"/>
      <c r="BQ1556" s="294"/>
      <c r="BR1556" s="295"/>
      <c r="BS1556" s="295"/>
      <c r="BT1556" s="295"/>
      <c r="BU1556" s="295"/>
      <c r="BV1556" s="295"/>
      <c r="BW1556" s="296"/>
      <c r="BX1556" s="294"/>
      <c r="BY1556" s="295"/>
      <c r="BZ1556" s="295"/>
      <c r="CA1556" s="295"/>
      <c r="CB1556" s="295"/>
      <c r="CC1556" s="296"/>
      <c r="CD1556" s="294"/>
      <c r="CE1556" s="295"/>
      <c r="CF1556" s="295"/>
      <c r="CG1556" s="295"/>
      <c r="CH1556" s="295"/>
      <c r="CI1556" s="296"/>
    </row>
    <row r="1557" spans="1:87" ht="18" customHeight="1" x14ac:dyDescent="0.25">
      <c r="A1557" s="75"/>
      <c r="B1557" s="327"/>
      <c r="C1557" s="328"/>
      <c r="D1557" s="328"/>
      <c r="E1557" s="328"/>
      <c r="F1557" s="328"/>
      <c r="G1557" s="328"/>
      <c r="H1557" s="328"/>
      <c r="I1557" s="328"/>
      <c r="J1557" s="328"/>
      <c r="K1557" s="328"/>
      <c r="L1557" s="328"/>
      <c r="M1557" s="328"/>
      <c r="N1557" s="328"/>
      <c r="O1557" s="328"/>
      <c r="P1557" s="328"/>
      <c r="Q1557" s="328"/>
      <c r="R1557" s="328"/>
      <c r="S1557" s="328"/>
      <c r="T1557" s="328"/>
      <c r="U1557" s="328"/>
      <c r="V1557" s="328"/>
      <c r="W1557" s="328"/>
      <c r="X1557" s="328"/>
      <c r="Y1557" s="329"/>
      <c r="Z1557" s="336"/>
      <c r="AA1557" s="337"/>
      <c r="AB1557" s="337"/>
      <c r="AC1557" s="337"/>
      <c r="AD1557" s="338"/>
      <c r="AE1557" s="336"/>
      <c r="AF1557" s="337"/>
      <c r="AG1557" s="337"/>
      <c r="AH1557" s="337"/>
      <c r="AI1557" s="337"/>
      <c r="AJ1557" s="337"/>
      <c r="AK1557" s="300"/>
      <c r="AL1557" s="301"/>
      <c r="AM1557" s="301"/>
      <c r="AN1557" s="301"/>
      <c r="AO1557" s="301"/>
      <c r="AP1557" s="301"/>
      <c r="AQ1557" s="301"/>
      <c r="AR1557" s="301"/>
      <c r="AS1557" s="301"/>
      <c r="AT1557" s="301"/>
      <c r="AU1557" s="301"/>
      <c r="AV1557" s="301"/>
      <c r="AW1557" s="301"/>
      <c r="AX1557" s="302"/>
      <c r="AY1557" s="407"/>
      <c r="AZ1557" s="304"/>
      <c r="BA1557" s="304"/>
      <c r="BB1557" s="408"/>
      <c r="BC1557" s="306">
        <f t="shared" si="86"/>
        <v>0</v>
      </c>
      <c r="BD1557" s="307"/>
      <c r="BE1557" s="307"/>
      <c r="BF1557" s="308"/>
      <c r="BG1557" s="309"/>
      <c r="BH1557" s="310"/>
      <c r="BI1557" s="310"/>
      <c r="BJ1557" s="311"/>
      <c r="BK1557" s="312">
        <f t="shared" si="87"/>
        <v>0</v>
      </c>
      <c r="BL1557" s="313"/>
      <c r="BM1557" s="313"/>
      <c r="BN1557" s="313"/>
      <c r="BO1557" s="313"/>
      <c r="BP1557" s="314"/>
      <c r="BQ1557" s="294"/>
      <c r="BR1557" s="295"/>
      <c r="BS1557" s="295"/>
      <c r="BT1557" s="295"/>
      <c r="BU1557" s="295"/>
      <c r="BV1557" s="295"/>
      <c r="BW1557" s="296"/>
      <c r="BX1557" s="294"/>
      <c r="BY1557" s="295"/>
      <c r="BZ1557" s="295"/>
      <c r="CA1557" s="295"/>
      <c r="CB1557" s="295"/>
      <c r="CC1557" s="296"/>
      <c r="CD1557" s="294"/>
      <c r="CE1557" s="295"/>
      <c r="CF1557" s="295"/>
      <c r="CG1557" s="295"/>
      <c r="CH1557" s="295"/>
      <c r="CI1557" s="296"/>
    </row>
    <row r="1558" spans="1:87" ht="18" customHeight="1" x14ac:dyDescent="0.25">
      <c r="A1558" s="75"/>
      <c r="B1558" s="327"/>
      <c r="C1558" s="328"/>
      <c r="D1558" s="328"/>
      <c r="E1558" s="328"/>
      <c r="F1558" s="328"/>
      <c r="G1558" s="328"/>
      <c r="H1558" s="328"/>
      <c r="I1558" s="328"/>
      <c r="J1558" s="328"/>
      <c r="K1558" s="328"/>
      <c r="L1558" s="328"/>
      <c r="M1558" s="328"/>
      <c r="N1558" s="328"/>
      <c r="O1558" s="328"/>
      <c r="P1558" s="328"/>
      <c r="Q1558" s="328"/>
      <c r="R1558" s="328"/>
      <c r="S1558" s="328"/>
      <c r="T1558" s="328"/>
      <c r="U1558" s="328"/>
      <c r="V1558" s="328"/>
      <c r="W1558" s="328"/>
      <c r="X1558" s="328"/>
      <c r="Y1558" s="329"/>
      <c r="Z1558" s="336"/>
      <c r="AA1558" s="337"/>
      <c r="AB1558" s="337"/>
      <c r="AC1558" s="337"/>
      <c r="AD1558" s="338"/>
      <c r="AE1558" s="336"/>
      <c r="AF1558" s="337"/>
      <c r="AG1558" s="337"/>
      <c r="AH1558" s="337"/>
      <c r="AI1558" s="337"/>
      <c r="AJ1558" s="337"/>
      <c r="AK1558" s="300"/>
      <c r="AL1558" s="301"/>
      <c r="AM1558" s="301"/>
      <c r="AN1558" s="301"/>
      <c r="AO1558" s="301"/>
      <c r="AP1558" s="301"/>
      <c r="AQ1558" s="301"/>
      <c r="AR1558" s="301"/>
      <c r="AS1558" s="301"/>
      <c r="AT1558" s="301"/>
      <c r="AU1558" s="301"/>
      <c r="AV1558" s="301"/>
      <c r="AW1558" s="301"/>
      <c r="AX1558" s="302"/>
      <c r="AY1558" s="407"/>
      <c r="AZ1558" s="304"/>
      <c r="BA1558" s="304"/>
      <c r="BB1558" s="408"/>
      <c r="BC1558" s="306">
        <f t="shared" si="86"/>
        <v>0</v>
      </c>
      <c r="BD1558" s="307"/>
      <c r="BE1558" s="307"/>
      <c r="BF1558" s="308"/>
      <c r="BG1558" s="309"/>
      <c r="BH1558" s="310"/>
      <c r="BI1558" s="310"/>
      <c r="BJ1558" s="311"/>
      <c r="BK1558" s="312">
        <f t="shared" si="87"/>
        <v>0</v>
      </c>
      <c r="BL1558" s="313"/>
      <c r="BM1558" s="313"/>
      <c r="BN1558" s="313"/>
      <c r="BO1558" s="313"/>
      <c r="BP1558" s="314"/>
      <c r="BQ1558" s="294"/>
      <c r="BR1558" s="295"/>
      <c r="BS1558" s="295"/>
      <c r="BT1558" s="295"/>
      <c r="BU1558" s="295"/>
      <c r="BV1558" s="295"/>
      <c r="BW1558" s="296"/>
      <c r="BX1558" s="294"/>
      <c r="BY1558" s="295"/>
      <c r="BZ1558" s="295"/>
      <c r="CA1558" s="295"/>
      <c r="CB1558" s="295"/>
      <c r="CC1558" s="296"/>
      <c r="CD1558" s="294"/>
      <c r="CE1558" s="295"/>
      <c r="CF1558" s="295"/>
      <c r="CG1558" s="295"/>
      <c r="CH1558" s="295"/>
      <c r="CI1558" s="296"/>
    </row>
    <row r="1559" spans="1:87" ht="18" customHeight="1" x14ac:dyDescent="0.25">
      <c r="A1559" s="75"/>
      <c r="B1559" s="327"/>
      <c r="C1559" s="328"/>
      <c r="D1559" s="328"/>
      <c r="E1559" s="328"/>
      <c r="F1559" s="328"/>
      <c r="G1559" s="328"/>
      <c r="H1559" s="328"/>
      <c r="I1559" s="328"/>
      <c r="J1559" s="328"/>
      <c r="K1559" s="328"/>
      <c r="L1559" s="328"/>
      <c r="M1559" s="328"/>
      <c r="N1559" s="328"/>
      <c r="O1559" s="328"/>
      <c r="P1559" s="328"/>
      <c r="Q1559" s="328"/>
      <c r="R1559" s="328"/>
      <c r="S1559" s="328"/>
      <c r="T1559" s="328"/>
      <c r="U1559" s="328"/>
      <c r="V1559" s="328"/>
      <c r="W1559" s="328"/>
      <c r="X1559" s="328"/>
      <c r="Y1559" s="329"/>
      <c r="Z1559" s="336"/>
      <c r="AA1559" s="337"/>
      <c r="AB1559" s="337"/>
      <c r="AC1559" s="337"/>
      <c r="AD1559" s="338"/>
      <c r="AE1559" s="336"/>
      <c r="AF1559" s="337"/>
      <c r="AG1559" s="337"/>
      <c r="AH1559" s="337"/>
      <c r="AI1559" s="337"/>
      <c r="AJ1559" s="337"/>
      <c r="AK1559" s="300"/>
      <c r="AL1559" s="301"/>
      <c r="AM1559" s="301"/>
      <c r="AN1559" s="301"/>
      <c r="AO1559" s="301"/>
      <c r="AP1559" s="301"/>
      <c r="AQ1559" s="301"/>
      <c r="AR1559" s="301"/>
      <c r="AS1559" s="301"/>
      <c r="AT1559" s="301"/>
      <c r="AU1559" s="301"/>
      <c r="AV1559" s="301"/>
      <c r="AW1559" s="301"/>
      <c r="AX1559" s="302"/>
      <c r="AY1559" s="407"/>
      <c r="AZ1559" s="304"/>
      <c r="BA1559" s="304"/>
      <c r="BB1559" s="408"/>
      <c r="BC1559" s="306">
        <f t="shared" si="86"/>
        <v>0</v>
      </c>
      <c r="BD1559" s="307"/>
      <c r="BE1559" s="307"/>
      <c r="BF1559" s="308"/>
      <c r="BG1559" s="309"/>
      <c r="BH1559" s="310"/>
      <c r="BI1559" s="310"/>
      <c r="BJ1559" s="311"/>
      <c r="BK1559" s="312">
        <f t="shared" si="87"/>
        <v>0</v>
      </c>
      <c r="BL1559" s="313"/>
      <c r="BM1559" s="313"/>
      <c r="BN1559" s="313"/>
      <c r="BO1559" s="313"/>
      <c r="BP1559" s="314"/>
      <c r="BQ1559" s="294"/>
      <c r="BR1559" s="295"/>
      <c r="BS1559" s="295"/>
      <c r="BT1559" s="295"/>
      <c r="BU1559" s="295"/>
      <c r="BV1559" s="295"/>
      <c r="BW1559" s="296"/>
      <c r="BX1559" s="294"/>
      <c r="BY1559" s="295"/>
      <c r="BZ1559" s="295"/>
      <c r="CA1559" s="295"/>
      <c r="CB1559" s="295"/>
      <c r="CC1559" s="296"/>
      <c r="CD1559" s="294"/>
      <c r="CE1559" s="295"/>
      <c r="CF1559" s="295"/>
      <c r="CG1559" s="295"/>
      <c r="CH1559" s="295"/>
      <c r="CI1559" s="296"/>
    </row>
    <row r="1560" spans="1:87" ht="18" customHeight="1" x14ac:dyDescent="0.25">
      <c r="A1560" s="75"/>
      <c r="B1560" s="327"/>
      <c r="C1560" s="328"/>
      <c r="D1560" s="328"/>
      <c r="E1560" s="328"/>
      <c r="F1560" s="328"/>
      <c r="G1560" s="328"/>
      <c r="H1560" s="328"/>
      <c r="I1560" s="328"/>
      <c r="J1560" s="328"/>
      <c r="K1560" s="328"/>
      <c r="L1560" s="328"/>
      <c r="M1560" s="328"/>
      <c r="N1560" s="328"/>
      <c r="O1560" s="328"/>
      <c r="P1560" s="328"/>
      <c r="Q1560" s="328"/>
      <c r="R1560" s="328"/>
      <c r="S1560" s="328"/>
      <c r="T1560" s="328"/>
      <c r="U1560" s="328"/>
      <c r="V1560" s="328"/>
      <c r="W1560" s="328"/>
      <c r="X1560" s="328"/>
      <c r="Y1560" s="329"/>
      <c r="Z1560" s="336"/>
      <c r="AA1560" s="337"/>
      <c r="AB1560" s="337"/>
      <c r="AC1560" s="337"/>
      <c r="AD1560" s="338"/>
      <c r="AE1560" s="336"/>
      <c r="AF1560" s="337"/>
      <c r="AG1560" s="337"/>
      <c r="AH1560" s="337"/>
      <c r="AI1560" s="337"/>
      <c r="AJ1560" s="337"/>
      <c r="AK1560" s="300"/>
      <c r="AL1560" s="301"/>
      <c r="AM1560" s="301"/>
      <c r="AN1560" s="301"/>
      <c r="AO1560" s="301"/>
      <c r="AP1560" s="301"/>
      <c r="AQ1560" s="301"/>
      <c r="AR1560" s="301"/>
      <c r="AS1560" s="301"/>
      <c r="AT1560" s="301"/>
      <c r="AU1560" s="301"/>
      <c r="AV1560" s="301"/>
      <c r="AW1560" s="301"/>
      <c r="AX1560" s="302"/>
      <c r="AY1560" s="407"/>
      <c r="AZ1560" s="304"/>
      <c r="BA1560" s="304"/>
      <c r="BB1560" s="408"/>
      <c r="BC1560" s="306">
        <f t="shared" si="86"/>
        <v>0</v>
      </c>
      <c r="BD1560" s="307"/>
      <c r="BE1560" s="307"/>
      <c r="BF1560" s="308"/>
      <c r="BG1560" s="309"/>
      <c r="BH1560" s="310"/>
      <c r="BI1560" s="310"/>
      <c r="BJ1560" s="311"/>
      <c r="BK1560" s="312">
        <f t="shared" si="87"/>
        <v>0</v>
      </c>
      <c r="BL1560" s="313"/>
      <c r="BM1560" s="313"/>
      <c r="BN1560" s="313"/>
      <c r="BO1560" s="313"/>
      <c r="BP1560" s="314"/>
      <c r="BQ1560" s="294"/>
      <c r="BR1560" s="295"/>
      <c r="BS1560" s="295"/>
      <c r="BT1560" s="295"/>
      <c r="BU1560" s="295"/>
      <c r="BV1560" s="295"/>
      <c r="BW1560" s="296"/>
      <c r="BX1560" s="294"/>
      <c r="BY1560" s="295"/>
      <c r="BZ1560" s="295"/>
      <c r="CA1560" s="295"/>
      <c r="CB1560" s="295"/>
      <c r="CC1560" s="296"/>
      <c r="CD1560" s="294"/>
      <c r="CE1560" s="295"/>
      <c r="CF1560" s="295"/>
      <c r="CG1560" s="295"/>
      <c r="CH1560" s="295"/>
      <c r="CI1560" s="296"/>
    </row>
    <row r="1561" spans="1:87" ht="18" customHeight="1" x14ac:dyDescent="0.25">
      <c r="A1561" s="75"/>
      <c r="B1561" s="327"/>
      <c r="C1561" s="328"/>
      <c r="D1561" s="328"/>
      <c r="E1561" s="328"/>
      <c r="F1561" s="328"/>
      <c r="G1561" s="328"/>
      <c r="H1561" s="328"/>
      <c r="I1561" s="328"/>
      <c r="J1561" s="328"/>
      <c r="K1561" s="328"/>
      <c r="L1561" s="328"/>
      <c r="M1561" s="328"/>
      <c r="N1561" s="328"/>
      <c r="O1561" s="328"/>
      <c r="P1561" s="328"/>
      <c r="Q1561" s="328"/>
      <c r="R1561" s="328"/>
      <c r="S1561" s="328"/>
      <c r="T1561" s="328"/>
      <c r="U1561" s="328"/>
      <c r="V1561" s="328"/>
      <c r="W1561" s="328"/>
      <c r="X1561" s="328"/>
      <c r="Y1561" s="329"/>
      <c r="Z1561" s="336"/>
      <c r="AA1561" s="337"/>
      <c r="AB1561" s="337"/>
      <c r="AC1561" s="337"/>
      <c r="AD1561" s="338"/>
      <c r="AE1561" s="336"/>
      <c r="AF1561" s="337"/>
      <c r="AG1561" s="337"/>
      <c r="AH1561" s="337"/>
      <c r="AI1561" s="337"/>
      <c r="AJ1561" s="337"/>
      <c r="AK1561" s="300"/>
      <c r="AL1561" s="301"/>
      <c r="AM1561" s="301"/>
      <c r="AN1561" s="301"/>
      <c r="AO1561" s="301"/>
      <c r="AP1561" s="301"/>
      <c r="AQ1561" s="301"/>
      <c r="AR1561" s="301"/>
      <c r="AS1561" s="301"/>
      <c r="AT1561" s="301"/>
      <c r="AU1561" s="301"/>
      <c r="AV1561" s="301"/>
      <c r="AW1561" s="301"/>
      <c r="AX1561" s="302"/>
      <c r="AY1561" s="407"/>
      <c r="AZ1561" s="304"/>
      <c r="BA1561" s="304"/>
      <c r="BB1561" s="408"/>
      <c r="BC1561" s="306">
        <f t="shared" si="86"/>
        <v>0</v>
      </c>
      <c r="BD1561" s="307"/>
      <c r="BE1561" s="307"/>
      <c r="BF1561" s="308"/>
      <c r="BG1561" s="309"/>
      <c r="BH1561" s="310"/>
      <c r="BI1561" s="310"/>
      <c r="BJ1561" s="311"/>
      <c r="BK1561" s="312">
        <f t="shared" si="87"/>
        <v>0</v>
      </c>
      <c r="BL1561" s="313"/>
      <c r="BM1561" s="313"/>
      <c r="BN1561" s="313"/>
      <c r="BO1561" s="313"/>
      <c r="BP1561" s="314"/>
      <c r="BQ1561" s="294"/>
      <c r="BR1561" s="295"/>
      <c r="BS1561" s="295"/>
      <c r="BT1561" s="295"/>
      <c r="BU1561" s="295"/>
      <c r="BV1561" s="295"/>
      <c r="BW1561" s="296"/>
      <c r="BX1561" s="294"/>
      <c r="BY1561" s="295"/>
      <c r="BZ1561" s="295"/>
      <c r="CA1561" s="295"/>
      <c r="CB1561" s="295"/>
      <c r="CC1561" s="296"/>
      <c r="CD1561" s="294"/>
      <c r="CE1561" s="295"/>
      <c r="CF1561" s="295"/>
      <c r="CG1561" s="295"/>
      <c r="CH1561" s="295"/>
      <c r="CI1561" s="296"/>
    </row>
    <row r="1562" spans="1:87" ht="18" customHeight="1" x14ac:dyDescent="0.25">
      <c r="A1562" s="75"/>
      <c r="B1562" s="327"/>
      <c r="C1562" s="328"/>
      <c r="D1562" s="328"/>
      <c r="E1562" s="328"/>
      <c r="F1562" s="328"/>
      <c r="G1562" s="328"/>
      <c r="H1562" s="328"/>
      <c r="I1562" s="328"/>
      <c r="J1562" s="328"/>
      <c r="K1562" s="328"/>
      <c r="L1562" s="328"/>
      <c r="M1562" s="328"/>
      <c r="N1562" s="328"/>
      <c r="O1562" s="328"/>
      <c r="P1562" s="328"/>
      <c r="Q1562" s="328"/>
      <c r="R1562" s="328"/>
      <c r="S1562" s="328"/>
      <c r="T1562" s="328"/>
      <c r="U1562" s="328"/>
      <c r="V1562" s="328"/>
      <c r="W1562" s="328"/>
      <c r="X1562" s="328"/>
      <c r="Y1562" s="329"/>
      <c r="Z1562" s="336"/>
      <c r="AA1562" s="337"/>
      <c r="AB1562" s="337"/>
      <c r="AC1562" s="337"/>
      <c r="AD1562" s="338"/>
      <c r="AE1562" s="336"/>
      <c r="AF1562" s="337"/>
      <c r="AG1562" s="337"/>
      <c r="AH1562" s="337"/>
      <c r="AI1562" s="337"/>
      <c r="AJ1562" s="337"/>
      <c r="AK1562" s="300"/>
      <c r="AL1562" s="301"/>
      <c r="AM1562" s="301"/>
      <c r="AN1562" s="301"/>
      <c r="AO1562" s="301"/>
      <c r="AP1562" s="301"/>
      <c r="AQ1562" s="301"/>
      <c r="AR1562" s="301"/>
      <c r="AS1562" s="301"/>
      <c r="AT1562" s="301"/>
      <c r="AU1562" s="301"/>
      <c r="AV1562" s="301"/>
      <c r="AW1562" s="301"/>
      <c r="AX1562" s="302"/>
      <c r="AY1562" s="407"/>
      <c r="AZ1562" s="304"/>
      <c r="BA1562" s="304"/>
      <c r="BB1562" s="408"/>
      <c r="BC1562" s="306">
        <f t="shared" si="86"/>
        <v>0</v>
      </c>
      <c r="BD1562" s="307"/>
      <c r="BE1562" s="307"/>
      <c r="BF1562" s="308"/>
      <c r="BG1562" s="309"/>
      <c r="BH1562" s="310"/>
      <c r="BI1562" s="310"/>
      <c r="BJ1562" s="311"/>
      <c r="BK1562" s="312">
        <f t="shared" si="87"/>
        <v>0</v>
      </c>
      <c r="BL1562" s="313"/>
      <c r="BM1562" s="313"/>
      <c r="BN1562" s="313"/>
      <c r="BO1562" s="313"/>
      <c r="BP1562" s="314"/>
      <c r="BQ1562" s="294"/>
      <c r="BR1562" s="295"/>
      <c r="BS1562" s="295"/>
      <c r="BT1562" s="295"/>
      <c r="BU1562" s="295"/>
      <c r="BV1562" s="295"/>
      <c r="BW1562" s="296"/>
      <c r="BX1562" s="294"/>
      <c r="BY1562" s="295"/>
      <c r="BZ1562" s="295"/>
      <c r="CA1562" s="295"/>
      <c r="CB1562" s="295"/>
      <c r="CC1562" s="296"/>
      <c r="CD1562" s="294"/>
      <c r="CE1562" s="295"/>
      <c r="CF1562" s="295"/>
      <c r="CG1562" s="295"/>
      <c r="CH1562" s="295"/>
      <c r="CI1562" s="296"/>
    </row>
    <row r="1563" spans="1:87" ht="18" customHeight="1" x14ac:dyDescent="0.25">
      <c r="A1563" s="75"/>
      <c r="B1563" s="327"/>
      <c r="C1563" s="328"/>
      <c r="D1563" s="328"/>
      <c r="E1563" s="328"/>
      <c r="F1563" s="328"/>
      <c r="G1563" s="328"/>
      <c r="H1563" s="328"/>
      <c r="I1563" s="328"/>
      <c r="J1563" s="328"/>
      <c r="K1563" s="328"/>
      <c r="L1563" s="328"/>
      <c r="M1563" s="328"/>
      <c r="N1563" s="328"/>
      <c r="O1563" s="328"/>
      <c r="P1563" s="328"/>
      <c r="Q1563" s="328"/>
      <c r="R1563" s="328"/>
      <c r="S1563" s="328"/>
      <c r="T1563" s="328"/>
      <c r="U1563" s="328"/>
      <c r="V1563" s="328"/>
      <c r="W1563" s="328"/>
      <c r="X1563" s="328"/>
      <c r="Y1563" s="329"/>
      <c r="Z1563" s="336"/>
      <c r="AA1563" s="337"/>
      <c r="AB1563" s="337"/>
      <c r="AC1563" s="337"/>
      <c r="AD1563" s="338"/>
      <c r="AE1563" s="336"/>
      <c r="AF1563" s="337"/>
      <c r="AG1563" s="337"/>
      <c r="AH1563" s="337"/>
      <c r="AI1563" s="337"/>
      <c r="AJ1563" s="337"/>
      <c r="AK1563" s="300"/>
      <c r="AL1563" s="301"/>
      <c r="AM1563" s="301"/>
      <c r="AN1563" s="301"/>
      <c r="AO1563" s="301"/>
      <c r="AP1563" s="301"/>
      <c r="AQ1563" s="301"/>
      <c r="AR1563" s="301"/>
      <c r="AS1563" s="301"/>
      <c r="AT1563" s="301"/>
      <c r="AU1563" s="301"/>
      <c r="AV1563" s="301"/>
      <c r="AW1563" s="301"/>
      <c r="AX1563" s="302"/>
      <c r="AY1563" s="407"/>
      <c r="AZ1563" s="304"/>
      <c r="BA1563" s="304"/>
      <c r="BB1563" s="408"/>
      <c r="BC1563" s="306">
        <f t="shared" si="86"/>
        <v>0</v>
      </c>
      <c r="BD1563" s="307"/>
      <c r="BE1563" s="307"/>
      <c r="BF1563" s="308"/>
      <c r="BG1563" s="309"/>
      <c r="BH1563" s="310"/>
      <c r="BI1563" s="310"/>
      <c r="BJ1563" s="311"/>
      <c r="BK1563" s="312">
        <f t="shared" si="87"/>
        <v>0</v>
      </c>
      <c r="BL1563" s="313"/>
      <c r="BM1563" s="313"/>
      <c r="BN1563" s="313"/>
      <c r="BO1563" s="313"/>
      <c r="BP1563" s="314"/>
      <c r="BQ1563" s="294"/>
      <c r="BR1563" s="295"/>
      <c r="BS1563" s="295"/>
      <c r="BT1563" s="295"/>
      <c r="BU1563" s="295"/>
      <c r="BV1563" s="295"/>
      <c r="BW1563" s="296"/>
      <c r="BX1563" s="294"/>
      <c r="BY1563" s="295"/>
      <c r="BZ1563" s="295"/>
      <c r="CA1563" s="295"/>
      <c r="CB1563" s="295"/>
      <c r="CC1563" s="296"/>
      <c r="CD1563" s="294"/>
      <c r="CE1563" s="295"/>
      <c r="CF1563" s="295"/>
      <c r="CG1563" s="295"/>
      <c r="CH1563" s="295"/>
      <c r="CI1563" s="296"/>
    </row>
    <row r="1564" spans="1:87" ht="18" customHeight="1" x14ac:dyDescent="0.25">
      <c r="A1564" s="75"/>
      <c r="B1564" s="327"/>
      <c r="C1564" s="328"/>
      <c r="D1564" s="328"/>
      <c r="E1564" s="328"/>
      <c r="F1564" s="328"/>
      <c r="G1564" s="328"/>
      <c r="H1564" s="328"/>
      <c r="I1564" s="328"/>
      <c r="J1564" s="328"/>
      <c r="K1564" s="328"/>
      <c r="L1564" s="328"/>
      <c r="M1564" s="328"/>
      <c r="N1564" s="328"/>
      <c r="O1564" s="328"/>
      <c r="P1564" s="328"/>
      <c r="Q1564" s="328"/>
      <c r="R1564" s="328"/>
      <c r="S1564" s="328"/>
      <c r="T1564" s="328"/>
      <c r="U1564" s="328"/>
      <c r="V1564" s="328"/>
      <c r="W1564" s="328"/>
      <c r="X1564" s="328"/>
      <c r="Y1564" s="329"/>
      <c r="Z1564" s="336"/>
      <c r="AA1564" s="337"/>
      <c r="AB1564" s="337"/>
      <c r="AC1564" s="337"/>
      <c r="AD1564" s="338"/>
      <c r="AE1564" s="336"/>
      <c r="AF1564" s="337"/>
      <c r="AG1564" s="337"/>
      <c r="AH1564" s="337"/>
      <c r="AI1564" s="337"/>
      <c r="AJ1564" s="337"/>
      <c r="AK1564" s="300"/>
      <c r="AL1564" s="301"/>
      <c r="AM1564" s="301"/>
      <c r="AN1564" s="301"/>
      <c r="AO1564" s="301"/>
      <c r="AP1564" s="301"/>
      <c r="AQ1564" s="301"/>
      <c r="AR1564" s="301"/>
      <c r="AS1564" s="301"/>
      <c r="AT1564" s="301"/>
      <c r="AU1564" s="301"/>
      <c r="AV1564" s="301"/>
      <c r="AW1564" s="301"/>
      <c r="AX1564" s="302"/>
      <c r="AY1564" s="407"/>
      <c r="AZ1564" s="304"/>
      <c r="BA1564" s="304"/>
      <c r="BB1564" s="408"/>
      <c r="BC1564" s="306">
        <f t="shared" si="86"/>
        <v>0</v>
      </c>
      <c r="BD1564" s="307"/>
      <c r="BE1564" s="307"/>
      <c r="BF1564" s="308"/>
      <c r="BG1564" s="309"/>
      <c r="BH1564" s="310"/>
      <c r="BI1564" s="310"/>
      <c r="BJ1564" s="311"/>
      <c r="BK1564" s="312">
        <f t="shared" si="87"/>
        <v>0</v>
      </c>
      <c r="BL1564" s="313"/>
      <c r="BM1564" s="313"/>
      <c r="BN1564" s="313"/>
      <c r="BO1564" s="313"/>
      <c r="BP1564" s="314"/>
      <c r="BQ1564" s="294"/>
      <c r="BR1564" s="295"/>
      <c r="BS1564" s="295"/>
      <c r="BT1564" s="295"/>
      <c r="BU1564" s="295"/>
      <c r="BV1564" s="295"/>
      <c r="BW1564" s="296"/>
      <c r="BX1564" s="294"/>
      <c r="BY1564" s="295"/>
      <c r="BZ1564" s="295"/>
      <c r="CA1564" s="295"/>
      <c r="CB1564" s="295"/>
      <c r="CC1564" s="296"/>
      <c r="CD1564" s="294"/>
      <c r="CE1564" s="295"/>
      <c r="CF1564" s="295"/>
      <c r="CG1564" s="295"/>
      <c r="CH1564" s="295"/>
      <c r="CI1564" s="296"/>
    </row>
    <row r="1565" spans="1:87" ht="18" customHeight="1" x14ac:dyDescent="0.25">
      <c r="A1565" s="75"/>
      <c r="B1565" s="327"/>
      <c r="C1565" s="328"/>
      <c r="D1565" s="328"/>
      <c r="E1565" s="328"/>
      <c r="F1565" s="328"/>
      <c r="G1565" s="328"/>
      <c r="H1565" s="328"/>
      <c r="I1565" s="328"/>
      <c r="J1565" s="328"/>
      <c r="K1565" s="328"/>
      <c r="L1565" s="328"/>
      <c r="M1565" s="328"/>
      <c r="N1565" s="328"/>
      <c r="O1565" s="328"/>
      <c r="P1565" s="328"/>
      <c r="Q1565" s="328"/>
      <c r="R1565" s="328"/>
      <c r="S1565" s="328"/>
      <c r="T1565" s="328"/>
      <c r="U1565" s="328"/>
      <c r="V1565" s="328"/>
      <c r="W1565" s="328"/>
      <c r="X1565" s="328"/>
      <c r="Y1565" s="329"/>
      <c r="Z1565" s="336"/>
      <c r="AA1565" s="337"/>
      <c r="AB1565" s="337"/>
      <c r="AC1565" s="337"/>
      <c r="AD1565" s="338"/>
      <c r="AE1565" s="336"/>
      <c r="AF1565" s="337"/>
      <c r="AG1565" s="337"/>
      <c r="AH1565" s="337"/>
      <c r="AI1565" s="337"/>
      <c r="AJ1565" s="337"/>
      <c r="AK1565" s="300"/>
      <c r="AL1565" s="301"/>
      <c r="AM1565" s="301"/>
      <c r="AN1565" s="301"/>
      <c r="AO1565" s="301"/>
      <c r="AP1565" s="301"/>
      <c r="AQ1565" s="301"/>
      <c r="AR1565" s="301"/>
      <c r="AS1565" s="301"/>
      <c r="AT1565" s="301"/>
      <c r="AU1565" s="301"/>
      <c r="AV1565" s="301"/>
      <c r="AW1565" s="301"/>
      <c r="AX1565" s="302"/>
      <c r="AY1565" s="407"/>
      <c r="AZ1565" s="304"/>
      <c r="BA1565" s="304"/>
      <c r="BB1565" s="408"/>
      <c r="BC1565" s="306">
        <f t="shared" si="86"/>
        <v>0</v>
      </c>
      <c r="BD1565" s="307"/>
      <c r="BE1565" s="307"/>
      <c r="BF1565" s="308"/>
      <c r="BG1565" s="309"/>
      <c r="BH1565" s="310"/>
      <c r="BI1565" s="310"/>
      <c r="BJ1565" s="311"/>
      <c r="BK1565" s="312">
        <f t="shared" si="87"/>
        <v>0</v>
      </c>
      <c r="BL1565" s="313"/>
      <c r="BM1565" s="313"/>
      <c r="BN1565" s="313"/>
      <c r="BO1565" s="313"/>
      <c r="BP1565" s="314"/>
      <c r="BQ1565" s="294"/>
      <c r="BR1565" s="295"/>
      <c r="BS1565" s="295"/>
      <c r="BT1565" s="295"/>
      <c r="BU1565" s="295"/>
      <c r="BV1565" s="295"/>
      <c r="BW1565" s="296"/>
      <c r="BX1565" s="294"/>
      <c r="BY1565" s="295"/>
      <c r="BZ1565" s="295"/>
      <c r="CA1565" s="295"/>
      <c r="CB1565" s="295"/>
      <c r="CC1565" s="296"/>
      <c r="CD1565" s="294"/>
      <c r="CE1565" s="295"/>
      <c r="CF1565" s="295"/>
      <c r="CG1565" s="295"/>
      <c r="CH1565" s="295"/>
      <c r="CI1565" s="296"/>
    </row>
    <row r="1566" spans="1:87" ht="18" customHeight="1" x14ac:dyDescent="0.25">
      <c r="A1566" s="75"/>
      <c r="B1566" s="327"/>
      <c r="C1566" s="328"/>
      <c r="D1566" s="328"/>
      <c r="E1566" s="328"/>
      <c r="F1566" s="328"/>
      <c r="G1566" s="328"/>
      <c r="H1566" s="328"/>
      <c r="I1566" s="328"/>
      <c r="J1566" s="328"/>
      <c r="K1566" s="328"/>
      <c r="L1566" s="328"/>
      <c r="M1566" s="328"/>
      <c r="N1566" s="328"/>
      <c r="O1566" s="328"/>
      <c r="P1566" s="328"/>
      <c r="Q1566" s="328"/>
      <c r="R1566" s="328"/>
      <c r="S1566" s="328"/>
      <c r="T1566" s="328"/>
      <c r="U1566" s="328"/>
      <c r="V1566" s="328"/>
      <c r="W1566" s="328"/>
      <c r="X1566" s="328"/>
      <c r="Y1566" s="329"/>
      <c r="Z1566" s="336"/>
      <c r="AA1566" s="337"/>
      <c r="AB1566" s="337"/>
      <c r="AC1566" s="337"/>
      <c r="AD1566" s="338"/>
      <c r="AE1566" s="336"/>
      <c r="AF1566" s="337"/>
      <c r="AG1566" s="337"/>
      <c r="AH1566" s="337"/>
      <c r="AI1566" s="337"/>
      <c r="AJ1566" s="337"/>
      <c r="AK1566" s="300"/>
      <c r="AL1566" s="301"/>
      <c r="AM1566" s="301"/>
      <c r="AN1566" s="301"/>
      <c r="AO1566" s="301"/>
      <c r="AP1566" s="301"/>
      <c r="AQ1566" s="301"/>
      <c r="AR1566" s="301"/>
      <c r="AS1566" s="301"/>
      <c r="AT1566" s="301"/>
      <c r="AU1566" s="301"/>
      <c r="AV1566" s="301"/>
      <c r="AW1566" s="301"/>
      <c r="AX1566" s="302"/>
      <c r="AY1566" s="407"/>
      <c r="AZ1566" s="304"/>
      <c r="BA1566" s="304"/>
      <c r="BB1566" s="408"/>
      <c r="BC1566" s="306">
        <f t="shared" si="86"/>
        <v>0</v>
      </c>
      <c r="BD1566" s="307"/>
      <c r="BE1566" s="307"/>
      <c r="BF1566" s="308"/>
      <c r="BG1566" s="309"/>
      <c r="BH1566" s="310"/>
      <c r="BI1566" s="310"/>
      <c r="BJ1566" s="311"/>
      <c r="BK1566" s="312">
        <f t="shared" si="87"/>
        <v>0</v>
      </c>
      <c r="BL1566" s="313"/>
      <c r="BM1566" s="313"/>
      <c r="BN1566" s="313"/>
      <c r="BO1566" s="313"/>
      <c r="BP1566" s="314"/>
      <c r="BQ1566" s="294"/>
      <c r="BR1566" s="295"/>
      <c r="BS1566" s="295"/>
      <c r="BT1566" s="295"/>
      <c r="BU1566" s="295"/>
      <c r="BV1566" s="295"/>
      <c r="BW1566" s="296"/>
      <c r="BX1566" s="294"/>
      <c r="BY1566" s="295"/>
      <c r="BZ1566" s="295"/>
      <c r="CA1566" s="295"/>
      <c r="CB1566" s="295"/>
      <c r="CC1566" s="296"/>
      <c r="CD1566" s="294"/>
      <c r="CE1566" s="295"/>
      <c r="CF1566" s="295"/>
      <c r="CG1566" s="295"/>
      <c r="CH1566" s="295"/>
      <c r="CI1566" s="296"/>
    </row>
    <row r="1567" spans="1:87" ht="18" customHeight="1" x14ac:dyDescent="0.25">
      <c r="A1567" s="75"/>
      <c r="B1567" s="327"/>
      <c r="C1567" s="328"/>
      <c r="D1567" s="328"/>
      <c r="E1567" s="328"/>
      <c r="F1567" s="328"/>
      <c r="G1567" s="328"/>
      <c r="H1567" s="328"/>
      <c r="I1567" s="328"/>
      <c r="J1567" s="328"/>
      <c r="K1567" s="328"/>
      <c r="L1567" s="328"/>
      <c r="M1567" s="328"/>
      <c r="N1567" s="328"/>
      <c r="O1567" s="328"/>
      <c r="P1567" s="328"/>
      <c r="Q1567" s="328"/>
      <c r="R1567" s="328"/>
      <c r="S1567" s="328"/>
      <c r="T1567" s="328"/>
      <c r="U1567" s="328"/>
      <c r="V1567" s="328"/>
      <c r="W1567" s="328"/>
      <c r="X1567" s="328"/>
      <c r="Y1567" s="329"/>
      <c r="Z1567" s="336"/>
      <c r="AA1567" s="337"/>
      <c r="AB1567" s="337"/>
      <c r="AC1567" s="337"/>
      <c r="AD1567" s="338"/>
      <c r="AE1567" s="336"/>
      <c r="AF1567" s="337"/>
      <c r="AG1567" s="337"/>
      <c r="AH1567" s="337"/>
      <c r="AI1567" s="337"/>
      <c r="AJ1567" s="337"/>
      <c r="AK1567" s="300"/>
      <c r="AL1567" s="301"/>
      <c r="AM1567" s="301"/>
      <c r="AN1567" s="301"/>
      <c r="AO1567" s="301"/>
      <c r="AP1567" s="301"/>
      <c r="AQ1567" s="301"/>
      <c r="AR1567" s="301"/>
      <c r="AS1567" s="301"/>
      <c r="AT1567" s="301"/>
      <c r="AU1567" s="301"/>
      <c r="AV1567" s="301"/>
      <c r="AW1567" s="301"/>
      <c r="AX1567" s="302"/>
      <c r="AY1567" s="407"/>
      <c r="AZ1567" s="304"/>
      <c r="BA1567" s="304"/>
      <c r="BB1567" s="408"/>
      <c r="BC1567" s="306">
        <f t="shared" si="86"/>
        <v>0</v>
      </c>
      <c r="BD1567" s="307"/>
      <c r="BE1567" s="307"/>
      <c r="BF1567" s="308"/>
      <c r="BG1567" s="309"/>
      <c r="BH1567" s="310"/>
      <c r="BI1567" s="310"/>
      <c r="BJ1567" s="311"/>
      <c r="BK1567" s="312">
        <f t="shared" si="87"/>
        <v>0</v>
      </c>
      <c r="BL1567" s="313"/>
      <c r="BM1567" s="313"/>
      <c r="BN1567" s="313"/>
      <c r="BO1567" s="313"/>
      <c r="BP1567" s="314"/>
      <c r="BQ1567" s="294"/>
      <c r="BR1567" s="295"/>
      <c r="BS1567" s="295"/>
      <c r="BT1567" s="295"/>
      <c r="BU1567" s="295"/>
      <c r="BV1567" s="295"/>
      <c r="BW1567" s="296"/>
      <c r="BX1567" s="294"/>
      <c r="BY1567" s="295"/>
      <c r="BZ1567" s="295"/>
      <c r="CA1567" s="295"/>
      <c r="CB1567" s="295"/>
      <c r="CC1567" s="296"/>
      <c r="CD1567" s="294"/>
      <c r="CE1567" s="295"/>
      <c r="CF1567" s="295"/>
      <c r="CG1567" s="295"/>
      <c r="CH1567" s="295"/>
      <c r="CI1567" s="296"/>
    </row>
    <row r="1568" spans="1:87" ht="18" customHeight="1" thickBot="1" x14ac:dyDescent="0.3">
      <c r="A1568" s="75"/>
      <c r="B1568" s="330"/>
      <c r="C1568" s="331"/>
      <c r="D1568" s="331"/>
      <c r="E1568" s="331"/>
      <c r="F1568" s="331"/>
      <c r="G1568" s="331"/>
      <c r="H1568" s="331"/>
      <c r="I1568" s="331"/>
      <c r="J1568" s="331"/>
      <c r="K1568" s="331"/>
      <c r="L1568" s="331"/>
      <c r="M1568" s="331"/>
      <c r="N1568" s="331"/>
      <c r="O1568" s="331"/>
      <c r="P1568" s="331"/>
      <c r="Q1568" s="331"/>
      <c r="R1568" s="331"/>
      <c r="S1568" s="331"/>
      <c r="T1568" s="331"/>
      <c r="U1568" s="331"/>
      <c r="V1568" s="331"/>
      <c r="W1568" s="331"/>
      <c r="X1568" s="331"/>
      <c r="Y1568" s="332"/>
      <c r="Z1568" s="339"/>
      <c r="AA1568" s="340"/>
      <c r="AB1568" s="340"/>
      <c r="AC1568" s="340"/>
      <c r="AD1568" s="341"/>
      <c r="AE1568" s="339"/>
      <c r="AF1568" s="340"/>
      <c r="AG1568" s="340"/>
      <c r="AH1568" s="340"/>
      <c r="AI1568" s="340"/>
      <c r="AJ1568" s="340"/>
      <c r="AK1568" s="392"/>
      <c r="AL1568" s="393"/>
      <c r="AM1568" s="393"/>
      <c r="AN1568" s="393"/>
      <c r="AO1568" s="393"/>
      <c r="AP1568" s="393"/>
      <c r="AQ1568" s="393"/>
      <c r="AR1568" s="393"/>
      <c r="AS1568" s="393"/>
      <c r="AT1568" s="393"/>
      <c r="AU1568" s="393"/>
      <c r="AV1568" s="393"/>
      <c r="AW1568" s="393"/>
      <c r="AX1568" s="394"/>
      <c r="AY1568" s="411"/>
      <c r="AZ1568" s="396"/>
      <c r="BA1568" s="396"/>
      <c r="BB1568" s="412"/>
      <c r="BC1568" s="398">
        <f t="shared" si="86"/>
        <v>0</v>
      </c>
      <c r="BD1568" s="399"/>
      <c r="BE1568" s="399"/>
      <c r="BF1568" s="400"/>
      <c r="BG1568" s="401"/>
      <c r="BH1568" s="402"/>
      <c r="BI1568" s="402"/>
      <c r="BJ1568" s="403"/>
      <c r="BK1568" s="404">
        <f t="shared" si="87"/>
        <v>0</v>
      </c>
      <c r="BL1568" s="405"/>
      <c r="BM1568" s="405"/>
      <c r="BN1568" s="405"/>
      <c r="BO1568" s="405"/>
      <c r="BP1568" s="406"/>
      <c r="BQ1568" s="297"/>
      <c r="BR1568" s="298"/>
      <c r="BS1568" s="298"/>
      <c r="BT1568" s="298"/>
      <c r="BU1568" s="298"/>
      <c r="BV1568" s="298"/>
      <c r="BW1568" s="299"/>
      <c r="BX1568" s="297"/>
      <c r="BY1568" s="298"/>
      <c r="BZ1568" s="298"/>
      <c r="CA1568" s="298"/>
      <c r="CB1568" s="298"/>
      <c r="CC1568" s="299"/>
      <c r="CD1568" s="297"/>
      <c r="CE1568" s="298"/>
      <c r="CF1568" s="298"/>
      <c r="CG1568" s="298"/>
      <c r="CH1568" s="298"/>
      <c r="CI1568" s="299"/>
    </row>
    <row r="1569" spans="1:87" ht="18" customHeight="1" thickBot="1" x14ac:dyDescent="0.3">
      <c r="A1569" s="75"/>
      <c r="B1569" s="377"/>
      <c r="C1569" s="378"/>
      <c r="D1569" s="378"/>
      <c r="E1569" s="378"/>
      <c r="F1569" s="378"/>
      <c r="G1569" s="378"/>
      <c r="H1569" s="378"/>
      <c r="I1569" s="378"/>
      <c r="J1569" s="378"/>
      <c r="K1569" s="378"/>
      <c r="L1569" s="378"/>
      <c r="M1569" s="378"/>
      <c r="N1569" s="378"/>
      <c r="O1569" s="378"/>
      <c r="P1569" s="378"/>
      <c r="Q1569" s="378"/>
      <c r="R1569" s="378"/>
      <c r="S1569" s="378"/>
      <c r="T1569" s="378"/>
      <c r="U1569" s="378"/>
      <c r="V1569" s="378"/>
      <c r="W1569" s="378"/>
      <c r="X1569" s="378"/>
      <c r="Y1569" s="378"/>
      <c r="Z1569" s="378"/>
      <c r="AA1569" s="378"/>
      <c r="AB1569" s="378"/>
      <c r="AC1569" s="378"/>
      <c r="AD1569" s="378"/>
      <c r="AE1569" s="378"/>
      <c r="AF1569" s="378"/>
      <c r="AG1569" s="378"/>
      <c r="AH1569" s="378"/>
      <c r="AI1569" s="378"/>
      <c r="AJ1569" s="379"/>
      <c r="AK1569" s="380" t="s">
        <v>3</v>
      </c>
      <c r="AL1569" s="381"/>
      <c r="AM1569" s="381"/>
      <c r="AN1569" s="381"/>
      <c r="AO1569" s="381"/>
      <c r="AP1569" s="381"/>
      <c r="AQ1569" s="381"/>
      <c r="AR1569" s="381"/>
      <c r="AS1569" s="381"/>
      <c r="AT1569" s="381"/>
      <c r="AU1569" s="381"/>
      <c r="AV1569" s="381"/>
      <c r="AW1569" s="381"/>
      <c r="AX1569" s="381"/>
      <c r="AY1569" s="382"/>
      <c r="AZ1569" s="382"/>
      <c r="BA1569" s="382"/>
      <c r="BB1569" s="382"/>
      <c r="BC1569" s="382"/>
      <c r="BD1569" s="382"/>
      <c r="BE1569" s="382"/>
      <c r="BF1569" s="382"/>
      <c r="BG1569" s="382"/>
      <c r="BH1569" s="382"/>
      <c r="BI1569" s="382"/>
      <c r="BJ1569" s="383"/>
      <c r="BK1569" s="384">
        <f>SUM(BK1539:BK1568)</f>
        <v>0</v>
      </c>
      <c r="BL1569" s="385"/>
      <c r="BM1569" s="385"/>
      <c r="BN1569" s="385"/>
      <c r="BO1569" s="385"/>
      <c r="BP1569" s="386"/>
      <c r="BQ1569" s="387" t="s">
        <v>100</v>
      </c>
      <c r="BR1569" s="388"/>
      <c r="BS1569" s="388"/>
      <c r="BT1569" s="388"/>
      <c r="BU1569" s="388"/>
      <c r="BV1569" s="388"/>
      <c r="BW1569" s="388"/>
      <c r="BX1569" s="388"/>
      <c r="BY1569" s="388"/>
      <c r="BZ1569" s="388"/>
      <c r="CA1569" s="388"/>
      <c r="CB1569" s="388"/>
      <c r="CC1569" s="389"/>
      <c r="CD1569" s="390">
        <f>+CD1539*AE1539</f>
        <v>0</v>
      </c>
      <c r="CE1569" s="390"/>
      <c r="CF1569" s="390"/>
      <c r="CG1569" s="390"/>
      <c r="CH1569" s="390"/>
      <c r="CI1569" s="391"/>
    </row>
    <row r="1570" spans="1:87" ht="18" customHeight="1" thickBot="1" x14ac:dyDescent="0.3">
      <c r="A1570" s="75"/>
      <c r="B1570" s="76"/>
      <c r="C1570" s="76"/>
      <c r="D1570" s="76"/>
      <c r="E1570" s="76"/>
      <c r="F1570" s="76"/>
      <c r="G1570" s="76"/>
      <c r="H1570" s="76"/>
      <c r="I1570" s="76"/>
      <c r="J1570" s="76"/>
      <c r="K1570" s="76"/>
      <c r="L1570" s="76"/>
      <c r="M1570" s="76"/>
      <c r="N1570" s="76"/>
      <c r="O1570" s="76"/>
      <c r="P1570" s="76"/>
      <c r="Q1570" s="76"/>
      <c r="R1570" s="76"/>
      <c r="S1570" s="76"/>
      <c r="T1570" s="76"/>
      <c r="U1570" s="76"/>
      <c r="V1570" s="76"/>
      <c r="W1570" s="76"/>
      <c r="X1570" s="76"/>
      <c r="Y1570" s="76"/>
      <c r="Z1570" s="76"/>
      <c r="AA1570" s="76"/>
      <c r="AB1570" s="76"/>
      <c r="AC1570" s="76"/>
      <c r="AD1570" s="76"/>
      <c r="AE1570" s="76"/>
      <c r="AF1570" s="76"/>
      <c r="AG1570" s="76"/>
      <c r="AH1570" s="76"/>
      <c r="AI1570" s="76"/>
      <c r="AJ1570" s="76"/>
      <c r="BG1570" s="78"/>
      <c r="BH1570" s="78"/>
      <c r="BI1570" s="78"/>
      <c r="BJ1570" s="78"/>
      <c r="BK1570" s="79"/>
      <c r="BL1570" s="79"/>
      <c r="BM1570" s="79"/>
      <c r="BN1570" s="79"/>
      <c r="BO1570" s="79"/>
      <c r="BP1570" s="79"/>
      <c r="BQ1570" s="79"/>
      <c r="BR1570" s="79"/>
      <c r="BS1570" s="79"/>
      <c r="BT1570" s="79"/>
      <c r="BU1570" s="79"/>
      <c r="BV1570" s="79"/>
      <c r="BW1570" s="79"/>
      <c r="BX1570" s="79"/>
      <c r="BY1570" s="79"/>
      <c r="BZ1570" s="79"/>
      <c r="CA1570" s="79"/>
      <c r="CB1570" s="79"/>
      <c r="CC1570" s="79"/>
      <c r="CD1570" s="79"/>
      <c r="CE1570" s="79"/>
      <c r="CF1570" s="79"/>
      <c r="CG1570" s="79"/>
      <c r="CH1570" s="79"/>
      <c r="CI1570" s="79"/>
    </row>
    <row r="1571" spans="1:87" ht="18" customHeight="1" x14ac:dyDescent="0.25">
      <c r="A1571" s="75"/>
      <c r="B1571" s="348" t="s">
        <v>0</v>
      </c>
      <c r="C1571" s="349"/>
      <c r="D1571" s="349"/>
      <c r="E1571" s="349"/>
      <c r="F1571" s="349"/>
      <c r="G1571" s="349"/>
      <c r="H1571" s="349"/>
      <c r="I1571" s="349"/>
      <c r="J1571" s="349"/>
      <c r="K1571" s="349"/>
      <c r="L1571" s="349"/>
      <c r="M1571" s="349"/>
      <c r="N1571" s="349"/>
      <c r="O1571" s="349"/>
      <c r="P1571" s="349"/>
      <c r="Q1571" s="349"/>
      <c r="R1571" s="349"/>
      <c r="S1571" s="349"/>
      <c r="T1571" s="349"/>
      <c r="U1571" s="349"/>
      <c r="V1571" s="349"/>
      <c r="W1571" s="349"/>
      <c r="X1571" s="349"/>
      <c r="Y1571" s="350"/>
      <c r="Z1571" s="348" t="s">
        <v>80</v>
      </c>
      <c r="AA1571" s="349"/>
      <c r="AB1571" s="349"/>
      <c r="AC1571" s="349"/>
      <c r="AD1571" s="350"/>
      <c r="AE1571" s="357" t="s">
        <v>79</v>
      </c>
      <c r="AF1571" s="358"/>
      <c r="AG1571" s="358"/>
      <c r="AH1571" s="358"/>
      <c r="AI1571" s="358"/>
      <c r="AJ1571" s="359"/>
      <c r="AK1571" s="357" t="s">
        <v>81</v>
      </c>
      <c r="AL1571" s="358"/>
      <c r="AM1571" s="358"/>
      <c r="AN1571" s="358"/>
      <c r="AO1571" s="358"/>
      <c r="AP1571" s="358"/>
      <c r="AQ1571" s="358"/>
      <c r="AR1571" s="358"/>
      <c r="AS1571" s="358"/>
      <c r="AT1571" s="358"/>
      <c r="AU1571" s="358"/>
      <c r="AV1571" s="358"/>
      <c r="AW1571" s="358"/>
      <c r="AX1571" s="359"/>
      <c r="AY1571" s="357" t="s">
        <v>1</v>
      </c>
      <c r="AZ1571" s="358"/>
      <c r="BA1571" s="358"/>
      <c r="BB1571" s="359"/>
      <c r="BC1571" s="348" t="s">
        <v>104</v>
      </c>
      <c r="BD1571" s="349"/>
      <c r="BE1571" s="349"/>
      <c r="BF1571" s="350"/>
      <c r="BG1571" s="366" t="s">
        <v>82</v>
      </c>
      <c r="BH1571" s="367"/>
      <c r="BI1571" s="367"/>
      <c r="BJ1571" s="368"/>
      <c r="BK1571" s="315" t="s">
        <v>99</v>
      </c>
      <c r="BL1571" s="316"/>
      <c r="BM1571" s="316"/>
      <c r="BN1571" s="316"/>
      <c r="BO1571" s="316"/>
      <c r="BP1571" s="317"/>
      <c r="BQ1571" s="315" t="s">
        <v>83</v>
      </c>
      <c r="BR1571" s="316"/>
      <c r="BS1571" s="316"/>
      <c r="BT1571" s="316"/>
      <c r="BU1571" s="316"/>
      <c r="BV1571" s="316"/>
      <c r="BW1571" s="317"/>
      <c r="BX1571" s="315" t="s">
        <v>84</v>
      </c>
      <c r="BY1571" s="316"/>
      <c r="BZ1571" s="316"/>
      <c r="CA1571" s="316"/>
      <c r="CB1571" s="316"/>
      <c r="CC1571" s="317"/>
      <c r="CD1571" s="315" t="s">
        <v>85</v>
      </c>
      <c r="CE1571" s="316"/>
      <c r="CF1571" s="316"/>
      <c r="CG1571" s="316"/>
      <c r="CH1571" s="316"/>
      <c r="CI1571" s="317"/>
    </row>
    <row r="1572" spans="1:87" ht="18" customHeight="1" x14ac:dyDescent="0.25">
      <c r="A1572" s="75"/>
      <c r="B1572" s="351"/>
      <c r="C1572" s="352"/>
      <c r="D1572" s="352"/>
      <c r="E1572" s="352"/>
      <c r="F1572" s="352"/>
      <c r="G1572" s="352"/>
      <c r="H1572" s="352"/>
      <c r="I1572" s="352"/>
      <c r="J1572" s="352"/>
      <c r="K1572" s="352"/>
      <c r="L1572" s="352"/>
      <c r="M1572" s="352"/>
      <c r="N1572" s="352"/>
      <c r="O1572" s="352"/>
      <c r="P1572" s="352"/>
      <c r="Q1572" s="352"/>
      <c r="R1572" s="352"/>
      <c r="S1572" s="352"/>
      <c r="T1572" s="352"/>
      <c r="U1572" s="352"/>
      <c r="V1572" s="352"/>
      <c r="W1572" s="352"/>
      <c r="X1572" s="352"/>
      <c r="Y1572" s="353"/>
      <c r="Z1572" s="351"/>
      <c r="AA1572" s="352"/>
      <c r="AB1572" s="352"/>
      <c r="AC1572" s="352"/>
      <c r="AD1572" s="353"/>
      <c r="AE1572" s="360"/>
      <c r="AF1572" s="361"/>
      <c r="AG1572" s="361"/>
      <c r="AH1572" s="361"/>
      <c r="AI1572" s="361"/>
      <c r="AJ1572" s="362"/>
      <c r="AK1572" s="360"/>
      <c r="AL1572" s="361"/>
      <c r="AM1572" s="361"/>
      <c r="AN1572" s="361"/>
      <c r="AO1572" s="361"/>
      <c r="AP1572" s="361"/>
      <c r="AQ1572" s="361"/>
      <c r="AR1572" s="361"/>
      <c r="AS1572" s="361"/>
      <c r="AT1572" s="361"/>
      <c r="AU1572" s="361"/>
      <c r="AV1572" s="361"/>
      <c r="AW1572" s="361"/>
      <c r="AX1572" s="362"/>
      <c r="AY1572" s="360"/>
      <c r="AZ1572" s="361"/>
      <c r="BA1572" s="361"/>
      <c r="BB1572" s="362"/>
      <c r="BC1572" s="351"/>
      <c r="BD1572" s="352"/>
      <c r="BE1572" s="352"/>
      <c r="BF1572" s="353"/>
      <c r="BG1572" s="369"/>
      <c r="BH1572" s="370"/>
      <c r="BI1572" s="370"/>
      <c r="BJ1572" s="371"/>
      <c r="BK1572" s="318"/>
      <c r="BL1572" s="319"/>
      <c r="BM1572" s="319"/>
      <c r="BN1572" s="319"/>
      <c r="BO1572" s="319"/>
      <c r="BP1572" s="320"/>
      <c r="BQ1572" s="318"/>
      <c r="BR1572" s="319"/>
      <c r="BS1572" s="319"/>
      <c r="BT1572" s="319"/>
      <c r="BU1572" s="319"/>
      <c r="BV1572" s="319"/>
      <c r="BW1572" s="320"/>
      <c r="BX1572" s="318"/>
      <c r="BY1572" s="319"/>
      <c r="BZ1572" s="319"/>
      <c r="CA1572" s="319"/>
      <c r="CB1572" s="319"/>
      <c r="CC1572" s="320"/>
      <c r="CD1572" s="318"/>
      <c r="CE1572" s="319"/>
      <c r="CF1572" s="319"/>
      <c r="CG1572" s="319"/>
      <c r="CH1572" s="319"/>
      <c r="CI1572" s="320"/>
    </row>
    <row r="1573" spans="1:87" ht="18" customHeight="1" thickBot="1" x14ac:dyDescent="0.3">
      <c r="A1573" s="75"/>
      <c r="B1573" s="354"/>
      <c r="C1573" s="355"/>
      <c r="D1573" s="355"/>
      <c r="E1573" s="355"/>
      <c r="F1573" s="355"/>
      <c r="G1573" s="355"/>
      <c r="H1573" s="355"/>
      <c r="I1573" s="355"/>
      <c r="J1573" s="355"/>
      <c r="K1573" s="355"/>
      <c r="L1573" s="355"/>
      <c r="M1573" s="355"/>
      <c r="N1573" s="355"/>
      <c r="O1573" s="355"/>
      <c r="P1573" s="355"/>
      <c r="Q1573" s="355"/>
      <c r="R1573" s="355"/>
      <c r="S1573" s="355"/>
      <c r="T1573" s="355"/>
      <c r="U1573" s="355"/>
      <c r="V1573" s="355"/>
      <c r="W1573" s="355"/>
      <c r="X1573" s="355"/>
      <c r="Y1573" s="356"/>
      <c r="Z1573" s="354"/>
      <c r="AA1573" s="355"/>
      <c r="AB1573" s="355"/>
      <c r="AC1573" s="355"/>
      <c r="AD1573" s="356"/>
      <c r="AE1573" s="363"/>
      <c r="AF1573" s="364"/>
      <c r="AG1573" s="364"/>
      <c r="AH1573" s="364"/>
      <c r="AI1573" s="364"/>
      <c r="AJ1573" s="365"/>
      <c r="AK1573" s="360"/>
      <c r="AL1573" s="361"/>
      <c r="AM1573" s="361"/>
      <c r="AN1573" s="361"/>
      <c r="AO1573" s="361"/>
      <c r="AP1573" s="361"/>
      <c r="AQ1573" s="361"/>
      <c r="AR1573" s="361"/>
      <c r="AS1573" s="361"/>
      <c r="AT1573" s="361"/>
      <c r="AU1573" s="361"/>
      <c r="AV1573" s="361"/>
      <c r="AW1573" s="361"/>
      <c r="AX1573" s="362"/>
      <c r="AY1573" s="360"/>
      <c r="AZ1573" s="361"/>
      <c r="BA1573" s="361"/>
      <c r="BB1573" s="362"/>
      <c r="BC1573" s="351"/>
      <c r="BD1573" s="352"/>
      <c r="BE1573" s="352"/>
      <c r="BF1573" s="353"/>
      <c r="BG1573" s="369"/>
      <c r="BH1573" s="370"/>
      <c r="BI1573" s="370"/>
      <c r="BJ1573" s="371"/>
      <c r="BK1573" s="318"/>
      <c r="BL1573" s="319"/>
      <c r="BM1573" s="319"/>
      <c r="BN1573" s="319"/>
      <c r="BO1573" s="319"/>
      <c r="BP1573" s="320"/>
      <c r="BQ1573" s="321"/>
      <c r="BR1573" s="322"/>
      <c r="BS1573" s="322"/>
      <c r="BT1573" s="322"/>
      <c r="BU1573" s="322"/>
      <c r="BV1573" s="322"/>
      <c r="BW1573" s="323"/>
      <c r="BX1573" s="321"/>
      <c r="BY1573" s="322"/>
      <c r="BZ1573" s="322"/>
      <c r="CA1573" s="322"/>
      <c r="CB1573" s="322"/>
      <c r="CC1573" s="323"/>
      <c r="CD1573" s="321"/>
      <c r="CE1573" s="322"/>
      <c r="CF1573" s="322"/>
      <c r="CG1573" s="322"/>
      <c r="CH1573" s="322"/>
      <c r="CI1573" s="323"/>
    </row>
    <row r="1574" spans="1:87" ht="18" customHeight="1" x14ac:dyDescent="0.25">
      <c r="A1574" s="75"/>
      <c r="B1574" s="324"/>
      <c r="C1574" s="325"/>
      <c r="D1574" s="325"/>
      <c r="E1574" s="325"/>
      <c r="F1574" s="325"/>
      <c r="G1574" s="325"/>
      <c r="H1574" s="325"/>
      <c r="I1574" s="325"/>
      <c r="J1574" s="325"/>
      <c r="K1574" s="325"/>
      <c r="L1574" s="325"/>
      <c r="M1574" s="325"/>
      <c r="N1574" s="325"/>
      <c r="O1574" s="325"/>
      <c r="P1574" s="325"/>
      <c r="Q1574" s="325"/>
      <c r="R1574" s="325"/>
      <c r="S1574" s="325"/>
      <c r="T1574" s="325"/>
      <c r="U1574" s="325"/>
      <c r="V1574" s="325"/>
      <c r="W1574" s="325"/>
      <c r="X1574" s="325"/>
      <c r="Y1574" s="326"/>
      <c r="Z1574" s="333"/>
      <c r="AA1574" s="334"/>
      <c r="AB1574" s="334"/>
      <c r="AC1574" s="334"/>
      <c r="AD1574" s="335"/>
      <c r="AE1574" s="333"/>
      <c r="AF1574" s="334"/>
      <c r="AG1574" s="334"/>
      <c r="AH1574" s="334"/>
      <c r="AI1574" s="334"/>
      <c r="AJ1574" s="334"/>
      <c r="AK1574" s="342"/>
      <c r="AL1574" s="343"/>
      <c r="AM1574" s="343"/>
      <c r="AN1574" s="343"/>
      <c r="AO1574" s="343"/>
      <c r="AP1574" s="343"/>
      <c r="AQ1574" s="343"/>
      <c r="AR1574" s="343"/>
      <c r="AS1574" s="343"/>
      <c r="AT1574" s="343"/>
      <c r="AU1574" s="343"/>
      <c r="AV1574" s="343"/>
      <c r="AW1574" s="343"/>
      <c r="AX1574" s="344"/>
      <c r="AY1574" s="409"/>
      <c r="AZ1574" s="346"/>
      <c r="BA1574" s="346"/>
      <c r="BB1574" s="410"/>
      <c r="BC1574" s="345">
        <f>+$AE$1574*AY1574</f>
        <v>0</v>
      </c>
      <c r="BD1574" s="346"/>
      <c r="BE1574" s="346"/>
      <c r="BF1574" s="347"/>
      <c r="BG1574" s="285"/>
      <c r="BH1574" s="286"/>
      <c r="BI1574" s="286"/>
      <c r="BJ1574" s="287"/>
      <c r="BK1574" s="288">
        <f>+AY1574*BG1574</f>
        <v>0</v>
      </c>
      <c r="BL1574" s="289"/>
      <c r="BM1574" s="289"/>
      <c r="BN1574" s="289"/>
      <c r="BO1574" s="289"/>
      <c r="BP1574" s="290"/>
      <c r="BQ1574" s="291"/>
      <c r="BR1574" s="292"/>
      <c r="BS1574" s="292"/>
      <c r="BT1574" s="292"/>
      <c r="BU1574" s="292"/>
      <c r="BV1574" s="292"/>
      <c r="BW1574" s="293"/>
      <c r="BX1574" s="291">
        <f>+(((BK1604+BQ1574)*30)/70)</f>
        <v>0</v>
      </c>
      <c r="BY1574" s="292"/>
      <c r="BZ1574" s="292"/>
      <c r="CA1574" s="292"/>
      <c r="CB1574" s="292"/>
      <c r="CC1574" s="293"/>
      <c r="CD1574" s="291">
        <f>+BK1604+BQ1574+BX1574</f>
        <v>0</v>
      </c>
      <c r="CE1574" s="292"/>
      <c r="CF1574" s="292"/>
      <c r="CG1574" s="292"/>
      <c r="CH1574" s="292"/>
      <c r="CI1574" s="293"/>
    </row>
    <row r="1575" spans="1:87" ht="18" customHeight="1" x14ac:dyDescent="0.25">
      <c r="A1575" s="75"/>
      <c r="B1575" s="327"/>
      <c r="C1575" s="328"/>
      <c r="D1575" s="328"/>
      <c r="E1575" s="328"/>
      <c r="F1575" s="328"/>
      <c r="G1575" s="328"/>
      <c r="H1575" s="328"/>
      <c r="I1575" s="328"/>
      <c r="J1575" s="328"/>
      <c r="K1575" s="328"/>
      <c r="L1575" s="328"/>
      <c r="M1575" s="328"/>
      <c r="N1575" s="328"/>
      <c r="O1575" s="328"/>
      <c r="P1575" s="328"/>
      <c r="Q1575" s="328"/>
      <c r="R1575" s="328"/>
      <c r="S1575" s="328"/>
      <c r="T1575" s="328"/>
      <c r="U1575" s="328"/>
      <c r="V1575" s="328"/>
      <c r="W1575" s="328"/>
      <c r="X1575" s="328"/>
      <c r="Y1575" s="329"/>
      <c r="Z1575" s="336"/>
      <c r="AA1575" s="337"/>
      <c r="AB1575" s="337"/>
      <c r="AC1575" s="337"/>
      <c r="AD1575" s="338"/>
      <c r="AE1575" s="336"/>
      <c r="AF1575" s="337"/>
      <c r="AG1575" s="337"/>
      <c r="AH1575" s="337"/>
      <c r="AI1575" s="337"/>
      <c r="AJ1575" s="337"/>
      <c r="AK1575" s="300"/>
      <c r="AL1575" s="301"/>
      <c r="AM1575" s="301"/>
      <c r="AN1575" s="301"/>
      <c r="AO1575" s="301"/>
      <c r="AP1575" s="301"/>
      <c r="AQ1575" s="301"/>
      <c r="AR1575" s="301"/>
      <c r="AS1575" s="301"/>
      <c r="AT1575" s="301"/>
      <c r="AU1575" s="301"/>
      <c r="AV1575" s="301"/>
      <c r="AW1575" s="301"/>
      <c r="AX1575" s="302"/>
      <c r="AY1575" s="407"/>
      <c r="AZ1575" s="304"/>
      <c r="BA1575" s="304"/>
      <c r="BB1575" s="408"/>
      <c r="BC1575" s="306">
        <f t="shared" ref="BC1575:BC1603" si="88">+$AE$1574*AY1575</f>
        <v>0</v>
      </c>
      <c r="BD1575" s="307"/>
      <c r="BE1575" s="307"/>
      <c r="BF1575" s="308"/>
      <c r="BG1575" s="309"/>
      <c r="BH1575" s="310"/>
      <c r="BI1575" s="310"/>
      <c r="BJ1575" s="311"/>
      <c r="BK1575" s="312">
        <f t="shared" ref="BK1575:BK1603" si="89">+AY1575*BG1575</f>
        <v>0</v>
      </c>
      <c r="BL1575" s="313"/>
      <c r="BM1575" s="313"/>
      <c r="BN1575" s="313"/>
      <c r="BO1575" s="313"/>
      <c r="BP1575" s="314"/>
      <c r="BQ1575" s="294"/>
      <c r="BR1575" s="295"/>
      <c r="BS1575" s="295"/>
      <c r="BT1575" s="295"/>
      <c r="BU1575" s="295"/>
      <c r="BV1575" s="295"/>
      <c r="BW1575" s="296"/>
      <c r="BX1575" s="294"/>
      <c r="BY1575" s="295"/>
      <c r="BZ1575" s="295"/>
      <c r="CA1575" s="295"/>
      <c r="CB1575" s="295"/>
      <c r="CC1575" s="296"/>
      <c r="CD1575" s="294"/>
      <c r="CE1575" s="295"/>
      <c r="CF1575" s="295"/>
      <c r="CG1575" s="295"/>
      <c r="CH1575" s="295"/>
      <c r="CI1575" s="296"/>
    </row>
    <row r="1576" spans="1:87" ht="18" customHeight="1" x14ac:dyDescent="0.25">
      <c r="A1576" s="75"/>
      <c r="B1576" s="327"/>
      <c r="C1576" s="328"/>
      <c r="D1576" s="328"/>
      <c r="E1576" s="328"/>
      <c r="F1576" s="328"/>
      <c r="G1576" s="328"/>
      <c r="H1576" s="328"/>
      <c r="I1576" s="328"/>
      <c r="J1576" s="328"/>
      <c r="K1576" s="328"/>
      <c r="L1576" s="328"/>
      <c r="M1576" s="328"/>
      <c r="N1576" s="328"/>
      <c r="O1576" s="328"/>
      <c r="P1576" s="328"/>
      <c r="Q1576" s="328"/>
      <c r="R1576" s="328"/>
      <c r="S1576" s="328"/>
      <c r="T1576" s="328"/>
      <c r="U1576" s="328"/>
      <c r="V1576" s="328"/>
      <c r="W1576" s="328"/>
      <c r="X1576" s="328"/>
      <c r="Y1576" s="329"/>
      <c r="Z1576" s="336"/>
      <c r="AA1576" s="337"/>
      <c r="AB1576" s="337"/>
      <c r="AC1576" s="337"/>
      <c r="AD1576" s="338"/>
      <c r="AE1576" s="336"/>
      <c r="AF1576" s="337"/>
      <c r="AG1576" s="337"/>
      <c r="AH1576" s="337"/>
      <c r="AI1576" s="337"/>
      <c r="AJ1576" s="337"/>
      <c r="AK1576" s="300"/>
      <c r="AL1576" s="301"/>
      <c r="AM1576" s="301"/>
      <c r="AN1576" s="301"/>
      <c r="AO1576" s="301"/>
      <c r="AP1576" s="301"/>
      <c r="AQ1576" s="301"/>
      <c r="AR1576" s="301"/>
      <c r="AS1576" s="301"/>
      <c r="AT1576" s="301"/>
      <c r="AU1576" s="301"/>
      <c r="AV1576" s="301"/>
      <c r="AW1576" s="301"/>
      <c r="AX1576" s="302"/>
      <c r="AY1576" s="407"/>
      <c r="AZ1576" s="304"/>
      <c r="BA1576" s="304"/>
      <c r="BB1576" s="408"/>
      <c r="BC1576" s="306">
        <f t="shared" si="88"/>
        <v>0</v>
      </c>
      <c r="BD1576" s="307"/>
      <c r="BE1576" s="307"/>
      <c r="BF1576" s="308"/>
      <c r="BG1576" s="309"/>
      <c r="BH1576" s="310"/>
      <c r="BI1576" s="310"/>
      <c r="BJ1576" s="311"/>
      <c r="BK1576" s="312">
        <f t="shared" si="89"/>
        <v>0</v>
      </c>
      <c r="BL1576" s="313"/>
      <c r="BM1576" s="313"/>
      <c r="BN1576" s="313"/>
      <c r="BO1576" s="313"/>
      <c r="BP1576" s="314"/>
      <c r="BQ1576" s="294"/>
      <c r="BR1576" s="295"/>
      <c r="BS1576" s="295"/>
      <c r="BT1576" s="295"/>
      <c r="BU1576" s="295"/>
      <c r="BV1576" s="295"/>
      <c r="BW1576" s="296"/>
      <c r="BX1576" s="294"/>
      <c r="BY1576" s="295"/>
      <c r="BZ1576" s="295"/>
      <c r="CA1576" s="295"/>
      <c r="CB1576" s="295"/>
      <c r="CC1576" s="296"/>
      <c r="CD1576" s="294"/>
      <c r="CE1576" s="295"/>
      <c r="CF1576" s="295"/>
      <c r="CG1576" s="295"/>
      <c r="CH1576" s="295"/>
      <c r="CI1576" s="296"/>
    </row>
    <row r="1577" spans="1:87" ht="18" customHeight="1" x14ac:dyDescent="0.25">
      <c r="A1577" s="75"/>
      <c r="B1577" s="327"/>
      <c r="C1577" s="328"/>
      <c r="D1577" s="328"/>
      <c r="E1577" s="328"/>
      <c r="F1577" s="328"/>
      <c r="G1577" s="328"/>
      <c r="H1577" s="328"/>
      <c r="I1577" s="328"/>
      <c r="J1577" s="328"/>
      <c r="K1577" s="328"/>
      <c r="L1577" s="328"/>
      <c r="M1577" s="328"/>
      <c r="N1577" s="328"/>
      <c r="O1577" s="328"/>
      <c r="P1577" s="328"/>
      <c r="Q1577" s="328"/>
      <c r="R1577" s="328"/>
      <c r="S1577" s="328"/>
      <c r="T1577" s="328"/>
      <c r="U1577" s="328"/>
      <c r="V1577" s="328"/>
      <c r="W1577" s="328"/>
      <c r="X1577" s="328"/>
      <c r="Y1577" s="329"/>
      <c r="Z1577" s="336"/>
      <c r="AA1577" s="337"/>
      <c r="AB1577" s="337"/>
      <c r="AC1577" s="337"/>
      <c r="AD1577" s="338"/>
      <c r="AE1577" s="336"/>
      <c r="AF1577" s="337"/>
      <c r="AG1577" s="337"/>
      <c r="AH1577" s="337"/>
      <c r="AI1577" s="337"/>
      <c r="AJ1577" s="337"/>
      <c r="AK1577" s="300"/>
      <c r="AL1577" s="301"/>
      <c r="AM1577" s="301"/>
      <c r="AN1577" s="301"/>
      <c r="AO1577" s="301"/>
      <c r="AP1577" s="301"/>
      <c r="AQ1577" s="301"/>
      <c r="AR1577" s="301"/>
      <c r="AS1577" s="301"/>
      <c r="AT1577" s="301"/>
      <c r="AU1577" s="301"/>
      <c r="AV1577" s="301"/>
      <c r="AW1577" s="301"/>
      <c r="AX1577" s="302"/>
      <c r="AY1577" s="407"/>
      <c r="AZ1577" s="304"/>
      <c r="BA1577" s="304"/>
      <c r="BB1577" s="408"/>
      <c r="BC1577" s="306">
        <f t="shared" si="88"/>
        <v>0</v>
      </c>
      <c r="BD1577" s="307"/>
      <c r="BE1577" s="307"/>
      <c r="BF1577" s="308"/>
      <c r="BG1577" s="309"/>
      <c r="BH1577" s="310"/>
      <c r="BI1577" s="310"/>
      <c r="BJ1577" s="311"/>
      <c r="BK1577" s="312">
        <f t="shared" si="89"/>
        <v>0</v>
      </c>
      <c r="BL1577" s="313"/>
      <c r="BM1577" s="313"/>
      <c r="BN1577" s="313"/>
      <c r="BO1577" s="313"/>
      <c r="BP1577" s="314"/>
      <c r="BQ1577" s="294"/>
      <c r="BR1577" s="295"/>
      <c r="BS1577" s="295"/>
      <c r="BT1577" s="295"/>
      <c r="BU1577" s="295"/>
      <c r="BV1577" s="295"/>
      <c r="BW1577" s="296"/>
      <c r="BX1577" s="294"/>
      <c r="BY1577" s="295"/>
      <c r="BZ1577" s="295"/>
      <c r="CA1577" s="295"/>
      <c r="CB1577" s="295"/>
      <c r="CC1577" s="296"/>
      <c r="CD1577" s="294"/>
      <c r="CE1577" s="295"/>
      <c r="CF1577" s="295"/>
      <c r="CG1577" s="295"/>
      <c r="CH1577" s="295"/>
      <c r="CI1577" s="296"/>
    </row>
    <row r="1578" spans="1:87" ht="18" customHeight="1" x14ac:dyDescent="0.25">
      <c r="A1578" s="75"/>
      <c r="B1578" s="327"/>
      <c r="C1578" s="328"/>
      <c r="D1578" s="328"/>
      <c r="E1578" s="328"/>
      <c r="F1578" s="328"/>
      <c r="G1578" s="328"/>
      <c r="H1578" s="328"/>
      <c r="I1578" s="328"/>
      <c r="J1578" s="328"/>
      <c r="K1578" s="328"/>
      <c r="L1578" s="328"/>
      <c r="M1578" s="328"/>
      <c r="N1578" s="328"/>
      <c r="O1578" s="328"/>
      <c r="P1578" s="328"/>
      <c r="Q1578" s="328"/>
      <c r="R1578" s="328"/>
      <c r="S1578" s="328"/>
      <c r="T1578" s="328"/>
      <c r="U1578" s="328"/>
      <c r="V1578" s="328"/>
      <c r="W1578" s="328"/>
      <c r="X1578" s="328"/>
      <c r="Y1578" s="329"/>
      <c r="Z1578" s="336"/>
      <c r="AA1578" s="337"/>
      <c r="AB1578" s="337"/>
      <c r="AC1578" s="337"/>
      <c r="AD1578" s="338"/>
      <c r="AE1578" s="336"/>
      <c r="AF1578" s="337"/>
      <c r="AG1578" s="337"/>
      <c r="AH1578" s="337"/>
      <c r="AI1578" s="337"/>
      <c r="AJ1578" s="337"/>
      <c r="AK1578" s="300"/>
      <c r="AL1578" s="301"/>
      <c r="AM1578" s="301"/>
      <c r="AN1578" s="301"/>
      <c r="AO1578" s="301"/>
      <c r="AP1578" s="301"/>
      <c r="AQ1578" s="301"/>
      <c r="AR1578" s="301"/>
      <c r="AS1578" s="301"/>
      <c r="AT1578" s="301"/>
      <c r="AU1578" s="301"/>
      <c r="AV1578" s="301"/>
      <c r="AW1578" s="301"/>
      <c r="AX1578" s="302"/>
      <c r="AY1578" s="407"/>
      <c r="AZ1578" s="304"/>
      <c r="BA1578" s="304"/>
      <c r="BB1578" s="408"/>
      <c r="BC1578" s="306">
        <f t="shared" si="88"/>
        <v>0</v>
      </c>
      <c r="BD1578" s="307"/>
      <c r="BE1578" s="307"/>
      <c r="BF1578" s="308"/>
      <c r="BG1578" s="309"/>
      <c r="BH1578" s="310"/>
      <c r="BI1578" s="310"/>
      <c r="BJ1578" s="311"/>
      <c r="BK1578" s="312">
        <f t="shared" si="89"/>
        <v>0</v>
      </c>
      <c r="BL1578" s="313"/>
      <c r="BM1578" s="313"/>
      <c r="BN1578" s="313"/>
      <c r="BO1578" s="313"/>
      <c r="BP1578" s="314"/>
      <c r="BQ1578" s="294"/>
      <c r="BR1578" s="295"/>
      <c r="BS1578" s="295"/>
      <c r="BT1578" s="295"/>
      <c r="BU1578" s="295"/>
      <c r="BV1578" s="295"/>
      <c r="BW1578" s="296"/>
      <c r="BX1578" s="294"/>
      <c r="BY1578" s="295"/>
      <c r="BZ1578" s="295"/>
      <c r="CA1578" s="295"/>
      <c r="CB1578" s="295"/>
      <c r="CC1578" s="296"/>
      <c r="CD1578" s="294"/>
      <c r="CE1578" s="295"/>
      <c r="CF1578" s="295"/>
      <c r="CG1578" s="295"/>
      <c r="CH1578" s="295"/>
      <c r="CI1578" s="296"/>
    </row>
    <row r="1579" spans="1:87" ht="18" customHeight="1" x14ac:dyDescent="0.25">
      <c r="A1579" s="75"/>
      <c r="B1579" s="327"/>
      <c r="C1579" s="328"/>
      <c r="D1579" s="328"/>
      <c r="E1579" s="328"/>
      <c r="F1579" s="328"/>
      <c r="G1579" s="328"/>
      <c r="H1579" s="328"/>
      <c r="I1579" s="328"/>
      <c r="J1579" s="328"/>
      <c r="K1579" s="328"/>
      <c r="L1579" s="328"/>
      <c r="M1579" s="328"/>
      <c r="N1579" s="328"/>
      <c r="O1579" s="328"/>
      <c r="P1579" s="328"/>
      <c r="Q1579" s="328"/>
      <c r="R1579" s="328"/>
      <c r="S1579" s="328"/>
      <c r="T1579" s="328"/>
      <c r="U1579" s="328"/>
      <c r="V1579" s="328"/>
      <c r="W1579" s="328"/>
      <c r="X1579" s="328"/>
      <c r="Y1579" s="329"/>
      <c r="Z1579" s="336"/>
      <c r="AA1579" s="337"/>
      <c r="AB1579" s="337"/>
      <c r="AC1579" s="337"/>
      <c r="AD1579" s="338"/>
      <c r="AE1579" s="336"/>
      <c r="AF1579" s="337"/>
      <c r="AG1579" s="337"/>
      <c r="AH1579" s="337"/>
      <c r="AI1579" s="337"/>
      <c r="AJ1579" s="337"/>
      <c r="AK1579" s="300"/>
      <c r="AL1579" s="301"/>
      <c r="AM1579" s="301"/>
      <c r="AN1579" s="301"/>
      <c r="AO1579" s="301"/>
      <c r="AP1579" s="301"/>
      <c r="AQ1579" s="301"/>
      <c r="AR1579" s="301"/>
      <c r="AS1579" s="301"/>
      <c r="AT1579" s="301"/>
      <c r="AU1579" s="301"/>
      <c r="AV1579" s="301"/>
      <c r="AW1579" s="301"/>
      <c r="AX1579" s="302"/>
      <c r="AY1579" s="407"/>
      <c r="AZ1579" s="304"/>
      <c r="BA1579" s="304"/>
      <c r="BB1579" s="408"/>
      <c r="BC1579" s="306">
        <f t="shared" si="88"/>
        <v>0</v>
      </c>
      <c r="BD1579" s="307"/>
      <c r="BE1579" s="307"/>
      <c r="BF1579" s="308"/>
      <c r="BG1579" s="309"/>
      <c r="BH1579" s="310"/>
      <c r="BI1579" s="310"/>
      <c r="BJ1579" s="311"/>
      <c r="BK1579" s="312">
        <f t="shared" si="89"/>
        <v>0</v>
      </c>
      <c r="BL1579" s="313"/>
      <c r="BM1579" s="313"/>
      <c r="BN1579" s="313"/>
      <c r="BO1579" s="313"/>
      <c r="BP1579" s="314"/>
      <c r="BQ1579" s="294"/>
      <c r="BR1579" s="295"/>
      <c r="BS1579" s="295"/>
      <c r="BT1579" s="295"/>
      <c r="BU1579" s="295"/>
      <c r="BV1579" s="295"/>
      <c r="BW1579" s="296"/>
      <c r="BX1579" s="294"/>
      <c r="BY1579" s="295"/>
      <c r="BZ1579" s="295"/>
      <c r="CA1579" s="295"/>
      <c r="CB1579" s="295"/>
      <c r="CC1579" s="296"/>
      <c r="CD1579" s="294"/>
      <c r="CE1579" s="295"/>
      <c r="CF1579" s="295"/>
      <c r="CG1579" s="295"/>
      <c r="CH1579" s="295"/>
      <c r="CI1579" s="296"/>
    </row>
    <row r="1580" spans="1:87" ht="18" customHeight="1" x14ac:dyDescent="0.25">
      <c r="A1580" s="75"/>
      <c r="B1580" s="327"/>
      <c r="C1580" s="328"/>
      <c r="D1580" s="328"/>
      <c r="E1580" s="328"/>
      <c r="F1580" s="328"/>
      <c r="G1580" s="328"/>
      <c r="H1580" s="328"/>
      <c r="I1580" s="328"/>
      <c r="J1580" s="328"/>
      <c r="K1580" s="328"/>
      <c r="L1580" s="328"/>
      <c r="M1580" s="328"/>
      <c r="N1580" s="328"/>
      <c r="O1580" s="328"/>
      <c r="P1580" s="328"/>
      <c r="Q1580" s="328"/>
      <c r="R1580" s="328"/>
      <c r="S1580" s="328"/>
      <c r="T1580" s="328"/>
      <c r="U1580" s="328"/>
      <c r="V1580" s="328"/>
      <c r="W1580" s="328"/>
      <c r="X1580" s="328"/>
      <c r="Y1580" s="329"/>
      <c r="Z1580" s="336"/>
      <c r="AA1580" s="337"/>
      <c r="AB1580" s="337"/>
      <c r="AC1580" s="337"/>
      <c r="AD1580" s="338"/>
      <c r="AE1580" s="336"/>
      <c r="AF1580" s="337"/>
      <c r="AG1580" s="337"/>
      <c r="AH1580" s="337"/>
      <c r="AI1580" s="337"/>
      <c r="AJ1580" s="337"/>
      <c r="AK1580" s="300"/>
      <c r="AL1580" s="301"/>
      <c r="AM1580" s="301"/>
      <c r="AN1580" s="301"/>
      <c r="AO1580" s="301"/>
      <c r="AP1580" s="301"/>
      <c r="AQ1580" s="301"/>
      <c r="AR1580" s="301"/>
      <c r="AS1580" s="301"/>
      <c r="AT1580" s="301"/>
      <c r="AU1580" s="301"/>
      <c r="AV1580" s="301"/>
      <c r="AW1580" s="301"/>
      <c r="AX1580" s="302"/>
      <c r="AY1580" s="407"/>
      <c r="AZ1580" s="304"/>
      <c r="BA1580" s="304"/>
      <c r="BB1580" s="408"/>
      <c r="BC1580" s="306">
        <f t="shared" si="88"/>
        <v>0</v>
      </c>
      <c r="BD1580" s="307"/>
      <c r="BE1580" s="307"/>
      <c r="BF1580" s="308"/>
      <c r="BG1580" s="309"/>
      <c r="BH1580" s="310"/>
      <c r="BI1580" s="310"/>
      <c r="BJ1580" s="311"/>
      <c r="BK1580" s="312">
        <f t="shared" si="89"/>
        <v>0</v>
      </c>
      <c r="BL1580" s="313"/>
      <c r="BM1580" s="313"/>
      <c r="BN1580" s="313"/>
      <c r="BO1580" s="313"/>
      <c r="BP1580" s="314"/>
      <c r="BQ1580" s="294"/>
      <c r="BR1580" s="295"/>
      <c r="BS1580" s="295"/>
      <c r="BT1580" s="295"/>
      <c r="BU1580" s="295"/>
      <c r="BV1580" s="295"/>
      <c r="BW1580" s="296"/>
      <c r="BX1580" s="294"/>
      <c r="BY1580" s="295"/>
      <c r="BZ1580" s="295"/>
      <c r="CA1580" s="295"/>
      <c r="CB1580" s="295"/>
      <c r="CC1580" s="296"/>
      <c r="CD1580" s="294"/>
      <c r="CE1580" s="295"/>
      <c r="CF1580" s="295"/>
      <c r="CG1580" s="295"/>
      <c r="CH1580" s="295"/>
      <c r="CI1580" s="296"/>
    </row>
    <row r="1581" spans="1:87" ht="18" customHeight="1" x14ac:dyDescent="0.25">
      <c r="A1581" s="75"/>
      <c r="B1581" s="327"/>
      <c r="C1581" s="328"/>
      <c r="D1581" s="328"/>
      <c r="E1581" s="328"/>
      <c r="F1581" s="328"/>
      <c r="G1581" s="328"/>
      <c r="H1581" s="328"/>
      <c r="I1581" s="328"/>
      <c r="J1581" s="328"/>
      <c r="K1581" s="328"/>
      <c r="L1581" s="328"/>
      <c r="M1581" s="328"/>
      <c r="N1581" s="328"/>
      <c r="O1581" s="328"/>
      <c r="P1581" s="328"/>
      <c r="Q1581" s="328"/>
      <c r="R1581" s="328"/>
      <c r="S1581" s="328"/>
      <c r="T1581" s="328"/>
      <c r="U1581" s="328"/>
      <c r="V1581" s="328"/>
      <c r="W1581" s="328"/>
      <c r="X1581" s="328"/>
      <c r="Y1581" s="329"/>
      <c r="Z1581" s="336"/>
      <c r="AA1581" s="337"/>
      <c r="AB1581" s="337"/>
      <c r="AC1581" s="337"/>
      <c r="AD1581" s="338"/>
      <c r="AE1581" s="336"/>
      <c r="AF1581" s="337"/>
      <c r="AG1581" s="337"/>
      <c r="AH1581" s="337"/>
      <c r="AI1581" s="337"/>
      <c r="AJ1581" s="337"/>
      <c r="AK1581" s="300"/>
      <c r="AL1581" s="301"/>
      <c r="AM1581" s="301"/>
      <c r="AN1581" s="301"/>
      <c r="AO1581" s="301"/>
      <c r="AP1581" s="301"/>
      <c r="AQ1581" s="301"/>
      <c r="AR1581" s="301"/>
      <c r="AS1581" s="301"/>
      <c r="AT1581" s="301"/>
      <c r="AU1581" s="301"/>
      <c r="AV1581" s="301"/>
      <c r="AW1581" s="301"/>
      <c r="AX1581" s="302"/>
      <c r="AY1581" s="407"/>
      <c r="AZ1581" s="304"/>
      <c r="BA1581" s="304"/>
      <c r="BB1581" s="408"/>
      <c r="BC1581" s="306">
        <f t="shared" si="88"/>
        <v>0</v>
      </c>
      <c r="BD1581" s="307"/>
      <c r="BE1581" s="307"/>
      <c r="BF1581" s="308"/>
      <c r="BG1581" s="309"/>
      <c r="BH1581" s="310"/>
      <c r="BI1581" s="310"/>
      <c r="BJ1581" s="311"/>
      <c r="BK1581" s="312">
        <f t="shared" si="89"/>
        <v>0</v>
      </c>
      <c r="BL1581" s="313"/>
      <c r="BM1581" s="313"/>
      <c r="BN1581" s="313"/>
      <c r="BO1581" s="313"/>
      <c r="BP1581" s="314"/>
      <c r="BQ1581" s="294"/>
      <c r="BR1581" s="295"/>
      <c r="BS1581" s="295"/>
      <c r="BT1581" s="295"/>
      <c r="BU1581" s="295"/>
      <c r="BV1581" s="295"/>
      <c r="BW1581" s="296"/>
      <c r="BX1581" s="294"/>
      <c r="BY1581" s="295"/>
      <c r="BZ1581" s="295"/>
      <c r="CA1581" s="295"/>
      <c r="CB1581" s="295"/>
      <c r="CC1581" s="296"/>
      <c r="CD1581" s="294"/>
      <c r="CE1581" s="295"/>
      <c r="CF1581" s="295"/>
      <c r="CG1581" s="295"/>
      <c r="CH1581" s="295"/>
      <c r="CI1581" s="296"/>
    </row>
    <row r="1582" spans="1:87" ht="18" customHeight="1" x14ac:dyDescent="0.25">
      <c r="A1582" s="75"/>
      <c r="B1582" s="327"/>
      <c r="C1582" s="328"/>
      <c r="D1582" s="328"/>
      <c r="E1582" s="328"/>
      <c r="F1582" s="328"/>
      <c r="G1582" s="328"/>
      <c r="H1582" s="328"/>
      <c r="I1582" s="328"/>
      <c r="J1582" s="328"/>
      <c r="K1582" s="328"/>
      <c r="L1582" s="328"/>
      <c r="M1582" s="328"/>
      <c r="N1582" s="328"/>
      <c r="O1582" s="328"/>
      <c r="P1582" s="328"/>
      <c r="Q1582" s="328"/>
      <c r="R1582" s="328"/>
      <c r="S1582" s="328"/>
      <c r="T1582" s="328"/>
      <c r="U1582" s="328"/>
      <c r="V1582" s="328"/>
      <c r="W1582" s="328"/>
      <c r="X1582" s="328"/>
      <c r="Y1582" s="329"/>
      <c r="Z1582" s="336"/>
      <c r="AA1582" s="337"/>
      <c r="AB1582" s="337"/>
      <c r="AC1582" s="337"/>
      <c r="AD1582" s="338"/>
      <c r="AE1582" s="336"/>
      <c r="AF1582" s="337"/>
      <c r="AG1582" s="337"/>
      <c r="AH1582" s="337"/>
      <c r="AI1582" s="337"/>
      <c r="AJ1582" s="337"/>
      <c r="AK1582" s="300"/>
      <c r="AL1582" s="301"/>
      <c r="AM1582" s="301"/>
      <c r="AN1582" s="301"/>
      <c r="AO1582" s="301"/>
      <c r="AP1582" s="301"/>
      <c r="AQ1582" s="301"/>
      <c r="AR1582" s="301"/>
      <c r="AS1582" s="301"/>
      <c r="AT1582" s="301"/>
      <c r="AU1582" s="301"/>
      <c r="AV1582" s="301"/>
      <c r="AW1582" s="301"/>
      <c r="AX1582" s="302"/>
      <c r="AY1582" s="407"/>
      <c r="AZ1582" s="304"/>
      <c r="BA1582" s="304"/>
      <c r="BB1582" s="408"/>
      <c r="BC1582" s="306">
        <f t="shared" si="88"/>
        <v>0</v>
      </c>
      <c r="BD1582" s="307"/>
      <c r="BE1582" s="307"/>
      <c r="BF1582" s="308"/>
      <c r="BG1582" s="309"/>
      <c r="BH1582" s="310"/>
      <c r="BI1582" s="310"/>
      <c r="BJ1582" s="311"/>
      <c r="BK1582" s="312">
        <f t="shared" si="89"/>
        <v>0</v>
      </c>
      <c r="BL1582" s="313"/>
      <c r="BM1582" s="313"/>
      <c r="BN1582" s="313"/>
      <c r="BO1582" s="313"/>
      <c r="BP1582" s="314"/>
      <c r="BQ1582" s="294"/>
      <c r="BR1582" s="295"/>
      <c r="BS1582" s="295"/>
      <c r="BT1582" s="295"/>
      <c r="BU1582" s="295"/>
      <c r="BV1582" s="295"/>
      <c r="BW1582" s="296"/>
      <c r="BX1582" s="294"/>
      <c r="BY1582" s="295"/>
      <c r="BZ1582" s="295"/>
      <c r="CA1582" s="295"/>
      <c r="CB1582" s="295"/>
      <c r="CC1582" s="296"/>
      <c r="CD1582" s="294"/>
      <c r="CE1582" s="295"/>
      <c r="CF1582" s="295"/>
      <c r="CG1582" s="295"/>
      <c r="CH1582" s="295"/>
      <c r="CI1582" s="296"/>
    </row>
    <row r="1583" spans="1:87" ht="18" customHeight="1" x14ac:dyDescent="0.25">
      <c r="A1583" s="75"/>
      <c r="B1583" s="327"/>
      <c r="C1583" s="328"/>
      <c r="D1583" s="328"/>
      <c r="E1583" s="328"/>
      <c r="F1583" s="328"/>
      <c r="G1583" s="328"/>
      <c r="H1583" s="328"/>
      <c r="I1583" s="328"/>
      <c r="J1583" s="328"/>
      <c r="K1583" s="328"/>
      <c r="L1583" s="328"/>
      <c r="M1583" s="328"/>
      <c r="N1583" s="328"/>
      <c r="O1583" s="328"/>
      <c r="P1583" s="328"/>
      <c r="Q1583" s="328"/>
      <c r="R1583" s="328"/>
      <c r="S1583" s="328"/>
      <c r="T1583" s="328"/>
      <c r="U1583" s="328"/>
      <c r="V1583" s="328"/>
      <c r="W1583" s="328"/>
      <c r="X1583" s="328"/>
      <c r="Y1583" s="329"/>
      <c r="Z1583" s="336"/>
      <c r="AA1583" s="337"/>
      <c r="AB1583" s="337"/>
      <c r="AC1583" s="337"/>
      <c r="AD1583" s="338"/>
      <c r="AE1583" s="336"/>
      <c r="AF1583" s="337"/>
      <c r="AG1583" s="337"/>
      <c r="AH1583" s="337"/>
      <c r="AI1583" s="337"/>
      <c r="AJ1583" s="337"/>
      <c r="AK1583" s="300"/>
      <c r="AL1583" s="301"/>
      <c r="AM1583" s="301"/>
      <c r="AN1583" s="301"/>
      <c r="AO1583" s="301"/>
      <c r="AP1583" s="301"/>
      <c r="AQ1583" s="301"/>
      <c r="AR1583" s="301"/>
      <c r="AS1583" s="301"/>
      <c r="AT1583" s="301"/>
      <c r="AU1583" s="301"/>
      <c r="AV1583" s="301"/>
      <c r="AW1583" s="301"/>
      <c r="AX1583" s="302"/>
      <c r="AY1583" s="407"/>
      <c r="AZ1583" s="304"/>
      <c r="BA1583" s="304"/>
      <c r="BB1583" s="408"/>
      <c r="BC1583" s="306">
        <f t="shared" si="88"/>
        <v>0</v>
      </c>
      <c r="BD1583" s="307"/>
      <c r="BE1583" s="307"/>
      <c r="BF1583" s="308"/>
      <c r="BG1583" s="309"/>
      <c r="BH1583" s="310"/>
      <c r="BI1583" s="310"/>
      <c r="BJ1583" s="311"/>
      <c r="BK1583" s="312">
        <f t="shared" si="89"/>
        <v>0</v>
      </c>
      <c r="BL1583" s="313"/>
      <c r="BM1583" s="313"/>
      <c r="BN1583" s="313"/>
      <c r="BO1583" s="313"/>
      <c r="BP1583" s="314"/>
      <c r="BQ1583" s="294"/>
      <c r="BR1583" s="295"/>
      <c r="BS1583" s="295"/>
      <c r="BT1583" s="295"/>
      <c r="BU1583" s="295"/>
      <c r="BV1583" s="295"/>
      <c r="BW1583" s="296"/>
      <c r="BX1583" s="294"/>
      <c r="BY1583" s="295"/>
      <c r="BZ1583" s="295"/>
      <c r="CA1583" s="295"/>
      <c r="CB1583" s="295"/>
      <c r="CC1583" s="296"/>
      <c r="CD1583" s="294"/>
      <c r="CE1583" s="295"/>
      <c r="CF1583" s="295"/>
      <c r="CG1583" s="295"/>
      <c r="CH1583" s="295"/>
      <c r="CI1583" s="296"/>
    </row>
    <row r="1584" spans="1:87" ht="18" customHeight="1" x14ac:dyDescent="0.25">
      <c r="A1584" s="75"/>
      <c r="B1584" s="327"/>
      <c r="C1584" s="328"/>
      <c r="D1584" s="328"/>
      <c r="E1584" s="328"/>
      <c r="F1584" s="328"/>
      <c r="G1584" s="328"/>
      <c r="H1584" s="328"/>
      <c r="I1584" s="328"/>
      <c r="J1584" s="328"/>
      <c r="K1584" s="328"/>
      <c r="L1584" s="328"/>
      <c r="M1584" s="328"/>
      <c r="N1584" s="328"/>
      <c r="O1584" s="328"/>
      <c r="P1584" s="328"/>
      <c r="Q1584" s="328"/>
      <c r="R1584" s="328"/>
      <c r="S1584" s="328"/>
      <c r="T1584" s="328"/>
      <c r="U1584" s="328"/>
      <c r="V1584" s="328"/>
      <c r="W1584" s="328"/>
      <c r="X1584" s="328"/>
      <c r="Y1584" s="329"/>
      <c r="Z1584" s="336"/>
      <c r="AA1584" s="337"/>
      <c r="AB1584" s="337"/>
      <c r="AC1584" s="337"/>
      <c r="AD1584" s="338"/>
      <c r="AE1584" s="336"/>
      <c r="AF1584" s="337"/>
      <c r="AG1584" s="337"/>
      <c r="AH1584" s="337"/>
      <c r="AI1584" s="337"/>
      <c r="AJ1584" s="337"/>
      <c r="AK1584" s="300"/>
      <c r="AL1584" s="301"/>
      <c r="AM1584" s="301"/>
      <c r="AN1584" s="301"/>
      <c r="AO1584" s="301"/>
      <c r="AP1584" s="301"/>
      <c r="AQ1584" s="301"/>
      <c r="AR1584" s="301"/>
      <c r="AS1584" s="301"/>
      <c r="AT1584" s="301"/>
      <c r="AU1584" s="301"/>
      <c r="AV1584" s="301"/>
      <c r="AW1584" s="301"/>
      <c r="AX1584" s="302"/>
      <c r="AY1584" s="407"/>
      <c r="AZ1584" s="304"/>
      <c r="BA1584" s="304"/>
      <c r="BB1584" s="408"/>
      <c r="BC1584" s="306">
        <f t="shared" si="88"/>
        <v>0</v>
      </c>
      <c r="BD1584" s="307"/>
      <c r="BE1584" s="307"/>
      <c r="BF1584" s="308"/>
      <c r="BG1584" s="309"/>
      <c r="BH1584" s="310"/>
      <c r="BI1584" s="310"/>
      <c r="BJ1584" s="311"/>
      <c r="BK1584" s="312">
        <f t="shared" si="89"/>
        <v>0</v>
      </c>
      <c r="BL1584" s="313"/>
      <c r="BM1584" s="313"/>
      <c r="BN1584" s="313"/>
      <c r="BO1584" s="313"/>
      <c r="BP1584" s="314"/>
      <c r="BQ1584" s="294"/>
      <c r="BR1584" s="295"/>
      <c r="BS1584" s="295"/>
      <c r="BT1584" s="295"/>
      <c r="BU1584" s="295"/>
      <c r="BV1584" s="295"/>
      <c r="BW1584" s="296"/>
      <c r="BX1584" s="294"/>
      <c r="BY1584" s="295"/>
      <c r="BZ1584" s="295"/>
      <c r="CA1584" s="295"/>
      <c r="CB1584" s="295"/>
      <c r="CC1584" s="296"/>
      <c r="CD1584" s="294"/>
      <c r="CE1584" s="295"/>
      <c r="CF1584" s="295"/>
      <c r="CG1584" s="295"/>
      <c r="CH1584" s="295"/>
      <c r="CI1584" s="296"/>
    </row>
    <row r="1585" spans="1:87" ht="18" customHeight="1" x14ac:dyDescent="0.25">
      <c r="A1585" s="75"/>
      <c r="B1585" s="327"/>
      <c r="C1585" s="328"/>
      <c r="D1585" s="328"/>
      <c r="E1585" s="328"/>
      <c r="F1585" s="328"/>
      <c r="G1585" s="328"/>
      <c r="H1585" s="328"/>
      <c r="I1585" s="328"/>
      <c r="J1585" s="328"/>
      <c r="K1585" s="328"/>
      <c r="L1585" s="328"/>
      <c r="M1585" s="328"/>
      <c r="N1585" s="328"/>
      <c r="O1585" s="328"/>
      <c r="P1585" s="328"/>
      <c r="Q1585" s="328"/>
      <c r="R1585" s="328"/>
      <c r="S1585" s="328"/>
      <c r="T1585" s="328"/>
      <c r="U1585" s="328"/>
      <c r="V1585" s="328"/>
      <c r="W1585" s="328"/>
      <c r="X1585" s="328"/>
      <c r="Y1585" s="329"/>
      <c r="Z1585" s="336"/>
      <c r="AA1585" s="337"/>
      <c r="AB1585" s="337"/>
      <c r="AC1585" s="337"/>
      <c r="AD1585" s="338"/>
      <c r="AE1585" s="336"/>
      <c r="AF1585" s="337"/>
      <c r="AG1585" s="337"/>
      <c r="AH1585" s="337"/>
      <c r="AI1585" s="337"/>
      <c r="AJ1585" s="337"/>
      <c r="AK1585" s="300"/>
      <c r="AL1585" s="301"/>
      <c r="AM1585" s="301"/>
      <c r="AN1585" s="301"/>
      <c r="AO1585" s="301"/>
      <c r="AP1585" s="301"/>
      <c r="AQ1585" s="301"/>
      <c r="AR1585" s="301"/>
      <c r="AS1585" s="301"/>
      <c r="AT1585" s="301"/>
      <c r="AU1585" s="301"/>
      <c r="AV1585" s="301"/>
      <c r="AW1585" s="301"/>
      <c r="AX1585" s="302"/>
      <c r="AY1585" s="407"/>
      <c r="AZ1585" s="304"/>
      <c r="BA1585" s="304"/>
      <c r="BB1585" s="408"/>
      <c r="BC1585" s="306">
        <f t="shared" si="88"/>
        <v>0</v>
      </c>
      <c r="BD1585" s="307"/>
      <c r="BE1585" s="307"/>
      <c r="BF1585" s="308"/>
      <c r="BG1585" s="309"/>
      <c r="BH1585" s="310"/>
      <c r="BI1585" s="310"/>
      <c r="BJ1585" s="311"/>
      <c r="BK1585" s="312">
        <f t="shared" si="89"/>
        <v>0</v>
      </c>
      <c r="BL1585" s="313"/>
      <c r="BM1585" s="313"/>
      <c r="BN1585" s="313"/>
      <c r="BO1585" s="313"/>
      <c r="BP1585" s="314"/>
      <c r="BQ1585" s="294"/>
      <c r="BR1585" s="295"/>
      <c r="BS1585" s="295"/>
      <c r="BT1585" s="295"/>
      <c r="BU1585" s="295"/>
      <c r="BV1585" s="295"/>
      <c r="BW1585" s="296"/>
      <c r="BX1585" s="294"/>
      <c r="BY1585" s="295"/>
      <c r="BZ1585" s="295"/>
      <c r="CA1585" s="295"/>
      <c r="CB1585" s="295"/>
      <c r="CC1585" s="296"/>
      <c r="CD1585" s="294"/>
      <c r="CE1585" s="295"/>
      <c r="CF1585" s="295"/>
      <c r="CG1585" s="295"/>
      <c r="CH1585" s="295"/>
      <c r="CI1585" s="296"/>
    </row>
    <row r="1586" spans="1:87" ht="18" customHeight="1" x14ac:dyDescent="0.25">
      <c r="A1586" s="75"/>
      <c r="B1586" s="327"/>
      <c r="C1586" s="328"/>
      <c r="D1586" s="328"/>
      <c r="E1586" s="328"/>
      <c r="F1586" s="328"/>
      <c r="G1586" s="328"/>
      <c r="H1586" s="328"/>
      <c r="I1586" s="328"/>
      <c r="J1586" s="328"/>
      <c r="K1586" s="328"/>
      <c r="L1586" s="328"/>
      <c r="M1586" s="328"/>
      <c r="N1586" s="328"/>
      <c r="O1586" s="328"/>
      <c r="P1586" s="328"/>
      <c r="Q1586" s="328"/>
      <c r="R1586" s="328"/>
      <c r="S1586" s="328"/>
      <c r="T1586" s="328"/>
      <c r="U1586" s="328"/>
      <c r="V1586" s="328"/>
      <c r="W1586" s="328"/>
      <c r="X1586" s="328"/>
      <c r="Y1586" s="329"/>
      <c r="Z1586" s="336"/>
      <c r="AA1586" s="337"/>
      <c r="AB1586" s="337"/>
      <c r="AC1586" s="337"/>
      <c r="AD1586" s="338"/>
      <c r="AE1586" s="336"/>
      <c r="AF1586" s="337"/>
      <c r="AG1586" s="337"/>
      <c r="AH1586" s="337"/>
      <c r="AI1586" s="337"/>
      <c r="AJ1586" s="337"/>
      <c r="AK1586" s="300"/>
      <c r="AL1586" s="301"/>
      <c r="AM1586" s="301"/>
      <c r="AN1586" s="301"/>
      <c r="AO1586" s="301"/>
      <c r="AP1586" s="301"/>
      <c r="AQ1586" s="301"/>
      <c r="AR1586" s="301"/>
      <c r="AS1586" s="301"/>
      <c r="AT1586" s="301"/>
      <c r="AU1586" s="301"/>
      <c r="AV1586" s="301"/>
      <c r="AW1586" s="301"/>
      <c r="AX1586" s="302"/>
      <c r="AY1586" s="407"/>
      <c r="AZ1586" s="304"/>
      <c r="BA1586" s="304"/>
      <c r="BB1586" s="408"/>
      <c r="BC1586" s="306">
        <f t="shared" si="88"/>
        <v>0</v>
      </c>
      <c r="BD1586" s="307"/>
      <c r="BE1586" s="307"/>
      <c r="BF1586" s="308"/>
      <c r="BG1586" s="309"/>
      <c r="BH1586" s="310"/>
      <c r="BI1586" s="310"/>
      <c r="BJ1586" s="311"/>
      <c r="BK1586" s="312">
        <f t="shared" si="89"/>
        <v>0</v>
      </c>
      <c r="BL1586" s="313"/>
      <c r="BM1586" s="313"/>
      <c r="BN1586" s="313"/>
      <c r="BO1586" s="313"/>
      <c r="BP1586" s="314"/>
      <c r="BQ1586" s="294"/>
      <c r="BR1586" s="295"/>
      <c r="BS1586" s="295"/>
      <c r="BT1586" s="295"/>
      <c r="BU1586" s="295"/>
      <c r="BV1586" s="295"/>
      <c r="BW1586" s="296"/>
      <c r="BX1586" s="294"/>
      <c r="BY1586" s="295"/>
      <c r="BZ1586" s="295"/>
      <c r="CA1586" s="295"/>
      <c r="CB1586" s="295"/>
      <c r="CC1586" s="296"/>
      <c r="CD1586" s="294"/>
      <c r="CE1586" s="295"/>
      <c r="CF1586" s="295"/>
      <c r="CG1586" s="295"/>
      <c r="CH1586" s="295"/>
      <c r="CI1586" s="296"/>
    </row>
    <row r="1587" spans="1:87" ht="18" customHeight="1" x14ac:dyDescent="0.25">
      <c r="A1587" s="75"/>
      <c r="B1587" s="327"/>
      <c r="C1587" s="328"/>
      <c r="D1587" s="328"/>
      <c r="E1587" s="328"/>
      <c r="F1587" s="328"/>
      <c r="G1587" s="328"/>
      <c r="H1587" s="328"/>
      <c r="I1587" s="328"/>
      <c r="J1587" s="328"/>
      <c r="K1587" s="328"/>
      <c r="L1587" s="328"/>
      <c r="M1587" s="328"/>
      <c r="N1587" s="328"/>
      <c r="O1587" s="328"/>
      <c r="P1587" s="328"/>
      <c r="Q1587" s="328"/>
      <c r="R1587" s="328"/>
      <c r="S1587" s="328"/>
      <c r="T1587" s="328"/>
      <c r="U1587" s="328"/>
      <c r="V1587" s="328"/>
      <c r="W1587" s="328"/>
      <c r="X1587" s="328"/>
      <c r="Y1587" s="329"/>
      <c r="Z1587" s="336"/>
      <c r="AA1587" s="337"/>
      <c r="AB1587" s="337"/>
      <c r="AC1587" s="337"/>
      <c r="AD1587" s="338"/>
      <c r="AE1587" s="336"/>
      <c r="AF1587" s="337"/>
      <c r="AG1587" s="337"/>
      <c r="AH1587" s="337"/>
      <c r="AI1587" s="337"/>
      <c r="AJ1587" s="337"/>
      <c r="AK1587" s="300"/>
      <c r="AL1587" s="301"/>
      <c r="AM1587" s="301"/>
      <c r="AN1587" s="301"/>
      <c r="AO1587" s="301"/>
      <c r="AP1587" s="301"/>
      <c r="AQ1587" s="301"/>
      <c r="AR1587" s="301"/>
      <c r="AS1587" s="301"/>
      <c r="AT1587" s="301"/>
      <c r="AU1587" s="301"/>
      <c r="AV1587" s="301"/>
      <c r="AW1587" s="301"/>
      <c r="AX1587" s="302"/>
      <c r="AY1587" s="407"/>
      <c r="AZ1587" s="304"/>
      <c r="BA1587" s="304"/>
      <c r="BB1587" s="408"/>
      <c r="BC1587" s="306">
        <f t="shared" si="88"/>
        <v>0</v>
      </c>
      <c r="BD1587" s="307"/>
      <c r="BE1587" s="307"/>
      <c r="BF1587" s="308"/>
      <c r="BG1587" s="309"/>
      <c r="BH1587" s="310"/>
      <c r="BI1587" s="310"/>
      <c r="BJ1587" s="311"/>
      <c r="BK1587" s="312">
        <f t="shared" si="89"/>
        <v>0</v>
      </c>
      <c r="BL1587" s="313"/>
      <c r="BM1587" s="313"/>
      <c r="BN1587" s="313"/>
      <c r="BO1587" s="313"/>
      <c r="BP1587" s="314"/>
      <c r="BQ1587" s="294"/>
      <c r="BR1587" s="295"/>
      <c r="BS1587" s="295"/>
      <c r="BT1587" s="295"/>
      <c r="BU1587" s="295"/>
      <c r="BV1587" s="295"/>
      <c r="BW1587" s="296"/>
      <c r="BX1587" s="294"/>
      <c r="BY1587" s="295"/>
      <c r="BZ1587" s="295"/>
      <c r="CA1587" s="295"/>
      <c r="CB1587" s="295"/>
      <c r="CC1587" s="296"/>
      <c r="CD1587" s="294"/>
      <c r="CE1587" s="295"/>
      <c r="CF1587" s="295"/>
      <c r="CG1587" s="295"/>
      <c r="CH1587" s="295"/>
      <c r="CI1587" s="296"/>
    </row>
    <row r="1588" spans="1:87" ht="18" customHeight="1" x14ac:dyDescent="0.25">
      <c r="A1588" s="75"/>
      <c r="B1588" s="327"/>
      <c r="C1588" s="328"/>
      <c r="D1588" s="328"/>
      <c r="E1588" s="328"/>
      <c r="F1588" s="328"/>
      <c r="G1588" s="328"/>
      <c r="H1588" s="328"/>
      <c r="I1588" s="328"/>
      <c r="J1588" s="328"/>
      <c r="K1588" s="328"/>
      <c r="L1588" s="328"/>
      <c r="M1588" s="328"/>
      <c r="N1588" s="328"/>
      <c r="O1588" s="328"/>
      <c r="P1588" s="328"/>
      <c r="Q1588" s="328"/>
      <c r="R1588" s="328"/>
      <c r="S1588" s="328"/>
      <c r="T1588" s="328"/>
      <c r="U1588" s="328"/>
      <c r="V1588" s="328"/>
      <c r="W1588" s="328"/>
      <c r="X1588" s="328"/>
      <c r="Y1588" s="329"/>
      <c r="Z1588" s="336"/>
      <c r="AA1588" s="337"/>
      <c r="AB1588" s="337"/>
      <c r="AC1588" s="337"/>
      <c r="AD1588" s="338"/>
      <c r="AE1588" s="336"/>
      <c r="AF1588" s="337"/>
      <c r="AG1588" s="337"/>
      <c r="AH1588" s="337"/>
      <c r="AI1588" s="337"/>
      <c r="AJ1588" s="337"/>
      <c r="AK1588" s="300"/>
      <c r="AL1588" s="301"/>
      <c r="AM1588" s="301"/>
      <c r="AN1588" s="301"/>
      <c r="AO1588" s="301"/>
      <c r="AP1588" s="301"/>
      <c r="AQ1588" s="301"/>
      <c r="AR1588" s="301"/>
      <c r="AS1588" s="301"/>
      <c r="AT1588" s="301"/>
      <c r="AU1588" s="301"/>
      <c r="AV1588" s="301"/>
      <c r="AW1588" s="301"/>
      <c r="AX1588" s="302"/>
      <c r="AY1588" s="407"/>
      <c r="AZ1588" s="304"/>
      <c r="BA1588" s="304"/>
      <c r="BB1588" s="408"/>
      <c r="BC1588" s="306">
        <f t="shared" si="88"/>
        <v>0</v>
      </c>
      <c r="BD1588" s="307"/>
      <c r="BE1588" s="307"/>
      <c r="BF1588" s="308"/>
      <c r="BG1588" s="309"/>
      <c r="BH1588" s="310"/>
      <c r="BI1588" s="310"/>
      <c r="BJ1588" s="311"/>
      <c r="BK1588" s="312">
        <f t="shared" si="89"/>
        <v>0</v>
      </c>
      <c r="BL1588" s="313"/>
      <c r="BM1588" s="313"/>
      <c r="BN1588" s="313"/>
      <c r="BO1588" s="313"/>
      <c r="BP1588" s="314"/>
      <c r="BQ1588" s="294"/>
      <c r="BR1588" s="295"/>
      <c r="BS1588" s="295"/>
      <c r="BT1588" s="295"/>
      <c r="BU1588" s="295"/>
      <c r="BV1588" s="295"/>
      <c r="BW1588" s="296"/>
      <c r="BX1588" s="294"/>
      <c r="BY1588" s="295"/>
      <c r="BZ1588" s="295"/>
      <c r="CA1588" s="295"/>
      <c r="CB1588" s="295"/>
      <c r="CC1588" s="296"/>
      <c r="CD1588" s="294"/>
      <c r="CE1588" s="295"/>
      <c r="CF1588" s="295"/>
      <c r="CG1588" s="295"/>
      <c r="CH1588" s="295"/>
      <c r="CI1588" s="296"/>
    </row>
    <row r="1589" spans="1:87" ht="18" customHeight="1" x14ac:dyDescent="0.25">
      <c r="A1589" s="75"/>
      <c r="B1589" s="327"/>
      <c r="C1589" s="328"/>
      <c r="D1589" s="328"/>
      <c r="E1589" s="328"/>
      <c r="F1589" s="328"/>
      <c r="G1589" s="328"/>
      <c r="H1589" s="328"/>
      <c r="I1589" s="328"/>
      <c r="J1589" s="328"/>
      <c r="K1589" s="328"/>
      <c r="L1589" s="328"/>
      <c r="M1589" s="328"/>
      <c r="N1589" s="328"/>
      <c r="O1589" s="328"/>
      <c r="P1589" s="328"/>
      <c r="Q1589" s="328"/>
      <c r="R1589" s="328"/>
      <c r="S1589" s="328"/>
      <c r="T1589" s="328"/>
      <c r="U1589" s="328"/>
      <c r="V1589" s="328"/>
      <c r="W1589" s="328"/>
      <c r="X1589" s="328"/>
      <c r="Y1589" s="329"/>
      <c r="Z1589" s="336"/>
      <c r="AA1589" s="337"/>
      <c r="AB1589" s="337"/>
      <c r="AC1589" s="337"/>
      <c r="AD1589" s="338"/>
      <c r="AE1589" s="336"/>
      <c r="AF1589" s="337"/>
      <c r="AG1589" s="337"/>
      <c r="AH1589" s="337"/>
      <c r="AI1589" s="337"/>
      <c r="AJ1589" s="337"/>
      <c r="AK1589" s="300"/>
      <c r="AL1589" s="301"/>
      <c r="AM1589" s="301"/>
      <c r="AN1589" s="301"/>
      <c r="AO1589" s="301"/>
      <c r="AP1589" s="301"/>
      <c r="AQ1589" s="301"/>
      <c r="AR1589" s="301"/>
      <c r="AS1589" s="301"/>
      <c r="AT1589" s="301"/>
      <c r="AU1589" s="301"/>
      <c r="AV1589" s="301"/>
      <c r="AW1589" s="301"/>
      <c r="AX1589" s="302"/>
      <c r="AY1589" s="407"/>
      <c r="AZ1589" s="304"/>
      <c r="BA1589" s="304"/>
      <c r="BB1589" s="408"/>
      <c r="BC1589" s="306">
        <f t="shared" si="88"/>
        <v>0</v>
      </c>
      <c r="BD1589" s="307"/>
      <c r="BE1589" s="307"/>
      <c r="BF1589" s="308"/>
      <c r="BG1589" s="309"/>
      <c r="BH1589" s="310"/>
      <c r="BI1589" s="310"/>
      <c r="BJ1589" s="311"/>
      <c r="BK1589" s="312">
        <f t="shared" si="89"/>
        <v>0</v>
      </c>
      <c r="BL1589" s="313"/>
      <c r="BM1589" s="313"/>
      <c r="BN1589" s="313"/>
      <c r="BO1589" s="313"/>
      <c r="BP1589" s="314"/>
      <c r="BQ1589" s="294"/>
      <c r="BR1589" s="295"/>
      <c r="BS1589" s="295"/>
      <c r="BT1589" s="295"/>
      <c r="BU1589" s="295"/>
      <c r="BV1589" s="295"/>
      <c r="BW1589" s="296"/>
      <c r="BX1589" s="294"/>
      <c r="BY1589" s="295"/>
      <c r="BZ1589" s="295"/>
      <c r="CA1589" s="295"/>
      <c r="CB1589" s="295"/>
      <c r="CC1589" s="296"/>
      <c r="CD1589" s="294"/>
      <c r="CE1589" s="295"/>
      <c r="CF1589" s="295"/>
      <c r="CG1589" s="295"/>
      <c r="CH1589" s="295"/>
      <c r="CI1589" s="296"/>
    </row>
    <row r="1590" spans="1:87" ht="18" customHeight="1" x14ac:dyDescent="0.25">
      <c r="A1590" s="75"/>
      <c r="B1590" s="327"/>
      <c r="C1590" s="328"/>
      <c r="D1590" s="328"/>
      <c r="E1590" s="328"/>
      <c r="F1590" s="328"/>
      <c r="G1590" s="328"/>
      <c r="H1590" s="328"/>
      <c r="I1590" s="328"/>
      <c r="J1590" s="328"/>
      <c r="K1590" s="328"/>
      <c r="L1590" s="328"/>
      <c r="M1590" s="328"/>
      <c r="N1590" s="328"/>
      <c r="O1590" s="328"/>
      <c r="P1590" s="328"/>
      <c r="Q1590" s="328"/>
      <c r="R1590" s="328"/>
      <c r="S1590" s="328"/>
      <c r="T1590" s="328"/>
      <c r="U1590" s="328"/>
      <c r="V1590" s="328"/>
      <c r="W1590" s="328"/>
      <c r="X1590" s="328"/>
      <c r="Y1590" s="329"/>
      <c r="Z1590" s="336"/>
      <c r="AA1590" s="337"/>
      <c r="AB1590" s="337"/>
      <c r="AC1590" s="337"/>
      <c r="AD1590" s="338"/>
      <c r="AE1590" s="336"/>
      <c r="AF1590" s="337"/>
      <c r="AG1590" s="337"/>
      <c r="AH1590" s="337"/>
      <c r="AI1590" s="337"/>
      <c r="AJ1590" s="337"/>
      <c r="AK1590" s="300"/>
      <c r="AL1590" s="301"/>
      <c r="AM1590" s="301"/>
      <c r="AN1590" s="301"/>
      <c r="AO1590" s="301"/>
      <c r="AP1590" s="301"/>
      <c r="AQ1590" s="301"/>
      <c r="AR1590" s="301"/>
      <c r="AS1590" s="301"/>
      <c r="AT1590" s="301"/>
      <c r="AU1590" s="301"/>
      <c r="AV1590" s="301"/>
      <c r="AW1590" s="301"/>
      <c r="AX1590" s="302"/>
      <c r="AY1590" s="407"/>
      <c r="AZ1590" s="304"/>
      <c r="BA1590" s="304"/>
      <c r="BB1590" s="408"/>
      <c r="BC1590" s="306">
        <f t="shared" si="88"/>
        <v>0</v>
      </c>
      <c r="BD1590" s="307"/>
      <c r="BE1590" s="307"/>
      <c r="BF1590" s="308"/>
      <c r="BG1590" s="309"/>
      <c r="BH1590" s="310"/>
      <c r="BI1590" s="310"/>
      <c r="BJ1590" s="311"/>
      <c r="BK1590" s="312">
        <f t="shared" si="89"/>
        <v>0</v>
      </c>
      <c r="BL1590" s="313"/>
      <c r="BM1590" s="313"/>
      <c r="BN1590" s="313"/>
      <c r="BO1590" s="313"/>
      <c r="BP1590" s="314"/>
      <c r="BQ1590" s="294"/>
      <c r="BR1590" s="295"/>
      <c r="BS1590" s="295"/>
      <c r="BT1590" s="295"/>
      <c r="BU1590" s="295"/>
      <c r="BV1590" s="295"/>
      <c r="BW1590" s="296"/>
      <c r="BX1590" s="294"/>
      <c r="BY1590" s="295"/>
      <c r="BZ1590" s="295"/>
      <c r="CA1590" s="295"/>
      <c r="CB1590" s="295"/>
      <c r="CC1590" s="296"/>
      <c r="CD1590" s="294"/>
      <c r="CE1590" s="295"/>
      <c r="CF1590" s="295"/>
      <c r="CG1590" s="295"/>
      <c r="CH1590" s="295"/>
      <c r="CI1590" s="296"/>
    </row>
    <row r="1591" spans="1:87" ht="18" customHeight="1" x14ac:dyDescent="0.25">
      <c r="A1591" s="75"/>
      <c r="B1591" s="327"/>
      <c r="C1591" s="328"/>
      <c r="D1591" s="328"/>
      <c r="E1591" s="328"/>
      <c r="F1591" s="328"/>
      <c r="G1591" s="328"/>
      <c r="H1591" s="328"/>
      <c r="I1591" s="328"/>
      <c r="J1591" s="328"/>
      <c r="K1591" s="328"/>
      <c r="L1591" s="328"/>
      <c r="M1591" s="328"/>
      <c r="N1591" s="328"/>
      <c r="O1591" s="328"/>
      <c r="P1591" s="328"/>
      <c r="Q1591" s="328"/>
      <c r="R1591" s="328"/>
      <c r="S1591" s="328"/>
      <c r="T1591" s="328"/>
      <c r="U1591" s="328"/>
      <c r="V1591" s="328"/>
      <c r="W1591" s="328"/>
      <c r="X1591" s="328"/>
      <c r="Y1591" s="329"/>
      <c r="Z1591" s="336"/>
      <c r="AA1591" s="337"/>
      <c r="AB1591" s="337"/>
      <c r="AC1591" s="337"/>
      <c r="AD1591" s="338"/>
      <c r="AE1591" s="336"/>
      <c r="AF1591" s="337"/>
      <c r="AG1591" s="337"/>
      <c r="AH1591" s="337"/>
      <c r="AI1591" s="337"/>
      <c r="AJ1591" s="337"/>
      <c r="AK1591" s="300"/>
      <c r="AL1591" s="301"/>
      <c r="AM1591" s="301"/>
      <c r="AN1591" s="301"/>
      <c r="AO1591" s="301"/>
      <c r="AP1591" s="301"/>
      <c r="AQ1591" s="301"/>
      <c r="AR1591" s="301"/>
      <c r="AS1591" s="301"/>
      <c r="AT1591" s="301"/>
      <c r="AU1591" s="301"/>
      <c r="AV1591" s="301"/>
      <c r="AW1591" s="301"/>
      <c r="AX1591" s="302"/>
      <c r="AY1591" s="407"/>
      <c r="AZ1591" s="304"/>
      <c r="BA1591" s="304"/>
      <c r="BB1591" s="408"/>
      <c r="BC1591" s="306">
        <f t="shared" si="88"/>
        <v>0</v>
      </c>
      <c r="BD1591" s="307"/>
      <c r="BE1591" s="307"/>
      <c r="BF1591" s="308"/>
      <c r="BG1591" s="309"/>
      <c r="BH1591" s="310"/>
      <c r="BI1591" s="310"/>
      <c r="BJ1591" s="311"/>
      <c r="BK1591" s="312">
        <f t="shared" si="89"/>
        <v>0</v>
      </c>
      <c r="BL1591" s="313"/>
      <c r="BM1591" s="313"/>
      <c r="BN1591" s="313"/>
      <c r="BO1591" s="313"/>
      <c r="BP1591" s="314"/>
      <c r="BQ1591" s="294"/>
      <c r="BR1591" s="295"/>
      <c r="BS1591" s="295"/>
      <c r="BT1591" s="295"/>
      <c r="BU1591" s="295"/>
      <c r="BV1591" s="295"/>
      <c r="BW1591" s="296"/>
      <c r="BX1591" s="294"/>
      <c r="BY1591" s="295"/>
      <c r="BZ1591" s="295"/>
      <c r="CA1591" s="295"/>
      <c r="CB1591" s="295"/>
      <c r="CC1591" s="296"/>
      <c r="CD1591" s="294"/>
      <c r="CE1591" s="295"/>
      <c r="CF1591" s="295"/>
      <c r="CG1591" s="295"/>
      <c r="CH1591" s="295"/>
      <c r="CI1591" s="296"/>
    </row>
    <row r="1592" spans="1:87" ht="18" customHeight="1" x14ac:dyDescent="0.25">
      <c r="A1592" s="75"/>
      <c r="B1592" s="327"/>
      <c r="C1592" s="328"/>
      <c r="D1592" s="328"/>
      <c r="E1592" s="328"/>
      <c r="F1592" s="328"/>
      <c r="G1592" s="328"/>
      <c r="H1592" s="328"/>
      <c r="I1592" s="328"/>
      <c r="J1592" s="328"/>
      <c r="K1592" s="328"/>
      <c r="L1592" s="328"/>
      <c r="M1592" s="328"/>
      <c r="N1592" s="328"/>
      <c r="O1592" s="328"/>
      <c r="P1592" s="328"/>
      <c r="Q1592" s="328"/>
      <c r="R1592" s="328"/>
      <c r="S1592" s="328"/>
      <c r="T1592" s="328"/>
      <c r="U1592" s="328"/>
      <c r="V1592" s="328"/>
      <c r="W1592" s="328"/>
      <c r="X1592" s="328"/>
      <c r="Y1592" s="329"/>
      <c r="Z1592" s="336"/>
      <c r="AA1592" s="337"/>
      <c r="AB1592" s="337"/>
      <c r="AC1592" s="337"/>
      <c r="AD1592" s="338"/>
      <c r="AE1592" s="336"/>
      <c r="AF1592" s="337"/>
      <c r="AG1592" s="337"/>
      <c r="AH1592" s="337"/>
      <c r="AI1592" s="337"/>
      <c r="AJ1592" s="337"/>
      <c r="AK1592" s="300"/>
      <c r="AL1592" s="301"/>
      <c r="AM1592" s="301"/>
      <c r="AN1592" s="301"/>
      <c r="AO1592" s="301"/>
      <c r="AP1592" s="301"/>
      <c r="AQ1592" s="301"/>
      <c r="AR1592" s="301"/>
      <c r="AS1592" s="301"/>
      <c r="AT1592" s="301"/>
      <c r="AU1592" s="301"/>
      <c r="AV1592" s="301"/>
      <c r="AW1592" s="301"/>
      <c r="AX1592" s="302"/>
      <c r="AY1592" s="407"/>
      <c r="AZ1592" s="304"/>
      <c r="BA1592" s="304"/>
      <c r="BB1592" s="408"/>
      <c r="BC1592" s="306">
        <f t="shared" si="88"/>
        <v>0</v>
      </c>
      <c r="BD1592" s="307"/>
      <c r="BE1592" s="307"/>
      <c r="BF1592" s="308"/>
      <c r="BG1592" s="309"/>
      <c r="BH1592" s="310"/>
      <c r="BI1592" s="310"/>
      <c r="BJ1592" s="311"/>
      <c r="BK1592" s="312">
        <f t="shared" si="89"/>
        <v>0</v>
      </c>
      <c r="BL1592" s="313"/>
      <c r="BM1592" s="313"/>
      <c r="BN1592" s="313"/>
      <c r="BO1592" s="313"/>
      <c r="BP1592" s="314"/>
      <c r="BQ1592" s="294"/>
      <c r="BR1592" s="295"/>
      <c r="BS1592" s="295"/>
      <c r="BT1592" s="295"/>
      <c r="BU1592" s="295"/>
      <c r="BV1592" s="295"/>
      <c r="BW1592" s="296"/>
      <c r="BX1592" s="294"/>
      <c r="BY1592" s="295"/>
      <c r="BZ1592" s="295"/>
      <c r="CA1592" s="295"/>
      <c r="CB1592" s="295"/>
      <c r="CC1592" s="296"/>
      <c r="CD1592" s="294"/>
      <c r="CE1592" s="295"/>
      <c r="CF1592" s="295"/>
      <c r="CG1592" s="295"/>
      <c r="CH1592" s="295"/>
      <c r="CI1592" s="296"/>
    </row>
    <row r="1593" spans="1:87" ht="18" customHeight="1" x14ac:dyDescent="0.25">
      <c r="A1593" s="75"/>
      <c r="B1593" s="327"/>
      <c r="C1593" s="328"/>
      <c r="D1593" s="328"/>
      <c r="E1593" s="328"/>
      <c r="F1593" s="328"/>
      <c r="G1593" s="328"/>
      <c r="H1593" s="328"/>
      <c r="I1593" s="328"/>
      <c r="J1593" s="328"/>
      <c r="K1593" s="328"/>
      <c r="L1593" s="328"/>
      <c r="M1593" s="328"/>
      <c r="N1593" s="328"/>
      <c r="O1593" s="328"/>
      <c r="P1593" s="328"/>
      <c r="Q1593" s="328"/>
      <c r="R1593" s="328"/>
      <c r="S1593" s="328"/>
      <c r="T1593" s="328"/>
      <c r="U1593" s="328"/>
      <c r="V1593" s="328"/>
      <c r="W1593" s="328"/>
      <c r="X1593" s="328"/>
      <c r="Y1593" s="329"/>
      <c r="Z1593" s="336"/>
      <c r="AA1593" s="337"/>
      <c r="AB1593" s="337"/>
      <c r="AC1593" s="337"/>
      <c r="AD1593" s="338"/>
      <c r="AE1593" s="336"/>
      <c r="AF1593" s="337"/>
      <c r="AG1593" s="337"/>
      <c r="AH1593" s="337"/>
      <c r="AI1593" s="337"/>
      <c r="AJ1593" s="337"/>
      <c r="AK1593" s="300"/>
      <c r="AL1593" s="301"/>
      <c r="AM1593" s="301"/>
      <c r="AN1593" s="301"/>
      <c r="AO1593" s="301"/>
      <c r="AP1593" s="301"/>
      <c r="AQ1593" s="301"/>
      <c r="AR1593" s="301"/>
      <c r="AS1593" s="301"/>
      <c r="AT1593" s="301"/>
      <c r="AU1593" s="301"/>
      <c r="AV1593" s="301"/>
      <c r="AW1593" s="301"/>
      <c r="AX1593" s="302"/>
      <c r="AY1593" s="407"/>
      <c r="AZ1593" s="304"/>
      <c r="BA1593" s="304"/>
      <c r="BB1593" s="408"/>
      <c r="BC1593" s="306">
        <f t="shared" si="88"/>
        <v>0</v>
      </c>
      <c r="BD1593" s="307"/>
      <c r="BE1593" s="307"/>
      <c r="BF1593" s="308"/>
      <c r="BG1593" s="309"/>
      <c r="BH1593" s="310"/>
      <c r="BI1593" s="310"/>
      <c r="BJ1593" s="311"/>
      <c r="BK1593" s="312">
        <f t="shared" si="89"/>
        <v>0</v>
      </c>
      <c r="BL1593" s="313"/>
      <c r="BM1593" s="313"/>
      <c r="BN1593" s="313"/>
      <c r="BO1593" s="313"/>
      <c r="BP1593" s="314"/>
      <c r="BQ1593" s="294"/>
      <c r="BR1593" s="295"/>
      <c r="BS1593" s="295"/>
      <c r="BT1593" s="295"/>
      <c r="BU1593" s="295"/>
      <c r="BV1593" s="295"/>
      <c r="BW1593" s="296"/>
      <c r="BX1593" s="294"/>
      <c r="BY1593" s="295"/>
      <c r="BZ1593" s="295"/>
      <c r="CA1593" s="295"/>
      <c r="CB1593" s="295"/>
      <c r="CC1593" s="296"/>
      <c r="CD1593" s="294"/>
      <c r="CE1593" s="295"/>
      <c r="CF1593" s="295"/>
      <c r="CG1593" s="295"/>
      <c r="CH1593" s="295"/>
      <c r="CI1593" s="296"/>
    </row>
    <row r="1594" spans="1:87" ht="18" customHeight="1" x14ac:dyDescent="0.25">
      <c r="A1594" s="75"/>
      <c r="B1594" s="327"/>
      <c r="C1594" s="328"/>
      <c r="D1594" s="328"/>
      <c r="E1594" s="328"/>
      <c r="F1594" s="328"/>
      <c r="G1594" s="328"/>
      <c r="H1594" s="328"/>
      <c r="I1594" s="328"/>
      <c r="J1594" s="328"/>
      <c r="K1594" s="328"/>
      <c r="L1594" s="328"/>
      <c r="M1594" s="328"/>
      <c r="N1594" s="328"/>
      <c r="O1594" s="328"/>
      <c r="P1594" s="328"/>
      <c r="Q1594" s="328"/>
      <c r="R1594" s="328"/>
      <c r="S1594" s="328"/>
      <c r="T1594" s="328"/>
      <c r="U1594" s="328"/>
      <c r="V1594" s="328"/>
      <c r="W1594" s="328"/>
      <c r="X1594" s="328"/>
      <c r="Y1594" s="329"/>
      <c r="Z1594" s="336"/>
      <c r="AA1594" s="337"/>
      <c r="AB1594" s="337"/>
      <c r="AC1594" s="337"/>
      <c r="AD1594" s="338"/>
      <c r="AE1594" s="336"/>
      <c r="AF1594" s="337"/>
      <c r="AG1594" s="337"/>
      <c r="AH1594" s="337"/>
      <c r="AI1594" s="337"/>
      <c r="AJ1594" s="337"/>
      <c r="AK1594" s="300"/>
      <c r="AL1594" s="301"/>
      <c r="AM1594" s="301"/>
      <c r="AN1594" s="301"/>
      <c r="AO1594" s="301"/>
      <c r="AP1594" s="301"/>
      <c r="AQ1594" s="301"/>
      <c r="AR1594" s="301"/>
      <c r="AS1594" s="301"/>
      <c r="AT1594" s="301"/>
      <c r="AU1594" s="301"/>
      <c r="AV1594" s="301"/>
      <c r="AW1594" s="301"/>
      <c r="AX1594" s="302"/>
      <c r="AY1594" s="407"/>
      <c r="AZ1594" s="304"/>
      <c r="BA1594" s="304"/>
      <c r="BB1594" s="408"/>
      <c r="BC1594" s="306">
        <f t="shared" si="88"/>
        <v>0</v>
      </c>
      <c r="BD1594" s="307"/>
      <c r="BE1594" s="307"/>
      <c r="BF1594" s="308"/>
      <c r="BG1594" s="309"/>
      <c r="BH1594" s="310"/>
      <c r="BI1594" s="310"/>
      <c r="BJ1594" s="311"/>
      <c r="BK1594" s="312">
        <f t="shared" si="89"/>
        <v>0</v>
      </c>
      <c r="BL1594" s="313"/>
      <c r="BM1594" s="313"/>
      <c r="BN1594" s="313"/>
      <c r="BO1594" s="313"/>
      <c r="BP1594" s="314"/>
      <c r="BQ1594" s="294"/>
      <c r="BR1594" s="295"/>
      <c r="BS1594" s="295"/>
      <c r="BT1594" s="295"/>
      <c r="BU1594" s="295"/>
      <c r="BV1594" s="295"/>
      <c r="BW1594" s="296"/>
      <c r="BX1594" s="294"/>
      <c r="BY1594" s="295"/>
      <c r="BZ1594" s="295"/>
      <c r="CA1594" s="295"/>
      <c r="CB1594" s="295"/>
      <c r="CC1594" s="296"/>
      <c r="CD1594" s="294"/>
      <c r="CE1594" s="295"/>
      <c r="CF1594" s="295"/>
      <c r="CG1594" s="295"/>
      <c r="CH1594" s="295"/>
      <c r="CI1594" s="296"/>
    </row>
    <row r="1595" spans="1:87" ht="18" customHeight="1" x14ac:dyDescent="0.25">
      <c r="A1595" s="75"/>
      <c r="B1595" s="327"/>
      <c r="C1595" s="328"/>
      <c r="D1595" s="328"/>
      <c r="E1595" s="328"/>
      <c r="F1595" s="328"/>
      <c r="G1595" s="328"/>
      <c r="H1595" s="328"/>
      <c r="I1595" s="328"/>
      <c r="J1595" s="328"/>
      <c r="K1595" s="328"/>
      <c r="L1595" s="328"/>
      <c r="M1595" s="328"/>
      <c r="N1595" s="328"/>
      <c r="O1595" s="328"/>
      <c r="P1595" s="328"/>
      <c r="Q1595" s="328"/>
      <c r="R1595" s="328"/>
      <c r="S1595" s="328"/>
      <c r="T1595" s="328"/>
      <c r="U1595" s="328"/>
      <c r="V1595" s="328"/>
      <c r="W1595" s="328"/>
      <c r="X1595" s="328"/>
      <c r="Y1595" s="329"/>
      <c r="Z1595" s="336"/>
      <c r="AA1595" s="337"/>
      <c r="AB1595" s="337"/>
      <c r="AC1595" s="337"/>
      <c r="AD1595" s="338"/>
      <c r="AE1595" s="336"/>
      <c r="AF1595" s="337"/>
      <c r="AG1595" s="337"/>
      <c r="AH1595" s="337"/>
      <c r="AI1595" s="337"/>
      <c r="AJ1595" s="337"/>
      <c r="AK1595" s="300"/>
      <c r="AL1595" s="301"/>
      <c r="AM1595" s="301"/>
      <c r="AN1595" s="301"/>
      <c r="AO1595" s="301"/>
      <c r="AP1595" s="301"/>
      <c r="AQ1595" s="301"/>
      <c r="AR1595" s="301"/>
      <c r="AS1595" s="301"/>
      <c r="AT1595" s="301"/>
      <c r="AU1595" s="301"/>
      <c r="AV1595" s="301"/>
      <c r="AW1595" s="301"/>
      <c r="AX1595" s="302"/>
      <c r="AY1595" s="407"/>
      <c r="AZ1595" s="304"/>
      <c r="BA1595" s="304"/>
      <c r="BB1595" s="408"/>
      <c r="BC1595" s="306">
        <f t="shared" si="88"/>
        <v>0</v>
      </c>
      <c r="BD1595" s="307"/>
      <c r="BE1595" s="307"/>
      <c r="BF1595" s="308"/>
      <c r="BG1595" s="309"/>
      <c r="BH1595" s="310"/>
      <c r="BI1595" s="310"/>
      <c r="BJ1595" s="311"/>
      <c r="BK1595" s="312">
        <f t="shared" si="89"/>
        <v>0</v>
      </c>
      <c r="BL1595" s="313"/>
      <c r="BM1595" s="313"/>
      <c r="BN1595" s="313"/>
      <c r="BO1595" s="313"/>
      <c r="BP1595" s="314"/>
      <c r="BQ1595" s="294"/>
      <c r="BR1595" s="295"/>
      <c r="BS1595" s="295"/>
      <c r="BT1595" s="295"/>
      <c r="BU1595" s="295"/>
      <c r="BV1595" s="295"/>
      <c r="BW1595" s="296"/>
      <c r="BX1595" s="294"/>
      <c r="BY1595" s="295"/>
      <c r="BZ1595" s="295"/>
      <c r="CA1595" s="295"/>
      <c r="CB1595" s="295"/>
      <c r="CC1595" s="296"/>
      <c r="CD1595" s="294"/>
      <c r="CE1595" s="295"/>
      <c r="CF1595" s="295"/>
      <c r="CG1595" s="295"/>
      <c r="CH1595" s="295"/>
      <c r="CI1595" s="296"/>
    </row>
    <row r="1596" spans="1:87" ht="18" customHeight="1" x14ac:dyDescent="0.25">
      <c r="A1596" s="75"/>
      <c r="B1596" s="327"/>
      <c r="C1596" s="328"/>
      <c r="D1596" s="328"/>
      <c r="E1596" s="328"/>
      <c r="F1596" s="328"/>
      <c r="G1596" s="328"/>
      <c r="H1596" s="328"/>
      <c r="I1596" s="328"/>
      <c r="J1596" s="328"/>
      <c r="K1596" s="328"/>
      <c r="L1596" s="328"/>
      <c r="M1596" s="328"/>
      <c r="N1596" s="328"/>
      <c r="O1596" s="328"/>
      <c r="P1596" s="328"/>
      <c r="Q1596" s="328"/>
      <c r="R1596" s="328"/>
      <c r="S1596" s="328"/>
      <c r="T1596" s="328"/>
      <c r="U1596" s="328"/>
      <c r="V1596" s="328"/>
      <c r="W1596" s="328"/>
      <c r="X1596" s="328"/>
      <c r="Y1596" s="329"/>
      <c r="Z1596" s="336"/>
      <c r="AA1596" s="337"/>
      <c r="AB1596" s="337"/>
      <c r="AC1596" s="337"/>
      <c r="AD1596" s="338"/>
      <c r="AE1596" s="336"/>
      <c r="AF1596" s="337"/>
      <c r="AG1596" s="337"/>
      <c r="AH1596" s="337"/>
      <c r="AI1596" s="337"/>
      <c r="AJ1596" s="337"/>
      <c r="AK1596" s="300"/>
      <c r="AL1596" s="301"/>
      <c r="AM1596" s="301"/>
      <c r="AN1596" s="301"/>
      <c r="AO1596" s="301"/>
      <c r="AP1596" s="301"/>
      <c r="AQ1596" s="301"/>
      <c r="AR1596" s="301"/>
      <c r="AS1596" s="301"/>
      <c r="AT1596" s="301"/>
      <c r="AU1596" s="301"/>
      <c r="AV1596" s="301"/>
      <c r="AW1596" s="301"/>
      <c r="AX1596" s="302"/>
      <c r="AY1596" s="407"/>
      <c r="AZ1596" s="304"/>
      <c r="BA1596" s="304"/>
      <c r="BB1596" s="408"/>
      <c r="BC1596" s="306">
        <f t="shared" si="88"/>
        <v>0</v>
      </c>
      <c r="BD1596" s="307"/>
      <c r="BE1596" s="307"/>
      <c r="BF1596" s="308"/>
      <c r="BG1596" s="309"/>
      <c r="BH1596" s="310"/>
      <c r="BI1596" s="310"/>
      <c r="BJ1596" s="311"/>
      <c r="BK1596" s="312">
        <f t="shared" si="89"/>
        <v>0</v>
      </c>
      <c r="BL1596" s="313"/>
      <c r="BM1596" s="313"/>
      <c r="BN1596" s="313"/>
      <c r="BO1596" s="313"/>
      <c r="BP1596" s="314"/>
      <c r="BQ1596" s="294"/>
      <c r="BR1596" s="295"/>
      <c r="BS1596" s="295"/>
      <c r="BT1596" s="295"/>
      <c r="BU1596" s="295"/>
      <c r="BV1596" s="295"/>
      <c r="BW1596" s="296"/>
      <c r="BX1596" s="294"/>
      <c r="BY1596" s="295"/>
      <c r="BZ1596" s="295"/>
      <c r="CA1596" s="295"/>
      <c r="CB1596" s="295"/>
      <c r="CC1596" s="296"/>
      <c r="CD1596" s="294"/>
      <c r="CE1596" s="295"/>
      <c r="CF1596" s="295"/>
      <c r="CG1596" s="295"/>
      <c r="CH1596" s="295"/>
      <c r="CI1596" s="296"/>
    </row>
    <row r="1597" spans="1:87" ht="18" customHeight="1" x14ac:dyDescent="0.25">
      <c r="A1597" s="75"/>
      <c r="B1597" s="327"/>
      <c r="C1597" s="328"/>
      <c r="D1597" s="328"/>
      <c r="E1597" s="328"/>
      <c r="F1597" s="328"/>
      <c r="G1597" s="328"/>
      <c r="H1597" s="328"/>
      <c r="I1597" s="328"/>
      <c r="J1597" s="328"/>
      <c r="K1597" s="328"/>
      <c r="L1597" s="328"/>
      <c r="M1597" s="328"/>
      <c r="N1597" s="328"/>
      <c r="O1597" s="328"/>
      <c r="P1597" s="328"/>
      <c r="Q1597" s="328"/>
      <c r="R1597" s="328"/>
      <c r="S1597" s="328"/>
      <c r="T1597" s="328"/>
      <c r="U1597" s="328"/>
      <c r="V1597" s="328"/>
      <c r="W1597" s="328"/>
      <c r="X1597" s="328"/>
      <c r="Y1597" s="329"/>
      <c r="Z1597" s="336"/>
      <c r="AA1597" s="337"/>
      <c r="AB1597" s="337"/>
      <c r="AC1597" s="337"/>
      <c r="AD1597" s="338"/>
      <c r="AE1597" s="336"/>
      <c r="AF1597" s="337"/>
      <c r="AG1597" s="337"/>
      <c r="AH1597" s="337"/>
      <c r="AI1597" s="337"/>
      <c r="AJ1597" s="337"/>
      <c r="AK1597" s="300"/>
      <c r="AL1597" s="301"/>
      <c r="AM1597" s="301"/>
      <c r="AN1597" s="301"/>
      <c r="AO1597" s="301"/>
      <c r="AP1597" s="301"/>
      <c r="AQ1597" s="301"/>
      <c r="AR1597" s="301"/>
      <c r="AS1597" s="301"/>
      <c r="AT1597" s="301"/>
      <c r="AU1597" s="301"/>
      <c r="AV1597" s="301"/>
      <c r="AW1597" s="301"/>
      <c r="AX1597" s="302"/>
      <c r="AY1597" s="407"/>
      <c r="AZ1597" s="304"/>
      <c r="BA1597" s="304"/>
      <c r="BB1597" s="408"/>
      <c r="BC1597" s="306">
        <f t="shared" si="88"/>
        <v>0</v>
      </c>
      <c r="BD1597" s="307"/>
      <c r="BE1597" s="307"/>
      <c r="BF1597" s="308"/>
      <c r="BG1597" s="309"/>
      <c r="BH1597" s="310"/>
      <c r="BI1597" s="310"/>
      <c r="BJ1597" s="311"/>
      <c r="BK1597" s="312">
        <f t="shared" si="89"/>
        <v>0</v>
      </c>
      <c r="BL1597" s="313"/>
      <c r="BM1597" s="313"/>
      <c r="BN1597" s="313"/>
      <c r="BO1597" s="313"/>
      <c r="BP1597" s="314"/>
      <c r="BQ1597" s="294"/>
      <c r="BR1597" s="295"/>
      <c r="BS1597" s="295"/>
      <c r="BT1597" s="295"/>
      <c r="BU1597" s="295"/>
      <c r="BV1597" s="295"/>
      <c r="BW1597" s="296"/>
      <c r="BX1597" s="294"/>
      <c r="BY1597" s="295"/>
      <c r="BZ1597" s="295"/>
      <c r="CA1597" s="295"/>
      <c r="CB1597" s="295"/>
      <c r="CC1597" s="296"/>
      <c r="CD1597" s="294"/>
      <c r="CE1597" s="295"/>
      <c r="CF1597" s="295"/>
      <c r="CG1597" s="295"/>
      <c r="CH1597" s="295"/>
      <c r="CI1597" s="296"/>
    </row>
    <row r="1598" spans="1:87" ht="18" customHeight="1" x14ac:dyDescent="0.25">
      <c r="A1598" s="75"/>
      <c r="B1598" s="327"/>
      <c r="C1598" s="328"/>
      <c r="D1598" s="328"/>
      <c r="E1598" s="328"/>
      <c r="F1598" s="328"/>
      <c r="G1598" s="328"/>
      <c r="H1598" s="328"/>
      <c r="I1598" s="328"/>
      <c r="J1598" s="328"/>
      <c r="K1598" s="328"/>
      <c r="L1598" s="328"/>
      <c r="M1598" s="328"/>
      <c r="N1598" s="328"/>
      <c r="O1598" s="328"/>
      <c r="P1598" s="328"/>
      <c r="Q1598" s="328"/>
      <c r="R1598" s="328"/>
      <c r="S1598" s="328"/>
      <c r="T1598" s="328"/>
      <c r="U1598" s="328"/>
      <c r="V1598" s="328"/>
      <c r="W1598" s="328"/>
      <c r="X1598" s="328"/>
      <c r="Y1598" s="329"/>
      <c r="Z1598" s="336"/>
      <c r="AA1598" s="337"/>
      <c r="AB1598" s="337"/>
      <c r="AC1598" s="337"/>
      <c r="AD1598" s="338"/>
      <c r="AE1598" s="336"/>
      <c r="AF1598" s="337"/>
      <c r="AG1598" s="337"/>
      <c r="AH1598" s="337"/>
      <c r="AI1598" s="337"/>
      <c r="AJ1598" s="337"/>
      <c r="AK1598" s="300"/>
      <c r="AL1598" s="301"/>
      <c r="AM1598" s="301"/>
      <c r="AN1598" s="301"/>
      <c r="AO1598" s="301"/>
      <c r="AP1598" s="301"/>
      <c r="AQ1598" s="301"/>
      <c r="AR1598" s="301"/>
      <c r="AS1598" s="301"/>
      <c r="AT1598" s="301"/>
      <c r="AU1598" s="301"/>
      <c r="AV1598" s="301"/>
      <c r="AW1598" s="301"/>
      <c r="AX1598" s="302"/>
      <c r="AY1598" s="407"/>
      <c r="AZ1598" s="304"/>
      <c r="BA1598" s="304"/>
      <c r="BB1598" s="408"/>
      <c r="BC1598" s="306">
        <f t="shared" si="88"/>
        <v>0</v>
      </c>
      <c r="BD1598" s="307"/>
      <c r="BE1598" s="307"/>
      <c r="BF1598" s="308"/>
      <c r="BG1598" s="309"/>
      <c r="BH1598" s="310"/>
      <c r="BI1598" s="310"/>
      <c r="BJ1598" s="311"/>
      <c r="BK1598" s="312">
        <f t="shared" si="89"/>
        <v>0</v>
      </c>
      <c r="BL1598" s="313"/>
      <c r="BM1598" s="313"/>
      <c r="BN1598" s="313"/>
      <c r="BO1598" s="313"/>
      <c r="BP1598" s="314"/>
      <c r="BQ1598" s="294"/>
      <c r="BR1598" s="295"/>
      <c r="BS1598" s="295"/>
      <c r="BT1598" s="295"/>
      <c r="BU1598" s="295"/>
      <c r="BV1598" s="295"/>
      <c r="BW1598" s="296"/>
      <c r="BX1598" s="294"/>
      <c r="BY1598" s="295"/>
      <c r="BZ1598" s="295"/>
      <c r="CA1598" s="295"/>
      <c r="CB1598" s="295"/>
      <c r="CC1598" s="296"/>
      <c r="CD1598" s="294"/>
      <c r="CE1598" s="295"/>
      <c r="CF1598" s="295"/>
      <c r="CG1598" s="295"/>
      <c r="CH1598" s="295"/>
      <c r="CI1598" s="296"/>
    </row>
    <row r="1599" spans="1:87" ht="18" customHeight="1" x14ac:dyDescent="0.25">
      <c r="A1599" s="75"/>
      <c r="B1599" s="327"/>
      <c r="C1599" s="328"/>
      <c r="D1599" s="328"/>
      <c r="E1599" s="328"/>
      <c r="F1599" s="328"/>
      <c r="G1599" s="328"/>
      <c r="H1599" s="328"/>
      <c r="I1599" s="328"/>
      <c r="J1599" s="328"/>
      <c r="K1599" s="328"/>
      <c r="L1599" s="328"/>
      <c r="M1599" s="328"/>
      <c r="N1599" s="328"/>
      <c r="O1599" s="328"/>
      <c r="P1599" s="328"/>
      <c r="Q1599" s="328"/>
      <c r="R1599" s="328"/>
      <c r="S1599" s="328"/>
      <c r="T1599" s="328"/>
      <c r="U1599" s="328"/>
      <c r="V1599" s="328"/>
      <c r="W1599" s="328"/>
      <c r="X1599" s="328"/>
      <c r="Y1599" s="329"/>
      <c r="Z1599" s="336"/>
      <c r="AA1599" s="337"/>
      <c r="AB1599" s="337"/>
      <c r="AC1599" s="337"/>
      <c r="AD1599" s="338"/>
      <c r="AE1599" s="336"/>
      <c r="AF1599" s="337"/>
      <c r="AG1599" s="337"/>
      <c r="AH1599" s="337"/>
      <c r="AI1599" s="337"/>
      <c r="AJ1599" s="337"/>
      <c r="AK1599" s="300"/>
      <c r="AL1599" s="301"/>
      <c r="AM1599" s="301"/>
      <c r="AN1599" s="301"/>
      <c r="AO1599" s="301"/>
      <c r="AP1599" s="301"/>
      <c r="AQ1599" s="301"/>
      <c r="AR1599" s="301"/>
      <c r="AS1599" s="301"/>
      <c r="AT1599" s="301"/>
      <c r="AU1599" s="301"/>
      <c r="AV1599" s="301"/>
      <c r="AW1599" s="301"/>
      <c r="AX1599" s="302"/>
      <c r="AY1599" s="407"/>
      <c r="AZ1599" s="304"/>
      <c r="BA1599" s="304"/>
      <c r="BB1599" s="408"/>
      <c r="BC1599" s="306">
        <f t="shared" si="88"/>
        <v>0</v>
      </c>
      <c r="BD1599" s="307"/>
      <c r="BE1599" s="307"/>
      <c r="BF1599" s="308"/>
      <c r="BG1599" s="309"/>
      <c r="BH1599" s="310"/>
      <c r="BI1599" s="310"/>
      <c r="BJ1599" s="311"/>
      <c r="BK1599" s="312">
        <f t="shared" si="89"/>
        <v>0</v>
      </c>
      <c r="BL1599" s="313"/>
      <c r="BM1599" s="313"/>
      <c r="BN1599" s="313"/>
      <c r="BO1599" s="313"/>
      <c r="BP1599" s="314"/>
      <c r="BQ1599" s="294"/>
      <c r="BR1599" s="295"/>
      <c r="BS1599" s="295"/>
      <c r="BT1599" s="295"/>
      <c r="BU1599" s="295"/>
      <c r="BV1599" s="295"/>
      <c r="BW1599" s="296"/>
      <c r="BX1599" s="294"/>
      <c r="BY1599" s="295"/>
      <c r="BZ1599" s="295"/>
      <c r="CA1599" s="295"/>
      <c r="CB1599" s="295"/>
      <c r="CC1599" s="296"/>
      <c r="CD1599" s="294"/>
      <c r="CE1599" s="295"/>
      <c r="CF1599" s="295"/>
      <c r="CG1599" s="295"/>
      <c r="CH1599" s="295"/>
      <c r="CI1599" s="296"/>
    </row>
    <row r="1600" spans="1:87" ht="18" customHeight="1" x14ac:dyDescent="0.25">
      <c r="A1600" s="75"/>
      <c r="B1600" s="327"/>
      <c r="C1600" s="328"/>
      <c r="D1600" s="328"/>
      <c r="E1600" s="328"/>
      <c r="F1600" s="328"/>
      <c r="G1600" s="328"/>
      <c r="H1600" s="328"/>
      <c r="I1600" s="328"/>
      <c r="J1600" s="328"/>
      <c r="K1600" s="328"/>
      <c r="L1600" s="328"/>
      <c r="M1600" s="328"/>
      <c r="N1600" s="328"/>
      <c r="O1600" s="328"/>
      <c r="P1600" s="328"/>
      <c r="Q1600" s="328"/>
      <c r="R1600" s="328"/>
      <c r="S1600" s="328"/>
      <c r="T1600" s="328"/>
      <c r="U1600" s="328"/>
      <c r="V1600" s="328"/>
      <c r="W1600" s="328"/>
      <c r="X1600" s="328"/>
      <c r="Y1600" s="329"/>
      <c r="Z1600" s="336"/>
      <c r="AA1600" s="337"/>
      <c r="AB1600" s="337"/>
      <c r="AC1600" s="337"/>
      <c r="AD1600" s="338"/>
      <c r="AE1600" s="336"/>
      <c r="AF1600" s="337"/>
      <c r="AG1600" s="337"/>
      <c r="AH1600" s="337"/>
      <c r="AI1600" s="337"/>
      <c r="AJ1600" s="337"/>
      <c r="AK1600" s="300"/>
      <c r="AL1600" s="301"/>
      <c r="AM1600" s="301"/>
      <c r="AN1600" s="301"/>
      <c r="AO1600" s="301"/>
      <c r="AP1600" s="301"/>
      <c r="AQ1600" s="301"/>
      <c r="AR1600" s="301"/>
      <c r="AS1600" s="301"/>
      <c r="AT1600" s="301"/>
      <c r="AU1600" s="301"/>
      <c r="AV1600" s="301"/>
      <c r="AW1600" s="301"/>
      <c r="AX1600" s="302"/>
      <c r="AY1600" s="407"/>
      <c r="AZ1600" s="304"/>
      <c r="BA1600" s="304"/>
      <c r="BB1600" s="408"/>
      <c r="BC1600" s="306">
        <f t="shared" si="88"/>
        <v>0</v>
      </c>
      <c r="BD1600" s="307"/>
      <c r="BE1600" s="307"/>
      <c r="BF1600" s="308"/>
      <c r="BG1600" s="309"/>
      <c r="BH1600" s="310"/>
      <c r="BI1600" s="310"/>
      <c r="BJ1600" s="311"/>
      <c r="BK1600" s="312">
        <f t="shared" si="89"/>
        <v>0</v>
      </c>
      <c r="BL1600" s="313"/>
      <c r="BM1600" s="313"/>
      <c r="BN1600" s="313"/>
      <c r="BO1600" s="313"/>
      <c r="BP1600" s="314"/>
      <c r="BQ1600" s="294"/>
      <c r="BR1600" s="295"/>
      <c r="BS1600" s="295"/>
      <c r="BT1600" s="295"/>
      <c r="BU1600" s="295"/>
      <c r="BV1600" s="295"/>
      <c r="BW1600" s="296"/>
      <c r="BX1600" s="294"/>
      <c r="BY1600" s="295"/>
      <c r="BZ1600" s="295"/>
      <c r="CA1600" s="295"/>
      <c r="CB1600" s="295"/>
      <c r="CC1600" s="296"/>
      <c r="CD1600" s="294"/>
      <c r="CE1600" s="295"/>
      <c r="CF1600" s="295"/>
      <c r="CG1600" s="295"/>
      <c r="CH1600" s="295"/>
      <c r="CI1600" s="296"/>
    </row>
    <row r="1601" spans="1:87" ht="18" customHeight="1" x14ac:dyDescent="0.25">
      <c r="A1601" s="75"/>
      <c r="B1601" s="327"/>
      <c r="C1601" s="328"/>
      <c r="D1601" s="328"/>
      <c r="E1601" s="328"/>
      <c r="F1601" s="328"/>
      <c r="G1601" s="328"/>
      <c r="H1601" s="328"/>
      <c r="I1601" s="328"/>
      <c r="J1601" s="328"/>
      <c r="K1601" s="328"/>
      <c r="L1601" s="328"/>
      <c r="M1601" s="328"/>
      <c r="N1601" s="328"/>
      <c r="O1601" s="328"/>
      <c r="P1601" s="328"/>
      <c r="Q1601" s="328"/>
      <c r="R1601" s="328"/>
      <c r="S1601" s="328"/>
      <c r="T1601" s="328"/>
      <c r="U1601" s="328"/>
      <c r="V1601" s="328"/>
      <c r="W1601" s="328"/>
      <c r="X1601" s="328"/>
      <c r="Y1601" s="329"/>
      <c r="Z1601" s="336"/>
      <c r="AA1601" s="337"/>
      <c r="AB1601" s="337"/>
      <c r="AC1601" s="337"/>
      <c r="AD1601" s="338"/>
      <c r="AE1601" s="336"/>
      <c r="AF1601" s="337"/>
      <c r="AG1601" s="337"/>
      <c r="AH1601" s="337"/>
      <c r="AI1601" s="337"/>
      <c r="AJ1601" s="337"/>
      <c r="AK1601" s="300"/>
      <c r="AL1601" s="301"/>
      <c r="AM1601" s="301"/>
      <c r="AN1601" s="301"/>
      <c r="AO1601" s="301"/>
      <c r="AP1601" s="301"/>
      <c r="AQ1601" s="301"/>
      <c r="AR1601" s="301"/>
      <c r="AS1601" s="301"/>
      <c r="AT1601" s="301"/>
      <c r="AU1601" s="301"/>
      <c r="AV1601" s="301"/>
      <c r="AW1601" s="301"/>
      <c r="AX1601" s="302"/>
      <c r="AY1601" s="407"/>
      <c r="AZ1601" s="304"/>
      <c r="BA1601" s="304"/>
      <c r="BB1601" s="408"/>
      <c r="BC1601" s="306">
        <f t="shared" si="88"/>
        <v>0</v>
      </c>
      <c r="BD1601" s="307"/>
      <c r="BE1601" s="307"/>
      <c r="BF1601" s="308"/>
      <c r="BG1601" s="309"/>
      <c r="BH1601" s="310"/>
      <c r="BI1601" s="310"/>
      <c r="BJ1601" s="311"/>
      <c r="BK1601" s="312">
        <f t="shared" si="89"/>
        <v>0</v>
      </c>
      <c r="BL1601" s="313"/>
      <c r="BM1601" s="313"/>
      <c r="BN1601" s="313"/>
      <c r="BO1601" s="313"/>
      <c r="BP1601" s="314"/>
      <c r="BQ1601" s="294"/>
      <c r="BR1601" s="295"/>
      <c r="BS1601" s="295"/>
      <c r="BT1601" s="295"/>
      <c r="BU1601" s="295"/>
      <c r="BV1601" s="295"/>
      <c r="BW1601" s="296"/>
      <c r="BX1601" s="294"/>
      <c r="BY1601" s="295"/>
      <c r="BZ1601" s="295"/>
      <c r="CA1601" s="295"/>
      <c r="CB1601" s="295"/>
      <c r="CC1601" s="296"/>
      <c r="CD1601" s="294"/>
      <c r="CE1601" s="295"/>
      <c r="CF1601" s="295"/>
      <c r="CG1601" s="295"/>
      <c r="CH1601" s="295"/>
      <c r="CI1601" s="296"/>
    </row>
    <row r="1602" spans="1:87" ht="18" customHeight="1" x14ac:dyDescent="0.25">
      <c r="A1602" s="75"/>
      <c r="B1602" s="327"/>
      <c r="C1602" s="328"/>
      <c r="D1602" s="328"/>
      <c r="E1602" s="328"/>
      <c r="F1602" s="328"/>
      <c r="G1602" s="328"/>
      <c r="H1602" s="328"/>
      <c r="I1602" s="328"/>
      <c r="J1602" s="328"/>
      <c r="K1602" s="328"/>
      <c r="L1602" s="328"/>
      <c r="M1602" s="328"/>
      <c r="N1602" s="328"/>
      <c r="O1602" s="328"/>
      <c r="P1602" s="328"/>
      <c r="Q1602" s="328"/>
      <c r="R1602" s="328"/>
      <c r="S1602" s="328"/>
      <c r="T1602" s="328"/>
      <c r="U1602" s="328"/>
      <c r="V1602" s="328"/>
      <c r="W1602" s="328"/>
      <c r="X1602" s="328"/>
      <c r="Y1602" s="329"/>
      <c r="Z1602" s="336"/>
      <c r="AA1602" s="337"/>
      <c r="AB1602" s="337"/>
      <c r="AC1602" s="337"/>
      <c r="AD1602" s="338"/>
      <c r="AE1602" s="336"/>
      <c r="AF1602" s="337"/>
      <c r="AG1602" s="337"/>
      <c r="AH1602" s="337"/>
      <c r="AI1602" s="337"/>
      <c r="AJ1602" s="337"/>
      <c r="AK1602" s="300"/>
      <c r="AL1602" s="301"/>
      <c r="AM1602" s="301"/>
      <c r="AN1602" s="301"/>
      <c r="AO1602" s="301"/>
      <c r="AP1602" s="301"/>
      <c r="AQ1602" s="301"/>
      <c r="AR1602" s="301"/>
      <c r="AS1602" s="301"/>
      <c r="AT1602" s="301"/>
      <c r="AU1602" s="301"/>
      <c r="AV1602" s="301"/>
      <c r="AW1602" s="301"/>
      <c r="AX1602" s="302"/>
      <c r="AY1602" s="407"/>
      <c r="AZ1602" s="304"/>
      <c r="BA1602" s="304"/>
      <c r="BB1602" s="408"/>
      <c r="BC1602" s="306">
        <f t="shared" si="88"/>
        <v>0</v>
      </c>
      <c r="BD1602" s="307"/>
      <c r="BE1602" s="307"/>
      <c r="BF1602" s="308"/>
      <c r="BG1602" s="309"/>
      <c r="BH1602" s="310"/>
      <c r="BI1602" s="310"/>
      <c r="BJ1602" s="311"/>
      <c r="BK1602" s="312">
        <f t="shared" si="89"/>
        <v>0</v>
      </c>
      <c r="BL1602" s="313"/>
      <c r="BM1602" s="313"/>
      <c r="BN1602" s="313"/>
      <c r="BO1602" s="313"/>
      <c r="BP1602" s="314"/>
      <c r="BQ1602" s="294"/>
      <c r="BR1602" s="295"/>
      <c r="BS1602" s="295"/>
      <c r="BT1602" s="295"/>
      <c r="BU1602" s="295"/>
      <c r="BV1602" s="295"/>
      <c r="BW1602" s="296"/>
      <c r="BX1602" s="294"/>
      <c r="BY1602" s="295"/>
      <c r="BZ1602" s="295"/>
      <c r="CA1602" s="295"/>
      <c r="CB1602" s="295"/>
      <c r="CC1602" s="296"/>
      <c r="CD1602" s="294"/>
      <c r="CE1602" s="295"/>
      <c r="CF1602" s="295"/>
      <c r="CG1602" s="295"/>
      <c r="CH1602" s="295"/>
      <c r="CI1602" s="296"/>
    </row>
    <row r="1603" spans="1:87" ht="18" customHeight="1" thickBot="1" x14ac:dyDescent="0.3">
      <c r="A1603" s="75"/>
      <c r="B1603" s="330"/>
      <c r="C1603" s="331"/>
      <c r="D1603" s="331"/>
      <c r="E1603" s="331"/>
      <c r="F1603" s="331"/>
      <c r="G1603" s="331"/>
      <c r="H1603" s="331"/>
      <c r="I1603" s="331"/>
      <c r="J1603" s="331"/>
      <c r="K1603" s="331"/>
      <c r="L1603" s="331"/>
      <c r="M1603" s="331"/>
      <c r="N1603" s="331"/>
      <c r="O1603" s="331"/>
      <c r="P1603" s="331"/>
      <c r="Q1603" s="331"/>
      <c r="R1603" s="331"/>
      <c r="S1603" s="331"/>
      <c r="T1603" s="331"/>
      <c r="U1603" s="331"/>
      <c r="V1603" s="331"/>
      <c r="W1603" s="331"/>
      <c r="X1603" s="331"/>
      <c r="Y1603" s="332"/>
      <c r="Z1603" s="339"/>
      <c r="AA1603" s="340"/>
      <c r="AB1603" s="340"/>
      <c r="AC1603" s="340"/>
      <c r="AD1603" s="341"/>
      <c r="AE1603" s="339"/>
      <c r="AF1603" s="340"/>
      <c r="AG1603" s="340"/>
      <c r="AH1603" s="340"/>
      <c r="AI1603" s="340"/>
      <c r="AJ1603" s="340"/>
      <c r="AK1603" s="392"/>
      <c r="AL1603" s="393"/>
      <c r="AM1603" s="393"/>
      <c r="AN1603" s="393"/>
      <c r="AO1603" s="393"/>
      <c r="AP1603" s="393"/>
      <c r="AQ1603" s="393"/>
      <c r="AR1603" s="393"/>
      <c r="AS1603" s="393"/>
      <c r="AT1603" s="393"/>
      <c r="AU1603" s="393"/>
      <c r="AV1603" s="393"/>
      <c r="AW1603" s="393"/>
      <c r="AX1603" s="394"/>
      <c r="AY1603" s="411"/>
      <c r="AZ1603" s="396"/>
      <c r="BA1603" s="396"/>
      <c r="BB1603" s="412"/>
      <c r="BC1603" s="398">
        <f t="shared" si="88"/>
        <v>0</v>
      </c>
      <c r="BD1603" s="399"/>
      <c r="BE1603" s="399"/>
      <c r="BF1603" s="400"/>
      <c r="BG1603" s="401"/>
      <c r="BH1603" s="402"/>
      <c r="BI1603" s="402"/>
      <c r="BJ1603" s="403"/>
      <c r="BK1603" s="404">
        <f t="shared" si="89"/>
        <v>0</v>
      </c>
      <c r="BL1603" s="405"/>
      <c r="BM1603" s="405"/>
      <c r="BN1603" s="405"/>
      <c r="BO1603" s="405"/>
      <c r="BP1603" s="406"/>
      <c r="BQ1603" s="297"/>
      <c r="BR1603" s="298"/>
      <c r="BS1603" s="298"/>
      <c r="BT1603" s="298"/>
      <c r="BU1603" s="298"/>
      <c r="BV1603" s="298"/>
      <c r="BW1603" s="299"/>
      <c r="BX1603" s="297"/>
      <c r="BY1603" s="298"/>
      <c r="BZ1603" s="298"/>
      <c r="CA1603" s="298"/>
      <c r="CB1603" s="298"/>
      <c r="CC1603" s="299"/>
      <c r="CD1603" s="297"/>
      <c r="CE1603" s="298"/>
      <c r="CF1603" s="298"/>
      <c r="CG1603" s="298"/>
      <c r="CH1603" s="298"/>
      <c r="CI1603" s="299"/>
    </row>
    <row r="1604" spans="1:87" ht="18" customHeight="1" thickBot="1" x14ac:dyDescent="0.3">
      <c r="A1604" s="75"/>
      <c r="B1604" s="377"/>
      <c r="C1604" s="378"/>
      <c r="D1604" s="378"/>
      <c r="E1604" s="378"/>
      <c r="F1604" s="378"/>
      <c r="G1604" s="378"/>
      <c r="H1604" s="378"/>
      <c r="I1604" s="378"/>
      <c r="J1604" s="378"/>
      <c r="K1604" s="378"/>
      <c r="L1604" s="378"/>
      <c r="M1604" s="378"/>
      <c r="N1604" s="378"/>
      <c r="O1604" s="378"/>
      <c r="P1604" s="378"/>
      <c r="Q1604" s="378"/>
      <c r="R1604" s="378"/>
      <c r="S1604" s="378"/>
      <c r="T1604" s="378"/>
      <c r="U1604" s="378"/>
      <c r="V1604" s="378"/>
      <c r="W1604" s="378"/>
      <c r="X1604" s="378"/>
      <c r="Y1604" s="378"/>
      <c r="Z1604" s="378"/>
      <c r="AA1604" s="378"/>
      <c r="AB1604" s="378"/>
      <c r="AC1604" s="378"/>
      <c r="AD1604" s="378"/>
      <c r="AE1604" s="378"/>
      <c r="AF1604" s="378"/>
      <c r="AG1604" s="378"/>
      <c r="AH1604" s="378"/>
      <c r="AI1604" s="378"/>
      <c r="AJ1604" s="379"/>
      <c r="AK1604" s="380" t="s">
        <v>3</v>
      </c>
      <c r="AL1604" s="381"/>
      <c r="AM1604" s="381"/>
      <c r="AN1604" s="381"/>
      <c r="AO1604" s="381"/>
      <c r="AP1604" s="381"/>
      <c r="AQ1604" s="381"/>
      <c r="AR1604" s="381"/>
      <c r="AS1604" s="381"/>
      <c r="AT1604" s="381"/>
      <c r="AU1604" s="381"/>
      <c r="AV1604" s="381"/>
      <c r="AW1604" s="381"/>
      <c r="AX1604" s="381"/>
      <c r="AY1604" s="382"/>
      <c r="AZ1604" s="382"/>
      <c r="BA1604" s="382"/>
      <c r="BB1604" s="382"/>
      <c r="BC1604" s="382"/>
      <c r="BD1604" s="382"/>
      <c r="BE1604" s="382"/>
      <c r="BF1604" s="382"/>
      <c r="BG1604" s="382"/>
      <c r="BH1604" s="382"/>
      <c r="BI1604" s="382"/>
      <c r="BJ1604" s="383"/>
      <c r="BK1604" s="384">
        <f>SUM(BK1574:BK1603)</f>
        <v>0</v>
      </c>
      <c r="BL1604" s="385"/>
      <c r="BM1604" s="385"/>
      <c r="BN1604" s="385"/>
      <c r="BO1604" s="385"/>
      <c r="BP1604" s="386"/>
      <c r="BQ1604" s="387" t="s">
        <v>100</v>
      </c>
      <c r="BR1604" s="388"/>
      <c r="BS1604" s="388"/>
      <c r="BT1604" s="388"/>
      <c r="BU1604" s="388"/>
      <c r="BV1604" s="388"/>
      <c r="BW1604" s="388"/>
      <c r="BX1604" s="388"/>
      <c r="BY1604" s="388"/>
      <c r="BZ1604" s="388"/>
      <c r="CA1604" s="388"/>
      <c r="CB1604" s="388"/>
      <c r="CC1604" s="389"/>
      <c r="CD1604" s="390">
        <f>+CD1574*AE1574</f>
        <v>0</v>
      </c>
      <c r="CE1604" s="390"/>
      <c r="CF1604" s="390"/>
      <c r="CG1604" s="390"/>
      <c r="CH1604" s="390"/>
      <c r="CI1604" s="391"/>
    </row>
    <row r="1605" spans="1:87" ht="18" customHeight="1" thickBot="1" x14ac:dyDescent="0.3">
      <c r="A1605" s="75"/>
      <c r="B1605" s="76"/>
      <c r="C1605" s="76"/>
      <c r="D1605" s="76"/>
      <c r="E1605" s="76"/>
      <c r="F1605" s="76"/>
      <c r="G1605" s="76"/>
      <c r="H1605" s="76"/>
      <c r="I1605" s="76"/>
      <c r="J1605" s="76"/>
      <c r="K1605" s="76"/>
      <c r="L1605" s="76"/>
      <c r="M1605" s="76"/>
      <c r="N1605" s="76"/>
      <c r="O1605" s="76"/>
      <c r="P1605" s="76"/>
      <c r="Q1605" s="76"/>
      <c r="R1605" s="76"/>
      <c r="S1605" s="76"/>
      <c r="T1605" s="76"/>
      <c r="U1605" s="76"/>
      <c r="V1605" s="76"/>
      <c r="W1605" s="76"/>
      <c r="X1605" s="76"/>
      <c r="Y1605" s="76"/>
      <c r="Z1605" s="76"/>
      <c r="AA1605" s="76"/>
      <c r="AB1605" s="76"/>
      <c r="AC1605" s="76"/>
      <c r="AD1605" s="76"/>
      <c r="AE1605" s="76"/>
      <c r="AF1605" s="76"/>
      <c r="AG1605" s="76"/>
      <c r="AH1605" s="76"/>
      <c r="AI1605" s="76"/>
      <c r="AJ1605" s="76"/>
      <c r="BG1605" s="78"/>
      <c r="BH1605" s="78"/>
      <c r="BI1605" s="78"/>
      <c r="BJ1605" s="78"/>
      <c r="BK1605" s="79"/>
      <c r="BL1605" s="79"/>
      <c r="BM1605" s="79"/>
      <c r="BN1605" s="79"/>
      <c r="BO1605" s="79"/>
      <c r="BP1605" s="79"/>
      <c r="BQ1605" s="79"/>
      <c r="BR1605" s="79"/>
      <c r="BS1605" s="79"/>
      <c r="BT1605" s="79"/>
      <c r="BU1605" s="79"/>
      <c r="BV1605" s="79"/>
      <c r="BW1605" s="79"/>
      <c r="BX1605" s="79"/>
      <c r="BY1605" s="79"/>
      <c r="BZ1605" s="79"/>
      <c r="CA1605" s="79"/>
      <c r="CB1605" s="79"/>
      <c r="CC1605" s="79"/>
      <c r="CD1605" s="79"/>
      <c r="CE1605" s="79"/>
      <c r="CF1605" s="79"/>
      <c r="CG1605" s="79"/>
      <c r="CH1605" s="79"/>
      <c r="CI1605" s="79"/>
    </row>
    <row r="1606" spans="1:87" ht="18" customHeight="1" x14ac:dyDescent="0.25">
      <c r="A1606" s="75"/>
      <c r="B1606" s="348" t="s">
        <v>0</v>
      </c>
      <c r="C1606" s="349"/>
      <c r="D1606" s="349"/>
      <c r="E1606" s="349"/>
      <c r="F1606" s="349"/>
      <c r="G1606" s="349"/>
      <c r="H1606" s="349"/>
      <c r="I1606" s="349"/>
      <c r="J1606" s="349"/>
      <c r="K1606" s="349"/>
      <c r="L1606" s="349"/>
      <c r="M1606" s="349"/>
      <c r="N1606" s="349"/>
      <c r="O1606" s="349"/>
      <c r="P1606" s="349"/>
      <c r="Q1606" s="349"/>
      <c r="R1606" s="349"/>
      <c r="S1606" s="349"/>
      <c r="T1606" s="349"/>
      <c r="U1606" s="349"/>
      <c r="V1606" s="349"/>
      <c r="W1606" s="349"/>
      <c r="X1606" s="349"/>
      <c r="Y1606" s="350"/>
      <c r="Z1606" s="348" t="s">
        <v>80</v>
      </c>
      <c r="AA1606" s="349"/>
      <c r="AB1606" s="349"/>
      <c r="AC1606" s="349"/>
      <c r="AD1606" s="350"/>
      <c r="AE1606" s="357" t="s">
        <v>79</v>
      </c>
      <c r="AF1606" s="358"/>
      <c r="AG1606" s="358"/>
      <c r="AH1606" s="358"/>
      <c r="AI1606" s="358"/>
      <c r="AJ1606" s="359"/>
      <c r="AK1606" s="357" t="s">
        <v>81</v>
      </c>
      <c r="AL1606" s="358"/>
      <c r="AM1606" s="358"/>
      <c r="AN1606" s="358"/>
      <c r="AO1606" s="358"/>
      <c r="AP1606" s="358"/>
      <c r="AQ1606" s="358"/>
      <c r="AR1606" s="358"/>
      <c r="AS1606" s="358"/>
      <c r="AT1606" s="358"/>
      <c r="AU1606" s="358"/>
      <c r="AV1606" s="358"/>
      <c r="AW1606" s="358"/>
      <c r="AX1606" s="359"/>
      <c r="AY1606" s="357" t="s">
        <v>1</v>
      </c>
      <c r="AZ1606" s="358"/>
      <c r="BA1606" s="358"/>
      <c r="BB1606" s="359"/>
      <c r="BC1606" s="348" t="s">
        <v>104</v>
      </c>
      <c r="BD1606" s="349"/>
      <c r="BE1606" s="349"/>
      <c r="BF1606" s="350"/>
      <c r="BG1606" s="366" t="s">
        <v>82</v>
      </c>
      <c r="BH1606" s="367"/>
      <c r="BI1606" s="367"/>
      <c r="BJ1606" s="368"/>
      <c r="BK1606" s="315" t="s">
        <v>99</v>
      </c>
      <c r="BL1606" s="316"/>
      <c r="BM1606" s="316"/>
      <c r="BN1606" s="316"/>
      <c r="BO1606" s="316"/>
      <c r="BP1606" s="317"/>
      <c r="BQ1606" s="315" t="s">
        <v>83</v>
      </c>
      <c r="BR1606" s="316"/>
      <c r="BS1606" s="316"/>
      <c r="BT1606" s="316"/>
      <c r="BU1606" s="316"/>
      <c r="BV1606" s="316"/>
      <c r="BW1606" s="317"/>
      <c r="BX1606" s="315" t="s">
        <v>84</v>
      </c>
      <c r="BY1606" s="316"/>
      <c r="BZ1606" s="316"/>
      <c r="CA1606" s="316"/>
      <c r="CB1606" s="316"/>
      <c r="CC1606" s="317"/>
      <c r="CD1606" s="315" t="s">
        <v>85</v>
      </c>
      <c r="CE1606" s="316"/>
      <c r="CF1606" s="316"/>
      <c r="CG1606" s="316"/>
      <c r="CH1606" s="316"/>
      <c r="CI1606" s="317"/>
    </row>
    <row r="1607" spans="1:87" ht="18" customHeight="1" x14ac:dyDescent="0.25">
      <c r="A1607" s="75"/>
      <c r="B1607" s="351"/>
      <c r="C1607" s="352"/>
      <c r="D1607" s="352"/>
      <c r="E1607" s="352"/>
      <c r="F1607" s="352"/>
      <c r="G1607" s="352"/>
      <c r="H1607" s="352"/>
      <c r="I1607" s="352"/>
      <c r="J1607" s="352"/>
      <c r="K1607" s="352"/>
      <c r="L1607" s="352"/>
      <c r="M1607" s="352"/>
      <c r="N1607" s="352"/>
      <c r="O1607" s="352"/>
      <c r="P1607" s="352"/>
      <c r="Q1607" s="352"/>
      <c r="R1607" s="352"/>
      <c r="S1607" s="352"/>
      <c r="T1607" s="352"/>
      <c r="U1607" s="352"/>
      <c r="V1607" s="352"/>
      <c r="W1607" s="352"/>
      <c r="X1607" s="352"/>
      <c r="Y1607" s="353"/>
      <c r="Z1607" s="351"/>
      <c r="AA1607" s="352"/>
      <c r="AB1607" s="352"/>
      <c r="AC1607" s="352"/>
      <c r="AD1607" s="353"/>
      <c r="AE1607" s="360"/>
      <c r="AF1607" s="361"/>
      <c r="AG1607" s="361"/>
      <c r="AH1607" s="361"/>
      <c r="AI1607" s="361"/>
      <c r="AJ1607" s="362"/>
      <c r="AK1607" s="360"/>
      <c r="AL1607" s="361"/>
      <c r="AM1607" s="361"/>
      <c r="AN1607" s="361"/>
      <c r="AO1607" s="361"/>
      <c r="AP1607" s="361"/>
      <c r="AQ1607" s="361"/>
      <c r="AR1607" s="361"/>
      <c r="AS1607" s="361"/>
      <c r="AT1607" s="361"/>
      <c r="AU1607" s="361"/>
      <c r="AV1607" s="361"/>
      <c r="AW1607" s="361"/>
      <c r="AX1607" s="362"/>
      <c r="AY1607" s="360"/>
      <c r="AZ1607" s="361"/>
      <c r="BA1607" s="361"/>
      <c r="BB1607" s="362"/>
      <c r="BC1607" s="351"/>
      <c r="BD1607" s="352"/>
      <c r="BE1607" s="352"/>
      <c r="BF1607" s="353"/>
      <c r="BG1607" s="369"/>
      <c r="BH1607" s="370"/>
      <c r="BI1607" s="370"/>
      <c r="BJ1607" s="371"/>
      <c r="BK1607" s="318"/>
      <c r="BL1607" s="319"/>
      <c r="BM1607" s="319"/>
      <c r="BN1607" s="319"/>
      <c r="BO1607" s="319"/>
      <c r="BP1607" s="320"/>
      <c r="BQ1607" s="318"/>
      <c r="BR1607" s="319"/>
      <c r="BS1607" s="319"/>
      <c r="BT1607" s="319"/>
      <c r="BU1607" s="319"/>
      <c r="BV1607" s="319"/>
      <c r="BW1607" s="320"/>
      <c r="BX1607" s="318"/>
      <c r="BY1607" s="319"/>
      <c r="BZ1607" s="319"/>
      <c r="CA1607" s="319"/>
      <c r="CB1607" s="319"/>
      <c r="CC1607" s="320"/>
      <c r="CD1607" s="318"/>
      <c r="CE1607" s="319"/>
      <c r="CF1607" s="319"/>
      <c r="CG1607" s="319"/>
      <c r="CH1607" s="319"/>
      <c r="CI1607" s="320"/>
    </row>
    <row r="1608" spans="1:87" ht="18" customHeight="1" thickBot="1" x14ac:dyDescent="0.3">
      <c r="A1608" s="75"/>
      <c r="B1608" s="354"/>
      <c r="C1608" s="355"/>
      <c r="D1608" s="355"/>
      <c r="E1608" s="355"/>
      <c r="F1608" s="355"/>
      <c r="G1608" s="355"/>
      <c r="H1608" s="355"/>
      <c r="I1608" s="355"/>
      <c r="J1608" s="355"/>
      <c r="K1608" s="355"/>
      <c r="L1608" s="355"/>
      <c r="M1608" s="355"/>
      <c r="N1608" s="355"/>
      <c r="O1608" s="355"/>
      <c r="P1608" s="355"/>
      <c r="Q1608" s="355"/>
      <c r="R1608" s="355"/>
      <c r="S1608" s="355"/>
      <c r="T1608" s="355"/>
      <c r="U1608" s="355"/>
      <c r="V1608" s="355"/>
      <c r="W1608" s="355"/>
      <c r="X1608" s="355"/>
      <c r="Y1608" s="356"/>
      <c r="Z1608" s="354"/>
      <c r="AA1608" s="355"/>
      <c r="AB1608" s="355"/>
      <c r="AC1608" s="355"/>
      <c r="AD1608" s="356"/>
      <c r="AE1608" s="363"/>
      <c r="AF1608" s="364"/>
      <c r="AG1608" s="364"/>
      <c r="AH1608" s="364"/>
      <c r="AI1608" s="364"/>
      <c r="AJ1608" s="365"/>
      <c r="AK1608" s="360"/>
      <c r="AL1608" s="361"/>
      <c r="AM1608" s="361"/>
      <c r="AN1608" s="361"/>
      <c r="AO1608" s="361"/>
      <c r="AP1608" s="361"/>
      <c r="AQ1608" s="361"/>
      <c r="AR1608" s="361"/>
      <c r="AS1608" s="361"/>
      <c r="AT1608" s="361"/>
      <c r="AU1608" s="361"/>
      <c r="AV1608" s="361"/>
      <c r="AW1608" s="361"/>
      <c r="AX1608" s="362"/>
      <c r="AY1608" s="360"/>
      <c r="AZ1608" s="361"/>
      <c r="BA1608" s="361"/>
      <c r="BB1608" s="362"/>
      <c r="BC1608" s="351"/>
      <c r="BD1608" s="352"/>
      <c r="BE1608" s="352"/>
      <c r="BF1608" s="353"/>
      <c r="BG1608" s="369"/>
      <c r="BH1608" s="370"/>
      <c r="BI1608" s="370"/>
      <c r="BJ1608" s="371"/>
      <c r="BK1608" s="318"/>
      <c r="BL1608" s="319"/>
      <c r="BM1608" s="319"/>
      <c r="BN1608" s="319"/>
      <c r="BO1608" s="319"/>
      <c r="BP1608" s="320"/>
      <c r="BQ1608" s="321"/>
      <c r="BR1608" s="322"/>
      <c r="BS1608" s="322"/>
      <c r="BT1608" s="322"/>
      <c r="BU1608" s="322"/>
      <c r="BV1608" s="322"/>
      <c r="BW1608" s="323"/>
      <c r="BX1608" s="321"/>
      <c r="BY1608" s="322"/>
      <c r="BZ1608" s="322"/>
      <c r="CA1608" s="322"/>
      <c r="CB1608" s="322"/>
      <c r="CC1608" s="323"/>
      <c r="CD1608" s="321"/>
      <c r="CE1608" s="322"/>
      <c r="CF1608" s="322"/>
      <c r="CG1608" s="322"/>
      <c r="CH1608" s="322"/>
      <c r="CI1608" s="323"/>
    </row>
    <row r="1609" spans="1:87" ht="18" customHeight="1" x14ac:dyDescent="0.25">
      <c r="A1609" s="75"/>
      <c r="B1609" s="324"/>
      <c r="C1609" s="325"/>
      <c r="D1609" s="325"/>
      <c r="E1609" s="325"/>
      <c r="F1609" s="325"/>
      <c r="G1609" s="325"/>
      <c r="H1609" s="325"/>
      <c r="I1609" s="325"/>
      <c r="J1609" s="325"/>
      <c r="K1609" s="325"/>
      <c r="L1609" s="325"/>
      <c r="M1609" s="325"/>
      <c r="N1609" s="325"/>
      <c r="O1609" s="325"/>
      <c r="P1609" s="325"/>
      <c r="Q1609" s="325"/>
      <c r="R1609" s="325"/>
      <c r="S1609" s="325"/>
      <c r="T1609" s="325"/>
      <c r="U1609" s="325"/>
      <c r="V1609" s="325"/>
      <c r="W1609" s="325"/>
      <c r="X1609" s="325"/>
      <c r="Y1609" s="326"/>
      <c r="Z1609" s="333"/>
      <c r="AA1609" s="334"/>
      <c r="AB1609" s="334"/>
      <c r="AC1609" s="334"/>
      <c r="AD1609" s="335"/>
      <c r="AE1609" s="333"/>
      <c r="AF1609" s="334"/>
      <c r="AG1609" s="334"/>
      <c r="AH1609" s="334"/>
      <c r="AI1609" s="334"/>
      <c r="AJ1609" s="334"/>
      <c r="AK1609" s="342"/>
      <c r="AL1609" s="343"/>
      <c r="AM1609" s="343"/>
      <c r="AN1609" s="343"/>
      <c r="AO1609" s="343"/>
      <c r="AP1609" s="343"/>
      <c r="AQ1609" s="343"/>
      <c r="AR1609" s="343"/>
      <c r="AS1609" s="343"/>
      <c r="AT1609" s="343"/>
      <c r="AU1609" s="343"/>
      <c r="AV1609" s="343"/>
      <c r="AW1609" s="343"/>
      <c r="AX1609" s="344"/>
      <c r="AY1609" s="409"/>
      <c r="AZ1609" s="346"/>
      <c r="BA1609" s="346"/>
      <c r="BB1609" s="410"/>
      <c r="BC1609" s="345">
        <f>+$AE$1609*AY1609</f>
        <v>0</v>
      </c>
      <c r="BD1609" s="346"/>
      <c r="BE1609" s="346"/>
      <c r="BF1609" s="347"/>
      <c r="BG1609" s="285"/>
      <c r="BH1609" s="286"/>
      <c r="BI1609" s="286"/>
      <c r="BJ1609" s="287"/>
      <c r="BK1609" s="288">
        <f>+AY1609*BG1609</f>
        <v>0</v>
      </c>
      <c r="BL1609" s="289"/>
      <c r="BM1609" s="289"/>
      <c r="BN1609" s="289"/>
      <c r="BO1609" s="289"/>
      <c r="BP1609" s="290"/>
      <c r="BQ1609" s="291"/>
      <c r="BR1609" s="292"/>
      <c r="BS1609" s="292"/>
      <c r="BT1609" s="292"/>
      <c r="BU1609" s="292"/>
      <c r="BV1609" s="292"/>
      <c r="BW1609" s="293"/>
      <c r="BX1609" s="291">
        <f>+(((BK1639+BQ1609)*30)/70)</f>
        <v>0</v>
      </c>
      <c r="BY1609" s="292"/>
      <c r="BZ1609" s="292"/>
      <c r="CA1609" s="292"/>
      <c r="CB1609" s="292"/>
      <c r="CC1609" s="293"/>
      <c r="CD1609" s="291">
        <f>+BK1639+BQ1609+BX1609</f>
        <v>0</v>
      </c>
      <c r="CE1609" s="292"/>
      <c r="CF1609" s="292"/>
      <c r="CG1609" s="292"/>
      <c r="CH1609" s="292"/>
      <c r="CI1609" s="293"/>
    </row>
    <row r="1610" spans="1:87" ht="18" customHeight="1" x14ac:dyDescent="0.25">
      <c r="A1610" s="75"/>
      <c r="B1610" s="327"/>
      <c r="C1610" s="328"/>
      <c r="D1610" s="328"/>
      <c r="E1610" s="328"/>
      <c r="F1610" s="328"/>
      <c r="G1610" s="328"/>
      <c r="H1610" s="328"/>
      <c r="I1610" s="328"/>
      <c r="J1610" s="328"/>
      <c r="K1610" s="328"/>
      <c r="L1610" s="328"/>
      <c r="M1610" s="328"/>
      <c r="N1610" s="328"/>
      <c r="O1610" s="328"/>
      <c r="P1610" s="328"/>
      <c r="Q1610" s="328"/>
      <c r="R1610" s="328"/>
      <c r="S1610" s="328"/>
      <c r="T1610" s="328"/>
      <c r="U1610" s="328"/>
      <c r="V1610" s="328"/>
      <c r="W1610" s="328"/>
      <c r="X1610" s="328"/>
      <c r="Y1610" s="329"/>
      <c r="Z1610" s="336"/>
      <c r="AA1610" s="337"/>
      <c r="AB1610" s="337"/>
      <c r="AC1610" s="337"/>
      <c r="AD1610" s="338"/>
      <c r="AE1610" s="336"/>
      <c r="AF1610" s="337"/>
      <c r="AG1610" s="337"/>
      <c r="AH1610" s="337"/>
      <c r="AI1610" s="337"/>
      <c r="AJ1610" s="337"/>
      <c r="AK1610" s="300"/>
      <c r="AL1610" s="301"/>
      <c r="AM1610" s="301"/>
      <c r="AN1610" s="301"/>
      <c r="AO1610" s="301"/>
      <c r="AP1610" s="301"/>
      <c r="AQ1610" s="301"/>
      <c r="AR1610" s="301"/>
      <c r="AS1610" s="301"/>
      <c r="AT1610" s="301"/>
      <c r="AU1610" s="301"/>
      <c r="AV1610" s="301"/>
      <c r="AW1610" s="301"/>
      <c r="AX1610" s="302"/>
      <c r="AY1610" s="407"/>
      <c r="AZ1610" s="304"/>
      <c r="BA1610" s="304"/>
      <c r="BB1610" s="408"/>
      <c r="BC1610" s="306">
        <f t="shared" ref="BC1610:BC1638" si="90">+$AE$1609*AY1610</f>
        <v>0</v>
      </c>
      <c r="BD1610" s="307"/>
      <c r="BE1610" s="307"/>
      <c r="BF1610" s="308"/>
      <c r="BG1610" s="309"/>
      <c r="BH1610" s="310"/>
      <c r="BI1610" s="310"/>
      <c r="BJ1610" s="311"/>
      <c r="BK1610" s="312">
        <f t="shared" ref="BK1610:BK1638" si="91">+AY1610*BG1610</f>
        <v>0</v>
      </c>
      <c r="BL1610" s="313"/>
      <c r="BM1610" s="313"/>
      <c r="BN1610" s="313"/>
      <c r="BO1610" s="313"/>
      <c r="BP1610" s="314"/>
      <c r="BQ1610" s="294"/>
      <c r="BR1610" s="295"/>
      <c r="BS1610" s="295"/>
      <c r="BT1610" s="295"/>
      <c r="BU1610" s="295"/>
      <c r="BV1610" s="295"/>
      <c r="BW1610" s="296"/>
      <c r="BX1610" s="294"/>
      <c r="BY1610" s="295"/>
      <c r="BZ1610" s="295"/>
      <c r="CA1610" s="295"/>
      <c r="CB1610" s="295"/>
      <c r="CC1610" s="296"/>
      <c r="CD1610" s="294"/>
      <c r="CE1610" s="295"/>
      <c r="CF1610" s="295"/>
      <c r="CG1610" s="295"/>
      <c r="CH1610" s="295"/>
      <c r="CI1610" s="296"/>
    </row>
    <row r="1611" spans="1:87" ht="18" customHeight="1" x14ac:dyDescent="0.25">
      <c r="A1611" s="75"/>
      <c r="B1611" s="327"/>
      <c r="C1611" s="328"/>
      <c r="D1611" s="328"/>
      <c r="E1611" s="328"/>
      <c r="F1611" s="328"/>
      <c r="G1611" s="328"/>
      <c r="H1611" s="328"/>
      <c r="I1611" s="328"/>
      <c r="J1611" s="328"/>
      <c r="K1611" s="328"/>
      <c r="L1611" s="328"/>
      <c r="M1611" s="328"/>
      <c r="N1611" s="328"/>
      <c r="O1611" s="328"/>
      <c r="P1611" s="328"/>
      <c r="Q1611" s="328"/>
      <c r="R1611" s="328"/>
      <c r="S1611" s="328"/>
      <c r="T1611" s="328"/>
      <c r="U1611" s="328"/>
      <c r="V1611" s="328"/>
      <c r="W1611" s="328"/>
      <c r="X1611" s="328"/>
      <c r="Y1611" s="329"/>
      <c r="Z1611" s="336"/>
      <c r="AA1611" s="337"/>
      <c r="AB1611" s="337"/>
      <c r="AC1611" s="337"/>
      <c r="AD1611" s="338"/>
      <c r="AE1611" s="336"/>
      <c r="AF1611" s="337"/>
      <c r="AG1611" s="337"/>
      <c r="AH1611" s="337"/>
      <c r="AI1611" s="337"/>
      <c r="AJ1611" s="337"/>
      <c r="AK1611" s="300"/>
      <c r="AL1611" s="301"/>
      <c r="AM1611" s="301"/>
      <c r="AN1611" s="301"/>
      <c r="AO1611" s="301"/>
      <c r="AP1611" s="301"/>
      <c r="AQ1611" s="301"/>
      <c r="AR1611" s="301"/>
      <c r="AS1611" s="301"/>
      <c r="AT1611" s="301"/>
      <c r="AU1611" s="301"/>
      <c r="AV1611" s="301"/>
      <c r="AW1611" s="301"/>
      <c r="AX1611" s="302"/>
      <c r="AY1611" s="407"/>
      <c r="AZ1611" s="304"/>
      <c r="BA1611" s="304"/>
      <c r="BB1611" s="408"/>
      <c r="BC1611" s="306">
        <f t="shared" si="90"/>
        <v>0</v>
      </c>
      <c r="BD1611" s="307"/>
      <c r="BE1611" s="307"/>
      <c r="BF1611" s="308"/>
      <c r="BG1611" s="309"/>
      <c r="BH1611" s="310"/>
      <c r="BI1611" s="310"/>
      <c r="BJ1611" s="311"/>
      <c r="BK1611" s="312">
        <f t="shared" si="91"/>
        <v>0</v>
      </c>
      <c r="BL1611" s="313"/>
      <c r="BM1611" s="313"/>
      <c r="BN1611" s="313"/>
      <c r="BO1611" s="313"/>
      <c r="BP1611" s="314"/>
      <c r="BQ1611" s="294"/>
      <c r="BR1611" s="295"/>
      <c r="BS1611" s="295"/>
      <c r="BT1611" s="295"/>
      <c r="BU1611" s="295"/>
      <c r="BV1611" s="295"/>
      <c r="BW1611" s="296"/>
      <c r="BX1611" s="294"/>
      <c r="BY1611" s="295"/>
      <c r="BZ1611" s="295"/>
      <c r="CA1611" s="295"/>
      <c r="CB1611" s="295"/>
      <c r="CC1611" s="296"/>
      <c r="CD1611" s="294"/>
      <c r="CE1611" s="295"/>
      <c r="CF1611" s="295"/>
      <c r="CG1611" s="295"/>
      <c r="CH1611" s="295"/>
      <c r="CI1611" s="296"/>
    </row>
    <row r="1612" spans="1:87" ht="18" customHeight="1" x14ac:dyDescent="0.25">
      <c r="A1612" s="75"/>
      <c r="B1612" s="327"/>
      <c r="C1612" s="328"/>
      <c r="D1612" s="328"/>
      <c r="E1612" s="328"/>
      <c r="F1612" s="328"/>
      <c r="G1612" s="328"/>
      <c r="H1612" s="328"/>
      <c r="I1612" s="328"/>
      <c r="J1612" s="328"/>
      <c r="K1612" s="328"/>
      <c r="L1612" s="328"/>
      <c r="M1612" s="328"/>
      <c r="N1612" s="328"/>
      <c r="O1612" s="328"/>
      <c r="P1612" s="328"/>
      <c r="Q1612" s="328"/>
      <c r="R1612" s="328"/>
      <c r="S1612" s="328"/>
      <c r="T1612" s="328"/>
      <c r="U1612" s="328"/>
      <c r="V1612" s="328"/>
      <c r="W1612" s="328"/>
      <c r="X1612" s="328"/>
      <c r="Y1612" s="329"/>
      <c r="Z1612" s="336"/>
      <c r="AA1612" s="337"/>
      <c r="AB1612" s="337"/>
      <c r="AC1612" s="337"/>
      <c r="AD1612" s="338"/>
      <c r="AE1612" s="336"/>
      <c r="AF1612" s="337"/>
      <c r="AG1612" s="337"/>
      <c r="AH1612" s="337"/>
      <c r="AI1612" s="337"/>
      <c r="AJ1612" s="337"/>
      <c r="AK1612" s="300"/>
      <c r="AL1612" s="301"/>
      <c r="AM1612" s="301"/>
      <c r="AN1612" s="301"/>
      <c r="AO1612" s="301"/>
      <c r="AP1612" s="301"/>
      <c r="AQ1612" s="301"/>
      <c r="AR1612" s="301"/>
      <c r="AS1612" s="301"/>
      <c r="AT1612" s="301"/>
      <c r="AU1612" s="301"/>
      <c r="AV1612" s="301"/>
      <c r="AW1612" s="301"/>
      <c r="AX1612" s="302"/>
      <c r="AY1612" s="407"/>
      <c r="AZ1612" s="304"/>
      <c r="BA1612" s="304"/>
      <c r="BB1612" s="408"/>
      <c r="BC1612" s="306">
        <f t="shared" si="90"/>
        <v>0</v>
      </c>
      <c r="BD1612" s="307"/>
      <c r="BE1612" s="307"/>
      <c r="BF1612" s="308"/>
      <c r="BG1612" s="309"/>
      <c r="BH1612" s="310"/>
      <c r="BI1612" s="310"/>
      <c r="BJ1612" s="311"/>
      <c r="BK1612" s="312">
        <f t="shared" si="91"/>
        <v>0</v>
      </c>
      <c r="BL1612" s="313"/>
      <c r="BM1612" s="313"/>
      <c r="BN1612" s="313"/>
      <c r="BO1612" s="313"/>
      <c r="BP1612" s="314"/>
      <c r="BQ1612" s="294"/>
      <c r="BR1612" s="295"/>
      <c r="BS1612" s="295"/>
      <c r="BT1612" s="295"/>
      <c r="BU1612" s="295"/>
      <c r="BV1612" s="295"/>
      <c r="BW1612" s="296"/>
      <c r="BX1612" s="294"/>
      <c r="BY1612" s="295"/>
      <c r="BZ1612" s="295"/>
      <c r="CA1612" s="295"/>
      <c r="CB1612" s="295"/>
      <c r="CC1612" s="296"/>
      <c r="CD1612" s="294"/>
      <c r="CE1612" s="295"/>
      <c r="CF1612" s="295"/>
      <c r="CG1612" s="295"/>
      <c r="CH1612" s="295"/>
      <c r="CI1612" s="296"/>
    </row>
    <row r="1613" spans="1:87" ht="18" customHeight="1" x14ac:dyDescent="0.25">
      <c r="A1613" s="75"/>
      <c r="B1613" s="327"/>
      <c r="C1613" s="328"/>
      <c r="D1613" s="328"/>
      <c r="E1613" s="328"/>
      <c r="F1613" s="328"/>
      <c r="G1613" s="328"/>
      <c r="H1613" s="328"/>
      <c r="I1613" s="328"/>
      <c r="J1613" s="328"/>
      <c r="K1613" s="328"/>
      <c r="L1613" s="328"/>
      <c r="M1613" s="328"/>
      <c r="N1613" s="328"/>
      <c r="O1613" s="328"/>
      <c r="P1613" s="328"/>
      <c r="Q1613" s="328"/>
      <c r="R1613" s="328"/>
      <c r="S1613" s="328"/>
      <c r="T1613" s="328"/>
      <c r="U1613" s="328"/>
      <c r="V1613" s="328"/>
      <c r="W1613" s="328"/>
      <c r="X1613" s="328"/>
      <c r="Y1613" s="329"/>
      <c r="Z1613" s="336"/>
      <c r="AA1613" s="337"/>
      <c r="AB1613" s="337"/>
      <c r="AC1613" s="337"/>
      <c r="AD1613" s="338"/>
      <c r="AE1613" s="336"/>
      <c r="AF1613" s="337"/>
      <c r="AG1613" s="337"/>
      <c r="AH1613" s="337"/>
      <c r="AI1613" s="337"/>
      <c r="AJ1613" s="337"/>
      <c r="AK1613" s="300"/>
      <c r="AL1613" s="301"/>
      <c r="AM1613" s="301"/>
      <c r="AN1613" s="301"/>
      <c r="AO1613" s="301"/>
      <c r="AP1613" s="301"/>
      <c r="AQ1613" s="301"/>
      <c r="AR1613" s="301"/>
      <c r="AS1613" s="301"/>
      <c r="AT1613" s="301"/>
      <c r="AU1613" s="301"/>
      <c r="AV1613" s="301"/>
      <c r="AW1613" s="301"/>
      <c r="AX1613" s="302"/>
      <c r="AY1613" s="407"/>
      <c r="AZ1613" s="304"/>
      <c r="BA1613" s="304"/>
      <c r="BB1613" s="408"/>
      <c r="BC1613" s="306">
        <f t="shared" si="90"/>
        <v>0</v>
      </c>
      <c r="BD1613" s="307"/>
      <c r="BE1613" s="307"/>
      <c r="BF1613" s="308"/>
      <c r="BG1613" s="309"/>
      <c r="BH1613" s="310"/>
      <c r="BI1613" s="310"/>
      <c r="BJ1613" s="311"/>
      <c r="BK1613" s="312">
        <f t="shared" si="91"/>
        <v>0</v>
      </c>
      <c r="BL1613" s="313"/>
      <c r="BM1613" s="313"/>
      <c r="BN1613" s="313"/>
      <c r="BO1613" s="313"/>
      <c r="BP1613" s="314"/>
      <c r="BQ1613" s="294"/>
      <c r="BR1613" s="295"/>
      <c r="BS1613" s="295"/>
      <c r="BT1613" s="295"/>
      <c r="BU1613" s="295"/>
      <c r="BV1613" s="295"/>
      <c r="BW1613" s="296"/>
      <c r="BX1613" s="294"/>
      <c r="BY1613" s="295"/>
      <c r="BZ1613" s="295"/>
      <c r="CA1613" s="295"/>
      <c r="CB1613" s="295"/>
      <c r="CC1613" s="296"/>
      <c r="CD1613" s="294"/>
      <c r="CE1613" s="295"/>
      <c r="CF1613" s="295"/>
      <c r="CG1613" s="295"/>
      <c r="CH1613" s="295"/>
      <c r="CI1613" s="296"/>
    </row>
    <row r="1614" spans="1:87" ht="18" customHeight="1" x14ac:dyDescent="0.25">
      <c r="A1614" s="75"/>
      <c r="B1614" s="327"/>
      <c r="C1614" s="328"/>
      <c r="D1614" s="328"/>
      <c r="E1614" s="328"/>
      <c r="F1614" s="328"/>
      <c r="G1614" s="328"/>
      <c r="H1614" s="328"/>
      <c r="I1614" s="328"/>
      <c r="J1614" s="328"/>
      <c r="K1614" s="328"/>
      <c r="L1614" s="328"/>
      <c r="M1614" s="328"/>
      <c r="N1614" s="328"/>
      <c r="O1614" s="328"/>
      <c r="P1614" s="328"/>
      <c r="Q1614" s="328"/>
      <c r="R1614" s="328"/>
      <c r="S1614" s="328"/>
      <c r="T1614" s="328"/>
      <c r="U1614" s="328"/>
      <c r="V1614" s="328"/>
      <c r="W1614" s="328"/>
      <c r="X1614" s="328"/>
      <c r="Y1614" s="329"/>
      <c r="Z1614" s="336"/>
      <c r="AA1614" s="337"/>
      <c r="AB1614" s="337"/>
      <c r="AC1614" s="337"/>
      <c r="AD1614" s="338"/>
      <c r="AE1614" s="336"/>
      <c r="AF1614" s="337"/>
      <c r="AG1614" s="337"/>
      <c r="AH1614" s="337"/>
      <c r="AI1614" s="337"/>
      <c r="AJ1614" s="337"/>
      <c r="AK1614" s="300"/>
      <c r="AL1614" s="301"/>
      <c r="AM1614" s="301"/>
      <c r="AN1614" s="301"/>
      <c r="AO1614" s="301"/>
      <c r="AP1614" s="301"/>
      <c r="AQ1614" s="301"/>
      <c r="AR1614" s="301"/>
      <c r="AS1614" s="301"/>
      <c r="AT1614" s="301"/>
      <c r="AU1614" s="301"/>
      <c r="AV1614" s="301"/>
      <c r="AW1614" s="301"/>
      <c r="AX1614" s="302"/>
      <c r="AY1614" s="407"/>
      <c r="AZ1614" s="304"/>
      <c r="BA1614" s="304"/>
      <c r="BB1614" s="408"/>
      <c r="BC1614" s="306">
        <f t="shared" si="90"/>
        <v>0</v>
      </c>
      <c r="BD1614" s="307"/>
      <c r="BE1614" s="307"/>
      <c r="BF1614" s="308"/>
      <c r="BG1614" s="309"/>
      <c r="BH1614" s="310"/>
      <c r="BI1614" s="310"/>
      <c r="BJ1614" s="311"/>
      <c r="BK1614" s="312">
        <f t="shared" si="91"/>
        <v>0</v>
      </c>
      <c r="BL1614" s="313"/>
      <c r="BM1614" s="313"/>
      <c r="BN1614" s="313"/>
      <c r="BO1614" s="313"/>
      <c r="BP1614" s="314"/>
      <c r="BQ1614" s="294"/>
      <c r="BR1614" s="295"/>
      <c r="BS1614" s="295"/>
      <c r="BT1614" s="295"/>
      <c r="BU1614" s="295"/>
      <c r="BV1614" s="295"/>
      <c r="BW1614" s="296"/>
      <c r="BX1614" s="294"/>
      <c r="BY1614" s="295"/>
      <c r="BZ1614" s="295"/>
      <c r="CA1614" s="295"/>
      <c r="CB1614" s="295"/>
      <c r="CC1614" s="296"/>
      <c r="CD1614" s="294"/>
      <c r="CE1614" s="295"/>
      <c r="CF1614" s="295"/>
      <c r="CG1614" s="295"/>
      <c r="CH1614" s="295"/>
      <c r="CI1614" s="296"/>
    </row>
    <row r="1615" spans="1:87" ht="18" customHeight="1" x14ac:dyDescent="0.25">
      <c r="A1615" s="75"/>
      <c r="B1615" s="327"/>
      <c r="C1615" s="328"/>
      <c r="D1615" s="328"/>
      <c r="E1615" s="328"/>
      <c r="F1615" s="328"/>
      <c r="G1615" s="328"/>
      <c r="H1615" s="328"/>
      <c r="I1615" s="328"/>
      <c r="J1615" s="328"/>
      <c r="K1615" s="328"/>
      <c r="L1615" s="328"/>
      <c r="M1615" s="328"/>
      <c r="N1615" s="328"/>
      <c r="O1615" s="328"/>
      <c r="P1615" s="328"/>
      <c r="Q1615" s="328"/>
      <c r="R1615" s="328"/>
      <c r="S1615" s="328"/>
      <c r="T1615" s="328"/>
      <c r="U1615" s="328"/>
      <c r="V1615" s="328"/>
      <c r="W1615" s="328"/>
      <c r="X1615" s="328"/>
      <c r="Y1615" s="329"/>
      <c r="Z1615" s="336"/>
      <c r="AA1615" s="337"/>
      <c r="AB1615" s="337"/>
      <c r="AC1615" s="337"/>
      <c r="AD1615" s="338"/>
      <c r="AE1615" s="336"/>
      <c r="AF1615" s="337"/>
      <c r="AG1615" s="337"/>
      <c r="AH1615" s="337"/>
      <c r="AI1615" s="337"/>
      <c r="AJ1615" s="337"/>
      <c r="AK1615" s="300"/>
      <c r="AL1615" s="301"/>
      <c r="AM1615" s="301"/>
      <c r="AN1615" s="301"/>
      <c r="AO1615" s="301"/>
      <c r="AP1615" s="301"/>
      <c r="AQ1615" s="301"/>
      <c r="AR1615" s="301"/>
      <c r="AS1615" s="301"/>
      <c r="AT1615" s="301"/>
      <c r="AU1615" s="301"/>
      <c r="AV1615" s="301"/>
      <c r="AW1615" s="301"/>
      <c r="AX1615" s="302"/>
      <c r="AY1615" s="407"/>
      <c r="AZ1615" s="304"/>
      <c r="BA1615" s="304"/>
      <c r="BB1615" s="408"/>
      <c r="BC1615" s="306">
        <f t="shared" si="90"/>
        <v>0</v>
      </c>
      <c r="BD1615" s="307"/>
      <c r="BE1615" s="307"/>
      <c r="BF1615" s="308"/>
      <c r="BG1615" s="309"/>
      <c r="BH1615" s="310"/>
      <c r="BI1615" s="310"/>
      <c r="BJ1615" s="311"/>
      <c r="BK1615" s="312">
        <f t="shared" si="91"/>
        <v>0</v>
      </c>
      <c r="BL1615" s="313"/>
      <c r="BM1615" s="313"/>
      <c r="BN1615" s="313"/>
      <c r="BO1615" s="313"/>
      <c r="BP1615" s="314"/>
      <c r="BQ1615" s="294"/>
      <c r="BR1615" s="295"/>
      <c r="BS1615" s="295"/>
      <c r="BT1615" s="295"/>
      <c r="BU1615" s="295"/>
      <c r="BV1615" s="295"/>
      <c r="BW1615" s="296"/>
      <c r="BX1615" s="294"/>
      <c r="BY1615" s="295"/>
      <c r="BZ1615" s="295"/>
      <c r="CA1615" s="295"/>
      <c r="CB1615" s="295"/>
      <c r="CC1615" s="296"/>
      <c r="CD1615" s="294"/>
      <c r="CE1615" s="295"/>
      <c r="CF1615" s="295"/>
      <c r="CG1615" s="295"/>
      <c r="CH1615" s="295"/>
      <c r="CI1615" s="296"/>
    </row>
    <row r="1616" spans="1:87" ht="18" customHeight="1" x14ac:dyDescent="0.25">
      <c r="A1616" s="75"/>
      <c r="B1616" s="327"/>
      <c r="C1616" s="328"/>
      <c r="D1616" s="328"/>
      <c r="E1616" s="328"/>
      <c r="F1616" s="328"/>
      <c r="G1616" s="328"/>
      <c r="H1616" s="328"/>
      <c r="I1616" s="328"/>
      <c r="J1616" s="328"/>
      <c r="K1616" s="328"/>
      <c r="L1616" s="328"/>
      <c r="M1616" s="328"/>
      <c r="N1616" s="328"/>
      <c r="O1616" s="328"/>
      <c r="P1616" s="328"/>
      <c r="Q1616" s="328"/>
      <c r="R1616" s="328"/>
      <c r="S1616" s="328"/>
      <c r="T1616" s="328"/>
      <c r="U1616" s="328"/>
      <c r="V1616" s="328"/>
      <c r="W1616" s="328"/>
      <c r="X1616" s="328"/>
      <c r="Y1616" s="329"/>
      <c r="Z1616" s="336"/>
      <c r="AA1616" s="337"/>
      <c r="AB1616" s="337"/>
      <c r="AC1616" s="337"/>
      <c r="AD1616" s="338"/>
      <c r="AE1616" s="336"/>
      <c r="AF1616" s="337"/>
      <c r="AG1616" s="337"/>
      <c r="AH1616" s="337"/>
      <c r="AI1616" s="337"/>
      <c r="AJ1616" s="337"/>
      <c r="AK1616" s="300"/>
      <c r="AL1616" s="301"/>
      <c r="AM1616" s="301"/>
      <c r="AN1616" s="301"/>
      <c r="AO1616" s="301"/>
      <c r="AP1616" s="301"/>
      <c r="AQ1616" s="301"/>
      <c r="AR1616" s="301"/>
      <c r="AS1616" s="301"/>
      <c r="AT1616" s="301"/>
      <c r="AU1616" s="301"/>
      <c r="AV1616" s="301"/>
      <c r="AW1616" s="301"/>
      <c r="AX1616" s="302"/>
      <c r="AY1616" s="407"/>
      <c r="AZ1616" s="304"/>
      <c r="BA1616" s="304"/>
      <c r="BB1616" s="408"/>
      <c r="BC1616" s="306">
        <f t="shared" si="90"/>
        <v>0</v>
      </c>
      <c r="BD1616" s="307"/>
      <c r="BE1616" s="307"/>
      <c r="BF1616" s="308"/>
      <c r="BG1616" s="309"/>
      <c r="BH1616" s="310"/>
      <c r="BI1616" s="310"/>
      <c r="BJ1616" s="311"/>
      <c r="BK1616" s="312">
        <f t="shared" si="91"/>
        <v>0</v>
      </c>
      <c r="BL1616" s="313"/>
      <c r="BM1616" s="313"/>
      <c r="BN1616" s="313"/>
      <c r="BO1616" s="313"/>
      <c r="BP1616" s="314"/>
      <c r="BQ1616" s="294"/>
      <c r="BR1616" s="295"/>
      <c r="BS1616" s="295"/>
      <c r="BT1616" s="295"/>
      <c r="BU1616" s="295"/>
      <c r="BV1616" s="295"/>
      <c r="BW1616" s="296"/>
      <c r="BX1616" s="294"/>
      <c r="BY1616" s="295"/>
      <c r="BZ1616" s="295"/>
      <c r="CA1616" s="295"/>
      <c r="CB1616" s="295"/>
      <c r="CC1616" s="296"/>
      <c r="CD1616" s="294"/>
      <c r="CE1616" s="295"/>
      <c r="CF1616" s="295"/>
      <c r="CG1616" s="295"/>
      <c r="CH1616" s="295"/>
      <c r="CI1616" s="296"/>
    </row>
    <row r="1617" spans="1:87" ht="18" customHeight="1" x14ac:dyDescent="0.25">
      <c r="A1617" s="75"/>
      <c r="B1617" s="327"/>
      <c r="C1617" s="328"/>
      <c r="D1617" s="328"/>
      <c r="E1617" s="328"/>
      <c r="F1617" s="328"/>
      <c r="G1617" s="328"/>
      <c r="H1617" s="328"/>
      <c r="I1617" s="328"/>
      <c r="J1617" s="328"/>
      <c r="K1617" s="328"/>
      <c r="L1617" s="328"/>
      <c r="M1617" s="328"/>
      <c r="N1617" s="328"/>
      <c r="O1617" s="328"/>
      <c r="P1617" s="328"/>
      <c r="Q1617" s="328"/>
      <c r="R1617" s="328"/>
      <c r="S1617" s="328"/>
      <c r="T1617" s="328"/>
      <c r="U1617" s="328"/>
      <c r="V1617" s="328"/>
      <c r="W1617" s="328"/>
      <c r="X1617" s="328"/>
      <c r="Y1617" s="329"/>
      <c r="Z1617" s="336"/>
      <c r="AA1617" s="337"/>
      <c r="AB1617" s="337"/>
      <c r="AC1617" s="337"/>
      <c r="AD1617" s="338"/>
      <c r="AE1617" s="336"/>
      <c r="AF1617" s="337"/>
      <c r="AG1617" s="337"/>
      <c r="AH1617" s="337"/>
      <c r="AI1617" s="337"/>
      <c r="AJ1617" s="337"/>
      <c r="AK1617" s="300"/>
      <c r="AL1617" s="301"/>
      <c r="AM1617" s="301"/>
      <c r="AN1617" s="301"/>
      <c r="AO1617" s="301"/>
      <c r="AP1617" s="301"/>
      <c r="AQ1617" s="301"/>
      <c r="AR1617" s="301"/>
      <c r="AS1617" s="301"/>
      <c r="AT1617" s="301"/>
      <c r="AU1617" s="301"/>
      <c r="AV1617" s="301"/>
      <c r="AW1617" s="301"/>
      <c r="AX1617" s="302"/>
      <c r="AY1617" s="407"/>
      <c r="AZ1617" s="304"/>
      <c r="BA1617" s="304"/>
      <c r="BB1617" s="408"/>
      <c r="BC1617" s="306">
        <f t="shared" si="90"/>
        <v>0</v>
      </c>
      <c r="BD1617" s="307"/>
      <c r="BE1617" s="307"/>
      <c r="BF1617" s="308"/>
      <c r="BG1617" s="309"/>
      <c r="BH1617" s="310"/>
      <c r="BI1617" s="310"/>
      <c r="BJ1617" s="311"/>
      <c r="BK1617" s="312">
        <f t="shared" si="91"/>
        <v>0</v>
      </c>
      <c r="BL1617" s="313"/>
      <c r="BM1617" s="313"/>
      <c r="BN1617" s="313"/>
      <c r="BO1617" s="313"/>
      <c r="BP1617" s="314"/>
      <c r="BQ1617" s="294"/>
      <c r="BR1617" s="295"/>
      <c r="BS1617" s="295"/>
      <c r="BT1617" s="295"/>
      <c r="BU1617" s="295"/>
      <c r="BV1617" s="295"/>
      <c r="BW1617" s="296"/>
      <c r="BX1617" s="294"/>
      <c r="BY1617" s="295"/>
      <c r="BZ1617" s="295"/>
      <c r="CA1617" s="295"/>
      <c r="CB1617" s="295"/>
      <c r="CC1617" s="296"/>
      <c r="CD1617" s="294"/>
      <c r="CE1617" s="295"/>
      <c r="CF1617" s="295"/>
      <c r="CG1617" s="295"/>
      <c r="CH1617" s="295"/>
      <c r="CI1617" s="296"/>
    </row>
    <row r="1618" spans="1:87" ht="18" customHeight="1" x14ac:dyDescent="0.25">
      <c r="A1618" s="75"/>
      <c r="B1618" s="327"/>
      <c r="C1618" s="328"/>
      <c r="D1618" s="328"/>
      <c r="E1618" s="328"/>
      <c r="F1618" s="328"/>
      <c r="G1618" s="328"/>
      <c r="H1618" s="328"/>
      <c r="I1618" s="328"/>
      <c r="J1618" s="328"/>
      <c r="K1618" s="328"/>
      <c r="L1618" s="328"/>
      <c r="M1618" s="328"/>
      <c r="N1618" s="328"/>
      <c r="O1618" s="328"/>
      <c r="P1618" s="328"/>
      <c r="Q1618" s="328"/>
      <c r="R1618" s="328"/>
      <c r="S1618" s="328"/>
      <c r="T1618" s="328"/>
      <c r="U1618" s="328"/>
      <c r="V1618" s="328"/>
      <c r="W1618" s="328"/>
      <c r="X1618" s="328"/>
      <c r="Y1618" s="329"/>
      <c r="Z1618" s="336"/>
      <c r="AA1618" s="337"/>
      <c r="AB1618" s="337"/>
      <c r="AC1618" s="337"/>
      <c r="AD1618" s="338"/>
      <c r="AE1618" s="336"/>
      <c r="AF1618" s="337"/>
      <c r="AG1618" s="337"/>
      <c r="AH1618" s="337"/>
      <c r="AI1618" s="337"/>
      <c r="AJ1618" s="337"/>
      <c r="AK1618" s="300"/>
      <c r="AL1618" s="301"/>
      <c r="AM1618" s="301"/>
      <c r="AN1618" s="301"/>
      <c r="AO1618" s="301"/>
      <c r="AP1618" s="301"/>
      <c r="AQ1618" s="301"/>
      <c r="AR1618" s="301"/>
      <c r="AS1618" s="301"/>
      <c r="AT1618" s="301"/>
      <c r="AU1618" s="301"/>
      <c r="AV1618" s="301"/>
      <c r="AW1618" s="301"/>
      <c r="AX1618" s="302"/>
      <c r="AY1618" s="407"/>
      <c r="AZ1618" s="304"/>
      <c r="BA1618" s="304"/>
      <c r="BB1618" s="408"/>
      <c r="BC1618" s="306">
        <f t="shared" si="90"/>
        <v>0</v>
      </c>
      <c r="BD1618" s="307"/>
      <c r="BE1618" s="307"/>
      <c r="BF1618" s="308"/>
      <c r="BG1618" s="309"/>
      <c r="BH1618" s="310"/>
      <c r="BI1618" s="310"/>
      <c r="BJ1618" s="311"/>
      <c r="BK1618" s="312">
        <f t="shared" si="91"/>
        <v>0</v>
      </c>
      <c r="BL1618" s="313"/>
      <c r="BM1618" s="313"/>
      <c r="BN1618" s="313"/>
      <c r="BO1618" s="313"/>
      <c r="BP1618" s="314"/>
      <c r="BQ1618" s="294"/>
      <c r="BR1618" s="295"/>
      <c r="BS1618" s="295"/>
      <c r="BT1618" s="295"/>
      <c r="BU1618" s="295"/>
      <c r="BV1618" s="295"/>
      <c r="BW1618" s="296"/>
      <c r="BX1618" s="294"/>
      <c r="BY1618" s="295"/>
      <c r="BZ1618" s="295"/>
      <c r="CA1618" s="295"/>
      <c r="CB1618" s="295"/>
      <c r="CC1618" s="296"/>
      <c r="CD1618" s="294"/>
      <c r="CE1618" s="295"/>
      <c r="CF1618" s="295"/>
      <c r="CG1618" s="295"/>
      <c r="CH1618" s="295"/>
      <c r="CI1618" s="296"/>
    </row>
    <row r="1619" spans="1:87" ht="18" customHeight="1" x14ac:dyDescent="0.25">
      <c r="A1619" s="75"/>
      <c r="B1619" s="327"/>
      <c r="C1619" s="328"/>
      <c r="D1619" s="328"/>
      <c r="E1619" s="328"/>
      <c r="F1619" s="328"/>
      <c r="G1619" s="328"/>
      <c r="H1619" s="328"/>
      <c r="I1619" s="328"/>
      <c r="J1619" s="328"/>
      <c r="K1619" s="328"/>
      <c r="L1619" s="328"/>
      <c r="M1619" s="328"/>
      <c r="N1619" s="328"/>
      <c r="O1619" s="328"/>
      <c r="P1619" s="328"/>
      <c r="Q1619" s="328"/>
      <c r="R1619" s="328"/>
      <c r="S1619" s="328"/>
      <c r="T1619" s="328"/>
      <c r="U1619" s="328"/>
      <c r="V1619" s="328"/>
      <c r="W1619" s="328"/>
      <c r="X1619" s="328"/>
      <c r="Y1619" s="329"/>
      <c r="Z1619" s="336"/>
      <c r="AA1619" s="337"/>
      <c r="AB1619" s="337"/>
      <c r="AC1619" s="337"/>
      <c r="AD1619" s="338"/>
      <c r="AE1619" s="336"/>
      <c r="AF1619" s="337"/>
      <c r="AG1619" s="337"/>
      <c r="AH1619" s="337"/>
      <c r="AI1619" s="337"/>
      <c r="AJ1619" s="337"/>
      <c r="AK1619" s="300"/>
      <c r="AL1619" s="301"/>
      <c r="AM1619" s="301"/>
      <c r="AN1619" s="301"/>
      <c r="AO1619" s="301"/>
      <c r="AP1619" s="301"/>
      <c r="AQ1619" s="301"/>
      <c r="AR1619" s="301"/>
      <c r="AS1619" s="301"/>
      <c r="AT1619" s="301"/>
      <c r="AU1619" s="301"/>
      <c r="AV1619" s="301"/>
      <c r="AW1619" s="301"/>
      <c r="AX1619" s="302"/>
      <c r="AY1619" s="407"/>
      <c r="AZ1619" s="304"/>
      <c r="BA1619" s="304"/>
      <c r="BB1619" s="408"/>
      <c r="BC1619" s="306">
        <f t="shared" si="90"/>
        <v>0</v>
      </c>
      <c r="BD1619" s="307"/>
      <c r="BE1619" s="307"/>
      <c r="BF1619" s="308"/>
      <c r="BG1619" s="309"/>
      <c r="BH1619" s="310"/>
      <c r="BI1619" s="310"/>
      <c r="BJ1619" s="311"/>
      <c r="BK1619" s="312">
        <f t="shared" si="91"/>
        <v>0</v>
      </c>
      <c r="BL1619" s="313"/>
      <c r="BM1619" s="313"/>
      <c r="BN1619" s="313"/>
      <c r="BO1619" s="313"/>
      <c r="BP1619" s="314"/>
      <c r="BQ1619" s="294"/>
      <c r="BR1619" s="295"/>
      <c r="BS1619" s="295"/>
      <c r="BT1619" s="295"/>
      <c r="BU1619" s="295"/>
      <c r="BV1619" s="295"/>
      <c r="BW1619" s="296"/>
      <c r="BX1619" s="294"/>
      <c r="BY1619" s="295"/>
      <c r="BZ1619" s="295"/>
      <c r="CA1619" s="295"/>
      <c r="CB1619" s="295"/>
      <c r="CC1619" s="296"/>
      <c r="CD1619" s="294"/>
      <c r="CE1619" s="295"/>
      <c r="CF1619" s="295"/>
      <c r="CG1619" s="295"/>
      <c r="CH1619" s="295"/>
      <c r="CI1619" s="296"/>
    </row>
    <row r="1620" spans="1:87" ht="18" customHeight="1" x14ac:dyDescent="0.25">
      <c r="A1620" s="75"/>
      <c r="B1620" s="327"/>
      <c r="C1620" s="328"/>
      <c r="D1620" s="328"/>
      <c r="E1620" s="328"/>
      <c r="F1620" s="328"/>
      <c r="G1620" s="328"/>
      <c r="H1620" s="328"/>
      <c r="I1620" s="328"/>
      <c r="J1620" s="328"/>
      <c r="K1620" s="328"/>
      <c r="L1620" s="328"/>
      <c r="M1620" s="328"/>
      <c r="N1620" s="328"/>
      <c r="O1620" s="328"/>
      <c r="P1620" s="328"/>
      <c r="Q1620" s="328"/>
      <c r="R1620" s="328"/>
      <c r="S1620" s="328"/>
      <c r="T1620" s="328"/>
      <c r="U1620" s="328"/>
      <c r="V1620" s="328"/>
      <c r="W1620" s="328"/>
      <c r="X1620" s="328"/>
      <c r="Y1620" s="329"/>
      <c r="Z1620" s="336"/>
      <c r="AA1620" s="337"/>
      <c r="AB1620" s="337"/>
      <c r="AC1620" s="337"/>
      <c r="AD1620" s="338"/>
      <c r="AE1620" s="336"/>
      <c r="AF1620" s="337"/>
      <c r="AG1620" s="337"/>
      <c r="AH1620" s="337"/>
      <c r="AI1620" s="337"/>
      <c r="AJ1620" s="337"/>
      <c r="AK1620" s="300"/>
      <c r="AL1620" s="301"/>
      <c r="AM1620" s="301"/>
      <c r="AN1620" s="301"/>
      <c r="AO1620" s="301"/>
      <c r="AP1620" s="301"/>
      <c r="AQ1620" s="301"/>
      <c r="AR1620" s="301"/>
      <c r="AS1620" s="301"/>
      <c r="AT1620" s="301"/>
      <c r="AU1620" s="301"/>
      <c r="AV1620" s="301"/>
      <c r="AW1620" s="301"/>
      <c r="AX1620" s="302"/>
      <c r="AY1620" s="407"/>
      <c r="AZ1620" s="304"/>
      <c r="BA1620" s="304"/>
      <c r="BB1620" s="408"/>
      <c r="BC1620" s="306">
        <f t="shared" si="90"/>
        <v>0</v>
      </c>
      <c r="BD1620" s="307"/>
      <c r="BE1620" s="307"/>
      <c r="BF1620" s="308"/>
      <c r="BG1620" s="309"/>
      <c r="BH1620" s="310"/>
      <c r="BI1620" s="310"/>
      <c r="BJ1620" s="311"/>
      <c r="BK1620" s="312">
        <f t="shared" si="91"/>
        <v>0</v>
      </c>
      <c r="BL1620" s="313"/>
      <c r="BM1620" s="313"/>
      <c r="BN1620" s="313"/>
      <c r="BO1620" s="313"/>
      <c r="BP1620" s="314"/>
      <c r="BQ1620" s="294"/>
      <c r="BR1620" s="295"/>
      <c r="BS1620" s="295"/>
      <c r="BT1620" s="295"/>
      <c r="BU1620" s="295"/>
      <c r="BV1620" s="295"/>
      <c r="BW1620" s="296"/>
      <c r="BX1620" s="294"/>
      <c r="BY1620" s="295"/>
      <c r="BZ1620" s="295"/>
      <c r="CA1620" s="295"/>
      <c r="CB1620" s="295"/>
      <c r="CC1620" s="296"/>
      <c r="CD1620" s="294"/>
      <c r="CE1620" s="295"/>
      <c r="CF1620" s="295"/>
      <c r="CG1620" s="295"/>
      <c r="CH1620" s="295"/>
      <c r="CI1620" s="296"/>
    </row>
    <row r="1621" spans="1:87" ht="18" customHeight="1" x14ac:dyDescent="0.25">
      <c r="A1621" s="75"/>
      <c r="B1621" s="327"/>
      <c r="C1621" s="328"/>
      <c r="D1621" s="328"/>
      <c r="E1621" s="328"/>
      <c r="F1621" s="328"/>
      <c r="G1621" s="328"/>
      <c r="H1621" s="328"/>
      <c r="I1621" s="328"/>
      <c r="J1621" s="328"/>
      <c r="K1621" s="328"/>
      <c r="L1621" s="328"/>
      <c r="M1621" s="328"/>
      <c r="N1621" s="328"/>
      <c r="O1621" s="328"/>
      <c r="P1621" s="328"/>
      <c r="Q1621" s="328"/>
      <c r="R1621" s="328"/>
      <c r="S1621" s="328"/>
      <c r="T1621" s="328"/>
      <c r="U1621" s="328"/>
      <c r="V1621" s="328"/>
      <c r="W1621" s="328"/>
      <c r="X1621" s="328"/>
      <c r="Y1621" s="329"/>
      <c r="Z1621" s="336"/>
      <c r="AA1621" s="337"/>
      <c r="AB1621" s="337"/>
      <c r="AC1621" s="337"/>
      <c r="AD1621" s="338"/>
      <c r="AE1621" s="336"/>
      <c r="AF1621" s="337"/>
      <c r="AG1621" s="337"/>
      <c r="AH1621" s="337"/>
      <c r="AI1621" s="337"/>
      <c r="AJ1621" s="337"/>
      <c r="AK1621" s="300"/>
      <c r="AL1621" s="301"/>
      <c r="AM1621" s="301"/>
      <c r="AN1621" s="301"/>
      <c r="AO1621" s="301"/>
      <c r="AP1621" s="301"/>
      <c r="AQ1621" s="301"/>
      <c r="AR1621" s="301"/>
      <c r="AS1621" s="301"/>
      <c r="AT1621" s="301"/>
      <c r="AU1621" s="301"/>
      <c r="AV1621" s="301"/>
      <c r="AW1621" s="301"/>
      <c r="AX1621" s="302"/>
      <c r="AY1621" s="407"/>
      <c r="AZ1621" s="304"/>
      <c r="BA1621" s="304"/>
      <c r="BB1621" s="408"/>
      <c r="BC1621" s="306">
        <f t="shared" si="90"/>
        <v>0</v>
      </c>
      <c r="BD1621" s="307"/>
      <c r="BE1621" s="307"/>
      <c r="BF1621" s="308"/>
      <c r="BG1621" s="309"/>
      <c r="BH1621" s="310"/>
      <c r="BI1621" s="310"/>
      <c r="BJ1621" s="311"/>
      <c r="BK1621" s="312">
        <f t="shared" si="91"/>
        <v>0</v>
      </c>
      <c r="BL1621" s="313"/>
      <c r="BM1621" s="313"/>
      <c r="BN1621" s="313"/>
      <c r="BO1621" s="313"/>
      <c r="BP1621" s="314"/>
      <c r="BQ1621" s="294"/>
      <c r="BR1621" s="295"/>
      <c r="BS1621" s="295"/>
      <c r="BT1621" s="295"/>
      <c r="BU1621" s="295"/>
      <c r="BV1621" s="295"/>
      <c r="BW1621" s="296"/>
      <c r="BX1621" s="294"/>
      <c r="BY1621" s="295"/>
      <c r="BZ1621" s="295"/>
      <c r="CA1621" s="295"/>
      <c r="CB1621" s="295"/>
      <c r="CC1621" s="296"/>
      <c r="CD1621" s="294"/>
      <c r="CE1621" s="295"/>
      <c r="CF1621" s="295"/>
      <c r="CG1621" s="295"/>
      <c r="CH1621" s="295"/>
      <c r="CI1621" s="296"/>
    </row>
    <row r="1622" spans="1:87" ht="18" customHeight="1" x14ac:dyDescent="0.25">
      <c r="A1622" s="75"/>
      <c r="B1622" s="327"/>
      <c r="C1622" s="328"/>
      <c r="D1622" s="328"/>
      <c r="E1622" s="328"/>
      <c r="F1622" s="328"/>
      <c r="G1622" s="328"/>
      <c r="H1622" s="328"/>
      <c r="I1622" s="328"/>
      <c r="J1622" s="328"/>
      <c r="K1622" s="328"/>
      <c r="L1622" s="328"/>
      <c r="M1622" s="328"/>
      <c r="N1622" s="328"/>
      <c r="O1622" s="328"/>
      <c r="P1622" s="328"/>
      <c r="Q1622" s="328"/>
      <c r="R1622" s="328"/>
      <c r="S1622" s="328"/>
      <c r="T1622" s="328"/>
      <c r="U1622" s="328"/>
      <c r="V1622" s="328"/>
      <c r="W1622" s="328"/>
      <c r="X1622" s="328"/>
      <c r="Y1622" s="329"/>
      <c r="Z1622" s="336"/>
      <c r="AA1622" s="337"/>
      <c r="AB1622" s="337"/>
      <c r="AC1622" s="337"/>
      <c r="AD1622" s="338"/>
      <c r="AE1622" s="336"/>
      <c r="AF1622" s="337"/>
      <c r="AG1622" s="337"/>
      <c r="AH1622" s="337"/>
      <c r="AI1622" s="337"/>
      <c r="AJ1622" s="337"/>
      <c r="AK1622" s="300"/>
      <c r="AL1622" s="301"/>
      <c r="AM1622" s="301"/>
      <c r="AN1622" s="301"/>
      <c r="AO1622" s="301"/>
      <c r="AP1622" s="301"/>
      <c r="AQ1622" s="301"/>
      <c r="AR1622" s="301"/>
      <c r="AS1622" s="301"/>
      <c r="AT1622" s="301"/>
      <c r="AU1622" s="301"/>
      <c r="AV1622" s="301"/>
      <c r="AW1622" s="301"/>
      <c r="AX1622" s="302"/>
      <c r="AY1622" s="407"/>
      <c r="AZ1622" s="304"/>
      <c r="BA1622" s="304"/>
      <c r="BB1622" s="408"/>
      <c r="BC1622" s="306">
        <f t="shared" si="90"/>
        <v>0</v>
      </c>
      <c r="BD1622" s="307"/>
      <c r="BE1622" s="307"/>
      <c r="BF1622" s="308"/>
      <c r="BG1622" s="309"/>
      <c r="BH1622" s="310"/>
      <c r="BI1622" s="310"/>
      <c r="BJ1622" s="311"/>
      <c r="BK1622" s="312">
        <f t="shared" si="91"/>
        <v>0</v>
      </c>
      <c r="BL1622" s="313"/>
      <c r="BM1622" s="313"/>
      <c r="BN1622" s="313"/>
      <c r="BO1622" s="313"/>
      <c r="BP1622" s="314"/>
      <c r="BQ1622" s="294"/>
      <c r="BR1622" s="295"/>
      <c r="BS1622" s="295"/>
      <c r="BT1622" s="295"/>
      <c r="BU1622" s="295"/>
      <c r="BV1622" s="295"/>
      <c r="BW1622" s="296"/>
      <c r="BX1622" s="294"/>
      <c r="BY1622" s="295"/>
      <c r="BZ1622" s="295"/>
      <c r="CA1622" s="295"/>
      <c r="CB1622" s="295"/>
      <c r="CC1622" s="296"/>
      <c r="CD1622" s="294"/>
      <c r="CE1622" s="295"/>
      <c r="CF1622" s="295"/>
      <c r="CG1622" s="295"/>
      <c r="CH1622" s="295"/>
      <c r="CI1622" s="296"/>
    </row>
    <row r="1623" spans="1:87" ht="18" customHeight="1" x14ac:dyDescent="0.25">
      <c r="A1623" s="75"/>
      <c r="B1623" s="327"/>
      <c r="C1623" s="328"/>
      <c r="D1623" s="328"/>
      <c r="E1623" s="328"/>
      <c r="F1623" s="328"/>
      <c r="G1623" s="328"/>
      <c r="H1623" s="328"/>
      <c r="I1623" s="328"/>
      <c r="J1623" s="328"/>
      <c r="K1623" s="328"/>
      <c r="L1623" s="328"/>
      <c r="M1623" s="328"/>
      <c r="N1623" s="328"/>
      <c r="O1623" s="328"/>
      <c r="P1623" s="328"/>
      <c r="Q1623" s="328"/>
      <c r="R1623" s="328"/>
      <c r="S1623" s="328"/>
      <c r="T1623" s="328"/>
      <c r="U1623" s="328"/>
      <c r="V1623" s="328"/>
      <c r="W1623" s="328"/>
      <c r="X1623" s="328"/>
      <c r="Y1623" s="329"/>
      <c r="Z1623" s="336"/>
      <c r="AA1623" s="337"/>
      <c r="AB1623" s="337"/>
      <c r="AC1623" s="337"/>
      <c r="AD1623" s="338"/>
      <c r="AE1623" s="336"/>
      <c r="AF1623" s="337"/>
      <c r="AG1623" s="337"/>
      <c r="AH1623" s="337"/>
      <c r="AI1623" s="337"/>
      <c r="AJ1623" s="337"/>
      <c r="AK1623" s="300"/>
      <c r="AL1623" s="301"/>
      <c r="AM1623" s="301"/>
      <c r="AN1623" s="301"/>
      <c r="AO1623" s="301"/>
      <c r="AP1623" s="301"/>
      <c r="AQ1623" s="301"/>
      <c r="AR1623" s="301"/>
      <c r="AS1623" s="301"/>
      <c r="AT1623" s="301"/>
      <c r="AU1623" s="301"/>
      <c r="AV1623" s="301"/>
      <c r="AW1623" s="301"/>
      <c r="AX1623" s="302"/>
      <c r="AY1623" s="407"/>
      <c r="AZ1623" s="304"/>
      <c r="BA1623" s="304"/>
      <c r="BB1623" s="408"/>
      <c r="BC1623" s="306">
        <f t="shared" si="90"/>
        <v>0</v>
      </c>
      <c r="BD1623" s="307"/>
      <c r="BE1623" s="307"/>
      <c r="BF1623" s="308"/>
      <c r="BG1623" s="309"/>
      <c r="BH1623" s="310"/>
      <c r="BI1623" s="310"/>
      <c r="BJ1623" s="311"/>
      <c r="BK1623" s="312">
        <f t="shared" si="91"/>
        <v>0</v>
      </c>
      <c r="BL1623" s="313"/>
      <c r="BM1623" s="313"/>
      <c r="BN1623" s="313"/>
      <c r="BO1623" s="313"/>
      <c r="BP1623" s="314"/>
      <c r="BQ1623" s="294"/>
      <c r="BR1623" s="295"/>
      <c r="BS1623" s="295"/>
      <c r="BT1623" s="295"/>
      <c r="BU1623" s="295"/>
      <c r="BV1623" s="295"/>
      <c r="BW1623" s="296"/>
      <c r="BX1623" s="294"/>
      <c r="BY1623" s="295"/>
      <c r="BZ1623" s="295"/>
      <c r="CA1623" s="295"/>
      <c r="CB1623" s="295"/>
      <c r="CC1623" s="296"/>
      <c r="CD1623" s="294"/>
      <c r="CE1623" s="295"/>
      <c r="CF1623" s="295"/>
      <c r="CG1623" s="295"/>
      <c r="CH1623" s="295"/>
      <c r="CI1623" s="296"/>
    </row>
    <row r="1624" spans="1:87" ht="18" customHeight="1" x14ac:dyDescent="0.25">
      <c r="A1624" s="75"/>
      <c r="B1624" s="327"/>
      <c r="C1624" s="328"/>
      <c r="D1624" s="328"/>
      <c r="E1624" s="328"/>
      <c r="F1624" s="328"/>
      <c r="G1624" s="328"/>
      <c r="H1624" s="328"/>
      <c r="I1624" s="328"/>
      <c r="J1624" s="328"/>
      <c r="K1624" s="328"/>
      <c r="L1624" s="328"/>
      <c r="M1624" s="328"/>
      <c r="N1624" s="328"/>
      <c r="O1624" s="328"/>
      <c r="P1624" s="328"/>
      <c r="Q1624" s="328"/>
      <c r="R1624" s="328"/>
      <c r="S1624" s="328"/>
      <c r="T1624" s="328"/>
      <c r="U1624" s="328"/>
      <c r="V1624" s="328"/>
      <c r="W1624" s="328"/>
      <c r="X1624" s="328"/>
      <c r="Y1624" s="329"/>
      <c r="Z1624" s="336"/>
      <c r="AA1624" s="337"/>
      <c r="AB1624" s="337"/>
      <c r="AC1624" s="337"/>
      <c r="AD1624" s="338"/>
      <c r="AE1624" s="336"/>
      <c r="AF1624" s="337"/>
      <c r="AG1624" s="337"/>
      <c r="AH1624" s="337"/>
      <c r="AI1624" s="337"/>
      <c r="AJ1624" s="337"/>
      <c r="AK1624" s="300"/>
      <c r="AL1624" s="301"/>
      <c r="AM1624" s="301"/>
      <c r="AN1624" s="301"/>
      <c r="AO1624" s="301"/>
      <c r="AP1624" s="301"/>
      <c r="AQ1624" s="301"/>
      <c r="AR1624" s="301"/>
      <c r="AS1624" s="301"/>
      <c r="AT1624" s="301"/>
      <c r="AU1624" s="301"/>
      <c r="AV1624" s="301"/>
      <c r="AW1624" s="301"/>
      <c r="AX1624" s="302"/>
      <c r="AY1624" s="407"/>
      <c r="AZ1624" s="304"/>
      <c r="BA1624" s="304"/>
      <c r="BB1624" s="408"/>
      <c r="BC1624" s="306">
        <f t="shared" si="90"/>
        <v>0</v>
      </c>
      <c r="BD1624" s="307"/>
      <c r="BE1624" s="307"/>
      <c r="BF1624" s="308"/>
      <c r="BG1624" s="309"/>
      <c r="BH1624" s="310"/>
      <c r="BI1624" s="310"/>
      <c r="BJ1624" s="311"/>
      <c r="BK1624" s="312">
        <f t="shared" si="91"/>
        <v>0</v>
      </c>
      <c r="BL1624" s="313"/>
      <c r="BM1624" s="313"/>
      <c r="BN1624" s="313"/>
      <c r="BO1624" s="313"/>
      <c r="BP1624" s="314"/>
      <c r="BQ1624" s="294"/>
      <c r="BR1624" s="295"/>
      <c r="BS1624" s="295"/>
      <c r="BT1624" s="295"/>
      <c r="BU1624" s="295"/>
      <c r="BV1624" s="295"/>
      <c r="BW1624" s="296"/>
      <c r="BX1624" s="294"/>
      <c r="BY1624" s="295"/>
      <c r="BZ1624" s="295"/>
      <c r="CA1624" s="295"/>
      <c r="CB1624" s="295"/>
      <c r="CC1624" s="296"/>
      <c r="CD1624" s="294"/>
      <c r="CE1624" s="295"/>
      <c r="CF1624" s="295"/>
      <c r="CG1624" s="295"/>
      <c r="CH1624" s="295"/>
      <c r="CI1624" s="296"/>
    </row>
    <row r="1625" spans="1:87" ht="18" customHeight="1" x14ac:dyDescent="0.25">
      <c r="A1625" s="75"/>
      <c r="B1625" s="327"/>
      <c r="C1625" s="328"/>
      <c r="D1625" s="328"/>
      <c r="E1625" s="328"/>
      <c r="F1625" s="328"/>
      <c r="G1625" s="328"/>
      <c r="H1625" s="328"/>
      <c r="I1625" s="328"/>
      <c r="J1625" s="328"/>
      <c r="K1625" s="328"/>
      <c r="L1625" s="328"/>
      <c r="M1625" s="328"/>
      <c r="N1625" s="328"/>
      <c r="O1625" s="328"/>
      <c r="P1625" s="328"/>
      <c r="Q1625" s="328"/>
      <c r="R1625" s="328"/>
      <c r="S1625" s="328"/>
      <c r="T1625" s="328"/>
      <c r="U1625" s="328"/>
      <c r="V1625" s="328"/>
      <c r="W1625" s="328"/>
      <c r="X1625" s="328"/>
      <c r="Y1625" s="329"/>
      <c r="Z1625" s="336"/>
      <c r="AA1625" s="337"/>
      <c r="AB1625" s="337"/>
      <c r="AC1625" s="337"/>
      <c r="AD1625" s="338"/>
      <c r="AE1625" s="336"/>
      <c r="AF1625" s="337"/>
      <c r="AG1625" s="337"/>
      <c r="AH1625" s="337"/>
      <c r="AI1625" s="337"/>
      <c r="AJ1625" s="337"/>
      <c r="AK1625" s="300"/>
      <c r="AL1625" s="301"/>
      <c r="AM1625" s="301"/>
      <c r="AN1625" s="301"/>
      <c r="AO1625" s="301"/>
      <c r="AP1625" s="301"/>
      <c r="AQ1625" s="301"/>
      <c r="AR1625" s="301"/>
      <c r="AS1625" s="301"/>
      <c r="AT1625" s="301"/>
      <c r="AU1625" s="301"/>
      <c r="AV1625" s="301"/>
      <c r="AW1625" s="301"/>
      <c r="AX1625" s="302"/>
      <c r="AY1625" s="407"/>
      <c r="AZ1625" s="304"/>
      <c r="BA1625" s="304"/>
      <c r="BB1625" s="408"/>
      <c r="BC1625" s="306">
        <f t="shared" si="90"/>
        <v>0</v>
      </c>
      <c r="BD1625" s="307"/>
      <c r="BE1625" s="307"/>
      <c r="BF1625" s="308"/>
      <c r="BG1625" s="309"/>
      <c r="BH1625" s="310"/>
      <c r="BI1625" s="310"/>
      <c r="BJ1625" s="311"/>
      <c r="BK1625" s="312">
        <f t="shared" si="91"/>
        <v>0</v>
      </c>
      <c r="BL1625" s="313"/>
      <c r="BM1625" s="313"/>
      <c r="BN1625" s="313"/>
      <c r="BO1625" s="313"/>
      <c r="BP1625" s="314"/>
      <c r="BQ1625" s="294"/>
      <c r="BR1625" s="295"/>
      <c r="BS1625" s="295"/>
      <c r="BT1625" s="295"/>
      <c r="BU1625" s="295"/>
      <c r="BV1625" s="295"/>
      <c r="BW1625" s="296"/>
      <c r="BX1625" s="294"/>
      <c r="BY1625" s="295"/>
      <c r="BZ1625" s="295"/>
      <c r="CA1625" s="295"/>
      <c r="CB1625" s="295"/>
      <c r="CC1625" s="296"/>
      <c r="CD1625" s="294"/>
      <c r="CE1625" s="295"/>
      <c r="CF1625" s="295"/>
      <c r="CG1625" s="295"/>
      <c r="CH1625" s="295"/>
      <c r="CI1625" s="296"/>
    </row>
    <row r="1626" spans="1:87" ht="18" customHeight="1" x14ac:dyDescent="0.25">
      <c r="A1626" s="75"/>
      <c r="B1626" s="327"/>
      <c r="C1626" s="328"/>
      <c r="D1626" s="328"/>
      <c r="E1626" s="328"/>
      <c r="F1626" s="328"/>
      <c r="G1626" s="328"/>
      <c r="H1626" s="328"/>
      <c r="I1626" s="328"/>
      <c r="J1626" s="328"/>
      <c r="K1626" s="328"/>
      <c r="L1626" s="328"/>
      <c r="M1626" s="328"/>
      <c r="N1626" s="328"/>
      <c r="O1626" s="328"/>
      <c r="P1626" s="328"/>
      <c r="Q1626" s="328"/>
      <c r="R1626" s="328"/>
      <c r="S1626" s="328"/>
      <c r="T1626" s="328"/>
      <c r="U1626" s="328"/>
      <c r="V1626" s="328"/>
      <c r="W1626" s="328"/>
      <c r="X1626" s="328"/>
      <c r="Y1626" s="329"/>
      <c r="Z1626" s="336"/>
      <c r="AA1626" s="337"/>
      <c r="AB1626" s="337"/>
      <c r="AC1626" s="337"/>
      <c r="AD1626" s="338"/>
      <c r="AE1626" s="336"/>
      <c r="AF1626" s="337"/>
      <c r="AG1626" s="337"/>
      <c r="AH1626" s="337"/>
      <c r="AI1626" s="337"/>
      <c r="AJ1626" s="337"/>
      <c r="AK1626" s="300"/>
      <c r="AL1626" s="301"/>
      <c r="AM1626" s="301"/>
      <c r="AN1626" s="301"/>
      <c r="AO1626" s="301"/>
      <c r="AP1626" s="301"/>
      <c r="AQ1626" s="301"/>
      <c r="AR1626" s="301"/>
      <c r="AS1626" s="301"/>
      <c r="AT1626" s="301"/>
      <c r="AU1626" s="301"/>
      <c r="AV1626" s="301"/>
      <c r="AW1626" s="301"/>
      <c r="AX1626" s="302"/>
      <c r="AY1626" s="407"/>
      <c r="AZ1626" s="304"/>
      <c r="BA1626" s="304"/>
      <c r="BB1626" s="408"/>
      <c r="BC1626" s="306">
        <f t="shared" si="90"/>
        <v>0</v>
      </c>
      <c r="BD1626" s="307"/>
      <c r="BE1626" s="307"/>
      <c r="BF1626" s="308"/>
      <c r="BG1626" s="309"/>
      <c r="BH1626" s="310"/>
      <c r="BI1626" s="310"/>
      <c r="BJ1626" s="311"/>
      <c r="BK1626" s="312">
        <f t="shared" si="91"/>
        <v>0</v>
      </c>
      <c r="BL1626" s="313"/>
      <c r="BM1626" s="313"/>
      <c r="BN1626" s="313"/>
      <c r="BO1626" s="313"/>
      <c r="BP1626" s="314"/>
      <c r="BQ1626" s="294"/>
      <c r="BR1626" s="295"/>
      <c r="BS1626" s="295"/>
      <c r="BT1626" s="295"/>
      <c r="BU1626" s="295"/>
      <c r="BV1626" s="295"/>
      <c r="BW1626" s="296"/>
      <c r="BX1626" s="294"/>
      <c r="BY1626" s="295"/>
      <c r="BZ1626" s="295"/>
      <c r="CA1626" s="295"/>
      <c r="CB1626" s="295"/>
      <c r="CC1626" s="296"/>
      <c r="CD1626" s="294"/>
      <c r="CE1626" s="295"/>
      <c r="CF1626" s="295"/>
      <c r="CG1626" s="295"/>
      <c r="CH1626" s="295"/>
      <c r="CI1626" s="296"/>
    </row>
    <row r="1627" spans="1:87" ht="18" customHeight="1" x14ac:dyDescent="0.25">
      <c r="A1627" s="75"/>
      <c r="B1627" s="327"/>
      <c r="C1627" s="328"/>
      <c r="D1627" s="328"/>
      <c r="E1627" s="328"/>
      <c r="F1627" s="328"/>
      <c r="G1627" s="328"/>
      <c r="H1627" s="328"/>
      <c r="I1627" s="328"/>
      <c r="J1627" s="328"/>
      <c r="K1627" s="328"/>
      <c r="L1627" s="328"/>
      <c r="M1627" s="328"/>
      <c r="N1627" s="328"/>
      <c r="O1627" s="328"/>
      <c r="P1627" s="328"/>
      <c r="Q1627" s="328"/>
      <c r="R1627" s="328"/>
      <c r="S1627" s="328"/>
      <c r="T1627" s="328"/>
      <c r="U1627" s="328"/>
      <c r="V1627" s="328"/>
      <c r="W1627" s="328"/>
      <c r="X1627" s="328"/>
      <c r="Y1627" s="329"/>
      <c r="Z1627" s="336"/>
      <c r="AA1627" s="337"/>
      <c r="AB1627" s="337"/>
      <c r="AC1627" s="337"/>
      <c r="AD1627" s="338"/>
      <c r="AE1627" s="336"/>
      <c r="AF1627" s="337"/>
      <c r="AG1627" s="337"/>
      <c r="AH1627" s="337"/>
      <c r="AI1627" s="337"/>
      <c r="AJ1627" s="337"/>
      <c r="AK1627" s="300"/>
      <c r="AL1627" s="301"/>
      <c r="AM1627" s="301"/>
      <c r="AN1627" s="301"/>
      <c r="AO1627" s="301"/>
      <c r="AP1627" s="301"/>
      <c r="AQ1627" s="301"/>
      <c r="AR1627" s="301"/>
      <c r="AS1627" s="301"/>
      <c r="AT1627" s="301"/>
      <c r="AU1627" s="301"/>
      <c r="AV1627" s="301"/>
      <c r="AW1627" s="301"/>
      <c r="AX1627" s="302"/>
      <c r="AY1627" s="407"/>
      <c r="AZ1627" s="304"/>
      <c r="BA1627" s="304"/>
      <c r="BB1627" s="408"/>
      <c r="BC1627" s="306">
        <f t="shared" si="90"/>
        <v>0</v>
      </c>
      <c r="BD1627" s="307"/>
      <c r="BE1627" s="307"/>
      <c r="BF1627" s="308"/>
      <c r="BG1627" s="309"/>
      <c r="BH1627" s="310"/>
      <c r="BI1627" s="310"/>
      <c r="BJ1627" s="311"/>
      <c r="BK1627" s="312">
        <f t="shared" si="91"/>
        <v>0</v>
      </c>
      <c r="BL1627" s="313"/>
      <c r="BM1627" s="313"/>
      <c r="BN1627" s="313"/>
      <c r="BO1627" s="313"/>
      <c r="BP1627" s="314"/>
      <c r="BQ1627" s="294"/>
      <c r="BR1627" s="295"/>
      <c r="BS1627" s="295"/>
      <c r="BT1627" s="295"/>
      <c r="BU1627" s="295"/>
      <c r="BV1627" s="295"/>
      <c r="BW1627" s="296"/>
      <c r="BX1627" s="294"/>
      <c r="BY1627" s="295"/>
      <c r="BZ1627" s="295"/>
      <c r="CA1627" s="295"/>
      <c r="CB1627" s="295"/>
      <c r="CC1627" s="296"/>
      <c r="CD1627" s="294"/>
      <c r="CE1627" s="295"/>
      <c r="CF1627" s="295"/>
      <c r="CG1627" s="295"/>
      <c r="CH1627" s="295"/>
      <c r="CI1627" s="296"/>
    </row>
    <row r="1628" spans="1:87" ht="18" customHeight="1" x14ac:dyDescent="0.25">
      <c r="A1628" s="75"/>
      <c r="B1628" s="327"/>
      <c r="C1628" s="328"/>
      <c r="D1628" s="328"/>
      <c r="E1628" s="328"/>
      <c r="F1628" s="328"/>
      <c r="G1628" s="328"/>
      <c r="H1628" s="328"/>
      <c r="I1628" s="328"/>
      <c r="J1628" s="328"/>
      <c r="K1628" s="328"/>
      <c r="L1628" s="328"/>
      <c r="M1628" s="328"/>
      <c r="N1628" s="328"/>
      <c r="O1628" s="328"/>
      <c r="P1628" s="328"/>
      <c r="Q1628" s="328"/>
      <c r="R1628" s="328"/>
      <c r="S1628" s="328"/>
      <c r="T1628" s="328"/>
      <c r="U1628" s="328"/>
      <c r="V1628" s="328"/>
      <c r="W1628" s="328"/>
      <c r="X1628" s="328"/>
      <c r="Y1628" s="329"/>
      <c r="Z1628" s="336"/>
      <c r="AA1628" s="337"/>
      <c r="AB1628" s="337"/>
      <c r="AC1628" s="337"/>
      <c r="AD1628" s="338"/>
      <c r="AE1628" s="336"/>
      <c r="AF1628" s="337"/>
      <c r="AG1628" s="337"/>
      <c r="AH1628" s="337"/>
      <c r="AI1628" s="337"/>
      <c r="AJ1628" s="337"/>
      <c r="AK1628" s="300"/>
      <c r="AL1628" s="301"/>
      <c r="AM1628" s="301"/>
      <c r="AN1628" s="301"/>
      <c r="AO1628" s="301"/>
      <c r="AP1628" s="301"/>
      <c r="AQ1628" s="301"/>
      <c r="AR1628" s="301"/>
      <c r="AS1628" s="301"/>
      <c r="AT1628" s="301"/>
      <c r="AU1628" s="301"/>
      <c r="AV1628" s="301"/>
      <c r="AW1628" s="301"/>
      <c r="AX1628" s="302"/>
      <c r="AY1628" s="407"/>
      <c r="AZ1628" s="304"/>
      <c r="BA1628" s="304"/>
      <c r="BB1628" s="408"/>
      <c r="BC1628" s="306">
        <f t="shared" si="90"/>
        <v>0</v>
      </c>
      <c r="BD1628" s="307"/>
      <c r="BE1628" s="307"/>
      <c r="BF1628" s="308"/>
      <c r="BG1628" s="309"/>
      <c r="BH1628" s="310"/>
      <c r="BI1628" s="310"/>
      <c r="BJ1628" s="311"/>
      <c r="BK1628" s="312">
        <f t="shared" si="91"/>
        <v>0</v>
      </c>
      <c r="BL1628" s="313"/>
      <c r="BM1628" s="313"/>
      <c r="BN1628" s="313"/>
      <c r="BO1628" s="313"/>
      <c r="BP1628" s="314"/>
      <c r="BQ1628" s="294"/>
      <c r="BR1628" s="295"/>
      <c r="BS1628" s="295"/>
      <c r="BT1628" s="295"/>
      <c r="BU1628" s="295"/>
      <c r="BV1628" s="295"/>
      <c r="BW1628" s="296"/>
      <c r="BX1628" s="294"/>
      <c r="BY1628" s="295"/>
      <c r="BZ1628" s="295"/>
      <c r="CA1628" s="295"/>
      <c r="CB1628" s="295"/>
      <c r="CC1628" s="296"/>
      <c r="CD1628" s="294"/>
      <c r="CE1628" s="295"/>
      <c r="CF1628" s="295"/>
      <c r="CG1628" s="295"/>
      <c r="CH1628" s="295"/>
      <c r="CI1628" s="296"/>
    </row>
    <row r="1629" spans="1:87" ht="18" customHeight="1" x14ac:dyDescent="0.25">
      <c r="A1629" s="75"/>
      <c r="B1629" s="327"/>
      <c r="C1629" s="328"/>
      <c r="D1629" s="328"/>
      <c r="E1629" s="328"/>
      <c r="F1629" s="328"/>
      <c r="G1629" s="328"/>
      <c r="H1629" s="328"/>
      <c r="I1629" s="328"/>
      <c r="J1629" s="328"/>
      <c r="K1629" s="328"/>
      <c r="L1629" s="328"/>
      <c r="M1629" s="328"/>
      <c r="N1629" s="328"/>
      <c r="O1629" s="328"/>
      <c r="P1629" s="328"/>
      <c r="Q1629" s="328"/>
      <c r="R1629" s="328"/>
      <c r="S1629" s="328"/>
      <c r="T1629" s="328"/>
      <c r="U1629" s="328"/>
      <c r="V1629" s="328"/>
      <c r="W1629" s="328"/>
      <c r="X1629" s="328"/>
      <c r="Y1629" s="329"/>
      <c r="Z1629" s="336"/>
      <c r="AA1629" s="337"/>
      <c r="AB1629" s="337"/>
      <c r="AC1629" s="337"/>
      <c r="AD1629" s="338"/>
      <c r="AE1629" s="336"/>
      <c r="AF1629" s="337"/>
      <c r="AG1629" s="337"/>
      <c r="AH1629" s="337"/>
      <c r="AI1629" s="337"/>
      <c r="AJ1629" s="337"/>
      <c r="AK1629" s="300"/>
      <c r="AL1629" s="301"/>
      <c r="AM1629" s="301"/>
      <c r="AN1629" s="301"/>
      <c r="AO1629" s="301"/>
      <c r="AP1629" s="301"/>
      <c r="AQ1629" s="301"/>
      <c r="AR1629" s="301"/>
      <c r="AS1629" s="301"/>
      <c r="AT1629" s="301"/>
      <c r="AU1629" s="301"/>
      <c r="AV1629" s="301"/>
      <c r="AW1629" s="301"/>
      <c r="AX1629" s="302"/>
      <c r="AY1629" s="407"/>
      <c r="AZ1629" s="304"/>
      <c r="BA1629" s="304"/>
      <c r="BB1629" s="408"/>
      <c r="BC1629" s="306">
        <f t="shared" si="90"/>
        <v>0</v>
      </c>
      <c r="BD1629" s="307"/>
      <c r="BE1629" s="307"/>
      <c r="BF1629" s="308"/>
      <c r="BG1629" s="309"/>
      <c r="BH1629" s="310"/>
      <c r="BI1629" s="310"/>
      <c r="BJ1629" s="311"/>
      <c r="BK1629" s="312">
        <f t="shared" si="91"/>
        <v>0</v>
      </c>
      <c r="BL1629" s="313"/>
      <c r="BM1629" s="313"/>
      <c r="BN1629" s="313"/>
      <c r="BO1629" s="313"/>
      <c r="BP1629" s="314"/>
      <c r="BQ1629" s="294"/>
      <c r="BR1629" s="295"/>
      <c r="BS1629" s="295"/>
      <c r="BT1629" s="295"/>
      <c r="BU1629" s="295"/>
      <c r="BV1629" s="295"/>
      <c r="BW1629" s="296"/>
      <c r="BX1629" s="294"/>
      <c r="BY1629" s="295"/>
      <c r="BZ1629" s="295"/>
      <c r="CA1629" s="295"/>
      <c r="CB1629" s="295"/>
      <c r="CC1629" s="296"/>
      <c r="CD1629" s="294"/>
      <c r="CE1629" s="295"/>
      <c r="CF1629" s="295"/>
      <c r="CG1629" s="295"/>
      <c r="CH1629" s="295"/>
      <c r="CI1629" s="296"/>
    </row>
    <row r="1630" spans="1:87" ht="18" customHeight="1" x14ac:dyDescent="0.25">
      <c r="A1630" s="75"/>
      <c r="B1630" s="327"/>
      <c r="C1630" s="328"/>
      <c r="D1630" s="328"/>
      <c r="E1630" s="328"/>
      <c r="F1630" s="328"/>
      <c r="G1630" s="328"/>
      <c r="H1630" s="328"/>
      <c r="I1630" s="328"/>
      <c r="J1630" s="328"/>
      <c r="K1630" s="328"/>
      <c r="L1630" s="328"/>
      <c r="M1630" s="328"/>
      <c r="N1630" s="328"/>
      <c r="O1630" s="328"/>
      <c r="P1630" s="328"/>
      <c r="Q1630" s="328"/>
      <c r="R1630" s="328"/>
      <c r="S1630" s="328"/>
      <c r="T1630" s="328"/>
      <c r="U1630" s="328"/>
      <c r="V1630" s="328"/>
      <c r="W1630" s="328"/>
      <c r="X1630" s="328"/>
      <c r="Y1630" s="329"/>
      <c r="Z1630" s="336"/>
      <c r="AA1630" s="337"/>
      <c r="AB1630" s="337"/>
      <c r="AC1630" s="337"/>
      <c r="AD1630" s="338"/>
      <c r="AE1630" s="336"/>
      <c r="AF1630" s="337"/>
      <c r="AG1630" s="337"/>
      <c r="AH1630" s="337"/>
      <c r="AI1630" s="337"/>
      <c r="AJ1630" s="337"/>
      <c r="AK1630" s="300"/>
      <c r="AL1630" s="301"/>
      <c r="AM1630" s="301"/>
      <c r="AN1630" s="301"/>
      <c r="AO1630" s="301"/>
      <c r="AP1630" s="301"/>
      <c r="AQ1630" s="301"/>
      <c r="AR1630" s="301"/>
      <c r="AS1630" s="301"/>
      <c r="AT1630" s="301"/>
      <c r="AU1630" s="301"/>
      <c r="AV1630" s="301"/>
      <c r="AW1630" s="301"/>
      <c r="AX1630" s="302"/>
      <c r="AY1630" s="407"/>
      <c r="AZ1630" s="304"/>
      <c r="BA1630" s="304"/>
      <c r="BB1630" s="408"/>
      <c r="BC1630" s="306">
        <f t="shared" si="90"/>
        <v>0</v>
      </c>
      <c r="BD1630" s="307"/>
      <c r="BE1630" s="307"/>
      <c r="BF1630" s="308"/>
      <c r="BG1630" s="309"/>
      <c r="BH1630" s="310"/>
      <c r="BI1630" s="310"/>
      <c r="BJ1630" s="311"/>
      <c r="BK1630" s="312">
        <f t="shared" si="91"/>
        <v>0</v>
      </c>
      <c r="BL1630" s="313"/>
      <c r="BM1630" s="313"/>
      <c r="BN1630" s="313"/>
      <c r="BO1630" s="313"/>
      <c r="BP1630" s="314"/>
      <c r="BQ1630" s="294"/>
      <c r="BR1630" s="295"/>
      <c r="BS1630" s="295"/>
      <c r="BT1630" s="295"/>
      <c r="BU1630" s="295"/>
      <c r="BV1630" s="295"/>
      <c r="BW1630" s="296"/>
      <c r="BX1630" s="294"/>
      <c r="BY1630" s="295"/>
      <c r="BZ1630" s="295"/>
      <c r="CA1630" s="295"/>
      <c r="CB1630" s="295"/>
      <c r="CC1630" s="296"/>
      <c r="CD1630" s="294"/>
      <c r="CE1630" s="295"/>
      <c r="CF1630" s="295"/>
      <c r="CG1630" s="295"/>
      <c r="CH1630" s="295"/>
      <c r="CI1630" s="296"/>
    </row>
    <row r="1631" spans="1:87" ht="18" customHeight="1" x14ac:dyDescent="0.25">
      <c r="A1631" s="75"/>
      <c r="B1631" s="327"/>
      <c r="C1631" s="328"/>
      <c r="D1631" s="328"/>
      <c r="E1631" s="328"/>
      <c r="F1631" s="328"/>
      <c r="G1631" s="328"/>
      <c r="H1631" s="328"/>
      <c r="I1631" s="328"/>
      <c r="J1631" s="328"/>
      <c r="K1631" s="328"/>
      <c r="L1631" s="328"/>
      <c r="M1631" s="328"/>
      <c r="N1631" s="328"/>
      <c r="O1631" s="328"/>
      <c r="P1631" s="328"/>
      <c r="Q1631" s="328"/>
      <c r="R1631" s="328"/>
      <c r="S1631" s="328"/>
      <c r="T1631" s="328"/>
      <c r="U1631" s="328"/>
      <c r="V1631" s="328"/>
      <c r="W1631" s="328"/>
      <c r="X1631" s="328"/>
      <c r="Y1631" s="329"/>
      <c r="Z1631" s="336"/>
      <c r="AA1631" s="337"/>
      <c r="AB1631" s="337"/>
      <c r="AC1631" s="337"/>
      <c r="AD1631" s="338"/>
      <c r="AE1631" s="336"/>
      <c r="AF1631" s="337"/>
      <c r="AG1631" s="337"/>
      <c r="AH1631" s="337"/>
      <c r="AI1631" s="337"/>
      <c r="AJ1631" s="337"/>
      <c r="AK1631" s="300"/>
      <c r="AL1631" s="301"/>
      <c r="AM1631" s="301"/>
      <c r="AN1631" s="301"/>
      <c r="AO1631" s="301"/>
      <c r="AP1631" s="301"/>
      <c r="AQ1631" s="301"/>
      <c r="AR1631" s="301"/>
      <c r="AS1631" s="301"/>
      <c r="AT1631" s="301"/>
      <c r="AU1631" s="301"/>
      <c r="AV1631" s="301"/>
      <c r="AW1631" s="301"/>
      <c r="AX1631" s="302"/>
      <c r="AY1631" s="407"/>
      <c r="AZ1631" s="304"/>
      <c r="BA1631" s="304"/>
      <c r="BB1631" s="408"/>
      <c r="BC1631" s="306">
        <f t="shared" si="90"/>
        <v>0</v>
      </c>
      <c r="BD1631" s="307"/>
      <c r="BE1631" s="307"/>
      <c r="BF1631" s="308"/>
      <c r="BG1631" s="309"/>
      <c r="BH1631" s="310"/>
      <c r="BI1631" s="310"/>
      <c r="BJ1631" s="311"/>
      <c r="BK1631" s="312">
        <f t="shared" si="91"/>
        <v>0</v>
      </c>
      <c r="BL1631" s="313"/>
      <c r="BM1631" s="313"/>
      <c r="BN1631" s="313"/>
      <c r="BO1631" s="313"/>
      <c r="BP1631" s="314"/>
      <c r="BQ1631" s="294"/>
      <c r="BR1631" s="295"/>
      <c r="BS1631" s="295"/>
      <c r="BT1631" s="295"/>
      <c r="BU1631" s="295"/>
      <c r="BV1631" s="295"/>
      <c r="BW1631" s="296"/>
      <c r="BX1631" s="294"/>
      <c r="BY1631" s="295"/>
      <c r="BZ1631" s="295"/>
      <c r="CA1631" s="295"/>
      <c r="CB1631" s="295"/>
      <c r="CC1631" s="296"/>
      <c r="CD1631" s="294"/>
      <c r="CE1631" s="295"/>
      <c r="CF1631" s="295"/>
      <c r="CG1631" s="295"/>
      <c r="CH1631" s="295"/>
      <c r="CI1631" s="296"/>
    </row>
    <row r="1632" spans="1:87" ht="18" customHeight="1" x14ac:dyDescent="0.25">
      <c r="A1632" s="75"/>
      <c r="B1632" s="327"/>
      <c r="C1632" s="328"/>
      <c r="D1632" s="328"/>
      <c r="E1632" s="328"/>
      <c r="F1632" s="328"/>
      <c r="G1632" s="328"/>
      <c r="H1632" s="328"/>
      <c r="I1632" s="328"/>
      <c r="J1632" s="328"/>
      <c r="K1632" s="328"/>
      <c r="L1632" s="328"/>
      <c r="M1632" s="328"/>
      <c r="N1632" s="328"/>
      <c r="O1632" s="328"/>
      <c r="P1632" s="328"/>
      <c r="Q1632" s="328"/>
      <c r="R1632" s="328"/>
      <c r="S1632" s="328"/>
      <c r="T1632" s="328"/>
      <c r="U1632" s="328"/>
      <c r="V1632" s="328"/>
      <c r="W1632" s="328"/>
      <c r="X1632" s="328"/>
      <c r="Y1632" s="329"/>
      <c r="Z1632" s="336"/>
      <c r="AA1632" s="337"/>
      <c r="AB1632" s="337"/>
      <c r="AC1632" s="337"/>
      <c r="AD1632" s="338"/>
      <c r="AE1632" s="336"/>
      <c r="AF1632" s="337"/>
      <c r="AG1632" s="337"/>
      <c r="AH1632" s="337"/>
      <c r="AI1632" s="337"/>
      <c r="AJ1632" s="337"/>
      <c r="AK1632" s="300"/>
      <c r="AL1632" s="301"/>
      <c r="AM1632" s="301"/>
      <c r="AN1632" s="301"/>
      <c r="AO1632" s="301"/>
      <c r="AP1632" s="301"/>
      <c r="AQ1632" s="301"/>
      <c r="AR1632" s="301"/>
      <c r="AS1632" s="301"/>
      <c r="AT1632" s="301"/>
      <c r="AU1632" s="301"/>
      <c r="AV1632" s="301"/>
      <c r="AW1632" s="301"/>
      <c r="AX1632" s="302"/>
      <c r="AY1632" s="407"/>
      <c r="AZ1632" s="304"/>
      <c r="BA1632" s="304"/>
      <c r="BB1632" s="408"/>
      <c r="BC1632" s="306">
        <f t="shared" si="90"/>
        <v>0</v>
      </c>
      <c r="BD1632" s="307"/>
      <c r="BE1632" s="307"/>
      <c r="BF1632" s="308"/>
      <c r="BG1632" s="309"/>
      <c r="BH1632" s="310"/>
      <c r="BI1632" s="310"/>
      <c r="BJ1632" s="311"/>
      <c r="BK1632" s="312">
        <f t="shared" si="91"/>
        <v>0</v>
      </c>
      <c r="BL1632" s="313"/>
      <c r="BM1632" s="313"/>
      <c r="BN1632" s="313"/>
      <c r="BO1632" s="313"/>
      <c r="BP1632" s="314"/>
      <c r="BQ1632" s="294"/>
      <c r="BR1632" s="295"/>
      <c r="BS1632" s="295"/>
      <c r="BT1632" s="295"/>
      <c r="BU1632" s="295"/>
      <c r="BV1632" s="295"/>
      <c r="BW1632" s="296"/>
      <c r="BX1632" s="294"/>
      <c r="BY1632" s="295"/>
      <c r="BZ1632" s="295"/>
      <c r="CA1632" s="295"/>
      <c r="CB1632" s="295"/>
      <c r="CC1632" s="296"/>
      <c r="CD1632" s="294"/>
      <c r="CE1632" s="295"/>
      <c r="CF1632" s="295"/>
      <c r="CG1632" s="295"/>
      <c r="CH1632" s="295"/>
      <c r="CI1632" s="296"/>
    </row>
    <row r="1633" spans="1:87" ht="18" customHeight="1" x14ac:dyDescent="0.25">
      <c r="A1633" s="75"/>
      <c r="B1633" s="327"/>
      <c r="C1633" s="328"/>
      <c r="D1633" s="328"/>
      <c r="E1633" s="328"/>
      <c r="F1633" s="328"/>
      <c r="G1633" s="328"/>
      <c r="H1633" s="328"/>
      <c r="I1633" s="328"/>
      <c r="J1633" s="328"/>
      <c r="K1633" s="328"/>
      <c r="L1633" s="328"/>
      <c r="M1633" s="328"/>
      <c r="N1633" s="328"/>
      <c r="O1633" s="328"/>
      <c r="P1633" s="328"/>
      <c r="Q1633" s="328"/>
      <c r="R1633" s="328"/>
      <c r="S1633" s="328"/>
      <c r="T1633" s="328"/>
      <c r="U1633" s="328"/>
      <c r="V1633" s="328"/>
      <c r="W1633" s="328"/>
      <c r="X1633" s="328"/>
      <c r="Y1633" s="329"/>
      <c r="Z1633" s="336"/>
      <c r="AA1633" s="337"/>
      <c r="AB1633" s="337"/>
      <c r="AC1633" s="337"/>
      <c r="AD1633" s="338"/>
      <c r="AE1633" s="336"/>
      <c r="AF1633" s="337"/>
      <c r="AG1633" s="337"/>
      <c r="AH1633" s="337"/>
      <c r="AI1633" s="337"/>
      <c r="AJ1633" s="337"/>
      <c r="AK1633" s="300"/>
      <c r="AL1633" s="301"/>
      <c r="AM1633" s="301"/>
      <c r="AN1633" s="301"/>
      <c r="AO1633" s="301"/>
      <c r="AP1633" s="301"/>
      <c r="AQ1633" s="301"/>
      <c r="AR1633" s="301"/>
      <c r="AS1633" s="301"/>
      <c r="AT1633" s="301"/>
      <c r="AU1633" s="301"/>
      <c r="AV1633" s="301"/>
      <c r="AW1633" s="301"/>
      <c r="AX1633" s="302"/>
      <c r="AY1633" s="407"/>
      <c r="AZ1633" s="304"/>
      <c r="BA1633" s="304"/>
      <c r="BB1633" s="408"/>
      <c r="BC1633" s="306">
        <f t="shared" si="90"/>
        <v>0</v>
      </c>
      <c r="BD1633" s="307"/>
      <c r="BE1633" s="307"/>
      <c r="BF1633" s="308"/>
      <c r="BG1633" s="309"/>
      <c r="BH1633" s="310"/>
      <c r="BI1633" s="310"/>
      <c r="BJ1633" s="311"/>
      <c r="BK1633" s="312">
        <f t="shared" si="91"/>
        <v>0</v>
      </c>
      <c r="BL1633" s="313"/>
      <c r="BM1633" s="313"/>
      <c r="BN1633" s="313"/>
      <c r="BO1633" s="313"/>
      <c r="BP1633" s="314"/>
      <c r="BQ1633" s="294"/>
      <c r="BR1633" s="295"/>
      <c r="BS1633" s="295"/>
      <c r="BT1633" s="295"/>
      <c r="BU1633" s="295"/>
      <c r="BV1633" s="295"/>
      <c r="BW1633" s="296"/>
      <c r="BX1633" s="294"/>
      <c r="BY1633" s="295"/>
      <c r="BZ1633" s="295"/>
      <c r="CA1633" s="295"/>
      <c r="CB1633" s="295"/>
      <c r="CC1633" s="296"/>
      <c r="CD1633" s="294"/>
      <c r="CE1633" s="295"/>
      <c r="CF1633" s="295"/>
      <c r="CG1633" s="295"/>
      <c r="CH1633" s="295"/>
      <c r="CI1633" s="296"/>
    </row>
    <row r="1634" spans="1:87" ht="18" customHeight="1" x14ac:dyDescent="0.25">
      <c r="A1634" s="75"/>
      <c r="B1634" s="327"/>
      <c r="C1634" s="328"/>
      <c r="D1634" s="328"/>
      <c r="E1634" s="328"/>
      <c r="F1634" s="328"/>
      <c r="G1634" s="328"/>
      <c r="H1634" s="328"/>
      <c r="I1634" s="328"/>
      <c r="J1634" s="328"/>
      <c r="K1634" s="328"/>
      <c r="L1634" s="328"/>
      <c r="M1634" s="328"/>
      <c r="N1634" s="328"/>
      <c r="O1634" s="328"/>
      <c r="P1634" s="328"/>
      <c r="Q1634" s="328"/>
      <c r="R1634" s="328"/>
      <c r="S1634" s="328"/>
      <c r="T1634" s="328"/>
      <c r="U1634" s="328"/>
      <c r="V1634" s="328"/>
      <c r="W1634" s="328"/>
      <c r="X1634" s="328"/>
      <c r="Y1634" s="329"/>
      <c r="Z1634" s="336"/>
      <c r="AA1634" s="337"/>
      <c r="AB1634" s="337"/>
      <c r="AC1634" s="337"/>
      <c r="AD1634" s="338"/>
      <c r="AE1634" s="336"/>
      <c r="AF1634" s="337"/>
      <c r="AG1634" s="337"/>
      <c r="AH1634" s="337"/>
      <c r="AI1634" s="337"/>
      <c r="AJ1634" s="337"/>
      <c r="AK1634" s="300"/>
      <c r="AL1634" s="301"/>
      <c r="AM1634" s="301"/>
      <c r="AN1634" s="301"/>
      <c r="AO1634" s="301"/>
      <c r="AP1634" s="301"/>
      <c r="AQ1634" s="301"/>
      <c r="AR1634" s="301"/>
      <c r="AS1634" s="301"/>
      <c r="AT1634" s="301"/>
      <c r="AU1634" s="301"/>
      <c r="AV1634" s="301"/>
      <c r="AW1634" s="301"/>
      <c r="AX1634" s="302"/>
      <c r="AY1634" s="407"/>
      <c r="AZ1634" s="304"/>
      <c r="BA1634" s="304"/>
      <c r="BB1634" s="408"/>
      <c r="BC1634" s="306">
        <f t="shared" si="90"/>
        <v>0</v>
      </c>
      <c r="BD1634" s="307"/>
      <c r="BE1634" s="307"/>
      <c r="BF1634" s="308"/>
      <c r="BG1634" s="309"/>
      <c r="BH1634" s="310"/>
      <c r="BI1634" s="310"/>
      <c r="BJ1634" s="311"/>
      <c r="BK1634" s="312">
        <f t="shared" si="91"/>
        <v>0</v>
      </c>
      <c r="BL1634" s="313"/>
      <c r="BM1634" s="313"/>
      <c r="BN1634" s="313"/>
      <c r="BO1634" s="313"/>
      <c r="BP1634" s="314"/>
      <c r="BQ1634" s="294"/>
      <c r="BR1634" s="295"/>
      <c r="BS1634" s="295"/>
      <c r="BT1634" s="295"/>
      <c r="BU1634" s="295"/>
      <c r="BV1634" s="295"/>
      <c r="BW1634" s="296"/>
      <c r="BX1634" s="294"/>
      <c r="BY1634" s="295"/>
      <c r="BZ1634" s="295"/>
      <c r="CA1634" s="295"/>
      <c r="CB1634" s="295"/>
      <c r="CC1634" s="296"/>
      <c r="CD1634" s="294"/>
      <c r="CE1634" s="295"/>
      <c r="CF1634" s="295"/>
      <c r="CG1634" s="295"/>
      <c r="CH1634" s="295"/>
      <c r="CI1634" s="296"/>
    </row>
    <row r="1635" spans="1:87" ht="18" customHeight="1" x14ac:dyDescent="0.25">
      <c r="A1635" s="75"/>
      <c r="B1635" s="327"/>
      <c r="C1635" s="328"/>
      <c r="D1635" s="328"/>
      <c r="E1635" s="328"/>
      <c r="F1635" s="328"/>
      <c r="G1635" s="328"/>
      <c r="H1635" s="328"/>
      <c r="I1635" s="328"/>
      <c r="J1635" s="328"/>
      <c r="K1635" s="328"/>
      <c r="L1635" s="328"/>
      <c r="M1635" s="328"/>
      <c r="N1635" s="328"/>
      <c r="O1635" s="328"/>
      <c r="P1635" s="328"/>
      <c r="Q1635" s="328"/>
      <c r="R1635" s="328"/>
      <c r="S1635" s="328"/>
      <c r="T1635" s="328"/>
      <c r="U1635" s="328"/>
      <c r="V1635" s="328"/>
      <c r="W1635" s="328"/>
      <c r="X1635" s="328"/>
      <c r="Y1635" s="329"/>
      <c r="Z1635" s="336"/>
      <c r="AA1635" s="337"/>
      <c r="AB1635" s="337"/>
      <c r="AC1635" s="337"/>
      <c r="AD1635" s="338"/>
      <c r="AE1635" s="336"/>
      <c r="AF1635" s="337"/>
      <c r="AG1635" s="337"/>
      <c r="AH1635" s="337"/>
      <c r="AI1635" s="337"/>
      <c r="AJ1635" s="337"/>
      <c r="AK1635" s="300"/>
      <c r="AL1635" s="301"/>
      <c r="AM1635" s="301"/>
      <c r="AN1635" s="301"/>
      <c r="AO1635" s="301"/>
      <c r="AP1635" s="301"/>
      <c r="AQ1635" s="301"/>
      <c r="AR1635" s="301"/>
      <c r="AS1635" s="301"/>
      <c r="AT1635" s="301"/>
      <c r="AU1635" s="301"/>
      <c r="AV1635" s="301"/>
      <c r="AW1635" s="301"/>
      <c r="AX1635" s="302"/>
      <c r="AY1635" s="407"/>
      <c r="AZ1635" s="304"/>
      <c r="BA1635" s="304"/>
      <c r="BB1635" s="408"/>
      <c r="BC1635" s="306">
        <f t="shared" si="90"/>
        <v>0</v>
      </c>
      <c r="BD1635" s="307"/>
      <c r="BE1635" s="307"/>
      <c r="BF1635" s="308"/>
      <c r="BG1635" s="309"/>
      <c r="BH1635" s="310"/>
      <c r="BI1635" s="310"/>
      <c r="BJ1635" s="311"/>
      <c r="BK1635" s="312">
        <f t="shared" si="91"/>
        <v>0</v>
      </c>
      <c r="BL1635" s="313"/>
      <c r="BM1635" s="313"/>
      <c r="BN1635" s="313"/>
      <c r="BO1635" s="313"/>
      <c r="BP1635" s="314"/>
      <c r="BQ1635" s="294"/>
      <c r="BR1635" s="295"/>
      <c r="BS1635" s="295"/>
      <c r="BT1635" s="295"/>
      <c r="BU1635" s="295"/>
      <c r="BV1635" s="295"/>
      <c r="BW1635" s="296"/>
      <c r="BX1635" s="294"/>
      <c r="BY1635" s="295"/>
      <c r="BZ1635" s="295"/>
      <c r="CA1635" s="295"/>
      <c r="CB1635" s="295"/>
      <c r="CC1635" s="296"/>
      <c r="CD1635" s="294"/>
      <c r="CE1635" s="295"/>
      <c r="CF1635" s="295"/>
      <c r="CG1635" s="295"/>
      <c r="CH1635" s="295"/>
      <c r="CI1635" s="296"/>
    </row>
    <row r="1636" spans="1:87" ht="18" customHeight="1" x14ac:dyDescent="0.25">
      <c r="A1636" s="75"/>
      <c r="B1636" s="327"/>
      <c r="C1636" s="328"/>
      <c r="D1636" s="328"/>
      <c r="E1636" s="328"/>
      <c r="F1636" s="328"/>
      <c r="G1636" s="328"/>
      <c r="H1636" s="328"/>
      <c r="I1636" s="328"/>
      <c r="J1636" s="328"/>
      <c r="K1636" s="328"/>
      <c r="L1636" s="328"/>
      <c r="M1636" s="328"/>
      <c r="N1636" s="328"/>
      <c r="O1636" s="328"/>
      <c r="P1636" s="328"/>
      <c r="Q1636" s="328"/>
      <c r="R1636" s="328"/>
      <c r="S1636" s="328"/>
      <c r="T1636" s="328"/>
      <c r="U1636" s="328"/>
      <c r="V1636" s="328"/>
      <c r="W1636" s="328"/>
      <c r="X1636" s="328"/>
      <c r="Y1636" s="329"/>
      <c r="Z1636" s="336"/>
      <c r="AA1636" s="337"/>
      <c r="AB1636" s="337"/>
      <c r="AC1636" s="337"/>
      <c r="AD1636" s="338"/>
      <c r="AE1636" s="336"/>
      <c r="AF1636" s="337"/>
      <c r="AG1636" s="337"/>
      <c r="AH1636" s="337"/>
      <c r="AI1636" s="337"/>
      <c r="AJ1636" s="337"/>
      <c r="AK1636" s="300"/>
      <c r="AL1636" s="301"/>
      <c r="AM1636" s="301"/>
      <c r="AN1636" s="301"/>
      <c r="AO1636" s="301"/>
      <c r="AP1636" s="301"/>
      <c r="AQ1636" s="301"/>
      <c r="AR1636" s="301"/>
      <c r="AS1636" s="301"/>
      <c r="AT1636" s="301"/>
      <c r="AU1636" s="301"/>
      <c r="AV1636" s="301"/>
      <c r="AW1636" s="301"/>
      <c r="AX1636" s="302"/>
      <c r="AY1636" s="407"/>
      <c r="AZ1636" s="304"/>
      <c r="BA1636" s="304"/>
      <c r="BB1636" s="408"/>
      <c r="BC1636" s="306">
        <f t="shared" si="90"/>
        <v>0</v>
      </c>
      <c r="BD1636" s="307"/>
      <c r="BE1636" s="307"/>
      <c r="BF1636" s="308"/>
      <c r="BG1636" s="309"/>
      <c r="BH1636" s="310"/>
      <c r="BI1636" s="310"/>
      <c r="BJ1636" s="311"/>
      <c r="BK1636" s="312">
        <f t="shared" si="91"/>
        <v>0</v>
      </c>
      <c r="BL1636" s="313"/>
      <c r="BM1636" s="313"/>
      <c r="BN1636" s="313"/>
      <c r="BO1636" s="313"/>
      <c r="BP1636" s="314"/>
      <c r="BQ1636" s="294"/>
      <c r="BR1636" s="295"/>
      <c r="BS1636" s="295"/>
      <c r="BT1636" s="295"/>
      <c r="BU1636" s="295"/>
      <c r="BV1636" s="295"/>
      <c r="BW1636" s="296"/>
      <c r="BX1636" s="294"/>
      <c r="BY1636" s="295"/>
      <c r="BZ1636" s="295"/>
      <c r="CA1636" s="295"/>
      <c r="CB1636" s="295"/>
      <c r="CC1636" s="296"/>
      <c r="CD1636" s="294"/>
      <c r="CE1636" s="295"/>
      <c r="CF1636" s="295"/>
      <c r="CG1636" s="295"/>
      <c r="CH1636" s="295"/>
      <c r="CI1636" s="296"/>
    </row>
    <row r="1637" spans="1:87" ht="18" customHeight="1" x14ac:dyDescent="0.25">
      <c r="A1637" s="75"/>
      <c r="B1637" s="327"/>
      <c r="C1637" s="328"/>
      <c r="D1637" s="328"/>
      <c r="E1637" s="328"/>
      <c r="F1637" s="328"/>
      <c r="G1637" s="328"/>
      <c r="H1637" s="328"/>
      <c r="I1637" s="328"/>
      <c r="J1637" s="328"/>
      <c r="K1637" s="328"/>
      <c r="L1637" s="328"/>
      <c r="M1637" s="328"/>
      <c r="N1637" s="328"/>
      <c r="O1637" s="328"/>
      <c r="P1637" s="328"/>
      <c r="Q1637" s="328"/>
      <c r="R1637" s="328"/>
      <c r="S1637" s="328"/>
      <c r="T1637" s="328"/>
      <c r="U1637" s="328"/>
      <c r="V1637" s="328"/>
      <c r="W1637" s="328"/>
      <c r="X1637" s="328"/>
      <c r="Y1637" s="329"/>
      <c r="Z1637" s="336"/>
      <c r="AA1637" s="337"/>
      <c r="AB1637" s="337"/>
      <c r="AC1637" s="337"/>
      <c r="AD1637" s="338"/>
      <c r="AE1637" s="336"/>
      <c r="AF1637" s="337"/>
      <c r="AG1637" s="337"/>
      <c r="AH1637" s="337"/>
      <c r="AI1637" s="337"/>
      <c r="AJ1637" s="337"/>
      <c r="AK1637" s="300"/>
      <c r="AL1637" s="301"/>
      <c r="AM1637" s="301"/>
      <c r="AN1637" s="301"/>
      <c r="AO1637" s="301"/>
      <c r="AP1637" s="301"/>
      <c r="AQ1637" s="301"/>
      <c r="AR1637" s="301"/>
      <c r="AS1637" s="301"/>
      <c r="AT1637" s="301"/>
      <c r="AU1637" s="301"/>
      <c r="AV1637" s="301"/>
      <c r="AW1637" s="301"/>
      <c r="AX1637" s="302"/>
      <c r="AY1637" s="407"/>
      <c r="AZ1637" s="304"/>
      <c r="BA1637" s="304"/>
      <c r="BB1637" s="408"/>
      <c r="BC1637" s="306">
        <f t="shared" si="90"/>
        <v>0</v>
      </c>
      <c r="BD1637" s="307"/>
      <c r="BE1637" s="307"/>
      <c r="BF1637" s="308"/>
      <c r="BG1637" s="309"/>
      <c r="BH1637" s="310"/>
      <c r="BI1637" s="310"/>
      <c r="BJ1637" s="311"/>
      <c r="BK1637" s="312">
        <f t="shared" si="91"/>
        <v>0</v>
      </c>
      <c r="BL1637" s="313"/>
      <c r="BM1637" s="313"/>
      <c r="BN1637" s="313"/>
      <c r="BO1637" s="313"/>
      <c r="BP1637" s="314"/>
      <c r="BQ1637" s="294"/>
      <c r="BR1637" s="295"/>
      <c r="BS1637" s="295"/>
      <c r="BT1637" s="295"/>
      <c r="BU1637" s="295"/>
      <c r="BV1637" s="295"/>
      <c r="BW1637" s="296"/>
      <c r="BX1637" s="294"/>
      <c r="BY1637" s="295"/>
      <c r="BZ1637" s="295"/>
      <c r="CA1637" s="295"/>
      <c r="CB1637" s="295"/>
      <c r="CC1637" s="296"/>
      <c r="CD1637" s="294"/>
      <c r="CE1637" s="295"/>
      <c r="CF1637" s="295"/>
      <c r="CG1637" s="295"/>
      <c r="CH1637" s="295"/>
      <c r="CI1637" s="296"/>
    </row>
    <row r="1638" spans="1:87" ht="18" customHeight="1" thickBot="1" x14ac:dyDescent="0.3">
      <c r="A1638" s="75"/>
      <c r="B1638" s="330"/>
      <c r="C1638" s="331"/>
      <c r="D1638" s="331"/>
      <c r="E1638" s="331"/>
      <c r="F1638" s="331"/>
      <c r="G1638" s="331"/>
      <c r="H1638" s="331"/>
      <c r="I1638" s="331"/>
      <c r="J1638" s="331"/>
      <c r="K1638" s="331"/>
      <c r="L1638" s="331"/>
      <c r="M1638" s="331"/>
      <c r="N1638" s="331"/>
      <c r="O1638" s="331"/>
      <c r="P1638" s="331"/>
      <c r="Q1638" s="331"/>
      <c r="R1638" s="331"/>
      <c r="S1638" s="331"/>
      <c r="T1638" s="331"/>
      <c r="U1638" s="331"/>
      <c r="V1638" s="331"/>
      <c r="W1638" s="331"/>
      <c r="X1638" s="331"/>
      <c r="Y1638" s="332"/>
      <c r="Z1638" s="339"/>
      <c r="AA1638" s="340"/>
      <c r="AB1638" s="340"/>
      <c r="AC1638" s="340"/>
      <c r="AD1638" s="341"/>
      <c r="AE1638" s="339"/>
      <c r="AF1638" s="340"/>
      <c r="AG1638" s="340"/>
      <c r="AH1638" s="340"/>
      <c r="AI1638" s="340"/>
      <c r="AJ1638" s="340"/>
      <c r="AK1638" s="392"/>
      <c r="AL1638" s="393"/>
      <c r="AM1638" s="393"/>
      <c r="AN1638" s="393"/>
      <c r="AO1638" s="393"/>
      <c r="AP1638" s="393"/>
      <c r="AQ1638" s="393"/>
      <c r="AR1638" s="393"/>
      <c r="AS1638" s="393"/>
      <c r="AT1638" s="393"/>
      <c r="AU1638" s="393"/>
      <c r="AV1638" s="393"/>
      <c r="AW1638" s="393"/>
      <c r="AX1638" s="394"/>
      <c r="AY1638" s="411"/>
      <c r="AZ1638" s="396"/>
      <c r="BA1638" s="396"/>
      <c r="BB1638" s="412"/>
      <c r="BC1638" s="398">
        <f t="shared" si="90"/>
        <v>0</v>
      </c>
      <c r="BD1638" s="399"/>
      <c r="BE1638" s="399"/>
      <c r="BF1638" s="400"/>
      <c r="BG1638" s="401"/>
      <c r="BH1638" s="402"/>
      <c r="BI1638" s="402"/>
      <c r="BJ1638" s="403"/>
      <c r="BK1638" s="404">
        <f t="shared" si="91"/>
        <v>0</v>
      </c>
      <c r="BL1638" s="405"/>
      <c r="BM1638" s="405"/>
      <c r="BN1638" s="405"/>
      <c r="BO1638" s="405"/>
      <c r="BP1638" s="406"/>
      <c r="BQ1638" s="297"/>
      <c r="BR1638" s="298"/>
      <c r="BS1638" s="298"/>
      <c r="BT1638" s="298"/>
      <c r="BU1638" s="298"/>
      <c r="BV1638" s="298"/>
      <c r="BW1638" s="299"/>
      <c r="BX1638" s="297"/>
      <c r="BY1638" s="298"/>
      <c r="BZ1638" s="298"/>
      <c r="CA1638" s="298"/>
      <c r="CB1638" s="298"/>
      <c r="CC1638" s="299"/>
      <c r="CD1638" s="297"/>
      <c r="CE1638" s="298"/>
      <c r="CF1638" s="298"/>
      <c r="CG1638" s="298"/>
      <c r="CH1638" s="298"/>
      <c r="CI1638" s="299"/>
    </row>
    <row r="1639" spans="1:87" ht="18" customHeight="1" thickBot="1" x14ac:dyDescent="0.3">
      <c r="A1639" s="75"/>
      <c r="B1639" s="377"/>
      <c r="C1639" s="378"/>
      <c r="D1639" s="378"/>
      <c r="E1639" s="378"/>
      <c r="F1639" s="378"/>
      <c r="G1639" s="378"/>
      <c r="H1639" s="378"/>
      <c r="I1639" s="378"/>
      <c r="J1639" s="378"/>
      <c r="K1639" s="378"/>
      <c r="L1639" s="378"/>
      <c r="M1639" s="378"/>
      <c r="N1639" s="378"/>
      <c r="O1639" s="378"/>
      <c r="P1639" s="378"/>
      <c r="Q1639" s="378"/>
      <c r="R1639" s="378"/>
      <c r="S1639" s="378"/>
      <c r="T1639" s="378"/>
      <c r="U1639" s="378"/>
      <c r="V1639" s="378"/>
      <c r="W1639" s="378"/>
      <c r="X1639" s="378"/>
      <c r="Y1639" s="378"/>
      <c r="Z1639" s="378"/>
      <c r="AA1639" s="378"/>
      <c r="AB1639" s="378"/>
      <c r="AC1639" s="378"/>
      <c r="AD1639" s="378"/>
      <c r="AE1639" s="378"/>
      <c r="AF1639" s="378"/>
      <c r="AG1639" s="378"/>
      <c r="AH1639" s="378"/>
      <c r="AI1639" s="378"/>
      <c r="AJ1639" s="379"/>
      <c r="AK1639" s="380" t="s">
        <v>3</v>
      </c>
      <c r="AL1639" s="381"/>
      <c r="AM1639" s="381"/>
      <c r="AN1639" s="381"/>
      <c r="AO1639" s="381"/>
      <c r="AP1639" s="381"/>
      <c r="AQ1639" s="381"/>
      <c r="AR1639" s="381"/>
      <c r="AS1639" s="381"/>
      <c r="AT1639" s="381"/>
      <c r="AU1639" s="381"/>
      <c r="AV1639" s="381"/>
      <c r="AW1639" s="381"/>
      <c r="AX1639" s="381"/>
      <c r="AY1639" s="382"/>
      <c r="AZ1639" s="382"/>
      <c r="BA1639" s="382"/>
      <c r="BB1639" s="382"/>
      <c r="BC1639" s="382"/>
      <c r="BD1639" s="382"/>
      <c r="BE1639" s="382"/>
      <c r="BF1639" s="382"/>
      <c r="BG1639" s="382"/>
      <c r="BH1639" s="382"/>
      <c r="BI1639" s="382"/>
      <c r="BJ1639" s="383"/>
      <c r="BK1639" s="384">
        <f>SUM(BK1609:BK1638)</f>
        <v>0</v>
      </c>
      <c r="BL1639" s="385"/>
      <c r="BM1639" s="385"/>
      <c r="BN1639" s="385"/>
      <c r="BO1639" s="385"/>
      <c r="BP1639" s="386"/>
      <c r="BQ1639" s="387" t="s">
        <v>100</v>
      </c>
      <c r="BR1639" s="388"/>
      <c r="BS1639" s="388"/>
      <c r="BT1639" s="388"/>
      <c r="BU1639" s="388"/>
      <c r="BV1639" s="388"/>
      <c r="BW1639" s="388"/>
      <c r="BX1639" s="388"/>
      <c r="BY1639" s="388"/>
      <c r="BZ1639" s="388"/>
      <c r="CA1639" s="388"/>
      <c r="CB1639" s="388"/>
      <c r="CC1639" s="389"/>
      <c r="CD1639" s="390">
        <f>+CD1609*AE1609</f>
        <v>0</v>
      </c>
      <c r="CE1639" s="390"/>
      <c r="CF1639" s="390"/>
      <c r="CG1639" s="390"/>
      <c r="CH1639" s="390"/>
      <c r="CI1639" s="391"/>
    </row>
    <row r="1640" spans="1:87" ht="18" customHeight="1" thickBot="1" x14ac:dyDescent="0.3">
      <c r="A1640" s="75"/>
      <c r="B1640" s="76"/>
      <c r="C1640" s="76"/>
      <c r="D1640" s="76"/>
      <c r="E1640" s="76"/>
      <c r="F1640" s="76"/>
      <c r="G1640" s="76"/>
      <c r="H1640" s="76"/>
      <c r="I1640" s="76"/>
      <c r="J1640" s="76"/>
      <c r="K1640" s="76"/>
      <c r="L1640" s="76"/>
      <c r="M1640" s="76"/>
      <c r="N1640" s="76"/>
      <c r="O1640" s="76"/>
      <c r="P1640" s="76"/>
      <c r="Q1640" s="76"/>
      <c r="R1640" s="76"/>
      <c r="S1640" s="76"/>
      <c r="T1640" s="76"/>
      <c r="U1640" s="76"/>
      <c r="V1640" s="76"/>
      <c r="W1640" s="76"/>
      <c r="X1640" s="76"/>
      <c r="Y1640" s="76"/>
      <c r="Z1640" s="76"/>
      <c r="AA1640" s="76"/>
      <c r="AB1640" s="76"/>
      <c r="AC1640" s="76"/>
      <c r="AD1640" s="76"/>
      <c r="AE1640" s="76"/>
      <c r="AF1640" s="76"/>
      <c r="AG1640" s="76"/>
      <c r="AH1640" s="76"/>
      <c r="AI1640" s="76"/>
      <c r="AJ1640" s="76"/>
      <c r="BG1640" s="78"/>
      <c r="BH1640" s="78"/>
      <c r="BI1640" s="78"/>
      <c r="BJ1640" s="78"/>
      <c r="BK1640" s="79"/>
      <c r="BL1640" s="79"/>
      <c r="BM1640" s="79"/>
      <c r="BN1640" s="79"/>
      <c r="BO1640" s="79"/>
      <c r="BP1640" s="79"/>
      <c r="BQ1640" s="79"/>
      <c r="BR1640" s="79"/>
      <c r="BS1640" s="79"/>
      <c r="BT1640" s="79"/>
      <c r="BU1640" s="79"/>
      <c r="BV1640" s="79"/>
      <c r="BW1640" s="79"/>
      <c r="BX1640" s="79"/>
      <c r="BY1640" s="79"/>
      <c r="BZ1640" s="79"/>
      <c r="CA1640" s="79"/>
      <c r="CB1640" s="79"/>
      <c r="CC1640" s="79"/>
      <c r="CD1640" s="79"/>
      <c r="CE1640" s="79"/>
      <c r="CF1640" s="79"/>
      <c r="CG1640" s="79"/>
      <c r="CH1640" s="79"/>
      <c r="CI1640" s="79"/>
    </row>
    <row r="1641" spans="1:87" ht="18" customHeight="1" x14ac:dyDescent="0.25">
      <c r="A1641" s="75"/>
      <c r="B1641" s="348" t="s">
        <v>0</v>
      </c>
      <c r="C1641" s="349"/>
      <c r="D1641" s="349"/>
      <c r="E1641" s="349"/>
      <c r="F1641" s="349"/>
      <c r="G1641" s="349"/>
      <c r="H1641" s="349"/>
      <c r="I1641" s="349"/>
      <c r="J1641" s="349"/>
      <c r="K1641" s="349"/>
      <c r="L1641" s="349"/>
      <c r="M1641" s="349"/>
      <c r="N1641" s="349"/>
      <c r="O1641" s="349"/>
      <c r="P1641" s="349"/>
      <c r="Q1641" s="349"/>
      <c r="R1641" s="349"/>
      <c r="S1641" s="349"/>
      <c r="T1641" s="349"/>
      <c r="U1641" s="349"/>
      <c r="V1641" s="349"/>
      <c r="W1641" s="349"/>
      <c r="X1641" s="349"/>
      <c r="Y1641" s="350"/>
      <c r="Z1641" s="348" t="s">
        <v>80</v>
      </c>
      <c r="AA1641" s="349"/>
      <c r="AB1641" s="349"/>
      <c r="AC1641" s="349"/>
      <c r="AD1641" s="350"/>
      <c r="AE1641" s="357" t="s">
        <v>79</v>
      </c>
      <c r="AF1641" s="358"/>
      <c r="AG1641" s="358"/>
      <c r="AH1641" s="358"/>
      <c r="AI1641" s="358"/>
      <c r="AJ1641" s="359"/>
      <c r="AK1641" s="357" t="s">
        <v>81</v>
      </c>
      <c r="AL1641" s="358"/>
      <c r="AM1641" s="358"/>
      <c r="AN1641" s="358"/>
      <c r="AO1641" s="358"/>
      <c r="AP1641" s="358"/>
      <c r="AQ1641" s="358"/>
      <c r="AR1641" s="358"/>
      <c r="AS1641" s="358"/>
      <c r="AT1641" s="358"/>
      <c r="AU1641" s="358"/>
      <c r="AV1641" s="358"/>
      <c r="AW1641" s="358"/>
      <c r="AX1641" s="359"/>
      <c r="AY1641" s="357" t="s">
        <v>1</v>
      </c>
      <c r="AZ1641" s="358"/>
      <c r="BA1641" s="358"/>
      <c r="BB1641" s="359"/>
      <c r="BC1641" s="348" t="s">
        <v>104</v>
      </c>
      <c r="BD1641" s="349"/>
      <c r="BE1641" s="349"/>
      <c r="BF1641" s="350"/>
      <c r="BG1641" s="366" t="s">
        <v>82</v>
      </c>
      <c r="BH1641" s="367"/>
      <c r="BI1641" s="367"/>
      <c r="BJ1641" s="368"/>
      <c r="BK1641" s="315" t="s">
        <v>99</v>
      </c>
      <c r="BL1641" s="316"/>
      <c r="BM1641" s="316"/>
      <c r="BN1641" s="316"/>
      <c r="BO1641" s="316"/>
      <c r="BP1641" s="317"/>
      <c r="BQ1641" s="315" t="s">
        <v>83</v>
      </c>
      <c r="BR1641" s="316"/>
      <c r="BS1641" s="316"/>
      <c r="BT1641" s="316"/>
      <c r="BU1641" s="316"/>
      <c r="BV1641" s="316"/>
      <c r="BW1641" s="317"/>
      <c r="BX1641" s="315" t="s">
        <v>84</v>
      </c>
      <c r="BY1641" s="316"/>
      <c r="BZ1641" s="316"/>
      <c r="CA1641" s="316"/>
      <c r="CB1641" s="316"/>
      <c r="CC1641" s="317"/>
      <c r="CD1641" s="315" t="s">
        <v>85</v>
      </c>
      <c r="CE1641" s="316"/>
      <c r="CF1641" s="316"/>
      <c r="CG1641" s="316"/>
      <c r="CH1641" s="316"/>
      <c r="CI1641" s="317"/>
    </row>
    <row r="1642" spans="1:87" ht="18" customHeight="1" x14ac:dyDescent="0.25">
      <c r="A1642" s="75"/>
      <c r="B1642" s="351"/>
      <c r="C1642" s="352"/>
      <c r="D1642" s="352"/>
      <c r="E1642" s="352"/>
      <c r="F1642" s="352"/>
      <c r="G1642" s="352"/>
      <c r="H1642" s="352"/>
      <c r="I1642" s="352"/>
      <c r="J1642" s="352"/>
      <c r="K1642" s="352"/>
      <c r="L1642" s="352"/>
      <c r="M1642" s="352"/>
      <c r="N1642" s="352"/>
      <c r="O1642" s="352"/>
      <c r="P1642" s="352"/>
      <c r="Q1642" s="352"/>
      <c r="R1642" s="352"/>
      <c r="S1642" s="352"/>
      <c r="T1642" s="352"/>
      <c r="U1642" s="352"/>
      <c r="V1642" s="352"/>
      <c r="W1642" s="352"/>
      <c r="X1642" s="352"/>
      <c r="Y1642" s="353"/>
      <c r="Z1642" s="351"/>
      <c r="AA1642" s="352"/>
      <c r="AB1642" s="352"/>
      <c r="AC1642" s="352"/>
      <c r="AD1642" s="353"/>
      <c r="AE1642" s="360"/>
      <c r="AF1642" s="361"/>
      <c r="AG1642" s="361"/>
      <c r="AH1642" s="361"/>
      <c r="AI1642" s="361"/>
      <c r="AJ1642" s="362"/>
      <c r="AK1642" s="360"/>
      <c r="AL1642" s="361"/>
      <c r="AM1642" s="361"/>
      <c r="AN1642" s="361"/>
      <c r="AO1642" s="361"/>
      <c r="AP1642" s="361"/>
      <c r="AQ1642" s="361"/>
      <c r="AR1642" s="361"/>
      <c r="AS1642" s="361"/>
      <c r="AT1642" s="361"/>
      <c r="AU1642" s="361"/>
      <c r="AV1642" s="361"/>
      <c r="AW1642" s="361"/>
      <c r="AX1642" s="362"/>
      <c r="AY1642" s="360"/>
      <c r="AZ1642" s="361"/>
      <c r="BA1642" s="361"/>
      <c r="BB1642" s="362"/>
      <c r="BC1642" s="351"/>
      <c r="BD1642" s="352"/>
      <c r="BE1642" s="352"/>
      <c r="BF1642" s="353"/>
      <c r="BG1642" s="369"/>
      <c r="BH1642" s="370"/>
      <c r="BI1642" s="370"/>
      <c r="BJ1642" s="371"/>
      <c r="BK1642" s="318"/>
      <c r="BL1642" s="319"/>
      <c r="BM1642" s="319"/>
      <c r="BN1642" s="319"/>
      <c r="BO1642" s="319"/>
      <c r="BP1642" s="320"/>
      <c r="BQ1642" s="318"/>
      <c r="BR1642" s="319"/>
      <c r="BS1642" s="319"/>
      <c r="BT1642" s="319"/>
      <c r="BU1642" s="319"/>
      <c r="BV1642" s="319"/>
      <c r="BW1642" s="320"/>
      <c r="BX1642" s="318"/>
      <c r="BY1642" s="319"/>
      <c r="BZ1642" s="319"/>
      <c r="CA1642" s="319"/>
      <c r="CB1642" s="319"/>
      <c r="CC1642" s="320"/>
      <c r="CD1642" s="318"/>
      <c r="CE1642" s="319"/>
      <c r="CF1642" s="319"/>
      <c r="CG1642" s="319"/>
      <c r="CH1642" s="319"/>
      <c r="CI1642" s="320"/>
    </row>
    <row r="1643" spans="1:87" ht="18" customHeight="1" thickBot="1" x14ac:dyDescent="0.3">
      <c r="A1643" s="75"/>
      <c r="B1643" s="354"/>
      <c r="C1643" s="355"/>
      <c r="D1643" s="355"/>
      <c r="E1643" s="355"/>
      <c r="F1643" s="355"/>
      <c r="G1643" s="355"/>
      <c r="H1643" s="355"/>
      <c r="I1643" s="355"/>
      <c r="J1643" s="355"/>
      <c r="K1643" s="355"/>
      <c r="L1643" s="355"/>
      <c r="M1643" s="355"/>
      <c r="N1643" s="355"/>
      <c r="O1643" s="355"/>
      <c r="P1643" s="355"/>
      <c r="Q1643" s="355"/>
      <c r="R1643" s="355"/>
      <c r="S1643" s="355"/>
      <c r="T1643" s="355"/>
      <c r="U1643" s="355"/>
      <c r="V1643" s="355"/>
      <c r="W1643" s="355"/>
      <c r="X1643" s="355"/>
      <c r="Y1643" s="356"/>
      <c r="Z1643" s="354"/>
      <c r="AA1643" s="355"/>
      <c r="AB1643" s="355"/>
      <c r="AC1643" s="355"/>
      <c r="AD1643" s="356"/>
      <c r="AE1643" s="363"/>
      <c r="AF1643" s="364"/>
      <c r="AG1643" s="364"/>
      <c r="AH1643" s="364"/>
      <c r="AI1643" s="364"/>
      <c r="AJ1643" s="365"/>
      <c r="AK1643" s="360"/>
      <c r="AL1643" s="361"/>
      <c r="AM1643" s="361"/>
      <c r="AN1643" s="361"/>
      <c r="AO1643" s="361"/>
      <c r="AP1643" s="361"/>
      <c r="AQ1643" s="361"/>
      <c r="AR1643" s="361"/>
      <c r="AS1643" s="361"/>
      <c r="AT1643" s="361"/>
      <c r="AU1643" s="361"/>
      <c r="AV1643" s="361"/>
      <c r="AW1643" s="361"/>
      <c r="AX1643" s="362"/>
      <c r="AY1643" s="360"/>
      <c r="AZ1643" s="361"/>
      <c r="BA1643" s="361"/>
      <c r="BB1643" s="362"/>
      <c r="BC1643" s="351"/>
      <c r="BD1643" s="352"/>
      <c r="BE1643" s="352"/>
      <c r="BF1643" s="353"/>
      <c r="BG1643" s="369"/>
      <c r="BH1643" s="370"/>
      <c r="BI1643" s="370"/>
      <c r="BJ1643" s="371"/>
      <c r="BK1643" s="318"/>
      <c r="BL1643" s="319"/>
      <c r="BM1643" s="319"/>
      <c r="BN1643" s="319"/>
      <c r="BO1643" s="319"/>
      <c r="BP1643" s="320"/>
      <c r="BQ1643" s="321"/>
      <c r="BR1643" s="322"/>
      <c r="BS1643" s="322"/>
      <c r="BT1643" s="322"/>
      <c r="BU1643" s="322"/>
      <c r="BV1643" s="322"/>
      <c r="BW1643" s="323"/>
      <c r="BX1643" s="321"/>
      <c r="BY1643" s="322"/>
      <c r="BZ1643" s="322"/>
      <c r="CA1643" s="322"/>
      <c r="CB1643" s="322"/>
      <c r="CC1643" s="323"/>
      <c r="CD1643" s="321"/>
      <c r="CE1643" s="322"/>
      <c r="CF1643" s="322"/>
      <c r="CG1643" s="322"/>
      <c r="CH1643" s="322"/>
      <c r="CI1643" s="323"/>
    </row>
    <row r="1644" spans="1:87" ht="18" customHeight="1" x14ac:dyDescent="0.25">
      <c r="A1644" s="75"/>
      <c r="B1644" s="324"/>
      <c r="C1644" s="325"/>
      <c r="D1644" s="325"/>
      <c r="E1644" s="325"/>
      <c r="F1644" s="325"/>
      <c r="G1644" s="325"/>
      <c r="H1644" s="325"/>
      <c r="I1644" s="325"/>
      <c r="J1644" s="325"/>
      <c r="K1644" s="325"/>
      <c r="L1644" s="325"/>
      <c r="M1644" s="325"/>
      <c r="N1644" s="325"/>
      <c r="O1644" s="325"/>
      <c r="P1644" s="325"/>
      <c r="Q1644" s="325"/>
      <c r="R1644" s="325"/>
      <c r="S1644" s="325"/>
      <c r="T1644" s="325"/>
      <c r="U1644" s="325"/>
      <c r="V1644" s="325"/>
      <c r="W1644" s="325"/>
      <c r="X1644" s="325"/>
      <c r="Y1644" s="326"/>
      <c r="Z1644" s="333"/>
      <c r="AA1644" s="334"/>
      <c r="AB1644" s="334"/>
      <c r="AC1644" s="334"/>
      <c r="AD1644" s="335"/>
      <c r="AE1644" s="333"/>
      <c r="AF1644" s="334"/>
      <c r="AG1644" s="334"/>
      <c r="AH1644" s="334"/>
      <c r="AI1644" s="334"/>
      <c r="AJ1644" s="334"/>
      <c r="AK1644" s="342"/>
      <c r="AL1644" s="343"/>
      <c r="AM1644" s="343"/>
      <c r="AN1644" s="343"/>
      <c r="AO1644" s="343"/>
      <c r="AP1644" s="343"/>
      <c r="AQ1644" s="343"/>
      <c r="AR1644" s="343"/>
      <c r="AS1644" s="343"/>
      <c r="AT1644" s="343"/>
      <c r="AU1644" s="343"/>
      <c r="AV1644" s="343"/>
      <c r="AW1644" s="343"/>
      <c r="AX1644" s="344"/>
      <c r="AY1644" s="409"/>
      <c r="AZ1644" s="346"/>
      <c r="BA1644" s="346"/>
      <c r="BB1644" s="410"/>
      <c r="BC1644" s="345">
        <f>+$AE$1644*AY1644</f>
        <v>0</v>
      </c>
      <c r="BD1644" s="346"/>
      <c r="BE1644" s="346"/>
      <c r="BF1644" s="347"/>
      <c r="BG1644" s="285"/>
      <c r="BH1644" s="286"/>
      <c r="BI1644" s="286"/>
      <c r="BJ1644" s="287"/>
      <c r="BK1644" s="288">
        <f>+AY1644*BG1644</f>
        <v>0</v>
      </c>
      <c r="BL1644" s="289"/>
      <c r="BM1644" s="289"/>
      <c r="BN1644" s="289"/>
      <c r="BO1644" s="289"/>
      <c r="BP1644" s="290"/>
      <c r="BQ1644" s="291"/>
      <c r="BR1644" s="292"/>
      <c r="BS1644" s="292"/>
      <c r="BT1644" s="292"/>
      <c r="BU1644" s="292"/>
      <c r="BV1644" s="292"/>
      <c r="BW1644" s="293"/>
      <c r="BX1644" s="291">
        <f>+(((BK1674+BQ1644)*30)/70)</f>
        <v>0</v>
      </c>
      <c r="BY1644" s="292"/>
      <c r="BZ1644" s="292"/>
      <c r="CA1644" s="292"/>
      <c r="CB1644" s="292"/>
      <c r="CC1644" s="293"/>
      <c r="CD1644" s="291">
        <f>+BK1674+BQ1644+BX1644</f>
        <v>0</v>
      </c>
      <c r="CE1644" s="292"/>
      <c r="CF1644" s="292"/>
      <c r="CG1644" s="292"/>
      <c r="CH1644" s="292"/>
      <c r="CI1644" s="293"/>
    </row>
    <row r="1645" spans="1:87" ht="18" customHeight="1" x14ac:dyDescent="0.25">
      <c r="A1645" s="75"/>
      <c r="B1645" s="327"/>
      <c r="C1645" s="328"/>
      <c r="D1645" s="328"/>
      <c r="E1645" s="328"/>
      <c r="F1645" s="328"/>
      <c r="G1645" s="328"/>
      <c r="H1645" s="328"/>
      <c r="I1645" s="328"/>
      <c r="J1645" s="328"/>
      <c r="K1645" s="328"/>
      <c r="L1645" s="328"/>
      <c r="M1645" s="328"/>
      <c r="N1645" s="328"/>
      <c r="O1645" s="328"/>
      <c r="P1645" s="328"/>
      <c r="Q1645" s="328"/>
      <c r="R1645" s="328"/>
      <c r="S1645" s="328"/>
      <c r="T1645" s="328"/>
      <c r="U1645" s="328"/>
      <c r="V1645" s="328"/>
      <c r="W1645" s="328"/>
      <c r="X1645" s="328"/>
      <c r="Y1645" s="329"/>
      <c r="Z1645" s="336"/>
      <c r="AA1645" s="337"/>
      <c r="AB1645" s="337"/>
      <c r="AC1645" s="337"/>
      <c r="AD1645" s="338"/>
      <c r="AE1645" s="336"/>
      <c r="AF1645" s="337"/>
      <c r="AG1645" s="337"/>
      <c r="AH1645" s="337"/>
      <c r="AI1645" s="337"/>
      <c r="AJ1645" s="337"/>
      <c r="AK1645" s="300"/>
      <c r="AL1645" s="301"/>
      <c r="AM1645" s="301"/>
      <c r="AN1645" s="301"/>
      <c r="AO1645" s="301"/>
      <c r="AP1645" s="301"/>
      <c r="AQ1645" s="301"/>
      <c r="AR1645" s="301"/>
      <c r="AS1645" s="301"/>
      <c r="AT1645" s="301"/>
      <c r="AU1645" s="301"/>
      <c r="AV1645" s="301"/>
      <c r="AW1645" s="301"/>
      <c r="AX1645" s="302"/>
      <c r="AY1645" s="407"/>
      <c r="AZ1645" s="304"/>
      <c r="BA1645" s="304"/>
      <c r="BB1645" s="408"/>
      <c r="BC1645" s="306">
        <f t="shared" ref="BC1645:BC1673" si="92">+$AE$1644*AY1645</f>
        <v>0</v>
      </c>
      <c r="BD1645" s="307"/>
      <c r="BE1645" s="307"/>
      <c r="BF1645" s="308"/>
      <c r="BG1645" s="309"/>
      <c r="BH1645" s="310"/>
      <c r="BI1645" s="310"/>
      <c r="BJ1645" s="311"/>
      <c r="BK1645" s="312">
        <f t="shared" ref="BK1645:BK1673" si="93">+AY1645*BG1645</f>
        <v>0</v>
      </c>
      <c r="BL1645" s="313"/>
      <c r="BM1645" s="313"/>
      <c r="BN1645" s="313"/>
      <c r="BO1645" s="313"/>
      <c r="BP1645" s="314"/>
      <c r="BQ1645" s="294"/>
      <c r="BR1645" s="295"/>
      <c r="BS1645" s="295"/>
      <c r="BT1645" s="295"/>
      <c r="BU1645" s="295"/>
      <c r="BV1645" s="295"/>
      <c r="BW1645" s="296"/>
      <c r="BX1645" s="294"/>
      <c r="BY1645" s="295"/>
      <c r="BZ1645" s="295"/>
      <c r="CA1645" s="295"/>
      <c r="CB1645" s="295"/>
      <c r="CC1645" s="296"/>
      <c r="CD1645" s="294"/>
      <c r="CE1645" s="295"/>
      <c r="CF1645" s="295"/>
      <c r="CG1645" s="295"/>
      <c r="CH1645" s="295"/>
      <c r="CI1645" s="296"/>
    </row>
    <row r="1646" spans="1:87" ht="18" customHeight="1" x14ac:dyDescent="0.25">
      <c r="A1646" s="75"/>
      <c r="B1646" s="327"/>
      <c r="C1646" s="328"/>
      <c r="D1646" s="328"/>
      <c r="E1646" s="328"/>
      <c r="F1646" s="328"/>
      <c r="G1646" s="328"/>
      <c r="H1646" s="328"/>
      <c r="I1646" s="328"/>
      <c r="J1646" s="328"/>
      <c r="K1646" s="328"/>
      <c r="L1646" s="328"/>
      <c r="M1646" s="328"/>
      <c r="N1646" s="328"/>
      <c r="O1646" s="328"/>
      <c r="P1646" s="328"/>
      <c r="Q1646" s="328"/>
      <c r="R1646" s="328"/>
      <c r="S1646" s="328"/>
      <c r="T1646" s="328"/>
      <c r="U1646" s="328"/>
      <c r="V1646" s="328"/>
      <c r="W1646" s="328"/>
      <c r="X1646" s="328"/>
      <c r="Y1646" s="329"/>
      <c r="Z1646" s="336"/>
      <c r="AA1646" s="337"/>
      <c r="AB1646" s="337"/>
      <c r="AC1646" s="337"/>
      <c r="AD1646" s="338"/>
      <c r="AE1646" s="336"/>
      <c r="AF1646" s="337"/>
      <c r="AG1646" s="337"/>
      <c r="AH1646" s="337"/>
      <c r="AI1646" s="337"/>
      <c r="AJ1646" s="337"/>
      <c r="AK1646" s="300"/>
      <c r="AL1646" s="301"/>
      <c r="AM1646" s="301"/>
      <c r="AN1646" s="301"/>
      <c r="AO1646" s="301"/>
      <c r="AP1646" s="301"/>
      <c r="AQ1646" s="301"/>
      <c r="AR1646" s="301"/>
      <c r="AS1646" s="301"/>
      <c r="AT1646" s="301"/>
      <c r="AU1646" s="301"/>
      <c r="AV1646" s="301"/>
      <c r="AW1646" s="301"/>
      <c r="AX1646" s="302"/>
      <c r="AY1646" s="407"/>
      <c r="AZ1646" s="304"/>
      <c r="BA1646" s="304"/>
      <c r="BB1646" s="408"/>
      <c r="BC1646" s="306">
        <f t="shared" si="92"/>
        <v>0</v>
      </c>
      <c r="BD1646" s="307"/>
      <c r="BE1646" s="307"/>
      <c r="BF1646" s="308"/>
      <c r="BG1646" s="309"/>
      <c r="BH1646" s="310"/>
      <c r="BI1646" s="310"/>
      <c r="BJ1646" s="311"/>
      <c r="BK1646" s="312">
        <f t="shared" si="93"/>
        <v>0</v>
      </c>
      <c r="BL1646" s="313"/>
      <c r="BM1646" s="313"/>
      <c r="BN1646" s="313"/>
      <c r="BO1646" s="313"/>
      <c r="BP1646" s="314"/>
      <c r="BQ1646" s="294"/>
      <c r="BR1646" s="295"/>
      <c r="BS1646" s="295"/>
      <c r="BT1646" s="295"/>
      <c r="BU1646" s="295"/>
      <c r="BV1646" s="295"/>
      <c r="BW1646" s="296"/>
      <c r="BX1646" s="294"/>
      <c r="BY1646" s="295"/>
      <c r="BZ1646" s="295"/>
      <c r="CA1646" s="295"/>
      <c r="CB1646" s="295"/>
      <c r="CC1646" s="296"/>
      <c r="CD1646" s="294"/>
      <c r="CE1646" s="295"/>
      <c r="CF1646" s="295"/>
      <c r="CG1646" s="295"/>
      <c r="CH1646" s="295"/>
      <c r="CI1646" s="296"/>
    </row>
    <row r="1647" spans="1:87" ht="18" customHeight="1" x14ac:dyDescent="0.25">
      <c r="A1647" s="75"/>
      <c r="B1647" s="327"/>
      <c r="C1647" s="328"/>
      <c r="D1647" s="328"/>
      <c r="E1647" s="328"/>
      <c r="F1647" s="328"/>
      <c r="G1647" s="328"/>
      <c r="H1647" s="328"/>
      <c r="I1647" s="328"/>
      <c r="J1647" s="328"/>
      <c r="K1647" s="328"/>
      <c r="L1647" s="328"/>
      <c r="M1647" s="328"/>
      <c r="N1647" s="328"/>
      <c r="O1647" s="328"/>
      <c r="P1647" s="328"/>
      <c r="Q1647" s="328"/>
      <c r="R1647" s="328"/>
      <c r="S1647" s="328"/>
      <c r="T1647" s="328"/>
      <c r="U1647" s="328"/>
      <c r="V1647" s="328"/>
      <c r="W1647" s="328"/>
      <c r="X1647" s="328"/>
      <c r="Y1647" s="329"/>
      <c r="Z1647" s="336"/>
      <c r="AA1647" s="337"/>
      <c r="AB1647" s="337"/>
      <c r="AC1647" s="337"/>
      <c r="AD1647" s="338"/>
      <c r="AE1647" s="336"/>
      <c r="AF1647" s="337"/>
      <c r="AG1647" s="337"/>
      <c r="AH1647" s="337"/>
      <c r="AI1647" s="337"/>
      <c r="AJ1647" s="337"/>
      <c r="AK1647" s="300"/>
      <c r="AL1647" s="301"/>
      <c r="AM1647" s="301"/>
      <c r="AN1647" s="301"/>
      <c r="AO1647" s="301"/>
      <c r="AP1647" s="301"/>
      <c r="AQ1647" s="301"/>
      <c r="AR1647" s="301"/>
      <c r="AS1647" s="301"/>
      <c r="AT1647" s="301"/>
      <c r="AU1647" s="301"/>
      <c r="AV1647" s="301"/>
      <c r="AW1647" s="301"/>
      <c r="AX1647" s="302"/>
      <c r="AY1647" s="407"/>
      <c r="AZ1647" s="304"/>
      <c r="BA1647" s="304"/>
      <c r="BB1647" s="408"/>
      <c r="BC1647" s="306">
        <f t="shared" si="92"/>
        <v>0</v>
      </c>
      <c r="BD1647" s="307"/>
      <c r="BE1647" s="307"/>
      <c r="BF1647" s="308"/>
      <c r="BG1647" s="309"/>
      <c r="BH1647" s="310"/>
      <c r="BI1647" s="310"/>
      <c r="BJ1647" s="311"/>
      <c r="BK1647" s="312">
        <f t="shared" si="93"/>
        <v>0</v>
      </c>
      <c r="BL1647" s="313"/>
      <c r="BM1647" s="313"/>
      <c r="BN1647" s="313"/>
      <c r="BO1647" s="313"/>
      <c r="BP1647" s="314"/>
      <c r="BQ1647" s="294"/>
      <c r="BR1647" s="295"/>
      <c r="BS1647" s="295"/>
      <c r="BT1647" s="295"/>
      <c r="BU1647" s="295"/>
      <c r="BV1647" s="295"/>
      <c r="BW1647" s="296"/>
      <c r="BX1647" s="294"/>
      <c r="BY1647" s="295"/>
      <c r="BZ1647" s="295"/>
      <c r="CA1647" s="295"/>
      <c r="CB1647" s="295"/>
      <c r="CC1647" s="296"/>
      <c r="CD1647" s="294"/>
      <c r="CE1647" s="295"/>
      <c r="CF1647" s="295"/>
      <c r="CG1647" s="295"/>
      <c r="CH1647" s="295"/>
      <c r="CI1647" s="296"/>
    </row>
    <row r="1648" spans="1:87" ht="18" customHeight="1" x14ac:dyDescent="0.25">
      <c r="A1648" s="75"/>
      <c r="B1648" s="327"/>
      <c r="C1648" s="328"/>
      <c r="D1648" s="328"/>
      <c r="E1648" s="328"/>
      <c r="F1648" s="328"/>
      <c r="G1648" s="328"/>
      <c r="H1648" s="328"/>
      <c r="I1648" s="328"/>
      <c r="J1648" s="328"/>
      <c r="K1648" s="328"/>
      <c r="L1648" s="328"/>
      <c r="M1648" s="328"/>
      <c r="N1648" s="328"/>
      <c r="O1648" s="328"/>
      <c r="P1648" s="328"/>
      <c r="Q1648" s="328"/>
      <c r="R1648" s="328"/>
      <c r="S1648" s="328"/>
      <c r="T1648" s="328"/>
      <c r="U1648" s="328"/>
      <c r="V1648" s="328"/>
      <c r="W1648" s="328"/>
      <c r="X1648" s="328"/>
      <c r="Y1648" s="329"/>
      <c r="Z1648" s="336"/>
      <c r="AA1648" s="337"/>
      <c r="AB1648" s="337"/>
      <c r="AC1648" s="337"/>
      <c r="AD1648" s="338"/>
      <c r="AE1648" s="336"/>
      <c r="AF1648" s="337"/>
      <c r="AG1648" s="337"/>
      <c r="AH1648" s="337"/>
      <c r="AI1648" s="337"/>
      <c r="AJ1648" s="337"/>
      <c r="AK1648" s="300"/>
      <c r="AL1648" s="301"/>
      <c r="AM1648" s="301"/>
      <c r="AN1648" s="301"/>
      <c r="AO1648" s="301"/>
      <c r="AP1648" s="301"/>
      <c r="AQ1648" s="301"/>
      <c r="AR1648" s="301"/>
      <c r="AS1648" s="301"/>
      <c r="AT1648" s="301"/>
      <c r="AU1648" s="301"/>
      <c r="AV1648" s="301"/>
      <c r="AW1648" s="301"/>
      <c r="AX1648" s="302"/>
      <c r="AY1648" s="407"/>
      <c r="AZ1648" s="304"/>
      <c r="BA1648" s="304"/>
      <c r="BB1648" s="408"/>
      <c r="BC1648" s="306">
        <f t="shared" si="92"/>
        <v>0</v>
      </c>
      <c r="BD1648" s="307"/>
      <c r="BE1648" s="307"/>
      <c r="BF1648" s="308"/>
      <c r="BG1648" s="309"/>
      <c r="BH1648" s="310"/>
      <c r="BI1648" s="310"/>
      <c r="BJ1648" s="311"/>
      <c r="BK1648" s="312">
        <f t="shared" si="93"/>
        <v>0</v>
      </c>
      <c r="BL1648" s="313"/>
      <c r="BM1648" s="313"/>
      <c r="BN1648" s="313"/>
      <c r="BO1648" s="313"/>
      <c r="BP1648" s="314"/>
      <c r="BQ1648" s="294"/>
      <c r="BR1648" s="295"/>
      <c r="BS1648" s="295"/>
      <c r="BT1648" s="295"/>
      <c r="BU1648" s="295"/>
      <c r="BV1648" s="295"/>
      <c r="BW1648" s="296"/>
      <c r="BX1648" s="294"/>
      <c r="BY1648" s="295"/>
      <c r="BZ1648" s="295"/>
      <c r="CA1648" s="295"/>
      <c r="CB1648" s="295"/>
      <c r="CC1648" s="296"/>
      <c r="CD1648" s="294"/>
      <c r="CE1648" s="295"/>
      <c r="CF1648" s="295"/>
      <c r="CG1648" s="295"/>
      <c r="CH1648" s="295"/>
      <c r="CI1648" s="296"/>
    </row>
    <row r="1649" spans="1:87" ht="18" customHeight="1" x14ac:dyDescent="0.25">
      <c r="A1649" s="75"/>
      <c r="B1649" s="327"/>
      <c r="C1649" s="328"/>
      <c r="D1649" s="328"/>
      <c r="E1649" s="328"/>
      <c r="F1649" s="328"/>
      <c r="G1649" s="328"/>
      <c r="H1649" s="328"/>
      <c r="I1649" s="328"/>
      <c r="J1649" s="328"/>
      <c r="K1649" s="328"/>
      <c r="L1649" s="328"/>
      <c r="M1649" s="328"/>
      <c r="N1649" s="328"/>
      <c r="O1649" s="328"/>
      <c r="P1649" s="328"/>
      <c r="Q1649" s="328"/>
      <c r="R1649" s="328"/>
      <c r="S1649" s="328"/>
      <c r="T1649" s="328"/>
      <c r="U1649" s="328"/>
      <c r="V1649" s="328"/>
      <c r="W1649" s="328"/>
      <c r="X1649" s="328"/>
      <c r="Y1649" s="329"/>
      <c r="Z1649" s="336"/>
      <c r="AA1649" s="337"/>
      <c r="AB1649" s="337"/>
      <c r="AC1649" s="337"/>
      <c r="AD1649" s="338"/>
      <c r="AE1649" s="336"/>
      <c r="AF1649" s="337"/>
      <c r="AG1649" s="337"/>
      <c r="AH1649" s="337"/>
      <c r="AI1649" s="337"/>
      <c r="AJ1649" s="337"/>
      <c r="AK1649" s="300"/>
      <c r="AL1649" s="301"/>
      <c r="AM1649" s="301"/>
      <c r="AN1649" s="301"/>
      <c r="AO1649" s="301"/>
      <c r="AP1649" s="301"/>
      <c r="AQ1649" s="301"/>
      <c r="AR1649" s="301"/>
      <c r="AS1649" s="301"/>
      <c r="AT1649" s="301"/>
      <c r="AU1649" s="301"/>
      <c r="AV1649" s="301"/>
      <c r="AW1649" s="301"/>
      <c r="AX1649" s="302"/>
      <c r="AY1649" s="407"/>
      <c r="AZ1649" s="304"/>
      <c r="BA1649" s="304"/>
      <c r="BB1649" s="408"/>
      <c r="BC1649" s="306">
        <f t="shared" si="92"/>
        <v>0</v>
      </c>
      <c r="BD1649" s="307"/>
      <c r="BE1649" s="307"/>
      <c r="BF1649" s="308"/>
      <c r="BG1649" s="309"/>
      <c r="BH1649" s="310"/>
      <c r="BI1649" s="310"/>
      <c r="BJ1649" s="311"/>
      <c r="BK1649" s="312">
        <f t="shared" si="93"/>
        <v>0</v>
      </c>
      <c r="BL1649" s="313"/>
      <c r="BM1649" s="313"/>
      <c r="BN1649" s="313"/>
      <c r="BO1649" s="313"/>
      <c r="BP1649" s="314"/>
      <c r="BQ1649" s="294"/>
      <c r="BR1649" s="295"/>
      <c r="BS1649" s="295"/>
      <c r="BT1649" s="295"/>
      <c r="BU1649" s="295"/>
      <c r="BV1649" s="295"/>
      <c r="BW1649" s="296"/>
      <c r="BX1649" s="294"/>
      <c r="BY1649" s="295"/>
      <c r="BZ1649" s="295"/>
      <c r="CA1649" s="295"/>
      <c r="CB1649" s="295"/>
      <c r="CC1649" s="296"/>
      <c r="CD1649" s="294"/>
      <c r="CE1649" s="295"/>
      <c r="CF1649" s="295"/>
      <c r="CG1649" s="295"/>
      <c r="CH1649" s="295"/>
      <c r="CI1649" s="296"/>
    </row>
    <row r="1650" spans="1:87" ht="18" customHeight="1" x14ac:dyDescent="0.25">
      <c r="A1650" s="75"/>
      <c r="B1650" s="327"/>
      <c r="C1650" s="328"/>
      <c r="D1650" s="328"/>
      <c r="E1650" s="328"/>
      <c r="F1650" s="328"/>
      <c r="G1650" s="328"/>
      <c r="H1650" s="328"/>
      <c r="I1650" s="328"/>
      <c r="J1650" s="328"/>
      <c r="K1650" s="328"/>
      <c r="L1650" s="328"/>
      <c r="M1650" s="328"/>
      <c r="N1650" s="328"/>
      <c r="O1650" s="328"/>
      <c r="P1650" s="328"/>
      <c r="Q1650" s="328"/>
      <c r="R1650" s="328"/>
      <c r="S1650" s="328"/>
      <c r="T1650" s="328"/>
      <c r="U1650" s="328"/>
      <c r="V1650" s="328"/>
      <c r="W1650" s="328"/>
      <c r="X1650" s="328"/>
      <c r="Y1650" s="329"/>
      <c r="Z1650" s="336"/>
      <c r="AA1650" s="337"/>
      <c r="AB1650" s="337"/>
      <c r="AC1650" s="337"/>
      <c r="AD1650" s="338"/>
      <c r="AE1650" s="336"/>
      <c r="AF1650" s="337"/>
      <c r="AG1650" s="337"/>
      <c r="AH1650" s="337"/>
      <c r="AI1650" s="337"/>
      <c r="AJ1650" s="337"/>
      <c r="AK1650" s="300"/>
      <c r="AL1650" s="301"/>
      <c r="AM1650" s="301"/>
      <c r="AN1650" s="301"/>
      <c r="AO1650" s="301"/>
      <c r="AP1650" s="301"/>
      <c r="AQ1650" s="301"/>
      <c r="AR1650" s="301"/>
      <c r="AS1650" s="301"/>
      <c r="AT1650" s="301"/>
      <c r="AU1650" s="301"/>
      <c r="AV1650" s="301"/>
      <c r="AW1650" s="301"/>
      <c r="AX1650" s="302"/>
      <c r="AY1650" s="407"/>
      <c r="AZ1650" s="304"/>
      <c r="BA1650" s="304"/>
      <c r="BB1650" s="408"/>
      <c r="BC1650" s="306">
        <f t="shared" si="92"/>
        <v>0</v>
      </c>
      <c r="BD1650" s="307"/>
      <c r="BE1650" s="307"/>
      <c r="BF1650" s="308"/>
      <c r="BG1650" s="309"/>
      <c r="BH1650" s="310"/>
      <c r="BI1650" s="310"/>
      <c r="BJ1650" s="311"/>
      <c r="BK1650" s="312">
        <f t="shared" si="93"/>
        <v>0</v>
      </c>
      <c r="BL1650" s="313"/>
      <c r="BM1650" s="313"/>
      <c r="BN1650" s="313"/>
      <c r="BO1650" s="313"/>
      <c r="BP1650" s="314"/>
      <c r="BQ1650" s="294"/>
      <c r="BR1650" s="295"/>
      <c r="BS1650" s="295"/>
      <c r="BT1650" s="295"/>
      <c r="BU1650" s="295"/>
      <c r="BV1650" s="295"/>
      <c r="BW1650" s="296"/>
      <c r="BX1650" s="294"/>
      <c r="BY1650" s="295"/>
      <c r="BZ1650" s="295"/>
      <c r="CA1650" s="295"/>
      <c r="CB1650" s="295"/>
      <c r="CC1650" s="296"/>
      <c r="CD1650" s="294"/>
      <c r="CE1650" s="295"/>
      <c r="CF1650" s="295"/>
      <c r="CG1650" s="295"/>
      <c r="CH1650" s="295"/>
      <c r="CI1650" s="296"/>
    </row>
    <row r="1651" spans="1:87" ht="18" customHeight="1" x14ac:dyDescent="0.25">
      <c r="A1651" s="75"/>
      <c r="B1651" s="327"/>
      <c r="C1651" s="328"/>
      <c r="D1651" s="328"/>
      <c r="E1651" s="328"/>
      <c r="F1651" s="328"/>
      <c r="G1651" s="328"/>
      <c r="H1651" s="328"/>
      <c r="I1651" s="328"/>
      <c r="J1651" s="328"/>
      <c r="K1651" s="328"/>
      <c r="L1651" s="328"/>
      <c r="M1651" s="328"/>
      <c r="N1651" s="328"/>
      <c r="O1651" s="328"/>
      <c r="P1651" s="328"/>
      <c r="Q1651" s="328"/>
      <c r="R1651" s="328"/>
      <c r="S1651" s="328"/>
      <c r="T1651" s="328"/>
      <c r="U1651" s="328"/>
      <c r="V1651" s="328"/>
      <c r="W1651" s="328"/>
      <c r="X1651" s="328"/>
      <c r="Y1651" s="329"/>
      <c r="Z1651" s="336"/>
      <c r="AA1651" s="337"/>
      <c r="AB1651" s="337"/>
      <c r="AC1651" s="337"/>
      <c r="AD1651" s="338"/>
      <c r="AE1651" s="336"/>
      <c r="AF1651" s="337"/>
      <c r="AG1651" s="337"/>
      <c r="AH1651" s="337"/>
      <c r="AI1651" s="337"/>
      <c r="AJ1651" s="337"/>
      <c r="AK1651" s="300"/>
      <c r="AL1651" s="301"/>
      <c r="AM1651" s="301"/>
      <c r="AN1651" s="301"/>
      <c r="AO1651" s="301"/>
      <c r="AP1651" s="301"/>
      <c r="AQ1651" s="301"/>
      <c r="AR1651" s="301"/>
      <c r="AS1651" s="301"/>
      <c r="AT1651" s="301"/>
      <c r="AU1651" s="301"/>
      <c r="AV1651" s="301"/>
      <c r="AW1651" s="301"/>
      <c r="AX1651" s="302"/>
      <c r="AY1651" s="407"/>
      <c r="AZ1651" s="304"/>
      <c r="BA1651" s="304"/>
      <c r="BB1651" s="408"/>
      <c r="BC1651" s="306">
        <f t="shared" si="92"/>
        <v>0</v>
      </c>
      <c r="BD1651" s="307"/>
      <c r="BE1651" s="307"/>
      <c r="BF1651" s="308"/>
      <c r="BG1651" s="309"/>
      <c r="BH1651" s="310"/>
      <c r="BI1651" s="310"/>
      <c r="BJ1651" s="311"/>
      <c r="BK1651" s="312">
        <f t="shared" si="93"/>
        <v>0</v>
      </c>
      <c r="BL1651" s="313"/>
      <c r="BM1651" s="313"/>
      <c r="BN1651" s="313"/>
      <c r="BO1651" s="313"/>
      <c r="BP1651" s="314"/>
      <c r="BQ1651" s="294"/>
      <c r="BR1651" s="295"/>
      <c r="BS1651" s="295"/>
      <c r="BT1651" s="295"/>
      <c r="BU1651" s="295"/>
      <c r="BV1651" s="295"/>
      <c r="BW1651" s="296"/>
      <c r="BX1651" s="294"/>
      <c r="BY1651" s="295"/>
      <c r="BZ1651" s="295"/>
      <c r="CA1651" s="295"/>
      <c r="CB1651" s="295"/>
      <c r="CC1651" s="296"/>
      <c r="CD1651" s="294"/>
      <c r="CE1651" s="295"/>
      <c r="CF1651" s="295"/>
      <c r="CG1651" s="295"/>
      <c r="CH1651" s="295"/>
      <c r="CI1651" s="296"/>
    </row>
    <row r="1652" spans="1:87" ht="18" customHeight="1" x14ac:dyDescent="0.25">
      <c r="A1652" s="75"/>
      <c r="B1652" s="327"/>
      <c r="C1652" s="328"/>
      <c r="D1652" s="328"/>
      <c r="E1652" s="328"/>
      <c r="F1652" s="328"/>
      <c r="G1652" s="328"/>
      <c r="H1652" s="328"/>
      <c r="I1652" s="328"/>
      <c r="J1652" s="328"/>
      <c r="K1652" s="328"/>
      <c r="L1652" s="328"/>
      <c r="M1652" s="328"/>
      <c r="N1652" s="328"/>
      <c r="O1652" s="328"/>
      <c r="P1652" s="328"/>
      <c r="Q1652" s="328"/>
      <c r="R1652" s="328"/>
      <c r="S1652" s="328"/>
      <c r="T1652" s="328"/>
      <c r="U1652" s="328"/>
      <c r="V1652" s="328"/>
      <c r="W1652" s="328"/>
      <c r="X1652" s="328"/>
      <c r="Y1652" s="329"/>
      <c r="Z1652" s="336"/>
      <c r="AA1652" s="337"/>
      <c r="AB1652" s="337"/>
      <c r="AC1652" s="337"/>
      <c r="AD1652" s="338"/>
      <c r="AE1652" s="336"/>
      <c r="AF1652" s="337"/>
      <c r="AG1652" s="337"/>
      <c r="AH1652" s="337"/>
      <c r="AI1652" s="337"/>
      <c r="AJ1652" s="337"/>
      <c r="AK1652" s="300"/>
      <c r="AL1652" s="301"/>
      <c r="AM1652" s="301"/>
      <c r="AN1652" s="301"/>
      <c r="AO1652" s="301"/>
      <c r="AP1652" s="301"/>
      <c r="AQ1652" s="301"/>
      <c r="AR1652" s="301"/>
      <c r="AS1652" s="301"/>
      <c r="AT1652" s="301"/>
      <c r="AU1652" s="301"/>
      <c r="AV1652" s="301"/>
      <c r="AW1652" s="301"/>
      <c r="AX1652" s="302"/>
      <c r="AY1652" s="407"/>
      <c r="AZ1652" s="304"/>
      <c r="BA1652" s="304"/>
      <c r="BB1652" s="408"/>
      <c r="BC1652" s="306">
        <f t="shared" si="92"/>
        <v>0</v>
      </c>
      <c r="BD1652" s="307"/>
      <c r="BE1652" s="307"/>
      <c r="BF1652" s="308"/>
      <c r="BG1652" s="309"/>
      <c r="BH1652" s="310"/>
      <c r="BI1652" s="310"/>
      <c r="BJ1652" s="311"/>
      <c r="BK1652" s="312">
        <f t="shared" si="93"/>
        <v>0</v>
      </c>
      <c r="BL1652" s="313"/>
      <c r="BM1652" s="313"/>
      <c r="BN1652" s="313"/>
      <c r="BO1652" s="313"/>
      <c r="BP1652" s="314"/>
      <c r="BQ1652" s="294"/>
      <c r="BR1652" s="295"/>
      <c r="BS1652" s="295"/>
      <c r="BT1652" s="295"/>
      <c r="BU1652" s="295"/>
      <c r="BV1652" s="295"/>
      <c r="BW1652" s="296"/>
      <c r="BX1652" s="294"/>
      <c r="BY1652" s="295"/>
      <c r="BZ1652" s="295"/>
      <c r="CA1652" s="295"/>
      <c r="CB1652" s="295"/>
      <c r="CC1652" s="296"/>
      <c r="CD1652" s="294"/>
      <c r="CE1652" s="295"/>
      <c r="CF1652" s="295"/>
      <c r="CG1652" s="295"/>
      <c r="CH1652" s="295"/>
      <c r="CI1652" s="296"/>
    </row>
    <row r="1653" spans="1:87" ht="18" customHeight="1" x14ac:dyDescent="0.25">
      <c r="A1653" s="75"/>
      <c r="B1653" s="327"/>
      <c r="C1653" s="328"/>
      <c r="D1653" s="328"/>
      <c r="E1653" s="328"/>
      <c r="F1653" s="328"/>
      <c r="G1653" s="328"/>
      <c r="H1653" s="328"/>
      <c r="I1653" s="328"/>
      <c r="J1653" s="328"/>
      <c r="K1653" s="328"/>
      <c r="L1653" s="328"/>
      <c r="M1653" s="328"/>
      <c r="N1653" s="328"/>
      <c r="O1653" s="328"/>
      <c r="P1653" s="328"/>
      <c r="Q1653" s="328"/>
      <c r="R1653" s="328"/>
      <c r="S1653" s="328"/>
      <c r="T1653" s="328"/>
      <c r="U1653" s="328"/>
      <c r="V1653" s="328"/>
      <c r="W1653" s="328"/>
      <c r="X1653" s="328"/>
      <c r="Y1653" s="329"/>
      <c r="Z1653" s="336"/>
      <c r="AA1653" s="337"/>
      <c r="AB1653" s="337"/>
      <c r="AC1653" s="337"/>
      <c r="AD1653" s="338"/>
      <c r="AE1653" s="336"/>
      <c r="AF1653" s="337"/>
      <c r="AG1653" s="337"/>
      <c r="AH1653" s="337"/>
      <c r="AI1653" s="337"/>
      <c r="AJ1653" s="337"/>
      <c r="AK1653" s="300"/>
      <c r="AL1653" s="301"/>
      <c r="AM1653" s="301"/>
      <c r="AN1653" s="301"/>
      <c r="AO1653" s="301"/>
      <c r="AP1653" s="301"/>
      <c r="AQ1653" s="301"/>
      <c r="AR1653" s="301"/>
      <c r="AS1653" s="301"/>
      <c r="AT1653" s="301"/>
      <c r="AU1653" s="301"/>
      <c r="AV1653" s="301"/>
      <c r="AW1653" s="301"/>
      <c r="AX1653" s="302"/>
      <c r="AY1653" s="407"/>
      <c r="AZ1653" s="304"/>
      <c r="BA1653" s="304"/>
      <c r="BB1653" s="408"/>
      <c r="BC1653" s="306">
        <f t="shared" si="92"/>
        <v>0</v>
      </c>
      <c r="BD1653" s="307"/>
      <c r="BE1653" s="307"/>
      <c r="BF1653" s="308"/>
      <c r="BG1653" s="309"/>
      <c r="BH1653" s="310"/>
      <c r="BI1653" s="310"/>
      <c r="BJ1653" s="311"/>
      <c r="BK1653" s="312">
        <f t="shared" si="93"/>
        <v>0</v>
      </c>
      <c r="BL1653" s="313"/>
      <c r="BM1653" s="313"/>
      <c r="BN1653" s="313"/>
      <c r="BO1653" s="313"/>
      <c r="BP1653" s="314"/>
      <c r="BQ1653" s="294"/>
      <c r="BR1653" s="295"/>
      <c r="BS1653" s="295"/>
      <c r="BT1653" s="295"/>
      <c r="BU1653" s="295"/>
      <c r="BV1653" s="295"/>
      <c r="BW1653" s="296"/>
      <c r="BX1653" s="294"/>
      <c r="BY1653" s="295"/>
      <c r="BZ1653" s="295"/>
      <c r="CA1653" s="295"/>
      <c r="CB1653" s="295"/>
      <c r="CC1653" s="296"/>
      <c r="CD1653" s="294"/>
      <c r="CE1653" s="295"/>
      <c r="CF1653" s="295"/>
      <c r="CG1653" s="295"/>
      <c r="CH1653" s="295"/>
      <c r="CI1653" s="296"/>
    </row>
    <row r="1654" spans="1:87" ht="18" customHeight="1" x14ac:dyDescent="0.25">
      <c r="A1654" s="75"/>
      <c r="B1654" s="327"/>
      <c r="C1654" s="328"/>
      <c r="D1654" s="328"/>
      <c r="E1654" s="328"/>
      <c r="F1654" s="328"/>
      <c r="G1654" s="328"/>
      <c r="H1654" s="328"/>
      <c r="I1654" s="328"/>
      <c r="J1654" s="328"/>
      <c r="K1654" s="328"/>
      <c r="L1654" s="328"/>
      <c r="M1654" s="328"/>
      <c r="N1654" s="328"/>
      <c r="O1654" s="328"/>
      <c r="P1654" s="328"/>
      <c r="Q1654" s="328"/>
      <c r="R1654" s="328"/>
      <c r="S1654" s="328"/>
      <c r="T1654" s="328"/>
      <c r="U1654" s="328"/>
      <c r="V1654" s="328"/>
      <c r="W1654" s="328"/>
      <c r="X1654" s="328"/>
      <c r="Y1654" s="329"/>
      <c r="Z1654" s="336"/>
      <c r="AA1654" s="337"/>
      <c r="AB1654" s="337"/>
      <c r="AC1654" s="337"/>
      <c r="AD1654" s="338"/>
      <c r="AE1654" s="336"/>
      <c r="AF1654" s="337"/>
      <c r="AG1654" s="337"/>
      <c r="AH1654" s="337"/>
      <c r="AI1654" s="337"/>
      <c r="AJ1654" s="337"/>
      <c r="AK1654" s="300"/>
      <c r="AL1654" s="301"/>
      <c r="AM1654" s="301"/>
      <c r="AN1654" s="301"/>
      <c r="AO1654" s="301"/>
      <c r="AP1654" s="301"/>
      <c r="AQ1654" s="301"/>
      <c r="AR1654" s="301"/>
      <c r="AS1654" s="301"/>
      <c r="AT1654" s="301"/>
      <c r="AU1654" s="301"/>
      <c r="AV1654" s="301"/>
      <c r="AW1654" s="301"/>
      <c r="AX1654" s="302"/>
      <c r="AY1654" s="407"/>
      <c r="AZ1654" s="304"/>
      <c r="BA1654" s="304"/>
      <c r="BB1654" s="408"/>
      <c r="BC1654" s="306">
        <f t="shared" si="92"/>
        <v>0</v>
      </c>
      <c r="BD1654" s="307"/>
      <c r="BE1654" s="307"/>
      <c r="BF1654" s="308"/>
      <c r="BG1654" s="309"/>
      <c r="BH1654" s="310"/>
      <c r="BI1654" s="310"/>
      <c r="BJ1654" s="311"/>
      <c r="BK1654" s="312">
        <f t="shared" si="93"/>
        <v>0</v>
      </c>
      <c r="BL1654" s="313"/>
      <c r="BM1654" s="313"/>
      <c r="BN1654" s="313"/>
      <c r="BO1654" s="313"/>
      <c r="BP1654" s="314"/>
      <c r="BQ1654" s="294"/>
      <c r="BR1654" s="295"/>
      <c r="BS1654" s="295"/>
      <c r="BT1654" s="295"/>
      <c r="BU1654" s="295"/>
      <c r="BV1654" s="295"/>
      <c r="BW1654" s="296"/>
      <c r="BX1654" s="294"/>
      <c r="BY1654" s="295"/>
      <c r="BZ1654" s="295"/>
      <c r="CA1654" s="295"/>
      <c r="CB1654" s="295"/>
      <c r="CC1654" s="296"/>
      <c r="CD1654" s="294"/>
      <c r="CE1654" s="295"/>
      <c r="CF1654" s="295"/>
      <c r="CG1654" s="295"/>
      <c r="CH1654" s="295"/>
      <c r="CI1654" s="296"/>
    </row>
    <row r="1655" spans="1:87" ht="18" customHeight="1" x14ac:dyDescent="0.25">
      <c r="A1655" s="75"/>
      <c r="B1655" s="327"/>
      <c r="C1655" s="328"/>
      <c r="D1655" s="328"/>
      <c r="E1655" s="328"/>
      <c r="F1655" s="328"/>
      <c r="G1655" s="328"/>
      <c r="H1655" s="328"/>
      <c r="I1655" s="328"/>
      <c r="J1655" s="328"/>
      <c r="K1655" s="328"/>
      <c r="L1655" s="328"/>
      <c r="M1655" s="328"/>
      <c r="N1655" s="328"/>
      <c r="O1655" s="328"/>
      <c r="P1655" s="328"/>
      <c r="Q1655" s="328"/>
      <c r="R1655" s="328"/>
      <c r="S1655" s="328"/>
      <c r="T1655" s="328"/>
      <c r="U1655" s="328"/>
      <c r="V1655" s="328"/>
      <c r="W1655" s="328"/>
      <c r="X1655" s="328"/>
      <c r="Y1655" s="329"/>
      <c r="Z1655" s="336"/>
      <c r="AA1655" s="337"/>
      <c r="AB1655" s="337"/>
      <c r="AC1655" s="337"/>
      <c r="AD1655" s="338"/>
      <c r="AE1655" s="336"/>
      <c r="AF1655" s="337"/>
      <c r="AG1655" s="337"/>
      <c r="AH1655" s="337"/>
      <c r="AI1655" s="337"/>
      <c r="AJ1655" s="337"/>
      <c r="AK1655" s="300"/>
      <c r="AL1655" s="301"/>
      <c r="AM1655" s="301"/>
      <c r="AN1655" s="301"/>
      <c r="AO1655" s="301"/>
      <c r="AP1655" s="301"/>
      <c r="AQ1655" s="301"/>
      <c r="AR1655" s="301"/>
      <c r="AS1655" s="301"/>
      <c r="AT1655" s="301"/>
      <c r="AU1655" s="301"/>
      <c r="AV1655" s="301"/>
      <c r="AW1655" s="301"/>
      <c r="AX1655" s="302"/>
      <c r="AY1655" s="407"/>
      <c r="AZ1655" s="304"/>
      <c r="BA1655" s="304"/>
      <c r="BB1655" s="408"/>
      <c r="BC1655" s="306">
        <f t="shared" si="92"/>
        <v>0</v>
      </c>
      <c r="BD1655" s="307"/>
      <c r="BE1655" s="307"/>
      <c r="BF1655" s="308"/>
      <c r="BG1655" s="309"/>
      <c r="BH1655" s="310"/>
      <c r="BI1655" s="310"/>
      <c r="BJ1655" s="311"/>
      <c r="BK1655" s="312">
        <f t="shared" si="93"/>
        <v>0</v>
      </c>
      <c r="BL1655" s="313"/>
      <c r="BM1655" s="313"/>
      <c r="BN1655" s="313"/>
      <c r="BO1655" s="313"/>
      <c r="BP1655" s="314"/>
      <c r="BQ1655" s="294"/>
      <c r="BR1655" s="295"/>
      <c r="BS1655" s="295"/>
      <c r="BT1655" s="295"/>
      <c r="BU1655" s="295"/>
      <c r="BV1655" s="295"/>
      <c r="BW1655" s="296"/>
      <c r="BX1655" s="294"/>
      <c r="BY1655" s="295"/>
      <c r="BZ1655" s="295"/>
      <c r="CA1655" s="295"/>
      <c r="CB1655" s="295"/>
      <c r="CC1655" s="296"/>
      <c r="CD1655" s="294"/>
      <c r="CE1655" s="295"/>
      <c r="CF1655" s="295"/>
      <c r="CG1655" s="295"/>
      <c r="CH1655" s="295"/>
      <c r="CI1655" s="296"/>
    </row>
    <row r="1656" spans="1:87" ht="18" customHeight="1" x14ac:dyDescent="0.25">
      <c r="A1656" s="75"/>
      <c r="B1656" s="327"/>
      <c r="C1656" s="328"/>
      <c r="D1656" s="328"/>
      <c r="E1656" s="328"/>
      <c r="F1656" s="328"/>
      <c r="G1656" s="328"/>
      <c r="H1656" s="328"/>
      <c r="I1656" s="328"/>
      <c r="J1656" s="328"/>
      <c r="K1656" s="328"/>
      <c r="L1656" s="328"/>
      <c r="M1656" s="328"/>
      <c r="N1656" s="328"/>
      <c r="O1656" s="328"/>
      <c r="P1656" s="328"/>
      <c r="Q1656" s="328"/>
      <c r="R1656" s="328"/>
      <c r="S1656" s="328"/>
      <c r="T1656" s="328"/>
      <c r="U1656" s="328"/>
      <c r="V1656" s="328"/>
      <c r="W1656" s="328"/>
      <c r="X1656" s="328"/>
      <c r="Y1656" s="329"/>
      <c r="Z1656" s="336"/>
      <c r="AA1656" s="337"/>
      <c r="AB1656" s="337"/>
      <c r="AC1656" s="337"/>
      <c r="AD1656" s="338"/>
      <c r="AE1656" s="336"/>
      <c r="AF1656" s="337"/>
      <c r="AG1656" s="337"/>
      <c r="AH1656" s="337"/>
      <c r="AI1656" s="337"/>
      <c r="AJ1656" s="337"/>
      <c r="AK1656" s="300"/>
      <c r="AL1656" s="301"/>
      <c r="AM1656" s="301"/>
      <c r="AN1656" s="301"/>
      <c r="AO1656" s="301"/>
      <c r="AP1656" s="301"/>
      <c r="AQ1656" s="301"/>
      <c r="AR1656" s="301"/>
      <c r="AS1656" s="301"/>
      <c r="AT1656" s="301"/>
      <c r="AU1656" s="301"/>
      <c r="AV1656" s="301"/>
      <c r="AW1656" s="301"/>
      <c r="AX1656" s="302"/>
      <c r="AY1656" s="407"/>
      <c r="AZ1656" s="304"/>
      <c r="BA1656" s="304"/>
      <c r="BB1656" s="408"/>
      <c r="BC1656" s="306">
        <f t="shared" si="92"/>
        <v>0</v>
      </c>
      <c r="BD1656" s="307"/>
      <c r="BE1656" s="307"/>
      <c r="BF1656" s="308"/>
      <c r="BG1656" s="309"/>
      <c r="BH1656" s="310"/>
      <c r="BI1656" s="310"/>
      <c r="BJ1656" s="311"/>
      <c r="BK1656" s="312">
        <f t="shared" si="93"/>
        <v>0</v>
      </c>
      <c r="BL1656" s="313"/>
      <c r="BM1656" s="313"/>
      <c r="BN1656" s="313"/>
      <c r="BO1656" s="313"/>
      <c r="BP1656" s="314"/>
      <c r="BQ1656" s="294"/>
      <c r="BR1656" s="295"/>
      <c r="BS1656" s="295"/>
      <c r="BT1656" s="295"/>
      <c r="BU1656" s="295"/>
      <c r="BV1656" s="295"/>
      <c r="BW1656" s="296"/>
      <c r="BX1656" s="294"/>
      <c r="BY1656" s="295"/>
      <c r="BZ1656" s="295"/>
      <c r="CA1656" s="295"/>
      <c r="CB1656" s="295"/>
      <c r="CC1656" s="296"/>
      <c r="CD1656" s="294"/>
      <c r="CE1656" s="295"/>
      <c r="CF1656" s="295"/>
      <c r="CG1656" s="295"/>
      <c r="CH1656" s="295"/>
      <c r="CI1656" s="296"/>
    </row>
    <row r="1657" spans="1:87" ht="18" customHeight="1" x14ac:dyDescent="0.25">
      <c r="A1657" s="75"/>
      <c r="B1657" s="327"/>
      <c r="C1657" s="328"/>
      <c r="D1657" s="328"/>
      <c r="E1657" s="328"/>
      <c r="F1657" s="328"/>
      <c r="G1657" s="328"/>
      <c r="H1657" s="328"/>
      <c r="I1657" s="328"/>
      <c r="J1657" s="328"/>
      <c r="K1657" s="328"/>
      <c r="L1657" s="328"/>
      <c r="M1657" s="328"/>
      <c r="N1657" s="328"/>
      <c r="O1657" s="328"/>
      <c r="P1657" s="328"/>
      <c r="Q1657" s="328"/>
      <c r="R1657" s="328"/>
      <c r="S1657" s="328"/>
      <c r="T1657" s="328"/>
      <c r="U1657" s="328"/>
      <c r="V1657" s="328"/>
      <c r="W1657" s="328"/>
      <c r="X1657" s="328"/>
      <c r="Y1657" s="329"/>
      <c r="Z1657" s="336"/>
      <c r="AA1657" s="337"/>
      <c r="AB1657" s="337"/>
      <c r="AC1657" s="337"/>
      <c r="AD1657" s="338"/>
      <c r="AE1657" s="336"/>
      <c r="AF1657" s="337"/>
      <c r="AG1657" s="337"/>
      <c r="AH1657" s="337"/>
      <c r="AI1657" s="337"/>
      <c r="AJ1657" s="337"/>
      <c r="AK1657" s="300"/>
      <c r="AL1657" s="301"/>
      <c r="AM1657" s="301"/>
      <c r="AN1657" s="301"/>
      <c r="AO1657" s="301"/>
      <c r="AP1657" s="301"/>
      <c r="AQ1657" s="301"/>
      <c r="AR1657" s="301"/>
      <c r="AS1657" s="301"/>
      <c r="AT1657" s="301"/>
      <c r="AU1657" s="301"/>
      <c r="AV1657" s="301"/>
      <c r="AW1657" s="301"/>
      <c r="AX1657" s="302"/>
      <c r="AY1657" s="407"/>
      <c r="AZ1657" s="304"/>
      <c r="BA1657" s="304"/>
      <c r="BB1657" s="408"/>
      <c r="BC1657" s="306">
        <f t="shared" si="92"/>
        <v>0</v>
      </c>
      <c r="BD1657" s="307"/>
      <c r="BE1657" s="307"/>
      <c r="BF1657" s="308"/>
      <c r="BG1657" s="309"/>
      <c r="BH1657" s="310"/>
      <c r="BI1657" s="310"/>
      <c r="BJ1657" s="311"/>
      <c r="BK1657" s="312">
        <f t="shared" si="93"/>
        <v>0</v>
      </c>
      <c r="BL1657" s="313"/>
      <c r="BM1657" s="313"/>
      <c r="BN1657" s="313"/>
      <c r="BO1657" s="313"/>
      <c r="BP1657" s="314"/>
      <c r="BQ1657" s="294"/>
      <c r="BR1657" s="295"/>
      <c r="BS1657" s="295"/>
      <c r="BT1657" s="295"/>
      <c r="BU1657" s="295"/>
      <c r="BV1657" s="295"/>
      <c r="BW1657" s="296"/>
      <c r="BX1657" s="294"/>
      <c r="BY1657" s="295"/>
      <c r="BZ1657" s="295"/>
      <c r="CA1657" s="295"/>
      <c r="CB1657" s="295"/>
      <c r="CC1657" s="296"/>
      <c r="CD1657" s="294"/>
      <c r="CE1657" s="295"/>
      <c r="CF1657" s="295"/>
      <c r="CG1657" s="295"/>
      <c r="CH1657" s="295"/>
      <c r="CI1657" s="296"/>
    </row>
    <row r="1658" spans="1:87" ht="18" customHeight="1" x14ac:dyDescent="0.25">
      <c r="A1658" s="75"/>
      <c r="B1658" s="327"/>
      <c r="C1658" s="328"/>
      <c r="D1658" s="328"/>
      <c r="E1658" s="328"/>
      <c r="F1658" s="328"/>
      <c r="G1658" s="328"/>
      <c r="H1658" s="328"/>
      <c r="I1658" s="328"/>
      <c r="J1658" s="328"/>
      <c r="K1658" s="328"/>
      <c r="L1658" s="328"/>
      <c r="M1658" s="328"/>
      <c r="N1658" s="328"/>
      <c r="O1658" s="328"/>
      <c r="P1658" s="328"/>
      <c r="Q1658" s="328"/>
      <c r="R1658" s="328"/>
      <c r="S1658" s="328"/>
      <c r="T1658" s="328"/>
      <c r="U1658" s="328"/>
      <c r="V1658" s="328"/>
      <c r="W1658" s="328"/>
      <c r="X1658" s="328"/>
      <c r="Y1658" s="329"/>
      <c r="Z1658" s="336"/>
      <c r="AA1658" s="337"/>
      <c r="AB1658" s="337"/>
      <c r="AC1658" s="337"/>
      <c r="AD1658" s="338"/>
      <c r="AE1658" s="336"/>
      <c r="AF1658" s="337"/>
      <c r="AG1658" s="337"/>
      <c r="AH1658" s="337"/>
      <c r="AI1658" s="337"/>
      <c r="AJ1658" s="337"/>
      <c r="AK1658" s="300"/>
      <c r="AL1658" s="301"/>
      <c r="AM1658" s="301"/>
      <c r="AN1658" s="301"/>
      <c r="AO1658" s="301"/>
      <c r="AP1658" s="301"/>
      <c r="AQ1658" s="301"/>
      <c r="AR1658" s="301"/>
      <c r="AS1658" s="301"/>
      <c r="AT1658" s="301"/>
      <c r="AU1658" s="301"/>
      <c r="AV1658" s="301"/>
      <c r="AW1658" s="301"/>
      <c r="AX1658" s="302"/>
      <c r="AY1658" s="407"/>
      <c r="AZ1658" s="304"/>
      <c r="BA1658" s="304"/>
      <c r="BB1658" s="408"/>
      <c r="BC1658" s="306">
        <f t="shared" si="92"/>
        <v>0</v>
      </c>
      <c r="BD1658" s="307"/>
      <c r="BE1658" s="307"/>
      <c r="BF1658" s="308"/>
      <c r="BG1658" s="309"/>
      <c r="BH1658" s="310"/>
      <c r="BI1658" s="310"/>
      <c r="BJ1658" s="311"/>
      <c r="BK1658" s="312">
        <f t="shared" si="93"/>
        <v>0</v>
      </c>
      <c r="BL1658" s="313"/>
      <c r="BM1658" s="313"/>
      <c r="BN1658" s="313"/>
      <c r="BO1658" s="313"/>
      <c r="BP1658" s="314"/>
      <c r="BQ1658" s="294"/>
      <c r="BR1658" s="295"/>
      <c r="BS1658" s="295"/>
      <c r="BT1658" s="295"/>
      <c r="BU1658" s="295"/>
      <c r="BV1658" s="295"/>
      <c r="BW1658" s="296"/>
      <c r="BX1658" s="294"/>
      <c r="BY1658" s="295"/>
      <c r="BZ1658" s="295"/>
      <c r="CA1658" s="295"/>
      <c r="CB1658" s="295"/>
      <c r="CC1658" s="296"/>
      <c r="CD1658" s="294"/>
      <c r="CE1658" s="295"/>
      <c r="CF1658" s="295"/>
      <c r="CG1658" s="295"/>
      <c r="CH1658" s="295"/>
      <c r="CI1658" s="296"/>
    </row>
    <row r="1659" spans="1:87" ht="18" customHeight="1" x14ac:dyDescent="0.25">
      <c r="A1659" s="75"/>
      <c r="B1659" s="327"/>
      <c r="C1659" s="328"/>
      <c r="D1659" s="328"/>
      <c r="E1659" s="328"/>
      <c r="F1659" s="328"/>
      <c r="G1659" s="328"/>
      <c r="H1659" s="328"/>
      <c r="I1659" s="328"/>
      <c r="J1659" s="328"/>
      <c r="K1659" s="328"/>
      <c r="L1659" s="328"/>
      <c r="M1659" s="328"/>
      <c r="N1659" s="328"/>
      <c r="O1659" s="328"/>
      <c r="P1659" s="328"/>
      <c r="Q1659" s="328"/>
      <c r="R1659" s="328"/>
      <c r="S1659" s="328"/>
      <c r="T1659" s="328"/>
      <c r="U1659" s="328"/>
      <c r="V1659" s="328"/>
      <c r="W1659" s="328"/>
      <c r="X1659" s="328"/>
      <c r="Y1659" s="329"/>
      <c r="Z1659" s="336"/>
      <c r="AA1659" s="337"/>
      <c r="AB1659" s="337"/>
      <c r="AC1659" s="337"/>
      <c r="AD1659" s="338"/>
      <c r="AE1659" s="336"/>
      <c r="AF1659" s="337"/>
      <c r="AG1659" s="337"/>
      <c r="AH1659" s="337"/>
      <c r="AI1659" s="337"/>
      <c r="AJ1659" s="337"/>
      <c r="AK1659" s="300"/>
      <c r="AL1659" s="301"/>
      <c r="AM1659" s="301"/>
      <c r="AN1659" s="301"/>
      <c r="AO1659" s="301"/>
      <c r="AP1659" s="301"/>
      <c r="AQ1659" s="301"/>
      <c r="AR1659" s="301"/>
      <c r="AS1659" s="301"/>
      <c r="AT1659" s="301"/>
      <c r="AU1659" s="301"/>
      <c r="AV1659" s="301"/>
      <c r="AW1659" s="301"/>
      <c r="AX1659" s="302"/>
      <c r="AY1659" s="407"/>
      <c r="AZ1659" s="304"/>
      <c r="BA1659" s="304"/>
      <c r="BB1659" s="408"/>
      <c r="BC1659" s="306">
        <f t="shared" si="92"/>
        <v>0</v>
      </c>
      <c r="BD1659" s="307"/>
      <c r="BE1659" s="307"/>
      <c r="BF1659" s="308"/>
      <c r="BG1659" s="309"/>
      <c r="BH1659" s="310"/>
      <c r="BI1659" s="310"/>
      <c r="BJ1659" s="311"/>
      <c r="BK1659" s="312">
        <f t="shared" si="93"/>
        <v>0</v>
      </c>
      <c r="BL1659" s="313"/>
      <c r="BM1659" s="313"/>
      <c r="BN1659" s="313"/>
      <c r="BO1659" s="313"/>
      <c r="BP1659" s="314"/>
      <c r="BQ1659" s="294"/>
      <c r="BR1659" s="295"/>
      <c r="BS1659" s="295"/>
      <c r="BT1659" s="295"/>
      <c r="BU1659" s="295"/>
      <c r="BV1659" s="295"/>
      <c r="BW1659" s="296"/>
      <c r="BX1659" s="294"/>
      <c r="BY1659" s="295"/>
      <c r="BZ1659" s="295"/>
      <c r="CA1659" s="295"/>
      <c r="CB1659" s="295"/>
      <c r="CC1659" s="296"/>
      <c r="CD1659" s="294"/>
      <c r="CE1659" s="295"/>
      <c r="CF1659" s="295"/>
      <c r="CG1659" s="295"/>
      <c r="CH1659" s="295"/>
      <c r="CI1659" s="296"/>
    </row>
    <row r="1660" spans="1:87" ht="18" customHeight="1" x14ac:dyDescent="0.25">
      <c r="A1660" s="75"/>
      <c r="B1660" s="327"/>
      <c r="C1660" s="328"/>
      <c r="D1660" s="328"/>
      <c r="E1660" s="328"/>
      <c r="F1660" s="328"/>
      <c r="G1660" s="328"/>
      <c r="H1660" s="328"/>
      <c r="I1660" s="328"/>
      <c r="J1660" s="328"/>
      <c r="K1660" s="328"/>
      <c r="L1660" s="328"/>
      <c r="M1660" s="328"/>
      <c r="N1660" s="328"/>
      <c r="O1660" s="328"/>
      <c r="P1660" s="328"/>
      <c r="Q1660" s="328"/>
      <c r="R1660" s="328"/>
      <c r="S1660" s="328"/>
      <c r="T1660" s="328"/>
      <c r="U1660" s="328"/>
      <c r="V1660" s="328"/>
      <c r="W1660" s="328"/>
      <c r="X1660" s="328"/>
      <c r="Y1660" s="329"/>
      <c r="Z1660" s="336"/>
      <c r="AA1660" s="337"/>
      <c r="AB1660" s="337"/>
      <c r="AC1660" s="337"/>
      <c r="AD1660" s="338"/>
      <c r="AE1660" s="336"/>
      <c r="AF1660" s="337"/>
      <c r="AG1660" s="337"/>
      <c r="AH1660" s="337"/>
      <c r="AI1660" s="337"/>
      <c r="AJ1660" s="337"/>
      <c r="AK1660" s="300"/>
      <c r="AL1660" s="301"/>
      <c r="AM1660" s="301"/>
      <c r="AN1660" s="301"/>
      <c r="AO1660" s="301"/>
      <c r="AP1660" s="301"/>
      <c r="AQ1660" s="301"/>
      <c r="AR1660" s="301"/>
      <c r="AS1660" s="301"/>
      <c r="AT1660" s="301"/>
      <c r="AU1660" s="301"/>
      <c r="AV1660" s="301"/>
      <c r="AW1660" s="301"/>
      <c r="AX1660" s="302"/>
      <c r="AY1660" s="407"/>
      <c r="AZ1660" s="304"/>
      <c r="BA1660" s="304"/>
      <c r="BB1660" s="408"/>
      <c r="BC1660" s="306">
        <f t="shared" si="92"/>
        <v>0</v>
      </c>
      <c r="BD1660" s="307"/>
      <c r="BE1660" s="307"/>
      <c r="BF1660" s="308"/>
      <c r="BG1660" s="309"/>
      <c r="BH1660" s="310"/>
      <c r="BI1660" s="310"/>
      <c r="BJ1660" s="311"/>
      <c r="BK1660" s="312">
        <f t="shared" si="93"/>
        <v>0</v>
      </c>
      <c r="BL1660" s="313"/>
      <c r="BM1660" s="313"/>
      <c r="BN1660" s="313"/>
      <c r="BO1660" s="313"/>
      <c r="BP1660" s="314"/>
      <c r="BQ1660" s="294"/>
      <c r="BR1660" s="295"/>
      <c r="BS1660" s="295"/>
      <c r="BT1660" s="295"/>
      <c r="BU1660" s="295"/>
      <c r="BV1660" s="295"/>
      <c r="BW1660" s="296"/>
      <c r="BX1660" s="294"/>
      <c r="BY1660" s="295"/>
      <c r="BZ1660" s="295"/>
      <c r="CA1660" s="295"/>
      <c r="CB1660" s="295"/>
      <c r="CC1660" s="296"/>
      <c r="CD1660" s="294"/>
      <c r="CE1660" s="295"/>
      <c r="CF1660" s="295"/>
      <c r="CG1660" s="295"/>
      <c r="CH1660" s="295"/>
      <c r="CI1660" s="296"/>
    </row>
    <row r="1661" spans="1:87" ht="18" customHeight="1" x14ac:dyDescent="0.25">
      <c r="A1661" s="75"/>
      <c r="B1661" s="327"/>
      <c r="C1661" s="328"/>
      <c r="D1661" s="328"/>
      <c r="E1661" s="328"/>
      <c r="F1661" s="328"/>
      <c r="G1661" s="328"/>
      <c r="H1661" s="328"/>
      <c r="I1661" s="328"/>
      <c r="J1661" s="328"/>
      <c r="K1661" s="328"/>
      <c r="L1661" s="328"/>
      <c r="M1661" s="328"/>
      <c r="N1661" s="328"/>
      <c r="O1661" s="328"/>
      <c r="P1661" s="328"/>
      <c r="Q1661" s="328"/>
      <c r="R1661" s="328"/>
      <c r="S1661" s="328"/>
      <c r="T1661" s="328"/>
      <c r="U1661" s="328"/>
      <c r="V1661" s="328"/>
      <c r="W1661" s="328"/>
      <c r="X1661" s="328"/>
      <c r="Y1661" s="329"/>
      <c r="Z1661" s="336"/>
      <c r="AA1661" s="337"/>
      <c r="AB1661" s="337"/>
      <c r="AC1661" s="337"/>
      <c r="AD1661" s="338"/>
      <c r="AE1661" s="336"/>
      <c r="AF1661" s="337"/>
      <c r="AG1661" s="337"/>
      <c r="AH1661" s="337"/>
      <c r="AI1661" s="337"/>
      <c r="AJ1661" s="337"/>
      <c r="AK1661" s="300"/>
      <c r="AL1661" s="301"/>
      <c r="AM1661" s="301"/>
      <c r="AN1661" s="301"/>
      <c r="AO1661" s="301"/>
      <c r="AP1661" s="301"/>
      <c r="AQ1661" s="301"/>
      <c r="AR1661" s="301"/>
      <c r="AS1661" s="301"/>
      <c r="AT1661" s="301"/>
      <c r="AU1661" s="301"/>
      <c r="AV1661" s="301"/>
      <c r="AW1661" s="301"/>
      <c r="AX1661" s="302"/>
      <c r="AY1661" s="407"/>
      <c r="AZ1661" s="304"/>
      <c r="BA1661" s="304"/>
      <c r="BB1661" s="408"/>
      <c r="BC1661" s="306">
        <f t="shared" si="92"/>
        <v>0</v>
      </c>
      <c r="BD1661" s="307"/>
      <c r="BE1661" s="307"/>
      <c r="BF1661" s="308"/>
      <c r="BG1661" s="309"/>
      <c r="BH1661" s="310"/>
      <c r="BI1661" s="310"/>
      <c r="BJ1661" s="311"/>
      <c r="BK1661" s="312">
        <f t="shared" si="93"/>
        <v>0</v>
      </c>
      <c r="BL1661" s="313"/>
      <c r="BM1661" s="313"/>
      <c r="BN1661" s="313"/>
      <c r="BO1661" s="313"/>
      <c r="BP1661" s="314"/>
      <c r="BQ1661" s="294"/>
      <c r="BR1661" s="295"/>
      <c r="BS1661" s="295"/>
      <c r="BT1661" s="295"/>
      <c r="BU1661" s="295"/>
      <c r="BV1661" s="295"/>
      <c r="BW1661" s="296"/>
      <c r="BX1661" s="294"/>
      <c r="BY1661" s="295"/>
      <c r="BZ1661" s="295"/>
      <c r="CA1661" s="295"/>
      <c r="CB1661" s="295"/>
      <c r="CC1661" s="296"/>
      <c r="CD1661" s="294"/>
      <c r="CE1661" s="295"/>
      <c r="CF1661" s="295"/>
      <c r="CG1661" s="295"/>
      <c r="CH1661" s="295"/>
      <c r="CI1661" s="296"/>
    </row>
    <row r="1662" spans="1:87" ht="18" customHeight="1" x14ac:dyDescent="0.25">
      <c r="A1662" s="75"/>
      <c r="B1662" s="327"/>
      <c r="C1662" s="328"/>
      <c r="D1662" s="328"/>
      <c r="E1662" s="328"/>
      <c r="F1662" s="328"/>
      <c r="G1662" s="328"/>
      <c r="H1662" s="328"/>
      <c r="I1662" s="328"/>
      <c r="J1662" s="328"/>
      <c r="K1662" s="328"/>
      <c r="L1662" s="328"/>
      <c r="M1662" s="328"/>
      <c r="N1662" s="328"/>
      <c r="O1662" s="328"/>
      <c r="P1662" s="328"/>
      <c r="Q1662" s="328"/>
      <c r="R1662" s="328"/>
      <c r="S1662" s="328"/>
      <c r="T1662" s="328"/>
      <c r="U1662" s="328"/>
      <c r="V1662" s="328"/>
      <c r="W1662" s="328"/>
      <c r="X1662" s="328"/>
      <c r="Y1662" s="329"/>
      <c r="Z1662" s="336"/>
      <c r="AA1662" s="337"/>
      <c r="AB1662" s="337"/>
      <c r="AC1662" s="337"/>
      <c r="AD1662" s="338"/>
      <c r="AE1662" s="336"/>
      <c r="AF1662" s="337"/>
      <c r="AG1662" s="337"/>
      <c r="AH1662" s="337"/>
      <c r="AI1662" s="337"/>
      <c r="AJ1662" s="337"/>
      <c r="AK1662" s="300"/>
      <c r="AL1662" s="301"/>
      <c r="AM1662" s="301"/>
      <c r="AN1662" s="301"/>
      <c r="AO1662" s="301"/>
      <c r="AP1662" s="301"/>
      <c r="AQ1662" s="301"/>
      <c r="AR1662" s="301"/>
      <c r="AS1662" s="301"/>
      <c r="AT1662" s="301"/>
      <c r="AU1662" s="301"/>
      <c r="AV1662" s="301"/>
      <c r="AW1662" s="301"/>
      <c r="AX1662" s="302"/>
      <c r="AY1662" s="407"/>
      <c r="AZ1662" s="304"/>
      <c r="BA1662" s="304"/>
      <c r="BB1662" s="408"/>
      <c r="BC1662" s="306">
        <f t="shared" si="92"/>
        <v>0</v>
      </c>
      <c r="BD1662" s="307"/>
      <c r="BE1662" s="307"/>
      <c r="BF1662" s="308"/>
      <c r="BG1662" s="309"/>
      <c r="BH1662" s="310"/>
      <c r="BI1662" s="310"/>
      <c r="BJ1662" s="311"/>
      <c r="BK1662" s="312">
        <f t="shared" si="93"/>
        <v>0</v>
      </c>
      <c r="BL1662" s="313"/>
      <c r="BM1662" s="313"/>
      <c r="BN1662" s="313"/>
      <c r="BO1662" s="313"/>
      <c r="BP1662" s="314"/>
      <c r="BQ1662" s="294"/>
      <c r="BR1662" s="295"/>
      <c r="BS1662" s="295"/>
      <c r="BT1662" s="295"/>
      <c r="BU1662" s="295"/>
      <c r="BV1662" s="295"/>
      <c r="BW1662" s="296"/>
      <c r="BX1662" s="294"/>
      <c r="BY1662" s="295"/>
      <c r="BZ1662" s="295"/>
      <c r="CA1662" s="295"/>
      <c r="CB1662" s="295"/>
      <c r="CC1662" s="296"/>
      <c r="CD1662" s="294"/>
      <c r="CE1662" s="295"/>
      <c r="CF1662" s="295"/>
      <c r="CG1662" s="295"/>
      <c r="CH1662" s="295"/>
      <c r="CI1662" s="296"/>
    </row>
    <row r="1663" spans="1:87" ht="18" customHeight="1" x14ac:dyDescent="0.25">
      <c r="A1663" s="75"/>
      <c r="B1663" s="327"/>
      <c r="C1663" s="328"/>
      <c r="D1663" s="328"/>
      <c r="E1663" s="328"/>
      <c r="F1663" s="328"/>
      <c r="G1663" s="328"/>
      <c r="H1663" s="328"/>
      <c r="I1663" s="328"/>
      <c r="J1663" s="328"/>
      <c r="K1663" s="328"/>
      <c r="L1663" s="328"/>
      <c r="M1663" s="328"/>
      <c r="N1663" s="328"/>
      <c r="O1663" s="328"/>
      <c r="P1663" s="328"/>
      <c r="Q1663" s="328"/>
      <c r="R1663" s="328"/>
      <c r="S1663" s="328"/>
      <c r="T1663" s="328"/>
      <c r="U1663" s="328"/>
      <c r="V1663" s="328"/>
      <c r="W1663" s="328"/>
      <c r="X1663" s="328"/>
      <c r="Y1663" s="329"/>
      <c r="Z1663" s="336"/>
      <c r="AA1663" s="337"/>
      <c r="AB1663" s="337"/>
      <c r="AC1663" s="337"/>
      <c r="AD1663" s="338"/>
      <c r="AE1663" s="336"/>
      <c r="AF1663" s="337"/>
      <c r="AG1663" s="337"/>
      <c r="AH1663" s="337"/>
      <c r="AI1663" s="337"/>
      <c r="AJ1663" s="337"/>
      <c r="AK1663" s="300"/>
      <c r="AL1663" s="301"/>
      <c r="AM1663" s="301"/>
      <c r="AN1663" s="301"/>
      <c r="AO1663" s="301"/>
      <c r="AP1663" s="301"/>
      <c r="AQ1663" s="301"/>
      <c r="AR1663" s="301"/>
      <c r="AS1663" s="301"/>
      <c r="AT1663" s="301"/>
      <c r="AU1663" s="301"/>
      <c r="AV1663" s="301"/>
      <c r="AW1663" s="301"/>
      <c r="AX1663" s="302"/>
      <c r="AY1663" s="407"/>
      <c r="AZ1663" s="304"/>
      <c r="BA1663" s="304"/>
      <c r="BB1663" s="408"/>
      <c r="BC1663" s="306">
        <f t="shared" si="92"/>
        <v>0</v>
      </c>
      <c r="BD1663" s="307"/>
      <c r="BE1663" s="307"/>
      <c r="BF1663" s="308"/>
      <c r="BG1663" s="309"/>
      <c r="BH1663" s="310"/>
      <c r="BI1663" s="310"/>
      <c r="BJ1663" s="311"/>
      <c r="BK1663" s="312">
        <f t="shared" si="93"/>
        <v>0</v>
      </c>
      <c r="BL1663" s="313"/>
      <c r="BM1663" s="313"/>
      <c r="BN1663" s="313"/>
      <c r="BO1663" s="313"/>
      <c r="BP1663" s="314"/>
      <c r="BQ1663" s="294"/>
      <c r="BR1663" s="295"/>
      <c r="BS1663" s="295"/>
      <c r="BT1663" s="295"/>
      <c r="BU1663" s="295"/>
      <c r="BV1663" s="295"/>
      <c r="BW1663" s="296"/>
      <c r="BX1663" s="294"/>
      <c r="BY1663" s="295"/>
      <c r="BZ1663" s="295"/>
      <c r="CA1663" s="295"/>
      <c r="CB1663" s="295"/>
      <c r="CC1663" s="296"/>
      <c r="CD1663" s="294"/>
      <c r="CE1663" s="295"/>
      <c r="CF1663" s="295"/>
      <c r="CG1663" s="295"/>
      <c r="CH1663" s="295"/>
      <c r="CI1663" s="296"/>
    </row>
    <row r="1664" spans="1:87" ht="18" customHeight="1" x14ac:dyDescent="0.25">
      <c r="A1664" s="75"/>
      <c r="B1664" s="327"/>
      <c r="C1664" s="328"/>
      <c r="D1664" s="328"/>
      <c r="E1664" s="328"/>
      <c r="F1664" s="328"/>
      <c r="G1664" s="328"/>
      <c r="H1664" s="328"/>
      <c r="I1664" s="328"/>
      <c r="J1664" s="328"/>
      <c r="K1664" s="328"/>
      <c r="L1664" s="328"/>
      <c r="M1664" s="328"/>
      <c r="N1664" s="328"/>
      <c r="O1664" s="328"/>
      <c r="P1664" s="328"/>
      <c r="Q1664" s="328"/>
      <c r="R1664" s="328"/>
      <c r="S1664" s="328"/>
      <c r="T1664" s="328"/>
      <c r="U1664" s="328"/>
      <c r="V1664" s="328"/>
      <c r="W1664" s="328"/>
      <c r="X1664" s="328"/>
      <c r="Y1664" s="329"/>
      <c r="Z1664" s="336"/>
      <c r="AA1664" s="337"/>
      <c r="AB1664" s="337"/>
      <c r="AC1664" s="337"/>
      <c r="AD1664" s="338"/>
      <c r="AE1664" s="336"/>
      <c r="AF1664" s="337"/>
      <c r="AG1664" s="337"/>
      <c r="AH1664" s="337"/>
      <c r="AI1664" s="337"/>
      <c r="AJ1664" s="337"/>
      <c r="AK1664" s="300"/>
      <c r="AL1664" s="301"/>
      <c r="AM1664" s="301"/>
      <c r="AN1664" s="301"/>
      <c r="AO1664" s="301"/>
      <c r="AP1664" s="301"/>
      <c r="AQ1664" s="301"/>
      <c r="AR1664" s="301"/>
      <c r="AS1664" s="301"/>
      <c r="AT1664" s="301"/>
      <c r="AU1664" s="301"/>
      <c r="AV1664" s="301"/>
      <c r="AW1664" s="301"/>
      <c r="AX1664" s="302"/>
      <c r="AY1664" s="407"/>
      <c r="AZ1664" s="304"/>
      <c r="BA1664" s="304"/>
      <c r="BB1664" s="408"/>
      <c r="BC1664" s="306">
        <f t="shared" si="92"/>
        <v>0</v>
      </c>
      <c r="BD1664" s="307"/>
      <c r="BE1664" s="307"/>
      <c r="BF1664" s="308"/>
      <c r="BG1664" s="309"/>
      <c r="BH1664" s="310"/>
      <c r="BI1664" s="310"/>
      <c r="BJ1664" s="311"/>
      <c r="BK1664" s="312">
        <f t="shared" si="93"/>
        <v>0</v>
      </c>
      <c r="BL1664" s="313"/>
      <c r="BM1664" s="313"/>
      <c r="BN1664" s="313"/>
      <c r="BO1664" s="313"/>
      <c r="BP1664" s="314"/>
      <c r="BQ1664" s="294"/>
      <c r="BR1664" s="295"/>
      <c r="BS1664" s="295"/>
      <c r="BT1664" s="295"/>
      <c r="BU1664" s="295"/>
      <c r="BV1664" s="295"/>
      <c r="BW1664" s="296"/>
      <c r="BX1664" s="294"/>
      <c r="BY1664" s="295"/>
      <c r="BZ1664" s="295"/>
      <c r="CA1664" s="295"/>
      <c r="CB1664" s="295"/>
      <c r="CC1664" s="296"/>
      <c r="CD1664" s="294"/>
      <c r="CE1664" s="295"/>
      <c r="CF1664" s="295"/>
      <c r="CG1664" s="295"/>
      <c r="CH1664" s="295"/>
      <c r="CI1664" s="296"/>
    </row>
    <row r="1665" spans="1:87" ht="18" customHeight="1" x14ac:dyDescent="0.25">
      <c r="A1665" s="75"/>
      <c r="B1665" s="327"/>
      <c r="C1665" s="328"/>
      <c r="D1665" s="328"/>
      <c r="E1665" s="328"/>
      <c r="F1665" s="328"/>
      <c r="G1665" s="328"/>
      <c r="H1665" s="328"/>
      <c r="I1665" s="328"/>
      <c r="J1665" s="328"/>
      <c r="K1665" s="328"/>
      <c r="L1665" s="328"/>
      <c r="M1665" s="328"/>
      <c r="N1665" s="328"/>
      <c r="O1665" s="328"/>
      <c r="P1665" s="328"/>
      <c r="Q1665" s="328"/>
      <c r="R1665" s="328"/>
      <c r="S1665" s="328"/>
      <c r="T1665" s="328"/>
      <c r="U1665" s="328"/>
      <c r="V1665" s="328"/>
      <c r="W1665" s="328"/>
      <c r="X1665" s="328"/>
      <c r="Y1665" s="329"/>
      <c r="Z1665" s="336"/>
      <c r="AA1665" s="337"/>
      <c r="AB1665" s="337"/>
      <c r="AC1665" s="337"/>
      <c r="AD1665" s="338"/>
      <c r="AE1665" s="336"/>
      <c r="AF1665" s="337"/>
      <c r="AG1665" s="337"/>
      <c r="AH1665" s="337"/>
      <c r="AI1665" s="337"/>
      <c r="AJ1665" s="337"/>
      <c r="AK1665" s="300"/>
      <c r="AL1665" s="301"/>
      <c r="AM1665" s="301"/>
      <c r="AN1665" s="301"/>
      <c r="AO1665" s="301"/>
      <c r="AP1665" s="301"/>
      <c r="AQ1665" s="301"/>
      <c r="AR1665" s="301"/>
      <c r="AS1665" s="301"/>
      <c r="AT1665" s="301"/>
      <c r="AU1665" s="301"/>
      <c r="AV1665" s="301"/>
      <c r="AW1665" s="301"/>
      <c r="AX1665" s="302"/>
      <c r="AY1665" s="407"/>
      <c r="AZ1665" s="304"/>
      <c r="BA1665" s="304"/>
      <c r="BB1665" s="408"/>
      <c r="BC1665" s="306">
        <f t="shared" si="92"/>
        <v>0</v>
      </c>
      <c r="BD1665" s="307"/>
      <c r="BE1665" s="307"/>
      <c r="BF1665" s="308"/>
      <c r="BG1665" s="309"/>
      <c r="BH1665" s="310"/>
      <c r="BI1665" s="310"/>
      <c r="BJ1665" s="311"/>
      <c r="BK1665" s="312">
        <f t="shared" si="93"/>
        <v>0</v>
      </c>
      <c r="BL1665" s="313"/>
      <c r="BM1665" s="313"/>
      <c r="BN1665" s="313"/>
      <c r="BO1665" s="313"/>
      <c r="BP1665" s="314"/>
      <c r="BQ1665" s="294"/>
      <c r="BR1665" s="295"/>
      <c r="BS1665" s="295"/>
      <c r="BT1665" s="295"/>
      <c r="BU1665" s="295"/>
      <c r="BV1665" s="295"/>
      <c r="BW1665" s="296"/>
      <c r="BX1665" s="294"/>
      <c r="BY1665" s="295"/>
      <c r="BZ1665" s="295"/>
      <c r="CA1665" s="295"/>
      <c r="CB1665" s="295"/>
      <c r="CC1665" s="296"/>
      <c r="CD1665" s="294"/>
      <c r="CE1665" s="295"/>
      <c r="CF1665" s="295"/>
      <c r="CG1665" s="295"/>
      <c r="CH1665" s="295"/>
      <c r="CI1665" s="296"/>
    </row>
    <row r="1666" spans="1:87" ht="18" customHeight="1" x14ac:dyDescent="0.25">
      <c r="A1666" s="75"/>
      <c r="B1666" s="327"/>
      <c r="C1666" s="328"/>
      <c r="D1666" s="328"/>
      <c r="E1666" s="328"/>
      <c r="F1666" s="328"/>
      <c r="G1666" s="328"/>
      <c r="H1666" s="328"/>
      <c r="I1666" s="328"/>
      <c r="J1666" s="328"/>
      <c r="K1666" s="328"/>
      <c r="L1666" s="328"/>
      <c r="M1666" s="328"/>
      <c r="N1666" s="328"/>
      <c r="O1666" s="328"/>
      <c r="P1666" s="328"/>
      <c r="Q1666" s="328"/>
      <c r="R1666" s="328"/>
      <c r="S1666" s="328"/>
      <c r="T1666" s="328"/>
      <c r="U1666" s="328"/>
      <c r="V1666" s="328"/>
      <c r="W1666" s="328"/>
      <c r="X1666" s="328"/>
      <c r="Y1666" s="329"/>
      <c r="Z1666" s="336"/>
      <c r="AA1666" s="337"/>
      <c r="AB1666" s="337"/>
      <c r="AC1666" s="337"/>
      <c r="AD1666" s="338"/>
      <c r="AE1666" s="336"/>
      <c r="AF1666" s="337"/>
      <c r="AG1666" s="337"/>
      <c r="AH1666" s="337"/>
      <c r="AI1666" s="337"/>
      <c r="AJ1666" s="337"/>
      <c r="AK1666" s="300"/>
      <c r="AL1666" s="301"/>
      <c r="AM1666" s="301"/>
      <c r="AN1666" s="301"/>
      <c r="AO1666" s="301"/>
      <c r="AP1666" s="301"/>
      <c r="AQ1666" s="301"/>
      <c r="AR1666" s="301"/>
      <c r="AS1666" s="301"/>
      <c r="AT1666" s="301"/>
      <c r="AU1666" s="301"/>
      <c r="AV1666" s="301"/>
      <c r="AW1666" s="301"/>
      <c r="AX1666" s="302"/>
      <c r="AY1666" s="407"/>
      <c r="AZ1666" s="304"/>
      <c r="BA1666" s="304"/>
      <c r="BB1666" s="408"/>
      <c r="BC1666" s="306">
        <f t="shared" si="92"/>
        <v>0</v>
      </c>
      <c r="BD1666" s="307"/>
      <c r="BE1666" s="307"/>
      <c r="BF1666" s="308"/>
      <c r="BG1666" s="309"/>
      <c r="BH1666" s="310"/>
      <c r="BI1666" s="310"/>
      <c r="BJ1666" s="311"/>
      <c r="BK1666" s="312">
        <f t="shared" si="93"/>
        <v>0</v>
      </c>
      <c r="BL1666" s="313"/>
      <c r="BM1666" s="313"/>
      <c r="BN1666" s="313"/>
      <c r="BO1666" s="313"/>
      <c r="BP1666" s="314"/>
      <c r="BQ1666" s="294"/>
      <c r="BR1666" s="295"/>
      <c r="BS1666" s="295"/>
      <c r="BT1666" s="295"/>
      <c r="BU1666" s="295"/>
      <c r="BV1666" s="295"/>
      <c r="BW1666" s="296"/>
      <c r="BX1666" s="294"/>
      <c r="BY1666" s="295"/>
      <c r="BZ1666" s="295"/>
      <c r="CA1666" s="295"/>
      <c r="CB1666" s="295"/>
      <c r="CC1666" s="296"/>
      <c r="CD1666" s="294"/>
      <c r="CE1666" s="295"/>
      <c r="CF1666" s="295"/>
      <c r="CG1666" s="295"/>
      <c r="CH1666" s="295"/>
      <c r="CI1666" s="296"/>
    </row>
    <row r="1667" spans="1:87" ht="18" customHeight="1" x14ac:dyDescent="0.25">
      <c r="A1667" s="75"/>
      <c r="B1667" s="327"/>
      <c r="C1667" s="328"/>
      <c r="D1667" s="328"/>
      <c r="E1667" s="328"/>
      <c r="F1667" s="328"/>
      <c r="G1667" s="328"/>
      <c r="H1667" s="328"/>
      <c r="I1667" s="328"/>
      <c r="J1667" s="328"/>
      <c r="K1667" s="328"/>
      <c r="L1667" s="328"/>
      <c r="M1667" s="328"/>
      <c r="N1667" s="328"/>
      <c r="O1667" s="328"/>
      <c r="P1667" s="328"/>
      <c r="Q1667" s="328"/>
      <c r="R1667" s="328"/>
      <c r="S1667" s="328"/>
      <c r="T1667" s="328"/>
      <c r="U1667" s="328"/>
      <c r="V1667" s="328"/>
      <c r="W1667" s="328"/>
      <c r="X1667" s="328"/>
      <c r="Y1667" s="329"/>
      <c r="Z1667" s="336"/>
      <c r="AA1667" s="337"/>
      <c r="AB1667" s="337"/>
      <c r="AC1667" s="337"/>
      <c r="AD1667" s="338"/>
      <c r="AE1667" s="336"/>
      <c r="AF1667" s="337"/>
      <c r="AG1667" s="337"/>
      <c r="AH1667" s="337"/>
      <c r="AI1667" s="337"/>
      <c r="AJ1667" s="337"/>
      <c r="AK1667" s="300"/>
      <c r="AL1667" s="301"/>
      <c r="AM1667" s="301"/>
      <c r="AN1667" s="301"/>
      <c r="AO1667" s="301"/>
      <c r="AP1667" s="301"/>
      <c r="AQ1667" s="301"/>
      <c r="AR1667" s="301"/>
      <c r="AS1667" s="301"/>
      <c r="AT1667" s="301"/>
      <c r="AU1667" s="301"/>
      <c r="AV1667" s="301"/>
      <c r="AW1667" s="301"/>
      <c r="AX1667" s="302"/>
      <c r="AY1667" s="407"/>
      <c r="AZ1667" s="304"/>
      <c r="BA1667" s="304"/>
      <c r="BB1667" s="408"/>
      <c r="BC1667" s="306">
        <f t="shared" si="92"/>
        <v>0</v>
      </c>
      <c r="BD1667" s="307"/>
      <c r="BE1667" s="307"/>
      <c r="BF1667" s="308"/>
      <c r="BG1667" s="309"/>
      <c r="BH1667" s="310"/>
      <c r="BI1667" s="310"/>
      <c r="BJ1667" s="311"/>
      <c r="BK1667" s="312">
        <f t="shared" si="93"/>
        <v>0</v>
      </c>
      <c r="BL1667" s="313"/>
      <c r="BM1667" s="313"/>
      <c r="BN1667" s="313"/>
      <c r="BO1667" s="313"/>
      <c r="BP1667" s="314"/>
      <c r="BQ1667" s="294"/>
      <c r="BR1667" s="295"/>
      <c r="BS1667" s="295"/>
      <c r="BT1667" s="295"/>
      <c r="BU1667" s="295"/>
      <c r="BV1667" s="295"/>
      <c r="BW1667" s="296"/>
      <c r="BX1667" s="294"/>
      <c r="BY1667" s="295"/>
      <c r="BZ1667" s="295"/>
      <c r="CA1667" s="295"/>
      <c r="CB1667" s="295"/>
      <c r="CC1667" s="296"/>
      <c r="CD1667" s="294"/>
      <c r="CE1667" s="295"/>
      <c r="CF1667" s="295"/>
      <c r="CG1667" s="295"/>
      <c r="CH1667" s="295"/>
      <c r="CI1667" s="296"/>
    </row>
    <row r="1668" spans="1:87" ht="18" customHeight="1" x14ac:dyDescent="0.25">
      <c r="A1668" s="75"/>
      <c r="B1668" s="327"/>
      <c r="C1668" s="328"/>
      <c r="D1668" s="328"/>
      <c r="E1668" s="328"/>
      <c r="F1668" s="328"/>
      <c r="G1668" s="328"/>
      <c r="H1668" s="328"/>
      <c r="I1668" s="328"/>
      <c r="J1668" s="328"/>
      <c r="K1668" s="328"/>
      <c r="L1668" s="328"/>
      <c r="M1668" s="328"/>
      <c r="N1668" s="328"/>
      <c r="O1668" s="328"/>
      <c r="P1668" s="328"/>
      <c r="Q1668" s="328"/>
      <c r="R1668" s="328"/>
      <c r="S1668" s="328"/>
      <c r="T1668" s="328"/>
      <c r="U1668" s="328"/>
      <c r="V1668" s="328"/>
      <c r="W1668" s="328"/>
      <c r="X1668" s="328"/>
      <c r="Y1668" s="329"/>
      <c r="Z1668" s="336"/>
      <c r="AA1668" s="337"/>
      <c r="AB1668" s="337"/>
      <c r="AC1668" s="337"/>
      <c r="AD1668" s="338"/>
      <c r="AE1668" s="336"/>
      <c r="AF1668" s="337"/>
      <c r="AG1668" s="337"/>
      <c r="AH1668" s="337"/>
      <c r="AI1668" s="337"/>
      <c r="AJ1668" s="337"/>
      <c r="AK1668" s="300"/>
      <c r="AL1668" s="301"/>
      <c r="AM1668" s="301"/>
      <c r="AN1668" s="301"/>
      <c r="AO1668" s="301"/>
      <c r="AP1668" s="301"/>
      <c r="AQ1668" s="301"/>
      <c r="AR1668" s="301"/>
      <c r="AS1668" s="301"/>
      <c r="AT1668" s="301"/>
      <c r="AU1668" s="301"/>
      <c r="AV1668" s="301"/>
      <c r="AW1668" s="301"/>
      <c r="AX1668" s="302"/>
      <c r="AY1668" s="407"/>
      <c r="AZ1668" s="304"/>
      <c r="BA1668" s="304"/>
      <c r="BB1668" s="408"/>
      <c r="BC1668" s="306">
        <f t="shared" si="92"/>
        <v>0</v>
      </c>
      <c r="BD1668" s="307"/>
      <c r="BE1668" s="307"/>
      <c r="BF1668" s="308"/>
      <c r="BG1668" s="309"/>
      <c r="BH1668" s="310"/>
      <c r="BI1668" s="310"/>
      <c r="BJ1668" s="311"/>
      <c r="BK1668" s="312">
        <f t="shared" si="93"/>
        <v>0</v>
      </c>
      <c r="BL1668" s="313"/>
      <c r="BM1668" s="313"/>
      <c r="BN1668" s="313"/>
      <c r="BO1668" s="313"/>
      <c r="BP1668" s="314"/>
      <c r="BQ1668" s="294"/>
      <c r="BR1668" s="295"/>
      <c r="BS1668" s="295"/>
      <c r="BT1668" s="295"/>
      <c r="BU1668" s="295"/>
      <c r="BV1668" s="295"/>
      <c r="BW1668" s="296"/>
      <c r="BX1668" s="294"/>
      <c r="BY1668" s="295"/>
      <c r="BZ1668" s="295"/>
      <c r="CA1668" s="295"/>
      <c r="CB1668" s="295"/>
      <c r="CC1668" s="296"/>
      <c r="CD1668" s="294"/>
      <c r="CE1668" s="295"/>
      <c r="CF1668" s="295"/>
      <c r="CG1668" s="295"/>
      <c r="CH1668" s="295"/>
      <c r="CI1668" s="296"/>
    </row>
    <row r="1669" spans="1:87" ht="18" customHeight="1" x14ac:dyDescent="0.25">
      <c r="A1669" s="75"/>
      <c r="B1669" s="327"/>
      <c r="C1669" s="328"/>
      <c r="D1669" s="328"/>
      <c r="E1669" s="328"/>
      <c r="F1669" s="328"/>
      <c r="G1669" s="328"/>
      <c r="H1669" s="328"/>
      <c r="I1669" s="328"/>
      <c r="J1669" s="328"/>
      <c r="K1669" s="328"/>
      <c r="L1669" s="328"/>
      <c r="M1669" s="328"/>
      <c r="N1669" s="328"/>
      <c r="O1669" s="328"/>
      <c r="P1669" s="328"/>
      <c r="Q1669" s="328"/>
      <c r="R1669" s="328"/>
      <c r="S1669" s="328"/>
      <c r="T1669" s="328"/>
      <c r="U1669" s="328"/>
      <c r="V1669" s="328"/>
      <c r="W1669" s="328"/>
      <c r="X1669" s="328"/>
      <c r="Y1669" s="329"/>
      <c r="Z1669" s="336"/>
      <c r="AA1669" s="337"/>
      <c r="AB1669" s="337"/>
      <c r="AC1669" s="337"/>
      <c r="AD1669" s="338"/>
      <c r="AE1669" s="336"/>
      <c r="AF1669" s="337"/>
      <c r="AG1669" s="337"/>
      <c r="AH1669" s="337"/>
      <c r="AI1669" s="337"/>
      <c r="AJ1669" s="337"/>
      <c r="AK1669" s="300"/>
      <c r="AL1669" s="301"/>
      <c r="AM1669" s="301"/>
      <c r="AN1669" s="301"/>
      <c r="AO1669" s="301"/>
      <c r="AP1669" s="301"/>
      <c r="AQ1669" s="301"/>
      <c r="AR1669" s="301"/>
      <c r="AS1669" s="301"/>
      <c r="AT1669" s="301"/>
      <c r="AU1669" s="301"/>
      <c r="AV1669" s="301"/>
      <c r="AW1669" s="301"/>
      <c r="AX1669" s="302"/>
      <c r="AY1669" s="407"/>
      <c r="AZ1669" s="304"/>
      <c r="BA1669" s="304"/>
      <c r="BB1669" s="408"/>
      <c r="BC1669" s="306">
        <f t="shared" si="92"/>
        <v>0</v>
      </c>
      <c r="BD1669" s="307"/>
      <c r="BE1669" s="307"/>
      <c r="BF1669" s="308"/>
      <c r="BG1669" s="309"/>
      <c r="BH1669" s="310"/>
      <c r="BI1669" s="310"/>
      <c r="BJ1669" s="311"/>
      <c r="BK1669" s="312">
        <f t="shared" si="93"/>
        <v>0</v>
      </c>
      <c r="BL1669" s="313"/>
      <c r="BM1669" s="313"/>
      <c r="BN1669" s="313"/>
      <c r="BO1669" s="313"/>
      <c r="BP1669" s="314"/>
      <c r="BQ1669" s="294"/>
      <c r="BR1669" s="295"/>
      <c r="BS1669" s="295"/>
      <c r="BT1669" s="295"/>
      <c r="BU1669" s="295"/>
      <c r="BV1669" s="295"/>
      <c r="BW1669" s="296"/>
      <c r="BX1669" s="294"/>
      <c r="BY1669" s="295"/>
      <c r="BZ1669" s="295"/>
      <c r="CA1669" s="295"/>
      <c r="CB1669" s="295"/>
      <c r="CC1669" s="296"/>
      <c r="CD1669" s="294"/>
      <c r="CE1669" s="295"/>
      <c r="CF1669" s="295"/>
      <c r="CG1669" s="295"/>
      <c r="CH1669" s="295"/>
      <c r="CI1669" s="296"/>
    </row>
    <row r="1670" spans="1:87" ht="18" customHeight="1" x14ac:dyDescent="0.25">
      <c r="A1670" s="75"/>
      <c r="B1670" s="327"/>
      <c r="C1670" s="328"/>
      <c r="D1670" s="328"/>
      <c r="E1670" s="328"/>
      <c r="F1670" s="328"/>
      <c r="G1670" s="328"/>
      <c r="H1670" s="328"/>
      <c r="I1670" s="328"/>
      <c r="J1670" s="328"/>
      <c r="K1670" s="328"/>
      <c r="L1670" s="328"/>
      <c r="M1670" s="328"/>
      <c r="N1670" s="328"/>
      <c r="O1670" s="328"/>
      <c r="P1670" s="328"/>
      <c r="Q1670" s="328"/>
      <c r="R1670" s="328"/>
      <c r="S1670" s="328"/>
      <c r="T1670" s="328"/>
      <c r="U1670" s="328"/>
      <c r="V1670" s="328"/>
      <c r="W1670" s="328"/>
      <c r="X1670" s="328"/>
      <c r="Y1670" s="329"/>
      <c r="Z1670" s="336"/>
      <c r="AA1670" s="337"/>
      <c r="AB1670" s="337"/>
      <c r="AC1670" s="337"/>
      <c r="AD1670" s="338"/>
      <c r="AE1670" s="336"/>
      <c r="AF1670" s="337"/>
      <c r="AG1670" s="337"/>
      <c r="AH1670" s="337"/>
      <c r="AI1670" s="337"/>
      <c r="AJ1670" s="337"/>
      <c r="AK1670" s="300"/>
      <c r="AL1670" s="301"/>
      <c r="AM1670" s="301"/>
      <c r="AN1670" s="301"/>
      <c r="AO1670" s="301"/>
      <c r="AP1670" s="301"/>
      <c r="AQ1670" s="301"/>
      <c r="AR1670" s="301"/>
      <c r="AS1670" s="301"/>
      <c r="AT1670" s="301"/>
      <c r="AU1670" s="301"/>
      <c r="AV1670" s="301"/>
      <c r="AW1670" s="301"/>
      <c r="AX1670" s="302"/>
      <c r="AY1670" s="407"/>
      <c r="AZ1670" s="304"/>
      <c r="BA1670" s="304"/>
      <c r="BB1670" s="408"/>
      <c r="BC1670" s="306">
        <f t="shared" si="92"/>
        <v>0</v>
      </c>
      <c r="BD1670" s="307"/>
      <c r="BE1670" s="307"/>
      <c r="BF1670" s="308"/>
      <c r="BG1670" s="309"/>
      <c r="BH1670" s="310"/>
      <c r="BI1670" s="310"/>
      <c r="BJ1670" s="311"/>
      <c r="BK1670" s="312">
        <f t="shared" si="93"/>
        <v>0</v>
      </c>
      <c r="BL1670" s="313"/>
      <c r="BM1670" s="313"/>
      <c r="BN1670" s="313"/>
      <c r="BO1670" s="313"/>
      <c r="BP1670" s="314"/>
      <c r="BQ1670" s="294"/>
      <c r="BR1670" s="295"/>
      <c r="BS1670" s="295"/>
      <c r="BT1670" s="295"/>
      <c r="BU1670" s="295"/>
      <c r="BV1670" s="295"/>
      <c r="BW1670" s="296"/>
      <c r="BX1670" s="294"/>
      <c r="BY1670" s="295"/>
      <c r="BZ1670" s="295"/>
      <c r="CA1670" s="295"/>
      <c r="CB1670" s="295"/>
      <c r="CC1670" s="296"/>
      <c r="CD1670" s="294"/>
      <c r="CE1670" s="295"/>
      <c r="CF1670" s="295"/>
      <c r="CG1670" s="295"/>
      <c r="CH1670" s="295"/>
      <c r="CI1670" s="296"/>
    </row>
    <row r="1671" spans="1:87" ht="18" customHeight="1" x14ac:dyDescent="0.25">
      <c r="A1671" s="75"/>
      <c r="B1671" s="327"/>
      <c r="C1671" s="328"/>
      <c r="D1671" s="328"/>
      <c r="E1671" s="328"/>
      <c r="F1671" s="328"/>
      <c r="G1671" s="328"/>
      <c r="H1671" s="328"/>
      <c r="I1671" s="328"/>
      <c r="J1671" s="328"/>
      <c r="K1671" s="328"/>
      <c r="L1671" s="328"/>
      <c r="M1671" s="328"/>
      <c r="N1671" s="328"/>
      <c r="O1671" s="328"/>
      <c r="P1671" s="328"/>
      <c r="Q1671" s="328"/>
      <c r="R1671" s="328"/>
      <c r="S1671" s="328"/>
      <c r="T1671" s="328"/>
      <c r="U1671" s="328"/>
      <c r="V1671" s="328"/>
      <c r="W1671" s="328"/>
      <c r="X1671" s="328"/>
      <c r="Y1671" s="329"/>
      <c r="Z1671" s="336"/>
      <c r="AA1671" s="337"/>
      <c r="AB1671" s="337"/>
      <c r="AC1671" s="337"/>
      <c r="AD1671" s="338"/>
      <c r="AE1671" s="336"/>
      <c r="AF1671" s="337"/>
      <c r="AG1671" s="337"/>
      <c r="AH1671" s="337"/>
      <c r="AI1671" s="337"/>
      <c r="AJ1671" s="337"/>
      <c r="AK1671" s="300"/>
      <c r="AL1671" s="301"/>
      <c r="AM1671" s="301"/>
      <c r="AN1671" s="301"/>
      <c r="AO1671" s="301"/>
      <c r="AP1671" s="301"/>
      <c r="AQ1671" s="301"/>
      <c r="AR1671" s="301"/>
      <c r="AS1671" s="301"/>
      <c r="AT1671" s="301"/>
      <c r="AU1671" s="301"/>
      <c r="AV1671" s="301"/>
      <c r="AW1671" s="301"/>
      <c r="AX1671" s="302"/>
      <c r="AY1671" s="407"/>
      <c r="AZ1671" s="304"/>
      <c r="BA1671" s="304"/>
      <c r="BB1671" s="408"/>
      <c r="BC1671" s="306">
        <f t="shared" si="92"/>
        <v>0</v>
      </c>
      <c r="BD1671" s="307"/>
      <c r="BE1671" s="307"/>
      <c r="BF1671" s="308"/>
      <c r="BG1671" s="309"/>
      <c r="BH1671" s="310"/>
      <c r="BI1671" s="310"/>
      <c r="BJ1671" s="311"/>
      <c r="BK1671" s="312">
        <f t="shared" si="93"/>
        <v>0</v>
      </c>
      <c r="BL1671" s="313"/>
      <c r="BM1671" s="313"/>
      <c r="BN1671" s="313"/>
      <c r="BO1671" s="313"/>
      <c r="BP1671" s="314"/>
      <c r="BQ1671" s="294"/>
      <c r="BR1671" s="295"/>
      <c r="BS1671" s="295"/>
      <c r="BT1671" s="295"/>
      <c r="BU1671" s="295"/>
      <c r="BV1671" s="295"/>
      <c r="BW1671" s="296"/>
      <c r="BX1671" s="294"/>
      <c r="BY1671" s="295"/>
      <c r="BZ1671" s="295"/>
      <c r="CA1671" s="295"/>
      <c r="CB1671" s="295"/>
      <c r="CC1671" s="296"/>
      <c r="CD1671" s="294"/>
      <c r="CE1671" s="295"/>
      <c r="CF1671" s="295"/>
      <c r="CG1671" s="295"/>
      <c r="CH1671" s="295"/>
      <c r="CI1671" s="296"/>
    </row>
    <row r="1672" spans="1:87" ht="18" customHeight="1" x14ac:dyDescent="0.25">
      <c r="A1672" s="75"/>
      <c r="B1672" s="327"/>
      <c r="C1672" s="328"/>
      <c r="D1672" s="328"/>
      <c r="E1672" s="328"/>
      <c r="F1672" s="328"/>
      <c r="G1672" s="328"/>
      <c r="H1672" s="328"/>
      <c r="I1672" s="328"/>
      <c r="J1672" s="328"/>
      <c r="K1672" s="328"/>
      <c r="L1672" s="328"/>
      <c r="M1672" s="328"/>
      <c r="N1672" s="328"/>
      <c r="O1672" s="328"/>
      <c r="P1672" s="328"/>
      <c r="Q1672" s="328"/>
      <c r="R1672" s="328"/>
      <c r="S1672" s="328"/>
      <c r="T1672" s="328"/>
      <c r="U1672" s="328"/>
      <c r="V1672" s="328"/>
      <c r="W1672" s="328"/>
      <c r="X1672" s="328"/>
      <c r="Y1672" s="329"/>
      <c r="Z1672" s="336"/>
      <c r="AA1672" s="337"/>
      <c r="AB1672" s="337"/>
      <c r="AC1672" s="337"/>
      <c r="AD1672" s="338"/>
      <c r="AE1672" s="336"/>
      <c r="AF1672" s="337"/>
      <c r="AG1672" s="337"/>
      <c r="AH1672" s="337"/>
      <c r="AI1672" s="337"/>
      <c r="AJ1672" s="337"/>
      <c r="AK1672" s="300"/>
      <c r="AL1672" s="301"/>
      <c r="AM1672" s="301"/>
      <c r="AN1672" s="301"/>
      <c r="AO1672" s="301"/>
      <c r="AP1672" s="301"/>
      <c r="AQ1672" s="301"/>
      <c r="AR1672" s="301"/>
      <c r="AS1672" s="301"/>
      <c r="AT1672" s="301"/>
      <c r="AU1672" s="301"/>
      <c r="AV1672" s="301"/>
      <c r="AW1672" s="301"/>
      <c r="AX1672" s="302"/>
      <c r="AY1672" s="407"/>
      <c r="AZ1672" s="304"/>
      <c r="BA1672" s="304"/>
      <c r="BB1672" s="408"/>
      <c r="BC1672" s="306">
        <f t="shared" si="92"/>
        <v>0</v>
      </c>
      <c r="BD1672" s="307"/>
      <c r="BE1672" s="307"/>
      <c r="BF1672" s="308"/>
      <c r="BG1672" s="309"/>
      <c r="BH1672" s="310"/>
      <c r="BI1672" s="310"/>
      <c r="BJ1672" s="311"/>
      <c r="BK1672" s="312">
        <f t="shared" si="93"/>
        <v>0</v>
      </c>
      <c r="BL1672" s="313"/>
      <c r="BM1672" s="313"/>
      <c r="BN1672" s="313"/>
      <c r="BO1672" s="313"/>
      <c r="BP1672" s="314"/>
      <c r="BQ1672" s="294"/>
      <c r="BR1672" s="295"/>
      <c r="BS1672" s="295"/>
      <c r="BT1672" s="295"/>
      <c r="BU1672" s="295"/>
      <c r="BV1672" s="295"/>
      <c r="BW1672" s="296"/>
      <c r="BX1672" s="294"/>
      <c r="BY1672" s="295"/>
      <c r="BZ1672" s="295"/>
      <c r="CA1672" s="295"/>
      <c r="CB1672" s="295"/>
      <c r="CC1672" s="296"/>
      <c r="CD1672" s="294"/>
      <c r="CE1672" s="295"/>
      <c r="CF1672" s="295"/>
      <c r="CG1672" s="295"/>
      <c r="CH1672" s="295"/>
      <c r="CI1672" s="296"/>
    </row>
    <row r="1673" spans="1:87" ht="18" customHeight="1" thickBot="1" x14ac:dyDescent="0.3">
      <c r="A1673" s="75"/>
      <c r="B1673" s="330"/>
      <c r="C1673" s="331"/>
      <c r="D1673" s="331"/>
      <c r="E1673" s="331"/>
      <c r="F1673" s="331"/>
      <c r="G1673" s="331"/>
      <c r="H1673" s="331"/>
      <c r="I1673" s="331"/>
      <c r="J1673" s="331"/>
      <c r="K1673" s="331"/>
      <c r="L1673" s="331"/>
      <c r="M1673" s="331"/>
      <c r="N1673" s="331"/>
      <c r="O1673" s="331"/>
      <c r="P1673" s="331"/>
      <c r="Q1673" s="331"/>
      <c r="R1673" s="331"/>
      <c r="S1673" s="331"/>
      <c r="T1673" s="331"/>
      <c r="U1673" s="331"/>
      <c r="V1673" s="331"/>
      <c r="W1673" s="331"/>
      <c r="X1673" s="331"/>
      <c r="Y1673" s="332"/>
      <c r="Z1673" s="339"/>
      <c r="AA1673" s="340"/>
      <c r="AB1673" s="340"/>
      <c r="AC1673" s="340"/>
      <c r="AD1673" s="341"/>
      <c r="AE1673" s="339"/>
      <c r="AF1673" s="340"/>
      <c r="AG1673" s="340"/>
      <c r="AH1673" s="340"/>
      <c r="AI1673" s="340"/>
      <c r="AJ1673" s="340"/>
      <c r="AK1673" s="392"/>
      <c r="AL1673" s="393"/>
      <c r="AM1673" s="393"/>
      <c r="AN1673" s="393"/>
      <c r="AO1673" s="393"/>
      <c r="AP1673" s="393"/>
      <c r="AQ1673" s="393"/>
      <c r="AR1673" s="393"/>
      <c r="AS1673" s="393"/>
      <c r="AT1673" s="393"/>
      <c r="AU1673" s="393"/>
      <c r="AV1673" s="393"/>
      <c r="AW1673" s="393"/>
      <c r="AX1673" s="394"/>
      <c r="AY1673" s="411"/>
      <c r="AZ1673" s="396"/>
      <c r="BA1673" s="396"/>
      <c r="BB1673" s="412"/>
      <c r="BC1673" s="398">
        <f t="shared" si="92"/>
        <v>0</v>
      </c>
      <c r="BD1673" s="399"/>
      <c r="BE1673" s="399"/>
      <c r="BF1673" s="400"/>
      <c r="BG1673" s="401"/>
      <c r="BH1673" s="402"/>
      <c r="BI1673" s="402"/>
      <c r="BJ1673" s="403"/>
      <c r="BK1673" s="404">
        <f t="shared" si="93"/>
        <v>0</v>
      </c>
      <c r="BL1673" s="405"/>
      <c r="BM1673" s="405"/>
      <c r="BN1673" s="405"/>
      <c r="BO1673" s="405"/>
      <c r="BP1673" s="406"/>
      <c r="BQ1673" s="297"/>
      <c r="BR1673" s="298"/>
      <c r="BS1673" s="298"/>
      <c r="BT1673" s="298"/>
      <c r="BU1673" s="298"/>
      <c r="BV1673" s="298"/>
      <c r="BW1673" s="299"/>
      <c r="BX1673" s="297"/>
      <c r="BY1673" s="298"/>
      <c r="BZ1673" s="298"/>
      <c r="CA1673" s="298"/>
      <c r="CB1673" s="298"/>
      <c r="CC1673" s="299"/>
      <c r="CD1673" s="297"/>
      <c r="CE1673" s="298"/>
      <c r="CF1673" s="298"/>
      <c r="CG1673" s="298"/>
      <c r="CH1673" s="298"/>
      <c r="CI1673" s="299"/>
    </row>
    <row r="1674" spans="1:87" ht="18" customHeight="1" thickBot="1" x14ac:dyDescent="0.3">
      <c r="A1674" s="75"/>
      <c r="B1674" s="377"/>
      <c r="C1674" s="378"/>
      <c r="D1674" s="378"/>
      <c r="E1674" s="378"/>
      <c r="F1674" s="378"/>
      <c r="G1674" s="378"/>
      <c r="H1674" s="378"/>
      <c r="I1674" s="378"/>
      <c r="J1674" s="378"/>
      <c r="K1674" s="378"/>
      <c r="L1674" s="378"/>
      <c r="M1674" s="378"/>
      <c r="N1674" s="378"/>
      <c r="O1674" s="378"/>
      <c r="P1674" s="378"/>
      <c r="Q1674" s="378"/>
      <c r="R1674" s="378"/>
      <c r="S1674" s="378"/>
      <c r="T1674" s="378"/>
      <c r="U1674" s="378"/>
      <c r="V1674" s="378"/>
      <c r="W1674" s="378"/>
      <c r="X1674" s="378"/>
      <c r="Y1674" s="378"/>
      <c r="Z1674" s="378"/>
      <c r="AA1674" s="378"/>
      <c r="AB1674" s="378"/>
      <c r="AC1674" s="378"/>
      <c r="AD1674" s="378"/>
      <c r="AE1674" s="378"/>
      <c r="AF1674" s="378"/>
      <c r="AG1674" s="378"/>
      <c r="AH1674" s="378"/>
      <c r="AI1674" s="378"/>
      <c r="AJ1674" s="379"/>
      <c r="AK1674" s="380" t="s">
        <v>3</v>
      </c>
      <c r="AL1674" s="381"/>
      <c r="AM1674" s="381"/>
      <c r="AN1674" s="381"/>
      <c r="AO1674" s="381"/>
      <c r="AP1674" s="381"/>
      <c r="AQ1674" s="381"/>
      <c r="AR1674" s="381"/>
      <c r="AS1674" s="381"/>
      <c r="AT1674" s="381"/>
      <c r="AU1674" s="381"/>
      <c r="AV1674" s="381"/>
      <c r="AW1674" s="381"/>
      <c r="AX1674" s="381"/>
      <c r="AY1674" s="382"/>
      <c r="AZ1674" s="382"/>
      <c r="BA1674" s="382"/>
      <c r="BB1674" s="382"/>
      <c r="BC1674" s="382"/>
      <c r="BD1674" s="382"/>
      <c r="BE1674" s="382"/>
      <c r="BF1674" s="382"/>
      <c r="BG1674" s="382"/>
      <c r="BH1674" s="382"/>
      <c r="BI1674" s="382"/>
      <c r="BJ1674" s="383"/>
      <c r="BK1674" s="384">
        <f>SUM(BK1644:BK1673)</f>
        <v>0</v>
      </c>
      <c r="BL1674" s="385"/>
      <c r="BM1674" s="385"/>
      <c r="BN1674" s="385"/>
      <c r="BO1674" s="385"/>
      <c r="BP1674" s="386"/>
      <c r="BQ1674" s="387" t="s">
        <v>100</v>
      </c>
      <c r="BR1674" s="388"/>
      <c r="BS1674" s="388"/>
      <c r="BT1674" s="388"/>
      <c r="BU1674" s="388"/>
      <c r="BV1674" s="388"/>
      <c r="BW1674" s="388"/>
      <c r="BX1674" s="388"/>
      <c r="BY1674" s="388"/>
      <c r="BZ1674" s="388"/>
      <c r="CA1674" s="388"/>
      <c r="CB1674" s="388"/>
      <c r="CC1674" s="389"/>
      <c r="CD1674" s="390">
        <f>+CD1644*AE1644</f>
        <v>0</v>
      </c>
      <c r="CE1674" s="390"/>
      <c r="CF1674" s="390"/>
      <c r="CG1674" s="390"/>
      <c r="CH1674" s="390"/>
      <c r="CI1674" s="391"/>
    </row>
    <row r="1675" spans="1:87" ht="18" customHeight="1" thickBot="1" x14ac:dyDescent="0.3">
      <c r="A1675" s="75"/>
      <c r="B1675" s="76"/>
      <c r="C1675" s="76"/>
      <c r="D1675" s="76"/>
      <c r="E1675" s="76"/>
      <c r="F1675" s="76"/>
      <c r="G1675" s="76"/>
      <c r="H1675" s="76"/>
      <c r="I1675" s="76"/>
      <c r="J1675" s="76"/>
      <c r="K1675" s="76"/>
      <c r="L1675" s="76"/>
      <c r="M1675" s="76"/>
      <c r="N1675" s="76"/>
      <c r="O1675" s="76"/>
      <c r="P1675" s="76"/>
      <c r="Q1675" s="76"/>
      <c r="R1675" s="76"/>
      <c r="S1675" s="76"/>
      <c r="T1675" s="76"/>
      <c r="U1675" s="76"/>
      <c r="V1675" s="76"/>
      <c r="W1675" s="76"/>
      <c r="X1675" s="76"/>
      <c r="Y1675" s="76"/>
      <c r="Z1675" s="76"/>
      <c r="AA1675" s="76"/>
      <c r="AB1675" s="76"/>
      <c r="AC1675" s="76"/>
      <c r="AD1675" s="76"/>
      <c r="AE1675" s="76"/>
      <c r="AF1675" s="76"/>
      <c r="AG1675" s="76"/>
      <c r="AH1675" s="76"/>
      <c r="AI1675" s="76"/>
      <c r="AJ1675" s="76"/>
      <c r="BG1675" s="78"/>
      <c r="BH1675" s="78"/>
      <c r="BI1675" s="78"/>
      <c r="BJ1675" s="78"/>
      <c r="BK1675" s="79"/>
      <c r="BL1675" s="79"/>
      <c r="BM1675" s="79"/>
      <c r="BN1675" s="79"/>
      <c r="BO1675" s="79"/>
      <c r="BP1675" s="79"/>
      <c r="BQ1675" s="79"/>
      <c r="BR1675" s="79"/>
      <c r="BS1675" s="79"/>
      <c r="BT1675" s="79"/>
      <c r="BU1675" s="79"/>
      <c r="BV1675" s="79"/>
      <c r="BW1675" s="79"/>
      <c r="BX1675" s="79"/>
      <c r="BY1675" s="79"/>
      <c r="BZ1675" s="79"/>
      <c r="CA1675" s="79"/>
      <c r="CB1675" s="79"/>
      <c r="CC1675" s="79"/>
      <c r="CD1675" s="79"/>
      <c r="CE1675" s="79"/>
      <c r="CF1675" s="79"/>
      <c r="CG1675" s="79"/>
      <c r="CH1675" s="79"/>
      <c r="CI1675" s="79"/>
    </row>
    <row r="1676" spans="1:87" ht="18" customHeight="1" x14ac:dyDescent="0.25">
      <c r="A1676" s="75"/>
      <c r="B1676" s="348" t="s">
        <v>0</v>
      </c>
      <c r="C1676" s="349"/>
      <c r="D1676" s="349"/>
      <c r="E1676" s="349"/>
      <c r="F1676" s="349"/>
      <c r="G1676" s="349"/>
      <c r="H1676" s="349"/>
      <c r="I1676" s="349"/>
      <c r="J1676" s="349"/>
      <c r="K1676" s="349"/>
      <c r="L1676" s="349"/>
      <c r="M1676" s="349"/>
      <c r="N1676" s="349"/>
      <c r="O1676" s="349"/>
      <c r="P1676" s="349"/>
      <c r="Q1676" s="349"/>
      <c r="R1676" s="349"/>
      <c r="S1676" s="349"/>
      <c r="T1676" s="349"/>
      <c r="U1676" s="349"/>
      <c r="V1676" s="349"/>
      <c r="W1676" s="349"/>
      <c r="X1676" s="349"/>
      <c r="Y1676" s="350"/>
      <c r="Z1676" s="348" t="s">
        <v>80</v>
      </c>
      <c r="AA1676" s="349"/>
      <c r="AB1676" s="349"/>
      <c r="AC1676" s="349"/>
      <c r="AD1676" s="350"/>
      <c r="AE1676" s="357" t="s">
        <v>79</v>
      </c>
      <c r="AF1676" s="358"/>
      <c r="AG1676" s="358"/>
      <c r="AH1676" s="358"/>
      <c r="AI1676" s="358"/>
      <c r="AJ1676" s="359"/>
      <c r="AK1676" s="357" t="s">
        <v>81</v>
      </c>
      <c r="AL1676" s="358"/>
      <c r="AM1676" s="358"/>
      <c r="AN1676" s="358"/>
      <c r="AO1676" s="358"/>
      <c r="AP1676" s="358"/>
      <c r="AQ1676" s="358"/>
      <c r="AR1676" s="358"/>
      <c r="AS1676" s="358"/>
      <c r="AT1676" s="358"/>
      <c r="AU1676" s="358"/>
      <c r="AV1676" s="358"/>
      <c r="AW1676" s="358"/>
      <c r="AX1676" s="359"/>
      <c r="AY1676" s="357" t="s">
        <v>1</v>
      </c>
      <c r="AZ1676" s="358"/>
      <c r="BA1676" s="358"/>
      <c r="BB1676" s="359"/>
      <c r="BC1676" s="348" t="s">
        <v>104</v>
      </c>
      <c r="BD1676" s="349"/>
      <c r="BE1676" s="349"/>
      <c r="BF1676" s="350"/>
      <c r="BG1676" s="366" t="s">
        <v>82</v>
      </c>
      <c r="BH1676" s="367"/>
      <c r="BI1676" s="367"/>
      <c r="BJ1676" s="368"/>
      <c r="BK1676" s="315" t="s">
        <v>99</v>
      </c>
      <c r="BL1676" s="316"/>
      <c r="BM1676" s="316"/>
      <c r="BN1676" s="316"/>
      <c r="BO1676" s="316"/>
      <c r="BP1676" s="317"/>
      <c r="BQ1676" s="315" t="s">
        <v>83</v>
      </c>
      <c r="BR1676" s="316"/>
      <c r="BS1676" s="316"/>
      <c r="BT1676" s="316"/>
      <c r="BU1676" s="316"/>
      <c r="BV1676" s="316"/>
      <c r="BW1676" s="317"/>
      <c r="BX1676" s="315" t="s">
        <v>84</v>
      </c>
      <c r="BY1676" s="316"/>
      <c r="BZ1676" s="316"/>
      <c r="CA1676" s="316"/>
      <c r="CB1676" s="316"/>
      <c r="CC1676" s="317"/>
      <c r="CD1676" s="315" t="s">
        <v>85</v>
      </c>
      <c r="CE1676" s="316"/>
      <c r="CF1676" s="316"/>
      <c r="CG1676" s="316"/>
      <c r="CH1676" s="316"/>
      <c r="CI1676" s="317"/>
    </row>
    <row r="1677" spans="1:87" ht="18" customHeight="1" x14ac:dyDescent="0.25">
      <c r="A1677" s="75"/>
      <c r="B1677" s="351"/>
      <c r="C1677" s="352"/>
      <c r="D1677" s="352"/>
      <c r="E1677" s="352"/>
      <c r="F1677" s="352"/>
      <c r="G1677" s="352"/>
      <c r="H1677" s="352"/>
      <c r="I1677" s="352"/>
      <c r="J1677" s="352"/>
      <c r="K1677" s="352"/>
      <c r="L1677" s="352"/>
      <c r="M1677" s="352"/>
      <c r="N1677" s="352"/>
      <c r="O1677" s="352"/>
      <c r="P1677" s="352"/>
      <c r="Q1677" s="352"/>
      <c r="R1677" s="352"/>
      <c r="S1677" s="352"/>
      <c r="T1677" s="352"/>
      <c r="U1677" s="352"/>
      <c r="V1677" s="352"/>
      <c r="W1677" s="352"/>
      <c r="X1677" s="352"/>
      <c r="Y1677" s="353"/>
      <c r="Z1677" s="351"/>
      <c r="AA1677" s="352"/>
      <c r="AB1677" s="352"/>
      <c r="AC1677" s="352"/>
      <c r="AD1677" s="353"/>
      <c r="AE1677" s="360"/>
      <c r="AF1677" s="361"/>
      <c r="AG1677" s="361"/>
      <c r="AH1677" s="361"/>
      <c r="AI1677" s="361"/>
      <c r="AJ1677" s="362"/>
      <c r="AK1677" s="360"/>
      <c r="AL1677" s="361"/>
      <c r="AM1677" s="361"/>
      <c r="AN1677" s="361"/>
      <c r="AO1677" s="361"/>
      <c r="AP1677" s="361"/>
      <c r="AQ1677" s="361"/>
      <c r="AR1677" s="361"/>
      <c r="AS1677" s="361"/>
      <c r="AT1677" s="361"/>
      <c r="AU1677" s="361"/>
      <c r="AV1677" s="361"/>
      <c r="AW1677" s="361"/>
      <c r="AX1677" s="362"/>
      <c r="AY1677" s="360"/>
      <c r="AZ1677" s="361"/>
      <c r="BA1677" s="361"/>
      <c r="BB1677" s="362"/>
      <c r="BC1677" s="351"/>
      <c r="BD1677" s="352"/>
      <c r="BE1677" s="352"/>
      <c r="BF1677" s="353"/>
      <c r="BG1677" s="369"/>
      <c r="BH1677" s="370"/>
      <c r="BI1677" s="370"/>
      <c r="BJ1677" s="371"/>
      <c r="BK1677" s="318"/>
      <c r="BL1677" s="319"/>
      <c r="BM1677" s="319"/>
      <c r="BN1677" s="319"/>
      <c r="BO1677" s="319"/>
      <c r="BP1677" s="320"/>
      <c r="BQ1677" s="318"/>
      <c r="BR1677" s="319"/>
      <c r="BS1677" s="319"/>
      <c r="BT1677" s="319"/>
      <c r="BU1677" s="319"/>
      <c r="BV1677" s="319"/>
      <c r="BW1677" s="320"/>
      <c r="BX1677" s="318"/>
      <c r="BY1677" s="319"/>
      <c r="BZ1677" s="319"/>
      <c r="CA1677" s="319"/>
      <c r="CB1677" s="319"/>
      <c r="CC1677" s="320"/>
      <c r="CD1677" s="318"/>
      <c r="CE1677" s="319"/>
      <c r="CF1677" s="319"/>
      <c r="CG1677" s="319"/>
      <c r="CH1677" s="319"/>
      <c r="CI1677" s="320"/>
    </row>
    <row r="1678" spans="1:87" ht="18" customHeight="1" thickBot="1" x14ac:dyDescent="0.3">
      <c r="A1678" s="75"/>
      <c r="B1678" s="354"/>
      <c r="C1678" s="355"/>
      <c r="D1678" s="355"/>
      <c r="E1678" s="355"/>
      <c r="F1678" s="355"/>
      <c r="G1678" s="355"/>
      <c r="H1678" s="355"/>
      <c r="I1678" s="355"/>
      <c r="J1678" s="355"/>
      <c r="K1678" s="355"/>
      <c r="L1678" s="355"/>
      <c r="M1678" s="355"/>
      <c r="N1678" s="355"/>
      <c r="O1678" s="355"/>
      <c r="P1678" s="355"/>
      <c r="Q1678" s="355"/>
      <c r="R1678" s="355"/>
      <c r="S1678" s="355"/>
      <c r="T1678" s="355"/>
      <c r="U1678" s="355"/>
      <c r="V1678" s="355"/>
      <c r="W1678" s="355"/>
      <c r="X1678" s="355"/>
      <c r="Y1678" s="356"/>
      <c r="Z1678" s="354"/>
      <c r="AA1678" s="355"/>
      <c r="AB1678" s="355"/>
      <c r="AC1678" s="355"/>
      <c r="AD1678" s="356"/>
      <c r="AE1678" s="363"/>
      <c r="AF1678" s="364"/>
      <c r="AG1678" s="364"/>
      <c r="AH1678" s="364"/>
      <c r="AI1678" s="364"/>
      <c r="AJ1678" s="365"/>
      <c r="AK1678" s="360"/>
      <c r="AL1678" s="361"/>
      <c r="AM1678" s="361"/>
      <c r="AN1678" s="361"/>
      <c r="AO1678" s="361"/>
      <c r="AP1678" s="361"/>
      <c r="AQ1678" s="361"/>
      <c r="AR1678" s="361"/>
      <c r="AS1678" s="361"/>
      <c r="AT1678" s="361"/>
      <c r="AU1678" s="361"/>
      <c r="AV1678" s="361"/>
      <c r="AW1678" s="361"/>
      <c r="AX1678" s="362"/>
      <c r="AY1678" s="360"/>
      <c r="AZ1678" s="361"/>
      <c r="BA1678" s="361"/>
      <c r="BB1678" s="362"/>
      <c r="BC1678" s="351"/>
      <c r="BD1678" s="352"/>
      <c r="BE1678" s="352"/>
      <c r="BF1678" s="353"/>
      <c r="BG1678" s="369"/>
      <c r="BH1678" s="370"/>
      <c r="BI1678" s="370"/>
      <c r="BJ1678" s="371"/>
      <c r="BK1678" s="318"/>
      <c r="BL1678" s="319"/>
      <c r="BM1678" s="319"/>
      <c r="BN1678" s="319"/>
      <c r="BO1678" s="319"/>
      <c r="BP1678" s="320"/>
      <c r="BQ1678" s="321"/>
      <c r="BR1678" s="322"/>
      <c r="BS1678" s="322"/>
      <c r="BT1678" s="322"/>
      <c r="BU1678" s="322"/>
      <c r="BV1678" s="322"/>
      <c r="BW1678" s="323"/>
      <c r="BX1678" s="321"/>
      <c r="BY1678" s="322"/>
      <c r="BZ1678" s="322"/>
      <c r="CA1678" s="322"/>
      <c r="CB1678" s="322"/>
      <c r="CC1678" s="323"/>
      <c r="CD1678" s="321"/>
      <c r="CE1678" s="322"/>
      <c r="CF1678" s="322"/>
      <c r="CG1678" s="322"/>
      <c r="CH1678" s="322"/>
      <c r="CI1678" s="323"/>
    </row>
    <row r="1679" spans="1:87" ht="18" customHeight="1" x14ac:dyDescent="0.25">
      <c r="A1679" s="75"/>
      <c r="B1679" s="324"/>
      <c r="C1679" s="325"/>
      <c r="D1679" s="325"/>
      <c r="E1679" s="325"/>
      <c r="F1679" s="325"/>
      <c r="G1679" s="325"/>
      <c r="H1679" s="325"/>
      <c r="I1679" s="325"/>
      <c r="J1679" s="325"/>
      <c r="K1679" s="325"/>
      <c r="L1679" s="325"/>
      <c r="M1679" s="325"/>
      <c r="N1679" s="325"/>
      <c r="O1679" s="325"/>
      <c r="P1679" s="325"/>
      <c r="Q1679" s="325"/>
      <c r="R1679" s="325"/>
      <c r="S1679" s="325"/>
      <c r="T1679" s="325"/>
      <c r="U1679" s="325"/>
      <c r="V1679" s="325"/>
      <c r="W1679" s="325"/>
      <c r="X1679" s="325"/>
      <c r="Y1679" s="326"/>
      <c r="Z1679" s="333"/>
      <c r="AA1679" s="334"/>
      <c r="AB1679" s="334"/>
      <c r="AC1679" s="334"/>
      <c r="AD1679" s="335"/>
      <c r="AE1679" s="333"/>
      <c r="AF1679" s="334"/>
      <c r="AG1679" s="334"/>
      <c r="AH1679" s="334"/>
      <c r="AI1679" s="334"/>
      <c r="AJ1679" s="334"/>
      <c r="AK1679" s="342"/>
      <c r="AL1679" s="343"/>
      <c r="AM1679" s="343"/>
      <c r="AN1679" s="343"/>
      <c r="AO1679" s="343"/>
      <c r="AP1679" s="343"/>
      <c r="AQ1679" s="343"/>
      <c r="AR1679" s="343"/>
      <c r="AS1679" s="343"/>
      <c r="AT1679" s="343"/>
      <c r="AU1679" s="343"/>
      <c r="AV1679" s="343"/>
      <c r="AW1679" s="343"/>
      <c r="AX1679" s="344"/>
      <c r="AY1679" s="409"/>
      <c r="AZ1679" s="346"/>
      <c r="BA1679" s="346"/>
      <c r="BB1679" s="410"/>
      <c r="BC1679" s="345">
        <f>+$AE$1679*AY1679</f>
        <v>0</v>
      </c>
      <c r="BD1679" s="346"/>
      <c r="BE1679" s="346"/>
      <c r="BF1679" s="347"/>
      <c r="BG1679" s="285"/>
      <c r="BH1679" s="286"/>
      <c r="BI1679" s="286"/>
      <c r="BJ1679" s="287"/>
      <c r="BK1679" s="288">
        <f>+AY1679*BG1679</f>
        <v>0</v>
      </c>
      <c r="BL1679" s="289"/>
      <c r="BM1679" s="289"/>
      <c r="BN1679" s="289"/>
      <c r="BO1679" s="289"/>
      <c r="BP1679" s="290"/>
      <c r="BQ1679" s="291"/>
      <c r="BR1679" s="292"/>
      <c r="BS1679" s="292"/>
      <c r="BT1679" s="292"/>
      <c r="BU1679" s="292"/>
      <c r="BV1679" s="292"/>
      <c r="BW1679" s="293"/>
      <c r="BX1679" s="291">
        <f>+(((BK1709+BQ1679)*30)/70)</f>
        <v>0</v>
      </c>
      <c r="BY1679" s="292"/>
      <c r="BZ1679" s="292"/>
      <c r="CA1679" s="292"/>
      <c r="CB1679" s="292"/>
      <c r="CC1679" s="293"/>
      <c r="CD1679" s="291">
        <f>+BK1709+BQ1679+BX1679</f>
        <v>0</v>
      </c>
      <c r="CE1679" s="292"/>
      <c r="CF1679" s="292"/>
      <c r="CG1679" s="292"/>
      <c r="CH1679" s="292"/>
      <c r="CI1679" s="293"/>
    </row>
    <row r="1680" spans="1:87" ht="18" customHeight="1" x14ac:dyDescent="0.25">
      <c r="A1680" s="75"/>
      <c r="B1680" s="327"/>
      <c r="C1680" s="328"/>
      <c r="D1680" s="328"/>
      <c r="E1680" s="328"/>
      <c r="F1680" s="328"/>
      <c r="G1680" s="328"/>
      <c r="H1680" s="328"/>
      <c r="I1680" s="328"/>
      <c r="J1680" s="328"/>
      <c r="K1680" s="328"/>
      <c r="L1680" s="328"/>
      <c r="M1680" s="328"/>
      <c r="N1680" s="328"/>
      <c r="O1680" s="328"/>
      <c r="P1680" s="328"/>
      <c r="Q1680" s="328"/>
      <c r="R1680" s="328"/>
      <c r="S1680" s="328"/>
      <c r="T1680" s="328"/>
      <c r="U1680" s="328"/>
      <c r="V1680" s="328"/>
      <c r="W1680" s="328"/>
      <c r="X1680" s="328"/>
      <c r="Y1680" s="329"/>
      <c r="Z1680" s="336"/>
      <c r="AA1680" s="337"/>
      <c r="AB1680" s="337"/>
      <c r="AC1680" s="337"/>
      <c r="AD1680" s="338"/>
      <c r="AE1680" s="336"/>
      <c r="AF1680" s="337"/>
      <c r="AG1680" s="337"/>
      <c r="AH1680" s="337"/>
      <c r="AI1680" s="337"/>
      <c r="AJ1680" s="337"/>
      <c r="AK1680" s="300"/>
      <c r="AL1680" s="301"/>
      <c r="AM1680" s="301"/>
      <c r="AN1680" s="301"/>
      <c r="AO1680" s="301"/>
      <c r="AP1680" s="301"/>
      <c r="AQ1680" s="301"/>
      <c r="AR1680" s="301"/>
      <c r="AS1680" s="301"/>
      <c r="AT1680" s="301"/>
      <c r="AU1680" s="301"/>
      <c r="AV1680" s="301"/>
      <c r="AW1680" s="301"/>
      <c r="AX1680" s="302"/>
      <c r="AY1680" s="407"/>
      <c r="AZ1680" s="304"/>
      <c r="BA1680" s="304"/>
      <c r="BB1680" s="408"/>
      <c r="BC1680" s="306">
        <f t="shared" ref="BC1680:BC1708" si="94">+$AE$1679*AY1680</f>
        <v>0</v>
      </c>
      <c r="BD1680" s="307"/>
      <c r="BE1680" s="307"/>
      <c r="BF1680" s="308"/>
      <c r="BG1680" s="309"/>
      <c r="BH1680" s="310"/>
      <c r="BI1680" s="310"/>
      <c r="BJ1680" s="311"/>
      <c r="BK1680" s="312">
        <f t="shared" ref="BK1680:BK1708" si="95">+AY1680*BG1680</f>
        <v>0</v>
      </c>
      <c r="BL1680" s="313"/>
      <c r="BM1680" s="313"/>
      <c r="BN1680" s="313"/>
      <c r="BO1680" s="313"/>
      <c r="BP1680" s="314"/>
      <c r="BQ1680" s="294"/>
      <c r="BR1680" s="295"/>
      <c r="BS1680" s="295"/>
      <c r="BT1680" s="295"/>
      <c r="BU1680" s="295"/>
      <c r="BV1680" s="295"/>
      <c r="BW1680" s="296"/>
      <c r="BX1680" s="294"/>
      <c r="BY1680" s="295"/>
      <c r="BZ1680" s="295"/>
      <c r="CA1680" s="295"/>
      <c r="CB1680" s="295"/>
      <c r="CC1680" s="296"/>
      <c r="CD1680" s="294"/>
      <c r="CE1680" s="295"/>
      <c r="CF1680" s="295"/>
      <c r="CG1680" s="295"/>
      <c r="CH1680" s="295"/>
      <c r="CI1680" s="296"/>
    </row>
    <row r="1681" spans="1:87" ht="18" customHeight="1" x14ac:dyDescent="0.25">
      <c r="A1681" s="75"/>
      <c r="B1681" s="327"/>
      <c r="C1681" s="328"/>
      <c r="D1681" s="328"/>
      <c r="E1681" s="328"/>
      <c r="F1681" s="328"/>
      <c r="G1681" s="328"/>
      <c r="H1681" s="328"/>
      <c r="I1681" s="328"/>
      <c r="J1681" s="328"/>
      <c r="K1681" s="328"/>
      <c r="L1681" s="328"/>
      <c r="M1681" s="328"/>
      <c r="N1681" s="328"/>
      <c r="O1681" s="328"/>
      <c r="P1681" s="328"/>
      <c r="Q1681" s="328"/>
      <c r="R1681" s="328"/>
      <c r="S1681" s="328"/>
      <c r="T1681" s="328"/>
      <c r="U1681" s="328"/>
      <c r="V1681" s="328"/>
      <c r="W1681" s="328"/>
      <c r="X1681" s="328"/>
      <c r="Y1681" s="329"/>
      <c r="Z1681" s="336"/>
      <c r="AA1681" s="337"/>
      <c r="AB1681" s="337"/>
      <c r="AC1681" s="337"/>
      <c r="AD1681" s="338"/>
      <c r="AE1681" s="336"/>
      <c r="AF1681" s="337"/>
      <c r="AG1681" s="337"/>
      <c r="AH1681" s="337"/>
      <c r="AI1681" s="337"/>
      <c r="AJ1681" s="337"/>
      <c r="AK1681" s="300"/>
      <c r="AL1681" s="301"/>
      <c r="AM1681" s="301"/>
      <c r="AN1681" s="301"/>
      <c r="AO1681" s="301"/>
      <c r="AP1681" s="301"/>
      <c r="AQ1681" s="301"/>
      <c r="AR1681" s="301"/>
      <c r="AS1681" s="301"/>
      <c r="AT1681" s="301"/>
      <c r="AU1681" s="301"/>
      <c r="AV1681" s="301"/>
      <c r="AW1681" s="301"/>
      <c r="AX1681" s="302"/>
      <c r="AY1681" s="407"/>
      <c r="AZ1681" s="304"/>
      <c r="BA1681" s="304"/>
      <c r="BB1681" s="408"/>
      <c r="BC1681" s="306">
        <f t="shared" si="94"/>
        <v>0</v>
      </c>
      <c r="BD1681" s="307"/>
      <c r="BE1681" s="307"/>
      <c r="BF1681" s="308"/>
      <c r="BG1681" s="309"/>
      <c r="BH1681" s="310"/>
      <c r="BI1681" s="310"/>
      <c r="BJ1681" s="311"/>
      <c r="BK1681" s="312">
        <f t="shared" si="95"/>
        <v>0</v>
      </c>
      <c r="BL1681" s="313"/>
      <c r="BM1681" s="313"/>
      <c r="BN1681" s="313"/>
      <c r="BO1681" s="313"/>
      <c r="BP1681" s="314"/>
      <c r="BQ1681" s="294"/>
      <c r="BR1681" s="295"/>
      <c r="BS1681" s="295"/>
      <c r="BT1681" s="295"/>
      <c r="BU1681" s="295"/>
      <c r="BV1681" s="295"/>
      <c r="BW1681" s="296"/>
      <c r="BX1681" s="294"/>
      <c r="BY1681" s="295"/>
      <c r="BZ1681" s="295"/>
      <c r="CA1681" s="295"/>
      <c r="CB1681" s="295"/>
      <c r="CC1681" s="296"/>
      <c r="CD1681" s="294"/>
      <c r="CE1681" s="295"/>
      <c r="CF1681" s="295"/>
      <c r="CG1681" s="295"/>
      <c r="CH1681" s="295"/>
      <c r="CI1681" s="296"/>
    </row>
    <row r="1682" spans="1:87" ht="18" customHeight="1" x14ac:dyDescent="0.25">
      <c r="A1682" s="75"/>
      <c r="B1682" s="327"/>
      <c r="C1682" s="328"/>
      <c r="D1682" s="328"/>
      <c r="E1682" s="328"/>
      <c r="F1682" s="328"/>
      <c r="G1682" s="328"/>
      <c r="H1682" s="328"/>
      <c r="I1682" s="328"/>
      <c r="J1682" s="328"/>
      <c r="K1682" s="328"/>
      <c r="L1682" s="328"/>
      <c r="M1682" s="328"/>
      <c r="N1682" s="328"/>
      <c r="O1682" s="328"/>
      <c r="P1682" s="328"/>
      <c r="Q1682" s="328"/>
      <c r="R1682" s="328"/>
      <c r="S1682" s="328"/>
      <c r="T1682" s="328"/>
      <c r="U1682" s="328"/>
      <c r="V1682" s="328"/>
      <c r="W1682" s="328"/>
      <c r="X1682" s="328"/>
      <c r="Y1682" s="329"/>
      <c r="Z1682" s="336"/>
      <c r="AA1682" s="337"/>
      <c r="AB1682" s="337"/>
      <c r="AC1682" s="337"/>
      <c r="AD1682" s="338"/>
      <c r="AE1682" s="336"/>
      <c r="AF1682" s="337"/>
      <c r="AG1682" s="337"/>
      <c r="AH1682" s="337"/>
      <c r="AI1682" s="337"/>
      <c r="AJ1682" s="337"/>
      <c r="AK1682" s="300"/>
      <c r="AL1682" s="301"/>
      <c r="AM1682" s="301"/>
      <c r="AN1682" s="301"/>
      <c r="AO1682" s="301"/>
      <c r="AP1682" s="301"/>
      <c r="AQ1682" s="301"/>
      <c r="AR1682" s="301"/>
      <c r="AS1682" s="301"/>
      <c r="AT1682" s="301"/>
      <c r="AU1682" s="301"/>
      <c r="AV1682" s="301"/>
      <c r="AW1682" s="301"/>
      <c r="AX1682" s="302"/>
      <c r="AY1682" s="407"/>
      <c r="AZ1682" s="304"/>
      <c r="BA1682" s="304"/>
      <c r="BB1682" s="408"/>
      <c r="BC1682" s="306">
        <f t="shared" si="94"/>
        <v>0</v>
      </c>
      <c r="BD1682" s="307"/>
      <c r="BE1682" s="307"/>
      <c r="BF1682" s="308"/>
      <c r="BG1682" s="309"/>
      <c r="BH1682" s="310"/>
      <c r="BI1682" s="310"/>
      <c r="BJ1682" s="311"/>
      <c r="BK1682" s="312">
        <f t="shared" si="95"/>
        <v>0</v>
      </c>
      <c r="BL1682" s="313"/>
      <c r="BM1682" s="313"/>
      <c r="BN1682" s="313"/>
      <c r="BO1682" s="313"/>
      <c r="BP1682" s="314"/>
      <c r="BQ1682" s="294"/>
      <c r="BR1682" s="295"/>
      <c r="BS1682" s="295"/>
      <c r="BT1682" s="295"/>
      <c r="BU1682" s="295"/>
      <c r="BV1682" s="295"/>
      <c r="BW1682" s="296"/>
      <c r="BX1682" s="294"/>
      <c r="BY1682" s="295"/>
      <c r="BZ1682" s="295"/>
      <c r="CA1682" s="295"/>
      <c r="CB1682" s="295"/>
      <c r="CC1682" s="296"/>
      <c r="CD1682" s="294"/>
      <c r="CE1682" s="295"/>
      <c r="CF1682" s="295"/>
      <c r="CG1682" s="295"/>
      <c r="CH1682" s="295"/>
      <c r="CI1682" s="296"/>
    </row>
    <row r="1683" spans="1:87" ht="18" customHeight="1" x14ac:dyDescent="0.25">
      <c r="A1683" s="75"/>
      <c r="B1683" s="327"/>
      <c r="C1683" s="328"/>
      <c r="D1683" s="328"/>
      <c r="E1683" s="328"/>
      <c r="F1683" s="328"/>
      <c r="G1683" s="328"/>
      <c r="H1683" s="328"/>
      <c r="I1683" s="328"/>
      <c r="J1683" s="328"/>
      <c r="K1683" s="328"/>
      <c r="L1683" s="328"/>
      <c r="M1683" s="328"/>
      <c r="N1683" s="328"/>
      <c r="O1683" s="328"/>
      <c r="P1683" s="328"/>
      <c r="Q1683" s="328"/>
      <c r="R1683" s="328"/>
      <c r="S1683" s="328"/>
      <c r="T1683" s="328"/>
      <c r="U1683" s="328"/>
      <c r="V1683" s="328"/>
      <c r="W1683" s="328"/>
      <c r="X1683" s="328"/>
      <c r="Y1683" s="329"/>
      <c r="Z1683" s="336"/>
      <c r="AA1683" s="337"/>
      <c r="AB1683" s="337"/>
      <c r="AC1683" s="337"/>
      <c r="AD1683" s="338"/>
      <c r="AE1683" s="336"/>
      <c r="AF1683" s="337"/>
      <c r="AG1683" s="337"/>
      <c r="AH1683" s="337"/>
      <c r="AI1683" s="337"/>
      <c r="AJ1683" s="337"/>
      <c r="AK1683" s="300"/>
      <c r="AL1683" s="301"/>
      <c r="AM1683" s="301"/>
      <c r="AN1683" s="301"/>
      <c r="AO1683" s="301"/>
      <c r="AP1683" s="301"/>
      <c r="AQ1683" s="301"/>
      <c r="AR1683" s="301"/>
      <c r="AS1683" s="301"/>
      <c r="AT1683" s="301"/>
      <c r="AU1683" s="301"/>
      <c r="AV1683" s="301"/>
      <c r="AW1683" s="301"/>
      <c r="AX1683" s="302"/>
      <c r="AY1683" s="407"/>
      <c r="AZ1683" s="304"/>
      <c r="BA1683" s="304"/>
      <c r="BB1683" s="408"/>
      <c r="BC1683" s="306">
        <f t="shared" si="94"/>
        <v>0</v>
      </c>
      <c r="BD1683" s="307"/>
      <c r="BE1683" s="307"/>
      <c r="BF1683" s="308"/>
      <c r="BG1683" s="309"/>
      <c r="BH1683" s="310"/>
      <c r="BI1683" s="310"/>
      <c r="BJ1683" s="311"/>
      <c r="BK1683" s="312">
        <f t="shared" si="95"/>
        <v>0</v>
      </c>
      <c r="BL1683" s="313"/>
      <c r="BM1683" s="313"/>
      <c r="BN1683" s="313"/>
      <c r="BO1683" s="313"/>
      <c r="BP1683" s="314"/>
      <c r="BQ1683" s="294"/>
      <c r="BR1683" s="295"/>
      <c r="BS1683" s="295"/>
      <c r="BT1683" s="295"/>
      <c r="BU1683" s="295"/>
      <c r="BV1683" s="295"/>
      <c r="BW1683" s="296"/>
      <c r="BX1683" s="294"/>
      <c r="BY1683" s="295"/>
      <c r="BZ1683" s="295"/>
      <c r="CA1683" s="295"/>
      <c r="CB1683" s="295"/>
      <c r="CC1683" s="296"/>
      <c r="CD1683" s="294"/>
      <c r="CE1683" s="295"/>
      <c r="CF1683" s="295"/>
      <c r="CG1683" s="295"/>
      <c r="CH1683" s="295"/>
      <c r="CI1683" s="296"/>
    </row>
    <row r="1684" spans="1:87" ht="18" customHeight="1" x14ac:dyDescent="0.25">
      <c r="A1684" s="75"/>
      <c r="B1684" s="327"/>
      <c r="C1684" s="328"/>
      <c r="D1684" s="328"/>
      <c r="E1684" s="328"/>
      <c r="F1684" s="328"/>
      <c r="G1684" s="328"/>
      <c r="H1684" s="328"/>
      <c r="I1684" s="328"/>
      <c r="J1684" s="328"/>
      <c r="K1684" s="328"/>
      <c r="L1684" s="328"/>
      <c r="M1684" s="328"/>
      <c r="N1684" s="328"/>
      <c r="O1684" s="328"/>
      <c r="P1684" s="328"/>
      <c r="Q1684" s="328"/>
      <c r="R1684" s="328"/>
      <c r="S1684" s="328"/>
      <c r="T1684" s="328"/>
      <c r="U1684" s="328"/>
      <c r="V1684" s="328"/>
      <c r="W1684" s="328"/>
      <c r="X1684" s="328"/>
      <c r="Y1684" s="329"/>
      <c r="Z1684" s="336"/>
      <c r="AA1684" s="337"/>
      <c r="AB1684" s="337"/>
      <c r="AC1684" s="337"/>
      <c r="AD1684" s="338"/>
      <c r="AE1684" s="336"/>
      <c r="AF1684" s="337"/>
      <c r="AG1684" s="337"/>
      <c r="AH1684" s="337"/>
      <c r="AI1684" s="337"/>
      <c r="AJ1684" s="337"/>
      <c r="AK1684" s="300"/>
      <c r="AL1684" s="301"/>
      <c r="AM1684" s="301"/>
      <c r="AN1684" s="301"/>
      <c r="AO1684" s="301"/>
      <c r="AP1684" s="301"/>
      <c r="AQ1684" s="301"/>
      <c r="AR1684" s="301"/>
      <c r="AS1684" s="301"/>
      <c r="AT1684" s="301"/>
      <c r="AU1684" s="301"/>
      <c r="AV1684" s="301"/>
      <c r="AW1684" s="301"/>
      <c r="AX1684" s="302"/>
      <c r="AY1684" s="407"/>
      <c r="AZ1684" s="304"/>
      <c r="BA1684" s="304"/>
      <c r="BB1684" s="408"/>
      <c r="BC1684" s="306">
        <f t="shared" si="94"/>
        <v>0</v>
      </c>
      <c r="BD1684" s="307"/>
      <c r="BE1684" s="307"/>
      <c r="BF1684" s="308"/>
      <c r="BG1684" s="309"/>
      <c r="BH1684" s="310"/>
      <c r="BI1684" s="310"/>
      <c r="BJ1684" s="311"/>
      <c r="BK1684" s="312">
        <f t="shared" si="95"/>
        <v>0</v>
      </c>
      <c r="BL1684" s="313"/>
      <c r="BM1684" s="313"/>
      <c r="BN1684" s="313"/>
      <c r="BO1684" s="313"/>
      <c r="BP1684" s="314"/>
      <c r="BQ1684" s="294"/>
      <c r="BR1684" s="295"/>
      <c r="BS1684" s="295"/>
      <c r="BT1684" s="295"/>
      <c r="BU1684" s="295"/>
      <c r="BV1684" s="295"/>
      <c r="BW1684" s="296"/>
      <c r="BX1684" s="294"/>
      <c r="BY1684" s="295"/>
      <c r="BZ1684" s="295"/>
      <c r="CA1684" s="295"/>
      <c r="CB1684" s="295"/>
      <c r="CC1684" s="296"/>
      <c r="CD1684" s="294"/>
      <c r="CE1684" s="295"/>
      <c r="CF1684" s="295"/>
      <c r="CG1684" s="295"/>
      <c r="CH1684" s="295"/>
      <c r="CI1684" s="296"/>
    </row>
    <row r="1685" spans="1:87" ht="18" customHeight="1" x14ac:dyDescent="0.25">
      <c r="A1685" s="75"/>
      <c r="B1685" s="327"/>
      <c r="C1685" s="328"/>
      <c r="D1685" s="328"/>
      <c r="E1685" s="328"/>
      <c r="F1685" s="328"/>
      <c r="G1685" s="328"/>
      <c r="H1685" s="328"/>
      <c r="I1685" s="328"/>
      <c r="J1685" s="328"/>
      <c r="K1685" s="328"/>
      <c r="L1685" s="328"/>
      <c r="M1685" s="328"/>
      <c r="N1685" s="328"/>
      <c r="O1685" s="328"/>
      <c r="P1685" s="328"/>
      <c r="Q1685" s="328"/>
      <c r="R1685" s="328"/>
      <c r="S1685" s="328"/>
      <c r="T1685" s="328"/>
      <c r="U1685" s="328"/>
      <c r="V1685" s="328"/>
      <c r="W1685" s="328"/>
      <c r="X1685" s="328"/>
      <c r="Y1685" s="329"/>
      <c r="Z1685" s="336"/>
      <c r="AA1685" s="337"/>
      <c r="AB1685" s="337"/>
      <c r="AC1685" s="337"/>
      <c r="AD1685" s="338"/>
      <c r="AE1685" s="336"/>
      <c r="AF1685" s="337"/>
      <c r="AG1685" s="337"/>
      <c r="AH1685" s="337"/>
      <c r="AI1685" s="337"/>
      <c r="AJ1685" s="337"/>
      <c r="AK1685" s="300"/>
      <c r="AL1685" s="301"/>
      <c r="AM1685" s="301"/>
      <c r="AN1685" s="301"/>
      <c r="AO1685" s="301"/>
      <c r="AP1685" s="301"/>
      <c r="AQ1685" s="301"/>
      <c r="AR1685" s="301"/>
      <c r="AS1685" s="301"/>
      <c r="AT1685" s="301"/>
      <c r="AU1685" s="301"/>
      <c r="AV1685" s="301"/>
      <c r="AW1685" s="301"/>
      <c r="AX1685" s="302"/>
      <c r="AY1685" s="407"/>
      <c r="AZ1685" s="304"/>
      <c r="BA1685" s="304"/>
      <c r="BB1685" s="408"/>
      <c r="BC1685" s="306">
        <f t="shared" si="94"/>
        <v>0</v>
      </c>
      <c r="BD1685" s="307"/>
      <c r="BE1685" s="307"/>
      <c r="BF1685" s="308"/>
      <c r="BG1685" s="309"/>
      <c r="BH1685" s="310"/>
      <c r="BI1685" s="310"/>
      <c r="BJ1685" s="311"/>
      <c r="BK1685" s="312">
        <f t="shared" si="95"/>
        <v>0</v>
      </c>
      <c r="BL1685" s="313"/>
      <c r="BM1685" s="313"/>
      <c r="BN1685" s="313"/>
      <c r="BO1685" s="313"/>
      <c r="BP1685" s="314"/>
      <c r="BQ1685" s="294"/>
      <c r="BR1685" s="295"/>
      <c r="BS1685" s="295"/>
      <c r="BT1685" s="295"/>
      <c r="BU1685" s="295"/>
      <c r="BV1685" s="295"/>
      <c r="BW1685" s="296"/>
      <c r="BX1685" s="294"/>
      <c r="BY1685" s="295"/>
      <c r="BZ1685" s="295"/>
      <c r="CA1685" s="295"/>
      <c r="CB1685" s="295"/>
      <c r="CC1685" s="296"/>
      <c r="CD1685" s="294"/>
      <c r="CE1685" s="295"/>
      <c r="CF1685" s="295"/>
      <c r="CG1685" s="295"/>
      <c r="CH1685" s="295"/>
      <c r="CI1685" s="296"/>
    </row>
    <row r="1686" spans="1:87" ht="18" customHeight="1" x14ac:dyDescent="0.25">
      <c r="A1686" s="75"/>
      <c r="B1686" s="327"/>
      <c r="C1686" s="328"/>
      <c r="D1686" s="328"/>
      <c r="E1686" s="328"/>
      <c r="F1686" s="328"/>
      <c r="G1686" s="328"/>
      <c r="H1686" s="328"/>
      <c r="I1686" s="328"/>
      <c r="J1686" s="328"/>
      <c r="K1686" s="328"/>
      <c r="L1686" s="328"/>
      <c r="M1686" s="328"/>
      <c r="N1686" s="328"/>
      <c r="O1686" s="328"/>
      <c r="P1686" s="328"/>
      <c r="Q1686" s="328"/>
      <c r="R1686" s="328"/>
      <c r="S1686" s="328"/>
      <c r="T1686" s="328"/>
      <c r="U1686" s="328"/>
      <c r="V1686" s="328"/>
      <c r="W1686" s="328"/>
      <c r="X1686" s="328"/>
      <c r="Y1686" s="329"/>
      <c r="Z1686" s="336"/>
      <c r="AA1686" s="337"/>
      <c r="AB1686" s="337"/>
      <c r="AC1686" s="337"/>
      <c r="AD1686" s="338"/>
      <c r="AE1686" s="336"/>
      <c r="AF1686" s="337"/>
      <c r="AG1686" s="337"/>
      <c r="AH1686" s="337"/>
      <c r="AI1686" s="337"/>
      <c r="AJ1686" s="337"/>
      <c r="AK1686" s="300"/>
      <c r="AL1686" s="301"/>
      <c r="AM1686" s="301"/>
      <c r="AN1686" s="301"/>
      <c r="AO1686" s="301"/>
      <c r="AP1686" s="301"/>
      <c r="AQ1686" s="301"/>
      <c r="AR1686" s="301"/>
      <c r="AS1686" s="301"/>
      <c r="AT1686" s="301"/>
      <c r="AU1686" s="301"/>
      <c r="AV1686" s="301"/>
      <c r="AW1686" s="301"/>
      <c r="AX1686" s="302"/>
      <c r="AY1686" s="407"/>
      <c r="AZ1686" s="304"/>
      <c r="BA1686" s="304"/>
      <c r="BB1686" s="408"/>
      <c r="BC1686" s="306">
        <f t="shared" si="94"/>
        <v>0</v>
      </c>
      <c r="BD1686" s="307"/>
      <c r="BE1686" s="307"/>
      <c r="BF1686" s="308"/>
      <c r="BG1686" s="309"/>
      <c r="BH1686" s="310"/>
      <c r="BI1686" s="310"/>
      <c r="BJ1686" s="311"/>
      <c r="BK1686" s="312">
        <f t="shared" si="95"/>
        <v>0</v>
      </c>
      <c r="BL1686" s="313"/>
      <c r="BM1686" s="313"/>
      <c r="BN1686" s="313"/>
      <c r="BO1686" s="313"/>
      <c r="BP1686" s="314"/>
      <c r="BQ1686" s="294"/>
      <c r="BR1686" s="295"/>
      <c r="BS1686" s="295"/>
      <c r="BT1686" s="295"/>
      <c r="BU1686" s="295"/>
      <c r="BV1686" s="295"/>
      <c r="BW1686" s="296"/>
      <c r="BX1686" s="294"/>
      <c r="BY1686" s="295"/>
      <c r="BZ1686" s="295"/>
      <c r="CA1686" s="295"/>
      <c r="CB1686" s="295"/>
      <c r="CC1686" s="296"/>
      <c r="CD1686" s="294"/>
      <c r="CE1686" s="295"/>
      <c r="CF1686" s="295"/>
      <c r="CG1686" s="295"/>
      <c r="CH1686" s="295"/>
      <c r="CI1686" s="296"/>
    </row>
    <row r="1687" spans="1:87" ht="18" customHeight="1" x14ac:dyDescent="0.25">
      <c r="A1687" s="75"/>
      <c r="B1687" s="327"/>
      <c r="C1687" s="328"/>
      <c r="D1687" s="328"/>
      <c r="E1687" s="328"/>
      <c r="F1687" s="328"/>
      <c r="G1687" s="328"/>
      <c r="H1687" s="328"/>
      <c r="I1687" s="328"/>
      <c r="J1687" s="328"/>
      <c r="K1687" s="328"/>
      <c r="L1687" s="328"/>
      <c r="M1687" s="328"/>
      <c r="N1687" s="328"/>
      <c r="O1687" s="328"/>
      <c r="P1687" s="328"/>
      <c r="Q1687" s="328"/>
      <c r="R1687" s="328"/>
      <c r="S1687" s="328"/>
      <c r="T1687" s="328"/>
      <c r="U1687" s="328"/>
      <c r="V1687" s="328"/>
      <c r="W1687" s="328"/>
      <c r="X1687" s="328"/>
      <c r="Y1687" s="329"/>
      <c r="Z1687" s="336"/>
      <c r="AA1687" s="337"/>
      <c r="AB1687" s="337"/>
      <c r="AC1687" s="337"/>
      <c r="AD1687" s="338"/>
      <c r="AE1687" s="336"/>
      <c r="AF1687" s="337"/>
      <c r="AG1687" s="337"/>
      <c r="AH1687" s="337"/>
      <c r="AI1687" s="337"/>
      <c r="AJ1687" s="337"/>
      <c r="AK1687" s="300"/>
      <c r="AL1687" s="301"/>
      <c r="AM1687" s="301"/>
      <c r="AN1687" s="301"/>
      <c r="AO1687" s="301"/>
      <c r="AP1687" s="301"/>
      <c r="AQ1687" s="301"/>
      <c r="AR1687" s="301"/>
      <c r="AS1687" s="301"/>
      <c r="AT1687" s="301"/>
      <c r="AU1687" s="301"/>
      <c r="AV1687" s="301"/>
      <c r="AW1687" s="301"/>
      <c r="AX1687" s="302"/>
      <c r="AY1687" s="407"/>
      <c r="AZ1687" s="304"/>
      <c r="BA1687" s="304"/>
      <c r="BB1687" s="408"/>
      <c r="BC1687" s="306">
        <f t="shared" si="94"/>
        <v>0</v>
      </c>
      <c r="BD1687" s="307"/>
      <c r="BE1687" s="307"/>
      <c r="BF1687" s="308"/>
      <c r="BG1687" s="309"/>
      <c r="BH1687" s="310"/>
      <c r="BI1687" s="310"/>
      <c r="BJ1687" s="311"/>
      <c r="BK1687" s="312">
        <f t="shared" si="95"/>
        <v>0</v>
      </c>
      <c r="BL1687" s="313"/>
      <c r="BM1687" s="313"/>
      <c r="BN1687" s="313"/>
      <c r="BO1687" s="313"/>
      <c r="BP1687" s="314"/>
      <c r="BQ1687" s="294"/>
      <c r="BR1687" s="295"/>
      <c r="BS1687" s="295"/>
      <c r="BT1687" s="295"/>
      <c r="BU1687" s="295"/>
      <c r="BV1687" s="295"/>
      <c r="BW1687" s="296"/>
      <c r="BX1687" s="294"/>
      <c r="BY1687" s="295"/>
      <c r="BZ1687" s="295"/>
      <c r="CA1687" s="295"/>
      <c r="CB1687" s="295"/>
      <c r="CC1687" s="296"/>
      <c r="CD1687" s="294"/>
      <c r="CE1687" s="295"/>
      <c r="CF1687" s="295"/>
      <c r="CG1687" s="295"/>
      <c r="CH1687" s="295"/>
      <c r="CI1687" s="296"/>
    </row>
    <row r="1688" spans="1:87" ht="18" customHeight="1" x14ac:dyDescent="0.25">
      <c r="A1688" s="75"/>
      <c r="B1688" s="327"/>
      <c r="C1688" s="328"/>
      <c r="D1688" s="328"/>
      <c r="E1688" s="328"/>
      <c r="F1688" s="328"/>
      <c r="G1688" s="328"/>
      <c r="H1688" s="328"/>
      <c r="I1688" s="328"/>
      <c r="J1688" s="328"/>
      <c r="K1688" s="328"/>
      <c r="L1688" s="328"/>
      <c r="M1688" s="328"/>
      <c r="N1688" s="328"/>
      <c r="O1688" s="328"/>
      <c r="P1688" s="328"/>
      <c r="Q1688" s="328"/>
      <c r="R1688" s="328"/>
      <c r="S1688" s="328"/>
      <c r="T1688" s="328"/>
      <c r="U1688" s="328"/>
      <c r="V1688" s="328"/>
      <c r="W1688" s="328"/>
      <c r="X1688" s="328"/>
      <c r="Y1688" s="329"/>
      <c r="Z1688" s="336"/>
      <c r="AA1688" s="337"/>
      <c r="AB1688" s="337"/>
      <c r="AC1688" s="337"/>
      <c r="AD1688" s="338"/>
      <c r="AE1688" s="336"/>
      <c r="AF1688" s="337"/>
      <c r="AG1688" s="337"/>
      <c r="AH1688" s="337"/>
      <c r="AI1688" s="337"/>
      <c r="AJ1688" s="337"/>
      <c r="AK1688" s="300"/>
      <c r="AL1688" s="301"/>
      <c r="AM1688" s="301"/>
      <c r="AN1688" s="301"/>
      <c r="AO1688" s="301"/>
      <c r="AP1688" s="301"/>
      <c r="AQ1688" s="301"/>
      <c r="AR1688" s="301"/>
      <c r="AS1688" s="301"/>
      <c r="AT1688" s="301"/>
      <c r="AU1688" s="301"/>
      <c r="AV1688" s="301"/>
      <c r="AW1688" s="301"/>
      <c r="AX1688" s="302"/>
      <c r="AY1688" s="407"/>
      <c r="AZ1688" s="304"/>
      <c r="BA1688" s="304"/>
      <c r="BB1688" s="408"/>
      <c r="BC1688" s="306">
        <f t="shared" si="94"/>
        <v>0</v>
      </c>
      <c r="BD1688" s="307"/>
      <c r="BE1688" s="307"/>
      <c r="BF1688" s="308"/>
      <c r="BG1688" s="309"/>
      <c r="BH1688" s="310"/>
      <c r="BI1688" s="310"/>
      <c r="BJ1688" s="311"/>
      <c r="BK1688" s="312">
        <f t="shared" si="95"/>
        <v>0</v>
      </c>
      <c r="BL1688" s="313"/>
      <c r="BM1688" s="313"/>
      <c r="BN1688" s="313"/>
      <c r="BO1688" s="313"/>
      <c r="BP1688" s="314"/>
      <c r="BQ1688" s="294"/>
      <c r="BR1688" s="295"/>
      <c r="BS1688" s="295"/>
      <c r="BT1688" s="295"/>
      <c r="BU1688" s="295"/>
      <c r="BV1688" s="295"/>
      <c r="BW1688" s="296"/>
      <c r="BX1688" s="294"/>
      <c r="BY1688" s="295"/>
      <c r="BZ1688" s="295"/>
      <c r="CA1688" s="295"/>
      <c r="CB1688" s="295"/>
      <c r="CC1688" s="296"/>
      <c r="CD1688" s="294"/>
      <c r="CE1688" s="295"/>
      <c r="CF1688" s="295"/>
      <c r="CG1688" s="295"/>
      <c r="CH1688" s="295"/>
      <c r="CI1688" s="296"/>
    </row>
    <row r="1689" spans="1:87" ht="18" customHeight="1" x14ac:dyDescent="0.25">
      <c r="A1689" s="75"/>
      <c r="B1689" s="327"/>
      <c r="C1689" s="328"/>
      <c r="D1689" s="328"/>
      <c r="E1689" s="328"/>
      <c r="F1689" s="328"/>
      <c r="G1689" s="328"/>
      <c r="H1689" s="328"/>
      <c r="I1689" s="328"/>
      <c r="J1689" s="328"/>
      <c r="K1689" s="328"/>
      <c r="L1689" s="328"/>
      <c r="M1689" s="328"/>
      <c r="N1689" s="328"/>
      <c r="O1689" s="328"/>
      <c r="P1689" s="328"/>
      <c r="Q1689" s="328"/>
      <c r="R1689" s="328"/>
      <c r="S1689" s="328"/>
      <c r="T1689" s="328"/>
      <c r="U1689" s="328"/>
      <c r="V1689" s="328"/>
      <c r="W1689" s="328"/>
      <c r="X1689" s="328"/>
      <c r="Y1689" s="329"/>
      <c r="Z1689" s="336"/>
      <c r="AA1689" s="337"/>
      <c r="AB1689" s="337"/>
      <c r="AC1689" s="337"/>
      <c r="AD1689" s="338"/>
      <c r="AE1689" s="336"/>
      <c r="AF1689" s="337"/>
      <c r="AG1689" s="337"/>
      <c r="AH1689" s="337"/>
      <c r="AI1689" s="337"/>
      <c r="AJ1689" s="337"/>
      <c r="AK1689" s="300"/>
      <c r="AL1689" s="301"/>
      <c r="AM1689" s="301"/>
      <c r="AN1689" s="301"/>
      <c r="AO1689" s="301"/>
      <c r="AP1689" s="301"/>
      <c r="AQ1689" s="301"/>
      <c r="AR1689" s="301"/>
      <c r="AS1689" s="301"/>
      <c r="AT1689" s="301"/>
      <c r="AU1689" s="301"/>
      <c r="AV1689" s="301"/>
      <c r="AW1689" s="301"/>
      <c r="AX1689" s="302"/>
      <c r="AY1689" s="407"/>
      <c r="AZ1689" s="304"/>
      <c r="BA1689" s="304"/>
      <c r="BB1689" s="408"/>
      <c r="BC1689" s="306">
        <f t="shared" si="94"/>
        <v>0</v>
      </c>
      <c r="BD1689" s="307"/>
      <c r="BE1689" s="307"/>
      <c r="BF1689" s="308"/>
      <c r="BG1689" s="309"/>
      <c r="BH1689" s="310"/>
      <c r="BI1689" s="310"/>
      <c r="BJ1689" s="311"/>
      <c r="BK1689" s="312">
        <f t="shared" si="95"/>
        <v>0</v>
      </c>
      <c r="BL1689" s="313"/>
      <c r="BM1689" s="313"/>
      <c r="BN1689" s="313"/>
      <c r="BO1689" s="313"/>
      <c r="BP1689" s="314"/>
      <c r="BQ1689" s="294"/>
      <c r="BR1689" s="295"/>
      <c r="BS1689" s="295"/>
      <c r="BT1689" s="295"/>
      <c r="BU1689" s="295"/>
      <c r="BV1689" s="295"/>
      <c r="BW1689" s="296"/>
      <c r="BX1689" s="294"/>
      <c r="BY1689" s="295"/>
      <c r="BZ1689" s="295"/>
      <c r="CA1689" s="295"/>
      <c r="CB1689" s="295"/>
      <c r="CC1689" s="296"/>
      <c r="CD1689" s="294"/>
      <c r="CE1689" s="295"/>
      <c r="CF1689" s="295"/>
      <c r="CG1689" s="295"/>
      <c r="CH1689" s="295"/>
      <c r="CI1689" s="296"/>
    </row>
    <row r="1690" spans="1:87" ht="18" customHeight="1" x14ac:dyDescent="0.25">
      <c r="A1690" s="75"/>
      <c r="B1690" s="327"/>
      <c r="C1690" s="328"/>
      <c r="D1690" s="328"/>
      <c r="E1690" s="328"/>
      <c r="F1690" s="328"/>
      <c r="G1690" s="328"/>
      <c r="H1690" s="328"/>
      <c r="I1690" s="328"/>
      <c r="J1690" s="328"/>
      <c r="K1690" s="328"/>
      <c r="L1690" s="328"/>
      <c r="M1690" s="328"/>
      <c r="N1690" s="328"/>
      <c r="O1690" s="328"/>
      <c r="P1690" s="328"/>
      <c r="Q1690" s="328"/>
      <c r="R1690" s="328"/>
      <c r="S1690" s="328"/>
      <c r="T1690" s="328"/>
      <c r="U1690" s="328"/>
      <c r="V1690" s="328"/>
      <c r="W1690" s="328"/>
      <c r="X1690" s="328"/>
      <c r="Y1690" s="329"/>
      <c r="Z1690" s="336"/>
      <c r="AA1690" s="337"/>
      <c r="AB1690" s="337"/>
      <c r="AC1690" s="337"/>
      <c r="AD1690" s="338"/>
      <c r="AE1690" s="336"/>
      <c r="AF1690" s="337"/>
      <c r="AG1690" s="337"/>
      <c r="AH1690" s="337"/>
      <c r="AI1690" s="337"/>
      <c r="AJ1690" s="337"/>
      <c r="AK1690" s="300"/>
      <c r="AL1690" s="301"/>
      <c r="AM1690" s="301"/>
      <c r="AN1690" s="301"/>
      <c r="AO1690" s="301"/>
      <c r="AP1690" s="301"/>
      <c r="AQ1690" s="301"/>
      <c r="AR1690" s="301"/>
      <c r="AS1690" s="301"/>
      <c r="AT1690" s="301"/>
      <c r="AU1690" s="301"/>
      <c r="AV1690" s="301"/>
      <c r="AW1690" s="301"/>
      <c r="AX1690" s="302"/>
      <c r="AY1690" s="407"/>
      <c r="AZ1690" s="304"/>
      <c r="BA1690" s="304"/>
      <c r="BB1690" s="408"/>
      <c r="BC1690" s="306">
        <f t="shared" si="94"/>
        <v>0</v>
      </c>
      <c r="BD1690" s="307"/>
      <c r="BE1690" s="307"/>
      <c r="BF1690" s="308"/>
      <c r="BG1690" s="309"/>
      <c r="BH1690" s="310"/>
      <c r="BI1690" s="310"/>
      <c r="BJ1690" s="311"/>
      <c r="BK1690" s="312">
        <f t="shared" si="95"/>
        <v>0</v>
      </c>
      <c r="BL1690" s="313"/>
      <c r="BM1690" s="313"/>
      <c r="BN1690" s="313"/>
      <c r="BO1690" s="313"/>
      <c r="BP1690" s="314"/>
      <c r="BQ1690" s="294"/>
      <c r="BR1690" s="295"/>
      <c r="BS1690" s="295"/>
      <c r="BT1690" s="295"/>
      <c r="BU1690" s="295"/>
      <c r="BV1690" s="295"/>
      <c r="BW1690" s="296"/>
      <c r="BX1690" s="294"/>
      <c r="BY1690" s="295"/>
      <c r="BZ1690" s="295"/>
      <c r="CA1690" s="295"/>
      <c r="CB1690" s="295"/>
      <c r="CC1690" s="296"/>
      <c r="CD1690" s="294"/>
      <c r="CE1690" s="295"/>
      <c r="CF1690" s="295"/>
      <c r="CG1690" s="295"/>
      <c r="CH1690" s="295"/>
      <c r="CI1690" s="296"/>
    </row>
    <row r="1691" spans="1:87" ht="18" customHeight="1" x14ac:dyDescent="0.25">
      <c r="A1691" s="75"/>
      <c r="B1691" s="327"/>
      <c r="C1691" s="328"/>
      <c r="D1691" s="328"/>
      <c r="E1691" s="328"/>
      <c r="F1691" s="328"/>
      <c r="G1691" s="328"/>
      <c r="H1691" s="328"/>
      <c r="I1691" s="328"/>
      <c r="J1691" s="328"/>
      <c r="K1691" s="328"/>
      <c r="L1691" s="328"/>
      <c r="M1691" s="328"/>
      <c r="N1691" s="328"/>
      <c r="O1691" s="328"/>
      <c r="P1691" s="328"/>
      <c r="Q1691" s="328"/>
      <c r="R1691" s="328"/>
      <c r="S1691" s="328"/>
      <c r="T1691" s="328"/>
      <c r="U1691" s="328"/>
      <c r="V1691" s="328"/>
      <c r="W1691" s="328"/>
      <c r="X1691" s="328"/>
      <c r="Y1691" s="329"/>
      <c r="Z1691" s="336"/>
      <c r="AA1691" s="337"/>
      <c r="AB1691" s="337"/>
      <c r="AC1691" s="337"/>
      <c r="AD1691" s="338"/>
      <c r="AE1691" s="336"/>
      <c r="AF1691" s="337"/>
      <c r="AG1691" s="337"/>
      <c r="AH1691" s="337"/>
      <c r="AI1691" s="337"/>
      <c r="AJ1691" s="337"/>
      <c r="AK1691" s="300"/>
      <c r="AL1691" s="301"/>
      <c r="AM1691" s="301"/>
      <c r="AN1691" s="301"/>
      <c r="AO1691" s="301"/>
      <c r="AP1691" s="301"/>
      <c r="AQ1691" s="301"/>
      <c r="AR1691" s="301"/>
      <c r="AS1691" s="301"/>
      <c r="AT1691" s="301"/>
      <c r="AU1691" s="301"/>
      <c r="AV1691" s="301"/>
      <c r="AW1691" s="301"/>
      <c r="AX1691" s="302"/>
      <c r="AY1691" s="407"/>
      <c r="AZ1691" s="304"/>
      <c r="BA1691" s="304"/>
      <c r="BB1691" s="408"/>
      <c r="BC1691" s="306">
        <f t="shared" si="94"/>
        <v>0</v>
      </c>
      <c r="BD1691" s="307"/>
      <c r="BE1691" s="307"/>
      <c r="BF1691" s="308"/>
      <c r="BG1691" s="309"/>
      <c r="BH1691" s="310"/>
      <c r="BI1691" s="310"/>
      <c r="BJ1691" s="311"/>
      <c r="BK1691" s="312">
        <f t="shared" si="95"/>
        <v>0</v>
      </c>
      <c r="BL1691" s="313"/>
      <c r="BM1691" s="313"/>
      <c r="BN1691" s="313"/>
      <c r="BO1691" s="313"/>
      <c r="BP1691" s="314"/>
      <c r="BQ1691" s="294"/>
      <c r="BR1691" s="295"/>
      <c r="BS1691" s="295"/>
      <c r="BT1691" s="295"/>
      <c r="BU1691" s="295"/>
      <c r="BV1691" s="295"/>
      <c r="BW1691" s="296"/>
      <c r="BX1691" s="294"/>
      <c r="BY1691" s="295"/>
      <c r="BZ1691" s="295"/>
      <c r="CA1691" s="295"/>
      <c r="CB1691" s="295"/>
      <c r="CC1691" s="296"/>
      <c r="CD1691" s="294"/>
      <c r="CE1691" s="295"/>
      <c r="CF1691" s="295"/>
      <c r="CG1691" s="295"/>
      <c r="CH1691" s="295"/>
      <c r="CI1691" s="296"/>
    </row>
    <row r="1692" spans="1:87" ht="18" customHeight="1" x14ac:dyDescent="0.25">
      <c r="A1692" s="75"/>
      <c r="B1692" s="327"/>
      <c r="C1692" s="328"/>
      <c r="D1692" s="328"/>
      <c r="E1692" s="328"/>
      <c r="F1692" s="328"/>
      <c r="G1692" s="328"/>
      <c r="H1692" s="328"/>
      <c r="I1692" s="328"/>
      <c r="J1692" s="328"/>
      <c r="K1692" s="328"/>
      <c r="L1692" s="328"/>
      <c r="M1692" s="328"/>
      <c r="N1692" s="328"/>
      <c r="O1692" s="328"/>
      <c r="P1692" s="328"/>
      <c r="Q1692" s="328"/>
      <c r="R1692" s="328"/>
      <c r="S1692" s="328"/>
      <c r="T1692" s="328"/>
      <c r="U1692" s="328"/>
      <c r="V1692" s="328"/>
      <c r="W1692" s="328"/>
      <c r="X1692" s="328"/>
      <c r="Y1692" s="329"/>
      <c r="Z1692" s="336"/>
      <c r="AA1692" s="337"/>
      <c r="AB1692" s="337"/>
      <c r="AC1692" s="337"/>
      <c r="AD1692" s="338"/>
      <c r="AE1692" s="336"/>
      <c r="AF1692" s="337"/>
      <c r="AG1692" s="337"/>
      <c r="AH1692" s="337"/>
      <c r="AI1692" s="337"/>
      <c r="AJ1692" s="337"/>
      <c r="AK1692" s="300"/>
      <c r="AL1692" s="301"/>
      <c r="AM1692" s="301"/>
      <c r="AN1692" s="301"/>
      <c r="AO1692" s="301"/>
      <c r="AP1692" s="301"/>
      <c r="AQ1692" s="301"/>
      <c r="AR1692" s="301"/>
      <c r="AS1692" s="301"/>
      <c r="AT1692" s="301"/>
      <c r="AU1692" s="301"/>
      <c r="AV1692" s="301"/>
      <c r="AW1692" s="301"/>
      <c r="AX1692" s="302"/>
      <c r="AY1692" s="407"/>
      <c r="AZ1692" s="304"/>
      <c r="BA1692" s="304"/>
      <c r="BB1692" s="408"/>
      <c r="BC1692" s="306">
        <f t="shared" si="94"/>
        <v>0</v>
      </c>
      <c r="BD1692" s="307"/>
      <c r="BE1692" s="307"/>
      <c r="BF1692" s="308"/>
      <c r="BG1692" s="309"/>
      <c r="BH1692" s="310"/>
      <c r="BI1692" s="310"/>
      <c r="BJ1692" s="311"/>
      <c r="BK1692" s="312">
        <f t="shared" si="95"/>
        <v>0</v>
      </c>
      <c r="BL1692" s="313"/>
      <c r="BM1692" s="313"/>
      <c r="BN1692" s="313"/>
      <c r="BO1692" s="313"/>
      <c r="BP1692" s="314"/>
      <c r="BQ1692" s="294"/>
      <c r="BR1692" s="295"/>
      <c r="BS1692" s="295"/>
      <c r="BT1692" s="295"/>
      <c r="BU1692" s="295"/>
      <c r="BV1692" s="295"/>
      <c r="BW1692" s="296"/>
      <c r="BX1692" s="294"/>
      <c r="BY1692" s="295"/>
      <c r="BZ1692" s="295"/>
      <c r="CA1692" s="295"/>
      <c r="CB1692" s="295"/>
      <c r="CC1692" s="296"/>
      <c r="CD1692" s="294"/>
      <c r="CE1692" s="295"/>
      <c r="CF1692" s="295"/>
      <c r="CG1692" s="295"/>
      <c r="CH1692" s="295"/>
      <c r="CI1692" s="296"/>
    </row>
    <row r="1693" spans="1:87" ht="18" customHeight="1" x14ac:dyDescent="0.25">
      <c r="A1693" s="75"/>
      <c r="B1693" s="327"/>
      <c r="C1693" s="328"/>
      <c r="D1693" s="328"/>
      <c r="E1693" s="328"/>
      <c r="F1693" s="328"/>
      <c r="G1693" s="328"/>
      <c r="H1693" s="328"/>
      <c r="I1693" s="328"/>
      <c r="J1693" s="328"/>
      <c r="K1693" s="328"/>
      <c r="L1693" s="328"/>
      <c r="M1693" s="328"/>
      <c r="N1693" s="328"/>
      <c r="O1693" s="328"/>
      <c r="P1693" s="328"/>
      <c r="Q1693" s="328"/>
      <c r="R1693" s="328"/>
      <c r="S1693" s="328"/>
      <c r="T1693" s="328"/>
      <c r="U1693" s="328"/>
      <c r="V1693" s="328"/>
      <c r="W1693" s="328"/>
      <c r="X1693" s="328"/>
      <c r="Y1693" s="329"/>
      <c r="Z1693" s="336"/>
      <c r="AA1693" s="337"/>
      <c r="AB1693" s="337"/>
      <c r="AC1693" s="337"/>
      <c r="AD1693" s="338"/>
      <c r="AE1693" s="336"/>
      <c r="AF1693" s="337"/>
      <c r="AG1693" s="337"/>
      <c r="AH1693" s="337"/>
      <c r="AI1693" s="337"/>
      <c r="AJ1693" s="337"/>
      <c r="AK1693" s="300"/>
      <c r="AL1693" s="301"/>
      <c r="AM1693" s="301"/>
      <c r="AN1693" s="301"/>
      <c r="AO1693" s="301"/>
      <c r="AP1693" s="301"/>
      <c r="AQ1693" s="301"/>
      <c r="AR1693" s="301"/>
      <c r="AS1693" s="301"/>
      <c r="AT1693" s="301"/>
      <c r="AU1693" s="301"/>
      <c r="AV1693" s="301"/>
      <c r="AW1693" s="301"/>
      <c r="AX1693" s="302"/>
      <c r="AY1693" s="407"/>
      <c r="AZ1693" s="304"/>
      <c r="BA1693" s="304"/>
      <c r="BB1693" s="408"/>
      <c r="BC1693" s="306">
        <f t="shared" si="94"/>
        <v>0</v>
      </c>
      <c r="BD1693" s="307"/>
      <c r="BE1693" s="307"/>
      <c r="BF1693" s="308"/>
      <c r="BG1693" s="309"/>
      <c r="BH1693" s="310"/>
      <c r="BI1693" s="310"/>
      <c r="BJ1693" s="311"/>
      <c r="BK1693" s="312">
        <f t="shared" si="95"/>
        <v>0</v>
      </c>
      <c r="BL1693" s="313"/>
      <c r="BM1693" s="313"/>
      <c r="BN1693" s="313"/>
      <c r="BO1693" s="313"/>
      <c r="BP1693" s="314"/>
      <c r="BQ1693" s="294"/>
      <c r="BR1693" s="295"/>
      <c r="BS1693" s="295"/>
      <c r="BT1693" s="295"/>
      <c r="BU1693" s="295"/>
      <c r="BV1693" s="295"/>
      <c r="BW1693" s="296"/>
      <c r="BX1693" s="294"/>
      <c r="BY1693" s="295"/>
      <c r="BZ1693" s="295"/>
      <c r="CA1693" s="295"/>
      <c r="CB1693" s="295"/>
      <c r="CC1693" s="296"/>
      <c r="CD1693" s="294"/>
      <c r="CE1693" s="295"/>
      <c r="CF1693" s="295"/>
      <c r="CG1693" s="295"/>
      <c r="CH1693" s="295"/>
      <c r="CI1693" s="296"/>
    </row>
    <row r="1694" spans="1:87" ht="18" customHeight="1" x14ac:dyDescent="0.25">
      <c r="A1694" s="75"/>
      <c r="B1694" s="327"/>
      <c r="C1694" s="328"/>
      <c r="D1694" s="328"/>
      <c r="E1694" s="328"/>
      <c r="F1694" s="328"/>
      <c r="G1694" s="328"/>
      <c r="H1694" s="328"/>
      <c r="I1694" s="328"/>
      <c r="J1694" s="328"/>
      <c r="K1694" s="328"/>
      <c r="L1694" s="328"/>
      <c r="M1694" s="328"/>
      <c r="N1694" s="328"/>
      <c r="O1694" s="328"/>
      <c r="P1694" s="328"/>
      <c r="Q1694" s="328"/>
      <c r="R1694" s="328"/>
      <c r="S1694" s="328"/>
      <c r="T1694" s="328"/>
      <c r="U1694" s="328"/>
      <c r="V1694" s="328"/>
      <c r="W1694" s="328"/>
      <c r="X1694" s="328"/>
      <c r="Y1694" s="329"/>
      <c r="Z1694" s="336"/>
      <c r="AA1694" s="337"/>
      <c r="AB1694" s="337"/>
      <c r="AC1694" s="337"/>
      <c r="AD1694" s="338"/>
      <c r="AE1694" s="336"/>
      <c r="AF1694" s="337"/>
      <c r="AG1694" s="337"/>
      <c r="AH1694" s="337"/>
      <c r="AI1694" s="337"/>
      <c r="AJ1694" s="337"/>
      <c r="AK1694" s="300"/>
      <c r="AL1694" s="301"/>
      <c r="AM1694" s="301"/>
      <c r="AN1694" s="301"/>
      <c r="AO1694" s="301"/>
      <c r="AP1694" s="301"/>
      <c r="AQ1694" s="301"/>
      <c r="AR1694" s="301"/>
      <c r="AS1694" s="301"/>
      <c r="AT1694" s="301"/>
      <c r="AU1694" s="301"/>
      <c r="AV1694" s="301"/>
      <c r="AW1694" s="301"/>
      <c r="AX1694" s="302"/>
      <c r="AY1694" s="407"/>
      <c r="AZ1694" s="304"/>
      <c r="BA1694" s="304"/>
      <c r="BB1694" s="408"/>
      <c r="BC1694" s="306">
        <f t="shared" si="94"/>
        <v>0</v>
      </c>
      <c r="BD1694" s="307"/>
      <c r="BE1694" s="307"/>
      <c r="BF1694" s="308"/>
      <c r="BG1694" s="309"/>
      <c r="BH1694" s="310"/>
      <c r="BI1694" s="310"/>
      <c r="BJ1694" s="311"/>
      <c r="BK1694" s="312">
        <f t="shared" si="95"/>
        <v>0</v>
      </c>
      <c r="BL1694" s="313"/>
      <c r="BM1694" s="313"/>
      <c r="BN1694" s="313"/>
      <c r="BO1694" s="313"/>
      <c r="BP1694" s="314"/>
      <c r="BQ1694" s="294"/>
      <c r="BR1694" s="295"/>
      <c r="BS1694" s="295"/>
      <c r="BT1694" s="295"/>
      <c r="BU1694" s="295"/>
      <c r="BV1694" s="295"/>
      <c r="BW1694" s="296"/>
      <c r="BX1694" s="294"/>
      <c r="BY1694" s="295"/>
      <c r="BZ1694" s="295"/>
      <c r="CA1694" s="295"/>
      <c r="CB1694" s="295"/>
      <c r="CC1694" s="296"/>
      <c r="CD1694" s="294"/>
      <c r="CE1694" s="295"/>
      <c r="CF1694" s="295"/>
      <c r="CG1694" s="295"/>
      <c r="CH1694" s="295"/>
      <c r="CI1694" s="296"/>
    </row>
    <row r="1695" spans="1:87" ht="18" customHeight="1" x14ac:dyDescent="0.25">
      <c r="A1695" s="75"/>
      <c r="B1695" s="327"/>
      <c r="C1695" s="328"/>
      <c r="D1695" s="328"/>
      <c r="E1695" s="328"/>
      <c r="F1695" s="328"/>
      <c r="G1695" s="328"/>
      <c r="H1695" s="328"/>
      <c r="I1695" s="328"/>
      <c r="J1695" s="328"/>
      <c r="K1695" s="328"/>
      <c r="L1695" s="328"/>
      <c r="M1695" s="328"/>
      <c r="N1695" s="328"/>
      <c r="O1695" s="328"/>
      <c r="P1695" s="328"/>
      <c r="Q1695" s="328"/>
      <c r="R1695" s="328"/>
      <c r="S1695" s="328"/>
      <c r="T1695" s="328"/>
      <c r="U1695" s="328"/>
      <c r="V1695" s="328"/>
      <c r="W1695" s="328"/>
      <c r="X1695" s="328"/>
      <c r="Y1695" s="329"/>
      <c r="Z1695" s="336"/>
      <c r="AA1695" s="337"/>
      <c r="AB1695" s="337"/>
      <c r="AC1695" s="337"/>
      <c r="AD1695" s="338"/>
      <c r="AE1695" s="336"/>
      <c r="AF1695" s="337"/>
      <c r="AG1695" s="337"/>
      <c r="AH1695" s="337"/>
      <c r="AI1695" s="337"/>
      <c r="AJ1695" s="337"/>
      <c r="AK1695" s="300"/>
      <c r="AL1695" s="301"/>
      <c r="AM1695" s="301"/>
      <c r="AN1695" s="301"/>
      <c r="AO1695" s="301"/>
      <c r="AP1695" s="301"/>
      <c r="AQ1695" s="301"/>
      <c r="AR1695" s="301"/>
      <c r="AS1695" s="301"/>
      <c r="AT1695" s="301"/>
      <c r="AU1695" s="301"/>
      <c r="AV1695" s="301"/>
      <c r="AW1695" s="301"/>
      <c r="AX1695" s="302"/>
      <c r="AY1695" s="407"/>
      <c r="AZ1695" s="304"/>
      <c r="BA1695" s="304"/>
      <c r="BB1695" s="408"/>
      <c r="BC1695" s="306">
        <f t="shared" si="94"/>
        <v>0</v>
      </c>
      <c r="BD1695" s="307"/>
      <c r="BE1695" s="307"/>
      <c r="BF1695" s="308"/>
      <c r="BG1695" s="309"/>
      <c r="BH1695" s="310"/>
      <c r="BI1695" s="310"/>
      <c r="BJ1695" s="311"/>
      <c r="BK1695" s="312">
        <f t="shared" si="95"/>
        <v>0</v>
      </c>
      <c r="BL1695" s="313"/>
      <c r="BM1695" s="313"/>
      <c r="BN1695" s="313"/>
      <c r="BO1695" s="313"/>
      <c r="BP1695" s="314"/>
      <c r="BQ1695" s="294"/>
      <c r="BR1695" s="295"/>
      <c r="BS1695" s="295"/>
      <c r="BT1695" s="295"/>
      <c r="BU1695" s="295"/>
      <c r="BV1695" s="295"/>
      <c r="BW1695" s="296"/>
      <c r="BX1695" s="294"/>
      <c r="BY1695" s="295"/>
      <c r="BZ1695" s="295"/>
      <c r="CA1695" s="295"/>
      <c r="CB1695" s="295"/>
      <c r="CC1695" s="296"/>
      <c r="CD1695" s="294"/>
      <c r="CE1695" s="295"/>
      <c r="CF1695" s="295"/>
      <c r="CG1695" s="295"/>
      <c r="CH1695" s="295"/>
      <c r="CI1695" s="296"/>
    </row>
    <row r="1696" spans="1:87" ht="18" customHeight="1" x14ac:dyDescent="0.25">
      <c r="A1696" s="75"/>
      <c r="B1696" s="327"/>
      <c r="C1696" s="328"/>
      <c r="D1696" s="328"/>
      <c r="E1696" s="328"/>
      <c r="F1696" s="328"/>
      <c r="G1696" s="328"/>
      <c r="H1696" s="328"/>
      <c r="I1696" s="328"/>
      <c r="J1696" s="328"/>
      <c r="K1696" s="328"/>
      <c r="L1696" s="328"/>
      <c r="M1696" s="328"/>
      <c r="N1696" s="328"/>
      <c r="O1696" s="328"/>
      <c r="P1696" s="328"/>
      <c r="Q1696" s="328"/>
      <c r="R1696" s="328"/>
      <c r="S1696" s="328"/>
      <c r="T1696" s="328"/>
      <c r="U1696" s="328"/>
      <c r="V1696" s="328"/>
      <c r="W1696" s="328"/>
      <c r="X1696" s="328"/>
      <c r="Y1696" s="329"/>
      <c r="Z1696" s="336"/>
      <c r="AA1696" s="337"/>
      <c r="AB1696" s="337"/>
      <c r="AC1696" s="337"/>
      <c r="AD1696" s="338"/>
      <c r="AE1696" s="336"/>
      <c r="AF1696" s="337"/>
      <c r="AG1696" s="337"/>
      <c r="AH1696" s="337"/>
      <c r="AI1696" s="337"/>
      <c r="AJ1696" s="337"/>
      <c r="AK1696" s="300"/>
      <c r="AL1696" s="301"/>
      <c r="AM1696" s="301"/>
      <c r="AN1696" s="301"/>
      <c r="AO1696" s="301"/>
      <c r="AP1696" s="301"/>
      <c r="AQ1696" s="301"/>
      <c r="AR1696" s="301"/>
      <c r="AS1696" s="301"/>
      <c r="AT1696" s="301"/>
      <c r="AU1696" s="301"/>
      <c r="AV1696" s="301"/>
      <c r="AW1696" s="301"/>
      <c r="AX1696" s="302"/>
      <c r="AY1696" s="407"/>
      <c r="AZ1696" s="304"/>
      <c r="BA1696" s="304"/>
      <c r="BB1696" s="408"/>
      <c r="BC1696" s="306">
        <f t="shared" si="94"/>
        <v>0</v>
      </c>
      <c r="BD1696" s="307"/>
      <c r="BE1696" s="307"/>
      <c r="BF1696" s="308"/>
      <c r="BG1696" s="309"/>
      <c r="BH1696" s="310"/>
      <c r="BI1696" s="310"/>
      <c r="BJ1696" s="311"/>
      <c r="BK1696" s="312">
        <f t="shared" si="95"/>
        <v>0</v>
      </c>
      <c r="BL1696" s="313"/>
      <c r="BM1696" s="313"/>
      <c r="BN1696" s="313"/>
      <c r="BO1696" s="313"/>
      <c r="BP1696" s="314"/>
      <c r="BQ1696" s="294"/>
      <c r="BR1696" s="295"/>
      <c r="BS1696" s="295"/>
      <c r="BT1696" s="295"/>
      <c r="BU1696" s="295"/>
      <c r="BV1696" s="295"/>
      <c r="BW1696" s="296"/>
      <c r="BX1696" s="294"/>
      <c r="BY1696" s="295"/>
      <c r="BZ1696" s="295"/>
      <c r="CA1696" s="295"/>
      <c r="CB1696" s="295"/>
      <c r="CC1696" s="296"/>
      <c r="CD1696" s="294"/>
      <c r="CE1696" s="295"/>
      <c r="CF1696" s="295"/>
      <c r="CG1696" s="295"/>
      <c r="CH1696" s="295"/>
      <c r="CI1696" s="296"/>
    </row>
    <row r="1697" spans="1:87" ht="18" customHeight="1" x14ac:dyDescent="0.25">
      <c r="A1697" s="75"/>
      <c r="B1697" s="327"/>
      <c r="C1697" s="328"/>
      <c r="D1697" s="328"/>
      <c r="E1697" s="328"/>
      <c r="F1697" s="328"/>
      <c r="G1697" s="328"/>
      <c r="H1697" s="328"/>
      <c r="I1697" s="328"/>
      <c r="J1697" s="328"/>
      <c r="K1697" s="328"/>
      <c r="L1697" s="328"/>
      <c r="M1697" s="328"/>
      <c r="N1697" s="328"/>
      <c r="O1697" s="328"/>
      <c r="P1697" s="328"/>
      <c r="Q1697" s="328"/>
      <c r="R1697" s="328"/>
      <c r="S1697" s="328"/>
      <c r="T1697" s="328"/>
      <c r="U1697" s="328"/>
      <c r="V1697" s="328"/>
      <c r="W1697" s="328"/>
      <c r="X1697" s="328"/>
      <c r="Y1697" s="329"/>
      <c r="Z1697" s="336"/>
      <c r="AA1697" s="337"/>
      <c r="AB1697" s="337"/>
      <c r="AC1697" s="337"/>
      <c r="AD1697" s="338"/>
      <c r="AE1697" s="336"/>
      <c r="AF1697" s="337"/>
      <c r="AG1697" s="337"/>
      <c r="AH1697" s="337"/>
      <c r="AI1697" s="337"/>
      <c r="AJ1697" s="337"/>
      <c r="AK1697" s="300"/>
      <c r="AL1697" s="301"/>
      <c r="AM1697" s="301"/>
      <c r="AN1697" s="301"/>
      <c r="AO1697" s="301"/>
      <c r="AP1697" s="301"/>
      <c r="AQ1697" s="301"/>
      <c r="AR1697" s="301"/>
      <c r="AS1697" s="301"/>
      <c r="AT1697" s="301"/>
      <c r="AU1697" s="301"/>
      <c r="AV1697" s="301"/>
      <c r="AW1697" s="301"/>
      <c r="AX1697" s="302"/>
      <c r="AY1697" s="407"/>
      <c r="AZ1697" s="304"/>
      <c r="BA1697" s="304"/>
      <c r="BB1697" s="408"/>
      <c r="BC1697" s="306">
        <f t="shared" si="94"/>
        <v>0</v>
      </c>
      <c r="BD1697" s="307"/>
      <c r="BE1697" s="307"/>
      <c r="BF1697" s="308"/>
      <c r="BG1697" s="309"/>
      <c r="BH1697" s="310"/>
      <c r="BI1697" s="310"/>
      <c r="BJ1697" s="311"/>
      <c r="BK1697" s="312">
        <f t="shared" si="95"/>
        <v>0</v>
      </c>
      <c r="BL1697" s="313"/>
      <c r="BM1697" s="313"/>
      <c r="BN1697" s="313"/>
      <c r="BO1697" s="313"/>
      <c r="BP1697" s="314"/>
      <c r="BQ1697" s="294"/>
      <c r="BR1697" s="295"/>
      <c r="BS1697" s="295"/>
      <c r="BT1697" s="295"/>
      <c r="BU1697" s="295"/>
      <c r="BV1697" s="295"/>
      <c r="BW1697" s="296"/>
      <c r="BX1697" s="294"/>
      <c r="BY1697" s="295"/>
      <c r="BZ1697" s="295"/>
      <c r="CA1697" s="295"/>
      <c r="CB1697" s="295"/>
      <c r="CC1697" s="296"/>
      <c r="CD1697" s="294"/>
      <c r="CE1697" s="295"/>
      <c r="CF1697" s="295"/>
      <c r="CG1697" s="295"/>
      <c r="CH1697" s="295"/>
      <c r="CI1697" s="296"/>
    </row>
    <row r="1698" spans="1:87" ht="18" customHeight="1" x14ac:dyDescent="0.25">
      <c r="A1698" s="75"/>
      <c r="B1698" s="327"/>
      <c r="C1698" s="328"/>
      <c r="D1698" s="328"/>
      <c r="E1698" s="328"/>
      <c r="F1698" s="328"/>
      <c r="G1698" s="328"/>
      <c r="H1698" s="328"/>
      <c r="I1698" s="328"/>
      <c r="J1698" s="328"/>
      <c r="K1698" s="328"/>
      <c r="L1698" s="328"/>
      <c r="M1698" s="328"/>
      <c r="N1698" s="328"/>
      <c r="O1698" s="328"/>
      <c r="P1698" s="328"/>
      <c r="Q1698" s="328"/>
      <c r="R1698" s="328"/>
      <c r="S1698" s="328"/>
      <c r="T1698" s="328"/>
      <c r="U1698" s="328"/>
      <c r="V1698" s="328"/>
      <c r="W1698" s="328"/>
      <c r="X1698" s="328"/>
      <c r="Y1698" s="329"/>
      <c r="Z1698" s="336"/>
      <c r="AA1698" s="337"/>
      <c r="AB1698" s="337"/>
      <c r="AC1698" s="337"/>
      <c r="AD1698" s="338"/>
      <c r="AE1698" s="336"/>
      <c r="AF1698" s="337"/>
      <c r="AG1698" s="337"/>
      <c r="AH1698" s="337"/>
      <c r="AI1698" s="337"/>
      <c r="AJ1698" s="337"/>
      <c r="AK1698" s="300"/>
      <c r="AL1698" s="301"/>
      <c r="AM1698" s="301"/>
      <c r="AN1698" s="301"/>
      <c r="AO1698" s="301"/>
      <c r="AP1698" s="301"/>
      <c r="AQ1698" s="301"/>
      <c r="AR1698" s="301"/>
      <c r="AS1698" s="301"/>
      <c r="AT1698" s="301"/>
      <c r="AU1698" s="301"/>
      <c r="AV1698" s="301"/>
      <c r="AW1698" s="301"/>
      <c r="AX1698" s="302"/>
      <c r="AY1698" s="407"/>
      <c r="AZ1698" s="304"/>
      <c r="BA1698" s="304"/>
      <c r="BB1698" s="408"/>
      <c r="BC1698" s="306">
        <f t="shared" si="94"/>
        <v>0</v>
      </c>
      <c r="BD1698" s="307"/>
      <c r="BE1698" s="307"/>
      <c r="BF1698" s="308"/>
      <c r="BG1698" s="309"/>
      <c r="BH1698" s="310"/>
      <c r="BI1698" s="310"/>
      <c r="BJ1698" s="311"/>
      <c r="BK1698" s="312">
        <f t="shared" si="95"/>
        <v>0</v>
      </c>
      <c r="BL1698" s="313"/>
      <c r="BM1698" s="313"/>
      <c r="BN1698" s="313"/>
      <c r="BO1698" s="313"/>
      <c r="BP1698" s="314"/>
      <c r="BQ1698" s="294"/>
      <c r="BR1698" s="295"/>
      <c r="BS1698" s="295"/>
      <c r="BT1698" s="295"/>
      <c r="BU1698" s="295"/>
      <c r="BV1698" s="295"/>
      <c r="BW1698" s="296"/>
      <c r="BX1698" s="294"/>
      <c r="BY1698" s="295"/>
      <c r="BZ1698" s="295"/>
      <c r="CA1698" s="295"/>
      <c r="CB1698" s="295"/>
      <c r="CC1698" s="296"/>
      <c r="CD1698" s="294"/>
      <c r="CE1698" s="295"/>
      <c r="CF1698" s="295"/>
      <c r="CG1698" s="295"/>
      <c r="CH1698" s="295"/>
      <c r="CI1698" s="296"/>
    </row>
    <row r="1699" spans="1:87" ht="18" customHeight="1" x14ac:dyDescent="0.25">
      <c r="A1699" s="75"/>
      <c r="B1699" s="327"/>
      <c r="C1699" s="328"/>
      <c r="D1699" s="328"/>
      <c r="E1699" s="328"/>
      <c r="F1699" s="328"/>
      <c r="G1699" s="328"/>
      <c r="H1699" s="328"/>
      <c r="I1699" s="328"/>
      <c r="J1699" s="328"/>
      <c r="K1699" s="328"/>
      <c r="L1699" s="328"/>
      <c r="M1699" s="328"/>
      <c r="N1699" s="328"/>
      <c r="O1699" s="328"/>
      <c r="P1699" s="328"/>
      <c r="Q1699" s="328"/>
      <c r="R1699" s="328"/>
      <c r="S1699" s="328"/>
      <c r="T1699" s="328"/>
      <c r="U1699" s="328"/>
      <c r="V1699" s="328"/>
      <c r="W1699" s="328"/>
      <c r="X1699" s="328"/>
      <c r="Y1699" s="329"/>
      <c r="Z1699" s="336"/>
      <c r="AA1699" s="337"/>
      <c r="AB1699" s="337"/>
      <c r="AC1699" s="337"/>
      <c r="AD1699" s="338"/>
      <c r="AE1699" s="336"/>
      <c r="AF1699" s="337"/>
      <c r="AG1699" s="337"/>
      <c r="AH1699" s="337"/>
      <c r="AI1699" s="337"/>
      <c r="AJ1699" s="337"/>
      <c r="AK1699" s="300"/>
      <c r="AL1699" s="301"/>
      <c r="AM1699" s="301"/>
      <c r="AN1699" s="301"/>
      <c r="AO1699" s="301"/>
      <c r="AP1699" s="301"/>
      <c r="AQ1699" s="301"/>
      <c r="AR1699" s="301"/>
      <c r="AS1699" s="301"/>
      <c r="AT1699" s="301"/>
      <c r="AU1699" s="301"/>
      <c r="AV1699" s="301"/>
      <c r="AW1699" s="301"/>
      <c r="AX1699" s="302"/>
      <c r="AY1699" s="407"/>
      <c r="AZ1699" s="304"/>
      <c r="BA1699" s="304"/>
      <c r="BB1699" s="408"/>
      <c r="BC1699" s="306">
        <f t="shared" si="94"/>
        <v>0</v>
      </c>
      <c r="BD1699" s="307"/>
      <c r="BE1699" s="307"/>
      <c r="BF1699" s="308"/>
      <c r="BG1699" s="309"/>
      <c r="BH1699" s="310"/>
      <c r="BI1699" s="310"/>
      <c r="BJ1699" s="311"/>
      <c r="BK1699" s="312">
        <f t="shared" si="95"/>
        <v>0</v>
      </c>
      <c r="BL1699" s="313"/>
      <c r="BM1699" s="313"/>
      <c r="BN1699" s="313"/>
      <c r="BO1699" s="313"/>
      <c r="BP1699" s="314"/>
      <c r="BQ1699" s="294"/>
      <c r="BR1699" s="295"/>
      <c r="BS1699" s="295"/>
      <c r="BT1699" s="295"/>
      <c r="BU1699" s="295"/>
      <c r="BV1699" s="295"/>
      <c r="BW1699" s="296"/>
      <c r="BX1699" s="294"/>
      <c r="BY1699" s="295"/>
      <c r="BZ1699" s="295"/>
      <c r="CA1699" s="295"/>
      <c r="CB1699" s="295"/>
      <c r="CC1699" s="296"/>
      <c r="CD1699" s="294"/>
      <c r="CE1699" s="295"/>
      <c r="CF1699" s="295"/>
      <c r="CG1699" s="295"/>
      <c r="CH1699" s="295"/>
      <c r="CI1699" s="296"/>
    </row>
    <row r="1700" spans="1:87" ht="18" customHeight="1" x14ac:dyDescent="0.25">
      <c r="A1700" s="75"/>
      <c r="B1700" s="327"/>
      <c r="C1700" s="328"/>
      <c r="D1700" s="328"/>
      <c r="E1700" s="328"/>
      <c r="F1700" s="328"/>
      <c r="G1700" s="328"/>
      <c r="H1700" s="328"/>
      <c r="I1700" s="328"/>
      <c r="J1700" s="328"/>
      <c r="K1700" s="328"/>
      <c r="L1700" s="328"/>
      <c r="M1700" s="328"/>
      <c r="N1700" s="328"/>
      <c r="O1700" s="328"/>
      <c r="P1700" s="328"/>
      <c r="Q1700" s="328"/>
      <c r="R1700" s="328"/>
      <c r="S1700" s="328"/>
      <c r="T1700" s="328"/>
      <c r="U1700" s="328"/>
      <c r="V1700" s="328"/>
      <c r="W1700" s="328"/>
      <c r="X1700" s="328"/>
      <c r="Y1700" s="329"/>
      <c r="Z1700" s="336"/>
      <c r="AA1700" s="337"/>
      <c r="AB1700" s="337"/>
      <c r="AC1700" s="337"/>
      <c r="AD1700" s="338"/>
      <c r="AE1700" s="336"/>
      <c r="AF1700" s="337"/>
      <c r="AG1700" s="337"/>
      <c r="AH1700" s="337"/>
      <c r="AI1700" s="337"/>
      <c r="AJ1700" s="337"/>
      <c r="AK1700" s="300"/>
      <c r="AL1700" s="301"/>
      <c r="AM1700" s="301"/>
      <c r="AN1700" s="301"/>
      <c r="AO1700" s="301"/>
      <c r="AP1700" s="301"/>
      <c r="AQ1700" s="301"/>
      <c r="AR1700" s="301"/>
      <c r="AS1700" s="301"/>
      <c r="AT1700" s="301"/>
      <c r="AU1700" s="301"/>
      <c r="AV1700" s="301"/>
      <c r="AW1700" s="301"/>
      <c r="AX1700" s="302"/>
      <c r="AY1700" s="407"/>
      <c r="AZ1700" s="304"/>
      <c r="BA1700" s="304"/>
      <c r="BB1700" s="408"/>
      <c r="BC1700" s="306">
        <f t="shared" si="94"/>
        <v>0</v>
      </c>
      <c r="BD1700" s="307"/>
      <c r="BE1700" s="307"/>
      <c r="BF1700" s="308"/>
      <c r="BG1700" s="309"/>
      <c r="BH1700" s="310"/>
      <c r="BI1700" s="310"/>
      <c r="BJ1700" s="311"/>
      <c r="BK1700" s="312">
        <f t="shared" si="95"/>
        <v>0</v>
      </c>
      <c r="BL1700" s="313"/>
      <c r="BM1700" s="313"/>
      <c r="BN1700" s="313"/>
      <c r="BO1700" s="313"/>
      <c r="BP1700" s="314"/>
      <c r="BQ1700" s="294"/>
      <c r="BR1700" s="295"/>
      <c r="BS1700" s="295"/>
      <c r="BT1700" s="295"/>
      <c r="BU1700" s="295"/>
      <c r="BV1700" s="295"/>
      <c r="BW1700" s="296"/>
      <c r="BX1700" s="294"/>
      <c r="BY1700" s="295"/>
      <c r="BZ1700" s="295"/>
      <c r="CA1700" s="295"/>
      <c r="CB1700" s="295"/>
      <c r="CC1700" s="296"/>
      <c r="CD1700" s="294"/>
      <c r="CE1700" s="295"/>
      <c r="CF1700" s="295"/>
      <c r="CG1700" s="295"/>
      <c r="CH1700" s="295"/>
      <c r="CI1700" s="296"/>
    </row>
    <row r="1701" spans="1:87" ht="18" customHeight="1" x14ac:dyDescent="0.25">
      <c r="A1701" s="75"/>
      <c r="B1701" s="327"/>
      <c r="C1701" s="328"/>
      <c r="D1701" s="328"/>
      <c r="E1701" s="328"/>
      <c r="F1701" s="328"/>
      <c r="G1701" s="328"/>
      <c r="H1701" s="328"/>
      <c r="I1701" s="328"/>
      <c r="J1701" s="328"/>
      <c r="K1701" s="328"/>
      <c r="L1701" s="328"/>
      <c r="M1701" s="328"/>
      <c r="N1701" s="328"/>
      <c r="O1701" s="328"/>
      <c r="P1701" s="328"/>
      <c r="Q1701" s="328"/>
      <c r="R1701" s="328"/>
      <c r="S1701" s="328"/>
      <c r="T1701" s="328"/>
      <c r="U1701" s="328"/>
      <c r="V1701" s="328"/>
      <c r="W1701" s="328"/>
      <c r="X1701" s="328"/>
      <c r="Y1701" s="329"/>
      <c r="Z1701" s="336"/>
      <c r="AA1701" s="337"/>
      <c r="AB1701" s="337"/>
      <c r="AC1701" s="337"/>
      <c r="AD1701" s="338"/>
      <c r="AE1701" s="336"/>
      <c r="AF1701" s="337"/>
      <c r="AG1701" s="337"/>
      <c r="AH1701" s="337"/>
      <c r="AI1701" s="337"/>
      <c r="AJ1701" s="337"/>
      <c r="AK1701" s="300"/>
      <c r="AL1701" s="301"/>
      <c r="AM1701" s="301"/>
      <c r="AN1701" s="301"/>
      <c r="AO1701" s="301"/>
      <c r="AP1701" s="301"/>
      <c r="AQ1701" s="301"/>
      <c r="AR1701" s="301"/>
      <c r="AS1701" s="301"/>
      <c r="AT1701" s="301"/>
      <c r="AU1701" s="301"/>
      <c r="AV1701" s="301"/>
      <c r="AW1701" s="301"/>
      <c r="AX1701" s="302"/>
      <c r="AY1701" s="407"/>
      <c r="AZ1701" s="304"/>
      <c r="BA1701" s="304"/>
      <c r="BB1701" s="408"/>
      <c r="BC1701" s="306">
        <f t="shared" si="94"/>
        <v>0</v>
      </c>
      <c r="BD1701" s="307"/>
      <c r="BE1701" s="307"/>
      <c r="BF1701" s="308"/>
      <c r="BG1701" s="309"/>
      <c r="BH1701" s="310"/>
      <c r="BI1701" s="310"/>
      <c r="BJ1701" s="311"/>
      <c r="BK1701" s="312">
        <f t="shared" si="95"/>
        <v>0</v>
      </c>
      <c r="BL1701" s="313"/>
      <c r="BM1701" s="313"/>
      <c r="BN1701" s="313"/>
      <c r="BO1701" s="313"/>
      <c r="BP1701" s="314"/>
      <c r="BQ1701" s="294"/>
      <c r="BR1701" s="295"/>
      <c r="BS1701" s="295"/>
      <c r="BT1701" s="295"/>
      <c r="BU1701" s="295"/>
      <c r="BV1701" s="295"/>
      <c r="BW1701" s="296"/>
      <c r="BX1701" s="294"/>
      <c r="BY1701" s="295"/>
      <c r="BZ1701" s="295"/>
      <c r="CA1701" s="295"/>
      <c r="CB1701" s="295"/>
      <c r="CC1701" s="296"/>
      <c r="CD1701" s="294"/>
      <c r="CE1701" s="295"/>
      <c r="CF1701" s="295"/>
      <c r="CG1701" s="295"/>
      <c r="CH1701" s="295"/>
      <c r="CI1701" s="296"/>
    </row>
    <row r="1702" spans="1:87" ht="18" customHeight="1" x14ac:dyDescent="0.25">
      <c r="A1702" s="75"/>
      <c r="B1702" s="327"/>
      <c r="C1702" s="328"/>
      <c r="D1702" s="328"/>
      <c r="E1702" s="328"/>
      <c r="F1702" s="328"/>
      <c r="G1702" s="328"/>
      <c r="H1702" s="328"/>
      <c r="I1702" s="328"/>
      <c r="J1702" s="328"/>
      <c r="K1702" s="328"/>
      <c r="L1702" s="328"/>
      <c r="M1702" s="328"/>
      <c r="N1702" s="328"/>
      <c r="O1702" s="328"/>
      <c r="P1702" s="328"/>
      <c r="Q1702" s="328"/>
      <c r="R1702" s="328"/>
      <c r="S1702" s="328"/>
      <c r="T1702" s="328"/>
      <c r="U1702" s="328"/>
      <c r="V1702" s="328"/>
      <c r="W1702" s="328"/>
      <c r="X1702" s="328"/>
      <c r="Y1702" s="329"/>
      <c r="Z1702" s="336"/>
      <c r="AA1702" s="337"/>
      <c r="AB1702" s="337"/>
      <c r="AC1702" s="337"/>
      <c r="AD1702" s="338"/>
      <c r="AE1702" s="336"/>
      <c r="AF1702" s="337"/>
      <c r="AG1702" s="337"/>
      <c r="AH1702" s="337"/>
      <c r="AI1702" s="337"/>
      <c r="AJ1702" s="337"/>
      <c r="AK1702" s="300"/>
      <c r="AL1702" s="301"/>
      <c r="AM1702" s="301"/>
      <c r="AN1702" s="301"/>
      <c r="AO1702" s="301"/>
      <c r="AP1702" s="301"/>
      <c r="AQ1702" s="301"/>
      <c r="AR1702" s="301"/>
      <c r="AS1702" s="301"/>
      <c r="AT1702" s="301"/>
      <c r="AU1702" s="301"/>
      <c r="AV1702" s="301"/>
      <c r="AW1702" s="301"/>
      <c r="AX1702" s="302"/>
      <c r="AY1702" s="407"/>
      <c r="AZ1702" s="304"/>
      <c r="BA1702" s="304"/>
      <c r="BB1702" s="408"/>
      <c r="BC1702" s="306">
        <f t="shared" si="94"/>
        <v>0</v>
      </c>
      <c r="BD1702" s="307"/>
      <c r="BE1702" s="307"/>
      <c r="BF1702" s="308"/>
      <c r="BG1702" s="309"/>
      <c r="BH1702" s="310"/>
      <c r="BI1702" s="310"/>
      <c r="BJ1702" s="311"/>
      <c r="BK1702" s="312">
        <f t="shared" si="95"/>
        <v>0</v>
      </c>
      <c r="BL1702" s="313"/>
      <c r="BM1702" s="313"/>
      <c r="BN1702" s="313"/>
      <c r="BO1702" s="313"/>
      <c r="BP1702" s="314"/>
      <c r="BQ1702" s="294"/>
      <c r="BR1702" s="295"/>
      <c r="BS1702" s="295"/>
      <c r="BT1702" s="295"/>
      <c r="BU1702" s="295"/>
      <c r="BV1702" s="295"/>
      <c r="BW1702" s="296"/>
      <c r="BX1702" s="294"/>
      <c r="BY1702" s="295"/>
      <c r="BZ1702" s="295"/>
      <c r="CA1702" s="295"/>
      <c r="CB1702" s="295"/>
      <c r="CC1702" s="296"/>
      <c r="CD1702" s="294"/>
      <c r="CE1702" s="295"/>
      <c r="CF1702" s="295"/>
      <c r="CG1702" s="295"/>
      <c r="CH1702" s="295"/>
      <c r="CI1702" s="296"/>
    </row>
    <row r="1703" spans="1:87" ht="18" customHeight="1" x14ac:dyDescent="0.25">
      <c r="A1703" s="75"/>
      <c r="B1703" s="327"/>
      <c r="C1703" s="328"/>
      <c r="D1703" s="328"/>
      <c r="E1703" s="328"/>
      <c r="F1703" s="328"/>
      <c r="G1703" s="328"/>
      <c r="H1703" s="328"/>
      <c r="I1703" s="328"/>
      <c r="J1703" s="328"/>
      <c r="K1703" s="328"/>
      <c r="L1703" s="328"/>
      <c r="M1703" s="328"/>
      <c r="N1703" s="328"/>
      <c r="O1703" s="328"/>
      <c r="P1703" s="328"/>
      <c r="Q1703" s="328"/>
      <c r="R1703" s="328"/>
      <c r="S1703" s="328"/>
      <c r="T1703" s="328"/>
      <c r="U1703" s="328"/>
      <c r="V1703" s="328"/>
      <c r="W1703" s="328"/>
      <c r="X1703" s="328"/>
      <c r="Y1703" s="329"/>
      <c r="Z1703" s="336"/>
      <c r="AA1703" s="337"/>
      <c r="AB1703" s="337"/>
      <c r="AC1703" s="337"/>
      <c r="AD1703" s="338"/>
      <c r="AE1703" s="336"/>
      <c r="AF1703" s="337"/>
      <c r="AG1703" s="337"/>
      <c r="AH1703" s="337"/>
      <c r="AI1703" s="337"/>
      <c r="AJ1703" s="337"/>
      <c r="AK1703" s="300"/>
      <c r="AL1703" s="301"/>
      <c r="AM1703" s="301"/>
      <c r="AN1703" s="301"/>
      <c r="AO1703" s="301"/>
      <c r="AP1703" s="301"/>
      <c r="AQ1703" s="301"/>
      <c r="AR1703" s="301"/>
      <c r="AS1703" s="301"/>
      <c r="AT1703" s="301"/>
      <c r="AU1703" s="301"/>
      <c r="AV1703" s="301"/>
      <c r="AW1703" s="301"/>
      <c r="AX1703" s="302"/>
      <c r="AY1703" s="407"/>
      <c r="AZ1703" s="304"/>
      <c r="BA1703" s="304"/>
      <c r="BB1703" s="408"/>
      <c r="BC1703" s="306">
        <f t="shared" si="94"/>
        <v>0</v>
      </c>
      <c r="BD1703" s="307"/>
      <c r="BE1703" s="307"/>
      <c r="BF1703" s="308"/>
      <c r="BG1703" s="309"/>
      <c r="BH1703" s="310"/>
      <c r="BI1703" s="310"/>
      <c r="BJ1703" s="311"/>
      <c r="BK1703" s="312">
        <f t="shared" si="95"/>
        <v>0</v>
      </c>
      <c r="BL1703" s="313"/>
      <c r="BM1703" s="313"/>
      <c r="BN1703" s="313"/>
      <c r="BO1703" s="313"/>
      <c r="BP1703" s="314"/>
      <c r="BQ1703" s="294"/>
      <c r="BR1703" s="295"/>
      <c r="BS1703" s="295"/>
      <c r="BT1703" s="295"/>
      <c r="BU1703" s="295"/>
      <c r="BV1703" s="295"/>
      <c r="BW1703" s="296"/>
      <c r="BX1703" s="294"/>
      <c r="BY1703" s="295"/>
      <c r="BZ1703" s="295"/>
      <c r="CA1703" s="295"/>
      <c r="CB1703" s="295"/>
      <c r="CC1703" s="296"/>
      <c r="CD1703" s="294"/>
      <c r="CE1703" s="295"/>
      <c r="CF1703" s="295"/>
      <c r="CG1703" s="295"/>
      <c r="CH1703" s="295"/>
      <c r="CI1703" s="296"/>
    </row>
    <row r="1704" spans="1:87" ht="18" customHeight="1" x14ac:dyDescent="0.25">
      <c r="A1704" s="75"/>
      <c r="B1704" s="327"/>
      <c r="C1704" s="328"/>
      <c r="D1704" s="328"/>
      <c r="E1704" s="328"/>
      <c r="F1704" s="328"/>
      <c r="G1704" s="328"/>
      <c r="H1704" s="328"/>
      <c r="I1704" s="328"/>
      <c r="J1704" s="328"/>
      <c r="K1704" s="328"/>
      <c r="L1704" s="328"/>
      <c r="M1704" s="328"/>
      <c r="N1704" s="328"/>
      <c r="O1704" s="328"/>
      <c r="P1704" s="328"/>
      <c r="Q1704" s="328"/>
      <c r="R1704" s="328"/>
      <c r="S1704" s="328"/>
      <c r="T1704" s="328"/>
      <c r="U1704" s="328"/>
      <c r="V1704" s="328"/>
      <c r="W1704" s="328"/>
      <c r="X1704" s="328"/>
      <c r="Y1704" s="329"/>
      <c r="Z1704" s="336"/>
      <c r="AA1704" s="337"/>
      <c r="AB1704" s="337"/>
      <c r="AC1704" s="337"/>
      <c r="AD1704" s="338"/>
      <c r="AE1704" s="336"/>
      <c r="AF1704" s="337"/>
      <c r="AG1704" s="337"/>
      <c r="AH1704" s="337"/>
      <c r="AI1704" s="337"/>
      <c r="AJ1704" s="337"/>
      <c r="AK1704" s="300"/>
      <c r="AL1704" s="301"/>
      <c r="AM1704" s="301"/>
      <c r="AN1704" s="301"/>
      <c r="AO1704" s="301"/>
      <c r="AP1704" s="301"/>
      <c r="AQ1704" s="301"/>
      <c r="AR1704" s="301"/>
      <c r="AS1704" s="301"/>
      <c r="AT1704" s="301"/>
      <c r="AU1704" s="301"/>
      <c r="AV1704" s="301"/>
      <c r="AW1704" s="301"/>
      <c r="AX1704" s="302"/>
      <c r="AY1704" s="407"/>
      <c r="AZ1704" s="304"/>
      <c r="BA1704" s="304"/>
      <c r="BB1704" s="408"/>
      <c r="BC1704" s="306">
        <f t="shared" si="94"/>
        <v>0</v>
      </c>
      <c r="BD1704" s="307"/>
      <c r="BE1704" s="307"/>
      <c r="BF1704" s="308"/>
      <c r="BG1704" s="309"/>
      <c r="BH1704" s="310"/>
      <c r="BI1704" s="310"/>
      <c r="BJ1704" s="311"/>
      <c r="BK1704" s="312">
        <f t="shared" si="95"/>
        <v>0</v>
      </c>
      <c r="BL1704" s="313"/>
      <c r="BM1704" s="313"/>
      <c r="BN1704" s="313"/>
      <c r="BO1704" s="313"/>
      <c r="BP1704" s="314"/>
      <c r="BQ1704" s="294"/>
      <c r="BR1704" s="295"/>
      <c r="BS1704" s="295"/>
      <c r="BT1704" s="295"/>
      <c r="BU1704" s="295"/>
      <c r="BV1704" s="295"/>
      <c r="BW1704" s="296"/>
      <c r="BX1704" s="294"/>
      <c r="BY1704" s="295"/>
      <c r="BZ1704" s="295"/>
      <c r="CA1704" s="295"/>
      <c r="CB1704" s="295"/>
      <c r="CC1704" s="296"/>
      <c r="CD1704" s="294"/>
      <c r="CE1704" s="295"/>
      <c r="CF1704" s="295"/>
      <c r="CG1704" s="295"/>
      <c r="CH1704" s="295"/>
      <c r="CI1704" s="296"/>
    </row>
    <row r="1705" spans="1:87" ht="18" customHeight="1" x14ac:dyDescent="0.25">
      <c r="A1705" s="75"/>
      <c r="B1705" s="327"/>
      <c r="C1705" s="328"/>
      <c r="D1705" s="328"/>
      <c r="E1705" s="328"/>
      <c r="F1705" s="328"/>
      <c r="G1705" s="328"/>
      <c r="H1705" s="328"/>
      <c r="I1705" s="328"/>
      <c r="J1705" s="328"/>
      <c r="K1705" s="328"/>
      <c r="L1705" s="328"/>
      <c r="M1705" s="328"/>
      <c r="N1705" s="328"/>
      <c r="O1705" s="328"/>
      <c r="P1705" s="328"/>
      <c r="Q1705" s="328"/>
      <c r="R1705" s="328"/>
      <c r="S1705" s="328"/>
      <c r="T1705" s="328"/>
      <c r="U1705" s="328"/>
      <c r="V1705" s="328"/>
      <c r="W1705" s="328"/>
      <c r="X1705" s="328"/>
      <c r="Y1705" s="329"/>
      <c r="Z1705" s="336"/>
      <c r="AA1705" s="337"/>
      <c r="AB1705" s="337"/>
      <c r="AC1705" s="337"/>
      <c r="AD1705" s="338"/>
      <c r="AE1705" s="336"/>
      <c r="AF1705" s="337"/>
      <c r="AG1705" s="337"/>
      <c r="AH1705" s="337"/>
      <c r="AI1705" s="337"/>
      <c r="AJ1705" s="337"/>
      <c r="AK1705" s="300"/>
      <c r="AL1705" s="301"/>
      <c r="AM1705" s="301"/>
      <c r="AN1705" s="301"/>
      <c r="AO1705" s="301"/>
      <c r="AP1705" s="301"/>
      <c r="AQ1705" s="301"/>
      <c r="AR1705" s="301"/>
      <c r="AS1705" s="301"/>
      <c r="AT1705" s="301"/>
      <c r="AU1705" s="301"/>
      <c r="AV1705" s="301"/>
      <c r="AW1705" s="301"/>
      <c r="AX1705" s="302"/>
      <c r="AY1705" s="407"/>
      <c r="AZ1705" s="304"/>
      <c r="BA1705" s="304"/>
      <c r="BB1705" s="408"/>
      <c r="BC1705" s="306">
        <f t="shared" si="94"/>
        <v>0</v>
      </c>
      <c r="BD1705" s="307"/>
      <c r="BE1705" s="307"/>
      <c r="BF1705" s="308"/>
      <c r="BG1705" s="309"/>
      <c r="BH1705" s="310"/>
      <c r="BI1705" s="310"/>
      <c r="BJ1705" s="311"/>
      <c r="BK1705" s="312">
        <f t="shared" si="95"/>
        <v>0</v>
      </c>
      <c r="BL1705" s="313"/>
      <c r="BM1705" s="313"/>
      <c r="BN1705" s="313"/>
      <c r="BO1705" s="313"/>
      <c r="BP1705" s="314"/>
      <c r="BQ1705" s="294"/>
      <c r="BR1705" s="295"/>
      <c r="BS1705" s="295"/>
      <c r="BT1705" s="295"/>
      <c r="BU1705" s="295"/>
      <c r="BV1705" s="295"/>
      <c r="BW1705" s="296"/>
      <c r="BX1705" s="294"/>
      <c r="BY1705" s="295"/>
      <c r="BZ1705" s="295"/>
      <c r="CA1705" s="295"/>
      <c r="CB1705" s="295"/>
      <c r="CC1705" s="296"/>
      <c r="CD1705" s="294"/>
      <c r="CE1705" s="295"/>
      <c r="CF1705" s="295"/>
      <c r="CG1705" s="295"/>
      <c r="CH1705" s="295"/>
      <c r="CI1705" s="296"/>
    </row>
    <row r="1706" spans="1:87" ht="18" customHeight="1" x14ac:dyDescent="0.25">
      <c r="A1706" s="75"/>
      <c r="B1706" s="327"/>
      <c r="C1706" s="328"/>
      <c r="D1706" s="328"/>
      <c r="E1706" s="328"/>
      <c r="F1706" s="328"/>
      <c r="G1706" s="328"/>
      <c r="H1706" s="328"/>
      <c r="I1706" s="328"/>
      <c r="J1706" s="328"/>
      <c r="K1706" s="328"/>
      <c r="L1706" s="328"/>
      <c r="M1706" s="328"/>
      <c r="N1706" s="328"/>
      <c r="O1706" s="328"/>
      <c r="P1706" s="328"/>
      <c r="Q1706" s="328"/>
      <c r="R1706" s="328"/>
      <c r="S1706" s="328"/>
      <c r="T1706" s="328"/>
      <c r="U1706" s="328"/>
      <c r="V1706" s="328"/>
      <c r="W1706" s="328"/>
      <c r="X1706" s="328"/>
      <c r="Y1706" s="329"/>
      <c r="Z1706" s="336"/>
      <c r="AA1706" s="337"/>
      <c r="AB1706" s="337"/>
      <c r="AC1706" s="337"/>
      <c r="AD1706" s="338"/>
      <c r="AE1706" s="336"/>
      <c r="AF1706" s="337"/>
      <c r="AG1706" s="337"/>
      <c r="AH1706" s="337"/>
      <c r="AI1706" s="337"/>
      <c r="AJ1706" s="337"/>
      <c r="AK1706" s="300"/>
      <c r="AL1706" s="301"/>
      <c r="AM1706" s="301"/>
      <c r="AN1706" s="301"/>
      <c r="AO1706" s="301"/>
      <c r="AP1706" s="301"/>
      <c r="AQ1706" s="301"/>
      <c r="AR1706" s="301"/>
      <c r="AS1706" s="301"/>
      <c r="AT1706" s="301"/>
      <c r="AU1706" s="301"/>
      <c r="AV1706" s="301"/>
      <c r="AW1706" s="301"/>
      <c r="AX1706" s="302"/>
      <c r="AY1706" s="407"/>
      <c r="AZ1706" s="304"/>
      <c r="BA1706" s="304"/>
      <c r="BB1706" s="408"/>
      <c r="BC1706" s="306">
        <f t="shared" si="94"/>
        <v>0</v>
      </c>
      <c r="BD1706" s="307"/>
      <c r="BE1706" s="307"/>
      <c r="BF1706" s="308"/>
      <c r="BG1706" s="309"/>
      <c r="BH1706" s="310"/>
      <c r="BI1706" s="310"/>
      <c r="BJ1706" s="311"/>
      <c r="BK1706" s="312">
        <f t="shared" si="95"/>
        <v>0</v>
      </c>
      <c r="BL1706" s="313"/>
      <c r="BM1706" s="313"/>
      <c r="BN1706" s="313"/>
      <c r="BO1706" s="313"/>
      <c r="BP1706" s="314"/>
      <c r="BQ1706" s="294"/>
      <c r="BR1706" s="295"/>
      <c r="BS1706" s="295"/>
      <c r="BT1706" s="295"/>
      <c r="BU1706" s="295"/>
      <c r="BV1706" s="295"/>
      <c r="BW1706" s="296"/>
      <c r="BX1706" s="294"/>
      <c r="BY1706" s="295"/>
      <c r="BZ1706" s="295"/>
      <c r="CA1706" s="295"/>
      <c r="CB1706" s="295"/>
      <c r="CC1706" s="296"/>
      <c r="CD1706" s="294"/>
      <c r="CE1706" s="295"/>
      <c r="CF1706" s="295"/>
      <c r="CG1706" s="295"/>
      <c r="CH1706" s="295"/>
      <c r="CI1706" s="296"/>
    </row>
    <row r="1707" spans="1:87" ht="18" customHeight="1" x14ac:dyDescent="0.25">
      <c r="A1707" s="75"/>
      <c r="B1707" s="327"/>
      <c r="C1707" s="328"/>
      <c r="D1707" s="328"/>
      <c r="E1707" s="328"/>
      <c r="F1707" s="328"/>
      <c r="G1707" s="328"/>
      <c r="H1707" s="328"/>
      <c r="I1707" s="328"/>
      <c r="J1707" s="328"/>
      <c r="K1707" s="328"/>
      <c r="L1707" s="328"/>
      <c r="M1707" s="328"/>
      <c r="N1707" s="328"/>
      <c r="O1707" s="328"/>
      <c r="P1707" s="328"/>
      <c r="Q1707" s="328"/>
      <c r="R1707" s="328"/>
      <c r="S1707" s="328"/>
      <c r="T1707" s="328"/>
      <c r="U1707" s="328"/>
      <c r="V1707" s="328"/>
      <c r="W1707" s="328"/>
      <c r="X1707" s="328"/>
      <c r="Y1707" s="329"/>
      <c r="Z1707" s="336"/>
      <c r="AA1707" s="337"/>
      <c r="AB1707" s="337"/>
      <c r="AC1707" s="337"/>
      <c r="AD1707" s="338"/>
      <c r="AE1707" s="336"/>
      <c r="AF1707" s="337"/>
      <c r="AG1707" s="337"/>
      <c r="AH1707" s="337"/>
      <c r="AI1707" s="337"/>
      <c r="AJ1707" s="337"/>
      <c r="AK1707" s="300"/>
      <c r="AL1707" s="301"/>
      <c r="AM1707" s="301"/>
      <c r="AN1707" s="301"/>
      <c r="AO1707" s="301"/>
      <c r="AP1707" s="301"/>
      <c r="AQ1707" s="301"/>
      <c r="AR1707" s="301"/>
      <c r="AS1707" s="301"/>
      <c r="AT1707" s="301"/>
      <c r="AU1707" s="301"/>
      <c r="AV1707" s="301"/>
      <c r="AW1707" s="301"/>
      <c r="AX1707" s="302"/>
      <c r="AY1707" s="407"/>
      <c r="AZ1707" s="304"/>
      <c r="BA1707" s="304"/>
      <c r="BB1707" s="408"/>
      <c r="BC1707" s="306">
        <f t="shared" si="94"/>
        <v>0</v>
      </c>
      <c r="BD1707" s="307"/>
      <c r="BE1707" s="307"/>
      <c r="BF1707" s="308"/>
      <c r="BG1707" s="309"/>
      <c r="BH1707" s="310"/>
      <c r="BI1707" s="310"/>
      <c r="BJ1707" s="311"/>
      <c r="BK1707" s="312">
        <f t="shared" si="95"/>
        <v>0</v>
      </c>
      <c r="BL1707" s="313"/>
      <c r="BM1707" s="313"/>
      <c r="BN1707" s="313"/>
      <c r="BO1707" s="313"/>
      <c r="BP1707" s="314"/>
      <c r="BQ1707" s="294"/>
      <c r="BR1707" s="295"/>
      <c r="BS1707" s="295"/>
      <c r="BT1707" s="295"/>
      <c r="BU1707" s="295"/>
      <c r="BV1707" s="295"/>
      <c r="BW1707" s="296"/>
      <c r="BX1707" s="294"/>
      <c r="BY1707" s="295"/>
      <c r="BZ1707" s="295"/>
      <c r="CA1707" s="295"/>
      <c r="CB1707" s="295"/>
      <c r="CC1707" s="296"/>
      <c r="CD1707" s="294"/>
      <c r="CE1707" s="295"/>
      <c r="CF1707" s="295"/>
      <c r="CG1707" s="295"/>
      <c r="CH1707" s="295"/>
      <c r="CI1707" s="296"/>
    </row>
    <row r="1708" spans="1:87" ht="18" customHeight="1" thickBot="1" x14ac:dyDescent="0.3">
      <c r="A1708" s="75"/>
      <c r="B1708" s="330"/>
      <c r="C1708" s="331"/>
      <c r="D1708" s="331"/>
      <c r="E1708" s="331"/>
      <c r="F1708" s="331"/>
      <c r="G1708" s="331"/>
      <c r="H1708" s="331"/>
      <c r="I1708" s="331"/>
      <c r="J1708" s="331"/>
      <c r="K1708" s="331"/>
      <c r="L1708" s="331"/>
      <c r="M1708" s="331"/>
      <c r="N1708" s="331"/>
      <c r="O1708" s="331"/>
      <c r="P1708" s="331"/>
      <c r="Q1708" s="331"/>
      <c r="R1708" s="331"/>
      <c r="S1708" s="331"/>
      <c r="T1708" s="331"/>
      <c r="U1708" s="331"/>
      <c r="V1708" s="331"/>
      <c r="W1708" s="331"/>
      <c r="X1708" s="331"/>
      <c r="Y1708" s="332"/>
      <c r="Z1708" s="339"/>
      <c r="AA1708" s="340"/>
      <c r="AB1708" s="340"/>
      <c r="AC1708" s="340"/>
      <c r="AD1708" s="341"/>
      <c r="AE1708" s="339"/>
      <c r="AF1708" s="340"/>
      <c r="AG1708" s="340"/>
      <c r="AH1708" s="340"/>
      <c r="AI1708" s="340"/>
      <c r="AJ1708" s="340"/>
      <c r="AK1708" s="392"/>
      <c r="AL1708" s="393"/>
      <c r="AM1708" s="393"/>
      <c r="AN1708" s="393"/>
      <c r="AO1708" s="393"/>
      <c r="AP1708" s="393"/>
      <c r="AQ1708" s="393"/>
      <c r="AR1708" s="393"/>
      <c r="AS1708" s="393"/>
      <c r="AT1708" s="393"/>
      <c r="AU1708" s="393"/>
      <c r="AV1708" s="393"/>
      <c r="AW1708" s="393"/>
      <c r="AX1708" s="394"/>
      <c r="AY1708" s="411"/>
      <c r="AZ1708" s="396"/>
      <c r="BA1708" s="396"/>
      <c r="BB1708" s="412"/>
      <c r="BC1708" s="398">
        <f t="shared" si="94"/>
        <v>0</v>
      </c>
      <c r="BD1708" s="399"/>
      <c r="BE1708" s="399"/>
      <c r="BF1708" s="400"/>
      <c r="BG1708" s="401"/>
      <c r="BH1708" s="402"/>
      <c r="BI1708" s="402"/>
      <c r="BJ1708" s="403"/>
      <c r="BK1708" s="404">
        <f t="shared" si="95"/>
        <v>0</v>
      </c>
      <c r="BL1708" s="405"/>
      <c r="BM1708" s="405"/>
      <c r="BN1708" s="405"/>
      <c r="BO1708" s="405"/>
      <c r="BP1708" s="406"/>
      <c r="BQ1708" s="297"/>
      <c r="BR1708" s="298"/>
      <c r="BS1708" s="298"/>
      <c r="BT1708" s="298"/>
      <c r="BU1708" s="298"/>
      <c r="BV1708" s="298"/>
      <c r="BW1708" s="299"/>
      <c r="BX1708" s="297"/>
      <c r="BY1708" s="298"/>
      <c r="BZ1708" s="298"/>
      <c r="CA1708" s="298"/>
      <c r="CB1708" s="298"/>
      <c r="CC1708" s="299"/>
      <c r="CD1708" s="297"/>
      <c r="CE1708" s="298"/>
      <c r="CF1708" s="298"/>
      <c r="CG1708" s="298"/>
      <c r="CH1708" s="298"/>
      <c r="CI1708" s="299"/>
    </row>
    <row r="1709" spans="1:87" ht="18" customHeight="1" thickBot="1" x14ac:dyDescent="0.3">
      <c r="A1709" s="75"/>
      <c r="B1709" s="377"/>
      <c r="C1709" s="378"/>
      <c r="D1709" s="378"/>
      <c r="E1709" s="378"/>
      <c r="F1709" s="378"/>
      <c r="G1709" s="378"/>
      <c r="H1709" s="378"/>
      <c r="I1709" s="378"/>
      <c r="J1709" s="378"/>
      <c r="K1709" s="378"/>
      <c r="L1709" s="378"/>
      <c r="M1709" s="378"/>
      <c r="N1709" s="378"/>
      <c r="O1709" s="378"/>
      <c r="P1709" s="378"/>
      <c r="Q1709" s="378"/>
      <c r="R1709" s="378"/>
      <c r="S1709" s="378"/>
      <c r="T1709" s="378"/>
      <c r="U1709" s="378"/>
      <c r="V1709" s="378"/>
      <c r="W1709" s="378"/>
      <c r="X1709" s="378"/>
      <c r="Y1709" s="378"/>
      <c r="Z1709" s="378"/>
      <c r="AA1709" s="378"/>
      <c r="AB1709" s="378"/>
      <c r="AC1709" s="378"/>
      <c r="AD1709" s="378"/>
      <c r="AE1709" s="378"/>
      <c r="AF1709" s="378"/>
      <c r="AG1709" s="378"/>
      <c r="AH1709" s="378"/>
      <c r="AI1709" s="378"/>
      <c r="AJ1709" s="379"/>
      <c r="AK1709" s="380" t="s">
        <v>3</v>
      </c>
      <c r="AL1709" s="381"/>
      <c r="AM1709" s="381"/>
      <c r="AN1709" s="381"/>
      <c r="AO1709" s="381"/>
      <c r="AP1709" s="381"/>
      <c r="AQ1709" s="381"/>
      <c r="AR1709" s="381"/>
      <c r="AS1709" s="381"/>
      <c r="AT1709" s="381"/>
      <c r="AU1709" s="381"/>
      <c r="AV1709" s="381"/>
      <c r="AW1709" s="381"/>
      <c r="AX1709" s="381"/>
      <c r="AY1709" s="382"/>
      <c r="AZ1709" s="382"/>
      <c r="BA1709" s="382"/>
      <c r="BB1709" s="382"/>
      <c r="BC1709" s="382"/>
      <c r="BD1709" s="382"/>
      <c r="BE1709" s="382"/>
      <c r="BF1709" s="382"/>
      <c r="BG1709" s="382"/>
      <c r="BH1709" s="382"/>
      <c r="BI1709" s="382"/>
      <c r="BJ1709" s="383"/>
      <c r="BK1709" s="384">
        <f>SUM(BK1679:BK1708)</f>
        <v>0</v>
      </c>
      <c r="BL1709" s="385"/>
      <c r="BM1709" s="385"/>
      <c r="BN1709" s="385"/>
      <c r="BO1709" s="385"/>
      <c r="BP1709" s="386"/>
      <c r="BQ1709" s="387" t="s">
        <v>100</v>
      </c>
      <c r="BR1709" s="388"/>
      <c r="BS1709" s="388"/>
      <c r="BT1709" s="388"/>
      <c r="BU1709" s="388"/>
      <c r="BV1709" s="388"/>
      <c r="BW1709" s="388"/>
      <c r="BX1709" s="388"/>
      <c r="BY1709" s="388"/>
      <c r="BZ1709" s="388"/>
      <c r="CA1709" s="388"/>
      <c r="CB1709" s="388"/>
      <c r="CC1709" s="389"/>
      <c r="CD1709" s="390">
        <f>+CD1679*AE1679</f>
        <v>0</v>
      </c>
      <c r="CE1709" s="390"/>
      <c r="CF1709" s="390"/>
      <c r="CG1709" s="390"/>
      <c r="CH1709" s="390"/>
      <c r="CI1709" s="391"/>
    </row>
    <row r="1710" spans="1:87" ht="18" customHeight="1" thickBot="1" x14ac:dyDescent="0.3">
      <c r="A1710" s="75"/>
      <c r="B1710" s="76"/>
      <c r="C1710" s="76"/>
      <c r="D1710" s="76"/>
      <c r="E1710" s="76"/>
      <c r="F1710" s="76"/>
      <c r="G1710" s="76"/>
      <c r="H1710" s="76"/>
      <c r="I1710" s="76"/>
      <c r="J1710" s="76"/>
      <c r="K1710" s="76"/>
      <c r="L1710" s="76"/>
      <c r="M1710" s="76"/>
      <c r="N1710" s="76"/>
      <c r="O1710" s="76"/>
      <c r="P1710" s="76"/>
      <c r="Q1710" s="76"/>
      <c r="R1710" s="76"/>
      <c r="S1710" s="76"/>
      <c r="T1710" s="76"/>
      <c r="U1710" s="76"/>
      <c r="V1710" s="76"/>
      <c r="W1710" s="76"/>
      <c r="X1710" s="76"/>
      <c r="Y1710" s="76"/>
      <c r="Z1710" s="76"/>
      <c r="AA1710" s="76"/>
      <c r="AB1710" s="76"/>
      <c r="AC1710" s="76"/>
      <c r="AD1710" s="76"/>
      <c r="AE1710" s="76"/>
      <c r="AF1710" s="76"/>
      <c r="AG1710" s="76"/>
      <c r="AH1710" s="76"/>
      <c r="AI1710" s="76"/>
      <c r="AJ1710" s="76"/>
      <c r="AK1710" s="76"/>
      <c r="AL1710" s="76"/>
      <c r="AM1710" s="76"/>
      <c r="AN1710" s="76"/>
      <c r="AO1710" s="76"/>
      <c r="AP1710" s="76"/>
      <c r="AQ1710" s="76"/>
      <c r="AR1710" s="76"/>
      <c r="AS1710" s="76"/>
      <c r="AT1710" s="76"/>
      <c r="AU1710" s="76"/>
      <c r="AV1710" s="76"/>
      <c r="AW1710" s="76"/>
      <c r="AX1710" s="76"/>
      <c r="AY1710" s="77"/>
      <c r="AZ1710" s="77"/>
      <c r="BA1710" s="77"/>
      <c r="BB1710" s="77"/>
      <c r="BC1710" s="77"/>
      <c r="BD1710" s="77"/>
      <c r="BE1710" s="77"/>
      <c r="BF1710" s="77"/>
      <c r="BG1710" s="78"/>
      <c r="BH1710" s="78"/>
      <c r="BI1710" s="78"/>
      <c r="BJ1710" s="78"/>
      <c r="BK1710" s="79"/>
      <c r="BL1710" s="79"/>
      <c r="BM1710" s="79"/>
      <c r="BN1710" s="79"/>
      <c r="BO1710" s="79"/>
      <c r="BP1710" s="79"/>
      <c r="BQ1710" s="79"/>
      <c r="BR1710" s="79"/>
      <c r="BS1710" s="79"/>
      <c r="BT1710" s="79"/>
      <c r="BU1710" s="79"/>
      <c r="BV1710" s="79"/>
      <c r="BW1710" s="79"/>
      <c r="BX1710" s="79"/>
      <c r="BY1710" s="79"/>
      <c r="BZ1710" s="79"/>
      <c r="CA1710" s="79"/>
      <c r="CB1710" s="79"/>
      <c r="CC1710" s="79"/>
      <c r="CD1710" s="79"/>
      <c r="CE1710" s="79"/>
      <c r="CF1710" s="79"/>
      <c r="CG1710" s="79"/>
      <c r="CH1710" s="79"/>
      <c r="CI1710" s="79"/>
    </row>
    <row r="1711" spans="1:87" ht="18" customHeight="1" x14ac:dyDescent="0.25">
      <c r="A1711" s="75"/>
      <c r="B1711" s="348" t="s">
        <v>0</v>
      </c>
      <c r="C1711" s="349"/>
      <c r="D1711" s="349"/>
      <c r="E1711" s="349"/>
      <c r="F1711" s="349"/>
      <c r="G1711" s="349"/>
      <c r="H1711" s="349"/>
      <c r="I1711" s="349"/>
      <c r="J1711" s="349"/>
      <c r="K1711" s="349"/>
      <c r="L1711" s="349"/>
      <c r="M1711" s="349"/>
      <c r="N1711" s="349"/>
      <c r="O1711" s="349"/>
      <c r="P1711" s="349"/>
      <c r="Q1711" s="349"/>
      <c r="R1711" s="349"/>
      <c r="S1711" s="349"/>
      <c r="T1711" s="349"/>
      <c r="U1711" s="349"/>
      <c r="V1711" s="349"/>
      <c r="W1711" s="349"/>
      <c r="X1711" s="349"/>
      <c r="Y1711" s="350"/>
      <c r="Z1711" s="348" t="s">
        <v>80</v>
      </c>
      <c r="AA1711" s="349"/>
      <c r="AB1711" s="349"/>
      <c r="AC1711" s="349"/>
      <c r="AD1711" s="350"/>
      <c r="AE1711" s="357" t="s">
        <v>79</v>
      </c>
      <c r="AF1711" s="358"/>
      <c r="AG1711" s="358"/>
      <c r="AH1711" s="358"/>
      <c r="AI1711" s="358"/>
      <c r="AJ1711" s="359"/>
      <c r="AK1711" s="357" t="s">
        <v>81</v>
      </c>
      <c r="AL1711" s="358"/>
      <c r="AM1711" s="358"/>
      <c r="AN1711" s="358"/>
      <c r="AO1711" s="358"/>
      <c r="AP1711" s="358"/>
      <c r="AQ1711" s="358"/>
      <c r="AR1711" s="358"/>
      <c r="AS1711" s="358"/>
      <c r="AT1711" s="358"/>
      <c r="AU1711" s="358"/>
      <c r="AV1711" s="358"/>
      <c r="AW1711" s="358"/>
      <c r="AX1711" s="359"/>
      <c r="AY1711" s="357" t="s">
        <v>1</v>
      </c>
      <c r="AZ1711" s="358"/>
      <c r="BA1711" s="358"/>
      <c r="BB1711" s="359"/>
      <c r="BC1711" s="348" t="s">
        <v>104</v>
      </c>
      <c r="BD1711" s="349"/>
      <c r="BE1711" s="349"/>
      <c r="BF1711" s="350"/>
      <c r="BG1711" s="366" t="s">
        <v>82</v>
      </c>
      <c r="BH1711" s="367"/>
      <c r="BI1711" s="367"/>
      <c r="BJ1711" s="368"/>
      <c r="BK1711" s="315" t="s">
        <v>99</v>
      </c>
      <c r="BL1711" s="316"/>
      <c r="BM1711" s="316"/>
      <c r="BN1711" s="316"/>
      <c r="BO1711" s="316"/>
      <c r="BP1711" s="317"/>
      <c r="BQ1711" s="315" t="s">
        <v>83</v>
      </c>
      <c r="BR1711" s="316"/>
      <c r="BS1711" s="316"/>
      <c r="BT1711" s="316"/>
      <c r="BU1711" s="316"/>
      <c r="BV1711" s="316"/>
      <c r="BW1711" s="317"/>
      <c r="BX1711" s="315" t="s">
        <v>84</v>
      </c>
      <c r="BY1711" s="316"/>
      <c r="BZ1711" s="316"/>
      <c r="CA1711" s="316"/>
      <c r="CB1711" s="316"/>
      <c r="CC1711" s="317"/>
      <c r="CD1711" s="315" t="s">
        <v>85</v>
      </c>
      <c r="CE1711" s="316"/>
      <c r="CF1711" s="316"/>
      <c r="CG1711" s="316"/>
      <c r="CH1711" s="316"/>
      <c r="CI1711" s="317"/>
    </row>
    <row r="1712" spans="1:87" ht="18" customHeight="1" x14ac:dyDescent="0.25">
      <c r="A1712" s="75"/>
      <c r="B1712" s="351"/>
      <c r="C1712" s="352"/>
      <c r="D1712" s="352"/>
      <c r="E1712" s="352"/>
      <c r="F1712" s="352"/>
      <c r="G1712" s="352"/>
      <c r="H1712" s="352"/>
      <c r="I1712" s="352"/>
      <c r="J1712" s="352"/>
      <c r="K1712" s="352"/>
      <c r="L1712" s="352"/>
      <c r="M1712" s="352"/>
      <c r="N1712" s="352"/>
      <c r="O1712" s="352"/>
      <c r="P1712" s="352"/>
      <c r="Q1712" s="352"/>
      <c r="R1712" s="352"/>
      <c r="S1712" s="352"/>
      <c r="T1712" s="352"/>
      <c r="U1712" s="352"/>
      <c r="V1712" s="352"/>
      <c r="W1712" s="352"/>
      <c r="X1712" s="352"/>
      <c r="Y1712" s="353"/>
      <c r="Z1712" s="351"/>
      <c r="AA1712" s="352"/>
      <c r="AB1712" s="352"/>
      <c r="AC1712" s="352"/>
      <c r="AD1712" s="353"/>
      <c r="AE1712" s="360"/>
      <c r="AF1712" s="361"/>
      <c r="AG1712" s="361"/>
      <c r="AH1712" s="361"/>
      <c r="AI1712" s="361"/>
      <c r="AJ1712" s="362"/>
      <c r="AK1712" s="360"/>
      <c r="AL1712" s="361"/>
      <c r="AM1712" s="361"/>
      <c r="AN1712" s="361"/>
      <c r="AO1712" s="361"/>
      <c r="AP1712" s="361"/>
      <c r="AQ1712" s="361"/>
      <c r="AR1712" s="361"/>
      <c r="AS1712" s="361"/>
      <c r="AT1712" s="361"/>
      <c r="AU1712" s="361"/>
      <c r="AV1712" s="361"/>
      <c r="AW1712" s="361"/>
      <c r="AX1712" s="362"/>
      <c r="AY1712" s="360"/>
      <c r="AZ1712" s="361"/>
      <c r="BA1712" s="361"/>
      <c r="BB1712" s="362"/>
      <c r="BC1712" s="351"/>
      <c r="BD1712" s="352"/>
      <c r="BE1712" s="352"/>
      <c r="BF1712" s="353"/>
      <c r="BG1712" s="369"/>
      <c r="BH1712" s="370"/>
      <c r="BI1712" s="370"/>
      <c r="BJ1712" s="371"/>
      <c r="BK1712" s="318"/>
      <c r="BL1712" s="319"/>
      <c r="BM1712" s="319"/>
      <c r="BN1712" s="319"/>
      <c r="BO1712" s="319"/>
      <c r="BP1712" s="320"/>
      <c r="BQ1712" s="318"/>
      <c r="BR1712" s="319"/>
      <c r="BS1712" s="319"/>
      <c r="BT1712" s="319"/>
      <c r="BU1712" s="319"/>
      <c r="BV1712" s="319"/>
      <c r="BW1712" s="320"/>
      <c r="BX1712" s="318"/>
      <c r="BY1712" s="319"/>
      <c r="BZ1712" s="319"/>
      <c r="CA1712" s="319"/>
      <c r="CB1712" s="319"/>
      <c r="CC1712" s="320"/>
      <c r="CD1712" s="318"/>
      <c r="CE1712" s="319"/>
      <c r="CF1712" s="319"/>
      <c r="CG1712" s="319"/>
      <c r="CH1712" s="319"/>
      <c r="CI1712" s="320"/>
    </row>
    <row r="1713" spans="1:87" ht="18" customHeight="1" thickBot="1" x14ac:dyDescent="0.3">
      <c r="A1713" s="75"/>
      <c r="B1713" s="354"/>
      <c r="C1713" s="355"/>
      <c r="D1713" s="355"/>
      <c r="E1713" s="355"/>
      <c r="F1713" s="355"/>
      <c r="G1713" s="355"/>
      <c r="H1713" s="355"/>
      <c r="I1713" s="355"/>
      <c r="J1713" s="355"/>
      <c r="K1713" s="355"/>
      <c r="L1713" s="355"/>
      <c r="M1713" s="355"/>
      <c r="N1713" s="355"/>
      <c r="O1713" s="355"/>
      <c r="P1713" s="355"/>
      <c r="Q1713" s="355"/>
      <c r="R1713" s="355"/>
      <c r="S1713" s="355"/>
      <c r="T1713" s="355"/>
      <c r="U1713" s="355"/>
      <c r="V1713" s="355"/>
      <c r="W1713" s="355"/>
      <c r="X1713" s="355"/>
      <c r="Y1713" s="356"/>
      <c r="Z1713" s="354"/>
      <c r="AA1713" s="355"/>
      <c r="AB1713" s="355"/>
      <c r="AC1713" s="355"/>
      <c r="AD1713" s="356"/>
      <c r="AE1713" s="363"/>
      <c r="AF1713" s="364"/>
      <c r="AG1713" s="364"/>
      <c r="AH1713" s="364"/>
      <c r="AI1713" s="364"/>
      <c r="AJ1713" s="365"/>
      <c r="AK1713" s="360"/>
      <c r="AL1713" s="361"/>
      <c r="AM1713" s="361"/>
      <c r="AN1713" s="361"/>
      <c r="AO1713" s="361"/>
      <c r="AP1713" s="361"/>
      <c r="AQ1713" s="361"/>
      <c r="AR1713" s="361"/>
      <c r="AS1713" s="361"/>
      <c r="AT1713" s="361"/>
      <c r="AU1713" s="361"/>
      <c r="AV1713" s="361"/>
      <c r="AW1713" s="361"/>
      <c r="AX1713" s="362"/>
      <c r="AY1713" s="360"/>
      <c r="AZ1713" s="361"/>
      <c r="BA1713" s="361"/>
      <c r="BB1713" s="362"/>
      <c r="BC1713" s="351"/>
      <c r="BD1713" s="352"/>
      <c r="BE1713" s="352"/>
      <c r="BF1713" s="353"/>
      <c r="BG1713" s="369"/>
      <c r="BH1713" s="370"/>
      <c r="BI1713" s="370"/>
      <c r="BJ1713" s="371"/>
      <c r="BK1713" s="318"/>
      <c r="BL1713" s="319"/>
      <c r="BM1713" s="319"/>
      <c r="BN1713" s="319"/>
      <c r="BO1713" s="319"/>
      <c r="BP1713" s="320"/>
      <c r="BQ1713" s="321"/>
      <c r="BR1713" s="322"/>
      <c r="BS1713" s="322"/>
      <c r="BT1713" s="322"/>
      <c r="BU1713" s="322"/>
      <c r="BV1713" s="322"/>
      <c r="BW1713" s="323"/>
      <c r="BX1713" s="321"/>
      <c r="BY1713" s="322"/>
      <c r="BZ1713" s="322"/>
      <c r="CA1713" s="322"/>
      <c r="CB1713" s="322"/>
      <c r="CC1713" s="323"/>
      <c r="CD1713" s="321"/>
      <c r="CE1713" s="322"/>
      <c r="CF1713" s="322"/>
      <c r="CG1713" s="322"/>
      <c r="CH1713" s="322"/>
      <c r="CI1713" s="323"/>
    </row>
    <row r="1714" spans="1:87" ht="18" customHeight="1" x14ac:dyDescent="0.25">
      <c r="A1714" s="75"/>
      <c r="B1714" s="324"/>
      <c r="C1714" s="325"/>
      <c r="D1714" s="325"/>
      <c r="E1714" s="325"/>
      <c r="F1714" s="325"/>
      <c r="G1714" s="325"/>
      <c r="H1714" s="325"/>
      <c r="I1714" s="325"/>
      <c r="J1714" s="325"/>
      <c r="K1714" s="325"/>
      <c r="L1714" s="325"/>
      <c r="M1714" s="325"/>
      <c r="N1714" s="325"/>
      <c r="O1714" s="325"/>
      <c r="P1714" s="325"/>
      <c r="Q1714" s="325"/>
      <c r="R1714" s="325"/>
      <c r="S1714" s="325"/>
      <c r="T1714" s="325"/>
      <c r="U1714" s="325"/>
      <c r="V1714" s="325"/>
      <c r="W1714" s="325"/>
      <c r="X1714" s="325"/>
      <c r="Y1714" s="326"/>
      <c r="Z1714" s="333"/>
      <c r="AA1714" s="334"/>
      <c r="AB1714" s="334"/>
      <c r="AC1714" s="334"/>
      <c r="AD1714" s="335"/>
      <c r="AE1714" s="333"/>
      <c r="AF1714" s="334"/>
      <c r="AG1714" s="334"/>
      <c r="AH1714" s="334"/>
      <c r="AI1714" s="334"/>
      <c r="AJ1714" s="334"/>
      <c r="AK1714" s="342"/>
      <c r="AL1714" s="343"/>
      <c r="AM1714" s="343"/>
      <c r="AN1714" s="343"/>
      <c r="AO1714" s="343"/>
      <c r="AP1714" s="343"/>
      <c r="AQ1714" s="343"/>
      <c r="AR1714" s="343"/>
      <c r="AS1714" s="343"/>
      <c r="AT1714" s="343"/>
      <c r="AU1714" s="343"/>
      <c r="AV1714" s="343"/>
      <c r="AW1714" s="343"/>
      <c r="AX1714" s="344"/>
      <c r="AY1714" s="409"/>
      <c r="AZ1714" s="346"/>
      <c r="BA1714" s="346"/>
      <c r="BB1714" s="410"/>
      <c r="BC1714" s="345">
        <f>+$AE$1714*AY1714</f>
        <v>0</v>
      </c>
      <c r="BD1714" s="346"/>
      <c r="BE1714" s="346"/>
      <c r="BF1714" s="347"/>
      <c r="BG1714" s="285"/>
      <c r="BH1714" s="286"/>
      <c r="BI1714" s="286"/>
      <c r="BJ1714" s="287"/>
      <c r="BK1714" s="288">
        <f>+AY1714*BG1714</f>
        <v>0</v>
      </c>
      <c r="BL1714" s="289"/>
      <c r="BM1714" s="289"/>
      <c r="BN1714" s="289"/>
      <c r="BO1714" s="289"/>
      <c r="BP1714" s="290"/>
      <c r="BQ1714" s="291"/>
      <c r="BR1714" s="292"/>
      <c r="BS1714" s="292"/>
      <c r="BT1714" s="292"/>
      <c r="BU1714" s="292"/>
      <c r="BV1714" s="292"/>
      <c r="BW1714" s="293"/>
      <c r="BX1714" s="291">
        <f>+(((BK1744+BQ1714)*30)/70)</f>
        <v>0</v>
      </c>
      <c r="BY1714" s="292"/>
      <c r="BZ1714" s="292"/>
      <c r="CA1714" s="292"/>
      <c r="CB1714" s="292"/>
      <c r="CC1714" s="293"/>
      <c r="CD1714" s="291">
        <f>+BK1744+BQ1714+BX1714</f>
        <v>0</v>
      </c>
      <c r="CE1714" s="292"/>
      <c r="CF1714" s="292"/>
      <c r="CG1714" s="292"/>
      <c r="CH1714" s="292"/>
      <c r="CI1714" s="293"/>
    </row>
    <row r="1715" spans="1:87" ht="18" customHeight="1" x14ac:dyDescent="0.25">
      <c r="A1715" s="75"/>
      <c r="B1715" s="327"/>
      <c r="C1715" s="328"/>
      <c r="D1715" s="328"/>
      <c r="E1715" s="328"/>
      <c r="F1715" s="328"/>
      <c r="G1715" s="328"/>
      <c r="H1715" s="328"/>
      <c r="I1715" s="328"/>
      <c r="J1715" s="328"/>
      <c r="K1715" s="328"/>
      <c r="L1715" s="328"/>
      <c r="M1715" s="328"/>
      <c r="N1715" s="328"/>
      <c r="O1715" s="328"/>
      <c r="P1715" s="328"/>
      <c r="Q1715" s="328"/>
      <c r="R1715" s="328"/>
      <c r="S1715" s="328"/>
      <c r="T1715" s="328"/>
      <c r="U1715" s="328"/>
      <c r="V1715" s="328"/>
      <c r="W1715" s="328"/>
      <c r="X1715" s="328"/>
      <c r="Y1715" s="329"/>
      <c r="Z1715" s="336"/>
      <c r="AA1715" s="337"/>
      <c r="AB1715" s="337"/>
      <c r="AC1715" s="337"/>
      <c r="AD1715" s="338"/>
      <c r="AE1715" s="336"/>
      <c r="AF1715" s="337"/>
      <c r="AG1715" s="337"/>
      <c r="AH1715" s="337"/>
      <c r="AI1715" s="337"/>
      <c r="AJ1715" s="337"/>
      <c r="AK1715" s="300"/>
      <c r="AL1715" s="301"/>
      <c r="AM1715" s="301"/>
      <c r="AN1715" s="301"/>
      <c r="AO1715" s="301"/>
      <c r="AP1715" s="301"/>
      <c r="AQ1715" s="301"/>
      <c r="AR1715" s="301"/>
      <c r="AS1715" s="301"/>
      <c r="AT1715" s="301"/>
      <c r="AU1715" s="301"/>
      <c r="AV1715" s="301"/>
      <c r="AW1715" s="301"/>
      <c r="AX1715" s="302"/>
      <c r="AY1715" s="407"/>
      <c r="AZ1715" s="304"/>
      <c r="BA1715" s="304"/>
      <c r="BB1715" s="408"/>
      <c r="BC1715" s="306">
        <f t="shared" ref="BC1715:BC1743" si="96">+$AE$1714*AY1715</f>
        <v>0</v>
      </c>
      <c r="BD1715" s="307"/>
      <c r="BE1715" s="307"/>
      <c r="BF1715" s="308"/>
      <c r="BG1715" s="309"/>
      <c r="BH1715" s="310"/>
      <c r="BI1715" s="310"/>
      <c r="BJ1715" s="311"/>
      <c r="BK1715" s="312">
        <f t="shared" ref="BK1715:BK1743" si="97">+AY1715*BG1715</f>
        <v>0</v>
      </c>
      <c r="BL1715" s="313"/>
      <c r="BM1715" s="313"/>
      <c r="BN1715" s="313"/>
      <c r="BO1715" s="313"/>
      <c r="BP1715" s="314"/>
      <c r="BQ1715" s="294"/>
      <c r="BR1715" s="295"/>
      <c r="BS1715" s="295"/>
      <c r="BT1715" s="295"/>
      <c r="BU1715" s="295"/>
      <c r="BV1715" s="295"/>
      <c r="BW1715" s="296"/>
      <c r="BX1715" s="294"/>
      <c r="BY1715" s="295"/>
      <c r="BZ1715" s="295"/>
      <c r="CA1715" s="295"/>
      <c r="CB1715" s="295"/>
      <c r="CC1715" s="296"/>
      <c r="CD1715" s="294"/>
      <c r="CE1715" s="295"/>
      <c r="CF1715" s="295"/>
      <c r="CG1715" s="295"/>
      <c r="CH1715" s="295"/>
      <c r="CI1715" s="296"/>
    </row>
    <row r="1716" spans="1:87" ht="18" customHeight="1" x14ac:dyDescent="0.25">
      <c r="A1716" s="75"/>
      <c r="B1716" s="327"/>
      <c r="C1716" s="328"/>
      <c r="D1716" s="328"/>
      <c r="E1716" s="328"/>
      <c r="F1716" s="328"/>
      <c r="G1716" s="328"/>
      <c r="H1716" s="328"/>
      <c r="I1716" s="328"/>
      <c r="J1716" s="328"/>
      <c r="K1716" s="328"/>
      <c r="L1716" s="328"/>
      <c r="M1716" s="328"/>
      <c r="N1716" s="328"/>
      <c r="O1716" s="328"/>
      <c r="P1716" s="328"/>
      <c r="Q1716" s="328"/>
      <c r="R1716" s="328"/>
      <c r="S1716" s="328"/>
      <c r="T1716" s="328"/>
      <c r="U1716" s="328"/>
      <c r="V1716" s="328"/>
      <c r="W1716" s="328"/>
      <c r="X1716" s="328"/>
      <c r="Y1716" s="329"/>
      <c r="Z1716" s="336"/>
      <c r="AA1716" s="337"/>
      <c r="AB1716" s="337"/>
      <c r="AC1716" s="337"/>
      <c r="AD1716" s="338"/>
      <c r="AE1716" s="336"/>
      <c r="AF1716" s="337"/>
      <c r="AG1716" s="337"/>
      <c r="AH1716" s="337"/>
      <c r="AI1716" s="337"/>
      <c r="AJ1716" s="337"/>
      <c r="AK1716" s="300"/>
      <c r="AL1716" s="301"/>
      <c r="AM1716" s="301"/>
      <c r="AN1716" s="301"/>
      <c r="AO1716" s="301"/>
      <c r="AP1716" s="301"/>
      <c r="AQ1716" s="301"/>
      <c r="AR1716" s="301"/>
      <c r="AS1716" s="301"/>
      <c r="AT1716" s="301"/>
      <c r="AU1716" s="301"/>
      <c r="AV1716" s="301"/>
      <c r="AW1716" s="301"/>
      <c r="AX1716" s="302"/>
      <c r="AY1716" s="407"/>
      <c r="AZ1716" s="304"/>
      <c r="BA1716" s="304"/>
      <c r="BB1716" s="408"/>
      <c r="BC1716" s="306">
        <f t="shared" si="96"/>
        <v>0</v>
      </c>
      <c r="BD1716" s="307"/>
      <c r="BE1716" s="307"/>
      <c r="BF1716" s="308"/>
      <c r="BG1716" s="309"/>
      <c r="BH1716" s="310"/>
      <c r="BI1716" s="310"/>
      <c r="BJ1716" s="311"/>
      <c r="BK1716" s="312">
        <f t="shared" si="97"/>
        <v>0</v>
      </c>
      <c r="BL1716" s="313"/>
      <c r="BM1716" s="313"/>
      <c r="BN1716" s="313"/>
      <c r="BO1716" s="313"/>
      <c r="BP1716" s="314"/>
      <c r="BQ1716" s="294"/>
      <c r="BR1716" s="295"/>
      <c r="BS1716" s="295"/>
      <c r="BT1716" s="295"/>
      <c r="BU1716" s="295"/>
      <c r="BV1716" s="295"/>
      <c r="BW1716" s="296"/>
      <c r="BX1716" s="294"/>
      <c r="BY1716" s="295"/>
      <c r="BZ1716" s="295"/>
      <c r="CA1716" s="295"/>
      <c r="CB1716" s="295"/>
      <c r="CC1716" s="296"/>
      <c r="CD1716" s="294"/>
      <c r="CE1716" s="295"/>
      <c r="CF1716" s="295"/>
      <c r="CG1716" s="295"/>
      <c r="CH1716" s="295"/>
      <c r="CI1716" s="296"/>
    </row>
    <row r="1717" spans="1:87" ht="18" customHeight="1" x14ac:dyDescent="0.25">
      <c r="A1717" s="75"/>
      <c r="B1717" s="327"/>
      <c r="C1717" s="328"/>
      <c r="D1717" s="328"/>
      <c r="E1717" s="328"/>
      <c r="F1717" s="328"/>
      <c r="G1717" s="328"/>
      <c r="H1717" s="328"/>
      <c r="I1717" s="328"/>
      <c r="J1717" s="328"/>
      <c r="K1717" s="328"/>
      <c r="L1717" s="328"/>
      <c r="M1717" s="328"/>
      <c r="N1717" s="328"/>
      <c r="O1717" s="328"/>
      <c r="P1717" s="328"/>
      <c r="Q1717" s="328"/>
      <c r="R1717" s="328"/>
      <c r="S1717" s="328"/>
      <c r="T1717" s="328"/>
      <c r="U1717" s="328"/>
      <c r="V1717" s="328"/>
      <c r="W1717" s="328"/>
      <c r="X1717" s="328"/>
      <c r="Y1717" s="329"/>
      <c r="Z1717" s="336"/>
      <c r="AA1717" s="337"/>
      <c r="AB1717" s="337"/>
      <c r="AC1717" s="337"/>
      <c r="AD1717" s="338"/>
      <c r="AE1717" s="336"/>
      <c r="AF1717" s="337"/>
      <c r="AG1717" s="337"/>
      <c r="AH1717" s="337"/>
      <c r="AI1717" s="337"/>
      <c r="AJ1717" s="337"/>
      <c r="AK1717" s="300"/>
      <c r="AL1717" s="301"/>
      <c r="AM1717" s="301"/>
      <c r="AN1717" s="301"/>
      <c r="AO1717" s="301"/>
      <c r="AP1717" s="301"/>
      <c r="AQ1717" s="301"/>
      <c r="AR1717" s="301"/>
      <c r="AS1717" s="301"/>
      <c r="AT1717" s="301"/>
      <c r="AU1717" s="301"/>
      <c r="AV1717" s="301"/>
      <c r="AW1717" s="301"/>
      <c r="AX1717" s="302"/>
      <c r="AY1717" s="407"/>
      <c r="AZ1717" s="304"/>
      <c r="BA1717" s="304"/>
      <c r="BB1717" s="408"/>
      <c r="BC1717" s="306">
        <f t="shared" si="96"/>
        <v>0</v>
      </c>
      <c r="BD1717" s="307"/>
      <c r="BE1717" s="307"/>
      <c r="BF1717" s="308"/>
      <c r="BG1717" s="309"/>
      <c r="BH1717" s="310"/>
      <c r="BI1717" s="310"/>
      <c r="BJ1717" s="311"/>
      <c r="BK1717" s="312">
        <f t="shared" si="97"/>
        <v>0</v>
      </c>
      <c r="BL1717" s="313"/>
      <c r="BM1717" s="313"/>
      <c r="BN1717" s="313"/>
      <c r="BO1717" s="313"/>
      <c r="BP1717" s="314"/>
      <c r="BQ1717" s="294"/>
      <c r="BR1717" s="295"/>
      <c r="BS1717" s="295"/>
      <c r="BT1717" s="295"/>
      <c r="BU1717" s="295"/>
      <c r="BV1717" s="295"/>
      <c r="BW1717" s="296"/>
      <c r="BX1717" s="294"/>
      <c r="BY1717" s="295"/>
      <c r="BZ1717" s="295"/>
      <c r="CA1717" s="295"/>
      <c r="CB1717" s="295"/>
      <c r="CC1717" s="296"/>
      <c r="CD1717" s="294"/>
      <c r="CE1717" s="295"/>
      <c r="CF1717" s="295"/>
      <c r="CG1717" s="295"/>
      <c r="CH1717" s="295"/>
      <c r="CI1717" s="296"/>
    </row>
    <row r="1718" spans="1:87" ht="18" customHeight="1" x14ac:dyDescent="0.25">
      <c r="A1718" s="75"/>
      <c r="B1718" s="327"/>
      <c r="C1718" s="328"/>
      <c r="D1718" s="328"/>
      <c r="E1718" s="328"/>
      <c r="F1718" s="328"/>
      <c r="G1718" s="328"/>
      <c r="H1718" s="328"/>
      <c r="I1718" s="328"/>
      <c r="J1718" s="328"/>
      <c r="K1718" s="328"/>
      <c r="L1718" s="328"/>
      <c r="M1718" s="328"/>
      <c r="N1718" s="328"/>
      <c r="O1718" s="328"/>
      <c r="P1718" s="328"/>
      <c r="Q1718" s="328"/>
      <c r="R1718" s="328"/>
      <c r="S1718" s="328"/>
      <c r="T1718" s="328"/>
      <c r="U1718" s="328"/>
      <c r="V1718" s="328"/>
      <c r="W1718" s="328"/>
      <c r="X1718" s="328"/>
      <c r="Y1718" s="329"/>
      <c r="Z1718" s="336"/>
      <c r="AA1718" s="337"/>
      <c r="AB1718" s="337"/>
      <c r="AC1718" s="337"/>
      <c r="AD1718" s="338"/>
      <c r="AE1718" s="336"/>
      <c r="AF1718" s="337"/>
      <c r="AG1718" s="337"/>
      <c r="AH1718" s="337"/>
      <c r="AI1718" s="337"/>
      <c r="AJ1718" s="337"/>
      <c r="AK1718" s="300"/>
      <c r="AL1718" s="301"/>
      <c r="AM1718" s="301"/>
      <c r="AN1718" s="301"/>
      <c r="AO1718" s="301"/>
      <c r="AP1718" s="301"/>
      <c r="AQ1718" s="301"/>
      <c r="AR1718" s="301"/>
      <c r="AS1718" s="301"/>
      <c r="AT1718" s="301"/>
      <c r="AU1718" s="301"/>
      <c r="AV1718" s="301"/>
      <c r="AW1718" s="301"/>
      <c r="AX1718" s="302"/>
      <c r="AY1718" s="407"/>
      <c r="AZ1718" s="304"/>
      <c r="BA1718" s="304"/>
      <c r="BB1718" s="408"/>
      <c r="BC1718" s="306">
        <f t="shared" si="96"/>
        <v>0</v>
      </c>
      <c r="BD1718" s="307"/>
      <c r="BE1718" s="307"/>
      <c r="BF1718" s="308"/>
      <c r="BG1718" s="309"/>
      <c r="BH1718" s="310"/>
      <c r="BI1718" s="310"/>
      <c r="BJ1718" s="311"/>
      <c r="BK1718" s="312">
        <f t="shared" si="97"/>
        <v>0</v>
      </c>
      <c r="BL1718" s="313"/>
      <c r="BM1718" s="313"/>
      <c r="BN1718" s="313"/>
      <c r="BO1718" s="313"/>
      <c r="BP1718" s="314"/>
      <c r="BQ1718" s="294"/>
      <c r="BR1718" s="295"/>
      <c r="BS1718" s="295"/>
      <c r="BT1718" s="295"/>
      <c r="BU1718" s="295"/>
      <c r="BV1718" s="295"/>
      <c r="BW1718" s="296"/>
      <c r="BX1718" s="294"/>
      <c r="BY1718" s="295"/>
      <c r="BZ1718" s="295"/>
      <c r="CA1718" s="295"/>
      <c r="CB1718" s="295"/>
      <c r="CC1718" s="296"/>
      <c r="CD1718" s="294"/>
      <c r="CE1718" s="295"/>
      <c r="CF1718" s="295"/>
      <c r="CG1718" s="295"/>
      <c r="CH1718" s="295"/>
      <c r="CI1718" s="296"/>
    </row>
    <row r="1719" spans="1:87" ht="18" customHeight="1" x14ac:dyDescent="0.25">
      <c r="A1719" s="75"/>
      <c r="B1719" s="327"/>
      <c r="C1719" s="328"/>
      <c r="D1719" s="328"/>
      <c r="E1719" s="328"/>
      <c r="F1719" s="328"/>
      <c r="G1719" s="328"/>
      <c r="H1719" s="328"/>
      <c r="I1719" s="328"/>
      <c r="J1719" s="328"/>
      <c r="K1719" s="328"/>
      <c r="L1719" s="328"/>
      <c r="M1719" s="328"/>
      <c r="N1719" s="328"/>
      <c r="O1719" s="328"/>
      <c r="P1719" s="328"/>
      <c r="Q1719" s="328"/>
      <c r="R1719" s="328"/>
      <c r="S1719" s="328"/>
      <c r="T1719" s="328"/>
      <c r="U1719" s="328"/>
      <c r="V1719" s="328"/>
      <c r="W1719" s="328"/>
      <c r="X1719" s="328"/>
      <c r="Y1719" s="329"/>
      <c r="Z1719" s="336"/>
      <c r="AA1719" s="337"/>
      <c r="AB1719" s="337"/>
      <c r="AC1719" s="337"/>
      <c r="AD1719" s="338"/>
      <c r="AE1719" s="336"/>
      <c r="AF1719" s="337"/>
      <c r="AG1719" s="337"/>
      <c r="AH1719" s="337"/>
      <c r="AI1719" s="337"/>
      <c r="AJ1719" s="337"/>
      <c r="AK1719" s="300"/>
      <c r="AL1719" s="301"/>
      <c r="AM1719" s="301"/>
      <c r="AN1719" s="301"/>
      <c r="AO1719" s="301"/>
      <c r="AP1719" s="301"/>
      <c r="AQ1719" s="301"/>
      <c r="AR1719" s="301"/>
      <c r="AS1719" s="301"/>
      <c r="AT1719" s="301"/>
      <c r="AU1719" s="301"/>
      <c r="AV1719" s="301"/>
      <c r="AW1719" s="301"/>
      <c r="AX1719" s="302"/>
      <c r="AY1719" s="407"/>
      <c r="AZ1719" s="304"/>
      <c r="BA1719" s="304"/>
      <c r="BB1719" s="408"/>
      <c r="BC1719" s="306">
        <f t="shared" si="96"/>
        <v>0</v>
      </c>
      <c r="BD1719" s="307"/>
      <c r="BE1719" s="307"/>
      <c r="BF1719" s="308"/>
      <c r="BG1719" s="309"/>
      <c r="BH1719" s="310"/>
      <c r="BI1719" s="310"/>
      <c r="BJ1719" s="311"/>
      <c r="BK1719" s="312">
        <f t="shared" si="97"/>
        <v>0</v>
      </c>
      <c r="BL1719" s="313"/>
      <c r="BM1719" s="313"/>
      <c r="BN1719" s="313"/>
      <c r="BO1719" s="313"/>
      <c r="BP1719" s="314"/>
      <c r="BQ1719" s="294"/>
      <c r="BR1719" s="295"/>
      <c r="BS1719" s="295"/>
      <c r="BT1719" s="295"/>
      <c r="BU1719" s="295"/>
      <c r="BV1719" s="295"/>
      <c r="BW1719" s="296"/>
      <c r="BX1719" s="294"/>
      <c r="BY1719" s="295"/>
      <c r="BZ1719" s="295"/>
      <c r="CA1719" s="295"/>
      <c r="CB1719" s="295"/>
      <c r="CC1719" s="296"/>
      <c r="CD1719" s="294"/>
      <c r="CE1719" s="295"/>
      <c r="CF1719" s="295"/>
      <c r="CG1719" s="295"/>
      <c r="CH1719" s="295"/>
      <c r="CI1719" s="296"/>
    </row>
    <row r="1720" spans="1:87" ht="18" customHeight="1" x14ac:dyDescent="0.25">
      <c r="A1720" s="75"/>
      <c r="B1720" s="327"/>
      <c r="C1720" s="328"/>
      <c r="D1720" s="328"/>
      <c r="E1720" s="328"/>
      <c r="F1720" s="328"/>
      <c r="G1720" s="328"/>
      <c r="H1720" s="328"/>
      <c r="I1720" s="328"/>
      <c r="J1720" s="328"/>
      <c r="K1720" s="328"/>
      <c r="L1720" s="328"/>
      <c r="M1720" s="328"/>
      <c r="N1720" s="328"/>
      <c r="O1720" s="328"/>
      <c r="P1720" s="328"/>
      <c r="Q1720" s="328"/>
      <c r="R1720" s="328"/>
      <c r="S1720" s="328"/>
      <c r="T1720" s="328"/>
      <c r="U1720" s="328"/>
      <c r="V1720" s="328"/>
      <c r="W1720" s="328"/>
      <c r="X1720" s="328"/>
      <c r="Y1720" s="329"/>
      <c r="Z1720" s="336"/>
      <c r="AA1720" s="337"/>
      <c r="AB1720" s="337"/>
      <c r="AC1720" s="337"/>
      <c r="AD1720" s="338"/>
      <c r="AE1720" s="336"/>
      <c r="AF1720" s="337"/>
      <c r="AG1720" s="337"/>
      <c r="AH1720" s="337"/>
      <c r="AI1720" s="337"/>
      <c r="AJ1720" s="337"/>
      <c r="AK1720" s="300"/>
      <c r="AL1720" s="301"/>
      <c r="AM1720" s="301"/>
      <c r="AN1720" s="301"/>
      <c r="AO1720" s="301"/>
      <c r="AP1720" s="301"/>
      <c r="AQ1720" s="301"/>
      <c r="AR1720" s="301"/>
      <c r="AS1720" s="301"/>
      <c r="AT1720" s="301"/>
      <c r="AU1720" s="301"/>
      <c r="AV1720" s="301"/>
      <c r="AW1720" s="301"/>
      <c r="AX1720" s="302"/>
      <c r="AY1720" s="407"/>
      <c r="AZ1720" s="304"/>
      <c r="BA1720" s="304"/>
      <c r="BB1720" s="408"/>
      <c r="BC1720" s="306">
        <f t="shared" si="96"/>
        <v>0</v>
      </c>
      <c r="BD1720" s="307"/>
      <c r="BE1720" s="307"/>
      <c r="BF1720" s="308"/>
      <c r="BG1720" s="309"/>
      <c r="BH1720" s="310"/>
      <c r="BI1720" s="310"/>
      <c r="BJ1720" s="311"/>
      <c r="BK1720" s="312">
        <f t="shared" si="97"/>
        <v>0</v>
      </c>
      <c r="BL1720" s="313"/>
      <c r="BM1720" s="313"/>
      <c r="BN1720" s="313"/>
      <c r="BO1720" s="313"/>
      <c r="BP1720" s="314"/>
      <c r="BQ1720" s="294"/>
      <c r="BR1720" s="295"/>
      <c r="BS1720" s="295"/>
      <c r="BT1720" s="295"/>
      <c r="BU1720" s="295"/>
      <c r="BV1720" s="295"/>
      <c r="BW1720" s="296"/>
      <c r="BX1720" s="294"/>
      <c r="BY1720" s="295"/>
      <c r="BZ1720" s="295"/>
      <c r="CA1720" s="295"/>
      <c r="CB1720" s="295"/>
      <c r="CC1720" s="296"/>
      <c r="CD1720" s="294"/>
      <c r="CE1720" s="295"/>
      <c r="CF1720" s="295"/>
      <c r="CG1720" s="295"/>
      <c r="CH1720" s="295"/>
      <c r="CI1720" s="296"/>
    </row>
    <row r="1721" spans="1:87" ht="18" customHeight="1" x14ac:dyDescent="0.25">
      <c r="A1721" s="75"/>
      <c r="B1721" s="327"/>
      <c r="C1721" s="328"/>
      <c r="D1721" s="328"/>
      <c r="E1721" s="328"/>
      <c r="F1721" s="328"/>
      <c r="G1721" s="328"/>
      <c r="H1721" s="328"/>
      <c r="I1721" s="328"/>
      <c r="J1721" s="328"/>
      <c r="K1721" s="328"/>
      <c r="L1721" s="328"/>
      <c r="M1721" s="328"/>
      <c r="N1721" s="328"/>
      <c r="O1721" s="328"/>
      <c r="P1721" s="328"/>
      <c r="Q1721" s="328"/>
      <c r="R1721" s="328"/>
      <c r="S1721" s="328"/>
      <c r="T1721" s="328"/>
      <c r="U1721" s="328"/>
      <c r="V1721" s="328"/>
      <c r="W1721" s="328"/>
      <c r="X1721" s="328"/>
      <c r="Y1721" s="329"/>
      <c r="Z1721" s="336"/>
      <c r="AA1721" s="337"/>
      <c r="AB1721" s="337"/>
      <c r="AC1721" s="337"/>
      <c r="AD1721" s="338"/>
      <c r="AE1721" s="336"/>
      <c r="AF1721" s="337"/>
      <c r="AG1721" s="337"/>
      <c r="AH1721" s="337"/>
      <c r="AI1721" s="337"/>
      <c r="AJ1721" s="337"/>
      <c r="AK1721" s="300"/>
      <c r="AL1721" s="301"/>
      <c r="AM1721" s="301"/>
      <c r="AN1721" s="301"/>
      <c r="AO1721" s="301"/>
      <c r="AP1721" s="301"/>
      <c r="AQ1721" s="301"/>
      <c r="AR1721" s="301"/>
      <c r="AS1721" s="301"/>
      <c r="AT1721" s="301"/>
      <c r="AU1721" s="301"/>
      <c r="AV1721" s="301"/>
      <c r="AW1721" s="301"/>
      <c r="AX1721" s="302"/>
      <c r="AY1721" s="407"/>
      <c r="AZ1721" s="304"/>
      <c r="BA1721" s="304"/>
      <c r="BB1721" s="408"/>
      <c r="BC1721" s="306">
        <f t="shared" si="96"/>
        <v>0</v>
      </c>
      <c r="BD1721" s="307"/>
      <c r="BE1721" s="307"/>
      <c r="BF1721" s="308"/>
      <c r="BG1721" s="309"/>
      <c r="BH1721" s="310"/>
      <c r="BI1721" s="310"/>
      <c r="BJ1721" s="311"/>
      <c r="BK1721" s="312">
        <f t="shared" si="97"/>
        <v>0</v>
      </c>
      <c r="BL1721" s="313"/>
      <c r="BM1721" s="313"/>
      <c r="BN1721" s="313"/>
      <c r="BO1721" s="313"/>
      <c r="BP1721" s="314"/>
      <c r="BQ1721" s="294"/>
      <c r="BR1721" s="295"/>
      <c r="BS1721" s="295"/>
      <c r="BT1721" s="295"/>
      <c r="BU1721" s="295"/>
      <c r="BV1721" s="295"/>
      <c r="BW1721" s="296"/>
      <c r="BX1721" s="294"/>
      <c r="BY1721" s="295"/>
      <c r="BZ1721" s="295"/>
      <c r="CA1721" s="295"/>
      <c r="CB1721" s="295"/>
      <c r="CC1721" s="296"/>
      <c r="CD1721" s="294"/>
      <c r="CE1721" s="295"/>
      <c r="CF1721" s="295"/>
      <c r="CG1721" s="295"/>
      <c r="CH1721" s="295"/>
      <c r="CI1721" s="296"/>
    </row>
    <row r="1722" spans="1:87" ht="18" customHeight="1" x14ac:dyDescent="0.25">
      <c r="A1722" s="75"/>
      <c r="B1722" s="327"/>
      <c r="C1722" s="328"/>
      <c r="D1722" s="328"/>
      <c r="E1722" s="328"/>
      <c r="F1722" s="328"/>
      <c r="G1722" s="328"/>
      <c r="H1722" s="328"/>
      <c r="I1722" s="328"/>
      <c r="J1722" s="328"/>
      <c r="K1722" s="328"/>
      <c r="L1722" s="328"/>
      <c r="M1722" s="328"/>
      <c r="N1722" s="328"/>
      <c r="O1722" s="328"/>
      <c r="P1722" s="328"/>
      <c r="Q1722" s="328"/>
      <c r="R1722" s="328"/>
      <c r="S1722" s="328"/>
      <c r="T1722" s="328"/>
      <c r="U1722" s="328"/>
      <c r="V1722" s="328"/>
      <c r="W1722" s="328"/>
      <c r="X1722" s="328"/>
      <c r="Y1722" s="329"/>
      <c r="Z1722" s="336"/>
      <c r="AA1722" s="337"/>
      <c r="AB1722" s="337"/>
      <c r="AC1722" s="337"/>
      <c r="AD1722" s="338"/>
      <c r="AE1722" s="336"/>
      <c r="AF1722" s="337"/>
      <c r="AG1722" s="337"/>
      <c r="AH1722" s="337"/>
      <c r="AI1722" s="337"/>
      <c r="AJ1722" s="337"/>
      <c r="AK1722" s="300"/>
      <c r="AL1722" s="301"/>
      <c r="AM1722" s="301"/>
      <c r="AN1722" s="301"/>
      <c r="AO1722" s="301"/>
      <c r="AP1722" s="301"/>
      <c r="AQ1722" s="301"/>
      <c r="AR1722" s="301"/>
      <c r="AS1722" s="301"/>
      <c r="AT1722" s="301"/>
      <c r="AU1722" s="301"/>
      <c r="AV1722" s="301"/>
      <c r="AW1722" s="301"/>
      <c r="AX1722" s="302"/>
      <c r="AY1722" s="407"/>
      <c r="AZ1722" s="304"/>
      <c r="BA1722" s="304"/>
      <c r="BB1722" s="408"/>
      <c r="BC1722" s="306">
        <f t="shared" si="96"/>
        <v>0</v>
      </c>
      <c r="BD1722" s="307"/>
      <c r="BE1722" s="307"/>
      <c r="BF1722" s="308"/>
      <c r="BG1722" s="309"/>
      <c r="BH1722" s="310"/>
      <c r="BI1722" s="310"/>
      <c r="BJ1722" s="311"/>
      <c r="BK1722" s="312">
        <f t="shared" si="97"/>
        <v>0</v>
      </c>
      <c r="BL1722" s="313"/>
      <c r="BM1722" s="313"/>
      <c r="BN1722" s="313"/>
      <c r="BO1722" s="313"/>
      <c r="BP1722" s="314"/>
      <c r="BQ1722" s="294"/>
      <c r="BR1722" s="295"/>
      <c r="BS1722" s="295"/>
      <c r="BT1722" s="295"/>
      <c r="BU1722" s="295"/>
      <c r="BV1722" s="295"/>
      <c r="BW1722" s="296"/>
      <c r="BX1722" s="294"/>
      <c r="BY1722" s="295"/>
      <c r="BZ1722" s="295"/>
      <c r="CA1722" s="295"/>
      <c r="CB1722" s="295"/>
      <c r="CC1722" s="296"/>
      <c r="CD1722" s="294"/>
      <c r="CE1722" s="295"/>
      <c r="CF1722" s="295"/>
      <c r="CG1722" s="295"/>
      <c r="CH1722" s="295"/>
      <c r="CI1722" s="296"/>
    </row>
    <row r="1723" spans="1:87" ht="18" customHeight="1" x14ac:dyDescent="0.25">
      <c r="A1723" s="75"/>
      <c r="B1723" s="327"/>
      <c r="C1723" s="328"/>
      <c r="D1723" s="328"/>
      <c r="E1723" s="328"/>
      <c r="F1723" s="328"/>
      <c r="G1723" s="328"/>
      <c r="H1723" s="328"/>
      <c r="I1723" s="328"/>
      <c r="J1723" s="328"/>
      <c r="K1723" s="328"/>
      <c r="L1723" s="328"/>
      <c r="M1723" s="328"/>
      <c r="N1723" s="328"/>
      <c r="O1723" s="328"/>
      <c r="P1723" s="328"/>
      <c r="Q1723" s="328"/>
      <c r="R1723" s="328"/>
      <c r="S1723" s="328"/>
      <c r="T1723" s="328"/>
      <c r="U1723" s="328"/>
      <c r="V1723" s="328"/>
      <c r="W1723" s="328"/>
      <c r="X1723" s="328"/>
      <c r="Y1723" s="329"/>
      <c r="Z1723" s="336"/>
      <c r="AA1723" s="337"/>
      <c r="AB1723" s="337"/>
      <c r="AC1723" s="337"/>
      <c r="AD1723" s="338"/>
      <c r="AE1723" s="336"/>
      <c r="AF1723" s="337"/>
      <c r="AG1723" s="337"/>
      <c r="AH1723" s="337"/>
      <c r="AI1723" s="337"/>
      <c r="AJ1723" s="337"/>
      <c r="AK1723" s="300"/>
      <c r="AL1723" s="301"/>
      <c r="AM1723" s="301"/>
      <c r="AN1723" s="301"/>
      <c r="AO1723" s="301"/>
      <c r="AP1723" s="301"/>
      <c r="AQ1723" s="301"/>
      <c r="AR1723" s="301"/>
      <c r="AS1723" s="301"/>
      <c r="AT1723" s="301"/>
      <c r="AU1723" s="301"/>
      <c r="AV1723" s="301"/>
      <c r="AW1723" s="301"/>
      <c r="AX1723" s="302"/>
      <c r="AY1723" s="407"/>
      <c r="AZ1723" s="304"/>
      <c r="BA1723" s="304"/>
      <c r="BB1723" s="408"/>
      <c r="BC1723" s="306">
        <f t="shared" si="96"/>
        <v>0</v>
      </c>
      <c r="BD1723" s="307"/>
      <c r="BE1723" s="307"/>
      <c r="BF1723" s="308"/>
      <c r="BG1723" s="309"/>
      <c r="BH1723" s="310"/>
      <c r="BI1723" s="310"/>
      <c r="BJ1723" s="311"/>
      <c r="BK1723" s="312">
        <f t="shared" si="97"/>
        <v>0</v>
      </c>
      <c r="BL1723" s="313"/>
      <c r="BM1723" s="313"/>
      <c r="BN1723" s="313"/>
      <c r="BO1723" s="313"/>
      <c r="BP1723" s="314"/>
      <c r="BQ1723" s="294"/>
      <c r="BR1723" s="295"/>
      <c r="BS1723" s="295"/>
      <c r="BT1723" s="295"/>
      <c r="BU1723" s="295"/>
      <c r="BV1723" s="295"/>
      <c r="BW1723" s="296"/>
      <c r="BX1723" s="294"/>
      <c r="BY1723" s="295"/>
      <c r="BZ1723" s="295"/>
      <c r="CA1723" s="295"/>
      <c r="CB1723" s="295"/>
      <c r="CC1723" s="296"/>
      <c r="CD1723" s="294"/>
      <c r="CE1723" s="295"/>
      <c r="CF1723" s="295"/>
      <c r="CG1723" s="295"/>
      <c r="CH1723" s="295"/>
      <c r="CI1723" s="296"/>
    </row>
    <row r="1724" spans="1:87" ht="18" customHeight="1" x14ac:dyDescent="0.25">
      <c r="A1724" s="75"/>
      <c r="B1724" s="327"/>
      <c r="C1724" s="328"/>
      <c r="D1724" s="328"/>
      <c r="E1724" s="328"/>
      <c r="F1724" s="328"/>
      <c r="G1724" s="328"/>
      <c r="H1724" s="328"/>
      <c r="I1724" s="328"/>
      <c r="J1724" s="328"/>
      <c r="K1724" s="328"/>
      <c r="L1724" s="328"/>
      <c r="M1724" s="328"/>
      <c r="N1724" s="328"/>
      <c r="O1724" s="328"/>
      <c r="P1724" s="328"/>
      <c r="Q1724" s="328"/>
      <c r="R1724" s="328"/>
      <c r="S1724" s="328"/>
      <c r="T1724" s="328"/>
      <c r="U1724" s="328"/>
      <c r="V1724" s="328"/>
      <c r="W1724" s="328"/>
      <c r="X1724" s="328"/>
      <c r="Y1724" s="329"/>
      <c r="Z1724" s="336"/>
      <c r="AA1724" s="337"/>
      <c r="AB1724" s="337"/>
      <c r="AC1724" s="337"/>
      <c r="AD1724" s="338"/>
      <c r="AE1724" s="336"/>
      <c r="AF1724" s="337"/>
      <c r="AG1724" s="337"/>
      <c r="AH1724" s="337"/>
      <c r="AI1724" s="337"/>
      <c r="AJ1724" s="337"/>
      <c r="AK1724" s="300"/>
      <c r="AL1724" s="301"/>
      <c r="AM1724" s="301"/>
      <c r="AN1724" s="301"/>
      <c r="AO1724" s="301"/>
      <c r="AP1724" s="301"/>
      <c r="AQ1724" s="301"/>
      <c r="AR1724" s="301"/>
      <c r="AS1724" s="301"/>
      <c r="AT1724" s="301"/>
      <c r="AU1724" s="301"/>
      <c r="AV1724" s="301"/>
      <c r="AW1724" s="301"/>
      <c r="AX1724" s="302"/>
      <c r="AY1724" s="407"/>
      <c r="AZ1724" s="304"/>
      <c r="BA1724" s="304"/>
      <c r="BB1724" s="408"/>
      <c r="BC1724" s="306">
        <f t="shared" si="96"/>
        <v>0</v>
      </c>
      <c r="BD1724" s="307"/>
      <c r="BE1724" s="307"/>
      <c r="BF1724" s="308"/>
      <c r="BG1724" s="309"/>
      <c r="BH1724" s="310"/>
      <c r="BI1724" s="310"/>
      <c r="BJ1724" s="311"/>
      <c r="BK1724" s="312">
        <f t="shared" si="97"/>
        <v>0</v>
      </c>
      <c r="BL1724" s="313"/>
      <c r="BM1724" s="313"/>
      <c r="BN1724" s="313"/>
      <c r="BO1724" s="313"/>
      <c r="BP1724" s="314"/>
      <c r="BQ1724" s="294"/>
      <c r="BR1724" s="295"/>
      <c r="BS1724" s="295"/>
      <c r="BT1724" s="295"/>
      <c r="BU1724" s="295"/>
      <c r="BV1724" s="295"/>
      <c r="BW1724" s="296"/>
      <c r="BX1724" s="294"/>
      <c r="BY1724" s="295"/>
      <c r="BZ1724" s="295"/>
      <c r="CA1724" s="295"/>
      <c r="CB1724" s="295"/>
      <c r="CC1724" s="296"/>
      <c r="CD1724" s="294"/>
      <c r="CE1724" s="295"/>
      <c r="CF1724" s="295"/>
      <c r="CG1724" s="295"/>
      <c r="CH1724" s="295"/>
      <c r="CI1724" s="296"/>
    </row>
    <row r="1725" spans="1:87" ht="18" customHeight="1" x14ac:dyDescent="0.25">
      <c r="A1725" s="75"/>
      <c r="B1725" s="327"/>
      <c r="C1725" s="328"/>
      <c r="D1725" s="328"/>
      <c r="E1725" s="328"/>
      <c r="F1725" s="328"/>
      <c r="G1725" s="328"/>
      <c r="H1725" s="328"/>
      <c r="I1725" s="328"/>
      <c r="J1725" s="328"/>
      <c r="K1725" s="328"/>
      <c r="L1725" s="328"/>
      <c r="M1725" s="328"/>
      <c r="N1725" s="328"/>
      <c r="O1725" s="328"/>
      <c r="P1725" s="328"/>
      <c r="Q1725" s="328"/>
      <c r="R1725" s="328"/>
      <c r="S1725" s="328"/>
      <c r="T1725" s="328"/>
      <c r="U1725" s="328"/>
      <c r="V1725" s="328"/>
      <c r="W1725" s="328"/>
      <c r="X1725" s="328"/>
      <c r="Y1725" s="329"/>
      <c r="Z1725" s="336"/>
      <c r="AA1725" s="337"/>
      <c r="AB1725" s="337"/>
      <c r="AC1725" s="337"/>
      <c r="AD1725" s="338"/>
      <c r="AE1725" s="336"/>
      <c r="AF1725" s="337"/>
      <c r="AG1725" s="337"/>
      <c r="AH1725" s="337"/>
      <c r="AI1725" s="337"/>
      <c r="AJ1725" s="337"/>
      <c r="AK1725" s="300"/>
      <c r="AL1725" s="301"/>
      <c r="AM1725" s="301"/>
      <c r="AN1725" s="301"/>
      <c r="AO1725" s="301"/>
      <c r="AP1725" s="301"/>
      <c r="AQ1725" s="301"/>
      <c r="AR1725" s="301"/>
      <c r="AS1725" s="301"/>
      <c r="AT1725" s="301"/>
      <c r="AU1725" s="301"/>
      <c r="AV1725" s="301"/>
      <c r="AW1725" s="301"/>
      <c r="AX1725" s="302"/>
      <c r="AY1725" s="407"/>
      <c r="AZ1725" s="304"/>
      <c r="BA1725" s="304"/>
      <c r="BB1725" s="408"/>
      <c r="BC1725" s="306">
        <f t="shared" si="96"/>
        <v>0</v>
      </c>
      <c r="BD1725" s="307"/>
      <c r="BE1725" s="307"/>
      <c r="BF1725" s="308"/>
      <c r="BG1725" s="309"/>
      <c r="BH1725" s="310"/>
      <c r="BI1725" s="310"/>
      <c r="BJ1725" s="311"/>
      <c r="BK1725" s="312">
        <f t="shared" si="97"/>
        <v>0</v>
      </c>
      <c r="BL1725" s="313"/>
      <c r="BM1725" s="313"/>
      <c r="BN1725" s="313"/>
      <c r="BO1725" s="313"/>
      <c r="BP1725" s="314"/>
      <c r="BQ1725" s="294"/>
      <c r="BR1725" s="295"/>
      <c r="BS1725" s="295"/>
      <c r="BT1725" s="295"/>
      <c r="BU1725" s="295"/>
      <c r="BV1725" s="295"/>
      <c r="BW1725" s="296"/>
      <c r="BX1725" s="294"/>
      <c r="BY1725" s="295"/>
      <c r="BZ1725" s="295"/>
      <c r="CA1725" s="295"/>
      <c r="CB1725" s="295"/>
      <c r="CC1725" s="296"/>
      <c r="CD1725" s="294"/>
      <c r="CE1725" s="295"/>
      <c r="CF1725" s="295"/>
      <c r="CG1725" s="295"/>
      <c r="CH1725" s="295"/>
      <c r="CI1725" s="296"/>
    </row>
    <row r="1726" spans="1:87" ht="18" customHeight="1" x14ac:dyDescent="0.25">
      <c r="A1726" s="75"/>
      <c r="B1726" s="327"/>
      <c r="C1726" s="328"/>
      <c r="D1726" s="328"/>
      <c r="E1726" s="328"/>
      <c r="F1726" s="328"/>
      <c r="G1726" s="328"/>
      <c r="H1726" s="328"/>
      <c r="I1726" s="328"/>
      <c r="J1726" s="328"/>
      <c r="K1726" s="328"/>
      <c r="L1726" s="328"/>
      <c r="M1726" s="328"/>
      <c r="N1726" s="328"/>
      <c r="O1726" s="328"/>
      <c r="P1726" s="328"/>
      <c r="Q1726" s="328"/>
      <c r="R1726" s="328"/>
      <c r="S1726" s="328"/>
      <c r="T1726" s="328"/>
      <c r="U1726" s="328"/>
      <c r="V1726" s="328"/>
      <c r="W1726" s="328"/>
      <c r="X1726" s="328"/>
      <c r="Y1726" s="329"/>
      <c r="Z1726" s="336"/>
      <c r="AA1726" s="337"/>
      <c r="AB1726" s="337"/>
      <c r="AC1726" s="337"/>
      <c r="AD1726" s="338"/>
      <c r="AE1726" s="336"/>
      <c r="AF1726" s="337"/>
      <c r="AG1726" s="337"/>
      <c r="AH1726" s="337"/>
      <c r="AI1726" s="337"/>
      <c r="AJ1726" s="337"/>
      <c r="AK1726" s="300"/>
      <c r="AL1726" s="301"/>
      <c r="AM1726" s="301"/>
      <c r="AN1726" s="301"/>
      <c r="AO1726" s="301"/>
      <c r="AP1726" s="301"/>
      <c r="AQ1726" s="301"/>
      <c r="AR1726" s="301"/>
      <c r="AS1726" s="301"/>
      <c r="AT1726" s="301"/>
      <c r="AU1726" s="301"/>
      <c r="AV1726" s="301"/>
      <c r="AW1726" s="301"/>
      <c r="AX1726" s="302"/>
      <c r="AY1726" s="407"/>
      <c r="AZ1726" s="304"/>
      <c r="BA1726" s="304"/>
      <c r="BB1726" s="408"/>
      <c r="BC1726" s="306">
        <f t="shared" si="96"/>
        <v>0</v>
      </c>
      <c r="BD1726" s="307"/>
      <c r="BE1726" s="307"/>
      <c r="BF1726" s="308"/>
      <c r="BG1726" s="309"/>
      <c r="BH1726" s="310"/>
      <c r="BI1726" s="310"/>
      <c r="BJ1726" s="311"/>
      <c r="BK1726" s="312">
        <f t="shared" si="97"/>
        <v>0</v>
      </c>
      <c r="BL1726" s="313"/>
      <c r="BM1726" s="313"/>
      <c r="BN1726" s="313"/>
      <c r="BO1726" s="313"/>
      <c r="BP1726" s="314"/>
      <c r="BQ1726" s="294"/>
      <c r="BR1726" s="295"/>
      <c r="BS1726" s="295"/>
      <c r="BT1726" s="295"/>
      <c r="BU1726" s="295"/>
      <c r="BV1726" s="295"/>
      <c r="BW1726" s="296"/>
      <c r="BX1726" s="294"/>
      <c r="BY1726" s="295"/>
      <c r="BZ1726" s="295"/>
      <c r="CA1726" s="295"/>
      <c r="CB1726" s="295"/>
      <c r="CC1726" s="296"/>
      <c r="CD1726" s="294"/>
      <c r="CE1726" s="295"/>
      <c r="CF1726" s="295"/>
      <c r="CG1726" s="295"/>
      <c r="CH1726" s="295"/>
      <c r="CI1726" s="296"/>
    </row>
    <row r="1727" spans="1:87" ht="18" customHeight="1" x14ac:dyDescent="0.25">
      <c r="A1727" s="75"/>
      <c r="B1727" s="327"/>
      <c r="C1727" s="328"/>
      <c r="D1727" s="328"/>
      <c r="E1727" s="328"/>
      <c r="F1727" s="328"/>
      <c r="G1727" s="328"/>
      <c r="H1727" s="328"/>
      <c r="I1727" s="328"/>
      <c r="J1727" s="328"/>
      <c r="K1727" s="328"/>
      <c r="L1727" s="328"/>
      <c r="M1727" s="328"/>
      <c r="N1727" s="328"/>
      <c r="O1727" s="328"/>
      <c r="P1727" s="328"/>
      <c r="Q1727" s="328"/>
      <c r="R1727" s="328"/>
      <c r="S1727" s="328"/>
      <c r="T1727" s="328"/>
      <c r="U1727" s="328"/>
      <c r="V1727" s="328"/>
      <c r="W1727" s="328"/>
      <c r="X1727" s="328"/>
      <c r="Y1727" s="329"/>
      <c r="Z1727" s="336"/>
      <c r="AA1727" s="337"/>
      <c r="AB1727" s="337"/>
      <c r="AC1727" s="337"/>
      <c r="AD1727" s="338"/>
      <c r="AE1727" s="336"/>
      <c r="AF1727" s="337"/>
      <c r="AG1727" s="337"/>
      <c r="AH1727" s="337"/>
      <c r="AI1727" s="337"/>
      <c r="AJ1727" s="337"/>
      <c r="AK1727" s="300"/>
      <c r="AL1727" s="301"/>
      <c r="AM1727" s="301"/>
      <c r="AN1727" s="301"/>
      <c r="AO1727" s="301"/>
      <c r="AP1727" s="301"/>
      <c r="AQ1727" s="301"/>
      <c r="AR1727" s="301"/>
      <c r="AS1727" s="301"/>
      <c r="AT1727" s="301"/>
      <c r="AU1727" s="301"/>
      <c r="AV1727" s="301"/>
      <c r="AW1727" s="301"/>
      <c r="AX1727" s="302"/>
      <c r="AY1727" s="407"/>
      <c r="AZ1727" s="304"/>
      <c r="BA1727" s="304"/>
      <c r="BB1727" s="408"/>
      <c r="BC1727" s="306">
        <f t="shared" si="96"/>
        <v>0</v>
      </c>
      <c r="BD1727" s="307"/>
      <c r="BE1727" s="307"/>
      <c r="BF1727" s="308"/>
      <c r="BG1727" s="309"/>
      <c r="BH1727" s="310"/>
      <c r="BI1727" s="310"/>
      <c r="BJ1727" s="311"/>
      <c r="BK1727" s="312">
        <f t="shared" si="97"/>
        <v>0</v>
      </c>
      <c r="BL1727" s="313"/>
      <c r="BM1727" s="313"/>
      <c r="BN1727" s="313"/>
      <c r="BO1727" s="313"/>
      <c r="BP1727" s="314"/>
      <c r="BQ1727" s="294"/>
      <c r="BR1727" s="295"/>
      <c r="BS1727" s="295"/>
      <c r="BT1727" s="295"/>
      <c r="BU1727" s="295"/>
      <c r="BV1727" s="295"/>
      <c r="BW1727" s="296"/>
      <c r="BX1727" s="294"/>
      <c r="BY1727" s="295"/>
      <c r="BZ1727" s="295"/>
      <c r="CA1727" s="295"/>
      <c r="CB1727" s="295"/>
      <c r="CC1727" s="296"/>
      <c r="CD1727" s="294"/>
      <c r="CE1727" s="295"/>
      <c r="CF1727" s="295"/>
      <c r="CG1727" s="295"/>
      <c r="CH1727" s="295"/>
      <c r="CI1727" s="296"/>
    </row>
    <row r="1728" spans="1:87" ht="18" customHeight="1" x14ac:dyDescent="0.25">
      <c r="A1728" s="75"/>
      <c r="B1728" s="327"/>
      <c r="C1728" s="328"/>
      <c r="D1728" s="328"/>
      <c r="E1728" s="328"/>
      <c r="F1728" s="328"/>
      <c r="G1728" s="328"/>
      <c r="H1728" s="328"/>
      <c r="I1728" s="328"/>
      <c r="J1728" s="328"/>
      <c r="K1728" s="328"/>
      <c r="L1728" s="328"/>
      <c r="M1728" s="328"/>
      <c r="N1728" s="328"/>
      <c r="O1728" s="328"/>
      <c r="P1728" s="328"/>
      <c r="Q1728" s="328"/>
      <c r="R1728" s="328"/>
      <c r="S1728" s="328"/>
      <c r="T1728" s="328"/>
      <c r="U1728" s="328"/>
      <c r="V1728" s="328"/>
      <c r="W1728" s="328"/>
      <c r="X1728" s="328"/>
      <c r="Y1728" s="329"/>
      <c r="Z1728" s="336"/>
      <c r="AA1728" s="337"/>
      <c r="AB1728" s="337"/>
      <c r="AC1728" s="337"/>
      <c r="AD1728" s="338"/>
      <c r="AE1728" s="336"/>
      <c r="AF1728" s="337"/>
      <c r="AG1728" s="337"/>
      <c r="AH1728" s="337"/>
      <c r="AI1728" s="337"/>
      <c r="AJ1728" s="337"/>
      <c r="AK1728" s="300"/>
      <c r="AL1728" s="301"/>
      <c r="AM1728" s="301"/>
      <c r="AN1728" s="301"/>
      <c r="AO1728" s="301"/>
      <c r="AP1728" s="301"/>
      <c r="AQ1728" s="301"/>
      <c r="AR1728" s="301"/>
      <c r="AS1728" s="301"/>
      <c r="AT1728" s="301"/>
      <c r="AU1728" s="301"/>
      <c r="AV1728" s="301"/>
      <c r="AW1728" s="301"/>
      <c r="AX1728" s="302"/>
      <c r="AY1728" s="407"/>
      <c r="AZ1728" s="304"/>
      <c r="BA1728" s="304"/>
      <c r="BB1728" s="408"/>
      <c r="BC1728" s="306">
        <f t="shared" si="96"/>
        <v>0</v>
      </c>
      <c r="BD1728" s="307"/>
      <c r="BE1728" s="307"/>
      <c r="BF1728" s="308"/>
      <c r="BG1728" s="309"/>
      <c r="BH1728" s="310"/>
      <c r="BI1728" s="310"/>
      <c r="BJ1728" s="311"/>
      <c r="BK1728" s="312">
        <f t="shared" si="97"/>
        <v>0</v>
      </c>
      <c r="BL1728" s="313"/>
      <c r="BM1728" s="313"/>
      <c r="BN1728" s="313"/>
      <c r="BO1728" s="313"/>
      <c r="BP1728" s="314"/>
      <c r="BQ1728" s="294"/>
      <c r="BR1728" s="295"/>
      <c r="BS1728" s="295"/>
      <c r="BT1728" s="295"/>
      <c r="BU1728" s="295"/>
      <c r="BV1728" s="295"/>
      <c r="BW1728" s="296"/>
      <c r="BX1728" s="294"/>
      <c r="BY1728" s="295"/>
      <c r="BZ1728" s="295"/>
      <c r="CA1728" s="295"/>
      <c r="CB1728" s="295"/>
      <c r="CC1728" s="296"/>
      <c r="CD1728" s="294"/>
      <c r="CE1728" s="295"/>
      <c r="CF1728" s="295"/>
      <c r="CG1728" s="295"/>
      <c r="CH1728" s="295"/>
      <c r="CI1728" s="296"/>
    </row>
    <row r="1729" spans="1:87" ht="18" customHeight="1" x14ac:dyDescent="0.25">
      <c r="A1729" s="75"/>
      <c r="B1729" s="327"/>
      <c r="C1729" s="328"/>
      <c r="D1729" s="328"/>
      <c r="E1729" s="328"/>
      <c r="F1729" s="328"/>
      <c r="G1729" s="328"/>
      <c r="H1729" s="328"/>
      <c r="I1729" s="328"/>
      <c r="J1729" s="328"/>
      <c r="K1729" s="328"/>
      <c r="L1729" s="328"/>
      <c r="M1729" s="328"/>
      <c r="N1729" s="328"/>
      <c r="O1729" s="328"/>
      <c r="P1729" s="328"/>
      <c r="Q1729" s="328"/>
      <c r="R1729" s="328"/>
      <c r="S1729" s="328"/>
      <c r="T1729" s="328"/>
      <c r="U1729" s="328"/>
      <c r="V1729" s="328"/>
      <c r="W1729" s="328"/>
      <c r="X1729" s="328"/>
      <c r="Y1729" s="329"/>
      <c r="Z1729" s="336"/>
      <c r="AA1729" s="337"/>
      <c r="AB1729" s="337"/>
      <c r="AC1729" s="337"/>
      <c r="AD1729" s="338"/>
      <c r="AE1729" s="336"/>
      <c r="AF1729" s="337"/>
      <c r="AG1729" s="337"/>
      <c r="AH1729" s="337"/>
      <c r="AI1729" s="337"/>
      <c r="AJ1729" s="337"/>
      <c r="AK1729" s="300"/>
      <c r="AL1729" s="301"/>
      <c r="AM1729" s="301"/>
      <c r="AN1729" s="301"/>
      <c r="AO1729" s="301"/>
      <c r="AP1729" s="301"/>
      <c r="AQ1729" s="301"/>
      <c r="AR1729" s="301"/>
      <c r="AS1729" s="301"/>
      <c r="AT1729" s="301"/>
      <c r="AU1729" s="301"/>
      <c r="AV1729" s="301"/>
      <c r="AW1729" s="301"/>
      <c r="AX1729" s="302"/>
      <c r="AY1729" s="407"/>
      <c r="AZ1729" s="304"/>
      <c r="BA1729" s="304"/>
      <c r="BB1729" s="408"/>
      <c r="BC1729" s="306">
        <f t="shared" si="96"/>
        <v>0</v>
      </c>
      <c r="BD1729" s="307"/>
      <c r="BE1729" s="307"/>
      <c r="BF1729" s="308"/>
      <c r="BG1729" s="309"/>
      <c r="BH1729" s="310"/>
      <c r="BI1729" s="310"/>
      <c r="BJ1729" s="311"/>
      <c r="BK1729" s="312">
        <f t="shared" si="97"/>
        <v>0</v>
      </c>
      <c r="BL1729" s="313"/>
      <c r="BM1729" s="313"/>
      <c r="BN1729" s="313"/>
      <c r="BO1729" s="313"/>
      <c r="BP1729" s="314"/>
      <c r="BQ1729" s="294"/>
      <c r="BR1729" s="295"/>
      <c r="BS1729" s="295"/>
      <c r="BT1729" s="295"/>
      <c r="BU1729" s="295"/>
      <c r="BV1729" s="295"/>
      <c r="BW1729" s="296"/>
      <c r="BX1729" s="294"/>
      <c r="BY1729" s="295"/>
      <c r="BZ1729" s="295"/>
      <c r="CA1729" s="295"/>
      <c r="CB1729" s="295"/>
      <c r="CC1729" s="296"/>
      <c r="CD1729" s="294"/>
      <c r="CE1729" s="295"/>
      <c r="CF1729" s="295"/>
      <c r="CG1729" s="295"/>
      <c r="CH1729" s="295"/>
      <c r="CI1729" s="296"/>
    </row>
    <row r="1730" spans="1:87" ht="18" customHeight="1" x14ac:dyDescent="0.25">
      <c r="A1730" s="75"/>
      <c r="B1730" s="327"/>
      <c r="C1730" s="328"/>
      <c r="D1730" s="328"/>
      <c r="E1730" s="328"/>
      <c r="F1730" s="328"/>
      <c r="G1730" s="328"/>
      <c r="H1730" s="328"/>
      <c r="I1730" s="328"/>
      <c r="J1730" s="328"/>
      <c r="K1730" s="328"/>
      <c r="L1730" s="328"/>
      <c r="M1730" s="328"/>
      <c r="N1730" s="328"/>
      <c r="O1730" s="328"/>
      <c r="P1730" s="328"/>
      <c r="Q1730" s="328"/>
      <c r="R1730" s="328"/>
      <c r="S1730" s="328"/>
      <c r="T1730" s="328"/>
      <c r="U1730" s="328"/>
      <c r="V1730" s="328"/>
      <c r="W1730" s="328"/>
      <c r="X1730" s="328"/>
      <c r="Y1730" s="329"/>
      <c r="Z1730" s="336"/>
      <c r="AA1730" s="337"/>
      <c r="AB1730" s="337"/>
      <c r="AC1730" s="337"/>
      <c r="AD1730" s="338"/>
      <c r="AE1730" s="336"/>
      <c r="AF1730" s="337"/>
      <c r="AG1730" s="337"/>
      <c r="AH1730" s="337"/>
      <c r="AI1730" s="337"/>
      <c r="AJ1730" s="337"/>
      <c r="AK1730" s="300"/>
      <c r="AL1730" s="301"/>
      <c r="AM1730" s="301"/>
      <c r="AN1730" s="301"/>
      <c r="AO1730" s="301"/>
      <c r="AP1730" s="301"/>
      <c r="AQ1730" s="301"/>
      <c r="AR1730" s="301"/>
      <c r="AS1730" s="301"/>
      <c r="AT1730" s="301"/>
      <c r="AU1730" s="301"/>
      <c r="AV1730" s="301"/>
      <c r="AW1730" s="301"/>
      <c r="AX1730" s="302"/>
      <c r="AY1730" s="407"/>
      <c r="AZ1730" s="304"/>
      <c r="BA1730" s="304"/>
      <c r="BB1730" s="408"/>
      <c r="BC1730" s="306">
        <f t="shared" si="96"/>
        <v>0</v>
      </c>
      <c r="BD1730" s="307"/>
      <c r="BE1730" s="307"/>
      <c r="BF1730" s="308"/>
      <c r="BG1730" s="309"/>
      <c r="BH1730" s="310"/>
      <c r="BI1730" s="310"/>
      <c r="BJ1730" s="311"/>
      <c r="BK1730" s="312">
        <f t="shared" si="97"/>
        <v>0</v>
      </c>
      <c r="BL1730" s="313"/>
      <c r="BM1730" s="313"/>
      <c r="BN1730" s="313"/>
      <c r="BO1730" s="313"/>
      <c r="BP1730" s="314"/>
      <c r="BQ1730" s="294"/>
      <c r="BR1730" s="295"/>
      <c r="BS1730" s="295"/>
      <c r="BT1730" s="295"/>
      <c r="BU1730" s="295"/>
      <c r="BV1730" s="295"/>
      <c r="BW1730" s="296"/>
      <c r="BX1730" s="294"/>
      <c r="BY1730" s="295"/>
      <c r="BZ1730" s="295"/>
      <c r="CA1730" s="295"/>
      <c r="CB1730" s="295"/>
      <c r="CC1730" s="296"/>
      <c r="CD1730" s="294"/>
      <c r="CE1730" s="295"/>
      <c r="CF1730" s="295"/>
      <c r="CG1730" s="295"/>
      <c r="CH1730" s="295"/>
      <c r="CI1730" s="296"/>
    </row>
    <row r="1731" spans="1:87" ht="18" customHeight="1" x14ac:dyDescent="0.25">
      <c r="A1731" s="75"/>
      <c r="B1731" s="327"/>
      <c r="C1731" s="328"/>
      <c r="D1731" s="328"/>
      <c r="E1731" s="328"/>
      <c r="F1731" s="328"/>
      <c r="G1731" s="328"/>
      <c r="H1731" s="328"/>
      <c r="I1731" s="328"/>
      <c r="J1731" s="328"/>
      <c r="K1731" s="328"/>
      <c r="L1731" s="328"/>
      <c r="M1731" s="328"/>
      <c r="N1731" s="328"/>
      <c r="O1731" s="328"/>
      <c r="P1731" s="328"/>
      <c r="Q1731" s="328"/>
      <c r="R1731" s="328"/>
      <c r="S1731" s="328"/>
      <c r="T1731" s="328"/>
      <c r="U1731" s="328"/>
      <c r="V1731" s="328"/>
      <c r="W1731" s="328"/>
      <c r="X1731" s="328"/>
      <c r="Y1731" s="329"/>
      <c r="Z1731" s="336"/>
      <c r="AA1731" s="337"/>
      <c r="AB1731" s="337"/>
      <c r="AC1731" s="337"/>
      <c r="AD1731" s="338"/>
      <c r="AE1731" s="336"/>
      <c r="AF1731" s="337"/>
      <c r="AG1731" s="337"/>
      <c r="AH1731" s="337"/>
      <c r="AI1731" s="337"/>
      <c r="AJ1731" s="337"/>
      <c r="AK1731" s="300"/>
      <c r="AL1731" s="301"/>
      <c r="AM1731" s="301"/>
      <c r="AN1731" s="301"/>
      <c r="AO1731" s="301"/>
      <c r="AP1731" s="301"/>
      <c r="AQ1731" s="301"/>
      <c r="AR1731" s="301"/>
      <c r="AS1731" s="301"/>
      <c r="AT1731" s="301"/>
      <c r="AU1731" s="301"/>
      <c r="AV1731" s="301"/>
      <c r="AW1731" s="301"/>
      <c r="AX1731" s="302"/>
      <c r="AY1731" s="407"/>
      <c r="AZ1731" s="304"/>
      <c r="BA1731" s="304"/>
      <c r="BB1731" s="408"/>
      <c r="BC1731" s="306">
        <f t="shared" si="96"/>
        <v>0</v>
      </c>
      <c r="BD1731" s="307"/>
      <c r="BE1731" s="307"/>
      <c r="BF1731" s="308"/>
      <c r="BG1731" s="309"/>
      <c r="BH1731" s="310"/>
      <c r="BI1731" s="310"/>
      <c r="BJ1731" s="311"/>
      <c r="BK1731" s="312">
        <f t="shared" si="97"/>
        <v>0</v>
      </c>
      <c r="BL1731" s="313"/>
      <c r="BM1731" s="313"/>
      <c r="BN1731" s="313"/>
      <c r="BO1731" s="313"/>
      <c r="BP1731" s="314"/>
      <c r="BQ1731" s="294"/>
      <c r="BR1731" s="295"/>
      <c r="BS1731" s="295"/>
      <c r="BT1731" s="295"/>
      <c r="BU1731" s="295"/>
      <c r="BV1731" s="295"/>
      <c r="BW1731" s="296"/>
      <c r="BX1731" s="294"/>
      <c r="BY1731" s="295"/>
      <c r="BZ1731" s="295"/>
      <c r="CA1731" s="295"/>
      <c r="CB1731" s="295"/>
      <c r="CC1731" s="296"/>
      <c r="CD1731" s="294"/>
      <c r="CE1731" s="295"/>
      <c r="CF1731" s="295"/>
      <c r="CG1731" s="295"/>
      <c r="CH1731" s="295"/>
      <c r="CI1731" s="296"/>
    </row>
    <row r="1732" spans="1:87" ht="18" customHeight="1" x14ac:dyDescent="0.25">
      <c r="A1732" s="75"/>
      <c r="B1732" s="327"/>
      <c r="C1732" s="328"/>
      <c r="D1732" s="328"/>
      <c r="E1732" s="328"/>
      <c r="F1732" s="328"/>
      <c r="G1732" s="328"/>
      <c r="H1732" s="328"/>
      <c r="I1732" s="328"/>
      <c r="J1732" s="328"/>
      <c r="K1732" s="328"/>
      <c r="L1732" s="328"/>
      <c r="M1732" s="328"/>
      <c r="N1732" s="328"/>
      <c r="O1732" s="328"/>
      <c r="P1732" s="328"/>
      <c r="Q1732" s="328"/>
      <c r="R1732" s="328"/>
      <c r="S1732" s="328"/>
      <c r="T1732" s="328"/>
      <c r="U1732" s="328"/>
      <c r="V1732" s="328"/>
      <c r="W1732" s="328"/>
      <c r="X1732" s="328"/>
      <c r="Y1732" s="329"/>
      <c r="Z1732" s="336"/>
      <c r="AA1732" s="337"/>
      <c r="AB1732" s="337"/>
      <c r="AC1732" s="337"/>
      <c r="AD1732" s="338"/>
      <c r="AE1732" s="336"/>
      <c r="AF1732" s="337"/>
      <c r="AG1732" s="337"/>
      <c r="AH1732" s="337"/>
      <c r="AI1732" s="337"/>
      <c r="AJ1732" s="337"/>
      <c r="AK1732" s="300"/>
      <c r="AL1732" s="301"/>
      <c r="AM1732" s="301"/>
      <c r="AN1732" s="301"/>
      <c r="AO1732" s="301"/>
      <c r="AP1732" s="301"/>
      <c r="AQ1732" s="301"/>
      <c r="AR1732" s="301"/>
      <c r="AS1732" s="301"/>
      <c r="AT1732" s="301"/>
      <c r="AU1732" s="301"/>
      <c r="AV1732" s="301"/>
      <c r="AW1732" s="301"/>
      <c r="AX1732" s="302"/>
      <c r="AY1732" s="407"/>
      <c r="AZ1732" s="304"/>
      <c r="BA1732" s="304"/>
      <c r="BB1732" s="408"/>
      <c r="BC1732" s="306">
        <f t="shared" si="96"/>
        <v>0</v>
      </c>
      <c r="BD1732" s="307"/>
      <c r="BE1732" s="307"/>
      <c r="BF1732" s="308"/>
      <c r="BG1732" s="309"/>
      <c r="BH1732" s="310"/>
      <c r="BI1732" s="310"/>
      <c r="BJ1732" s="311"/>
      <c r="BK1732" s="312">
        <f t="shared" si="97"/>
        <v>0</v>
      </c>
      <c r="BL1732" s="313"/>
      <c r="BM1732" s="313"/>
      <c r="BN1732" s="313"/>
      <c r="BO1732" s="313"/>
      <c r="BP1732" s="314"/>
      <c r="BQ1732" s="294"/>
      <c r="BR1732" s="295"/>
      <c r="BS1732" s="295"/>
      <c r="BT1732" s="295"/>
      <c r="BU1732" s="295"/>
      <c r="BV1732" s="295"/>
      <c r="BW1732" s="296"/>
      <c r="BX1732" s="294"/>
      <c r="BY1732" s="295"/>
      <c r="BZ1732" s="295"/>
      <c r="CA1732" s="295"/>
      <c r="CB1732" s="295"/>
      <c r="CC1732" s="296"/>
      <c r="CD1732" s="294"/>
      <c r="CE1732" s="295"/>
      <c r="CF1732" s="295"/>
      <c r="CG1732" s="295"/>
      <c r="CH1732" s="295"/>
      <c r="CI1732" s="296"/>
    </row>
    <row r="1733" spans="1:87" ht="18" customHeight="1" x14ac:dyDescent="0.25">
      <c r="A1733" s="75"/>
      <c r="B1733" s="327"/>
      <c r="C1733" s="328"/>
      <c r="D1733" s="328"/>
      <c r="E1733" s="328"/>
      <c r="F1733" s="328"/>
      <c r="G1733" s="328"/>
      <c r="H1733" s="328"/>
      <c r="I1733" s="328"/>
      <c r="J1733" s="328"/>
      <c r="K1733" s="328"/>
      <c r="L1733" s="328"/>
      <c r="M1733" s="328"/>
      <c r="N1733" s="328"/>
      <c r="O1733" s="328"/>
      <c r="P1733" s="328"/>
      <c r="Q1733" s="328"/>
      <c r="R1733" s="328"/>
      <c r="S1733" s="328"/>
      <c r="T1733" s="328"/>
      <c r="U1733" s="328"/>
      <c r="V1733" s="328"/>
      <c r="W1733" s="328"/>
      <c r="X1733" s="328"/>
      <c r="Y1733" s="329"/>
      <c r="Z1733" s="336"/>
      <c r="AA1733" s="337"/>
      <c r="AB1733" s="337"/>
      <c r="AC1733" s="337"/>
      <c r="AD1733" s="338"/>
      <c r="AE1733" s="336"/>
      <c r="AF1733" s="337"/>
      <c r="AG1733" s="337"/>
      <c r="AH1733" s="337"/>
      <c r="AI1733" s="337"/>
      <c r="AJ1733" s="337"/>
      <c r="AK1733" s="300"/>
      <c r="AL1733" s="301"/>
      <c r="AM1733" s="301"/>
      <c r="AN1733" s="301"/>
      <c r="AO1733" s="301"/>
      <c r="AP1733" s="301"/>
      <c r="AQ1733" s="301"/>
      <c r="AR1733" s="301"/>
      <c r="AS1733" s="301"/>
      <c r="AT1733" s="301"/>
      <c r="AU1733" s="301"/>
      <c r="AV1733" s="301"/>
      <c r="AW1733" s="301"/>
      <c r="AX1733" s="302"/>
      <c r="AY1733" s="407"/>
      <c r="AZ1733" s="304"/>
      <c r="BA1733" s="304"/>
      <c r="BB1733" s="408"/>
      <c r="BC1733" s="306">
        <f t="shared" si="96"/>
        <v>0</v>
      </c>
      <c r="BD1733" s="307"/>
      <c r="BE1733" s="307"/>
      <c r="BF1733" s="308"/>
      <c r="BG1733" s="309"/>
      <c r="BH1733" s="310"/>
      <c r="BI1733" s="310"/>
      <c r="BJ1733" s="311"/>
      <c r="BK1733" s="312">
        <f t="shared" si="97"/>
        <v>0</v>
      </c>
      <c r="BL1733" s="313"/>
      <c r="BM1733" s="313"/>
      <c r="BN1733" s="313"/>
      <c r="BO1733" s="313"/>
      <c r="BP1733" s="314"/>
      <c r="BQ1733" s="294"/>
      <c r="BR1733" s="295"/>
      <c r="BS1733" s="295"/>
      <c r="BT1733" s="295"/>
      <c r="BU1733" s="295"/>
      <c r="BV1733" s="295"/>
      <c r="BW1733" s="296"/>
      <c r="BX1733" s="294"/>
      <c r="BY1733" s="295"/>
      <c r="BZ1733" s="295"/>
      <c r="CA1733" s="295"/>
      <c r="CB1733" s="295"/>
      <c r="CC1733" s="296"/>
      <c r="CD1733" s="294"/>
      <c r="CE1733" s="295"/>
      <c r="CF1733" s="295"/>
      <c r="CG1733" s="295"/>
      <c r="CH1733" s="295"/>
      <c r="CI1733" s="296"/>
    </row>
    <row r="1734" spans="1:87" ht="18" customHeight="1" x14ac:dyDescent="0.25">
      <c r="A1734" s="75"/>
      <c r="B1734" s="327"/>
      <c r="C1734" s="328"/>
      <c r="D1734" s="328"/>
      <c r="E1734" s="328"/>
      <c r="F1734" s="328"/>
      <c r="G1734" s="328"/>
      <c r="H1734" s="328"/>
      <c r="I1734" s="328"/>
      <c r="J1734" s="328"/>
      <c r="K1734" s="328"/>
      <c r="L1734" s="328"/>
      <c r="M1734" s="328"/>
      <c r="N1734" s="328"/>
      <c r="O1734" s="328"/>
      <c r="P1734" s="328"/>
      <c r="Q1734" s="328"/>
      <c r="R1734" s="328"/>
      <c r="S1734" s="328"/>
      <c r="T1734" s="328"/>
      <c r="U1734" s="328"/>
      <c r="V1734" s="328"/>
      <c r="W1734" s="328"/>
      <c r="X1734" s="328"/>
      <c r="Y1734" s="329"/>
      <c r="Z1734" s="336"/>
      <c r="AA1734" s="337"/>
      <c r="AB1734" s="337"/>
      <c r="AC1734" s="337"/>
      <c r="AD1734" s="338"/>
      <c r="AE1734" s="336"/>
      <c r="AF1734" s="337"/>
      <c r="AG1734" s="337"/>
      <c r="AH1734" s="337"/>
      <c r="AI1734" s="337"/>
      <c r="AJ1734" s="337"/>
      <c r="AK1734" s="300"/>
      <c r="AL1734" s="301"/>
      <c r="AM1734" s="301"/>
      <c r="AN1734" s="301"/>
      <c r="AO1734" s="301"/>
      <c r="AP1734" s="301"/>
      <c r="AQ1734" s="301"/>
      <c r="AR1734" s="301"/>
      <c r="AS1734" s="301"/>
      <c r="AT1734" s="301"/>
      <c r="AU1734" s="301"/>
      <c r="AV1734" s="301"/>
      <c r="AW1734" s="301"/>
      <c r="AX1734" s="302"/>
      <c r="AY1734" s="407"/>
      <c r="AZ1734" s="304"/>
      <c r="BA1734" s="304"/>
      <c r="BB1734" s="408"/>
      <c r="BC1734" s="306">
        <f t="shared" si="96"/>
        <v>0</v>
      </c>
      <c r="BD1734" s="307"/>
      <c r="BE1734" s="307"/>
      <c r="BF1734" s="308"/>
      <c r="BG1734" s="309"/>
      <c r="BH1734" s="310"/>
      <c r="BI1734" s="310"/>
      <c r="BJ1734" s="311"/>
      <c r="BK1734" s="312">
        <f t="shared" si="97"/>
        <v>0</v>
      </c>
      <c r="BL1734" s="313"/>
      <c r="BM1734" s="313"/>
      <c r="BN1734" s="313"/>
      <c r="BO1734" s="313"/>
      <c r="BP1734" s="314"/>
      <c r="BQ1734" s="294"/>
      <c r="BR1734" s="295"/>
      <c r="BS1734" s="295"/>
      <c r="BT1734" s="295"/>
      <c r="BU1734" s="295"/>
      <c r="BV1734" s="295"/>
      <c r="BW1734" s="296"/>
      <c r="BX1734" s="294"/>
      <c r="BY1734" s="295"/>
      <c r="BZ1734" s="295"/>
      <c r="CA1734" s="295"/>
      <c r="CB1734" s="295"/>
      <c r="CC1734" s="296"/>
      <c r="CD1734" s="294"/>
      <c r="CE1734" s="295"/>
      <c r="CF1734" s="295"/>
      <c r="CG1734" s="295"/>
      <c r="CH1734" s="295"/>
      <c r="CI1734" s="296"/>
    </row>
    <row r="1735" spans="1:87" ht="18" customHeight="1" x14ac:dyDescent="0.25">
      <c r="A1735" s="75"/>
      <c r="B1735" s="327"/>
      <c r="C1735" s="328"/>
      <c r="D1735" s="328"/>
      <c r="E1735" s="328"/>
      <c r="F1735" s="328"/>
      <c r="G1735" s="328"/>
      <c r="H1735" s="328"/>
      <c r="I1735" s="328"/>
      <c r="J1735" s="328"/>
      <c r="K1735" s="328"/>
      <c r="L1735" s="328"/>
      <c r="M1735" s="328"/>
      <c r="N1735" s="328"/>
      <c r="O1735" s="328"/>
      <c r="P1735" s="328"/>
      <c r="Q1735" s="328"/>
      <c r="R1735" s="328"/>
      <c r="S1735" s="328"/>
      <c r="T1735" s="328"/>
      <c r="U1735" s="328"/>
      <c r="V1735" s="328"/>
      <c r="W1735" s="328"/>
      <c r="X1735" s="328"/>
      <c r="Y1735" s="329"/>
      <c r="Z1735" s="336"/>
      <c r="AA1735" s="337"/>
      <c r="AB1735" s="337"/>
      <c r="AC1735" s="337"/>
      <c r="AD1735" s="338"/>
      <c r="AE1735" s="336"/>
      <c r="AF1735" s="337"/>
      <c r="AG1735" s="337"/>
      <c r="AH1735" s="337"/>
      <c r="AI1735" s="337"/>
      <c r="AJ1735" s="337"/>
      <c r="AK1735" s="300"/>
      <c r="AL1735" s="301"/>
      <c r="AM1735" s="301"/>
      <c r="AN1735" s="301"/>
      <c r="AO1735" s="301"/>
      <c r="AP1735" s="301"/>
      <c r="AQ1735" s="301"/>
      <c r="AR1735" s="301"/>
      <c r="AS1735" s="301"/>
      <c r="AT1735" s="301"/>
      <c r="AU1735" s="301"/>
      <c r="AV1735" s="301"/>
      <c r="AW1735" s="301"/>
      <c r="AX1735" s="302"/>
      <c r="AY1735" s="407"/>
      <c r="AZ1735" s="304"/>
      <c r="BA1735" s="304"/>
      <c r="BB1735" s="408"/>
      <c r="BC1735" s="306">
        <f t="shared" si="96"/>
        <v>0</v>
      </c>
      <c r="BD1735" s="307"/>
      <c r="BE1735" s="307"/>
      <c r="BF1735" s="308"/>
      <c r="BG1735" s="309"/>
      <c r="BH1735" s="310"/>
      <c r="BI1735" s="310"/>
      <c r="BJ1735" s="311"/>
      <c r="BK1735" s="312">
        <f t="shared" si="97"/>
        <v>0</v>
      </c>
      <c r="BL1735" s="313"/>
      <c r="BM1735" s="313"/>
      <c r="BN1735" s="313"/>
      <c r="BO1735" s="313"/>
      <c r="BP1735" s="314"/>
      <c r="BQ1735" s="294"/>
      <c r="BR1735" s="295"/>
      <c r="BS1735" s="295"/>
      <c r="BT1735" s="295"/>
      <c r="BU1735" s="295"/>
      <c r="BV1735" s="295"/>
      <c r="BW1735" s="296"/>
      <c r="BX1735" s="294"/>
      <c r="BY1735" s="295"/>
      <c r="BZ1735" s="295"/>
      <c r="CA1735" s="295"/>
      <c r="CB1735" s="295"/>
      <c r="CC1735" s="296"/>
      <c r="CD1735" s="294"/>
      <c r="CE1735" s="295"/>
      <c r="CF1735" s="295"/>
      <c r="CG1735" s="295"/>
      <c r="CH1735" s="295"/>
      <c r="CI1735" s="296"/>
    </row>
    <row r="1736" spans="1:87" ht="18" customHeight="1" x14ac:dyDescent="0.25">
      <c r="A1736" s="75"/>
      <c r="B1736" s="327"/>
      <c r="C1736" s="328"/>
      <c r="D1736" s="328"/>
      <c r="E1736" s="328"/>
      <c r="F1736" s="328"/>
      <c r="G1736" s="328"/>
      <c r="H1736" s="328"/>
      <c r="I1736" s="328"/>
      <c r="J1736" s="328"/>
      <c r="K1736" s="328"/>
      <c r="L1736" s="328"/>
      <c r="M1736" s="328"/>
      <c r="N1736" s="328"/>
      <c r="O1736" s="328"/>
      <c r="P1736" s="328"/>
      <c r="Q1736" s="328"/>
      <c r="R1736" s="328"/>
      <c r="S1736" s="328"/>
      <c r="T1736" s="328"/>
      <c r="U1736" s="328"/>
      <c r="V1736" s="328"/>
      <c r="W1736" s="328"/>
      <c r="X1736" s="328"/>
      <c r="Y1736" s="329"/>
      <c r="Z1736" s="336"/>
      <c r="AA1736" s="337"/>
      <c r="AB1736" s="337"/>
      <c r="AC1736" s="337"/>
      <c r="AD1736" s="338"/>
      <c r="AE1736" s="336"/>
      <c r="AF1736" s="337"/>
      <c r="AG1736" s="337"/>
      <c r="AH1736" s="337"/>
      <c r="AI1736" s="337"/>
      <c r="AJ1736" s="337"/>
      <c r="AK1736" s="300"/>
      <c r="AL1736" s="301"/>
      <c r="AM1736" s="301"/>
      <c r="AN1736" s="301"/>
      <c r="AO1736" s="301"/>
      <c r="AP1736" s="301"/>
      <c r="AQ1736" s="301"/>
      <c r="AR1736" s="301"/>
      <c r="AS1736" s="301"/>
      <c r="AT1736" s="301"/>
      <c r="AU1736" s="301"/>
      <c r="AV1736" s="301"/>
      <c r="AW1736" s="301"/>
      <c r="AX1736" s="302"/>
      <c r="AY1736" s="407"/>
      <c r="AZ1736" s="304"/>
      <c r="BA1736" s="304"/>
      <c r="BB1736" s="408"/>
      <c r="BC1736" s="306">
        <f t="shared" si="96"/>
        <v>0</v>
      </c>
      <c r="BD1736" s="307"/>
      <c r="BE1736" s="307"/>
      <c r="BF1736" s="308"/>
      <c r="BG1736" s="309"/>
      <c r="BH1736" s="310"/>
      <c r="BI1736" s="310"/>
      <c r="BJ1736" s="311"/>
      <c r="BK1736" s="312">
        <f t="shared" si="97"/>
        <v>0</v>
      </c>
      <c r="BL1736" s="313"/>
      <c r="BM1736" s="313"/>
      <c r="BN1736" s="313"/>
      <c r="BO1736" s="313"/>
      <c r="BP1736" s="314"/>
      <c r="BQ1736" s="294"/>
      <c r="BR1736" s="295"/>
      <c r="BS1736" s="295"/>
      <c r="BT1736" s="295"/>
      <c r="BU1736" s="295"/>
      <c r="BV1736" s="295"/>
      <c r="BW1736" s="296"/>
      <c r="BX1736" s="294"/>
      <c r="BY1736" s="295"/>
      <c r="BZ1736" s="295"/>
      <c r="CA1736" s="295"/>
      <c r="CB1736" s="295"/>
      <c r="CC1736" s="296"/>
      <c r="CD1736" s="294"/>
      <c r="CE1736" s="295"/>
      <c r="CF1736" s="295"/>
      <c r="CG1736" s="295"/>
      <c r="CH1736" s="295"/>
      <c r="CI1736" s="296"/>
    </row>
    <row r="1737" spans="1:87" ht="18" customHeight="1" x14ac:dyDescent="0.25">
      <c r="A1737" s="75"/>
      <c r="B1737" s="327"/>
      <c r="C1737" s="328"/>
      <c r="D1737" s="328"/>
      <c r="E1737" s="328"/>
      <c r="F1737" s="328"/>
      <c r="G1737" s="328"/>
      <c r="H1737" s="328"/>
      <c r="I1737" s="328"/>
      <c r="J1737" s="328"/>
      <c r="K1737" s="328"/>
      <c r="L1737" s="328"/>
      <c r="M1737" s="328"/>
      <c r="N1737" s="328"/>
      <c r="O1737" s="328"/>
      <c r="P1737" s="328"/>
      <c r="Q1737" s="328"/>
      <c r="R1737" s="328"/>
      <c r="S1737" s="328"/>
      <c r="T1737" s="328"/>
      <c r="U1737" s="328"/>
      <c r="V1737" s="328"/>
      <c r="W1737" s="328"/>
      <c r="X1737" s="328"/>
      <c r="Y1737" s="329"/>
      <c r="Z1737" s="336"/>
      <c r="AA1737" s="337"/>
      <c r="AB1737" s="337"/>
      <c r="AC1737" s="337"/>
      <c r="AD1737" s="338"/>
      <c r="AE1737" s="336"/>
      <c r="AF1737" s="337"/>
      <c r="AG1737" s="337"/>
      <c r="AH1737" s="337"/>
      <c r="AI1737" s="337"/>
      <c r="AJ1737" s="337"/>
      <c r="AK1737" s="300"/>
      <c r="AL1737" s="301"/>
      <c r="AM1737" s="301"/>
      <c r="AN1737" s="301"/>
      <c r="AO1737" s="301"/>
      <c r="AP1737" s="301"/>
      <c r="AQ1737" s="301"/>
      <c r="AR1737" s="301"/>
      <c r="AS1737" s="301"/>
      <c r="AT1737" s="301"/>
      <c r="AU1737" s="301"/>
      <c r="AV1737" s="301"/>
      <c r="AW1737" s="301"/>
      <c r="AX1737" s="302"/>
      <c r="AY1737" s="407"/>
      <c r="AZ1737" s="304"/>
      <c r="BA1737" s="304"/>
      <c r="BB1737" s="408"/>
      <c r="BC1737" s="306">
        <f t="shared" si="96"/>
        <v>0</v>
      </c>
      <c r="BD1737" s="307"/>
      <c r="BE1737" s="307"/>
      <c r="BF1737" s="308"/>
      <c r="BG1737" s="309"/>
      <c r="BH1737" s="310"/>
      <c r="BI1737" s="310"/>
      <c r="BJ1737" s="311"/>
      <c r="BK1737" s="312">
        <f t="shared" si="97"/>
        <v>0</v>
      </c>
      <c r="BL1737" s="313"/>
      <c r="BM1737" s="313"/>
      <c r="BN1737" s="313"/>
      <c r="BO1737" s="313"/>
      <c r="BP1737" s="314"/>
      <c r="BQ1737" s="294"/>
      <c r="BR1737" s="295"/>
      <c r="BS1737" s="295"/>
      <c r="BT1737" s="295"/>
      <c r="BU1737" s="295"/>
      <c r="BV1737" s="295"/>
      <c r="BW1737" s="296"/>
      <c r="BX1737" s="294"/>
      <c r="BY1737" s="295"/>
      <c r="BZ1737" s="295"/>
      <c r="CA1737" s="295"/>
      <c r="CB1737" s="295"/>
      <c r="CC1737" s="296"/>
      <c r="CD1737" s="294"/>
      <c r="CE1737" s="295"/>
      <c r="CF1737" s="295"/>
      <c r="CG1737" s="295"/>
      <c r="CH1737" s="295"/>
      <c r="CI1737" s="296"/>
    </row>
    <row r="1738" spans="1:87" ht="18" customHeight="1" x14ac:dyDescent="0.25">
      <c r="A1738" s="75"/>
      <c r="B1738" s="327"/>
      <c r="C1738" s="328"/>
      <c r="D1738" s="328"/>
      <c r="E1738" s="328"/>
      <c r="F1738" s="328"/>
      <c r="G1738" s="328"/>
      <c r="H1738" s="328"/>
      <c r="I1738" s="328"/>
      <c r="J1738" s="328"/>
      <c r="K1738" s="328"/>
      <c r="L1738" s="328"/>
      <c r="M1738" s="328"/>
      <c r="N1738" s="328"/>
      <c r="O1738" s="328"/>
      <c r="P1738" s="328"/>
      <c r="Q1738" s="328"/>
      <c r="R1738" s="328"/>
      <c r="S1738" s="328"/>
      <c r="T1738" s="328"/>
      <c r="U1738" s="328"/>
      <c r="V1738" s="328"/>
      <c r="W1738" s="328"/>
      <c r="X1738" s="328"/>
      <c r="Y1738" s="329"/>
      <c r="Z1738" s="336"/>
      <c r="AA1738" s="337"/>
      <c r="AB1738" s="337"/>
      <c r="AC1738" s="337"/>
      <c r="AD1738" s="338"/>
      <c r="AE1738" s="336"/>
      <c r="AF1738" s="337"/>
      <c r="AG1738" s="337"/>
      <c r="AH1738" s="337"/>
      <c r="AI1738" s="337"/>
      <c r="AJ1738" s="337"/>
      <c r="AK1738" s="300"/>
      <c r="AL1738" s="301"/>
      <c r="AM1738" s="301"/>
      <c r="AN1738" s="301"/>
      <c r="AO1738" s="301"/>
      <c r="AP1738" s="301"/>
      <c r="AQ1738" s="301"/>
      <c r="AR1738" s="301"/>
      <c r="AS1738" s="301"/>
      <c r="AT1738" s="301"/>
      <c r="AU1738" s="301"/>
      <c r="AV1738" s="301"/>
      <c r="AW1738" s="301"/>
      <c r="AX1738" s="302"/>
      <c r="AY1738" s="407"/>
      <c r="AZ1738" s="304"/>
      <c r="BA1738" s="304"/>
      <c r="BB1738" s="408"/>
      <c r="BC1738" s="306">
        <f t="shared" si="96"/>
        <v>0</v>
      </c>
      <c r="BD1738" s="307"/>
      <c r="BE1738" s="307"/>
      <c r="BF1738" s="308"/>
      <c r="BG1738" s="309"/>
      <c r="BH1738" s="310"/>
      <c r="BI1738" s="310"/>
      <c r="BJ1738" s="311"/>
      <c r="BK1738" s="312">
        <f t="shared" si="97"/>
        <v>0</v>
      </c>
      <c r="BL1738" s="313"/>
      <c r="BM1738" s="313"/>
      <c r="BN1738" s="313"/>
      <c r="BO1738" s="313"/>
      <c r="BP1738" s="314"/>
      <c r="BQ1738" s="294"/>
      <c r="BR1738" s="295"/>
      <c r="BS1738" s="295"/>
      <c r="BT1738" s="295"/>
      <c r="BU1738" s="295"/>
      <c r="BV1738" s="295"/>
      <c r="BW1738" s="296"/>
      <c r="BX1738" s="294"/>
      <c r="BY1738" s="295"/>
      <c r="BZ1738" s="295"/>
      <c r="CA1738" s="295"/>
      <c r="CB1738" s="295"/>
      <c r="CC1738" s="296"/>
      <c r="CD1738" s="294"/>
      <c r="CE1738" s="295"/>
      <c r="CF1738" s="295"/>
      <c r="CG1738" s="295"/>
      <c r="CH1738" s="295"/>
      <c r="CI1738" s="296"/>
    </row>
    <row r="1739" spans="1:87" ht="18" customHeight="1" x14ac:dyDescent="0.25">
      <c r="A1739" s="75"/>
      <c r="B1739" s="327"/>
      <c r="C1739" s="328"/>
      <c r="D1739" s="328"/>
      <c r="E1739" s="328"/>
      <c r="F1739" s="328"/>
      <c r="G1739" s="328"/>
      <c r="H1739" s="328"/>
      <c r="I1739" s="328"/>
      <c r="J1739" s="328"/>
      <c r="K1739" s="328"/>
      <c r="L1739" s="328"/>
      <c r="M1739" s="328"/>
      <c r="N1739" s="328"/>
      <c r="O1739" s="328"/>
      <c r="P1739" s="328"/>
      <c r="Q1739" s="328"/>
      <c r="R1739" s="328"/>
      <c r="S1739" s="328"/>
      <c r="T1739" s="328"/>
      <c r="U1739" s="328"/>
      <c r="V1739" s="328"/>
      <c r="W1739" s="328"/>
      <c r="X1739" s="328"/>
      <c r="Y1739" s="329"/>
      <c r="Z1739" s="336"/>
      <c r="AA1739" s="337"/>
      <c r="AB1739" s="337"/>
      <c r="AC1739" s="337"/>
      <c r="AD1739" s="338"/>
      <c r="AE1739" s="336"/>
      <c r="AF1739" s="337"/>
      <c r="AG1739" s="337"/>
      <c r="AH1739" s="337"/>
      <c r="AI1739" s="337"/>
      <c r="AJ1739" s="337"/>
      <c r="AK1739" s="300"/>
      <c r="AL1739" s="301"/>
      <c r="AM1739" s="301"/>
      <c r="AN1739" s="301"/>
      <c r="AO1739" s="301"/>
      <c r="AP1739" s="301"/>
      <c r="AQ1739" s="301"/>
      <c r="AR1739" s="301"/>
      <c r="AS1739" s="301"/>
      <c r="AT1739" s="301"/>
      <c r="AU1739" s="301"/>
      <c r="AV1739" s="301"/>
      <c r="AW1739" s="301"/>
      <c r="AX1739" s="302"/>
      <c r="AY1739" s="407"/>
      <c r="AZ1739" s="304"/>
      <c r="BA1739" s="304"/>
      <c r="BB1739" s="408"/>
      <c r="BC1739" s="306">
        <f t="shared" si="96"/>
        <v>0</v>
      </c>
      <c r="BD1739" s="307"/>
      <c r="BE1739" s="307"/>
      <c r="BF1739" s="308"/>
      <c r="BG1739" s="309"/>
      <c r="BH1739" s="310"/>
      <c r="BI1739" s="310"/>
      <c r="BJ1739" s="311"/>
      <c r="BK1739" s="312">
        <f t="shared" si="97"/>
        <v>0</v>
      </c>
      <c r="BL1739" s="313"/>
      <c r="BM1739" s="313"/>
      <c r="BN1739" s="313"/>
      <c r="BO1739" s="313"/>
      <c r="BP1739" s="314"/>
      <c r="BQ1739" s="294"/>
      <c r="BR1739" s="295"/>
      <c r="BS1739" s="295"/>
      <c r="BT1739" s="295"/>
      <c r="BU1739" s="295"/>
      <c r="BV1739" s="295"/>
      <c r="BW1739" s="296"/>
      <c r="BX1739" s="294"/>
      <c r="BY1739" s="295"/>
      <c r="BZ1739" s="295"/>
      <c r="CA1739" s="295"/>
      <c r="CB1739" s="295"/>
      <c r="CC1739" s="296"/>
      <c r="CD1739" s="294"/>
      <c r="CE1739" s="295"/>
      <c r="CF1739" s="295"/>
      <c r="CG1739" s="295"/>
      <c r="CH1739" s="295"/>
      <c r="CI1739" s="296"/>
    </row>
    <row r="1740" spans="1:87" ht="18" customHeight="1" x14ac:dyDescent="0.25">
      <c r="A1740" s="75"/>
      <c r="B1740" s="327"/>
      <c r="C1740" s="328"/>
      <c r="D1740" s="328"/>
      <c r="E1740" s="328"/>
      <c r="F1740" s="328"/>
      <c r="G1740" s="328"/>
      <c r="H1740" s="328"/>
      <c r="I1740" s="328"/>
      <c r="J1740" s="328"/>
      <c r="K1740" s="328"/>
      <c r="L1740" s="328"/>
      <c r="M1740" s="328"/>
      <c r="N1740" s="328"/>
      <c r="O1740" s="328"/>
      <c r="P1740" s="328"/>
      <c r="Q1740" s="328"/>
      <c r="R1740" s="328"/>
      <c r="S1740" s="328"/>
      <c r="T1740" s="328"/>
      <c r="U1740" s="328"/>
      <c r="V1740" s="328"/>
      <c r="W1740" s="328"/>
      <c r="X1740" s="328"/>
      <c r="Y1740" s="329"/>
      <c r="Z1740" s="336"/>
      <c r="AA1740" s="337"/>
      <c r="AB1740" s="337"/>
      <c r="AC1740" s="337"/>
      <c r="AD1740" s="338"/>
      <c r="AE1740" s="336"/>
      <c r="AF1740" s="337"/>
      <c r="AG1740" s="337"/>
      <c r="AH1740" s="337"/>
      <c r="AI1740" s="337"/>
      <c r="AJ1740" s="337"/>
      <c r="AK1740" s="300"/>
      <c r="AL1740" s="301"/>
      <c r="AM1740" s="301"/>
      <c r="AN1740" s="301"/>
      <c r="AO1740" s="301"/>
      <c r="AP1740" s="301"/>
      <c r="AQ1740" s="301"/>
      <c r="AR1740" s="301"/>
      <c r="AS1740" s="301"/>
      <c r="AT1740" s="301"/>
      <c r="AU1740" s="301"/>
      <c r="AV1740" s="301"/>
      <c r="AW1740" s="301"/>
      <c r="AX1740" s="302"/>
      <c r="AY1740" s="407"/>
      <c r="AZ1740" s="304"/>
      <c r="BA1740" s="304"/>
      <c r="BB1740" s="408"/>
      <c r="BC1740" s="306">
        <f t="shared" si="96"/>
        <v>0</v>
      </c>
      <c r="BD1740" s="307"/>
      <c r="BE1740" s="307"/>
      <c r="BF1740" s="308"/>
      <c r="BG1740" s="309"/>
      <c r="BH1740" s="310"/>
      <c r="BI1740" s="310"/>
      <c r="BJ1740" s="311"/>
      <c r="BK1740" s="312">
        <f t="shared" si="97"/>
        <v>0</v>
      </c>
      <c r="BL1740" s="313"/>
      <c r="BM1740" s="313"/>
      <c r="BN1740" s="313"/>
      <c r="BO1740" s="313"/>
      <c r="BP1740" s="314"/>
      <c r="BQ1740" s="294"/>
      <c r="BR1740" s="295"/>
      <c r="BS1740" s="295"/>
      <c r="BT1740" s="295"/>
      <c r="BU1740" s="295"/>
      <c r="BV1740" s="295"/>
      <c r="BW1740" s="296"/>
      <c r="BX1740" s="294"/>
      <c r="BY1740" s="295"/>
      <c r="BZ1740" s="295"/>
      <c r="CA1740" s="295"/>
      <c r="CB1740" s="295"/>
      <c r="CC1740" s="296"/>
      <c r="CD1740" s="294"/>
      <c r="CE1740" s="295"/>
      <c r="CF1740" s="295"/>
      <c r="CG1740" s="295"/>
      <c r="CH1740" s="295"/>
      <c r="CI1740" s="296"/>
    </row>
    <row r="1741" spans="1:87" ht="18" customHeight="1" x14ac:dyDescent="0.25">
      <c r="A1741" s="75"/>
      <c r="B1741" s="327"/>
      <c r="C1741" s="328"/>
      <c r="D1741" s="328"/>
      <c r="E1741" s="328"/>
      <c r="F1741" s="328"/>
      <c r="G1741" s="328"/>
      <c r="H1741" s="328"/>
      <c r="I1741" s="328"/>
      <c r="J1741" s="328"/>
      <c r="K1741" s="328"/>
      <c r="L1741" s="328"/>
      <c r="M1741" s="328"/>
      <c r="N1741" s="328"/>
      <c r="O1741" s="328"/>
      <c r="P1741" s="328"/>
      <c r="Q1741" s="328"/>
      <c r="R1741" s="328"/>
      <c r="S1741" s="328"/>
      <c r="T1741" s="328"/>
      <c r="U1741" s="328"/>
      <c r="V1741" s="328"/>
      <c r="W1741" s="328"/>
      <c r="X1741" s="328"/>
      <c r="Y1741" s="329"/>
      <c r="Z1741" s="336"/>
      <c r="AA1741" s="337"/>
      <c r="AB1741" s="337"/>
      <c r="AC1741" s="337"/>
      <c r="AD1741" s="338"/>
      <c r="AE1741" s="336"/>
      <c r="AF1741" s="337"/>
      <c r="AG1741" s="337"/>
      <c r="AH1741" s="337"/>
      <c r="AI1741" s="337"/>
      <c r="AJ1741" s="337"/>
      <c r="AK1741" s="300"/>
      <c r="AL1741" s="301"/>
      <c r="AM1741" s="301"/>
      <c r="AN1741" s="301"/>
      <c r="AO1741" s="301"/>
      <c r="AP1741" s="301"/>
      <c r="AQ1741" s="301"/>
      <c r="AR1741" s="301"/>
      <c r="AS1741" s="301"/>
      <c r="AT1741" s="301"/>
      <c r="AU1741" s="301"/>
      <c r="AV1741" s="301"/>
      <c r="AW1741" s="301"/>
      <c r="AX1741" s="302"/>
      <c r="AY1741" s="407"/>
      <c r="AZ1741" s="304"/>
      <c r="BA1741" s="304"/>
      <c r="BB1741" s="408"/>
      <c r="BC1741" s="306">
        <f t="shared" si="96"/>
        <v>0</v>
      </c>
      <c r="BD1741" s="307"/>
      <c r="BE1741" s="307"/>
      <c r="BF1741" s="308"/>
      <c r="BG1741" s="309"/>
      <c r="BH1741" s="310"/>
      <c r="BI1741" s="310"/>
      <c r="BJ1741" s="311"/>
      <c r="BK1741" s="312">
        <f t="shared" si="97"/>
        <v>0</v>
      </c>
      <c r="BL1741" s="313"/>
      <c r="BM1741" s="313"/>
      <c r="BN1741" s="313"/>
      <c r="BO1741" s="313"/>
      <c r="BP1741" s="314"/>
      <c r="BQ1741" s="294"/>
      <c r="BR1741" s="295"/>
      <c r="BS1741" s="295"/>
      <c r="BT1741" s="295"/>
      <c r="BU1741" s="295"/>
      <c r="BV1741" s="295"/>
      <c r="BW1741" s="296"/>
      <c r="BX1741" s="294"/>
      <c r="BY1741" s="295"/>
      <c r="BZ1741" s="295"/>
      <c r="CA1741" s="295"/>
      <c r="CB1741" s="295"/>
      <c r="CC1741" s="296"/>
      <c r="CD1741" s="294"/>
      <c r="CE1741" s="295"/>
      <c r="CF1741" s="295"/>
      <c r="CG1741" s="295"/>
      <c r="CH1741" s="295"/>
      <c r="CI1741" s="296"/>
    </row>
    <row r="1742" spans="1:87" ht="18" customHeight="1" x14ac:dyDescent="0.25">
      <c r="A1742" s="75"/>
      <c r="B1742" s="327"/>
      <c r="C1742" s="328"/>
      <c r="D1742" s="328"/>
      <c r="E1742" s="328"/>
      <c r="F1742" s="328"/>
      <c r="G1742" s="328"/>
      <c r="H1742" s="328"/>
      <c r="I1742" s="328"/>
      <c r="J1742" s="328"/>
      <c r="K1742" s="328"/>
      <c r="L1742" s="328"/>
      <c r="M1742" s="328"/>
      <c r="N1742" s="328"/>
      <c r="O1742" s="328"/>
      <c r="P1742" s="328"/>
      <c r="Q1742" s="328"/>
      <c r="R1742" s="328"/>
      <c r="S1742" s="328"/>
      <c r="T1742" s="328"/>
      <c r="U1742" s="328"/>
      <c r="V1742" s="328"/>
      <c r="W1742" s="328"/>
      <c r="X1742" s="328"/>
      <c r="Y1742" s="329"/>
      <c r="Z1742" s="336"/>
      <c r="AA1742" s="337"/>
      <c r="AB1742" s="337"/>
      <c r="AC1742" s="337"/>
      <c r="AD1742" s="338"/>
      <c r="AE1742" s="336"/>
      <c r="AF1742" s="337"/>
      <c r="AG1742" s="337"/>
      <c r="AH1742" s="337"/>
      <c r="AI1742" s="337"/>
      <c r="AJ1742" s="337"/>
      <c r="AK1742" s="300"/>
      <c r="AL1742" s="301"/>
      <c r="AM1742" s="301"/>
      <c r="AN1742" s="301"/>
      <c r="AO1742" s="301"/>
      <c r="AP1742" s="301"/>
      <c r="AQ1742" s="301"/>
      <c r="AR1742" s="301"/>
      <c r="AS1742" s="301"/>
      <c r="AT1742" s="301"/>
      <c r="AU1742" s="301"/>
      <c r="AV1742" s="301"/>
      <c r="AW1742" s="301"/>
      <c r="AX1742" s="302"/>
      <c r="AY1742" s="407"/>
      <c r="AZ1742" s="304"/>
      <c r="BA1742" s="304"/>
      <c r="BB1742" s="408"/>
      <c r="BC1742" s="306">
        <f t="shared" si="96"/>
        <v>0</v>
      </c>
      <c r="BD1742" s="307"/>
      <c r="BE1742" s="307"/>
      <c r="BF1742" s="308"/>
      <c r="BG1742" s="309"/>
      <c r="BH1742" s="310"/>
      <c r="BI1742" s="310"/>
      <c r="BJ1742" s="311"/>
      <c r="BK1742" s="312">
        <f t="shared" si="97"/>
        <v>0</v>
      </c>
      <c r="BL1742" s="313"/>
      <c r="BM1742" s="313"/>
      <c r="BN1742" s="313"/>
      <c r="BO1742" s="313"/>
      <c r="BP1742" s="314"/>
      <c r="BQ1742" s="294"/>
      <c r="BR1742" s="295"/>
      <c r="BS1742" s="295"/>
      <c r="BT1742" s="295"/>
      <c r="BU1742" s="295"/>
      <c r="BV1742" s="295"/>
      <c r="BW1742" s="296"/>
      <c r="BX1742" s="294"/>
      <c r="BY1742" s="295"/>
      <c r="BZ1742" s="295"/>
      <c r="CA1742" s="295"/>
      <c r="CB1742" s="295"/>
      <c r="CC1742" s="296"/>
      <c r="CD1742" s="294"/>
      <c r="CE1742" s="295"/>
      <c r="CF1742" s="295"/>
      <c r="CG1742" s="295"/>
      <c r="CH1742" s="295"/>
      <c r="CI1742" s="296"/>
    </row>
    <row r="1743" spans="1:87" ht="18" customHeight="1" thickBot="1" x14ac:dyDescent="0.3">
      <c r="A1743" s="75"/>
      <c r="B1743" s="330"/>
      <c r="C1743" s="331"/>
      <c r="D1743" s="331"/>
      <c r="E1743" s="331"/>
      <c r="F1743" s="331"/>
      <c r="G1743" s="331"/>
      <c r="H1743" s="331"/>
      <c r="I1743" s="331"/>
      <c r="J1743" s="331"/>
      <c r="K1743" s="331"/>
      <c r="L1743" s="331"/>
      <c r="M1743" s="331"/>
      <c r="N1743" s="331"/>
      <c r="O1743" s="331"/>
      <c r="P1743" s="331"/>
      <c r="Q1743" s="331"/>
      <c r="R1743" s="331"/>
      <c r="S1743" s="331"/>
      <c r="T1743" s="331"/>
      <c r="U1743" s="331"/>
      <c r="V1743" s="331"/>
      <c r="W1743" s="331"/>
      <c r="X1743" s="331"/>
      <c r="Y1743" s="332"/>
      <c r="Z1743" s="339"/>
      <c r="AA1743" s="340"/>
      <c r="AB1743" s="340"/>
      <c r="AC1743" s="340"/>
      <c r="AD1743" s="341"/>
      <c r="AE1743" s="339"/>
      <c r="AF1743" s="340"/>
      <c r="AG1743" s="340"/>
      <c r="AH1743" s="340"/>
      <c r="AI1743" s="340"/>
      <c r="AJ1743" s="340"/>
      <c r="AK1743" s="392"/>
      <c r="AL1743" s="393"/>
      <c r="AM1743" s="393"/>
      <c r="AN1743" s="393"/>
      <c r="AO1743" s="393"/>
      <c r="AP1743" s="393"/>
      <c r="AQ1743" s="393"/>
      <c r="AR1743" s="393"/>
      <c r="AS1743" s="393"/>
      <c r="AT1743" s="393"/>
      <c r="AU1743" s="393"/>
      <c r="AV1743" s="393"/>
      <c r="AW1743" s="393"/>
      <c r="AX1743" s="394"/>
      <c r="AY1743" s="411"/>
      <c r="AZ1743" s="396"/>
      <c r="BA1743" s="396"/>
      <c r="BB1743" s="412"/>
      <c r="BC1743" s="398">
        <f t="shared" si="96"/>
        <v>0</v>
      </c>
      <c r="BD1743" s="399"/>
      <c r="BE1743" s="399"/>
      <c r="BF1743" s="400"/>
      <c r="BG1743" s="401"/>
      <c r="BH1743" s="402"/>
      <c r="BI1743" s="402"/>
      <c r="BJ1743" s="403"/>
      <c r="BK1743" s="404">
        <f t="shared" si="97"/>
        <v>0</v>
      </c>
      <c r="BL1743" s="405"/>
      <c r="BM1743" s="405"/>
      <c r="BN1743" s="405"/>
      <c r="BO1743" s="405"/>
      <c r="BP1743" s="406"/>
      <c r="BQ1743" s="297"/>
      <c r="BR1743" s="298"/>
      <c r="BS1743" s="298"/>
      <c r="BT1743" s="298"/>
      <c r="BU1743" s="298"/>
      <c r="BV1743" s="298"/>
      <c r="BW1743" s="299"/>
      <c r="BX1743" s="297"/>
      <c r="BY1743" s="298"/>
      <c r="BZ1743" s="298"/>
      <c r="CA1743" s="298"/>
      <c r="CB1743" s="298"/>
      <c r="CC1743" s="299"/>
      <c r="CD1743" s="297"/>
      <c r="CE1743" s="298"/>
      <c r="CF1743" s="298"/>
      <c r="CG1743" s="298"/>
      <c r="CH1743" s="298"/>
      <c r="CI1743" s="299"/>
    </row>
    <row r="1744" spans="1:87" ht="18" customHeight="1" thickBot="1" x14ac:dyDescent="0.3">
      <c r="A1744" s="75"/>
      <c r="B1744" s="377"/>
      <c r="C1744" s="378"/>
      <c r="D1744" s="378"/>
      <c r="E1744" s="378"/>
      <c r="F1744" s="378"/>
      <c r="G1744" s="378"/>
      <c r="H1744" s="378"/>
      <c r="I1744" s="378"/>
      <c r="J1744" s="378"/>
      <c r="K1744" s="378"/>
      <c r="L1744" s="378"/>
      <c r="M1744" s="378"/>
      <c r="N1744" s="378"/>
      <c r="O1744" s="378"/>
      <c r="P1744" s="378"/>
      <c r="Q1744" s="378"/>
      <c r="R1744" s="378"/>
      <c r="S1744" s="378"/>
      <c r="T1744" s="378"/>
      <c r="U1744" s="378"/>
      <c r="V1744" s="378"/>
      <c r="W1744" s="378"/>
      <c r="X1744" s="378"/>
      <c r="Y1744" s="378"/>
      <c r="Z1744" s="378"/>
      <c r="AA1744" s="378"/>
      <c r="AB1744" s="378"/>
      <c r="AC1744" s="378"/>
      <c r="AD1744" s="378"/>
      <c r="AE1744" s="378"/>
      <c r="AF1744" s="378"/>
      <c r="AG1744" s="378"/>
      <c r="AH1744" s="378"/>
      <c r="AI1744" s="378"/>
      <c r="AJ1744" s="379"/>
      <c r="AK1744" s="380" t="s">
        <v>3</v>
      </c>
      <c r="AL1744" s="381"/>
      <c r="AM1744" s="381"/>
      <c r="AN1744" s="381"/>
      <c r="AO1744" s="381"/>
      <c r="AP1744" s="381"/>
      <c r="AQ1744" s="381"/>
      <c r="AR1744" s="381"/>
      <c r="AS1744" s="381"/>
      <c r="AT1744" s="381"/>
      <c r="AU1744" s="381"/>
      <c r="AV1744" s="381"/>
      <c r="AW1744" s="381"/>
      <c r="AX1744" s="381"/>
      <c r="AY1744" s="382"/>
      <c r="AZ1744" s="382"/>
      <c r="BA1744" s="382"/>
      <c r="BB1744" s="382"/>
      <c r="BC1744" s="382"/>
      <c r="BD1744" s="382"/>
      <c r="BE1744" s="382"/>
      <c r="BF1744" s="382"/>
      <c r="BG1744" s="382"/>
      <c r="BH1744" s="382"/>
      <c r="BI1744" s="382"/>
      <c r="BJ1744" s="383"/>
      <c r="BK1744" s="384">
        <f>SUM(BK1714:BK1743)</f>
        <v>0</v>
      </c>
      <c r="BL1744" s="385"/>
      <c r="BM1744" s="385"/>
      <c r="BN1744" s="385"/>
      <c r="BO1744" s="385"/>
      <c r="BP1744" s="386"/>
      <c r="BQ1744" s="387" t="s">
        <v>100</v>
      </c>
      <c r="BR1744" s="388"/>
      <c r="BS1744" s="388"/>
      <c r="BT1744" s="388"/>
      <c r="BU1744" s="388"/>
      <c r="BV1744" s="388"/>
      <c r="BW1744" s="388"/>
      <c r="BX1744" s="388"/>
      <c r="BY1744" s="388"/>
      <c r="BZ1744" s="388"/>
      <c r="CA1744" s="388"/>
      <c r="CB1744" s="388"/>
      <c r="CC1744" s="389"/>
      <c r="CD1744" s="390">
        <f>+CD1714*AE1714</f>
        <v>0</v>
      </c>
      <c r="CE1744" s="390"/>
      <c r="CF1744" s="390"/>
      <c r="CG1744" s="390"/>
      <c r="CH1744" s="390"/>
      <c r="CI1744" s="391"/>
    </row>
    <row r="1745" spans="1:87" ht="18" customHeight="1" thickBot="1" x14ac:dyDescent="0.3">
      <c r="A1745" s="75"/>
      <c r="B1745" s="76"/>
      <c r="C1745" s="76"/>
      <c r="D1745" s="76"/>
      <c r="E1745" s="76"/>
      <c r="F1745" s="76"/>
      <c r="G1745" s="76"/>
      <c r="H1745" s="76"/>
      <c r="I1745" s="76"/>
      <c r="J1745" s="76"/>
      <c r="K1745" s="76"/>
      <c r="L1745" s="76"/>
      <c r="M1745" s="76"/>
      <c r="N1745" s="76"/>
      <c r="O1745" s="76"/>
      <c r="P1745" s="76"/>
      <c r="Q1745" s="76"/>
      <c r="R1745" s="76"/>
      <c r="S1745" s="76"/>
      <c r="T1745" s="76"/>
      <c r="U1745" s="76"/>
      <c r="V1745" s="76"/>
      <c r="W1745" s="76"/>
      <c r="X1745" s="76"/>
      <c r="Y1745" s="76"/>
      <c r="Z1745" s="76"/>
      <c r="AA1745" s="76"/>
      <c r="AB1745" s="76"/>
      <c r="AC1745" s="76"/>
      <c r="AD1745" s="76"/>
      <c r="AE1745" s="76"/>
      <c r="AF1745" s="76"/>
      <c r="AG1745" s="76"/>
      <c r="AH1745" s="76"/>
      <c r="AI1745" s="76"/>
      <c r="AJ1745" s="76"/>
      <c r="BG1745" s="78"/>
      <c r="BH1745" s="78"/>
      <c r="BI1745" s="78"/>
      <c r="BJ1745" s="78"/>
      <c r="BK1745" s="79"/>
      <c r="BL1745" s="79"/>
      <c r="BM1745" s="79"/>
      <c r="BN1745" s="79"/>
      <c r="BO1745" s="79"/>
      <c r="BP1745" s="79"/>
      <c r="BQ1745" s="79"/>
      <c r="BR1745" s="79"/>
      <c r="BS1745" s="79"/>
      <c r="BT1745" s="79"/>
      <c r="BU1745" s="79"/>
      <c r="BV1745" s="79"/>
      <c r="BW1745" s="79"/>
      <c r="BX1745" s="79"/>
      <c r="BY1745" s="79"/>
      <c r="BZ1745" s="79"/>
      <c r="CA1745" s="79"/>
      <c r="CB1745" s="79"/>
      <c r="CC1745" s="79"/>
      <c r="CD1745" s="79"/>
      <c r="CE1745" s="79"/>
      <c r="CF1745" s="79"/>
      <c r="CG1745" s="79"/>
      <c r="CH1745" s="79"/>
      <c r="CI1745" s="79"/>
    </row>
    <row r="1746" spans="1:87" ht="18" customHeight="1" x14ac:dyDescent="0.25">
      <c r="A1746" s="75"/>
      <c r="B1746" s="348" t="s">
        <v>0</v>
      </c>
      <c r="C1746" s="349"/>
      <c r="D1746" s="349"/>
      <c r="E1746" s="349"/>
      <c r="F1746" s="349"/>
      <c r="G1746" s="349"/>
      <c r="H1746" s="349"/>
      <c r="I1746" s="349"/>
      <c r="J1746" s="349"/>
      <c r="K1746" s="349"/>
      <c r="L1746" s="349"/>
      <c r="M1746" s="349"/>
      <c r="N1746" s="349"/>
      <c r="O1746" s="349"/>
      <c r="P1746" s="349"/>
      <c r="Q1746" s="349"/>
      <c r="R1746" s="349"/>
      <c r="S1746" s="349"/>
      <c r="T1746" s="349"/>
      <c r="U1746" s="349"/>
      <c r="V1746" s="349"/>
      <c r="W1746" s="349"/>
      <c r="X1746" s="349"/>
      <c r="Y1746" s="350"/>
      <c r="Z1746" s="348" t="s">
        <v>80</v>
      </c>
      <c r="AA1746" s="349"/>
      <c r="AB1746" s="349"/>
      <c r="AC1746" s="349"/>
      <c r="AD1746" s="350"/>
      <c r="AE1746" s="357" t="s">
        <v>79</v>
      </c>
      <c r="AF1746" s="358"/>
      <c r="AG1746" s="358"/>
      <c r="AH1746" s="358"/>
      <c r="AI1746" s="358"/>
      <c r="AJ1746" s="359"/>
      <c r="AK1746" s="357" t="s">
        <v>81</v>
      </c>
      <c r="AL1746" s="358"/>
      <c r="AM1746" s="358"/>
      <c r="AN1746" s="358"/>
      <c r="AO1746" s="358"/>
      <c r="AP1746" s="358"/>
      <c r="AQ1746" s="358"/>
      <c r="AR1746" s="358"/>
      <c r="AS1746" s="358"/>
      <c r="AT1746" s="358"/>
      <c r="AU1746" s="358"/>
      <c r="AV1746" s="358"/>
      <c r="AW1746" s="358"/>
      <c r="AX1746" s="359"/>
      <c r="AY1746" s="357" t="s">
        <v>1</v>
      </c>
      <c r="AZ1746" s="358"/>
      <c r="BA1746" s="358"/>
      <c r="BB1746" s="359"/>
      <c r="BC1746" s="348" t="s">
        <v>104</v>
      </c>
      <c r="BD1746" s="349"/>
      <c r="BE1746" s="349"/>
      <c r="BF1746" s="350"/>
      <c r="BG1746" s="366" t="s">
        <v>82</v>
      </c>
      <c r="BH1746" s="367"/>
      <c r="BI1746" s="367"/>
      <c r="BJ1746" s="368"/>
      <c r="BK1746" s="315" t="s">
        <v>99</v>
      </c>
      <c r="BL1746" s="316"/>
      <c r="BM1746" s="316"/>
      <c r="BN1746" s="316"/>
      <c r="BO1746" s="316"/>
      <c r="BP1746" s="317"/>
      <c r="BQ1746" s="315" t="s">
        <v>83</v>
      </c>
      <c r="BR1746" s="316"/>
      <c r="BS1746" s="316"/>
      <c r="BT1746" s="316"/>
      <c r="BU1746" s="316"/>
      <c r="BV1746" s="316"/>
      <c r="BW1746" s="317"/>
      <c r="BX1746" s="315" t="s">
        <v>84</v>
      </c>
      <c r="BY1746" s="316"/>
      <c r="BZ1746" s="316"/>
      <c r="CA1746" s="316"/>
      <c r="CB1746" s="316"/>
      <c r="CC1746" s="317"/>
      <c r="CD1746" s="315" t="s">
        <v>85</v>
      </c>
      <c r="CE1746" s="316"/>
      <c r="CF1746" s="316"/>
      <c r="CG1746" s="316"/>
      <c r="CH1746" s="316"/>
      <c r="CI1746" s="317"/>
    </row>
    <row r="1747" spans="1:87" ht="18" customHeight="1" x14ac:dyDescent="0.25">
      <c r="A1747" s="75"/>
      <c r="B1747" s="351"/>
      <c r="C1747" s="352"/>
      <c r="D1747" s="352"/>
      <c r="E1747" s="352"/>
      <c r="F1747" s="352"/>
      <c r="G1747" s="352"/>
      <c r="H1747" s="352"/>
      <c r="I1747" s="352"/>
      <c r="J1747" s="352"/>
      <c r="K1747" s="352"/>
      <c r="L1747" s="352"/>
      <c r="M1747" s="352"/>
      <c r="N1747" s="352"/>
      <c r="O1747" s="352"/>
      <c r="P1747" s="352"/>
      <c r="Q1747" s="352"/>
      <c r="R1747" s="352"/>
      <c r="S1747" s="352"/>
      <c r="T1747" s="352"/>
      <c r="U1747" s="352"/>
      <c r="V1747" s="352"/>
      <c r="W1747" s="352"/>
      <c r="X1747" s="352"/>
      <c r="Y1747" s="353"/>
      <c r="Z1747" s="351"/>
      <c r="AA1747" s="352"/>
      <c r="AB1747" s="352"/>
      <c r="AC1747" s="352"/>
      <c r="AD1747" s="353"/>
      <c r="AE1747" s="360"/>
      <c r="AF1747" s="361"/>
      <c r="AG1747" s="361"/>
      <c r="AH1747" s="361"/>
      <c r="AI1747" s="361"/>
      <c r="AJ1747" s="362"/>
      <c r="AK1747" s="360"/>
      <c r="AL1747" s="361"/>
      <c r="AM1747" s="361"/>
      <c r="AN1747" s="361"/>
      <c r="AO1747" s="361"/>
      <c r="AP1747" s="361"/>
      <c r="AQ1747" s="361"/>
      <c r="AR1747" s="361"/>
      <c r="AS1747" s="361"/>
      <c r="AT1747" s="361"/>
      <c r="AU1747" s="361"/>
      <c r="AV1747" s="361"/>
      <c r="AW1747" s="361"/>
      <c r="AX1747" s="362"/>
      <c r="AY1747" s="360"/>
      <c r="AZ1747" s="361"/>
      <c r="BA1747" s="361"/>
      <c r="BB1747" s="362"/>
      <c r="BC1747" s="351"/>
      <c r="BD1747" s="352"/>
      <c r="BE1747" s="352"/>
      <c r="BF1747" s="353"/>
      <c r="BG1747" s="369"/>
      <c r="BH1747" s="370"/>
      <c r="BI1747" s="370"/>
      <c r="BJ1747" s="371"/>
      <c r="BK1747" s="318"/>
      <c r="BL1747" s="319"/>
      <c r="BM1747" s="319"/>
      <c r="BN1747" s="319"/>
      <c r="BO1747" s="319"/>
      <c r="BP1747" s="320"/>
      <c r="BQ1747" s="318"/>
      <c r="BR1747" s="319"/>
      <c r="BS1747" s="319"/>
      <c r="BT1747" s="319"/>
      <c r="BU1747" s="319"/>
      <c r="BV1747" s="319"/>
      <c r="BW1747" s="320"/>
      <c r="BX1747" s="318"/>
      <c r="BY1747" s="319"/>
      <c r="BZ1747" s="319"/>
      <c r="CA1747" s="319"/>
      <c r="CB1747" s="319"/>
      <c r="CC1747" s="320"/>
      <c r="CD1747" s="318"/>
      <c r="CE1747" s="319"/>
      <c r="CF1747" s="319"/>
      <c r="CG1747" s="319"/>
      <c r="CH1747" s="319"/>
      <c r="CI1747" s="320"/>
    </row>
    <row r="1748" spans="1:87" ht="18" customHeight="1" thickBot="1" x14ac:dyDescent="0.3">
      <c r="A1748" s="75"/>
      <c r="B1748" s="354"/>
      <c r="C1748" s="355"/>
      <c r="D1748" s="355"/>
      <c r="E1748" s="355"/>
      <c r="F1748" s="355"/>
      <c r="G1748" s="355"/>
      <c r="H1748" s="355"/>
      <c r="I1748" s="355"/>
      <c r="J1748" s="355"/>
      <c r="K1748" s="355"/>
      <c r="L1748" s="355"/>
      <c r="M1748" s="355"/>
      <c r="N1748" s="355"/>
      <c r="O1748" s="355"/>
      <c r="P1748" s="355"/>
      <c r="Q1748" s="355"/>
      <c r="R1748" s="355"/>
      <c r="S1748" s="355"/>
      <c r="T1748" s="355"/>
      <c r="U1748" s="355"/>
      <c r="V1748" s="355"/>
      <c r="W1748" s="355"/>
      <c r="X1748" s="355"/>
      <c r="Y1748" s="356"/>
      <c r="Z1748" s="354"/>
      <c r="AA1748" s="355"/>
      <c r="AB1748" s="355"/>
      <c r="AC1748" s="355"/>
      <c r="AD1748" s="356"/>
      <c r="AE1748" s="363"/>
      <c r="AF1748" s="364"/>
      <c r="AG1748" s="364"/>
      <c r="AH1748" s="364"/>
      <c r="AI1748" s="364"/>
      <c r="AJ1748" s="365"/>
      <c r="AK1748" s="360"/>
      <c r="AL1748" s="361"/>
      <c r="AM1748" s="361"/>
      <c r="AN1748" s="361"/>
      <c r="AO1748" s="361"/>
      <c r="AP1748" s="361"/>
      <c r="AQ1748" s="361"/>
      <c r="AR1748" s="361"/>
      <c r="AS1748" s="361"/>
      <c r="AT1748" s="361"/>
      <c r="AU1748" s="361"/>
      <c r="AV1748" s="361"/>
      <c r="AW1748" s="361"/>
      <c r="AX1748" s="362"/>
      <c r="AY1748" s="360"/>
      <c r="AZ1748" s="361"/>
      <c r="BA1748" s="361"/>
      <c r="BB1748" s="362"/>
      <c r="BC1748" s="351"/>
      <c r="BD1748" s="352"/>
      <c r="BE1748" s="352"/>
      <c r="BF1748" s="353"/>
      <c r="BG1748" s="369"/>
      <c r="BH1748" s="370"/>
      <c r="BI1748" s="370"/>
      <c r="BJ1748" s="371"/>
      <c r="BK1748" s="318"/>
      <c r="BL1748" s="319"/>
      <c r="BM1748" s="319"/>
      <c r="BN1748" s="319"/>
      <c r="BO1748" s="319"/>
      <c r="BP1748" s="320"/>
      <c r="BQ1748" s="321"/>
      <c r="BR1748" s="322"/>
      <c r="BS1748" s="322"/>
      <c r="BT1748" s="322"/>
      <c r="BU1748" s="322"/>
      <c r="BV1748" s="322"/>
      <c r="BW1748" s="323"/>
      <c r="BX1748" s="321"/>
      <c r="BY1748" s="322"/>
      <c r="BZ1748" s="322"/>
      <c r="CA1748" s="322"/>
      <c r="CB1748" s="322"/>
      <c r="CC1748" s="323"/>
      <c r="CD1748" s="321"/>
      <c r="CE1748" s="322"/>
      <c r="CF1748" s="322"/>
      <c r="CG1748" s="322"/>
      <c r="CH1748" s="322"/>
      <c r="CI1748" s="323"/>
    </row>
    <row r="1749" spans="1:87" ht="18" customHeight="1" x14ac:dyDescent="0.25">
      <c r="A1749" s="75"/>
      <c r="B1749" s="324"/>
      <c r="C1749" s="325"/>
      <c r="D1749" s="325"/>
      <c r="E1749" s="325"/>
      <c r="F1749" s="325"/>
      <c r="G1749" s="325"/>
      <c r="H1749" s="325"/>
      <c r="I1749" s="325"/>
      <c r="J1749" s="325"/>
      <c r="K1749" s="325"/>
      <c r="L1749" s="325"/>
      <c r="M1749" s="325"/>
      <c r="N1749" s="325"/>
      <c r="O1749" s="325"/>
      <c r="P1749" s="325"/>
      <c r="Q1749" s="325"/>
      <c r="R1749" s="325"/>
      <c r="S1749" s="325"/>
      <c r="T1749" s="325"/>
      <c r="U1749" s="325"/>
      <c r="V1749" s="325"/>
      <c r="W1749" s="325"/>
      <c r="X1749" s="325"/>
      <c r="Y1749" s="326"/>
      <c r="Z1749" s="333"/>
      <c r="AA1749" s="334"/>
      <c r="AB1749" s="334"/>
      <c r="AC1749" s="334"/>
      <c r="AD1749" s="335"/>
      <c r="AE1749" s="333"/>
      <c r="AF1749" s="334"/>
      <c r="AG1749" s="334"/>
      <c r="AH1749" s="334"/>
      <c r="AI1749" s="334"/>
      <c r="AJ1749" s="334"/>
      <c r="AK1749" s="342"/>
      <c r="AL1749" s="343"/>
      <c r="AM1749" s="343"/>
      <c r="AN1749" s="343"/>
      <c r="AO1749" s="343"/>
      <c r="AP1749" s="343"/>
      <c r="AQ1749" s="343"/>
      <c r="AR1749" s="343"/>
      <c r="AS1749" s="343"/>
      <c r="AT1749" s="343"/>
      <c r="AU1749" s="343"/>
      <c r="AV1749" s="343"/>
      <c r="AW1749" s="343"/>
      <c r="AX1749" s="344"/>
      <c r="AY1749" s="409"/>
      <c r="AZ1749" s="346"/>
      <c r="BA1749" s="346"/>
      <c r="BB1749" s="410"/>
      <c r="BC1749" s="345">
        <f>+$AE$1749*AY1749</f>
        <v>0</v>
      </c>
      <c r="BD1749" s="346"/>
      <c r="BE1749" s="346"/>
      <c r="BF1749" s="347"/>
      <c r="BG1749" s="285"/>
      <c r="BH1749" s="286"/>
      <c r="BI1749" s="286"/>
      <c r="BJ1749" s="287"/>
      <c r="BK1749" s="288">
        <f>+AY1749*BG1749</f>
        <v>0</v>
      </c>
      <c r="BL1749" s="289"/>
      <c r="BM1749" s="289"/>
      <c r="BN1749" s="289"/>
      <c r="BO1749" s="289"/>
      <c r="BP1749" s="290"/>
      <c r="BQ1749" s="291"/>
      <c r="BR1749" s="292"/>
      <c r="BS1749" s="292"/>
      <c r="BT1749" s="292"/>
      <c r="BU1749" s="292"/>
      <c r="BV1749" s="292"/>
      <c r="BW1749" s="293"/>
      <c r="BX1749" s="291">
        <f>+(((BK1779+BQ1749)*30)/70)</f>
        <v>0</v>
      </c>
      <c r="BY1749" s="292"/>
      <c r="BZ1749" s="292"/>
      <c r="CA1749" s="292"/>
      <c r="CB1749" s="292"/>
      <c r="CC1749" s="293"/>
      <c r="CD1749" s="291">
        <f>+BK1779+BQ1749+BX1749</f>
        <v>0</v>
      </c>
      <c r="CE1749" s="292"/>
      <c r="CF1749" s="292"/>
      <c r="CG1749" s="292"/>
      <c r="CH1749" s="292"/>
      <c r="CI1749" s="293"/>
    </row>
    <row r="1750" spans="1:87" ht="18" customHeight="1" x14ac:dyDescent="0.25">
      <c r="A1750" s="75"/>
      <c r="B1750" s="327"/>
      <c r="C1750" s="328"/>
      <c r="D1750" s="328"/>
      <c r="E1750" s="328"/>
      <c r="F1750" s="328"/>
      <c r="G1750" s="328"/>
      <c r="H1750" s="328"/>
      <c r="I1750" s="328"/>
      <c r="J1750" s="328"/>
      <c r="K1750" s="328"/>
      <c r="L1750" s="328"/>
      <c r="M1750" s="328"/>
      <c r="N1750" s="328"/>
      <c r="O1750" s="328"/>
      <c r="P1750" s="328"/>
      <c r="Q1750" s="328"/>
      <c r="R1750" s="328"/>
      <c r="S1750" s="328"/>
      <c r="T1750" s="328"/>
      <c r="U1750" s="328"/>
      <c r="V1750" s="328"/>
      <c r="W1750" s="328"/>
      <c r="X1750" s="328"/>
      <c r="Y1750" s="329"/>
      <c r="Z1750" s="336"/>
      <c r="AA1750" s="337"/>
      <c r="AB1750" s="337"/>
      <c r="AC1750" s="337"/>
      <c r="AD1750" s="338"/>
      <c r="AE1750" s="336"/>
      <c r="AF1750" s="337"/>
      <c r="AG1750" s="337"/>
      <c r="AH1750" s="337"/>
      <c r="AI1750" s="337"/>
      <c r="AJ1750" s="337"/>
      <c r="AK1750" s="300"/>
      <c r="AL1750" s="301"/>
      <c r="AM1750" s="301"/>
      <c r="AN1750" s="301"/>
      <c r="AO1750" s="301"/>
      <c r="AP1750" s="301"/>
      <c r="AQ1750" s="301"/>
      <c r="AR1750" s="301"/>
      <c r="AS1750" s="301"/>
      <c r="AT1750" s="301"/>
      <c r="AU1750" s="301"/>
      <c r="AV1750" s="301"/>
      <c r="AW1750" s="301"/>
      <c r="AX1750" s="302"/>
      <c r="AY1750" s="407"/>
      <c r="AZ1750" s="304"/>
      <c r="BA1750" s="304"/>
      <c r="BB1750" s="408"/>
      <c r="BC1750" s="306">
        <f t="shared" ref="BC1750:BC1778" si="98">+$AE$1749*AY1750</f>
        <v>0</v>
      </c>
      <c r="BD1750" s="307"/>
      <c r="BE1750" s="307"/>
      <c r="BF1750" s="308"/>
      <c r="BG1750" s="309"/>
      <c r="BH1750" s="310"/>
      <c r="BI1750" s="310"/>
      <c r="BJ1750" s="311"/>
      <c r="BK1750" s="312">
        <f t="shared" ref="BK1750:BK1778" si="99">+AY1750*BG1750</f>
        <v>0</v>
      </c>
      <c r="BL1750" s="313"/>
      <c r="BM1750" s="313"/>
      <c r="BN1750" s="313"/>
      <c r="BO1750" s="313"/>
      <c r="BP1750" s="314"/>
      <c r="BQ1750" s="294"/>
      <c r="BR1750" s="295"/>
      <c r="BS1750" s="295"/>
      <c r="BT1750" s="295"/>
      <c r="BU1750" s="295"/>
      <c r="BV1750" s="295"/>
      <c r="BW1750" s="296"/>
      <c r="BX1750" s="294"/>
      <c r="BY1750" s="295"/>
      <c r="BZ1750" s="295"/>
      <c r="CA1750" s="295"/>
      <c r="CB1750" s="295"/>
      <c r="CC1750" s="296"/>
      <c r="CD1750" s="294"/>
      <c r="CE1750" s="295"/>
      <c r="CF1750" s="295"/>
      <c r="CG1750" s="295"/>
      <c r="CH1750" s="295"/>
      <c r="CI1750" s="296"/>
    </row>
    <row r="1751" spans="1:87" ht="18" customHeight="1" x14ac:dyDescent="0.25">
      <c r="A1751" s="75"/>
      <c r="B1751" s="327"/>
      <c r="C1751" s="328"/>
      <c r="D1751" s="328"/>
      <c r="E1751" s="328"/>
      <c r="F1751" s="328"/>
      <c r="G1751" s="328"/>
      <c r="H1751" s="328"/>
      <c r="I1751" s="328"/>
      <c r="J1751" s="328"/>
      <c r="K1751" s="328"/>
      <c r="L1751" s="328"/>
      <c r="M1751" s="328"/>
      <c r="N1751" s="328"/>
      <c r="O1751" s="328"/>
      <c r="P1751" s="328"/>
      <c r="Q1751" s="328"/>
      <c r="R1751" s="328"/>
      <c r="S1751" s="328"/>
      <c r="T1751" s="328"/>
      <c r="U1751" s="328"/>
      <c r="V1751" s="328"/>
      <c r="W1751" s="328"/>
      <c r="X1751" s="328"/>
      <c r="Y1751" s="329"/>
      <c r="Z1751" s="336"/>
      <c r="AA1751" s="337"/>
      <c r="AB1751" s="337"/>
      <c r="AC1751" s="337"/>
      <c r="AD1751" s="338"/>
      <c r="AE1751" s="336"/>
      <c r="AF1751" s="337"/>
      <c r="AG1751" s="337"/>
      <c r="AH1751" s="337"/>
      <c r="AI1751" s="337"/>
      <c r="AJ1751" s="337"/>
      <c r="AK1751" s="300"/>
      <c r="AL1751" s="301"/>
      <c r="AM1751" s="301"/>
      <c r="AN1751" s="301"/>
      <c r="AO1751" s="301"/>
      <c r="AP1751" s="301"/>
      <c r="AQ1751" s="301"/>
      <c r="AR1751" s="301"/>
      <c r="AS1751" s="301"/>
      <c r="AT1751" s="301"/>
      <c r="AU1751" s="301"/>
      <c r="AV1751" s="301"/>
      <c r="AW1751" s="301"/>
      <c r="AX1751" s="302"/>
      <c r="AY1751" s="407"/>
      <c r="AZ1751" s="304"/>
      <c r="BA1751" s="304"/>
      <c r="BB1751" s="408"/>
      <c r="BC1751" s="306">
        <f t="shared" si="98"/>
        <v>0</v>
      </c>
      <c r="BD1751" s="307"/>
      <c r="BE1751" s="307"/>
      <c r="BF1751" s="308"/>
      <c r="BG1751" s="309"/>
      <c r="BH1751" s="310"/>
      <c r="BI1751" s="310"/>
      <c r="BJ1751" s="311"/>
      <c r="BK1751" s="312">
        <f t="shared" si="99"/>
        <v>0</v>
      </c>
      <c r="BL1751" s="313"/>
      <c r="BM1751" s="313"/>
      <c r="BN1751" s="313"/>
      <c r="BO1751" s="313"/>
      <c r="BP1751" s="314"/>
      <c r="BQ1751" s="294"/>
      <c r="BR1751" s="295"/>
      <c r="BS1751" s="295"/>
      <c r="BT1751" s="295"/>
      <c r="BU1751" s="295"/>
      <c r="BV1751" s="295"/>
      <c r="BW1751" s="296"/>
      <c r="BX1751" s="294"/>
      <c r="BY1751" s="295"/>
      <c r="BZ1751" s="295"/>
      <c r="CA1751" s="295"/>
      <c r="CB1751" s="295"/>
      <c r="CC1751" s="296"/>
      <c r="CD1751" s="294"/>
      <c r="CE1751" s="295"/>
      <c r="CF1751" s="295"/>
      <c r="CG1751" s="295"/>
      <c r="CH1751" s="295"/>
      <c r="CI1751" s="296"/>
    </row>
    <row r="1752" spans="1:87" ht="18" customHeight="1" x14ac:dyDescent="0.25">
      <c r="A1752" s="75"/>
      <c r="B1752" s="327"/>
      <c r="C1752" s="328"/>
      <c r="D1752" s="328"/>
      <c r="E1752" s="328"/>
      <c r="F1752" s="328"/>
      <c r="G1752" s="328"/>
      <c r="H1752" s="328"/>
      <c r="I1752" s="328"/>
      <c r="J1752" s="328"/>
      <c r="K1752" s="328"/>
      <c r="L1752" s="328"/>
      <c r="M1752" s="328"/>
      <c r="N1752" s="328"/>
      <c r="O1752" s="328"/>
      <c r="P1752" s="328"/>
      <c r="Q1752" s="328"/>
      <c r="R1752" s="328"/>
      <c r="S1752" s="328"/>
      <c r="T1752" s="328"/>
      <c r="U1752" s="328"/>
      <c r="V1752" s="328"/>
      <c r="W1752" s="328"/>
      <c r="X1752" s="328"/>
      <c r="Y1752" s="329"/>
      <c r="Z1752" s="336"/>
      <c r="AA1752" s="337"/>
      <c r="AB1752" s="337"/>
      <c r="AC1752" s="337"/>
      <c r="AD1752" s="338"/>
      <c r="AE1752" s="336"/>
      <c r="AF1752" s="337"/>
      <c r="AG1752" s="337"/>
      <c r="AH1752" s="337"/>
      <c r="AI1752" s="337"/>
      <c r="AJ1752" s="337"/>
      <c r="AK1752" s="300"/>
      <c r="AL1752" s="301"/>
      <c r="AM1752" s="301"/>
      <c r="AN1752" s="301"/>
      <c r="AO1752" s="301"/>
      <c r="AP1752" s="301"/>
      <c r="AQ1752" s="301"/>
      <c r="AR1752" s="301"/>
      <c r="AS1752" s="301"/>
      <c r="AT1752" s="301"/>
      <c r="AU1752" s="301"/>
      <c r="AV1752" s="301"/>
      <c r="AW1752" s="301"/>
      <c r="AX1752" s="302"/>
      <c r="AY1752" s="407"/>
      <c r="AZ1752" s="304"/>
      <c r="BA1752" s="304"/>
      <c r="BB1752" s="408"/>
      <c r="BC1752" s="306">
        <f t="shared" si="98"/>
        <v>0</v>
      </c>
      <c r="BD1752" s="307"/>
      <c r="BE1752" s="307"/>
      <c r="BF1752" s="308"/>
      <c r="BG1752" s="309"/>
      <c r="BH1752" s="310"/>
      <c r="BI1752" s="310"/>
      <c r="BJ1752" s="311"/>
      <c r="BK1752" s="312">
        <f t="shared" si="99"/>
        <v>0</v>
      </c>
      <c r="BL1752" s="313"/>
      <c r="BM1752" s="313"/>
      <c r="BN1752" s="313"/>
      <c r="BO1752" s="313"/>
      <c r="BP1752" s="314"/>
      <c r="BQ1752" s="294"/>
      <c r="BR1752" s="295"/>
      <c r="BS1752" s="295"/>
      <c r="BT1752" s="295"/>
      <c r="BU1752" s="295"/>
      <c r="BV1752" s="295"/>
      <c r="BW1752" s="296"/>
      <c r="BX1752" s="294"/>
      <c r="BY1752" s="295"/>
      <c r="BZ1752" s="295"/>
      <c r="CA1752" s="295"/>
      <c r="CB1752" s="295"/>
      <c r="CC1752" s="296"/>
      <c r="CD1752" s="294"/>
      <c r="CE1752" s="295"/>
      <c r="CF1752" s="295"/>
      <c r="CG1752" s="295"/>
      <c r="CH1752" s="295"/>
      <c r="CI1752" s="296"/>
    </row>
    <row r="1753" spans="1:87" ht="18" customHeight="1" x14ac:dyDescent="0.25">
      <c r="A1753" s="75"/>
      <c r="B1753" s="327"/>
      <c r="C1753" s="328"/>
      <c r="D1753" s="328"/>
      <c r="E1753" s="328"/>
      <c r="F1753" s="328"/>
      <c r="G1753" s="328"/>
      <c r="H1753" s="328"/>
      <c r="I1753" s="328"/>
      <c r="J1753" s="328"/>
      <c r="K1753" s="328"/>
      <c r="L1753" s="328"/>
      <c r="M1753" s="328"/>
      <c r="N1753" s="328"/>
      <c r="O1753" s="328"/>
      <c r="P1753" s="328"/>
      <c r="Q1753" s="328"/>
      <c r="R1753" s="328"/>
      <c r="S1753" s="328"/>
      <c r="T1753" s="328"/>
      <c r="U1753" s="328"/>
      <c r="V1753" s="328"/>
      <c r="W1753" s="328"/>
      <c r="X1753" s="328"/>
      <c r="Y1753" s="329"/>
      <c r="Z1753" s="336"/>
      <c r="AA1753" s="337"/>
      <c r="AB1753" s="337"/>
      <c r="AC1753" s="337"/>
      <c r="AD1753" s="338"/>
      <c r="AE1753" s="336"/>
      <c r="AF1753" s="337"/>
      <c r="AG1753" s="337"/>
      <c r="AH1753" s="337"/>
      <c r="AI1753" s="337"/>
      <c r="AJ1753" s="337"/>
      <c r="AK1753" s="300"/>
      <c r="AL1753" s="301"/>
      <c r="AM1753" s="301"/>
      <c r="AN1753" s="301"/>
      <c r="AO1753" s="301"/>
      <c r="AP1753" s="301"/>
      <c r="AQ1753" s="301"/>
      <c r="AR1753" s="301"/>
      <c r="AS1753" s="301"/>
      <c r="AT1753" s="301"/>
      <c r="AU1753" s="301"/>
      <c r="AV1753" s="301"/>
      <c r="AW1753" s="301"/>
      <c r="AX1753" s="302"/>
      <c r="AY1753" s="407"/>
      <c r="AZ1753" s="304"/>
      <c r="BA1753" s="304"/>
      <c r="BB1753" s="408"/>
      <c r="BC1753" s="306">
        <f t="shared" si="98"/>
        <v>0</v>
      </c>
      <c r="BD1753" s="307"/>
      <c r="BE1753" s="307"/>
      <c r="BF1753" s="308"/>
      <c r="BG1753" s="309"/>
      <c r="BH1753" s="310"/>
      <c r="BI1753" s="310"/>
      <c r="BJ1753" s="311"/>
      <c r="BK1753" s="312">
        <f t="shared" si="99"/>
        <v>0</v>
      </c>
      <c r="BL1753" s="313"/>
      <c r="BM1753" s="313"/>
      <c r="BN1753" s="313"/>
      <c r="BO1753" s="313"/>
      <c r="BP1753" s="314"/>
      <c r="BQ1753" s="294"/>
      <c r="BR1753" s="295"/>
      <c r="BS1753" s="295"/>
      <c r="BT1753" s="295"/>
      <c r="BU1753" s="295"/>
      <c r="BV1753" s="295"/>
      <c r="BW1753" s="296"/>
      <c r="BX1753" s="294"/>
      <c r="BY1753" s="295"/>
      <c r="BZ1753" s="295"/>
      <c r="CA1753" s="295"/>
      <c r="CB1753" s="295"/>
      <c r="CC1753" s="296"/>
      <c r="CD1753" s="294"/>
      <c r="CE1753" s="295"/>
      <c r="CF1753" s="295"/>
      <c r="CG1753" s="295"/>
      <c r="CH1753" s="295"/>
      <c r="CI1753" s="296"/>
    </row>
    <row r="1754" spans="1:87" ht="18" customHeight="1" x14ac:dyDescent="0.25">
      <c r="A1754" s="75"/>
      <c r="B1754" s="327"/>
      <c r="C1754" s="328"/>
      <c r="D1754" s="328"/>
      <c r="E1754" s="328"/>
      <c r="F1754" s="328"/>
      <c r="G1754" s="328"/>
      <c r="H1754" s="328"/>
      <c r="I1754" s="328"/>
      <c r="J1754" s="328"/>
      <c r="K1754" s="328"/>
      <c r="L1754" s="328"/>
      <c r="M1754" s="328"/>
      <c r="N1754" s="328"/>
      <c r="O1754" s="328"/>
      <c r="P1754" s="328"/>
      <c r="Q1754" s="328"/>
      <c r="R1754" s="328"/>
      <c r="S1754" s="328"/>
      <c r="T1754" s="328"/>
      <c r="U1754" s="328"/>
      <c r="V1754" s="328"/>
      <c r="W1754" s="328"/>
      <c r="X1754" s="328"/>
      <c r="Y1754" s="329"/>
      <c r="Z1754" s="336"/>
      <c r="AA1754" s="337"/>
      <c r="AB1754" s="337"/>
      <c r="AC1754" s="337"/>
      <c r="AD1754" s="338"/>
      <c r="AE1754" s="336"/>
      <c r="AF1754" s="337"/>
      <c r="AG1754" s="337"/>
      <c r="AH1754" s="337"/>
      <c r="AI1754" s="337"/>
      <c r="AJ1754" s="337"/>
      <c r="AK1754" s="300"/>
      <c r="AL1754" s="301"/>
      <c r="AM1754" s="301"/>
      <c r="AN1754" s="301"/>
      <c r="AO1754" s="301"/>
      <c r="AP1754" s="301"/>
      <c r="AQ1754" s="301"/>
      <c r="AR1754" s="301"/>
      <c r="AS1754" s="301"/>
      <c r="AT1754" s="301"/>
      <c r="AU1754" s="301"/>
      <c r="AV1754" s="301"/>
      <c r="AW1754" s="301"/>
      <c r="AX1754" s="302"/>
      <c r="AY1754" s="407"/>
      <c r="AZ1754" s="304"/>
      <c r="BA1754" s="304"/>
      <c r="BB1754" s="408"/>
      <c r="BC1754" s="306">
        <f t="shared" si="98"/>
        <v>0</v>
      </c>
      <c r="BD1754" s="307"/>
      <c r="BE1754" s="307"/>
      <c r="BF1754" s="308"/>
      <c r="BG1754" s="309"/>
      <c r="BH1754" s="310"/>
      <c r="BI1754" s="310"/>
      <c r="BJ1754" s="311"/>
      <c r="BK1754" s="312">
        <f t="shared" si="99"/>
        <v>0</v>
      </c>
      <c r="BL1754" s="313"/>
      <c r="BM1754" s="313"/>
      <c r="BN1754" s="313"/>
      <c r="BO1754" s="313"/>
      <c r="BP1754" s="314"/>
      <c r="BQ1754" s="294"/>
      <c r="BR1754" s="295"/>
      <c r="BS1754" s="295"/>
      <c r="BT1754" s="295"/>
      <c r="BU1754" s="295"/>
      <c r="BV1754" s="295"/>
      <c r="BW1754" s="296"/>
      <c r="BX1754" s="294"/>
      <c r="BY1754" s="295"/>
      <c r="BZ1754" s="295"/>
      <c r="CA1754" s="295"/>
      <c r="CB1754" s="295"/>
      <c r="CC1754" s="296"/>
      <c r="CD1754" s="294"/>
      <c r="CE1754" s="295"/>
      <c r="CF1754" s="295"/>
      <c r="CG1754" s="295"/>
      <c r="CH1754" s="295"/>
      <c r="CI1754" s="296"/>
    </row>
    <row r="1755" spans="1:87" ht="18" customHeight="1" x14ac:dyDescent="0.25">
      <c r="A1755" s="75"/>
      <c r="B1755" s="327"/>
      <c r="C1755" s="328"/>
      <c r="D1755" s="328"/>
      <c r="E1755" s="328"/>
      <c r="F1755" s="328"/>
      <c r="G1755" s="328"/>
      <c r="H1755" s="328"/>
      <c r="I1755" s="328"/>
      <c r="J1755" s="328"/>
      <c r="K1755" s="328"/>
      <c r="L1755" s="328"/>
      <c r="M1755" s="328"/>
      <c r="N1755" s="328"/>
      <c r="O1755" s="328"/>
      <c r="P1755" s="328"/>
      <c r="Q1755" s="328"/>
      <c r="R1755" s="328"/>
      <c r="S1755" s="328"/>
      <c r="T1755" s="328"/>
      <c r="U1755" s="328"/>
      <c r="V1755" s="328"/>
      <c r="W1755" s="328"/>
      <c r="X1755" s="328"/>
      <c r="Y1755" s="329"/>
      <c r="Z1755" s="336"/>
      <c r="AA1755" s="337"/>
      <c r="AB1755" s="337"/>
      <c r="AC1755" s="337"/>
      <c r="AD1755" s="338"/>
      <c r="AE1755" s="336"/>
      <c r="AF1755" s="337"/>
      <c r="AG1755" s="337"/>
      <c r="AH1755" s="337"/>
      <c r="AI1755" s="337"/>
      <c r="AJ1755" s="337"/>
      <c r="AK1755" s="300"/>
      <c r="AL1755" s="301"/>
      <c r="AM1755" s="301"/>
      <c r="AN1755" s="301"/>
      <c r="AO1755" s="301"/>
      <c r="AP1755" s="301"/>
      <c r="AQ1755" s="301"/>
      <c r="AR1755" s="301"/>
      <c r="AS1755" s="301"/>
      <c r="AT1755" s="301"/>
      <c r="AU1755" s="301"/>
      <c r="AV1755" s="301"/>
      <c r="AW1755" s="301"/>
      <c r="AX1755" s="302"/>
      <c r="AY1755" s="407"/>
      <c r="AZ1755" s="304"/>
      <c r="BA1755" s="304"/>
      <c r="BB1755" s="408"/>
      <c r="BC1755" s="306">
        <f t="shared" si="98"/>
        <v>0</v>
      </c>
      <c r="BD1755" s="307"/>
      <c r="BE1755" s="307"/>
      <c r="BF1755" s="308"/>
      <c r="BG1755" s="309"/>
      <c r="BH1755" s="310"/>
      <c r="BI1755" s="310"/>
      <c r="BJ1755" s="311"/>
      <c r="BK1755" s="312">
        <f t="shared" si="99"/>
        <v>0</v>
      </c>
      <c r="BL1755" s="313"/>
      <c r="BM1755" s="313"/>
      <c r="BN1755" s="313"/>
      <c r="BO1755" s="313"/>
      <c r="BP1755" s="314"/>
      <c r="BQ1755" s="294"/>
      <c r="BR1755" s="295"/>
      <c r="BS1755" s="295"/>
      <c r="BT1755" s="295"/>
      <c r="BU1755" s="295"/>
      <c r="BV1755" s="295"/>
      <c r="BW1755" s="296"/>
      <c r="BX1755" s="294"/>
      <c r="BY1755" s="295"/>
      <c r="BZ1755" s="295"/>
      <c r="CA1755" s="295"/>
      <c r="CB1755" s="295"/>
      <c r="CC1755" s="296"/>
      <c r="CD1755" s="294"/>
      <c r="CE1755" s="295"/>
      <c r="CF1755" s="295"/>
      <c r="CG1755" s="295"/>
      <c r="CH1755" s="295"/>
      <c r="CI1755" s="296"/>
    </row>
    <row r="1756" spans="1:87" ht="18" customHeight="1" x14ac:dyDescent="0.25">
      <c r="A1756" s="75"/>
      <c r="B1756" s="327"/>
      <c r="C1756" s="328"/>
      <c r="D1756" s="328"/>
      <c r="E1756" s="328"/>
      <c r="F1756" s="328"/>
      <c r="G1756" s="328"/>
      <c r="H1756" s="328"/>
      <c r="I1756" s="328"/>
      <c r="J1756" s="328"/>
      <c r="K1756" s="328"/>
      <c r="L1756" s="328"/>
      <c r="M1756" s="328"/>
      <c r="N1756" s="328"/>
      <c r="O1756" s="328"/>
      <c r="P1756" s="328"/>
      <c r="Q1756" s="328"/>
      <c r="R1756" s="328"/>
      <c r="S1756" s="328"/>
      <c r="T1756" s="328"/>
      <c r="U1756" s="328"/>
      <c r="V1756" s="328"/>
      <c r="W1756" s="328"/>
      <c r="X1756" s="328"/>
      <c r="Y1756" s="329"/>
      <c r="Z1756" s="336"/>
      <c r="AA1756" s="337"/>
      <c r="AB1756" s="337"/>
      <c r="AC1756" s="337"/>
      <c r="AD1756" s="338"/>
      <c r="AE1756" s="336"/>
      <c r="AF1756" s="337"/>
      <c r="AG1756" s="337"/>
      <c r="AH1756" s="337"/>
      <c r="AI1756" s="337"/>
      <c r="AJ1756" s="337"/>
      <c r="AK1756" s="300"/>
      <c r="AL1756" s="301"/>
      <c r="AM1756" s="301"/>
      <c r="AN1756" s="301"/>
      <c r="AO1756" s="301"/>
      <c r="AP1756" s="301"/>
      <c r="AQ1756" s="301"/>
      <c r="AR1756" s="301"/>
      <c r="AS1756" s="301"/>
      <c r="AT1756" s="301"/>
      <c r="AU1756" s="301"/>
      <c r="AV1756" s="301"/>
      <c r="AW1756" s="301"/>
      <c r="AX1756" s="302"/>
      <c r="AY1756" s="407"/>
      <c r="AZ1756" s="304"/>
      <c r="BA1756" s="304"/>
      <c r="BB1756" s="408"/>
      <c r="BC1756" s="306">
        <f t="shared" si="98"/>
        <v>0</v>
      </c>
      <c r="BD1756" s="307"/>
      <c r="BE1756" s="307"/>
      <c r="BF1756" s="308"/>
      <c r="BG1756" s="309"/>
      <c r="BH1756" s="310"/>
      <c r="BI1756" s="310"/>
      <c r="BJ1756" s="311"/>
      <c r="BK1756" s="312">
        <f t="shared" si="99"/>
        <v>0</v>
      </c>
      <c r="BL1756" s="313"/>
      <c r="BM1756" s="313"/>
      <c r="BN1756" s="313"/>
      <c r="BO1756" s="313"/>
      <c r="BP1756" s="314"/>
      <c r="BQ1756" s="294"/>
      <c r="BR1756" s="295"/>
      <c r="BS1756" s="295"/>
      <c r="BT1756" s="295"/>
      <c r="BU1756" s="295"/>
      <c r="BV1756" s="295"/>
      <c r="BW1756" s="296"/>
      <c r="BX1756" s="294"/>
      <c r="BY1756" s="295"/>
      <c r="BZ1756" s="295"/>
      <c r="CA1756" s="295"/>
      <c r="CB1756" s="295"/>
      <c r="CC1756" s="296"/>
      <c r="CD1756" s="294"/>
      <c r="CE1756" s="295"/>
      <c r="CF1756" s="295"/>
      <c r="CG1756" s="295"/>
      <c r="CH1756" s="295"/>
      <c r="CI1756" s="296"/>
    </row>
    <row r="1757" spans="1:87" ht="18" customHeight="1" x14ac:dyDescent="0.25">
      <c r="A1757" s="75"/>
      <c r="B1757" s="327"/>
      <c r="C1757" s="328"/>
      <c r="D1757" s="328"/>
      <c r="E1757" s="328"/>
      <c r="F1757" s="328"/>
      <c r="G1757" s="328"/>
      <c r="H1757" s="328"/>
      <c r="I1757" s="328"/>
      <c r="J1757" s="328"/>
      <c r="K1757" s="328"/>
      <c r="L1757" s="328"/>
      <c r="M1757" s="328"/>
      <c r="N1757" s="328"/>
      <c r="O1757" s="328"/>
      <c r="P1757" s="328"/>
      <c r="Q1757" s="328"/>
      <c r="R1757" s="328"/>
      <c r="S1757" s="328"/>
      <c r="T1757" s="328"/>
      <c r="U1757" s="328"/>
      <c r="V1757" s="328"/>
      <c r="W1757" s="328"/>
      <c r="X1757" s="328"/>
      <c r="Y1757" s="329"/>
      <c r="Z1757" s="336"/>
      <c r="AA1757" s="337"/>
      <c r="AB1757" s="337"/>
      <c r="AC1757" s="337"/>
      <c r="AD1757" s="338"/>
      <c r="AE1757" s="336"/>
      <c r="AF1757" s="337"/>
      <c r="AG1757" s="337"/>
      <c r="AH1757" s="337"/>
      <c r="AI1757" s="337"/>
      <c r="AJ1757" s="337"/>
      <c r="AK1757" s="300"/>
      <c r="AL1757" s="301"/>
      <c r="AM1757" s="301"/>
      <c r="AN1757" s="301"/>
      <c r="AO1757" s="301"/>
      <c r="AP1757" s="301"/>
      <c r="AQ1757" s="301"/>
      <c r="AR1757" s="301"/>
      <c r="AS1757" s="301"/>
      <c r="AT1757" s="301"/>
      <c r="AU1757" s="301"/>
      <c r="AV1757" s="301"/>
      <c r="AW1757" s="301"/>
      <c r="AX1757" s="302"/>
      <c r="AY1757" s="407"/>
      <c r="AZ1757" s="304"/>
      <c r="BA1757" s="304"/>
      <c r="BB1757" s="408"/>
      <c r="BC1757" s="306">
        <f t="shared" si="98"/>
        <v>0</v>
      </c>
      <c r="BD1757" s="307"/>
      <c r="BE1757" s="307"/>
      <c r="BF1757" s="308"/>
      <c r="BG1757" s="309"/>
      <c r="BH1757" s="310"/>
      <c r="BI1757" s="310"/>
      <c r="BJ1757" s="311"/>
      <c r="BK1757" s="312">
        <f t="shared" si="99"/>
        <v>0</v>
      </c>
      <c r="BL1757" s="313"/>
      <c r="BM1757" s="313"/>
      <c r="BN1757" s="313"/>
      <c r="BO1757" s="313"/>
      <c r="BP1757" s="314"/>
      <c r="BQ1757" s="294"/>
      <c r="BR1757" s="295"/>
      <c r="BS1757" s="295"/>
      <c r="BT1757" s="295"/>
      <c r="BU1757" s="295"/>
      <c r="BV1757" s="295"/>
      <c r="BW1757" s="296"/>
      <c r="BX1757" s="294"/>
      <c r="BY1757" s="295"/>
      <c r="BZ1757" s="295"/>
      <c r="CA1757" s="295"/>
      <c r="CB1757" s="295"/>
      <c r="CC1757" s="296"/>
      <c r="CD1757" s="294"/>
      <c r="CE1757" s="295"/>
      <c r="CF1757" s="295"/>
      <c r="CG1757" s="295"/>
      <c r="CH1757" s="295"/>
      <c r="CI1757" s="296"/>
    </row>
    <row r="1758" spans="1:87" ht="18" customHeight="1" x14ac:dyDescent="0.25">
      <c r="A1758" s="75"/>
      <c r="B1758" s="327"/>
      <c r="C1758" s="328"/>
      <c r="D1758" s="328"/>
      <c r="E1758" s="328"/>
      <c r="F1758" s="328"/>
      <c r="G1758" s="328"/>
      <c r="H1758" s="328"/>
      <c r="I1758" s="328"/>
      <c r="J1758" s="328"/>
      <c r="K1758" s="328"/>
      <c r="L1758" s="328"/>
      <c r="M1758" s="328"/>
      <c r="N1758" s="328"/>
      <c r="O1758" s="328"/>
      <c r="P1758" s="328"/>
      <c r="Q1758" s="328"/>
      <c r="R1758" s="328"/>
      <c r="S1758" s="328"/>
      <c r="T1758" s="328"/>
      <c r="U1758" s="328"/>
      <c r="V1758" s="328"/>
      <c r="W1758" s="328"/>
      <c r="X1758" s="328"/>
      <c r="Y1758" s="329"/>
      <c r="Z1758" s="336"/>
      <c r="AA1758" s="337"/>
      <c r="AB1758" s="337"/>
      <c r="AC1758" s="337"/>
      <c r="AD1758" s="338"/>
      <c r="AE1758" s="336"/>
      <c r="AF1758" s="337"/>
      <c r="AG1758" s="337"/>
      <c r="AH1758" s="337"/>
      <c r="AI1758" s="337"/>
      <c r="AJ1758" s="337"/>
      <c r="AK1758" s="300"/>
      <c r="AL1758" s="301"/>
      <c r="AM1758" s="301"/>
      <c r="AN1758" s="301"/>
      <c r="AO1758" s="301"/>
      <c r="AP1758" s="301"/>
      <c r="AQ1758" s="301"/>
      <c r="AR1758" s="301"/>
      <c r="AS1758" s="301"/>
      <c r="AT1758" s="301"/>
      <c r="AU1758" s="301"/>
      <c r="AV1758" s="301"/>
      <c r="AW1758" s="301"/>
      <c r="AX1758" s="302"/>
      <c r="AY1758" s="407"/>
      <c r="AZ1758" s="304"/>
      <c r="BA1758" s="304"/>
      <c r="BB1758" s="408"/>
      <c r="BC1758" s="306">
        <f t="shared" si="98"/>
        <v>0</v>
      </c>
      <c r="BD1758" s="307"/>
      <c r="BE1758" s="307"/>
      <c r="BF1758" s="308"/>
      <c r="BG1758" s="309"/>
      <c r="BH1758" s="310"/>
      <c r="BI1758" s="310"/>
      <c r="BJ1758" s="311"/>
      <c r="BK1758" s="312">
        <f t="shared" si="99"/>
        <v>0</v>
      </c>
      <c r="BL1758" s="313"/>
      <c r="BM1758" s="313"/>
      <c r="BN1758" s="313"/>
      <c r="BO1758" s="313"/>
      <c r="BP1758" s="314"/>
      <c r="BQ1758" s="294"/>
      <c r="BR1758" s="295"/>
      <c r="BS1758" s="295"/>
      <c r="BT1758" s="295"/>
      <c r="BU1758" s="295"/>
      <c r="BV1758" s="295"/>
      <c r="BW1758" s="296"/>
      <c r="BX1758" s="294"/>
      <c r="BY1758" s="295"/>
      <c r="BZ1758" s="295"/>
      <c r="CA1758" s="295"/>
      <c r="CB1758" s="295"/>
      <c r="CC1758" s="296"/>
      <c r="CD1758" s="294"/>
      <c r="CE1758" s="295"/>
      <c r="CF1758" s="295"/>
      <c r="CG1758" s="295"/>
      <c r="CH1758" s="295"/>
      <c r="CI1758" s="296"/>
    </row>
    <row r="1759" spans="1:87" ht="18" customHeight="1" x14ac:dyDescent="0.25">
      <c r="A1759" s="75"/>
      <c r="B1759" s="327"/>
      <c r="C1759" s="328"/>
      <c r="D1759" s="328"/>
      <c r="E1759" s="328"/>
      <c r="F1759" s="328"/>
      <c r="G1759" s="328"/>
      <c r="H1759" s="328"/>
      <c r="I1759" s="328"/>
      <c r="J1759" s="328"/>
      <c r="K1759" s="328"/>
      <c r="L1759" s="328"/>
      <c r="M1759" s="328"/>
      <c r="N1759" s="328"/>
      <c r="O1759" s="328"/>
      <c r="P1759" s="328"/>
      <c r="Q1759" s="328"/>
      <c r="R1759" s="328"/>
      <c r="S1759" s="328"/>
      <c r="T1759" s="328"/>
      <c r="U1759" s="328"/>
      <c r="V1759" s="328"/>
      <c r="W1759" s="328"/>
      <c r="X1759" s="328"/>
      <c r="Y1759" s="329"/>
      <c r="Z1759" s="336"/>
      <c r="AA1759" s="337"/>
      <c r="AB1759" s="337"/>
      <c r="AC1759" s="337"/>
      <c r="AD1759" s="338"/>
      <c r="AE1759" s="336"/>
      <c r="AF1759" s="337"/>
      <c r="AG1759" s="337"/>
      <c r="AH1759" s="337"/>
      <c r="AI1759" s="337"/>
      <c r="AJ1759" s="337"/>
      <c r="AK1759" s="300"/>
      <c r="AL1759" s="301"/>
      <c r="AM1759" s="301"/>
      <c r="AN1759" s="301"/>
      <c r="AO1759" s="301"/>
      <c r="AP1759" s="301"/>
      <c r="AQ1759" s="301"/>
      <c r="AR1759" s="301"/>
      <c r="AS1759" s="301"/>
      <c r="AT1759" s="301"/>
      <c r="AU1759" s="301"/>
      <c r="AV1759" s="301"/>
      <c r="AW1759" s="301"/>
      <c r="AX1759" s="302"/>
      <c r="AY1759" s="407"/>
      <c r="AZ1759" s="304"/>
      <c r="BA1759" s="304"/>
      <c r="BB1759" s="408"/>
      <c r="BC1759" s="306">
        <f t="shared" si="98"/>
        <v>0</v>
      </c>
      <c r="BD1759" s="307"/>
      <c r="BE1759" s="307"/>
      <c r="BF1759" s="308"/>
      <c r="BG1759" s="309"/>
      <c r="BH1759" s="310"/>
      <c r="BI1759" s="310"/>
      <c r="BJ1759" s="311"/>
      <c r="BK1759" s="312">
        <f t="shared" si="99"/>
        <v>0</v>
      </c>
      <c r="BL1759" s="313"/>
      <c r="BM1759" s="313"/>
      <c r="BN1759" s="313"/>
      <c r="BO1759" s="313"/>
      <c r="BP1759" s="314"/>
      <c r="BQ1759" s="294"/>
      <c r="BR1759" s="295"/>
      <c r="BS1759" s="295"/>
      <c r="BT1759" s="295"/>
      <c r="BU1759" s="295"/>
      <c r="BV1759" s="295"/>
      <c r="BW1759" s="296"/>
      <c r="BX1759" s="294"/>
      <c r="BY1759" s="295"/>
      <c r="BZ1759" s="295"/>
      <c r="CA1759" s="295"/>
      <c r="CB1759" s="295"/>
      <c r="CC1759" s="296"/>
      <c r="CD1759" s="294"/>
      <c r="CE1759" s="295"/>
      <c r="CF1759" s="295"/>
      <c r="CG1759" s="295"/>
      <c r="CH1759" s="295"/>
      <c r="CI1759" s="296"/>
    </row>
    <row r="1760" spans="1:87" ht="18" customHeight="1" x14ac:dyDescent="0.25">
      <c r="A1760" s="75"/>
      <c r="B1760" s="327"/>
      <c r="C1760" s="328"/>
      <c r="D1760" s="328"/>
      <c r="E1760" s="328"/>
      <c r="F1760" s="328"/>
      <c r="G1760" s="328"/>
      <c r="H1760" s="328"/>
      <c r="I1760" s="328"/>
      <c r="J1760" s="328"/>
      <c r="K1760" s="328"/>
      <c r="L1760" s="328"/>
      <c r="M1760" s="328"/>
      <c r="N1760" s="328"/>
      <c r="O1760" s="328"/>
      <c r="P1760" s="328"/>
      <c r="Q1760" s="328"/>
      <c r="R1760" s="328"/>
      <c r="S1760" s="328"/>
      <c r="T1760" s="328"/>
      <c r="U1760" s="328"/>
      <c r="V1760" s="328"/>
      <c r="W1760" s="328"/>
      <c r="X1760" s="328"/>
      <c r="Y1760" s="329"/>
      <c r="Z1760" s="336"/>
      <c r="AA1760" s="337"/>
      <c r="AB1760" s="337"/>
      <c r="AC1760" s="337"/>
      <c r="AD1760" s="338"/>
      <c r="AE1760" s="336"/>
      <c r="AF1760" s="337"/>
      <c r="AG1760" s="337"/>
      <c r="AH1760" s="337"/>
      <c r="AI1760" s="337"/>
      <c r="AJ1760" s="337"/>
      <c r="AK1760" s="300"/>
      <c r="AL1760" s="301"/>
      <c r="AM1760" s="301"/>
      <c r="AN1760" s="301"/>
      <c r="AO1760" s="301"/>
      <c r="AP1760" s="301"/>
      <c r="AQ1760" s="301"/>
      <c r="AR1760" s="301"/>
      <c r="AS1760" s="301"/>
      <c r="AT1760" s="301"/>
      <c r="AU1760" s="301"/>
      <c r="AV1760" s="301"/>
      <c r="AW1760" s="301"/>
      <c r="AX1760" s="302"/>
      <c r="AY1760" s="407"/>
      <c r="AZ1760" s="304"/>
      <c r="BA1760" s="304"/>
      <c r="BB1760" s="408"/>
      <c r="BC1760" s="306">
        <f t="shared" si="98"/>
        <v>0</v>
      </c>
      <c r="BD1760" s="307"/>
      <c r="BE1760" s="307"/>
      <c r="BF1760" s="308"/>
      <c r="BG1760" s="309"/>
      <c r="BH1760" s="310"/>
      <c r="BI1760" s="310"/>
      <c r="BJ1760" s="311"/>
      <c r="BK1760" s="312">
        <f t="shared" si="99"/>
        <v>0</v>
      </c>
      <c r="BL1760" s="313"/>
      <c r="BM1760" s="313"/>
      <c r="BN1760" s="313"/>
      <c r="BO1760" s="313"/>
      <c r="BP1760" s="314"/>
      <c r="BQ1760" s="294"/>
      <c r="BR1760" s="295"/>
      <c r="BS1760" s="295"/>
      <c r="BT1760" s="295"/>
      <c r="BU1760" s="295"/>
      <c r="BV1760" s="295"/>
      <c r="BW1760" s="296"/>
      <c r="BX1760" s="294"/>
      <c r="BY1760" s="295"/>
      <c r="BZ1760" s="295"/>
      <c r="CA1760" s="295"/>
      <c r="CB1760" s="295"/>
      <c r="CC1760" s="296"/>
      <c r="CD1760" s="294"/>
      <c r="CE1760" s="295"/>
      <c r="CF1760" s="295"/>
      <c r="CG1760" s="295"/>
      <c r="CH1760" s="295"/>
      <c r="CI1760" s="296"/>
    </row>
    <row r="1761" spans="1:87" ht="18" customHeight="1" x14ac:dyDescent="0.25">
      <c r="A1761" s="75"/>
      <c r="B1761" s="327"/>
      <c r="C1761" s="328"/>
      <c r="D1761" s="328"/>
      <c r="E1761" s="328"/>
      <c r="F1761" s="328"/>
      <c r="G1761" s="328"/>
      <c r="H1761" s="328"/>
      <c r="I1761" s="328"/>
      <c r="J1761" s="328"/>
      <c r="K1761" s="328"/>
      <c r="L1761" s="328"/>
      <c r="M1761" s="328"/>
      <c r="N1761" s="328"/>
      <c r="O1761" s="328"/>
      <c r="P1761" s="328"/>
      <c r="Q1761" s="328"/>
      <c r="R1761" s="328"/>
      <c r="S1761" s="328"/>
      <c r="T1761" s="328"/>
      <c r="U1761" s="328"/>
      <c r="V1761" s="328"/>
      <c r="W1761" s="328"/>
      <c r="X1761" s="328"/>
      <c r="Y1761" s="329"/>
      <c r="Z1761" s="336"/>
      <c r="AA1761" s="337"/>
      <c r="AB1761" s="337"/>
      <c r="AC1761" s="337"/>
      <c r="AD1761" s="338"/>
      <c r="AE1761" s="336"/>
      <c r="AF1761" s="337"/>
      <c r="AG1761" s="337"/>
      <c r="AH1761" s="337"/>
      <c r="AI1761" s="337"/>
      <c r="AJ1761" s="337"/>
      <c r="AK1761" s="300"/>
      <c r="AL1761" s="301"/>
      <c r="AM1761" s="301"/>
      <c r="AN1761" s="301"/>
      <c r="AO1761" s="301"/>
      <c r="AP1761" s="301"/>
      <c r="AQ1761" s="301"/>
      <c r="AR1761" s="301"/>
      <c r="AS1761" s="301"/>
      <c r="AT1761" s="301"/>
      <c r="AU1761" s="301"/>
      <c r="AV1761" s="301"/>
      <c r="AW1761" s="301"/>
      <c r="AX1761" s="302"/>
      <c r="AY1761" s="407"/>
      <c r="AZ1761" s="304"/>
      <c r="BA1761" s="304"/>
      <c r="BB1761" s="408"/>
      <c r="BC1761" s="306">
        <f t="shared" si="98"/>
        <v>0</v>
      </c>
      <c r="BD1761" s="307"/>
      <c r="BE1761" s="307"/>
      <c r="BF1761" s="308"/>
      <c r="BG1761" s="309"/>
      <c r="BH1761" s="310"/>
      <c r="BI1761" s="310"/>
      <c r="BJ1761" s="311"/>
      <c r="BK1761" s="312">
        <f t="shared" si="99"/>
        <v>0</v>
      </c>
      <c r="BL1761" s="313"/>
      <c r="BM1761" s="313"/>
      <c r="BN1761" s="313"/>
      <c r="BO1761" s="313"/>
      <c r="BP1761" s="314"/>
      <c r="BQ1761" s="294"/>
      <c r="BR1761" s="295"/>
      <c r="BS1761" s="295"/>
      <c r="BT1761" s="295"/>
      <c r="BU1761" s="295"/>
      <c r="BV1761" s="295"/>
      <c r="BW1761" s="296"/>
      <c r="BX1761" s="294"/>
      <c r="BY1761" s="295"/>
      <c r="BZ1761" s="295"/>
      <c r="CA1761" s="295"/>
      <c r="CB1761" s="295"/>
      <c r="CC1761" s="296"/>
      <c r="CD1761" s="294"/>
      <c r="CE1761" s="295"/>
      <c r="CF1761" s="295"/>
      <c r="CG1761" s="295"/>
      <c r="CH1761" s="295"/>
      <c r="CI1761" s="296"/>
    </row>
    <row r="1762" spans="1:87" ht="18" customHeight="1" x14ac:dyDescent="0.25">
      <c r="A1762" s="75"/>
      <c r="B1762" s="327"/>
      <c r="C1762" s="328"/>
      <c r="D1762" s="328"/>
      <c r="E1762" s="328"/>
      <c r="F1762" s="328"/>
      <c r="G1762" s="328"/>
      <c r="H1762" s="328"/>
      <c r="I1762" s="328"/>
      <c r="J1762" s="328"/>
      <c r="K1762" s="328"/>
      <c r="L1762" s="328"/>
      <c r="M1762" s="328"/>
      <c r="N1762" s="328"/>
      <c r="O1762" s="328"/>
      <c r="P1762" s="328"/>
      <c r="Q1762" s="328"/>
      <c r="R1762" s="328"/>
      <c r="S1762" s="328"/>
      <c r="T1762" s="328"/>
      <c r="U1762" s="328"/>
      <c r="V1762" s="328"/>
      <c r="W1762" s="328"/>
      <c r="X1762" s="328"/>
      <c r="Y1762" s="329"/>
      <c r="Z1762" s="336"/>
      <c r="AA1762" s="337"/>
      <c r="AB1762" s="337"/>
      <c r="AC1762" s="337"/>
      <c r="AD1762" s="338"/>
      <c r="AE1762" s="336"/>
      <c r="AF1762" s="337"/>
      <c r="AG1762" s="337"/>
      <c r="AH1762" s="337"/>
      <c r="AI1762" s="337"/>
      <c r="AJ1762" s="337"/>
      <c r="AK1762" s="300"/>
      <c r="AL1762" s="301"/>
      <c r="AM1762" s="301"/>
      <c r="AN1762" s="301"/>
      <c r="AO1762" s="301"/>
      <c r="AP1762" s="301"/>
      <c r="AQ1762" s="301"/>
      <c r="AR1762" s="301"/>
      <c r="AS1762" s="301"/>
      <c r="AT1762" s="301"/>
      <c r="AU1762" s="301"/>
      <c r="AV1762" s="301"/>
      <c r="AW1762" s="301"/>
      <c r="AX1762" s="302"/>
      <c r="AY1762" s="407"/>
      <c r="AZ1762" s="304"/>
      <c r="BA1762" s="304"/>
      <c r="BB1762" s="408"/>
      <c r="BC1762" s="306">
        <f t="shared" si="98"/>
        <v>0</v>
      </c>
      <c r="BD1762" s="307"/>
      <c r="BE1762" s="307"/>
      <c r="BF1762" s="308"/>
      <c r="BG1762" s="309"/>
      <c r="BH1762" s="310"/>
      <c r="BI1762" s="310"/>
      <c r="BJ1762" s="311"/>
      <c r="BK1762" s="312">
        <f t="shared" si="99"/>
        <v>0</v>
      </c>
      <c r="BL1762" s="313"/>
      <c r="BM1762" s="313"/>
      <c r="BN1762" s="313"/>
      <c r="BO1762" s="313"/>
      <c r="BP1762" s="314"/>
      <c r="BQ1762" s="294"/>
      <c r="BR1762" s="295"/>
      <c r="BS1762" s="295"/>
      <c r="BT1762" s="295"/>
      <c r="BU1762" s="295"/>
      <c r="BV1762" s="295"/>
      <c r="BW1762" s="296"/>
      <c r="BX1762" s="294"/>
      <c r="BY1762" s="295"/>
      <c r="BZ1762" s="295"/>
      <c r="CA1762" s="295"/>
      <c r="CB1762" s="295"/>
      <c r="CC1762" s="296"/>
      <c r="CD1762" s="294"/>
      <c r="CE1762" s="295"/>
      <c r="CF1762" s="295"/>
      <c r="CG1762" s="295"/>
      <c r="CH1762" s="295"/>
      <c r="CI1762" s="296"/>
    </row>
    <row r="1763" spans="1:87" ht="18" customHeight="1" x14ac:dyDescent="0.25">
      <c r="A1763" s="75"/>
      <c r="B1763" s="327"/>
      <c r="C1763" s="328"/>
      <c r="D1763" s="328"/>
      <c r="E1763" s="328"/>
      <c r="F1763" s="328"/>
      <c r="G1763" s="328"/>
      <c r="H1763" s="328"/>
      <c r="I1763" s="328"/>
      <c r="J1763" s="328"/>
      <c r="K1763" s="328"/>
      <c r="L1763" s="328"/>
      <c r="M1763" s="328"/>
      <c r="N1763" s="328"/>
      <c r="O1763" s="328"/>
      <c r="P1763" s="328"/>
      <c r="Q1763" s="328"/>
      <c r="R1763" s="328"/>
      <c r="S1763" s="328"/>
      <c r="T1763" s="328"/>
      <c r="U1763" s="328"/>
      <c r="V1763" s="328"/>
      <c r="W1763" s="328"/>
      <c r="X1763" s="328"/>
      <c r="Y1763" s="329"/>
      <c r="Z1763" s="336"/>
      <c r="AA1763" s="337"/>
      <c r="AB1763" s="337"/>
      <c r="AC1763" s="337"/>
      <c r="AD1763" s="338"/>
      <c r="AE1763" s="336"/>
      <c r="AF1763" s="337"/>
      <c r="AG1763" s="337"/>
      <c r="AH1763" s="337"/>
      <c r="AI1763" s="337"/>
      <c r="AJ1763" s="337"/>
      <c r="AK1763" s="300"/>
      <c r="AL1763" s="301"/>
      <c r="AM1763" s="301"/>
      <c r="AN1763" s="301"/>
      <c r="AO1763" s="301"/>
      <c r="AP1763" s="301"/>
      <c r="AQ1763" s="301"/>
      <c r="AR1763" s="301"/>
      <c r="AS1763" s="301"/>
      <c r="AT1763" s="301"/>
      <c r="AU1763" s="301"/>
      <c r="AV1763" s="301"/>
      <c r="AW1763" s="301"/>
      <c r="AX1763" s="302"/>
      <c r="AY1763" s="407"/>
      <c r="AZ1763" s="304"/>
      <c r="BA1763" s="304"/>
      <c r="BB1763" s="408"/>
      <c r="BC1763" s="306">
        <f t="shared" si="98"/>
        <v>0</v>
      </c>
      <c r="BD1763" s="307"/>
      <c r="BE1763" s="307"/>
      <c r="BF1763" s="308"/>
      <c r="BG1763" s="309"/>
      <c r="BH1763" s="310"/>
      <c r="BI1763" s="310"/>
      <c r="BJ1763" s="311"/>
      <c r="BK1763" s="312">
        <f t="shared" si="99"/>
        <v>0</v>
      </c>
      <c r="BL1763" s="313"/>
      <c r="BM1763" s="313"/>
      <c r="BN1763" s="313"/>
      <c r="BO1763" s="313"/>
      <c r="BP1763" s="314"/>
      <c r="BQ1763" s="294"/>
      <c r="BR1763" s="295"/>
      <c r="BS1763" s="295"/>
      <c r="BT1763" s="295"/>
      <c r="BU1763" s="295"/>
      <c r="BV1763" s="295"/>
      <c r="BW1763" s="296"/>
      <c r="BX1763" s="294"/>
      <c r="BY1763" s="295"/>
      <c r="BZ1763" s="295"/>
      <c r="CA1763" s="295"/>
      <c r="CB1763" s="295"/>
      <c r="CC1763" s="296"/>
      <c r="CD1763" s="294"/>
      <c r="CE1763" s="295"/>
      <c r="CF1763" s="295"/>
      <c r="CG1763" s="295"/>
      <c r="CH1763" s="295"/>
      <c r="CI1763" s="296"/>
    </row>
    <row r="1764" spans="1:87" ht="18" customHeight="1" x14ac:dyDescent="0.25">
      <c r="A1764" s="75"/>
      <c r="B1764" s="327"/>
      <c r="C1764" s="328"/>
      <c r="D1764" s="328"/>
      <c r="E1764" s="328"/>
      <c r="F1764" s="328"/>
      <c r="G1764" s="328"/>
      <c r="H1764" s="328"/>
      <c r="I1764" s="328"/>
      <c r="J1764" s="328"/>
      <c r="K1764" s="328"/>
      <c r="L1764" s="328"/>
      <c r="M1764" s="328"/>
      <c r="N1764" s="328"/>
      <c r="O1764" s="328"/>
      <c r="P1764" s="328"/>
      <c r="Q1764" s="328"/>
      <c r="R1764" s="328"/>
      <c r="S1764" s="328"/>
      <c r="T1764" s="328"/>
      <c r="U1764" s="328"/>
      <c r="V1764" s="328"/>
      <c r="W1764" s="328"/>
      <c r="X1764" s="328"/>
      <c r="Y1764" s="329"/>
      <c r="Z1764" s="336"/>
      <c r="AA1764" s="337"/>
      <c r="AB1764" s="337"/>
      <c r="AC1764" s="337"/>
      <c r="AD1764" s="338"/>
      <c r="AE1764" s="336"/>
      <c r="AF1764" s="337"/>
      <c r="AG1764" s="337"/>
      <c r="AH1764" s="337"/>
      <c r="AI1764" s="337"/>
      <c r="AJ1764" s="337"/>
      <c r="AK1764" s="300"/>
      <c r="AL1764" s="301"/>
      <c r="AM1764" s="301"/>
      <c r="AN1764" s="301"/>
      <c r="AO1764" s="301"/>
      <c r="AP1764" s="301"/>
      <c r="AQ1764" s="301"/>
      <c r="AR1764" s="301"/>
      <c r="AS1764" s="301"/>
      <c r="AT1764" s="301"/>
      <c r="AU1764" s="301"/>
      <c r="AV1764" s="301"/>
      <c r="AW1764" s="301"/>
      <c r="AX1764" s="302"/>
      <c r="AY1764" s="407"/>
      <c r="AZ1764" s="304"/>
      <c r="BA1764" s="304"/>
      <c r="BB1764" s="408"/>
      <c r="BC1764" s="306">
        <f t="shared" si="98"/>
        <v>0</v>
      </c>
      <c r="BD1764" s="307"/>
      <c r="BE1764" s="307"/>
      <c r="BF1764" s="308"/>
      <c r="BG1764" s="309"/>
      <c r="BH1764" s="310"/>
      <c r="BI1764" s="310"/>
      <c r="BJ1764" s="311"/>
      <c r="BK1764" s="312">
        <f t="shared" si="99"/>
        <v>0</v>
      </c>
      <c r="BL1764" s="313"/>
      <c r="BM1764" s="313"/>
      <c r="BN1764" s="313"/>
      <c r="BO1764" s="313"/>
      <c r="BP1764" s="314"/>
      <c r="BQ1764" s="294"/>
      <c r="BR1764" s="295"/>
      <c r="BS1764" s="295"/>
      <c r="BT1764" s="295"/>
      <c r="BU1764" s="295"/>
      <c r="BV1764" s="295"/>
      <c r="BW1764" s="296"/>
      <c r="BX1764" s="294"/>
      <c r="BY1764" s="295"/>
      <c r="BZ1764" s="295"/>
      <c r="CA1764" s="295"/>
      <c r="CB1764" s="295"/>
      <c r="CC1764" s="296"/>
      <c r="CD1764" s="294"/>
      <c r="CE1764" s="295"/>
      <c r="CF1764" s="295"/>
      <c r="CG1764" s="295"/>
      <c r="CH1764" s="295"/>
      <c r="CI1764" s="296"/>
    </row>
    <row r="1765" spans="1:87" ht="18" customHeight="1" x14ac:dyDescent="0.25">
      <c r="A1765" s="75"/>
      <c r="B1765" s="327"/>
      <c r="C1765" s="328"/>
      <c r="D1765" s="328"/>
      <c r="E1765" s="328"/>
      <c r="F1765" s="328"/>
      <c r="G1765" s="328"/>
      <c r="H1765" s="328"/>
      <c r="I1765" s="328"/>
      <c r="J1765" s="328"/>
      <c r="K1765" s="328"/>
      <c r="L1765" s="328"/>
      <c r="M1765" s="328"/>
      <c r="N1765" s="328"/>
      <c r="O1765" s="328"/>
      <c r="P1765" s="328"/>
      <c r="Q1765" s="328"/>
      <c r="R1765" s="328"/>
      <c r="S1765" s="328"/>
      <c r="T1765" s="328"/>
      <c r="U1765" s="328"/>
      <c r="V1765" s="328"/>
      <c r="W1765" s="328"/>
      <c r="X1765" s="328"/>
      <c r="Y1765" s="329"/>
      <c r="Z1765" s="336"/>
      <c r="AA1765" s="337"/>
      <c r="AB1765" s="337"/>
      <c r="AC1765" s="337"/>
      <c r="AD1765" s="338"/>
      <c r="AE1765" s="336"/>
      <c r="AF1765" s="337"/>
      <c r="AG1765" s="337"/>
      <c r="AH1765" s="337"/>
      <c r="AI1765" s="337"/>
      <c r="AJ1765" s="337"/>
      <c r="AK1765" s="300"/>
      <c r="AL1765" s="301"/>
      <c r="AM1765" s="301"/>
      <c r="AN1765" s="301"/>
      <c r="AO1765" s="301"/>
      <c r="AP1765" s="301"/>
      <c r="AQ1765" s="301"/>
      <c r="AR1765" s="301"/>
      <c r="AS1765" s="301"/>
      <c r="AT1765" s="301"/>
      <c r="AU1765" s="301"/>
      <c r="AV1765" s="301"/>
      <c r="AW1765" s="301"/>
      <c r="AX1765" s="302"/>
      <c r="AY1765" s="407"/>
      <c r="AZ1765" s="304"/>
      <c r="BA1765" s="304"/>
      <c r="BB1765" s="408"/>
      <c r="BC1765" s="306">
        <f t="shared" si="98"/>
        <v>0</v>
      </c>
      <c r="BD1765" s="307"/>
      <c r="BE1765" s="307"/>
      <c r="BF1765" s="308"/>
      <c r="BG1765" s="309"/>
      <c r="BH1765" s="310"/>
      <c r="BI1765" s="310"/>
      <c r="BJ1765" s="311"/>
      <c r="BK1765" s="312">
        <f t="shared" si="99"/>
        <v>0</v>
      </c>
      <c r="BL1765" s="313"/>
      <c r="BM1765" s="313"/>
      <c r="BN1765" s="313"/>
      <c r="BO1765" s="313"/>
      <c r="BP1765" s="314"/>
      <c r="BQ1765" s="294"/>
      <c r="BR1765" s="295"/>
      <c r="BS1765" s="295"/>
      <c r="BT1765" s="295"/>
      <c r="BU1765" s="295"/>
      <c r="BV1765" s="295"/>
      <c r="BW1765" s="296"/>
      <c r="BX1765" s="294"/>
      <c r="BY1765" s="295"/>
      <c r="BZ1765" s="295"/>
      <c r="CA1765" s="295"/>
      <c r="CB1765" s="295"/>
      <c r="CC1765" s="296"/>
      <c r="CD1765" s="294"/>
      <c r="CE1765" s="295"/>
      <c r="CF1765" s="295"/>
      <c r="CG1765" s="295"/>
      <c r="CH1765" s="295"/>
      <c r="CI1765" s="296"/>
    </row>
    <row r="1766" spans="1:87" ht="18" customHeight="1" x14ac:dyDescent="0.25">
      <c r="A1766" s="75"/>
      <c r="B1766" s="327"/>
      <c r="C1766" s="328"/>
      <c r="D1766" s="328"/>
      <c r="E1766" s="328"/>
      <c r="F1766" s="328"/>
      <c r="G1766" s="328"/>
      <c r="H1766" s="328"/>
      <c r="I1766" s="328"/>
      <c r="J1766" s="328"/>
      <c r="K1766" s="328"/>
      <c r="L1766" s="328"/>
      <c r="M1766" s="328"/>
      <c r="N1766" s="328"/>
      <c r="O1766" s="328"/>
      <c r="P1766" s="328"/>
      <c r="Q1766" s="328"/>
      <c r="R1766" s="328"/>
      <c r="S1766" s="328"/>
      <c r="T1766" s="328"/>
      <c r="U1766" s="328"/>
      <c r="V1766" s="328"/>
      <c r="W1766" s="328"/>
      <c r="X1766" s="328"/>
      <c r="Y1766" s="329"/>
      <c r="Z1766" s="336"/>
      <c r="AA1766" s="337"/>
      <c r="AB1766" s="337"/>
      <c r="AC1766" s="337"/>
      <c r="AD1766" s="338"/>
      <c r="AE1766" s="336"/>
      <c r="AF1766" s="337"/>
      <c r="AG1766" s="337"/>
      <c r="AH1766" s="337"/>
      <c r="AI1766" s="337"/>
      <c r="AJ1766" s="337"/>
      <c r="AK1766" s="300"/>
      <c r="AL1766" s="301"/>
      <c r="AM1766" s="301"/>
      <c r="AN1766" s="301"/>
      <c r="AO1766" s="301"/>
      <c r="AP1766" s="301"/>
      <c r="AQ1766" s="301"/>
      <c r="AR1766" s="301"/>
      <c r="AS1766" s="301"/>
      <c r="AT1766" s="301"/>
      <c r="AU1766" s="301"/>
      <c r="AV1766" s="301"/>
      <c r="AW1766" s="301"/>
      <c r="AX1766" s="302"/>
      <c r="AY1766" s="407"/>
      <c r="AZ1766" s="304"/>
      <c r="BA1766" s="304"/>
      <c r="BB1766" s="408"/>
      <c r="BC1766" s="306">
        <f t="shared" si="98"/>
        <v>0</v>
      </c>
      <c r="BD1766" s="307"/>
      <c r="BE1766" s="307"/>
      <c r="BF1766" s="308"/>
      <c r="BG1766" s="309"/>
      <c r="BH1766" s="310"/>
      <c r="BI1766" s="310"/>
      <c r="BJ1766" s="311"/>
      <c r="BK1766" s="312">
        <f t="shared" si="99"/>
        <v>0</v>
      </c>
      <c r="BL1766" s="313"/>
      <c r="BM1766" s="313"/>
      <c r="BN1766" s="313"/>
      <c r="BO1766" s="313"/>
      <c r="BP1766" s="314"/>
      <c r="BQ1766" s="294"/>
      <c r="BR1766" s="295"/>
      <c r="BS1766" s="295"/>
      <c r="BT1766" s="295"/>
      <c r="BU1766" s="295"/>
      <c r="BV1766" s="295"/>
      <c r="BW1766" s="296"/>
      <c r="BX1766" s="294"/>
      <c r="BY1766" s="295"/>
      <c r="BZ1766" s="295"/>
      <c r="CA1766" s="295"/>
      <c r="CB1766" s="295"/>
      <c r="CC1766" s="296"/>
      <c r="CD1766" s="294"/>
      <c r="CE1766" s="295"/>
      <c r="CF1766" s="295"/>
      <c r="CG1766" s="295"/>
      <c r="CH1766" s="295"/>
      <c r="CI1766" s="296"/>
    </row>
    <row r="1767" spans="1:87" ht="18" customHeight="1" x14ac:dyDescent="0.25">
      <c r="A1767" s="75"/>
      <c r="B1767" s="327"/>
      <c r="C1767" s="328"/>
      <c r="D1767" s="328"/>
      <c r="E1767" s="328"/>
      <c r="F1767" s="328"/>
      <c r="G1767" s="328"/>
      <c r="H1767" s="328"/>
      <c r="I1767" s="328"/>
      <c r="J1767" s="328"/>
      <c r="K1767" s="328"/>
      <c r="L1767" s="328"/>
      <c r="M1767" s="328"/>
      <c r="N1767" s="328"/>
      <c r="O1767" s="328"/>
      <c r="P1767" s="328"/>
      <c r="Q1767" s="328"/>
      <c r="R1767" s="328"/>
      <c r="S1767" s="328"/>
      <c r="T1767" s="328"/>
      <c r="U1767" s="328"/>
      <c r="V1767" s="328"/>
      <c r="W1767" s="328"/>
      <c r="X1767" s="328"/>
      <c r="Y1767" s="329"/>
      <c r="Z1767" s="336"/>
      <c r="AA1767" s="337"/>
      <c r="AB1767" s="337"/>
      <c r="AC1767" s="337"/>
      <c r="AD1767" s="338"/>
      <c r="AE1767" s="336"/>
      <c r="AF1767" s="337"/>
      <c r="AG1767" s="337"/>
      <c r="AH1767" s="337"/>
      <c r="AI1767" s="337"/>
      <c r="AJ1767" s="337"/>
      <c r="AK1767" s="300"/>
      <c r="AL1767" s="301"/>
      <c r="AM1767" s="301"/>
      <c r="AN1767" s="301"/>
      <c r="AO1767" s="301"/>
      <c r="AP1767" s="301"/>
      <c r="AQ1767" s="301"/>
      <c r="AR1767" s="301"/>
      <c r="AS1767" s="301"/>
      <c r="AT1767" s="301"/>
      <c r="AU1767" s="301"/>
      <c r="AV1767" s="301"/>
      <c r="AW1767" s="301"/>
      <c r="AX1767" s="302"/>
      <c r="AY1767" s="407"/>
      <c r="AZ1767" s="304"/>
      <c r="BA1767" s="304"/>
      <c r="BB1767" s="408"/>
      <c r="BC1767" s="306">
        <f t="shared" si="98"/>
        <v>0</v>
      </c>
      <c r="BD1767" s="307"/>
      <c r="BE1767" s="307"/>
      <c r="BF1767" s="308"/>
      <c r="BG1767" s="309"/>
      <c r="BH1767" s="310"/>
      <c r="BI1767" s="310"/>
      <c r="BJ1767" s="311"/>
      <c r="BK1767" s="312">
        <f t="shared" si="99"/>
        <v>0</v>
      </c>
      <c r="BL1767" s="313"/>
      <c r="BM1767" s="313"/>
      <c r="BN1767" s="313"/>
      <c r="BO1767" s="313"/>
      <c r="BP1767" s="314"/>
      <c r="BQ1767" s="294"/>
      <c r="BR1767" s="295"/>
      <c r="BS1767" s="295"/>
      <c r="BT1767" s="295"/>
      <c r="BU1767" s="295"/>
      <c r="BV1767" s="295"/>
      <c r="BW1767" s="296"/>
      <c r="BX1767" s="294"/>
      <c r="BY1767" s="295"/>
      <c r="BZ1767" s="295"/>
      <c r="CA1767" s="295"/>
      <c r="CB1767" s="295"/>
      <c r="CC1767" s="296"/>
      <c r="CD1767" s="294"/>
      <c r="CE1767" s="295"/>
      <c r="CF1767" s="295"/>
      <c r="CG1767" s="295"/>
      <c r="CH1767" s="295"/>
      <c r="CI1767" s="296"/>
    </row>
    <row r="1768" spans="1:87" ht="18" customHeight="1" x14ac:dyDescent="0.25">
      <c r="A1768" s="75"/>
      <c r="B1768" s="327"/>
      <c r="C1768" s="328"/>
      <c r="D1768" s="328"/>
      <c r="E1768" s="328"/>
      <c r="F1768" s="328"/>
      <c r="G1768" s="328"/>
      <c r="H1768" s="328"/>
      <c r="I1768" s="328"/>
      <c r="J1768" s="328"/>
      <c r="K1768" s="328"/>
      <c r="L1768" s="328"/>
      <c r="M1768" s="328"/>
      <c r="N1768" s="328"/>
      <c r="O1768" s="328"/>
      <c r="P1768" s="328"/>
      <c r="Q1768" s="328"/>
      <c r="R1768" s="328"/>
      <c r="S1768" s="328"/>
      <c r="T1768" s="328"/>
      <c r="U1768" s="328"/>
      <c r="V1768" s="328"/>
      <c r="W1768" s="328"/>
      <c r="X1768" s="328"/>
      <c r="Y1768" s="329"/>
      <c r="Z1768" s="336"/>
      <c r="AA1768" s="337"/>
      <c r="AB1768" s="337"/>
      <c r="AC1768" s="337"/>
      <c r="AD1768" s="338"/>
      <c r="AE1768" s="336"/>
      <c r="AF1768" s="337"/>
      <c r="AG1768" s="337"/>
      <c r="AH1768" s="337"/>
      <c r="AI1768" s="337"/>
      <c r="AJ1768" s="337"/>
      <c r="AK1768" s="300"/>
      <c r="AL1768" s="301"/>
      <c r="AM1768" s="301"/>
      <c r="AN1768" s="301"/>
      <c r="AO1768" s="301"/>
      <c r="AP1768" s="301"/>
      <c r="AQ1768" s="301"/>
      <c r="AR1768" s="301"/>
      <c r="AS1768" s="301"/>
      <c r="AT1768" s="301"/>
      <c r="AU1768" s="301"/>
      <c r="AV1768" s="301"/>
      <c r="AW1768" s="301"/>
      <c r="AX1768" s="302"/>
      <c r="AY1768" s="407"/>
      <c r="AZ1768" s="304"/>
      <c r="BA1768" s="304"/>
      <c r="BB1768" s="408"/>
      <c r="BC1768" s="306">
        <f t="shared" si="98"/>
        <v>0</v>
      </c>
      <c r="BD1768" s="307"/>
      <c r="BE1768" s="307"/>
      <c r="BF1768" s="308"/>
      <c r="BG1768" s="309"/>
      <c r="BH1768" s="310"/>
      <c r="BI1768" s="310"/>
      <c r="BJ1768" s="311"/>
      <c r="BK1768" s="312">
        <f t="shared" si="99"/>
        <v>0</v>
      </c>
      <c r="BL1768" s="313"/>
      <c r="BM1768" s="313"/>
      <c r="BN1768" s="313"/>
      <c r="BO1768" s="313"/>
      <c r="BP1768" s="314"/>
      <c r="BQ1768" s="294"/>
      <c r="BR1768" s="295"/>
      <c r="BS1768" s="295"/>
      <c r="BT1768" s="295"/>
      <c r="BU1768" s="295"/>
      <c r="BV1768" s="295"/>
      <c r="BW1768" s="296"/>
      <c r="BX1768" s="294"/>
      <c r="BY1768" s="295"/>
      <c r="BZ1768" s="295"/>
      <c r="CA1768" s="295"/>
      <c r="CB1768" s="295"/>
      <c r="CC1768" s="296"/>
      <c r="CD1768" s="294"/>
      <c r="CE1768" s="295"/>
      <c r="CF1768" s="295"/>
      <c r="CG1768" s="295"/>
      <c r="CH1768" s="295"/>
      <c r="CI1768" s="296"/>
    </row>
    <row r="1769" spans="1:87" ht="18" customHeight="1" x14ac:dyDescent="0.25">
      <c r="A1769" s="75"/>
      <c r="B1769" s="327"/>
      <c r="C1769" s="328"/>
      <c r="D1769" s="328"/>
      <c r="E1769" s="328"/>
      <c r="F1769" s="328"/>
      <c r="G1769" s="328"/>
      <c r="H1769" s="328"/>
      <c r="I1769" s="328"/>
      <c r="J1769" s="328"/>
      <c r="K1769" s="328"/>
      <c r="L1769" s="328"/>
      <c r="M1769" s="328"/>
      <c r="N1769" s="328"/>
      <c r="O1769" s="328"/>
      <c r="P1769" s="328"/>
      <c r="Q1769" s="328"/>
      <c r="R1769" s="328"/>
      <c r="S1769" s="328"/>
      <c r="T1769" s="328"/>
      <c r="U1769" s="328"/>
      <c r="V1769" s="328"/>
      <c r="W1769" s="328"/>
      <c r="X1769" s="328"/>
      <c r="Y1769" s="329"/>
      <c r="Z1769" s="336"/>
      <c r="AA1769" s="337"/>
      <c r="AB1769" s="337"/>
      <c r="AC1769" s="337"/>
      <c r="AD1769" s="338"/>
      <c r="AE1769" s="336"/>
      <c r="AF1769" s="337"/>
      <c r="AG1769" s="337"/>
      <c r="AH1769" s="337"/>
      <c r="AI1769" s="337"/>
      <c r="AJ1769" s="337"/>
      <c r="AK1769" s="300"/>
      <c r="AL1769" s="301"/>
      <c r="AM1769" s="301"/>
      <c r="AN1769" s="301"/>
      <c r="AO1769" s="301"/>
      <c r="AP1769" s="301"/>
      <c r="AQ1769" s="301"/>
      <c r="AR1769" s="301"/>
      <c r="AS1769" s="301"/>
      <c r="AT1769" s="301"/>
      <c r="AU1769" s="301"/>
      <c r="AV1769" s="301"/>
      <c r="AW1769" s="301"/>
      <c r="AX1769" s="302"/>
      <c r="AY1769" s="407"/>
      <c r="AZ1769" s="304"/>
      <c r="BA1769" s="304"/>
      <c r="BB1769" s="408"/>
      <c r="BC1769" s="306">
        <f t="shared" si="98"/>
        <v>0</v>
      </c>
      <c r="BD1769" s="307"/>
      <c r="BE1769" s="307"/>
      <c r="BF1769" s="308"/>
      <c r="BG1769" s="309"/>
      <c r="BH1769" s="310"/>
      <c r="BI1769" s="310"/>
      <c r="BJ1769" s="311"/>
      <c r="BK1769" s="312">
        <f t="shared" si="99"/>
        <v>0</v>
      </c>
      <c r="BL1769" s="313"/>
      <c r="BM1769" s="313"/>
      <c r="BN1769" s="313"/>
      <c r="BO1769" s="313"/>
      <c r="BP1769" s="314"/>
      <c r="BQ1769" s="294"/>
      <c r="BR1769" s="295"/>
      <c r="BS1769" s="295"/>
      <c r="BT1769" s="295"/>
      <c r="BU1769" s="295"/>
      <c r="BV1769" s="295"/>
      <c r="BW1769" s="296"/>
      <c r="BX1769" s="294"/>
      <c r="BY1769" s="295"/>
      <c r="BZ1769" s="295"/>
      <c r="CA1769" s="295"/>
      <c r="CB1769" s="295"/>
      <c r="CC1769" s="296"/>
      <c r="CD1769" s="294"/>
      <c r="CE1769" s="295"/>
      <c r="CF1769" s="295"/>
      <c r="CG1769" s="295"/>
      <c r="CH1769" s="295"/>
      <c r="CI1769" s="296"/>
    </row>
    <row r="1770" spans="1:87" ht="18" customHeight="1" x14ac:dyDescent="0.25">
      <c r="A1770" s="75"/>
      <c r="B1770" s="327"/>
      <c r="C1770" s="328"/>
      <c r="D1770" s="328"/>
      <c r="E1770" s="328"/>
      <c r="F1770" s="328"/>
      <c r="G1770" s="328"/>
      <c r="H1770" s="328"/>
      <c r="I1770" s="328"/>
      <c r="J1770" s="328"/>
      <c r="K1770" s="328"/>
      <c r="L1770" s="328"/>
      <c r="M1770" s="328"/>
      <c r="N1770" s="328"/>
      <c r="O1770" s="328"/>
      <c r="P1770" s="328"/>
      <c r="Q1770" s="328"/>
      <c r="R1770" s="328"/>
      <c r="S1770" s="328"/>
      <c r="T1770" s="328"/>
      <c r="U1770" s="328"/>
      <c r="V1770" s="328"/>
      <c r="W1770" s="328"/>
      <c r="X1770" s="328"/>
      <c r="Y1770" s="329"/>
      <c r="Z1770" s="336"/>
      <c r="AA1770" s="337"/>
      <c r="AB1770" s="337"/>
      <c r="AC1770" s="337"/>
      <c r="AD1770" s="338"/>
      <c r="AE1770" s="336"/>
      <c r="AF1770" s="337"/>
      <c r="AG1770" s="337"/>
      <c r="AH1770" s="337"/>
      <c r="AI1770" s="337"/>
      <c r="AJ1770" s="337"/>
      <c r="AK1770" s="300"/>
      <c r="AL1770" s="301"/>
      <c r="AM1770" s="301"/>
      <c r="AN1770" s="301"/>
      <c r="AO1770" s="301"/>
      <c r="AP1770" s="301"/>
      <c r="AQ1770" s="301"/>
      <c r="AR1770" s="301"/>
      <c r="AS1770" s="301"/>
      <c r="AT1770" s="301"/>
      <c r="AU1770" s="301"/>
      <c r="AV1770" s="301"/>
      <c r="AW1770" s="301"/>
      <c r="AX1770" s="302"/>
      <c r="AY1770" s="407"/>
      <c r="AZ1770" s="304"/>
      <c r="BA1770" s="304"/>
      <c r="BB1770" s="408"/>
      <c r="BC1770" s="306">
        <f t="shared" si="98"/>
        <v>0</v>
      </c>
      <c r="BD1770" s="307"/>
      <c r="BE1770" s="307"/>
      <c r="BF1770" s="308"/>
      <c r="BG1770" s="309"/>
      <c r="BH1770" s="310"/>
      <c r="BI1770" s="310"/>
      <c r="BJ1770" s="311"/>
      <c r="BK1770" s="312">
        <f t="shared" si="99"/>
        <v>0</v>
      </c>
      <c r="BL1770" s="313"/>
      <c r="BM1770" s="313"/>
      <c r="BN1770" s="313"/>
      <c r="BO1770" s="313"/>
      <c r="BP1770" s="314"/>
      <c r="BQ1770" s="294"/>
      <c r="BR1770" s="295"/>
      <c r="BS1770" s="295"/>
      <c r="BT1770" s="295"/>
      <c r="BU1770" s="295"/>
      <c r="BV1770" s="295"/>
      <c r="BW1770" s="296"/>
      <c r="BX1770" s="294"/>
      <c r="BY1770" s="295"/>
      <c r="BZ1770" s="295"/>
      <c r="CA1770" s="295"/>
      <c r="CB1770" s="295"/>
      <c r="CC1770" s="296"/>
      <c r="CD1770" s="294"/>
      <c r="CE1770" s="295"/>
      <c r="CF1770" s="295"/>
      <c r="CG1770" s="295"/>
      <c r="CH1770" s="295"/>
      <c r="CI1770" s="296"/>
    </row>
    <row r="1771" spans="1:87" ht="18" customHeight="1" x14ac:dyDescent="0.25">
      <c r="A1771" s="75"/>
      <c r="B1771" s="327"/>
      <c r="C1771" s="328"/>
      <c r="D1771" s="328"/>
      <c r="E1771" s="328"/>
      <c r="F1771" s="328"/>
      <c r="G1771" s="328"/>
      <c r="H1771" s="328"/>
      <c r="I1771" s="328"/>
      <c r="J1771" s="328"/>
      <c r="K1771" s="328"/>
      <c r="L1771" s="328"/>
      <c r="M1771" s="328"/>
      <c r="N1771" s="328"/>
      <c r="O1771" s="328"/>
      <c r="P1771" s="328"/>
      <c r="Q1771" s="328"/>
      <c r="R1771" s="328"/>
      <c r="S1771" s="328"/>
      <c r="T1771" s="328"/>
      <c r="U1771" s="328"/>
      <c r="V1771" s="328"/>
      <c r="W1771" s="328"/>
      <c r="X1771" s="328"/>
      <c r="Y1771" s="329"/>
      <c r="Z1771" s="336"/>
      <c r="AA1771" s="337"/>
      <c r="AB1771" s="337"/>
      <c r="AC1771" s="337"/>
      <c r="AD1771" s="338"/>
      <c r="AE1771" s="336"/>
      <c r="AF1771" s="337"/>
      <c r="AG1771" s="337"/>
      <c r="AH1771" s="337"/>
      <c r="AI1771" s="337"/>
      <c r="AJ1771" s="337"/>
      <c r="AK1771" s="300"/>
      <c r="AL1771" s="301"/>
      <c r="AM1771" s="301"/>
      <c r="AN1771" s="301"/>
      <c r="AO1771" s="301"/>
      <c r="AP1771" s="301"/>
      <c r="AQ1771" s="301"/>
      <c r="AR1771" s="301"/>
      <c r="AS1771" s="301"/>
      <c r="AT1771" s="301"/>
      <c r="AU1771" s="301"/>
      <c r="AV1771" s="301"/>
      <c r="AW1771" s="301"/>
      <c r="AX1771" s="302"/>
      <c r="AY1771" s="407"/>
      <c r="AZ1771" s="304"/>
      <c r="BA1771" s="304"/>
      <c r="BB1771" s="408"/>
      <c r="BC1771" s="306">
        <f t="shared" si="98"/>
        <v>0</v>
      </c>
      <c r="BD1771" s="307"/>
      <c r="BE1771" s="307"/>
      <c r="BF1771" s="308"/>
      <c r="BG1771" s="309"/>
      <c r="BH1771" s="310"/>
      <c r="BI1771" s="310"/>
      <c r="BJ1771" s="311"/>
      <c r="BK1771" s="312">
        <f t="shared" si="99"/>
        <v>0</v>
      </c>
      <c r="BL1771" s="313"/>
      <c r="BM1771" s="313"/>
      <c r="BN1771" s="313"/>
      <c r="BO1771" s="313"/>
      <c r="BP1771" s="314"/>
      <c r="BQ1771" s="294"/>
      <c r="BR1771" s="295"/>
      <c r="BS1771" s="295"/>
      <c r="BT1771" s="295"/>
      <c r="BU1771" s="295"/>
      <c r="BV1771" s="295"/>
      <c r="BW1771" s="296"/>
      <c r="BX1771" s="294"/>
      <c r="BY1771" s="295"/>
      <c r="BZ1771" s="295"/>
      <c r="CA1771" s="295"/>
      <c r="CB1771" s="295"/>
      <c r="CC1771" s="296"/>
      <c r="CD1771" s="294"/>
      <c r="CE1771" s="295"/>
      <c r="CF1771" s="295"/>
      <c r="CG1771" s="295"/>
      <c r="CH1771" s="295"/>
      <c r="CI1771" s="296"/>
    </row>
    <row r="1772" spans="1:87" ht="18" customHeight="1" x14ac:dyDescent="0.25">
      <c r="A1772" s="75"/>
      <c r="B1772" s="327"/>
      <c r="C1772" s="328"/>
      <c r="D1772" s="328"/>
      <c r="E1772" s="328"/>
      <c r="F1772" s="328"/>
      <c r="G1772" s="328"/>
      <c r="H1772" s="328"/>
      <c r="I1772" s="328"/>
      <c r="J1772" s="328"/>
      <c r="K1772" s="328"/>
      <c r="L1772" s="328"/>
      <c r="M1772" s="328"/>
      <c r="N1772" s="328"/>
      <c r="O1772" s="328"/>
      <c r="P1772" s="328"/>
      <c r="Q1772" s="328"/>
      <c r="R1772" s="328"/>
      <c r="S1772" s="328"/>
      <c r="T1772" s="328"/>
      <c r="U1772" s="328"/>
      <c r="V1772" s="328"/>
      <c r="W1772" s="328"/>
      <c r="X1772" s="328"/>
      <c r="Y1772" s="329"/>
      <c r="Z1772" s="336"/>
      <c r="AA1772" s="337"/>
      <c r="AB1772" s="337"/>
      <c r="AC1772" s="337"/>
      <c r="AD1772" s="338"/>
      <c r="AE1772" s="336"/>
      <c r="AF1772" s="337"/>
      <c r="AG1772" s="337"/>
      <c r="AH1772" s="337"/>
      <c r="AI1772" s="337"/>
      <c r="AJ1772" s="337"/>
      <c r="AK1772" s="300"/>
      <c r="AL1772" s="301"/>
      <c r="AM1772" s="301"/>
      <c r="AN1772" s="301"/>
      <c r="AO1772" s="301"/>
      <c r="AP1772" s="301"/>
      <c r="AQ1772" s="301"/>
      <c r="AR1772" s="301"/>
      <c r="AS1772" s="301"/>
      <c r="AT1772" s="301"/>
      <c r="AU1772" s="301"/>
      <c r="AV1772" s="301"/>
      <c r="AW1772" s="301"/>
      <c r="AX1772" s="302"/>
      <c r="AY1772" s="407"/>
      <c r="AZ1772" s="304"/>
      <c r="BA1772" s="304"/>
      <c r="BB1772" s="408"/>
      <c r="BC1772" s="306">
        <f t="shared" si="98"/>
        <v>0</v>
      </c>
      <c r="BD1772" s="307"/>
      <c r="BE1772" s="307"/>
      <c r="BF1772" s="308"/>
      <c r="BG1772" s="309"/>
      <c r="BH1772" s="310"/>
      <c r="BI1772" s="310"/>
      <c r="BJ1772" s="311"/>
      <c r="BK1772" s="312">
        <f t="shared" si="99"/>
        <v>0</v>
      </c>
      <c r="BL1772" s="313"/>
      <c r="BM1772" s="313"/>
      <c r="BN1772" s="313"/>
      <c r="BO1772" s="313"/>
      <c r="BP1772" s="314"/>
      <c r="BQ1772" s="294"/>
      <c r="BR1772" s="295"/>
      <c r="BS1772" s="295"/>
      <c r="BT1772" s="295"/>
      <c r="BU1772" s="295"/>
      <c r="BV1772" s="295"/>
      <c r="BW1772" s="296"/>
      <c r="BX1772" s="294"/>
      <c r="BY1772" s="295"/>
      <c r="BZ1772" s="295"/>
      <c r="CA1772" s="295"/>
      <c r="CB1772" s="295"/>
      <c r="CC1772" s="296"/>
      <c r="CD1772" s="294"/>
      <c r="CE1772" s="295"/>
      <c r="CF1772" s="295"/>
      <c r="CG1772" s="295"/>
      <c r="CH1772" s="295"/>
      <c r="CI1772" s="296"/>
    </row>
    <row r="1773" spans="1:87" ht="18" customHeight="1" x14ac:dyDescent="0.25">
      <c r="A1773" s="75"/>
      <c r="B1773" s="327"/>
      <c r="C1773" s="328"/>
      <c r="D1773" s="328"/>
      <c r="E1773" s="328"/>
      <c r="F1773" s="328"/>
      <c r="G1773" s="328"/>
      <c r="H1773" s="328"/>
      <c r="I1773" s="328"/>
      <c r="J1773" s="328"/>
      <c r="K1773" s="328"/>
      <c r="L1773" s="328"/>
      <c r="M1773" s="328"/>
      <c r="N1773" s="328"/>
      <c r="O1773" s="328"/>
      <c r="P1773" s="328"/>
      <c r="Q1773" s="328"/>
      <c r="R1773" s="328"/>
      <c r="S1773" s="328"/>
      <c r="T1773" s="328"/>
      <c r="U1773" s="328"/>
      <c r="V1773" s="328"/>
      <c r="W1773" s="328"/>
      <c r="X1773" s="328"/>
      <c r="Y1773" s="329"/>
      <c r="Z1773" s="336"/>
      <c r="AA1773" s="337"/>
      <c r="AB1773" s="337"/>
      <c r="AC1773" s="337"/>
      <c r="AD1773" s="338"/>
      <c r="AE1773" s="336"/>
      <c r="AF1773" s="337"/>
      <c r="AG1773" s="337"/>
      <c r="AH1773" s="337"/>
      <c r="AI1773" s="337"/>
      <c r="AJ1773" s="337"/>
      <c r="AK1773" s="300"/>
      <c r="AL1773" s="301"/>
      <c r="AM1773" s="301"/>
      <c r="AN1773" s="301"/>
      <c r="AO1773" s="301"/>
      <c r="AP1773" s="301"/>
      <c r="AQ1773" s="301"/>
      <c r="AR1773" s="301"/>
      <c r="AS1773" s="301"/>
      <c r="AT1773" s="301"/>
      <c r="AU1773" s="301"/>
      <c r="AV1773" s="301"/>
      <c r="AW1773" s="301"/>
      <c r="AX1773" s="302"/>
      <c r="AY1773" s="407"/>
      <c r="AZ1773" s="304"/>
      <c r="BA1773" s="304"/>
      <c r="BB1773" s="408"/>
      <c r="BC1773" s="306">
        <f t="shared" si="98"/>
        <v>0</v>
      </c>
      <c r="BD1773" s="307"/>
      <c r="BE1773" s="307"/>
      <c r="BF1773" s="308"/>
      <c r="BG1773" s="309"/>
      <c r="BH1773" s="310"/>
      <c r="BI1773" s="310"/>
      <c r="BJ1773" s="311"/>
      <c r="BK1773" s="312">
        <f t="shared" si="99"/>
        <v>0</v>
      </c>
      <c r="BL1773" s="313"/>
      <c r="BM1773" s="313"/>
      <c r="BN1773" s="313"/>
      <c r="BO1773" s="313"/>
      <c r="BP1773" s="314"/>
      <c r="BQ1773" s="294"/>
      <c r="BR1773" s="295"/>
      <c r="BS1773" s="295"/>
      <c r="BT1773" s="295"/>
      <c r="BU1773" s="295"/>
      <c r="BV1773" s="295"/>
      <c r="BW1773" s="296"/>
      <c r="BX1773" s="294"/>
      <c r="BY1773" s="295"/>
      <c r="BZ1773" s="295"/>
      <c r="CA1773" s="295"/>
      <c r="CB1773" s="295"/>
      <c r="CC1773" s="296"/>
      <c r="CD1773" s="294"/>
      <c r="CE1773" s="295"/>
      <c r="CF1773" s="295"/>
      <c r="CG1773" s="295"/>
      <c r="CH1773" s="295"/>
      <c r="CI1773" s="296"/>
    </row>
    <row r="1774" spans="1:87" ht="18" customHeight="1" x14ac:dyDescent="0.25">
      <c r="A1774" s="75"/>
      <c r="B1774" s="327"/>
      <c r="C1774" s="328"/>
      <c r="D1774" s="328"/>
      <c r="E1774" s="328"/>
      <c r="F1774" s="328"/>
      <c r="G1774" s="328"/>
      <c r="H1774" s="328"/>
      <c r="I1774" s="328"/>
      <c r="J1774" s="328"/>
      <c r="K1774" s="328"/>
      <c r="L1774" s="328"/>
      <c r="M1774" s="328"/>
      <c r="N1774" s="328"/>
      <c r="O1774" s="328"/>
      <c r="P1774" s="328"/>
      <c r="Q1774" s="328"/>
      <c r="R1774" s="328"/>
      <c r="S1774" s="328"/>
      <c r="T1774" s="328"/>
      <c r="U1774" s="328"/>
      <c r="V1774" s="328"/>
      <c r="W1774" s="328"/>
      <c r="X1774" s="328"/>
      <c r="Y1774" s="329"/>
      <c r="Z1774" s="336"/>
      <c r="AA1774" s="337"/>
      <c r="AB1774" s="337"/>
      <c r="AC1774" s="337"/>
      <c r="AD1774" s="338"/>
      <c r="AE1774" s="336"/>
      <c r="AF1774" s="337"/>
      <c r="AG1774" s="337"/>
      <c r="AH1774" s="337"/>
      <c r="AI1774" s="337"/>
      <c r="AJ1774" s="337"/>
      <c r="AK1774" s="300"/>
      <c r="AL1774" s="301"/>
      <c r="AM1774" s="301"/>
      <c r="AN1774" s="301"/>
      <c r="AO1774" s="301"/>
      <c r="AP1774" s="301"/>
      <c r="AQ1774" s="301"/>
      <c r="AR1774" s="301"/>
      <c r="AS1774" s="301"/>
      <c r="AT1774" s="301"/>
      <c r="AU1774" s="301"/>
      <c r="AV1774" s="301"/>
      <c r="AW1774" s="301"/>
      <c r="AX1774" s="302"/>
      <c r="AY1774" s="407"/>
      <c r="AZ1774" s="304"/>
      <c r="BA1774" s="304"/>
      <c r="BB1774" s="408"/>
      <c r="BC1774" s="306">
        <f t="shared" si="98"/>
        <v>0</v>
      </c>
      <c r="BD1774" s="307"/>
      <c r="BE1774" s="307"/>
      <c r="BF1774" s="308"/>
      <c r="BG1774" s="309"/>
      <c r="BH1774" s="310"/>
      <c r="BI1774" s="310"/>
      <c r="BJ1774" s="311"/>
      <c r="BK1774" s="312">
        <f t="shared" si="99"/>
        <v>0</v>
      </c>
      <c r="BL1774" s="313"/>
      <c r="BM1774" s="313"/>
      <c r="BN1774" s="313"/>
      <c r="BO1774" s="313"/>
      <c r="BP1774" s="314"/>
      <c r="BQ1774" s="294"/>
      <c r="BR1774" s="295"/>
      <c r="BS1774" s="295"/>
      <c r="BT1774" s="295"/>
      <c r="BU1774" s="295"/>
      <c r="BV1774" s="295"/>
      <c r="BW1774" s="296"/>
      <c r="BX1774" s="294"/>
      <c r="BY1774" s="295"/>
      <c r="BZ1774" s="295"/>
      <c r="CA1774" s="295"/>
      <c r="CB1774" s="295"/>
      <c r="CC1774" s="296"/>
      <c r="CD1774" s="294"/>
      <c r="CE1774" s="295"/>
      <c r="CF1774" s="295"/>
      <c r="CG1774" s="295"/>
      <c r="CH1774" s="295"/>
      <c r="CI1774" s="296"/>
    </row>
    <row r="1775" spans="1:87" ht="18" customHeight="1" x14ac:dyDescent="0.25">
      <c r="A1775" s="75"/>
      <c r="B1775" s="327"/>
      <c r="C1775" s="328"/>
      <c r="D1775" s="328"/>
      <c r="E1775" s="328"/>
      <c r="F1775" s="328"/>
      <c r="G1775" s="328"/>
      <c r="H1775" s="328"/>
      <c r="I1775" s="328"/>
      <c r="J1775" s="328"/>
      <c r="K1775" s="328"/>
      <c r="L1775" s="328"/>
      <c r="M1775" s="328"/>
      <c r="N1775" s="328"/>
      <c r="O1775" s="328"/>
      <c r="P1775" s="328"/>
      <c r="Q1775" s="328"/>
      <c r="R1775" s="328"/>
      <c r="S1775" s="328"/>
      <c r="T1775" s="328"/>
      <c r="U1775" s="328"/>
      <c r="V1775" s="328"/>
      <c r="W1775" s="328"/>
      <c r="X1775" s="328"/>
      <c r="Y1775" s="329"/>
      <c r="Z1775" s="336"/>
      <c r="AA1775" s="337"/>
      <c r="AB1775" s="337"/>
      <c r="AC1775" s="337"/>
      <c r="AD1775" s="338"/>
      <c r="AE1775" s="336"/>
      <c r="AF1775" s="337"/>
      <c r="AG1775" s="337"/>
      <c r="AH1775" s="337"/>
      <c r="AI1775" s="337"/>
      <c r="AJ1775" s="337"/>
      <c r="AK1775" s="300"/>
      <c r="AL1775" s="301"/>
      <c r="AM1775" s="301"/>
      <c r="AN1775" s="301"/>
      <c r="AO1775" s="301"/>
      <c r="AP1775" s="301"/>
      <c r="AQ1775" s="301"/>
      <c r="AR1775" s="301"/>
      <c r="AS1775" s="301"/>
      <c r="AT1775" s="301"/>
      <c r="AU1775" s="301"/>
      <c r="AV1775" s="301"/>
      <c r="AW1775" s="301"/>
      <c r="AX1775" s="302"/>
      <c r="AY1775" s="407"/>
      <c r="AZ1775" s="304"/>
      <c r="BA1775" s="304"/>
      <c r="BB1775" s="408"/>
      <c r="BC1775" s="306">
        <f t="shared" si="98"/>
        <v>0</v>
      </c>
      <c r="BD1775" s="307"/>
      <c r="BE1775" s="307"/>
      <c r="BF1775" s="308"/>
      <c r="BG1775" s="309"/>
      <c r="BH1775" s="310"/>
      <c r="BI1775" s="310"/>
      <c r="BJ1775" s="311"/>
      <c r="BK1775" s="312">
        <f t="shared" si="99"/>
        <v>0</v>
      </c>
      <c r="BL1775" s="313"/>
      <c r="BM1775" s="313"/>
      <c r="BN1775" s="313"/>
      <c r="BO1775" s="313"/>
      <c r="BP1775" s="314"/>
      <c r="BQ1775" s="294"/>
      <c r="BR1775" s="295"/>
      <c r="BS1775" s="295"/>
      <c r="BT1775" s="295"/>
      <c r="BU1775" s="295"/>
      <c r="BV1775" s="295"/>
      <c r="BW1775" s="296"/>
      <c r="BX1775" s="294"/>
      <c r="BY1775" s="295"/>
      <c r="BZ1775" s="295"/>
      <c r="CA1775" s="295"/>
      <c r="CB1775" s="295"/>
      <c r="CC1775" s="296"/>
      <c r="CD1775" s="294"/>
      <c r="CE1775" s="295"/>
      <c r="CF1775" s="295"/>
      <c r="CG1775" s="295"/>
      <c r="CH1775" s="295"/>
      <c r="CI1775" s="296"/>
    </row>
    <row r="1776" spans="1:87" ht="18" customHeight="1" x14ac:dyDescent="0.25">
      <c r="A1776" s="75"/>
      <c r="B1776" s="327"/>
      <c r="C1776" s="328"/>
      <c r="D1776" s="328"/>
      <c r="E1776" s="328"/>
      <c r="F1776" s="328"/>
      <c r="G1776" s="328"/>
      <c r="H1776" s="328"/>
      <c r="I1776" s="328"/>
      <c r="J1776" s="328"/>
      <c r="K1776" s="328"/>
      <c r="L1776" s="328"/>
      <c r="M1776" s="328"/>
      <c r="N1776" s="328"/>
      <c r="O1776" s="328"/>
      <c r="P1776" s="328"/>
      <c r="Q1776" s="328"/>
      <c r="R1776" s="328"/>
      <c r="S1776" s="328"/>
      <c r="T1776" s="328"/>
      <c r="U1776" s="328"/>
      <c r="V1776" s="328"/>
      <c r="W1776" s="328"/>
      <c r="X1776" s="328"/>
      <c r="Y1776" s="329"/>
      <c r="Z1776" s="336"/>
      <c r="AA1776" s="337"/>
      <c r="AB1776" s="337"/>
      <c r="AC1776" s="337"/>
      <c r="AD1776" s="338"/>
      <c r="AE1776" s="336"/>
      <c r="AF1776" s="337"/>
      <c r="AG1776" s="337"/>
      <c r="AH1776" s="337"/>
      <c r="AI1776" s="337"/>
      <c r="AJ1776" s="337"/>
      <c r="AK1776" s="300"/>
      <c r="AL1776" s="301"/>
      <c r="AM1776" s="301"/>
      <c r="AN1776" s="301"/>
      <c r="AO1776" s="301"/>
      <c r="AP1776" s="301"/>
      <c r="AQ1776" s="301"/>
      <c r="AR1776" s="301"/>
      <c r="AS1776" s="301"/>
      <c r="AT1776" s="301"/>
      <c r="AU1776" s="301"/>
      <c r="AV1776" s="301"/>
      <c r="AW1776" s="301"/>
      <c r="AX1776" s="302"/>
      <c r="AY1776" s="407"/>
      <c r="AZ1776" s="304"/>
      <c r="BA1776" s="304"/>
      <c r="BB1776" s="408"/>
      <c r="BC1776" s="306">
        <f t="shared" si="98"/>
        <v>0</v>
      </c>
      <c r="BD1776" s="307"/>
      <c r="BE1776" s="307"/>
      <c r="BF1776" s="308"/>
      <c r="BG1776" s="309"/>
      <c r="BH1776" s="310"/>
      <c r="BI1776" s="310"/>
      <c r="BJ1776" s="311"/>
      <c r="BK1776" s="312">
        <f t="shared" si="99"/>
        <v>0</v>
      </c>
      <c r="BL1776" s="313"/>
      <c r="BM1776" s="313"/>
      <c r="BN1776" s="313"/>
      <c r="BO1776" s="313"/>
      <c r="BP1776" s="314"/>
      <c r="BQ1776" s="294"/>
      <c r="BR1776" s="295"/>
      <c r="BS1776" s="295"/>
      <c r="BT1776" s="295"/>
      <c r="BU1776" s="295"/>
      <c r="BV1776" s="295"/>
      <c r="BW1776" s="296"/>
      <c r="BX1776" s="294"/>
      <c r="BY1776" s="295"/>
      <c r="BZ1776" s="295"/>
      <c r="CA1776" s="295"/>
      <c r="CB1776" s="295"/>
      <c r="CC1776" s="296"/>
      <c r="CD1776" s="294"/>
      <c r="CE1776" s="295"/>
      <c r="CF1776" s="295"/>
      <c r="CG1776" s="295"/>
      <c r="CH1776" s="295"/>
      <c r="CI1776" s="296"/>
    </row>
    <row r="1777" spans="1:87" ht="18" customHeight="1" x14ac:dyDescent="0.25">
      <c r="A1777" s="75"/>
      <c r="B1777" s="327"/>
      <c r="C1777" s="328"/>
      <c r="D1777" s="328"/>
      <c r="E1777" s="328"/>
      <c r="F1777" s="328"/>
      <c r="G1777" s="328"/>
      <c r="H1777" s="328"/>
      <c r="I1777" s="328"/>
      <c r="J1777" s="328"/>
      <c r="K1777" s="328"/>
      <c r="L1777" s="328"/>
      <c r="M1777" s="328"/>
      <c r="N1777" s="328"/>
      <c r="O1777" s="328"/>
      <c r="P1777" s="328"/>
      <c r="Q1777" s="328"/>
      <c r="R1777" s="328"/>
      <c r="S1777" s="328"/>
      <c r="T1777" s="328"/>
      <c r="U1777" s="328"/>
      <c r="V1777" s="328"/>
      <c r="W1777" s="328"/>
      <c r="X1777" s="328"/>
      <c r="Y1777" s="329"/>
      <c r="Z1777" s="336"/>
      <c r="AA1777" s="337"/>
      <c r="AB1777" s="337"/>
      <c r="AC1777" s="337"/>
      <c r="AD1777" s="338"/>
      <c r="AE1777" s="336"/>
      <c r="AF1777" s="337"/>
      <c r="AG1777" s="337"/>
      <c r="AH1777" s="337"/>
      <c r="AI1777" s="337"/>
      <c r="AJ1777" s="337"/>
      <c r="AK1777" s="300"/>
      <c r="AL1777" s="301"/>
      <c r="AM1777" s="301"/>
      <c r="AN1777" s="301"/>
      <c r="AO1777" s="301"/>
      <c r="AP1777" s="301"/>
      <c r="AQ1777" s="301"/>
      <c r="AR1777" s="301"/>
      <c r="AS1777" s="301"/>
      <c r="AT1777" s="301"/>
      <c r="AU1777" s="301"/>
      <c r="AV1777" s="301"/>
      <c r="AW1777" s="301"/>
      <c r="AX1777" s="302"/>
      <c r="AY1777" s="407"/>
      <c r="AZ1777" s="304"/>
      <c r="BA1777" s="304"/>
      <c r="BB1777" s="408"/>
      <c r="BC1777" s="306">
        <f t="shared" si="98"/>
        <v>0</v>
      </c>
      <c r="BD1777" s="307"/>
      <c r="BE1777" s="307"/>
      <c r="BF1777" s="308"/>
      <c r="BG1777" s="309"/>
      <c r="BH1777" s="310"/>
      <c r="BI1777" s="310"/>
      <c r="BJ1777" s="311"/>
      <c r="BK1777" s="312">
        <f t="shared" si="99"/>
        <v>0</v>
      </c>
      <c r="BL1777" s="313"/>
      <c r="BM1777" s="313"/>
      <c r="BN1777" s="313"/>
      <c r="BO1777" s="313"/>
      <c r="BP1777" s="314"/>
      <c r="BQ1777" s="294"/>
      <c r="BR1777" s="295"/>
      <c r="BS1777" s="295"/>
      <c r="BT1777" s="295"/>
      <c r="BU1777" s="295"/>
      <c r="BV1777" s="295"/>
      <c r="BW1777" s="296"/>
      <c r="BX1777" s="294"/>
      <c r="BY1777" s="295"/>
      <c r="BZ1777" s="295"/>
      <c r="CA1777" s="295"/>
      <c r="CB1777" s="295"/>
      <c r="CC1777" s="296"/>
      <c r="CD1777" s="294"/>
      <c r="CE1777" s="295"/>
      <c r="CF1777" s="295"/>
      <c r="CG1777" s="295"/>
      <c r="CH1777" s="295"/>
      <c r="CI1777" s="296"/>
    </row>
    <row r="1778" spans="1:87" ht="18" customHeight="1" thickBot="1" x14ac:dyDescent="0.3">
      <c r="A1778" s="75"/>
      <c r="B1778" s="330"/>
      <c r="C1778" s="331"/>
      <c r="D1778" s="331"/>
      <c r="E1778" s="331"/>
      <c r="F1778" s="331"/>
      <c r="G1778" s="331"/>
      <c r="H1778" s="331"/>
      <c r="I1778" s="331"/>
      <c r="J1778" s="331"/>
      <c r="K1778" s="331"/>
      <c r="L1778" s="331"/>
      <c r="M1778" s="331"/>
      <c r="N1778" s="331"/>
      <c r="O1778" s="331"/>
      <c r="P1778" s="331"/>
      <c r="Q1778" s="331"/>
      <c r="R1778" s="331"/>
      <c r="S1778" s="331"/>
      <c r="T1778" s="331"/>
      <c r="U1778" s="331"/>
      <c r="V1778" s="331"/>
      <c r="W1778" s="331"/>
      <c r="X1778" s="331"/>
      <c r="Y1778" s="332"/>
      <c r="Z1778" s="339"/>
      <c r="AA1778" s="340"/>
      <c r="AB1778" s="340"/>
      <c r="AC1778" s="340"/>
      <c r="AD1778" s="341"/>
      <c r="AE1778" s="339"/>
      <c r="AF1778" s="340"/>
      <c r="AG1778" s="340"/>
      <c r="AH1778" s="340"/>
      <c r="AI1778" s="340"/>
      <c r="AJ1778" s="340"/>
      <c r="AK1778" s="392"/>
      <c r="AL1778" s="393"/>
      <c r="AM1778" s="393"/>
      <c r="AN1778" s="393"/>
      <c r="AO1778" s="393"/>
      <c r="AP1778" s="393"/>
      <c r="AQ1778" s="393"/>
      <c r="AR1778" s="393"/>
      <c r="AS1778" s="393"/>
      <c r="AT1778" s="393"/>
      <c r="AU1778" s="393"/>
      <c r="AV1778" s="393"/>
      <c r="AW1778" s="393"/>
      <c r="AX1778" s="394"/>
      <c r="AY1778" s="411"/>
      <c r="AZ1778" s="396"/>
      <c r="BA1778" s="396"/>
      <c r="BB1778" s="412"/>
      <c r="BC1778" s="398">
        <f t="shared" si="98"/>
        <v>0</v>
      </c>
      <c r="BD1778" s="399"/>
      <c r="BE1778" s="399"/>
      <c r="BF1778" s="400"/>
      <c r="BG1778" s="401"/>
      <c r="BH1778" s="402"/>
      <c r="BI1778" s="402"/>
      <c r="BJ1778" s="403"/>
      <c r="BK1778" s="404">
        <f t="shared" si="99"/>
        <v>0</v>
      </c>
      <c r="BL1778" s="405"/>
      <c r="BM1778" s="405"/>
      <c r="BN1778" s="405"/>
      <c r="BO1778" s="405"/>
      <c r="BP1778" s="406"/>
      <c r="BQ1778" s="297"/>
      <c r="BR1778" s="298"/>
      <c r="BS1778" s="298"/>
      <c r="BT1778" s="298"/>
      <c r="BU1778" s="298"/>
      <c r="BV1778" s="298"/>
      <c r="BW1778" s="299"/>
      <c r="BX1778" s="297"/>
      <c r="BY1778" s="298"/>
      <c r="BZ1778" s="298"/>
      <c r="CA1778" s="298"/>
      <c r="CB1778" s="298"/>
      <c r="CC1778" s="299"/>
      <c r="CD1778" s="297"/>
      <c r="CE1778" s="298"/>
      <c r="CF1778" s="298"/>
      <c r="CG1778" s="298"/>
      <c r="CH1778" s="298"/>
      <c r="CI1778" s="299"/>
    </row>
    <row r="1779" spans="1:87" ht="18" customHeight="1" thickBot="1" x14ac:dyDescent="0.3">
      <c r="A1779" s="75"/>
      <c r="B1779" s="377"/>
      <c r="C1779" s="378"/>
      <c r="D1779" s="378"/>
      <c r="E1779" s="378"/>
      <c r="F1779" s="378"/>
      <c r="G1779" s="378"/>
      <c r="H1779" s="378"/>
      <c r="I1779" s="378"/>
      <c r="J1779" s="378"/>
      <c r="K1779" s="378"/>
      <c r="L1779" s="378"/>
      <c r="M1779" s="378"/>
      <c r="N1779" s="378"/>
      <c r="O1779" s="378"/>
      <c r="P1779" s="378"/>
      <c r="Q1779" s="378"/>
      <c r="R1779" s="378"/>
      <c r="S1779" s="378"/>
      <c r="T1779" s="378"/>
      <c r="U1779" s="378"/>
      <c r="V1779" s="378"/>
      <c r="W1779" s="378"/>
      <c r="X1779" s="378"/>
      <c r="Y1779" s="378"/>
      <c r="Z1779" s="378"/>
      <c r="AA1779" s="378"/>
      <c r="AB1779" s="378"/>
      <c r="AC1779" s="378"/>
      <c r="AD1779" s="378"/>
      <c r="AE1779" s="378"/>
      <c r="AF1779" s="378"/>
      <c r="AG1779" s="378"/>
      <c r="AH1779" s="378"/>
      <c r="AI1779" s="378"/>
      <c r="AJ1779" s="379"/>
      <c r="AK1779" s="380" t="s">
        <v>3</v>
      </c>
      <c r="AL1779" s="381"/>
      <c r="AM1779" s="381"/>
      <c r="AN1779" s="381"/>
      <c r="AO1779" s="381"/>
      <c r="AP1779" s="381"/>
      <c r="AQ1779" s="381"/>
      <c r="AR1779" s="381"/>
      <c r="AS1779" s="381"/>
      <c r="AT1779" s="381"/>
      <c r="AU1779" s="381"/>
      <c r="AV1779" s="381"/>
      <c r="AW1779" s="381"/>
      <c r="AX1779" s="381"/>
      <c r="AY1779" s="382"/>
      <c r="AZ1779" s="382"/>
      <c r="BA1779" s="382"/>
      <c r="BB1779" s="382"/>
      <c r="BC1779" s="382"/>
      <c r="BD1779" s="382"/>
      <c r="BE1779" s="382"/>
      <c r="BF1779" s="382"/>
      <c r="BG1779" s="382"/>
      <c r="BH1779" s="382"/>
      <c r="BI1779" s="382"/>
      <c r="BJ1779" s="383"/>
      <c r="BK1779" s="384">
        <f>SUM(BK1749:BK1778)</f>
        <v>0</v>
      </c>
      <c r="BL1779" s="385"/>
      <c r="BM1779" s="385"/>
      <c r="BN1779" s="385"/>
      <c r="BO1779" s="385"/>
      <c r="BP1779" s="386"/>
      <c r="BQ1779" s="387" t="s">
        <v>100</v>
      </c>
      <c r="BR1779" s="388"/>
      <c r="BS1779" s="388"/>
      <c r="BT1779" s="388"/>
      <c r="BU1779" s="388"/>
      <c r="BV1779" s="388"/>
      <c r="BW1779" s="388"/>
      <c r="BX1779" s="388"/>
      <c r="BY1779" s="388"/>
      <c r="BZ1779" s="388"/>
      <c r="CA1779" s="388"/>
      <c r="CB1779" s="388"/>
      <c r="CC1779" s="389"/>
      <c r="CD1779" s="390">
        <f>+CD1749*AE1749</f>
        <v>0</v>
      </c>
      <c r="CE1779" s="390"/>
      <c r="CF1779" s="390"/>
      <c r="CG1779" s="390"/>
      <c r="CH1779" s="390"/>
      <c r="CI1779" s="391"/>
    </row>
    <row r="1780" spans="1:87" ht="18" customHeight="1" thickBot="1" x14ac:dyDescent="0.3">
      <c r="A1780" s="75"/>
      <c r="B1780" s="76"/>
      <c r="C1780" s="76"/>
      <c r="D1780" s="76"/>
      <c r="E1780" s="76"/>
      <c r="F1780" s="76"/>
      <c r="G1780" s="76"/>
      <c r="H1780" s="76"/>
      <c r="I1780" s="76"/>
      <c r="J1780" s="76"/>
      <c r="K1780" s="76"/>
      <c r="L1780" s="76"/>
      <c r="M1780" s="76"/>
      <c r="N1780" s="76"/>
      <c r="O1780" s="76"/>
      <c r="P1780" s="76"/>
      <c r="Q1780" s="76"/>
      <c r="R1780" s="76"/>
      <c r="S1780" s="76"/>
      <c r="T1780" s="76"/>
      <c r="U1780" s="76"/>
      <c r="V1780" s="76"/>
      <c r="W1780" s="76"/>
      <c r="X1780" s="76"/>
      <c r="Y1780" s="76"/>
      <c r="Z1780" s="76"/>
      <c r="AA1780" s="76"/>
      <c r="AB1780" s="76"/>
      <c r="AC1780" s="76"/>
      <c r="AD1780" s="76"/>
      <c r="AE1780" s="76"/>
      <c r="AF1780" s="76"/>
      <c r="AG1780" s="76"/>
      <c r="AH1780" s="76"/>
      <c r="AI1780" s="76"/>
      <c r="AJ1780" s="76"/>
      <c r="BG1780" s="78"/>
      <c r="BH1780" s="78"/>
      <c r="BI1780" s="78"/>
      <c r="BJ1780" s="78"/>
      <c r="BK1780" s="79"/>
      <c r="BL1780" s="79"/>
      <c r="BM1780" s="79"/>
      <c r="BN1780" s="79"/>
      <c r="BO1780" s="79"/>
      <c r="BP1780" s="79"/>
      <c r="BQ1780" s="79"/>
      <c r="BR1780" s="79"/>
      <c r="BS1780" s="79"/>
      <c r="BT1780" s="79"/>
      <c r="BU1780" s="79"/>
      <c r="BV1780" s="79"/>
      <c r="BW1780" s="79"/>
      <c r="BX1780" s="79"/>
      <c r="BY1780" s="79"/>
      <c r="BZ1780" s="79"/>
      <c r="CA1780" s="79"/>
      <c r="CB1780" s="79"/>
      <c r="CC1780" s="79"/>
      <c r="CD1780" s="79"/>
      <c r="CE1780" s="79"/>
      <c r="CF1780" s="79"/>
      <c r="CG1780" s="79"/>
      <c r="CH1780" s="79"/>
      <c r="CI1780" s="79"/>
    </row>
    <row r="1781" spans="1:87" ht="18" customHeight="1" x14ac:dyDescent="0.25">
      <c r="A1781" s="75"/>
      <c r="B1781" s="348" t="s">
        <v>0</v>
      </c>
      <c r="C1781" s="349"/>
      <c r="D1781" s="349"/>
      <c r="E1781" s="349"/>
      <c r="F1781" s="349"/>
      <c r="G1781" s="349"/>
      <c r="H1781" s="349"/>
      <c r="I1781" s="349"/>
      <c r="J1781" s="349"/>
      <c r="K1781" s="349"/>
      <c r="L1781" s="349"/>
      <c r="M1781" s="349"/>
      <c r="N1781" s="349"/>
      <c r="O1781" s="349"/>
      <c r="P1781" s="349"/>
      <c r="Q1781" s="349"/>
      <c r="R1781" s="349"/>
      <c r="S1781" s="349"/>
      <c r="T1781" s="349"/>
      <c r="U1781" s="349"/>
      <c r="V1781" s="349"/>
      <c r="W1781" s="349"/>
      <c r="X1781" s="349"/>
      <c r="Y1781" s="350"/>
      <c r="Z1781" s="348" t="s">
        <v>80</v>
      </c>
      <c r="AA1781" s="349"/>
      <c r="AB1781" s="349"/>
      <c r="AC1781" s="349"/>
      <c r="AD1781" s="350"/>
      <c r="AE1781" s="357" t="s">
        <v>79</v>
      </c>
      <c r="AF1781" s="358"/>
      <c r="AG1781" s="358"/>
      <c r="AH1781" s="358"/>
      <c r="AI1781" s="358"/>
      <c r="AJ1781" s="359"/>
      <c r="AK1781" s="357" t="s">
        <v>81</v>
      </c>
      <c r="AL1781" s="358"/>
      <c r="AM1781" s="358"/>
      <c r="AN1781" s="358"/>
      <c r="AO1781" s="358"/>
      <c r="AP1781" s="358"/>
      <c r="AQ1781" s="358"/>
      <c r="AR1781" s="358"/>
      <c r="AS1781" s="358"/>
      <c r="AT1781" s="358"/>
      <c r="AU1781" s="358"/>
      <c r="AV1781" s="358"/>
      <c r="AW1781" s="358"/>
      <c r="AX1781" s="359"/>
      <c r="AY1781" s="357" t="s">
        <v>1</v>
      </c>
      <c r="AZ1781" s="358"/>
      <c r="BA1781" s="358"/>
      <c r="BB1781" s="359"/>
      <c r="BC1781" s="348" t="s">
        <v>104</v>
      </c>
      <c r="BD1781" s="349"/>
      <c r="BE1781" s="349"/>
      <c r="BF1781" s="350"/>
      <c r="BG1781" s="366" t="s">
        <v>82</v>
      </c>
      <c r="BH1781" s="367"/>
      <c r="BI1781" s="367"/>
      <c r="BJ1781" s="368"/>
      <c r="BK1781" s="315" t="s">
        <v>99</v>
      </c>
      <c r="BL1781" s="316"/>
      <c r="BM1781" s="316"/>
      <c r="BN1781" s="316"/>
      <c r="BO1781" s="316"/>
      <c r="BP1781" s="317"/>
      <c r="BQ1781" s="315" t="s">
        <v>83</v>
      </c>
      <c r="BR1781" s="316"/>
      <c r="BS1781" s="316"/>
      <c r="BT1781" s="316"/>
      <c r="BU1781" s="316"/>
      <c r="BV1781" s="316"/>
      <c r="BW1781" s="317"/>
      <c r="BX1781" s="315" t="s">
        <v>84</v>
      </c>
      <c r="BY1781" s="316"/>
      <c r="BZ1781" s="316"/>
      <c r="CA1781" s="316"/>
      <c r="CB1781" s="316"/>
      <c r="CC1781" s="317"/>
      <c r="CD1781" s="315" t="s">
        <v>85</v>
      </c>
      <c r="CE1781" s="316"/>
      <c r="CF1781" s="316"/>
      <c r="CG1781" s="316"/>
      <c r="CH1781" s="316"/>
      <c r="CI1781" s="317"/>
    </row>
    <row r="1782" spans="1:87" ht="18" customHeight="1" x14ac:dyDescent="0.25">
      <c r="A1782" s="75"/>
      <c r="B1782" s="351"/>
      <c r="C1782" s="352"/>
      <c r="D1782" s="352"/>
      <c r="E1782" s="352"/>
      <c r="F1782" s="352"/>
      <c r="G1782" s="352"/>
      <c r="H1782" s="352"/>
      <c r="I1782" s="352"/>
      <c r="J1782" s="352"/>
      <c r="K1782" s="352"/>
      <c r="L1782" s="352"/>
      <c r="M1782" s="352"/>
      <c r="N1782" s="352"/>
      <c r="O1782" s="352"/>
      <c r="P1782" s="352"/>
      <c r="Q1782" s="352"/>
      <c r="R1782" s="352"/>
      <c r="S1782" s="352"/>
      <c r="T1782" s="352"/>
      <c r="U1782" s="352"/>
      <c r="V1782" s="352"/>
      <c r="W1782" s="352"/>
      <c r="X1782" s="352"/>
      <c r="Y1782" s="353"/>
      <c r="Z1782" s="351"/>
      <c r="AA1782" s="352"/>
      <c r="AB1782" s="352"/>
      <c r="AC1782" s="352"/>
      <c r="AD1782" s="353"/>
      <c r="AE1782" s="360"/>
      <c r="AF1782" s="361"/>
      <c r="AG1782" s="361"/>
      <c r="AH1782" s="361"/>
      <c r="AI1782" s="361"/>
      <c r="AJ1782" s="362"/>
      <c r="AK1782" s="360"/>
      <c r="AL1782" s="361"/>
      <c r="AM1782" s="361"/>
      <c r="AN1782" s="361"/>
      <c r="AO1782" s="361"/>
      <c r="AP1782" s="361"/>
      <c r="AQ1782" s="361"/>
      <c r="AR1782" s="361"/>
      <c r="AS1782" s="361"/>
      <c r="AT1782" s="361"/>
      <c r="AU1782" s="361"/>
      <c r="AV1782" s="361"/>
      <c r="AW1782" s="361"/>
      <c r="AX1782" s="362"/>
      <c r="AY1782" s="360"/>
      <c r="AZ1782" s="361"/>
      <c r="BA1782" s="361"/>
      <c r="BB1782" s="362"/>
      <c r="BC1782" s="351"/>
      <c r="BD1782" s="352"/>
      <c r="BE1782" s="352"/>
      <c r="BF1782" s="353"/>
      <c r="BG1782" s="369"/>
      <c r="BH1782" s="370"/>
      <c r="BI1782" s="370"/>
      <c r="BJ1782" s="371"/>
      <c r="BK1782" s="318"/>
      <c r="BL1782" s="319"/>
      <c r="BM1782" s="319"/>
      <c r="BN1782" s="319"/>
      <c r="BO1782" s="319"/>
      <c r="BP1782" s="320"/>
      <c r="BQ1782" s="318"/>
      <c r="BR1782" s="319"/>
      <c r="BS1782" s="319"/>
      <c r="BT1782" s="319"/>
      <c r="BU1782" s="319"/>
      <c r="BV1782" s="319"/>
      <c r="BW1782" s="320"/>
      <c r="BX1782" s="318"/>
      <c r="BY1782" s="319"/>
      <c r="BZ1782" s="319"/>
      <c r="CA1782" s="319"/>
      <c r="CB1782" s="319"/>
      <c r="CC1782" s="320"/>
      <c r="CD1782" s="318"/>
      <c r="CE1782" s="319"/>
      <c r="CF1782" s="319"/>
      <c r="CG1782" s="319"/>
      <c r="CH1782" s="319"/>
      <c r="CI1782" s="320"/>
    </row>
    <row r="1783" spans="1:87" ht="18" customHeight="1" thickBot="1" x14ac:dyDescent="0.3">
      <c r="A1783" s="75"/>
      <c r="B1783" s="354"/>
      <c r="C1783" s="355"/>
      <c r="D1783" s="355"/>
      <c r="E1783" s="355"/>
      <c r="F1783" s="355"/>
      <c r="G1783" s="355"/>
      <c r="H1783" s="355"/>
      <c r="I1783" s="355"/>
      <c r="J1783" s="355"/>
      <c r="K1783" s="355"/>
      <c r="L1783" s="355"/>
      <c r="M1783" s="355"/>
      <c r="N1783" s="355"/>
      <c r="O1783" s="355"/>
      <c r="P1783" s="355"/>
      <c r="Q1783" s="355"/>
      <c r="R1783" s="355"/>
      <c r="S1783" s="355"/>
      <c r="T1783" s="355"/>
      <c r="U1783" s="355"/>
      <c r="V1783" s="355"/>
      <c r="W1783" s="355"/>
      <c r="X1783" s="355"/>
      <c r="Y1783" s="356"/>
      <c r="Z1783" s="354"/>
      <c r="AA1783" s="355"/>
      <c r="AB1783" s="355"/>
      <c r="AC1783" s="355"/>
      <c r="AD1783" s="356"/>
      <c r="AE1783" s="363"/>
      <c r="AF1783" s="364"/>
      <c r="AG1783" s="364"/>
      <c r="AH1783" s="364"/>
      <c r="AI1783" s="364"/>
      <c r="AJ1783" s="365"/>
      <c r="AK1783" s="360"/>
      <c r="AL1783" s="361"/>
      <c r="AM1783" s="361"/>
      <c r="AN1783" s="361"/>
      <c r="AO1783" s="361"/>
      <c r="AP1783" s="361"/>
      <c r="AQ1783" s="361"/>
      <c r="AR1783" s="361"/>
      <c r="AS1783" s="361"/>
      <c r="AT1783" s="361"/>
      <c r="AU1783" s="361"/>
      <c r="AV1783" s="361"/>
      <c r="AW1783" s="361"/>
      <c r="AX1783" s="362"/>
      <c r="AY1783" s="360"/>
      <c r="AZ1783" s="361"/>
      <c r="BA1783" s="361"/>
      <c r="BB1783" s="362"/>
      <c r="BC1783" s="351"/>
      <c r="BD1783" s="352"/>
      <c r="BE1783" s="352"/>
      <c r="BF1783" s="353"/>
      <c r="BG1783" s="369"/>
      <c r="BH1783" s="370"/>
      <c r="BI1783" s="370"/>
      <c r="BJ1783" s="371"/>
      <c r="BK1783" s="318"/>
      <c r="BL1783" s="319"/>
      <c r="BM1783" s="319"/>
      <c r="BN1783" s="319"/>
      <c r="BO1783" s="319"/>
      <c r="BP1783" s="320"/>
      <c r="BQ1783" s="321"/>
      <c r="BR1783" s="322"/>
      <c r="BS1783" s="322"/>
      <c r="BT1783" s="322"/>
      <c r="BU1783" s="322"/>
      <c r="BV1783" s="322"/>
      <c r="BW1783" s="323"/>
      <c r="BX1783" s="321"/>
      <c r="BY1783" s="322"/>
      <c r="BZ1783" s="322"/>
      <c r="CA1783" s="322"/>
      <c r="CB1783" s="322"/>
      <c r="CC1783" s="323"/>
      <c r="CD1783" s="321"/>
      <c r="CE1783" s="322"/>
      <c r="CF1783" s="322"/>
      <c r="CG1783" s="322"/>
      <c r="CH1783" s="322"/>
      <c r="CI1783" s="323"/>
    </row>
    <row r="1784" spans="1:87" ht="18" customHeight="1" x14ac:dyDescent="0.25">
      <c r="A1784" s="75"/>
      <c r="B1784" s="324"/>
      <c r="C1784" s="325"/>
      <c r="D1784" s="325"/>
      <c r="E1784" s="325"/>
      <c r="F1784" s="325"/>
      <c r="G1784" s="325"/>
      <c r="H1784" s="325"/>
      <c r="I1784" s="325"/>
      <c r="J1784" s="325"/>
      <c r="K1784" s="325"/>
      <c r="L1784" s="325"/>
      <c r="M1784" s="325"/>
      <c r="N1784" s="325"/>
      <c r="O1784" s="325"/>
      <c r="P1784" s="325"/>
      <c r="Q1784" s="325"/>
      <c r="R1784" s="325"/>
      <c r="S1784" s="325"/>
      <c r="T1784" s="325"/>
      <c r="U1784" s="325"/>
      <c r="V1784" s="325"/>
      <c r="W1784" s="325"/>
      <c r="X1784" s="325"/>
      <c r="Y1784" s="326"/>
      <c r="Z1784" s="333"/>
      <c r="AA1784" s="334"/>
      <c r="AB1784" s="334"/>
      <c r="AC1784" s="334"/>
      <c r="AD1784" s="335"/>
      <c r="AE1784" s="333"/>
      <c r="AF1784" s="334"/>
      <c r="AG1784" s="334"/>
      <c r="AH1784" s="334"/>
      <c r="AI1784" s="334"/>
      <c r="AJ1784" s="334"/>
      <c r="AK1784" s="342"/>
      <c r="AL1784" s="343"/>
      <c r="AM1784" s="343"/>
      <c r="AN1784" s="343"/>
      <c r="AO1784" s="343"/>
      <c r="AP1784" s="343"/>
      <c r="AQ1784" s="343"/>
      <c r="AR1784" s="343"/>
      <c r="AS1784" s="343"/>
      <c r="AT1784" s="343"/>
      <c r="AU1784" s="343"/>
      <c r="AV1784" s="343"/>
      <c r="AW1784" s="343"/>
      <c r="AX1784" s="344"/>
      <c r="AY1784" s="409"/>
      <c r="AZ1784" s="346"/>
      <c r="BA1784" s="346"/>
      <c r="BB1784" s="410"/>
      <c r="BC1784" s="345">
        <f>+$AE$1784*AY1784</f>
        <v>0</v>
      </c>
      <c r="BD1784" s="346"/>
      <c r="BE1784" s="346"/>
      <c r="BF1784" s="347"/>
      <c r="BG1784" s="285"/>
      <c r="BH1784" s="286"/>
      <c r="BI1784" s="286"/>
      <c r="BJ1784" s="287"/>
      <c r="BK1784" s="288">
        <f>+AY1784*BG1784</f>
        <v>0</v>
      </c>
      <c r="BL1784" s="289"/>
      <c r="BM1784" s="289"/>
      <c r="BN1784" s="289"/>
      <c r="BO1784" s="289"/>
      <c r="BP1784" s="290"/>
      <c r="BQ1784" s="291"/>
      <c r="BR1784" s="292"/>
      <c r="BS1784" s="292"/>
      <c r="BT1784" s="292"/>
      <c r="BU1784" s="292"/>
      <c r="BV1784" s="292"/>
      <c r="BW1784" s="293"/>
      <c r="BX1784" s="291">
        <f>+(((BK1814+BQ1784)*30)/70)</f>
        <v>0</v>
      </c>
      <c r="BY1784" s="292"/>
      <c r="BZ1784" s="292"/>
      <c r="CA1784" s="292"/>
      <c r="CB1784" s="292"/>
      <c r="CC1784" s="293"/>
      <c r="CD1784" s="291">
        <f>+BK1814+BQ1784+BX1784</f>
        <v>0</v>
      </c>
      <c r="CE1784" s="292"/>
      <c r="CF1784" s="292"/>
      <c r="CG1784" s="292"/>
      <c r="CH1784" s="292"/>
      <c r="CI1784" s="293"/>
    </row>
    <row r="1785" spans="1:87" ht="18" customHeight="1" x14ac:dyDescent="0.25">
      <c r="A1785" s="75"/>
      <c r="B1785" s="327"/>
      <c r="C1785" s="328"/>
      <c r="D1785" s="328"/>
      <c r="E1785" s="328"/>
      <c r="F1785" s="328"/>
      <c r="G1785" s="328"/>
      <c r="H1785" s="328"/>
      <c r="I1785" s="328"/>
      <c r="J1785" s="328"/>
      <c r="K1785" s="328"/>
      <c r="L1785" s="328"/>
      <c r="M1785" s="328"/>
      <c r="N1785" s="328"/>
      <c r="O1785" s="328"/>
      <c r="P1785" s="328"/>
      <c r="Q1785" s="328"/>
      <c r="R1785" s="328"/>
      <c r="S1785" s="328"/>
      <c r="T1785" s="328"/>
      <c r="U1785" s="328"/>
      <c r="V1785" s="328"/>
      <c r="W1785" s="328"/>
      <c r="X1785" s="328"/>
      <c r="Y1785" s="329"/>
      <c r="Z1785" s="336"/>
      <c r="AA1785" s="337"/>
      <c r="AB1785" s="337"/>
      <c r="AC1785" s="337"/>
      <c r="AD1785" s="338"/>
      <c r="AE1785" s="336"/>
      <c r="AF1785" s="337"/>
      <c r="AG1785" s="337"/>
      <c r="AH1785" s="337"/>
      <c r="AI1785" s="337"/>
      <c r="AJ1785" s="337"/>
      <c r="AK1785" s="300"/>
      <c r="AL1785" s="301"/>
      <c r="AM1785" s="301"/>
      <c r="AN1785" s="301"/>
      <c r="AO1785" s="301"/>
      <c r="AP1785" s="301"/>
      <c r="AQ1785" s="301"/>
      <c r="AR1785" s="301"/>
      <c r="AS1785" s="301"/>
      <c r="AT1785" s="301"/>
      <c r="AU1785" s="301"/>
      <c r="AV1785" s="301"/>
      <c r="AW1785" s="301"/>
      <c r="AX1785" s="302"/>
      <c r="AY1785" s="407"/>
      <c r="AZ1785" s="304"/>
      <c r="BA1785" s="304"/>
      <c r="BB1785" s="408"/>
      <c r="BC1785" s="306">
        <f t="shared" ref="BC1785:BC1813" si="100">+$AE$1784*AY1785</f>
        <v>0</v>
      </c>
      <c r="BD1785" s="307"/>
      <c r="BE1785" s="307"/>
      <c r="BF1785" s="308"/>
      <c r="BG1785" s="309"/>
      <c r="BH1785" s="310"/>
      <c r="BI1785" s="310"/>
      <c r="BJ1785" s="311"/>
      <c r="BK1785" s="312">
        <f t="shared" ref="BK1785:BK1813" si="101">+AY1785*BG1785</f>
        <v>0</v>
      </c>
      <c r="BL1785" s="313"/>
      <c r="BM1785" s="313"/>
      <c r="BN1785" s="313"/>
      <c r="BO1785" s="313"/>
      <c r="BP1785" s="314"/>
      <c r="BQ1785" s="294"/>
      <c r="BR1785" s="295"/>
      <c r="BS1785" s="295"/>
      <c r="BT1785" s="295"/>
      <c r="BU1785" s="295"/>
      <c r="BV1785" s="295"/>
      <c r="BW1785" s="296"/>
      <c r="BX1785" s="294"/>
      <c r="BY1785" s="295"/>
      <c r="BZ1785" s="295"/>
      <c r="CA1785" s="295"/>
      <c r="CB1785" s="295"/>
      <c r="CC1785" s="296"/>
      <c r="CD1785" s="294"/>
      <c r="CE1785" s="295"/>
      <c r="CF1785" s="295"/>
      <c r="CG1785" s="295"/>
      <c r="CH1785" s="295"/>
      <c r="CI1785" s="296"/>
    </row>
    <row r="1786" spans="1:87" ht="18" customHeight="1" x14ac:dyDescent="0.25">
      <c r="A1786" s="75"/>
      <c r="B1786" s="327"/>
      <c r="C1786" s="328"/>
      <c r="D1786" s="328"/>
      <c r="E1786" s="328"/>
      <c r="F1786" s="328"/>
      <c r="G1786" s="328"/>
      <c r="H1786" s="328"/>
      <c r="I1786" s="328"/>
      <c r="J1786" s="328"/>
      <c r="K1786" s="328"/>
      <c r="L1786" s="328"/>
      <c r="M1786" s="328"/>
      <c r="N1786" s="328"/>
      <c r="O1786" s="328"/>
      <c r="P1786" s="328"/>
      <c r="Q1786" s="328"/>
      <c r="R1786" s="328"/>
      <c r="S1786" s="328"/>
      <c r="T1786" s="328"/>
      <c r="U1786" s="328"/>
      <c r="V1786" s="328"/>
      <c r="W1786" s="328"/>
      <c r="X1786" s="328"/>
      <c r="Y1786" s="329"/>
      <c r="Z1786" s="336"/>
      <c r="AA1786" s="337"/>
      <c r="AB1786" s="337"/>
      <c r="AC1786" s="337"/>
      <c r="AD1786" s="338"/>
      <c r="AE1786" s="336"/>
      <c r="AF1786" s="337"/>
      <c r="AG1786" s="337"/>
      <c r="AH1786" s="337"/>
      <c r="AI1786" s="337"/>
      <c r="AJ1786" s="337"/>
      <c r="AK1786" s="300"/>
      <c r="AL1786" s="301"/>
      <c r="AM1786" s="301"/>
      <c r="AN1786" s="301"/>
      <c r="AO1786" s="301"/>
      <c r="AP1786" s="301"/>
      <c r="AQ1786" s="301"/>
      <c r="AR1786" s="301"/>
      <c r="AS1786" s="301"/>
      <c r="AT1786" s="301"/>
      <c r="AU1786" s="301"/>
      <c r="AV1786" s="301"/>
      <c r="AW1786" s="301"/>
      <c r="AX1786" s="302"/>
      <c r="AY1786" s="407"/>
      <c r="AZ1786" s="304"/>
      <c r="BA1786" s="304"/>
      <c r="BB1786" s="408"/>
      <c r="BC1786" s="306">
        <f t="shared" si="100"/>
        <v>0</v>
      </c>
      <c r="BD1786" s="307"/>
      <c r="BE1786" s="307"/>
      <c r="BF1786" s="308"/>
      <c r="BG1786" s="309"/>
      <c r="BH1786" s="310"/>
      <c r="BI1786" s="310"/>
      <c r="BJ1786" s="311"/>
      <c r="BK1786" s="312">
        <f t="shared" si="101"/>
        <v>0</v>
      </c>
      <c r="BL1786" s="313"/>
      <c r="BM1786" s="313"/>
      <c r="BN1786" s="313"/>
      <c r="BO1786" s="313"/>
      <c r="BP1786" s="314"/>
      <c r="BQ1786" s="294"/>
      <c r="BR1786" s="295"/>
      <c r="BS1786" s="295"/>
      <c r="BT1786" s="295"/>
      <c r="BU1786" s="295"/>
      <c r="BV1786" s="295"/>
      <c r="BW1786" s="296"/>
      <c r="BX1786" s="294"/>
      <c r="BY1786" s="295"/>
      <c r="BZ1786" s="295"/>
      <c r="CA1786" s="295"/>
      <c r="CB1786" s="295"/>
      <c r="CC1786" s="296"/>
      <c r="CD1786" s="294"/>
      <c r="CE1786" s="295"/>
      <c r="CF1786" s="295"/>
      <c r="CG1786" s="295"/>
      <c r="CH1786" s="295"/>
      <c r="CI1786" s="296"/>
    </row>
    <row r="1787" spans="1:87" ht="18" customHeight="1" x14ac:dyDescent="0.25">
      <c r="A1787" s="75"/>
      <c r="B1787" s="327"/>
      <c r="C1787" s="328"/>
      <c r="D1787" s="328"/>
      <c r="E1787" s="328"/>
      <c r="F1787" s="328"/>
      <c r="G1787" s="328"/>
      <c r="H1787" s="328"/>
      <c r="I1787" s="328"/>
      <c r="J1787" s="328"/>
      <c r="K1787" s="328"/>
      <c r="L1787" s="328"/>
      <c r="M1787" s="328"/>
      <c r="N1787" s="328"/>
      <c r="O1787" s="328"/>
      <c r="P1787" s="328"/>
      <c r="Q1787" s="328"/>
      <c r="R1787" s="328"/>
      <c r="S1787" s="328"/>
      <c r="T1787" s="328"/>
      <c r="U1787" s="328"/>
      <c r="V1787" s="328"/>
      <c r="W1787" s="328"/>
      <c r="X1787" s="328"/>
      <c r="Y1787" s="329"/>
      <c r="Z1787" s="336"/>
      <c r="AA1787" s="337"/>
      <c r="AB1787" s="337"/>
      <c r="AC1787" s="337"/>
      <c r="AD1787" s="338"/>
      <c r="AE1787" s="336"/>
      <c r="AF1787" s="337"/>
      <c r="AG1787" s="337"/>
      <c r="AH1787" s="337"/>
      <c r="AI1787" s="337"/>
      <c r="AJ1787" s="337"/>
      <c r="AK1787" s="300"/>
      <c r="AL1787" s="301"/>
      <c r="AM1787" s="301"/>
      <c r="AN1787" s="301"/>
      <c r="AO1787" s="301"/>
      <c r="AP1787" s="301"/>
      <c r="AQ1787" s="301"/>
      <c r="AR1787" s="301"/>
      <c r="AS1787" s="301"/>
      <c r="AT1787" s="301"/>
      <c r="AU1787" s="301"/>
      <c r="AV1787" s="301"/>
      <c r="AW1787" s="301"/>
      <c r="AX1787" s="302"/>
      <c r="AY1787" s="407"/>
      <c r="AZ1787" s="304"/>
      <c r="BA1787" s="304"/>
      <c r="BB1787" s="408"/>
      <c r="BC1787" s="306">
        <f t="shared" si="100"/>
        <v>0</v>
      </c>
      <c r="BD1787" s="307"/>
      <c r="BE1787" s="307"/>
      <c r="BF1787" s="308"/>
      <c r="BG1787" s="309"/>
      <c r="BH1787" s="310"/>
      <c r="BI1787" s="310"/>
      <c r="BJ1787" s="311"/>
      <c r="BK1787" s="312">
        <f t="shared" si="101"/>
        <v>0</v>
      </c>
      <c r="BL1787" s="313"/>
      <c r="BM1787" s="313"/>
      <c r="BN1787" s="313"/>
      <c r="BO1787" s="313"/>
      <c r="BP1787" s="314"/>
      <c r="BQ1787" s="294"/>
      <c r="BR1787" s="295"/>
      <c r="BS1787" s="295"/>
      <c r="BT1787" s="295"/>
      <c r="BU1787" s="295"/>
      <c r="BV1787" s="295"/>
      <c r="BW1787" s="296"/>
      <c r="BX1787" s="294"/>
      <c r="BY1787" s="295"/>
      <c r="BZ1787" s="295"/>
      <c r="CA1787" s="295"/>
      <c r="CB1787" s="295"/>
      <c r="CC1787" s="296"/>
      <c r="CD1787" s="294"/>
      <c r="CE1787" s="295"/>
      <c r="CF1787" s="295"/>
      <c r="CG1787" s="295"/>
      <c r="CH1787" s="295"/>
      <c r="CI1787" s="296"/>
    </row>
    <row r="1788" spans="1:87" ht="18" customHeight="1" x14ac:dyDescent="0.25">
      <c r="A1788" s="75"/>
      <c r="B1788" s="327"/>
      <c r="C1788" s="328"/>
      <c r="D1788" s="328"/>
      <c r="E1788" s="328"/>
      <c r="F1788" s="328"/>
      <c r="G1788" s="328"/>
      <c r="H1788" s="328"/>
      <c r="I1788" s="328"/>
      <c r="J1788" s="328"/>
      <c r="K1788" s="328"/>
      <c r="L1788" s="328"/>
      <c r="M1788" s="328"/>
      <c r="N1788" s="328"/>
      <c r="O1788" s="328"/>
      <c r="P1788" s="328"/>
      <c r="Q1788" s="328"/>
      <c r="R1788" s="328"/>
      <c r="S1788" s="328"/>
      <c r="T1788" s="328"/>
      <c r="U1788" s="328"/>
      <c r="V1788" s="328"/>
      <c r="W1788" s="328"/>
      <c r="X1788" s="328"/>
      <c r="Y1788" s="329"/>
      <c r="Z1788" s="336"/>
      <c r="AA1788" s="337"/>
      <c r="AB1788" s="337"/>
      <c r="AC1788" s="337"/>
      <c r="AD1788" s="338"/>
      <c r="AE1788" s="336"/>
      <c r="AF1788" s="337"/>
      <c r="AG1788" s="337"/>
      <c r="AH1788" s="337"/>
      <c r="AI1788" s="337"/>
      <c r="AJ1788" s="337"/>
      <c r="AK1788" s="300"/>
      <c r="AL1788" s="301"/>
      <c r="AM1788" s="301"/>
      <c r="AN1788" s="301"/>
      <c r="AO1788" s="301"/>
      <c r="AP1788" s="301"/>
      <c r="AQ1788" s="301"/>
      <c r="AR1788" s="301"/>
      <c r="AS1788" s="301"/>
      <c r="AT1788" s="301"/>
      <c r="AU1788" s="301"/>
      <c r="AV1788" s="301"/>
      <c r="AW1788" s="301"/>
      <c r="AX1788" s="302"/>
      <c r="AY1788" s="407"/>
      <c r="AZ1788" s="304"/>
      <c r="BA1788" s="304"/>
      <c r="BB1788" s="408"/>
      <c r="BC1788" s="306">
        <f t="shared" si="100"/>
        <v>0</v>
      </c>
      <c r="BD1788" s="307"/>
      <c r="BE1788" s="307"/>
      <c r="BF1788" s="308"/>
      <c r="BG1788" s="309"/>
      <c r="BH1788" s="310"/>
      <c r="BI1788" s="310"/>
      <c r="BJ1788" s="311"/>
      <c r="BK1788" s="312">
        <f t="shared" si="101"/>
        <v>0</v>
      </c>
      <c r="BL1788" s="313"/>
      <c r="BM1788" s="313"/>
      <c r="BN1788" s="313"/>
      <c r="BO1788" s="313"/>
      <c r="BP1788" s="314"/>
      <c r="BQ1788" s="294"/>
      <c r="BR1788" s="295"/>
      <c r="BS1788" s="295"/>
      <c r="BT1788" s="295"/>
      <c r="BU1788" s="295"/>
      <c r="BV1788" s="295"/>
      <c r="BW1788" s="296"/>
      <c r="BX1788" s="294"/>
      <c r="BY1788" s="295"/>
      <c r="BZ1788" s="295"/>
      <c r="CA1788" s="295"/>
      <c r="CB1788" s="295"/>
      <c r="CC1788" s="296"/>
      <c r="CD1788" s="294"/>
      <c r="CE1788" s="295"/>
      <c r="CF1788" s="295"/>
      <c r="CG1788" s="295"/>
      <c r="CH1788" s="295"/>
      <c r="CI1788" s="296"/>
    </row>
    <row r="1789" spans="1:87" ht="18" customHeight="1" x14ac:dyDescent="0.25">
      <c r="A1789" s="75"/>
      <c r="B1789" s="327"/>
      <c r="C1789" s="328"/>
      <c r="D1789" s="328"/>
      <c r="E1789" s="328"/>
      <c r="F1789" s="328"/>
      <c r="G1789" s="328"/>
      <c r="H1789" s="328"/>
      <c r="I1789" s="328"/>
      <c r="J1789" s="328"/>
      <c r="K1789" s="328"/>
      <c r="L1789" s="328"/>
      <c r="M1789" s="328"/>
      <c r="N1789" s="328"/>
      <c r="O1789" s="328"/>
      <c r="P1789" s="328"/>
      <c r="Q1789" s="328"/>
      <c r="R1789" s="328"/>
      <c r="S1789" s="328"/>
      <c r="T1789" s="328"/>
      <c r="U1789" s="328"/>
      <c r="V1789" s="328"/>
      <c r="W1789" s="328"/>
      <c r="X1789" s="328"/>
      <c r="Y1789" s="329"/>
      <c r="Z1789" s="336"/>
      <c r="AA1789" s="337"/>
      <c r="AB1789" s="337"/>
      <c r="AC1789" s="337"/>
      <c r="AD1789" s="338"/>
      <c r="AE1789" s="336"/>
      <c r="AF1789" s="337"/>
      <c r="AG1789" s="337"/>
      <c r="AH1789" s="337"/>
      <c r="AI1789" s="337"/>
      <c r="AJ1789" s="337"/>
      <c r="AK1789" s="300"/>
      <c r="AL1789" s="301"/>
      <c r="AM1789" s="301"/>
      <c r="AN1789" s="301"/>
      <c r="AO1789" s="301"/>
      <c r="AP1789" s="301"/>
      <c r="AQ1789" s="301"/>
      <c r="AR1789" s="301"/>
      <c r="AS1789" s="301"/>
      <c r="AT1789" s="301"/>
      <c r="AU1789" s="301"/>
      <c r="AV1789" s="301"/>
      <c r="AW1789" s="301"/>
      <c r="AX1789" s="302"/>
      <c r="AY1789" s="407"/>
      <c r="AZ1789" s="304"/>
      <c r="BA1789" s="304"/>
      <c r="BB1789" s="408"/>
      <c r="BC1789" s="306">
        <f t="shared" si="100"/>
        <v>0</v>
      </c>
      <c r="BD1789" s="307"/>
      <c r="BE1789" s="307"/>
      <c r="BF1789" s="308"/>
      <c r="BG1789" s="309"/>
      <c r="BH1789" s="310"/>
      <c r="BI1789" s="310"/>
      <c r="BJ1789" s="311"/>
      <c r="BK1789" s="312">
        <f t="shared" si="101"/>
        <v>0</v>
      </c>
      <c r="BL1789" s="313"/>
      <c r="BM1789" s="313"/>
      <c r="BN1789" s="313"/>
      <c r="BO1789" s="313"/>
      <c r="BP1789" s="314"/>
      <c r="BQ1789" s="294"/>
      <c r="BR1789" s="295"/>
      <c r="BS1789" s="295"/>
      <c r="BT1789" s="295"/>
      <c r="BU1789" s="295"/>
      <c r="BV1789" s="295"/>
      <c r="BW1789" s="296"/>
      <c r="BX1789" s="294"/>
      <c r="BY1789" s="295"/>
      <c r="BZ1789" s="295"/>
      <c r="CA1789" s="295"/>
      <c r="CB1789" s="295"/>
      <c r="CC1789" s="296"/>
      <c r="CD1789" s="294"/>
      <c r="CE1789" s="295"/>
      <c r="CF1789" s="295"/>
      <c r="CG1789" s="295"/>
      <c r="CH1789" s="295"/>
      <c r="CI1789" s="296"/>
    </row>
    <row r="1790" spans="1:87" ht="18" customHeight="1" x14ac:dyDescent="0.25">
      <c r="A1790" s="75"/>
      <c r="B1790" s="327"/>
      <c r="C1790" s="328"/>
      <c r="D1790" s="328"/>
      <c r="E1790" s="328"/>
      <c r="F1790" s="328"/>
      <c r="G1790" s="328"/>
      <c r="H1790" s="328"/>
      <c r="I1790" s="328"/>
      <c r="J1790" s="328"/>
      <c r="K1790" s="328"/>
      <c r="L1790" s="328"/>
      <c r="M1790" s="328"/>
      <c r="N1790" s="328"/>
      <c r="O1790" s="328"/>
      <c r="P1790" s="328"/>
      <c r="Q1790" s="328"/>
      <c r="R1790" s="328"/>
      <c r="S1790" s="328"/>
      <c r="T1790" s="328"/>
      <c r="U1790" s="328"/>
      <c r="V1790" s="328"/>
      <c r="W1790" s="328"/>
      <c r="X1790" s="328"/>
      <c r="Y1790" s="329"/>
      <c r="Z1790" s="336"/>
      <c r="AA1790" s="337"/>
      <c r="AB1790" s="337"/>
      <c r="AC1790" s="337"/>
      <c r="AD1790" s="338"/>
      <c r="AE1790" s="336"/>
      <c r="AF1790" s="337"/>
      <c r="AG1790" s="337"/>
      <c r="AH1790" s="337"/>
      <c r="AI1790" s="337"/>
      <c r="AJ1790" s="337"/>
      <c r="AK1790" s="300"/>
      <c r="AL1790" s="301"/>
      <c r="AM1790" s="301"/>
      <c r="AN1790" s="301"/>
      <c r="AO1790" s="301"/>
      <c r="AP1790" s="301"/>
      <c r="AQ1790" s="301"/>
      <c r="AR1790" s="301"/>
      <c r="AS1790" s="301"/>
      <c r="AT1790" s="301"/>
      <c r="AU1790" s="301"/>
      <c r="AV1790" s="301"/>
      <c r="AW1790" s="301"/>
      <c r="AX1790" s="302"/>
      <c r="AY1790" s="407"/>
      <c r="AZ1790" s="304"/>
      <c r="BA1790" s="304"/>
      <c r="BB1790" s="408"/>
      <c r="BC1790" s="306">
        <f t="shared" si="100"/>
        <v>0</v>
      </c>
      <c r="BD1790" s="307"/>
      <c r="BE1790" s="307"/>
      <c r="BF1790" s="308"/>
      <c r="BG1790" s="309"/>
      <c r="BH1790" s="310"/>
      <c r="BI1790" s="310"/>
      <c r="BJ1790" s="311"/>
      <c r="BK1790" s="312">
        <f t="shared" si="101"/>
        <v>0</v>
      </c>
      <c r="BL1790" s="313"/>
      <c r="BM1790" s="313"/>
      <c r="BN1790" s="313"/>
      <c r="BO1790" s="313"/>
      <c r="BP1790" s="314"/>
      <c r="BQ1790" s="294"/>
      <c r="BR1790" s="295"/>
      <c r="BS1790" s="295"/>
      <c r="BT1790" s="295"/>
      <c r="BU1790" s="295"/>
      <c r="BV1790" s="295"/>
      <c r="BW1790" s="296"/>
      <c r="BX1790" s="294"/>
      <c r="BY1790" s="295"/>
      <c r="BZ1790" s="295"/>
      <c r="CA1790" s="295"/>
      <c r="CB1790" s="295"/>
      <c r="CC1790" s="296"/>
      <c r="CD1790" s="294"/>
      <c r="CE1790" s="295"/>
      <c r="CF1790" s="295"/>
      <c r="CG1790" s="295"/>
      <c r="CH1790" s="295"/>
      <c r="CI1790" s="296"/>
    </row>
    <row r="1791" spans="1:87" ht="18" customHeight="1" x14ac:dyDescent="0.25">
      <c r="A1791" s="75"/>
      <c r="B1791" s="327"/>
      <c r="C1791" s="328"/>
      <c r="D1791" s="328"/>
      <c r="E1791" s="328"/>
      <c r="F1791" s="328"/>
      <c r="G1791" s="328"/>
      <c r="H1791" s="328"/>
      <c r="I1791" s="328"/>
      <c r="J1791" s="328"/>
      <c r="K1791" s="328"/>
      <c r="L1791" s="328"/>
      <c r="M1791" s="328"/>
      <c r="N1791" s="328"/>
      <c r="O1791" s="328"/>
      <c r="P1791" s="328"/>
      <c r="Q1791" s="328"/>
      <c r="R1791" s="328"/>
      <c r="S1791" s="328"/>
      <c r="T1791" s="328"/>
      <c r="U1791" s="328"/>
      <c r="V1791" s="328"/>
      <c r="W1791" s="328"/>
      <c r="X1791" s="328"/>
      <c r="Y1791" s="329"/>
      <c r="Z1791" s="336"/>
      <c r="AA1791" s="337"/>
      <c r="AB1791" s="337"/>
      <c r="AC1791" s="337"/>
      <c r="AD1791" s="338"/>
      <c r="AE1791" s="336"/>
      <c r="AF1791" s="337"/>
      <c r="AG1791" s="337"/>
      <c r="AH1791" s="337"/>
      <c r="AI1791" s="337"/>
      <c r="AJ1791" s="337"/>
      <c r="AK1791" s="300"/>
      <c r="AL1791" s="301"/>
      <c r="AM1791" s="301"/>
      <c r="AN1791" s="301"/>
      <c r="AO1791" s="301"/>
      <c r="AP1791" s="301"/>
      <c r="AQ1791" s="301"/>
      <c r="AR1791" s="301"/>
      <c r="AS1791" s="301"/>
      <c r="AT1791" s="301"/>
      <c r="AU1791" s="301"/>
      <c r="AV1791" s="301"/>
      <c r="AW1791" s="301"/>
      <c r="AX1791" s="302"/>
      <c r="AY1791" s="407"/>
      <c r="AZ1791" s="304"/>
      <c r="BA1791" s="304"/>
      <c r="BB1791" s="408"/>
      <c r="BC1791" s="306">
        <f t="shared" si="100"/>
        <v>0</v>
      </c>
      <c r="BD1791" s="307"/>
      <c r="BE1791" s="307"/>
      <c r="BF1791" s="308"/>
      <c r="BG1791" s="309"/>
      <c r="BH1791" s="310"/>
      <c r="BI1791" s="310"/>
      <c r="BJ1791" s="311"/>
      <c r="BK1791" s="312">
        <f t="shared" si="101"/>
        <v>0</v>
      </c>
      <c r="BL1791" s="313"/>
      <c r="BM1791" s="313"/>
      <c r="BN1791" s="313"/>
      <c r="BO1791" s="313"/>
      <c r="BP1791" s="314"/>
      <c r="BQ1791" s="294"/>
      <c r="BR1791" s="295"/>
      <c r="BS1791" s="295"/>
      <c r="BT1791" s="295"/>
      <c r="BU1791" s="295"/>
      <c r="BV1791" s="295"/>
      <c r="BW1791" s="296"/>
      <c r="BX1791" s="294"/>
      <c r="BY1791" s="295"/>
      <c r="BZ1791" s="295"/>
      <c r="CA1791" s="295"/>
      <c r="CB1791" s="295"/>
      <c r="CC1791" s="296"/>
      <c r="CD1791" s="294"/>
      <c r="CE1791" s="295"/>
      <c r="CF1791" s="295"/>
      <c r="CG1791" s="295"/>
      <c r="CH1791" s="295"/>
      <c r="CI1791" s="296"/>
    </row>
    <row r="1792" spans="1:87" ht="18" customHeight="1" x14ac:dyDescent="0.25">
      <c r="A1792" s="75"/>
      <c r="B1792" s="327"/>
      <c r="C1792" s="328"/>
      <c r="D1792" s="328"/>
      <c r="E1792" s="328"/>
      <c r="F1792" s="328"/>
      <c r="G1792" s="328"/>
      <c r="H1792" s="328"/>
      <c r="I1792" s="328"/>
      <c r="J1792" s="328"/>
      <c r="K1792" s="328"/>
      <c r="L1792" s="328"/>
      <c r="M1792" s="328"/>
      <c r="N1792" s="328"/>
      <c r="O1792" s="328"/>
      <c r="P1792" s="328"/>
      <c r="Q1792" s="328"/>
      <c r="R1792" s="328"/>
      <c r="S1792" s="328"/>
      <c r="T1792" s="328"/>
      <c r="U1792" s="328"/>
      <c r="V1792" s="328"/>
      <c r="W1792" s="328"/>
      <c r="X1792" s="328"/>
      <c r="Y1792" s="329"/>
      <c r="Z1792" s="336"/>
      <c r="AA1792" s="337"/>
      <c r="AB1792" s="337"/>
      <c r="AC1792" s="337"/>
      <c r="AD1792" s="338"/>
      <c r="AE1792" s="336"/>
      <c r="AF1792" s="337"/>
      <c r="AG1792" s="337"/>
      <c r="AH1792" s="337"/>
      <c r="AI1792" s="337"/>
      <c r="AJ1792" s="337"/>
      <c r="AK1792" s="300"/>
      <c r="AL1792" s="301"/>
      <c r="AM1792" s="301"/>
      <c r="AN1792" s="301"/>
      <c r="AO1792" s="301"/>
      <c r="AP1792" s="301"/>
      <c r="AQ1792" s="301"/>
      <c r="AR1792" s="301"/>
      <c r="AS1792" s="301"/>
      <c r="AT1792" s="301"/>
      <c r="AU1792" s="301"/>
      <c r="AV1792" s="301"/>
      <c r="AW1792" s="301"/>
      <c r="AX1792" s="302"/>
      <c r="AY1792" s="407"/>
      <c r="AZ1792" s="304"/>
      <c r="BA1792" s="304"/>
      <c r="BB1792" s="408"/>
      <c r="BC1792" s="306">
        <f t="shared" si="100"/>
        <v>0</v>
      </c>
      <c r="BD1792" s="307"/>
      <c r="BE1792" s="307"/>
      <c r="BF1792" s="308"/>
      <c r="BG1792" s="309"/>
      <c r="BH1792" s="310"/>
      <c r="BI1792" s="310"/>
      <c r="BJ1792" s="311"/>
      <c r="BK1792" s="312">
        <f t="shared" si="101"/>
        <v>0</v>
      </c>
      <c r="BL1792" s="313"/>
      <c r="BM1792" s="313"/>
      <c r="BN1792" s="313"/>
      <c r="BO1792" s="313"/>
      <c r="BP1792" s="314"/>
      <c r="BQ1792" s="294"/>
      <c r="BR1792" s="295"/>
      <c r="BS1792" s="295"/>
      <c r="BT1792" s="295"/>
      <c r="BU1792" s="295"/>
      <c r="BV1792" s="295"/>
      <c r="BW1792" s="296"/>
      <c r="BX1792" s="294"/>
      <c r="BY1792" s="295"/>
      <c r="BZ1792" s="295"/>
      <c r="CA1792" s="295"/>
      <c r="CB1792" s="295"/>
      <c r="CC1792" s="296"/>
      <c r="CD1792" s="294"/>
      <c r="CE1792" s="295"/>
      <c r="CF1792" s="295"/>
      <c r="CG1792" s="295"/>
      <c r="CH1792" s="295"/>
      <c r="CI1792" s="296"/>
    </row>
    <row r="1793" spans="1:87" ht="18" customHeight="1" x14ac:dyDescent="0.25">
      <c r="A1793" s="75"/>
      <c r="B1793" s="327"/>
      <c r="C1793" s="328"/>
      <c r="D1793" s="328"/>
      <c r="E1793" s="328"/>
      <c r="F1793" s="328"/>
      <c r="G1793" s="328"/>
      <c r="H1793" s="328"/>
      <c r="I1793" s="328"/>
      <c r="J1793" s="328"/>
      <c r="K1793" s="328"/>
      <c r="L1793" s="328"/>
      <c r="M1793" s="328"/>
      <c r="N1793" s="328"/>
      <c r="O1793" s="328"/>
      <c r="P1793" s="328"/>
      <c r="Q1793" s="328"/>
      <c r="R1793" s="328"/>
      <c r="S1793" s="328"/>
      <c r="T1793" s="328"/>
      <c r="U1793" s="328"/>
      <c r="V1793" s="328"/>
      <c r="W1793" s="328"/>
      <c r="X1793" s="328"/>
      <c r="Y1793" s="329"/>
      <c r="Z1793" s="336"/>
      <c r="AA1793" s="337"/>
      <c r="AB1793" s="337"/>
      <c r="AC1793" s="337"/>
      <c r="AD1793" s="338"/>
      <c r="AE1793" s="336"/>
      <c r="AF1793" s="337"/>
      <c r="AG1793" s="337"/>
      <c r="AH1793" s="337"/>
      <c r="AI1793" s="337"/>
      <c r="AJ1793" s="337"/>
      <c r="AK1793" s="300"/>
      <c r="AL1793" s="301"/>
      <c r="AM1793" s="301"/>
      <c r="AN1793" s="301"/>
      <c r="AO1793" s="301"/>
      <c r="AP1793" s="301"/>
      <c r="AQ1793" s="301"/>
      <c r="AR1793" s="301"/>
      <c r="AS1793" s="301"/>
      <c r="AT1793" s="301"/>
      <c r="AU1793" s="301"/>
      <c r="AV1793" s="301"/>
      <c r="AW1793" s="301"/>
      <c r="AX1793" s="302"/>
      <c r="AY1793" s="407"/>
      <c r="AZ1793" s="304"/>
      <c r="BA1793" s="304"/>
      <c r="BB1793" s="408"/>
      <c r="BC1793" s="306">
        <f t="shared" si="100"/>
        <v>0</v>
      </c>
      <c r="BD1793" s="307"/>
      <c r="BE1793" s="307"/>
      <c r="BF1793" s="308"/>
      <c r="BG1793" s="309"/>
      <c r="BH1793" s="310"/>
      <c r="BI1793" s="310"/>
      <c r="BJ1793" s="311"/>
      <c r="BK1793" s="312">
        <f t="shared" si="101"/>
        <v>0</v>
      </c>
      <c r="BL1793" s="313"/>
      <c r="BM1793" s="313"/>
      <c r="BN1793" s="313"/>
      <c r="BO1793" s="313"/>
      <c r="BP1793" s="314"/>
      <c r="BQ1793" s="294"/>
      <c r="BR1793" s="295"/>
      <c r="BS1793" s="295"/>
      <c r="BT1793" s="295"/>
      <c r="BU1793" s="295"/>
      <c r="BV1793" s="295"/>
      <c r="BW1793" s="296"/>
      <c r="BX1793" s="294"/>
      <c r="BY1793" s="295"/>
      <c r="BZ1793" s="295"/>
      <c r="CA1793" s="295"/>
      <c r="CB1793" s="295"/>
      <c r="CC1793" s="296"/>
      <c r="CD1793" s="294"/>
      <c r="CE1793" s="295"/>
      <c r="CF1793" s="295"/>
      <c r="CG1793" s="295"/>
      <c r="CH1793" s="295"/>
      <c r="CI1793" s="296"/>
    </row>
    <row r="1794" spans="1:87" ht="18" customHeight="1" x14ac:dyDescent="0.25">
      <c r="A1794" s="75"/>
      <c r="B1794" s="327"/>
      <c r="C1794" s="328"/>
      <c r="D1794" s="328"/>
      <c r="E1794" s="328"/>
      <c r="F1794" s="328"/>
      <c r="G1794" s="328"/>
      <c r="H1794" s="328"/>
      <c r="I1794" s="328"/>
      <c r="J1794" s="328"/>
      <c r="K1794" s="328"/>
      <c r="L1794" s="328"/>
      <c r="M1794" s="328"/>
      <c r="N1794" s="328"/>
      <c r="O1794" s="328"/>
      <c r="P1794" s="328"/>
      <c r="Q1794" s="328"/>
      <c r="R1794" s="328"/>
      <c r="S1794" s="328"/>
      <c r="T1794" s="328"/>
      <c r="U1794" s="328"/>
      <c r="V1794" s="328"/>
      <c r="W1794" s="328"/>
      <c r="X1794" s="328"/>
      <c r="Y1794" s="329"/>
      <c r="Z1794" s="336"/>
      <c r="AA1794" s="337"/>
      <c r="AB1794" s="337"/>
      <c r="AC1794" s="337"/>
      <c r="AD1794" s="338"/>
      <c r="AE1794" s="336"/>
      <c r="AF1794" s="337"/>
      <c r="AG1794" s="337"/>
      <c r="AH1794" s="337"/>
      <c r="AI1794" s="337"/>
      <c r="AJ1794" s="337"/>
      <c r="AK1794" s="300"/>
      <c r="AL1794" s="301"/>
      <c r="AM1794" s="301"/>
      <c r="AN1794" s="301"/>
      <c r="AO1794" s="301"/>
      <c r="AP1794" s="301"/>
      <c r="AQ1794" s="301"/>
      <c r="AR1794" s="301"/>
      <c r="AS1794" s="301"/>
      <c r="AT1794" s="301"/>
      <c r="AU1794" s="301"/>
      <c r="AV1794" s="301"/>
      <c r="AW1794" s="301"/>
      <c r="AX1794" s="302"/>
      <c r="AY1794" s="407"/>
      <c r="AZ1794" s="304"/>
      <c r="BA1794" s="304"/>
      <c r="BB1794" s="408"/>
      <c r="BC1794" s="306">
        <f t="shared" si="100"/>
        <v>0</v>
      </c>
      <c r="BD1794" s="307"/>
      <c r="BE1794" s="307"/>
      <c r="BF1794" s="308"/>
      <c r="BG1794" s="309"/>
      <c r="BH1794" s="310"/>
      <c r="BI1794" s="310"/>
      <c r="BJ1794" s="311"/>
      <c r="BK1794" s="312">
        <f t="shared" si="101"/>
        <v>0</v>
      </c>
      <c r="BL1794" s="313"/>
      <c r="BM1794" s="313"/>
      <c r="BN1794" s="313"/>
      <c r="BO1794" s="313"/>
      <c r="BP1794" s="314"/>
      <c r="BQ1794" s="294"/>
      <c r="BR1794" s="295"/>
      <c r="BS1794" s="295"/>
      <c r="BT1794" s="295"/>
      <c r="BU1794" s="295"/>
      <c r="BV1794" s="295"/>
      <c r="BW1794" s="296"/>
      <c r="BX1794" s="294"/>
      <c r="BY1794" s="295"/>
      <c r="BZ1794" s="295"/>
      <c r="CA1794" s="295"/>
      <c r="CB1794" s="295"/>
      <c r="CC1794" s="296"/>
      <c r="CD1794" s="294"/>
      <c r="CE1794" s="295"/>
      <c r="CF1794" s="295"/>
      <c r="CG1794" s="295"/>
      <c r="CH1794" s="295"/>
      <c r="CI1794" s="296"/>
    </row>
    <row r="1795" spans="1:87" ht="18" customHeight="1" x14ac:dyDescent="0.25">
      <c r="A1795" s="75"/>
      <c r="B1795" s="327"/>
      <c r="C1795" s="328"/>
      <c r="D1795" s="328"/>
      <c r="E1795" s="328"/>
      <c r="F1795" s="328"/>
      <c r="G1795" s="328"/>
      <c r="H1795" s="328"/>
      <c r="I1795" s="328"/>
      <c r="J1795" s="328"/>
      <c r="K1795" s="328"/>
      <c r="L1795" s="328"/>
      <c r="M1795" s="328"/>
      <c r="N1795" s="328"/>
      <c r="O1795" s="328"/>
      <c r="P1795" s="328"/>
      <c r="Q1795" s="328"/>
      <c r="R1795" s="328"/>
      <c r="S1795" s="328"/>
      <c r="T1795" s="328"/>
      <c r="U1795" s="328"/>
      <c r="V1795" s="328"/>
      <c r="W1795" s="328"/>
      <c r="X1795" s="328"/>
      <c r="Y1795" s="329"/>
      <c r="Z1795" s="336"/>
      <c r="AA1795" s="337"/>
      <c r="AB1795" s="337"/>
      <c r="AC1795" s="337"/>
      <c r="AD1795" s="338"/>
      <c r="AE1795" s="336"/>
      <c r="AF1795" s="337"/>
      <c r="AG1795" s="337"/>
      <c r="AH1795" s="337"/>
      <c r="AI1795" s="337"/>
      <c r="AJ1795" s="337"/>
      <c r="AK1795" s="300"/>
      <c r="AL1795" s="301"/>
      <c r="AM1795" s="301"/>
      <c r="AN1795" s="301"/>
      <c r="AO1795" s="301"/>
      <c r="AP1795" s="301"/>
      <c r="AQ1795" s="301"/>
      <c r="AR1795" s="301"/>
      <c r="AS1795" s="301"/>
      <c r="AT1795" s="301"/>
      <c r="AU1795" s="301"/>
      <c r="AV1795" s="301"/>
      <c r="AW1795" s="301"/>
      <c r="AX1795" s="302"/>
      <c r="AY1795" s="407"/>
      <c r="AZ1795" s="304"/>
      <c r="BA1795" s="304"/>
      <c r="BB1795" s="408"/>
      <c r="BC1795" s="306">
        <f t="shared" si="100"/>
        <v>0</v>
      </c>
      <c r="BD1795" s="307"/>
      <c r="BE1795" s="307"/>
      <c r="BF1795" s="308"/>
      <c r="BG1795" s="309"/>
      <c r="BH1795" s="310"/>
      <c r="BI1795" s="310"/>
      <c r="BJ1795" s="311"/>
      <c r="BK1795" s="312">
        <f t="shared" si="101"/>
        <v>0</v>
      </c>
      <c r="BL1795" s="313"/>
      <c r="BM1795" s="313"/>
      <c r="BN1795" s="313"/>
      <c r="BO1795" s="313"/>
      <c r="BP1795" s="314"/>
      <c r="BQ1795" s="294"/>
      <c r="BR1795" s="295"/>
      <c r="BS1795" s="295"/>
      <c r="BT1795" s="295"/>
      <c r="BU1795" s="295"/>
      <c r="BV1795" s="295"/>
      <c r="BW1795" s="296"/>
      <c r="BX1795" s="294"/>
      <c r="BY1795" s="295"/>
      <c r="BZ1795" s="295"/>
      <c r="CA1795" s="295"/>
      <c r="CB1795" s="295"/>
      <c r="CC1795" s="296"/>
      <c r="CD1795" s="294"/>
      <c r="CE1795" s="295"/>
      <c r="CF1795" s="295"/>
      <c r="CG1795" s="295"/>
      <c r="CH1795" s="295"/>
      <c r="CI1795" s="296"/>
    </row>
    <row r="1796" spans="1:87" ht="18" customHeight="1" x14ac:dyDescent="0.25">
      <c r="A1796" s="75"/>
      <c r="B1796" s="327"/>
      <c r="C1796" s="328"/>
      <c r="D1796" s="328"/>
      <c r="E1796" s="328"/>
      <c r="F1796" s="328"/>
      <c r="G1796" s="328"/>
      <c r="H1796" s="328"/>
      <c r="I1796" s="328"/>
      <c r="J1796" s="328"/>
      <c r="K1796" s="328"/>
      <c r="L1796" s="328"/>
      <c r="M1796" s="328"/>
      <c r="N1796" s="328"/>
      <c r="O1796" s="328"/>
      <c r="P1796" s="328"/>
      <c r="Q1796" s="328"/>
      <c r="R1796" s="328"/>
      <c r="S1796" s="328"/>
      <c r="T1796" s="328"/>
      <c r="U1796" s="328"/>
      <c r="V1796" s="328"/>
      <c r="W1796" s="328"/>
      <c r="X1796" s="328"/>
      <c r="Y1796" s="329"/>
      <c r="Z1796" s="336"/>
      <c r="AA1796" s="337"/>
      <c r="AB1796" s="337"/>
      <c r="AC1796" s="337"/>
      <c r="AD1796" s="338"/>
      <c r="AE1796" s="336"/>
      <c r="AF1796" s="337"/>
      <c r="AG1796" s="337"/>
      <c r="AH1796" s="337"/>
      <c r="AI1796" s="337"/>
      <c r="AJ1796" s="337"/>
      <c r="AK1796" s="300"/>
      <c r="AL1796" s="301"/>
      <c r="AM1796" s="301"/>
      <c r="AN1796" s="301"/>
      <c r="AO1796" s="301"/>
      <c r="AP1796" s="301"/>
      <c r="AQ1796" s="301"/>
      <c r="AR1796" s="301"/>
      <c r="AS1796" s="301"/>
      <c r="AT1796" s="301"/>
      <c r="AU1796" s="301"/>
      <c r="AV1796" s="301"/>
      <c r="AW1796" s="301"/>
      <c r="AX1796" s="302"/>
      <c r="AY1796" s="407"/>
      <c r="AZ1796" s="304"/>
      <c r="BA1796" s="304"/>
      <c r="BB1796" s="408"/>
      <c r="BC1796" s="306">
        <f t="shared" si="100"/>
        <v>0</v>
      </c>
      <c r="BD1796" s="307"/>
      <c r="BE1796" s="307"/>
      <c r="BF1796" s="308"/>
      <c r="BG1796" s="309"/>
      <c r="BH1796" s="310"/>
      <c r="BI1796" s="310"/>
      <c r="BJ1796" s="311"/>
      <c r="BK1796" s="312">
        <f t="shared" si="101"/>
        <v>0</v>
      </c>
      <c r="BL1796" s="313"/>
      <c r="BM1796" s="313"/>
      <c r="BN1796" s="313"/>
      <c r="BO1796" s="313"/>
      <c r="BP1796" s="314"/>
      <c r="BQ1796" s="294"/>
      <c r="BR1796" s="295"/>
      <c r="BS1796" s="295"/>
      <c r="BT1796" s="295"/>
      <c r="BU1796" s="295"/>
      <c r="BV1796" s="295"/>
      <c r="BW1796" s="296"/>
      <c r="BX1796" s="294"/>
      <c r="BY1796" s="295"/>
      <c r="BZ1796" s="295"/>
      <c r="CA1796" s="295"/>
      <c r="CB1796" s="295"/>
      <c r="CC1796" s="296"/>
      <c r="CD1796" s="294"/>
      <c r="CE1796" s="295"/>
      <c r="CF1796" s="295"/>
      <c r="CG1796" s="295"/>
      <c r="CH1796" s="295"/>
      <c r="CI1796" s="296"/>
    </row>
    <row r="1797" spans="1:87" ht="18" customHeight="1" x14ac:dyDescent="0.25">
      <c r="A1797" s="75"/>
      <c r="B1797" s="327"/>
      <c r="C1797" s="328"/>
      <c r="D1797" s="328"/>
      <c r="E1797" s="328"/>
      <c r="F1797" s="328"/>
      <c r="G1797" s="328"/>
      <c r="H1797" s="328"/>
      <c r="I1797" s="328"/>
      <c r="J1797" s="328"/>
      <c r="K1797" s="328"/>
      <c r="L1797" s="328"/>
      <c r="M1797" s="328"/>
      <c r="N1797" s="328"/>
      <c r="O1797" s="328"/>
      <c r="P1797" s="328"/>
      <c r="Q1797" s="328"/>
      <c r="R1797" s="328"/>
      <c r="S1797" s="328"/>
      <c r="T1797" s="328"/>
      <c r="U1797" s="328"/>
      <c r="V1797" s="328"/>
      <c r="W1797" s="328"/>
      <c r="X1797" s="328"/>
      <c r="Y1797" s="329"/>
      <c r="Z1797" s="336"/>
      <c r="AA1797" s="337"/>
      <c r="AB1797" s="337"/>
      <c r="AC1797" s="337"/>
      <c r="AD1797" s="338"/>
      <c r="AE1797" s="336"/>
      <c r="AF1797" s="337"/>
      <c r="AG1797" s="337"/>
      <c r="AH1797" s="337"/>
      <c r="AI1797" s="337"/>
      <c r="AJ1797" s="337"/>
      <c r="AK1797" s="300"/>
      <c r="AL1797" s="301"/>
      <c r="AM1797" s="301"/>
      <c r="AN1797" s="301"/>
      <c r="AO1797" s="301"/>
      <c r="AP1797" s="301"/>
      <c r="AQ1797" s="301"/>
      <c r="AR1797" s="301"/>
      <c r="AS1797" s="301"/>
      <c r="AT1797" s="301"/>
      <c r="AU1797" s="301"/>
      <c r="AV1797" s="301"/>
      <c r="AW1797" s="301"/>
      <c r="AX1797" s="302"/>
      <c r="AY1797" s="407"/>
      <c r="AZ1797" s="304"/>
      <c r="BA1797" s="304"/>
      <c r="BB1797" s="408"/>
      <c r="BC1797" s="306">
        <f t="shared" si="100"/>
        <v>0</v>
      </c>
      <c r="BD1797" s="307"/>
      <c r="BE1797" s="307"/>
      <c r="BF1797" s="308"/>
      <c r="BG1797" s="309"/>
      <c r="BH1797" s="310"/>
      <c r="BI1797" s="310"/>
      <c r="BJ1797" s="311"/>
      <c r="BK1797" s="312">
        <f t="shared" si="101"/>
        <v>0</v>
      </c>
      <c r="BL1797" s="313"/>
      <c r="BM1797" s="313"/>
      <c r="BN1797" s="313"/>
      <c r="BO1797" s="313"/>
      <c r="BP1797" s="314"/>
      <c r="BQ1797" s="294"/>
      <c r="BR1797" s="295"/>
      <c r="BS1797" s="295"/>
      <c r="BT1797" s="295"/>
      <c r="BU1797" s="295"/>
      <c r="BV1797" s="295"/>
      <c r="BW1797" s="296"/>
      <c r="BX1797" s="294"/>
      <c r="BY1797" s="295"/>
      <c r="BZ1797" s="295"/>
      <c r="CA1797" s="295"/>
      <c r="CB1797" s="295"/>
      <c r="CC1797" s="296"/>
      <c r="CD1797" s="294"/>
      <c r="CE1797" s="295"/>
      <c r="CF1797" s="295"/>
      <c r="CG1797" s="295"/>
      <c r="CH1797" s="295"/>
      <c r="CI1797" s="296"/>
    </row>
    <row r="1798" spans="1:87" ht="18" customHeight="1" x14ac:dyDescent="0.25">
      <c r="A1798" s="75"/>
      <c r="B1798" s="327"/>
      <c r="C1798" s="328"/>
      <c r="D1798" s="328"/>
      <c r="E1798" s="328"/>
      <c r="F1798" s="328"/>
      <c r="G1798" s="328"/>
      <c r="H1798" s="328"/>
      <c r="I1798" s="328"/>
      <c r="J1798" s="328"/>
      <c r="K1798" s="328"/>
      <c r="L1798" s="328"/>
      <c r="M1798" s="328"/>
      <c r="N1798" s="328"/>
      <c r="O1798" s="328"/>
      <c r="P1798" s="328"/>
      <c r="Q1798" s="328"/>
      <c r="R1798" s="328"/>
      <c r="S1798" s="328"/>
      <c r="T1798" s="328"/>
      <c r="U1798" s="328"/>
      <c r="V1798" s="328"/>
      <c r="W1798" s="328"/>
      <c r="X1798" s="328"/>
      <c r="Y1798" s="329"/>
      <c r="Z1798" s="336"/>
      <c r="AA1798" s="337"/>
      <c r="AB1798" s="337"/>
      <c r="AC1798" s="337"/>
      <c r="AD1798" s="338"/>
      <c r="AE1798" s="336"/>
      <c r="AF1798" s="337"/>
      <c r="AG1798" s="337"/>
      <c r="AH1798" s="337"/>
      <c r="AI1798" s="337"/>
      <c r="AJ1798" s="337"/>
      <c r="AK1798" s="300"/>
      <c r="AL1798" s="301"/>
      <c r="AM1798" s="301"/>
      <c r="AN1798" s="301"/>
      <c r="AO1798" s="301"/>
      <c r="AP1798" s="301"/>
      <c r="AQ1798" s="301"/>
      <c r="AR1798" s="301"/>
      <c r="AS1798" s="301"/>
      <c r="AT1798" s="301"/>
      <c r="AU1798" s="301"/>
      <c r="AV1798" s="301"/>
      <c r="AW1798" s="301"/>
      <c r="AX1798" s="302"/>
      <c r="AY1798" s="407"/>
      <c r="AZ1798" s="304"/>
      <c r="BA1798" s="304"/>
      <c r="BB1798" s="408"/>
      <c r="BC1798" s="306">
        <f t="shared" si="100"/>
        <v>0</v>
      </c>
      <c r="BD1798" s="307"/>
      <c r="BE1798" s="307"/>
      <c r="BF1798" s="308"/>
      <c r="BG1798" s="309"/>
      <c r="BH1798" s="310"/>
      <c r="BI1798" s="310"/>
      <c r="BJ1798" s="311"/>
      <c r="BK1798" s="312">
        <f t="shared" si="101"/>
        <v>0</v>
      </c>
      <c r="BL1798" s="313"/>
      <c r="BM1798" s="313"/>
      <c r="BN1798" s="313"/>
      <c r="BO1798" s="313"/>
      <c r="BP1798" s="314"/>
      <c r="BQ1798" s="294"/>
      <c r="BR1798" s="295"/>
      <c r="BS1798" s="295"/>
      <c r="BT1798" s="295"/>
      <c r="BU1798" s="295"/>
      <c r="BV1798" s="295"/>
      <c r="BW1798" s="296"/>
      <c r="BX1798" s="294"/>
      <c r="BY1798" s="295"/>
      <c r="BZ1798" s="295"/>
      <c r="CA1798" s="295"/>
      <c r="CB1798" s="295"/>
      <c r="CC1798" s="296"/>
      <c r="CD1798" s="294"/>
      <c r="CE1798" s="295"/>
      <c r="CF1798" s="295"/>
      <c r="CG1798" s="295"/>
      <c r="CH1798" s="295"/>
      <c r="CI1798" s="296"/>
    </row>
    <row r="1799" spans="1:87" ht="18" customHeight="1" x14ac:dyDescent="0.25">
      <c r="A1799" s="75"/>
      <c r="B1799" s="327"/>
      <c r="C1799" s="328"/>
      <c r="D1799" s="328"/>
      <c r="E1799" s="328"/>
      <c r="F1799" s="328"/>
      <c r="G1799" s="328"/>
      <c r="H1799" s="328"/>
      <c r="I1799" s="328"/>
      <c r="J1799" s="328"/>
      <c r="K1799" s="328"/>
      <c r="L1799" s="328"/>
      <c r="M1799" s="328"/>
      <c r="N1799" s="328"/>
      <c r="O1799" s="328"/>
      <c r="P1799" s="328"/>
      <c r="Q1799" s="328"/>
      <c r="R1799" s="328"/>
      <c r="S1799" s="328"/>
      <c r="T1799" s="328"/>
      <c r="U1799" s="328"/>
      <c r="V1799" s="328"/>
      <c r="W1799" s="328"/>
      <c r="X1799" s="328"/>
      <c r="Y1799" s="329"/>
      <c r="Z1799" s="336"/>
      <c r="AA1799" s="337"/>
      <c r="AB1799" s="337"/>
      <c r="AC1799" s="337"/>
      <c r="AD1799" s="338"/>
      <c r="AE1799" s="336"/>
      <c r="AF1799" s="337"/>
      <c r="AG1799" s="337"/>
      <c r="AH1799" s="337"/>
      <c r="AI1799" s="337"/>
      <c r="AJ1799" s="337"/>
      <c r="AK1799" s="300"/>
      <c r="AL1799" s="301"/>
      <c r="AM1799" s="301"/>
      <c r="AN1799" s="301"/>
      <c r="AO1799" s="301"/>
      <c r="AP1799" s="301"/>
      <c r="AQ1799" s="301"/>
      <c r="AR1799" s="301"/>
      <c r="AS1799" s="301"/>
      <c r="AT1799" s="301"/>
      <c r="AU1799" s="301"/>
      <c r="AV1799" s="301"/>
      <c r="AW1799" s="301"/>
      <c r="AX1799" s="302"/>
      <c r="AY1799" s="407"/>
      <c r="AZ1799" s="304"/>
      <c r="BA1799" s="304"/>
      <c r="BB1799" s="408"/>
      <c r="BC1799" s="306">
        <f t="shared" si="100"/>
        <v>0</v>
      </c>
      <c r="BD1799" s="307"/>
      <c r="BE1799" s="307"/>
      <c r="BF1799" s="308"/>
      <c r="BG1799" s="309"/>
      <c r="BH1799" s="310"/>
      <c r="BI1799" s="310"/>
      <c r="BJ1799" s="311"/>
      <c r="BK1799" s="312">
        <f t="shared" si="101"/>
        <v>0</v>
      </c>
      <c r="BL1799" s="313"/>
      <c r="BM1799" s="313"/>
      <c r="BN1799" s="313"/>
      <c r="BO1799" s="313"/>
      <c r="BP1799" s="314"/>
      <c r="BQ1799" s="294"/>
      <c r="BR1799" s="295"/>
      <c r="BS1799" s="295"/>
      <c r="BT1799" s="295"/>
      <c r="BU1799" s="295"/>
      <c r="BV1799" s="295"/>
      <c r="BW1799" s="296"/>
      <c r="BX1799" s="294"/>
      <c r="BY1799" s="295"/>
      <c r="BZ1799" s="295"/>
      <c r="CA1799" s="295"/>
      <c r="CB1799" s="295"/>
      <c r="CC1799" s="296"/>
      <c r="CD1799" s="294"/>
      <c r="CE1799" s="295"/>
      <c r="CF1799" s="295"/>
      <c r="CG1799" s="295"/>
      <c r="CH1799" s="295"/>
      <c r="CI1799" s="296"/>
    </row>
    <row r="1800" spans="1:87" ht="18" customHeight="1" x14ac:dyDescent="0.25">
      <c r="A1800" s="75"/>
      <c r="B1800" s="327"/>
      <c r="C1800" s="328"/>
      <c r="D1800" s="328"/>
      <c r="E1800" s="328"/>
      <c r="F1800" s="328"/>
      <c r="G1800" s="328"/>
      <c r="H1800" s="328"/>
      <c r="I1800" s="328"/>
      <c r="J1800" s="328"/>
      <c r="K1800" s="328"/>
      <c r="L1800" s="328"/>
      <c r="M1800" s="328"/>
      <c r="N1800" s="328"/>
      <c r="O1800" s="328"/>
      <c r="P1800" s="328"/>
      <c r="Q1800" s="328"/>
      <c r="R1800" s="328"/>
      <c r="S1800" s="328"/>
      <c r="T1800" s="328"/>
      <c r="U1800" s="328"/>
      <c r="V1800" s="328"/>
      <c r="W1800" s="328"/>
      <c r="X1800" s="328"/>
      <c r="Y1800" s="329"/>
      <c r="Z1800" s="336"/>
      <c r="AA1800" s="337"/>
      <c r="AB1800" s="337"/>
      <c r="AC1800" s="337"/>
      <c r="AD1800" s="338"/>
      <c r="AE1800" s="336"/>
      <c r="AF1800" s="337"/>
      <c r="AG1800" s="337"/>
      <c r="AH1800" s="337"/>
      <c r="AI1800" s="337"/>
      <c r="AJ1800" s="337"/>
      <c r="AK1800" s="300"/>
      <c r="AL1800" s="301"/>
      <c r="AM1800" s="301"/>
      <c r="AN1800" s="301"/>
      <c r="AO1800" s="301"/>
      <c r="AP1800" s="301"/>
      <c r="AQ1800" s="301"/>
      <c r="AR1800" s="301"/>
      <c r="AS1800" s="301"/>
      <c r="AT1800" s="301"/>
      <c r="AU1800" s="301"/>
      <c r="AV1800" s="301"/>
      <c r="AW1800" s="301"/>
      <c r="AX1800" s="302"/>
      <c r="AY1800" s="407"/>
      <c r="AZ1800" s="304"/>
      <c r="BA1800" s="304"/>
      <c r="BB1800" s="408"/>
      <c r="BC1800" s="306">
        <f t="shared" si="100"/>
        <v>0</v>
      </c>
      <c r="BD1800" s="307"/>
      <c r="BE1800" s="307"/>
      <c r="BF1800" s="308"/>
      <c r="BG1800" s="309"/>
      <c r="BH1800" s="310"/>
      <c r="BI1800" s="310"/>
      <c r="BJ1800" s="311"/>
      <c r="BK1800" s="312">
        <f t="shared" si="101"/>
        <v>0</v>
      </c>
      <c r="BL1800" s="313"/>
      <c r="BM1800" s="313"/>
      <c r="BN1800" s="313"/>
      <c r="BO1800" s="313"/>
      <c r="BP1800" s="314"/>
      <c r="BQ1800" s="294"/>
      <c r="BR1800" s="295"/>
      <c r="BS1800" s="295"/>
      <c r="BT1800" s="295"/>
      <c r="BU1800" s="295"/>
      <c r="BV1800" s="295"/>
      <c r="BW1800" s="296"/>
      <c r="BX1800" s="294"/>
      <c r="BY1800" s="295"/>
      <c r="BZ1800" s="295"/>
      <c r="CA1800" s="295"/>
      <c r="CB1800" s="295"/>
      <c r="CC1800" s="296"/>
      <c r="CD1800" s="294"/>
      <c r="CE1800" s="295"/>
      <c r="CF1800" s="295"/>
      <c r="CG1800" s="295"/>
      <c r="CH1800" s="295"/>
      <c r="CI1800" s="296"/>
    </row>
    <row r="1801" spans="1:87" ht="18" customHeight="1" x14ac:dyDescent="0.25">
      <c r="A1801" s="75"/>
      <c r="B1801" s="327"/>
      <c r="C1801" s="328"/>
      <c r="D1801" s="328"/>
      <c r="E1801" s="328"/>
      <c r="F1801" s="328"/>
      <c r="G1801" s="328"/>
      <c r="H1801" s="328"/>
      <c r="I1801" s="328"/>
      <c r="J1801" s="328"/>
      <c r="K1801" s="328"/>
      <c r="L1801" s="328"/>
      <c r="M1801" s="328"/>
      <c r="N1801" s="328"/>
      <c r="O1801" s="328"/>
      <c r="P1801" s="328"/>
      <c r="Q1801" s="328"/>
      <c r="R1801" s="328"/>
      <c r="S1801" s="328"/>
      <c r="T1801" s="328"/>
      <c r="U1801" s="328"/>
      <c r="V1801" s="328"/>
      <c r="W1801" s="328"/>
      <c r="X1801" s="328"/>
      <c r="Y1801" s="329"/>
      <c r="Z1801" s="336"/>
      <c r="AA1801" s="337"/>
      <c r="AB1801" s="337"/>
      <c r="AC1801" s="337"/>
      <c r="AD1801" s="338"/>
      <c r="AE1801" s="336"/>
      <c r="AF1801" s="337"/>
      <c r="AG1801" s="337"/>
      <c r="AH1801" s="337"/>
      <c r="AI1801" s="337"/>
      <c r="AJ1801" s="337"/>
      <c r="AK1801" s="300"/>
      <c r="AL1801" s="301"/>
      <c r="AM1801" s="301"/>
      <c r="AN1801" s="301"/>
      <c r="AO1801" s="301"/>
      <c r="AP1801" s="301"/>
      <c r="AQ1801" s="301"/>
      <c r="AR1801" s="301"/>
      <c r="AS1801" s="301"/>
      <c r="AT1801" s="301"/>
      <c r="AU1801" s="301"/>
      <c r="AV1801" s="301"/>
      <c r="AW1801" s="301"/>
      <c r="AX1801" s="302"/>
      <c r="AY1801" s="407"/>
      <c r="AZ1801" s="304"/>
      <c r="BA1801" s="304"/>
      <c r="BB1801" s="408"/>
      <c r="BC1801" s="306">
        <f t="shared" si="100"/>
        <v>0</v>
      </c>
      <c r="BD1801" s="307"/>
      <c r="BE1801" s="307"/>
      <c r="BF1801" s="308"/>
      <c r="BG1801" s="309"/>
      <c r="BH1801" s="310"/>
      <c r="BI1801" s="310"/>
      <c r="BJ1801" s="311"/>
      <c r="BK1801" s="312">
        <f t="shared" si="101"/>
        <v>0</v>
      </c>
      <c r="BL1801" s="313"/>
      <c r="BM1801" s="313"/>
      <c r="BN1801" s="313"/>
      <c r="BO1801" s="313"/>
      <c r="BP1801" s="314"/>
      <c r="BQ1801" s="294"/>
      <c r="BR1801" s="295"/>
      <c r="BS1801" s="295"/>
      <c r="BT1801" s="295"/>
      <c r="BU1801" s="295"/>
      <c r="BV1801" s="295"/>
      <c r="BW1801" s="296"/>
      <c r="BX1801" s="294"/>
      <c r="BY1801" s="295"/>
      <c r="BZ1801" s="295"/>
      <c r="CA1801" s="295"/>
      <c r="CB1801" s="295"/>
      <c r="CC1801" s="296"/>
      <c r="CD1801" s="294"/>
      <c r="CE1801" s="295"/>
      <c r="CF1801" s="295"/>
      <c r="CG1801" s="295"/>
      <c r="CH1801" s="295"/>
      <c r="CI1801" s="296"/>
    </row>
    <row r="1802" spans="1:87" ht="18" customHeight="1" x14ac:dyDescent="0.25">
      <c r="A1802" s="75"/>
      <c r="B1802" s="327"/>
      <c r="C1802" s="328"/>
      <c r="D1802" s="328"/>
      <c r="E1802" s="328"/>
      <c r="F1802" s="328"/>
      <c r="G1802" s="328"/>
      <c r="H1802" s="328"/>
      <c r="I1802" s="328"/>
      <c r="J1802" s="328"/>
      <c r="K1802" s="328"/>
      <c r="L1802" s="328"/>
      <c r="M1802" s="328"/>
      <c r="N1802" s="328"/>
      <c r="O1802" s="328"/>
      <c r="P1802" s="328"/>
      <c r="Q1802" s="328"/>
      <c r="R1802" s="328"/>
      <c r="S1802" s="328"/>
      <c r="T1802" s="328"/>
      <c r="U1802" s="328"/>
      <c r="V1802" s="328"/>
      <c r="W1802" s="328"/>
      <c r="X1802" s="328"/>
      <c r="Y1802" s="329"/>
      <c r="Z1802" s="336"/>
      <c r="AA1802" s="337"/>
      <c r="AB1802" s="337"/>
      <c r="AC1802" s="337"/>
      <c r="AD1802" s="338"/>
      <c r="AE1802" s="336"/>
      <c r="AF1802" s="337"/>
      <c r="AG1802" s="337"/>
      <c r="AH1802" s="337"/>
      <c r="AI1802" s="337"/>
      <c r="AJ1802" s="337"/>
      <c r="AK1802" s="300"/>
      <c r="AL1802" s="301"/>
      <c r="AM1802" s="301"/>
      <c r="AN1802" s="301"/>
      <c r="AO1802" s="301"/>
      <c r="AP1802" s="301"/>
      <c r="AQ1802" s="301"/>
      <c r="AR1802" s="301"/>
      <c r="AS1802" s="301"/>
      <c r="AT1802" s="301"/>
      <c r="AU1802" s="301"/>
      <c r="AV1802" s="301"/>
      <c r="AW1802" s="301"/>
      <c r="AX1802" s="302"/>
      <c r="AY1802" s="407"/>
      <c r="AZ1802" s="304"/>
      <c r="BA1802" s="304"/>
      <c r="BB1802" s="408"/>
      <c r="BC1802" s="306">
        <f t="shared" si="100"/>
        <v>0</v>
      </c>
      <c r="BD1802" s="307"/>
      <c r="BE1802" s="307"/>
      <c r="BF1802" s="308"/>
      <c r="BG1802" s="309"/>
      <c r="BH1802" s="310"/>
      <c r="BI1802" s="310"/>
      <c r="BJ1802" s="311"/>
      <c r="BK1802" s="312">
        <f t="shared" si="101"/>
        <v>0</v>
      </c>
      <c r="BL1802" s="313"/>
      <c r="BM1802" s="313"/>
      <c r="BN1802" s="313"/>
      <c r="BO1802" s="313"/>
      <c r="BP1802" s="314"/>
      <c r="BQ1802" s="294"/>
      <c r="BR1802" s="295"/>
      <c r="BS1802" s="295"/>
      <c r="BT1802" s="295"/>
      <c r="BU1802" s="295"/>
      <c r="BV1802" s="295"/>
      <c r="BW1802" s="296"/>
      <c r="BX1802" s="294"/>
      <c r="BY1802" s="295"/>
      <c r="BZ1802" s="295"/>
      <c r="CA1802" s="295"/>
      <c r="CB1802" s="295"/>
      <c r="CC1802" s="296"/>
      <c r="CD1802" s="294"/>
      <c r="CE1802" s="295"/>
      <c r="CF1802" s="295"/>
      <c r="CG1802" s="295"/>
      <c r="CH1802" s="295"/>
      <c r="CI1802" s="296"/>
    </row>
    <row r="1803" spans="1:87" ht="18" customHeight="1" x14ac:dyDescent="0.25">
      <c r="A1803" s="75"/>
      <c r="B1803" s="327"/>
      <c r="C1803" s="328"/>
      <c r="D1803" s="328"/>
      <c r="E1803" s="328"/>
      <c r="F1803" s="328"/>
      <c r="G1803" s="328"/>
      <c r="H1803" s="328"/>
      <c r="I1803" s="328"/>
      <c r="J1803" s="328"/>
      <c r="K1803" s="328"/>
      <c r="L1803" s="328"/>
      <c r="M1803" s="328"/>
      <c r="N1803" s="328"/>
      <c r="O1803" s="328"/>
      <c r="P1803" s="328"/>
      <c r="Q1803" s="328"/>
      <c r="R1803" s="328"/>
      <c r="S1803" s="328"/>
      <c r="T1803" s="328"/>
      <c r="U1803" s="328"/>
      <c r="V1803" s="328"/>
      <c r="W1803" s="328"/>
      <c r="X1803" s="328"/>
      <c r="Y1803" s="329"/>
      <c r="Z1803" s="336"/>
      <c r="AA1803" s="337"/>
      <c r="AB1803" s="337"/>
      <c r="AC1803" s="337"/>
      <c r="AD1803" s="338"/>
      <c r="AE1803" s="336"/>
      <c r="AF1803" s="337"/>
      <c r="AG1803" s="337"/>
      <c r="AH1803" s="337"/>
      <c r="AI1803" s="337"/>
      <c r="AJ1803" s="337"/>
      <c r="AK1803" s="300"/>
      <c r="AL1803" s="301"/>
      <c r="AM1803" s="301"/>
      <c r="AN1803" s="301"/>
      <c r="AO1803" s="301"/>
      <c r="AP1803" s="301"/>
      <c r="AQ1803" s="301"/>
      <c r="AR1803" s="301"/>
      <c r="AS1803" s="301"/>
      <c r="AT1803" s="301"/>
      <c r="AU1803" s="301"/>
      <c r="AV1803" s="301"/>
      <c r="AW1803" s="301"/>
      <c r="AX1803" s="302"/>
      <c r="AY1803" s="407"/>
      <c r="AZ1803" s="304"/>
      <c r="BA1803" s="304"/>
      <c r="BB1803" s="408"/>
      <c r="BC1803" s="306">
        <f t="shared" si="100"/>
        <v>0</v>
      </c>
      <c r="BD1803" s="307"/>
      <c r="BE1803" s="307"/>
      <c r="BF1803" s="308"/>
      <c r="BG1803" s="309"/>
      <c r="BH1803" s="310"/>
      <c r="BI1803" s="310"/>
      <c r="BJ1803" s="311"/>
      <c r="BK1803" s="312">
        <f t="shared" si="101"/>
        <v>0</v>
      </c>
      <c r="BL1803" s="313"/>
      <c r="BM1803" s="313"/>
      <c r="BN1803" s="313"/>
      <c r="BO1803" s="313"/>
      <c r="BP1803" s="314"/>
      <c r="BQ1803" s="294"/>
      <c r="BR1803" s="295"/>
      <c r="BS1803" s="295"/>
      <c r="BT1803" s="295"/>
      <c r="BU1803" s="295"/>
      <c r="BV1803" s="295"/>
      <c r="BW1803" s="296"/>
      <c r="BX1803" s="294"/>
      <c r="BY1803" s="295"/>
      <c r="BZ1803" s="295"/>
      <c r="CA1803" s="295"/>
      <c r="CB1803" s="295"/>
      <c r="CC1803" s="296"/>
      <c r="CD1803" s="294"/>
      <c r="CE1803" s="295"/>
      <c r="CF1803" s="295"/>
      <c r="CG1803" s="295"/>
      <c r="CH1803" s="295"/>
      <c r="CI1803" s="296"/>
    </row>
    <row r="1804" spans="1:87" ht="18" customHeight="1" x14ac:dyDescent="0.25">
      <c r="A1804" s="75"/>
      <c r="B1804" s="327"/>
      <c r="C1804" s="328"/>
      <c r="D1804" s="328"/>
      <c r="E1804" s="328"/>
      <c r="F1804" s="328"/>
      <c r="G1804" s="328"/>
      <c r="H1804" s="328"/>
      <c r="I1804" s="328"/>
      <c r="J1804" s="328"/>
      <c r="K1804" s="328"/>
      <c r="L1804" s="328"/>
      <c r="M1804" s="328"/>
      <c r="N1804" s="328"/>
      <c r="O1804" s="328"/>
      <c r="P1804" s="328"/>
      <c r="Q1804" s="328"/>
      <c r="R1804" s="328"/>
      <c r="S1804" s="328"/>
      <c r="T1804" s="328"/>
      <c r="U1804" s="328"/>
      <c r="V1804" s="328"/>
      <c r="W1804" s="328"/>
      <c r="X1804" s="328"/>
      <c r="Y1804" s="329"/>
      <c r="Z1804" s="336"/>
      <c r="AA1804" s="337"/>
      <c r="AB1804" s="337"/>
      <c r="AC1804" s="337"/>
      <c r="AD1804" s="338"/>
      <c r="AE1804" s="336"/>
      <c r="AF1804" s="337"/>
      <c r="AG1804" s="337"/>
      <c r="AH1804" s="337"/>
      <c r="AI1804" s="337"/>
      <c r="AJ1804" s="337"/>
      <c r="AK1804" s="300"/>
      <c r="AL1804" s="301"/>
      <c r="AM1804" s="301"/>
      <c r="AN1804" s="301"/>
      <c r="AO1804" s="301"/>
      <c r="AP1804" s="301"/>
      <c r="AQ1804" s="301"/>
      <c r="AR1804" s="301"/>
      <c r="AS1804" s="301"/>
      <c r="AT1804" s="301"/>
      <c r="AU1804" s="301"/>
      <c r="AV1804" s="301"/>
      <c r="AW1804" s="301"/>
      <c r="AX1804" s="302"/>
      <c r="AY1804" s="407"/>
      <c r="AZ1804" s="304"/>
      <c r="BA1804" s="304"/>
      <c r="BB1804" s="408"/>
      <c r="BC1804" s="306">
        <f t="shared" si="100"/>
        <v>0</v>
      </c>
      <c r="BD1804" s="307"/>
      <c r="BE1804" s="307"/>
      <c r="BF1804" s="308"/>
      <c r="BG1804" s="309"/>
      <c r="BH1804" s="310"/>
      <c r="BI1804" s="310"/>
      <c r="BJ1804" s="311"/>
      <c r="BK1804" s="312">
        <f t="shared" si="101"/>
        <v>0</v>
      </c>
      <c r="BL1804" s="313"/>
      <c r="BM1804" s="313"/>
      <c r="BN1804" s="313"/>
      <c r="BO1804" s="313"/>
      <c r="BP1804" s="314"/>
      <c r="BQ1804" s="294"/>
      <c r="BR1804" s="295"/>
      <c r="BS1804" s="295"/>
      <c r="BT1804" s="295"/>
      <c r="BU1804" s="295"/>
      <c r="BV1804" s="295"/>
      <c r="BW1804" s="296"/>
      <c r="BX1804" s="294"/>
      <c r="BY1804" s="295"/>
      <c r="BZ1804" s="295"/>
      <c r="CA1804" s="295"/>
      <c r="CB1804" s="295"/>
      <c r="CC1804" s="296"/>
      <c r="CD1804" s="294"/>
      <c r="CE1804" s="295"/>
      <c r="CF1804" s="295"/>
      <c r="CG1804" s="295"/>
      <c r="CH1804" s="295"/>
      <c r="CI1804" s="296"/>
    </row>
    <row r="1805" spans="1:87" ht="18" customHeight="1" x14ac:dyDescent="0.25">
      <c r="A1805" s="75"/>
      <c r="B1805" s="327"/>
      <c r="C1805" s="328"/>
      <c r="D1805" s="328"/>
      <c r="E1805" s="328"/>
      <c r="F1805" s="328"/>
      <c r="G1805" s="328"/>
      <c r="H1805" s="328"/>
      <c r="I1805" s="328"/>
      <c r="J1805" s="328"/>
      <c r="K1805" s="328"/>
      <c r="L1805" s="328"/>
      <c r="M1805" s="328"/>
      <c r="N1805" s="328"/>
      <c r="O1805" s="328"/>
      <c r="P1805" s="328"/>
      <c r="Q1805" s="328"/>
      <c r="R1805" s="328"/>
      <c r="S1805" s="328"/>
      <c r="T1805" s="328"/>
      <c r="U1805" s="328"/>
      <c r="V1805" s="328"/>
      <c r="W1805" s="328"/>
      <c r="X1805" s="328"/>
      <c r="Y1805" s="329"/>
      <c r="Z1805" s="336"/>
      <c r="AA1805" s="337"/>
      <c r="AB1805" s="337"/>
      <c r="AC1805" s="337"/>
      <c r="AD1805" s="338"/>
      <c r="AE1805" s="336"/>
      <c r="AF1805" s="337"/>
      <c r="AG1805" s="337"/>
      <c r="AH1805" s="337"/>
      <c r="AI1805" s="337"/>
      <c r="AJ1805" s="337"/>
      <c r="AK1805" s="300"/>
      <c r="AL1805" s="301"/>
      <c r="AM1805" s="301"/>
      <c r="AN1805" s="301"/>
      <c r="AO1805" s="301"/>
      <c r="AP1805" s="301"/>
      <c r="AQ1805" s="301"/>
      <c r="AR1805" s="301"/>
      <c r="AS1805" s="301"/>
      <c r="AT1805" s="301"/>
      <c r="AU1805" s="301"/>
      <c r="AV1805" s="301"/>
      <c r="AW1805" s="301"/>
      <c r="AX1805" s="302"/>
      <c r="AY1805" s="407"/>
      <c r="AZ1805" s="304"/>
      <c r="BA1805" s="304"/>
      <c r="BB1805" s="408"/>
      <c r="BC1805" s="306">
        <f t="shared" si="100"/>
        <v>0</v>
      </c>
      <c r="BD1805" s="307"/>
      <c r="BE1805" s="307"/>
      <c r="BF1805" s="308"/>
      <c r="BG1805" s="309"/>
      <c r="BH1805" s="310"/>
      <c r="BI1805" s="310"/>
      <c r="BJ1805" s="311"/>
      <c r="BK1805" s="312">
        <f t="shared" si="101"/>
        <v>0</v>
      </c>
      <c r="BL1805" s="313"/>
      <c r="BM1805" s="313"/>
      <c r="BN1805" s="313"/>
      <c r="BO1805" s="313"/>
      <c r="BP1805" s="314"/>
      <c r="BQ1805" s="294"/>
      <c r="BR1805" s="295"/>
      <c r="BS1805" s="295"/>
      <c r="BT1805" s="295"/>
      <c r="BU1805" s="295"/>
      <c r="BV1805" s="295"/>
      <c r="BW1805" s="296"/>
      <c r="BX1805" s="294"/>
      <c r="BY1805" s="295"/>
      <c r="BZ1805" s="295"/>
      <c r="CA1805" s="295"/>
      <c r="CB1805" s="295"/>
      <c r="CC1805" s="296"/>
      <c r="CD1805" s="294"/>
      <c r="CE1805" s="295"/>
      <c r="CF1805" s="295"/>
      <c r="CG1805" s="295"/>
      <c r="CH1805" s="295"/>
      <c r="CI1805" s="296"/>
    </row>
    <row r="1806" spans="1:87" ht="18" customHeight="1" x14ac:dyDescent="0.25">
      <c r="A1806" s="75"/>
      <c r="B1806" s="327"/>
      <c r="C1806" s="328"/>
      <c r="D1806" s="328"/>
      <c r="E1806" s="328"/>
      <c r="F1806" s="328"/>
      <c r="G1806" s="328"/>
      <c r="H1806" s="328"/>
      <c r="I1806" s="328"/>
      <c r="J1806" s="328"/>
      <c r="K1806" s="328"/>
      <c r="L1806" s="328"/>
      <c r="M1806" s="328"/>
      <c r="N1806" s="328"/>
      <c r="O1806" s="328"/>
      <c r="P1806" s="328"/>
      <c r="Q1806" s="328"/>
      <c r="R1806" s="328"/>
      <c r="S1806" s="328"/>
      <c r="T1806" s="328"/>
      <c r="U1806" s="328"/>
      <c r="V1806" s="328"/>
      <c r="W1806" s="328"/>
      <c r="X1806" s="328"/>
      <c r="Y1806" s="329"/>
      <c r="Z1806" s="336"/>
      <c r="AA1806" s="337"/>
      <c r="AB1806" s="337"/>
      <c r="AC1806" s="337"/>
      <c r="AD1806" s="338"/>
      <c r="AE1806" s="336"/>
      <c r="AF1806" s="337"/>
      <c r="AG1806" s="337"/>
      <c r="AH1806" s="337"/>
      <c r="AI1806" s="337"/>
      <c r="AJ1806" s="337"/>
      <c r="AK1806" s="300"/>
      <c r="AL1806" s="301"/>
      <c r="AM1806" s="301"/>
      <c r="AN1806" s="301"/>
      <c r="AO1806" s="301"/>
      <c r="AP1806" s="301"/>
      <c r="AQ1806" s="301"/>
      <c r="AR1806" s="301"/>
      <c r="AS1806" s="301"/>
      <c r="AT1806" s="301"/>
      <c r="AU1806" s="301"/>
      <c r="AV1806" s="301"/>
      <c r="AW1806" s="301"/>
      <c r="AX1806" s="302"/>
      <c r="AY1806" s="407"/>
      <c r="AZ1806" s="304"/>
      <c r="BA1806" s="304"/>
      <c r="BB1806" s="408"/>
      <c r="BC1806" s="306">
        <f t="shared" si="100"/>
        <v>0</v>
      </c>
      <c r="BD1806" s="307"/>
      <c r="BE1806" s="307"/>
      <c r="BF1806" s="308"/>
      <c r="BG1806" s="309"/>
      <c r="BH1806" s="310"/>
      <c r="BI1806" s="310"/>
      <c r="BJ1806" s="311"/>
      <c r="BK1806" s="312">
        <f t="shared" si="101"/>
        <v>0</v>
      </c>
      <c r="BL1806" s="313"/>
      <c r="BM1806" s="313"/>
      <c r="BN1806" s="313"/>
      <c r="BO1806" s="313"/>
      <c r="BP1806" s="314"/>
      <c r="BQ1806" s="294"/>
      <c r="BR1806" s="295"/>
      <c r="BS1806" s="295"/>
      <c r="BT1806" s="295"/>
      <c r="BU1806" s="295"/>
      <c r="BV1806" s="295"/>
      <c r="BW1806" s="296"/>
      <c r="BX1806" s="294"/>
      <c r="BY1806" s="295"/>
      <c r="BZ1806" s="295"/>
      <c r="CA1806" s="295"/>
      <c r="CB1806" s="295"/>
      <c r="CC1806" s="296"/>
      <c r="CD1806" s="294"/>
      <c r="CE1806" s="295"/>
      <c r="CF1806" s="295"/>
      <c r="CG1806" s="295"/>
      <c r="CH1806" s="295"/>
      <c r="CI1806" s="296"/>
    </row>
    <row r="1807" spans="1:87" ht="18" customHeight="1" x14ac:dyDescent="0.25">
      <c r="A1807" s="75"/>
      <c r="B1807" s="327"/>
      <c r="C1807" s="328"/>
      <c r="D1807" s="328"/>
      <c r="E1807" s="328"/>
      <c r="F1807" s="328"/>
      <c r="G1807" s="328"/>
      <c r="H1807" s="328"/>
      <c r="I1807" s="328"/>
      <c r="J1807" s="328"/>
      <c r="K1807" s="328"/>
      <c r="L1807" s="328"/>
      <c r="M1807" s="328"/>
      <c r="N1807" s="328"/>
      <c r="O1807" s="328"/>
      <c r="P1807" s="328"/>
      <c r="Q1807" s="328"/>
      <c r="R1807" s="328"/>
      <c r="S1807" s="328"/>
      <c r="T1807" s="328"/>
      <c r="U1807" s="328"/>
      <c r="V1807" s="328"/>
      <c r="W1807" s="328"/>
      <c r="X1807" s="328"/>
      <c r="Y1807" s="329"/>
      <c r="Z1807" s="336"/>
      <c r="AA1807" s="337"/>
      <c r="AB1807" s="337"/>
      <c r="AC1807" s="337"/>
      <c r="AD1807" s="338"/>
      <c r="AE1807" s="336"/>
      <c r="AF1807" s="337"/>
      <c r="AG1807" s="337"/>
      <c r="AH1807" s="337"/>
      <c r="AI1807" s="337"/>
      <c r="AJ1807" s="337"/>
      <c r="AK1807" s="300"/>
      <c r="AL1807" s="301"/>
      <c r="AM1807" s="301"/>
      <c r="AN1807" s="301"/>
      <c r="AO1807" s="301"/>
      <c r="AP1807" s="301"/>
      <c r="AQ1807" s="301"/>
      <c r="AR1807" s="301"/>
      <c r="AS1807" s="301"/>
      <c r="AT1807" s="301"/>
      <c r="AU1807" s="301"/>
      <c r="AV1807" s="301"/>
      <c r="AW1807" s="301"/>
      <c r="AX1807" s="302"/>
      <c r="AY1807" s="407"/>
      <c r="AZ1807" s="304"/>
      <c r="BA1807" s="304"/>
      <c r="BB1807" s="408"/>
      <c r="BC1807" s="306">
        <f t="shared" si="100"/>
        <v>0</v>
      </c>
      <c r="BD1807" s="307"/>
      <c r="BE1807" s="307"/>
      <c r="BF1807" s="308"/>
      <c r="BG1807" s="309"/>
      <c r="BH1807" s="310"/>
      <c r="BI1807" s="310"/>
      <c r="BJ1807" s="311"/>
      <c r="BK1807" s="312">
        <f t="shared" si="101"/>
        <v>0</v>
      </c>
      <c r="BL1807" s="313"/>
      <c r="BM1807" s="313"/>
      <c r="BN1807" s="313"/>
      <c r="BO1807" s="313"/>
      <c r="BP1807" s="314"/>
      <c r="BQ1807" s="294"/>
      <c r="BR1807" s="295"/>
      <c r="BS1807" s="295"/>
      <c r="BT1807" s="295"/>
      <c r="BU1807" s="295"/>
      <c r="BV1807" s="295"/>
      <c r="BW1807" s="296"/>
      <c r="BX1807" s="294"/>
      <c r="BY1807" s="295"/>
      <c r="BZ1807" s="295"/>
      <c r="CA1807" s="295"/>
      <c r="CB1807" s="295"/>
      <c r="CC1807" s="296"/>
      <c r="CD1807" s="294"/>
      <c r="CE1807" s="295"/>
      <c r="CF1807" s="295"/>
      <c r="CG1807" s="295"/>
      <c r="CH1807" s="295"/>
      <c r="CI1807" s="296"/>
    </row>
    <row r="1808" spans="1:87" ht="18" customHeight="1" x14ac:dyDescent="0.25">
      <c r="A1808" s="75"/>
      <c r="B1808" s="327"/>
      <c r="C1808" s="328"/>
      <c r="D1808" s="328"/>
      <c r="E1808" s="328"/>
      <c r="F1808" s="328"/>
      <c r="G1808" s="328"/>
      <c r="H1808" s="328"/>
      <c r="I1808" s="328"/>
      <c r="J1808" s="328"/>
      <c r="K1808" s="328"/>
      <c r="L1808" s="328"/>
      <c r="M1808" s="328"/>
      <c r="N1808" s="328"/>
      <c r="O1808" s="328"/>
      <c r="P1808" s="328"/>
      <c r="Q1808" s="328"/>
      <c r="R1808" s="328"/>
      <c r="S1808" s="328"/>
      <c r="T1808" s="328"/>
      <c r="U1808" s="328"/>
      <c r="V1808" s="328"/>
      <c r="W1808" s="328"/>
      <c r="X1808" s="328"/>
      <c r="Y1808" s="329"/>
      <c r="Z1808" s="336"/>
      <c r="AA1808" s="337"/>
      <c r="AB1808" s="337"/>
      <c r="AC1808" s="337"/>
      <c r="AD1808" s="338"/>
      <c r="AE1808" s="336"/>
      <c r="AF1808" s="337"/>
      <c r="AG1808" s="337"/>
      <c r="AH1808" s="337"/>
      <c r="AI1808" s="337"/>
      <c r="AJ1808" s="337"/>
      <c r="AK1808" s="300"/>
      <c r="AL1808" s="301"/>
      <c r="AM1808" s="301"/>
      <c r="AN1808" s="301"/>
      <c r="AO1808" s="301"/>
      <c r="AP1808" s="301"/>
      <c r="AQ1808" s="301"/>
      <c r="AR1808" s="301"/>
      <c r="AS1808" s="301"/>
      <c r="AT1808" s="301"/>
      <c r="AU1808" s="301"/>
      <c r="AV1808" s="301"/>
      <c r="AW1808" s="301"/>
      <c r="AX1808" s="302"/>
      <c r="AY1808" s="407"/>
      <c r="AZ1808" s="304"/>
      <c r="BA1808" s="304"/>
      <c r="BB1808" s="408"/>
      <c r="BC1808" s="306">
        <f t="shared" si="100"/>
        <v>0</v>
      </c>
      <c r="BD1808" s="307"/>
      <c r="BE1808" s="307"/>
      <c r="BF1808" s="308"/>
      <c r="BG1808" s="309"/>
      <c r="BH1808" s="310"/>
      <c r="BI1808" s="310"/>
      <c r="BJ1808" s="311"/>
      <c r="BK1808" s="312">
        <f t="shared" si="101"/>
        <v>0</v>
      </c>
      <c r="BL1808" s="313"/>
      <c r="BM1808" s="313"/>
      <c r="BN1808" s="313"/>
      <c r="BO1808" s="313"/>
      <c r="BP1808" s="314"/>
      <c r="BQ1808" s="294"/>
      <c r="BR1808" s="295"/>
      <c r="BS1808" s="295"/>
      <c r="BT1808" s="295"/>
      <c r="BU1808" s="295"/>
      <c r="BV1808" s="295"/>
      <c r="BW1808" s="296"/>
      <c r="BX1808" s="294"/>
      <c r="BY1808" s="295"/>
      <c r="BZ1808" s="295"/>
      <c r="CA1808" s="295"/>
      <c r="CB1808" s="295"/>
      <c r="CC1808" s="296"/>
      <c r="CD1808" s="294"/>
      <c r="CE1808" s="295"/>
      <c r="CF1808" s="295"/>
      <c r="CG1808" s="295"/>
      <c r="CH1808" s="295"/>
      <c r="CI1808" s="296"/>
    </row>
    <row r="1809" spans="1:87" ht="18" customHeight="1" x14ac:dyDescent="0.25">
      <c r="A1809" s="75"/>
      <c r="B1809" s="327"/>
      <c r="C1809" s="328"/>
      <c r="D1809" s="328"/>
      <c r="E1809" s="328"/>
      <c r="F1809" s="328"/>
      <c r="G1809" s="328"/>
      <c r="H1809" s="328"/>
      <c r="I1809" s="328"/>
      <c r="J1809" s="328"/>
      <c r="K1809" s="328"/>
      <c r="L1809" s="328"/>
      <c r="M1809" s="328"/>
      <c r="N1809" s="328"/>
      <c r="O1809" s="328"/>
      <c r="P1809" s="328"/>
      <c r="Q1809" s="328"/>
      <c r="R1809" s="328"/>
      <c r="S1809" s="328"/>
      <c r="T1809" s="328"/>
      <c r="U1809" s="328"/>
      <c r="V1809" s="328"/>
      <c r="W1809" s="328"/>
      <c r="X1809" s="328"/>
      <c r="Y1809" s="329"/>
      <c r="Z1809" s="336"/>
      <c r="AA1809" s="337"/>
      <c r="AB1809" s="337"/>
      <c r="AC1809" s="337"/>
      <c r="AD1809" s="338"/>
      <c r="AE1809" s="336"/>
      <c r="AF1809" s="337"/>
      <c r="AG1809" s="337"/>
      <c r="AH1809" s="337"/>
      <c r="AI1809" s="337"/>
      <c r="AJ1809" s="337"/>
      <c r="AK1809" s="300"/>
      <c r="AL1809" s="301"/>
      <c r="AM1809" s="301"/>
      <c r="AN1809" s="301"/>
      <c r="AO1809" s="301"/>
      <c r="AP1809" s="301"/>
      <c r="AQ1809" s="301"/>
      <c r="AR1809" s="301"/>
      <c r="AS1809" s="301"/>
      <c r="AT1809" s="301"/>
      <c r="AU1809" s="301"/>
      <c r="AV1809" s="301"/>
      <c r="AW1809" s="301"/>
      <c r="AX1809" s="302"/>
      <c r="AY1809" s="407"/>
      <c r="AZ1809" s="304"/>
      <c r="BA1809" s="304"/>
      <c r="BB1809" s="408"/>
      <c r="BC1809" s="306">
        <f t="shared" si="100"/>
        <v>0</v>
      </c>
      <c r="BD1809" s="307"/>
      <c r="BE1809" s="307"/>
      <c r="BF1809" s="308"/>
      <c r="BG1809" s="309"/>
      <c r="BH1809" s="310"/>
      <c r="BI1809" s="310"/>
      <c r="BJ1809" s="311"/>
      <c r="BK1809" s="312">
        <f t="shared" si="101"/>
        <v>0</v>
      </c>
      <c r="BL1809" s="313"/>
      <c r="BM1809" s="313"/>
      <c r="BN1809" s="313"/>
      <c r="BO1809" s="313"/>
      <c r="BP1809" s="314"/>
      <c r="BQ1809" s="294"/>
      <c r="BR1809" s="295"/>
      <c r="BS1809" s="295"/>
      <c r="BT1809" s="295"/>
      <c r="BU1809" s="295"/>
      <c r="BV1809" s="295"/>
      <c r="BW1809" s="296"/>
      <c r="BX1809" s="294"/>
      <c r="BY1809" s="295"/>
      <c r="BZ1809" s="295"/>
      <c r="CA1809" s="295"/>
      <c r="CB1809" s="295"/>
      <c r="CC1809" s="296"/>
      <c r="CD1809" s="294"/>
      <c r="CE1809" s="295"/>
      <c r="CF1809" s="295"/>
      <c r="CG1809" s="295"/>
      <c r="CH1809" s="295"/>
      <c r="CI1809" s="296"/>
    </row>
    <row r="1810" spans="1:87" ht="18" customHeight="1" x14ac:dyDescent="0.25">
      <c r="A1810" s="75"/>
      <c r="B1810" s="327"/>
      <c r="C1810" s="328"/>
      <c r="D1810" s="328"/>
      <c r="E1810" s="328"/>
      <c r="F1810" s="328"/>
      <c r="G1810" s="328"/>
      <c r="H1810" s="328"/>
      <c r="I1810" s="328"/>
      <c r="J1810" s="328"/>
      <c r="K1810" s="328"/>
      <c r="L1810" s="328"/>
      <c r="M1810" s="328"/>
      <c r="N1810" s="328"/>
      <c r="O1810" s="328"/>
      <c r="P1810" s="328"/>
      <c r="Q1810" s="328"/>
      <c r="R1810" s="328"/>
      <c r="S1810" s="328"/>
      <c r="T1810" s="328"/>
      <c r="U1810" s="328"/>
      <c r="V1810" s="328"/>
      <c r="W1810" s="328"/>
      <c r="X1810" s="328"/>
      <c r="Y1810" s="329"/>
      <c r="Z1810" s="336"/>
      <c r="AA1810" s="337"/>
      <c r="AB1810" s="337"/>
      <c r="AC1810" s="337"/>
      <c r="AD1810" s="338"/>
      <c r="AE1810" s="336"/>
      <c r="AF1810" s="337"/>
      <c r="AG1810" s="337"/>
      <c r="AH1810" s="337"/>
      <c r="AI1810" s="337"/>
      <c r="AJ1810" s="337"/>
      <c r="AK1810" s="300"/>
      <c r="AL1810" s="301"/>
      <c r="AM1810" s="301"/>
      <c r="AN1810" s="301"/>
      <c r="AO1810" s="301"/>
      <c r="AP1810" s="301"/>
      <c r="AQ1810" s="301"/>
      <c r="AR1810" s="301"/>
      <c r="AS1810" s="301"/>
      <c r="AT1810" s="301"/>
      <c r="AU1810" s="301"/>
      <c r="AV1810" s="301"/>
      <c r="AW1810" s="301"/>
      <c r="AX1810" s="302"/>
      <c r="AY1810" s="407"/>
      <c r="AZ1810" s="304"/>
      <c r="BA1810" s="304"/>
      <c r="BB1810" s="408"/>
      <c r="BC1810" s="306">
        <f t="shared" si="100"/>
        <v>0</v>
      </c>
      <c r="BD1810" s="307"/>
      <c r="BE1810" s="307"/>
      <c r="BF1810" s="308"/>
      <c r="BG1810" s="309"/>
      <c r="BH1810" s="310"/>
      <c r="BI1810" s="310"/>
      <c r="BJ1810" s="311"/>
      <c r="BK1810" s="312">
        <f t="shared" si="101"/>
        <v>0</v>
      </c>
      <c r="BL1810" s="313"/>
      <c r="BM1810" s="313"/>
      <c r="BN1810" s="313"/>
      <c r="BO1810" s="313"/>
      <c r="BP1810" s="314"/>
      <c r="BQ1810" s="294"/>
      <c r="BR1810" s="295"/>
      <c r="BS1810" s="295"/>
      <c r="BT1810" s="295"/>
      <c r="BU1810" s="295"/>
      <c r="BV1810" s="295"/>
      <c r="BW1810" s="296"/>
      <c r="BX1810" s="294"/>
      <c r="BY1810" s="295"/>
      <c r="BZ1810" s="295"/>
      <c r="CA1810" s="295"/>
      <c r="CB1810" s="295"/>
      <c r="CC1810" s="296"/>
      <c r="CD1810" s="294"/>
      <c r="CE1810" s="295"/>
      <c r="CF1810" s="295"/>
      <c r="CG1810" s="295"/>
      <c r="CH1810" s="295"/>
      <c r="CI1810" s="296"/>
    </row>
    <row r="1811" spans="1:87" ht="18" customHeight="1" x14ac:dyDescent="0.25">
      <c r="A1811" s="75"/>
      <c r="B1811" s="327"/>
      <c r="C1811" s="328"/>
      <c r="D1811" s="328"/>
      <c r="E1811" s="328"/>
      <c r="F1811" s="328"/>
      <c r="G1811" s="328"/>
      <c r="H1811" s="328"/>
      <c r="I1811" s="328"/>
      <c r="J1811" s="328"/>
      <c r="K1811" s="328"/>
      <c r="L1811" s="328"/>
      <c r="M1811" s="328"/>
      <c r="N1811" s="328"/>
      <c r="O1811" s="328"/>
      <c r="P1811" s="328"/>
      <c r="Q1811" s="328"/>
      <c r="R1811" s="328"/>
      <c r="S1811" s="328"/>
      <c r="T1811" s="328"/>
      <c r="U1811" s="328"/>
      <c r="V1811" s="328"/>
      <c r="W1811" s="328"/>
      <c r="X1811" s="328"/>
      <c r="Y1811" s="329"/>
      <c r="Z1811" s="336"/>
      <c r="AA1811" s="337"/>
      <c r="AB1811" s="337"/>
      <c r="AC1811" s="337"/>
      <c r="AD1811" s="338"/>
      <c r="AE1811" s="336"/>
      <c r="AF1811" s="337"/>
      <c r="AG1811" s="337"/>
      <c r="AH1811" s="337"/>
      <c r="AI1811" s="337"/>
      <c r="AJ1811" s="337"/>
      <c r="AK1811" s="300"/>
      <c r="AL1811" s="301"/>
      <c r="AM1811" s="301"/>
      <c r="AN1811" s="301"/>
      <c r="AO1811" s="301"/>
      <c r="AP1811" s="301"/>
      <c r="AQ1811" s="301"/>
      <c r="AR1811" s="301"/>
      <c r="AS1811" s="301"/>
      <c r="AT1811" s="301"/>
      <c r="AU1811" s="301"/>
      <c r="AV1811" s="301"/>
      <c r="AW1811" s="301"/>
      <c r="AX1811" s="302"/>
      <c r="AY1811" s="407"/>
      <c r="AZ1811" s="304"/>
      <c r="BA1811" s="304"/>
      <c r="BB1811" s="408"/>
      <c r="BC1811" s="306">
        <f t="shared" si="100"/>
        <v>0</v>
      </c>
      <c r="BD1811" s="307"/>
      <c r="BE1811" s="307"/>
      <c r="BF1811" s="308"/>
      <c r="BG1811" s="309"/>
      <c r="BH1811" s="310"/>
      <c r="BI1811" s="310"/>
      <c r="BJ1811" s="311"/>
      <c r="BK1811" s="312">
        <f t="shared" si="101"/>
        <v>0</v>
      </c>
      <c r="BL1811" s="313"/>
      <c r="BM1811" s="313"/>
      <c r="BN1811" s="313"/>
      <c r="BO1811" s="313"/>
      <c r="BP1811" s="314"/>
      <c r="BQ1811" s="294"/>
      <c r="BR1811" s="295"/>
      <c r="BS1811" s="295"/>
      <c r="BT1811" s="295"/>
      <c r="BU1811" s="295"/>
      <c r="BV1811" s="295"/>
      <c r="BW1811" s="296"/>
      <c r="BX1811" s="294"/>
      <c r="BY1811" s="295"/>
      <c r="BZ1811" s="295"/>
      <c r="CA1811" s="295"/>
      <c r="CB1811" s="295"/>
      <c r="CC1811" s="296"/>
      <c r="CD1811" s="294"/>
      <c r="CE1811" s="295"/>
      <c r="CF1811" s="295"/>
      <c r="CG1811" s="295"/>
      <c r="CH1811" s="295"/>
      <c r="CI1811" s="296"/>
    </row>
    <row r="1812" spans="1:87" ht="18" customHeight="1" x14ac:dyDescent="0.25">
      <c r="A1812" s="75"/>
      <c r="B1812" s="327"/>
      <c r="C1812" s="328"/>
      <c r="D1812" s="328"/>
      <c r="E1812" s="328"/>
      <c r="F1812" s="328"/>
      <c r="G1812" s="328"/>
      <c r="H1812" s="328"/>
      <c r="I1812" s="328"/>
      <c r="J1812" s="328"/>
      <c r="K1812" s="328"/>
      <c r="L1812" s="328"/>
      <c r="M1812" s="328"/>
      <c r="N1812" s="328"/>
      <c r="O1812" s="328"/>
      <c r="P1812" s="328"/>
      <c r="Q1812" s="328"/>
      <c r="R1812" s="328"/>
      <c r="S1812" s="328"/>
      <c r="T1812" s="328"/>
      <c r="U1812" s="328"/>
      <c r="V1812" s="328"/>
      <c r="W1812" s="328"/>
      <c r="X1812" s="328"/>
      <c r="Y1812" s="329"/>
      <c r="Z1812" s="336"/>
      <c r="AA1812" s="337"/>
      <c r="AB1812" s="337"/>
      <c r="AC1812" s="337"/>
      <c r="AD1812" s="338"/>
      <c r="AE1812" s="336"/>
      <c r="AF1812" s="337"/>
      <c r="AG1812" s="337"/>
      <c r="AH1812" s="337"/>
      <c r="AI1812" s="337"/>
      <c r="AJ1812" s="337"/>
      <c r="AK1812" s="300"/>
      <c r="AL1812" s="301"/>
      <c r="AM1812" s="301"/>
      <c r="AN1812" s="301"/>
      <c r="AO1812" s="301"/>
      <c r="AP1812" s="301"/>
      <c r="AQ1812" s="301"/>
      <c r="AR1812" s="301"/>
      <c r="AS1812" s="301"/>
      <c r="AT1812" s="301"/>
      <c r="AU1812" s="301"/>
      <c r="AV1812" s="301"/>
      <c r="AW1812" s="301"/>
      <c r="AX1812" s="302"/>
      <c r="AY1812" s="407"/>
      <c r="AZ1812" s="304"/>
      <c r="BA1812" s="304"/>
      <c r="BB1812" s="408"/>
      <c r="BC1812" s="306">
        <f t="shared" si="100"/>
        <v>0</v>
      </c>
      <c r="BD1812" s="307"/>
      <c r="BE1812" s="307"/>
      <c r="BF1812" s="308"/>
      <c r="BG1812" s="309"/>
      <c r="BH1812" s="310"/>
      <c r="BI1812" s="310"/>
      <c r="BJ1812" s="311"/>
      <c r="BK1812" s="312">
        <f t="shared" si="101"/>
        <v>0</v>
      </c>
      <c r="BL1812" s="313"/>
      <c r="BM1812" s="313"/>
      <c r="BN1812" s="313"/>
      <c r="BO1812" s="313"/>
      <c r="BP1812" s="314"/>
      <c r="BQ1812" s="294"/>
      <c r="BR1812" s="295"/>
      <c r="BS1812" s="295"/>
      <c r="BT1812" s="295"/>
      <c r="BU1812" s="295"/>
      <c r="BV1812" s="295"/>
      <c r="BW1812" s="296"/>
      <c r="BX1812" s="294"/>
      <c r="BY1812" s="295"/>
      <c r="BZ1812" s="295"/>
      <c r="CA1812" s="295"/>
      <c r="CB1812" s="295"/>
      <c r="CC1812" s="296"/>
      <c r="CD1812" s="294"/>
      <c r="CE1812" s="295"/>
      <c r="CF1812" s="295"/>
      <c r="CG1812" s="295"/>
      <c r="CH1812" s="295"/>
      <c r="CI1812" s="296"/>
    </row>
    <row r="1813" spans="1:87" ht="18" customHeight="1" thickBot="1" x14ac:dyDescent="0.3">
      <c r="A1813" s="75"/>
      <c r="B1813" s="330"/>
      <c r="C1813" s="331"/>
      <c r="D1813" s="331"/>
      <c r="E1813" s="331"/>
      <c r="F1813" s="331"/>
      <c r="G1813" s="331"/>
      <c r="H1813" s="331"/>
      <c r="I1813" s="331"/>
      <c r="J1813" s="331"/>
      <c r="K1813" s="331"/>
      <c r="L1813" s="331"/>
      <c r="M1813" s="331"/>
      <c r="N1813" s="331"/>
      <c r="O1813" s="331"/>
      <c r="P1813" s="331"/>
      <c r="Q1813" s="331"/>
      <c r="R1813" s="331"/>
      <c r="S1813" s="331"/>
      <c r="T1813" s="331"/>
      <c r="U1813" s="331"/>
      <c r="V1813" s="331"/>
      <c r="W1813" s="331"/>
      <c r="X1813" s="331"/>
      <c r="Y1813" s="332"/>
      <c r="Z1813" s="339"/>
      <c r="AA1813" s="340"/>
      <c r="AB1813" s="340"/>
      <c r="AC1813" s="340"/>
      <c r="AD1813" s="341"/>
      <c r="AE1813" s="339"/>
      <c r="AF1813" s="340"/>
      <c r="AG1813" s="340"/>
      <c r="AH1813" s="340"/>
      <c r="AI1813" s="340"/>
      <c r="AJ1813" s="340"/>
      <c r="AK1813" s="392"/>
      <c r="AL1813" s="393"/>
      <c r="AM1813" s="393"/>
      <c r="AN1813" s="393"/>
      <c r="AO1813" s="393"/>
      <c r="AP1813" s="393"/>
      <c r="AQ1813" s="393"/>
      <c r="AR1813" s="393"/>
      <c r="AS1813" s="393"/>
      <c r="AT1813" s="393"/>
      <c r="AU1813" s="393"/>
      <c r="AV1813" s="393"/>
      <c r="AW1813" s="393"/>
      <c r="AX1813" s="394"/>
      <c r="AY1813" s="411"/>
      <c r="AZ1813" s="396"/>
      <c r="BA1813" s="396"/>
      <c r="BB1813" s="412"/>
      <c r="BC1813" s="398">
        <f t="shared" si="100"/>
        <v>0</v>
      </c>
      <c r="BD1813" s="399"/>
      <c r="BE1813" s="399"/>
      <c r="BF1813" s="400"/>
      <c r="BG1813" s="401"/>
      <c r="BH1813" s="402"/>
      <c r="BI1813" s="402"/>
      <c r="BJ1813" s="403"/>
      <c r="BK1813" s="404">
        <f t="shared" si="101"/>
        <v>0</v>
      </c>
      <c r="BL1813" s="405"/>
      <c r="BM1813" s="405"/>
      <c r="BN1813" s="405"/>
      <c r="BO1813" s="405"/>
      <c r="BP1813" s="406"/>
      <c r="BQ1813" s="297"/>
      <c r="BR1813" s="298"/>
      <c r="BS1813" s="298"/>
      <c r="BT1813" s="298"/>
      <c r="BU1813" s="298"/>
      <c r="BV1813" s="298"/>
      <c r="BW1813" s="299"/>
      <c r="BX1813" s="297"/>
      <c r="BY1813" s="298"/>
      <c r="BZ1813" s="298"/>
      <c r="CA1813" s="298"/>
      <c r="CB1813" s="298"/>
      <c r="CC1813" s="299"/>
      <c r="CD1813" s="297"/>
      <c r="CE1813" s="298"/>
      <c r="CF1813" s="298"/>
      <c r="CG1813" s="298"/>
      <c r="CH1813" s="298"/>
      <c r="CI1813" s="299"/>
    </row>
    <row r="1814" spans="1:87" ht="18" customHeight="1" thickBot="1" x14ac:dyDescent="0.3">
      <c r="A1814" s="75"/>
      <c r="B1814" s="377"/>
      <c r="C1814" s="378"/>
      <c r="D1814" s="378"/>
      <c r="E1814" s="378"/>
      <c r="F1814" s="378"/>
      <c r="G1814" s="378"/>
      <c r="H1814" s="378"/>
      <c r="I1814" s="378"/>
      <c r="J1814" s="378"/>
      <c r="K1814" s="378"/>
      <c r="L1814" s="378"/>
      <c r="M1814" s="378"/>
      <c r="N1814" s="378"/>
      <c r="O1814" s="378"/>
      <c r="P1814" s="378"/>
      <c r="Q1814" s="378"/>
      <c r="R1814" s="378"/>
      <c r="S1814" s="378"/>
      <c r="T1814" s="378"/>
      <c r="U1814" s="378"/>
      <c r="V1814" s="378"/>
      <c r="W1814" s="378"/>
      <c r="X1814" s="378"/>
      <c r="Y1814" s="378"/>
      <c r="Z1814" s="378"/>
      <c r="AA1814" s="378"/>
      <c r="AB1814" s="378"/>
      <c r="AC1814" s="378"/>
      <c r="AD1814" s="378"/>
      <c r="AE1814" s="378"/>
      <c r="AF1814" s="378"/>
      <c r="AG1814" s="378"/>
      <c r="AH1814" s="378"/>
      <c r="AI1814" s="378"/>
      <c r="AJ1814" s="379"/>
      <c r="AK1814" s="380" t="s">
        <v>3</v>
      </c>
      <c r="AL1814" s="381"/>
      <c r="AM1814" s="381"/>
      <c r="AN1814" s="381"/>
      <c r="AO1814" s="381"/>
      <c r="AP1814" s="381"/>
      <c r="AQ1814" s="381"/>
      <c r="AR1814" s="381"/>
      <c r="AS1814" s="381"/>
      <c r="AT1814" s="381"/>
      <c r="AU1814" s="381"/>
      <c r="AV1814" s="381"/>
      <c r="AW1814" s="381"/>
      <c r="AX1814" s="381"/>
      <c r="AY1814" s="382"/>
      <c r="AZ1814" s="382"/>
      <c r="BA1814" s="382"/>
      <c r="BB1814" s="382"/>
      <c r="BC1814" s="382"/>
      <c r="BD1814" s="382"/>
      <c r="BE1814" s="382"/>
      <c r="BF1814" s="382"/>
      <c r="BG1814" s="382"/>
      <c r="BH1814" s="382"/>
      <c r="BI1814" s="382"/>
      <c r="BJ1814" s="383"/>
      <c r="BK1814" s="384">
        <f>SUM(BK1784:BK1813)</f>
        <v>0</v>
      </c>
      <c r="BL1814" s="385"/>
      <c r="BM1814" s="385"/>
      <c r="BN1814" s="385"/>
      <c r="BO1814" s="385"/>
      <c r="BP1814" s="386"/>
      <c r="BQ1814" s="387" t="s">
        <v>100</v>
      </c>
      <c r="BR1814" s="388"/>
      <c r="BS1814" s="388"/>
      <c r="BT1814" s="388"/>
      <c r="BU1814" s="388"/>
      <c r="BV1814" s="388"/>
      <c r="BW1814" s="388"/>
      <c r="BX1814" s="388"/>
      <c r="BY1814" s="388"/>
      <c r="BZ1814" s="388"/>
      <c r="CA1814" s="388"/>
      <c r="CB1814" s="388"/>
      <c r="CC1814" s="389"/>
      <c r="CD1814" s="390">
        <f>+CD1784*AE1784</f>
        <v>0</v>
      </c>
      <c r="CE1814" s="390"/>
      <c r="CF1814" s="390"/>
      <c r="CG1814" s="390"/>
      <c r="CH1814" s="390"/>
      <c r="CI1814" s="391"/>
    </row>
    <row r="1815" spans="1:87" ht="18" customHeight="1" thickBot="1" x14ac:dyDescent="0.3">
      <c r="A1815" s="75"/>
      <c r="B1815" s="76"/>
      <c r="C1815" s="76"/>
      <c r="D1815" s="76"/>
      <c r="E1815" s="76"/>
      <c r="F1815" s="76"/>
      <c r="G1815" s="76"/>
      <c r="H1815" s="76"/>
      <c r="I1815" s="76"/>
      <c r="J1815" s="76"/>
      <c r="K1815" s="76"/>
      <c r="L1815" s="76"/>
      <c r="M1815" s="76"/>
      <c r="N1815" s="76"/>
      <c r="O1815" s="76"/>
      <c r="P1815" s="76"/>
      <c r="Q1815" s="76"/>
      <c r="R1815" s="76"/>
      <c r="S1815" s="76"/>
      <c r="T1815" s="76"/>
      <c r="U1815" s="76"/>
      <c r="V1815" s="76"/>
      <c r="W1815" s="76"/>
      <c r="X1815" s="76"/>
      <c r="Y1815" s="76"/>
      <c r="Z1815" s="76"/>
      <c r="AA1815" s="76"/>
      <c r="AB1815" s="76"/>
      <c r="AC1815" s="76"/>
      <c r="AD1815" s="76"/>
      <c r="AE1815" s="76"/>
      <c r="AF1815" s="76"/>
      <c r="AG1815" s="76"/>
      <c r="AH1815" s="76"/>
      <c r="AI1815" s="76"/>
      <c r="AJ1815" s="76"/>
      <c r="BG1815" s="78"/>
      <c r="BH1815" s="78"/>
      <c r="BI1815" s="78"/>
      <c r="BJ1815" s="78"/>
      <c r="BK1815" s="79"/>
      <c r="BL1815" s="79"/>
      <c r="BM1815" s="79"/>
      <c r="BN1815" s="79"/>
      <c r="BO1815" s="79"/>
      <c r="BP1815" s="79"/>
      <c r="BQ1815" s="79"/>
      <c r="BR1815" s="79"/>
      <c r="BS1815" s="79"/>
      <c r="BT1815" s="79"/>
      <c r="BU1815" s="79"/>
      <c r="BV1815" s="79"/>
      <c r="BW1815" s="79"/>
      <c r="BX1815" s="79"/>
      <c r="BY1815" s="79"/>
      <c r="BZ1815" s="79"/>
      <c r="CA1815" s="79"/>
      <c r="CB1815" s="79"/>
      <c r="CC1815" s="79"/>
      <c r="CD1815" s="79"/>
      <c r="CE1815" s="79"/>
      <c r="CF1815" s="79"/>
      <c r="CG1815" s="79"/>
      <c r="CH1815" s="79"/>
      <c r="CI1815" s="79"/>
    </row>
    <row r="1816" spans="1:87" ht="18" customHeight="1" x14ac:dyDescent="0.25">
      <c r="A1816" s="75"/>
      <c r="B1816" s="348" t="s">
        <v>0</v>
      </c>
      <c r="C1816" s="349"/>
      <c r="D1816" s="349"/>
      <c r="E1816" s="349"/>
      <c r="F1816" s="349"/>
      <c r="G1816" s="349"/>
      <c r="H1816" s="349"/>
      <c r="I1816" s="349"/>
      <c r="J1816" s="349"/>
      <c r="K1816" s="349"/>
      <c r="L1816" s="349"/>
      <c r="M1816" s="349"/>
      <c r="N1816" s="349"/>
      <c r="O1816" s="349"/>
      <c r="P1816" s="349"/>
      <c r="Q1816" s="349"/>
      <c r="R1816" s="349"/>
      <c r="S1816" s="349"/>
      <c r="T1816" s="349"/>
      <c r="U1816" s="349"/>
      <c r="V1816" s="349"/>
      <c r="W1816" s="349"/>
      <c r="X1816" s="349"/>
      <c r="Y1816" s="350"/>
      <c r="Z1816" s="348" t="s">
        <v>80</v>
      </c>
      <c r="AA1816" s="349"/>
      <c r="AB1816" s="349"/>
      <c r="AC1816" s="349"/>
      <c r="AD1816" s="350"/>
      <c r="AE1816" s="357" t="s">
        <v>79</v>
      </c>
      <c r="AF1816" s="358"/>
      <c r="AG1816" s="358"/>
      <c r="AH1816" s="358"/>
      <c r="AI1816" s="358"/>
      <c r="AJ1816" s="359"/>
      <c r="AK1816" s="357" t="s">
        <v>81</v>
      </c>
      <c r="AL1816" s="358"/>
      <c r="AM1816" s="358"/>
      <c r="AN1816" s="358"/>
      <c r="AO1816" s="358"/>
      <c r="AP1816" s="358"/>
      <c r="AQ1816" s="358"/>
      <c r="AR1816" s="358"/>
      <c r="AS1816" s="358"/>
      <c r="AT1816" s="358"/>
      <c r="AU1816" s="358"/>
      <c r="AV1816" s="358"/>
      <c r="AW1816" s="358"/>
      <c r="AX1816" s="359"/>
      <c r="AY1816" s="357" t="s">
        <v>1</v>
      </c>
      <c r="AZ1816" s="358"/>
      <c r="BA1816" s="358"/>
      <c r="BB1816" s="359"/>
      <c r="BC1816" s="348" t="s">
        <v>104</v>
      </c>
      <c r="BD1816" s="349"/>
      <c r="BE1816" s="349"/>
      <c r="BF1816" s="350"/>
      <c r="BG1816" s="366" t="s">
        <v>82</v>
      </c>
      <c r="BH1816" s="367"/>
      <c r="BI1816" s="367"/>
      <c r="BJ1816" s="368"/>
      <c r="BK1816" s="315" t="s">
        <v>99</v>
      </c>
      <c r="BL1816" s="316"/>
      <c r="BM1816" s="316"/>
      <c r="BN1816" s="316"/>
      <c r="BO1816" s="316"/>
      <c r="BP1816" s="317"/>
      <c r="BQ1816" s="315" t="s">
        <v>83</v>
      </c>
      <c r="BR1816" s="316"/>
      <c r="BS1816" s="316"/>
      <c r="BT1816" s="316"/>
      <c r="BU1816" s="316"/>
      <c r="BV1816" s="316"/>
      <c r="BW1816" s="317"/>
      <c r="BX1816" s="315" t="s">
        <v>84</v>
      </c>
      <c r="BY1816" s="316"/>
      <c r="BZ1816" s="316"/>
      <c r="CA1816" s="316"/>
      <c r="CB1816" s="316"/>
      <c r="CC1816" s="317"/>
      <c r="CD1816" s="315" t="s">
        <v>85</v>
      </c>
      <c r="CE1816" s="316"/>
      <c r="CF1816" s="316"/>
      <c r="CG1816" s="316"/>
      <c r="CH1816" s="316"/>
      <c r="CI1816" s="317"/>
    </row>
    <row r="1817" spans="1:87" ht="18" customHeight="1" x14ac:dyDescent="0.25">
      <c r="A1817" s="75"/>
      <c r="B1817" s="351"/>
      <c r="C1817" s="352"/>
      <c r="D1817" s="352"/>
      <c r="E1817" s="352"/>
      <c r="F1817" s="352"/>
      <c r="G1817" s="352"/>
      <c r="H1817" s="352"/>
      <c r="I1817" s="352"/>
      <c r="J1817" s="352"/>
      <c r="K1817" s="352"/>
      <c r="L1817" s="352"/>
      <c r="M1817" s="352"/>
      <c r="N1817" s="352"/>
      <c r="O1817" s="352"/>
      <c r="P1817" s="352"/>
      <c r="Q1817" s="352"/>
      <c r="R1817" s="352"/>
      <c r="S1817" s="352"/>
      <c r="T1817" s="352"/>
      <c r="U1817" s="352"/>
      <c r="V1817" s="352"/>
      <c r="W1817" s="352"/>
      <c r="X1817" s="352"/>
      <c r="Y1817" s="353"/>
      <c r="Z1817" s="351"/>
      <c r="AA1817" s="352"/>
      <c r="AB1817" s="352"/>
      <c r="AC1817" s="352"/>
      <c r="AD1817" s="353"/>
      <c r="AE1817" s="360"/>
      <c r="AF1817" s="361"/>
      <c r="AG1817" s="361"/>
      <c r="AH1817" s="361"/>
      <c r="AI1817" s="361"/>
      <c r="AJ1817" s="362"/>
      <c r="AK1817" s="360"/>
      <c r="AL1817" s="361"/>
      <c r="AM1817" s="361"/>
      <c r="AN1817" s="361"/>
      <c r="AO1817" s="361"/>
      <c r="AP1817" s="361"/>
      <c r="AQ1817" s="361"/>
      <c r="AR1817" s="361"/>
      <c r="AS1817" s="361"/>
      <c r="AT1817" s="361"/>
      <c r="AU1817" s="361"/>
      <c r="AV1817" s="361"/>
      <c r="AW1817" s="361"/>
      <c r="AX1817" s="362"/>
      <c r="AY1817" s="360"/>
      <c r="AZ1817" s="361"/>
      <c r="BA1817" s="361"/>
      <c r="BB1817" s="362"/>
      <c r="BC1817" s="351"/>
      <c r="BD1817" s="352"/>
      <c r="BE1817" s="352"/>
      <c r="BF1817" s="353"/>
      <c r="BG1817" s="369"/>
      <c r="BH1817" s="370"/>
      <c r="BI1817" s="370"/>
      <c r="BJ1817" s="371"/>
      <c r="BK1817" s="318"/>
      <c r="BL1817" s="319"/>
      <c r="BM1817" s="319"/>
      <c r="BN1817" s="319"/>
      <c r="BO1817" s="319"/>
      <c r="BP1817" s="320"/>
      <c r="BQ1817" s="318"/>
      <c r="BR1817" s="319"/>
      <c r="BS1817" s="319"/>
      <c r="BT1817" s="319"/>
      <c r="BU1817" s="319"/>
      <c r="BV1817" s="319"/>
      <c r="BW1817" s="320"/>
      <c r="BX1817" s="318"/>
      <c r="BY1817" s="319"/>
      <c r="BZ1817" s="319"/>
      <c r="CA1817" s="319"/>
      <c r="CB1817" s="319"/>
      <c r="CC1817" s="320"/>
      <c r="CD1817" s="318"/>
      <c r="CE1817" s="319"/>
      <c r="CF1817" s="319"/>
      <c r="CG1817" s="319"/>
      <c r="CH1817" s="319"/>
      <c r="CI1817" s="320"/>
    </row>
    <row r="1818" spans="1:87" ht="18" customHeight="1" thickBot="1" x14ac:dyDescent="0.3">
      <c r="A1818" s="75"/>
      <c r="B1818" s="354"/>
      <c r="C1818" s="355"/>
      <c r="D1818" s="355"/>
      <c r="E1818" s="355"/>
      <c r="F1818" s="355"/>
      <c r="G1818" s="355"/>
      <c r="H1818" s="355"/>
      <c r="I1818" s="355"/>
      <c r="J1818" s="355"/>
      <c r="K1818" s="355"/>
      <c r="L1818" s="355"/>
      <c r="M1818" s="355"/>
      <c r="N1818" s="355"/>
      <c r="O1818" s="355"/>
      <c r="P1818" s="355"/>
      <c r="Q1818" s="355"/>
      <c r="R1818" s="355"/>
      <c r="S1818" s="355"/>
      <c r="T1818" s="355"/>
      <c r="U1818" s="355"/>
      <c r="V1818" s="355"/>
      <c r="W1818" s="355"/>
      <c r="X1818" s="355"/>
      <c r="Y1818" s="356"/>
      <c r="Z1818" s="354"/>
      <c r="AA1818" s="355"/>
      <c r="AB1818" s="355"/>
      <c r="AC1818" s="355"/>
      <c r="AD1818" s="356"/>
      <c r="AE1818" s="363"/>
      <c r="AF1818" s="364"/>
      <c r="AG1818" s="364"/>
      <c r="AH1818" s="364"/>
      <c r="AI1818" s="364"/>
      <c r="AJ1818" s="365"/>
      <c r="AK1818" s="360"/>
      <c r="AL1818" s="361"/>
      <c r="AM1818" s="361"/>
      <c r="AN1818" s="361"/>
      <c r="AO1818" s="361"/>
      <c r="AP1818" s="361"/>
      <c r="AQ1818" s="361"/>
      <c r="AR1818" s="361"/>
      <c r="AS1818" s="361"/>
      <c r="AT1818" s="361"/>
      <c r="AU1818" s="361"/>
      <c r="AV1818" s="361"/>
      <c r="AW1818" s="361"/>
      <c r="AX1818" s="362"/>
      <c r="AY1818" s="360"/>
      <c r="AZ1818" s="361"/>
      <c r="BA1818" s="361"/>
      <c r="BB1818" s="362"/>
      <c r="BC1818" s="351"/>
      <c r="BD1818" s="352"/>
      <c r="BE1818" s="352"/>
      <c r="BF1818" s="353"/>
      <c r="BG1818" s="369"/>
      <c r="BH1818" s="370"/>
      <c r="BI1818" s="370"/>
      <c r="BJ1818" s="371"/>
      <c r="BK1818" s="318"/>
      <c r="BL1818" s="319"/>
      <c r="BM1818" s="319"/>
      <c r="BN1818" s="319"/>
      <c r="BO1818" s="319"/>
      <c r="BP1818" s="320"/>
      <c r="BQ1818" s="321"/>
      <c r="BR1818" s="322"/>
      <c r="BS1818" s="322"/>
      <c r="BT1818" s="322"/>
      <c r="BU1818" s="322"/>
      <c r="BV1818" s="322"/>
      <c r="BW1818" s="323"/>
      <c r="BX1818" s="321"/>
      <c r="BY1818" s="322"/>
      <c r="BZ1818" s="322"/>
      <c r="CA1818" s="322"/>
      <c r="CB1818" s="322"/>
      <c r="CC1818" s="323"/>
      <c r="CD1818" s="321"/>
      <c r="CE1818" s="322"/>
      <c r="CF1818" s="322"/>
      <c r="CG1818" s="322"/>
      <c r="CH1818" s="322"/>
      <c r="CI1818" s="323"/>
    </row>
    <row r="1819" spans="1:87" ht="18" customHeight="1" x14ac:dyDescent="0.25">
      <c r="A1819" s="75"/>
      <c r="B1819" s="324"/>
      <c r="C1819" s="325"/>
      <c r="D1819" s="325"/>
      <c r="E1819" s="325"/>
      <c r="F1819" s="325"/>
      <c r="G1819" s="325"/>
      <c r="H1819" s="325"/>
      <c r="I1819" s="325"/>
      <c r="J1819" s="325"/>
      <c r="K1819" s="325"/>
      <c r="L1819" s="325"/>
      <c r="M1819" s="325"/>
      <c r="N1819" s="325"/>
      <c r="O1819" s="325"/>
      <c r="P1819" s="325"/>
      <c r="Q1819" s="325"/>
      <c r="R1819" s="325"/>
      <c r="S1819" s="325"/>
      <c r="T1819" s="325"/>
      <c r="U1819" s="325"/>
      <c r="V1819" s="325"/>
      <c r="W1819" s="325"/>
      <c r="X1819" s="325"/>
      <c r="Y1819" s="326"/>
      <c r="Z1819" s="333"/>
      <c r="AA1819" s="334"/>
      <c r="AB1819" s="334"/>
      <c r="AC1819" s="334"/>
      <c r="AD1819" s="335"/>
      <c r="AE1819" s="333"/>
      <c r="AF1819" s="334"/>
      <c r="AG1819" s="334"/>
      <c r="AH1819" s="334"/>
      <c r="AI1819" s="334"/>
      <c r="AJ1819" s="334"/>
      <c r="AK1819" s="342"/>
      <c r="AL1819" s="343"/>
      <c r="AM1819" s="343"/>
      <c r="AN1819" s="343"/>
      <c r="AO1819" s="343"/>
      <c r="AP1819" s="343"/>
      <c r="AQ1819" s="343"/>
      <c r="AR1819" s="343"/>
      <c r="AS1819" s="343"/>
      <c r="AT1819" s="343"/>
      <c r="AU1819" s="343"/>
      <c r="AV1819" s="343"/>
      <c r="AW1819" s="343"/>
      <c r="AX1819" s="344"/>
      <c r="AY1819" s="409"/>
      <c r="AZ1819" s="346"/>
      <c r="BA1819" s="346"/>
      <c r="BB1819" s="410"/>
      <c r="BC1819" s="345">
        <f>+$AE$1819*AY1819</f>
        <v>0</v>
      </c>
      <c r="BD1819" s="346"/>
      <c r="BE1819" s="346"/>
      <c r="BF1819" s="347"/>
      <c r="BG1819" s="285"/>
      <c r="BH1819" s="286"/>
      <c r="BI1819" s="286"/>
      <c r="BJ1819" s="287"/>
      <c r="BK1819" s="288">
        <f>+AY1819*BG1819</f>
        <v>0</v>
      </c>
      <c r="BL1819" s="289"/>
      <c r="BM1819" s="289"/>
      <c r="BN1819" s="289"/>
      <c r="BO1819" s="289"/>
      <c r="BP1819" s="290"/>
      <c r="BQ1819" s="291"/>
      <c r="BR1819" s="292"/>
      <c r="BS1819" s="292"/>
      <c r="BT1819" s="292"/>
      <c r="BU1819" s="292"/>
      <c r="BV1819" s="292"/>
      <c r="BW1819" s="293"/>
      <c r="BX1819" s="291">
        <f>+(((BK1849+BQ1819)*30)/70)</f>
        <v>0</v>
      </c>
      <c r="BY1819" s="292"/>
      <c r="BZ1819" s="292"/>
      <c r="CA1819" s="292"/>
      <c r="CB1819" s="292"/>
      <c r="CC1819" s="293"/>
      <c r="CD1819" s="291">
        <f>+BK1849+BQ1819+BX1819</f>
        <v>0</v>
      </c>
      <c r="CE1819" s="292"/>
      <c r="CF1819" s="292"/>
      <c r="CG1819" s="292"/>
      <c r="CH1819" s="292"/>
      <c r="CI1819" s="293"/>
    </row>
    <row r="1820" spans="1:87" ht="18" customHeight="1" x14ac:dyDescent="0.25">
      <c r="A1820" s="75"/>
      <c r="B1820" s="327"/>
      <c r="C1820" s="328"/>
      <c r="D1820" s="328"/>
      <c r="E1820" s="328"/>
      <c r="F1820" s="328"/>
      <c r="G1820" s="328"/>
      <c r="H1820" s="328"/>
      <c r="I1820" s="328"/>
      <c r="J1820" s="328"/>
      <c r="K1820" s="328"/>
      <c r="L1820" s="328"/>
      <c r="M1820" s="328"/>
      <c r="N1820" s="328"/>
      <c r="O1820" s="328"/>
      <c r="P1820" s="328"/>
      <c r="Q1820" s="328"/>
      <c r="R1820" s="328"/>
      <c r="S1820" s="328"/>
      <c r="T1820" s="328"/>
      <c r="U1820" s="328"/>
      <c r="V1820" s="328"/>
      <c r="W1820" s="328"/>
      <c r="X1820" s="328"/>
      <c r="Y1820" s="329"/>
      <c r="Z1820" s="336"/>
      <c r="AA1820" s="337"/>
      <c r="AB1820" s="337"/>
      <c r="AC1820" s="337"/>
      <c r="AD1820" s="338"/>
      <c r="AE1820" s="336"/>
      <c r="AF1820" s="337"/>
      <c r="AG1820" s="337"/>
      <c r="AH1820" s="337"/>
      <c r="AI1820" s="337"/>
      <c r="AJ1820" s="337"/>
      <c r="AK1820" s="300"/>
      <c r="AL1820" s="301"/>
      <c r="AM1820" s="301"/>
      <c r="AN1820" s="301"/>
      <c r="AO1820" s="301"/>
      <c r="AP1820" s="301"/>
      <c r="AQ1820" s="301"/>
      <c r="AR1820" s="301"/>
      <c r="AS1820" s="301"/>
      <c r="AT1820" s="301"/>
      <c r="AU1820" s="301"/>
      <c r="AV1820" s="301"/>
      <c r="AW1820" s="301"/>
      <c r="AX1820" s="302"/>
      <c r="AY1820" s="407"/>
      <c r="AZ1820" s="304"/>
      <c r="BA1820" s="304"/>
      <c r="BB1820" s="408"/>
      <c r="BC1820" s="306">
        <f t="shared" ref="BC1820:BC1848" si="102">+$AE$1819*AY1820</f>
        <v>0</v>
      </c>
      <c r="BD1820" s="307"/>
      <c r="BE1820" s="307"/>
      <c r="BF1820" s="308"/>
      <c r="BG1820" s="309"/>
      <c r="BH1820" s="310"/>
      <c r="BI1820" s="310"/>
      <c r="BJ1820" s="311"/>
      <c r="BK1820" s="312">
        <f t="shared" ref="BK1820:BK1848" si="103">+AY1820*BG1820</f>
        <v>0</v>
      </c>
      <c r="BL1820" s="313"/>
      <c r="BM1820" s="313"/>
      <c r="BN1820" s="313"/>
      <c r="BO1820" s="313"/>
      <c r="BP1820" s="314"/>
      <c r="BQ1820" s="294"/>
      <c r="BR1820" s="295"/>
      <c r="BS1820" s="295"/>
      <c r="BT1820" s="295"/>
      <c r="BU1820" s="295"/>
      <c r="BV1820" s="295"/>
      <c r="BW1820" s="296"/>
      <c r="BX1820" s="294"/>
      <c r="BY1820" s="295"/>
      <c r="BZ1820" s="295"/>
      <c r="CA1820" s="295"/>
      <c r="CB1820" s="295"/>
      <c r="CC1820" s="296"/>
      <c r="CD1820" s="294"/>
      <c r="CE1820" s="295"/>
      <c r="CF1820" s="295"/>
      <c r="CG1820" s="295"/>
      <c r="CH1820" s="295"/>
      <c r="CI1820" s="296"/>
    </row>
    <row r="1821" spans="1:87" ht="18" customHeight="1" x14ac:dyDescent="0.25">
      <c r="A1821" s="75"/>
      <c r="B1821" s="327"/>
      <c r="C1821" s="328"/>
      <c r="D1821" s="328"/>
      <c r="E1821" s="328"/>
      <c r="F1821" s="328"/>
      <c r="G1821" s="328"/>
      <c r="H1821" s="328"/>
      <c r="I1821" s="328"/>
      <c r="J1821" s="328"/>
      <c r="K1821" s="328"/>
      <c r="L1821" s="328"/>
      <c r="M1821" s="328"/>
      <c r="N1821" s="328"/>
      <c r="O1821" s="328"/>
      <c r="P1821" s="328"/>
      <c r="Q1821" s="328"/>
      <c r="R1821" s="328"/>
      <c r="S1821" s="328"/>
      <c r="T1821" s="328"/>
      <c r="U1821" s="328"/>
      <c r="V1821" s="328"/>
      <c r="W1821" s="328"/>
      <c r="X1821" s="328"/>
      <c r="Y1821" s="329"/>
      <c r="Z1821" s="336"/>
      <c r="AA1821" s="337"/>
      <c r="AB1821" s="337"/>
      <c r="AC1821" s="337"/>
      <c r="AD1821" s="338"/>
      <c r="AE1821" s="336"/>
      <c r="AF1821" s="337"/>
      <c r="AG1821" s="337"/>
      <c r="AH1821" s="337"/>
      <c r="AI1821" s="337"/>
      <c r="AJ1821" s="337"/>
      <c r="AK1821" s="300"/>
      <c r="AL1821" s="301"/>
      <c r="AM1821" s="301"/>
      <c r="AN1821" s="301"/>
      <c r="AO1821" s="301"/>
      <c r="AP1821" s="301"/>
      <c r="AQ1821" s="301"/>
      <c r="AR1821" s="301"/>
      <c r="AS1821" s="301"/>
      <c r="AT1821" s="301"/>
      <c r="AU1821" s="301"/>
      <c r="AV1821" s="301"/>
      <c r="AW1821" s="301"/>
      <c r="AX1821" s="302"/>
      <c r="AY1821" s="407"/>
      <c r="AZ1821" s="304"/>
      <c r="BA1821" s="304"/>
      <c r="BB1821" s="408"/>
      <c r="BC1821" s="306">
        <f t="shared" si="102"/>
        <v>0</v>
      </c>
      <c r="BD1821" s="307"/>
      <c r="BE1821" s="307"/>
      <c r="BF1821" s="308"/>
      <c r="BG1821" s="309"/>
      <c r="BH1821" s="310"/>
      <c r="BI1821" s="310"/>
      <c r="BJ1821" s="311"/>
      <c r="BK1821" s="312">
        <f t="shared" si="103"/>
        <v>0</v>
      </c>
      <c r="BL1821" s="313"/>
      <c r="BM1821" s="313"/>
      <c r="BN1821" s="313"/>
      <c r="BO1821" s="313"/>
      <c r="BP1821" s="314"/>
      <c r="BQ1821" s="294"/>
      <c r="BR1821" s="295"/>
      <c r="BS1821" s="295"/>
      <c r="BT1821" s="295"/>
      <c r="BU1821" s="295"/>
      <c r="BV1821" s="295"/>
      <c r="BW1821" s="296"/>
      <c r="BX1821" s="294"/>
      <c r="BY1821" s="295"/>
      <c r="BZ1821" s="295"/>
      <c r="CA1821" s="295"/>
      <c r="CB1821" s="295"/>
      <c r="CC1821" s="296"/>
      <c r="CD1821" s="294"/>
      <c r="CE1821" s="295"/>
      <c r="CF1821" s="295"/>
      <c r="CG1821" s="295"/>
      <c r="CH1821" s="295"/>
      <c r="CI1821" s="296"/>
    </row>
    <row r="1822" spans="1:87" ht="18" customHeight="1" x14ac:dyDescent="0.25">
      <c r="A1822" s="75"/>
      <c r="B1822" s="327"/>
      <c r="C1822" s="328"/>
      <c r="D1822" s="328"/>
      <c r="E1822" s="328"/>
      <c r="F1822" s="328"/>
      <c r="G1822" s="328"/>
      <c r="H1822" s="328"/>
      <c r="I1822" s="328"/>
      <c r="J1822" s="328"/>
      <c r="K1822" s="328"/>
      <c r="L1822" s="328"/>
      <c r="M1822" s="328"/>
      <c r="N1822" s="328"/>
      <c r="O1822" s="328"/>
      <c r="P1822" s="328"/>
      <c r="Q1822" s="328"/>
      <c r="R1822" s="328"/>
      <c r="S1822" s="328"/>
      <c r="T1822" s="328"/>
      <c r="U1822" s="328"/>
      <c r="V1822" s="328"/>
      <c r="W1822" s="328"/>
      <c r="X1822" s="328"/>
      <c r="Y1822" s="329"/>
      <c r="Z1822" s="336"/>
      <c r="AA1822" s="337"/>
      <c r="AB1822" s="337"/>
      <c r="AC1822" s="337"/>
      <c r="AD1822" s="338"/>
      <c r="AE1822" s="336"/>
      <c r="AF1822" s="337"/>
      <c r="AG1822" s="337"/>
      <c r="AH1822" s="337"/>
      <c r="AI1822" s="337"/>
      <c r="AJ1822" s="337"/>
      <c r="AK1822" s="300"/>
      <c r="AL1822" s="301"/>
      <c r="AM1822" s="301"/>
      <c r="AN1822" s="301"/>
      <c r="AO1822" s="301"/>
      <c r="AP1822" s="301"/>
      <c r="AQ1822" s="301"/>
      <c r="AR1822" s="301"/>
      <c r="AS1822" s="301"/>
      <c r="AT1822" s="301"/>
      <c r="AU1822" s="301"/>
      <c r="AV1822" s="301"/>
      <c r="AW1822" s="301"/>
      <c r="AX1822" s="302"/>
      <c r="AY1822" s="407"/>
      <c r="AZ1822" s="304"/>
      <c r="BA1822" s="304"/>
      <c r="BB1822" s="408"/>
      <c r="BC1822" s="306">
        <f t="shared" si="102"/>
        <v>0</v>
      </c>
      <c r="BD1822" s="307"/>
      <c r="BE1822" s="307"/>
      <c r="BF1822" s="308"/>
      <c r="BG1822" s="309"/>
      <c r="BH1822" s="310"/>
      <c r="BI1822" s="310"/>
      <c r="BJ1822" s="311"/>
      <c r="BK1822" s="312">
        <f t="shared" si="103"/>
        <v>0</v>
      </c>
      <c r="BL1822" s="313"/>
      <c r="BM1822" s="313"/>
      <c r="BN1822" s="313"/>
      <c r="BO1822" s="313"/>
      <c r="BP1822" s="314"/>
      <c r="BQ1822" s="294"/>
      <c r="BR1822" s="295"/>
      <c r="BS1822" s="295"/>
      <c r="BT1822" s="295"/>
      <c r="BU1822" s="295"/>
      <c r="BV1822" s="295"/>
      <c r="BW1822" s="296"/>
      <c r="BX1822" s="294"/>
      <c r="BY1822" s="295"/>
      <c r="BZ1822" s="295"/>
      <c r="CA1822" s="295"/>
      <c r="CB1822" s="295"/>
      <c r="CC1822" s="296"/>
      <c r="CD1822" s="294"/>
      <c r="CE1822" s="295"/>
      <c r="CF1822" s="295"/>
      <c r="CG1822" s="295"/>
      <c r="CH1822" s="295"/>
      <c r="CI1822" s="296"/>
    </row>
    <row r="1823" spans="1:87" ht="18" customHeight="1" x14ac:dyDescent="0.25">
      <c r="A1823" s="75"/>
      <c r="B1823" s="327"/>
      <c r="C1823" s="328"/>
      <c r="D1823" s="328"/>
      <c r="E1823" s="328"/>
      <c r="F1823" s="328"/>
      <c r="G1823" s="328"/>
      <c r="H1823" s="328"/>
      <c r="I1823" s="328"/>
      <c r="J1823" s="328"/>
      <c r="K1823" s="328"/>
      <c r="L1823" s="328"/>
      <c r="M1823" s="328"/>
      <c r="N1823" s="328"/>
      <c r="O1823" s="328"/>
      <c r="P1823" s="328"/>
      <c r="Q1823" s="328"/>
      <c r="R1823" s="328"/>
      <c r="S1823" s="328"/>
      <c r="T1823" s="328"/>
      <c r="U1823" s="328"/>
      <c r="V1823" s="328"/>
      <c r="W1823" s="328"/>
      <c r="X1823" s="328"/>
      <c r="Y1823" s="329"/>
      <c r="Z1823" s="336"/>
      <c r="AA1823" s="337"/>
      <c r="AB1823" s="337"/>
      <c r="AC1823" s="337"/>
      <c r="AD1823" s="338"/>
      <c r="AE1823" s="336"/>
      <c r="AF1823" s="337"/>
      <c r="AG1823" s="337"/>
      <c r="AH1823" s="337"/>
      <c r="AI1823" s="337"/>
      <c r="AJ1823" s="337"/>
      <c r="AK1823" s="300"/>
      <c r="AL1823" s="301"/>
      <c r="AM1823" s="301"/>
      <c r="AN1823" s="301"/>
      <c r="AO1823" s="301"/>
      <c r="AP1823" s="301"/>
      <c r="AQ1823" s="301"/>
      <c r="AR1823" s="301"/>
      <c r="AS1823" s="301"/>
      <c r="AT1823" s="301"/>
      <c r="AU1823" s="301"/>
      <c r="AV1823" s="301"/>
      <c r="AW1823" s="301"/>
      <c r="AX1823" s="302"/>
      <c r="AY1823" s="407"/>
      <c r="AZ1823" s="304"/>
      <c r="BA1823" s="304"/>
      <c r="BB1823" s="408"/>
      <c r="BC1823" s="306">
        <f t="shared" si="102"/>
        <v>0</v>
      </c>
      <c r="BD1823" s="307"/>
      <c r="BE1823" s="307"/>
      <c r="BF1823" s="308"/>
      <c r="BG1823" s="309"/>
      <c r="BH1823" s="310"/>
      <c r="BI1823" s="310"/>
      <c r="BJ1823" s="311"/>
      <c r="BK1823" s="312">
        <f t="shared" si="103"/>
        <v>0</v>
      </c>
      <c r="BL1823" s="313"/>
      <c r="BM1823" s="313"/>
      <c r="BN1823" s="313"/>
      <c r="BO1823" s="313"/>
      <c r="BP1823" s="314"/>
      <c r="BQ1823" s="294"/>
      <c r="BR1823" s="295"/>
      <c r="BS1823" s="295"/>
      <c r="BT1823" s="295"/>
      <c r="BU1823" s="295"/>
      <c r="BV1823" s="295"/>
      <c r="BW1823" s="296"/>
      <c r="BX1823" s="294"/>
      <c r="BY1823" s="295"/>
      <c r="BZ1823" s="295"/>
      <c r="CA1823" s="295"/>
      <c r="CB1823" s="295"/>
      <c r="CC1823" s="296"/>
      <c r="CD1823" s="294"/>
      <c r="CE1823" s="295"/>
      <c r="CF1823" s="295"/>
      <c r="CG1823" s="295"/>
      <c r="CH1823" s="295"/>
      <c r="CI1823" s="296"/>
    </row>
    <row r="1824" spans="1:87" ht="18" customHeight="1" x14ac:dyDescent="0.25">
      <c r="A1824" s="75"/>
      <c r="B1824" s="327"/>
      <c r="C1824" s="328"/>
      <c r="D1824" s="328"/>
      <c r="E1824" s="328"/>
      <c r="F1824" s="328"/>
      <c r="G1824" s="328"/>
      <c r="H1824" s="328"/>
      <c r="I1824" s="328"/>
      <c r="J1824" s="328"/>
      <c r="K1824" s="328"/>
      <c r="L1824" s="328"/>
      <c r="M1824" s="328"/>
      <c r="N1824" s="328"/>
      <c r="O1824" s="328"/>
      <c r="P1824" s="328"/>
      <c r="Q1824" s="328"/>
      <c r="R1824" s="328"/>
      <c r="S1824" s="328"/>
      <c r="T1824" s="328"/>
      <c r="U1824" s="328"/>
      <c r="V1824" s="328"/>
      <c r="W1824" s="328"/>
      <c r="X1824" s="328"/>
      <c r="Y1824" s="329"/>
      <c r="Z1824" s="336"/>
      <c r="AA1824" s="337"/>
      <c r="AB1824" s="337"/>
      <c r="AC1824" s="337"/>
      <c r="AD1824" s="338"/>
      <c r="AE1824" s="336"/>
      <c r="AF1824" s="337"/>
      <c r="AG1824" s="337"/>
      <c r="AH1824" s="337"/>
      <c r="AI1824" s="337"/>
      <c r="AJ1824" s="337"/>
      <c r="AK1824" s="300"/>
      <c r="AL1824" s="301"/>
      <c r="AM1824" s="301"/>
      <c r="AN1824" s="301"/>
      <c r="AO1824" s="301"/>
      <c r="AP1824" s="301"/>
      <c r="AQ1824" s="301"/>
      <c r="AR1824" s="301"/>
      <c r="AS1824" s="301"/>
      <c r="AT1824" s="301"/>
      <c r="AU1824" s="301"/>
      <c r="AV1824" s="301"/>
      <c r="AW1824" s="301"/>
      <c r="AX1824" s="302"/>
      <c r="AY1824" s="407"/>
      <c r="AZ1824" s="304"/>
      <c r="BA1824" s="304"/>
      <c r="BB1824" s="408"/>
      <c r="BC1824" s="306">
        <f t="shared" si="102"/>
        <v>0</v>
      </c>
      <c r="BD1824" s="307"/>
      <c r="BE1824" s="307"/>
      <c r="BF1824" s="308"/>
      <c r="BG1824" s="309"/>
      <c r="BH1824" s="310"/>
      <c r="BI1824" s="310"/>
      <c r="BJ1824" s="311"/>
      <c r="BK1824" s="312">
        <f t="shared" si="103"/>
        <v>0</v>
      </c>
      <c r="BL1824" s="313"/>
      <c r="BM1824" s="313"/>
      <c r="BN1824" s="313"/>
      <c r="BO1824" s="313"/>
      <c r="BP1824" s="314"/>
      <c r="BQ1824" s="294"/>
      <c r="BR1824" s="295"/>
      <c r="BS1824" s="295"/>
      <c r="BT1824" s="295"/>
      <c r="BU1824" s="295"/>
      <c r="BV1824" s="295"/>
      <c r="BW1824" s="296"/>
      <c r="BX1824" s="294"/>
      <c r="BY1824" s="295"/>
      <c r="BZ1824" s="295"/>
      <c r="CA1824" s="295"/>
      <c r="CB1824" s="295"/>
      <c r="CC1824" s="296"/>
      <c r="CD1824" s="294"/>
      <c r="CE1824" s="295"/>
      <c r="CF1824" s="295"/>
      <c r="CG1824" s="295"/>
      <c r="CH1824" s="295"/>
      <c r="CI1824" s="296"/>
    </row>
    <row r="1825" spans="1:87" ht="18" customHeight="1" x14ac:dyDescent="0.25">
      <c r="A1825" s="75"/>
      <c r="B1825" s="327"/>
      <c r="C1825" s="328"/>
      <c r="D1825" s="328"/>
      <c r="E1825" s="328"/>
      <c r="F1825" s="328"/>
      <c r="G1825" s="328"/>
      <c r="H1825" s="328"/>
      <c r="I1825" s="328"/>
      <c r="J1825" s="328"/>
      <c r="K1825" s="328"/>
      <c r="L1825" s="328"/>
      <c r="M1825" s="328"/>
      <c r="N1825" s="328"/>
      <c r="O1825" s="328"/>
      <c r="P1825" s="328"/>
      <c r="Q1825" s="328"/>
      <c r="R1825" s="328"/>
      <c r="S1825" s="328"/>
      <c r="T1825" s="328"/>
      <c r="U1825" s="328"/>
      <c r="V1825" s="328"/>
      <c r="W1825" s="328"/>
      <c r="X1825" s="328"/>
      <c r="Y1825" s="329"/>
      <c r="Z1825" s="336"/>
      <c r="AA1825" s="337"/>
      <c r="AB1825" s="337"/>
      <c r="AC1825" s="337"/>
      <c r="AD1825" s="338"/>
      <c r="AE1825" s="336"/>
      <c r="AF1825" s="337"/>
      <c r="AG1825" s="337"/>
      <c r="AH1825" s="337"/>
      <c r="AI1825" s="337"/>
      <c r="AJ1825" s="337"/>
      <c r="AK1825" s="300"/>
      <c r="AL1825" s="301"/>
      <c r="AM1825" s="301"/>
      <c r="AN1825" s="301"/>
      <c r="AO1825" s="301"/>
      <c r="AP1825" s="301"/>
      <c r="AQ1825" s="301"/>
      <c r="AR1825" s="301"/>
      <c r="AS1825" s="301"/>
      <c r="AT1825" s="301"/>
      <c r="AU1825" s="301"/>
      <c r="AV1825" s="301"/>
      <c r="AW1825" s="301"/>
      <c r="AX1825" s="302"/>
      <c r="AY1825" s="407"/>
      <c r="AZ1825" s="304"/>
      <c r="BA1825" s="304"/>
      <c r="BB1825" s="408"/>
      <c r="BC1825" s="306">
        <f t="shared" si="102"/>
        <v>0</v>
      </c>
      <c r="BD1825" s="307"/>
      <c r="BE1825" s="307"/>
      <c r="BF1825" s="308"/>
      <c r="BG1825" s="309"/>
      <c r="BH1825" s="310"/>
      <c r="BI1825" s="310"/>
      <c r="BJ1825" s="311"/>
      <c r="BK1825" s="312">
        <f t="shared" si="103"/>
        <v>0</v>
      </c>
      <c r="BL1825" s="313"/>
      <c r="BM1825" s="313"/>
      <c r="BN1825" s="313"/>
      <c r="BO1825" s="313"/>
      <c r="BP1825" s="314"/>
      <c r="BQ1825" s="294"/>
      <c r="BR1825" s="295"/>
      <c r="BS1825" s="295"/>
      <c r="BT1825" s="295"/>
      <c r="BU1825" s="295"/>
      <c r="BV1825" s="295"/>
      <c r="BW1825" s="296"/>
      <c r="BX1825" s="294"/>
      <c r="BY1825" s="295"/>
      <c r="BZ1825" s="295"/>
      <c r="CA1825" s="295"/>
      <c r="CB1825" s="295"/>
      <c r="CC1825" s="296"/>
      <c r="CD1825" s="294"/>
      <c r="CE1825" s="295"/>
      <c r="CF1825" s="295"/>
      <c r="CG1825" s="295"/>
      <c r="CH1825" s="295"/>
      <c r="CI1825" s="296"/>
    </row>
    <row r="1826" spans="1:87" ht="18" customHeight="1" x14ac:dyDescent="0.25">
      <c r="A1826" s="75"/>
      <c r="B1826" s="327"/>
      <c r="C1826" s="328"/>
      <c r="D1826" s="328"/>
      <c r="E1826" s="328"/>
      <c r="F1826" s="328"/>
      <c r="G1826" s="328"/>
      <c r="H1826" s="328"/>
      <c r="I1826" s="328"/>
      <c r="J1826" s="328"/>
      <c r="K1826" s="328"/>
      <c r="L1826" s="328"/>
      <c r="M1826" s="328"/>
      <c r="N1826" s="328"/>
      <c r="O1826" s="328"/>
      <c r="P1826" s="328"/>
      <c r="Q1826" s="328"/>
      <c r="R1826" s="328"/>
      <c r="S1826" s="328"/>
      <c r="T1826" s="328"/>
      <c r="U1826" s="328"/>
      <c r="V1826" s="328"/>
      <c r="W1826" s="328"/>
      <c r="X1826" s="328"/>
      <c r="Y1826" s="329"/>
      <c r="Z1826" s="336"/>
      <c r="AA1826" s="337"/>
      <c r="AB1826" s="337"/>
      <c r="AC1826" s="337"/>
      <c r="AD1826" s="338"/>
      <c r="AE1826" s="336"/>
      <c r="AF1826" s="337"/>
      <c r="AG1826" s="337"/>
      <c r="AH1826" s="337"/>
      <c r="AI1826" s="337"/>
      <c r="AJ1826" s="337"/>
      <c r="AK1826" s="300"/>
      <c r="AL1826" s="301"/>
      <c r="AM1826" s="301"/>
      <c r="AN1826" s="301"/>
      <c r="AO1826" s="301"/>
      <c r="AP1826" s="301"/>
      <c r="AQ1826" s="301"/>
      <c r="AR1826" s="301"/>
      <c r="AS1826" s="301"/>
      <c r="AT1826" s="301"/>
      <c r="AU1826" s="301"/>
      <c r="AV1826" s="301"/>
      <c r="AW1826" s="301"/>
      <c r="AX1826" s="302"/>
      <c r="AY1826" s="407"/>
      <c r="AZ1826" s="304"/>
      <c r="BA1826" s="304"/>
      <c r="BB1826" s="408"/>
      <c r="BC1826" s="306">
        <f t="shared" si="102"/>
        <v>0</v>
      </c>
      <c r="BD1826" s="307"/>
      <c r="BE1826" s="307"/>
      <c r="BF1826" s="308"/>
      <c r="BG1826" s="309"/>
      <c r="BH1826" s="310"/>
      <c r="BI1826" s="310"/>
      <c r="BJ1826" s="311"/>
      <c r="BK1826" s="312">
        <f t="shared" si="103"/>
        <v>0</v>
      </c>
      <c r="BL1826" s="313"/>
      <c r="BM1826" s="313"/>
      <c r="BN1826" s="313"/>
      <c r="BO1826" s="313"/>
      <c r="BP1826" s="314"/>
      <c r="BQ1826" s="294"/>
      <c r="BR1826" s="295"/>
      <c r="BS1826" s="295"/>
      <c r="BT1826" s="295"/>
      <c r="BU1826" s="295"/>
      <c r="BV1826" s="295"/>
      <c r="BW1826" s="296"/>
      <c r="BX1826" s="294"/>
      <c r="BY1826" s="295"/>
      <c r="BZ1826" s="295"/>
      <c r="CA1826" s="295"/>
      <c r="CB1826" s="295"/>
      <c r="CC1826" s="296"/>
      <c r="CD1826" s="294"/>
      <c r="CE1826" s="295"/>
      <c r="CF1826" s="295"/>
      <c r="CG1826" s="295"/>
      <c r="CH1826" s="295"/>
      <c r="CI1826" s="296"/>
    </row>
    <row r="1827" spans="1:87" ht="18" customHeight="1" x14ac:dyDescent="0.25">
      <c r="A1827" s="75"/>
      <c r="B1827" s="327"/>
      <c r="C1827" s="328"/>
      <c r="D1827" s="328"/>
      <c r="E1827" s="328"/>
      <c r="F1827" s="328"/>
      <c r="G1827" s="328"/>
      <c r="H1827" s="328"/>
      <c r="I1827" s="328"/>
      <c r="J1827" s="328"/>
      <c r="K1827" s="328"/>
      <c r="L1827" s="328"/>
      <c r="M1827" s="328"/>
      <c r="N1827" s="328"/>
      <c r="O1827" s="328"/>
      <c r="P1827" s="328"/>
      <c r="Q1827" s="328"/>
      <c r="R1827" s="328"/>
      <c r="S1827" s="328"/>
      <c r="T1827" s="328"/>
      <c r="U1827" s="328"/>
      <c r="V1827" s="328"/>
      <c r="W1827" s="328"/>
      <c r="X1827" s="328"/>
      <c r="Y1827" s="329"/>
      <c r="Z1827" s="336"/>
      <c r="AA1827" s="337"/>
      <c r="AB1827" s="337"/>
      <c r="AC1827" s="337"/>
      <c r="AD1827" s="338"/>
      <c r="AE1827" s="336"/>
      <c r="AF1827" s="337"/>
      <c r="AG1827" s="337"/>
      <c r="AH1827" s="337"/>
      <c r="AI1827" s="337"/>
      <c r="AJ1827" s="337"/>
      <c r="AK1827" s="300"/>
      <c r="AL1827" s="301"/>
      <c r="AM1827" s="301"/>
      <c r="AN1827" s="301"/>
      <c r="AO1827" s="301"/>
      <c r="AP1827" s="301"/>
      <c r="AQ1827" s="301"/>
      <c r="AR1827" s="301"/>
      <c r="AS1827" s="301"/>
      <c r="AT1827" s="301"/>
      <c r="AU1827" s="301"/>
      <c r="AV1827" s="301"/>
      <c r="AW1827" s="301"/>
      <c r="AX1827" s="302"/>
      <c r="AY1827" s="407"/>
      <c r="AZ1827" s="304"/>
      <c r="BA1827" s="304"/>
      <c r="BB1827" s="408"/>
      <c r="BC1827" s="306">
        <f t="shared" si="102"/>
        <v>0</v>
      </c>
      <c r="BD1827" s="307"/>
      <c r="BE1827" s="307"/>
      <c r="BF1827" s="308"/>
      <c r="BG1827" s="309"/>
      <c r="BH1827" s="310"/>
      <c r="BI1827" s="310"/>
      <c r="BJ1827" s="311"/>
      <c r="BK1827" s="312">
        <f t="shared" si="103"/>
        <v>0</v>
      </c>
      <c r="BL1827" s="313"/>
      <c r="BM1827" s="313"/>
      <c r="BN1827" s="313"/>
      <c r="BO1827" s="313"/>
      <c r="BP1827" s="314"/>
      <c r="BQ1827" s="294"/>
      <c r="BR1827" s="295"/>
      <c r="BS1827" s="295"/>
      <c r="BT1827" s="295"/>
      <c r="BU1827" s="295"/>
      <c r="BV1827" s="295"/>
      <c r="BW1827" s="296"/>
      <c r="BX1827" s="294"/>
      <c r="BY1827" s="295"/>
      <c r="BZ1827" s="295"/>
      <c r="CA1827" s="295"/>
      <c r="CB1827" s="295"/>
      <c r="CC1827" s="296"/>
      <c r="CD1827" s="294"/>
      <c r="CE1827" s="295"/>
      <c r="CF1827" s="295"/>
      <c r="CG1827" s="295"/>
      <c r="CH1827" s="295"/>
      <c r="CI1827" s="296"/>
    </row>
    <row r="1828" spans="1:87" ht="18" customHeight="1" x14ac:dyDescent="0.25">
      <c r="A1828" s="75"/>
      <c r="B1828" s="327"/>
      <c r="C1828" s="328"/>
      <c r="D1828" s="328"/>
      <c r="E1828" s="328"/>
      <c r="F1828" s="328"/>
      <c r="G1828" s="328"/>
      <c r="H1828" s="328"/>
      <c r="I1828" s="328"/>
      <c r="J1828" s="328"/>
      <c r="K1828" s="328"/>
      <c r="L1828" s="328"/>
      <c r="M1828" s="328"/>
      <c r="N1828" s="328"/>
      <c r="O1828" s="328"/>
      <c r="P1828" s="328"/>
      <c r="Q1828" s="328"/>
      <c r="R1828" s="328"/>
      <c r="S1828" s="328"/>
      <c r="T1828" s="328"/>
      <c r="U1828" s="328"/>
      <c r="V1828" s="328"/>
      <c r="W1828" s="328"/>
      <c r="X1828" s="328"/>
      <c r="Y1828" s="329"/>
      <c r="Z1828" s="336"/>
      <c r="AA1828" s="337"/>
      <c r="AB1828" s="337"/>
      <c r="AC1828" s="337"/>
      <c r="AD1828" s="338"/>
      <c r="AE1828" s="336"/>
      <c r="AF1828" s="337"/>
      <c r="AG1828" s="337"/>
      <c r="AH1828" s="337"/>
      <c r="AI1828" s="337"/>
      <c r="AJ1828" s="337"/>
      <c r="AK1828" s="300"/>
      <c r="AL1828" s="301"/>
      <c r="AM1828" s="301"/>
      <c r="AN1828" s="301"/>
      <c r="AO1828" s="301"/>
      <c r="AP1828" s="301"/>
      <c r="AQ1828" s="301"/>
      <c r="AR1828" s="301"/>
      <c r="AS1828" s="301"/>
      <c r="AT1828" s="301"/>
      <c r="AU1828" s="301"/>
      <c r="AV1828" s="301"/>
      <c r="AW1828" s="301"/>
      <c r="AX1828" s="302"/>
      <c r="AY1828" s="407"/>
      <c r="AZ1828" s="304"/>
      <c r="BA1828" s="304"/>
      <c r="BB1828" s="408"/>
      <c r="BC1828" s="306">
        <f t="shared" si="102"/>
        <v>0</v>
      </c>
      <c r="BD1828" s="307"/>
      <c r="BE1828" s="307"/>
      <c r="BF1828" s="308"/>
      <c r="BG1828" s="309"/>
      <c r="BH1828" s="310"/>
      <c r="BI1828" s="310"/>
      <c r="BJ1828" s="311"/>
      <c r="BK1828" s="312">
        <f t="shared" si="103"/>
        <v>0</v>
      </c>
      <c r="BL1828" s="313"/>
      <c r="BM1828" s="313"/>
      <c r="BN1828" s="313"/>
      <c r="BO1828" s="313"/>
      <c r="BP1828" s="314"/>
      <c r="BQ1828" s="294"/>
      <c r="BR1828" s="295"/>
      <c r="BS1828" s="295"/>
      <c r="BT1828" s="295"/>
      <c r="BU1828" s="295"/>
      <c r="BV1828" s="295"/>
      <c r="BW1828" s="296"/>
      <c r="BX1828" s="294"/>
      <c r="BY1828" s="295"/>
      <c r="BZ1828" s="295"/>
      <c r="CA1828" s="295"/>
      <c r="CB1828" s="295"/>
      <c r="CC1828" s="296"/>
      <c r="CD1828" s="294"/>
      <c r="CE1828" s="295"/>
      <c r="CF1828" s="295"/>
      <c r="CG1828" s="295"/>
      <c r="CH1828" s="295"/>
      <c r="CI1828" s="296"/>
    </row>
    <row r="1829" spans="1:87" ht="18" customHeight="1" x14ac:dyDescent="0.25">
      <c r="A1829" s="75"/>
      <c r="B1829" s="327"/>
      <c r="C1829" s="328"/>
      <c r="D1829" s="328"/>
      <c r="E1829" s="328"/>
      <c r="F1829" s="328"/>
      <c r="G1829" s="328"/>
      <c r="H1829" s="328"/>
      <c r="I1829" s="328"/>
      <c r="J1829" s="328"/>
      <c r="K1829" s="328"/>
      <c r="L1829" s="328"/>
      <c r="M1829" s="328"/>
      <c r="N1829" s="328"/>
      <c r="O1829" s="328"/>
      <c r="P1829" s="328"/>
      <c r="Q1829" s="328"/>
      <c r="R1829" s="328"/>
      <c r="S1829" s="328"/>
      <c r="T1829" s="328"/>
      <c r="U1829" s="328"/>
      <c r="V1829" s="328"/>
      <c r="W1829" s="328"/>
      <c r="X1829" s="328"/>
      <c r="Y1829" s="329"/>
      <c r="Z1829" s="336"/>
      <c r="AA1829" s="337"/>
      <c r="AB1829" s="337"/>
      <c r="AC1829" s="337"/>
      <c r="AD1829" s="338"/>
      <c r="AE1829" s="336"/>
      <c r="AF1829" s="337"/>
      <c r="AG1829" s="337"/>
      <c r="AH1829" s="337"/>
      <c r="AI1829" s="337"/>
      <c r="AJ1829" s="337"/>
      <c r="AK1829" s="300"/>
      <c r="AL1829" s="301"/>
      <c r="AM1829" s="301"/>
      <c r="AN1829" s="301"/>
      <c r="AO1829" s="301"/>
      <c r="AP1829" s="301"/>
      <c r="AQ1829" s="301"/>
      <c r="AR1829" s="301"/>
      <c r="AS1829" s="301"/>
      <c r="AT1829" s="301"/>
      <c r="AU1829" s="301"/>
      <c r="AV1829" s="301"/>
      <c r="AW1829" s="301"/>
      <c r="AX1829" s="302"/>
      <c r="AY1829" s="407"/>
      <c r="AZ1829" s="304"/>
      <c r="BA1829" s="304"/>
      <c r="BB1829" s="408"/>
      <c r="BC1829" s="306">
        <f t="shared" si="102"/>
        <v>0</v>
      </c>
      <c r="BD1829" s="307"/>
      <c r="BE1829" s="307"/>
      <c r="BF1829" s="308"/>
      <c r="BG1829" s="309"/>
      <c r="BH1829" s="310"/>
      <c r="BI1829" s="310"/>
      <c r="BJ1829" s="311"/>
      <c r="BK1829" s="312">
        <f t="shared" si="103"/>
        <v>0</v>
      </c>
      <c r="BL1829" s="313"/>
      <c r="BM1829" s="313"/>
      <c r="BN1829" s="313"/>
      <c r="BO1829" s="313"/>
      <c r="BP1829" s="314"/>
      <c r="BQ1829" s="294"/>
      <c r="BR1829" s="295"/>
      <c r="BS1829" s="295"/>
      <c r="BT1829" s="295"/>
      <c r="BU1829" s="295"/>
      <c r="BV1829" s="295"/>
      <c r="BW1829" s="296"/>
      <c r="BX1829" s="294"/>
      <c r="BY1829" s="295"/>
      <c r="BZ1829" s="295"/>
      <c r="CA1829" s="295"/>
      <c r="CB1829" s="295"/>
      <c r="CC1829" s="296"/>
      <c r="CD1829" s="294"/>
      <c r="CE1829" s="295"/>
      <c r="CF1829" s="295"/>
      <c r="CG1829" s="295"/>
      <c r="CH1829" s="295"/>
      <c r="CI1829" s="296"/>
    </row>
    <row r="1830" spans="1:87" ht="18" customHeight="1" x14ac:dyDescent="0.25">
      <c r="A1830" s="75"/>
      <c r="B1830" s="327"/>
      <c r="C1830" s="328"/>
      <c r="D1830" s="328"/>
      <c r="E1830" s="328"/>
      <c r="F1830" s="328"/>
      <c r="G1830" s="328"/>
      <c r="H1830" s="328"/>
      <c r="I1830" s="328"/>
      <c r="J1830" s="328"/>
      <c r="K1830" s="328"/>
      <c r="L1830" s="328"/>
      <c r="M1830" s="328"/>
      <c r="N1830" s="328"/>
      <c r="O1830" s="328"/>
      <c r="P1830" s="328"/>
      <c r="Q1830" s="328"/>
      <c r="R1830" s="328"/>
      <c r="S1830" s="328"/>
      <c r="T1830" s="328"/>
      <c r="U1830" s="328"/>
      <c r="V1830" s="328"/>
      <c r="W1830" s="328"/>
      <c r="X1830" s="328"/>
      <c r="Y1830" s="329"/>
      <c r="Z1830" s="336"/>
      <c r="AA1830" s="337"/>
      <c r="AB1830" s="337"/>
      <c r="AC1830" s="337"/>
      <c r="AD1830" s="338"/>
      <c r="AE1830" s="336"/>
      <c r="AF1830" s="337"/>
      <c r="AG1830" s="337"/>
      <c r="AH1830" s="337"/>
      <c r="AI1830" s="337"/>
      <c r="AJ1830" s="337"/>
      <c r="AK1830" s="300"/>
      <c r="AL1830" s="301"/>
      <c r="AM1830" s="301"/>
      <c r="AN1830" s="301"/>
      <c r="AO1830" s="301"/>
      <c r="AP1830" s="301"/>
      <c r="AQ1830" s="301"/>
      <c r="AR1830" s="301"/>
      <c r="AS1830" s="301"/>
      <c r="AT1830" s="301"/>
      <c r="AU1830" s="301"/>
      <c r="AV1830" s="301"/>
      <c r="AW1830" s="301"/>
      <c r="AX1830" s="302"/>
      <c r="AY1830" s="407"/>
      <c r="AZ1830" s="304"/>
      <c r="BA1830" s="304"/>
      <c r="BB1830" s="408"/>
      <c r="BC1830" s="306">
        <f t="shared" si="102"/>
        <v>0</v>
      </c>
      <c r="BD1830" s="307"/>
      <c r="BE1830" s="307"/>
      <c r="BF1830" s="308"/>
      <c r="BG1830" s="309"/>
      <c r="BH1830" s="310"/>
      <c r="BI1830" s="310"/>
      <c r="BJ1830" s="311"/>
      <c r="BK1830" s="312">
        <f t="shared" si="103"/>
        <v>0</v>
      </c>
      <c r="BL1830" s="313"/>
      <c r="BM1830" s="313"/>
      <c r="BN1830" s="313"/>
      <c r="BO1830" s="313"/>
      <c r="BP1830" s="314"/>
      <c r="BQ1830" s="294"/>
      <c r="BR1830" s="295"/>
      <c r="BS1830" s="295"/>
      <c r="BT1830" s="295"/>
      <c r="BU1830" s="295"/>
      <c r="BV1830" s="295"/>
      <c r="BW1830" s="296"/>
      <c r="BX1830" s="294"/>
      <c r="BY1830" s="295"/>
      <c r="BZ1830" s="295"/>
      <c r="CA1830" s="295"/>
      <c r="CB1830" s="295"/>
      <c r="CC1830" s="296"/>
      <c r="CD1830" s="294"/>
      <c r="CE1830" s="295"/>
      <c r="CF1830" s="295"/>
      <c r="CG1830" s="295"/>
      <c r="CH1830" s="295"/>
      <c r="CI1830" s="296"/>
    </row>
    <row r="1831" spans="1:87" ht="18" customHeight="1" x14ac:dyDescent="0.25">
      <c r="A1831" s="75"/>
      <c r="B1831" s="327"/>
      <c r="C1831" s="328"/>
      <c r="D1831" s="328"/>
      <c r="E1831" s="328"/>
      <c r="F1831" s="328"/>
      <c r="G1831" s="328"/>
      <c r="H1831" s="328"/>
      <c r="I1831" s="328"/>
      <c r="J1831" s="328"/>
      <c r="K1831" s="328"/>
      <c r="L1831" s="328"/>
      <c r="M1831" s="328"/>
      <c r="N1831" s="328"/>
      <c r="O1831" s="328"/>
      <c r="P1831" s="328"/>
      <c r="Q1831" s="328"/>
      <c r="R1831" s="328"/>
      <c r="S1831" s="328"/>
      <c r="T1831" s="328"/>
      <c r="U1831" s="328"/>
      <c r="V1831" s="328"/>
      <c r="W1831" s="328"/>
      <c r="X1831" s="328"/>
      <c r="Y1831" s="329"/>
      <c r="Z1831" s="336"/>
      <c r="AA1831" s="337"/>
      <c r="AB1831" s="337"/>
      <c r="AC1831" s="337"/>
      <c r="AD1831" s="338"/>
      <c r="AE1831" s="336"/>
      <c r="AF1831" s="337"/>
      <c r="AG1831" s="337"/>
      <c r="AH1831" s="337"/>
      <c r="AI1831" s="337"/>
      <c r="AJ1831" s="337"/>
      <c r="AK1831" s="300"/>
      <c r="AL1831" s="301"/>
      <c r="AM1831" s="301"/>
      <c r="AN1831" s="301"/>
      <c r="AO1831" s="301"/>
      <c r="AP1831" s="301"/>
      <c r="AQ1831" s="301"/>
      <c r="AR1831" s="301"/>
      <c r="AS1831" s="301"/>
      <c r="AT1831" s="301"/>
      <c r="AU1831" s="301"/>
      <c r="AV1831" s="301"/>
      <c r="AW1831" s="301"/>
      <c r="AX1831" s="302"/>
      <c r="AY1831" s="407"/>
      <c r="AZ1831" s="304"/>
      <c r="BA1831" s="304"/>
      <c r="BB1831" s="408"/>
      <c r="BC1831" s="306">
        <f t="shared" si="102"/>
        <v>0</v>
      </c>
      <c r="BD1831" s="307"/>
      <c r="BE1831" s="307"/>
      <c r="BF1831" s="308"/>
      <c r="BG1831" s="309"/>
      <c r="BH1831" s="310"/>
      <c r="BI1831" s="310"/>
      <c r="BJ1831" s="311"/>
      <c r="BK1831" s="312">
        <f t="shared" si="103"/>
        <v>0</v>
      </c>
      <c r="BL1831" s="313"/>
      <c r="BM1831" s="313"/>
      <c r="BN1831" s="313"/>
      <c r="BO1831" s="313"/>
      <c r="BP1831" s="314"/>
      <c r="BQ1831" s="294"/>
      <c r="BR1831" s="295"/>
      <c r="BS1831" s="295"/>
      <c r="BT1831" s="295"/>
      <c r="BU1831" s="295"/>
      <c r="BV1831" s="295"/>
      <c r="BW1831" s="296"/>
      <c r="BX1831" s="294"/>
      <c r="BY1831" s="295"/>
      <c r="BZ1831" s="295"/>
      <c r="CA1831" s="295"/>
      <c r="CB1831" s="295"/>
      <c r="CC1831" s="296"/>
      <c r="CD1831" s="294"/>
      <c r="CE1831" s="295"/>
      <c r="CF1831" s="295"/>
      <c r="CG1831" s="295"/>
      <c r="CH1831" s="295"/>
      <c r="CI1831" s="296"/>
    </row>
    <row r="1832" spans="1:87" ht="18" customHeight="1" x14ac:dyDescent="0.25">
      <c r="A1832" s="75"/>
      <c r="B1832" s="327"/>
      <c r="C1832" s="328"/>
      <c r="D1832" s="328"/>
      <c r="E1832" s="328"/>
      <c r="F1832" s="328"/>
      <c r="G1832" s="328"/>
      <c r="H1832" s="328"/>
      <c r="I1832" s="328"/>
      <c r="J1832" s="328"/>
      <c r="K1832" s="328"/>
      <c r="L1832" s="328"/>
      <c r="M1832" s="328"/>
      <c r="N1832" s="328"/>
      <c r="O1832" s="328"/>
      <c r="P1832" s="328"/>
      <c r="Q1832" s="328"/>
      <c r="R1832" s="328"/>
      <c r="S1832" s="328"/>
      <c r="T1832" s="328"/>
      <c r="U1832" s="328"/>
      <c r="V1832" s="328"/>
      <c r="W1832" s="328"/>
      <c r="X1832" s="328"/>
      <c r="Y1832" s="329"/>
      <c r="Z1832" s="336"/>
      <c r="AA1832" s="337"/>
      <c r="AB1832" s="337"/>
      <c r="AC1832" s="337"/>
      <c r="AD1832" s="338"/>
      <c r="AE1832" s="336"/>
      <c r="AF1832" s="337"/>
      <c r="AG1832" s="337"/>
      <c r="AH1832" s="337"/>
      <c r="AI1832" s="337"/>
      <c r="AJ1832" s="337"/>
      <c r="AK1832" s="300"/>
      <c r="AL1832" s="301"/>
      <c r="AM1832" s="301"/>
      <c r="AN1832" s="301"/>
      <c r="AO1832" s="301"/>
      <c r="AP1832" s="301"/>
      <c r="AQ1832" s="301"/>
      <c r="AR1832" s="301"/>
      <c r="AS1832" s="301"/>
      <c r="AT1832" s="301"/>
      <c r="AU1832" s="301"/>
      <c r="AV1832" s="301"/>
      <c r="AW1832" s="301"/>
      <c r="AX1832" s="302"/>
      <c r="AY1832" s="407"/>
      <c r="AZ1832" s="304"/>
      <c r="BA1832" s="304"/>
      <c r="BB1832" s="408"/>
      <c r="BC1832" s="306">
        <f t="shared" si="102"/>
        <v>0</v>
      </c>
      <c r="BD1832" s="307"/>
      <c r="BE1832" s="307"/>
      <c r="BF1832" s="308"/>
      <c r="BG1832" s="309"/>
      <c r="BH1832" s="310"/>
      <c r="BI1832" s="310"/>
      <c r="BJ1832" s="311"/>
      <c r="BK1832" s="312">
        <f t="shared" si="103"/>
        <v>0</v>
      </c>
      <c r="BL1832" s="313"/>
      <c r="BM1832" s="313"/>
      <c r="BN1832" s="313"/>
      <c r="BO1832" s="313"/>
      <c r="BP1832" s="314"/>
      <c r="BQ1832" s="294"/>
      <c r="BR1832" s="295"/>
      <c r="BS1832" s="295"/>
      <c r="BT1832" s="295"/>
      <c r="BU1832" s="295"/>
      <c r="BV1832" s="295"/>
      <c r="BW1832" s="296"/>
      <c r="BX1832" s="294"/>
      <c r="BY1832" s="295"/>
      <c r="BZ1832" s="295"/>
      <c r="CA1832" s="295"/>
      <c r="CB1832" s="295"/>
      <c r="CC1832" s="296"/>
      <c r="CD1832" s="294"/>
      <c r="CE1832" s="295"/>
      <c r="CF1832" s="295"/>
      <c r="CG1832" s="295"/>
      <c r="CH1832" s="295"/>
      <c r="CI1832" s="296"/>
    </row>
    <row r="1833" spans="1:87" ht="18" customHeight="1" x14ac:dyDescent="0.25">
      <c r="A1833" s="75"/>
      <c r="B1833" s="327"/>
      <c r="C1833" s="328"/>
      <c r="D1833" s="328"/>
      <c r="E1833" s="328"/>
      <c r="F1833" s="328"/>
      <c r="G1833" s="328"/>
      <c r="H1833" s="328"/>
      <c r="I1833" s="328"/>
      <c r="J1833" s="328"/>
      <c r="K1833" s="328"/>
      <c r="L1833" s="328"/>
      <c r="M1833" s="328"/>
      <c r="N1833" s="328"/>
      <c r="O1833" s="328"/>
      <c r="P1833" s="328"/>
      <c r="Q1833" s="328"/>
      <c r="R1833" s="328"/>
      <c r="S1833" s="328"/>
      <c r="T1833" s="328"/>
      <c r="U1833" s="328"/>
      <c r="V1833" s="328"/>
      <c r="W1833" s="328"/>
      <c r="X1833" s="328"/>
      <c r="Y1833" s="329"/>
      <c r="Z1833" s="336"/>
      <c r="AA1833" s="337"/>
      <c r="AB1833" s="337"/>
      <c r="AC1833" s="337"/>
      <c r="AD1833" s="338"/>
      <c r="AE1833" s="336"/>
      <c r="AF1833" s="337"/>
      <c r="AG1833" s="337"/>
      <c r="AH1833" s="337"/>
      <c r="AI1833" s="337"/>
      <c r="AJ1833" s="337"/>
      <c r="AK1833" s="300"/>
      <c r="AL1833" s="301"/>
      <c r="AM1833" s="301"/>
      <c r="AN1833" s="301"/>
      <c r="AO1833" s="301"/>
      <c r="AP1833" s="301"/>
      <c r="AQ1833" s="301"/>
      <c r="AR1833" s="301"/>
      <c r="AS1833" s="301"/>
      <c r="AT1833" s="301"/>
      <c r="AU1833" s="301"/>
      <c r="AV1833" s="301"/>
      <c r="AW1833" s="301"/>
      <c r="AX1833" s="302"/>
      <c r="AY1833" s="407"/>
      <c r="AZ1833" s="304"/>
      <c r="BA1833" s="304"/>
      <c r="BB1833" s="408"/>
      <c r="BC1833" s="306">
        <f t="shared" si="102"/>
        <v>0</v>
      </c>
      <c r="BD1833" s="307"/>
      <c r="BE1833" s="307"/>
      <c r="BF1833" s="308"/>
      <c r="BG1833" s="309"/>
      <c r="BH1833" s="310"/>
      <c r="BI1833" s="310"/>
      <c r="BJ1833" s="311"/>
      <c r="BK1833" s="312">
        <f t="shared" si="103"/>
        <v>0</v>
      </c>
      <c r="BL1833" s="313"/>
      <c r="BM1833" s="313"/>
      <c r="BN1833" s="313"/>
      <c r="BO1833" s="313"/>
      <c r="BP1833" s="314"/>
      <c r="BQ1833" s="294"/>
      <c r="BR1833" s="295"/>
      <c r="BS1833" s="295"/>
      <c r="BT1833" s="295"/>
      <c r="BU1833" s="295"/>
      <c r="BV1833" s="295"/>
      <c r="BW1833" s="296"/>
      <c r="BX1833" s="294"/>
      <c r="BY1833" s="295"/>
      <c r="BZ1833" s="295"/>
      <c r="CA1833" s="295"/>
      <c r="CB1833" s="295"/>
      <c r="CC1833" s="296"/>
      <c r="CD1833" s="294"/>
      <c r="CE1833" s="295"/>
      <c r="CF1833" s="295"/>
      <c r="CG1833" s="295"/>
      <c r="CH1833" s="295"/>
      <c r="CI1833" s="296"/>
    </row>
    <row r="1834" spans="1:87" ht="18" customHeight="1" x14ac:dyDescent="0.25">
      <c r="A1834" s="75"/>
      <c r="B1834" s="327"/>
      <c r="C1834" s="328"/>
      <c r="D1834" s="328"/>
      <c r="E1834" s="328"/>
      <c r="F1834" s="328"/>
      <c r="G1834" s="328"/>
      <c r="H1834" s="328"/>
      <c r="I1834" s="328"/>
      <c r="J1834" s="328"/>
      <c r="K1834" s="328"/>
      <c r="L1834" s="328"/>
      <c r="M1834" s="328"/>
      <c r="N1834" s="328"/>
      <c r="O1834" s="328"/>
      <c r="P1834" s="328"/>
      <c r="Q1834" s="328"/>
      <c r="R1834" s="328"/>
      <c r="S1834" s="328"/>
      <c r="T1834" s="328"/>
      <c r="U1834" s="328"/>
      <c r="V1834" s="328"/>
      <c r="W1834" s="328"/>
      <c r="X1834" s="328"/>
      <c r="Y1834" s="329"/>
      <c r="Z1834" s="336"/>
      <c r="AA1834" s="337"/>
      <c r="AB1834" s="337"/>
      <c r="AC1834" s="337"/>
      <c r="AD1834" s="338"/>
      <c r="AE1834" s="336"/>
      <c r="AF1834" s="337"/>
      <c r="AG1834" s="337"/>
      <c r="AH1834" s="337"/>
      <c r="AI1834" s="337"/>
      <c r="AJ1834" s="337"/>
      <c r="AK1834" s="300"/>
      <c r="AL1834" s="301"/>
      <c r="AM1834" s="301"/>
      <c r="AN1834" s="301"/>
      <c r="AO1834" s="301"/>
      <c r="AP1834" s="301"/>
      <c r="AQ1834" s="301"/>
      <c r="AR1834" s="301"/>
      <c r="AS1834" s="301"/>
      <c r="AT1834" s="301"/>
      <c r="AU1834" s="301"/>
      <c r="AV1834" s="301"/>
      <c r="AW1834" s="301"/>
      <c r="AX1834" s="302"/>
      <c r="AY1834" s="407"/>
      <c r="AZ1834" s="304"/>
      <c r="BA1834" s="304"/>
      <c r="BB1834" s="408"/>
      <c r="BC1834" s="306">
        <f t="shared" si="102"/>
        <v>0</v>
      </c>
      <c r="BD1834" s="307"/>
      <c r="BE1834" s="307"/>
      <c r="BF1834" s="308"/>
      <c r="BG1834" s="309"/>
      <c r="BH1834" s="310"/>
      <c r="BI1834" s="310"/>
      <c r="BJ1834" s="311"/>
      <c r="BK1834" s="312">
        <f t="shared" si="103"/>
        <v>0</v>
      </c>
      <c r="BL1834" s="313"/>
      <c r="BM1834" s="313"/>
      <c r="BN1834" s="313"/>
      <c r="BO1834" s="313"/>
      <c r="BP1834" s="314"/>
      <c r="BQ1834" s="294"/>
      <c r="BR1834" s="295"/>
      <c r="BS1834" s="295"/>
      <c r="BT1834" s="295"/>
      <c r="BU1834" s="295"/>
      <c r="BV1834" s="295"/>
      <c r="BW1834" s="296"/>
      <c r="BX1834" s="294"/>
      <c r="BY1834" s="295"/>
      <c r="BZ1834" s="295"/>
      <c r="CA1834" s="295"/>
      <c r="CB1834" s="295"/>
      <c r="CC1834" s="296"/>
      <c r="CD1834" s="294"/>
      <c r="CE1834" s="295"/>
      <c r="CF1834" s="295"/>
      <c r="CG1834" s="295"/>
      <c r="CH1834" s="295"/>
      <c r="CI1834" s="296"/>
    </row>
    <row r="1835" spans="1:87" ht="18" customHeight="1" x14ac:dyDescent="0.25">
      <c r="A1835" s="75"/>
      <c r="B1835" s="327"/>
      <c r="C1835" s="328"/>
      <c r="D1835" s="328"/>
      <c r="E1835" s="328"/>
      <c r="F1835" s="328"/>
      <c r="G1835" s="328"/>
      <c r="H1835" s="328"/>
      <c r="I1835" s="328"/>
      <c r="J1835" s="328"/>
      <c r="K1835" s="328"/>
      <c r="L1835" s="328"/>
      <c r="M1835" s="328"/>
      <c r="N1835" s="328"/>
      <c r="O1835" s="328"/>
      <c r="P1835" s="328"/>
      <c r="Q1835" s="328"/>
      <c r="R1835" s="328"/>
      <c r="S1835" s="328"/>
      <c r="T1835" s="328"/>
      <c r="U1835" s="328"/>
      <c r="V1835" s="328"/>
      <c r="W1835" s="328"/>
      <c r="X1835" s="328"/>
      <c r="Y1835" s="329"/>
      <c r="Z1835" s="336"/>
      <c r="AA1835" s="337"/>
      <c r="AB1835" s="337"/>
      <c r="AC1835" s="337"/>
      <c r="AD1835" s="338"/>
      <c r="AE1835" s="336"/>
      <c r="AF1835" s="337"/>
      <c r="AG1835" s="337"/>
      <c r="AH1835" s="337"/>
      <c r="AI1835" s="337"/>
      <c r="AJ1835" s="337"/>
      <c r="AK1835" s="300"/>
      <c r="AL1835" s="301"/>
      <c r="AM1835" s="301"/>
      <c r="AN1835" s="301"/>
      <c r="AO1835" s="301"/>
      <c r="AP1835" s="301"/>
      <c r="AQ1835" s="301"/>
      <c r="AR1835" s="301"/>
      <c r="AS1835" s="301"/>
      <c r="AT1835" s="301"/>
      <c r="AU1835" s="301"/>
      <c r="AV1835" s="301"/>
      <c r="AW1835" s="301"/>
      <c r="AX1835" s="302"/>
      <c r="AY1835" s="407"/>
      <c r="AZ1835" s="304"/>
      <c r="BA1835" s="304"/>
      <c r="BB1835" s="408"/>
      <c r="BC1835" s="306">
        <f t="shared" si="102"/>
        <v>0</v>
      </c>
      <c r="BD1835" s="307"/>
      <c r="BE1835" s="307"/>
      <c r="BF1835" s="308"/>
      <c r="BG1835" s="309"/>
      <c r="BH1835" s="310"/>
      <c r="BI1835" s="310"/>
      <c r="BJ1835" s="311"/>
      <c r="BK1835" s="312">
        <f t="shared" si="103"/>
        <v>0</v>
      </c>
      <c r="BL1835" s="313"/>
      <c r="BM1835" s="313"/>
      <c r="BN1835" s="313"/>
      <c r="BO1835" s="313"/>
      <c r="BP1835" s="314"/>
      <c r="BQ1835" s="294"/>
      <c r="BR1835" s="295"/>
      <c r="BS1835" s="295"/>
      <c r="BT1835" s="295"/>
      <c r="BU1835" s="295"/>
      <c r="BV1835" s="295"/>
      <c r="BW1835" s="296"/>
      <c r="BX1835" s="294"/>
      <c r="BY1835" s="295"/>
      <c r="BZ1835" s="295"/>
      <c r="CA1835" s="295"/>
      <c r="CB1835" s="295"/>
      <c r="CC1835" s="296"/>
      <c r="CD1835" s="294"/>
      <c r="CE1835" s="295"/>
      <c r="CF1835" s="295"/>
      <c r="CG1835" s="295"/>
      <c r="CH1835" s="295"/>
      <c r="CI1835" s="296"/>
    </row>
    <row r="1836" spans="1:87" ht="18" customHeight="1" x14ac:dyDescent="0.25">
      <c r="A1836" s="75"/>
      <c r="B1836" s="327"/>
      <c r="C1836" s="328"/>
      <c r="D1836" s="328"/>
      <c r="E1836" s="328"/>
      <c r="F1836" s="328"/>
      <c r="G1836" s="328"/>
      <c r="H1836" s="328"/>
      <c r="I1836" s="328"/>
      <c r="J1836" s="328"/>
      <c r="K1836" s="328"/>
      <c r="L1836" s="328"/>
      <c r="M1836" s="328"/>
      <c r="N1836" s="328"/>
      <c r="O1836" s="328"/>
      <c r="P1836" s="328"/>
      <c r="Q1836" s="328"/>
      <c r="R1836" s="328"/>
      <c r="S1836" s="328"/>
      <c r="T1836" s="328"/>
      <c r="U1836" s="328"/>
      <c r="V1836" s="328"/>
      <c r="W1836" s="328"/>
      <c r="X1836" s="328"/>
      <c r="Y1836" s="329"/>
      <c r="Z1836" s="336"/>
      <c r="AA1836" s="337"/>
      <c r="AB1836" s="337"/>
      <c r="AC1836" s="337"/>
      <c r="AD1836" s="338"/>
      <c r="AE1836" s="336"/>
      <c r="AF1836" s="337"/>
      <c r="AG1836" s="337"/>
      <c r="AH1836" s="337"/>
      <c r="AI1836" s="337"/>
      <c r="AJ1836" s="337"/>
      <c r="AK1836" s="300"/>
      <c r="AL1836" s="301"/>
      <c r="AM1836" s="301"/>
      <c r="AN1836" s="301"/>
      <c r="AO1836" s="301"/>
      <c r="AP1836" s="301"/>
      <c r="AQ1836" s="301"/>
      <c r="AR1836" s="301"/>
      <c r="AS1836" s="301"/>
      <c r="AT1836" s="301"/>
      <c r="AU1836" s="301"/>
      <c r="AV1836" s="301"/>
      <c r="AW1836" s="301"/>
      <c r="AX1836" s="302"/>
      <c r="AY1836" s="407"/>
      <c r="AZ1836" s="304"/>
      <c r="BA1836" s="304"/>
      <c r="BB1836" s="408"/>
      <c r="BC1836" s="306">
        <f t="shared" si="102"/>
        <v>0</v>
      </c>
      <c r="BD1836" s="307"/>
      <c r="BE1836" s="307"/>
      <c r="BF1836" s="308"/>
      <c r="BG1836" s="309"/>
      <c r="BH1836" s="310"/>
      <c r="BI1836" s="310"/>
      <c r="BJ1836" s="311"/>
      <c r="BK1836" s="312">
        <f t="shared" si="103"/>
        <v>0</v>
      </c>
      <c r="BL1836" s="313"/>
      <c r="BM1836" s="313"/>
      <c r="BN1836" s="313"/>
      <c r="BO1836" s="313"/>
      <c r="BP1836" s="314"/>
      <c r="BQ1836" s="294"/>
      <c r="BR1836" s="295"/>
      <c r="BS1836" s="295"/>
      <c r="BT1836" s="295"/>
      <c r="BU1836" s="295"/>
      <c r="BV1836" s="295"/>
      <c r="BW1836" s="296"/>
      <c r="BX1836" s="294"/>
      <c r="BY1836" s="295"/>
      <c r="BZ1836" s="295"/>
      <c r="CA1836" s="295"/>
      <c r="CB1836" s="295"/>
      <c r="CC1836" s="296"/>
      <c r="CD1836" s="294"/>
      <c r="CE1836" s="295"/>
      <c r="CF1836" s="295"/>
      <c r="CG1836" s="295"/>
      <c r="CH1836" s="295"/>
      <c r="CI1836" s="296"/>
    </row>
    <row r="1837" spans="1:87" ht="18" customHeight="1" x14ac:dyDescent="0.25">
      <c r="A1837" s="75"/>
      <c r="B1837" s="327"/>
      <c r="C1837" s="328"/>
      <c r="D1837" s="328"/>
      <c r="E1837" s="328"/>
      <c r="F1837" s="328"/>
      <c r="G1837" s="328"/>
      <c r="H1837" s="328"/>
      <c r="I1837" s="328"/>
      <c r="J1837" s="328"/>
      <c r="K1837" s="328"/>
      <c r="L1837" s="328"/>
      <c r="M1837" s="328"/>
      <c r="N1837" s="328"/>
      <c r="O1837" s="328"/>
      <c r="P1837" s="328"/>
      <c r="Q1837" s="328"/>
      <c r="R1837" s="328"/>
      <c r="S1837" s="328"/>
      <c r="T1837" s="328"/>
      <c r="U1837" s="328"/>
      <c r="V1837" s="328"/>
      <c r="W1837" s="328"/>
      <c r="X1837" s="328"/>
      <c r="Y1837" s="329"/>
      <c r="Z1837" s="336"/>
      <c r="AA1837" s="337"/>
      <c r="AB1837" s="337"/>
      <c r="AC1837" s="337"/>
      <c r="AD1837" s="338"/>
      <c r="AE1837" s="336"/>
      <c r="AF1837" s="337"/>
      <c r="AG1837" s="337"/>
      <c r="AH1837" s="337"/>
      <c r="AI1837" s="337"/>
      <c r="AJ1837" s="337"/>
      <c r="AK1837" s="300"/>
      <c r="AL1837" s="301"/>
      <c r="AM1837" s="301"/>
      <c r="AN1837" s="301"/>
      <c r="AO1837" s="301"/>
      <c r="AP1837" s="301"/>
      <c r="AQ1837" s="301"/>
      <c r="AR1837" s="301"/>
      <c r="AS1837" s="301"/>
      <c r="AT1837" s="301"/>
      <c r="AU1837" s="301"/>
      <c r="AV1837" s="301"/>
      <c r="AW1837" s="301"/>
      <c r="AX1837" s="302"/>
      <c r="AY1837" s="407"/>
      <c r="AZ1837" s="304"/>
      <c r="BA1837" s="304"/>
      <c r="BB1837" s="408"/>
      <c r="BC1837" s="306">
        <f t="shared" si="102"/>
        <v>0</v>
      </c>
      <c r="BD1837" s="307"/>
      <c r="BE1837" s="307"/>
      <c r="BF1837" s="308"/>
      <c r="BG1837" s="309"/>
      <c r="BH1837" s="310"/>
      <c r="BI1837" s="310"/>
      <c r="BJ1837" s="311"/>
      <c r="BK1837" s="312">
        <f t="shared" si="103"/>
        <v>0</v>
      </c>
      <c r="BL1837" s="313"/>
      <c r="BM1837" s="313"/>
      <c r="BN1837" s="313"/>
      <c r="BO1837" s="313"/>
      <c r="BP1837" s="314"/>
      <c r="BQ1837" s="294"/>
      <c r="BR1837" s="295"/>
      <c r="BS1837" s="295"/>
      <c r="BT1837" s="295"/>
      <c r="BU1837" s="295"/>
      <c r="BV1837" s="295"/>
      <c r="BW1837" s="296"/>
      <c r="BX1837" s="294"/>
      <c r="BY1837" s="295"/>
      <c r="BZ1837" s="295"/>
      <c r="CA1837" s="295"/>
      <c r="CB1837" s="295"/>
      <c r="CC1837" s="296"/>
      <c r="CD1837" s="294"/>
      <c r="CE1837" s="295"/>
      <c r="CF1837" s="295"/>
      <c r="CG1837" s="295"/>
      <c r="CH1837" s="295"/>
      <c r="CI1837" s="296"/>
    </row>
    <row r="1838" spans="1:87" ht="18" customHeight="1" x14ac:dyDescent="0.25">
      <c r="A1838" s="75"/>
      <c r="B1838" s="327"/>
      <c r="C1838" s="328"/>
      <c r="D1838" s="328"/>
      <c r="E1838" s="328"/>
      <c r="F1838" s="328"/>
      <c r="G1838" s="328"/>
      <c r="H1838" s="328"/>
      <c r="I1838" s="328"/>
      <c r="J1838" s="328"/>
      <c r="K1838" s="328"/>
      <c r="L1838" s="328"/>
      <c r="M1838" s="328"/>
      <c r="N1838" s="328"/>
      <c r="O1838" s="328"/>
      <c r="P1838" s="328"/>
      <c r="Q1838" s="328"/>
      <c r="R1838" s="328"/>
      <c r="S1838" s="328"/>
      <c r="T1838" s="328"/>
      <c r="U1838" s="328"/>
      <c r="V1838" s="328"/>
      <c r="W1838" s="328"/>
      <c r="X1838" s="328"/>
      <c r="Y1838" s="329"/>
      <c r="Z1838" s="336"/>
      <c r="AA1838" s="337"/>
      <c r="AB1838" s="337"/>
      <c r="AC1838" s="337"/>
      <c r="AD1838" s="338"/>
      <c r="AE1838" s="336"/>
      <c r="AF1838" s="337"/>
      <c r="AG1838" s="337"/>
      <c r="AH1838" s="337"/>
      <c r="AI1838" s="337"/>
      <c r="AJ1838" s="337"/>
      <c r="AK1838" s="300"/>
      <c r="AL1838" s="301"/>
      <c r="AM1838" s="301"/>
      <c r="AN1838" s="301"/>
      <c r="AO1838" s="301"/>
      <c r="AP1838" s="301"/>
      <c r="AQ1838" s="301"/>
      <c r="AR1838" s="301"/>
      <c r="AS1838" s="301"/>
      <c r="AT1838" s="301"/>
      <c r="AU1838" s="301"/>
      <c r="AV1838" s="301"/>
      <c r="AW1838" s="301"/>
      <c r="AX1838" s="302"/>
      <c r="AY1838" s="407"/>
      <c r="AZ1838" s="304"/>
      <c r="BA1838" s="304"/>
      <c r="BB1838" s="408"/>
      <c r="BC1838" s="306">
        <f t="shared" si="102"/>
        <v>0</v>
      </c>
      <c r="BD1838" s="307"/>
      <c r="BE1838" s="307"/>
      <c r="BF1838" s="308"/>
      <c r="BG1838" s="309"/>
      <c r="BH1838" s="310"/>
      <c r="BI1838" s="310"/>
      <c r="BJ1838" s="311"/>
      <c r="BK1838" s="312">
        <f t="shared" si="103"/>
        <v>0</v>
      </c>
      <c r="BL1838" s="313"/>
      <c r="BM1838" s="313"/>
      <c r="BN1838" s="313"/>
      <c r="BO1838" s="313"/>
      <c r="BP1838" s="314"/>
      <c r="BQ1838" s="294"/>
      <c r="BR1838" s="295"/>
      <c r="BS1838" s="295"/>
      <c r="BT1838" s="295"/>
      <c r="BU1838" s="295"/>
      <c r="BV1838" s="295"/>
      <c r="BW1838" s="296"/>
      <c r="BX1838" s="294"/>
      <c r="BY1838" s="295"/>
      <c r="BZ1838" s="295"/>
      <c r="CA1838" s="295"/>
      <c r="CB1838" s="295"/>
      <c r="CC1838" s="296"/>
      <c r="CD1838" s="294"/>
      <c r="CE1838" s="295"/>
      <c r="CF1838" s="295"/>
      <c r="CG1838" s="295"/>
      <c r="CH1838" s="295"/>
      <c r="CI1838" s="296"/>
    </row>
    <row r="1839" spans="1:87" ht="18" customHeight="1" x14ac:dyDescent="0.25">
      <c r="A1839" s="75"/>
      <c r="B1839" s="327"/>
      <c r="C1839" s="328"/>
      <c r="D1839" s="328"/>
      <c r="E1839" s="328"/>
      <c r="F1839" s="328"/>
      <c r="G1839" s="328"/>
      <c r="H1839" s="328"/>
      <c r="I1839" s="328"/>
      <c r="J1839" s="328"/>
      <c r="K1839" s="328"/>
      <c r="L1839" s="328"/>
      <c r="M1839" s="328"/>
      <c r="N1839" s="328"/>
      <c r="O1839" s="328"/>
      <c r="P1839" s="328"/>
      <c r="Q1839" s="328"/>
      <c r="R1839" s="328"/>
      <c r="S1839" s="328"/>
      <c r="T1839" s="328"/>
      <c r="U1839" s="328"/>
      <c r="V1839" s="328"/>
      <c r="W1839" s="328"/>
      <c r="X1839" s="328"/>
      <c r="Y1839" s="329"/>
      <c r="Z1839" s="336"/>
      <c r="AA1839" s="337"/>
      <c r="AB1839" s="337"/>
      <c r="AC1839" s="337"/>
      <c r="AD1839" s="338"/>
      <c r="AE1839" s="336"/>
      <c r="AF1839" s="337"/>
      <c r="AG1839" s="337"/>
      <c r="AH1839" s="337"/>
      <c r="AI1839" s="337"/>
      <c r="AJ1839" s="337"/>
      <c r="AK1839" s="300"/>
      <c r="AL1839" s="301"/>
      <c r="AM1839" s="301"/>
      <c r="AN1839" s="301"/>
      <c r="AO1839" s="301"/>
      <c r="AP1839" s="301"/>
      <c r="AQ1839" s="301"/>
      <c r="AR1839" s="301"/>
      <c r="AS1839" s="301"/>
      <c r="AT1839" s="301"/>
      <c r="AU1839" s="301"/>
      <c r="AV1839" s="301"/>
      <c r="AW1839" s="301"/>
      <c r="AX1839" s="302"/>
      <c r="AY1839" s="407"/>
      <c r="AZ1839" s="304"/>
      <c r="BA1839" s="304"/>
      <c r="BB1839" s="408"/>
      <c r="BC1839" s="306">
        <f t="shared" si="102"/>
        <v>0</v>
      </c>
      <c r="BD1839" s="307"/>
      <c r="BE1839" s="307"/>
      <c r="BF1839" s="308"/>
      <c r="BG1839" s="309"/>
      <c r="BH1839" s="310"/>
      <c r="BI1839" s="310"/>
      <c r="BJ1839" s="311"/>
      <c r="BK1839" s="312">
        <f t="shared" si="103"/>
        <v>0</v>
      </c>
      <c r="BL1839" s="313"/>
      <c r="BM1839" s="313"/>
      <c r="BN1839" s="313"/>
      <c r="BO1839" s="313"/>
      <c r="BP1839" s="314"/>
      <c r="BQ1839" s="294"/>
      <c r="BR1839" s="295"/>
      <c r="BS1839" s="295"/>
      <c r="BT1839" s="295"/>
      <c r="BU1839" s="295"/>
      <c r="BV1839" s="295"/>
      <c r="BW1839" s="296"/>
      <c r="BX1839" s="294"/>
      <c r="BY1839" s="295"/>
      <c r="BZ1839" s="295"/>
      <c r="CA1839" s="295"/>
      <c r="CB1839" s="295"/>
      <c r="CC1839" s="296"/>
      <c r="CD1839" s="294"/>
      <c r="CE1839" s="295"/>
      <c r="CF1839" s="295"/>
      <c r="CG1839" s="295"/>
      <c r="CH1839" s="295"/>
      <c r="CI1839" s="296"/>
    </row>
    <row r="1840" spans="1:87" ht="18" customHeight="1" x14ac:dyDescent="0.25">
      <c r="A1840" s="75"/>
      <c r="B1840" s="327"/>
      <c r="C1840" s="328"/>
      <c r="D1840" s="328"/>
      <c r="E1840" s="328"/>
      <c r="F1840" s="328"/>
      <c r="G1840" s="328"/>
      <c r="H1840" s="328"/>
      <c r="I1840" s="328"/>
      <c r="J1840" s="328"/>
      <c r="K1840" s="328"/>
      <c r="L1840" s="328"/>
      <c r="M1840" s="328"/>
      <c r="N1840" s="328"/>
      <c r="O1840" s="328"/>
      <c r="P1840" s="328"/>
      <c r="Q1840" s="328"/>
      <c r="R1840" s="328"/>
      <c r="S1840" s="328"/>
      <c r="T1840" s="328"/>
      <c r="U1840" s="328"/>
      <c r="V1840" s="328"/>
      <c r="W1840" s="328"/>
      <c r="X1840" s="328"/>
      <c r="Y1840" s="329"/>
      <c r="Z1840" s="336"/>
      <c r="AA1840" s="337"/>
      <c r="AB1840" s="337"/>
      <c r="AC1840" s="337"/>
      <c r="AD1840" s="338"/>
      <c r="AE1840" s="336"/>
      <c r="AF1840" s="337"/>
      <c r="AG1840" s="337"/>
      <c r="AH1840" s="337"/>
      <c r="AI1840" s="337"/>
      <c r="AJ1840" s="337"/>
      <c r="AK1840" s="300"/>
      <c r="AL1840" s="301"/>
      <c r="AM1840" s="301"/>
      <c r="AN1840" s="301"/>
      <c r="AO1840" s="301"/>
      <c r="AP1840" s="301"/>
      <c r="AQ1840" s="301"/>
      <c r="AR1840" s="301"/>
      <c r="AS1840" s="301"/>
      <c r="AT1840" s="301"/>
      <c r="AU1840" s="301"/>
      <c r="AV1840" s="301"/>
      <c r="AW1840" s="301"/>
      <c r="AX1840" s="302"/>
      <c r="AY1840" s="407"/>
      <c r="AZ1840" s="304"/>
      <c r="BA1840" s="304"/>
      <c r="BB1840" s="408"/>
      <c r="BC1840" s="306">
        <f t="shared" si="102"/>
        <v>0</v>
      </c>
      <c r="BD1840" s="307"/>
      <c r="BE1840" s="307"/>
      <c r="BF1840" s="308"/>
      <c r="BG1840" s="309"/>
      <c r="BH1840" s="310"/>
      <c r="BI1840" s="310"/>
      <c r="BJ1840" s="311"/>
      <c r="BK1840" s="312">
        <f t="shared" si="103"/>
        <v>0</v>
      </c>
      <c r="BL1840" s="313"/>
      <c r="BM1840" s="313"/>
      <c r="BN1840" s="313"/>
      <c r="BO1840" s="313"/>
      <c r="BP1840" s="314"/>
      <c r="BQ1840" s="294"/>
      <c r="BR1840" s="295"/>
      <c r="BS1840" s="295"/>
      <c r="BT1840" s="295"/>
      <c r="BU1840" s="295"/>
      <c r="BV1840" s="295"/>
      <c r="BW1840" s="296"/>
      <c r="BX1840" s="294"/>
      <c r="BY1840" s="295"/>
      <c r="BZ1840" s="295"/>
      <c r="CA1840" s="295"/>
      <c r="CB1840" s="295"/>
      <c r="CC1840" s="296"/>
      <c r="CD1840" s="294"/>
      <c r="CE1840" s="295"/>
      <c r="CF1840" s="295"/>
      <c r="CG1840" s="295"/>
      <c r="CH1840" s="295"/>
      <c r="CI1840" s="296"/>
    </row>
    <row r="1841" spans="1:87" ht="18" customHeight="1" x14ac:dyDescent="0.25">
      <c r="A1841" s="75"/>
      <c r="B1841" s="327"/>
      <c r="C1841" s="328"/>
      <c r="D1841" s="328"/>
      <c r="E1841" s="328"/>
      <c r="F1841" s="328"/>
      <c r="G1841" s="328"/>
      <c r="H1841" s="328"/>
      <c r="I1841" s="328"/>
      <c r="J1841" s="328"/>
      <c r="K1841" s="328"/>
      <c r="L1841" s="328"/>
      <c r="M1841" s="328"/>
      <c r="N1841" s="328"/>
      <c r="O1841" s="328"/>
      <c r="P1841" s="328"/>
      <c r="Q1841" s="328"/>
      <c r="R1841" s="328"/>
      <c r="S1841" s="328"/>
      <c r="T1841" s="328"/>
      <c r="U1841" s="328"/>
      <c r="V1841" s="328"/>
      <c r="W1841" s="328"/>
      <c r="X1841" s="328"/>
      <c r="Y1841" s="329"/>
      <c r="Z1841" s="336"/>
      <c r="AA1841" s="337"/>
      <c r="AB1841" s="337"/>
      <c r="AC1841" s="337"/>
      <c r="AD1841" s="338"/>
      <c r="AE1841" s="336"/>
      <c r="AF1841" s="337"/>
      <c r="AG1841" s="337"/>
      <c r="AH1841" s="337"/>
      <c r="AI1841" s="337"/>
      <c r="AJ1841" s="337"/>
      <c r="AK1841" s="300"/>
      <c r="AL1841" s="301"/>
      <c r="AM1841" s="301"/>
      <c r="AN1841" s="301"/>
      <c r="AO1841" s="301"/>
      <c r="AP1841" s="301"/>
      <c r="AQ1841" s="301"/>
      <c r="AR1841" s="301"/>
      <c r="AS1841" s="301"/>
      <c r="AT1841" s="301"/>
      <c r="AU1841" s="301"/>
      <c r="AV1841" s="301"/>
      <c r="AW1841" s="301"/>
      <c r="AX1841" s="302"/>
      <c r="AY1841" s="407"/>
      <c r="AZ1841" s="304"/>
      <c r="BA1841" s="304"/>
      <c r="BB1841" s="408"/>
      <c r="BC1841" s="306">
        <f t="shared" si="102"/>
        <v>0</v>
      </c>
      <c r="BD1841" s="307"/>
      <c r="BE1841" s="307"/>
      <c r="BF1841" s="308"/>
      <c r="BG1841" s="309"/>
      <c r="BH1841" s="310"/>
      <c r="BI1841" s="310"/>
      <c r="BJ1841" s="311"/>
      <c r="BK1841" s="312">
        <f t="shared" si="103"/>
        <v>0</v>
      </c>
      <c r="BL1841" s="313"/>
      <c r="BM1841" s="313"/>
      <c r="BN1841" s="313"/>
      <c r="BO1841" s="313"/>
      <c r="BP1841" s="314"/>
      <c r="BQ1841" s="294"/>
      <c r="BR1841" s="295"/>
      <c r="BS1841" s="295"/>
      <c r="BT1841" s="295"/>
      <c r="BU1841" s="295"/>
      <c r="BV1841" s="295"/>
      <c r="BW1841" s="296"/>
      <c r="BX1841" s="294"/>
      <c r="BY1841" s="295"/>
      <c r="BZ1841" s="295"/>
      <c r="CA1841" s="295"/>
      <c r="CB1841" s="295"/>
      <c r="CC1841" s="296"/>
      <c r="CD1841" s="294"/>
      <c r="CE1841" s="295"/>
      <c r="CF1841" s="295"/>
      <c r="CG1841" s="295"/>
      <c r="CH1841" s="295"/>
      <c r="CI1841" s="296"/>
    </row>
    <row r="1842" spans="1:87" ht="18" customHeight="1" x14ac:dyDescent="0.25">
      <c r="A1842" s="75"/>
      <c r="B1842" s="327"/>
      <c r="C1842" s="328"/>
      <c r="D1842" s="328"/>
      <c r="E1842" s="328"/>
      <c r="F1842" s="328"/>
      <c r="G1842" s="328"/>
      <c r="H1842" s="328"/>
      <c r="I1842" s="328"/>
      <c r="J1842" s="328"/>
      <c r="K1842" s="328"/>
      <c r="L1842" s="328"/>
      <c r="M1842" s="328"/>
      <c r="N1842" s="328"/>
      <c r="O1842" s="328"/>
      <c r="P1842" s="328"/>
      <c r="Q1842" s="328"/>
      <c r="R1842" s="328"/>
      <c r="S1842" s="328"/>
      <c r="T1842" s="328"/>
      <c r="U1842" s="328"/>
      <c r="V1842" s="328"/>
      <c r="W1842" s="328"/>
      <c r="X1842" s="328"/>
      <c r="Y1842" s="329"/>
      <c r="Z1842" s="336"/>
      <c r="AA1842" s="337"/>
      <c r="AB1842" s="337"/>
      <c r="AC1842" s="337"/>
      <c r="AD1842" s="338"/>
      <c r="AE1842" s="336"/>
      <c r="AF1842" s="337"/>
      <c r="AG1842" s="337"/>
      <c r="AH1842" s="337"/>
      <c r="AI1842" s="337"/>
      <c r="AJ1842" s="337"/>
      <c r="AK1842" s="300"/>
      <c r="AL1842" s="301"/>
      <c r="AM1842" s="301"/>
      <c r="AN1842" s="301"/>
      <c r="AO1842" s="301"/>
      <c r="AP1842" s="301"/>
      <c r="AQ1842" s="301"/>
      <c r="AR1842" s="301"/>
      <c r="AS1842" s="301"/>
      <c r="AT1842" s="301"/>
      <c r="AU1842" s="301"/>
      <c r="AV1842" s="301"/>
      <c r="AW1842" s="301"/>
      <c r="AX1842" s="302"/>
      <c r="AY1842" s="407"/>
      <c r="AZ1842" s="304"/>
      <c r="BA1842" s="304"/>
      <c r="BB1842" s="408"/>
      <c r="BC1842" s="306">
        <f t="shared" si="102"/>
        <v>0</v>
      </c>
      <c r="BD1842" s="307"/>
      <c r="BE1842" s="307"/>
      <c r="BF1842" s="308"/>
      <c r="BG1842" s="309"/>
      <c r="BH1842" s="310"/>
      <c r="BI1842" s="310"/>
      <c r="BJ1842" s="311"/>
      <c r="BK1842" s="312">
        <f t="shared" si="103"/>
        <v>0</v>
      </c>
      <c r="BL1842" s="313"/>
      <c r="BM1842" s="313"/>
      <c r="BN1842" s="313"/>
      <c r="BO1842" s="313"/>
      <c r="BP1842" s="314"/>
      <c r="BQ1842" s="294"/>
      <c r="BR1842" s="295"/>
      <c r="BS1842" s="295"/>
      <c r="BT1842" s="295"/>
      <c r="BU1842" s="295"/>
      <c r="BV1842" s="295"/>
      <c r="BW1842" s="296"/>
      <c r="BX1842" s="294"/>
      <c r="BY1842" s="295"/>
      <c r="BZ1842" s="295"/>
      <c r="CA1842" s="295"/>
      <c r="CB1842" s="295"/>
      <c r="CC1842" s="296"/>
      <c r="CD1842" s="294"/>
      <c r="CE1842" s="295"/>
      <c r="CF1842" s="295"/>
      <c r="CG1842" s="295"/>
      <c r="CH1842" s="295"/>
      <c r="CI1842" s="296"/>
    </row>
    <row r="1843" spans="1:87" ht="18" customHeight="1" x14ac:dyDescent="0.25">
      <c r="A1843" s="75"/>
      <c r="B1843" s="327"/>
      <c r="C1843" s="328"/>
      <c r="D1843" s="328"/>
      <c r="E1843" s="328"/>
      <c r="F1843" s="328"/>
      <c r="G1843" s="328"/>
      <c r="H1843" s="328"/>
      <c r="I1843" s="328"/>
      <c r="J1843" s="328"/>
      <c r="K1843" s="328"/>
      <c r="L1843" s="328"/>
      <c r="M1843" s="328"/>
      <c r="N1843" s="328"/>
      <c r="O1843" s="328"/>
      <c r="P1843" s="328"/>
      <c r="Q1843" s="328"/>
      <c r="R1843" s="328"/>
      <c r="S1843" s="328"/>
      <c r="T1843" s="328"/>
      <c r="U1843" s="328"/>
      <c r="V1843" s="328"/>
      <c r="W1843" s="328"/>
      <c r="X1843" s="328"/>
      <c r="Y1843" s="329"/>
      <c r="Z1843" s="336"/>
      <c r="AA1843" s="337"/>
      <c r="AB1843" s="337"/>
      <c r="AC1843" s="337"/>
      <c r="AD1843" s="338"/>
      <c r="AE1843" s="336"/>
      <c r="AF1843" s="337"/>
      <c r="AG1843" s="337"/>
      <c r="AH1843" s="337"/>
      <c r="AI1843" s="337"/>
      <c r="AJ1843" s="337"/>
      <c r="AK1843" s="300"/>
      <c r="AL1843" s="301"/>
      <c r="AM1843" s="301"/>
      <c r="AN1843" s="301"/>
      <c r="AO1843" s="301"/>
      <c r="AP1843" s="301"/>
      <c r="AQ1843" s="301"/>
      <c r="AR1843" s="301"/>
      <c r="AS1843" s="301"/>
      <c r="AT1843" s="301"/>
      <c r="AU1843" s="301"/>
      <c r="AV1843" s="301"/>
      <c r="AW1843" s="301"/>
      <c r="AX1843" s="302"/>
      <c r="AY1843" s="407"/>
      <c r="AZ1843" s="304"/>
      <c r="BA1843" s="304"/>
      <c r="BB1843" s="408"/>
      <c r="BC1843" s="306">
        <f t="shared" si="102"/>
        <v>0</v>
      </c>
      <c r="BD1843" s="307"/>
      <c r="BE1843" s="307"/>
      <c r="BF1843" s="308"/>
      <c r="BG1843" s="309"/>
      <c r="BH1843" s="310"/>
      <c r="BI1843" s="310"/>
      <c r="BJ1843" s="311"/>
      <c r="BK1843" s="312">
        <f t="shared" si="103"/>
        <v>0</v>
      </c>
      <c r="BL1843" s="313"/>
      <c r="BM1843" s="313"/>
      <c r="BN1843" s="313"/>
      <c r="BO1843" s="313"/>
      <c r="BP1843" s="314"/>
      <c r="BQ1843" s="294"/>
      <c r="BR1843" s="295"/>
      <c r="BS1843" s="295"/>
      <c r="BT1843" s="295"/>
      <c r="BU1843" s="295"/>
      <c r="BV1843" s="295"/>
      <c r="BW1843" s="296"/>
      <c r="BX1843" s="294"/>
      <c r="BY1843" s="295"/>
      <c r="BZ1843" s="295"/>
      <c r="CA1843" s="295"/>
      <c r="CB1843" s="295"/>
      <c r="CC1843" s="296"/>
      <c r="CD1843" s="294"/>
      <c r="CE1843" s="295"/>
      <c r="CF1843" s="295"/>
      <c r="CG1843" s="295"/>
      <c r="CH1843" s="295"/>
      <c r="CI1843" s="296"/>
    </row>
    <row r="1844" spans="1:87" ht="18" customHeight="1" x14ac:dyDescent="0.25">
      <c r="A1844" s="75"/>
      <c r="B1844" s="327"/>
      <c r="C1844" s="328"/>
      <c r="D1844" s="328"/>
      <c r="E1844" s="328"/>
      <c r="F1844" s="328"/>
      <c r="G1844" s="328"/>
      <c r="H1844" s="328"/>
      <c r="I1844" s="328"/>
      <c r="J1844" s="328"/>
      <c r="K1844" s="328"/>
      <c r="L1844" s="328"/>
      <c r="M1844" s="328"/>
      <c r="N1844" s="328"/>
      <c r="O1844" s="328"/>
      <c r="P1844" s="328"/>
      <c r="Q1844" s="328"/>
      <c r="R1844" s="328"/>
      <c r="S1844" s="328"/>
      <c r="T1844" s="328"/>
      <c r="U1844" s="328"/>
      <c r="V1844" s="328"/>
      <c r="W1844" s="328"/>
      <c r="X1844" s="328"/>
      <c r="Y1844" s="329"/>
      <c r="Z1844" s="336"/>
      <c r="AA1844" s="337"/>
      <c r="AB1844" s="337"/>
      <c r="AC1844" s="337"/>
      <c r="AD1844" s="338"/>
      <c r="AE1844" s="336"/>
      <c r="AF1844" s="337"/>
      <c r="AG1844" s="337"/>
      <c r="AH1844" s="337"/>
      <c r="AI1844" s="337"/>
      <c r="AJ1844" s="337"/>
      <c r="AK1844" s="300"/>
      <c r="AL1844" s="301"/>
      <c r="AM1844" s="301"/>
      <c r="AN1844" s="301"/>
      <c r="AO1844" s="301"/>
      <c r="AP1844" s="301"/>
      <c r="AQ1844" s="301"/>
      <c r="AR1844" s="301"/>
      <c r="AS1844" s="301"/>
      <c r="AT1844" s="301"/>
      <c r="AU1844" s="301"/>
      <c r="AV1844" s="301"/>
      <c r="AW1844" s="301"/>
      <c r="AX1844" s="302"/>
      <c r="AY1844" s="407"/>
      <c r="AZ1844" s="304"/>
      <c r="BA1844" s="304"/>
      <c r="BB1844" s="408"/>
      <c r="BC1844" s="306">
        <f t="shared" si="102"/>
        <v>0</v>
      </c>
      <c r="BD1844" s="307"/>
      <c r="BE1844" s="307"/>
      <c r="BF1844" s="308"/>
      <c r="BG1844" s="309"/>
      <c r="BH1844" s="310"/>
      <c r="BI1844" s="310"/>
      <c r="BJ1844" s="311"/>
      <c r="BK1844" s="312">
        <f t="shared" si="103"/>
        <v>0</v>
      </c>
      <c r="BL1844" s="313"/>
      <c r="BM1844" s="313"/>
      <c r="BN1844" s="313"/>
      <c r="BO1844" s="313"/>
      <c r="BP1844" s="314"/>
      <c r="BQ1844" s="294"/>
      <c r="BR1844" s="295"/>
      <c r="BS1844" s="295"/>
      <c r="BT1844" s="295"/>
      <c r="BU1844" s="295"/>
      <c r="BV1844" s="295"/>
      <c r="BW1844" s="296"/>
      <c r="BX1844" s="294"/>
      <c r="BY1844" s="295"/>
      <c r="BZ1844" s="295"/>
      <c r="CA1844" s="295"/>
      <c r="CB1844" s="295"/>
      <c r="CC1844" s="296"/>
      <c r="CD1844" s="294"/>
      <c r="CE1844" s="295"/>
      <c r="CF1844" s="295"/>
      <c r="CG1844" s="295"/>
      <c r="CH1844" s="295"/>
      <c r="CI1844" s="296"/>
    </row>
    <row r="1845" spans="1:87" ht="18" customHeight="1" x14ac:dyDescent="0.25">
      <c r="A1845" s="75"/>
      <c r="B1845" s="327"/>
      <c r="C1845" s="328"/>
      <c r="D1845" s="328"/>
      <c r="E1845" s="328"/>
      <c r="F1845" s="328"/>
      <c r="G1845" s="328"/>
      <c r="H1845" s="328"/>
      <c r="I1845" s="328"/>
      <c r="J1845" s="328"/>
      <c r="K1845" s="328"/>
      <c r="L1845" s="328"/>
      <c r="M1845" s="328"/>
      <c r="N1845" s="328"/>
      <c r="O1845" s="328"/>
      <c r="P1845" s="328"/>
      <c r="Q1845" s="328"/>
      <c r="R1845" s="328"/>
      <c r="S1845" s="328"/>
      <c r="T1845" s="328"/>
      <c r="U1845" s="328"/>
      <c r="V1845" s="328"/>
      <c r="W1845" s="328"/>
      <c r="X1845" s="328"/>
      <c r="Y1845" s="329"/>
      <c r="Z1845" s="336"/>
      <c r="AA1845" s="337"/>
      <c r="AB1845" s="337"/>
      <c r="AC1845" s="337"/>
      <c r="AD1845" s="338"/>
      <c r="AE1845" s="336"/>
      <c r="AF1845" s="337"/>
      <c r="AG1845" s="337"/>
      <c r="AH1845" s="337"/>
      <c r="AI1845" s="337"/>
      <c r="AJ1845" s="337"/>
      <c r="AK1845" s="300"/>
      <c r="AL1845" s="301"/>
      <c r="AM1845" s="301"/>
      <c r="AN1845" s="301"/>
      <c r="AO1845" s="301"/>
      <c r="AP1845" s="301"/>
      <c r="AQ1845" s="301"/>
      <c r="AR1845" s="301"/>
      <c r="AS1845" s="301"/>
      <c r="AT1845" s="301"/>
      <c r="AU1845" s="301"/>
      <c r="AV1845" s="301"/>
      <c r="AW1845" s="301"/>
      <c r="AX1845" s="302"/>
      <c r="AY1845" s="407"/>
      <c r="AZ1845" s="304"/>
      <c r="BA1845" s="304"/>
      <c r="BB1845" s="408"/>
      <c r="BC1845" s="306">
        <f t="shared" si="102"/>
        <v>0</v>
      </c>
      <c r="BD1845" s="307"/>
      <c r="BE1845" s="307"/>
      <c r="BF1845" s="308"/>
      <c r="BG1845" s="309"/>
      <c r="BH1845" s="310"/>
      <c r="BI1845" s="310"/>
      <c r="BJ1845" s="311"/>
      <c r="BK1845" s="312">
        <f t="shared" si="103"/>
        <v>0</v>
      </c>
      <c r="BL1845" s="313"/>
      <c r="BM1845" s="313"/>
      <c r="BN1845" s="313"/>
      <c r="BO1845" s="313"/>
      <c r="BP1845" s="314"/>
      <c r="BQ1845" s="294"/>
      <c r="BR1845" s="295"/>
      <c r="BS1845" s="295"/>
      <c r="BT1845" s="295"/>
      <c r="BU1845" s="295"/>
      <c r="BV1845" s="295"/>
      <c r="BW1845" s="296"/>
      <c r="BX1845" s="294"/>
      <c r="BY1845" s="295"/>
      <c r="BZ1845" s="295"/>
      <c r="CA1845" s="295"/>
      <c r="CB1845" s="295"/>
      <c r="CC1845" s="296"/>
      <c r="CD1845" s="294"/>
      <c r="CE1845" s="295"/>
      <c r="CF1845" s="295"/>
      <c r="CG1845" s="295"/>
      <c r="CH1845" s="295"/>
      <c r="CI1845" s="296"/>
    </row>
    <row r="1846" spans="1:87" ht="18" customHeight="1" x14ac:dyDescent="0.25">
      <c r="A1846" s="75"/>
      <c r="B1846" s="327"/>
      <c r="C1846" s="328"/>
      <c r="D1846" s="328"/>
      <c r="E1846" s="328"/>
      <c r="F1846" s="328"/>
      <c r="G1846" s="328"/>
      <c r="H1846" s="328"/>
      <c r="I1846" s="328"/>
      <c r="J1846" s="328"/>
      <c r="K1846" s="328"/>
      <c r="L1846" s="328"/>
      <c r="M1846" s="328"/>
      <c r="N1846" s="328"/>
      <c r="O1846" s="328"/>
      <c r="P1846" s="328"/>
      <c r="Q1846" s="328"/>
      <c r="R1846" s="328"/>
      <c r="S1846" s="328"/>
      <c r="T1846" s="328"/>
      <c r="U1846" s="328"/>
      <c r="V1846" s="328"/>
      <c r="W1846" s="328"/>
      <c r="X1846" s="328"/>
      <c r="Y1846" s="329"/>
      <c r="Z1846" s="336"/>
      <c r="AA1846" s="337"/>
      <c r="AB1846" s="337"/>
      <c r="AC1846" s="337"/>
      <c r="AD1846" s="338"/>
      <c r="AE1846" s="336"/>
      <c r="AF1846" s="337"/>
      <c r="AG1846" s="337"/>
      <c r="AH1846" s="337"/>
      <c r="AI1846" s="337"/>
      <c r="AJ1846" s="337"/>
      <c r="AK1846" s="300"/>
      <c r="AL1846" s="301"/>
      <c r="AM1846" s="301"/>
      <c r="AN1846" s="301"/>
      <c r="AO1846" s="301"/>
      <c r="AP1846" s="301"/>
      <c r="AQ1846" s="301"/>
      <c r="AR1846" s="301"/>
      <c r="AS1846" s="301"/>
      <c r="AT1846" s="301"/>
      <c r="AU1846" s="301"/>
      <c r="AV1846" s="301"/>
      <c r="AW1846" s="301"/>
      <c r="AX1846" s="302"/>
      <c r="AY1846" s="407"/>
      <c r="AZ1846" s="304"/>
      <c r="BA1846" s="304"/>
      <c r="BB1846" s="408"/>
      <c r="BC1846" s="306">
        <f t="shared" si="102"/>
        <v>0</v>
      </c>
      <c r="BD1846" s="307"/>
      <c r="BE1846" s="307"/>
      <c r="BF1846" s="308"/>
      <c r="BG1846" s="309"/>
      <c r="BH1846" s="310"/>
      <c r="BI1846" s="310"/>
      <c r="BJ1846" s="311"/>
      <c r="BK1846" s="312">
        <f t="shared" si="103"/>
        <v>0</v>
      </c>
      <c r="BL1846" s="313"/>
      <c r="BM1846" s="313"/>
      <c r="BN1846" s="313"/>
      <c r="BO1846" s="313"/>
      <c r="BP1846" s="314"/>
      <c r="BQ1846" s="294"/>
      <c r="BR1846" s="295"/>
      <c r="BS1846" s="295"/>
      <c r="BT1846" s="295"/>
      <c r="BU1846" s="295"/>
      <c r="BV1846" s="295"/>
      <c r="BW1846" s="296"/>
      <c r="BX1846" s="294"/>
      <c r="BY1846" s="295"/>
      <c r="BZ1846" s="295"/>
      <c r="CA1846" s="295"/>
      <c r="CB1846" s="295"/>
      <c r="CC1846" s="296"/>
      <c r="CD1846" s="294"/>
      <c r="CE1846" s="295"/>
      <c r="CF1846" s="295"/>
      <c r="CG1846" s="295"/>
      <c r="CH1846" s="295"/>
      <c r="CI1846" s="296"/>
    </row>
    <row r="1847" spans="1:87" ht="18" customHeight="1" x14ac:dyDescent="0.25">
      <c r="A1847" s="75"/>
      <c r="B1847" s="327"/>
      <c r="C1847" s="328"/>
      <c r="D1847" s="328"/>
      <c r="E1847" s="328"/>
      <c r="F1847" s="328"/>
      <c r="G1847" s="328"/>
      <c r="H1847" s="328"/>
      <c r="I1847" s="328"/>
      <c r="J1847" s="328"/>
      <c r="K1847" s="328"/>
      <c r="L1847" s="328"/>
      <c r="M1847" s="328"/>
      <c r="N1847" s="328"/>
      <c r="O1847" s="328"/>
      <c r="P1847" s="328"/>
      <c r="Q1847" s="328"/>
      <c r="R1847" s="328"/>
      <c r="S1847" s="328"/>
      <c r="T1847" s="328"/>
      <c r="U1847" s="328"/>
      <c r="V1847" s="328"/>
      <c r="W1847" s="328"/>
      <c r="X1847" s="328"/>
      <c r="Y1847" s="329"/>
      <c r="Z1847" s="336"/>
      <c r="AA1847" s="337"/>
      <c r="AB1847" s="337"/>
      <c r="AC1847" s="337"/>
      <c r="AD1847" s="338"/>
      <c r="AE1847" s="336"/>
      <c r="AF1847" s="337"/>
      <c r="AG1847" s="337"/>
      <c r="AH1847" s="337"/>
      <c r="AI1847" s="337"/>
      <c r="AJ1847" s="337"/>
      <c r="AK1847" s="300"/>
      <c r="AL1847" s="301"/>
      <c r="AM1847" s="301"/>
      <c r="AN1847" s="301"/>
      <c r="AO1847" s="301"/>
      <c r="AP1847" s="301"/>
      <c r="AQ1847" s="301"/>
      <c r="AR1847" s="301"/>
      <c r="AS1847" s="301"/>
      <c r="AT1847" s="301"/>
      <c r="AU1847" s="301"/>
      <c r="AV1847" s="301"/>
      <c r="AW1847" s="301"/>
      <c r="AX1847" s="302"/>
      <c r="AY1847" s="407"/>
      <c r="AZ1847" s="304"/>
      <c r="BA1847" s="304"/>
      <c r="BB1847" s="408"/>
      <c r="BC1847" s="306">
        <f t="shared" si="102"/>
        <v>0</v>
      </c>
      <c r="BD1847" s="307"/>
      <c r="BE1847" s="307"/>
      <c r="BF1847" s="308"/>
      <c r="BG1847" s="309"/>
      <c r="BH1847" s="310"/>
      <c r="BI1847" s="310"/>
      <c r="BJ1847" s="311"/>
      <c r="BK1847" s="312">
        <f t="shared" si="103"/>
        <v>0</v>
      </c>
      <c r="BL1847" s="313"/>
      <c r="BM1847" s="313"/>
      <c r="BN1847" s="313"/>
      <c r="BO1847" s="313"/>
      <c r="BP1847" s="314"/>
      <c r="BQ1847" s="294"/>
      <c r="BR1847" s="295"/>
      <c r="BS1847" s="295"/>
      <c r="BT1847" s="295"/>
      <c r="BU1847" s="295"/>
      <c r="BV1847" s="295"/>
      <c r="BW1847" s="296"/>
      <c r="BX1847" s="294"/>
      <c r="BY1847" s="295"/>
      <c r="BZ1847" s="295"/>
      <c r="CA1847" s="295"/>
      <c r="CB1847" s="295"/>
      <c r="CC1847" s="296"/>
      <c r="CD1847" s="294"/>
      <c r="CE1847" s="295"/>
      <c r="CF1847" s="295"/>
      <c r="CG1847" s="295"/>
      <c r="CH1847" s="295"/>
      <c r="CI1847" s="296"/>
    </row>
    <row r="1848" spans="1:87" ht="18" customHeight="1" thickBot="1" x14ac:dyDescent="0.3">
      <c r="A1848" s="75"/>
      <c r="B1848" s="330"/>
      <c r="C1848" s="331"/>
      <c r="D1848" s="331"/>
      <c r="E1848" s="331"/>
      <c r="F1848" s="331"/>
      <c r="G1848" s="331"/>
      <c r="H1848" s="331"/>
      <c r="I1848" s="331"/>
      <c r="J1848" s="331"/>
      <c r="K1848" s="331"/>
      <c r="L1848" s="331"/>
      <c r="M1848" s="331"/>
      <c r="N1848" s="331"/>
      <c r="O1848" s="331"/>
      <c r="P1848" s="331"/>
      <c r="Q1848" s="331"/>
      <c r="R1848" s="331"/>
      <c r="S1848" s="331"/>
      <c r="T1848" s="331"/>
      <c r="U1848" s="331"/>
      <c r="V1848" s="331"/>
      <c r="W1848" s="331"/>
      <c r="X1848" s="331"/>
      <c r="Y1848" s="332"/>
      <c r="Z1848" s="339"/>
      <c r="AA1848" s="340"/>
      <c r="AB1848" s="340"/>
      <c r="AC1848" s="340"/>
      <c r="AD1848" s="341"/>
      <c r="AE1848" s="339"/>
      <c r="AF1848" s="340"/>
      <c r="AG1848" s="340"/>
      <c r="AH1848" s="340"/>
      <c r="AI1848" s="340"/>
      <c r="AJ1848" s="340"/>
      <c r="AK1848" s="392"/>
      <c r="AL1848" s="393"/>
      <c r="AM1848" s="393"/>
      <c r="AN1848" s="393"/>
      <c r="AO1848" s="393"/>
      <c r="AP1848" s="393"/>
      <c r="AQ1848" s="393"/>
      <c r="AR1848" s="393"/>
      <c r="AS1848" s="393"/>
      <c r="AT1848" s="393"/>
      <c r="AU1848" s="393"/>
      <c r="AV1848" s="393"/>
      <c r="AW1848" s="393"/>
      <c r="AX1848" s="394"/>
      <c r="AY1848" s="411"/>
      <c r="AZ1848" s="396"/>
      <c r="BA1848" s="396"/>
      <c r="BB1848" s="412"/>
      <c r="BC1848" s="398">
        <f t="shared" si="102"/>
        <v>0</v>
      </c>
      <c r="BD1848" s="399"/>
      <c r="BE1848" s="399"/>
      <c r="BF1848" s="400"/>
      <c r="BG1848" s="401"/>
      <c r="BH1848" s="402"/>
      <c r="BI1848" s="402"/>
      <c r="BJ1848" s="403"/>
      <c r="BK1848" s="404">
        <f t="shared" si="103"/>
        <v>0</v>
      </c>
      <c r="BL1848" s="405"/>
      <c r="BM1848" s="405"/>
      <c r="BN1848" s="405"/>
      <c r="BO1848" s="405"/>
      <c r="BP1848" s="406"/>
      <c r="BQ1848" s="297"/>
      <c r="BR1848" s="298"/>
      <c r="BS1848" s="298"/>
      <c r="BT1848" s="298"/>
      <c r="BU1848" s="298"/>
      <c r="BV1848" s="298"/>
      <c r="BW1848" s="299"/>
      <c r="BX1848" s="297"/>
      <c r="BY1848" s="298"/>
      <c r="BZ1848" s="298"/>
      <c r="CA1848" s="298"/>
      <c r="CB1848" s="298"/>
      <c r="CC1848" s="299"/>
      <c r="CD1848" s="297"/>
      <c r="CE1848" s="298"/>
      <c r="CF1848" s="298"/>
      <c r="CG1848" s="298"/>
      <c r="CH1848" s="298"/>
      <c r="CI1848" s="299"/>
    </row>
    <row r="1849" spans="1:87" ht="18" customHeight="1" thickBot="1" x14ac:dyDescent="0.3">
      <c r="A1849" s="75"/>
      <c r="B1849" s="377"/>
      <c r="C1849" s="378"/>
      <c r="D1849" s="378"/>
      <c r="E1849" s="378"/>
      <c r="F1849" s="378"/>
      <c r="G1849" s="378"/>
      <c r="H1849" s="378"/>
      <c r="I1849" s="378"/>
      <c r="J1849" s="378"/>
      <c r="K1849" s="378"/>
      <c r="L1849" s="378"/>
      <c r="M1849" s="378"/>
      <c r="N1849" s="378"/>
      <c r="O1849" s="378"/>
      <c r="P1849" s="378"/>
      <c r="Q1849" s="378"/>
      <c r="R1849" s="378"/>
      <c r="S1849" s="378"/>
      <c r="T1849" s="378"/>
      <c r="U1849" s="378"/>
      <c r="V1849" s="378"/>
      <c r="W1849" s="378"/>
      <c r="X1849" s="378"/>
      <c r="Y1849" s="378"/>
      <c r="Z1849" s="378"/>
      <c r="AA1849" s="378"/>
      <c r="AB1849" s="378"/>
      <c r="AC1849" s="378"/>
      <c r="AD1849" s="378"/>
      <c r="AE1849" s="378"/>
      <c r="AF1849" s="378"/>
      <c r="AG1849" s="378"/>
      <c r="AH1849" s="378"/>
      <c r="AI1849" s="378"/>
      <c r="AJ1849" s="379"/>
      <c r="AK1849" s="380" t="s">
        <v>3</v>
      </c>
      <c r="AL1849" s="381"/>
      <c r="AM1849" s="381"/>
      <c r="AN1849" s="381"/>
      <c r="AO1849" s="381"/>
      <c r="AP1849" s="381"/>
      <c r="AQ1849" s="381"/>
      <c r="AR1849" s="381"/>
      <c r="AS1849" s="381"/>
      <c r="AT1849" s="381"/>
      <c r="AU1849" s="381"/>
      <c r="AV1849" s="381"/>
      <c r="AW1849" s="381"/>
      <c r="AX1849" s="381"/>
      <c r="AY1849" s="382"/>
      <c r="AZ1849" s="382"/>
      <c r="BA1849" s="382"/>
      <c r="BB1849" s="382"/>
      <c r="BC1849" s="382"/>
      <c r="BD1849" s="382"/>
      <c r="BE1849" s="382"/>
      <c r="BF1849" s="382"/>
      <c r="BG1849" s="382"/>
      <c r="BH1849" s="382"/>
      <c r="BI1849" s="382"/>
      <c r="BJ1849" s="383"/>
      <c r="BK1849" s="384">
        <f>SUM(BK1819:BK1848)</f>
        <v>0</v>
      </c>
      <c r="BL1849" s="385"/>
      <c r="BM1849" s="385"/>
      <c r="BN1849" s="385"/>
      <c r="BO1849" s="385"/>
      <c r="BP1849" s="386"/>
      <c r="BQ1849" s="387" t="s">
        <v>100</v>
      </c>
      <c r="BR1849" s="388"/>
      <c r="BS1849" s="388"/>
      <c r="BT1849" s="388"/>
      <c r="BU1849" s="388"/>
      <c r="BV1849" s="388"/>
      <c r="BW1849" s="388"/>
      <c r="BX1849" s="388"/>
      <c r="BY1849" s="388"/>
      <c r="BZ1849" s="388"/>
      <c r="CA1849" s="388"/>
      <c r="CB1849" s="388"/>
      <c r="CC1849" s="389"/>
      <c r="CD1849" s="390">
        <f>+CD1819*AE1819</f>
        <v>0</v>
      </c>
      <c r="CE1849" s="390"/>
      <c r="CF1849" s="390"/>
      <c r="CG1849" s="390"/>
      <c r="CH1849" s="390"/>
      <c r="CI1849" s="391"/>
    </row>
    <row r="1850" spans="1:87" ht="18" customHeight="1" thickBot="1" x14ac:dyDescent="0.3">
      <c r="A1850" s="75"/>
      <c r="B1850" s="76"/>
      <c r="C1850" s="76"/>
      <c r="D1850" s="76"/>
      <c r="E1850" s="76"/>
      <c r="F1850" s="76"/>
      <c r="G1850" s="76"/>
      <c r="H1850" s="76"/>
      <c r="I1850" s="76"/>
      <c r="J1850" s="76"/>
      <c r="K1850" s="76"/>
      <c r="L1850" s="76"/>
      <c r="M1850" s="76"/>
      <c r="N1850" s="76"/>
      <c r="O1850" s="76"/>
      <c r="P1850" s="76"/>
      <c r="Q1850" s="76"/>
      <c r="R1850" s="76"/>
      <c r="S1850" s="76"/>
      <c r="T1850" s="76"/>
      <c r="U1850" s="76"/>
      <c r="V1850" s="76"/>
      <c r="W1850" s="76"/>
      <c r="X1850" s="76"/>
      <c r="Y1850" s="76"/>
      <c r="Z1850" s="76"/>
      <c r="AA1850" s="76"/>
      <c r="AB1850" s="76"/>
      <c r="AC1850" s="76"/>
      <c r="AD1850" s="76"/>
      <c r="AE1850" s="76"/>
      <c r="AF1850" s="76"/>
      <c r="AG1850" s="76"/>
      <c r="AH1850" s="76"/>
      <c r="AI1850" s="76"/>
      <c r="AJ1850" s="76"/>
      <c r="BG1850" s="78"/>
      <c r="BH1850" s="78"/>
      <c r="BI1850" s="78"/>
      <c r="BJ1850" s="78"/>
      <c r="BK1850" s="79"/>
      <c r="BL1850" s="79"/>
      <c r="BM1850" s="79"/>
      <c r="BN1850" s="79"/>
      <c r="BO1850" s="79"/>
      <c r="BP1850" s="79"/>
      <c r="BQ1850" s="79"/>
      <c r="BR1850" s="79"/>
      <c r="BS1850" s="79"/>
      <c r="BT1850" s="79"/>
      <c r="BU1850" s="79"/>
      <c r="BV1850" s="79"/>
      <c r="BW1850" s="79"/>
      <c r="BX1850" s="79"/>
      <c r="BY1850" s="79"/>
      <c r="BZ1850" s="79"/>
      <c r="CA1850" s="79"/>
      <c r="CB1850" s="79"/>
      <c r="CC1850" s="79"/>
      <c r="CD1850" s="79"/>
      <c r="CE1850" s="79"/>
      <c r="CF1850" s="79"/>
      <c r="CG1850" s="79"/>
      <c r="CH1850" s="79"/>
      <c r="CI1850" s="79"/>
    </row>
    <row r="1851" spans="1:87" ht="18" customHeight="1" x14ac:dyDescent="0.25">
      <c r="A1851" s="75"/>
      <c r="B1851" s="348" t="s">
        <v>0</v>
      </c>
      <c r="C1851" s="349"/>
      <c r="D1851" s="349"/>
      <c r="E1851" s="349"/>
      <c r="F1851" s="349"/>
      <c r="G1851" s="349"/>
      <c r="H1851" s="349"/>
      <c r="I1851" s="349"/>
      <c r="J1851" s="349"/>
      <c r="K1851" s="349"/>
      <c r="L1851" s="349"/>
      <c r="M1851" s="349"/>
      <c r="N1851" s="349"/>
      <c r="O1851" s="349"/>
      <c r="P1851" s="349"/>
      <c r="Q1851" s="349"/>
      <c r="R1851" s="349"/>
      <c r="S1851" s="349"/>
      <c r="T1851" s="349"/>
      <c r="U1851" s="349"/>
      <c r="V1851" s="349"/>
      <c r="W1851" s="349"/>
      <c r="X1851" s="349"/>
      <c r="Y1851" s="350"/>
      <c r="Z1851" s="348" t="s">
        <v>80</v>
      </c>
      <c r="AA1851" s="349"/>
      <c r="AB1851" s="349"/>
      <c r="AC1851" s="349"/>
      <c r="AD1851" s="350"/>
      <c r="AE1851" s="357" t="s">
        <v>79</v>
      </c>
      <c r="AF1851" s="358"/>
      <c r="AG1851" s="358"/>
      <c r="AH1851" s="358"/>
      <c r="AI1851" s="358"/>
      <c r="AJ1851" s="359"/>
      <c r="AK1851" s="357" t="s">
        <v>81</v>
      </c>
      <c r="AL1851" s="358"/>
      <c r="AM1851" s="358"/>
      <c r="AN1851" s="358"/>
      <c r="AO1851" s="358"/>
      <c r="AP1851" s="358"/>
      <c r="AQ1851" s="358"/>
      <c r="AR1851" s="358"/>
      <c r="AS1851" s="358"/>
      <c r="AT1851" s="358"/>
      <c r="AU1851" s="358"/>
      <c r="AV1851" s="358"/>
      <c r="AW1851" s="358"/>
      <c r="AX1851" s="359"/>
      <c r="AY1851" s="357" t="s">
        <v>1</v>
      </c>
      <c r="AZ1851" s="358"/>
      <c r="BA1851" s="358"/>
      <c r="BB1851" s="359"/>
      <c r="BC1851" s="348" t="s">
        <v>104</v>
      </c>
      <c r="BD1851" s="349"/>
      <c r="BE1851" s="349"/>
      <c r="BF1851" s="350"/>
      <c r="BG1851" s="366" t="s">
        <v>82</v>
      </c>
      <c r="BH1851" s="367"/>
      <c r="BI1851" s="367"/>
      <c r="BJ1851" s="368"/>
      <c r="BK1851" s="315" t="s">
        <v>99</v>
      </c>
      <c r="BL1851" s="316"/>
      <c r="BM1851" s="316"/>
      <c r="BN1851" s="316"/>
      <c r="BO1851" s="316"/>
      <c r="BP1851" s="317"/>
      <c r="BQ1851" s="315" t="s">
        <v>83</v>
      </c>
      <c r="BR1851" s="316"/>
      <c r="BS1851" s="316"/>
      <c r="BT1851" s="316"/>
      <c r="BU1851" s="316"/>
      <c r="BV1851" s="316"/>
      <c r="BW1851" s="317"/>
      <c r="BX1851" s="315" t="s">
        <v>84</v>
      </c>
      <c r="BY1851" s="316"/>
      <c r="BZ1851" s="316"/>
      <c r="CA1851" s="316"/>
      <c r="CB1851" s="316"/>
      <c r="CC1851" s="317"/>
      <c r="CD1851" s="315" t="s">
        <v>85</v>
      </c>
      <c r="CE1851" s="316"/>
      <c r="CF1851" s="316"/>
      <c r="CG1851" s="316"/>
      <c r="CH1851" s="316"/>
      <c r="CI1851" s="317"/>
    </row>
    <row r="1852" spans="1:87" ht="18" customHeight="1" x14ac:dyDescent="0.25">
      <c r="A1852" s="75"/>
      <c r="B1852" s="351"/>
      <c r="C1852" s="352"/>
      <c r="D1852" s="352"/>
      <c r="E1852" s="352"/>
      <c r="F1852" s="352"/>
      <c r="G1852" s="352"/>
      <c r="H1852" s="352"/>
      <c r="I1852" s="352"/>
      <c r="J1852" s="352"/>
      <c r="K1852" s="352"/>
      <c r="L1852" s="352"/>
      <c r="M1852" s="352"/>
      <c r="N1852" s="352"/>
      <c r="O1852" s="352"/>
      <c r="P1852" s="352"/>
      <c r="Q1852" s="352"/>
      <c r="R1852" s="352"/>
      <c r="S1852" s="352"/>
      <c r="T1852" s="352"/>
      <c r="U1852" s="352"/>
      <c r="V1852" s="352"/>
      <c r="W1852" s="352"/>
      <c r="X1852" s="352"/>
      <c r="Y1852" s="353"/>
      <c r="Z1852" s="351"/>
      <c r="AA1852" s="352"/>
      <c r="AB1852" s="352"/>
      <c r="AC1852" s="352"/>
      <c r="AD1852" s="353"/>
      <c r="AE1852" s="360"/>
      <c r="AF1852" s="361"/>
      <c r="AG1852" s="361"/>
      <c r="AH1852" s="361"/>
      <c r="AI1852" s="361"/>
      <c r="AJ1852" s="362"/>
      <c r="AK1852" s="360"/>
      <c r="AL1852" s="361"/>
      <c r="AM1852" s="361"/>
      <c r="AN1852" s="361"/>
      <c r="AO1852" s="361"/>
      <c r="AP1852" s="361"/>
      <c r="AQ1852" s="361"/>
      <c r="AR1852" s="361"/>
      <c r="AS1852" s="361"/>
      <c r="AT1852" s="361"/>
      <c r="AU1852" s="361"/>
      <c r="AV1852" s="361"/>
      <c r="AW1852" s="361"/>
      <c r="AX1852" s="362"/>
      <c r="AY1852" s="360"/>
      <c r="AZ1852" s="361"/>
      <c r="BA1852" s="361"/>
      <c r="BB1852" s="362"/>
      <c r="BC1852" s="351"/>
      <c r="BD1852" s="352"/>
      <c r="BE1852" s="352"/>
      <c r="BF1852" s="353"/>
      <c r="BG1852" s="369"/>
      <c r="BH1852" s="370"/>
      <c r="BI1852" s="370"/>
      <c r="BJ1852" s="371"/>
      <c r="BK1852" s="318"/>
      <c r="BL1852" s="319"/>
      <c r="BM1852" s="319"/>
      <c r="BN1852" s="319"/>
      <c r="BO1852" s="319"/>
      <c r="BP1852" s="320"/>
      <c r="BQ1852" s="318"/>
      <c r="BR1852" s="319"/>
      <c r="BS1852" s="319"/>
      <c r="BT1852" s="319"/>
      <c r="BU1852" s="319"/>
      <c r="BV1852" s="319"/>
      <c r="BW1852" s="320"/>
      <c r="BX1852" s="318"/>
      <c r="BY1852" s="319"/>
      <c r="BZ1852" s="319"/>
      <c r="CA1852" s="319"/>
      <c r="CB1852" s="319"/>
      <c r="CC1852" s="320"/>
      <c r="CD1852" s="318"/>
      <c r="CE1852" s="319"/>
      <c r="CF1852" s="319"/>
      <c r="CG1852" s="319"/>
      <c r="CH1852" s="319"/>
      <c r="CI1852" s="320"/>
    </row>
    <row r="1853" spans="1:87" ht="18" customHeight="1" thickBot="1" x14ac:dyDescent="0.3">
      <c r="A1853" s="75"/>
      <c r="B1853" s="354"/>
      <c r="C1853" s="355"/>
      <c r="D1853" s="355"/>
      <c r="E1853" s="355"/>
      <c r="F1853" s="355"/>
      <c r="G1853" s="355"/>
      <c r="H1853" s="355"/>
      <c r="I1853" s="355"/>
      <c r="J1853" s="355"/>
      <c r="K1853" s="355"/>
      <c r="L1853" s="355"/>
      <c r="M1853" s="355"/>
      <c r="N1853" s="355"/>
      <c r="O1853" s="355"/>
      <c r="P1853" s="355"/>
      <c r="Q1853" s="355"/>
      <c r="R1853" s="355"/>
      <c r="S1853" s="355"/>
      <c r="T1853" s="355"/>
      <c r="U1853" s="355"/>
      <c r="V1853" s="355"/>
      <c r="W1853" s="355"/>
      <c r="X1853" s="355"/>
      <c r="Y1853" s="356"/>
      <c r="Z1853" s="354"/>
      <c r="AA1853" s="355"/>
      <c r="AB1853" s="355"/>
      <c r="AC1853" s="355"/>
      <c r="AD1853" s="356"/>
      <c r="AE1853" s="363"/>
      <c r="AF1853" s="364"/>
      <c r="AG1853" s="364"/>
      <c r="AH1853" s="364"/>
      <c r="AI1853" s="364"/>
      <c r="AJ1853" s="365"/>
      <c r="AK1853" s="360"/>
      <c r="AL1853" s="361"/>
      <c r="AM1853" s="361"/>
      <c r="AN1853" s="361"/>
      <c r="AO1853" s="361"/>
      <c r="AP1853" s="361"/>
      <c r="AQ1853" s="361"/>
      <c r="AR1853" s="361"/>
      <c r="AS1853" s="361"/>
      <c r="AT1853" s="361"/>
      <c r="AU1853" s="361"/>
      <c r="AV1853" s="361"/>
      <c r="AW1853" s="361"/>
      <c r="AX1853" s="362"/>
      <c r="AY1853" s="360"/>
      <c r="AZ1853" s="361"/>
      <c r="BA1853" s="361"/>
      <c r="BB1853" s="362"/>
      <c r="BC1853" s="351"/>
      <c r="BD1853" s="352"/>
      <c r="BE1853" s="352"/>
      <c r="BF1853" s="353"/>
      <c r="BG1853" s="369"/>
      <c r="BH1853" s="370"/>
      <c r="BI1853" s="370"/>
      <c r="BJ1853" s="371"/>
      <c r="BK1853" s="318"/>
      <c r="BL1853" s="319"/>
      <c r="BM1853" s="319"/>
      <c r="BN1853" s="319"/>
      <c r="BO1853" s="319"/>
      <c r="BP1853" s="320"/>
      <c r="BQ1853" s="321"/>
      <c r="BR1853" s="322"/>
      <c r="BS1853" s="322"/>
      <c r="BT1853" s="322"/>
      <c r="BU1853" s="322"/>
      <c r="BV1853" s="322"/>
      <c r="BW1853" s="323"/>
      <c r="BX1853" s="321"/>
      <c r="BY1853" s="322"/>
      <c r="BZ1853" s="322"/>
      <c r="CA1853" s="322"/>
      <c r="CB1853" s="322"/>
      <c r="CC1853" s="323"/>
      <c r="CD1853" s="321"/>
      <c r="CE1853" s="322"/>
      <c r="CF1853" s="322"/>
      <c r="CG1853" s="322"/>
      <c r="CH1853" s="322"/>
      <c r="CI1853" s="323"/>
    </row>
    <row r="1854" spans="1:87" ht="18" customHeight="1" x14ac:dyDescent="0.25">
      <c r="A1854" s="75"/>
      <c r="B1854" s="324"/>
      <c r="C1854" s="325"/>
      <c r="D1854" s="325"/>
      <c r="E1854" s="325"/>
      <c r="F1854" s="325"/>
      <c r="G1854" s="325"/>
      <c r="H1854" s="325"/>
      <c r="I1854" s="325"/>
      <c r="J1854" s="325"/>
      <c r="K1854" s="325"/>
      <c r="L1854" s="325"/>
      <c r="M1854" s="325"/>
      <c r="N1854" s="325"/>
      <c r="O1854" s="325"/>
      <c r="P1854" s="325"/>
      <c r="Q1854" s="325"/>
      <c r="R1854" s="325"/>
      <c r="S1854" s="325"/>
      <c r="T1854" s="325"/>
      <c r="U1854" s="325"/>
      <c r="V1854" s="325"/>
      <c r="W1854" s="325"/>
      <c r="X1854" s="325"/>
      <c r="Y1854" s="326"/>
      <c r="Z1854" s="333"/>
      <c r="AA1854" s="334"/>
      <c r="AB1854" s="334"/>
      <c r="AC1854" s="334"/>
      <c r="AD1854" s="335"/>
      <c r="AE1854" s="333"/>
      <c r="AF1854" s="334"/>
      <c r="AG1854" s="334"/>
      <c r="AH1854" s="334"/>
      <c r="AI1854" s="334"/>
      <c r="AJ1854" s="334"/>
      <c r="AK1854" s="342"/>
      <c r="AL1854" s="343"/>
      <c r="AM1854" s="343"/>
      <c r="AN1854" s="343"/>
      <c r="AO1854" s="343"/>
      <c r="AP1854" s="343"/>
      <c r="AQ1854" s="343"/>
      <c r="AR1854" s="343"/>
      <c r="AS1854" s="343"/>
      <c r="AT1854" s="343"/>
      <c r="AU1854" s="343"/>
      <c r="AV1854" s="343"/>
      <c r="AW1854" s="343"/>
      <c r="AX1854" s="344"/>
      <c r="AY1854" s="409"/>
      <c r="AZ1854" s="346"/>
      <c r="BA1854" s="346"/>
      <c r="BB1854" s="410"/>
      <c r="BC1854" s="345">
        <f>+$AE$1854*AY1854</f>
        <v>0</v>
      </c>
      <c r="BD1854" s="346"/>
      <c r="BE1854" s="346"/>
      <c r="BF1854" s="347"/>
      <c r="BG1854" s="285"/>
      <c r="BH1854" s="286"/>
      <c r="BI1854" s="286"/>
      <c r="BJ1854" s="287"/>
      <c r="BK1854" s="288">
        <f>+AY1854*BG1854</f>
        <v>0</v>
      </c>
      <c r="BL1854" s="289"/>
      <c r="BM1854" s="289"/>
      <c r="BN1854" s="289"/>
      <c r="BO1854" s="289"/>
      <c r="BP1854" s="290"/>
      <c r="BQ1854" s="291"/>
      <c r="BR1854" s="292"/>
      <c r="BS1854" s="292"/>
      <c r="BT1854" s="292"/>
      <c r="BU1854" s="292"/>
      <c r="BV1854" s="292"/>
      <c r="BW1854" s="293"/>
      <c r="BX1854" s="291">
        <f>+(((BK1884+BQ1854)*30)/70)</f>
        <v>0</v>
      </c>
      <c r="BY1854" s="292"/>
      <c r="BZ1854" s="292"/>
      <c r="CA1854" s="292"/>
      <c r="CB1854" s="292"/>
      <c r="CC1854" s="293"/>
      <c r="CD1854" s="291">
        <f>+BK1884+BQ1854+BX1854</f>
        <v>0</v>
      </c>
      <c r="CE1854" s="292"/>
      <c r="CF1854" s="292"/>
      <c r="CG1854" s="292"/>
      <c r="CH1854" s="292"/>
      <c r="CI1854" s="293"/>
    </row>
    <row r="1855" spans="1:87" ht="18" customHeight="1" x14ac:dyDescent="0.25">
      <c r="A1855" s="75"/>
      <c r="B1855" s="327"/>
      <c r="C1855" s="328"/>
      <c r="D1855" s="328"/>
      <c r="E1855" s="328"/>
      <c r="F1855" s="328"/>
      <c r="G1855" s="328"/>
      <c r="H1855" s="328"/>
      <c r="I1855" s="328"/>
      <c r="J1855" s="328"/>
      <c r="K1855" s="328"/>
      <c r="L1855" s="328"/>
      <c r="M1855" s="328"/>
      <c r="N1855" s="328"/>
      <c r="O1855" s="328"/>
      <c r="P1855" s="328"/>
      <c r="Q1855" s="328"/>
      <c r="R1855" s="328"/>
      <c r="S1855" s="328"/>
      <c r="T1855" s="328"/>
      <c r="U1855" s="328"/>
      <c r="V1855" s="328"/>
      <c r="W1855" s="328"/>
      <c r="X1855" s="328"/>
      <c r="Y1855" s="329"/>
      <c r="Z1855" s="336"/>
      <c r="AA1855" s="337"/>
      <c r="AB1855" s="337"/>
      <c r="AC1855" s="337"/>
      <c r="AD1855" s="338"/>
      <c r="AE1855" s="336"/>
      <c r="AF1855" s="337"/>
      <c r="AG1855" s="337"/>
      <c r="AH1855" s="337"/>
      <c r="AI1855" s="337"/>
      <c r="AJ1855" s="337"/>
      <c r="AK1855" s="300"/>
      <c r="AL1855" s="301"/>
      <c r="AM1855" s="301"/>
      <c r="AN1855" s="301"/>
      <c r="AO1855" s="301"/>
      <c r="AP1855" s="301"/>
      <c r="AQ1855" s="301"/>
      <c r="AR1855" s="301"/>
      <c r="AS1855" s="301"/>
      <c r="AT1855" s="301"/>
      <c r="AU1855" s="301"/>
      <c r="AV1855" s="301"/>
      <c r="AW1855" s="301"/>
      <c r="AX1855" s="302"/>
      <c r="AY1855" s="407"/>
      <c r="AZ1855" s="304"/>
      <c r="BA1855" s="304"/>
      <c r="BB1855" s="408"/>
      <c r="BC1855" s="306">
        <f t="shared" ref="BC1855:BC1883" si="104">+$AE$1854*AY1855</f>
        <v>0</v>
      </c>
      <c r="BD1855" s="307"/>
      <c r="BE1855" s="307"/>
      <c r="BF1855" s="308"/>
      <c r="BG1855" s="309"/>
      <c r="BH1855" s="310"/>
      <c r="BI1855" s="310"/>
      <c r="BJ1855" s="311"/>
      <c r="BK1855" s="312">
        <f t="shared" ref="BK1855:BK1883" si="105">+AY1855*BG1855</f>
        <v>0</v>
      </c>
      <c r="BL1855" s="313"/>
      <c r="BM1855" s="313"/>
      <c r="BN1855" s="313"/>
      <c r="BO1855" s="313"/>
      <c r="BP1855" s="314"/>
      <c r="BQ1855" s="294"/>
      <c r="BR1855" s="295"/>
      <c r="BS1855" s="295"/>
      <c r="BT1855" s="295"/>
      <c r="BU1855" s="295"/>
      <c r="BV1855" s="295"/>
      <c r="BW1855" s="296"/>
      <c r="BX1855" s="294"/>
      <c r="BY1855" s="295"/>
      <c r="BZ1855" s="295"/>
      <c r="CA1855" s="295"/>
      <c r="CB1855" s="295"/>
      <c r="CC1855" s="296"/>
      <c r="CD1855" s="294"/>
      <c r="CE1855" s="295"/>
      <c r="CF1855" s="295"/>
      <c r="CG1855" s="295"/>
      <c r="CH1855" s="295"/>
      <c r="CI1855" s="296"/>
    </row>
    <row r="1856" spans="1:87" ht="18" customHeight="1" x14ac:dyDescent="0.25">
      <c r="A1856" s="75"/>
      <c r="B1856" s="327"/>
      <c r="C1856" s="328"/>
      <c r="D1856" s="328"/>
      <c r="E1856" s="328"/>
      <c r="F1856" s="328"/>
      <c r="G1856" s="328"/>
      <c r="H1856" s="328"/>
      <c r="I1856" s="328"/>
      <c r="J1856" s="328"/>
      <c r="K1856" s="328"/>
      <c r="L1856" s="328"/>
      <c r="M1856" s="328"/>
      <c r="N1856" s="328"/>
      <c r="O1856" s="328"/>
      <c r="P1856" s="328"/>
      <c r="Q1856" s="328"/>
      <c r="R1856" s="328"/>
      <c r="S1856" s="328"/>
      <c r="T1856" s="328"/>
      <c r="U1856" s="328"/>
      <c r="V1856" s="328"/>
      <c r="W1856" s="328"/>
      <c r="X1856" s="328"/>
      <c r="Y1856" s="329"/>
      <c r="Z1856" s="336"/>
      <c r="AA1856" s="337"/>
      <c r="AB1856" s="337"/>
      <c r="AC1856" s="337"/>
      <c r="AD1856" s="338"/>
      <c r="AE1856" s="336"/>
      <c r="AF1856" s="337"/>
      <c r="AG1856" s="337"/>
      <c r="AH1856" s="337"/>
      <c r="AI1856" s="337"/>
      <c r="AJ1856" s="337"/>
      <c r="AK1856" s="300"/>
      <c r="AL1856" s="301"/>
      <c r="AM1856" s="301"/>
      <c r="AN1856" s="301"/>
      <c r="AO1856" s="301"/>
      <c r="AP1856" s="301"/>
      <c r="AQ1856" s="301"/>
      <c r="AR1856" s="301"/>
      <c r="AS1856" s="301"/>
      <c r="AT1856" s="301"/>
      <c r="AU1856" s="301"/>
      <c r="AV1856" s="301"/>
      <c r="AW1856" s="301"/>
      <c r="AX1856" s="302"/>
      <c r="AY1856" s="407"/>
      <c r="AZ1856" s="304"/>
      <c r="BA1856" s="304"/>
      <c r="BB1856" s="408"/>
      <c r="BC1856" s="306">
        <f t="shared" si="104"/>
        <v>0</v>
      </c>
      <c r="BD1856" s="307"/>
      <c r="BE1856" s="307"/>
      <c r="BF1856" s="308"/>
      <c r="BG1856" s="309"/>
      <c r="BH1856" s="310"/>
      <c r="BI1856" s="310"/>
      <c r="BJ1856" s="311"/>
      <c r="BK1856" s="312">
        <f t="shared" si="105"/>
        <v>0</v>
      </c>
      <c r="BL1856" s="313"/>
      <c r="BM1856" s="313"/>
      <c r="BN1856" s="313"/>
      <c r="BO1856" s="313"/>
      <c r="BP1856" s="314"/>
      <c r="BQ1856" s="294"/>
      <c r="BR1856" s="295"/>
      <c r="BS1856" s="295"/>
      <c r="BT1856" s="295"/>
      <c r="BU1856" s="295"/>
      <c r="BV1856" s="295"/>
      <c r="BW1856" s="296"/>
      <c r="BX1856" s="294"/>
      <c r="BY1856" s="295"/>
      <c r="BZ1856" s="295"/>
      <c r="CA1856" s="295"/>
      <c r="CB1856" s="295"/>
      <c r="CC1856" s="296"/>
      <c r="CD1856" s="294"/>
      <c r="CE1856" s="295"/>
      <c r="CF1856" s="295"/>
      <c r="CG1856" s="295"/>
      <c r="CH1856" s="295"/>
      <c r="CI1856" s="296"/>
    </row>
    <row r="1857" spans="1:87" ht="18" customHeight="1" x14ac:dyDescent="0.25">
      <c r="A1857" s="75"/>
      <c r="B1857" s="327"/>
      <c r="C1857" s="328"/>
      <c r="D1857" s="328"/>
      <c r="E1857" s="328"/>
      <c r="F1857" s="328"/>
      <c r="G1857" s="328"/>
      <c r="H1857" s="328"/>
      <c r="I1857" s="328"/>
      <c r="J1857" s="328"/>
      <c r="K1857" s="328"/>
      <c r="L1857" s="328"/>
      <c r="M1857" s="328"/>
      <c r="N1857" s="328"/>
      <c r="O1857" s="328"/>
      <c r="P1857" s="328"/>
      <c r="Q1857" s="328"/>
      <c r="R1857" s="328"/>
      <c r="S1857" s="328"/>
      <c r="T1857" s="328"/>
      <c r="U1857" s="328"/>
      <c r="V1857" s="328"/>
      <c r="W1857" s="328"/>
      <c r="X1857" s="328"/>
      <c r="Y1857" s="329"/>
      <c r="Z1857" s="336"/>
      <c r="AA1857" s="337"/>
      <c r="AB1857" s="337"/>
      <c r="AC1857" s="337"/>
      <c r="AD1857" s="338"/>
      <c r="AE1857" s="336"/>
      <c r="AF1857" s="337"/>
      <c r="AG1857" s="337"/>
      <c r="AH1857" s="337"/>
      <c r="AI1857" s="337"/>
      <c r="AJ1857" s="337"/>
      <c r="AK1857" s="300"/>
      <c r="AL1857" s="301"/>
      <c r="AM1857" s="301"/>
      <c r="AN1857" s="301"/>
      <c r="AO1857" s="301"/>
      <c r="AP1857" s="301"/>
      <c r="AQ1857" s="301"/>
      <c r="AR1857" s="301"/>
      <c r="AS1857" s="301"/>
      <c r="AT1857" s="301"/>
      <c r="AU1857" s="301"/>
      <c r="AV1857" s="301"/>
      <c r="AW1857" s="301"/>
      <c r="AX1857" s="302"/>
      <c r="AY1857" s="407"/>
      <c r="AZ1857" s="304"/>
      <c r="BA1857" s="304"/>
      <c r="BB1857" s="408"/>
      <c r="BC1857" s="306">
        <f t="shared" si="104"/>
        <v>0</v>
      </c>
      <c r="BD1857" s="307"/>
      <c r="BE1857" s="307"/>
      <c r="BF1857" s="308"/>
      <c r="BG1857" s="309"/>
      <c r="BH1857" s="310"/>
      <c r="BI1857" s="310"/>
      <c r="BJ1857" s="311"/>
      <c r="BK1857" s="312">
        <f t="shared" si="105"/>
        <v>0</v>
      </c>
      <c r="BL1857" s="313"/>
      <c r="BM1857" s="313"/>
      <c r="BN1857" s="313"/>
      <c r="BO1857" s="313"/>
      <c r="BP1857" s="314"/>
      <c r="BQ1857" s="294"/>
      <c r="BR1857" s="295"/>
      <c r="BS1857" s="295"/>
      <c r="BT1857" s="295"/>
      <c r="BU1857" s="295"/>
      <c r="BV1857" s="295"/>
      <c r="BW1857" s="296"/>
      <c r="BX1857" s="294"/>
      <c r="BY1857" s="295"/>
      <c r="BZ1857" s="295"/>
      <c r="CA1857" s="295"/>
      <c r="CB1857" s="295"/>
      <c r="CC1857" s="296"/>
      <c r="CD1857" s="294"/>
      <c r="CE1857" s="295"/>
      <c r="CF1857" s="295"/>
      <c r="CG1857" s="295"/>
      <c r="CH1857" s="295"/>
      <c r="CI1857" s="296"/>
    </row>
    <row r="1858" spans="1:87" ht="18" customHeight="1" x14ac:dyDescent="0.25">
      <c r="A1858" s="75"/>
      <c r="B1858" s="327"/>
      <c r="C1858" s="328"/>
      <c r="D1858" s="328"/>
      <c r="E1858" s="328"/>
      <c r="F1858" s="328"/>
      <c r="G1858" s="328"/>
      <c r="H1858" s="328"/>
      <c r="I1858" s="328"/>
      <c r="J1858" s="328"/>
      <c r="K1858" s="328"/>
      <c r="L1858" s="328"/>
      <c r="M1858" s="328"/>
      <c r="N1858" s="328"/>
      <c r="O1858" s="328"/>
      <c r="P1858" s="328"/>
      <c r="Q1858" s="328"/>
      <c r="R1858" s="328"/>
      <c r="S1858" s="328"/>
      <c r="T1858" s="328"/>
      <c r="U1858" s="328"/>
      <c r="V1858" s="328"/>
      <c r="W1858" s="328"/>
      <c r="X1858" s="328"/>
      <c r="Y1858" s="329"/>
      <c r="Z1858" s="336"/>
      <c r="AA1858" s="337"/>
      <c r="AB1858" s="337"/>
      <c r="AC1858" s="337"/>
      <c r="AD1858" s="338"/>
      <c r="AE1858" s="336"/>
      <c r="AF1858" s="337"/>
      <c r="AG1858" s="337"/>
      <c r="AH1858" s="337"/>
      <c r="AI1858" s="337"/>
      <c r="AJ1858" s="337"/>
      <c r="AK1858" s="300"/>
      <c r="AL1858" s="301"/>
      <c r="AM1858" s="301"/>
      <c r="AN1858" s="301"/>
      <c r="AO1858" s="301"/>
      <c r="AP1858" s="301"/>
      <c r="AQ1858" s="301"/>
      <c r="AR1858" s="301"/>
      <c r="AS1858" s="301"/>
      <c r="AT1858" s="301"/>
      <c r="AU1858" s="301"/>
      <c r="AV1858" s="301"/>
      <c r="AW1858" s="301"/>
      <c r="AX1858" s="302"/>
      <c r="AY1858" s="407"/>
      <c r="AZ1858" s="304"/>
      <c r="BA1858" s="304"/>
      <c r="BB1858" s="408"/>
      <c r="BC1858" s="306">
        <f t="shared" si="104"/>
        <v>0</v>
      </c>
      <c r="BD1858" s="307"/>
      <c r="BE1858" s="307"/>
      <c r="BF1858" s="308"/>
      <c r="BG1858" s="309"/>
      <c r="BH1858" s="310"/>
      <c r="BI1858" s="310"/>
      <c r="BJ1858" s="311"/>
      <c r="BK1858" s="312">
        <f t="shared" si="105"/>
        <v>0</v>
      </c>
      <c r="BL1858" s="313"/>
      <c r="BM1858" s="313"/>
      <c r="BN1858" s="313"/>
      <c r="BO1858" s="313"/>
      <c r="BP1858" s="314"/>
      <c r="BQ1858" s="294"/>
      <c r="BR1858" s="295"/>
      <c r="BS1858" s="295"/>
      <c r="BT1858" s="295"/>
      <c r="BU1858" s="295"/>
      <c r="BV1858" s="295"/>
      <c r="BW1858" s="296"/>
      <c r="BX1858" s="294"/>
      <c r="BY1858" s="295"/>
      <c r="BZ1858" s="295"/>
      <c r="CA1858" s="295"/>
      <c r="CB1858" s="295"/>
      <c r="CC1858" s="296"/>
      <c r="CD1858" s="294"/>
      <c r="CE1858" s="295"/>
      <c r="CF1858" s="295"/>
      <c r="CG1858" s="295"/>
      <c r="CH1858" s="295"/>
      <c r="CI1858" s="296"/>
    </row>
    <row r="1859" spans="1:87" ht="18" customHeight="1" x14ac:dyDescent="0.25">
      <c r="A1859" s="75"/>
      <c r="B1859" s="327"/>
      <c r="C1859" s="328"/>
      <c r="D1859" s="328"/>
      <c r="E1859" s="328"/>
      <c r="F1859" s="328"/>
      <c r="G1859" s="328"/>
      <c r="H1859" s="328"/>
      <c r="I1859" s="328"/>
      <c r="J1859" s="328"/>
      <c r="K1859" s="328"/>
      <c r="L1859" s="328"/>
      <c r="M1859" s="328"/>
      <c r="N1859" s="328"/>
      <c r="O1859" s="328"/>
      <c r="P1859" s="328"/>
      <c r="Q1859" s="328"/>
      <c r="R1859" s="328"/>
      <c r="S1859" s="328"/>
      <c r="T1859" s="328"/>
      <c r="U1859" s="328"/>
      <c r="V1859" s="328"/>
      <c r="W1859" s="328"/>
      <c r="X1859" s="328"/>
      <c r="Y1859" s="329"/>
      <c r="Z1859" s="336"/>
      <c r="AA1859" s="337"/>
      <c r="AB1859" s="337"/>
      <c r="AC1859" s="337"/>
      <c r="AD1859" s="338"/>
      <c r="AE1859" s="336"/>
      <c r="AF1859" s="337"/>
      <c r="AG1859" s="337"/>
      <c r="AH1859" s="337"/>
      <c r="AI1859" s="337"/>
      <c r="AJ1859" s="337"/>
      <c r="AK1859" s="300"/>
      <c r="AL1859" s="301"/>
      <c r="AM1859" s="301"/>
      <c r="AN1859" s="301"/>
      <c r="AO1859" s="301"/>
      <c r="AP1859" s="301"/>
      <c r="AQ1859" s="301"/>
      <c r="AR1859" s="301"/>
      <c r="AS1859" s="301"/>
      <c r="AT1859" s="301"/>
      <c r="AU1859" s="301"/>
      <c r="AV1859" s="301"/>
      <c r="AW1859" s="301"/>
      <c r="AX1859" s="302"/>
      <c r="AY1859" s="407"/>
      <c r="AZ1859" s="304"/>
      <c r="BA1859" s="304"/>
      <c r="BB1859" s="408"/>
      <c r="BC1859" s="306">
        <f t="shared" si="104"/>
        <v>0</v>
      </c>
      <c r="BD1859" s="307"/>
      <c r="BE1859" s="307"/>
      <c r="BF1859" s="308"/>
      <c r="BG1859" s="309"/>
      <c r="BH1859" s="310"/>
      <c r="BI1859" s="310"/>
      <c r="BJ1859" s="311"/>
      <c r="BK1859" s="312">
        <f t="shared" si="105"/>
        <v>0</v>
      </c>
      <c r="BL1859" s="313"/>
      <c r="BM1859" s="313"/>
      <c r="BN1859" s="313"/>
      <c r="BO1859" s="313"/>
      <c r="BP1859" s="314"/>
      <c r="BQ1859" s="294"/>
      <c r="BR1859" s="295"/>
      <c r="BS1859" s="295"/>
      <c r="BT1859" s="295"/>
      <c r="BU1859" s="295"/>
      <c r="BV1859" s="295"/>
      <c r="BW1859" s="296"/>
      <c r="BX1859" s="294"/>
      <c r="BY1859" s="295"/>
      <c r="BZ1859" s="295"/>
      <c r="CA1859" s="295"/>
      <c r="CB1859" s="295"/>
      <c r="CC1859" s="296"/>
      <c r="CD1859" s="294"/>
      <c r="CE1859" s="295"/>
      <c r="CF1859" s="295"/>
      <c r="CG1859" s="295"/>
      <c r="CH1859" s="295"/>
      <c r="CI1859" s="296"/>
    </row>
    <row r="1860" spans="1:87" ht="18" customHeight="1" x14ac:dyDescent="0.25">
      <c r="A1860" s="75"/>
      <c r="B1860" s="327"/>
      <c r="C1860" s="328"/>
      <c r="D1860" s="328"/>
      <c r="E1860" s="328"/>
      <c r="F1860" s="328"/>
      <c r="G1860" s="328"/>
      <c r="H1860" s="328"/>
      <c r="I1860" s="328"/>
      <c r="J1860" s="328"/>
      <c r="K1860" s="328"/>
      <c r="L1860" s="328"/>
      <c r="M1860" s="328"/>
      <c r="N1860" s="328"/>
      <c r="O1860" s="328"/>
      <c r="P1860" s="328"/>
      <c r="Q1860" s="328"/>
      <c r="R1860" s="328"/>
      <c r="S1860" s="328"/>
      <c r="T1860" s="328"/>
      <c r="U1860" s="328"/>
      <c r="V1860" s="328"/>
      <c r="W1860" s="328"/>
      <c r="X1860" s="328"/>
      <c r="Y1860" s="329"/>
      <c r="Z1860" s="336"/>
      <c r="AA1860" s="337"/>
      <c r="AB1860" s="337"/>
      <c r="AC1860" s="337"/>
      <c r="AD1860" s="338"/>
      <c r="AE1860" s="336"/>
      <c r="AF1860" s="337"/>
      <c r="AG1860" s="337"/>
      <c r="AH1860" s="337"/>
      <c r="AI1860" s="337"/>
      <c r="AJ1860" s="337"/>
      <c r="AK1860" s="300"/>
      <c r="AL1860" s="301"/>
      <c r="AM1860" s="301"/>
      <c r="AN1860" s="301"/>
      <c r="AO1860" s="301"/>
      <c r="AP1860" s="301"/>
      <c r="AQ1860" s="301"/>
      <c r="AR1860" s="301"/>
      <c r="AS1860" s="301"/>
      <c r="AT1860" s="301"/>
      <c r="AU1860" s="301"/>
      <c r="AV1860" s="301"/>
      <c r="AW1860" s="301"/>
      <c r="AX1860" s="302"/>
      <c r="AY1860" s="407"/>
      <c r="AZ1860" s="304"/>
      <c r="BA1860" s="304"/>
      <c r="BB1860" s="408"/>
      <c r="BC1860" s="306">
        <f t="shared" si="104"/>
        <v>0</v>
      </c>
      <c r="BD1860" s="307"/>
      <c r="BE1860" s="307"/>
      <c r="BF1860" s="308"/>
      <c r="BG1860" s="309"/>
      <c r="BH1860" s="310"/>
      <c r="BI1860" s="310"/>
      <c r="BJ1860" s="311"/>
      <c r="BK1860" s="312">
        <f t="shared" si="105"/>
        <v>0</v>
      </c>
      <c r="BL1860" s="313"/>
      <c r="BM1860" s="313"/>
      <c r="BN1860" s="313"/>
      <c r="BO1860" s="313"/>
      <c r="BP1860" s="314"/>
      <c r="BQ1860" s="294"/>
      <c r="BR1860" s="295"/>
      <c r="BS1860" s="295"/>
      <c r="BT1860" s="295"/>
      <c r="BU1860" s="295"/>
      <c r="BV1860" s="295"/>
      <c r="BW1860" s="296"/>
      <c r="BX1860" s="294"/>
      <c r="BY1860" s="295"/>
      <c r="BZ1860" s="295"/>
      <c r="CA1860" s="295"/>
      <c r="CB1860" s="295"/>
      <c r="CC1860" s="296"/>
      <c r="CD1860" s="294"/>
      <c r="CE1860" s="295"/>
      <c r="CF1860" s="295"/>
      <c r="CG1860" s="295"/>
      <c r="CH1860" s="295"/>
      <c r="CI1860" s="296"/>
    </row>
    <row r="1861" spans="1:87" ht="18" customHeight="1" x14ac:dyDescent="0.25">
      <c r="A1861" s="75"/>
      <c r="B1861" s="327"/>
      <c r="C1861" s="328"/>
      <c r="D1861" s="328"/>
      <c r="E1861" s="328"/>
      <c r="F1861" s="328"/>
      <c r="G1861" s="328"/>
      <c r="H1861" s="328"/>
      <c r="I1861" s="328"/>
      <c r="J1861" s="328"/>
      <c r="K1861" s="328"/>
      <c r="L1861" s="328"/>
      <c r="M1861" s="328"/>
      <c r="N1861" s="328"/>
      <c r="O1861" s="328"/>
      <c r="P1861" s="328"/>
      <c r="Q1861" s="328"/>
      <c r="R1861" s="328"/>
      <c r="S1861" s="328"/>
      <c r="T1861" s="328"/>
      <c r="U1861" s="328"/>
      <c r="V1861" s="328"/>
      <c r="W1861" s="328"/>
      <c r="X1861" s="328"/>
      <c r="Y1861" s="329"/>
      <c r="Z1861" s="336"/>
      <c r="AA1861" s="337"/>
      <c r="AB1861" s="337"/>
      <c r="AC1861" s="337"/>
      <c r="AD1861" s="338"/>
      <c r="AE1861" s="336"/>
      <c r="AF1861" s="337"/>
      <c r="AG1861" s="337"/>
      <c r="AH1861" s="337"/>
      <c r="AI1861" s="337"/>
      <c r="AJ1861" s="337"/>
      <c r="AK1861" s="300"/>
      <c r="AL1861" s="301"/>
      <c r="AM1861" s="301"/>
      <c r="AN1861" s="301"/>
      <c r="AO1861" s="301"/>
      <c r="AP1861" s="301"/>
      <c r="AQ1861" s="301"/>
      <c r="AR1861" s="301"/>
      <c r="AS1861" s="301"/>
      <c r="AT1861" s="301"/>
      <c r="AU1861" s="301"/>
      <c r="AV1861" s="301"/>
      <c r="AW1861" s="301"/>
      <c r="AX1861" s="302"/>
      <c r="AY1861" s="407"/>
      <c r="AZ1861" s="304"/>
      <c r="BA1861" s="304"/>
      <c r="BB1861" s="408"/>
      <c r="BC1861" s="306">
        <f t="shared" si="104"/>
        <v>0</v>
      </c>
      <c r="BD1861" s="307"/>
      <c r="BE1861" s="307"/>
      <c r="BF1861" s="308"/>
      <c r="BG1861" s="309"/>
      <c r="BH1861" s="310"/>
      <c r="BI1861" s="310"/>
      <c r="BJ1861" s="311"/>
      <c r="BK1861" s="312">
        <f t="shared" si="105"/>
        <v>0</v>
      </c>
      <c r="BL1861" s="313"/>
      <c r="BM1861" s="313"/>
      <c r="BN1861" s="313"/>
      <c r="BO1861" s="313"/>
      <c r="BP1861" s="314"/>
      <c r="BQ1861" s="294"/>
      <c r="BR1861" s="295"/>
      <c r="BS1861" s="295"/>
      <c r="BT1861" s="295"/>
      <c r="BU1861" s="295"/>
      <c r="BV1861" s="295"/>
      <c r="BW1861" s="296"/>
      <c r="BX1861" s="294"/>
      <c r="BY1861" s="295"/>
      <c r="BZ1861" s="295"/>
      <c r="CA1861" s="295"/>
      <c r="CB1861" s="295"/>
      <c r="CC1861" s="296"/>
      <c r="CD1861" s="294"/>
      <c r="CE1861" s="295"/>
      <c r="CF1861" s="295"/>
      <c r="CG1861" s="295"/>
      <c r="CH1861" s="295"/>
      <c r="CI1861" s="296"/>
    </row>
    <row r="1862" spans="1:87" ht="18" customHeight="1" x14ac:dyDescent="0.25">
      <c r="A1862" s="75"/>
      <c r="B1862" s="327"/>
      <c r="C1862" s="328"/>
      <c r="D1862" s="328"/>
      <c r="E1862" s="328"/>
      <c r="F1862" s="328"/>
      <c r="G1862" s="328"/>
      <c r="H1862" s="328"/>
      <c r="I1862" s="328"/>
      <c r="J1862" s="328"/>
      <c r="K1862" s="328"/>
      <c r="L1862" s="328"/>
      <c r="M1862" s="328"/>
      <c r="N1862" s="328"/>
      <c r="O1862" s="328"/>
      <c r="P1862" s="328"/>
      <c r="Q1862" s="328"/>
      <c r="R1862" s="328"/>
      <c r="S1862" s="328"/>
      <c r="T1862" s="328"/>
      <c r="U1862" s="328"/>
      <c r="V1862" s="328"/>
      <c r="W1862" s="328"/>
      <c r="X1862" s="328"/>
      <c r="Y1862" s="329"/>
      <c r="Z1862" s="336"/>
      <c r="AA1862" s="337"/>
      <c r="AB1862" s="337"/>
      <c r="AC1862" s="337"/>
      <c r="AD1862" s="338"/>
      <c r="AE1862" s="336"/>
      <c r="AF1862" s="337"/>
      <c r="AG1862" s="337"/>
      <c r="AH1862" s="337"/>
      <c r="AI1862" s="337"/>
      <c r="AJ1862" s="337"/>
      <c r="AK1862" s="300"/>
      <c r="AL1862" s="301"/>
      <c r="AM1862" s="301"/>
      <c r="AN1862" s="301"/>
      <c r="AO1862" s="301"/>
      <c r="AP1862" s="301"/>
      <c r="AQ1862" s="301"/>
      <c r="AR1862" s="301"/>
      <c r="AS1862" s="301"/>
      <c r="AT1862" s="301"/>
      <c r="AU1862" s="301"/>
      <c r="AV1862" s="301"/>
      <c r="AW1862" s="301"/>
      <c r="AX1862" s="302"/>
      <c r="AY1862" s="407"/>
      <c r="AZ1862" s="304"/>
      <c r="BA1862" s="304"/>
      <c r="BB1862" s="408"/>
      <c r="BC1862" s="306">
        <f t="shared" si="104"/>
        <v>0</v>
      </c>
      <c r="BD1862" s="307"/>
      <c r="BE1862" s="307"/>
      <c r="BF1862" s="308"/>
      <c r="BG1862" s="309"/>
      <c r="BH1862" s="310"/>
      <c r="BI1862" s="310"/>
      <c r="BJ1862" s="311"/>
      <c r="BK1862" s="312">
        <f t="shared" si="105"/>
        <v>0</v>
      </c>
      <c r="BL1862" s="313"/>
      <c r="BM1862" s="313"/>
      <c r="BN1862" s="313"/>
      <c r="BO1862" s="313"/>
      <c r="BP1862" s="314"/>
      <c r="BQ1862" s="294"/>
      <c r="BR1862" s="295"/>
      <c r="BS1862" s="295"/>
      <c r="BT1862" s="295"/>
      <c r="BU1862" s="295"/>
      <c r="BV1862" s="295"/>
      <c r="BW1862" s="296"/>
      <c r="BX1862" s="294"/>
      <c r="BY1862" s="295"/>
      <c r="BZ1862" s="295"/>
      <c r="CA1862" s="295"/>
      <c r="CB1862" s="295"/>
      <c r="CC1862" s="296"/>
      <c r="CD1862" s="294"/>
      <c r="CE1862" s="295"/>
      <c r="CF1862" s="295"/>
      <c r="CG1862" s="295"/>
      <c r="CH1862" s="295"/>
      <c r="CI1862" s="296"/>
    </row>
    <row r="1863" spans="1:87" ht="18" customHeight="1" x14ac:dyDescent="0.25">
      <c r="A1863" s="75"/>
      <c r="B1863" s="327"/>
      <c r="C1863" s="328"/>
      <c r="D1863" s="328"/>
      <c r="E1863" s="328"/>
      <c r="F1863" s="328"/>
      <c r="G1863" s="328"/>
      <c r="H1863" s="328"/>
      <c r="I1863" s="328"/>
      <c r="J1863" s="328"/>
      <c r="K1863" s="328"/>
      <c r="L1863" s="328"/>
      <c r="M1863" s="328"/>
      <c r="N1863" s="328"/>
      <c r="O1863" s="328"/>
      <c r="P1863" s="328"/>
      <c r="Q1863" s="328"/>
      <c r="R1863" s="328"/>
      <c r="S1863" s="328"/>
      <c r="T1863" s="328"/>
      <c r="U1863" s="328"/>
      <c r="V1863" s="328"/>
      <c r="W1863" s="328"/>
      <c r="X1863" s="328"/>
      <c r="Y1863" s="329"/>
      <c r="Z1863" s="336"/>
      <c r="AA1863" s="337"/>
      <c r="AB1863" s="337"/>
      <c r="AC1863" s="337"/>
      <c r="AD1863" s="338"/>
      <c r="AE1863" s="336"/>
      <c r="AF1863" s="337"/>
      <c r="AG1863" s="337"/>
      <c r="AH1863" s="337"/>
      <c r="AI1863" s="337"/>
      <c r="AJ1863" s="337"/>
      <c r="AK1863" s="300"/>
      <c r="AL1863" s="301"/>
      <c r="AM1863" s="301"/>
      <c r="AN1863" s="301"/>
      <c r="AO1863" s="301"/>
      <c r="AP1863" s="301"/>
      <c r="AQ1863" s="301"/>
      <c r="AR1863" s="301"/>
      <c r="AS1863" s="301"/>
      <c r="AT1863" s="301"/>
      <c r="AU1863" s="301"/>
      <c r="AV1863" s="301"/>
      <c r="AW1863" s="301"/>
      <c r="AX1863" s="302"/>
      <c r="AY1863" s="407"/>
      <c r="AZ1863" s="304"/>
      <c r="BA1863" s="304"/>
      <c r="BB1863" s="408"/>
      <c r="BC1863" s="306">
        <f t="shared" si="104"/>
        <v>0</v>
      </c>
      <c r="BD1863" s="307"/>
      <c r="BE1863" s="307"/>
      <c r="BF1863" s="308"/>
      <c r="BG1863" s="309"/>
      <c r="BH1863" s="310"/>
      <c r="BI1863" s="310"/>
      <c r="BJ1863" s="311"/>
      <c r="BK1863" s="312">
        <f t="shared" si="105"/>
        <v>0</v>
      </c>
      <c r="BL1863" s="313"/>
      <c r="BM1863" s="313"/>
      <c r="BN1863" s="313"/>
      <c r="BO1863" s="313"/>
      <c r="BP1863" s="314"/>
      <c r="BQ1863" s="294"/>
      <c r="BR1863" s="295"/>
      <c r="BS1863" s="295"/>
      <c r="BT1863" s="295"/>
      <c r="BU1863" s="295"/>
      <c r="BV1863" s="295"/>
      <c r="BW1863" s="296"/>
      <c r="BX1863" s="294"/>
      <c r="BY1863" s="295"/>
      <c r="BZ1863" s="295"/>
      <c r="CA1863" s="295"/>
      <c r="CB1863" s="295"/>
      <c r="CC1863" s="296"/>
      <c r="CD1863" s="294"/>
      <c r="CE1863" s="295"/>
      <c r="CF1863" s="295"/>
      <c r="CG1863" s="295"/>
      <c r="CH1863" s="295"/>
      <c r="CI1863" s="296"/>
    </row>
    <row r="1864" spans="1:87" ht="18" customHeight="1" x14ac:dyDescent="0.25">
      <c r="A1864" s="75"/>
      <c r="B1864" s="327"/>
      <c r="C1864" s="328"/>
      <c r="D1864" s="328"/>
      <c r="E1864" s="328"/>
      <c r="F1864" s="328"/>
      <c r="G1864" s="328"/>
      <c r="H1864" s="328"/>
      <c r="I1864" s="328"/>
      <c r="J1864" s="328"/>
      <c r="K1864" s="328"/>
      <c r="L1864" s="328"/>
      <c r="M1864" s="328"/>
      <c r="N1864" s="328"/>
      <c r="O1864" s="328"/>
      <c r="P1864" s="328"/>
      <c r="Q1864" s="328"/>
      <c r="R1864" s="328"/>
      <c r="S1864" s="328"/>
      <c r="T1864" s="328"/>
      <c r="U1864" s="328"/>
      <c r="V1864" s="328"/>
      <c r="W1864" s="328"/>
      <c r="X1864" s="328"/>
      <c r="Y1864" s="329"/>
      <c r="Z1864" s="336"/>
      <c r="AA1864" s="337"/>
      <c r="AB1864" s="337"/>
      <c r="AC1864" s="337"/>
      <c r="AD1864" s="338"/>
      <c r="AE1864" s="336"/>
      <c r="AF1864" s="337"/>
      <c r="AG1864" s="337"/>
      <c r="AH1864" s="337"/>
      <c r="AI1864" s="337"/>
      <c r="AJ1864" s="337"/>
      <c r="AK1864" s="300"/>
      <c r="AL1864" s="301"/>
      <c r="AM1864" s="301"/>
      <c r="AN1864" s="301"/>
      <c r="AO1864" s="301"/>
      <c r="AP1864" s="301"/>
      <c r="AQ1864" s="301"/>
      <c r="AR1864" s="301"/>
      <c r="AS1864" s="301"/>
      <c r="AT1864" s="301"/>
      <c r="AU1864" s="301"/>
      <c r="AV1864" s="301"/>
      <c r="AW1864" s="301"/>
      <c r="AX1864" s="302"/>
      <c r="AY1864" s="407"/>
      <c r="AZ1864" s="304"/>
      <c r="BA1864" s="304"/>
      <c r="BB1864" s="408"/>
      <c r="BC1864" s="306">
        <f t="shared" si="104"/>
        <v>0</v>
      </c>
      <c r="BD1864" s="307"/>
      <c r="BE1864" s="307"/>
      <c r="BF1864" s="308"/>
      <c r="BG1864" s="309"/>
      <c r="BH1864" s="310"/>
      <c r="BI1864" s="310"/>
      <c r="BJ1864" s="311"/>
      <c r="BK1864" s="312">
        <f t="shared" si="105"/>
        <v>0</v>
      </c>
      <c r="BL1864" s="313"/>
      <c r="BM1864" s="313"/>
      <c r="BN1864" s="313"/>
      <c r="BO1864" s="313"/>
      <c r="BP1864" s="314"/>
      <c r="BQ1864" s="294"/>
      <c r="BR1864" s="295"/>
      <c r="BS1864" s="295"/>
      <c r="BT1864" s="295"/>
      <c r="BU1864" s="295"/>
      <c r="BV1864" s="295"/>
      <c r="BW1864" s="296"/>
      <c r="BX1864" s="294"/>
      <c r="BY1864" s="295"/>
      <c r="BZ1864" s="295"/>
      <c r="CA1864" s="295"/>
      <c r="CB1864" s="295"/>
      <c r="CC1864" s="296"/>
      <c r="CD1864" s="294"/>
      <c r="CE1864" s="295"/>
      <c r="CF1864" s="295"/>
      <c r="CG1864" s="295"/>
      <c r="CH1864" s="295"/>
      <c r="CI1864" s="296"/>
    </row>
    <row r="1865" spans="1:87" ht="18" customHeight="1" x14ac:dyDescent="0.25">
      <c r="A1865" s="75"/>
      <c r="B1865" s="327"/>
      <c r="C1865" s="328"/>
      <c r="D1865" s="328"/>
      <c r="E1865" s="328"/>
      <c r="F1865" s="328"/>
      <c r="G1865" s="328"/>
      <c r="H1865" s="328"/>
      <c r="I1865" s="328"/>
      <c r="J1865" s="328"/>
      <c r="K1865" s="328"/>
      <c r="L1865" s="328"/>
      <c r="M1865" s="328"/>
      <c r="N1865" s="328"/>
      <c r="O1865" s="328"/>
      <c r="P1865" s="328"/>
      <c r="Q1865" s="328"/>
      <c r="R1865" s="328"/>
      <c r="S1865" s="328"/>
      <c r="T1865" s="328"/>
      <c r="U1865" s="328"/>
      <c r="V1865" s="328"/>
      <c r="W1865" s="328"/>
      <c r="X1865" s="328"/>
      <c r="Y1865" s="329"/>
      <c r="Z1865" s="336"/>
      <c r="AA1865" s="337"/>
      <c r="AB1865" s="337"/>
      <c r="AC1865" s="337"/>
      <c r="AD1865" s="338"/>
      <c r="AE1865" s="336"/>
      <c r="AF1865" s="337"/>
      <c r="AG1865" s="337"/>
      <c r="AH1865" s="337"/>
      <c r="AI1865" s="337"/>
      <c r="AJ1865" s="337"/>
      <c r="AK1865" s="300"/>
      <c r="AL1865" s="301"/>
      <c r="AM1865" s="301"/>
      <c r="AN1865" s="301"/>
      <c r="AO1865" s="301"/>
      <c r="AP1865" s="301"/>
      <c r="AQ1865" s="301"/>
      <c r="AR1865" s="301"/>
      <c r="AS1865" s="301"/>
      <c r="AT1865" s="301"/>
      <c r="AU1865" s="301"/>
      <c r="AV1865" s="301"/>
      <c r="AW1865" s="301"/>
      <c r="AX1865" s="302"/>
      <c r="AY1865" s="407"/>
      <c r="AZ1865" s="304"/>
      <c r="BA1865" s="304"/>
      <c r="BB1865" s="408"/>
      <c r="BC1865" s="306">
        <f t="shared" si="104"/>
        <v>0</v>
      </c>
      <c r="BD1865" s="307"/>
      <c r="BE1865" s="307"/>
      <c r="BF1865" s="308"/>
      <c r="BG1865" s="309"/>
      <c r="BH1865" s="310"/>
      <c r="BI1865" s="310"/>
      <c r="BJ1865" s="311"/>
      <c r="BK1865" s="312">
        <f t="shared" si="105"/>
        <v>0</v>
      </c>
      <c r="BL1865" s="313"/>
      <c r="BM1865" s="313"/>
      <c r="BN1865" s="313"/>
      <c r="BO1865" s="313"/>
      <c r="BP1865" s="314"/>
      <c r="BQ1865" s="294"/>
      <c r="BR1865" s="295"/>
      <c r="BS1865" s="295"/>
      <c r="BT1865" s="295"/>
      <c r="BU1865" s="295"/>
      <c r="BV1865" s="295"/>
      <c r="BW1865" s="296"/>
      <c r="BX1865" s="294"/>
      <c r="BY1865" s="295"/>
      <c r="BZ1865" s="295"/>
      <c r="CA1865" s="295"/>
      <c r="CB1865" s="295"/>
      <c r="CC1865" s="296"/>
      <c r="CD1865" s="294"/>
      <c r="CE1865" s="295"/>
      <c r="CF1865" s="295"/>
      <c r="CG1865" s="295"/>
      <c r="CH1865" s="295"/>
      <c r="CI1865" s="296"/>
    </row>
    <row r="1866" spans="1:87" ht="18" customHeight="1" x14ac:dyDescent="0.25">
      <c r="A1866" s="75"/>
      <c r="B1866" s="327"/>
      <c r="C1866" s="328"/>
      <c r="D1866" s="328"/>
      <c r="E1866" s="328"/>
      <c r="F1866" s="328"/>
      <c r="G1866" s="328"/>
      <c r="H1866" s="328"/>
      <c r="I1866" s="328"/>
      <c r="J1866" s="328"/>
      <c r="K1866" s="328"/>
      <c r="L1866" s="328"/>
      <c r="M1866" s="328"/>
      <c r="N1866" s="328"/>
      <c r="O1866" s="328"/>
      <c r="P1866" s="328"/>
      <c r="Q1866" s="328"/>
      <c r="R1866" s="328"/>
      <c r="S1866" s="328"/>
      <c r="T1866" s="328"/>
      <c r="U1866" s="328"/>
      <c r="V1866" s="328"/>
      <c r="W1866" s="328"/>
      <c r="X1866" s="328"/>
      <c r="Y1866" s="329"/>
      <c r="Z1866" s="336"/>
      <c r="AA1866" s="337"/>
      <c r="AB1866" s="337"/>
      <c r="AC1866" s="337"/>
      <c r="AD1866" s="338"/>
      <c r="AE1866" s="336"/>
      <c r="AF1866" s="337"/>
      <c r="AG1866" s="337"/>
      <c r="AH1866" s="337"/>
      <c r="AI1866" s="337"/>
      <c r="AJ1866" s="337"/>
      <c r="AK1866" s="300"/>
      <c r="AL1866" s="301"/>
      <c r="AM1866" s="301"/>
      <c r="AN1866" s="301"/>
      <c r="AO1866" s="301"/>
      <c r="AP1866" s="301"/>
      <c r="AQ1866" s="301"/>
      <c r="AR1866" s="301"/>
      <c r="AS1866" s="301"/>
      <c r="AT1866" s="301"/>
      <c r="AU1866" s="301"/>
      <c r="AV1866" s="301"/>
      <c r="AW1866" s="301"/>
      <c r="AX1866" s="302"/>
      <c r="AY1866" s="407"/>
      <c r="AZ1866" s="304"/>
      <c r="BA1866" s="304"/>
      <c r="BB1866" s="408"/>
      <c r="BC1866" s="306">
        <f t="shared" si="104"/>
        <v>0</v>
      </c>
      <c r="BD1866" s="307"/>
      <c r="BE1866" s="307"/>
      <c r="BF1866" s="308"/>
      <c r="BG1866" s="309"/>
      <c r="BH1866" s="310"/>
      <c r="BI1866" s="310"/>
      <c r="BJ1866" s="311"/>
      <c r="BK1866" s="312">
        <f t="shared" si="105"/>
        <v>0</v>
      </c>
      <c r="BL1866" s="313"/>
      <c r="BM1866" s="313"/>
      <c r="BN1866" s="313"/>
      <c r="BO1866" s="313"/>
      <c r="BP1866" s="314"/>
      <c r="BQ1866" s="294"/>
      <c r="BR1866" s="295"/>
      <c r="BS1866" s="295"/>
      <c r="BT1866" s="295"/>
      <c r="BU1866" s="295"/>
      <c r="BV1866" s="295"/>
      <c r="BW1866" s="296"/>
      <c r="BX1866" s="294"/>
      <c r="BY1866" s="295"/>
      <c r="BZ1866" s="295"/>
      <c r="CA1866" s="295"/>
      <c r="CB1866" s="295"/>
      <c r="CC1866" s="296"/>
      <c r="CD1866" s="294"/>
      <c r="CE1866" s="295"/>
      <c r="CF1866" s="295"/>
      <c r="CG1866" s="295"/>
      <c r="CH1866" s="295"/>
      <c r="CI1866" s="296"/>
    </row>
    <row r="1867" spans="1:87" ht="18" customHeight="1" x14ac:dyDescent="0.25">
      <c r="A1867" s="75"/>
      <c r="B1867" s="327"/>
      <c r="C1867" s="328"/>
      <c r="D1867" s="328"/>
      <c r="E1867" s="328"/>
      <c r="F1867" s="328"/>
      <c r="G1867" s="328"/>
      <c r="H1867" s="328"/>
      <c r="I1867" s="328"/>
      <c r="J1867" s="328"/>
      <c r="K1867" s="328"/>
      <c r="L1867" s="328"/>
      <c r="M1867" s="328"/>
      <c r="N1867" s="328"/>
      <c r="O1867" s="328"/>
      <c r="P1867" s="328"/>
      <c r="Q1867" s="328"/>
      <c r="R1867" s="328"/>
      <c r="S1867" s="328"/>
      <c r="T1867" s="328"/>
      <c r="U1867" s="328"/>
      <c r="V1867" s="328"/>
      <c r="W1867" s="328"/>
      <c r="X1867" s="328"/>
      <c r="Y1867" s="329"/>
      <c r="Z1867" s="336"/>
      <c r="AA1867" s="337"/>
      <c r="AB1867" s="337"/>
      <c r="AC1867" s="337"/>
      <c r="AD1867" s="338"/>
      <c r="AE1867" s="336"/>
      <c r="AF1867" s="337"/>
      <c r="AG1867" s="337"/>
      <c r="AH1867" s="337"/>
      <c r="AI1867" s="337"/>
      <c r="AJ1867" s="337"/>
      <c r="AK1867" s="300"/>
      <c r="AL1867" s="301"/>
      <c r="AM1867" s="301"/>
      <c r="AN1867" s="301"/>
      <c r="AO1867" s="301"/>
      <c r="AP1867" s="301"/>
      <c r="AQ1867" s="301"/>
      <c r="AR1867" s="301"/>
      <c r="AS1867" s="301"/>
      <c r="AT1867" s="301"/>
      <c r="AU1867" s="301"/>
      <c r="AV1867" s="301"/>
      <c r="AW1867" s="301"/>
      <c r="AX1867" s="302"/>
      <c r="AY1867" s="407"/>
      <c r="AZ1867" s="304"/>
      <c r="BA1867" s="304"/>
      <c r="BB1867" s="408"/>
      <c r="BC1867" s="306">
        <f t="shared" si="104"/>
        <v>0</v>
      </c>
      <c r="BD1867" s="307"/>
      <c r="BE1867" s="307"/>
      <c r="BF1867" s="308"/>
      <c r="BG1867" s="309"/>
      <c r="BH1867" s="310"/>
      <c r="BI1867" s="310"/>
      <c r="BJ1867" s="311"/>
      <c r="BK1867" s="312">
        <f t="shared" si="105"/>
        <v>0</v>
      </c>
      <c r="BL1867" s="313"/>
      <c r="BM1867" s="313"/>
      <c r="BN1867" s="313"/>
      <c r="BO1867" s="313"/>
      <c r="BP1867" s="314"/>
      <c r="BQ1867" s="294"/>
      <c r="BR1867" s="295"/>
      <c r="BS1867" s="295"/>
      <c r="BT1867" s="295"/>
      <c r="BU1867" s="295"/>
      <c r="BV1867" s="295"/>
      <c r="BW1867" s="296"/>
      <c r="BX1867" s="294"/>
      <c r="BY1867" s="295"/>
      <c r="BZ1867" s="295"/>
      <c r="CA1867" s="295"/>
      <c r="CB1867" s="295"/>
      <c r="CC1867" s="296"/>
      <c r="CD1867" s="294"/>
      <c r="CE1867" s="295"/>
      <c r="CF1867" s="295"/>
      <c r="CG1867" s="295"/>
      <c r="CH1867" s="295"/>
      <c r="CI1867" s="296"/>
    </row>
    <row r="1868" spans="1:87" ht="18" customHeight="1" x14ac:dyDescent="0.25">
      <c r="A1868" s="75"/>
      <c r="B1868" s="327"/>
      <c r="C1868" s="328"/>
      <c r="D1868" s="328"/>
      <c r="E1868" s="328"/>
      <c r="F1868" s="328"/>
      <c r="G1868" s="328"/>
      <c r="H1868" s="328"/>
      <c r="I1868" s="328"/>
      <c r="J1868" s="328"/>
      <c r="K1868" s="328"/>
      <c r="L1868" s="328"/>
      <c r="M1868" s="328"/>
      <c r="N1868" s="328"/>
      <c r="O1868" s="328"/>
      <c r="P1868" s="328"/>
      <c r="Q1868" s="328"/>
      <c r="R1868" s="328"/>
      <c r="S1868" s="328"/>
      <c r="T1868" s="328"/>
      <c r="U1868" s="328"/>
      <c r="V1868" s="328"/>
      <c r="W1868" s="328"/>
      <c r="X1868" s="328"/>
      <c r="Y1868" s="329"/>
      <c r="Z1868" s="336"/>
      <c r="AA1868" s="337"/>
      <c r="AB1868" s="337"/>
      <c r="AC1868" s="337"/>
      <c r="AD1868" s="338"/>
      <c r="AE1868" s="336"/>
      <c r="AF1868" s="337"/>
      <c r="AG1868" s="337"/>
      <c r="AH1868" s="337"/>
      <c r="AI1868" s="337"/>
      <c r="AJ1868" s="337"/>
      <c r="AK1868" s="300"/>
      <c r="AL1868" s="301"/>
      <c r="AM1868" s="301"/>
      <c r="AN1868" s="301"/>
      <c r="AO1868" s="301"/>
      <c r="AP1868" s="301"/>
      <c r="AQ1868" s="301"/>
      <c r="AR1868" s="301"/>
      <c r="AS1868" s="301"/>
      <c r="AT1868" s="301"/>
      <c r="AU1868" s="301"/>
      <c r="AV1868" s="301"/>
      <c r="AW1868" s="301"/>
      <c r="AX1868" s="302"/>
      <c r="AY1868" s="407"/>
      <c r="AZ1868" s="304"/>
      <c r="BA1868" s="304"/>
      <c r="BB1868" s="408"/>
      <c r="BC1868" s="306">
        <f t="shared" si="104"/>
        <v>0</v>
      </c>
      <c r="BD1868" s="307"/>
      <c r="BE1868" s="307"/>
      <c r="BF1868" s="308"/>
      <c r="BG1868" s="309"/>
      <c r="BH1868" s="310"/>
      <c r="BI1868" s="310"/>
      <c r="BJ1868" s="311"/>
      <c r="BK1868" s="312">
        <f t="shared" si="105"/>
        <v>0</v>
      </c>
      <c r="BL1868" s="313"/>
      <c r="BM1868" s="313"/>
      <c r="BN1868" s="313"/>
      <c r="BO1868" s="313"/>
      <c r="BP1868" s="314"/>
      <c r="BQ1868" s="294"/>
      <c r="BR1868" s="295"/>
      <c r="BS1868" s="295"/>
      <c r="BT1868" s="295"/>
      <c r="BU1868" s="295"/>
      <c r="BV1868" s="295"/>
      <c r="BW1868" s="296"/>
      <c r="BX1868" s="294"/>
      <c r="BY1868" s="295"/>
      <c r="BZ1868" s="295"/>
      <c r="CA1868" s="295"/>
      <c r="CB1868" s="295"/>
      <c r="CC1868" s="296"/>
      <c r="CD1868" s="294"/>
      <c r="CE1868" s="295"/>
      <c r="CF1868" s="295"/>
      <c r="CG1868" s="295"/>
      <c r="CH1868" s="295"/>
      <c r="CI1868" s="296"/>
    </row>
    <row r="1869" spans="1:87" ht="18" customHeight="1" x14ac:dyDescent="0.25">
      <c r="A1869" s="75"/>
      <c r="B1869" s="327"/>
      <c r="C1869" s="328"/>
      <c r="D1869" s="328"/>
      <c r="E1869" s="328"/>
      <c r="F1869" s="328"/>
      <c r="G1869" s="328"/>
      <c r="H1869" s="328"/>
      <c r="I1869" s="328"/>
      <c r="J1869" s="328"/>
      <c r="K1869" s="328"/>
      <c r="L1869" s="328"/>
      <c r="M1869" s="328"/>
      <c r="N1869" s="328"/>
      <c r="O1869" s="328"/>
      <c r="P1869" s="328"/>
      <c r="Q1869" s="328"/>
      <c r="R1869" s="328"/>
      <c r="S1869" s="328"/>
      <c r="T1869" s="328"/>
      <c r="U1869" s="328"/>
      <c r="V1869" s="328"/>
      <c r="W1869" s="328"/>
      <c r="X1869" s="328"/>
      <c r="Y1869" s="329"/>
      <c r="Z1869" s="336"/>
      <c r="AA1869" s="337"/>
      <c r="AB1869" s="337"/>
      <c r="AC1869" s="337"/>
      <c r="AD1869" s="338"/>
      <c r="AE1869" s="336"/>
      <c r="AF1869" s="337"/>
      <c r="AG1869" s="337"/>
      <c r="AH1869" s="337"/>
      <c r="AI1869" s="337"/>
      <c r="AJ1869" s="337"/>
      <c r="AK1869" s="300"/>
      <c r="AL1869" s="301"/>
      <c r="AM1869" s="301"/>
      <c r="AN1869" s="301"/>
      <c r="AO1869" s="301"/>
      <c r="AP1869" s="301"/>
      <c r="AQ1869" s="301"/>
      <c r="AR1869" s="301"/>
      <c r="AS1869" s="301"/>
      <c r="AT1869" s="301"/>
      <c r="AU1869" s="301"/>
      <c r="AV1869" s="301"/>
      <c r="AW1869" s="301"/>
      <c r="AX1869" s="302"/>
      <c r="AY1869" s="407"/>
      <c r="AZ1869" s="304"/>
      <c r="BA1869" s="304"/>
      <c r="BB1869" s="408"/>
      <c r="BC1869" s="306">
        <f t="shared" si="104"/>
        <v>0</v>
      </c>
      <c r="BD1869" s="307"/>
      <c r="BE1869" s="307"/>
      <c r="BF1869" s="308"/>
      <c r="BG1869" s="309"/>
      <c r="BH1869" s="310"/>
      <c r="BI1869" s="310"/>
      <c r="BJ1869" s="311"/>
      <c r="BK1869" s="312">
        <f t="shared" si="105"/>
        <v>0</v>
      </c>
      <c r="BL1869" s="313"/>
      <c r="BM1869" s="313"/>
      <c r="BN1869" s="313"/>
      <c r="BO1869" s="313"/>
      <c r="BP1869" s="314"/>
      <c r="BQ1869" s="294"/>
      <c r="BR1869" s="295"/>
      <c r="BS1869" s="295"/>
      <c r="BT1869" s="295"/>
      <c r="BU1869" s="295"/>
      <c r="BV1869" s="295"/>
      <c r="BW1869" s="296"/>
      <c r="BX1869" s="294"/>
      <c r="BY1869" s="295"/>
      <c r="BZ1869" s="295"/>
      <c r="CA1869" s="295"/>
      <c r="CB1869" s="295"/>
      <c r="CC1869" s="296"/>
      <c r="CD1869" s="294"/>
      <c r="CE1869" s="295"/>
      <c r="CF1869" s="295"/>
      <c r="CG1869" s="295"/>
      <c r="CH1869" s="295"/>
      <c r="CI1869" s="296"/>
    </row>
    <row r="1870" spans="1:87" ht="18" customHeight="1" x14ac:dyDescent="0.25">
      <c r="A1870" s="75"/>
      <c r="B1870" s="327"/>
      <c r="C1870" s="328"/>
      <c r="D1870" s="328"/>
      <c r="E1870" s="328"/>
      <c r="F1870" s="328"/>
      <c r="G1870" s="328"/>
      <c r="H1870" s="328"/>
      <c r="I1870" s="328"/>
      <c r="J1870" s="328"/>
      <c r="K1870" s="328"/>
      <c r="L1870" s="328"/>
      <c r="M1870" s="328"/>
      <c r="N1870" s="328"/>
      <c r="O1870" s="328"/>
      <c r="P1870" s="328"/>
      <c r="Q1870" s="328"/>
      <c r="R1870" s="328"/>
      <c r="S1870" s="328"/>
      <c r="T1870" s="328"/>
      <c r="U1870" s="328"/>
      <c r="V1870" s="328"/>
      <c r="W1870" s="328"/>
      <c r="X1870" s="328"/>
      <c r="Y1870" s="329"/>
      <c r="Z1870" s="336"/>
      <c r="AA1870" s="337"/>
      <c r="AB1870" s="337"/>
      <c r="AC1870" s="337"/>
      <c r="AD1870" s="338"/>
      <c r="AE1870" s="336"/>
      <c r="AF1870" s="337"/>
      <c r="AG1870" s="337"/>
      <c r="AH1870" s="337"/>
      <c r="AI1870" s="337"/>
      <c r="AJ1870" s="337"/>
      <c r="AK1870" s="300"/>
      <c r="AL1870" s="301"/>
      <c r="AM1870" s="301"/>
      <c r="AN1870" s="301"/>
      <c r="AO1870" s="301"/>
      <c r="AP1870" s="301"/>
      <c r="AQ1870" s="301"/>
      <c r="AR1870" s="301"/>
      <c r="AS1870" s="301"/>
      <c r="AT1870" s="301"/>
      <c r="AU1870" s="301"/>
      <c r="AV1870" s="301"/>
      <c r="AW1870" s="301"/>
      <c r="AX1870" s="302"/>
      <c r="AY1870" s="407"/>
      <c r="AZ1870" s="304"/>
      <c r="BA1870" s="304"/>
      <c r="BB1870" s="408"/>
      <c r="BC1870" s="306">
        <f t="shared" si="104"/>
        <v>0</v>
      </c>
      <c r="BD1870" s="307"/>
      <c r="BE1870" s="307"/>
      <c r="BF1870" s="308"/>
      <c r="BG1870" s="309"/>
      <c r="BH1870" s="310"/>
      <c r="BI1870" s="310"/>
      <c r="BJ1870" s="311"/>
      <c r="BK1870" s="312">
        <f t="shared" si="105"/>
        <v>0</v>
      </c>
      <c r="BL1870" s="313"/>
      <c r="BM1870" s="313"/>
      <c r="BN1870" s="313"/>
      <c r="BO1870" s="313"/>
      <c r="BP1870" s="314"/>
      <c r="BQ1870" s="294"/>
      <c r="BR1870" s="295"/>
      <c r="BS1870" s="295"/>
      <c r="BT1870" s="295"/>
      <c r="BU1870" s="295"/>
      <c r="BV1870" s="295"/>
      <c r="BW1870" s="296"/>
      <c r="BX1870" s="294"/>
      <c r="BY1870" s="295"/>
      <c r="BZ1870" s="295"/>
      <c r="CA1870" s="295"/>
      <c r="CB1870" s="295"/>
      <c r="CC1870" s="296"/>
      <c r="CD1870" s="294"/>
      <c r="CE1870" s="295"/>
      <c r="CF1870" s="295"/>
      <c r="CG1870" s="295"/>
      <c r="CH1870" s="295"/>
      <c r="CI1870" s="296"/>
    </row>
    <row r="1871" spans="1:87" ht="18" customHeight="1" x14ac:dyDescent="0.25">
      <c r="A1871" s="75"/>
      <c r="B1871" s="327"/>
      <c r="C1871" s="328"/>
      <c r="D1871" s="328"/>
      <c r="E1871" s="328"/>
      <c r="F1871" s="328"/>
      <c r="G1871" s="328"/>
      <c r="H1871" s="328"/>
      <c r="I1871" s="328"/>
      <c r="J1871" s="328"/>
      <c r="K1871" s="328"/>
      <c r="L1871" s="328"/>
      <c r="M1871" s="328"/>
      <c r="N1871" s="328"/>
      <c r="O1871" s="328"/>
      <c r="P1871" s="328"/>
      <c r="Q1871" s="328"/>
      <c r="R1871" s="328"/>
      <c r="S1871" s="328"/>
      <c r="T1871" s="328"/>
      <c r="U1871" s="328"/>
      <c r="V1871" s="328"/>
      <c r="W1871" s="328"/>
      <c r="X1871" s="328"/>
      <c r="Y1871" s="329"/>
      <c r="Z1871" s="336"/>
      <c r="AA1871" s="337"/>
      <c r="AB1871" s="337"/>
      <c r="AC1871" s="337"/>
      <c r="AD1871" s="338"/>
      <c r="AE1871" s="336"/>
      <c r="AF1871" s="337"/>
      <c r="AG1871" s="337"/>
      <c r="AH1871" s="337"/>
      <c r="AI1871" s="337"/>
      <c r="AJ1871" s="337"/>
      <c r="AK1871" s="300"/>
      <c r="AL1871" s="301"/>
      <c r="AM1871" s="301"/>
      <c r="AN1871" s="301"/>
      <c r="AO1871" s="301"/>
      <c r="AP1871" s="301"/>
      <c r="AQ1871" s="301"/>
      <c r="AR1871" s="301"/>
      <c r="AS1871" s="301"/>
      <c r="AT1871" s="301"/>
      <c r="AU1871" s="301"/>
      <c r="AV1871" s="301"/>
      <c r="AW1871" s="301"/>
      <c r="AX1871" s="302"/>
      <c r="AY1871" s="407"/>
      <c r="AZ1871" s="304"/>
      <c r="BA1871" s="304"/>
      <c r="BB1871" s="408"/>
      <c r="BC1871" s="306">
        <f t="shared" si="104"/>
        <v>0</v>
      </c>
      <c r="BD1871" s="307"/>
      <c r="BE1871" s="307"/>
      <c r="BF1871" s="308"/>
      <c r="BG1871" s="309"/>
      <c r="BH1871" s="310"/>
      <c r="BI1871" s="310"/>
      <c r="BJ1871" s="311"/>
      <c r="BK1871" s="312">
        <f t="shared" si="105"/>
        <v>0</v>
      </c>
      <c r="BL1871" s="313"/>
      <c r="BM1871" s="313"/>
      <c r="BN1871" s="313"/>
      <c r="BO1871" s="313"/>
      <c r="BP1871" s="314"/>
      <c r="BQ1871" s="294"/>
      <c r="BR1871" s="295"/>
      <c r="BS1871" s="295"/>
      <c r="BT1871" s="295"/>
      <c r="BU1871" s="295"/>
      <c r="BV1871" s="295"/>
      <c r="BW1871" s="296"/>
      <c r="BX1871" s="294"/>
      <c r="BY1871" s="295"/>
      <c r="BZ1871" s="295"/>
      <c r="CA1871" s="295"/>
      <c r="CB1871" s="295"/>
      <c r="CC1871" s="296"/>
      <c r="CD1871" s="294"/>
      <c r="CE1871" s="295"/>
      <c r="CF1871" s="295"/>
      <c r="CG1871" s="295"/>
      <c r="CH1871" s="295"/>
      <c r="CI1871" s="296"/>
    </row>
    <row r="1872" spans="1:87" ht="18" customHeight="1" x14ac:dyDescent="0.25">
      <c r="A1872" s="75"/>
      <c r="B1872" s="327"/>
      <c r="C1872" s="328"/>
      <c r="D1872" s="328"/>
      <c r="E1872" s="328"/>
      <c r="F1872" s="328"/>
      <c r="G1872" s="328"/>
      <c r="H1872" s="328"/>
      <c r="I1872" s="328"/>
      <c r="J1872" s="328"/>
      <c r="K1872" s="328"/>
      <c r="L1872" s="328"/>
      <c r="M1872" s="328"/>
      <c r="N1872" s="328"/>
      <c r="O1872" s="328"/>
      <c r="P1872" s="328"/>
      <c r="Q1872" s="328"/>
      <c r="R1872" s="328"/>
      <c r="S1872" s="328"/>
      <c r="T1872" s="328"/>
      <c r="U1872" s="328"/>
      <c r="V1872" s="328"/>
      <c r="W1872" s="328"/>
      <c r="X1872" s="328"/>
      <c r="Y1872" s="329"/>
      <c r="Z1872" s="336"/>
      <c r="AA1872" s="337"/>
      <c r="AB1872" s="337"/>
      <c r="AC1872" s="337"/>
      <c r="AD1872" s="338"/>
      <c r="AE1872" s="336"/>
      <c r="AF1872" s="337"/>
      <c r="AG1872" s="337"/>
      <c r="AH1872" s="337"/>
      <c r="AI1872" s="337"/>
      <c r="AJ1872" s="337"/>
      <c r="AK1872" s="300"/>
      <c r="AL1872" s="301"/>
      <c r="AM1872" s="301"/>
      <c r="AN1872" s="301"/>
      <c r="AO1872" s="301"/>
      <c r="AP1872" s="301"/>
      <c r="AQ1872" s="301"/>
      <c r="AR1872" s="301"/>
      <c r="AS1872" s="301"/>
      <c r="AT1872" s="301"/>
      <c r="AU1872" s="301"/>
      <c r="AV1872" s="301"/>
      <c r="AW1872" s="301"/>
      <c r="AX1872" s="302"/>
      <c r="AY1872" s="407"/>
      <c r="AZ1872" s="304"/>
      <c r="BA1872" s="304"/>
      <c r="BB1872" s="408"/>
      <c r="BC1872" s="306">
        <f t="shared" si="104"/>
        <v>0</v>
      </c>
      <c r="BD1872" s="307"/>
      <c r="BE1872" s="307"/>
      <c r="BF1872" s="308"/>
      <c r="BG1872" s="309"/>
      <c r="BH1872" s="310"/>
      <c r="BI1872" s="310"/>
      <c r="BJ1872" s="311"/>
      <c r="BK1872" s="312">
        <f t="shared" si="105"/>
        <v>0</v>
      </c>
      <c r="BL1872" s="313"/>
      <c r="BM1872" s="313"/>
      <c r="BN1872" s="313"/>
      <c r="BO1872" s="313"/>
      <c r="BP1872" s="314"/>
      <c r="BQ1872" s="294"/>
      <c r="BR1872" s="295"/>
      <c r="BS1872" s="295"/>
      <c r="BT1872" s="295"/>
      <c r="BU1872" s="295"/>
      <c r="BV1872" s="295"/>
      <c r="BW1872" s="296"/>
      <c r="BX1872" s="294"/>
      <c r="BY1872" s="295"/>
      <c r="BZ1872" s="295"/>
      <c r="CA1872" s="295"/>
      <c r="CB1872" s="295"/>
      <c r="CC1872" s="296"/>
      <c r="CD1872" s="294"/>
      <c r="CE1872" s="295"/>
      <c r="CF1872" s="295"/>
      <c r="CG1872" s="295"/>
      <c r="CH1872" s="295"/>
      <c r="CI1872" s="296"/>
    </row>
    <row r="1873" spans="1:87" ht="18" customHeight="1" x14ac:dyDescent="0.25">
      <c r="A1873" s="75"/>
      <c r="B1873" s="327"/>
      <c r="C1873" s="328"/>
      <c r="D1873" s="328"/>
      <c r="E1873" s="328"/>
      <c r="F1873" s="328"/>
      <c r="G1873" s="328"/>
      <c r="H1873" s="328"/>
      <c r="I1873" s="328"/>
      <c r="J1873" s="328"/>
      <c r="K1873" s="328"/>
      <c r="L1873" s="328"/>
      <c r="M1873" s="328"/>
      <c r="N1873" s="328"/>
      <c r="O1873" s="328"/>
      <c r="P1873" s="328"/>
      <c r="Q1873" s="328"/>
      <c r="R1873" s="328"/>
      <c r="S1873" s="328"/>
      <c r="T1873" s="328"/>
      <c r="U1873" s="328"/>
      <c r="V1873" s="328"/>
      <c r="W1873" s="328"/>
      <c r="X1873" s="328"/>
      <c r="Y1873" s="329"/>
      <c r="Z1873" s="336"/>
      <c r="AA1873" s="337"/>
      <c r="AB1873" s="337"/>
      <c r="AC1873" s="337"/>
      <c r="AD1873" s="338"/>
      <c r="AE1873" s="336"/>
      <c r="AF1873" s="337"/>
      <c r="AG1873" s="337"/>
      <c r="AH1873" s="337"/>
      <c r="AI1873" s="337"/>
      <c r="AJ1873" s="337"/>
      <c r="AK1873" s="300"/>
      <c r="AL1873" s="301"/>
      <c r="AM1873" s="301"/>
      <c r="AN1873" s="301"/>
      <c r="AO1873" s="301"/>
      <c r="AP1873" s="301"/>
      <c r="AQ1873" s="301"/>
      <c r="AR1873" s="301"/>
      <c r="AS1873" s="301"/>
      <c r="AT1873" s="301"/>
      <c r="AU1873" s="301"/>
      <c r="AV1873" s="301"/>
      <c r="AW1873" s="301"/>
      <c r="AX1873" s="302"/>
      <c r="AY1873" s="407"/>
      <c r="AZ1873" s="304"/>
      <c r="BA1873" s="304"/>
      <c r="BB1873" s="408"/>
      <c r="BC1873" s="306">
        <f t="shared" si="104"/>
        <v>0</v>
      </c>
      <c r="BD1873" s="307"/>
      <c r="BE1873" s="307"/>
      <c r="BF1873" s="308"/>
      <c r="BG1873" s="309"/>
      <c r="BH1873" s="310"/>
      <c r="BI1873" s="310"/>
      <c r="BJ1873" s="311"/>
      <c r="BK1873" s="312">
        <f t="shared" si="105"/>
        <v>0</v>
      </c>
      <c r="BL1873" s="313"/>
      <c r="BM1873" s="313"/>
      <c r="BN1873" s="313"/>
      <c r="BO1873" s="313"/>
      <c r="BP1873" s="314"/>
      <c r="BQ1873" s="294"/>
      <c r="BR1873" s="295"/>
      <c r="BS1873" s="295"/>
      <c r="BT1873" s="295"/>
      <c r="BU1873" s="295"/>
      <c r="BV1873" s="295"/>
      <c r="BW1873" s="296"/>
      <c r="BX1873" s="294"/>
      <c r="BY1873" s="295"/>
      <c r="BZ1873" s="295"/>
      <c r="CA1873" s="295"/>
      <c r="CB1873" s="295"/>
      <c r="CC1873" s="296"/>
      <c r="CD1873" s="294"/>
      <c r="CE1873" s="295"/>
      <c r="CF1873" s="295"/>
      <c r="CG1873" s="295"/>
      <c r="CH1873" s="295"/>
      <c r="CI1873" s="296"/>
    </row>
    <row r="1874" spans="1:87" ht="18" customHeight="1" x14ac:dyDescent="0.25">
      <c r="A1874" s="75"/>
      <c r="B1874" s="327"/>
      <c r="C1874" s="328"/>
      <c r="D1874" s="328"/>
      <c r="E1874" s="328"/>
      <c r="F1874" s="328"/>
      <c r="G1874" s="328"/>
      <c r="H1874" s="328"/>
      <c r="I1874" s="328"/>
      <c r="J1874" s="328"/>
      <c r="K1874" s="328"/>
      <c r="L1874" s="328"/>
      <c r="M1874" s="328"/>
      <c r="N1874" s="328"/>
      <c r="O1874" s="328"/>
      <c r="P1874" s="328"/>
      <c r="Q1874" s="328"/>
      <c r="R1874" s="328"/>
      <c r="S1874" s="328"/>
      <c r="T1874" s="328"/>
      <c r="U1874" s="328"/>
      <c r="V1874" s="328"/>
      <c r="W1874" s="328"/>
      <c r="X1874" s="328"/>
      <c r="Y1874" s="329"/>
      <c r="Z1874" s="336"/>
      <c r="AA1874" s="337"/>
      <c r="AB1874" s="337"/>
      <c r="AC1874" s="337"/>
      <c r="AD1874" s="338"/>
      <c r="AE1874" s="336"/>
      <c r="AF1874" s="337"/>
      <c r="AG1874" s="337"/>
      <c r="AH1874" s="337"/>
      <c r="AI1874" s="337"/>
      <c r="AJ1874" s="337"/>
      <c r="AK1874" s="300"/>
      <c r="AL1874" s="301"/>
      <c r="AM1874" s="301"/>
      <c r="AN1874" s="301"/>
      <c r="AO1874" s="301"/>
      <c r="AP1874" s="301"/>
      <c r="AQ1874" s="301"/>
      <c r="AR1874" s="301"/>
      <c r="AS1874" s="301"/>
      <c r="AT1874" s="301"/>
      <c r="AU1874" s="301"/>
      <c r="AV1874" s="301"/>
      <c r="AW1874" s="301"/>
      <c r="AX1874" s="302"/>
      <c r="AY1874" s="407"/>
      <c r="AZ1874" s="304"/>
      <c r="BA1874" s="304"/>
      <c r="BB1874" s="408"/>
      <c r="BC1874" s="306">
        <f t="shared" si="104"/>
        <v>0</v>
      </c>
      <c r="BD1874" s="307"/>
      <c r="BE1874" s="307"/>
      <c r="BF1874" s="308"/>
      <c r="BG1874" s="309"/>
      <c r="BH1874" s="310"/>
      <c r="BI1874" s="310"/>
      <c r="BJ1874" s="311"/>
      <c r="BK1874" s="312">
        <f t="shared" si="105"/>
        <v>0</v>
      </c>
      <c r="BL1874" s="313"/>
      <c r="BM1874" s="313"/>
      <c r="BN1874" s="313"/>
      <c r="BO1874" s="313"/>
      <c r="BP1874" s="314"/>
      <c r="BQ1874" s="294"/>
      <c r="BR1874" s="295"/>
      <c r="BS1874" s="295"/>
      <c r="BT1874" s="295"/>
      <c r="BU1874" s="295"/>
      <c r="BV1874" s="295"/>
      <c r="BW1874" s="296"/>
      <c r="BX1874" s="294"/>
      <c r="BY1874" s="295"/>
      <c r="BZ1874" s="295"/>
      <c r="CA1874" s="295"/>
      <c r="CB1874" s="295"/>
      <c r="CC1874" s="296"/>
      <c r="CD1874" s="294"/>
      <c r="CE1874" s="295"/>
      <c r="CF1874" s="295"/>
      <c r="CG1874" s="295"/>
      <c r="CH1874" s="295"/>
      <c r="CI1874" s="296"/>
    </row>
    <row r="1875" spans="1:87" ht="18" customHeight="1" x14ac:dyDescent="0.25">
      <c r="A1875" s="75"/>
      <c r="B1875" s="327"/>
      <c r="C1875" s="328"/>
      <c r="D1875" s="328"/>
      <c r="E1875" s="328"/>
      <c r="F1875" s="328"/>
      <c r="G1875" s="328"/>
      <c r="H1875" s="328"/>
      <c r="I1875" s="328"/>
      <c r="J1875" s="328"/>
      <c r="K1875" s="328"/>
      <c r="L1875" s="328"/>
      <c r="M1875" s="328"/>
      <c r="N1875" s="328"/>
      <c r="O1875" s="328"/>
      <c r="P1875" s="328"/>
      <c r="Q1875" s="328"/>
      <c r="R1875" s="328"/>
      <c r="S1875" s="328"/>
      <c r="T1875" s="328"/>
      <c r="U1875" s="328"/>
      <c r="V1875" s="328"/>
      <c r="W1875" s="328"/>
      <c r="X1875" s="328"/>
      <c r="Y1875" s="329"/>
      <c r="Z1875" s="336"/>
      <c r="AA1875" s="337"/>
      <c r="AB1875" s="337"/>
      <c r="AC1875" s="337"/>
      <c r="AD1875" s="338"/>
      <c r="AE1875" s="336"/>
      <c r="AF1875" s="337"/>
      <c r="AG1875" s="337"/>
      <c r="AH1875" s="337"/>
      <c r="AI1875" s="337"/>
      <c r="AJ1875" s="337"/>
      <c r="AK1875" s="300"/>
      <c r="AL1875" s="301"/>
      <c r="AM1875" s="301"/>
      <c r="AN1875" s="301"/>
      <c r="AO1875" s="301"/>
      <c r="AP1875" s="301"/>
      <c r="AQ1875" s="301"/>
      <c r="AR1875" s="301"/>
      <c r="AS1875" s="301"/>
      <c r="AT1875" s="301"/>
      <c r="AU1875" s="301"/>
      <c r="AV1875" s="301"/>
      <c r="AW1875" s="301"/>
      <c r="AX1875" s="302"/>
      <c r="AY1875" s="407"/>
      <c r="AZ1875" s="304"/>
      <c r="BA1875" s="304"/>
      <c r="BB1875" s="408"/>
      <c r="BC1875" s="306">
        <f t="shared" si="104"/>
        <v>0</v>
      </c>
      <c r="BD1875" s="307"/>
      <c r="BE1875" s="307"/>
      <c r="BF1875" s="308"/>
      <c r="BG1875" s="309"/>
      <c r="BH1875" s="310"/>
      <c r="BI1875" s="310"/>
      <c r="BJ1875" s="311"/>
      <c r="BK1875" s="312">
        <f t="shared" si="105"/>
        <v>0</v>
      </c>
      <c r="BL1875" s="313"/>
      <c r="BM1875" s="313"/>
      <c r="BN1875" s="313"/>
      <c r="BO1875" s="313"/>
      <c r="BP1875" s="314"/>
      <c r="BQ1875" s="294"/>
      <c r="BR1875" s="295"/>
      <c r="BS1875" s="295"/>
      <c r="BT1875" s="295"/>
      <c r="BU1875" s="295"/>
      <c r="BV1875" s="295"/>
      <c r="BW1875" s="296"/>
      <c r="BX1875" s="294"/>
      <c r="BY1875" s="295"/>
      <c r="BZ1875" s="295"/>
      <c r="CA1875" s="295"/>
      <c r="CB1875" s="295"/>
      <c r="CC1875" s="296"/>
      <c r="CD1875" s="294"/>
      <c r="CE1875" s="295"/>
      <c r="CF1875" s="295"/>
      <c r="CG1875" s="295"/>
      <c r="CH1875" s="295"/>
      <c r="CI1875" s="296"/>
    </row>
    <row r="1876" spans="1:87" ht="18" customHeight="1" x14ac:dyDescent="0.25">
      <c r="A1876" s="75"/>
      <c r="B1876" s="327"/>
      <c r="C1876" s="328"/>
      <c r="D1876" s="328"/>
      <c r="E1876" s="328"/>
      <c r="F1876" s="328"/>
      <c r="G1876" s="328"/>
      <c r="H1876" s="328"/>
      <c r="I1876" s="328"/>
      <c r="J1876" s="328"/>
      <c r="K1876" s="328"/>
      <c r="L1876" s="328"/>
      <c r="M1876" s="328"/>
      <c r="N1876" s="328"/>
      <c r="O1876" s="328"/>
      <c r="P1876" s="328"/>
      <c r="Q1876" s="328"/>
      <c r="R1876" s="328"/>
      <c r="S1876" s="328"/>
      <c r="T1876" s="328"/>
      <c r="U1876" s="328"/>
      <c r="V1876" s="328"/>
      <c r="W1876" s="328"/>
      <c r="X1876" s="328"/>
      <c r="Y1876" s="329"/>
      <c r="Z1876" s="336"/>
      <c r="AA1876" s="337"/>
      <c r="AB1876" s="337"/>
      <c r="AC1876" s="337"/>
      <c r="AD1876" s="338"/>
      <c r="AE1876" s="336"/>
      <c r="AF1876" s="337"/>
      <c r="AG1876" s="337"/>
      <c r="AH1876" s="337"/>
      <c r="AI1876" s="337"/>
      <c r="AJ1876" s="337"/>
      <c r="AK1876" s="300"/>
      <c r="AL1876" s="301"/>
      <c r="AM1876" s="301"/>
      <c r="AN1876" s="301"/>
      <c r="AO1876" s="301"/>
      <c r="AP1876" s="301"/>
      <c r="AQ1876" s="301"/>
      <c r="AR1876" s="301"/>
      <c r="AS1876" s="301"/>
      <c r="AT1876" s="301"/>
      <c r="AU1876" s="301"/>
      <c r="AV1876" s="301"/>
      <c r="AW1876" s="301"/>
      <c r="AX1876" s="302"/>
      <c r="AY1876" s="407"/>
      <c r="AZ1876" s="304"/>
      <c r="BA1876" s="304"/>
      <c r="BB1876" s="408"/>
      <c r="BC1876" s="306">
        <f t="shared" si="104"/>
        <v>0</v>
      </c>
      <c r="BD1876" s="307"/>
      <c r="BE1876" s="307"/>
      <c r="BF1876" s="308"/>
      <c r="BG1876" s="309"/>
      <c r="BH1876" s="310"/>
      <c r="BI1876" s="310"/>
      <c r="BJ1876" s="311"/>
      <c r="BK1876" s="312">
        <f t="shared" si="105"/>
        <v>0</v>
      </c>
      <c r="BL1876" s="313"/>
      <c r="BM1876" s="313"/>
      <c r="BN1876" s="313"/>
      <c r="BO1876" s="313"/>
      <c r="BP1876" s="314"/>
      <c r="BQ1876" s="294"/>
      <c r="BR1876" s="295"/>
      <c r="BS1876" s="295"/>
      <c r="BT1876" s="295"/>
      <c r="BU1876" s="295"/>
      <c r="BV1876" s="295"/>
      <c r="BW1876" s="296"/>
      <c r="BX1876" s="294"/>
      <c r="BY1876" s="295"/>
      <c r="BZ1876" s="295"/>
      <c r="CA1876" s="295"/>
      <c r="CB1876" s="295"/>
      <c r="CC1876" s="296"/>
      <c r="CD1876" s="294"/>
      <c r="CE1876" s="295"/>
      <c r="CF1876" s="295"/>
      <c r="CG1876" s="295"/>
      <c r="CH1876" s="295"/>
      <c r="CI1876" s="296"/>
    </row>
    <row r="1877" spans="1:87" ht="18" customHeight="1" x14ac:dyDescent="0.25">
      <c r="A1877" s="75"/>
      <c r="B1877" s="327"/>
      <c r="C1877" s="328"/>
      <c r="D1877" s="328"/>
      <c r="E1877" s="328"/>
      <c r="F1877" s="328"/>
      <c r="G1877" s="328"/>
      <c r="H1877" s="328"/>
      <c r="I1877" s="328"/>
      <c r="J1877" s="328"/>
      <c r="K1877" s="328"/>
      <c r="L1877" s="328"/>
      <c r="M1877" s="328"/>
      <c r="N1877" s="328"/>
      <c r="O1877" s="328"/>
      <c r="P1877" s="328"/>
      <c r="Q1877" s="328"/>
      <c r="R1877" s="328"/>
      <c r="S1877" s="328"/>
      <c r="T1877" s="328"/>
      <c r="U1877" s="328"/>
      <c r="V1877" s="328"/>
      <c r="W1877" s="328"/>
      <c r="X1877" s="328"/>
      <c r="Y1877" s="329"/>
      <c r="Z1877" s="336"/>
      <c r="AA1877" s="337"/>
      <c r="AB1877" s="337"/>
      <c r="AC1877" s="337"/>
      <c r="AD1877" s="338"/>
      <c r="AE1877" s="336"/>
      <c r="AF1877" s="337"/>
      <c r="AG1877" s="337"/>
      <c r="AH1877" s="337"/>
      <c r="AI1877" s="337"/>
      <c r="AJ1877" s="337"/>
      <c r="AK1877" s="300"/>
      <c r="AL1877" s="301"/>
      <c r="AM1877" s="301"/>
      <c r="AN1877" s="301"/>
      <c r="AO1877" s="301"/>
      <c r="AP1877" s="301"/>
      <c r="AQ1877" s="301"/>
      <c r="AR1877" s="301"/>
      <c r="AS1877" s="301"/>
      <c r="AT1877" s="301"/>
      <c r="AU1877" s="301"/>
      <c r="AV1877" s="301"/>
      <c r="AW1877" s="301"/>
      <c r="AX1877" s="302"/>
      <c r="AY1877" s="407"/>
      <c r="AZ1877" s="304"/>
      <c r="BA1877" s="304"/>
      <c r="BB1877" s="408"/>
      <c r="BC1877" s="306">
        <f t="shared" si="104"/>
        <v>0</v>
      </c>
      <c r="BD1877" s="307"/>
      <c r="BE1877" s="307"/>
      <c r="BF1877" s="308"/>
      <c r="BG1877" s="309"/>
      <c r="BH1877" s="310"/>
      <c r="BI1877" s="310"/>
      <c r="BJ1877" s="311"/>
      <c r="BK1877" s="312">
        <f t="shared" si="105"/>
        <v>0</v>
      </c>
      <c r="BL1877" s="313"/>
      <c r="BM1877" s="313"/>
      <c r="BN1877" s="313"/>
      <c r="BO1877" s="313"/>
      <c r="BP1877" s="314"/>
      <c r="BQ1877" s="294"/>
      <c r="BR1877" s="295"/>
      <c r="BS1877" s="295"/>
      <c r="BT1877" s="295"/>
      <c r="BU1877" s="295"/>
      <c r="BV1877" s="295"/>
      <c r="BW1877" s="296"/>
      <c r="BX1877" s="294"/>
      <c r="BY1877" s="295"/>
      <c r="BZ1877" s="295"/>
      <c r="CA1877" s="295"/>
      <c r="CB1877" s="295"/>
      <c r="CC1877" s="296"/>
      <c r="CD1877" s="294"/>
      <c r="CE1877" s="295"/>
      <c r="CF1877" s="295"/>
      <c r="CG1877" s="295"/>
      <c r="CH1877" s="295"/>
      <c r="CI1877" s="296"/>
    </row>
    <row r="1878" spans="1:87" ht="18" customHeight="1" x14ac:dyDescent="0.25">
      <c r="A1878" s="75"/>
      <c r="B1878" s="327"/>
      <c r="C1878" s="328"/>
      <c r="D1878" s="328"/>
      <c r="E1878" s="328"/>
      <c r="F1878" s="328"/>
      <c r="G1878" s="328"/>
      <c r="H1878" s="328"/>
      <c r="I1878" s="328"/>
      <c r="J1878" s="328"/>
      <c r="K1878" s="328"/>
      <c r="L1878" s="328"/>
      <c r="M1878" s="328"/>
      <c r="N1878" s="328"/>
      <c r="O1878" s="328"/>
      <c r="P1878" s="328"/>
      <c r="Q1878" s="328"/>
      <c r="R1878" s="328"/>
      <c r="S1878" s="328"/>
      <c r="T1878" s="328"/>
      <c r="U1878" s="328"/>
      <c r="V1878" s="328"/>
      <c r="W1878" s="328"/>
      <c r="X1878" s="328"/>
      <c r="Y1878" s="329"/>
      <c r="Z1878" s="336"/>
      <c r="AA1878" s="337"/>
      <c r="AB1878" s="337"/>
      <c r="AC1878" s="337"/>
      <c r="AD1878" s="338"/>
      <c r="AE1878" s="336"/>
      <c r="AF1878" s="337"/>
      <c r="AG1878" s="337"/>
      <c r="AH1878" s="337"/>
      <c r="AI1878" s="337"/>
      <c r="AJ1878" s="337"/>
      <c r="AK1878" s="300"/>
      <c r="AL1878" s="301"/>
      <c r="AM1878" s="301"/>
      <c r="AN1878" s="301"/>
      <c r="AO1878" s="301"/>
      <c r="AP1878" s="301"/>
      <c r="AQ1878" s="301"/>
      <c r="AR1878" s="301"/>
      <c r="AS1878" s="301"/>
      <c r="AT1878" s="301"/>
      <c r="AU1878" s="301"/>
      <c r="AV1878" s="301"/>
      <c r="AW1878" s="301"/>
      <c r="AX1878" s="302"/>
      <c r="AY1878" s="407"/>
      <c r="AZ1878" s="304"/>
      <c r="BA1878" s="304"/>
      <c r="BB1878" s="408"/>
      <c r="BC1878" s="306">
        <f t="shared" si="104"/>
        <v>0</v>
      </c>
      <c r="BD1878" s="307"/>
      <c r="BE1878" s="307"/>
      <c r="BF1878" s="308"/>
      <c r="BG1878" s="309"/>
      <c r="BH1878" s="310"/>
      <c r="BI1878" s="310"/>
      <c r="BJ1878" s="311"/>
      <c r="BK1878" s="312">
        <f t="shared" si="105"/>
        <v>0</v>
      </c>
      <c r="BL1878" s="313"/>
      <c r="BM1878" s="313"/>
      <c r="BN1878" s="313"/>
      <c r="BO1878" s="313"/>
      <c r="BP1878" s="314"/>
      <c r="BQ1878" s="294"/>
      <c r="BR1878" s="295"/>
      <c r="BS1878" s="295"/>
      <c r="BT1878" s="295"/>
      <c r="BU1878" s="295"/>
      <c r="BV1878" s="295"/>
      <c r="BW1878" s="296"/>
      <c r="BX1878" s="294"/>
      <c r="BY1878" s="295"/>
      <c r="BZ1878" s="295"/>
      <c r="CA1878" s="295"/>
      <c r="CB1878" s="295"/>
      <c r="CC1878" s="296"/>
      <c r="CD1878" s="294"/>
      <c r="CE1878" s="295"/>
      <c r="CF1878" s="295"/>
      <c r="CG1878" s="295"/>
      <c r="CH1878" s="295"/>
      <c r="CI1878" s="296"/>
    </row>
    <row r="1879" spans="1:87" ht="18" customHeight="1" x14ac:dyDescent="0.25">
      <c r="A1879" s="75"/>
      <c r="B1879" s="327"/>
      <c r="C1879" s="328"/>
      <c r="D1879" s="328"/>
      <c r="E1879" s="328"/>
      <c r="F1879" s="328"/>
      <c r="G1879" s="328"/>
      <c r="H1879" s="328"/>
      <c r="I1879" s="328"/>
      <c r="J1879" s="328"/>
      <c r="K1879" s="328"/>
      <c r="L1879" s="328"/>
      <c r="M1879" s="328"/>
      <c r="N1879" s="328"/>
      <c r="O1879" s="328"/>
      <c r="P1879" s="328"/>
      <c r="Q1879" s="328"/>
      <c r="R1879" s="328"/>
      <c r="S1879" s="328"/>
      <c r="T1879" s="328"/>
      <c r="U1879" s="328"/>
      <c r="V1879" s="328"/>
      <c r="W1879" s="328"/>
      <c r="X1879" s="328"/>
      <c r="Y1879" s="329"/>
      <c r="Z1879" s="336"/>
      <c r="AA1879" s="337"/>
      <c r="AB1879" s="337"/>
      <c r="AC1879" s="337"/>
      <c r="AD1879" s="338"/>
      <c r="AE1879" s="336"/>
      <c r="AF1879" s="337"/>
      <c r="AG1879" s="337"/>
      <c r="AH1879" s="337"/>
      <c r="AI1879" s="337"/>
      <c r="AJ1879" s="337"/>
      <c r="AK1879" s="300"/>
      <c r="AL1879" s="301"/>
      <c r="AM1879" s="301"/>
      <c r="AN1879" s="301"/>
      <c r="AO1879" s="301"/>
      <c r="AP1879" s="301"/>
      <c r="AQ1879" s="301"/>
      <c r="AR1879" s="301"/>
      <c r="AS1879" s="301"/>
      <c r="AT1879" s="301"/>
      <c r="AU1879" s="301"/>
      <c r="AV1879" s="301"/>
      <c r="AW1879" s="301"/>
      <c r="AX1879" s="302"/>
      <c r="AY1879" s="407"/>
      <c r="AZ1879" s="304"/>
      <c r="BA1879" s="304"/>
      <c r="BB1879" s="408"/>
      <c r="BC1879" s="306">
        <f t="shared" si="104"/>
        <v>0</v>
      </c>
      <c r="BD1879" s="307"/>
      <c r="BE1879" s="307"/>
      <c r="BF1879" s="308"/>
      <c r="BG1879" s="309"/>
      <c r="BH1879" s="310"/>
      <c r="BI1879" s="310"/>
      <c r="BJ1879" s="311"/>
      <c r="BK1879" s="312">
        <f t="shared" si="105"/>
        <v>0</v>
      </c>
      <c r="BL1879" s="313"/>
      <c r="BM1879" s="313"/>
      <c r="BN1879" s="313"/>
      <c r="BO1879" s="313"/>
      <c r="BP1879" s="314"/>
      <c r="BQ1879" s="294"/>
      <c r="BR1879" s="295"/>
      <c r="BS1879" s="295"/>
      <c r="BT1879" s="295"/>
      <c r="BU1879" s="295"/>
      <c r="BV1879" s="295"/>
      <c r="BW1879" s="296"/>
      <c r="BX1879" s="294"/>
      <c r="BY1879" s="295"/>
      <c r="BZ1879" s="295"/>
      <c r="CA1879" s="295"/>
      <c r="CB1879" s="295"/>
      <c r="CC1879" s="296"/>
      <c r="CD1879" s="294"/>
      <c r="CE1879" s="295"/>
      <c r="CF1879" s="295"/>
      <c r="CG1879" s="295"/>
      <c r="CH1879" s="295"/>
      <c r="CI1879" s="296"/>
    </row>
    <row r="1880" spans="1:87" ht="18" customHeight="1" x14ac:dyDescent="0.25">
      <c r="A1880" s="75"/>
      <c r="B1880" s="327"/>
      <c r="C1880" s="328"/>
      <c r="D1880" s="328"/>
      <c r="E1880" s="328"/>
      <c r="F1880" s="328"/>
      <c r="G1880" s="328"/>
      <c r="H1880" s="328"/>
      <c r="I1880" s="328"/>
      <c r="J1880" s="328"/>
      <c r="K1880" s="328"/>
      <c r="L1880" s="328"/>
      <c r="M1880" s="328"/>
      <c r="N1880" s="328"/>
      <c r="O1880" s="328"/>
      <c r="P1880" s="328"/>
      <c r="Q1880" s="328"/>
      <c r="R1880" s="328"/>
      <c r="S1880" s="328"/>
      <c r="T1880" s="328"/>
      <c r="U1880" s="328"/>
      <c r="V1880" s="328"/>
      <c r="W1880" s="328"/>
      <c r="X1880" s="328"/>
      <c r="Y1880" s="329"/>
      <c r="Z1880" s="336"/>
      <c r="AA1880" s="337"/>
      <c r="AB1880" s="337"/>
      <c r="AC1880" s="337"/>
      <c r="AD1880" s="338"/>
      <c r="AE1880" s="336"/>
      <c r="AF1880" s="337"/>
      <c r="AG1880" s="337"/>
      <c r="AH1880" s="337"/>
      <c r="AI1880" s="337"/>
      <c r="AJ1880" s="337"/>
      <c r="AK1880" s="300"/>
      <c r="AL1880" s="301"/>
      <c r="AM1880" s="301"/>
      <c r="AN1880" s="301"/>
      <c r="AO1880" s="301"/>
      <c r="AP1880" s="301"/>
      <c r="AQ1880" s="301"/>
      <c r="AR1880" s="301"/>
      <c r="AS1880" s="301"/>
      <c r="AT1880" s="301"/>
      <c r="AU1880" s="301"/>
      <c r="AV1880" s="301"/>
      <c r="AW1880" s="301"/>
      <c r="AX1880" s="302"/>
      <c r="AY1880" s="407"/>
      <c r="AZ1880" s="304"/>
      <c r="BA1880" s="304"/>
      <c r="BB1880" s="408"/>
      <c r="BC1880" s="306">
        <f t="shared" si="104"/>
        <v>0</v>
      </c>
      <c r="BD1880" s="307"/>
      <c r="BE1880" s="307"/>
      <c r="BF1880" s="308"/>
      <c r="BG1880" s="309"/>
      <c r="BH1880" s="310"/>
      <c r="BI1880" s="310"/>
      <c r="BJ1880" s="311"/>
      <c r="BK1880" s="312">
        <f t="shared" si="105"/>
        <v>0</v>
      </c>
      <c r="BL1880" s="313"/>
      <c r="BM1880" s="313"/>
      <c r="BN1880" s="313"/>
      <c r="BO1880" s="313"/>
      <c r="BP1880" s="314"/>
      <c r="BQ1880" s="294"/>
      <c r="BR1880" s="295"/>
      <c r="BS1880" s="295"/>
      <c r="BT1880" s="295"/>
      <c r="BU1880" s="295"/>
      <c r="BV1880" s="295"/>
      <c r="BW1880" s="296"/>
      <c r="BX1880" s="294"/>
      <c r="BY1880" s="295"/>
      <c r="BZ1880" s="295"/>
      <c r="CA1880" s="295"/>
      <c r="CB1880" s="295"/>
      <c r="CC1880" s="296"/>
      <c r="CD1880" s="294"/>
      <c r="CE1880" s="295"/>
      <c r="CF1880" s="295"/>
      <c r="CG1880" s="295"/>
      <c r="CH1880" s="295"/>
      <c r="CI1880" s="296"/>
    </row>
    <row r="1881" spans="1:87" ht="18" customHeight="1" x14ac:dyDescent="0.25">
      <c r="A1881" s="75"/>
      <c r="B1881" s="327"/>
      <c r="C1881" s="328"/>
      <c r="D1881" s="328"/>
      <c r="E1881" s="328"/>
      <c r="F1881" s="328"/>
      <c r="G1881" s="328"/>
      <c r="H1881" s="328"/>
      <c r="I1881" s="328"/>
      <c r="J1881" s="328"/>
      <c r="K1881" s="328"/>
      <c r="L1881" s="328"/>
      <c r="M1881" s="328"/>
      <c r="N1881" s="328"/>
      <c r="O1881" s="328"/>
      <c r="P1881" s="328"/>
      <c r="Q1881" s="328"/>
      <c r="R1881" s="328"/>
      <c r="S1881" s="328"/>
      <c r="T1881" s="328"/>
      <c r="U1881" s="328"/>
      <c r="V1881" s="328"/>
      <c r="W1881" s="328"/>
      <c r="X1881" s="328"/>
      <c r="Y1881" s="329"/>
      <c r="Z1881" s="336"/>
      <c r="AA1881" s="337"/>
      <c r="AB1881" s="337"/>
      <c r="AC1881" s="337"/>
      <c r="AD1881" s="338"/>
      <c r="AE1881" s="336"/>
      <c r="AF1881" s="337"/>
      <c r="AG1881" s="337"/>
      <c r="AH1881" s="337"/>
      <c r="AI1881" s="337"/>
      <c r="AJ1881" s="337"/>
      <c r="AK1881" s="300"/>
      <c r="AL1881" s="301"/>
      <c r="AM1881" s="301"/>
      <c r="AN1881" s="301"/>
      <c r="AO1881" s="301"/>
      <c r="AP1881" s="301"/>
      <c r="AQ1881" s="301"/>
      <c r="AR1881" s="301"/>
      <c r="AS1881" s="301"/>
      <c r="AT1881" s="301"/>
      <c r="AU1881" s="301"/>
      <c r="AV1881" s="301"/>
      <c r="AW1881" s="301"/>
      <c r="AX1881" s="302"/>
      <c r="AY1881" s="407"/>
      <c r="AZ1881" s="304"/>
      <c r="BA1881" s="304"/>
      <c r="BB1881" s="408"/>
      <c r="BC1881" s="306">
        <f t="shared" si="104"/>
        <v>0</v>
      </c>
      <c r="BD1881" s="307"/>
      <c r="BE1881" s="307"/>
      <c r="BF1881" s="308"/>
      <c r="BG1881" s="309"/>
      <c r="BH1881" s="310"/>
      <c r="BI1881" s="310"/>
      <c r="BJ1881" s="311"/>
      <c r="BK1881" s="312">
        <f t="shared" si="105"/>
        <v>0</v>
      </c>
      <c r="BL1881" s="313"/>
      <c r="BM1881" s="313"/>
      <c r="BN1881" s="313"/>
      <c r="BO1881" s="313"/>
      <c r="BP1881" s="314"/>
      <c r="BQ1881" s="294"/>
      <c r="BR1881" s="295"/>
      <c r="BS1881" s="295"/>
      <c r="BT1881" s="295"/>
      <c r="BU1881" s="295"/>
      <c r="BV1881" s="295"/>
      <c r="BW1881" s="296"/>
      <c r="BX1881" s="294"/>
      <c r="BY1881" s="295"/>
      <c r="BZ1881" s="295"/>
      <c r="CA1881" s="295"/>
      <c r="CB1881" s="295"/>
      <c r="CC1881" s="296"/>
      <c r="CD1881" s="294"/>
      <c r="CE1881" s="295"/>
      <c r="CF1881" s="295"/>
      <c r="CG1881" s="295"/>
      <c r="CH1881" s="295"/>
      <c r="CI1881" s="296"/>
    </row>
    <row r="1882" spans="1:87" ht="18" customHeight="1" x14ac:dyDescent="0.25">
      <c r="A1882" s="75"/>
      <c r="B1882" s="327"/>
      <c r="C1882" s="328"/>
      <c r="D1882" s="328"/>
      <c r="E1882" s="328"/>
      <c r="F1882" s="328"/>
      <c r="G1882" s="328"/>
      <c r="H1882" s="328"/>
      <c r="I1882" s="328"/>
      <c r="J1882" s="328"/>
      <c r="K1882" s="328"/>
      <c r="L1882" s="328"/>
      <c r="M1882" s="328"/>
      <c r="N1882" s="328"/>
      <c r="O1882" s="328"/>
      <c r="P1882" s="328"/>
      <c r="Q1882" s="328"/>
      <c r="R1882" s="328"/>
      <c r="S1882" s="328"/>
      <c r="T1882" s="328"/>
      <c r="U1882" s="328"/>
      <c r="V1882" s="328"/>
      <c r="W1882" s="328"/>
      <c r="X1882" s="328"/>
      <c r="Y1882" s="329"/>
      <c r="Z1882" s="336"/>
      <c r="AA1882" s="337"/>
      <c r="AB1882" s="337"/>
      <c r="AC1882" s="337"/>
      <c r="AD1882" s="338"/>
      <c r="AE1882" s="336"/>
      <c r="AF1882" s="337"/>
      <c r="AG1882" s="337"/>
      <c r="AH1882" s="337"/>
      <c r="AI1882" s="337"/>
      <c r="AJ1882" s="337"/>
      <c r="AK1882" s="300"/>
      <c r="AL1882" s="301"/>
      <c r="AM1882" s="301"/>
      <c r="AN1882" s="301"/>
      <c r="AO1882" s="301"/>
      <c r="AP1882" s="301"/>
      <c r="AQ1882" s="301"/>
      <c r="AR1882" s="301"/>
      <c r="AS1882" s="301"/>
      <c r="AT1882" s="301"/>
      <c r="AU1882" s="301"/>
      <c r="AV1882" s="301"/>
      <c r="AW1882" s="301"/>
      <c r="AX1882" s="302"/>
      <c r="AY1882" s="407"/>
      <c r="AZ1882" s="304"/>
      <c r="BA1882" s="304"/>
      <c r="BB1882" s="408"/>
      <c r="BC1882" s="306">
        <f t="shared" si="104"/>
        <v>0</v>
      </c>
      <c r="BD1882" s="307"/>
      <c r="BE1882" s="307"/>
      <c r="BF1882" s="308"/>
      <c r="BG1882" s="309"/>
      <c r="BH1882" s="310"/>
      <c r="BI1882" s="310"/>
      <c r="BJ1882" s="311"/>
      <c r="BK1882" s="312">
        <f t="shared" si="105"/>
        <v>0</v>
      </c>
      <c r="BL1882" s="313"/>
      <c r="BM1882" s="313"/>
      <c r="BN1882" s="313"/>
      <c r="BO1882" s="313"/>
      <c r="BP1882" s="314"/>
      <c r="BQ1882" s="294"/>
      <c r="BR1882" s="295"/>
      <c r="BS1882" s="295"/>
      <c r="BT1882" s="295"/>
      <c r="BU1882" s="295"/>
      <c r="BV1882" s="295"/>
      <c r="BW1882" s="296"/>
      <c r="BX1882" s="294"/>
      <c r="BY1882" s="295"/>
      <c r="BZ1882" s="295"/>
      <c r="CA1882" s="295"/>
      <c r="CB1882" s="295"/>
      <c r="CC1882" s="296"/>
      <c r="CD1882" s="294"/>
      <c r="CE1882" s="295"/>
      <c r="CF1882" s="295"/>
      <c r="CG1882" s="295"/>
      <c r="CH1882" s="295"/>
      <c r="CI1882" s="296"/>
    </row>
    <row r="1883" spans="1:87" ht="18" customHeight="1" thickBot="1" x14ac:dyDescent="0.3">
      <c r="A1883" s="75"/>
      <c r="B1883" s="330"/>
      <c r="C1883" s="331"/>
      <c r="D1883" s="331"/>
      <c r="E1883" s="331"/>
      <c r="F1883" s="331"/>
      <c r="G1883" s="331"/>
      <c r="H1883" s="331"/>
      <c r="I1883" s="331"/>
      <c r="J1883" s="331"/>
      <c r="K1883" s="331"/>
      <c r="L1883" s="331"/>
      <c r="M1883" s="331"/>
      <c r="N1883" s="331"/>
      <c r="O1883" s="331"/>
      <c r="P1883" s="331"/>
      <c r="Q1883" s="331"/>
      <c r="R1883" s="331"/>
      <c r="S1883" s="331"/>
      <c r="T1883" s="331"/>
      <c r="U1883" s="331"/>
      <c r="V1883" s="331"/>
      <c r="W1883" s="331"/>
      <c r="X1883" s="331"/>
      <c r="Y1883" s="332"/>
      <c r="Z1883" s="339"/>
      <c r="AA1883" s="340"/>
      <c r="AB1883" s="340"/>
      <c r="AC1883" s="340"/>
      <c r="AD1883" s="341"/>
      <c r="AE1883" s="339"/>
      <c r="AF1883" s="340"/>
      <c r="AG1883" s="340"/>
      <c r="AH1883" s="340"/>
      <c r="AI1883" s="340"/>
      <c r="AJ1883" s="340"/>
      <c r="AK1883" s="392"/>
      <c r="AL1883" s="393"/>
      <c r="AM1883" s="393"/>
      <c r="AN1883" s="393"/>
      <c r="AO1883" s="393"/>
      <c r="AP1883" s="393"/>
      <c r="AQ1883" s="393"/>
      <c r="AR1883" s="393"/>
      <c r="AS1883" s="393"/>
      <c r="AT1883" s="393"/>
      <c r="AU1883" s="393"/>
      <c r="AV1883" s="393"/>
      <c r="AW1883" s="393"/>
      <c r="AX1883" s="394"/>
      <c r="AY1883" s="411"/>
      <c r="AZ1883" s="396"/>
      <c r="BA1883" s="396"/>
      <c r="BB1883" s="412"/>
      <c r="BC1883" s="398">
        <f t="shared" si="104"/>
        <v>0</v>
      </c>
      <c r="BD1883" s="399"/>
      <c r="BE1883" s="399"/>
      <c r="BF1883" s="400"/>
      <c r="BG1883" s="401"/>
      <c r="BH1883" s="402"/>
      <c r="BI1883" s="402"/>
      <c r="BJ1883" s="403"/>
      <c r="BK1883" s="404">
        <f t="shared" si="105"/>
        <v>0</v>
      </c>
      <c r="BL1883" s="405"/>
      <c r="BM1883" s="405"/>
      <c r="BN1883" s="405"/>
      <c r="BO1883" s="405"/>
      <c r="BP1883" s="406"/>
      <c r="BQ1883" s="297"/>
      <c r="BR1883" s="298"/>
      <c r="BS1883" s="298"/>
      <c r="BT1883" s="298"/>
      <c r="BU1883" s="298"/>
      <c r="BV1883" s="298"/>
      <c r="BW1883" s="299"/>
      <c r="BX1883" s="297"/>
      <c r="BY1883" s="298"/>
      <c r="BZ1883" s="298"/>
      <c r="CA1883" s="298"/>
      <c r="CB1883" s="298"/>
      <c r="CC1883" s="299"/>
      <c r="CD1883" s="297"/>
      <c r="CE1883" s="298"/>
      <c r="CF1883" s="298"/>
      <c r="CG1883" s="298"/>
      <c r="CH1883" s="298"/>
      <c r="CI1883" s="299"/>
    </row>
    <row r="1884" spans="1:87" ht="18" customHeight="1" thickBot="1" x14ac:dyDescent="0.3">
      <c r="A1884" s="75"/>
      <c r="B1884" s="377"/>
      <c r="C1884" s="378"/>
      <c r="D1884" s="378"/>
      <c r="E1884" s="378"/>
      <c r="F1884" s="378"/>
      <c r="G1884" s="378"/>
      <c r="H1884" s="378"/>
      <c r="I1884" s="378"/>
      <c r="J1884" s="378"/>
      <c r="K1884" s="378"/>
      <c r="L1884" s="378"/>
      <c r="M1884" s="378"/>
      <c r="N1884" s="378"/>
      <c r="O1884" s="378"/>
      <c r="P1884" s="378"/>
      <c r="Q1884" s="378"/>
      <c r="R1884" s="378"/>
      <c r="S1884" s="378"/>
      <c r="T1884" s="378"/>
      <c r="U1884" s="378"/>
      <c r="V1884" s="378"/>
      <c r="W1884" s="378"/>
      <c r="X1884" s="378"/>
      <c r="Y1884" s="378"/>
      <c r="Z1884" s="378"/>
      <c r="AA1884" s="378"/>
      <c r="AB1884" s="378"/>
      <c r="AC1884" s="378"/>
      <c r="AD1884" s="378"/>
      <c r="AE1884" s="378"/>
      <c r="AF1884" s="378"/>
      <c r="AG1884" s="378"/>
      <c r="AH1884" s="378"/>
      <c r="AI1884" s="378"/>
      <c r="AJ1884" s="379"/>
      <c r="AK1884" s="380" t="s">
        <v>3</v>
      </c>
      <c r="AL1884" s="381"/>
      <c r="AM1884" s="381"/>
      <c r="AN1884" s="381"/>
      <c r="AO1884" s="381"/>
      <c r="AP1884" s="381"/>
      <c r="AQ1884" s="381"/>
      <c r="AR1884" s="381"/>
      <c r="AS1884" s="381"/>
      <c r="AT1884" s="381"/>
      <c r="AU1884" s="381"/>
      <c r="AV1884" s="381"/>
      <c r="AW1884" s="381"/>
      <c r="AX1884" s="381"/>
      <c r="AY1884" s="382"/>
      <c r="AZ1884" s="382"/>
      <c r="BA1884" s="382"/>
      <c r="BB1884" s="382"/>
      <c r="BC1884" s="382"/>
      <c r="BD1884" s="382"/>
      <c r="BE1884" s="382"/>
      <c r="BF1884" s="382"/>
      <c r="BG1884" s="382"/>
      <c r="BH1884" s="382"/>
      <c r="BI1884" s="382"/>
      <c r="BJ1884" s="383"/>
      <c r="BK1884" s="384">
        <f>SUM(BK1854:BK1883)</f>
        <v>0</v>
      </c>
      <c r="BL1884" s="385"/>
      <c r="BM1884" s="385"/>
      <c r="BN1884" s="385"/>
      <c r="BO1884" s="385"/>
      <c r="BP1884" s="386"/>
      <c r="BQ1884" s="387" t="s">
        <v>100</v>
      </c>
      <c r="BR1884" s="388"/>
      <c r="BS1884" s="388"/>
      <c r="BT1884" s="388"/>
      <c r="BU1884" s="388"/>
      <c r="BV1884" s="388"/>
      <c r="BW1884" s="388"/>
      <c r="BX1884" s="388"/>
      <c r="BY1884" s="388"/>
      <c r="BZ1884" s="388"/>
      <c r="CA1884" s="388"/>
      <c r="CB1884" s="388"/>
      <c r="CC1884" s="389"/>
      <c r="CD1884" s="390">
        <f>+CD1854*AE1854</f>
        <v>0</v>
      </c>
      <c r="CE1884" s="390"/>
      <c r="CF1884" s="390"/>
      <c r="CG1884" s="390"/>
      <c r="CH1884" s="390"/>
      <c r="CI1884" s="391"/>
    </row>
    <row r="1885" spans="1:87" ht="18" customHeight="1" thickBot="1" x14ac:dyDescent="0.3">
      <c r="A1885" s="75"/>
      <c r="B1885" s="76"/>
      <c r="C1885" s="76"/>
      <c r="D1885" s="76"/>
      <c r="E1885" s="76"/>
      <c r="F1885" s="76"/>
      <c r="G1885" s="76"/>
      <c r="H1885" s="76"/>
      <c r="I1885" s="76"/>
      <c r="J1885" s="76"/>
      <c r="K1885" s="76"/>
      <c r="L1885" s="76"/>
      <c r="M1885" s="76"/>
      <c r="N1885" s="76"/>
      <c r="O1885" s="76"/>
      <c r="P1885" s="76"/>
      <c r="Q1885" s="76"/>
      <c r="R1885" s="76"/>
      <c r="S1885" s="76"/>
      <c r="T1885" s="76"/>
      <c r="U1885" s="76"/>
      <c r="V1885" s="76"/>
      <c r="W1885" s="76"/>
      <c r="X1885" s="76"/>
      <c r="Y1885" s="76"/>
      <c r="Z1885" s="76"/>
      <c r="AA1885" s="76"/>
      <c r="AB1885" s="76"/>
      <c r="AC1885" s="76"/>
      <c r="AD1885" s="76"/>
      <c r="AE1885" s="76"/>
      <c r="AF1885" s="76"/>
      <c r="AG1885" s="76"/>
      <c r="AH1885" s="76"/>
      <c r="AI1885" s="76"/>
      <c r="AJ1885" s="76"/>
      <c r="BG1885" s="78"/>
      <c r="BH1885" s="78"/>
      <c r="BI1885" s="78"/>
      <c r="BJ1885" s="78"/>
      <c r="BK1885" s="79"/>
      <c r="BL1885" s="79"/>
      <c r="BM1885" s="79"/>
      <c r="BN1885" s="79"/>
      <c r="BO1885" s="79"/>
      <c r="BP1885" s="79"/>
      <c r="BQ1885" s="79"/>
      <c r="BR1885" s="79"/>
      <c r="BS1885" s="79"/>
      <c r="BT1885" s="79"/>
      <c r="BU1885" s="79"/>
      <c r="BV1885" s="79"/>
      <c r="BW1885" s="79"/>
      <c r="BX1885" s="79"/>
      <c r="BY1885" s="79"/>
      <c r="BZ1885" s="79"/>
      <c r="CA1885" s="79"/>
      <c r="CB1885" s="79"/>
      <c r="CC1885" s="79"/>
      <c r="CD1885" s="79"/>
      <c r="CE1885" s="79"/>
      <c r="CF1885" s="79"/>
      <c r="CG1885" s="79"/>
      <c r="CH1885" s="79"/>
      <c r="CI1885" s="79"/>
    </row>
    <row r="1886" spans="1:87" ht="18" customHeight="1" x14ac:dyDescent="0.25">
      <c r="A1886" s="75"/>
      <c r="B1886" s="348" t="s">
        <v>0</v>
      </c>
      <c r="C1886" s="349"/>
      <c r="D1886" s="349"/>
      <c r="E1886" s="349"/>
      <c r="F1886" s="349"/>
      <c r="G1886" s="349"/>
      <c r="H1886" s="349"/>
      <c r="I1886" s="349"/>
      <c r="J1886" s="349"/>
      <c r="K1886" s="349"/>
      <c r="L1886" s="349"/>
      <c r="M1886" s="349"/>
      <c r="N1886" s="349"/>
      <c r="O1886" s="349"/>
      <c r="P1886" s="349"/>
      <c r="Q1886" s="349"/>
      <c r="R1886" s="349"/>
      <c r="S1886" s="349"/>
      <c r="T1886" s="349"/>
      <c r="U1886" s="349"/>
      <c r="V1886" s="349"/>
      <c r="W1886" s="349"/>
      <c r="X1886" s="349"/>
      <c r="Y1886" s="350"/>
      <c r="Z1886" s="348" t="s">
        <v>80</v>
      </c>
      <c r="AA1886" s="349"/>
      <c r="AB1886" s="349"/>
      <c r="AC1886" s="349"/>
      <c r="AD1886" s="350"/>
      <c r="AE1886" s="357" t="s">
        <v>79</v>
      </c>
      <c r="AF1886" s="358"/>
      <c r="AG1886" s="358"/>
      <c r="AH1886" s="358"/>
      <c r="AI1886" s="358"/>
      <c r="AJ1886" s="359"/>
      <c r="AK1886" s="357" t="s">
        <v>81</v>
      </c>
      <c r="AL1886" s="358"/>
      <c r="AM1886" s="358"/>
      <c r="AN1886" s="358"/>
      <c r="AO1886" s="358"/>
      <c r="AP1886" s="358"/>
      <c r="AQ1886" s="358"/>
      <c r="AR1886" s="358"/>
      <c r="AS1886" s="358"/>
      <c r="AT1886" s="358"/>
      <c r="AU1886" s="358"/>
      <c r="AV1886" s="358"/>
      <c r="AW1886" s="358"/>
      <c r="AX1886" s="359"/>
      <c r="AY1886" s="357" t="s">
        <v>1</v>
      </c>
      <c r="AZ1886" s="358"/>
      <c r="BA1886" s="358"/>
      <c r="BB1886" s="359"/>
      <c r="BC1886" s="348" t="s">
        <v>104</v>
      </c>
      <c r="BD1886" s="349"/>
      <c r="BE1886" s="349"/>
      <c r="BF1886" s="350"/>
      <c r="BG1886" s="366" t="s">
        <v>82</v>
      </c>
      <c r="BH1886" s="367"/>
      <c r="BI1886" s="367"/>
      <c r="BJ1886" s="368"/>
      <c r="BK1886" s="315" t="s">
        <v>99</v>
      </c>
      <c r="BL1886" s="316"/>
      <c r="BM1886" s="316"/>
      <c r="BN1886" s="316"/>
      <c r="BO1886" s="316"/>
      <c r="BP1886" s="317"/>
      <c r="BQ1886" s="315" t="s">
        <v>83</v>
      </c>
      <c r="BR1886" s="316"/>
      <c r="BS1886" s="316"/>
      <c r="BT1886" s="316"/>
      <c r="BU1886" s="316"/>
      <c r="BV1886" s="316"/>
      <c r="BW1886" s="317"/>
      <c r="BX1886" s="315" t="s">
        <v>84</v>
      </c>
      <c r="BY1886" s="316"/>
      <c r="BZ1886" s="316"/>
      <c r="CA1886" s="316"/>
      <c r="CB1886" s="316"/>
      <c r="CC1886" s="317"/>
      <c r="CD1886" s="315" t="s">
        <v>85</v>
      </c>
      <c r="CE1886" s="316"/>
      <c r="CF1886" s="316"/>
      <c r="CG1886" s="316"/>
      <c r="CH1886" s="316"/>
      <c r="CI1886" s="317"/>
    </row>
    <row r="1887" spans="1:87" ht="18" customHeight="1" x14ac:dyDescent="0.25">
      <c r="A1887" s="75"/>
      <c r="B1887" s="351"/>
      <c r="C1887" s="352"/>
      <c r="D1887" s="352"/>
      <c r="E1887" s="352"/>
      <c r="F1887" s="352"/>
      <c r="G1887" s="352"/>
      <c r="H1887" s="352"/>
      <c r="I1887" s="352"/>
      <c r="J1887" s="352"/>
      <c r="K1887" s="352"/>
      <c r="L1887" s="352"/>
      <c r="M1887" s="352"/>
      <c r="N1887" s="352"/>
      <c r="O1887" s="352"/>
      <c r="P1887" s="352"/>
      <c r="Q1887" s="352"/>
      <c r="R1887" s="352"/>
      <c r="S1887" s="352"/>
      <c r="T1887" s="352"/>
      <c r="U1887" s="352"/>
      <c r="V1887" s="352"/>
      <c r="W1887" s="352"/>
      <c r="X1887" s="352"/>
      <c r="Y1887" s="353"/>
      <c r="Z1887" s="351"/>
      <c r="AA1887" s="352"/>
      <c r="AB1887" s="352"/>
      <c r="AC1887" s="352"/>
      <c r="AD1887" s="353"/>
      <c r="AE1887" s="360"/>
      <c r="AF1887" s="361"/>
      <c r="AG1887" s="361"/>
      <c r="AH1887" s="361"/>
      <c r="AI1887" s="361"/>
      <c r="AJ1887" s="362"/>
      <c r="AK1887" s="360"/>
      <c r="AL1887" s="361"/>
      <c r="AM1887" s="361"/>
      <c r="AN1887" s="361"/>
      <c r="AO1887" s="361"/>
      <c r="AP1887" s="361"/>
      <c r="AQ1887" s="361"/>
      <c r="AR1887" s="361"/>
      <c r="AS1887" s="361"/>
      <c r="AT1887" s="361"/>
      <c r="AU1887" s="361"/>
      <c r="AV1887" s="361"/>
      <c r="AW1887" s="361"/>
      <c r="AX1887" s="362"/>
      <c r="AY1887" s="360"/>
      <c r="AZ1887" s="361"/>
      <c r="BA1887" s="361"/>
      <c r="BB1887" s="362"/>
      <c r="BC1887" s="351"/>
      <c r="BD1887" s="352"/>
      <c r="BE1887" s="352"/>
      <c r="BF1887" s="353"/>
      <c r="BG1887" s="369"/>
      <c r="BH1887" s="370"/>
      <c r="BI1887" s="370"/>
      <c r="BJ1887" s="371"/>
      <c r="BK1887" s="318"/>
      <c r="BL1887" s="319"/>
      <c r="BM1887" s="319"/>
      <c r="BN1887" s="319"/>
      <c r="BO1887" s="319"/>
      <c r="BP1887" s="320"/>
      <c r="BQ1887" s="318"/>
      <c r="BR1887" s="319"/>
      <c r="BS1887" s="319"/>
      <c r="BT1887" s="319"/>
      <c r="BU1887" s="319"/>
      <c r="BV1887" s="319"/>
      <c r="BW1887" s="320"/>
      <c r="BX1887" s="318"/>
      <c r="BY1887" s="319"/>
      <c r="BZ1887" s="319"/>
      <c r="CA1887" s="319"/>
      <c r="CB1887" s="319"/>
      <c r="CC1887" s="320"/>
      <c r="CD1887" s="318"/>
      <c r="CE1887" s="319"/>
      <c r="CF1887" s="319"/>
      <c r="CG1887" s="319"/>
      <c r="CH1887" s="319"/>
      <c r="CI1887" s="320"/>
    </row>
    <row r="1888" spans="1:87" ht="18" customHeight="1" thickBot="1" x14ac:dyDescent="0.3">
      <c r="A1888" s="75"/>
      <c r="B1888" s="354"/>
      <c r="C1888" s="355"/>
      <c r="D1888" s="355"/>
      <c r="E1888" s="355"/>
      <c r="F1888" s="355"/>
      <c r="G1888" s="355"/>
      <c r="H1888" s="355"/>
      <c r="I1888" s="355"/>
      <c r="J1888" s="355"/>
      <c r="K1888" s="355"/>
      <c r="L1888" s="355"/>
      <c r="M1888" s="355"/>
      <c r="N1888" s="355"/>
      <c r="O1888" s="355"/>
      <c r="P1888" s="355"/>
      <c r="Q1888" s="355"/>
      <c r="R1888" s="355"/>
      <c r="S1888" s="355"/>
      <c r="T1888" s="355"/>
      <c r="U1888" s="355"/>
      <c r="V1888" s="355"/>
      <c r="W1888" s="355"/>
      <c r="X1888" s="355"/>
      <c r="Y1888" s="356"/>
      <c r="Z1888" s="354"/>
      <c r="AA1888" s="355"/>
      <c r="AB1888" s="355"/>
      <c r="AC1888" s="355"/>
      <c r="AD1888" s="356"/>
      <c r="AE1888" s="363"/>
      <c r="AF1888" s="364"/>
      <c r="AG1888" s="364"/>
      <c r="AH1888" s="364"/>
      <c r="AI1888" s="364"/>
      <c r="AJ1888" s="365"/>
      <c r="AK1888" s="360"/>
      <c r="AL1888" s="361"/>
      <c r="AM1888" s="361"/>
      <c r="AN1888" s="361"/>
      <c r="AO1888" s="361"/>
      <c r="AP1888" s="361"/>
      <c r="AQ1888" s="361"/>
      <c r="AR1888" s="361"/>
      <c r="AS1888" s="361"/>
      <c r="AT1888" s="361"/>
      <c r="AU1888" s="361"/>
      <c r="AV1888" s="361"/>
      <c r="AW1888" s="361"/>
      <c r="AX1888" s="362"/>
      <c r="AY1888" s="360"/>
      <c r="AZ1888" s="361"/>
      <c r="BA1888" s="361"/>
      <c r="BB1888" s="362"/>
      <c r="BC1888" s="351"/>
      <c r="BD1888" s="352"/>
      <c r="BE1888" s="352"/>
      <c r="BF1888" s="353"/>
      <c r="BG1888" s="369"/>
      <c r="BH1888" s="370"/>
      <c r="BI1888" s="370"/>
      <c r="BJ1888" s="371"/>
      <c r="BK1888" s="318"/>
      <c r="BL1888" s="319"/>
      <c r="BM1888" s="319"/>
      <c r="BN1888" s="319"/>
      <c r="BO1888" s="319"/>
      <c r="BP1888" s="320"/>
      <c r="BQ1888" s="321"/>
      <c r="BR1888" s="322"/>
      <c r="BS1888" s="322"/>
      <c r="BT1888" s="322"/>
      <c r="BU1888" s="322"/>
      <c r="BV1888" s="322"/>
      <c r="BW1888" s="323"/>
      <c r="BX1888" s="321"/>
      <c r="BY1888" s="322"/>
      <c r="BZ1888" s="322"/>
      <c r="CA1888" s="322"/>
      <c r="CB1888" s="322"/>
      <c r="CC1888" s="323"/>
      <c r="CD1888" s="321"/>
      <c r="CE1888" s="322"/>
      <c r="CF1888" s="322"/>
      <c r="CG1888" s="322"/>
      <c r="CH1888" s="322"/>
      <c r="CI1888" s="323"/>
    </row>
    <row r="1889" spans="1:87" ht="18" customHeight="1" x14ac:dyDescent="0.25">
      <c r="A1889" s="75"/>
      <c r="B1889" s="324"/>
      <c r="C1889" s="325"/>
      <c r="D1889" s="325"/>
      <c r="E1889" s="325"/>
      <c r="F1889" s="325"/>
      <c r="G1889" s="325"/>
      <c r="H1889" s="325"/>
      <c r="I1889" s="325"/>
      <c r="J1889" s="325"/>
      <c r="K1889" s="325"/>
      <c r="L1889" s="325"/>
      <c r="M1889" s="325"/>
      <c r="N1889" s="325"/>
      <c r="O1889" s="325"/>
      <c r="P1889" s="325"/>
      <c r="Q1889" s="325"/>
      <c r="R1889" s="325"/>
      <c r="S1889" s="325"/>
      <c r="T1889" s="325"/>
      <c r="U1889" s="325"/>
      <c r="V1889" s="325"/>
      <c r="W1889" s="325"/>
      <c r="X1889" s="325"/>
      <c r="Y1889" s="326"/>
      <c r="Z1889" s="333"/>
      <c r="AA1889" s="334"/>
      <c r="AB1889" s="334"/>
      <c r="AC1889" s="334"/>
      <c r="AD1889" s="335"/>
      <c r="AE1889" s="333"/>
      <c r="AF1889" s="334"/>
      <c r="AG1889" s="334"/>
      <c r="AH1889" s="334"/>
      <c r="AI1889" s="334"/>
      <c r="AJ1889" s="334"/>
      <c r="AK1889" s="342"/>
      <c r="AL1889" s="343"/>
      <c r="AM1889" s="343"/>
      <c r="AN1889" s="343"/>
      <c r="AO1889" s="343"/>
      <c r="AP1889" s="343"/>
      <c r="AQ1889" s="343"/>
      <c r="AR1889" s="343"/>
      <c r="AS1889" s="343"/>
      <c r="AT1889" s="343"/>
      <c r="AU1889" s="343"/>
      <c r="AV1889" s="343"/>
      <c r="AW1889" s="343"/>
      <c r="AX1889" s="344"/>
      <c r="AY1889" s="409"/>
      <c r="AZ1889" s="346"/>
      <c r="BA1889" s="346"/>
      <c r="BB1889" s="410"/>
      <c r="BC1889" s="345">
        <f>+$AE$1889*AY1889</f>
        <v>0</v>
      </c>
      <c r="BD1889" s="346"/>
      <c r="BE1889" s="346"/>
      <c r="BF1889" s="347"/>
      <c r="BG1889" s="285"/>
      <c r="BH1889" s="286"/>
      <c r="BI1889" s="286"/>
      <c r="BJ1889" s="287"/>
      <c r="BK1889" s="288">
        <f>+AY1889*BG1889</f>
        <v>0</v>
      </c>
      <c r="BL1889" s="289"/>
      <c r="BM1889" s="289"/>
      <c r="BN1889" s="289"/>
      <c r="BO1889" s="289"/>
      <c r="BP1889" s="290"/>
      <c r="BQ1889" s="291"/>
      <c r="BR1889" s="292"/>
      <c r="BS1889" s="292"/>
      <c r="BT1889" s="292"/>
      <c r="BU1889" s="292"/>
      <c r="BV1889" s="292"/>
      <c r="BW1889" s="293"/>
      <c r="BX1889" s="291">
        <f>+(((BK1919+BQ1889)*30)/70)</f>
        <v>0</v>
      </c>
      <c r="BY1889" s="292"/>
      <c r="BZ1889" s="292"/>
      <c r="CA1889" s="292"/>
      <c r="CB1889" s="292"/>
      <c r="CC1889" s="293"/>
      <c r="CD1889" s="291">
        <f>+BK1919+BQ1889+BX1889</f>
        <v>0</v>
      </c>
      <c r="CE1889" s="292"/>
      <c r="CF1889" s="292"/>
      <c r="CG1889" s="292"/>
      <c r="CH1889" s="292"/>
      <c r="CI1889" s="293"/>
    </row>
    <row r="1890" spans="1:87" ht="18" customHeight="1" x14ac:dyDescent="0.25">
      <c r="A1890" s="75"/>
      <c r="B1890" s="327"/>
      <c r="C1890" s="328"/>
      <c r="D1890" s="328"/>
      <c r="E1890" s="328"/>
      <c r="F1890" s="328"/>
      <c r="G1890" s="328"/>
      <c r="H1890" s="328"/>
      <c r="I1890" s="328"/>
      <c r="J1890" s="328"/>
      <c r="K1890" s="328"/>
      <c r="L1890" s="328"/>
      <c r="M1890" s="328"/>
      <c r="N1890" s="328"/>
      <c r="O1890" s="328"/>
      <c r="P1890" s="328"/>
      <c r="Q1890" s="328"/>
      <c r="R1890" s="328"/>
      <c r="S1890" s="328"/>
      <c r="T1890" s="328"/>
      <c r="U1890" s="328"/>
      <c r="V1890" s="328"/>
      <c r="W1890" s="328"/>
      <c r="X1890" s="328"/>
      <c r="Y1890" s="329"/>
      <c r="Z1890" s="336"/>
      <c r="AA1890" s="337"/>
      <c r="AB1890" s="337"/>
      <c r="AC1890" s="337"/>
      <c r="AD1890" s="338"/>
      <c r="AE1890" s="336"/>
      <c r="AF1890" s="337"/>
      <c r="AG1890" s="337"/>
      <c r="AH1890" s="337"/>
      <c r="AI1890" s="337"/>
      <c r="AJ1890" s="337"/>
      <c r="AK1890" s="300"/>
      <c r="AL1890" s="301"/>
      <c r="AM1890" s="301"/>
      <c r="AN1890" s="301"/>
      <c r="AO1890" s="301"/>
      <c r="AP1890" s="301"/>
      <c r="AQ1890" s="301"/>
      <c r="AR1890" s="301"/>
      <c r="AS1890" s="301"/>
      <c r="AT1890" s="301"/>
      <c r="AU1890" s="301"/>
      <c r="AV1890" s="301"/>
      <c r="AW1890" s="301"/>
      <c r="AX1890" s="302"/>
      <c r="AY1890" s="407"/>
      <c r="AZ1890" s="304"/>
      <c r="BA1890" s="304"/>
      <c r="BB1890" s="408"/>
      <c r="BC1890" s="306">
        <f t="shared" ref="BC1890:BC1918" si="106">+$AE$1889*AY1890</f>
        <v>0</v>
      </c>
      <c r="BD1890" s="307"/>
      <c r="BE1890" s="307"/>
      <c r="BF1890" s="308"/>
      <c r="BG1890" s="309"/>
      <c r="BH1890" s="310"/>
      <c r="BI1890" s="310"/>
      <c r="BJ1890" s="311"/>
      <c r="BK1890" s="312">
        <f t="shared" ref="BK1890:BK1918" si="107">+AY1890*BG1890</f>
        <v>0</v>
      </c>
      <c r="BL1890" s="313"/>
      <c r="BM1890" s="313"/>
      <c r="BN1890" s="313"/>
      <c r="BO1890" s="313"/>
      <c r="BP1890" s="314"/>
      <c r="BQ1890" s="294"/>
      <c r="BR1890" s="295"/>
      <c r="BS1890" s="295"/>
      <c r="BT1890" s="295"/>
      <c r="BU1890" s="295"/>
      <c r="BV1890" s="295"/>
      <c r="BW1890" s="296"/>
      <c r="BX1890" s="294"/>
      <c r="BY1890" s="295"/>
      <c r="BZ1890" s="295"/>
      <c r="CA1890" s="295"/>
      <c r="CB1890" s="295"/>
      <c r="CC1890" s="296"/>
      <c r="CD1890" s="294"/>
      <c r="CE1890" s="295"/>
      <c r="CF1890" s="295"/>
      <c r="CG1890" s="295"/>
      <c r="CH1890" s="295"/>
      <c r="CI1890" s="296"/>
    </row>
    <row r="1891" spans="1:87" ht="18" customHeight="1" x14ac:dyDescent="0.25">
      <c r="A1891" s="75"/>
      <c r="B1891" s="327"/>
      <c r="C1891" s="328"/>
      <c r="D1891" s="328"/>
      <c r="E1891" s="328"/>
      <c r="F1891" s="328"/>
      <c r="G1891" s="328"/>
      <c r="H1891" s="328"/>
      <c r="I1891" s="328"/>
      <c r="J1891" s="328"/>
      <c r="K1891" s="328"/>
      <c r="L1891" s="328"/>
      <c r="M1891" s="328"/>
      <c r="N1891" s="328"/>
      <c r="O1891" s="328"/>
      <c r="P1891" s="328"/>
      <c r="Q1891" s="328"/>
      <c r="R1891" s="328"/>
      <c r="S1891" s="328"/>
      <c r="T1891" s="328"/>
      <c r="U1891" s="328"/>
      <c r="V1891" s="328"/>
      <c r="W1891" s="328"/>
      <c r="X1891" s="328"/>
      <c r="Y1891" s="329"/>
      <c r="Z1891" s="336"/>
      <c r="AA1891" s="337"/>
      <c r="AB1891" s="337"/>
      <c r="AC1891" s="337"/>
      <c r="AD1891" s="338"/>
      <c r="AE1891" s="336"/>
      <c r="AF1891" s="337"/>
      <c r="AG1891" s="337"/>
      <c r="AH1891" s="337"/>
      <c r="AI1891" s="337"/>
      <c r="AJ1891" s="337"/>
      <c r="AK1891" s="300"/>
      <c r="AL1891" s="301"/>
      <c r="AM1891" s="301"/>
      <c r="AN1891" s="301"/>
      <c r="AO1891" s="301"/>
      <c r="AP1891" s="301"/>
      <c r="AQ1891" s="301"/>
      <c r="AR1891" s="301"/>
      <c r="AS1891" s="301"/>
      <c r="AT1891" s="301"/>
      <c r="AU1891" s="301"/>
      <c r="AV1891" s="301"/>
      <c r="AW1891" s="301"/>
      <c r="AX1891" s="302"/>
      <c r="AY1891" s="407"/>
      <c r="AZ1891" s="304"/>
      <c r="BA1891" s="304"/>
      <c r="BB1891" s="408"/>
      <c r="BC1891" s="306">
        <f t="shared" si="106"/>
        <v>0</v>
      </c>
      <c r="BD1891" s="307"/>
      <c r="BE1891" s="307"/>
      <c r="BF1891" s="308"/>
      <c r="BG1891" s="309"/>
      <c r="BH1891" s="310"/>
      <c r="BI1891" s="310"/>
      <c r="BJ1891" s="311"/>
      <c r="BK1891" s="312">
        <f t="shared" si="107"/>
        <v>0</v>
      </c>
      <c r="BL1891" s="313"/>
      <c r="BM1891" s="313"/>
      <c r="BN1891" s="313"/>
      <c r="BO1891" s="313"/>
      <c r="BP1891" s="314"/>
      <c r="BQ1891" s="294"/>
      <c r="BR1891" s="295"/>
      <c r="BS1891" s="295"/>
      <c r="BT1891" s="295"/>
      <c r="BU1891" s="295"/>
      <c r="BV1891" s="295"/>
      <c r="BW1891" s="296"/>
      <c r="BX1891" s="294"/>
      <c r="BY1891" s="295"/>
      <c r="BZ1891" s="295"/>
      <c r="CA1891" s="295"/>
      <c r="CB1891" s="295"/>
      <c r="CC1891" s="296"/>
      <c r="CD1891" s="294"/>
      <c r="CE1891" s="295"/>
      <c r="CF1891" s="295"/>
      <c r="CG1891" s="295"/>
      <c r="CH1891" s="295"/>
      <c r="CI1891" s="296"/>
    </row>
    <row r="1892" spans="1:87" ht="18" customHeight="1" x14ac:dyDescent="0.25">
      <c r="A1892" s="75"/>
      <c r="B1892" s="327"/>
      <c r="C1892" s="328"/>
      <c r="D1892" s="328"/>
      <c r="E1892" s="328"/>
      <c r="F1892" s="328"/>
      <c r="G1892" s="328"/>
      <c r="H1892" s="328"/>
      <c r="I1892" s="328"/>
      <c r="J1892" s="328"/>
      <c r="K1892" s="328"/>
      <c r="L1892" s="328"/>
      <c r="M1892" s="328"/>
      <c r="N1892" s="328"/>
      <c r="O1892" s="328"/>
      <c r="P1892" s="328"/>
      <c r="Q1892" s="328"/>
      <c r="R1892" s="328"/>
      <c r="S1892" s="328"/>
      <c r="T1892" s="328"/>
      <c r="U1892" s="328"/>
      <c r="V1892" s="328"/>
      <c r="W1892" s="328"/>
      <c r="X1892" s="328"/>
      <c r="Y1892" s="329"/>
      <c r="Z1892" s="336"/>
      <c r="AA1892" s="337"/>
      <c r="AB1892" s="337"/>
      <c r="AC1892" s="337"/>
      <c r="AD1892" s="338"/>
      <c r="AE1892" s="336"/>
      <c r="AF1892" s="337"/>
      <c r="AG1892" s="337"/>
      <c r="AH1892" s="337"/>
      <c r="AI1892" s="337"/>
      <c r="AJ1892" s="337"/>
      <c r="AK1892" s="300"/>
      <c r="AL1892" s="301"/>
      <c r="AM1892" s="301"/>
      <c r="AN1892" s="301"/>
      <c r="AO1892" s="301"/>
      <c r="AP1892" s="301"/>
      <c r="AQ1892" s="301"/>
      <c r="AR1892" s="301"/>
      <c r="AS1892" s="301"/>
      <c r="AT1892" s="301"/>
      <c r="AU1892" s="301"/>
      <c r="AV1892" s="301"/>
      <c r="AW1892" s="301"/>
      <c r="AX1892" s="302"/>
      <c r="AY1892" s="407"/>
      <c r="AZ1892" s="304"/>
      <c r="BA1892" s="304"/>
      <c r="BB1892" s="408"/>
      <c r="BC1892" s="306">
        <f t="shared" si="106"/>
        <v>0</v>
      </c>
      <c r="BD1892" s="307"/>
      <c r="BE1892" s="307"/>
      <c r="BF1892" s="308"/>
      <c r="BG1892" s="309"/>
      <c r="BH1892" s="310"/>
      <c r="BI1892" s="310"/>
      <c r="BJ1892" s="311"/>
      <c r="BK1892" s="312">
        <f t="shared" si="107"/>
        <v>0</v>
      </c>
      <c r="BL1892" s="313"/>
      <c r="BM1892" s="313"/>
      <c r="BN1892" s="313"/>
      <c r="BO1892" s="313"/>
      <c r="BP1892" s="314"/>
      <c r="BQ1892" s="294"/>
      <c r="BR1892" s="295"/>
      <c r="BS1892" s="295"/>
      <c r="BT1892" s="295"/>
      <c r="BU1892" s="295"/>
      <c r="BV1892" s="295"/>
      <c r="BW1892" s="296"/>
      <c r="BX1892" s="294"/>
      <c r="BY1892" s="295"/>
      <c r="BZ1892" s="295"/>
      <c r="CA1892" s="295"/>
      <c r="CB1892" s="295"/>
      <c r="CC1892" s="296"/>
      <c r="CD1892" s="294"/>
      <c r="CE1892" s="295"/>
      <c r="CF1892" s="295"/>
      <c r="CG1892" s="295"/>
      <c r="CH1892" s="295"/>
      <c r="CI1892" s="296"/>
    </row>
    <row r="1893" spans="1:87" ht="18" customHeight="1" x14ac:dyDescent="0.25">
      <c r="A1893" s="75"/>
      <c r="B1893" s="327"/>
      <c r="C1893" s="328"/>
      <c r="D1893" s="328"/>
      <c r="E1893" s="328"/>
      <c r="F1893" s="328"/>
      <c r="G1893" s="328"/>
      <c r="H1893" s="328"/>
      <c r="I1893" s="328"/>
      <c r="J1893" s="328"/>
      <c r="K1893" s="328"/>
      <c r="L1893" s="328"/>
      <c r="M1893" s="328"/>
      <c r="N1893" s="328"/>
      <c r="O1893" s="328"/>
      <c r="P1893" s="328"/>
      <c r="Q1893" s="328"/>
      <c r="R1893" s="328"/>
      <c r="S1893" s="328"/>
      <c r="T1893" s="328"/>
      <c r="U1893" s="328"/>
      <c r="V1893" s="328"/>
      <c r="W1893" s="328"/>
      <c r="X1893" s="328"/>
      <c r="Y1893" s="329"/>
      <c r="Z1893" s="336"/>
      <c r="AA1893" s="337"/>
      <c r="AB1893" s="337"/>
      <c r="AC1893" s="337"/>
      <c r="AD1893" s="338"/>
      <c r="AE1893" s="336"/>
      <c r="AF1893" s="337"/>
      <c r="AG1893" s="337"/>
      <c r="AH1893" s="337"/>
      <c r="AI1893" s="337"/>
      <c r="AJ1893" s="337"/>
      <c r="AK1893" s="300"/>
      <c r="AL1893" s="301"/>
      <c r="AM1893" s="301"/>
      <c r="AN1893" s="301"/>
      <c r="AO1893" s="301"/>
      <c r="AP1893" s="301"/>
      <c r="AQ1893" s="301"/>
      <c r="AR1893" s="301"/>
      <c r="AS1893" s="301"/>
      <c r="AT1893" s="301"/>
      <c r="AU1893" s="301"/>
      <c r="AV1893" s="301"/>
      <c r="AW1893" s="301"/>
      <c r="AX1893" s="302"/>
      <c r="AY1893" s="407"/>
      <c r="AZ1893" s="304"/>
      <c r="BA1893" s="304"/>
      <c r="BB1893" s="408"/>
      <c r="BC1893" s="306">
        <f t="shared" si="106"/>
        <v>0</v>
      </c>
      <c r="BD1893" s="307"/>
      <c r="BE1893" s="307"/>
      <c r="BF1893" s="308"/>
      <c r="BG1893" s="309"/>
      <c r="BH1893" s="310"/>
      <c r="BI1893" s="310"/>
      <c r="BJ1893" s="311"/>
      <c r="BK1893" s="312">
        <f t="shared" si="107"/>
        <v>0</v>
      </c>
      <c r="BL1893" s="313"/>
      <c r="BM1893" s="313"/>
      <c r="BN1893" s="313"/>
      <c r="BO1893" s="313"/>
      <c r="BP1893" s="314"/>
      <c r="BQ1893" s="294"/>
      <c r="BR1893" s="295"/>
      <c r="BS1893" s="295"/>
      <c r="BT1893" s="295"/>
      <c r="BU1893" s="295"/>
      <c r="BV1893" s="295"/>
      <c r="BW1893" s="296"/>
      <c r="BX1893" s="294"/>
      <c r="BY1893" s="295"/>
      <c r="BZ1893" s="295"/>
      <c r="CA1893" s="295"/>
      <c r="CB1893" s="295"/>
      <c r="CC1893" s="296"/>
      <c r="CD1893" s="294"/>
      <c r="CE1893" s="295"/>
      <c r="CF1893" s="295"/>
      <c r="CG1893" s="295"/>
      <c r="CH1893" s="295"/>
      <c r="CI1893" s="296"/>
    </row>
    <row r="1894" spans="1:87" ht="18" customHeight="1" x14ac:dyDescent="0.25">
      <c r="A1894" s="75"/>
      <c r="B1894" s="327"/>
      <c r="C1894" s="328"/>
      <c r="D1894" s="328"/>
      <c r="E1894" s="328"/>
      <c r="F1894" s="328"/>
      <c r="G1894" s="328"/>
      <c r="H1894" s="328"/>
      <c r="I1894" s="328"/>
      <c r="J1894" s="328"/>
      <c r="K1894" s="328"/>
      <c r="L1894" s="328"/>
      <c r="M1894" s="328"/>
      <c r="N1894" s="328"/>
      <c r="O1894" s="328"/>
      <c r="P1894" s="328"/>
      <c r="Q1894" s="328"/>
      <c r="R1894" s="328"/>
      <c r="S1894" s="328"/>
      <c r="T1894" s="328"/>
      <c r="U1894" s="328"/>
      <c r="V1894" s="328"/>
      <c r="W1894" s="328"/>
      <c r="X1894" s="328"/>
      <c r="Y1894" s="329"/>
      <c r="Z1894" s="336"/>
      <c r="AA1894" s="337"/>
      <c r="AB1894" s="337"/>
      <c r="AC1894" s="337"/>
      <c r="AD1894" s="338"/>
      <c r="AE1894" s="336"/>
      <c r="AF1894" s="337"/>
      <c r="AG1894" s="337"/>
      <c r="AH1894" s="337"/>
      <c r="AI1894" s="337"/>
      <c r="AJ1894" s="337"/>
      <c r="AK1894" s="300"/>
      <c r="AL1894" s="301"/>
      <c r="AM1894" s="301"/>
      <c r="AN1894" s="301"/>
      <c r="AO1894" s="301"/>
      <c r="AP1894" s="301"/>
      <c r="AQ1894" s="301"/>
      <c r="AR1894" s="301"/>
      <c r="AS1894" s="301"/>
      <c r="AT1894" s="301"/>
      <c r="AU1894" s="301"/>
      <c r="AV1894" s="301"/>
      <c r="AW1894" s="301"/>
      <c r="AX1894" s="302"/>
      <c r="AY1894" s="407"/>
      <c r="AZ1894" s="304"/>
      <c r="BA1894" s="304"/>
      <c r="BB1894" s="408"/>
      <c r="BC1894" s="306">
        <f t="shared" si="106"/>
        <v>0</v>
      </c>
      <c r="BD1894" s="307"/>
      <c r="BE1894" s="307"/>
      <c r="BF1894" s="308"/>
      <c r="BG1894" s="309"/>
      <c r="BH1894" s="310"/>
      <c r="BI1894" s="310"/>
      <c r="BJ1894" s="311"/>
      <c r="BK1894" s="312">
        <f t="shared" si="107"/>
        <v>0</v>
      </c>
      <c r="BL1894" s="313"/>
      <c r="BM1894" s="313"/>
      <c r="BN1894" s="313"/>
      <c r="BO1894" s="313"/>
      <c r="BP1894" s="314"/>
      <c r="BQ1894" s="294"/>
      <c r="BR1894" s="295"/>
      <c r="BS1894" s="295"/>
      <c r="BT1894" s="295"/>
      <c r="BU1894" s="295"/>
      <c r="BV1894" s="295"/>
      <c r="BW1894" s="296"/>
      <c r="BX1894" s="294"/>
      <c r="BY1894" s="295"/>
      <c r="BZ1894" s="295"/>
      <c r="CA1894" s="295"/>
      <c r="CB1894" s="295"/>
      <c r="CC1894" s="296"/>
      <c r="CD1894" s="294"/>
      <c r="CE1894" s="295"/>
      <c r="CF1894" s="295"/>
      <c r="CG1894" s="295"/>
      <c r="CH1894" s="295"/>
      <c r="CI1894" s="296"/>
    </row>
    <row r="1895" spans="1:87" ht="18" customHeight="1" x14ac:dyDescent="0.25">
      <c r="A1895" s="75"/>
      <c r="B1895" s="327"/>
      <c r="C1895" s="328"/>
      <c r="D1895" s="328"/>
      <c r="E1895" s="328"/>
      <c r="F1895" s="328"/>
      <c r="G1895" s="328"/>
      <c r="H1895" s="328"/>
      <c r="I1895" s="328"/>
      <c r="J1895" s="328"/>
      <c r="K1895" s="328"/>
      <c r="L1895" s="328"/>
      <c r="M1895" s="328"/>
      <c r="N1895" s="328"/>
      <c r="O1895" s="328"/>
      <c r="P1895" s="328"/>
      <c r="Q1895" s="328"/>
      <c r="R1895" s="328"/>
      <c r="S1895" s="328"/>
      <c r="T1895" s="328"/>
      <c r="U1895" s="328"/>
      <c r="V1895" s="328"/>
      <c r="W1895" s="328"/>
      <c r="X1895" s="328"/>
      <c r="Y1895" s="329"/>
      <c r="Z1895" s="336"/>
      <c r="AA1895" s="337"/>
      <c r="AB1895" s="337"/>
      <c r="AC1895" s="337"/>
      <c r="AD1895" s="338"/>
      <c r="AE1895" s="336"/>
      <c r="AF1895" s="337"/>
      <c r="AG1895" s="337"/>
      <c r="AH1895" s="337"/>
      <c r="AI1895" s="337"/>
      <c r="AJ1895" s="337"/>
      <c r="AK1895" s="300"/>
      <c r="AL1895" s="301"/>
      <c r="AM1895" s="301"/>
      <c r="AN1895" s="301"/>
      <c r="AO1895" s="301"/>
      <c r="AP1895" s="301"/>
      <c r="AQ1895" s="301"/>
      <c r="AR1895" s="301"/>
      <c r="AS1895" s="301"/>
      <c r="AT1895" s="301"/>
      <c r="AU1895" s="301"/>
      <c r="AV1895" s="301"/>
      <c r="AW1895" s="301"/>
      <c r="AX1895" s="302"/>
      <c r="AY1895" s="407"/>
      <c r="AZ1895" s="304"/>
      <c r="BA1895" s="304"/>
      <c r="BB1895" s="408"/>
      <c r="BC1895" s="306">
        <f t="shared" si="106"/>
        <v>0</v>
      </c>
      <c r="BD1895" s="307"/>
      <c r="BE1895" s="307"/>
      <c r="BF1895" s="308"/>
      <c r="BG1895" s="309"/>
      <c r="BH1895" s="310"/>
      <c r="BI1895" s="310"/>
      <c r="BJ1895" s="311"/>
      <c r="BK1895" s="312">
        <f t="shared" si="107"/>
        <v>0</v>
      </c>
      <c r="BL1895" s="313"/>
      <c r="BM1895" s="313"/>
      <c r="BN1895" s="313"/>
      <c r="BO1895" s="313"/>
      <c r="BP1895" s="314"/>
      <c r="BQ1895" s="294"/>
      <c r="BR1895" s="295"/>
      <c r="BS1895" s="295"/>
      <c r="BT1895" s="295"/>
      <c r="BU1895" s="295"/>
      <c r="BV1895" s="295"/>
      <c r="BW1895" s="296"/>
      <c r="BX1895" s="294"/>
      <c r="BY1895" s="295"/>
      <c r="BZ1895" s="295"/>
      <c r="CA1895" s="295"/>
      <c r="CB1895" s="295"/>
      <c r="CC1895" s="296"/>
      <c r="CD1895" s="294"/>
      <c r="CE1895" s="295"/>
      <c r="CF1895" s="295"/>
      <c r="CG1895" s="295"/>
      <c r="CH1895" s="295"/>
      <c r="CI1895" s="296"/>
    </row>
    <row r="1896" spans="1:87" ht="18" customHeight="1" x14ac:dyDescent="0.25">
      <c r="A1896" s="75"/>
      <c r="B1896" s="327"/>
      <c r="C1896" s="328"/>
      <c r="D1896" s="328"/>
      <c r="E1896" s="328"/>
      <c r="F1896" s="328"/>
      <c r="G1896" s="328"/>
      <c r="H1896" s="328"/>
      <c r="I1896" s="328"/>
      <c r="J1896" s="328"/>
      <c r="K1896" s="328"/>
      <c r="L1896" s="328"/>
      <c r="M1896" s="328"/>
      <c r="N1896" s="328"/>
      <c r="O1896" s="328"/>
      <c r="P1896" s="328"/>
      <c r="Q1896" s="328"/>
      <c r="R1896" s="328"/>
      <c r="S1896" s="328"/>
      <c r="T1896" s="328"/>
      <c r="U1896" s="328"/>
      <c r="V1896" s="328"/>
      <c r="W1896" s="328"/>
      <c r="X1896" s="328"/>
      <c r="Y1896" s="329"/>
      <c r="Z1896" s="336"/>
      <c r="AA1896" s="337"/>
      <c r="AB1896" s="337"/>
      <c r="AC1896" s="337"/>
      <c r="AD1896" s="338"/>
      <c r="AE1896" s="336"/>
      <c r="AF1896" s="337"/>
      <c r="AG1896" s="337"/>
      <c r="AH1896" s="337"/>
      <c r="AI1896" s="337"/>
      <c r="AJ1896" s="337"/>
      <c r="AK1896" s="300"/>
      <c r="AL1896" s="301"/>
      <c r="AM1896" s="301"/>
      <c r="AN1896" s="301"/>
      <c r="AO1896" s="301"/>
      <c r="AP1896" s="301"/>
      <c r="AQ1896" s="301"/>
      <c r="AR1896" s="301"/>
      <c r="AS1896" s="301"/>
      <c r="AT1896" s="301"/>
      <c r="AU1896" s="301"/>
      <c r="AV1896" s="301"/>
      <c r="AW1896" s="301"/>
      <c r="AX1896" s="302"/>
      <c r="AY1896" s="407"/>
      <c r="AZ1896" s="304"/>
      <c r="BA1896" s="304"/>
      <c r="BB1896" s="408"/>
      <c r="BC1896" s="306">
        <f t="shared" si="106"/>
        <v>0</v>
      </c>
      <c r="BD1896" s="307"/>
      <c r="BE1896" s="307"/>
      <c r="BF1896" s="308"/>
      <c r="BG1896" s="309"/>
      <c r="BH1896" s="310"/>
      <c r="BI1896" s="310"/>
      <c r="BJ1896" s="311"/>
      <c r="BK1896" s="312">
        <f t="shared" si="107"/>
        <v>0</v>
      </c>
      <c r="BL1896" s="313"/>
      <c r="BM1896" s="313"/>
      <c r="BN1896" s="313"/>
      <c r="BO1896" s="313"/>
      <c r="BP1896" s="314"/>
      <c r="BQ1896" s="294"/>
      <c r="BR1896" s="295"/>
      <c r="BS1896" s="295"/>
      <c r="BT1896" s="295"/>
      <c r="BU1896" s="295"/>
      <c r="BV1896" s="295"/>
      <c r="BW1896" s="296"/>
      <c r="BX1896" s="294"/>
      <c r="BY1896" s="295"/>
      <c r="BZ1896" s="295"/>
      <c r="CA1896" s="295"/>
      <c r="CB1896" s="295"/>
      <c r="CC1896" s="296"/>
      <c r="CD1896" s="294"/>
      <c r="CE1896" s="295"/>
      <c r="CF1896" s="295"/>
      <c r="CG1896" s="295"/>
      <c r="CH1896" s="295"/>
      <c r="CI1896" s="296"/>
    </row>
    <row r="1897" spans="1:87" ht="18" customHeight="1" x14ac:dyDescent="0.25">
      <c r="A1897" s="75"/>
      <c r="B1897" s="327"/>
      <c r="C1897" s="328"/>
      <c r="D1897" s="328"/>
      <c r="E1897" s="328"/>
      <c r="F1897" s="328"/>
      <c r="G1897" s="328"/>
      <c r="H1897" s="328"/>
      <c r="I1897" s="328"/>
      <c r="J1897" s="328"/>
      <c r="K1897" s="328"/>
      <c r="L1897" s="328"/>
      <c r="M1897" s="328"/>
      <c r="N1897" s="328"/>
      <c r="O1897" s="328"/>
      <c r="P1897" s="328"/>
      <c r="Q1897" s="328"/>
      <c r="R1897" s="328"/>
      <c r="S1897" s="328"/>
      <c r="T1897" s="328"/>
      <c r="U1897" s="328"/>
      <c r="V1897" s="328"/>
      <c r="W1897" s="328"/>
      <c r="X1897" s="328"/>
      <c r="Y1897" s="329"/>
      <c r="Z1897" s="336"/>
      <c r="AA1897" s="337"/>
      <c r="AB1897" s="337"/>
      <c r="AC1897" s="337"/>
      <c r="AD1897" s="338"/>
      <c r="AE1897" s="336"/>
      <c r="AF1897" s="337"/>
      <c r="AG1897" s="337"/>
      <c r="AH1897" s="337"/>
      <c r="AI1897" s="337"/>
      <c r="AJ1897" s="337"/>
      <c r="AK1897" s="300"/>
      <c r="AL1897" s="301"/>
      <c r="AM1897" s="301"/>
      <c r="AN1897" s="301"/>
      <c r="AO1897" s="301"/>
      <c r="AP1897" s="301"/>
      <c r="AQ1897" s="301"/>
      <c r="AR1897" s="301"/>
      <c r="AS1897" s="301"/>
      <c r="AT1897" s="301"/>
      <c r="AU1897" s="301"/>
      <c r="AV1897" s="301"/>
      <c r="AW1897" s="301"/>
      <c r="AX1897" s="302"/>
      <c r="AY1897" s="407"/>
      <c r="AZ1897" s="304"/>
      <c r="BA1897" s="304"/>
      <c r="BB1897" s="408"/>
      <c r="BC1897" s="306">
        <f t="shared" si="106"/>
        <v>0</v>
      </c>
      <c r="BD1897" s="307"/>
      <c r="BE1897" s="307"/>
      <c r="BF1897" s="308"/>
      <c r="BG1897" s="309"/>
      <c r="BH1897" s="310"/>
      <c r="BI1897" s="310"/>
      <c r="BJ1897" s="311"/>
      <c r="BK1897" s="312">
        <f t="shared" si="107"/>
        <v>0</v>
      </c>
      <c r="BL1897" s="313"/>
      <c r="BM1897" s="313"/>
      <c r="BN1897" s="313"/>
      <c r="BO1897" s="313"/>
      <c r="BP1897" s="314"/>
      <c r="BQ1897" s="294"/>
      <c r="BR1897" s="295"/>
      <c r="BS1897" s="295"/>
      <c r="BT1897" s="295"/>
      <c r="BU1897" s="295"/>
      <c r="BV1897" s="295"/>
      <c r="BW1897" s="296"/>
      <c r="BX1897" s="294"/>
      <c r="BY1897" s="295"/>
      <c r="BZ1897" s="295"/>
      <c r="CA1897" s="295"/>
      <c r="CB1897" s="295"/>
      <c r="CC1897" s="296"/>
      <c r="CD1897" s="294"/>
      <c r="CE1897" s="295"/>
      <c r="CF1897" s="295"/>
      <c r="CG1897" s="295"/>
      <c r="CH1897" s="295"/>
      <c r="CI1897" s="296"/>
    </row>
    <row r="1898" spans="1:87" ht="18" customHeight="1" x14ac:dyDescent="0.25">
      <c r="A1898" s="75"/>
      <c r="B1898" s="327"/>
      <c r="C1898" s="328"/>
      <c r="D1898" s="328"/>
      <c r="E1898" s="328"/>
      <c r="F1898" s="328"/>
      <c r="G1898" s="328"/>
      <c r="H1898" s="328"/>
      <c r="I1898" s="328"/>
      <c r="J1898" s="328"/>
      <c r="K1898" s="328"/>
      <c r="L1898" s="328"/>
      <c r="M1898" s="328"/>
      <c r="N1898" s="328"/>
      <c r="O1898" s="328"/>
      <c r="P1898" s="328"/>
      <c r="Q1898" s="328"/>
      <c r="R1898" s="328"/>
      <c r="S1898" s="328"/>
      <c r="T1898" s="328"/>
      <c r="U1898" s="328"/>
      <c r="V1898" s="328"/>
      <c r="W1898" s="328"/>
      <c r="X1898" s="328"/>
      <c r="Y1898" s="329"/>
      <c r="Z1898" s="336"/>
      <c r="AA1898" s="337"/>
      <c r="AB1898" s="337"/>
      <c r="AC1898" s="337"/>
      <c r="AD1898" s="338"/>
      <c r="AE1898" s="336"/>
      <c r="AF1898" s="337"/>
      <c r="AG1898" s="337"/>
      <c r="AH1898" s="337"/>
      <c r="AI1898" s="337"/>
      <c r="AJ1898" s="337"/>
      <c r="AK1898" s="300"/>
      <c r="AL1898" s="301"/>
      <c r="AM1898" s="301"/>
      <c r="AN1898" s="301"/>
      <c r="AO1898" s="301"/>
      <c r="AP1898" s="301"/>
      <c r="AQ1898" s="301"/>
      <c r="AR1898" s="301"/>
      <c r="AS1898" s="301"/>
      <c r="AT1898" s="301"/>
      <c r="AU1898" s="301"/>
      <c r="AV1898" s="301"/>
      <c r="AW1898" s="301"/>
      <c r="AX1898" s="302"/>
      <c r="AY1898" s="407"/>
      <c r="AZ1898" s="304"/>
      <c r="BA1898" s="304"/>
      <c r="BB1898" s="408"/>
      <c r="BC1898" s="306">
        <f t="shared" si="106"/>
        <v>0</v>
      </c>
      <c r="BD1898" s="307"/>
      <c r="BE1898" s="307"/>
      <c r="BF1898" s="308"/>
      <c r="BG1898" s="309"/>
      <c r="BH1898" s="310"/>
      <c r="BI1898" s="310"/>
      <c r="BJ1898" s="311"/>
      <c r="BK1898" s="312">
        <f t="shared" si="107"/>
        <v>0</v>
      </c>
      <c r="BL1898" s="313"/>
      <c r="BM1898" s="313"/>
      <c r="BN1898" s="313"/>
      <c r="BO1898" s="313"/>
      <c r="BP1898" s="314"/>
      <c r="BQ1898" s="294"/>
      <c r="BR1898" s="295"/>
      <c r="BS1898" s="295"/>
      <c r="BT1898" s="295"/>
      <c r="BU1898" s="295"/>
      <c r="BV1898" s="295"/>
      <c r="BW1898" s="296"/>
      <c r="BX1898" s="294"/>
      <c r="BY1898" s="295"/>
      <c r="BZ1898" s="295"/>
      <c r="CA1898" s="295"/>
      <c r="CB1898" s="295"/>
      <c r="CC1898" s="296"/>
      <c r="CD1898" s="294"/>
      <c r="CE1898" s="295"/>
      <c r="CF1898" s="295"/>
      <c r="CG1898" s="295"/>
      <c r="CH1898" s="295"/>
      <c r="CI1898" s="296"/>
    </row>
    <row r="1899" spans="1:87" ht="18" customHeight="1" x14ac:dyDescent="0.25">
      <c r="A1899" s="75"/>
      <c r="B1899" s="327"/>
      <c r="C1899" s="328"/>
      <c r="D1899" s="328"/>
      <c r="E1899" s="328"/>
      <c r="F1899" s="328"/>
      <c r="G1899" s="328"/>
      <c r="H1899" s="328"/>
      <c r="I1899" s="328"/>
      <c r="J1899" s="328"/>
      <c r="K1899" s="328"/>
      <c r="L1899" s="328"/>
      <c r="M1899" s="328"/>
      <c r="N1899" s="328"/>
      <c r="O1899" s="328"/>
      <c r="P1899" s="328"/>
      <c r="Q1899" s="328"/>
      <c r="R1899" s="328"/>
      <c r="S1899" s="328"/>
      <c r="T1899" s="328"/>
      <c r="U1899" s="328"/>
      <c r="V1899" s="328"/>
      <c r="W1899" s="328"/>
      <c r="X1899" s="328"/>
      <c r="Y1899" s="329"/>
      <c r="Z1899" s="336"/>
      <c r="AA1899" s="337"/>
      <c r="AB1899" s="337"/>
      <c r="AC1899" s="337"/>
      <c r="AD1899" s="338"/>
      <c r="AE1899" s="336"/>
      <c r="AF1899" s="337"/>
      <c r="AG1899" s="337"/>
      <c r="AH1899" s="337"/>
      <c r="AI1899" s="337"/>
      <c r="AJ1899" s="337"/>
      <c r="AK1899" s="300"/>
      <c r="AL1899" s="301"/>
      <c r="AM1899" s="301"/>
      <c r="AN1899" s="301"/>
      <c r="AO1899" s="301"/>
      <c r="AP1899" s="301"/>
      <c r="AQ1899" s="301"/>
      <c r="AR1899" s="301"/>
      <c r="AS1899" s="301"/>
      <c r="AT1899" s="301"/>
      <c r="AU1899" s="301"/>
      <c r="AV1899" s="301"/>
      <c r="AW1899" s="301"/>
      <c r="AX1899" s="302"/>
      <c r="AY1899" s="407"/>
      <c r="AZ1899" s="304"/>
      <c r="BA1899" s="304"/>
      <c r="BB1899" s="408"/>
      <c r="BC1899" s="306">
        <f t="shared" si="106"/>
        <v>0</v>
      </c>
      <c r="BD1899" s="307"/>
      <c r="BE1899" s="307"/>
      <c r="BF1899" s="308"/>
      <c r="BG1899" s="309"/>
      <c r="BH1899" s="310"/>
      <c r="BI1899" s="310"/>
      <c r="BJ1899" s="311"/>
      <c r="BK1899" s="312">
        <f t="shared" si="107"/>
        <v>0</v>
      </c>
      <c r="BL1899" s="313"/>
      <c r="BM1899" s="313"/>
      <c r="BN1899" s="313"/>
      <c r="BO1899" s="313"/>
      <c r="BP1899" s="314"/>
      <c r="BQ1899" s="294"/>
      <c r="BR1899" s="295"/>
      <c r="BS1899" s="295"/>
      <c r="BT1899" s="295"/>
      <c r="BU1899" s="295"/>
      <c r="BV1899" s="295"/>
      <c r="BW1899" s="296"/>
      <c r="BX1899" s="294"/>
      <c r="BY1899" s="295"/>
      <c r="BZ1899" s="295"/>
      <c r="CA1899" s="295"/>
      <c r="CB1899" s="295"/>
      <c r="CC1899" s="296"/>
      <c r="CD1899" s="294"/>
      <c r="CE1899" s="295"/>
      <c r="CF1899" s="295"/>
      <c r="CG1899" s="295"/>
      <c r="CH1899" s="295"/>
      <c r="CI1899" s="296"/>
    </row>
    <row r="1900" spans="1:87" ht="18" customHeight="1" x14ac:dyDescent="0.25">
      <c r="A1900" s="75"/>
      <c r="B1900" s="327"/>
      <c r="C1900" s="328"/>
      <c r="D1900" s="328"/>
      <c r="E1900" s="328"/>
      <c r="F1900" s="328"/>
      <c r="G1900" s="328"/>
      <c r="H1900" s="328"/>
      <c r="I1900" s="328"/>
      <c r="J1900" s="328"/>
      <c r="K1900" s="328"/>
      <c r="L1900" s="328"/>
      <c r="M1900" s="328"/>
      <c r="N1900" s="328"/>
      <c r="O1900" s="328"/>
      <c r="P1900" s="328"/>
      <c r="Q1900" s="328"/>
      <c r="R1900" s="328"/>
      <c r="S1900" s="328"/>
      <c r="T1900" s="328"/>
      <c r="U1900" s="328"/>
      <c r="V1900" s="328"/>
      <c r="W1900" s="328"/>
      <c r="X1900" s="328"/>
      <c r="Y1900" s="329"/>
      <c r="Z1900" s="336"/>
      <c r="AA1900" s="337"/>
      <c r="AB1900" s="337"/>
      <c r="AC1900" s="337"/>
      <c r="AD1900" s="338"/>
      <c r="AE1900" s="336"/>
      <c r="AF1900" s="337"/>
      <c r="AG1900" s="337"/>
      <c r="AH1900" s="337"/>
      <c r="AI1900" s="337"/>
      <c r="AJ1900" s="337"/>
      <c r="AK1900" s="300"/>
      <c r="AL1900" s="301"/>
      <c r="AM1900" s="301"/>
      <c r="AN1900" s="301"/>
      <c r="AO1900" s="301"/>
      <c r="AP1900" s="301"/>
      <c r="AQ1900" s="301"/>
      <c r="AR1900" s="301"/>
      <c r="AS1900" s="301"/>
      <c r="AT1900" s="301"/>
      <c r="AU1900" s="301"/>
      <c r="AV1900" s="301"/>
      <c r="AW1900" s="301"/>
      <c r="AX1900" s="302"/>
      <c r="AY1900" s="407"/>
      <c r="AZ1900" s="304"/>
      <c r="BA1900" s="304"/>
      <c r="BB1900" s="408"/>
      <c r="BC1900" s="306">
        <f t="shared" si="106"/>
        <v>0</v>
      </c>
      <c r="BD1900" s="307"/>
      <c r="BE1900" s="307"/>
      <c r="BF1900" s="308"/>
      <c r="BG1900" s="309"/>
      <c r="BH1900" s="310"/>
      <c r="BI1900" s="310"/>
      <c r="BJ1900" s="311"/>
      <c r="BK1900" s="312">
        <f t="shared" si="107"/>
        <v>0</v>
      </c>
      <c r="BL1900" s="313"/>
      <c r="BM1900" s="313"/>
      <c r="BN1900" s="313"/>
      <c r="BO1900" s="313"/>
      <c r="BP1900" s="314"/>
      <c r="BQ1900" s="294"/>
      <c r="BR1900" s="295"/>
      <c r="BS1900" s="295"/>
      <c r="BT1900" s="295"/>
      <c r="BU1900" s="295"/>
      <c r="BV1900" s="295"/>
      <c r="BW1900" s="296"/>
      <c r="BX1900" s="294"/>
      <c r="BY1900" s="295"/>
      <c r="BZ1900" s="295"/>
      <c r="CA1900" s="295"/>
      <c r="CB1900" s="295"/>
      <c r="CC1900" s="296"/>
      <c r="CD1900" s="294"/>
      <c r="CE1900" s="295"/>
      <c r="CF1900" s="295"/>
      <c r="CG1900" s="295"/>
      <c r="CH1900" s="295"/>
      <c r="CI1900" s="296"/>
    </row>
    <row r="1901" spans="1:87" ht="18" customHeight="1" x14ac:dyDescent="0.25">
      <c r="A1901" s="75"/>
      <c r="B1901" s="327"/>
      <c r="C1901" s="328"/>
      <c r="D1901" s="328"/>
      <c r="E1901" s="328"/>
      <c r="F1901" s="328"/>
      <c r="G1901" s="328"/>
      <c r="H1901" s="328"/>
      <c r="I1901" s="328"/>
      <c r="J1901" s="328"/>
      <c r="K1901" s="328"/>
      <c r="L1901" s="328"/>
      <c r="M1901" s="328"/>
      <c r="N1901" s="328"/>
      <c r="O1901" s="328"/>
      <c r="P1901" s="328"/>
      <c r="Q1901" s="328"/>
      <c r="R1901" s="328"/>
      <c r="S1901" s="328"/>
      <c r="T1901" s="328"/>
      <c r="U1901" s="328"/>
      <c r="V1901" s="328"/>
      <c r="W1901" s="328"/>
      <c r="X1901" s="328"/>
      <c r="Y1901" s="329"/>
      <c r="Z1901" s="336"/>
      <c r="AA1901" s="337"/>
      <c r="AB1901" s="337"/>
      <c r="AC1901" s="337"/>
      <c r="AD1901" s="338"/>
      <c r="AE1901" s="336"/>
      <c r="AF1901" s="337"/>
      <c r="AG1901" s="337"/>
      <c r="AH1901" s="337"/>
      <c r="AI1901" s="337"/>
      <c r="AJ1901" s="337"/>
      <c r="AK1901" s="300"/>
      <c r="AL1901" s="301"/>
      <c r="AM1901" s="301"/>
      <c r="AN1901" s="301"/>
      <c r="AO1901" s="301"/>
      <c r="AP1901" s="301"/>
      <c r="AQ1901" s="301"/>
      <c r="AR1901" s="301"/>
      <c r="AS1901" s="301"/>
      <c r="AT1901" s="301"/>
      <c r="AU1901" s="301"/>
      <c r="AV1901" s="301"/>
      <c r="AW1901" s="301"/>
      <c r="AX1901" s="302"/>
      <c r="AY1901" s="407"/>
      <c r="AZ1901" s="304"/>
      <c r="BA1901" s="304"/>
      <c r="BB1901" s="408"/>
      <c r="BC1901" s="306">
        <f t="shared" si="106"/>
        <v>0</v>
      </c>
      <c r="BD1901" s="307"/>
      <c r="BE1901" s="307"/>
      <c r="BF1901" s="308"/>
      <c r="BG1901" s="309"/>
      <c r="BH1901" s="310"/>
      <c r="BI1901" s="310"/>
      <c r="BJ1901" s="311"/>
      <c r="BK1901" s="312">
        <f t="shared" si="107"/>
        <v>0</v>
      </c>
      <c r="BL1901" s="313"/>
      <c r="BM1901" s="313"/>
      <c r="BN1901" s="313"/>
      <c r="BO1901" s="313"/>
      <c r="BP1901" s="314"/>
      <c r="BQ1901" s="294"/>
      <c r="BR1901" s="295"/>
      <c r="BS1901" s="295"/>
      <c r="BT1901" s="295"/>
      <c r="BU1901" s="295"/>
      <c r="BV1901" s="295"/>
      <c r="BW1901" s="296"/>
      <c r="BX1901" s="294"/>
      <c r="BY1901" s="295"/>
      <c r="BZ1901" s="295"/>
      <c r="CA1901" s="295"/>
      <c r="CB1901" s="295"/>
      <c r="CC1901" s="296"/>
      <c r="CD1901" s="294"/>
      <c r="CE1901" s="295"/>
      <c r="CF1901" s="295"/>
      <c r="CG1901" s="295"/>
      <c r="CH1901" s="295"/>
      <c r="CI1901" s="296"/>
    </row>
    <row r="1902" spans="1:87" ht="18" customHeight="1" x14ac:dyDescent="0.25">
      <c r="A1902" s="75"/>
      <c r="B1902" s="327"/>
      <c r="C1902" s="328"/>
      <c r="D1902" s="328"/>
      <c r="E1902" s="328"/>
      <c r="F1902" s="328"/>
      <c r="G1902" s="328"/>
      <c r="H1902" s="328"/>
      <c r="I1902" s="328"/>
      <c r="J1902" s="328"/>
      <c r="K1902" s="328"/>
      <c r="L1902" s="328"/>
      <c r="M1902" s="328"/>
      <c r="N1902" s="328"/>
      <c r="O1902" s="328"/>
      <c r="P1902" s="328"/>
      <c r="Q1902" s="328"/>
      <c r="R1902" s="328"/>
      <c r="S1902" s="328"/>
      <c r="T1902" s="328"/>
      <c r="U1902" s="328"/>
      <c r="V1902" s="328"/>
      <c r="W1902" s="328"/>
      <c r="X1902" s="328"/>
      <c r="Y1902" s="329"/>
      <c r="Z1902" s="336"/>
      <c r="AA1902" s="337"/>
      <c r="AB1902" s="337"/>
      <c r="AC1902" s="337"/>
      <c r="AD1902" s="338"/>
      <c r="AE1902" s="336"/>
      <c r="AF1902" s="337"/>
      <c r="AG1902" s="337"/>
      <c r="AH1902" s="337"/>
      <c r="AI1902" s="337"/>
      <c r="AJ1902" s="337"/>
      <c r="AK1902" s="300"/>
      <c r="AL1902" s="301"/>
      <c r="AM1902" s="301"/>
      <c r="AN1902" s="301"/>
      <c r="AO1902" s="301"/>
      <c r="AP1902" s="301"/>
      <c r="AQ1902" s="301"/>
      <c r="AR1902" s="301"/>
      <c r="AS1902" s="301"/>
      <c r="AT1902" s="301"/>
      <c r="AU1902" s="301"/>
      <c r="AV1902" s="301"/>
      <c r="AW1902" s="301"/>
      <c r="AX1902" s="302"/>
      <c r="AY1902" s="407"/>
      <c r="AZ1902" s="304"/>
      <c r="BA1902" s="304"/>
      <c r="BB1902" s="408"/>
      <c r="BC1902" s="306">
        <f t="shared" si="106"/>
        <v>0</v>
      </c>
      <c r="BD1902" s="307"/>
      <c r="BE1902" s="307"/>
      <c r="BF1902" s="308"/>
      <c r="BG1902" s="309"/>
      <c r="BH1902" s="310"/>
      <c r="BI1902" s="310"/>
      <c r="BJ1902" s="311"/>
      <c r="BK1902" s="312">
        <f t="shared" si="107"/>
        <v>0</v>
      </c>
      <c r="BL1902" s="313"/>
      <c r="BM1902" s="313"/>
      <c r="BN1902" s="313"/>
      <c r="BO1902" s="313"/>
      <c r="BP1902" s="314"/>
      <c r="BQ1902" s="294"/>
      <c r="BR1902" s="295"/>
      <c r="BS1902" s="295"/>
      <c r="BT1902" s="295"/>
      <c r="BU1902" s="295"/>
      <c r="BV1902" s="295"/>
      <c r="BW1902" s="296"/>
      <c r="BX1902" s="294"/>
      <c r="BY1902" s="295"/>
      <c r="BZ1902" s="295"/>
      <c r="CA1902" s="295"/>
      <c r="CB1902" s="295"/>
      <c r="CC1902" s="296"/>
      <c r="CD1902" s="294"/>
      <c r="CE1902" s="295"/>
      <c r="CF1902" s="295"/>
      <c r="CG1902" s="295"/>
      <c r="CH1902" s="295"/>
      <c r="CI1902" s="296"/>
    </row>
    <row r="1903" spans="1:87" ht="18" customHeight="1" x14ac:dyDescent="0.25">
      <c r="A1903" s="75"/>
      <c r="B1903" s="327"/>
      <c r="C1903" s="328"/>
      <c r="D1903" s="328"/>
      <c r="E1903" s="328"/>
      <c r="F1903" s="328"/>
      <c r="G1903" s="328"/>
      <c r="H1903" s="328"/>
      <c r="I1903" s="328"/>
      <c r="J1903" s="328"/>
      <c r="K1903" s="328"/>
      <c r="L1903" s="328"/>
      <c r="M1903" s="328"/>
      <c r="N1903" s="328"/>
      <c r="O1903" s="328"/>
      <c r="P1903" s="328"/>
      <c r="Q1903" s="328"/>
      <c r="R1903" s="328"/>
      <c r="S1903" s="328"/>
      <c r="T1903" s="328"/>
      <c r="U1903" s="328"/>
      <c r="V1903" s="328"/>
      <c r="W1903" s="328"/>
      <c r="X1903" s="328"/>
      <c r="Y1903" s="329"/>
      <c r="Z1903" s="336"/>
      <c r="AA1903" s="337"/>
      <c r="AB1903" s="337"/>
      <c r="AC1903" s="337"/>
      <c r="AD1903" s="338"/>
      <c r="AE1903" s="336"/>
      <c r="AF1903" s="337"/>
      <c r="AG1903" s="337"/>
      <c r="AH1903" s="337"/>
      <c r="AI1903" s="337"/>
      <c r="AJ1903" s="337"/>
      <c r="AK1903" s="300"/>
      <c r="AL1903" s="301"/>
      <c r="AM1903" s="301"/>
      <c r="AN1903" s="301"/>
      <c r="AO1903" s="301"/>
      <c r="AP1903" s="301"/>
      <c r="AQ1903" s="301"/>
      <c r="AR1903" s="301"/>
      <c r="AS1903" s="301"/>
      <c r="AT1903" s="301"/>
      <c r="AU1903" s="301"/>
      <c r="AV1903" s="301"/>
      <c r="AW1903" s="301"/>
      <c r="AX1903" s="302"/>
      <c r="AY1903" s="407"/>
      <c r="AZ1903" s="304"/>
      <c r="BA1903" s="304"/>
      <c r="BB1903" s="408"/>
      <c r="BC1903" s="306">
        <f t="shared" si="106"/>
        <v>0</v>
      </c>
      <c r="BD1903" s="307"/>
      <c r="BE1903" s="307"/>
      <c r="BF1903" s="308"/>
      <c r="BG1903" s="309"/>
      <c r="BH1903" s="310"/>
      <c r="BI1903" s="310"/>
      <c r="BJ1903" s="311"/>
      <c r="BK1903" s="312">
        <f t="shared" si="107"/>
        <v>0</v>
      </c>
      <c r="BL1903" s="313"/>
      <c r="BM1903" s="313"/>
      <c r="BN1903" s="313"/>
      <c r="BO1903" s="313"/>
      <c r="BP1903" s="314"/>
      <c r="BQ1903" s="294"/>
      <c r="BR1903" s="295"/>
      <c r="BS1903" s="295"/>
      <c r="BT1903" s="295"/>
      <c r="BU1903" s="295"/>
      <c r="BV1903" s="295"/>
      <c r="BW1903" s="296"/>
      <c r="BX1903" s="294"/>
      <c r="BY1903" s="295"/>
      <c r="BZ1903" s="295"/>
      <c r="CA1903" s="295"/>
      <c r="CB1903" s="295"/>
      <c r="CC1903" s="296"/>
      <c r="CD1903" s="294"/>
      <c r="CE1903" s="295"/>
      <c r="CF1903" s="295"/>
      <c r="CG1903" s="295"/>
      <c r="CH1903" s="295"/>
      <c r="CI1903" s="296"/>
    </row>
    <row r="1904" spans="1:87" ht="18" customHeight="1" x14ac:dyDescent="0.25">
      <c r="A1904" s="75"/>
      <c r="B1904" s="327"/>
      <c r="C1904" s="328"/>
      <c r="D1904" s="328"/>
      <c r="E1904" s="328"/>
      <c r="F1904" s="328"/>
      <c r="G1904" s="328"/>
      <c r="H1904" s="328"/>
      <c r="I1904" s="328"/>
      <c r="J1904" s="328"/>
      <c r="K1904" s="328"/>
      <c r="L1904" s="328"/>
      <c r="M1904" s="328"/>
      <c r="N1904" s="328"/>
      <c r="O1904" s="328"/>
      <c r="P1904" s="328"/>
      <c r="Q1904" s="328"/>
      <c r="R1904" s="328"/>
      <c r="S1904" s="328"/>
      <c r="T1904" s="328"/>
      <c r="U1904" s="328"/>
      <c r="V1904" s="328"/>
      <c r="W1904" s="328"/>
      <c r="X1904" s="328"/>
      <c r="Y1904" s="329"/>
      <c r="Z1904" s="336"/>
      <c r="AA1904" s="337"/>
      <c r="AB1904" s="337"/>
      <c r="AC1904" s="337"/>
      <c r="AD1904" s="338"/>
      <c r="AE1904" s="336"/>
      <c r="AF1904" s="337"/>
      <c r="AG1904" s="337"/>
      <c r="AH1904" s="337"/>
      <c r="AI1904" s="337"/>
      <c r="AJ1904" s="337"/>
      <c r="AK1904" s="300"/>
      <c r="AL1904" s="301"/>
      <c r="AM1904" s="301"/>
      <c r="AN1904" s="301"/>
      <c r="AO1904" s="301"/>
      <c r="AP1904" s="301"/>
      <c r="AQ1904" s="301"/>
      <c r="AR1904" s="301"/>
      <c r="AS1904" s="301"/>
      <c r="AT1904" s="301"/>
      <c r="AU1904" s="301"/>
      <c r="AV1904" s="301"/>
      <c r="AW1904" s="301"/>
      <c r="AX1904" s="302"/>
      <c r="AY1904" s="407"/>
      <c r="AZ1904" s="304"/>
      <c r="BA1904" s="304"/>
      <c r="BB1904" s="408"/>
      <c r="BC1904" s="306">
        <f t="shared" si="106"/>
        <v>0</v>
      </c>
      <c r="BD1904" s="307"/>
      <c r="BE1904" s="307"/>
      <c r="BF1904" s="308"/>
      <c r="BG1904" s="309"/>
      <c r="BH1904" s="310"/>
      <c r="BI1904" s="310"/>
      <c r="BJ1904" s="311"/>
      <c r="BK1904" s="312">
        <f t="shared" si="107"/>
        <v>0</v>
      </c>
      <c r="BL1904" s="313"/>
      <c r="BM1904" s="313"/>
      <c r="BN1904" s="313"/>
      <c r="BO1904" s="313"/>
      <c r="BP1904" s="314"/>
      <c r="BQ1904" s="294"/>
      <c r="BR1904" s="295"/>
      <c r="BS1904" s="295"/>
      <c r="BT1904" s="295"/>
      <c r="BU1904" s="295"/>
      <c r="BV1904" s="295"/>
      <c r="BW1904" s="296"/>
      <c r="BX1904" s="294"/>
      <c r="BY1904" s="295"/>
      <c r="BZ1904" s="295"/>
      <c r="CA1904" s="295"/>
      <c r="CB1904" s="295"/>
      <c r="CC1904" s="296"/>
      <c r="CD1904" s="294"/>
      <c r="CE1904" s="295"/>
      <c r="CF1904" s="295"/>
      <c r="CG1904" s="295"/>
      <c r="CH1904" s="295"/>
      <c r="CI1904" s="296"/>
    </row>
    <row r="1905" spans="1:87" ht="18" customHeight="1" x14ac:dyDescent="0.25">
      <c r="A1905" s="75"/>
      <c r="B1905" s="327"/>
      <c r="C1905" s="328"/>
      <c r="D1905" s="328"/>
      <c r="E1905" s="328"/>
      <c r="F1905" s="328"/>
      <c r="G1905" s="328"/>
      <c r="H1905" s="328"/>
      <c r="I1905" s="328"/>
      <c r="J1905" s="328"/>
      <c r="K1905" s="328"/>
      <c r="L1905" s="328"/>
      <c r="M1905" s="328"/>
      <c r="N1905" s="328"/>
      <c r="O1905" s="328"/>
      <c r="P1905" s="328"/>
      <c r="Q1905" s="328"/>
      <c r="R1905" s="328"/>
      <c r="S1905" s="328"/>
      <c r="T1905" s="328"/>
      <c r="U1905" s="328"/>
      <c r="V1905" s="328"/>
      <c r="W1905" s="328"/>
      <c r="X1905" s="328"/>
      <c r="Y1905" s="329"/>
      <c r="Z1905" s="336"/>
      <c r="AA1905" s="337"/>
      <c r="AB1905" s="337"/>
      <c r="AC1905" s="337"/>
      <c r="AD1905" s="338"/>
      <c r="AE1905" s="336"/>
      <c r="AF1905" s="337"/>
      <c r="AG1905" s="337"/>
      <c r="AH1905" s="337"/>
      <c r="AI1905" s="337"/>
      <c r="AJ1905" s="337"/>
      <c r="AK1905" s="300"/>
      <c r="AL1905" s="301"/>
      <c r="AM1905" s="301"/>
      <c r="AN1905" s="301"/>
      <c r="AO1905" s="301"/>
      <c r="AP1905" s="301"/>
      <c r="AQ1905" s="301"/>
      <c r="AR1905" s="301"/>
      <c r="AS1905" s="301"/>
      <c r="AT1905" s="301"/>
      <c r="AU1905" s="301"/>
      <c r="AV1905" s="301"/>
      <c r="AW1905" s="301"/>
      <c r="AX1905" s="302"/>
      <c r="AY1905" s="407"/>
      <c r="AZ1905" s="304"/>
      <c r="BA1905" s="304"/>
      <c r="BB1905" s="408"/>
      <c r="BC1905" s="306">
        <f t="shared" si="106"/>
        <v>0</v>
      </c>
      <c r="BD1905" s="307"/>
      <c r="BE1905" s="307"/>
      <c r="BF1905" s="308"/>
      <c r="BG1905" s="309"/>
      <c r="BH1905" s="310"/>
      <c r="BI1905" s="310"/>
      <c r="BJ1905" s="311"/>
      <c r="BK1905" s="312">
        <f t="shared" si="107"/>
        <v>0</v>
      </c>
      <c r="BL1905" s="313"/>
      <c r="BM1905" s="313"/>
      <c r="BN1905" s="313"/>
      <c r="BO1905" s="313"/>
      <c r="BP1905" s="314"/>
      <c r="BQ1905" s="294"/>
      <c r="BR1905" s="295"/>
      <c r="BS1905" s="295"/>
      <c r="BT1905" s="295"/>
      <c r="BU1905" s="295"/>
      <c r="BV1905" s="295"/>
      <c r="BW1905" s="296"/>
      <c r="BX1905" s="294"/>
      <c r="BY1905" s="295"/>
      <c r="BZ1905" s="295"/>
      <c r="CA1905" s="295"/>
      <c r="CB1905" s="295"/>
      <c r="CC1905" s="296"/>
      <c r="CD1905" s="294"/>
      <c r="CE1905" s="295"/>
      <c r="CF1905" s="295"/>
      <c r="CG1905" s="295"/>
      <c r="CH1905" s="295"/>
      <c r="CI1905" s="296"/>
    </row>
    <row r="1906" spans="1:87" ht="18" customHeight="1" x14ac:dyDescent="0.25">
      <c r="A1906" s="75"/>
      <c r="B1906" s="327"/>
      <c r="C1906" s="328"/>
      <c r="D1906" s="328"/>
      <c r="E1906" s="328"/>
      <c r="F1906" s="328"/>
      <c r="G1906" s="328"/>
      <c r="H1906" s="328"/>
      <c r="I1906" s="328"/>
      <c r="J1906" s="328"/>
      <c r="K1906" s="328"/>
      <c r="L1906" s="328"/>
      <c r="M1906" s="328"/>
      <c r="N1906" s="328"/>
      <c r="O1906" s="328"/>
      <c r="P1906" s="328"/>
      <c r="Q1906" s="328"/>
      <c r="R1906" s="328"/>
      <c r="S1906" s="328"/>
      <c r="T1906" s="328"/>
      <c r="U1906" s="328"/>
      <c r="V1906" s="328"/>
      <c r="W1906" s="328"/>
      <c r="X1906" s="328"/>
      <c r="Y1906" s="329"/>
      <c r="Z1906" s="336"/>
      <c r="AA1906" s="337"/>
      <c r="AB1906" s="337"/>
      <c r="AC1906" s="337"/>
      <c r="AD1906" s="338"/>
      <c r="AE1906" s="336"/>
      <c r="AF1906" s="337"/>
      <c r="AG1906" s="337"/>
      <c r="AH1906" s="337"/>
      <c r="AI1906" s="337"/>
      <c r="AJ1906" s="337"/>
      <c r="AK1906" s="300"/>
      <c r="AL1906" s="301"/>
      <c r="AM1906" s="301"/>
      <c r="AN1906" s="301"/>
      <c r="AO1906" s="301"/>
      <c r="AP1906" s="301"/>
      <c r="AQ1906" s="301"/>
      <c r="AR1906" s="301"/>
      <c r="AS1906" s="301"/>
      <c r="AT1906" s="301"/>
      <c r="AU1906" s="301"/>
      <c r="AV1906" s="301"/>
      <c r="AW1906" s="301"/>
      <c r="AX1906" s="302"/>
      <c r="AY1906" s="407"/>
      <c r="AZ1906" s="304"/>
      <c r="BA1906" s="304"/>
      <c r="BB1906" s="408"/>
      <c r="BC1906" s="306">
        <f t="shared" si="106"/>
        <v>0</v>
      </c>
      <c r="BD1906" s="307"/>
      <c r="BE1906" s="307"/>
      <c r="BF1906" s="308"/>
      <c r="BG1906" s="309"/>
      <c r="BH1906" s="310"/>
      <c r="BI1906" s="310"/>
      <c r="BJ1906" s="311"/>
      <c r="BK1906" s="312">
        <f t="shared" si="107"/>
        <v>0</v>
      </c>
      <c r="BL1906" s="313"/>
      <c r="BM1906" s="313"/>
      <c r="BN1906" s="313"/>
      <c r="BO1906" s="313"/>
      <c r="BP1906" s="314"/>
      <c r="BQ1906" s="294"/>
      <c r="BR1906" s="295"/>
      <c r="BS1906" s="295"/>
      <c r="BT1906" s="295"/>
      <c r="BU1906" s="295"/>
      <c r="BV1906" s="295"/>
      <c r="BW1906" s="296"/>
      <c r="BX1906" s="294"/>
      <c r="BY1906" s="295"/>
      <c r="BZ1906" s="295"/>
      <c r="CA1906" s="295"/>
      <c r="CB1906" s="295"/>
      <c r="CC1906" s="296"/>
      <c r="CD1906" s="294"/>
      <c r="CE1906" s="295"/>
      <c r="CF1906" s="295"/>
      <c r="CG1906" s="295"/>
      <c r="CH1906" s="295"/>
      <c r="CI1906" s="296"/>
    </row>
    <row r="1907" spans="1:87" ht="18" customHeight="1" x14ac:dyDescent="0.25">
      <c r="A1907" s="75"/>
      <c r="B1907" s="327"/>
      <c r="C1907" s="328"/>
      <c r="D1907" s="328"/>
      <c r="E1907" s="328"/>
      <c r="F1907" s="328"/>
      <c r="G1907" s="328"/>
      <c r="H1907" s="328"/>
      <c r="I1907" s="328"/>
      <c r="J1907" s="328"/>
      <c r="K1907" s="328"/>
      <c r="L1907" s="328"/>
      <c r="M1907" s="328"/>
      <c r="N1907" s="328"/>
      <c r="O1907" s="328"/>
      <c r="P1907" s="328"/>
      <c r="Q1907" s="328"/>
      <c r="R1907" s="328"/>
      <c r="S1907" s="328"/>
      <c r="T1907" s="328"/>
      <c r="U1907" s="328"/>
      <c r="V1907" s="328"/>
      <c r="W1907" s="328"/>
      <c r="X1907" s="328"/>
      <c r="Y1907" s="329"/>
      <c r="Z1907" s="336"/>
      <c r="AA1907" s="337"/>
      <c r="AB1907" s="337"/>
      <c r="AC1907" s="337"/>
      <c r="AD1907" s="338"/>
      <c r="AE1907" s="336"/>
      <c r="AF1907" s="337"/>
      <c r="AG1907" s="337"/>
      <c r="AH1907" s="337"/>
      <c r="AI1907" s="337"/>
      <c r="AJ1907" s="337"/>
      <c r="AK1907" s="300"/>
      <c r="AL1907" s="301"/>
      <c r="AM1907" s="301"/>
      <c r="AN1907" s="301"/>
      <c r="AO1907" s="301"/>
      <c r="AP1907" s="301"/>
      <c r="AQ1907" s="301"/>
      <c r="AR1907" s="301"/>
      <c r="AS1907" s="301"/>
      <c r="AT1907" s="301"/>
      <c r="AU1907" s="301"/>
      <c r="AV1907" s="301"/>
      <c r="AW1907" s="301"/>
      <c r="AX1907" s="302"/>
      <c r="AY1907" s="407"/>
      <c r="AZ1907" s="304"/>
      <c r="BA1907" s="304"/>
      <c r="BB1907" s="408"/>
      <c r="BC1907" s="306">
        <f t="shared" si="106"/>
        <v>0</v>
      </c>
      <c r="BD1907" s="307"/>
      <c r="BE1907" s="307"/>
      <c r="BF1907" s="308"/>
      <c r="BG1907" s="309"/>
      <c r="BH1907" s="310"/>
      <c r="BI1907" s="310"/>
      <c r="BJ1907" s="311"/>
      <c r="BK1907" s="312">
        <f t="shared" si="107"/>
        <v>0</v>
      </c>
      <c r="BL1907" s="313"/>
      <c r="BM1907" s="313"/>
      <c r="BN1907" s="313"/>
      <c r="BO1907" s="313"/>
      <c r="BP1907" s="314"/>
      <c r="BQ1907" s="294"/>
      <c r="BR1907" s="295"/>
      <c r="BS1907" s="295"/>
      <c r="BT1907" s="295"/>
      <c r="BU1907" s="295"/>
      <c r="BV1907" s="295"/>
      <c r="BW1907" s="296"/>
      <c r="BX1907" s="294"/>
      <c r="BY1907" s="295"/>
      <c r="BZ1907" s="295"/>
      <c r="CA1907" s="295"/>
      <c r="CB1907" s="295"/>
      <c r="CC1907" s="296"/>
      <c r="CD1907" s="294"/>
      <c r="CE1907" s="295"/>
      <c r="CF1907" s="295"/>
      <c r="CG1907" s="295"/>
      <c r="CH1907" s="295"/>
      <c r="CI1907" s="296"/>
    </row>
    <row r="1908" spans="1:87" ht="18" customHeight="1" x14ac:dyDescent="0.25">
      <c r="A1908" s="75"/>
      <c r="B1908" s="327"/>
      <c r="C1908" s="328"/>
      <c r="D1908" s="328"/>
      <c r="E1908" s="328"/>
      <c r="F1908" s="328"/>
      <c r="G1908" s="328"/>
      <c r="H1908" s="328"/>
      <c r="I1908" s="328"/>
      <c r="J1908" s="328"/>
      <c r="K1908" s="328"/>
      <c r="L1908" s="328"/>
      <c r="M1908" s="328"/>
      <c r="N1908" s="328"/>
      <c r="O1908" s="328"/>
      <c r="P1908" s="328"/>
      <c r="Q1908" s="328"/>
      <c r="R1908" s="328"/>
      <c r="S1908" s="328"/>
      <c r="T1908" s="328"/>
      <c r="U1908" s="328"/>
      <c r="V1908" s="328"/>
      <c r="W1908" s="328"/>
      <c r="X1908" s="328"/>
      <c r="Y1908" s="329"/>
      <c r="Z1908" s="336"/>
      <c r="AA1908" s="337"/>
      <c r="AB1908" s="337"/>
      <c r="AC1908" s="337"/>
      <c r="AD1908" s="338"/>
      <c r="AE1908" s="336"/>
      <c r="AF1908" s="337"/>
      <c r="AG1908" s="337"/>
      <c r="AH1908" s="337"/>
      <c r="AI1908" s="337"/>
      <c r="AJ1908" s="337"/>
      <c r="AK1908" s="300"/>
      <c r="AL1908" s="301"/>
      <c r="AM1908" s="301"/>
      <c r="AN1908" s="301"/>
      <c r="AO1908" s="301"/>
      <c r="AP1908" s="301"/>
      <c r="AQ1908" s="301"/>
      <c r="AR1908" s="301"/>
      <c r="AS1908" s="301"/>
      <c r="AT1908" s="301"/>
      <c r="AU1908" s="301"/>
      <c r="AV1908" s="301"/>
      <c r="AW1908" s="301"/>
      <c r="AX1908" s="302"/>
      <c r="AY1908" s="407"/>
      <c r="AZ1908" s="304"/>
      <c r="BA1908" s="304"/>
      <c r="BB1908" s="408"/>
      <c r="BC1908" s="306">
        <f t="shared" si="106"/>
        <v>0</v>
      </c>
      <c r="BD1908" s="307"/>
      <c r="BE1908" s="307"/>
      <c r="BF1908" s="308"/>
      <c r="BG1908" s="309"/>
      <c r="BH1908" s="310"/>
      <c r="BI1908" s="310"/>
      <c r="BJ1908" s="311"/>
      <c r="BK1908" s="312">
        <f t="shared" si="107"/>
        <v>0</v>
      </c>
      <c r="BL1908" s="313"/>
      <c r="BM1908" s="313"/>
      <c r="BN1908" s="313"/>
      <c r="BO1908" s="313"/>
      <c r="BP1908" s="314"/>
      <c r="BQ1908" s="294"/>
      <c r="BR1908" s="295"/>
      <c r="BS1908" s="295"/>
      <c r="BT1908" s="295"/>
      <c r="BU1908" s="295"/>
      <c r="BV1908" s="295"/>
      <c r="BW1908" s="296"/>
      <c r="BX1908" s="294"/>
      <c r="BY1908" s="295"/>
      <c r="BZ1908" s="295"/>
      <c r="CA1908" s="295"/>
      <c r="CB1908" s="295"/>
      <c r="CC1908" s="296"/>
      <c r="CD1908" s="294"/>
      <c r="CE1908" s="295"/>
      <c r="CF1908" s="295"/>
      <c r="CG1908" s="295"/>
      <c r="CH1908" s="295"/>
      <c r="CI1908" s="296"/>
    </row>
    <row r="1909" spans="1:87" ht="18" customHeight="1" x14ac:dyDescent="0.25">
      <c r="A1909" s="75"/>
      <c r="B1909" s="327"/>
      <c r="C1909" s="328"/>
      <c r="D1909" s="328"/>
      <c r="E1909" s="328"/>
      <c r="F1909" s="328"/>
      <c r="G1909" s="328"/>
      <c r="H1909" s="328"/>
      <c r="I1909" s="328"/>
      <c r="J1909" s="328"/>
      <c r="K1909" s="328"/>
      <c r="L1909" s="328"/>
      <c r="M1909" s="328"/>
      <c r="N1909" s="328"/>
      <c r="O1909" s="328"/>
      <c r="P1909" s="328"/>
      <c r="Q1909" s="328"/>
      <c r="R1909" s="328"/>
      <c r="S1909" s="328"/>
      <c r="T1909" s="328"/>
      <c r="U1909" s="328"/>
      <c r="V1909" s="328"/>
      <c r="W1909" s="328"/>
      <c r="X1909" s="328"/>
      <c r="Y1909" s="329"/>
      <c r="Z1909" s="336"/>
      <c r="AA1909" s="337"/>
      <c r="AB1909" s="337"/>
      <c r="AC1909" s="337"/>
      <c r="AD1909" s="338"/>
      <c r="AE1909" s="336"/>
      <c r="AF1909" s="337"/>
      <c r="AG1909" s="337"/>
      <c r="AH1909" s="337"/>
      <c r="AI1909" s="337"/>
      <c r="AJ1909" s="337"/>
      <c r="AK1909" s="300"/>
      <c r="AL1909" s="301"/>
      <c r="AM1909" s="301"/>
      <c r="AN1909" s="301"/>
      <c r="AO1909" s="301"/>
      <c r="AP1909" s="301"/>
      <c r="AQ1909" s="301"/>
      <c r="AR1909" s="301"/>
      <c r="AS1909" s="301"/>
      <c r="AT1909" s="301"/>
      <c r="AU1909" s="301"/>
      <c r="AV1909" s="301"/>
      <c r="AW1909" s="301"/>
      <c r="AX1909" s="302"/>
      <c r="AY1909" s="407"/>
      <c r="AZ1909" s="304"/>
      <c r="BA1909" s="304"/>
      <c r="BB1909" s="408"/>
      <c r="BC1909" s="306">
        <f t="shared" si="106"/>
        <v>0</v>
      </c>
      <c r="BD1909" s="307"/>
      <c r="BE1909" s="307"/>
      <c r="BF1909" s="308"/>
      <c r="BG1909" s="309"/>
      <c r="BH1909" s="310"/>
      <c r="BI1909" s="310"/>
      <c r="BJ1909" s="311"/>
      <c r="BK1909" s="312">
        <f t="shared" si="107"/>
        <v>0</v>
      </c>
      <c r="BL1909" s="313"/>
      <c r="BM1909" s="313"/>
      <c r="BN1909" s="313"/>
      <c r="BO1909" s="313"/>
      <c r="BP1909" s="314"/>
      <c r="BQ1909" s="294"/>
      <c r="BR1909" s="295"/>
      <c r="BS1909" s="295"/>
      <c r="BT1909" s="295"/>
      <c r="BU1909" s="295"/>
      <c r="BV1909" s="295"/>
      <c r="BW1909" s="296"/>
      <c r="BX1909" s="294"/>
      <c r="BY1909" s="295"/>
      <c r="BZ1909" s="295"/>
      <c r="CA1909" s="295"/>
      <c r="CB1909" s="295"/>
      <c r="CC1909" s="296"/>
      <c r="CD1909" s="294"/>
      <c r="CE1909" s="295"/>
      <c r="CF1909" s="295"/>
      <c r="CG1909" s="295"/>
      <c r="CH1909" s="295"/>
      <c r="CI1909" s="296"/>
    </row>
    <row r="1910" spans="1:87" ht="18" customHeight="1" x14ac:dyDescent="0.25">
      <c r="A1910" s="75"/>
      <c r="B1910" s="327"/>
      <c r="C1910" s="328"/>
      <c r="D1910" s="328"/>
      <c r="E1910" s="328"/>
      <c r="F1910" s="328"/>
      <c r="G1910" s="328"/>
      <c r="H1910" s="328"/>
      <c r="I1910" s="328"/>
      <c r="J1910" s="328"/>
      <c r="K1910" s="328"/>
      <c r="L1910" s="328"/>
      <c r="M1910" s="328"/>
      <c r="N1910" s="328"/>
      <c r="O1910" s="328"/>
      <c r="P1910" s="328"/>
      <c r="Q1910" s="328"/>
      <c r="R1910" s="328"/>
      <c r="S1910" s="328"/>
      <c r="T1910" s="328"/>
      <c r="U1910" s="328"/>
      <c r="V1910" s="328"/>
      <c r="W1910" s="328"/>
      <c r="X1910" s="328"/>
      <c r="Y1910" s="329"/>
      <c r="Z1910" s="336"/>
      <c r="AA1910" s="337"/>
      <c r="AB1910" s="337"/>
      <c r="AC1910" s="337"/>
      <c r="AD1910" s="338"/>
      <c r="AE1910" s="336"/>
      <c r="AF1910" s="337"/>
      <c r="AG1910" s="337"/>
      <c r="AH1910" s="337"/>
      <c r="AI1910" s="337"/>
      <c r="AJ1910" s="337"/>
      <c r="AK1910" s="300"/>
      <c r="AL1910" s="301"/>
      <c r="AM1910" s="301"/>
      <c r="AN1910" s="301"/>
      <c r="AO1910" s="301"/>
      <c r="AP1910" s="301"/>
      <c r="AQ1910" s="301"/>
      <c r="AR1910" s="301"/>
      <c r="AS1910" s="301"/>
      <c r="AT1910" s="301"/>
      <c r="AU1910" s="301"/>
      <c r="AV1910" s="301"/>
      <c r="AW1910" s="301"/>
      <c r="AX1910" s="302"/>
      <c r="AY1910" s="407"/>
      <c r="AZ1910" s="304"/>
      <c r="BA1910" s="304"/>
      <c r="BB1910" s="408"/>
      <c r="BC1910" s="306">
        <f t="shared" si="106"/>
        <v>0</v>
      </c>
      <c r="BD1910" s="307"/>
      <c r="BE1910" s="307"/>
      <c r="BF1910" s="308"/>
      <c r="BG1910" s="309"/>
      <c r="BH1910" s="310"/>
      <c r="BI1910" s="310"/>
      <c r="BJ1910" s="311"/>
      <c r="BK1910" s="312">
        <f t="shared" si="107"/>
        <v>0</v>
      </c>
      <c r="BL1910" s="313"/>
      <c r="BM1910" s="313"/>
      <c r="BN1910" s="313"/>
      <c r="BO1910" s="313"/>
      <c r="BP1910" s="314"/>
      <c r="BQ1910" s="294"/>
      <c r="BR1910" s="295"/>
      <c r="BS1910" s="295"/>
      <c r="BT1910" s="295"/>
      <c r="BU1910" s="295"/>
      <c r="BV1910" s="295"/>
      <c r="BW1910" s="296"/>
      <c r="BX1910" s="294"/>
      <c r="BY1910" s="295"/>
      <c r="BZ1910" s="295"/>
      <c r="CA1910" s="295"/>
      <c r="CB1910" s="295"/>
      <c r="CC1910" s="296"/>
      <c r="CD1910" s="294"/>
      <c r="CE1910" s="295"/>
      <c r="CF1910" s="295"/>
      <c r="CG1910" s="295"/>
      <c r="CH1910" s="295"/>
      <c r="CI1910" s="296"/>
    </row>
    <row r="1911" spans="1:87" ht="18" customHeight="1" x14ac:dyDescent="0.25">
      <c r="A1911" s="75"/>
      <c r="B1911" s="327"/>
      <c r="C1911" s="328"/>
      <c r="D1911" s="328"/>
      <c r="E1911" s="328"/>
      <c r="F1911" s="328"/>
      <c r="G1911" s="328"/>
      <c r="H1911" s="328"/>
      <c r="I1911" s="328"/>
      <c r="J1911" s="328"/>
      <c r="K1911" s="328"/>
      <c r="L1911" s="328"/>
      <c r="M1911" s="328"/>
      <c r="N1911" s="328"/>
      <c r="O1911" s="328"/>
      <c r="P1911" s="328"/>
      <c r="Q1911" s="328"/>
      <c r="R1911" s="328"/>
      <c r="S1911" s="328"/>
      <c r="T1911" s="328"/>
      <c r="U1911" s="328"/>
      <c r="V1911" s="328"/>
      <c r="W1911" s="328"/>
      <c r="X1911" s="328"/>
      <c r="Y1911" s="329"/>
      <c r="Z1911" s="336"/>
      <c r="AA1911" s="337"/>
      <c r="AB1911" s="337"/>
      <c r="AC1911" s="337"/>
      <c r="AD1911" s="338"/>
      <c r="AE1911" s="336"/>
      <c r="AF1911" s="337"/>
      <c r="AG1911" s="337"/>
      <c r="AH1911" s="337"/>
      <c r="AI1911" s="337"/>
      <c r="AJ1911" s="337"/>
      <c r="AK1911" s="300"/>
      <c r="AL1911" s="301"/>
      <c r="AM1911" s="301"/>
      <c r="AN1911" s="301"/>
      <c r="AO1911" s="301"/>
      <c r="AP1911" s="301"/>
      <c r="AQ1911" s="301"/>
      <c r="AR1911" s="301"/>
      <c r="AS1911" s="301"/>
      <c r="AT1911" s="301"/>
      <c r="AU1911" s="301"/>
      <c r="AV1911" s="301"/>
      <c r="AW1911" s="301"/>
      <c r="AX1911" s="302"/>
      <c r="AY1911" s="407"/>
      <c r="AZ1911" s="304"/>
      <c r="BA1911" s="304"/>
      <c r="BB1911" s="408"/>
      <c r="BC1911" s="306">
        <f t="shared" si="106"/>
        <v>0</v>
      </c>
      <c r="BD1911" s="307"/>
      <c r="BE1911" s="307"/>
      <c r="BF1911" s="308"/>
      <c r="BG1911" s="309"/>
      <c r="BH1911" s="310"/>
      <c r="BI1911" s="310"/>
      <c r="BJ1911" s="311"/>
      <c r="BK1911" s="312">
        <f t="shared" si="107"/>
        <v>0</v>
      </c>
      <c r="BL1911" s="313"/>
      <c r="BM1911" s="313"/>
      <c r="BN1911" s="313"/>
      <c r="BO1911" s="313"/>
      <c r="BP1911" s="314"/>
      <c r="BQ1911" s="294"/>
      <c r="BR1911" s="295"/>
      <c r="BS1911" s="295"/>
      <c r="BT1911" s="295"/>
      <c r="BU1911" s="295"/>
      <c r="BV1911" s="295"/>
      <c r="BW1911" s="296"/>
      <c r="BX1911" s="294"/>
      <c r="BY1911" s="295"/>
      <c r="BZ1911" s="295"/>
      <c r="CA1911" s="295"/>
      <c r="CB1911" s="295"/>
      <c r="CC1911" s="296"/>
      <c r="CD1911" s="294"/>
      <c r="CE1911" s="295"/>
      <c r="CF1911" s="295"/>
      <c r="CG1911" s="295"/>
      <c r="CH1911" s="295"/>
      <c r="CI1911" s="296"/>
    </row>
    <row r="1912" spans="1:87" ht="18" customHeight="1" x14ac:dyDescent="0.25">
      <c r="A1912" s="75"/>
      <c r="B1912" s="327"/>
      <c r="C1912" s="328"/>
      <c r="D1912" s="328"/>
      <c r="E1912" s="328"/>
      <c r="F1912" s="328"/>
      <c r="G1912" s="328"/>
      <c r="H1912" s="328"/>
      <c r="I1912" s="328"/>
      <c r="J1912" s="328"/>
      <c r="K1912" s="328"/>
      <c r="L1912" s="328"/>
      <c r="M1912" s="328"/>
      <c r="N1912" s="328"/>
      <c r="O1912" s="328"/>
      <c r="P1912" s="328"/>
      <c r="Q1912" s="328"/>
      <c r="R1912" s="328"/>
      <c r="S1912" s="328"/>
      <c r="T1912" s="328"/>
      <c r="U1912" s="328"/>
      <c r="V1912" s="328"/>
      <c r="W1912" s="328"/>
      <c r="X1912" s="328"/>
      <c r="Y1912" s="329"/>
      <c r="Z1912" s="336"/>
      <c r="AA1912" s="337"/>
      <c r="AB1912" s="337"/>
      <c r="AC1912" s="337"/>
      <c r="AD1912" s="338"/>
      <c r="AE1912" s="336"/>
      <c r="AF1912" s="337"/>
      <c r="AG1912" s="337"/>
      <c r="AH1912" s="337"/>
      <c r="AI1912" s="337"/>
      <c r="AJ1912" s="337"/>
      <c r="AK1912" s="300"/>
      <c r="AL1912" s="301"/>
      <c r="AM1912" s="301"/>
      <c r="AN1912" s="301"/>
      <c r="AO1912" s="301"/>
      <c r="AP1912" s="301"/>
      <c r="AQ1912" s="301"/>
      <c r="AR1912" s="301"/>
      <c r="AS1912" s="301"/>
      <c r="AT1912" s="301"/>
      <c r="AU1912" s="301"/>
      <c r="AV1912" s="301"/>
      <c r="AW1912" s="301"/>
      <c r="AX1912" s="302"/>
      <c r="AY1912" s="407"/>
      <c r="AZ1912" s="304"/>
      <c r="BA1912" s="304"/>
      <c r="BB1912" s="408"/>
      <c r="BC1912" s="306">
        <f t="shared" si="106"/>
        <v>0</v>
      </c>
      <c r="BD1912" s="307"/>
      <c r="BE1912" s="307"/>
      <c r="BF1912" s="308"/>
      <c r="BG1912" s="309"/>
      <c r="BH1912" s="310"/>
      <c r="BI1912" s="310"/>
      <c r="BJ1912" s="311"/>
      <c r="BK1912" s="312">
        <f t="shared" si="107"/>
        <v>0</v>
      </c>
      <c r="BL1912" s="313"/>
      <c r="BM1912" s="313"/>
      <c r="BN1912" s="313"/>
      <c r="BO1912" s="313"/>
      <c r="BP1912" s="314"/>
      <c r="BQ1912" s="294"/>
      <c r="BR1912" s="295"/>
      <c r="BS1912" s="295"/>
      <c r="BT1912" s="295"/>
      <c r="BU1912" s="295"/>
      <c r="BV1912" s="295"/>
      <c r="BW1912" s="296"/>
      <c r="BX1912" s="294"/>
      <c r="BY1912" s="295"/>
      <c r="BZ1912" s="295"/>
      <c r="CA1912" s="295"/>
      <c r="CB1912" s="295"/>
      <c r="CC1912" s="296"/>
      <c r="CD1912" s="294"/>
      <c r="CE1912" s="295"/>
      <c r="CF1912" s="295"/>
      <c r="CG1912" s="295"/>
      <c r="CH1912" s="295"/>
      <c r="CI1912" s="296"/>
    </row>
    <row r="1913" spans="1:87" ht="18" customHeight="1" x14ac:dyDescent="0.25">
      <c r="A1913" s="75"/>
      <c r="B1913" s="327"/>
      <c r="C1913" s="328"/>
      <c r="D1913" s="328"/>
      <c r="E1913" s="328"/>
      <c r="F1913" s="328"/>
      <c r="G1913" s="328"/>
      <c r="H1913" s="328"/>
      <c r="I1913" s="328"/>
      <c r="J1913" s="328"/>
      <c r="K1913" s="328"/>
      <c r="L1913" s="328"/>
      <c r="M1913" s="328"/>
      <c r="N1913" s="328"/>
      <c r="O1913" s="328"/>
      <c r="P1913" s="328"/>
      <c r="Q1913" s="328"/>
      <c r="R1913" s="328"/>
      <c r="S1913" s="328"/>
      <c r="T1913" s="328"/>
      <c r="U1913" s="328"/>
      <c r="V1913" s="328"/>
      <c r="W1913" s="328"/>
      <c r="X1913" s="328"/>
      <c r="Y1913" s="329"/>
      <c r="Z1913" s="336"/>
      <c r="AA1913" s="337"/>
      <c r="AB1913" s="337"/>
      <c r="AC1913" s="337"/>
      <c r="AD1913" s="338"/>
      <c r="AE1913" s="336"/>
      <c r="AF1913" s="337"/>
      <c r="AG1913" s="337"/>
      <c r="AH1913" s="337"/>
      <c r="AI1913" s="337"/>
      <c r="AJ1913" s="337"/>
      <c r="AK1913" s="300"/>
      <c r="AL1913" s="301"/>
      <c r="AM1913" s="301"/>
      <c r="AN1913" s="301"/>
      <c r="AO1913" s="301"/>
      <c r="AP1913" s="301"/>
      <c r="AQ1913" s="301"/>
      <c r="AR1913" s="301"/>
      <c r="AS1913" s="301"/>
      <c r="AT1913" s="301"/>
      <c r="AU1913" s="301"/>
      <c r="AV1913" s="301"/>
      <c r="AW1913" s="301"/>
      <c r="AX1913" s="302"/>
      <c r="AY1913" s="407"/>
      <c r="AZ1913" s="304"/>
      <c r="BA1913" s="304"/>
      <c r="BB1913" s="408"/>
      <c r="BC1913" s="306">
        <f t="shared" si="106"/>
        <v>0</v>
      </c>
      <c r="BD1913" s="307"/>
      <c r="BE1913" s="307"/>
      <c r="BF1913" s="308"/>
      <c r="BG1913" s="309"/>
      <c r="BH1913" s="310"/>
      <c r="BI1913" s="310"/>
      <c r="BJ1913" s="311"/>
      <c r="BK1913" s="312">
        <f t="shared" si="107"/>
        <v>0</v>
      </c>
      <c r="BL1913" s="313"/>
      <c r="BM1913" s="313"/>
      <c r="BN1913" s="313"/>
      <c r="BO1913" s="313"/>
      <c r="BP1913" s="314"/>
      <c r="BQ1913" s="294"/>
      <c r="BR1913" s="295"/>
      <c r="BS1913" s="295"/>
      <c r="BT1913" s="295"/>
      <c r="BU1913" s="295"/>
      <c r="BV1913" s="295"/>
      <c r="BW1913" s="296"/>
      <c r="BX1913" s="294"/>
      <c r="BY1913" s="295"/>
      <c r="BZ1913" s="295"/>
      <c r="CA1913" s="295"/>
      <c r="CB1913" s="295"/>
      <c r="CC1913" s="296"/>
      <c r="CD1913" s="294"/>
      <c r="CE1913" s="295"/>
      <c r="CF1913" s="295"/>
      <c r="CG1913" s="295"/>
      <c r="CH1913" s="295"/>
      <c r="CI1913" s="296"/>
    </row>
    <row r="1914" spans="1:87" ht="18" customHeight="1" x14ac:dyDescent="0.25">
      <c r="A1914" s="75"/>
      <c r="B1914" s="327"/>
      <c r="C1914" s="328"/>
      <c r="D1914" s="328"/>
      <c r="E1914" s="328"/>
      <c r="F1914" s="328"/>
      <c r="G1914" s="328"/>
      <c r="H1914" s="328"/>
      <c r="I1914" s="328"/>
      <c r="J1914" s="328"/>
      <c r="K1914" s="328"/>
      <c r="L1914" s="328"/>
      <c r="M1914" s="328"/>
      <c r="N1914" s="328"/>
      <c r="O1914" s="328"/>
      <c r="P1914" s="328"/>
      <c r="Q1914" s="328"/>
      <c r="R1914" s="328"/>
      <c r="S1914" s="328"/>
      <c r="T1914" s="328"/>
      <c r="U1914" s="328"/>
      <c r="V1914" s="328"/>
      <c r="W1914" s="328"/>
      <c r="X1914" s="328"/>
      <c r="Y1914" s="329"/>
      <c r="Z1914" s="336"/>
      <c r="AA1914" s="337"/>
      <c r="AB1914" s="337"/>
      <c r="AC1914" s="337"/>
      <c r="AD1914" s="338"/>
      <c r="AE1914" s="336"/>
      <c r="AF1914" s="337"/>
      <c r="AG1914" s="337"/>
      <c r="AH1914" s="337"/>
      <c r="AI1914" s="337"/>
      <c r="AJ1914" s="337"/>
      <c r="AK1914" s="300"/>
      <c r="AL1914" s="301"/>
      <c r="AM1914" s="301"/>
      <c r="AN1914" s="301"/>
      <c r="AO1914" s="301"/>
      <c r="AP1914" s="301"/>
      <c r="AQ1914" s="301"/>
      <c r="AR1914" s="301"/>
      <c r="AS1914" s="301"/>
      <c r="AT1914" s="301"/>
      <c r="AU1914" s="301"/>
      <c r="AV1914" s="301"/>
      <c r="AW1914" s="301"/>
      <c r="AX1914" s="302"/>
      <c r="AY1914" s="407"/>
      <c r="AZ1914" s="304"/>
      <c r="BA1914" s="304"/>
      <c r="BB1914" s="408"/>
      <c r="BC1914" s="306">
        <f t="shared" si="106"/>
        <v>0</v>
      </c>
      <c r="BD1914" s="307"/>
      <c r="BE1914" s="307"/>
      <c r="BF1914" s="308"/>
      <c r="BG1914" s="309"/>
      <c r="BH1914" s="310"/>
      <c r="BI1914" s="310"/>
      <c r="BJ1914" s="311"/>
      <c r="BK1914" s="312">
        <f t="shared" si="107"/>
        <v>0</v>
      </c>
      <c r="BL1914" s="313"/>
      <c r="BM1914" s="313"/>
      <c r="BN1914" s="313"/>
      <c r="BO1914" s="313"/>
      <c r="BP1914" s="314"/>
      <c r="BQ1914" s="294"/>
      <c r="BR1914" s="295"/>
      <c r="BS1914" s="295"/>
      <c r="BT1914" s="295"/>
      <c r="BU1914" s="295"/>
      <c r="BV1914" s="295"/>
      <c r="BW1914" s="296"/>
      <c r="BX1914" s="294"/>
      <c r="BY1914" s="295"/>
      <c r="BZ1914" s="295"/>
      <c r="CA1914" s="295"/>
      <c r="CB1914" s="295"/>
      <c r="CC1914" s="296"/>
      <c r="CD1914" s="294"/>
      <c r="CE1914" s="295"/>
      <c r="CF1914" s="295"/>
      <c r="CG1914" s="295"/>
      <c r="CH1914" s="295"/>
      <c r="CI1914" s="296"/>
    </row>
    <row r="1915" spans="1:87" ht="18" customHeight="1" x14ac:dyDescent="0.25">
      <c r="A1915" s="75"/>
      <c r="B1915" s="327"/>
      <c r="C1915" s="328"/>
      <c r="D1915" s="328"/>
      <c r="E1915" s="328"/>
      <c r="F1915" s="328"/>
      <c r="G1915" s="328"/>
      <c r="H1915" s="328"/>
      <c r="I1915" s="328"/>
      <c r="J1915" s="328"/>
      <c r="K1915" s="328"/>
      <c r="L1915" s="328"/>
      <c r="M1915" s="328"/>
      <c r="N1915" s="328"/>
      <c r="O1915" s="328"/>
      <c r="P1915" s="328"/>
      <c r="Q1915" s="328"/>
      <c r="R1915" s="328"/>
      <c r="S1915" s="328"/>
      <c r="T1915" s="328"/>
      <c r="U1915" s="328"/>
      <c r="V1915" s="328"/>
      <c r="W1915" s="328"/>
      <c r="X1915" s="328"/>
      <c r="Y1915" s="329"/>
      <c r="Z1915" s="336"/>
      <c r="AA1915" s="337"/>
      <c r="AB1915" s="337"/>
      <c r="AC1915" s="337"/>
      <c r="AD1915" s="338"/>
      <c r="AE1915" s="336"/>
      <c r="AF1915" s="337"/>
      <c r="AG1915" s="337"/>
      <c r="AH1915" s="337"/>
      <c r="AI1915" s="337"/>
      <c r="AJ1915" s="337"/>
      <c r="AK1915" s="300"/>
      <c r="AL1915" s="301"/>
      <c r="AM1915" s="301"/>
      <c r="AN1915" s="301"/>
      <c r="AO1915" s="301"/>
      <c r="AP1915" s="301"/>
      <c r="AQ1915" s="301"/>
      <c r="AR1915" s="301"/>
      <c r="AS1915" s="301"/>
      <c r="AT1915" s="301"/>
      <c r="AU1915" s="301"/>
      <c r="AV1915" s="301"/>
      <c r="AW1915" s="301"/>
      <c r="AX1915" s="302"/>
      <c r="AY1915" s="407"/>
      <c r="AZ1915" s="304"/>
      <c r="BA1915" s="304"/>
      <c r="BB1915" s="408"/>
      <c r="BC1915" s="306">
        <f t="shared" si="106"/>
        <v>0</v>
      </c>
      <c r="BD1915" s="307"/>
      <c r="BE1915" s="307"/>
      <c r="BF1915" s="308"/>
      <c r="BG1915" s="309"/>
      <c r="BH1915" s="310"/>
      <c r="BI1915" s="310"/>
      <c r="BJ1915" s="311"/>
      <c r="BK1915" s="312">
        <f t="shared" si="107"/>
        <v>0</v>
      </c>
      <c r="BL1915" s="313"/>
      <c r="BM1915" s="313"/>
      <c r="BN1915" s="313"/>
      <c r="BO1915" s="313"/>
      <c r="BP1915" s="314"/>
      <c r="BQ1915" s="294"/>
      <c r="BR1915" s="295"/>
      <c r="BS1915" s="295"/>
      <c r="BT1915" s="295"/>
      <c r="BU1915" s="295"/>
      <c r="BV1915" s="295"/>
      <c r="BW1915" s="296"/>
      <c r="BX1915" s="294"/>
      <c r="BY1915" s="295"/>
      <c r="BZ1915" s="295"/>
      <c r="CA1915" s="295"/>
      <c r="CB1915" s="295"/>
      <c r="CC1915" s="296"/>
      <c r="CD1915" s="294"/>
      <c r="CE1915" s="295"/>
      <c r="CF1915" s="295"/>
      <c r="CG1915" s="295"/>
      <c r="CH1915" s="295"/>
      <c r="CI1915" s="296"/>
    </row>
    <row r="1916" spans="1:87" ht="18" customHeight="1" x14ac:dyDescent="0.25">
      <c r="A1916" s="75"/>
      <c r="B1916" s="327"/>
      <c r="C1916" s="328"/>
      <c r="D1916" s="328"/>
      <c r="E1916" s="328"/>
      <c r="F1916" s="328"/>
      <c r="G1916" s="328"/>
      <c r="H1916" s="328"/>
      <c r="I1916" s="328"/>
      <c r="J1916" s="328"/>
      <c r="K1916" s="328"/>
      <c r="L1916" s="328"/>
      <c r="M1916" s="328"/>
      <c r="N1916" s="328"/>
      <c r="O1916" s="328"/>
      <c r="P1916" s="328"/>
      <c r="Q1916" s="328"/>
      <c r="R1916" s="328"/>
      <c r="S1916" s="328"/>
      <c r="T1916" s="328"/>
      <c r="U1916" s="328"/>
      <c r="V1916" s="328"/>
      <c r="W1916" s="328"/>
      <c r="X1916" s="328"/>
      <c r="Y1916" s="329"/>
      <c r="Z1916" s="336"/>
      <c r="AA1916" s="337"/>
      <c r="AB1916" s="337"/>
      <c r="AC1916" s="337"/>
      <c r="AD1916" s="338"/>
      <c r="AE1916" s="336"/>
      <c r="AF1916" s="337"/>
      <c r="AG1916" s="337"/>
      <c r="AH1916" s="337"/>
      <c r="AI1916" s="337"/>
      <c r="AJ1916" s="337"/>
      <c r="AK1916" s="300"/>
      <c r="AL1916" s="301"/>
      <c r="AM1916" s="301"/>
      <c r="AN1916" s="301"/>
      <c r="AO1916" s="301"/>
      <c r="AP1916" s="301"/>
      <c r="AQ1916" s="301"/>
      <c r="AR1916" s="301"/>
      <c r="AS1916" s="301"/>
      <c r="AT1916" s="301"/>
      <c r="AU1916" s="301"/>
      <c r="AV1916" s="301"/>
      <c r="AW1916" s="301"/>
      <c r="AX1916" s="302"/>
      <c r="AY1916" s="407"/>
      <c r="AZ1916" s="304"/>
      <c r="BA1916" s="304"/>
      <c r="BB1916" s="408"/>
      <c r="BC1916" s="306">
        <f t="shared" si="106"/>
        <v>0</v>
      </c>
      <c r="BD1916" s="307"/>
      <c r="BE1916" s="307"/>
      <c r="BF1916" s="308"/>
      <c r="BG1916" s="309"/>
      <c r="BH1916" s="310"/>
      <c r="BI1916" s="310"/>
      <c r="BJ1916" s="311"/>
      <c r="BK1916" s="312">
        <f t="shared" si="107"/>
        <v>0</v>
      </c>
      <c r="BL1916" s="313"/>
      <c r="BM1916" s="313"/>
      <c r="BN1916" s="313"/>
      <c r="BO1916" s="313"/>
      <c r="BP1916" s="314"/>
      <c r="BQ1916" s="294"/>
      <c r="BR1916" s="295"/>
      <c r="BS1916" s="295"/>
      <c r="BT1916" s="295"/>
      <c r="BU1916" s="295"/>
      <c r="BV1916" s="295"/>
      <c r="BW1916" s="296"/>
      <c r="BX1916" s="294"/>
      <c r="BY1916" s="295"/>
      <c r="BZ1916" s="295"/>
      <c r="CA1916" s="295"/>
      <c r="CB1916" s="295"/>
      <c r="CC1916" s="296"/>
      <c r="CD1916" s="294"/>
      <c r="CE1916" s="295"/>
      <c r="CF1916" s="295"/>
      <c r="CG1916" s="295"/>
      <c r="CH1916" s="295"/>
      <c r="CI1916" s="296"/>
    </row>
    <row r="1917" spans="1:87" ht="18" customHeight="1" x14ac:dyDescent="0.25">
      <c r="A1917" s="75"/>
      <c r="B1917" s="327"/>
      <c r="C1917" s="328"/>
      <c r="D1917" s="328"/>
      <c r="E1917" s="328"/>
      <c r="F1917" s="328"/>
      <c r="G1917" s="328"/>
      <c r="H1917" s="328"/>
      <c r="I1917" s="328"/>
      <c r="J1917" s="328"/>
      <c r="K1917" s="328"/>
      <c r="L1917" s="328"/>
      <c r="M1917" s="328"/>
      <c r="N1917" s="328"/>
      <c r="O1917" s="328"/>
      <c r="P1917" s="328"/>
      <c r="Q1917" s="328"/>
      <c r="R1917" s="328"/>
      <c r="S1917" s="328"/>
      <c r="T1917" s="328"/>
      <c r="U1917" s="328"/>
      <c r="V1917" s="328"/>
      <c r="W1917" s="328"/>
      <c r="X1917" s="328"/>
      <c r="Y1917" s="329"/>
      <c r="Z1917" s="336"/>
      <c r="AA1917" s="337"/>
      <c r="AB1917" s="337"/>
      <c r="AC1917" s="337"/>
      <c r="AD1917" s="338"/>
      <c r="AE1917" s="336"/>
      <c r="AF1917" s="337"/>
      <c r="AG1917" s="337"/>
      <c r="AH1917" s="337"/>
      <c r="AI1917" s="337"/>
      <c r="AJ1917" s="337"/>
      <c r="AK1917" s="300"/>
      <c r="AL1917" s="301"/>
      <c r="AM1917" s="301"/>
      <c r="AN1917" s="301"/>
      <c r="AO1917" s="301"/>
      <c r="AP1917" s="301"/>
      <c r="AQ1917" s="301"/>
      <c r="AR1917" s="301"/>
      <c r="AS1917" s="301"/>
      <c r="AT1917" s="301"/>
      <c r="AU1917" s="301"/>
      <c r="AV1917" s="301"/>
      <c r="AW1917" s="301"/>
      <c r="AX1917" s="302"/>
      <c r="AY1917" s="407"/>
      <c r="AZ1917" s="304"/>
      <c r="BA1917" s="304"/>
      <c r="BB1917" s="408"/>
      <c r="BC1917" s="306">
        <f t="shared" si="106"/>
        <v>0</v>
      </c>
      <c r="BD1917" s="307"/>
      <c r="BE1917" s="307"/>
      <c r="BF1917" s="308"/>
      <c r="BG1917" s="309"/>
      <c r="BH1917" s="310"/>
      <c r="BI1917" s="310"/>
      <c r="BJ1917" s="311"/>
      <c r="BK1917" s="312">
        <f t="shared" si="107"/>
        <v>0</v>
      </c>
      <c r="BL1917" s="313"/>
      <c r="BM1917" s="313"/>
      <c r="BN1917" s="313"/>
      <c r="BO1917" s="313"/>
      <c r="BP1917" s="314"/>
      <c r="BQ1917" s="294"/>
      <c r="BR1917" s="295"/>
      <c r="BS1917" s="295"/>
      <c r="BT1917" s="295"/>
      <c r="BU1917" s="295"/>
      <c r="BV1917" s="295"/>
      <c r="BW1917" s="296"/>
      <c r="BX1917" s="294"/>
      <c r="BY1917" s="295"/>
      <c r="BZ1917" s="295"/>
      <c r="CA1917" s="295"/>
      <c r="CB1917" s="295"/>
      <c r="CC1917" s="296"/>
      <c r="CD1917" s="294"/>
      <c r="CE1917" s="295"/>
      <c r="CF1917" s="295"/>
      <c r="CG1917" s="295"/>
      <c r="CH1917" s="295"/>
      <c r="CI1917" s="296"/>
    </row>
    <row r="1918" spans="1:87" ht="18" customHeight="1" thickBot="1" x14ac:dyDescent="0.3">
      <c r="A1918" s="75"/>
      <c r="B1918" s="330"/>
      <c r="C1918" s="331"/>
      <c r="D1918" s="331"/>
      <c r="E1918" s="331"/>
      <c r="F1918" s="331"/>
      <c r="G1918" s="331"/>
      <c r="H1918" s="331"/>
      <c r="I1918" s="331"/>
      <c r="J1918" s="331"/>
      <c r="K1918" s="331"/>
      <c r="L1918" s="331"/>
      <c r="M1918" s="331"/>
      <c r="N1918" s="331"/>
      <c r="O1918" s="331"/>
      <c r="P1918" s="331"/>
      <c r="Q1918" s="331"/>
      <c r="R1918" s="331"/>
      <c r="S1918" s="331"/>
      <c r="T1918" s="331"/>
      <c r="U1918" s="331"/>
      <c r="V1918" s="331"/>
      <c r="W1918" s="331"/>
      <c r="X1918" s="331"/>
      <c r="Y1918" s="332"/>
      <c r="Z1918" s="339"/>
      <c r="AA1918" s="340"/>
      <c r="AB1918" s="340"/>
      <c r="AC1918" s="340"/>
      <c r="AD1918" s="341"/>
      <c r="AE1918" s="339"/>
      <c r="AF1918" s="340"/>
      <c r="AG1918" s="340"/>
      <c r="AH1918" s="340"/>
      <c r="AI1918" s="340"/>
      <c r="AJ1918" s="340"/>
      <c r="AK1918" s="392"/>
      <c r="AL1918" s="393"/>
      <c r="AM1918" s="393"/>
      <c r="AN1918" s="393"/>
      <c r="AO1918" s="393"/>
      <c r="AP1918" s="393"/>
      <c r="AQ1918" s="393"/>
      <c r="AR1918" s="393"/>
      <c r="AS1918" s="393"/>
      <c r="AT1918" s="393"/>
      <c r="AU1918" s="393"/>
      <c r="AV1918" s="393"/>
      <c r="AW1918" s="393"/>
      <c r="AX1918" s="394"/>
      <c r="AY1918" s="411"/>
      <c r="AZ1918" s="396"/>
      <c r="BA1918" s="396"/>
      <c r="BB1918" s="412"/>
      <c r="BC1918" s="398">
        <f t="shared" si="106"/>
        <v>0</v>
      </c>
      <c r="BD1918" s="399"/>
      <c r="BE1918" s="399"/>
      <c r="BF1918" s="400"/>
      <c r="BG1918" s="401"/>
      <c r="BH1918" s="402"/>
      <c r="BI1918" s="402"/>
      <c r="BJ1918" s="403"/>
      <c r="BK1918" s="404">
        <f t="shared" si="107"/>
        <v>0</v>
      </c>
      <c r="BL1918" s="405"/>
      <c r="BM1918" s="405"/>
      <c r="BN1918" s="405"/>
      <c r="BO1918" s="405"/>
      <c r="BP1918" s="406"/>
      <c r="BQ1918" s="297"/>
      <c r="BR1918" s="298"/>
      <c r="BS1918" s="298"/>
      <c r="BT1918" s="298"/>
      <c r="BU1918" s="298"/>
      <c r="BV1918" s="298"/>
      <c r="BW1918" s="299"/>
      <c r="BX1918" s="297"/>
      <c r="BY1918" s="298"/>
      <c r="BZ1918" s="298"/>
      <c r="CA1918" s="298"/>
      <c r="CB1918" s="298"/>
      <c r="CC1918" s="299"/>
      <c r="CD1918" s="297"/>
      <c r="CE1918" s="298"/>
      <c r="CF1918" s="298"/>
      <c r="CG1918" s="298"/>
      <c r="CH1918" s="298"/>
      <c r="CI1918" s="299"/>
    </row>
    <row r="1919" spans="1:87" ht="18" customHeight="1" thickBot="1" x14ac:dyDescent="0.3">
      <c r="A1919" s="75"/>
      <c r="B1919" s="377"/>
      <c r="C1919" s="378"/>
      <c r="D1919" s="378"/>
      <c r="E1919" s="378"/>
      <c r="F1919" s="378"/>
      <c r="G1919" s="378"/>
      <c r="H1919" s="378"/>
      <c r="I1919" s="378"/>
      <c r="J1919" s="378"/>
      <c r="K1919" s="378"/>
      <c r="L1919" s="378"/>
      <c r="M1919" s="378"/>
      <c r="N1919" s="378"/>
      <c r="O1919" s="378"/>
      <c r="P1919" s="378"/>
      <c r="Q1919" s="378"/>
      <c r="R1919" s="378"/>
      <c r="S1919" s="378"/>
      <c r="T1919" s="378"/>
      <c r="U1919" s="378"/>
      <c r="V1919" s="378"/>
      <c r="W1919" s="378"/>
      <c r="X1919" s="378"/>
      <c r="Y1919" s="378"/>
      <c r="Z1919" s="378"/>
      <c r="AA1919" s="378"/>
      <c r="AB1919" s="378"/>
      <c r="AC1919" s="378"/>
      <c r="AD1919" s="378"/>
      <c r="AE1919" s="378"/>
      <c r="AF1919" s="378"/>
      <c r="AG1919" s="378"/>
      <c r="AH1919" s="378"/>
      <c r="AI1919" s="378"/>
      <c r="AJ1919" s="379"/>
      <c r="AK1919" s="380" t="s">
        <v>3</v>
      </c>
      <c r="AL1919" s="381"/>
      <c r="AM1919" s="381"/>
      <c r="AN1919" s="381"/>
      <c r="AO1919" s="381"/>
      <c r="AP1919" s="381"/>
      <c r="AQ1919" s="381"/>
      <c r="AR1919" s="381"/>
      <c r="AS1919" s="381"/>
      <c r="AT1919" s="381"/>
      <c r="AU1919" s="381"/>
      <c r="AV1919" s="381"/>
      <c r="AW1919" s="381"/>
      <c r="AX1919" s="381"/>
      <c r="AY1919" s="382"/>
      <c r="AZ1919" s="382"/>
      <c r="BA1919" s="382"/>
      <c r="BB1919" s="382"/>
      <c r="BC1919" s="382"/>
      <c r="BD1919" s="382"/>
      <c r="BE1919" s="382"/>
      <c r="BF1919" s="382"/>
      <c r="BG1919" s="382"/>
      <c r="BH1919" s="382"/>
      <c r="BI1919" s="382"/>
      <c r="BJ1919" s="383"/>
      <c r="BK1919" s="384">
        <f>SUM(BK1889:BK1918)</f>
        <v>0</v>
      </c>
      <c r="BL1919" s="385"/>
      <c r="BM1919" s="385"/>
      <c r="BN1919" s="385"/>
      <c r="BO1919" s="385"/>
      <c r="BP1919" s="386"/>
      <c r="BQ1919" s="387" t="s">
        <v>100</v>
      </c>
      <c r="BR1919" s="388"/>
      <c r="BS1919" s="388"/>
      <c r="BT1919" s="388"/>
      <c r="BU1919" s="388"/>
      <c r="BV1919" s="388"/>
      <c r="BW1919" s="388"/>
      <c r="BX1919" s="388"/>
      <c r="BY1919" s="388"/>
      <c r="BZ1919" s="388"/>
      <c r="CA1919" s="388"/>
      <c r="CB1919" s="388"/>
      <c r="CC1919" s="389"/>
      <c r="CD1919" s="390">
        <f>+CD1889*AE1889</f>
        <v>0</v>
      </c>
      <c r="CE1919" s="390"/>
      <c r="CF1919" s="390"/>
      <c r="CG1919" s="390"/>
      <c r="CH1919" s="390"/>
      <c r="CI1919" s="391"/>
    </row>
    <row r="1920" spans="1:87" ht="18" customHeight="1" thickBot="1" x14ac:dyDescent="0.3">
      <c r="A1920" s="75"/>
      <c r="B1920" s="76"/>
      <c r="C1920" s="76"/>
      <c r="D1920" s="76"/>
      <c r="E1920" s="76"/>
      <c r="F1920" s="76"/>
      <c r="G1920" s="76"/>
      <c r="H1920" s="76"/>
      <c r="I1920" s="76"/>
      <c r="J1920" s="76"/>
      <c r="K1920" s="76"/>
      <c r="L1920" s="76"/>
      <c r="M1920" s="76"/>
      <c r="N1920" s="76"/>
      <c r="O1920" s="76"/>
      <c r="P1920" s="76"/>
      <c r="Q1920" s="76"/>
      <c r="R1920" s="76"/>
      <c r="S1920" s="76"/>
      <c r="T1920" s="76"/>
      <c r="U1920" s="76"/>
      <c r="V1920" s="76"/>
      <c r="W1920" s="76"/>
      <c r="X1920" s="76"/>
      <c r="Y1920" s="76"/>
      <c r="Z1920" s="76"/>
      <c r="AA1920" s="76"/>
      <c r="AB1920" s="76"/>
      <c r="AC1920" s="76"/>
      <c r="AD1920" s="76"/>
      <c r="AE1920" s="76"/>
      <c r="AF1920" s="76"/>
      <c r="AG1920" s="76"/>
      <c r="AH1920" s="76"/>
      <c r="AI1920" s="76"/>
      <c r="AJ1920" s="76"/>
      <c r="BG1920" s="78"/>
      <c r="BH1920" s="78"/>
      <c r="BI1920" s="78"/>
      <c r="BJ1920" s="78"/>
      <c r="BK1920" s="79"/>
      <c r="BL1920" s="79"/>
      <c r="BM1920" s="79"/>
      <c r="BN1920" s="79"/>
      <c r="BO1920" s="79"/>
      <c r="BP1920" s="79"/>
      <c r="BQ1920" s="79"/>
      <c r="BR1920" s="79"/>
      <c r="BS1920" s="79"/>
      <c r="BT1920" s="79"/>
      <c r="BU1920" s="79"/>
      <c r="BV1920" s="79"/>
      <c r="BW1920" s="79"/>
      <c r="BX1920" s="79"/>
      <c r="BY1920" s="79"/>
      <c r="BZ1920" s="79"/>
      <c r="CA1920" s="79"/>
      <c r="CB1920" s="79"/>
      <c r="CC1920" s="79"/>
      <c r="CD1920" s="79"/>
      <c r="CE1920" s="79"/>
      <c r="CF1920" s="79"/>
      <c r="CG1920" s="79"/>
      <c r="CH1920" s="79"/>
      <c r="CI1920" s="79"/>
    </row>
    <row r="1921" spans="1:87" ht="18" customHeight="1" x14ac:dyDescent="0.25">
      <c r="A1921" s="75"/>
      <c r="B1921" s="348" t="s">
        <v>0</v>
      </c>
      <c r="C1921" s="349"/>
      <c r="D1921" s="349"/>
      <c r="E1921" s="349"/>
      <c r="F1921" s="349"/>
      <c r="G1921" s="349"/>
      <c r="H1921" s="349"/>
      <c r="I1921" s="349"/>
      <c r="J1921" s="349"/>
      <c r="K1921" s="349"/>
      <c r="L1921" s="349"/>
      <c r="M1921" s="349"/>
      <c r="N1921" s="349"/>
      <c r="O1921" s="349"/>
      <c r="P1921" s="349"/>
      <c r="Q1921" s="349"/>
      <c r="R1921" s="349"/>
      <c r="S1921" s="349"/>
      <c r="T1921" s="349"/>
      <c r="U1921" s="349"/>
      <c r="V1921" s="349"/>
      <c r="W1921" s="349"/>
      <c r="X1921" s="349"/>
      <c r="Y1921" s="350"/>
      <c r="Z1921" s="348" t="s">
        <v>80</v>
      </c>
      <c r="AA1921" s="349"/>
      <c r="AB1921" s="349"/>
      <c r="AC1921" s="349"/>
      <c r="AD1921" s="350"/>
      <c r="AE1921" s="357" t="s">
        <v>79</v>
      </c>
      <c r="AF1921" s="358"/>
      <c r="AG1921" s="358"/>
      <c r="AH1921" s="358"/>
      <c r="AI1921" s="358"/>
      <c r="AJ1921" s="359"/>
      <c r="AK1921" s="357" t="s">
        <v>81</v>
      </c>
      <c r="AL1921" s="358"/>
      <c r="AM1921" s="358"/>
      <c r="AN1921" s="358"/>
      <c r="AO1921" s="358"/>
      <c r="AP1921" s="358"/>
      <c r="AQ1921" s="358"/>
      <c r="AR1921" s="358"/>
      <c r="AS1921" s="358"/>
      <c r="AT1921" s="358"/>
      <c r="AU1921" s="358"/>
      <c r="AV1921" s="358"/>
      <c r="AW1921" s="358"/>
      <c r="AX1921" s="359"/>
      <c r="AY1921" s="357" t="s">
        <v>1</v>
      </c>
      <c r="AZ1921" s="358"/>
      <c r="BA1921" s="358"/>
      <c r="BB1921" s="359"/>
      <c r="BC1921" s="348" t="s">
        <v>104</v>
      </c>
      <c r="BD1921" s="349"/>
      <c r="BE1921" s="349"/>
      <c r="BF1921" s="350"/>
      <c r="BG1921" s="366" t="s">
        <v>82</v>
      </c>
      <c r="BH1921" s="367"/>
      <c r="BI1921" s="367"/>
      <c r="BJ1921" s="368"/>
      <c r="BK1921" s="315" t="s">
        <v>99</v>
      </c>
      <c r="BL1921" s="316"/>
      <c r="BM1921" s="316"/>
      <c r="BN1921" s="316"/>
      <c r="BO1921" s="316"/>
      <c r="BP1921" s="317"/>
      <c r="BQ1921" s="315" t="s">
        <v>83</v>
      </c>
      <c r="BR1921" s="316"/>
      <c r="BS1921" s="316"/>
      <c r="BT1921" s="316"/>
      <c r="BU1921" s="316"/>
      <c r="BV1921" s="316"/>
      <c r="BW1921" s="317"/>
      <c r="BX1921" s="315" t="s">
        <v>84</v>
      </c>
      <c r="BY1921" s="316"/>
      <c r="BZ1921" s="316"/>
      <c r="CA1921" s="316"/>
      <c r="CB1921" s="316"/>
      <c r="CC1921" s="317"/>
      <c r="CD1921" s="315" t="s">
        <v>85</v>
      </c>
      <c r="CE1921" s="316"/>
      <c r="CF1921" s="316"/>
      <c r="CG1921" s="316"/>
      <c r="CH1921" s="316"/>
      <c r="CI1921" s="317"/>
    </row>
    <row r="1922" spans="1:87" ht="18" customHeight="1" x14ac:dyDescent="0.25">
      <c r="A1922" s="75"/>
      <c r="B1922" s="351"/>
      <c r="C1922" s="352"/>
      <c r="D1922" s="352"/>
      <c r="E1922" s="352"/>
      <c r="F1922" s="352"/>
      <c r="G1922" s="352"/>
      <c r="H1922" s="352"/>
      <c r="I1922" s="352"/>
      <c r="J1922" s="352"/>
      <c r="K1922" s="352"/>
      <c r="L1922" s="352"/>
      <c r="M1922" s="352"/>
      <c r="N1922" s="352"/>
      <c r="O1922" s="352"/>
      <c r="P1922" s="352"/>
      <c r="Q1922" s="352"/>
      <c r="R1922" s="352"/>
      <c r="S1922" s="352"/>
      <c r="T1922" s="352"/>
      <c r="U1922" s="352"/>
      <c r="V1922" s="352"/>
      <c r="W1922" s="352"/>
      <c r="X1922" s="352"/>
      <c r="Y1922" s="353"/>
      <c r="Z1922" s="351"/>
      <c r="AA1922" s="352"/>
      <c r="AB1922" s="352"/>
      <c r="AC1922" s="352"/>
      <c r="AD1922" s="353"/>
      <c r="AE1922" s="360"/>
      <c r="AF1922" s="361"/>
      <c r="AG1922" s="361"/>
      <c r="AH1922" s="361"/>
      <c r="AI1922" s="361"/>
      <c r="AJ1922" s="362"/>
      <c r="AK1922" s="360"/>
      <c r="AL1922" s="361"/>
      <c r="AM1922" s="361"/>
      <c r="AN1922" s="361"/>
      <c r="AO1922" s="361"/>
      <c r="AP1922" s="361"/>
      <c r="AQ1922" s="361"/>
      <c r="AR1922" s="361"/>
      <c r="AS1922" s="361"/>
      <c r="AT1922" s="361"/>
      <c r="AU1922" s="361"/>
      <c r="AV1922" s="361"/>
      <c r="AW1922" s="361"/>
      <c r="AX1922" s="362"/>
      <c r="AY1922" s="360"/>
      <c r="AZ1922" s="361"/>
      <c r="BA1922" s="361"/>
      <c r="BB1922" s="362"/>
      <c r="BC1922" s="351"/>
      <c r="BD1922" s="352"/>
      <c r="BE1922" s="352"/>
      <c r="BF1922" s="353"/>
      <c r="BG1922" s="369"/>
      <c r="BH1922" s="370"/>
      <c r="BI1922" s="370"/>
      <c r="BJ1922" s="371"/>
      <c r="BK1922" s="318"/>
      <c r="BL1922" s="319"/>
      <c r="BM1922" s="319"/>
      <c r="BN1922" s="319"/>
      <c r="BO1922" s="319"/>
      <c r="BP1922" s="320"/>
      <c r="BQ1922" s="318"/>
      <c r="BR1922" s="319"/>
      <c r="BS1922" s="319"/>
      <c r="BT1922" s="319"/>
      <c r="BU1922" s="319"/>
      <c r="BV1922" s="319"/>
      <c r="BW1922" s="320"/>
      <c r="BX1922" s="318"/>
      <c r="BY1922" s="319"/>
      <c r="BZ1922" s="319"/>
      <c r="CA1922" s="319"/>
      <c r="CB1922" s="319"/>
      <c r="CC1922" s="320"/>
      <c r="CD1922" s="318"/>
      <c r="CE1922" s="319"/>
      <c r="CF1922" s="319"/>
      <c r="CG1922" s="319"/>
      <c r="CH1922" s="319"/>
      <c r="CI1922" s="320"/>
    </row>
    <row r="1923" spans="1:87" ht="18" customHeight="1" thickBot="1" x14ac:dyDescent="0.3">
      <c r="A1923" s="75"/>
      <c r="B1923" s="354"/>
      <c r="C1923" s="355"/>
      <c r="D1923" s="355"/>
      <c r="E1923" s="355"/>
      <c r="F1923" s="355"/>
      <c r="G1923" s="355"/>
      <c r="H1923" s="355"/>
      <c r="I1923" s="355"/>
      <c r="J1923" s="355"/>
      <c r="K1923" s="355"/>
      <c r="L1923" s="355"/>
      <c r="M1923" s="355"/>
      <c r="N1923" s="355"/>
      <c r="O1923" s="355"/>
      <c r="P1923" s="355"/>
      <c r="Q1923" s="355"/>
      <c r="R1923" s="355"/>
      <c r="S1923" s="355"/>
      <c r="T1923" s="355"/>
      <c r="U1923" s="355"/>
      <c r="V1923" s="355"/>
      <c r="W1923" s="355"/>
      <c r="X1923" s="355"/>
      <c r="Y1923" s="356"/>
      <c r="Z1923" s="354"/>
      <c r="AA1923" s="355"/>
      <c r="AB1923" s="355"/>
      <c r="AC1923" s="355"/>
      <c r="AD1923" s="356"/>
      <c r="AE1923" s="363"/>
      <c r="AF1923" s="364"/>
      <c r="AG1923" s="364"/>
      <c r="AH1923" s="364"/>
      <c r="AI1923" s="364"/>
      <c r="AJ1923" s="365"/>
      <c r="AK1923" s="360"/>
      <c r="AL1923" s="361"/>
      <c r="AM1923" s="361"/>
      <c r="AN1923" s="361"/>
      <c r="AO1923" s="361"/>
      <c r="AP1923" s="361"/>
      <c r="AQ1923" s="361"/>
      <c r="AR1923" s="361"/>
      <c r="AS1923" s="361"/>
      <c r="AT1923" s="361"/>
      <c r="AU1923" s="361"/>
      <c r="AV1923" s="361"/>
      <c r="AW1923" s="361"/>
      <c r="AX1923" s="362"/>
      <c r="AY1923" s="360"/>
      <c r="AZ1923" s="361"/>
      <c r="BA1923" s="361"/>
      <c r="BB1923" s="362"/>
      <c r="BC1923" s="351"/>
      <c r="BD1923" s="352"/>
      <c r="BE1923" s="352"/>
      <c r="BF1923" s="353"/>
      <c r="BG1923" s="369"/>
      <c r="BH1923" s="370"/>
      <c r="BI1923" s="370"/>
      <c r="BJ1923" s="371"/>
      <c r="BK1923" s="318"/>
      <c r="BL1923" s="319"/>
      <c r="BM1923" s="319"/>
      <c r="BN1923" s="319"/>
      <c r="BO1923" s="319"/>
      <c r="BP1923" s="320"/>
      <c r="BQ1923" s="321"/>
      <c r="BR1923" s="322"/>
      <c r="BS1923" s="322"/>
      <c r="BT1923" s="322"/>
      <c r="BU1923" s="322"/>
      <c r="BV1923" s="322"/>
      <c r="BW1923" s="323"/>
      <c r="BX1923" s="321"/>
      <c r="BY1923" s="322"/>
      <c r="BZ1923" s="322"/>
      <c r="CA1923" s="322"/>
      <c r="CB1923" s="322"/>
      <c r="CC1923" s="323"/>
      <c r="CD1923" s="321"/>
      <c r="CE1923" s="322"/>
      <c r="CF1923" s="322"/>
      <c r="CG1923" s="322"/>
      <c r="CH1923" s="322"/>
      <c r="CI1923" s="323"/>
    </row>
    <row r="1924" spans="1:87" ht="18" customHeight="1" x14ac:dyDescent="0.25">
      <c r="A1924" s="75"/>
      <c r="B1924" s="324"/>
      <c r="C1924" s="325"/>
      <c r="D1924" s="325"/>
      <c r="E1924" s="325"/>
      <c r="F1924" s="325"/>
      <c r="G1924" s="325"/>
      <c r="H1924" s="325"/>
      <c r="I1924" s="325"/>
      <c r="J1924" s="325"/>
      <c r="K1924" s="325"/>
      <c r="L1924" s="325"/>
      <c r="M1924" s="325"/>
      <c r="N1924" s="325"/>
      <c r="O1924" s="325"/>
      <c r="P1924" s="325"/>
      <c r="Q1924" s="325"/>
      <c r="R1924" s="325"/>
      <c r="S1924" s="325"/>
      <c r="T1924" s="325"/>
      <c r="U1924" s="325"/>
      <c r="V1924" s="325"/>
      <c r="W1924" s="325"/>
      <c r="X1924" s="325"/>
      <c r="Y1924" s="326"/>
      <c r="Z1924" s="333"/>
      <c r="AA1924" s="334"/>
      <c r="AB1924" s="334"/>
      <c r="AC1924" s="334"/>
      <c r="AD1924" s="335"/>
      <c r="AE1924" s="333"/>
      <c r="AF1924" s="334"/>
      <c r="AG1924" s="334"/>
      <c r="AH1924" s="334"/>
      <c r="AI1924" s="334"/>
      <c r="AJ1924" s="334"/>
      <c r="AK1924" s="342"/>
      <c r="AL1924" s="343"/>
      <c r="AM1924" s="343"/>
      <c r="AN1924" s="343"/>
      <c r="AO1924" s="343"/>
      <c r="AP1924" s="343"/>
      <c r="AQ1924" s="343"/>
      <c r="AR1924" s="343"/>
      <c r="AS1924" s="343"/>
      <c r="AT1924" s="343"/>
      <c r="AU1924" s="343"/>
      <c r="AV1924" s="343"/>
      <c r="AW1924" s="343"/>
      <c r="AX1924" s="344"/>
      <c r="AY1924" s="409"/>
      <c r="AZ1924" s="346"/>
      <c r="BA1924" s="346"/>
      <c r="BB1924" s="410"/>
      <c r="BC1924" s="345">
        <f>+$AE$1924*AY1924</f>
        <v>0</v>
      </c>
      <c r="BD1924" s="346"/>
      <c r="BE1924" s="346"/>
      <c r="BF1924" s="347"/>
      <c r="BG1924" s="285"/>
      <c r="BH1924" s="286"/>
      <c r="BI1924" s="286"/>
      <c r="BJ1924" s="287"/>
      <c r="BK1924" s="288">
        <f>+AY1924*BG1924</f>
        <v>0</v>
      </c>
      <c r="BL1924" s="289"/>
      <c r="BM1924" s="289"/>
      <c r="BN1924" s="289"/>
      <c r="BO1924" s="289"/>
      <c r="BP1924" s="290"/>
      <c r="BQ1924" s="291"/>
      <c r="BR1924" s="292"/>
      <c r="BS1924" s="292"/>
      <c r="BT1924" s="292"/>
      <c r="BU1924" s="292"/>
      <c r="BV1924" s="292"/>
      <c r="BW1924" s="293"/>
      <c r="BX1924" s="291">
        <f>+(((BK1954+BQ1924)*30)/70)</f>
        <v>0</v>
      </c>
      <c r="BY1924" s="292"/>
      <c r="BZ1924" s="292"/>
      <c r="CA1924" s="292"/>
      <c r="CB1924" s="292"/>
      <c r="CC1924" s="293"/>
      <c r="CD1924" s="291">
        <f>+BK1954+BQ1924+BX1924</f>
        <v>0</v>
      </c>
      <c r="CE1924" s="292"/>
      <c r="CF1924" s="292"/>
      <c r="CG1924" s="292"/>
      <c r="CH1924" s="292"/>
      <c r="CI1924" s="293"/>
    </row>
    <row r="1925" spans="1:87" ht="18" customHeight="1" x14ac:dyDescent="0.25">
      <c r="A1925" s="75"/>
      <c r="B1925" s="327"/>
      <c r="C1925" s="328"/>
      <c r="D1925" s="328"/>
      <c r="E1925" s="328"/>
      <c r="F1925" s="328"/>
      <c r="G1925" s="328"/>
      <c r="H1925" s="328"/>
      <c r="I1925" s="328"/>
      <c r="J1925" s="328"/>
      <c r="K1925" s="328"/>
      <c r="L1925" s="328"/>
      <c r="M1925" s="328"/>
      <c r="N1925" s="328"/>
      <c r="O1925" s="328"/>
      <c r="P1925" s="328"/>
      <c r="Q1925" s="328"/>
      <c r="R1925" s="328"/>
      <c r="S1925" s="328"/>
      <c r="T1925" s="328"/>
      <c r="U1925" s="328"/>
      <c r="V1925" s="328"/>
      <c r="W1925" s="328"/>
      <c r="X1925" s="328"/>
      <c r="Y1925" s="329"/>
      <c r="Z1925" s="336"/>
      <c r="AA1925" s="337"/>
      <c r="AB1925" s="337"/>
      <c r="AC1925" s="337"/>
      <c r="AD1925" s="338"/>
      <c r="AE1925" s="336"/>
      <c r="AF1925" s="337"/>
      <c r="AG1925" s="337"/>
      <c r="AH1925" s="337"/>
      <c r="AI1925" s="337"/>
      <c r="AJ1925" s="337"/>
      <c r="AK1925" s="300"/>
      <c r="AL1925" s="301"/>
      <c r="AM1925" s="301"/>
      <c r="AN1925" s="301"/>
      <c r="AO1925" s="301"/>
      <c r="AP1925" s="301"/>
      <c r="AQ1925" s="301"/>
      <c r="AR1925" s="301"/>
      <c r="AS1925" s="301"/>
      <c r="AT1925" s="301"/>
      <c r="AU1925" s="301"/>
      <c r="AV1925" s="301"/>
      <c r="AW1925" s="301"/>
      <c r="AX1925" s="302"/>
      <c r="AY1925" s="407"/>
      <c r="AZ1925" s="304"/>
      <c r="BA1925" s="304"/>
      <c r="BB1925" s="408"/>
      <c r="BC1925" s="306">
        <f t="shared" ref="BC1925:BC1953" si="108">+$AE$1924*AY1925</f>
        <v>0</v>
      </c>
      <c r="BD1925" s="307"/>
      <c r="BE1925" s="307"/>
      <c r="BF1925" s="308"/>
      <c r="BG1925" s="309"/>
      <c r="BH1925" s="310"/>
      <c r="BI1925" s="310"/>
      <c r="BJ1925" s="311"/>
      <c r="BK1925" s="312">
        <f t="shared" ref="BK1925:BK1953" si="109">+AY1925*BG1925</f>
        <v>0</v>
      </c>
      <c r="BL1925" s="313"/>
      <c r="BM1925" s="313"/>
      <c r="BN1925" s="313"/>
      <c r="BO1925" s="313"/>
      <c r="BP1925" s="314"/>
      <c r="BQ1925" s="294"/>
      <c r="BR1925" s="295"/>
      <c r="BS1925" s="295"/>
      <c r="BT1925" s="295"/>
      <c r="BU1925" s="295"/>
      <c r="BV1925" s="295"/>
      <c r="BW1925" s="296"/>
      <c r="BX1925" s="294"/>
      <c r="BY1925" s="295"/>
      <c r="BZ1925" s="295"/>
      <c r="CA1925" s="295"/>
      <c r="CB1925" s="295"/>
      <c r="CC1925" s="296"/>
      <c r="CD1925" s="294"/>
      <c r="CE1925" s="295"/>
      <c r="CF1925" s="295"/>
      <c r="CG1925" s="295"/>
      <c r="CH1925" s="295"/>
      <c r="CI1925" s="296"/>
    </row>
    <row r="1926" spans="1:87" ht="18" customHeight="1" x14ac:dyDescent="0.25">
      <c r="A1926" s="75"/>
      <c r="B1926" s="327"/>
      <c r="C1926" s="328"/>
      <c r="D1926" s="328"/>
      <c r="E1926" s="328"/>
      <c r="F1926" s="328"/>
      <c r="G1926" s="328"/>
      <c r="H1926" s="328"/>
      <c r="I1926" s="328"/>
      <c r="J1926" s="328"/>
      <c r="K1926" s="328"/>
      <c r="L1926" s="328"/>
      <c r="M1926" s="328"/>
      <c r="N1926" s="328"/>
      <c r="O1926" s="328"/>
      <c r="P1926" s="328"/>
      <c r="Q1926" s="328"/>
      <c r="R1926" s="328"/>
      <c r="S1926" s="328"/>
      <c r="T1926" s="328"/>
      <c r="U1926" s="328"/>
      <c r="V1926" s="328"/>
      <c r="W1926" s="328"/>
      <c r="X1926" s="328"/>
      <c r="Y1926" s="329"/>
      <c r="Z1926" s="336"/>
      <c r="AA1926" s="337"/>
      <c r="AB1926" s="337"/>
      <c r="AC1926" s="337"/>
      <c r="AD1926" s="338"/>
      <c r="AE1926" s="336"/>
      <c r="AF1926" s="337"/>
      <c r="AG1926" s="337"/>
      <c r="AH1926" s="337"/>
      <c r="AI1926" s="337"/>
      <c r="AJ1926" s="337"/>
      <c r="AK1926" s="300"/>
      <c r="AL1926" s="301"/>
      <c r="AM1926" s="301"/>
      <c r="AN1926" s="301"/>
      <c r="AO1926" s="301"/>
      <c r="AP1926" s="301"/>
      <c r="AQ1926" s="301"/>
      <c r="AR1926" s="301"/>
      <c r="AS1926" s="301"/>
      <c r="AT1926" s="301"/>
      <c r="AU1926" s="301"/>
      <c r="AV1926" s="301"/>
      <c r="AW1926" s="301"/>
      <c r="AX1926" s="302"/>
      <c r="AY1926" s="407"/>
      <c r="AZ1926" s="304"/>
      <c r="BA1926" s="304"/>
      <c r="BB1926" s="408"/>
      <c r="BC1926" s="306">
        <f t="shared" si="108"/>
        <v>0</v>
      </c>
      <c r="BD1926" s="307"/>
      <c r="BE1926" s="307"/>
      <c r="BF1926" s="308"/>
      <c r="BG1926" s="309"/>
      <c r="BH1926" s="310"/>
      <c r="BI1926" s="310"/>
      <c r="BJ1926" s="311"/>
      <c r="BK1926" s="312">
        <f t="shared" si="109"/>
        <v>0</v>
      </c>
      <c r="BL1926" s="313"/>
      <c r="BM1926" s="313"/>
      <c r="BN1926" s="313"/>
      <c r="BO1926" s="313"/>
      <c r="BP1926" s="314"/>
      <c r="BQ1926" s="294"/>
      <c r="BR1926" s="295"/>
      <c r="BS1926" s="295"/>
      <c r="BT1926" s="295"/>
      <c r="BU1926" s="295"/>
      <c r="BV1926" s="295"/>
      <c r="BW1926" s="296"/>
      <c r="BX1926" s="294"/>
      <c r="BY1926" s="295"/>
      <c r="BZ1926" s="295"/>
      <c r="CA1926" s="295"/>
      <c r="CB1926" s="295"/>
      <c r="CC1926" s="296"/>
      <c r="CD1926" s="294"/>
      <c r="CE1926" s="295"/>
      <c r="CF1926" s="295"/>
      <c r="CG1926" s="295"/>
      <c r="CH1926" s="295"/>
      <c r="CI1926" s="296"/>
    </row>
    <row r="1927" spans="1:87" ht="18" customHeight="1" x14ac:dyDescent="0.25">
      <c r="A1927" s="75"/>
      <c r="B1927" s="327"/>
      <c r="C1927" s="328"/>
      <c r="D1927" s="328"/>
      <c r="E1927" s="328"/>
      <c r="F1927" s="328"/>
      <c r="G1927" s="328"/>
      <c r="H1927" s="328"/>
      <c r="I1927" s="328"/>
      <c r="J1927" s="328"/>
      <c r="K1927" s="328"/>
      <c r="L1927" s="328"/>
      <c r="M1927" s="328"/>
      <c r="N1927" s="328"/>
      <c r="O1927" s="328"/>
      <c r="P1927" s="328"/>
      <c r="Q1927" s="328"/>
      <c r="R1927" s="328"/>
      <c r="S1927" s="328"/>
      <c r="T1927" s="328"/>
      <c r="U1927" s="328"/>
      <c r="V1927" s="328"/>
      <c r="W1927" s="328"/>
      <c r="X1927" s="328"/>
      <c r="Y1927" s="329"/>
      <c r="Z1927" s="336"/>
      <c r="AA1927" s="337"/>
      <c r="AB1927" s="337"/>
      <c r="AC1927" s="337"/>
      <c r="AD1927" s="338"/>
      <c r="AE1927" s="336"/>
      <c r="AF1927" s="337"/>
      <c r="AG1927" s="337"/>
      <c r="AH1927" s="337"/>
      <c r="AI1927" s="337"/>
      <c r="AJ1927" s="337"/>
      <c r="AK1927" s="300"/>
      <c r="AL1927" s="301"/>
      <c r="AM1927" s="301"/>
      <c r="AN1927" s="301"/>
      <c r="AO1927" s="301"/>
      <c r="AP1927" s="301"/>
      <c r="AQ1927" s="301"/>
      <c r="AR1927" s="301"/>
      <c r="AS1927" s="301"/>
      <c r="AT1927" s="301"/>
      <c r="AU1927" s="301"/>
      <c r="AV1927" s="301"/>
      <c r="AW1927" s="301"/>
      <c r="AX1927" s="302"/>
      <c r="AY1927" s="407"/>
      <c r="AZ1927" s="304"/>
      <c r="BA1927" s="304"/>
      <c r="BB1927" s="408"/>
      <c r="BC1927" s="306">
        <f t="shared" si="108"/>
        <v>0</v>
      </c>
      <c r="BD1927" s="307"/>
      <c r="BE1927" s="307"/>
      <c r="BF1927" s="308"/>
      <c r="BG1927" s="309"/>
      <c r="BH1927" s="310"/>
      <c r="BI1927" s="310"/>
      <c r="BJ1927" s="311"/>
      <c r="BK1927" s="312">
        <f t="shared" si="109"/>
        <v>0</v>
      </c>
      <c r="BL1927" s="313"/>
      <c r="BM1927" s="313"/>
      <c r="BN1927" s="313"/>
      <c r="BO1927" s="313"/>
      <c r="BP1927" s="314"/>
      <c r="BQ1927" s="294"/>
      <c r="BR1927" s="295"/>
      <c r="BS1927" s="295"/>
      <c r="BT1927" s="295"/>
      <c r="BU1927" s="295"/>
      <c r="BV1927" s="295"/>
      <c r="BW1927" s="296"/>
      <c r="BX1927" s="294"/>
      <c r="BY1927" s="295"/>
      <c r="BZ1927" s="295"/>
      <c r="CA1927" s="295"/>
      <c r="CB1927" s="295"/>
      <c r="CC1927" s="296"/>
      <c r="CD1927" s="294"/>
      <c r="CE1927" s="295"/>
      <c r="CF1927" s="295"/>
      <c r="CG1927" s="295"/>
      <c r="CH1927" s="295"/>
      <c r="CI1927" s="296"/>
    </row>
    <row r="1928" spans="1:87" ht="18" customHeight="1" x14ac:dyDescent="0.25">
      <c r="A1928" s="75"/>
      <c r="B1928" s="327"/>
      <c r="C1928" s="328"/>
      <c r="D1928" s="328"/>
      <c r="E1928" s="328"/>
      <c r="F1928" s="328"/>
      <c r="G1928" s="328"/>
      <c r="H1928" s="328"/>
      <c r="I1928" s="328"/>
      <c r="J1928" s="328"/>
      <c r="K1928" s="328"/>
      <c r="L1928" s="328"/>
      <c r="M1928" s="328"/>
      <c r="N1928" s="328"/>
      <c r="O1928" s="328"/>
      <c r="P1928" s="328"/>
      <c r="Q1928" s="328"/>
      <c r="R1928" s="328"/>
      <c r="S1928" s="328"/>
      <c r="T1928" s="328"/>
      <c r="U1928" s="328"/>
      <c r="V1928" s="328"/>
      <c r="W1928" s="328"/>
      <c r="X1928" s="328"/>
      <c r="Y1928" s="329"/>
      <c r="Z1928" s="336"/>
      <c r="AA1928" s="337"/>
      <c r="AB1928" s="337"/>
      <c r="AC1928" s="337"/>
      <c r="AD1928" s="338"/>
      <c r="AE1928" s="336"/>
      <c r="AF1928" s="337"/>
      <c r="AG1928" s="337"/>
      <c r="AH1928" s="337"/>
      <c r="AI1928" s="337"/>
      <c r="AJ1928" s="337"/>
      <c r="AK1928" s="300"/>
      <c r="AL1928" s="301"/>
      <c r="AM1928" s="301"/>
      <c r="AN1928" s="301"/>
      <c r="AO1928" s="301"/>
      <c r="AP1928" s="301"/>
      <c r="AQ1928" s="301"/>
      <c r="AR1928" s="301"/>
      <c r="AS1928" s="301"/>
      <c r="AT1928" s="301"/>
      <c r="AU1928" s="301"/>
      <c r="AV1928" s="301"/>
      <c r="AW1928" s="301"/>
      <c r="AX1928" s="302"/>
      <c r="AY1928" s="407"/>
      <c r="AZ1928" s="304"/>
      <c r="BA1928" s="304"/>
      <c r="BB1928" s="408"/>
      <c r="BC1928" s="306">
        <f t="shared" si="108"/>
        <v>0</v>
      </c>
      <c r="BD1928" s="307"/>
      <c r="BE1928" s="307"/>
      <c r="BF1928" s="308"/>
      <c r="BG1928" s="309"/>
      <c r="BH1928" s="310"/>
      <c r="BI1928" s="310"/>
      <c r="BJ1928" s="311"/>
      <c r="BK1928" s="312">
        <f t="shared" si="109"/>
        <v>0</v>
      </c>
      <c r="BL1928" s="313"/>
      <c r="BM1928" s="313"/>
      <c r="BN1928" s="313"/>
      <c r="BO1928" s="313"/>
      <c r="BP1928" s="314"/>
      <c r="BQ1928" s="294"/>
      <c r="BR1928" s="295"/>
      <c r="BS1928" s="295"/>
      <c r="BT1928" s="295"/>
      <c r="BU1928" s="295"/>
      <c r="BV1928" s="295"/>
      <c r="BW1928" s="296"/>
      <c r="BX1928" s="294"/>
      <c r="BY1928" s="295"/>
      <c r="BZ1928" s="295"/>
      <c r="CA1928" s="295"/>
      <c r="CB1928" s="295"/>
      <c r="CC1928" s="296"/>
      <c r="CD1928" s="294"/>
      <c r="CE1928" s="295"/>
      <c r="CF1928" s="295"/>
      <c r="CG1928" s="295"/>
      <c r="CH1928" s="295"/>
      <c r="CI1928" s="296"/>
    </row>
    <row r="1929" spans="1:87" ht="18" customHeight="1" x14ac:dyDescent="0.25">
      <c r="A1929" s="75"/>
      <c r="B1929" s="327"/>
      <c r="C1929" s="328"/>
      <c r="D1929" s="328"/>
      <c r="E1929" s="328"/>
      <c r="F1929" s="328"/>
      <c r="G1929" s="328"/>
      <c r="H1929" s="328"/>
      <c r="I1929" s="328"/>
      <c r="J1929" s="328"/>
      <c r="K1929" s="328"/>
      <c r="L1929" s="328"/>
      <c r="M1929" s="328"/>
      <c r="N1929" s="328"/>
      <c r="O1929" s="328"/>
      <c r="P1929" s="328"/>
      <c r="Q1929" s="328"/>
      <c r="R1929" s="328"/>
      <c r="S1929" s="328"/>
      <c r="T1929" s="328"/>
      <c r="U1929" s="328"/>
      <c r="V1929" s="328"/>
      <c r="W1929" s="328"/>
      <c r="X1929" s="328"/>
      <c r="Y1929" s="329"/>
      <c r="Z1929" s="336"/>
      <c r="AA1929" s="337"/>
      <c r="AB1929" s="337"/>
      <c r="AC1929" s="337"/>
      <c r="AD1929" s="338"/>
      <c r="AE1929" s="336"/>
      <c r="AF1929" s="337"/>
      <c r="AG1929" s="337"/>
      <c r="AH1929" s="337"/>
      <c r="AI1929" s="337"/>
      <c r="AJ1929" s="337"/>
      <c r="AK1929" s="300"/>
      <c r="AL1929" s="301"/>
      <c r="AM1929" s="301"/>
      <c r="AN1929" s="301"/>
      <c r="AO1929" s="301"/>
      <c r="AP1929" s="301"/>
      <c r="AQ1929" s="301"/>
      <c r="AR1929" s="301"/>
      <c r="AS1929" s="301"/>
      <c r="AT1929" s="301"/>
      <c r="AU1929" s="301"/>
      <c r="AV1929" s="301"/>
      <c r="AW1929" s="301"/>
      <c r="AX1929" s="302"/>
      <c r="AY1929" s="407"/>
      <c r="AZ1929" s="304"/>
      <c r="BA1929" s="304"/>
      <c r="BB1929" s="408"/>
      <c r="BC1929" s="306">
        <f t="shared" si="108"/>
        <v>0</v>
      </c>
      <c r="BD1929" s="307"/>
      <c r="BE1929" s="307"/>
      <c r="BF1929" s="308"/>
      <c r="BG1929" s="309"/>
      <c r="BH1929" s="310"/>
      <c r="BI1929" s="310"/>
      <c r="BJ1929" s="311"/>
      <c r="BK1929" s="312">
        <f t="shared" si="109"/>
        <v>0</v>
      </c>
      <c r="BL1929" s="313"/>
      <c r="BM1929" s="313"/>
      <c r="BN1929" s="313"/>
      <c r="BO1929" s="313"/>
      <c r="BP1929" s="314"/>
      <c r="BQ1929" s="294"/>
      <c r="BR1929" s="295"/>
      <c r="BS1929" s="295"/>
      <c r="BT1929" s="295"/>
      <c r="BU1929" s="295"/>
      <c r="BV1929" s="295"/>
      <c r="BW1929" s="296"/>
      <c r="BX1929" s="294"/>
      <c r="BY1929" s="295"/>
      <c r="BZ1929" s="295"/>
      <c r="CA1929" s="295"/>
      <c r="CB1929" s="295"/>
      <c r="CC1929" s="296"/>
      <c r="CD1929" s="294"/>
      <c r="CE1929" s="295"/>
      <c r="CF1929" s="295"/>
      <c r="CG1929" s="295"/>
      <c r="CH1929" s="295"/>
      <c r="CI1929" s="296"/>
    </row>
    <row r="1930" spans="1:87" ht="18" customHeight="1" x14ac:dyDescent="0.25">
      <c r="A1930" s="75"/>
      <c r="B1930" s="327"/>
      <c r="C1930" s="328"/>
      <c r="D1930" s="328"/>
      <c r="E1930" s="328"/>
      <c r="F1930" s="328"/>
      <c r="G1930" s="328"/>
      <c r="H1930" s="328"/>
      <c r="I1930" s="328"/>
      <c r="J1930" s="328"/>
      <c r="K1930" s="328"/>
      <c r="L1930" s="328"/>
      <c r="M1930" s="328"/>
      <c r="N1930" s="328"/>
      <c r="O1930" s="328"/>
      <c r="P1930" s="328"/>
      <c r="Q1930" s="328"/>
      <c r="R1930" s="328"/>
      <c r="S1930" s="328"/>
      <c r="T1930" s="328"/>
      <c r="U1930" s="328"/>
      <c r="V1930" s="328"/>
      <c r="W1930" s="328"/>
      <c r="X1930" s="328"/>
      <c r="Y1930" s="329"/>
      <c r="Z1930" s="336"/>
      <c r="AA1930" s="337"/>
      <c r="AB1930" s="337"/>
      <c r="AC1930" s="337"/>
      <c r="AD1930" s="338"/>
      <c r="AE1930" s="336"/>
      <c r="AF1930" s="337"/>
      <c r="AG1930" s="337"/>
      <c r="AH1930" s="337"/>
      <c r="AI1930" s="337"/>
      <c r="AJ1930" s="337"/>
      <c r="AK1930" s="300"/>
      <c r="AL1930" s="301"/>
      <c r="AM1930" s="301"/>
      <c r="AN1930" s="301"/>
      <c r="AO1930" s="301"/>
      <c r="AP1930" s="301"/>
      <c r="AQ1930" s="301"/>
      <c r="AR1930" s="301"/>
      <c r="AS1930" s="301"/>
      <c r="AT1930" s="301"/>
      <c r="AU1930" s="301"/>
      <c r="AV1930" s="301"/>
      <c r="AW1930" s="301"/>
      <c r="AX1930" s="302"/>
      <c r="AY1930" s="407"/>
      <c r="AZ1930" s="304"/>
      <c r="BA1930" s="304"/>
      <c r="BB1930" s="408"/>
      <c r="BC1930" s="306">
        <f t="shared" si="108"/>
        <v>0</v>
      </c>
      <c r="BD1930" s="307"/>
      <c r="BE1930" s="307"/>
      <c r="BF1930" s="308"/>
      <c r="BG1930" s="309"/>
      <c r="BH1930" s="310"/>
      <c r="BI1930" s="310"/>
      <c r="BJ1930" s="311"/>
      <c r="BK1930" s="312">
        <f t="shared" si="109"/>
        <v>0</v>
      </c>
      <c r="BL1930" s="313"/>
      <c r="BM1930" s="313"/>
      <c r="BN1930" s="313"/>
      <c r="BO1930" s="313"/>
      <c r="BP1930" s="314"/>
      <c r="BQ1930" s="294"/>
      <c r="BR1930" s="295"/>
      <c r="BS1930" s="295"/>
      <c r="BT1930" s="295"/>
      <c r="BU1930" s="295"/>
      <c r="BV1930" s="295"/>
      <c r="BW1930" s="296"/>
      <c r="BX1930" s="294"/>
      <c r="BY1930" s="295"/>
      <c r="BZ1930" s="295"/>
      <c r="CA1930" s="295"/>
      <c r="CB1930" s="295"/>
      <c r="CC1930" s="296"/>
      <c r="CD1930" s="294"/>
      <c r="CE1930" s="295"/>
      <c r="CF1930" s="295"/>
      <c r="CG1930" s="295"/>
      <c r="CH1930" s="295"/>
      <c r="CI1930" s="296"/>
    </row>
    <row r="1931" spans="1:87" ht="18" customHeight="1" x14ac:dyDescent="0.25">
      <c r="A1931" s="75"/>
      <c r="B1931" s="327"/>
      <c r="C1931" s="328"/>
      <c r="D1931" s="328"/>
      <c r="E1931" s="328"/>
      <c r="F1931" s="328"/>
      <c r="G1931" s="328"/>
      <c r="H1931" s="328"/>
      <c r="I1931" s="328"/>
      <c r="J1931" s="328"/>
      <c r="K1931" s="328"/>
      <c r="L1931" s="328"/>
      <c r="M1931" s="328"/>
      <c r="N1931" s="328"/>
      <c r="O1931" s="328"/>
      <c r="P1931" s="328"/>
      <c r="Q1931" s="328"/>
      <c r="R1931" s="328"/>
      <c r="S1931" s="328"/>
      <c r="T1931" s="328"/>
      <c r="U1931" s="328"/>
      <c r="V1931" s="328"/>
      <c r="W1931" s="328"/>
      <c r="X1931" s="328"/>
      <c r="Y1931" s="329"/>
      <c r="Z1931" s="336"/>
      <c r="AA1931" s="337"/>
      <c r="AB1931" s="337"/>
      <c r="AC1931" s="337"/>
      <c r="AD1931" s="338"/>
      <c r="AE1931" s="336"/>
      <c r="AF1931" s="337"/>
      <c r="AG1931" s="337"/>
      <c r="AH1931" s="337"/>
      <c r="AI1931" s="337"/>
      <c r="AJ1931" s="337"/>
      <c r="AK1931" s="300"/>
      <c r="AL1931" s="301"/>
      <c r="AM1931" s="301"/>
      <c r="AN1931" s="301"/>
      <c r="AO1931" s="301"/>
      <c r="AP1931" s="301"/>
      <c r="AQ1931" s="301"/>
      <c r="AR1931" s="301"/>
      <c r="AS1931" s="301"/>
      <c r="AT1931" s="301"/>
      <c r="AU1931" s="301"/>
      <c r="AV1931" s="301"/>
      <c r="AW1931" s="301"/>
      <c r="AX1931" s="302"/>
      <c r="AY1931" s="407"/>
      <c r="AZ1931" s="304"/>
      <c r="BA1931" s="304"/>
      <c r="BB1931" s="408"/>
      <c r="BC1931" s="306">
        <f t="shared" si="108"/>
        <v>0</v>
      </c>
      <c r="BD1931" s="307"/>
      <c r="BE1931" s="307"/>
      <c r="BF1931" s="308"/>
      <c r="BG1931" s="309"/>
      <c r="BH1931" s="310"/>
      <c r="BI1931" s="310"/>
      <c r="BJ1931" s="311"/>
      <c r="BK1931" s="312">
        <f t="shared" si="109"/>
        <v>0</v>
      </c>
      <c r="BL1931" s="313"/>
      <c r="BM1931" s="313"/>
      <c r="BN1931" s="313"/>
      <c r="BO1931" s="313"/>
      <c r="BP1931" s="314"/>
      <c r="BQ1931" s="294"/>
      <c r="BR1931" s="295"/>
      <c r="BS1931" s="295"/>
      <c r="BT1931" s="295"/>
      <c r="BU1931" s="295"/>
      <c r="BV1931" s="295"/>
      <c r="BW1931" s="296"/>
      <c r="BX1931" s="294"/>
      <c r="BY1931" s="295"/>
      <c r="BZ1931" s="295"/>
      <c r="CA1931" s="295"/>
      <c r="CB1931" s="295"/>
      <c r="CC1931" s="296"/>
      <c r="CD1931" s="294"/>
      <c r="CE1931" s="295"/>
      <c r="CF1931" s="295"/>
      <c r="CG1931" s="295"/>
      <c r="CH1931" s="295"/>
      <c r="CI1931" s="296"/>
    </row>
    <row r="1932" spans="1:87" ht="18" customHeight="1" x14ac:dyDescent="0.25">
      <c r="A1932" s="75"/>
      <c r="B1932" s="327"/>
      <c r="C1932" s="328"/>
      <c r="D1932" s="328"/>
      <c r="E1932" s="328"/>
      <c r="F1932" s="328"/>
      <c r="G1932" s="328"/>
      <c r="H1932" s="328"/>
      <c r="I1932" s="328"/>
      <c r="J1932" s="328"/>
      <c r="K1932" s="328"/>
      <c r="L1932" s="328"/>
      <c r="M1932" s="328"/>
      <c r="N1932" s="328"/>
      <c r="O1932" s="328"/>
      <c r="P1932" s="328"/>
      <c r="Q1932" s="328"/>
      <c r="R1932" s="328"/>
      <c r="S1932" s="328"/>
      <c r="T1932" s="328"/>
      <c r="U1932" s="328"/>
      <c r="V1932" s="328"/>
      <c r="W1932" s="328"/>
      <c r="X1932" s="328"/>
      <c r="Y1932" s="329"/>
      <c r="Z1932" s="336"/>
      <c r="AA1932" s="337"/>
      <c r="AB1932" s="337"/>
      <c r="AC1932" s="337"/>
      <c r="AD1932" s="338"/>
      <c r="AE1932" s="336"/>
      <c r="AF1932" s="337"/>
      <c r="AG1932" s="337"/>
      <c r="AH1932" s="337"/>
      <c r="AI1932" s="337"/>
      <c r="AJ1932" s="337"/>
      <c r="AK1932" s="300"/>
      <c r="AL1932" s="301"/>
      <c r="AM1932" s="301"/>
      <c r="AN1932" s="301"/>
      <c r="AO1932" s="301"/>
      <c r="AP1932" s="301"/>
      <c r="AQ1932" s="301"/>
      <c r="AR1932" s="301"/>
      <c r="AS1932" s="301"/>
      <c r="AT1932" s="301"/>
      <c r="AU1932" s="301"/>
      <c r="AV1932" s="301"/>
      <c r="AW1932" s="301"/>
      <c r="AX1932" s="302"/>
      <c r="AY1932" s="407"/>
      <c r="AZ1932" s="304"/>
      <c r="BA1932" s="304"/>
      <c r="BB1932" s="408"/>
      <c r="BC1932" s="306">
        <f t="shared" si="108"/>
        <v>0</v>
      </c>
      <c r="BD1932" s="307"/>
      <c r="BE1932" s="307"/>
      <c r="BF1932" s="308"/>
      <c r="BG1932" s="309"/>
      <c r="BH1932" s="310"/>
      <c r="BI1932" s="310"/>
      <c r="BJ1932" s="311"/>
      <c r="BK1932" s="312">
        <f t="shared" si="109"/>
        <v>0</v>
      </c>
      <c r="BL1932" s="313"/>
      <c r="BM1932" s="313"/>
      <c r="BN1932" s="313"/>
      <c r="BO1932" s="313"/>
      <c r="BP1932" s="314"/>
      <c r="BQ1932" s="294"/>
      <c r="BR1932" s="295"/>
      <c r="BS1932" s="295"/>
      <c r="BT1932" s="295"/>
      <c r="BU1932" s="295"/>
      <c r="BV1932" s="295"/>
      <c r="BW1932" s="296"/>
      <c r="BX1932" s="294"/>
      <c r="BY1932" s="295"/>
      <c r="BZ1932" s="295"/>
      <c r="CA1932" s="295"/>
      <c r="CB1932" s="295"/>
      <c r="CC1932" s="296"/>
      <c r="CD1932" s="294"/>
      <c r="CE1932" s="295"/>
      <c r="CF1932" s="295"/>
      <c r="CG1932" s="295"/>
      <c r="CH1932" s="295"/>
      <c r="CI1932" s="296"/>
    </row>
    <row r="1933" spans="1:87" ht="18" customHeight="1" x14ac:dyDescent="0.25">
      <c r="A1933" s="75"/>
      <c r="B1933" s="327"/>
      <c r="C1933" s="328"/>
      <c r="D1933" s="328"/>
      <c r="E1933" s="328"/>
      <c r="F1933" s="328"/>
      <c r="G1933" s="328"/>
      <c r="H1933" s="328"/>
      <c r="I1933" s="328"/>
      <c r="J1933" s="328"/>
      <c r="K1933" s="328"/>
      <c r="L1933" s="328"/>
      <c r="M1933" s="328"/>
      <c r="N1933" s="328"/>
      <c r="O1933" s="328"/>
      <c r="P1933" s="328"/>
      <c r="Q1933" s="328"/>
      <c r="R1933" s="328"/>
      <c r="S1933" s="328"/>
      <c r="T1933" s="328"/>
      <c r="U1933" s="328"/>
      <c r="V1933" s="328"/>
      <c r="W1933" s="328"/>
      <c r="X1933" s="328"/>
      <c r="Y1933" s="329"/>
      <c r="Z1933" s="336"/>
      <c r="AA1933" s="337"/>
      <c r="AB1933" s="337"/>
      <c r="AC1933" s="337"/>
      <c r="AD1933" s="338"/>
      <c r="AE1933" s="336"/>
      <c r="AF1933" s="337"/>
      <c r="AG1933" s="337"/>
      <c r="AH1933" s="337"/>
      <c r="AI1933" s="337"/>
      <c r="AJ1933" s="337"/>
      <c r="AK1933" s="300"/>
      <c r="AL1933" s="301"/>
      <c r="AM1933" s="301"/>
      <c r="AN1933" s="301"/>
      <c r="AO1933" s="301"/>
      <c r="AP1933" s="301"/>
      <c r="AQ1933" s="301"/>
      <c r="AR1933" s="301"/>
      <c r="AS1933" s="301"/>
      <c r="AT1933" s="301"/>
      <c r="AU1933" s="301"/>
      <c r="AV1933" s="301"/>
      <c r="AW1933" s="301"/>
      <c r="AX1933" s="302"/>
      <c r="AY1933" s="407"/>
      <c r="AZ1933" s="304"/>
      <c r="BA1933" s="304"/>
      <c r="BB1933" s="408"/>
      <c r="BC1933" s="306">
        <f t="shared" si="108"/>
        <v>0</v>
      </c>
      <c r="BD1933" s="307"/>
      <c r="BE1933" s="307"/>
      <c r="BF1933" s="308"/>
      <c r="BG1933" s="309"/>
      <c r="BH1933" s="310"/>
      <c r="BI1933" s="310"/>
      <c r="BJ1933" s="311"/>
      <c r="BK1933" s="312">
        <f t="shared" si="109"/>
        <v>0</v>
      </c>
      <c r="BL1933" s="313"/>
      <c r="BM1933" s="313"/>
      <c r="BN1933" s="313"/>
      <c r="BO1933" s="313"/>
      <c r="BP1933" s="314"/>
      <c r="BQ1933" s="294"/>
      <c r="BR1933" s="295"/>
      <c r="BS1933" s="295"/>
      <c r="BT1933" s="295"/>
      <c r="BU1933" s="295"/>
      <c r="BV1933" s="295"/>
      <c r="BW1933" s="296"/>
      <c r="BX1933" s="294"/>
      <c r="BY1933" s="295"/>
      <c r="BZ1933" s="295"/>
      <c r="CA1933" s="295"/>
      <c r="CB1933" s="295"/>
      <c r="CC1933" s="296"/>
      <c r="CD1933" s="294"/>
      <c r="CE1933" s="295"/>
      <c r="CF1933" s="295"/>
      <c r="CG1933" s="295"/>
      <c r="CH1933" s="295"/>
      <c r="CI1933" s="296"/>
    </row>
    <row r="1934" spans="1:87" ht="18" customHeight="1" x14ac:dyDescent="0.25">
      <c r="A1934" s="75"/>
      <c r="B1934" s="327"/>
      <c r="C1934" s="328"/>
      <c r="D1934" s="328"/>
      <c r="E1934" s="328"/>
      <c r="F1934" s="328"/>
      <c r="G1934" s="328"/>
      <c r="H1934" s="328"/>
      <c r="I1934" s="328"/>
      <c r="J1934" s="328"/>
      <c r="K1934" s="328"/>
      <c r="L1934" s="328"/>
      <c r="M1934" s="328"/>
      <c r="N1934" s="328"/>
      <c r="O1934" s="328"/>
      <c r="P1934" s="328"/>
      <c r="Q1934" s="328"/>
      <c r="R1934" s="328"/>
      <c r="S1934" s="328"/>
      <c r="T1934" s="328"/>
      <c r="U1934" s="328"/>
      <c r="V1934" s="328"/>
      <c r="W1934" s="328"/>
      <c r="X1934" s="328"/>
      <c r="Y1934" s="329"/>
      <c r="Z1934" s="336"/>
      <c r="AA1934" s="337"/>
      <c r="AB1934" s="337"/>
      <c r="AC1934" s="337"/>
      <c r="AD1934" s="338"/>
      <c r="AE1934" s="336"/>
      <c r="AF1934" s="337"/>
      <c r="AG1934" s="337"/>
      <c r="AH1934" s="337"/>
      <c r="AI1934" s="337"/>
      <c r="AJ1934" s="337"/>
      <c r="AK1934" s="300"/>
      <c r="AL1934" s="301"/>
      <c r="AM1934" s="301"/>
      <c r="AN1934" s="301"/>
      <c r="AO1934" s="301"/>
      <c r="AP1934" s="301"/>
      <c r="AQ1934" s="301"/>
      <c r="AR1934" s="301"/>
      <c r="AS1934" s="301"/>
      <c r="AT1934" s="301"/>
      <c r="AU1934" s="301"/>
      <c r="AV1934" s="301"/>
      <c r="AW1934" s="301"/>
      <c r="AX1934" s="302"/>
      <c r="AY1934" s="407"/>
      <c r="AZ1934" s="304"/>
      <c r="BA1934" s="304"/>
      <c r="BB1934" s="408"/>
      <c r="BC1934" s="306">
        <f t="shared" si="108"/>
        <v>0</v>
      </c>
      <c r="BD1934" s="307"/>
      <c r="BE1934" s="307"/>
      <c r="BF1934" s="308"/>
      <c r="BG1934" s="309"/>
      <c r="BH1934" s="310"/>
      <c r="BI1934" s="310"/>
      <c r="BJ1934" s="311"/>
      <c r="BK1934" s="312">
        <f t="shared" si="109"/>
        <v>0</v>
      </c>
      <c r="BL1934" s="313"/>
      <c r="BM1934" s="313"/>
      <c r="BN1934" s="313"/>
      <c r="BO1934" s="313"/>
      <c r="BP1934" s="314"/>
      <c r="BQ1934" s="294"/>
      <c r="BR1934" s="295"/>
      <c r="BS1934" s="295"/>
      <c r="BT1934" s="295"/>
      <c r="BU1934" s="295"/>
      <c r="BV1934" s="295"/>
      <c r="BW1934" s="296"/>
      <c r="BX1934" s="294"/>
      <c r="BY1934" s="295"/>
      <c r="BZ1934" s="295"/>
      <c r="CA1934" s="295"/>
      <c r="CB1934" s="295"/>
      <c r="CC1934" s="296"/>
      <c r="CD1934" s="294"/>
      <c r="CE1934" s="295"/>
      <c r="CF1934" s="295"/>
      <c r="CG1934" s="295"/>
      <c r="CH1934" s="295"/>
      <c r="CI1934" s="296"/>
    </row>
    <row r="1935" spans="1:87" ht="18" customHeight="1" x14ac:dyDescent="0.25">
      <c r="A1935" s="75"/>
      <c r="B1935" s="327"/>
      <c r="C1935" s="328"/>
      <c r="D1935" s="328"/>
      <c r="E1935" s="328"/>
      <c r="F1935" s="328"/>
      <c r="G1935" s="328"/>
      <c r="H1935" s="328"/>
      <c r="I1935" s="328"/>
      <c r="J1935" s="328"/>
      <c r="K1935" s="328"/>
      <c r="L1935" s="328"/>
      <c r="M1935" s="328"/>
      <c r="N1935" s="328"/>
      <c r="O1935" s="328"/>
      <c r="P1935" s="328"/>
      <c r="Q1935" s="328"/>
      <c r="R1935" s="328"/>
      <c r="S1935" s="328"/>
      <c r="T1935" s="328"/>
      <c r="U1935" s="328"/>
      <c r="V1935" s="328"/>
      <c r="W1935" s="328"/>
      <c r="X1935" s="328"/>
      <c r="Y1935" s="329"/>
      <c r="Z1935" s="336"/>
      <c r="AA1935" s="337"/>
      <c r="AB1935" s="337"/>
      <c r="AC1935" s="337"/>
      <c r="AD1935" s="338"/>
      <c r="AE1935" s="336"/>
      <c r="AF1935" s="337"/>
      <c r="AG1935" s="337"/>
      <c r="AH1935" s="337"/>
      <c r="AI1935" s="337"/>
      <c r="AJ1935" s="337"/>
      <c r="AK1935" s="300"/>
      <c r="AL1935" s="301"/>
      <c r="AM1935" s="301"/>
      <c r="AN1935" s="301"/>
      <c r="AO1935" s="301"/>
      <c r="AP1935" s="301"/>
      <c r="AQ1935" s="301"/>
      <c r="AR1935" s="301"/>
      <c r="AS1935" s="301"/>
      <c r="AT1935" s="301"/>
      <c r="AU1935" s="301"/>
      <c r="AV1935" s="301"/>
      <c r="AW1935" s="301"/>
      <c r="AX1935" s="302"/>
      <c r="AY1935" s="407"/>
      <c r="AZ1935" s="304"/>
      <c r="BA1935" s="304"/>
      <c r="BB1935" s="408"/>
      <c r="BC1935" s="306">
        <f t="shared" si="108"/>
        <v>0</v>
      </c>
      <c r="BD1935" s="307"/>
      <c r="BE1935" s="307"/>
      <c r="BF1935" s="308"/>
      <c r="BG1935" s="309"/>
      <c r="BH1935" s="310"/>
      <c r="BI1935" s="310"/>
      <c r="BJ1935" s="311"/>
      <c r="BK1935" s="312">
        <f t="shared" si="109"/>
        <v>0</v>
      </c>
      <c r="BL1935" s="313"/>
      <c r="BM1935" s="313"/>
      <c r="BN1935" s="313"/>
      <c r="BO1935" s="313"/>
      <c r="BP1935" s="314"/>
      <c r="BQ1935" s="294"/>
      <c r="BR1935" s="295"/>
      <c r="BS1935" s="295"/>
      <c r="BT1935" s="295"/>
      <c r="BU1935" s="295"/>
      <c r="BV1935" s="295"/>
      <c r="BW1935" s="296"/>
      <c r="BX1935" s="294"/>
      <c r="BY1935" s="295"/>
      <c r="BZ1935" s="295"/>
      <c r="CA1935" s="295"/>
      <c r="CB1935" s="295"/>
      <c r="CC1935" s="296"/>
      <c r="CD1935" s="294"/>
      <c r="CE1935" s="295"/>
      <c r="CF1935" s="295"/>
      <c r="CG1935" s="295"/>
      <c r="CH1935" s="295"/>
      <c r="CI1935" s="296"/>
    </row>
    <row r="1936" spans="1:87" ht="18" customHeight="1" x14ac:dyDescent="0.25">
      <c r="A1936" s="75"/>
      <c r="B1936" s="327"/>
      <c r="C1936" s="328"/>
      <c r="D1936" s="328"/>
      <c r="E1936" s="328"/>
      <c r="F1936" s="328"/>
      <c r="G1936" s="328"/>
      <c r="H1936" s="328"/>
      <c r="I1936" s="328"/>
      <c r="J1936" s="328"/>
      <c r="K1936" s="328"/>
      <c r="L1936" s="328"/>
      <c r="M1936" s="328"/>
      <c r="N1936" s="328"/>
      <c r="O1936" s="328"/>
      <c r="P1936" s="328"/>
      <c r="Q1936" s="328"/>
      <c r="R1936" s="328"/>
      <c r="S1936" s="328"/>
      <c r="T1936" s="328"/>
      <c r="U1936" s="328"/>
      <c r="V1936" s="328"/>
      <c r="W1936" s="328"/>
      <c r="X1936" s="328"/>
      <c r="Y1936" s="329"/>
      <c r="Z1936" s="336"/>
      <c r="AA1936" s="337"/>
      <c r="AB1936" s="337"/>
      <c r="AC1936" s="337"/>
      <c r="AD1936" s="338"/>
      <c r="AE1936" s="336"/>
      <c r="AF1936" s="337"/>
      <c r="AG1936" s="337"/>
      <c r="AH1936" s="337"/>
      <c r="AI1936" s="337"/>
      <c r="AJ1936" s="337"/>
      <c r="AK1936" s="300"/>
      <c r="AL1936" s="301"/>
      <c r="AM1936" s="301"/>
      <c r="AN1936" s="301"/>
      <c r="AO1936" s="301"/>
      <c r="AP1936" s="301"/>
      <c r="AQ1936" s="301"/>
      <c r="AR1936" s="301"/>
      <c r="AS1936" s="301"/>
      <c r="AT1936" s="301"/>
      <c r="AU1936" s="301"/>
      <c r="AV1936" s="301"/>
      <c r="AW1936" s="301"/>
      <c r="AX1936" s="302"/>
      <c r="AY1936" s="407"/>
      <c r="AZ1936" s="304"/>
      <c r="BA1936" s="304"/>
      <c r="BB1936" s="408"/>
      <c r="BC1936" s="306">
        <f t="shared" si="108"/>
        <v>0</v>
      </c>
      <c r="BD1936" s="307"/>
      <c r="BE1936" s="307"/>
      <c r="BF1936" s="308"/>
      <c r="BG1936" s="309"/>
      <c r="BH1936" s="310"/>
      <c r="BI1936" s="310"/>
      <c r="BJ1936" s="311"/>
      <c r="BK1936" s="312">
        <f t="shared" si="109"/>
        <v>0</v>
      </c>
      <c r="BL1936" s="313"/>
      <c r="BM1936" s="313"/>
      <c r="BN1936" s="313"/>
      <c r="BO1936" s="313"/>
      <c r="BP1936" s="314"/>
      <c r="BQ1936" s="294"/>
      <c r="BR1936" s="295"/>
      <c r="BS1936" s="295"/>
      <c r="BT1936" s="295"/>
      <c r="BU1936" s="295"/>
      <c r="BV1936" s="295"/>
      <c r="BW1936" s="296"/>
      <c r="BX1936" s="294"/>
      <c r="BY1936" s="295"/>
      <c r="BZ1936" s="295"/>
      <c r="CA1936" s="295"/>
      <c r="CB1936" s="295"/>
      <c r="CC1936" s="296"/>
      <c r="CD1936" s="294"/>
      <c r="CE1936" s="295"/>
      <c r="CF1936" s="295"/>
      <c r="CG1936" s="295"/>
      <c r="CH1936" s="295"/>
      <c r="CI1936" s="296"/>
    </row>
    <row r="1937" spans="1:87" ht="18" customHeight="1" x14ac:dyDescent="0.25">
      <c r="A1937" s="75"/>
      <c r="B1937" s="327"/>
      <c r="C1937" s="328"/>
      <c r="D1937" s="328"/>
      <c r="E1937" s="328"/>
      <c r="F1937" s="328"/>
      <c r="G1937" s="328"/>
      <c r="H1937" s="328"/>
      <c r="I1937" s="328"/>
      <c r="J1937" s="328"/>
      <c r="K1937" s="328"/>
      <c r="L1937" s="328"/>
      <c r="M1937" s="328"/>
      <c r="N1937" s="328"/>
      <c r="O1937" s="328"/>
      <c r="P1937" s="328"/>
      <c r="Q1937" s="328"/>
      <c r="R1937" s="328"/>
      <c r="S1937" s="328"/>
      <c r="T1937" s="328"/>
      <c r="U1937" s="328"/>
      <c r="V1937" s="328"/>
      <c r="W1937" s="328"/>
      <c r="X1937" s="328"/>
      <c r="Y1937" s="329"/>
      <c r="Z1937" s="336"/>
      <c r="AA1937" s="337"/>
      <c r="AB1937" s="337"/>
      <c r="AC1937" s="337"/>
      <c r="AD1937" s="338"/>
      <c r="AE1937" s="336"/>
      <c r="AF1937" s="337"/>
      <c r="AG1937" s="337"/>
      <c r="AH1937" s="337"/>
      <c r="AI1937" s="337"/>
      <c r="AJ1937" s="337"/>
      <c r="AK1937" s="300"/>
      <c r="AL1937" s="301"/>
      <c r="AM1937" s="301"/>
      <c r="AN1937" s="301"/>
      <c r="AO1937" s="301"/>
      <c r="AP1937" s="301"/>
      <c r="AQ1937" s="301"/>
      <c r="AR1937" s="301"/>
      <c r="AS1937" s="301"/>
      <c r="AT1937" s="301"/>
      <c r="AU1937" s="301"/>
      <c r="AV1937" s="301"/>
      <c r="AW1937" s="301"/>
      <c r="AX1937" s="302"/>
      <c r="AY1937" s="407"/>
      <c r="AZ1937" s="304"/>
      <c r="BA1937" s="304"/>
      <c r="BB1937" s="408"/>
      <c r="BC1937" s="306">
        <f t="shared" si="108"/>
        <v>0</v>
      </c>
      <c r="BD1937" s="307"/>
      <c r="BE1937" s="307"/>
      <c r="BF1937" s="308"/>
      <c r="BG1937" s="309"/>
      <c r="BH1937" s="310"/>
      <c r="BI1937" s="310"/>
      <c r="BJ1937" s="311"/>
      <c r="BK1937" s="312">
        <f t="shared" si="109"/>
        <v>0</v>
      </c>
      <c r="BL1937" s="313"/>
      <c r="BM1937" s="313"/>
      <c r="BN1937" s="313"/>
      <c r="BO1937" s="313"/>
      <c r="BP1937" s="314"/>
      <c r="BQ1937" s="294"/>
      <c r="BR1937" s="295"/>
      <c r="BS1937" s="295"/>
      <c r="BT1937" s="295"/>
      <c r="BU1937" s="295"/>
      <c r="BV1937" s="295"/>
      <c r="BW1937" s="296"/>
      <c r="BX1937" s="294"/>
      <c r="BY1937" s="295"/>
      <c r="BZ1937" s="295"/>
      <c r="CA1937" s="295"/>
      <c r="CB1937" s="295"/>
      <c r="CC1937" s="296"/>
      <c r="CD1937" s="294"/>
      <c r="CE1937" s="295"/>
      <c r="CF1937" s="295"/>
      <c r="CG1937" s="295"/>
      <c r="CH1937" s="295"/>
      <c r="CI1937" s="296"/>
    </row>
    <row r="1938" spans="1:87" ht="18" customHeight="1" x14ac:dyDescent="0.25">
      <c r="A1938" s="75"/>
      <c r="B1938" s="327"/>
      <c r="C1938" s="328"/>
      <c r="D1938" s="328"/>
      <c r="E1938" s="328"/>
      <c r="F1938" s="328"/>
      <c r="G1938" s="328"/>
      <c r="H1938" s="328"/>
      <c r="I1938" s="328"/>
      <c r="J1938" s="328"/>
      <c r="K1938" s="328"/>
      <c r="L1938" s="328"/>
      <c r="M1938" s="328"/>
      <c r="N1938" s="328"/>
      <c r="O1938" s="328"/>
      <c r="P1938" s="328"/>
      <c r="Q1938" s="328"/>
      <c r="R1938" s="328"/>
      <c r="S1938" s="328"/>
      <c r="T1938" s="328"/>
      <c r="U1938" s="328"/>
      <c r="V1938" s="328"/>
      <c r="W1938" s="328"/>
      <c r="X1938" s="328"/>
      <c r="Y1938" s="329"/>
      <c r="Z1938" s="336"/>
      <c r="AA1938" s="337"/>
      <c r="AB1938" s="337"/>
      <c r="AC1938" s="337"/>
      <c r="AD1938" s="338"/>
      <c r="AE1938" s="336"/>
      <c r="AF1938" s="337"/>
      <c r="AG1938" s="337"/>
      <c r="AH1938" s="337"/>
      <c r="AI1938" s="337"/>
      <c r="AJ1938" s="337"/>
      <c r="AK1938" s="300"/>
      <c r="AL1938" s="301"/>
      <c r="AM1938" s="301"/>
      <c r="AN1938" s="301"/>
      <c r="AO1938" s="301"/>
      <c r="AP1938" s="301"/>
      <c r="AQ1938" s="301"/>
      <c r="AR1938" s="301"/>
      <c r="AS1938" s="301"/>
      <c r="AT1938" s="301"/>
      <c r="AU1938" s="301"/>
      <c r="AV1938" s="301"/>
      <c r="AW1938" s="301"/>
      <c r="AX1938" s="302"/>
      <c r="AY1938" s="407"/>
      <c r="AZ1938" s="304"/>
      <c r="BA1938" s="304"/>
      <c r="BB1938" s="408"/>
      <c r="BC1938" s="306">
        <f t="shared" si="108"/>
        <v>0</v>
      </c>
      <c r="BD1938" s="307"/>
      <c r="BE1938" s="307"/>
      <c r="BF1938" s="308"/>
      <c r="BG1938" s="309"/>
      <c r="BH1938" s="310"/>
      <c r="BI1938" s="310"/>
      <c r="BJ1938" s="311"/>
      <c r="BK1938" s="312">
        <f t="shared" si="109"/>
        <v>0</v>
      </c>
      <c r="BL1938" s="313"/>
      <c r="BM1938" s="313"/>
      <c r="BN1938" s="313"/>
      <c r="BO1938" s="313"/>
      <c r="BP1938" s="314"/>
      <c r="BQ1938" s="294"/>
      <c r="BR1938" s="295"/>
      <c r="BS1938" s="295"/>
      <c r="BT1938" s="295"/>
      <c r="BU1938" s="295"/>
      <c r="BV1938" s="295"/>
      <c r="BW1938" s="296"/>
      <c r="BX1938" s="294"/>
      <c r="BY1938" s="295"/>
      <c r="BZ1938" s="295"/>
      <c r="CA1938" s="295"/>
      <c r="CB1938" s="295"/>
      <c r="CC1938" s="296"/>
      <c r="CD1938" s="294"/>
      <c r="CE1938" s="295"/>
      <c r="CF1938" s="295"/>
      <c r="CG1938" s="295"/>
      <c r="CH1938" s="295"/>
      <c r="CI1938" s="296"/>
    </row>
    <row r="1939" spans="1:87" ht="18" customHeight="1" x14ac:dyDescent="0.25">
      <c r="A1939" s="75"/>
      <c r="B1939" s="327"/>
      <c r="C1939" s="328"/>
      <c r="D1939" s="328"/>
      <c r="E1939" s="328"/>
      <c r="F1939" s="328"/>
      <c r="G1939" s="328"/>
      <c r="H1939" s="328"/>
      <c r="I1939" s="328"/>
      <c r="J1939" s="328"/>
      <c r="K1939" s="328"/>
      <c r="L1939" s="328"/>
      <c r="M1939" s="328"/>
      <c r="N1939" s="328"/>
      <c r="O1939" s="328"/>
      <c r="P1939" s="328"/>
      <c r="Q1939" s="328"/>
      <c r="R1939" s="328"/>
      <c r="S1939" s="328"/>
      <c r="T1939" s="328"/>
      <c r="U1939" s="328"/>
      <c r="V1939" s="328"/>
      <c r="W1939" s="328"/>
      <c r="X1939" s="328"/>
      <c r="Y1939" s="329"/>
      <c r="Z1939" s="336"/>
      <c r="AA1939" s="337"/>
      <c r="AB1939" s="337"/>
      <c r="AC1939" s="337"/>
      <c r="AD1939" s="338"/>
      <c r="AE1939" s="336"/>
      <c r="AF1939" s="337"/>
      <c r="AG1939" s="337"/>
      <c r="AH1939" s="337"/>
      <c r="AI1939" s="337"/>
      <c r="AJ1939" s="337"/>
      <c r="AK1939" s="300"/>
      <c r="AL1939" s="301"/>
      <c r="AM1939" s="301"/>
      <c r="AN1939" s="301"/>
      <c r="AO1939" s="301"/>
      <c r="AP1939" s="301"/>
      <c r="AQ1939" s="301"/>
      <c r="AR1939" s="301"/>
      <c r="AS1939" s="301"/>
      <c r="AT1939" s="301"/>
      <c r="AU1939" s="301"/>
      <c r="AV1939" s="301"/>
      <c r="AW1939" s="301"/>
      <c r="AX1939" s="302"/>
      <c r="AY1939" s="407"/>
      <c r="AZ1939" s="304"/>
      <c r="BA1939" s="304"/>
      <c r="BB1939" s="408"/>
      <c r="BC1939" s="306">
        <f t="shared" si="108"/>
        <v>0</v>
      </c>
      <c r="BD1939" s="307"/>
      <c r="BE1939" s="307"/>
      <c r="BF1939" s="308"/>
      <c r="BG1939" s="309"/>
      <c r="BH1939" s="310"/>
      <c r="BI1939" s="310"/>
      <c r="BJ1939" s="311"/>
      <c r="BK1939" s="312">
        <f t="shared" si="109"/>
        <v>0</v>
      </c>
      <c r="BL1939" s="313"/>
      <c r="BM1939" s="313"/>
      <c r="BN1939" s="313"/>
      <c r="BO1939" s="313"/>
      <c r="BP1939" s="314"/>
      <c r="BQ1939" s="294"/>
      <c r="BR1939" s="295"/>
      <c r="BS1939" s="295"/>
      <c r="BT1939" s="295"/>
      <c r="BU1939" s="295"/>
      <c r="BV1939" s="295"/>
      <c r="BW1939" s="296"/>
      <c r="BX1939" s="294"/>
      <c r="BY1939" s="295"/>
      <c r="BZ1939" s="295"/>
      <c r="CA1939" s="295"/>
      <c r="CB1939" s="295"/>
      <c r="CC1939" s="296"/>
      <c r="CD1939" s="294"/>
      <c r="CE1939" s="295"/>
      <c r="CF1939" s="295"/>
      <c r="CG1939" s="295"/>
      <c r="CH1939" s="295"/>
      <c r="CI1939" s="296"/>
    </row>
    <row r="1940" spans="1:87" ht="18" customHeight="1" x14ac:dyDescent="0.25">
      <c r="A1940" s="75"/>
      <c r="B1940" s="327"/>
      <c r="C1940" s="328"/>
      <c r="D1940" s="328"/>
      <c r="E1940" s="328"/>
      <c r="F1940" s="328"/>
      <c r="G1940" s="328"/>
      <c r="H1940" s="328"/>
      <c r="I1940" s="328"/>
      <c r="J1940" s="328"/>
      <c r="K1940" s="328"/>
      <c r="L1940" s="328"/>
      <c r="M1940" s="328"/>
      <c r="N1940" s="328"/>
      <c r="O1940" s="328"/>
      <c r="P1940" s="328"/>
      <c r="Q1940" s="328"/>
      <c r="R1940" s="328"/>
      <c r="S1940" s="328"/>
      <c r="T1940" s="328"/>
      <c r="U1940" s="328"/>
      <c r="V1940" s="328"/>
      <c r="W1940" s="328"/>
      <c r="X1940" s="328"/>
      <c r="Y1940" s="329"/>
      <c r="Z1940" s="336"/>
      <c r="AA1940" s="337"/>
      <c r="AB1940" s="337"/>
      <c r="AC1940" s="337"/>
      <c r="AD1940" s="338"/>
      <c r="AE1940" s="336"/>
      <c r="AF1940" s="337"/>
      <c r="AG1940" s="337"/>
      <c r="AH1940" s="337"/>
      <c r="AI1940" s="337"/>
      <c r="AJ1940" s="337"/>
      <c r="AK1940" s="300"/>
      <c r="AL1940" s="301"/>
      <c r="AM1940" s="301"/>
      <c r="AN1940" s="301"/>
      <c r="AO1940" s="301"/>
      <c r="AP1940" s="301"/>
      <c r="AQ1940" s="301"/>
      <c r="AR1940" s="301"/>
      <c r="AS1940" s="301"/>
      <c r="AT1940" s="301"/>
      <c r="AU1940" s="301"/>
      <c r="AV1940" s="301"/>
      <c r="AW1940" s="301"/>
      <c r="AX1940" s="302"/>
      <c r="AY1940" s="407"/>
      <c r="AZ1940" s="304"/>
      <c r="BA1940" s="304"/>
      <c r="BB1940" s="408"/>
      <c r="BC1940" s="306">
        <f t="shared" si="108"/>
        <v>0</v>
      </c>
      <c r="BD1940" s="307"/>
      <c r="BE1940" s="307"/>
      <c r="BF1940" s="308"/>
      <c r="BG1940" s="309"/>
      <c r="BH1940" s="310"/>
      <c r="BI1940" s="310"/>
      <c r="BJ1940" s="311"/>
      <c r="BK1940" s="312">
        <f t="shared" si="109"/>
        <v>0</v>
      </c>
      <c r="BL1940" s="313"/>
      <c r="BM1940" s="313"/>
      <c r="BN1940" s="313"/>
      <c r="BO1940" s="313"/>
      <c r="BP1940" s="314"/>
      <c r="BQ1940" s="294"/>
      <c r="BR1940" s="295"/>
      <c r="BS1940" s="295"/>
      <c r="BT1940" s="295"/>
      <c r="BU1940" s="295"/>
      <c r="BV1940" s="295"/>
      <c r="BW1940" s="296"/>
      <c r="BX1940" s="294"/>
      <c r="BY1940" s="295"/>
      <c r="BZ1940" s="295"/>
      <c r="CA1940" s="295"/>
      <c r="CB1940" s="295"/>
      <c r="CC1940" s="296"/>
      <c r="CD1940" s="294"/>
      <c r="CE1940" s="295"/>
      <c r="CF1940" s="295"/>
      <c r="CG1940" s="295"/>
      <c r="CH1940" s="295"/>
      <c r="CI1940" s="296"/>
    </row>
    <row r="1941" spans="1:87" ht="18" customHeight="1" x14ac:dyDescent="0.25">
      <c r="A1941" s="75"/>
      <c r="B1941" s="327"/>
      <c r="C1941" s="328"/>
      <c r="D1941" s="328"/>
      <c r="E1941" s="328"/>
      <c r="F1941" s="328"/>
      <c r="G1941" s="328"/>
      <c r="H1941" s="328"/>
      <c r="I1941" s="328"/>
      <c r="J1941" s="328"/>
      <c r="K1941" s="328"/>
      <c r="L1941" s="328"/>
      <c r="M1941" s="328"/>
      <c r="N1941" s="328"/>
      <c r="O1941" s="328"/>
      <c r="P1941" s="328"/>
      <c r="Q1941" s="328"/>
      <c r="R1941" s="328"/>
      <c r="S1941" s="328"/>
      <c r="T1941" s="328"/>
      <c r="U1941" s="328"/>
      <c r="V1941" s="328"/>
      <c r="W1941" s="328"/>
      <c r="X1941" s="328"/>
      <c r="Y1941" s="329"/>
      <c r="Z1941" s="336"/>
      <c r="AA1941" s="337"/>
      <c r="AB1941" s="337"/>
      <c r="AC1941" s="337"/>
      <c r="AD1941" s="338"/>
      <c r="AE1941" s="336"/>
      <c r="AF1941" s="337"/>
      <c r="AG1941" s="337"/>
      <c r="AH1941" s="337"/>
      <c r="AI1941" s="337"/>
      <c r="AJ1941" s="337"/>
      <c r="AK1941" s="300"/>
      <c r="AL1941" s="301"/>
      <c r="AM1941" s="301"/>
      <c r="AN1941" s="301"/>
      <c r="AO1941" s="301"/>
      <c r="AP1941" s="301"/>
      <c r="AQ1941" s="301"/>
      <c r="AR1941" s="301"/>
      <c r="AS1941" s="301"/>
      <c r="AT1941" s="301"/>
      <c r="AU1941" s="301"/>
      <c r="AV1941" s="301"/>
      <c r="AW1941" s="301"/>
      <c r="AX1941" s="302"/>
      <c r="AY1941" s="407"/>
      <c r="AZ1941" s="304"/>
      <c r="BA1941" s="304"/>
      <c r="BB1941" s="408"/>
      <c r="BC1941" s="306">
        <f t="shared" si="108"/>
        <v>0</v>
      </c>
      <c r="BD1941" s="307"/>
      <c r="BE1941" s="307"/>
      <c r="BF1941" s="308"/>
      <c r="BG1941" s="309"/>
      <c r="BH1941" s="310"/>
      <c r="BI1941" s="310"/>
      <c r="BJ1941" s="311"/>
      <c r="BK1941" s="312">
        <f t="shared" si="109"/>
        <v>0</v>
      </c>
      <c r="BL1941" s="313"/>
      <c r="BM1941" s="313"/>
      <c r="BN1941" s="313"/>
      <c r="BO1941" s="313"/>
      <c r="BP1941" s="314"/>
      <c r="BQ1941" s="294"/>
      <c r="BR1941" s="295"/>
      <c r="BS1941" s="295"/>
      <c r="BT1941" s="295"/>
      <c r="BU1941" s="295"/>
      <c r="BV1941" s="295"/>
      <c r="BW1941" s="296"/>
      <c r="BX1941" s="294"/>
      <c r="BY1941" s="295"/>
      <c r="BZ1941" s="295"/>
      <c r="CA1941" s="295"/>
      <c r="CB1941" s="295"/>
      <c r="CC1941" s="296"/>
      <c r="CD1941" s="294"/>
      <c r="CE1941" s="295"/>
      <c r="CF1941" s="295"/>
      <c r="CG1941" s="295"/>
      <c r="CH1941" s="295"/>
      <c r="CI1941" s="296"/>
    </row>
    <row r="1942" spans="1:87" ht="18" customHeight="1" x14ac:dyDescent="0.25">
      <c r="A1942" s="75"/>
      <c r="B1942" s="327"/>
      <c r="C1942" s="328"/>
      <c r="D1942" s="328"/>
      <c r="E1942" s="328"/>
      <c r="F1942" s="328"/>
      <c r="G1942" s="328"/>
      <c r="H1942" s="328"/>
      <c r="I1942" s="328"/>
      <c r="J1942" s="328"/>
      <c r="K1942" s="328"/>
      <c r="L1942" s="328"/>
      <c r="M1942" s="328"/>
      <c r="N1942" s="328"/>
      <c r="O1942" s="328"/>
      <c r="P1942" s="328"/>
      <c r="Q1942" s="328"/>
      <c r="R1942" s="328"/>
      <c r="S1942" s="328"/>
      <c r="T1942" s="328"/>
      <c r="U1942" s="328"/>
      <c r="V1942" s="328"/>
      <c r="W1942" s="328"/>
      <c r="X1942" s="328"/>
      <c r="Y1942" s="329"/>
      <c r="Z1942" s="336"/>
      <c r="AA1942" s="337"/>
      <c r="AB1942" s="337"/>
      <c r="AC1942" s="337"/>
      <c r="AD1942" s="338"/>
      <c r="AE1942" s="336"/>
      <c r="AF1942" s="337"/>
      <c r="AG1942" s="337"/>
      <c r="AH1942" s="337"/>
      <c r="AI1942" s="337"/>
      <c r="AJ1942" s="337"/>
      <c r="AK1942" s="300"/>
      <c r="AL1942" s="301"/>
      <c r="AM1942" s="301"/>
      <c r="AN1942" s="301"/>
      <c r="AO1942" s="301"/>
      <c r="AP1942" s="301"/>
      <c r="AQ1942" s="301"/>
      <c r="AR1942" s="301"/>
      <c r="AS1942" s="301"/>
      <c r="AT1942" s="301"/>
      <c r="AU1942" s="301"/>
      <c r="AV1942" s="301"/>
      <c r="AW1942" s="301"/>
      <c r="AX1942" s="302"/>
      <c r="AY1942" s="407"/>
      <c r="AZ1942" s="304"/>
      <c r="BA1942" s="304"/>
      <c r="BB1942" s="408"/>
      <c r="BC1942" s="306">
        <f t="shared" si="108"/>
        <v>0</v>
      </c>
      <c r="BD1942" s="307"/>
      <c r="BE1942" s="307"/>
      <c r="BF1942" s="308"/>
      <c r="BG1942" s="309"/>
      <c r="BH1942" s="310"/>
      <c r="BI1942" s="310"/>
      <c r="BJ1942" s="311"/>
      <c r="BK1942" s="312">
        <f t="shared" si="109"/>
        <v>0</v>
      </c>
      <c r="BL1942" s="313"/>
      <c r="BM1942" s="313"/>
      <c r="BN1942" s="313"/>
      <c r="BO1942" s="313"/>
      <c r="BP1942" s="314"/>
      <c r="BQ1942" s="294"/>
      <c r="BR1942" s="295"/>
      <c r="BS1942" s="295"/>
      <c r="BT1942" s="295"/>
      <c r="BU1942" s="295"/>
      <c r="BV1942" s="295"/>
      <c r="BW1942" s="296"/>
      <c r="BX1942" s="294"/>
      <c r="BY1942" s="295"/>
      <c r="BZ1942" s="295"/>
      <c r="CA1942" s="295"/>
      <c r="CB1942" s="295"/>
      <c r="CC1942" s="296"/>
      <c r="CD1942" s="294"/>
      <c r="CE1942" s="295"/>
      <c r="CF1942" s="295"/>
      <c r="CG1942" s="295"/>
      <c r="CH1942" s="295"/>
      <c r="CI1942" s="296"/>
    </row>
    <row r="1943" spans="1:87" ht="18" customHeight="1" x14ac:dyDescent="0.25">
      <c r="A1943" s="75"/>
      <c r="B1943" s="327"/>
      <c r="C1943" s="328"/>
      <c r="D1943" s="328"/>
      <c r="E1943" s="328"/>
      <c r="F1943" s="328"/>
      <c r="G1943" s="328"/>
      <c r="H1943" s="328"/>
      <c r="I1943" s="328"/>
      <c r="J1943" s="328"/>
      <c r="K1943" s="328"/>
      <c r="L1943" s="328"/>
      <c r="M1943" s="328"/>
      <c r="N1943" s="328"/>
      <c r="O1943" s="328"/>
      <c r="P1943" s="328"/>
      <c r="Q1943" s="328"/>
      <c r="R1943" s="328"/>
      <c r="S1943" s="328"/>
      <c r="T1943" s="328"/>
      <c r="U1943" s="328"/>
      <c r="V1943" s="328"/>
      <c r="W1943" s="328"/>
      <c r="X1943" s="328"/>
      <c r="Y1943" s="329"/>
      <c r="Z1943" s="336"/>
      <c r="AA1943" s="337"/>
      <c r="AB1943" s="337"/>
      <c r="AC1943" s="337"/>
      <c r="AD1943" s="338"/>
      <c r="AE1943" s="336"/>
      <c r="AF1943" s="337"/>
      <c r="AG1943" s="337"/>
      <c r="AH1943" s="337"/>
      <c r="AI1943" s="337"/>
      <c r="AJ1943" s="337"/>
      <c r="AK1943" s="300"/>
      <c r="AL1943" s="301"/>
      <c r="AM1943" s="301"/>
      <c r="AN1943" s="301"/>
      <c r="AO1943" s="301"/>
      <c r="AP1943" s="301"/>
      <c r="AQ1943" s="301"/>
      <c r="AR1943" s="301"/>
      <c r="AS1943" s="301"/>
      <c r="AT1943" s="301"/>
      <c r="AU1943" s="301"/>
      <c r="AV1943" s="301"/>
      <c r="AW1943" s="301"/>
      <c r="AX1943" s="302"/>
      <c r="AY1943" s="407"/>
      <c r="AZ1943" s="304"/>
      <c r="BA1943" s="304"/>
      <c r="BB1943" s="408"/>
      <c r="BC1943" s="306">
        <f t="shared" si="108"/>
        <v>0</v>
      </c>
      <c r="BD1943" s="307"/>
      <c r="BE1943" s="307"/>
      <c r="BF1943" s="308"/>
      <c r="BG1943" s="309"/>
      <c r="BH1943" s="310"/>
      <c r="BI1943" s="310"/>
      <c r="BJ1943" s="311"/>
      <c r="BK1943" s="312">
        <f t="shared" si="109"/>
        <v>0</v>
      </c>
      <c r="BL1943" s="313"/>
      <c r="BM1943" s="313"/>
      <c r="BN1943" s="313"/>
      <c r="BO1943" s="313"/>
      <c r="BP1943" s="314"/>
      <c r="BQ1943" s="294"/>
      <c r="BR1943" s="295"/>
      <c r="BS1943" s="295"/>
      <c r="BT1943" s="295"/>
      <c r="BU1943" s="295"/>
      <c r="BV1943" s="295"/>
      <c r="BW1943" s="296"/>
      <c r="BX1943" s="294"/>
      <c r="BY1943" s="295"/>
      <c r="BZ1943" s="295"/>
      <c r="CA1943" s="295"/>
      <c r="CB1943" s="295"/>
      <c r="CC1943" s="296"/>
      <c r="CD1943" s="294"/>
      <c r="CE1943" s="295"/>
      <c r="CF1943" s="295"/>
      <c r="CG1943" s="295"/>
      <c r="CH1943" s="295"/>
      <c r="CI1943" s="296"/>
    </row>
    <row r="1944" spans="1:87" ht="18" customHeight="1" x14ac:dyDescent="0.25">
      <c r="A1944" s="75"/>
      <c r="B1944" s="327"/>
      <c r="C1944" s="328"/>
      <c r="D1944" s="328"/>
      <c r="E1944" s="328"/>
      <c r="F1944" s="328"/>
      <c r="G1944" s="328"/>
      <c r="H1944" s="328"/>
      <c r="I1944" s="328"/>
      <c r="J1944" s="328"/>
      <c r="K1944" s="328"/>
      <c r="L1944" s="328"/>
      <c r="M1944" s="328"/>
      <c r="N1944" s="328"/>
      <c r="O1944" s="328"/>
      <c r="P1944" s="328"/>
      <c r="Q1944" s="328"/>
      <c r="R1944" s="328"/>
      <c r="S1944" s="328"/>
      <c r="T1944" s="328"/>
      <c r="U1944" s="328"/>
      <c r="V1944" s="328"/>
      <c r="W1944" s="328"/>
      <c r="X1944" s="328"/>
      <c r="Y1944" s="329"/>
      <c r="Z1944" s="336"/>
      <c r="AA1944" s="337"/>
      <c r="AB1944" s="337"/>
      <c r="AC1944" s="337"/>
      <c r="AD1944" s="338"/>
      <c r="AE1944" s="336"/>
      <c r="AF1944" s="337"/>
      <c r="AG1944" s="337"/>
      <c r="AH1944" s="337"/>
      <c r="AI1944" s="337"/>
      <c r="AJ1944" s="337"/>
      <c r="AK1944" s="300"/>
      <c r="AL1944" s="301"/>
      <c r="AM1944" s="301"/>
      <c r="AN1944" s="301"/>
      <c r="AO1944" s="301"/>
      <c r="AP1944" s="301"/>
      <c r="AQ1944" s="301"/>
      <c r="AR1944" s="301"/>
      <c r="AS1944" s="301"/>
      <c r="AT1944" s="301"/>
      <c r="AU1944" s="301"/>
      <c r="AV1944" s="301"/>
      <c r="AW1944" s="301"/>
      <c r="AX1944" s="302"/>
      <c r="AY1944" s="407"/>
      <c r="AZ1944" s="304"/>
      <c r="BA1944" s="304"/>
      <c r="BB1944" s="408"/>
      <c r="BC1944" s="306">
        <f t="shared" si="108"/>
        <v>0</v>
      </c>
      <c r="BD1944" s="307"/>
      <c r="BE1944" s="307"/>
      <c r="BF1944" s="308"/>
      <c r="BG1944" s="309"/>
      <c r="BH1944" s="310"/>
      <c r="BI1944" s="310"/>
      <c r="BJ1944" s="311"/>
      <c r="BK1944" s="312">
        <f t="shared" si="109"/>
        <v>0</v>
      </c>
      <c r="BL1944" s="313"/>
      <c r="BM1944" s="313"/>
      <c r="BN1944" s="313"/>
      <c r="BO1944" s="313"/>
      <c r="BP1944" s="314"/>
      <c r="BQ1944" s="294"/>
      <c r="BR1944" s="295"/>
      <c r="BS1944" s="295"/>
      <c r="BT1944" s="295"/>
      <c r="BU1944" s="295"/>
      <c r="BV1944" s="295"/>
      <c r="BW1944" s="296"/>
      <c r="BX1944" s="294"/>
      <c r="BY1944" s="295"/>
      <c r="BZ1944" s="295"/>
      <c r="CA1944" s="295"/>
      <c r="CB1944" s="295"/>
      <c r="CC1944" s="296"/>
      <c r="CD1944" s="294"/>
      <c r="CE1944" s="295"/>
      <c r="CF1944" s="295"/>
      <c r="CG1944" s="295"/>
      <c r="CH1944" s="295"/>
      <c r="CI1944" s="296"/>
    </row>
    <row r="1945" spans="1:87" ht="18" customHeight="1" x14ac:dyDescent="0.25">
      <c r="A1945" s="75"/>
      <c r="B1945" s="327"/>
      <c r="C1945" s="328"/>
      <c r="D1945" s="328"/>
      <c r="E1945" s="328"/>
      <c r="F1945" s="328"/>
      <c r="G1945" s="328"/>
      <c r="H1945" s="328"/>
      <c r="I1945" s="328"/>
      <c r="J1945" s="328"/>
      <c r="K1945" s="328"/>
      <c r="L1945" s="328"/>
      <c r="M1945" s="328"/>
      <c r="N1945" s="328"/>
      <c r="O1945" s="328"/>
      <c r="P1945" s="328"/>
      <c r="Q1945" s="328"/>
      <c r="R1945" s="328"/>
      <c r="S1945" s="328"/>
      <c r="T1945" s="328"/>
      <c r="U1945" s="328"/>
      <c r="V1945" s="328"/>
      <c r="W1945" s="328"/>
      <c r="X1945" s="328"/>
      <c r="Y1945" s="329"/>
      <c r="Z1945" s="336"/>
      <c r="AA1945" s="337"/>
      <c r="AB1945" s="337"/>
      <c r="AC1945" s="337"/>
      <c r="AD1945" s="338"/>
      <c r="AE1945" s="336"/>
      <c r="AF1945" s="337"/>
      <c r="AG1945" s="337"/>
      <c r="AH1945" s="337"/>
      <c r="AI1945" s="337"/>
      <c r="AJ1945" s="337"/>
      <c r="AK1945" s="300"/>
      <c r="AL1945" s="301"/>
      <c r="AM1945" s="301"/>
      <c r="AN1945" s="301"/>
      <c r="AO1945" s="301"/>
      <c r="AP1945" s="301"/>
      <c r="AQ1945" s="301"/>
      <c r="AR1945" s="301"/>
      <c r="AS1945" s="301"/>
      <c r="AT1945" s="301"/>
      <c r="AU1945" s="301"/>
      <c r="AV1945" s="301"/>
      <c r="AW1945" s="301"/>
      <c r="AX1945" s="302"/>
      <c r="AY1945" s="407"/>
      <c r="AZ1945" s="304"/>
      <c r="BA1945" s="304"/>
      <c r="BB1945" s="408"/>
      <c r="BC1945" s="306">
        <f t="shared" si="108"/>
        <v>0</v>
      </c>
      <c r="BD1945" s="307"/>
      <c r="BE1945" s="307"/>
      <c r="BF1945" s="308"/>
      <c r="BG1945" s="309"/>
      <c r="BH1945" s="310"/>
      <c r="BI1945" s="310"/>
      <c r="BJ1945" s="311"/>
      <c r="BK1945" s="312">
        <f t="shared" si="109"/>
        <v>0</v>
      </c>
      <c r="BL1945" s="313"/>
      <c r="BM1945" s="313"/>
      <c r="BN1945" s="313"/>
      <c r="BO1945" s="313"/>
      <c r="BP1945" s="314"/>
      <c r="BQ1945" s="294"/>
      <c r="BR1945" s="295"/>
      <c r="BS1945" s="295"/>
      <c r="BT1945" s="295"/>
      <c r="BU1945" s="295"/>
      <c r="BV1945" s="295"/>
      <c r="BW1945" s="296"/>
      <c r="BX1945" s="294"/>
      <c r="BY1945" s="295"/>
      <c r="BZ1945" s="295"/>
      <c r="CA1945" s="295"/>
      <c r="CB1945" s="295"/>
      <c r="CC1945" s="296"/>
      <c r="CD1945" s="294"/>
      <c r="CE1945" s="295"/>
      <c r="CF1945" s="295"/>
      <c r="CG1945" s="295"/>
      <c r="CH1945" s="295"/>
      <c r="CI1945" s="296"/>
    </row>
    <row r="1946" spans="1:87" ht="18" customHeight="1" x14ac:dyDescent="0.25">
      <c r="A1946" s="75"/>
      <c r="B1946" s="327"/>
      <c r="C1946" s="328"/>
      <c r="D1946" s="328"/>
      <c r="E1946" s="328"/>
      <c r="F1946" s="328"/>
      <c r="G1946" s="328"/>
      <c r="H1946" s="328"/>
      <c r="I1946" s="328"/>
      <c r="J1946" s="328"/>
      <c r="K1946" s="328"/>
      <c r="L1946" s="328"/>
      <c r="M1946" s="328"/>
      <c r="N1946" s="328"/>
      <c r="O1946" s="328"/>
      <c r="P1946" s="328"/>
      <c r="Q1946" s="328"/>
      <c r="R1946" s="328"/>
      <c r="S1946" s="328"/>
      <c r="T1946" s="328"/>
      <c r="U1946" s="328"/>
      <c r="V1946" s="328"/>
      <c r="W1946" s="328"/>
      <c r="X1946" s="328"/>
      <c r="Y1946" s="329"/>
      <c r="Z1946" s="336"/>
      <c r="AA1946" s="337"/>
      <c r="AB1946" s="337"/>
      <c r="AC1946" s="337"/>
      <c r="AD1946" s="338"/>
      <c r="AE1946" s="336"/>
      <c r="AF1946" s="337"/>
      <c r="AG1946" s="337"/>
      <c r="AH1946" s="337"/>
      <c r="AI1946" s="337"/>
      <c r="AJ1946" s="337"/>
      <c r="AK1946" s="300"/>
      <c r="AL1946" s="301"/>
      <c r="AM1946" s="301"/>
      <c r="AN1946" s="301"/>
      <c r="AO1946" s="301"/>
      <c r="AP1946" s="301"/>
      <c r="AQ1946" s="301"/>
      <c r="AR1946" s="301"/>
      <c r="AS1946" s="301"/>
      <c r="AT1946" s="301"/>
      <c r="AU1946" s="301"/>
      <c r="AV1946" s="301"/>
      <c r="AW1946" s="301"/>
      <c r="AX1946" s="302"/>
      <c r="AY1946" s="407"/>
      <c r="AZ1946" s="304"/>
      <c r="BA1946" s="304"/>
      <c r="BB1946" s="408"/>
      <c r="BC1946" s="306">
        <f t="shared" si="108"/>
        <v>0</v>
      </c>
      <c r="BD1946" s="307"/>
      <c r="BE1946" s="307"/>
      <c r="BF1946" s="308"/>
      <c r="BG1946" s="309"/>
      <c r="BH1946" s="310"/>
      <c r="BI1946" s="310"/>
      <c r="BJ1946" s="311"/>
      <c r="BK1946" s="312">
        <f t="shared" si="109"/>
        <v>0</v>
      </c>
      <c r="BL1946" s="313"/>
      <c r="BM1946" s="313"/>
      <c r="BN1946" s="313"/>
      <c r="BO1946" s="313"/>
      <c r="BP1946" s="314"/>
      <c r="BQ1946" s="294"/>
      <c r="BR1946" s="295"/>
      <c r="BS1946" s="295"/>
      <c r="BT1946" s="295"/>
      <c r="BU1946" s="295"/>
      <c r="BV1946" s="295"/>
      <c r="BW1946" s="296"/>
      <c r="BX1946" s="294"/>
      <c r="BY1946" s="295"/>
      <c r="BZ1946" s="295"/>
      <c r="CA1946" s="295"/>
      <c r="CB1946" s="295"/>
      <c r="CC1946" s="296"/>
      <c r="CD1946" s="294"/>
      <c r="CE1946" s="295"/>
      <c r="CF1946" s="295"/>
      <c r="CG1946" s="295"/>
      <c r="CH1946" s="295"/>
      <c r="CI1946" s="296"/>
    </row>
    <row r="1947" spans="1:87" ht="18" customHeight="1" x14ac:dyDescent="0.25">
      <c r="A1947" s="75"/>
      <c r="B1947" s="327"/>
      <c r="C1947" s="328"/>
      <c r="D1947" s="328"/>
      <c r="E1947" s="328"/>
      <c r="F1947" s="328"/>
      <c r="G1947" s="328"/>
      <c r="H1947" s="328"/>
      <c r="I1947" s="328"/>
      <c r="J1947" s="328"/>
      <c r="K1947" s="328"/>
      <c r="L1947" s="328"/>
      <c r="M1947" s="328"/>
      <c r="N1947" s="328"/>
      <c r="O1947" s="328"/>
      <c r="P1947" s="328"/>
      <c r="Q1947" s="328"/>
      <c r="R1947" s="328"/>
      <c r="S1947" s="328"/>
      <c r="T1947" s="328"/>
      <c r="U1947" s="328"/>
      <c r="V1947" s="328"/>
      <c r="W1947" s="328"/>
      <c r="X1947" s="328"/>
      <c r="Y1947" s="329"/>
      <c r="Z1947" s="336"/>
      <c r="AA1947" s="337"/>
      <c r="AB1947" s="337"/>
      <c r="AC1947" s="337"/>
      <c r="AD1947" s="338"/>
      <c r="AE1947" s="336"/>
      <c r="AF1947" s="337"/>
      <c r="AG1947" s="337"/>
      <c r="AH1947" s="337"/>
      <c r="AI1947" s="337"/>
      <c r="AJ1947" s="337"/>
      <c r="AK1947" s="300"/>
      <c r="AL1947" s="301"/>
      <c r="AM1947" s="301"/>
      <c r="AN1947" s="301"/>
      <c r="AO1947" s="301"/>
      <c r="AP1947" s="301"/>
      <c r="AQ1947" s="301"/>
      <c r="AR1947" s="301"/>
      <c r="AS1947" s="301"/>
      <c r="AT1947" s="301"/>
      <c r="AU1947" s="301"/>
      <c r="AV1947" s="301"/>
      <c r="AW1947" s="301"/>
      <c r="AX1947" s="302"/>
      <c r="AY1947" s="407"/>
      <c r="AZ1947" s="304"/>
      <c r="BA1947" s="304"/>
      <c r="BB1947" s="408"/>
      <c r="BC1947" s="306">
        <f t="shared" si="108"/>
        <v>0</v>
      </c>
      <c r="BD1947" s="307"/>
      <c r="BE1947" s="307"/>
      <c r="BF1947" s="308"/>
      <c r="BG1947" s="309"/>
      <c r="BH1947" s="310"/>
      <c r="BI1947" s="310"/>
      <c r="BJ1947" s="311"/>
      <c r="BK1947" s="312">
        <f t="shared" si="109"/>
        <v>0</v>
      </c>
      <c r="BL1947" s="313"/>
      <c r="BM1947" s="313"/>
      <c r="BN1947" s="313"/>
      <c r="BO1947" s="313"/>
      <c r="BP1947" s="314"/>
      <c r="BQ1947" s="294"/>
      <c r="BR1947" s="295"/>
      <c r="BS1947" s="295"/>
      <c r="BT1947" s="295"/>
      <c r="BU1947" s="295"/>
      <c r="BV1947" s="295"/>
      <c r="BW1947" s="296"/>
      <c r="BX1947" s="294"/>
      <c r="BY1947" s="295"/>
      <c r="BZ1947" s="295"/>
      <c r="CA1947" s="295"/>
      <c r="CB1947" s="295"/>
      <c r="CC1947" s="296"/>
      <c r="CD1947" s="294"/>
      <c r="CE1947" s="295"/>
      <c r="CF1947" s="295"/>
      <c r="CG1947" s="295"/>
      <c r="CH1947" s="295"/>
      <c r="CI1947" s="296"/>
    </row>
    <row r="1948" spans="1:87" ht="18" customHeight="1" x14ac:dyDescent="0.25">
      <c r="A1948" s="75"/>
      <c r="B1948" s="327"/>
      <c r="C1948" s="328"/>
      <c r="D1948" s="328"/>
      <c r="E1948" s="328"/>
      <c r="F1948" s="328"/>
      <c r="G1948" s="328"/>
      <c r="H1948" s="328"/>
      <c r="I1948" s="328"/>
      <c r="J1948" s="328"/>
      <c r="K1948" s="328"/>
      <c r="L1948" s="328"/>
      <c r="M1948" s="328"/>
      <c r="N1948" s="328"/>
      <c r="O1948" s="328"/>
      <c r="P1948" s="328"/>
      <c r="Q1948" s="328"/>
      <c r="R1948" s="328"/>
      <c r="S1948" s="328"/>
      <c r="T1948" s="328"/>
      <c r="U1948" s="328"/>
      <c r="V1948" s="328"/>
      <c r="W1948" s="328"/>
      <c r="X1948" s="328"/>
      <c r="Y1948" s="329"/>
      <c r="Z1948" s="336"/>
      <c r="AA1948" s="337"/>
      <c r="AB1948" s="337"/>
      <c r="AC1948" s="337"/>
      <c r="AD1948" s="338"/>
      <c r="AE1948" s="336"/>
      <c r="AF1948" s="337"/>
      <c r="AG1948" s="337"/>
      <c r="AH1948" s="337"/>
      <c r="AI1948" s="337"/>
      <c r="AJ1948" s="337"/>
      <c r="AK1948" s="300"/>
      <c r="AL1948" s="301"/>
      <c r="AM1948" s="301"/>
      <c r="AN1948" s="301"/>
      <c r="AO1948" s="301"/>
      <c r="AP1948" s="301"/>
      <c r="AQ1948" s="301"/>
      <c r="AR1948" s="301"/>
      <c r="AS1948" s="301"/>
      <c r="AT1948" s="301"/>
      <c r="AU1948" s="301"/>
      <c r="AV1948" s="301"/>
      <c r="AW1948" s="301"/>
      <c r="AX1948" s="302"/>
      <c r="AY1948" s="407"/>
      <c r="AZ1948" s="304"/>
      <c r="BA1948" s="304"/>
      <c r="BB1948" s="408"/>
      <c r="BC1948" s="306">
        <f t="shared" si="108"/>
        <v>0</v>
      </c>
      <c r="BD1948" s="307"/>
      <c r="BE1948" s="307"/>
      <c r="BF1948" s="308"/>
      <c r="BG1948" s="309"/>
      <c r="BH1948" s="310"/>
      <c r="BI1948" s="310"/>
      <c r="BJ1948" s="311"/>
      <c r="BK1948" s="312">
        <f t="shared" si="109"/>
        <v>0</v>
      </c>
      <c r="BL1948" s="313"/>
      <c r="BM1948" s="313"/>
      <c r="BN1948" s="313"/>
      <c r="BO1948" s="313"/>
      <c r="BP1948" s="314"/>
      <c r="BQ1948" s="294"/>
      <c r="BR1948" s="295"/>
      <c r="BS1948" s="295"/>
      <c r="BT1948" s="295"/>
      <c r="BU1948" s="295"/>
      <c r="BV1948" s="295"/>
      <c r="BW1948" s="296"/>
      <c r="BX1948" s="294"/>
      <c r="BY1948" s="295"/>
      <c r="BZ1948" s="295"/>
      <c r="CA1948" s="295"/>
      <c r="CB1948" s="295"/>
      <c r="CC1948" s="296"/>
      <c r="CD1948" s="294"/>
      <c r="CE1948" s="295"/>
      <c r="CF1948" s="295"/>
      <c r="CG1948" s="295"/>
      <c r="CH1948" s="295"/>
      <c r="CI1948" s="296"/>
    </row>
    <row r="1949" spans="1:87" ht="18" customHeight="1" x14ac:dyDescent="0.25">
      <c r="A1949" s="75"/>
      <c r="B1949" s="327"/>
      <c r="C1949" s="328"/>
      <c r="D1949" s="328"/>
      <c r="E1949" s="328"/>
      <c r="F1949" s="328"/>
      <c r="G1949" s="328"/>
      <c r="H1949" s="328"/>
      <c r="I1949" s="328"/>
      <c r="J1949" s="328"/>
      <c r="K1949" s="328"/>
      <c r="L1949" s="328"/>
      <c r="M1949" s="328"/>
      <c r="N1949" s="328"/>
      <c r="O1949" s="328"/>
      <c r="P1949" s="328"/>
      <c r="Q1949" s="328"/>
      <c r="R1949" s="328"/>
      <c r="S1949" s="328"/>
      <c r="T1949" s="328"/>
      <c r="U1949" s="328"/>
      <c r="V1949" s="328"/>
      <c r="W1949" s="328"/>
      <c r="X1949" s="328"/>
      <c r="Y1949" s="329"/>
      <c r="Z1949" s="336"/>
      <c r="AA1949" s="337"/>
      <c r="AB1949" s="337"/>
      <c r="AC1949" s="337"/>
      <c r="AD1949" s="338"/>
      <c r="AE1949" s="336"/>
      <c r="AF1949" s="337"/>
      <c r="AG1949" s="337"/>
      <c r="AH1949" s="337"/>
      <c r="AI1949" s="337"/>
      <c r="AJ1949" s="337"/>
      <c r="AK1949" s="300"/>
      <c r="AL1949" s="301"/>
      <c r="AM1949" s="301"/>
      <c r="AN1949" s="301"/>
      <c r="AO1949" s="301"/>
      <c r="AP1949" s="301"/>
      <c r="AQ1949" s="301"/>
      <c r="AR1949" s="301"/>
      <c r="AS1949" s="301"/>
      <c r="AT1949" s="301"/>
      <c r="AU1949" s="301"/>
      <c r="AV1949" s="301"/>
      <c r="AW1949" s="301"/>
      <c r="AX1949" s="302"/>
      <c r="AY1949" s="407"/>
      <c r="AZ1949" s="304"/>
      <c r="BA1949" s="304"/>
      <c r="BB1949" s="408"/>
      <c r="BC1949" s="306">
        <f t="shared" si="108"/>
        <v>0</v>
      </c>
      <c r="BD1949" s="307"/>
      <c r="BE1949" s="307"/>
      <c r="BF1949" s="308"/>
      <c r="BG1949" s="309"/>
      <c r="BH1949" s="310"/>
      <c r="BI1949" s="310"/>
      <c r="BJ1949" s="311"/>
      <c r="BK1949" s="312">
        <f t="shared" si="109"/>
        <v>0</v>
      </c>
      <c r="BL1949" s="313"/>
      <c r="BM1949" s="313"/>
      <c r="BN1949" s="313"/>
      <c r="BO1949" s="313"/>
      <c r="BP1949" s="314"/>
      <c r="BQ1949" s="294"/>
      <c r="BR1949" s="295"/>
      <c r="BS1949" s="295"/>
      <c r="BT1949" s="295"/>
      <c r="BU1949" s="295"/>
      <c r="BV1949" s="295"/>
      <c r="BW1949" s="296"/>
      <c r="BX1949" s="294"/>
      <c r="BY1949" s="295"/>
      <c r="BZ1949" s="295"/>
      <c r="CA1949" s="295"/>
      <c r="CB1949" s="295"/>
      <c r="CC1949" s="296"/>
      <c r="CD1949" s="294"/>
      <c r="CE1949" s="295"/>
      <c r="CF1949" s="295"/>
      <c r="CG1949" s="295"/>
      <c r="CH1949" s="295"/>
      <c r="CI1949" s="296"/>
    </row>
    <row r="1950" spans="1:87" ht="18" customHeight="1" x14ac:dyDescent="0.25">
      <c r="A1950" s="75"/>
      <c r="B1950" s="327"/>
      <c r="C1950" s="328"/>
      <c r="D1950" s="328"/>
      <c r="E1950" s="328"/>
      <c r="F1950" s="328"/>
      <c r="G1950" s="328"/>
      <c r="H1950" s="328"/>
      <c r="I1950" s="328"/>
      <c r="J1950" s="328"/>
      <c r="K1950" s="328"/>
      <c r="L1950" s="328"/>
      <c r="M1950" s="328"/>
      <c r="N1950" s="328"/>
      <c r="O1950" s="328"/>
      <c r="P1950" s="328"/>
      <c r="Q1950" s="328"/>
      <c r="R1950" s="328"/>
      <c r="S1950" s="328"/>
      <c r="T1950" s="328"/>
      <c r="U1950" s="328"/>
      <c r="V1950" s="328"/>
      <c r="W1950" s="328"/>
      <c r="X1950" s="328"/>
      <c r="Y1950" s="329"/>
      <c r="Z1950" s="336"/>
      <c r="AA1950" s="337"/>
      <c r="AB1950" s="337"/>
      <c r="AC1950" s="337"/>
      <c r="AD1950" s="338"/>
      <c r="AE1950" s="336"/>
      <c r="AF1950" s="337"/>
      <c r="AG1950" s="337"/>
      <c r="AH1950" s="337"/>
      <c r="AI1950" s="337"/>
      <c r="AJ1950" s="337"/>
      <c r="AK1950" s="300"/>
      <c r="AL1950" s="301"/>
      <c r="AM1950" s="301"/>
      <c r="AN1950" s="301"/>
      <c r="AO1950" s="301"/>
      <c r="AP1950" s="301"/>
      <c r="AQ1950" s="301"/>
      <c r="AR1950" s="301"/>
      <c r="AS1950" s="301"/>
      <c r="AT1950" s="301"/>
      <c r="AU1950" s="301"/>
      <c r="AV1950" s="301"/>
      <c r="AW1950" s="301"/>
      <c r="AX1950" s="302"/>
      <c r="AY1950" s="407"/>
      <c r="AZ1950" s="304"/>
      <c r="BA1950" s="304"/>
      <c r="BB1950" s="408"/>
      <c r="BC1950" s="306">
        <f t="shared" si="108"/>
        <v>0</v>
      </c>
      <c r="BD1950" s="307"/>
      <c r="BE1950" s="307"/>
      <c r="BF1950" s="308"/>
      <c r="BG1950" s="309"/>
      <c r="BH1950" s="310"/>
      <c r="BI1950" s="310"/>
      <c r="BJ1950" s="311"/>
      <c r="BK1950" s="312">
        <f t="shared" si="109"/>
        <v>0</v>
      </c>
      <c r="BL1950" s="313"/>
      <c r="BM1950" s="313"/>
      <c r="BN1950" s="313"/>
      <c r="BO1950" s="313"/>
      <c r="BP1950" s="314"/>
      <c r="BQ1950" s="294"/>
      <c r="BR1950" s="295"/>
      <c r="BS1950" s="295"/>
      <c r="BT1950" s="295"/>
      <c r="BU1950" s="295"/>
      <c r="BV1950" s="295"/>
      <c r="BW1950" s="296"/>
      <c r="BX1950" s="294"/>
      <c r="BY1950" s="295"/>
      <c r="BZ1950" s="295"/>
      <c r="CA1950" s="295"/>
      <c r="CB1950" s="295"/>
      <c r="CC1950" s="296"/>
      <c r="CD1950" s="294"/>
      <c r="CE1950" s="295"/>
      <c r="CF1950" s="295"/>
      <c r="CG1950" s="295"/>
      <c r="CH1950" s="295"/>
      <c r="CI1950" s="296"/>
    </row>
    <row r="1951" spans="1:87" ht="18" customHeight="1" x14ac:dyDescent="0.25">
      <c r="A1951" s="75"/>
      <c r="B1951" s="327"/>
      <c r="C1951" s="328"/>
      <c r="D1951" s="328"/>
      <c r="E1951" s="328"/>
      <c r="F1951" s="328"/>
      <c r="G1951" s="328"/>
      <c r="H1951" s="328"/>
      <c r="I1951" s="328"/>
      <c r="J1951" s="328"/>
      <c r="K1951" s="328"/>
      <c r="L1951" s="328"/>
      <c r="M1951" s="328"/>
      <c r="N1951" s="328"/>
      <c r="O1951" s="328"/>
      <c r="P1951" s="328"/>
      <c r="Q1951" s="328"/>
      <c r="R1951" s="328"/>
      <c r="S1951" s="328"/>
      <c r="T1951" s="328"/>
      <c r="U1951" s="328"/>
      <c r="V1951" s="328"/>
      <c r="W1951" s="328"/>
      <c r="X1951" s="328"/>
      <c r="Y1951" s="329"/>
      <c r="Z1951" s="336"/>
      <c r="AA1951" s="337"/>
      <c r="AB1951" s="337"/>
      <c r="AC1951" s="337"/>
      <c r="AD1951" s="338"/>
      <c r="AE1951" s="336"/>
      <c r="AF1951" s="337"/>
      <c r="AG1951" s="337"/>
      <c r="AH1951" s="337"/>
      <c r="AI1951" s="337"/>
      <c r="AJ1951" s="337"/>
      <c r="AK1951" s="300"/>
      <c r="AL1951" s="301"/>
      <c r="AM1951" s="301"/>
      <c r="AN1951" s="301"/>
      <c r="AO1951" s="301"/>
      <c r="AP1951" s="301"/>
      <c r="AQ1951" s="301"/>
      <c r="AR1951" s="301"/>
      <c r="AS1951" s="301"/>
      <c r="AT1951" s="301"/>
      <c r="AU1951" s="301"/>
      <c r="AV1951" s="301"/>
      <c r="AW1951" s="301"/>
      <c r="AX1951" s="302"/>
      <c r="AY1951" s="407"/>
      <c r="AZ1951" s="304"/>
      <c r="BA1951" s="304"/>
      <c r="BB1951" s="408"/>
      <c r="BC1951" s="306">
        <f t="shared" si="108"/>
        <v>0</v>
      </c>
      <c r="BD1951" s="307"/>
      <c r="BE1951" s="307"/>
      <c r="BF1951" s="308"/>
      <c r="BG1951" s="309"/>
      <c r="BH1951" s="310"/>
      <c r="BI1951" s="310"/>
      <c r="BJ1951" s="311"/>
      <c r="BK1951" s="312">
        <f t="shared" si="109"/>
        <v>0</v>
      </c>
      <c r="BL1951" s="313"/>
      <c r="BM1951" s="313"/>
      <c r="BN1951" s="313"/>
      <c r="BO1951" s="313"/>
      <c r="BP1951" s="314"/>
      <c r="BQ1951" s="294"/>
      <c r="BR1951" s="295"/>
      <c r="BS1951" s="295"/>
      <c r="BT1951" s="295"/>
      <c r="BU1951" s="295"/>
      <c r="BV1951" s="295"/>
      <c r="BW1951" s="296"/>
      <c r="BX1951" s="294"/>
      <c r="BY1951" s="295"/>
      <c r="BZ1951" s="295"/>
      <c r="CA1951" s="295"/>
      <c r="CB1951" s="295"/>
      <c r="CC1951" s="296"/>
      <c r="CD1951" s="294"/>
      <c r="CE1951" s="295"/>
      <c r="CF1951" s="295"/>
      <c r="CG1951" s="295"/>
      <c r="CH1951" s="295"/>
      <c r="CI1951" s="296"/>
    </row>
    <row r="1952" spans="1:87" ht="18" customHeight="1" x14ac:dyDescent="0.25">
      <c r="A1952" s="75"/>
      <c r="B1952" s="327"/>
      <c r="C1952" s="328"/>
      <c r="D1952" s="328"/>
      <c r="E1952" s="328"/>
      <c r="F1952" s="328"/>
      <c r="G1952" s="328"/>
      <c r="H1952" s="328"/>
      <c r="I1952" s="328"/>
      <c r="J1952" s="328"/>
      <c r="K1952" s="328"/>
      <c r="L1952" s="328"/>
      <c r="M1952" s="328"/>
      <c r="N1952" s="328"/>
      <c r="O1952" s="328"/>
      <c r="P1952" s="328"/>
      <c r="Q1952" s="328"/>
      <c r="R1952" s="328"/>
      <c r="S1952" s="328"/>
      <c r="T1952" s="328"/>
      <c r="U1952" s="328"/>
      <c r="V1952" s="328"/>
      <c r="W1952" s="328"/>
      <c r="X1952" s="328"/>
      <c r="Y1952" s="329"/>
      <c r="Z1952" s="336"/>
      <c r="AA1952" s="337"/>
      <c r="AB1952" s="337"/>
      <c r="AC1952" s="337"/>
      <c r="AD1952" s="338"/>
      <c r="AE1952" s="336"/>
      <c r="AF1952" s="337"/>
      <c r="AG1952" s="337"/>
      <c r="AH1952" s="337"/>
      <c r="AI1952" s="337"/>
      <c r="AJ1952" s="337"/>
      <c r="AK1952" s="300"/>
      <c r="AL1952" s="301"/>
      <c r="AM1952" s="301"/>
      <c r="AN1952" s="301"/>
      <c r="AO1952" s="301"/>
      <c r="AP1952" s="301"/>
      <c r="AQ1952" s="301"/>
      <c r="AR1952" s="301"/>
      <c r="AS1952" s="301"/>
      <c r="AT1952" s="301"/>
      <c r="AU1952" s="301"/>
      <c r="AV1952" s="301"/>
      <c r="AW1952" s="301"/>
      <c r="AX1952" s="302"/>
      <c r="AY1952" s="407"/>
      <c r="AZ1952" s="304"/>
      <c r="BA1952" s="304"/>
      <c r="BB1952" s="408"/>
      <c r="BC1952" s="306">
        <f t="shared" si="108"/>
        <v>0</v>
      </c>
      <c r="BD1952" s="307"/>
      <c r="BE1952" s="307"/>
      <c r="BF1952" s="308"/>
      <c r="BG1952" s="309"/>
      <c r="BH1952" s="310"/>
      <c r="BI1952" s="310"/>
      <c r="BJ1952" s="311"/>
      <c r="BK1952" s="312">
        <f t="shared" si="109"/>
        <v>0</v>
      </c>
      <c r="BL1952" s="313"/>
      <c r="BM1952" s="313"/>
      <c r="BN1952" s="313"/>
      <c r="BO1952" s="313"/>
      <c r="BP1952" s="314"/>
      <c r="BQ1952" s="294"/>
      <c r="BR1952" s="295"/>
      <c r="BS1952" s="295"/>
      <c r="BT1952" s="295"/>
      <c r="BU1952" s="295"/>
      <c r="BV1952" s="295"/>
      <c r="BW1952" s="296"/>
      <c r="BX1952" s="294"/>
      <c r="BY1952" s="295"/>
      <c r="BZ1952" s="295"/>
      <c r="CA1952" s="295"/>
      <c r="CB1952" s="295"/>
      <c r="CC1952" s="296"/>
      <c r="CD1952" s="294"/>
      <c r="CE1952" s="295"/>
      <c r="CF1952" s="295"/>
      <c r="CG1952" s="295"/>
      <c r="CH1952" s="295"/>
      <c r="CI1952" s="296"/>
    </row>
    <row r="1953" spans="1:87" ht="18" customHeight="1" thickBot="1" x14ac:dyDescent="0.3">
      <c r="A1953" s="75"/>
      <c r="B1953" s="330"/>
      <c r="C1953" s="331"/>
      <c r="D1953" s="331"/>
      <c r="E1953" s="331"/>
      <c r="F1953" s="331"/>
      <c r="G1953" s="331"/>
      <c r="H1953" s="331"/>
      <c r="I1953" s="331"/>
      <c r="J1953" s="331"/>
      <c r="K1953" s="331"/>
      <c r="L1953" s="331"/>
      <c r="M1953" s="331"/>
      <c r="N1953" s="331"/>
      <c r="O1953" s="331"/>
      <c r="P1953" s="331"/>
      <c r="Q1953" s="331"/>
      <c r="R1953" s="331"/>
      <c r="S1953" s="331"/>
      <c r="T1953" s="331"/>
      <c r="U1953" s="331"/>
      <c r="V1953" s="331"/>
      <c r="W1953" s="331"/>
      <c r="X1953" s="331"/>
      <c r="Y1953" s="332"/>
      <c r="Z1953" s="339"/>
      <c r="AA1953" s="340"/>
      <c r="AB1953" s="340"/>
      <c r="AC1953" s="340"/>
      <c r="AD1953" s="341"/>
      <c r="AE1953" s="339"/>
      <c r="AF1953" s="340"/>
      <c r="AG1953" s="340"/>
      <c r="AH1953" s="340"/>
      <c r="AI1953" s="340"/>
      <c r="AJ1953" s="340"/>
      <c r="AK1953" s="392"/>
      <c r="AL1953" s="393"/>
      <c r="AM1953" s="393"/>
      <c r="AN1953" s="393"/>
      <c r="AO1953" s="393"/>
      <c r="AP1953" s="393"/>
      <c r="AQ1953" s="393"/>
      <c r="AR1953" s="393"/>
      <c r="AS1953" s="393"/>
      <c r="AT1953" s="393"/>
      <c r="AU1953" s="393"/>
      <c r="AV1953" s="393"/>
      <c r="AW1953" s="393"/>
      <c r="AX1953" s="394"/>
      <c r="AY1953" s="411"/>
      <c r="AZ1953" s="396"/>
      <c r="BA1953" s="396"/>
      <c r="BB1953" s="412"/>
      <c r="BC1953" s="398">
        <f t="shared" si="108"/>
        <v>0</v>
      </c>
      <c r="BD1953" s="399"/>
      <c r="BE1953" s="399"/>
      <c r="BF1953" s="400"/>
      <c r="BG1953" s="401"/>
      <c r="BH1953" s="402"/>
      <c r="BI1953" s="402"/>
      <c r="BJ1953" s="403"/>
      <c r="BK1953" s="404">
        <f t="shared" si="109"/>
        <v>0</v>
      </c>
      <c r="BL1953" s="405"/>
      <c r="BM1953" s="405"/>
      <c r="BN1953" s="405"/>
      <c r="BO1953" s="405"/>
      <c r="BP1953" s="406"/>
      <c r="BQ1953" s="297"/>
      <c r="BR1953" s="298"/>
      <c r="BS1953" s="298"/>
      <c r="BT1953" s="298"/>
      <c r="BU1953" s="298"/>
      <c r="BV1953" s="298"/>
      <c r="BW1953" s="299"/>
      <c r="BX1953" s="297"/>
      <c r="BY1953" s="298"/>
      <c r="BZ1953" s="298"/>
      <c r="CA1953" s="298"/>
      <c r="CB1953" s="298"/>
      <c r="CC1953" s="299"/>
      <c r="CD1953" s="297"/>
      <c r="CE1953" s="298"/>
      <c r="CF1953" s="298"/>
      <c r="CG1953" s="298"/>
      <c r="CH1953" s="298"/>
      <c r="CI1953" s="299"/>
    </row>
    <row r="1954" spans="1:87" ht="18" customHeight="1" thickBot="1" x14ac:dyDescent="0.3">
      <c r="A1954" s="75"/>
      <c r="B1954" s="377"/>
      <c r="C1954" s="378"/>
      <c r="D1954" s="378"/>
      <c r="E1954" s="378"/>
      <c r="F1954" s="378"/>
      <c r="G1954" s="378"/>
      <c r="H1954" s="378"/>
      <c r="I1954" s="378"/>
      <c r="J1954" s="378"/>
      <c r="K1954" s="378"/>
      <c r="L1954" s="378"/>
      <c r="M1954" s="378"/>
      <c r="N1954" s="378"/>
      <c r="O1954" s="378"/>
      <c r="P1954" s="378"/>
      <c r="Q1954" s="378"/>
      <c r="R1954" s="378"/>
      <c r="S1954" s="378"/>
      <c r="T1954" s="378"/>
      <c r="U1954" s="378"/>
      <c r="V1954" s="378"/>
      <c r="W1954" s="378"/>
      <c r="X1954" s="378"/>
      <c r="Y1954" s="378"/>
      <c r="Z1954" s="378"/>
      <c r="AA1954" s="378"/>
      <c r="AB1954" s="378"/>
      <c r="AC1954" s="378"/>
      <c r="AD1954" s="378"/>
      <c r="AE1954" s="378"/>
      <c r="AF1954" s="378"/>
      <c r="AG1954" s="378"/>
      <c r="AH1954" s="378"/>
      <c r="AI1954" s="378"/>
      <c r="AJ1954" s="379"/>
      <c r="AK1954" s="380" t="s">
        <v>3</v>
      </c>
      <c r="AL1954" s="381"/>
      <c r="AM1954" s="381"/>
      <c r="AN1954" s="381"/>
      <c r="AO1954" s="381"/>
      <c r="AP1954" s="381"/>
      <c r="AQ1954" s="381"/>
      <c r="AR1954" s="381"/>
      <c r="AS1954" s="381"/>
      <c r="AT1954" s="381"/>
      <c r="AU1954" s="381"/>
      <c r="AV1954" s="381"/>
      <c r="AW1954" s="381"/>
      <c r="AX1954" s="381"/>
      <c r="AY1954" s="382"/>
      <c r="AZ1954" s="382"/>
      <c r="BA1954" s="382"/>
      <c r="BB1954" s="382"/>
      <c r="BC1954" s="382"/>
      <c r="BD1954" s="382"/>
      <c r="BE1954" s="382"/>
      <c r="BF1954" s="382"/>
      <c r="BG1954" s="382"/>
      <c r="BH1954" s="382"/>
      <c r="BI1954" s="382"/>
      <c r="BJ1954" s="383"/>
      <c r="BK1954" s="384">
        <f>SUM(BK1924:BK1953)</f>
        <v>0</v>
      </c>
      <c r="BL1954" s="385"/>
      <c r="BM1954" s="385"/>
      <c r="BN1954" s="385"/>
      <c r="BO1954" s="385"/>
      <c r="BP1954" s="386"/>
      <c r="BQ1954" s="387" t="s">
        <v>100</v>
      </c>
      <c r="BR1954" s="388"/>
      <c r="BS1954" s="388"/>
      <c r="BT1954" s="388"/>
      <c r="BU1954" s="388"/>
      <c r="BV1954" s="388"/>
      <c r="BW1954" s="388"/>
      <c r="BX1954" s="388"/>
      <c r="BY1954" s="388"/>
      <c r="BZ1954" s="388"/>
      <c r="CA1954" s="388"/>
      <c r="CB1954" s="388"/>
      <c r="CC1954" s="389"/>
      <c r="CD1954" s="390">
        <f>+CD1924*AE1924</f>
        <v>0</v>
      </c>
      <c r="CE1954" s="390"/>
      <c r="CF1954" s="390"/>
      <c r="CG1954" s="390"/>
      <c r="CH1954" s="390"/>
      <c r="CI1954" s="391"/>
    </row>
    <row r="1955" spans="1:87" ht="18" customHeight="1" thickBot="1" x14ac:dyDescent="0.3">
      <c r="A1955" s="75"/>
      <c r="B1955" s="76"/>
      <c r="C1955" s="76"/>
      <c r="D1955" s="76"/>
      <c r="E1955" s="76"/>
      <c r="F1955" s="76"/>
      <c r="G1955" s="76"/>
      <c r="H1955" s="76"/>
      <c r="I1955" s="76"/>
      <c r="J1955" s="76"/>
      <c r="K1955" s="76"/>
      <c r="L1955" s="76"/>
      <c r="M1955" s="76"/>
      <c r="N1955" s="76"/>
      <c r="O1955" s="76"/>
      <c r="P1955" s="76"/>
      <c r="Q1955" s="76"/>
      <c r="R1955" s="76"/>
      <c r="S1955" s="76"/>
      <c r="T1955" s="76"/>
      <c r="U1955" s="76"/>
      <c r="V1955" s="76"/>
      <c r="W1955" s="76"/>
      <c r="X1955" s="76"/>
      <c r="Y1955" s="76"/>
      <c r="Z1955" s="76"/>
      <c r="AA1955" s="76"/>
      <c r="AB1955" s="76"/>
      <c r="AC1955" s="76"/>
      <c r="AD1955" s="76"/>
      <c r="AE1955" s="76"/>
      <c r="AF1955" s="76"/>
      <c r="AG1955" s="76"/>
      <c r="AH1955" s="76"/>
      <c r="AI1955" s="76"/>
      <c r="AJ1955" s="76"/>
      <c r="BG1955" s="78"/>
      <c r="BH1955" s="78"/>
      <c r="BI1955" s="78"/>
      <c r="BJ1955" s="78"/>
      <c r="BK1955" s="79"/>
      <c r="BL1955" s="79"/>
      <c r="BM1955" s="79"/>
      <c r="BN1955" s="79"/>
      <c r="BO1955" s="79"/>
      <c r="BP1955" s="79"/>
      <c r="BQ1955" s="79"/>
      <c r="BR1955" s="79"/>
      <c r="BS1955" s="79"/>
      <c r="BT1955" s="79"/>
      <c r="BU1955" s="79"/>
      <c r="BV1955" s="79"/>
      <c r="BW1955" s="79"/>
      <c r="BX1955" s="79"/>
      <c r="BY1955" s="79"/>
      <c r="BZ1955" s="79"/>
      <c r="CA1955" s="79"/>
      <c r="CB1955" s="79"/>
      <c r="CC1955" s="79"/>
      <c r="CD1955" s="79"/>
      <c r="CE1955" s="79"/>
      <c r="CF1955" s="79"/>
      <c r="CG1955" s="79"/>
      <c r="CH1955" s="79"/>
      <c r="CI1955" s="79"/>
    </row>
    <row r="1956" spans="1:87" ht="18" customHeight="1" x14ac:dyDescent="0.25">
      <c r="A1956" s="75"/>
      <c r="B1956" s="348" t="s">
        <v>0</v>
      </c>
      <c r="C1956" s="349"/>
      <c r="D1956" s="349"/>
      <c r="E1956" s="349"/>
      <c r="F1956" s="349"/>
      <c r="G1956" s="349"/>
      <c r="H1956" s="349"/>
      <c r="I1956" s="349"/>
      <c r="J1956" s="349"/>
      <c r="K1956" s="349"/>
      <c r="L1956" s="349"/>
      <c r="M1956" s="349"/>
      <c r="N1956" s="349"/>
      <c r="O1956" s="349"/>
      <c r="P1956" s="349"/>
      <c r="Q1956" s="349"/>
      <c r="R1956" s="349"/>
      <c r="S1956" s="349"/>
      <c r="T1956" s="349"/>
      <c r="U1956" s="349"/>
      <c r="V1956" s="349"/>
      <c r="W1956" s="349"/>
      <c r="X1956" s="349"/>
      <c r="Y1956" s="350"/>
      <c r="Z1956" s="348" t="s">
        <v>80</v>
      </c>
      <c r="AA1956" s="349"/>
      <c r="AB1956" s="349"/>
      <c r="AC1956" s="349"/>
      <c r="AD1956" s="350"/>
      <c r="AE1956" s="357" t="s">
        <v>79</v>
      </c>
      <c r="AF1956" s="358"/>
      <c r="AG1956" s="358"/>
      <c r="AH1956" s="358"/>
      <c r="AI1956" s="358"/>
      <c r="AJ1956" s="359"/>
      <c r="AK1956" s="357" t="s">
        <v>81</v>
      </c>
      <c r="AL1956" s="358"/>
      <c r="AM1956" s="358"/>
      <c r="AN1956" s="358"/>
      <c r="AO1956" s="358"/>
      <c r="AP1956" s="358"/>
      <c r="AQ1956" s="358"/>
      <c r="AR1956" s="358"/>
      <c r="AS1956" s="358"/>
      <c r="AT1956" s="358"/>
      <c r="AU1956" s="358"/>
      <c r="AV1956" s="358"/>
      <c r="AW1956" s="358"/>
      <c r="AX1956" s="359"/>
      <c r="AY1956" s="357" t="s">
        <v>1</v>
      </c>
      <c r="AZ1956" s="358"/>
      <c r="BA1956" s="358"/>
      <c r="BB1956" s="359"/>
      <c r="BC1956" s="348" t="s">
        <v>104</v>
      </c>
      <c r="BD1956" s="349"/>
      <c r="BE1956" s="349"/>
      <c r="BF1956" s="350"/>
      <c r="BG1956" s="366" t="s">
        <v>82</v>
      </c>
      <c r="BH1956" s="367"/>
      <c r="BI1956" s="367"/>
      <c r="BJ1956" s="368"/>
      <c r="BK1956" s="315" t="s">
        <v>99</v>
      </c>
      <c r="BL1956" s="316"/>
      <c r="BM1956" s="316"/>
      <c r="BN1956" s="316"/>
      <c r="BO1956" s="316"/>
      <c r="BP1956" s="317"/>
      <c r="BQ1956" s="315" t="s">
        <v>83</v>
      </c>
      <c r="BR1956" s="316"/>
      <c r="BS1956" s="316"/>
      <c r="BT1956" s="316"/>
      <c r="BU1956" s="316"/>
      <c r="BV1956" s="316"/>
      <c r="BW1956" s="317"/>
      <c r="BX1956" s="315" t="s">
        <v>84</v>
      </c>
      <c r="BY1956" s="316"/>
      <c r="BZ1956" s="316"/>
      <c r="CA1956" s="316"/>
      <c r="CB1956" s="316"/>
      <c r="CC1956" s="317"/>
      <c r="CD1956" s="315" t="s">
        <v>85</v>
      </c>
      <c r="CE1956" s="316"/>
      <c r="CF1956" s="316"/>
      <c r="CG1956" s="316"/>
      <c r="CH1956" s="316"/>
      <c r="CI1956" s="317"/>
    </row>
    <row r="1957" spans="1:87" ht="18" customHeight="1" x14ac:dyDescent="0.25">
      <c r="A1957" s="75"/>
      <c r="B1957" s="351"/>
      <c r="C1957" s="352"/>
      <c r="D1957" s="352"/>
      <c r="E1957" s="352"/>
      <c r="F1957" s="352"/>
      <c r="G1957" s="352"/>
      <c r="H1957" s="352"/>
      <c r="I1957" s="352"/>
      <c r="J1957" s="352"/>
      <c r="K1957" s="352"/>
      <c r="L1957" s="352"/>
      <c r="M1957" s="352"/>
      <c r="N1957" s="352"/>
      <c r="O1957" s="352"/>
      <c r="P1957" s="352"/>
      <c r="Q1957" s="352"/>
      <c r="R1957" s="352"/>
      <c r="S1957" s="352"/>
      <c r="T1957" s="352"/>
      <c r="U1957" s="352"/>
      <c r="V1957" s="352"/>
      <c r="W1957" s="352"/>
      <c r="X1957" s="352"/>
      <c r="Y1957" s="353"/>
      <c r="Z1957" s="351"/>
      <c r="AA1957" s="352"/>
      <c r="AB1957" s="352"/>
      <c r="AC1957" s="352"/>
      <c r="AD1957" s="353"/>
      <c r="AE1957" s="360"/>
      <c r="AF1957" s="361"/>
      <c r="AG1957" s="361"/>
      <c r="AH1957" s="361"/>
      <c r="AI1957" s="361"/>
      <c r="AJ1957" s="362"/>
      <c r="AK1957" s="360"/>
      <c r="AL1957" s="361"/>
      <c r="AM1957" s="361"/>
      <c r="AN1957" s="361"/>
      <c r="AO1957" s="361"/>
      <c r="AP1957" s="361"/>
      <c r="AQ1957" s="361"/>
      <c r="AR1957" s="361"/>
      <c r="AS1957" s="361"/>
      <c r="AT1957" s="361"/>
      <c r="AU1957" s="361"/>
      <c r="AV1957" s="361"/>
      <c r="AW1957" s="361"/>
      <c r="AX1957" s="362"/>
      <c r="AY1957" s="360"/>
      <c r="AZ1957" s="361"/>
      <c r="BA1957" s="361"/>
      <c r="BB1957" s="362"/>
      <c r="BC1957" s="351"/>
      <c r="BD1957" s="352"/>
      <c r="BE1957" s="352"/>
      <c r="BF1957" s="353"/>
      <c r="BG1957" s="369"/>
      <c r="BH1957" s="370"/>
      <c r="BI1957" s="370"/>
      <c r="BJ1957" s="371"/>
      <c r="BK1957" s="318"/>
      <c r="BL1957" s="319"/>
      <c r="BM1957" s="319"/>
      <c r="BN1957" s="319"/>
      <c r="BO1957" s="319"/>
      <c r="BP1957" s="320"/>
      <c r="BQ1957" s="318"/>
      <c r="BR1957" s="319"/>
      <c r="BS1957" s="319"/>
      <c r="BT1957" s="319"/>
      <c r="BU1957" s="319"/>
      <c r="BV1957" s="319"/>
      <c r="BW1957" s="320"/>
      <c r="BX1957" s="318"/>
      <c r="BY1957" s="319"/>
      <c r="BZ1957" s="319"/>
      <c r="CA1957" s="319"/>
      <c r="CB1957" s="319"/>
      <c r="CC1957" s="320"/>
      <c r="CD1957" s="318"/>
      <c r="CE1957" s="319"/>
      <c r="CF1957" s="319"/>
      <c r="CG1957" s="319"/>
      <c r="CH1957" s="319"/>
      <c r="CI1957" s="320"/>
    </row>
    <row r="1958" spans="1:87" ht="18" customHeight="1" thickBot="1" x14ac:dyDescent="0.3">
      <c r="A1958" s="75"/>
      <c r="B1958" s="354"/>
      <c r="C1958" s="355"/>
      <c r="D1958" s="355"/>
      <c r="E1958" s="355"/>
      <c r="F1958" s="355"/>
      <c r="G1958" s="355"/>
      <c r="H1958" s="355"/>
      <c r="I1958" s="355"/>
      <c r="J1958" s="355"/>
      <c r="K1958" s="355"/>
      <c r="L1958" s="355"/>
      <c r="M1958" s="355"/>
      <c r="N1958" s="355"/>
      <c r="O1958" s="355"/>
      <c r="P1958" s="355"/>
      <c r="Q1958" s="355"/>
      <c r="R1958" s="355"/>
      <c r="S1958" s="355"/>
      <c r="T1958" s="355"/>
      <c r="U1958" s="355"/>
      <c r="V1958" s="355"/>
      <c r="W1958" s="355"/>
      <c r="X1958" s="355"/>
      <c r="Y1958" s="356"/>
      <c r="Z1958" s="354"/>
      <c r="AA1958" s="355"/>
      <c r="AB1958" s="355"/>
      <c r="AC1958" s="355"/>
      <c r="AD1958" s="356"/>
      <c r="AE1958" s="363"/>
      <c r="AF1958" s="364"/>
      <c r="AG1958" s="364"/>
      <c r="AH1958" s="364"/>
      <c r="AI1958" s="364"/>
      <c r="AJ1958" s="365"/>
      <c r="AK1958" s="360"/>
      <c r="AL1958" s="361"/>
      <c r="AM1958" s="361"/>
      <c r="AN1958" s="361"/>
      <c r="AO1958" s="361"/>
      <c r="AP1958" s="361"/>
      <c r="AQ1958" s="361"/>
      <c r="AR1958" s="361"/>
      <c r="AS1958" s="361"/>
      <c r="AT1958" s="361"/>
      <c r="AU1958" s="361"/>
      <c r="AV1958" s="361"/>
      <c r="AW1958" s="361"/>
      <c r="AX1958" s="362"/>
      <c r="AY1958" s="360"/>
      <c r="AZ1958" s="361"/>
      <c r="BA1958" s="361"/>
      <c r="BB1958" s="362"/>
      <c r="BC1958" s="351"/>
      <c r="BD1958" s="352"/>
      <c r="BE1958" s="352"/>
      <c r="BF1958" s="353"/>
      <c r="BG1958" s="369"/>
      <c r="BH1958" s="370"/>
      <c r="BI1958" s="370"/>
      <c r="BJ1958" s="371"/>
      <c r="BK1958" s="318"/>
      <c r="BL1958" s="319"/>
      <c r="BM1958" s="319"/>
      <c r="BN1958" s="319"/>
      <c r="BO1958" s="319"/>
      <c r="BP1958" s="320"/>
      <c r="BQ1958" s="321"/>
      <c r="BR1958" s="322"/>
      <c r="BS1958" s="322"/>
      <c r="BT1958" s="322"/>
      <c r="BU1958" s="322"/>
      <c r="BV1958" s="322"/>
      <c r="BW1958" s="323"/>
      <c r="BX1958" s="321"/>
      <c r="BY1958" s="322"/>
      <c r="BZ1958" s="322"/>
      <c r="CA1958" s="322"/>
      <c r="CB1958" s="322"/>
      <c r="CC1958" s="323"/>
      <c r="CD1958" s="321"/>
      <c r="CE1958" s="322"/>
      <c r="CF1958" s="322"/>
      <c r="CG1958" s="322"/>
      <c r="CH1958" s="322"/>
      <c r="CI1958" s="323"/>
    </row>
    <row r="1959" spans="1:87" ht="18" customHeight="1" x14ac:dyDescent="0.25">
      <c r="A1959" s="75"/>
      <c r="B1959" s="324"/>
      <c r="C1959" s="325"/>
      <c r="D1959" s="325"/>
      <c r="E1959" s="325"/>
      <c r="F1959" s="325"/>
      <c r="G1959" s="325"/>
      <c r="H1959" s="325"/>
      <c r="I1959" s="325"/>
      <c r="J1959" s="325"/>
      <c r="K1959" s="325"/>
      <c r="L1959" s="325"/>
      <c r="M1959" s="325"/>
      <c r="N1959" s="325"/>
      <c r="O1959" s="325"/>
      <c r="P1959" s="325"/>
      <c r="Q1959" s="325"/>
      <c r="R1959" s="325"/>
      <c r="S1959" s="325"/>
      <c r="T1959" s="325"/>
      <c r="U1959" s="325"/>
      <c r="V1959" s="325"/>
      <c r="W1959" s="325"/>
      <c r="X1959" s="325"/>
      <c r="Y1959" s="326"/>
      <c r="Z1959" s="333"/>
      <c r="AA1959" s="334"/>
      <c r="AB1959" s="334"/>
      <c r="AC1959" s="334"/>
      <c r="AD1959" s="335"/>
      <c r="AE1959" s="333"/>
      <c r="AF1959" s="334"/>
      <c r="AG1959" s="334"/>
      <c r="AH1959" s="334"/>
      <c r="AI1959" s="334"/>
      <c r="AJ1959" s="334"/>
      <c r="AK1959" s="342"/>
      <c r="AL1959" s="343"/>
      <c r="AM1959" s="343"/>
      <c r="AN1959" s="343"/>
      <c r="AO1959" s="343"/>
      <c r="AP1959" s="343"/>
      <c r="AQ1959" s="343"/>
      <c r="AR1959" s="343"/>
      <c r="AS1959" s="343"/>
      <c r="AT1959" s="343"/>
      <c r="AU1959" s="343"/>
      <c r="AV1959" s="343"/>
      <c r="AW1959" s="343"/>
      <c r="AX1959" s="344"/>
      <c r="AY1959" s="409"/>
      <c r="AZ1959" s="346"/>
      <c r="BA1959" s="346"/>
      <c r="BB1959" s="410"/>
      <c r="BC1959" s="345">
        <f>+$AE$1959*AY1959</f>
        <v>0</v>
      </c>
      <c r="BD1959" s="346"/>
      <c r="BE1959" s="346"/>
      <c r="BF1959" s="347"/>
      <c r="BG1959" s="285"/>
      <c r="BH1959" s="286"/>
      <c r="BI1959" s="286"/>
      <c r="BJ1959" s="287"/>
      <c r="BK1959" s="288">
        <f>+AY1959*BG1959</f>
        <v>0</v>
      </c>
      <c r="BL1959" s="289"/>
      <c r="BM1959" s="289"/>
      <c r="BN1959" s="289"/>
      <c r="BO1959" s="289"/>
      <c r="BP1959" s="290"/>
      <c r="BQ1959" s="291"/>
      <c r="BR1959" s="292"/>
      <c r="BS1959" s="292"/>
      <c r="BT1959" s="292"/>
      <c r="BU1959" s="292"/>
      <c r="BV1959" s="292"/>
      <c r="BW1959" s="293"/>
      <c r="BX1959" s="291">
        <f>+(((BK1989+BQ1959)*30)/70)</f>
        <v>0</v>
      </c>
      <c r="BY1959" s="292"/>
      <c r="BZ1959" s="292"/>
      <c r="CA1959" s="292"/>
      <c r="CB1959" s="292"/>
      <c r="CC1959" s="293"/>
      <c r="CD1959" s="291">
        <f>+BK1989+BQ1959+BX1959</f>
        <v>0</v>
      </c>
      <c r="CE1959" s="292"/>
      <c r="CF1959" s="292"/>
      <c r="CG1959" s="292"/>
      <c r="CH1959" s="292"/>
      <c r="CI1959" s="293"/>
    </row>
    <row r="1960" spans="1:87" ht="18" customHeight="1" x14ac:dyDescent="0.25">
      <c r="A1960" s="75"/>
      <c r="B1960" s="327"/>
      <c r="C1960" s="328"/>
      <c r="D1960" s="328"/>
      <c r="E1960" s="328"/>
      <c r="F1960" s="328"/>
      <c r="G1960" s="328"/>
      <c r="H1960" s="328"/>
      <c r="I1960" s="328"/>
      <c r="J1960" s="328"/>
      <c r="K1960" s="328"/>
      <c r="L1960" s="328"/>
      <c r="M1960" s="328"/>
      <c r="N1960" s="328"/>
      <c r="O1960" s="328"/>
      <c r="P1960" s="328"/>
      <c r="Q1960" s="328"/>
      <c r="R1960" s="328"/>
      <c r="S1960" s="328"/>
      <c r="T1960" s="328"/>
      <c r="U1960" s="328"/>
      <c r="V1960" s="328"/>
      <c r="W1960" s="328"/>
      <c r="X1960" s="328"/>
      <c r="Y1960" s="329"/>
      <c r="Z1960" s="336"/>
      <c r="AA1960" s="337"/>
      <c r="AB1960" s="337"/>
      <c r="AC1960" s="337"/>
      <c r="AD1960" s="338"/>
      <c r="AE1960" s="336"/>
      <c r="AF1960" s="337"/>
      <c r="AG1960" s="337"/>
      <c r="AH1960" s="337"/>
      <c r="AI1960" s="337"/>
      <c r="AJ1960" s="337"/>
      <c r="AK1960" s="300"/>
      <c r="AL1960" s="301"/>
      <c r="AM1960" s="301"/>
      <c r="AN1960" s="301"/>
      <c r="AO1960" s="301"/>
      <c r="AP1960" s="301"/>
      <c r="AQ1960" s="301"/>
      <c r="AR1960" s="301"/>
      <c r="AS1960" s="301"/>
      <c r="AT1960" s="301"/>
      <c r="AU1960" s="301"/>
      <c r="AV1960" s="301"/>
      <c r="AW1960" s="301"/>
      <c r="AX1960" s="302"/>
      <c r="AY1960" s="407"/>
      <c r="AZ1960" s="304"/>
      <c r="BA1960" s="304"/>
      <c r="BB1960" s="408"/>
      <c r="BC1960" s="306">
        <f t="shared" ref="BC1960:BC1988" si="110">+$AE$1959*AY1960</f>
        <v>0</v>
      </c>
      <c r="BD1960" s="307"/>
      <c r="BE1960" s="307"/>
      <c r="BF1960" s="308"/>
      <c r="BG1960" s="309"/>
      <c r="BH1960" s="310"/>
      <c r="BI1960" s="310"/>
      <c r="BJ1960" s="311"/>
      <c r="BK1960" s="312">
        <f t="shared" ref="BK1960:BK1988" si="111">+AY1960*BG1960</f>
        <v>0</v>
      </c>
      <c r="BL1960" s="313"/>
      <c r="BM1960" s="313"/>
      <c r="BN1960" s="313"/>
      <c r="BO1960" s="313"/>
      <c r="BP1960" s="314"/>
      <c r="BQ1960" s="294"/>
      <c r="BR1960" s="295"/>
      <c r="BS1960" s="295"/>
      <c r="BT1960" s="295"/>
      <c r="BU1960" s="295"/>
      <c r="BV1960" s="295"/>
      <c r="BW1960" s="296"/>
      <c r="BX1960" s="294"/>
      <c r="BY1960" s="295"/>
      <c r="BZ1960" s="295"/>
      <c r="CA1960" s="295"/>
      <c r="CB1960" s="295"/>
      <c r="CC1960" s="296"/>
      <c r="CD1960" s="294"/>
      <c r="CE1960" s="295"/>
      <c r="CF1960" s="295"/>
      <c r="CG1960" s="295"/>
      <c r="CH1960" s="295"/>
      <c r="CI1960" s="296"/>
    </row>
    <row r="1961" spans="1:87" ht="18" customHeight="1" x14ac:dyDescent="0.25">
      <c r="A1961" s="75"/>
      <c r="B1961" s="327"/>
      <c r="C1961" s="328"/>
      <c r="D1961" s="328"/>
      <c r="E1961" s="328"/>
      <c r="F1961" s="328"/>
      <c r="G1961" s="328"/>
      <c r="H1961" s="328"/>
      <c r="I1961" s="328"/>
      <c r="J1961" s="328"/>
      <c r="K1961" s="328"/>
      <c r="L1961" s="328"/>
      <c r="M1961" s="328"/>
      <c r="N1961" s="328"/>
      <c r="O1961" s="328"/>
      <c r="P1961" s="328"/>
      <c r="Q1961" s="328"/>
      <c r="R1961" s="328"/>
      <c r="S1961" s="328"/>
      <c r="T1961" s="328"/>
      <c r="U1961" s="328"/>
      <c r="V1961" s="328"/>
      <c r="W1961" s="328"/>
      <c r="X1961" s="328"/>
      <c r="Y1961" s="329"/>
      <c r="Z1961" s="336"/>
      <c r="AA1961" s="337"/>
      <c r="AB1961" s="337"/>
      <c r="AC1961" s="337"/>
      <c r="AD1961" s="338"/>
      <c r="AE1961" s="336"/>
      <c r="AF1961" s="337"/>
      <c r="AG1961" s="337"/>
      <c r="AH1961" s="337"/>
      <c r="AI1961" s="337"/>
      <c r="AJ1961" s="337"/>
      <c r="AK1961" s="300"/>
      <c r="AL1961" s="301"/>
      <c r="AM1961" s="301"/>
      <c r="AN1961" s="301"/>
      <c r="AO1961" s="301"/>
      <c r="AP1961" s="301"/>
      <c r="AQ1961" s="301"/>
      <c r="AR1961" s="301"/>
      <c r="AS1961" s="301"/>
      <c r="AT1961" s="301"/>
      <c r="AU1961" s="301"/>
      <c r="AV1961" s="301"/>
      <c r="AW1961" s="301"/>
      <c r="AX1961" s="302"/>
      <c r="AY1961" s="407"/>
      <c r="AZ1961" s="304"/>
      <c r="BA1961" s="304"/>
      <c r="BB1961" s="408"/>
      <c r="BC1961" s="306">
        <f t="shared" si="110"/>
        <v>0</v>
      </c>
      <c r="BD1961" s="307"/>
      <c r="BE1961" s="307"/>
      <c r="BF1961" s="308"/>
      <c r="BG1961" s="309"/>
      <c r="BH1961" s="310"/>
      <c r="BI1961" s="310"/>
      <c r="BJ1961" s="311"/>
      <c r="BK1961" s="312">
        <f t="shared" si="111"/>
        <v>0</v>
      </c>
      <c r="BL1961" s="313"/>
      <c r="BM1961" s="313"/>
      <c r="BN1961" s="313"/>
      <c r="BO1961" s="313"/>
      <c r="BP1961" s="314"/>
      <c r="BQ1961" s="294"/>
      <c r="BR1961" s="295"/>
      <c r="BS1961" s="295"/>
      <c r="BT1961" s="295"/>
      <c r="BU1961" s="295"/>
      <c r="BV1961" s="295"/>
      <c r="BW1961" s="296"/>
      <c r="BX1961" s="294"/>
      <c r="BY1961" s="295"/>
      <c r="BZ1961" s="295"/>
      <c r="CA1961" s="295"/>
      <c r="CB1961" s="295"/>
      <c r="CC1961" s="296"/>
      <c r="CD1961" s="294"/>
      <c r="CE1961" s="295"/>
      <c r="CF1961" s="295"/>
      <c r="CG1961" s="295"/>
      <c r="CH1961" s="295"/>
      <c r="CI1961" s="296"/>
    </row>
    <row r="1962" spans="1:87" ht="18" customHeight="1" x14ac:dyDescent="0.25">
      <c r="A1962" s="75"/>
      <c r="B1962" s="327"/>
      <c r="C1962" s="328"/>
      <c r="D1962" s="328"/>
      <c r="E1962" s="328"/>
      <c r="F1962" s="328"/>
      <c r="G1962" s="328"/>
      <c r="H1962" s="328"/>
      <c r="I1962" s="328"/>
      <c r="J1962" s="328"/>
      <c r="K1962" s="328"/>
      <c r="L1962" s="328"/>
      <c r="M1962" s="328"/>
      <c r="N1962" s="328"/>
      <c r="O1962" s="328"/>
      <c r="P1962" s="328"/>
      <c r="Q1962" s="328"/>
      <c r="R1962" s="328"/>
      <c r="S1962" s="328"/>
      <c r="T1962" s="328"/>
      <c r="U1962" s="328"/>
      <c r="V1962" s="328"/>
      <c r="W1962" s="328"/>
      <c r="X1962" s="328"/>
      <c r="Y1962" s="329"/>
      <c r="Z1962" s="336"/>
      <c r="AA1962" s="337"/>
      <c r="AB1962" s="337"/>
      <c r="AC1962" s="337"/>
      <c r="AD1962" s="338"/>
      <c r="AE1962" s="336"/>
      <c r="AF1962" s="337"/>
      <c r="AG1962" s="337"/>
      <c r="AH1962" s="337"/>
      <c r="AI1962" s="337"/>
      <c r="AJ1962" s="337"/>
      <c r="AK1962" s="300"/>
      <c r="AL1962" s="301"/>
      <c r="AM1962" s="301"/>
      <c r="AN1962" s="301"/>
      <c r="AO1962" s="301"/>
      <c r="AP1962" s="301"/>
      <c r="AQ1962" s="301"/>
      <c r="AR1962" s="301"/>
      <c r="AS1962" s="301"/>
      <c r="AT1962" s="301"/>
      <c r="AU1962" s="301"/>
      <c r="AV1962" s="301"/>
      <c r="AW1962" s="301"/>
      <c r="AX1962" s="302"/>
      <c r="AY1962" s="407"/>
      <c r="AZ1962" s="304"/>
      <c r="BA1962" s="304"/>
      <c r="BB1962" s="408"/>
      <c r="BC1962" s="306">
        <f t="shared" si="110"/>
        <v>0</v>
      </c>
      <c r="BD1962" s="307"/>
      <c r="BE1962" s="307"/>
      <c r="BF1962" s="308"/>
      <c r="BG1962" s="309"/>
      <c r="BH1962" s="310"/>
      <c r="BI1962" s="310"/>
      <c r="BJ1962" s="311"/>
      <c r="BK1962" s="312">
        <f t="shared" si="111"/>
        <v>0</v>
      </c>
      <c r="BL1962" s="313"/>
      <c r="BM1962" s="313"/>
      <c r="BN1962" s="313"/>
      <c r="BO1962" s="313"/>
      <c r="BP1962" s="314"/>
      <c r="BQ1962" s="294"/>
      <c r="BR1962" s="295"/>
      <c r="BS1962" s="295"/>
      <c r="BT1962" s="295"/>
      <c r="BU1962" s="295"/>
      <c r="BV1962" s="295"/>
      <c r="BW1962" s="296"/>
      <c r="BX1962" s="294"/>
      <c r="BY1962" s="295"/>
      <c r="BZ1962" s="295"/>
      <c r="CA1962" s="295"/>
      <c r="CB1962" s="295"/>
      <c r="CC1962" s="296"/>
      <c r="CD1962" s="294"/>
      <c r="CE1962" s="295"/>
      <c r="CF1962" s="295"/>
      <c r="CG1962" s="295"/>
      <c r="CH1962" s="295"/>
      <c r="CI1962" s="296"/>
    </row>
    <row r="1963" spans="1:87" ht="18" customHeight="1" x14ac:dyDescent="0.25">
      <c r="A1963" s="75"/>
      <c r="B1963" s="327"/>
      <c r="C1963" s="328"/>
      <c r="D1963" s="328"/>
      <c r="E1963" s="328"/>
      <c r="F1963" s="328"/>
      <c r="G1963" s="328"/>
      <c r="H1963" s="328"/>
      <c r="I1963" s="328"/>
      <c r="J1963" s="328"/>
      <c r="K1963" s="328"/>
      <c r="L1963" s="328"/>
      <c r="M1963" s="328"/>
      <c r="N1963" s="328"/>
      <c r="O1963" s="328"/>
      <c r="P1963" s="328"/>
      <c r="Q1963" s="328"/>
      <c r="R1963" s="328"/>
      <c r="S1963" s="328"/>
      <c r="T1963" s="328"/>
      <c r="U1963" s="328"/>
      <c r="V1963" s="328"/>
      <c r="W1963" s="328"/>
      <c r="X1963" s="328"/>
      <c r="Y1963" s="329"/>
      <c r="Z1963" s="336"/>
      <c r="AA1963" s="337"/>
      <c r="AB1963" s="337"/>
      <c r="AC1963" s="337"/>
      <c r="AD1963" s="338"/>
      <c r="AE1963" s="336"/>
      <c r="AF1963" s="337"/>
      <c r="AG1963" s="337"/>
      <c r="AH1963" s="337"/>
      <c r="AI1963" s="337"/>
      <c r="AJ1963" s="337"/>
      <c r="AK1963" s="300"/>
      <c r="AL1963" s="301"/>
      <c r="AM1963" s="301"/>
      <c r="AN1963" s="301"/>
      <c r="AO1963" s="301"/>
      <c r="AP1963" s="301"/>
      <c r="AQ1963" s="301"/>
      <c r="AR1963" s="301"/>
      <c r="AS1963" s="301"/>
      <c r="AT1963" s="301"/>
      <c r="AU1963" s="301"/>
      <c r="AV1963" s="301"/>
      <c r="AW1963" s="301"/>
      <c r="AX1963" s="302"/>
      <c r="AY1963" s="407"/>
      <c r="AZ1963" s="304"/>
      <c r="BA1963" s="304"/>
      <c r="BB1963" s="408"/>
      <c r="BC1963" s="306">
        <f t="shared" si="110"/>
        <v>0</v>
      </c>
      <c r="BD1963" s="307"/>
      <c r="BE1963" s="307"/>
      <c r="BF1963" s="308"/>
      <c r="BG1963" s="309"/>
      <c r="BH1963" s="310"/>
      <c r="BI1963" s="310"/>
      <c r="BJ1963" s="311"/>
      <c r="BK1963" s="312">
        <f t="shared" si="111"/>
        <v>0</v>
      </c>
      <c r="BL1963" s="313"/>
      <c r="BM1963" s="313"/>
      <c r="BN1963" s="313"/>
      <c r="BO1963" s="313"/>
      <c r="BP1963" s="314"/>
      <c r="BQ1963" s="294"/>
      <c r="BR1963" s="295"/>
      <c r="BS1963" s="295"/>
      <c r="BT1963" s="295"/>
      <c r="BU1963" s="295"/>
      <c r="BV1963" s="295"/>
      <c r="BW1963" s="296"/>
      <c r="BX1963" s="294"/>
      <c r="BY1963" s="295"/>
      <c r="BZ1963" s="295"/>
      <c r="CA1963" s="295"/>
      <c r="CB1963" s="295"/>
      <c r="CC1963" s="296"/>
      <c r="CD1963" s="294"/>
      <c r="CE1963" s="295"/>
      <c r="CF1963" s="295"/>
      <c r="CG1963" s="295"/>
      <c r="CH1963" s="295"/>
      <c r="CI1963" s="296"/>
    </row>
    <row r="1964" spans="1:87" ht="18" customHeight="1" x14ac:dyDescent="0.25">
      <c r="A1964" s="75"/>
      <c r="B1964" s="327"/>
      <c r="C1964" s="328"/>
      <c r="D1964" s="328"/>
      <c r="E1964" s="328"/>
      <c r="F1964" s="328"/>
      <c r="G1964" s="328"/>
      <c r="H1964" s="328"/>
      <c r="I1964" s="328"/>
      <c r="J1964" s="328"/>
      <c r="K1964" s="328"/>
      <c r="L1964" s="328"/>
      <c r="M1964" s="328"/>
      <c r="N1964" s="328"/>
      <c r="O1964" s="328"/>
      <c r="P1964" s="328"/>
      <c r="Q1964" s="328"/>
      <c r="R1964" s="328"/>
      <c r="S1964" s="328"/>
      <c r="T1964" s="328"/>
      <c r="U1964" s="328"/>
      <c r="V1964" s="328"/>
      <c r="W1964" s="328"/>
      <c r="X1964" s="328"/>
      <c r="Y1964" s="329"/>
      <c r="Z1964" s="336"/>
      <c r="AA1964" s="337"/>
      <c r="AB1964" s="337"/>
      <c r="AC1964" s="337"/>
      <c r="AD1964" s="338"/>
      <c r="AE1964" s="336"/>
      <c r="AF1964" s="337"/>
      <c r="AG1964" s="337"/>
      <c r="AH1964" s="337"/>
      <c r="AI1964" s="337"/>
      <c r="AJ1964" s="337"/>
      <c r="AK1964" s="300"/>
      <c r="AL1964" s="301"/>
      <c r="AM1964" s="301"/>
      <c r="AN1964" s="301"/>
      <c r="AO1964" s="301"/>
      <c r="AP1964" s="301"/>
      <c r="AQ1964" s="301"/>
      <c r="AR1964" s="301"/>
      <c r="AS1964" s="301"/>
      <c r="AT1964" s="301"/>
      <c r="AU1964" s="301"/>
      <c r="AV1964" s="301"/>
      <c r="AW1964" s="301"/>
      <c r="AX1964" s="302"/>
      <c r="AY1964" s="407"/>
      <c r="AZ1964" s="304"/>
      <c r="BA1964" s="304"/>
      <c r="BB1964" s="408"/>
      <c r="BC1964" s="306">
        <f t="shared" si="110"/>
        <v>0</v>
      </c>
      <c r="BD1964" s="307"/>
      <c r="BE1964" s="307"/>
      <c r="BF1964" s="308"/>
      <c r="BG1964" s="309"/>
      <c r="BH1964" s="310"/>
      <c r="BI1964" s="310"/>
      <c r="BJ1964" s="311"/>
      <c r="BK1964" s="312">
        <f t="shared" si="111"/>
        <v>0</v>
      </c>
      <c r="BL1964" s="313"/>
      <c r="BM1964" s="313"/>
      <c r="BN1964" s="313"/>
      <c r="BO1964" s="313"/>
      <c r="BP1964" s="314"/>
      <c r="BQ1964" s="294"/>
      <c r="BR1964" s="295"/>
      <c r="BS1964" s="295"/>
      <c r="BT1964" s="295"/>
      <c r="BU1964" s="295"/>
      <c r="BV1964" s="295"/>
      <c r="BW1964" s="296"/>
      <c r="BX1964" s="294"/>
      <c r="BY1964" s="295"/>
      <c r="BZ1964" s="295"/>
      <c r="CA1964" s="295"/>
      <c r="CB1964" s="295"/>
      <c r="CC1964" s="296"/>
      <c r="CD1964" s="294"/>
      <c r="CE1964" s="295"/>
      <c r="CF1964" s="295"/>
      <c r="CG1964" s="295"/>
      <c r="CH1964" s="295"/>
      <c r="CI1964" s="296"/>
    </row>
    <row r="1965" spans="1:87" ht="18" customHeight="1" x14ac:dyDescent="0.25">
      <c r="A1965" s="75"/>
      <c r="B1965" s="327"/>
      <c r="C1965" s="328"/>
      <c r="D1965" s="328"/>
      <c r="E1965" s="328"/>
      <c r="F1965" s="328"/>
      <c r="G1965" s="328"/>
      <c r="H1965" s="328"/>
      <c r="I1965" s="328"/>
      <c r="J1965" s="328"/>
      <c r="K1965" s="328"/>
      <c r="L1965" s="328"/>
      <c r="M1965" s="328"/>
      <c r="N1965" s="328"/>
      <c r="O1965" s="328"/>
      <c r="P1965" s="328"/>
      <c r="Q1965" s="328"/>
      <c r="R1965" s="328"/>
      <c r="S1965" s="328"/>
      <c r="T1965" s="328"/>
      <c r="U1965" s="328"/>
      <c r="V1965" s="328"/>
      <c r="W1965" s="328"/>
      <c r="X1965" s="328"/>
      <c r="Y1965" s="329"/>
      <c r="Z1965" s="336"/>
      <c r="AA1965" s="337"/>
      <c r="AB1965" s="337"/>
      <c r="AC1965" s="337"/>
      <c r="AD1965" s="338"/>
      <c r="AE1965" s="336"/>
      <c r="AF1965" s="337"/>
      <c r="AG1965" s="337"/>
      <c r="AH1965" s="337"/>
      <c r="AI1965" s="337"/>
      <c r="AJ1965" s="337"/>
      <c r="AK1965" s="300"/>
      <c r="AL1965" s="301"/>
      <c r="AM1965" s="301"/>
      <c r="AN1965" s="301"/>
      <c r="AO1965" s="301"/>
      <c r="AP1965" s="301"/>
      <c r="AQ1965" s="301"/>
      <c r="AR1965" s="301"/>
      <c r="AS1965" s="301"/>
      <c r="AT1965" s="301"/>
      <c r="AU1965" s="301"/>
      <c r="AV1965" s="301"/>
      <c r="AW1965" s="301"/>
      <c r="AX1965" s="302"/>
      <c r="AY1965" s="407"/>
      <c r="AZ1965" s="304"/>
      <c r="BA1965" s="304"/>
      <c r="BB1965" s="408"/>
      <c r="BC1965" s="306">
        <f t="shared" si="110"/>
        <v>0</v>
      </c>
      <c r="BD1965" s="307"/>
      <c r="BE1965" s="307"/>
      <c r="BF1965" s="308"/>
      <c r="BG1965" s="309"/>
      <c r="BH1965" s="310"/>
      <c r="BI1965" s="310"/>
      <c r="BJ1965" s="311"/>
      <c r="BK1965" s="312">
        <f t="shared" si="111"/>
        <v>0</v>
      </c>
      <c r="BL1965" s="313"/>
      <c r="BM1965" s="313"/>
      <c r="BN1965" s="313"/>
      <c r="BO1965" s="313"/>
      <c r="BP1965" s="314"/>
      <c r="BQ1965" s="294"/>
      <c r="BR1965" s="295"/>
      <c r="BS1965" s="295"/>
      <c r="BT1965" s="295"/>
      <c r="BU1965" s="295"/>
      <c r="BV1965" s="295"/>
      <c r="BW1965" s="296"/>
      <c r="BX1965" s="294"/>
      <c r="BY1965" s="295"/>
      <c r="BZ1965" s="295"/>
      <c r="CA1965" s="295"/>
      <c r="CB1965" s="295"/>
      <c r="CC1965" s="296"/>
      <c r="CD1965" s="294"/>
      <c r="CE1965" s="295"/>
      <c r="CF1965" s="295"/>
      <c r="CG1965" s="295"/>
      <c r="CH1965" s="295"/>
      <c r="CI1965" s="296"/>
    </row>
    <row r="1966" spans="1:87" ht="18" customHeight="1" x14ac:dyDescent="0.25">
      <c r="A1966" s="75"/>
      <c r="B1966" s="327"/>
      <c r="C1966" s="328"/>
      <c r="D1966" s="328"/>
      <c r="E1966" s="328"/>
      <c r="F1966" s="328"/>
      <c r="G1966" s="328"/>
      <c r="H1966" s="328"/>
      <c r="I1966" s="328"/>
      <c r="J1966" s="328"/>
      <c r="K1966" s="328"/>
      <c r="L1966" s="328"/>
      <c r="M1966" s="328"/>
      <c r="N1966" s="328"/>
      <c r="O1966" s="328"/>
      <c r="P1966" s="328"/>
      <c r="Q1966" s="328"/>
      <c r="R1966" s="328"/>
      <c r="S1966" s="328"/>
      <c r="T1966" s="328"/>
      <c r="U1966" s="328"/>
      <c r="V1966" s="328"/>
      <c r="W1966" s="328"/>
      <c r="X1966" s="328"/>
      <c r="Y1966" s="329"/>
      <c r="Z1966" s="336"/>
      <c r="AA1966" s="337"/>
      <c r="AB1966" s="337"/>
      <c r="AC1966" s="337"/>
      <c r="AD1966" s="338"/>
      <c r="AE1966" s="336"/>
      <c r="AF1966" s="337"/>
      <c r="AG1966" s="337"/>
      <c r="AH1966" s="337"/>
      <c r="AI1966" s="337"/>
      <c r="AJ1966" s="337"/>
      <c r="AK1966" s="300"/>
      <c r="AL1966" s="301"/>
      <c r="AM1966" s="301"/>
      <c r="AN1966" s="301"/>
      <c r="AO1966" s="301"/>
      <c r="AP1966" s="301"/>
      <c r="AQ1966" s="301"/>
      <c r="AR1966" s="301"/>
      <c r="AS1966" s="301"/>
      <c r="AT1966" s="301"/>
      <c r="AU1966" s="301"/>
      <c r="AV1966" s="301"/>
      <c r="AW1966" s="301"/>
      <c r="AX1966" s="302"/>
      <c r="AY1966" s="407"/>
      <c r="AZ1966" s="304"/>
      <c r="BA1966" s="304"/>
      <c r="BB1966" s="408"/>
      <c r="BC1966" s="306">
        <f t="shared" si="110"/>
        <v>0</v>
      </c>
      <c r="BD1966" s="307"/>
      <c r="BE1966" s="307"/>
      <c r="BF1966" s="308"/>
      <c r="BG1966" s="309"/>
      <c r="BH1966" s="310"/>
      <c r="BI1966" s="310"/>
      <c r="BJ1966" s="311"/>
      <c r="BK1966" s="312">
        <f t="shared" si="111"/>
        <v>0</v>
      </c>
      <c r="BL1966" s="313"/>
      <c r="BM1966" s="313"/>
      <c r="BN1966" s="313"/>
      <c r="BO1966" s="313"/>
      <c r="BP1966" s="314"/>
      <c r="BQ1966" s="294"/>
      <c r="BR1966" s="295"/>
      <c r="BS1966" s="295"/>
      <c r="BT1966" s="295"/>
      <c r="BU1966" s="295"/>
      <c r="BV1966" s="295"/>
      <c r="BW1966" s="296"/>
      <c r="BX1966" s="294"/>
      <c r="BY1966" s="295"/>
      <c r="BZ1966" s="295"/>
      <c r="CA1966" s="295"/>
      <c r="CB1966" s="295"/>
      <c r="CC1966" s="296"/>
      <c r="CD1966" s="294"/>
      <c r="CE1966" s="295"/>
      <c r="CF1966" s="295"/>
      <c r="CG1966" s="295"/>
      <c r="CH1966" s="295"/>
      <c r="CI1966" s="296"/>
    </row>
    <row r="1967" spans="1:87" ht="18" customHeight="1" x14ac:dyDescent="0.25">
      <c r="A1967" s="75"/>
      <c r="B1967" s="327"/>
      <c r="C1967" s="328"/>
      <c r="D1967" s="328"/>
      <c r="E1967" s="328"/>
      <c r="F1967" s="328"/>
      <c r="G1967" s="328"/>
      <c r="H1967" s="328"/>
      <c r="I1967" s="328"/>
      <c r="J1967" s="328"/>
      <c r="K1967" s="328"/>
      <c r="L1967" s="328"/>
      <c r="M1967" s="328"/>
      <c r="N1967" s="328"/>
      <c r="O1967" s="328"/>
      <c r="P1967" s="328"/>
      <c r="Q1967" s="328"/>
      <c r="R1967" s="328"/>
      <c r="S1967" s="328"/>
      <c r="T1967" s="328"/>
      <c r="U1967" s="328"/>
      <c r="V1967" s="328"/>
      <c r="W1967" s="328"/>
      <c r="X1967" s="328"/>
      <c r="Y1967" s="329"/>
      <c r="Z1967" s="336"/>
      <c r="AA1967" s="337"/>
      <c r="AB1967" s="337"/>
      <c r="AC1967" s="337"/>
      <c r="AD1967" s="338"/>
      <c r="AE1967" s="336"/>
      <c r="AF1967" s="337"/>
      <c r="AG1967" s="337"/>
      <c r="AH1967" s="337"/>
      <c r="AI1967" s="337"/>
      <c r="AJ1967" s="337"/>
      <c r="AK1967" s="300"/>
      <c r="AL1967" s="301"/>
      <c r="AM1967" s="301"/>
      <c r="AN1967" s="301"/>
      <c r="AO1967" s="301"/>
      <c r="AP1967" s="301"/>
      <c r="AQ1967" s="301"/>
      <c r="AR1967" s="301"/>
      <c r="AS1967" s="301"/>
      <c r="AT1967" s="301"/>
      <c r="AU1967" s="301"/>
      <c r="AV1967" s="301"/>
      <c r="AW1967" s="301"/>
      <c r="AX1967" s="302"/>
      <c r="AY1967" s="407"/>
      <c r="AZ1967" s="304"/>
      <c r="BA1967" s="304"/>
      <c r="BB1967" s="408"/>
      <c r="BC1967" s="306">
        <f t="shared" si="110"/>
        <v>0</v>
      </c>
      <c r="BD1967" s="307"/>
      <c r="BE1967" s="307"/>
      <c r="BF1967" s="308"/>
      <c r="BG1967" s="309"/>
      <c r="BH1967" s="310"/>
      <c r="BI1967" s="310"/>
      <c r="BJ1967" s="311"/>
      <c r="BK1967" s="312">
        <f t="shared" si="111"/>
        <v>0</v>
      </c>
      <c r="BL1967" s="313"/>
      <c r="BM1967" s="313"/>
      <c r="BN1967" s="313"/>
      <c r="BO1967" s="313"/>
      <c r="BP1967" s="314"/>
      <c r="BQ1967" s="294"/>
      <c r="BR1967" s="295"/>
      <c r="BS1967" s="295"/>
      <c r="BT1967" s="295"/>
      <c r="BU1967" s="295"/>
      <c r="BV1967" s="295"/>
      <c r="BW1967" s="296"/>
      <c r="BX1967" s="294"/>
      <c r="BY1967" s="295"/>
      <c r="BZ1967" s="295"/>
      <c r="CA1967" s="295"/>
      <c r="CB1967" s="295"/>
      <c r="CC1967" s="296"/>
      <c r="CD1967" s="294"/>
      <c r="CE1967" s="295"/>
      <c r="CF1967" s="295"/>
      <c r="CG1967" s="295"/>
      <c r="CH1967" s="295"/>
      <c r="CI1967" s="296"/>
    </row>
    <row r="1968" spans="1:87" ht="18" customHeight="1" x14ac:dyDescent="0.25">
      <c r="A1968" s="75"/>
      <c r="B1968" s="327"/>
      <c r="C1968" s="328"/>
      <c r="D1968" s="328"/>
      <c r="E1968" s="328"/>
      <c r="F1968" s="328"/>
      <c r="G1968" s="328"/>
      <c r="H1968" s="328"/>
      <c r="I1968" s="328"/>
      <c r="J1968" s="328"/>
      <c r="K1968" s="328"/>
      <c r="L1968" s="328"/>
      <c r="M1968" s="328"/>
      <c r="N1968" s="328"/>
      <c r="O1968" s="328"/>
      <c r="P1968" s="328"/>
      <c r="Q1968" s="328"/>
      <c r="R1968" s="328"/>
      <c r="S1968" s="328"/>
      <c r="T1968" s="328"/>
      <c r="U1968" s="328"/>
      <c r="V1968" s="328"/>
      <c r="W1968" s="328"/>
      <c r="X1968" s="328"/>
      <c r="Y1968" s="329"/>
      <c r="Z1968" s="336"/>
      <c r="AA1968" s="337"/>
      <c r="AB1968" s="337"/>
      <c r="AC1968" s="337"/>
      <c r="AD1968" s="338"/>
      <c r="AE1968" s="336"/>
      <c r="AF1968" s="337"/>
      <c r="AG1968" s="337"/>
      <c r="AH1968" s="337"/>
      <c r="AI1968" s="337"/>
      <c r="AJ1968" s="337"/>
      <c r="AK1968" s="300"/>
      <c r="AL1968" s="301"/>
      <c r="AM1968" s="301"/>
      <c r="AN1968" s="301"/>
      <c r="AO1968" s="301"/>
      <c r="AP1968" s="301"/>
      <c r="AQ1968" s="301"/>
      <c r="AR1968" s="301"/>
      <c r="AS1968" s="301"/>
      <c r="AT1968" s="301"/>
      <c r="AU1968" s="301"/>
      <c r="AV1968" s="301"/>
      <c r="AW1968" s="301"/>
      <c r="AX1968" s="302"/>
      <c r="AY1968" s="407"/>
      <c r="AZ1968" s="304"/>
      <c r="BA1968" s="304"/>
      <c r="BB1968" s="408"/>
      <c r="BC1968" s="306">
        <f t="shared" si="110"/>
        <v>0</v>
      </c>
      <c r="BD1968" s="307"/>
      <c r="BE1968" s="307"/>
      <c r="BF1968" s="308"/>
      <c r="BG1968" s="309"/>
      <c r="BH1968" s="310"/>
      <c r="BI1968" s="310"/>
      <c r="BJ1968" s="311"/>
      <c r="BK1968" s="312">
        <f t="shared" si="111"/>
        <v>0</v>
      </c>
      <c r="BL1968" s="313"/>
      <c r="BM1968" s="313"/>
      <c r="BN1968" s="313"/>
      <c r="BO1968" s="313"/>
      <c r="BP1968" s="314"/>
      <c r="BQ1968" s="294"/>
      <c r="BR1968" s="295"/>
      <c r="BS1968" s="295"/>
      <c r="BT1968" s="295"/>
      <c r="BU1968" s="295"/>
      <c r="BV1968" s="295"/>
      <c r="BW1968" s="296"/>
      <c r="BX1968" s="294"/>
      <c r="BY1968" s="295"/>
      <c r="BZ1968" s="295"/>
      <c r="CA1968" s="295"/>
      <c r="CB1968" s="295"/>
      <c r="CC1968" s="296"/>
      <c r="CD1968" s="294"/>
      <c r="CE1968" s="295"/>
      <c r="CF1968" s="295"/>
      <c r="CG1968" s="295"/>
      <c r="CH1968" s="295"/>
      <c r="CI1968" s="296"/>
    </row>
    <row r="1969" spans="1:87" ht="18" customHeight="1" x14ac:dyDescent="0.25">
      <c r="A1969" s="75"/>
      <c r="B1969" s="327"/>
      <c r="C1969" s="328"/>
      <c r="D1969" s="328"/>
      <c r="E1969" s="328"/>
      <c r="F1969" s="328"/>
      <c r="G1969" s="328"/>
      <c r="H1969" s="328"/>
      <c r="I1969" s="328"/>
      <c r="J1969" s="328"/>
      <c r="K1969" s="328"/>
      <c r="L1969" s="328"/>
      <c r="M1969" s="328"/>
      <c r="N1969" s="328"/>
      <c r="O1969" s="328"/>
      <c r="P1969" s="328"/>
      <c r="Q1969" s="328"/>
      <c r="R1969" s="328"/>
      <c r="S1969" s="328"/>
      <c r="T1969" s="328"/>
      <c r="U1969" s="328"/>
      <c r="V1969" s="328"/>
      <c r="W1969" s="328"/>
      <c r="X1969" s="328"/>
      <c r="Y1969" s="329"/>
      <c r="Z1969" s="336"/>
      <c r="AA1969" s="337"/>
      <c r="AB1969" s="337"/>
      <c r="AC1969" s="337"/>
      <c r="AD1969" s="338"/>
      <c r="AE1969" s="336"/>
      <c r="AF1969" s="337"/>
      <c r="AG1969" s="337"/>
      <c r="AH1969" s="337"/>
      <c r="AI1969" s="337"/>
      <c r="AJ1969" s="337"/>
      <c r="AK1969" s="300"/>
      <c r="AL1969" s="301"/>
      <c r="AM1969" s="301"/>
      <c r="AN1969" s="301"/>
      <c r="AO1969" s="301"/>
      <c r="AP1969" s="301"/>
      <c r="AQ1969" s="301"/>
      <c r="AR1969" s="301"/>
      <c r="AS1969" s="301"/>
      <c r="AT1969" s="301"/>
      <c r="AU1969" s="301"/>
      <c r="AV1969" s="301"/>
      <c r="AW1969" s="301"/>
      <c r="AX1969" s="302"/>
      <c r="AY1969" s="407"/>
      <c r="AZ1969" s="304"/>
      <c r="BA1969" s="304"/>
      <c r="BB1969" s="408"/>
      <c r="BC1969" s="306">
        <f t="shared" si="110"/>
        <v>0</v>
      </c>
      <c r="BD1969" s="307"/>
      <c r="BE1969" s="307"/>
      <c r="BF1969" s="308"/>
      <c r="BG1969" s="309"/>
      <c r="BH1969" s="310"/>
      <c r="BI1969" s="310"/>
      <c r="BJ1969" s="311"/>
      <c r="BK1969" s="312">
        <f t="shared" si="111"/>
        <v>0</v>
      </c>
      <c r="BL1969" s="313"/>
      <c r="BM1969" s="313"/>
      <c r="BN1969" s="313"/>
      <c r="BO1969" s="313"/>
      <c r="BP1969" s="314"/>
      <c r="BQ1969" s="294"/>
      <c r="BR1969" s="295"/>
      <c r="BS1969" s="295"/>
      <c r="BT1969" s="295"/>
      <c r="BU1969" s="295"/>
      <c r="BV1969" s="295"/>
      <c r="BW1969" s="296"/>
      <c r="BX1969" s="294"/>
      <c r="BY1969" s="295"/>
      <c r="BZ1969" s="295"/>
      <c r="CA1969" s="295"/>
      <c r="CB1969" s="295"/>
      <c r="CC1969" s="296"/>
      <c r="CD1969" s="294"/>
      <c r="CE1969" s="295"/>
      <c r="CF1969" s="295"/>
      <c r="CG1969" s="295"/>
      <c r="CH1969" s="295"/>
      <c r="CI1969" s="296"/>
    </row>
    <row r="1970" spans="1:87" ht="18" customHeight="1" x14ac:dyDescent="0.25">
      <c r="A1970" s="75"/>
      <c r="B1970" s="327"/>
      <c r="C1970" s="328"/>
      <c r="D1970" s="328"/>
      <c r="E1970" s="328"/>
      <c r="F1970" s="328"/>
      <c r="G1970" s="328"/>
      <c r="H1970" s="328"/>
      <c r="I1970" s="328"/>
      <c r="J1970" s="328"/>
      <c r="K1970" s="328"/>
      <c r="L1970" s="328"/>
      <c r="M1970" s="328"/>
      <c r="N1970" s="328"/>
      <c r="O1970" s="328"/>
      <c r="P1970" s="328"/>
      <c r="Q1970" s="328"/>
      <c r="R1970" s="328"/>
      <c r="S1970" s="328"/>
      <c r="T1970" s="328"/>
      <c r="U1970" s="328"/>
      <c r="V1970" s="328"/>
      <c r="W1970" s="328"/>
      <c r="X1970" s="328"/>
      <c r="Y1970" s="329"/>
      <c r="Z1970" s="336"/>
      <c r="AA1970" s="337"/>
      <c r="AB1970" s="337"/>
      <c r="AC1970" s="337"/>
      <c r="AD1970" s="338"/>
      <c r="AE1970" s="336"/>
      <c r="AF1970" s="337"/>
      <c r="AG1970" s="337"/>
      <c r="AH1970" s="337"/>
      <c r="AI1970" s="337"/>
      <c r="AJ1970" s="337"/>
      <c r="AK1970" s="300"/>
      <c r="AL1970" s="301"/>
      <c r="AM1970" s="301"/>
      <c r="AN1970" s="301"/>
      <c r="AO1970" s="301"/>
      <c r="AP1970" s="301"/>
      <c r="AQ1970" s="301"/>
      <c r="AR1970" s="301"/>
      <c r="AS1970" s="301"/>
      <c r="AT1970" s="301"/>
      <c r="AU1970" s="301"/>
      <c r="AV1970" s="301"/>
      <c r="AW1970" s="301"/>
      <c r="AX1970" s="302"/>
      <c r="AY1970" s="407"/>
      <c r="AZ1970" s="304"/>
      <c r="BA1970" s="304"/>
      <c r="BB1970" s="408"/>
      <c r="BC1970" s="306">
        <f t="shared" si="110"/>
        <v>0</v>
      </c>
      <c r="BD1970" s="307"/>
      <c r="BE1970" s="307"/>
      <c r="BF1970" s="308"/>
      <c r="BG1970" s="309"/>
      <c r="BH1970" s="310"/>
      <c r="BI1970" s="310"/>
      <c r="BJ1970" s="311"/>
      <c r="BK1970" s="312">
        <f t="shared" si="111"/>
        <v>0</v>
      </c>
      <c r="BL1970" s="313"/>
      <c r="BM1970" s="313"/>
      <c r="BN1970" s="313"/>
      <c r="BO1970" s="313"/>
      <c r="BP1970" s="314"/>
      <c r="BQ1970" s="294"/>
      <c r="BR1970" s="295"/>
      <c r="BS1970" s="295"/>
      <c r="BT1970" s="295"/>
      <c r="BU1970" s="295"/>
      <c r="BV1970" s="295"/>
      <c r="BW1970" s="296"/>
      <c r="BX1970" s="294"/>
      <c r="BY1970" s="295"/>
      <c r="BZ1970" s="295"/>
      <c r="CA1970" s="295"/>
      <c r="CB1970" s="295"/>
      <c r="CC1970" s="296"/>
      <c r="CD1970" s="294"/>
      <c r="CE1970" s="295"/>
      <c r="CF1970" s="295"/>
      <c r="CG1970" s="295"/>
      <c r="CH1970" s="295"/>
      <c r="CI1970" s="296"/>
    </row>
    <row r="1971" spans="1:87" ht="18" customHeight="1" x14ac:dyDescent="0.25">
      <c r="A1971" s="75"/>
      <c r="B1971" s="327"/>
      <c r="C1971" s="328"/>
      <c r="D1971" s="328"/>
      <c r="E1971" s="328"/>
      <c r="F1971" s="328"/>
      <c r="G1971" s="328"/>
      <c r="H1971" s="328"/>
      <c r="I1971" s="328"/>
      <c r="J1971" s="328"/>
      <c r="K1971" s="328"/>
      <c r="L1971" s="328"/>
      <c r="M1971" s="328"/>
      <c r="N1971" s="328"/>
      <c r="O1971" s="328"/>
      <c r="P1971" s="328"/>
      <c r="Q1971" s="328"/>
      <c r="R1971" s="328"/>
      <c r="S1971" s="328"/>
      <c r="T1971" s="328"/>
      <c r="U1971" s="328"/>
      <c r="V1971" s="328"/>
      <c r="W1971" s="328"/>
      <c r="X1971" s="328"/>
      <c r="Y1971" s="329"/>
      <c r="Z1971" s="336"/>
      <c r="AA1971" s="337"/>
      <c r="AB1971" s="337"/>
      <c r="AC1971" s="337"/>
      <c r="AD1971" s="338"/>
      <c r="AE1971" s="336"/>
      <c r="AF1971" s="337"/>
      <c r="AG1971" s="337"/>
      <c r="AH1971" s="337"/>
      <c r="AI1971" s="337"/>
      <c r="AJ1971" s="337"/>
      <c r="AK1971" s="300"/>
      <c r="AL1971" s="301"/>
      <c r="AM1971" s="301"/>
      <c r="AN1971" s="301"/>
      <c r="AO1971" s="301"/>
      <c r="AP1971" s="301"/>
      <c r="AQ1971" s="301"/>
      <c r="AR1971" s="301"/>
      <c r="AS1971" s="301"/>
      <c r="AT1971" s="301"/>
      <c r="AU1971" s="301"/>
      <c r="AV1971" s="301"/>
      <c r="AW1971" s="301"/>
      <c r="AX1971" s="302"/>
      <c r="AY1971" s="407"/>
      <c r="AZ1971" s="304"/>
      <c r="BA1971" s="304"/>
      <c r="BB1971" s="408"/>
      <c r="BC1971" s="306">
        <f t="shared" si="110"/>
        <v>0</v>
      </c>
      <c r="BD1971" s="307"/>
      <c r="BE1971" s="307"/>
      <c r="BF1971" s="308"/>
      <c r="BG1971" s="309"/>
      <c r="BH1971" s="310"/>
      <c r="BI1971" s="310"/>
      <c r="BJ1971" s="311"/>
      <c r="BK1971" s="312">
        <f t="shared" si="111"/>
        <v>0</v>
      </c>
      <c r="BL1971" s="313"/>
      <c r="BM1971" s="313"/>
      <c r="BN1971" s="313"/>
      <c r="BO1971" s="313"/>
      <c r="BP1971" s="314"/>
      <c r="BQ1971" s="294"/>
      <c r="BR1971" s="295"/>
      <c r="BS1971" s="295"/>
      <c r="BT1971" s="295"/>
      <c r="BU1971" s="295"/>
      <c r="BV1971" s="295"/>
      <c r="BW1971" s="296"/>
      <c r="BX1971" s="294"/>
      <c r="BY1971" s="295"/>
      <c r="BZ1971" s="295"/>
      <c r="CA1971" s="295"/>
      <c r="CB1971" s="295"/>
      <c r="CC1971" s="296"/>
      <c r="CD1971" s="294"/>
      <c r="CE1971" s="295"/>
      <c r="CF1971" s="295"/>
      <c r="CG1971" s="295"/>
      <c r="CH1971" s="295"/>
      <c r="CI1971" s="296"/>
    </row>
    <row r="1972" spans="1:87" ht="18" customHeight="1" x14ac:dyDescent="0.25">
      <c r="A1972" s="75"/>
      <c r="B1972" s="327"/>
      <c r="C1972" s="328"/>
      <c r="D1972" s="328"/>
      <c r="E1972" s="328"/>
      <c r="F1972" s="328"/>
      <c r="G1972" s="328"/>
      <c r="H1972" s="328"/>
      <c r="I1972" s="328"/>
      <c r="J1972" s="328"/>
      <c r="K1972" s="328"/>
      <c r="L1972" s="328"/>
      <c r="M1972" s="328"/>
      <c r="N1972" s="328"/>
      <c r="O1972" s="328"/>
      <c r="P1972" s="328"/>
      <c r="Q1972" s="328"/>
      <c r="R1972" s="328"/>
      <c r="S1972" s="328"/>
      <c r="T1972" s="328"/>
      <c r="U1972" s="328"/>
      <c r="V1972" s="328"/>
      <c r="W1972" s="328"/>
      <c r="X1972" s="328"/>
      <c r="Y1972" s="329"/>
      <c r="Z1972" s="336"/>
      <c r="AA1972" s="337"/>
      <c r="AB1972" s="337"/>
      <c r="AC1972" s="337"/>
      <c r="AD1972" s="338"/>
      <c r="AE1972" s="336"/>
      <c r="AF1972" s="337"/>
      <c r="AG1972" s="337"/>
      <c r="AH1972" s="337"/>
      <c r="AI1972" s="337"/>
      <c r="AJ1972" s="337"/>
      <c r="AK1972" s="300"/>
      <c r="AL1972" s="301"/>
      <c r="AM1972" s="301"/>
      <c r="AN1972" s="301"/>
      <c r="AO1972" s="301"/>
      <c r="AP1972" s="301"/>
      <c r="AQ1972" s="301"/>
      <c r="AR1972" s="301"/>
      <c r="AS1972" s="301"/>
      <c r="AT1972" s="301"/>
      <c r="AU1972" s="301"/>
      <c r="AV1972" s="301"/>
      <c r="AW1972" s="301"/>
      <c r="AX1972" s="302"/>
      <c r="AY1972" s="407"/>
      <c r="AZ1972" s="304"/>
      <c r="BA1972" s="304"/>
      <c r="BB1972" s="408"/>
      <c r="BC1972" s="306">
        <f t="shared" si="110"/>
        <v>0</v>
      </c>
      <c r="BD1972" s="307"/>
      <c r="BE1972" s="307"/>
      <c r="BF1972" s="308"/>
      <c r="BG1972" s="309"/>
      <c r="BH1972" s="310"/>
      <c r="BI1972" s="310"/>
      <c r="BJ1972" s="311"/>
      <c r="BK1972" s="312">
        <f t="shared" si="111"/>
        <v>0</v>
      </c>
      <c r="BL1972" s="313"/>
      <c r="BM1972" s="313"/>
      <c r="BN1972" s="313"/>
      <c r="BO1972" s="313"/>
      <c r="BP1972" s="314"/>
      <c r="BQ1972" s="294"/>
      <c r="BR1972" s="295"/>
      <c r="BS1972" s="295"/>
      <c r="BT1972" s="295"/>
      <c r="BU1972" s="295"/>
      <c r="BV1972" s="295"/>
      <c r="BW1972" s="296"/>
      <c r="BX1972" s="294"/>
      <c r="BY1972" s="295"/>
      <c r="BZ1972" s="295"/>
      <c r="CA1972" s="295"/>
      <c r="CB1972" s="295"/>
      <c r="CC1972" s="296"/>
      <c r="CD1972" s="294"/>
      <c r="CE1972" s="295"/>
      <c r="CF1972" s="295"/>
      <c r="CG1972" s="295"/>
      <c r="CH1972" s="295"/>
      <c r="CI1972" s="296"/>
    </row>
    <row r="1973" spans="1:87" ht="18" customHeight="1" x14ac:dyDescent="0.25">
      <c r="A1973" s="75"/>
      <c r="B1973" s="327"/>
      <c r="C1973" s="328"/>
      <c r="D1973" s="328"/>
      <c r="E1973" s="328"/>
      <c r="F1973" s="328"/>
      <c r="G1973" s="328"/>
      <c r="H1973" s="328"/>
      <c r="I1973" s="328"/>
      <c r="J1973" s="328"/>
      <c r="K1973" s="328"/>
      <c r="L1973" s="328"/>
      <c r="M1973" s="328"/>
      <c r="N1973" s="328"/>
      <c r="O1973" s="328"/>
      <c r="P1973" s="328"/>
      <c r="Q1973" s="328"/>
      <c r="R1973" s="328"/>
      <c r="S1973" s="328"/>
      <c r="T1973" s="328"/>
      <c r="U1973" s="328"/>
      <c r="V1973" s="328"/>
      <c r="W1973" s="328"/>
      <c r="X1973" s="328"/>
      <c r="Y1973" s="329"/>
      <c r="Z1973" s="336"/>
      <c r="AA1973" s="337"/>
      <c r="AB1973" s="337"/>
      <c r="AC1973" s="337"/>
      <c r="AD1973" s="338"/>
      <c r="AE1973" s="336"/>
      <c r="AF1973" s="337"/>
      <c r="AG1973" s="337"/>
      <c r="AH1973" s="337"/>
      <c r="AI1973" s="337"/>
      <c r="AJ1973" s="337"/>
      <c r="AK1973" s="300"/>
      <c r="AL1973" s="301"/>
      <c r="AM1973" s="301"/>
      <c r="AN1973" s="301"/>
      <c r="AO1973" s="301"/>
      <c r="AP1973" s="301"/>
      <c r="AQ1973" s="301"/>
      <c r="AR1973" s="301"/>
      <c r="AS1973" s="301"/>
      <c r="AT1973" s="301"/>
      <c r="AU1973" s="301"/>
      <c r="AV1973" s="301"/>
      <c r="AW1973" s="301"/>
      <c r="AX1973" s="302"/>
      <c r="AY1973" s="407"/>
      <c r="AZ1973" s="304"/>
      <c r="BA1973" s="304"/>
      <c r="BB1973" s="408"/>
      <c r="BC1973" s="306">
        <f t="shared" si="110"/>
        <v>0</v>
      </c>
      <c r="BD1973" s="307"/>
      <c r="BE1973" s="307"/>
      <c r="BF1973" s="308"/>
      <c r="BG1973" s="309"/>
      <c r="BH1973" s="310"/>
      <c r="BI1973" s="310"/>
      <c r="BJ1973" s="311"/>
      <c r="BK1973" s="312">
        <f t="shared" si="111"/>
        <v>0</v>
      </c>
      <c r="BL1973" s="313"/>
      <c r="BM1973" s="313"/>
      <c r="BN1973" s="313"/>
      <c r="BO1973" s="313"/>
      <c r="BP1973" s="314"/>
      <c r="BQ1973" s="294"/>
      <c r="BR1973" s="295"/>
      <c r="BS1973" s="295"/>
      <c r="BT1973" s="295"/>
      <c r="BU1973" s="295"/>
      <c r="BV1973" s="295"/>
      <c r="BW1973" s="296"/>
      <c r="BX1973" s="294"/>
      <c r="BY1973" s="295"/>
      <c r="BZ1973" s="295"/>
      <c r="CA1973" s="295"/>
      <c r="CB1973" s="295"/>
      <c r="CC1973" s="296"/>
      <c r="CD1973" s="294"/>
      <c r="CE1973" s="295"/>
      <c r="CF1973" s="295"/>
      <c r="CG1973" s="295"/>
      <c r="CH1973" s="295"/>
      <c r="CI1973" s="296"/>
    </row>
    <row r="1974" spans="1:87" ht="18" customHeight="1" x14ac:dyDescent="0.25">
      <c r="A1974" s="75"/>
      <c r="B1974" s="327"/>
      <c r="C1974" s="328"/>
      <c r="D1974" s="328"/>
      <c r="E1974" s="328"/>
      <c r="F1974" s="328"/>
      <c r="G1974" s="328"/>
      <c r="H1974" s="328"/>
      <c r="I1974" s="328"/>
      <c r="J1974" s="328"/>
      <c r="K1974" s="328"/>
      <c r="L1974" s="328"/>
      <c r="M1974" s="328"/>
      <c r="N1974" s="328"/>
      <c r="O1974" s="328"/>
      <c r="P1974" s="328"/>
      <c r="Q1974" s="328"/>
      <c r="R1974" s="328"/>
      <c r="S1974" s="328"/>
      <c r="T1974" s="328"/>
      <c r="U1974" s="328"/>
      <c r="V1974" s="328"/>
      <c r="W1974" s="328"/>
      <c r="X1974" s="328"/>
      <c r="Y1974" s="329"/>
      <c r="Z1974" s="336"/>
      <c r="AA1974" s="337"/>
      <c r="AB1974" s="337"/>
      <c r="AC1974" s="337"/>
      <c r="AD1974" s="338"/>
      <c r="AE1974" s="336"/>
      <c r="AF1974" s="337"/>
      <c r="AG1974" s="337"/>
      <c r="AH1974" s="337"/>
      <c r="AI1974" s="337"/>
      <c r="AJ1974" s="337"/>
      <c r="AK1974" s="300"/>
      <c r="AL1974" s="301"/>
      <c r="AM1974" s="301"/>
      <c r="AN1974" s="301"/>
      <c r="AO1974" s="301"/>
      <c r="AP1974" s="301"/>
      <c r="AQ1974" s="301"/>
      <c r="AR1974" s="301"/>
      <c r="AS1974" s="301"/>
      <c r="AT1974" s="301"/>
      <c r="AU1974" s="301"/>
      <c r="AV1974" s="301"/>
      <c r="AW1974" s="301"/>
      <c r="AX1974" s="302"/>
      <c r="AY1974" s="407"/>
      <c r="AZ1974" s="304"/>
      <c r="BA1974" s="304"/>
      <c r="BB1974" s="408"/>
      <c r="BC1974" s="306">
        <f t="shared" si="110"/>
        <v>0</v>
      </c>
      <c r="BD1974" s="307"/>
      <c r="BE1974" s="307"/>
      <c r="BF1974" s="308"/>
      <c r="BG1974" s="309"/>
      <c r="BH1974" s="310"/>
      <c r="BI1974" s="310"/>
      <c r="BJ1974" s="311"/>
      <c r="BK1974" s="312">
        <f t="shared" si="111"/>
        <v>0</v>
      </c>
      <c r="BL1974" s="313"/>
      <c r="BM1974" s="313"/>
      <c r="BN1974" s="313"/>
      <c r="BO1974" s="313"/>
      <c r="BP1974" s="314"/>
      <c r="BQ1974" s="294"/>
      <c r="BR1974" s="295"/>
      <c r="BS1974" s="295"/>
      <c r="BT1974" s="295"/>
      <c r="BU1974" s="295"/>
      <c r="BV1974" s="295"/>
      <c r="BW1974" s="296"/>
      <c r="BX1974" s="294"/>
      <c r="BY1974" s="295"/>
      <c r="BZ1974" s="295"/>
      <c r="CA1974" s="295"/>
      <c r="CB1974" s="295"/>
      <c r="CC1974" s="296"/>
      <c r="CD1974" s="294"/>
      <c r="CE1974" s="295"/>
      <c r="CF1974" s="295"/>
      <c r="CG1974" s="295"/>
      <c r="CH1974" s="295"/>
      <c r="CI1974" s="296"/>
    </row>
    <row r="1975" spans="1:87" ht="18" customHeight="1" x14ac:dyDescent="0.25">
      <c r="A1975" s="75"/>
      <c r="B1975" s="327"/>
      <c r="C1975" s="328"/>
      <c r="D1975" s="328"/>
      <c r="E1975" s="328"/>
      <c r="F1975" s="328"/>
      <c r="G1975" s="328"/>
      <c r="H1975" s="328"/>
      <c r="I1975" s="328"/>
      <c r="J1975" s="328"/>
      <c r="K1975" s="328"/>
      <c r="L1975" s="328"/>
      <c r="M1975" s="328"/>
      <c r="N1975" s="328"/>
      <c r="O1975" s="328"/>
      <c r="P1975" s="328"/>
      <c r="Q1975" s="328"/>
      <c r="R1975" s="328"/>
      <c r="S1975" s="328"/>
      <c r="T1975" s="328"/>
      <c r="U1975" s="328"/>
      <c r="V1975" s="328"/>
      <c r="W1975" s="328"/>
      <c r="X1975" s="328"/>
      <c r="Y1975" s="329"/>
      <c r="Z1975" s="336"/>
      <c r="AA1975" s="337"/>
      <c r="AB1975" s="337"/>
      <c r="AC1975" s="337"/>
      <c r="AD1975" s="338"/>
      <c r="AE1975" s="336"/>
      <c r="AF1975" s="337"/>
      <c r="AG1975" s="337"/>
      <c r="AH1975" s="337"/>
      <c r="AI1975" s="337"/>
      <c r="AJ1975" s="337"/>
      <c r="AK1975" s="300"/>
      <c r="AL1975" s="301"/>
      <c r="AM1975" s="301"/>
      <c r="AN1975" s="301"/>
      <c r="AO1975" s="301"/>
      <c r="AP1975" s="301"/>
      <c r="AQ1975" s="301"/>
      <c r="AR1975" s="301"/>
      <c r="AS1975" s="301"/>
      <c r="AT1975" s="301"/>
      <c r="AU1975" s="301"/>
      <c r="AV1975" s="301"/>
      <c r="AW1975" s="301"/>
      <c r="AX1975" s="302"/>
      <c r="AY1975" s="407"/>
      <c r="AZ1975" s="304"/>
      <c r="BA1975" s="304"/>
      <c r="BB1975" s="408"/>
      <c r="BC1975" s="306">
        <f t="shared" si="110"/>
        <v>0</v>
      </c>
      <c r="BD1975" s="307"/>
      <c r="BE1975" s="307"/>
      <c r="BF1975" s="308"/>
      <c r="BG1975" s="309"/>
      <c r="BH1975" s="310"/>
      <c r="BI1975" s="310"/>
      <c r="BJ1975" s="311"/>
      <c r="BK1975" s="312">
        <f t="shared" si="111"/>
        <v>0</v>
      </c>
      <c r="BL1975" s="313"/>
      <c r="BM1975" s="313"/>
      <c r="BN1975" s="313"/>
      <c r="BO1975" s="313"/>
      <c r="BP1975" s="314"/>
      <c r="BQ1975" s="294"/>
      <c r="BR1975" s="295"/>
      <c r="BS1975" s="295"/>
      <c r="BT1975" s="295"/>
      <c r="BU1975" s="295"/>
      <c r="BV1975" s="295"/>
      <c r="BW1975" s="296"/>
      <c r="BX1975" s="294"/>
      <c r="BY1975" s="295"/>
      <c r="BZ1975" s="295"/>
      <c r="CA1975" s="295"/>
      <c r="CB1975" s="295"/>
      <c r="CC1975" s="296"/>
      <c r="CD1975" s="294"/>
      <c r="CE1975" s="295"/>
      <c r="CF1975" s="295"/>
      <c r="CG1975" s="295"/>
      <c r="CH1975" s="295"/>
      <c r="CI1975" s="296"/>
    </row>
    <row r="1976" spans="1:87" ht="18" customHeight="1" x14ac:dyDescent="0.25">
      <c r="A1976" s="75"/>
      <c r="B1976" s="327"/>
      <c r="C1976" s="328"/>
      <c r="D1976" s="328"/>
      <c r="E1976" s="328"/>
      <c r="F1976" s="328"/>
      <c r="G1976" s="328"/>
      <c r="H1976" s="328"/>
      <c r="I1976" s="328"/>
      <c r="J1976" s="328"/>
      <c r="K1976" s="328"/>
      <c r="L1976" s="328"/>
      <c r="M1976" s="328"/>
      <c r="N1976" s="328"/>
      <c r="O1976" s="328"/>
      <c r="P1976" s="328"/>
      <c r="Q1976" s="328"/>
      <c r="R1976" s="328"/>
      <c r="S1976" s="328"/>
      <c r="T1976" s="328"/>
      <c r="U1976" s="328"/>
      <c r="V1976" s="328"/>
      <c r="W1976" s="328"/>
      <c r="X1976" s="328"/>
      <c r="Y1976" s="329"/>
      <c r="Z1976" s="336"/>
      <c r="AA1976" s="337"/>
      <c r="AB1976" s="337"/>
      <c r="AC1976" s="337"/>
      <c r="AD1976" s="338"/>
      <c r="AE1976" s="336"/>
      <c r="AF1976" s="337"/>
      <c r="AG1976" s="337"/>
      <c r="AH1976" s="337"/>
      <c r="AI1976" s="337"/>
      <c r="AJ1976" s="337"/>
      <c r="AK1976" s="300"/>
      <c r="AL1976" s="301"/>
      <c r="AM1976" s="301"/>
      <c r="AN1976" s="301"/>
      <c r="AO1976" s="301"/>
      <c r="AP1976" s="301"/>
      <c r="AQ1976" s="301"/>
      <c r="AR1976" s="301"/>
      <c r="AS1976" s="301"/>
      <c r="AT1976" s="301"/>
      <c r="AU1976" s="301"/>
      <c r="AV1976" s="301"/>
      <c r="AW1976" s="301"/>
      <c r="AX1976" s="302"/>
      <c r="AY1976" s="407"/>
      <c r="AZ1976" s="304"/>
      <c r="BA1976" s="304"/>
      <c r="BB1976" s="408"/>
      <c r="BC1976" s="306">
        <f t="shared" si="110"/>
        <v>0</v>
      </c>
      <c r="BD1976" s="307"/>
      <c r="BE1976" s="307"/>
      <c r="BF1976" s="308"/>
      <c r="BG1976" s="309"/>
      <c r="BH1976" s="310"/>
      <c r="BI1976" s="310"/>
      <c r="BJ1976" s="311"/>
      <c r="BK1976" s="312">
        <f t="shared" si="111"/>
        <v>0</v>
      </c>
      <c r="BL1976" s="313"/>
      <c r="BM1976" s="313"/>
      <c r="BN1976" s="313"/>
      <c r="BO1976" s="313"/>
      <c r="BP1976" s="314"/>
      <c r="BQ1976" s="294"/>
      <c r="BR1976" s="295"/>
      <c r="BS1976" s="295"/>
      <c r="BT1976" s="295"/>
      <c r="BU1976" s="295"/>
      <c r="BV1976" s="295"/>
      <c r="BW1976" s="296"/>
      <c r="BX1976" s="294"/>
      <c r="BY1976" s="295"/>
      <c r="BZ1976" s="295"/>
      <c r="CA1976" s="295"/>
      <c r="CB1976" s="295"/>
      <c r="CC1976" s="296"/>
      <c r="CD1976" s="294"/>
      <c r="CE1976" s="295"/>
      <c r="CF1976" s="295"/>
      <c r="CG1976" s="295"/>
      <c r="CH1976" s="295"/>
      <c r="CI1976" s="296"/>
    </row>
    <row r="1977" spans="1:87" ht="18" customHeight="1" x14ac:dyDescent="0.25">
      <c r="A1977" s="75"/>
      <c r="B1977" s="327"/>
      <c r="C1977" s="328"/>
      <c r="D1977" s="328"/>
      <c r="E1977" s="328"/>
      <c r="F1977" s="328"/>
      <c r="G1977" s="328"/>
      <c r="H1977" s="328"/>
      <c r="I1977" s="328"/>
      <c r="J1977" s="328"/>
      <c r="K1977" s="328"/>
      <c r="L1977" s="328"/>
      <c r="M1977" s="328"/>
      <c r="N1977" s="328"/>
      <c r="O1977" s="328"/>
      <c r="P1977" s="328"/>
      <c r="Q1977" s="328"/>
      <c r="R1977" s="328"/>
      <c r="S1977" s="328"/>
      <c r="T1977" s="328"/>
      <c r="U1977" s="328"/>
      <c r="V1977" s="328"/>
      <c r="W1977" s="328"/>
      <c r="X1977" s="328"/>
      <c r="Y1977" s="329"/>
      <c r="Z1977" s="336"/>
      <c r="AA1977" s="337"/>
      <c r="AB1977" s="337"/>
      <c r="AC1977" s="337"/>
      <c r="AD1977" s="338"/>
      <c r="AE1977" s="336"/>
      <c r="AF1977" s="337"/>
      <c r="AG1977" s="337"/>
      <c r="AH1977" s="337"/>
      <c r="AI1977" s="337"/>
      <c r="AJ1977" s="337"/>
      <c r="AK1977" s="300"/>
      <c r="AL1977" s="301"/>
      <c r="AM1977" s="301"/>
      <c r="AN1977" s="301"/>
      <c r="AO1977" s="301"/>
      <c r="AP1977" s="301"/>
      <c r="AQ1977" s="301"/>
      <c r="AR1977" s="301"/>
      <c r="AS1977" s="301"/>
      <c r="AT1977" s="301"/>
      <c r="AU1977" s="301"/>
      <c r="AV1977" s="301"/>
      <c r="AW1977" s="301"/>
      <c r="AX1977" s="302"/>
      <c r="AY1977" s="407"/>
      <c r="AZ1977" s="304"/>
      <c r="BA1977" s="304"/>
      <c r="BB1977" s="408"/>
      <c r="BC1977" s="306">
        <f t="shared" si="110"/>
        <v>0</v>
      </c>
      <c r="BD1977" s="307"/>
      <c r="BE1977" s="307"/>
      <c r="BF1977" s="308"/>
      <c r="BG1977" s="309"/>
      <c r="BH1977" s="310"/>
      <c r="BI1977" s="310"/>
      <c r="BJ1977" s="311"/>
      <c r="BK1977" s="312">
        <f t="shared" si="111"/>
        <v>0</v>
      </c>
      <c r="BL1977" s="313"/>
      <c r="BM1977" s="313"/>
      <c r="BN1977" s="313"/>
      <c r="BO1977" s="313"/>
      <c r="BP1977" s="314"/>
      <c r="BQ1977" s="294"/>
      <c r="BR1977" s="295"/>
      <c r="BS1977" s="295"/>
      <c r="BT1977" s="295"/>
      <c r="BU1977" s="295"/>
      <c r="BV1977" s="295"/>
      <c r="BW1977" s="296"/>
      <c r="BX1977" s="294"/>
      <c r="BY1977" s="295"/>
      <c r="BZ1977" s="295"/>
      <c r="CA1977" s="295"/>
      <c r="CB1977" s="295"/>
      <c r="CC1977" s="296"/>
      <c r="CD1977" s="294"/>
      <c r="CE1977" s="295"/>
      <c r="CF1977" s="295"/>
      <c r="CG1977" s="295"/>
      <c r="CH1977" s="295"/>
      <c r="CI1977" s="296"/>
    </row>
    <row r="1978" spans="1:87" ht="18" customHeight="1" x14ac:dyDescent="0.25">
      <c r="A1978" s="75"/>
      <c r="B1978" s="327"/>
      <c r="C1978" s="328"/>
      <c r="D1978" s="328"/>
      <c r="E1978" s="328"/>
      <c r="F1978" s="328"/>
      <c r="G1978" s="328"/>
      <c r="H1978" s="328"/>
      <c r="I1978" s="328"/>
      <c r="J1978" s="328"/>
      <c r="K1978" s="328"/>
      <c r="L1978" s="328"/>
      <c r="M1978" s="328"/>
      <c r="N1978" s="328"/>
      <c r="O1978" s="328"/>
      <c r="P1978" s="328"/>
      <c r="Q1978" s="328"/>
      <c r="R1978" s="328"/>
      <c r="S1978" s="328"/>
      <c r="T1978" s="328"/>
      <c r="U1978" s="328"/>
      <c r="V1978" s="328"/>
      <c r="W1978" s="328"/>
      <c r="X1978" s="328"/>
      <c r="Y1978" s="329"/>
      <c r="Z1978" s="336"/>
      <c r="AA1978" s="337"/>
      <c r="AB1978" s="337"/>
      <c r="AC1978" s="337"/>
      <c r="AD1978" s="338"/>
      <c r="AE1978" s="336"/>
      <c r="AF1978" s="337"/>
      <c r="AG1978" s="337"/>
      <c r="AH1978" s="337"/>
      <c r="AI1978" s="337"/>
      <c r="AJ1978" s="337"/>
      <c r="AK1978" s="300"/>
      <c r="AL1978" s="301"/>
      <c r="AM1978" s="301"/>
      <c r="AN1978" s="301"/>
      <c r="AO1978" s="301"/>
      <c r="AP1978" s="301"/>
      <c r="AQ1978" s="301"/>
      <c r="AR1978" s="301"/>
      <c r="AS1978" s="301"/>
      <c r="AT1978" s="301"/>
      <c r="AU1978" s="301"/>
      <c r="AV1978" s="301"/>
      <c r="AW1978" s="301"/>
      <c r="AX1978" s="302"/>
      <c r="AY1978" s="407"/>
      <c r="AZ1978" s="304"/>
      <c r="BA1978" s="304"/>
      <c r="BB1978" s="408"/>
      <c r="BC1978" s="306">
        <f t="shared" si="110"/>
        <v>0</v>
      </c>
      <c r="BD1978" s="307"/>
      <c r="BE1978" s="307"/>
      <c r="BF1978" s="308"/>
      <c r="BG1978" s="309"/>
      <c r="BH1978" s="310"/>
      <c r="BI1978" s="310"/>
      <c r="BJ1978" s="311"/>
      <c r="BK1978" s="312">
        <f t="shared" si="111"/>
        <v>0</v>
      </c>
      <c r="BL1978" s="313"/>
      <c r="BM1978" s="313"/>
      <c r="BN1978" s="313"/>
      <c r="BO1978" s="313"/>
      <c r="BP1978" s="314"/>
      <c r="BQ1978" s="294"/>
      <c r="BR1978" s="295"/>
      <c r="BS1978" s="295"/>
      <c r="BT1978" s="295"/>
      <c r="BU1978" s="295"/>
      <c r="BV1978" s="295"/>
      <c r="BW1978" s="296"/>
      <c r="BX1978" s="294"/>
      <c r="BY1978" s="295"/>
      <c r="BZ1978" s="295"/>
      <c r="CA1978" s="295"/>
      <c r="CB1978" s="295"/>
      <c r="CC1978" s="296"/>
      <c r="CD1978" s="294"/>
      <c r="CE1978" s="295"/>
      <c r="CF1978" s="295"/>
      <c r="CG1978" s="295"/>
      <c r="CH1978" s="295"/>
      <c r="CI1978" s="296"/>
    </row>
    <row r="1979" spans="1:87" ht="18" customHeight="1" x14ac:dyDescent="0.25">
      <c r="A1979" s="75"/>
      <c r="B1979" s="327"/>
      <c r="C1979" s="328"/>
      <c r="D1979" s="328"/>
      <c r="E1979" s="328"/>
      <c r="F1979" s="328"/>
      <c r="G1979" s="328"/>
      <c r="H1979" s="328"/>
      <c r="I1979" s="328"/>
      <c r="J1979" s="328"/>
      <c r="K1979" s="328"/>
      <c r="L1979" s="328"/>
      <c r="M1979" s="328"/>
      <c r="N1979" s="328"/>
      <c r="O1979" s="328"/>
      <c r="P1979" s="328"/>
      <c r="Q1979" s="328"/>
      <c r="R1979" s="328"/>
      <c r="S1979" s="328"/>
      <c r="T1979" s="328"/>
      <c r="U1979" s="328"/>
      <c r="V1979" s="328"/>
      <c r="W1979" s="328"/>
      <c r="X1979" s="328"/>
      <c r="Y1979" s="329"/>
      <c r="Z1979" s="336"/>
      <c r="AA1979" s="337"/>
      <c r="AB1979" s="337"/>
      <c r="AC1979" s="337"/>
      <c r="AD1979" s="338"/>
      <c r="AE1979" s="336"/>
      <c r="AF1979" s="337"/>
      <c r="AG1979" s="337"/>
      <c r="AH1979" s="337"/>
      <c r="AI1979" s="337"/>
      <c r="AJ1979" s="337"/>
      <c r="AK1979" s="300"/>
      <c r="AL1979" s="301"/>
      <c r="AM1979" s="301"/>
      <c r="AN1979" s="301"/>
      <c r="AO1979" s="301"/>
      <c r="AP1979" s="301"/>
      <c r="AQ1979" s="301"/>
      <c r="AR1979" s="301"/>
      <c r="AS1979" s="301"/>
      <c r="AT1979" s="301"/>
      <c r="AU1979" s="301"/>
      <c r="AV1979" s="301"/>
      <c r="AW1979" s="301"/>
      <c r="AX1979" s="302"/>
      <c r="AY1979" s="407"/>
      <c r="AZ1979" s="304"/>
      <c r="BA1979" s="304"/>
      <c r="BB1979" s="408"/>
      <c r="BC1979" s="306">
        <f t="shared" si="110"/>
        <v>0</v>
      </c>
      <c r="BD1979" s="307"/>
      <c r="BE1979" s="307"/>
      <c r="BF1979" s="308"/>
      <c r="BG1979" s="309"/>
      <c r="BH1979" s="310"/>
      <c r="BI1979" s="310"/>
      <c r="BJ1979" s="311"/>
      <c r="BK1979" s="312">
        <f t="shared" si="111"/>
        <v>0</v>
      </c>
      <c r="BL1979" s="313"/>
      <c r="BM1979" s="313"/>
      <c r="BN1979" s="313"/>
      <c r="BO1979" s="313"/>
      <c r="BP1979" s="314"/>
      <c r="BQ1979" s="294"/>
      <c r="BR1979" s="295"/>
      <c r="BS1979" s="295"/>
      <c r="BT1979" s="295"/>
      <c r="BU1979" s="295"/>
      <c r="BV1979" s="295"/>
      <c r="BW1979" s="296"/>
      <c r="BX1979" s="294"/>
      <c r="BY1979" s="295"/>
      <c r="BZ1979" s="295"/>
      <c r="CA1979" s="295"/>
      <c r="CB1979" s="295"/>
      <c r="CC1979" s="296"/>
      <c r="CD1979" s="294"/>
      <c r="CE1979" s="295"/>
      <c r="CF1979" s="295"/>
      <c r="CG1979" s="295"/>
      <c r="CH1979" s="295"/>
      <c r="CI1979" s="296"/>
    </row>
    <row r="1980" spans="1:87" ht="18" customHeight="1" x14ac:dyDescent="0.25">
      <c r="A1980" s="75"/>
      <c r="B1980" s="327"/>
      <c r="C1980" s="328"/>
      <c r="D1980" s="328"/>
      <c r="E1980" s="328"/>
      <c r="F1980" s="328"/>
      <c r="G1980" s="328"/>
      <c r="H1980" s="328"/>
      <c r="I1980" s="328"/>
      <c r="J1980" s="328"/>
      <c r="K1980" s="328"/>
      <c r="L1980" s="328"/>
      <c r="M1980" s="328"/>
      <c r="N1980" s="328"/>
      <c r="O1980" s="328"/>
      <c r="P1980" s="328"/>
      <c r="Q1980" s="328"/>
      <c r="R1980" s="328"/>
      <c r="S1980" s="328"/>
      <c r="T1980" s="328"/>
      <c r="U1980" s="328"/>
      <c r="V1980" s="328"/>
      <c r="W1980" s="328"/>
      <c r="X1980" s="328"/>
      <c r="Y1980" s="329"/>
      <c r="Z1980" s="336"/>
      <c r="AA1980" s="337"/>
      <c r="AB1980" s="337"/>
      <c r="AC1980" s="337"/>
      <c r="AD1980" s="338"/>
      <c r="AE1980" s="336"/>
      <c r="AF1980" s="337"/>
      <c r="AG1980" s="337"/>
      <c r="AH1980" s="337"/>
      <c r="AI1980" s="337"/>
      <c r="AJ1980" s="337"/>
      <c r="AK1980" s="300"/>
      <c r="AL1980" s="301"/>
      <c r="AM1980" s="301"/>
      <c r="AN1980" s="301"/>
      <c r="AO1980" s="301"/>
      <c r="AP1980" s="301"/>
      <c r="AQ1980" s="301"/>
      <c r="AR1980" s="301"/>
      <c r="AS1980" s="301"/>
      <c r="AT1980" s="301"/>
      <c r="AU1980" s="301"/>
      <c r="AV1980" s="301"/>
      <c r="AW1980" s="301"/>
      <c r="AX1980" s="302"/>
      <c r="AY1980" s="407"/>
      <c r="AZ1980" s="304"/>
      <c r="BA1980" s="304"/>
      <c r="BB1980" s="408"/>
      <c r="BC1980" s="306">
        <f t="shared" si="110"/>
        <v>0</v>
      </c>
      <c r="BD1980" s="307"/>
      <c r="BE1980" s="307"/>
      <c r="BF1980" s="308"/>
      <c r="BG1980" s="309"/>
      <c r="BH1980" s="310"/>
      <c r="BI1980" s="310"/>
      <c r="BJ1980" s="311"/>
      <c r="BK1980" s="312">
        <f t="shared" si="111"/>
        <v>0</v>
      </c>
      <c r="BL1980" s="313"/>
      <c r="BM1980" s="313"/>
      <c r="BN1980" s="313"/>
      <c r="BO1980" s="313"/>
      <c r="BP1980" s="314"/>
      <c r="BQ1980" s="294"/>
      <c r="BR1980" s="295"/>
      <c r="BS1980" s="295"/>
      <c r="BT1980" s="295"/>
      <c r="BU1980" s="295"/>
      <c r="BV1980" s="295"/>
      <c r="BW1980" s="296"/>
      <c r="BX1980" s="294"/>
      <c r="BY1980" s="295"/>
      <c r="BZ1980" s="295"/>
      <c r="CA1980" s="295"/>
      <c r="CB1980" s="295"/>
      <c r="CC1980" s="296"/>
      <c r="CD1980" s="294"/>
      <c r="CE1980" s="295"/>
      <c r="CF1980" s="295"/>
      <c r="CG1980" s="295"/>
      <c r="CH1980" s="295"/>
      <c r="CI1980" s="296"/>
    </row>
    <row r="1981" spans="1:87" ht="18" customHeight="1" x14ac:dyDescent="0.25">
      <c r="A1981" s="75"/>
      <c r="B1981" s="327"/>
      <c r="C1981" s="328"/>
      <c r="D1981" s="328"/>
      <c r="E1981" s="328"/>
      <c r="F1981" s="328"/>
      <c r="G1981" s="328"/>
      <c r="H1981" s="328"/>
      <c r="I1981" s="328"/>
      <c r="J1981" s="328"/>
      <c r="K1981" s="328"/>
      <c r="L1981" s="328"/>
      <c r="M1981" s="328"/>
      <c r="N1981" s="328"/>
      <c r="O1981" s="328"/>
      <c r="P1981" s="328"/>
      <c r="Q1981" s="328"/>
      <c r="R1981" s="328"/>
      <c r="S1981" s="328"/>
      <c r="T1981" s="328"/>
      <c r="U1981" s="328"/>
      <c r="V1981" s="328"/>
      <c r="W1981" s="328"/>
      <c r="X1981" s="328"/>
      <c r="Y1981" s="329"/>
      <c r="Z1981" s="336"/>
      <c r="AA1981" s="337"/>
      <c r="AB1981" s="337"/>
      <c r="AC1981" s="337"/>
      <c r="AD1981" s="338"/>
      <c r="AE1981" s="336"/>
      <c r="AF1981" s="337"/>
      <c r="AG1981" s="337"/>
      <c r="AH1981" s="337"/>
      <c r="AI1981" s="337"/>
      <c r="AJ1981" s="337"/>
      <c r="AK1981" s="300"/>
      <c r="AL1981" s="301"/>
      <c r="AM1981" s="301"/>
      <c r="AN1981" s="301"/>
      <c r="AO1981" s="301"/>
      <c r="AP1981" s="301"/>
      <c r="AQ1981" s="301"/>
      <c r="AR1981" s="301"/>
      <c r="AS1981" s="301"/>
      <c r="AT1981" s="301"/>
      <c r="AU1981" s="301"/>
      <c r="AV1981" s="301"/>
      <c r="AW1981" s="301"/>
      <c r="AX1981" s="302"/>
      <c r="AY1981" s="407"/>
      <c r="AZ1981" s="304"/>
      <c r="BA1981" s="304"/>
      <c r="BB1981" s="408"/>
      <c r="BC1981" s="306">
        <f t="shared" si="110"/>
        <v>0</v>
      </c>
      <c r="BD1981" s="307"/>
      <c r="BE1981" s="307"/>
      <c r="BF1981" s="308"/>
      <c r="BG1981" s="309"/>
      <c r="BH1981" s="310"/>
      <c r="BI1981" s="310"/>
      <c r="BJ1981" s="311"/>
      <c r="BK1981" s="312">
        <f t="shared" si="111"/>
        <v>0</v>
      </c>
      <c r="BL1981" s="313"/>
      <c r="BM1981" s="313"/>
      <c r="BN1981" s="313"/>
      <c r="BO1981" s="313"/>
      <c r="BP1981" s="314"/>
      <c r="BQ1981" s="294"/>
      <c r="BR1981" s="295"/>
      <c r="BS1981" s="295"/>
      <c r="BT1981" s="295"/>
      <c r="BU1981" s="295"/>
      <c r="BV1981" s="295"/>
      <c r="BW1981" s="296"/>
      <c r="BX1981" s="294"/>
      <c r="BY1981" s="295"/>
      <c r="BZ1981" s="295"/>
      <c r="CA1981" s="295"/>
      <c r="CB1981" s="295"/>
      <c r="CC1981" s="296"/>
      <c r="CD1981" s="294"/>
      <c r="CE1981" s="295"/>
      <c r="CF1981" s="295"/>
      <c r="CG1981" s="295"/>
      <c r="CH1981" s="295"/>
      <c r="CI1981" s="296"/>
    </row>
    <row r="1982" spans="1:87" ht="18" customHeight="1" x14ac:dyDescent="0.25">
      <c r="A1982" s="75"/>
      <c r="B1982" s="327"/>
      <c r="C1982" s="328"/>
      <c r="D1982" s="328"/>
      <c r="E1982" s="328"/>
      <c r="F1982" s="328"/>
      <c r="G1982" s="328"/>
      <c r="H1982" s="328"/>
      <c r="I1982" s="328"/>
      <c r="J1982" s="328"/>
      <c r="K1982" s="328"/>
      <c r="L1982" s="328"/>
      <c r="M1982" s="328"/>
      <c r="N1982" s="328"/>
      <c r="O1982" s="328"/>
      <c r="P1982" s="328"/>
      <c r="Q1982" s="328"/>
      <c r="R1982" s="328"/>
      <c r="S1982" s="328"/>
      <c r="T1982" s="328"/>
      <c r="U1982" s="328"/>
      <c r="V1982" s="328"/>
      <c r="W1982" s="328"/>
      <c r="X1982" s="328"/>
      <c r="Y1982" s="329"/>
      <c r="Z1982" s="336"/>
      <c r="AA1982" s="337"/>
      <c r="AB1982" s="337"/>
      <c r="AC1982" s="337"/>
      <c r="AD1982" s="338"/>
      <c r="AE1982" s="336"/>
      <c r="AF1982" s="337"/>
      <c r="AG1982" s="337"/>
      <c r="AH1982" s="337"/>
      <c r="AI1982" s="337"/>
      <c r="AJ1982" s="337"/>
      <c r="AK1982" s="300"/>
      <c r="AL1982" s="301"/>
      <c r="AM1982" s="301"/>
      <c r="AN1982" s="301"/>
      <c r="AO1982" s="301"/>
      <c r="AP1982" s="301"/>
      <c r="AQ1982" s="301"/>
      <c r="AR1982" s="301"/>
      <c r="AS1982" s="301"/>
      <c r="AT1982" s="301"/>
      <c r="AU1982" s="301"/>
      <c r="AV1982" s="301"/>
      <c r="AW1982" s="301"/>
      <c r="AX1982" s="302"/>
      <c r="AY1982" s="407"/>
      <c r="AZ1982" s="304"/>
      <c r="BA1982" s="304"/>
      <c r="BB1982" s="408"/>
      <c r="BC1982" s="306">
        <f t="shared" si="110"/>
        <v>0</v>
      </c>
      <c r="BD1982" s="307"/>
      <c r="BE1982" s="307"/>
      <c r="BF1982" s="308"/>
      <c r="BG1982" s="309"/>
      <c r="BH1982" s="310"/>
      <c r="BI1982" s="310"/>
      <c r="BJ1982" s="311"/>
      <c r="BK1982" s="312">
        <f t="shared" si="111"/>
        <v>0</v>
      </c>
      <c r="BL1982" s="313"/>
      <c r="BM1982" s="313"/>
      <c r="BN1982" s="313"/>
      <c r="BO1982" s="313"/>
      <c r="BP1982" s="314"/>
      <c r="BQ1982" s="294"/>
      <c r="BR1982" s="295"/>
      <c r="BS1982" s="295"/>
      <c r="BT1982" s="295"/>
      <c r="BU1982" s="295"/>
      <c r="BV1982" s="295"/>
      <c r="BW1982" s="296"/>
      <c r="BX1982" s="294"/>
      <c r="BY1982" s="295"/>
      <c r="BZ1982" s="295"/>
      <c r="CA1982" s="295"/>
      <c r="CB1982" s="295"/>
      <c r="CC1982" s="296"/>
      <c r="CD1982" s="294"/>
      <c r="CE1982" s="295"/>
      <c r="CF1982" s="295"/>
      <c r="CG1982" s="295"/>
      <c r="CH1982" s="295"/>
      <c r="CI1982" s="296"/>
    </row>
    <row r="1983" spans="1:87" ht="18" customHeight="1" x14ac:dyDescent="0.25">
      <c r="A1983" s="75"/>
      <c r="B1983" s="327"/>
      <c r="C1983" s="328"/>
      <c r="D1983" s="328"/>
      <c r="E1983" s="328"/>
      <c r="F1983" s="328"/>
      <c r="G1983" s="328"/>
      <c r="H1983" s="328"/>
      <c r="I1983" s="328"/>
      <c r="J1983" s="328"/>
      <c r="K1983" s="328"/>
      <c r="L1983" s="328"/>
      <c r="M1983" s="328"/>
      <c r="N1983" s="328"/>
      <c r="O1983" s="328"/>
      <c r="P1983" s="328"/>
      <c r="Q1983" s="328"/>
      <c r="R1983" s="328"/>
      <c r="S1983" s="328"/>
      <c r="T1983" s="328"/>
      <c r="U1983" s="328"/>
      <c r="V1983" s="328"/>
      <c r="W1983" s="328"/>
      <c r="X1983" s="328"/>
      <c r="Y1983" s="329"/>
      <c r="Z1983" s="336"/>
      <c r="AA1983" s="337"/>
      <c r="AB1983" s="337"/>
      <c r="AC1983" s="337"/>
      <c r="AD1983" s="338"/>
      <c r="AE1983" s="336"/>
      <c r="AF1983" s="337"/>
      <c r="AG1983" s="337"/>
      <c r="AH1983" s="337"/>
      <c r="AI1983" s="337"/>
      <c r="AJ1983" s="337"/>
      <c r="AK1983" s="300"/>
      <c r="AL1983" s="301"/>
      <c r="AM1983" s="301"/>
      <c r="AN1983" s="301"/>
      <c r="AO1983" s="301"/>
      <c r="AP1983" s="301"/>
      <c r="AQ1983" s="301"/>
      <c r="AR1983" s="301"/>
      <c r="AS1983" s="301"/>
      <c r="AT1983" s="301"/>
      <c r="AU1983" s="301"/>
      <c r="AV1983" s="301"/>
      <c r="AW1983" s="301"/>
      <c r="AX1983" s="302"/>
      <c r="AY1983" s="407"/>
      <c r="AZ1983" s="304"/>
      <c r="BA1983" s="304"/>
      <c r="BB1983" s="408"/>
      <c r="BC1983" s="306">
        <f t="shared" si="110"/>
        <v>0</v>
      </c>
      <c r="BD1983" s="307"/>
      <c r="BE1983" s="307"/>
      <c r="BF1983" s="308"/>
      <c r="BG1983" s="309"/>
      <c r="BH1983" s="310"/>
      <c r="BI1983" s="310"/>
      <c r="BJ1983" s="311"/>
      <c r="BK1983" s="312">
        <f t="shared" si="111"/>
        <v>0</v>
      </c>
      <c r="BL1983" s="313"/>
      <c r="BM1983" s="313"/>
      <c r="BN1983" s="313"/>
      <c r="BO1983" s="313"/>
      <c r="BP1983" s="314"/>
      <c r="BQ1983" s="294"/>
      <c r="BR1983" s="295"/>
      <c r="BS1983" s="295"/>
      <c r="BT1983" s="295"/>
      <c r="BU1983" s="295"/>
      <c r="BV1983" s="295"/>
      <c r="BW1983" s="296"/>
      <c r="BX1983" s="294"/>
      <c r="BY1983" s="295"/>
      <c r="BZ1983" s="295"/>
      <c r="CA1983" s="295"/>
      <c r="CB1983" s="295"/>
      <c r="CC1983" s="296"/>
      <c r="CD1983" s="294"/>
      <c r="CE1983" s="295"/>
      <c r="CF1983" s="295"/>
      <c r="CG1983" s="295"/>
      <c r="CH1983" s="295"/>
      <c r="CI1983" s="296"/>
    </row>
    <row r="1984" spans="1:87" ht="18" customHeight="1" x14ac:dyDescent="0.25">
      <c r="A1984" s="75"/>
      <c r="B1984" s="327"/>
      <c r="C1984" s="328"/>
      <c r="D1984" s="328"/>
      <c r="E1984" s="328"/>
      <c r="F1984" s="328"/>
      <c r="G1984" s="328"/>
      <c r="H1984" s="328"/>
      <c r="I1984" s="328"/>
      <c r="J1984" s="328"/>
      <c r="K1984" s="328"/>
      <c r="L1984" s="328"/>
      <c r="M1984" s="328"/>
      <c r="N1984" s="328"/>
      <c r="O1984" s="328"/>
      <c r="P1984" s="328"/>
      <c r="Q1984" s="328"/>
      <c r="R1984" s="328"/>
      <c r="S1984" s="328"/>
      <c r="T1984" s="328"/>
      <c r="U1984" s="328"/>
      <c r="V1984" s="328"/>
      <c r="W1984" s="328"/>
      <c r="X1984" s="328"/>
      <c r="Y1984" s="329"/>
      <c r="Z1984" s="336"/>
      <c r="AA1984" s="337"/>
      <c r="AB1984" s="337"/>
      <c r="AC1984" s="337"/>
      <c r="AD1984" s="338"/>
      <c r="AE1984" s="336"/>
      <c r="AF1984" s="337"/>
      <c r="AG1984" s="337"/>
      <c r="AH1984" s="337"/>
      <c r="AI1984" s="337"/>
      <c r="AJ1984" s="337"/>
      <c r="AK1984" s="300"/>
      <c r="AL1984" s="301"/>
      <c r="AM1984" s="301"/>
      <c r="AN1984" s="301"/>
      <c r="AO1984" s="301"/>
      <c r="AP1984" s="301"/>
      <c r="AQ1984" s="301"/>
      <c r="AR1984" s="301"/>
      <c r="AS1984" s="301"/>
      <c r="AT1984" s="301"/>
      <c r="AU1984" s="301"/>
      <c r="AV1984" s="301"/>
      <c r="AW1984" s="301"/>
      <c r="AX1984" s="302"/>
      <c r="AY1984" s="407"/>
      <c r="AZ1984" s="304"/>
      <c r="BA1984" s="304"/>
      <c r="BB1984" s="408"/>
      <c r="BC1984" s="306">
        <f t="shared" si="110"/>
        <v>0</v>
      </c>
      <c r="BD1984" s="307"/>
      <c r="BE1984" s="307"/>
      <c r="BF1984" s="308"/>
      <c r="BG1984" s="309"/>
      <c r="BH1984" s="310"/>
      <c r="BI1984" s="310"/>
      <c r="BJ1984" s="311"/>
      <c r="BK1984" s="312">
        <f t="shared" si="111"/>
        <v>0</v>
      </c>
      <c r="BL1984" s="313"/>
      <c r="BM1984" s="313"/>
      <c r="BN1984" s="313"/>
      <c r="BO1984" s="313"/>
      <c r="BP1984" s="314"/>
      <c r="BQ1984" s="294"/>
      <c r="BR1984" s="295"/>
      <c r="BS1984" s="295"/>
      <c r="BT1984" s="295"/>
      <c r="BU1984" s="295"/>
      <c r="BV1984" s="295"/>
      <c r="BW1984" s="296"/>
      <c r="BX1984" s="294"/>
      <c r="BY1984" s="295"/>
      <c r="BZ1984" s="295"/>
      <c r="CA1984" s="295"/>
      <c r="CB1984" s="295"/>
      <c r="CC1984" s="296"/>
      <c r="CD1984" s="294"/>
      <c r="CE1984" s="295"/>
      <c r="CF1984" s="295"/>
      <c r="CG1984" s="295"/>
      <c r="CH1984" s="295"/>
      <c r="CI1984" s="296"/>
    </row>
    <row r="1985" spans="1:87" ht="18" customHeight="1" x14ac:dyDescent="0.25">
      <c r="A1985" s="75"/>
      <c r="B1985" s="327"/>
      <c r="C1985" s="328"/>
      <c r="D1985" s="328"/>
      <c r="E1985" s="328"/>
      <c r="F1985" s="328"/>
      <c r="G1985" s="328"/>
      <c r="H1985" s="328"/>
      <c r="I1985" s="328"/>
      <c r="J1985" s="328"/>
      <c r="K1985" s="328"/>
      <c r="L1985" s="328"/>
      <c r="M1985" s="328"/>
      <c r="N1985" s="328"/>
      <c r="O1985" s="328"/>
      <c r="P1985" s="328"/>
      <c r="Q1985" s="328"/>
      <c r="R1985" s="328"/>
      <c r="S1985" s="328"/>
      <c r="T1985" s="328"/>
      <c r="U1985" s="328"/>
      <c r="V1985" s="328"/>
      <c r="W1985" s="328"/>
      <c r="X1985" s="328"/>
      <c r="Y1985" s="329"/>
      <c r="Z1985" s="336"/>
      <c r="AA1985" s="337"/>
      <c r="AB1985" s="337"/>
      <c r="AC1985" s="337"/>
      <c r="AD1985" s="338"/>
      <c r="AE1985" s="336"/>
      <c r="AF1985" s="337"/>
      <c r="AG1985" s="337"/>
      <c r="AH1985" s="337"/>
      <c r="AI1985" s="337"/>
      <c r="AJ1985" s="337"/>
      <c r="AK1985" s="300"/>
      <c r="AL1985" s="301"/>
      <c r="AM1985" s="301"/>
      <c r="AN1985" s="301"/>
      <c r="AO1985" s="301"/>
      <c r="AP1985" s="301"/>
      <c r="AQ1985" s="301"/>
      <c r="AR1985" s="301"/>
      <c r="AS1985" s="301"/>
      <c r="AT1985" s="301"/>
      <c r="AU1985" s="301"/>
      <c r="AV1985" s="301"/>
      <c r="AW1985" s="301"/>
      <c r="AX1985" s="302"/>
      <c r="AY1985" s="407"/>
      <c r="AZ1985" s="304"/>
      <c r="BA1985" s="304"/>
      <c r="BB1985" s="408"/>
      <c r="BC1985" s="306">
        <f t="shared" si="110"/>
        <v>0</v>
      </c>
      <c r="BD1985" s="307"/>
      <c r="BE1985" s="307"/>
      <c r="BF1985" s="308"/>
      <c r="BG1985" s="309"/>
      <c r="BH1985" s="310"/>
      <c r="BI1985" s="310"/>
      <c r="BJ1985" s="311"/>
      <c r="BK1985" s="312">
        <f t="shared" si="111"/>
        <v>0</v>
      </c>
      <c r="BL1985" s="313"/>
      <c r="BM1985" s="313"/>
      <c r="BN1985" s="313"/>
      <c r="BO1985" s="313"/>
      <c r="BP1985" s="314"/>
      <c r="BQ1985" s="294"/>
      <c r="BR1985" s="295"/>
      <c r="BS1985" s="295"/>
      <c r="BT1985" s="295"/>
      <c r="BU1985" s="295"/>
      <c r="BV1985" s="295"/>
      <c r="BW1985" s="296"/>
      <c r="BX1985" s="294"/>
      <c r="BY1985" s="295"/>
      <c r="BZ1985" s="295"/>
      <c r="CA1985" s="295"/>
      <c r="CB1985" s="295"/>
      <c r="CC1985" s="296"/>
      <c r="CD1985" s="294"/>
      <c r="CE1985" s="295"/>
      <c r="CF1985" s="295"/>
      <c r="CG1985" s="295"/>
      <c r="CH1985" s="295"/>
      <c r="CI1985" s="296"/>
    </row>
    <row r="1986" spans="1:87" ht="18" customHeight="1" x14ac:dyDescent="0.25">
      <c r="A1986" s="75"/>
      <c r="B1986" s="327"/>
      <c r="C1986" s="328"/>
      <c r="D1986" s="328"/>
      <c r="E1986" s="328"/>
      <c r="F1986" s="328"/>
      <c r="G1986" s="328"/>
      <c r="H1986" s="328"/>
      <c r="I1986" s="328"/>
      <c r="J1986" s="328"/>
      <c r="K1986" s="328"/>
      <c r="L1986" s="328"/>
      <c r="M1986" s="328"/>
      <c r="N1986" s="328"/>
      <c r="O1986" s="328"/>
      <c r="P1986" s="328"/>
      <c r="Q1986" s="328"/>
      <c r="R1986" s="328"/>
      <c r="S1986" s="328"/>
      <c r="T1986" s="328"/>
      <c r="U1986" s="328"/>
      <c r="V1986" s="328"/>
      <c r="W1986" s="328"/>
      <c r="X1986" s="328"/>
      <c r="Y1986" s="329"/>
      <c r="Z1986" s="336"/>
      <c r="AA1986" s="337"/>
      <c r="AB1986" s="337"/>
      <c r="AC1986" s="337"/>
      <c r="AD1986" s="338"/>
      <c r="AE1986" s="336"/>
      <c r="AF1986" s="337"/>
      <c r="AG1986" s="337"/>
      <c r="AH1986" s="337"/>
      <c r="AI1986" s="337"/>
      <c r="AJ1986" s="337"/>
      <c r="AK1986" s="300"/>
      <c r="AL1986" s="301"/>
      <c r="AM1986" s="301"/>
      <c r="AN1986" s="301"/>
      <c r="AO1986" s="301"/>
      <c r="AP1986" s="301"/>
      <c r="AQ1986" s="301"/>
      <c r="AR1986" s="301"/>
      <c r="AS1986" s="301"/>
      <c r="AT1986" s="301"/>
      <c r="AU1986" s="301"/>
      <c r="AV1986" s="301"/>
      <c r="AW1986" s="301"/>
      <c r="AX1986" s="302"/>
      <c r="AY1986" s="407"/>
      <c r="AZ1986" s="304"/>
      <c r="BA1986" s="304"/>
      <c r="BB1986" s="408"/>
      <c r="BC1986" s="306">
        <f t="shared" si="110"/>
        <v>0</v>
      </c>
      <c r="BD1986" s="307"/>
      <c r="BE1986" s="307"/>
      <c r="BF1986" s="308"/>
      <c r="BG1986" s="309"/>
      <c r="BH1986" s="310"/>
      <c r="BI1986" s="310"/>
      <c r="BJ1986" s="311"/>
      <c r="BK1986" s="312">
        <f t="shared" si="111"/>
        <v>0</v>
      </c>
      <c r="BL1986" s="313"/>
      <c r="BM1986" s="313"/>
      <c r="BN1986" s="313"/>
      <c r="BO1986" s="313"/>
      <c r="BP1986" s="314"/>
      <c r="BQ1986" s="294"/>
      <c r="BR1986" s="295"/>
      <c r="BS1986" s="295"/>
      <c r="BT1986" s="295"/>
      <c r="BU1986" s="295"/>
      <c r="BV1986" s="295"/>
      <c r="BW1986" s="296"/>
      <c r="BX1986" s="294"/>
      <c r="BY1986" s="295"/>
      <c r="BZ1986" s="295"/>
      <c r="CA1986" s="295"/>
      <c r="CB1986" s="295"/>
      <c r="CC1986" s="296"/>
      <c r="CD1986" s="294"/>
      <c r="CE1986" s="295"/>
      <c r="CF1986" s="295"/>
      <c r="CG1986" s="295"/>
      <c r="CH1986" s="295"/>
      <c r="CI1986" s="296"/>
    </row>
    <row r="1987" spans="1:87" ht="18" customHeight="1" x14ac:dyDescent="0.25">
      <c r="A1987" s="75"/>
      <c r="B1987" s="327"/>
      <c r="C1987" s="328"/>
      <c r="D1987" s="328"/>
      <c r="E1987" s="328"/>
      <c r="F1987" s="328"/>
      <c r="G1987" s="328"/>
      <c r="H1987" s="328"/>
      <c r="I1987" s="328"/>
      <c r="J1987" s="328"/>
      <c r="K1987" s="328"/>
      <c r="L1987" s="328"/>
      <c r="M1987" s="328"/>
      <c r="N1987" s="328"/>
      <c r="O1987" s="328"/>
      <c r="P1987" s="328"/>
      <c r="Q1987" s="328"/>
      <c r="R1987" s="328"/>
      <c r="S1987" s="328"/>
      <c r="T1987" s="328"/>
      <c r="U1987" s="328"/>
      <c r="V1987" s="328"/>
      <c r="W1987" s="328"/>
      <c r="X1987" s="328"/>
      <c r="Y1987" s="329"/>
      <c r="Z1987" s="336"/>
      <c r="AA1987" s="337"/>
      <c r="AB1987" s="337"/>
      <c r="AC1987" s="337"/>
      <c r="AD1987" s="338"/>
      <c r="AE1987" s="336"/>
      <c r="AF1987" s="337"/>
      <c r="AG1987" s="337"/>
      <c r="AH1987" s="337"/>
      <c r="AI1987" s="337"/>
      <c r="AJ1987" s="337"/>
      <c r="AK1987" s="300"/>
      <c r="AL1987" s="301"/>
      <c r="AM1987" s="301"/>
      <c r="AN1987" s="301"/>
      <c r="AO1987" s="301"/>
      <c r="AP1987" s="301"/>
      <c r="AQ1987" s="301"/>
      <c r="AR1987" s="301"/>
      <c r="AS1987" s="301"/>
      <c r="AT1987" s="301"/>
      <c r="AU1987" s="301"/>
      <c r="AV1987" s="301"/>
      <c r="AW1987" s="301"/>
      <c r="AX1987" s="302"/>
      <c r="AY1987" s="407"/>
      <c r="AZ1987" s="304"/>
      <c r="BA1987" s="304"/>
      <c r="BB1987" s="408"/>
      <c r="BC1987" s="306">
        <f t="shared" si="110"/>
        <v>0</v>
      </c>
      <c r="BD1987" s="307"/>
      <c r="BE1987" s="307"/>
      <c r="BF1987" s="308"/>
      <c r="BG1987" s="309"/>
      <c r="BH1987" s="310"/>
      <c r="BI1987" s="310"/>
      <c r="BJ1987" s="311"/>
      <c r="BK1987" s="312">
        <f t="shared" si="111"/>
        <v>0</v>
      </c>
      <c r="BL1987" s="313"/>
      <c r="BM1987" s="313"/>
      <c r="BN1987" s="313"/>
      <c r="BO1987" s="313"/>
      <c r="BP1987" s="314"/>
      <c r="BQ1987" s="294"/>
      <c r="BR1987" s="295"/>
      <c r="BS1987" s="295"/>
      <c r="BT1987" s="295"/>
      <c r="BU1987" s="295"/>
      <c r="BV1987" s="295"/>
      <c r="BW1987" s="296"/>
      <c r="BX1987" s="294"/>
      <c r="BY1987" s="295"/>
      <c r="BZ1987" s="295"/>
      <c r="CA1987" s="295"/>
      <c r="CB1987" s="295"/>
      <c r="CC1987" s="296"/>
      <c r="CD1987" s="294"/>
      <c r="CE1987" s="295"/>
      <c r="CF1987" s="295"/>
      <c r="CG1987" s="295"/>
      <c r="CH1987" s="295"/>
      <c r="CI1987" s="296"/>
    </row>
    <row r="1988" spans="1:87" ht="18" customHeight="1" thickBot="1" x14ac:dyDescent="0.3">
      <c r="A1988" s="75"/>
      <c r="B1988" s="330"/>
      <c r="C1988" s="331"/>
      <c r="D1988" s="331"/>
      <c r="E1988" s="331"/>
      <c r="F1988" s="331"/>
      <c r="G1988" s="331"/>
      <c r="H1988" s="331"/>
      <c r="I1988" s="331"/>
      <c r="J1988" s="331"/>
      <c r="K1988" s="331"/>
      <c r="L1988" s="331"/>
      <c r="M1988" s="331"/>
      <c r="N1988" s="331"/>
      <c r="O1988" s="331"/>
      <c r="P1988" s="331"/>
      <c r="Q1988" s="331"/>
      <c r="R1988" s="331"/>
      <c r="S1988" s="331"/>
      <c r="T1988" s="331"/>
      <c r="U1988" s="331"/>
      <c r="V1988" s="331"/>
      <c r="W1988" s="331"/>
      <c r="X1988" s="331"/>
      <c r="Y1988" s="332"/>
      <c r="Z1988" s="339"/>
      <c r="AA1988" s="340"/>
      <c r="AB1988" s="340"/>
      <c r="AC1988" s="340"/>
      <c r="AD1988" s="341"/>
      <c r="AE1988" s="339"/>
      <c r="AF1988" s="340"/>
      <c r="AG1988" s="340"/>
      <c r="AH1988" s="340"/>
      <c r="AI1988" s="340"/>
      <c r="AJ1988" s="340"/>
      <c r="AK1988" s="392"/>
      <c r="AL1988" s="393"/>
      <c r="AM1988" s="393"/>
      <c r="AN1988" s="393"/>
      <c r="AO1988" s="393"/>
      <c r="AP1988" s="393"/>
      <c r="AQ1988" s="393"/>
      <c r="AR1988" s="393"/>
      <c r="AS1988" s="393"/>
      <c r="AT1988" s="393"/>
      <c r="AU1988" s="393"/>
      <c r="AV1988" s="393"/>
      <c r="AW1988" s="393"/>
      <c r="AX1988" s="394"/>
      <c r="AY1988" s="411"/>
      <c r="AZ1988" s="396"/>
      <c r="BA1988" s="396"/>
      <c r="BB1988" s="412"/>
      <c r="BC1988" s="398">
        <f t="shared" si="110"/>
        <v>0</v>
      </c>
      <c r="BD1988" s="399"/>
      <c r="BE1988" s="399"/>
      <c r="BF1988" s="400"/>
      <c r="BG1988" s="401"/>
      <c r="BH1988" s="402"/>
      <c r="BI1988" s="402"/>
      <c r="BJ1988" s="403"/>
      <c r="BK1988" s="404">
        <f t="shared" si="111"/>
        <v>0</v>
      </c>
      <c r="BL1988" s="405"/>
      <c r="BM1988" s="405"/>
      <c r="BN1988" s="405"/>
      <c r="BO1988" s="405"/>
      <c r="BP1988" s="406"/>
      <c r="BQ1988" s="297"/>
      <c r="BR1988" s="298"/>
      <c r="BS1988" s="298"/>
      <c r="BT1988" s="298"/>
      <c r="BU1988" s="298"/>
      <c r="BV1988" s="298"/>
      <c r="BW1988" s="299"/>
      <c r="BX1988" s="297"/>
      <c r="BY1988" s="298"/>
      <c r="BZ1988" s="298"/>
      <c r="CA1988" s="298"/>
      <c r="CB1988" s="298"/>
      <c r="CC1988" s="299"/>
      <c r="CD1988" s="297"/>
      <c r="CE1988" s="298"/>
      <c r="CF1988" s="298"/>
      <c r="CG1988" s="298"/>
      <c r="CH1988" s="298"/>
      <c r="CI1988" s="299"/>
    </row>
    <row r="1989" spans="1:87" ht="18" customHeight="1" thickBot="1" x14ac:dyDescent="0.3">
      <c r="A1989" s="75"/>
      <c r="B1989" s="377"/>
      <c r="C1989" s="378"/>
      <c r="D1989" s="378"/>
      <c r="E1989" s="378"/>
      <c r="F1989" s="378"/>
      <c r="G1989" s="378"/>
      <c r="H1989" s="378"/>
      <c r="I1989" s="378"/>
      <c r="J1989" s="378"/>
      <c r="K1989" s="378"/>
      <c r="L1989" s="378"/>
      <c r="M1989" s="378"/>
      <c r="N1989" s="378"/>
      <c r="O1989" s="378"/>
      <c r="P1989" s="378"/>
      <c r="Q1989" s="378"/>
      <c r="R1989" s="378"/>
      <c r="S1989" s="378"/>
      <c r="T1989" s="378"/>
      <c r="U1989" s="378"/>
      <c r="V1989" s="378"/>
      <c r="W1989" s="378"/>
      <c r="X1989" s="378"/>
      <c r="Y1989" s="378"/>
      <c r="Z1989" s="378"/>
      <c r="AA1989" s="378"/>
      <c r="AB1989" s="378"/>
      <c r="AC1989" s="378"/>
      <c r="AD1989" s="378"/>
      <c r="AE1989" s="378"/>
      <c r="AF1989" s="378"/>
      <c r="AG1989" s="378"/>
      <c r="AH1989" s="378"/>
      <c r="AI1989" s="378"/>
      <c r="AJ1989" s="379"/>
      <c r="AK1989" s="380" t="s">
        <v>3</v>
      </c>
      <c r="AL1989" s="381"/>
      <c r="AM1989" s="381"/>
      <c r="AN1989" s="381"/>
      <c r="AO1989" s="381"/>
      <c r="AP1989" s="381"/>
      <c r="AQ1989" s="381"/>
      <c r="AR1989" s="381"/>
      <c r="AS1989" s="381"/>
      <c r="AT1989" s="381"/>
      <c r="AU1989" s="381"/>
      <c r="AV1989" s="381"/>
      <c r="AW1989" s="381"/>
      <c r="AX1989" s="381"/>
      <c r="AY1989" s="382"/>
      <c r="AZ1989" s="382"/>
      <c r="BA1989" s="382"/>
      <c r="BB1989" s="382"/>
      <c r="BC1989" s="382"/>
      <c r="BD1989" s="382"/>
      <c r="BE1989" s="382"/>
      <c r="BF1989" s="382"/>
      <c r="BG1989" s="382"/>
      <c r="BH1989" s="382"/>
      <c r="BI1989" s="382"/>
      <c r="BJ1989" s="383"/>
      <c r="BK1989" s="384">
        <f>SUM(BK1959:BK1988)</f>
        <v>0</v>
      </c>
      <c r="BL1989" s="385"/>
      <c r="BM1989" s="385"/>
      <c r="BN1989" s="385"/>
      <c r="BO1989" s="385"/>
      <c r="BP1989" s="386"/>
      <c r="BQ1989" s="387" t="s">
        <v>100</v>
      </c>
      <c r="BR1989" s="388"/>
      <c r="BS1989" s="388"/>
      <c r="BT1989" s="388"/>
      <c r="BU1989" s="388"/>
      <c r="BV1989" s="388"/>
      <c r="BW1989" s="388"/>
      <c r="BX1989" s="388"/>
      <c r="BY1989" s="388"/>
      <c r="BZ1989" s="388"/>
      <c r="CA1989" s="388"/>
      <c r="CB1989" s="388"/>
      <c r="CC1989" s="389"/>
      <c r="CD1989" s="390">
        <f>+CD1959*AE1959</f>
        <v>0</v>
      </c>
      <c r="CE1989" s="390"/>
      <c r="CF1989" s="390"/>
      <c r="CG1989" s="390"/>
      <c r="CH1989" s="390"/>
      <c r="CI1989" s="391"/>
    </row>
    <row r="1990" spans="1:87" ht="18" customHeight="1" thickBot="1" x14ac:dyDescent="0.3">
      <c r="A1990" s="75"/>
      <c r="B1990" s="76"/>
      <c r="C1990" s="76"/>
      <c r="D1990" s="76"/>
      <c r="E1990" s="76"/>
      <c r="F1990" s="76"/>
      <c r="G1990" s="76"/>
      <c r="H1990" s="76"/>
      <c r="I1990" s="76"/>
      <c r="J1990" s="76"/>
      <c r="K1990" s="76"/>
      <c r="L1990" s="76"/>
      <c r="M1990" s="76"/>
      <c r="N1990" s="76"/>
      <c r="O1990" s="76"/>
      <c r="P1990" s="76"/>
      <c r="Q1990" s="76"/>
      <c r="R1990" s="76"/>
      <c r="S1990" s="76"/>
      <c r="T1990" s="76"/>
      <c r="U1990" s="76"/>
      <c r="V1990" s="76"/>
      <c r="W1990" s="76"/>
      <c r="X1990" s="76"/>
      <c r="Y1990" s="76"/>
      <c r="Z1990" s="76"/>
      <c r="AA1990" s="76"/>
      <c r="AB1990" s="76"/>
      <c r="AC1990" s="76"/>
      <c r="AD1990" s="76"/>
      <c r="AE1990" s="76"/>
      <c r="AF1990" s="76"/>
      <c r="AG1990" s="76"/>
      <c r="AH1990" s="76"/>
      <c r="AI1990" s="76"/>
      <c r="AJ1990" s="76"/>
      <c r="AK1990" s="76"/>
      <c r="AL1990" s="76"/>
      <c r="AM1990" s="76"/>
      <c r="AN1990" s="76"/>
      <c r="AO1990" s="76"/>
      <c r="AP1990" s="76"/>
      <c r="AQ1990" s="76"/>
      <c r="AR1990" s="76"/>
      <c r="AS1990" s="76"/>
      <c r="AT1990" s="76"/>
      <c r="AU1990" s="76"/>
      <c r="AV1990" s="76"/>
      <c r="AW1990" s="76"/>
      <c r="AX1990" s="76"/>
      <c r="AY1990" s="77"/>
      <c r="AZ1990" s="77"/>
      <c r="BA1990" s="77"/>
      <c r="BB1990" s="77"/>
      <c r="BC1990" s="77"/>
      <c r="BD1990" s="77"/>
      <c r="BE1990" s="77"/>
      <c r="BF1990" s="77"/>
      <c r="BG1990" s="78"/>
      <c r="BH1990" s="78"/>
      <c r="BI1990" s="78"/>
      <c r="BJ1990" s="78"/>
      <c r="BK1990" s="79"/>
      <c r="BL1990" s="79"/>
      <c r="BM1990" s="79"/>
      <c r="BN1990" s="79"/>
      <c r="BO1990" s="79"/>
      <c r="BP1990" s="79"/>
      <c r="BQ1990" s="79"/>
      <c r="BR1990" s="79"/>
      <c r="BS1990" s="79"/>
      <c r="BT1990" s="79"/>
      <c r="BU1990" s="79"/>
      <c r="BV1990" s="79"/>
      <c r="BW1990" s="79"/>
      <c r="BX1990" s="79"/>
      <c r="BY1990" s="79"/>
      <c r="BZ1990" s="79"/>
      <c r="CA1990" s="79"/>
      <c r="CB1990" s="79"/>
      <c r="CC1990" s="79"/>
      <c r="CD1990" s="79"/>
      <c r="CE1990" s="79"/>
      <c r="CF1990" s="79"/>
      <c r="CG1990" s="79"/>
      <c r="CH1990" s="79"/>
      <c r="CI1990" s="79"/>
    </row>
    <row r="1991" spans="1:87" ht="18" customHeight="1" x14ac:dyDescent="0.25">
      <c r="A1991" s="75"/>
      <c r="B1991" s="348" t="s">
        <v>0</v>
      </c>
      <c r="C1991" s="349"/>
      <c r="D1991" s="349"/>
      <c r="E1991" s="349"/>
      <c r="F1991" s="349"/>
      <c r="G1991" s="349"/>
      <c r="H1991" s="349"/>
      <c r="I1991" s="349"/>
      <c r="J1991" s="349"/>
      <c r="K1991" s="349"/>
      <c r="L1991" s="349"/>
      <c r="M1991" s="349"/>
      <c r="N1991" s="349"/>
      <c r="O1991" s="349"/>
      <c r="P1991" s="349"/>
      <c r="Q1991" s="349"/>
      <c r="R1991" s="349"/>
      <c r="S1991" s="349"/>
      <c r="T1991" s="349"/>
      <c r="U1991" s="349"/>
      <c r="V1991" s="349"/>
      <c r="W1991" s="349"/>
      <c r="X1991" s="349"/>
      <c r="Y1991" s="350"/>
      <c r="Z1991" s="348" t="s">
        <v>80</v>
      </c>
      <c r="AA1991" s="349"/>
      <c r="AB1991" s="349"/>
      <c r="AC1991" s="349"/>
      <c r="AD1991" s="350"/>
      <c r="AE1991" s="357" t="s">
        <v>79</v>
      </c>
      <c r="AF1991" s="358"/>
      <c r="AG1991" s="358"/>
      <c r="AH1991" s="358"/>
      <c r="AI1991" s="358"/>
      <c r="AJ1991" s="359"/>
      <c r="AK1991" s="357" t="s">
        <v>81</v>
      </c>
      <c r="AL1991" s="358"/>
      <c r="AM1991" s="358"/>
      <c r="AN1991" s="358"/>
      <c r="AO1991" s="358"/>
      <c r="AP1991" s="358"/>
      <c r="AQ1991" s="358"/>
      <c r="AR1991" s="358"/>
      <c r="AS1991" s="358"/>
      <c r="AT1991" s="358"/>
      <c r="AU1991" s="358"/>
      <c r="AV1991" s="358"/>
      <c r="AW1991" s="358"/>
      <c r="AX1991" s="359"/>
      <c r="AY1991" s="357" t="s">
        <v>1</v>
      </c>
      <c r="AZ1991" s="358"/>
      <c r="BA1991" s="358"/>
      <c r="BB1991" s="359"/>
      <c r="BC1991" s="348" t="s">
        <v>104</v>
      </c>
      <c r="BD1991" s="349"/>
      <c r="BE1991" s="349"/>
      <c r="BF1991" s="350"/>
      <c r="BG1991" s="366" t="s">
        <v>82</v>
      </c>
      <c r="BH1991" s="367"/>
      <c r="BI1991" s="367"/>
      <c r="BJ1991" s="368"/>
      <c r="BK1991" s="315" t="s">
        <v>99</v>
      </c>
      <c r="BL1991" s="316"/>
      <c r="BM1991" s="316"/>
      <c r="BN1991" s="316"/>
      <c r="BO1991" s="316"/>
      <c r="BP1991" s="317"/>
      <c r="BQ1991" s="315" t="s">
        <v>83</v>
      </c>
      <c r="BR1991" s="316"/>
      <c r="BS1991" s="316"/>
      <c r="BT1991" s="316"/>
      <c r="BU1991" s="316"/>
      <c r="BV1991" s="316"/>
      <c r="BW1991" s="317"/>
      <c r="BX1991" s="315" t="s">
        <v>84</v>
      </c>
      <c r="BY1991" s="316"/>
      <c r="BZ1991" s="316"/>
      <c r="CA1991" s="316"/>
      <c r="CB1991" s="316"/>
      <c r="CC1991" s="317"/>
      <c r="CD1991" s="315" t="s">
        <v>85</v>
      </c>
      <c r="CE1991" s="316"/>
      <c r="CF1991" s="316"/>
      <c r="CG1991" s="316"/>
      <c r="CH1991" s="316"/>
      <c r="CI1991" s="317"/>
    </row>
    <row r="1992" spans="1:87" ht="18" customHeight="1" x14ac:dyDescent="0.25">
      <c r="A1992" s="75"/>
      <c r="B1992" s="351"/>
      <c r="C1992" s="352"/>
      <c r="D1992" s="352"/>
      <c r="E1992" s="352"/>
      <c r="F1992" s="352"/>
      <c r="G1992" s="352"/>
      <c r="H1992" s="352"/>
      <c r="I1992" s="352"/>
      <c r="J1992" s="352"/>
      <c r="K1992" s="352"/>
      <c r="L1992" s="352"/>
      <c r="M1992" s="352"/>
      <c r="N1992" s="352"/>
      <c r="O1992" s="352"/>
      <c r="P1992" s="352"/>
      <c r="Q1992" s="352"/>
      <c r="R1992" s="352"/>
      <c r="S1992" s="352"/>
      <c r="T1992" s="352"/>
      <c r="U1992" s="352"/>
      <c r="V1992" s="352"/>
      <c r="W1992" s="352"/>
      <c r="X1992" s="352"/>
      <c r="Y1992" s="353"/>
      <c r="Z1992" s="351"/>
      <c r="AA1992" s="352"/>
      <c r="AB1992" s="352"/>
      <c r="AC1992" s="352"/>
      <c r="AD1992" s="353"/>
      <c r="AE1992" s="360"/>
      <c r="AF1992" s="361"/>
      <c r="AG1992" s="361"/>
      <c r="AH1992" s="361"/>
      <c r="AI1992" s="361"/>
      <c r="AJ1992" s="362"/>
      <c r="AK1992" s="360"/>
      <c r="AL1992" s="361"/>
      <c r="AM1992" s="361"/>
      <c r="AN1992" s="361"/>
      <c r="AO1992" s="361"/>
      <c r="AP1992" s="361"/>
      <c r="AQ1992" s="361"/>
      <c r="AR1992" s="361"/>
      <c r="AS1992" s="361"/>
      <c r="AT1992" s="361"/>
      <c r="AU1992" s="361"/>
      <c r="AV1992" s="361"/>
      <c r="AW1992" s="361"/>
      <c r="AX1992" s="362"/>
      <c r="AY1992" s="360"/>
      <c r="AZ1992" s="361"/>
      <c r="BA1992" s="361"/>
      <c r="BB1992" s="362"/>
      <c r="BC1992" s="351"/>
      <c r="BD1992" s="352"/>
      <c r="BE1992" s="352"/>
      <c r="BF1992" s="353"/>
      <c r="BG1992" s="369"/>
      <c r="BH1992" s="370"/>
      <c r="BI1992" s="370"/>
      <c r="BJ1992" s="371"/>
      <c r="BK1992" s="318"/>
      <c r="BL1992" s="319"/>
      <c r="BM1992" s="319"/>
      <c r="BN1992" s="319"/>
      <c r="BO1992" s="319"/>
      <c r="BP1992" s="320"/>
      <c r="BQ1992" s="318"/>
      <c r="BR1992" s="319"/>
      <c r="BS1992" s="319"/>
      <c r="BT1992" s="319"/>
      <c r="BU1992" s="319"/>
      <c r="BV1992" s="319"/>
      <c r="BW1992" s="320"/>
      <c r="BX1992" s="318"/>
      <c r="BY1992" s="319"/>
      <c r="BZ1992" s="319"/>
      <c r="CA1992" s="319"/>
      <c r="CB1992" s="319"/>
      <c r="CC1992" s="320"/>
      <c r="CD1992" s="318"/>
      <c r="CE1992" s="319"/>
      <c r="CF1992" s="319"/>
      <c r="CG1992" s="319"/>
      <c r="CH1992" s="319"/>
      <c r="CI1992" s="320"/>
    </row>
    <row r="1993" spans="1:87" ht="18" customHeight="1" thickBot="1" x14ac:dyDescent="0.3">
      <c r="A1993" s="75"/>
      <c r="B1993" s="354"/>
      <c r="C1993" s="355"/>
      <c r="D1993" s="355"/>
      <c r="E1993" s="355"/>
      <c r="F1993" s="355"/>
      <c r="G1993" s="355"/>
      <c r="H1993" s="355"/>
      <c r="I1993" s="355"/>
      <c r="J1993" s="355"/>
      <c r="K1993" s="355"/>
      <c r="L1993" s="355"/>
      <c r="M1993" s="355"/>
      <c r="N1993" s="355"/>
      <c r="O1993" s="355"/>
      <c r="P1993" s="355"/>
      <c r="Q1993" s="355"/>
      <c r="R1993" s="355"/>
      <c r="S1993" s="355"/>
      <c r="T1993" s="355"/>
      <c r="U1993" s="355"/>
      <c r="V1993" s="355"/>
      <c r="W1993" s="355"/>
      <c r="X1993" s="355"/>
      <c r="Y1993" s="356"/>
      <c r="Z1993" s="354"/>
      <c r="AA1993" s="355"/>
      <c r="AB1993" s="355"/>
      <c r="AC1993" s="355"/>
      <c r="AD1993" s="356"/>
      <c r="AE1993" s="363"/>
      <c r="AF1993" s="364"/>
      <c r="AG1993" s="364"/>
      <c r="AH1993" s="364"/>
      <c r="AI1993" s="364"/>
      <c r="AJ1993" s="365"/>
      <c r="AK1993" s="360"/>
      <c r="AL1993" s="361"/>
      <c r="AM1993" s="361"/>
      <c r="AN1993" s="361"/>
      <c r="AO1993" s="361"/>
      <c r="AP1993" s="361"/>
      <c r="AQ1993" s="361"/>
      <c r="AR1993" s="361"/>
      <c r="AS1993" s="361"/>
      <c r="AT1993" s="361"/>
      <c r="AU1993" s="361"/>
      <c r="AV1993" s="361"/>
      <c r="AW1993" s="361"/>
      <c r="AX1993" s="362"/>
      <c r="AY1993" s="360"/>
      <c r="AZ1993" s="361"/>
      <c r="BA1993" s="361"/>
      <c r="BB1993" s="362"/>
      <c r="BC1993" s="351"/>
      <c r="BD1993" s="352"/>
      <c r="BE1993" s="352"/>
      <c r="BF1993" s="353"/>
      <c r="BG1993" s="369"/>
      <c r="BH1993" s="370"/>
      <c r="BI1993" s="370"/>
      <c r="BJ1993" s="371"/>
      <c r="BK1993" s="318"/>
      <c r="BL1993" s="319"/>
      <c r="BM1993" s="319"/>
      <c r="BN1993" s="319"/>
      <c r="BO1993" s="319"/>
      <c r="BP1993" s="320"/>
      <c r="BQ1993" s="321"/>
      <c r="BR1993" s="322"/>
      <c r="BS1993" s="322"/>
      <c r="BT1993" s="322"/>
      <c r="BU1993" s="322"/>
      <c r="BV1993" s="322"/>
      <c r="BW1993" s="323"/>
      <c r="BX1993" s="321"/>
      <c r="BY1993" s="322"/>
      <c r="BZ1993" s="322"/>
      <c r="CA1993" s="322"/>
      <c r="CB1993" s="322"/>
      <c r="CC1993" s="323"/>
      <c r="CD1993" s="321"/>
      <c r="CE1993" s="322"/>
      <c r="CF1993" s="322"/>
      <c r="CG1993" s="322"/>
      <c r="CH1993" s="322"/>
      <c r="CI1993" s="323"/>
    </row>
    <row r="1994" spans="1:87" ht="18" customHeight="1" x14ac:dyDescent="0.25">
      <c r="A1994" s="75"/>
      <c r="B1994" s="324"/>
      <c r="C1994" s="325"/>
      <c r="D1994" s="325"/>
      <c r="E1994" s="325"/>
      <c r="F1994" s="325"/>
      <c r="G1994" s="325"/>
      <c r="H1994" s="325"/>
      <c r="I1994" s="325"/>
      <c r="J1994" s="325"/>
      <c r="K1994" s="325"/>
      <c r="L1994" s="325"/>
      <c r="M1994" s="325"/>
      <c r="N1994" s="325"/>
      <c r="O1994" s="325"/>
      <c r="P1994" s="325"/>
      <c r="Q1994" s="325"/>
      <c r="R1994" s="325"/>
      <c r="S1994" s="325"/>
      <c r="T1994" s="325"/>
      <c r="U1994" s="325"/>
      <c r="V1994" s="325"/>
      <c r="W1994" s="325"/>
      <c r="X1994" s="325"/>
      <c r="Y1994" s="326"/>
      <c r="Z1994" s="333"/>
      <c r="AA1994" s="334"/>
      <c r="AB1994" s="334"/>
      <c r="AC1994" s="334"/>
      <c r="AD1994" s="335"/>
      <c r="AE1994" s="333"/>
      <c r="AF1994" s="334"/>
      <c r="AG1994" s="334"/>
      <c r="AH1994" s="334"/>
      <c r="AI1994" s="334"/>
      <c r="AJ1994" s="334"/>
      <c r="AK1994" s="342"/>
      <c r="AL1994" s="343"/>
      <c r="AM1994" s="343"/>
      <c r="AN1994" s="343"/>
      <c r="AO1994" s="343"/>
      <c r="AP1994" s="343"/>
      <c r="AQ1994" s="343"/>
      <c r="AR1994" s="343"/>
      <c r="AS1994" s="343"/>
      <c r="AT1994" s="343"/>
      <c r="AU1994" s="343"/>
      <c r="AV1994" s="343"/>
      <c r="AW1994" s="343"/>
      <c r="AX1994" s="344"/>
      <c r="AY1994" s="409"/>
      <c r="AZ1994" s="346"/>
      <c r="BA1994" s="346"/>
      <c r="BB1994" s="410"/>
      <c r="BC1994" s="345">
        <f>+$AE$1994*AY1994</f>
        <v>0</v>
      </c>
      <c r="BD1994" s="346"/>
      <c r="BE1994" s="346"/>
      <c r="BF1994" s="347"/>
      <c r="BG1994" s="285"/>
      <c r="BH1994" s="286"/>
      <c r="BI1994" s="286"/>
      <c r="BJ1994" s="287"/>
      <c r="BK1994" s="288">
        <f>+AY1994*BG1994</f>
        <v>0</v>
      </c>
      <c r="BL1994" s="289"/>
      <c r="BM1994" s="289"/>
      <c r="BN1994" s="289"/>
      <c r="BO1994" s="289"/>
      <c r="BP1994" s="290"/>
      <c r="BQ1994" s="291"/>
      <c r="BR1994" s="292"/>
      <c r="BS1994" s="292"/>
      <c r="BT1994" s="292"/>
      <c r="BU1994" s="292"/>
      <c r="BV1994" s="292"/>
      <c r="BW1994" s="293"/>
      <c r="BX1994" s="291">
        <f>+(((BK2024+BQ1994)*30)/70)</f>
        <v>0</v>
      </c>
      <c r="BY1994" s="292"/>
      <c r="BZ1994" s="292"/>
      <c r="CA1994" s="292"/>
      <c r="CB1994" s="292"/>
      <c r="CC1994" s="293"/>
      <c r="CD1994" s="291">
        <f>+BK2024+BQ1994+BX1994</f>
        <v>0</v>
      </c>
      <c r="CE1994" s="292"/>
      <c r="CF1994" s="292"/>
      <c r="CG1994" s="292"/>
      <c r="CH1994" s="292"/>
      <c r="CI1994" s="293"/>
    </row>
    <row r="1995" spans="1:87" ht="18" customHeight="1" x14ac:dyDescent="0.25">
      <c r="A1995" s="75"/>
      <c r="B1995" s="327"/>
      <c r="C1995" s="328"/>
      <c r="D1995" s="328"/>
      <c r="E1995" s="328"/>
      <c r="F1995" s="328"/>
      <c r="G1995" s="328"/>
      <c r="H1995" s="328"/>
      <c r="I1995" s="328"/>
      <c r="J1995" s="328"/>
      <c r="K1995" s="328"/>
      <c r="L1995" s="328"/>
      <c r="M1995" s="328"/>
      <c r="N1995" s="328"/>
      <c r="O1995" s="328"/>
      <c r="P1995" s="328"/>
      <c r="Q1995" s="328"/>
      <c r="R1995" s="328"/>
      <c r="S1995" s="328"/>
      <c r="T1995" s="328"/>
      <c r="U1995" s="328"/>
      <c r="V1995" s="328"/>
      <c r="W1995" s="328"/>
      <c r="X1995" s="328"/>
      <c r="Y1995" s="329"/>
      <c r="Z1995" s="336"/>
      <c r="AA1995" s="337"/>
      <c r="AB1995" s="337"/>
      <c r="AC1995" s="337"/>
      <c r="AD1995" s="338"/>
      <c r="AE1995" s="336"/>
      <c r="AF1995" s="337"/>
      <c r="AG1995" s="337"/>
      <c r="AH1995" s="337"/>
      <c r="AI1995" s="337"/>
      <c r="AJ1995" s="337"/>
      <c r="AK1995" s="300"/>
      <c r="AL1995" s="301"/>
      <c r="AM1995" s="301"/>
      <c r="AN1995" s="301"/>
      <c r="AO1995" s="301"/>
      <c r="AP1995" s="301"/>
      <c r="AQ1995" s="301"/>
      <c r="AR1995" s="301"/>
      <c r="AS1995" s="301"/>
      <c r="AT1995" s="301"/>
      <c r="AU1995" s="301"/>
      <c r="AV1995" s="301"/>
      <c r="AW1995" s="301"/>
      <c r="AX1995" s="302"/>
      <c r="AY1995" s="407"/>
      <c r="AZ1995" s="304"/>
      <c r="BA1995" s="304"/>
      <c r="BB1995" s="408"/>
      <c r="BC1995" s="306">
        <f t="shared" ref="BC1995:BC2023" si="112">+$AE$1994*AY1995</f>
        <v>0</v>
      </c>
      <c r="BD1995" s="307"/>
      <c r="BE1995" s="307"/>
      <c r="BF1995" s="308"/>
      <c r="BG1995" s="309"/>
      <c r="BH1995" s="310"/>
      <c r="BI1995" s="310"/>
      <c r="BJ1995" s="311"/>
      <c r="BK1995" s="312">
        <f t="shared" ref="BK1995:BK2023" si="113">+AY1995*BG1995</f>
        <v>0</v>
      </c>
      <c r="BL1995" s="313"/>
      <c r="BM1995" s="313"/>
      <c r="BN1995" s="313"/>
      <c r="BO1995" s="313"/>
      <c r="BP1995" s="314"/>
      <c r="BQ1995" s="294"/>
      <c r="BR1995" s="295"/>
      <c r="BS1995" s="295"/>
      <c r="BT1995" s="295"/>
      <c r="BU1995" s="295"/>
      <c r="BV1995" s="295"/>
      <c r="BW1995" s="296"/>
      <c r="BX1995" s="294"/>
      <c r="BY1995" s="295"/>
      <c r="BZ1995" s="295"/>
      <c r="CA1995" s="295"/>
      <c r="CB1995" s="295"/>
      <c r="CC1995" s="296"/>
      <c r="CD1995" s="294"/>
      <c r="CE1995" s="295"/>
      <c r="CF1995" s="295"/>
      <c r="CG1995" s="295"/>
      <c r="CH1995" s="295"/>
      <c r="CI1995" s="296"/>
    </row>
    <row r="1996" spans="1:87" ht="18" customHeight="1" x14ac:dyDescent="0.25">
      <c r="A1996" s="75"/>
      <c r="B1996" s="327"/>
      <c r="C1996" s="328"/>
      <c r="D1996" s="328"/>
      <c r="E1996" s="328"/>
      <c r="F1996" s="328"/>
      <c r="G1996" s="328"/>
      <c r="H1996" s="328"/>
      <c r="I1996" s="328"/>
      <c r="J1996" s="328"/>
      <c r="K1996" s="328"/>
      <c r="L1996" s="328"/>
      <c r="M1996" s="328"/>
      <c r="N1996" s="328"/>
      <c r="O1996" s="328"/>
      <c r="P1996" s="328"/>
      <c r="Q1996" s="328"/>
      <c r="R1996" s="328"/>
      <c r="S1996" s="328"/>
      <c r="T1996" s="328"/>
      <c r="U1996" s="328"/>
      <c r="V1996" s="328"/>
      <c r="W1996" s="328"/>
      <c r="X1996" s="328"/>
      <c r="Y1996" s="329"/>
      <c r="Z1996" s="336"/>
      <c r="AA1996" s="337"/>
      <c r="AB1996" s="337"/>
      <c r="AC1996" s="337"/>
      <c r="AD1996" s="338"/>
      <c r="AE1996" s="336"/>
      <c r="AF1996" s="337"/>
      <c r="AG1996" s="337"/>
      <c r="AH1996" s="337"/>
      <c r="AI1996" s="337"/>
      <c r="AJ1996" s="337"/>
      <c r="AK1996" s="300"/>
      <c r="AL1996" s="301"/>
      <c r="AM1996" s="301"/>
      <c r="AN1996" s="301"/>
      <c r="AO1996" s="301"/>
      <c r="AP1996" s="301"/>
      <c r="AQ1996" s="301"/>
      <c r="AR1996" s="301"/>
      <c r="AS1996" s="301"/>
      <c r="AT1996" s="301"/>
      <c r="AU1996" s="301"/>
      <c r="AV1996" s="301"/>
      <c r="AW1996" s="301"/>
      <c r="AX1996" s="302"/>
      <c r="AY1996" s="407"/>
      <c r="AZ1996" s="304"/>
      <c r="BA1996" s="304"/>
      <c r="BB1996" s="408"/>
      <c r="BC1996" s="306">
        <f t="shared" si="112"/>
        <v>0</v>
      </c>
      <c r="BD1996" s="307"/>
      <c r="BE1996" s="307"/>
      <c r="BF1996" s="308"/>
      <c r="BG1996" s="309"/>
      <c r="BH1996" s="310"/>
      <c r="BI1996" s="310"/>
      <c r="BJ1996" s="311"/>
      <c r="BK1996" s="312">
        <f t="shared" si="113"/>
        <v>0</v>
      </c>
      <c r="BL1996" s="313"/>
      <c r="BM1996" s="313"/>
      <c r="BN1996" s="313"/>
      <c r="BO1996" s="313"/>
      <c r="BP1996" s="314"/>
      <c r="BQ1996" s="294"/>
      <c r="BR1996" s="295"/>
      <c r="BS1996" s="295"/>
      <c r="BT1996" s="295"/>
      <c r="BU1996" s="295"/>
      <c r="BV1996" s="295"/>
      <c r="BW1996" s="296"/>
      <c r="BX1996" s="294"/>
      <c r="BY1996" s="295"/>
      <c r="BZ1996" s="295"/>
      <c r="CA1996" s="295"/>
      <c r="CB1996" s="295"/>
      <c r="CC1996" s="296"/>
      <c r="CD1996" s="294"/>
      <c r="CE1996" s="295"/>
      <c r="CF1996" s="295"/>
      <c r="CG1996" s="295"/>
      <c r="CH1996" s="295"/>
      <c r="CI1996" s="296"/>
    </row>
    <row r="1997" spans="1:87" ht="18" customHeight="1" x14ac:dyDescent="0.25">
      <c r="A1997" s="75"/>
      <c r="B1997" s="327"/>
      <c r="C1997" s="328"/>
      <c r="D1997" s="328"/>
      <c r="E1997" s="328"/>
      <c r="F1997" s="328"/>
      <c r="G1997" s="328"/>
      <c r="H1997" s="328"/>
      <c r="I1997" s="328"/>
      <c r="J1997" s="328"/>
      <c r="K1997" s="328"/>
      <c r="L1997" s="328"/>
      <c r="M1997" s="328"/>
      <c r="N1997" s="328"/>
      <c r="O1997" s="328"/>
      <c r="P1997" s="328"/>
      <c r="Q1997" s="328"/>
      <c r="R1997" s="328"/>
      <c r="S1997" s="328"/>
      <c r="T1997" s="328"/>
      <c r="U1997" s="328"/>
      <c r="V1997" s="328"/>
      <c r="W1997" s="328"/>
      <c r="X1997" s="328"/>
      <c r="Y1997" s="329"/>
      <c r="Z1997" s="336"/>
      <c r="AA1997" s="337"/>
      <c r="AB1997" s="337"/>
      <c r="AC1997" s="337"/>
      <c r="AD1997" s="338"/>
      <c r="AE1997" s="336"/>
      <c r="AF1997" s="337"/>
      <c r="AG1997" s="337"/>
      <c r="AH1997" s="337"/>
      <c r="AI1997" s="337"/>
      <c r="AJ1997" s="337"/>
      <c r="AK1997" s="300"/>
      <c r="AL1997" s="301"/>
      <c r="AM1997" s="301"/>
      <c r="AN1997" s="301"/>
      <c r="AO1997" s="301"/>
      <c r="AP1997" s="301"/>
      <c r="AQ1997" s="301"/>
      <c r="AR1997" s="301"/>
      <c r="AS1997" s="301"/>
      <c r="AT1997" s="301"/>
      <c r="AU1997" s="301"/>
      <c r="AV1997" s="301"/>
      <c r="AW1997" s="301"/>
      <c r="AX1997" s="302"/>
      <c r="AY1997" s="407"/>
      <c r="AZ1997" s="304"/>
      <c r="BA1997" s="304"/>
      <c r="BB1997" s="408"/>
      <c r="BC1997" s="306">
        <f t="shared" si="112"/>
        <v>0</v>
      </c>
      <c r="BD1997" s="307"/>
      <c r="BE1997" s="307"/>
      <c r="BF1997" s="308"/>
      <c r="BG1997" s="309"/>
      <c r="BH1997" s="310"/>
      <c r="BI1997" s="310"/>
      <c r="BJ1997" s="311"/>
      <c r="BK1997" s="312">
        <f t="shared" si="113"/>
        <v>0</v>
      </c>
      <c r="BL1997" s="313"/>
      <c r="BM1997" s="313"/>
      <c r="BN1997" s="313"/>
      <c r="BO1997" s="313"/>
      <c r="BP1997" s="314"/>
      <c r="BQ1997" s="294"/>
      <c r="BR1997" s="295"/>
      <c r="BS1997" s="295"/>
      <c r="BT1997" s="295"/>
      <c r="BU1997" s="295"/>
      <c r="BV1997" s="295"/>
      <c r="BW1997" s="296"/>
      <c r="BX1997" s="294"/>
      <c r="BY1997" s="295"/>
      <c r="BZ1997" s="295"/>
      <c r="CA1997" s="295"/>
      <c r="CB1997" s="295"/>
      <c r="CC1997" s="296"/>
      <c r="CD1997" s="294"/>
      <c r="CE1997" s="295"/>
      <c r="CF1997" s="295"/>
      <c r="CG1997" s="295"/>
      <c r="CH1997" s="295"/>
      <c r="CI1997" s="296"/>
    </row>
    <row r="1998" spans="1:87" ht="18" customHeight="1" x14ac:dyDescent="0.25">
      <c r="A1998" s="75"/>
      <c r="B1998" s="327"/>
      <c r="C1998" s="328"/>
      <c r="D1998" s="328"/>
      <c r="E1998" s="328"/>
      <c r="F1998" s="328"/>
      <c r="G1998" s="328"/>
      <c r="H1998" s="328"/>
      <c r="I1998" s="328"/>
      <c r="J1998" s="328"/>
      <c r="K1998" s="328"/>
      <c r="L1998" s="328"/>
      <c r="M1998" s="328"/>
      <c r="N1998" s="328"/>
      <c r="O1998" s="328"/>
      <c r="P1998" s="328"/>
      <c r="Q1998" s="328"/>
      <c r="R1998" s="328"/>
      <c r="S1998" s="328"/>
      <c r="T1998" s="328"/>
      <c r="U1998" s="328"/>
      <c r="V1998" s="328"/>
      <c r="W1998" s="328"/>
      <c r="X1998" s="328"/>
      <c r="Y1998" s="329"/>
      <c r="Z1998" s="336"/>
      <c r="AA1998" s="337"/>
      <c r="AB1998" s="337"/>
      <c r="AC1998" s="337"/>
      <c r="AD1998" s="338"/>
      <c r="AE1998" s="336"/>
      <c r="AF1998" s="337"/>
      <c r="AG1998" s="337"/>
      <c r="AH1998" s="337"/>
      <c r="AI1998" s="337"/>
      <c r="AJ1998" s="337"/>
      <c r="AK1998" s="300"/>
      <c r="AL1998" s="301"/>
      <c r="AM1998" s="301"/>
      <c r="AN1998" s="301"/>
      <c r="AO1998" s="301"/>
      <c r="AP1998" s="301"/>
      <c r="AQ1998" s="301"/>
      <c r="AR1998" s="301"/>
      <c r="AS1998" s="301"/>
      <c r="AT1998" s="301"/>
      <c r="AU1998" s="301"/>
      <c r="AV1998" s="301"/>
      <c r="AW1998" s="301"/>
      <c r="AX1998" s="302"/>
      <c r="AY1998" s="407"/>
      <c r="AZ1998" s="304"/>
      <c r="BA1998" s="304"/>
      <c r="BB1998" s="408"/>
      <c r="BC1998" s="306">
        <f t="shared" si="112"/>
        <v>0</v>
      </c>
      <c r="BD1998" s="307"/>
      <c r="BE1998" s="307"/>
      <c r="BF1998" s="308"/>
      <c r="BG1998" s="309"/>
      <c r="BH1998" s="310"/>
      <c r="BI1998" s="310"/>
      <c r="BJ1998" s="311"/>
      <c r="BK1998" s="312">
        <f t="shared" si="113"/>
        <v>0</v>
      </c>
      <c r="BL1998" s="313"/>
      <c r="BM1998" s="313"/>
      <c r="BN1998" s="313"/>
      <c r="BO1998" s="313"/>
      <c r="BP1998" s="314"/>
      <c r="BQ1998" s="294"/>
      <c r="BR1998" s="295"/>
      <c r="BS1998" s="295"/>
      <c r="BT1998" s="295"/>
      <c r="BU1998" s="295"/>
      <c r="BV1998" s="295"/>
      <c r="BW1998" s="296"/>
      <c r="BX1998" s="294"/>
      <c r="BY1998" s="295"/>
      <c r="BZ1998" s="295"/>
      <c r="CA1998" s="295"/>
      <c r="CB1998" s="295"/>
      <c r="CC1998" s="296"/>
      <c r="CD1998" s="294"/>
      <c r="CE1998" s="295"/>
      <c r="CF1998" s="295"/>
      <c r="CG1998" s="295"/>
      <c r="CH1998" s="295"/>
      <c r="CI1998" s="296"/>
    </row>
    <row r="1999" spans="1:87" ht="18" customHeight="1" x14ac:dyDescent="0.25">
      <c r="A1999" s="75"/>
      <c r="B1999" s="327"/>
      <c r="C1999" s="328"/>
      <c r="D1999" s="328"/>
      <c r="E1999" s="328"/>
      <c r="F1999" s="328"/>
      <c r="G1999" s="328"/>
      <c r="H1999" s="328"/>
      <c r="I1999" s="328"/>
      <c r="J1999" s="328"/>
      <c r="K1999" s="328"/>
      <c r="L1999" s="328"/>
      <c r="M1999" s="328"/>
      <c r="N1999" s="328"/>
      <c r="O1999" s="328"/>
      <c r="P1999" s="328"/>
      <c r="Q1999" s="328"/>
      <c r="R1999" s="328"/>
      <c r="S1999" s="328"/>
      <c r="T1999" s="328"/>
      <c r="U1999" s="328"/>
      <c r="V1999" s="328"/>
      <c r="W1999" s="328"/>
      <c r="X1999" s="328"/>
      <c r="Y1999" s="329"/>
      <c r="Z1999" s="336"/>
      <c r="AA1999" s="337"/>
      <c r="AB1999" s="337"/>
      <c r="AC1999" s="337"/>
      <c r="AD1999" s="338"/>
      <c r="AE1999" s="336"/>
      <c r="AF1999" s="337"/>
      <c r="AG1999" s="337"/>
      <c r="AH1999" s="337"/>
      <c r="AI1999" s="337"/>
      <c r="AJ1999" s="337"/>
      <c r="AK1999" s="300"/>
      <c r="AL1999" s="301"/>
      <c r="AM1999" s="301"/>
      <c r="AN1999" s="301"/>
      <c r="AO1999" s="301"/>
      <c r="AP1999" s="301"/>
      <c r="AQ1999" s="301"/>
      <c r="AR1999" s="301"/>
      <c r="AS1999" s="301"/>
      <c r="AT1999" s="301"/>
      <c r="AU1999" s="301"/>
      <c r="AV1999" s="301"/>
      <c r="AW1999" s="301"/>
      <c r="AX1999" s="302"/>
      <c r="AY1999" s="407"/>
      <c r="AZ1999" s="304"/>
      <c r="BA1999" s="304"/>
      <c r="BB1999" s="408"/>
      <c r="BC1999" s="306">
        <f t="shared" si="112"/>
        <v>0</v>
      </c>
      <c r="BD1999" s="307"/>
      <c r="BE1999" s="307"/>
      <c r="BF1999" s="308"/>
      <c r="BG1999" s="309"/>
      <c r="BH1999" s="310"/>
      <c r="BI1999" s="310"/>
      <c r="BJ1999" s="311"/>
      <c r="BK1999" s="312">
        <f t="shared" si="113"/>
        <v>0</v>
      </c>
      <c r="BL1999" s="313"/>
      <c r="BM1999" s="313"/>
      <c r="BN1999" s="313"/>
      <c r="BO1999" s="313"/>
      <c r="BP1999" s="314"/>
      <c r="BQ1999" s="294"/>
      <c r="BR1999" s="295"/>
      <c r="BS1999" s="295"/>
      <c r="BT1999" s="295"/>
      <c r="BU1999" s="295"/>
      <c r="BV1999" s="295"/>
      <c r="BW1999" s="296"/>
      <c r="BX1999" s="294"/>
      <c r="BY1999" s="295"/>
      <c r="BZ1999" s="295"/>
      <c r="CA1999" s="295"/>
      <c r="CB1999" s="295"/>
      <c r="CC1999" s="296"/>
      <c r="CD1999" s="294"/>
      <c r="CE1999" s="295"/>
      <c r="CF1999" s="295"/>
      <c r="CG1999" s="295"/>
      <c r="CH1999" s="295"/>
      <c r="CI1999" s="296"/>
    </row>
    <row r="2000" spans="1:87" ht="18" customHeight="1" x14ac:dyDescent="0.25">
      <c r="A2000" s="75"/>
      <c r="B2000" s="327"/>
      <c r="C2000" s="328"/>
      <c r="D2000" s="328"/>
      <c r="E2000" s="328"/>
      <c r="F2000" s="328"/>
      <c r="G2000" s="328"/>
      <c r="H2000" s="328"/>
      <c r="I2000" s="328"/>
      <c r="J2000" s="328"/>
      <c r="K2000" s="328"/>
      <c r="L2000" s="328"/>
      <c r="M2000" s="328"/>
      <c r="N2000" s="328"/>
      <c r="O2000" s="328"/>
      <c r="P2000" s="328"/>
      <c r="Q2000" s="328"/>
      <c r="R2000" s="328"/>
      <c r="S2000" s="328"/>
      <c r="T2000" s="328"/>
      <c r="U2000" s="328"/>
      <c r="V2000" s="328"/>
      <c r="W2000" s="328"/>
      <c r="X2000" s="328"/>
      <c r="Y2000" s="329"/>
      <c r="Z2000" s="336"/>
      <c r="AA2000" s="337"/>
      <c r="AB2000" s="337"/>
      <c r="AC2000" s="337"/>
      <c r="AD2000" s="338"/>
      <c r="AE2000" s="336"/>
      <c r="AF2000" s="337"/>
      <c r="AG2000" s="337"/>
      <c r="AH2000" s="337"/>
      <c r="AI2000" s="337"/>
      <c r="AJ2000" s="337"/>
      <c r="AK2000" s="300"/>
      <c r="AL2000" s="301"/>
      <c r="AM2000" s="301"/>
      <c r="AN2000" s="301"/>
      <c r="AO2000" s="301"/>
      <c r="AP2000" s="301"/>
      <c r="AQ2000" s="301"/>
      <c r="AR2000" s="301"/>
      <c r="AS2000" s="301"/>
      <c r="AT2000" s="301"/>
      <c r="AU2000" s="301"/>
      <c r="AV2000" s="301"/>
      <c r="AW2000" s="301"/>
      <c r="AX2000" s="302"/>
      <c r="AY2000" s="407"/>
      <c r="AZ2000" s="304"/>
      <c r="BA2000" s="304"/>
      <c r="BB2000" s="408"/>
      <c r="BC2000" s="306">
        <f t="shared" si="112"/>
        <v>0</v>
      </c>
      <c r="BD2000" s="307"/>
      <c r="BE2000" s="307"/>
      <c r="BF2000" s="308"/>
      <c r="BG2000" s="309"/>
      <c r="BH2000" s="310"/>
      <c r="BI2000" s="310"/>
      <c r="BJ2000" s="311"/>
      <c r="BK2000" s="312">
        <f t="shared" si="113"/>
        <v>0</v>
      </c>
      <c r="BL2000" s="313"/>
      <c r="BM2000" s="313"/>
      <c r="BN2000" s="313"/>
      <c r="BO2000" s="313"/>
      <c r="BP2000" s="314"/>
      <c r="BQ2000" s="294"/>
      <c r="BR2000" s="295"/>
      <c r="BS2000" s="295"/>
      <c r="BT2000" s="295"/>
      <c r="BU2000" s="295"/>
      <c r="BV2000" s="295"/>
      <c r="BW2000" s="296"/>
      <c r="BX2000" s="294"/>
      <c r="BY2000" s="295"/>
      <c r="BZ2000" s="295"/>
      <c r="CA2000" s="295"/>
      <c r="CB2000" s="295"/>
      <c r="CC2000" s="296"/>
      <c r="CD2000" s="294"/>
      <c r="CE2000" s="295"/>
      <c r="CF2000" s="295"/>
      <c r="CG2000" s="295"/>
      <c r="CH2000" s="295"/>
      <c r="CI2000" s="296"/>
    </row>
    <row r="2001" spans="1:87" ht="18" customHeight="1" x14ac:dyDescent="0.25">
      <c r="A2001" s="75"/>
      <c r="B2001" s="327"/>
      <c r="C2001" s="328"/>
      <c r="D2001" s="328"/>
      <c r="E2001" s="328"/>
      <c r="F2001" s="328"/>
      <c r="G2001" s="328"/>
      <c r="H2001" s="328"/>
      <c r="I2001" s="328"/>
      <c r="J2001" s="328"/>
      <c r="K2001" s="328"/>
      <c r="L2001" s="328"/>
      <c r="M2001" s="328"/>
      <c r="N2001" s="328"/>
      <c r="O2001" s="328"/>
      <c r="P2001" s="328"/>
      <c r="Q2001" s="328"/>
      <c r="R2001" s="328"/>
      <c r="S2001" s="328"/>
      <c r="T2001" s="328"/>
      <c r="U2001" s="328"/>
      <c r="V2001" s="328"/>
      <c r="W2001" s="328"/>
      <c r="X2001" s="328"/>
      <c r="Y2001" s="329"/>
      <c r="Z2001" s="336"/>
      <c r="AA2001" s="337"/>
      <c r="AB2001" s="337"/>
      <c r="AC2001" s="337"/>
      <c r="AD2001" s="338"/>
      <c r="AE2001" s="336"/>
      <c r="AF2001" s="337"/>
      <c r="AG2001" s="337"/>
      <c r="AH2001" s="337"/>
      <c r="AI2001" s="337"/>
      <c r="AJ2001" s="337"/>
      <c r="AK2001" s="300"/>
      <c r="AL2001" s="301"/>
      <c r="AM2001" s="301"/>
      <c r="AN2001" s="301"/>
      <c r="AO2001" s="301"/>
      <c r="AP2001" s="301"/>
      <c r="AQ2001" s="301"/>
      <c r="AR2001" s="301"/>
      <c r="AS2001" s="301"/>
      <c r="AT2001" s="301"/>
      <c r="AU2001" s="301"/>
      <c r="AV2001" s="301"/>
      <c r="AW2001" s="301"/>
      <c r="AX2001" s="302"/>
      <c r="AY2001" s="407"/>
      <c r="AZ2001" s="304"/>
      <c r="BA2001" s="304"/>
      <c r="BB2001" s="408"/>
      <c r="BC2001" s="306">
        <f t="shared" si="112"/>
        <v>0</v>
      </c>
      <c r="BD2001" s="307"/>
      <c r="BE2001" s="307"/>
      <c r="BF2001" s="308"/>
      <c r="BG2001" s="309"/>
      <c r="BH2001" s="310"/>
      <c r="BI2001" s="310"/>
      <c r="BJ2001" s="311"/>
      <c r="BK2001" s="312">
        <f t="shared" si="113"/>
        <v>0</v>
      </c>
      <c r="BL2001" s="313"/>
      <c r="BM2001" s="313"/>
      <c r="BN2001" s="313"/>
      <c r="BO2001" s="313"/>
      <c r="BP2001" s="314"/>
      <c r="BQ2001" s="294"/>
      <c r="BR2001" s="295"/>
      <c r="BS2001" s="295"/>
      <c r="BT2001" s="295"/>
      <c r="BU2001" s="295"/>
      <c r="BV2001" s="295"/>
      <c r="BW2001" s="296"/>
      <c r="BX2001" s="294"/>
      <c r="BY2001" s="295"/>
      <c r="BZ2001" s="295"/>
      <c r="CA2001" s="295"/>
      <c r="CB2001" s="295"/>
      <c r="CC2001" s="296"/>
      <c r="CD2001" s="294"/>
      <c r="CE2001" s="295"/>
      <c r="CF2001" s="295"/>
      <c r="CG2001" s="295"/>
      <c r="CH2001" s="295"/>
      <c r="CI2001" s="296"/>
    </row>
    <row r="2002" spans="1:87" ht="18" customHeight="1" x14ac:dyDescent="0.25">
      <c r="A2002" s="75"/>
      <c r="B2002" s="327"/>
      <c r="C2002" s="328"/>
      <c r="D2002" s="328"/>
      <c r="E2002" s="328"/>
      <c r="F2002" s="328"/>
      <c r="G2002" s="328"/>
      <c r="H2002" s="328"/>
      <c r="I2002" s="328"/>
      <c r="J2002" s="328"/>
      <c r="K2002" s="328"/>
      <c r="L2002" s="328"/>
      <c r="M2002" s="328"/>
      <c r="N2002" s="328"/>
      <c r="O2002" s="328"/>
      <c r="P2002" s="328"/>
      <c r="Q2002" s="328"/>
      <c r="R2002" s="328"/>
      <c r="S2002" s="328"/>
      <c r="T2002" s="328"/>
      <c r="U2002" s="328"/>
      <c r="V2002" s="328"/>
      <c r="W2002" s="328"/>
      <c r="X2002" s="328"/>
      <c r="Y2002" s="329"/>
      <c r="Z2002" s="336"/>
      <c r="AA2002" s="337"/>
      <c r="AB2002" s="337"/>
      <c r="AC2002" s="337"/>
      <c r="AD2002" s="338"/>
      <c r="AE2002" s="336"/>
      <c r="AF2002" s="337"/>
      <c r="AG2002" s="337"/>
      <c r="AH2002" s="337"/>
      <c r="AI2002" s="337"/>
      <c r="AJ2002" s="337"/>
      <c r="AK2002" s="300"/>
      <c r="AL2002" s="301"/>
      <c r="AM2002" s="301"/>
      <c r="AN2002" s="301"/>
      <c r="AO2002" s="301"/>
      <c r="AP2002" s="301"/>
      <c r="AQ2002" s="301"/>
      <c r="AR2002" s="301"/>
      <c r="AS2002" s="301"/>
      <c r="AT2002" s="301"/>
      <c r="AU2002" s="301"/>
      <c r="AV2002" s="301"/>
      <c r="AW2002" s="301"/>
      <c r="AX2002" s="302"/>
      <c r="AY2002" s="407"/>
      <c r="AZ2002" s="304"/>
      <c r="BA2002" s="304"/>
      <c r="BB2002" s="408"/>
      <c r="BC2002" s="306">
        <f t="shared" si="112"/>
        <v>0</v>
      </c>
      <c r="BD2002" s="307"/>
      <c r="BE2002" s="307"/>
      <c r="BF2002" s="308"/>
      <c r="BG2002" s="309"/>
      <c r="BH2002" s="310"/>
      <c r="BI2002" s="310"/>
      <c r="BJ2002" s="311"/>
      <c r="BK2002" s="312">
        <f t="shared" si="113"/>
        <v>0</v>
      </c>
      <c r="BL2002" s="313"/>
      <c r="BM2002" s="313"/>
      <c r="BN2002" s="313"/>
      <c r="BO2002" s="313"/>
      <c r="BP2002" s="314"/>
      <c r="BQ2002" s="294"/>
      <c r="BR2002" s="295"/>
      <c r="BS2002" s="295"/>
      <c r="BT2002" s="295"/>
      <c r="BU2002" s="295"/>
      <c r="BV2002" s="295"/>
      <c r="BW2002" s="296"/>
      <c r="BX2002" s="294"/>
      <c r="BY2002" s="295"/>
      <c r="BZ2002" s="295"/>
      <c r="CA2002" s="295"/>
      <c r="CB2002" s="295"/>
      <c r="CC2002" s="296"/>
      <c r="CD2002" s="294"/>
      <c r="CE2002" s="295"/>
      <c r="CF2002" s="295"/>
      <c r="CG2002" s="295"/>
      <c r="CH2002" s="295"/>
      <c r="CI2002" s="296"/>
    </row>
    <row r="2003" spans="1:87" ht="18" customHeight="1" x14ac:dyDescent="0.25">
      <c r="A2003" s="75"/>
      <c r="B2003" s="327"/>
      <c r="C2003" s="328"/>
      <c r="D2003" s="328"/>
      <c r="E2003" s="328"/>
      <c r="F2003" s="328"/>
      <c r="G2003" s="328"/>
      <c r="H2003" s="328"/>
      <c r="I2003" s="328"/>
      <c r="J2003" s="328"/>
      <c r="K2003" s="328"/>
      <c r="L2003" s="328"/>
      <c r="M2003" s="328"/>
      <c r="N2003" s="328"/>
      <c r="O2003" s="328"/>
      <c r="P2003" s="328"/>
      <c r="Q2003" s="328"/>
      <c r="R2003" s="328"/>
      <c r="S2003" s="328"/>
      <c r="T2003" s="328"/>
      <c r="U2003" s="328"/>
      <c r="V2003" s="328"/>
      <c r="W2003" s="328"/>
      <c r="X2003" s="328"/>
      <c r="Y2003" s="329"/>
      <c r="Z2003" s="336"/>
      <c r="AA2003" s="337"/>
      <c r="AB2003" s="337"/>
      <c r="AC2003" s="337"/>
      <c r="AD2003" s="338"/>
      <c r="AE2003" s="336"/>
      <c r="AF2003" s="337"/>
      <c r="AG2003" s="337"/>
      <c r="AH2003" s="337"/>
      <c r="AI2003" s="337"/>
      <c r="AJ2003" s="337"/>
      <c r="AK2003" s="300"/>
      <c r="AL2003" s="301"/>
      <c r="AM2003" s="301"/>
      <c r="AN2003" s="301"/>
      <c r="AO2003" s="301"/>
      <c r="AP2003" s="301"/>
      <c r="AQ2003" s="301"/>
      <c r="AR2003" s="301"/>
      <c r="AS2003" s="301"/>
      <c r="AT2003" s="301"/>
      <c r="AU2003" s="301"/>
      <c r="AV2003" s="301"/>
      <c r="AW2003" s="301"/>
      <c r="AX2003" s="302"/>
      <c r="AY2003" s="407"/>
      <c r="AZ2003" s="304"/>
      <c r="BA2003" s="304"/>
      <c r="BB2003" s="408"/>
      <c r="BC2003" s="306">
        <f t="shared" si="112"/>
        <v>0</v>
      </c>
      <c r="BD2003" s="307"/>
      <c r="BE2003" s="307"/>
      <c r="BF2003" s="308"/>
      <c r="BG2003" s="309"/>
      <c r="BH2003" s="310"/>
      <c r="BI2003" s="310"/>
      <c r="BJ2003" s="311"/>
      <c r="BK2003" s="312">
        <f t="shared" si="113"/>
        <v>0</v>
      </c>
      <c r="BL2003" s="313"/>
      <c r="BM2003" s="313"/>
      <c r="BN2003" s="313"/>
      <c r="BO2003" s="313"/>
      <c r="BP2003" s="314"/>
      <c r="BQ2003" s="294"/>
      <c r="BR2003" s="295"/>
      <c r="BS2003" s="295"/>
      <c r="BT2003" s="295"/>
      <c r="BU2003" s="295"/>
      <c r="BV2003" s="295"/>
      <c r="BW2003" s="296"/>
      <c r="BX2003" s="294"/>
      <c r="BY2003" s="295"/>
      <c r="BZ2003" s="295"/>
      <c r="CA2003" s="295"/>
      <c r="CB2003" s="295"/>
      <c r="CC2003" s="296"/>
      <c r="CD2003" s="294"/>
      <c r="CE2003" s="295"/>
      <c r="CF2003" s="295"/>
      <c r="CG2003" s="295"/>
      <c r="CH2003" s="295"/>
      <c r="CI2003" s="296"/>
    </row>
    <row r="2004" spans="1:87" ht="18" customHeight="1" x14ac:dyDescent="0.25">
      <c r="A2004" s="75"/>
      <c r="B2004" s="327"/>
      <c r="C2004" s="328"/>
      <c r="D2004" s="328"/>
      <c r="E2004" s="328"/>
      <c r="F2004" s="328"/>
      <c r="G2004" s="328"/>
      <c r="H2004" s="328"/>
      <c r="I2004" s="328"/>
      <c r="J2004" s="328"/>
      <c r="K2004" s="328"/>
      <c r="L2004" s="328"/>
      <c r="M2004" s="328"/>
      <c r="N2004" s="328"/>
      <c r="O2004" s="328"/>
      <c r="P2004" s="328"/>
      <c r="Q2004" s="328"/>
      <c r="R2004" s="328"/>
      <c r="S2004" s="328"/>
      <c r="T2004" s="328"/>
      <c r="U2004" s="328"/>
      <c r="V2004" s="328"/>
      <c r="W2004" s="328"/>
      <c r="X2004" s="328"/>
      <c r="Y2004" s="329"/>
      <c r="Z2004" s="336"/>
      <c r="AA2004" s="337"/>
      <c r="AB2004" s="337"/>
      <c r="AC2004" s="337"/>
      <c r="AD2004" s="338"/>
      <c r="AE2004" s="336"/>
      <c r="AF2004" s="337"/>
      <c r="AG2004" s="337"/>
      <c r="AH2004" s="337"/>
      <c r="AI2004" s="337"/>
      <c r="AJ2004" s="337"/>
      <c r="AK2004" s="300"/>
      <c r="AL2004" s="301"/>
      <c r="AM2004" s="301"/>
      <c r="AN2004" s="301"/>
      <c r="AO2004" s="301"/>
      <c r="AP2004" s="301"/>
      <c r="AQ2004" s="301"/>
      <c r="AR2004" s="301"/>
      <c r="AS2004" s="301"/>
      <c r="AT2004" s="301"/>
      <c r="AU2004" s="301"/>
      <c r="AV2004" s="301"/>
      <c r="AW2004" s="301"/>
      <c r="AX2004" s="302"/>
      <c r="AY2004" s="407"/>
      <c r="AZ2004" s="304"/>
      <c r="BA2004" s="304"/>
      <c r="BB2004" s="408"/>
      <c r="BC2004" s="306">
        <f t="shared" si="112"/>
        <v>0</v>
      </c>
      <c r="BD2004" s="307"/>
      <c r="BE2004" s="307"/>
      <c r="BF2004" s="308"/>
      <c r="BG2004" s="309"/>
      <c r="BH2004" s="310"/>
      <c r="BI2004" s="310"/>
      <c r="BJ2004" s="311"/>
      <c r="BK2004" s="312">
        <f t="shared" si="113"/>
        <v>0</v>
      </c>
      <c r="BL2004" s="313"/>
      <c r="BM2004" s="313"/>
      <c r="BN2004" s="313"/>
      <c r="BO2004" s="313"/>
      <c r="BP2004" s="314"/>
      <c r="BQ2004" s="294"/>
      <c r="BR2004" s="295"/>
      <c r="BS2004" s="295"/>
      <c r="BT2004" s="295"/>
      <c r="BU2004" s="295"/>
      <c r="BV2004" s="295"/>
      <c r="BW2004" s="296"/>
      <c r="BX2004" s="294"/>
      <c r="BY2004" s="295"/>
      <c r="BZ2004" s="295"/>
      <c r="CA2004" s="295"/>
      <c r="CB2004" s="295"/>
      <c r="CC2004" s="296"/>
      <c r="CD2004" s="294"/>
      <c r="CE2004" s="295"/>
      <c r="CF2004" s="295"/>
      <c r="CG2004" s="295"/>
      <c r="CH2004" s="295"/>
      <c r="CI2004" s="296"/>
    </row>
    <row r="2005" spans="1:87" ht="18" customHeight="1" x14ac:dyDescent="0.25">
      <c r="A2005" s="75"/>
      <c r="B2005" s="327"/>
      <c r="C2005" s="328"/>
      <c r="D2005" s="328"/>
      <c r="E2005" s="328"/>
      <c r="F2005" s="328"/>
      <c r="G2005" s="328"/>
      <c r="H2005" s="328"/>
      <c r="I2005" s="328"/>
      <c r="J2005" s="328"/>
      <c r="K2005" s="328"/>
      <c r="L2005" s="328"/>
      <c r="M2005" s="328"/>
      <c r="N2005" s="328"/>
      <c r="O2005" s="328"/>
      <c r="P2005" s="328"/>
      <c r="Q2005" s="328"/>
      <c r="R2005" s="328"/>
      <c r="S2005" s="328"/>
      <c r="T2005" s="328"/>
      <c r="U2005" s="328"/>
      <c r="V2005" s="328"/>
      <c r="W2005" s="328"/>
      <c r="X2005" s="328"/>
      <c r="Y2005" s="329"/>
      <c r="Z2005" s="336"/>
      <c r="AA2005" s="337"/>
      <c r="AB2005" s="337"/>
      <c r="AC2005" s="337"/>
      <c r="AD2005" s="338"/>
      <c r="AE2005" s="336"/>
      <c r="AF2005" s="337"/>
      <c r="AG2005" s="337"/>
      <c r="AH2005" s="337"/>
      <c r="AI2005" s="337"/>
      <c r="AJ2005" s="337"/>
      <c r="AK2005" s="300"/>
      <c r="AL2005" s="301"/>
      <c r="AM2005" s="301"/>
      <c r="AN2005" s="301"/>
      <c r="AO2005" s="301"/>
      <c r="AP2005" s="301"/>
      <c r="AQ2005" s="301"/>
      <c r="AR2005" s="301"/>
      <c r="AS2005" s="301"/>
      <c r="AT2005" s="301"/>
      <c r="AU2005" s="301"/>
      <c r="AV2005" s="301"/>
      <c r="AW2005" s="301"/>
      <c r="AX2005" s="302"/>
      <c r="AY2005" s="407"/>
      <c r="AZ2005" s="304"/>
      <c r="BA2005" s="304"/>
      <c r="BB2005" s="408"/>
      <c r="BC2005" s="306">
        <f t="shared" si="112"/>
        <v>0</v>
      </c>
      <c r="BD2005" s="307"/>
      <c r="BE2005" s="307"/>
      <c r="BF2005" s="308"/>
      <c r="BG2005" s="309"/>
      <c r="BH2005" s="310"/>
      <c r="BI2005" s="310"/>
      <c r="BJ2005" s="311"/>
      <c r="BK2005" s="312">
        <f t="shared" si="113"/>
        <v>0</v>
      </c>
      <c r="BL2005" s="313"/>
      <c r="BM2005" s="313"/>
      <c r="BN2005" s="313"/>
      <c r="BO2005" s="313"/>
      <c r="BP2005" s="314"/>
      <c r="BQ2005" s="294"/>
      <c r="BR2005" s="295"/>
      <c r="BS2005" s="295"/>
      <c r="BT2005" s="295"/>
      <c r="BU2005" s="295"/>
      <c r="BV2005" s="295"/>
      <c r="BW2005" s="296"/>
      <c r="BX2005" s="294"/>
      <c r="BY2005" s="295"/>
      <c r="BZ2005" s="295"/>
      <c r="CA2005" s="295"/>
      <c r="CB2005" s="295"/>
      <c r="CC2005" s="296"/>
      <c r="CD2005" s="294"/>
      <c r="CE2005" s="295"/>
      <c r="CF2005" s="295"/>
      <c r="CG2005" s="295"/>
      <c r="CH2005" s="295"/>
      <c r="CI2005" s="296"/>
    </row>
    <row r="2006" spans="1:87" ht="18" customHeight="1" x14ac:dyDescent="0.25">
      <c r="A2006" s="75"/>
      <c r="B2006" s="327"/>
      <c r="C2006" s="328"/>
      <c r="D2006" s="328"/>
      <c r="E2006" s="328"/>
      <c r="F2006" s="328"/>
      <c r="G2006" s="328"/>
      <c r="H2006" s="328"/>
      <c r="I2006" s="328"/>
      <c r="J2006" s="328"/>
      <c r="K2006" s="328"/>
      <c r="L2006" s="328"/>
      <c r="M2006" s="328"/>
      <c r="N2006" s="328"/>
      <c r="O2006" s="328"/>
      <c r="P2006" s="328"/>
      <c r="Q2006" s="328"/>
      <c r="R2006" s="328"/>
      <c r="S2006" s="328"/>
      <c r="T2006" s="328"/>
      <c r="U2006" s="328"/>
      <c r="V2006" s="328"/>
      <c r="W2006" s="328"/>
      <c r="X2006" s="328"/>
      <c r="Y2006" s="329"/>
      <c r="Z2006" s="336"/>
      <c r="AA2006" s="337"/>
      <c r="AB2006" s="337"/>
      <c r="AC2006" s="337"/>
      <c r="AD2006" s="338"/>
      <c r="AE2006" s="336"/>
      <c r="AF2006" s="337"/>
      <c r="AG2006" s="337"/>
      <c r="AH2006" s="337"/>
      <c r="AI2006" s="337"/>
      <c r="AJ2006" s="337"/>
      <c r="AK2006" s="300"/>
      <c r="AL2006" s="301"/>
      <c r="AM2006" s="301"/>
      <c r="AN2006" s="301"/>
      <c r="AO2006" s="301"/>
      <c r="AP2006" s="301"/>
      <c r="AQ2006" s="301"/>
      <c r="AR2006" s="301"/>
      <c r="AS2006" s="301"/>
      <c r="AT2006" s="301"/>
      <c r="AU2006" s="301"/>
      <c r="AV2006" s="301"/>
      <c r="AW2006" s="301"/>
      <c r="AX2006" s="302"/>
      <c r="AY2006" s="407"/>
      <c r="AZ2006" s="304"/>
      <c r="BA2006" s="304"/>
      <c r="BB2006" s="408"/>
      <c r="BC2006" s="306">
        <f t="shared" si="112"/>
        <v>0</v>
      </c>
      <c r="BD2006" s="307"/>
      <c r="BE2006" s="307"/>
      <c r="BF2006" s="308"/>
      <c r="BG2006" s="309"/>
      <c r="BH2006" s="310"/>
      <c r="BI2006" s="310"/>
      <c r="BJ2006" s="311"/>
      <c r="BK2006" s="312">
        <f t="shared" si="113"/>
        <v>0</v>
      </c>
      <c r="BL2006" s="313"/>
      <c r="BM2006" s="313"/>
      <c r="BN2006" s="313"/>
      <c r="BO2006" s="313"/>
      <c r="BP2006" s="314"/>
      <c r="BQ2006" s="294"/>
      <c r="BR2006" s="295"/>
      <c r="BS2006" s="295"/>
      <c r="BT2006" s="295"/>
      <c r="BU2006" s="295"/>
      <c r="BV2006" s="295"/>
      <c r="BW2006" s="296"/>
      <c r="BX2006" s="294"/>
      <c r="BY2006" s="295"/>
      <c r="BZ2006" s="295"/>
      <c r="CA2006" s="295"/>
      <c r="CB2006" s="295"/>
      <c r="CC2006" s="296"/>
      <c r="CD2006" s="294"/>
      <c r="CE2006" s="295"/>
      <c r="CF2006" s="295"/>
      <c r="CG2006" s="295"/>
      <c r="CH2006" s="295"/>
      <c r="CI2006" s="296"/>
    </row>
    <row r="2007" spans="1:87" ht="18" customHeight="1" x14ac:dyDescent="0.25">
      <c r="A2007" s="75"/>
      <c r="B2007" s="327"/>
      <c r="C2007" s="328"/>
      <c r="D2007" s="328"/>
      <c r="E2007" s="328"/>
      <c r="F2007" s="328"/>
      <c r="G2007" s="328"/>
      <c r="H2007" s="328"/>
      <c r="I2007" s="328"/>
      <c r="J2007" s="328"/>
      <c r="K2007" s="328"/>
      <c r="L2007" s="328"/>
      <c r="M2007" s="328"/>
      <c r="N2007" s="328"/>
      <c r="O2007" s="328"/>
      <c r="P2007" s="328"/>
      <c r="Q2007" s="328"/>
      <c r="R2007" s="328"/>
      <c r="S2007" s="328"/>
      <c r="T2007" s="328"/>
      <c r="U2007" s="328"/>
      <c r="V2007" s="328"/>
      <c r="W2007" s="328"/>
      <c r="X2007" s="328"/>
      <c r="Y2007" s="329"/>
      <c r="Z2007" s="336"/>
      <c r="AA2007" s="337"/>
      <c r="AB2007" s="337"/>
      <c r="AC2007" s="337"/>
      <c r="AD2007" s="338"/>
      <c r="AE2007" s="336"/>
      <c r="AF2007" s="337"/>
      <c r="AG2007" s="337"/>
      <c r="AH2007" s="337"/>
      <c r="AI2007" s="337"/>
      <c r="AJ2007" s="337"/>
      <c r="AK2007" s="300"/>
      <c r="AL2007" s="301"/>
      <c r="AM2007" s="301"/>
      <c r="AN2007" s="301"/>
      <c r="AO2007" s="301"/>
      <c r="AP2007" s="301"/>
      <c r="AQ2007" s="301"/>
      <c r="AR2007" s="301"/>
      <c r="AS2007" s="301"/>
      <c r="AT2007" s="301"/>
      <c r="AU2007" s="301"/>
      <c r="AV2007" s="301"/>
      <c r="AW2007" s="301"/>
      <c r="AX2007" s="302"/>
      <c r="AY2007" s="407"/>
      <c r="AZ2007" s="304"/>
      <c r="BA2007" s="304"/>
      <c r="BB2007" s="408"/>
      <c r="BC2007" s="306">
        <f t="shared" si="112"/>
        <v>0</v>
      </c>
      <c r="BD2007" s="307"/>
      <c r="BE2007" s="307"/>
      <c r="BF2007" s="308"/>
      <c r="BG2007" s="309"/>
      <c r="BH2007" s="310"/>
      <c r="BI2007" s="310"/>
      <c r="BJ2007" s="311"/>
      <c r="BK2007" s="312">
        <f t="shared" si="113"/>
        <v>0</v>
      </c>
      <c r="BL2007" s="313"/>
      <c r="BM2007" s="313"/>
      <c r="BN2007" s="313"/>
      <c r="BO2007" s="313"/>
      <c r="BP2007" s="314"/>
      <c r="BQ2007" s="294"/>
      <c r="BR2007" s="295"/>
      <c r="BS2007" s="295"/>
      <c r="BT2007" s="295"/>
      <c r="BU2007" s="295"/>
      <c r="BV2007" s="295"/>
      <c r="BW2007" s="296"/>
      <c r="BX2007" s="294"/>
      <c r="BY2007" s="295"/>
      <c r="BZ2007" s="295"/>
      <c r="CA2007" s="295"/>
      <c r="CB2007" s="295"/>
      <c r="CC2007" s="296"/>
      <c r="CD2007" s="294"/>
      <c r="CE2007" s="295"/>
      <c r="CF2007" s="295"/>
      <c r="CG2007" s="295"/>
      <c r="CH2007" s="295"/>
      <c r="CI2007" s="296"/>
    </row>
    <row r="2008" spans="1:87" ht="18" customHeight="1" x14ac:dyDescent="0.25">
      <c r="A2008" s="75"/>
      <c r="B2008" s="327"/>
      <c r="C2008" s="328"/>
      <c r="D2008" s="328"/>
      <c r="E2008" s="328"/>
      <c r="F2008" s="328"/>
      <c r="G2008" s="328"/>
      <c r="H2008" s="328"/>
      <c r="I2008" s="328"/>
      <c r="J2008" s="328"/>
      <c r="K2008" s="328"/>
      <c r="L2008" s="328"/>
      <c r="M2008" s="328"/>
      <c r="N2008" s="328"/>
      <c r="O2008" s="328"/>
      <c r="P2008" s="328"/>
      <c r="Q2008" s="328"/>
      <c r="R2008" s="328"/>
      <c r="S2008" s="328"/>
      <c r="T2008" s="328"/>
      <c r="U2008" s="328"/>
      <c r="V2008" s="328"/>
      <c r="W2008" s="328"/>
      <c r="X2008" s="328"/>
      <c r="Y2008" s="329"/>
      <c r="Z2008" s="336"/>
      <c r="AA2008" s="337"/>
      <c r="AB2008" s="337"/>
      <c r="AC2008" s="337"/>
      <c r="AD2008" s="338"/>
      <c r="AE2008" s="336"/>
      <c r="AF2008" s="337"/>
      <c r="AG2008" s="337"/>
      <c r="AH2008" s="337"/>
      <c r="AI2008" s="337"/>
      <c r="AJ2008" s="337"/>
      <c r="AK2008" s="300"/>
      <c r="AL2008" s="301"/>
      <c r="AM2008" s="301"/>
      <c r="AN2008" s="301"/>
      <c r="AO2008" s="301"/>
      <c r="AP2008" s="301"/>
      <c r="AQ2008" s="301"/>
      <c r="AR2008" s="301"/>
      <c r="AS2008" s="301"/>
      <c r="AT2008" s="301"/>
      <c r="AU2008" s="301"/>
      <c r="AV2008" s="301"/>
      <c r="AW2008" s="301"/>
      <c r="AX2008" s="302"/>
      <c r="AY2008" s="407"/>
      <c r="AZ2008" s="304"/>
      <c r="BA2008" s="304"/>
      <c r="BB2008" s="408"/>
      <c r="BC2008" s="306">
        <f t="shared" si="112"/>
        <v>0</v>
      </c>
      <c r="BD2008" s="307"/>
      <c r="BE2008" s="307"/>
      <c r="BF2008" s="308"/>
      <c r="BG2008" s="309"/>
      <c r="BH2008" s="310"/>
      <c r="BI2008" s="310"/>
      <c r="BJ2008" s="311"/>
      <c r="BK2008" s="312">
        <f t="shared" si="113"/>
        <v>0</v>
      </c>
      <c r="BL2008" s="313"/>
      <c r="BM2008" s="313"/>
      <c r="BN2008" s="313"/>
      <c r="BO2008" s="313"/>
      <c r="BP2008" s="314"/>
      <c r="BQ2008" s="294"/>
      <c r="BR2008" s="295"/>
      <c r="BS2008" s="295"/>
      <c r="BT2008" s="295"/>
      <c r="BU2008" s="295"/>
      <c r="BV2008" s="295"/>
      <c r="BW2008" s="296"/>
      <c r="BX2008" s="294"/>
      <c r="BY2008" s="295"/>
      <c r="BZ2008" s="295"/>
      <c r="CA2008" s="295"/>
      <c r="CB2008" s="295"/>
      <c r="CC2008" s="296"/>
      <c r="CD2008" s="294"/>
      <c r="CE2008" s="295"/>
      <c r="CF2008" s="295"/>
      <c r="CG2008" s="295"/>
      <c r="CH2008" s="295"/>
      <c r="CI2008" s="296"/>
    </row>
    <row r="2009" spans="1:87" ht="18" customHeight="1" x14ac:dyDescent="0.25">
      <c r="A2009" s="75"/>
      <c r="B2009" s="327"/>
      <c r="C2009" s="328"/>
      <c r="D2009" s="328"/>
      <c r="E2009" s="328"/>
      <c r="F2009" s="328"/>
      <c r="G2009" s="328"/>
      <c r="H2009" s="328"/>
      <c r="I2009" s="328"/>
      <c r="J2009" s="328"/>
      <c r="K2009" s="328"/>
      <c r="L2009" s="328"/>
      <c r="M2009" s="328"/>
      <c r="N2009" s="328"/>
      <c r="O2009" s="328"/>
      <c r="P2009" s="328"/>
      <c r="Q2009" s="328"/>
      <c r="R2009" s="328"/>
      <c r="S2009" s="328"/>
      <c r="T2009" s="328"/>
      <c r="U2009" s="328"/>
      <c r="V2009" s="328"/>
      <c r="W2009" s="328"/>
      <c r="X2009" s="328"/>
      <c r="Y2009" s="329"/>
      <c r="Z2009" s="336"/>
      <c r="AA2009" s="337"/>
      <c r="AB2009" s="337"/>
      <c r="AC2009" s="337"/>
      <c r="AD2009" s="338"/>
      <c r="AE2009" s="336"/>
      <c r="AF2009" s="337"/>
      <c r="AG2009" s="337"/>
      <c r="AH2009" s="337"/>
      <c r="AI2009" s="337"/>
      <c r="AJ2009" s="337"/>
      <c r="AK2009" s="300"/>
      <c r="AL2009" s="301"/>
      <c r="AM2009" s="301"/>
      <c r="AN2009" s="301"/>
      <c r="AO2009" s="301"/>
      <c r="AP2009" s="301"/>
      <c r="AQ2009" s="301"/>
      <c r="AR2009" s="301"/>
      <c r="AS2009" s="301"/>
      <c r="AT2009" s="301"/>
      <c r="AU2009" s="301"/>
      <c r="AV2009" s="301"/>
      <c r="AW2009" s="301"/>
      <c r="AX2009" s="302"/>
      <c r="AY2009" s="407"/>
      <c r="AZ2009" s="304"/>
      <c r="BA2009" s="304"/>
      <c r="BB2009" s="408"/>
      <c r="BC2009" s="306">
        <f t="shared" si="112"/>
        <v>0</v>
      </c>
      <c r="BD2009" s="307"/>
      <c r="BE2009" s="307"/>
      <c r="BF2009" s="308"/>
      <c r="BG2009" s="309"/>
      <c r="BH2009" s="310"/>
      <c r="BI2009" s="310"/>
      <c r="BJ2009" s="311"/>
      <c r="BK2009" s="312">
        <f t="shared" si="113"/>
        <v>0</v>
      </c>
      <c r="BL2009" s="313"/>
      <c r="BM2009" s="313"/>
      <c r="BN2009" s="313"/>
      <c r="BO2009" s="313"/>
      <c r="BP2009" s="314"/>
      <c r="BQ2009" s="294"/>
      <c r="BR2009" s="295"/>
      <c r="BS2009" s="295"/>
      <c r="BT2009" s="295"/>
      <c r="BU2009" s="295"/>
      <c r="BV2009" s="295"/>
      <c r="BW2009" s="296"/>
      <c r="BX2009" s="294"/>
      <c r="BY2009" s="295"/>
      <c r="BZ2009" s="295"/>
      <c r="CA2009" s="295"/>
      <c r="CB2009" s="295"/>
      <c r="CC2009" s="296"/>
      <c r="CD2009" s="294"/>
      <c r="CE2009" s="295"/>
      <c r="CF2009" s="295"/>
      <c r="CG2009" s="295"/>
      <c r="CH2009" s="295"/>
      <c r="CI2009" s="296"/>
    </row>
    <row r="2010" spans="1:87" ht="18" customHeight="1" x14ac:dyDescent="0.25">
      <c r="A2010" s="75"/>
      <c r="B2010" s="327"/>
      <c r="C2010" s="328"/>
      <c r="D2010" s="328"/>
      <c r="E2010" s="328"/>
      <c r="F2010" s="328"/>
      <c r="G2010" s="328"/>
      <c r="H2010" s="328"/>
      <c r="I2010" s="328"/>
      <c r="J2010" s="328"/>
      <c r="K2010" s="328"/>
      <c r="L2010" s="328"/>
      <c r="M2010" s="328"/>
      <c r="N2010" s="328"/>
      <c r="O2010" s="328"/>
      <c r="P2010" s="328"/>
      <c r="Q2010" s="328"/>
      <c r="R2010" s="328"/>
      <c r="S2010" s="328"/>
      <c r="T2010" s="328"/>
      <c r="U2010" s="328"/>
      <c r="V2010" s="328"/>
      <c r="W2010" s="328"/>
      <c r="X2010" s="328"/>
      <c r="Y2010" s="329"/>
      <c r="Z2010" s="336"/>
      <c r="AA2010" s="337"/>
      <c r="AB2010" s="337"/>
      <c r="AC2010" s="337"/>
      <c r="AD2010" s="338"/>
      <c r="AE2010" s="336"/>
      <c r="AF2010" s="337"/>
      <c r="AG2010" s="337"/>
      <c r="AH2010" s="337"/>
      <c r="AI2010" s="337"/>
      <c r="AJ2010" s="337"/>
      <c r="AK2010" s="300"/>
      <c r="AL2010" s="301"/>
      <c r="AM2010" s="301"/>
      <c r="AN2010" s="301"/>
      <c r="AO2010" s="301"/>
      <c r="AP2010" s="301"/>
      <c r="AQ2010" s="301"/>
      <c r="AR2010" s="301"/>
      <c r="AS2010" s="301"/>
      <c r="AT2010" s="301"/>
      <c r="AU2010" s="301"/>
      <c r="AV2010" s="301"/>
      <c r="AW2010" s="301"/>
      <c r="AX2010" s="302"/>
      <c r="AY2010" s="407"/>
      <c r="AZ2010" s="304"/>
      <c r="BA2010" s="304"/>
      <c r="BB2010" s="408"/>
      <c r="BC2010" s="306">
        <f t="shared" si="112"/>
        <v>0</v>
      </c>
      <c r="BD2010" s="307"/>
      <c r="BE2010" s="307"/>
      <c r="BF2010" s="308"/>
      <c r="BG2010" s="309"/>
      <c r="BH2010" s="310"/>
      <c r="BI2010" s="310"/>
      <c r="BJ2010" s="311"/>
      <c r="BK2010" s="312">
        <f t="shared" si="113"/>
        <v>0</v>
      </c>
      <c r="BL2010" s="313"/>
      <c r="BM2010" s="313"/>
      <c r="BN2010" s="313"/>
      <c r="BO2010" s="313"/>
      <c r="BP2010" s="314"/>
      <c r="BQ2010" s="294"/>
      <c r="BR2010" s="295"/>
      <c r="BS2010" s="295"/>
      <c r="BT2010" s="295"/>
      <c r="BU2010" s="295"/>
      <c r="BV2010" s="295"/>
      <c r="BW2010" s="296"/>
      <c r="BX2010" s="294"/>
      <c r="BY2010" s="295"/>
      <c r="BZ2010" s="295"/>
      <c r="CA2010" s="295"/>
      <c r="CB2010" s="295"/>
      <c r="CC2010" s="296"/>
      <c r="CD2010" s="294"/>
      <c r="CE2010" s="295"/>
      <c r="CF2010" s="295"/>
      <c r="CG2010" s="295"/>
      <c r="CH2010" s="295"/>
      <c r="CI2010" s="296"/>
    </row>
    <row r="2011" spans="1:87" ht="18" customHeight="1" x14ac:dyDescent="0.25">
      <c r="A2011" s="75"/>
      <c r="B2011" s="327"/>
      <c r="C2011" s="328"/>
      <c r="D2011" s="328"/>
      <c r="E2011" s="328"/>
      <c r="F2011" s="328"/>
      <c r="G2011" s="328"/>
      <c r="H2011" s="328"/>
      <c r="I2011" s="328"/>
      <c r="J2011" s="328"/>
      <c r="K2011" s="328"/>
      <c r="L2011" s="328"/>
      <c r="M2011" s="328"/>
      <c r="N2011" s="328"/>
      <c r="O2011" s="328"/>
      <c r="P2011" s="328"/>
      <c r="Q2011" s="328"/>
      <c r="R2011" s="328"/>
      <c r="S2011" s="328"/>
      <c r="T2011" s="328"/>
      <c r="U2011" s="328"/>
      <c r="V2011" s="328"/>
      <c r="W2011" s="328"/>
      <c r="X2011" s="328"/>
      <c r="Y2011" s="329"/>
      <c r="Z2011" s="336"/>
      <c r="AA2011" s="337"/>
      <c r="AB2011" s="337"/>
      <c r="AC2011" s="337"/>
      <c r="AD2011" s="338"/>
      <c r="AE2011" s="336"/>
      <c r="AF2011" s="337"/>
      <c r="AG2011" s="337"/>
      <c r="AH2011" s="337"/>
      <c r="AI2011" s="337"/>
      <c r="AJ2011" s="337"/>
      <c r="AK2011" s="300"/>
      <c r="AL2011" s="301"/>
      <c r="AM2011" s="301"/>
      <c r="AN2011" s="301"/>
      <c r="AO2011" s="301"/>
      <c r="AP2011" s="301"/>
      <c r="AQ2011" s="301"/>
      <c r="AR2011" s="301"/>
      <c r="AS2011" s="301"/>
      <c r="AT2011" s="301"/>
      <c r="AU2011" s="301"/>
      <c r="AV2011" s="301"/>
      <c r="AW2011" s="301"/>
      <c r="AX2011" s="302"/>
      <c r="AY2011" s="407"/>
      <c r="AZ2011" s="304"/>
      <c r="BA2011" s="304"/>
      <c r="BB2011" s="408"/>
      <c r="BC2011" s="306">
        <f t="shared" si="112"/>
        <v>0</v>
      </c>
      <c r="BD2011" s="307"/>
      <c r="BE2011" s="307"/>
      <c r="BF2011" s="308"/>
      <c r="BG2011" s="309"/>
      <c r="BH2011" s="310"/>
      <c r="BI2011" s="310"/>
      <c r="BJ2011" s="311"/>
      <c r="BK2011" s="312">
        <f t="shared" si="113"/>
        <v>0</v>
      </c>
      <c r="BL2011" s="313"/>
      <c r="BM2011" s="313"/>
      <c r="BN2011" s="313"/>
      <c r="BO2011" s="313"/>
      <c r="BP2011" s="314"/>
      <c r="BQ2011" s="294"/>
      <c r="BR2011" s="295"/>
      <c r="BS2011" s="295"/>
      <c r="BT2011" s="295"/>
      <c r="BU2011" s="295"/>
      <c r="BV2011" s="295"/>
      <c r="BW2011" s="296"/>
      <c r="BX2011" s="294"/>
      <c r="BY2011" s="295"/>
      <c r="BZ2011" s="295"/>
      <c r="CA2011" s="295"/>
      <c r="CB2011" s="295"/>
      <c r="CC2011" s="296"/>
      <c r="CD2011" s="294"/>
      <c r="CE2011" s="295"/>
      <c r="CF2011" s="295"/>
      <c r="CG2011" s="295"/>
      <c r="CH2011" s="295"/>
      <c r="CI2011" s="296"/>
    </row>
    <row r="2012" spans="1:87" ht="18" customHeight="1" x14ac:dyDescent="0.25">
      <c r="A2012" s="75"/>
      <c r="B2012" s="327"/>
      <c r="C2012" s="328"/>
      <c r="D2012" s="328"/>
      <c r="E2012" s="328"/>
      <c r="F2012" s="328"/>
      <c r="G2012" s="328"/>
      <c r="H2012" s="328"/>
      <c r="I2012" s="328"/>
      <c r="J2012" s="328"/>
      <c r="K2012" s="328"/>
      <c r="L2012" s="328"/>
      <c r="M2012" s="328"/>
      <c r="N2012" s="328"/>
      <c r="O2012" s="328"/>
      <c r="P2012" s="328"/>
      <c r="Q2012" s="328"/>
      <c r="R2012" s="328"/>
      <c r="S2012" s="328"/>
      <c r="T2012" s="328"/>
      <c r="U2012" s="328"/>
      <c r="V2012" s="328"/>
      <c r="W2012" s="328"/>
      <c r="X2012" s="328"/>
      <c r="Y2012" s="329"/>
      <c r="Z2012" s="336"/>
      <c r="AA2012" s="337"/>
      <c r="AB2012" s="337"/>
      <c r="AC2012" s="337"/>
      <c r="AD2012" s="338"/>
      <c r="AE2012" s="336"/>
      <c r="AF2012" s="337"/>
      <c r="AG2012" s="337"/>
      <c r="AH2012" s="337"/>
      <c r="AI2012" s="337"/>
      <c r="AJ2012" s="337"/>
      <c r="AK2012" s="300"/>
      <c r="AL2012" s="301"/>
      <c r="AM2012" s="301"/>
      <c r="AN2012" s="301"/>
      <c r="AO2012" s="301"/>
      <c r="AP2012" s="301"/>
      <c r="AQ2012" s="301"/>
      <c r="AR2012" s="301"/>
      <c r="AS2012" s="301"/>
      <c r="AT2012" s="301"/>
      <c r="AU2012" s="301"/>
      <c r="AV2012" s="301"/>
      <c r="AW2012" s="301"/>
      <c r="AX2012" s="302"/>
      <c r="AY2012" s="407"/>
      <c r="AZ2012" s="304"/>
      <c r="BA2012" s="304"/>
      <c r="BB2012" s="408"/>
      <c r="BC2012" s="306">
        <f t="shared" si="112"/>
        <v>0</v>
      </c>
      <c r="BD2012" s="307"/>
      <c r="BE2012" s="307"/>
      <c r="BF2012" s="308"/>
      <c r="BG2012" s="309"/>
      <c r="BH2012" s="310"/>
      <c r="BI2012" s="310"/>
      <c r="BJ2012" s="311"/>
      <c r="BK2012" s="312">
        <f t="shared" si="113"/>
        <v>0</v>
      </c>
      <c r="BL2012" s="313"/>
      <c r="BM2012" s="313"/>
      <c r="BN2012" s="313"/>
      <c r="BO2012" s="313"/>
      <c r="BP2012" s="314"/>
      <c r="BQ2012" s="294"/>
      <c r="BR2012" s="295"/>
      <c r="BS2012" s="295"/>
      <c r="BT2012" s="295"/>
      <c r="BU2012" s="295"/>
      <c r="BV2012" s="295"/>
      <c r="BW2012" s="296"/>
      <c r="BX2012" s="294"/>
      <c r="BY2012" s="295"/>
      <c r="BZ2012" s="295"/>
      <c r="CA2012" s="295"/>
      <c r="CB2012" s="295"/>
      <c r="CC2012" s="296"/>
      <c r="CD2012" s="294"/>
      <c r="CE2012" s="295"/>
      <c r="CF2012" s="295"/>
      <c r="CG2012" s="295"/>
      <c r="CH2012" s="295"/>
      <c r="CI2012" s="296"/>
    </row>
    <row r="2013" spans="1:87" ht="18" customHeight="1" x14ac:dyDescent="0.25">
      <c r="A2013" s="75"/>
      <c r="B2013" s="327"/>
      <c r="C2013" s="328"/>
      <c r="D2013" s="328"/>
      <c r="E2013" s="328"/>
      <c r="F2013" s="328"/>
      <c r="G2013" s="328"/>
      <c r="H2013" s="328"/>
      <c r="I2013" s="328"/>
      <c r="J2013" s="328"/>
      <c r="K2013" s="328"/>
      <c r="L2013" s="328"/>
      <c r="M2013" s="328"/>
      <c r="N2013" s="328"/>
      <c r="O2013" s="328"/>
      <c r="P2013" s="328"/>
      <c r="Q2013" s="328"/>
      <c r="R2013" s="328"/>
      <c r="S2013" s="328"/>
      <c r="T2013" s="328"/>
      <c r="U2013" s="328"/>
      <c r="V2013" s="328"/>
      <c r="W2013" s="328"/>
      <c r="X2013" s="328"/>
      <c r="Y2013" s="329"/>
      <c r="Z2013" s="336"/>
      <c r="AA2013" s="337"/>
      <c r="AB2013" s="337"/>
      <c r="AC2013" s="337"/>
      <c r="AD2013" s="338"/>
      <c r="AE2013" s="336"/>
      <c r="AF2013" s="337"/>
      <c r="AG2013" s="337"/>
      <c r="AH2013" s="337"/>
      <c r="AI2013" s="337"/>
      <c r="AJ2013" s="337"/>
      <c r="AK2013" s="300"/>
      <c r="AL2013" s="301"/>
      <c r="AM2013" s="301"/>
      <c r="AN2013" s="301"/>
      <c r="AO2013" s="301"/>
      <c r="AP2013" s="301"/>
      <c r="AQ2013" s="301"/>
      <c r="AR2013" s="301"/>
      <c r="AS2013" s="301"/>
      <c r="AT2013" s="301"/>
      <c r="AU2013" s="301"/>
      <c r="AV2013" s="301"/>
      <c r="AW2013" s="301"/>
      <c r="AX2013" s="302"/>
      <c r="AY2013" s="407"/>
      <c r="AZ2013" s="304"/>
      <c r="BA2013" s="304"/>
      <c r="BB2013" s="408"/>
      <c r="BC2013" s="306">
        <f t="shared" si="112"/>
        <v>0</v>
      </c>
      <c r="BD2013" s="307"/>
      <c r="BE2013" s="307"/>
      <c r="BF2013" s="308"/>
      <c r="BG2013" s="309"/>
      <c r="BH2013" s="310"/>
      <c r="BI2013" s="310"/>
      <c r="BJ2013" s="311"/>
      <c r="BK2013" s="312">
        <f t="shared" si="113"/>
        <v>0</v>
      </c>
      <c r="BL2013" s="313"/>
      <c r="BM2013" s="313"/>
      <c r="BN2013" s="313"/>
      <c r="BO2013" s="313"/>
      <c r="BP2013" s="314"/>
      <c r="BQ2013" s="294"/>
      <c r="BR2013" s="295"/>
      <c r="BS2013" s="295"/>
      <c r="BT2013" s="295"/>
      <c r="BU2013" s="295"/>
      <c r="BV2013" s="295"/>
      <c r="BW2013" s="296"/>
      <c r="BX2013" s="294"/>
      <c r="BY2013" s="295"/>
      <c r="BZ2013" s="295"/>
      <c r="CA2013" s="295"/>
      <c r="CB2013" s="295"/>
      <c r="CC2013" s="296"/>
      <c r="CD2013" s="294"/>
      <c r="CE2013" s="295"/>
      <c r="CF2013" s="295"/>
      <c r="CG2013" s="295"/>
      <c r="CH2013" s="295"/>
      <c r="CI2013" s="296"/>
    </row>
    <row r="2014" spans="1:87" ht="18" customHeight="1" x14ac:dyDescent="0.25">
      <c r="A2014" s="75"/>
      <c r="B2014" s="327"/>
      <c r="C2014" s="328"/>
      <c r="D2014" s="328"/>
      <c r="E2014" s="328"/>
      <c r="F2014" s="328"/>
      <c r="G2014" s="328"/>
      <c r="H2014" s="328"/>
      <c r="I2014" s="328"/>
      <c r="J2014" s="328"/>
      <c r="K2014" s="328"/>
      <c r="L2014" s="328"/>
      <c r="M2014" s="328"/>
      <c r="N2014" s="328"/>
      <c r="O2014" s="328"/>
      <c r="P2014" s="328"/>
      <c r="Q2014" s="328"/>
      <c r="R2014" s="328"/>
      <c r="S2014" s="328"/>
      <c r="T2014" s="328"/>
      <c r="U2014" s="328"/>
      <c r="V2014" s="328"/>
      <c r="W2014" s="328"/>
      <c r="X2014" s="328"/>
      <c r="Y2014" s="329"/>
      <c r="Z2014" s="336"/>
      <c r="AA2014" s="337"/>
      <c r="AB2014" s="337"/>
      <c r="AC2014" s="337"/>
      <c r="AD2014" s="338"/>
      <c r="AE2014" s="336"/>
      <c r="AF2014" s="337"/>
      <c r="AG2014" s="337"/>
      <c r="AH2014" s="337"/>
      <c r="AI2014" s="337"/>
      <c r="AJ2014" s="337"/>
      <c r="AK2014" s="300"/>
      <c r="AL2014" s="301"/>
      <c r="AM2014" s="301"/>
      <c r="AN2014" s="301"/>
      <c r="AO2014" s="301"/>
      <c r="AP2014" s="301"/>
      <c r="AQ2014" s="301"/>
      <c r="AR2014" s="301"/>
      <c r="AS2014" s="301"/>
      <c r="AT2014" s="301"/>
      <c r="AU2014" s="301"/>
      <c r="AV2014" s="301"/>
      <c r="AW2014" s="301"/>
      <c r="AX2014" s="302"/>
      <c r="AY2014" s="407"/>
      <c r="AZ2014" s="304"/>
      <c r="BA2014" s="304"/>
      <c r="BB2014" s="408"/>
      <c r="BC2014" s="306">
        <f t="shared" si="112"/>
        <v>0</v>
      </c>
      <c r="BD2014" s="307"/>
      <c r="BE2014" s="307"/>
      <c r="BF2014" s="308"/>
      <c r="BG2014" s="309"/>
      <c r="BH2014" s="310"/>
      <c r="BI2014" s="310"/>
      <c r="BJ2014" s="311"/>
      <c r="BK2014" s="312">
        <f t="shared" si="113"/>
        <v>0</v>
      </c>
      <c r="BL2014" s="313"/>
      <c r="BM2014" s="313"/>
      <c r="BN2014" s="313"/>
      <c r="BO2014" s="313"/>
      <c r="BP2014" s="314"/>
      <c r="BQ2014" s="294"/>
      <c r="BR2014" s="295"/>
      <c r="BS2014" s="295"/>
      <c r="BT2014" s="295"/>
      <c r="BU2014" s="295"/>
      <c r="BV2014" s="295"/>
      <c r="BW2014" s="296"/>
      <c r="BX2014" s="294"/>
      <c r="BY2014" s="295"/>
      <c r="BZ2014" s="295"/>
      <c r="CA2014" s="295"/>
      <c r="CB2014" s="295"/>
      <c r="CC2014" s="296"/>
      <c r="CD2014" s="294"/>
      <c r="CE2014" s="295"/>
      <c r="CF2014" s="295"/>
      <c r="CG2014" s="295"/>
      <c r="CH2014" s="295"/>
      <c r="CI2014" s="296"/>
    </row>
    <row r="2015" spans="1:87" ht="18" customHeight="1" x14ac:dyDescent="0.25">
      <c r="A2015" s="75"/>
      <c r="B2015" s="327"/>
      <c r="C2015" s="328"/>
      <c r="D2015" s="328"/>
      <c r="E2015" s="328"/>
      <c r="F2015" s="328"/>
      <c r="G2015" s="328"/>
      <c r="H2015" s="328"/>
      <c r="I2015" s="328"/>
      <c r="J2015" s="328"/>
      <c r="K2015" s="328"/>
      <c r="L2015" s="328"/>
      <c r="M2015" s="328"/>
      <c r="N2015" s="328"/>
      <c r="O2015" s="328"/>
      <c r="P2015" s="328"/>
      <c r="Q2015" s="328"/>
      <c r="R2015" s="328"/>
      <c r="S2015" s="328"/>
      <c r="T2015" s="328"/>
      <c r="U2015" s="328"/>
      <c r="V2015" s="328"/>
      <c r="W2015" s="328"/>
      <c r="X2015" s="328"/>
      <c r="Y2015" s="329"/>
      <c r="Z2015" s="336"/>
      <c r="AA2015" s="337"/>
      <c r="AB2015" s="337"/>
      <c r="AC2015" s="337"/>
      <c r="AD2015" s="338"/>
      <c r="AE2015" s="336"/>
      <c r="AF2015" s="337"/>
      <c r="AG2015" s="337"/>
      <c r="AH2015" s="337"/>
      <c r="AI2015" s="337"/>
      <c r="AJ2015" s="337"/>
      <c r="AK2015" s="300"/>
      <c r="AL2015" s="301"/>
      <c r="AM2015" s="301"/>
      <c r="AN2015" s="301"/>
      <c r="AO2015" s="301"/>
      <c r="AP2015" s="301"/>
      <c r="AQ2015" s="301"/>
      <c r="AR2015" s="301"/>
      <c r="AS2015" s="301"/>
      <c r="AT2015" s="301"/>
      <c r="AU2015" s="301"/>
      <c r="AV2015" s="301"/>
      <c r="AW2015" s="301"/>
      <c r="AX2015" s="302"/>
      <c r="AY2015" s="407"/>
      <c r="AZ2015" s="304"/>
      <c r="BA2015" s="304"/>
      <c r="BB2015" s="408"/>
      <c r="BC2015" s="306">
        <f t="shared" si="112"/>
        <v>0</v>
      </c>
      <c r="BD2015" s="307"/>
      <c r="BE2015" s="307"/>
      <c r="BF2015" s="308"/>
      <c r="BG2015" s="309"/>
      <c r="BH2015" s="310"/>
      <c r="BI2015" s="310"/>
      <c r="BJ2015" s="311"/>
      <c r="BK2015" s="312">
        <f t="shared" si="113"/>
        <v>0</v>
      </c>
      <c r="BL2015" s="313"/>
      <c r="BM2015" s="313"/>
      <c r="BN2015" s="313"/>
      <c r="BO2015" s="313"/>
      <c r="BP2015" s="314"/>
      <c r="BQ2015" s="294"/>
      <c r="BR2015" s="295"/>
      <c r="BS2015" s="295"/>
      <c r="BT2015" s="295"/>
      <c r="BU2015" s="295"/>
      <c r="BV2015" s="295"/>
      <c r="BW2015" s="296"/>
      <c r="BX2015" s="294"/>
      <c r="BY2015" s="295"/>
      <c r="BZ2015" s="295"/>
      <c r="CA2015" s="295"/>
      <c r="CB2015" s="295"/>
      <c r="CC2015" s="296"/>
      <c r="CD2015" s="294"/>
      <c r="CE2015" s="295"/>
      <c r="CF2015" s="295"/>
      <c r="CG2015" s="295"/>
      <c r="CH2015" s="295"/>
      <c r="CI2015" s="296"/>
    </row>
    <row r="2016" spans="1:87" ht="18" customHeight="1" x14ac:dyDescent="0.25">
      <c r="A2016" s="75"/>
      <c r="B2016" s="327"/>
      <c r="C2016" s="328"/>
      <c r="D2016" s="328"/>
      <c r="E2016" s="328"/>
      <c r="F2016" s="328"/>
      <c r="G2016" s="328"/>
      <c r="H2016" s="328"/>
      <c r="I2016" s="328"/>
      <c r="J2016" s="328"/>
      <c r="K2016" s="328"/>
      <c r="L2016" s="328"/>
      <c r="M2016" s="328"/>
      <c r="N2016" s="328"/>
      <c r="O2016" s="328"/>
      <c r="P2016" s="328"/>
      <c r="Q2016" s="328"/>
      <c r="R2016" s="328"/>
      <c r="S2016" s="328"/>
      <c r="T2016" s="328"/>
      <c r="U2016" s="328"/>
      <c r="V2016" s="328"/>
      <c r="W2016" s="328"/>
      <c r="X2016" s="328"/>
      <c r="Y2016" s="329"/>
      <c r="Z2016" s="336"/>
      <c r="AA2016" s="337"/>
      <c r="AB2016" s="337"/>
      <c r="AC2016" s="337"/>
      <c r="AD2016" s="338"/>
      <c r="AE2016" s="336"/>
      <c r="AF2016" s="337"/>
      <c r="AG2016" s="337"/>
      <c r="AH2016" s="337"/>
      <c r="AI2016" s="337"/>
      <c r="AJ2016" s="337"/>
      <c r="AK2016" s="300"/>
      <c r="AL2016" s="301"/>
      <c r="AM2016" s="301"/>
      <c r="AN2016" s="301"/>
      <c r="AO2016" s="301"/>
      <c r="AP2016" s="301"/>
      <c r="AQ2016" s="301"/>
      <c r="AR2016" s="301"/>
      <c r="AS2016" s="301"/>
      <c r="AT2016" s="301"/>
      <c r="AU2016" s="301"/>
      <c r="AV2016" s="301"/>
      <c r="AW2016" s="301"/>
      <c r="AX2016" s="302"/>
      <c r="AY2016" s="407"/>
      <c r="AZ2016" s="304"/>
      <c r="BA2016" s="304"/>
      <c r="BB2016" s="408"/>
      <c r="BC2016" s="306">
        <f t="shared" si="112"/>
        <v>0</v>
      </c>
      <c r="BD2016" s="307"/>
      <c r="BE2016" s="307"/>
      <c r="BF2016" s="308"/>
      <c r="BG2016" s="309"/>
      <c r="BH2016" s="310"/>
      <c r="BI2016" s="310"/>
      <c r="BJ2016" s="311"/>
      <c r="BK2016" s="312">
        <f t="shared" si="113"/>
        <v>0</v>
      </c>
      <c r="BL2016" s="313"/>
      <c r="BM2016" s="313"/>
      <c r="BN2016" s="313"/>
      <c r="BO2016" s="313"/>
      <c r="BP2016" s="314"/>
      <c r="BQ2016" s="294"/>
      <c r="BR2016" s="295"/>
      <c r="BS2016" s="295"/>
      <c r="BT2016" s="295"/>
      <c r="BU2016" s="295"/>
      <c r="BV2016" s="295"/>
      <c r="BW2016" s="296"/>
      <c r="BX2016" s="294"/>
      <c r="BY2016" s="295"/>
      <c r="BZ2016" s="295"/>
      <c r="CA2016" s="295"/>
      <c r="CB2016" s="295"/>
      <c r="CC2016" s="296"/>
      <c r="CD2016" s="294"/>
      <c r="CE2016" s="295"/>
      <c r="CF2016" s="295"/>
      <c r="CG2016" s="295"/>
      <c r="CH2016" s="295"/>
      <c r="CI2016" s="296"/>
    </row>
    <row r="2017" spans="1:87" ht="18" customHeight="1" x14ac:dyDescent="0.25">
      <c r="A2017" s="75"/>
      <c r="B2017" s="327"/>
      <c r="C2017" s="328"/>
      <c r="D2017" s="328"/>
      <c r="E2017" s="328"/>
      <c r="F2017" s="328"/>
      <c r="G2017" s="328"/>
      <c r="H2017" s="328"/>
      <c r="I2017" s="328"/>
      <c r="J2017" s="328"/>
      <c r="K2017" s="328"/>
      <c r="L2017" s="328"/>
      <c r="M2017" s="328"/>
      <c r="N2017" s="328"/>
      <c r="O2017" s="328"/>
      <c r="P2017" s="328"/>
      <c r="Q2017" s="328"/>
      <c r="R2017" s="328"/>
      <c r="S2017" s="328"/>
      <c r="T2017" s="328"/>
      <c r="U2017" s="328"/>
      <c r="V2017" s="328"/>
      <c r="W2017" s="328"/>
      <c r="X2017" s="328"/>
      <c r="Y2017" s="329"/>
      <c r="Z2017" s="336"/>
      <c r="AA2017" s="337"/>
      <c r="AB2017" s="337"/>
      <c r="AC2017" s="337"/>
      <c r="AD2017" s="338"/>
      <c r="AE2017" s="336"/>
      <c r="AF2017" s="337"/>
      <c r="AG2017" s="337"/>
      <c r="AH2017" s="337"/>
      <c r="AI2017" s="337"/>
      <c r="AJ2017" s="337"/>
      <c r="AK2017" s="300"/>
      <c r="AL2017" s="301"/>
      <c r="AM2017" s="301"/>
      <c r="AN2017" s="301"/>
      <c r="AO2017" s="301"/>
      <c r="AP2017" s="301"/>
      <c r="AQ2017" s="301"/>
      <c r="AR2017" s="301"/>
      <c r="AS2017" s="301"/>
      <c r="AT2017" s="301"/>
      <c r="AU2017" s="301"/>
      <c r="AV2017" s="301"/>
      <c r="AW2017" s="301"/>
      <c r="AX2017" s="302"/>
      <c r="AY2017" s="407"/>
      <c r="AZ2017" s="304"/>
      <c r="BA2017" s="304"/>
      <c r="BB2017" s="408"/>
      <c r="BC2017" s="306">
        <f t="shared" si="112"/>
        <v>0</v>
      </c>
      <c r="BD2017" s="307"/>
      <c r="BE2017" s="307"/>
      <c r="BF2017" s="308"/>
      <c r="BG2017" s="309"/>
      <c r="BH2017" s="310"/>
      <c r="BI2017" s="310"/>
      <c r="BJ2017" s="311"/>
      <c r="BK2017" s="312">
        <f t="shared" si="113"/>
        <v>0</v>
      </c>
      <c r="BL2017" s="313"/>
      <c r="BM2017" s="313"/>
      <c r="BN2017" s="313"/>
      <c r="BO2017" s="313"/>
      <c r="BP2017" s="314"/>
      <c r="BQ2017" s="294"/>
      <c r="BR2017" s="295"/>
      <c r="BS2017" s="295"/>
      <c r="BT2017" s="295"/>
      <c r="BU2017" s="295"/>
      <c r="BV2017" s="295"/>
      <c r="BW2017" s="296"/>
      <c r="BX2017" s="294"/>
      <c r="BY2017" s="295"/>
      <c r="BZ2017" s="295"/>
      <c r="CA2017" s="295"/>
      <c r="CB2017" s="295"/>
      <c r="CC2017" s="296"/>
      <c r="CD2017" s="294"/>
      <c r="CE2017" s="295"/>
      <c r="CF2017" s="295"/>
      <c r="CG2017" s="295"/>
      <c r="CH2017" s="295"/>
      <c r="CI2017" s="296"/>
    </row>
    <row r="2018" spans="1:87" ht="18" customHeight="1" x14ac:dyDescent="0.25">
      <c r="A2018" s="75"/>
      <c r="B2018" s="327"/>
      <c r="C2018" s="328"/>
      <c r="D2018" s="328"/>
      <c r="E2018" s="328"/>
      <c r="F2018" s="328"/>
      <c r="G2018" s="328"/>
      <c r="H2018" s="328"/>
      <c r="I2018" s="328"/>
      <c r="J2018" s="328"/>
      <c r="K2018" s="328"/>
      <c r="L2018" s="328"/>
      <c r="M2018" s="328"/>
      <c r="N2018" s="328"/>
      <c r="O2018" s="328"/>
      <c r="P2018" s="328"/>
      <c r="Q2018" s="328"/>
      <c r="R2018" s="328"/>
      <c r="S2018" s="328"/>
      <c r="T2018" s="328"/>
      <c r="U2018" s="328"/>
      <c r="V2018" s="328"/>
      <c r="W2018" s="328"/>
      <c r="X2018" s="328"/>
      <c r="Y2018" s="329"/>
      <c r="Z2018" s="336"/>
      <c r="AA2018" s="337"/>
      <c r="AB2018" s="337"/>
      <c r="AC2018" s="337"/>
      <c r="AD2018" s="338"/>
      <c r="AE2018" s="336"/>
      <c r="AF2018" s="337"/>
      <c r="AG2018" s="337"/>
      <c r="AH2018" s="337"/>
      <c r="AI2018" s="337"/>
      <c r="AJ2018" s="337"/>
      <c r="AK2018" s="300"/>
      <c r="AL2018" s="301"/>
      <c r="AM2018" s="301"/>
      <c r="AN2018" s="301"/>
      <c r="AO2018" s="301"/>
      <c r="AP2018" s="301"/>
      <c r="AQ2018" s="301"/>
      <c r="AR2018" s="301"/>
      <c r="AS2018" s="301"/>
      <c r="AT2018" s="301"/>
      <c r="AU2018" s="301"/>
      <c r="AV2018" s="301"/>
      <c r="AW2018" s="301"/>
      <c r="AX2018" s="302"/>
      <c r="AY2018" s="407"/>
      <c r="AZ2018" s="304"/>
      <c r="BA2018" s="304"/>
      <c r="BB2018" s="408"/>
      <c r="BC2018" s="306">
        <f t="shared" si="112"/>
        <v>0</v>
      </c>
      <c r="BD2018" s="307"/>
      <c r="BE2018" s="307"/>
      <c r="BF2018" s="308"/>
      <c r="BG2018" s="309"/>
      <c r="BH2018" s="310"/>
      <c r="BI2018" s="310"/>
      <c r="BJ2018" s="311"/>
      <c r="BK2018" s="312">
        <f t="shared" si="113"/>
        <v>0</v>
      </c>
      <c r="BL2018" s="313"/>
      <c r="BM2018" s="313"/>
      <c r="BN2018" s="313"/>
      <c r="BO2018" s="313"/>
      <c r="BP2018" s="314"/>
      <c r="BQ2018" s="294"/>
      <c r="BR2018" s="295"/>
      <c r="BS2018" s="295"/>
      <c r="BT2018" s="295"/>
      <c r="BU2018" s="295"/>
      <c r="BV2018" s="295"/>
      <c r="BW2018" s="296"/>
      <c r="BX2018" s="294"/>
      <c r="BY2018" s="295"/>
      <c r="BZ2018" s="295"/>
      <c r="CA2018" s="295"/>
      <c r="CB2018" s="295"/>
      <c r="CC2018" s="296"/>
      <c r="CD2018" s="294"/>
      <c r="CE2018" s="295"/>
      <c r="CF2018" s="295"/>
      <c r="CG2018" s="295"/>
      <c r="CH2018" s="295"/>
      <c r="CI2018" s="296"/>
    </row>
    <row r="2019" spans="1:87" ht="18" customHeight="1" x14ac:dyDescent="0.25">
      <c r="A2019" s="75"/>
      <c r="B2019" s="327"/>
      <c r="C2019" s="328"/>
      <c r="D2019" s="328"/>
      <c r="E2019" s="328"/>
      <c r="F2019" s="328"/>
      <c r="G2019" s="328"/>
      <c r="H2019" s="328"/>
      <c r="I2019" s="328"/>
      <c r="J2019" s="328"/>
      <c r="K2019" s="328"/>
      <c r="L2019" s="328"/>
      <c r="M2019" s="328"/>
      <c r="N2019" s="328"/>
      <c r="O2019" s="328"/>
      <c r="P2019" s="328"/>
      <c r="Q2019" s="328"/>
      <c r="R2019" s="328"/>
      <c r="S2019" s="328"/>
      <c r="T2019" s="328"/>
      <c r="U2019" s="328"/>
      <c r="V2019" s="328"/>
      <c r="W2019" s="328"/>
      <c r="X2019" s="328"/>
      <c r="Y2019" s="329"/>
      <c r="Z2019" s="336"/>
      <c r="AA2019" s="337"/>
      <c r="AB2019" s="337"/>
      <c r="AC2019" s="337"/>
      <c r="AD2019" s="338"/>
      <c r="AE2019" s="336"/>
      <c r="AF2019" s="337"/>
      <c r="AG2019" s="337"/>
      <c r="AH2019" s="337"/>
      <c r="AI2019" s="337"/>
      <c r="AJ2019" s="337"/>
      <c r="AK2019" s="300"/>
      <c r="AL2019" s="301"/>
      <c r="AM2019" s="301"/>
      <c r="AN2019" s="301"/>
      <c r="AO2019" s="301"/>
      <c r="AP2019" s="301"/>
      <c r="AQ2019" s="301"/>
      <c r="AR2019" s="301"/>
      <c r="AS2019" s="301"/>
      <c r="AT2019" s="301"/>
      <c r="AU2019" s="301"/>
      <c r="AV2019" s="301"/>
      <c r="AW2019" s="301"/>
      <c r="AX2019" s="302"/>
      <c r="AY2019" s="407"/>
      <c r="AZ2019" s="304"/>
      <c r="BA2019" s="304"/>
      <c r="BB2019" s="408"/>
      <c r="BC2019" s="306">
        <f t="shared" si="112"/>
        <v>0</v>
      </c>
      <c r="BD2019" s="307"/>
      <c r="BE2019" s="307"/>
      <c r="BF2019" s="308"/>
      <c r="BG2019" s="309"/>
      <c r="BH2019" s="310"/>
      <c r="BI2019" s="310"/>
      <c r="BJ2019" s="311"/>
      <c r="BK2019" s="312">
        <f t="shared" si="113"/>
        <v>0</v>
      </c>
      <c r="BL2019" s="313"/>
      <c r="BM2019" s="313"/>
      <c r="BN2019" s="313"/>
      <c r="BO2019" s="313"/>
      <c r="BP2019" s="314"/>
      <c r="BQ2019" s="294"/>
      <c r="BR2019" s="295"/>
      <c r="BS2019" s="295"/>
      <c r="BT2019" s="295"/>
      <c r="BU2019" s="295"/>
      <c r="BV2019" s="295"/>
      <c r="BW2019" s="296"/>
      <c r="BX2019" s="294"/>
      <c r="BY2019" s="295"/>
      <c r="BZ2019" s="295"/>
      <c r="CA2019" s="295"/>
      <c r="CB2019" s="295"/>
      <c r="CC2019" s="296"/>
      <c r="CD2019" s="294"/>
      <c r="CE2019" s="295"/>
      <c r="CF2019" s="295"/>
      <c r="CG2019" s="295"/>
      <c r="CH2019" s="295"/>
      <c r="CI2019" s="296"/>
    </row>
    <row r="2020" spans="1:87" ht="18" customHeight="1" x14ac:dyDescent="0.25">
      <c r="A2020" s="75"/>
      <c r="B2020" s="327"/>
      <c r="C2020" s="328"/>
      <c r="D2020" s="328"/>
      <c r="E2020" s="328"/>
      <c r="F2020" s="328"/>
      <c r="G2020" s="328"/>
      <c r="H2020" s="328"/>
      <c r="I2020" s="328"/>
      <c r="J2020" s="328"/>
      <c r="K2020" s="328"/>
      <c r="L2020" s="328"/>
      <c r="M2020" s="328"/>
      <c r="N2020" s="328"/>
      <c r="O2020" s="328"/>
      <c r="P2020" s="328"/>
      <c r="Q2020" s="328"/>
      <c r="R2020" s="328"/>
      <c r="S2020" s="328"/>
      <c r="T2020" s="328"/>
      <c r="U2020" s="328"/>
      <c r="V2020" s="328"/>
      <c r="W2020" s="328"/>
      <c r="X2020" s="328"/>
      <c r="Y2020" s="329"/>
      <c r="Z2020" s="336"/>
      <c r="AA2020" s="337"/>
      <c r="AB2020" s="337"/>
      <c r="AC2020" s="337"/>
      <c r="AD2020" s="338"/>
      <c r="AE2020" s="336"/>
      <c r="AF2020" s="337"/>
      <c r="AG2020" s="337"/>
      <c r="AH2020" s="337"/>
      <c r="AI2020" s="337"/>
      <c r="AJ2020" s="337"/>
      <c r="AK2020" s="300"/>
      <c r="AL2020" s="301"/>
      <c r="AM2020" s="301"/>
      <c r="AN2020" s="301"/>
      <c r="AO2020" s="301"/>
      <c r="AP2020" s="301"/>
      <c r="AQ2020" s="301"/>
      <c r="AR2020" s="301"/>
      <c r="AS2020" s="301"/>
      <c r="AT2020" s="301"/>
      <c r="AU2020" s="301"/>
      <c r="AV2020" s="301"/>
      <c r="AW2020" s="301"/>
      <c r="AX2020" s="302"/>
      <c r="AY2020" s="407"/>
      <c r="AZ2020" s="304"/>
      <c r="BA2020" s="304"/>
      <c r="BB2020" s="408"/>
      <c r="BC2020" s="306">
        <f t="shared" si="112"/>
        <v>0</v>
      </c>
      <c r="BD2020" s="307"/>
      <c r="BE2020" s="307"/>
      <c r="BF2020" s="308"/>
      <c r="BG2020" s="309"/>
      <c r="BH2020" s="310"/>
      <c r="BI2020" s="310"/>
      <c r="BJ2020" s="311"/>
      <c r="BK2020" s="312">
        <f t="shared" si="113"/>
        <v>0</v>
      </c>
      <c r="BL2020" s="313"/>
      <c r="BM2020" s="313"/>
      <c r="BN2020" s="313"/>
      <c r="BO2020" s="313"/>
      <c r="BP2020" s="314"/>
      <c r="BQ2020" s="294"/>
      <c r="BR2020" s="295"/>
      <c r="BS2020" s="295"/>
      <c r="BT2020" s="295"/>
      <c r="BU2020" s="295"/>
      <c r="BV2020" s="295"/>
      <c r="BW2020" s="296"/>
      <c r="BX2020" s="294"/>
      <c r="BY2020" s="295"/>
      <c r="BZ2020" s="295"/>
      <c r="CA2020" s="295"/>
      <c r="CB2020" s="295"/>
      <c r="CC2020" s="296"/>
      <c r="CD2020" s="294"/>
      <c r="CE2020" s="295"/>
      <c r="CF2020" s="295"/>
      <c r="CG2020" s="295"/>
      <c r="CH2020" s="295"/>
      <c r="CI2020" s="296"/>
    </row>
    <row r="2021" spans="1:87" ht="18" customHeight="1" x14ac:dyDescent="0.25">
      <c r="A2021" s="75"/>
      <c r="B2021" s="327"/>
      <c r="C2021" s="328"/>
      <c r="D2021" s="328"/>
      <c r="E2021" s="328"/>
      <c r="F2021" s="328"/>
      <c r="G2021" s="328"/>
      <c r="H2021" s="328"/>
      <c r="I2021" s="328"/>
      <c r="J2021" s="328"/>
      <c r="K2021" s="328"/>
      <c r="L2021" s="328"/>
      <c r="M2021" s="328"/>
      <c r="N2021" s="328"/>
      <c r="O2021" s="328"/>
      <c r="P2021" s="328"/>
      <c r="Q2021" s="328"/>
      <c r="R2021" s="328"/>
      <c r="S2021" s="328"/>
      <c r="T2021" s="328"/>
      <c r="U2021" s="328"/>
      <c r="V2021" s="328"/>
      <c r="W2021" s="328"/>
      <c r="X2021" s="328"/>
      <c r="Y2021" s="329"/>
      <c r="Z2021" s="336"/>
      <c r="AA2021" s="337"/>
      <c r="AB2021" s="337"/>
      <c r="AC2021" s="337"/>
      <c r="AD2021" s="338"/>
      <c r="AE2021" s="336"/>
      <c r="AF2021" s="337"/>
      <c r="AG2021" s="337"/>
      <c r="AH2021" s="337"/>
      <c r="AI2021" s="337"/>
      <c r="AJ2021" s="337"/>
      <c r="AK2021" s="300"/>
      <c r="AL2021" s="301"/>
      <c r="AM2021" s="301"/>
      <c r="AN2021" s="301"/>
      <c r="AO2021" s="301"/>
      <c r="AP2021" s="301"/>
      <c r="AQ2021" s="301"/>
      <c r="AR2021" s="301"/>
      <c r="AS2021" s="301"/>
      <c r="AT2021" s="301"/>
      <c r="AU2021" s="301"/>
      <c r="AV2021" s="301"/>
      <c r="AW2021" s="301"/>
      <c r="AX2021" s="302"/>
      <c r="AY2021" s="407"/>
      <c r="AZ2021" s="304"/>
      <c r="BA2021" s="304"/>
      <c r="BB2021" s="408"/>
      <c r="BC2021" s="306">
        <f t="shared" si="112"/>
        <v>0</v>
      </c>
      <c r="BD2021" s="307"/>
      <c r="BE2021" s="307"/>
      <c r="BF2021" s="308"/>
      <c r="BG2021" s="309"/>
      <c r="BH2021" s="310"/>
      <c r="BI2021" s="310"/>
      <c r="BJ2021" s="311"/>
      <c r="BK2021" s="312">
        <f t="shared" si="113"/>
        <v>0</v>
      </c>
      <c r="BL2021" s="313"/>
      <c r="BM2021" s="313"/>
      <c r="BN2021" s="313"/>
      <c r="BO2021" s="313"/>
      <c r="BP2021" s="314"/>
      <c r="BQ2021" s="294"/>
      <c r="BR2021" s="295"/>
      <c r="BS2021" s="295"/>
      <c r="BT2021" s="295"/>
      <c r="BU2021" s="295"/>
      <c r="BV2021" s="295"/>
      <c r="BW2021" s="296"/>
      <c r="BX2021" s="294"/>
      <c r="BY2021" s="295"/>
      <c r="BZ2021" s="295"/>
      <c r="CA2021" s="295"/>
      <c r="CB2021" s="295"/>
      <c r="CC2021" s="296"/>
      <c r="CD2021" s="294"/>
      <c r="CE2021" s="295"/>
      <c r="CF2021" s="295"/>
      <c r="CG2021" s="295"/>
      <c r="CH2021" s="295"/>
      <c r="CI2021" s="296"/>
    </row>
    <row r="2022" spans="1:87" ht="18" customHeight="1" x14ac:dyDescent="0.25">
      <c r="A2022" s="75"/>
      <c r="B2022" s="327"/>
      <c r="C2022" s="328"/>
      <c r="D2022" s="328"/>
      <c r="E2022" s="328"/>
      <c r="F2022" s="328"/>
      <c r="G2022" s="328"/>
      <c r="H2022" s="328"/>
      <c r="I2022" s="328"/>
      <c r="J2022" s="328"/>
      <c r="K2022" s="328"/>
      <c r="L2022" s="328"/>
      <c r="M2022" s="328"/>
      <c r="N2022" s="328"/>
      <c r="O2022" s="328"/>
      <c r="P2022" s="328"/>
      <c r="Q2022" s="328"/>
      <c r="R2022" s="328"/>
      <c r="S2022" s="328"/>
      <c r="T2022" s="328"/>
      <c r="U2022" s="328"/>
      <c r="V2022" s="328"/>
      <c r="W2022" s="328"/>
      <c r="X2022" s="328"/>
      <c r="Y2022" s="329"/>
      <c r="Z2022" s="336"/>
      <c r="AA2022" s="337"/>
      <c r="AB2022" s="337"/>
      <c r="AC2022" s="337"/>
      <c r="AD2022" s="338"/>
      <c r="AE2022" s="336"/>
      <c r="AF2022" s="337"/>
      <c r="AG2022" s="337"/>
      <c r="AH2022" s="337"/>
      <c r="AI2022" s="337"/>
      <c r="AJ2022" s="337"/>
      <c r="AK2022" s="300"/>
      <c r="AL2022" s="301"/>
      <c r="AM2022" s="301"/>
      <c r="AN2022" s="301"/>
      <c r="AO2022" s="301"/>
      <c r="AP2022" s="301"/>
      <c r="AQ2022" s="301"/>
      <c r="AR2022" s="301"/>
      <c r="AS2022" s="301"/>
      <c r="AT2022" s="301"/>
      <c r="AU2022" s="301"/>
      <c r="AV2022" s="301"/>
      <c r="AW2022" s="301"/>
      <c r="AX2022" s="302"/>
      <c r="AY2022" s="407"/>
      <c r="AZ2022" s="304"/>
      <c r="BA2022" s="304"/>
      <c r="BB2022" s="408"/>
      <c r="BC2022" s="306">
        <f t="shared" si="112"/>
        <v>0</v>
      </c>
      <c r="BD2022" s="307"/>
      <c r="BE2022" s="307"/>
      <c r="BF2022" s="308"/>
      <c r="BG2022" s="309"/>
      <c r="BH2022" s="310"/>
      <c r="BI2022" s="310"/>
      <c r="BJ2022" s="311"/>
      <c r="BK2022" s="312">
        <f t="shared" si="113"/>
        <v>0</v>
      </c>
      <c r="BL2022" s="313"/>
      <c r="BM2022" s="313"/>
      <c r="BN2022" s="313"/>
      <c r="BO2022" s="313"/>
      <c r="BP2022" s="314"/>
      <c r="BQ2022" s="294"/>
      <c r="BR2022" s="295"/>
      <c r="BS2022" s="295"/>
      <c r="BT2022" s="295"/>
      <c r="BU2022" s="295"/>
      <c r="BV2022" s="295"/>
      <c r="BW2022" s="296"/>
      <c r="BX2022" s="294"/>
      <c r="BY2022" s="295"/>
      <c r="BZ2022" s="295"/>
      <c r="CA2022" s="295"/>
      <c r="CB2022" s="295"/>
      <c r="CC2022" s="296"/>
      <c r="CD2022" s="294"/>
      <c r="CE2022" s="295"/>
      <c r="CF2022" s="295"/>
      <c r="CG2022" s="295"/>
      <c r="CH2022" s="295"/>
      <c r="CI2022" s="296"/>
    </row>
    <row r="2023" spans="1:87" ht="18" customHeight="1" thickBot="1" x14ac:dyDescent="0.3">
      <c r="A2023" s="75"/>
      <c r="B2023" s="330"/>
      <c r="C2023" s="331"/>
      <c r="D2023" s="331"/>
      <c r="E2023" s="331"/>
      <c r="F2023" s="331"/>
      <c r="G2023" s="331"/>
      <c r="H2023" s="331"/>
      <c r="I2023" s="331"/>
      <c r="J2023" s="331"/>
      <c r="K2023" s="331"/>
      <c r="L2023" s="331"/>
      <c r="M2023" s="331"/>
      <c r="N2023" s="331"/>
      <c r="O2023" s="331"/>
      <c r="P2023" s="331"/>
      <c r="Q2023" s="331"/>
      <c r="R2023" s="331"/>
      <c r="S2023" s="331"/>
      <c r="T2023" s="331"/>
      <c r="U2023" s="331"/>
      <c r="V2023" s="331"/>
      <c r="W2023" s="331"/>
      <c r="X2023" s="331"/>
      <c r="Y2023" s="332"/>
      <c r="Z2023" s="339"/>
      <c r="AA2023" s="340"/>
      <c r="AB2023" s="340"/>
      <c r="AC2023" s="340"/>
      <c r="AD2023" s="341"/>
      <c r="AE2023" s="339"/>
      <c r="AF2023" s="340"/>
      <c r="AG2023" s="340"/>
      <c r="AH2023" s="340"/>
      <c r="AI2023" s="340"/>
      <c r="AJ2023" s="340"/>
      <c r="AK2023" s="392"/>
      <c r="AL2023" s="393"/>
      <c r="AM2023" s="393"/>
      <c r="AN2023" s="393"/>
      <c r="AO2023" s="393"/>
      <c r="AP2023" s="393"/>
      <c r="AQ2023" s="393"/>
      <c r="AR2023" s="393"/>
      <c r="AS2023" s="393"/>
      <c r="AT2023" s="393"/>
      <c r="AU2023" s="393"/>
      <c r="AV2023" s="393"/>
      <c r="AW2023" s="393"/>
      <c r="AX2023" s="394"/>
      <c r="AY2023" s="411"/>
      <c r="AZ2023" s="396"/>
      <c r="BA2023" s="396"/>
      <c r="BB2023" s="412"/>
      <c r="BC2023" s="398">
        <f t="shared" si="112"/>
        <v>0</v>
      </c>
      <c r="BD2023" s="399"/>
      <c r="BE2023" s="399"/>
      <c r="BF2023" s="400"/>
      <c r="BG2023" s="401"/>
      <c r="BH2023" s="402"/>
      <c r="BI2023" s="402"/>
      <c r="BJ2023" s="403"/>
      <c r="BK2023" s="404">
        <f t="shared" si="113"/>
        <v>0</v>
      </c>
      <c r="BL2023" s="405"/>
      <c r="BM2023" s="405"/>
      <c r="BN2023" s="405"/>
      <c r="BO2023" s="405"/>
      <c r="BP2023" s="406"/>
      <c r="BQ2023" s="297"/>
      <c r="BR2023" s="298"/>
      <c r="BS2023" s="298"/>
      <c r="BT2023" s="298"/>
      <c r="BU2023" s="298"/>
      <c r="BV2023" s="298"/>
      <c r="BW2023" s="299"/>
      <c r="BX2023" s="297"/>
      <c r="BY2023" s="298"/>
      <c r="BZ2023" s="298"/>
      <c r="CA2023" s="298"/>
      <c r="CB2023" s="298"/>
      <c r="CC2023" s="299"/>
      <c r="CD2023" s="297"/>
      <c r="CE2023" s="298"/>
      <c r="CF2023" s="298"/>
      <c r="CG2023" s="298"/>
      <c r="CH2023" s="298"/>
      <c r="CI2023" s="299"/>
    </row>
    <row r="2024" spans="1:87" ht="18" customHeight="1" thickBot="1" x14ac:dyDescent="0.3">
      <c r="A2024" s="75"/>
      <c r="B2024" s="377"/>
      <c r="C2024" s="378"/>
      <c r="D2024" s="378"/>
      <c r="E2024" s="378"/>
      <c r="F2024" s="378"/>
      <c r="G2024" s="378"/>
      <c r="H2024" s="378"/>
      <c r="I2024" s="378"/>
      <c r="J2024" s="378"/>
      <c r="K2024" s="378"/>
      <c r="L2024" s="378"/>
      <c r="M2024" s="378"/>
      <c r="N2024" s="378"/>
      <c r="O2024" s="378"/>
      <c r="P2024" s="378"/>
      <c r="Q2024" s="378"/>
      <c r="R2024" s="378"/>
      <c r="S2024" s="378"/>
      <c r="T2024" s="378"/>
      <c r="U2024" s="378"/>
      <c r="V2024" s="378"/>
      <c r="W2024" s="378"/>
      <c r="X2024" s="378"/>
      <c r="Y2024" s="378"/>
      <c r="Z2024" s="378"/>
      <c r="AA2024" s="378"/>
      <c r="AB2024" s="378"/>
      <c r="AC2024" s="378"/>
      <c r="AD2024" s="378"/>
      <c r="AE2024" s="378"/>
      <c r="AF2024" s="378"/>
      <c r="AG2024" s="378"/>
      <c r="AH2024" s="378"/>
      <c r="AI2024" s="378"/>
      <c r="AJ2024" s="379"/>
      <c r="AK2024" s="380" t="s">
        <v>3</v>
      </c>
      <c r="AL2024" s="381"/>
      <c r="AM2024" s="381"/>
      <c r="AN2024" s="381"/>
      <c r="AO2024" s="381"/>
      <c r="AP2024" s="381"/>
      <c r="AQ2024" s="381"/>
      <c r="AR2024" s="381"/>
      <c r="AS2024" s="381"/>
      <c r="AT2024" s="381"/>
      <c r="AU2024" s="381"/>
      <c r="AV2024" s="381"/>
      <c r="AW2024" s="381"/>
      <c r="AX2024" s="381"/>
      <c r="AY2024" s="382"/>
      <c r="AZ2024" s="382"/>
      <c r="BA2024" s="382"/>
      <c r="BB2024" s="382"/>
      <c r="BC2024" s="382"/>
      <c r="BD2024" s="382"/>
      <c r="BE2024" s="382"/>
      <c r="BF2024" s="382"/>
      <c r="BG2024" s="382"/>
      <c r="BH2024" s="382"/>
      <c r="BI2024" s="382"/>
      <c r="BJ2024" s="383"/>
      <c r="BK2024" s="384">
        <f>SUM(BK1994:BK2023)</f>
        <v>0</v>
      </c>
      <c r="BL2024" s="385"/>
      <c r="BM2024" s="385"/>
      <c r="BN2024" s="385"/>
      <c r="BO2024" s="385"/>
      <c r="BP2024" s="386"/>
      <c r="BQ2024" s="387" t="s">
        <v>100</v>
      </c>
      <c r="BR2024" s="388"/>
      <c r="BS2024" s="388"/>
      <c r="BT2024" s="388"/>
      <c r="BU2024" s="388"/>
      <c r="BV2024" s="388"/>
      <c r="BW2024" s="388"/>
      <c r="BX2024" s="388"/>
      <c r="BY2024" s="388"/>
      <c r="BZ2024" s="388"/>
      <c r="CA2024" s="388"/>
      <c r="CB2024" s="388"/>
      <c r="CC2024" s="389"/>
      <c r="CD2024" s="390">
        <f>+CD1994*AE1994</f>
        <v>0</v>
      </c>
      <c r="CE2024" s="390"/>
      <c r="CF2024" s="390"/>
      <c r="CG2024" s="390"/>
      <c r="CH2024" s="390"/>
      <c r="CI2024" s="391"/>
    </row>
    <row r="2025" spans="1:87" ht="18" customHeight="1" thickBot="1" x14ac:dyDescent="0.3">
      <c r="A2025" s="75"/>
      <c r="B2025" s="76"/>
      <c r="C2025" s="76"/>
      <c r="D2025" s="76"/>
      <c r="E2025" s="76"/>
      <c r="F2025" s="76"/>
      <c r="G2025" s="76"/>
      <c r="H2025" s="76"/>
      <c r="I2025" s="76"/>
      <c r="J2025" s="76"/>
      <c r="K2025" s="76"/>
      <c r="L2025" s="76"/>
      <c r="M2025" s="76"/>
      <c r="N2025" s="76"/>
      <c r="O2025" s="76"/>
      <c r="P2025" s="76"/>
      <c r="Q2025" s="76"/>
      <c r="R2025" s="76"/>
      <c r="S2025" s="76"/>
      <c r="T2025" s="76"/>
      <c r="U2025" s="76"/>
      <c r="V2025" s="76"/>
      <c r="W2025" s="76"/>
      <c r="X2025" s="76"/>
      <c r="Y2025" s="76"/>
      <c r="Z2025" s="76"/>
      <c r="AA2025" s="76"/>
      <c r="AB2025" s="76"/>
      <c r="AC2025" s="76"/>
      <c r="AD2025" s="76"/>
      <c r="AE2025" s="76"/>
      <c r="AF2025" s="76"/>
      <c r="AG2025" s="76"/>
      <c r="AH2025" s="76"/>
      <c r="AI2025" s="76"/>
      <c r="AJ2025" s="76"/>
      <c r="BG2025" s="78"/>
      <c r="BH2025" s="78"/>
      <c r="BI2025" s="78"/>
      <c r="BJ2025" s="78"/>
      <c r="BK2025" s="79"/>
      <c r="BL2025" s="79"/>
      <c r="BM2025" s="79"/>
      <c r="BN2025" s="79"/>
      <c r="BO2025" s="79"/>
      <c r="BP2025" s="79"/>
      <c r="BQ2025" s="79"/>
      <c r="BR2025" s="79"/>
      <c r="BS2025" s="79"/>
      <c r="BT2025" s="79"/>
      <c r="BU2025" s="79"/>
      <c r="BV2025" s="79"/>
      <c r="BW2025" s="79"/>
      <c r="BX2025" s="79"/>
      <c r="BY2025" s="79"/>
      <c r="BZ2025" s="79"/>
      <c r="CA2025" s="79"/>
      <c r="CB2025" s="79"/>
      <c r="CC2025" s="79"/>
      <c r="CD2025" s="79"/>
      <c r="CE2025" s="79"/>
      <c r="CF2025" s="79"/>
      <c r="CG2025" s="79"/>
      <c r="CH2025" s="79"/>
      <c r="CI2025" s="79"/>
    </row>
    <row r="2026" spans="1:87" ht="18" customHeight="1" x14ac:dyDescent="0.25">
      <c r="A2026" s="75"/>
      <c r="B2026" s="348" t="s">
        <v>0</v>
      </c>
      <c r="C2026" s="349"/>
      <c r="D2026" s="349"/>
      <c r="E2026" s="349"/>
      <c r="F2026" s="349"/>
      <c r="G2026" s="349"/>
      <c r="H2026" s="349"/>
      <c r="I2026" s="349"/>
      <c r="J2026" s="349"/>
      <c r="K2026" s="349"/>
      <c r="L2026" s="349"/>
      <c r="M2026" s="349"/>
      <c r="N2026" s="349"/>
      <c r="O2026" s="349"/>
      <c r="P2026" s="349"/>
      <c r="Q2026" s="349"/>
      <c r="R2026" s="349"/>
      <c r="S2026" s="349"/>
      <c r="T2026" s="349"/>
      <c r="U2026" s="349"/>
      <c r="V2026" s="349"/>
      <c r="W2026" s="349"/>
      <c r="X2026" s="349"/>
      <c r="Y2026" s="350"/>
      <c r="Z2026" s="348" t="s">
        <v>80</v>
      </c>
      <c r="AA2026" s="349"/>
      <c r="AB2026" s="349"/>
      <c r="AC2026" s="349"/>
      <c r="AD2026" s="350"/>
      <c r="AE2026" s="357" t="s">
        <v>79</v>
      </c>
      <c r="AF2026" s="358"/>
      <c r="AG2026" s="358"/>
      <c r="AH2026" s="358"/>
      <c r="AI2026" s="358"/>
      <c r="AJ2026" s="359"/>
      <c r="AK2026" s="357" t="s">
        <v>81</v>
      </c>
      <c r="AL2026" s="358"/>
      <c r="AM2026" s="358"/>
      <c r="AN2026" s="358"/>
      <c r="AO2026" s="358"/>
      <c r="AP2026" s="358"/>
      <c r="AQ2026" s="358"/>
      <c r="AR2026" s="358"/>
      <c r="AS2026" s="358"/>
      <c r="AT2026" s="358"/>
      <c r="AU2026" s="358"/>
      <c r="AV2026" s="358"/>
      <c r="AW2026" s="358"/>
      <c r="AX2026" s="359"/>
      <c r="AY2026" s="357" t="s">
        <v>1</v>
      </c>
      <c r="AZ2026" s="358"/>
      <c r="BA2026" s="358"/>
      <c r="BB2026" s="359"/>
      <c r="BC2026" s="348" t="s">
        <v>104</v>
      </c>
      <c r="BD2026" s="349"/>
      <c r="BE2026" s="349"/>
      <c r="BF2026" s="350"/>
      <c r="BG2026" s="366" t="s">
        <v>82</v>
      </c>
      <c r="BH2026" s="367"/>
      <c r="BI2026" s="367"/>
      <c r="BJ2026" s="368"/>
      <c r="BK2026" s="315" t="s">
        <v>99</v>
      </c>
      <c r="BL2026" s="316"/>
      <c r="BM2026" s="316"/>
      <c r="BN2026" s="316"/>
      <c r="BO2026" s="316"/>
      <c r="BP2026" s="317"/>
      <c r="BQ2026" s="315" t="s">
        <v>83</v>
      </c>
      <c r="BR2026" s="316"/>
      <c r="BS2026" s="316"/>
      <c r="BT2026" s="316"/>
      <c r="BU2026" s="316"/>
      <c r="BV2026" s="316"/>
      <c r="BW2026" s="317"/>
      <c r="BX2026" s="315" t="s">
        <v>84</v>
      </c>
      <c r="BY2026" s="316"/>
      <c r="BZ2026" s="316"/>
      <c r="CA2026" s="316"/>
      <c r="CB2026" s="316"/>
      <c r="CC2026" s="317"/>
      <c r="CD2026" s="315" t="s">
        <v>85</v>
      </c>
      <c r="CE2026" s="316"/>
      <c r="CF2026" s="316"/>
      <c r="CG2026" s="316"/>
      <c r="CH2026" s="316"/>
      <c r="CI2026" s="317"/>
    </row>
    <row r="2027" spans="1:87" ht="18" customHeight="1" x14ac:dyDescent="0.25">
      <c r="A2027" s="75"/>
      <c r="B2027" s="351"/>
      <c r="C2027" s="352"/>
      <c r="D2027" s="352"/>
      <c r="E2027" s="352"/>
      <c r="F2027" s="352"/>
      <c r="G2027" s="352"/>
      <c r="H2027" s="352"/>
      <c r="I2027" s="352"/>
      <c r="J2027" s="352"/>
      <c r="K2027" s="352"/>
      <c r="L2027" s="352"/>
      <c r="M2027" s="352"/>
      <c r="N2027" s="352"/>
      <c r="O2027" s="352"/>
      <c r="P2027" s="352"/>
      <c r="Q2027" s="352"/>
      <c r="R2027" s="352"/>
      <c r="S2027" s="352"/>
      <c r="T2027" s="352"/>
      <c r="U2027" s="352"/>
      <c r="V2027" s="352"/>
      <c r="W2027" s="352"/>
      <c r="X2027" s="352"/>
      <c r="Y2027" s="353"/>
      <c r="Z2027" s="351"/>
      <c r="AA2027" s="352"/>
      <c r="AB2027" s="352"/>
      <c r="AC2027" s="352"/>
      <c r="AD2027" s="353"/>
      <c r="AE2027" s="360"/>
      <c r="AF2027" s="361"/>
      <c r="AG2027" s="361"/>
      <c r="AH2027" s="361"/>
      <c r="AI2027" s="361"/>
      <c r="AJ2027" s="362"/>
      <c r="AK2027" s="360"/>
      <c r="AL2027" s="361"/>
      <c r="AM2027" s="361"/>
      <c r="AN2027" s="361"/>
      <c r="AO2027" s="361"/>
      <c r="AP2027" s="361"/>
      <c r="AQ2027" s="361"/>
      <c r="AR2027" s="361"/>
      <c r="AS2027" s="361"/>
      <c r="AT2027" s="361"/>
      <c r="AU2027" s="361"/>
      <c r="AV2027" s="361"/>
      <c r="AW2027" s="361"/>
      <c r="AX2027" s="362"/>
      <c r="AY2027" s="360"/>
      <c r="AZ2027" s="361"/>
      <c r="BA2027" s="361"/>
      <c r="BB2027" s="362"/>
      <c r="BC2027" s="351"/>
      <c r="BD2027" s="352"/>
      <c r="BE2027" s="352"/>
      <c r="BF2027" s="353"/>
      <c r="BG2027" s="369"/>
      <c r="BH2027" s="370"/>
      <c r="BI2027" s="370"/>
      <c r="BJ2027" s="371"/>
      <c r="BK2027" s="318"/>
      <c r="BL2027" s="319"/>
      <c r="BM2027" s="319"/>
      <c r="BN2027" s="319"/>
      <c r="BO2027" s="319"/>
      <c r="BP2027" s="320"/>
      <c r="BQ2027" s="318"/>
      <c r="BR2027" s="319"/>
      <c r="BS2027" s="319"/>
      <c r="BT2027" s="319"/>
      <c r="BU2027" s="319"/>
      <c r="BV2027" s="319"/>
      <c r="BW2027" s="320"/>
      <c r="BX2027" s="318"/>
      <c r="BY2027" s="319"/>
      <c r="BZ2027" s="319"/>
      <c r="CA2027" s="319"/>
      <c r="CB2027" s="319"/>
      <c r="CC2027" s="320"/>
      <c r="CD2027" s="318"/>
      <c r="CE2027" s="319"/>
      <c r="CF2027" s="319"/>
      <c r="CG2027" s="319"/>
      <c r="CH2027" s="319"/>
      <c r="CI2027" s="320"/>
    </row>
    <row r="2028" spans="1:87" ht="18" customHeight="1" thickBot="1" x14ac:dyDescent="0.3">
      <c r="A2028" s="75"/>
      <c r="B2028" s="354"/>
      <c r="C2028" s="355"/>
      <c r="D2028" s="355"/>
      <c r="E2028" s="355"/>
      <c r="F2028" s="355"/>
      <c r="G2028" s="355"/>
      <c r="H2028" s="355"/>
      <c r="I2028" s="355"/>
      <c r="J2028" s="355"/>
      <c r="K2028" s="355"/>
      <c r="L2028" s="355"/>
      <c r="M2028" s="355"/>
      <c r="N2028" s="355"/>
      <c r="O2028" s="355"/>
      <c r="P2028" s="355"/>
      <c r="Q2028" s="355"/>
      <c r="R2028" s="355"/>
      <c r="S2028" s="355"/>
      <c r="T2028" s="355"/>
      <c r="U2028" s="355"/>
      <c r="V2028" s="355"/>
      <c r="W2028" s="355"/>
      <c r="X2028" s="355"/>
      <c r="Y2028" s="356"/>
      <c r="Z2028" s="354"/>
      <c r="AA2028" s="355"/>
      <c r="AB2028" s="355"/>
      <c r="AC2028" s="355"/>
      <c r="AD2028" s="356"/>
      <c r="AE2028" s="363"/>
      <c r="AF2028" s="364"/>
      <c r="AG2028" s="364"/>
      <c r="AH2028" s="364"/>
      <c r="AI2028" s="364"/>
      <c r="AJ2028" s="365"/>
      <c r="AK2028" s="360"/>
      <c r="AL2028" s="361"/>
      <c r="AM2028" s="361"/>
      <c r="AN2028" s="361"/>
      <c r="AO2028" s="361"/>
      <c r="AP2028" s="361"/>
      <c r="AQ2028" s="361"/>
      <c r="AR2028" s="361"/>
      <c r="AS2028" s="361"/>
      <c r="AT2028" s="361"/>
      <c r="AU2028" s="361"/>
      <c r="AV2028" s="361"/>
      <c r="AW2028" s="361"/>
      <c r="AX2028" s="362"/>
      <c r="AY2028" s="360"/>
      <c r="AZ2028" s="361"/>
      <c r="BA2028" s="361"/>
      <c r="BB2028" s="362"/>
      <c r="BC2028" s="351"/>
      <c r="BD2028" s="352"/>
      <c r="BE2028" s="352"/>
      <c r="BF2028" s="353"/>
      <c r="BG2028" s="369"/>
      <c r="BH2028" s="370"/>
      <c r="BI2028" s="370"/>
      <c r="BJ2028" s="371"/>
      <c r="BK2028" s="318"/>
      <c r="BL2028" s="319"/>
      <c r="BM2028" s="319"/>
      <c r="BN2028" s="319"/>
      <c r="BO2028" s="319"/>
      <c r="BP2028" s="320"/>
      <c r="BQ2028" s="321"/>
      <c r="BR2028" s="322"/>
      <c r="BS2028" s="322"/>
      <c r="BT2028" s="322"/>
      <c r="BU2028" s="322"/>
      <c r="BV2028" s="322"/>
      <c r="BW2028" s="323"/>
      <c r="BX2028" s="321"/>
      <c r="BY2028" s="322"/>
      <c r="BZ2028" s="322"/>
      <c r="CA2028" s="322"/>
      <c r="CB2028" s="322"/>
      <c r="CC2028" s="323"/>
      <c r="CD2028" s="321"/>
      <c r="CE2028" s="322"/>
      <c r="CF2028" s="322"/>
      <c r="CG2028" s="322"/>
      <c r="CH2028" s="322"/>
      <c r="CI2028" s="323"/>
    </row>
    <row r="2029" spans="1:87" ht="18" customHeight="1" x14ac:dyDescent="0.25">
      <c r="A2029" s="75"/>
      <c r="B2029" s="324"/>
      <c r="C2029" s="325"/>
      <c r="D2029" s="325"/>
      <c r="E2029" s="325"/>
      <c r="F2029" s="325"/>
      <c r="G2029" s="325"/>
      <c r="H2029" s="325"/>
      <c r="I2029" s="325"/>
      <c r="J2029" s="325"/>
      <c r="K2029" s="325"/>
      <c r="L2029" s="325"/>
      <c r="M2029" s="325"/>
      <c r="N2029" s="325"/>
      <c r="O2029" s="325"/>
      <c r="P2029" s="325"/>
      <c r="Q2029" s="325"/>
      <c r="R2029" s="325"/>
      <c r="S2029" s="325"/>
      <c r="T2029" s="325"/>
      <c r="U2029" s="325"/>
      <c r="V2029" s="325"/>
      <c r="W2029" s="325"/>
      <c r="X2029" s="325"/>
      <c r="Y2029" s="326"/>
      <c r="Z2029" s="333"/>
      <c r="AA2029" s="334"/>
      <c r="AB2029" s="334"/>
      <c r="AC2029" s="334"/>
      <c r="AD2029" s="335"/>
      <c r="AE2029" s="333"/>
      <c r="AF2029" s="334"/>
      <c r="AG2029" s="334"/>
      <c r="AH2029" s="334"/>
      <c r="AI2029" s="334"/>
      <c r="AJ2029" s="334"/>
      <c r="AK2029" s="342"/>
      <c r="AL2029" s="343"/>
      <c r="AM2029" s="343"/>
      <c r="AN2029" s="343"/>
      <c r="AO2029" s="343"/>
      <c r="AP2029" s="343"/>
      <c r="AQ2029" s="343"/>
      <c r="AR2029" s="343"/>
      <c r="AS2029" s="343"/>
      <c r="AT2029" s="343"/>
      <c r="AU2029" s="343"/>
      <c r="AV2029" s="343"/>
      <c r="AW2029" s="343"/>
      <c r="AX2029" s="344"/>
      <c r="AY2029" s="409"/>
      <c r="AZ2029" s="346"/>
      <c r="BA2029" s="346"/>
      <c r="BB2029" s="410"/>
      <c r="BC2029" s="345">
        <f>+$AE$2029*AY2029</f>
        <v>0</v>
      </c>
      <c r="BD2029" s="346"/>
      <c r="BE2029" s="346"/>
      <c r="BF2029" s="347"/>
      <c r="BG2029" s="285"/>
      <c r="BH2029" s="286"/>
      <c r="BI2029" s="286"/>
      <c r="BJ2029" s="287"/>
      <c r="BK2029" s="288">
        <f>+AY2029*BG2029</f>
        <v>0</v>
      </c>
      <c r="BL2029" s="289"/>
      <c r="BM2029" s="289"/>
      <c r="BN2029" s="289"/>
      <c r="BO2029" s="289"/>
      <c r="BP2029" s="290"/>
      <c r="BQ2029" s="291"/>
      <c r="BR2029" s="292"/>
      <c r="BS2029" s="292"/>
      <c r="BT2029" s="292"/>
      <c r="BU2029" s="292"/>
      <c r="BV2029" s="292"/>
      <c r="BW2029" s="293"/>
      <c r="BX2029" s="291">
        <f>+(((BK2059+BQ2029)*30)/70)</f>
        <v>0</v>
      </c>
      <c r="BY2029" s="292"/>
      <c r="BZ2029" s="292"/>
      <c r="CA2029" s="292"/>
      <c r="CB2029" s="292"/>
      <c r="CC2029" s="293"/>
      <c r="CD2029" s="291">
        <f>+BK2059+BQ2029+BX2029</f>
        <v>0</v>
      </c>
      <c r="CE2029" s="292"/>
      <c r="CF2029" s="292"/>
      <c r="CG2029" s="292"/>
      <c r="CH2029" s="292"/>
      <c r="CI2029" s="293"/>
    </row>
    <row r="2030" spans="1:87" ht="18" customHeight="1" x14ac:dyDescent="0.25">
      <c r="A2030" s="75"/>
      <c r="B2030" s="327"/>
      <c r="C2030" s="328"/>
      <c r="D2030" s="328"/>
      <c r="E2030" s="328"/>
      <c r="F2030" s="328"/>
      <c r="G2030" s="328"/>
      <c r="H2030" s="328"/>
      <c r="I2030" s="328"/>
      <c r="J2030" s="328"/>
      <c r="K2030" s="328"/>
      <c r="L2030" s="328"/>
      <c r="M2030" s="328"/>
      <c r="N2030" s="328"/>
      <c r="O2030" s="328"/>
      <c r="P2030" s="328"/>
      <c r="Q2030" s="328"/>
      <c r="R2030" s="328"/>
      <c r="S2030" s="328"/>
      <c r="T2030" s="328"/>
      <c r="U2030" s="328"/>
      <c r="V2030" s="328"/>
      <c r="W2030" s="328"/>
      <c r="X2030" s="328"/>
      <c r="Y2030" s="329"/>
      <c r="Z2030" s="336"/>
      <c r="AA2030" s="337"/>
      <c r="AB2030" s="337"/>
      <c r="AC2030" s="337"/>
      <c r="AD2030" s="338"/>
      <c r="AE2030" s="336"/>
      <c r="AF2030" s="337"/>
      <c r="AG2030" s="337"/>
      <c r="AH2030" s="337"/>
      <c r="AI2030" s="337"/>
      <c r="AJ2030" s="337"/>
      <c r="AK2030" s="300"/>
      <c r="AL2030" s="301"/>
      <c r="AM2030" s="301"/>
      <c r="AN2030" s="301"/>
      <c r="AO2030" s="301"/>
      <c r="AP2030" s="301"/>
      <c r="AQ2030" s="301"/>
      <c r="AR2030" s="301"/>
      <c r="AS2030" s="301"/>
      <c r="AT2030" s="301"/>
      <c r="AU2030" s="301"/>
      <c r="AV2030" s="301"/>
      <c r="AW2030" s="301"/>
      <c r="AX2030" s="302"/>
      <c r="AY2030" s="407"/>
      <c r="AZ2030" s="304"/>
      <c r="BA2030" s="304"/>
      <c r="BB2030" s="408"/>
      <c r="BC2030" s="306">
        <f t="shared" ref="BC2030:BC2058" si="114">+$AE$2029*AY2030</f>
        <v>0</v>
      </c>
      <c r="BD2030" s="307"/>
      <c r="BE2030" s="307"/>
      <c r="BF2030" s="308"/>
      <c r="BG2030" s="309"/>
      <c r="BH2030" s="310"/>
      <c r="BI2030" s="310"/>
      <c r="BJ2030" s="311"/>
      <c r="BK2030" s="312">
        <f t="shared" ref="BK2030:BK2058" si="115">+AY2030*BG2030</f>
        <v>0</v>
      </c>
      <c r="BL2030" s="313"/>
      <c r="BM2030" s="313"/>
      <c r="BN2030" s="313"/>
      <c r="BO2030" s="313"/>
      <c r="BP2030" s="314"/>
      <c r="BQ2030" s="294"/>
      <c r="BR2030" s="295"/>
      <c r="BS2030" s="295"/>
      <c r="BT2030" s="295"/>
      <c r="BU2030" s="295"/>
      <c r="BV2030" s="295"/>
      <c r="BW2030" s="296"/>
      <c r="BX2030" s="294"/>
      <c r="BY2030" s="295"/>
      <c r="BZ2030" s="295"/>
      <c r="CA2030" s="295"/>
      <c r="CB2030" s="295"/>
      <c r="CC2030" s="296"/>
      <c r="CD2030" s="294"/>
      <c r="CE2030" s="295"/>
      <c r="CF2030" s="295"/>
      <c r="CG2030" s="295"/>
      <c r="CH2030" s="295"/>
      <c r="CI2030" s="296"/>
    </row>
    <row r="2031" spans="1:87" ht="18" customHeight="1" x14ac:dyDescent="0.25">
      <c r="A2031" s="75"/>
      <c r="B2031" s="327"/>
      <c r="C2031" s="328"/>
      <c r="D2031" s="328"/>
      <c r="E2031" s="328"/>
      <c r="F2031" s="328"/>
      <c r="G2031" s="328"/>
      <c r="H2031" s="328"/>
      <c r="I2031" s="328"/>
      <c r="J2031" s="328"/>
      <c r="K2031" s="328"/>
      <c r="L2031" s="328"/>
      <c r="M2031" s="328"/>
      <c r="N2031" s="328"/>
      <c r="O2031" s="328"/>
      <c r="P2031" s="328"/>
      <c r="Q2031" s="328"/>
      <c r="R2031" s="328"/>
      <c r="S2031" s="328"/>
      <c r="T2031" s="328"/>
      <c r="U2031" s="328"/>
      <c r="V2031" s="328"/>
      <c r="W2031" s="328"/>
      <c r="X2031" s="328"/>
      <c r="Y2031" s="329"/>
      <c r="Z2031" s="336"/>
      <c r="AA2031" s="337"/>
      <c r="AB2031" s="337"/>
      <c r="AC2031" s="337"/>
      <c r="AD2031" s="338"/>
      <c r="AE2031" s="336"/>
      <c r="AF2031" s="337"/>
      <c r="AG2031" s="337"/>
      <c r="AH2031" s="337"/>
      <c r="AI2031" s="337"/>
      <c r="AJ2031" s="337"/>
      <c r="AK2031" s="300"/>
      <c r="AL2031" s="301"/>
      <c r="AM2031" s="301"/>
      <c r="AN2031" s="301"/>
      <c r="AO2031" s="301"/>
      <c r="AP2031" s="301"/>
      <c r="AQ2031" s="301"/>
      <c r="AR2031" s="301"/>
      <c r="AS2031" s="301"/>
      <c r="AT2031" s="301"/>
      <c r="AU2031" s="301"/>
      <c r="AV2031" s="301"/>
      <c r="AW2031" s="301"/>
      <c r="AX2031" s="302"/>
      <c r="AY2031" s="407"/>
      <c r="AZ2031" s="304"/>
      <c r="BA2031" s="304"/>
      <c r="BB2031" s="408"/>
      <c r="BC2031" s="306">
        <f t="shared" si="114"/>
        <v>0</v>
      </c>
      <c r="BD2031" s="307"/>
      <c r="BE2031" s="307"/>
      <c r="BF2031" s="308"/>
      <c r="BG2031" s="309"/>
      <c r="BH2031" s="310"/>
      <c r="BI2031" s="310"/>
      <c r="BJ2031" s="311"/>
      <c r="BK2031" s="312">
        <f t="shared" si="115"/>
        <v>0</v>
      </c>
      <c r="BL2031" s="313"/>
      <c r="BM2031" s="313"/>
      <c r="BN2031" s="313"/>
      <c r="BO2031" s="313"/>
      <c r="BP2031" s="314"/>
      <c r="BQ2031" s="294"/>
      <c r="BR2031" s="295"/>
      <c r="BS2031" s="295"/>
      <c r="BT2031" s="295"/>
      <c r="BU2031" s="295"/>
      <c r="BV2031" s="295"/>
      <c r="BW2031" s="296"/>
      <c r="BX2031" s="294"/>
      <c r="BY2031" s="295"/>
      <c r="BZ2031" s="295"/>
      <c r="CA2031" s="295"/>
      <c r="CB2031" s="295"/>
      <c r="CC2031" s="296"/>
      <c r="CD2031" s="294"/>
      <c r="CE2031" s="295"/>
      <c r="CF2031" s="295"/>
      <c r="CG2031" s="295"/>
      <c r="CH2031" s="295"/>
      <c r="CI2031" s="296"/>
    </row>
    <row r="2032" spans="1:87" ht="18" customHeight="1" x14ac:dyDescent="0.25">
      <c r="A2032" s="75"/>
      <c r="B2032" s="327"/>
      <c r="C2032" s="328"/>
      <c r="D2032" s="328"/>
      <c r="E2032" s="328"/>
      <c r="F2032" s="328"/>
      <c r="G2032" s="328"/>
      <c r="H2032" s="328"/>
      <c r="I2032" s="328"/>
      <c r="J2032" s="328"/>
      <c r="K2032" s="328"/>
      <c r="L2032" s="328"/>
      <c r="M2032" s="328"/>
      <c r="N2032" s="328"/>
      <c r="O2032" s="328"/>
      <c r="P2032" s="328"/>
      <c r="Q2032" s="328"/>
      <c r="R2032" s="328"/>
      <c r="S2032" s="328"/>
      <c r="T2032" s="328"/>
      <c r="U2032" s="328"/>
      <c r="V2032" s="328"/>
      <c r="W2032" s="328"/>
      <c r="X2032" s="328"/>
      <c r="Y2032" s="329"/>
      <c r="Z2032" s="336"/>
      <c r="AA2032" s="337"/>
      <c r="AB2032" s="337"/>
      <c r="AC2032" s="337"/>
      <c r="AD2032" s="338"/>
      <c r="AE2032" s="336"/>
      <c r="AF2032" s="337"/>
      <c r="AG2032" s="337"/>
      <c r="AH2032" s="337"/>
      <c r="AI2032" s="337"/>
      <c r="AJ2032" s="337"/>
      <c r="AK2032" s="300"/>
      <c r="AL2032" s="301"/>
      <c r="AM2032" s="301"/>
      <c r="AN2032" s="301"/>
      <c r="AO2032" s="301"/>
      <c r="AP2032" s="301"/>
      <c r="AQ2032" s="301"/>
      <c r="AR2032" s="301"/>
      <c r="AS2032" s="301"/>
      <c r="AT2032" s="301"/>
      <c r="AU2032" s="301"/>
      <c r="AV2032" s="301"/>
      <c r="AW2032" s="301"/>
      <c r="AX2032" s="302"/>
      <c r="AY2032" s="407"/>
      <c r="AZ2032" s="304"/>
      <c r="BA2032" s="304"/>
      <c r="BB2032" s="408"/>
      <c r="BC2032" s="306">
        <f t="shared" si="114"/>
        <v>0</v>
      </c>
      <c r="BD2032" s="307"/>
      <c r="BE2032" s="307"/>
      <c r="BF2032" s="308"/>
      <c r="BG2032" s="309"/>
      <c r="BH2032" s="310"/>
      <c r="BI2032" s="310"/>
      <c r="BJ2032" s="311"/>
      <c r="BK2032" s="312">
        <f t="shared" si="115"/>
        <v>0</v>
      </c>
      <c r="BL2032" s="313"/>
      <c r="BM2032" s="313"/>
      <c r="BN2032" s="313"/>
      <c r="BO2032" s="313"/>
      <c r="BP2032" s="314"/>
      <c r="BQ2032" s="294"/>
      <c r="BR2032" s="295"/>
      <c r="BS2032" s="295"/>
      <c r="BT2032" s="295"/>
      <c r="BU2032" s="295"/>
      <c r="BV2032" s="295"/>
      <c r="BW2032" s="296"/>
      <c r="BX2032" s="294"/>
      <c r="BY2032" s="295"/>
      <c r="BZ2032" s="295"/>
      <c r="CA2032" s="295"/>
      <c r="CB2032" s="295"/>
      <c r="CC2032" s="296"/>
      <c r="CD2032" s="294"/>
      <c r="CE2032" s="295"/>
      <c r="CF2032" s="295"/>
      <c r="CG2032" s="295"/>
      <c r="CH2032" s="295"/>
      <c r="CI2032" s="296"/>
    </row>
    <row r="2033" spans="1:87" ht="18" customHeight="1" x14ac:dyDescent="0.25">
      <c r="A2033" s="75"/>
      <c r="B2033" s="327"/>
      <c r="C2033" s="328"/>
      <c r="D2033" s="328"/>
      <c r="E2033" s="328"/>
      <c r="F2033" s="328"/>
      <c r="G2033" s="328"/>
      <c r="H2033" s="328"/>
      <c r="I2033" s="328"/>
      <c r="J2033" s="328"/>
      <c r="K2033" s="328"/>
      <c r="L2033" s="328"/>
      <c r="M2033" s="328"/>
      <c r="N2033" s="328"/>
      <c r="O2033" s="328"/>
      <c r="P2033" s="328"/>
      <c r="Q2033" s="328"/>
      <c r="R2033" s="328"/>
      <c r="S2033" s="328"/>
      <c r="T2033" s="328"/>
      <c r="U2033" s="328"/>
      <c r="V2033" s="328"/>
      <c r="W2033" s="328"/>
      <c r="X2033" s="328"/>
      <c r="Y2033" s="329"/>
      <c r="Z2033" s="336"/>
      <c r="AA2033" s="337"/>
      <c r="AB2033" s="337"/>
      <c r="AC2033" s="337"/>
      <c r="AD2033" s="338"/>
      <c r="AE2033" s="336"/>
      <c r="AF2033" s="337"/>
      <c r="AG2033" s="337"/>
      <c r="AH2033" s="337"/>
      <c r="AI2033" s="337"/>
      <c r="AJ2033" s="337"/>
      <c r="AK2033" s="300"/>
      <c r="AL2033" s="301"/>
      <c r="AM2033" s="301"/>
      <c r="AN2033" s="301"/>
      <c r="AO2033" s="301"/>
      <c r="AP2033" s="301"/>
      <c r="AQ2033" s="301"/>
      <c r="AR2033" s="301"/>
      <c r="AS2033" s="301"/>
      <c r="AT2033" s="301"/>
      <c r="AU2033" s="301"/>
      <c r="AV2033" s="301"/>
      <c r="AW2033" s="301"/>
      <c r="AX2033" s="302"/>
      <c r="AY2033" s="407"/>
      <c r="AZ2033" s="304"/>
      <c r="BA2033" s="304"/>
      <c r="BB2033" s="408"/>
      <c r="BC2033" s="306">
        <f t="shared" si="114"/>
        <v>0</v>
      </c>
      <c r="BD2033" s="307"/>
      <c r="BE2033" s="307"/>
      <c r="BF2033" s="308"/>
      <c r="BG2033" s="309"/>
      <c r="BH2033" s="310"/>
      <c r="BI2033" s="310"/>
      <c r="BJ2033" s="311"/>
      <c r="BK2033" s="312">
        <f t="shared" si="115"/>
        <v>0</v>
      </c>
      <c r="BL2033" s="313"/>
      <c r="BM2033" s="313"/>
      <c r="BN2033" s="313"/>
      <c r="BO2033" s="313"/>
      <c r="BP2033" s="314"/>
      <c r="BQ2033" s="294"/>
      <c r="BR2033" s="295"/>
      <c r="BS2033" s="295"/>
      <c r="BT2033" s="295"/>
      <c r="BU2033" s="295"/>
      <c r="BV2033" s="295"/>
      <c r="BW2033" s="296"/>
      <c r="BX2033" s="294"/>
      <c r="BY2033" s="295"/>
      <c r="BZ2033" s="295"/>
      <c r="CA2033" s="295"/>
      <c r="CB2033" s="295"/>
      <c r="CC2033" s="296"/>
      <c r="CD2033" s="294"/>
      <c r="CE2033" s="295"/>
      <c r="CF2033" s="295"/>
      <c r="CG2033" s="295"/>
      <c r="CH2033" s="295"/>
      <c r="CI2033" s="296"/>
    </row>
    <row r="2034" spans="1:87" ht="18" customHeight="1" x14ac:dyDescent="0.25">
      <c r="A2034" s="75"/>
      <c r="B2034" s="327"/>
      <c r="C2034" s="328"/>
      <c r="D2034" s="328"/>
      <c r="E2034" s="328"/>
      <c r="F2034" s="328"/>
      <c r="G2034" s="328"/>
      <c r="H2034" s="328"/>
      <c r="I2034" s="328"/>
      <c r="J2034" s="328"/>
      <c r="K2034" s="328"/>
      <c r="L2034" s="328"/>
      <c r="M2034" s="328"/>
      <c r="N2034" s="328"/>
      <c r="O2034" s="328"/>
      <c r="P2034" s="328"/>
      <c r="Q2034" s="328"/>
      <c r="R2034" s="328"/>
      <c r="S2034" s="328"/>
      <c r="T2034" s="328"/>
      <c r="U2034" s="328"/>
      <c r="V2034" s="328"/>
      <c r="W2034" s="328"/>
      <c r="X2034" s="328"/>
      <c r="Y2034" s="329"/>
      <c r="Z2034" s="336"/>
      <c r="AA2034" s="337"/>
      <c r="AB2034" s="337"/>
      <c r="AC2034" s="337"/>
      <c r="AD2034" s="338"/>
      <c r="AE2034" s="336"/>
      <c r="AF2034" s="337"/>
      <c r="AG2034" s="337"/>
      <c r="AH2034" s="337"/>
      <c r="AI2034" s="337"/>
      <c r="AJ2034" s="337"/>
      <c r="AK2034" s="300"/>
      <c r="AL2034" s="301"/>
      <c r="AM2034" s="301"/>
      <c r="AN2034" s="301"/>
      <c r="AO2034" s="301"/>
      <c r="AP2034" s="301"/>
      <c r="AQ2034" s="301"/>
      <c r="AR2034" s="301"/>
      <c r="AS2034" s="301"/>
      <c r="AT2034" s="301"/>
      <c r="AU2034" s="301"/>
      <c r="AV2034" s="301"/>
      <c r="AW2034" s="301"/>
      <c r="AX2034" s="302"/>
      <c r="AY2034" s="407"/>
      <c r="AZ2034" s="304"/>
      <c r="BA2034" s="304"/>
      <c r="BB2034" s="408"/>
      <c r="BC2034" s="306">
        <f t="shared" si="114"/>
        <v>0</v>
      </c>
      <c r="BD2034" s="307"/>
      <c r="BE2034" s="307"/>
      <c r="BF2034" s="308"/>
      <c r="BG2034" s="309"/>
      <c r="BH2034" s="310"/>
      <c r="BI2034" s="310"/>
      <c r="BJ2034" s="311"/>
      <c r="BK2034" s="312">
        <f t="shared" si="115"/>
        <v>0</v>
      </c>
      <c r="BL2034" s="313"/>
      <c r="BM2034" s="313"/>
      <c r="BN2034" s="313"/>
      <c r="BO2034" s="313"/>
      <c r="BP2034" s="314"/>
      <c r="BQ2034" s="294"/>
      <c r="BR2034" s="295"/>
      <c r="BS2034" s="295"/>
      <c r="BT2034" s="295"/>
      <c r="BU2034" s="295"/>
      <c r="BV2034" s="295"/>
      <c r="BW2034" s="296"/>
      <c r="BX2034" s="294"/>
      <c r="BY2034" s="295"/>
      <c r="BZ2034" s="295"/>
      <c r="CA2034" s="295"/>
      <c r="CB2034" s="295"/>
      <c r="CC2034" s="296"/>
      <c r="CD2034" s="294"/>
      <c r="CE2034" s="295"/>
      <c r="CF2034" s="295"/>
      <c r="CG2034" s="295"/>
      <c r="CH2034" s="295"/>
      <c r="CI2034" s="296"/>
    </row>
    <row r="2035" spans="1:87" ht="18" customHeight="1" x14ac:dyDescent="0.25">
      <c r="A2035" s="75"/>
      <c r="B2035" s="327"/>
      <c r="C2035" s="328"/>
      <c r="D2035" s="328"/>
      <c r="E2035" s="328"/>
      <c r="F2035" s="328"/>
      <c r="G2035" s="328"/>
      <c r="H2035" s="328"/>
      <c r="I2035" s="328"/>
      <c r="J2035" s="328"/>
      <c r="K2035" s="328"/>
      <c r="L2035" s="328"/>
      <c r="M2035" s="328"/>
      <c r="N2035" s="328"/>
      <c r="O2035" s="328"/>
      <c r="P2035" s="328"/>
      <c r="Q2035" s="328"/>
      <c r="R2035" s="328"/>
      <c r="S2035" s="328"/>
      <c r="T2035" s="328"/>
      <c r="U2035" s="328"/>
      <c r="V2035" s="328"/>
      <c r="W2035" s="328"/>
      <c r="X2035" s="328"/>
      <c r="Y2035" s="329"/>
      <c r="Z2035" s="336"/>
      <c r="AA2035" s="337"/>
      <c r="AB2035" s="337"/>
      <c r="AC2035" s="337"/>
      <c r="AD2035" s="338"/>
      <c r="AE2035" s="336"/>
      <c r="AF2035" s="337"/>
      <c r="AG2035" s="337"/>
      <c r="AH2035" s="337"/>
      <c r="AI2035" s="337"/>
      <c r="AJ2035" s="337"/>
      <c r="AK2035" s="300"/>
      <c r="AL2035" s="301"/>
      <c r="AM2035" s="301"/>
      <c r="AN2035" s="301"/>
      <c r="AO2035" s="301"/>
      <c r="AP2035" s="301"/>
      <c r="AQ2035" s="301"/>
      <c r="AR2035" s="301"/>
      <c r="AS2035" s="301"/>
      <c r="AT2035" s="301"/>
      <c r="AU2035" s="301"/>
      <c r="AV2035" s="301"/>
      <c r="AW2035" s="301"/>
      <c r="AX2035" s="302"/>
      <c r="AY2035" s="407"/>
      <c r="AZ2035" s="304"/>
      <c r="BA2035" s="304"/>
      <c r="BB2035" s="408"/>
      <c r="BC2035" s="306">
        <f t="shared" si="114"/>
        <v>0</v>
      </c>
      <c r="BD2035" s="307"/>
      <c r="BE2035" s="307"/>
      <c r="BF2035" s="308"/>
      <c r="BG2035" s="309"/>
      <c r="BH2035" s="310"/>
      <c r="BI2035" s="310"/>
      <c r="BJ2035" s="311"/>
      <c r="BK2035" s="312">
        <f t="shared" si="115"/>
        <v>0</v>
      </c>
      <c r="BL2035" s="313"/>
      <c r="BM2035" s="313"/>
      <c r="BN2035" s="313"/>
      <c r="BO2035" s="313"/>
      <c r="BP2035" s="314"/>
      <c r="BQ2035" s="294"/>
      <c r="BR2035" s="295"/>
      <c r="BS2035" s="295"/>
      <c r="BT2035" s="295"/>
      <c r="BU2035" s="295"/>
      <c r="BV2035" s="295"/>
      <c r="BW2035" s="296"/>
      <c r="BX2035" s="294"/>
      <c r="BY2035" s="295"/>
      <c r="BZ2035" s="295"/>
      <c r="CA2035" s="295"/>
      <c r="CB2035" s="295"/>
      <c r="CC2035" s="296"/>
      <c r="CD2035" s="294"/>
      <c r="CE2035" s="295"/>
      <c r="CF2035" s="295"/>
      <c r="CG2035" s="295"/>
      <c r="CH2035" s="295"/>
      <c r="CI2035" s="296"/>
    </row>
    <row r="2036" spans="1:87" ht="18" customHeight="1" x14ac:dyDescent="0.25">
      <c r="A2036" s="75"/>
      <c r="B2036" s="327"/>
      <c r="C2036" s="328"/>
      <c r="D2036" s="328"/>
      <c r="E2036" s="328"/>
      <c r="F2036" s="328"/>
      <c r="G2036" s="328"/>
      <c r="H2036" s="328"/>
      <c r="I2036" s="328"/>
      <c r="J2036" s="328"/>
      <c r="K2036" s="328"/>
      <c r="L2036" s="328"/>
      <c r="M2036" s="328"/>
      <c r="N2036" s="328"/>
      <c r="O2036" s="328"/>
      <c r="P2036" s="328"/>
      <c r="Q2036" s="328"/>
      <c r="R2036" s="328"/>
      <c r="S2036" s="328"/>
      <c r="T2036" s="328"/>
      <c r="U2036" s="328"/>
      <c r="V2036" s="328"/>
      <c r="W2036" s="328"/>
      <c r="X2036" s="328"/>
      <c r="Y2036" s="329"/>
      <c r="Z2036" s="336"/>
      <c r="AA2036" s="337"/>
      <c r="AB2036" s="337"/>
      <c r="AC2036" s="337"/>
      <c r="AD2036" s="338"/>
      <c r="AE2036" s="336"/>
      <c r="AF2036" s="337"/>
      <c r="AG2036" s="337"/>
      <c r="AH2036" s="337"/>
      <c r="AI2036" s="337"/>
      <c r="AJ2036" s="337"/>
      <c r="AK2036" s="300"/>
      <c r="AL2036" s="301"/>
      <c r="AM2036" s="301"/>
      <c r="AN2036" s="301"/>
      <c r="AO2036" s="301"/>
      <c r="AP2036" s="301"/>
      <c r="AQ2036" s="301"/>
      <c r="AR2036" s="301"/>
      <c r="AS2036" s="301"/>
      <c r="AT2036" s="301"/>
      <c r="AU2036" s="301"/>
      <c r="AV2036" s="301"/>
      <c r="AW2036" s="301"/>
      <c r="AX2036" s="302"/>
      <c r="AY2036" s="407"/>
      <c r="AZ2036" s="304"/>
      <c r="BA2036" s="304"/>
      <c r="BB2036" s="408"/>
      <c r="BC2036" s="306">
        <f t="shared" si="114"/>
        <v>0</v>
      </c>
      <c r="BD2036" s="307"/>
      <c r="BE2036" s="307"/>
      <c r="BF2036" s="308"/>
      <c r="BG2036" s="309"/>
      <c r="BH2036" s="310"/>
      <c r="BI2036" s="310"/>
      <c r="BJ2036" s="311"/>
      <c r="BK2036" s="312">
        <f t="shared" si="115"/>
        <v>0</v>
      </c>
      <c r="BL2036" s="313"/>
      <c r="BM2036" s="313"/>
      <c r="BN2036" s="313"/>
      <c r="BO2036" s="313"/>
      <c r="BP2036" s="314"/>
      <c r="BQ2036" s="294"/>
      <c r="BR2036" s="295"/>
      <c r="BS2036" s="295"/>
      <c r="BT2036" s="295"/>
      <c r="BU2036" s="295"/>
      <c r="BV2036" s="295"/>
      <c r="BW2036" s="296"/>
      <c r="BX2036" s="294"/>
      <c r="BY2036" s="295"/>
      <c r="BZ2036" s="295"/>
      <c r="CA2036" s="295"/>
      <c r="CB2036" s="295"/>
      <c r="CC2036" s="296"/>
      <c r="CD2036" s="294"/>
      <c r="CE2036" s="295"/>
      <c r="CF2036" s="295"/>
      <c r="CG2036" s="295"/>
      <c r="CH2036" s="295"/>
      <c r="CI2036" s="296"/>
    </row>
    <row r="2037" spans="1:87" ht="18" customHeight="1" x14ac:dyDescent="0.25">
      <c r="A2037" s="75"/>
      <c r="B2037" s="327"/>
      <c r="C2037" s="328"/>
      <c r="D2037" s="328"/>
      <c r="E2037" s="328"/>
      <c r="F2037" s="328"/>
      <c r="G2037" s="328"/>
      <c r="H2037" s="328"/>
      <c r="I2037" s="328"/>
      <c r="J2037" s="328"/>
      <c r="K2037" s="328"/>
      <c r="L2037" s="328"/>
      <c r="M2037" s="328"/>
      <c r="N2037" s="328"/>
      <c r="O2037" s="328"/>
      <c r="P2037" s="328"/>
      <c r="Q2037" s="328"/>
      <c r="R2037" s="328"/>
      <c r="S2037" s="328"/>
      <c r="T2037" s="328"/>
      <c r="U2037" s="328"/>
      <c r="V2037" s="328"/>
      <c r="W2037" s="328"/>
      <c r="X2037" s="328"/>
      <c r="Y2037" s="329"/>
      <c r="Z2037" s="336"/>
      <c r="AA2037" s="337"/>
      <c r="AB2037" s="337"/>
      <c r="AC2037" s="337"/>
      <c r="AD2037" s="338"/>
      <c r="AE2037" s="336"/>
      <c r="AF2037" s="337"/>
      <c r="AG2037" s="337"/>
      <c r="AH2037" s="337"/>
      <c r="AI2037" s="337"/>
      <c r="AJ2037" s="337"/>
      <c r="AK2037" s="300"/>
      <c r="AL2037" s="301"/>
      <c r="AM2037" s="301"/>
      <c r="AN2037" s="301"/>
      <c r="AO2037" s="301"/>
      <c r="AP2037" s="301"/>
      <c r="AQ2037" s="301"/>
      <c r="AR2037" s="301"/>
      <c r="AS2037" s="301"/>
      <c r="AT2037" s="301"/>
      <c r="AU2037" s="301"/>
      <c r="AV2037" s="301"/>
      <c r="AW2037" s="301"/>
      <c r="AX2037" s="302"/>
      <c r="AY2037" s="407"/>
      <c r="AZ2037" s="304"/>
      <c r="BA2037" s="304"/>
      <c r="BB2037" s="408"/>
      <c r="BC2037" s="306">
        <f t="shared" si="114"/>
        <v>0</v>
      </c>
      <c r="BD2037" s="307"/>
      <c r="BE2037" s="307"/>
      <c r="BF2037" s="308"/>
      <c r="BG2037" s="309"/>
      <c r="BH2037" s="310"/>
      <c r="BI2037" s="310"/>
      <c r="BJ2037" s="311"/>
      <c r="BK2037" s="312">
        <f t="shared" si="115"/>
        <v>0</v>
      </c>
      <c r="BL2037" s="313"/>
      <c r="BM2037" s="313"/>
      <c r="BN2037" s="313"/>
      <c r="BO2037" s="313"/>
      <c r="BP2037" s="314"/>
      <c r="BQ2037" s="294"/>
      <c r="BR2037" s="295"/>
      <c r="BS2037" s="295"/>
      <c r="BT2037" s="295"/>
      <c r="BU2037" s="295"/>
      <c r="BV2037" s="295"/>
      <c r="BW2037" s="296"/>
      <c r="BX2037" s="294"/>
      <c r="BY2037" s="295"/>
      <c r="BZ2037" s="295"/>
      <c r="CA2037" s="295"/>
      <c r="CB2037" s="295"/>
      <c r="CC2037" s="296"/>
      <c r="CD2037" s="294"/>
      <c r="CE2037" s="295"/>
      <c r="CF2037" s="295"/>
      <c r="CG2037" s="295"/>
      <c r="CH2037" s="295"/>
      <c r="CI2037" s="296"/>
    </row>
    <row r="2038" spans="1:87" ht="18" customHeight="1" x14ac:dyDescent="0.25">
      <c r="A2038" s="75"/>
      <c r="B2038" s="327"/>
      <c r="C2038" s="328"/>
      <c r="D2038" s="328"/>
      <c r="E2038" s="328"/>
      <c r="F2038" s="328"/>
      <c r="G2038" s="328"/>
      <c r="H2038" s="328"/>
      <c r="I2038" s="328"/>
      <c r="J2038" s="328"/>
      <c r="K2038" s="328"/>
      <c r="L2038" s="328"/>
      <c r="M2038" s="328"/>
      <c r="N2038" s="328"/>
      <c r="O2038" s="328"/>
      <c r="P2038" s="328"/>
      <c r="Q2038" s="328"/>
      <c r="R2038" s="328"/>
      <c r="S2038" s="328"/>
      <c r="T2038" s="328"/>
      <c r="U2038" s="328"/>
      <c r="V2038" s="328"/>
      <c r="W2038" s="328"/>
      <c r="X2038" s="328"/>
      <c r="Y2038" s="329"/>
      <c r="Z2038" s="336"/>
      <c r="AA2038" s="337"/>
      <c r="AB2038" s="337"/>
      <c r="AC2038" s="337"/>
      <c r="AD2038" s="338"/>
      <c r="AE2038" s="336"/>
      <c r="AF2038" s="337"/>
      <c r="AG2038" s="337"/>
      <c r="AH2038" s="337"/>
      <c r="AI2038" s="337"/>
      <c r="AJ2038" s="337"/>
      <c r="AK2038" s="300"/>
      <c r="AL2038" s="301"/>
      <c r="AM2038" s="301"/>
      <c r="AN2038" s="301"/>
      <c r="AO2038" s="301"/>
      <c r="AP2038" s="301"/>
      <c r="AQ2038" s="301"/>
      <c r="AR2038" s="301"/>
      <c r="AS2038" s="301"/>
      <c r="AT2038" s="301"/>
      <c r="AU2038" s="301"/>
      <c r="AV2038" s="301"/>
      <c r="AW2038" s="301"/>
      <c r="AX2038" s="302"/>
      <c r="AY2038" s="407"/>
      <c r="AZ2038" s="304"/>
      <c r="BA2038" s="304"/>
      <c r="BB2038" s="408"/>
      <c r="BC2038" s="306">
        <f t="shared" si="114"/>
        <v>0</v>
      </c>
      <c r="BD2038" s="307"/>
      <c r="BE2038" s="307"/>
      <c r="BF2038" s="308"/>
      <c r="BG2038" s="309"/>
      <c r="BH2038" s="310"/>
      <c r="BI2038" s="310"/>
      <c r="BJ2038" s="311"/>
      <c r="BK2038" s="312">
        <f t="shared" si="115"/>
        <v>0</v>
      </c>
      <c r="BL2038" s="313"/>
      <c r="BM2038" s="313"/>
      <c r="BN2038" s="313"/>
      <c r="BO2038" s="313"/>
      <c r="BP2038" s="314"/>
      <c r="BQ2038" s="294"/>
      <c r="BR2038" s="295"/>
      <c r="BS2038" s="295"/>
      <c r="BT2038" s="295"/>
      <c r="BU2038" s="295"/>
      <c r="BV2038" s="295"/>
      <c r="BW2038" s="296"/>
      <c r="BX2038" s="294"/>
      <c r="BY2038" s="295"/>
      <c r="BZ2038" s="295"/>
      <c r="CA2038" s="295"/>
      <c r="CB2038" s="295"/>
      <c r="CC2038" s="296"/>
      <c r="CD2038" s="294"/>
      <c r="CE2038" s="295"/>
      <c r="CF2038" s="295"/>
      <c r="CG2038" s="295"/>
      <c r="CH2038" s="295"/>
      <c r="CI2038" s="296"/>
    </row>
    <row r="2039" spans="1:87" ht="18" customHeight="1" x14ac:dyDescent="0.25">
      <c r="A2039" s="75"/>
      <c r="B2039" s="327"/>
      <c r="C2039" s="328"/>
      <c r="D2039" s="328"/>
      <c r="E2039" s="328"/>
      <c r="F2039" s="328"/>
      <c r="G2039" s="328"/>
      <c r="H2039" s="328"/>
      <c r="I2039" s="328"/>
      <c r="J2039" s="328"/>
      <c r="K2039" s="328"/>
      <c r="L2039" s="328"/>
      <c r="M2039" s="328"/>
      <c r="N2039" s="328"/>
      <c r="O2039" s="328"/>
      <c r="P2039" s="328"/>
      <c r="Q2039" s="328"/>
      <c r="R2039" s="328"/>
      <c r="S2039" s="328"/>
      <c r="T2039" s="328"/>
      <c r="U2039" s="328"/>
      <c r="V2039" s="328"/>
      <c r="W2039" s="328"/>
      <c r="X2039" s="328"/>
      <c r="Y2039" s="329"/>
      <c r="Z2039" s="336"/>
      <c r="AA2039" s="337"/>
      <c r="AB2039" s="337"/>
      <c r="AC2039" s="337"/>
      <c r="AD2039" s="338"/>
      <c r="AE2039" s="336"/>
      <c r="AF2039" s="337"/>
      <c r="AG2039" s="337"/>
      <c r="AH2039" s="337"/>
      <c r="AI2039" s="337"/>
      <c r="AJ2039" s="337"/>
      <c r="AK2039" s="300"/>
      <c r="AL2039" s="301"/>
      <c r="AM2039" s="301"/>
      <c r="AN2039" s="301"/>
      <c r="AO2039" s="301"/>
      <c r="AP2039" s="301"/>
      <c r="AQ2039" s="301"/>
      <c r="AR2039" s="301"/>
      <c r="AS2039" s="301"/>
      <c r="AT2039" s="301"/>
      <c r="AU2039" s="301"/>
      <c r="AV2039" s="301"/>
      <c r="AW2039" s="301"/>
      <c r="AX2039" s="302"/>
      <c r="AY2039" s="407"/>
      <c r="AZ2039" s="304"/>
      <c r="BA2039" s="304"/>
      <c r="BB2039" s="408"/>
      <c r="BC2039" s="306">
        <f t="shared" si="114"/>
        <v>0</v>
      </c>
      <c r="BD2039" s="307"/>
      <c r="BE2039" s="307"/>
      <c r="BF2039" s="308"/>
      <c r="BG2039" s="309"/>
      <c r="BH2039" s="310"/>
      <c r="BI2039" s="310"/>
      <c r="BJ2039" s="311"/>
      <c r="BK2039" s="312">
        <f t="shared" si="115"/>
        <v>0</v>
      </c>
      <c r="BL2039" s="313"/>
      <c r="BM2039" s="313"/>
      <c r="BN2039" s="313"/>
      <c r="BO2039" s="313"/>
      <c r="BP2039" s="314"/>
      <c r="BQ2039" s="294"/>
      <c r="BR2039" s="295"/>
      <c r="BS2039" s="295"/>
      <c r="BT2039" s="295"/>
      <c r="BU2039" s="295"/>
      <c r="BV2039" s="295"/>
      <c r="BW2039" s="296"/>
      <c r="BX2039" s="294"/>
      <c r="BY2039" s="295"/>
      <c r="BZ2039" s="295"/>
      <c r="CA2039" s="295"/>
      <c r="CB2039" s="295"/>
      <c r="CC2039" s="296"/>
      <c r="CD2039" s="294"/>
      <c r="CE2039" s="295"/>
      <c r="CF2039" s="295"/>
      <c r="CG2039" s="295"/>
      <c r="CH2039" s="295"/>
      <c r="CI2039" s="296"/>
    </row>
    <row r="2040" spans="1:87" ht="18" customHeight="1" x14ac:dyDescent="0.25">
      <c r="A2040" s="75"/>
      <c r="B2040" s="327"/>
      <c r="C2040" s="328"/>
      <c r="D2040" s="328"/>
      <c r="E2040" s="328"/>
      <c r="F2040" s="328"/>
      <c r="G2040" s="328"/>
      <c r="H2040" s="328"/>
      <c r="I2040" s="328"/>
      <c r="J2040" s="328"/>
      <c r="K2040" s="328"/>
      <c r="L2040" s="328"/>
      <c r="M2040" s="328"/>
      <c r="N2040" s="328"/>
      <c r="O2040" s="328"/>
      <c r="P2040" s="328"/>
      <c r="Q2040" s="328"/>
      <c r="R2040" s="328"/>
      <c r="S2040" s="328"/>
      <c r="T2040" s="328"/>
      <c r="U2040" s="328"/>
      <c r="V2040" s="328"/>
      <c r="W2040" s="328"/>
      <c r="X2040" s="328"/>
      <c r="Y2040" s="329"/>
      <c r="Z2040" s="336"/>
      <c r="AA2040" s="337"/>
      <c r="AB2040" s="337"/>
      <c r="AC2040" s="337"/>
      <c r="AD2040" s="338"/>
      <c r="AE2040" s="336"/>
      <c r="AF2040" s="337"/>
      <c r="AG2040" s="337"/>
      <c r="AH2040" s="337"/>
      <c r="AI2040" s="337"/>
      <c r="AJ2040" s="337"/>
      <c r="AK2040" s="300"/>
      <c r="AL2040" s="301"/>
      <c r="AM2040" s="301"/>
      <c r="AN2040" s="301"/>
      <c r="AO2040" s="301"/>
      <c r="AP2040" s="301"/>
      <c r="AQ2040" s="301"/>
      <c r="AR2040" s="301"/>
      <c r="AS2040" s="301"/>
      <c r="AT2040" s="301"/>
      <c r="AU2040" s="301"/>
      <c r="AV2040" s="301"/>
      <c r="AW2040" s="301"/>
      <c r="AX2040" s="302"/>
      <c r="AY2040" s="407"/>
      <c r="AZ2040" s="304"/>
      <c r="BA2040" s="304"/>
      <c r="BB2040" s="408"/>
      <c r="BC2040" s="306">
        <f t="shared" si="114"/>
        <v>0</v>
      </c>
      <c r="BD2040" s="307"/>
      <c r="BE2040" s="307"/>
      <c r="BF2040" s="308"/>
      <c r="BG2040" s="309"/>
      <c r="BH2040" s="310"/>
      <c r="BI2040" s="310"/>
      <c r="BJ2040" s="311"/>
      <c r="BK2040" s="312">
        <f t="shared" si="115"/>
        <v>0</v>
      </c>
      <c r="BL2040" s="313"/>
      <c r="BM2040" s="313"/>
      <c r="BN2040" s="313"/>
      <c r="BO2040" s="313"/>
      <c r="BP2040" s="314"/>
      <c r="BQ2040" s="294"/>
      <c r="BR2040" s="295"/>
      <c r="BS2040" s="295"/>
      <c r="BT2040" s="295"/>
      <c r="BU2040" s="295"/>
      <c r="BV2040" s="295"/>
      <c r="BW2040" s="296"/>
      <c r="BX2040" s="294"/>
      <c r="BY2040" s="295"/>
      <c r="BZ2040" s="295"/>
      <c r="CA2040" s="295"/>
      <c r="CB2040" s="295"/>
      <c r="CC2040" s="296"/>
      <c r="CD2040" s="294"/>
      <c r="CE2040" s="295"/>
      <c r="CF2040" s="295"/>
      <c r="CG2040" s="295"/>
      <c r="CH2040" s="295"/>
      <c r="CI2040" s="296"/>
    </row>
    <row r="2041" spans="1:87" ht="18" customHeight="1" x14ac:dyDescent="0.25">
      <c r="A2041" s="75"/>
      <c r="B2041" s="327"/>
      <c r="C2041" s="328"/>
      <c r="D2041" s="328"/>
      <c r="E2041" s="328"/>
      <c r="F2041" s="328"/>
      <c r="G2041" s="328"/>
      <c r="H2041" s="328"/>
      <c r="I2041" s="328"/>
      <c r="J2041" s="328"/>
      <c r="K2041" s="328"/>
      <c r="L2041" s="328"/>
      <c r="M2041" s="328"/>
      <c r="N2041" s="328"/>
      <c r="O2041" s="328"/>
      <c r="P2041" s="328"/>
      <c r="Q2041" s="328"/>
      <c r="R2041" s="328"/>
      <c r="S2041" s="328"/>
      <c r="T2041" s="328"/>
      <c r="U2041" s="328"/>
      <c r="V2041" s="328"/>
      <c r="W2041" s="328"/>
      <c r="X2041" s="328"/>
      <c r="Y2041" s="329"/>
      <c r="Z2041" s="336"/>
      <c r="AA2041" s="337"/>
      <c r="AB2041" s="337"/>
      <c r="AC2041" s="337"/>
      <c r="AD2041" s="338"/>
      <c r="AE2041" s="336"/>
      <c r="AF2041" s="337"/>
      <c r="AG2041" s="337"/>
      <c r="AH2041" s="337"/>
      <c r="AI2041" s="337"/>
      <c r="AJ2041" s="337"/>
      <c r="AK2041" s="300"/>
      <c r="AL2041" s="301"/>
      <c r="AM2041" s="301"/>
      <c r="AN2041" s="301"/>
      <c r="AO2041" s="301"/>
      <c r="AP2041" s="301"/>
      <c r="AQ2041" s="301"/>
      <c r="AR2041" s="301"/>
      <c r="AS2041" s="301"/>
      <c r="AT2041" s="301"/>
      <c r="AU2041" s="301"/>
      <c r="AV2041" s="301"/>
      <c r="AW2041" s="301"/>
      <c r="AX2041" s="302"/>
      <c r="AY2041" s="407"/>
      <c r="AZ2041" s="304"/>
      <c r="BA2041" s="304"/>
      <c r="BB2041" s="408"/>
      <c r="BC2041" s="306">
        <f t="shared" si="114"/>
        <v>0</v>
      </c>
      <c r="BD2041" s="307"/>
      <c r="BE2041" s="307"/>
      <c r="BF2041" s="308"/>
      <c r="BG2041" s="309"/>
      <c r="BH2041" s="310"/>
      <c r="BI2041" s="310"/>
      <c r="BJ2041" s="311"/>
      <c r="BK2041" s="312">
        <f t="shared" si="115"/>
        <v>0</v>
      </c>
      <c r="BL2041" s="313"/>
      <c r="BM2041" s="313"/>
      <c r="BN2041" s="313"/>
      <c r="BO2041" s="313"/>
      <c r="BP2041" s="314"/>
      <c r="BQ2041" s="294"/>
      <c r="BR2041" s="295"/>
      <c r="BS2041" s="295"/>
      <c r="BT2041" s="295"/>
      <c r="BU2041" s="295"/>
      <c r="BV2041" s="295"/>
      <c r="BW2041" s="296"/>
      <c r="BX2041" s="294"/>
      <c r="BY2041" s="295"/>
      <c r="BZ2041" s="295"/>
      <c r="CA2041" s="295"/>
      <c r="CB2041" s="295"/>
      <c r="CC2041" s="296"/>
      <c r="CD2041" s="294"/>
      <c r="CE2041" s="295"/>
      <c r="CF2041" s="295"/>
      <c r="CG2041" s="295"/>
      <c r="CH2041" s="295"/>
      <c r="CI2041" s="296"/>
    </row>
    <row r="2042" spans="1:87" ht="18" customHeight="1" x14ac:dyDescent="0.25">
      <c r="A2042" s="75"/>
      <c r="B2042" s="327"/>
      <c r="C2042" s="328"/>
      <c r="D2042" s="328"/>
      <c r="E2042" s="328"/>
      <c r="F2042" s="328"/>
      <c r="G2042" s="328"/>
      <c r="H2042" s="328"/>
      <c r="I2042" s="328"/>
      <c r="J2042" s="328"/>
      <c r="K2042" s="328"/>
      <c r="L2042" s="328"/>
      <c r="M2042" s="328"/>
      <c r="N2042" s="328"/>
      <c r="O2042" s="328"/>
      <c r="P2042" s="328"/>
      <c r="Q2042" s="328"/>
      <c r="R2042" s="328"/>
      <c r="S2042" s="328"/>
      <c r="T2042" s="328"/>
      <c r="U2042" s="328"/>
      <c r="V2042" s="328"/>
      <c r="W2042" s="328"/>
      <c r="X2042" s="328"/>
      <c r="Y2042" s="329"/>
      <c r="Z2042" s="336"/>
      <c r="AA2042" s="337"/>
      <c r="AB2042" s="337"/>
      <c r="AC2042" s="337"/>
      <c r="AD2042" s="338"/>
      <c r="AE2042" s="336"/>
      <c r="AF2042" s="337"/>
      <c r="AG2042" s="337"/>
      <c r="AH2042" s="337"/>
      <c r="AI2042" s="337"/>
      <c r="AJ2042" s="337"/>
      <c r="AK2042" s="300"/>
      <c r="AL2042" s="301"/>
      <c r="AM2042" s="301"/>
      <c r="AN2042" s="301"/>
      <c r="AO2042" s="301"/>
      <c r="AP2042" s="301"/>
      <c r="AQ2042" s="301"/>
      <c r="AR2042" s="301"/>
      <c r="AS2042" s="301"/>
      <c r="AT2042" s="301"/>
      <c r="AU2042" s="301"/>
      <c r="AV2042" s="301"/>
      <c r="AW2042" s="301"/>
      <c r="AX2042" s="302"/>
      <c r="AY2042" s="407"/>
      <c r="AZ2042" s="304"/>
      <c r="BA2042" s="304"/>
      <c r="BB2042" s="408"/>
      <c r="BC2042" s="306">
        <f t="shared" si="114"/>
        <v>0</v>
      </c>
      <c r="BD2042" s="307"/>
      <c r="BE2042" s="307"/>
      <c r="BF2042" s="308"/>
      <c r="BG2042" s="309"/>
      <c r="BH2042" s="310"/>
      <c r="BI2042" s="310"/>
      <c r="BJ2042" s="311"/>
      <c r="BK2042" s="312">
        <f t="shared" si="115"/>
        <v>0</v>
      </c>
      <c r="BL2042" s="313"/>
      <c r="BM2042" s="313"/>
      <c r="BN2042" s="313"/>
      <c r="BO2042" s="313"/>
      <c r="BP2042" s="314"/>
      <c r="BQ2042" s="294"/>
      <c r="BR2042" s="295"/>
      <c r="BS2042" s="295"/>
      <c r="BT2042" s="295"/>
      <c r="BU2042" s="295"/>
      <c r="BV2042" s="295"/>
      <c r="BW2042" s="296"/>
      <c r="BX2042" s="294"/>
      <c r="BY2042" s="295"/>
      <c r="BZ2042" s="295"/>
      <c r="CA2042" s="295"/>
      <c r="CB2042" s="295"/>
      <c r="CC2042" s="296"/>
      <c r="CD2042" s="294"/>
      <c r="CE2042" s="295"/>
      <c r="CF2042" s="295"/>
      <c r="CG2042" s="295"/>
      <c r="CH2042" s="295"/>
      <c r="CI2042" s="296"/>
    </row>
    <row r="2043" spans="1:87" ht="18" customHeight="1" x14ac:dyDescent="0.25">
      <c r="A2043" s="75"/>
      <c r="B2043" s="327"/>
      <c r="C2043" s="328"/>
      <c r="D2043" s="328"/>
      <c r="E2043" s="328"/>
      <c r="F2043" s="328"/>
      <c r="G2043" s="328"/>
      <c r="H2043" s="328"/>
      <c r="I2043" s="328"/>
      <c r="J2043" s="328"/>
      <c r="K2043" s="328"/>
      <c r="L2043" s="328"/>
      <c r="M2043" s="328"/>
      <c r="N2043" s="328"/>
      <c r="O2043" s="328"/>
      <c r="P2043" s="328"/>
      <c r="Q2043" s="328"/>
      <c r="R2043" s="328"/>
      <c r="S2043" s="328"/>
      <c r="T2043" s="328"/>
      <c r="U2043" s="328"/>
      <c r="V2043" s="328"/>
      <c r="W2043" s="328"/>
      <c r="X2043" s="328"/>
      <c r="Y2043" s="329"/>
      <c r="Z2043" s="336"/>
      <c r="AA2043" s="337"/>
      <c r="AB2043" s="337"/>
      <c r="AC2043" s="337"/>
      <c r="AD2043" s="338"/>
      <c r="AE2043" s="336"/>
      <c r="AF2043" s="337"/>
      <c r="AG2043" s="337"/>
      <c r="AH2043" s="337"/>
      <c r="AI2043" s="337"/>
      <c r="AJ2043" s="337"/>
      <c r="AK2043" s="300"/>
      <c r="AL2043" s="301"/>
      <c r="AM2043" s="301"/>
      <c r="AN2043" s="301"/>
      <c r="AO2043" s="301"/>
      <c r="AP2043" s="301"/>
      <c r="AQ2043" s="301"/>
      <c r="AR2043" s="301"/>
      <c r="AS2043" s="301"/>
      <c r="AT2043" s="301"/>
      <c r="AU2043" s="301"/>
      <c r="AV2043" s="301"/>
      <c r="AW2043" s="301"/>
      <c r="AX2043" s="302"/>
      <c r="AY2043" s="407"/>
      <c r="AZ2043" s="304"/>
      <c r="BA2043" s="304"/>
      <c r="BB2043" s="408"/>
      <c r="BC2043" s="306">
        <f t="shared" si="114"/>
        <v>0</v>
      </c>
      <c r="BD2043" s="307"/>
      <c r="BE2043" s="307"/>
      <c r="BF2043" s="308"/>
      <c r="BG2043" s="309"/>
      <c r="BH2043" s="310"/>
      <c r="BI2043" s="310"/>
      <c r="BJ2043" s="311"/>
      <c r="BK2043" s="312">
        <f t="shared" si="115"/>
        <v>0</v>
      </c>
      <c r="BL2043" s="313"/>
      <c r="BM2043" s="313"/>
      <c r="BN2043" s="313"/>
      <c r="BO2043" s="313"/>
      <c r="BP2043" s="314"/>
      <c r="BQ2043" s="294"/>
      <c r="BR2043" s="295"/>
      <c r="BS2043" s="295"/>
      <c r="BT2043" s="295"/>
      <c r="BU2043" s="295"/>
      <c r="BV2043" s="295"/>
      <c r="BW2043" s="296"/>
      <c r="BX2043" s="294"/>
      <c r="BY2043" s="295"/>
      <c r="BZ2043" s="295"/>
      <c r="CA2043" s="295"/>
      <c r="CB2043" s="295"/>
      <c r="CC2043" s="296"/>
      <c r="CD2043" s="294"/>
      <c r="CE2043" s="295"/>
      <c r="CF2043" s="295"/>
      <c r="CG2043" s="295"/>
      <c r="CH2043" s="295"/>
      <c r="CI2043" s="296"/>
    </row>
    <row r="2044" spans="1:87" ht="18" customHeight="1" x14ac:dyDescent="0.25">
      <c r="A2044" s="75"/>
      <c r="B2044" s="327"/>
      <c r="C2044" s="328"/>
      <c r="D2044" s="328"/>
      <c r="E2044" s="328"/>
      <c r="F2044" s="328"/>
      <c r="G2044" s="328"/>
      <c r="H2044" s="328"/>
      <c r="I2044" s="328"/>
      <c r="J2044" s="328"/>
      <c r="K2044" s="328"/>
      <c r="L2044" s="328"/>
      <c r="M2044" s="328"/>
      <c r="N2044" s="328"/>
      <c r="O2044" s="328"/>
      <c r="P2044" s="328"/>
      <c r="Q2044" s="328"/>
      <c r="R2044" s="328"/>
      <c r="S2044" s="328"/>
      <c r="T2044" s="328"/>
      <c r="U2044" s="328"/>
      <c r="V2044" s="328"/>
      <c r="W2044" s="328"/>
      <c r="X2044" s="328"/>
      <c r="Y2044" s="329"/>
      <c r="Z2044" s="336"/>
      <c r="AA2044" s="337"/>
      <c r="AB2044" s="337"/>
      <c r="AC2044" s="337"/>
      <c r="AD2044" s="338"/>
      <c r="AE2044" s="336"/>
      <c r="AF2044" s="337"/>
      <c r="AG2044" s="337"/>
      <c r="AH2044" s="337"/>
      <c r="AI2044" s="337"/>
      <c r="AJ2044" s="337"/>
      <c r="AK2044" s="300"/>
      <c r="AL2044" s="301"/>
      <c r="AM2044" s="301"/>
      <c r="AN2044" s="301"/>
      <c r="AO2044" s="301"/>
      <c r="AP2044" s="301"/>
      <c r="AQ2044" s="301"/>
      <c r="AR2044" s="301"/>
      <c r="AS2044" s="301"/>
      <c r="AT2044" s="301"/>
      <c r="AU2044" s="301"/>
      <c r="AV2044" s="301"/>
      <c r="AW2044" s="301"/>
      <c r="AX2044" s="302"/>
      <c r="AY2044" s="407"/>
      <c r="AZ2044" s="304"/>
      <c r="BA2044" s="304"/>
      <c r="BB2044" s="408"/>
      <c r="BC2044" s="306">
        <f t="shared" si="114"/>
        <v>0</v>
      </c>
      <c r="BD2044" s="307"/>
      <c r="BE2044" s="307"/>
      <c r="BF2044" s="308"/>
      <c r="BG2044" s="309"/>
      <c r="BH2044" s="310"/>
      <c r="BI2044" s="310"/>
      <c r="BJ2044" s="311"/>
      <c r="BK2044" s="312">
        <f t="shared" si="115"/>
        <v>0</v>
      </c>
      <c r="BL2044" s="313"/>
      <c r="BM2044" s="313"/>
      <c r="BN2044" s="313"/>
      <c r="BO2044" s="313"/>
      <c r="BP2044" s="314"/>
      <c r="BQ2044" s="294"/>
      <c r="BR2044" s="295"/>
      <c r="BS2044" s="295"/>
      <c r="BT2044" s="295"/>
      <c r="BU2044" s="295"/>
      <c r="BV2044" s="295"/>
      <c r="BW2044" s="296"/>
      <c r="BX2044" s="294"/>
      <c r="BY2044" s="295"/>
      <c r="BZ2044" s="295"/>
      <c r="CA2044" s="295"/>
      <c r="CB2044" s="295"/>
      <c r="CC2044" s="296"/>
      <c r="CD2044" s="294"/>
      <c r="CE2044" s="295"/>
      <c r="CF2044" s="295"/>
      <c r="CG2044" s="295"/>
      <c r="CH2044" s="295"/>
      <c r="CI2044" s="296"/>
    </row>
    <row r="2045" spans="1:87" ht="18" customHeight="1" x14ac:dyDescent="0.25">
      <c r="A2045" s="75"/>
      <c r="B2045" s="327"/>
      <c r="C2045" s="328"/>
      <c r="D2045" s="328"/>
      <c r="E2045" s="328"/>
      <c r="F2045" s="328"/>
      <c r="G2045" s="328"/>
      <c r="H2045" s="328"/>
      <c r="I2045" s="328"/>
      <c r="J2045" s="328"/>
      <c r="K2045" s="328"/>
      <c r="L2045" s="328"/>
      <c r="M2045" s="328"/>
      <c r="N2045" s="328"/>
      <c r="O2045" s="328"/>
      <c r="P2045" s="328"/>
      <c r="Q2045" s="328"/>
      <c r="R2045" s="328"/>
      <c r="S2045" s="328"/>
      <c r="T2045" s="328"/>
      <c r="U2045" s="328"/>
      <c r="V2045" s="328"/>
      <c r="W2045" s="328"/>
      <c r="X2045" s="328"/>
      <c r="Y2045" s="329"/>
      <c r="Z2045" s="336"/>
      <c r="AA2045" s="337"/>
      <c r="AB2045" s="337"/>
      <c r="AC2045" s="337"/>
      <c r="AD2045" s="338"/>
      <c r="AE2045" s="336"/>
      <c r="AF2045" s="337"/>
      <c r="AG2045" s="337"/>
      <c r="AH2045" s="337"/>
      <c r="AI2045" s="337"/>
      <c r="AJ2045" s="337"/>
      <c r="AK2045" s="300"/>
      <c r="AL2045" s="301"/>
      <c r="AM2045" s="301"/>
      <c r="AN2045" s="301"/>
      <c r="AO2045" s="301"/>
      <c r="AP2045" s="301"/>
      <c r="AQ2045" s="301"/>
      <c r="AR2045" s="301"/>
      <c r="AS2045" s="301"/>
      <c r="AT2045" s="301"/>
      <c r="AU2045" s="301"/>
      <c r="AV2045" s="301"/>
      <c r="AW2045" s="301"/>
      <c r="AX2045" s="302"/>
      <c r="AY2045" s="407"/>
      <c r="AZ2045" s="304"/>
      <c r="BA2045" s="304"/>
      <c r="BB2045" s="408"/>
      <c r="BC2045" s="306">
        <f t="shared" si="114"/>
        <v>0</v>
      </c>
      <c r="BD2045" s="307"/>
      <c r="BE2045" s="307"/>
      <c r="BF2045" s="308"/>
      <c r="BG2045" s="309"/>
      <c r="BH2045" s="310"/>
      <c r="BI2045" s="310"/>
      <c r="BJ2045" s="311"/>
      <c r="BK2045" s="312">
        <f t="shared" si="115"/>
        <v>0</v>
      </c>
      <c r="BL2045" s="313"/>
      <c r="BM2045" s="313"/>
      <c r="BN2045" s="313"/>
      <c r="BO2045" s="313"/>
      <c r="BP2045" s="314"/>
      <c r="BQ2045" s="294"/>
      <c r="BR2045" s="295"/>
      <c r="BS2045" s="295"/>
      <c r="BT2045" s="295"/>
      <c r="BU2045" s="295"/>
      <c r="BV2045" s="295"/>
      <c r="BW2045" s="296"/>
      <c r="BX2045" s="294"/>
      <c r="BY2045" s="295"/>
      <c r="BZ2045" s="295"/>
      <c r="CA2045" s="295"/>
      <c r="CB2045" s="295"/>
      <c r="CC2045" s="296"/>
      <c r="CD2045" s="294"/>
      <c r="CE2045" s="295"/>
      <c r="CF2045" s="295"/>
      <c r="CG2045" s="295"/>
      <c r="CH2045" s="295"/>
      <c r="CI2045" s="296"/>
    </row>
    <row r="2046" spans="1:87" ht="18" customHeight="1" x14ac:dyDescent="0.25">
      <c r="A2046" s="75"/>
      <c r="B2046" s="327"/>
      <c r="C2046" s="328"/>
      <c r="D2046" s="328"/>
      <c r="E2046" s="328"/>
      <c r="F2046" s="328"/>
      <c r="G2046" s="328"/>
      <c r="H2046" s="328"/>
      <c r="I2046" s="328"/>
      <c r="J2046" s="328"/>
      <c r="K2046" s="328"/>
      <c r="L2046" s="328"/>
      <c r="M2046" s="328"/>
      <c r="N2046" s="328"/>
      <c r="O2046" s="328"/>
      <c r="P2046" s="328"/>
      <c r="Q2046" s="328"/>
      <c r="R2046" s="328"/>
      <c r="S2046" s="328"/>
      <c r="T2046" s="328"/>
      <c r="U2046" s="328"/>
      <c r="V2046" s="328"/>
      <c r="W2046" s="328"/>
      <c r="X2046" s="328"/>
      <c r="Y2046" s="329"/>
      <c r="Z2046" s="336"/>
      <c r="AA2046" s="337"/>
      <c r="AB2046" s="337"/>
      <c r="AC2046" s="337"/>
      <c r="AD2046" s="338"/>
      <c r="AE2046" s="336"/>
      <c r="AF2046" s="337"/>
      <c r="AG2046" s="337"/>
      <c r="AH2046" s="337"/>
      <c r="AI2046" s="337"/>
      <c r="AJ2046" s="337"/>
      <c r="AK2046" s="300"/>
      <c r="AL2046" s="301"/>
      <c r="AM2046" s="301"/>
      <c r="AN2046" s="301"/>
      <c r="AO2046" s="301"/>
      <c r="AP2046" s="301"/>
      <c r="AQ2046" s="301"/>
      <c r="AR2046" s="301"/>
      <c r="AS2046" s="301"/>
      <c r="AT2046" s="301"/>
      <c r="AU2046" s="301"/>
      <c r="AV2046" s="301"/>
      <c r="AW2046" s="301"/>
      <c r="AX2046" s="302"/>
      <c r="AY2046" s="407"/>
      <c r="AZ2046" s="304"/>
      <c r="BA2046" s="304"/>
      <c r="BB2046" s="408"/>
      <c r="BC2046" s="306">
        <f t="shared" si="114"/>
        <v>0</v>
      </c>
      <c r="BD2046" s="307"/>
      <c r="BE2046" s="307"/>
      <c r="BF2046" s="308"/>
      <c r="BG2046" s="309"/>
      <c r="BH2046" s="310"/>
      <c r="BI2046" s="310"/>
      <c r="BJ2046" s="311"/>
      <c r="BK2046" s="312">
        <f t="shared" si="115"/>
        <v>0</v>
      </c>
      <c r="BL2046" s="313"/>
      <c r="BM2046" s="313"/>
      <c r="BN2046" s="313"/>
      <c r="BO2046" s="313"/>
      <c r="BP2046" s="314"/>
      <c r="BQ2046" s="294"/>
      <c r="BR2046" s="295"/>
      <c r="BS2046" s="295"/>
      <c r="BT2046" s="295"/>
      <c r="BU2046" s="295"/>
      <c r="BV2046" s="295"/>
      <c r="BW2046" s="296"/>
      <c r="BX2046" s="294"/>
      <c r="BY2046" s="295"/>
      <c r="BZ2046" s="295"/>
      <c r="CA2046" s="295"/>
      <c r="CB2046" s="295"/>
      <c r="CC2046" s="296"/>
      <c r="CD2046" s="294"/>
      <c r="CE2046" s="295"/>
      <c r="CF2046" s="295"/>
      <c r="CG2046" s="295"/>
      <c r="CH2046" s="295"/>
      <c r="CI2046" s="296"/>
    </row>
    <row r="2047" spans="1:87" ht="18" customHeight="1" x14ac:dyDescent="0.25">
      <c r="A2047" s="75"/>
      <c r="B2047" s="327"/>
      <c r="C2047" s="328"/>
      <c r="D2047" s="328"/>
      <c r="E2047" s="328"/>
      <c r="F2047" s="328"/>
      <c r="G2047" s="328"/>
      <c r="H2047" s="328"/>
      <c r="I2047" s="328"/>
      <c r="J2047" s="328"/>
      <c r="K2047" s="328"/>
      <c r="L2047" s="328"/>
      <c r="M2047" s="328"/>
      <c r="N2047" s="328"/>
      <c r="O2047" s="328"/>
      <c r="P2047" s="328"/>
      <c r="Q2047" s="328"/>
      <c r="R2047" s="328"/>
      <c r="S2047" s="328"/>
      <c r="T2047" s="328"/>
      <c r="U2047" s="328"/>
      <c r="V2047" s="328"/>
      <c r="W2047" s="328"/>
      <c r="X2047" s="328"/>
      <c r="Y2047" s="329"/>
      <c r="Z2047" s="336"/>
      <c r="AA2047" s="337"/>
      <c r="AB2047" s="337"/>
      <c r="AC2047" s="337"/>
      <c r="AD2047" s="338"/>
      <c r="AE2047" s="336"/>
      <c r="AF2047" s="337"/>
      <c r="AG2047" s="337"/>
      <c r="AH2047" s="337"/>
      <c r="AI2047" s="337"/>
      <c r="AJ2047" s="337"/>
      <c r="AK2047" s="300"/>
      <c r="AL2047" s="301"/>
      <c r="AM2047" s="301"/>
      <c r="AN2047" s="301"/>
      <c r="AO2047" s="301"/>
      <c r="AP2047" s="301"/>
      <c r="AQ2047" s="301"/>
      <c r="AR2047" s="301"/>
      <c r="AS2047" s="301"/>
      <c r="AT2047" s="301"/>
      <c r="AU2047" s="301"/>
      <c r="AV2047" s="301"/>
      <c r="AW2047" s="301"/>
      <c r="AX2047" s="302"/>
      <c r="AY2047" s="407"/>
      <c r="AZ2047" s="304"/>
      <c r="BA2047" s="304"/>
      <c r="BB2047" s="408"/>
      <c r="BC2047" s="306">
        <f t="shared" si="114"/>
        <v>0</v>
      </c>
      <c r="BD2047" s="307"/>
      <c r="BE2047" s="307"/>
      <c r="BF2047" s="308"/>
      <c r="BG2047" s="309"/>
      <c r="BH2047" s="310"/>
      <c r="BI2047" s="310"/>
      <c r="BJ2047" s="311"/>
      <c r="BK2047" s="312">
        <f t="shared" si="115"/>
        <v>0</v>
      </c>
      <c r="BL2047" s="313"/>
      <c r="BM2047" s="313"/>
      <c r="BN2047" s="313"/>
      <c r="BO2047" s="313"/>
      <c r="BP2047" s="314"/>
      <c r="BQ2047" s="294"/>
      <c r="BR2047" s="295"/>
      <c r="BS2047" s="295"/>
      <c r="BT2047" s="295"/>
      <c r="BU2047" s="295"/>
      <c r="BV2047" s="295"/>
      <c r="BW2047" s="296"/>
      <c r="BX2047" s="294"/>
      <c r="BY2047" s="295"/>
      <c r="BZ2047" s="295"/>
      <c r="CA2047" s="295"/>
      <c r="CB2047" s="295"/>
      <c r="CC2047" s="296"/>
      <c r="CD2047" s="294"/>
      <c r="CE2047" s="295"/>
      <c r="CF2047" s="295"/>
      <c r="CG2047" s="295"/>
      <c r="CH2047" s="295"/>
      <c r="CI2047" s="296"/>
    </row>
    <row r="2048" spans="1:87" ht="18" customHeight="1" x14ac:dyDescent="0.25">
      <c r="A2048" s="75"/>
      <c r="B2048" s="327"/>
      <c r="C2048" s="328"/>
      <c r="D2048" s="328"/>
      <c r="E2048" s="328"/>
      <c r="F2048" s="328"/>
      <c r="G2048" s="328"/>
      <c r="H2048" s="328"/>
      <c r="I2048" s="328"/>
      <c r="J2048" s="328"/>
      <c r="K2048" s="328"/>
      <c r="L2048" s="328"/>
      <c r="M2048" s="328"/>
      <c r="N2048" s="328"/>
      <c r="O2048" s="328"/>
      <c r="P2048" s="328"/>
      <c r="Q2048" s="328"/>
      <c r="R2048" s="328"/>
      <c r="S2048" s="328"/>
      <c r="T2048" s="328"/>
      <c r="U2048" s="328"/>
      <c r="V2048" s="328"/>
      <c r="W2048" s="328"/>
      <c r="X2048" s="328"/>
      <c r="Y2048" s="329"/>
      <c r="Z2048" s="336"/>
      <c r="AA2048" s="337"/>
      <c r="AB2048" s="337"/>
      <c r="AC2048" s="337"/>
      <c r="AD2048" s="338"/>
      <c r="AE2048" s="336"/>
      <c r="AF2048" s="337"/>
      <c r="AG2048" s="337"/>
      <c r="AH2048" s="337"/>
      <c r="AI2048" s="337"/>
      <c r="AJ2048" s="337"/>
      <c r="AK2048" s="300"/>
      <c r="AL2048" s="301"/>
      <c r="AM2048" s="301"/>
      <c r="AN2048" s="301"/>
      <c r="AO2048" s="301"/>
      <c r="AP2048" s="301"/>
      <c r="AQ2048" s="301"/>
      <c r="AR2048" s="301"/>
      <c r="AS2048" s="301"/>
      <c r="AT2048" s="301"/>
      <c r="AU2048" s="301"/>
      <c r="AV2048" s="301"/>
      <c r="AW2048" s="301"/>
      <c r="AX2048" s="302"/>
      <c r="AY2048" s="407"/>
      <c r="AZ2048" s="304"/>
      <c r="BA2048" s="304"/>
      <c r="BB2048" s="408"/>
      <c r="BC2048" s="306">
        <f t="shared" si="114"/>
        <v>0</v>
      </c>
      <c r="BD2048" s="307"/>
      <c r="BE2048" s="307"/>
      <c r="BF2048" s="308"/>
      <c r="BG2048" s="309"/>
      <c r="BH2048" s="310"/>
      <c r="BI2048" s="310"/>
      <c r="BJ2048" s="311"/>
      <c r="BK2048" s="312">
        <f t="shared" si="115"/>
        <v>0</v>
      </c>
      <c r="BL2048" s="313"/>
      <c r="BM2048" s="313"/>
      <c r="BN2048" s="313"/>
      <c r="BO2048" s="313"/>
      <c r="BP2048" s="314"/>
      <c r="BQ2048" s="294"/>
      <c r="BR2048" s="295"/>
      <c r="BS2048" s="295"/>
      <c r="BT2048" s="295"/>
      <c r="BU2048" s="295"/>
      <c r="BV2048" s="295"/>
      <c r="BW2048" s="296"/>
      <c r="BX2048" s="294"/>
      <c r="BY2048" s="295"/>
      <c r="BZ2048" s="295"/>
      <c r="CA2048" s="295"/>
      <c r="CB2048" s="295"/>
      <c r="CC2048" s="296"/>
      <c r="CD2048" s="294"/>
      <c r="CE2048" s="295"/>
      <c r="CF2048" s="295"/>
      <c r="CG2048" s="295"/>
      <c r="CH2048" s="295"/>
      <c r="CI2048" s="296"/>
    </row>
    <row r="2049" spans="1:87" ht="18" customHeight="1" x14ac:dyDescent="0.25">
      <c r="A2049" s="75"/>
      <c r="B2049" s="327"/>
      <c r="C2049" s="328"/>
      <c r="D2049" s="328"/>
      <c r="E2049" s="328"/>
      <c r="F2049" s="328"/>
      <c r="G2049" s="328"/>
      <c r="H2049" s="328"/>
      <c r="I2049" s="328"/>
      <c r="J2049" s="328"/>
      <c r="K2049" s="328"/>
      <c r="L2049" s="328"/>
      <c r="M2049" s="328"/>
      <c r="N2049" s="328"/>
      <c r="O2049" s="328"/>
      <c r="P2049" s="328"/>
      <c r="Q2049" s="328"/>
      <c r="R2049" s="328"/>
      <c r="S2049" s="328"/>
      <c r="T2049" s="328"/>
      <c r="U2049" s="328"/>
      <c r="V2049" s="328"/>
      <c r="W2049" s="328"/>
      <c r="X2049" s="328"/>
      <c r="Y2049" s="329"/>
      <c r="Z2049" s="336"/>
      <c r="AA2049" s="337"/>
      <c r="AB2049" s="337"/>
      <c r="AC2049" s="337"/>
      <c r="AD2049" s="338"/>
      <c r="AE2049" s="336"/>
      <c r="AF2049" s="337"/>
      <c r="AG2049" s="337"/>
      <c r="AH2049" s="337"/>
      <c r="AI2049" s="337"/>
      <c r="AJ2049" s="337"/>
      <c r="AK2049" s="300"/>
      <c r="AL2049" s="301"/>
      <c r="AM2049" s="301"/>
      <c r="AN2049" s="301"/>
      <c r="AO2049" s="301"/>
      <c r="AP2049" s="301"/>
      <c r="AQ2049" s="301"/>
      <c r="AR2049" s="301"/>
      <c r="AS2049" s="301"/>
      <c r="AT2049" s="301"/>
      <c r="AU2049" s="301"/>
      <c r="AV2049" s="301"/>
      <c r="AW2049" s="301"/>
      <c r="AX2049" s="302"/>
      <c r="AY2049" s="407"/>
      <c r="AZ2049" s="304"/>
      <c r="BA2049" s="304"/>
      <c r="BB2049" s="408"/>
      <c r="BC2049" s="306">
        <f t="shared" si="114"/>
        <v>0</v>
      </c>
      <c r="BD2049" s="307"/>
      <c r="BE2049" s="307"/>
      <c r="BF2049" s="308"/>
      <c r="BG2049" s="309"/>
      <c r="BH2049" s="310"/>
      <c r="BI2049" s="310"/>
      <c r="BJ2049" s="311"/>
      <c r="BK2049" s="312">
        <f t="shared" si="115"/>
        <v>0</v>
      </c>
      <c r="BL2049" s="313"/>
      <c r="BM2049" s="313"/>
      <c r="BN2049" s="313"/>
      <c r="BO2049" s="313"/>
      <c r="BP2049" s="314"/>
      <c r="BQ2049" s="294"/>
      <c r="BR2049" s="295"/>
      <c r="BS2049" s="295"/>
      <c r="BT2049" s="295"/>
      <c r="BU2049" s="295"/>
      <c r="BV2049" s="295"/>
      <c r="BW2049" s="296"/>
      <c r="BX2049" s="294"/>
      <c r="BY2049" s="295"/>
      <c r="BZ2049" s="295"/>
      <c r="CA2049" s="295"/>
      <c r="CB2049" s="295"/>
      <c r="CC2049" s="296"/>
      <c r="CD2049" s="294"/>
      <c r="CE2049" s="295"/>
      <c r="CF2049" s="295"/>
      <c r="CG2049" s="295"/>
      <c r="CH2049" s="295"/>
      <c r="CI2049" s="296"/>
    </row>
    <row r="2050" spans="1:87" ht="18" customHeight="1" x14ac:dyDescent="0.25">
      <c r="A2050" s="75"/>
      <c r="B2050" s="327"/>
      <c r="C2050" s="328"/>
      <c r="D2050" s="328"/>
      <c r="E2050" s="328"/>
      <c r="F2050" s="328"/>
      <c r="G2050" s="328"/>
      <c r="H2050" s="328"/>
      <c r="I2050" s="328"/>
      <c r="J2050" s="328"/>
      <c r="K2050" s="328"/>
      <c r="L2050" s="328"/>
      <c r="M2050" s="328"/>
      <c r="N2050" s="328"/>
      <c r="O2050" s="328"/>
      <c r="P2050" s="328"/>
      <c r="Q2050" s="328"/>
      <c r="R2050" s="328"/>
      <c r="S2050" s="328"/>
      <c r="T2050" s="328"/>
      <c r="U2050" s="328"/>
      <c r="V2050" s="328"/>
      <c r="W2050" s="328"/>
      <c r="X2050" s="328"/>
      <c r="Y2050" s="329"/>
      <c r="Z2050" s="336"/>
      <c r="AA2050" s="337"/>
      <c r="AB2050" s="337"/>
      <c r="AC2050" s="337"/>
      <c r="AD2050" s="338"/>
      <c r="AE2050" s="336"/>
      <c r="AF2050" s="337"/>
      <c r="AG2050" s="337"/>
      <c r="AH2050" s="337"/>
      <c r="AI2050" s="337"/>
      <c r="AJ2050" s="337"/>
      <c r="AK2050" s="300"/>
      <c r="AL2050" s="301"/>
      <c r="AM2050" s="301"/>
      <c r="AN2050" s="301"/>
      <c r="AO2050" s="301"/>
      <c r="AP2050" s="301"/>
      <c r="AQ2050" s="301"/>
      <c r="AR2050" s="301"/>
      <c r="AS2050" s="301"/>
      <c r="AT2050" s="301"/>
      <c r="AU2050" s="301"/>
      <c r="AV2050" s="301"/>
      <c r="AW2050" s="301"/>
      <c r="AX2050" s="302"/>
      <c r="AY2050" s="407"/>
      <c r="AZ2050" s="304"/>
      <c r="BA2050" s="304"/>
      <c r="BB2050" s="408"/>
      <c r="BC2050" s="306">
        <f t="shared" si="114"/>
        <v>0</v>
      </c>
      <c r="BD2050" s="307"/>
      <c r="BE2050" s="307"/>
      <c r="BF2050" s="308"/>
      <c r="BG2050" s="309"/>
      <c r="BH2050" s="310"/>
      <c r="BI2050" s="310"/>
      <c r="BJ2050" s="311"/>
      <c r="BK2050" s="312">
        <f t="shared" si="115"/>
        <v>0</v>
      </c>
      <c r="BL2050" s="313"/>
      <c r="BM2050" s="313"/>
      <c r="BN2050" s="313"/>
      <c r="BO2050" s="313"/>
      <c r="BP2050" s="314"/>
      <c r="BQ2050" s="294"/>
      <c r="BR2050" s="295"/>
      <c r="BS2050" s="295"/>
      <c r="BT2050" s="295"/>
      <c r="BU2050" s="295"/>
      <c r="BV2050" s="295"/>
      <c r="BW2050" s="296"/>
      <c r="BX2050" s="294"/>
      <c r="BY2050" s="295"/>
      <c r="BZ2050" s="295"/>
      <c r="CA2050" s="295"/>
      <c r="CB2050" s="295"/>
      <c r="CC2050" s="296"/>
      <c r="CD2050" s="294"/>
      <c r="CE2050" s="295"/>
      <c r="CF2050" s="295"/>
      <c r="CG2050" s="295"/>
      <c r="CH2050" s="295"/>
      <c r="CI2050" s="296"/>
    </row>
    <row r="2051" spans="1:87" ht="18" customHeight="1" x14ac:dyDescent="0.25">
      <c r="A2051" s="75"/>
      <c r="B2051" s="327"/>
      <c r="C2051" s="328"/>
      <c r="D2051" s="328"/>
      <c r="E2051" s="328"/>
      <c r="F2051" s="328"/>
      <c r="G2051" s="328"/>
      <c r="H2051" s="328"/>
      <c r="I2051" s="328"/>
      <c r="J2051" s="328"/>
      <c r="K2051" s="328"/>
      <c r="L2051" s="328"/>
      <c r="M2051" s="328"/>
      <c r="N2051" s="328"/>
      <c r="O2051" s="328"/>
      <c r="P2051" s="328"/>
      <c r="Q2051" s="328"/>
      <c r="R2051" s="328"/>
      <c r="S2051" s="328"/>
      <c r="T2051" s="328"/>
      <c r="U2051" s="328"/>
      <c r="V2051" s="328"/>
      <c r="W2051" s="328"/>
      <c r="X2051" s="328"/>
      <c r="Y2051" s="329"/>
      <c r="Z2051" s="336"/>
      <c r="AA2051" s="337"/>
      <c r="AB2051" s="337"/>
      <c r="AC2051" s="337"/>
      <c r="AD2051" s="338"/>
      <c r="AE2051" s="336"/>
      <c r="AF2051" s="337"/>
      <c r="AG2051" s="337"/>
      <c r="AH2051" s="337"/>
      <c r="AI2051" s="337"/>
      <c r="AJ2051" s="337"/>
      <c r="AK2051" s="300"/>
      <c r="AL2051" s="301"/>
      <c r="AM2051" s="301"/>
      <c r="AN2051" s="301"/>
      <c r="AO2051" s="301"/>
      <c r="AP2051" s="301"/>
      <c r="AQ2051" s="301"/>
      <c r="AR2051" s="301"/>
      <c r="AS2051" s="301"/>
      <c r="AT2051" s="301"/>
      <c r="AU2051" s="301"/>
      <c r="AV2051" s="301"/>
      <c r="AW2051" s="301"/>
      <c r="AX2051" s="302"/>
      <c r="AY2051" s="407"/>
      <c r="AZ2051" s="304"/>
      <c r="BA2051" s="304"/>
      <c r="BB2051" s="408"/>
      <c r="BC2051" s="306">
        <f t="shared" si="114"/>
        <v>0</v>
      </c>
      <c r="BD2051" s="307"/>
      <c r="BE2051" s="307"/>
      <c r="BF2051" s="308"/>
      <c r="BG2051" s="309"/>
      <c r="BH2051" s="310"/>
      <c r="BI2051" s="310"/>
      <c r="BJ2051" s="311"/>
      <c r="BK2051" s="312">
        <f t="shared" si="115"/>
        <v>0</v>
      </c>
      <c r="BL2051" s="313"/>
      <c r="BM2051" s="313"/>
      <c r="BN2051" s="313"/>
      <c r="BO2051" s="313"/>
      <c r="BP2051" s="314"/>
      <c r="BQ2051" s="294"/>
      <c r="BR2051" s="295"/>
      <c r="BS2051" s="295"/>
      <c r="BT2051" s="295"/>
      <c r="BU2051" s="295"/>
      <c r="BV2051" s="295"/>
      <c r="BW2051" s="296"/>
      <c r="BX2051" s="294"/>
      <c r="BY2051" s="295"/>
      <c r="BZ2051" s="295"/>
      <c r="CA2051" s="295"/>
      <c r="CB2051" s="295"/>
      <c r="CC2051" s="296"/>
      <c r="CD2051" s="294"/>
      <c r="CE2051" s="295"/>
      <c r="CF2051" s="295"/>
      <c r="CG2051" s="295"/>
      <c r="CH2051" s="295"/>
      <c r="CI2051" s="296"/>
    </row>
    <row r="2052" spans="1:87" ht="18" customHeight="1" x14ac:dyDescent="0.25">
      <c r="A2052" s="75"/>
      <c r="B2052" s="327"/>
      <c r="C2052" s="328"/>
      <c r="D2052" s="328"/>
      <c r="E2052" s="328"/>
      <c r="F2052" s="328"/>
      <c r="G2052" s="328"/>
      <c r="H2052" s="328"/>
      <c r="I2052" s="328"/>
      <c r="J2052" s="328"/>
      <c r="K2052" s="328"/>
      <c r="L2052" s="328"/>
      <c r="M2052" s="328"/>
      <c r="N2052" s="328"/>
      <c r="O2052" s="328"/>
      <c r="P2052" s="328"/>
      <c r="Q2052" s="328"/>
      <c r="R2052" s="328"/>
      <c r="S2052" s="328"/>
      <c r="T2052" s="328"/>
      <c r="U2052" s="328"/>
      <c r="V2052" s="328"/>
      <c r="W2052" s="328"/>
      <c r="X2052" s="328"/>
      <c r="Y2052" s="329"/>
      <c r="Z2052" s="336"/>
      <c r="AA2052" s="337"/>
      <c r="AB2052" s="337"/>
      <c r="AC2052" s="337"/>
      <c r="AD2052" s="338"/>
      <c r="AE2052" s="336"/>
      <c r="AF2052" s="337"/>
      <c r="AG2052" s="337"/>
      <c r="AH2052" s="337"/>
      <c r="AI2052" s="337"/>
      <c r="AJ2052" s="337"/>
      <c r="AK2052" s="300"/>
      <c r="AL2052" s="301"/>
      <c r="AM2052" s="301"/>
      <c r="AN2052" s="301"/>
      <c r="AO2052" s="301"/>
      <c r="AP2052" s="301"/>
      <c r="AQ2052" s="301"/>
      <c r="AR2052" s="301"/>
      <c r="AS2052" s="301"/>
      <c r="AT2052" s="301"/>
      <c r="AU2052" s="301"/>
      <c r="AV2052" s="301"/>
      <c r="AW2052" s="301"/>
      <c r="AX2052" s="302"/>
      <c r="AY2052" s="407"/>
      <c r="AZ2052" s="304"/>
      <c r="BA2052" s="304"/>
      <c r="BB2052" s="408"/>
      <c r="BC2052" s="306">
        <f t="shared" si="114"/>
        <v>0</v>
      </c>
      <c r="BD2052" s="307"/>
      <c r="BE2052" s="307"/>
      <c r="BF2052" s="308"/>
      <c r="BG2052" s="309"/>
      <c r="BH2052" s="310"/>
      <c r="BI2052" s="310"/>
      <c r="BJ2052" s="311"/>
      <c r="BK2052" s="312">
        <f t="shared" si="115"/>
        <v>0</v>
      </c>
      <c r="BL2052" s="313"/>
      <c r="BM2052" s="313"/>
      <c r="BN2052" s="313"/>
      <c r="BO2052" s="313"/>
      <c r="BP2052" s="314"/>
      <c r="BQ2052" s="294"/>
      <c r="BR2052" s="295"/>
      <c r="BS2052" s="295"/>
      <c r="BT2052" s="295"/>
      <c r="BU2052" s="295"/>
      <c r="BV2052" s="295"/>
      <c r="BW2052" s="296"/>
      <c r="BX2052" s="294"/>
      <c r="BY2052" s="295"/>
      <c r="BZ2052" s="295"/>
      <c r="CA2052" s="295"/>
      <c r="CB2052" s="295"/>
      <c r="CC2052" s="296"/>
      <c r="CD2052" s="294"/>
      <c r="CE2052" s="295"/>
      <c r="CF2052" s="295"/>
      <c r="CG2052" s="295"/>
      <c r="CH2052" s="295"/>
      <c r="CI2052" s="296"/>
    </row>
    <row r="2053" spans="1:87" ht="18" customHeight="1" x14ac:dyDescent="0.25">
      <c r="A2053" s="75"/>
      <c r="B2053" s="327"/>
      <c r="C2053" s="328"/>
      <c r="D2053" s="328"/>
      <c r="E2053" s="328"/>
      <c r="F2053" s="328"/>
      <c r="G2053" s="328"/>
      <c r="H2053" s="328"/>
      <c r="I2053" s="328"/>
      <c r="J2053" s="328"/>
      <c r="K2053" s="328"/>
      <c r="L2053" s="328"/>
      <c r="M2053" s="328"/>
      <c r="N2053" s="328"/>
      <c r="O2053" s="328"/>
      <c r="P2053" s="328"/>
      <c r="Q2053" s="328"/>
      <c r="R2053" s="328"/>
      <c r="S2053" s="328"/>
      <c r="T2053" s="328"/>
      <c r="U2053" s="328"/>
      <c r="V2053" s="328"/>
      <c r="W2053" s="328"/>
      <c r="X2053" s="328"/>
      <c r="Y2053" s="329"/>
      <c r="Z2053" s="336"/>
      <c r="AA2053" s="337"/>
      <c r="AB2053" s="337"/>
      <c r="AC2053" s="337"/>
      <c r="AD2053" s="338"/>
      <c r="AE2053" s="336"/>
      <c r="AF2053" s="337"/>
      <c r="AG2053" s="337"/>
      <c r="AH2053" s="337"/>
      <c r="AI2053" s="337"/>
      <c r="AJ2053" s="337"/>
      <c r="AK2053" s="300"/>
      <c r="AL2053" s="301"/>
      <c r="AM2053" s="301"/>
      <c r="AN2053" s="301"/>
      <c r="AO2053" s="301"/>
      <c r="AP2053" s="301"/>
      <c r="AQ2053" s="301"/>
      <c r="AR2053" s="301"/>
      <c r="AS2053" s="301"/>
      <c r="AT2053" s="301"/>
      <c r="AU2053" s="301"/>
      <c r="AV2053" s="301"/>
      <c r="AW2053" s="301"/>
      <c r="AX2053" s="302"/>
      <c r="AY2053" s="407"/>
      <c r="AZ2053" s="304"/>
      <c r="BA2053" s="304"/>
      <c r="BB2053" s="408"/>
      <c r="BC2053" s="306">
        <f t="shared" si="114"/>
        <v>0</v>
      </c>
      <c r="BD2053" s="307"/>
      <c r="BE2053" s="307"/>
      <c r="BF2053" s="308"/>
      <c r="BG2053" s="309"/>
      <c r="BH2053" s="310"/>
      <c r="BI2053" s="310"/>
      <c r="BJ2053" s="311"/>
      <c r="BK2053" s="312">
        <f t="shared" si="115"/>
        <v>0</v>
      </c>
      <c r="BL2053" s="313"/>
      <c r="BM2053" s="313"/>
      <c r="BN2053" s="313"/>
      <c r="BO2053" s="313"/>
      <c r="BP2053" s="314"/>
      <c r="BQ2053" s="294"/>
      <c r="BR2053" s="295"/>
      <c r="BS2053" s="295"/>
      <c r="BT2053" s="295"/>
      <c r="BU2053" s="295"/>
      <c r="BV2053" s="295"/>
      <c r="BW2053" s="296"/>
      <c r="BX2053" s="294"/>
      <c r="BY2053" s="295"/>
      <c r="BZ2053" s="295"/>
      <c r="CA2053" s="295"/>
      <c r="CB2053" s="295"/>
      <c r="CC2053" s="296"/>
      <c r="CD2053" s="294"/>
      <c r="CE2053" s="295"/>
      <c r="CF2053" s="295"/>
      <c r="CG2053" s="295"/>
      <c r="CH2053" s="295"/>
      <c r="CI2053" s="296"/>
    </row>
    <row r="2054" spans="1:87" ht="18" customHeight="1" x14ac:dyDescent="0.25">
      <c r="A2054" s="75"/>
      <c r="B2054" s="327"/>
      <c r="C2054" s="328"/>
      <c r="D2054" s="328"/>
      <c r="E2054" s="328"/>
      <c r="F2054" s="328"/>
      <c r="G2054" s="328"/>
      <c r="H2054" s="328"/>
      <c r="I2054" s="328"/>
      <c r="J2054" s="328"/>
      <c r="K2054" s="328"/>
      <c r="L2054" s="328"/>
      <c r="M2054" s="328"/>
      <c r="N2054" s="328"/>
      <c r="O2054" s="328"/>
      <c r="P2054" s="328"/>
      <c r="Q2054" s="328"/>
      <c r="R2054" s="328"/>
      <c r="S2054" s="328"/>
      <c r="T2054" s="328"/>
      <c r="U2054" s="328"/>
      <c r="V2054" s="328"/>
      <c r="W2054" s="328"/>
      <c r="X2054" s="328"/>
      <c r="Y2054" s="329"/>
      <c r="Z2054" s="336"/>
      <c r="AA2054" s="337"/>
      <c r="AB2054" s="337"/>
      <c r="AC2054" s="337"/>
      <c r="AD2054" s="338"/>
      <c r="AE2054" s="336"/>
      <c r="AF2054" s="337"/>
      <c r="AG2054" s="337"/>
      <c r="AH2054" s="337"/>
      <c r="AI2054" s="337"/>
      <c r="AJ2054" s="337"/>
      <c r="AK2054" s="300"/>
      <c r="AL2054" s="301"/>
      <c r="AM2054" s="301"/>
      <c r="AN2054" s="301"/>
      <c r="AO2054" s="301"/>
      <c r="AP2054" s="301"/>
      <c r="AQ2054" s="301"/>
      <c r="AR2054" s="301"/>
      <c r="AS2054" s="301"/>
      <c r="AT2054" s="301"/>
      <c r="AU2054" s="301"/>
      <c r="AV2054" s="301"/>
      <c r="AW2054" s="301"/>
      <c r="AX2054" s="302"/>
      <c r="AY2054" s="407"/>
      <c r="AZ2054" s="304"/>
      <c r="BA2054" s="304"/>
      <c r="BB2054" s="408"/>
      <c r="BC2054" s="306">
        <f t="shared" si="114"/>
        <v>0</v>
      </c>
      <c r="BD2054" s="307"/>
      <c r="BE2054" s="307"/>
      <c r="BF2054" s="308"/>
      <c r="BG2054" s="309"/>
      <c r="BH2054" s="310"/>
      <c r="BI2054" s="310"/>
      <c r="BJ2054" s="311"/>
      <c r="BK2054" s="312">
        <f t="shared" si="115"/>
        <v>0</v>
      </c>
      <c r="BL2054" s="313"/>
      <c r="BM2054" s="313"/>
      <c r="BN2054" s="313"/>
      <c r="BO2054" s="313"/>
      <c r="BP2054" s="314"/>
      <c r="BQ2054" s="294"/>
      <c r="BR2054" s="295"/>
      <c r="BS2054" s="295"/>
      <c r="BT2054" s="295"/>
      <c r="BU2054" s="295"/>
      <c r="BV2054" s="295"/>
      <c r="BW2054" s="296"/>
      <c r="BX2054" s="294"/>
      <c r="BY2054" s="295"/>
      <c r="BZ2054" s="295"/>
      <c r="CA2054" s="295"/>
      <c r="CB2054" s="295"/>
      <c r="CC2054" s="296"/>
      <c r="CD2054" s="294"/>
      <c r="CE2054" s="295"/>
      <c r="CF2054" s="295"/>
      <c r="CG2054" s="295"/>
      <c r="CH2054" s="295"/>
      <c r="CI2054" s="296"/>
    </row>
    <row r="2055" spans="1:87" ht="18" customHeight="1" x14ac:dyDescent="0.25">
      <c r="A2055" s="75"/>
      <c r="B2055" s="327"/>
      <c r="C2055" s="328"/>
      <c r="D2055" s="328"/>
      <c r="E2055" s="328"/>
      <c r="F2055" s="328"/>
      <c r="G2055" s="328"/>
      <c r="H2055" s="328"/>
      <c r="I2055" s="328"/>
      <c r="J2055" s="328"/>
      <c r="K2055" s="328"/>
      <c r="L2055" s="328"/>
      <c r="M2055" s="328"/>
      <c r="N2055" s="328"/>
      <c r="O2055" s="328"/>
      <c r="P2055" s="328"/>
      <c r="Q2055" s="328"/>
      <c r="R2055" s="328"/>
      <c r="S2055" s="328"/>
      <c r="T2055" s="328"/>
      <c r="U2055" s="328"/>
      <c r="V2055" s="328"/>
      <c r="W2055" s="328"/>
      <c r="X2055" s="328"/>
      <c r="Y2055" s="329"/>
      <c r="Z2055" s="336"/>
      <c r="AA2055" s="337"/>
      <c r="AB2055" s="337"/>
      <c r="AC2055" s="337"/>
      <c r="AD2055" s="338"/>
      <c r="AE2055" s="336"/>
      <c r="AF2055" s="337"/>
      <c r="AG2055" s="337"/>
      <c r="AH2055" s="337"/>
      <c r="AI2055" s="337"/>
      <c r="AJ2055" s="337"/>
      <c r="AK2055" s="300"/>
      <c r="AL2055" s="301"/>
      <c r="AM2055" s="301"/>
      <c r="AN2055" s="301"/>
      <c r="AO2055" s="301"/>
      <c r="AP2055" s="301"/>
      <c r="AQ2055" s="301"/>
      <c r="AR2055" s="301"/>
      <c r="AS2055" s="301"/>
      <c r="AT2055" s="301"/>
      <c r="AU2055" s="301"/>
      <c r="AV2055" s="301"/>
      <c r="AW2055" s="301"/>
      <c r="AX2055" s="302"/>
      <c r="AY2055" s="407"/>
      <c r="AZ2055" s="304"/>
      <c r="BA2055" s="304"/>
      <c r="BB2055" s="408"/>
      <c r="BC2055" s="306">
        <f t="shared" si="114"/>
        <v>0</v>
      </c>
      <c r="BD2055" s="307"/>
      <c r="BE2055" s="307"/>
      <c r="BF2055" s="308"/>
      <c r="BG2055" s="309"/>
      <c r="BH2055" s="310"/>
      <c r="BI2055" s="310"/>
      <c r="BJ2055" s="311"/>
      <c r="BK2055" s="312">
        <f t="shared" si="115"/>
        <v>0</v>
      </c>
      <c r="BL2055" s="313"/>
      <c r="BM2055" s="313"/>
      <c r="BN2055" s="313"/>
      <c r="BO2055" s="313"/>
      <c r="BP2055" s="314"/>
      <c r="BQ2055" s="294"/>
      <c r="BR2055" s="295"/>
      <c r="BS2055" s="295"/>
      <c r="BT2055" s="295"/>
      <c r="BU2055" s="295"/>
      <c r="BV2055" s="295"/>
      <c r="BW2055" s="296"/>
      <c r="BX2055" s="294"/>
      <c r="BY2055" s="295"/>
      <c r="BZ2055" s="295"/>
      <c r="CA2055" s="295"/>
      <c r="CB2055" s="295"/>
      <c r="CC2055" s="296"/>
      <c r="CD2055" s="294"/>
      <c r="CE2055" s="295"/>
      <c r="CF2055" s="295"/>
      <c r="CG2055" s="295"/>
      <c r="CH2055" s="295"/>
      <c r="CI2055" s="296"/>
    </row>
    <row r="2056" spans="1:87" ht="18" customHeight="1" x14ac:dyDescent="0.25">
      <c r="A2056" s="75"/>
      <c r="B2056" s="327"/>
      <c r="C2056" s="328"/>
      <c r="D2056" s="328"/>
      <c r="E2056" s="328"/>
      <c r="F2056" s="328"/>
      <c r="G2056" s="328"/>
      <c r="H2056" s="328"/>
      <c r="I2056" s="328"/>
      <c r="J2056" s="328"/>
      <c r="K2056" s="328"/>
      <c r="L2056" s="328"/>
      <c r="M2056" s="328"/>
      <c r="N2056" s="328"/>
      <c r="O2056" s="328"/>
      <c r="P2056" s="328"/>
      <c r="Q2056" s="328"/>
      <c r="R2056" s="328"/>
      <c r="S2056" s="328"/>
      <c r="T2056" s="328"/>
      <c r="U2056" s="328"/>
      <c r="V2056" s="328"/>
      <c r="W2056" s="328"/>
      <c r="X2056" s="328"/>
      <c r="Y2056" s="329"/>
      <c r="Z2056" s="336"/>
      <c r="AA2056" s="337"/>
      <c r="AB2056" s="337"/>
      <c r="AC2056" s="337"/>
      <c r="AD2056" s="338"/>
      <c r="AE2056" s="336"/>
      <c r="AF2056" s="337"/>
      <c r="AG2056" s="337"/>
      <c r="AH2056" s="337"/>
      <c r="AI2056" s="337"/>
      <c r="AJ2056" s="337"/>
      <c r="AK2056" s="300"/>
      <c r="AL2056" s="301"/>
      <c r="AM2056" s="301"/>
      <c r="AN2056" s="301"/>
      <c r="AO2056" s="301"/>
      <c r="AP2056" s="301"/>
      <c r="AQ2056" s="301"/>
      <c r="AR2056" s="301"/>
      <c r="AS2056" s="301"/>
      <c r="AT2056" s="301"/>
      <c r="AU2056" s="301"/>
      <c r="AV2056" s="301"/>
      <c r="AW2056" s="301"/>
      <c r="AX2056" s="302"/>
      <c r="AY2056" s="407"/>
      <c r="AZ2056" s="304"/>
      <c r="BA2056" s="304"/>
      <c r="BB2056" s="408"/>
      <c r="BC2056" s="306">
        <f t="shared" si="114"/>
        <v>0</v>
      </c>
      <c r="BD2056" s="307"/>
      <c r="BE2056" s="307"/>
      <c r="BF2056" s="308"/>
      <c r="BG2056" s="309"/>
      <c r="BH2056" s="310"/>
      <c r="BI2056" s="310"/>
      <c r="BJ2056" s="311"/>
      <c r="BK2056" s="312">
        <f t="shared" si="115"/>
        <v>0</v>
      </c>
      <c r="BL2056" s="313"/>
      <c r="BM2056" s="313"/>
      <c r="BN2056" s="313"/>
      <c r="BO2056" s="313"/>
      <c r="BP2056" s="314"/>
      <c r="BQ2056" s="294"/>
      <c r="BR2056" s="295"/>
      <c r="BS2056" s="295"/>
      <c r="BT2056" s="295"/>
      <c r="BU2056" s="295"/>
      <c r="BV2056" s="295"/>
      <c r="BW2056" s="296"/>
      <c r="BX2056" s="294"/>
      <c r="BY2056" s="295"/>
      <c r="BZ2056" s="295"/>
      <c r="CA2056" s="295"/>
      <c r="CB2056" s="295"/>
      <c r="CC2056" s="296"/>
      <c r="CD2056" s="294"/>
      <c r="CE2056" s="295"/>
      <c r="CF2056" s="295"/>
      <c r="CG2056" s="295"/>
      <c r="CH2056" s="295"/>
      <c r="CI2056" s="296"/>
    </row>
    <row r="2057" spans="1:87" ht="18" customHeight="1" x14ac:dyDescent="0.25">
      <c r="A2057" s="75"/>
      <c r="B2057" s="327"/>
      <c r="C2057" s="328"/>
      <c r="D2057" s="328"/>
      <c r="E2057" s="328"/>
      <c r="F2057" s="328"/>
      <c r="G2057" s="328"/>
      <c r="H2057" s="328"/>
      <c r="I2057" s="328"/>
      <c r="J2057" s="328"/>
      <c r="K2057" s="328"/>
      <c r="L2057" s="328"/>
      <c r="M2057" s="328"/>
      <c r="N2057" s="328"/>
      <c r="O2057" s="328"/>
      <c r="P2057" s="328"/>
      <c r="Q2057" s="328"/>
      <c r="R2057" s="328"/>
      <c r="S2057" s="328"/>
      <c r="T2057" s="328"/>
      <c r="U2057" s="328"/>
      <c r="V2057" s="328"/>
      <c r="W2057" s="328"/>
      <c r="X2057" s="328"/>
      <c r="Y2057" s="329"/>
      <c r="Z2057" s="336"/>
      <c r="AA2057" s="337"/>
      <c r="AB2057" s="337"/>
      <c r="AC2057" s="337"/>
      <c r="AD2057" s="338"/>
      <c r="AE2057" s="336"/>
      <c r="AF2057" s="337"/>
      <c r="AG2057" s="337"/>
      <c r="AH2057" s="337"/>
      <c r="AI2057" s="337"/>
      <c r="AJ2057" s="337"/>
      <c r="AK2057" s="300"/>
      <c r="AL2057" s="301"/>
      <c r="AM2057" s="301"/>
      <c r="AN2057" s="301"/>
      <c r="AO2057" s="301"/>
      <c r="AP2057" s="301"/>
      <c r="AQ2057" s="301"/>
      <c r="AR2057" s="301"/>
      <c r="AS2057" s="301"/>
      <c r="AT2057" s="301"/>
      <c r="AU2057" s="301"/>
      <c r="AV2057" s="301"/>
      <c r="AW2057" s="301"/>
      <c r="AX2057" s="302"/>
      <c r="AY2057" s="407"/>
      <c r="AZ2057" s="304"/>
      <c r="BA2057" s="304"/>
      <c r="BB2057" s="408"/>
      <c r="BC2057" s="306">
        <f t="shared" si="114"/>
        <v>0</v>
      </c>
      <c r="BD2057" s="307"/>
      <c r="BE2057" s="307"/>
      <c r="BF2057" s="308"/>
      <c r="BG2057" s="309"/>
      <c r="BH2057" s="310"/>
      <c r="BI2057" s="310"/>
      <c r="BJ2057" s="311"/>
      <c r="BK2057" s="312">
        <f t="shared" si="115"/>
        <v>0</v>
      </c>
      <c r="BL2057" s="313"/>
      <c r="BM2057" s="313"/>
      <c r="BN2057" s="313"/>
      <c r="BO2057" s="313"/>
      <c r="BP2057" s="314"/>
      <c r="BQ2057" s="294"/>
      <c r="BR2057" s="295"/>
      <c r="BS2057" s="295"/>
      <c r="BT2057" s="295"/>
      <c r="BU2057" s="295"/>
      <c r="BV2057" s="295"/>
      <c r="BW2057" s="296"/>
      <c r="BX2057" s="294"/>
      <c r="BY2057" s="295"/>
      <c r="BZ2057" s="295"/>
      <c r="CA2057" s="295"/>
      <c r="CB2057" s="295"/>
      <c r="CC2057" s="296"/>
      <c r="CD2057" s="294"/>
      <c r="CE2057" s="295"/>
      <c r="CF2057" s="295"/>
      <c r="CG2057" s="295"/>
      <c r="CH2057" s="295"/>
      <c r="CI2057" s="296"/>
    </row>
    <row r="2058" spans="1:87" ht="18" customHeight="1" thickBot="1" x14ac:dyDescent="0.3">
      <c r="A2058" s="75"/>
      <c r="B2058" s="330"/>
      <c r="C2058" s="331"/>
      <c r="D2058" s="331"/>
      <c r="E2058" s="331"/>
      <c r="F2058" s="331"/>
      <c r="G2058" s="331"/>
      <c r="H2058" s="331"/>
      <c r="I2058" s="331"/>
      <c r="J2058" s="331"/>
      <c r="K2058" s="331"/>
      <c r="L2058" s="331"/>
      <c r="M2058" s="331"/>
      <c r="N2058" s="331"/>
      <c r="O2058" s="331"/>
      <c r="P2058" s="331"/>
      <c r="Q2058" s="331"/>
      <c r="R2058" s="331"/>
      <c r="S2058" s="331"/>
      <c r="T2058" s="331"/>
      <c r="U2058" s="331"/>
      <c r="V2058" s="331"/>
      <c r="W2058" s="331"/>
      <c r="X2058" s="331"/>
      <c r="Y2058" s="332"/>
      <c r="Z2058" s="339"/>
      <c r="AA2058" s="340"/>
      <c r="AB2058" s="340"/>
      <c r="AC2058" s="340"/>
      <c r="AD2058" s="341"/>
      <c r="AE2058" s="339"/>
      <c r="AF2058" s="340"/>
      <c r="AG2058" s="340"/>
      <c r="AH2058" s="340"/>
      <c r="AI2058" s="340"/>
      <c r="AJ2058" s="340"/>
      <c r="AK2058" s="392"/>
      <c r="AL2058" s="393"/>
      <c r="AM2058" s="393"/>
      <c r="AN2058" s="393"/>
      <c r="AO2058" s="393"/>
      <c r="AP2058" s="393"/>
      <c r="AQ2058" s="393"/>
      <c r="AR2058" s="393"/>
      <c r="AS2058" s="393"/>
      <c r="AT2058" s="393"/>
      <c r="AU2058" s="393"/>
      <c r="AV2058" s="393"/>
      <c r="AW2058" s="393"/>
      <c r="AX2058" s="394"/>
      <c r="AY2058" s="411"/>
      <c r="AZ2058" s="396"/>
      <c r="BA2058" s="396"/>
      <c r="BB2058" s="412"/>
      <c r="BC2058" s="398">
        <f t="shared" si="114"/>
        <v>0</v>
      </c>
      <c r="BD2058" s="399"/>
      <c r="BE2058" s="399"/>
      <c r="BF2058" s="400"/>
      <c r="BG2058" s="401"/>
      <c r="BH2058" s="402"/>
      <c r="BI2058" s="402"/>
      <c r="BJ2058" s="403"/>
      <c r="BK2058" s="404">
        <f t="shared" si="115"/>
        <v>0</v>
      </c>
      <c r="BL2058" s="405"/>
      <c r="BM2058" s="405"/>
      <c r="BN2058" s="405"/>
      <c r="BO2058" s="405"/>
      <c r="BP2058" s="406"/>
      <c r="BQ2058" s="297"/>
      <c r="BR2058" s="298"/>
      <c r="BS2058" s="298"/>
      <c r="BT2058" s="298"/>
      <c r="BU2058" s="298"/>
      <c r="BV2058" s="298"/>
      <c r="BW2058" s="299"/>
      <c r="BX2058" s="297"/>
      <c r="BY2058" s="298"/>
      <c r="BZ2058" s="298"/>
      <c r="CA2058" s="298"/>
      <c r="CB2058" s="298"/>
      <c r="CC2058" s="299"/>
      <c r="CD2058" s="297"/>
      <c r="CE2058" s="298"/>
      <c r="CF2058" s="298"/>
      <c r="CG2058" s="298"/>
      <c r="CH2058" s="298"/>
      <c r="CI2058" s="299"/>
    </row>
    <row r="2059" spans="1:87" ht="18" customHeight="1" thickBot="1" x14ac:dyDescent="0.3">
      <c r="A2059" s="75"/>
      <c r="B2059" s="377"/>
      <c r="C2059" s="378"/>
      <c r="D2059" s="378"/>
      <c r="E2059" s="378"/>
      <c r="F2059" s="378"/>
      <c r="G2059" s="378"/>
      <c r="H2059" s="378"/>
      <c r="I2059" s="378"/>
      <c r="J2059" s="378"/>
      <c r="K2059" s="378"/>
      <c r="L2059" s="378"/>
      <c r="M2059" s="378"/>
      <c r="N2059" s="378"/>
      <c r="O2059" s="378"/>
      <c r="P2059" s="378"/>
      <c r="Q2059" s="378"/>
      <c r="R2059" s="378"/>
      <c r="S2059" s="378"/>
      <c r="T2059" s="378"/>
      <c r="U2059" s="378"/>
      <c r="V2059" s="378"/>
      <c r="W2059" s="378"/>
      <c r="X2059" s="378"/>
      <c r="Y2059" s="378"/>
      <c r="Z2059" s="378"/>
      <c r="AA2059" s="378"/>
      <c r="AB2059" s="378"/>
      <c r="AC2059" s="378"/>
      <c r="AD2059" s="378"/>
      <c r="AE2059" s="378"/>
      <c r="AF2059" s="378"/>
      <c r="AG2059" s="378"/>
      <c r="AH2059" s="378"/>
      <c r="AI2059" s="378"/>
      <c r="AJ2059" s="379"/>
      <c r="AK2059" s="380" t="s">
        <v>3</v>
      </c>
      <c r="AL2059" s="381"/>
      <c r="AM2059" s="381"/>
      <c r="AN2059" s="381"/>
      <c r="AO2059" s="381"/>
      <c r="AP2059" s="381"/>
      <c r="AQ2059" s="381"/>
      <c r="AR2059" s="381"/>
      <c r="AS2059" s="381"/>
      <c r="AT2059" s="381"/>
      <c r="AU2059" s="381"/>
      <c r="AV2059" s="381"/>
      <c r="AW2059" s="381"/>
      <c r="AX2059" s="381"/>
      <c r="AY2059" s="382"/>
      <c r="AZ2059" s="382"/>
      <c r="BA2059" s="382"/>
      <c r="BB2059" s="382"/>
      <c r="BC2059" s="382"/>
      <c r="BD2059" s="382"/>
      <c r="BE2059" s="382"/>
      <c r="BF2059" s="382"/>
      <c r="BG2059" s="382"/>
      <c r="BH2059" s="382"/>
      <c r="BI2059" s="382"/>
      <c r="BJ2059" s="383"/>
      <c r="BK2059" s="384">
        <f>SUM(BK2029:BK2058)</f>
        <v>0</v>
      </c>
      <c r="BL2059" s="385"/>
      <c r="BM2059" s="385"/>
      <c r="BN2059" s="385"/>
      <c r="BO2059" s="385"/>
      <c r="BP2059" s="386"/>
      <c r="BQ2059" s="387" t="s">
        <v>100</v>
      </c>
      <c r="BR2059" s="388"/>
      <c r="BS2059" s="388"/>
      <c r="BT2059" s="388"/>
      <c r="BU2059" s="388"/>
      <c r="BV2059" s="388"/>
      <c r="BW2059" s="388"/>
      <c r="BX2059" s="388"/>
      <c r="BY2059" s="388"/>
      <c r="BZ2059" s="388"/>
      <c r="CA2059" s="388"/>
      <c r="CB2059" s="388"/>
      <c r="CC2059" s="389"/>
      <c r="CD2059" s="390">
        <f>+CD2029*AE2029</f>
        <v>0</v>
      </c>
      <c r="CE2059" s="390"/>
      <c r="CF2059" s="390"/>
      <c r="CG2059" s="390"/>
      <c r="CH2059" s="390"/>
      <c r="CI2059" s="391"/>
    </row>
    <row r="2060" spans="1:87" ht="18" customHeight="1" thickBot="1" x14ac:dyDescent="0.3">
      <c r="A2060" s="75"/>
      <c r="B2060" s="76"/>
      <c r="C2060" s="76"/>
      <c r="D2060" s="76"/>
      <c r="E2060" s="76"/>
      <c r="F2060" s="76"/>
      <c r="G2060" s="76"/>
      <c r="H2060" s="76"/>
      <c r="I2060" s="76"/>
      <c r="J2060" s="76"/>
      <c r="K2060" s="76"/>
      <c r="L2060" s="76"/>
      <c r="M2060" s="76"/>
      <c r="N2060" s="76"/>
      <c r="O2060" s="76"/>
      <c r="P2060" s="76"/>
      <c r="Q2060" s="76"/>
      <c r="R2060" s="76"/>
      <c r="S2060" s="76"/>
      <c r="T2060" s="76"/>
      <c r="U2060" s="76"/>
      <c r="V2060" s="76"/>
      <c r="W2060" s="76"/>
      <c r="X2060" s="76"/>
      <c r="Y2060" s="76"/>
      <c r="Z2060" s="76"/>
      <c r="AA2060" s="76"/>
      <c r="AB2060" s="76"/>
      <c r="AC2060" s="76"/>
      <c r="AD2060" s="76"/>
      <c r="AE2060" s="76"/>
      <c r="AF2060" s="76"/>
      <c r="AG2060" s="76"/>
      <c r="AH2060" s="76"/>
      <c r="AI2060" s="76"/>
      <c r="AJ2060" s="76"/>
      <c r="BG2060" s="78"/>
      <c r="BH2060" s="78"/>
      <c r="BI2060" s="78"/>
      <c r="BJ2060" s="78"/>
      <c r="BK2060" s="79"/>
      <c r="BL2060" s="79"/>
      <c r="BM2060" s="79"/>
      <c r="BN2060" s="79"/>
      <c r="BO2060" s="79"/>
      <c r="BP2060" s="79"/>
      <c r="BQ2060" s="79"/>
      <c r="BR2060" s="79"/>
      <c r="BS2060" s="79"/>
      <c r="BT2060" s="79"/>
      <c r="BU2060" s="79"/>
      <c r="BV2060" s="79"/>
      <c r="BW2060" s="79"/>
      <c r="BX2060" s="79"/>
      <c r="BY2060" s="79"/>
      <c r="BZ2060" s="79"/>
      <c r="CA2060" s="79"/>
      <c r="CB2060" s="79"/>
      <c r="CC2060" s="79"/>
      <c r="CD2060" s="79"/>
      <c r="CE2060" s="79"/>
      <c r="CF2060" s="79"/>
      <c r="CG2060" s="79"/>
      <c r="CH2060" s="79"/>
      <c r="CI2060" s="79"/>
    </row>
    <row r="2061" spans="1:87" ht="18" customHeight="1" x14ac:dyDescent="0.25">
      <c r="A2061" s="75"/>
      <c r="B2061" s="348" t="s">
        <v>0</v>
      </c>
      <c r="C2061" s="349"/>
      <c r="D2061" s="349"/>
      <c r="E2061" s="349"/>
      <c r="F2061" s="349"/>
      <c r="G2061" s="349"/>
      <c r="H2061" s="349"/>
      <c r="I2061" s="349"/>
      <c r="J2061" s="349"/>
      <c r="K2061" s="349"/>
      <c r="L2061" s="349"/>
      <c r="M2061" s="349"/>
      <c r="N2061" s="349"/>
      <c r="O2061" s="349"/>
      <c r="P2061" s="349"/>
      <c r="Q2061" s="349"/>
      <c r="R2061" s="349"/>
      <c r="S2061" s="349"/>
      <c r="T2061" s="349"/>
      <c r="U2061" s="349"/>
      <c r="V2061" s="349"/>
      <c r="W2061" s="349"/>
      <c r="X2061" s="349"/>
      <c r="Y2061" s="350"/>
      <c r="Z2061" s="348" t="s">
        <v>80</v>
      </c>
      <c r="AA2061" s="349"/>
      <c r="AB2061" s="349"/>
      <c r="AC2061" s="349"/>
      <c r="AD2061" s="350"/>
      <c r="AE2061" s="357" t="s">
        <v>79</v>
      </c>
      <c r="AF2061" s="358"/>
      <c r="AG2061" s="358"/>
      <c r="AH2061" s="358"/>
      <c r="AI2061" s="358"/>
      <c r="AJ2061" s="359"/>
      <c r="AK2061" s="357" t="s">
        <v>81</v>
      </c>
      <c r="AL2061" s="358"/>
      <c r="AM2061" s="358"/>
      <c r="AN2061" s="358"/>
      <c r="AO2061" s="358"/>
      <c r="AP2061" s="358"/>
      <c r="AQ2061" s="358"/>
      <c r="AR2061" s="358"/>
      <c r="AS2061" s="358"/>
      <c r="AT2061" s="358"/>
      <c r="AU2061" s="358"/>
      <c r="AV2061" s="358"/>
      <c r="AW2061" s="358"/>
      <c r="AX2061" s="359"/>
      <c r="AY2061" s="357" t="s">
        <v>1</v>
      </c>
      <c r="AZ2061" s="358"/>
      <c r="BA2061" s="358"/>
      <c r="BB2061" s="359"/>
      <c r="BC2061" s="348" t="s">
        <v>104</v>
      </c>
      <c r="BD2061" s="349"/>
      <c r="BE2061" s="349"/>
      <c r="BF2061" s="350"/>
      <c r="BG2061" s="366" t="s">
        <v>82</v>
      </c>
      <c r="BH2061" s="367"/>
      <c r="BI2061" s="367"/>
      <c r="BJ2061" s="368"/>
      <c r="BK2061" s="315" t="s">
        <v>99</v>
      </c>
      <c r="BL2061" s="316"/>
      <c r="BM2061" s="316"/>
      <c r="BN2061" s="316"/>
      <c r="BO2061" s="316"/>
      <c r="BP2061" s="317"/>
      <c r="BQ2061" s="315" t="s">
        <v>83</v>
      </c>
      <c r="BR2061" s="316"/>
      <c r="BS2061" s="316"/>
      <c r="BT2061" s="316"/>
      <c r="BU2061" s="316"/>
      <c r="BV2061" s="316"/>
      <c r="BW2061" s="317"/>
      <c r="BX2061" s="315" t="s">
        <v>84</v>
      </c>
      <c r="BY2061" s="316"/>
      <c r="BZ2061" s="316"/>
      <c r="CA2061" s="316"/>
      <c r="CB2061" s="316"/>
      <c r="CC2061" s="317"/>
      <c r="CD2061" s="315" t="s">
        <v>85</v>
      </c>
      <c r="CE2061" s="316"/>
      <c r="CF2061" s="316"/>
      <c r="CG2061" s="316"/>
      <c r="CH2061" s="316"/>
      <c r="CI2061" s="317"/>
    </row>
    <row r="2062" spans="1:87" ht="18" customHeight="1" x14ac:dyDescent="0.25">
      <c r="A2062" s="75"/>
      <c r="B2062" s="351"/>
      <c r="C2062" s="352"/>
      <c r="D2062" s="352"/>
      <c r="E2062" s="352"/>
      <c r="F2062" s="352"/>
      <c r="G2062" s="352"/>
      <c r="H2062" s="352"/>
      <c r="I2062" s="352"/>
      <c r="J2062" s="352"/>
      <c r="K2062" s="352"/>
      <c r="L2062" s="352"/>
      <c r="M2062" s="352"/>
      <c r="N2062" s="352"/>
      <c r="O2062" s="352"/>
      <c r="P2062" s="352"/>
      <c r="Q2062" s="352"/>
      <c r="R2062" s="352"/>
      <c r="S2062" s="352"/>
      <c r="T2062" s="352"/>
      <c r="U2062" s="352"/>
      <c r="V2062" s="352"/>
      <c r="W2062" s="352"/>
      <c r="X2062" s="352"/>
      <c r="Y2062" s="353"/>
      <c r="Z2062" s="351"/>
      <c r="AA2062" s="352"/>
      <c r="AB2062" s="352"/>
      <c r="AC2062" s="352"/>
      <c r="AD2062" s="353"/>
      <c r="AE2062" s="360"/>
      <c r="AF2062" s="361"/>
      <c r="AG2062" s="361"/>
      <c r="AH2062" s="361"/>
      <c r="AI2062" s="361"/>
      <c r="AJ2062" s="362"/>
      <c r="AK2062" s="360"/>
      <c r="AL2062" s="361"/>
      <c r="AM2062" s="361"/>
      <c r="AN2062" s="361"/>
      <c r="AO2062" s="361"/>
      <c r="AP2062" s="361"/>
      <c r="AQ2062" s="361"/>
      <c r="AR2062" s="361"/>
      <c r="AS2062" s="361"/>
      <c r="AT2062" s="361"/>
      <c r="AU2062" s="361"/>
      <c r="AV2062" s="361"/>
      <c r="AW2062" s="361"/>
      <c r="AX2062" s="362"/>
      <c r="AY2062" s="360"/>
      <c r="AZ2062" s="361"/>
      <c r="BA2062" s="361"/>
      <c r="BB2062" s="362"/>
      <c r="BC2062" s="351"/>
      <c r="BD2062" s="352"/>
      <c r="BE2062" s="352"/>
      <c r="BF2062" s="353"/>
      <c r="BG2062" s="369"/>
      <c r="BH2062" s="370"/>
      <c r="BI2062" s="370"/>
      <c r="BJ2062" s="371"/>
      <c r="BK2062" s="318"/>
      <c r="BL2062" s="319"/>
      <c r="BM2062" s="319"/>
      <c r="BN2062" s="319"/>
      <c r="BO2062" s="319"/>
      <c r="BP2062" s="320"/>
      <c r="BQ2062" s="318"/>
      <c r="BR2062" s="319"/>
      <c r="BS2062" s="319"/>
      <c r="BT2062" s="319"/>
      <c r="BU2062" s="319"/>
      <c r="BV2062" s="319"/>
      <c r="BW2062" s="320"/>
      <c r="BX2062" s="318"/>
      <c r="BY2062" s="319"/>
      <c r="BZ2062" s="319"/>
      <c r="CA2062" s="319"/>
      <c r="CB2062" s="319"/>
      <c r="CC2062" s="320"/>
      <c r="CD2062" s="318"/>
      <c r="CE2062" s="319"/>
      <c r="CF2062" s="319"/>
      <c r="CG2062" s="319"/>
      <c r="CH2062" s="319"/>
      <c r="CI2062" s="320"/>
    </row>
    <row r="2063" spans="1:87" ht="18" customHeight="1" thickBot="1" x14ac:dyDescent="0.3">
      <c r="A2063" s="75"/>
      <c r="B2063" s="354"/>
      <c r="C2063" s="355"/>
      <c r="D2063" s="355"/>
      <c r="E2063" s="355"/>
      <c r="F2063" s="355"/>
      <c r="G2063" s="355"/>
      <c r="H2063" s="355"/>
      <c r="I2063" s="355"/>
      <c r="J2063" s="355"/>
      <c r="K2063" s="355"/>
      <c r="L2063" s="355"/>
      <c r="M2063" s="355"/>
      <c r="N2063" s="355"/>
      <c r="O2063" s="355"/>
      <c r="P2063" s="355"/>
      <c r="Q2063" s="355"/>
      <c r="R2063" s="355"/>
      <c r="S2063" s="355"/>
      <c r="T2063" s="355"/>
      <c r="U2063" s="355"/>
      <c r="V2063" s="355"/>
      <c r="W2063" s="355"/>
      <c r="X2063" s="355"/>
      <c r="Y2063" s="356"/>
      <c r="Z2063" s="354"/>
      <c r="AA2063" s="355"/>
      <c r="AB2063" s="355"/>
      <c r="AC2063" s="355"/>
      <c r="AD2063" s="356"/>
      <c r="AE2063" s="363"/>
      <c r="AF2063" s="364"/>
      <c r="AG2063" s="364"/>
      <c r="AH2063" s="364"/>
      <c r="AI2063" s="364"/>
      <c r="AJ2063" s="365"/>
      <c r="AK2063" s="360"/>
      <c r="AL2063" s="361"/>
      <c r="AM2063" s="361"/>
      <c r="AN2063" s="361"/>
      <c r="AO2063" s="361"/>
      <c r="AP2063" s="361"/>
      <c r="AQ2063" s="361"/>
      <c r="AR2063" s="361"/>
      <c r="AS2063" s="361"/>
      <c r="AT2063" s="361"/>
      <c r="AU2063" s="361"/>
      <c r="AV2063" s="361"/>
      <c r="AW2063" s="361"/>
      <c r="AX2063" s="362"/>
      <c r="AY2063" s="360"/>
      <c r="AZ2063" s="361"/>
      <c r="BA2063" s="361"/>
      <c r="BB2063" s="362"/>
      <c r="BC2063" s="351"/>
      <c r="BD2063" s="352"/>
      <c r="BE2063" s="352"/>
      <c r="BF2063" s="353"/>
      <c r="BG2063" s="369"/>
      <c r="BH2063" s="370"/>
      <c r="BI2063" s="370"/>
      <c r="BJ2063" s="371"/>
      <c r="BK2063" s="318"/>
      <c r="BL2063" s="319"/>
      <c r="BM2063" s="319"/>
      <c r="BN2063" s="319"/>
      <c r="BO2063" s="319"/>
      <c r="BP2063" s="320"/>
      <c r="BQ2063" s="321"/>
      <c r="BR2063" s="322"/>
      <c r="BS2063" s="322"/>
      <c r="BT2063" s="322"/>
      <c r="BU2063" s="322"/>
      <c r="BV2063" s="322"/>
      <c r="BW2063" s="323"/>
      <c r="BX2063" s="321"/>
      <c r="BY2063" s="322"/>
      <c r="BZ2063" s="322"/>
      <c r="CA2063" s="322"/>
      <c r="CB2063" s="322"/>
      <c r="CC2063" s="323"/>
      <c r="CD2063" s="321"/>
      <c r="CE2063" s="322"/>
      <c r="CF2063" s="322"/>
      <c r="CG2063" s="322"/>
      <c r="CH2063" s="322"/>
      <c r="CI2063" s="323"/>
    </row>
    <row r="2064" spans="1:87" ht="18" customHeight="1" x14ac:dyDescent="0.25">
      <c r="A2064" s="75"/>
      <c r="B2064" s="324"/>
      <c r="C2064" s="325"/>
      <c r="D2064" s="325"/>
      <c r="E2064" s="325"/>
      <c r="F2064" s="325"/>
      <c r="G2064" s="325"/>
      <c r="H2064" s="325"/>
      <c r="I2064" s="325"/>
      <c r="J2064" s="325"/>
      <c r="K2064" s="325"/>
      <c r="L2064" s="325"/>
      <c r="M2064" s="325"/>
      <c r="N2064" s="325"/>
      <c r="O2064" s="325"/>
      <c r="P2064" s="325"/>
      <c r="Q2064" s="325"/>
      <c r="R2064" s="325"/>
      <c r="S2064" s="325"/>
      <c r="T2064" s="325"/>
      <c r="U2064" s="325"/>
      <c r="V2064" s="325"/>
      <c r="W2064" s="325"/>
      <c r="X2064" s="325"/>
      <c r="Y2064" s="326"/>
      <c r="Z2064" s="333"/>
      <c r="AA2064" s="334"/>
      <c r="AB2064" s="334"/>
      <c r="AC2064" s="334"/>
      <c r="AD2064" s="335"/>
      <c r="AE2064" s="333"/>
      <c r="AF2064" s="334"/>
      <c r="AG2064" s="334"/>
      <c r="AH2064" s="334"/>
      <c r="AI2064" s="334"/>
      <c r="AJ2064" s="334"/>
      <c r="AK2064" s="342"/>
      <c r="AL2064" s="343"/>
      <c r="AM2064" s="343"/>
      <c r="AN2064" s="343"/>
      <c r="AO2064" s="343"/>
      <c r="AP2064" s="343"/>
      <c r="AQ2064" s="343"/>
      <c r="AR2064" s="343"/>
      <c r="AS2064" s="343"/>
      <c r="AT2064" s="343"/>
      <c r="AU2064" s="343"/>
      <c r="AV2064" s="343"/>
      <c r="AW2064" s="343"/>
      <c r="AX2064" s="344"/>
      <c r="AY2064" s="409"/>
      <c r="AZ2064" s="346"/>
      <c r="BA2064" s="346"/>
      <c r="BB2064" s="410"/>
      <c r="BC2064" s="345">
        <f>+$AE$2064*AY2064</f>
        <v>0</v>
      </c>
      <c r="BD2064" s="346"/>
      <c r="BE2064" s="346"/>
      <c r="BF2064" s="347"/>
      <c r="BG2064" s="285"/>
      <c r="BH2064" s="286"/>
      <c r="BI2064" s="286"/>
      <c r="BJ2064" s="287"/>
      <c r="BK2064" s="288">
        <f>+AY2064*BG2064</f>
        <v>0</v>
      </c>
      <c r="BL2064" s="289"/>
      <c r="BM2064" s="289"/>
      <c r="BN2064" s="289"/>
      <c r="BO2064" s="289"/>
      <c r="BP2064" s="290"/>
      <c r="BQ2064" s="291"/>
      <c r="BR2064" s="292"/>
      <c r="BS2064" s="292"/>
      <c r="BT2064" s="292"/>
      <c r="BU2064" s="292"/>
      <c r="BV2064" s="292"/>
      <c r="BW2064" s="293"/>
      <c r="BX2064" s="291">
        <f>+(((BK2094+BQ2064)*30)/70)</f>
        <v>0</v>
      </c>
      <c r="BY2064" s="292"/>
      <c r="BZ2064" s="292"/>
      <c r="CA2064" s="292"/>
      <c r="CB2064" s="292"/>
      <c r="CC2064" s="293"/>
      <c r="CD2064" s="291">
        <f>+BK2094+BQ2064+BX2064</f>
        <v>0</v>
      </c>
      <c r="CE2064" s="292"/>
      <c r="CF2064" s="292"/>
      <c r="CG2064" s="292"/>
      <c r="CH2064" s="292"/>
      <c r="CI2064" s="293"/>
    </row>
    <row r="2065" spans="1:87" ht="18" customHeight="1" x14ac:dyDescent="0.25">
      <c r="A2065" s="75"/>
      <c r="B2065" s="327"/>
      <c r="C2065" s="328"/>
      <c r="D2065" s="328"/>
      <c r="E2065" s="328"/>
      <c r="F2065" s="328"/>
      <c r="G2065" s="328"/>
      <c r="H2065" s="328"/>
      <c r="I2065" s="328"/>
      <c r="J2065" s="328"/>
      <c r="K2065" s="328"/>
      <c r="L2065" s="328"/>
      <c r="M2065" s="328"/>
      <c r="N2065" s="328"/>
      <c r="O2065" s="328"/>
      <c r="P2065" s="328"/>
      <c r="Q2065" s="328"/>
      <c r="R2065" s="328"/>
      <c r="S2065" s="328"/>
      <c r="T2065" s="328"/>
      <c r="U2065" s="328"/>
      <c r="V2065" s="328"/>
      <c r="W2065" s="328"/>
      <c r="X2065" s="328"/>
      <c r="Y2065" s="329"/>
      <c r="Z2065" s="336"/>
      <c r="AA2065" s="337"/>
      <c r="AB2065" s="337"/>
      <c r="AC2065" s="337"/>
      <c r="AD2065" s="338"/>
      <c r="AE2065" s="336"/>
      <c r="AF2065" s="337"/>
      <c r="AG2065" s="337"/>
      <c r="AH2065" s="337"/>
      <c r="AI2065" s="337"/>
      <c r="AJ2065" s="337"/>
      <c r="AK2065" s="300"/>
      <c r="AL2065" s="301"/>
      <c r="AM2065" s="301"/>
      <c r="AN2065" s="301"/>
      <c r="AO2065" s="301"/>
      <c r="AP2065" s="301"/>
      <c r="AQ2065" s="301"/>
      <c r="AR2065" s="301"/>
      <c r="AS2065" s="301"/>
      <c r="AT2065" s="301"/>
      <c r="AU2065" s="301"/>
      <c r="AV2065" s="301"/>
      <c r="AW2065" s="301"/>
      <c r="AX2065" s="302"/>
      <c r="AY2065" s="407"/>
      <c r="AZ2065" s="304"/>
      <c r="BA2065" s="304"/>
      <c r="BB2065" s="408"/>
      <c r="BC2065" s="306">
        <f t="shared" ref="BC2065:BC2093" si="116">+$AE$2064*AY2065</f>
        <v>0</v>
      </c>
      <c r="BD2065" s="307"/>
      <c r="BE2065" s="307"/>
      <c r="BF2065" s="308"/>
      <c r="BG2065" s="309"/>
      <c r="BH2065" s="310"/>
      <c r="BI2065" s="310"/>
      <c r="BJ2065" s="311"/>
      <c r="BK2065" s="312">
        <f t="shared" ref="BK2065:BK2093" si="117">+AY2065*BG2065</f>
        <v>0</v>
      </c>
      <c r="BL2065" s="313"/>
      <c r="BM2065" s="313"/>
      <c r="BN2065" s="313"/>
      <c r="BO2065" s="313"/>
      <c r="BP2065" s="314"/>
      <c r="BQ2065" s="294"/>
      <c r="BR2065" s="295"/>
      <c r="BS2065" s="295"/>
      <c r="BT2065" s="295"/>
      <c r="BU2065" s="295"/>
      <c r="BV2065" s="295"/>
      <c r="BW2065" s="296"/>
      <c r="BX2065" s="294"/>
      <c r="BY2065" s="295"/>
      <c r="BZ2065" s="295"/>
      <c r="CA2065" s="295"/>
      <c r="CB2065" s="295"/>
      <c r="CC2065" s="296"/>
      <c r="CD2065" s="294"/>
      <c r="CE2065" s="295"/>
      <c r="CF2065" s="295"/>
      <c r="CG2065" s="295"/>
      <c r="CH2065" s="295"/>
      <c r="CI2065" s="296"/>
    </row>
    <row r="2066" spans="1:87" ht="18" customHeight="1" x14ac:dyDescent="0.25">
      <c r="A2066" s="75"/>
      <c r="B2066" s="327"/>
      <c r="C2066" s="328"/>
      <c r="D2066" s="328"/>
      <c r="E2066" s="328"/>
      <c r="F2066" s="328"/>
      <c r="G2066" s="328"/>
      <c r="H2066" s="328"/>
      <c r="I2066" s="328"/>
      <c r="J2066" s="328"/>
      <c r="K2066" s="328"/>
      <c r="L2066" s="328"/>
      <c r="M2066" s="328"/>
      <c r="N2066" s="328"/>
      <c r="O2066" s="328"/>
      <c r="P2066" s="328"/>
      <c r="Q2066" s="328"/>
      <c r="R2066" s="328"/>
      <c r="S2066" s="328"/>
      <c r="T2066" s="328"/>
      <c r="U2066" s="328"/>
      <c r="V2066" s="328"/>
      <c r="W2066" s="328"/>
      <c r="X2066" s="328"/>
      <c r="Y2066" s="329"/>
      <c r="Z2066" s="336"/>
      <c r="AA2066" s="337"/>
      <c r="AB2066" s="337"/>
      <c r="AC2066" s="337"/>
      <c r="AD2066" s="338"/>
      <c r="AE2066" s="336"/>
      <c r="AF2066" s="337"/>
      <c r="AG2066" s="337"/>
      <c r="AH2066" s="337"/>
      <c r="AI2066" s="337"/>
      <c r="AJ2066" s="337"/>
      <c r="AK2066" s="300"/>
      <c r="AL2066" s="301"/>
      <c r="AM2066" s="301"/>
      <c r="AN2066" s="301"/>
      <c r="AO2066" s="301"/>
      <c r="AP2066" s="301"/>
      <c r="AQ2066" s="301"/>
      <c r="AR2066" s="301"/>
      <c r="AS2066" s="301"/>
      <c r="AT2066" s="301"/>
      <c r="AU2066" s="301"/>
      <c r="AV2066" s="301"/>
      <c r="AW2066" s="301"/>
      <c r="AX2066" s="302"/>
      <c r="AY2066" s="407"/>
      <c r="AZ2066" s="304"/>
      <c r="BA2066" s="304"/>
      <c r="BB2066" s="408"/>
      <c r="BC2066" s="306">
        <f t="shared" si="116"/>
        <v>0</v>
      </c>
      <c r="BD2066" s="307"/>
      <c r="BE2066" s="307"/>
      <c r="BF2066" s="308"/>
      <c r="BG2066" s="309"/>
      <c r="BH2066" s="310"/>
      <c r="BI2066" s="310"/>
      <c r="BJ2066" s="311"/>
      <c r="BK2066" s="312">
        <f t="shared" si="117"/>
        <v>0</v>
      </c>
      <c r="BL2066" s="313"/>
      <c r="BM2066" s="313"/>
      <c r="BN2066" s="313"/>
      <c r="BO2066" s="313"/>
      <c r="BP2066" s="314"/>
      <c r="BQ2066" s="294"/>
      <c r="BR2066" s="295"/>
      <c r="BS2066" s="295"/>
      <c r="BT2066" s="295"/>
      <c r="BU2066" s="295"/>
      <c r="BV2066" s="295"/>
      <c r="BW2066" s="296"/>
      <c r="BX2066" s="294"/>
      <c r="BY2066" s="295"/>
      <c r="BZ2066" s="295"/>
      <c r="CA2066" s="295"/>
      <c r="CB2066" s="295"/>
      <c r="CC2066" s="296"/>
      <c r="CD2066" s="294"/>
      <c r="CE2066" s="295"/>
      <c r="CF2066" s="295"/>
      <c r="CG2066" s="295"/>
      <c r="CH2066" s="295"/>
      <c r="CI2066" s="296"/>
    </row>
    <row r="2067" spans="1:87" ht="18" customHeight="1" x14ac:dyDescent="0.25">
      <c r="A2067" s="75"/>
      <c r="B2067" s="327"/>
      <c r="C2067" s="328"/>
      <c r="D2067" s="328"/>
      <c r="E2067" s="328"/>
      <c r="F2067" s="328"/>
      <c r="G2067" s="328"/>
      <c r="H2067" s="328"/>
      <c r="I2067" s="328"/>
      <c r="J2067" s="328"/>
      <c r="K2067" s="328"/>
      <c r="L2067" s="328"/>
      <c r="M2067" s="328"/>
      <c r="N2067" s="328"/>
      <c r="O2067" s="328"/>
      <c r="P2067" s="328"/>
      <c r="Q2067" s="328"/>
      <c r="R2067" s="328"/>
      <c r="S2067" s="328"/>
      <c r="T2067" s="328"/>
      <c r="U2067" s="328"/>
      <c r="V2067" s="328"/>
      <c r="W2067" s="328"/>
      <c r="X2067" s="328"/>
      <c r="Y2067" s="329"/>
      <c r="Z2067" s="336"/>
      <c r="AA2067" s="337"/>
      <c r="AB2067" s="337"/>
      <c r="AC2067" s="337"/>
      <c r="AD2067" s="338"/>
      <c r="AE2067" s="336"/>
      <c r="AF2067" s="337"/>
      <c r="AG2067" s="337"/>
      <c r="AH2067" s="337"/>
      <c r="AI2067" s="337"/>
      <c r="AJ2067" s="337"/>
      <c r="AK2067" s="300"/>
      <c r="AL2067" s="301"/>
      <c r="AM2067" s="301"/>
      <c r="AN2067" s="301"/>
      <c r="AO2067" s="301"/>
      <c r="AP2067" s="301"/>
      <c r="AQ2067" s="301"/>
      <c r="AR2067" s="301"/>
      <c r="AS2067" s="301"/>
      <c r="AT2067" s="301"/>
      <c r="AU2067" s="301"/>
      <c r="AV2067" s="301"/>
      <c r="AW2067" s="301"/>
      <c r="AX2067" s="302"/>
      <c r="AY2067" s="407"/>
      <c r="AZ2067" s="304"/>
      <c r="BA2067" s="304"/>
      <c r="BB2067" s="408"/>
      <c r="BC2067" s="306">
        <f t="shared" si="116"/>
        <v>0</v>
      </c>
      <c r="BD2067" s="307"/>
      <c r="BE2067" s="307"/>
      <c r="BF2067" s="308"/>
      <c r="BG2067" s="309"/>
      <c r="BH2067" s="310"/>
      <c r="BI2067" s="310"/>
      <c r="BJ2067" s="311"/>
      <c r="BK2067" s="312">
        <f t="shared" si="117"/>
        <v>0</v>
      </c>
      <c r="BL2067" s="313"/>
      <c r="BM2067" s="313"/>
      <c r="BN2067" s="313"/>
      <c r="BO2067" s="313"/>
      <c r="BP2067" s="314"/>
      <c r="BQ2067" s="294"/>
      <c r="BR2067" s="295"/>
      <c r="BS2067" s="295"/>
      <c r="BT2067" s="295"/>
      <c r="BU2067" s="295"/>
      <c r="BV2067" s="295"/>
      <c r="BW2067" s="296"/>
      <c r="BX2067" s="294"/>
      <c r="BY2067" s="295"/>
      <c r="BZ2067" s="295"/>
      <c r="CA2067" s="295"/>
      <c r="CB2067" s="295"/>
      <c r="CC2067" s="296"/>
      <c r="CD2067" s="294"/>
      <c r="CE2067" s="295"/>
      <c r="CF2067" s="295"/>
      <c r="CG2067" s="295"/>
      <c r="CH2067" s="295"/>
      <c r="CI2067" s="296"/>
    </row>
    <row r="2068" spans="1:87" ht="18" customHeight="1" x14ac:dyDescent="0.25">
      <c r="A2068" s="75"/>
      <c r="B2068" s="327"/>
      <c r="C2068" s="328"/>
      <c r="D2068" s="328"/>
      <c r="E2068" s="328"/>
      <c r="F2068" s="328"/>
      <c r="G2068" s="328"/>
      <c r="H2068" s="328"/>
      <c r="I2068" s="328"/>
      <c r="J2068" s="328"/>
      <c r="K2068" s="328"/>
      <c r="L2068" s="328"/>
      <c r="M2068" s="328"/>
      <c r="N2068" s="328"/>
      <c r="O2068" s="328"/>
      <c r="P2068" s="328"/>
      <c r="Q2068" s="328"/>
      <c r="R2068" s="328"/>
      <c r="S2068" s="328"/>
      <c r="T2068" s="328"/>
      <c r="U2068" s="328"/>
      <c r="V2068" s="328"/>
      <c r="W2068" s="328"/>
      <c r="X2068" s="328"/>
      <c r="Y2068" s="329"/>
      <c r="Z2068" s="336"/>
      <c r="AA2068" s="337"/>
      <c r="AB2068" s="337"/>
      <c r="AC2068" s="337"/>
      <c r="AD2068" s="338"/>
      <c r="AE2068" s="336"/>
      <c r="AF2068" s="337"/>
      <c r="AG2068" s="337"/>
      <c r="AH2068" s="337"/>
      <c r="AI2068" s="337"/>
      <c r="AJ2068" s="337"/>
      <c r="AK2068" s="300"/>
      <c r="AL2068" s="301"/>
      <c r="AM2068" s="301"/>
      <c r="AN2068" s="301"/>
      <c r="AO2068" s="301"/>
      <c r="AP2068" s="301"/>
      <c r="AQ2068" s="301"/>
      <c r="AR2068" s="301"/>
      <c r="AS2068" s="301"/>
      <c r="AT2068" s="301"/>
      <c r="AU2068" s="301"/>
      <c r="AV2068" s="301"/>
      <c r="AW2068" s="301"/>
      <c r="AX2068" s="302"/>
      <c r="AY2068" s="407"/>
      <c r="AZ2068" s="304"/>
      <c r="BA2068" s="304"/>
      <c r="BB2068" s="408"/>
      <c r="BC2068" s="306">
        <f t="shared" si="116"/>
        <v>0</v>
      </c>
      <c r="BD2068" s="307"/>
      <c r="BE2068" s="307"/>
      <c r="BF2068" s="308"/>
      <c r="BG2068" s="309"/>
      <c r="BH2068" s="310"/>
      <c r="BI2068" s="310"/>
      <c r="BJ2068" s="311"/>
      <c r="BK2068" s="312">
        <f t="shared" si="117"/>
        <v>0</v>
      </c>
      <c r="BL2068" s="313"/>
      <c r="BM2068" s="313"/>
      <c r="BN2068" s="313"/>
      <c r="BO2068" s="313"/>
      <c r="BP2068" s="314"/>
      <c r="BQ2068" s="294"/>
      <c r="BR2068" s="295"/>
      <c r="BS2068" s="295"/>
      <c r="BT2068" s="295"/>
      <c r="BU2068" s="295"/>
      <c r="BV2068" s="295"/>
      <c r="BW2068" s="296"/>
      <c r="BX2068" s="294"/>
      <c r="BY2068" s="295"/>
      <c r="BZ2068" s="295"/>
      <c r="CA2068" s="295"/>
      <c r="CB2068" s="295"/>
      <c r="CC2068" s="296"/>
      <c r="CD2068" s="294"/>
      <c r="CE2068" s="295"/>
      <c r="CF2068" s="295"/>
      <c r="CG2068" s="295"/>
      <c r="CH2068" s="295"/>
      <c r="CI2068" s="296"/>
    </row>
    <row r="2069" spans="1:87" ht="18" customHeight="1" x14ac:dyDescent="0.25">
      <c r="A2069" s="75"/>
      <c r="B2069" s="327"/>
      <c r="C2069" s="328"/>
      <c r="D2069" s="328"/>
      <c r="E2069" s="328"/>
      <c r="F2069" s="328"/>
      <c r="G2069" s="328"/>
      <c r="H2069" s="328"/>
      <c r="I2069" s="328"/>
      <c r="J2069" s="328"/>
      <c r="K2069" s="328"/>
      <c r="L2069" s="328"/>
      <c r="M2069" s="328"/>
      <c r="N2069" s="328"/>
      <c r="O2069" s="328"/>
      <c r="P2069" s="328"/>
      <c r="Q2069" s="328"/>
      <c r="R2069" s="328"/>
      <c r="S2069" s="328"/>
      <c r="T2069" s="328"/>
      <c r="U2069" s="328"/>
      <c r="V2069" s="328"/>
      <c r="W2069" s="328"/>
      <c r="X2069" s="328"/>
      <c r="Y2069" s="329"/>
      <c r="Z2069" s="336"/>
      <c r="AA2069" s="337"/>
      <c r="AB2069" s="337"/>
      <c r="AC2069" s="337"/>
      <c r="AD2069" s="338"/>
      <c r="AE2069" s="336"/>
      <c r="AF2069" s="337"/>
      <c r="AG2069" s="337"/>
      <c r="AH2069" s="337"/>
      <c r="AI2069" s="337"/>
      <c r="AJ2069" s="337"/>
      <c r="AK2069" s="300"/>
      <c r="AL2069" s="301"/>
      <c r="AM2069" s="301"/>
      <c r="AN2069" s="301"/>
      <c r="AO2069" s="301"/>
      <c r="AP2069" s="301"/>
      <c r="AQ2069" s="301"/>
      <c r="AR2069" s="301"/>
      <c r="AS2069" s="301"/>
      <c r="AT2069" s="301"/>
      <c r="AU2069" s="301"/>
      <c r="AV2069" s="301"/>
      <c r="AW2069" s="301"/>
      <c r="AX2069" s="302"/>
      <c r="AY2069" s="407"/>
      <c r="AZ2069" s="304"/>
      <c r="BA2069" s="304"/>
      <c r="BB2069" s="408"/>
      <c r="BC2069" s="306">
        <f t="shared" si="116"/>
        <v>0</v>
      </c>
      <c r="BD2069" s="307"/>
      <c r="BE2069" s="307"/>
      <c r="BF2069" s="308"/>
      <c r="BG2069" s="309"/>
      <c r="BH2069" s="310"/>
      <c r="BI2069" s="310"/>
      <c r="BJ2069" s="311"/>
      <c r="BK2069" s="312">
        <f t="shared" si="117"/>
        <v>0</v>
      </c>
      <c r="BL2069" s="313"/>
      <c r="BM2069" s="313"/>
      <c r="BN2069" s="313"/>
      <c r="BO2069" s="313"/>
      <c r="BP2069" s="314"/>
      <c r="BQ2069" s="294"/>
      <c r="BR2069" s="295"/>
      <c r="BS2069" s="295"/>
      <c r="BT2069" s="295"/>
      <c r="BU2069" s="295"/>
      <c r="BV2069" s="295"/>
      <c r="BW2069" s="296"/>
      <c r="BX2069" s="294"/>
      <c r="BY2069" s="295"/>
      <c r="BZ2069" s="295"/>
      <c r="CA2069" s="295"/>
      <c r="CB2069" s="295"/>
      <c r="CC2069" s="296"/>
      <c r="CD2069" s="294"/>
      <c r="CE2069" s="295"/>
      <c r="CF2069" s="295"/>
      <c r="CG2069" s="295"/>
      <c r="CH2069" s="295"/>
      <c r="CI2069" s="296"/>
    </row>
    <row r="2070" spans="1:87" ht="18" customHeight="1" x14ac:dyDescent="0.25">
      <c r="A2070" s="75"/>
      <c r="B2070" s="327"/>
      <c r="C2070" s="328"/>
      <c r="D2070" s="328"/>
      <c r="E2070" s="328"/>
      <c r="F2070" s="328"/>
      <c r="G2070" s="328"/>
      <c r="H2070" s="328"/>
      <c r="I2070" s="328"/>
      <c r="J2070" s="328"/>
      <c r="K2070" s="328"/>
      <c r="L2070" s="328"/>
      <c r="M2070" s="328"/>
      <c r="N2070" s="328"/>
      <c r="O2070" s="328"/>
      <c r="P2070" s="328"/>
      <c r="Q2070" s="328"/>
      <c r="R2070" s="328"/>
      <c r="S2070" s="328"/>
      <c r="T2070" s="328"/>
      <c r="U2070" s="328"/>
      <c r="V2070" s="328"/>
      <c r="W2070" s="328"/>
      <c r="X2070" s="328"/>
      <c r="Y2070" s="329"/>
      <c r="Z2070" s="336"/>
      <c r="AA2070" s="337"/>
      <c r="AB2070" s="337"/>
      <c r="AC2070" s="337"/>
      <c r="AD2070" s="338"/>
      <c r="AE2070" s="336"/>
      <c r="AF2070" s="337"/>
      <c r="AG2070" s="337"/>
      <c r="AH2070" s="337"/>
      <c r="AI2070" s="337"/>
      <c r="AJ2070" s="337"/>
      <c r="AK2070" s="300"/>
      <c r="AL2070" s="301"/>
      <c r="AM2070" s="301"/>
      <c r="AN2070" s="301"/>
      <c r="AO2070" s="301"/>
      <c r="AP2070" s="301"/>
      <c r="AQ2070" s="301"/>
      <c r="AR2070" s="301"/>
      <c r="AS2070" s="301"/>
      <c r="AT2070" s="301"/>
      <c r="AU2070" s="301"/>
      <c r="AV2070" s="301"/>
      <c r="AW2070" s="301"/>
      <c r="AX2070" s="302"/>
      <c r="AY2070" s="407"/>
      <c r="AZ2070" s="304"/>
      <c r="BA2070" s="304"/>
      <c r="BB2070" s="408"/>
      <c r="BC2070" s="306">
        <f t="shared" si="116"/>
        <v>0</v>
      </c>
      <c r="BD2070" s="307"/>
      <c r="BE2070" s="307"/>
      <c r="BF2070" s="308"/>
      <c r="BG2070" s="309"/>
      <c r="BH2070" s="310"/>
      <c r="BI2070" s="310"/>
      <c r="BJ2070" s="311"/>
      <c r="BK2070" s="312">
        <f t="shared" si="117"/>
        <v>0</v>
      </c>
      <c r="BL2070" s="313"/>
      <c r="BM2070" s="313"/>
      <c r="BN2070" s="313"/>
      <c r="BO2070" s="313"/>
      <c r="BP2070" s="314"/>
      <c r="BQ2070" s="294"/>
      <c r="BR2070" s="295"/>
      <c r="BS2070" s="295"/>
      <c r="BT2070" s="295"/>
      <c r="BU2070" s="295"/>
      <c r="BV2070" s="295"/>
      <c r="BW2070" s="296"/>
      <c r="BX2070" s="294"/>
      <c r="BY2070" s="295"/>
      <c r="BZ2070" s="295"/>
      <c r="CA2070" s="295"/>
      <c r="CB2070" s="295"/>
      <c r="CC2070" s="296"/>
      <c r="CD2070" s="294"/>
      <c r="CE2070" s="295"/>
      <c r="CF2070" s="295"/>
      <c r="CG2070" s="295"/>
      <c r="CH2070" s="295"/>
      <c r="CI2070" s="296"/>
    </row>
    <row r="2071" spans="1:87" ht="18" customHeight="1" x14ac:dyDescent="0.25">
      <c r="A2071" s="75"/>
      <c r="B2071" s="327"/>
      <c r="C2071" s="328"/>
      <c r="D2071" s="328"/>
      <c r="E2071" s="328"/>
      <c r="F2071" s="328"/>
      <c r="G2071" s="328"/>
      <c r="H2071" s="328"/>
      <c r="I2071" s="328"/>
      <c r="J2071" s="328"/>
      <c r="K2071" s="328"/>
      <c r="L2071" s="328"/>
      <c r="M2071" s="328"/>
      <c r="N2071" s="328"/>
      <c r="O2071" s="328"/>
      <c r="P2071" s="328"/>
      <c r="Q2071" s="328"/>
      <c r="R2071" s="328"/>
      <c r="S2071" s="328"/>
      <c r="T2071" s="328"/>
      <c r="U2071" s="328"/>
      <c r="V2071" s="328"/>
      <c r="W2071" s="328"/>
      <c r="X2071" s="328"/>
      <c r="Y2071" s="329"/>
      <c r="Z2071" s="336"/>
      <c r="AA2071" s="337"/>
      <c r="AB2071" s="337"/>
      <c r="AC2071" s="337"/>
      <c r="AD2071" s="338"/>
      <c r="AE2071" s="336"/>
      <c r="AF2071" s="337"/>
      <c r="AG2071" s="337"/>
      <c r="AH2071" s="337"/>
      <c r="AI2071" s="337"/>
      <c r="AJ2071" s="337"/>
      <c r="AK2071" s="300"/>
      <c r="AL2071" s="301"/>
      <c r="AM2071" s="301"/>
      <c r="AN2071" s="301"/>
      <c r="AO2071" s="301"/>
      <c r="AP2071" s="301"/>
      <c r="AQ2071" s="301"/>
      <c r="AR2071" s="301"/>
      <c r="AS2071" s="301"/>
      <c r="AT2071" s="301"/>
      <c r="AU2071" s="301"/>
      <c r="AV2071" s="301"/>
      <c r="AW2071" s="301"/>
      <c r="AX2071" s="302"/>
      <c r="AY2071" s="407"/>
      <c r="AZ2071" s="304"/>
      <c r="BA2071" s="304"/>
      <c r="BB2071" s="408"/>
      <c r="BC2071" s="306">
        <f t="shared" si="116"/>
        <v>0</v>
      </c>
      <c r="BD2071" s="307"/>
      <c r="BE2071" s="307"/>
      <c r="BF2071" s="308"/>
      <c r="BG2071" s="309"/>
      <c r="BH2071" s="310"/>
      <c r="BI2071" s="310"/>
      <c r="BJ2071" s="311"/>
      <c r="BK2071" s="312">
        <f t="shared" si="117"/>
        <v>0</v>
      </c>
      <c r="BL2071" s="313"/>
      <c r="BM2071" s="313"/>
      <c r="BN2071" s="313"/>
      <c r="BO2071" s="313"/>
      <c r="BP2071" s="314"/>
      <c r="BQ2071" s="294"/>
      <c r="BR2071" s="295"/>
      <c r="BS2071" s="295"/>
      <c r="BT2071" s="295"/>
      <c r="BU2071" s="295"/>
      <c r="BV2071" s="295"/>
      <c r="BW2071" s="296"/>
      <c r="BX2071" s="294"/>
      <c r="BY2071" s="295"/>
      <c r="BZ2071" s="295"/>
      <c r="CA2071" s="295"/>
      <c r="CB2071" s="295"/>
      <c r="CC2071" s="296"/>
      <c r="CD2071" s="294"/>
      <c r="CE2071" s="295"/>
      <c r="CF2071" s="295"/>
      <c r="CG2071" s="295"/>
      <c r="CH2071" s="295"/>
      <c r="CI2071" s="296"/>
    </row>
    <row r="2072" spans="1:87" ht="18" customHeight="1" x14ac:dyDescent="0.25">
      <c r="A2072" s="75"/>
      <c r="B2072" s="327"/>
      <c r="C2072" s="328"/>
      <c r="D2072" s="328"/>
      <c r="E2072" s="328"/>
      <c r="F2072" s="328"/>
      <c r="G2072" s="328"/>
      <c r="H2072" s="328"/>
      <c r="I2072" s="328"/>
      <c r="J2072" s="328"/>
      <c r="K2072" s="328"/>
      <c r="L2072" s="328"/>
      <c r="M2072" s="328"/>
      <c r="N2072" s="328"/>
      <c r="O2072" s="328"/>
      <c r="P2072" s="328"/>
      <c r="Q2072" s="328"/>
      <c r="R2072" s="328"/>
      <c r="S2072" s="328"/>
      <c r="T2072" s="328"/>
      <c r="U2072" s="328"/>
      <c r="V2072" s="328"/>
      <c r="W2072" s="328"/>
      <c r="X2072" s="328"/>
      <c r="Y2072" s="329"/>
      <c r="Z2072" s="336"/>
      <c r="AA2072" s="337"/>
      <c r="AB2072" s="337"/>
      <c r="AC2072" s="337"/>
      <c r="AD2072" s="338"/>
      <c r="AE2072" s="336"/>
      <c r="AF2072" s="337"/>
      <c r="AG2072" s="337"/>
      <c r="AH2072" s="337"/>
      <c r="AI2072" s="337"/>
      <c r="AJ2072" s="337"/>
      <c r="AK2072" s="300"/>
      <c r="AL2072" s="301"/>
      <c r="AM2072" s="301"/>
      <c r="AN2072" s="301"/>
      <c r="AO2072" s="301"/>
      <c r="AP2072" s="301"/>
      <c r="AQ2072" s="301"/>
      <c r="AR2072" s="301"/>
      <c r="AS2072" s="301"/>
      <c r="AT2072" s="301"/>
      <c r="AU2072" s="301"/>
      <c r="AV2072" s="301"/>
      <c r="AW2072" s="301"/>
      <c r="AX2072" s="302"/>
      <c r="AY2072" s="407"/>
      <c r="AZ2072" s="304"/>
      <c r="BA2072" s="304"/>
      <c r="BB2072" s="408"/>
      <c r="BC2072" s="306">
        <f t="shared" si="116"/>
        <v>0</v>
      </c>
      <c r="BD2072" s="307"/>
      <c r="BE2072" s="307"/>
      <c r="BF2072" s="308"/>
      <c r="BG2072" s="309"/>
      <c r="BH2072" s="310"/>
      <c r="BI2072" s="310"/>
      <c r="BJ2072" s="311"/>
      <c r="BK2072" s="312">
        <f t="shared" si="117"/>
        <v>0</v>
      </c>
      <c r="BL2072" s="313"/>
      <c r="BM2072" s="313"/>
      <c r="BN2072" s="313"/>
      <c r="BO2072" s="313"/>
      <c r="BP2072" s="314"/>
      <c r="BQ2072" s="294"/>
      <c r="BR2072" s="295"/>
      <c r="BS2072" s="295"/>
      <c r="BT2072" s="295"/>
      <c r="BU2072" s="295"/>
      <c r="BV2072" s="295"/>
      <c r="BW2072" s="296"/>
      <c r="BX2072" s="294"/>
      <c r="BY2072" s="295"/>
      <c r="BZ2072" s="295"/>
      <c r="CA2072" s="295"/>
      <c r="CB2072" s="295"/>
      <c r="CC2072" s="296"/>
      <c r="CD2072" s="294"/>
      <c r="CE2072" s="295"/>
      <c r="CF2072" s="295"/>
      <c r="CG2072" s="295"/>
      <c r="CH2072" s="295"/>
      <c r="CI2072" s="296"/>
    </row>
    <row r="2073" spans="1:87" ht="18" customHeight="1" x14ac:dyDescent="0.25">
      <c r="A2073" s="75"/>
      <c r="B2073" s="327"/>
      <c r="C2073" s="328"/>
      <c r="D2073" s="328"/>
      <c r="E2073" s="328"/>
      <c r="F2073" s="328"/>
      <c r="G2073" s="328"/>
      <c r="H2073" s="328"/>
      <c r="I2073" s="328"/>
      <c r="J2073" s="328"/>
      <c r="K2073" s="328"/>
      <c r="L2073" s="328"/>
      <c r="M2073" s="328"/>
      <c r="N2073" s="328"/>
      <c r="O2073" s="328"/>
      <c r="P2073" s="328"/>
      <c r="Q2073" s="328"/>
      <c r="R2073" s="328"/>
      <c r="S2073" s="328"/>
      <c r="T2073" s="328"/>
      <c r="U2073" s="328"/>
      <c r="V2073" s="328"/>
      <c r="W2073" s="328"/>
      <c r="X2073" s="328"/>
      <c r="Y2073" s="329"/>
      <c r="Z2073" s="336"/>
      <c r="AA2073" s="337"/>
      <c r="AB2073" s="337"/>
      <c r="AC2073" s="337"/>
      <c r="AD2073" s="338"/>
      <c r="AE2073" s="336"/>
      <c r="AF2073" s="337"/>
      <c r="AG2073" s="337"/>
      <c r="AH2073" s="337"/>
      <c r="AI2073" s="337"/>
      <c r="AJ2073" s="337"/>
      <c r="AK2073" s="300"/>
      <c r="AL2073" s="301"/>
      <c r="AM2073" s="301"/>
      <c r="AN2073" s="301"/>
      <c r="AO2073" s="301"/>
      <c r="AP2073" s="301"/>
      <c r="AQ2073" s="301"/>
      <c r="AR2073" s="301"/>
      <c r="AS2073" s="301"/>
      <c r="AT2073" s="301"/>
      <c r="AU2073" s="301"/>
      <c r="AV2073" s="301"/>
      <c r="AW2073" s="301"/>
      <c r="AX2073" s="302"/>
      <c r="AY2073" s="407"/>
      <c r="AZ2073" s="304"/>
      <c r="BA2073" s="304"/>
      <c r="BB2073" s="408"/>
      <c r="BC2073" s="306">
        <f t="shared" si="116"/>
        <v>0</v>
      </c>
      <c r="BD2073" s="307"/>
      <c r="BE2073" s="307"/>
      <c r="BF2073" s="308"/>
      <c r="BG2073" s="309"/>
      <c r="BH2073" s="310"/>
      <c r="BI2073" s="310"/>
      <c r="BJ2073" s="311"/>
      <c r="BK2073" s="312">
        <f t="shared" si="117"/>
        <v>0</v>
      </c>
      <c r="BL2073" s="313"/>
      <c r="BM2073" s="313"/>
      <c r="BN2073" s="313"/>
      <c r="BO2073" s="313"/>
      <c r="BP2073" s="314"/>
      <c r="BQ2073" s="294"/>
      <c r="BR2073" s="295"/>
      <c r="BS2073" s="295"/>
      <c r="BT2073" s="295"/>
      <c r="BU2073" s="295"/>
      <c r="BV2073" s="295"/>
      <c r="BW2073" s="296"/>
      <c r="BX2073" s="294"/>
      <c r="BY2073" s="295"/>
      <c r="BZ2073" s="295"/>
      <c r="CA2073" s="295"/>
      <c r="CB2073" s="295"/>
      <c r="CC2073" s="296"/>
      <c r="CD2073" s="294"/>
      <c r="CE2073" s="295"/>
      <c r="CF2073" s="295"/>
      <c r="CG2073" s="295"/>
      <c r="CH2073" s="295"/>
      <c r="CI2073" s="296"/>
    </row>
    <row r="2074" spans="1:87" ht="18" customHeight="1" x14ac:dyDescent="0.25">
      <c r="A2074" s="75"/>
      <c r="B2074" s="327"/>
      <c r="C2074" s="328"/>
      <c r="D2074" s="328"/>
      <c r="E2074" s="328"/>
      <c r="F2074" s="328"/>
      <c r="G2074" s="328"/>
      <c r="H2074" s="328"/>
      <c r="I2074" s="328"/>
      <c r="J2074" s="328"/>
      <c r="K2074" s="328"/>
      <c r="L2074" s="328"/>
      <c r="M2074" s="328"/>
      <c r="N2074" s="328"/>
      <c r="O2074" s="328"/>
      <c r="P2074" s="328"/>
      <c r="Q2074" s="328"/>
      <c r="R2074" s="328"/>
      <c r="S2074" s="328"/>
      <c r="T2074" s="328"/>
      <c r="U2074" s="328"/>
      <c r="V2074" s="328"/>
      <c r="W2074" s="328"/>
      <c r="X2074" s="328"/>
      <c r="Y2074" s="329"/>
      <c r="Z2074" s="336"/>
      <c r="AA2074" s="337"/>
      <c r="AB2074" s="337"/>
      <c r="AC2074" s="337"/>
      <c r="AD2074" s="338"/>
      <c r="AE2074" s="336"/>
      <c r="AF2074" s="337"/>
      <c r="AG2074" s="337"/>
      <c r="AH2074" s="337"/>
      <c r="AI2074" s="337"/>
      <c r="AJ2074" s="337"/>
      <c r="AK2074" s="300"/>
      <c r="AL2074" s="301"/>
      <c r="AM2074" s="301"/>
      <c r="AN2074" s="301"/>
      <c r="AO2074" s="301"/>
      <c r="AP2074" s="301"/>
      <c r="AQ2074" s="301"/>
      <c r="AR2074" s="301"/>
      <c r="AS2074" s="301"/>
      <c r="AT2074" s="301"/>
      <c r="AU2074" s="301"/>
      <c r="AV2074" s="301"/>
      <c r="AW2074" s="301"/>
      <c r="AX2074" s="302"/>
      <c r="AY2074" s="407"/>
      <c r="AZ2074" s="304"/>
      <c r="BA2074" s="304"/>
      <c r="BB2074" s="408"/>
      <c r="BC2074" s="306">
        <f t="shared" si="116"/>
        <v>0</v>
      </c>
      <c r="BD2074" s="307"/>
      <c r="BE2074" s="307"/>
      <c r="BF2074" s="308"/>
      <c r="BG2074" s="309"/>
      <c r="BH2074" s="310"/>
      <c r="BI2074" s="310"/>
      <c r="BJ2074" s="311"/>
      <c r="BK2074" s="312">
        <f t="shared" si="117"/>
        <v>0</v>
      </c>
      <c r="BL2074" s="313"/>
      <c r="BM2074" s="313"/>
      <c r="BN2074" s="313"/>
      <c r="BO2074" s="313"/>
      <c r="BP2074" s="314"/>
      <c r="BQ2074" s="294"/>
      <c r="BR2074" s="295"/>
      <c r="BS2074" s="295"/>
      <c r="BT2074" s="295"/>
      <c r="BU2074" s="295"/>
      <c r="BV2074" s="295"/>
      <c r="BW2074" s="296"/>
      <c r="BX2074" s="294"/>
      <c r="BY2074" s="295"/>
      <c r="BZ2074" s="295"/>
      <c r="CA2074" s="295"/>
      <c r="CB2074" s="295"/>
      <c r="CC2074" s="296"/>
      <c r="CD2074" s="294"/>
      <c r="CE2074" s="295"/>
      <c r="CF2074" s="295"/>
      <c r="CG2074" s="295"/>
      <c r="CH2074" s="295"/>
      <c r="CI2074" s="296"/>
    </row>
    <row r="2075" spans="1:87" ht="18" customHeight="1" x14ac:dyDescent="0.25">
      <c r="A2075" s="75"/>
      <c r="B2075" s="327"/>
      <c r="C2075" s="328"/>
      <c r="D2075" s="328"/>
      <c r="E2075" s="328"/>
      <c r="F2075" s="328"/>
      <c r="G2075" s="328"/>
      <c r="H2075" s="328"/>
      <c r="I2075" s="328"/>
      <c r="J2075" s="328"/>
      <c r="K2075" s="328"/>
      <c r="L2075" s="328"/>
      <c r="M2075" s="328"/>
      <c r="N2075" s="328"/>
      <c r="O2075" s="328"/>
      <c r="P2075" s="328"/>
      <c r="Q2075" s="328"/>
      <c r="R2075" s="328"/>
      <c r="S2075" s="328"/>
      <c r="T2075" s="328"/>
      <c r="U2075" s="328"/>
      <c r="V2075" s="328"/>
      <c r="W2075" s="328"/>
      <c r="X2075" s="328"/>
      <c r="Y2075" s="329"/>
      <c r="Z2075" s="336"/>
      <c r="AA2075" s="337"/>
      <c r="AB2075" s="337"/>
      <c r="AC2075" s="337"/>
      <c r="AD2075" s="338"/>
      <c r="AE2075" s="336"/>
      <c r="AF2075" s="337"/>
      <c r="AG2075" s="337"/>
      <c r="AH2075" s="337"/>
      <c r="AI2075" s="337"/>
      <c r="AJ2075" s="337"/>
      <c r="AK2075" s="300"/>
      <c r="AL2075" s="301"/>
      <c r="AM2075" s="301"/>
      <c r="AN2075" s="301"/>
      <c r="AO2075" s="301"/>
      <c r="AP2075" s="301"/>
      <c r="AQ2075" s="301"/>
      <c r="AR2075" s="301"/>
      <c r="AS2075" s="301"/>
      <c r="AT2075" s="301"/>
      <c r="AU2075" s="301"/>
      <c r="AV2075" s="301"/>
      <c r="AW2075" s="301"/>
      <c r="AX2075" s="302"/>
      <c r="AY2075" s="407"/>
      <c r="AZ2075" s="304"/>
      <c r="BA2075" s="304"/>
      <c r="BB2075" s="408"/>
      <c r="BC2075" s="306">
        <f t="shared" si="116"/>
        <v>0</v>
      </c>
      <c r="BD2075" s="307"/>
      <c r="BE2075" s="307"/>
      <c r="BF2075" s="308"/>
      <c r="BG2075" s="309"/>
      <c r="BH2075" s="310"/>
      <c r="BI2075" s="310"/>
      <c r="BJ2075" s="311"/>
      <c r="BK2075" s="312">
        <f t="shared" si="117"/>
        <v>0</v>
      </c>
      <c r="BL2075" s="313"/>
      <c r="BM2075" s="313"/>
      <c r="BN2075" s="313"/>
      <c r="BO2075" s="313"/>
      <c r="BP2075" s="314"/>
      <c r="BQ2075" s="294"/>
      <c r="BR2075" s="295"/>
      <c r="BS2075" s="295"/>
      <c r="BT2075" s="295"/>
      <c r="BU2075" s="295"/>
      <c r="BV2075" s="295"/>
      <c r="BW2075" s="296"/>
      <c r="BX2075" s="294"/>
      <c r="BY2075" s="295"/>
      <c r="BZ2075" s="295"/>
      <c r="CA2075" s="295"/>
      <c r="CB2075" s="295"/>
      <c r="CC2075" s="296"/>
      <c r="CD2075" s="294"/>
      <c r="CE2075" s="295"/>
      <c r="CF2075" s="295"/>
      <c r="CG2075" s="295"/>
      <c r="CH2075" s="295"/>
      <c r="CI2075" s="296"/>
    </row>
    <row r="2076" spans="1:87" ht="18" customHeight="1" x14ac:dyDescent="0.25">
      <c r="A2076" s="75"/>
      <c r="B2076" s="327"/>
      <c r="C2076" s="328"/>
      <c r="D2076" s="328"/>
      <c r="E2076" s="328"/>
      <c r="F2076" s="328"/>
      <c r="G2076" s="328"/>
      <c r="H2076" s="328"/>
      <c r="I2076" s="328"/>
      <c r="J2076" s="328"/>
      <c r="K2076" s="328"/>
      <c r="L2076" s="328"/>
      <c r="M2076" s="328"/>
      <c r="N2076" s="328"/>
      <c r="O2076" s="328"/>
      <c r="P2076" s="328"/>
      <c r="Q2076" s="328"/>
      <c r="R2076" s="328"/>
      <c r="S2076" s="328"/>
      <c r="T2076" s="328"/>
      <c r="U2076" s="328"/>
      <c r="V2076" s="328"/>
      <c r="W2076" s="328"/>
      <c r="X2076" s="328"/>
      <c r="Y2076" s="329"/>
      <c r="Z2076" s="336"/>
      <c r="AA2076" s="337"/>
      <c r="AB2076" s="337"/>
      <c r="AC2076" s="337"/>
      <c r="AD2076" s="338"/>
      <c r="AE2076" s="336"/>
      <c r="AF2076" s="337"/>
      <c r="AG2076" s="337"/>
      <c r="AH2076" s="337"/>
      <c r="AI2076" s="337"/>
      <c r="AJ2076" s="337"/>
      <c r="AK2076" s="300"/>
      <c r="AL2076" s="301"/>
      <c r="AM2076" s="301"/>
      <c r="AN2076" s="301"/>
      <c r="AO2076" s="301"/>
      <c r="AP2076" s="301"/>
      <c r="AQ2076" s="301"/>
      <c r="AR2076" s="301"/>
      <c r="AS2076" s="301"/>
      <c r="AT2076" s="301"/>
      <c r="AU2076" s="301"/>
      <c r="AV2076" s="301"/>
      <c r="AW2076" s="301"/>
      <c r="AX2076" s="302"/>
      <c r="AY2076" s="407"/>
      <c r="AZ2076" s="304"/>
      <c r="BA2076" s="304"/>
      <c r="BB2076" s="408"/>
      <c r="BC2076" s="306">
        <f t="shared" si="116"/>
        <v>0</v>
      </c>
      <c r="BD2076" s="307"/>
      <c r="BE2076" s="307"/>
      <c r="BF2076" s="308"/>
      <c r="BG2076" s="309"/>
      <c r="BH2076" s="310"/>
      <c r="BI2076" s="310"/>
      <c r="BJ2076" s="311"/>
      <c r="BK2076" s="312">
        <f t="shared" si="117"/>
        <v>0</v>
      </c>
      <c r="BL2076" s="313"/>
      <c r="BM2076" s="313"/>
      <c r="BN2076" s="313"/>
      <c r="BO2076" s="313"/>
      <c r="BP2076" s="314"/>
      <c r="BQ2076" s="294"/>
      <c r="BR2076" s="295"/>
      <c r="BS2076" s="295"/>
      <c r="BT2076" s="295"/>
      <c r="BU2076" s="295"/>
      <c r="BV2076" s="295"/>
      <c r="BW2076" s="296"/>
      <c r="BX2076" s="294"/>
      <c r="BY2076" s="295"/>
      <c r="BZ2076" s="295"/>
      <c r="CA2076" s="295"/>
      <c r="CB2076" s="295"/>
      <c r="CC2076" s="296"/>
      <c r="CD2076" s="294"/>
      <c r="CE2076" s="295"/>
      <c r="CF2076" s="295"/>
      <c r="CG2076" s="295"/>
      <c r="CH2076" s="295"/>
      <c r="CI2076" s="296"/>
    </row>
    <row r="2077" spans="1:87" ht="18" customHeight="1" x14ac:dyDescent="0.25">
      <c r="A2077" s="75"/>
      <c r="B2077" s="327"/>
      <c r="C2077" s="328"/>
      <c r="D2077" s="328"/>
      <c r="E2077" s="328"/>
      <c r="F2077" s="328"/>
      <c r="G2077" s="328"/>
      <c r="H2077" s="328"/>
      <c r="I2077" s="328"/>
      <c r="J2077" s="328"/>
      <c r="K2077" s="328"/>
      <c r="L2077" s="328"/>
      <c r="M2077" s="328"/>
      <c r="N2077" s="328"/>
      <c r="O2077" s="328"/>
      <c r="P2077" s="328"/>
      <c r="Q2077" s="328"/>
      <c r="R2077" s="328"/>
      <c r="S2077" s="328"/>
      <c r="T2077" s="328"/>
      <c r="U2077" s="328"/>
      <c r="V2077" s="328"/>
      <c r="W2077" s="328"/>
      <c r="X2077" s="328"/>
      <c r="Y2077" s="329"/>
      <c r="Z2077" s="336"/>
      <c r="AA2077" s="337"/>
      <c r="AB2077" s="337"/>
      <c r="AC2077" s="337"/>
      <c r="AD2077" s="338"/>
      <c r="AE2077" s="336"/>
      <c r="AF2077" s="337"/>
      <c r="AG2077" s="337"/>
      <c r="AH2077" s="337"/>
      <c r="AI2077" s="337"/>
      <c r="AJ2077" s="337"/>
      <c r="AK2077" s="300"/>
      <c r="AL2077" s="301"/>
      <c r="AM2077" s="301"/>
      <c r="AN2077" s="301"/>
      <c r="AO2077" s="301"/>
      <c r="AP2077" s="301"/>
      <c r="AQ2077" s="301"/>
      <c r="AR2077" s="301"/>
      <c r="AS2077" s="301"/>
      <c r="AT2077" s="301"/>
      <c r="AU2077" s="301"/>
      <c r="AV2077" s="301"/>
      <c r="AW2077" s="301"/>
      <c r="AX2077" s="302"/>
      <c r="AY2077" s="407"/>
      <c r="AZ2077" s="304"/>
      <c r="BA2077" s="304"/>
      <c r="BB2077" s="408"/>
      <c r="BC2077" s="306">
        <f t="shared" si="116"/>
        <v>0</v>
      </c>
      <c r="BD2077" s="307"/>
      <c r="BE2077" s="307"/>
      <c r="BF2077" s="308"/>
      <c r="BG2077" s="309"/>
      <c r="BH2077" s="310"/>
      <c r="BI2077" s="310"/>
      <c r="BJ2077" s="311"/>
      <c r="BK2077" s="312">
        <f t="shared" si="117"/>
        <v>0</v>
      </c>
      <c r="BL2077" s="313"/>
      <c r="BM2077" s="313"/>
      <c r="BN2077" s="313"/>
      <c r="BO2077" s="313"/>
      <c r="BP2077" s="314"/>
      <c r="BQ2077" s="294"/>
      <c r="BR2077" s="295"/>
      <c r="BS2077" s="295"/>
      <c r="BT2077" s="295"/>
      <c r="BU2077" s="295"/>
      <c r="BV2077" s="295"/>
      <c r="BW2077" s="296"/>
      <c r="BX2077" s="294"/>
      <c r="BY2077" s="295"/>
      <c r="BZ2077" s="295"/>
      <c r="CA2077" s="295"/>
      <c r="CB2077" s="295"/>
      <c r="CC2077" s="296"/>
      <c r="CD2077" s="294"/>
      <c r="CE2077" s="295"/>
      <c r="CF2077" s="295"/>
      <c r="CG2077" s="295"/>
      <c r="CH2077" s="295"/>
      <c r="CI2077" s="296"/>
    </row>
    <row r="2078" spans="1:87" ht="18" customHeight="1" x14ac:dyDescent="0.25">
      <c r="A2078" s="75"/>
      <c r="B2078" s="327"/>
      <c r="C2078" s="328"/>
      <c r="D2078" s="328"/>
      <c r="E2078" s="328"/>
      <c r="F2078" s="328"/>
      <c r="G2078" s="328"/>
      <c r="H2078" s="328"/>
      <c r="I2078" s="328"/>
      <c r="J2078" s="328"/>
      <c r="K2078" s="328"/>
      <c r="L2078" s="328"/>
      <c r="M2078" s="328"/>
      <c r="N2078" s="328"/>
      <c r="O2078" s="328"/>
      <c r="P2078" s="328"/>
      <c r="Q2078" s="328"/>
      <c r="R2078" s="328"/>
      <c r="S2078" s="328"/>
      <c r="T2078" s="328"/>
      <c r="U2078" s="328"/>
      <c r="V2078" s="328"/>
      <c r="W2078" s="328"/>
      <c r="X2078" s="328"/>
      <c r="Y2078" s="329"/>
      <c r="Z2078" s="336"/>
      <c r="AA2078" s="337"/>
      <c r="AB2078" s="337"/>
      <c r="AC2078" s="337"/>
      <c r="AD2078" s="338"/>
      <c r="AE2078" s="336"/>
      <c r="AF2078" s="337"/>
      <c r="AG2078" s="337"/>
      <c r="AH2078" s="337"/>
      <c r="AI2078" s="337"/>
      <c r="AJ2078" s="337"/>
      <c r="AK2078" s="300"/>
      <c r="AL2078" s="301"/>
      <c r="AM2078" s="301"/>
      <c r="AN2078" s="301"/>
      <c r="AO2078" s="301"/>
      <c r="AP2078" s="301"/>
      <c r="AQ2078" s="301"/>
      <c r="AR2078" s="301"/>
      <c r="AS2078" s="301"/>
      <c r="AT2078" s="301"/>
      <c r="AU2078" s="301"/>
      <c r="AV2078" s="301"/>
      <c r="AW2078" s="301"/>
      <c r="AX2078" s="302"/>
      <c r="AY2078" s="407"/>
      <c r="AZ2078" s="304"/>
      <c r="BA2078" s="304"/>
      <c r="BB2078" s="408"/>
      <c r="BC2078" s="306">
        <f t="shared" si="116"/>
        <v>0</v>
      </c>
      <c r="BD2078" s="307"/>
      <c r="BE2078" s="307"/>
      <c r="BF2078" s="308"/>
      <c r="BG2078" s="309"/>
      <c r="BH2078" s="310"/>
      <c r="BI2078" s="310"/>
      <c r="BJ2078" s="311"/>
      <c r="BK2078" s="312">
        <f t="shared" si="117"/>
        <v>0</v>
      </c>
      <c r="BL2078" s="313"/>
      <c r="BM2078" s="313"/>
      <c r="BN2078" s="313"/>
      <c r="BO2078" s="313"/>
      <c r="BP2078" s="314"/>
      <c r="BQ2078" s="294"/>
      <c r="BR2078" s="295"/>
      <c r="BS2078" s="295"/>
      <c r="BT2078" s="295"/>
      <c r="BU2078" s="295"/>
      <c r="BV2078" s="295"/>
      <c r="BW2078" s="296"/>
      <c r="BX2078" s="294"/>
      <c r="BY2078" s="295"/>
      <c r="BZ2078" s="295"/>
      <c r="CA2078" s="295"/>
      <c r="CB2078" s="295"/>
      <c r="CC2078" s="296"/>
      <c r="CD2078" s="294"/>
      <c r="CE2078" s="295"/>
      <c r="CF2078" s="295"/>
      <c r="CG2078" s="295"/>
      <c r="CH2078" s="295"/>
      <c r="CI2078" s="296"/>
    </row>
    <row r="2079" spans="1:87" ht="18" customHeight="1" x14ac:dyDescent="0.25">
      <c r="A2079" s="75"/>
      <c r="B2079" s="327"/>
      <c r="C2079" s="328"/>
      <c r="D2079" s="328"/>
      <c r="E2079" s="328"/>
      <c r="F2079" s="328"/>
      <c r="G2079" s="328"/>
      <c r="H2079" s="328"/>
      <c r="I2079" s="328"/>
      <c r="J2079" s="328"/>
      <c r="K2079" s="328"/>
      <c r="L2079" s="328"/>
      <c r="M2079" s="328"/>
      <c r="N2079" s="328"/>
      <c r="O2079" s="328"/>
      <c r="P2079" s="328"/>
      <c r="Q2079" s="328"/>
      <c r="R2079" s="328"/>
      <c r="S2079" s="328"/>
      <c r="T2079" s="328"/>
      <c r="U2079" s="328"/>
      <c r="V2079" s="328"/>
      <c r="W2079" s="328"/>
      <c r="X2079" s="328"/>
      <c r="Y2079" s="329"/>
      <c r="Z2079" s="336"/>
      <c r="AA2079" s="337"/>
      <c r="AB2079" s="337"/>
      <c r="AC2079" s="337"/>
      <c r="AD2079" s="338"/>
      <c r="AE2079" s="336"/>
      <c r="AF2079" s="337"/>
      <c r="AG2079" s="337"/>
      <c r="AH2079" s="337"/>
      <c r="AI2079" s="337"/>
      <c r="AJ2079" s="337"/>
      <c r="AK2079" s="300"/>
      <c r="AL2079" s="301"/>
      <c r="AM2079" s="301"/>
      <c r="AN2079" s="301"/>
      <c r="AO2079" s="301"/>
      <c r="AP2079" s="301"/>
      <c r="AQ2079" s="301"/>
      <c r="AR2079" s="301"/>
      <c r="AS2079" s="301"/>
      <c r="AT2079" s="301"/>
      <c r="AU2079" s="301"/>
      <c r="AV2079" s="301"/>
      <c r="AW2079" s="301"/>
      <c r="AX2079" s="302"/>
      <c r="AY2079" s="407"/>
      <c r="AZ2079" s="304"/>
      <c r="BA2079" s="304"/>
      <c r="BB2079" s="408"/>
      <c r="BC2079" s="306">
        <f t="shared" si="116"/>
        <v>0</v>
      </c>
      <c r="BD2079" s="307"/>
      <c r="BE2079" s="307"/>
      <c r="BF2079" s="308"/>
      <c r="BG2079" s="309"/>
      <c r="BH2079" s="310"/>
      <c r="BI2079" s="310"/>
      <c r="BJ2079" s="311"/>
      <c r="BK2079" s="312">
        <f t="shared" si="117"/>
        <v>0</v>
      </c>
      <c r="BL2079" s="313"/>
      <c r="BM2079" s="313"/>
      <c r="BN2079" s="313"/>
      <c r="BO2079" s="313"/>
      <c r="BP2079" s="314"/>
      <c r="BQ2079" s="294"/>
      <c r="BR2079" s="295"/>
      <c r="BS2079" s="295"/>
      <c r="BT2079" s="295"/>
      <c r="BU2079" s="295"/>
      <c r="BV2079" s="295"/>
      <c r="BW2079" s="296"/>
      <c r="BX2079" s="294"/>
      <c r="BY2079" s="295"/>
      <c r="BZ2079" s="295"/>
      <c r="CA2079" s="295"/>
      <c r="CB2079" s="295"/>
      <c r="CC2079" s="296"/>
      <c r="CD2079" s="294"/>
      <c r="CE2079" s="295"/>
      <c r="CF2079" s="295"/>
      <c r="CG2079" s="295"/>
      <c r="CH2079" s="295"/>
      <c r="CI2079" s="296"/>
    </row>
    <row r="2080" spans="1:87" ht="18" customHeight="1" x14ac:dyDescent="0.25">
      <c r="A2080" s="75"/>
      <c r="B2080" s="327"/>
      <c r="C2080" s="328"/>
      <c r="D2080" s="328"/>
      <c r="E2080" s="328"/>
      <c r="F2080" s="328"/>
      <c r="G2080" s="328"/>
      <c r="H2080" s="328"/>
      <c r="I2080" s="328"/>
      <c r="J2080" s="328"/>
      <c r="K2080" s="328"/>
      <c r="L2080" s="328"/>
      <c r="M2080" s="328"/>
      <c r="N2080" s="328"/>
      <c r="O2080" s="328"/>
      <c r="P2080" s="328"/>
      <c r="Q2080" s="328"/>
      <c r="R2080" s="328"/>
      <c r="S2080" s="328"/>
      <c r="T2080" s="328"/>
      <c r="U2080" s="328"/>
      <c r="V2080" s="328"/>
      <c r="W2080" s="328"/>
      <c r="X2080" s="328"/>
      <c r="Y2080" s="329"/>
      <c r="Z2080" s="336"/>
      <c r="AA2080" s="337"/>
      <c r="AB2080" s="337"/>
      <c r="AC2080" s="337"/>
      <c r="AD2080" s="338"/>
      <c r="AE2080" s="336"/>
      <c r="AF2080" s="337"/>
      <c r="AG2080" s="337"/>
      <c r="AH2080" s="337"/>
      <c r="AI2080" s="337"/>
      <c r="AJ2080" s="337"/>
      <c r="AK2080" s="300"/>
      <c r="AL2080" s="301"/>
      <c r="AM2080" s="301"/>
      <c r="AN2080" s="301"/>
      <c r="AO2080" s="301"/>
      <c r="AP2080" s="301"/>
      <c r="AQ2080" s="301"/>
      <c r="AR2080" s="301"/>
      <c r="AS2080" s="301"/>
      <c r="AT2080" s="301"/>
      <c r="AU2080" s="301"/>
      <c r="AV2080" s="301"/>
      <c r="AW2080" s="301"/>
      <c r="AX2080" s="302"/>
      <c r="AY2080" s="407"/>
      <c r="AZ2080" s="304"/>
      <c r="BA2080" s="304"/>
      <c r="BB2080" s="408"/>
      <c r="BC2080" s="306">
        <f t="shared" si="116"/>
        <v>0</v>
      </c>
      <c r="BD2080" s="307"/>
      <c r="BE2080" s="307"/>
      <c r="BF2080" s="308"/>
      <c r="BG2080" s="309"/>
      <c r="BH2080" s="310"/>
      <c r="BI2080" s="310"/>
      <c r="BJ2080" s="311"/>
      <c r="BK2080" s="312">
        <f t="shared" si="117"/>
        <v>0</v>
      </c>
      <c r="BL2080" s="313"/>
      <c r="BM2080" s="313"/>
      <c r="BN2080" s="313"/>
      <c r="BO2080" s="313"/>
      <c r="BP2080" s="314"/>
      <c r="BQ2080" s="294"/>
      <c r="BR2080" s="295"/>
      <c r="BS2080" s="295"/>
      <c r="BT2080" s="295"/>
      <c r="BU2080" s="295"/>
      <c r="BV2080" s="295"/>
      <c r="BW2080" s="296"/>
      <c r="BX2080" s="294"/>
      <c r="BY2080" s="295"/>
      <c r="BZ2080" s="295"/>
      <c r="CA2080" s="295"/>
      <c r="CB2080" s="295"/>
      <c r="CC2080" s="296"/>
      <c r="CD2080" s="294"/>
      <c r="CE2080" s="295"/>
      <c r="CF2080" s="295"/>
      <c r="CG2080" s="295"/>
      <c r="CH2080" s="295"/>
      <c r="CI2080" s="296"/>
    </row>
    <row r="2081" spans="1:87" ht="18" customHeight="1" x14ac:dyDescent="0.25">
      <c r="A2081" s="75"/>
      <c r="B2081" s="327"/>
      <c r="C2081" s="328"/>
      <c r="D2081" s="328"/>
      <c r="E2081" s="328"/>
      <c r="F2081" s="328"/>
      <c r="G2081" s="328"/>
      <c r="H2081" s="328"/>
      <c r="I2081" s="328"/>
      <c r="J2081" s="328"/>
      <c r="K2081" s="328"/>
      <c r="L2081" s="328"/>
      <c r="M2081" s="328"/>
      <c r="N2081" s="328"/>
      <c r="O2081" s="328"/>
      <c r="P2081" s="328"/>
      <c r="Q2081" s="328"/>
      <c r="R2081" s="328"/>
      <c r="S2081" s="328"/>
      <c r="T2081" s="328"/>
      <c r="U2081" s="328"/>
      <c r="V2081" s="328"/>
      <c r="W2081" s="328"/>
      <c r="X2081" s="328"/>
      <c r="Y2081" s="329"/>
      <c r="Z2081" s="336"/>
      <c r="AA2081" s="337"/>
      <c r="AB2081" s="337"/>
      <c r="AC2081" s="337"/>
      <c r="AD2081" s="338"/>
      <c r="AE2081" s="336"/>
      <c r="AF2081" s="337"/>
      <c r="AG2081" s="337"/>
      <c r="AH2081" s="337"/>
      <c r="AI2081" s="337"/>
      <c r="AJ2081" s="337"/>
      <c r="AK2081" s="300"/>
      <c r="AL2081" s="301"/>
      <c r="AM2081" s="301"/>
      <c r="AN2081" s="301"/>
      <c r="AO2081" s="301"/>
      <c r="AP2081" s="301"/>
      <c r="AQ2081" s="301"/>
      <c r="AR2081" s="301"/>
      <c r="AS2081" s="301"/>
      <c r="AT2081" s="301"/>
      <c r="AU2081" s="301"/>
      <c r="AV2081" s="301"/>
      <c r="AW2081" s="301"/>
      <c r="AX2081" s="302"/>
      <c r="AY2081" s="407"/>
      <c r="AZ2081" s="304"/>
      <c r="BA2081" s="304"/>
      <c r="BB2081" s="408"/>
      <c r="BC2081" s="306">
        <f t="shared" si="116"/>
        <v>0</v>
      </c>
      <c r="BD2081" s="307"/>
      <c r="BE2081" s="307"/>
      <c r="BF2081" s="308"/>
      <c r="BG2081" s="309"/>
      <c r="BH2081" s="310"/>
      <c r="BI2081" s="310"/>
      <c r="BJ2081" s="311"/>
      <c r="BK2081" s="312">
        <f t="shared" si="117"/>
        <v>0</v>
      </c>
      <c r="BL2081" s="313"/>
      <c r="BM2081" s="313"/>
      <c r="BN2081" s="313"/>
      <c r="BO2081" s="313"/>
      <c r="BP2081" s="314"/>
      <c r="BQ2081" s="294"/>
      <c r="BR2081" s="295"/>
      <c r="BS2081" s="295"/>
      <c r="BT2081" s="295"/>
      <c r="BU2081" s="295"/>
      <c r="BV2081" s="295"/>
      <c r="BW2081" s="296"/>
      <c r="BX2081" s="294"/>
      <c r="BY2081" s="295"/>
      <c r="BZ2081" s="295"/>
      <c r="CA2081" s="295"/>
      <c r="CB2081" s="295"/>
      <c r="CC2081" s="296"/>
      <c r="CD2081" s="294"/>
      <c r="CE2081" s="295"/>
      <c r="CF2081" s="295"/>
      <c r="CG2081" s="295"/>
      <c r="CH2081" s="295"/>
      <c r="CI2081" s="296"/>
    </row>
    <row r="2082" spans="1:87" ht="18" customHeight="1" x14ac:dyDescent="0.25">
      <c r="A2082" s="75"/>
      <c r="B2082" s="327"/>
      <c r="C2082" s="328"/>
      <c r="D2082" s="328"/>
      <c r="E2082" s="328"/>
      <c r="F2082" s="328"/>
      <c r="G2082" s="328"/>
      <c r="H2082" s="328"/>
      <c r="I2082" s="328"/>
      <c r="J2082" s="328"/>
      <c r="K2082" s="328"/>
      <c r="L2082" s="328"/>
      <c r="M2082" s="328"/>
      <c r="N2082" s="328"/>
      <c r="O2082" s="328"/>
      <c r="P2082" s="328"/>
      <c r="Q2082" s="328"/>
      <c r="R2082" s="328"/>
      <c r="S2082" s="328"/>
      <c r="T2082" s="328"/>
      <c r="U2082" s="328"/>
      <c r="V2082" s="328"/>
      <c r="W2082" s="328"/>
      <c r="X2082" s="328"/>
      <c r="Y2082" s="329"/>
      <c r="Z2082" s="336"/>
      <c r="AA2082" s="337"/>
      <c r="AB2082" s="337"/>
      <c r="AC2082" s="337"/>
      <c r="AD2082" s="338"/>
      <c r="AE2082" s="336"/>
      <c r="AF2082" s="337"/>
      <c r="AG2082" s="337"/>
      <c r="AH2082" s="337"/>
      <c r="AI2082" s="337"/>
      <c r="AJ2082" s="337"/>
      <c r="AK2082" s="300"/>
      <c r="AL2082" s="301"/>
      <c r="AM2082" s="301"/>
      <c r="AN2082" s="301"/>
      <c r="AO2082" s="301"/>
      <c r="AP2082" s="301"/>
      <c r="AQ2082" s="301"/>
      <c r="AR2082" s="301"/>
      <c r="AS2082" s="301"/>
      <c r="AT2082" s="301"/>
      <c r="AU2082" s="301"/>
      <c r="AV2082" s="301"/>
      <c r="AW2082" s="301"/>
      <c r="AX2082" s="302"/>
      <c r="AY2082" s="407"/>
      <c r="AZ2082" s="304"/>
      <c r="BA2082" s="304"/>
      <c r="BB2082" s="408"/>
      <c r="BC2082" s="306">
        <f t="shared" si="116"/>
        <v>0</v>
      </c>
      <c r="BD2082" s="307"/>
      <c r="BE2082" s="307"/>
      <c r="BF2082" s="308"/>
      <c r="BG2082" s="309"/>
      <c r="BH2082" s="310"/>
      <c r="BI2082" s="310"/>
      <c r="BJ2082" s="311"/>
      <c r="BK2082" s="312">
        <f t="shared" si="117"/>
        <v>0</v>
      </c>
      <c r="BL2082" s="313"/>
      <c r="BM2082" s="313"/>
      <c r="BN2082" s="313"/>
      <c r="BO2082" s="313"/>
      <c r="BP2082" s="314"/>
      <c r="BQ2082" s="294"/>
      <c r="BR2082" s="295"/>
      <c r="BS2082" s="295"/>
      <c r="BT2082" s="295"/>
      <c r="BU2082" s="295"/>
      <c r="BV2082" s="295"/>
      <c r="BW2082" s="296"/>
      <c r="BX2082" s="294"/>
      <c r="BY2082" s="295"/>
      <c r="BZ2082" s="295"/>
      <c r="CA2082" s="295"/>
      <c r="CB2082" s="295"/>
      <c r="CC2082" s="296"/>
      <c r="CD2082" s="294"/>
      <c r="CE2082" s="295"/>
      <c r="CF2082" s="295"/>
      <c r="CG2082" s="295"/>
      <c r="CH2082" s="295"/>
      <c r="CI2082" s="296"/>
    </row>
    <row r="2083" spans="1:87" ht="18" customHeight="1" x14ac:dyDescent="0.25">
      <c r="A2083" s="75"/>
      <c r="B2083" s="327"/>
      <c r="C2083" s="328"/>
      <c r="D2083" s="328"/>
      <c r="E2083" s="328"/>
      <c r="F2083" s="328"/>
      <c r="G2083" s="328"/>
      <c r="H2083" s="328"/>
      <c r="I2083" s="328"/>
      <c r="J2083" s="328"/>
      <c r="K2083" s="328"/>
      <c r="L2083" s="328"/>
      <c r="M2083" s="328"/>
      <c r="N2083" s="328"/>
      <c r="O2083" s="328"/>
      <c r="P2083" s="328"/>
      <c r="Q2083" s="328"/>
      <c r="R2083" s="328"/>
      <c r="S2083" s="328"/>
      <c r="T2083" s="328"/>
      <c r="U2083" s="328"/>
      <c r="V2083" s="328"/>
      <c r="W2083" s="328"/>
      <c r="X2083" s="328"/>
      <c r="Y2083" s="329"/>
      <c r="Z2083" s="336"/>
      <c r="AA2083" s="337"/>
      <c r="AB2083" s="337"/>
      <c r="AC2083" s="337"/>
      <c r="AD2083" s="338"/>
      <c r="AE2083" s="336"/>
      <c r="AF2083" s="337"/>
      <c r="AG2083" s="337"/>
      <c r="AH2083" s="337"/>
      <c r="AI2083" s="337"/>
      <c r="AJ2083" s="337"/>
      <c r="AK2083" s="300"/>
      <c r="AL2083" s="301"/>
      <c r="AM2083" s="301"/>
      <c r="AN2083" s="301"/>
      <c r="AO2083" s="301"/>
      <c r="AP2083" s="301"/>
      <c r="AQ2083" s="301"/>
      <c r="AR2083" s="301"/>
      <c r="AS2083" s="301"/>
      <c r="AT2083" s="301"/>
      <c r="AU2083" s="301"/>
      <c r="AV2083" s="301"/>
      <c r="AW2083" s="301"/>
      <c r="AX2083" s="302"/>
      <c r="AY2083" s="407"/>
      <c r="AZ2083" s="304"/>
      <c r="BA2083" s="304"/>
      <c r="BB2083" s="408"/>
      <c r="BC2083" s="306">
        <f t="shared" si="116"/>
        <v>0</v>
      </c>
      <c r="BD2083" s="307"/>
      <c r="BE2083" s="307"/>
      <c r="BF2083" s="308"/>
      <c r="BG2083" s="309"/>
      <c r="BH2083" s="310"/>
      <c r="BI2083" s="310"/>
      <c r="BJ2083" s="311"/>
      <c r="BK2083" s="312">
        <f t="shared" si="117"/>
        <v>0</v>
      </c>
      <c r="BL2083" s="313"/>
      <c r="BM2083" s="313"/>
      <c r="BN2083" s="313"/>
      <c r="BO2083" s="313"/>
      <c r="BP2083" s="314"/>
      <c r="BQ2083" s="294"/>
      <c r="BR2083" s="295"/>
      <c r="BS2083" s="295"/>
      <c r="BT2083" s="295"/>
      <c r="BU2083" s="295"/>
      <c r="BV2083" s="295"/>
      <c r="BW2083" s="296"/>
      <c r="BX2083" s="294"/>
      <c r="BY2083" s="295"/>
      <c r="BZ2083" s="295"/>
      <c r="CA2083" s="295"/>
      <c r="CB2083" s="295"/>
      <c r="CC2083" s="296"/>
      <c r="CD2083" s="294"/>
      <c r="CE2083" s="295"/>
      <c r="CF2083" s="295"/>
      <c r="CG2083" s="295"/>
      <c r="CH2083" s="295"/>
      <c r="CI2083" s="296"/>
    </row>
    <row r="2084" spans="1:87" ht="18" customHeight="1" x14ac:dyDescent="0.25">
      <c r="A2084" s="75"/>
      <c r="B2084" s="327"/>
      <c r="C2084" s="328"/>
      <c r="D2084" s="328"/>
      <c r="E2084" s="328"/>
      <c r="F2084" s="328"/>
      <c r="G2084" s="328"/>
      <c r="H2084" s="328"/>
      <c r="I2084" s="328"/>
      <c r="J2084" s="328"/>
      <c r="K2084" s="328"/>
      <c r="L2084" s="328"/>
      <c r="M2084" s="328"/>
      <c r="N2084" s="328"/>
      <c r="O2084" s="328"/>
      <c r="P2084" s="328"/>
      <c r="Q2084" s="328"/>
      <c r="R2084" s="328"/>
      <c r="S2084" s="328"/>
      <c r="T2084" s="328"/>
      <c r="U2084" s="328"/>
      <c r="V2084" s="328"/>
      <c r="W2084" s="328"/>
      <c r="X2084" s="328"/>
      <c r="Y2084" s="329"/>
      <c r="Z2084" s="336"/>
      <c r="AA2084" s="337"/>
      <c r="AB2084" s="337"/>
      <c r="AC2084" s="337"/>
      <c r="AD2084" s="338"/>
      <c r="AE2084" s="336"/>
      <c r="AF2084" s="337"/>
      <c r="AG2084" s="337"/>
      <c r="AH2084" s="337"/>
      <c r="AI2084" s="337"/>
      <c r="AJ2084" s="337"/>
      <c r="AK2084" s="300"/>
      <c r="AL2084" s="301"/>
      <c r="AM2084" s="301"/>
      <c r="AN2084" s="301"/>
      <c r="AO2084" s="301"/>
      <c r="AP2084" s="301"/>
      <c r="AQ2084" s="301"/>
      <c r="AR2084" s="301"/>
      <c r="AS2084" s="301"/>
      <c r="AT2084" s="301"/>
      <c r="AU2084" s="301"/>
      <c r="AV2084" s="301"/>
      <c r="AW2084" s="301"/>
      <c r="AX2084" s="302"/>
      <c r="AY2084" s="407"/>
      <c r="AZ2084" s="304"/>
      <c r="BA2084" s="304"/>
      <c r="BB2084" s="408"/>
      <c r="BC2084" s="306">
        <f t="shared" si="116"/>
        <v>0</v>
      </c>
      <c r="BD2084" s="307"/>
      <c r="BE2084" s="307"/>
      <c r="BF2084" s="308"/>
      <c r="BG2084" s="309"/>
      <c r="BH2084" s="310"/>
      <c r="BI2084" s="310"/>
      <c r="BJ2084" s="311"/>
      <c r="BK2084" s="312">
        <f t="shared" si="117"/>
        <v>0</v>
      </c>
      <c r="BL2084" s="313"/>
      <c r="BM2084" s="313"/>
      <c r="BN2084" s="313"/>
      <c r="BO2084" s="313"/>
      <c r="BP2084" s="314"/>
      <c r="BQ2084" s="294"/>
      <c r="BR2084" s="295"/>
      <c r="BS2084" s="295"/>
      <c r="BT2084" s="295"/>
      <c r="BU2084" s="295"/>
      <c r="BV2084" s="295"/>
      <c r="BW2084" s="296"/>
      <c r="BX2084" s="294"/>
      <c r="BY2084" s="295"/>
      <c r="BZ2084" s="295"/>
      <c r="CA2084" s="295"/>
      <c r="CB2084" s="295"/>
      <c r="CC2084" s="296"/>
      <c r="CD2084" s="294"/>
      <c r="CE2084" s="295"/>
      <c r="CF2084" s="295"/>
      <c r="CG2084" s="295"/>
      <c r="CH2084" s="295"/>
      <c r="CI2084" s="296"/>
    </row>
    <row r="2085" spans="1:87" ht="18" customHeight="1" x14ac:dyDescent="0.25">
      <c r="A2085" s="75"/>
      <c r="B2085" s="327"/>
      <c r="C2085" s="328"/>
      <c r="D2085" s="328"/>
      <c r="E2085" s="328"/>
      <c r="F2085" s="328"/>
      <c r="G2085" s="328"/>
      <c r="H2085" s="328"/>
      <c r="I2085" s="328"/>
      <c r="J2085" s="328"/>
      <c r="K2085" s="328"/>
      <c r="L2085" s="328"/>
      <c r="M2085" s="328"/>
      <c r="N2085" s="328"/>
      <c r="O2085" s="328"/>
      <c r="P2085" s="328"/>
      <c r="Q2085" s="328"/>
      <c r="R2085" s="328"/>
      <c r="S2085" s="328"/>
      <c r="T2085" s="328"/>
      <c r="U2085" s="328"/>
      <c r="V2085" s="328"/>
      <c r="W2085" s="328"/>
      <c r="X2085" s="328"/>
      <c r="Y2085" s="329"/>
      <c r="Z2085" s="336"/>
      <c r="AA2085" s="337"/>
      <c r="AB2085" s="337"/>
      <c r="AC2085" s="337"/>
      <c r="AD2085" s="338"/>
      <c r="AE2085" s="336"/>
      <c r="AF2085" s="337"/>
      <c r="AG2085" s="337"/>
      <c r="AH2085" s="337"/>
      <c r="AI2085" s="337"/>
      <c r="AJ2085" s="337"/>
      <c r="AK2085" s="300"/>
      <c r="AL2085" s="301"/>
      <c r="AM2085" s="301"/>
      <c r="AN2085" s="301"/>
      <c r="AO2085" s="301"/>
      <c r="AP2085" s="301"/>
      <c r="AQ2085" s="301"/>
      <c r="AR2085" s="301"/>
      <c r="AS2085" s="301"/>
      <c r="AT2085" s="301"/>
      <c r="AU2085" s="301"/>
      <c r="AV2085" s="301"/>
      <c r="AW2085" s="301"/>
      <c r="AX2085" s="302"/>
      <c r="AY2085" s="407"/>
      <c r="AZ2085" s="304"/>
      <c r="BA2085" s="304"/>
      <c r="BB2085" s="408"/>
      <c r="BC2085" s="306">
        <f t="shared" si="116"/>
        <v>0</v>
      </c>
      <c r="BD2085" s="307"/>
      <c r="BE2085" s="307"/>
      <c r="BF2085" s="308"/>
      <c r="BG2085" s="309"/>
      <c r="BH2085" s="310"/>
      <c r="BI2085" s="310"/>
      <c r="BJ2085" s="311"/>
      <c r="BK2085" s="312">
        <f t="shared" si="117"/>
        <v>0</v>
      </c>
      <c r="BL2085" s="313"/>
      <c r="BM2085" s="313"/>
      <c r="BN2085" s="313"/>
      <c r="BO2085" s="313"/>
      <c r="BP2085" s="314"/>
      <c r="BQ2085" s="294"/>
      <c r="BR2085" s="295"/>
      <c r="BS2085" s="295"/>
      <c r="BT2085" s="295"/>
      <c r="BU2085" s="295"/>
      <c r="BV2085" s="295"/>
      <c r="BW2085" s="296"/>
      <c r="BX2085" s="294"/>
      <c r="BY2085" s="295"/>
      <c r="BZ2085" s="295"/>
      <c r="CA2085" s="295"/>
      <c r="CB2085" s="295"/>
      <c r="CC2085" s="296"/>
      <c r="CD2085" s="294"/>
      <c r="CE2085" s="295"/>
      <c r="CF2085" s="295"/>
      <c r="CG2085" s="295"/>
      <c r="CH2085" s="295"/>
      <c r="CI2085" s="296"/>
    </row>
    <row r="2086" spans="1:87" ht="18" customHeight="1" x14ac:dyDescent="0.25">
      <c r="A2086" s="75"/>
      <c r="B2086" s="327"/>
      <c r="C2086" s="328"/>
      <c r="D2086" s="328"/>
      <c r="E2086" s="328"/>
      <c r="F2086" s="328"/>
      <c r="G2086" s="328"/>
      <c r="H2086" s="328"/>
      <c r="I2086" s="328"/>
      <c r="J2086" s="328"/>
      <c r="K2086" s="328"/>
      <c r="L2086" s="328"/>
      <c r="M2086" s="328"/>
      <c r="N2086" s="328"/>
      <c r="O2086" s="328"/>
      <c r="P2086" s="328"/>
      <c r="Q2086" s="328"/>
      <c r="R2086" s="328"/>
      <c r="S2086" s="328"/>
      <c r="T2086" s="328"/>
      <c r="U2086" s="328"/>
      <c r="V2086" s="328"/>
      <c r="W2086" s="328"/>
      <c r="X2086" s="328"/>
      <c r="Y2086" s="329"/>
      <c r="Z2086" s="336"/>
      <c r="AA2086" s="337"/>
      <c r="AB2086" s="337"/>
      <c r="AC2086" s="337"/>
      <c r="AD2086" s="338"/>
      <c r="AE2086" s="336"/>
      <c r="AF2086" s="337"/>
      <c r="AG2086" s="337"/>
      <c r="AH2086" s="337"/>
      <c r="AI2086" s="337"/>
      <c r="AJ2086" s="337"/>
      <c r="AK2086" s="300"/>
      <c r="AL2086" s="301"/>
      <c r="AM2086" s="301"/>
      <c r="AN2086" s="301"/>
      <c r="AO2086" s="301"/>
      <c r="AP2086" s="301"/>
      <c r="AQ2086" s="301"/>
      <c r="AR2086" s="301"/>
      <c r="AS2086" s="301"/>
      <c r="AT2086" s="301"/>
      <c r="AU2086" s="301"/>
      <c r="AV2086" s="301"/>
      <c r="AW2086" s="301"/>
      <c r="AX2086" s="302"/>
      <c r="AY2086" s="407"/>
      <c r="AZ2086" s="304"/>
      <c r="BA2086" s="304"/>
      <c r="BB2086" s="408"/>
      <c r="BC2086" s="306">
        <f t="shared" si="116"/>
        <v>0</v>
      </c>
      <c r="BD2086" s="307"/>
      <c r="BE2086" s="307"/>
      <c r="BF2086" s="308"/>
      <c r="BG2086" s="309"/>
      <c r="BH2086" s="310"/>
      <c r="BI2086" s="310"/>
      <c r="BJ2086" s="311"/>
      <c r="BK2086" s="312">
        <f t="shared" si="117"/>
        <v>0</v>
      </c>
      <c r="BL2086" s="313"/>
      <c r="BM2086" s="313"/>
      <c r="BN2086" s="313"/>
      <c r="BO2086" s="313"/>
      <c r="BP2086" s="314"/>
      <c r="BQ2086" s="294"/>
      <c r="BR2086" s="295"/>
      <c r="BS2086" s="295"/>
      <c r="BT2086" s="295"/>
      <c r="BU2086" s="295"/>
      <c r="BV2086" s="295"/>
      <c r="BW2086" s="296"/>
      <c r="BX2086" s="294"/>
      <c r="BY2086" s="295"/>
      <c r="BZ2086" s="295"/>
      <c r="CA2086" s="295"/>
      <c r="CB2086" s="295"/>
      <c r="CC2086" s="296"/>
      <c r="CD2086" s="294"/>
      <c r="CE2086" s="295"/>
      <c r="CF2086" s="295"/>
      <c r="CG2086" s="295"/>
      <c r="CH2086" s="295"/>
      <c r="CI2086" s="296"/>
    </row>
    <row r="2087" spans="1:87" ht="18" customHeight="1" x14ac:dyDescent="0.25">
      <c r="A2087" s="75"/>
      <c r="B2087" s="327"/>
      <c r="C2087" s="328"/>
      <c r="D2087" s="328"/>
      <c r="E2087" s="328"/>
      <c r="F2087" s="328"/>
      <c r="G2087" s="328"/>
      <c r="H2087" s="328"/>
      <c r="I2087" s="328"/>
      <c r="J2087" s="328"/>
      <c r="K2087" s="328"/>
      <c r="L2087" s="328"/>
      <c r="M2087" s="328"/>
      <c r="N2087" s="328"/>
      <c r="O2087" s="328"/>
      <c r="P2087" s="328"/>
      <c r="Q2087" s="328"/>
      <c r="R2087" s="328"/>
      <c r="S2087" s="328"/>
      <c r="T2087" s="328"/>
      <c r="U2087" s="328"/>
      <c r="V2087" s="328"/>
      <c r="W2087" s="328"/>
      <c r="X2087" s="328"/>
      <c r="Y2087" s="329"/>
      <c r="Z2087" s="336"/>
      <c r="AA2087" s="337"/>
      <c r="AB2087" s="337"/>
      <c r="AC2087" s="337"/>
      <c r="AD2087" s="338"/>
      <c r="AE2087" s="336"/>
      <c r="AF2087" s="337"/>
      <c r="AG2087" s="337"/>
      <c r="AH2087" s="337"/>
      <c r="AI2087" s="337"/>
      <c r="AJ2087" s="337"/>
      <c r="AK2087" s="300"/>
      <c r="AL2087" s="301"/>
      <c r="AM2087" s="301"/>
      <c r="AN2087" s="301"/>
      <c r="AO2087" s="301"/>
      <c r="AP2087" s="301"/>
      <c r="AQ2087" s="301"/>
      <c r="AR2087" s="301"/>
      <c r="AS2087" s="301"/>
      <c r="AT2087" s="301"/>
      <c r="AU2087" s="301"/>
      <c r="AV2087" s="301"/>
      <c r="AW2087" s="301"/>
      <c r="AX2087" s="302"/>
      <c r="AY2087" s="407"/>
      <c r="AZ2087" s="304"/>
      <c r="BA2087" s="304"/>
      <c r="BB2087" s="408"/>
      <c r="BC2087" s="306">
        <f t="shared" si="116"/>
        <v>0</v>
      </c>
      <c r="BD2087" s="307"/>
      <c r="BE2087" s="307"/>
      <c r="BF2087" s="308"/>
      <c r="BG2087" s="309"/>
      <c r="BH2087" s="310"/>
      <c r="BI2087" s="310"/>
      <c r="BJ2087" s="311"/>
      <c r="BK2087" s="312">
        <f t="shared" si="117"/>
        <v>0</v>
      </c>
      <c r="BL2087" s="313"/>
      <c r="BM2087" s="313"/>
      <c r="BN2087" s="313"/>
      <c r="BO2087" s="313"/>
      <c r="BP2087" s="314"/>
      <c r="BQ2087" s="294"/>
      <c r="BR2087" s="295"/>
      <c r="BS2087" s="295"/>
      <c r="BT2087" s="295"/>
      <c r="BU2087" s="295"/>
      <c r="BV2087" s="295"/>
      <c r="BW2087" s="296"/>
      <c r="BX2087" s="294"/>
      <c r="BY2087" s="295"/>
      <c r="BZ2087" s="295"/>
      <c r="CA2087" s="295"/>
      <c r="CB2087" s="295"/>
      <c r="CC2087" s="296"/>
      <c r="CD2087" s="294"/>
      <c r="CE2087" s="295"/>
      <c r="CF2087" s="295"/>
      <c r="CG2087" s="295"/>
      <c r="CH2087" s="295"/>
      <c r="CI2087" s="296"/>
    </row>
    <row r="2088" spans="1:87" ht="18" customHeight="1" x14ac:dyDescent="0.25">
      <c r="A2088" s="75"/>
      <c r="B2088" s="327"/>
      <c r="C2088" s="328"/>
      <c r="D2088" s="328"/>
      <c r="E2088" s="328"/>
      <c r="F2088" s="328"/>
      <c r="G2088" s="328"/>
      <c r="H2088" s="328"/>
      <c r="I2088" s="328"/>
      <c r="J2088" s="328"/>
      <c r="K2088" s="328"/>
      <c r="L2088" s="328"/>
      <c r="M2088" s="328"/>
      <c r="N2088" s="328"/>
      <c r="O2088" s="328"/>
      <c r="P2088" s="328"/>
      <c r="Q2088" s="328"/>
      <c r="R2088" s="328"/>
      <c r="S2088" s="328"/>
      <c r="T2088" s="328"/>
      <c r="U2088" s="328"/>
      <c r="V2088" s="328"/>
      <c r="W2088" s="328"/>
      <c r="X2088" s="328"/>
      <c r="Y2088" s="329"/>
      <c r="Z2088" s="336"/>
      <c r="AA2088" s="337"/>
      <c r="AB2088" s="337"/>
      <c r="AC2088" s="337"/>
      <c r="AD2088" s="338"/>
      <c r="AE2088" s="336"/>
      <c r="AF2088" s="337"/>
      <c r="AG2088" s="337"/>
      <c r="AH2088" s="337"/>
      <c r="AI2088" s="337"/>
      <c r="AJ2088" s="337"/>
      <c r="AK2088" s="300"/>
      <c r="AL2088" s="301"/>
      <c r="AM2088" s="301"/>
      <c r="AN2088" s="301"/>
      <c r="AO2088" s="301"/>
      <c r="AP2088" s="301"/>
      <c r="AQ2088" s="301"/>
      <c r="AR2088" s="301"/>
      <c r="AS2088" s="301"/>
      <c r="AT2088" s="301"/>
      <c r="AU2088" s="301"/>
      <c r="AV2088" s="301"/>
      <c r="AW2088" s="301"/>
      <c r="AX2088" s="302"/>
      <c r="AY2088" s="407"/>
      <c r="AZ2088" s="304"/>
      <c r="BA2088" s="304"/>
      <c r="BB2088" s="408"/>
      <c r="BC2088" s="306">
        <f t="shared" si="116"/>
        <v>0</v>
      </c>
      <c r="BD2088" s="307"/>
      <c r="BE2088" s="307"/>
      <c r="BF2088" s="308"/>
      <c r="BG2088" s="309"/>
      <c r="BH2088" s="310"/>
      <c r="BI2088" s="310"/>
      <c r="BJ2088" s="311"/>
      <c r="BK2088" s="312">
        <f t="shared" si="117"/>
        <v>0</v>
      </c>
      <c r="BL2088" s="313"/>
      <c r="BM2088" s="313"/>
      <c r="BN2088" s="313"/>
      <c r="BO2088" s="313"/>
      <c r="BP2088" s="314"/>
      <c r="BQ2088" s="294"/>
      <c r="BR2088" s="295"/>
      <c r="BS2088" s="295"/>
      <c r="BT2088" s="295"/>
      <c r="BU2088" s="295"/>
      <c r="BV2088" s="295"/>
      <c r="BW2088" s="296"/>
      <c r="BX2088" s="294"/>
      <c r="BY2088" s="295"/>
      <c r="BZ2088" s="295"/>
      <c r="CA2088" s="295"/>
      <c r="CB2088" s="295"/>
      <c r="CC2088" s="296"/>
      <c r="CD2088" s="294"/>
      <c r="CE2088" s="295"/>
      <c r="CF2088" s="295"/>
      <c r="CG2088" s="295"/>
      <c r="CH2088" s="295"/>
      <c r="CI2088" s="296"/>
    </row>
    <row r="2089" spans="1:87" ht="18" customHeight="1" x14ac:dyDescent="0.25">
      <c r="A2089" s="75"/>
      <c r="B2089" s="327"/>
      <c r="C2089" s="328"/>
      <c r="D2089" s="328"/>
      <c r="E2089" s="328"/>
      <c r="F2089" s="328"/>
      <c r="G2089" s="328"/>
      <c r="H2089" s="328"/>
      <c r="I2089" s="328"/>
      <c r="J2089" s="328"/>
      <c r="K2089" s="328"/>
      <c r="L2089" s="328"/>
      <c r="M2089" s="328"/>
      <c r="N2089" s="328"/>
      <c r="O2089" s="328"/>
      <c r="P2089" s="328"/>
      <c r="Q2089" s="328"/>
      <c r="R2089" s="328"/>
      <c r="S2089" s="328"/>
      <c r="T2089" s="328"/>
      <c r="U2089" s="328"/>
      <c r="V2089" s="328"/>
      <c r="W2089" s="328"/>
      <c r="X2089" s="328"/>
      <c r="Y2089" s="329"/>
      <c r="Z2089" s="336"/>
      <c r="AA2089" s="337"/>
      <c r="AB2089" s="337"/>
      <c r="AC2089" s="337"/>
      <c r="AD2089" s="338"/>
      <c r="AE2089" s="336"/>
      <c r="AF2089" s="337"/>
      <c r="AG2089" s="337"/>
      <c r="AH2089" s="337"/>
      <c r="AI2089" s="337"/>
      <c r="AJ2089" s="337"/>
      <c r="AK2089" s="300"/>
      <c r="AL2089" s="301"/>
      <c r="AM2089" s="301"/>
      <c r="AN2089" s="301"/>
      <c r="AO2089" s="301"/>
      <c r="AP2089" s="301"/>
      <c r="AQ2089" s="301"/>
      <c r="AR2089" s="301"/>
      <c r="AS2089" s="301"/>
      <c r="AT2089" s="301"/>
      <c r="AU2089" s="301"/>
      <c r="AV2089" s="301"/>
      <c r="AW2089" s="301"/>
      <c r="AX2089" s="302"/>
      <c r="AY2089" s="407"/>
      <c r="AZ2089" s="304"/>
      <c r="BA2089" s="304"/>
      <c r="BB2089" s="408"/>
      <c r="BC2089" s="306">
        <f t="shared" si="116"/>
        <v>0</v>
      </c>
      <c r="BD2089" s="307"/>
      <c r="BE2089" s="307"/>
      <c r="BF2089" s="308"/>
      <c r="BG2089" s="309"/>
      <c r="BH2089" s="310"/>
      <c r="BI2089" s="310"/>
      <c r="BJ2089" s="311"/>
      <c r="BK2089" s="312">
        <f t="shared" si="117"/>
        <v>0</v>
      </c>
      <c r="BL2089" s="313"/>
      <c r="BM2089" s="313"/>
      <c r="BN2089" s="313"/>
      <c r="BO2089" s="313"/>
      <c r="BP2089" s="314"/>
      <c r="BQ2089" s="294"/>
      <c r="BR2089" s="295"/>
      <c r="BS2089" s="295"/>
      <c r="BT2089" s="295"/>
      <c r="BU2089" s="295"/>
      <c r="BV2089" s="295"/>
      <c r="BW2089" s="296"/>
      <c r="BX2089" s="294"/>
      <c r="BY2089" s="295"/>
      <c r="BZ2089" s="295"/>
      <c r="CA2089" s="295"/>
      <c r="CB2089" s="295"/>
      <c r="CC2089" s="296"/>
      <c r="CD2089" s="294"/>
      <c r="CE2089" s="295"/>
      <c r="CF2089" s="295"/>
      <c r="CG2089" s="295"/>
      <c r="CH2089" s="295"/>
      <c r="CI2089" s="296"/>
    </row>
    <row r="2090" spans="1:87" ht="18" customHeight="1" x14ac:dyDescent="0.25">
      <c r="A2090" s="75"/>
      <c r="B2090" s="327"/>
      <c r="C2090" s="328"/>
      <c r="D2090" s="328"/>
      <c r="E2090" s="328"/>
      <c r="F2090" s="328"/>
      <c r="G2090" s="328"/>
      <c r="H2090" s="328"/>
      <c r="I2090" s="328"/>
      <c r="J2090" s="328"/>
      <c r="K2090" s="328"/>
      <c r="L2090" s="328"/>
      <c r="M2090" s="328"/>
      <c r="N2090" s="328"/>
      <c r="O2090" s="328"/>
      <c r="P2090" s="328"/>
      <c r="Q2090" s="328"/>
      <c r="R2090" s="328"/>
      <c r="S2090" s="328"/>
      <c r="T2090" s="328"/>
      <c r="U2090" s="328"/>
      <c r="V2090" s="328"/>
      <c r="W2090" s="328"/>
      <c r="X2090" s="328"/>
      <c r="Y2090" s="329"/>
      <c r="Z2090" s="336"/>
      <c r="AA2090" s="337"/>
      <c r="AB2090" s="337"/>
      <c r="AC2090" s="337"/>
      <c r="AD2090" s="338"/>
      <c r="AE2090" s="336"/>
      <c r="AF2090" s="337"/>
      <c r="AG2090" s="337"/>
      <c r="AH2090" s="337"/>
      <c r="AI2090" s="337"/>
      <c r="AJ2090" s="337"/>
      <c r="AK2090" s="300"/>
      <c r="AL2090" s="301"/>
      <c r="AM2090" s="301"/>
      <c r="AN2090" s="301"/>
      <c r="AO2090" s="301"/>
      <c r="AP2090" s="301"/>
      <c r="AQ2090" s="301"/>
      <c r="AR2090" s="301"/>
      <c r="AS2090" s="301"/>
      <c r="AT2090" s="301"/>
      <c r="AU2090" s="301"/>
      <c r="AV2090" s="301"/>
      <c r="AW2090" s="301"/>
      <c r="AX2090" s="302"/>
      <c r="AY2090" s="407"/>
      <c r="AZ2090" s="304"/>
      <c r="BA2090" s="304"/>
      <c r="BB2090" s="408"/>
      <c r="BC2090" s="306">
        <f t="shared" si="116"/>
        <v>0</v>
      </c>
      <c r="BD2090" s="307"/>
      <c r="BE2090" s="307"/>
      <c r="BF2090" s="308"/>
      <c r="BG2090" s="309"/>
      <c r="BH2090" s="310"/>
      <c r="BI2090" s="310"/>
      <c r="BJ2090" s="311"/>
      <c r="BK2090" s="312">
        <f t="shared" si="117"/>
        <v>0</v>
      </c>
      <c r="BL2090" s="313"/>
      <c r="BM2090" s="313"/>
      <c r="BN2090" s="313"/>
      <c r="BO2090" s="313"/>
      <c r="BP2090" s="314"/>
      <c r="BQ2090" s="294"/>
      <c r="BR2090" s="295"/>
      <c r="BS2090" s="295"/>
      <c r="BT2090" s="295"/>
      <c r="BU2090" s="295"/>
      <c r="BV2090" s="295"/>
      <c r="BW2090" s="296"/>
      <c r="BX2090" s="294"/>
      <c r="BY2090" s="295"/>
      <c r="BZ2090" s="295"/>
      <c r="CA2090" s="295"/>
      <c r="CB2090" s="295"/>
      <c r="CC2090" s="296"/>
      <c r="CD2090" s="294"/>
      <c r="CE2090" s="295"/>
      <c r="CF2090" s="295"/>
      <c r="CG2090" s="295"/>
      <c r="CH2090" s="295"/>
      <c r="CI2090" s="296"/>
    </row>
    <row r="2091" spans="1:87" ht="18" customHeight="1" x14ac:dyDescent="0.25">
      <c r="A2091" s="75"/>
      <c r="B2091" s="327"/>
      <c r="C2091" s="328"/>
      <c r="D2091" s="328"/>
      <c r="E2091" s="328"/>
      <c r="F2091" s="328"/>
      <c r="G2091" s="328"/>
      <c r="H2091" s="328"/>
      <c r="I2091" s="328"/>
      <c r="J2091" s="328"/>
      <c r="K2091" s="328"/>
      <c r="L2091" s="328"/>
      <c r="M2091" s="328"/>
      <c r="N2091" s="328"/>
      <c r="O2091" s="328"/>
      <c r="P2091" s="328"/>
      <c r="Q2091" s="328"/>
      <c r="R2091" s="328"/>
      <c r="S2091" s="328"/>
      <c r="T2091" s="328"/>
      <c r="U2091" s="328"/>
      <c r="V2091" s="328"/>
      <c r="W2091" s="328"/>
      <c r="X2091" s="328"/>
      <c r="Y2091" s="329"/>
      <c r="Z2091" s="336"/>
      <c r="AA2091" s="337"/>
      <c r="AB2091" s="337"/>
      <c r="AC2091" s="337"/>
      <c r="AD2091" s="338"/>
      <c r="AE2091" s="336"/>
      <c r="AF2091" s="337"/>
      <c r="AG2091" s="337"/>
      <c r="AH2091" s="337"/>
      <c r="AI2091" s="337"/>
      <c r="AJ2091" s="337"/>
      <c r="AK2091" s="300"/>
      <c r="AL2091" s="301"/>
      <c r="AM2091" s="301"/>
      <c r="AN2091" s="301"/>
      <c r="AO2091" s="301"/>
      <c r="AP2091" s="301"/>
      <c r="AQ2091" s="301"/>
      <c r="AR2091" s="301"/>
      <c r="AS2091" s="301"/>
      <c r="AT2091" s="301"/>
      <c r="AU2091" s="301"/>
      <c r="AV2091" s="301"/>
      <c r="AW2091" s="301"/>
      <c r="AX2091" s="302"/>
      <c r="AY2091" s="407"/>
      <c r="AZ2091" s="304"/>
      <c r="BA2091" s="304"/>
      <c r="BB2091" s="408"/>
      <c r="BC2091" s="306">
        <f t="shared" si="116"/>
        <v>0</v>
      </c>
      <c r="BD2091" s="307"/>
      <c r="BE2091" s="307"/>
      <c r="BF2091" s="308"/>
      <c r="BG2091" s="309"/>
      <c r="BH2091" s="310"/>
      <c r="BI2091" s="310"/>
      <c r="BJ2091" s="311"/>
      <c r="BK2091" s="312">
        <f t="shared" si="117"/>
        <v>0</v>
      </c>
      <c r="BL2091" s="313"/>
      <c r="BM2091" s="313"/>
      <c r="BN2091" s="313"/>
      <c r="BO2091" s="313"/>
      <c r="BP2091" s="314"/>
      <c r="BQ2091" s="294"/>
      <c r="BR2091" s="295"/>
      <c r="BS2091" s="295"/>
      <c r="BT2091" s="295"/>
      <c r="BU2091" s="295"/>
      <c r="BV2091" s="295"/>
      <c r="BW2091" s="296"/>
      <c r="BX2091" s="294"/>
      <c r="BY2091" s="295"/>
      <c r="BZ2091" s="295"/>
      <c r="CA2091" s="295"/>
      <c r="CB2091" s="295"/>
      <c r="CC2091" s="296"/>
      <c r="CD2091" s="294"/>
      <c r="CE2091" s="295"/>
      <c r="CF2091" s="295"/>
      <c r="CG2091" s="295"/>
      <c r="CH2091" s="295"/>
      <c r="CI2091" s="296"/>
    </row>
    <row r="2092" spans="1:87" ht="18" customHeight="1" x14ac:dyDescent="0.25">
      <c r="A2092" s="75"/>
      <c r="B2092" s="327"/>
      <c r="C2092" s="328"/>
      <c r="D2092" s="328"/>
      <c r="E2092" s="328"/>
      <c r="F2092" s="328"/>
      <c r="G2092" s="328"/>
      <c r="H2092" s="328"/>
      <c r="I2092" s="328"/>
      <c r="J2092" s="328"/>
      <c r="K2092" s="328"/>
      <c r="L2092" s="328"/>
      <c r="M2092" s="328"/>
      <c r="N2092" s="328"/>
      <c r="O2092" s="328"/>
      <c r="P2092" s="328"/>
      <c r="Q2092" s="328"/>
      <c r="R2092" s="328"/>
      <c r="S2092" s="328"/>
      <c r="T2092" s="328"/>
      <c r="U2092" s="328"/>
      <c r="V2092" s="328"/>
      <c r="W2092" s="328"/>
      <c r="X2092" s="328"/>
      <c r="Y2092" s="329"/>
      <c r="Z2092" s="336"/>
      <c r="AA2092" s="337"/>
      <c r="AB2092" s="337"/>
      <c r="AC2092" s="337"/>
      <c r="AD2092" s="338"/>
      <c r="AE2092" s="336"/>
      <c r="AF2092" s="337"/>
      <c r="AG2092" s="337"/>
      <c r="AH2092" s="337"/>
      <c r="AI2092" s="337"/>
      <c r="AJ2092" s="337"/>
      <c r="AK2092" s="300"/>
      <c r="AL2092" s="301"/>
      <c r="AM2092" s="301"/>
      <c r="AN2092" s="301"/>
      <c r="AO2092" s="301"/>
      <c r="AP2092" s="301"/>
      <c r="AQ2092" s="301"/>
      <c r="AR2092" s="301"/>
      <c r="AS2092" s="301"/>
      <c r="AT2092" s="301"/>
      <c r="AU2092" s="301"/>
      <c r="AV2092" s="301"/>
      <c r="AW2092" s="301"/>
      <c r="AX2092" s="302"/>
      <c r="AY2092" s="407"/>
      <c r="AZ2092" s="304"/>
      <c r="BA2092" s="304"/>
      <c r="BB2092" s="408"/>
      <c r="BC2092" s="306">
        <f t="shared" si="116"/>
        <v>0</v>
      </c>
      <c r="BD2092" s="307"/>
      <c r="BE2092" s="307"/>
      <c r="BF2092" s="308"/>
      <c r="BG2092" s="309"/>
      <c r="BH2092" s="310"/>
      <c r="BI2092" s="310"/>
      <c r="BJ2092" s="311"/>
      <c r="BK2092" s="312">
        <f t="shared" si="117"/>
        <v>0</v>
      </c>
      <c r="BL2092" s="313"/>
      <c r="BM2092" s="313"/>
      <c r="BN2092" s="313"/>
      <c r="BO2092" s="313"/>
      <c r="BP2092" s="314"/>
      <c r="BQ2092" s="294"/>
      <c r="BR2092" s="295"/>
      <c r="BS2092" s="295"/>
      <c r="BT2092" s="295"/>
      <c r="BU2092" s="295"/>
      <c r="BV2092" s="295"/>
      <c r="BW2092" s="296"/>
      <c r="BX2092" s="294"/>
      <c r="BY2092" s="295"/>
      <c r="BZ2092" s="295"/>
      <c r="CA2092" s="295"/>
      <c r="CB2092" s="295"/>
      <c r="CC2092" s="296"/>
      <c r="CD2092" s="294"/>
      <c r="CE2092" s="295"/>
      <c r="CF2092" s="295"/>
      <c r="CG2092" s="295"/>
      <c r="CH2092" s="295"/>
      <c r="CI2092" s="296"/>
    </row>
    <row r="2093" spans="1:87" ht="18" customHeight="1" thickBot="1" x14ac:dyDescent="0.3">
      <c r="A2093" s="75"/>
      <c r="B2093" s="330"/>
      <c r="C2093" s="331"/>
      <c r="D2093" s="331"/>
      <c r="E2093" s="331"/>
      <c r="F2093" s="331"/>
      <c r="G2093" s="331"/>
      <c r="H2093" s="331"/>
      <c r="I2093" s="331"/>
      <c r="J2093" s="331"/>
      <c r="K2093" s="331"/>
      <c r="L2093" s="331"/>
      <c r="M2093" s="331"/>
      <c r="N2093" s="331"/>
      <c r="O2093" s="331"/>
      <c r="P2093" s="331"/>
      <c r="Q2093" s="331"/>
      <c r="R2093" s="331"/>
      <c r="S2093" s="331"/>
      <c r="T2093" s="331"/>
      <c r="U2093" s="331"/>
      <c r="V2093" s="331"/>
      <c r="W2093" s="331"/>
      <c r="X2093" s="331"/>
      <c r="Y2093" s="332"/>
      <c r="Z2093" s="339"/>
      <c r="AA2093" s="340"/>
      <c r="AB2093" s="340"/>
      <c r="AC2093" s="340"/>
      <c r="AD2093" s="341"/>
      <c r="AE2093" s="339"/>
      <c r="AF2093" s="340"/>
      <c r="AG2093" s="340"/>
      <c r="AH2093" s="340"/>
      <c r="AI2093" s="340"/>
      <c r="AJ2093" s="340"/>
      <c r="AK2093" s="392"/>
      <c r="AL2093" s="393"/>
      <c r="AM2093" s="393"/>
      <c r="AN2093" s="393"/>
      <c r="AO2093" s="393"/>
      <c r="AP2093" s="393"/>
      <c r="AQ2093" s="393"/>
      <c r="AR2093" s="393"/>
      <c r="AS2093" s="393"/>
      <c r="AT2093" s="393"/>
      <c r="AU2093" s="393"/>
      <c r="AV2093" s="393"/>
      <c r="AW2093" s="393"/>
      <c r="AX2093" s="394"/>
      <c r="AY2093" s="411"/>
      <c r="AZ2093" s="396"/>
      <c r="BA2093" s="396"/>
      <c r="BB2093" s="412"/>
      <c r="BC2093" s="398">
        <f t="shared" si="116"/>
        <v>0</v>
      </c>
      <c r="BD2093" s="399"/>
      <c r="BE2093" s="399"/>
      <c r="BF2093" s="400"/>
      <c r="BG2093" s="401"/>
      <c r="BH2093" s="402"/>
      <c r="BI2093" s="402"/>
      <c r="BJ2093" s="403"/>
      <c r="BK2093" s="404">
        <f t="shared" si="117"/>
        <v>0</v>
      </c>
      <c r="BL2093" s="405"/>
      <c r="BM2093" s="405"/>
      <c r="BN2093" s="405"/>
      <c r="BO2093" s="405"/>
      <c r="BP2093" s="406"/>
      <c r="BQ2093" s="297"/>
      <c r="BR2093" s="298"/>
      <c r="BS2093" s="298"/>
      <c r="BT2093" s="298"/>
      <c r="BU2093" s="298"/>
      <c r="BV2093" s="298"/>
      <c r="BW2093" s="299"/>
      <c r="BX2093" s="297"/>
      <c r="BY2093" s="298"/>
      <c r="BZ2093" s="298"/>
      <c r="CA2093" s="298"/>
      <c r="CB2093" s="298"/>
      <c r="CC2093" s="299"/>
      <c r="CD2093" s="297"/>
      <c r="CE2093" s="298"/>
      <c r="CF2093" s="298"/>
      <c r="CG2093" s="298"/>
      <c r="CH2093" s="298"/>
      <c r="CI2093" s="299"/>
    </row>
    <row r="2094" spans="1:87" ht="18" customHeight="1" thickBot="1" x14ac:dyDescent="0.3">
      <c r="A2094" s="75"/>
      <c r="B2094" s="377"/>
      <c r="C2094" s="378"/>
      <c r="D2094" s="378"/>
      <c r="E2094" s="378"/>
      <c r="F2094" s="378"/>
      <c r="G2094" s="378"/>
      <c r="H2094" s="378"/>
      <c r="I2094" s="378"/>
      <c r="J2094" s="378"/>
      <c r="K2094" s="378"/>
      <c r="L2094" s="378"/>
      <c r="M2094" s="378"/>
      <c r="N2094" s="378"/>
      <c r="O2094" s="378"/>
      <c r="P2094" s="378"/>
      <c r="Q2094" s="378"/>
      <c r="R2094" s="378"/>
      <c r="S2094" s="378"/>
      <c r="T2094" s="378"/>
      <c r="U2094" s="378"/>
      <c r="V2094" s="378"/>
      <c r="W2094" s="378"/>
      <c r="X2094" s="378"/>
      <c r="Y2094" s="378"/>
      <c r="Z2094" s="378"/>
      <c r="AA2094" s="378"/>
      <c r="AB2094" s="378"/>
      <c r="AC2094" s="378"/>
      <c r="AD2094" s="378"/>
      <c r="AE2094" s="378"/>
      <c r="AF2094" s="378"/>
      <c r="AG2094" s="378"/>
      <c r="AH2094" s="378"/>
      <c r="AI2094" s="378"/>
      <c r="AJ2094" s="379"/>
      <c r="AK2094" s="380" t="s">
        <v>3</v>
      </c>
      <c r="AL2094" s="381"/>
      <c r="AM2094" s="381"/>
      <c r="AN2094" s="381"/>
      <c r="AO2094" s="381"/>
      <c r="AP2094" s="381"/>
      <c r="AQ2094" s="381"/>
      <c r="AR2094" s="381"/>
      <c r="AS2094" s="381"/>
      <c r="AT2094" s="381"/>
      <c r="AU2094" s="381"/>
      <c r="AV2094" s="381"/>
      <c r="AW2094" s="381"/>
      <c r="AX2094" s="381"/>
      <c r="AY2094" s="382"/>
      <c r="AZ2094" s="382"/>
      <c r="BA2094" s="382"/>
      <c r="BB2094" s="382"/>
      <c r="BC2094" s="382"/>
      <c r="BD2094" s="382"/>
      <c r="BE2094" s="382"/>
      <c r="BF2094" s="382"/>
      <c r="BG2094" s="382"/>
      <c r="BH2094" s="382"/>
      <c r="BI2094" s="382"/>
      <c r="BJ2094" s="383"/>
      <c r="BK2094" s="384">
        <f>SUM(BK2064:BK2093)</f>
        <v>0</v>
      </c>
      <c r="BL2094" s="385"/>
      <c r="BM2094" s="385"/>
      <c r="BN2094" s="385"/>
      <c r="BO2094" s="385"/>
      <c r="BP2094" s="386"/>
      <c r="BQ2094" s="387" t="s">
        <v>100</v>
      </c>
      <c r="BR2094" s="388"/>
      <c r="BS2094" s="388"/>
      <c r="BT2094" s="388"/>
      <c r="BU2094" s="388"/>
      <c r="BV2094" s="388"/>
      <c r="BW2094" s="388"/>
      <c r="BX2094" s="388"/>
      <c r="BY2094" s="388"/>
      <c r="BZ2094" s="388"/>
      <c r="CA2094" s="388"/>
      <c r="CB2094" s="388"/>
      <c r="CC2094" s="389"/>
      <c r="CD2094" s="390">
        <f>+CD2064*AE2064</f>
        <v>0</v>
      </c>
      <c r="CE2094" s="390"/>
      <c r="CF2094" s="390"/>
      <c r="CG2094" s="390"/>
      <c r="CH2094" s="390"/>
      <c r="CI2094" s="391"/>
    </row>
    <row r="2095" spans="1:87" ht="18" customHeight="1" thickBot="1" x14ac:dyDescent="0.3">
      <c r="A2095" s="75"/>
      <c r="B2095" s="76"/>
      <c r="C2095" s="76"/>
      <c r="D2095" s="76"/>
      <c r="E2095" s="76"/>
      <c r="F2095" s="76"/>
      <c r="G2095" s="76"/>
      <c r="H2095" s="76"/>
      <c r="I2095" s="76"/>
      <c r="J2095" s="76"/>
      <c r="K2095" s="76"/>
      <c r="L2095" s="76"/>
      <c r="M2095" s="76"/>
      <c r="N2095" s="76"/>
      <c r="O2095" s="76"/>
      <c r="P2095" s="76"/>
      <c r="Q2095" s="76"/>
      <c r="R2095" s="76"/>
      <c r="S2095" s="76"/>
      <c r="T2095" s="76"/>
      <c r="U2095" s="76"/>
      <c r="V2095" s="76"/>
      <c r="W2095" s="76"/>
      <c r="X2095" s="76"/>
      <c r="Y2095" s="76"/>
      <c r="Z2095" s="76"/>
      <c r="AA2095" s="76"/>
      <c r="AB2095" s="76"/>
      <c r="AC2095" s="76"/>
      <c r="AD2095" s="76"/>
      <c r="AE2095" s="76"/>
      <c r="AF2095" s="76"/>
      <c r="AG2095" s="76"/>
      <c r="AH2095" s="76"/>
      <c r="AI2095" s="76"/>
      <c r="AJ2095" s="76"/>
      <c r="BG2095" s="78"/>
      <c r="BH2095" s="78"/>
      <c r="BI2095" s="78"/>
      <c r="BJ2095" s="78"/>
      <c r="BK2095" s="79"/>
      <c r="BL2095" s="79"/>
      <c r="BM2095" s="79"/>
      <c r="BN2095" s="79"/>
      <c r="BO2095" s="79"/>
      <c r="BP2095" s="79"/>
      <c r="BQ2095" s="79"/>
      <c r="BR2095" s="79"/>
      <c r="BS2095" s="79"/>
      <c r="BT2095" s="79"/>
      <c r="BU2095" s="79"/>
      <c r="BV2095" s="79"/>
      <c r="BW2095" s="79"/>
      <c r="BX2095" s="79"/>
      <c r="BY2095" s="79"/>
      <c r="BZ2095" s="79"/>
      <c r="CA2095" s="79"/>
      <c r="CB2095" s="79"/>
      <c r="CC2095" s="79"/>
      <c r="CD2095" s="79"/>
      <c r="CE2095" s="79"/>
      <c r="CF2095" s="79"/>
      <c r="CG2095" s="79"/>
      <c r="CH2095" s="79"/>
      <c r="CI2095" s="79"/>
    </row>
    <row r="2096" spans="1:87" ht="18" customHeight="1" x14ac:dyDescent="0.25">
      <c r="A2096" s="75"/>
      <c r="B2096" s="348" t="s">
        <v>0</v>
      </c>
      <c r="C2096" s="349"/>
      <c r="D2096" s="349"/>
      <c r="E2096" s="349"/>
      <c r="F2096" s="349"/>
      <c r="G2096" s="349"/>
      <c r="H2096" s="349"/>
      <c r="I2096" s="349"/>
      <c r="J2096" s="349"/>
      <c r="K2096" s="349"/>
      <c r="L2096" s="349"/>
      <c r="M2096" s="349"/>
      <c r="N2096" s="349"/>
      <c r="O2096" s="349"/>
      <c r="P2096" s="349"/>
      <c r="Q2096" s="349"/>
      <c r="R2096" s="349"/>
      <c r="S2096" s="349"/>
      <c r="T2096" s="349"/>
      <c r="U2096" s="349"/>
      <c r="V2096" s="349"/>
      <c r="W2096" s="349"/>
      <c r="X2096" s="349"/>
      <c r="Y2096" s="350"/>
      <c r="Z2096" s="348" t="s">
        <v>80</v>
      </c>
      <c r="AA2096" s="349"/>
      <c r="AB2096" s="349"/>
      <c r="AC2096" s="349"/>
      <c r="AD2096" s="350"/>
      <c r="AE2096" s="357" t="s">
        <v>79</v>
      </c>
      <c r="AF2096" s="358"/>
      <c r="AG2096" s="358"/>
      <c r="AH2096" s="358"/>
      <c r="AI2096" s="358"/>
      <c r="AJ2096" s="359"/>
      <c r="AK2096" s="357" t="s">
        <v>81</v>
      </c>
      <c r="AL2096" s="358"/>
      <c r="AM2096" s="358"/>
      <c r="AN2096" s="358"/>
      <c r="AO2096" s="358"/>
      <c r="AP2096" s="358"/>
      <c r="AQ2096" s="358"/>
      <c r="AR2096" s="358"/>
      <c r="AS2096" s="358"/>
      <c r="AT2096" s="358"/>
      <c r="AU2096" s="358"/>
      <c r="AV2096" s="358"/>
      <c r="AW2096" s="358"/>
      <c r="AX2096" s="359"/>
      <c r="AY2096" s="357" t="s">
        <v>1</v>
      </c>
      <c r="AZ2096" s="358"/>
      <c r="BA2096" s="358"/>
      <c r="BB2096" s="359"/>
      <c r="BC2096" s="348" t="s">
        <v>104</v>
      </c>
      <c r="BD2096" s="349"/>
      <c r="BE2096" s="349"/>
      <c r="BF2096" s="350"/>
      <c r="BG2096" s="366" t="s">
        <v>82</v>
      </c>
      <c r="BH2096" s="367"/>
      <c r="BI2096" s="367"/>
      <c r="BJ2096" s="368"/>
      <c r="BK2096" s="315" t="s">
        <v>99</v>
      </c>
      <c r="BL2096" s="316"/>
      <c r="BM2096" s="316"/>
      <c r="BN2096" s="316"/>
      <c r="BO2096" s="316"/>
      <c r="BP2096" s="317"/>
      <c r="BQ2096" s="315" t="s">
        <v>83</v>
      </c>
      <c r="BR2096" s="316"/>
      <c r="BS2096" s="316"/>
      <c r="BT2096" s="316"/>
      <c r="BU2096" s="316"/>
      <c r="BV2096" s="316"/>
      <c r="BW2096" s="317"/>
      <c r="BX2096" s="315" t="s">
        <v>84</v>
      </c>
      <c r="BY2096" s="316"/>
      <c r="BZ2096" s="316"/>
      <c r="CA2096" s="316"/>
      <c r="CB2096" s="316"/>
      <c r="CC2096" s="317"/>
      <c r="CD2096" s="315" t="s">
        <v>85</v>
      </c>
      <c r="CE2096" s="316"/>
      <c r="CF2096" s="316"/>
      <c r="CG2096" s="316"/>
      <c r="CH2096" s="316"/>
      <c r="CI2096" s="317"/>
    </row>
    <row r="2097" spans="1:87" ht="18" customHeight="1" x14ac:dyDescent="0.25">
      <c r="A2097" s="75"/>
      <c r="B2097" s="351"/>
      <c r="C2097" s="352"/>
      <c r="D2097" s="352"/>
      <c r="E2097" s="352"/>
      <c r="F2097" s="352"/>
      <c r="G2097" s="352"/>
      <c r="H2097" s="352"/>
      <c r="I2097" s="352"/>
      <c r="J2097" s="352"/>
      <c r="K2097" s="352"/>
      <c r="L2097" s="352"/>
      <c r="M2097" s="352"/>
      <c r="N2097" s="352"/>
      <c r="O2097" s="352"/>
      <c r="P2097" s="352"/>
      <c r="Q2097" s="352"/>
      <c r="R2097" s="352"/>
      <c r="S2097" s="352"/>
      <c r="T2097" s="352"/>
      <c r="U2097" s="352"/>
      <c r="V2097" s="352"/>
      <c r="W2097" s="352"/>
      <c r="X2097" s="352"/>
      <c r="Y2097" s="353"/>
      <c r="Z2097" s="351"/>
      <c r="AA2097" s="352"/>
      <c r="AB2097" s="352"/>
      <c r="AC2097" s="352"/>
      <c r="AD2097" s="353"/>
      <c r="AE2097" s="360"/>
      <c r="AF2097" s="361"/>
      <c r="AG2097" s="361"/>
      <c r="AH2097" s="361"/>
      <c r="AI2097" s="361"/>
      <c r="AJ2097" s="362"/>
      <c r="AK2097" s="360"/>
      <c r="AL2097" s="361"/>
      <c r="AM2097" s="361"/>
      <c r="AN2097" s="361"/>
      <c r="AO2097" s="361"/>
      <c r="AP2097" s="361"/>
      <c r="AQ2097" s="361"/>
      <c r="AR2097" s="361"/>
      <c r="AS2097" s="361"/>
      <c r="AT2097" s="361"/>
      <c r="AU2097" s="361"/>
      <c r="AV2097" s="361"/>
      <c r="AW2097" s="361"/>
      <c r="AX2097" s="362"/>
      <c r="AY2097" s="360"/>
      <c r="AZ2097" s="361"/>
      <c r="BA2097" s="361"/>
      <c r="BB2097" s="362"/>
      <c r="BC2097" s="351"/>
      <c r="BD2097" s="352"/>
      <c r="BE2097" s="352"/>
      <c r="BF2097" s="353"/>
      <c r="BG2097" s="369"/>
      <c r="BH2097" s="370"/>
      <c r="BI2097" s="370"/>
      <c r="BJ2097" s="371"/>
      <c r="BK2097" s="318"/>
      <c r="BL2097" s="319"/>
      <c r="BM2097" s="319"/>
      <c r="BN2097" s="319"/>
      <c r="BO2097" s="319"/>
      <c r="BP2097" s="320"/>
      <c r="BQ2097" s="318"/>
      <c r="BR2097" s="319"/>
      <c r="BS2097" s="319"/>
      <c r="BT2097" s="319"/>
      <c r="BU2097" s="319"/>
      <c r="BV2097" s="319"/>
      <c r="BW2097" s="320"/>
      <c r="BX2097" s="318"/>
      <c r="BY2097" s="319"/>
      <c r="BZ2097" s="319"/>
      <c r="CA2097" s="319"/>
      <c r="CB2097" s="319"/>
      <c r="CC2097" s="320"/>
      <c r="CD2097" s="318"/>
      <c r="CE2097" s="319"/>
      <c r="CF2097" s="319"/>
      <c r="CG2097" s="319"/>
      <c r="CH2097" s="319"/>
      <c r="CI2097" s="320"/>
    </row>
    <row r="2098" spans="1:87" ht="18" customHeight="1" thickBot="1" x14ac:dyDescent="0.3">
      <c r="A2098" s="75"/>
      <c r="B2098" s="354"/>
      <c r="C2098" s="355"/>
      <c r="D2098" s="355"/>
      <c r="E2098" s="355"/>
      <c r="F2098" s="355"/>
      <c r="G2098" s="355"/>
      <c r="H2098" s="355"/>
      <c r="I2098" s="355"/>
      <c r="J2098" s="355"/>
      <c r="K2098" s="355"/>
      <c r="L2098" s="355"/>
      <c r="M2098" s="355"/>
      <c r="N2098" s="355"/>
      <c r="O2098" s="355"/>
      <c r="P2098" s="355"/>
      <c r="Q2098" s="355"/>
      <c r="R2098" s="355"/>
      <c r="S2098" s="355"/>
      <c r="T2098" s="355"/>
      <c r="U2098" s="355"/>
      <c r="V2098" s="355"/>
      <c r="W2098" s="355"/>
      <c r="X2098" s="355"/>
      <c r="Y2098" s="356"/>
      <c r="Z2098" s="354"/>
      <c r="AA2098" s="355"/>
      <c r="AB2098" s="355"/>
      <c r="AC2098" s="355"/>
      <c r="AD2098" s="356"/>
      <c r="AE2098" s="363"/>
      <c r="AF2098" s="364"/>
      <c r="AG2098" s="364"/>
      <c r="AH2098" s="364"/>
      <c r="AI2098" s="364"/>
      <c r="AJ2098" s="365"/>
      <c r="AK2098" s="360"/>
      <c r="AL2098" s="361"/>
      <c r="AM2098" s="361"/>
      <c r="AN2098" s="361"/>
      <c r="AO2098" s="361"/>
      <c r="AP2098" s="361"/>
      <c r="AQ2098" s="361"/>
      <c r="AR2098" s="361"/>
      <c r="AS2098" s="361"/>
      <c r="AT2098" s="361"/>
      <c r="AU2098" s="361"/>
      <c r="AV2098" s="361"/>
      <c r="AW2098" s="361"/>
      <c r="AX2098" s="362"/>
      <c r="AY2098" s="360"/>
      <c r="AZ2098" s="361"/>
      <c r="BA2098" s="361"/>
      <c r="BB2098" s="362"/>
      <c r="BC2098" s="351"/>
      <c r="BD2098" s="352"/>
      <c r="BE2098" s="352"/>
      <c r="BF2098" s="353"/>
      <c r="BG2098" s="369"/>
      <c r="BH2098" s="370"/>
      <c r="BI2098" s="370"/>
      <c r="BJ2098" s="371"/>
      <c r="BK2098" s="318"/>
      <c r="BL2098" s="319"/>
      <c r="BM2098" s="319"/>
      <c r="BN2098" s="319"/>
      <c r="BO2098" s="319"/>
      <c r="BP2098" s="320"/>
      <c r="BQ2098" s="321"/>
      <c r="BR2098" s="322"/>
      <c r="BS2098" s="322"/>
      <c r="BT2098" s="322"/>
      <c r="BU2098" s="322"/>
      <c r="BV2098" s="322"/>
      <c r="BW2098" s="323"/>
      <c r="BX2098" s="321"/>
      <c r="BY2098" s="322"/>
      <c r="BZ2098" s="322"/>
      <c r="CA2098" s="322"/>
      <c r="CB2098" s="322"/>
      <c r="CC2098" s="323"/>
      <c r="CD2098" s="321"/>
      <c r="CE2098" s="322"/>
      <c r="CF2098" s="322"/>
      <c r="CG2098" s="322"/>
      <c r="CH2098" s="322"/>
      <c r="CI2098" s="323"/>
    </row>
    <row r="2099" spans="1:87" ht="18" customHeight="1" x14ac:dyDescent="0.25">
      <c r="A2099" s="75"/>
      <c r="B2099" s="324"/>
      <c r="C2099" s="325"/>
      <c r="D2099" s="325"/>
      <c r="E2099" s="325"/>
      <c r="F2099" s="325"/>
      <c r="G2099" s="325"/>
      <c r="H2099" s="325"/>
      <c r="I2099" s="325"/>
      <c r="J2099" s="325"/>
      <c r="K2099" s="325"/>
      <c r="L2099" s="325"/>
      <c r="M2099" s="325"/>
      <c r="N2099" s="325"/>
      <c r="O2099" s="325"/>
      <c r="P2099" s="325"/>
      <c r="Q2099" s="325"/>
      <c r="R2099" s="325"/>
      <c r="S2099" s="325"/>
      <c r="T2099" s="325"/>
      <c r="U2099" s="325"/>
      <c r="V2099" s="325"/>
      <c r="W2099" s="325"/>
      <c r="X2099" s="325"/>
      <c r="Y2099" s="326"/>
      <c r="Z2099" s="333"/>
      <c r="AA2099" s="334"/>
      <c r="AB2099" s="334"/>
      <c r="AC2099" s="334"/>
      <c r="AD2099" s="335"/>
      <c r="AE2099" s="333"/>
      <c r="AF2099" s="334"/>
      <c r="AG2099" s="334"/>
      <c r="AH2099" s="334"/>
      <c r="AI2099" s="334"/>
      <c r="AJ2099" s="334"/>
      <c r="AK2099" s="342"/>
      <c r="AL2099" s="343"/>
      <c r="AM2099" s="343"/>
      <c r="AN2099" s="343"/>
      <c r="AO2099" s="343"/>
      <c r="AP2099" s="343"/>
      <c r="AQ2099" s="343"/>
      <c r="AR2099" s="343"/>
      <c r="AS2099" s="343"/>
      <c r="AT2099" s="343"/>
      <c r="AU2099" s="343"/>
      <c r="AV2099" s="343"/>
      <c r="AW2099" s="343"/>
      <c r="AX2099" s="344"/>
      <c r="AY2099" s="409"/>
      <c r="AZ2099" s="346"/>
      <c r="BA2099" s="346"/>
      <c r="BB2099" s="410"/>
      <c r="BC2099" s="345">
        <f>+$AE$2099*AY2099</f>
        <v>0</v>
      </c>
      <c r="BD2099" s="346"/>
      <c r="BE2099" s="346"/>
      <c r="BF2099" s="347"/>
      <c r="BG2099" s="285"/>
      <c r="BH2099" s="286"/>
      <c r="BI2099" s="286"/>
      <c r="BJ2099" s="287"/>
      <c r="BK2099" s="288">
        <f>+AY2099*BG2099</f>
        <v>0</v>
      </c>
      <c r="BL2099" s="289"/>
      <c r="BM2099" s="289"/>
      <c r="BN2099" s="289"/>
      <c r="BO2099" s="289"/>
      <c r="BP2099" s="290"/>
      <c r="BQ2099" s="291"/>
      <c r="BR2099" s="292"/>
      <c r="BS2099" s="292"/>
      <c r="BT2099" s="292"/>
      <c r="BU2099" s="292"/>
      <c r="BV2099" s="292"/>
      <c r="BW2099" s="293"/>
      <c r="BX2099" s="291">
        <f>+(((BK2129+BQ2099)*30)/70)</f>
        <v>0</v>
      </c>
      <c r="BY2099" s="292"/>
      <c r="BZ2099" s="292"/>
      <c r="CA2099" s="292"/>
      <c r="CB2099" s="292"/>
      <c r="CC2099" s="293"/>
      <c r="CD2099" s="291">
        <f>+BK2129+BQ2099+BX2099</f>
        <v>0</v>
      </c>
      <c r="CE2099" s="292"/>
      <c r="CF2099" s="292"/>
      <c r="CG2099" s="292"/>
      <c r="CH2099" s="292"/>
      <c r="CI2099" s="293"/>
    </row>
    <row r="2100" spans="1:87" ht="18" customHeight="1" x14ac:dyDescent="0.25">
      <c r="A2100" s="75"/>
      <c r="B2100" s="327"/>
      <c r="C2100" s="328"/>
      <c r="D2100" s="328"/>
      <c r="E2100" s="328"/>
      <c r="F2100" s="328"/>
      <c r="G2100" s="328"/>
      <c r="H2100" s="328"/>
      <c r="I2100" s="328"/>
      <c r="J2100" s="328"/>
      <c r="K2100" s="328"/>
      <c r="L2100" s="328"/>
      <c r="M2100" s="328"/>
      <c r="N2100" s="328"/>
      <c r="O2100" s="328"/>
      <c r="P2100" s="328"/>
      <c r="Q2100" s="328"/>
      <c r="R2100" s="328"/>
      <c r="S2100" s="328"/>
      <c r="T2100" s="328"/>
      <c r="U2100" s="328"/>
      <c r="V2100" s="328"/>
      <c r="W2100" s="328"/>
      <c r="X2100" s="328"/>
      <c r="Y2100" s="329"/>
      <c r="Z2100" s="336"/>
      <c r="AA2100" s="337"/>
      <c r="AB2100" s="337"/>
      <c r="AC2100" s="337"/>
      <c r="AD2100" s="338"/>
      <c r="AE2100" s="336"/>
      <c r="AF2100" s="337"/>
      <c r="AG2100" s="337"/>
      <c r="AH2100" s="337"/>
      <c r="AI2100" s="337"/>
      <c r="AJ2100" s="337"/>
      <c r="AK2100" s="300"/>
      <c r="AL2100" s="301"/>
      <c r="AM2100" s="301"/>
      <c r="AN2100" s="301"/>
      <c r="AO2100" s="301"/>
      <c r="AP2100" s="301"/>
      <c r="AQ2100" s="301"/>
      <c r="AR2100" s="301"/>
      <c r="AS2100" s="301"/>
      <c r="AT2100" s="301"/>
      <c r="AU2100" s="301"/>
      <c r="AV2100" s="301"/>
      <c r="AW2100" s="301"/>
      <c r="AX2100" s="302"/>
      <c r="AY2100" s="407"/>
      <c r="AZ2100" s="304"/>
      <c r="BA2100" s="304"/>
      <c r="BB2100" s="408"/>
      <c r="BC2100" s="306">
        <f t="shared" ref="BC2100:BC2128" si="118">+$AE$2099*AY2100</f>
        <v>0</v>
      </c>
      <c r="BD2100" s="307"/>
      <c r="BE2100" s="307"/>
      <c r="BF2100" s="308"/>
      <c r="BG2100" s="309"/>
      <c r="BH2100" s="310"/>
      <c r="BI2100" s="310"/>
      <c r="BJ2100" s="311"/>
      <c r="BK2100" s="312">
        <f t="shared" ref="BK2100:BK2128" si="119">+AY2100*BG2100</f>
        <v>0</v>
      </c>
      <c r="BL2100" s="313"/>
      <c r="BM2100" s="313"/>
      <c r="BN2100" s="313"/>
      <c r="BO2100" s="313"/>
      <c r="BP2100" s="314"/>
      <c r="BQ2100" s="294"/>
      <c r="BR2100" s="295"/>
      <c r="BS2100" s="295"/>
      <c r="BT2100" s="295"/>
      <c r="BU2100" s="295"/>
      <c r="BV2100" s="295"/>
      <c r="BW2100" s="296"/>
      <c r="BX2100" s="294"/>
      <c r="BY2100" s="295"/>
      <c r="BZ2100" s="295"/>
      <c r="CA2100" s="295"/>
      <c r="CB2100" s="295"/>
      <c r="CC2100" s="296"/>
      <c r="CD2100" s="294"/>
      <c r="CE2100" s="295"/>
      <c r="CF2100" s="295"/>
      <c r="CG2100" s="295"/>
      <c r="CH2100" s="295"/>
      <c r="CI2100" s="296"/>
    </row>
    <row r="2101" spans="1:87" ht="18" customHeight="1" x14ac:dyDescent="0.25">
      <c r="A2101" s="75"/>
      <c r="B2101" s="327"/>
      <c r="C2101" s="328"/>
      <c r="D2101" s="328"/>
      <c r="E2101" s="328"/>
      <c r="F2101" s="328"/>
      <c r="G2101" s="328"/>
      <c r="H2101" s="328"/>
      <c r="I2101" s="328"/>
      <c r="J2101" s="328"/>
      <c r="K2101" s="328"/>
      <c r="L2101" s="328"/>
      <c r="M2101" s="328"/>
      <c r="N2101" s="328"/>
      <c r="O2101" s="328"/>
      <c r="P2101" s="328"/>
      <c r="Q2101" s="328"/>
      <c r="R2101" s="328"/>
      <c r="S2101" s="328"/>
      <c r="T2101" s="328"/>
      <c r="U2101" s="328"/>
      <c r="V2101" s="328"/>
      <c r="W2101" s="328"/>
      <c r="X2101" s="328"/>
      <c r="Y2101" s="329"/>
      <c r="Z2101" s="336"/>
      <c r="AA2101" s="337"/>
      <c r="AB2101" s="337"/>
      <c r="AC2101" s="337"/>
      <c r="AD2101" s="338"/>
      <c r="AE2101" s="336"/>
      <c r="AF2101" s="337"/>
      <c r="AG2101" s="337"/>
      <c r="AH2101" s="337"/>
      <c r="AI2101" s="337"/>
      <c r="AJ2101" s="337"/>
      <c r="AK2101" s="300"/>
      <c r="AL2101" s="301"/>
      <c r="AM2101" s="301"/>
      <c r="AN2101" s="301"/>
      <c r="AO2101" s="301"/>
      <c r="AP2101" s="301"/>
      <c r="AQ2101" s="301"/>
      <c r="AR2101" s="301"/>
      <c r="AS2101" s="301"/>
      <c r="AT2101" s="301"/>
      <c r="AU2101" s="301"/>
      <c r="AV2101" s="301"/>
      <c r="AW2101" s="301"/>
      <c r="AX2101" s="302"/>
      <c r="AY2101" s="407"/>
      <c r="AZ2101" s="304"/>
      <c r="BA2101" s="304"/>
      <c r="BB2101" s="408"/>
      <c r="BC2101" s="306">
        <f t="shared" si="118"/>
        <v>0</v>
      </c>
      <c r="BD2101" s="307"/>
      <c r="BE2101" s="307"/>
      <c r="BF2101" s="308"/>
      <c r="BG2101" s="309"/>
      <c r="BH2101" s="310"/>
      <c r="BI2101" s="310"/>
      <c r="BJ2101" s="311"/>
      <c r="BK2101" s="312">
        <f t="shared" si="119"/>
        <v>0</v>
      </c>
      <c r="BL2101" s="313"/>
      <c r="BM2101" s="313"/>
      <c r="BN2101" s="313"/>
      <c r="BO2101" s="313"/>
      <c r="BP2101" s="314"/>
      <c r="BQ2101" s="294"/>
      <c r="BR2101" s="295"/>
      <c r="BS2101" s="295"/>
      <c r="BT2101" s="295"/>
      <c r="BU2101" s="295"/>
      <c r="BV2101" s="295"/>
      <c r="BW2101" s="296"/>
      <c r="BX2101" s="294"/>
      <c r="BY2101" s="295"/>
      <c r="BZ2101" s="295"/>
      <c r="CA2101" s="295"/>
      <c r="CB2101" s="295"/>
      <c r="CC2101" s="296"/>
      <c r="CD2101" s="294"/>
      <c r="CE2101" s="295"/>
      <c r="CF2101" s="295"/>
      <c r="CG2101" s="295"/>
      <c r="CH2101" s="295"/>
      <c r="CI2101" s="296"/>
    </row>
    <row r="2102" spans="1:87" ht="18" customHeight="1" x14ac:dyDescent="0.25">
      <c r="A2102" s="75"/>
      <c r="B2102" s="327"/>
      <c r="C2102" s="328"/>
      <c r="D2102" s="328"/>
      <c r="E2102" s="328"/>
      <c r="F2102" s="328"/>
      <c r="G2102" s="328"/>
      <c r="H2102" s="328"/>
      <c r="I2102" s="328"/>
      <c r="J2102" s="328"/>
      <c r="K2102" s="328"/>
      <c r="L2102" s="328"/>
      <c r="M2102" s="328"/>
      <c r="N2102" s="328"/>
      <c r="O2102" s="328"/>
      <c r="P2102" s="328"/>
      <c r="Q2102" s="328"/>
      <c r="R2102" s="328"/>
      <c r="S2102" s="328"/>
      <c r="T2102" s="328"/>
      <c r="U2102" s="328"/>
      <c r="V2102" s="328"/>
      <c r="W2102" s="328"/>
      <c r="X2102" s="328"/>
      <c r="Y2102" s="329"/>
      <c r="Z2102" s="336"/>
      <c r="AA2102" s="337"/>
      <c r="AB2102" s="337"/>
      <c r="AC2102" s="337"/>
      <c r="AD2102" s="338"/>
      <c r="AE2102" s="336"/>
      <c r="AF2102" s="337"/>
      <c r="AG2102" s="337"/>
      <c r="AH2102" s="337"/>
      <c r="AI2102" s="337"/>
      <c r="AJ2102" s="337"/>
      <c r="AK2102" s="300"/>
      <c r="AL2102" s="301"/>
      <c r="AM2102" s="301"/>
      <c r="AN2102" s="301"/>
      <c r="AO2102" s="301"/>
      <c r="AP2102" s="301"/>
      <c r="AQ2102" s="301"/>
      <c r="AR2102" s="301"/>
      <c r="AS2102" s="301"/>
      <c r="AT2102" s="301"/>
      <c r="AU2102" s="301"/>
      <c r="AV2102" s="301"/>
      <c r="AW2102" s="301"/>
      <c r="AX2102" s="302"/>
      <c r="AY2102" s="407"/>
      <c r="AZ2102" s="304"/>
      <c r="BA2102" s="304"/>
      <c r="BB2102" s="408"/>
      <c r="BC2102" s="306">
        <f t="shared" si="118"/>
        <v>0</v>
      </c>
      <c r="BD2102" s="307"/>
      <c r="BE2102" s="307"/>
      <c r="BF2102" s="308"/>
      <c r="BG2102" s="309"/>
      <c r="BH2102" s="310"/>
      <c r="BI2102" s="310"/>
      <c r="BJ2102" s="311"/>
      <c r="BK2102" s="312">
        <f t="shared" si="119"/>
        <v>0</v>
      </c>
      <c r="BL2102" s="313"/>
      <c r="BM2102" s="313"/>
      <c r="BN2102" s="313"/>
      <c r="BO2102" s="313"/>
      <c r="BP2102" s="314"/>
      <c r="BQ2102" s="294"/>
      <c r="BR2102" s="295"/>
      <c r="BS2102" s="295"/>
      <c r="BT2102" s="295"/>
      <c r="BU2102" s="295"/>
      <c r="BV2102" s="295"/>
      <c r="BW2102" s="296"/>
      <c r="BX2102" s="294"/>
      <c r="BY2102" s="295"/>
      <c r="BZ2102" s="295"/>
      <c r="CA2102" s="295"/>
      <c r="CB2102" s="295"/>
      <c r="CC2102" s="296"/>
      <c r="CD2102" s="294"/>
      <c r="CE2102" s="295"/>
      <c r="CF2102" s="295"/>
      <c r="CG2102" s="295"/>
      <c r="CH2102" s="295"/>
      <c r="CI2102" s="296"/>
    </row>
    <row r="2103" spans="1:87" ht="18" customHeight="1" x14ac:dyDescent="0.25">
      <c r="A2103" s="75"/>
      <c r="B2103" s="327"/>
      <c r="C2103" s="328"/>
      <c r="D2103" s="328"/>
      <c r="E2103" s="328"/>
      <c r="F2103" s="328"/>
      <c r="G2103" s="328"/>
      <c r="H2103" s="328"/>
      <c r="I2103" s="328"/>
      <c r="J2103" s="328"/>
      <c r="K2103" s="328"/>
      <c r="L2103" s="328"/>
      <c r="M2103" s="328"/>
      <c r="N2103" s="328"/>
      <c r="O2103" s="328"/>
      <c r="P2103" s="328"/>
      <c r="Q2103" s="328"/>
      <c r="R2103" s="328"/>
      <c r="S2103" s="328"/>
      <c r="T2103" s="328"/>
      <c r="U2103" s="328"/>
      <c r="V2103" s="328"/>
      <c r="W2103" s="328"/>
      <c r="X2103" s="328"/>
      <c r="Y2103" s="329"/>
      <c r="Z2103" s="336"/>
      <c r="AA2103" s="337"/>
      <c r="AB2103" s="337"/>
      <c r="AC2103" s="337"/>
      <c r="AD2103" s="338"/>
      <c r="AE2103" s="336"/>
      <c r="AF2103" s="337"/>
      <c r="AG2103" s="337"/>
      <c r="AH2103" s="337"/>
      <c r="AI2103" s="337"/>
      <c r="AJ2103" s="337"/>
      <c r="AK2103" s="300"/>
      <c r="AL2103" s="301"/>
      <c r="AM2103" s="301"/>
      <c r="AN2103" s="301"/>
      <c r="AO2103" s="301"/>
      <c r="AP2103" s="301"/>
      <c r="AQ2103" s="301"/>
      <c r="AR2103" s="301"/>
      <c r="AS2103" s="301"/>
      <c r="AT2103" s="301"/>
      <c r="AU2103" s="301"/>
      <c r="AV2103" s="301"/>
      <c r="AW2103" s="301"/>
      <c r="AX2103" s="302"/>
      <c r="AY2103" s="407"/>
      <c r="AZ2103" s="304"/>
      <c r="BA2103" s="304"/>
      <c r="BB2103" s="408"/>
      <c r="BC2103" s="306">
        <f t="shared" si="118"/>
        <v>0</v>
      </c>
      <c r="BD2103" s="307"/>
      <c r="BE2103" s="307"/>
      <c r="BF2103" s="308"/>
      <c r="BG2103" s="309"/>
      <c r="BH2103" s="310"/>
      <c r="BI2103" s="310"/>
      <c r="BJ2103" s="311"/>
      <c r="BK2103" s="312">
        <f t="shared" si="119"/>
        <v>0</v>
      </c>
      <c r="BL2103" s="313"/>
      <c r="BM2103" s="313"/>
      <c r="BN2103" s="313"/>
      <c r="BO2103" s="313"/>
      <c r="BP2103" s="314"/>
      <c r="BQ2103" s="294"/>
      <c r="BR2103" s="295"/>
      <c r="BS2103" s="295"/>
      <c r="BT2103" s="295"/>
      <c r="BU2103" s="295"/>
      <c r="BV2103" s="295"/>
      <c r="BW2103" s="296"/>
      <c r="BX2103" s="294"/>
      <c r="BY2103" s="295"/>
      <c r="BZ2103" s="295"/>
      <c r="CA2103" s="295"/>
      <c r="CB2103" s="295"/>
      <c r="CC2103" s="296"/>
      <c r="CD2103" s="294"/>
      <c r="CE2103" s="295"/>
      <c r="CF2103" s="295"/>
      <c r="CG2103" s="295"/>
      <c r="CH2103" s="295"/>
      <c r="CI2103" s="296"/>
    </row>
    <row r="2104" spans="1:87" ht="18" customHeight="1" x14ac:dyDescent="0.25">
      <c r="A2104" s="75"/>
      <c r="B2104" s="327"/>
      <c r="C2104" s="328"/>
      <c r="D2104" s="328"/>
      <c r="E2104" s="328"/>
      <c r="F2104" s="328"/>
      <c r="G2104" s="328"/>
      <c r="H2104" s="328"/>
      <c r="I2104" s="328"/>
      <c r="J2104" s="328"/>
      <c r="K2104" s="328"/>
      <c r="L2104" s="328"/>
      <c r="M2104" s="328"/>
      <c r="N2104" s="328"/>
      <c r="O2104" s="328"/>
      <c r="P2104" s="328"/>
      <c r="Q2104" s="328"/>
      <c r="R2104" s="328"/>
      <c r="S2104" s="328"/>
      <c r="T2104" s="328"/>
      <c r="U2104" s="328"/>
      <c r="V2104" s="328"/>
      <c r="W2104" s="328"/>
      <c r="X2104" s="328"/>
      <c r="Y2104" s="329"/>
      <c r="Z2104" s="336"/>
      <c r="AA2104" s="337"/>
      <c r="AB2104" s="337"/>
      <c r="AC2104" s="337"/>
      <c r="AD2104" s="338"/>
      <c r="AE2104" s="336"/>
      <c r="AF2104" s="337"/>
      <c r="AG2104" s="337"/>
      <c r="AH2104" s="337"/>
      <c r="AI2104" s="337"/>
      <c r="AJ2104" s="337"/>
      <c r="AK2104" s="300"/>
      <c r="AL2104" s="301"/>
      <c r="AM2104" s="301"/>
      <c r="AN2104" s="301"/>
      <c r="AO2104" s="301"/>
      <c r="AP2104" s="301"/>
      <c r="AQ2104" s="301"/>
      <c r="AR2104" s="301"/>
      <c r="AS2104" s="301"/>
      <c r="AT2104" s="301"/>
      <c r="AU2104" s="301"/>
      <c r="AV2104" s="301"/>
      <c r="AW2104" s="301"/>
      <c r="AX2104" s="302"/>
      <c r="AY2104" s="407"/>
      <c r="AZ2104" s="304"/>
      <c r="BA2104" s="304"/>
      <c r="BB2104" s="408"/>
      <c r="BC2104" s="306">
        <f t="shared" si="118"/>
        <v>0</v>
      </c>
      <c r="BD2104" s="307"/>
      <c r="BE2104" s="307"/>
      <c r="BF2104" s="308"/>
      <c r="BG2104" s="309"/>
      <c r="BH2104" s="310"/>
      <c r="BI2104" s="310"/>
      <c r="BJ2104" s="311"/>
      <c r="BK2104" s="312">
        <f t="shared" si="119"/>
        <v>0</v>
      </c>
      <c r="BL2104" s="313"/>
      <c r="BM2104" s="313"/>
      <c r="BN2104" s="313"/>
      <c r="BO2104" s="313"/>
      <c r="BP2104" s="314"/>
      <c r="BQ2104" s="294"/>
      <c r="BR2104" s="295"/>
      <c r="BS2104" s="295"/>
      <c r="BT2104" s="295"/>
      <c r="BU2104" s="295"/>
      <c r="BV2104" s="295"/>
      <c r="BW2104" s="296"/>
      <c r="BX2104" s="294"/>
      <c r="BY2104" s="295"/>
      <c r="BZ2104" s="295"/>
      <c r="CA2104" s="295"/>
      <c r="CB2104" s="295"/>
      <c r="CC2104" s="296"/>
      <c r="CD2104" s="294"/>
      <c r="CE2104" s="295"/>
      <c r="CF2104" s="295"/>
      <c r="CG2104" s="295"/>
      <c r="CH2104" s="295"/>
      <c r="CI2104" s="296"/>
    </row>
    <row r="2105" spans="1:87" ht="18" customHeight="1" x14ac:dyDescent="0.25">
      <c r="A2105" s="75"/>
      <c r="B2105" s="327"/>
      <c r="C2105" s="328"/>
      <c r="D2105" s="328"/>
      <c r="E2105" s="328"/>
      <c r="F2105" s="328"/>
      <c r="G2105" s="328"/>
      <c r="H2105" s="328"/>
      <c r="I2105" s="328"/>
      <c r="J2105" s="328"/>
      <c r="K2105" s="328"/>
      <c r="L2105" s="328"/>
      <c r="M2105" s="328"/>
      <c r="N2105" s="328"/>
      <c r="O2105" s="328"/>
      <c r="P2105" s="328"/>
      <c r="Q2105" s="328"/>
      <c r="R2105" s="328"/>
      <c r="S2105" s="328"/>
      <c r="T2105" s="328"/>
      <c r="U2105" s="328"/>
      <c r="V2105" s="328"/>
      <c r="W2105" s="328"/>
      <c r="X2105" s="328"/>
      <c r="Y2105" s="329"/>
      <c r="Z2105" s="336"/>
      <c r="AA2105" s="337"/>
      <c r="AB2105" s="337"/>
      <c r="AC2105" s="337"/>
      <c r="AD2105" s="338"/>
      <c r="AE2105" s="336"/>
      <c r="AF2105" s="337"/>
      <c r="AG2105" s="337"/>
      <c r="AH2105" s="337"/>
      <c r="AI2105" s="337"/>
      <c r="AJ2105" s="337"/>
      <c r="AK2105" s="300"/>
      <c r="AL2105" s="301"/>
      <c r="AM2105" s="301"/>
      <c r="AN2105" s="301"/>
      <c r="AO2105" s="301"/>
      <c r="AP2105" s="301"/>
      <c r="AQ2105" s="301"/>
      <c r="AR2105" s="301"/>
      <c r="AS2105" s="301"/>
      <c r="AT2105" s="301"/>
      <c r="AU2105" s="301"/>
      <c r="AV2105" s="301"/>
      <c r="AW2105" s="301"/>
      <c r="AX2105" s="302"/>
      <c r="AY2105" s="407"/>
      <c r="AZ2105" s="304"/>
      <c r="BA2105" s="304"/>
      <c r="BB2105" s="408"/>
      <c r="BC2105" s="306">
        <f t="shared" si="118"/>
        <v>0</v>
      </c>
      <c r="BD2105" s="307"/>
      <c r="BE2105" s="307"/>
      <c r="BF2105" s="308"/>
      <c r="BG2105" s="309"/>
      <c r="BH2105" s="310"/>
      <c r="BI2105" s="310"/>
      <c r="BJ2105" s="311"/>
      <c r="BK2105" s="312">
        <f t="shared" si="119"/>
        <v>0</v>
      </c>
      <c r="BL2105" s="313"/>
      <c r="BM2105" s="313"/>
      <c r="BN2105" s="313"/>
      <c r="BO2105" s="313"/>
      <c r="BP2105" s="314"/>
      <c r="BQ2105" s="294"/>
      <c r="BR2105" s="295"/>
      <c r="BS2105" s="295"/>
      <c r="BT2105" s="295"/>
      <c r="BU2105" s="295"/>
      <c r="BV2105" s="295"/>
      <c r="BW2105" s="296"/>
      <c r="BX2105" s="294"/>
      <c r="BY2105" s="295"/>
      <c r="BZ2105" s="295"/>
      <c r="CA2105" s="295"/>
      <c r="CB2105" s="295"/>
      <c r="CC2105" s="296"/>
      <c r="CD2105" s="294"/>
      <c r="CE2105" s="295"/>
      <c r="CF2105" s="295"/>
      <c r="CG2105" s="295"/>
      <c r="CH2105" s="295"/>
      <c r="CI2105" s="296"/>
    </row>
    <row r="2106" spans="1:87" ht="18" customHeight="1" x14ac:dyDescent="0.25">
      <c r="A2106" s="75"/>
      <c r="B2106" s="327"/>
      <c r="C2106" s="328"/>
      <c r="D2106" s="328"/>
      <c r="E2106" s="328"/>
      <c r="F2106" s="328"/>
      <c r="G2106" s="328"/>
      <c r="H2106" s="328"/>
      <c r="I2106" s="328"/>
      <c r="J2106" s="328"/>
      <c r="K2106" s="328"/>
      <c r="L2106" s="328"/>
      <c r="M2106" s="328"/>
      <c r="N2106" s="328"/>
      <c r="O2106" s="328"/>
      <c r="P2106" s="328"/>
      <c r="Q2106" s="328"/>
      <c r="R2106" s="328"/>
      <c r="S2106" s="328"/>
      <c r="T2106" s="328"/>
      <c r="U2106" s="328"/>
      <c r="V2106" s="328"/>
      <c r="W2106" s="328"/>
      <c r="X2106" s="328"/>
      <c r="Y2106" s="329"/>
      <c r="Z2106" s="336"/>
      <c r="AA2106" s="337"/>
      <c r="AB2106" s="337"/>
      <c r="AC2106" s="337"/>
      <c r="AD2106" s="338"/>
      <c r="AE2106" s="336"/>
      <c r="AF2106" s="337"/>
      <c r="AG2106" s="337"/>
      <c r="AH2106" s="337"/>
      <c r="AI2106" s="337"/>
      <c r="AJ2106" s="337"/>
      <c r="AK2106" s="300"/>
      <c r="AL2106" s="301"/>
      <c r="AM2106" s="301"/>
      <c r="AN2106" s="301"/>
      <c r="AO2106" s="301"/>
      <c r="AP2106" s="301"/>
      <c r="AQ2106" s="301"/>
      <c r="AR2106" s="301"/>
      <c r="AS2106" s="301"/>
      <c r="AT2106" s="301"/>
      <c r="AU2106" s="301"/>
      <c r="AV2106" s="301"/>
      <c r="AW2106" s="301"/>
      <c r="AX2106" s="302"/>
      <c r="AY2106" s="407"/>
      <c r="AZ2106" s="304"/>
      <c r="BA2106" s="304"/>
      <c r="BB2106" s="408"/>
      <c r="BC2106" s="306">
        <f t="shared" si="118"/>
        <v>0</v>
      </c>
      <c r="BD2106" s="307"/>
      <c r="BE2106" s="307"/>
      <c r="BF2106" s="308"/>
      <c r="BG2106" s="309"/>
      <c r="BH2106" s="310"/>
      <c r="BI2106" s="310"/>
      <c r="BJ2106" s="311"/>
      <c r="BK2106" s="312">
        <f t="shared" si="119"/>
        <v>0</v>
      </c>
      <c r="BL2106" s="313"/>
      <c r="BM2106" s="313"/>
      <c r="BN2106" s="313"/>
      <c r="BO2106" s="313"/>
      <c r="BP2106" s="314"/>
      <c r="BQ2106" s="294"/>
      <c r="BR2106" s="295"/>
      <c r="BS2106" s="295"/>
      <c r="BT2106" s="295"/>
      <c r="BU2106" s="295"/>
      <c r="BV2106" s="295"/>
      <c r="BW2106" s="296"/>
      <c r="BX2106" s="294"/>
      <c r="BY2106" s="295"/>
      <c r="BZ2106" s="295"/>
      <c r="CA2106" s="295"/>
      <c r="CB2106" s="295"/>
      <c r="CC2106" s="296"/>
      <c r="CD2106" s="294"/>
      <c r="CE2106" s="295"/>
      <c r="CF2106" s="295"/>
      <c r="CG2106" s="295"/>
      <c r="CH2106" s="295"/>
      <c r="CI2106" s="296"/>
    </row>
    <row r="2107" spans="1:87" ht="18" customHeight="1" x14ac:dyDescent="0.25">
      <c r="A2107" s="75"/>
      <c r="B2107" s="327"/>
      <c r="C2107" s="328"/>
      <c r="D2107" s="328"/>
      <c r="E2107" s="328"/>
      <c r="F2107" s="328"/>
      <c r="G2107" s="328"/>
      <c r="H2107" s="328"/>
      <c r="I2107" s="328"/>
      <c r="J2107" s="328"/>
      <c r="K2107" s="328"/>
      <c r="L2107" s="328"/>
      <c r="M2107" s="328"/>
      <c r="N2107" s="328"/>
      <c r="O2107" s="328"/>
      <c r="P2107" s="328"/>
      <c r="Q2107" s="328"/>
      <c r="R2107" s="328"/>
      <c r="S2107" s="328"/>
      <c r="T2107" s="328"/>
      <c r="U2107" s="328"/>
      <c r="V2107" s="328"/>
      <c r="W2107" s="328"/>
      <c r="X2107" s="328"/>
      <c r="Y2107" s="329"/>
      <c r="Z2107" s="336"/>
      <c r="AA2107" s="337"/>
      <c r="AB2107" s="337"/>
      <c r="AC2107" s="337"/>
      <c r="AD2107" s="338"/>
      <c r="AE2107" s="336"/>
      <c r="AF2107" s="337"/>
      <c r="AG2107" s="337"/>
      <c r="AH2107" s="337"/>
      <c r="AI2107" s="337"/>
      <c r="AJ2107" s="337"/>
      <c r="AK2107" s="300"/>
      <c r="AL2107" s="301"/>
      <c r="AM2107" s="301"/>
      <c r="AN2107" s="301"/>
      <c r="AO2107" s="301"/>
      <c r="AP2107" s="301"/>
      <c r="AQ2107" s="301"/>
      <c r="AR2107" s="301"/>
      <c r="AS2107" s="301"/>
      <c r="AT2107" s="301"/>
      <c r="AU2107" s="301"/>
      <c r="AV2107" s="301"/>
      <c r="AW2107" s="301"/>
      <c r="AX2107" s="302"/>
      <c r="AY2107" s="407"/>
      <c r="AZ2107" s="304"/>
      <c r="BA2107" s="304"/>
      <c r="BB2107" s="408"/>
      <c r="BC2107" s="306">
        <f t="shared" si="118"/>
        <v>0</v>
      </c>
      <c r="BD2107" s="307"/>
      <c r="BE2107" s="307"/>
      <c r="BF2107" s="308"/>
      <c r="BG2107" s="309"/>
      <c r="BH2107" s="310"/>
      <c r="BI2107" s="310"/>
      <c r="BJ2107" s="311"/>
      <c r="BK2107" s="312">
        <f t="shared" si="119"/>
        <v>0</v>
      </c>
      <c r="BL2107" s="313"/>
      <c r="BM2107" s="313"/>
      <c r="BN2107" s="313"/>
      <c r="BO2107" s="313"/>
      <c r="BP2107" s="314"/>
      <c r="BQ2107" s="294"/>
      <c r="BR2107" s="295"/>
      <c r="BS2107" s="295"/>
      <c r="BT2107" s="295"/>
      <c r="BU2107" s="295"/>
      <c r="BV2107" s="295"/>
      <c r="BW2107" s="296"/>
      <c r="BX2107" s="294"/>
      <c r="BY2107" s="295"/>
      <c r="BZ2107" s="295"/>
      <c r="CA2107" s="295"/>
      <c r="CB2107" s="295"/>
      <c r="CC2107" s="296"/>
      <c r="CD2107" s="294"/>
      <c r="CE2107" s="295"/>
      <c r="CF2107" s="295"/>
      <c r="CG2107" s="295"/>
      <c r="CH2107" s="295"/>
      <c r="CI2107" s="296"/>
    </row>
    <row r="2108" spans="1:87" ht="18" customHeight="1" x14ac:dyDescent="0.25">
      <c r="A2108" s="75"/>
      <c r="B2108" s="327"/>
      <c r="C2108" s="328"/>
      <c r="D2108" s="328"/>
      <c r="E2108" s="328"/>
      <c r="F2108" s="328"/>
      <c r="G2108" s="328"/>
      <c r="H2108" s="328"/>
      <c r="I2108" s="328"/>
      <c r="J2108" s="328"/>
      <c r="K2108" s="328"/>
      <c r="L2108" s="328"/>
      <c r="M2108" s="328"/>
      <c r="N2108" s="328"/>
      <c r="O2108" s="328"/>
      <c r="P2108" s="328"/>
      <c r="Q2108" s="328"/>
      <c r="R2108" s="328"/>
      <c r="S2108" s="328"/>
      <c r="T2108" s="328"/>
      <c r="U2108" s="328"/>
      <c r="V2108" s="328"/>
      <c r="W2108" s="328"/>
      <c r="X2108" s="328"/>
      <c r="Y2108" s="329"/>
      <c r="Z2108" s="336"/>
      <c r="AA2108" s="337"/>
      <c r="AB2108" s="337"/>
      <c r="AC2108" s="337"/>
      <c r="AD2108" s="338"/>
      <c r="AE2108" s="336"/>
      <c r="AF2108" s="337"/>
      <c r="AG2108" s="337"/>
      <c r="AH2108" s="337"/>
      <c r="AI2108" s="337"/>
      <c r="AJ2108" s="337"/>
      <c r="AK2108" s="300"/>
      <c r="AL2108" s="301"/>
      <c r="AM2108" s="301"/>
      <c r="AN2108" s="301"/>
      <c r="AO2108" s="301"/>
      <c r="AP2108" s="301"/>
      <c r="AQ2108" s="301"/>
      <c r="AR2108" s="301"/>
      <c r="AS2108" s="301"/>
      <c r="AT2108" s="301"/>
      <c r="AU2108" s="301"/>
      <c r="AV2108" s="301"/>
      <c r="AW2108" s="301"/>
      <c r="AX2108" s="302"/>
      <c r="AY2108" s="407"/>
      <c r="AZ2108" s="304"/>
      <c r="BA2108" s="304"/>
      <c r="BB2108" s="408"/>
      <c r="BC2108" s="306">
        <f t="shared" si="118"/>
        <v>0</v>
      </c>
      <c r="BD2108" s="307"/>
      <c r="BE2108" s="307"/>
      <c r="BF2108" s="308"/>
      <c r="BG2108" s="309"/>
      <c r="BH2108" s="310"/>
      <c r="BI2108" s="310"/>
      <c r="BJ2108" s="311"/>
      <c r="BK2108" s="312">
        <f t="shared" si="119"/>
        <v>0</v>
      </c>
      <c r="BL2108" s="313"/>
      <c r="BM2108" s="313"/>
      <c r="BN2108" s="313"/>
      <c r="BO2108" s="313"/>
      <c r="BP2108" s="314"/>
      <c r="BQ2108" s="294"/>
      <c r="BR2108" s="295"/>
      <c r="BS2108" s="295"/>
      <c r="BT2108" s="295"/>
      <c r="BU2108" s="295"/>
      <c r="BV2108" s="295"/>
      <c r="BW2108" s="296"/>
      <c r="BX2108" s="294"/>
      <c r="BY2108" s="295"/>
      <c r="BZ2108" s="295"/>
      <c r="CA2108" s="295"/>
      <c r="CB2108" s="295"/>
      <c r="CC2108" s="296"/>
      <c r="CD2108" s="294"/>
      <c r="CE2108" s="295"/>
      <c r="CF2108" s="295"/>
      <c r="CG2108" s="295"/>
      <c r="CH2108" s="295"/>
      <c r="CI2108" s="296"/>
    </row>
    <row r="2109" spans="1:87" ht="18" customHeight="1" x14ac:dyDescent="0.25">
      <c r="A2109" s="75"/>
      <c r="B2109" s="327"/>
      <c r="C2109" s="328"/>
      <c r="D2109" s="328"/>
      <c r="E2109" s="328"/>
      <c r="F2109" s="328"/>
      <c r="G2109" s="328"/>
      <c r="H2109" s="328"/>
      <c r="I2109" s="328"/>
      <c r="J2109" s="328"/>
      <c r="K2109" s="328"/>
      <c r="L2109" s="328"/>
      <c r="M2109" s="328"/>
      <c r="N2109" s="328"/>
      <c r="O2109" s="328"/>
      <c r="P2109" s="328"/>
      <c r="Q2109" s="328"/>
      <c r="R2109" s="328"/>
      <c r="S2109" s="328"/>
      <c r="T2109" s="328"/>
      <c r="U2109" s="328"/>
      <c r="V2109" s="328"/>
      <c r="W2109" s="328"/>
      <c r="X2109" s="328"/>
      <c r="Y2109" s="329"/>
      <c r="Z2109" s="336"/>
      <c r="AA2109" s="337"/>
      <c r="AB2109" s="337"/>
      <c r="AC2109" s="337"/>
      <c r="AD2109" s="338"/>
      <c r="AE2109" s="336"/>
      <c r="AF2109" s="337"/>
      <c r="AG2109" s="337"/>
      <c r="AH2109" s="337"/>
      <c r="AI2109" s="337"/>
      <c r="AJ2109" s="337"/>
      <c r="AK2109" s="300"/>
      <c r="AL2109" s="301"/>
      <c r="AM2109" s="301"/>
      <c r="AN2109" s="301"/>
      <c r="AO2109" s="301"/>
      <c r="AP2109" s="301"/>
      <c r="AQ2109" s="301"/>
      <c r="AR2109" s="301"/>
      <c r="AS2109" s="301"/>
      <c r="AT2109" s="301"/>
      <c r="AU2109" s="301"/>
      <c r="AV2109" s="301"/>
      <c r="AW2109" s="301"/>
      <c r="AX2109" s="302"/>
      <c r="AY2109" s="407"/>
      <c r="AZ2109" s="304"/>
      <c r="BA2109" s="304"/>
      <c r="BB2109" s="408"/>
      <c r="BC2109" s="306">
        <f t="shared" si="118"/>
        <v>0</v>
      </c>
      <c r="BD2109" s="307"/>
      <c r="BE2109" s="307"/>
      <c r="BF2109" s="308"/>
      <c r="BG2109" s="309"/>
      <c r="BH2109" s="310"/>
      <c r="BI2109" s="310"/>
      <c r="BJ2109" s="311"/>
      <c r="BK2109" s="312">
        <f t="shared" si="119"/>
        <v>0</v>
      </c>
      <c r="BL2109" s="313"/>
      <c r="BM2109" s="313"/>
      <c r="BN2109" s="313"/>
      <c r="BO2109" s="313"/>
      <c r="BP2109" s="314"/>
      <c r="BQ2109" s="294"/>
      <c r="BR2109" s="295"/>
      <c r="BS2109" s="295"/>
      <c r="BT2109" s="295"/>
      <c r="BU2109" s="295"/>
      <c r="BV2109" s="295"/>
      <c r="BW2109" s="296"/>
      <c r="BX2109" s="294"/>
      <c r="BY2109" s="295"/>
      <c r="BZ2109" s="295"/>
      <c r="CA2109" s="295"/>
      <c r="CB2109" s="295"/>
      <c r="CC2109" s="296"/>
      <c r="CD2109" s="294"/>
      <c r="CE2109" s="295"/>
      <c r="CF2109" s="295"/>
      <c r="CG2109" s="295"/>
      <c r="CH2109" s="295"/>
      <c r="CI2109" s="296"/>
    </row>
    <row r="2110" spans="1:87" ht="18" customHeight="1" x14ac:dyDescent="0.25">
      <c r="A2110" s="75"/>
      <c r="B2110" s="327"/>
      <c r="C2110" s="328"/>
      <c r="D2110" s="328"/>
      <c r="E2110" s="328"/>
      <c r="F2110" s="328"/>
      <c r="G2110" s="328"/>
      <c r="H2110" s="328"/>
      <c r="I2110" s="328"/>
      <c r="J2110" s="328"/>
      <c r="K2110" s="328"/>
      <c r="L2110" s="328"/>
      <c r="M2110" s="328"/>
      <c r="N2110" s="328"/>
      <c r="O2110" s="328"/>
      <c r="P2110" s="328"/>
      <c r="Q2110" s="328"/>
      <c r="R2110" s="328"/>
      <c r="S2110" s="328"/>
      <c r="T2110" s="328"/>
      <c r="U2110" s="328"/>
      <c r="V2110" s="328"/>
      <c r="W2110" s="328"/>
      <c r="X2110" s="328"/>
      <c r="Y2110" s="329"/>
      <c r="Z2110" s="336"/>
      <c r="AA2110" s="337"/>
      <c r="AB2110" s="337"/>
      <c r="AC2110" s="337"/>
      <c r="AD2110" s="338"/>
      <c r="AE2110" s="336"/>
      <c r="AF2110" s="337"/>
      <c r="AG2110" s="337"/>
      <c r="AH2110" s="337"/>
      <c r="AI2110" s="337"/>
      <c r="AJ2110" s="337"/>
      <c r="AK2110" s="300"/>
      <c r="AL2110" s="301"/>
      <c r="AM2110" s="301"/>
      <c r="AN2110" s="301"/>
      <c r="AO2110" s="301"/>
      <c r="AP2110" s="301"/>
      <c r="AQ2110" s="301"/>
      <c r="AR2110" s="301"/>
      <c r="AS2110" s="301"/>
      <c r="AT2110" s="301"/>
      <c r="AU2110" s="301"/>
      <c r="AV2110" s="301"/>
      <c r="AW2110" s="301"/>
      <c r="AX2110" s="302"/>
      <c r="AY2110" s="407"/>
      <c r="AZ2110" s="304"/>
      <c r="BA2110" s="304"/>
      <c r="BB2110" s="408"/>
      <c r="BC2110" s="306">
        <f t="shared" si="118"/>
        <v>0</v>
      </c>
      <c r="BD2110" s="307"/>
      <c r="BE2110" s="307"/>
      <c r="BF2110" s="308"/>
      <c r="BG2110" s="309"/>
      <c r="BH2110" s="310"/>
      <c r="BI2110" s="310"/>
      <c r="BJ2110" s="311"/>
      <c r="BK2110" s="312">
        <f t="shared" si="119"/>
        <v>0</v>
      </c>
      <c r="BL2110" s="313"/>
      <c r="BM2110" s="313"/>
      <c r="BN2110" s="313"/>
      <c r="BO2110" s="313"/>
      <c r="BP2110" s="314"/>
      <c r="BQ2110" s="294"/>
      <c r="BR2110" s="295"/>
      <c r="BS2110" s="295"/>
      <c r="BT2110" s="295"/>
      <c r="BU2110" s="295"/>
      <c r="BV2110" s="295"/>
      <c r="BW2110" s="296"/>
      <c r="BX2110" s="294"/>
      <c r="BY2110" s="295"/>
      <c r="BZ2110" s="295"/>
      <c r="CA2110" s="295"/>
      <c r="CB2110" s="295"/>
      <c r="CC2110" s="296"/>
      <c r="CD2110" s="294"/>
      <c r="CE2110" s="295"/>
      <c r="CF2110" s="295"/>
      <c r="CG2110" s="295"/>
      <c r="CH2110" s="295"/>
      <c r="CI2110" s="296"/>
    </row>
    <row r="2111" spans="1:87" ht="18" customHeight="1" x14ac:dyDescent="0.25">
      <c r="A2111" s="75"/>
      <c r="B2111" s="327"/>
      <c r="C2111" s="328"/>
      <c r="D2111" s="328"/>
      <c r="E2111" s="328"/>
      <c r="F2111" s="328"/>
      <c r="G2111" s="328"/>
      <c r="H2111" s="328"/>
      <c r="I2111" s="328"/>
      <c r="J2111" s="328"/>
      <c r="K2111" s="328"/>
      <c r="L2111" s="328"/>
      <c r="M2111" s="328"/>
      <c r="N2111" s="328"/>
      <c r="O2111" s="328"/>
      <c r="P2111" s="328"/>
      <c r="Q2111" s="328"/>
      <c r="R2111" s="328"/>
      <c r="S2111" s="328"/>
      <c r="T2111" s="328"/>
      <c r="U2111" s="328"/>
      <c r="V2111" s="328"/>
      <c r="W2111" s="328"/>
      <c r="X2111" s="328"/>
      <c r="Y2111" s="329"/>
      <c r="Z2111" s="336"/>
      <c r="AA2111" s="337"/>
      <c r="AB2111" s="337"/>
      <c r="AC2111" s="337"/>
      <c r="AD2111" s="338"/>
      <c r="AE2111" s="336"/>
      <c r="AF2111" s="337"/>
      <c r="AG2111" s="337"/>
      <c r="AH2111" s="337"/>
      <c r="AI2111" s="337"/>
      <c r="AJ2111" s="337"/>
      <c r="AK2111" s="300"/>
      <c r="AL2111" s="301"/>
      <c r="AM2111" s="301"/>
      <c r="AN2111" s="301"/>
      <c r="AO2111" s="301"/>
      <c r="AP2111" s="301"/>
      <c r="AQ2111" s="301"/>
      <c r="AR2111" s="301"/>
      <c r="AS2111" s="301"/>
      <c r="AT2111" s="301"/>
      <c r="AU2111" s="301"/>
      <c r="AV2111" s="301"/>
      <c r="AW2111" s="301"/>
      <c r="AX2111" s="302"/>
      <c r="AY2111" s="407"/>
      <c r="AZ2111" s="304"/>
      <c r="BA2111" s="304"/>
      <c r="BB2111" s="408"/>
      <c r="BC2111" s="306">
        <f t="shared" si="118"/>
        <v>0</v>
      </c>
      <c r="BD2111" s="307"/>
      <c r="BE2111" s="307"/>
      <c r="BF2111" s="308"/>
      <c r="BG2111" s="309"/>
      <c r="BH2111" s="310"/>
      <c r="BI2111" s="310"/>
      <c r="BJ2111" s="311"/>
      <c r="BK2111" s="312">
        <f t="shared" si="119"/>
        <v>0</v>
      </c>
      <c r="BL2111" s="313"/>
      <c r="BM2111" s="313"/>
      <c r="BN2111" s="313"/>
      <c r="BO2111" s="313"/>
      <c r="BP2111" s="314"/>
      <c r="BQ2111" s="294"/>
      <c r="BR2111" s="295"/>
      <c r="BS2111" s="295"/>
      <c r="BT2111" s="295"/>
      <c r="BU2111" s="295"/>
      <c r="BV2111" s="295"/>
      <c r="BW2111" s="296"/>
      <c r="BX2111" s="294"/>
      <c r="BY2111" s="295"/>
      <c r="BZ2111" s="295"/>
      <c r="CA2111" s="295"/>
      <c r="CB2111" s="295"/>
      <c r="CC2111" s="296"/>
      <c r="CD2111" s="294"/>
      <c r="CE2111" s="295"/>
      <c r="CF2111" s="295"/>
      <c r="CG2111" s="295"/>
      <c r="CH2111" s="295"/>
      <c r="CI2111" s="296"/>
    </row>
    <row r="2112" spans="1:87" ht="18" customHeight="1" x14ac:dyDescent="0.25">
      <c r="A2112" s="75"/>
      <c r="B2112" s="327"/>
      <c r="C2112" s="328"/>
      <c r="D2112" s="328"/>
      <c r="E2112" s="328"/>
      <c r="F2112" s="328"/>
      <c r="G2112" s="328"/>
      <c r="H2112" s="328"/>
      <c r="I2112" s="328"/>
      <c r="J2112" s="328"/>
      <c r="K2112" s="328"/>
      <c r="L2112" s="328"/>
      <c r="M2112" s="328"/>
      <c r="N2112" s="328"/>
      <c r="O2112" s="328"/>
      <c r="P2112" s="328"/>
      <c r="Q2112" s="328"/>
      <c r="R2112" s="328"/>
      <c r="S2112" s="328"/>
      <c r="T2112" s="328"/>
      <c r="U2112" s="328"/>
      <c r="V2112" s="328"/>
      <c r="W2112" s="328"/>
      <c r="X2112" s="328"/>
      <c r="Y2112" s="329"/>
      <c r="Z2112" s="336"/>
      <c r="AA2112" s="337"/>
      <c r="AB2112" s="337"/>
      <c r="AC2112" s="337"/>
      <c r="AD2112" s="338"/>
      <c r="AE2112" s="336"/>
      <c r="AF2112" s="337"/>
      <c r="AG2112" s="337"/>
      <c r="AH2112" s="337"/>
      <c r="AI2112" s="337"/>
      <c r="AJ2112" s="337"/>
      <c r="AK2112" s="300"/>
      <c r="AL2112" s="301"/>
      <c r="AM2112" s="301"/>
      <c r="AN2112" s="301"/>
      <c r="AO2112" s="301"/>
      <c r="AP2112" s="301"/>
      <c r="AQ2112" s="301"/>
      <c r="AR2112" s="301"/>
      <c r="AS2112" s="301"/>
      <c r="AT2112" s="301"/>
      <c r="AU2112" s="301"/>
      <c r="AV2112" s="301"/>
      <c r="AW2112" s="301"/>
      <c r="AX2112" s="302"/>
      <c r="AY2112" s="407"/>
      <c r="AZ2112" s="304"/>
      <c r="BA2112" s="304"/>
      <c r="BB2112" s="408"/>
      <c r="BC2112" s="306">
        <f t="shared" si="118"/>
        <v>0</v>
      </c>
      <c r="BD2112" s="307"/>
      <c r="BE2112" s="307"/>
      <c r="BF2112" s="308"/>
      <c r="BG2112" s="309"/>
      <c r="BH2112" s="310"/>
      <c r="BI2112" s="310"/>
      <c r="BJ2112" s="311"/>
      <c r="BK2112" s="312">
        <f t="shared" si="119"/>
        <v>0</v>
      </c>
      <c r="BL2112" s="313"/>
      <c r="BM2112" s="313"/>
      <c r="BN2112" s="313"/>
      <c r="BO2112" s="313"/>
      <c r="BP2112" s="314"/>
      <c r="BQ2112" s="294"/>
      <c r="BR2112" s="295"/>
      <c r="BS2112" s="295"/>
      <c r="BT2112" s="295"/>
      <c r="BU2112" s="295"/>
      <c r="BV2112" s="295"/>
      <c r="BW2112" s="296"/>
      <c r="BX2112" s="294"/>
      <c r="BY2112" s="295"/>
      <c r="BZ2112" s="295"/>
      <c r="CA2112" s="295"/>
      <c r="CB2112" s="295"/>
      <c r="CC2112" s="296"/>
      <c r="CD2112" s="294"/>
      <c r="CE2112" s="295"/>
      <c r="CF2112" s="295"/>
      <c r="CG2112" s="295"/>
      <c r="CH2112" s="295"/>
      <c r="CI2112" s="296"/>
    </row>
    <row r="2113" spans="1:87" ht="18" customHeight="1" x14ac:dyDescent="0.25">
      <c r="A2113" s="75"/>
      <c r="B2113" s="327"/>
      <c r="C2113" s="328"/>
      <c r="D2113" s="328"/>
      <c r="E2113" s="328"/>
      <c r="F2113" s="328"/>
      <c r="G2113" s="328"/>
      <c r="H2113" s="328"/>
      <c r="I2113" s="328"/>
      <c r="J2113" s="328"/>
      <c r="K2113" s="328"/>
      <c r="L2113" s="328"/>
      <c r="M2113" s="328"/>
      <c r="N2113" s="328"/>
      <c r="O2113" s="328"/>
      <c r="P2113" s="328"/>
      <c r="Q2113" s="328"/>
      <c r="R2113" s="328"/>
      <c r="S2113" s="328"/>
      <c r="T2113" s="328"/>
      <c r="U2113" s="328"/>
      <c r="V2113" s="328"/>
      <c r="W2113" s="328"/>
      <c r="X2113" s="328"/>
      <c r="Y2113" s="329"/>
      <c r="Z2113" s="336"/>
      <c r="AA2113" s="337"/>
      <c r="AB2113" s="337"/>
      <c r="AC2113" s="337"/>
      <c r="AD2113" s="338"/>
      <c r="AE2113" s="336"/>
      <c r="AF2113" s="337"/>
      <c r="AG2113" s="337"/>
      <c r="AH2113" s="337"/>
      <c r="AI2113" s="337"/>
      <c r="AJ2113" s="337"/>
      <c r="AK2113" s="300"/>
      <c r="AL2113" s="301"/>
      <c r="AM2113" s="301"/>
      <c r="AN2113" s="301"/>
      <c r="AO2113" s="301"/>
      <c r="AP2113" s="301"/>
      <c r="AQ2113" s="301"/>
      <c r="AR2113" s="301"/>
      <c r="AS2113" s="301"/>
      <c r="AT2113" s="301"/>
      <c r="AU2113" s="301"/>
      <c r="AV2113" s="301"/>
      <c r="AW2113" s="301"/>
      <c r="AX2113" s="302"/>
      <c r="AY2113" s="407"/>
      <c r="AZ2113" s="304"/>
      <c r="BA2113" s="304"/>
      <c r="BB2113" s="408"/>
      <c r="BC2113" s="306">
        <f t="shared" si="118"/>
        <v>0</v>
      </c>
      <c r="BD2113" s="307"/>
      <c r="BE2113" s="307"/>
      <c r="BF2113" s="308"/>
      <c r="BG2113" s="309"/>
      <c r="BH2113" s="310"/>
      <c r="BI2113" s="310"/>
      <c r="BJ2113" s="311"/>
      <c r="BK2113" s="312">
        <f t="shared" si="119"/>
        <v>0</v>
      </c>
      <c r="BL2113" s="313"/>
      <c r="BM2113" s="313"/>
      <c r="BN2113" s="313"/>
      <c r="BO2113" s="313"/>
      <c r="BP2113" s="314"/>
      <c r="BQ2113" s="294"/>
      <c r="BR2113" s="295"/>
      <c r="BS2113" s="295"/>
      <c r="BT2113" s="295"/>
      <c r="BU2113" s="295"/>
      <c r="BV2113" s="295"/>
      <c r="BW2113" s="296"/>
      <c r="BX2113" s="294"/>
      <c r="BY2113" s="295"/>
      <c r="BZ2113" s="295"/>
      <c r="CA2113" s="295"/>
      <c r="CB2113" s="295"/>
      <c r="CC2113" s="296"/>
      <c r="CD2113" s="294"/>
      <c r="CE2113" s="295"/>
      <c r="CF2113" s="295"/>
      <c r="CG2113" s="295"/>
      <c r="CH2113" s="295"/>
      <c r="CI2113" s="296"/>
    </row>
    <row r="2114" spans="1:87" ht="18" customHeight="1" x14ac:dyDescent="0.25">
      <c r="A2114" s="75"/>
      <c r="B2114" s="327"/>
      <c r="C2114" s="328"/>
      <c r="D2114" s="328"/>
      <c r="E2114" s="328"/>
      <c r="F2114" s="328"/>
      <c r="G2114" s="328"/>
      <c r="H2114" s="328"/>
      <c r="I2114" s="328"/>
      <c r="J2114" s="328"/>
      <c r="K2114" s="328"/>
      <c r="L2114" s="328"/>
      <c r="M2114" s="328"/>
      <c r="N2114" s="328"/>
      <c r="O2114" s="328"/>
      <c r="P2114" s="328"/>
      <c r="Q2114" s="328"/>
      <c r="R2114" s="328"/>
      <c r="S2114" s="328"/>
      <c r="T2114" s="328"/>
      <c r="U2114" s="328"/>
      <c r="V2114" s="328"/>
      <c r="W2114" s="328"/>
      <c r="X2114" s="328"/>
      <c r="Y2114" s="329"/>
      <c r="Z2114" s="336"/>
      <c r="AA2114" s="337"/>
      <c r="AB2114" s="337"/>
      <c r="AC2114" s="337"/>
      <c r="AD2114" s="338"/>
      <c r="AE2114" s="336"/>
      <c r="AF2114" s="337"/>
      <c r="AG2114" s="337"/>
      <c r="AH2114" s="337"/>
      <c r="AI2114" s="337"/>
      <c r="AJ2114" s="337"/>
      <c r="AK2114" s="300"/>
      <c r="AL2114" s="301"/>
      <c r="AM2114" s="301"/>
      <c r="AN2114" s="301"/>
      <c r="AO2114" s="301"/>
      <c r="AP2114" s="301"/>
      <c r="AQ2114" s="301"/>
      <c r="AR2114" s="301"/>
      <c r="AS2114" s="301"/>
      <c r="AT2114" s="301"/>
      <c r="AU2114" s="301"/>
      <c r="AV2114" s="301"/>
      <c r="AW2114" s="301"/>
      <c r="AX2114" s="302"/>
      <c r="AY2114" s="407"/>
      <c r="AZ2114" s="304"/>
      <c r="BA2114" s="304"/>
      <c r="BB2114" s="408"/>
      <c r="BC2114" s="306">
        <f t="shared" si="118"/>
        <v>0</v>
      </c>
      <c r="BD2114" s="307"/>
      <c r="BE2114" s="307"/>
      <c r="BF2114" s="308"/>
      <c r="BG2114" s="309"/>
      <c r="BH2114" s="310"/>
      <c r="BI2114" s="310"/>
      <c r="BJ2114" s="311"/>
      <c r="BK2114" s="312">
        <f t="shared" si="119"/>
        <v>0</v>
      </c>
      <c r="BL2114" s="313"/>
      <c r="BM2114" s="313"/>
      <c r="BN2114" s="313"/>
      <c r="BO2114" s="313"/>
      <c r="BP2114" s="314"/>
      <c r="BQ2114" s="294"/>
      <c r="BR2114" s="295"/>
      <c r="BS2114" s="295"/>
      <c r="BT2114" s="295"/>
      <c r="BU2114" s="295"/>
      <c r="BV2114" s="295"/>
      <c r="BW2114" s="296"/>
      <c r="BX2114" s="294"/>
      <c r="BY2114" s="295"/>
      <c r="BZ2114" s="295"/>
      <c r="CA2114" s="295"/>
      <c r="CB2114" s="295"/>
      <c r="CC2114" s="296"/>
      <c r="CD2114" s="294"/>
      <c r="CE2114" s="295"/>
      <c r="CF2114" s="295"/>
      <c r="CG2114" s="295"/>
      <c r="CH2114" s="295"/>
      <c r="CI2114" s="296"/>
    </row>
    <row r="2115" spans="1:87" ht="18" customHeight="1" x14ac:dyDescent="0.25">
      <c r="A2115" s="75"/>
      <c r="B2115" s="327"/>
      <c r="C2115" s="328"/>
      <c r="D2115" s="328"/>
      <c r="E2115" s="328"/>
      <c r="F2115" s="328"/>
      <c r="G2115" s="328"/>
      <c r="H2115" s="328"/>
      <c r="I2115" s="328"/>
      <c r="J2115" s="328"/>
      <c r="K2115" s="328"/>
      <c r="L2115" s="328"/>
      <c r="M2115" s="328"/>
      <c r="N2115" s="328"/>
      <c r="O2115" s="328"/>
      <c r="P2115" s="328"/>
      <c r="Q2115" s="328"/>
      <c r="R2115" s="328"/>
      <c r="S2115" s="328"/>
      <c r="T2115" s="328"/>
      <c r="U2115" s="328"/>
      <c r="V2115" s="328"/>
      <c r="W2115" s="328"/>
      <c r="X2115" s="328"/>
      <c r="Y2115" s="329"/>
      <c r="Z2115" s="336"/>
      <c r="AA2115" s="337"/>
      <c r="AB2115" s="337"/>
      <c r="AC2115" s="337"/>
      <c r="AD2115" s="338"/>
      <c r="AE2115" s="336"/>
      <c r="AF2115" s="337"/>
      <c r="AG2115" s="337"/>
      <c r="AH2115" s="337"/>
      <c r="AI2115" s="337"/>
      <c r="AJ2115" s="337"/>
      <c r="AK2115" s="300"/>
      <c r="AL2115" s="301"/>
      <c r="AM2115" s="301"/>
      <c r="AN2115" s="301"/>
      <c r="AO2115" s="301"/>
      <c r="AP2115" s="301"/>
      <c r="AQ2115" s="301"/>
      <c r="AR2115" s="301"/>
      <c r="AS2115" s="301"/>
      <c r="AT2115" s="301"/>
      <c r="AU2115" s="301"/>
      <c r="AV2115" s="301"/>
      <c r="AW2115" s="301"/>
      <c r="AX2115" s="302"/>
      <c r="AY2115" s="407"/>
      <c r="AZ2115" s="304"/>
      <c r="BA2115" s="304"/>
      <c r="BB2115" s="408"/>
      <c r="BC2115" s="306">
        <f t="shared" si="118"/>
        <v>0</v>
      </c>
      <c r="BD2115" s="307"/>
      <c r="BE2115" s="307"/>
      <c r="BF2115" s="308"/>
      <c r="BG2115" s="309"/>
      <c r="BH2115" s="310"/>
      <c r="BI2115" s="310"/>
      <c r="BJ2115" s="311"/>
      <c r="BK2115" s="312">
        <f t="shared" si="119"/>
        <v>0</v>
      </c>
      <c r="BL2115" s="313"/>
      <c r="BM2115" s="313"/>
      <c r="BN2115" s="313"/>
      <c r="BO2115" s="313"/>
      <c r="BP2115" s="314"/>
      <c r="BQ2115" s="294"/>
      <c r="BR2115" s="295"/>
      <c r="BS2115" s="295"/>
      <c r="BT2115" s="295"/>
      <c r="BU2115" s="295"/>
      <c r="BV2115" s="295"/>
      <c r="BW2115" s="296"/>
      <c r="BX2115" s="294"/>
      <c r="BY2115" s="295"/>
      <c r="BZ2115" s="295"/>
      <c r="CA2115" s="295"/>
      <c r="CB2115" s="295"/>
      <c r="CC2115" s="296"/>
      <c r="CD2115" s="294"/>
      <c r="CE2115" s="295"/>
      <c r="CF2115" s="295"/>
      <c r="CG2115" s="295"/>
      <c r="CH2115" s="295"/>
      <c r="CI2115" s="296"/>
    </row>
    <row r="2116" spans="1:87" ht="18" customHeight="1" x14ac:dyDescent="0.25">
      <c r="A2116" s="75"/>
      <c r="B2116" s="327"/>
      <c r="C2116" s="328"/>
      <c r="D2116" s="328"/>
      <c r="E2116" s="328"/>
      <c r="F2116" s="328"/>
      <c r="G2116" s="328"/>
      <c r="H2116" s="328"/>
      <c r="I2116" s="328"/>
      <c r="J2116" s="328"/>
      <c r="K2116" s="328"/>
      <c r="L2116" s="328"/>
      <c r="M2116" s="328"/>
      <c r="N2116" s="328"/>
      <c r="O2116" s="328"/>
      <c r="P2116" s="328"/>
      <c r="Q2116" s="328"/>
      <c r="R2116" s="328"/>
      <c r="S2116" s="328"/>
      <c r="T2116" s="328"/>
      <c r="U2116" s="328"/>
      <c r="V2116" s="328"/>
      <c r="W2116" s="328"/>
      <c r="X2116" s="328"/>
      <c r="Y2116" s="329"/>
      <c r="Z2116" s="336"/>
      <c r="AA2116" s="337"/>
      <c r="AB2116" s="337"/>
      <c r="AC2116" s="337"/>
      <c r="AD2116" s="338"/>
      <c r="AE2116" s="336"/>
      <c r="AF2116" s="337"/>
      <c r="AG2116" s="337"/>
      <c r="AH2116" s="337"/>
      <c r="AI2116" s="337"/>
      <c r="AJ2116" s="337"/>
      <c r="AK2116" s="300"/>
      <c r="AL2116" s="301"/>
      <c r="AM2116" s="301"/>
      <c r="AN2116" s="301"/>
      <c r="AO2116" s="301"/>
      <c r="AP2116" s="301"/>
      <c r="AQ2116" s="301"/>
      <c r="AR2116" s="301"/>
      <c r="AS2116" s="301"/>
      <c r="AT2116" s="301"/>
      <c r="AU2116" s="301"/>
      <c r="AV2116" s="301"/>
      <c r="AW2116" s="301"/>
      <c r="AX2116" s="302"/>
      <c r="AY2116" s="407"/>
      <c r="AZ2116" s="304"/>
      <c r="BA2116" s="304"/>
      <c r="BB2116" s="408"/>
      <c r="BC2116" s="306">
        <f t="shared" si="118"/>
        <v>0</v>
      </c>
      <c r="BD2116" s="307"/>
      <c r="BE2116" s="307"/>
      <c r="BF2116" s="308"/>
      <c r="BG2116" s="309"/>
      <c r="BH2116" s="310"/>
      <c r="BI2116" s="310"/>
      <c r="BJ2116" s="311"/>
      <c r="BK2116" s="312">
        <f t="shared" si="119"/>
        <v>0</v>
      </c>
      <c r="BL2116" s="313"/>
      <c r="BM2116" s="313"/>
      <c r="BN2116" s="313"/>
      <c r="BO2116" s="313"/>
      <c r="BP2116" s="314"/>
      <c r="BQ2116" s="294"/>
      <c r="BR2116" s="295"/>
      <c r="BS2116" s="295"/>
      <c r="BT2116" s="295"/>
      <c r="BU2116" s="295"/>
      <c r="BV2116" s="295"/>
      <c r="BW2116" s="296"/>
      <c r="BX2116" s="294"/>
      <c r="BY2116" s="295"/>
      <c r="BZ2116" s="295"/>
      <c r="CA2116" s="295"/>
      <c r="CB2116" s="295"/>
      <c r="CC2116" s="296"/>
      <c r="CD2116" s="294"/>
      <c r="CE2116" s="295"/>
      <c r="CF2116" s="295"/>
      <c r="CG2116" s="295"/>
      <c r="CH2116" s="295"/>
      <c r="CI2116" s="296"/>
    </row>
    <row r="2117" spans="1:87" ht="18" customHeight="1" x14ac:dyDescent="0.25">
      <c r="A2117" s="75"/>
      <c r="B2117" s="327"/>
      <c r="C2117" s="328"/>
      <c r="D2117" s="328"/>
      <c r="E2117" s="328"/>
      <c r="F2117" s="328"/>
      <c r="G2117" s="328"/>
      <c r="H2117" s="328"/>
      <c r="I2117" s="328"/>
      <c r="J2117" s="328"/>
      <c r="K2117" s="328"/>
      <c r="L2117" s="328"/>
      <c r="M2117" s="328"/>
      <c r="N2117" s="328"/>
      <c r="O2117" s="328"/>
      <c r="P2117" s="328"/>
      <c r="Q2117" s="328"/>
      <c r="R2117" s="328"/>
      <c r="S2117" s="328"/>
      <c r="T2117" s="328"/>
      <c r="U2117" s="328"/>
      <c r="V2117" s="328"/>
      <c r="W2117" s="328"/>
      <c r="X2117" s="328"/>
      <c r="Y2117" s="329"/>
      <c r="Z2117" s="336"/>
      <c r="AA2117" s="337"/>
      <c r="AB2117" s="337"/>
      <c r="AC2117" s="337"/>
      <c r="AD2117" s="338"/>
      <c r="AE2117" s="336"/>
      <c r="AF2117" s="337"/>
      <c r="AG2117" s="337"/>
      <c r="AH2117" s="337"/>
      <c r="AI2117" s="337"/>
      <c r="AJ2117" s="337"/>
      <c r="AK2117" s="300"/>
      <c r="AL2117" s="301"/>
      <c r="AM2117" s="301"/>
      <c r="AN2117" s="301"/>
      <c r="AO2117" s="301"/>
      <c r="AP2117" s="301"/>
      <c r="AQ2117" s="301"/>
      <c r="AR2117" s="301"/>
      <c r="AS2117" s="301"/>
      <c r="AT2117" s="301"/>
      <c r="AU2117" s="301"/>
      <c r="AV2117" s="301"/>
      <c r="AW2117" s="301"/>
      <c r="AX2117" s="302"/>
      <c r="AY2117" s="407"/>
      <c r="AZ2117" s="304"/>
      <c r="BA2117" s="304"/>
      <c r="BB2117" s="408"/>
      <c r="BC2117" s="306">
        <f t="shared" si="118"/>
        <v>0</v>
      </c>
      <c r="BD2117" s="307"/>
      <c r="BE2117" s="307"/>
      <c r="BF2117" s="308"/>
      <c r="BG2117" s="309"/>
      <c r="BH2117" s="310"/>
      <c r="BI2117" s="310"/>
      <c r="BJ2117" s="311"/>
      <c r="BK2117" s="312">
        <f t="shared" si="119"/>
        <v>0</v>
      </c>
      <c r="BL2117" s="313"/>
      <c r="BM2117" s="313"/>
      <c r="BN2117" s="313"/>
      <c r="BO2117" s="313"/>
      <c r="BP2117" s="314"/>
      <c r="BQ2117" s="294"/>
      <c r="BR2117" s="295"/>
      <c r="BS2117" s="295"/>
      <c r="BT2117" s="295"/>
      <c r="BU2117" s="295"/>
      <c r="BV2117" s="295"/>
      <c r="BW2117" s="296"/>
      <c r="BX2117" s="294"/>
      <c r="BY2117" s="295"/>
      <c r="BZ2117" s="295"/>
      <c r="CA2117" s="295"/>
      <c r="CB2117" s="295"/>
      <c r="CC2117" s="296"/>
      <c r="CD2117" s="294"/>
      <c r="CE2117" s="295"/>
      <c r="CF2117" s="295"/>
      <c r="CG2117" s="295"/>
      <c r="CH2117" s="295"/>
      <c r="CI2117" s="296"/>
    </row>
    <row r="2118" spans="1:87" ht="18" customHeight="1" x14ac:dyDescent="0.25">
      <c r="A2118" s="75"/>
      <c r="B2118" s="327"/>
      <c r="C2118" s="328"/>
      <c r="D2118" s="328"/>
      <c r="E2118" s="328"/>
      <c r="F2118" s="328"/>
      <c r="G2118" s="328"/>
      <c r="H2118" s="328"/>
      <c r="I2118" s="328"/>
      <c r="J2118" s="328"/>
      <c r="K2118" s="328"/>
      <c r="L2118" s="328"/>
      <c r="M2118" s="328"/>
      <c r="N2118" s="328"/>
      <c r="O2118" s="328"/>
      <c r="P2118" s="328"/>
      <c r="Q2118" s="328"/>
      <c r="R2118" s="328"/>
      <c r="S2118" s="328"/>
      <c r="T2118" s="328"/>
      <c r="U2118" s="328"/>
      <c r="V2118" s="328"/>
      <c r="W2118" s="328"/>
      <c r="X2118" s="328"/>
      <c r="Y2118" s="329"/>
      <c r="Z2118" s="336"/>
      <c r="AA2118" s="337"/>
      <c r="AB2118" s="337"/>
      <c r="AC2118" s="337"/>
      <c r="AD2118" s="338"/>
      <c r="AE2118" s="336"/>
      <c r="AF2118" s="337"/>
      <c r="AG2118" s="337"/>
      <c r="AH2118" s="337"/>
      <c r="AI2118" s="337"/>
      <c r="AJ2118" s="337"/>
      <c r="AK2118" s="300"/>
      <c r="AL2118" s="301"/>
      <c r="AM2118" s="301"/>
      <c r="AN2118" s="301"/>
      <c r="AO2118" s="301"/>
      <c r="AP2118" s="301"/>
      <c r="AQ2118" s="301"/>
      <c r="AR2118" s="301"/>
      <c r="AS2118" s="301"/>
      <c r="AT2118" s="301"/>
      <c r="AU2118" s="301"/>
      <c r="AV2118" s="301"/>
      <c r="AW2118" s="301"/>
      <c r="AX2118" s="302"/>
      <c r="AY2118" s="407"/>
      <c r="AZ2118" s="304"/>
      <c r="BA2118" s="304"/>
      <c r="BB2118" s="408"/>
      <c r="BC2118" s="306">
        <f t="shared" si="118"/>
        <v>0</v>
      </c>
      <c r="BD2118" s="307"/>
      <c r="BE2118" s="307"/>
      <c r="BF2118" s="308"/>
      <c r="BG2118" s="309"/>
      <c r="BH2118" s="310"/>
      <c r="BI2118" s="310"/>
      <c r="BJ2118" s="311"/>
      <c r="BK2118" s="312">
        <f t="shared" si="119"/>
        <v>0</v>
      </c>
      <c r="BL2118" s="313"/>
      <c r="BM2118" s="313"/>
      <c r="BN2118" s="313"/>
      <c r="BO2118" s="313"/>
      <c r="BP2118" s="314"/>
      <c r="BQ2118" s="294"/>
      <c r="BR2118" s="295"/>
      <c r="BS2118" s="295"/>
      <c r="BT2118" s="295"/>
      <c r="BU2118" s="295"/>
      <c r="BV2118" s="295"/>
      <c r="BW2118" s="296"/>
      <c r="BX2118" s="294"/>
      <c r="BY2118" s="295"/>
      <c r="BZ2118" s="295"/>
      <c r="CA2118" s="295"/>
      <c r="CB2118" s="295"/>
      <c r="CC2118" s="296"/>
      <c r="CD2118" s="294"/>
      <c r="CE2118" s="295"/>
      <c r="CF2118" s="295"/>
      <c r="CG2118" s="295"/>
      <c r="CH2118" s="295"/>
      <c r="CI2118" s="296"/>
    </row>
    <row r="2119" spans="1:87" ht="18" customHeight="1" x14ac:dyDescent="0.25">
      <c r="A2119" s="75"/>
      <c r="B2119" s="327"/>
      <c r="C2119" s="328"/>
      <c r="D2119" s="328"/>
      <c r="E2119" s="328"/>
      <c r="F2119" s="328"/>
      <c r="G2119" s="328"/>
      <c r="H2119" s="328"/>
      <c r="I2119" s="328"/>
      <c r="J2119" s="328"/>
      <c r="K2119" s="328"/>
      <c r="L2119" s="328"/>
      <c r="M2119" s="328"/>
      <c r="N2119" s="328"/>
      <c r="O2119" s="328"/>
      <c r="P2119" s="328"/>
      <c r="Q2119" s="328"/>
      <c r="R2119" s="328"/>
      <c r="S2119" s="328"/>
      <c r="T2119" s="328"/>
      <c r="U2119" s="328"/>
      <c r="V2119" s="328"/>
      <c r="W2119" s="328"/>
      <c r="X2119" s="328"/>
      <c r="Y2119" s="329"/>
      <c r="Z2119" s="336"/>
      <c r="AA2119" s="337"/>
      <c r="AB2119" s="337"/>
      <c r="AC2119" s="337"/>
      <c r="AD2119" s="338"/>
      <c r="AE2119" s="336"/>
      <c r="AF2119" s="337"/>
      <c r="AG2119" s="337"/>
      <c r="AH2119" s="337"/>
      <c r="AI2119" s="337"/>
      <c r="AJ2119" s="337"/>
      <c r="AK2119" s="300"/>
      <c r="AL2119" s="301"/>
      <c r="AM2119" s="301"/>
      <c r="AN2119" s="301"/>
      <c r="AO2119" s="301"/>
      <c r="AP2119" s="301"/>
      <c r="AQ2119" s="301"/>
      <c r="AR2119" s="301"/>
      <c r="AS2119" s="301"/>
      <c r="AT2119" s="301"/>
      <c r="AU2119" s="301"/>
      <c r="AV2119" s="301"/>
      <c r="AW2119" s="301"/>
      <c r="AX2119" s="302"/>
      <c r="AY2119" s="407"/>
      <c r="AZ2119" s="304"/>
      <c r="BA2119" s="304"/>
      <c r="BB2119" s="408"/>
      <c r="BC2119" s="306">
        <f t="shared" si="118"/>
        <v>0</v>
      </c>
      <c r="BD2119" s="307"/>
      <c r="BE2119" s="307"/>
      <c r="BF2119" s="308"/>
      <c r="BG2119" s="309"/>
      <c r="BH2119" s="310"/>
      <c r="BI2119" s="310"/>
      <c r="BJ2119" s="311"/>
      <c r="BK2119" s="312">
        <f t="shared" si="119"/>
        <v>0</v>
      </c>
      <c r="BL2119" s="313"/>
      <c r="BM2119" s="313"/>
      <c r="BN2119" s="313"/>
      <c r="BO2119" s="313"/>
      <c r="BP2119" s="314"/>
      <c r="BQ2119" s="294"/>
      <c r="BR2119" s="295"/>
      <c r="BS2119" s="295"/>
      <c r="BT2119" s="295"/>
      <c r="BU2119" s="295"/>
      <c r="BV2119" s="295"/>
      <c r="BW2119" s="296"/>
      <c r="BX2119" s="294"/>
      <c r="BY2119" s="295"/>
      <c r="BZ2119" s="295"/>
      <c r="CA2119" s="295"/>
      <c r="CB2119" s="295"/>
      <c r="CC2119" s="296"/>
      <c r="CD2119" s="294"/>
      <c r="CE2119" s="295"/>
      <c r="CF2119" s="295"/>
      <c r="CG2119" s="295"/>
      <c r="CH2119" s="295"/>
      <c r="CI2119" s="296"/>
    </row>
    <row r="2120" spans="1:87" ht="18" customHeight="1" x14ac:dyDescent="0.25">
      <c r="A2120" s="75"/>
      <c r="B2120" s="327"/>
      <c r="C2120" s="328"/>
      <c r="D2120" s="328"/>
      <c r="E2120" s="328"/>
      <c r="F2120" s="328"/>
      <c r="G2120" s="328"/>
      <c r="H2120" s="328"/>
      <c r="I2120" s="328"/>
      <c r="J2120" s="328"/>
      <c r="K2120" s="328"/>
      <c r="L2120" s="328"/>
      <c r="M2120" s="328"/>
      <c r="N2120" s="328"/>
      <c r="O2120" s="328"/>
      <c r="P2120" s="328"/>
      <c r="Q2120" s="328"/>
      <c r="R2120" s="328"/>
      <c r="S2120" s="328"/>
      <c r="T2120" s="328"/>
      <c r="U2120" s="328"/>
      <c r="V2120" s="328"/>
      <c r="W2120" s="328"/>
      <c r="X2120" s="328"/>
      <c r="Y2120" s="329"/>
      <c r="Z2120" s="336"/>
      <c r="AA2120" s="337"/>
      <c r="AB2120" s="337"/>
      <c r="AC2120" s="337"/>
      <c r="AD2120" s="338"/>
      <c r="AE2120" s="336"/>
      <c r="AF2120" s="337"/>
      <c r="AG2120" s="337"/>
      <c r="AH2120" s="337"/>
      <c r="AI2120" s="337"/>
      <c r="AJ2120" s="337"/>
      <c r="AK2120" s="300"/>
      <c r="AL2120" s="301"/>
      <c r="AM2120" s="301"/>
      <c r="AN2120" s="301"/>
      <c r="AO2120" s="301"/>
      <c r="AP2120" s="301"/>
      <c r="AQ2120" s="301"/>
      <c r="AR2120" s="301"/>
      <c r="AS2120" s="301"/>
      <c r="AT2120" s="301"/>
      <c r="AU2120" s="301"/>
      <c r="AV2120" s="301"/>
      <c r="AW2120" s="301"/>
      <c r="AX2120" s="302"/>
      <c r="AY2120" s="407"/>
      <c r="AZ2120" s="304"/>
      <c r="BA2120" s="304"/>
      <c r="BB2120" s="408"/>
      <c r="BC2120" s="306">
        <f t="shared" si="118"/>
        <v>0</v>
      </c>
      <c r="BD2120" s="307"/>
      <c r="BE2120" s="307"/>
      <c r="BF2120" s="308"/>
      <c r="BG2120" s="309"/>
      <c r="BH2120" s="310"/>
      <c r="BI2120" s="310"/>
      <c r="BJ2120" s="311"/>
      <c r="BK2120" s="312">
        <f t="shared" si="119"/>
        <v>0</v>
      </c>
      <c r="BL2120" s="313"/>
      <c r="BM2120" s="313"/>
      <c r="BN2120" s="313"/>
      <c r="BO2120" s="313"/>
      <c r="BP2120" s="314"/>
      <c r="BQ2120" s="294"/>
      <c r="BR2120" s="295"/>
      <c r="BS2120" s="295"/>
      <c r="BT2120" s="295"/>
      <c r="BU2120" s="295"/>
      <c r="BV2120" s="295"/>
      <c r="BW2120" s="296"/>
      <c r="BX2120" s="294"/>
      <c r="BY2120" s="295"/>
      <c r="BZ2120" s="295"/>
      <c r="CA2120" s="295"/>
      <c r="CB2120" s="295"/>
      <c r="CC2120" s="296"/>
      <c r="CD2120" s="294"/>
      <c r="CE2120" s="295"/>
      <c r="CF2120" s="295"/>
      <c r="CG2120" s="295"/>
      <c r="CH2120" s="295"/>
      <c r="CI2120" s="296"/>
    </row>
    <row r="2121" spans="1:87" ht="18" customHeight="1" x14ac:dyDescent="0.25">
      <c r="A2121" s="75"/>
      <c r="B2121" s="327"/>
      <c r="C2121" s="328"/>
      <c r="D2121" s="328"/>
      <c r="E2121" s="328"/>
      <c r="F2121" s="328"/>
      <c r="G2121" s="328"/>
      <c r="H2121" s="328"/>
      <c r="I2121" s="328"/>
      <c r="J2121" s="328"/>
      <c r="K2121" s="328"/>
      <c r="L2121" s="328"/>
      <c r="M2121" s="328"/>
      <c r="N2121" s="328"/>
      <c r="O2121" s="328"/>
      <c r="P2121" s="328"/>
      <c r="Q2121" s="328"/>
      <c r="R2121" s="328"/>
      <c r="S2121" s="328"/>
      <c r="T2121" s="328"/>
      <c r="U2121" s="328"/>
      <c r="V2121" s="328"/>
      <c r="W2121" s="328"/>
      <c r="X2121" s="328"/>
      <c r="Y2121" s="329"/>
      <c r="Z2121" s="336"/>
      <c r="AA2121" s="337"/>
      <c r="AB2121" s="337"/>
      <c r="AC2121" s="337"/>
      <c r="AD2121" s="338"/>
      <c r="AE2121" s="336"/>
      <c r="AF2121" s="337"/>
      <c r="AG2121" s="337"/>
      <c r="AH2121" s="337"/>
      <c r="AI2121" s="337"/>
      <c r="AJ2121" s="337"/>
      <c r="AK2121" s="300"/>
      <c r="AL2121" s="301"/>
      <c r="AM2121" s="301"/>
      <c r="AN2121" s="301"/>
      <c r="AO2121" s="301"/>
      <c r="AP2121" s="301"/>
      <c r="AQ2121" s="301"/>
      <c r="AR2121" s="301"/>
      <c r="AS2121" s="301"/>
      <c r="AT2121" s="301"/>
      <c r="AU2121" s="301"/>
      <c r="AV2121" s="301"/>
      <c r="AW2121" s="301"/>
      <c r="AX2121" s="302"/>
      <c r="AY2121" s="407"/>
      <c r="AZ2121" s="304"/>
      <c r="BA2121" s="304"/>
      <c r="BB2121" s="408"/>
      <c r="BC2121" s="306">
        <f t="shared" si="118"/>
        <v>0</v>
      </c>
      <c r="BD2121" s="307"/>
      <c r="BE2121" s="307"/>
      <c r="BF2121" s="308"/>
      <c r="BG2121" s="309"/>
      <c r="BH2121" s="310"/>
      <c r="BI2121" s="310"/>
      <c r="BJ2121" s="311"/>
      <c r="BK2121" s="312">
        <f t="shared" si="119"/>
        <v>0</v>
      </c>
      <c r="BL2121" s="313"/>
      <c r="BM2121" s="313"/>
      <c r="BN2121" s="313"/>
      <c r="BO2121" s="313"/>
      <c r="BP2121" s="314"/>
      <c r="BQ2121" s="294"/>
      <c r="BR2121" s="295"/>
      <c r="BS2121" s="295"/>
      <c r="BT2121" s="295"/>
      <c r="BU2121" s="295"/>
      <c r="BV2121" s="295"/>
      <c r="BW2121" s="296"/>
      <c r="BX2121" s="294"/>
      <c r="BY2121" s="295"/>
      <c r="BZ2121" s="295"/>
      <c r="CA2121" s="295"/>
      <c r="CB2121" s="295"/>
      <c r="CC2121" s="296"/>
      <c r="CD2121" s="294"/>
      <c r="CE2121" s="295"/>
      <c r="CF2121" s="295"/>
      <c r="CG2121" s="295"/>
      <c r="CH2121" s="295"/>
      <c r="CI2121" s="296"/>
    </row>
    <row r="2122" spans="1:87" ht="18" customHeight="1" x14ac:dyDescent="0.25">
      <c r="A2122" s="75"/>
      <c r="B2122" s="327"/>
      <c r="C2122" s="328"/>
      <c r="D2122" s="328"/>
      <c r="E2122" s="328"/>
      <c r="F2122" s="328"/>
      <c r="G2122" s="328"/>
      <c r="H2122" s="328"/>
      <c r="I2122" s="328"/>
      <c r="J2122" s="328"/>
      <c r="K2122" s="328"/>
      <c r="L2122" s="328"/>
      <c r="M2122" s="328"/>
      <c r="N2122" s="328"/>
      <c r="O2122" s="328"/>
      <c r="P2122" s="328"/>
      <c r="Q2122" s="328"/>
      <c r="R2122" s="328"/>
      <c r="S2122" s="328"/>
      <c r="T2122" s="328"/>
      <c r="U2122" s="328"/>
      <c r="V2122" s="328"/>
      <c r="W2122" s="328"/>
      <c r="X2122" s="328"/>
      <c r="Y2122" s="329"/>
      <c r="Z2122" s="336"/>
      <c r="AA2122" s="337"/>
      <c r="AB2122" s="337"/>
      <c r="AC2122" s="337"/>
      <c r="AD2122" s="338"/>
      <c r="AE2122" s="336"/>
      <c r="AF2122" s="337"/>
      <c r="AG2122" s="337"/>
      <c r="AH2122" s="337"/>
      <c r="AI2122" s="337"/>
      <c r="AJ2122" s="337"/>
      <c r="AK2122" s="300"/>
      <c r="AL2122" s="301"/>
      <c r="AM2122" s="301"/>
      <c r="AN2122" s="301"/>
      <c r="AO2122" s="301"/>
      <c r="AP2122" s="301"/>
      <c r="AQ2122" s="301"/>
      <c r="AR2122" s="301"/>
      <c r="AS2122" s="301"/>
      <c r="AT2122" s="301"/>
      <c r="AU2122" s="301"/>
      <c r="AV2122" s="301"/>
      <c r="AW2122" s="301"/>
      <c r="AX2122" s="302"/>
      <c r="AY2122" s="407"/>
      <c r="AZ2122" s="304"/>
      <c r="BA2122" s="304"/>
      <c r="BB2122" s="408"/>
      <c r="BC2122" s="306">
        <f t="shared" si="118"/>
        <v>0</v>
      </c>
      <c r="BD2122" s="307"/>
      <c r="BE2122" s="307"/>
      <c r="BF2122" s="308"/>
      <c r="BG2122" s="309"/>
      <c r="BH2122" s="310"/>
      <c r="BI2122" s="310"/>
      <c r="BJ2122" s="311"/>
      <c r="BK2122" s="312">
        <f t="shared" si="119"/>
        <v>0</v>
      </c>
      <c r="BL2122" s="313"/>
      <c r="BM2122" s="313"/>
      <c r="BN2122" s="313"/>
      <c r="BO2122" s="313"/>
      <c r="BP2122" s="314"/>
      <c r="BQ2122" s="294"/>
      <c r="BR2122" s="295"/>
      <c r="BS2122" s="295"/>
      <c r="BT2122" s="295"/>
      <c r="BU2122" s="295"/>
      <c r="BV2122" s="295"/>
      <c r="BW2122" s="296"/>
      <c r="BX2122" s="294"/>
      <c r="BY2122" s="295"/>
      <c r="BZ2122" s="295"/>
      <c r="CA2122" s="295"/>
      <c r="CB2122" s="295"/>
      <c r="CC2122" s="296"/>
      <c r="CD2122" s="294"/>
      <c r="CE2122" s="295"/>
      <c r="CF2122" s="295"/>
      <c r="CG2122" s="295"/>
      <c r="CH2122" s="295"/>
      <c r="CI2122" s="296"/>
    </row>
    <row r="2123" spans="1:87" ht="18" customHeight="1" x14ac:dyDescent="0.25">
      <c r="A2123" s="75"/>
      <c r="B2123" s="327"/>
      <c r="C2123" s="328"/>
      <c r="D2123" s="328"/>
      <c r="E2123" s="328"/>
      <c r="F2123" s="328"/>
      <c r="G2123" s="328"/>
      <c r="H2123" s="328"/>
      <c r="I2123" s="328"/>
      <c r="J2123" s="328"/>
      <c r="K2123" s="328"/>
      <c r="L2123" s="328"/>
      <c r="M2123" s="328"/>
      <c r="N2123" s="328"/>
      <c r="O2123" s="328"/>
      <c r="P2123" s="328"/>
      <c r="Q2123" s="328"/>
      <c r="R2123" s="328"/>
      <c r="S2123" s="328"/>
      <c r="T2123" s="328"/>
      <c r="U2123" s="328"/>
      <c r="V2123" s="328"/>
      <c r="W2123" s="328"/>
      <c r="X2123" s="328"/>
      <c r="Y2123" s="329"/>
      <c r="Z2123" s="336"/>
      <c r="AA2123" s="337"/>
      <c r="AB2123" s="337"/>
      <c r="AC2123" s="337"/>
      <c r="AD2123" s="338"/>
      <c r="AE2123" s="336"/>
      <c r="AF2123" s="337"/>
      <c r="AG2123" s="337"/>
      <c r="AH2123" s="337"/>
      <c r="AI2123" s="337"/>
      <c r="AJ2123" s="337"/>
      <c r="AK2123" s="300"/>
      <c r="AL2123" s="301"/>
      <c r="AM2123" s="301"/>
      <c r="AN2123" s="301"/>
      <c r="AO2123" s="301"/>
      <c r="AP2123" s="301"/>
      <c r="AQ2123" s="301"/>
      <c r="AR2123" s="301"/>
      <c r="AS2123" s="301"/>
      <c r="AT2123" s="301"/>
      <c r="AU2123" s="301"/>
      <c r="AV2123" s="301"/>
      <c r="AW2123" s="301"/>
      <c r="AX2123" s="302"/>
      <c r="AY2123" s="407"/>
      <c r="AZ2123" s="304"/>
      <c r="BA2123" s="304"/>
      <c r="BB2123" s="408"/>
      <c r="BC2123" s="306">
        <f t="shared" si="118"/>
        <v>0</v>
      </c>
      <c r="BD2123" s="307"/>
      <c r="BE2123" s="307"/>
      <c r="BF2123" s="308"/>
      <c r="BG2123" s="309"/>
      <c r="BH2123" s="310"/>
      <c r="BI2123" s="310"/>
      <c r="BJ2123" s="311"/>
      <c r="BK2123" s="312">
        <f t="shared" si="119"/>
        <v>0</v>
      </c>
      <c r="BL2123" s="313"/>
      <c r="BM2123" s="313"/>
      <c r="BN2123" s="313"/>
      <c r="BO2123" s="313"/>
      <c r="BP2123" s="314"/>
      <c r="BQ2123" s="294"/>
      <c r="BR2123" s="295"/>
      <c r="BS2123" s="295"/>
      <c r="BT2123" s="295"/>
      <c r="BU2123" s="295"/>
      <c r="BV2123" s="295"/>
      <c r="BW2123" s="296"/>
      <c r="BX2123" s="294"/>
      <c r="BY2123" s="295"/>
      <c r="BZ2123" s="295"/>
      <c r="CA2123" s="295"/>
      <c r="CB2123" s="295"/>
      <c r="CC2123" s="296"/>
      <c r="CD2123" s="294"/>
      <c r="CE2123" s="295"/>
      <c r="CF2123" s="295"/>
      <c r="CG2123" s="295"/>
      <c r="CH2123" s="295"/>
      <c r="CI2123" s="296"/>
    </row>
    <row r="2124" spans="1:87" ht="18" customHeight="1" x14ac:dyDescent="0.25">
      <c r="A2124" s="75"/>
      <c r="B2124" s="327"/>
      <c r="C2124" s="328"/>
      <c r="D2124" s="328"/>
      <c r="E2124" s="328"/>
      <c r="F2124" s="328"/>
      <c r="G2124" s="328"/>
      <c r="H2124" s="328"/>
      <c r="I2124" s="328"/>
      <c r="J2124" s="328"/>
      <c r="K2124" s="328"/>
      <c r="L2124" s="328"/>
      <c r="M2124" s="328"/>
      <c r="N2124" s="328"/>
      <c r="O2124" s="328"/>
      <c r="P2124" s="328"/>
      <c r="Q2124" s="328"/>
      <c r="R2124" s="328"/>
      <c r="S2124" s="328"/>
      <c r="T2124" s="328"/>
      <c r="U2124" s="328"/>
      <c r="V2124" s="328"/>
      <c r="W2124" s="328"/>
      <c r="X2124" s="328"/>
      <c r="Y2124" s="329"/>
      <c r="Z2124" s="336"/>
      <c r="AA2124" s="337"/>
      <c r="AB2124" s="337"/>
      <c r="AC2124" s="337"/>
      <c r="AD2124" s="338"/>
      <c r="AE2124" s="336"/>
      <c r="AF2124" s="337"/>
      <c r="AG2124" s="337"/>
      <c r="AH2124" s="337"/>
      <c r="AI2124" s="337"/>
      <c r="AJ2124" s="337"/>
      <c r="AK2124" s="300"/>
      <c r="AL2124" s="301"/>
      <c r="AM2124" s="301"/>
      <c r="AN2124" s="301"/>
      <c r="AO2124" s="301"/>
      <c r="AP2124" s="301"/>
      <c r="AQ2124" s="301"/>
      <c r="AR2124" s="301"/>
      <c r="AS2124" s="301"/>
      <c r="AT2124" s="301"/>
      <c r="AU2124" s="301"/>
      <c r="AV2124" s="301"/>
      <c r="AW2124" s="301"/>
      <c r="AX2124" s="302"/>
      <c r="AY2124" s="407"/>
      <c r="AZ2124" s="304"/>
      <c r="BA2124" s="304"/>
      <c r="BB2124" s="408"/>
      <c r="BC2124" s="306">
        <f t="shared" si="118"/>
        <v>0</v>
      </c>
      <c r="BD2124" s="307"/>
      <c r="BE2124" s="307"/>
      <c r="BF2124" s="308"/>
      <c r="BG2124" s="309"/>
      <c r="BH2124" s="310"/>
      <c r="BI2124" s="310"/>
      <c r="BJ2124" s="311"/>
      <c r="BK2124" s="312">
        <f t="shared" si="119"/>
        <v>0</v>
      </c>
      <c r="BL2124" s="313"/>
      <c r="BM2124" s="313"/>
      <c r="BN2124" s="313"/>
      <c r="BO2124" s="313"/>
      <c r="BP2124" s="314"/>
      <c r="BQ2124" s="294"/>
      <c r="BR2124" s="295"/>
      <c r="BS2124" s="295"/>
      <c r="BT2124" s="295"/>
      <c r="BU2124" s="295"/>
      <c r="BV2124" s="295"/>
      <c r="BW2124" s="296"/>
      <c r="BX2124" s="294"/>
      <c r="BY2124" s="295"/>
      <c r="BZ2124" s="295"/>
      <c r="CA2124" s="295"/>
      <c r="CB2124" s="295"/>
      <c r="CC2124" s="296"/>
      <c r="CD2124" s="294"/>
      <c r="CE2124" s="295"/>
      <c r="CF2124" s="295"/>
      <c r="CG2124" s="295"/>
      <c r="CH2124" s="295"/>
      <c r="CI2124" s="296"/>
    </row>
    <row r="2125" spans="1:87" ht="18" customHeight="1" x14ac:dyDescent="0.25">
      <c r="A2125" s="75"/>
      <c r="B2125" s="327"/>
      <c r="C2125" s="328"/>
      <c r="D2125" s="328"/>
      <c r="E2125" s="328"/>
      <c r="F2125" s="328"/>
      <c r="G2125" s="328"/>
      <c r="H2125" s="328"/>
      <c r="I2125" s="328"/>
      <c r="J2125" s="328"/>
      <c r="K2125" s="328"/>
      <c r="L2125" s="328"/>
      <c r="M2125" s="328"/>
      <c r="N2125" s="328"/>
      <c r="O2125" s="328"/>
      <c r="P2125" s="328"/>
      <c r="Q2125" s="328"/>
      <c r="R2125" s="328"/>
      <c r="S2125" s="328"/>
      <c r="T2125" s="328"/>
      <c r="U2125" s="328"/>
      <c r="V2125" s="328"/>
      <c r="W2125" s="328"/>
      <c r="X2125" s="328"/>
      <c r="Y2125" s="329"/>
      <c r="Z2125" s="336"/>
      <c r="AA2125" s="337"/>
      <c r="AB2125" s="337"/>
      <c r="AC2125" s="337"/>
      <c r="AD2125" s="338"/>
      <c r="AE2125" s="336"/>
      <c r="AF2125" s="337"/>
      <c r="AG2125" s="337"/>
      <c r="AH2125" s="337"/>
      <c r="AI2125" s="337"/>
      <c r="AJ2125" s="337"/>
      <c r="AK2125" s="300"/>
      <c r="AL2125" s="301"/>
      <c r="AM2125" s="301"/>
      <c r="AN2125" s="301"/>
      <c r="AO2125" s="301"/>
      <c r="AP2125" s="301"/>
      <c r="AQ2125" s="301"/>
      <c r="AR2125" s="301"/>
      <c r="AS2125" s="301"/>
      <c r="AT2125" s="301"/>
      <c r="AU2125" s="301"/>
      <c r="AV2125" s="301"/>
      <c r="AW2125" s="301"/>
      <c r="AX2125" s="302"/>
      <c r="AY2125" s="407"/>
      <c r="AZ2125" s="304"/>
      <c r="BA2125" s="304"/>
      <c r="BB2125" s="408"/>
      <c r="BC2125" s="306">
        <f t="shared" si="118"/>
        <v>0</v>
      </c>
      <c r="BD2125" s="307"/>
      <c r="BE2125" s="307"/>
      <c r="BF2125" s="308"/>
      <c r="BG2125" s="309"/>
      <c r="BH2125" s="310"/>
      <c r="BI2125" s="310"/>
      <c r="BJ2125" s="311"/>
      <c r="BK2125" s="312">
        <f t="shared" si="119"/>
        <v>0</v>
      </c>
      <c r="BL2125" s="313"/>
      <c r="BM2125" s="313"/>
      <c r="BN2125" s="313"/>
      <c r="BO2125" s="313"/>
      <c r="BP2125" s="314"/>
      <c r="BQ2125" s="294"/>
      <c r="BR2125" s="295"/>
      <c r="BS2125" s="295"/>
      <c r="BT2125" s="295"/>
      <c r="BU2125" s="295"/>
      <c r="BV2125" s="295"/>
      <c r="BW2125" s="296"/>
      <c r="BX2125" s="294"/>
      <c r="BY2125" s="295"/>
      <c r="BZ2125" s="295"/>
      <c r="CA2125" s="295"/>
      <c r="CB2125" s="295"/>
      <c r="CC2125" s="296"/>
      <c r="CD2125" s="294"/>
      <c r="CE2125" s="295"/>
      <c r="CF2125" s="295"/>
      <c r="CG2125" s="295"/>
      <c r="CH2125" s="295"/>
      <c r="CI2125" s="296"/>
    </row>
    <row r="2126" spans="1:87" ht="18" customHeight="1" x14ac:dyDescent="0.25">
      <c r="A2126" s="75"/>
      <c r="B2126" s="327"/>
      <c r="C2126" s="328"/>
      <c r="D2126" s="328"/>
      <c r="E2126" s="328"/>
      <c r="F2126" s="328"/>
      <c r="G2126" s="328"/>
      <c r="H2126" s="328"/>
      <c r="I2126" s="328"/>
      <c r="J2126" s="328"/>
      <c r="K2126" s="328"/>
      <c r="L2126" s="328"/>
      <c r="M2126" s="328"/>
      <c r="N2126" s="328"/>
      <c r="O2126" s="328"/>
      <c r="P2126" s="328"/>
      <c r="Q2126" s="328"/>
      <c r="R2126" s="328"/>
      <c r="S2126" s="328"/>
      <c r="T2126" s="328"/>
      <c r="U2126" s="328"/>
      <c r="V2126" s="328"/>
      <c r="W2126" s="328"/>
      <c r="X2126" s="328"/>
      <c r="Y2126" s="329"/>
      <c r="Z2126" s="336"/>
      <c r="AA2126" s="337"/>
      <c r="AB2126" s="337"/>
      <c r="AC2126" s="337"/>
      <c r="AD2126" s="338"/>
      <c r="AE2126" s="336"/>
      <c r="AF2126" s="337"/>
      <c r="AG2126" s="337"/>
      <c r="AH2126" s="337"/>
      <c r="AI2126" s="337"/>
      <c r="AJ2126" s="337"/>
      <c r="AK2126" s="300"/>
      <c r="AL2126" s="301"/>
      <c r="AM2126" s="301"/>
      <c r="AN2126" s="301"/>
      <c r="AO2126" s="301"/>
      <c r="AP2126" s="301"/>
      <c r="AQ2126" s="301"/>
      <c r="AR2126" s="301"/>
      <c r="AS2126" s="301"/>
      <c r="AT2126" s="301"/>
      <c r="AU2126" s="301"/>
      <c r="AV2126" s="301"/>
      <c r="AW2126" s="301"/>
      <c r="AX2126" s="302"/>
      <c r="AY2126" s="407"/>
      <c r="AZ2126" s="304"/>
      <c r="BA2126" s="304"/>
      <c r="BB2126" s="408"/>
      <c r="BC2126" s="306">
        <f t="shared" si="118"/>
        <v>0</v>
      </c>
      <c r="BD2126" s="307"/>
      <c r="BE2126" s="307"/>
      <c r="BF2126" s="308"/>
      <c r="BG2126" s="309"/>
      <c r="BH2126" s="310"/>
      <c r="BI2126" s="310"/>
      <c r="BJ2126" s="311"/>
      <c r="BK2126" s="312">
        <f t="shared" si="119"/>
        <v>0</v>
      </c>
      <c r="BL2126" s="313"/>
      <c r="BM2126" s="313"/>
      <c r="BN2126" s="313"/>
      <c r="BO2126" s="313"/>
      <c r="BP2126" s="314"/>
      <c r="BQ2126" s="294"/>
      <c r="BR2126" s="295"/>
      <c r="BS2126" s="295"/>
      <c r="BT2126" s="295"/>
      <c r="BU2126" s="295"/>
      <c r="BV2126" s="295"/>
      <c r="BW2126" s="296"/>
      <c r="BX2126" s="294"/>
      <c r="BY2126" s="295"/>
      <c r="BZ2126" s="295"/>
      <c r="CA2126" s="295"/>
      <c r="CB2126" s="295"/>
      <c r="CC2126" s="296"/>
      <c r="CD2126" s="294"/>
      <c r="CE2126" s="295"/>
      <c r="CF2126" s="295"/>
      <c r="CG2126" s="295"/>
      <c r="CH2126" s="295"/>
      <c r="CI2126" s="296"/>
    </row>
    <row r="2127" spans="1:87" ht="18" customHeight="1" x14ac:dyDescent="0.25">
      <c r="A2127" s="75"/>
      <c r="B2127" s="327"/>
      <c r="C2127" s="328"/>
      <c r="D2127" s="328"/>
      <c r="E2127" s="328"/>
      <c r="F2127" s="328"/>
      <c r="G2127" s="328"/>
      <c r="H2127" s="328"/>
      <c r="I2127" s="328"/>
      <c r="J2127" s="328"/>
      <c r="K2127" s="328"/>
      <c r="L2127" s="328"/>
      <c r="M2127" s="328"/>
      <c r="N2127" s="328"/>
      <c r="O2127" s="328"/>
      <c r="P2127" s="328"/>
      <c r="Q2127" s="328"/>
      <c r="R2127" s="328"/>
      <c r="S2127" s="328"/>
      <c r="T2127" s="328"/>
      <c r="U2127" s="328"/>
      <c r="V2127" s="328"/>
      <c r="W2127" s="328"/>
      <c r="X2127" s="328"/>
      <c r="Y2127" s="329"/>
      <c r="Z2127" s="336"/>
      <c r="AA2127" s="337"/>
      <c r="AB2127" s="337"/>
      <c r="AC2127" s="337"/>
      <c r="AD2127" s="338"/>
      <c r="AE2127" s="336"/>
      <c r="AF2127" s="337"/>
      <c r="AG2127" s="337"/>
      <c r="AH2127" s="337"/>
      <c r="AI2127" s="337"/>
      <c r="AJ2127" s="337"/>
      <c r="AK2127" s="300"/>
      <c r="AL2127" s="301"/>
      <c r="AM2127" s="301"/>
      <c r="AN2127" s="301"/>
      <c r="AO2127" s="301"/>
      <c r="AP2127" s="301"/>
      <c r="AQ2127" s="301"/>
      <c r="AR2127" s="301"/>
      <c r="AS2127" s="301"/>
      <c r="AT2127" s="301"/>
      <c r="AU2127" s="301"/>
      <c r="AV2127" s="301"/>
      <c r="AW2127" s="301"/>
      <c r="AX2127" s="302"/>
      <c r="AY2127" s="407"/>
      <c r="AZ2127" s="304"/>
      <c r="BA2127" s="304"/>
      <c r="BB2127" s="408"/>
      <c r="BC2127" s="306">
        <f t="shared" si="118"/>
        <v>0</v>
      </c>
      <c r="BD2127" s="307"/>
      <c r="BE2127" s="307"/>
      <c r="BF2127" s="308"/>
      <c r="BG2127" s="309"/>
      <c r="BH2127" s="310"/>
      <c r="BI2127" s="310"/>
      <c r="BJ2127" s="311"/>
      <c r="BK2127" s="312">
        <f t="shared" si="119"/>
        <v>0</v>
      </c>
      <c r="BL2127" s="313"/>
      <c r="BM2127" s="313"/>
      <c r="BN2127" s="313"/>
      <c r="BO2127" s="313"/>
      <c r="BP2127" s="314"/>
      <c r="BQ2127" s="294"/>
      <c r="BR2127" s="295"/>
      <c r="BS2127" s="295"/>
      <c r="BT2127" s="295"/>
      <c r="BU2127" s="295"/>
      <c r="BV2127" s="295"/>
      <c r="BW2127" s="296"/>
      <c r="BX2127" s="294"/>
      <c r="BY2127" s="295"/>
      <c r="BZ2127" s="295"/>
      <c r="CA2127" s="295"/>
      <c r="CB2127" s="295"/>
      <c r="CC2127" s="296"/>
      <c r="CD2127" s="294"/>
      <c r="CE2127" s="295"/>
      <c r="CF2127" s="295"/>
      <c r="CG2127" s="295"/>
      <c r="CH2127" s="295"/>
      <c r="CI2127" s="296"/>
    </row>
    <row r="2128" spans="1:87" ht="18" customHeight="1" thickBot="1" x14ac:dyDescent="0.3">
      <c r="A2128" s="75"/>
      <c r="B2128" s="330"/>
      <c r="C2128" s="331"/>
      <c r="D2128" s="331"/>
      <c r="E2128" s="331"/>
      <c r="F2128" s="331"/>
      <c r="G2128" s="331"/>
      <c r="H2128" s="331"/>
      <c r="I2128" s="331"/>
      <c r="J2128" s="331"/>
      <c r="K2128" s="331"/>
      <c r="L2128" s="331"/>
      <c r="M2128" s="331"/>
      <c r="N2128" s="331"/>
      <c r="O2128" s="331"/>
      <c r="P2128" s="331"/>
      <c r="Q2128" s="331"/>
      <c r="R2128" s="331"/>
      <c r="S2128" s="331"/>
      <c r="T2128" s="331"/>
      <c r="U2128" s="331"/>
      <c r="V2128" s="331"/>
      <c r="W2128" s="331"/>
      <c r="X2128" s="331"/>
      <c r="Y2128" s="332"/>
      <c r="Z2128" s="339"/>
      <c r="AA2128" s="340"/>
      <c r="AB2128" s="340"/>
      <c r="AC2128" s="340"/>
      <c r="AD2128" s="341"/>
      <c r="AE2128" s="339"/>
      <c r="AF2128" s="340"/>
      <c r="AG2128" s="340"/>
      <c r="AH2128" s="340"/>
      <c r="AI2128" s="340"/>
      <c r="AJ2128" s="340"/>
      <c r="AK2128" s="392"/>
      <c r="AL2128" s="393"/>
      <c r="AM2128" s="393"/>
      <c r="AN2128" s="393"/>
      <c r="AO2128" s="393"/>
      <c r="AP2128" s="393"/>
      <c r="AQ2128" s="393"/>
      <c r="AR2128" s="393"/>
      <c r="AS2128" s="393"/>
      <c r="AT2128" s="393"/>
      <c r="AU2128" s="393"/>
      <c r="AV2128" s="393"/>
      <c r="AW2128" s="393"/>
      <c r="AX2128" s="394"/>
      <c r="AY2128" s="411"/>
      <c r="AZ2128" s="396"/>
      <c r="BA2128" s="396"/>
      <c r="BB2128" s="412"/>
      <c r="BC2128" s="398">
        <f t="shared" si="118"/>
        <v>0</v>
      </c>
      <c r="BD2128" s="399"/>
      <c r="BE2128" s="399"/>
      <c r="BF2128" s="400"/>
      <c r="BG2128" s="401"/>
      <c r="BH2128" s="402"/>
      <c r="BI2128" s="402"/>
      <c r="BJ2128" s="403"/>
      <c r="BK2128" s="404">
        <f t="shared" si="119"/>
        <v>0</v>
      </c>
      <c r="BL2128" s="405"/>
      <c r="BM2128" s="405"/>
      <c r="BN2128" s="405"/>
      <c r="BO2128" s="405"/>
      <c r="BP2128" s="406"/>
      <c r="BQ2128" s="297"/>
      <c r="BR2128" s="298"/>
      <c r="BS2128" s="298"/>
      <c r="BT2128" s="298"/>
      <c r="BU2128" s="298"/>
      <c r="BV2128" s="298"/>
      <c r="BW2128" s="299"/>
      <c r="BX2128" s="297"/>
      <c r="BY2128" s="298"/>
      <c r="BZ2128" s="298"/>
      <c r="CA2128" s="298"/>
      <c r="CB2128" s="298"/>
      <c r="CC2128" s="299"/>
      <c r="CD2128" s="297"/>
      <c r="CE2128" s="298"/>
      <c r="CF2128" s="298"/>
      <c r="CG2128" s="298"/>
      <c r="CH2128" s="298"/>
      <c r="CI2128" s="299"/>
    </row>
    <row r="2129" spans="1:87" ht="18" customHeight="1" thickBot="1" x14ac:dyDescent="0.3">
      <c r="A2129" s="75"/>
      <c r="B2129" s="377"/>
      <c r="C2129" s="378"/>
      <c r="D2129" s="378"/>
      <c r="E2129" s="378"/>
      <c r="F2129" s="378"/>
      <c r="G2129" s="378"/>
      <c r="H2129" s="378"/>
      <c r="I2129" s="378"/>
      <c r="J2129" s="378"/>
      <c r="K2129" s="378"/>
      <c r="L2129" s="378"/>
      <c r="M2129" s="378"/>
      <c r="N2129" s="378"/>
      <c r="O2129" s="378"/>
      <c r="P2129" s="378"/>
      <c r="Q2129" s="378"/>
      <c r="R2129" s="378"/>
      <c r="S2129" s="378"/>
      <c r="T2129" s="378"/>
      <c r="U2129" s="378"/>
      <c r="V2129" s="378"/>
      <c r="W2129" s="378"/>
      <c r="X2129" s="378"/>
      <c r="Y2129" s="378"/>
      <c r="Z2129" s="378"/>
      <c r="AA2129" s="378"/>
      <c r="AB2129" s="378"/>
      <c r="AC2129" s="378"/>
      <c r="AD2129" s="378"/>
      <c r="AE2129" s="378"/>
      <c r="AF2129" s="378"/>
      <c r="AG2129" s="378"/>
      <c r="AH2129" s="378"/>
      <c r="AI2129" s="378"/>
      <c r="AJ2129" s="379"/>
      <c r="AK2129" s="380" t="s">
        <v>3</v>
      </c>
      <c r="AL2129" s="381"/>
      <c r="AM2129" s="381"/>
      <c r="AN2129" s="381"/>
      <c r="AO2129" s="381"/>
      <c r="AP2129" s="381"/>
      <c r="AQ2129" s="381"/>
      <c r="AR2129" s="381"/>
      <c r="AS2129" s="381"/>
      <c r="AT2129" s="381"/>
      <c r="AU2129" s="381"/>
      <c r="AV2129" s="381"/>
      <c r="AW2129" s="381"/>
      <c r="AX2129" s="381"/>
      <c r="AY2129" s="382"/>
      <c r="AZ2129" s="382"/>
      <c r="BA2129" s="382"/>
      <c r="BB2129" s="382"/>
      <c r="BC2129" s="382"/>
      <c r="BD2129" s="382"/>
      <c r="BE2129" s="382"/>
      <c r="BF2129" s="382"/>
      <c r="BG2129" s="382"/>
      <c r="BH2129" s="382"/>
      <c r="BI2129" s="382"/>
      <c r="BJ2129" s="383"/>
      <c r="BK2129" s="384">
        <f>SUM(BK2099:BK2128)</f>
        <v>0</v>
      </c>
      <c r="BL2129" s="385"/>
      <c r="BM2129" s="385"/>
      <c r="BN2129" s="385"/>
      <c r="BO2129" s="385"/>
      <c r="BP2129" s="386"/>
      <c r="BQ2129" s="387" t="s">
        <v>100</v>
      </c>
      <c r="BR2129" s="388"/>
      <c r="BS2129" s="388"/>
      <c r="BT2129" s="388"/>
      <c r="BU2129" s="388"/>
      <c r="BV2129" s="388"/>
      <c r="BW2129" s="388"/>
      <c r="BX2129" s="388"/>
      <c r="BY2129" s="388"/>
      <c r="BZ2129" s="388"/>
      <c r="CA2129" s="388"/>
      <c r="CB2129" s="388"/>
      <c r="CC2129" s="389"/>
      <c r="CD2129" s="390">
        <f>+CD2099*AE2099</f>
        <v>0</v>
      </c>
      <c r="CE2129" s="390"/>
      <c r="CF2129" s="390"/>
      <c r="CG2129" s="390"/>
      <c r="CH2129" s="390"/>
      <c r="CI2129" s="391"/>
    </row>
    <row r="2130" spans="1:87" ht="18" customHeight="1" thickBot="1" x14ac:dyDescent="0.3">
      <c r="A2130" s="75"/>
      <c r="B2130" s="76"/>
      <c r="C2130" s="76"/>
      <c r="D2130" s="76"/>
      <c r="E2130" s="76"/>
      <c r="F2130" s="76"/>
      <c r="G2130" s="76"/>
      <c r="H2130" s="76"/>
      <c r="I2130" s="76"/>
      <c r="J2130" s="76"/>
      <c r="K2130" s="76"/>
      <c r="L2130" s="76"/>
      <c r="M2130" s="76"/>
      <c r="N2130" s="76"/>
      <c r="O2130" s="76"/>
      <c r="P2130" s="76"/>
      <c r="Q2130" s="76"/>
      <c r="R2130" s="76"/>
      <c r="S2130" s="76"/>
      <c r="T2130" s="76"/>
      <c r="U2130" s="76"/>
      <c r="V2130" s="76"/>
      <c r="W2130" s="76"/>
      <c r="X2130" s="76"/>
      <c r="Y2130" s="76"/>
      <c r="Z2130" s="76"/>
      <c r="AA2130" s="76"/>
      <c r="AB2130" s="76"/>
      <c r="AC2130" s="76"/>
      <c r="AD2130" s="76"/>
      <c r="AE2130" s="76"/>
      <c r="AF2130" s="76"/>
      <c r="AG2130" s="76"/>
      <c r="AH2130" s="76"/>
      <c r="AI2130" s="76"/>
      <c r="AJ2130" s="76"/>
      <c r="BG2130" s="78"/>
      <c r="BH2130" s="78"/>
      <c r="BI2130" s="78"/>
      <c r="BJ2130" s="78"/>
      <c r="BK2130" s="79"/>
      <c r="BL2130" s="79"/>
      <c r="BM2130" s="79"/>
      <c r="BN2130" s="79"/>
      <c r="BO2130" s="79"/>
      <c r="BP2130" s="79"/>
      <c r="BQ2130" s="79"/>
      <c r="BR2130" s="79"/>
      <c r="BS2130" s="79"/>
      <c r="BT2130" s="79"/>
      <c r="BU2130" s="79"/>
      <c r="BV2130" s="79"/>
      <c r="BW2130" s="79"/>
      <c r="BX2130" s="79"/>
      <c r="BY2130" s="79"/>
      <c r="BZ2130" s="79"/>
      <c r="CA2130" s="79"/>
      <c r="CB2130" s="79"/>
      <c r="CC2130" s="79"/>
      <c r="CD2130" s="79"/>
      <c r="CE2130" s="79"/>
      <c r="CF2130" s="79"/>
      <c r="CG2130" s="79"/>
      <c r="CH2130" s="79"/>
      <c r="CI2130" s="79"/>
    </row>
    <row r="2131" spans="1:87" ht="18" customHeight="1" x14ac:dyDescent="0.25">
      <c r="A2131" s="75"/>
      <c r="B2131" s="348" t="s">
        <v>0</v>
      </c>
      <c r="C2131" s="349"/>
      <c r="D2131" s="349"/>
      <c r="E2131" s="349"/>
      <c r="F2131" s="349"/>
      <c r="G2131" s="349"/>
      <c r="H2131" s="349"/>
      <c r="I2131" s="349"/>
      <c r="J2131" s="349"/>
      <c r="K2131" s="349"/>
      <c r="L2131" s="349"/>
      <c r="M2131" s="349"/>
      <c r="N2131" s="349"/>
      <c r="O2131" s="349"/>
      <c r="P2131" s="349"/>
      <c r="Q2131" s="349"/>
      <c r="R2131" s="349"/>
      <c r="S2131" s="349"/>
      <c r="T2131" s="349"/>
      <c r="U2131" s="349"/>
      <c r="V2131" s="349"/>
      <c r="W2131" s="349"/>
      <c r="X2131" s="349"/>
      <c r="Y2131" s="350"/>
      <c r="Z2131" s="348" t="s">
        <v>80</v>
      </c>
      <c r="AA2131" s="349"/>
      <c r="AB2131" s="349"/>
      <c r="AC2131" s="349"/>
      <c r="AD2131" s="350"/>
      <c r="AE2131" s="357" t="s">
        <v>79</v>
      </c>
      <c r="AF2131" s="358"/>
      <c r="AG2131" s="358"/>
      <c r="AH2131" s="358"/>
      <c r="AI2131" s="358"/>
      <c r="AJ2131" s="359"/>
      <c r="AK2131" s="357" t="s">
        <v>81</v>
      </c>
      <c r="AL2131" s="358"/>
      <c r="AM2131" s="358"/>
      <c r="AN2131" s="358"/>
      <c r="AO2131" s="358"/>
      <c r="AP2131" s="358"/>
      <c r="AQ2131" s="358"/>
      <c r="AR2131" s="358"/>
      <c r="AS2131" s="358"/>
      <c r="AT2131" s="358"/>
      <c r="AU2131" s="358"/>
      <c r="AV2131" s="358"/>
      <c r="AW2131" s="358"/>
      <c r="AX2131" s="359"/>
      <c r="AY2131" s="357" t="s">
        <v>1</v>
      </c>
      <c r="AZ2131" s="358"/>
      <c r="BA2131" s="358"/>
      <c r="BB2131" s="359"/>
      <c r="BC2131" s="348" t="s">
        <v>104</v>
      </c>
      <c r="BD2131" s="349"/>
      <c r="BE2131" s="349"/>
      <c r="BF2131" s="350"/>
      <c r="BG2131" s="366" t="s">
        <v>82</v>
      </c>
      <c r="BH2131" s="367"/>
      <c r="BI2131" s="367"/>
      <c r="BJ2131" s="368"/>
      <c r="BK2131" s="315" t="s">
        <v>99</v>
      </c>
      <c r="BL2131" s="316"/>
      <c r="BM2131" s="316"/>
      <c r="BN2131" s="316"/>
      <c r="BO2131" s="316"/>
      <c r="BP2131" s="317"/>
      <c r="BQ2131" s="315" t="s">
        <v>83</v>
      </c>
      <c r="BR2131" s="316"/>
      <c r="BS2131" s="316"/>
      <c r="BT2131" s="316"/>
      <c r="BU2131" s="316"/>
      <c r="BV2131" s="316"/>
      <c r="BW2131" s="317"/>
      <c r="BX2131" s="315" t="s">
        <v>84</v>
      </c>
      <c r="BY2131" s="316"/>
      <c r="BZ2131" s="316"/>
      <c r="CA2131" s="316"/>
      <c r="CB2131" s="316"/>
      <c r="CC2131" s="317"/>
      <c r="CD2131" s="315" t="s">
        <v>85</v>
      </c>
      <c r="CE2131" s="316"/>
      <c r="CF2131" s="316"/>
      <c r="CG2131" s="316"/>
      <c r="CH2131" s="316"/>
      <c r="CI2131" s="317"/>
    </row>
    <row r="2132" spans="1:87" ht="18" customHeight="1" x14ac:dyDescent="0.25">
      <c r="A2132" s="75"/>
      <c r="B2132" s="351"/>
      <c r="C2132" s="352"/>
      <c r="D2132" s="352"/>
      <c r="E2132" s="352"/>
      <c r="F2132" s="352"/>
      <c r="G2132" s="352"/>
      <c r="H2132" s="352"/>
      <c r="I2132" s="352"/>
      <c r="J2132" s="352"/>
      <c r="K2132" s="352"/>
      <c r="L2132" s="352"/>
      <c r="M2132" s="352"/>
      <c r="N2132" s="352"/>
      <c r="O2132" s="352"/>
      <c r="P2132" s="352"/>
      <c r="Q2132" s="352"/>
      <c r="R2132" s="352"/>
      <c r="S2132" s="352"/>
      <c r="T2132" s="352"/>
      <c r="U2132" s="352"/>
      <c r="V2132" s="352"/>
      <c r="W2132" s="352"/>
      <c r="X2132" s="352"/>
      <c r="Y2132" s="353"/>
      <c r="Z2132" s="351"/>
      <c r="AA2132" s="352"/>
      <c r="AB2132" s="352"/>
      <c r="AC2132" s="352"/>
      <c r="AD2132" s="353"/>
      <c r="AE2132" s="360"/>
      <c r="AF2132" s="361"/>
      <c r="AG2132" s="361"/>
      <c r="AH2132" s="361"/>
      <c r="AI2132" s="361"/>
      <c r="AJ2132" s="362"/>
      <c r="AK2132" s="360"/>
      <c r="AL2132" s="361"/>
      <c r="AM2132" s="361"/>
      <c r="AN2132" s="361"/>
      <c r="AO2132" s="361"/>
      <c r="AP2132" s="361"/>
      <c r="AQ2132" s="361"/>
      <c r="AR2132" s="361"/>
      <c r="AS2132" s="361"/>
      <c r="AT2132" s="361"/>
      <c r="AU2132" s="361"/>
      <c r="AV2132" s="361"/>
      <c r="AW2132" s="361"/>
      <c r="AX2132" s="362"/>
      <c r="AY2132" s="360"/>
      <c r="AZ2132" s="361"/>
      <c r="BA2132" s="361"/>
      <c r="BB2132" s="362"/>
      <c r="BC2132" s="351"/>
      <c r="BD2132" s="352"/>
      <c r="BE2132" s="352"/>
      <c r="BF2132" s="353"/>
      <c r="BG2132" s="369"/>
      <c r="BH2132" s="370"/>
      <c r="BI2132" s="370"/>
      <c r="BJ2132" s="371"/>
      <c r="BK2132" s="318"/>
      <c r="BL2132" s="319"/>
      <c r="BM2132" s="319"/>
      <c r="BN2132" s="319"/>
      <c r="BO2132" s="319"/>
      <c r="BP2132" s="320"/>
      <c r="BQ2132" s="318"/>
      <c r="BR2132" s="319"/>
      <c r="BS2132" s="319"/>
      <c r="BT2132" s="319"/>
      <c r="BU2132" s="319"/>
      <c r="BV2132" s="319"/>
      <c r="BW2132" s="320"/>
      <c r="BX2132" s="318"/>
      <c r="BY2132" s="319"/>
      <c r="BZ2132" s="319"/>
      <c r="CA2132" s="319"/>
      <c r="CB2132" s="319"/>
      <c r="CC2132" s="320"/>
      <c r="CD2132" s="318"/>
      <c r="CE2132" s="319"/>
      <c r="CF2132" s="319"/>
      <c r="CG2132" s="319"/>
      <c r="CH2132" s="319"/>
      <c r="CI2132" s="320"/>
    </row>
    <row r="2133" spans="1:87" ht="18" customHeight="1" thickBot="1" x14ac:dyDescent="0.3">
      <c r="A2133" s="75"/>
      <c r="B2133" s="354"/>
      <c r="C2133" s="355"/>
      <c r="D2133" s="355"/>
      <c r="E2133" s="355"/>
      <c r="F2133" s="355"/>
      <c r="G2133" s="355"/>
      <c r="H2133" s="355"/>
      <c r="I2133" s="355"/>
      <c r="J2133" s="355"/>
      <c r="K2133" s="355"/>
      <c r="L2133" s="355"/>
      <c r="M2133" s="355"/>
      <c r="N2133" s="355"/>
      <c r="O2133" s="355"/>
      <c r="P2133" s="355"/>
      <c r="Q2133" s="355"/>
      <c r="R2133" s="355"/>
      <c r="S2133" s="355"/>
      <c r="T2133" s="355"/>
      <c r="U2133" s="355"/>
      <c r="V2133" s="355"/>
      <c r="W2133" s="355"/>
      <c r="X2133" s="355"/>
      <c r="Y2133" s="356"/>
      <c r="Z2133" s="354"/>
      <c r="AA2133" s="355"/>
      <c r="AB2133" s="355"/>
      <c r="AC2133" s="355"/>
      <c r="AD2133" s="356"/>
      <c r="AE2133" s="363"/>
      <c r="AF2133" s="364"/>
      <c r="AG2133" s="364"/>
      <c r="AH2133" s="364"/>
      <c r="AI2133" s="364"/>
      <c r="AJ2133" s="365"/>
      <c r="AK2133" s="360"/>
      <c r="AL2133" s="361"/>
      <c r="AM2133" s="361"/>
      <c r="AN2133" s="361"/>
      <c r="AO2133" s="361"/>
      <c r="AP2133" s="361"/>
      <c r="AQ2133" s="361"/>
      <c r="AR2133" s="361"/>
      <c r="AS2133" s="361"/>
      <c r="AT2133" s="361"/>
      <c r="AU2133" s="361"/>
      <c r="AV2133" s="361"/>
      <c r="AW2133" s="361"/>
      <c r="AX2133" s="362"/>
      <c r="AY2133" s="360"/>
      <c r="AZ2133" s="361"/>
      <c r="BA2133" s="361"/>
      <c r="BB2133" s="362"/>
      <c r="BC2133" s="351"/>
      <c r="BD2133" s="352"/>
      <c r="BE2133" s="352"/>
      <c r="BF2133" s="353"/>
      <c r="BG2133" s="369"/>
      <c r="BH2133" s="370"/>
      <c r="BI2133" s="370"/>
      <c r="BJ2133" s="371"/>
      <c r="BK2133" s="318"/>
      <c r="BL2133" s="319"/>
      <c r="BM2133" s="319"/>
      <c r="BN2133" s="319"/>
      <c r="BO2133" s="319"/>
      <c r="BP2133" s="320"/>
      <c r="BQ2133" s="321"/>
      <c r="BR2133" s="322"/>
      <c r="BS2133" s="322"/>
      <c r="BT2133" s="322"/>
      <c r="BU2133" s="322"/>
      <c r="BV2133" s="322"/>
      <c r="BW2133" s="323"/>
      <c r="BX2133" s="321"/>
      <c r="BY2133" s="322"/>
      <c r="BZ2133" s="322"/>
      <c r="CA2133" s="322"/>
      <c r="CB2133" s="322"/>
      <c r="CC2133" s="323"/>
      <c r="CD2133" s="321"/>
      <c r="CE2133" s="322"/>
      <c r="CF2133" s="322"/>
      <c r="CG2133" s="322"/>
      <c r="CH2133" s="322"/>
      <c r="CI2133" s="323"/>
    </row>
    <row r="2134" spans="1:87" ht="18" customHeight="1" x14ac:dyDescent="0.25">
      <c r="A2134" s="75"/>
      <c r="B2134" s="324"/>
      <c r="C2134" s="325"/>
      <c r="D2134" s="325"/>
      <c r="E2134" s="325"/>
      <c r="F2134" s="325"/>
      <c r="G2134" s="325"/>
      <c r="H2134" s="325"/>
      <c r="I2134" s="325"/>
      <c r="J2134" s="325"/>
      <c r="K2134" s="325"/>
      <c r="L2134" s="325"/>
      <c r="M2134" s="325"/>
      <c r="N2134" s="325"/>
      <c r="O2134" s="325"/>
      <c r="P2134" s="325"/>
      <c r="Q2134" s="325"/>
      <c r="R2134" s="325"/>
      <c r="S2134" s="325"/>
      <c r="T2134" s="325"/>
      <c r="U2134" s="325"/>
      <c r="V2134" s="325"/>
      <c r="W2134" s="325"/>
      <c r="X2134" s="325"/>
      <c r="Y2134" s="326"/>
      <c r="Z2134" s="333"/>
      <c r="AA2134" s="334"/>
      <c r="AB2134" s="334"/>
      <c r="AC2134" s="334"/>
      <c r="AD2134" s="335"/>
      <c r="AE2134" s="333"/>
      <c r="AF2134" s="334"/>
      <c r="AG2134" s="334"/>
      <c r="AH2134" s="334"/>
      <c r="AI2134" s="334"/>
      <c r="AJ2134" s="334"/>
      <c r="AK2134" s="342"/>
      <c r="AL2134" s="343"/>
      <c r="AM2134" s="343"/>
      <c r="AN2134" s="343"/>
      <c r="AO2134" s="343"/>
      <c r="AP2134" s="343"/>
      <c r="AQ2134" s="343"/>
      <c r="AR2134" s="343"/>
      <c r="AS2134" s="343"/>
      <c r="AT2134" s="343"/>
      <c r="AU2134" s="343"/>
      <c r="AV2134" s="343"/>
      <c r="AW2134" s="343"/>
      <c r="AX2134" s="344"/>
      <c r="AY2134" s="409"/>
      <c r="AZ2134" s="346"/>
      <c r="BA2134" s="346"/>
      <c r="BB2134" s="410"/>
      <c r="BC2134" s="345">
        <f>+$AE$2134*AY2134</f>
        <v>0</v>
      </c>
      <c r="BD2134" s="346"/>
      <c r="BE2134" s="346"/>
      <c r="BF2134" s="347"/>
      <c r="BG2134" s="285"/>
      <c r="BH2134" s="286"/>
      <c r="BI2134" s="286"/>
      <c r="BJ2134" s="287"/>
      <c r="BK2134" s="288">
        <f>+AY2134*BG2134</f>
        <v>0</v>
      </c>
      <c r="BL2134" s="289"/>
      <c r="BM2134" s="289"/>
      <c r="BN2134" s="289"/>
      <c r="BO2134" s="289"/>
      <c r="BP2134" s="290"/>
      <c r="BQ2134" s="291"/>
      <c r="BR2134" s="292"/>
      <c r="BS2134" s="292"/>
      <c r="BT2134" s="292"/>
      <c r="BU2134" s="292"/>
      <c r="BV2134" s="292"/>
      <c r="BW2134" s="293"/>
      <c r="BX2134" s="291">
        <f>+(((BK2164+BQ2134)*30)/70)</f>
        <v>0</v>
      </c>
      <c r="BY2134" s="292"/>
      <c r="BZ2134" s="292"/>
      <c r="CA2134" s="292"/>
      <c r="CB2134" s="292"/>
      <c r="CC2134" s="293"/>
      <c r="CD2134" s="291">
        <f>+BK2164+BQ2134+BX2134</f>
        <v>0</v>
      </c>
      <c r="CE2134" s="292"/>
      <c r="CF2134" s="292"/>
      <c r="CG2134" s="292"/>
      <c r="CH2134" s="292"/>
      <c r="CI2134" s="293"/>
    </row>
    <row r="2135" spans="1:87" ht="18" customHeight="1" x14ac:dyDescent="0.25">
      <c r="A2135" s="75"/>
      <c r="B2135" s="327"/>
      <c r="C2135" s="328"/>
      <c r="D2135" s="328"/>
      <c r="E2135" s="328"/>
      <c r="F2135" s="328"/>
      <c r="G2135" s="328"/>
      <c r="H2135" s="328"/>
      <c r="I2135" s="328"/>
      <c r="J2135" s="328"/>
      <c r="K2135" s="328"/>
      <c r="L2135" s="328"/>
      <c r="M2135" s="328"/>
      <c r="N2135" s="328"/>
      <c r="O2135" s="328"/>
      <c r="P2135" s="328"/>
      <c r="Q2135" s="328"/>
      <c r="R2135" s="328"/>
      <c r="S2135" s="328"/>
      <c r="T2135" s="328"/>
      <c r="U2135" s="328"/>
      <c r="V2135" s="328"/>
      <c r="W2135" s="328"/>
      <c r="X2135" s="328"/>
      <c r="Y2135" s="329"/>
      <c r="Z2135" s="336"/>
      <c r="AA2135" s="337"/>
      <c r="AB2135" s="337"/>
      <c r="AC2135" s="337"/>
      <c r="AD2135" s="338"/>
      <c r="AE2135" s="336"/>
      <c r="AF2135" s="337"/>
      <c r="AG2135" s="337"/>
      <c r="AH2135" s="337"/>
      <c r="AI2135" s="337"/>
      <c r="AJ2135" s="337"/>
      <c r="AK2135" s="300"/>
      <c r="AL2135" s="301"/>
      <c r="AM2135" s="301"/>
      <c r="AN2135" s="301"/>
      <c r="AO2135" s="301"/>
      <c r="AP2135" s="301"/>
      <c r="AQ2135" s="301"/>
      <c r="AR2135" s="301"/>
      <c r="AS2135" s="301"/>
      <c r="AT2135" s="301"/>
      <c r="AU2135" s="301"/>
      <c r="AV2135" s="301"/>
      <c r="AW2135" s="301"/>
      <c r="AX2135" s="302"/>
      <c r="AY2135" s="407"/>
      <c r="AZ2135" s="304"/>
      <c r="BA2135" s="304"/>
      <c r="BB2135" s="408"/>
      <c r="BC2135" s="306">
        <f t="shared" ref="BC2135:BC2163" si="120">+$AE$2134*AY2135</f>
        <v>0</v>
      </c>
      <c r="BD2135" s="307"/>
      <c r="BE2135" s="307"/>
      <c r="BF2135" s="308"/>
      <c r="BG2135" s="309"/>
      <c r="BH2135" s="310"/>
      <c r="BI2135" s="310"/>
      <c r="BJ2135" s="311"/>
      <c r="BK2135" s="312">
        <f t="shared" ref="BK2135:BK2163" si="121">+AY2135*BG2135</f>
        <v>0</v>
      </c>
      <c r="BL2135" s="313"/>
      <c r="BM2135" s="313"/>
      <c r="BN2135" s="313"/>
      <c r="BO2135" s="313"/>
      <c r="BP2135" s="314"/>
      <c r="BQ2135" s="294"/>
      <c r="BR2135" s="295"/>
      <c r="BS2135" s="295"/>
      <c r="BT2135" s="295"/>
      <c r="BU2135" s="295"/>
      <c r="BV2135" s="295"/>
      <c r="BW2135" s="296"/>
      <c r="BX2135" s="294"/>
      <c r="BY2135" s="295"/>
      <c r="BZ2135" s="295"/>
      <c r="CA2135" s="295"/>
      <c r="CB2135" s="295"/>
      <c r="CC2135" s="296"/>
      <c r="CD2135" s="294"/>
      <c r="CE2135" s="295"/>
      <c r="CF2135" s="295"/>
      <c r="CG2135" s="295"/>
      <c r="CH2135" s="295"/>
      <c r="CI2135" s="296"/>
    </row>
    <row r="2136" spans="1:87" ht="18" customHeight="1" x14ac:dyDescent="0.25">
      <c r="A2136" s="75"/>
      <c r="B2136" s="327"/>
      <c r="C2136" s="328"/>
      <c r="D2136" s="328"/>
      <c r="E2136" s="328"/>
      <c r="F2136" s="328"/>
      <c r="G2136" s="328"/>
      <c r="H2136" s="328"/>
      <c r="I2136" s="328"/>
      <c r="J2136" s="328"/>
      <c r="K2136" s="328"/>
      <c r="L2136" s="328"/>
      <c r="M2136" s="328"/>
      <c r="N2136" s="328"/>
      <c r="O2136" s="328"/>
      <c r="P2136" s="328"/>
      <c r="Q2136" s="328"/>
      <c r="R2136" s="328"/>
      <c r="S2136" s="328"/>
      <c r="T2136" s="328"/>
      <c r="U2136" s="328"/>
      <c r="V2136" s="328"/>
      <c r="W2136" s="328"/>
      <c r="X2136" s="328"/>
      <c r="Y2136" s="329"/>
      <c r="Z2136" s="336"/>
      <c r="AA2136" s="337"/>
      <c r="AB2136" s="337"/>
      <c r="AC2136" s="337"/>
      <c r="AD2136" s="338"/>
      <c r="AE2136" s="336"/>
      <c r="AF2136" s="337"/>
      <c r="AG2136" s="337"/>
      <c r="AH2136" s="337"/>
      <c r="AI2136" s="337"/>
      <c r="AJ2136" s="337"/>
      <c r="AK2136" s="300"/>
      <c r="AL2136" s="301"/>
      <c r="AM2136" s="301"/>
      <c r="AN2136" s="301"/>
      <c r="AO2136" s="301"/>
      <c r="AP2136" s="301"/>
      <c r="AQ2136" s="301"/>
      <c r="AR2136" s="301"/>
      <c r="AS2136" s="301"/>
      <c r="AT2136" s="301"/>
      <c r="AU2136" s="301"/>
      <c r="AV2136" s="301"/>
      <c r="AW2136" s="301"/>
      <c r="AX2136" s="302"/>
      <c r="AY2136" s="407"/>
      <c r="AZ2136" s="304"/>
      <c r="BA2136" s="304"/>
      <c r="BB2136" s="408"/>
      <c r="BC2136" s="306">
        <f t="shared" si="120"/>
        <v>0</v>
      </c>
      <c r="BD2136" s="307"/>
      <c r="BE2136" s="307"/>
      <c r="BF2136" s="308"/>
      <c r="BG2136" s="309"/>
      <c r="BH2136" s="310"/>
      <c r="BI2136" s="310"/>
      <c r="BJ2136" s="311"/>
      <c r="BK2136" s="312">
        <f t="shared" si="121"/>
        <v>0</v>
      </c>
      <c r="BL2136" s="313"/>
      <c r="BM2136" s="313"/>
      <c r="BN2136" s="313"/>
      <c r="BO2136" s="313"/>
      <c r="BP2136" s="314"/>
      <c r="BQ2136" s="294"/>
      <c r="BR2136" s="295"/>
      <c r="BS2136" s="295"/>
      <c r="BT2136" s="295"/>
      <c r="BU2136" s="295"/>
      <c r="BV2136" s="295"/>
      <c r="BW2136" s="296"/>
      <c r="BX2136" s="294"/>
      <c r="BY2136" s="295"/>
      <c r="BZ2136" s="295"/>
      <c r="CA2136" s="295"/>
      <c r="CB2136" s="295"/>
      <c r="CC2136" s="296"/>
      <c r="CD2136" s="294"/>
      <c r="CE2136" s="295"/>
      <c r="CF2136" s="295"/>
      <c r="CG2136" s="295"/>
      <c r="CH2136" s="295"/>
      <c r="CI2136" s="296"/>
    </row>
    <row r="2137" spans="1:87" ht="18" customHeight="1" x14ac:dyDescent="0.25">
      <c r="A2137" s="75"/>
      <c r="B2137" s="327"/>
      <c r="C2137" s="328"/>
      <c r="D2137" s="328"/>
      <c r="E2137" s="328"/>
      <c r="F2137" s="328"/>
      <c r="G2137" s="328"/>
      <c r="H2137" s="328"/>
      <c r="I2137" s="328"/>
      <c r="J2137" s="328"/>
      <c r="K2137" s="328"/>
      <c r="L2137" s="328"/>
      <c r="M2137" s="328"/>
      <c r="N2137" s="328"/>
      <c r="O2137" s="328"/>
      <c r="P2137" s="328"/>
      <c r="Q2137" s="328"/>
      <c r="R2137" s="328"/>
      <c r="S2137" s="328"/>
      <c r="T2137" s="328"/>
      <c r="U2137" s="328"/>
      <c r="V2137" s="328"/>
      <c r="W2137" s="328"/>
      <c r="X2137" s="328"/>
      <c r="Y2137" s="329"/>
      <c r="Z2137" s="336"/>
      <c r="AA2137" s="337"/>
      <c r="AB2137" s="337"/>
      <c r="AC2137" s="337"/>
      <c r="AD2137" s="338"/>
      <c r="AE2137" s="336"/>
      <c r="AF2137" s="337"/>
      <c r="AG2137" s="337"/>
      <c r="AH2137" s="337"/>
      <c r="AI2137" s="337"/>
      <c r="AJ2137" s="337"/>
      <c r="AK2137" s="300"/>
      <c r="AL2137" s="301"/>
      <c r="AM2137" s="301"/>
      <c r="AN2137" s="301"/>
      <c r="AO2137" s="301"/>
      <c r="AP2137" s="301"/>
      <c r="AQ2137" s="301"/>
      <c r="AR2137" s="301"/>
      <c r="AS2137" s="301"/>
      <c r="AT2137" s="301"/>
      <c r="AU2137" s="301"/>
      <c r="AV2137" s="301"/>
      <c r="AW2137" s="301"/>
      <c r="AX2137" s="302"/>
      <c r="AY2137" s="407"/>
      <c r="AZ2137" s="304"/>
      <c r="BA2137" s="304"/>
      <c r="BB2137" s="408"/>
      <c r="BC2137" s="306">
        <f t="shared" si="120"/>
        <v>0</v>
      </c>
      <c r="BD2137" s="307"/>
      <c r="BE2137" s="307"/>
      <c r="BF2137" s="308"/>
      <c r="BG2137" s="309"/>
      <c r="BH2137" s="310"/>
      <c r="BI2137" s="310"/>
      <c r="BJ2137" s="311"/>
      <c r="BK2137" s="312">
        <f t="shared" si="121"/>
        <v>0</v>
      </c>
      <c r="BL2137" s="313"/>
      <c r="BM2137" s="313"/>
      <c r="BN2137" s="313"/>
      <c r="BO2137" s="313"/>
      <c r="BP2137" s="314"/>
      <c r="BQ2137" s="294"/>
      <c r="BR2137" s="295"/>
      <c r="BS2137" s="295"/>
      <c r="BT2137" s="295"/>
      <c r="BU2137" s="295"/>
      <c r="BV2137" s="295"/>
      <c r="BW2137" s="296"/>
      <c r="BX2137" s="294"/>
      <c r="BY2137" s="295"/>
      <c r="BZ2137" s="295"/>
      <c r="CA2137" s="295"/>
      <c r="CB2137" s="295"/>
      <c r="CC2137" s="296"/>
      <c r="CD2137" s="294"/>
      <c r="CE2137" s="295"/>
      <c r="CF2137" s="295"/>
      <c r="CG2137" s="295"/>
      <c r="CH2137" s="295"/>
      <c r="CI2137" s="296"/>
    </row>
    <row r="2138" spans="1:87" ht="18" customHeight="1" x14ac:dyDescent="0.25">
      <c r="A2138" s="75"/>
      <c r="B2138" s="327"/>
      <c r="C2138" s="328"/>
      <c r="D2138" s="328"/>
      <c r="E2138" s="328"/>
      <c r="F2138" s="328"/>
      <c r="G2138" s="328"/>
      <c r="H2138" s="328"/>
      <c r="I2138" s="328"/>
      <c r="J2138" s="328"/>
      <c r="K2138" s="328"/>
      <c r="L2138" s="328"/>
      <c r="M2138" s="328"/>
      <c r="N2138" s="328"/>
      <c r="O2138" s="328"/>
      <c r="P2138" s="328"/>
      <c r="Q2138" s="328"/>
      <c r="R2138" s="328"/>
      <c r="S2138" s="328"/>
      <c r="T2138" s="328"/>
      <c r="U2138" s="328"/>
      <c r="V2138" s="328"/>
      <c r="W2138" s="328"/>
      <c r="X2138" s="328"/>
      <c r="Y2138" s="329"/>
      <c r="Z2138" s="336"/>
      <c r="AA2138" s="337"/>
      <c r="AB2138" s="337"/>
      <c r="AC2138" s="337"/>
      <c r="AD2138" s="338"/>
      <c r="AE2138" s="336"/>
      <c r="AF2138" s="337"/>
      <c r="AG2138" s="337"/>
      <c r="AH2138" s="337"/>
      <c r="AI2138" s="337"/>
      <c r="AJ2138" s="337"/>
      <c r="AK2138" s="300"/>
      <c r="AL2138" s="301"/>
      <c r="AM2138" s="301"/>
      <c r="AN2138" s="301"/>
      <c r="AO2138" s="301"/>
      <c r="AP2138" s="301"/>
      <c r="AQ2138" s="301"/>
      <c r="AR2138" s="301"/>
      <c r="AS2138" s="301"/>
      <c r="AT2138" s="301"/>
      <c r="AU2138" s="301"/>
      <c r="AV2138" s="301"/>
      <c r="AW2138" s="301"/>
      <c r="AX2138" s="302"/>
      <c r="AY2138" s="407"/>
      <c r="AZ2138" s="304"/>
      <c r="BA2138" s="304"/>
      <c r="BB2138" s="408"/>
      <c r="BC2138" s="306">
        <f t="shared" si="120"/>
        <v>0</v>
      </c>
      <c r="BD2138" s="307"/>
      <c r="BE2138" s="307"/>
      <c r="BF2138" s="308"/>
      <c r="BG2138" s="309"/>
      <c r="BH2138" s="310"/>
      <c r="BI2138" s="310"/>
      <c r="BJ2138" s="311"/>
      <c r="BK2138" s="312">
        <f t="shared" si="121"/>
        <v>0</v>
      </c>
      <c r="BL2138" s="313"/>
      <c r="BM2138" s="313"/>
      <c r="BN2138" s="313"/>
      <c r="BO2138" s="313"/>
      <c r="BP2138" s="314"/>
      <c r="BQ2138" s="294"/>
      <c r="BR2138" s="295"/>
      <c r="BS2138" s="295"/>
      <c r="BT2138" s="295"/>
      <c r="BU2138" s="295"/>
      <c r="BV2138" s="295"/>
      <c r="BW2138" s="296"/>
      <c r="BX2138" s="294"/>
      <c r="BY2138" s="295"/>
      <c r="BZ2138" s="295"/>
      <c r="CA2138" s="295"/>
      <c r="CB2138" s="295"/>
      <c r="CC2138" s="296"/>
      <c r="CD2138" s="294"/>
      <c r="CE2138" s="295"/>
      <c r="CF2138" s="295"/>
      <c r="CG2138" s="295"/>
      <c r="CH2138" s="295"/>
      <c r="CI2138" s="296"/>
    </row>
    <row r="2139" spans="1:87" ht="18" customHeight="1" x14ac:dyDescent="0.25">
      <c r="A2139" s="75"/>
      <c r="B2139" s="327"/>
      <c r="C2139" s="328"/>
      <c r="D2139" s="328"/>
      <c r="E2139" s="328"/>
      <c r="F2139" s="328"/>
      <c r="G2139" s="328"/>
      <c r="H2139" s="328"/>
      <c r="I2139" s="328"/>
      <c r="J2139" s="328"/>
      <c r="K2139" s="328"/>
      <c r="L2139" s="328"/>
      <c r="M2139" s="328"/>
      <c r="N2139" s="328"/>
      <c r="O2139" s="328"/>
      <c r="P2139" s="328"/>
      <c r="Q2139" s="328"/>
      <c r="R2139" s="328"/>
      <c r="S2139" s="328"/>
      <c r="T2139" s="328"/>
      <c r="U2139" s="328"/>
      <c r="V2139" s="328"/>
      <c r="W2139" s="328"/>
      <c r="X2139" s="328"/>
      <c r="Y2139" s="329"/>
      <c r="Z2139" s="336"/>
      <c r="AA2139" s="337"/>
      <c r="AB2139" s="337"/>
      <c r="AC2139" s="337"/>
      <c r="AD2139" s="338"/>
      <c r="AE2139" s="336"/>
      <c r="AF2139" s="337"/>
      <c r="AG2139" s="337"/>
      <c r="AH2139" s="337"/>
      <c r="AI2139" s="337"/>
      <c r="AJ2139" s="337"/>
      <c r="AK2139" s="300"/>
      <c r="AL2139" s="301"/>
      <c r="AM2139" s="301"/>
      <c r="AN2139" s="301"/>
      <c r="AO2139" s="301"/>
      <c r="AP2139" s="301"/>
      <c r="AQ2139" s="301"/>
      <c r="AR2139" s="301"/>
      <c r="AS2139" s="301"/>
      <c r="AT2139" s="301"/>
      <c r="AU2139" s="301"/>
      <c r="AV2139" s="301"/>
      <c r="AW2139" s="301"/>
      <c r="AX2139" s="302"/>
      <c r="AY2139" s="407"/>
      <c r="AZ2139" s="304"/>
      <c r="BA2139" s="304"/>
      <c r="BB2139" s="408"/>
      <c r="BC2139" s="306">
        <f t="shared" si="120"/>
        <v>0</v>
      </c>
      <c r="BD2139" s="307"/>
      <c r="BE2139" s="307"/>
      <c r="BF2139" s="308"/>
      <c r="BG2139" s="309"/>
      <c r="BH2139" s="310"/>
      <c r="BI2139" s="310"/>
      <c r="BJ2139" s="311"/>
      <c r="BK2139" s="312">
        <f t="shared" si="121"/>
        <v>0</v>
      </c>
      <c r="BL2139" s="313"/>
      <c r="BM2139" s="313"/>
      <c r="BN2139" s="313"/>
      <c r="BO2139" s="313"/>
      <c r="BP2139" s="314"/>
      <c r="BQ2139" s="294"/>
      <c r="BR2139" s="295"/>
      <c r="BS2139" s="295"/>
      <c r="BT2139" s="295"/>
      <c r="BU2139" s="295"/>
      <c r="BV2139" s="295"/>
      <c r="BW2139" s="296"/>
      <c r="BX2139" s="294"/>
      <c r="BY2139" s="295"/>
      <c r="BZ2139" s="295"/>
      <c r="CA2139" s="295"/>
      <c r="CB2139" s="295"/>
      <c r="CC2139" s="296"/>
      <c r="CD2139" s="294"/>
      <c r="CE2139" s="295"/>
      <c r="CF2139" s="295"/>
      <c r="CG2139" s="295"/>
      <c r="CH2139" s="295"/>
      <c r="CI2139" s="296"/>
    </row>
    <row r="2140" spans="1:87" ht="18" customHeight="1" x14ac:dyDescent="0.25">
      <c r="A2140" s="75"/>
      <c r="B2140" s="327"/>
      <c r="C2140" s="328"/>
      <c r="D2140" s="328"/>
      <c r="E2140" s="328"/>
      <c r="F2140" s="328"/>
      <c r="G2140" s="328"/>
      <c r="H2140" s="328"/>
      <c r="I2140" s="328"/>
      <c r="J2140" s="328"/>
      <c r="K2140" s="328"/>
      <c r="L2140" s="328"/>
      <c r="M2140" s="328"/>
      <c r="N2140" s="328"/>
      <c r="O2140" s="328"/>
      <c r="P2140" s="328"/>
      <c r="Q2140" s="328"/>
      <c r="R2140" s="328"/>
      <c r="S2140" s="328"/>
      <c r="T2140" s="328"/>
      <c r="U2140" s="328"/>
      <c r="V2140" s="328"/>
      <c r="W2140" s="328"/>
      <c r="X2140" s="328"/>
      <c r="Y2140" s="329"/>
      <c r="Z2140" s="336"/>
      <c r="AA2140" s="337"/>
      <c r="AB2140" s="337"/>
      <c r="AC2140" s="337"/>
      <c r="AD2140" s="338"/>
      <c r="AE2140" s="336"/>
      <c r="AF2140" s="337"/>
      <c r="AG2140" s="337"/>
      <c r="AH2140" s="337"/>
      <c r="AI2140" s="337"/>
      <c r="AJ2140" s="337"/>
      <c r="AK2140" s="300"/>
      <c r="AL2140" s="301"/>
      <c r="AM2140" s="301"/>
      <c r="AN2140" s="301"/>
      <c r="AO2140" s="301"/>
      <c r="AP2140" s="301"/>
      <c r="AQ2140" s="301"/>
      <c r="AR2140" s="301"/>
      <c r="AS2140" s="301"/>
      <c r="AT2140" s="301"/>
      <c r="AU2140" s="301"/>
      <c r="AV2140" s="301"/>
      <c r="AW2140" s="301"/>
      <c r="AX2140" s="302"/>
      <c r="AY2140" s="407"/>
      <c r="AZ2140" s="304"/>
      <c r="BA2140" s="304"/>
      <c r="BB2140" s="408"/>
      <c r="BC2140" s="306">
        <f t="shared" si="120"/>
        <v>0</v>
      </c>
      <c r="BD2140" s="307"/>
      <c r="BE2140" s="307"/>
      <c r="BF2140" s="308"/>
      <c r="BG2140" s="309"/>
      <c r="BH2140" s="310"/>
      <c r="BI2140" s="310"/>
      <c r="BJ2140" s="311"/>
      <c r="BK2140" s="312">
        <f t="shared" si="121"/>
        <v>0</v>
      </c>
      <c r="BL2140" s="313"/>
      <c r="BM2140" s="313"/>
      <c r="BN2140" s="313"/>
      <c r="BO2140" s="313"/>
      <c r="BP2140" s="314"/>
      <c r="BQ2140" s="294"/>
      <c r="BR2140" s="295"/>
      <c r="BS2140" s="295"/>
      <c r="BT2140" s="295"/>
      <c r="BU2140" s="295"/>
      <c r="BV2140" s="295"/>
      <c r="BW2140" s="296"/>
      <c r="BX2140" s="294"/>
      <c r="BY2140" s="295"/>
      <c r="BZ2140" s="295"/>
      <c r="CA2140" s="295"/>
      <c r="CB2140" s="295"/>
      <c r="CC2140" s="296"/>
      <c r="CD2140" s="294"/>
      <c r="CE2140" s="295"/>
      <c r="CF2140" s="295"/>
      <c r="CG2140" s="295"/>
      <c r="CH2140" s="295"/>
      <c r="CI2140" s="296"/>
    </row>
    <row r="2141" spans="1:87" ht="18" customHeight="1" x14ac:dyDescent="0.25">
      <c r="A2141" s="75"/>
      <c r="B2141" s="327"/>
      <c r="C2141" s="328"/>
      <c r="D2141" s="328"/>
      <c r="E2141" s="328"/>
      <c r="F2141" s="328"/>
      <c r="G2141" s="328"/>
      <c r="H2141" s="328"/>
      <c r="I2141" s="328"/>
      <c r="J2141" s="328"/>
      <c r="K2141" s="328"/>
      <c r="L2141" s="328"/>
      <c r="M2141" s="328"/>
      <c r="N2141" s="328"/>
      <c r="O2141" s="328"/>
      <c r="P2141" s="328"/>
      <c r="Q2141" s="328"/>
      <c r="R2141" s="328"/>
      <c r="S2141" s="328"/>
      <c r="T2141" s="328"/>
      <c r="U2141" s="328"/>
      <c r="V2141" s="328"/>
      <c r="W2141" s="328"/>
      <c r="X2141" s="328"/>
      <c r="Y2141" s="329"/>
      <c r="Z2141" s="336"/>
      <c r="AA2141" s="337"/>
      <c r="AB2141" s="337"/>
      <c r="AC2141" s="337"/>
      <c r="AD2141" s="338"/>
      <c r="AE2141" s="336"/>
      <c r="AF2141" s="337"/>
      <c r="AG2141" s="337"/>
      <c r="AH2141" s="337"/>
      <c r="AI2141" s="337"/>
      <c r="AJ2141" s="337"/>
      <c r="AK2141" s="300"/>
      <c r="AL2141" s="301"/>
      <c r="AM2141" s="301"/>
      <c r="AN2141" s="301"/>
      <c r="AO2141" s="301"/>
      <c r="AP2141" s="301"/>
      <c r="AQ2141" s="301"/>
      <c r="AR2141" s="301"/>
      <c r="AS2141" s="301"/>
      <c r="AT2141" s="301"/>
      <c r="AU2141" s="301"/>
      <c r="AV2141" s="301"/>
      <c r="AW2141" s="301"/>
      <c r="AX2141" s="302"/>
      <c r="AY2141" s="407"/>
      <c r="AZ2141" s="304"/>
      <c r="BA2141" s="304"/>
      <c r="BB2141" s="408"/>
      <c r="BC2141" s="306">
        <f t="shared" si="120"/>
        <v>0</v>
      </c>
      <c r="BD2141" s="307"/>
      <c r="BE2141" s="307"/>
      <c r="BF2141" s="308"/>
      <c r="BG2141" s="309"/>
      <c r="BH2141" s="310"/>
      <c r="BI2141" s="310"/>
      <c r="BJ2141" s="311"/>
      <c r="BK2141" s="312">
        <f t="shared" si="121"/>
        <v>0</v>
      </c>
      <c r="BL2141" s="313"/>
      <c r="BM2141" s="313"/>
      <c r="BN2141" s="313"/>
      <c r="BO2141" s="313"/>
      <c r="BP2141" s="314"/>
      <c r="BQ2141" s="294"/>
      <c r="BR2141" s="295"/>
      <c r="BS2141" s="295"/>
      <c r="BT2141" s="295"/>
      <c r="BU2141" s="295"/>
      <c r="BV2141" s="295"/>
      <c r="BW2141" s="296"/>
      <c r="BX2141" s="294"/>
      <c r="BY2141" s="295"/>
      <c r="BZ2141" s="295"/>
      <c r="CA2141" s="295"/>
      <c r="CB2141" s="295"/>
      <c r="CC2141" s="296"/>
      <c r="CD2141" s="294"/>
      <c r="CE2141" s="295"/>
      <c r="CF2141" s="295"/>
      <c r="CG2141" s="295"/>
      <c r="CH2141" s="295"/>
      <c r="CI2141" s="296"/>
    </row>
    <row r="2142" spans="1:87" ht="18" customHeight="1" x14ac:dyDescent="0.25">
      <c r="A2142" s="75"/>
      <c r="B2142" s="327"/>
      <c r="C2142" s="328"/>
      <c r="D2142" s="328"/>
      <c r="E2142" s="328"/>
      <c r="F2142" s="328"/>
      <c r="G2142" s="328"/>
      <c r="H2142" s="328"/>
      <c r="I2142" s="328"/>
      <c r="J2142" s="328"/>
      <c r="K2142" s="328"/>
      <c r="L2142" s="328"/>
      <c r="M2142" s="328"/>
      <c r="N2142" s="328"/>
      <c r="O2142" s="328"/>
      <c r="P2142" s="328"/>
      <c r="Q2142" s="328"/>
      <c r="R2142" s="328"/>
      <c r="S2142" s="328"/>
      <c r="T2142" s="328"/>
      <c r="U2142" s="328"/>
      <c r="V2142" s="328"/>
      <c r="W2142" s="328"/>
      <c r="X2142" s="328"/>
      <c r="Y2142" s="329"/>
      <c r="Z2142" s="336"/>
      <c r="AA2142" s="337"/>
      <c r="AB2142" s="337"/>
      <c r="AC2142" s="337"/>
      <c r="AD2142" s="338"/>
      <c r="AE2142" s="336"/>
      <c r="AF2142" s="337"/>
      <c r="AG2142" s="337"/>
      <c r="AH2142" s="337"/>
      <c r="AI2142" s="337"/>
      <c r="AJ2142" s="337"/>
      <c r="AK2142" s="300"/>
      <c r="AL2142" s="301"/>
      <c r="AM2142" s="301"/>
      <c r="AN2142" s="301"/>
      <c r="AO2142" s="301"/>
      <c r="AP2142" s="301"/>
      <c r="AQ2142" s="301"/>
      <c r="AR2142" s="301"/>
      <c r="AS2142" s="301"/>
      <c r="AT2142" s="301"/>
      <c r="AU2142" s="301"/>
      <c r="AV2142" s="301"/>
      <c r="AW2142" s="301"/>
      <c r="AX2142" s="302"/>
      <c r="AY2142" s="407"/>
      <c r="AZ2142" s="304"/>
      <c r="BA2142" s="304"/>
      <c r="BB2142" s="408"/>
      <c r="BC2142" s="306">
        <f t="shared" si="120"/>
        <v>0</v>
      </c>
      <c r="BD2142" s="307"/>
      <c r="BE2142" s="307"/>
      <c r="BF2142" s="308"/>
      <c r="BG2142" s="309"/>
      <c r="BH2142" s="310"/>
      <c r="BI2142" s="310"/>
      <c r="BJ2142" s="311"/>
      <c r="BK2142" s="312">
        <f t="shared" si="121"/>
        <v>0</v>
      </c>
      <c r="BL2142" s="313"/>
      <c r="BM2142" s="313"/>
      <c r="BN2142" s="313"/>
      <c r="BO2142" s="313"/>
      <c r="BP2142" s="314"/>
      <c r="BQ2142" s="294"/>
      <c r="BR2142" s="295"/>
      <c r="BS2142" s="295"/>
      <c r="BT2142" s="295"/>
      <c r="BU2142" s="295"/>
      <c r="BV2142" s="295"/>
      <c r="BW2142" s="296"/>
      <c r="BX2142" s="294"/>
      <c r="BY2142" s="295"/>
      <c r="BZ2142" s="295"/>
      <c r="CA2142" s="295"/>
      <c r="CB2142" s="295"/>
      <c r="CC2142" s="296"/>
      <c r="CD2142" s="294"/>
      <c r="CE2142" s="295"/>
      <c r="CF2142" s="295"/>
      <c r="CG2142" s="295"/>
      <c r="CH2142" s="295"/>
      <c r="CI2142" s="296"/>
    </row>
    <row r="2143" spans="1:87" ht="18" customHeight="1" x14ac:dyDescent="0.25">
      <c r="A2143" s="75"/>
      <c r="B2143" s="327"/>
      <c r="C2143" s="328"/>
      <c r="D2143" s="328"/>
      <c r="E2143" s="328"/>
      <c r="F2143" s="328"/>
      <c r="G2143" s="328"/>
      <c r="H2143" s="328"/>
      <c r="I2143" s="328"/>
      <c r="J2143" s="328"/>
      <c r="K2143" s="328"/>
      <c r="L2143" s="328"/>
      <c r="M2143" s="328"/>
      <c r="N2143" s="328"/>
      <c r="O2143" s="328"/>
      <c r="P2143" s="328"/>
      <c r="Q2143" s="328"/>
      <c r="R2143" s="328"/>
      <c r="S2143" s="328"/>
      <c r="T2143" s="328"/>
      <c r="U2143" s="328"/>
      <c r="V2143" s="328"/>
      <c r="W2143" s="328"/>
      <c r="X2143" s="328"/>
      <c r="Y2143" s="329"/>
      <c r="Z2143" s="336"/>
      <c r="AA2143" s="337"/>
      <c r="AB2143" s="337"/>
      <c r="AC2143" s="337"/>
      <c r="AD2143" s="338"/>
      <c r="AE2143" s="336"/>
      <c r="AF2143" s="337"/>
      <c r="AG2143" s="337"/>
      <c r="AH2143" s="337"/>
      <c r="AI2143" s="337"/>
      <c r="AJ2143" s="337"/>
      <c r="AK2143" s="300"/>
      <c r="AL2143" s="301"/>
      <c r="AM2143" s="301"/>
      <c r="AN2143" s="301"/>
      <c r="AO2143" s="301"/>
      <c r="AP2143" s="301"/>
      <c r="AQ2143" s="301"/>
      <c r="AR2143" s="301"/>
      <c r="AS2143" s="301"/>
      <c r="AT2143" s="301"/>
      <c r="AU2143" s="301"/>
      <c r="AV2143" s="301"/>
      <c r="AW2143" s="301"/>
      <c r="AX2143" s="302"/>
      <c r="AY2143" s="407"/>
      <c r="AZ2143" s="304"/>
      <c r="BA2143" s="304"/>
      <c r="BB2143" s="408"/>
      <c r="BC2143" s="306">
        <f t="shared" si="120"/>
        <v>0</v>
      </c>
      <c r="BD2143" s="307"/>
      <c r="BE2143" s="307"/>
      <c r="BF2143" s="308"/>
      <c r="BG2143" s="309"/>
      <c r="BH2143" s="310"/>
      <c r="BI2143" s="310"/>
      <c r="BJ2143" s="311"/>
      <c r="BK2143" s="312">
        <f t="shared" si="121"/>
        <v>0</v>
      </c>
      <c r="BL2143" s="313"/>
      <c r="BM2143" s="313"/>
      <c r="BN2143" s="313"/>
      <c r="BO2143" s="313"/>
      <c r="BP2143" s="314"/>
      <c r="BQ2143" s="294"/>
      <c r="BR2143" s="295"/>
      <c r="BS2143" s="295"/>
      <c r="BT2143" s="295"/>
      <c r="BU2143" s="295"/>
      <c r="BV2143" s="295"/>
      <c r="BW2143" s="296"/>
      <c r="BX2143" s="294"/>
      <c r="BY2143" s="295"/>
      <c r="BZ2143" s="295"/>
      <c r="CA2143" s="295"/>
      <c r="CB2143" s="295"/>
      <c r="CC2143" s="296"/>
      <c r="CD2143" s="294"/>
      <c r="CE2143" s="295"/>
      <c r="CF2143" s="295"/>
      <c r="CG2143" s="295"/>
      <c r="CH2143" s="295"/>
      <c r="CI2143" s="296"/>
    </row>
    <row r="2144" spans="1:87" ht="18" customHeight="1" x14ac:dyDescent="0.25">
      <c r="A2144" s="75"/>
      <c r="B2144" s="327"/>
      <c r="C2144" s="328"/>
      <c r="D2144" s="328"/>
      <c r="E2144" s="328"/>
      <c r="F2144" s="328"/>
      <c r="G2144" s="328"/>
      <c r="H2144" s="328"/>
      <c r="I2144" s="328"/>
      <c r="J2144" s="328"/>
      <c r="K2144" s="328"/>
      <c r="L2144" s="328"/>
      <c r="M2144" s="328"/>
      <c r="N2144" s="328"/>
      <c r="O2144" s="328"/>
      <c r="P2144" s="328"/>
      <c r="Q2144" s="328"/>
      <c r="R2144" s="328"/>
      <c r="S2144" s="328"/>
      <c r="T2144" s="328"/>
      <c r="U2144" s="328"/>
      <c r="V2144" s="328"/>
      <c r="W2144" s="328"/>
      <c r="X2144" s="328"/>
      <c r="Y2144" s="329"/>
      <c r="Z2144" s="336"/>
      <c r="AA2144" s="337"/>
      <c r="AB2144" s="337"/>
      <c r="AC2144" s="337"/>
      <c r="AD2144" s="338"/>
      <c r="AE2144" s="336"/>
      <c r="AF2144" s="337"/>
      <c r="AG2144" s="337"/>
      <c r="AH2144" s="337"/>
      <c r="AI2144" s="337"/>
      <c r="AJ2144" s="337"/>
      <c r="AK2144" s="300"/>
      <c r="AL2144" s="301"/>
      <c r="AM2144" s="301"/>
      <c r="AN2144" s="301"/>
      <c r="AO2144" s="301"/>
      <c r="AP2144" s="301"/>
      <c r="AQ2144" s="301"/>
      <c r="AR2144" s="301"/>
      <c r="AS2144" s="301"/>
      <c r="AT2144" s="301"/>
      <c r="AU2144" s="301"/>
      <c r="AV2144" s="301"/>
      <c r="AW2144" s="301"/>
      <c r="AX2144" s="302"/>
      <c r="AY2144" s="407"/>
      <c r="AZ2144" s="304"/>
      <c r="BA2144" s="304"/>
      <c r="BB2144" s="408"/>
      <c r="BC2144" s="306">
        <f t="shared" si="120"/>
        <v>0</v>
      </c>
      <c r="BD2144" s="307"/>
      <c r="BE2144" s="307"/>
      <c r="BF2144" s="308"/>
      <c r="BG2144" s="309"/>
      <c r="BH2144" s="310"/>
      <c r="BI2144" s="310"/>
      <c r="BJ2144" s="311"/>
      <c r="BK2144" s="312">
        <f t="shared" si="121"/>
        <v>0</v>
      </c>
      <c r="BL2144" s="313"/>
      <c r="BM2144" s="313"/>
      <c r="BN2144" s="313"/>
      <c r="BO2144" s="313"/>
      <c r="BP2144" s="314"/>
      <c r="BQ2144" s="294"/>
      <c r="BR2144" s="295"/>
      <c r="BS2144" s="295"/>
      <c r="BT2144" s="295"/>
      <c r="BU2144" s="295"/>
      <c r="BV2144" s="295"/>
      <c r="BW2144" s="296"/>
      <c r="BX2144" s="294"/>
      <c r="BY2144" s="295"/>
      <c r="BZ2144" s="295"/>
      <c r="CA2144" s="295"/>
      <c r="CB2144" s="295"/>
      <c r="CC2144" s="296"/>
      <c r="CD2144" s="294"/>
      <c r="CE2144" s="295"/>
      <c r="CF2144" s="295"/>
      <c r="CG2144" s="295"/>
      <c r="CH2144" s="295"/>
      <c r="CI2144" s="296"/>
    </row>
    <row r="2145" spans="1:87" ht="18" customHeight="1" x14ac:dyDescent="0.25">
      <c r="A2145" s="75"/>
      <c r="B2145" s="327"/>
      <c r="C2145" s="328"/>
      <c r="D2145" s="328"/>
      <c r="E2145" s="328"/>
      <c r="F2145" s="328"/>
      <c r="G2145" s="328"/>
      <c r="H2145" s="328"/>
      <c r="I2145" s="328"/>
      <c r="J2145" s="328"/>
      <c r="K2145" s="328"/>
      <c r="L2145" s="328"/>
      <c r="M2145" s="328"/>
      <c r="N2145" s="328"/>
      <c r="O2145" s="328"/>
      <c r="P2145" s="328"/>
      <c r="Q2145" s="328"/>
      <c r="R2145" s="328"/>
      <c r="S2145" s="328"/>
      <c r="T2145" s="328"/>
      <c r="U2145" s="328"/>
      <c r="V2145" s="328"/>
      <c r="W2145" s="328"/>
      <c r="X2145" s="328"/>
      <c r="Y2145" s="329"/>
      <c r="Z2145" s="336"/>
      <c r="AA2145" s="337"/>
      <c r="AB2145" s="337"/>
      <c r="AC2145" s="337"/>
      <c r="AD2145" s="338"/>
      <c r="AE2145" s="336"/>
      <c r="AF2145" s="337"/>
      <c r="AG2145" s="337"/>
      <c r="AH2145" s="337"/>
      <c r="AI2145" s="337"/>
      <c r="AJ2145" s="337"/>
      <c r="AK2145" s="300"/>
      <c r="AL2145" s="301"/>
      <c r="AM2145" s="301"/>
      <c r="AN2145" s="301"/>
      <c r="AO2145" s="301"/>
      <c r="AP2145" s="301"/>
      <c r="AQ2145" s="301"/>
      <c r="AR2145" s="301"/>
      <c r="AS2145" s="301"/>
      <c r="AT2145" s="301"/>
      <c r="AU2145" s="301"/>
      <c r="AV2145" s="301"/>
      <c r="AW2145" s="301"/>
      <c r="AX2145" s="302"/>
      <c r="AY2145" s="407"/>
      <c r="AZ2145" s="304"/>
      <c r="BA2145" s="304"/>
      <c r="BB2145" s="408"/>
      <c r="BC2145" s="306">
        <f t="shared" si="120"/>
        <v>0</v>
      </c>
      <c r="BD2145" s="307"/>
      <c r="BE2145" s="307"/>
      <c r="BF2145" s="308"/>
      <c r="BG2145" s="309"/>
      <c r="BH2145" s="310"/>
      <c r="BI2145" s="310"/>
      <c r="BJ2145" s="311"/>
      <c r="BK2145" s="312">
        <f t="shared" si="121"/>
        <v>0</v>
      </c>
      <c r="BL2145" s="313"/>
      <c r="BM2145" s="313"/>
      <c r="BN2145" s="313"/>
      <c r="BO2145" s="313"/>
      <c r="BP2145" s="314"/>
      <c r="BQ2145" s="294"/>
      <c r="BR2145" s="295"/>
      <c r="BS2145" s="295"/>
      <c r="BT2145" s="295"/>
      <c r="BU2145" s="295"/>
      <c r="BV2145" s="295"/>
      <c r="BW2145" s="296"/>
      <c r="BX2145" s="294"/>
      <c r="BY2145" s="295"/>
      <c r="BZ2145" s="295"/>
      <c r="CA2145" s="295"/>
      <c r="CB2145" s="295"/>
      <c r="CC2145" s="296"/>
      <c r="CD2145" s="294"/>
      <c r="CE2145" s="295"/>
      <c r="CF2145" s="295"/>
      <c r="CG2145" s="295"/>
      <c r="CH2145" s="295"/>
      <c r="CI2145" s="296"/>
    </row>
    <row r="2146" spans="1:87" ht="18" customHeight="1" x14ac:dyDescent="0.25">
      <c r="A2146" s="75"/>
      <c r="B2146" s="327"/>
      <c r="C2146" s="328"/>
      <c r="D2146" s="328"/>
      <c r="E2146" s="328"/>
      <c r="F2146" s="328"/>
      <c r="G2146" s="328"/>
      <c r="H2146" s="328"/>
      <c r="I2146" s="328"/>
      <c r="J2146" s="328"/>
      <c r="K2146" s="328"/>
      <c r="L2146" s="328"/>
      <c r="M2146" s="328"/>
      <c r="N2146" s="328"/>
      <c r="O2146" s="328"/>
      <c r="P2146" s="328"/>
      <c r="Q2146" s="328"/>
      <c r="R2146" s="328"/>
      <c r="S2146" s="328"/>
      <c r="T2146" s="328"/>
      <c r="U2146" s="328"/>
      <c r="V2146" s="328"/>
      <c r="W2146" s="328"/>
      <c r="X2146" s="328"/>
      <c r="Y2146" s="329"/>
      <c r="Z2146" s="336"/>
      <c r="AA2146" s="337"/>
      <c r="AB2146" s="337"/>
      <c r="AC2146" s="337"/>
      <c r="AD2146" s="338"/>
      <c r="AE2146" s="336"/>
      <c r="AF2146" s="337"/>
      <c r="AG2146" s="337"/>
      <c r="AH2146" s="337"/>
      <c r="AI2146" s="337"/>
      <c r="AJ2146" s="337"/>
      <c r="AK2146" s="300"/>
      <c r="AL2146" s="301"/>
      <c r="AM2146" s="301"/>
      <c r="AN2146" s="301"/>
      <c r="AO2146" s="301"/>
      <c r="AP2146" s="301"/>
      <c r="AQ2146" s="301"/>
      <c r="AR2146" s="301"/>
      <c r="AS2146" s="301"/>
      <c r="AT2146" s="301"/>
      <c r="AU2146" s="301"/>
      <c r="AV2146" s="301"/>
      <c r="AW2146" s="301"/>
      <c r="AX2146" s="302"/>
      <c r="AY2146" s="407"/>
      <c r="AZ2146" s="304"/>
      <c r="BA2146" s="304"/>
      <c r="BB2146" s="408"/>
      <c r="BC2146" s="306">
        <f t="shared" si="120"/>
        <v>0</v>
      </c>
      <c r="BD2146" s="307"/>
      <c r="BE2146" s="307"/>
      <c r="BF2146" s="308"/>
      <c r="BG2146" s="309"/>
      <c r="BH2146" s="310"/>
      <c r="BI2146" s="310"/>
      <c r="BJ2146" s="311"/>
      <c r="BK2146" s="312">
        <f t="shared" si="121"/>
        <v>0</v>
      </c>
      <c r="BL2146" s="313"/>
      <c r="BM2146" s="313"/>
      <c r="BN2146" s="313"/>
      <c r="BO2146" s="313"/>
      <c r="BP2146" s="314"/>
      <c r="BQ2146" s="294"/>
      <c r="BR2146" s="295"/>
      <c r="BS2146" s="295"/>
      <c r="BT2146" s="295"/>
      <c r="BU2146" s="295"/>
      <c r="BV2146" s="295"/>
      <c r="BW2146" s="296"/>
      <c r="BX2146" s="294"/>
      <c r="BY2146" s="295"/>
      <c r="BZ2146" s="295"/>
      <c r="CA2146" s="295"/>
      <c r="CB2146" s="295"/>
      <c r="CC2146" s="296"/>
      <c r="CD2146" s="294"/>
      <c r="CE2146" s="295"/>
      <c r="CF2146" s="295"/>
      <c r="CG2146" s="295"/>
      <c r="CH2146" s="295"/>
      <c r="CI2146" s="296"/>
    </row>
    <row r="2147" spans="1:87" ht="18" customHeight="1" x14ac:dyDescent="0.25">
      <c r="A2147" s="75"/>
      <c r="B2147" s="327"/>
      <c r="C2147" s="328"/>
      <c r="D2147" s="328"/>
      <c r="E2147" s="328"/>
      <c r="F2147" s="328"/>
      <c r="G2147" s="328"/>
      <c r="H2147" s="328"/>
      <c r="I2147" s="328"/>
      <c r="J2147" s="328"/>
      <c r="K2147" s="328"/>
      <c r="L2147" s="328"/>
      <c r="M2147" s="328"/>
      <c r="N2147" s="328"/>
      <c r="O2147" s="328"/>
      <c r="P2147" s="328"/>
      <c r="Q2147" s="328"/>
      <c r="R2147" s="328"/>
      <c r="S2147" s="328"/>
      <c r="T2147" s="328"/>
      <c r="U2147" s="328"/>
      <c r="V2147" s="328"/>
      <c r="W2147" s="328"/>
      <c r="X2147" s="328"/>
      <c r="Y2147" s="329"/>
      <c r="Z2147" s="336"/>
      <c r="AA2147" s="337"/>
      <c r="AB2147" s="337"/>
      <c r="AC2147" s="337"/>
      <c r="AD2147" s="338"/>
      <c r="AE2147" s="336"/>
      <c r="AF2147" s="337"/>
      <c r="AG2147" s="337"/>
      <c r="AH2147" s="337"/>
      <c r="AI2147" s="337"/>
      <c r="AJ2147" s="337"/>
      <c r="AK2147" s="300"/>
      <c r="AL2147" s="301"/>
      <c r="AM2147" s="301"/>
      <c r="AN2147" s="301"/>
      <c r="AO2147" s="301"/>
      <c r="AP2147" s="301"/>
      <c r="AQ2147" s="301"/>
      <c r="AR2147" s="301"/>
      <c r="AS2147" s="301"/>
      <c r="AT2147" s="301"/>
      <c r="AU2147" s="301"/>
      <c r="AV2147" s="301"/>
      <c r="AW2147" s="301"/>
      <c r="AX2147" s="302"/>
      <c r="AY2147" s="407"/>
      <c r="AZ2147" s="304"/>
      <c r="BA2147" s="304"/>
      <c r="BB2147" s="408"/>
      <c r="BC2147" s="306">
        <f t="shared" si="120"/>
        <v>0</v>
      </c>
      <c r="BD2147" s="307"/>
      <c r="BE2147" s="307"/>
      <c r="BF2147" s="308"/>
      <c r="BG2147" s="309"/>
      <c r="BH2147" s="310"/>
      <c r="BI2147" s="310"/>
      <c r="BJ2147" s="311"/>
      <c r="BK2147" s="312">
        <f t="shared" si="121"/>
        <v>0</v>
      </c>
      <c r="BL2147" s="313"/>
      <c r="BM2147" s="313"/>
      <c r="BN2147" s="313"/>
      <c r="BO2147" s="313"/>
      <c r="BP2147" s="314"/>
      <c r="BQ2147" s="294"/>
      <c r="BR2147" s="295"/>
      <c r="BS2147" s="295"/>
      <c r="BT2147" s="295"/>
      <c r="BU2147" s="295"/>
      <c r="BV2147" s="295"/>
      <c r="BW2147" s="296"/>
      <c r="BX2147" s="294"/>
      <c r="BY2147" s="295"/>
      <c r="BZ2147" s="295"/>
      <c r="CA2147" s="295"/>
      <c r="CB2147" s="295"/>
      <c r="CC2147" s="296"/>
      <c r="CD2147" s="294"/>
      <c r="CE2147" s="295"/>
      <c r="CF2147" s="295"/>
      <c r="CG2147" s="295"/>
      <c r="CH2147" s="295"/>
      <c r="CI2147" s="296"/>
    </row>
    <row r="2148" spans="1:87" ht="18" customHeight="1" x14ac:dyDescent="0.25">
      <c r="A2148" s="75"/>
      <c r="B2148" s="327"/>
      <c r="C2148" s="328"/>
      <c r="D2148" s="328"/>
      <c r="E2148" s="328"/>
      <c r="F2148" s="328"/>
      <c r="G2148" s="328"/>
      <c r="H2148" s="328"/>
      <c r="I2148" s="328"/>
      <c r="J2148" s="328"/>
      <c r="K2148" s="328"/>
      <c r="L2148" s="328"/>
      <c r="M2148" s="328"/>
      <c r="N2148" s="328"/>
      <c r="O2148" s="328"/>
      <c r="P2148" s="328"/>
      <c r="Q2148" s="328"/>
      <c r="R2148" s="328"/>
      <c r="S2148" s="328"/>
      <c r="T2148" s="328"/>
      <c r="U2148" s="328"/>
      <c r="V2148" s="328"/>
      <c r="W2148" s="328"/>
      <c r="X2148" s="328"/>
      <c r="Y2148" s="329"/>
      <c r="Z2148" s="336"/>
      <c r="AA2148" s="337"/>
      <c r="AB2148" s="337"/>
      <c r="AC2148" s="337"/>
      <c r="AD2148" s="338"/>
      <c r="AE2148" s="336"/>
      <c r="AF2148" s="337"/>
      <c r="AG2148" s="337"/>
      <c r="AH2148" s="337"/>
      <c r="AI2148" s="337"/>
      <c r="AJ2148" s="337"/>
      <c r="AK2148" s="300"/>
      <c r="AL2148" s="301"/>
      <c r="AM2148" s="301"/>
      <c r="AN2148" s="301"/>
      <c r="AO2148" s="301"/>
      <c r="AP2148" s="301"/>
      <c r="AQ2148" s="301"/>
      <c r="AR2148" s="301"/>
      <c r="AS2148" s="301"/>
      <c r="AT2148" s="301"/>
      <c r="AU2148" s="301"/>
      <c r="AV2148" s="301"/>
      <c r="AW2148" s="301"/>
      <c r="AX2148" s="302"/>
      <c r="AY2148" s="407"/>
      <c r="AZ2148" s="304"/>
      <c r="BA2148" s="304"/>
      <c r="BB2148" s="408"/>
      <c r="BC2148" s="306">
        <f t="shared" si="120"/>
        <v>0</v>
      </c>
      <c r="BD2148" s="307"/>
      <c r="BE2148" s="307"/>
      <c r="BF2148" s="308"/>
      <c r="BG2148" s="309"/>
      <c r="BH2148" s="310"/>
      <c r="BI2148" s="310"/>
      <c r="BJ2148" s="311"/>
      <c r="BK2148" s="312">
        <f t="shared" si="121"/>
        <v>0</v>
      </c>
      <c r="BL2148" s="313"/>
      <c r="BM2148" s="313"/>
      <c r="BN2148" s="313"/>
      <c r="BO2148" s="313"/>
      <c r="BP2148" s="314"/>
      <c r="BQ2148" s="294"/>
      <c r="BR2148" s="295"/>
      <c r="BS2148" s="295"/>
      <c r="BT2148" s="295"/>
      <c r="BU2148" s="295"/>
      <c r="BV2148" s="295"/>
      <c r="BW2148" s="296"/>
      <c r="BX2148" s="294"/>
      <c r="BY2148" s="295"/>
      <c r="BZ2148" s="295"/>
      <c r="CA2148" s="295"/>
      <c r="CB2148" s="295"/>
      <c r="CC2148" s="296"/>
      <c r="CD2148" s="294"/>
      <c r="CE2148" s="295"/>
      <c r="CF2148" s="295"/>
      <c r="CG2148" s="295"/>
      <c r="CH2148" s="295"/>
      <c r="CI2148" s="296"/>
    </row>
    <row r="2149" spans="1:87" ht="18" customHeight="1" x14ac:dyDescent="0.25">
      <c r="A2149" s="75"/>
      <c r="B2149" s="327"/>
      <c r="C2149" s="328"/>
      <c r="D2149" s="328"/>
      <c r="E2149" s="328"/>
      <c r="F2149" s="328"/>
      <c r="G2149" s="328"/>
      <c r="H2149" s="328"/>
      <c r="I2149" s="328"/>
      <c r="J2149" s="328"/>
      <c r="K2149" s="328"/>
      <c r="L2149" s="328"/>
      <c r="M2149" s="328"/>
      <c r="N2149" s="328"/>
      <c r="O2149" s="328"/>
      <c r="P2149" s="328"/>
      <c r="Q2149" s="328"/>
      <c r="R2149" s="328"/>
      <c r="S2149" s="328"/>
      <c r="T2149" s="328"/>
      <c r="U2149" s="328"/>
      <c r="V2149" s="328"/>
      <c r="W2149" s="328"/>
      <c r="X2149" s="328"/>
      <c r="Y2149" s="329"/>
      <c r="Z2149" s="336"/>
      <c r="AA2149" s="337"/>
      <c r="AB2149" s="337"/>
      <c r="AC2149" s="337"/>
      <c r="AD2149" s="338"/>
      <c r="AE2149" s="336"/>
      <c r="AF2149" s="337"/>
      <c r="AG2149" s="337"/>
      <c r="AH2149" s="337"/>
      <c r="AI2149" s="337"/>
      <c r="AJ2149" s="337"/>
      <c r="AK2149" s="300"/>
      <c r="AL2149" s="301"/>
      <c r="AM2149" s="301"/>
      <c r="AN2149" s="301"/>
      <c r="AO2149" s="301"/>
      <c r="AP2149" s="301"/>
      <c r="AQ2149" s="301"/>
      <c r="AR2149" s="301"/>
      <c r="AS2149" s="301"/>
      <c r="AT2149" s="301"/>
      <c r="AU2149" s="301"/>
      <c r="AV2149" s="301"/>
      <c r="AW2149" s="301"/>
      <c r="AX2149" s="302"/>
      <c r="AY2149" s="407"/>
      <c r="AZ2149" s="304"/>
      <c r="BA2149" s="304"/>
      <c r="BB2149" s="408"/>
      <c r="BC2149" s="306">
        <f t="shared" si="120"/>
        <v>0</v>
      </c>
      <c r="BD2149" s="307"/>
      <c r="BE2149" s="307"/>
      <c r="BF2149" s="308"/>
      <c r="BG2149" s="309"/>
      <c r="BH2149" s="310"/>
      <c r="BI2149" s="310"/>
      <c r="BJ2149" s="311"/>
      <c r="BK2149" s="312">
        <f t="shared" si="121"/>
        <v>0</v>
      </c>
      <c r="BL2149" s="313"/>
      <c r="BM2149" s="313"/>
      <c r="BN2149" s="313"/>
      <c r="BO2149" s="313"/>
      <c r="BP2149" s="314"/>
      <c r="BQ2149" s="294"/>
      <c r="BR2149" s="295"/>
      <c r="BS2149" s="295"/>
      <c r="BT2149" s="295"/>
      <c r="BU2149" s="295"/>
      <c r="BV2149" s="295"/>
      <c r="BW2149" s="296"/>
      <c r="BX2149" s="294"/>
      <c r="BY2149" s="295"/>
      <c r="BZ2149" s="295"/>
      <c r="CA2149" s="295"/>
      <c r="CB2149" s="295"/>
      <c r="CC2149" s="296"/>
      <c r="CD2149" s="294"/>
      <c r="CE2149" s="295"/>
      <c r="CF2149" s="295"/>
      <c r="CG2149" s="295"/>
      <c r="CH2149" s="295"/>
      <c r="CI2149" s="296"/>
    </row>
    <row r="2150" spans="1:87" ht="18" customHeight="1" x14ac:dyDescent="0.25">
      <c r="A2150" s="75"/>
      <c r="B2150" s="327"/>
      <c r="C2150" s="328"/>
      <c r="D2150" s="328"/>
      <c r="E2150" s="328"/>
      <c r="F2150" s="328"/>
      <c r="G2150" s="328"/>
      <c r="H2150" s="328"/>
      <c r="I2150" s="328"/>
      <c r="J2150" s="328"/>
      <c r="K2150" s="328"/>
      <c r="L2150" s="328"/>
      <c r="M2150" s="328"/>
      <c r="N2150" s="328"/>
      <c r="O2150" s="328"/>
      <c r="P2150" s="328"/>
      <c r="Q2150" s="328"/>
      <c r="R2150" s="328"/>
      <c r="S2150" s="328"/>
      <c r="T2150" s="328"/>
      <c r="U2150" s="328"/>
      <c r="V2150" s="328"/>
      <c r="W2150" s="328"/>
      <c r="X2150" s="328"/>
      <c r="Y2150" s="329"/>
      <c r="Z2150" s="336"/>
      <c r="AA2150" s="337"/>
      <c r="AB2150" s="337"/>
      <c r="AC2150" s="337"/>
      <c r="AD2150" s="338"/>
      <c r="AE2150" s="336"/>
      <c r="AF2150" s="337"/>
      <c r="AG2150" s="337"/>
      <c r="AH2150" s="337"/>
      <c r="AI2150" s="337"/>
      <c r="AJ2150" s="337"/>
      <c r="AK2150" s="300"/>
      <c r="AL2150" s="301"/>
      <c r="AM2150" s="301"/>
      <c r="AN2150" s="301"/>
      <c r="AO2150" s="301"/>
      <c r="AP2150" s="301"/>
      <c r="AQ2150" s="301"/>
      <c r="AR2150" s="301"/>
      <c r="AS2150" s="301"/>
      <c r="AT2150" s="301"/>
      <c r="AU2150" s="301"/>
      <c r="AV2150" s="301"/>
      <c r="AW2150" s="301"/>
      <c r="AX2150" s="302"/>
      <c r="AY2150" s="407"/>
      <c r="AZ2150" s="304"/>
      <c r="BA2150" s="304"/>
      <c r="BB2150" s="408"/>
      <c r="BC2150" s="306">
        <f t="shared" si="120"/>
        <v>0</v>
      </c>
      <c r="BD2150" s="307"/>
      <c r="BE2150" s="307"/>
      <c r="BF2150" s="308"/>
      <c r="BG2150" s="309"/>
      <c r="BH2150" s="310"/>
      <c r="BI2150" s="310"/>
      <c r="BJ2150" s="311"/>
      <c r="BK2150" s="312">
        <f t="shared" si="121"/>
        <v>0</v>
      </c>
      <c r="BL2150" s="313"/>
      <c r="BM2150" s="313"/>
      <c r="BN2150" s="313"/>
      <c r="BO2150" s="313"/>
      <c r="BP2150" s="314"/>
      <c r="BQ2150" s="294"/>
      <c r="BR2150" s="295"/>
      <c r="BS2150" s="295"/>
      <c r="BT2150" s="295"/>
      <c r="BU2150" s="295"/>
      <c r="BV2150" s="295"/>
      <c r="BW2150" s="296"/>
      <c r="BX2150" s="294"/>
      <c r="BY2150" s="295"/>
      <c r="BZ2150" s="295"/>
      <c r="CA2150" s="295"/>
      <c r="CB2150" s="295"/>
      <c r="CC2150" s="296"/>
      <c r="CD2150" s="294"/>
      <c r="CE2150" s="295"/>
      <c r="CF2150" s="295"/>
      <c r="CG2150" s="295"/>
      <c r="CH2150" s="295"/>
      <c r="CI2150" s="296"/>
    </row>
    <row r="2151" spans="1:87" ht="18" customHeight="1" x14ac:dyDescent="0.25">
      <c r="A2151" s="75"/>
      <c r="B2151" s="327"/>
      <c r="C2151" s="328"/>
      <c r="D2151" s="328"/>
      <c r="E2151" s="328"/>
      <c r="F2151" s="328"/>
      <c r="G2151" s="328"/>
      <c r="H2151" s="328"/>
      <c r="I2151" s="328"/>
      <c r="J2151" s="328"/>
      <c r="K2151" s="328"/>
      <c r="L2151" s="328"/>
      <c r="M2151" s="328"/>
      <c r="N2151" s="328"/>
      <c r="O2151" s="328"/>
      <c r="P2151" s="328"/>
      <c r="Q2151" s="328"/>
      <c r="R2151" s="328"/>
      <c r="S2151" s="328"/>
      <c r="T2151" s="328"/>
      <c r="U2151" s="328"/>
      <c r="V2151" s="328"/>
      <c r="W2151" s="328"/>
      <c r="X2151" s="328"/>
      <c r="Y2151" s="329"/>
      <c r="Z2151" s="336"/>
      <c r="AA2151" s="337"/>
      <c r="AB2151" s="337"/>
      <c r="AC2151" s="337"/>
      <c r="AD2151" s="338"/>
      <c r="AE2151" s="336"/>
      <c r="AF2151" s="337"/>
      <c r="AG2151" s="337"/>
      <c r="AH2151" s="337"/>
      <c r="AI2151" s="337"/>
      <c r="AJ2151" s="337"/>
      <c r="AK2151" s="300"/>
      <c r="AL2151" s="301"/>
      <c r="AM2151" s="301"/>
      <c r="AN2151" s="301"/>
      <c r="AO2151" s="301"/>
      <c r="AP2151" s="301"/>
      <c r="AQ2151" s="301"/>
      <c r="AR2151" s="301"/>
      <c r="AS2151" s="301"/>
      <c r="AT2151" s="301"/>
      <c r="AU2151" s="301"/>
      <c r="AV2151" s="301"/>
      <c r="AW2151" s="301"/>
      <c r="AX2151" s="302"/>
      <c r="AY2151" s="407"/>
      <c r="AZ2151" s="304"/>
      <c r="BA2151" s="304"/>
      <c r="BB2151" s="408"/>
      <c r="BC2151" s="306">
        <f t="shared" si="120"/>
        <v>0</v>
      </c>
      <c r="BD2151" s="307"/>
      <c r="BE2151" s="307"/>
      <c r="BF2151" s="308"/>
      <c r="BG2151" s="309"/>
      <c r="BH2151" s="310"/>
      <c r="BI2151" s="310"/>
      <c r="BJ2151" s="311"/>
      <c r="BK2151" s="312">
        <f t="shared" si="121"/>
        <v>0</v>
      </c>
      <c r="BL2151" s="313"/>
      <c r="BM2151" s="313"/>
      <c r="BN2151" s="313"/>
      <c r="BO2151" s="313"/>
      <c r="BP2151" s="314"/>
      <c r="BQ2151" s="294"/>
      <c r="BR2151" s="295"/>
      <c r="BS2151" s="295"/>
      <c r="BT2151" s="295"/>
      <c r="BU2151" s="295"/>
      <c r="BV2151" s="295"/>
      <c r="BW2151" s="296"/>
      <c r="BX2151" s="294"/>
      <c r="BY2151" s="295"/>
      <c r="BZ2151" s="295"/>
      <c r="CA2151" s="295"/>
      <c r="CB2151" s="295"/>
      <c r="CC2151" s="296"/>
      <c r="CD2151" s="294"/>
      <c r="CE2151" s="295"/>
      <c r="CF2151" s="295"/>
      <c r="CG2151" s="295"/>
      <c r="CH2151" s="295"/>
      <c r="CI2151" s="296"/>
    </row>
    <row r="2152" spans="1:87" ht="18" customHeight="1" x14ac:dyDescent="0.25">
      <c r="A2152" s="75"/>
      <c r="B2152" s="327"/>
      <c r="C2152" s="328"/>
      <c r="D2152" s="328"/>
      <c r="E2152" s="328"/>
      <c r="F2152" s="328"/>
      <c r="G2152" s="328"/>
      <c r="H2152" s="328"/>
      <c r="I2152" s="328"/>
      <c r="J2152" s="328"/>
      <c r="K2152" s="328"/>
      <c r="L2152" s="328"/>
      <c r="M2152" s="328"/>
      <c r="N2152" s="328"/>
      <c r="O2152" s="328"/>
      <c r="P2152" s="328"/>
      <c r="Q2152" s="328"/>
      <c r="R2152" s="328"/>
      <c r="S2152" s="328"/>
      <c r="T2152" s="328"/>
      <c r="U2152" s="328"/>
      <c r="V2152" s="328"/>
      <c r="W2152" s="328"/>
      <c r="X2152" s="328"/>
      <c r="Y2152" s="329"/>
      <c r="Z2152" s="336"/>
      <c r="AA2152" s="337"/>
      <c r="AB2152" s="337"/>
      <c r="AC2152" s="337"/>
      <c r="AD2152" s="338"/>
      <c r="AE2152" s="336"/>
      <c r="AF2152" s="337"/>
      <c r="AG2152" s="337"/>
      <c r="AH2152" s="337"/>
      <c r="AI2152" s="337"/>
      <c r="AJ2152" s="337"/>
      <c r="AK2152" s="300"/>
      <c r="AL2152" s="301"/>
      <c r="AM2152" s="301"/>
      <c r="AN2152" s="301"/>
      <c r="AO2152" s="301"/>
      <c r="AP2152" s="301"/>
      <c r="AQ2152" s="301"/>
      <c r="AR2152" s="301"/>
      <c r="AS2152" s="301"/>
      <c r="AT2152" s="301"/>
      <c r="AU2152" s="301"/>
      <c r="AV2152" s="301"/>
      <c r="AW2152" s="301"/>
      <c r="AX2152" s="302"/>
      <c r="AY2152" s="407"/>
      <c r="AZ2152" s="304"/>
      <c r="BA2152" s="304"/>
      <c r="BB2152" s="408"/>
      <c r="BC2152" s="306">
        <f t="shared" si="120"/>
        <v>0</v>
      </c>
      <c r="BD2152" s="307"/>
      <c r="BE2152" s="307"/>
      <c r="BF2152" s="308"/>
      <c r="BG2152" s="309"/>
      <c r="BH2152" s="310"/>
      <c r="BI2152" s="310"/>
      <c r="BJ2152" s="311"/>
      <c r="BK2152" s="312">
        <f t="shared" si="121"/>
        <v>0</v>
      </c>
      <c r="BL2152" s="313"/>
      <c r="BM2152" s="313"/>
      <c r="BN2152" s="313"/>
      <c r="BO2152" s="313"/>
      <c r="BP2152" s="314"/>
      <c r="BQ2152" s="294"/>
      <c r="BR2152" s="295"/>
      <c r="BS2152" s="295"/>
      <c r="BT2152" s="295"/>
      <c r="BU2152" s="295"/>
      <c r="BV2152" s="295"/>
      <c r="BW2152" s="296"/>
      <c r="BX2152" s="294"/>
      <c r="BY2152" s="295"/>
      <c r="BZ2152" s="295"/>
      <c r="CA2152" s="295"/>
      <c r="CB2152" s="295"/>
      <c r="CC2152" s="296"/>
      <c r="CD2152" s="294"/>
      <c r="CE2152" s="295"/>
      <c r="CF2152" s="295"/>
      <c r="CG2152" s="295"/>
      <c r="CH2152" s="295"/>
      <c r="CI2152" s="296"/>
    </row>
    <row r="2153" spans="1:87" ht="18" customHeight="1" x14ac:dyDescent="0.25">
      <c r="A2153" s="75"/>
      <c r="B2153" s="327"/>
      <c r="C2153" s="328"/>
      <c r="D2153" s="328"/>
      <c r="E2153" s="328"/>
      <c r="F2153" s="328"/>
      <c r="G2153" s="328"/>
      <c r="H2153" s="328"/>
      <c r="I2153" s="328"/>
      <c r="J2153" s="328"/>
      <c r="K2153" s="328"/>
      <c r="L2153" s="328"/>
      <c r="M2153" s="328"/>
      <c r="N2153" s="328"/>
      <c r="O2153" s="328"/>
      <c r="P2153" s="328"/>
      <c r="Q2153" s="328"/>
      <c r="R2153" s="328"/>
      <c r="S2153" s="328"/>
      <c r="T2153" s="328"/>
      <c r="U2153" s="328"/>
      <c r="V2153" s="328"/>
      <c r="W2153" s="328"/>
      <c r="X2153" s="328"/>
      <c r="Y2153" s="329"/>
      <c r="Z2153" s="336"/>
      <c r="AA2153" s="337"/>
      <c r="AB2153" s="337"/>
      <c r="AC2153" s="337"/>
      <c r="AD2153" s="338"/>
      <c r="AE2153" s="336"/>
      <c r="AF2153" s="337"/>
      <c r="AG2153" s="337"/>
      <c r="AH2153" s="337"/>
      <c r="AI2153" s="337"/>
      <c r="AJ2153" s="337"/>
      <c r="AK2153" s="300"/>
      <c r="AL2153" s="301"/>
      <c r="AM2153" s="301"/>
      <c r="AN2153" s="301"/>
      <c r="AO2153" s="301"/>
      <c r="AP2153" s="301"/>
      <c r="AQ2153" s="301"/>
      <c r="AR2153" s="301"/>
      <c r="AS2153" s="301"/>
      <c r="AT2153" s="301"/>
      <c r="AU2153" s="301"/>
      <c r="AV2153" s="301"/>
      <c r="AW2153" s="301"/>
      <c r="AX2153" s="302"/>
      <c r="AY2153" s="407"/>
      <c r="AZ2153" s="304"/>
      <c r="BA2153" s="304"/>
      <c r="BB2153" s="408"/>
      <c r="BC2153" s="306">
        <f t="shared" si="120"/>
        <v>0</v>
      </c>
      <c r="BD2153" s="307"/>
      <c r="BE2153" s="307"/>
      <c r="BF2153" s="308"/>
      <c r="BG2153" s="309"/>
      <c r="BH2153" s="310"/>
      <c r="BI2153" s="310"/>
      <c r="BJ2153" s="311"/>
      <c r="BK2153" s="312">
        <f t="shared" si="121"/>
        <v>0</v>
      </c>
      <c r="BL2153" s="313"/>
      <c r="BM2153" s="313"/>
      <c r="BN2153" s="313"/>
      <c r="BO2153" s="313"/>
      <c r="BP2153" s="314"/>
      <c r="BQ2153" s="294"/>
      <c r="BR2153" s="295"/>
      <c r="BS2153" s="295"/>
      <c r="BT2153" s="295"/>
      <c r="BU2153" s="295"/>
      <c r="BV2153" s="295"/>
      <c r="BW2153" s="296"/>
      <c r="BX2153" s="294"/>
      <c r="BY2153" s="295"/>
      <c r="BZ2153" s="295"/>
      <c r="CA2153" s="295"/>
      <c r="CB2153" s="295"/>
      <c r="CC2153" s="296"/>
      <c r="CD2153" s="294"/>
      <c r="CE2153" s="295"/>
      <c r="CF2153" s="295"/>
      <c r="CG2153" s="295"/>
      <c r="CH2153" s="295"/>
      <c r="CI2153" s="296"/>
    </row>
    <row r="2154" spans="1:87" ht="18" customHeight="1" x14ac:dyDescent="0.25">
      <c r="A2154" s="75"/>
      <c r="B2154" s="327"/>
      <c r="C2154" s="328"/>
      <c r="D2154" s="328"/>
      <c r="E2154" s="328"/>
      <c r="F2154" s="328"/>
      <c r="G2154" s="328"/>
      <c r="H2154" s="328"/>
      <c r="I2154" s="328"/>
      <c r="J2154" s="328"/>
      <c r="K2154" s="328"/>
      <c r="L2154" s="328"/>
      <c r="M2154" s="328"/>
      <c r="N2154" s="328"/>
      <c r="O2154" s="328"/>
      <c r="P2154" s="328"/>
      <c r="Q2154" s="328"/>
      <c r="R2154" s="328"/>
      <c r="S2154" s="328"/>
      <c r="T2154" s="328"/>
      <c r="U2154" s="328"/>
      <c r="V2154" s="328"/>
      <c r="W2154" s="328"/>
      <c r="X2154" s="328"/>
      <c r="Y2154" s="329"/>
      <c r="Z2154" s="336"/>
      <c r="AA2154" s="337"/>
      <c r="AB2154" s="337"/>
      <c r="AC2154" s="337"/>
      <c r="AD2154" s="338"/>
      <c r="AE2154" s="336"/>
      <c r="AF2154" s="337"/>
      <c r="AG2154" s="337"/>
      <c r="AH2154" s="337"/>
      <c r="AI2154" s="337"/>
      <c r="AJ2154" s="337"/>
      <c r="AK2154" s="300"/>
      <c r="AL2154" s="301"/>
      <c r="AM2154" s="301"/>
      <c r="AN2154" s="301"/>
      <c r="AO2154" s="301"/>
      <c r="AP2154" s="301"/>
      <c r="AQ2154" s="301"/>
      <c r="AR2154" s="301"/>
      <c r="AS2154" s="301"/>
      <c r="AT2154" s="301"/>
      <c r="AU2154" s="301"/>
      <c r="AV2154" s="301"/>
      <c r="AW2154" s="301"/>
      <c r="AX2154" s="302"/>
      <c r="AY2154" s="407"/>
      <c r="AZ2154" s="304"/>
      <c r="BA2154" s="304"/>
      <c r="BB2154" s="408"/>
      <c r="BC2154" s="306">
        <f t="shared" si="120"/>
        <v>0</v>
      </c>
      <c r="BD2154" s="307"/>
      <c r="BE2154" s="307"/>
      <c r="BF2154" s="308"/>
      <c r="BG2154" s="309"/>
      <c r="BH2154" s="310"/>
      <c r="BI2154" s="310"/>
      <c r="BJ2154" s="311"/>
      <c r="BK2154" s="312">
        <f t="shared" si="121"/>
        <v>0</v>
      </c>
      <c r="BL2154" s="313"/>
      <c r="BM2154" s="313"/>
      <c r="BN2154" s="313"/>
      <c r="BO2154" s="313"/>
      <c r="BP2154" s="314"/>
      <c r="BQ2154" s="294"/>
      <c r="BR2154" s="295"/>
      <c r="BS2154" s="295"/>
      <c r="BT2154" s="295"/>
      <c r="BU2154" s="295"/>
      <c r="BV2154" s="295"/>
      <c r="BW2154" s="296"/>
      <c r="BX2154" s="294"/>
      <c r="BY2154" s="295"/>
      <c r="BZ2154" s="295"/>
      <c r="CA2154" s="295"/>
      <c r="CB2154" s="295"/>
      <c r="CC2154" s="296"/>
      <c r="CD2154" s="294"/>
      <c r="CE2154" s="295"/>
      <c r="CF2154" s="295"/>
      <c r="CG2154" s="295"/>
      <c r="CH2154" s="295"/>
      <c r="CI2154" s="296"/>
    </row>
    <row r="2155" spans="1:87" ht="18" customHeight="1" x14ac:dyDescent="0.25">
      <c r="A2155" s="75"/>
      <c r="B2155" s="327"/>
      <c r="C2155" s="328"/>
      <c r="D2155" s="328"/>
      <c r="E2155" s="328"/>
      <c r="F2155" s="328"/>
      <c r="G2155" s="328"/>
      <c r="H2155" s="328"/>
      <c r="I2155" s="328"/>
      <c r="J2155" s="328"/>
      <c r="K2155" s="328"/>
      <c r="L2155" s="328"/>
      <c r="M2155" s="328"/>
      <c r="N2155" s="328"/>
      <c r="O2155" s="328"/>
      <c r="P2155" s="328"/>
      <c r="Q2155" s="328"/>
      <c r="R2155" s="328"/>
      <c r="S2155" s="328"/>
      <c r="T2155" s="328"/>
      <c r="U2155" s="328"/>
      <c r="V2155" s="328"/>
      <c r="W2155" s="328"/>
      <c r="X2155" s="328"/>
      <c r="Y2155" s="329"/>
      <c r="Z2155" s="336"/>
      <c r="AA2155" s="337"/>
      <c r="AB2155" s="337"/>
      <c r="AC2155" s="337"/>
      <c r="AD2155" s="338"/>
      <c r="AE2155" s="336"/>
      <c r="AF2155" s="337"/>
      <c r="AG2155" s="337"/>
      <c r="AH2155" s="337"/>
      <c r="AI2155" s="337"/>
      <c r="AJ2155" s="337"/>
      <c r="AK2155" s="300"/>
      <c r="AL2155" s="301"/>
      <c r="AM2155" s="301"/>
      <c r="AN2155" s="301"/>
      <c r="AO2155" s="301"/>
      <c r="AP2155" s="301"/>
      <c r="AQ2155" s="301"/>
      <c r="AR2155" s="301"/>
      <c r="AS2155" s="301"/>
      <c r="AT2155" s="301"/>
      <c r="AU2155" s="301"/>
      <c r="AV2155" s="301"/>
      <c r="AW2155" s="301"/>
      <c r="AX2155" s="302"/>
      <c r="AY2155" s="407"/>
      <c r="AZ2155" s="304"/>
      <c r="BA2155" s="304"/>
      <c r="BB2155" s="408"/>
      <c r="BC2155" s="306">
        <f t="shared" si="120"/>
        <v>0</v>
      </c>
      <c r="BD2155" s="307"/>
      <c r="BE2155" s="307"/>
      <c r="BF2155" s="308"/>
      <c r="BG2155" s="309"/>
      <c r="BH2155" s="310"/>
      <c r="BI2155" s="310"/>
      <c r="BJ2155" s="311"/>
      <c r="BK2155" s="312">
        <f t="shared" si="121"/>
        <v>0</v>
      </c>
      <c r="BL2155" s="313"/>
      <c r="BM2155" s="313"/>
      <c r="BN2155" s="313"/>
      <c r="BO2155" s="313"/>
      <c r="BP2155" s="314"/>
      <c r="BQ2155" s="294"/>
      <c r="BR2155" s="295"/>
      <c r="BS2155" s="295"/>
      <c r="BT2155" s="295"/>
      <c r="BU2155" s="295"/>
      <c r="BV2155" s="295"/>
      <c r="BW2155" s="296"/>
      <c r="BX2155" s="294"/>
      <c r="BY2155" s="295"/>
      <c r="BZ2155" s="295"/>
      <c r="CA2155" s="295"/>
      <c r="CB2155" s="295"/>
      <c r="CC2155" s="296"/>
      <c r="CD2155" s="294"/>
      <c r="CE2155" s="295"/>
      <c r="CF2155" s="295"/>
      <c r="CG2155" s="295"/>
      <c r="CH2155" s="295"/>
      <c r="CI2155" s="296"/>
    </row>
    <row r="2156" spans="1:87" ht="18" customHeight="1" x14ac:dyDescent="0.25">
      <c r="A2156" s="75"/>
      <c r="B2156" s="327"/>
      <c r="C2156" s="328"/>
      <c r="D2156" s="328"/>
      <c r="E2156" s="328"/>
      <c r="F2156" s="328"/>
      <c r="G2156" s="328"/>
      <c r="H2156" s="328"/>
      <c r="I2156" s="328"/>
      <c r="J2156" s="328"/>
      <c r="K2156" s="328"/>
      <c r="L2156" s="328"/>
      <c r="M2156" s="328"/>
      <c r="N2156" s="328"/>
      <c r="O2156" s="328"/>
      <c r="P2156" s="328"/>
      <c r="Q2156" s="328"/>
      <c r="R2156" s="328"/>
      <c r="S2156" s="328"/>
      <c r="T2156" s="328"/>
      <c r="U2156" s="328"/>
      <c r="V2156" s="328"/>
      <c r="W2156" s="328"/>
      <c r="X2156" s="328"/>
      <c r="Y2156" s="329"/>
      <c r="Z2156" s="336"/>
      <c r="AA2156" s="337"/>
      <c r="AB2156" s="337"/>
      <c r="AC2156" s="337"/>
      <c r="AD2156" s="338"/>
      <c r="AE2156" s="336"/>
      <c r="AF2156" s="337"/>
      <c r="AG2156" s="337"/>
      <c r="AH2156" s="337"/>
      <c r="AI2156" s="337"/>
      <c r="AJ2156" s="337"/>
      <c r="AK2156" s="300"/>
      <c r="AL2156" s="301"/>
      <c r="AM2156" s="301"/>
      <c r="AN2156" s="301"/>
      <c r="AO2156" s="301"/>
      <c r="AP2156" s="301"/>
      <c r="AQ2156" s="301"/>
      <c r="AR2156" s="301"/>
      <c r="AS2156" s="301"/>
      <c r="AT2156" s="301"/>
      <c r="AU2156" s="301"/>
      <c r="AV2156" s="301"/>
      <c r="AW2156" s="301"/>
      <c r="AX2156" s="302"/>
      <c r="AY2156" s="407"/>
      <c r="AZ2156" s="304"/>
      <c r="BA2156" s="304"/>
      <c r="BB2156" s="408"/>
      <c r="BC2156" s="306">
        <f t="shared" si="120"/>
        <v>0</v>
      </c>
      <c r="BD2156" s="307"/>
      <c r="BE2156" s="307"/>
      <c r="BF2156" s="308"/>
      <c r="BG2156" s="309"/>
      <c r="BH2156" s="310"/>
      <c r="BI2156" s="310"/>
      <c r="BJ2156" s="311"/>
      <c r="BK2156" s="312">
        <f t="shared" si="121"/>
        <v>0</v>
      </c>
      <c r="BL2156" s="313"/>
      <c r="BM2156" s="313"/>
      <c r="BN2156" s="313"/>
      <c r="BO2156" s="313"/>
      <c r="BP2156" s="314"/>
      <c r="BQ2156" s="294"/>
      <c r="BR2156" s="295"/>
      <c r="BS2156" s="295"/>
      <c r="BT2156" s="295"/>
      <c r="BU2156" s="295"/>
      <c r="BV2156" s="295"/>
      <c r="BW2156" s="296"/>
      <c r="BX2156" s="294"/>
      <c r="BY2156" s="295"/>
      <c r="BZ2156" s="295"/>
      <c r="CA2156" s="295"/>
      <c r="CB2156" s="295"/>
      <c r="CC2156" s="296"/>
      <c r="CD2156" s="294"/>
      <c r="CE2156" s="295"/>
      <c r="CF2156" s="295"/>
      <c r="CG2156" s="295"/>
      <c r="CH2156" s="295"/>
      <c r="CI2156" s="296"/>
    </row>
    <row r="2157" spans="1:87" ht="18" customHeight="1" x14ac:dyDescent="0.25">
      <c r="A2157" s="75"/>
      <c r="B2157" s="327"/>
      <c r="C2157" s="328"/>
      <c r="D2157" s="328"/>
      <c r="E2157" s="328"/>
      <c r="F2157" s="328"/>
      <c r="G2157" s="328"/>
      <c r="H2157" s="328"/>
      <c r="I2157" s="328"/>
      <c r="J2157" s="328"/>
      <c r="K2157" s="328"/>
      <c r="L2157" s="328"/>
      <c r="M2157" s="328"/>
      <c r="N2157" s="328"/>
      <c r="O2157" s="328"/>
      <c r="P2157" s="328"/>
      <c r="Q2157" s="328"/>
      <c r="R2157" s="328"/>
      <c r="S2157" s="328"/>
      <c r="T2157" s="328"/>
      <c r="U2157" s="328"/>
      <c r="V2157" s="328"/>
      <c r="W2157" s="328"/>
      <c r="X2157" s="328"/>
      <c r="Y2157" s="329"/>
      <c r="Z2157" s="336"/>
      <c r="AA2157" s="337"/>
      <c r="AB2157" s="337"/>
      <c r="AC2157" s="337"/>
      <c r="AD2157" s="338"/>
      <c r="AE2157" s="336"/>
      <c r="AF2157" s="337"/>
      <c r="AG2157" s="337"/>
      <c r="AH2157" s="337"/>
      <c r="AI2157" s="337"/>
      <c r="AJ2157" s="337"/>
      <c r="AK2157" s="300"/>
      <c r="AL2157" s="301"/>
      <c r="AM2157" s="301"/>
      <c r="AN2157" s="301"/>
      <c r="AO2157" s="301"/>
      <c r="AP2157" s="301"/>
      <c r="AQ2157" s="301"/>
      <c r="AR2157" s="301"/>
      <c r="AS2157" s="301"/>
      <c r="AT2157" s="301"/>
      <c r="AU2157" s="301"/>
      <c r="AV2157" s="301"/>
      <c r="AW2157" s="301"/>
      <c r="AX2157" s="302"/>
      <c r="AY2157" s="407"/>
      <c r="AZ2157" s="304"/>
      <c r="BA2157" s="304"/>
      <c r="BB2157" s="408"/>
      <c r="BC2157" s="306">
        <f t="shared" si="120"/>
        <v>0</v>
      </c>
      <c r="BD2157" s="307"/>
      <c r="BE2157" s="307"/>
      <c r="BF2157" s="308"/>
      <c r="BG2157" s="309"/>
      <c r="BH2157" s="310"/>
      <c r="BI2157" s="310"/>
      <c r="BJ2157" s="311"/>
      <c r="BK2157" s="312">
        <f t="shared" si="121"/>
        <v>0</v>
      </c>
      <c r="BL2157" s="313"/>
      <c r="BM2157" s="313"/>
      <c r="BN2157" s="313"/>
      <c r="BO2157" s="313"/>
      <c r="BP2157" s="314"/>
      <c r="BQ2157" s="294"/>
      <c r="BR2157" s="295"/>
      <c r="BS2157" s="295"/>
      <c r="BT2157" s="295"/>
      <c r="BU2157" s="295"/>
      <c r="BV2157" s="295"/>
      <c r="BW2157" s="296"/>
      <c r="BX2157" s="294"/>
      <c r="BY2157" s="295"/>
      <c r="BZ2157" s="295"/>
      <c r="CA2157" s="295"/>
      <c r="CB2157" s="295"/>
      <c r="CC2157" s="296"/>
      <c r="CD2157" s="294"/>
      <c r="CE2157" s="295"/>
      <c r="CF2157" s="295"/>
      <c r="CG2157" s="295"/>
      <c r="CH2157" s="295"/>
      <c r="CI2157" s="296"/>
    </row>
    <row r="2158" spans="1:87" ht="18" customHeight="1" x14ac:dyDescent="0.25">
      <c r="A2158" s="75"/>
      <c r="B2158" s="327"/>
      <c r="C2158" s="328"/>
      <c r="D2158" s="328"/>
      <c r="E2158" s="328"/>
      <c r="F2158" s="328"/>
      <c r="G2158" s="328"/>
      <c r="H2158" s="328"/>
      <c r="I2158" s="328"/>
      <c r="J2158" s="328"/>
      <c r="K2158" s="328"/>
      <c r="L2158" s="328"/>
      <c r="M2158" s="328"/>
      <c r="N2158" s="328"/>
      <c r="O2158" s="328"/>
      <c r="P2158" s="328"/>
      <c r="Q2158" s="328"/>
      <c r="R2158" s="328"/>
      <c r="S2158" s="328"/>
      <c r="T2158" s="328"/>
      <c r="U2158" s="328"/>
      <c r="V2158" s="328"/>
      <c r="W2158" s="328"/>
      <c r="X2158" s="328"/>
      <c r="Y2158" s="329"/>
      <c r="Z2158" s="336"/>
      <c r="AA2158" s="337"/>
      <c r="AB2158" s="337"/>
      <c r="AC2158" s="337"/>
      <c r="AD2158" s="338"/>
      <c r="AE2158" s="336"/>
      <c r="AF2158" s="337"/>
      <c r="AG2158" s="337"/>
      <c r="AH2158" s="337"/>
      <c r="AI2158" s="337"/>
      <c r="AJ2158" s="337"/>
      <c r="AK2158" s="300"/>
      <c r="AL2158" s="301"/>
      <c r="AM2158" s="301"/>
      <c r="AN2158" s="301"/>
      <c r="AO2158" s="301"/>
      <c r="AP2158" s="301"/>
      <c r="AQ2158" s="301"/>
      <c r="AR2158" s="301"/>
      <c r="AS2158" s="301"/>
      <c r="AT2158" s="301"/>
      <c r="AU2158" s="301"/>
      <c r="AV2158" s="301"/>
      <c r="AW2158" s="301"/>
      <c r="AX2158" s="302"/>
      <c r="AY2158" s="407"/>
      <c r="AZ2158" s="304"/>
      <c r="BA2158" s="304"/>
      <c r="BB2158" s="408"/>
      <c r="BC2158" s="306">
        <f t="shared" si="120"/>
        <v>0</v>
      </c>
      <c r="BD2158" s="307"/>
      <c r="BE2158" s="307"/>
      <c r="BF2158" s="308"/>
      <c r="BG2158" s="309"/>
      <c r="BH2158" s="310"/>
      <c r="BI2158" s="310"/>
      <c r="BJ2158" s="311"/>
      <c r="BK2158" s="312">
        <f t="shared" si="121"/>
        <v>0</v>
      </c>
      <c r="BL2158" s="313"/>
      <c r="BM2158" s="313"/>
      <c r="BN2158" s="313"/>
      <c r="BO2158" s="313"/>
      <c r="BP2158" s="314"/>
      <c r="BQ2158" s="294"/>
      <c r="BR2158" s="295"/>
      <c r="BS2158" s="295"/>
      <c r="BT2158" s="295"/>
      <c r="BU2158" s="295"/>
      <c r="BV2158" s="295"/>
      <c r="BW2158" s="296"/>
      <c r="BX2158" s="294"/>
      <c r="BY2158" s="295"/>
      <c r="BZ2158" s="295"/>
      <c r="CA2158" s="295"/>
      <c r="CB2158" s="295"/>
      <c r="CC2158" s="296"/>
      <c r="CD2158" s="294"/>
      <c r="CE2158" s="295"/>
      <c r="CF2158" s="295"/>
      <c r="CG2158" s="295"/>
      <c r="CH2158" s="295"/>
      <c r="CI2158" s="296"/>
    </row>
    <row r="2159" spans="1:87" ht="18" customHeight="1" x14ac:dyDescent="0.25">
      <c r="A2159" s="75"/>
      <c r="B2159" s="327"/>
      <c r="C2159" s="328"/>
      <c r="D2159" s="328"/>
      <c r="E2159" s="328"/>
      <c r="F2159" s="328"/>
      <c r="G2159" s="328"/>
      <c r="H2159" s="328"/>
      <c r="I2159" s="328"/>
      <c r="J2159" s="328"/>
      <c r="K2159" s="328"/>
      <c r="L2159" s="328"/>
      <c r="M2159" s="328"/>
      <c r="N2159" s="328"/>
      <c r="O2159" s="328"/>
      <c r="P2159" s="328"/>
      <c r="Q2159" s="328"/>
      <c r="R2159" s="328"/>
      <c r="S2159" s="328"/>
      <c r="T2159" s="328"/>
      <c r="U2159" s="328"/>
      <c r="V2159" s="328"/>
      <c r="W2159" s="328"/>
      <c r="X2159" s="328"/>
      <c r="Y2159" s="329"/>
      <c r="Z2159" s="336"/>
      <c r="AA2159" s="337"/>
      <c r="AB2159" s="337"/>
      <c r="AC2159" s="337"/>
      <c r="AD2159" s="338"/>
      <c r="AE2159" s="336"/>
      <c r="AF2159" s="337"/>
      <c r="AG2159" s="337"/>
      <c r="AH2159" s="337"/>
      <c r="AI2159" s="337"/>
      <c r="AJ2159" s="337"/>
      <c r="AK2159" s="300"/>
      <c r="AL2159" s="301"/>
      <c r="AM2159" s="301"/>
      <c r="AN2159" s="301"/>
      <c r="AO2159" s="301"/>
      <c r="AP2159" s="301"/>
      <c r="AQ2159" s="301"/>
      <c r="AR2159" s="301"/>
      <c r="AS2159" s="301"/>
      <c r="AT2159" s="301"/>
      <c r="AU2159" s="301"/>
      <c r="AV2159" s="301"/>
      <c r="AW2159" s="301"/>
      <c r="AX2159" s="302"/>
      <c r="AY2159" s="407"/>
      <c r="AZ2159" s="304"/>
      <c r="BA2159" s="304"/>
      <c r="BB2159" s="408"/>
      <c r="BC2159" s="306">
        <f t="shared" si="120"/>
        <v>0</v>
      </c>
      <c r="BD2159" s="307"/>
      <c r="BE2159" s="307"/>
      <c r="BF2159" s="308"/>
      <c r="BG2159" s="309"/>
      <c r="BH2159" s="310"/>
      <c r="BI2159" s="310"/>
      <c r="BJ2159" s="311"/>
      <c r="BK2159" s="312">
        <f t="shared" si="121"/>
        <v>0</v>
      </c>
      <c r="BL2159" s="313"/>
      <c r="BM2159" s="313"/>
      <c r="BN2159" s="313"/>
      <c r="BO2159" s="313"/>
      <c r="BP2159" s="314"/>
      <c r="BQ2159" s="294"/>
      <c r="BR2159" s="295"/>
      <c r="BS2159" s="295"/>
      <c r="BT2159" s="295"/>
      <c r="BU2159" s="295"/>
      <c r="BV2159" s="295"/>
      <c r="BW2159" s="296"/>
      <c r="BX2159" s="294"/>
      <c r="BY2159" s="295"/>
      <c r="BZ2159" s="295"/>
      <c r="CA2159" s="295"/>
      <c r="CB2159" s="295"/>
      <c r="CC2159" s="296"/>
      <c r="CD2159" s="294"/>
      <c r="CE2159" s="295"/>
      <c r="CF2159" s="295"/>
      <c r="CG2159" s="295"/>
      <c r="CH2159" s="295"/>
      <c r="CI2159" s="296"/>
    </row>
    <row r="2160" spans="1:87" ht="18" customHeight="1" x14ac:dyDescent="0.25">
      <c r="A2160" s="75"/>
      <c r="B2160" s="327"/>
      <c r="C2160" s="328"/>
      <c r="D2160" s="328"/>
      <c r="E2160" s="328"/>
      <c r="F2160" s="328"/>
      <c r="G2160" s="328"/>
      <c r="H2160" s="328"/>
      <c r="I2160" s="328"/>
      <c r="J2160" s="328"/>
      <c r="K2160" s="328"/>
      <c r="L2160" s="328"/>
      <c r="M2160" s="328"/>
      <c r="N2160" s="328"/>
      <c r="O2160" s="328"/>
      <c r="P2160" s="328"/>
      <c r="Q2160" s="328"/>
      <c r="R2160" s="328"/>
      <c r="S2160" s="328"/>
      <c r="T2160" s="328"/>
      <c r="U2160" s="328"/>
      <c r="V2160" s="328"/>
      <c r="W2160" s="328"/>
      <c r="X2160" s="328"/>
      <c r="Y2160" s="329"/>
      <c r="Z2160" s="336"/>
      <c r="AA2160" s="337"/>
      <c r="AB2160" s="337"/>
      <c r="AC2160" s="337"/>
      <c r="AD2160" s="338"/>
      <c r="AE2160" s="336"/>
      <c r="AF2160" s="337"/>
      <c r="AG2160" s="337"/>
      <c r="AH2160" s="337"/>
      <c r="AI2160" s="337"/>
      <c r="AJ2160" s="337"/>
      <c r="AK2160" s="300"/>
      <c r="AL2160" s="301"/>
      <c r="AM2160" s="301"/>
      <c r="AN2160" s="301"/>
      <c r="AO2160" s="301"/>
      <c r="AP2160" s="301"/>
      <c r="AQ2160" s="301"/>
      <c r="AR2160" s="301"/>
      <c r="AS2160" s="301"/>
      <c r="AT2160" s="301"/>
      <c r="AU2160" s="301"/>
      <c r="AV2160" s="301"/>
      <c r="AW2160" s="301"/>
      <c r="AX2160" s="302"/>
      <c r="AY2160" s="407"/>
      <c r="AZ2160" s="304"/>
      <c r="BA2160" s="304"/>
      <c r="BB2160" s="408"/>
      <c r="BC2160" s="306">
        <f t="shared" si="120"/>
        <v>0</v>
      </c>
      <c r="BD2160" s="307"/>
      <c r="BE2160" s="307"/>
      <c r="BF2160" s="308"/>
      <c r="BG2160" s="309"/>
      <c r="BH2160" s="310"/>
      <c r="BI2160" s="310"/>
      <c r="BJ2160" s="311"/>
      <c r="BK2160" s="312">
        <f t="shared" si="121"/>
        <v>0</v>
      </c>
      <c r="BL2160" s="313"/>
      <c r="BM2160" s="313"/>
      <c r="BN2160" s="313"/>
      <c r="BO2160" s="313"/>
      <c r="BP2160" s="314"/>
      <c r="BQ2160" s="294"/>
      <c r="BR2160" s="295"/>
      <c r="BS2160" s="295"/>
      <c r="BT2160" s="295"/>
      <c r="BU2160" s="295"/>
      <c r="BV2160" s="295"/>
      <c r="BW2160" s="296"/>
      <c r="BX2160" s="294"/>
      <c r="BY2160" s="295"/>
      <c r="BZ2160" s="295"/>
      <c r="CA2160" s="295"/>
      <c r="CB2160" s="295"/>
      <c r="CC2160" s="296"/>
      <c r="CD2160" s="294"/>
      <c r="CE2160" s="295"/>
      <c r="CF2160" s="295"/>
      <c r="CG2160" s="295"/>
      <c r="CH2160" s="295"/>
      <c r="CI2160" s="296"/>
    </row>
    <row r="2161" spans="1:87" ht="18" customHeight="1" x14ac:dyDescent="0.25">
      <c r="A2161" s="75"/>
      <c r="B2161" s="327"/>
      <c r="C2161" s="328"/>
      <c r="D2161" s="328"/>
      <c r="E2161" s="328"/>
      <c r="F2161" s="328"/>
      <c r="G2161" s="328"/>
      <c r="H2161" s="328"/>
      <c r="I2161" s="328"/>
      <c r="J2161" s="328"/>
      <c r="K2161" s="328"/>
      <c r="L2161" s="328"/>
      <c r="M2161" s="328"/>
      <c r="N2161" s="328"/>
      <c r="O2161" s="328"/>
      <c r="P2161" s="328"/>
      <c r="Q2161" s="328"/>
      <c r="R2161" s="328"/>
      <c r="S2161" s="328"/>
      <c r="T2161" s="328"/>
      <c r="U2161" s="328"/>
      <c r="V2161" s="328"/>
      <c r="W2161" s="328"/>
      <c r="X2161" s="328"/>
      <c r="Y2161" s="329"/>
      <c r="Z2161" s="336"/>
      <c r="AA2161" s="337"/>
      <c r="AB2161" s="337"/>
      <c r="AC2161" s="337"/>
      <c r="AD2161" s="338"/>
      <c r="AE2161" s="336"/>
      <c r="AF2161" s="337"/>
      <c r="AG2161" s="337"/>
      <c r="AH2161" s="337"/>
      <c r="AI2161" s="337"/>
      <c r="AJ2161" s="337"/>
      <c r="AK2161" s="300"/>
      <c r="AL2161" s="301"/>
      <c r="AM2161" s="301"/>
      <c r="AN2161" s="301"/>
      <c r="AO2161" s="301"/>
      <c r="AP2161" s="301"/>
      <c r="AQ2161" s="301"/>
      <c r="AR2161" s="301"/>
      <c r="AS2161" s="301"/>
      <c r="AT2161" s="301"/>
      <c r="AU2161" s="301"/>
      <c r="AV2161" s="301"/>
      <c r="AW2161" s="301"/>
      <c r="AX2161" s="302"/>
      <c r="AY2161" s="407"/>
      <c r="AZ2161" s="304"/>
      <c r="BA2161" s="304"/>
      <c r="BB2161" s="408"/>
      <c r="BC2161" s="306">
        <f t="shared" si="120"/>
        <v>0</v>
      </c>
      <c r="BD2161" s="307"/>
      <c r="BE2161" s="307"/>
      <c r="BF2161" s="308"/>
      <c r="BG2161" s="309"/>
      <c r="BH2161" s="310"/>
      <c r="BI2161" s="310"/>
      <c r="BJ2161" s="311"/>
      <c r="BK2161" s="312">
        <f t="shared" si="121"/>
        <v>0</v>
      </c>
      <c r="BL2161" s="313"/>
      <c r="BM2161" s="313"/>
      <c r="BN2161" s="313"/>
      <c r="BO2161" s="313"/>
      <c r="BP2161" s="314"/>
      <c r="BQ2161" s="294"/>
      <c r="BR2161" s="295"/>
      <c r="BS2161" s="295"/>
      <c r="BT2161" s="295"/>
      <c r="BU2161" s="295"/>
      <c r="BV2161" s="295"/>
      <c r="BW2161" s="296"/>
      <c r="BX2161" s="294"/>
      <c r="BY2161" s="295"/>
      <c r="BZ2161" s="295"/>
      <c r="CA2161" s="295"/>
      <c r="CB2161" s="295"/>
      <c r="CC2161" s="296"/>
      <c r="CD2161" s="294"/>
      <c r="CE2161" s="295"/>
      <c r="CF2161" s="295"/>
      <c r="CG2161" s="295"/>
      <c r="CH2161" s="295"/>
      <c r="CI2161" s="296"/>
    </row>
    <row r="2162" spans="1:87" ht="18" customHeight="1" x14ac:dyDescent="0.25">
      <c r="A2162" s="75"/>
      <c r="B2162" s="327"/>
      <c r="C2162" s="328"/>
      <c r="D2162" s="328"/>
      <c r="E2162" s="328"/>
      <c r="F2162" s="328"/>
      <c r="G2162" s="328"/>
      <c r="H2162" s="328"/>
      <c r="I2162" s="328"/>
      <c r="J2162" s="328"/>
      <c r="K2162" s="328"/>
      <c r="L2162" s="328"/>
      <c r="M2162" s="328"/>
      <c r="N2162" s="328"/>
      <c r="O2162" s="328"/>
      <c r="P2162" s="328"/>
      <c r="Q2162" s="328"/>
      <c r="R2162" s="328"/>
      <c r="S2162" s="328"/>
      <c r="T2162" s="328"/>
      <c r="U2162" s="328"/>
      <c r="V2162" s="328"/>
      <c r="W2162" s="328"/>
      <c r="X2162" s="328"/>
      <c r="Y2162" s="329"/>
      <c r="Z2162" s="336"/>
      <c r="AA2162" s="337"/>
      <c r="AB2162" s="337"/>
      <c r="AC2162" s="337"/>
      <c r="AD2162" s="338"/>
      <c r="AE2162" s="336"/>
      <c r="AF2162" s="337"/>
      <c r="AG2162" s="337"/>
      <c r="AH2162" s="337"/>
      <c r="AI2162" s="337"/>
      <c r="AJ2162" s="337"/>
      <c r="AK2162" s="300"/>
      <c r="AL2162" s="301"/>
      <c r="AM2162" s="301"/>
      <c r="AN2162" s="301"/>
      <c r="AO2162" s="301"/>
      <c r="AP2162" s="301"/>
      <c r="AQ2162" s="301"/>
      <c r="AR2162" s="301"/>
      <c r="AS2162" s="301"/>
      <c r="AT2162" s="301"/>
      <c r="AU2162" s="301"/>
      <c r="AV2162" s="301"/>
      <c r="AW2162" s="301"/>
      <c r="AX2162" s="302"/>
      <c r="AY2162" s="407"/>
      <c r="AZ2162" s="304"/>
      <c r="BA2162" s="304"/>
      <c r="BB2162" s="408"/>
      <c r="BC2162" s="306">
        <f t="shared" si="120"/>
        <v>0</v>
      </c>
      <c r="BD2162" s="307"/>
      <c r="BE2162" s="307"/>
      <c r="BF2162" s="308"/>
      <c r="BG2162" s="309"/>
      <c r="BH2162" s="310"/>
      <c r="BI2162" s="310"/>
      <c r="BJ2162" s="311"/>
      <c r="BK2162" s="312">
        <f t="shared" si="121"/>
        <v>0</v>
      </c>
      <c r="BL2162" s="313"/>
      <c r="BM2162" s="313"/>
      <c r="BN2162" s="313"/>
      <c r="BO2162" s="313"/>
      <c r="BP2162" s="314"/>
      <c r="BQ2162" s="294"/>
      <c r="BR2162" s="295"/>
      <c r="BS2162" s="295"/>
      <c r="BT2162" s="295"/>
      <c r="BU2162" s="295"/>
      <c r="BV2162" s="295"/>
      <c r="BW2162" s="296"/>
      <c r="BX2162" s="294"/>
      <c r="BY2162" s="295"/>
      <c r="BZ2162" s="295"/>
      <c r="CA2162" s="295"/>
      <c r="CB2162" s="295"/>
      <c r="CC2162" s="296"/>
      <c r="CD2162" s="294"/>
      <c r="CE2162" s="295"/>
      <c r="CF2162" s="295"/>
      <c r="CG2162" s="295"/>
      <c r="CH2162" s="295"/>
      <c r="CI2162" s="296"/>
    </row>
    <row r="2163" spans="1:87" ht="18" customHeight="1" thickBot="1" x14ac:dyDescent="0.3">
      <c r="A2163" s="75"/>
      <c r="B2163" s="330"/>
      <c r="C2163" s="331"/>
      <c r="D2163" s="331"/>
      <c r="E2163" s="331"/>
      <c r="F2163" s="331"/>
      <c r="G2163" s="331"/>
      <c r="H2163" s="331"/>
      <c r="I2163" s="331"/>
      <c r="J2163" s="331"/>
      <c r="K2163" s="331"/>
      <c r="L2163" s="331"/>
      <c r="M2163" s="331"/>
      <c r="N2163" s="331"/>
      <c r="O2163" s="331"/>
      <c r="P2163" s="331"/>
      <c r="Q2163" s="331"/>
      <c r="R2163" s="331"/>
      <c r="S2163" s="331"/>
      <c r="T2163" s="331"/>
      <c r="U2163" s="331"/>
      <c r="V2163" s="331"/>
      <c r="W2163" s="331"/>
      <c r="X2163" s="331"/>
      <c r="Y2163" s="332"/>
      <c r="Z2163" s="339"/>
      <c r="AA2163" s="340"/>
      <c r="AB2163" s="340"/>
      <c r="AC2163" s="340"/>
      <c r="AD2163" s="341"/>
      <c r="AE2163" s="339"/>
      <c r="AF2163" s="340"/>
      <c r="AG2163" s="340"/>
      <c r="AH2163" s="340"/>
      <c r="AI2163" s="340"/>
      <c r="AJ2163" s="340"/>
      <c r="AK2163" s="392"/>
      <c r="AL2163" s="393"/>
      <c r="AM2163" s="393"/>
      <c r="AN2163" s="393"/>
      <c r="AO2163" s="393"/>
      <c r="AP2163" s="393"/>
      <c r="AQ2163" s="393"/>
      <c r="AR2163" s="393"/>
      <c r="AS2163" s="393"/>
      <c r="AT2163" s="393"/>
      <c r="AU2163" s="393"/>
      <c r="AV2163" s="393"/>
      <c r="AW2163" s="393"/>
      <c r="AX2163" s="394"/>
      <c r="AY2163" s="411"/>
      <c r="AZ2163" s="396"/>
      <c r="BA2163" s="396"/>
      <c r="BB2163" s="412"/>
      <c r="BC2163" s="398">
        <f t="shared" si="120"/>
        <v>0</v>
      </c>
      <c r="BD2163" s="399"/>
      <c r="BE2163" s="399"/>
      <c r="BF2163" s="400"/>
      <c r="BG2163" s="401"/>
      <c r="BH2163" s="402"/>
      <c r="BI2163" s="402"/>
      <c r="BJ2163" s="403"/>
      <c r="BK2163" s="404">
        <f t="shared" si="121"/>
        <v>0</v>
      </c>
      <c r="BL2163" s="405"/>
      <c r="BM2163" s="405"/>
      <c r="BN2163" s="405"/>
      <c r="BO2163" s="405"/>
      <c r="BP2163" s="406"/>
      <c r="BQ2163" s="297"/>
      <c r="BR2163" s="298"/>
      <c r="BS2163" s="298"/>
      <c r="BT2163" s="298"/>
      <c r="BU2163" s="298"/>
      <c r="BV2163" s="298"/>
      <c r="BW2163" s="299"/>
      <c r="BX2163" s="297"/>
      <c r="BY2163" s="298"/>
      <c r="BZ2163" s="298"/>
      <c r="CA2163" s="298"/>
      <c r="CB2163" s="298"/>
      <c r="CC2163" s="299"/>
      <c r="CD2163" s="297"/>
      <c r="CE2163" s="298"/>
      <c r="CF2163" s="298"/>
      <c r="CG2163" s="298"/>
      <c r="CH2163" s="298"/>
      <c r="CI2163" s="299"/>
    </row>
    <row r="2164" spans="1:87" ht="18" customHeight="1" thickBot="1" x14ac:dyDescent="0.3">
      <c r="A2164" s="75"/>
      <c r="B2164" s="377"/>
      <c r="C2164" s="378"/>
      <c r="D2164" s="378"/>
      <c r="E2164" s="378"/>
      <c r="F2164" s="378"/>
      <c r="G2164" s="378"/>
      <c r="H2164" s="378"/>
      <c r="I2164" s="378"/>
      <c r="J2164" s="378"/>
      <c r="K2164" s="378"/>
      <c r="L2164" s="378"/>
      <c r="M2164" s="378"/>
      <c r="N2164" s="378"/>
      <c r="O2164" s="378"/>
      <c r="P2164" s="378"/>
      <c r="Q2164" s="378"/>
      <c r="R2164" s="378"/>
      <c r="S2164" s="378"/>
      <c r="T2164" s="378"/>
      <c r="U2164" s="378"/>
      <c r="V2164" s="378"/>
      <c r="W2164" s="378"/>
      <c r="X2164" s="378"/>
      <c r="Y2164" s="378"/>
      <c r="Z2164" s="378"/>
      <c r="AA2164" s="378"/>
      <c r="AB2164" s="378"/>
      <c r="AC2164" s="378"/>
      <c r="AD2164" s="378"/>
      <c r="AE2164" s="378"/>
      <c r="AF2164" s="378"/>
      <c r="AG2164" s="378"/>
      <c r="AH2164" s="378"/>
      <c r="AI2164" s="378"/>
      <c r="AJ2164" s="379"/>
      <c r="AK2164" s="380" t="s">
        <v>3</v>
      </c>
      <c r="AL2164" s="381"/>
      <c r="AM2164" s="381"/>
      <c r="AN2164" s="381"/>
      <c r="AO2164" s="381"/>
      <c r="AP2164" s="381"/>
      <c r="AQ2164" s="381"/>
      <c r="AR2164" s="381"/>
      <c r="AS2164" s="381"/>
      <c r="AT2164" s="381"/>
      <c r="AU2164" s="381"/>
      <c r="AV2164" s="381"/>
      <c r="AW2164" s="381"/>
      <c r="AX2164" s="381"/>
      <c r="AY2164" s="382"/>
      <c r="AZ2164" s="382"/>
      <c r="BA2164" s="382"/>
      <c r="BB2164" s="382"/>
      <c r="BC2164" s="382"/>
      <c r="BD2164" s="382"/>
      <c r="BE2164" s="382"/>
      <c r="BF2164" s="382"/>
      <c r="BG2164" s="382"/>
      <c r="BH2164" s="382"/>
      <c r="BI2164" s="382"/>
      <c r="BJ2164" s="383"/>
      <c r="BK2164" s="384">
        <f>SUM(BK2134:BK2163)</f>
        <v>0</v>
      </c>
      <c r="BL2164" s="385"/>
      <c r="BM2164" s="385"/>
      <c r="BN2164" s="385"/>
      <c r="BO2164" s="385"/>
      <c r="BP2164" s="386"/>
      <c r="BQ2164" s="387" t="s">
        <v>100</v>
      </c>
      <c r="BR2164" s="388"/>
      <c r="BS2164" s="388"/>
      <c r="BT2164" s="388"/>
      <c r="BU2164" s="388"/>
      <c r="BV2164" s="388"/>
      <c r="BW2164" s="388"/>
      <c r="BX2164" s="388"/>
      <c r="BY2164" s="388"/>
      <c r="BZ2164" s="388"/>
      <c r="CA2164" s="388"/>
      <c r="CB2164" s="388"/>
      <c r="CC2164" s="389"/>
      <c r="CD2164" s="390">
        <f>+CD2134*AE2134</f>
        <v>0</v>
      </c>
      <c r="CE2164" s="390"/>
      <c r="CF2164" s="390"/>
      <c r="CG2164" s="390"/>
      <c r="CH2164" s="390"/>
      <c r="CI2164" s="391"/>
    </row>
    <row r="2165" spans="1:87" ht="18" customHeight="1" thickBot="1" x14ac:dyDescent="0.3">
      <c r="A2165" s="75"/>
      <c r="B2165" s="76"/>
      <c r="C2165" s="76"/>
      <c r="D2165" s="76"/>
      <c r="E2165" s="76"/>
      <c r="F2165" s="76"/>
      <c r="G2165" s="76"/>
      <c r="H2165" s="76"/>
      <c r="I2165" s="76"/>
      <c r="J2165" s="76"/>
      <c r="K2165" s="76"/>
      <c r="L2165" s="76"/>
      <c r="M2165" s="76"/>
      <c r="N2165" s="76"/>
      <c r="O2165" s="76"/>
      <c r="P2165" s="76"/>
      <c r="Q2165" s="76"/>
      <c r="R2165" s="76"/>
      <c r="S2165" s="76"/>
      <c r="T2165" s="76"/>
      <c r="U2165" s="76"/>
      <c r="V2165" s="76"/>
      <c r="W2165" s="76"/>
      <c r="X2165" s="76"/>
      <c r="Y2165" s="76"/>
      <c r="Z2165" s="76"/>
      <c r="AA2165" s="76"/>
      <c r="AB2165" s="76"/>
      <c r="AC2165" s="76"/>
      <c r="AD2165" s="76"/>
      <c r="AE2165" s="76"/>
      <c r="AF2165" s="76"/>
      <c r="AG2165" s="76"/>
      <c r="AH2165" s="76"/>
      <c r="AI2165" s="76"/>
      <c r="AJ2165" s="76"/>
      <c r="BG2165" s="78"/>
      <c r="BH2165" s="78"/>
      <c r="BI2165" s="78"/>
      <c r="BJ2165" s="78"/>
      <c r="BK2165" s="79"/>
      <c r="BL2165" s="79"/>
      <c r="BM2165" s="79"/>
      <c r="BN2165" s="79"/>
      <c r="BO2165" s="79"/>
      <c r="BP2165" s="79"/>
      <c r="BQ2165" s="79"/>
      <c r="BR2165" s="79"/>
      <c r="BS2165" s="79"/>
      <c r="BT2165" s="79"/>
      <c r="BU2165" s="79"/>
      <c r="BV2165" s="79"/>
      <c r="BW2165" s="79"/>
      <c r="BX2165" s="79"/>
      <c r="BY2165" s="79"/>
      <c r="BZ2165" s="79"/>
      <c r="CA2165" s="79"/>
      <c r="CB2165" s="79"/>
      <c r="CC2165" s="79"/>
      <c r="CD2165" s="79"/>
      <c r="CE2165" s="79"/>
      <c r="CF2165" s="79"/>
      <c r="CG2165" s="79"/>
      <c r="CH2165" s="79"/>
      <c r="CI2165" s="79"/>
    </row>
    <row r="2166" spans="1:87" ht="18" customHeight="1" x14ac:dyDescent="0.25">
      <c r="A2166" s="75"/>
      <c r="B2166" s="348" t="s">
        <v>0</v>
      </c>
      <c r="C2166" s="349"/>
      <c r="D2166" s="349"/>
      <c r="E2166" s="349"/>
      <c r="F2166" s="349"/>
      <c r="G2166" s="349"/>
      <c r="H2166" s="349"/>
      <c r="I2166" s="349"/>
      <c r="J2166" s="349"/>
      <c r="K2166" s="349"/>
      <c r="L2166" s="349"/>
      <c r="M2166" s="349"/>
      <c r="N2166" s="349"/>
      <c r="O2166" s="349"/>
      <c r="P2166" s="349"/>
      <c r="Q2166" s="349"/>
      <c r="R2166" s="349"/>
      <c r="S2166" s="349"/>
      <c r="T2166" s="349"/>
      <c r="U2166" s="349"/>
      <c r="V2166" s="349"/>
      <c r="W2166" s="349"/>
      <c r="X2166" s="349"/>
      <c r="Y2166" s="350"/>
      <c r="Z2166" s="348" t="s">
        <v>80</v>
      </c>
      <c r="AA2166" s="349"/>
      <c r="AB2166" s="349"/>
      <c r="AC2166" s="349"/>
      <c r="AD2166" s="350"/>
      <c r="AE2166" s="357" t="s">
        <v>79</v>
      </c>
      <c r="AF2166" s="358"/>
      <c r="AG2166" s="358"/>
      <c r="AH2166" s="358"/>
      <c r="AI2166" s="358"/>
      <c r="AJ2166" s="359"/>
      <c r="AK2166" s="357" t="s">
        <v>81</v>
      </c>
      <c r="AL2166" s="358"/>
      <c r="AM2166" s="358"/>
      <c r="AN2166" s="358"/>
      <c r="AO2166" s="358"/>
      <c r="AP2166" s="358"/>
      <c r="AQ2166" s="358"/>
      <c r="AR2166" s="358"/>
      <c r="AS2166" s="358"/>
      <c r="AT2166" s="358"/>
      <c r="AU2166" s="358"/>
      <c r="AV2166" s="358"/>
      <c r="AW2166" s="358"/>
      <c r="AX2166" s="359"/>
      <c r="AY2166" s="357" t="s">
        <v>1</v>
      </c>
      <c r="AZ2166" s="358"/>
      <c r="BA2166" s="358"/>
      <c r="BB2166" s="359"/>
      <c r="BC2166" s="348" t="s">
        <v>104</v>
      </c>
      <c r="BD2166" s="349"/>
      <c r="BE2166" s="349"/>
      <c r="BF2166" s="350"/>
      <c r="BG2166" s="366" t="s">
        <v>82</v>
      </c>
      <c r="BH2166" s="367"/>
      <c r="BI2166" s="367"/>
      <c r="BJ2166" s="368"/>
      <c r="BK2166" s="315" t="s">
        <v>99</v>
      </c>
      <c r="BL2166" s="316"/>
      <c r="BM2166" s="316"/>
      <c r="BN2166" s="316"/>
      <c r="BO2166" s="316"/>
      <c r="BP2166" s="317"/>
      <c r="BQ2166" s="315" t="s">
        <v>83</v>
      </c>
      <c r="BR2166" s="316"/>
      <c r="BS2166" s="316"/>
      <c r="BT2166" s="316"/>
      <c r="BU2166" s="316"/>
      <c r="BV2166" s="316"/>
      <c r="BW2166" s="317"/>
      <c r="BX2166" s="315" t="s">
        <v>84</v>
      </c>
      <c r="BY2166" s="316"/>
      <c r="BZ2166" s="316"/>
      <c r="CA2166" s="316"/>
      <c r="CB2166" s="316"/>
      <c r="CC2166" s="317"/>
      <c r="CD2166" s="315" t="s">
        <v>85</v>
      </c>
      <c r="CE2166" s="316"/>
      <c r="CF2166" s="316"/>
      <c r="CG2166" s="316"/>
      <c r="CH2166" s="316"/>
      <c r="CI2166" s="317"/>
    </row>
    <row r="2167" spans="1:87" ht="18" customHeight="1" x14ac:dyDescent="0.25">
      <c r="A2167" s="75"/>
      <c r="B2167" s="351"/>
      <c r="C2167" s="352"/>
      <c r="D2167" s="352"/>
      <c r="E2167" s="352"/>
      <c r="F2167" s="352"/>
      <c r="G2167" s="352"/>
      <c r="H2167" s="352"/>
      <c r="I2167" s="352"/>
      <c r="J2167" s="352"/>
      <c r="K2167" s="352"/>
      <c r="L2167" s="352"/>
      <c r="M2167" s="352"/>
      <c r="N2167" s="352"/>
      <c r="O2167" s="352"/>
      <c r="P2167" s="352"/>
      <c r="Q2167" s="352"/>
      <c r="R2167" s="352"/>
      <c r="S2167" s="352"/>
      <c r="T2167" s="352"/>
      <c r="U2167" s="352"/>
      <c r="V2167" s="352"/>
      <c r="W2167" s="352"/>
      <c r="X2167" s="352"/>
      <c r="Y2167" s="353"/>
      <c r="Z2167" s="351"/>
      <c r="AA2167" s="352"/>
      <c r="AB2167" s="352"/>
      <c r="AC2167" s="352"/>
      <c r="AD2167" s="353"/>
      <c r="AE2167" s="360"/>
      <c r="AF2167" s="361"/>
      <c r="AG2167" s="361"/>
      <c r="AH2167" s="361"/>
      <c r="AI2167" s="361"/>
      <c r="AJ2167" s="362"/>
      <c r="AK2167" s="360"/>
      <c r="AL2167" s="361"/>
      <c r="AM2167" s="361"/>
      <c r="AN2167" s="361"/>
      <c r="AO2167" s="361"/>
      <c r="AP2167" s="361"/>
      <c r="AQ2167" s="361"/>
      <c r="AR2167" s="361"/>
      <c r="AS2167" s="361"/>
      <c r="AT2167" s="361"/>
      <c r="AU2167" s="361"/>
      <c r="AV2167" s="361"/>
      <c r="AW2167" s="361"/>
      <c r="AX2167" s="362"/>
      <c r="AY2167" s="360"/>
      <c r="AZ2167" s="361"/>
      <c r="BA2167" s="361"/>
      <c r="BB2167" s="362"/>
      <c r="BC2167" s="351"/>
      <c r="BD2167" s="352"/>
      <c r="BE2167" s="352"/>
      <c r="BF2167" s="353"/>
      <c r="BG2167" s="369"/>
      <c r="BH2167" s="370"/>
      <c r="BI2167" s="370"/>
      <c r="BJ2167" s="371"/>
      <c r="BK2167" s="318"/>
      <c r="BL2167" s="319"/>
      <c r="BM2167" s="319"/>
      <c r="BN2167" s="319"/>
      <c r="BO2167" s="319"/>
      <c r="BP2167" s="320"/>
      <c r="BQ2167" s="318"/>
      <c r="BR2167" s="319"/>
      <c r="BS2167" s="319"/>
      <c r="BT2167" s="319"/>
      <c r="BU2167" s="319"/>
      <c r="BV2167" s="319"/>
      <c r="BW2167" s="320"/>
      <c r="BX2167" s="318"/>
      <c r="BY2167" s="319"/>
      <c r="BZ2167" s="319"/>
      <c r="CA2167" s="319"/>
      <c r="CB2167" s="319"/>
      <c r="CC2167" s="320"/>
      <c r="CD2167" s="318"/>
      <c r="CE2167" s="319"/>
      <c r="CF2167" s="319"/>
      <c r="CG2167" s="319"/>
      <c r="CH2167" s="319"/>
      <c r="CI2167" s="320"/>
    </row>
    <row r="2168" spans="1:87" ht="18" customHeight="1" thickBot="1" x14ac:dyDescent="0.3">
      <c r="A2168" s="75"/>
      <c r="B2168" s="354"/>
      <c r="C2168" s="355"/>
      <c r="D2168" s="355"/>
      <c r="E2168" s="355"/>
      <c r="F2168" s="355"/>
      <c r="G2168" s="355"/>
      <c r="H2168" s="355"/>
      <c r="I2168" s="355"/>
      <c r="J2168" s="355"/>
      <c r="K2168" s="355"/>
      <c r="L2168" s="355"/>
      <c r="M2168" s="355"/>
      <c r="N2168" s="355"/>
      <c r="O2168" s="355"/>
      <c r="P2168" s="355"/>
      <c r="Q2168" s="355"/>
      <c r="R2168" s="355"/>
      <c r="S2168" s="355"/>
      <c r="T2168" s="355"/>
      <c r="U2168" s="355"/>
      <c r="V2168" s="355"/>
      <c r="W2168" s="355"/>
      <c r="X2168" s="355"/>
      <c r="Y2168" s="356"/>
      <c r="Z2168" s="354"/>
      <c r="AA2168" s="355"/>
      <c r="AB2168" s="355"/>
      <c r="AC2168" s="355"/>
      <c r="AD2168" s="356"/>
      <c r="AE2168" s="363"/>
      <c r="AF2168" s="364"/>
      <c r="AG2168" s="364"/>
      <c r="AH2168" s="364"/>
      <c r="AI2168" s="364"/>
      <c r="AJ2168" s="365"/>
      <c r="AK2168" s="360"/>
      <c r="AL2168" s="361"/>
      <c r="AM2168" s="361"/>
      <c r="AN2168" s="361"/>
      <c r="AO2168" s="361"/>
      <c r="AP2168" s="361"/>
      <c r="AQ2168" s="361"/>
      <c r="AR2168" s="361"/>
      <c r="AS2168" s="361"/>
      <c r="AT2168" s="361"/>
      <c r="AU2168" s="361"/>
      <c r="AV2168" s="361"/>
      <c r="AW2168" s="361"/>
      <c r="AX2168" s="362"/>
      <c r="AY2168" s="360"/>
      <c r="AZ2168" s="361"/>
      <c r="BA2168" s="361"/>
      <c r="BB2168" s="362"/>
      <c r="BC2168" s="351"/>
      <c r="BD2168" s="352"/>
      <c r="BE2168" s="352"/>
      <c r="BF2168" s="353"/>
      <c r="BG2168" s="369"/>
      <c r="BH2168" s="370"/>
      <c r="BI2168" s="370"/>
      <c r="BJ2168" s="371"/>
      <c r="BK2168" s="318"/>
      <c r="BL2168" s="319"/>
      <c r="BM2168" s="319"/>
      <c r="BN2168" s="319"/>
      <c r="BO2168" s="319"/>
      <c r="BP2168" s="320"/>
      <c r="BQ2168" s="321"/>
      <c r="BR2168" s="322"/>
      <c r="BS2168" s="322"/>
      <c r="BT2168" s="322"/>
      <c r="BU2168" s="322"/>
      <c r="BV2168" s="322"/>
      <c r="BW2168" s="323"/>
      <c r="BX2168" s="321"/>
      <c r="BY2168" s="322"/>
      <c r="BZ2168" s="322"/>
      <c r="CA2168" s="322"/>
      <c r="CB2168" s="322"/>
      <c r="CC2168" s="323"/>
      <c r="CD2168" s="321"/>
      <c r="CE2168" s="322"/>
      <c r="CF2168" s="322"/>
      <c r="CG2168" s="322"/>
      <c r="CH2168" s="322"/>
      <c r="CI2168" s="323"/>
    </row>
    <row r="2169" spans="1:87" ht="18" customHeight="1" x14ac:dyDescent="0.25">
      <c r="A2169" s="75"/>
      <c r="B2169" s="324"/>
      <c r="C2169" s="325"/>
      <c r="D2169" s="325"/>
      <c r="E2169" s="325"/>
      <c r="F2169" s="325"/>
      <c r="G2169" s="325"/>
      <c r="H2169" s="325"/>
      <c r="I2169" s="325"/>
      <c r="J2169" s="325"/>
      <c r="K2169" s="325"/>
      <c r="L2169" s="325"/>
      <c r="M2169" s="325"/>
      <c r="N2169" s="325"/>
      <c r="O2169" s="325"/>
      <c r="P2169" s="325"/>
      <c r="Q2169" s="325"/>
      <c r="R2169" s="325"/>
      <c r="S2169" s="325"/>
      <c r="T2169" s="325"/>
      <c r="U2169" s="325"/>
      <c r="V2169" s="325"/>
      <c r="W2169" s="325"/>
      <c r="X2169" s="325"/>
      <c r="Y2169" s="326"/>
      <c r="Z2169" s="333"/>
      <c r="AA2169" s="334"/>
      <c r="AB2169" s="334"/>
      <c r="AC2169" s="334"/>
      <c r="AD2169" s="335"/>
      <c r="AE2169" s="333"/>
      <c r="AF2169" s="334"/>
      <c r="AG2169" s="334"/>
      <c r="AH2169" s="334"/>
      <c r="AI2169" s="334"/>
      <c r="AJ2169" s="334"/>
      <c r="AK2169" s="342"/>
      <c r="AL2169" s="343"/>
      <c r="AM2169" s="343"/>
      <c r="AN2169" s="343"/>
      <c r="AO2169" s="343"/>
      <c r="AP2169" s="343"/>
      <c r="AQ2169" s="343"/>
      <c r="AR2169" s="343"/>
      <c r="AS2169" s="343"/>
      <c r="AT2169" s="343"/>
      <c r="AU2169" s="343"/>
      <c r="AV2169" s="343"/>
      <c r="AW2169" s="343"/>
      <c r="AX2169" s="344"/>
      <c r="AY2169" s="409"/>
      <c r="AZ2169" s="346"/>
      <c r="BA2169" s="346"/>
      <c r="BB2169" s="410"/>
      <c r="BC2169" s="345">
        <f>+$AE$2169*AY2169</f>
        <v>0</v>
      </c>
      <c r="BD2169" s="346"/>
      <c r="BE2169" s="346"/>
      <c r="BF2169" s="347"/>
      <c r="BG2169" s="285"/>
      <c r="BH2169" s="286"/>
      <c r="BI2169" s="286"/>
      <c r="BJ2169" s="287"/>
      <c r="BK2169" s="288">
        <f>+AY2169*BG2169</f>
        <v>0</v>
      </c>
      <c r="BL2169" s="289"/>
      <c r="BM2169" s="289"/>
      <c r="BN2169" s="289"/>
      <c r="BO2169" s="289"/>
      <c r="BP2169" s="290"/>
      <c r="BQ2169" s="291"/>
      <c r="BR2169" s="292"/>
      <c r="BS2169" s="292"/>
      <c r="BT2169" s="292"/>
      <c r="BU2169" s="292"/>
      <c r="BV2169" s="292"/>
      <c r="BW2169" s="293"/>
      <c r="BX2169" s="291">
        <f>+(((BK2199+BQ2169)*30)/70)</f>
        <v>0</v>
      </c>
      <c r="BY2169" s="292"/>
      <c r="BZ2169" s="292"/>
      <c r="CA2169" s="292"/>
      <c r="CB2169" s="292"/>
      <c r="CC2169" s="293"/>
      <c r="CD2169" s="291">
        <f>+BK2199+BQ2169+BX2169</f>
        <v>0</v>
      </c>
      <c r="CE2169" s="292"/>
      <c r="CF2169" s="292"/>
      <c r="CG2169" s="292"/>
      <c r="CH2169" s="292"/>
      <c r="CI2169" s="293"/>
    </row>
    <row r="2170" spans="1:87" ht="18" customHeight="1" x14ac:dyDescent="0.25">
      <c r="A2170" s="75"/>
      <c r="B2170" s="327"/>
      <c r="C2170" s="328"/>
      <c r="D2170" s="328"/>
      <c r="E2170" s="328"/>
      <c r="F2170" s="328"/>
      <c r="G2170" s="328"/>
      <c r="H2170" s="328"/>
      <c r="I2170" s="328"/>
      <c r="J2170" s="328"/>
      <c r="K2170" s="328"/>
      <c r="L2170" s="328"/>
      <c r="M2170" s="328"/>
      <c r="N2170" s="328"/>
      <c r="O2170" s="328"/>
      <c r="P2170" s="328"/>
      <c r="Q2170" s="328"/>
      <c r="R2170" s="328"/>
      <c r="S2170" s="328"/>
      <c r="T2170" s="328"/>
      <c r="U2170" s="328"/>
      <c r="V2170" s="328"/>
      <c r="W2170" s="328"/>
      <c r="X2170" s="328"/>
      <c r="Y2170" s="329"/>
      <c r="Z2170" s="336"/>
      <c r="AA2170" s="337"/>
      <c r="AB2170" s="337"/>
      <c r="AC2170" s="337"/>
      <c r="AD2170" s="338"/>
      <c r="AE2170" s="336"/>
      <c r="AF2170" s="337"/>
      <c r="AG2170" s="337"/>
      <c r="AH2170" s="337"/>
      <c r="AI2170" s="337"/>
      <c r="AJ2170" s="337"/>
      <c r="AK2170" s="300"/>
      <c r="AL2170" s="301"/>
      <c r="AM2170" s="301"/>
      <c r="AN2170" s="301"/>
      <c r="AO2170" s="301"/>
      <c r="AP2170" s="301"/>
      <c r="AQ2170" s="301"/>
      <c r="AR2170" s="301"/>
      <c r="AS2170" s="301"/>
      <c r="AT2170" s="301"/>
      <c r="AU2170" s="301"/>
      <c r="AV2170" s="301"/>
      <c r="AW2170" s="301"/>
      <c r="AX2170" s="302"/>
      <c r="AY2170" s="407"/>
      <c r="AZ2170" s="304"/>
      <c r="BA2170" s="304"/>
      <c r="BB2170" s="408"/>
      <c r="BC2170" s="306">
        <f t="shared" ref="BC2170:BC2198" si="122">+$AE$2169*AY2170</f>
        <v>0</v>
      </c>
      <c r="BD2170" s="307"/>
      <c r="BE2170" s="307"/>
      <c r="BF2170" s="308"/>
      <c r="BG2170" s="309"/>
      <c r="BH2170" s="310"/>
      <c r="BI2170" s="310"/>
      <c r="BJ2170" s="311"/>
      <c r="BK2170" s="312">
        <f t="shared" ref="BK2170:BK2198" si="123">+AY2170*BG2170</f>
        <v>0</v>
      </c>
      <c r="BL2170" s="313"/>
      <c r="BM2170" s="313"/>
      <c r="BN2170" s="313"/>
      <c r="BO2170" s="313"/>
      <c r="BP2170" s="314"/>
      <c r="BQ2170" s="294"/>
      <c r="BR2170" s="295"/>
      <c r="BS2170" s="295"/>
      <c r="BT2170" s="295"/>
      <c r="BU2170" s="295"/>
      <c r="BV2170" s="295"/>
      <c r="BW2170" s="296"/>
      <c r="BX2170" s="294"/>
      <c r="BY2170" s="295"/>
      <c r="BZ2170" s="295"/>
      <c r="CA2170" s="295"/>
      <c r="CB2170" s="295"/>
      <c r="CC2170" s="296"/>
      <c r="CD2170" s="294"/>
      <c r="CE2170" s="295"/>
      <c r="CF2170" s="295"/>
      <c r="CG2170" s="295"/>
      <c r="CH2170" s="295"/>
      <c r="CI2170" s="296"/>
    </row>
    <row r="2171" spans="1:87" ht="18" customHeight="1" x14ac:dyDescent="0.25">
      <c r="A2171" s="75"/>
      <c r="B2171" s="327"/>
      <c r="C2171" s="328"/>
      <c r="D2171" s="328"/>
      <c r="E2171" s="328"/>
      <c r="F2171" s="328"/>
      <c r="G2171" s="328"/>
      <c r="H2171" s="328"/>
      <c r="I2171" s="328"/>
      <c r="J2171" s="328"/>
      <c r="K2171" s="328"/>
      <c r="L2171" s="328"/>
      <c r="M2171" s="328"/>
      <c r="N2171" s="328"/>
      <c r="O2171" s="328"/>
      <c r="P2171" s="328"/>
      <c r="Q2171" s="328"/>
      <c r="R2171" s="328"/>
      <c r="S2171" s="328"/>
      <c r="T2171" s="328"/>
      <c r="U2171" s="328"/>
      <c r="V2171" s="328"/>
      <c r="W2171" s="328"/>
      <c r="X2171" s="328"/>
      <c r="Y2171" s="329"/>
      <c r="Z2171" s="336"/>
      <c r="AA2171" s="337"/>
      <c r="AB2171" s="337"/>
      <c r="AC2171" s="337"/>
      <c r="AD2171" s="338"/>
      <c r="AE2171" s="336"/>
      <c r="AF2171" s="337"/>
      <c r="AG2171" s="337"/>
      <c r="AH2171" s="337"/>
      <c r="AI2171" s="337"/>
      <c r="AJ2171" s="337"/>
      <c r="AK2171" s="300"/>
      <c r="AL2171" s="301"/>
      <c r="AM2171" s="301"/>
      <c r="AN2171" s="301"/>
      <c r="AO2171" s="301"/>
      <c r="AP2171" s="301"/>
      <c r="AQ2171" s="301"/>
      <c r="AR2171" s="301"/>
      <c r="AS2171" s="301"/>
      <c r="AT2171" s="301"/>
      <c r="AU2171" s="301"/>
      <c r="AV2171" s="301"/>
      <c r="AW2171" s="301"/>
      <c r="AX2171" s="302"/>
      <c r="AY2171" s="407"/>
      <c r="AZ2171" s="304"/>
      <c r="BA2171" s="304"/>
      <c r="BB2171" s="408"/>
      <c r="BC2171" s="306">
        <f t="shared" si="122"/>
        <v>0</v>
      </c>
      <c r="BD2171" s="307"/>
      <c r="BE2171" s="307"/>
      <c r="BF2171" s="308"/>
      <c r="BG2171" s="309"/>
      <c r="BH2171" s="310"/>
      <c r="BI2171" s="310"/>
      <c r="BJ2171" s="311"/>
      <c r="BK2171" s="312">
        <f t="shared" si="123"/>
        <v>0</v>
      </c>
      <c r="BL2171" s="313"/>
      <c r="BM2171" s="313"/>
      <c r="BN2171" s="313"/>
      <c r="BO2171" s="313"/>
      <c r="BP2171" s="314"/>
      <c r="BQ2171" s="294"/>
      <c r="BR2171" s="295"/>
      <c r="BS2171" s="295"/>
      <c r="BT2171" s="295"/>
      <c r="BU2171" s="295"/>
      <c r="BV2171" s="295"/>
      <c r="BW2171" s="296"/>
      <c r="BX2171" s="294"/>
      <c r="BY2171" s="295"/>
      <c r="BZ2171" s="295"/>
      <c r="CA2171" s="295"/>
      <c r="CB2171" s="295"/>
      <c r="CC2171" s="296"/>
      <c r="CD2171" s="294"/>
      <c r="CE2171" s="295"/>
      <c r="CF2171" s="295"/>
      <c r="CG2171" s="295"/>
      <c r="CH2171" s="295"/>
      <c r="CI2171" s="296"/>
    </row>
    <row r="2172" spans="1:87" ht="18" customHeight="1" x14ac:dyDescent="0.25">
      <c r="A2172" s="75"/>
      <c r="B2172" s="327"/>
      <c r="C2172" s="328"/>
      <c r="D2172" s="328"/>
      <c r="E2172" s="328"/>
      <c r="F2172" s="328"/>
      <c r="G2172" s="328"/>
      <c r="H2172" s="328"/>
      <c r="I2172" s="328"/>
      <c r="J2172" s="328"/>
      <c r="K2172" s="328"/>
      <c r="L2172" s="328"/>
      <c r="M2172" s="328"/>
      <c r="N2172" s="328"/>
      <c r="O2172" s="328"/>
      <c r="P2172" s="328"/>
      <c r="Q2172" s="328"/>
      <c r="R2172" s="328"/>
      <c r="S2172" s="328"/>
      <c r="T2172" s="328"/>
      <c r="U2172" s="328"/>
      <c r="V2172" s="328"/>
      <c r="W2172" s="328"/>
      <c r="X2172" s="328"/>
      <c r="Y2172" s="329"/>
      <c r="Z2172" s="336"/>
      <c r="AA2172" s="337"/>
      <c r="AB2172" s="337"/>
      <c r="AC2172" s="337"/>
      <c r="AD2172" s="338"/>
      <c r="AE2172" s="336"/>
      <c r="AF2172" s="337"/>
      <c r="AG2172" s="337"/>
      <c r="AH2172" s="337"/>
      <c r="AI2172" s="337"/>
      <c r="AJ2172" s="337"/>
      <c r="AK2172" s="300"/>
      <c r="AL2172" s="301"/>
      <c r="AM2172" s="301"/>
      <c r="AN2172" s="301"/>
      <c r="AO2172" s="301"/>
      <c r="AP2172" s="301"/>
      <c r="AQ2172" s="301"/>
      <c r="AR2172" s="301"/>
      <c r="AS2172" s="301"/>
      <c r="AT2172" s="301"/>
      <c r="AU2172" s="301"/>
      <c r="AV2172" s="301"/>
      <c r="AW2172" s="301"/>
      <c r="AX2172" s="302"/>
      <c r="AY2172" s="407"/>
      <c r="AZ2172" s="304"/>
      <c r="BA2172" s="304"/>
      <c r="BB2172" s="408"/>
      <c r="BC2172" s="306">
        <f t="shared" si="122"/>
        <v>0</v>
      </c>
      <c r="BD2172" s="307"/>
      <c r="BE2172" s="307"/>
      <c r="BF2172" s="308"/>
      <c r="BG2172" s="309"/>
      <c r="BH2172" s="310"/>
      <c r="BI2172" s="310"/>
      <c r="BJ2172" s="311"/>
      <c r="BK2172" s="312">
        <f t="shared" si="123"/>
        <v>0</v>
      </c>
      <c r="BL2172" s="313"/>
      <c r="BM2172" s="313"/>
      <c r="BN2172" s="313"/>
      <c r="BO2172" s="313"/>
      <c r="BP2172" s="314"/>
      <c r="BQ2172" s="294"/>
      <c r="BR2172" s="295"/>
      <c r="BS2172" s="295"/>
      <c r="BT2172" s="295"/>
      <c r="BU2172" s="295"/>
      <c r="BV2172" s="295"/>
      <c r="BW2172" s="296"/>
      <c r="BX2172" s="294"/>
      <c r="BY2172" s="295"/>
      <c r="BZ2172" s="295"/>
      <c r="CA2172" s="295"/>
      <c r="CB2172" s="295"/>
      <c r="CC2172" s="296"/>
      <c r="CD2172" s="294"/>
      <c r="CE2172" s="295"/>
      <c r="CF2172" s="295"/>
      <c r="CG2172" s="295"/>
      <c r="CH2172" s="295"/>
      <c r="CI2172" s="296"/>
    </row>
    <row r="2173" spans="1:87" ht="18" customHeight="1" x14ac:dyDescent="0.25">
      <c r="A2173" s="75"/>
      <c r="B2173" s="327"/>
      <c r="C2173" s="328"/>
      <c r="D2173" s="328"/>
      <c r="E2173" s="328"/>
      <c r="F2173" s="328"/>
      <c r="G2173" s="328"/>
      <c r="H2173" s="328"/>
      <c r="I2173" s="328"/>
      <c r="J2173" s="328"/>
      <c r="K2173" s="328"/>
      <c r="L2173" s="328"/>
      <c r="M2173" s="328"/>
      <c r="N2173" s="328"/>
      <c r="O2173" s="328"/>
      <c r="P2173" s="328"/>
      <c r="Q2173" s="328"/>
      <c r="R2173" s="328"/>
      <c r="S2173" s="328"/>
      <c r="T2173" s="328"/>
      <c r="U2173" s="328"/>
      <c r="V2173" s="328"/>
      <c r="W2173" s="328"/>
      <c r="X2173" s="328"/>
      <c r="Y2173" s="329"/>
      <c r="Z2173" s="336"/>
      <c r="AA2173" s="337"/>
      <c r="AB2173" s="337"/>
      <c r="AC2173" s="337"/>
      <c r="AD2173" s="338"/>
      <c r="AE2173" s="336"/>
      <c r="AF2173" s="337"/>
      <c r="AG2173" s="337"/>
      <c r="AH2173" s="337"/>
      <c r="AI2173" s="337"/>
      <c r="AJ2173" s="337"/>
      <c r="AK2173" s="300"/>
      <c r="AL2173" s="301"/>
      <c r="AM2173" s="301"/>
      <c r="AN2173" s="301"/>
      <c r="AO2173" s="301"/>
      <c r="AP2173" s="301"/>
      <c r="AQ2173" s="301"/>
      <c r="AR2173" s="301"/>
      <c r="AS2173" s="301"/>
      <c r="AT2173" s="301"/>
      <c r="AU2173" s="301"/>
      <c r="AV2173" s="301"/>
      <c r="AW2173" s="301"/>
      <c r="AX2173" s="302"/>
      <c r="AY2173" s="407"/>
      <c r="AZ2173" s="304"/>
      <c r="BA2173" s="304"/>
      <c r="BB2173" s="408"/>
      <c r="BC2173" s="306">
        <f t="shared" si="122"/>
        <v>0</v>
      </c>
      <c r="BD2173" s="307"/>
      <c r="BE2173" s="307"/>
      <c r="BF2173" s="308"/>
      <c r="BG2173" s="309"/>
      <c r="BH2173" s="310"/>
      <c r="BI2173" s="310"/>
      <c r="BJ2173" s="311"/>
      <c r="BK2173" s="312">
        <f t="shared" si="123"/>
        <v>0</v>
      </c>
      <c r="BL2173" s="313"/>
      <c r="BM2173" s="313"/>
      <c r="BN2173" s="313"/>
      <c r="BO2173" s="313"/>
      <c r="BP2173" s="314"/>
      <c r="BQ2173" s="294"/>
      <c r="BR2173" s="295"/>
      <c r="BS2173" s="295"/>
      <c r="BT2173" s="295"/>
      <c r="BU2173" s="295"/>
      <c r="BV2173" s="295"/>
      <c r="BW2173" s="296"/>
      <c r="BX2173" s="294"/>
      <c r="BY2173" s="295"/>
      <c r="BZ2173" s="295"/>
      <c r="CA2173" s="295"/>
      <c r="CB2173" s="295"/>
      <c r="CC2173" s="296"/>
      <c r="CD2173" s="294"/>
      <c r="CE2173" s="295"/>
      <c r="CF2173" s="295"/>
      <c r="CG2173" s="295"/>
      <c r="CH2173" s="295"/>
      <c r="CI2173" s="296"/>
    </row>
    <row r="2174" spans="1:87" ht="18" customHeight="1" x14ac:dyDescent="0.25">
      <c r="A2174" s="75"/>
      <c r="B2174" s="327"/>
      <c r="C2174" s="328"/>
      <c r="D2174" s="328"/>
      <c r="E2174" s="328"/>
      <c r="F2174" s="328"/>
      <c r="G2174" s="328"/>
      <c r="H2174" s="328"/>
      <c r="I2174" s="328"/>
      <c r="J2174" s="328"/>
      <c r="K2174" s="328"/>
      <c r="L2174" s="328"/>
      <c r="M2174" s="328"/>
      <c r="N2174" s="328"/>
      <c r="O2174" s="328"/>
      <c r="P2174" s="328"/>
      <c r="Q2174" s="328"/>
      <c r="R2174" s="328"/>
      <c r="S2174" s="328"/>
      <c r="T2174" s="328"/>
      <c r="U2174" s="328"/>
      <c r="V2174" s="328"/>
      <c r="W2174" s="328"/>
      <c r="X2174" s="328"/>
      <c r="Y2174" s="329"/>
      <c r="Z2174" s="336"/>
      <c r="AA2174" s="337"/>
      <c r="AB2174" s="337"/>
      <c r="AC2174" s="337"/>
      <c r="AD2174" s="338"/>
      <c r="AE2174" s="336"/>
      <c r="AF2174" s="337"/>
      <c r="AG2174" s="337"/>
      <c r="AH2174" s="337"/>
      <c r="AI2174" s="337"/>
      <c r="AJ2174" s="337"/>
      <c r="AK2174" s="300"/>
      <c r="AL2174" s="301"/>
      <c r="AM2174" s="301"/>
      <c r="AN2174" s="301"/>
      <c r="AO2174" s="301"/>
      <c r="AP2174" s="301"/>
      <c r="AQ2174" s="301"/>
      <c r="AR2174" s="301"/>
      <c r="AS2174" s="301"/>
      <c r="AT2174" s="301"/>
      <c r="AU2174" s="301"/>
      <c r="AV2174" s="301"/>
      <c r="AW2174" s="301"/>
      <c r="AX2174" s="302"/>
      <c r="AY2174" s="407"/>
      <c r="AZ2174" s="304"/>
      <c r="BA2174" s="304"/>
      <c r="BB2174" s="408"/>
      <c r="BC2174" s="306">
        <f t="shared" si="122"/>
        <v>0</v>
      </c>
      <c r="BD2174" s="307"/>
      <c r="BE2174" s="307"/>
      <c r="BF2174" s="308"/>
      <c r="BG2174" s="309"/>
      <c r="BH2174" s="310"/>
      <c r="BI2174" s="310"/>
      <c r="BJ2174" s="311"/>
      <c r="BK2174" s="312">
        <f t="shared" si="123"/>
        <v>0</v>
      </c>
      <c r="BL2174" s="313"/>
      <c r="BM2174" s="313"/>
      <c r="BN2174" s="313"/>
      <c r="BO2174" s="313"/>
      <c r="BP2174" s="314"/>
      <c r="BQ2174" s="294"/>
      <c r="BR2174" s="295"/>
      <c r="BS2174" s="295"/>
      <c r="BT2174" s="295"/>
      <c r="BU2174" s="295"/>
      <c r="BV2174" s="295"/>
      <c r="BW2174" s="296"/>
      <c r="BX2174" s="294"/>
      <c r="BY2174" s="295"/>
      <c r="BZ2174" s="295"/>
      <c r="CA2174" s="295"/>
      <c r="CB2174" s="295"/>
      <c r="CC2174" s="296"/>
      <c r="CD2174" s="294"/>
      <c r="CE2174" s="295"/>
      <c r="CF2174" s="295"/>
      <c r="CG2174" s="295"/>
      <c r="CH2174" s="295"/>
      <c r="CI2174" s="296"/>
    </row>
    <row r="2175" spans="1:87" ht="18" customHeight="1" x14ac:dyDescent="0.25">
      <c r="A2175" s="75"/>
      <c r="B2175" s="327"/>
      <c r="C2175" s="328"/>
      <c r="D2175" s="328"/>
      <c r="E2175" s="328"/>
      <c r="F2175" s="328"/>
      <c r="G2175" s="328"/>
      <c r="H2175" s="328"/>
      <c r="I2175" s="328"/>
      <c r="J2175" s="328"/>
      <c r="K2175" s="328"/>
      <c r="L2175" s="328"/>
      <c r="M2175" s="328"/>
      <c r="N2175" s="328"/>
      <c r="O2175" s="328"/>
      <c r="P2175" s="328"/>
      <c r="Q2175" s="328"/>
      <c r="R2175" s="328"/>
      <c r="S2175" s="328"/>
      <c r="T2175" s="328"/>
      <c r="U2175" s="328"/>
      <c r="V2175" s="328"/>
      <c r="W2175" s="328"/>
      <c r="X2175" s="328"/>
      <c r="Y2175" s="329"/>
      <c r="Z2175" s="336"/>
      <c r="AA2175" s="337"/>
      <c r="AB2175" s="337"/>
      <c r="AC2175" s="337"/>
      <c r="AD2175" s="338"/>
      <c r="AE2175" s="336"/>
      <c r="AF2175" s="337"/>
      <c r="AG2175" s="337"/>
      <c r="AH2175" s="337"/>
      <c r="AI2175" s="337"/>
      <c r="AJ2175" s="337"/>
      <c r="AK2175" s="300"/>
      <c r="AL2175" s="301"/>
      <c r="AM2175" s="301"/>
      <c r="AN2175" s="301"/>
      <c r="AO2175" s="301"/>
      <c r="AP2175" s="301"/>
      <c r="AQ2175" s="301"/>
      <c r="AR2175" s="301"/>
      <c r="AS2175" s="301"/>
      <c r="AT2175" s="301"/>
      <c r="AU2175" s="301"/>
      <c r="AV2175" s="301"/>
      <c r="AW2175" s="301"/>
      <c r="AX2175" s="302"/>
      <c r="AY2175" s="407"/>
      <c r="AZ2175" s="304"/>
      <c r="BA2175" s="304"/>
      <c r="BB2175" s="408"/>
      <c r="BC2175" s="306">
        <f t="shared" si="122"/>
        <v>0</v>
      </c>
      <c r="BD2175" s="307"/>
      <c r="BE2175" s="307"/>
      <c r="BF2175" s="308"/>
      <c r="BG2175" s="309"/>
      <c r="BH2175" s="310"/>
      <c r="BI2175" s="310"/>
      <c r="BJ2175" s="311"/>
      <c r="BK2175" s="312">
        <f t="shared" si="123"/>
        <v>0</v>
      </c>
      <c r="BL2175" s="313"/>
      <c r="BM2175" s="313"/>
      <c r="BN2175" s="313"/>
      <c r="BO2175" s="313"/>
      <c r="BP2175" s="314"/>
      <c r="BQ2175" s="294"/>
      <c r="BR2175" s="295"/>
      <c r="BS2175" s="295"/>
      <c r="BT2175" s="295"/>
      <c r="BU2175" s="295"/>
      <c r="BV2175" s="295"/>
      <c r="BW2175" s="296"/>
      <c r="BX2175" s="294"/>
      <c r="BY2175" s="295"/>
      <c r="BZ2175" s="295"/>
      <c r="CA2175" s="295"/>
      <c r="CB2175" s="295"/>
      <c r="CC2175" s="296"/>
      <c r="CD2175" s="294"/>
      <c r="CE2175" s="295"/>
      <c r="CF2175" s="295"/>
      <c r="CG2175" s="295"/>
      <c r="CH2175" s="295"/>
      <c r="CI2175" s="296"/>
    </row>
    <row r="2176" spans="1:87" ht="18" customHeight="1" x14ac:dyDescent="0.25">
      <c r="A2176" s="75"/>
      <c r="B2176" s="327"/>
      <c r="C2176" s="328"/>
      <c r="D2176" s="328"/>
      <c r="E2176" s="328"/>
      <c r="F2176" s="328"/>
      <c r="G2176" s="328"/>
      <c r="H2176" s="328"/>
      <c r="I2176" s="328"/>
      <c r="J2176" s="328"/>
      <c r="K2176" s="328"/>
      <c r="L2176" s="328"/>
      <c r="M2176" s="328"/>
      <c r="N2176" s="328"/>
      <c r="O2176" s="328"/>
      <c r="P2176" s="328"/>
      <c r="Q2176" s="328"/>
      <c r="R2176" s="328"/>
      <c r="S2176" s="328"/>
      <c r="T2176" s="328"/>
      <c r="U2176" s="328"/>
      <c r="V2176" s="328"/>
      <c r="W2176" s="328"/>
      <c r="X2176" s="328"/>
      <c r="Y2176" s="329"/>
      <c r="Z2176" s="336"/>
      <c r="AA2176" s="337"/>
      <c r="AB2176" s="337"/>
      <c r="AC2176" s="337"/>
      <c r="AD2176" s="338"/>
      <c r="AE2176" s="336"/>
      <c r="AF2176" s="337"/>
      <c r="AG2176" s="337"/>
      <c r="AH2176" s="337"/>
      <c r="AI2176" s="337"/>
      <c r="AJ2176" s="337"/>
      <c r="AK2176" s="300"/>
      <c r="AL2176" s="301"/>
      <c r="AM2176" s="301"/>
      <c r="AN2176" s="301"/>
      <c r="AO2176" s="301"/>
      <c r="AP2176" s="301"/>
      <c r="AQ2176" s="301"/>
      <c r="AR2176" s="301"/>
      <c r="AS2176" s="301"/>
      <c r="AT2176" s="301"/>
      <c r="AU2176" s="301"/>
      <c r="AV2176" s="301"/>
      <c r="AW2176" s="301"/>
      <c r="AX2176" s="302"/>
      <c r="AY2176" s="407"/>
      <c r="AZ2176" s="304"/>
      <c r="BA2176" s="304"/>
      <c r="BB2176" s="408"/>
      <c r="BC2176" s="306">
        <f t="shared" si="122"/>
        <v>0</v>
      </c>
      <c r="BD2176" s="307"/>
      <c r="BE2176" s="307"/>
      <c r="BF2176" s="308"/>
      <c r="BG2176" s="309"/>
      <c r="BH2176" s="310"/>
      <c r="BI2176" s="310"/>
      <c r="BJ2176" s="311"/>
      <c r="BK2176" s="312">
        <f t="shared" si="123"/>
        <v>0</v>
      </c>
      <c r="BL2176" s="313"/>
      <c r="BM2176" s="313"/>
      <c r="BN2176" s="313"/>
      <c r="BO2176" s="313"/>
      <c r="BP2176" s="314"/>
      <c r="BQ2176" s="294"/>
      <c r="BR2176" s="295"/>
      <c r="BS2176" s="295"/>
      <c r="BT2176" s="295"/>
      <c r="BU2176" s="295"/>
      <c r="BV2176" s="295"/>
      <c r="BW2176" s="296"/>
      <c r="BX2176" s="294"/>
      <c r="BY2176" s="295"/>
      <c r="BZ2176" s="295"/>
      <c r="CA2176" s="295"/>
      <c r="CB2176" s="295"/>
      <c r="CC2176" s="296"/>
      <c r="CD2176" s="294"/>
      <c r="CE2176" s="295"/>
      <c r="CF2176" s="295"/>
      <c r="CG2176" s="295"/>
      <c r="CH2176" s="295"/>
      <c r="CI2176" s="296"/>
    </row>
    <row r="2177" spans="1:87" ht="18" customHeight="1" x14ac:dyDescent="0.25">
      <c r="A2177" s="75"/>
      <c r="B2177" s="327"/>
      <c r="C2177" s="328"/>
      <c r="D2177" s="328"/>
      <c r="E2177" s="328"/>
      <c r="F2177" s="328"/>
      <c r="G2177" s="328"/>
      <c r="H2177" s="328"/>
      <c r="I2177" s="328"/>
      <c r="J2177" s="328"/>
      <c r="K2177" s="328"/>
      <c r="L2177" s="328"/>
      <c r="M2177" s="328"/>
      <c r="N2177" s="328"/>
      <c r="O2177" s="328"/>
      <c r="P2177" s="328"/>
      <c r="Q2177" s="328"/>
      <c r="R2177" s="328"/>
      <c r="S2177" s="328"/>
      <c r="T2177" s="328"/>
      <c r="U2177" s="328"/>
      <c r="V2177" s="328"/>
      <c r="W2177" s="328"/>
      <c r="X2177" s="328"/>
      <c r="Y2177" s="329"/>
      <c r="Z2177" s="336"/>
      <c r="AA2177" s="337"/>
      <c r="AB2177" s="337"/>
      <c r="AC2177" s="337"/>
      <c r="AD2177" s="338"/>
      <c r="AE2177" s="336"/>
      <c r="AF2177" s="337"/>
      <c r="AG2177" s="337"/>
      <c r="AH2177" s="337"/>
      <c r="AI2177" s="337"/>
      <c r="AJ2177" s="337"/>
      <c r="AK2177" s="300"/>
      <c r="AL2177" s="301"/>
      <c r="AM2177" s="301"/>
      <c r="AN2177" s="301"/>
      <c r="AO2177" s="301"/>
      <c r="AP2177" s="301"/>
      <c r="AQ2177" s="301"/>
      <c r="AR2177" s="301"/>
      <c r="AS2177" s="301"/>
      <c r="AT2177" s="301"/>
      <c r="AU2177" s="301"/>
      <c r="AV2177" s="301"/>
      <c r="AW2177" s="301"/>
      <c r="AX2177" s="302"/>
      <c r="AY2177" s="407"/>
      <c r="AZ2177" s="304"/>
      <c r="BA2177" s="304"/>
      <c r="BB2177" s="408"/>
      <c r="BC2177" s="306">
        <f t="shared" si="122"/>
        <v>0</v>
      </c>
      <c r="BD2177" s="307"/>
      <c r="BE2177" s="307"/>
      <c r="BF2177" s="308"/>
      <c r="BG2177" s="309"/>
      <c r="BH2177" s="310"/>
      <c r="BI2177" s="310"/>
      <c r="BJ2177" s="311"/>
      <c r="BK2177" s="312">
        <f t="shared" si="123"/>
        <v>0</v>
      </c>
      <c r="BL2177" s="313"/>
      <c r="BM2177" s="313"/>
      <c r="BN2177" s="313"/>
      <c r="BO2177" s="313"/>
      <c r="BP2177" s="314"/>
      <c r="BQ2177" s="294"/>
      <c r="BR2177" s="295"/>
      <c r="BS2177" s="295"/>
      <c r="BT2177" s="295"/>
      <c r="BU2177" s="295"/>
      <c r="BV2177" s="295"/>
      <c r="BW2177" s="296"/>
      <c r="BX2177" s="294"/>
      <c r="BY2177" s="295"/>
      <c r="BZ2177" s="295"/>
      <c r="CA2177" s="295"/>
      <c r="CB2177" s="295"/>
      <c r="CC2177" s="296"/>
      <c r="CD2177" s="294"/>
      <c r="CE2177" s="295"/>
      <c r="CF2177" s="295"/>
      <c r="CG2177" s="295"/>
      <c r="CH2177" s="295"/>
      <c r="CI2177" s="296"/>
    </row>
    <row r="2178" spans="1:87" ht="18" customHeight="1" x14ac:dyDescent="0.25">
      <c r="A2178" s="75"/>
      <c r="B2178" s="327"/>
      <c r="C2178" s="328"/>
      <c r="D2178" s="328"/>
      <c r="E2178" s="328"/>
      <c r="F2178" s="328"/>
      <c r="G2178" s="328"/>
      <c r="H2178" s="328"/>
      <c r="I2178" s="328"/>
      <c r="J2178" s="328"/>
      <c r="K2178" s="328"/>
      <c r="L2178" s="328"/>
      <c r="M2178" s="328"/>
      <c r="N2178" s="328"/>
      <c r="O2178" s="328"/>
      <c r="P2178" s="328"/>
      <c r="Q2178" s="328"/>
      <c r="R2178" s="328"/>
      <c r="S2178" s="328"/>
      <c r="T2178" s="328"/>
      <c r="U2178" s="328"/>
      <c r="V2178" s="328"/>
      <c r="W2178" s="328"/>
      <c r="X2178" s="328"/>
      <c r="Y2178" s="329"/>
      <c r="Z2178" s="336"/>
      <c r="AA2178" s="337"/>
      <c r="AB2178" s="337"/>
      <c r="AC2178" s="337"/>
      <c r="AD2178" s="338"/>
      <c r="AE2178" s="336"/>
      <c r="AF2178" s="337"/>
      <c r="AG2178" s="337"/>
      <c r="AH2178" s="337"/>
      <c r="AI2178" s="337"/>
      <c r="AJ2178" s="337"/>
      <c r="AK2178" s="300"/>
      <c r="AL2178" s="301"/>
      <c r="AM2178" s="301"/>
      <c r="AN2178" s="301"/>
      <c r="AO2178" s="301"/>
      <c r="AP2178" s="301"/>
      <c r="AQ2178" s="301"/>
      <c r="AR2178" s="301"/>
      <c r="AS2178" s="301"/>
      <c r="AT2178" s="301"/>
      <c r="AU2178" s="301"/>
      <c r="AV2178" s="301"/>
      <c r="AW2178" s="301"/>
      <c r="AX2178" s="302"/>
      <c r="AY2178" s="407"/>
      <c r="AZ2178" s="304"/>
      <c r="BA2178" s="304"/>
      <c r="BB2178" s="408"/>
      <c r="BC2178" s="306">
        <f t="shared" si="122"/>
        <v>0</v>
      </c>
      <c r="BD2178" s="307"/>
      <c r="BE2178" s="307"/>
      <c r="BF2178" s="308"/>
      <c r="BG2178" s="309"/>
      <c r="BH2178" s="310"/>
      <c r="BI2178" s="310"/>
      <c r="BJ2178" s="311"/>
      <c r="BK2178" s="312">
        <f t="shared" si="123"/>
        <v>0</v>
      </c>
      <c r="BL2178" s="313"/>
      <c r="BM2178" s="313"/>
      <c r="BN2178" s="313"/>
      <c r="BO2178" s="313"/>
      <c r="BP2178" s="314"/>
      <c r="BQ2178" s="294"/>
      <c r="BR2178" s="295"/>
      <c r="BS2178" s="295"/>
      <c r="BT2178" s="295"/>
      <c r="BU2178" s="295"/>
      <c r="BV2178" s="295"/>
      <c r="BW2178" s="296"/>
      <c r="BX2178" s="294"/>
      <c r="BY2178" s="295"/>
      <c r="BZ2178" s="295"/>
      <c r="CA2178" s="295"/>
      <c r="CB2178" s="295"/>
      <c r="CC2178" s="296"/>
      <c r="CD2178" s="294"/>
      <c r="CE2178" s="295"/>
      <c r="CF2178" s="295"/>
      <c r="CG2178" s="295"/>
      <c r="CH2178" s="295"/>
      <c r="CI2178" s="296"/>
    </row>
    <row r="2179" spans="1:87" ht="18" customHeight="1" x14ac:dyDescent="0.25">
      <c r="A2179" s="75"/>
      <c r="B2179" s="327"/>
      <c r="C2179" s="328"/>
      <c r="D2179" s="328"/>
      <c r="E2179" s="328"/>
      <c r="F2179" s="328"/>
      <c r="G2179" s="328"/>
      <c r="H2179" s="328"/>
      <c r="I2179" s="328"/>
      <c r="J2179" s="328"/>
      <c r="K2179" s="328"/>
      <c r="L2179" s="328"/>
      <c r="M2179" s="328"/>
      <c r="N2179" s="328"/>
      <c r="O2179" s="328"/>
      <c r="P2179" s="328"/>
      <c r="Q2179" s="328"/>
      <c r="R2179" s="328"/>
      <c r="S2179" s="328"/>
      <c r="T2179" s="328"/>
      <c r="U2179" s="328"/>
      <c r="V2179" s="328"/>
      <c r="W2179" s="328"/>
      <c r="X2179" s="328"/>
      <c r="Y2179" s="329"/>
      <c r="Z2179" s="336"/>
      <c r="AA2179" s="337"/>
      <c r="AB2179" s="337"/>
      <c r="AC2179" s="337"/>
      <c r="AD2179" s="338"/>
      <c r="AE2179" s="336"/>
      <c r="AF2179" s="337"/>
      <c r="AG2179" s="337"/>
      <c r="AH2179" s="337"/>
      <c r="AI2179" s="337"/>
      <c r="AJ2179" s="337"/>
      <c r="AK2179" s="300"/>
      <c r="AL2179" s="301"/>
      <c r="AM2179" s="301"/>
      <c r="AN2179" s="301"/>
      <c r="AO2179" s="301"/>
      <c r="AP2179" s="301"/>
      <c r="AQ2179" s="301"/>
      <c r="AR2179" s="301"/>
      <c r="AS2179" s="301"/>
      <c r="AT2179" s="301"/>
      <c r="AU2179" s="301"/>
      <c r="AV2179" s="301"/>
      <c r="AW2179" s="301"/>
      <c r="AX2179" s="302"/>
      <c r="AY2179" s="407"/>
      <c r="AZ2179" s="304"/>
      <c r="BA2179" s="304"/>
      <c r="BB2179" s="408"/>
      <c r="BC2179" s="306">
        <f t="shared" si="122"/>
        <v>0</v>
      </c>
      <c r="BD2179" s="307"/>
      <c r="BE2179" s="307"/>
      <c r="BF2179" s="308"/>
      <c r="BG2179" s="309"/>
      <c r="BH2179" s="310"/>
      <c r="BI2179" s="310"/>
      <c r="BJ2179" s="311"/>
      <c r="BK2179" s="312">
        <f t="shared" si="123"/>
        <v>0</v>
      </c>
      <c r="BL2179" s="313"/>
      <c r="BM2179" s="313"/>
      <c r="BN2179" s="313"/>
      <c r="BO2179" s="313"/>
      <c r="BP2179" s="314"/>
      <c r="BQ2179" s="294"/>
      <c r="BR2179" s="295"/>
      <c r="BS2179" s="295"/>
      <c r="BT2179" s="295"/>
      <c r="BU2179" s="295"/>
      <c r="BV2179" s="295"/>
      <c r="BW2179" s="296"/>
      <c r="BX2179" s="294"/>
      <c r="BY2179" s="295"/>
      <c r="BZ2179" s="295"/>
      <c r="CA2179" s="295"/>
      <c r="CB2179" s="295"/>
      <c r="CC2179" s="296"/>
      <c r="CD2179" s="294"/>
      <c r="CE2179" s="295"/>
      <c r="CF2179" s="295"/>
      <c r="CG2179" s="295"/>
      <c r="CH2179" s="295"/>
      <c r="CI2179" s="296"/>
    </row>
    <row r="2180" spans="1:87" ht="18" customHeight="1" x14ac:dyDescent="0.25">
      <c r="A2180" s="75"/>
      <c r="B2180" s="327"/>
      <c r="C2180" s="328"/>
      <c r="D2180" s="328"/>
      <c r="E2180" s="328"/>
      <c r="F2180" s="328"/>
      <c r="G2180" s="328"/>
      <c r="H2180" s="328"/>
      <c r="I2180" s="328"/>
      <c r="J2180" s="328"/>
      <c r="K2180" s="328"/>
      <c r="L2180" s="328"/>
      <c r="M2180" s="328"/>
      <c r="N2180" s="328"/>
      <c r="O2180" s="328"/>
      <c r="P2180" s="328"/>
      <c r="Q2180" s="328"/>
      <c r="R2180" s="328"/>
      <c r="S2180" s="328"/>
      <c r="T2180" s="328"/>
      <c r="U2180" s="328"/>
      <c r="V2180" s="328"/>
      <c r="W2180" s="328"/>
      <c r="X2180" s="328"/>
      <c r="Y2180" s="329"/>
      <c r="Z2180" s="336"/>
      <c r="AA2180" s="337"/>
      <c r="AB2180" s="337"/>
      <c r="AC2180" s="337"/>
      <c r="AD2180" s="338"/>
      <c r="AE2180" s="336"/>
      <c r="AF2180" s="337"/>
      <c r="AG2180" s="337"/>
      <c r="AH2180" s="337"/>
      <c r="AI2180" s="337"/>
      <c r="AJ2180" s="337"/>
      <c r="AK2180" s="300"/>
      <c r="AL2180" s="301"/>
      <c r="AM2180" s="301"/>
      <c r="AN2180" s="301"/>
      <c r="AO2180" s="301"/>
      <c r="AP2180" s="301"/>
      <c r="AQ2180" s="301"/>
      <c r="AR2180" s="301"/>
      <c r="AS2180" s="301"/>
      <c r="AT2180" s="301"/>
      <c r="AU2180" s="301"/>
      <c r="AV2180" s="301"/>
      <c r="AW2180" s="301"/>
      <c r="AX2180" s="302"/>
      <c r="AY2180" s="407"/>
      <c r="AZ2180" s="304"/>
      <c r="BA2180" s="304"/>
      <c r="BB2180" s="408"/>
      <c r="BC2180" s="306">
        <f t="shared" si="122"/>
        <v>0</v>
      </c>
      <c r="BD2180" s="307"/>
      <c r="BE2180" s="307"/>
      <c r="BF2180" s="308"/>
      <c r="BG2180" s="309"/>
      <c r="BH2180" s="310"/>
      <c r="BI2180" s="310"/>
      <c r="BJ2180" s="311"/>
      <c r="BK2180" s="312">
        <f t="shared" si="123"/>
        <v>0</v>
      </c>
      <c r="BL2180" s="313"/>
      <c r="BM2180" s="313"/>
      <c r="BN2180" s="313"/>
      <c r="BO2180" s="313"/>
      <c r="BP2180" s="314"/>
      <c r="BQ2180" s="294"/>
      <c r="BR2180" s="295"/>
      <c r="BS2180" s="295"/>
      <c r="BT2180" s="295"/>
      <c r="BU2180" s="295"/>
      <c r="BV2180" s="295"/>
      <c r="BW2180" s="296"/>
      <c r="BX2180" s="294"/>
      <c r="BY2180" s="295"/>
      <c r="BZ2180" s="295"/>
      <c r="CA2180" s="295"/>
      <c r="CB2180" s="295"/>
      <c r="CC2180" s="296"/>
      <c r="CD2180" s="294"/>
      <c r="CE2180" s="295"/>
      <c r="CF2180" s="295"/>
      <c r="CG2180" s="295"/>
      <c r="CH2180" s="295"/>
      <c r="CI2180" s="296"/>
    </row>
    <row r="2181" spans="1:87" ht="18" customHeight="1" x14ac:dyDescent="0.25">
      <c r="A2181" s="75"/>
      <c r="B2181" s="327"/>
      <c r="C2181" s="328"/>
      <c r="D2181" s="328"/>
      <c r="E2181" s="328"/>
      <c r="F2181" s="328"/>
      <c r="G2181" s="328"/>
      <c r="H2181" s="328"/>
      <c r="I2181" s="328"/>
      <c r="J2181" s="328"/>
      <c r="K2181" s="328"/>
      <c r="L2181" s="328"/>
      <c r="M2181" s="328"/>
      <c r="N2181" s="328"/>
      <c r="O2181" s="328"/>
      <c r="P2181" s="328"/>
      <c r="Q2181" s="328"/>
      <c r="R2181" s="328"/>
      <c r="S2181" s="328"/>
      <c r="T2181" s="328"/>
      <c r="U2181" s="328"/>
      <c r="V2181" s="328"/>
      <c r="W2181" s="328"/>
      <c r="X2181" s="328"/>
      <c r="Y2181" s="329"/>
      <c r="Z2181" s="336"/>
      <c r="AA2181" s="337"/>
      <c r="AB2181" s="337"/>
      <c r="AC2181" s="337"/>
      <c r="AD2181" s="338"/>
      <c r="AE2181" s="336"/>
      <c r="AF2181" s="337"/>
      <c r="AG2181" s="337"/>
      <c r="AH2181" s="337"/>
      <c r="AI2181" s="337"/>
      <c r="AJ2181" s="337"/>
      <c r="AK2181" s="300"/>
      <c r="AL2181" s="301"/>
      <c r="AM2181" s="301"/>
      <c r="AN2181" s="301"/>
      <c r="AO2181" s="301"/>
      <c r="AP2181" s="301"/>
      <c r="AQ2181" s="301"/>
      <c r="AR2181" s="301"/>
      <c r="AS2181" s="301"/>
      <c r="AT2181" s="301"/>
      <c r="AU2181" s="301"/>
      <c r="AV2181" s="301"/>
      <c r="AW2181" s="301"/>
      <c r="AX2181" s="302"/>
      <c r="AY2181" s="407"/>
      <c r="AZ2181" s="304"/>
      <c r="BA2181" s="304"/>
      <c r="BB2181" s="408"/>
      <c r="BC2181" s="306">
        <f t="shared" si="122"/>
        <v>0</v>
      </c>
      <c r="BD2181" s="307"/>
      <c r="BE2181" s="307"/>
      <c r="BF2181" s="308"/>
      <c r="BG2181" s="309"/>
      <c r="BH2181" s="310"/>
      <c r="BI2181" s="310"/>
      <c r="BJ2181" s="311"/>
      <c r="BK2181" s="312">
        <f t="shared" si="123"/>
        <v>0</v>
      </c>
      <c r="BL2181" s="313"/>
      <c r="BM2181" s="313"/>
      <c r="BN2181" s="313"/>
      <c r="BO2181" s="313"/>
      <c r="BP2181" s="314"/>
      <c r="BQ2181" s="294"/>
      <c r="BR2181" s="295"/>
      <c r="BS2181" s="295"/>
      <c r="BT2181" s="295"/>
      <c r="BU2181" s="295"/>
      <c r="BV2181" s="295"/>
      <c r="BW2181" s="296"/>
      <c r="BX2181" s="294"/>
      <c r="BY2181" s="295"/>
      <c r="BZ2181" s="295"/>
      <c r="CA2181" s="295"/>
      <c r="CB2181" s="295"/>
      <c r="CC2181" s="296"/>
      <c r="CD2181" s="294"/>
      <c r="CE2181" s="295"/>
      <c r="CF2181" s="295"/>
      <c r="CG2181" s="295"/>
      <c r="CH2181" s="295"/>
      <c r="CI2181" s="296"/>
    </row>
    <row r="2182" spans="1:87" ht="18" customHeight="1" x14ac:dyDescent="0.25">
      <c r="A2182" s="75"/>
      <c r="B2182" s="327"/>
      <c r="C2182" s="328"/>
      <c r="D2182" s="328"/>
      <c r="E2182" s="328"/>
      <c r="F2182" s="328"/>
      <c r="G2182" s="328"/>
      <c r="H2182" s="328"/>
      <c r="I2182" s="328"/>
      <c r="J2182" s="328"/>
      <c r="K2182" s="328"/>
      <c r="L2182" s="328"/>
      <c r="M2182" s="328"/>
      <c r="N2182" s="328"/>
      <c r="O2182" s="328"/>
      <c r="P2182" s="328"/>
      <c r="Q2182" s="328"/>
      <c r="R2182" s="328"/>
      <c r="S2182" s="328"/>
      <c r="T2182" s="328"/>
      <c r="U2182" s="328"/>
      <c r="V2182" s="328"/>
      <c r="W2182" s="328"/>
      <c r="X2182" s="328"/>
      <c r="Y2182" s="329"/>
      <c r="Z2182" s="336"/>
      <c r="AA2182" s="337"/>
      <c r="AB2182" s="337"/>
      <c r="AC2182" s="337"/>
      <c r="AD2182" s="338"/>
      <c r="AE2182" s="336"/>
      <c r="AF2182" s="337"/>
      <c r="AG2182" s="337"/>
      <c r="AH2182" s="337"/>
      <c r="AI2182" s="337"/>
      <c r="AJ2182" s="337"/>
      <c r="AK2182" s="300"/>
      <c r="AL2182" s="301"/>
      <c r="AM2182" s="301"/>
      <c r="AN2182" s="301"/>
      <c r="AO2182" s="301"/>
      <c r="AP2182" s="301"/>
      <c r="AQ2182" s="301"/>
      <c r="AR2182" s="301"/>
      <c r="AS2182" s="301"/>
      <c r="AT2182" s="301"/>
      <c r="AU2182" s="301"/>
      <c r="AV2182" s="301"/>
      <c r="AW2182" s="301"/>
      <c r="AX2182" s="302"/>
      <c r="AY2182" s="407"/>
      <c r="AZ2182" s="304"/>
      <c r="BA2182" s="304"/>
      <c r="BB2182" s="408"/>
      <c r="BC2182" s="306">
        <f t="shared" si="122"/>
        <v>0</v>
      </c>
      <c r="BD2182" s="307"/>
      <c r="BE2182" s="307"/>
      <c r="BF2182" s="308"/>
      <c r="BG2182" s="309"/>
      <c r="BH2182" s="310"/>
      <c r="BI2182" s="310"/>
      <c r="BJ2182" s="311"/>
      <c r="BK2182" s="312">
        <f t="shared" si="123"/>
        <v>0</v>
      </c>
      <c r="BL2182" s="313"/>
      <c r="BM2182" s="313"/>
      <c r="BN2182" s="313"/>
      <c r="BO2182" s="313"/>
      <c r="BP2182" s="314"/>
      <c r="BQ2182" s="294"/>
      <c r="BR2182" s="295"/>
      <c r="BS2182" s="295"/>
      <c r="BT2182" s="295"/>
      <c r="BU2182" s="295"/>
      <c r="BV2182" s="295"/>
      <c r="BW2182" s="296"/>
      <c r="BX2182" s="294"/>
      <c r="BY2182" s="295"/>
      <c r="BZ2182" s="295"/>
      <c r="CA2182" s="295"/>
      <c r="CB2182" s="295"/>
      <c r="CC2182" s="296"/>
      <c r="CD2182" s="294"/>
      <c r="CE2182" s="295"/>
      <c r="CF2182" s="295"/>
      <c r="CG2182" s="295"/>
      <c r="CH2182" s="295"/>
      <c r="CI2182" s="296"/>
    </row>
    <row r="2183" spans="1:87" ht="18" customHeight="1" x14ac:dyDescent="0.25">
      <c r="A2183" s="75"/>
      <c r="B2183" s="327"/>
      <c r="C2183" s="328"/>
      <c r="D2183" s="328"/>
      <c r="E2183" s="328"/>
      <c r="F2183" s="328"/>
      <c r="G2183" s="328"/>
      <c r="H2183" s="328"/>
      <c r="I2183" s="328"/>
      <c r="J2183" s="328"/>
      <c r="K2183" s="328"/>
      <c r="L2183" s="328"/>
      <c r="M2183" s="328"/>
      <c r="N2183" s="328"/>
      <c r="O2183" s="328"/>
      <c r="P2183" s="328"/>
      <c r="Q2183" s="328"/>
      <c r="R2183" s="328"/>
      <c r="S2183" s="328"/>
      <c r="T2183" s="328"/>
      <c r="U2183" s="328"/>
      <c r="V2183" s="328"/>
      <c r="W2183" s="328"/>
      <c r="X2183" s="328"/>
      <c r="Y2183" s="329"/>
      <c r="Z2183" s="336"/>
      <c r="AA2183" s="337"/>
      <c r="AB2183" s="337"/>
      <c r="AC2183" s="337"/>
      <c r="AD2183" s="338"/>
      <c r="AE2183" s="336"/>
      <c r="AF2183" s="337"/>
      <c r="AG2183" s="337"/>
      <c r="AH2183" s="337"/>
      <c r="AI2183" s="337"/>
      <c r="AJ2183" s="337"/>
      <c r="AK2183" s="300"/>
      <c r="AL2183" s="301"/>
      <c r="AM2183" s="301"/>
      <c r="AN2183" s="301"/>
      <c r="AO2183" s="301"/>
      <c r="AP2183" s="301"/>
      <c r="AQ2183" s="301"/>
      <c r="AR2183" s="301"/>
      <c r="AS2183" s="301"/>
      <c r="AT2183" s="301"/>
      <c r="AU2183" s="301"/>
      <c r="AV2183" s="301"/>
      <c r="AW2183" s="301"/>
      <c r="AX2183" s="302"/>
      <c r="AY2183" s="407"/>
      <c r="AZ2183" s="304"/>
      <c r="BA2183" s="304"/>
      <c r="BB2183" s="408"/>
      <c r="BC2183" s="306">
        <f t="shared" si="122"/>
        <v>0</v>
      </c>
      <c r="BD2183" s="307"/>
      <c r="BE2183" s="307"/>
      <c r="BF2183" s="308"/>
      <c r="BG2183" s="309"/>
      <c r="BH2183" s="310"/>
      <c r="BI2183" s="310"/>
      <c r="BJ2183" s="311"/>
      <c r="BK2183" s="312">
        <f t="shared" si="123"/>
        <v>0</v>
      </c>
      <c r="BL2183" s="313"/>
      <c r="BM2183" s="313"/>
      <c r="BN2183" s="313"/>
      <c r="BO2183" s="313"/>
      <c r="BP2183" s="314"/>
      <c r="BQ2183" s="294"/>
      <c r="BR2183" s="295"/>
      <c r="BS2183" s="295"/>
      <c r="BT2183" s="295"/>
      <c r="BU2183" s="295"/>
      <c r="BV2183" s="295"/>
      <c r="BW2183" s="296"/>
      <c r="BX2183" s="294"/>
      <c r="BY2183" s="295"/>
      <c r="BZ2183" s="295"/>
      <c r="CA2183" s="295"/>
      <c r="CB2183" s="295"/>
      <c r="CC2183" s="296"/>
      <c r="CD2183" s="294"/>
      <c r="CE2183" s="295"/>
      <c r="CF2183" s="295"/>
      <c r="CG2183" s="295"/>
      <c r="CH2183" s="295"/>
      <c r="CI2183" s="296"/>
    </row>
    <row r="2184" spans="1:87" ht="18" customHeight="1" x14ac:dyDescent="0.25">
      <c r="A2184" s="75"/>
      <c r="B2184" s="327"/>
      <c r="C2184" s="328"/>
      <c r="D2184" s="328"/>
      <c r="E2184" s="328"/>
      <c r="F2184" s="328"/>
      <c r="G2184" s="328"/>
      <c r="H2184" s="328"/>
      <c r="I2184" s="328"/>
      <c r="J2184" s="328"/>
      <c r="K2184" s="328"/>
      <c r="L2184" s="328"/>
      <c r="M2184" s="328"/>
      <c r="N2184" s="328"/>
      <c r="O2184" s="328"/>
      <c r="P2184" s="328"/>
      <c r="Q2184" s="328"/>
      <c r="R2184" s="328"/>
      <c r="S2184" s="328"/>
      <c r="T2184" s="328"/>
      <c r="U2184" s="328"/>
      <c r="V2184" s="328"/>
      <c r="W2184" s="328"/>
      <c r="X2184" s="328"/>
      <c r="Y2184" s="329"/>
      <c r="Z2184" s="336"/>
      <c r="AA2184" s="337"/>
      <c r="AB2184" s="337"/>
      <c r="AC2184" s="337"/>
      <c r="AD2184" s="338"/>
      <c r="AE2184" s="336"/>
      <c r="AF2184" s="337"/>
      <c r="AG2184" s="337"/>
      <c r="AH2184" s="337"/>
      <c r="AI2184" s="337"/>
      <c r="AJ2184" s="337"/>
      <c r="AK2184" s="300"/>
      <c r="AL2184" s="301"/>
      <c r="AM2184" s="301"/>
      <c r="AN2184" s="301"/>
      <c r="AO2184" s="301"/>
      <c r="AP2184" s="301"/>
      <c r="AQ2184" s="301"/>
      <c r="AR2184" s="301"/>
      <c r="AS2184" s="301"/>
      <c r="AT2184" s="301"/>
      <c r="AU2184" s="301"/>
      <c r="AV2184" s="301"/>
      <c r="AW2184" s="301"/>
      <c r="AX2184" s="302"/>
      <c r="AY2184" s="407"/>
      <c r="AZ2184" s="304"/>
      <c r="BA2184" s="304"/>
      <c r="BB2184" s="408"/>
      <c r="BC2184" s="306">
        <f t="shared" si="122"/>
        <v>0</v>
      </c>
      <c r="BD2184" s="307"/>
      <c r="BE2184" s="307"/>
      <c r="BF2184" s="308"/>
      <c r="BG2184" s="309"/>
      <c r="BH2184" s="310"/>
      <c r="BI2184" s="310"/>
      <c r="BJ2184" s="311"/>
      <c r="BK2184" s="312">
        <f t="shared" si="123"/>
        <v>0</v>
      </c>
      <c r="BL2184" s="313"/>
      <c r="BM2184" s="313"/>
      <c r="BN2184" s="313"/>
      <c r="BO2184" s="313"/>
      <c r="BP2184" s="314"/>
      <c r="BQ2184" s="294"/>
      <c r="BR2184" s="295"/>
      <c r="BS2184" s="295"/>
      <c r="BT2184" s="295"/>
      <c r="BU2184" s="295"/>
      <c r="BV2184" s="295"/>
      <c r="BW2184" s="296"/>
      <c r="BX2184" s="294"/>
      <c r="BY2184" s="295"/>
      <c r="BZ2184" s="295"/>
      <c r="CA2184" s="295"/>
      <c r="CB2184" s="295"/>
      <c r="CC2184" s="296"/>
      <c r="CD2184" s="294"/>
      <c r="CE2184" s="295"/>
      <c r="CF2184" s="295"/>
      <c r="CG2184" s="295"/>
      <c r="CH2184" s="295"/>
      <c r="CI2184" s="296"/>
    </row>
    <row r="2185" spans="1:87" ht="18" customHeight="1" x14ac:dyDescent="0.25">
      <c r="A2185" s="75"/>
      <c r="B2185" s="327"/>
      <c r="C2185" s="328"/>
      <c r="D2185" s="328"/>
      <c r="E2185" s="328"/>
      <c r="F2185" s="328"/>
      <c r="G2185" s="328"/>
      <c r="H2185" s="328"/>
      <c r="I2185" s="328"/>
      <c r="J2185" s="328"/>
      <c r="K2185" s="328"/>
      <c r="L2185" s="328"/>
      <c r="M2185" s="328"/>
      <c r="N2185" s="328"/>
      <c r="O2185" s="328"/>
      <c r="P2185" s="328"/>
      <c r="Q2185" s="328"/>
      <c r="R2185" s="328"/>
      <c r="S2185" s="328"/>
      <c r="T2185" s="328"/>
      <c r="U2185" s="328"/>
      <c r="V2185" s="328"/>
      <c r="W2185" s="328"/>
      <c r="X2185" s="328"/>
      <c r="Y2185" s="329"/>
      <c r="Z2185" s="336"/>
      <c r="AA2185" s="337"/>
      <c r="AB2185" s="337"/>
      <c r="AC2185" s="337"/>
      <c r="AD2185" s="338"/>
      <c r="AE2185" s="336"/>
      <c r="AF2185" s="337"/>
      <c r="AG2185" s="337"/>
      <c r="AH2185" s="337"/>
      <c r="AI2185" s="337"/>
      <c r="AJ2185" s="337"/>
      <c r="AK2185" s="300"/>
      <c r="AL2185" s="301"/>
      <c r="AM2185" s="301"/>
      <c r="AN2185" s="301"/>
      <c r="AO2185" s="301"/>
      <c r="AP2185" s="301"/>
      <c r="AQ2185" s="301"/>
      <c r="AR2185" s="301"/>
      <c r="AS2185" s="301"/>
      <c r="AT2185" s="301"/>
      <c r="AU2185" s="301"/>
      <c r="AV2185" s="301"/>
      <c r="AW2185" s="301"/>
      <c r="AX2185" s="302"/>
      <c r="AY2185" s="407"/>
      <c r="AZ2185" s="304"/>
      <c r="BA2185" s="304"/>
      <c r="BB2185" s="408"/>
      <c r="BC2185" s="306">
        <f t="shared" si="122"/>
        <v>0</v>
      </c>
      <c r="BD2185" s="307"/>
      <c r="BE2185" s="307"/>
      <c r="BF2185" s="308"/>
      <c r="BG2185" s="309"/>
      <c r="BH2185" s="310"/>
      <c r="BI2185" s="310"/>
      <c r="BJ2185" s="311"/>
      <c r="BK2185" s="312">
        <f t="shared" si="123"/>
        <v>0</v>
      </c>
      <c r="BL2185" s="313"/>
      <c r="BM2185" s="313"/>
      <c r="BN2185" s="313"/>
      <c r="BO2185" s="313"/>
      <c r="BP2185" s="314"/>
      <c r="BQ2185" s="294"/>
      <c r="BR2185" s="295"/>
      <c r="BS2185" s="295"/>
      <c r="BT2185" s="295"/>
      <c r="BU2185" s="295"/>
      <c r="BV2185" s="295"/>
      <c r="BW2185" s="296"/>
      <c r="BX2185" s="294"/>
      <c r="BY2185" s="295"/>
      <c r="BZ2185" s="295"/>
      <c r="CA2185" s="295"/>
      <c r="CB2185" s="295"/>
      <c r="CC2185" s="296"/>
      <c r="CD2185" s="294"/>
      <c r="CE2185" s="295"/>
      <c r="CF2185" s="295"/>
      <c r="CG2185" s="295"/>
      <c r="CH2185" s="295"/>
      <c r="CI2185" s="296"/>
    </row>
    <row r="2186" spans="1:87" ht="18" customHeight="1" x14ac:dyDescent="0.25">
      <c r="A2186" s="75"/>
      <c r="B2186" s="327"/>
      <c r="C2186" s="328"/>
      <c r="D2186" s="328"/>
      <c r="E2186" s="328"/>
      <c r="F2186" s="328"/>
      <c r="G2186" s="328"/>
      <c r="H2186" s="328"/>
      <c r="I2186" s="328"/>
      <c r="J2186" s="328"/>
      <c r="K2186" s="328"/>
      <c r="L2186" s="328"/>
      <c r="M2186" s="328"/>
      <c r="N2186" s="328"/>
      <c r="O2186" s="328"/>
      <c r="P2186" s="328"/>
      <c r="Q2186" s="328"/>
      <c r="R2186" s="328"/>
      <c r="S2186" s="328"/>
      <c r="T2186" s="328"/>
      <c r="U2186" s="328"/>
      <c r="V2186" s="328"/>
      <c r="W2186" s="328"/>
      <c r="X2186" s="328"/>
      <c r="Y2186" s="329"/>
      <c r="Z2186" s="336"/>
      <c r="AA2186" s="337"/>
      <c r="AB2186" s="337"/>
      <c r="AC2186" s="337"/>
      <c r="AD2186" s="338"/>
      <c r="AE2186" s="336"/>
      <c r="AF2186" s="337"/>
      <c r="AG2186" s="337"/>
      <c r="AH2186" s="337"/>
      <c r="AI2186" s="337"/>
      <c r="AJ2186" s="337"/>
      <c r="AK2186" s="300"/>
      <c r="AL2186" s="301"/>
      <c r="AM2186" s="301"/>
      <c r="AN2186" s="301"/>
      <c r="AO2186" s="301"/>
      <c r="AP2186" s="301"/>
      <c r="AQ2186" s="301"/>
      <c r="AR2186" s="301"/>
      <c r="AS2186" s="301"/>
      <c r="AT2186" s="301"/>
      <c r="AU2186" s="301"/>
      <c r="AV2186" s="301"/>
      <c r="AW2186" s="301"/>
      <c r="AX2186" s="302"/>
      <c r="AY2186" s="407"/>
      <c r="AZ2186" s="304"/>
      <c r="BA2186" s="304"/>
      <c r="BB2186" s="408"/>
      <c r="BC2186" s="306">
        <f t="shared" si="122"/>
        <v>0</v>
      </c>
      <c r="BD2186" s="307"/>
      <c r="BE2186" s="307"/>
      <c r="BF2186" s="308"/>
      <c r="BG2186" s="309"/>
      <c r="BH2186" s="310"/>
      <c r="BI2186" s="310"/>
      <c r="BJ2186" s="311"/>
      <c r="BK2186" s="312">
        <f t="shared" si="123"/>
        <v>0</v>
      </c>
      <c r="BL2186" s="313"/>
      <c r="BM2186" s="313"/>
      <c r="BN2186" s="313"/>
      <c r="BO2186" s="313"/>
      <c r="BP2186" s="314"/>
      <c r="BQ2186" s="294"/>
      <c r="BR2186" s="295"/>
      <c r="BS2186" s="295"/>
      <c r="BT2186" s="295"/>
      <c r="BU2186" s="295"/>
      <c r="BV2186" s="295"/>
      <c r="BW2186" s="296"/>
      <c r="BX2186" s="294"/>
      <c r="BY2186" s="295"/>
      <c r="BZ2186" s="295"/>
      <c r="CA2186" s="295"/>
      <c r="CB2186" s="295"/>
      <c r="CC2186" s="296"/>
      <c r="CD2186" s="294"/>
      <c r="CE2186" s="295"/>
      <c r="CF2186" s="295"/>
      <c r="CG2186" s="295"/>
      <c r="CH2186" s="295"/>
      <c r="CI2186" s="296"/>
    </row>
    <row r="2187" spans="1:87" ht="18" customHeight="1" x14ac:dyDescent="0.25">
      <c r="A2187" s="75"/>
      <c r="B2187" s="327"/>
      <c r="C2187" s="328"/>
      <c r="D2187" s="328"/>
      <c r="E2187" s="328"/>
      <c r="F2187" s="328"/>
      <c r="G2187" s="328"/>
      <c r="H2187" s="328"/>
      <c r="I2187" s="328"/>
      <c r="J2187" s="328"/>
      <c r="K2187" s="328"/>
      <c r="L2187" s="328"/>
      <c r="M2187" s="328"/>
      <c r="N2187" s="328"/>
      <c r="O2187" s="328"/>
      <c r="P2187" s="328"/>
      <c r="Q2187" s="328"/>
      <c r="R2187" s="328"/>
      <c r="S2187" s="328"/>
      <c r="T2187" s="328"/>
      <c r="U2187" s="328"/>
      <c r="V2187" s="328"/>
      <c r="W2187" s="328"/>
      <c r="X2187" s="328"/>
      <c r="Y2187" s="329"/>
      <c r="Z2187" s="336"/>
      <c r="AA2187" s="337"/>
      <c r="AB2187" s="337"/>
      <c r="AC2187" s="337"/>
      <c r="AD2187" s="338"/>
      <c r="AE2187" s="336"/>
      <c r="AF2187" s="337"/>
      <c r="AG2187" s="337"/>
      <c r="AH2187" s="337"/>
      <c r="AI2187" s="337"/>
      <c r="AJ2187" s="337"/>
      <c r="AK2187" s="300"/>
      <c r="AL2187" s="301"/>
      <c r="AM2187" s="301"/>
      <c r="AN2187" s="301"/>
      <c r="AO2187" s="301"/>
      <c r="AP2187" s="301"/>
      <c r="AQ2187" s="301"/>
      <c r="AR2187" s="301"/>
      <c r="AS2187" s="301"/>
      <c r="AT2187" s="301"/>
      <c r="AU2187" s="301"/>
      <c r="AV2187" s="301"/>
      <c r="AW2187" s="301"/>
      <c r="AX2187" s="302"/>
      <c r="AY2187" s="407"/>
      <c r="AZ2187" s="304"/>
      <c r="BA2187" s="304"/>
      <c r="BB2187" s="408"/>
      <c r="BC2187" s="306">
        <f t="shared" si="122"/>
        <v>0</v>
      </c>
      <c r="BD2187" s="307"/>
      <c r="BE2187" s="307"/>
      <c r="BF2187" s="308"/>
      <c r="BG2187" s="309"/>
      <c r="BH2187" s="310"/>
      <c r="BI2187" s="310"/>
      <c r="BJ2187" s="311"/>
      <c r="BK2187" s="312">
        <f t="shared" si="123"/>
        <v>0</v>
      </c>
      <c r="BL2187" s="313"/>
      <c r="BM2187" s="313"/>
      <c r="BN2187" s="313"/>
      <c r="BO2187" s="313"/>
      <c r="BP2187" s="314"/>
      <c r="BQ2187" s="294"/>
      <c r="BR2187" s="295"/>
      <c r="BS2187" s="295"/>
      <c r="BT2187" s="295"/>
      <c r="BU2187" s="295"/>
      <c r="BV2187" s="295"/>
      <c r="BW2187" s="296"/>
      <c r="BX2187" s="294"/>
      <c r="BY2187" s="295"/>
      <c r="BZ2187" s="295"/>
      <c r="CA2187" s="295"/>
      <c r="CB2187" s="295"/>
      <c r="CC2187" s="296"/>
      <c r="CD2187" s="294"/>
      <c r="CE2187" s="295"/>
      <c r="CF2187" s="295"/>
      <c r="CG2187" s="295"/>
      <c r="CH2187" s="295"/>
      <c r="CI2187" s="296"/>
    </row>
    <row r="2188" spans="1:87" ht="18" customHeight="1" x14ac:dyDescent="0.25">
      <c r="A2188" s="75"/>
      <c r="B2188" s="327"/>
      <c r="C2188" s="328"/>
      <c r="D2188" s="328"/>
      <c r="E2188" s="328"/>
      <c r="F2188" s="328"/>
      <c r="G2188" s="328"/>
      <c r="H2188" s="328"/>
      <c r="I2188" s="328"/>
      <c r="J2188" s="328"/>
      <c r="K2188" s="328"/>
      <c r="L2188" s="328"/>
      <c r="M2188" s="328"/>
      <c r="N2188" s="328"/>
      <c r="O2188" s="328"/>
      <c r="P2188" s="328"/>
      <c r="Q2188" s="328"/>
      <c r="R2188" s="328"/>
      <c r="S2188" s="328"/>
      <c r="T2188" s="328"/>
      <c r="U2188" s="328"/>
      <c r="V2188" s="328"/>
      <c r="W2188" s="328"/>
      <c r="X2188" s="328"/>
      <c r="Y2188" s="329"/>
      <c r="Z2188" s="336"/>
      <c r="AA2188" s="337"/>
      <c r="AB2188" s="337"/>
      <c r="AC2188" s="337"/>
      <c r="AD2188" s="338"/>
      <c r="AE2188" s="336"/>
      <c r="AF2188" s="337"/>
      <c r="AG2188" s="337"/>
      <c r="AH2188" s="337"/>
      <c r="AI2188" s="337"/>
      <c r="AJ2188" s="337"/>
      <c r="AK2188" s="300"/>
      <c r="AL2188" s="301"/>
      <c r="AM2188" s="301"/>
      <c r="AN2188" s="301"/>
      <c r="AO2188" s="301"/>
      <c r="AP2188" s="301"/>
      <c r="AQ2188" s="301"/>
      <c r="AR2188" s="301"/>
      <c r="AS2188" s="301"/>
      <c r="AT2188" s="301"/>
      <c r="AU2188" s="301"/>
      <c r="AV2188" s="301"/>
      <c r="AW2188" s="301"/>
      <c r="AX2188" s="302"/>
      <c r="AY2188" s="407"/>
      <c r="AZ2188" s="304"/>
      <c r="BA2188" s="304"/>
      <c r="BB2188" s="408"/>
      <c r="BC2188" s="306">
        <f t="shared" si="122"/>
        <v>0</v>
      </c>
      <c r="BD2188" s="307"/>
      <c r="BE2188" s="307"/>
      <c r="BF2188" s="308"/>
      <c r="BG2188" s="309"/>
      <c r="BH2188" s="310"/>
      <c r="BI2188" s="310"/>
      <c r="BJ2188" s="311"/>
      <c r="BK2188" s="312">
        <f t="shared" si="123"/>
        <v>0</v>
      </c>
      <c r="BL2188" s="313"/>
      <c r="BM2188" s="313"/>
      <c r="BN2188" s="313"/>
      <c r="BO2188" s="313"/>
      <c r="BP2188" s="314"/>
      <c r="BQ2188" s="294"/>
      <c r="BR2188" s="295"/>
      <c r="BS2188" s="295"/>
      <c r="BT2188" s="295"/>
      <c r="BU2188" s="295"/>
      <c r="BV2188" s="295"/>
      <c r="BW2188" s="296"/>
      <c r="BX2188" s="294"/>
      <c r="BY2188" s="295"/>
      <c r="BZ2188" s="295"/>
      <c r="CA2188" s="295"/>
      <c r="CB2188" s="295"/>
      <c r="CC2188" s="296"/>
      <c r="CD2188" s="294"/>
      <c r="CE2188" s="295"/>
      <c r="CF2188" s="295"/>
      <c r="CG2188" s="295"/>
      <c r="CH2188" s="295"/>
      <c r="CI2188" s="296"/>
    </row>
    <row r="2189" spans="1:87" ht="18" customHeight="1" x14ac:dyDescent="0.25">
      <c r="A2189" s="75"/>
      <c r="B2189" s="327"/>
      <c r="C2189" s="328"/>
      <c r="D2189" s="328"/>
      <c r="E2189" s="328"/>
      <c r="F2189" s="328"/>
      <c r="G2189" s="328"/>
      <c r="H2189" s="328"/>
      <c r="I2189" s="328"/>
      <c r="J2189" s="328"/>
      <c r="K2189" s="328"/>
      <c r="L2189" s="328"/>
      <c r="M2189" s="328"/>
      <c r="N2189" s="328"/>
      <c r="O2189" s="328"/>
      <c r="P2189" s="328"/>
      <c r="Q2189" s="328"/>
      <c r="R2189" s="328"/>
      <c r="S2189" s="328"/>
      <c r="T2189" s="328"/>
      <c r="U2189" s="328"/>
      <c r="V2189" s="328"/>
      <c r="W2189" s="328"/>
      <c r="X2189" s="328"/>
      <c r="Y2189" s="329"/>
      <c r="Z2189" s="336"/>
      <c r="AA2189" s="337"/>
      <c r="AB2189" s="337"/>
      <c r="AC2189" s="337"/>
      <c r="AD2189" s="338"/>
      <c r="AE2189" s="336"/>
      <c r="AF2189" s="337"/>
      <c r="AG2189" s="337"/>
      <c r="AH2189" s="337"/>
      <c r="AI2189" s="337"/>
      <c r="AJ2189" s="337"/>
      <c r="AK2189" s="300"/>
      <c r="AL2189" s="301"/>
      <c r="AM2189" s="301"/>
      <c r="AN2189" s="301"/>
      <c r="AO2189" s="301"/>
      <c r="AP2189" s="301"/>
      <c r="AQ2189" s="301"/>
      <c r="AR2189" s="301"/>
      <c r="AS2189" s="301"/>
      <c r="AT2189" s="301"/>
      <c r="AU2189" s="301"/>
      <c r="AV2189" s="301"/>
      <c r="AW2189" s="301"/>
      <c r="AX2189" s="302"/>
      <c r="AY2189" s="407"/>
      <c r="AZ2189" s="304"/>
      <c r="BA2189" s="304"/>
      <c r="BB2189" s="408"/>
      <c r="BC2189" s="306">
        <f t="shared" si="122"/>
        <v>0</v>
      </c>
      <c r="BD2189" s="307"/>
      <c r="BE2189" s="307"/>
      <c r="BF2189" s="308"/>
      <c r="BG2189" s="309"/>
      <c r="BH2189" s="310"/>
      <c r="BI2189" s="310"/>
      <c r="BJ2189" s="311"/>
      <c r="BK2189" s="312">
        <f t="shared" si="123"/>
        <v>0</v>
      </c>
      <c r="BL2189" s="313"/>
      <c r="BM2189" s="313"/>
      <c r="BN2189" s="313"/>
      <c r="BO2189" s="313"/>
      <c r="BP2189" s="314"/>
      <c r="BQ2189" s="294"/>
      <c r="BR2189" s="295"/>
      <c r="BS2189" s="295"/>
      <c r="BT2189" s="295"/>
      <c r="BU2189" s="295"/>
      <c r="BV2189" s="295"/>
      <c r="BW2189" s="296"/>
      <c r="BX2189" s="294"/>
      <c r="BY2189" s="295"/>
      <c r="BZ2189" s="295"/>
      <c r="CA2189" s="295"/>
      <c r="CB2189" s="295"/>
      <c r="CC2189" s="296"/>
      <c r="CD2189" s="294"/>
      <c r="CE2189" s="295"/>
      <c r="CF2189" s="295"/>
      <c r="CG2189" s="295"/>
      <c r="CH2189" s="295"/>
      <c r="CI2189" s="296"/>
    </row>
    <row r="2190" spans="1:87" ht="18" customHeight="1" x14ac:dyDescent="0.25">
      <c r="A2190" s="75"/>
      <c r="B2190" s="327"/>
      <c r="C2190" s="328"/>
      <c r="D2190" s="328"/>
      <c r="E2190" s="328"/>
      <c r="F2190" s="328"/>
      <c r="G2190" s="328"/>
      <c r="H2190" s="328"/>
      <c r="I2190" s="328"/>
      <c r="J2190" s="328"/>
      <c r="K2190" s="328"/>
      <c r="L2190" s="328"/>
      <c r="M2190" s="328"/>
      <c r="N2190" s="328"/>
      <c r="O2190" s="328"/>
      <c r="P2190" s="328"/>
      <c r="Q2190" s="328"/>
      <c r="R2190" s="328"/>
      <c r="S2190" s="328"/>
      <c r="T2190" s="328"/>
      <c r="U2190" s="328"/>
      <c r="V2190" s="328"/>
      <c r="W2190" s="328"/>
      <c r="X2190" s="328"/>
      <c r="Y2190" s="329"/>
      <c r="Z2190" s="336"/>
      <c r="AA2190" s="337"/>
      <c r="AB2190" s="337"/>
      <c r="AC2190" s="337"/>
      <c r="AD2190" s="338"/>
      <c r="AE2190" s="336"/>
      <c r="AF2190" s="337"/>
      <c r="AG2190" s="337"/>
      <c r="AH2190" s="337"/>
      <c r="AI2190" s="337"/>
      <c r="AJ2190" s="337"/>
      <c r="AK2190" s="300"/>
      <c r="AL2190" s="301"/>
      <c r="AM2190" s="301"/>
      <c r="AN2190" s="301"/>
      <c r="AO2190" s="301"/>
      <c r="AP2190" s="301"/>
      <c r="AQ2190" s="301"/>
      <c r="AR2190" s="301"/>
      <c r="AS2190" s="301"/>
      <c r="AT2190" s="301"/>
      <c r="AU2190" s="301"/>
      <c r="AV2190" s="301"/>
      <c r="AW2190" s="301"/>
      <c r="AX2190" s="302"/>
      <c r="AY2190" s="407"/>
      <c r="AZ2190" s="304"/>
      <c r="BA2190" s="304"/>
      <c r="BB2190" s="408"/>
      <c r="BC2190" s="306">
        <f t="shared" si="122"/>
        <v>0</v>
      </c>
      <c r="BD2190" s="307"/>
      <c r="BE2190" s="307"/>
      <c r="BF2190" s="308"/>
      <c r="BG2190" s="309"/>
      <c r="BH2190" s="310"/>
      <c r="BI2190" s="310"/>
      <c r="BJ2190" s="311"/>
      <c r="BK2190" s="312">
        <f t="shared" si="123"/>
        <v>0</v>
      </c>
      <c r="BL2190" s="313"/>
      <c r="BM2190" s="313"/>
      <c r="BN2190" s="313"/>
      <c r="BO2190" s="313"/>
      <c r="BP2190" s="314"/>
      <c r="BQ2190" s="294"/>
      <c r="BR2190" s="295"/>
      <c r="BS2190" s="295"/>
      <c r="BT2190" s="295"/>
      <c r="BU2190" s="295"/>
      <c r="BV2190" s="295"/>
      <c r="BW2190" s="296"/>
      <c r="BX2190" s="294"/>
      <c r="BY2190" s="295"/>
      <c r="BZ2190" s="295"/>
      <c r="CA2190" s="295"/>
      <c r="CB2190" s="295"/>
      <c r="CC2190" s="296"/>
      <c r="CD2190" s="294"/>
      <c r="CE2190" s="295"/>
      <c r="CF2190" s="295"/>
      <c r="CG2190" s="295"/>
      <c r="CH2190" s="295"/>
      <c r="CI2190" s="296"/>
    </row>
    <row r="2191" spans="1:87" ht="18" customHeight="1" x14ac:dyDescent="0.25">
      <c r="A2191" s="75"/>
      <c r="B2191" s="327"/>
      <c r="C2191" s="328"/>
      <c r="D2191" s="328"/>
      <c r="E2191" s="328"/>
      <c r="F2191" s="328"/>
      <c r="G2191" s="328"/>
      <c r="H2191" s="328"/>
      <c r="I2191" s="328"/>
      <c r="J2191" s="328"/>
      <c r="K2191" s="328"/>
      <c r="L2191" s="328"/>
      <c r="M2191" s="328"/>
      <c r="N2191" s="328"/>
      <c r="O2191" s="328"/>
      <c r="P2191" s="328"/>
      <c r="Q2191" s="328"/>
      <c r="R2191" s="328"/>
      <c r="S2191" s="328"/>
      <c r="T2191" s="328"/>
      <c r="U2191" s="328"/>
      <c r="V2191" s="328"/>
      <c r="W2191" s="328"/>
      <c r="X2191" s="328"/>
      <c r="Y2191" s="329"/>
      <c r="Z2191" s="336"/>
      <c r="AA2191" s="337"/>
      <c r="AB2191" s="337"/>
      <c r="AC2191" s="337"/>
      <c r="AD2191" s="338"/>
      <c r="AE2191" s="336"/>
      <c r="AF2191" s="337"/>
      <c r="AG2191" s="337"/>
      <c r="AH2191" s="337"/>
      <c r="AI2191" s="337"/>
      <c r="AJ2191" s="337"/>
      <c r="AK2191" s="300"/>
      <c r="AL2191" s="301"/>
      <c r="AM2191" s="301"/>
      <c r="AN2191" s="301"/>
      <c r="AO2191" s="301"/>
      <c r="AP2191" s="301"/>
      <c r="AQ2191" s="301"/>
      <c r="AR2191" s="301"/>
      <c r="AS2191" s="301"/>
      <c r="AT2191" s="301"/>
      <c r="AU2191" s="301"/>
      <c r="AV2191" s="301"/>
      <c r="AW2191" s="301"/>
      <c r="AX2191" s="302"/>
      <c r="AY2191" s="407"/>
      <c r="AZ2191" s="304"/>
      <c r="BA2191" s="304"/>
      <c r="BB2191" s="408"/>
      <c r="BC2191" s="306">
        <f t="shared" si="122"/>
        <v>0</v>
      </c>
      <c r="BD2191" s="307"/>
      <c r="BE2191" s="307"/>
      <c r="BF2191" s="308"/>
      <c r="BG2191" s="309"/>
      <c r="BH2191" s="310"/>
      <c r="BI2191" s="310"/>
      <c r="BJ2191" s="311"/>
      <c r="BK2191" s="312">
        <f t="shared" si="123"/>
        <v>0</v>
      </c>
      <c r="BL2191" s="313"/>
      <c r="BM2191" s="313"/>
      <c r="BN2191" s="313"/>
      <c r="BO2191" s="313"/>
      <c r="BP2191" s="314"/>
      <c r="BQ2191" s="294"/>
      <c r="BR2191" s="295"/>
      <c r="BS2191" s="295"/>
      <c r="BT2191" s="295"/>
      <c r="BU2191" s="295"/>
      <c r="BV2191" s="295"/>
      <c r="BW2191" s="296"/>
      <c r="BX2191" s="294"/>
      <c r="BY2191" s="295"/>
      <c r="BZ2191" s="295"/>
      <c r="CA2191" s="295"/>
      <c r="CB2191" s="295"/>
      <c r="CC2191" s="296"/>
      <c r="CD2191" s="294"/>
      <c r="CE2191" s="295"/>
      <c r="CF2191" s="295"/>
      <c r="CG2191" s="295"/>
      <c r="CH2191" s="295"/>
      <c r="CI2191" s="296"/>
    </row>
    <row r="2192" spans="1:87" ht="18" customHeight="1" x14ac:dyDescent="0.25">
      <c r="A2192" s="75"/>
      <c r="B2192" s="327"/>
      <c r="C2192" s="328"/>
      <c r="D2192" s="328"/>
      <c r="E2192" s="328"/>
      <c r="F2192" s="328"/>
      <c r="G2192" s="328"/>
      <c r="H2192" s="328"/>
      <c r="I2192" s="328"/>
      <c r="J2192" s="328"/>
      <c r="K2192" s="328"/>
      <c r="L2192" s="328"/>
      <c r="M2192" s="328"/>
      <c r="N2192" s="328"/>
      <c r="O2192" s="328"/>
      <c r="P2192" s="328"/>
      <c r="Q2192" s="328"/>
      <c r="R2192" s="328"/>
      <c r="S2192" s="328"/>
      <c r="T2192" s="328"/>
      <c r="U2192" s="328"/>
      <c r="V2192" s="328"/>
      <c r="W2192" s="328"/>
      <c r="X2192" s="328"/>
      <c r="Y2192" s="329"/>
      <c r="Z2192" s="336"/>
      <c r="AA2192" s="337"/>
      <c r="AB2192" s="337"/>
      <c r="AC2192" s="337"/>
      <c r="AD2192" s="338"/>
      <c r="AE2192" s="336"/>
      <c r="AF2192" s="337"/>
      <c r="AG2192" s="337"/>
      <c r="AH2192" s="337"/>
      <c r="AI2192" s="337"/>
      <c r="AJ2192" s="337"/>
      <c r="AK2192" s="300"/>
      <c r="AL2192" s="301"/>
      <c r="AM2192" s="301"/>
      <c r="AN2192" s="301"/>
      <c r="AO2192" s="301"/>
      <c r="AP2192" s="301"/>
      <c r="AQ2192" s="301"/>
      <c r="AR2192" s="301"/>
      <c r="AS2192" s="301"/>
      <c r="AT2192" s="301"/>
      <c r="AU2192" s="301"/>
      <c r="AV2192" s="301"/>
      <c r="AW2192" s="301"/>
      <c r="AX2192" s="302"/>
      <c r="AY2192" s="407"/>
      <c r="AZ2192" s="304"/>
      <c r="BA2192" s="304"/>
      <c r="BB2192" s="408"/>
      <c r="BC2192" s="306">
        <f t="shared" si="122"/>
        <v>0</v>
      </c>
      <c r="BD2192" s="307"/>
      <c r="BE2192" s="307"/>
      <c r="BF2192" s="308"/>
      <c r="BG2192" s="309"/>
      <c r="BH2192" s="310"/>
      <c r="BI2192" s="310"/>
      <c r="BJ2192" s="311"/>
      <c r="BK2192" s="312">
        <f t="shared" si="123"/>
        <v>0</v>
      </c>
      <c r="BL2192" s="313"/>
      <c r="BM2192" s="313"/>
      <c r="BN2192" s="313"/>
      <c r="BO2192" s="313"/>
      <c r="BP2192" s="314"/>
      <c r="BQ2192" s="294"/>
      <c r="BR2192" s="295"/>
      <c r="BS2192" s="295"/>
      <c r="BT2192" s="295"/>
      <c r="BU2192" s="295"/>
      <c r="BV2192" s="295"/>
      <c r="BW2192" s="296"/>
      <c r="BX2192" s="294"/>
      <c r="BY2192" s="295"/>
      <c r="BZ2192" s="295"/>
      <c r="CA2192" s="295"/>
      <c r="CB2192" s="295"/>
      <c r="CC2192" s="296"/>
      <c r="CD2192" s="294"/>
      <c r="CE2192" s="295"/>
      <c r="CF2192" s="295"/>
      <c r="CG2192" s="295"/>
      <c r="CH2192" s="295"/>
      <c r="CI2192" s="296"/>
    </row>
    <row r="2193" spans="1:87" ht="18" customHeight="1" x14ac:dyDescent="0.25">
      <c r="A2193" s="75"/>
      <c r="B2193" s="327"/>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9"/>
      <c r="Z2193" s="336"/>
      <c r="AA2193" s="337"/>
      <c r="AB2193" s="337"/>
      <c r="AC2193" s="337"/>
      <c r="AD2193" s="338"/>
      <c r="AE2193" s="336"/>
      <c r="AF2193" s="337"/>
      <c r="AG2193" s="337"/>
      <c r="AH2193" s="337"/>
      <c r="AI2193" s="337"/>
      <c r="AJ2193" s="337"/>
      <c r="AK2193" s="300"/>
      <c r="AL2193" s="301"/>
      <c r="AM2193" s="301"/>
      <c r="AN2193" s="301"/>
      <c r="AO2193" s="301"/>
      <c r="AP2193" s="301"/>
      <c r="AQ2193" s="301"/>
      <c r="AR2193" s="301"/>
      <c r="AS2193" s="301"/>
      <c r="AT2193" s="301"/>
      <c r="AU2193" s="301"/>
      <c r="AV2193" s="301"/>
      <c r="AW2193" s="301"/>
      <c r="AX2193" s="302"/>
      <c r="AY2193" s="407"/>
      <c r="AZ2193" s="304"/>
      <c r="BA2193" s="304"/>
      <c r="BB2193" s="408"/>
      <c r="BC2193" s="306">
        <f t="shared" si="122"/>
        <v>0</v>
      </c>
      <c r="BD2193" s="307"/>
      <c r="BE2193" s="307"/>
      <c r="BF2193" s="308"/>
      <c r="BG2193" s="309"/>
      <c r="BH2193" s="310"/>
      <c r="BI2193" s="310"/>
      <c r="BJ2193" s="311"/>
      <c r="BK2193" s="312">
        <f t="shared" si="123"/>
        <v>0</v>
      </c>
      <c r="BL2193" s="313"/>
      <c r="BM2193" s="313"/>
      <c r="BN2193" s="313"/>
      <c r="BO2193" s="313"/>
      <c r="BP2193" s="314"/>
      <c r="BQ2193" s="294"/>
      <c r="BR2193" s="295"/>
      <c r="BS2193" s="295"/>
      <c r="BT2193" s="295"/>
      <c r="BU2193" s="295"/>
      <c r="BV2193" s="295"/>
      <c r="BW2193" s="296"/>
      <c r="BX2193" s="294"/>
      <c r="BY2193" s="295"/>
      <c r="BZ2193" s="295"/>
      <c r="CA2193" s="295"/>
      <c r="CB2193" s="295"/>
      <c r="CC2193" s="296"/>
      <c r="CD2193" s="294"/>
      <c r="CE2193" s="295"/>
      <c r="CF2193" s="295"/>
      <c r="CG2193" s="295"/>
      <c r="CH2193" s="295"/>
      <c r="CI2193" s="296"/>
    </row>
    <row r="2194" spans="1:87" ht="18" customHeight="1" x14ac:dyDescent="0.25">
      <c r="A2194" s="75"/>
      <c r="B2194" s="327"/>
      <c r="C2194" s="328"/>
      <c r="D2194" s="328"/>
      <c r="E2194" s="328"/>
      <c r="F2194" s="328"/>
      <c r="G2194" s="328"/>
      <c r="H2194" s="328"/>
      <c r="I2194" s="328"/>
      <c r="J2194" s="328"/>
      <c r="K2194" s="328"/>
      <c r="L2194" s="328"/>
      <c r="M2194" s="328"/>
      <c r="N2194" s="328"/>
      <c r="O2194" s="328"/>
      <c r="P2194" s="328"/>
      <c r="Q2194" s="328"/>
      <c r="R2194" s="328"/>
      <c r="S2194" s="328"/>
      <c r="T2194" s="328"/>
      <c r="U2194" s="328"/>
      <c r="V2194" s="328"/>
      <c r="W2194" s="328"/>
      <c r="X2194" s="328"/>
      <c r="Y2194" s="329"/>
      <c r="Z2194" s="336"/>
      <c r="AA2194" s="337"/>
      <c r="AB2194" s="337"/>
      <c r="AC2194" s="337"/>
      <c r="AD2194" s="338"/>
      <c r="AE2194" s="336"/>
      <c r="AF2194" s="337"/>
      <c r="AG2194" s="337"/>
      <c r="AH2194" s="337"/>
      <c r="AI2194" s="337"/>
      <c r="AJ2194" s="337"/>
      <c r="AK2194" s="300"/>
      <c r="AL2194" s="301"/>
      <c r="AM2194" s="301"/>
      <c r="AN2194" s="301"/>
      <c r="AO2194" s="301"/>
      <c r="AP2194" s="301"/>
      <c r="AQ2194" s="301"/>
      <c r="AR2194" s="301"/>
      <c r="AS2194" s="301"/>
      <c r="AT2194" s="301"/>
      <c r="AU2194" s="301"/>
      <c r="AV2194" s="301"/>
      <c r="AW2194" s="301"/>
      <c r="AX2194" s="302"/>
      <c r="AY2194" s="407"/>
      <c r="AZ2194" s="304"/>
      <c r="BA2194" s="304"/>
      <c r="BB2194" s="408"/>
      <c r="BC2194" s="306">
        <f t="shared" si="122"/>
        <v>0</v>
      </c>
      <c r="BD2194" s="307"/>
      <c r="BE2194" s="307"/>
      <c r="BF2194" s="308"/>
      <c r="BG2194" s="309"/>
      <c r="BH2194" s="310"/>
      <c r="BI2194" s="310"/>
      <c r="BJ2194" s="311"/>
      <c r="BK2194" s="312">
        <f t="shared" si="123"/>
        <v>0</v>
      </c>
      <c r="BL2194" s="313"/>
      <c r="BM2194" s="313"/>
      <c r="BN2194" s="313"/>
      <c r="BO2194" s="313"/>
      <c r="BP2194" s="314"/>
      <c r="BQ2194" s="294"/>
      <c r="BR2194" s="295"/>
      <c r="BS2194" s="295"/>
      <c r="BT2194" s="295"/>
      <c r="BU2194" s="295"/>
      <c r="BV2194" s="295"/>
      <c r="BW2194" s="296"/>
      <c r="BX2194" s="294"/>
      <c r="BY2194" s="295"/>
      <c r="BZ2194" s="295"/>
      <c r="CA2194" s="295"/>
      <c r="CB2194" s="295"/>
      <c r="CC2194" s="296"/>
      <c r="CD2194" s="294"/>
      <c r="CE2194" s="295"/>
      <c r="CF2194" s="295"/>
      <c r="CG2194" s="295"/>
      <c r="CH2194" s="295"/>
      <c r="CI2194" s="296"/>
    </row>
    <row r="2195" spans="1:87" ht="18" customHeight="1" x14ac:dyDescent="0.25">
      <c r="A2195" s="75"/>
      <c r="B2195" s="327"/>
      <c r="C2195" s="328"/>
      <c r="D2195" s="328"/>
      <c r="E2195" s="328"/>
      <c r="F2195" s="328"/>
      <c r="G2195" s="328"/>
      <c r="H2195" s="328"/>
      <c r="I2195" s="328"/>
      <c r="J2195" s="328"/>
      <c r="K2195" s="328"/>
      <c r="L2195" s="328"/>
      <c r="M2195" s="328"/>
      <c r="N2195" s="328"/>
      <c r="O2195" s="328"/>
      <c r="P2195" s="328"/>
      <c r="Q2195" s="328"/>
      <c r="R2195" s="328"/>
      <c r="S2195" s="328"/>
      <c r="T2195" s="328"/>
      <c r="U2195" s="328"/>
      <c r="V2195" s="328"/>
      <c r="W2195" s="328"/>
      <c r="X2195" s="328"/>
      <c r="Y2195" s="329"/>
      <c r="Z2195" s="336"/>
      <c r="AA2195" s="337"/>
      <c r="AB2195" s="337"/>
      <c r="AC2195" s="337"/>
      <c r="AD2195" s="338"/>
      <c r="AE2195" s="336"/>
      <c r="AF2195" s="337"/>
      <c r="AG2195" s="337"/>
      <c r="AH2195" s="337"/>
      <c r="AI2195" s="337"/>
      <c r="AJ2195" s="337"/>
      <c r="AK2195" s="300"/>
      <c r="AL2195" s="301"/>
      <c r="AM2195" s="301"/>
      <c r="AN2195" s="301"/>
      <c r="AO2195" s="301"/>
      <c r="AP2195" s="301"/>
      <c r="AQ2195" s="301"/>
      <c r="AR2195" s="301"/>
      <c r="AS2195" s="301"/>
      <c r="AT2195" s="301"/>
      <c r="AU2195" s="301"/>
      <c r="AV2195" s="301"/>
      <c r="AW2195" s="301"/>
      <c r="AX2195" s="302"/>
      <c r="AY2195" s="407"/>
      <c r="AZ2195" s="304"/>
      <c r="BA2195" s="304"/>
      <c r="BB2195" s="408"/>
      <c r="BC2195" s="306">
        <f t="shared" si="122"/>
        <v>0</v>
      </c>
      <c r="BD2195" s="307"/>
      <c r="BE2195" s="307"/>
      <c r="BF2195" s="308"/>
      <c r="BG2195" s="309"/>
      <c r="BH2195" s="310"/>
      <c r="BI2195" s="310"/>
      <c r="BJ2195" s="311"/>
      <c r="BK2195" s="312">
        <f t="shared" si="123"/>
        <v>0</v>
      </c>
      <c r="BL2195" s="313"/>
      <c r="BM2195" s="313"/>
      <c r="BN2195" s="313"/>
      <c r="BO2195" s="313"/>
      <c r="BP2195" s="314"/>
      <c r="BQ2195" s="294"/>
      <c r="BR2195" s="295"/>
      <c r="BS2195" s="295"/>
      <c r="BT2195" s="295"/>
      <c r="BU2195" s="295"/>
      <c r="BV2195" s="295"/>
      <c r="BW2195" s="296"/>
      <c r="BX2195" s="294"/>
      <c r="BY2195" s="295"/>
      <c r="BZ2195" s="295"/>
      <c r="CA2195" s="295"/>
      <c r="CB2195" s="295"/>
      <c r="CC2195" s="296"/>
      <c r="CD2195" s="294"/>
      <c r="CE2195" s="295"/>
      <c r="CF2195" s="295"/>
      <c r="CG2195" s="295"/>
      <c r="CH2195" s="295"/>
      <c r="CI2195" s="296"/>
    </row>
    <row r="2196" spans="1:87" ht="18" customHeight="1" x14ac:dyDescent="0.25">
      <c r="A2196" s="75"/>
      <c r="B2196" s="327"/>
      <c r="C2196" s="328"/>
      <c r="D2196" s="328"/>
      <c r="E2196" s="328"/>
      <c r="F2196" s="328"/>
      <c r="G2196" s="328"/>
      <c r="H2196" s="328"/>
      <c r="I2196" s="328"/>
      <c r="J2196" s="328"/>
      <c r="K2196" s="328"/>
      <c r="L2196" s="328"/>
      <c r="M2196" s="328"/>
      <c r="N2196" s="328"/>
      <c r="O2196" s="328"/>
      <c r="P2196" s="328"/>
      <c r="Q2196" s="328"/>
      <c r="R2196" s="328"/>
      <c r="S2196" s="328"/>
      <c r="T2196" s="328"/>
      <c r="U2196" s="328"/>
      <c r="V2196" s="328"/>
      <c r="W2196" s="328"/>
      <c r="X2196" s="328"/>
      <c r="Y2196" s="329"/>
      <c r="Z2196" s="336"/>
      <c r="AA2196" s="337"/>
      <c r="AB2196" s="337"/>
      <c r="AC2196" s="337"/>
      <c r="AD2196" s="338"/>
      <c r="AE2196" s="336"/>
      <c r="AF2196" s="337"/>
      <c r="AG2196" s="337"/>
      <c r="AH2196" s="337"/>
      <c r="AI2196" s="337"/>
      <c r="AJ2196" s="337"/>
      <c r="AK2196" s="300"/>
      <c r="AL2196" s="301"/>
      <c r="AM2196" s="301"/>
      <c r="AN2196" s="301"/>
      <c r="AO2196" s="301"/>
      <c r="AP2196" s="301"/>
      <c r="AQ2196" s="301"/>
      <c r="AR2196" s="301"/>
      <c r="AS2196" s="301"/>
      <c r="AT2196" s="301"/>
      <c r="AU2196" s="301"/>
      <c r="AV2196" s="301"/>
      <c r="AW2196" s="301"/>
      <c r="AX2196" s="302"/>
      <c r="AY2196" s="407"/>
      <c r="AZ2196" s="304"/>
      <c r="BA2196" s="304"/>
      <c r="BB2196" s="408"/>
      <c r="BC2196" s="306">
        <f t="shared" si="122"/>
        <v>0</v>
      </c>
      <c r="BD2196" s="307"/>
      <c r="BE2196" s="307"/>
      <c r="BF2196" s="308"/>
      <c r="BG2196" s="309"/>
      <c r="BH2196" s="310"/>
      <c r="BI2196" s="310"/>
      <c r="BJ2196" s="311"/>
      <c r="BK2196" s="312">
        <f t="shared" si="123"/>
        <v>0</v>
      </c>
      <c r="BL2196" s="313"/>
      <c r="BM2196" s="313"/>
      <c r="BN2196" s="313"/>
      <c r="BO2196" s="313"/>
      <c r="BP2196" s="314"/>
      <c r="BQ2196" s="294"/>
      <c r="BR2196" s="295"/>
      <c r="BS2196" s="295"/>
      <c r="BT2196" s="295"/>
      <c r="BU2196" s="295"/>
      <c r="BV2196" s="295"/>
      <c r="BW2196" s="296"/>
      <c r="BX2196" s="294"/>
      <c r="BY2196" s="295"/>
      <c r="BZ2196" s="295"/>
      <c r="CA2196" s="295"/>
      <c r="CB2196" s="295"/>
      <c r="CC2196" s="296"/>
      <c r="CD2196" s="294"/>
      <c r="CE2196" s="295"/>
      <c r="CF2196" s="295"/>
      <c r="CG2196" s="295"/>
      <c r="CH2196" s="295"/>
      <c r="CI2196" s="296"/>
    </row>
    <row r="2197" spans="1:87" ht="18" customHeight="1" x14ac:dyDescent="0.25">
      <c r="A2197" s="75"/>
      <c r="B2197" s="327"/>
      <c r="C2197" s="328"/>
      <c r="D2197" s="328"/>
      <c r="E2197" s="328"/>
      <c r="F2197" s="328"/>
      <c r="G2197" s="328"/>
      <c r="H2197" s="328"/>
      <c r="I2197" s="328"/>
      <c r="J2197" s="328"/>
      <c r="K2197" s="328"/>
      <c r="L2197" s="328"/>
      <c r="M2197" s="328"/>
      <c r="N2197" s="328"/>
      <c r="O2197" s="328"/>
      <c r="P2197" s="328"/>
      <c r="Q2197" s="328"/>
      <c r="R2197" s="328"/>
      <c r="S2197" s="328"/>
      <c r="T2197" s="328"/>
      <c r="U2197" s="328"/>
      <c r="V2197" s="328"/>
      <c r="W2197" s="328"/>
      <c r="X2197" s="328"/>
      <c r="Y2197" s="329"/>
      <c r="Z2197" s="336"/>
      <c r="AA2197" s="337"/>
      <c r="AB2197" s="337"/>
      <c r="AC2197" s="337"/>
      <c r="AD2197" s="338"/>
      <c r="AE2197" s="336"/>
      <c r="AF2197" s="337"/>
      <c r="AG2197" s="337"/>
      <c r="AH2197" s="337"/>
      <c r="AI2197" s="337"/>
      <c r="AJ2197" s="337"/>
      <c r="AK2197" s="300"/>
      <c r="AL2197" s="301"/>
      <c r="AM2197" s="301"/>
      <c r="AN2197" s="301"/>
      <c r="AO2197" s="301"/>
      <c r="AP2197" s="301"/>
      <c r="AQ2197" s="301"/>
      <c r="AR2197" s="301"/>
      <c r="AS2197" s="301"/>
      <c r="AT2197" s="301"/>
      <c r="AU2197" s="301"/>
      <c r="AV2197" s="301"/>
      <c r="AW2197" s="301"/>
      <c r="AX2197" s="302"/>
      <c r="AY2197" s="407"/>
      <c r="AZ2197" s="304"/>
      <c r="BA2197" s="304"/>
      <c r="BB2197" s="408"/>
      <c r="BC2197" s="306">
        <f t="shared" si="122"/>
        <v>0</v>
      </c>
      <c r="BD2197" s="307"/>
      <c r="BE2197" s="307"/>
      <c r="BF2197" s="308"/>
      <c r="BG2197" s="309"/>
      <c r="BH2197" s="310"/>
      <c r="BI2197" s="310"/>
      <c r="BJ2197" s="311"/>
      <c r="BK2197" s="312">
        <f t="shared" si="123"/>
        <v>0</v>
      </c>
      <c r="BL2197" s="313"/>
      <c r="BM2197" s="313"/>
      <c r="BN2197" s="313"/>
      <c r="BO2197" s="313"/>
      <c r="BP2197" s="314"/>
      <c r="BQ2197" s="294"/>
      <c r="BR2197" s="295"/>
      <c r="BS2197" s="295"/>
      <c r="BT2197" s="295"/>
      <c r="BU2197" s="295"/>
      <c r="BV2197" s="295"/>
      <c r="BW2197" s="296"/>
      <c r="BX2197" s="294"/>
      <c r="BY2197" s="295"/>
      <c r="BZ2197" s="295"/>
      <c r="CA2197" s="295"/>
      <c r="CB2197" s="295"/>
      <c r="CC2197" s="296"/>
      <c r="CD2197" s="294"/>
      <c r="CE2197" s="295"/>
      <c r="CF2197" s="295"/>
      <c r="CG2197" s="295"/>
      <c r="CH2197" s="295"/>
      <c r="CI2197" s="296"/>
    </row>
    <row r="2198" spans="1:87" ht="18" customHeight="1" thickBot="1" x14ac:dyDescent="0.3">
      <c r="A2198" s="75"/>
      <c r="B2198" s="330"/>
      <c r="C2198" s="331"/>
      <c r="D2198" s="331"/>
      <c r="E2198" s="331"/>
      <c r="F2198" s="331"/>
      <c r="G2198" s="331"/>
      <c r="H2198" s="331"/>
      <c r="I2198" s="331"/>
      <c r="J2198" s="331"/>
      <c r="K2198" s="331"/>
      <c r="L2198" s="331"/>
      <c r="M2198" s="331"/>
      <c r="N2198" s="331"/>
      <c r="O2198" s="331"/>
      <c r="P2198" s="331"/>
      <c r="Q2198" s="331"/>
      <c r="R2198" s="331"/>
      <c r="S2198" s="331"/>
      <c r="T2198" s="331"/>
      <c r="U2198" s="331"/>
      <c r="V2198" s="331"/>
      <c r="W2198" s="331"/>
      <c r="X2198" s="331"/>
      <c r="Y2198" s="332"/>
      <c r="Z2198" s="339"/>
      <c r="AA2198" s="340"/>
      <c r="AB2198" s="340"/>
      <c r="AC2198" s="340"/>
      <c r="AD2198" s="341"/>
      <c r="AE2198" s="339"/>
      <c r="AF2198" s="340"/>
      <c r="AG2198" s="340"/>
      <c r="AH2198" s="340"/>
      <c r="AI2198" s="340"/>
      <c r="AJ2198" s="340"/>
      <c r="AK2198" s="392"/>
      <c r="AL2198" s="393"/>
      <c r="AM2198" s="393"/>
      <c r="AN2198" s="393"/>
      <c r="AO2198" s="393"/>
      <c r="AP2198" s="393"/>
      <c r="AQ2198" s="393"/>
      <c r="AR2198" s="393"/>
      <c r="AS2198" s="393"/>
      <c r="AT2198" s="393"/>
      <c r="AU2198" s="393"/>
      <c r="AV2198" s="393"/>
      <c r="AW2198" s="393"/>
      <c r="AX2198" s="394"/>
      <c r="AY2198" s="411"/>
      <c r="AZ2198" s="396"/>
      <c r="BA2198" s="396"/>
      <c r="BB2198" s="412"/>
      <c r="BC2198" s="398">
        <f t="shared" si="122"/>
        <v>0</v>
      </c>
      <c r="BD2198" s="399"/>
      <c r="BE2198" s="399"/>
      <c r="BF2198" s="400"/>
      <c r="BG2198" s="401"/>
      <c r="BH2198" s="402"/>
      <c r="BI2198" s="402"/>
      <c r="BJ2198" s="403"/>
      <c r="BK2198" s="404">
        <f t="shared" si="123"/>
        <v>0</v>
      </c>
      <c r="BL2198" s="405"/>
      <c r="BM2198" s="405"/>
      <c r="BN2198" s="405"/>
      <c r="BO2198" s="405"/>
      <c r="BP2198" s="406"/>
      <c r="BQ2198" s="297"/>
      <c r="BR2198" s="298"/>
      <c r="BS2198" s="298"/>
      <c r="BT2198" s="298"/>
      <c r="BU2198" s="298"/>
      <c r="BV2198" s="298"/>
      <c r="BW2198" s="299"/>
      <c r="BX2198" s="297"/>
      <c r="BY2198" s="298"/>
      <c r="BZ2198" s="298"/>
      <c r="CA2198" s="298"/>
      <c r="CB2198" s="298"/>
      <c r="CC2198" s="299"/>
      <c r="CD2198" s="297"/>
      <c r="CE2198" s="298"/>
      <c r="CF2198" s="298"/>
      <c r="CG2198" s="298"/>
      <c r="CH2198" s="298"/>
      <c r="CI2198" s="299"/>
    </row>
    <row r="2199" spans="1:87" ht="18" customHeight="1" thickBot="1" x14ac:dyDescent="0.3">
      <c r="A2199" s="75"/>
      <c r="B2199" s="377"/>
      <c r="C2199" s="378"/>
      <c r="D2199" s="378"/>
      <c r="E2199" s="378"/>
      <c r="F2199" s="378"/>
      <c r="G2199" s="378"/>
      <c r="H2199" s="378"/>
      <c r="I2199" s="378"/>
      <c r="J2199" s="378"/>
      <c r="K2199" s="378"/>
      <c r="L2199" s="378"/>
      <c r="M2199" s="378"/>
      <c r="N2199" s="378"/>
      <c r="O2199" s="378"/>
      <c r="P2199" s="378"/>
      <c r="Q2199" s="378"/>
      <c r="R2199" s="378"/>
      <c r="S2199" s="378"/>
      <c r="T2199" s="378"/>
      <c r="U2199" s="378"/>
      <c r="V2199" s="378"/>
      <c r="W2199" s="378"/>
      <c r="X2199" s="378"/>
      <c r="Y2199" s="378"/>
      <c r="Z2199" s="378"/>
      <c r="AA2199" s="378"/>
      <c r="AB2199" s="378"/>
      <c r="AC2199" s="378"/>
      <c r="AD2199" s="378"/>
      <c r="AE2199" s="378"/>
      <c r="AF2199" s="378"/>
      <c r="AG2199" s="378"/>
      <c r="AH2199" s="378"/>
      <c r="AI2199" s="378"/>
      <c r="AJ2199" s="379"/>
      <c r="AK2199" s="380" t="s">
        <v>3</v>
      </c>
      <c r="AL2199" s="381"/>
      <c r="AM2199" s="381"/>
      <c r="AN2199" s="381"/>
      <c r="AO2199" s="381"/>
      <c r="AP2199" s="381"/>
      <c r="AQ2199" s="381"/>
      <c r="AR2199" s="381"/>
      <c r="AS2199" s="381"/>
      <c r="AT2199" s="381"/>
      <c r="AU2199" s="381"/>
      <c r="AV2199" s="381"/>
      <c r="AW2199" s="381"/>
      <c r="AX2199" s="381"/>
      <c r="AY2199" s="382"/>
      <c r="AZ2199" s="382"/>
      <c r="BA2199" s="382"/>
      <c r="BB2199" s="382"/>
      <c r="BC2199" s="382"/>
      <c r="BD2199" s="382"/>
      <c r="BE2199" s="382"/>
      <c r="BF2199" s="382"/>
      <c r="BG2199" s="382"/>
      <c r="BH2199" s="382"/>
      <c r="BI2199" s="382"/>
      <c r="BJ2199" s="383"/>
      <c r="BK2199" s="384">
        <f>SUM(BK2169:BK2198)</f>
        <v>0</v>
      </c>
      <c r="BL2199" s="385"/>
      <c r="BM2199" s="385"/>
      <c r="BN2199" s="385"/>
      <c r="BO2199" s="385"/>
      <c r="BP2199" s="386"/>
      <c r="BQ2199" s="387" t="s">
        <v>100</v>
      </c>
      <c r="BR2199" s="388"/>
      <c r="BS2199" s="388"/>
      <c r="BT2199" s="388"/>
      <c r="BU2199" s="388"/>
      <c r="BV2199" s="388"/>
      <c r="BW2199" s="388"/>
      <c r="BX2199" s="388"/>
      <c r="BY2199" s="388"/>
      <c r="BZ2199" s="388"/>
      <c r="CA2199" s="388"/>
      <c r="CB2199" s="388"/>
      <c r="CC2199" s="389"/>
      <c r="CD2199" s="390">
        <f>+CD2169*AE2169</f>
        <v>0</v>
      </c>
      <c r="CE2199" s="390"/>
      <c r="CF2199" s="390"/>
      <c r="CG2199" s="390"/>
      <c r="CH2199" s="390"/>
      <c r="CI2199" s="391"/>
    </row>
    <row r="2200" spans="1:87" ht="18" customHeight="1" thickBot="1" x14ac:dyDescent="0.3">
      <c r="A2200" s="75"/>
      <c r="B2200" s="76"/>
      <c r="C2200" s="76"/>
      <c r="D2200" s="76"/>
      <c r="E2200" s="76"/>
      <c r="F2200" s="76"/>
      <c r="G2200" s="76"/>
      <c r="H2200" s="76"/>
      <c r="I2200" s="76"/>
      <c r="J2200" s="76"/>
      <c r="K2200" s="76"/>
      <c r="L2200" s="76"/>
      <c r="M2200" s="76"/>
      <c r="N2200" s="76"/>
      <c r="O2200" s="76"/>
      <c r="P2200" s="76"/>
      <c r="Q2200" s="76"/>
      <c r="R2200" s="76"/>
      <c r="S2200" s="76"/>
      <c r="T2200" s="76"/>
      <c r="U2200" s="76"/>
      <c r="V2200" s="76"/>
      <c r="W2200" s="76"/>
      <c r="X2200" s="76"/>
      <c r="Y2200" s="76"/>
      <c r="Z2200" s="76"/>
      <c r="AA2200" s="76"/>
      <c r="AB2200" s="76"/>
      <c r="AC2200" s="76"/>
      <c r="AD2200" s="76"/>
      <c r="AE2200" s="76"/>
      <c r="AF2200" s="76"/>
      <c r="AG2200" s="76"/>
      <c r="AH2200" s="76"/>
      <c r="AI2200" s="76"/>
      <c r="AJ2200" s="76"/>
      <c r="BG2200" s="78"/>
      <c r="BH2200" s="78"/>
      <c r="BI2200" s="78"/>
      <c r="BJ2200" s="78"/>
      <c r="BK2200" s="79"/>
      <c r="BL2200" s="79"/>
      <c r="BM2200" s="79"/>
      <c r="BN2200" s="79"/>
      <c r="BO2200" s="79"/>
      <c r="BP2200" s="79"/>
      <c r="BQ2200" s="79"/>
      <c r="BR2200" s="79"/>
      <c r="BS2200" s="79"/>
      <c r="BT2200" s="79"/>
      <c r="BU2200" s="79"/>
      <c r="BV2200" s="79"/>
      <c r="BW2200" s="79"/>
      <c r="BX2200" s="79"/>
      <c r="BY2200" s="79"/>
      <c r="BZ2200" s="79"/>
      <c r="CA2200" s="79"/>
      <c r="CB2200" s="79"/>
      <c r="CC2200" s="79"/>
      <c r="CD2200" s="79"/>
      <c r="CE2200" s="79"/>
      <c r="CF2200" s="79"/>
      <c r="CG2200" s="79"/>
      <c r="CH2200" s="79"/>
      <c r="CI2200" s="79"/>
    </row>
    <row r="2201" spans="1:87" ht="18" customHeight="1" x14ac:dyDescent="0.25">
      <c r="A2201" s="75"/>
      <c r="B2201" s="348" t="s">
        <v>0</v>
      </c>
      <c r="C2201" s="349"/>
      <c r="D2201" s="349"/>
      <c r="E2201" s="349"/>
      <c r="F2201" s="349"/>
      <c r="G2201" s="349"/>
      <c r="H2201" s="349"/>
      <c r="I2201" s="349"/>
      <c r="J2201" s="349"/>
      <c r="K2201" s="349"/>
      <c r="L2201" s="349"/>
      <c r="M2201" s="349"/>
      <c r="N2201" s="349"/>
      <c r="O2201" s="349"/>
      <c r="P2201" s="349"/>
      <c r="Q2201" s="349"/>
      <c r="R2201" s="349"/>
      <c r="S2201" s="349"/>
      <c r="T2201" s="349"/>
      <c r="U2201" s="349"/>
      <c r="V2201" s="349"/>
      <c r="W2201" s="349"/>
      <c r="X2201" s="349"/>
      <c r="Y2201" s="350"/>
      <c r="Z2201" s="348" t="s">
        <v>80</v>
      </c>
      <c r="AA2201" s="349"/>
      <c r="AB2201" s="349"/>
      <c r="AC2201" s="349"/>
      <c r="AD2201" s="350"/>
      <c r="AE2201" s="357" t="s">
        <v>79</v>
      </c>
      <c r="AF2201" s="358"/>
      <c r="AG2201" s="358"/>
      <c r="AH2201" s="358"/>
      <c r="AI2201" s="358"/>
      <c r="AJ2201" s="359"/>
      <c r="AK2201" s="357" t="s">
        <v>81</v>
      </c>
      <c r="AL2201" s="358"/>
      <c r="AM2201" s="358"/>
      <c r="AN2201" s="358"/>
      <c r="AO2201" s="358"/>
      <c r="AP2201" s="358"/>
      <c r="AQ2201" s="358"/>
      <c r="AR2201" s="358"/>
      <c r="AS2201" s="358"/>
      <c r="AT2201" s="358"/>
      <c r="AU2201" s="358"/>
      <c r="AV2201" s="358"/>
      <c r="AW2201" s="358"/>
      <c r="AX2201" s="359"/>
      <c r="AY2201" s="357" t="s">
        <v>1</v>
      </c>
      <c r="AZ2201" s="358"/>
      <c r="BA2201" s="358"/>
      <c r="BB2201" s="359"/>
      <c r="BC2201" s="348" t="s">
        <v>104</v>
      </c>
      <c r="BD2201" s="349"/>
      <c r="BE2201" s="349"/>
      <c r="BF2201" s="350"/>
      <c r="BG2201" s="366" t="s">
        <v>82</v>
      </c>
      <c r="BH2201" s="367"/>
      <c r="BI2201" s="367"/>
      <c r="BJ2201" s="368"/>
      <c r="BK2201" s="315" t="s">
        <v>99</v>
      </c>
      <c r="BL2201" s="316"/>
      <c r="BM2201" s="316"/>
      <c r="BN2201" s="316"/>
      <c r="BO2201" s="316"/>
      <c r="BP2201" s="317"/>
      <c r="BQ2201" s="315" t="s">
        <v>83</v>
      </c>
      <c r="BR2201" s="316"/>
      <c r="BS2201" s="316"/>
      <c r="BT2201" s="316"/>
      <c r="BU2201" s="316"/>
      <c r="BV2201" s="316"/>
      <c r="BW2201" s="317"/>
      <c r="BX2201" s="315" t="s">
        <v>84</v>
      </c>
      <c r="BY2201" s="316"/>
      <c r="BZ2201" s="316"/>
      <c r="CA2201" s="316"/>
      <c r="CB2201" s="316"/>
      <c r="CC2201" s="317"/>
      <c r="CD2201" s="315" t="s">
        <v>85</v>
      </c>
      <c r="CE2201" s="316"/>
      <c r="CF2201" s="316"/>
      <c r="CG2201" s="316"/>
      <c r="CH2201" s="316"/>
      <c r="CI2201" s="317"/>
    </row>
    <row r="2202" spans="1:87" ht="18" customHeight="1" x14ac:dyDescent="0.25">
      <c r="A2202" s="75"/>
      <c r="B2202" s="351"/>
      <c r="C2202" s="352"/>
      <c r="D2202" s="352"/>
      <c r="E2202" s="352"/>
      <c r="F2202" s="352"/>
      <c r="G2202" s="352"/>
      <c r="H2202" s="352"/>
      <c r="I2202" s="352"/>
      <c r="J2202" s="352"/>
      <c r="K2202" s="352"/>
      <c r="L2202" s="352"/>
      <c r="M2202" s="352"/>
      <c r="N2202" s="352"/>
      <c r="O2202" s="352"/>
      <c r="P2202" s="352"/>
      <c r="Q2202" s="352"/>
      <c r="R2202" s="352"/>
      <c r="S2202" s="352"/>
      <c r="T2202" s="352"/>
      <c r="U2202" s="352"/>
      <c r="V2202" s="352"/>
      <c r="W2202" s="352"/>
      <c r="X2202" s="352"/>
      <c r="Y2202" s="353"/>
      <c r="Z2202" s="351"/>
      <c r="AA2202" s="352"/>
      <c r="AB2202" s="352"/>
      <c r="AC2202" s="352"/>
      <c r="AD2202" s="353"/>
      <c r="AE2202" s="360"/>
      <c r="AF2202" s="361"/>
      <c r="AG2202" s="361"/>
      <c r="AH2202" s="361"/>
      <c r="AI2202" s="361"/>
      <c r="AJ2202" s="362"/>
      <c r="AK2202" s="360"/>
      <c r="AL2202" s="361"/>
      <c r="AM2202" s="361"/>
      <c r="AN2202" s="361"/>
      <c r="AO2202" s="361"/>
      <c r="AP2202" s="361"/>
      <c r="AQ2202" s="361"/>
      <c r="AR2202" s="361"/>
      <c r="AS2202" s="361"/>
      <c r="AT2202" s="361"/>
      <c r="AU2202" s="361"/>
      <c r="AV2202" s="361"/>
      <c r="AW2202" s="361"/>
      <c r="AX2202" s="362"/>
      <c r="AY2202" s="360"/>
      <c r="AZ2202" s="361"/>
      <c r="BA2202" s="361"/>
      <c r="BB2202" s="362"/>
      <c r="BC2202" s="351"/>
      <c r="BD2202" s="352"/>
      <c r="BE2202" s="352"/>
      <c r="BF2202" s="353"/>
      <c r="BG2202" s="369"/>
      <c r="BH2202" s="370"/>
      <c r="BI2202" s="370"/>
      <c r="BJ2202" s="371"/>
      <c r="BK2202" s="318"/>
      <c r="BL2202" s="319"/>
      <c r="BM2202" s="319"/>
      <c r="BN2202" s="319"/>
      <c r="BO2202" s="319"/>
      <c r="BP2202" s="320"/>
      <c r="BQ2202" s="318"/>
      <c r="BR2202" s="319"/>
      <c r="BS2202" s="319"/>
      <c r="BT2202" s="319"/>
      <c r="BU2202" s="319"/>
      <c r="BV2202" s="319"/>
      <c r="BW2202" s="320"/>
      <c r="BX2202" s="318"/>
      <c r="BY2202" s="319"/>
      <c r="BZ2202" s="319"/>
      <c r="CA2202" s="319"/>
      <c r="CB2202" s="319"/>
      <c r="CC2202" s="320"/>
      <c r="CD2202" s="318"/>
      <c r="CE2202" s="319"/>
      <c r="CF2202" s="319"/>
      <c r="CG2202" s="319"/>
      <c r="CH2202" s="319"/>
      <c r="CI2202" s="320"/>
    </row>
    <row r="2203" spans="1:87" ht="18" customHeight="1" thickBot="1" x14ac:dyDescent="0.3">
      <c r="A2203" s="75"/>
      <c r="B2203" s="354"/>
      <c r="C2203" s="355"/>
      <c r="D2203" s="355"/>
      <c r="E2203" s="355"/>
      <c r="F2203" s="355"/>
      <c r="G2203" s="355"/>
      <c r="H2203" s="355"/>
      <c r="I2203" s="355"/>
      <c r="J2203" s="355"/>
      <c r="K2203" s="355"/>
      <c r="L2203" s="355"/>
      <c r="M2203" s="355"/>
      <c r="N2203" s="355"/>
      <c r="O2203" s="355"/>
      <c r="P2203" s="355"/>
      <c r="Q2203" s="355"/>
      <c r="R2203" s="355"/>
      <c r="S2203" s="355"/>
      <c r="T2203" s="355"/>
      <c r="U2203" s="355"/>
      <c r="V2203" s="355"/>
      <c r="W2203" s="355"/>
      <c r="X2203" s="355"/>
      <c r="Y2203" s="356"/>
      <c r="Z2203" s="354"/>
      <c r="AA2203" s="355"/>
      <c r="AB2203" s="355"/>
      <c r="AC2203" s="355"/>
      <c r="AD2203" s="356"/>
      <c r="AE2203" s="363"/>
      <c r="AF2203" s="364"/>
      <c r="AG2203" s="364"/>
      <c r="AH2203" s="364"/>
      <c r="AI2203" s="364"/>
      <c r="AJ2203" s="365"/>
      <c r="AK2203" s="360"/>
      <c r="AL2203" s="361"/>
      <c r="AM2203" s="361"/>
      <c r="AN2203" s="361"/>
      <c r="AO2203" s="361"/>
      <c r="AP2203" s="361"/>
      <c r="AQ2203" s="361"/>
      <c r="AR2203" s="361"/>
      <c r="AS2203" s="361"/>
      <c r="AT2203" s="361"/>
      <c r="AU2203" s="361"/>
      <c r="AV2203" s="361"/>
      <c r="AW2203" s="361"/>
      <c r="AX2203" s="362"/>
      <c r="AY2203" s="360"/>
      <c r="AZ2203" s="361"/>
      <c r="BA2203" s="361"/>
      <c r="BB2203" s="362"/>
      <c r="BC2203" s="351"/>
      <c r="BD2203" s="352"/>
      <c r="BE2203" s="352"/>
      <c r="BF2203" s="353"/>
      <c r="BG2203" s="369"/>
      <c r="BH2203" s="370"/>
      <c r="BI2203" s="370"/>
      <c r="BJ2203" s="371"/>
      <c r="BK2203" s="318"/>
      <c r="BL2203" s="319"/>
      <c r="BM2203" s="319"/>
      <c r="BN2203" s="319"/>
      <c r="BO2203" s="319"/>
      <c r="BP2203" s="320"/>
      <c r="BQ2203" s="321"/>
      <c r="BR2203" s="322"/>
      <c r="BS2203" s="322"/>
      <c r="BT2203" s="322"/>
      <c r="BU2203" s="322"/>
      <c r="BV2203" s="322"/>
      <c r="BW2203" s="323"/>
      <c r="BX2203" s="321"/>
      <c r="BY2203" s="322"/>
      <c r="BZ2203" s="322"/>
      <c r="CA2203" s="322"/>
      <c r="CB2203" s="322"/>
      <c r="CC2203" s="323"/>
      <c r="CD2203" s="321"/>
      <c r="CE2203" s="322"/>
      <c r="CF2203" s="322"/>
      <c r="CG2203" s="322"/>
      <c r="CH2203" s="322"/>
      <c r="CI2203" s="323"/>
    </row>
    <row r="2204" spans="1:87" ht="18" customHeight="1" x14ac:dyDescent="0.25">
      <c r="A2204" s="75"/>
      <c r="B2204" s="324"/>
      <c r="C2204" s="325"/>
      <c r="D2204" s="325"/>
      <c r="E2204" s="325"/>
      <c r="F2204" s="325"/>
      <c r="G2204" s="325"/>
      <c r="H2204" s="325"/>
      <c r="I2204" s="325"/>
      <c r="J2204" s="325"/>
      <c r="K2204" s="325"/>
      <c r="L2204" s="325"/>
      <c r="M2204" s="325"/>
      <c r="N2204" s="325"/>
      <c r="O2204" s="325"/>
      <c r="P2204" s="325"/>
      <c r="Q2204" s="325"/>
      <c r="R2204" s="325"/>
      <c r="S2204" s="325"/>
      <c r="T2204" s="325"/>
      <c r="U2204" s="325"/>
      <c r="V2204" s="325"/>
      <c r="W2204" s="325"/>
      <c r="X2204" s="325"/>
      <c r="Y2204" s="326"/>
      <c r="Z2204" s="333"/>
      <c r="AA2204" s="334"/>
      <c r="AB2204" s="334"/>
      <c r="AC2204" s="334"/>
      <c r="AD2204" s="335"/>
      <c r="AE2204" s="333"/>
      <c r="AF2204" s="334"/>
      <c r="AG2204" s="334"/>
      <c r="AH2204" s="334"/>
      <c r="AI2204" s="334"/>
      <c r="AJ2204" s="334"/>
      <c r="AK2204" s="342"/>
      <c r="AL2204" s="343"/>
      <c r="AM2204" s="343"/>
      <c r="AN2204" s="343"/>
      <c r="AO2204" s="343"/>
      <c r="AP2204" s="343"/>
      <c r="AQ2204" s="343"/>
      <c r="AR2204" s="343"/>
      <c r="AS2204" s="343"/>
      <c r="AT2204" s="343"/>
      <c r="AU2204" s="343"/>
      <c r="AV2204" s="343"/>
      <c r="AW2204" s="343"/>
      <c r="AX2204" s="344"/>
      <c r="AY2204" s="409"/>
      <c r="AZ2204" s="346"/>
      <c r="BA2204" s="346"/>
      <c r="BB2204" s="410"/>
      <c r="BC2204" s="345">
        <f>+$AE$2204*AY2204</f>
        <v>0</v>
      </c>
      <c r="BD2204" s="346"/>
      <c r="BE2204" s="346"/>
      <c r="BF2204" s="347"/>
      <c r="BG2204" s="285"/>
      <c r="BH2204" s="286"/>
      <c r="BI2204" s="286"/>
      <c r="BJ2204" s="287"/>
      <c r="BK2204" s="288">
        <f>+AY2204*BG2204</f>
        <v>0</v>
      </c>
      <c r="BL2204" s="289"/>
      <c r="BM2204" s="289"/>
      <c r="BN2204" s="289"/>
      <c r="BO2204" s="289"/>
      <c r="BP2204" s="290"/>
      <c r="BQ2204" s="291"/>
      <c r="BR2204" s="292"/>
      <c r="BS2204" s="292"/>
      <c r="BT2204" s="292"/>
      <c r="BU2204" s="292"/>
      <c r="BV2204" s="292"/>
      <c r="BW2204" s="293"/>
      <c r="BX2204" s="291">
        <f>+(((BK2234+BQ2204)*30)/70)</f>
        <v>0</v>
      </c>
      <c r="BY2204" s="292"/>
      <c r="BZ2204" s="292"/>
      <c r="CA2204" s="292"/>
      <c r="CB2204" s="292"/>
      <c r="CC2204" s="293"/>
      <c r="CD2204" s="291">
        <f>+BK2234+BQ2204+BX2204</f>
        <v>0</v>
      </c>
      <c r="CE2204" s="292"/>
      <c r="CF2204" s="292"/>
      <c r="CG2204" s="292"/>
      <c r="CH2204" s="292"/>
      <c r="CI2204" s="293"/>
    </row>
    <row r="2205" spans="1:87" ht="18" customHeight="1" x14ac:dyDescent="0.25">
      <c r="A2205" s="75"/>
      <c r="B2205" s="327"/>
      <c r="C2205" s="328"/>
      <c r="D2205" s="328"/>
      <c r="E2205" s="328"/>
      <c r="F2205" s="328"/>
      <c r="G2205" s="328"/>
      <c r="H2205" s="328"/>
      <c r="I2205" s="328"/>
      <c r="J2205" s="328"/>
      <c r="K2205" s="328"/>
      <c r="L2205" s="328"/>
      <c r="M2205" s="328"/>
      <c r="N2205" s="328"/>
      <c r="O2205" s="328"/>
      <c r="P2205" s="328"/>
      <c r="Q2205" s="328"/>
      <c r="R2205" s="328"/>
      <c r="S2205" s="328"/>
      <c r="T2205" s="328"/>
      <c r="U2205" s="328"/>
      <c r="V2205" s="328"/>
      <c r="W2205" s="328"/>
      <c r="X2205" s="328"/>
      <c r="Y2205" s="329"/>
      <c r="Z2205" s="336"/>
      <c r="AA2205" s="337"/>
      <c r="AB2205" s="337"/>
      <c r="AC2205" s="337"/>
      <c r="AD2205" s="338"/>
      <c r="AE2205" s="336"/>
      <c r="AF2205" s="337"/>
      <c r="AG2205" s="337"/>
      <c r="AH2205" s="337"/>
      <c r="AI2205" s="337"/>
      <c r="AJ2205" s="337"/>
      <c r="AK2205" s="300"/>
      <c r="AL2205" s="301"/>
      <c r="AM2205" s="301"/>
      <c r="AN2205" s="301"/>
      <c r="AO2205" s="301"/>
      <c r="AP2205" s="301"/>
      <c r="AQ2205" s="301"/>
      <c r="AR2205" s="301"/>
      <c r="AS2205" s="301"/>
      <c r="AT2205" s="301"/>
      <c r="AU2205" s="301"/>
      <c r="AV2205" s="301"/>
      <c r="AW2205" s="301"/>
      <c r="AX2205" s="302"/>
      <c r="AY2205" s="407"/>
      <c r="AZ2205" s="304"/>
      <c r="BA2205" s="304"/>
      <c r="BB2205" s="408"/>
      <c r="BC2205" s="306">
        <f t="shared" ref="BC2205:BC2233" si="124">+$AE$2204*AY2205</f>
        <v>0</v>
      </c>
      <c r="BD2205" s="307"/>
      <c r="BE2205" s="307"/>
      <c r="BF2205" s="308"/>
      <c r="BG2205" s="309"/>
      <c r="BH2205" s="310"/>
      <c r="BI2205" s="310"/>
      <c r="BJ2205" s="311"/>
      <c r="BK2205" s="312">
        <f t="shared" ref="BK2205:BK2233" si="125">+AY2205*BG2205</f>
        <v>0</v>
      </c>
      <c r="BL2205" s="313"/>
      <c r="BM2205" s="313"/>
      <c r="BN2205" s="313"/>
      <c r="BO2205" s="313"/>
      <c r="BP2205" s="314"/>
      <c r="BQ2205" s="294"/>
      <c r="BR2205" s="295"/>
      <c r="BS2205" s="295"/>
      <c r="BT2205" s="295"/>
      <c r="BU2205" s="295"/>
      <c r="BV2205" s="295"/>
      <c r="BW2205" s="296"/>
      <c r="BX2205" s="294"/>
      <c r="BY2205" s="295"/>
      <c r="BZ2205" s="295"/>
      <c r="CA2205" s="295"/>
      <c r="CB2205" s="295"/>
      <c r="CC2205" s="296"/>
      <c r="CD2205" s="294"/>
      <c r="CE2205" s="295"/>
      <c r="CF2205" s="295"/>
      <c r="CG2205" s="295"/>
      <c r="CH2205" s="295"/>
      <c r="CI2205" s="296"/>
    </row>
    <row r="2206" spans="1:87" ht="18" customHeight="1" x14ac:dyDescent="0.25">
      <c r="A2206" s="75"/>
      <c r="B2206" s="327"/>
      <c r="C2206" s="328"/>
      <c r="D2206" s="328"/>
      <c r="E2206" s="328"/>
      <c r="F2206" s="328"/>
      <c r="G2206" s="328"/>
      <c r="H2206" s="328"/>
      <c r="I2206" s="328"/>
      <c r="J2206" s="328"/>
      <c r="K2206" s="328"/>
      <c r="L2206" s="328"/>
      <c r="M2206" s="328"/>
      <c r="N2206" s="328"/>
      <c r="O2206" s="328"/>
      <c r="P2206" s="328"/>
      <c r="Q2206" s="328"/>
      <c r="R2206" s="328"/>
      <c r="S2206" s="328"/>
      <c r="T2206" s="328"/>
      <c r="U2206" s="328"/>
      <c r="V2206" s="328"/>
      <c r="W2206" s="328"/>
      <c r="X2206" s="328"/>
      <c r="Y2206" s="329"/>
      <c r="Z2206" s="336"/>
      <c r="AA2206" s="337"/>
      <c r="AB2206" s="337"/>
      <c r="AC2206" s="337"/>
      <c r="AD2206" s="338"/>
      <c r="AE2206" s="336"/>
      <c r="AF2206" s="337"/>
      <c r="AG2206" s="337"/>
      <c r="AH2206" s="337"/>
      <c r="AI2206" s="337"/>
      <c r="AJ2206" s="337"/>
      <c r="AK2206" s="300"/>
      <c r="AL2206" s="301"/>
      <c r="AM2206" s="301"/>
      <c r="AN2206" s="301"/>
      <c r="AO2206" s="301"/>
      <c r="AP2206" s="301"/>
      <c r="AQ2206" s="301"/>
      <c r="AR2206" s="301"/>
      <c r="AS2206" s="301"/>
      <c r="AT2206" s="301"/>
      <c r="AU2206" s="301"/>
      <c r="AV2206" s="301"/>
      <c r="AW2206" s="301"/>
      <c r="AX2206" s="302"/>
      <c r="AY2206" s="407"/>
      <c r="AZ2206" s="304"/>
      <c r="BA2206" s="304"/>
      <c r="BB2206" s="408"/>
      <c r="BC2206" s="306">
        <f t="shared" si="124"/>
        <v>0</v>
      </c>
      <c r="BD2206" s="307"/>
      <c r="BE2206" s="307"/>
      <c r="BF2206" s="308"/>
      <c r="BG2206" s="309"/>
      <c r="BH2206" s="310"/>
      <c r="BI2206" s="310"/>
      <c r="BJ2206" s="311"/>
      <c r="BK2206" s="312">
        <f t="shared" si="125"/>
        <v>0</v>
      </c>
      <c r="BL2206" s="313"/>
      <c r="BM2206" s="313"/>
      <c r="BN2206" s="313"/>
      <c r="BO2206" s="313"/>
      <c r="BP2206" s="314"/>
      <c r="BQ2206" s="294"/>
      <c r="BR2206" s="295"/>
      <c r="BS2206" s="295"/>
      <c r="BT2206" s="295"/>
      <c r="BU2206" s="295"/>
      <c r="BV2206" s="295"/>
      <c r="BW2206" s="296"/>
      <c r="BX2206" s="294"/>
      <c r="BY2206" s="295"/>
      <c r="BZ2206" s="295"/>
      <c r="CA2206" s="295"/>
      <c r="CB2206" s="295"/>
      <c r="CC2206" s="296"/>
      <c r="CD2206" s="294"/>
      <c r="CE2206" s="295"/>
      <c r="CF2206" s="295"/>
      <c r="CG2206" s="295"/>
      <c r="CH2206" s="295"/>
      <c r="CI2206" s="296"/>
    </row>
    <row r="2207" spans="1:87" ht="18" customHeight="1" x14ac:dyDescent="0.25">
      <c r="A2207" s="75"/>
      <c r="B2207" s="327"/>
      <c r="C2207" s="328"/>
      <c r="D2207" s="328"/>
      <c r="E2207" s="328"/>
      <c r="F2207" s="328"/>
      <c r="G2207" s="328"/>
      <c r="H2207" s="328"/>
      <c r="I2207" s="328"/>
      <c r="J2207" s="328"/>
      <c r="K2207" s="328"/>
      <c r="L2207" s="328"/>
      <c r="M2207" s="328"/>
      <c r="N2207" s="328"/>
      <c r="O2207" s="328"/>
      <c r="P2207" s="328"/>
      <c r="Q2207" s="328"/>
      <c r="R2207" s="328"/>
      <c r="S2207" s="328"/>
      <c r="T2207" s="328"/>
      <c r="U2207" s="328"/>
      <c r="V2207" s="328"/>
      <c r="W2207" s="328"/>
      <c r="X2207" s="328"/>
      <c r="Y2207" s="329"/>
      <c r="Z2207" s="336"/>
      <c r="AA2207" s="337"/>
      <c r="AB2207" s="337"/>
      <c r="AC2207" s="337"/>
      <c r="AD2207" s="338"/>
      <c r="AE2207" s="336"/>
      <c r="AF2207" s="337"/>
      <c r="AG2207" s="337"/>
      <c r="AH2207" s="337"/>
      <c r="AI2207" s="337"/>
      <c r="AJ2207" s="337"/>
      <c r="AK2207" s="300"/>
      <c r="AL2207" s="301"/>
      <c r="AM2207" s="301"/>
      <c r="AN2207" s="301"/>
      <c r="AO2207" s="301"/>
      <c r="AP2207" s="301"/>
      <c r="AQ2207" s="301"/>
      <c r="AR2207" s="301"/>
      <c r="AS2207" s="301"/>
      <c r="AT2207" s="301"/>
      <c r="AU2207" s="301"/>
      <c r="AV2207" s="301"/>
      <c r="AW2207" s="301"/>
      <c r="AX2207" s="302"/>
      <c r="AY2207" s="407"/>
      <c r="AZ2207" s="304"/>
      <c r="BA2207" s="304"/>
      <c r="BB2207" s="408"/>
      <c r="BC2207" s="306">
        <f t="shared" si="124"/>
        <v>0</v>
      </c>
      <c r="BD2207" s="307"/>
      <c r="BE2207" s="307"/>
      <c r="BF2207" s="308"/>
      <c r="BG2207" s="309"/>
      <c r="BH2207" s="310"/>
      <c r="BI2207" s="310"/>
      <c r="BJ2207" s="311"/>
      <c r="BK2207" s="312">
        <f t="shared" si="125"/>
        <v>0</v>
      </c>
      <c r="BL2207" s="313"/>
      <c r="BM2207" s="313"/>
      <c r="BN2207" s="313"/>
      <c r="BO2207" s="313"/>
      <c r="BP2207" s="314"/>
      <c r="BQ2207" s="294"/>
      <c r="BR2207" s="295"/>
      <c r="BS2207" s="295"/>
      <c r="BT2207" s="295"/>
      <c r="BU2207" s="295"/>
      <c r="BV2207" s="295"/>
      <c r="BW2207" s="296"/>
      <c r="BX2207" s="294"/>
      <c r="BY2207" s="295"/>
      <c r="BZ2207" s="295"/>
      <c r="CA2207" s="295"/>
      <c r="CB2207" s="295"/>
      <c r="CC2207" s="296"/>
      <c r="CD2207" s="294"/>
      <c r="CE2207" s="295"/>
      <c r="CF2207" s="295"/>
      <c r="CG2207" s="295"/>
      <c r="CH2207" s="295"/>
      <c r="CI2207" s="296"/>
    </row>
    <row r="2208" spans="1:87" ht="18" customHeight="1" x14ac:dyDescent="0.25">
      <c r="A2208" s="75"/>
      <c r="B2208" s="327"/>
      <c r="C2208" s="328"/>
      <c r="D2208" s="328"/>
      <c r="E2208" s="328"/>
      <c r="F2208" s="328"/>
      <c r="G2208" s="328"/>
      <c r="H2208" s="328"/>
      <c r="I2208" s="328"/>
      <c r="J2208" s="328"/>
      <c r="K2208" s="328"/>
      <c r="L2208" s="328"/>
      <c r="M2208" s="328"/>
      <c r="N2208" s="328"/>
      <c r="O2208" s="328"/>
      <c r="P2208" s="328"/>
      <c r="Q2208" s="328"/>
      <c r="R2208" s="328"/>
      <c r="S2208" s="328"/>
      <c r="T2208" s="328"/>
      <c r="U2208" s="328"/>
      <c r="V2208" s="328"/>
      <c r="W2208" s="328"/>
      <c r="X2208" s="328"/>
      <c r="Y2208" s="329"/>
      <c r="Z2208" s="336"/>
      <c r="AA2208" s="337"/>
      <c r="AB2208" s="337"/>
      <c r="AC2208" s="337"/>
      <c r="AD2208" s="338"/>
      <c r="AE2208" s="336"/>
      <c r="AF2208" s="337"/>
      <c r="AG2208" s="337"/>
      <c r="AH2208" s="337"/>
      <c r="AI2208" s="337"/>
      <c r="AJ2208" s="337"/>
      <c r="AK2208" s="300"/>
      <c r="AL2208" s="301"/>
      <c r="AM2208" s="301"/>
      <c r="AN2208" s="301"/>
      <c r="AO2208" s="301"/>
      <c r="AP2208" s="301"/>
      <c r="AQ2208" s="301"/>
      <c r="AR2208" s="301"/>
      <c r="AS2208" s="301"/>
      <c r="AT2208" s="301"/>
      <c r="AU2208" s="301"/>
      <c r="AV2208" s="301"/>
      <c r="AW2208" s="301"/>
      <c r="AX2208" s="302"/>
      <c r="AY2208" s="407"/>
      <c r="AZ2208" s="304"/>
      <c r="BA2208" s="304"/>
      <c r="BB2208" s="408"/>
      <c r="BC2208" s="306">
        <f t="shared" si="124"/>
        <v>0</v>
      </c>
      <c r="BD2208" s="307"/>
      <c r="BE2208" s="307"/>
      <c r="BF2208" s="308"/>
      <c r="BG2208" s="309"/>
      <c r="BH2208" s="310"/>
      <c r="BI2208" s="310"/>
      <c r="BJ2208" s="311"/>
      <c r="BK2208" s="312">
        <f t="shared" si="125"/>
        <v>0</v>
      </c>
      <c r="BL2208" s="313"/>
      <c r="BM2208" s="313"/>
      <c r="BN2208" s="313"/>
      <c r="BO2208" s="313"/>
      <c r="BP2208" s="314"/>
      <c r="BQ2208" s="294"/>
      <c r="BR2208" s="295"/>
      <c r="BS2208" s="295"/>
      <c r="BT2208" s="295"/>
      <c r="BU2208" s="295"/>
      <c r="BV2208" s="295"/>
      <c r="BW2208" s="296"/>
      <c r="BX2208" s="294"/>
      <c r="BY2208" s="295"/>
      <c r="BZ2208" s="295"/>
      <c r="CA2208" s="295"/>
      <c r="CB2208" s="295"/>
      <c r="CC2208" s="296"/>
      <c r="CD2208" s="294"/>
      <c r="CE2208" s="295"/>
      <c r="CF2208" s="295"/>
      <c r="CG2208" s="295"/>
      <c r="CH2208" s="295"/>
      <c r="CI2208" s="296"/>
    </row>
    <row r="2209" spans="1:87" ht="18" customHeight="1" x14ac:dyDescent="0.25">
      <c r="A2209" s="75"/>
      <c r="B2209" s="327"/>
      <c r="C2209" s="328"/>
      <c r="D2209" s="328"/>
      <c r="E2209" s="328"/>
      <c r="F2209" s="328"/>
      <c r="G2209" s="328"/>
      <c r="H2209" s="328"/>
      <c r="I2209" s="328"/>
      <c r="J2209" s="328"/>
      <c r="K2209" s="328"/>
      <c r="L2209" s="328"/>
      <c r="M2209" s="328"/>
      <c r="N2209" s="328"/>
      <c r="O2209" s="328"/>
      <c r="P2209" s="328"/>
      <c r="Q2209" s="328"/>
      <c r="R2209" s="328"/>
      <c r="S2209" s="328"/>
      <c r="T2209" s="328"/>
      <c r="U2209" s="328"/>
      <c r="V2209" s="328"/>
      <c r="W2209" s="328"/>
      <c r="X2209" s="328"/>
      <c r="Y2209" s="329"/>
      <c r="Z2209" s="336"/>
      <c r="AA2209" s="337"/>
      <c r="AB2209" s="337"/>
      <c r="AC2209" s="337"/>
      <c r="AD2209" s="338"/>
      <c r="AE2209" s="336"/>
      <c r="AF2209" s="337"/>
      <c r="AG2209" s="337"/>
      <c r="AH2209" s="337"/>
      <c r="AI2209" s="337"/>
      <c r="AJ2209" s="337"/>
      <c r="AK2209" s="300"/>
      <c r="AL2209" s="301"/>
      <c r="AM2209" s="301"/>
      <c r="AN2209" s="301"/>
      <c r="AO2209" s="301"/>
      <c r="AP2209" s="301"/>
      <c r="AQ2209" s="301"/>
      <c r="AR2209" s="301"/>
      <c r="AS2209" s="301"/>
      <c r="AT2209" s="301"/>
      <c r="AU2209" s="301"/>
      <c r="AV2209" s="301"/>
      <c r="AW2209" s="301"/>
      <c r="AX2209" s="302"/>
      <c r="AY2209" s="407"/>
      <c r="AZ2209" s="304"/>
      <c r="BA2209" s="304"/>
      <c r="BB2209" s="408"/>
      <c r="BC2209" s="306">
        <f t="shared" si="124"/>
        <v>0</v>
      </c>
      <c r="BD2209" s="307"/>
      <c r="BE2209" s="307"/>
      <c r="BF2209" s="308"/>
      <c r="BG2209" s="309"/>
      <c r="BH2209" s="310"/>
      <c r="BI2209" s="310"/>
      <c r="BJ2209" s="311"/>
      <c r="BK2209" s="312">
        <f t="shared" si="125"/>
        <v>0</v>
      </c>
      <c r="BL2209" s="313"/>
      <c r="BM2209" s="313"/>
      <c r="BN2209" s="313"/>
      <c r="BO2209" s="313"/>
      <c r="BP2209" s="314"/>
      <c r="BQ2209" s="294"/>
      <c r="BR2209" s="295"/>
      <c r="BS2209" s="295"/>
      <c r="BT2209" s="295"/>
      <c r="BU2209" s="295"/>
      <c r="BV2209" s="295"/>
      <c r="BW2209" s="296"/>
      <c r="BX2209" s="294"/>
      <c r="BY2209" s="295"/>
      <c r="BZ2209" s="295"/>
      <c r="CA2209" s="295"/>
      <c r="CB2209" s="295"/>
      <c r="CC2209" s="296"/>
      <c r="CD2209" s="294"/>
      <c r="CE2209" s="295"/>
      <c r="CF2209" s="295"/>
      <c r="CG2209" s="295"/>
      <c r="CH2209" s="295"/>
      <c r="CI2209" s="296"/>
    </row>
    <row r="2210" spans="1:87" ht="18" customHeight="1" x14ac:dyDescent="0.25">
      <c r="A2210" s="75"/>
      <c r="B2210" s="327"/>
      <c r="C2210" s="328"/>
      <c r="D2210" s="328"/>
      <c r="E2210" s="328"/>
      <c r="F2210" s="328"/>
      <c r="G2210" s="328"/>
      <c r="H2210" s="328"/>
      <c r="I2210" s="328"/>
      <c r="J2210" s="328"/>
      <c r="K2210" s="328"/>
      <c r="L2210" s="328"/>
      <c r="M2210" s="328"/>
      <c r="N2210" s="328"/>
      <c r="O2210" s="328"/>
      <c r="P2210" s="328"/>
      <c r="Q2210" s="328"/>
      <c r="R2210" s="328"/>
      <c r="S2210" s="328"/>
      <c r="T2210" s="328"/>
      <c r="U2210" s="328"/>
      <c r="V2210" s="328"/>
      <c r="W2210" s="328"/>
      <c r="X2210" s="328"/>
      <c r="Y2210" s="329"/>
      <c r="Z2210" s="336"/>
      <c r="AA2210" s="337"/>
      <c r="AB2210" s="337"/>
      <c r="AC2210" s="337"/>
      <c r="AD2210" s="338"/>
      <c r="AE2210" s="336"/>
      <c r="AF2210" s="337"/>
      <c r="AG2210" s="337"/>
      <c r="AH2210" s="337"/>
      <c r="AI2210" s="337"/>
      <c r="AJ2210" s="337"/>
      <c r="AK2210" s="300"/>
      <c r="AL2210" s="301"/>
      <c r="AM2210" s="301"/>
      <c r="AN2210" s="301"/>
      <c r="AO2210" s="301"/>
      <c r="AP2210" s="301"/>
      <c r="AQ2210" s="301"/>
      <c r="AR2210" s="301"/>
      <c r="AS2210" s="301"/>
      <c r="AT2210" s="301"/>
      <c r="AU2210" s="301"/>
      <c r="AV2210" s="301"/>
      <c r="AW2210" s="301"/>
      <c r="AX2210" s="302"/>
      <c r="AY2210" s="407"/>
      <c r="AZ2210" s="304"/>
      <c r="BA2210" s="304"/>
      <c r="BB2210" s="408"/>
      <c r="BC2210" s="306">
        <f t="shared" si="124"/>
        <v>0</v>
      </c>
      <c r="BD2210" s="307"/>
      <c r="BE2210" s="307"/>
      <c r="BF2210" s="308"/>
      <c r="BG2210" s="309"/>
      <c r="BH2210" s="310"/>
      <c r="BI2210" s="310"/>
      <c r="BJ2210" s="311"/>
      <c r="BK2210" s="312">
        <f t="shared" si="125"/>
        <v>0</v>
      </c>
      <c r="BL2210" s="313"/>
      <c r="BM2210" s="313"/>
      <c r="BN2210" s="313"/>
      <c r="BO2210" s="313"/>
      <c r="BP2210" s="314"/>
      <c r="BQ2210" s="294"/>
      <c r="BR2210" s="295"/>
      <c r="BS2210" s="295"/>
      <c r="BT2210" s="295"/>
      <c r="BU2210" s="295"/>
      <c r="BV2210" s="295"/>
      <c r="BW2210" s="296"/>
      <c r="BX2210" s="294"/>
      <c r="BY2210" s="295"/>
      <c r="BZ2210" s="295"/>
      <c r="CA2210" s="295"/>
      <c r="CB2210" s="295"/>
      <c r="CC2210" s="296"/>
      <c r="CD2210" s="294"/>
      <c r="CE2210" s="295"/>
      <c r="CF2210" s="295"/>
      <c r="CG2210" s="295"/>
      <c r="CH2210" s="295"/>
      <c r="CI2210" s="296"/>
    </row>
    <row r="2211" spans="1:87" ht="18" customHeight="1" x14ac:dyDescent="0.25">
      <c r="A2211" s="75"/>
      <c r="B2211" s="327"/>
      <c r="C2211" s="328"/>
      <c r="D2211" s="328"/>
      <c r="E2211" s="328"/>
      <c r="F2211" s="328"/>
      <c r="G2211" s="328"/>
      <c r="H2211" s="328"/>
      <c r="I2211" s="328"/>
      <c r="J2211" s="328"/>
      <c r="K2211" s="328"/>
      <c r="L2211" s="328"/>
      <c r="M2211" s="328"/>
      <c r="N2211" s="328"/>
      <c r="O2211" s="328"/>
      <c r="P2211" s="328"/>
      <c r="Q2211" s="328"/>
      <c r="R2211" s="328"/>
      <c r="S2211" s="328"/>
      <c r="T2211" s="328"/>
      <c r="U2211" s="328"/>
      <c r="V2211" s="328"/>
      <c r="W2211" s="328"/>
      <c r="X2211" s="328"/>
      <c r="Y2211" s="329"/>
      <c r="Z2211" s="336"/>
      <c r="AA2211" s="337"/>
      <c r="AB2211" s="337"/>
      <c r="AC2211" s="337"/>
      <c r="AD2211" s="338"/>
      <c r="AE2211" s="336"/>
      <c r="AF2211" s="337"/>
      <c r="AG2211" s="337"/>
      <c r="AH2211" s="337"/>
      <c r="AI2211" s="337"/>
      <c r="AJ2211" s="337"/>
      <c r="AK2211" s="300"/>
      <c r="AL2211" s="301"/>
      <c r="AM2211" s="301"/>
      <c r="AN2211" s="301"/>
      <c r="AO2211" s="301"/>
      <c r="AP2211" s="301"/>
      <c r="AQ2211" s="301"/>
      <c r="AR2211" s="301"/>
      <c r="AS2211" s="301"/>
      <c r="AT2211" s="301"/>
      <c r="AU2211" s="301"/>
      <c r="AV2211" s="301"/>
      <c r="AW2211" s="301"/>
      <c r="AX2211" s="302"/>
      <c r="AY2211" s="407"/>
      <c r="AZ2211" s="304"/>
      <c r="BA2211" s="304"/>
      <c r="BB2211" s="408"/>
      <c r="BC2211" s="306">
        <f t="shared" si="124"/>
        <v>0</v>
      </c>
      <c r="BD2211" s="307"/>
      <c r="BE2211" s="307"/>
      <c r="BF2211" s="308"/>
      <c r="BG2211" s="309"/>
      <c r="BH2211" s="310"/>
      <c r="BI2211" s="310"/>
      <c r="BJ2211" s="311"/>
      <c r="BK2211" s="312">
        <f t="shared" si="125"/>
        <v>0</v>
      </c>
      <c r="BL2211" s="313"/>
      <c r="BM2211" s="313"/>
      <c r="BN2211" s="313"/>
      <c r="BO2211" s="313"/>
      <c r="BP2211" s="314"/>
      <c r="BQ2211" s="294"/>
      <c r="BR2211" s="295"/>
      <c r="BS2211" s="295"/>
      <c r="BT2211" s="295"/>
      <c r="BU2211" s="295"/>
      <c r="BV2211" s="295"/>
      <c r="BW2211" s="296"/>
      <c r="BX2211" s="294"/>
      <c r="BY2211" s="295"/>
      <c r="BZ2211" s="295"/>
      <c r="CA2211" s="295"/>
      <c r="CB2211" s="295"/>
      <c r="CC2211" s="296"/>
      <c r="CD2211" s="294"/>
      <c r="CE2211" s="295"/>
      <c r="CF2211" s="295"/>
      <c r="CG2211" s="295"/>
      <c r="CH2211" s="295"/>
      <c r="CI2211" s="296"/>
    </row>
    <row r="2212" spans="1:87" ht="18" customHeight="1" x14ac:dyDescent="0.25">
      <c r="A2212" s="75"/>
      <c r="B2212" s="327"/>
      <c r="C2212" s="328"/>
      <c r="D2212" s="328"/>
      <c r="E2212" s="328"/>
      <c r="F2212" s="328"/>
      <c r="G2212" s="328"/>
      <c r="H2212" s="328"/>
      <c r="I2212" s="328"/>
      <c r="J2212" s="328"/>
      <c r="K2212" s="328"/>
      <c r="L2212" s="328"/>
      <c r="M2212" s="328"/>
      <c r="N2212" s="328"/>
      <c r="O2212" s="328"/>
      <c r="P2212" s="328"/>
      <c r="Q2212" s="328"/>
      <c r="R2212" s="328"/>
      <c r="S2212" s="328"/>
      <c r="T2212" s="328"/>
      <c r="U2212" s="328"/>
      <c r="V2212" s="328"/>
      <c r="W2212" s="328"/>
      <c r="X2212" s="328"/>
      <c r="Y2212" s="329"/>
      <c r="Z2212" s="336"/>
      <c r="AA2212" s="337"/>
      <c r="AB2212" s="337"/>
      <c r="AC2212" s="337"/>
      <c r="AD2212" s="338"/>
      <c r="AE2212" s="336"/>
      <c r="AF2212" s="337"/>
      <c r="AG2212" s="337"/>
      <c r="AH2212" s="337"/>
      <c r="AI2212" s="337"/>
      <c r="AJ2212" s="337"/>
      <c r="AK2212" s="300"/>
      <c r="AL2212" s="301"/>
      <c r="AM2212" s="301"/>
      <c r="AN2212" s="301"/>
      <c r="AO2212" s="301"/>
      <c r="AP2212" s="301"/>
      <c r="AQ2212" s="301"/>
      <c r="AR2212" s="301"/>
      <c r="AS2212" s="301"/>
      <c r="AT2212" s="301"/>
      <c r="AU2212" s="301"/>
      <c r="AV2212" s="301"/>
      <c r="AW2212" s="301"/>
      <c r="AX2212" s="302"/>
      <c r="AY2212" s="407"/>
      <c r="AZ2212" s="304"/>
      <c r="BA2212" s="304"/>
      <c r="BB2212" s="408"/>
      <c r="BC2212" s="306">
        <f t="shared" si="124"/>
        <v>0</v>
      </c>
      <c r="BD2212" s="307"/>
      <c r="BE2212" s="307"/>
      <c r="BF2212" s="308"/>
      <c r="BG2212" s="309"/>
      <c r="BH2212" s="310"/>
      <c r="BI2212" s="310"/>
      <c r="BJ2212" s="311"/>
      <c r="BK2212" s="312">
        <f t="shared" si="125"/>
        <v>0</v>
      </c>
      <c r="BL2212" s="313"/>
      <c r="BM2212" s="313"/>
      <c r="BN2212" s="313"/>
      <c r="BO2212" s="313"/>
      <c r="BP2212" s="314"/>
      <c r="BQ2212" s="294"/>
      <c r="BR2212" s="295"/>
      <c r="BS2212" s="295"/>
      <c r="BT2212" s="295"/>
      <c r="BU2212" s="295"/>
      <c r="BV2212" s="295"/>
      <c r="BW2212" s="296"/>
      <c r="BX2212" s="294"/>
      <c r="BY2212" s="295"/>
      <c r="BZ2212" s="295"/>
      <c r="CA2212" s="295"/>
      <c r="CB2212" s="295"/>
      <c r="CC2212" s="296"/>
      <c r="CD2212" s="294"/>
      <c r="CE2212" s="295"/>
      <c r="CF2212" s="295"/>
      <c r="CG2212" s="295"/>
      <c r="CH2212" s="295"/>
      <c r="CI2212" s="296"/>
    </row>
    <row r="2213" spans="1:87" ht="18" customHeight="1" x14ac:dyDescent="0.25">
      <c r="A2213" s="75"/>
      <c r="B2213" s="327"/>
      <c r="C2213" s="328"/>
      <c r="D2213" s="328"/>
      <c r="E2213" s="328"/>
      <c r="F2213" s="328"/>
      <c r="G2213" s="328"/>
      <c r="H2213" s="328"/>
      <c r="I2213" s="328"/>
      <c r="J2213" s="328"/>
      <c r="K2213" s="328"/>
      <c r="L2213" s="328"/>
      <c r="M2213" s="328"/>
      <c r="N2213" s="328"/>
      <c r="O2213" s="328"/>
      <c r="P2213" s="328"/>
      <c r="Q2213" s="328"/>
      <c r="R2213" s="328"/>
      <c r="S2213" s="328"/>
      <c r="T2213" s="328"/>
      <c r="U2213" s="328"/>
      <c r="V2213" s="328"/>
      <c r="W2213" s="328"/>
      <c r="X2213" s="328"/>
      <c r="Y2213" s="329"/>
      <c r="Z2213" s="336"/>
      <c r="AA2213" s="337"/>
      <c r="AB2213" s="337"/>
      <c r="AC2213" s="337"/>
      <c r="AD2213" s="338"/>
      <c r="AE2213" s="336"/>
      <c r="AF2213" s="337"/>
      <c r="AG2213" s="337"/>
      <c r="AH2213" s="337"/>
      <c r="AI2213" s="337"/>
      <c r="AJ2213" s="337"/>
      <c r="AK2213" s="300"/>
      <c r="AL2213" s="301"/>
      <c r="AM2213" s="301"/>
      <c r="AN2213" s="301"/>
      <c r="AO2213" s="301"/>
      <c r="AP2213" s="301"/>
      <c r="AQ2213" s="301"/>
      <c r="AR2213" s="301"/>
      <c r="AS2213" s="301"/>
      <c r="AT2213" s="301"/>
      <c r="AU2213" s="301"/>
      <c r="AV2213" s="301"/>
      <c r="AW2213" s="301"/>
      <c r="AX2213" s="302"/>
      <c r="AY2213" s="407"/>
      <c r="AZ2213" s="304"/>
      <c r="BA2213" s="304"/>
      <c r="BB2213" s="408"/>
      <c r="BC2213" s="306">
        <f t="shared" si="124"/>
        <v>0</v>
      </c>
      <c r="BD2213" s="307"/>
      <c r="BE2213" s="307"/>
      <c r="BF2213" s="308"/>
      <c r="BG2213" s="309"/>
      <c r="BH2213" s="310"/>
      <c r="BI2213" s="310"/>
      <c r="BJ2213" s="311"/>
      <c r="BK2213" s="312">
        <f t="shared" si="125"/>
        <v>0</v>
      </c>
      <c r="BL2213" s="313"/>
      <c r="BM2213" s="313"/>
      <c r="BN2213" s="313"/>
      <c r="BO2213" s="313"/>
      <c r="BP2213" s="314"/>
      <c r="BQ2213" s="294"/>
      <c r="BR2213" s="295"/>
      <c r="BS2213" s="295"/>
      <c r="BT2213" s="295"/>
      <c r="BU2213" s="295"/>
      <c r="BV2213" s="295"/>
      <c r="BW2213" s="296"/>
      <c r="BX2213" s="294"/>
      <c r="BY2213" s="295"/>
      <c r="BZ2213" s="295"/>
      <c r="CA2213" s="295"/>
      <c r="CB2213" s="295"/>
      <c r="CC2213" s="296"/>
      <c r="CD2213" s="294"/>
      <c r="CE2213" s="295"/>
      <c r="CF2213" s="295"/>
      <c r="CG2213" s="295"/>
      <c r="CH2213" s="295"/>
      <c r="CI2213" s="296"/>
    </row>
    <row r="2214" spans="1:87" ht="18" customHeight="1" x14ac:dyDescent="0.25">
      <c r="A2214" s="75"/>
      <c r="B2214" s="327"/>
      <c r="C2214" s="328"/>
      <c r="D2214" s="328"/>
      <c r="E2214" s="328"/>
      <c r="F2214" s="328"/>
      <c r="G2214" s="328"/>
      <c r="H2214" s="328"/>
      <c r="I2214" s="328"/>
      <c r="J2214" s="328"/>
      <c r="K2214" s="328"/>
      <c r="L2214" s="328"/>
      <c r="M2214" s="328"/>
      <c r="N2214" s="328"/>
      <c r="O2214" s="328"/>
      <c r="P2214" s="328"/>
      <c r="Q2214" s="328"/>
      <c r="R2214" s="328"/>
      <c r="S2214" s="328"/>
      <c r="T2214" s="328"/>
      <c r="U2214" s="328"/>
      <c r="V2214" s="328"/>
      <c r="W2214" s="328"/>
      <c r="X2214" s="328"/>
      <c r="Y2214" s="329"/>
      <c r="Z2214" s="336"/>
      <c r="AA2214" s="337"/>
      <c r="AB2214" s="337"/>
      <c r="AC2214" s="337"/>
      <c r="AD2214" s="338"/>
      <c r="AE2214" s="336"/>
      <c r="AF2214" s="337"/>
      <c r="AG2214" s="337"/>
      <c r="AH2214" s="337"/>
      <c r="AI2214" s="337"/>
      <c r="AJ2214" s="337"/>
      <c r="AK2214" s="300"/>
      <c r="AL2214" s="301"/>
      <c r="AM2214" s="301"/>
      <c r="AN2214" s="301"/>
      <c r="AO2214" s="301"/>
      <c r="AP2214" s="301"/>
      <c r="AQ2214" s="301"/>
      <c r="AR2214" s="301"/>
      <c r="AS2214" s="301"/>
      <c r="AT2214" s="301"/>
      <c r="AU2214" s="301"/>
      <c r="AV2214" s="301"/>
      <c r="AW2214" s="301"/>
      <c r="AX2214" s="302"/>
      <c r="AY2214" s="407"/>
      <c r="AZ2214" s="304"/>
      <c r="BA2214" s="304"/>
      <c r="BB2214" s="408"/>
      <c r="BC2214" s="306">
        <f t="shared" si="124"/>
        <v>0</v>
      </c>
      <c r="BD2214" s="307"/>
      <c r="BE2214" s="307"/>
      <c r="BF2214" s="308"/>
      <c r="BG2214" s="309"/>
      <c r="BH2214" s="310"/>
      <c r="BI2214" s="310"/>
      <c r="BJ2214" s="311"/>
      <c r="BK2214" s="312">
        <f t="shared" si="125"/>
        <v>0</v>
      </c>
      <c r="BL2214" s="313"/>
      <c r="BM2214" s="313"/>
      <c r="BN2214" s="313"/>
      <c r="BO2214" s="313"/>
      <c r="BP2214" s="314"/>
      <c r="BQ2214" s="294"/>
      <c r="BR2214" s="295"/>
      <c r="BS2214" s="295"/>
      <c r="BT2214" s="295"/>
      <c r="BU2214" s="295"/>
      <c r="BV2214" s="295"/>
      <c r="BW2214" s="296"/>
      <c r="BX2214" s="294"/>
      <c r="BY2214" s="295"/>
      <c r="BZ2214" s="295"/>
      <c r="CA2214" s="295"/>
      <c r="CB2214" s="295"/>
      <c r="CC2214" s="296"/>
      <c r="CD2214" s="294"/>
      <c r="CE2214" s="295"/>
      <c r="CF2214" s="295"/>
      <c r="CG2214" s="295"/>
      <c r="CH2214" s="295"/>
      <c r="CI2214" s="296"/>
    </row>
    <row r="2215" spans="1:87" ht="18" customHeight="1" x14ac:dyDescent="0.25">
      <c r="A2215" s="75"/>
      <c r="B2215" s="327"/>
      <c r="C2215" s="328"/>
      <c r="D2215" s="328"/>
      <c r="E2215" s="328"/>
      <c r="F2215" s="328"/>
      <c r="G2215" s="328"/>
      <c r="H2215" s="328"/>
      <c r="I2215" s="328"/>
      <c r="J2215" s="328"/>
      <c r="K2215" s="328"/>
      <c r="L2215" s="328"/>
      <c r="M2215" s="328"/>
      <c r="N2215" s="328"/>
      <c r="O2215" s="328"/>
      <c r="P2215" s="328"/>
      <c r="Q2215" s="328"/>
      <c r="R2215" s="328"/>
      <c r="S2215" s="328"/>
      <c r="T2215" s="328"/>
      <c r="U2215" s="328"/>
      <c r="V2215" s="328"/>
      <c r="W2215" s="328"/>
      <c r="X2215" s="328"/>
      <c r="Y2215" s="329"/>
      <c r="Z2215" s="336"/>
      <c r="AA2215" s="337"/>
      <c r="AB2215" s="337"/>
      <c r="AC2215" s="337"/>
      <c r="AD2215" s="338"/>
      <c r="AE2215" s="336"/>
      <c r="AF2215" s="337"/>
      <c r="AG2215" s="337"/>
      <c r="AH2215" s="337"/>
      <c r="AI2215" s="337"/>
      <c r="AJ2215" s="337"/>
      <c r="AK2215" s="300"/>
      <c r="AL2215" s="301"/>
      <c r="AM2215" s="301"/>
      <c r="AN2215" s="301"/>
      <c r="AO2215" s="301"/>
      <c r="AP2215" s="301"/>
      <c r="AQ2215" s="301"/>
      <c r="AR2215" s="301"/>
      <c r="AS2215" s="301"/>
      <c r="AT2215" s="301"/>
      <c r="AU2215" s="301"/>
      <c r="AV2215" s="301"/>
      <c r="AW2215" s="301"/>
      <c r="AX2215" s="302"/>
      <c r="AY2215" s="407"/>
      <c r="AZ2215" s="304"/>
      <c r="BA2215" s="304"/>
      <c r="BB2215" s="408"/>
      <c r="BC2215" s="306">
        <f t="shared" si="124"/>
        <v>0</v>
      </c>
      <c r="BD2215" s="307"/>
      <c r="BE2215" s="307"/>
      <c r="BF2215" s="308"/>
      <c r="BG2215" s="309"/>
      <c r="BH2215" s="310"/>
      <c r="BI2215" s="310"/>
      <c r="BJ2215" s="311"/>
      <c r="BK2215" s="312">
        <f t="shared" si="125"/>
        <v>0</v>
      </c>
      <c r="BL2215" s="313"/>
      <c r="BM2215" s="313"/>
      <c r="BN2215" s="313"/>
      <c r="BO2215" s="313"/>
      <c r="BP2215" s="314"/>
      <c r="BQ2215" s="294"/>
      <c r="BR2215" s="295"/>
      <c r="BS2215" s="295"/>
      <c r="BT2215" s="295"/>
      <c r="BU2215" s="295"/>
      <c r="BV2215" s="295"/>
      <c r="BW2215" s="296"/>
      <c r="BX2215" s="294"/>
      <c r="BY2215" s="295"/>
      <c r="BZ2215" s="295"/>
      <c r="CA2215" s="295"/>
      <c r="CB2215" s="295"/>
      <c r="CC2215" s="296"/>
      <c r="CD2215" s="294"/>
      <c r="CE2215" s="295"/>
      <c r="CF2215" s="295"/>
      <c r="CG2215" s="295"/>
      <c r="CH2215" s="295"/>
      <c r="CI2215" s="296"/>
    </row>
    <row r="2216" spans="1:87" ht="18" customHeight="1" x14ac:dyDescent="0.25">
      <c r="A2216" s="75"/>
      <c r="B2216" s="327"/>
      <c r="C2216" s="328"/>
      <c r="D2216" s="328"/>
      <c r="E2216" s="328"/>
      <c r="F2216" s="328"/>
      <c r="G2216" s="328"/>
      <c r="H2216" s="328"/>
      <c r="I2216" s="328"/>
      <c r="J2216" s="328"/>
      <c r="K2216" s="328"/>
      <c r="L2216" s="328"/>
      <c r="M2216" s="328"/>
      <c r="N2216" s="328"/>
      <c r="O2216" s="328"/>
      <c r="P2216" s="328"/>
      <c r="Q2216" s="328"/>
      <c r="R2216" s="328"/>
      <c r="S2216" s="328"/>
      <c r="T2216" s="328"/>
      <c r="U2216" s="328"/>
      <c r="V2216" s="328"/>
      <c r="W2216" s="328"/>
      <c r="X2216" s="328"/>
      <c r="Y2216" s="329"/>
      <c r="Z2216" s="336"/>
      <c r="AA2216" s="337"/>
      <c r="AB2216" s="337"/>
      <c r="AC2216" s="337"/>
      <c r="AD2216" s="338"/>
      <c r="AE2216" s="336"/>
      <c r="AF2216" s="337"/>
      <c r="AG2216" s="337"/>
      <c r="AH2216" s="337"/>
      <c r="AI2216" s="337"/>
      <c r="AJ2216" s="337"/>
      <c r="AK2216" s="300"/>
      <c r="AL2216" s="301"/>
      <c r="AM2216" s="301"/>
      <c r="AN2216" s="301"/>
      <c r="AO2216" s="301"/>
      <c r="AP2216" s="301"/>
      <c r="AQ2216" s="301"/>
      <c r="AR2216" s="301"/>
      <c r="AS2216" s="301"/>
      <c r="AT2216" s="301"/>
      <c r="AU2216" s="301"/>
      <c r="AV2216" s="301"/>
      <c r="AW2216" s="301"/>
      <c r="AX2216" s="302"/>
      <c r="AY2216" s="407"/>
      <c r="AZ2216" s="304"/>
      <c r="BA2216" s="304"/>
      <c r="BB2216" s="408"/>
      <c r="BC2216" s="306">
        <f t="shared" si="124"/>
        <v>0</v>
      </c>
      <c r="BD2216" s="307"/>
      <c r="BE2216" s="307"/>
      <c r="BF2216" s="308"/>
      <c r="BG2216" s="309"/>
      <c r="BH2216" s="310"/>
      <c r="BI2216" s="310"/>
      <c r="BJ2216" s="311"/>
      <c r="BK2216" s="312">
        <f t="shared" si="125"/>
        <v>0</v>
      </c>
      <c r="BL2216" s="313"/>
      <c r="BM2216" s="313"/>
      <c r="BN2216" s="313"/>
      <c r="BO2216" s="313"/>
      <c r="BP2216" s="314"/>
      <c r="BQ2216" s="294"/>
      <c r="BR2216" s="295"/>
      <c r="BS2216" s="295"/>
      <c r="BT2216" s="295"/>
      <c r="BU2216" s="295"/>
      <c r="BV2216" s="295"/>
      <c r="BW2216" s="296"/>
      <c r="BX2216" s="294"/>
      <c r="BY2216" s="295"/>
      <c r="BZ2216" s="295"/>
      <c r="CA2216" s="295"/>
      <c r="CB2216" s="295"/>
      <c r="CC2216" s="296"/>
      <c r="CD2216" s="294"/>
      <c r="CE2216" s="295"/>
      <c r="CF2216" s="295"/>
      <c r="CG2216" s="295"/>
      <c r="CH2216" s="295"/>
      <c r="CI2216" s="296"/>
    </row>
    <row r="2217" spans="1:87" ht="18" customHeight="1" x14ac:dyDescent="0.25">
      <c r="A2217" s="75"/>
      <c r="B2217" s="327"/>
      <c r="C2217" s="328"/>
      <c r="D2217" s="328"/>
      <c r="E2217" s="328"/>
      <c r="F2217" s="328"/>
      <c r="G2217" s="328"/>
      <c r="H2217" s="328"/>
      <c r="I2217" s="328"/>
      <c r="J2217" s="328"/>
      <c r="K2217" s="328"/>
      <c r="L2217" s="328"/>
      <c r="M2217" s="328"/>
      <c r="N2217" s="328"/>
      <c r="O2217" s="328"/>
      <c r="P2217" s="328"/>
      <c r="Q2217" s="328"/>
      <c r="R2217" s="328"/>
      <c r="S2217" s="328"/>
      <c r="T2217" s="328"/>
      <c r="U2217" s="328"/>
      <c r="V2217" s="328"/>
      <c r="W2217" s="328"/>
      <c r="X2217" s="328"/>
      <c r="Y2217" s="329"/>
      <c r="Z2217" s="336"/>
      <c r="AA2217" s="337"/>
      <c r="AB2217" s="337"/>
      <c r="AC2217" s="337"/>
      <c r="AD2217" s="338"/>
      <c r="AE2217" s="336"/>
      <c r="AF2217" s="337"/>
      <c r="AG2217" s="337"/>
      <c r="AH2217" s="337"/>
      <c r="AI2217" s="337"/>
      <c r="AJ2217" s="337"/>
      <c r="AK2217" s="300"/>
      <c r="AL2217" s="301"/>
      <c r="AM2217" s="301"/>
      <c r="AN2217" s="301"/>
      <c r="AO2217" s="301"/>
      <c r="AP2217" s="301"/>
      <c r="AQ2217" s="301"/>
      <c r="AR2217" s="301"/>
      <c r="AS2217" s="301"/>
      <c r="AT2217" s="301"/>
      <c r="AU2217" s="301"/>
      <c r="AV2217" s="301"/>
      <c r="AW2217" s="301"/>
      <c r="AX2217" s="302"/>
      <c r="AY2217" s="407"/>
      <c r="AZ2217" s="304"/>
      <c r="BA2217" s="304"/>
      <c r="BB2217" s="408"/>
      <c r="BC2217" s="306">
        <f t="shared" si="124"/>
        <v>0</v>
      </c>
      <c r="BD2217" s="307"/>
      <c r="BE2217" s="307"/>
      <c r="BF2217" s="308"/>
      <c r="BG2217" s="309"/>
      <c r="BH2217" s="310"/>
      <c r="BI2217" s="310"/>
      <c r="BJ2217" s="311"/>
      <c r="BK2217" s="312">
        <f t="shared" si="125"/>
        <v>0</v>
      </c>
      <c r="BL2217" s="313"/>
      <c r="BM2217" s="313"/>
      <c r="BN2217" s="313"/>
      <c r="BO2217" s="313"/>
      <c r="BP2217" s="314"/>
      <c r="BQ2217" s="294"/>
      <c r="BR2217" s="295"/>
      <c r="BS2217" s="295"/>
      <c r="BT2217" s="295"/>
      <c r="BU2217" s="295"/>
      <c r="BV2217" s="295"/>
      <c r="BW2217" s="296"/>
      <c r="BX2217" s="294"/>
      <c r="BY2217" s="295"/>
      <c r="BZ2217" s="295"/>
      <c r="CA2217" s="295"/>
      <c r="CB2217" s="295"/>
      <c r="CC2217" s="296"/>
      <c r="CD2217" s="294"/>
      <c r="CE2217" s="295"/>
      <c r="CF2217" s="295"/>
      <c r="CG2217" s="295"/>
      <c r="CH2217" s="295"/>
      <c r="CI2217" s="296"/>
    </row>
    <row r="2218" spans="1:87" ht="18" customHeight="1" x14ac:dyDescent="0.25">
      <c r="A2218" s="75"/>
      <c r="B2218" s="327"/>
      <c r="C2218" s="328"/>
      <c r="D2218" s="328"/>
      <c r="E2218" s="328"/>
      <c r="F2218" s="328"/>
      <c r="G2218" s="328"/>
      <c r="H2218" s="328"/>
      <c r="I2218" s="328"/>
      <c r="J2218" s="328"/>
      <c r="K2218" s="328"/>
      <c r="L2218" s="328"/>
      <c r="M2218" s="328"/>
      <c r="N2218" s="328"/>
      <c r="O2218" s="328"/>
      <c r="P2218" s="328"/>
      <c r="Q2218" s="328"/>
      <c r="R2218" s="328"/>
      <c r="S2218" s="328"/>
      <c r="T2218" s="328"/>
      <c r="U2218" s="328"/>
      <c r="V2218" s="328"/>
      <c r="W2218" s="328"/>
      <c r="X2218" s="328"/>
      <c r="Y2218" s="329"/>
      <c r="Z2218" s="336"/>
      <c r="AA2218" s="337"/>
      <c r="AB2218" s="337"/>
      <c r="AC2218" s="337"/>
      <c r="AD2218" s="338"/>
      <c r="AE2218" s="336"/>
      <c r="AF2218" s="337"/>
      <c r="AG2218" s="337"/>
      <c r="AH2218" s="337"/>
      <c r="AI2218" s="337"/>
      <c r="AJ2218" s="337"/>
      <c r="AK2218" s="300"/>
      <c r="AL2218" s="301"/>
      <c r="AM2218" s="301"/>
      <c r="AN2218" s="301"/>
      <c r="AO2218" s="301"/>
      <c r="AP2218" s="301"/>
      <c r="AQ2218" s="301"/>
      <c r="AR2218" s="301"/>
      <c r="AS2218" s="301"/>
      <c r="AT2218" s="301"/>
      <c r="AU2218" s="301"/>
      <c r="AV2218" s="301"/>
      <c r="AW2218" s="301"/>
      <c r="AX2218" s="302"/>
      <c r="AY2218" s="407"/>
      <c r="AZ2218" s="304"/>
      <c r="BA2218" s="304"/>
      <c r="BB2218" s="408"/>
      <c r="BC2218" s="306">
        <f t="shared" si="124"/>
        <v>0</v>
      </c>
      <c r="BD2218" s="307"/>
      <c r="BE2218" s="307"/>
      <c r="BF2218" s="308"/>
      <c r="BG2218" s="309"/>
      <c r="BH2218" s="310"/>
      <c r="BI2218" s="310"/>
      <c r="BJ2218" s="311"/>
      <c r="BK2218" s="312">
        <f t="shared" si="125"/>
        <v>0</v>
      </c>
      <c r="BL2218" s="313"/>
      <c r="BM2218" s="313"/>
      <c r="BN2218" s="313"/>
      <c r="BO2218" s="313"/>
      <c r="BP2218" s="314"/>
      <c r="BQ2218" s="294"/>
      <c r="BR2218" s="295"/>
      <c r="BS2218" s="295"/>
      <c r="BT2218" s="295"/>
      <c r="BU2218" s="295"/>
      <c r="BV2218" s="295"/>
      <c r="BW2218" s="296"/>
      <c r="BX2218" s="294"/>
      <c r="BY2218" s="295"/>
      <c r="BZ2218" s="295"/>
      <c r="CA2218" s="295"/>
      <c r="CB2218" s="295"/>
      <c r="CC2218" s="296"/>
      <c r="CD2218" s="294"/>
      <c r="CE2218" s="295"/>
      <c r="CF2218" s="295"/>
      <c r="CG2218" s="295"/>
      <c r="CH2218" s="295"/>
      <c r="CI2218" s="296"/>
    </row>
    <row r="2219" spans="1:87" ht="18" customHeight="1" x14ac:dyDescent="0.25">
      <c r="A2219" s="75"/>
      <c r="B2219" s="327"/>
      <c r="C2219" s="328"/>
      <c r="D2219" s="328"/>
      <c r="E2219" s="328"/>
      <c r="F2219" s="328"/>
      <c r="G2219" s="328"/>
      <c r="H2219" s="328"/>
      <c r="I2219" s="328"/>
      <c r="J2219" s="328"/>
      <c r="K2219" s="328"/>
      <c r="L2219" s="328"/>
      <c r="M2219" s="328"/>
      <c r="N2219" s="328"/>
      <c r="O2219" s="328"/>
      <c r="P2219" s="328"/>
      <c r="Q2219" s="328"/>
      <c r="R2219" s="328"/>
      <c r="S2219" s="328"/>
      <c r="T2219" s="328"/>
      <c r="U2219" s="328"/>
      <c r="V2219" s="328"/>
      <c r="W2219" s="328"/>
      <c r="X2219" s="328"/>
      <c r="Y2219" s="329"/>
      <c r="Z2219" s="336"/>
      <c r="AA2219" s="337"/>
      <c r="AB2219" s="337"/>
      <c r="AC2219" s="337"/>
      <c r="AD2219" s="338"/>
      <c r="AE2219" s="336"/>
      <c r="AF2219" s="337"/>
      <c r="AG2219" s="337"/>
      <c r="AH2219" s="337"/>
      <c r="AI2219" s="337"/>
      <c r="AJ2219" s="337"/>
      <c r="AK2219" s="300"/>
      <c r="AL2219" s="301"/>
      <c r="AM2219" s="301"/>
      <c r="AN2219" s="301"/>
      <c r="AO2219" s="301"/>
      <c r="AP2219" s="301"/>
      <c r="AQ2219" s="301"/>
      <c r="AR2219" s="301"/>
      <c r="AS2219" s="301"/>
      <c r="AT2219" s="301"/>
      <c r="AU2219" s="301"/>
      <c r="AV2219" s="301"/>
      <c r="AW2219" s="301"/>
      <c r="AX2219" s="302"/>
      <c r="AY2219" s="407"/>
      <c r="AZ2219" s="304"/>
      <c r="BA2219" s="304"/>
      <c r="BB2219" s="408"/>
      <c r="BC2219" s="306">
        <f t="shared" si="124"/>
        <v>0</v>
      </c>
      <c r="BD2219" s="307"/>
      <c r="BE2219" s="307"/>
      <c r="BF2219" s="308"/>
      <c r="BG2219" s="309"/>
      <c r="BH2219" s="310"/>
      <c r="BI2219" s="310"/>
      <c r="BJ2219" s="311"/>
      <c r="BK2219" s="312">
        <f t="shared" si="125"/>
        <v>0</v>
      </c>
      <c r="BL2219" s="313"/>
      <c r="BM2219" s="313"/>
      <c r="BN2219" s="313"/>
      <c r="BO2219" s="313"/>
      <c r="BP2219" s="314"/>
      <c r="BQ2219" s="294"/>
      <c r="BR2219" s="295"/>
      <c r="BS2219" s="295"/>
      <c r="BT2219" s="295"/>
      <c r="BU2219" s="295"/>
      <c r="BV2219" s="295"/>
      <c r="BW2219" s="296"/>
      <c r="BX2219" s="294"/>
      <c r="BY2219" s="295"/>
      <c r="BZ2219" s="295"/>
      <c r="CA2219" s="295"/>
      <c r="CB2219" s="295"/>
      <c r="CC2219" s="296"/>
      <c r="CD2219" s="294"/>
      <c r="CE2219" s="295"/>
      <c r="CF2219" s="295"/>
      <c r="CG2219" s="295"/>
      <c r="CH2219" s="295"/>
      <c r="CI2219" s="296"/>
    </row>
    <row r="2220" spans="1:87" ht="18" customHeight="1" x14ac:dyDescent="0.25">
      <c r="A2220" s="75"/>
      <c r="B2220" s="327"/>
      <c r="C2220" s="328"/>
      <c r="D2220" s="328"/>
      <c r="E2220" s="328"/>
      <c r="F2220" s="328"/>
      <c r="G2220" s="328"/>
      <c r="H2220" s="328"/>
      <c r="I2220" s="328"/>
      <c r="J2220" s="328"/>
      <c r="K2220" s="328"/>
      <c r="L2220" s="328"/>
      <c r="M2220" s="328"/>
      <c r="N2220" s="328"/>
      <c r="O2220" s="328"/>
      <c r="P2220" s="328"/>
      <c r="Q2220" s="328"/>
      <c r="R2220" s="328"/>
      <c r="S2220" s="328"/>
      <c r="T2220" s="328"/>
      <c r="U2220" s="328"/>
      <c r="V2220" s="328"/>
      <c r="W2220" s="328"/>
      <c r="X2220" s="328"/>
      <c r="Y2220" s="329"/>
      <c r="Z2220" s="336"/>
      <c r="AA2220" s="337"/>
      <c r="AB2220" s="337"/>
      <c r="AC2220" s="337"/>
      <c r="AD2220" s="338"/>
      <c r="AE2220" s="336"/>
      <c r="AF2220" s="337"/>
      <c r="AG2220" s="337"/>
      <c r="AH2220" s="337"/>
      <c r="AI2220" s="337"/>
      <c r="AJ2220" s="337"/>
      <c r="AK2220" s="300"/>
      <c r="AL2220" s="301"/>
      <c r="AM2220" s="301"/>
      <c r="AN2220" s="301"/>
      <c r="AO2220" s="301"/>
      <c r="AP2220" s="301"/>
      <c r="AQ2220" s="301"/>
      <c r="AR2220" s="301"/>
      <c r="AS2220" s="301"/>
      <c r="AT2220" s="301"/>
      <c r="AU2220" s="301"/>
      <c r="AV2220" s="301"/>
      <c r="AW2220" s="301"/>
      <c r="AX2220" s="302"/>
      <c r="AY2220" s="407"/>
      <c r="AZ2220" s="304"/>
      <c r="BA2220" s="304"/>
      <c r="BB2220" s="408"/>
      <c r="BC2220" s="306">
        <f t="shared" si="124"/>
        <v>0</v>
      </c>
      <c r="BD2220" s="307"/>
      <c r="BE2220" s="307"/>
      <c r="BF2220" s="308"/>
      <c r="BG2220" s="309"/>
      <c r="BH2220" s="310"/>
      <c r="BI2220" s="310"/>
      <c r="BJ2220" s="311"/>
      <c r="BK2220" s="312">
        <f t="shared" si="125"/>
        <v>0</v>
      </c>
      <c r="BL2220" s="313"/>
      <c r="BM2220" s="313"/>
      <c r="BN2220" s="313"/>
      <c r="BO2220" s="313"/>
      <c r="BP2220" s="314"/>
      <c r="BQ2220" s="294"/>
      <c r="BR2220" s="295"/>
      <c r="BS2220" s="295"/>
      <c r="BT2220" s="295"/>
      <c r="BU2220" s="295"/>
      <c r="BV2220" s="295"/>
      <c r="BW2220" s="296"/>
      <c r="BX2220" s="294"/>
      <c r="BY2220" s="295"/>
      <c r="BZ2220" s="295"/>
      <c r="CA2220" s="295"/>
      <c r="CB2220" s="295"/>
      <c r="CC2220" s="296"/>
      <c r="CD2220" s="294"/>
      <c r="CE2220" s="295"/>
      <c r="CF2220" s="295"/>
      <c r="CG2220" s="295"/>
      <c r="CH2220" s="295"/>
      <c r="CI2220" s="296"/>
    </row>
    <row r="2221" spans="1:87" ht="18" customHeight="1" x14ac:dyDescent="0.25">
      <c r="A2221" s="75"/>
      <c r="B2221" s="327"/>
      <c r="C2221" s="328"/>
      <c r="D2221" s="328"/>
      <c r="E2221" s="328"/>
      <c r="F2221" s="328"/>
      <c r="G2221" s="328"/>
      <c r="H2221" s="328"/>
      <c r="I2221" s="328"/>
      <c r="J2221" s="328"/>
      <c r="K2221" s="328"/>
      <c r="L2221" s="328"/>
      <c r="M2221" s="328"/>
      <c r="N2221" s="328"/>
      <c r="O2221" s="328"/>
      <c r="P2221" s="328"/>
      <c r="Q2221" s="328"/>
      <c r="R2221" s="328"/>
      <c r="S2221" s="328"/>
      <c r="T2221" s="328"/>
      <c r="U2221" s="328"/>
      <c r="V2221" s="328"/>
      <c r="W2221" s="328"/>
      <c r="X2221" s="328"/>
      <c r="Y2221" s="329"/>
      <c r="Z2221" s="336"/>
      <c r="AA2221" s="337"/>
      <c r="AB2221" s="337"/>
      <c r="AC2221" s="337"/>
      <c r="AD2221" s="338"/>
      <c r="AE2221" s="336"/>
      <c r="AF2221" s="337"/>
      <c r="AG2221" s="337"/>
      <c r="AH2221" s="337"/>
      <c r="AI2221" s="337"/>
      <c r="AJ2221" s="337"/>
      <c r="AK2221" s="300"/>
      <c r="AL2221" s="301"/>
      <c r="AM2221" s="301"/>
      <c r="AN2221" s="301"/>
      <c r="AO2221" s="301"/>
      <c r="AP2221" s="301"/>
      <c r="AQ2221" s="301"/>
      <c r="AR2221" s="301"/>
      <c r="AS2221" s="301"/>
      <c r="AT2221" s="301"/>
      <c r="AU2221" s="301"/>
      <c r="AV2221" s="301"/>
      <c r="AW2221" s="301"/>
      <c r="AX2221" s="302"/>
      <c r="AY2221" s="407"/>
      <c r="AZ2221" s="304"/>
      <c r="BA2221" s="304"/>
      <c r="BB2221" s="408"/>
      <c r="BC2221" s="306">
        <f t="shared" si="124"/>
        <v>0</v>
      </c>
      <c r="BD2221" s="307"/>
      <c r="BE2221" s="307"/>
      <c r="BF2221" s="308"/>
      <c r="BG2221" s="309"/>
      <c r="BH2221" s="310"/>
      <c r="BI2221" s="310"/>
      <c r="BJ2221" s="311"/>
      <c r="BK2221" s="312">
        <f t="shared" si="125"/>
        <v>0</v>
      </c>
      <c r="BL2221" s="313"/>
      <c r="BM2221" s="313"/>
      <c r="BN2221" s="313"/>
      <c r="BO2221" s="313"/>
      <c r="BP2221" s="314"/>
      <c r="BQ2221" s="294"/>
      <c r="BR2221" s="295"/>
      <c r="BS2221" s="295"/>
      <c r="BT2221" s="295"/>
      <c r="BU2221" s="295"/>
      <c r="BV2221" s="295"/>
      <c r="BW2221" s="296"/>
      <c r="BX2221" s="294"/>
      <c r="BY2221" s="295"/>
      <c r="BZ2221" s="295"/>
      <c r="CA2221" s="295"/>
      <c r="CB2221" s="295"/>
      <c r="CC2221" s="296"/>
      <c r="CD2221" s="294"/>
      <c r="CE2221" s="295"/>
      <c r="CF2221" s="295"/>
      <c r="CG2221" s="295"/>
      <c r="CH2221" s="295"/>
      <c r="CI2221" s="296"/>
    </row>
    <row r="2222" spans="1:87" ht="18" customHeight="1" x14ac:dyDescent="0.25">
      <c r="A2222" s="75"/>
      <c r="B2222" s="327"/>
      <c r="C2222" s="328"/>
      <c r="D2222" s="328"/>
      <c r="E2222" s="328"/>
      <c r="F2222" s="328"/>
      <c r="G2222" s="328"/>
      <c r="H2222" s="328"/>
      <c r="I2222" s="328"/>
      <c r="J2222" s="328"/>
      <c r="K2222" s="328"/>
      <c r="L2222" s="328"/>
      <c r="M2222" s="328"/>
      <c r="N2222" s="328"/>
      <c r="O2222" s="328"/>
      <c r="P2222" s="328"/>
      <c r="Q2222" s="328"/>
      <c r="R2222" s="328"/>
      <c r="S2222" s="328"/>
      <c r="T2222" s="328"/>
      <c r="U2222" s="328"/>
      <c r="V2222" s="328"/>
      <c r="W2222" s="328"/>
      <c r="X2222" s="328"/>
      <c r="Y2222" s="329"/>
      <c r="Z2222" s="336"/>
      <c r="AA2222" s="337"/>
      <c r="AB2222" s="337"/>
      <c r="AC2222" s="337"/>
      <c r="AD2222" s="338"/>
      <c r="AE2222" s="336"/>
      <c r="AF2222" s="337"/>
      <c r="AG2222" s="337"/>
      <c r="AH2222" s="337"/>
      <c r="AI2222" s="337"/>
      <c r="AJ2222" s="337"/>
      <c r="AK2222" s="300"/>
      <c r="AL2222" s="301"/>
      <c r="AM2222" s="301"/>
      <c r="AN2222" s="301"/>
      <c r="AO2222" s="301"/>
      <c r="AP2222" s="301"/>
      <c r="AQ2222" s="301"/>
      <c r="AR2222" s="301"/>
      <c r="AS2222" s="301"/>
      <c r="AT2222" s="301"/>
      <c r="AU2222" s="301"/>
      <c r="AV2222" s="301"/>
      <c r="AW2222" s="301"/>
      <c r="AX2222" s="302"/>
      <c r="AY2222" s="407"/>
      <c r="AZ2222" s="304"/>
      <c r="BA2222" s="304"/>
      <c r="BB2222" s="408"/>
      <c r="BC2222" s="306">
        <f t="shared" si="124"/>
        <v>0</v>
      </c>
      <c r="BD2222" s="307"/>
      <c r="BE2222" s="307"/>
      <c r="BF2222" s="308"/>
      <c r="BG2222" s="309"/>
      <c r="BH2222" s="310"/>
      <c r="BI2222" s="310"/>
      <c r="BJ2222" s="311"/>
      <c r="BK2222" s="312">
        <f t="shared" si="125"/>
        <v>0</v>
      </c>
      <c r="BL2222" s="313"/>
      <c r="BM2222" s="313"/>
      <c r="BN2222" s="313"/>
      <c r="BO2222" s="313"/>
      <c r="BP2222" s="314"/>
      <c r="BQ2222" s="294"/>
      <c r="BR2222" s="295"/>
      <c r="BS2222" s="295"/>
      <c r="BT2222" s="295"/>
      <c r="BU2222" s="295"/>
      <c r="BV2222" s="295"/>
      <c r="BW2222" s="296"/>
      <c r="BX2222" s="294"/>
      <c r="BY2222" s="295"/>
      <c r="BZ2222" s="295"/>
      <c r="CA2222" s="295"/>
      <c r="CB2222" s="295"/>
      <c r="CC2222" s="296"/>
      <c r="CD2222" s="294"/>
      <c r="CE2222" s="295"/>
      <c r="CF2222" s="295"/>
      <c r="CG2222" s="295"/>
      <c r="CH2222" s="295"/>
      <c r="CI2222" s="296"/>
    </row>
    <row r="2223" spans="1:87" ht="18" customHeight="1" x14ac:dyDescent="0.25">
      <c r="A2223" s="75"/>
      <c r="B2223" s="327"/>
      <c r="C2223" s="328"/>
      <c r="D2223" s="328"/>
      <c r="E2223" s="328"/>
      <c r="F2223" s="328"/>
      <c r="G2223" s="328"/>
      <c r="H2223" s="328"/>
      <c r="I2223" s="328"/>
      <c r="J2223" s="328"/>
      <c r="K2223" s="328"/>
      <c r="L2223" s="328"/>
      <c r="M2223" s="328"/>
      <c r="N2223" s="328"/>
      <c r="O2223" s="328"/>
      <c r="P2223" s="328"/>
      <c r="Q2223" s="328"/>
      <c r="R2223" s="328"/>
      <c r="S2223" s="328"/>
      <c r="T2223" s="328"/>
      <c r="U2223" s="328"/>
      <c r="V2223" s="328"/>
      <c r="W2223" s="328"/>
      <c r="X2223" s="328"/>
      <c r="Y2223" s="329"/>
      <c r="Z2223" s="336"/>
      <c r="AA2223" s="337"/>
      <c r="AB2223" s="337"/>
      <c r="AC2223" s="337"/>
      <c r="AD2223" s="338"/>
      <c r="AE2223" s="336"/>
      <c r="AF2223" s="337"/>
      <c r="AG2223" s="337"/>
      <c r="AH2223" s="337"/>
      <c r="AI2223" s="337"/>
      <c r="AJ2223" s="337"/>
      <c r="AK2223" s="300"/>
      <c r="AL2223" s="301"/>
      <c r="AM2223" s="301"/>
      <c r="AN2223" s="301"/>
      <c r="AO2223" s="301"/>
      <c r="AP2223" s="301"/>
      <c r="AQ2223" s="301"/>
      <c r="AR2223" s="301"/>
      <c r="AS2223" s="301"/>
      <c r="AT2223" s="301"/>
      <c r="AU2223" s="301"/>
      <c r="AV2223" s="301"/>
      <c r="AW2223" s="301"/>
      <c r="AX2223" s="302"/>
      <c r="AY2223" s="407"/>
      <c r="AZ2223" s="304"/>
      <c r="BA2223" s="304"/>
      <c r="BB2223" s="408"/>
      <c r="BC2223" s="306">
        <f t="shared" si="124"/>
        <v>0</v>
      </c>
      <c r="BD2223" s="307"/>
      <c r="BE2223" s="307"/>
      <c r="BF2223" s="308"/>
      <c r="BG2223" s="309"/>
      <c r="BH2223" s="310"/>
      <c r="BI2223" s="310"/>
      <c r="BJ2223" s="311"/>
      <c r="BK2223" s="312">
        <f t="shared" si="125"/>
        <v>0</v>
      </c>
      <c r="BL2223" s="313"/>
      <c r="BM2223" s="313"/>
      <c r="BN2223" s="313"/>
      <c r="BO2223" s="313"/>
      <c r="BP2223" s="314"/>
      <c r="BQ2223" s="294"/>
      <c r="BR2223" s="295"/>
      <c r="BS2223" s="295"/>
      <c r="BT2223" s="295"/>
      <c r="BU2223" s="295"/>
      <c r="BV2223" s="295"/>
      <c r="BW2223" s="296"/>
      <c r="BX2223" s="294"/>
      <c r="BY2223" s="295"/>
      <c r="BZ2223" s="295"/>
      <c r="CA2223" s="295"/>
      <c r="CB2223" s="295"/>
      <c r="CC2223" s="296"/>
      <c r="CD2223" s="294"/>
      <c r="CE2223" s="295"/>
      <c r="CF2223" s="295"/>
      <c r="CG2223" s="295"/>
      <c r="CH2223" s="295"/>
      <c r="CI2223" s="296"/>
    </row>
    <row r="2224" spans="1:87" ht="18" customHeight="1" x14ac:dyDescent="0.25">
      <c r="A2224" s="75"/>
      <c r="B2224" s="327"/>
      <c r="C2224" s="328"/>
      <c r="D2224" s="328"/>
      <c r="E2224" s="328"/>
      <c r="F2224" s="328"/>
      <c r="G2224" s="328"/>
      <c r="H2224" s="328"/>
      <c r="I2224" s="328"/>
      <c r="J2224" s="328"/>
      <c r="K2224" s="328"/>
      <c r="L2224" s="328"/>
      <c r="M2224" s="328"/>
      <c r="N2224" s="328"/>
      <c r="O2224" s="328"/>
      <c r="P2224" s="328"/>
      <c r="Q2224" s="328"/>
      <c r="R2224" s="328"/>
      <c r="S2224" s="328"/>
      <c r="T2224" s="328"/>
      <c r="U2224" s="328"/>
      <c r="V2224" s="328"/>
      <c r="W2224" s="328"/>
      <c r="X2224" s="328"/>
      <c r="Y2224" s="329"/>
      <c r="Z2224" s="336"/>
      <c r="AA2224" s="337"/>
      <c r="AB2224" s="337"/>
      <c r="AC2224" s="337"/>
      <c r="AD2224" s="338"/>
      <c r="AE2224" s="336"/>
      <c r="AF2224" s="337"/>
      <c r="AG2224" s="337"/>
      <c r="AH2224" s="337"/>
      <c r="AI2224" s="337"/>
      <c r="AJ2224" s="337"/>
      <c r="AK2224" s="300"/>
      <c r="AL2224" s="301"/>
      <c r="AM2224" s="301"/>
      <c r="AN2224" s="301"/>
      <c r="AO2224" s="301"/>
      <c r="AP2224" s="301"/>
      <c r="AQ2224" s="301"/>
      <c r="AR2224" s="301"/>
      <c r="AS2224" s="301"/>
      <c r="AT2224" s="301"/>
      <c r="AU2224" s="301"/>
      <c r="AV2224" s="301"/>
      <c r="AW2224" s="301"/>
      <c r="AX2224" s="302"/>
      <c r="AY2224" s="407"/>
      <c r="AZ2224" s="304"/>
      <c r="BA2224" s="304"/>
      <c r="BB2224" s="408"/>
      <c r="BC2224" s="306">
        <f t="shared" si="124"/>
        <v>0</v>
      </c>
      <c r="BD2224" s="307"/>
      <c r="BE2224" s="307"/>
      <c r="BF2224" s="308"/>
      <c r="BG2224" s="309"/>
      <c r="BH2224" s="310"/>
      <c r="BI2224" s="310"/>
      <c r="BJ2224" s="311"/>
      <c r="BK2224" s="312">
        <f t="shared" si="125"/>
        <v>0</v>
      </c>
      <c r="BL2224" s="313"/>
      <c r="BM2224" s="313"/>
      <c r="BN2224" s="313"/>
      <c r="BO2224" s="313"/>
      <c r="BP2224" s="314"/>
      <c r="BQ2224" s="294"/>
      <c r="BR2224" s="295"/>
      <c r="BS2224" s="295"/>
      <c r="BT2224" s="295"/>
      <c r="BU2224" s="295"/>
      <c r="BV2224" s="295"/>
      <c r="BW2224" s="296"/>
      <c r="BX2224" s="294"/>
      <c r="BY2224" s="295"/>
      <c r="BZ2224" s="295"/>
      <c r="CA2224" s="295"/>
      <c r="CB2224" s="295"/>
      <c r="CC2224" s="296"/>
      <c r="CD2224" s="294"/>
      <c r="CE2224" s="295"/>
      <c r="CF2224" s="295"/>
      <c r="CG2224" s="295"/>
      <c r="CH2224" s="295"/>
      <c r="CI2224" s="296"/>
    </row>
    <row r="2225" spans="1:87" ht="18" customHeight="1" x14ac:dyDescent="0.25">
      <c r="A2225" s="75"/>
      <c r="B2225" s="327"/>
      <c r="C2225" s="328"/>
      <c r="D2225" s="328"/>
      <c r="E2225" s="328"/>
      <c r="F2225" s="328"/>
      <c r="G2225" s="328"/>
      <c r="H2225" s="328"/>
      <c r="I2225" s="328"/>
      <c r="J2225" s="328"/>
      <c r="K2225" s="328"/>
      <c r="L2225" s="328"/>
      <c r="M2225" s="328"/>
      <c r="N2225" s="328"/>
      <c r="O2225" s="328"/>
      <c r="P2225" s="328"/>
      <c r="Q2225" s="328"/>
      <c r="R2225" s="328"/>
      <c r="S2225" s="328"/>
      <c r="T2225" s="328"/>
      <c r="U2225" s="328"/>
      <c r="V2225" s="328"/>
      <c r="W2225" s="328"/>
      <c r="X2225" s="328"/>
      <c r="Y2225" s="329"/>
      <c r="Z2225" s="336"/>
      <c r="AA2225" s="337"/>
      <c r="AB2225" s="337"/>
      <c r="AC2225" s="337"/>
      <c r="AD2225" s="338"/>
      <c r="AE2225" s="336"/>
      <c r="AF2225" s="337"/>
      <c r="AG2225" s="337"/>
      <c r="AH2225" s="337"/>
      <c r="AI2225" s="337"/>
      <c r="AJ2225" s="337"/>
      <c r="AK2225" s="300"/>
      <c r="AL2225" s="301"/>
      <c r="AM2225" s="301"/>
      <c r="AN2225" s="301"/>
      <c r="AO2225" s="301"/>
      <c r="AP2225" s="301"/>
      <c r="AQ2225" s="301"/>
      <c r="AR2225" s="301"/>
      <c r="AS2225" s="301"/>
      <c r="AT2225" s="301"/>
      <c r="AU2225" s="301"/>
      <c r="AV2225" s="301"/>
      <c r="AW2225" s="301"/>
      <c r="AX2225" s="302"/>
      <c r="AY2225" s="407"/>
      <c r="AZ2225" s="304"/>
      <c r="BA2225" s="304"/>
      <c r="BB2225" s="408"/>
      <c r="BC2225" s="306">
        <f t="shared" si="124"/>
        <v>0</v>
      </c>
      <c r="BD2225" s="307"/>
      <c r="BE2225" s="307"/>
      <c r="BF2225" s="308"/>
      <c r="BG2225" s="309"/>
      <c r="BH2225" s="310"/>
      <c r="BI2225" s="310"/>
      <c r="BJ2225" s="311"/>
      <c r="BK2225" s="312">
        <f t="shared" si="125"/>
        <v>0</v>
      </c>
      <c r="BL2225" s="313"/>
      <c r="BM2225" s="313"/>
      <c r="BN2225" s="313"/>
      <c r="BO2225" s="313"/>
      <c r="BP2225" s="314"/>
      <c r="BQ2225" s="294"/>
      <c r="BR2225" s="295"/>
      <c r="BS2225" s="295"/>
      <c r="BT2225" s="295"/>
      <c r="BU2225" s="295"/>
      <c r="BV2225" s="295"/>
      <c r="BW2225" s="296"/>
      <c r="BX2225" s="294"/>
      <c r="BY2225" s="295"/>
      <c r="BZ2225" s="295"/>
      <c r="CA2225" s="295"/>
      <c r="CB2225" s="295"/>
      <c r="CC2225" s="296"/>
      <c r="CD2225" s="294"/>
      <c r="CE2225" s="295"/>
      <c r="CF2225" s="295"/>
      <c r="CG2225" s="295"/>
      <c r="CH2225" s="295"/>
      <c r="CI2225" s="296"/>
    </row>
    <row r="2226" spans="1:87" ht="18" customHeight="1" x14ac:dyDescent="0.25">
      <c r="A2226" s="75"/>
      <c r="B2226" s="327"/>
      <c r="C2226" s="328"/>
      <c r="D2226" s="328"/>
      <c r="E2226" s="328"/>
      <c r="F2226" s="328"/>
      <c r="G2226" s="328"/>
      <c r="H2226" s="328"/>
      <c r="I2226" s="328"/>
      <c r="J2226" s="328"/>
      <c r="K2226" s="328"/>
      <c r="L2226" s="328"/>
      <c r="M2226" s="328"/>
      <c r="N2226" s="328"/>
      <c r="O2226" s="328"/>
      <c r="P2226" s="328"/>
      <c r="Q2226" s="328"/>
      <c r="R2226" s="328"/>
      <c r="S2226" s="328"/>
      <c r="T2226" s="328"/>
      <c r="U2226" s="328"/>
      <c r="V2226" s="328"/>
      <c r="W2226" s="328"/>
      <c r="X2226" s="328"/>
      <c r="Y2226" s="329"/>
      <c r="Z2226" s="336"/>
      <c r="AA2226" s="337"/>
      <c r="AB2226" s="337"/>
      <c r="AC2226" s="337"/>
      <c r="AD2226" s="338"/>
      <c r="AE2226" s="336"/>
      <c r="AF2226" s="337"/>
      <c r="AG2226" s="337"/>
      <c r="AH2226" s="337"/>
      <c r="AI2226" s="337"/>
      <c r="AJ2226" s="337"/>
      <c r="AK2226" s="300"/>
      <c r="AL2226" s="301"/>
      <c r="AM2226" s="301"/>
      <c r="AN2226" s="301"/>
      <c r="AO2226" s="301"/>
      <c r="AP2226" s="301"/>
      <c r="AQ2226" s="301"/>
      <c r="AR2226" s="301"/>
      <c r="AS2226" s="301"/>
      <c r="AT2226" s="301"/>
      <c r="AU2226" s="301"/>
      <c r="AV2226" s="301"/>
      <c r="AW2226" s="301"/>
      <c r="AX2226" s="302"/>
      <c r="AY2226" s="407"/>
      <c r="AZ2226" s="304"/>
      <c r="BA2226" s="304"/>
      <c r="BB2226" s="408"/>
      <c r="BC2226" s="306">
        <f t="shared" si="124"/>
        <v>0</v>
      </c>
      <c r="BD2226" s="307"/>
      <c r="BE2226" s="307"/>
      <c r="BF2226" s="308"/>
      <c r="BG2226" s="309"/>
      <c r="BH2226" s="310"/>
      <c r="BI2226" s="310"/>
      <c r="BJ2226" s="311"/>
      <c r="BK2226" s="312">
        <f t="shared" si="125"/>
        <v>0</v>
      </c>
      <c r="BL2226" s="313"/>
      <c r="BM2226" s="313"/>
      <c r="BN2226" s="313"/>
      <c r="BO2226" s="313"/>
      <c r="BP2226" s="314"/>
      <c r="BQ2226" s="294"/>
      <c r="BR2226" s="295"/>
      <c r="BS2226" s="295"/>
      <c r="BT2226" s="295"/>
      <c r="BU2226" s="295"/>
      <c r="BV2226" s="295"/>
      <c r="BW2226" s="296"/>
      <c r="BX2226" s="294"/>
      <c r="BY2226" s="295"/>
      <c r="BZ2226" s="295"/>
      <c r="CA2226" s="295"/>
      <c r="CB2226" s="295"/>
      <c r="CC2226" s="296"/>
      <c r="CD2226" s="294"/>
      <c r="CE2226" s="295"/>
      <c r="CF2226" s="295"/>
      <c r="CG2226" s="295"/>
      <c r="CH2226" s="295"/>
      <c r="CI2226" s="296"/>
    </row>
    <row r="2227" spans="1:87" ht="18" customHeight="1" x14ac:dyDescent="0.25">
      <c r="A2227" s="75"/>
      <c r="B2227" s="327"/>
      <c r="C2227" s="328"/>
      <c r="D2227" s="328"/>
      <c r="E2227" s="328"/>
      <c r="F2227" s="328"/>
      <c r="G2227" s="328"/>
      <c r="H2227" s="328"/>
      <c r="I2227" s="328"/>
      <c r="J2227" s="328"/>
      <c r="K2227" s="328"/>
      <c r="L2227" s="328"/>
      <c r="M2227" s="328"/>
      <c r="N2227" s="328"/>
      <c r="O2227" s="328"/>
      <c r="P2227" s="328"/>
      <c r="Q2227" s="328"/>
      <c r="R2227" s="328"/>
      <c r="S2227" s="328"/>
      <c r="T2227" s="328"/>
      <c r="U2227" s="328"/>
      <c r="V2227" s="328"/>
      <c r="W2227" s="328"/>
      <c r="X2227" s="328"/>
      <c r="Y2227" s="329"/>
      <c r="Z2227" s="336"/>
      <c r="AA2227" s="337"/>
      <c r="AB2227" s="337"/>
      <c r="AC2227" s="337"/>
      <c r="AD2227" s="338"/>
      <c r="AE2227" s="336"/>
      <c r="AF2227" s="337"/>
      <c r="AG2227" s="337"/>
      <c r="AH2227" s="337"/>
      <c r="AI2227" s="337"/>
      <c r="AJ2227" s="337"/>
      <c r="AK2227" s="300"/>
      <c r="AL2227" s="301"/>
      <c r="AM2227" s="301"/>
      <c r="AN2227" s="301"/>
      <c r="AO2227" s="301"/>
      <c r="AP2227" s="301"/>
      <c r="AQ2227" s="301"/>
      <c r="AR2227" s="301"/>
      <c r="AS2227" s="301"/>
      <c r="AT2227" s="301"/>
      <c r="AU2227" s="301"/>
      <c r="AV2227" s="301"/>
      <c r="AW2227" s="301"/>
      <c r="AX2227" s="302"/>
      <c r="AY2227" s="407"/>
      <c r="AZ2227" s="304"/>
      <c r="BA2227" s="304"/>
      <c r="BB2227" s="408"/>
      <c r="BC2227" s="306">
        <f t="shared" si="124"/>
        <v>0</v>
      </c>
      <c r="BD2227" s="307"/>
      <c r="BE2227" s="307"/>
      <c r="BF2227" s="308"/>
      <c r="BG2227" s="309"/>
      <c r="BH2227" s="310"/>
      <c r="BI2227" s="310"/>
      <c r="BJ2227" s="311"/>
      <c r="BK2227" s="312">
        <f t="shared" si="125"/>
        <v>0</v>
      </c>
      <c r="BL2227" s="313"/>
      <c r="BM2227" s="313"/>
      <c r="BN2227" s="313"/>
      <c r="BO2227" s="313"/>
      <c r="BP2227" s="314"/>
      <c r="BQ2227" s="294"/>
      <c r="BR2227" s="295"/>
      <c r="BS2227" s="295"/>
      <c r="BT2227" s="295"/>
      <c r="BU2227" s="295"/>
      <c r="BV2227" s="295"/>
      <c r="BW2227" s="296"/>
      <c r="BX2227" s="294"/>
      <c r="BY2227" s="295"/>
      <c r="BZ2227" s="295"/>
      <c r="CA2227" s="295"/>
      <c r="CB2227" s="295"/>
      <c r="CC2227" s="296"/>
      <c r="CD2227" s="294"/>
      <c r="CE2227" s="295"/>
      <c r="CF2227" s="295"/>
      <c r="CG2227" s="295"/>
      <c r="CH2227" s="295"/>
      <c r="CI2227" s="296"/>
    </row>
    <row r="2228" spans="1:87" ht="18" customHeight="1" x14ac:dyDescent="0.25">
      <c r="A2228" s="75"/>
      <c r="B2228" s="327"/>
      <c r="C2228" s="328"/>
      <c r="D2228" s="328"/>
      <c r="E2228" s="328"/>
      <c r="F2228" s="328"/>
      <c r="G2228" s="328"/>
      <c r="H2228" s="328"/>
      <c r="I2228" s="328"/>
      <c r="J2228" s="328"/>
      <c r="K2228" s="328"/>
      <c r="L2228" s="328"/>
      <c r="M2228" s="328"/>
      <c r="N2228" s="328"/>
      <c r="O2228" s="328"/>
      <c r="P2228" s="328"/>
      <c r="Q2228" s="328"/>
      <c r="R2228" s="328"/>
      <c r="S2228" s="328"/>
      <c r="T2228" s="328"/>
      <c r="U2228" s="328"/>
      <c r="V2228" s="328"/>
      <c r="W2228" s="328"/>
      <c r="X2228" s="328"/>
      <c r="Y2228" s="329"/>
      <c r="Z2228" s="336"/>
      <c r="AA2228" s="337"/>
      <c r="AB2228" s="337"/>
      <c r="AC2228" s="337"/>
      <c r="AD2228" s="338"/>
      <c r="AE2228" s="336"/>
      <c r="AF2228" s="337"/>
      <c r="AG2228" s="337"/>
      <c r="AH2228" s="337"/>
      <c r="AI2228" s="337"/>
      <c r="AJ2228" s="337"/>
      <c r="AK2228" s="300"/>
      <c r="AL2228" s="301"/>
      <c r="AM2228" s="301"/>
      <c r="AN2228" s="301"/>
      <c r="AO2228" s="301"/>
      <c r="AP2228" s="301"/>
      <c r="AQ2228" s="301"/>
      <c r="AR2228" s="301"/>
      <c r="AS2228" s="301"/>
      <c r="AT2228" s="301"/>
      <c r="AU2228" s="301"/>
      <c r="AV2228" s="301"/>
      <c r="AW2228" s="301"/>
      <c r="AX2228" s="302"/>
      <c r="AY2228" s="407"/>
      <c r="AZ2228" s="304"/>
      <c r="BA2228" s="304"/>
      <c r="BB2228" s="408"/>
      <c r="BC2228" s="306">
        <f t="shared" si="124"/>
        <v>0</v>
      </c>
      <c r="BD2228" s="307"/>
      <c r="BE2228" s="307"/>
      <c r="BF2228" s="308"/>
      <c r="BG2228" s="309"/>
      <c r="BH2228" s="310"/>
      <c r="BI2228" s="310"/>
      <c r="BJ2228" s="311"/>
      <c r="BK2228" s="312">
        <f t="shared" si="125"/>
        <v>0</v>
      </c>
      <c r="BL2228" s="313"/>
      <c r="BM2228" s="313"/>
      <c r="BN2228" s="313"/>
      <c r="BO2228" s="313"/>
      <c r="BP2228" s="314"/>
      <c r="BQ2228" s="294"/>
      <c r="BR2228" s="295"/>
      <c r="BS2228" s="295"/>
      <c r="BT2228" s="295"/>
      <c r="BU2228" s="295"/>
      <c r="BV2228" s="295"/>
      <c r="BW2228" s="296"/>
      <c r="BX2228" s="294"/>
      <c r="BY2228" s="295"/>
      <c r="BZ2228" s="295"/>
      <c r="CA2228" s="295"/>
      <c r="CB2228" s="295"/>
      <c r="CC2228" s="296"/>
      <c r="CD2228" s="294"/>
      <c r="CE2228" s="295"/>
      <c r="CF2228" s="295"/>
      <c r="CG2228" s="295"/>
      <c r="CH2228" s="295"/>
      <c r="CI2228" s="296"/>
    </row>
    <row r="2229" spans="1:87" ht="18" customHeight="1" x14ac:dyDescent="0.25">
      <c r="A2229" s="75"/>
      <c r="B2229" s="327"/>
      <c r="C2229" s="328"/>
      <c r="D2229" s="328"/>
      <c r="E2229" s="328"/>
      <c r="F2229" s="328"/>
      <c r="G2229" s="328"/>
      <c r="H2229" s="328"/>
      <c r="I2229" s="328"/>
      <c r="J2229" s="328"/>
      <c r="K2229" s="328"/>
      <c r="L2229" s="328"/>
      <c r="M2229" s="328"/>
      <c r="N2229" s="328"/>
      <c r="O2229" s="328"/>
      <c r="P2229" s="328"/>
      <c r="Q2229" s="328"/>
      <c r="R2229" s="328"/>
      <c r="S2229" s="328"/>
      <c r="T2229" s="328"/>
      <c r="U2229" s="328"/>
      <c r="V2229" s="328"/>
      <c r="W2229" s="328"/>
      <c r="X2229" s="328"/>
      <c r="Y2229" s="329"/>
      <c r="Z2229" s="336"/>
      <c r="AA2229" s="337"/>
      <c r="AB2229" s="337"/>
      <c r="AC2229" s="337"/>
      <c r="AD2229" s="338"/>
      <c r="AE2229" s="336"/>
      <c r="AF2229" s="337"/>
      <c r="AG2229" s="337"/>
      <c r="AH2229" s="337"/>
      <c r="AI2229" s="337"/>
      <c r="AJ2229" s="337"/>
      <c r="AK2229" s="300"/>
      <c r="AL2229" s="301"/>
      <c r="AM2229" s="301"/>
      <c r="AN2229" s="301"/>
      <c r="AO2229" s="301"/>
      <c r="AP2229" s="301"/>
      <c r="AQ2229" s="301"/>
      <c r="AR2229" s="301"/>
      <c r="AS2229" s="301"/>
      <c r="AT2229" s="301"/>
      <c r="AU2229" s="301"/>
      <c r="AV2229" s="301"/>
      <c r="AW2229" s="301"/>
      <c r="AX2229" s="302"/>
      <c r="AY2229" s="407"/>
      <c r="AZ2229" s="304"/>
      <c r="BA2229" s="304"/>
      <c r="BB2229" s="408"/>
      <c r="BC2229" s="306">
        <f t="shared" si="124"/>
        <v>0</v>
      </c>
      <c r="BD2229" s="307"/>
      <c r="BE2229" s="307"/>
      <c r="BF2229" s="308"/>
      <c r="BG2229" s="309"/>
      <c r="BH2229" s="310"/>
      <c r="BI2229" s="310"/>
      <c r="BJ2229" s="311"/>
      <c r="BK2229" s="312">
        <f t="shared" si="125"/>
        <v>0</v>
      </c>
      <c r="BL2229" s="313"/>
      <c r="BM2229" s="313"/>
      <c r="BN2229" s="313"/>
      <c r="BO2229" s="313"/>
      <c r="BP2229" s="314"/>
      <c r="BQ2229" s="294"/>
      <c r="BR2229" s="295"/>
      <c r="BS2229" s="295"/>
      <c r="BT2229" s="295"/>
      <c r="BU2229" s="295"/>
      <c r="BV2229" s="295"/>
      <c r="BW2229" s="296"/>
      <c r="BX2229" s="294"/>
      <c r="BY2229" s="295"/>
      <c r="BZ2229" s="295"/>
      <c r="CA2229" s="295"/>
      <c r="CB2229" s="295"/>
      <c r="CC2229" s="296"/>
      <c r="CD2229" s="294"/>
      <c r="CE2229" s="295"/>
      <c r="CF2229" s="295"/>
      <c r="CG2229" s="295"/>
      <c r="CH2229" s="295"/>
      <c r="CI2229" s="296"/>
    </row>
    <row r="2230" spans="1:87" ht="18" customHeight="1" x14ac:dyDescent="0.25">
      <c r="A2230" s="75"/>
      <c r="B2230" s="327"/>
      <c r="C2230" s="328"/>
      <c r="D2230" s="328"/>
      <c r="E2230" s="328"/>
      <c r="F2230" s="328"/>
      <c r="G2230" s="328"/>
      <c r="H2230" s="328"/>
      <c r="I2230" s="328"/>
      <c r="J2230" s="328"/>
      <c r="K2230" s="328"/>
      <c r="L2230" s="328"/>
      <c r="M2230" s="328"/>
      <c r="N2230" s="328"/>
      <c r="O2230" s="328"/>
      <c r="P2230" s="328"/>
      <c r="Q2230" s="328"/>
      <c r="R2230" s="328"/>
      <c r="S2230" s="328"/>
      <c r="T2230" s="328"/>
      <c r="U2230" s="328"/>
      <c r="V2230" s="328"/>
      <c r="W2230" s="328"/>
      <c r="X2230" s="328"/>
      <c r="Y2230" s="329"/>
      <c r="Z2230" s="336"/>
      <c r="AA2230" s="337"/>
      <c r="AB2230" s="337"/>
      <c r="AC2230" s="337"/>
      <c r="AD2230" s="338"/>
      <c r="AE2230" s="336"/>
      <c r="AF2230" s="337"/>
      <c r="AG2230" s="337"/>
      <c r="AH2230" s="337"/>
      <c r="AI2230" s="337"/>
      <c r="AJ2230" s="337"/>
      <c r="AK2230" s="300"/>
      <c r="AL2230" s="301"/>
      <c r="AM2230" s="301"/>
      <c r="AN2230" s="301"/>
      <c r="AO2230" s="301"/>
      <c r="AP2230" s="301"/>
      <c r="AQ2230" s="301"/>
      <c r="AR2230" s="301"/>
      <c r="AS2230" s="301"/>
      <c r="AT2230" s="301"/>
      <c r="AU2230" s="301"/>
      <c r="AV2230" s="301"/>
      <c r="AW2230" s="301"/>
      <c r="AX2230" s="302"/>
      <c r="AY2230" s="407"/>
      <c r="AZ2230" s="304"/>
      <c r="BA2230" s="304"/>
      <c r="BB2230" s="408"/>
      <c r="BC2230" s="306">
        <f t="shared" si="124"/>
        <v>0</v>
      </c>
      <c r="BD2230" s="307"/>
      <c r="BE2230" s="307"/>
      <c r="BF2230" s="308"/>
      <c r="BG2230" s="309"/>
      <c r="BH2230" s="310"/>
      <c r="BI2230" s="310"/>
      <c r="BJ2230" s="311"/>
      <c r="BK2230" s="312">
        <f t="shared" si="125"/>
        <v>0</v>
      </c>
      <c r="BL2230" s="313"/>
      <c r="BM2230" s="313"/>
      <c r="BN2230" s="313"/>
      <c r="BO2230" s="313"/>
      <c r="BP2230" s="314"/>
      <c r="BQ2230" s="294"/>
      <c r="BR2230" s="295"/>
      <c r="BS2230" s="295"/>
      <c r="BT2230" s="295"/>
      <c r="BU2230" s="295"/>
      <c r="BV2230" s="295"/>
      <c r="BW2230" s="296"/>
      <c r="BX2230" s="294"/>
      <c r="BY2230" s="295"/>
      <c r="BZ2230" s="295"/>
      <c r="CA2230" s="295"/>
      <c r="CB2230" s="295"/>
      <c r="CC2230" s="296"/>
      <c r="CD2230" s="294"/>
      <c r="CE2230" s="295"/>
      <c r="CF2230" s="295"/>
      <c r="CG2230" s="295"/>
      <c r="CH2230" s="295"/>
      <c r="CI2230" s="296"/>
    </row>
    <row r="2231" spans="1:87" ht="18" customHeight="1" x14ac:dyDescent="0.25">
      <c r="A2231" s="75"/>
      <c r="B2231" s="327"/>
      <c r="C2231" s="328"/>
      <c r="D2231" s="328"/>
      <c r="E2231" s="328"/>
      <c r="F2231" s="328"/>
      <c r="G2231" s="328"/>
      <c r="H2231" s="328"/>
      <c r="I2231" s="328"/>
      <c r="J2231" s="328"/>
      <c r="K2231" s="328"/>
      <c r="L2231" s="328"/>
      <c r="M2231" s="328"/>
      <c r="N2231" s="328"/>
      <c r="O2231" s="328"/>
      <c r="P2231" s="328"/>
      <c r="Q2231" s="328"/>
      <c r="R2231" s="328"/>
      <c r="S2231" s="328"/>
      <c r="T2231" s="328"/>
      <c r="U2231" s="328"/>
      <c r="V2231" s="328"/>
      <c r="W2231" s="328"/>
      <c r="X2231" s="328"/>
      <c r="Y2231" s="329"/>
      <c r="Z2231" s="336"/>
      <c r="AA2231" s="337"/>
      <c r="AB2231" s="337"/>
      <c r="AC2231" s="337"/>
      <c r="AD2231" s="338"/>
      <c r="AE2231" s="336"/>
      <c r="AF2231" s="337"/>
      <c r="AG2231" s="337"/>
      <c r="AH2231" s="337"/>
      <c r="AI2231" s="337"/>
      <c r="AJ2231" s="337"/>
      <c r="AK2231" s="300"/>
      <c r="AL2231" s="301"/>
      <c r="AM2231" s="301"/>
      <c r="AN2231" s="301"/>
      <c r="AO2231" s="301"/>
      <c r="AP2231" s="301"/>
      <c r="AQ2231" s="301"/>
      <c r="AR2231" s="301"/>
      <c r="AS2231" s="301"/>
      <c r="AT2231" s="301"/>
      <c r="AU2231" s="301"/>
      <c r="AV2231" s="301"/>
      <c r="AW2231" s="301"/>
      <c r="AX2231" s="302"/>
      <c r="AY2231" s="407"/>
      <c r="AZ2231" s="304"/>
      <c r="BA2231" s="304"/>
      <c r="BB2231" s="408"/>
      <c r="BC2231" s="306">
        <f t="shared" si="124"/>
        <v>0</v>
      </c>
      <c r="BD2231" s="307"/>
      <c r="BE2231" s="307"/>
      <c r="BF2231" s="308"/>
      <c r="BG2231" s="309"/>
      <c r="BH2231" s="310"/>
      <c r="BI2231" s="310"/>
      <c r="BJ2231" s="311"/>
      <c r="BK2231" s="312">
        <f t="shared" si="125"/>
        <v>0</v>
      </c>
      <c r="BL2231" s="313"/>
      <c r="BM2231" s="313"/>
      <c r="BN2231" s="313"/>
      <c r="BO2231" s="313"/>
      <c r="BP2231" s="314"/>
      <c r="BQ2231" s="294"/>
      <c r="BR2231" s="295"/>
      <c r="BS2231" s="295"/>
      <c r="BT2231" s="295"/>
      <c r="BU2231" s="295"/>
      <c r="BV2231" s="295"/>
      <c r="BW2231" s="296"/>
      <c r="BX2231" s="294"/>
      <c r="BY2231" s="295"/>
      <c r="BZ2231" s="295"/>
      <c r="CA2231" s="295"/>
      <c r="CB2231" s="295"/>
      <c r="CC2231" s="296"/>
      <c r="CD2231" s="294"/>
      <c r="CE2231" s="295"/>
      <c r="CF2231" s="295"/>
      <c r="CG2231" s="295"/>
      <c r="CH2231" s="295"/>
      <c r="CI2231" s="296"/>
    </row>
    <row r="2232" spans="1:87" ht="18" customHeight="1" x14ac:dyDescent="0.25">
      <c r="A2232" s="75"/>
      <c r="B2232" s="327"/>
      <c r="C2232" s="328"/>
      <c r="D2232" s="328"/>
      <c r="E2232" s="328"/>
      <c r="F2232" s="328"/>
      <c r="G2232" s="328"/>
      <c r="H2232" s="328"/>
      <c r="I2232" s="328"/>
      <c r="J2232" s="328"/>
      <c r="K2232" s="328"/>
      <c r="L2232" s="328"/>
      <c r="M2232" s="328"/>
      <c r="N2232" s="328"/>
      <c r="O2232" s="328"/>
      <c r="P2232" s="328"/>
      <c r="Q2232" s="328"/>
      <c r="R2232" s="328"/>
      <c r="S2232" s="328"/>
      <c r="T2232" s="328"/>
      <c r="U2232" s="328"/>
      <c r="V2232" s="328"/>
      <c r="W2232" s="328"/>
      <c r="X2232" s="328"/>
      <c r="Y2232" s="329"/>
      <c r="Z2232" s="336"/>
      <c r="AA2232" s="337"/>
      <c r="AB2232" s="337"/>
      <c r="AC2232" s="337"/>
      <c r="AD2232" s="338"/>
      <c r="AE2232" s="336"/>
      <c r="AF2232" s="337"/>
      <c r="AG2232" s="337"/>
      <c r="AH2232" s="337"/>
      <c r="AI2232" s="337"/>
      <c r="AJ2232" s="337"/>
      <c r="AK2232" s="300"/>
      <c r="AL2232" s="301"/>
      <c r="AM2232" s="301"/>
      <c r="AN2232" s="301"/>
      <c r="AO2232" s="301"/>
      <c r="AP2232" s="301"/>
      <c r="AQ2232" s="301"/>
      <c r="AR2232" s="301"/>
      <c r="AS2232" s="301"/>
      <c r="AT2232" s="301"/>
      <c r="AU2232" s="301"/>
      <c r="AV2232" s="301"/>
      <c r="AW2232" s="301"/>
      <c r="AX2232" s="302"/>
      <c r="AY2232" s="407"/>
      <c r="AZ2232" s="304"/>
      <c r="BA2232" s="304"/>
      <c r="BB2232" s="408"/>
      <c r="BC2232" s="306">
        <f t="shared" si="124"/>
        <v>0</v>
      </c>
      <c r="BD2232" s="307"/>
      <c r="BE2232" s="307"/>
      <c r="BF2232" s="308"/>
      <c r="BG2232" s="309"/>
      <c r="BH2232" s="310"/>
      <c r="BI2232" s="310"/>
      <c r="BJ2232" s="311"/>
      <c r="BK2232" s="312">
        <f t="shared" si="125"/>
        <v>0</v>
      </c>
      <c r="BL2232" s="313"/>
      <c r="BM2232" s="313"/>
      <c r="BN2232" s="313"/>
      <c r="BO2232" s="313"/>
      <c r="BP2232" s="314"/>
      <c r="BQ2232" s="294"/>
      <c r="BR2232" s="295"/>
      <c r="BS2232" s="295"/>
      <c r="BT2232" s="295"/>
      <c r="BU2232" s="295"/>
      <c r="BV2232" s="295"/>
      <c r="BW2232" s="296"/>
      <c r="BX2232" s="294"/>
      <c r="BY2232" s="295"/>
      <c r="BZ2232" s="295"/>
      <c r="CA2232" s="295"/>
      <c r="CB2232" s="295"/>
      <c r="CC2232" s="296"/>
      <c r="CD2232" s="294"/>
      <c r="CE2232" s="295"/>
      <c r="CF2232" s="295"/>
      <c r="CG2232" s="295"/>
      <c r="CH2232" s="295"/>
      <c r="CI2232" s="296"/>
    </row>
    <row r="2233" spans="1:87" ht="18" customHeight="1" thickBot="1" x14ac:dyDescent="0.3">
      <c r="A2233" s="75"/>
      <c r="B2233" s="330"/>
      <c r="C2233" s="331"/>
      <c r="D2233" s="331"/>
      <c r="E2233" s="331"/>
      <c r="F2233" s="331"/>
      <c r="G2233" s="331"/>
      <c r="H2233" s="331"/>
      <c r="I2233" s="331"/>
      <c r="J2233" s="331"/>
      <c r="K2233" s="331"/>
      <c r="L2233" s="331"/>
      <c r="M2233" s="331"/>
      <c r="N2233" s="331"/>
      <c r="O2233" s="331"/>
      <c r="P2233" s="331"/>
      <c r="Q2233" s="331"/>
      <c r="R2233" s="331"/>
      <c r="S2233" s="331"/>
      <c r="T2233" s="331"/>
      <c r="U2233" s="331"/>
      <c r="V2233" s="331"/>
      <c r="W2233" s="331"/>
      <c r="X2233" s="331"/>
      <c r="Y2233" s="332"/>
      <c r="Z2233" s="339"/>
      <c r="AA2233" s="340"/>
      <c r="AB2233" s="340"/>
      <c r="AC2233" s="340"/>
      <c r="AD2233" s="341"/>
      <c r="AE2233" s="339"/>
      <c r="AF2233" s="340"/>
      <c r="AG2233" s="340"/>
      <c r="AH2233" s="340"/>
      <c r="AI2233" s="340"/>
      <c r="AJ2233" s="340"/>
      <c r="AK2233" s="392"/>
      <c r="AL2233" s="393"/>
      <c r="AM2233" s="393"/>
      <c r="AN2233" s="393"/>
      <c r="AO2233" s="393"/>
      <c r="AP2233" s="393"/>
      <c r="AQ2233" s="393"/>
      <c r="AR2233" s="393"/>
      <c r="AS2233" s="393"/>
      <c r="AT2233" s="393"/>
      <c r="AU2233" s="393"/>
      <c r="AV2233" s="393"/>
      <c r="AW2233" s="393"/>
      <c r="AX2233" s="394"/>
      <c r="AY2233" s="411"/>
      <c r="AZ2233" s="396"/>
      <c r="BA2233" s="396"/>
      <c r="BB2233" s="412"/>
      <c r="BC2233" s="398">
        <f t="shared" si="124"/>
        <v>0</v>
      </c>
      <c r="BD2233" s="399"/>
      <c r="BE2233" s="399"/>
      <c r="BF2233" s="400"/>
      <c r="BG2233" s="401"/>
      <c r="BH2233" s="402"/>
      <c r="BI2233" s="402"/>
      <c r="BJ2233" s="403"/>
      <c r="BK2233" s="404">
        <f t="shared" si="125"/>
        <v>0</v>
      </c>
      <c r="BL2233" s="405"/>
      <c r="BM2233" s="405"/>
      <c r="BN2233" s="405"/>
      <c r="BO2233" s="405"/>
      <c r="BP2233" s="406"/>
      <c r="BQ2233" s="297"/>
      <c r="BR2233" s="298"/>
      <c r="BS2233" s="298"/>
      <c r="BT2233" s="298"/>
      <c r="BU2233" s="298"/>
      <c r="BV2233" s="298"/>
      <c r="BW2233" s="299"/>
      <c r="BX2233" s="297"/>
      <c r="BY2233" s="298"/>
      <c r="BZ2233" s="298"/>
      <c r="CA2233" s="298"/>
      <c r="CB2233" s="298"/>
      <c r="CC2233" s="299"/>
      <c r="CD2233" s="297"/>
      <c r="CE2233" s="298"/>
      <c r="CF2233" s="298"/>
      <c r="CG2233" s="298"/>
      <c r="CH2233" s="298"/>
      <c r="CI2233" s="299"/>
    </row>
    <row r="2234" spans="1:87" ht="18" customHeight="1" thickBot="1" x14ac:dyDescent="0.3">
      <c r="A2234" s="75"/>
      <c r="B2234" s="377"/>
      <c r="C2234" s="378"/>
      <c r="D2234" s="378"/>
      <c r="E2234" s="378"/>
      <c r="F2234" s="378"/>
      <c r="G2234" s="378"/>
      <c r="H2234" s="378"/>
      <c r="I2234" s="378"/>
      <c r="J2234" s="378"/>
      <c r="K2234" s="378"/>
      <c r="L2234" s="378"/>
      <c r="M2234" s="378"/>
      <c r="N2234" s="378"/>
      <c r="O2234" s="378"/>
      <c r="P2234" s="378"/>
      <c r="Q2234" s="378"/>
      <c r="R2234" s="378"/>
      <c r="S2234" s="378"/>
      <c r="T2234" s="378"/>
      <c r="U2234" s="378"/>
      <c r="V2234" s="378"/>
      <c r="W2234" s="378"/>
      <c r="X2234" s="378"/>
      <c r="Y2234" s="378"/>
      <c r="Z2234" s="378"/>
      <c r="AA2234" s="378"/>
      <c r="AB2234" s="378"/>
      <c r="AC2234" s="378"/>
      <c r="AD2234" s="378"/>
      <c r="AE2234" s="378"/>
      <c r="AF2234" s="378"/>
      <c r="AG2234" s="378"/>
      <c r="AH2234" s="378"/>
      <c r="AI2234" s="378"/>
      <c r="AJ2234" s="379"/>
      <c r="AK2234" s="380" t="s">
        <v>3</v>
      </c>
      <c r="AL2234" s="381"/>
      <c r="AM2234" s="381"/>
      <c r="AN2234" s="381"/>
      <c r="AO2234" s="381"/>
      <c r="AP2234" s="381"/>
      <c r="AQ2234" s="381"/>
      <c r="AR2234" s="381"/>
      <c r="AS2234" s="381"/>
      <c r="AT2234" s="381"/>
      <c r="AU2234" s="381"/>
      <c r="AV2234" s="381"/>
      <c r="AW2234" s="381"/>
      <c r="AX2234" s="381"/>
      <c r="AY2234" s="382"/>
      <c r="AZ2234" s="382"/>
      <c r="BA2234" s="382"/>
      <c r="BB2234" s="382"/>
      <c r="BC2234" s="382"/>
      <c r="BD2234" s="382"/>
      <c r="BE2234" s="382"/>
      <c r="BF2234" s="382"/>
      <c r="BG2234" s="382"/>
      <c r="BH2234" s="382"/>
      <c r="BI2234" s="382"/>
      <c r="BJ2234" s="383"/>
      <c r="BK2234" s="384">
        <f>SUM(BK2204:BK2233)</f>
        <v>0</v>
      </c>
      <c r="BL2234" s="385"/>
      <c r="BM2234" s="385"/>
      <c r="BN2234" s="385"/>
      <c r="BO2234" s="385"/>
      <c r="BP2234" s="386"/>
      <c r="BQ2234" s="387" t="s">
        <v>100</v>
      </c>
      <c r="BR2234" s="388"/>
      <c r="BS2234" s="388"/>
      <c r="BT2234" s="388"/>
      <c r="BU2234" s="388"/>
      <c r="BV2234" s="388"/>
      <c r="BW2234" s="388"/>
      <c r="BX2234" s="388"/>
      <c r="BY2234" s="388"/>
      <c r="BZ2234" s="388"/>
      <c r="CA2234" s="388"/>
      <c r="CB2234" s="388"/>
      <c r="CC2234" s="389"/>
      <c r="CD2234" s="390">
        <f>+CD2204*AE2204</f>
        <v>0</v>
      </c>
      <c r="CE2234" s="390"/>
      <c r="CF2234" s="390"/>
      <c r="CG2234" s="390"/>
      <c r="CH2234" s="390"/>
      <c r="CI2234" s="391"/>
    </row>
    <row r="2235" spans="1:87" ht="18" customHeight="1" thickBot="1" x14ac:dyDescent="0.3">
      <c r="A2235" s="75"/>
      <c r="B2235" s="76"/>
      <c r="C2235" s="76"/>
      <c r="D2235" s="76"/>
      <c r="E2235" s="76"/>
      <c r="F2235" s="76"/>
      <c r="G2235" s="76"/>
      <c r="H2235" s="76"/>
      <c r="I2235" s="76"/>
      <c r="J2235" s="76"/>
      <c r="K2235" s="76"/>
      <c r="L2235" s="76"/>
      <c r="M2235" s="76"/>
      <c r="N2235" s="76"/>
      <c r="O2235" s="76"/>
      <c r="P2235" s="76"/>
      <c r="Q2235" s="76"/>
      <c r="R2235" s="76"/>
      <c r="S2235" s="76"/>
      <c r="T2235" s="76"/>
      <c r="U2235" s="76"/>
      <c r="V2235" s="76"/>
      <c r="W2235" s="76"/>
      <c r="X2235" s="76"/>
      <c r="Y2235" s="76"/>
      <c r="Z2235" s="76"/>
      <c r="AA2235" s="76"/>
      <c r="AB2235" s="76"/>
      <c r="AC2235" s="76"/>
      <c r="AD2235" s="76"/>
      <c r="AE2235" s="76"/>
      <c r="AF2235" s="76"/>
      <c r="AG2235" s="76"/>
      <c r="AH2235" s="76"/>
      <c r="AI2235" s="76"/>
      <c r="AJ2235" s="76"/>
      <c r="BG2235" s="78"/>
      <c r="BH2235" s="78"/>
      <c r="BI2235" s="78"/>
      <c r="BJ2235" s="78"/>
      <c r="BK2235" s="79"/>
      <c r="BL2235" s="79"/>
      <c r="BM2235" s="79"/>
      <c r="BN2235" s="79"/>
      <c r="BO2235" s="79"/>
      <c r="BP2235" s="79"/>
      <c r="BQ2235" s="79"/>
      <c r="BR2235" s="79"/>
      <c r="BS2235" s="79"/>
      <c r="BT2235" s="79"/>
      <c r="BU2235" s="79"/>
      <c r="BV2235" s="79"/>
      <c r="BW2235" s="79"/>
      <c r="BX2235" s="79"/>
      <c r="BY2235" s="79"/>
      <c r="BZ2235" s="79"/>
      <c r="CA2235" s="79"/>
      <c r="CB2235" s="79"/>
      <c r="CC2235" s="79"/>
      <c r="CD2235" s="79"/>
      <c r="CE2235" s="79"/>
      <c r="CF2235" s="79"/>
      <c r="CG2235" s="79"/>
      <c r="CH2235" s="79"/>
      <c r="CI2235" s="79"/>
    </row>
    <row r="2236" spans="1:87" ht="18" customHeight="1" x14ac:dyDescent="0.25">
      <c r="A2236" s="75"/>
      <c r="B2236" s="348" t="s">
        <v>0</v>
      </c>
      <c r="C2236" s="349"/>
      <c r="D2236" s="349"/>
      <c r="E2236" s="349"/>
      <c r="F2236" s="349"/>
      <c r="G2236" s="349"/>
      <c r="H2236" s="349"/>
      <c r="I2236" s="349"/>
      <c r="J2236" s="349"/>
      <c r="K2236" s="349"/>
      <c r="L2236" s="349"/>
      <c r="M2236" s="349"/>
      <c r="N2236" s="349"/>
      <c r="O2236" s="349"/>
      <c r="P2236" s="349"/>
      <c r="Q2236" s="349"/>
      <c r="R2236" s="349"/>
      <c r="S2236" s="349"/>
      <c r="T2236" s="349"/>
      <c r="U2236" s="349"/>
      <c r="V2236" s="349"/>
      <c r="W2236" s="349"/>
      <c r="X2236" s="349"/>
      <c r="Y2236" s="350"/>
      <c r="Z2236" s="348" t="s">
        <v>80</v>
      </c>
      <c r="AA2236" s="349"/>
      <c r="AB2236" s="349"/>
      <c r="AC2236" s="349"/>
      <c r="AD2236" s="350"/>
      <c r="AE2236" s="357" t="s">
        <v>79</v>
      </c>
      <c r="AF2236" s="358"/>
      <c r="AG2236" s="358"/>
      <c r="AH2236" s="358"/>
      <c r="AI2236" s="358"/>
      <c r="AJ2236" s="359"/>
      <c r="AK2236" s="357" t="s">
        <v>81</v>
      </c>
      <c r="AL2236" s="358"/>
      <c r="AM2236" s="358"/>
      <c r="AN2236" s="358"/>
      <c r="AO2236" s="358"/>
      <c r="AP2236" s="358"/>
      <c r="AQ2236" s="358"/>
      <c r="AR2236" s="358"/>
      <c r="AS2236" s="358"/>
      <c r="AT2236" s="358"/>
      <c r="AU2236" s="358"/>
      <c r="AV2236" s="358"/>
      <c r="AW2236" s="358"/>
      <c r="AX2236" s="359"/>
      <c r="AY2236" s="357" t="s">
        <v>1</v>
      </c>
      <c r="AZ2236" s="358"/>
      <c r="BA2236" s="358"/>
      <c r="BB2236" s="359"/>
      <c r="BC2236" s="348" t="s">
        <v>104</v>
      </c>
      <c r="BD2236" s="349"/>
      <c r="BE2236" s="349"/>
      <c r="BF2236" s="350"/>
      <c r="BG2236" s="366" t="s">
        <v>82</v>
      </c>
      <c r="BH2236" s="367"/>
      <c r="BI2236" s="367"/>
      <c r="BJ2236" s="368"/>
      <c r="BK2236" s="315" t="s">
        <v>99</v>
      </c>
      <c r="BL2236" s="316"/>
      <c r="BM2236" s="316"/>
      <c r="BN2236" s="316"/>
      <c r="BO2236" s="316"/>
      <c r="BP2236" s="317"/>
      <c r="BQ2236" s="315" t="s">
        <v>83</v>
      </c>
      <c r="BR2236" s="316"/>
      <c r="BS2236" s="316"/>
      <c r="BT2236" s="316"/>
      <c r="BU2236" s="316"/>
      <c r="BV2236" s="316"/>
      <c r="BW2236" s="317"/>
      <c r="BX2236" s="315" t="s">
        <v>84</v>
      </c>
      <c r="BY2236" s="316"/>
      <c r="BZ2236" s="316"/>
      <c r="CA2236" s="316"/>
      <c r="CB2236" s="316"/>
      <c r="CC2236" s="317"/>
      <c r="CD2236" s="315" t="s">
        <v>85</v>
      </c>
      <c r="CE2236" s="316"/>
      <c r="CF2236" s="316"/>
      <c r="CG2236" s="316"/>
      <c r="CH2236" s="316"/>
      <c r="CI2236" s="317"/>
    </row>
    <row r="2237" spans="1:87" ht="18" customHeight="1" x14ac:dyDescent="0.25">
      <c r="A2237" s="75"/>
      <c r="B2237" s="351"/>
      <c r="C2237" s="352"/>
      <c r="D2237" s="352"/>
      <c r="E2237" s="352"/>
      <c r="F2237" s="352"/>
      <c r="G2237" s="352"/>
      <c r="H2237" s="352"/>
      <c r="I2237" s="352"/>
      <c r="J2237" s="352"/>
      <c r="K2237" s="352"/>
      <c r="L2237" s="352"/>
      <c r="M2237" s="352"/>
      <c r="N2237" s="352"/>
      <c r="O2237" s="352"/>
      <c r="P2237" s="352"/>
      <c r="Q2237" s="352"/>
      <c r="R2237" s="352"/>
      <c r="S2237" s="352"/>
      <c r="T2237" s="352"/>
      <c r="U2237" s="352"/>
      <c r="V2237" s="352"/>
      <c r="W2237" s="352"/>
      <c r="X2237" s="352"/>
      <c r="Y2237" s="353"/>
      <c r="Z2237" s="351"/>
      <c r="AA2237" s="352"/>
      <c r="AB2237" s="352"/>
      <c r="AC2237" s="352"/>
      <c r="AD2237" s="353"/>
      <c r="AE2237" s="360"/>
      <c r="AF2237" s="361"/>
      <c r="AG2237" s="361"/>
      <c r="AH2237" s="361"/>
      <c r="AI2237" s="361"/>
      <c r="AJ2237" s="362"/>
      <c r="AK2237" s="360"/>
      <c r="AL2237" s="361"/>
      <c r="AM2237" s="361"/>
      <c r="AN2237" s="361"/>
      <c r="AO2237" s="361"/>
      <c r="AP2237" s="361"/>
      <c r="AQ2237" s="361"/>
      <c r="AR2237" s="361"/>
      <c r="AS2237" s="361"/>
      <c r="AT2237" s="361"/>
      <c r="AU2237" s="361"/>
      <c r="AV2237" s="361"/>
      <c r="AW2237" s="361"/>
      <c r="AX2237" s="362"/>
      <c r="AY2237" s="360"/>
      <c r="AZ2237" s="361"/>
      <c r="BA2237" s="361"/>
      <c r="BB2237" s="362"/>
      <c r="BC2237" s="351"/>
      <c r="BD2237" s="352"/>
      <c r="BE2237" s="352"/>
      <c r="BF2237" s="353"/>
      <c r="BG2237" s="369"/>
      <c r="BH2237" s="370"/>
      <c r="BI2237" s="370"/>
      <c r="BJ2237" s="371"/>
      <c r="BK2237" s="318"/>
      <c r="BL2237" s="319"/>
      <c r="BM2237" s="319"/>
      <c r="BN2237" s="319"/>
      <c r="BO2237" s="319"/>
      <c r="BP2237" s="320"/>
      <c r="BQ2237" s="318"/>
      <c r="BR2237" s="319"/>
      <c r="BS2237" s="319"/>
      <c r="BT2237" s="319"/>
      <c r="BU2237" s="319"/>
      <c r="BV2237" s="319"/>
      <c r="BW2237" s="320"/>
      <c r="BX2237" s="318"/>
      <c r="BY2237" s="319"/>
      <c r="BZ2237" s="319"/>
      <c r="CA2237" s="319"/>
      <c r="CB2237" s="319"/>
      <c r="CC2237" s="320"/>
      <c r="CD2237" s="318"/>
      <c r="CE2237" s="319"/>
      <c r="CF2237" s="319"/>
      <c r="CG2237" s="319"/>
      <c r="CH2237" s="319"/>
      <c r="CI2237" s="320"/>
    </row>
    <row r="2238" spans="1:87" ht="18" customHeight="1" thickBot="1" x14ac:dyDescent="0.3">
      <c r="A2238" s="75"/>
      <c r="B2238" s="354"/>
      <c r="C2238" s="355"/>
      <c r="D2238" s="355"/>
      <c r="E2238" s="355"/>
      <c r="F2238" s="355"/>
      <c r="G2238" s="355"/>
      <c r="H2238" s="355"/>
      <c r="I2238" s="355"/>
      <c r="J2238" s="355"/>
      <c r="K2238" s="355"/>
      <c r="L2238" s="355"/>
      <c r="M2238" s="355"/>
      <c r="N2238" s="355"/>
      <c r="O2238" s="355"/>
      <c r="P2238" s="355"/>
      <c r="Q2238" s="355"/>
      <c r="R2238" s="355"/>
      <c r="S2238" s="355"/>
      <c r="T2238" s="355"/>
      <c r="U2238" s="355"/>
      <c r="V2238" s="355"/>
      <c r="W2238" s="355"/>
      <c r="X2238" s="355"/>
      <c r="Y2238" s="356"/>
      <c r="Z2238" s="354"/>
      <c r="AA2238" s="355"/>
      <c r="AB2238" s="355"/>
      <c r="AC2238" s="355"/>
      <c r="AD2238" s="356"/>
      <c r="AE2238" s="363"/>
      <c r="AF2238" s="364"/>
      <c r="AG2238" s="364"/>
      <c r="AH2238" s="364"/>
      <c r="AI2238" s="364"/>
      <c r="AJ2238" s="365"/>
      <c r="AK2238" s="360"/>
      <c r="AL2238" s="361"/>
      <c r="AM2238" s="361"/>
      <c r="AN2238" s="361"/>
      <c r="AO2238" s="361"/>
      <c r="AP2238" s="361"/>
      <c r="AQ2238" s="361"/>
      <c r="AR2238" s="361"/>
      <c r="AS2238" s="361"/>
      <c r="AT2238" s="361"/>
      <c r="AU2238" s="361"/>
      <c r="AV2238" s="361"/>
      <c r="AW2238" s="361"/>
      <c r="AX2238" s="362"/>
      <c r="AY2238" s="360"/>
      <c r="AZ2238" s="361"/>
      <c r="BA2238" s="361"/>
      <c r="BB2238" s="362"/>
      <c r="BC2238" s="351"/>
      <c r="BD2238" s="352"/>
      <c r="BE2238" s="352"/>
      <c r="BF2238" s="353"/>
      <c r="BG2238" s="369"/>
      <c r="BH2238" s="370"/>
      <c r="BI2238" s="370"/>
      <c r="BJ2238" s="371"/>
      <c r="BK2238" s="318"/>
      <c r="BL2238" s="319"/>
      <c r="BM2238" s="319"/>
      <c r="BN2238" s="319"/>
      <c r="BO2238" s="319"/>
      <c r="BP2238" s="320"/>
      <c r="BQ2238" s="321"/>
      <c r="BR2238" s="322"/>
      <c r="BS2238" s="322"/>
      <c r="BT2238" s="322"/>
      <c r="BU2238" s="322"/>
      <c r="BV2238" s="322"/>
      <c r="BW2238" s="323"/>
      <c r="BX2238" s="321"/>
      <c r="BY2238" s="322"/>
      <c r="BZ2238" s="322"/>
      <c r="CA2238" s="322"/>
      <c r="CB2238" s="322"/>
      <c r="CC2238" s="323"/>
      <c r="CD2238" s="321"/>
      <c r="CE2238" s="322"/>
      <c r="CF2238" s="322"/>
      <c r="CG2238" s="322"/>
      <c r="CH2238" s="322"/>
      <c r="CI2238" s="323"/>
    </row>
    <row r="2239" spans="1:87" ht="18" customHeight="1" x14ac:dyDescent="0.25">
      <c r="A2239" s="75"/>
      <c r="B2239" s="324"/>
      <c r="C2239" s="325"/>
      <c r="D2239" s="325"/>
      <c r="E2239" s="325"/>
      <c r="F2239" s="325"/>
      <c r="G2239" s="325"/>
      <c r="H2239" s="325"/>
      <c r="I2239" s="325"/>
      <c r="J2239" s="325"/>
      <c r="K2239" s="325"/>
      <c r="L2239" s="325"/>
      <c r="M2239" s="325"/>
      <c r="N2239" s="325"/>
      <c r="O2239" s="325"/>
      <c r="P2239" s="325"/>
      <c r="Q2239" s="325"/>
      <c r="R2239" s="325"/>
      <c r="S2239" s="325"/>
      <c r="T2239" s="325"/>
      <c r="U2239" s="325"/>
      <c r="V2239" s="325"/>
      <c r="W2239" s="325"/>
      <c r="X2239" s="325"/>
      <c r="Y2239" s="326"/>
      <c r="Z2239" s="333"/>
      <c r="AA2239" s="334"/>
      <c r="AB2239" s="334"/>
      <c r="AC2239" s="334"/>
      <c r="AD2239" s="335"/>
      <c r="AE2239" s="333"/>
      <c r="AF2239" s="334"/>
      <c r="AG2239" s="334"/>
      <c r="AH2239" s="334"/>
      <c r="AI2239" s="334"/>
      <c r="AJ2239" s="334"/>
      <c r="AK2239" s="342"/>
      <c r="AL2239" s="343"/>
      <c r="AM2239" s="343"/>
      <c r="AN2239" s="343"/>
      <c r="AO2239" s="343"/>
      <c r="AP2239" s="343"/>
      <c r="AQ2239" s="343"/>
      <c r="AR2239" s="343"/>
      <c r="AS2239" s="343"/>
      <c r="AT2239" s="343"/>
      <c r="AU2239" s="343"/>
      <c r="AV2239" s="343"/>
      <c r="AW2239" s="343"/>
      <c r="AX2239" s="344"/>
      <c r="AY2239" s="409"/>
      <c r="AZ2239" s="346"/>
      <c r="BA2239" s="346"/>
      <c r="BB2239" s="410"/>
      <c r="BC2239" s="345">
        <f>+$AE$2239*AY2239</f>
        <v>0</v>
      </c>
      <c r="BD2239" s="346"/>
      <c r="BE2239" s="346"/>
      <c r="BF2239" s="347"/>
      <c r="BG2239" s="285"/>
      <c r="BH2239" s="286"/>
      <c r="BI2239" s="286"/>
      <c r="BJ2239" s="287"/>
      <c r="BK2239" s="288">
        <f>+AY2239*BG2239</f>
        <v>0</v>
      </c>
      <c r="BL2239" s="289"/>
      <c r="BM2239" s="289"/>
      <c r="BN2239" s="289"/>
      <c r="BO2239" s="289"/>
      <c r="BP2239" s="290"/>
      <c r="BQ2239" s="291"/>
      <c r="BR2239" s="292"/>
      <c r="BS2239" s="292"/>
      <c r="BT2239" s="292"/>
      <c r="BU2239" s="292"/>
      <c r="BV2239" s="292"/>
      <c r="BW2239" s="293"/>
      <c r="BX2239" s="291">
        <f>+(((BK2269+BQ2239)*30)/70)</f>
        <v>0</v>
      </c>
      <c r="BY2239" s="292"/>
      <c r="BZ2239" s="292"/>
      <c r="CA2239" s="292"/>
      <c r="CB2239" s="292"/>
      <c r="CC2239" s="293"/>
      <c r="CD2239" s="291">
        <f>+BK2269+BQ2239+BX2239</f>
        <v>0</v>
      </c>
      <c r="CE2239" s="292"/>
      <c r="CF2239" s="292"/>
      <c r="CG2239" s="292"/>
      <c r="CH2239" s="292"/>
      <c r="CI2239" s="293"/>
    </row>
    <row r="2240" spans="1:87" ht="18" customHeight="1" x14ac:dyDescent="0.25">
      <c r="A2240" s="75"/>
      <c r="B2240" s="327"/>
      <c r="C2240" s="328"/>
      <c r="D2240" s="328"/>
      <c r="E2240" s="328"/>
      <c r="F2240" s="328"/>
      <c r="G2240" s="328"/>
      <c r="H2240" s="328"/>
      <c r="I2240" s="328"/>
      <c r="J2240" s="328"/>
      <c r="K2240" s="328"/>
      <c r="L2240" s="328"/>
      <c r="M2240" s="328"/>
      <c r="N2240" s="328"/>
      <c r="O2240" s="328"/>
      <c r="P2240" s="328"/>
      <c r="Q2240" s="328"/>
      <c r="R2240" s="328"/>
      <c r="S2240" s="328"/>
      <c r="T2240" s="328"/>
      <c r="U2240" s="328"/>
      <c r="V2240" s="328"/>
      <c r="W2240" s="328"/>
      <c r="X2240" s="328"/>
      <c r="Y2240" s="329"/>
      <c r="Z2240" s="336"/>
      <c r="AA2240" s="337"/>
      <c r="AB2240" s="337"/>
      <c r="AC2240" s="337"/>
      <c r="AD2240" s="338"/>
      <c r="AE2240" s="336"/>
      <c r="AF2240" s="337"/>
      <c r="AG2240" s="337"/>
      <c r="AH2240" s="337"/>
      <c r="AI2240" s="337"/>
      <c r="AJ2240" s="337"/>
      <c r="AK2240" s="300"/>
      <c r="AL2240" s="301"/>
      <c r="AM2240" s="301"/>
      <c r="AN2240" s="301"/>
      <c r="AO2240" s="301"/>
      <c r="AP2240" s="301"/>
      <c r="AQ2240" s="301"/>
      <c r="AR2240" s="301"/>
      <c r="AS2240" s="301"/>
      <c r="AT2240" s="301"/>
      <c r="AU2240" s="301"/>
      <c r="AV2240" s="301"/>
      <c r="AW2240" s="301"/>
      <c r="AX2240" s="302"/>
      <c r="AY2240" s="407"/>
      <c r="AZ2240" s="304"/>
      <c r="BA2240" s="304"/>
      <c r="BB2240" s="408"/>
      <c r="BC2240" s="306">
        <f t="shared" ref="BC2240:BC2268" si="126">+$AE$2239*AY2240</f>
        <v>0</v>
      </c>
      <c r="BD2240" s="307"/>
      <c r="BE2240" s="307"/>
      <c r="BF2240" s="308"/>
      <c r="BG2240" s="309"/>
      <c r="BH2240" s="310"/>
      <c r="BI2240" s="310"/>
      <c r="BJ2240" s="311"/>
      <c r="BK2240" s="312">
        <f t="shared" ref="BK2240:BK2268" si="127">+AY2240*BG2240</f>
        <v>0</v>
      </c>
      <c r="BL2240" s="313"/>
      <c r="BM2240" s="313"/>
      <c r="BN2240" s="313"/>
      <c r="BO2240" s="313"/>
      <c r="BP2240" s="314"/>
      <c r="BQ2240" s="294"/>
      <c r="BR2240" s="295"/>
      <c r="BS2240" s="295"/>
      <c r="BT2240" s="295"/>
      <c r="BU2240" s="295"/>
      <c r="BV2240" s="295"/>
      <c r="BW2240" s="296"/>
      <c r="BX2240" s="294"/>
      <c r="BY2240" s="295"/>
      <c r="BZ2240" s="295"/>
      <c r="CA2240" s="295"/>
      <c r="CB2240" s="295"/>
      <c r="CC2240" s="296"/>
      <c r="CD2240" s="294"/>
      <c r="CE2240" s="295"/>
      <c r="CF2240" s="295"/>
      <c r="CG2240" s="295"/>
      <c r="CH2240" s="295"/>
      <c r="CI2240" s="296"/>
    </row>
    <row r="2241" spans="1:87" ht="18" customHeight="1" x14ac:dyDescent="0.25">
      <c r="A2241" s="75"/>
      <c r="B2241" s="327"/>
      <c r="C2241" s="328"/>
      <c r="D2241" s="328"/>
      <c r="E2241" s="328"/>
      <c r="F2241" s="328"/>
      <c r="G2241" s="328"/>
      <c r="H2241" s="328"/>
      <c r="I2241" s="328"/>
      <c r="J2241" s="328"/>
      <c r="K2241" s="328"/>
      <c r="L2241" s="328"/>
      <c r="M2241" s="328"/>
      <c r="N2241" s="328"/>
      <c r="O2241" s="328"/>
      <c r="P2241" s="328"/>
      <c r="Q2241" s="328"/>
      <c r="R2241" s="328"/>
      <c r="S2241" s="328"/>
      <c r="T2241" s="328"/>
      <c r="U2241" s="328"/>
      <c r="V2241" s="328"/>
      <c r="W2241" s="328"/>
      <c r="X2241" s="328"/>
      <c r="Y2241" s="329"/>
      <c r="Z2241" s="336"/>
      <c r="AA2241" s="337"/>
      <c r="AB2241" s="337"/>
      <c r="AC2241" s="337"/>
      <c r="AD2241" s="338"/>
      <c r="AE2241" s="336"/>
      <c r="AF2241" s="337"/>
      <c r="AG2241" s="337"/>
      <c r="AH2241" s="337"/>
      <c r="AI2241" s="337"/>
      <c r="AJ2241" s="337"/>
      <c r="AK2241" s="300"/>
      <c r="AL2241" s="301"/>
      <c r="AM2241" s="301"/>
      <c r="AN2241" s="301"/>
      <c r="AO2241" s="301"/>
      <c r="AP2241" s="301"/>
      <c r="AQ2241" s="301"/>
      <c r="AR2241" s="301"/>
      <c r="AS2241" s="301"/>
      <c r="AT2241" s="301"/>
      <c r="AU2241" s="301"/>
      <c r="AV2241" s="301"/>
      <c r="AW2241" s="301"/>
      <c r="AX2241" s="302"/>
      <c r="AY2241" s="407"/>
      <c r="AZ2241" s="304"/>
      <c r="BA2241" s="304"/>
      <c r="BB2241" s="408"/>
      <c r="BC2241" s="306">
        <f t="shared" si="126"/>
        <v>0</v>
      </c>
      <c r="BD2241" s="307"/>
      <c r="BE2241" s="307"/>
      <c r="BF2241" s="308"/>
      <c r="BG2241" s="309"/>
      <c r="BH2241" s="310"/>
      <c r="BI2241" s="310"/>
      <c r="BJ2241" s="311"/>
      <c r="BK2241" s="312">
        <f t="shared" si="127"/>
        <v>0</v>
      </c>
      <c r="BL2241" s="313"/>
      <c r="BM2241" s="313"/>
      <c r="BN2241" s="313"/>
      <c r="BO2241" s="313"/>
      <c r="BP2241" s="314"/>
      <c r="BQ2241" s="294"/>
      <c r="BR2241" s="295"/>
      <c r="BS2241" s="295"/>
      <c r="BT2241" s="295"/>
      <c r="BU2241" s="295"/>
      <c r="BV2241" s="295"/>
      <c r="BW2241" s="296"/>
      <c r="BX2241" s="294"/>
      <c r="BY2241" s="295"/>
      <c r="BZ2241" s="295"/>
      <c r="CA2241" s="295"/>
      <c r="CB2241" s="295"/>
      <c r="CC2241" s="296"/>
      <c r="CD2241" s="294"/>
      <c r="CE2241" s="295"/>
      <c r="CF2241" s="295"/>
      <c r="CG2241" s="295"/>
      <c r="CH2241" s="295"/>
      <c r="CI2241" s="296"/>
    </row>
    <row r="2242" spans="1:87" ht="18" customHeight="1" x14ac:dyDescent="0.25">
      <c r="A2242" s="75"/>
      <c r="B2242" s="327"/>
      <c r="C2242" s="328"/>
      <c r="D2242" s="328"/>
      <c r="E2242" s="328"/>
      <c r="F2242" s="328"/>
      <c r="G2242" s="328"/>
      <c r="H2242" s="328"/>
      <c r="I2242" s="328"/>
      <c r="J2242" s="328"/>
      <c r="K2242" s="328"/>
      <c r="L2242" s="328"/>
      <c r="M2242" s="328"/>
      <c r="N2242" s="328"/>
      <c r="O2242" s="328"/>
      <c r="P2242" s="328"/>
      <c r="Q2242" s="328"/>
      <c r="R2242" s="328"/>
      <c r="S2242" s="328"/>
      <c r="T2242" s="328"/>
      <c r="U2242" s="328"/>
      <c r="V2242" s="328"/>
      <c r="W2242" s="328"/>
      <c r="X2242" s="328"/>
      <c r="Y2242" s="329"/>
      <c r="Z2242" s="336"/>
      <c r="AA2242" s="337"/>
      <c r="AB2242" s="337"/>
      <c r="AC2242" s="337"/>
      <c r="AD2242" s="338"/>
      <c r="AE2242" s="336"/>
      <c r="AF2242" s="337"/>
      <c r="AG2242" s="337"/>
      <c r="AH2242" s="337"/>
      <c r="AI2242" s="337"/>
      <c r="AJ2242" s="337"/>
      <c r="AK2242" s="300"/>
      <c r="AL2242" s="301"/>
      <c r="AM2242" s="301"/>
      <c r="AN2242" s="301"/>
      <c r="AO2242" s="301"/>
      <c r="AP2242" s="301"/>
      <c r="AQ2242" s="301"/>
      <c r="AR2242" s="301"/>
      <c r="AS2242" s="301"/>
      <c r="AT2242" s="301"/>
      <c r="AU2242" s="301"/>
      <c r="AV2242" s="301"/>
      <c r="AW2242" s="301"/>
      <c r="AX2242" s="302"/>
      <c r="AY2242" s="407"/>
      <c r="AZ2242" s="304"/>
      <c r="BA2242" s="304"/>
      <c r="BB2242" s="408"/>
      <c r="BC2242" s="306">
        <f t="shared" si="126"/>
        <v>0</v>
      </c>
      <c r="BD2242" s="307"/>
      <c r="BE2242" s="307"/>
      <c r="BF2242" s="308"/>
      <c r="BG2242" s="309"/>
      <c r="BH2242" s="310"/>
      <c r="BI2242" s="310"/>
      <c r="BJ2242" s="311"/>
      <c r="BK2242" s="312">
        <f t="shared" si="127"/>
        <v>0</v>
      </c>
      <c r="BL2242" s="313"/>
      <c r="BM2242" s="313"/>
      <c r="BN2242" s="313"/>
      <c r="BO2242" s="313"/>
      <c r="BP2242" s="314"/>
      <c r="BQ2242" s="294"/>
      <c r="BR2242" s="295"/>
      <c r="BS2242" s="295"/>
      <c r="BT2242" s="295"/>
      <c r="BU2242" s="295"/>
      <c r="BV2242" s="295"/>
      <c r="BW2242" s="296"/>
      <c r="BX2242" s="294"/>
      <c r="BY2242" s="295"/>
      <c r="BZ2242" s="295"/>
      <c r="CA2242" s="295"/>
      <c r="CB2242" s="295"/>
      <c r="CC2242" s="296"/>
      <c r="CD2242" s="294"/>
      <c r="CE2242" s="295"/>
      <c r="CF2242" s="295"/>
      <c r="CG2242" s="295"/>
      <c r="CH2242" s="295"/>
      <c r="CI2242" s="296"/>
    </row>
    <row r="2243" spans="1:87" ht="18" customHeight="1" x14ac:dyDescent="0.25">
      <c r="A2243" s="75"/>
      <c r="B2243" s="327"/>
      <c r="C2243" s="328"/>
      <c r="D2243" s="328"/>
      <c r="E2243" s="328"/>
      <c r="F2243" s="328"/>
      <c r="G2243" s="328"/>
      <c r="H2243" s="328"/>
      <c r="I2243" s="328"/>
      <c r="J2243" s="328"/>
      <c r="K2243" s="328"/>
      <c r="L2243" s="328"/>
      <c r="M2243" s="328"/>
      <c r="N2243" s="328"/>
      <c r="O2243" s="328"/>
      <c r="P2243" s="328"/>
      <c r="Q2243" s="328"/>
      <c r="R2243" s="328"/>
      <c r="S2243" s="328"/>
      <c r="T2243" s="328"/>
      <c r="U2243" s="328"/>
      <c r="V2243" s="328"/>
      <c r="W2243" s="328"/>
      <c r="X2243" s="328"/>
      <c r="Y2243" s="329"/>
      <c r="Z2243" s="336"/>
      <c r="AA2243" s="337"/>
      <c r="AB2243" s="337"/>
      <c r="AC2243" s="337"/>
      <c r="AD2243" s="338"/>
      <c r="AE2243" s="336"/>
      <c r="AF2243" s="337"/>
      <c r="AG2243" s="337"/>
      <c r="AH2243" s="337"/>
      <c r="AI2243" s="337"/>
      <c r="AJ2243" s="337"/>
      <c r="AK2243" s="300"/>
      <c r="AL2243" s="301"/>
      <c r="AM2243" s="301"/>
      <c r="AN2243" s="301"/>
      <c r="AO2243" s="301"/>
      <c r="AP2243" s="301"/>
      <c r="AQ2243" s="301"/>
      <c r="AR2243" s="301"/>
      <c r="AS2243" s="301"/>
      <c r="AT2243" s="301"/>
      <c r="AU2243" s="301"/>
      <c r="AV2243" s="301"/>
      <c r="AW2243" s="301"/>
      <c r="AX2243" s="302"/>
      <c r="AY2243" s="407"/>
      <c r="AZ2243" s="304"/>
      <c r="BA2243" s="304"/>
      <c r="BB2243" s="408"/>
      <c r="BC2243" s="306">
        <f t="shared" si="126"/>
        <v>0</v>
      </c>
      <c r="BD2243" s="307"/>
      <c r="BE2243" s="307"/>
      <c r="BF2243" s="308"/>
      <c r="BG2243" s="309"/>
      <c r="BH2243" s="310"/>
      <c r="BI2243" s="310"/>
      <c r="BJ2243" s="311"/>
      <c r="BK2243" s="312">
        <f t="shared" si="127"/>
        <v>0</v>
      </c>
      <c r="BL2243" s="313"/>
      <c r="BM2243" s="313"/>
      <c r="BN2243" s="313"/>
      <c r="BO2243" s="313"/>
      <c r="BP2243" s="314"/>
      <c r="BQ2243" s="294"/>
      <c r="BR2243" s="295"/>
      <c r="BS2243" s="295"/>
      <c r="BT2243" s="295"/>
      <c r="BU2243" s="295"/>
      <c r="BV2243" s="295"/>
      <c r="BW2243" s="296"/>
      <c r="BX2243" s="294"/>
      <c r="BY2243" s="295"/>
      <c r="BZ2243" s="295"/>
      <c r="CA2243" s="295"/>
      <c r="CB2243" s="295"/>
      <c r="CC2243" s="296"/>
      <c r="CD2243" s="294"/>
      <c r="CE2243" s="295"/>
      <c r="CF2243" s="295"/>
      <c r="CG2243" s="295"/>
      <c r="CH2243" s="295"/>
      <c r="CI2243" s="296"/>
    </row>
    <row r="2244" spans="1:87" ht="18" customHeight="1" x14ac:dyDescent="0.25">
      <c r="A2244" s="75"/>
      <c r="B2244" s="327"/>
      <c r="C2244" s="328"/>
      <c r="D2244" s="328"/>
      <c r="E2244" s="328"/>
      <c r="F2244" s="328"/>
      <c r="G2244" s="328"/>
      <c r="H2244" s="328"/>
      <c r="I2244" s="328"/>
      <c r="J2244" s="328"/>
      <c r="K2244" s="328"/>
      <c r="L2244" s="328"/>
      <c r="M2244" s="328"/>
      <c r="N2244" s="328"/>
      <c r="O2244" s="328"/>
      <c r="P2244" s="328"/>
      <c r="Q2244" s="328"/>
      <c r="R2244" s="328"/>
      <c r="S2244" s="328"/>
      <c r="T2244" s="328"/>
      <c r="U2244" s="328"/>
      <c r="V2244" s="328"/>
      <c r="W2244" s="328"/>
      <c r="X2244" s="328"/>
      <c r="Y2244" s="329"/>
      <c r="Z2244" s="336"/>
      <c r="AA2244" s="337"/>
      <c r="AB2244" s="337"/>
      <c r="AC2244" s="337"/>
      <c r="AD2244" s="338"/>
      <c r="AE2244" s="336"/>
      <c r="AF2244" s="337"/>
      <c r="AG2244" s="337"/>
      <c r="AH2244" s="337"/>
      <c r="AI2244" s="337"/>
      <c r="AJ2244" s="337"/>
      <c r="AK2244" s="300"/>
      <c r="AL2244" s="301"/>
      <c r="AM2244" s="301"/>
      <c r="AN2244" s="301"/>
      <c r="AO2244" s="301"/>
      <c r="AP2244" s="301"/>
      <c r="AQ2244" s="301"/>
      <c r="AR2244" s="301"/>
      <c r="AS2244" s="301"/>
      <c r="AT2244" s="301"/>
      <c r="AU2244" s="301"/>
      <c r="AV2244" s="301"/>
      <c r="AW2244" s="301"/>
      <c r="AX2244" s="302"/>
      <c r="AY2244" s="407"/>
      <c r="AZ2244" s="304"/>
      <c r="BA2244" s="304"/>
      <c r="BB2244" s="408"/>
      <c r="BC2244" s="306">
        <f t="shared" si="126"/>
        <v>0</v>
      </c>
      <c r="BD2244" s="307"/>
      <c r="BE2244" s="307"/>
      <c r="BF2244" s="308"/>
      <c r="BG2244" s="309"/>
      <c r="BH2244" s="310"/>
      <c r="BI2244" s="310"/>
      <c r="BJ2244" s="311"/>
      <c r="BK2244" s="312">
        <f t="shared" si="127"/>
        <v>0</v>
      </c>
      <c r="BL2244" s="313"/>
      <c r="BM2244" s="313"/>
      <c r="BN2244" s="313"/>
      <c r="BO2244" s="313"/>
      <c r="BP2244" s="314"/>
      <c r="BQ2244" s="294"/>
      <c r="BR2244" s="295"/>
      <c r="BS2244" s="295"/>
      <c r="BT2244" s="295"/>
      <c r="BU2244" s="295"/>
      <c r="BV2244" s="295"/>
      <c r="BW2244" s="296"/>
      <c r="BX2244" s="294"/>
      <c r="BY2244" s="295"/>
      <c r="BZ2244" s="295"/>
      <c r="CA2244" s="295"/>
      <c r="CB2244" s="295"/>
      <c r="CC2244" s="296"/>
      <c r="CD2244" s="294"/>
      <c r="CE2244" s="295"/>
      <c r="CF2244" s="295"/>
      <c r="CG2244" s="295"/>
      <c r="CH2244" s="295"/>
      <c r="CI2244" s="296"/>
    </row>
    <row r="2245" spans="1:87" ht="18" customHeight="1" x14ac:dyDescent="0.25">
      <c r="A2245" s="75"/>
      <c r="B2245" s="327"/>
      <c r="C2245" s="328"/>
      <c r="D2245" s="328"/>
      <c r="E2245" s="328"/>
      <c r="F2245" s="328"/>
      <c r="G2245" s="328"/>
      <c r="H2245" s="328"/>
      <c r="I2245" s="328"/>
      <c r="J2245" s="328"/>
      <c r="K2245" s="328"/>
      <c r="L2245" s="328"/>
      <c r="M2245" s="328"/>
      <c r="N2245" s="328"/>
      <c r="O2245" s="328"/>
      <c r="P2245" s="328"/>
      <c r="Q2245" s="328"/>
      <c r="R2245" s="328"/>
      <c r="S2245" s="328"/>
      <c r="T2245" s="328"/>
      <c r="U2245" s="328"/>
      <c r="V2245" s="328"/>
      <c r="W2245" s="328"/>
      <c r="X2245" s="328"/>
      <c r="Y2245" s="329"/>
      <c r="Z2245" s="336"/>
      <c r="AA2245" s="337"/>
      <c r="AB2245" s="337"/>
      <c r="AC2245" s="337"/>
      <c r="AD2245" s="338"/>
      <c r="AE2245" s="336"/>
      <c r="AF2245" s="337"/>
      <c r="AG2245" s="337"/>
      <c r="AH2245" s="337"/>
      <c r="AI2245" s="337"/>
      <c r="AJ2245" s="337"/>
      <c r="AK2245" s="300"/>
      <c r="AL2245" s="301"/>
      <c r="AM2245" s="301"/>
      <c r="AN2245" s="301"/>
      <c r="AO2245" s="301"/>
      <c r="AP2245" s="301"/>
      <c r="AQ2245" s="301"/>
      <c r="AR2245" s="301"/>
      <c r="AS2245" s="301"/>
      <c r="AT2245" s="301"/>
      <c r="AU2245" s="301"/>
      <c r="AV2245" s="301"/>
      <c r="AW2245" s="301"/>
      <c r="AX2245" s="302"/>
      <c r="AY2245" s="407"/>
      <c r="AZ2245" s="304"/>
      <c r="BA2245" s="304"/>
      <c r="BB2245" s="408"/>
      <c r="BC2245" s="306">
        <f t="shared" si="126"/>
        <v>0</v>
      </c>
      <c r="BD2245" s="307"/>
      <c r="BE2245" s="307"/>
      <c r="BF2245" s="308"/>
      <c r="BG2245" s="309"/>
      <c r="BH2245" s="310"/>
      <c r="BI2245" s="310"/>
      <c r="BJ2245" s="311"/>
      <c r="BK2245" s="312">
        <f t="shared" si="127"/>
        <v>0</v>
      </c>
      <c r="BL2245" s="313"/>
      <c r="BM2245" s="313"/>
      <c r="BN2245" s="313"/>
      <c r="BO2245" s="313"/>
      <c r="BP2245" s="314"/>
      <c r="BQ2245" s="294"/>
      <c r="BR2245" s="295"/>
      <c r="BS2245" s="295"/>
      <c r="BT2245" s="295"/>
      <c r="BU2245" s="295"/>
      <c r="BV2245" s="295"/>
      <c r="BW2245" s="296"/>
      <c r="BX2245" s="294"/>
      <c r="BY2245" s="295"/>
      <c r="BZ2245" s="295"/>
      <c r="CA2245" s="295"/>
      <c r="CB2245" s="295"/>
      <c r="CC2245" s="296"/>
      <c r="CD2245" s="294"/>
      <c r="CE2245" s="295"/>
      <c r="CF2245" s="295"/>
      <c r="CG2245" s="295"/>
      <c r="CH2245" s="295"/>
      <c r="CI2245" s="296"/>
    </row>
    <row r="2246" spans="1:87" ht="18" customHeight="1" x14ac:dyDescent="0.25">
      <c r="A2246" s="75"/>
      <c r="B2246" s="327"/>
      <c r="C2246" s="328"/>
      <c r="D2246" s="328"/>
      <c r="E2246" s="328"/>
      <c r="F2246" s="328"/>
      <c r="G2246" s="328"/>
      <c r="H2246" s="328"/>
      <c r="I2246" s="328"/>
      <c r="J2246" s="328"/>
      <c r="K2246" s="328"/>
      <c r="L2246" s="328"/>
      <c r="M2246" s="328"/>
      <c r="N2246" s="328"/>
      <c r="O2246" s="328"/>
      <c r="P2246" s="328"/>
      <c r="Q2246" s="328"/>
      <c r="R2246" s="328"/>
      <c r="S2246" s="328"/>
      <c r="T2246" s="328"/>
      <c r="U2246" s="328"/>
      <c r="V2246" s="328"/>
      <c r="W2246" s="328"/>
      <c r="X2246" s="328"/>
      <c r="Y2246" s="329"/>
      <c r="Z2246" s="336"/>
      <c r="AA2246" s="337"/>
      <c r="AB2246" s="337"/>
      <c r="AC2246" s="337"/>
      <c r="AD2246" s="338"/>
      <c r="AE2246" s="336"/>
      <c r="AF2246" s="337"/>
      <c r="AG2246" s="337"/>
      <c r="AH2246" s="337"/>
      <c r="AI2246" s="337"/>
      <c r="AJ2246" s="337"/>
      <c r="AK2246" s="300"/>
      <c r="AL2246" s="301"/>
      <c r="AM2246" s="301"/>
      <c r="AN2246" s="301"/>
      <c r="AO2246" s="301"/>
      <c r="AP2246" s="301"/>
      <c r="AQ2246" s="301"/>
      <c r="AR2246" s="301"/>
      <c r="AS2246" s="301"/>
      <c r="AT2246" s="301"/>
      <c r="AU2246" s="301"/>
      <c r="AV2246" s="301"/>
      <c r="AW2246" s="301"/>
      <c r="AX2246" s="302"/>
      <c r="AY2246" s="407"/>
      <c r="AZ2246" s="304"/>
      <c r="BA2246" s="304"/>
      <c r="BB2246" s="408"/>
      <c r="BC2246" s="306">
        <f t="shared" si="126"/>
        <v>0</v>
      </c>
      <c r="BD2246" s="307"/>
      <c r="BE2246" s="307"/>
      <c r="BF2246" s="308"/>
      <c r="BG2246" s="309"/>
      <c r="BH2246" s="310"/>
      <c r="BI2246" s="310"/>
      <c r="BJ2246" s="311"/>
      <c r="BK2246" s="312">
        <f t="shared" si="127"/>
        <v>0</v>
      </c>
      <c r="BL2246" s="313"/>
      <c r="BM2246" s="313"/>
      <c r="BN2246" s="313"/>
      <c r="BO2246" s="313"/>
      <c r="BP2246" s="314"/>
      <c r="BQ2246" s="294"/>
      <c r="BR2246" s="295"/>
      <c r="BS2246" s="295"/>
      <c r="BT2246" s="295"/>
      <c r="BU2246" s="295"/>
      <c r="BV2246" s="295"/>
      <c r="BW2246" s="296"/>
      <c r="BX2246" s="294"/>
      <c r="BY2246" s="295"/>
      <c r="BZ2246" s="295"/>
      <c r="CA2246" s="295"/>
      <c r="CB2246" s="295"/>
      <c r="CC2246" s="296"/>
      <c r="CD2246" s="294"/>
      <c r="CE2246" s="295"/>
      <c r="CF2246" s="295"/>
      <c r="CG2246" s="295"/>
      <c r="CH2246" s="295"/>
      <c r="CI2246" s="296"/>
    </row>
    <row r="2247" spans="1:87" ht="18" customHeight="1" x14ac:dyDescent="0.25">
      <c r="A2247" s="75"/>
      <c r="B2247" s="327"/>
      <c r="C2247" s="328"/>
      <c r="D2247" s="328"/>
      <c r="E2247" s="328"/>
      <c r="F2247" s="328"/>
      <c r="G2247" s="328"/>
      <c r="H2247" s="328"/>
      <c r="I2247" s="328"/>
      <c r="J2247" s="328"/>
      <c r="K2247" s="328"/>
      <c r="L2247" s="328"/>
      <c r="M2247" s="328"/>
      <c r="N2247" s="328"/>
      <c r="O2247" s="328"/>
      <c r="P2247" s="328"/>
      <c r="Q2247" s="328"/>
      <c r="R2247" s="328"/>
      <c r="S2247" s="328"/>
      <c r="T2247" s="328"/>
      <c r="U2247" s="328"/>
      <c r="V2247" s="328"/>
      <c r="W2247" s="328"/>
      <c r="X2247" s="328"/>
      <c r="Y2247" s="329"/>
      <c r="Z2247" s="336"/>
      <c r="AA2247" s="337"/>
      <c r="AB2247" s="337"/>
      <c r="AC2247" s="337"/>
      <c r="AD2247" s="338"/>
      <c r="AE2247" s="336"/>
      <c r="AF2247" s="337"/>
      <c r="AG2247" s="337"/>
      <c r="AH2247" s="337"/>
      <c r="AI2247" s="337"/>
      <c r="AJ2247" s="337"/>
      <c r="AK2247" s="300"/>
      <c r="AL2247" s="301"/>
      <c r="AM2247" s="301"/>
      <c r="AN2247" s="301"/>
      <c r="AO2247" s="301"/>
      <c r="AP2247" s="301"/>
      <c r="AQ2247" s="301"/>
      <c r="AR2247" s="301"/>
      <c r="AS2247" s="301"/>
      <c r="AT2247" s="301"/>
      <c r="AU2247" s="301"/>
      <c r="AV2247" s="301"/>
      <c r="AW2247" s="301"/>
      <c r="AX2247" s="302"/>
      <c r="AY2247" s="407"/>
      <c r="AZ2247" s="304"/>
      <c r="BA2247" s="304"/>
      <c r="BB2247" s="408"/>
      <c r="BC2247" s="306">
        <f t="shared" si="126"/>
        <v>0</v>
      </c>
      <c r="BD2247" s="307"/>
      <c r="BE2247" s="307"/>
      <c r="BF2247" s="308"/>
      <c r="BG2247" s="309"/>
      <c r="BH2247" s="310"/>
      <c r="BI2247" s="310"/>
      <c r="BJ2247" s="311"/>
      <c r="BK2247" s="312">
        <f t="shared" si="127"/>
        <v>0</v>
      </c>
      <c r="BL2247" s="313"/>
      <c r="BM2247" s="313"/>
      <c r="BN2247" s="313"/>
      <c r="BO2247" s="313"/>
      <c r="BP2247" s="314"/>
      <c r="BQ2247" s="294"/>
      <c r="BR2247" s="295"/>
      <c r="BS2247" s="295"/>
      <c r="BT2247" s="295"/>
      <c r="BU2247" s="295"/>
      <c r="BV2247" s="295"/>
      <c r="BW2247" s="296"/>
      <c r="BX2247" s="294"/>
      <c r="BY2247" s="295"/>
      <c r="BZ2247" s="295"/>
      <c r="CA2247" s="295"/>
      <c r="CB2247" s="295"/>
      <c r="CC2247" s="296"/>
      <c r="CD2247" s="294"/>
      <c r="CE2247" s="295"/>
      <c r="CF2247" s="295"/>
      <c r="CG2247" s="295"/>
      <c r="CH2247" s="295"/>
      <c r="CI2247" s="296"/>
    </row>
    <row r="2248" spans="1:87" ht="18" customHeight="1" x14ac:dyDescent="0.25">
      <c r="A2248" s="75"/>
      <c r="B2248" s="327"/>
      <c r="C2248" s="328"/>
      <c r="D2248" s="328"/>
      <c r="E2248" s="328"/>
      <c r="F2248" s="328"/>
      <c r="G2248" s="328"/>
      <c r="H2248" s="328"/>
      <c r="I2248" s="328"/>
      <c r="J2248" s="328"/>
      <c r="K2248" s="328"/>
      <c r="L2248" s="328"/>
      <c r="M2248" s="328"/>
      <c r="N2248" s="328"/>
      <c r="O2248" s="328"/>
      <c r="P2248" s="328"/>
      <c r="Q2248" s="328"/>
      <c r="R2248" s="328"/>
      <c r="S2248" s="328"/>
      <c r="T2248" s="328"/>
      <c r="U2248" s="328"/>
      <c r="V2248" s="328"/>
      <c r="W2248" s="328"/>
      <c r="X2248" s="328"/>
      <c r="Y2248" s="329"/>
      <c r="Z2248" s="336"/>
      <c r="AA2248" s="337"/>
      <c r="AB2248" s="337"/>
      <c r="AC2248" s="337"/>
      <c r="AD2248" s="338"/>
      <c r="AE2248" s="336"/>
      <c r="AF2248" s="337"/>
      <c r="AG2248" s="337"/>
      <c r="AH2248" s="337"/>
      <c r="AI2248" s="337"/>
      <c r="AJ2248" s="337"/>
      <c r="AK2248" s="300"/>
      <c r="AL2248" s="301"/>
      <c r="AM2248" s="301"/>
      <c r="AN2248" s="301"/>
      <c r="AO2248" s="301"/>
      <c r="AP2248" s="301"/>
      <c r="AQ2248" s="301"/>
      <c r="AR2248" s="301"/>
      <c r="AS2248" s="301"/>
      <c r="AT2248" s="301"/>
      <c r="AU2248" s="301"/>
      <c r="AV2248" s="301"/>
      <c r="AW2248" s="301"/>
      <c r="AX2248" s="302"/>
      <c r="AY2248" s="407"/>
      <c r="AZ2248" s="304"/>
      <c r="BA2248" s="304"/>
      <c r="BB2248" s="408"/>
      <c r="BC2248" s="306">
        <f t="shared" si="126"/>
        <v>0</v>
      </c>
      <c r="BD2248" s="307"/>
      <c r="BE2248" s="307"/>
      <c r="BF2248" s="308"/>
      <c r="BG2248" s="309"/>
      <c r="BH2248" s="310"/>
      <c r="BI2248" s="310"/>
      <c r="BJ2248" s="311"/>
      <c r="BK2248" s="312">
        <f t="shared" si="127"/>
        <v>0</v>
      </c>
      <c r="BL2248" s="313"/>
      <c r="BM2248" s="313"/>
      <c r="BN2248" s="313"/>
      <c r="BO2248" s="313"/>
      <c r="BP2248" s="314"/>
      <c r="BQ2248" s="294"/>
      <c r="BR2248" s="295"/>
      <c r="BS2248" s="295"/>
      <c r="BT2248" s="295"/>
      <c r="BU2248" s="295"/>
      <c r="BV2248" s="295"/>
      <c r="BW2248" s="296"/>
      <c r="BX2248" s="294"/>
      <c r="BY2248" s="295"/>
      <c r="BZ2248" s="295"/>
      <c r="CA2248" s="295"/>
      <c r="CB2248" s="295"/>
      <c r="CC2248" s="296"/>
      <c r="CD2248" s="294"/>
      <c r="CE2248" s="295"/>
      <c r="CF2248" s="295"/>
      <c r="CG2248" s="295"/>
      <c r="CH2248" s="295"/>
      <c r="CI2248" s="296"/>
    </row>
    <row r="2249" spans="1:87" ht="18" customHeight="1" x14ac:dyDescent="0.25">
      <c r="A2249" s="75"/>
      <c r="B2249" s="327"/>
      <c r="C2249" s="328"/>
      <c r="D2249" s="328"/>
      <c r="E2249" s="328"/>
      <c r="F2249" s="328"/>
      <c r="G2249" s="328"/>
      <c r="H2249" s="328"/>
      <c r="I2249" s="328"/>
      <c r="J2249" s="328"/>
      <c r="K2249" s="328"/>
      <c r="L2249" s="328"/>
      <c r="M2249" s="328"/>
      <c r="N2249" s="328"/>
      <c r="O2249" s="328"/>
      <c r="P2249" s="328"/>
      <c r="Q2249" s="328"/>
      <c r="R2249" s="328"/>
      <c r="S2249" s="328"/>
      <c r="T2249" s="328"/>
      <c r="U2249" s="328"/>
      <c r="V2249" s="328"/>
      <c r="W2249" s="328"/>
      <c r="X2249" s="328"/>
      <c r="Y2249" s="329"/>
      <c r="Z2249" s="336"/>
      <c r="AA2249" s="337"/>
      <c r="AB2249" s="337"/>
      <c r="AC2249" s="337"/>
      <c r="AD2249" s="338"/>
      <c r="AE2249" s="336"/>
      <c r="AF2249" s="337"/>
      <c r="AG2249" s="337"/>
      <c r="AH2249" s="337"/>
      <c r="AI2249" s="337"/>
      <c r="AJ2249" s="337"/>
      <c r="AK2249" s="300"/>
      <c r="AL2249" s="301"/>
      <c r="AM2249" s="301"/>
      <c r="AN2249" s="301"/>
      <c r="AO2249" s="301"/>
      <c r="AP2249" s="301"/>
      <c r="AQ2249" s="301"/>
      <c r="AR2249" s="301"/>
      <c r="AS2249" s="301"/>
      <c r="AT2249" s="301"/>
      <c r="AU2249" s="301"/>
      <c r="AV2249" s="301"/>
      <c r="AW2249" s="301"/>
      <c r="AX2249" s="302"/>
      <c r="AY2249" s="407"/>
      <c r="AZ2249" s="304"/>
      <c r="BA2249" s="304"/>
      <c r="BB2249" s="408"/>
      <c r="BC2249" s="306">
        <f t="shared" si="126"/>
        <v>0</v>
      </c>
      <c r="BD2249" s="307"/>
      <c r="BE2249" s="307"/>
      <c r="BF2249" s="308"/>
      <c r="BG2249" s="309"/>
      <c r="BH2249" s="310"/>
      <c r="BI2249" s="310"/>
      <c r="BJ2249" s="311"/>
      <c r="BK2249" s="312">
        <f t="shared" si="127"/>
        <v>0</v>
      </c>
      <c r="BL2249" s="313"/>
      <c r="BM2249" s="313"/>
      <c r="BN2249" s="313"/>
      <c r="BO2249" s="313"/>
      <c r="BP2249" s="314"/>
      <c r="BQ2249" s="294"/>
      <c r="BR2249" s="295"/>
      <c r="BS2249" s="295"/>
      <c r="BT2249" s="295"/>
      <c r="BU2249" s="295"/>
      <c r="BV2249" s="295"/>
      <c r="BW2249" s="296"/>
      <c r="BX2249" s="294"/>
      <c r="BY2249" s="295"/>
      <c r="BZ2249" s="295"/>
      <c r="CA2249" s="295"/>
      <c r="CB2249" s="295"/>
      <c r="CC2249" s="296"/>
      <c r="CD2249" s="294"/>
      <c r="CE2249" s="295"/>
      <c r="CF2249" s="295"/>
      <c r="CG2249" s="295"/>
      <c r="CH2249" s="295"/>
      <c r="CI2249" s="296"/>
    </row>
    <row r="2250" spans="1:87" ht="18" customHeight="1" x14ac:dyDescent="0.25">
      <c r="A2250" s="75"/>
      <c r="B2250" s="327"/>
      <c r="C2250" s="328"/>
      <c r="D2250" s="328"/>
      <c r="E2250" s="328"/>
      <c r="F2250" s="328"/>
      <c r="G2250" s="328"/>
      <c r="H2250" s="328"/>
      <c r="I2250" s="328"/>
      <c r="J2250" s="328"/>
      <c r="K2250" s="328"/>
      <c r="L2250" s="328"/>
      <c r="M2250" s="328"/>
      <c r="N2250" s="328"/>
      <c r="O2250" s="328"/>
      <c r="P2250" s="328"/>
      <c r="Q2250" s="328"/>
      <c r="R2250" s="328"/>
      <c r="S2250" s="328"/>
      <c r="T2250" s="328"/>
      <c r="U2250" s="328"/>
      <c r="V2250" s="328"/>
      <c r="W2250" s="328"/>
      <c r="X2250" s="328"/>
      <c r="Y2250" s="329"/>
      <c r="Z2250" s="336"/>
      <c r="AA2250" s="337"/>
      <c r="AB2250" s="337"/>
      <c r="AC2250" s="337"/>
      <c r="AD2250" s="338"/>
      <c r="AE2250" s="336"/>
      <c r="AF2250" s="337"/>
      <c r="AG2250" s="337"/>
      <c r="AH2250" s="337"/>
      <c r="AI2250" s="337"/>
      <c r="AJ2250" s="337"/>
      <c r="AK2250" s="300"/>
      <c r="AL2250" s="301"/>
      <c r="AM2250" s="301"/>
      <c r="AN2250" s="301"/>
      <c r="AO2250" s="301"/>
      <c r="AP2250" s="301"/>
      <c r="AQ2250" s="301"/>
      <c r="AR2250" s="301"/>
      <c r="AS2250" s="301"/>
      <c r="AT2250" s="301"/>
      <c r="AU2250" s="301"/>
      <c r="AV2250" s="301"/>
      <c r="AW2250" s="301"/>
      <c r="AX2250" s="302"/>
      <c r="AY2250" s="407"/>
      <c r="AZ2250" s="304"/>
      <c r="BA2250" s="304"/>
      <c r="BB2250" s="408"/>
      <c r="BC2250" s="306">
        <f t="shared" si="126"/>
        <v>0</v>
      </c>
      <c r="BD2250" s="307"/>
      <c r="BE2250" s="307"/>
      <c r="BF2250" s="308"/>
      <c r="BG2250" s="309"/>
      <c r="BH2250" s="310"/>
      <c r="BI2250" s="310"/>
      <c r="BJ2250" s="311"/>
      <c r="BK2250" s="312">
        <f t="shared" si="127"/>
        <v>0</v>
      </c>
      <c r="BL2250" s="313"/>
      <c r="BM2250" s="313"/>
      <c r="BN2250" s="313"/>
      <c r="BO2250" s="313"/>
      <c r="BP2250" s="314"/>
      <c r="BQ2250" s="294"/>
      <c r="BR2250" s="295"/>
      <c r="BS2250" s="295"/>
      <c r="BT2250" s="295"/>
      <c r="BU2250" s="295"/>
      <c r="BV2250" s="295"/>
      <c r="BW2250" s="296"/>
      <c r="BX2250" s="294"/>
      <c r="BY2250" s="295"/>
      <c r="BZ2250" s="295"/>
      <c r="CA2250" s="295"/>
      <c r="CB2250" s="295"/>
      <c r="CC2250" s="296"/>
      <c r="CD2250" s="294"/>
      <c r="CE2250" s="295"/>
      <c r="CF2250" s="295"/>
      <c r="CG2250" s="295"/>
      <c r="CH2250" s="295"/>
      <c r="CI2250" s="296"/>
    </row>
    <row r="2251" spans="1:87" ht="18" customHeight="1" x14ac:dyDescent="0.25">
      <c r="A2251" s="75"/>
      <c r="B2251" s="327"/>
      <c r="C2251" s="328"/>
      <c r="D2251" s="328"/>
      <c r="E2251" s="328"/>
      <c r="F2251" s="328"/>
      <c r="G2251" s="328"/>
      <c r="H2251" s="328"/>
      <c r="I2251" s="328"/>
      <c r="J2251" s="328"/>
      <c r="K2251" s="328"/>
      <c r="L2251" s="328"/>
      <c r="M2251" s="328"/>
      <c r="N2251" s="328"/>
      <c r="O2251" s="328"/>
      <c r="P2251" s="328"/>
      <c r="Q2251" s="328"/>
      <c r="R2251" s="328"/>
      <c r="S2251" s="328"/>
      <c r="T2251" s="328"/>
      <c r="U2251" s="328"/>
      <c r="V2251" s="328"/>
      <c r="W2251" s="328"/>
      <c r="X2251" s="328"/>
      <c r="Y2251" s="329"/>
      <c r="Z2251" s="336"/>
      <c r="AA2251" s="337"/>
      <c r="AB2251" s="337"/>
      <c r="AC2251" s="337"/>
      <c r="AD2251" s="338"/>
      <c r="AE2251" s="336"/>
      <c r="AF2251" s="337"/>
      <c r="AG2251" s="337"/>
      <c r="AH2251" s="337"/>
      <c r="AI2251" s="337"/>
      <c r="AJ2251" s="337"/>
      <c r="AK2251" s="300"/>
      <c r="AL2251" s="301"/>
      <c r="AM2251" s="301"/>
      <c r="AN2251" s="301"/>
      <c r="AO2251" s="301"/>
      <c r="AP2251" s="301"/>
      <c r="AQ2251" s="301"/>
      <c r="AR2251" s="301"/>
      <c r="AS2251" s="301"/>
      <c r="AT2251" s="301"/>
      <c r="AU2251" s="301"/>
      <c r="AV2251" s="301"/>
      <c r="AW2251" s="301"/>
      <c r="AX2251" s="302"/>
      <c r="AY2251" s="407"/>
      <c r="AZ2251" s="304"/>
      <c r="BA2251" s="304"/>
      <c r="BB2251" s="408"/>
      <c r="BC2251" s="306">
        <f t="shared" si="126"/>
        <v>0</v>
      </c>
      <c r="BD2251" s="307"/>
      <c r="BE2251" s="307"/>
      <c r="BF2251" s="308"/>
      <c r="BG2251" s="309"/>
      <c r="BH2251" s="310"/>
      <c r="BI2251" s="310"/>
      <c r="BJ2251" s="311"/>
      <c r="BK2251" s="312">
        <f t="shared" si="127"/>
        <v>0</v>
      </c>
      <c r="BL2251" s="313"/>
      <c r="BM2251" s="313"/>
      <c r="BN2251" s="313"/>
      <c r="BO2251" s="313"/>
      <c r="BP2251" s="314"/>
      <c r="BQ2251" s="294"/>
      <c r="BR2251" s="295"/>
      <c r="BS2251" s="295"/>
      <c r="BT2251" s="295"/>
      <c r="BU2251" s="295"/>
      <c r="BV2251" s="295"/>
      <c r="BW2251" s="296"/>
      <c r="BX2251" s="294"/>
      <c r="BY2251" s="295"/>
      <c r="BZ2251" s="295"/>
      <c r="CA2251" s="295"/>
      <c r="CB2251" s="295"/>
      <c r="CC2251" s="296"/>
      <c r="CD2251" s="294"/>
      <c r="CE2251" s="295"/>
      <c r="CF2251" s="295"/>
      <c r="CG2251" s="295"/>
      <c r="CH2251" s="295"/>
      <c r="CI2251" s="296"/>
    </row>
    <row r="2252" spans="1:87" ht="18" customHeight="1" x14ac:dyDescent="0.25">
      <c r="A2252" s="75"/>
      <c r="B2252" s="327"/>
      <c r="C2252" s="328"/>
      <c r="D2252" s="328"/>
      <c r="E2252" s="328"/>
      <c r="F2252" s="328"/>
      <c r="G2252" s="328"/>
      <c r="H2252" s="328"/>
      <c r="I2252" s="328"/>
      <c r="J2252" s="328"/>
      <c r="K2252" s="328"/>
      <c r="L2252" s="328"/>
      <c r="M2252" s="328"/>
      <c r="N2252" s="328"/>
      <c r="O2252" s="328"/>
      <c r="P2252" s="328"/>
      <c r="Q2252" s="328"/>
      <c r="R2252" s="328"/>
      <c r="S2252" s="328"/>
      <c r="T2252" s="328"/>
      <c r="U2252" s="328"/>
      <c r="V2252" s="328"/>
      <c r="W2252" s="328"/>
      <c r="X2252" s="328"/>
      <c r="Y2252" s="329"/>
      <c r="Z2252" s="336"/>
      <c r="AA2252" s="337"/>
      <c r="AB2252" s="337"/>
      <c r="AC2252" s="337"/>
      <c r="AD2252" s="338"/>
      <c r="AE2252" s="336"/>
      <c r="AF2252" s="337"/>
      <c r="AG2252" s="337"/>
      <c r="AH2252" s="337"/>
      <c r="AI2252" s="337"/>
      <c r="AJ2252" s="337"/>
      <c r="AK2252" s="300"/>
      <c r="AL2252" s="301"/>
      <c r="AM2252" s="301"/>
      <c r="AN2252" s="301"/>
      <c r="AO2252" s="301"/>
      <c r="AP2252" s="301"/>
      <c r="AQ2252" s="301"/>
      <c r="AR2252" s="301"/>
      <c r="AS2252" s="301"/>
      <c r="AT2252" s="301"/>
      <c r="AU2252" s="301"/>
      <c r="AV2252" s="301"/>
      <c r="AW2252" s="301"/>
      <c r="AX2252" s="302"/>
      <c r="AY2252" s="407"/>
      <c r="AZ2252" s="304"/>
      <c r="BA2252" s="304"/>
      <c r="BB2252" s="408"/>
      <c r="BC2252" s="306">
        <f t="shared" si="126"/>
        <v>0</v>
      </c>
      <c r="BD2252" s="307"/>
      <c r="BE2252" s="307"/>
      <c r="BF2252" s="308"/>
      <c r="BG2252" s="309"/>
      <c r="BH2252" s="310"/>
      <c r="BI2252" s="310"/>
      <c r="BJ2252" s="311"/>
      <c r="BK2252" s="312">
        <f t="shared" si="127"/>
        <v>0</v>
      </c>
      <c r="BL2252" s="313"/>
      <c r="BM2252" s="313"/>
      <c r="BN2252" s="313"/>
      <c r="BO2252" s="313"/>
      <c r="BP2252" s="314"/>
      <c r="BQ2252" s="294"/>
      <c r="BR2252" s="295"/>
      <c r="BS2252" s="295"/>
      <c r="BT2252" s="295"/>
      <c r="BU2252" s="295"/>
      <c r="BV2252" s="295"/>
      <c r="BW2252" s="296"/>
      <c r="BX2252" s="294"/>
      <c r="BY2252" s="295"/>
      <c r="BZ2252" s="295"/>
      <c r="CA2252" s="295"/>
      <c r="CB2252" s="295"/>
      <c r="CC2252" s="296"/>
      <c r="CD2252" s="294"/>
      <c r="CE2252" s="295"/>
      <c r="CF2252" s="295"/>
      <c r="CG2252" s="295"/>
      <c r="CH2252" s="295"/>
      <c r="CI2252" s="296"/>
    </row>
    <row r="2253" spans="1:87" ht="18" customHeight="1" x14ac:dyDescent="0.25">
      <c r="A2253" s="75"/>
      <c r="B2253" s="327"/>
      <c r="C2253" s="328"/>
      <c r="D2253" s="328"/>
      <c r="E2253" s="328"/>
      <c r="F2253" s="328"/>
      <c r="G2253" s="328"/>
      <c r="H2253" s="328"/>
      <c r="I2253" s="328"/>
      <c r="J2253" s="328"/>
      <c r="K2253" s="328"/>
      <c r="L2253" s="328"/>
      <c r="M2253" s="328"/>
      <c r="N2253" s="328"/>
      <c r="O2253" s="328"/>
      <c r="P2253" s="328"/>
      <c r="Q2253" s="328"/>
      <c r="R2253" s="328"/>
      <c r="S2253" s="328"/>
      <c r="T2253" s="328"/>
      <c r="U2253" s="328"/>
      <c r="V2253" s="328"/>
      <c r="W2253" s="328"/>
      <c r="X2253" s="328"/>
      <c r="Y2253" s="329"/>
      <c r="Z2253" s="336"/>
      <c r="AA2253" s="337"/>
      <c r="AB2253" s="337"/>
      <c r="AC2253" s="337"/>
      <c r="AD2253" s="338"/>
      <c r="AE2253" s="336"/>
      <c r="AF2253" s="337"/>
      <c r="AG2253" s="337"/>
      <c r="AH2253" s="337"/>
      <c r="AI2253" s="337"/>
      <c r="AJ2253" s="337"/>
      <c r="AK2253" s="300"/>
      <c r="AL2253" s="301"/>
      <c r="AM2253" s="301"/>
      <c r="AN2253" s="301"/>
      <c r="AO2253" s="301"/>
      <c r="AP2253" s="301"/>
      <c r="AQ2253" s="301"/>
      <c r="AR2253" s="301"/>
      <c r="AS2253" s="301"/>
      <c r="AT2253" s="301"/>
      <c r="AU2253" s="301"/>
      <c r="AV2253" s="301"/>
      <c r="AW2253" s="301"/>
      <c r="AX2253" s="302"/>
      <c r="AY2253" s="407"/>
      <c r="AZ2253" s="304"/>
      <c r="BA2253" s="304"/>
      <c r="BB2253" s="408"/>
      <c r="BC2253" s="306">
        <f t="shared" si="126"/>
        <v>0</v>
      </c>
      <c r="BD2253" s="307"/>
      <c r="BE2253" s="307"/>
      <c r="BF2253" s="308"/>
      <c r="BG2253" s="309"/>
      <c r="BH2253" s="310"/>
      <c r="BI2253" s="310"/>
      <c r="BJ2253" s="311"/>
      <c r="BK2253" s="312">
        <f t="shared" si="127"/>
        <v>0</v>
      </c>
      <c r="BL2253" s="313"/>
      <c r="BM2253" s="313"/>
      <c r="BN2253" s="313"/>
      <c r="BO2253" s="313"/>
      <c r="BP2253" s="314"/>
      <c r="BQ2253" s="294"/>
      <c r="BR2253" s="295"/>
      <c r="BS2253" s="295"/>
      <c r="BT2253" s="295"/>
      <c r="BU2253" s="295"/>
      <c r="BV2253" s="295"/>
      <c r="BW2253" s="296"/>
      <c r="BX2253" s="294"/>
      <c r="BY2253" s="295"/>
      <c r="BZ2253" s="295"/>
      <c r="CA2253" s="295"/>
      <c r="CB2253" s="295"/>
      <c r="CC2253" s="296"/>
      <c r="CD2253" s="294"/>
      <c r="CE2253" s="295"/>
      <c r="CF2253" s="295"/>
      <c r="CG2253" s="295"/>
      <c r="CH2253" s="295"/>
      <c r="CI2253" s="296"/>
    </row>
    <row r="2254" spans="1:87" ht="18" customHeight="1" x14ac:dyDescent="0.25">
      <c r="A2254" s="75"/>
      <c r="B2254" s="327"/>
      <c r="C2254" s="328"/>
      <c r="D2254" s="328"/>
      <c r="E2254" s="328"/>
      <c r="F2254" s="328"/>
      <c r="G2254" s="328"/>
      <c r="H2254" s="328"/>
      <c r="I2254" s="328"/>
      <c r="J2254" s="328"/>
      <c r="K2254" s="328"/>
      <c r="L2254" s="328"/>
      <c r="M2254" s="328"/>
      <c r="N2254" s="328"/>
      <c r="O2254" s="328"/>
      <c r="P2254" s="328"/>
      <c r="Q2254" s="328"/>
      <c r="R2254" s="328"/>
      <c r="S2254" s="328"/>
      <c r="T2254" s="328"/>
      <c r="U2254" s="328"/>
      <c r="V2254" s="328"/>
      <c r="W2254" s="328"/>
      <c r="X2254" s="328"/>
      <c r="Y2254" s="329"/>
      <c r="Z2254" s="336"/>
      <c r="AA2254" s="337"/>
      <c r="AB2254" s="337"/>
      <c r="AC2254" s="337"/>
      <c r="AD2254" s="338"/>
      <c r="AE2254" s="336"/>
      <c r="AF2254" s="337"/>
      <c r="AG2254" s="337"/>
      <c r="AH2254" s="337"/>
      <c r="AI2254" s="337"/>
      <c r="AJ2254" s="337"/>
      <c r="AK2254" s="300"/>
      <c r="AL2254" s="301"/>
      <c r="AM2254" s="301"/>
      <c r="AN2254" s="301"/>
      <c r="AO2254" s="301"/>
      <c r="AP2254" s="301"/>
      <c r="AQ2254" s="301"/>
      <c r="AR2254" s="301"/>
      <c r="AS2254" s="301"/>
      <c r="AT2254" s="301"/>
      <c r="AU2254" s="301"/>
      <c r="AV2254" s="301"/>
      <c r="AW2254" s="301"/>
      <c r="AX2254" s="302"/>
      <c r="AY2254" s="407"/>
      <c r="AZ2254" s="304"/>
      <c r="BA2254" s="304"/>
      <c r="BB2254" s="408"/>
      <c r="BC2254" s="306">
        <f t="shared" si="126"/>
        <v>0</v>
      </c>
      <c r="BD2254" s="307"/>
      <c r="BE2254" s="307"/>
      <c r="BF2254" s="308"/>
      <c r="BG2254" s="309"/>
      <c r="BH2254" s="310"/>
      <c r="BI2254" s="310"/>
      <c r="BJ2254" s="311"/>
      <c r="BK2254" s="312">
        <f t="shared" si="127"/>
        <v>0</v>
      </c>
      <c r="BL2254" s="313"/>
      <c r="BM2254" s="313"/>
      <c r="BN2254" s="313"/>
      <c r="BO2254" s="313"/>
      <c r="BP2254" s="314"/>
      <c r="BQ2254" s="294"/>
      <c r="BR2254" s="295"/>
      <c r="BS2254" s="295"/>
      <c r="BT2254" s="295"/>
      <c r="BU2254" s="295"/>
      <c r="BV2254" s="295"/>
      <c r="BW2254" s="296"/>
      <c r="BX2254" s="294"/>
      <c r="BY2254" s="295"/>
      <c r="BZ2254" s="295"/>
      <c r="CA2254" s="295"/>
      <c r="CB2254" s="295"/>
      <c r="CC2254" s="296"/>
      <c r="CD2254" s="294"/>
      <c r="CE2254" s="295"/>
      <c r="CF2254" s="295"/>
      <c r="CG2254" s="295"/>
      <c r="CH2254" s="295"/>
      <c r="CI2254" s="296"/>
    </row>
    <row r="2255" spans="1:87" ht="18" customHeight="1" x14ac:dyDescent="0.25">
      <c r="A2255" s="75"/>
      <c r="B2255" s="327"/>
      <c r="C2255" s="328"/>
      <c r="D2255" s="328"/>
      <c r="E2255" s="328"/>
      <c r="F2255" s="328"/>
      <c r="G2255" s="328"/>
      <c r="H2255" s="328"/>
      <c r="I2255" s="328"/>
      <c r="J2255" s="328"/>
      <c r="K2255" s="328"/>
      <c r="L2255" s="328"/>
      <c r="M2255" s="328"/>
      <c r="N2255" s="328"/>
      <c r="O2255" s="328"/>
      <c r="P2255" s="328"/>
      <c r="Q2255" s="328"/>
      <c r="R2255" s="328"/>
      <c r="S2255" s="328"/>
      <c r="T2255" s="328"/>
      <c r="U2255" s="328"/>
      <c r="V2255" s="328"/>
      <c r="W2255" s="328"/>
      <c r="X2255" s="328"/>
      <c r="Y2255" s="329"/>
      <c r="Z2255" s="336"/>
      <c r="AA2255" s="337"/>
      <c r="AB2255" s="337"/>
      <c r="AC2255" s="337"/>
      <c r="AD2255" s="338"/>
      <c r="AE2255" s="336"/>
      <c r="AF2255" s="337"/>
      <c r="AG2255" s="337"/>
      <c r="AH2255" s="337"/>
      <c r="AI2255" s="337"/>
      <c r="AJ2255" s="337"/>
      <c r="AK2255" s="300"/>
      <c r="AL2255" s="301"/>
      <c r="AM2255" s="301"/>
      <c r="AN2255" s="301"/>
      <c r="AO2255" s="301"/>
      <c r="AP2255" s="301"/>
      <c r="AQ2255" s="301"/>
      <c r="AR2255" s="301"/>
      <c r="AS2255" s="301"/>
      <c r="AT2255" s="301"/>
      <c r="AU2255" s="301"/>
      <c r="AV2255" s="301"/>
      <c r="AW2255" s="301"/>
      <c r="AX2255" s="302"/>
      <c r="AY2255" s="407"/>
      <c r="AZ2255" s="304"/>
      <c r="BA2255" s="304"/>
      <c r="BB2255" s="408"/>
      <c r="BC2255" s="306">
        <f t="shared" si="126"/>
        <v>0</v>
      </c>
      <c r="BD2255" s="307"/>
      <c r="BE2255" s="307"/>
      <c r="BF2255" s="308"/>
      <c r="BG2255" s="309"/>
      <c r="BH2255" s="310"/>
      <c r="BI2255" s="310"/>
      <c r="BJ2255" s="311"/>
      <c r="BK2255" s="312">
        <f t="shared" si="127"/>
        <v>0</v>
      </c>
      <c r="BL2255" s="313"/>
      <c r="BM2255" s="313"/>
      <c r="BN2255" s="313"/>
      <c r="BO2255" s="313"/>
      <c r="BP2255" s="314"/>
      <c r="BQ2255" s="294"/>
      <c r="BR2255" s="295"/>
      <c r="BS2255" s="295"/>
      <c r="BT2255" s="295"/>
      <c r="BU2255" s="295"/>
      <c r="BV2255" s="295"/>
      <c r="BW2255" s="296"/>
      <c r="BX2255" s="294"/>
      <c r="BY2255" s="295"/>
      <c r="BZ2255" s="295"/>
      <c r="CA2255" s="295"/>
      <c r="CB2255" s="295"/>
      <c r="CC2255" s="296"/>
      <c r="CD2255" s="294"/>
      <c r="CE2255" s="295"/>
      <c r="CF2255" s="295"/>
      <c r="CG2255" s="295"/>
      <c r="CH2255" s="295"/>
      <c r="CI2255" s="296"/>
    </row>
    <row r="2256" spans="1:87" ht="18" customHeight="1" x14ac:dyDescent="0.25">
      <c r="A2256" s="75"/>
      <c r="B2256" s="327"/>
      <c r="C2256" s="328"/>
      <c r="D2256" s="328"/>
      <c r="E2256" s="328"/>
      <c r="F2256" s="328"/>
      <c r="G2256" s="328"/>
      <c r="H2256" s="328"/>
      <c r="I2256" s="328"/>
      <c r="J2256" s="328"/>
      <c r="K2256" s="328"/>
      <c r="L2256" s="328"/>
      <c r="M2256" s="328"/>
      <c r="N2256" s="328"/>
      <c r="O2256" s="328"/>
      <c r="P2256" s="328"/>
      <c r="Q2256" s="328"/>
      <c r="R2256" s="328"/>
      <c r="S2256" s="328"/>
      <c r="T2256" s="328"/>
      <c r="U2256" s="328"/>
      <c r="V2256" s="328"/>
      <c r="W2256" s="328"/>
      <c r="X2256" s="328"/>
      <c r="Y2256" s="329"/>
      <c r="Z2256" s="336"/>
      <c r="AA2256" s="337"/>
      <c r="AB2256" s="337"/>
      <c r="AC2256" s="337"/>
      <c r="AD2256" s="338"/>
      <c r="AE2256" s="336"/>
      <c r="AF2256" s="337"/>
      <c r="AG2256" s="337"/>
      <c r="AH2256" s="337"/>
      <c r="AI2256" s="337"/>
      <c r="AJ2256" s="337"/>
      <c r="AK2256" s="300"/>
      <c r="AL2256" s="301"/>
      <c r="AM2256" s="301"/>
      <c r="AN2256" s="301"/>
      <c r="AO2256" s="301"/>
      <c r="AP2256" s="301"/>
      <c r="AQ2256" s="301"/>
      <c r="AR2256" s="301"/>
      <c r="AS2256" s="301"/>
      <c r="AT2256" s="301"/>
      <c r="AU2256" s="301"/>
      <c r="AV2256" s="301"/>
      <c r="AW2256" s="301"/>
      <c r="AX2256" s="302"/>
      <c r="AY2256" s="407"/>
      <c r="AZ2256" s="304"/>
      <c r="BA2256" s="304"/>
      <c r="BB2256" s="408"/>
      <c r="BC2256" s="306">
        <f t="shared" si="126"/>
        <v>0</v>
      </c>
      <c r="BD2256" s="307"/>
      <c r="BE2256" s="307"/>
      <c r="BF2256" s="308"/>
      <c r="BG2256" s="309"/>
      <c r="BH2256" s="310"/>
      <c r="BI2256" s="310"/>
      <c r="BJ2256" s="311"/>
      <c r="BK2256" s="312">
        <f t="shared" si="127"/>
        <v>0</v>
      </c>
      <c r="BL2256" s="313"/>
      <c r="BM2256" s="313"/>
      <c r="BN2256" s="313"/>
      <c r="BO2256" s="313"/>
      <c r="BP2256" s="314"/>
      <c r="BQ2256" s="294"/>
      <c r="BR2256" s="295"/>
      <c r="BS2256" s="295"/>
      <c r="BT2256" s="295"/>
      <c r="BU2256" s="295"/>
      <c r="BV2256" s="295"/>
      <c r="BW2256" s="296"/>
      <c r="BX2256" s="294"/>
      <c r="BY2256" s="295"/>
      <c r="BZ2256" s="295"/>
      <c r="CA2256" s="295"/>
      <c r="CB2256" s="295"/>
      <c r="CC2256" s="296"/>
      <c r="CD2256" s="294"/>
      <c r="CE2256" s="295"/>
      <c r="CF2256" s="295"/>
      <c r="CG2256" s="295"/>
      <c r="CH2256" s="295"/>
      <c r="CI2256" s="296"/>
    </row>
    <row r="2257" spans="1:87" ht="18" customHeight="1" x14ac:dyDescent="0.25">
      <c r="A2257" s="75"/>
      <c r="B2257" s="327"/>
      <c r="C2257" s="328"/>
      <c r="D2257" s="328"/>
      <c r="E2257" s="328"/>
      <c r="F2257" s="328"/>
      <c r="G2257" s="328"/>
      <c r="H2257" s="328"/>
      <c r="I2257" s="328"/>
      <c r="J2257" s="328"/>
      <c r="K2257" s="328"/>
      <c r="L2257" s="328"/>
      <c r="M2257" s="328"/>
      <c r="N2257" s="328"/>
      <c r="O2257" s="328"/>
      <c r="P2257" s="328"/>
      <c r="Q2257" s="328"/>
      <c r="R2257" s="328"/>
      <c r="S2257" s="328"/>
      <c r="T2257" s="328"/>
      <c r="U2257" s="328"/>
      <c r="V2257" s="328"/>
      <c r="W2257" s="328"/>
      <c r="X2257" s="328"/>
      <c r="Y2257" s="329"/>
      <c r="Z2257" s="336"/>
      <c r="AA2257" s="337"/>
      <c r="AB2257" s="337"/>
      <c r="AC2257" s="337"/>
      <c r="AD2257" s="338"/>
      <c r="AE2257" s="336"/>
      <c r="AF2257" s="337"/>
      <c r="AG2257" s="337"/>
      <c r="AH2257" s="337"/>
      <c r="AI2257" s="337"/>
      <c r="AJ2257" s="337"/>
      <c r="AK2257" s="300"/>
      <c r="AL2257" s="301"/>
      <c r="AM2257" s="301"/>
      <c r="AN2257" s="301"/>
      <c r="AO2257" s="301"/>
      <c r="AP2257" s="301"/>
      <c r="AQ2257" s="301"/>
      <c r="AR2257" s="301"/>
      <c r="AS2257" s="301"/>
      <c r="AT2257" s="301"/>
      <c r="AU2257" s="301"/>
      <c r="AV2257" s="301"/>
      <c r="AW2257" s="301"/>
      <c r="AX2257" s="302"/>
      <c r="AY2257" s="407"/>
      <c r="AZ2257" s="304"/>
      <c r="BA2257" s="304"/>
      <c r="BB2257" s="408"/>
      <c r="BC2257" s="306">
        <f t="shared" si="126"/>
        <v>0</v>
      </c>
      <c r="BD2257" s="307"/>
      <c r="BE2257" s="307"/>
      <c r="BF2257" s="308"/>
      <c r="BG2257" s="309"/>
      <c r="BH2257" s="310"/>
      <c r="BI2257" s="310"/>
      <c r="BJ2257" s="311"/>
      <c r="BK2257" s="312">
        <f t="shared" si="127"/>
        <v>0</v>
      </c>
      <c r="BL2257" s="313"/>
      <c r="BM2257" s="313"/>
      <c r="BN2257" s="313"/>
      <c r="BO2257" s="313"/>
      <c r="BP2257" s="314"/>
      <c r="BQ2257" s="294"/>
      <c r="BR2257" s="295"/>
      <c r="BS2257" s="295"/>
      <c r="BT2257" s="295"/>
      <c r="BU2257" s="295"/>
      <c r="BV2257" s="295"/>
      <c r="BW2257" s="296"/>
      <c r="BX2257" s="294"/>
      <c r="BY2257" s="295"/>
      <c r="BZ2257" s="295"/>
      <c r="CA2257" s="295"/>
      <c r="CB2257" s="295"/>
      <c r="CC2257" s="296"/>
      <c r="CD2257" s="294"/>
      <c r="CE2257" s="295"/>
      <c r="CF2257" s="295"/>
      <c r="CG2257" s="295"/>
      <c r="CH2257" s="295"/>
      <c r="CI2257" s="296"/>
    </row>
    <row r="2258" spans="1:87" ht="18" customHeight="1" x14ac:dyDescent="0.25">
      <c r="A2258" s="75"/>
      <c r="B2258" s="327"/>
      <c r="C2258" s="328"/>
      <c r="D2258" s="328"/>
      <c r="E2258" s="328"/>
      <c r="F2258" s="328"/>
      <c r="G2258" s="328"/>
      <c r="H2258" s="328"/>
      <c r="I2258" s="328"/>
      <c r="J2258" s="328"/>
      <c r="K2258" s="328"/>
      <c r="L2258" s="328"/>
      <c r="M2258" s="328"/>
      <c r="N2258" s="328"/>
      <c r="O2258" s="328"/>
      <c r="P2258" s="328"/>
      <c r="Q2258" s="328"/>
      <c r="R2258" s="328"/>
      <c r="S2258" s="328"/>
      <c r="T2258" s="328"/>
      <c r="U2258" s="328"/>
      <c r="V2258" s="328"/>
      <c r="W2258" s="328"/>
      <c r="X2258" s="328"/>
      <c r="Y2258" s="329"/>
      <c r="Z2258" s="336"/>
      <c r="AA2258" s="337"/>
      <c r="AB2258" s="337"/>
      <c r="AC2258" s="337"/>
      <c r="AD2258" s="338"/>
      <c r="AE2258" s="336"/>
      <c r="AF2258" s="337"/>
      <c r="AG2258" s="337"/>
      <c r="AH2258" s="337"/>
      <c r="AI2258" s="337"/>
      <c r="AJ2258" s="337"/>
      <c r="AK2258" s="300"/>
      <c r="AL2258" s="301"/>
      <c r="AM2258" s="301"/>
      <c r="AN2258" s="301"/>
      <c r="AO2258" s="301"/>
      <c r="AP2258" s="301"/>
      <c r="AQ2258" s="301"/>
      <c r="AR2258" s="301"/>
      <c r="AS2258" s="301"/>
      <c r="AT2258" s="301"/>
      <c r="AU2258" s="301"/>
      <c r="AV2258" s="301"/>
      <c r="AW2258" s="301"/>
      <c r="AX2258" s="302"/>
      <c r="AY2258" s="407"/>
      <c r="AZ2258" s="304"/>
      <c r="BA2258" s="304"/>
      <c r="BB2258" s="408"/>
      <c r="BC2258" s="306">
        <f t="shared" si="126"/>
        <v>0</v>
      </c>
      <c r="BD2258" s="307"/>
      <c r="BE2258" s="307"/>
      <c r="BF2258" s="308"/>
      <c r="BG2258" s="309"/>
      <c r="BH2258" s="310"/>
      <c r="BI2258" s="310"/>
      <c r="BJ2258" s="311"/>
      <c r="BK2258" s="312">
        <f t="shared" si="127"/>
        <v>0</v>
      </c>
      <c r="BL2258" s="313"/>
      <c r="BM2258" s="313"/>
      <c r="BN2258" s="313"/>
      <c r="BO2258" s="313"/>
      <c r="BP2258" s="314"/>
      <c r="BQ2258" s="294"/>
      <c r="BR2258" s="295"/>
      <c r="BS2258" s="295"/>
      <c r="BT2258" s="295"/>
      <c r="BU2258" s="295"/>
      <c r="BV2258" s="295"/>
      <c r="BW2258" s="296"/>
      <c r="BX2258" s="294"/>
      <c r="BY2258" s="295"/>
      <c r="BZ2258" s="295"/>
      <c r="CA2258" s="295"/>
      <c r="CB2258" s="295"/>
      <c r="CC2258" s="296"/>
      <c r="CD2258" s="294"/>
      <c r="CE2258" s="295"/>
      <c r="CF2258" s="295"/>
      <c r="CG2258" s="295"/>
      <c r="CH2258" s="295"/>
      <c r="CI2258" s="296"/>
    </row>
    <row r="2259" spans="1:87" ht="18" customHeight="1" x14ac:dyDescent="0.25">
      <c r="A2259" s="75"/>
      <c r="B2259" s="327"/>
      <c r="C2259" s="328"/>
      <c r="D2259" s="328"/>
      <c r="E2259" s="328"/>
      <c r="F2259" s="328"/>
      <c r="G2259" s="328"/>
      <c r="H2259" s="328"/>
      <c r="I2259" s="328"/>
      <c r="J2259" s="328"/>
      <c r="K2259" s="328"/>
      <c r="L2259" s="328"/>
      <c r="M2259" s="328"/>
      <c r="N2259" s="328"/>
      <c r="O2259" s="328"/>
      <c r="P2259" s="328"/>
      <c r="Q2259" s="328"/>
      <c r="R2259" s="328"/>
      <c r="S2259" s="328"/>
      <c r="T2259" s="328"/>
      <c r="U2259" s="328"/>
      <c r="V2259" s="328"/>
      <c r="W2259" s="328"/>
      <c r="X2259" s="328"/>
      <c r="Y2259" s="329"/>
      <c r="Z2259" s="336"/>
      <c r="AA2259" s="337"/>
      <c r="AB2259" s="337"/>
      <c r="AC2259" s="337"/>
      <c r="AD2259" s="338"/>
      <c r="AE2259" s="336"/>
      <c r="AF2259" s="337"/>
      <c r="AG2259" s="337"/>
      <c r="AH2259" s="337"/>
      <c r="AI2259" s="337"/>
      <c r="AJ2259" s="337"/>
      <c r="AK2259" s="300"/>
      <c r="AL2259" s="301"/>
      <c r="AM2259" s="301"/>
      <c r="AN2259" s="301"/>
      <c r="AO2259" s="301"/>
      <c r="AP2259" s="301"/>
      <c r="AQ2259" s="301"/>
      <c r="AR2259" s="301"/>
      <c r="AS2259" s="301"/>
      <c r="AT2259" s="301"/>
      <c r="AU2259" s="301"/>
      <c r="AV2259" s="301"/>
      <c r="AW2259" s="301"/>
      <c r="AX2259" s="302"/>
      <c r="AY2259" s="407"/>
      <c r="AZ2259" s="304"/>
      <c r="BA2259" s="304"/>
      <c r="BB2259" s="408"/>
      <c r="BC2259" s="306">
        <f t="shared" si="126"/>
        <v>0</v>
      </c>
      <c r="BD2259" s="307"/>
      <c r="BE2259" s="307"/>
      <c r="BF2259" s="308"/>
      <c r="BG2259" s="309"/>
      <c r="BH2259" s="310"/>
      <c r="BI2259" s="310"/>
      <c r="BJ2259" s="311"/>
      <c r="BK2259" s="312">
        <f t="shared" si="127"/>
        <v>0</v>
      </c>
      <c r="BL2259" s="313"/>
      <c r="BM2259" s="313"/>
      <c r="BN2259" s="313"/>
      <c r="BO2259" s="313"/>
      <c r="BP2259" s="314"/>
      <c r="BQ2259" s="294"/>
      <c r="BR2259" s="295"/>
      <c r="BS2259" s="295"/>
      <c r="BT2259" s="295"/>
      <c r="BU2259" s="295"/>
      <c r="BV2259" s="295"/>
      <c r="BW2259" s="296"/>
      <c r="BX2259" s="294"/>
      <c r="BY2259" s="295"/>
      <c r="BZ2259" s="295"/>
      <c r="CA2259" s="295"/>
      <c r="CB2259" s="295"/>
      <c r="CC2259" s="296"/>
      <c r="CD2259" s="294"/>
      <c r="CE2259" s="295"/>
      <c r="CF2259" s="295"/>
      <c r="CG2259" s="295"/>
      <c r="CH2259" s="295"/>
      <c r="CI2259" s="296"/>
    </row>
    <row r="2260" spans="1:87" ht="18" customHeight="1" x14ac:dyDescent="0.25">
      <c r="A2260" s="75"/>
      <c r="B2260" s="327"/>
      <c r="C2260" s="328"/>
      <c r="D2260" s="328"/>
      <c r="E2260" s="328"/>
      <c r="F2260" s="328"/>
      <c r="G2260" s="328"/>
      <c r="H2260" s="328"/>
      <c r="I2260" s="328"/>
      <c r="J2260" s="328"/>
      <c r="K2260" s="328"/>
      <c r="L2260" s="328"/>
      <c r="M2260" s="328"/>
      <c r="N2260" s="328"/>
      <c r="O2260" s="328"/>
      <c r="P2260" s="328"/>
      <c r="Q2260" s="328"/>
      <c r="R2260" s="328"/>
      <c r="S2260" s="328"/>
      <c r="T2260" s="328"/>
      <c r="U2260" s="328"/>
      <c r="V2260" s="328"/>
      <c r="W2260" s="328"/>
      <c r="X2260" s="328"/>
      <c r="Y2260" s="329"/>
      <c r="Z2260" s="336"/>
      <c r="AA2260" s="337"/>
      <c r="AB2260" s="337"/>
      <c r="AC2260" s="337"/>
      <c r="AD2260" s="338"/>
      <c r="AE2260" s="336"/>
      <c r="AF2260" s="337"/>
      <c r="AG2260" s="337"/>
      <c r="AH2260" s="337"/>
      <c r="AI2260" s="337"/>
      <c r="AJ2260" s="337"/>
      <c r="AK2260" s="300"/>
      <c r="AL2260" s="301"/>
      <c r="AM2260" s="301"/>
      <c r="AN2260" s="301"/>
      <c r="AO2260" s="301"/>
      <c r="AP2260" s="301"/>
      <c r="AQ2260" s="301"/>
      <c r="AR2260" s="301"/>
      <c r="AS2260" s="301"/>
      <c r="AT2260" s="301"/>
      <c r="AU2260" s="301"/>
      <c r="AV2260" s="301"/>
      <c r="AW2260" s="301"/>
      <c r="AX2260" s="302"/>
      <c r="AY2260" s="407"/>
      <c r="AZ2260" s="304"/>
      <c r="BA2260" s="304"/>
      <c r="BB2260" s="408"/>
      <c r="BC2260" s="306">
        <f t="shared" si="126"/>
        <v>0</v>
      </c>
      <c r="BD2260" s="307"/>
      <c r="BE2260" s="307"/>
      <c r="BF2260" s="308"/>
      <c r="BG2260" s="309"/>
      <c r="BH2260" s="310"/>
      <c r="BI2260" s="310"/>
      <c r="BJ2260" s="311"/>
      <c r="BK2260" s="312">
        <f t="shared" si="127"/>
        <v>0</v>
      </c>
      <c r="BL2260" s="313"/>
      <c r="BM2260" s="313"/>
      <c r="BN2260" s="313"/>
      <c r="BO2260" s="313"/>
      <c r="BP2260" s="314"/>
      <c r="BQ2260" s="294"/>
      <c r="BR2260" s="295"/>
      <c r="BS2260" s="295"/>
      <c r="BT2260" s="295"/>
      <c r="BU2260" s="295"/>
      <c r="BV2260" s="295"/>
      <c r="BW2260" s="296"/>
      <c r="BX2260" s="294"/>
      <c r="BY2260" s="295"/>
      <c r="BZ2260" s="295"/>
      <c r="CA2260" s="295"/>
      <c r="CB2260" s="295"/>
      <c r="CC2260" s="296"/>
      <c r="CD2260" s="294"/>
      <c r="CE2260" s="295"/>
      <c r="CF2260" s="295"/>
      <c r="CG2260" s="295"/>
      <c r="CH2260" s="295"/>
      <c r="CI2260" s="296"/>
    </row>
    <row r="2261" spans="1:87" ht="18" customHeight="1" x14ac:dyDescent="0.25">
      <c r="A2261" s="75"/>
      <c r="B2261" s="327"/>
      <c r="C2261" s="328"/>
      <c r="D2261" s="328"/>
      <c r="E2261" s="328"/>
      <c r="F2261" s="328"/>
      <c r="G2261" s="328"/>
      <c r="H2261" s="328"/>
      <c r="I2261" s="328"/>
      <c r="J2261" s="328"/>
      <c r="K2261" s="328"/>
      <c r="L2261" s="328"/>
      <c r="M2261" s="328"/>
      <c r="N2261" s="328"/>
      <c r="O2261" s="328"/>
      <c r="P2261" s="328"/>
      <c r="Q2261" s="328"/>
      <c r="R2261" s="328"/>
      <c r="S2261" s="328"/>
      <c r="T2261" s="328"/>
      <c r="U2261" s="328"/>
      <c r="V2261" s="328"/>
      <c r="W2261" s="328"/>
      <c r="X2261" s="328"/>
      <c r="Y2261" s="329"/>
      <c r="Z2261" s="336"/>
      <c r="AA2261" s="337"/>
      <c r="AB2261" s="337"/>
      <c r="AC2261" s="337"/>
      <c r="AD2261" s="338"/>
      <c r="AE2261" s="336"/>
      <c r="AF2261" s="337"/>
      <c r="AG2261" s="337"/>
      <c r="AH2261" s="337"/>
      <c r="AI2261" s="337"/>
      <c r="AJ2261" s="337"/>
      <c r="AK2261" s="300"/>
      <c r="AL2261" s="301"/>
      <c r="AM2261" s="301"/>
      <c r="AN2261" s="301"/>
      <c r="AO2261" s="301"/>
      <c r="AP2261" s="301"/>
      <c r="AQ2261" s="301"/>
      <c r="AR2261" s="301"/>
      <c r="AS2261" s="301"/>
      <c r="AT2261" s="301"/>
      <c r="AU2261" s="301"/>
      <c r="AV2261" s="301"/>
      <c r="AW2261" s="301"/>
      <c r="AX2261" s="302"/>
      <c r="AY2261" s="407"/>
      <c r="AZ2261" s="304"/>
      <c r="BA2261" s="304"/>
      <c r="BB2261" s="408"/>
      <c r="BC2261" s="306">
        <f t="shared" si="126"/>
        <v>0</v>
      </c>
      <c r="BD2261" s="307"/>
      <c r="BE2261" s="307"/>
      <c r="BF2261" s="308"/>
      <c r="BG2261" s="309"/>
      <c r="BH2261" s="310"/>
      <c r="BI2261" s="310"/>
      <c r="BJ2261" s="311"/>
      <c r="BK2261" s="312">
        <f t="shared" si="127"/>
        <v>0</v>
      </c>
      <c r="BL2261" s="313"/>
      <c r="BM2261" s="313"/>
      <c r="BN2261" s="313"/>
      <c r="BO2261" s="313"/>
      <c r="BP2261" s="314"/>
      <c r="BQ2261" s="294"/>
      <c r="BR2261" s="295"/>
      <c r="BS2261" s="295"/>
      <c r="BT2261" s="295"/>
      <c r="BU2261" s="295"/>
      <c r="BV2261" s="295"/>
      <c r="BW2261" s="296"/>
      <c r="BX2261" s="294"/>
      <c r="BY2261" s="295"/>
      <c r="BZ2261" s="295"/>
      <c r="CA2261" s="295"/>
      <c r="CB2261" s="295"/>
      <c r="CC2261" s="296"/>
      <c r="CD2261" s="294"/>
      <c r="CE2261" s="295"/>
      <c r="CF2261" s="295"/>
      <c r="CG2261" s="295"/>
      <c r="CH2261" s="295"/>
      <c r="CI2261" s="296"/>
    </row>
    <row r="2262" spans="1:87" ht="18" customHeight="1" x14ac:dyDescent="0.25">
      <c r="A2262" s="75"/>
      <c r="B2262" s="327"/>
      <c r="C2262" s="328"/>
      <c r="D2262" s="328"/>
      <c r="E2262" s="328"/>
      <c r="F2262" s="328"/>
      <c r="G2262" s="328"/>
      <c r="H2262" s="328"/>
      <c r="I2262" s="328"/>
      <c r="J2262" s="328"/>
      <c r="K2262" s="328"/>
      <c r="L2262" s="328"/>
      <c r="M2262" s="328"/>
      <c r="N2262" s="328"/>
      <c r="O2262" s="328"/>
      <c r="P2262" s="328"/>
      <c r="Q2262" s="328"/>
      <c r="R2262" s="328"/>
      <c r="S2262" s="328"/>
      <c r="T2262" s="328"/>
      <c r="U2262" s="328"/>
      <c r="V2262" s="328"/>
      <c r="W2262" s="328"/>
      <c r="X2262" s="328"/>
      <c r="Y2262" s="329"/>
      <c r="Z2262" s="336"/>
      <c r="AA2262" s="337"/>
      <c r="AB2262" s="337"/>
      <c r="AC2262" s="337"/>
      <c r="AD2262" s="338"/>
      <c r="AE2262" s="336"/>
      <c r="AF2262" s="337"/>
      <c r="AG2262" s="337"/>
      <c r="AH2262" s="337"/>
      <c r="AI2262" s="337"/>
      <c r="AJ2262" s="337"/>
      <c r="AK2262" s="300"/>
      <c r="AL2262" s="301"/>
      <c r="AM2262" s="301"/>
      <c r="AN2262" s="301"/>
      <c r="AO2262" s="301"/>
      <c r="AP2262" s="301"/>
      <c r="AQ2262" s="301"/>
      <c r="AR2262" s="301"/>
      <c r="AS2262" s="301"/>
      <c r="AT2262" s="301"/>
      <c r="AU2262" s="301"/>
      <c r="AV2262" s="301"/>
      <c r="AW2262" s="301"/>
      <c r="AX2262" s="302"/>
      <c r="AY2262" s="407"/>
      <c r="AZ2262" s="304"/>
      <c r="BA2262" s="304"/>
      <c r="BB2262" s="408"/>
      <c r="BC2262" s="306">
        <f t="shared" si="126"/>
        <v>0</v>
      </c>
      <c r="BD2262" s="307"/>
      <c r="BE2262" s="307"/>
      <c r="BF2262" s="308"/>
      <c r="BG2262" s="309"/>
      <c r="BH2262" s="310"/>
      <c r="BI2262" s="310"/>
      <c r="BJ2262" s="311"/>
      <c r="BK2262" s="312">
        <f t="shared" si="127"/>
        <v>0</v>
      </c>
      <c r="BL2262" s="313"/>
      <c r="BM2262" s="313"/>
      <c r="BN2262" s="313"/>
      <c r="BO2262" s="313"/>
      <c r="BP2262" s="314"/>
      <c r="BQ2262" s="294"/>
      <c r="BR2262" s="295"/>
      <c r="BS2262" s="295"/>
      <c r="BT2262" s="295"/>
      <c r="BU2262" s="295"/>
      <c r="BV2262" s="295"/>
      <c r="BW2262" s="296"/>
      <c r="BX2262" s="294"/>
      <c r="BY2262" s="295"/>
      <c r="BZ2262" s="295"/>
      <c r="CA2262" s="295"/>
      <c r="CB2262" s="295"/>
      <c r="CC2262" s="296"/>
      <c r="CD2262" s="294"/>
      <c r="CE2262" s="295"/>
      <c r="CF2262" s="295"/>
      <c r="CG2262" s="295"/>
      <c r="CH2262" s="295"/>
      <c r="CI2262" s="296"/>
    </row>
    <row r="2263" spans="1:87" ht="18" customHeight="1" x14ac:dyDescent="0.25">
      <c r="A2263" s="75"/>
      <c r="B2263" s="327"/>
      <c r="C2263" s="328"/>
      <c r="D2263" s="328"/>
      <c r="E2263" s="328"/>
      <c r="F2263" s="328"/>
      <c r="G2263" s="328"/>
      <c r="H2263" s="328"/>
      <c r="I2263" s="328"/>
      <c r="J2263" s="328"/>
      <c r="K2263" s="328"/>
      <c r="L2263" s="328"/>
      <c r="M2263" s="328"/>
      <c r="N2263" s="328"/>
      <c r="O2263" s="328"/>
      <c r="P2263" s="328"/>
      <c r="Q2263" s="328"/>
      <c r="R2263" s="328"/>
      <c r="S2263" s="328"/>
      <c r="T2263" s="328"/>
      <c r="U2263" s="328"/>
      <c r="V2263" s="328"/>
      <c r="W2263" s="328"/>
      <c r="X2263" s="328"/>
      <c r="Y2263" s="329"/>
      <c r="Z2263" s="336"/>
      <c r="AA2263" s="337"/>
      <c r="AB2263" s="337"/>
      <c r="AC2263" s="337"/>
      <c r="AD2263" s="338"/>
      <c r="AE2263" s="336"/>
      <c r="AF2263" s="337"/>
      <c r="AG2263" s="337"/>
      <c r="AH2263" s="337"/>
      <c r="AI2263" s="337"/>
      <c r="AJ2263" s="337"/>
      <c r="AK2263" s="300"/>
      <c r="AL2263" s="301"/>
      <c r="AM2263" s="301"/>
      <c r="AN2263" s="301"/>
      <c r="AO2263" s="301"/>
      <c r="AP2263" s="301"/>
      <c r="AQ2263" s="301"/>
      <c r="AR2263" s="301"/>
      <c r="AS2263" s="301"/>
      <c r="AT2263" s="301"/>
      <c r="AU2263" s="301"/>
      <c r="AV2263" s="301"/>
      <c r="AW2263" s="301"/>
      <c r="AX2263" s="302"/>
      <c r="AY2263" s="407"/>
      <c r="AZ2263" s="304"/>
      <c r="BA2263" s="304"/>
      <c r="BB2263" s="408"/>
      <c r="BC2263" s="306">
        <f t="shared" si="126"/>
        <v>0</v>
      </c>
      <c r="BD2263" s="307"/>
      <c r="BE2263" s="307"/>
      <c r="BF2263" s="308"/>
      <c r="BG2263" s="309"/>
      <c r="BH2263" s="310"/>
      <c r="BI2263" s="310"/>
      <c r="BJ2263" s="311"/>
      <c r="BK2263" s="312">
        <f t="shared" si="127"/>
        <v>0</v>
      </c>
      <c r="BL2263" s="313"/>
      <c r="BM2263" s="313"/>
      <c r="BN2263" s="313"/>
      <c r="BO2263" s="313"/>
      <c r="BP2263" s="314"/>
      <c r="BQ2263" s="294"/>
      <c r="BR2263" s="295"/>
      <c r="BS2263" s="295"/>
      <c r="BT2263" s="295"/>
      <c r="BU2263" s="295"/>
      <c r="BV2263" s="295"/>
      <c r="BW2263" s="296"/>
      <c r="BX2263" s="294"/>
      <c r="BY2263" s="295"/>
      <c r="BZ2263" s="295"/>
      <c r="CA2263" s="295"/>
      <c r="CB2263" s="295"/>
      <c r="CC2263" s="296"/>
      <c r="CD2263" s="294"/>
      <c r="CE2263" s="295"/>
      <c r="CF2263" s="295"/>
      <c r="CG2263" s="295"/>
      <c r="CH2263" s="295"/>
      <c r="CI2263" s="296"/>
    </row>
    <row r="2264" spans="1:87" ht="18" customHeight="1" x14ac:dyDescent="0.25">
      <c r="A2264" s="75"/>
      <c r="B2264" s="327"/>
      <c r="C2264" s="328"/>
      <c r="D2264" s="328"/>
      <c r="E2264" s="328"/>
      <c r="F2264" s="328"/>
      <c r="G2264" s="328"/>
      <c r="H2264" s="328"/>
      <c r="I2264" s="328"/>
      <c r="J2264" s="328"/>
      <c r="K2264" s="328"/>
      <c r="L2264" s="328"/>
      <c r="M2264" s="328"/>
      <c r="N2264" s="328"/>
      <c r="O2264" s="328"/>
      <c r="P2264" s="328"/>
      <c r="Q2264" s="328"/>
      <c r="R2264" s="328"/>
      <c r="S2264" s="328"/>
      <c r="T2264" s="328"/>
      <c r="U2264" s="328"/>
      <c r="V2264" s="328"/>
      <c r="W2264" s="328"/>
      <c r="X2264" s="328"/>
      <c r="Y2264" s="329"/>
      <c r="Z2264" s="336"/>
      <c r="AA2264" s="337"/>
      <c r="AB2264" s="337"/>
      <c r="AC2264" s="337"/>
      <c r="AD2264" s="338"/>
      <c r="AE2264" s="336"/>
      <c r="AF2264" s="337"/>
      <c r="AG2264" s="337"/>
      <c r="AH2264" s="337"/>
      <c r="AI2264" s="337"/>
      <c r="AJ2264" s="337"/>
      <c r="AK2264" s="300"/>
      <c r="AL2264" s="301"/>
      <c r="AM2264" s="301"/>
      <c r="AN2264" s="301"/>
      <c r="AO2264" s="301"/>
      <c r="AP2264" s="301"/>
      <c r="AQ2264" s="301"/>
      <c r="AR2264" s="301"/>
      <c r="AS2264" s="301"/>
      <c r="AT2264" s="301"/>
      <c r="AU2264" s="301"/>
      <c r="AV2264" s="301"/>
      <c r="AW2264" s="301"/>
      <c r="AX2264" s="302"/>
      <c r="AY2264" s="407"/>
      <c r="AZ2264" s="304"/>
      <c r="BA2264" s="304"/>
      <c r="BB2264" s="408"/>
      <c r="BC2264" s="306">
        <f t="shared" si="126"/>
        <v>0</v>
      </c>
      <c r="BD2264" s="307"/>
      <c r="BE2264" s="307"/>
      <c r="BF2264" s="308"/>
      <c r="BG2264" s="309"/>
      <c r="BH2264" s="310"/>
      <c r="BI2264" s="310"/>
      <c r="BJ2264" s="311"/>
      <c r="BK2264" s="312">
        <f t="shared" si="127"/>
        <v>0</v>
      </c>
      <c r="BL2264" s="313"/>
      <c r="BM2264" s="313"/>
      <c r="BN2264" s="313"/>
      <c r="BO2264" s="313"/>
      <c r="BP2264" s="314"/>
      <c r="BQ2264" s="294"/>
      <c r="BR2264" s="295"/>
      <c r="BS2264" s="295"/>
      <c r="BT2264" s="295"/>
      <c r="BU2264" s="295"/>
      <c r="BV2264" s="295"/>
      <c r="BW2264" s="296"/>
      <c r="BX2264" s="294"/>
      <c r="BY2264" s="295"/>
      <c r="BZ2264" s="295"/>
      <c r="CA2264" s="295"/>
      <c r="CB2264" s="295"/>
      <c r="CC2264" s="296"/>
      <c r="CD2264" s="294"/>
      <c r="CE2264" s="295"/>
      <c r="CF2264" s="295"/>
      <c r="CG2264" s="295"/>
      <c r="CH2264" s="295"/>
      <c r="CI2264" s="296"/>
    </row>
    <row r="2265" spans="1:87" ht="18" customHeight="1" x14ac:dyDescent="0.25">
      <c r="A2265" s="75"/>
      <c r="B2265" s="327"/>
      <c r="C2265" s="328"/>
      <c r="D2265" s="328"/>
      <c r="E2265" s="328"/>
      <c r="F2265" s="328"/>
      <c r="G2265" s="328"/>
      <c r="H2265" s="328"/>
      <c r="I2265" s="328"/>
      <c r="J2265" s="328"/>
      <c r="K2265" s="328"/>
      <c r="L2265" s="328"/>
      <c r="M2265" s="328"/>
      <c r="N2265" s="328"/>
      <c r="O2265" s="328"/>
      <c r="P2265" s="328"/>
      <c r="Q2265" s="328"/>
      <c r="R2265" s="328"/>
      <c r="S2265" s="328"/>
      <c r="T2265" s="328"/>
      <c r="U2265" s="328"/>
      <c r="V2265" s="328"/>
      <c r="W2265" s="328"/>
      <c r="X2265" s="328"/>
      <c r="Y2265" s="329"/>
      <c r="Z2265" s="336"/>
      <c r="AA2265" s="337"/>
      <c r="AB2265" s="337"/>
      <c r="AC2265" s="337"/>
      <c r="AD2265" s="338"/>
      <c r="AE2265" s="336"/>
      <c r="AF2265" s="337"/>
      <c r="AG2265" s="337"/>
      <c r="AH2265" s="337"/>
      <c r="AI2265" s="337"/>
      <c r="AJ2265" s="337"/>
      <c r="AK2265" s="300"/>
      <c r="AL2265" s="301"/>
      <c r="AM2265" s="301"/>
      <c r="AN2265" s="301"/>
      <c r="AO2265" s="301"/>
      <c r="AP2265" s="301"/>
      <c r="AQ2265" s="301"/>
      <c r="AR2265" s="301"/>
      <c r="AS2265" s="301"/>
      <c r="AT2265" s="301"/>
      <c r="AU2265" s="301"/>
      <c r="AV2265" s="301"/>
      <c r="AW2265" s="301"/>
      <c r="AX2265" s="302"/>
      <c r="AY2265" s="407"/>
      <c r="AZ2265" s="304"/>
      <c r="BA2265" s="304"/>
      <c r="BB2265" s="408"/>
      <c r="BC2265" s="306">
        <f t="shared" si="126"/>
        <v>0</v>
      </c>
      <c r="BD2265" s="307"/>
      <c r="BE2265" s="307"/>
      <c r="BF2265" s="308"/>
      <c r="BG2265" s="309"/>
      <c r="BH2265" s="310"/>
      <c r="BI2265" s="310"/>
      <c r="BJ2265" s="311"/>
      <c r="BK2265" s="312">
        <f t="shared" si="127"/>
        <v>0</v>
      </c>
      <c r="BL2265" s="313"/>
      <c r="BM2265" s="313"/>
      <c r="BN2265" s="313"/>
      <c r="BO2265" s="313"/>
      <c r="BP2265" s="314"/>
      <c r="BQ2265" s="294"/>
      <c r="BR2265" s="295"/>
      <c r="BS2265" s="295"/>
      <c r="BT2265" s="295"/>
      <c r="BU2265" s="295"/>
      <c r="BV2265" s="295"/>
      <c r="BW2265" s="296"/>
      <c r="BX2265" s="294"/>
      <c r="BY2265" s="295"/>
      <c r="BZ2265" s="295"/>
      <c r="CA2265" s="295"/>
      <c r="CB2265" s="295"/>
      <c r="CC2265" s="296"/>
      <c r="CD2265" s="294"/>
      <c r="CE2265" s="295"/>
      <c r="CF2265" s="295"/>
      <c r="CG2265" s="295"/>
      <c r="CH2265" s="295"/>
      <c r="CI2265" s="296"/>
    </row>
    <row r="2266" spans="1:87" ht="18" customHeight="1" x14ac:dyDescent="0.25">
      <c r="A2266" s="75"/>
      <c r="B2266" s="327"/>
      <c r="C2266" s="328"/>
      <c r="D2266" s="328"/>
      <c r="E2266" s="328"/>
      <c r="F2266" s="328"/>
      <c r="G2266" s="328"/>
      <c r="H2266" s="328"/>
      <c r="I2266" s="328"/>
      <c r="J2266" s="328"/>
      <c r="K2266" s="328"/>
      <c r="L2266" s="328"/>
      <c r="M2266" s="328"/>
      <c r="N2266" s="328"/>
      <c r="O2266" s="328"/>
      <c r="P2266" s="328"/>
      <c r="Q2266" s="328"/>
      <c r="R2266" s="328"/>
      <c r="S2266" s="328"/>
      <c r="T2266" s="328"/>
      <c r="U2266" s="328"/>
      <c r="V2266" s="328"/>
      <c r="W2266" s="328"/>
      <c r="X2266" s="328"/>
      <c r="Y2266" s="329"/>
      <c r="Z2266" s="336"/>
      <c r="AA2266" s="337"/>
      <c r="AB2266" s="337"/>
      <c r="AC2266" s="337"/>
      <c r="AD2266" s="338"/>
      <c r="AE2266" s="336"/>
      <c r="AF2266" s="337"/>
      <c r="AG2266" s="337"/>
      <c r="AH2266" s="337"/>
      <c r="AI2266" s="337"/>
      <c r="AJ2266" s="337"/>
      <c r="AK2266" s="300"/>
      <c r="AL2266" s="301"/>
      <c r="AM2266" s="301"/>
      <c r="AN2266" s="301"/>
      <c r="AO2266" s="301"/>
      <c r="AP2266" s="301"/>
      <c r="AQ2266" s="301"/>
      <c r="AR2266" s="301"/>
      <c r="AS2266" s="301"/>
      <c r="AT2266" s="301"/>
      <c r="AU2266" s="301"/>
      <c r="AV2266" s="301"/>
      <c r="AW2266" s="301"/>
      <c r="AX2266" s="302"/>
      <c r="AY2266" s="407"/>
      <c r="AZ2266" s="304"/>
      <c r="BA2266" s="304"/>
      <c r="BB2266" s="408"/>
      <c r="BC2266" s="306">
        <f t="shared" si="126"/>
        <v>0</v>
      </c>
      <c r="BD2266" s="307"/>
      <c r="BE2266" s="307"/>
      <c r="BF2266" s="308"/>
      <c r="BG2266" s="309"/>
      <c r="BH2266" s="310"/>
      <c r="BI2266" s="310"/>
      <c r="BJ2266" s="311"/>
      <c r="BK2266" s="312">
        <f t="shared" si="127"/>
        <v>0</v>
      </c>
      <c r="BL2266" s="313"/>
      <c r="BM2266" s="313"/>
      <c r="BN2266" s="313"/>
      <c r="BO2266" s="313"/>
      <c r="BP2266" s="314"/>
      <c r="BQ2266" s="294"/>
      <c r="BR2266" s="295"/>
      <c r="BS2266" s="295"/>
      <c r="BT2266" s="295"/>
      <c r="BU2266" s="295"/>
      <c r="BV2266" s="295"/>
      <c r="BW2266" s="296"/>
      <c r="BX2266" s="294"/>
      <c r="BY2266" s="295"/>
      <c r="BZ2266" s="295"/>
      <c r="CA2266" s="295"/>
      <c r="CB2266" s="295"/>
      <c r="CC2266" s="296"/>
      <c r="CD2266" s="294"/>
      <c r="CE2266" s="295"/>
      <c r="CF2266" s="295"/>
      <c r="CG2266" s="295"/>
      <c r="CH2266" s="295"/>
      <c r="CI2266" s="296"/>
    </row>
    <row r="2267" spans="1:87" ht="18" customHeight="1" x14ac:dyDescent="0.25">
      <c r="A2267" s="75"/>
      <c r="B2267" s="327"/>
      <c r="C2267" s="328"/>
      <c r="D2267" s="328"/>
      <c r="E2267" s="328"/>
      <c r="F2267" s="328"/>
      <c r="G2267" s="328"/>
      <c r="H2267" s="328"/>
      <c r="I2267" s="328"/>
      <c r="J2267" s="328"/>
      <c r="K2267" s="328"/>
      <c r="L2267" s="328"/>
      <c r="M2267" s="328"/>
      <c r="N2267" s="328"/>
      <c r="O2267" s="328"/>
      <c r="P2267" s="328"/>
      <c r="Q2267" s="328"/>
      <c r="R2267" s="328"/>
      <c r="S2267" s="328"/>
      <c r="T2267" s="328"/>
      <c r="U2267" s="328"/>
      <c r="V2267" s="328"/>
      <c r="W2267" s="328"/>
      <c r="X2267" s="328"/>
      <c r="Y2267" s="329"/>
      <c r="Z2267" s="336"/>
      <c r="AA2267" s="337"/>
      <c r="AB2267" s="337"/>
      <c r="AC2267" s="337"/>
      <c r="AD2267" s="338"/>
      <c r="AE2267" s="336"/>
      <c r="AF2267" s="337"/>
      <c r="AG2267" s="337"/>
      <c r="AH2267" s="337"/>
      <c r="AI2267" s="337"/>
      <c r="AJ2267" s="337"/>
      <c r="AK2267" s="300"/>
      <c r="AL2267" s="301"/>
      <c r="AM2267" s="301"/>
      <c r="AN2267" s="301"/>
      <c r="AO2267" s="301"/>
      <c r="AP2267" s="301"/>
      <c r="AQ2267" s="301"/>
      <c r="AR2267" s="301"/>
      <c r="AS2267" s="301"/>
      <c r="AT2267" s="301"/>
      <c r="AU2267" s="301"/>
      <c r="AV2267" s="301"/>
      <c r="AW2267" s="301"/>
      <c r="AX2267" s="302"/>
      <c r="AY2267" s="407"/>
      <c r="AZ2267" s="304"/>
      <c r="BA2267" s="304"/>
      <c r="BB2267" s="408"/>
      <c r="BC2267" s="306">
        <f t="shared" si="126"/>
        <v>0</v>
      </c>
      <c r="BD2267" s="307"/>
      <c r="BE2267" s="307"/>
      <c r="BF2267" s="308"/>
      <c r="BG2267" s="309"/>
      <c r="BH2267" s="310"/>
      <c r="BI2267" s="310"/>
      <c r="BJ2267" s="311"/>
      <c r="BK2267" s="312">
        <f t="shared" si="127"/>
        <v>0</v>
      </c>
      <c r="BL2267" s="313"/>
      <c r="BM2267" s="313"/>
      <c r="BN2267" s="313"/>
      <c r="BO2267" s="313"/>
      <c r="BP2267" s="314"/>
      <c r="BQ2267" s="294"/>
      <c r="BR2267" s="295"/>
      <c r="BS2267" s="295"/>
      <c r="BT2267" s="295"/>
      <c r="BU2267" s="295"/>
      <c r="BV2267" s="295"/>
      <c r="BW2267" s="296"/>
      <c r="BX2267" s="294"/>
      <c r="BY2267" s="295"/>
      <c r="BZ2267" s="295"/>
      <c r="CA2267" s="295"/>
      <c r="CB2267" s="295"/>
      <c r="CC2267" s="296"/>
      <c r="CD2267" s="294"/>
      <c r="CE2267" s="295"/>
      <c r="CF2267" s="295"/>
      <c r="CG2267" s="295"/>
      <c r="CH2267" s="295"/>
      <c r="CI2267" s="296"/>
    </row>
    <row r="2268" spans="1:87" ht="18" customHeight="1" thickBot="1" x14ac:dyDescent="0.3">
      <c r="A2268" s="75"/>
      <c r="B2268" s="330"/>
      <c r="C2268" s="331"/>
      <c r="D2268" s="331"/>
      <c r="E2268" s="331"/>
      <c r="F2268" s="331"/>
      <c r="G2268" s="331"/>
      <c r="H2268" s="331"/>
      <c r="I2268" s="331"/>
      <c r="J2268" s="331"/>
      <c r="K2268" s="331"/>
      <c r="L2268" s="331"/>
      <c r="M2268" s="331"/>
      <c r="N2268" s="331"/>
      <c r="O2268" s="331"/>
      <c r="P2268" s="331"/>
      <c r="Q2268" s="331"/>
      <c r="R2268" s="331"/>
      <c r="S2268" s="331"/>
      <c r="T2268" s="331"/>
      <c r="U2268" s="331"/>
      <c r="V2268" s="331"/>
      <c r="W2268" s="331"/>
      <c r="X2268" s="331"/>
      <c r="Y2268" s="332"/>
      <c r="Z2268" s="339"/>
      <c r="AA2268" s="340"/>
      <c r="AB2268" s="340"/>
      <c r="AC2268" s="340"/>
      <c r="AD2268" s="341"/>
      <c r="AE2268" s="339"/>
      <c r="AF2268" s="340"/>
      <c r="AG2268" s="340"/>
      <c r="AH2268" s="340"/>
      <c r="AI2268" s="340"/>
      <c r="AJ2268" s="340"/>
      <c r="AK2268" s="392"/>
      <c r="AL2268" s="393"/>
      <c r="AM2268" s="393"/>
      <c r="AN2268" s="393"/>
      <c r="AO2268" s="393"/>
      <c r="AP2268" s="393"/>
      <c r="AQ2268" s="393"/>
      <c r="AR2268" s="393"/>
      <c r="AS2268" s="393"/>
      <c r="AT2268" s="393"/>
      <c r="AU2268" s="393"/>
      <c r="AV2268" s="393"/>
      <c r="AW2268" s="393"/>
      <c r="AX2268" s="394"/>
      <c r="AY2268" s="411"/>
      <c r="AZ2268" s="396"/>
      <c r="BA2268" s="396"/>
      <c r="BB2268" s="412"/>
      <c r="BC2268" s="398">
        <f t="shared" si="126"/>
        <v>0</v>
      </c>
      <c r="BD2268" s="399"/>
      <c r="BE2268" s="399"/>
      <c r="BF2268" s="400"/>
      <c r="BG2268" s="401"/>
      <c r="BH2268" s="402"/>
      <c r="BI2268" s="402"/>
      <c r="BJ2268" s="403"/>
      <c r="BK2268" s="404">
        <f t="shared" si="127"/>
        <v>0</v>
      </c>
      <c r="BL2268" s="405"/>
      <c r="BM2268" s="405"/>
      <c r="BN2268" s="405"/>
      <c r="BO2268" s="405"/>
      <c r="BP2268" s="406"/>
      <c r="BQ2268" s="297"/>
      <c r="BR2268" s="298"/>
      <c r="BS2268" s="298"/>
      <c r="BT2268" s="298"/>
      <c r="BU2268" s="298"/>
      <c r="BV2268" s="298"/>
      <c r="BW2268" s="299"/>
      <c r="BX2268" s="297"/>
      <c r="BY2268" s="298"/>
      <c r="BZ2268" s="298"/>
      <c r="CA2268" s="298"/>
      <c r="CB2268" s="298"/>
      <c r="CC2268" s="299"/>
      <c r="CD2268" s="297"/>
      <c r="CE2268" s="298"/>
      <c r="CF2268" s="298"/>
      <c r="CG2268" s="298"/>
      <c r="CH2268" s="298"/>
      <c r="CI2268" s="299"/>
    </row>
    <row r="2269" spans="1:87" ht="18" customHeight="1" thickBot="1" x14ac:dyDescent="0.3">
      <c r="A2269" s="75"/>
      <c r="B2269" s="377"/>
      <c r="C2269" s="378"/>
      <c r="D2269" s="378"/>
      <c r="E2269" s="378"/>
      <c r="F2269" s="378"/>
      <c r="G2269" s="378"/>
      <c r="H2269" s="378"/>
      <c r="I2269" s="378"/>
      <c r="J2269" s="378"/>
      <c r="K2269" s="378"/>
      <c r="L2269" s="378"/>
      <c r="M2269" s="378"/>
      <c r="N2269" s="378"/>
      <c r="O2269" s="378"/>
      <c r="P2269" s="378"/>
      <c r="Q2269" s="378"/>
      <c r="R2269" s="378"/>
      <c r="S2269" s="378"/>
      <c r="T2269" s="378"/>
      <c r="U2269" s="378"/>
      <c r="V2269" s="378"/>
      <c r="W2269" s="378"/>
      <c r="X2269" s="378"/>
      <c r="Y2269" s="378"/>
      <c r="Z2269" s="378"/>
      <c r="AA2269" s="378"/>
      <c r="AB2269" s="378"/>
      <c r="AC2269" s="378"/>
      <c r="AD2269" s="378"/>
      <c r="AE2269" s="378"/>
      <c r="AF2269" s="378"/>
      <c r="AG2269" s="378"/>
      <c r="AH2269" s="378"/>
      <c r="AI2269" s="378"/>
      <c r="AJ2269" s="379"/>
      <c r="AK2269" s="380" t="s">
        <v>3</v>
      </c>
      <c r="AL2269" s="381"/>
      <c r="AM2269" s="381"/>
      <c r="AN2269" s="381"/>
      <c r="AO2269" s="381"/>
      <c r="AP2269" s="381"/>
      <c r="AQ2269" s="381"/>
      <c r="AR2269" s="381"/>
      <c r="AS2269" s="381"/>
      <c r="AT2269" s="381"/>
      <c r="AU2269" s="381"/>
      <c r="AV2269" s="381"/>
      <c r="AW2269" s="381"/>
      <c r="AX2269" s="381"/>
      <c r="AY2269" s="382"/>
      <c r="AZ2269" s="382"/>
      <c r="BA2269" s="382"/>
      <c r="BB2269" s="382"/>
      <c r="BC2269" s="382"/>
      <c r="BD2269" s="382"/>
      <c r="BE2269" s="382"/>
      <c r="BF2269" s="382"/>
      <c r="BG2269" s="382"/>
      <c r="BH2269" s="382"/>
      <c r="BI2269" s="382"/>
      <c r="BJ2269" s="383"/>
      <c r="BK2269" s="384">
        <f>SUM(BK2239:BK2268)</f>
        <v>0</v>
      </c>
      <c r="BL2269" s="385"/>
      <c r="BM2269" s="385"/>
      <c r="BN2269" s="385"/>
      <c r="BO2269" s="385"/>
      <c r="BP2269" s="386"/>
      <c r="BQ2269" s="387" t="s">
        <v>100</v>
      </c>
      <c r="BR2269" s="388"/>
      <c r="BS2269" s="388"/>
      <c r="BT2269" s="388"/>
      <c r="BU2269" s="388"/>
      <c r="BV2269" s="388"/>
      <c r="BW2269" s="388"/>
      <c r="BX2269" s="388"/>
      <c r="BY2269" s="388"/>
      <c r="BZ2269" s="388"/>
      <c r="CA2269" s="388"/>
      <c r="CB2269" s="388"/>
      <c r="CC2269" s="389"/>
      <c r="CD2269" s="390">
        <f>+CD2239*AE2239</f>
        <v>0</v>
      </c>
      <c r="CE2269" s="390"/>
      <c r="CF2269" s="390"/>
      <c r="CG2269" s="390"/>
      <c r="CH2269" s="390"/>
      <c r="CI2269" s="391"/>
    </row>
    <row r="2270" spans="1:87" ht="18" customHeight="1" thickBot="1" x14ac:dyDescent="0.3">
      <c r="A2270" s="75"/>
      <c r="B2270" s="76"/>
      <c r="C2270" s="76"/>
      <c r="D2270" s="76"/>
      <c r="E2270" s="76"/>
      <c r="F2270" s="76"/>
      <c r="G2270" s="76"/>
      <c r="H2270" s="76"/>
      <c r="I2270" s="76"/>
      <c r="J2270" s="76"/>
      <c r="K2270" s="76"/>
      <c r="L2270" s="76"/>
      <c r="M2270" s="76"/>
      <c r="N2270" s="76"/>
      <c r="O2270" s="76"/>
      <c r="P2270" s="76"/>
      <c r="Q2270" s="76"/>
      <c r="R2270" s="76"/>
      <c r="S2270" s="76"/>
      <c r="T2270" s="76"/>
      <c r="U2270" s="76"/>
      <c r="V2270" s="76"/>
      <c r="W2270" s="76"/>
      <c r="X2270" s="76"/>
      <c r="Y2270" s="76"/>
      <c r="Z2270" s="76"/>
      <c r="AA2270" s="76"/>
      <c r="AB2270" s="76"/>
      <c r="AC2270" s="76"/>
      <c r="AD2270" s="76"/>
      <c r="AE2270" s="76"/>
      <c r="AF2270" s="76"/>
      <c r="AG2270" s="76"/>
      <c r="AH2270" s="76"/>
      <c r="AI2270" s="76"/>
      <c r="AJ2270" s="76"/>
      <c r="AK2270" s="76"/>
      <c r="AL2270" s="76"/>
      <c r="AM2270" s="76"/>
      <c r="AN2270" s="76"/>
      <c r="AO2270" s="76"/>
      <c r="AP2270" s="76"/>
      <c r="AQ2270" s="76"/>
      <c r="AR2270" s="76"/>
      <c r="AS2270" s="76"/>
      <c r="AT2270" s="76"/>
      <c r="AU2270" s="76"/>
      <c r="AV2270" s="76"/>
      <c r="AW2270" s="76"/>
      <c r="AX2270" s="76"/>
      <c r="AY2270" s="77"/>
      <c r="AZ2270" s="77"/>
      <c r="BA2270" s="77"/>
      <c r="BB2270" s="77"/>
      <c r="BC2270" s="77"/>
      <c r="BD2270" s="77"/>
      <c r="BE2270" s="77"/>
      <c r="BF2270" s="77"/>
      <c r="BG2270" s="78"/>
      <c r="BH2270" s="78"/>
      <c r="BI2270" s="78"/>
      <c r="BJ2270" s="78"/>
      <c r="BK2270" s="79"/>
      <c r="BL2270" s="79"/>
      <c r="BM2270" s="79"/>
      <c r="BN2270" s="79"/>
      <c r="BO2270" s="79"/>
      <c r="BP2270" s="79"/>
      <c r="BQ2270" s="79"/>
      <c r="BR2270" s="79"/>
      <c r="BS2270" s="79"/>
      <c r="BT2270" s="79"/>
      <c r="BU2270" s="79"/>
      <c r="BV2270" s="79"/>
      <c r="BW2270" s="79"/>
      <c r="BX2270" s="79"/>
      <c r="BY2270" s="79"/>
      <c r="BZ2270" s="79"/>
      <c r="CA2270" s="79"/>
      <c r="CB2270" s="79"/>
      <c r="CC2270" s="79"/>
      <c r="CD2270" s="79"/>
      <c r="CE2270" s="79"/>
      <c r="CF2270" s="79"/>
      <c r="CG2270" s="79"/>
      <c r="CH2270" s="79"/>
      <c r="CI2270" s="79"/>
    </row>
    <row r="2271" spans="1:87" ht="18" customHeight="1" x14ac:dyDescent="0.25">
      <c r="A2271" s="75"/>
      <c r="B2271" s="348" t="s">
        <v>0</v>
      </c>
      <c r="C2271" s="349"/>
      <c r="D2271" s="349"/>
      <c r="E2271" s="349"/>
      <c r="F2271" s="349"/>
      <c r="G2271" s="349"/>
      <c r="H2271" s="349"/>
      <c r="I2271" s="349"/>
      <c r="J2271" s="349"/>
      <c r="K2271" s="349"/>
      <c r="L2271" s="349"/>
      <c r="M2271" s="349"/>
      <c r="N2271" s="349"/>
      <c r="O2271" s="349"/>
      <c r="P2271" s="349"/>
      <c r="Q2271" s="349"/>
      <c r="R2271" s="349"/>
      <c r="S2271" s="349"/>
      <c r="T2271" s="349"/>
      <c r="U2271" s="349"/>
      <c r="V2271" s="349"/>
      <c r="W2271" s="349"/>
      <c r="X2271" s="349"/>
      <c r="Y2271" s="350"/>
      <c r="Z2271" s="348" t="s">
        <v>80</v>
      </c>
      <c r="AA2271" s="349"/>
      <c r="AB2271" s="349"/>
      <c r="AC2271" s="349"/>
      <c r="AD2271" s="350"/>
      <c r="AE2271" s="357" t="s">
        <v>79</v>
      </c>
      <c r="AF2271" s="358"/>
      <c r="AG2271" s="358"/>
      <c r="AH2271" s="358"/>
      <c r="AI2271" s="358"/>
      <c r="AJ2271" s="359"/>
      <c r="AK2271" s="357" t="s">
        <v>81</v>
      </c>
      <c r="AL2271" s="358"/>
      <c r="AM2271" s="358"/>
      <c r="AN2271" s="358"/>
      <c r="AO2271" s="358"/>
      <c r="AP2271" s="358"/>
      <c r="AQ2271" s="358"/>
      <c r="AR2271" s="358"/>
      <c r="AS2271" s="358"/>
      <c r="AT2271" s="358"/>
      <c r="AU2271" s="358"/>
      <c r="AV2271" s="358"/>
      <c r="AW2271" s="358"/>
      <c r="AX2271" s="359"/>
      <c r="AY2271" s="357" t="s">
        <v>1</v>
      </c>
      <c r="AZ2271" s="358"/>
      <c r="BA2271" s="358"/>
      <c r="BB2271" s="359"/>
      <c r="BC2271" s="348" t="s">
        <v>104</v>
      </c>
      <c r="BD2271" s="349"/>
      <c r="BE2271" s="349"/>
      <c r="BF2271" s="350"/>
      <c r="BG2271" s="366" t="s">
        <v>82</v>
      </c>
      <c r="BH2271" s="367"/>
      <c r="BI2271" s="367"/>
      <c r="BJ2271" s="368"/>
      <c r="BK2271" s="315" t="s">
        <v>99</v>
      </c>
      <c r="BL2271" s="316"/>
      <c r="BM2271" s="316"/>
      <c r="BN2271" s="316"/>
      <c r="BO2271" s="316"/>
      <c r="BP2271" s="317"/>
      <c r="BQ2271" s="315" t="s">
        <v>83</v>
      </c>
      <c r="BR2271" s="316"/>
      <c r="BS2271" s="316"/>
      <c r="BT2271" s="316"/>
      <c r="BU2271" s="316"/>
      <c r="BV2271" s="316"/>
      <c r="BW2271" s="317"/>
      <c r="BX2271" s="315" t="s">
        <v>84</v>
      </c>
      <c r="BY2271" s="316"/>
      <c r="BZ2271" s="316"/>
      <c r="CA2271" s="316"/>
      <c r="CB2271" s="316"/>
      <c r="CC2271" s="317"/>
      <c r="CD2271" s="315" t="s">
        <v>85</v>
      </c>
      <c r="CE2271" s="316"/>
      <c r="CF2271" s="316"/>
      <c r="CG2271" s="316"/>
      <c r="CH2271" s="316"/>
      <c r="CI2271" s="317"/>
    </row>
    <row r="2272" spans="1:87" ht="18" customHeight="1" x14ac:dyDescent="0.25">
      <c r="A2272" s="75"/>
      <c r="B2272" s="351"/>
      <c r="C2272" s="352"/>
      <c r="D2272" s="352"/>
      <c r="E2272" s="352"/>
      <c r="F2272" s="352"/>
      <c r="G2272" s="352"/>
      <c r="H2272" s="352"/>
      <c r="I2272" s="352"/>
      <c r="J2272" s="352"/>
      <c r="K2272" s="352"/>
      <c r="L2272" s="352"/>
      <c r="M2272" s="352"/>
      <c r="N2272" s="352"/>
      <c r="O2272" s="352"/>
      <c r="P2272" s="352"/>
      <c r="Q2272" s="352"/>
      <c r="R2272" s="352"/>
      <c r="S2272" s="352"/>
      <c r="T2272" s="352"/>
      <c r="U2272" s="352"/>
      <c r="V2272" s="352"/>
      <c r="W2272" s="352"/>
      <c r="X2272" s="352"/>
      <c r="Y2272" s="353"/>
      <c r="Z2272" s="351"/>
      <c r="AA2272" s="352"/>
      <c r="AB2272" s="352"/>
      <c r="AC2272" s="352"/>
      <c r="AD2272" s="353"/>
      <c r="AE2272" s="360"/>
      <c r="AF2272" s="361"/>
      <c r="AG2272" s="361"/>
      <c r="AH2272" s="361"/>
      <c r="AI2272" s="361"/>
      <c r="AJ2272" s="362"/>
      <c r="AK2272" s="360"/>
      <c r="AL2272" s="361"/>
      <c r="AM2272" s="361"/>
      <c r="AN2272" s="361"/>
      <c r="AO2272" s="361"/>
      <c r="AP2272" s="361"/>
      <c r="AQ2272" s="361"/>
      <c r="AR2272" s="361"/>
      <c r="AS2272" s="361"/>
      <c r="AT2272" s="361"/>
      <c r="AU2272" s="361"/>
      <c r="AV2272" s="361"/>
      <c r="AW2272" s="361"/>
      <c r="AX2272" s="362"/>
      <c r="AY2272" s="360"/>
      <c r="AZ2272" s="361"/>
      <c r="BA2272" s="361"/>
      <c r="BB2272" s="362"/>
      <c r="BC2272" s="351"/>
      <c r="BD2272" s="352"/>
      <c r="BE2272" s="352"/>
      <c r="BF2272" s="353"/>
      <c r="BG2272" s="369"/>
      <c r="BH2272" s="370"/>
      <c r="BI2272" s="370"/>
      <c r="BJ2272" s="371"/>
      <c r="BK2272" s="318"/>
      <c r="BL2272" s="319"/>
      <c r="BM2272" s="319"/>
      <c r="BN2272" s="319"/>
      <c r="BO2272" s="319"/>
      <c r="BP2272" s="320"/>
      <c r="BQ2272" s="318"/>
      <c r="BR2272" s="319"/>
      <c r="BS2272" s="319"/>
      <c r="BT2272" s="319"/>
      <c r="BU2272" s="319"/>
      <c r="BV2272" s="319"/>
      <c r="BW2272" s="320"/>
      <c r="BX2272" s="318"/>
      <c r="BY2272" s="319"/>
      <c r="BZ2272" s="319"/>
      <c r="CA2272" s="319"/>
      <c r="CB2272" s="319"/>
      <c r="CC2272" s="320"/>
      <c r="CD2272" s="318"/>
      <c r="CE2272" s="319"/>
      <c r="CF2272" s="319"/>
      <c r="CG2272" s="319"/>
      <c r="CH2272" s="319"/>
      <c r="CI2272" s="320"/>
    </row>
    <row r="2273" spans="1:87" ht="18" customHeight="1" thickBot="1" x14ac:dyDescent="0.3">
      <c r="A2273" s="75"/>
      <c r="B2273" s="354"/>
      <c r="C2273" s="355"/>
      <c r="D2273" s="355"/>
      <c r="E2273" s="355"/>
      <c r="F2273" s="355"/>
      <c r="G2273" s="355"/>
      <c r="H2273" s="355"/>
      <c r="I2273" s="355"/>
      <c r="J2273" s="355"/>
      <c r="K2273" s="355"/>
      <c r="L2273" s="355"/>
      <c r="M2273" s="355"/>
      <c r="N2273" s="355"/>
      <c r="O2273" s="355"/>
      <c r="P2273" s="355"/>
      <c r="Q2273" s="355"/>
      <c r="R2273" s="355"/>
      <c r="S2273" s="355"/>
      <c r="T2273" s="355"/>
      <c r="U2273" s="355"/>
      <c r="V2273" s="355"/>
      <c r="W2273" s="355"/>
      <c r="X2273" s="355"/>
      <c r="Y2273" s="356"/>
      <c r="Z2273" s="354"/>
      <c r="AA2273" s="355"/>
      <c r="AB2273" s="355"/>
      <c r="AC2273" s="355"/>
      <c r="AD2273" s="356"/>
      <c r="AE2273" s="363"/>
      <c r="AF2273" s="364"/>
      <c r="AG2273" s="364"/>
      <c r="AH2273" s="364"/>
      <c r="AI2273" s="364"/>
      <c r="AJ2273" s="365"/>
      <c r="AK2273" s="360"/>
      <c r="AL2273" s="361"/>
      <c r="AM2273" s="361"/>
      <c r="AN2273" s="361"/>
      <c r="AO2273" s="361"/>
      <c r="AP2273" s="361"/>
      <c r="AQ2273" s="361"/>
      <c r="AR2273" s="361"/>
      <c r="AS2273" s="361"/>
      <c r="AT2273" s="361"/>
      <c r="AU2273" s="361"/>
      <c r="AV2273" s="361"/>
      <c r="AW2273" s="361"/>
      <c r="AX2273" s="362"/>
      <c r="AY2273" s="360"/>
      <c r="AZ2273" s="361"/>
      <c r="BA2273" s="361"/>
      <c r="BB2273" s="362"/>
      <c r="BC2273" s="351"/>
      <c r="BD2273" s="352"/>
      <c r="BE2273" s="352"/>
      <c r="BF2273" s="353"/>
      <c r="BG2273" s="369"/>
      <c r="BH2273" s="370"/>
      <c r="BI2273" s="370"/>
      <c r="BJ2273" s="371"/>
      <c r="BK2273" s="318"/>
      <c r="BL2273" s="319"/>
      <c r="BM2273" s="319"/>
      <c r="BN2273" s="319"/>
      <c r="BO2273" s="319"/>
      <c r="BP2273" s="320"/>
      <c r="BQ2273" s="321"/>
      <c r="BR2273" s="322"/>
      <c r="BS2273" s="322"/>
      <c r="BT2273" s="322"/>
      <c r="BU2273" s="322"/>
      <c r="BV2273" s="322"/>
      <c r="BW2273" s="323"/>
      <c r="BX2273" s="321"/>
      <c r="BY2273" s="322"/>
      <c r="BZ2273" s="322"/>
      <c r="CA2273" s="322"/>
      <c r="CB2273" s="322"/>
      <c r="CC2273" s="323"/>
      <c r="CD2273" s="321"/>
      <c r="CE2273" s="322"/>
      <c r="CF2273" s="322"/>
      <c r="CG2273" s="322"/>
      <c r="CH2273" s="322"/>
      <c r="CI2273" s="323"/>
    </row>
    <row r="2274" spans="1:87" ht="18" customHeight="1" x14ac:dyDescent="0.25">
      <c r="A2274" s="75"/>
      <c r="B2274" s="324"/>
      <c r="C2274" s="325"/>
      <c r="D2274" s="325"/>
      <c r="E2274" s="325"/>
      <c r="F2274" s="325"/>
      <c r="G2274" s="325"/>
      <c r="H2274" s="325"/>
      <c r="I2274" s="325"/>
      <c r="J2274" s="325"/>
      <c r="K2274" s="325"/>
      <c r="L2274" s="325"/>
      <c r="M2274" s="325"/>
      <c r="N2274" s="325"/>
      <c r="O2274" s="325"/>
      <c r="P2274" s="325"/>
      <c r="Q2274" s="325"/>
      <c r="R2274" s="325"/>
      <c r="S2274" s="325"/>
      <c r="T2274" s="325"/>
      <c r="U2274" s="325"/>
      <c r="V2274" s="325"/>
      <c r="W2274" s="325"/>
      <c r="X2274" s="325"/>
      <c r="Y2274" s="326"/>
      <c r="Z2274" s="333"/>
      <c r="AA2274" s="334"/>
      <c r="AB2274" s="334"/>
      <c r="AC2274" s="334"/>
      <c r="AD2274" s="335"/>
      <c r="AE2274" s="333"/>
      <c r="AF2274" s="334"/>
      <c r="AG2274" s="334"/>
      <c r="AH2274" s="334"/>
      <c r="AI2274" s="334"/>
      <c r="AJ2274" s="334"/>
      <c r="AK2274" s="342"/>
      <c r="AL2274" s="343"/>
      <c r="AM2274" s="343"/>
      <c r="AN2274" s="343"/>
      <c r="AO2274" s="343"/>
      <c r="AP2274" s="343"/>
      <c r="AQ2274" s="343"/>
      <c r="AR2274" s="343"/>
      <c r="AS2274" s="343"/>
      <c r="AT2274" s="343"/>
      <c r="AU2274" s="343"/>
      <c r="AV2274" s="343"/>
      <c r="AW2274" s="343"/>
      <c r="AX2274" s="344"/>
      <c r="AY2274" s="409"/>
      <c r="AZ2274" s="346"/>
      <c r="BA2274" s="346"/>
      <c r="BB2274" s="410"/>
      <c r="BC2274" s="345">
        <f>+$AE$2274*AY2274</f>
        <v>0</v>
      </c>
      <c r="BD2274" s="346"/>
      <c r="BE2274" s="346"/>
      <c r="BF2274" s="347"/>
      <c r="BG2274" s="285"/>
      <c r="BH2274" s="286"/>
      <c r="BI2274" s="286"/>
      <c r="BJ2274" s="287"/>
      <c r="BK2274" s="288">
        <f>+AY2274*BG2274</f>
        <v>0</v>
      </c>
      <c r="BL2274" s="289"/>
      <c r="BM2274" s="289"/>
      <c r="BN2274" s="289"/>
      <c r="BO2274" s="289"/>
      <c r="BP2274" s="290"/>
      <c r="BQ2274" s="291"/>
      <c r="BR2274" s="292"/>
      <c r="BS2274" s="292"/>
      <c r="BT2274" s="292"/>
      <c r="BU2274" s="292"/>
      <c r="BV2274" s="292"/>
      <c r="BW2274" s="293"/>
      <c r="BX2274" s="291">
        <f>+(((BK2304+BQ2274)*30)/70)</f>
        <v>0</v>
      </c>
      <c r="BY2274" s="292"/>
      <c r="BZ2274" s="292"/>
      <c r="CA2274" s="292"/>
      <c r="CB2274" s="292"/>
      <c r="CC2274" s="293"/>
      <c r="CD2274" s="291">
        <f>+BK2304+BQ2274+BX2274</f>
        <v>0</v>
      </c>
      <c r="CE2274" s="292"/>
      <c r="CF2274" s="292"/>
      <c r="CG2274" s="292"/>
      <c r="CH2274" s="292"/>
      <c r="CI2274" s="293"/>
    </row>
    <row r="2275" spans="1:87" ht="18" customHeight="1" x14ac:dyDescent="0.25">
      <c r="A2275" s="75"/>
      <c r="B2275" s="327"/>
      <c r="C2275" s="328"/>
      <c r="D2275" s="328"/>
      <c r="E2275" s="328"/>
      <c r="F2275" s="328"/>
      <c r="G2275" s="328"/>
      <c r="H2275" s="328"/>
      <c r="I2275" s="328"/>
      <c r="J2275" s="328"/>
      <c r="K2275" s="328"/>
      <c r="L2275" s="328"/>
      <c r="M2275" s="328"/>
      <c r="N2275" s="328"/>
      <c r="O2275" s="328"/>
      <c r="P2275" s="328"/>
      <c r="Q2275" s="328"/>
      <c r="R2275" s="328"/>
      <c r="S2275" s="328"/>
      <c r="T2275" s="328"/>
      <c r="U2275" s="328"/>
      <c r="V2275" s="328"/>
      <c r="W2275" s="328"/>
      <c r="X2275" s="328"/>
      <c r="Y2275" s="329"/>
      <c r="Z2275" s="336"/>
      <c r="AA2275" s="337"/>
      <c r="AB2275" s="337"/>
      <c r="AC2275" s="337"/>
      <c r="AD2275" s="338"/>
      <c r="AE2275" s="336"/>
      <c r="AF2275" s="337"/>
      <c r="AG2275" s="337"/>
      <c r="AH2275" s="337"/>
      <c r="AI2275" s="337"/>
      <c r="AJ2275" s="337"/>
      <c r="AK2275" s="300"/>
      <c r="AL2275" s="301"/>
      <c r="AM2275" s="301"/>
      <c r="AN2275" s="301"/>
      <c r="AO2275" s="301"/>
      <c r="AP2275" s="301"/>
      <c r="AQ2275" s="301"/>
      <c r="AR2275" s="301"/>
      <c r="AS2275" s="301"/>
      <c r="AT2275" s="301"/>
      <c r="AU2275" s="301"/>
      <c r="AV2275" s="301"/>
      <c r="AW2275" s="301"/>
      <c r="AX2275" s="302"/>
      <c r="AY2275" s="407"/>
      <c r="AZ2275" s="304"/>
      <c r="BA2275" s="304"/>
      <c r="BB2275" s="408"/>
      <c r="BC2275" s="306">
        <f t="shared" ref="BC2275:BC2303" si="128">+$AE$2274*AY2275</f>
        <v>0</v>
      </c>
      <c r="BD2275" s="307"/>
      <c r="BE2275" s="307"/>
      <c r="BF2275" s="308"/>
      <c r="BG2275" s="309"/>
      <c r="BH2275" s="310"/>
      <c r="BI2275" s="310"/>
      <c r="BJ2275" s="311"/>
      <c r="BK2275" s="312">
        <f t="shared" ref="BK2275:BK2303" si="129">+AY2275*BG2275</f>
        <v>0</v>
      </c>
      <c r="BL2275" s="313"/>
      <c r="BM2275" s="313"/>
      <c r="BN2275" s="313"/>
      <c r="BO2275" s="313"/>
      <c r="BP2275" s="314"/>
      <c r="BQ2275" s="294"/>
      <c r="BR2275" s="295"/>
      <c r="BS2275" s="295"/>
      <c r="BT2275" s="295"/>
      <c r="BU2275" s="295"/>
      <c r="BV2275" s="295"/>
      <c r="BW2275" s="296"/>
      <c r="BX2275" s="294"/>
      <c r="BY2275" s="295"/>
      <c r="BZ2275" s="295"/>
      <c r="CA2275" s="295"/>
      <c r="CB2275" s="295"/>
      <c r="CC2275" s="296"/>
      <c r="CD2275" s="294"/>
      <c r="CE2275" s="295"/>
      <c r="CF2275" s="295"/>
      <c r="CG2275" s="295"/>
      <c r="CH2275" s="295"/>
      <c r="CI2275" s="296"/>
    </row>
    <row r="2276" spans="1:87" ht="18" customHeight="1" x14ac:dyDescent="0.25">
      <c r="A2276" s="75"/>
      <c r="B2276" s="327"/>
      <c r="C2276" s="328"/>
      <c r="D2276" s="328"/>
      <c r="E2276" s="328"/>
      <c r="F2276" s="328"/>
      <c r="G2276" s="328"/>
      <c r="H2276" s="328"/>
      <c r="I2276" s="328"/>
      <c r="J2276" s="328"/>
      <c r="K2276" s="328"/>
      <c r="L2276" s="328"/>
      <c r="M2276" s="328"/>
      <c r="N2276" s="328"/>
      <c r="O2276" s="328"/>
      <c r="P2276" s="328"/>
      <c r="Q2276" s="328"/>
      <c r="R2276" s="328"/>
      <c r="S2276" s="328"/>
      <c r="T2276" s="328"/>
      <c r="U2276" s="328"/>
      <c r="V2276" s="328"/>
      <c r="W2276" s="328"/>
      <c r="X2276" s="328"/>
      <c r="Y2276" s="329"/>
      <c r="Z2276" s="336"/>
      <c r="AA2276" s="337"/>
      <c r="AB2276" s="337"/>
      <c r="AC2276" s="337"/>
      <c r="AD2276" s="338"/>
      <c r="AE2276" s="336"/>
      <c r="AF2276" s="337"/>
      <c r="AG2276" s="337"/>
      <c r="AH2276" s="337"/>
      <c r="AI2276" s="337"/>
      <c r="AJ2276" s="337"/>
      <c r="AK2276" s="300"/>
      <c r="AL2276" s="301"/>
      <c r="AM2276" s="301"/>
      <c r="AN2276" s="301"/>
      <c r="AO2276" s="301"/>
      <c r="AP2276" s="301"/>
      <c r="AQ2276" s="301"/>
      <c r="AR2276" s="301"/>
      <c r="AS2276" s="301"/>
      <c r="AT2276" s="301"/>
      <c r="AU2276" s="301"/>
      <c r="AV2276" s="301"/>
      <c r="AW2276" s="301"/>
      <c r="AX2276" s="302"/>
      <c r="AY2276" s="407"/>
      <c r="AZ2276" s="304"/>
      <c r="BA2276" s="304"/>
      <c r="BB2276" s="408"/>
      <c r="BC2276" s="306">
        <f t="shared" si="128"/>
        <v>0</v>
      </c>
      <c r="BD2276" s="307"/>
      <c r="BE2276" s="307"/>
      <c r="BF2276" s="308"/>
      <c r="BG2276" s="309"/>
      <c r="BH2276" s="310"/>
      <c r="BI2276" s="310"/>
      <c r="BJ2276" s="311"/>
      <c r="BK2276" s="312">
        <f t="shared" si="129"/>
        <v>0</v>
      </c>
      <c r="BL2276" s="313"/>
      <c r="BM2276" s="313"/>
      <c r="BN2276" s="313"/>
      <c r="BO2276" s="313"/>
      <c r="BP2276" s="314"/>
      <c r="BQ2276" s="294"/>
      <c r="BR2276" s="295"/>
      <c r="BS2276" s="295"/>
      <c r="BT2276" s="295"/>
      <c r="BU2276" s="295"/>
      <c r="BV2276" s="295"/>
      <c r="BW2276" s="296"/>
      <c r="BX2276" s="294"/>
      <c r="BY2276" s="295"/>
      <c r="BZ2276" s="295"/>
      <c r="CA2276" s="295"/>
      <c r="CB2276" s="295"/>
      <c r="CC2276" s="296"/>
      <c r="CD2276" s="294"/>
      <c r="CE2276" s="295"/>
      <c r="CF2276" s="295"/>
      <c r="CG2276" s="295"/>
      <c r="CH2276" s="295"/>
      <c r="CI2276" s="296"/>
    </row>
    <row r="2277" spans="1:87" ht="18" customHeight="1" x14ac:dyDescent="0.25">
      <c r="A2277" s="75"/>
      <c r="B2277" s="327"/>
      <c r="C2277" s="328"/>
      <c r="D2277" s="328"/>
      <c r="E2277" s="328"/>
      <c r="F2277" s="328"/>
      <c r="G2277" s="328"/>
      <c r="H2277" s="328"/>
      <c r="I2277" s="328"/>
      <c r="J2277" s="328"/>
      <c r="K2277" s="328"/>
      <c r="L2277" s="328"/>
      <c r="M2277" s="328"/>
      <c r="N2277" s="328"/>
      <c r="O2277" s="328"/>
      <c r="P2277" s="328"/>
      <c r="Q2277" s="328"/>
      <c r="R2277" s="328"/>
      <c r="S2277" s="328"/>
      <c r="T2277" s="328"/>
      <c r="U2277" s="328"/>
      <c r="V2277" s="328"/>
      <c r="W2277" s="328"/>
      <c r="X2277" s="328"/>
      <c r="Y2277" s="329"/>
      <c r="Z2277" s="336"/>
      <c r="AA2277" s="337"/>
      <c r="AB2277" s="337"/>
      <c r="AC2277" s="337"/>
      <c r="AD2277" s="338"/>
      <c r="AE2277" s="336"/>
      <c r="AF2277" s="337"/>
      <c r="AG2277" s="337"/>
      <c r="AH2277" s="337"/>
      <c r="AI2277" s="337"/>
      <c r="AJ2277" s="337"/>
      <c r="AK2277" s="300"/>
      <c r="AL2277" s="301"/>
      <c r="AM2277" s="301"/>
      <c r="AN2277" s="301"/>
      <c r="AO2277" s="301"/>
      <c r="AP2277" s="301"/>
      <c r="AQ2277" s="301"/>
      <c r="AR2277" s="301"/>
      <c r="AS2277" s="301"/>
      <c r="AT2277" s="301"/>
      <c r="AU2277" s="301"/>
      <c r="AV2277" s="301"/>
      <c r="AW2277" s="301"/>
      <c r="AX2277" s="302"/>
      <c r="AY2277" s="407"/>
      <c r="AZ2277" s="304"/>
      <c r="BA2277" s="304"/>
      <c r="BB2277" s="408"/>
      <c r="BC2277" s="306">
        <f t="shared" si="128"/>
        <v>0</v>
      </c>
      <c r="BD2277" s="307"/>
      <c r="BE2277" s="307"/>
      <c r="BF2277" s="308"/>
      <c r="BG2277" s="309"/>
      <c r="BH2277" s="310"/>
      <c r="BI2277" s="310"/>
      <c r="BJ2277" s="311"/>
      <c r="BK2277" s="312">
        <f t="shared" si="129"/>
        <v>0</v>
      </c>
      <c r="BL2277" s="313"/>
      <c r="BM2277" s="313"/>
      <c r="BN2277" s="313"/>
      <c r="BO2277" s="313"/>
      <c r="BP2277" s="314"/>
      <c r="BQ2277" s="294"/>
      <c r="BR2277" s="295"/>
      <c r="BS2277" s="295"/>
      <c r="BT2277" s="295"/>
      <c r="BU2277" s="295"/>
      <c r="BV2277" s="295"/>
      <c r="BW2277" s="296"/>
      <c r="BX2277" s="294"/>
      <c r="BY2277" s="295"/>
      <c r="BZ2277" s="295"/>
      <c r="CA2277" s="295"/>
      <c r="CB2277" s="295"/>
      <c r="CC2277" s="296"/>
      <c r="CD2277" s="294"/>
      <c r="CE2277" s="295"/>
      <c r="CF2277" s="295"/>
      <c r="CG2277" s="295"/>
      <c r="CH2277" s="295"/>
      <c r="CI2277" s="296"/>
    </row>
    <row r="2278" spans="1:87" ht="18" customHeight="1" x14ac:dyDescent="0.25">
      <c r="A2278" s="75"/>
      <c r="B2278" s="327"/>
      <c r="C2278" s="328"/>
      <c r="D2278" s="328"/>
      <c r="E2278" s="328"/>
      <c r="F2278" s="328"/>
      <c r="G2278" s="328"/>
      <c r="H2278" s="328"/>
      <c r="I2278" s="328"/>
      <c r="J2278" s="328"/>
      <c r="K2278" s="328"/>
      <c r="L2278" s="328"/>
      <c r="M2278" s="328"/>
      <c r="N2278" s="328"/>
      <c r="O2278" s="328"/>
      <c r="P2278" s="328"/>
      <c r="Q2278" s="328"/>
      <c r="R2278" s="328"/>
      <c r="S2278" s="328"/>
      <c r="T2278" s="328"/>
      <c r="U2278" s="328"/>
      <c r="V2278" s="328"/>
      <c r="W2278" s="328"/>
      <c r="X2278" s="328"/>
      <c r="Y2278" s="329"/>
      <c r="Z2278" s="336"/>
      <c r="AA2278" s="337"/>
      <c r="AB2278" s="337"/>
      <c r="AC2278" s="337"/>
      <c r="AD2278" s="338"/>
      <c r="AE2278" s="336"/>
      <c r="AF2278" s="337"/>
      <c r="AG2278" s="337"/>
      <c r="AH2278" s="337"/>
      <c r="AI2278" s="337"/>
      <c r="AJ2278" s="337"/>
      <c r="AK2278" s="300"/>
      <c r="AL2278" s="301"/>
      <c r="AM2278" s="301"/>
      <c r="AN2278" s="301"/>
      <c r="AO2278" s="301"/>
      <c r="AP2278" s="301"/>
      <c r="AQ2278" s="301"/>
      <c r="AR2278" s="301"/>
      <c r="AS2278" s="301"/>
      <c r="AT2278" s="301"/>
      <c r="AU2278" s="301"/>
      <c r="AV2278" s="301"/>
      <c r="AW2278" s="301"/>
      <c r="AX2278" s="302"/>
      <c r="AY2278" s="407"/>
      <c r="AZ2278" s="304"/>
      <c r="BA2278" s="304"/>
      <c r="BB2278" s="408"/>
      <c r="BC2278" s="306">
        <f t="shared" si="128"/>
        <v>0</v>
      </c>
      <c r="BD2278" s="307"/>
      <c r="BE2278" s="307"/>
      <c r="BF2278" s="308"/>
      <c r="BG2278" s="309"/>
      <c r="BH2278" s="310"/>
      <c r="BI2278" s="310"/>
      <c r="BJ2278" s="311"/>
      <c r="BK2278" s="312">
        <f t="shared" si="129"/>
        <v>0</v>
      </c>
      <c r="BL2278" s="313"/>
      <c r="BM2278" s="313"/>
      <c r="BN2278" s="313"/>
      <c r="BO2278" s="313"/>
      <c r="BP2278" s="314"/>
      <c r="BQ2278" s="294"/>
      <c r="BR2278" s="295"/>
      <c r="BS2278" s="295"/>
      <c r="BT2278" s="295"/>
      <c r="BU2278" s="295"/>
      <c r="BV2278" s="295"/>
      <c r="BW2278" s="296"/>
      <c r="BX2278" s="294"/>
      <c r="BY2278" s="295"/>
      <c r="BZ2278" s="295"/>
      <c r="CA2278" s="295"/>
      <c r="CB2278" s="295"/>
      <c r="CC2278" s="296"/>
      <c r="CD2278" s="294"/>
      <c r="CE2278" s="295"/>
      <c r="CF2278" s="295"/>
      <c r="CG2278" s="295"/>
      <c r="CH2278" s="295"/>
      <c r="CI2278" s="296"/>
    </row>
    <row r="2279" spans="1:87" ht="18" customHeight="1" x14ac:dyDescent="0.25">
      <c r="A2279" s="75"/>
      <c r="B2279" s="327"/>
      <c r="C2279" s="328"/>
      <c r="D2279" s="328"/>
      <c r="E2279" s="328"/>
      <c r="F2279" s="328"/>
      <c r="G2279" s="328"/>
      <c r="H2279" s="328"/>
      <c r="I2279" s="328"/>
      <c r="J2279" s="328"/>
      <c r="K2279" s="328"/>
      <c r="L2279" s="328"/>
      <c r="M2279" s="328"/>
      <c r="N2279" s="328"/>
      <c r="O2279" s="328"/>
      <c r="P2279" s="328"/>
      <c r="Q2279" s="328"/>
      <c r="R2279" s="328"/>
      <c r="S2279" s="328"/>
      <c r="T2279" s="328"/>
      <c r="U2279" s="328"/>
      <c r="V2279" s="328"/>
      <c r="W2279" s="328"/>
      <c r="X2279" s="328"/>
      <c r="Y2279" s="329"/>
      <c r="Z2279" s="336"/>
      <c r="AA2279" s="337"/>
      <c r="AB2279" s="337"/>
      <c r="AC2279" s="337"/>
      <c r="AD2279" s="338"/>
      <c r="AE2279" s="336"/>
      <c r="AF2279" s="337"/>
      <c r="AG2279" s="337"/>
      <c r="AH2279" s="337"/>
      <c r="AI2279" s="337"/>
      <c r="AJ2279" s="337"/>
      <c r="AK2279" s="300"/>
      <c r="AL2279" s="301"/>
      <c r="AM2279" s="301"/>
      <c r="AN2279" s="301"/>
      <c r="AO2279" s="301"/>
      <c r="AP2279" s="301"/>
      <c r="AQ2279" s="301"/>
      <c r="AR2279" s="301"/>
      <c r="AS2279" s="301"/>
      <c r="AT2279" s="301"/>
      <c r="AU2279" s="301"/>
      <c r="AV2279" s="301"/>
      <c r="AW2279" s="301"/>
      <c r="AX2279" s="302"/>
      <c r="AY2279" s="407"/>
      <c r="AZ2279" s="304"/>
      <c r="BA2279" s="304"/>
      <c r="BB2279" s="408"/>
      <c r="BC2279" s="306">
        <f t="shared" si="128"/>
        <v>0</v>
      </c>
      <c r="BD2279" s="307"/>
      <c r="BE2279" s="307"/>
      <c r="BF2279" s="308"/>
      <c r="BG2279" s="309"/>
      <c r="BH2279" s="310"/>
      <c r="BI2279" s="310"/>
      <c r="BJ2279" s="311"/>
      <c r="BK2279" s="312">
        <f t="shared" si="129"/>
        <v>0</v>
      </c>
      <c r="BL2279" s="313"/>
      <c r="BM2279" s="313"/>
      <c r="BN2279" s="313"/>
      <c r="BO2279" s="313"/>
      <c r="BP2279" s="314"/>
      <c r="BQ2279" s="294"/>
      <c r="BR2279" s="295"/>
      <c r="BS2279" s="295"/>
      <c r="BT2279" s="295"/>
      <c r="BU2279" s="295"/>
      <c r="BV2279" s="295"/>
      <c r="BW2279" s="296"/>
      <c r="BX2279" s="294"/>
      <c r="BY2279" s="295"/>
      <c r="BZ2279" s="295"/>
      <c r="CA2279" s="295"/>
      <c r="CB2279" s="295"/>
      <c r="CC2279" s="296"/>
      <c r="CD2279" s="294"/>
      <c r="CE2279" s="295"/>
      <c r="CF2279" s="295"/>
      <c r="CG2279" s="295"/>
      <c r="CH2279" s="295"/>
      <c r="CI2279" s="296"/>
    </row>
    <row r="2280" spans="1:87" ht="18" customHeight="1" x14ac:dyDescent="0.25">
      <c r="A2280" s="75"/>
      <c r="B2280" s="327"/>
      <c r="C2280" s="328"/>
      <c r="D2280" s="328"/>
      <c r="E2280" s="328"/>
      <c r="F2280" s="328"/>
      <c r="G2280" s="328"/>
      <c r="H2280" s="328"/>
      <c r="I2280" s="328"/>
      <c r="J2280" s="328"/>
      <c r="K2280" s="328"/>
      <c r="L2280" s="328"/>
      <c r="M2280" s="328"/>
      <c r="N2280" s="328"/>
      <c r="O2280" s="328"/>
      <c r="P2280" s="328"/>
      <c r="Q2280" s="328"/>
      <c r="R2280" s="328"/>
      <c r="S2280" s="328"/>
      <c r="T2280" s="328"/>
      <c r="U2280" s="328"/>
      <c r="V2280" s="328"/>
      <c r="W2280" s="328"/>
      <c r="X2280" s="328"/>
      <c r="Y2280" s="329"/>
      <c r="Z2280" s="336"/>
      <c r="AA2280" s="337"/>
      <c r="AB2280" s="337"/>
      <c r="AC2280" s="337"/>
      <c r="AD2280" s="338"/>
      <c r="AE2280" s="336"/>
      <c r="AF2280" s="337"/>
      <c r="AG2280" s="337"/>
      <c r="AH2280" s="337"/>
      <c r="AI2280" s="337"/>
      <c r="AJ2280" s="337"/>
      <c r="AK2280" s="300"/>
      <c r="AL2280" s="301"/>
      <c r="AM2280" s="301"/>
      <c r="AN2280" s="301"/>
      <c r="AO2280" s="301"/>
      <c r="AP2280" s="301"/>
      <c r="AQ2280" s="301"/>
      <c r="AR2280" s="301"/>
      <c r="AS2280" s="301"/>
      <c r="AT2280" s="301"/>
      <c r="AU2280" s="301"/>
      <c r="AV2280" s="301"/>
      <c r="AW2280" s="301"/>
      <c r="AX2280" s="302"/>
      <c r="AY2280" s="407"/>
      <c r="AZ2280" s="304"/>
      <c r="BA2280" s="304"/>
      <c r="BB2280" s="408"/>
      <c r="BC2280" s="306">
        <f t="shared" si="128"/>
        <v>0</v>
      </c>
      <c r="BD2280" s="307"/>
      <c r="BE2280" s="307"/>
      <c r="BF2280" s="308"/>
      <c r="BG2280" s="309"/>
      <c r="BH2280" s="310"/>
      <c r="BI2280" s="310"/>
      <c r="BJ2280" s="311"/>
      <c r="BK2280" s="312">
        <f t="shared" si="129"/>
        <v>0</v>
      </c>
      <c r="BL2280" s="313"/>
      <c r="BM2280" s="313"/>
      <c r="BN2280" s="313"/>
      <c r="BO2280" s="313"/>
      <c r="BP2280" s="314"/>
      <c r="BQ2280" s="294"/>
      <c r="BR2280" s="295"/>
      <c r="BS2280" s="295"/>
      <c r="BT2280" s="295"/>
      <c r="BU2280" s="295"/>
      <c r="BV2280" s="295"/>
      <c r="BW2280" s="296"/>
      <c r="BX2280" s="294"/>
      <c r="BY2280" s="295"/>
      <c r="BZ2280" s="295"/>
      <c r="CA2280" s="295"/>
      <c r="CB2280" s="295"/>
      <c r="CC2280" s="296"/>
      <c r="CD2280" s="294"/>
      <c r="CE2280" s="295"/>
      <c r="CF2280" s="295"/>
      <c r="CG2280" s="295"/>
      <c r="CH2280" s="295"/>
      <c r="CI2280" s="296"/>
    </row>
    <row r="2281" spans="1:87" ht="18" customHeight="1" x14ac:dyDescent="0.25">
      <c r="A2281" s="75"/>
      <c r="B2281" s="327"/>
      <c r="C2281" s="328"/>
      <c r="D2281" s="328"/>
      <c r="E2281" s="328"/>
      <c r="F2281" s="328"/>
      <c r="G2281" s="328"/>
      <c r="H2281" s="328"/>
      <c r="I2281" s="328"/>
      <c r="J2281" s="328"/>
      <c r="K2281" s="328"/>
      <c r="L2281" s="328"/>
      <c r="M2281" s="328"/>
      <c r="N2281" s="328"/>
      <c r="O2281" s="328"/>
      <c r="P2281" s="328"/>
      <c r="Q2281" s="328"/>
      <c r="R2281" s="328"/>
      <c r="S2281" s="328"/>
      <c r="T2281" s="328"/>
      <c r="U2281" s="328"/>
      <c r="V2281" s="328"/>
      <c r="W2281" s="328"/>
      <c r="X2281" s="328"/>
      <c r="Y2281" s="329"/>
      <c r="Z2281" s="336"/>
      <c r="AA2281" s="337"/>
      <c r="AB2281" s="337"/>
      <c r="AC2281" s="337"/>
      <c r="AD2281" s="338"/>
      <c r="AE2281" s="336"/>
      <c r="AF2281" s="337"/>
      <c r="AG2281" s="337"/>
      <c r="AH2281" s="337"/>
      <c r="AI2281" s="337"/>
      <c r="AJ2281" s="337"/>
      <c r="AK2281" s="300"/>
      <c r="AL2281" s="301"/>
      <c r="AM2281" s="301"/>
      <c r="AN2281" s="301"/>
      <c r="AO2281" s="301"/>
      <c r="AP2281" s="301"/>
      <c r="AQ2281" s="301"/>
      <c r="AR2281" s="301"/>
      <c r="AS2281" s="301"/>
      <c r="AT2281" s="301"/>
      <c r="AU2281" s="301"/>
      <c r="AV2281" s="301"/>
      <c r="AW2281" s="301"/>
      <c r="AX2281" s="302"/>
      <c r="AY2281" s="407"/>
      <c r="AZ2281" s="304"/>
      <c r="BA2281" s="304"/>
      <c r="BB2281" s="408"/>
      <c r="BC2281" s="306">
        <f t="shared" si="128"/>
        <v>0</v>
      </c>
      <c r="BD2281" s="307"/>
      <c r="BE2281" s="307"/>
      <c r="BF2281" s="308"/>
      <c r="BG2281" s="309"/>
      <c r="BH2281" s="310"/>
      <c r="BI2281" s="310"/>
      <c r="BJ2281" s="311"/>
      <c r="BK2281" s="312">
        <f t="shared" si="129"/>
        <v>0</v>
      </c>
      <c r="BL2281" s="313"/>
      <c r="BM2281" s="313"/>
      <c r="BN2281" s="313"/>
      <c r="BO2281" s="313"/>
      <c r="BP2281" s="314"/>
      <c r="BQ2281" s="294"/>
      <c r="BR2281" s="295"/>
      <c r="BS2281" s="295"/>
      <c r="BT2281" s="295"/>
      <c r="BU2281" s="295"/>
      <c r="BV2281" s="295"/>
      <c r="BW2281" s="296"/>
      <c r="BX2281" s="294"/>
      <c r="BY2281" s="295"/>
      <c r="BZ2281" s="295"/>
      <c r="CA2281" s="295"/>
      <c r="CB2281" s="295"/>
      <c r="CC2281" s="296"/>
      <c r="CD2281" s="294"/>
      <c r="CE2281" s="295"/>
      <c r="CF2281" s="295"/>
      <c r="CG2281" s="295"/>
      <c r="CH2281" s="295"/>
      <c r="CI2281" s="296"/>
    </row>
    <row r="2282" spans="1:87" ht="18" customHeight="1" x14ac:dyDescent="0.25">
      <c r="A2282" s="75"/>
      <c r="B2282" s="327"/>
      <c r="C2282" s="328"/>
      <c r="D2282" s="328"/>
      <c r="E2282" s="328"/>
      <c r="F2282" s="328"/>
      <c r="G2282" s="328"/>
      <c r="H2282" s="328"/>
      <c r="I2282" s="328"/>
      <c r="J2282" s="328"/>
      <c r="K2282" s="328"/>
      <c r="L2282" s="328"/>
      <c r="M2282" s="328"/>
      <c r="N2282" s="328"/>
      <c r="O2282" s="328"/>
      <c r="P2282" s="328"/>
      <c r="Q2282" s="328"/>
      <c r="R2282" s="328"/>
      <c r="S2282" s="328"/>
      <c r="T2282" s="328"/>
      <c r="U2282" s="328"/>
      <c r="V2282" s="328"/>
      <c r="W2282" s="328"/>
      <c r="X2282" s="328"/>
      <c r="Y2282" s="329"/>
      <c r="Z2282" s="336"/>
      <c r="AA2282" s="337"/>
      <c r="AB2282" s="337"/>
      <c r="AC2282" s="337"/>
      <c r="AD2282" s="338"/>
      <c r="AE2282" s="336"/>
      <c r="AF2282" s="337"/>
      <c r="AG2282" s="337"/>
      <c r="AH2282" s="337"/>
      <c r="AI2282" s="337"/>
      <c r="AJ2282" s="337"/>
      <c r="AK2282" s="300"/>
      <c r="AL2282" s="301"/>
      <c r="AM2282" s="301"/>
      <c r="AN2282" s="301"/>
      <c r="AO2282" s="301"/>
      <c r="AP2282" s="301"/>
      <c r="AQ2282" s="301"/>
      <c r="AR2282" s="301"/>
      <c r="AS2282" s="301"/>
      <c r="AT2282" s="301"/>
      <c r="AU2282" s="301"/>
      <c r="AV2282" s="301"/>
      <c r="AW2282" s="301"/>
      <c r="AX2282" s="302"/>
      <c r="AY2282" s="407"/>
      <c r="AZ2282" s="304"/>
      <c r="BA2282" s="304"/>
      <c r="BB2282" s="408"/>
      <c r="BC2282" s="306">
        <f t="shared" si="128"/>
        <v>0</v>
      </c>
      <c r="BD2282" s="307"/>
      <c r="BE2282" s="307"/>
      <c r="BF2282" s="308"/>
      <c r="BG2282" s="309"/>
      <c r="BH2282" s="310"/>
      <c r="BI2282" s="310"/>
      <c r="BJ2282" s="311"/>
      <c r="BK2282" s="312">
        <f t="shared" si="129"/>
        <v>0</v>
      </c>
      <c r="BL2282" s="313"/>
      <c r="BM2282" s="313"/>
      <c r="BN2282" s="313"/>
      <c r="BO2282" s="313"/>
      <c r="BP2282" s="314"/>
      <c r="BQ2282" s="294"/>
      <c r="BR2282" s="295"/>
      <c r="BS2282" s="295"/>
      <c r="BT2282" s="295"/>
      <c r="BU2282" s="295"/>
      <c r="BV2282" s="295"/>
      <c r="BW2282" s="296"/>
      <c r="BX2282" s="294"/>
      <c r="BY2282" s="295"/>
      <c r="BZ2282" s="295"/>
      <c r="CA2282" s="295"/>
      <c r="CB2282" s="295"/>
      <c r="CC2282" s="296"/>
      <c r="CD2282" s="294"/>
      <c r="CE2282" s="295"/>
      <c r="CF2282" s="295"/>
      <c r="CG2282" s="295"/>
      <c r="CH2282" s="295"/>
      <c r="CI2282" s="296"/>
    </row>
    <row r="2283" spans="1:87" ht="18" customHeight="1" x14ac:dyDescent="0.25">
      <c r="A2283" s="75"/>
      <c r="B2283" s="327"/>
      <c r="C2283" s="328"/>
      <c r="D2283" s="328"/>
      <c r="E2283" s="328"/>
      <c r="F2283" s="328"/>
      <c r="G2283" s="328"/>
      <c r="H2283" s="328"/>
      <c r="I2283" s="328"/>
      <c r="J2283" s="328"/>
      <c r="K2283" s="328"/>
      <c r="L2283" s="328"/>
      <c r="M2283" s="328"/>
      <c r="N2283" s="328"/>
      <c r="O2283" s="328"/>
      <c r="P2283" s="328"/>
      <c r="Q2283" s="328"/>
      <c r="R2283" s="328"/>
      <c r="S2283" s="328"/>
      <c r="T2283" s="328"/>
      <c r="U2283" s="328"/>
      <c r="V2283" s="328"/>
      <c r="W2283" s="328"/>
      <c r="X2283" s="328"/>
      <c r="Y2283" s="329"/>
      <c r="Z2283" s="336"/>
      <c r="AA2283" s="337"/>
      <c r="AB2283" s="337"/>
      <c r="AC2283" s="337"/>
      <c r="AD2283" s="338"/>
      <c r="AE2283" s="336"/>
      <c r="AF2283" s="337"/>
      <c r="AG2283" s="337"/>
      <c r="AH2283" s="337"/>
      <c r="AI2283" s="337"/>
      <c r="AJ2283" s="337"/>
      <c r="AK2283" s="300"/>
      <c r="AL2283" s="301"/>
      <c r="AM2283" s="301"/>
      <c r="AN2283" s="301"/>
      <c r="AO2283" s="301"/>
      <c r="AP2283" s="301"/>
      <c r="AQ2283" s="301"/>
      <c r="AR2283" s="301"/>
      <c r="AS2283" s="301"/>
      <c r="AT2283" s="301"/>
      <c r="AU2283" s="301"/>
      <c r="AV2283" s="301"/>
      <c r="AW2283" s="301"/>
      <c r="AX2283" s="302"/>
      <c r="AY2283" s="407"/>
      <c r="AZ2283" s="304"/>
      <c r="BA2283" s="304"/>
      <c r="BB2283" s="408"/>
      <c r="BC2283" s="306">
        <f t="shared" si="128"/>
        <v>0</v>
      </c>
      <c r="BD2283" s="307"/>
      <c r="BE2283" s="307"/>
      <c r="BF2283" s="308"/>
      <c r="BG2283" s="309"/>
      <c r="BH2283" s="310"/>
      <c r="BI2283" s="310"/>
      <c r="BJ2283" s="311"/>
      <c r="BK2283" s="312">
        <f t="shared" si="129"/>
        <v>0</v>
      </c>
      <c r="BL2283" s="313"/>
      <c r="BM2283" s="313"/>
      <c r="BN2283" s="313"/>
      <c r="BO2283" s="313"/>
      <c r="BP2283" s="314"/>
      <c r="BQ2283" s="294"/>
      <c r="BR2283" s="295"/>
      <c r="BS2283" s="295"/>
      <c r="BT2283" s="295"/>
      <c r="BU2283" s="295"/>
      <c r="BV2283" s="295"/>
      <c r="BW2283" s="296"/>
      <c r="BX2283" s="294"/>
      <c r="BY2283" s="295"/>
      <c r="BZ2283" s="295"/>
      <c r="CA2283" s="295"/>
      <c r="CB2283" s="295"/>
      <c r="CC2283" s="296"/>
      <c r="CD2283" s="294"/>
      <c r="CE2283" s="295"/>
      <c r="CF2283" s="295"/>
      <c r="CG2283" s="295"/>
      <c r="CH2283" s="295"/>
      <c r="CI2283" s="296"/>
    </row>
    <row r="2284" spans="1:87" ht="18" customHeight="1" x14ac:dyDescent="0.25">
      <c r="A2284" s="75"/>
      <c r="B2284" s="327"/>
      <c r="C2284" s="328"/>
      <c r="D2284" s="328"/>
      <c r="E2284" s="328"/>
      <c r="F2284" s="328"/>
      <c r="G2284" s="328"/>
      <c r="H2284" s="328"/>
      <c r="I2284" s="328"/>
      <c r="J2284" s="328"/>
      <c r="K2284" s="328"/>
      <c r="L2284" s="328"/>
      <c r="M2284" s="328"/>
      <c r="N2284" s="328"/>
      <c r="O2284" s="328"/>
      <c r="P2284" s="328"/>
      <c r="Q2284" s="328"/>
      <c r="R2284" s="328"/>
      <c r="S2284" s="328"/>
      <c r="T2284" s="328"/>
      <c r="U2284" s="328"/>
      <c r="V2284" s="328"/>
      <c r="W2284" s="328"/>
      <c r="X2284" s="328"/>
      <c r="Y2284" s="329"/>
      <c r="Z2284" s="336"/>
      <c r="AA2284" s="337"/>
      <c r="AB2284" s="337"/>
      <c r="AC2284" s="337"/>
      <c r="AD2284" s="338"/>
      <c r="AE2284" s="336"/>
      <c r="AF2284" s="337"/>
      <c r="AG2284" s="337"/>
      <c r="AH2284" s="337"/>
      <c r="AI2284" s="337"/>
      <c r="AJ2284" s="337"/>
      <c r="AK2284" s="300"/>
      <c r="AL2284" s="301"/>
      <c r="AM2284" s="301"/>
      <c r="AN2284" s="301"/>
      <c r="AO2284" s="301"/>
      <c r="AP2284" s="301"/>
      <c r="AQ2284" s="301"/>
      <c r="AR2284" s="301"/>
      <c r="AS2284" s="301"/>
      <c r="AT2284" s="301"/>
      <c r="AU2284" s="301"/>
      <c r="AV2284" s="301"/>
      <c r="AW2284" s="301"/>
      <c r="AX2284" s="302"/>
      <c r="AY2284" s="407"/>
      <c r="AZ2284" s="304"/>
      <c r="BA2284" s="304"/>
      <c r="BB2284" s="408"/>
      <c r="BC2284" s="306">
        <f t="shared" si="128"/>
        <v>0</v>
      </c>
      <c r="BD2284" s="307"/>
      <c r="BE2284" s="307"/>
      <c r="BF2284" s="308"/>
      <c r="BG2284" s="309"/>
      <c r="BH2284" s="310"/>
      <c r="BI2284" s="310"/>
      <c r="BJ2284" s="311"/>
      <c r="BK2284" s="312">
        <f t="shared" si="129"/>
        <v>0</v>
      </c>
      <c r="BL2284" s="313"/>
      <c r="BM2284" s="313"/>
      <c r="BN2284" s="313"/>
      <c r="BO2284" s="313"/>
      <c r="BP2284" s="314"/>
      <c r="BQ2284" s="294"/>
      <c r="BR2284" s="295"/>
      <c r="BS2284" s="295"/>
      <c r="BT2284" s="295"/>
      <c r="BU2284" s="295"/>
      <c r="BV2284" s="295"/>
      <c r="BW2284" s="296"/>
      <c r="BX2284" s="294"/>
      <c r="BY2284" s="295"/>
      <c r="BZ2284" s="295"/>
      <c r="CA2284" s="295"/>
      <c r="CB2284" s="295"/>
      <c r="CC2284" s="296"/>
      <c r="CD2284" s="294"/>
      <c r="CE2284" s="295"/>
      <c r="CF2284" s="295"/>
      <c r="CG2284" s="295"/>
      <c r="CH2284" s="295"/>
      <c r="CI2284" s="296"/>
    </row>
    <row r="2285" spans="1:87" ht="18" customHeight="1" x14ac:dyDescent="0.25">
      <c r="A2285" s="75"/>
      <c r="B2285" s="327"/>
      <c r="C2285" s="328"/>
      <c r="D2285" s="328"/>
      <c r="E2285" s="328"/>
      <c r="F2285" s="328"/>
      <c r="G2285" s="328"/>
      <c r="H2285" s="328"/>
      <c r="I2285" s="328"/>
      <c r="J2285" s="328"/>
      <c r="K2285" s="328"/>
      <c r="L2285" s="328"/>
      <c r="M2285" s="328"/>
      <c r="N2285" s="328"/>
      <c r="O2285" s="328"/>
      <c r="P2285" s="328"/>
      <c r="Q2285" s="328"/>
      <c r="R2285" s="328"/>
      <c r="S2285" s="328"/>
      <c r="T2285" s="328"/>
      <c r="U2285" s="328"/>
      <c r="V2285" s="328"/>
      <c r="W2285" s="328"/>
      <c r="X2285" s="328"/>
      <c r="Y2285" s="329"/>
      <c r="Z2285" s="336"/>
      <c r="AA2285" s="337"/>
      <c r="AB2285" s="337"/>
      <c r="AC2285" s="337"/>
      <c r="AD2285" s="338"/>
      <c r="AE2285" s="336"/>
      <c r="AF2285" s="337"/>
      <c r="AG2285" s="337"/>
      <c r="AH2285" s="337"/>
      <c r="AI2285" s="337"/>
      <c r="AJ2285" s="337"/>
      <c r="AK2285" s="300"/>
      <c r="AL2285" s="301"/>
      <c r="AM2285" s="301"/>
      <c r="AN2285" s="301"/>
      <c r="AO2285" s="301"/>
      <c r="AP2285" s="301"/>
      <c r="AQ2285" s="301"/>
      <c r="AR2285" s="301"/>
      <c r="AS2285" s="301"/>
      <c r="AT2285" s="301"/>
      <c r="AU2285" s="301"/>
      <c r="AV2285" s="301"/>
      <c r="AW2285" s="301"/>
      <c r="AX2285" s="302"/>
      <c r="AY2285" s="407"/>
      <c r="AZ2285" s="304"/>
      <c r="BA2285" s="304"/>
      <c r="BB2285" s="408"/>
      <c r="BC2285" s="306">
        <f t="shared" si="128"/>
        <v>0</v>
      </c>
      <c r="BD2285" s="307"/>
      <c r="BE2285" s="307"/>
      <c r="BF2285" s="308"/>
      <c r="BG2285" s="309"/>
      <c r="BH2285" s="310"/>
      <c r="BI2285" s="310"/>
      <c r="BJ2285" s="311"/>
      <c r="BK2285" s="312">
        <f t="shared" si="129"/>
        <v>0</v>
      </c>
      <c r="BL2285" s="313"/>
      <c r="BM2285" s="313"/>
      <c r="BN2285" s="313"/>
      <c r="BO2285" s="313"/>
      <c r="BP2285" s="314"/>
      <c r="BQ2285" s="294"/>
      <c r="BR2285" s="295"/>
      <c r="BS2285" s="295"/>
      <c r="BT2285" s="295"/>
      <c r="BU2285" s="295"/>
      <c r="BV2285" s="295"/>
      <c r="BW2285" s="296"/>
      <c r="BX2285" s="294"/>
      <c r="BY2285" s="295"/>
      <c r="BZ2285" s="295"/>
      <c r="CA2285" s="295"/>
      <c r="CB2285" s="295"/>
      <c r="CC2285" s="296"/>
      <c r="CD2285" s="294"/>
      <c r="CE2285" s="295"/>
      <c r="CF2285" s="295"/>
      <c r="CG2285" s="295"/>
      <c r="CH2285" s="295"/>
      <c r="CI2285" s="296"/>
    </row>
    <row r="2286" spans="1:87" ht="18" customHeight="1" x14ac:dyDescent="0.25">
      <c r="A2286" s="75"/>
      <c r="B2286" s="327"/>
      <c r="C2286" s="328"/>
      <c r="D2286" s="328"/>
      <c r="E2286" s="328"/>
      <c r="F2286" s="328"/>
      <c r="G2286" s="328"/>
      <c r="H2286" s="328"/>
      <c r="I2286" s="328"/>
      <c r="J2286" s="328"/>
      <c r="K2286" s="328"/>
      <c r="L2286" s="328"/>
      <c r="M2286" s="328"/>
      <c r="N2286" s="328"/>
      <c r="O2286" s="328"/>
      <c r="P2286" s="328"/>
      <c r="Q2286" s="328"/>
      <c r="R2286" s="328"/>
      <c r="S2286" s="328"/>
      <c r="T2286" s="328"/>
      <c r="U2286" s="328"/>
      <c r="V2286" s="328"/>
      <c r="W2286" s="328"/>
      <c r="X2286" s="328"/>
      <c r="Y2286" s="329"/>
      <c r="Z2286" s="336"/>
      <c r="AA2286" s="337"/>
      <c r="AB2286" s="337"/>
      <c r="AC2286" s="337"/>
      <c r="AD2286" s="338"/>
      <c r="AE2286" s="336"/>
      <c r="AF2286" s="337"/>
      <c r="AG2286" s="337"/>
      <c r="AH2286" s="337"/>
      <c r="AI2286" s="337"/>
      <c r="AJ2286" s="337"/>
      <c r="AK2286" s="300"/>
      <c r="AL2286" s="301"/>
      <c r="AM2286" s="301"/>
      <c r="AN2286" s="301"/>
      <c r="AO2286" s="301"/>
      <c r="AP2286" s="301"/>
      <c r="AQ2286" s="301"/>
      <c r="AR2286" s="301"/>
      <c r="AS2286" s="301"/>
      <c r="AT2286" s="301"/>
      <c r="AU2286" s="301"/>
      <c r="AV2286" s="301"/>
      <c r="AW2286" s="301"/>
      <c r="AX2286" s="302"/>
      <c r="AY2286" s="407"/>
      <c r="AZ2286" s="304"/>
      <c r="BA2286" s="304"/>
      <c r="BB2286" s="408"/>
      <c r="BC2286" s="306">
        <f t="shared" si="128"/>
        <v>0</v>
      </c>
      <c r="BD2286" s="307"/>
      <c r="BE2286" s="307"/>
      <c r="BF2286" s="308"/>
      <c r="BG2286" s="309"/>
      <c r="BH2286" s="310"/>
      <c r="BI2286" s="310"/>
      <c r="BJ2286" s="311"/>
      <c r="BK2286" s="312">
        <f t="shared" si="129"/>
        <v>0</v>
      </c>
      <c r="BL2286" s="313"/>
      <c r="BM2286" s="313"/>
      <c r="BN2286" s="313"/>
      <c r="BO2286" s="313"/>
      <c r="BP2286" s="314"/>
      <c r="BQ2286" s="294"/>
      <c r="BR2286" s="295"/>
      <c r="BS2286" s="295"/>
      <c r="BT2286" s="295"/>
      <c r="BU2286" s="295"/>
      <c r="BV2286" s="295"/>
      <c r="BW2286" s="296"/>
      <c r="BX2286" s="294"/>
      <c r="BY2286" s="295"/>
      <c r="BZ2286" s="295"/>
      <c r="CA2286" s="295"/>
      <c r="CB2286" s="295"/>
      <c r="CC2286" s="296"/>
      <c r="CD2286" s="294"/>
      <c r="CE2286" s="295"/>
      <c r="CF2286" s="295"/>
      <c r="CG2286" s="295"/>
      <c r="CH2286" s="295"/>
      <c r="CI2286" s="296"/>
    </row>
    <row r="2287" spans="1:87" ht="18" customHeight="1" x14ac:dyDescent="0.25">
      <c r="A2287" s="75"/>
      <c r="B2287" s="327"/>
      <c r="C2287" s="328"/>
      <c r="D2287" s="328"/>
      <c r="E2287" s="328"/>
      <c r="F2287" s="328"/>
      <c r="G2287" s="328"/>
      <c r="H2287" s="328"/>
      <c r="I2287" s="328"/>
      <c r="J2287" s="328"/>
      <c r="K2287" s="328"/>
      <c r="L2287" s="328"/>
      <c r="M2287" s="328"/>
      <c r="N2287" s="328"/>
      <c r="O2287" s="328"/>
      <c r="P2287" s="328"/>
      <c r="Q2287" s="328"/>
      <c r="R2287" s="328"/>
      <c r="S2287" s="328"/>
      <c r="T2287" s="328"/>
      <c r="U2287" s="328"/>
      <c r="V2287" s="328"/>
      <c r="W2287" s="328"/>
      <c r="X2287" s="328"/>
      <c r="Y2287" s="329"/>
      <c r="Z2287" s="336"/>
      <c r="AA2287" s="337"/>
      <c r="AB2287" s="337"/>
      <c r="AC2287" s="337"/>
      <c r="AD2287" s="338"/>
      <c r="AE2287" s="336"/>
      <c r="AF2287" s="337"/>
      <c r="AG2287" s="337"/>
      <c r="AH2287" s="337"/>
      <c r="AI2287" s="337"/>
      <c r="AJ2287" s="337"/>
      <c r="AK2287" s="300"/>
      <c r="AL2287" s="301"/>
      <c r="AM2287" s="301"/>
      <c r="AN2287" s="301"/>
      <c r="AO2287" s="301"/>
      <c r="AP2287" s="301"/>
      <c r="AQ2287" s="301"/>
      <c r="AR2287" s="301"/>
      <c r="AS2287" s="301"/>
      <c r="AT2287" s="301"/>
      <c r="AU2287" s="301"/>
      <c r="AV2287" s="301"/>
      <c r="AW2287" s="301"/>
      <c r="AX2287" s="302"/>
      <c r="AY2287" s="407"/>
      <c r="AZ2287" s="304"/>
      <c r="BA2287" s="304"/>
      <c r="BB2287" s="408"/>
      <c r="BC2287" s="306">
        <f t="shared" si="128"/>
        <v>0</v>
      </c>
      <c r="BD2287" s="307"/>
      <c r="BE2287" s="307"/>
      <c r="BF2287" s="308"/>
      <c r="BG2287" s="309"/>
      <c r="BH2287" s="310"/>
      <c r="BI2287" s="310"/>
      <c r="BJ2287" s="311"/>
      <c r="BK2287" s="312">
        <f t="shared" si="129"/>
        <v>0</v>
      </c>
      <c r="BL2287" s="313"/>
      <c r="BM2287" s="313"/>
      <c r="BN2287" s="313"/>
      <c r="BO2287" s="313"/>
      <c r="BP2287" s="314"/>
      <c r="BQ2287" s="294"/>
      <c r="BR2287" s="295"/>
      <c r="BS2287" s="295"/>
      <c r="BT2287" s="295"/>
      <c r="BU2287" s="295"/>
      <c r="BV2287" s="295"/>
      <c r="BW2287" s="296"/>
      <c r="BX2287" s="294"/>
      <c r="BY2287" s="295"/>
      <c r="BZ2287" s="295"/>
      <c r="CA2287" s="295"/>
      <c r="CB2287" s="295"/>
      <c r="CC2287" s="296"/>
      <c r="CD2287" s="294"/>
      <c r="CE2287" s="295"/>
      <c r="CF2287" s="295"/>
      <c r="CG2287" s="295"/>
      <c r="CH2287" s="295"/>
      <c r="CI2287" s="296"/>
    </row>
    <row r="2288" spans="1:87" ht="18" customHeight="1" x14ac:dyDescent="0.25">
      <c r="A2288" s="75"/>
      <c r="B2288" s="327"/>
      <c r="C2288" s="328"/>
      <c r="D2288" s="328"/>
      <c r="E2288" s="328"/>
      <c r="F2288" s="328"/>
      <c r="G2288" s="328"/>
      <c r="H2288" s="328"/>
      <c r="I2288" s="328"/>
      <c r="J2288" s="328"/>
      <c r="K2288" s="328"/>
      <c r="L2288" s="328"/>
      <c r="M2288" s="328"/>
      <c r="N2288" s="328"/>
      <c r="O2288" s="328"/>
      <c r="P2288" s="328"/>
      <c r="Q2288" s="328"/>
      <c r="R2288" s="328"/>
      <c r="S2288" s="328"/>
      <c r="T2288" s="328"/>
      <c r="U2288" s="328"/>
      <c r="V2288" s="328"/>
      <c r="W2288" s="328"/>
      <c r="X2288" s="328"/>
      <c r="Y2288" s="329"/>
      <c r="Z2288" s="336"/>
      <c r="AA2288" s="337"/>
      <c r="AB2288" s="337"/>
      <c r="AC2288" s="337"/>
      <c r="AD2288" s="338"/>
      <c r="AE2288" s="336"/>
      <c r="AF2288" s="337"/>
      <c r="AG2288" s="337"/>
      <c r="AH2288" s="337"/>
      <c r="AI2288" s="337"/>
      <c r="AJ2288" s="337"/>
      <c r="AK2288" s="300"/>
      <c r="AL2288" s="301"/>
      <c r="AM2288" s="301"/>
      <c r="AN2288" s="301"/>
      <c r="AO2288" s="301"/>
      <c r="AP2288" s="301"/>
      <c r="AQ2288" s="301"/>
      <c r="AR2288" s="301"/>
      <c r="AS2288" s="301"/>
      <c r="AT2288" s="301"/>
      <c r="AU2288" s="301"/>
      <c r="AV2288" s="301"/>
      <c r="AW2288" s="301"/>
      <c r="AX2288" s="302"/>
      <c r="AY2288" s="407"/>
      <c r="AZ2288" s="304"/>
      <c r="BA2288" s="304"/>
      <c r="BB2288" s="408"/>
      <c r="BC2288" s="306">
        <f t="shared" si="128"/>
        <v>0</v>
      </c>
      <c r="BD2288" s="307"/>
      <c r="BE2288" s="307"/>
      <c r="BF2288" s="308"/>
      <c r="BG2288" s="309"/>
      <c r="BH2288" s="310"/>
      <c r="BI2288" s="310"/>
      <c r="BJ2288" s="311"/>
      <c r="BK2288" s="312">
        <f t="shared" si="129"/>
        <v>0</v>
      </c>
      <c r="BL2288" s="313"/>
      <c r="BM2288" s="313"/>
      <c r="BN2288" s="313"/>
      <c r="BO2288" s="313"/>
      <c r="BP2288" s="314"/>
      <c r="BQ2288" s="294"/>
      <c r="BR2288" s="295"/>
      <c r="BS2288" s="295"/>
      <c r="BT2288" s="295"/>
      <c r="BU2288" s="295"/>
      <c r="BV2288" s="295"/>
      <c r="BW2288" s="296"/>
      <c r="BX2288" s="294"/>
      <c r="BY2288" s="295"/>
      <c r="BZ2288" s="295"/>
      <c r="CA2288" s="295"/>
      <c r="CB2288" s="295"/>
      <c r="CC2288" s="296"/>
      <c r="CD2288" s="294"/>
      <c r="CE2288" s="295"/>
      <c r="CF2288" s="295"/>
      <c r="CG2288" s="295"/>
      <c r="CH2288" s="295"/>
      <c r="CI2288" s="296"/>
    </row>
    <row r="2289" spans="1:87" ht="18" customHeight="1" x14ac:dyDescent="0.25">
      <c r="A2289" s="75"/>
      <c r="B2289" s="327"/>
      <c r="C2289" s="328"/>
      <c r="D2289" s="328"/>
      <c r="E2289" s="328"/>
      <c r="F2289" s="328"/>
      <c r="G2289" s="328"/>
      <c r="H2289" s="328"/>
      <c r="I2289" s="328"/>
      <c r="J2289" s="328"/>
      <c r="K2289" s="328"/>
      <c r="L2289" s="328"/>
      <c r="M2289" s="328"/>
      <c r="N2289" s="328"/>
      <c r="O2289" s="328"/>
      <c r="P2289" s="328"/>
      <c r="Q2289" s="328"/>
      <c r="R2289" s="328"/>
      <c r="S2289" s="328"/>
      <c r="T2289" s="328"/>
      <c r="U2289" s="328"/>
      <c r="V2289" s="328"/>
      <c r="W2289" s="328"/>
      <c r="X2289" s="328"/>
      <c r="Y2289" s="329"/>
      <c r="Z2289" s="336"/>
      <c r="AA2289" s="337"/>
      <c r="AB2289" s="337"/>
      <c r="AC2289" s="337"/>
      <c r="AD2289" s="338"/>
      <c r="AE2289" s="336"/>
      <c r="AF2289" s="337"/>
      <c r="AG2289" s="337"/>
      <c r="AH2289" s="337"/>
      <c r="AI2289" s="337"/>
      <c r="AJ2289" s="337"/>
      <c r="AK2289" s="300"/>
      <c r="AL2289" s="301"/>
      <c r="AM2289" s="301"/>
      <c r="AN2289" s="301"/>
      <c r="AO2289" s="301"/>
      <c r="AP2289" s="301"/>
      <c r="AQ2289" s="301"/>
      <c r="AR2289" s="301"/>
      <c r="AS2289" s="301"/>
      <c r="AT2289" s="301"/>
      <c r="AU2289" s="301"/>
      <c r="AV2289" s="301"/>
      <c r="AW2289" s="301"/>
      <c r="AX2289" s="302"/>
      <c r="AY2289" s="407"/>
      <c r="AZ2289" s="304"/>
      <c r="BA2289" s="304"/>
      <c r="BB2289" s="408"/>
      <c r="BC2289" s="306">
        <f t="shared" si="128"/>
        <v>0</v>
      </c>
      <c r="BD2289" s="307"/>
      <c r="BE2289" s="307"/>
      <c r="BF2289" s="308"/>
      <c r="BG2289" s="309"/>
      <c r="BH2289" s="310"/>
      <c r="BI2289" s="310"/>
      <c r="BJ2289" s="311"/>
      <c r="BK2289" s="312">
        <f t="shared" si="129"/>
        <v>0</v>
      </c>
      <c r="BL2289" s="313"/>
      <c r="BM2289" s="313"/>
      <c r="BN2289" s="313"/>
      <c r="BO2289" s="313"/>
      <c r="BP2289" s="314"/>
      <c r="BQ2289" s="294"/>
      <c r="BR2289" s="295"/>
      <c r="BS2289" s="295"/>
      <c r="BT2289" s="295"/>
      <c r="BU2289" s="295"/>
      <c r="BV2289" s="295"/>
      <c r="BW2289" s="296"/>
      <c r="BX2289" s="294"/>
      <c r="BY2289" s="295"/>
      <c r="BZ2289" s="295"/>
      <c r="CA2289" s="295"/>
      <c r="CB2289" s="295"/>
      <c r="CC2289" s="296"/>
      <c r="CD2289" s="294"/>
      <c r="CE2289" s="295"/>
      <c r="CF2289" s="295"/>
      <c r="CG2289" s="295"/>
      <c r="CH2289" s="295"/>
      <c r="CI2289" s="296"/>
    </row>
    <row r="2290" spans="1:87" ht="18" customHeight="1" x14ac:dyDescent="0.25">
      <c r="A2290" s="75"/>
      <c r="B2290" s="327"/>
      <c r="C2290" s="328"/>
      <c r="D2290" s="328"/>
      <c r="E2290" s="328"/>
      <c r="F2290" s="328"/>
      <c r="G2290" s="328"/>
      <c r="H2290" s="328"/>
      <c r="I2290" s="328"/>
      <c r="J2290" s="328"/>
      <c r="K2290" s="328"/>
      <c r="L2290" s="328"/>
      <c r="M2290" s="328"/>
      <c r="N2290" s="328"/>
      <c r="O2290" s="328"/>
      <c r="P2290" s="328"/>
      <c r="Q2290" s="328"/>
      <c r="R2290" s="328"/>
      <c r="S2290" s="328"/>
      <c r="T2290" s="328"/>
      <c r="U2290" s="328"/>
      <c r="V2290" s="328"/>
      <c r="W2290" s="328"/>
      <c r="X2290" s="328"/>
      <c r="Y2290" s="329"/>
      <c r="Z2290" s="336"/>
      <c r="AA2290" s="337"/>
      <c r="AB2290" s="337"/>
      <c r="AC2290" s="337"/>
      <c r="AD2290" s="338"/>
      <c r="AE2290" s="336"/>
      <c r="AF2290" s="337"/>
      <c r="AG2290" s="337"/>
      <c r="AH2290" s="337"/>
      <c r="AI2290" s="337"/>
      <c r="AJ2290" s="337"/>
      <c r="AK2290" s="300"/>
      <c r="AL2290" s="301"/>
      <c r="AM2290" s="301"/>
      <c r="AN2290" s="301"/>
      <c r="AO2290" s="301"/>
      <c r="AP2290" s="301"/>
      <c r="AQ2290" s="301"/>
      <c r="AR2290" s="301"/>
      <c r="AS2290" s="301"/>
      <c r="AT2290" s="301"/>
      <c r="AU2290" s="301"/>
      <c r="AV2290" s="301"/>
      <c r="AW2290" s="301"/>
      <c r="AX2290" s="302"/>
      <c r="AY2290" s="407"/>
      <c r="AZ2290" s="304"/>
      <c r="BA2290" s="304"/>
      <c r="BB2290" s="408"/>
      <c r="BC2290" s="306">
        <f t="shared" si="128"/>
        <v>0</v>
      </c>
      <c r="BD2290" s="307"/>
      <c r="BE2290" s="307"/>
      <c r="BF2290" s="308"/>
      <c r="BG2290" s="309"/>
      <c r="BH2290" s="310"/>
      <c r="BI2290" s="310"/>
      <c r="BJ2290" s="311"/>
      <c r="BK2290" s="312">
        <f t="shared" si="129"/>
        <v>0</v>
      </c>
      <c r="BL2290" s="313"/>
      <c r="BM2290" s="313"/>
      <c r="BN2290" s="313"/>
      <c r="BO2290" s="313"/>
      <c r="BP2290" s="314"/>
      <c r="BQ2290" s="294"/>
      <c r="BR2290" s="295"/>
      <c r="BS2290" s="295"/>
      <c r="BT2290" s="295"/>
      <c r="BU2290" s="295"/>
      <c r="BV2290" s="295"/>
      <c r="BW2290" s="296"/>
      <c r="BX2290" s="294"/>
      <c r="BY2290" s="295"/>
      <c r="BZ2290" s="295"/>
      <c r="CA2290" s="295"/>
      <c r="CB2290" s="295"/>
      <c r="CC2290" s="296"/>
      <c r="CD2290" s="294"/>
      <c r="CE2290" s="295"/>
      <c r="CF2290" s="295"/>
      <c r="CG2290" s="295"/>
      <c r="CH2290" s="295"/>
      <c r="CI2290" s="296"/>
    </row>
    <row r="2291" spans="1:87" ht="18" customHeight="1" x14ac:dyDescent="0.25">
      <c r="A2291" s="75"/>
      <c r="B2291" s="327"/>
      <c r="C2291" s="328"/>
      <c r="D2291" s="328"/>
      <c r="E2291" s="328"/>
      <c r="F2291" s="328"/>
      <c r="G2291" s="328"/>
      <c r="H2291" s="328"/>
      <c r="I2291" s="328"/>
      <c r="J2291" s="328"/>
      <c r="K2291" s="328"/>
      <c r="L2291" s="328"/>
      <c r="M2291" s="328"/>
      <c r="N2291" s="328"/>
      <c r="O2291" s="328"/>
      <c r="P2291" s="328"/>
      <c r="Q2291" s="328"/>
      <c r="R2291" s="328"/>
      <c r="S2291" s="328"/>
      <c r="T2291" s="328"/>
      <c r="U2291" s="328"/>
      <c r="V2291" s="328"/>
      <c r="W2291" s="328"/>
      <c r="X2291" s="328"/>
      <c r="Y2291" s="329"/>
      <c r="Z2291" s="336"/>
      <c r="AA2291" s="337"/>
      <c r="AB2291" s="337"/>
      <c r="AC2291" s="337"/>
      <c r="AD2291" s="338"/>
      <c r="AE2291" s="336"/>
      <c r="AF2291" s="337"/>
      <c r="AG2291" s="337"/>
      <c r="AH2291" s="337"/>
      <c r="AI2291" s="337"/>
      <c r="AJ2291" s="337"/>
      <c r="AK2291" s="300"/>
      <c r="AL2291" s="301"/>
      <c r="AM2291" s="301"/>
      <c r="AN2291" s="301"/>
      <c r="AO2291" s="301"/>
      <c r="AP2291" s="301"/>
      <c r="AQ2291" s="301"/>
      <c r="AR2291" s="301"/>
      <c r="AS2291" s="301"/>
      <c r="AT2291" s="301"/>
      <c r="AU2291" s="301"/>
      <c r="AV2291" s="301"/>
      <c r="AW2291" s="301"/>
      <c r="AX2291" s="302"/>
      <c r="AY2291" s="407"/>
      <c r="AZ2291" s="304"/>
      <c r="BA2291" s="304"/>
      <c r="BB2291" s="408"/>
      <c r="BC2291" s="306">
        <f t="shared" si="128"/>
        <v>0</v>
      </c>
      <c r="BD2291" s="307"/>
      <c r="BE2291" s="307"/>
      <c r="BF2291" s="308"/>
      <c r="BG2291" s="309"/>
      <c r="BH2291" s="310"/>
      <c r="BI2291" s="310"/>
      <c r="BJ2291" s="311"/>
      <c r="BK2291" s="312">
        <f t="shared" si="129"/>
        <v>0</v>
      </c>
      <c r="BL2291" s="313"/>
      <c r="BM2291" s="313"/>
      <c r="BN2291" s="313"/>
      <c r="BO2291" s="313"/>
      <c r="BP2291" s="314"/>
      <c r="BQ2291" s="294"/>
      <c r="BR2291" s="295"/>
      <c r="BS2291" s="295"/>
      <c r="BT2291" s="295"/>
      <c r="BU2291" s="295"/>
      <c r="BV2291" s="295"/>
      <c r="BW2291" s="296"/>
      <c r="BX2291" s="294"/>
      <c r="BY2291" s="295"/>
      <c r="BZ2291" s="295"/>
      <c r="CA2291" s="295"/>
      <c r="CB2291" s="295"/>
      <c r="CC2291" s="296"/>
      <c r="CD2291" s="294"/>
      <c r="CE2291" s="295"/>
      <c r="CF2291" s="295"/>
      <c r="CG2291" s="295"/>
      <c r="CH2291" s="295"/>
      <c r="CI2291" s="296"/>
    </row>
    <row r="2292" spans="1:87" ht="18" customHeight="1" x14ac:dyDescent="0.25">
      <c r="A2292" s="75"/>
      <c r="B2292" s="327"/>
      <c r="C2292" s="328"/>
      <c r="D2292" s="328"/>
      <c r="E2292" s="328"/>
      <c r="F2292" s="328"/>
      <c r="G2292" s="328"/>
      <c r="H2292" s="328"/>
      <c r="I2292" s="328"/>
      <c r="J2292" s="328"/>
      <c r="K2292" s="328"/>
      <c r="L2292" s="328"/>
      <c r="M2292" s="328"/>
      <c r="N2292" s="328"/>
      <c r="O2292" s="328"/>
      <c r="P2292" s="328"/>
      <c r="Q2292" s="328"/>
      <c r="R2292" s="328"/>
      <c r="S2292" s="328"/>
      <c r="T2292" s="328"/>
      <c r="U2292" s="328"/>
      <c r="V2292" s="328"/>
      <c r="W2292" s="328"/>
      <c r="X2292" s="328"/>
      <c r="Y2292" s="329"/>
      <c r="Z2292" s="336"/>
      <c r="AA2292" s="337"/>
      <c r="AB2292" s="337"/>
      <c r="AC2292" s="337"/>
      <c r="AD2292" s="338"/>
      <c r="AE2292" s="336"/>
      <c r="AF2292" s="337"/>
      <c r="AG2292" s="337"/>
      <c r="AH2292" s="337"/>
      <c r="AI2292" s="337"/>
      <c r="AJ2292" s="337"/>
      <c r="AK2292" s="300"/>
      <c r="AL2292" s="301"/>
      <c r="AM2292" s="301"/>
      <c r="AN2292" s="301"/>
      <c r="AO2292" s="301"/>
      <c r="AP2292" s="301"/>
      <c r="AQ2292" s="301"/>
      <c r="AR2292" s="301"/>
      <c r="AS2292" s="301"/>
      <c r="AT2292" s="301"/>
      <c r="AU2292" s="301"/>
      <c r="AV2292" s="301"/>
      <c r="AW2292" s="301"/>
      <c r="AX2292" s="302"/>
      <c r="AY2292" s="407"/>
      <c r="AZ2292" s="304"/>
      <c r="BA2292" s="304"/>
      <c r="BB2292" s="408"/>
      <c r="BC2292" s="306">
        <f t="shared" si="128"/>
        <v>0</v>
      </c>
      <c r="BD2292" s="307"/>
      <c r="BE2292" s="307"/>
      <c r="BF2292" s="308"/>
      <c r="BG2292" s="309"/>
      <c r="BH2292" s="310"/>
      <c r="BI2292" s="310"/>
      <c r="BJ2292" s="311"/>
      <c r="BK2292" s="312">
        <f t="shared" si="129"/>
        <v>0</v>
      </c>
      <c r="BL2292" s="313"/>
      <c r="BM2292" s="313"/>
      <c r="BN2292" s="313"/>
      <c r="BO2292" s="313"/>
      <c r="BP2292" s="314"/>
      <c r="BQ2292" s="294"/>
      <c r="BR2292" s="295"/>
      <c r="BS2292" s="295"/>
      <c r="BT2292" s="295"/>
      <c r="BU2292" s="295"/>
      <c r="BV2292" s="295"/>
      <c r="BW2292" s="296"/>
      <c r="BX2292" s="294"/>
      <c r="BY2292" s="295"/>
      <c r="BZ2292" s="295"/>
      <c r="CA2292" s="295"/>
      <c r="CB2292" s="295"/>
      <c r="CC2292" s="296"/>
      <c r="CD2292" s="294"/>
      <c r="CE2292" s="295"/>
      <c r="CF2292" s="295"/>
      <c r="CG2292" s="295"/>
      <c r="CH2292" s="295"/>
      <c r="CI2292" s="296"/>
    </row>
    <row r="2293" spans="1:87" ht="18" customHeight="1" x14ac:dyDescent="0.25">
      <c r="A2293" s="75"/>
      <c r="B2293" s="327"/>
      <c r="C2293" s="328"/>
      <c r="D2293" s="328"/>
      <c r="E2293" s="328"/>
      <c r="F2293" s="328"/>
      <c r="G2293" s="328"/>
      <c r="H2293" s="328"/>
      <c r="I2293" s="328"/>
      <c r="J2293" s="328"/>
      <c r="K2293" s="328"/>
      <c r="L2293" s="328"/>
      <c r="M2293" s="328"/>
      <c r="N2293" s="328"/>
      <c r="O2293" s="328"/>
      <c r="P2293" s="328"/>
      <c r="Q2293" s="328"/>
      <c r="R2293" s="328"/>
      <c r="S2293" s="328"/>
      <c r="T2293" s="328"/>
      <c r="U2293" s="328"/>
      <c r="V2293" s="328"/>
      <c r="W2293" s="328"/>
      <c r="X2293" s="328"/>
      <c r="Y2293" s="329"/>
      <c r="Z2293" s="336"/>
      <c r="AA2293" s="337"/>
      <c r="AB2293" s="337"/>
      <c r="AC2293" s="337"/>
      <c r="AD2293" s="338"/>
      <c r="AE2293" s="336"/>
      <c r="AF2293" s="337"/>
      <c r="AG2293" s="337"/>
      <c r="AH2293" s="337"/>
      <c r="AI2293" s="337"/>
      <c r="AJ2293" s="337"/>
      <c r="AK2293" s="300"/>
      <c r="AL2293" s="301"/>
      <c r="AM2293" s="301"/>
      <c r="AN2293" s="301"/>
      <c r="AO2293" s="301"/>
      <c r="AP2293" s="301"/>
      <c r="AQ2293" s="301"/>
      <c r="AR2293" s="301"/>
      <c r="AS2293" s="301"/>
      <c r="AT2293" s="301"/>
      <c r="AU2293" s="301"/>
      <c r="AV2293" s="301"/>
      <c r="AW2293" s="301"/>
      <c r="AX2293" s="302"/>
      <c r="AY2293" s="407"/>
      <c r="AZ2293" s="304"/>
      <c r="BA2293" s="304"/>
      <c r="BB2293" s="408"/>
      <c r="BC2293" s="306">
        <f t="shared" si="128"/>
        <v>0</v>
      </c>
      <c r="BD2293" s="307"/>
      <c r="BE2293" s="307"/>
      <c r="BF2293" s="308"/>
      <c r="BG2293" s="309"/>
      <c r="BH2293" s="310"/>
      <c r="BI2293" s="310"/>
      <c r="BJ2293" s="311"/>
      <c r="BK2293" s="312">
        <f t="shared" si="129"/>
        <v>0</v>
      </c>
      <c r="BL2293" s="313"/>
      <c r="BM2293" s="313"/>
      <c r="BN2293" s="313"/>
      <c r="BO2293" s="313"/>
      <c r="BP2293" s="314"/>
      <c r="BQ2293" s="294"/>
      <c r="BR2293" s="295"/>
      <c r="BS2293" s="295"/>
      <c r="BT2293" s="295"/>
      <c r="BU2293" s="295"/>
      <c r="BV2293" s="295"/>
      <c r="BW2293" s="296"/>
      <c r="BX2293" s="294"/>
      <c r="BY2293" s="295"/>
      <c r="BZ2293" s="295"/>
      <c r="CA2293" s="295"/>
      <c r="CB2293" s="295"/>
      <c r="CC2293" s="296"/>
      <c r="CD2293" s="294"/>
      <c r="CE2293" s="295"/>
      <c r="CF2293" s="295"/>
      <c r="CG2293" s="295"/>
      <c r="CH2293" s="295"/>
      <c r="CI2293" s="296"/>
    </row>
    <row r="2294" spans="1:87" ht="18" customHeight="1" x14ac:dyDescent="0.25">
      <c r="A2294" s="75"/>
      <c r="B2294" s="327"/>
      <c r="C2294" s="328"/>
      <c r="D2294" s="328"/>
      <c r="E2294" s="328"/>
      <c r="F2294" s="328"/>
      <c r="G2294" s="328"/>
      <c r="H2294" s="328"/>
      <c r="I2294" s="328"/>
      <c r="J2294" s="328"/>
      <c r="K2294" s="328"/>
      <c r="L2294" s="328"/>
      <c r="M2294" s="328"/>
      <c r="N2294" s="328"/>
      <c r="O2294" s="328"/>
      <c r="P2294" s="328"/>
      <c r="Q2294" s="328"/>
      <c r="R2294" s="328"/>
      <c r="S2294" s="328"/>
      <c r="T2294" s="328"/>
      <c r="U2294" s="328"/>
      <c r="V2294" s="328"/>
      <c r="W2294" s="328"/>
      <c r="X2294" s="328"/>
      <c r="Y2294" s="329"/>
      <c r="Z2294" s="336"/>
      <c r="AA2294" s="337"/>
      <c r="AB2294" s="337"/>
      <c r="AC2294" s="337"/>
      <c r="AD2294" s="338"/>
      <c r="AE2294" s="336"/>
      <c r="AF2294" s="337"/>
      <c r="AG2294" s="337"/>
      <c r="AH2294" s="337"/>
      <c r="AI2294" s="337"/>
      <c r="AJ2294" s="337"/>
      <c r="AK2294" s="300"/>
      <c r="AL2294" s="301"/>
      <c r="AM2294" s="301"/>
      <c r="AN2294" s="301"/>
      <c r="AO2294" s="301"/>
      <c r="AP2294" s="301"/>
      <c r="AQ2294" s="301"/>
      <c r="AR2294" s="301"/>
      <c r="AS2294" s="301"/>
      <c r="AT2294" s="301"/>
      <c r="AU2294" s="301"/>
      <c r="AV2294" s="301"/>
      <c r="AW2294" s="301"/>
      <c r="AX2294" s="302"/>
      <c r="AY2294" s="407"/>
      <c r="AZ2294" s="304"/>
      <c r="BA2294" s="304"/>
      <c r="BB2294" s="408"/>
      <c r="BC2294" s="306">
        <f t="shared" si="128"/>
        <v>0</v>
      </c>
      <c r="BD2294" s="307"/>
      <c r="BE2294" s="307"/>
      <c r="BF2294" s="308"/>
      <c r="BG2294" s="309"/>
      <c r="BH2294" s="310"/>
      <c r="BI2294" s="310"/>
      <c r="BJ2294" s="311"/>
      <c r="BK2294" s="312">
        <f t="shared" si="129"/>
        <v>0</v>
      </c>
      <c r="BL2294" s="313"/>
      <c r="BM2294" s="313"/>
      <c r="BN2294" s="313"/>
      <c r="BO2294" s="313"/>
      <c r="BP2294" s="314"/>
      <c r="BQ2294" s="294"/>
      <c r="BR2294" s="295"/>
      <c r="BS2294" s="295"/>
      <c r="BT2294" s="295"/>
      <c r="BU2294" s="295"/>
      <c r="BV2294" s="295"/>
      <c r="BW2294" s="296"/>
      <c r="BX2294" s="294"/>
      <c r="BY2294" s="295"/>
      <c r="BZ2294" s="295"/>
      <c r="CA2294" s="295"/>
      <c r="CB2294" s="295"/>
      <c r="CC2294" s="296"/>
      <c r="CD2294" s="294"/>
      <c r="CE2294" s="295"/>
      <c r="CF2294" s="295"/>
      <c r="CG2294" s="295"/>
      <c r="CH2294" s="295"/>
      <c r="CI2294" s="296"/>
    </row>
    <row r="2295" spans="1:87" ht="18" customHeight="1" x14ac:dyDescent="0.25">
      <c r="A2295" s="75"/>
      <c r="B2295" s="327"/>
      <c r="C2295" s="328"/>
      <c r="D2295" s="328"/>
      <c r="E2295" s="328"/>
      <c r="F2295" s="328"/>
      <c r="G2295" s="328"/>
      <c r="H2295" s="328"/>
      <c r="I2295" s="328"/>
      <c r="J2295" s="328"/>
      <c r="K2295" s="328"/>
      <c r="L2295" s="328"/>
      <c r="M2295" s="328"/>
      <c r="N2295" s="328"/>
      <c r="O2295" s="328"/>
      <c r="P2295" s="328"/>
      <c r="Q2295" s="328"/>
      <c r="R2295" s="328"/>
      <c r="S2295" s="328"/>
      <c r="T2295" s="328"/>
      <c r="U2295" s="328"/>
      <c r="V2295" s="328"/>
      <c r="W2295" s="328"/>
      <c r="X2295" s="328"/>
      <c r="Y2295" s="329"/>
      <c r="Z2295" s="336"/>
      <c r="AA2295" s="337"/>
      <c r="AB2295" s="337"/>
      <c r="AC2295" s="337"/>
      <c r="AD2295" s="338"/>
      <c r="AE2295" s="336"/>
      <c r="AF2295" s="337"/>
      <c r="AG2295" s="337"/>
      <c r="AH2295" s="337"/>
      <c r="AI2295" s="337"/>
      <c r="AJ2295" s="337"/>
      <c r="AK2295" s="300"/>
      <c r="AL2295" s="301"/>
      <c r="AM2295" s="301"/>
      <c r="AN2295" s="301"/>
      <c r="AO2295" s="301"/>
      <c r="AP2295" s="301"/>
      <c r="AQ2295" s="301"/>
      <c r="AR2295" s="301"/>
      <c r="AS2295" s="301"/>
      <c r="AT2295" s="301"/>
      <c r="AU2295" s="301"/>
      <c r="AV2295" s="301"/>
      <c r="AW2295" s="301"/>
      <c r="AX2295" s="302"/>
      <c r="AY2295" s="407"/>
      <c r="AZ2295" s="304"/>
      <c r="BA2295" s="304"/>
      <c r="BB2295" s="408"/>
      <c r="BC2295" s="306">
        <f t="shared" si="128"/>
        <v>0</v>
      </c>
      <c r="BD2295" s="307"/>
      <c r="BE2295" s="307"/>
      <c r="BF2295" s="308"/>
      <c r="BG2295" s="309"/>
      <c r="BH2295" s="310"/>
      <c r="BI2295" s="310"/>
      <c r="BJ2295" s="311"/>
      <c r="BK2295" s="312">
        <f t="shared" si="129"/>
        <v>0</v>
      </c>
      <c r="BL2295" s="313"/>
      <c r="BM2295" s="313"/>
      <c r="BN2295" s="313"/>
      <c r="BO2295" s="313"/>
      <c r="BP2295" s="314"/>
      <c r="BQ2295" s="294"/>
      <c r="BR2295" s="295"/>
      <c r="BS2295" s="295"/>
      <c r="BT2295" s="295"/>
      <c r="BU2295" s="295"/>
      <c r="BV2295" s="295"/>
      <c r="BW2295" s="296"/>
      <c r="BX2295" s="294"/>
      <c r="BY2295" s="295"/>
      <c r="BZ2295" s="295"/>
      <c r="CA2295" s="295"/>
      <c r="CB2295" s="295"/>
      <c r="CC2295" s="296"/>
      <c r="CD2295" s="294"/>
      <c r="CE2295" s="295"/>
      <c r="CF2295" s="295"/>
      <c r="CG2295" s="295"/>
      <c r="CH2295" s="295"/>
      <c r="CI2295" s="296"/>
    </row>
    <row r="2296" spans="1:87" ht="18" customHeight="1" x14ac:dyDescent="0.25">
      <c r="A2296" s="75"/>
      <c r="B2296" s="327"/>
      <c r="C2296" s="328"/>
      <c r="D2296" s="328"/>
      <c r="E2296" s="328"/>
      <c r="F2296" s="328"/>
      <c r="G2296" s="328"/>
      <c r="H2296" s="328"/>
      <c r="I2296" s="328"/>
      <c r="J2296" s="328"/>
      <c r="K2296" s="328"/>
      <c r="L2296" s="328"/>
      <c r="M2296" s="328"/>
      <c r="N2296" s="328"/>
      <c r="O2296" s="328"/>
      <c r="P2296" s="328"/>
      <c r="Q2296" s="328"/>
      <c r="R2296" s="328"/>
      <c r="S2296" s="328"/>
      <c r="T2296" s="328"/>
      <c r="U2296" s="328"/>
      <c r="V2296" s="328"/>
      <c r="W2296" s="328"/>
      <c r="X2296" s="328"/>
      <c r="Y2296" s="329"/>
      <c r="Z2296" s="336"/>
      <c r="AA2296" s="337"/>
      <c r="AB2296" s="337"/>
      <c r="AC2296" s="337"/>
      <c r="AD2296" s="338"/>
      <c r="AE2296" s="336"/>
      <c r="AF2296" s="337"/>
      <c r="AG2296" s="337"/>
      <c r="AH2296" s="337"/>
      <c r="AI2296" s="337"/>
      <c r="AJ2296" s="337"/>
      <c r="AK2296" s="300"/>
      <c r="AL2296" s="301"/>
      <c r="AM2296" s="301"/>
      <c r="AN2296" s="301"/>
      <c r="AO2296" s="301"/>
      <c r="AP2296" s="301"/>
      <c r="AQ2296" s="301"/>
      <c r="AR2296" s="301"/>
      <c r="AS2296" s="301"/>
      <c r="AT2296" s="301"/>
      <c r="AU2296" s="301"/>
      <c r="AV2296" s="301"/>
      <c r="AW2296" s="301"/>
      <c r="AX2296" s="302"/>
      <c r="AY2296" s="407"/>
      <c r="AZ2296" s="304"/>
      <c r="BA2296" s="304"/>
      <c r="BB2296" s="408"/>
      <c r="BC2296" s="306">
        <f t="shared" si="128"/>
        <v>0</v>
      </c>
      <c r="BD2296" s="307"/>
      <c r="BE2296" s="307"/>
      <c r="BF2296" s="308"/>
      <c r="BG2296" s="309"/>
      <c r="BH2296" s="310"/>
      <c r="BI2296" s="310"/>
      <c r="BJ2296" s="311"/>
      <c r="BK2296" s="312">
        <f t="shared" si="129"/>
        <v>0</v>
      </c>
      <c r="BL2296" s="313"/>
      <c r="BM2296" s="313"/>
      <c r="BN2296" s="313"/>
      <c r="BO2296" s="313"/>
      <c r="BP2296" s="314"/>
      <c r="BQ2296" s="294"/>
      <c r="BR2296" s="295"/>
      <c r="BS2296" s="295"/>
      <c r="BT2296" s="295"/>
      <c r="BU2296" s="295"/>
      <c r="BV2296" s="295"/>
      <c r="BW2296" s="296"/>
      <c r="BX2296" s="294"/>
      <c r="BY2296" s="295"/>
      <c r="BZ2296" s="295"/>
      <c r="CA2296" s="295"/>
      <c r="CB2296" s="295"/>
      <c r="CC2296" s="296"/>
      <c r="CD2296" s="294"/>
      <c r="CE2296" s="295"/>
      <c r="CF2296" s="295"/>
      <c r="CG2296" s="295"/>
      <c r="CH2296" s="295"/>
      <c r="CI2296" s="296"/>
    </row>
    <row r="2297" spans="1:87" ht="18" customHeight="1" x14ac:dyDescent="0.25">
      <c r="A2297" s="75"/>
      <c r="B2297" s="327"/>
      <c r="C2297" s="328"/>
      <c r="D2297" s="328"/>
      <c r="E2297" s="328"/>
      <c r="F2297" s="328"/>
      <c r="G2297" s="328"/>
      <c r="H2297" s="328"/>
      <c r="I2297" s="328"/>
      <c r="J2297" s="328"/>
      <c r="K2297" s="328"/>
      <c r="L2297" s="328"/>
      <c r="M2297" s="328"/>
      <c r="N2297" s="328"/>
      <c r="O2297" s="328"/>
      <c r="P2297" s="328"/>
      <c r="Q2297" s="328"/>
      <c r="R2297" s="328"/>
      <c r="S2297" s="328"/>
      <c r="T2297" s="328"/>
      <c r="U2297" s="328"/>
      <c r="V2297" s="328"/>
      <c r="W2297" s="328"/>
      <c r="X2297" s="328"/>
      <c r="Y2297" s="329"/>
      <c r="Z2297" s="336"/>
      <c r="AA2297" s="337"/>
      <c r="AB2297" s="337"/>
      <c r="AC2297" s="337"/>
      <c r="AD2297" s="338"/>
      <c r="AE2297" s="336"/>
      <c r="AF2297" s="337"/>
      <c r="AG2297" s="337"/>
      <c r="AH2297" s="337"/>
      <c r="AI2297" s="337"/>
      <c r="AJ2297" s="337"/>
      <c r="AK2297" s="300"/>
      <c r="AL2297" s="301"/>
      <c r="AM2297" s="301"/>
      <c r="AN2297" s="301"/>
      <c r="AO2297" s="301"/>
      <c r="AP2297" s="301"/>
      <c r="AQ2297" s="301"/>
      <c r="AR2297" s="301"/>
      <c r="AS2297" s="301"/>
      <c r="AT2297" s="301"/>
      <c r="AU2297" s="301"/>
      <c r="AV2297" s="301"/>
      <c r="AW2297" s="301"/>
      <c r="AX2297" s="302"/>
      <c r="AY2297" s="407"/>
      <c r="AZ2297" s="304"/>
      <c r="BA2297" s="304"/>
      <c r="BB2297" s="408"/>
      <c r="BC2297" s="306">
        <f t="shared" si="128"/>
        <v>0</v>
      </c>
      <c r="BD2297" s="307"/>
      <c r="BE2297" s="307"/>
      <c r="BF2297" s="308"/>
      <c r="BG2297" s="309"/>
      <c r="BH2297" s="310"/>
      <c r="BI2297" s="310"/>
      <c r="BJ2297" s="311"/>
      <c r="BK2297" s="312">
        <f t="shared" si="129"/>
        <v>0</v>
      </c>
      <c r="BL2297" s="313"/>
      <c r="BM2297" s="313"/>
      <c r="BN2297" s="313"/>
      <c r="BO2297" s="313"/>
      <c r="BP2297" s="314"/>
      <c r="BQ2297" s="294"/>
      <c r="BR2297" s="295"/>
      <c r="BS2297" s="295"/>
      <c r="BT2297" s="295"/>
      <c r="BU2297" s="295"/>
      <c r="BV2297" s="295"/>
      <c r="BW2297" s="296"/>
      <c r="BX2297" s="294"/>
      <c r="BY2297" s="295"/>
      <c r="BZ2297" s="295"/>
      <c r="CA2297" s="295"/>
      <c r="CB2297" s="295"/>
      <c r="CC2297" s="296"/>
      <c r="CD2297" s="294"/>
      <c r="CE2297" s="295"/>
      <c r="CF2297" s="295"/>
      <c r="CG2297" s="295"/>
      <c r="CH2297" s="295"/>
      <c r="CI2297" s="296"/>
    </row>
    <row r="2298" spans="1:87" ht="18" customHeight="1" x14ac:dyDescent="0.25">
      <c r="A2298" s="75"/>
      <c r="B2298" s="327"/>
      <c r="C2298" s="328"/>
      <c r="D2298" s="328"/>
      <c r="E2298" s="328"/>
      <c r="F2298" s="328"/>
      <c r="G2298" s="328"/>
      <c r="H2298" s="328"/>
      <c r="I2298" s="328"/>
      <c r="J2298" s="328"/>
      <c r="K2298" s="328"/>
      <c r="L2298" s="328"/>
      <c r="M2298" s="328"/>
      <c r="N2298" s="328"/>
      <c r="O2298" s="328"/>
      <c r="P2298" s="328"/>
      <c r="Q2298" s="328"/>
      <c r="R2298" s="328"/>
      <c r="S2298" s="328"/>
      <c r="T2298" s="328"/>
      <c r="U2298" s="328"/>
      <c r="V2298" s="328"/>
      <c r="W2298" s="328"/>
      <c r="X2298" s="328"/>
      <c r="Y2298" s="329"/>
      <c r="Z2298" s="336"/>
      <c r="AA2298" s="337"/>
      <c r="AB2298" s="337"/>
      <c r="AC2298" s="337"/>
      <c r="AD2298" s="338"/>
      <c r="AE2298" s="336"/>
      <c r="AF2298" s="337"/>
      <c r="AG2298" s="337"/>
      <c r="AH2298" s="337"/>
      <c r="AI2298" s="337"/>
      <c r="AJ2298" s="337"/>
      <c r="AK2298" s="300"/>
      <c r="AL2298" s="301"/>
      <c r="AM2298" s="301"/>
      <c r="AN2298" s="301"/>
      <c r="AO2298" s="301"/>
      <c r="AP2298" s="301"/>
      <c r="AQ2298" s="301"/>
      <c r="AR2298" s="301"/>
      <c r="AS2298" s="301"/>
      <c r="AT2298" s="301"/>
      <c r="AU2298" s="301"/>
      <c r="AV2298" s="301"/>
      <c r="AW2298" s="301"/>
      <c r="AX2298" s="302"/>
      <c r="AY2298" s="407"/>
      <c r="AZ2298" s="304"/>
      <c r="BA2298" s="304"/>
      <c r="BB2298" s="408"/>
      <c r="BC2298" s="306">
        <f t="shared" si="128"/>
        <v>0</v>
      </c>
      <c r="BD2298" s="307"/>
      <c r="BE2298" s="307"/>
      <c r="BF2298" s="308"/>
      <c r="BG2298" s="309"/>
      <c r="BH2298" s="310"/>
      <c r="BI2298" s="310"/>
      <c r="BJ2298" s="311"/>
      <c r="BK2298" s="312">
        <f t="shared" si="129"/>
        <v>0</v>
      </c>
      <c r="BL2298" s="313"/>
      <c r="BM2298" s="313"/>
      <c r="BN2298" s="313"/>
      <c r="BO2298" s="313"/>
      <c r="BP2298" s="314"/>
      <c r="BQ2298" s="294"/>
      <c r="BR2298" s="295"/>
      <c r="BS2298" s="295"/>
      <c r="BT2298" s="295"/>
      <c r="BU2298" s="295"/>
      <c r="BV2298" s="295"/>
      <c r="BW2298" s="296"/>
      <c r="BX2298" s="294"/>
      <c r="BY2298" s="295"/>
      <c r="BZ2298" s="295"/>
      <c r="CA2298" s="295"/>
      <c r="CB2298" s="295"/>
      <c r="CC2298" s="296"/>
      <c r="CD2298" s="294"/>
      <c r="CE2298" s="295"/>
      <c r="CF2298" s="295"/>
      <c r="CG2298" s="295"/>
      <c r="CH2298" s="295"/>
      <c r="CI2298" s="296"/>
    </row>
    <row r="2299" spans="1:87" ht="18" customHeight="1" x14ac:dyDescent="0.25">
      <c r="A2299" s="75"/>
      <c r="B2299" s="327"/>
      <c r="C2299" s="328"/>
      <c r="D2299" s="328"/>
      <c r="E2299" s="328"/>
      <c r="F2299" s="328"/>
      <c r="G2299" s="328"/>
      <c r="H2299" s="328"/>
      <c r="I2299" s="328"/>
      <c r="J2299" s="328"/>
      <c r="K2299" s="328"/>
      <c r="L2299" s="328"/>
      <c r="M2299" s="328"/>
      <c r="N2299" s="328"/>
      <c r="O2299" s="328"/>
      <c r="P2299" s="328"/>
      <c r="Q2299" s="328"/>
      <c r="R2299" s="328"/>
      <c r="S2299" s="328"/>
      <c r="T2299" s="328"/>
      <c r="U2299" s="328"/>
      <c r="V2299" s="328"/>
      <c r="W2299" s="328"/>
      <c r="X2299" s="328"/>
      <c r="Y2299" s="329"/>
      <c r="Z2299" s="336"/>
      <c r="AA2299" s="337"/>
      <c r="AB2299" s="337"/>
      <c r="AC2299" s="337"/>
      <c r="AD2299" s="338"/>
      <c r="AE2299" s="336"/>
      <c r="AF2299" s="337"/>
      <c r="AG2299" s="337"/>
      <c r="AH2299" s="337"/>
      <c r="AI2299" s="337"/>
      <c r="AJ2299" s="337"/>
      <c r="AK2299" s="300"/>
      <c r="AL2299" s="301"/>
      <c r="AM2299" s="301"/>
      <c r="AN2299" s="301"/>
      <c r="AO2299" s="301"/>
      <c r="AP2299" s="301"/>
      <c r="AQ2299" s="301"/>
      <c r="AR2299" s="301"/>
      <c r="AS2299" s="301"/>
      <c r="AT2299" s="301"/>
      <c r="AU2299" s="301"/>
      <c r="AV2299" s="301"/>
      <c r="AW2299" s="301"/>
      <c r="AX2299" s="302"/>
      <c r="AY2299" s="407"/>
      <c r="AZ2299" s="304"/>
      <c r="BA2299" s="304"/>
      <c r="BB2299" s="408"/>
      <c r="BC2299" s="306">
        <f t="shared" si="128"/>
        <v>0</v>
      </c>
      <c r="BD2299" s="307"/>
      <c r="BE2299" s="307"/>
      <c r="BF2299" s="308"/>
      <c r="BG2299" s="309"/>
      <c r="BH2299" s="310"/>
      <c r="BI2299" s="310"/>
      <c r="BJ2299" s="311"/>
      <c r="BK2299" s="312">
        <f t="shared" si="129"/>
        <v>0</v>
      </c>
      <c r="BL2299" s="313"/>
      <c r="BM2299" s="313"/>
      <c r="BN2299" s="313"/>
      <c r="BO2299" s="313"/>
      <c r="BP2299" s="314"/>
      <c r="BQ2299" s="294"/>
      <c r="BR2299" s="295"/>
      <c r="BS2299" s="295"/>
      <c r="BT2299" s="295"/>
      <c r="BU2299" s="295"/>
      <c r="BV2299" s="295"/>
      <c r="BW2299" s="296"/>
      <c r="BX2299" s="294"/>
      <c r="BY2299" s="295"/>
      <c r="BZ2299" s="295"/>
      <c r="CA2299" s="295"/>
      <c r="CB2299" s="295"/>
      <c r="CC2299" s="296"/>
      <c r="CD2299" s="294"/>
      <c r="CE2299" s="295"/>
      <c r="CF2299" s="295"/>
      <c r="CG2299" s="295"/>
      <c r="CH2299" s="295"/>
      <c r="CI2299" s="296"/>
    </row>
    <row r="2300" spans="1:87" ht="18" customHeight="1" x14ac:dyDescent="0.25">
      <c r="A2300" s="75"/>
      <c r="B2300" s="327"/>
      <c r="C2300" s="328"/>
      <c r="D2300" s="328"/>
      <c r="E2300" s="328"/>
      <c r="F2300" s="328"/>
      <c r="G2300" s="328"/>
      <c r="H2300" s="328"/>
      <c r="I2300" s="328"/>
      <c r="J2300" s="328"/>
      <c r="K2300" s="328"/>
      <c r="L2300" s="328"/>
      <c r="M2300" s="328"/>
      <c r="N2300" s="328"/>
      <c r="O2300" s="328"/>
      <c r="P2300" s="328"/>
      <c r="Q2300" s="328"/>
      <c r="R2300" s="328"/>
      <c r="S2300" s="328"/>
      <c r="T2300" s="328"/>
      <c r="U2300" s="328"/>
      <c r="V2300" s="328"/>
      <c r="W2300" s="328"/>
      <c r="X2300" s="328"/>
      <c r="Y2300" s="329"/>
      <c r="Z2300" s="336"/>
      <c r="AA2300" s="337"/>
      <c r="AB2300" s="337"/>
      <c r="AC2300" s="337"/>
      <c r="AD2300" s="338"/>
      <c r="AE2300" s="336"/>
      <c r="AF2300" s="337"/>
      <c r="AG2300" s="337"/>
      <c r="AH2300" s="337"/>
      <c r="AI2300" s="337"/>
      <c r="AJ2300" s="337"/>
      <c r="AK2300" s="300"/>
      <c r="AL2300" s="301"/>
      <c r="AM2300" s="301"/>
      <c r="AN2300" s="301"/>
      <c r="AO2300" s="301"/>
      <c r="AP2300" s="301"/>
      <c r="AQ2300" s="301"/>
      <c r="AR2300" s="301"/>
      <c r="AS2300" s="301"/>
      <c r="AT2300" s="301"/>
      <c r="AU2300" s="301"/>
      <c r="AV2300" s="301"/>
      <c r="AW2300" s="301"/>
      <c r="AX2300" s="302"/>
      <c r="AY2300" s="407"/>
      <c r="AZ2300" s="304"/>
      <c r="BA2300" s="304"/>
      <c r="BB2300" s="408"/>
      <c r="BC2300" s="306">
        <f t="shared" si="128"/>
        <v>0</v>
      </c>
      <c r="BD2300" s="307"/>
      <c r="BE2300" s="307"/>
      <c r="BF2300" s="308"/>
      <c r="BG2300" s="309"/>
      <c r="BH2300" s="310"/>
      <c r="BI2300" s="310"/>
      <c r="BJ2300" s="311"/>
      <c r="BK2300" s="312">
        <f t="shared" si="129"/>
        <v>0</v>
      </c>
      <c r="BL2300" s="313"/>
      <c r="BM2300" s="313"/>
      <c r="BN2300" s="313"/>
      <c r="BO2300" s="313"/>
      <c r="BP2300" s="314"/>
      <c r="BQ2300" s="294"/>
      <c r="BR2300" s="295"/>
      <c r="BS2300" s="295"/>
      <c r="BT2300" s="295"/>
      <c r="BU2300" s="295"/>
      <c r="BV2300" s="295"/>
      <c r="BW2300" s="296"/>
      <c r="BX2300" s="294"/>
      <c r="BY2300" s="295"/>
      <c r="BZ2300" s="295"/>
      <c r="CA2300" s="295"/>
      <c r="CB2300" s="295"/>
      <c r="CC2300" s="296"/>
      <c r="CD2300" s="294"/>
      <c r="CE2300" s="295"/>
      <c r="CF2300" s="295"/>
      <c r="CG2300" s="295"/>
      <c r="CH2300" s="295"/>
      <c r="CI2300" s="296"/>
    </row>
    <row r="2301" spans="1:87" ht="18" customHeight="1" x14ac:dyDescent="0.25">
      <c r="A2301" s="75"/>
      <c r="B2301" s="327"/>
      <c r="C2301" s="328"/>
      <c r="D2301" s="328"/>
      <c r="E2301" s="328"/>
      <c r="F2301" s="328"/>
      <c r="G2301" s="328"/>
      <c r="H2301" s="328"/>
      <c r="I2301" s="328"/>
      <c r="J2301" s="328"/>
      <c r="K2301" s="328"/>
      <c r="L2301" s="328"/>
      <c r="M2301" s="328"/>
      <c r="N2301" s="328"/>
      <c r="O2301" s="328"/>
      <c r="P2301" s="328"/>
      <c r="Q2301" s="328"/>
      <c r="R2301" s="328"/>
      <c r="S2301" s="328"/>
      <c r="T2301" s="328"/>
      <c r="U2301" s="328"/>
      <c r="V2301" s="328"/>
      <c r="W2301" s="328"/>
      <c r="X2301" s="328"/>
      <c r="Y2301" s="329"/>
      <c r="Z2301" s="336"/>
      <c r="AA2301" s="337"/>
      <c r="AB2301" s="337"/>
      <c r="AC2301" s="337"/>
      <c r="AD2301" s="338"/>
      <c r="AE2301" s="336"/>
      <c r="AF2301" s="337"/>
      <c r="AG2301" s="337"/>
      <c r="AH2301" s="337"/>
      <c r="AI2301" s="337"/>
      <c r="AJ2301" s="337"/>
      <c r="AK2301" s="300"/>
      <c r="AL2301" s="301"/>
      <c r="AM2301" s="301"/>
      <c r="AN2301" s="301"/>
      <c r="AO2301" s="301"/>
      <c r="AP2301" s="301"/>
      <c r="AQ2301" s="301"/>
      <c r="AR2301" s="301"/>
      <c r="AS2301" s="301"/>
      <c r="AT2301" s="301"/>
      <c r="AU2301" s="301"/>
      <c r="AV2301" s="301"/>
      <c r="AW2301" s="301"/>
      <c r="AX2301" s="302"/>
      <c r="AY2301" s="407"/>
      <c r="AZ2301" s="304"/>
      <c r="BA2301" s="304"/>
      <c r="BB2301" s="408"/>
      <c r="BC2301" s="306">
        <f t="shared" si="128"/>
        <v>0</v>
      </c>
      <c r="BD2301" s="307"/>
      <c r="BE2301" s="307"/>
      <c r="BF2301" s="308"/>
      <c r="BG2301" s="309"/>
      <c r="BH2301" s="310"/>
      <c r="BI2301" s="310"/>
      <c r="BJ2301" s="311"/>
      <c r="BK2301" s="312">
        <f t="shared" si="129"/>
        <v>0</v>
      </c>
      <c r="BL2301" s="313"/>
      <c r="BM2301" s="313"/>
      <c r="BN2301" s="313"/>
      <c r="BO2301" s="313"/>
      <c r="BP2301" s="314"/>
      <c r="BQ2301" s="294"/>
      <c r="BR2301" s="295"/>
      <c r="BS2301" s="295"/>
      <c r="BT2301" s="295"/>
      <c r="BU2301" s="295"/>
      <c r="BV2301" s="295"/>
      <c r="BW2301" s="296"/>
      <c r="BX2301" s="294"/>
      <c r="BY2301" s="295"/>
      <c r="BZ2301" s="295"/>
      <c r="CA2301" s="295"/>
      <c r="CB2301" s="295"/>
      <c r="CC2301" s="296"/>
      <c r="CD2301" s="294"/>
      <c r="CE2301" s="295"/>
      <c r="CF2301" s="295"/>
      <c r="CG2301" s="295"/>
      <c r="CH2301" s="295"/>
      <c r="CI2301" s="296"/>
    </row>
    <row r="2302" spans="1:87" ht="18" customHeight="1" x14ac:dyDescent="0.25">
      <c r="A2302" s="75"/>
      <c r="B2302" s="327"/>
      <c r="C2302" s="328"/>
      <c r="D2302" s="328"/>
      <c r="E2302" s="328"/>
      <c r="F2302" s="328"/>
      <c r="G2302" s="328"/>
      <c r="H2302" s="328"/>
      <c r="I2302" s="328"/>
      <c r="J2302" s="328"/>
      <c r="K2302" s="328"/>
      <c r="L2302" s="328"/>
      <c r="M2302" s="328"/>
      <c r="N2302" s="328"/>
      <c r="O2302" s="328"/>
      <c r="P2302" s="328"/>
      <c r="Q2302" s="328"/>
      <c r="R2302" s="328"/>
      <c r="S2302" s="328"/>
      <c r="T2302" s="328"/>
      <c r="U2302" s="328"/>
      <c r="V2302" s="328"/>
      <c r="W2302" s="328"/>
      <c r="X2302" s="328"/>
      <c r="Y2302" s="329"/>
      <c r="Z2302" s="336"/>
      <c r="AA2302" s="337"/>
      <c r="AB2302" s="337"/>
      <c r="AC2302" s="337"/>
      <c r="AD2302" s="338"/>
      <c r="AE2302" s="336"/>
      <c r="AF2302" s="337"/>
      <c r="AG2302" s="337"/>
      <c r="AH2302" s="337"/>
      <c r="AI2302" s="337"/>
      <c r="AJ2302" s="337"/>
      <c r="AK2302" s="300"/>
      <c r="AL2302" s="301"/>
      <c r="AM2302" s="301"/>
      <c r="AN2302" s="301"/>
      <c r="AO2302" s="301"/>
      <c r="AP2302" s="301"/>
      <c r="AQ2302" s="301"/>
      <c r="AR2302" s="301"/>
      <c r="AS2302" s="301"/>
      <c r="AT2302" s="301"/>
      <c r="AU2302" s="301"/>
      <c r="AV2302" s="301"/>
      <c r="AW2302" s="301"/>
      <c r="AX2302" s="302"/>
      <c r="AY2302" s="407"/>
      <c r="AZ2302" s="304"/>
      <c r="BA2302" s="304"/>
      <c r="BB2302" s="408"/>
      <c r="BC2302" s="306">
        <f t="shared" si="128"/>
        <v>0</v>
      </c>
      <c r="BD2302" s="307"/>
      <c r="BE2302" s="307"/>
      <c r="BF2302" s="308"/>
      <c r="BG2302" s="309"/>
      <c r="BH2302" s="310"/>
      <c r="BI2302" s="310"/>
      <c r="BJ2302" s="311"/>
      <c r="BK2302" s="312">
        <f t="shared" si="129"/>
        <v>0</v>
      </c>
      <c r="BL2302" s="313"/>
      <c r="BM2302" s="313"/>
      <c r="BN2302" s="313"/>
      <c r="BO2302" s="313"/>
      <c r="BP2302" s="314"/>
      <c r="BQ2302" s="294"/>
      <c r="BR2302" s="295"/>
      <c r="BS2302" s="295"/>
      <c r="BT2302" s="295"/>
      <c r="BU2302" s="295"/>
      <c r="BV2302" s="295"/>
      <c r="BW2302" s="296"/>
      <c r="BX2302" s="294"/>
      <c r="BY2302" s="295"/>
      <c r="BZ2302" s="295"/>
      <c r="CA2302" s="295"/>
      <c r="CB2302" s="295"/>
      <c r="CC2302" s="296"/>
      <c r="CD2302" s="294"/>
      <c r="CE2302" s="295"/>
      <c r="CF2302" s="295"/>
      <c r="CG2302" s="295"/>
      <c r="CH2302" s="295"/>
      <c r="CI2302" s="296"/>
    </row>
    <row r="2303" spans="1:87" ht="18" customHeight="1" thickBot="1" x14ac:dyDescent="0.3">
      <c r="A2303" s="75"/>
      <c r="B2303" s="330"/>
      <c r="C2303" s="331"/>
      <c r="D2303" s="331"/>
      <c r="E2303" s="331"/>
      <c r="F2303" s="331"/>
      <c r="G2303" s="331"/>
      <c r="H2303" s="331"/>
      <c r="I2303" s="331"/>
      <c r="J2303" s="331"/>
      <c r="K2303" s="331"/>
      <c r="L2303" s="331"/>
      <c r="M2303" s="331"/>
      <c r="N2303" s="331"/>
      <c r="O2303" s="331"/>
      <c r="P2303" s="331"/>
      <c r="Q2303" s="331"/>
      <c r="R2303" s="331"/>
      <c r="S2303" s="331"/>
      <c r="T2303" s="331"/>
      <c r="U2303" s="331"/>
      <c r="V2303" s="331"/>
      <c r="W2303" s="331"/>
      <c r="X2303" s="331"/>
      <c r="Y2303" s="332"/>
      <c r="Z2303" s="339"/>
      <c r="AA2303" s="340"/>
      <c r="AB2303" s="340"/>
      <c r="AC2303" s="340"/>
      <c r="AD2303" s="341"/>
      <c r="AE2303" s="339"/>
      <c r="AF2303" s="340"/>
      <c r="AG2303" s="340"/>
      <c r="AH2303" s="340"/>
      <c r="AI2303" s="340"/>
      <c r="AJ2303" s="340"/>
      <c r="AK2303" s="392"/>
      <c r="AL2303" s="393"/>
      <c r="AM2303" s="393"/>
      <c r="AN2303" s="393"/>
      <c r="AO2303" s="393"/>
      <c r="AP2303" s="393"/>
      <c r="AQ2303" s="393"/>
      <c r="AR2303" s="393"/>
      <c r="AS2303" s="393"/>
      <c r="AT2303" s="393"/>
      <c r="AU2303" s="393"/>
      <c r="AV2303" s="393"/>
      <c r="AW2303" s="393"/>
      <c r="AX2303" s="394"/>
      <c r="AY2303" s="411"/>
      <c r="AZ2303" s="396"/>
      <c r="BA2303" s="396"/>
      <c r="BB2303" s="412"/>
      <c r="BC2303" s="398">
        <f t="shared" si="128"/>
        <v>0</v>
      </c>
      <c r="BD2303" s="399"/>
      <c r="BE2303" s="399"/>
      <c r="BF2303" s="400"/>
      <c r="BG2303" s="401"/>
      <c r="BH2303" s="402"/>
      <c r="BI2303" s="402"/>
      <c r="BJ2303" s="403"/>
      <c r="BK2303" s="404">
        <f t="shared" si="129"/>
        <v>0</v>
      </c>
      <c r="BL2303" s="405"/>
      <c r="BM2303" s="405"/>
      <c r="BN2303" s="405"/>
      <c r="BO2303" s="405"/>
      <c r="BP2303" s="406"/>
      <c r="BQ2303" s="297"/>
      <c r="BR2303" s="298"/>
      <c r="BS2303" s="298"/>
      <c r="BT2303" s="298"/>
      <c r="BU2303" s="298"/>
      <c r="BV2303" s="298"/>
      <c r="BW2303" s="299"/>
      <c r="BX2303" s="297"/>
      <c r="BY2303" s="298"/>
      <c r="BZ2303" s="298"/>
      <c r="CA2303" s="298"/>
      <c r="CB2303" s="298"/>
      <c r="CC2303" s="299"/>
      <c r="CD2303" s="297"/>
      <c r="CE2303" s="298"/>
      <c r="CF2303" s="298"/>
      <c r="CG2303" s="298"/>
      <c r="CH2303" s="298"/>
      <c r="CI2303" s="299"/>
    </row>
    <row r="2304" spans="1:87" ht="18" customHeight="1" thickBot="1" x14ac:dyDescent="0.3">
      <c r="A2304" s="75"/>
      <c r="B2304" s="377"/>
      <c r="C2304" s="378"/>
      <c r="D2304" s="378"/>
      <c r="E2304" s="378"/>
      <c r="F2304" s="378"/>
      <c r="G2304" s="378"/>
      <c r="H2304" s="378"/>
      <c r="I2304" s="378"/>
      <c r="J2304" s="378"/>
      <c r="K2304" s="378"/>
      <c r="L2304" s="378"/>
      <c r="M2304" s="378"/>
      <c r="N2304" s="378"/>
      <c r="O2304" s="378"/>
      <c r="P2304" s="378"/>
      <c r="Q2304" s="378"/>
      <c r="R2304" s="378"/>
      <c r="S2304" s="378"/>
      <c r="T2304" s="378"/>
      <c r="U2304" s="378"/>
      <c r="V2304" s="378"/>
      <c r="W2304" s="378"/>
      <c r="X2304" s="378"/>
      <c r="Y2304" s="378"/>
      <c r="Z2304" s="378"/>
      <c r="AA2304" s="378"/>
      <c r="AB2304" s="378"/>
      <c r="AC2304" s="378"/>
      <c r="AD2304" s="378"/>
      <c r="AE2304" s="378"/>
      <c r="AF2304" s="378"/>
      <c r="AG2304" s="378"/>
      <c r="AH2304" s="378"/>
      <c r="AI2304" s="378"/>
      <c r="AJ2304" s="379"/>
      <c r="AK2304" s="380" t="s">
        <v>3</v>
      </c>
      <c r="AL2304" s="381"/>
      <c r="AM2304" s="381"/>
      <c r="AN2304" s="381"/>
      <c r="AO2304" s="381"/>
      <c r="AP2304" s="381"/>
      <c r="AQ2304" s="381"/>
      <c r="AR2304" s="381"/>
      <c r="AS2304" s="381"/>
      <c r="AT2304" s="381"/>
      <c r="AU2304" s="381"/>
      <c r="AV2304" s="381"/>
      <c r="AW2304" s="381"/>
      <c r="AX2304" s="381"/>
      <c r="AY2304" s="382"/>
      <c r="AZ2304" s="382"/>
      <c r="BA2304" s="382"/>
      <c r="BB2304" s="382"/>
      <c r="BC2304" s="382"/>
      <c r="BD2304" s="382"/>
      <c r="BE2304" s="382"/>
      <c r="BF2304" s="382"/>
      <c r="BG2304" s="382"/>
      <c r="BH2304" s="382"/>
      <c r="BI2304" s="382"/>
      <c r="BJ2304" s="383"/>
      <c r="BK2304" s="384">
        <f>SUM(BK2274:BK2303)</f>
        <v>0</v>
      </c>
      <c r="BL2304" s="385"/>
      <c r="BM2304" s="385"/>
      <c r="BN2304" s="385"/>
      <c r="BO2304" s="385"/>
      <c r="BP2304" s="386"/>
      <c r="BQ2304" s="387" t="s">
        <v>100</v>
      </c>
      <c r="BR2304" s="388"/>
      <c r="BS2304" s="388"/>
      <c r="BT2304" s="388"/>
      <c r="BU2304" s="388"/>
      <c r="BV2304" s="388"/>
      <c r="BW2304" s="388"/>
      <c r="BX2304" s="388"/>
      <c r="BY2304" s="388"/>
      <c r="BZ2304" s="388"/>
      <c r="CA2304" s="388"/>
      <c r="CB2304" s="388"/>
      <c r="CC2304" s="389"/>
      <c r="CD2304" s="390">
        <f>+CD2274*AE2274</f>
        <v>0</v>
      </c>
      <c r="CE2304" s="390"/>
      <c r="CF2304" s="390"/>
      <c r="CG2304" s="390"/>
      <c r="CH2304" s="390"/>
      <c r="CI2304" s="391"/>
    </row>
    <row r="2305" spans="1:87" ht="18" customHeight="1" thickBot="1" x14ac:dyDescent="0.3">
      <c r="A2305" s="75"/>
      <c r="B2305" s="76"/>
      <c r="C2305" s="76"/>
      <c r="D2305" s="76"/>
      <c r="E2305" s="76"/>
      <c r="F2305" s="76"/>
      <c r="G2305" s="76"/>
      <c r="H2305" s="76"/>
      <c r="I2305" s="76"/>
      <c r="J2305" s="76"/>
      <c r="K2305" s="76"/>
      <c r="L2305" s="76"/>
      <c r="M2305" s="76"/>
      <c r="N2305" s="76"/>
      <c r="O2305" s="76"/>
      <c r="P2305" s="76"/>
      <c r="Q2305" s="76"/>
      <c r="R2305" s="76"/>
      <c r="S2305" s="76"/>
      <c r="T2305" s="76"/>
      <c r="U2305" s="76"/>
      <c r="V2305" s="76"/>
      <c r="W2305" s="76"/>
      <c r="X2305" s="76"/>
      <c r="Y2305" s="76"/>
      <c r="Z2305" s="76"/>
      <c r="AA2305" s="76"/>
      <c r="AB2305" s="76"/>
      <c r="AC2305" s="76"/>
      <c r="AD2305" s="76"/>
      <c r="AE2305" s="76"/>
      <c r="AF2305" s="76"/>
      <c r="AG2305" s="76"/>
      <c r="AH2305" s="76"/>
      <c r="AI2305" s="76"/>
      <c r="AJ2305" s="76"/>
      <c r="AK2305" s="76"/>
      <c r="AL2305" s="76"/>
      <c r="AM2305" s="76"/>
      <c r="AN2305" s="76"/>
      <c r="AO2305" s="76"/>
      <c r="AP2305" s="76"/>
      <c r="AQ2305" s="76"/>
      <c r="AR2305" s="76"/>
      <c r="AS2305" s="76"/>
      <c r="AT2305" s="76"/>
      <c r="AU2305" s="76"/>
      <c r="AV2305" s="76"/>
      <c r="AW2305" s="76"/>
      <c r="AX2305" s="76"/>
      <c r="AY2305" s="77"/>
      <c r="AZ2305" s="77"/>
      <c r="BA2305" s="77"/>
      <c r="BB2305" s="77"/>
      <c r="BC2305" s="77"/>
      <c r="BD2305" s="77"/>
      <c r="BE2305" s="77"/>
      <c r="BF2305" s="77"/>
      <c r="BG2305" s="78"/>
      <c r="BH2305" s="78"/>
      <c r="BI2305" s="78"/>
      <c r="BJ2305" s="78"/>
      <c r="BK2305" s="79"/>
      <c r="BL2305" s="79"/>
      <c r="BM2305" s="79"/>
      <c r="BN2305" s="79"/>
      <c r="BO2305" s="79"/>
      <c r="BP2305" s="79"/>
      <c r="BQ2305" s="79"/>
      <c r="BR2305" s="79"/>
      <c r="BS2305" s="79"/>
      <c r="BT2305" s="79"/>
      <c r="BU2305" s="79"/>
      <c r="BV2305" s="79"/>
      <c r="BW2305" s="79"/>
      <c r="BX2305" s="79"/>
      <c r="BY2305" s="79"/>
      <c r="BZ2305" s="79"/>
      <c r="CA2305" s="79"/>
      <c r="CB2305" s="79"/>
      <c r="CC2305" s="79"/>
      <c r="CD2305" s="79"/>
      <c r="CE2305" s="79"/>
      <c r="CF2305" s="79"/>
      <c r="CG2305" s="79"/>
      <c r="CH2305" s="79"/>
      <c r="CI2305" s="79"/>
    </row>
    <row r="2306" spans="1:87" ht="18" customHeight="1" x14ac:dyDescent="0.25">
      <c r="A2306" s="75"/>
      <c r="B2306" s="348" t="s">
        <v>0</v>
      </c>
      <c r="C2306" s="349"/>
      <c r="D2306" s="349"/>
      <c r="E2306" s="349"/>
      <c r="F2306" s="349"/>
      <c r="G2306" s="349"/>
      <c r="H2306" s="349"/>
      <c r="I2306" s="349"/>
      <c r="J2306" s="349"/>
      <c r="K2306" s="349"/>
      <c r="L2306" s="349"/>
      <c r="M2306" s="349"/>
      <c r="N2306" s="349"/>
      <c r="O2306" s="349"/>
      <c r="P2306" s="349"/>
      <c r="Q2306" s="349"/>
      <c r="R2306" s="349"/>
      <c r="S2306" s="349"/>
      <c r="T2306" s="349"/>
      <c r="U2306" s="349"/>
      <c r="V2306" s="349"/>
      <c r="W2306" s="349"/>
      <c r="X2306" s="349"/>
      <c r="Y2306" s="350"/>
      <c r="Z2306" s="348" t="s">
        <v>80</v>
      </c>
      <c r="AA2306" s="349"/>
      <c r="AB2306" s="349"/>
      <c r="AC2306" s="349"/>
      <c r="AD2306" s="350"/>
      <c r="AE2306" s="357" t="s">
        <v>79</v>
      </c>
      <c r="AF2306" s="358"/>
      <c r="AG2306" s="358"/>
      <c r="AH2306" s="358"/>
      <c r="AI2306" s="358"/>
      <c r="AJ2306" s="359"/>
      <c r="AK2306" s="357" t="s">
        <v>81</v>
      </c>
      <c r="AL2306" s="358"/>
      <c r="AM2306" s="358"/>
      <c r="AN2306" s="358"/>
      <c r="AO2306" s="358"/>
      <c r="AP2306" s="358"/>
      <c r="AQ2306" s="358"/>
      <c r="AR2306" s="358"/>
      <c r="AS2306" s="358"/>
      <c r="AT2306" s="358"/>
      <c r="AU2306" s="358"/>
      <c r="AV2306" s="358"/>
      <c r="AW2306" s="358"/>
      <c r="AX2306" s="359"/>
      <c r="AY2306" s="357" t="s">
        <v>1</v>
      </c>
      <c r="AZ2306" s="358"/>
      <c r="BA2306" s="358"/>
      <c r="BB2306" s="359"/>
      <c r="BC2306" s="348" t="s">
        <v>104</v>
      </c>
      <c r="BD2306" s="349"/>
      <c r="BE2306" s="349"/>
      <c r="BF2306" s="350"/>
      <c r="BG2306" s="366" t="s">
        <v>82</v>
      </c>
      <c r="BH2306" s="367"/>
      <c r="BI2306" s="367"/>
      <c r="BJ2306" s="368"/>
      <c r="BK2306" s="315" t="s">
        <v>99</v>
      </c>
      <c r="BL2306" s="316"/>
      <c r="BM2306" s="316"/>
      <c r="BN2306" s="316"/>
      <c r="BO2306" s="316"/>
      <c r="BP2306" s="317"/>
      <c r="BQ2306" s="315" t="s">
        <v>83</v>
      </c>
      <c r="BR2306" s="316"/>
      <c r="BS2306" s="316"/>
      <c r="BT2306" s="316"/>
      <c r="BU2306" s="316"/>
      <c r="BV2306" s="316"/>
      <c r="BW2306" s="317"/>
      <c r="BX2306" s="315" t="s">
        <v>84</v>
      </c>
      <c r="BY2306" s="316"/>
      <c r="BZ2306" s="316"/>
      <c r="CA2306" s="316"/>
      <c r="CB2306" s="316"/>
      <c r="CC2306" s="317"/>
      <c r="CD2306" s="315" t="s">
        <v>85</v>
      </c>
      <c r="CE2306" s="316"/>
      <c r="CF2306" s="316"/>
      <c r="CG2306" s="316"/>
      <c r="CH2306" s="316"/>
      <c r="CI2306" s="317"/>
    </row>
    <row r="2307" spans="1:87" ht="18" customHeight="1" x14ac:dyDescent="0.25">
      <c r="A2307" s="75"/>
      <c r="B2307" s="351"/>
      <c r="C2307" s="352"/>
      <c r="D2307" s="352"/>
      <c r="E2307" s="352"/>
      <c r="F2307" s="352"/>
      <c r="G2307" s="352"/>
      <c r="H2307" s="352"/>
      <c r="I2307" s="352"/>
      <c r="J2307" s="352"/>
      <c r="K2307" s="352"/>
      <c r="L2307" s="352"/>
      <c r="M2307" s="352"/>
      <c r="N2307" s="352"/>
      <c r="O2307" s="352"/>
      <c r="P2307" s="352"/>
      <c r="Q2307" s="352"/>
      <c r="R2307" s="352"/>
      <c r="S2307" s="352"/>
      <c r="T2307" s="352"/>
      <c r="U2307" s="352"/>
      <c r="V2307" s="352"/>
      <c r="W2307" s="352"/>
      <c r="X2307" s="352"/>
      <c r="Y2307" s="353"/>
      <c r="Z2307" s="351"/>
      <c r="AA2307" s="352"/>
      <c r="AB2307" s="352"/>
      <c r="AC2307" s="352"/>
      <c r="AD2307" s="353"/>
      <c r="AE2307" s="360"/>
      <c r="AF2307" s="361"/>
      <c r="AG2307" s="361"/>
      <c r="AH2307" s="361"/>
      <c r="AI2307" s="361"/>
      <c r="AJ2307" s="362"/>
      <c r="AK2307" s="360"/>
      <c r="AL2307" s="361"/>
      <c r="AM2307" s="361"/>
      <c r="AN2307" s="361"/>
      <c r="AO2307" s="361"/>
      <c r="AP2307" s="361"/>
      <c r="AQ2307" s="361"/>
      <c r="AR2307" s="361"/>
      <c r="AS2307" s="361"/>
      <c r="AT2307" s="361"/>
      <c r="AU2307" s="361"/>
      <c r="AV2307" s="361"/>
      <c r="AW2307" s="361"/>
      <c r="AX2307" s="362"/>
      <c r="AY2307" s="360"/>
      <c r="AZ2307" s="361"/>
      <c r="BA2307" s="361"/>
      <c r="BB2307" s="362"/>
      <c r="BC2307" s="351"/>
      <c r="BD2307" s="352"/>
      <c r="BE2307" s="352"/>
      <c r="BF2307" s="353"/>
      <c r="BG2307" s="369"/>
      <c r="BH2307" s="370"/>
      <c r="BI2307" s="370"/>
      <c r="BJ2307" s="371"/>
      <c r="BK2307" s="318"/>
      <c r="BL2307" s="319"/>
      <c r="BM2307" s="319"/>
      <c r="BN2307" s="319"/>
      <c r="BO2307" s="319"/>
      <c r="BP2307" s="320"/>
      <c r="BQ2307" s="318"/>
      <c r="BR2307" s="319"/>
      <c r="BS2307" s="319"/>
      <c r="BT2307" s="319"/>
      <c r="BU2307" s="319"/>
      <c r="BV2307" s="319"/>
      <c r="BW2307" s="320"/>
      <c r="BX2307" s="318"/>
      <c r="BY2307" s="319"/>
      <c r="BZ2307" s="319"/>
      <c r="CA2307" s="319"/>
      <c r="CB2307" s="319"/>
      <c r="CC2307" s="320"/>
      <c r="CD2307" s="318"/>
      <c r="CE2307" s="319"/>
      <c r="CF2307" s="319"/>
      <c r="CG2307" s="319"/>
      <c r="CH2307" s="319"/>
      <c r="CI2307" s="320"/>
    </row>
    <row r="2308" spans="1:87" ht="18" customHeight="1" thickBot="1" x14ac:dyDescent="0.3">
      <c r="A2308" s="75"/>
      <c r="B2308" s="354"/>
      <c r="C2308" s="355"/>
      <c r="D2308" s="355"/>
      <c r="E2308" s="355"/>
      <c r="F2308" s="355"/>
      <c r="G2308" s="355"/>
      <c r="H2308" s="355"/>
      <c r="I2308" s="355"/>
      <c r="J2308" s="355"/>
      <c r="K2308" s="355"/>
      <c r="L2308" s="355"/>
      <c r="M2308" s="355"/>
      <c r="N2308" s="355"/>
      <c r="O2308" s="355"/>
      <c r="P2308" s="355"/>
      <c r="Q2308" s="355"/>
      <c r="R2308" s="355"/>
      <c r="S2308" s="355"/>
      <c r="T2308" s="355"/>
      <c r="U2308" s="355"/>
      <c r="V2308" s="355"/>
      <c r="W2308" s="355"/>
      <c r="X2308" s="355"/>
      <c r="Y2308" s="356"/>
      <c r="Z2308" s="354"/>
      <c r="AA2308" s="355"/>
      <c r="AB2308" s="355"/>
      <c r="AC2308" s="355"/>
      <c r="AD2308" s="356"/>
      <c r="AE2308" s="363"/>
      <c r="AF2308" s="364"/>
      <c r="AG2308" s="364"/>
      <c r="AH2308" s="364"/>
      <c r="AI2308" s="364"/>
      <c r="AJ2308" s="365"/>
      <c r="AK2308" s="360"/>
      <c r="AL2308" s="361"/>
      <c r="AM2308" s="361"/>
      <c r="AN2308" s="361"/>
      <c r="AO2308" s="361"/>
      <c r="AP2308" s="361"/>
      <c r="AQ2308" s="361"/>
      <c r="AR2308" s="361"/>
      <c r="AS2308" s="361"/>
      <c r="AT2308" s="361"/>
      <c r="AU2308" s="361"/>
      <c r="AV2308" s="361"/>
      <c r="AW2308" s="361"/>
      <c r="AX2308" s="362"/>
      <c r="AY2308" s="360"/>
      <c r="AZ2308" s="361"/>
      <c r="BA2308" s="361"/>
      <c r="BB2308" s="362"/>
      <c r="BC2308" s="351"/>
      <c r="BD2308" s="352"/>
      <c r="BE2308" s="352"/>
      <c r="BF2308" s="353"/>
      <c r="BG2308" s="369"/>
      <c r="BH2308" s="370"/>
      <c r="BI2308" s="370"/>
      <c r="BJ2308" s="371"/>
      <c r="BK2308" s="318"/>
      <c r="BL2308" s="319"/>
      <c r="BM2308" s="319"/>
      <c r="BN2308" s="319"/>
      <c r="BO2308" s="319"/>
      <c r="BP2308" s="320"/>
      <c r="BQ2308" s="321"/>
      <c r="BR2308" s="322"/>
      <c r="BS2308" s="322"/>
      <c r="BT2308" s="322"/>
      <c r="BU2308" s="322"/>
      <c r="BV2308" s="322"/>
      <c r="BW2308" s="323"/>
      <c r="BX2308" s="321"/>
      <c r="BY2308" s="322"/>
      <c r="BZ2308" s="322"/>
      <c r="CA2308" s="322"/>
      <c r="CB2308" s="322"/>
      <c r="CC2308" s="323"/>
      <c r="CD2308" s="321"/>
      <c r="CE2308" s="322"/>
      <c r="CF2308" s="322"/>
      <c r="CG2308" s="322"/>
      <c r="CH2308" s="322"/>
      <c r="CI2308" s="323"/>
    </row>
    <row r="2309" spans="1:87" ht="18" customHeight="1" x14ac:dyDescent="0.25">
      <c r="A2309" s="75"/>
      <c r="B2309" s="324"/>
      <c r="C2309" s="325"/>
      <c r="D2309" s="325"/>
      <c r="E2309" s="325"/>
      <c r="F2309" s="325"/>
      <c r="G2309" s="325"/>
      <c r="H2309" s="325"/>
      <c r="I2309" s="325"/>
      <c r="J2309" s="325"/>
      <c r="K2309" s="325"/>
      <c r="L2309" s="325"/>
      <c r="M2309" s="325"/>
      <c r="N2309" s="325"/>
      <c r="O2309" s="325"/>
      <c r="P2309" s="325"/>
      <c r="Q2309" s="325"/>
      <c r="R2309" s="325"/>
      <c r="S2309" s="325"/>
      <c r="T2309" s="325"/>
      <c r="U2309" s="325"/>
      <c r="V2309" s="325"/>
      <c r="W2309" s="325"/>
      <c r="X2309" s="325"/>
      <c r="Y2309" s="326"/>
      <c r="Z2309" s="333"/>
      <c r="AA2309" s="334"/>
      <c r="AB2309" s="334"/>
      <c r="AC2309" s="334"/>
      <c r="AD2309" s="335"/>
      <c r="AE2309" s="333"/>
      <c r="AF2309" s="334"/>
      <c r="AG2309" s="334"/>
      <c r="AH2309" s="334"/>
      <c r="AI2309" s="334"/>
      <c r="AJ2309" s="334"/>
      <c r="AK2309" s="342"/>
      <c r="AL2309" s="343"/>
      <c r="AM2309" s="343"/>
      <c r="AN2309" s="343"/>
      <c r="AO2309" s="343"/>
      <c r="AP2309" s="343"/>
      <c r="AQ2309" s="343"/>
      <c r="AR2309" s="343"/>
      <c r="AS2309" s="343"/>
      <c r="AT2309" s="343"/>
      <c r="AU2309" s="343"/>
      <c r="AV2309" s="343"/>
      <c r="AW2309" s="343"/>
      <c r="AX2309" s="344"/>
      <c r="AY2309" s="409"/>
      <c r="AZ2309" s="346"/>
      <c r="BA2309" s="346"/>
      <c r="BB2309" s="410"/>
      <c r="BC2309" s="345">
        <f>+$AE$2309*AY2309</f>
        <v>0</v>
      </c>
      <c r="BD2309" s="346"/>
      <c r="BE2309" s="346"/>
      <c r="BF2309" s="347"/>
      <c r="BG2309" s="285"/>
      <c r="BH2309" s="286"/>
      <c r="BI2309" s="286"/>
      <c r="BJ2309" s="287"/>
      <c r="BK2309" s="288">
        <f>+AY2309*BG2309</f>
        <v>0</v>
      </c>
      <c r="BL2309" s="289"/>
      <c r="BM2309" s="289"/>
      <c r="BN2309" s="289"/>
      <c r="BO2309" s="289"/>
      <c r="BP2309" s="290"/>
      <c r="BQ2309" s="291"/>
      <c r="BR2309" s="292"/>
      <c r="BS2309" s="292"/>
      <c r="BT2309" s="292"/>
      <c r="BU2309" s="292"/>
      <c r="BV2309" s="292"/>
      <c r="BW2309" s="293"/>
      <c r="BX2309" s="291">
        <f>+(((BK2339+BQ2309)*30)/70)</f>
        <v>0</v>
      </c>
      <c r="BY2309" s="292"/>
      <c r="BZ2309" s="292"/>
      <c r="CA2309" s="292"/>
      <c r="CB2309" s="292"/>
      <c r="CC2309" s="293"/>
      <c r="CD2309" s="291">
        <f>+BK2339+BQ2309+BX2309</f>
        <v>0</v>
      </c>
      <c r="CE2309" s="292"/>
      <c r="CF2309" s="292"/>
      <c r="CG2309" s="292"/>
      <c r="CH2309" s="292"/>
      <c r="CI2309" s="293"/>
    </row>
    <row r="2310" spans="1:87" ht="18" customHeight="1" x14ac:dyDescent="0.25">
      <c r="A2310" s="75"/>
      <c r="B2310" s="327"/>
      <c r="C2310" s="328"/>
      <c r="D2310" s="328"/>
      <c r="E2310" s="328"/>
      <c r="F2310" s="328"/>
      <c r="G2310" s="328"/>
      <c r="H2310" s="328"/>
      <c r="I2310" s="328"/>
      <c r="J2310" s="328"/>
      <c r="K2310" s="328"/>
      <c r="L2310" s="328"/>
      <c r="M2310" s="328"/>
      <c r="N2310" s="328"/>
      <c r="O2310" s="328"/>
      <c r="P2310" s="328"/>
      <c r="Q2310" s="328"/>
      <c r="R2310" s="328"/>
      <c r="S2310" s="328"/>
      <c r="T2310" s="328"/>
      <c r="U2310" s="328"/>
      <c r="V2310" s="328"/>
      <c r="W2310" s="328"/>
      <c r="X2310" s="328"/>
      <c r="Y2310" s="329"/>
      <c r="Z2310" s="336"/>
      <c r="AA2310" s="337"/>
      <c r="AB2310" s="337"/>
      <c r="AC2310" s="337"/>
      <c r="AD2310" s="338"/>
      <c r="AE2310" s="336"/>
      <c r="AF2310" s="337"/>
      <c r="AG2310" s="337"/>
      <c r="AH2310" s="337"/>
      <c r="AI2310" s="337"/>
      <c r="AJ2310" s="337"/>
      <c r="AK2310" s="300"/>
      <c r="AL2310" s="301"/>
      <c r="AM2310" s="301"/>
      <c r="AN2310" s="301"/>
      <c r="AO2310" s="301"/>
      <c r="AP2310" s="301"/>
      <c r="AQ2310" s="301"/>
      <c r="AR2310" s="301"/>
      <c r="AS2310" s="301"/>
      <c r="AT2310" s="301"/>
      <c r="AU2310" s="301"/>
      <c r="AV2310" s="301"/>
      <c r="AW2310" s="301"/>
      <c r="AX2310" s="302"/>
      <c r="AY2310" s="407"/>
      <c r="AZ2310" s="304"/>
      <c r="BA2310" s="304"/>
      <c r="BB2310" s="408"/>
      <c r="BC2310" s="306">
        <f t="shared" ref="BC2310:BC2338" si="130">+$AE$2309*AY2310</f>
        <v>0</v>
      </c>
      <c r="BD2310" s="307"/>
      <c r="BE2310" s="307"/>
      <c r="BF2310" s="308"/>
      <c r="BG2310" s="309"/>
      <c r="BH2310" s="310"/>
      <c r="BI2310" s="310"/>
      <c r="BJ2310" s="311"/>
      <c r="BK2310" s="312">
        <f t="shared" ref="BK2310:BK2338" si="131">+AY2310*BG2310</f>
        <v>0</v>
      </c>
      <c r="BL2310" s="313"/>
      <c r="BM2310" s="313"/>
      <c r="BN2310" s="313"/>
      <c r="BO2310" s="313"/>
      <c r="BP2310" s="314"/>
      <c r="BQ2310" s="294"/>
      <c r="BR2310" s="295"/>
      <c r="BS2310" s="295"/>
      <c r="BT2310" s="295"/>
      <c r="BU2310" s="295"/>
      <c r="BV2310" s="295"/>
      <c r="BW2310" s="296"/>
      <c r="BX2310" s="294"/>
      <c r="BY2310" s="295"/>
      <c r="BZ2310" s="295"/>
      <c r="CA2310" s="295"/>
      <c r="CB2310" s="295"/>
      <c r="CC2310" s="296"/>
      <c r="CD2310" s="294"/>
      <c r="CE2310" s="295"/>
      <c r="CF2310" s="295"/>
      <c r="CG2310" s="295"/>
      <c r="CH2310" s="295"/>
      <c r="CI2310" s="296"/>
    </row>
    <row r="2311" spans="1:87" ht="18" customHeight="1" x14ac:dyDescent="0.25">
      <c r="A2311" s="75"/>
      <c r="B2311" s="327"/>
      <c r="C2311" s="328"/>
      <c r="D2311" s="328"/>
      <c r="E2311" s="328"/>
      <c r="F2311" s="328"/>
      <c r="G2311" s="328"/>
      <c r="H2311" s="328"/>
      <c r="I2311" s="328"/>
      <c r="J2311" s="328"/>
      <c r="K2311" s="328"/>
      <c r="L2311" s="328"/>
      <c r="M2311" s="328"/>
      <c r="N2311" s="328"/>
      <c r="O2311" s="328"/>
      <c r="P2311" s="328"/>
      <c r="Q2311" s="328"/>
      <c r="R2311" s="328"/>
      <c r="S2311" s="328"/>
      <c r="T2311" s="328"/>
      <c r="U2311" s="328"/>
      <c r="V2311" s="328"/>
      <c r="W2311" s="328"/>
      <c r="X2311" s="328"/>
      <c r="Y2311" s="329"/>
      <c r="Z2311" s="336"/>
      <c r="AA2311" s="337"/>
      <c r="AB2311" s="337"/>
      <c r="AC2311" s="337"/>
      <c r="AD2311" s="338"/>
      <c r="AE2311" s="336"/>
      <c r="AF2311" s="337"/>
      <c r="AG2311" s="337"/>
      <c r="AH2311" s="337"/>
      <c r="AI2311" s="337"/>
      <c r="AJ2311" s="337"/>
      <c r="AK2311" s="300"/>
      <c r="AL2311" s="301"/>
      <c r="AM2311" s="301"/>
      <c r="AN2311" s="301"/>
      <c r="AO2311" s="301"/>
      <c r="AP2311" s="301"/>
      <c r="AQ2311" s="301"/>
      <c r="AR2311" s="301"/>
      <c r="AS2311" s="301"/>
      <c r="AT2311" s="301"/>
      <c r="AU2311" s="301"/>
      <c r="AV2311" s="301"/>
      <c r="AW2311" s="301"/>
      <c r="AX2311" s="302"/>
      <c r="AY2311" s="407"/>
      <c r="AZ2311" s="304"/>
      <c r="BA2311" s="304"/>
      <c r="BB2311" s="408"/>
      <c r="BC2311" s="306">
        <f t="shared" si="130"/>
        <v>0</v>
      </c>
      <c r="BD2311" s="307"/>
      <c r="BE2311" s="307"/>
      <c r="BF2311" s="308"/>
      <c r="BG2311" s="309"/>
      <c r="BH2311" s="310"/>
      <c r="BI2311" s="310"/>
      <c r="BJ2311" s="311"/>
      <c r="BK2311" s="312">
        <f t="shared" si="131"/>
        <v>0</v>
      </c>
      <c r="BL2311" s="313"/>
      <c r="BM2311" s="313"/>
      <c r="BN2311" s="313"/>
      <c r="BO2311" s="313"/>
      <c r="BP2311" s="314"/>
      <c r="BQ2311" s="294"/>
      <c r="BR2311" s="295"/>
      <c r="BS2311" s="295"/>
      <c r="BT2311" s="295"/>
      <c r="BU2311" s="295"/>
      <c r="BV2311" s="295"/>
      <c r="BW2311" s="296"/>
      <c r="BX2311" s="294"/>
      <c r="BY2311" s="295"/>
      <c r="BZ2311" s="295"/>
      <c r="CA2311" s="295"/>
      <c r="CB2311" s="295"/>
      <c r="CC2311" s="296"/>
      <c r="CD2311" s="294"/>
      <c r="CE2311" s="295"/>
      <c r="CF2311" s="295"/>
      <c r="CG2311" s="295"/>
      <c r="CH2311" s="295"/>
      <c r="CI2311" s="296"/>
    </row>
    <row r="2312" spans="1:87" ht="18" customHeight="1" x14ac:dyDescent="0.25">
      <c r="A2312" s="75"/>
      <c r="B2312" s="327"/>
      <c r="C2312" s="328"/>
      <c r="D2312" s="328"/>
      <c r="E2312" s="328"/>
      <c r="F2312" s="328"/>
      <c r="G2312" s="328"/>
      <c r="H2312" s="328"/>
      <c r="I2312" s="328"/>
      <c r="J2312" s="328"/>
      <c r="K2312" s="328"/>
      <c r="L2312" s="328"/>
      <c r="M2312" s="328"/>
      <c r="N2312" s="328"/>
      <c r="O2312" s="328"/>
      <c r="P2312" s="328"/>
      <c r="Q2312" s="328"/>
      <c r="R2312" s="328"/>
      <c r="S2312" s="328"/>
      <c r="T2312" s="328"/>
      <c r="U2312" s="328"/>
      <c r="V2312" s="328"/>
      <c r="W2312" s="328"/>
      <c r="X2312" s="328"/>
      <c r="Y2312" s="329"/>
      <c r="Z2312" s="336"/>
      <c r="AA2312" s="337"/>
      <c r="AB2312" s="337"/>
      <c r="AC2312" s="337"/>
      <c r="AD2312" s="338"/>
      <c r="AE2312" s="336"/>
      <c r="AF2312" s="337"/>
      <c r="AG2312" s="337"/>
      <c r="AH2312" s="337"/>
      <c r="AI2312" s="337"/>
      <c r="AJ2312" s="337"/>
      <c r="AK2312" s="300"/>
      <c r="AL2312" s="301"/>
      <c r="AM2312" s="301"/>
      <c r="AN2312" s="301"/>
      <c r="AO2312" s="301"/>
      <c r="AP2312" s="301"/>
      <c r="AQ2312" s="301"/>
      <c r="AR2312" s="301"/>
      <c r="AS2312" s="301"/>
      <c r="AT2312" s="301"/>
      <c r="AU2312" s="301"/>
      <c r="AV2312" s="301"/>
      <c r="AW2312" s="301"/>
      <c r="AX2312" s="302"/>
      <c r="AY2312" s="407"/>
      <c r="AZ2312" s="304"/>
      <c r="BA2312" s="304"/>
      <c r="BB2312" s="408"/>
      <c r="BC2312" s="306">
        <f t="shared" si="130"/>
        <v>0</v>
      </c>
      <c r="BD2312" s="307"/>
      <c r="BE2312" s="307"/>
      <c r="BF2312" s="308"/>
      <c r="BG2312" s="309"/>
      <c r="BH2312" s="310"/>
      <c r="BI2312" s="310"/>
      <c r="BJ2312" s="311"/>
      <c r="BK2312" s="312">
        <f t="shared" si="131"/>
        <v>0</v>
      </c>
      <c r="BL2312" s="313"/>
      <c r="BM2312" s="313"/>
      <c r="BN2312" s="313"/>
      <c r="BO2312" s="313"/>
      <c r="BP2312" s="314"/>
      <c r="BQ2312" s="294"/>
      <c r="BR2312" s="295"/>
      <c r="BS2312" s="295"/>
      <c r="BT2312" s="295"/>
      <c r="BU2312" s="295"/>
      <c r="BV2312" s="295"/>
      <c r="BW2312" s="296"/>
      <c r="BX2312" s="294"/>
      <c r="BY2312" s="295"/>
      <c r="BZ2312" s="295"/>
      <c r="CA2312" s="295"/>
      <c r="CB2312" s="295"/>
      <c r="CC2312" s="296"/>
      <c r="CD2312" s="294"/>
      <c r="CE2312" s="295"/>
      <c r="CF2312" s="295"/>
      <c r="CG2312" s="295"/>
      <c r="CH2312" s="295"/>
      <c r="CI2312" s="296"/>
    </row>
    <row r="2313" spans="1:87" ht="18" customHeight="1" x14ac:dyDescent="0.25">
      <c r="A2313" s="75"/>
      <c r="B2313" s="327"/>
      <c r="C2313" s="328"/>
      <c r="D2313" s="328"/>
      <c r="E2313" s="328"/>
      <c r="F2313" s="328"/>
      <c r="G2313" s="328"/>
      <c r="H2313" s="328"/>
      <c r="I2313" s="328"/>
      <c r="J2313" s="328"/>
      <c r="K2313" s="328"/>
      <c r="L2313" s="328"/>
      <c r="M2313" s="328"/>
      <c r="N2313" s="328"/>
      <c r="O2313" s="328"/>
      <c r="P2313" s="328"/>
      <c r="Q2313" s="328"/>
      <c r="R2313" s="328"/>
      <c r="S2313" s="328"/>
      <c r="T2313" s="328"/>
      <c r="U2313" s="328"/>
      <c r="V2313" s="328"/>
      <c r="W2313" s="328"/>
      <c r="X2313" s="328"/>
      <c r="Y2313" s="329"/>
      <c r="Z2313" s="336"/>
      <c r="AA2313" s="337"/>
      <c r="AB2313" s="337"/>
      <c r="AC2313" s="337"/>
      <c r="AD2313" s="338"/>
      <c r="AE2313" s="336"/>
      <c r="AF2313" s="337"/>
      <c r="AG2313" s="337"/>
      <c r="AH2313" s="337"/>
      <c r="AI2313" s="337"/>
      <c r="AJ2313" s="337"/>
      <c r="AK2313" s="300"/>
      <c r="AL2313" s="301"/>
      <c r="AM2313" s="301"/>
      <c r="AN2313" s="301"/>
      <c r="AO2313" s="301"/>
      <c r="AP2313" s="301"/>
      <c r="AQ2313" s="301"/>
      <c r="AR2313" s="301"/>
      <c r="AS2313" s="301"/>
      <c r="AT2313" s="301"/>
      <c r="AU2313" s="301"/>
      <c r="AV2313" s="301"/>
      <c r="AW2313" s="301"/>
      <c r="AX2313" s="302"/>
      <c r="AY2313" s="407"/>
      <c r="AZ2313" s="304"/>
      <c r="BA2313" s="304"/>
      <c r="BB2313" s="408"/>
      <c r="BC2313" s="306">
        <f t="shared" si="130"/>
        <v>0</v>
      </c>
      <c r="BD2313" s="307"/>
      <c r="BE2313" s="307"/>
      <c r="BF2313" s="308"/>
      <c r="BG2313" s="309"/>
      <c r="BH2313" s="310"/>
      <c r="BI2313" s="310"/>
      <c r="BJ2313" s="311"/>
      <c r="BK2313" s="312">
        <f t="shared" si="131"/>
        <v>0</v>
      </c>
      <c r="BL2313" s="313"/>
      <c r="BM2313" s="313"/>
      <c r="BN2313" s="313"/>
      <c r="BO2313" s="313"/>
      <c r="BP2313" s="314"/>
      <c r="BQ2313" s="294"/>
      <c r="BR2313" s="295"/>
      <c r="BS2313" s="295"/>
      <c r="BT2313" s="295"/>
      <c r="BU2313" s="295"/>
      <c r="BV2313" s="295"/>
      <c r="BW2313" s="296"/>
      <c r="BX2313" s="294"/>
      <c r="BY2313" s="295"/>
      <c r="BZ2313" s="295"/>
      <c r="CA2313" s="295"/>
      <c r="CB2313" s="295"/>
      <c r="CC2313" s="296"/>
      <c r="CD2313" s="294"/>
      <c r="CE2313" s="295"/>
      <c r="CF2313" s="295"/>
      <c r="CG2313" s="295"/>
      <c r="CH2313" s="295"/>
      <c r="CI2313" s="296"/>
    </row>
    <row r="2314" spans="1:87" ht="18" customHeight="1" x14ac:dyDescent="0.25">
      <c r="A2314" s="75"/>
      <c r="B2314" s="327"/>
      <c r="C2314" s="328"/>
      <c r="D2314" s="328"/>
      <c r="E2314" s="328"/>
      <c r="F2314" s="328"/>
      <c r="G2314" s="328"/>
      <c r="H2314" s="328"/>
      <c r="I2314" s="328"/>
      <c r="J2314" s="328"/>
      <c r="K2314" s="328"/>
      <c r="L2314" s="328"/>
      <c r="M2314" s="328"/>
      <c r="N2314" s="328"/>
      <c r="O2314" s="328"/>
      <c r="P2314" s="328"/>
      <c r="Q2314" s="328"/>
      <c r="R2314" s="328"/>
      <c r="S2314" s="328"/>
      <c r="T2314" s="328"/>
      <c r="U2314" s="328"/>
      <c r="V2314" s="328"/>
      <c r="W2314" s="328"/>
      <c r="X2314" s="328"/>
      <c r="Y2314" s="329"/>
      <c r="Z2314" s="336"/>
      <c r="AA2314" s="337"/>
      <c r="AB2314" s="337"/>
      <c r="AC2314" s="337"/>
      <c r="AD2314" s="338"/>
      <c r="AE2314" s="336"/>
      <c r="AF2314" s="337"/>
      <c r="AG2314" s="337"/>
      <c r="AH2314" s="337"/>
      <c r="AI2314" s="337"/>
      <c r="AJ2314" s="337"/>
      <c r="AK2314" s="300"/>
      <c r="AL2314" s="301"/>
      <c r="AM2314" s="301"/>
      <c r="AN2314" s="301"/>
      <c r="AO2314" s="301"/>
      <c r="AP2314" s="301"/>
      <c r="AQ2314" s="301"/>
      <c r="AR2314" s="301"/>
      <c r="AS2314" s="301"/>
      <c r="AT2314" s="301"/>
      <c r="AU2314" s="301"/>
      <c r="AV2314" s="301"/>
      <c r="AW2314" s="301"/>
      <c r="AX2314" s="302"/>
      <c r="AY2314" s="407"/>
      <c r="AZ2314" s="304"/>
      <c r="BA2314" s="304"/>
      <c r="BB2314" s="408"/>
      <c r="BC2314" s="306">
        <f t="shared" si="130"/>
        <v>0</v>
      </c>
      <c r="BD2314" s="307"/>
      <c r="BE2314" s="307"/>
      <c r="BF2314" s="308"/>
      <c r="BG2314" s="309"/>
      <c r="BH2314" s="310"/>
      <c r="BI2314" s="310"/>
      <c r="BJ2314" s="311"/>
      <c r="BK2314" s="312">
        <f t="shared" si="131"/>
        <v>0</v>
      </c>
      <c r="BL2314" s="313"/>
      <c r="BM2314" s="313"/>
      <c r="BN2314" s="313"/>
      <c r="BO2314" s="313"/>
      <c r="BP2314" s="314"/>
      <c r="BQ2314" s="294"/>
      <c r="BR2314" s="295"/>
      <c r="BS2314" s="295"/>
      <c r="BT2314" s="295"/>
      <c r="BU2314" s="295"/>
      <c r="BV2314" s="295"/>
      <c r="BW2314" s="296"/>
      <c r="BX2314" s="294"/>
      <c r="BY2314" s="295"/>
      <c r="BZ2314" s="295"/>
      <c r="CA2314" s="295"/>
      <c r="CB2314" s="295"/>
      <c r="CC2314" s="296"/>
      <c r="CD2314" s="294"/>
      <c r="CE2314" s="295"/>
      <c r="CF2314" s="295"/>
      <c r="CG2314" s="295"/>
      <c r="CH2314" s="295"/>
      <c r="CI2314" s="296"/>
    </row>
    <row r="2315" spans="1:87" ht="18" customHeight="1" x14ac:dyDescent="0.25">
      <c r="A2315" s="75"/>
      <c r="B2315" s="327"/>
      <c r="C2315" s="328"/>
      <c r="D2315" s="328"/>
      <c r="E2315" s="328"/>
      <c r="F2315" s="328"/>
      <c r="G2315" s="328"/>
      <c r="H2315" s="328"/>
      <c r="I2315" s="328"/>
      <c r="J2315" s="328"/>
      <c r="K2315" s="328"/>
      <c r="L2315" s="328"/>
      <c r="M2315" s="328"/>
      <c r="N2315" s="328"/>
      <c r="O2315" s="328"/>
      <c r="P2315" s="328"/>
      <c r="Q2315" s="328"/>
      <c r="R2315" s="328"/>
      <c r="S2315" s="328"/>
      <c r="T2315" s="328"/>
      <c r="U2315" s="328"/>
      <c r="V2315" s="328"/>
      <c r="W2315" s="328"/>
      <c r="X2315" s="328"/>
      <c r="Y2315" s="329"/>
      <c r="Z2315" s="336"/>
      <c r="AA2315" s="337"/>
      <c r="AB2315" s="337"/>
      <c r="AC2315" s="337"/>
      <c r="AD2315" s="338"/>
      <c r="AE2315" s="336"/>
      <c r="AF2315" s="337"/>
      <c r="AG2315" s="337"/>
      <c r="AH2315" s="337"/>
      <c r="AI2315" s="337"/>
      <c r="AJ2315" s="337"/>
      <c r="AK2315" s="300"/>
      <c r="AL2315" s="301"/>
      <c r="AM2315" s="301"/>
      <c r="AN2315" s="301"/>
      <c r="AO2315" s="301"/>
      <c r="AP2315" s="301"/>
      <c r="AQ2315" s="301"/>
      <c r="AR2315" s="301"/>
      <c r="AS2315" s="301"/>
      <c r="AT2315" s="301"/>
      <c r="AU2315" s="301"/>
      <c r="AV2315" s="301"/>
      <c r="AW2315" s="301"/>
      <c r="AX2315" s="302"/>
      <c r="AY2315" s="407"/>
      <c r="AZ2315" s="304"/>
      <c r="BA2315" s="304"/>
      <c r="BB2315" s="408"/>
      <c r="BC2315" s="306">
        <f t="shared" si="130"/>
        <v>0</v>
      </c>
      <c r="BD2315" s="307"/>
      <c r="BE2315" s="307"/>
      <c r="BF2315" s="308"/>
      <c r="BG2315" s="309"/>
      <c r="BH2315" s="310"/>
      <c r="BI2315" s="310"/>
      <c r="BJ2315" s="311"/>
      <c r="BK2315" s="312">
        <f t="shared" si="131"/>
        <v>0</v>
      </c>
      <c r="BL2315" s="313"/>
      <c r="BM2315" s="313"/>
      <c r="BN2315" s="313"/>
      <c r="BO2315" s="313"/>
      <c r="BP2315" s="314"/>
      <c r="BQ2315" s="294"/>
      <c r="BR2315" s="295"/>
      <c r="BS2315" s="295"/>
      <c r="BT2315" s="295"/>
      <c r="BU2315" s="295"/>
      <c r="BV2315" s="295"/>
      <c r="BW2315" s="296"/>
      <c r="BX2315" s="294"/>
      <c r="BY2315" s="295"/>
      <c r="BZ2315" s="295"/>
      <c r="CA2315" s="295"/>
      <c r="CB2315" s="295"/>
      <c r="CC2315" s="296"/>
      <c r="CD2315" s="294"/>
      <c r="CE2315" s="295"/>
      <c r="CF2315" s="295"/>
      <c r="CG2315" s="295"/>
      <c r="CH2315" s="295"/>
      <c r="CI2315" s="296"/>
    </row>
    <row r="2316" spans="1:87" ht="18" customHeight="1" x14ac:dyDescent="0.25">
      <c r="A2316" s="75"/>
      <c r="B2316" s="327"/>
      <c r="C2316" s="328"/>
      <c r="D2316" s="328"/>
      <c r="E2316" s="328"/>
      <c r="F2316" s="328"/>
      <c r="G2316" s="328"/>
      <c r="H2316" s="328"/>
      <c r="I2316" s="328"/>
      <c r="J2316" s="328"/>
      <c r="K2316" s="328"/>
      <c r="L2316" s="328"/>
      <c r="M2316" s="328"/>
      <c r="N2316" s="328"/>
      <c r="O2316" s="328"/>
      <c r="P2316" s="328"/>
      <c r="Q2316" s="328"/>
      <c r="R2316" s="328"/>
      <c r="S2316" s="328"/>
      <c r="T2316" s="328"/>
      <c r="U2316" s="328"/>
      <c r="V2316" s="328"/>
      <c r="W2316" s="328"/>
      <c r="X2316" s="328"/>
      <c r="Y2316" s="329"/>
      <c r="Z2316" s="336"/>
      <c r="AA2316" s="337"/>
      <c r="AB2316" s="337"/>
      <c r="AC2316" s="337"/>
      <c r="AD2316" s="338"/>
      <c r="AE2316" s="336"/>
      <c r="AF2316" s="337"/>
      <c r="AG2316" s="337"/>
      <c r="AH2316" s="337"/>
      <c r="AI2316" s="337"/>
      <c r="AJ2316" s="337"/>
      <c r="AK2316" s="300"/>
      <c r="AL2316" s="301"/>
      <c r="AM2316" s="301"/>
      <c r="AN2316" s="301"/>
      <c r="AO2316" s="301"/>
      <c r="AP2316" s="301"/>
      <c r="AQ2316" s="301"/>
      <c r="AR2316" s="301"/>
      <c r="AS2316" s="301"/>
      <c r="AT2316" s="301"/>
      <c r="AU2316" s="301"/>
      <c r="AV2316" s="301"/>
      <c r="AW2316" s="301"/>
      <c r="AX2316" s="302"/>
      <c r="AY2316" s="407"/>
      <c r="AZ2316" s="304"/>
      <c r="BA2316" s="304"/>
      <c r="BB2316" s="408"/>
      <c r="BC2316" s="306">
        <f t="shared" si="130"/>
        <v>0</v>
      </c>
      <c r="BD2316" s="307"/>
      <c r="BE2316" s="307"/>
      <c r="BF2316" s="308"/>
      <c r="BG2316" s="309"/>
      <c r="BH2316" s="310"/>
      <c r="BI2316" s="310"/>
      <c r="BJ2316" s="311"/>
      <c r="BK2316" s="312">
        <f t="shared" si="131"/>
        <v>0</v>
      </c>
      <c r="BL2316" s="313"/>
      <c r="BM2316" s="313"/>
      <c r="BN2316" s="313"/>
      <c r="BO2316" s="313"/>
      <c r="BP2316" s="314"/>
      <c r="BQ2316" s="294"/>
      <c r="BR2316" s="295"/>
      <c r="BS2316" s="295"/>
      <c r="BT2316" s="295"/>
      <c r="BU2316" s="295"/>
      <c r="BV2316" s="295"/>
      <c r="BW2316" s="296"/>
      <c r="BX2316" s="294"/>
      <c r="BY2316" s="295"/>
      <c r="BZ2316" s="295"/>
      <c r="CA2316" s="295"/>
      <c r="CB2316" s="295"/>
      <c r="CC2316" s="296"/>
      <c r="CD2316" s="294"/>
      <c r="CE2316" s="295"/>
      <c r="CF2316" s="295"/>
      <c r="CG2316" s="295"/>
      <c r="CH2316" s="295"/>
      <c r="CI2316" s="296"/>
    </row>
    <row r="2317" spans="1:87" ht="18" customHeight="1" x14ac:dyDescent="0.25">
      <c r="A2317" s="75"/>
      <c r="B2317" s="327"/>
      <c r="C2317" s="328"/>
      <c r="D2317" s="328"/>
      <c r="E2317" s="328"/>
      <c r="F2317" s="328"/>
      <c r="G2317" s="328"/>
      <c r="H2317" s="328"/>
      <c r="I2317" s="328"/>
      <c r="J2317" s="328"/>
      <c r="K2317" s="328"/>
      <c r="L2317" s="328"/>
      <c r="M2317" s="328"/>
      <c r="N2317" s="328"/>
      <c r="O2317" s="328"/>
      <c r="P2317" s="328"/>
      <c r="Q2317" s="328"/>
      <c r="R2317" s="328"/>
      <c r="S2317" s="328"/>
      <c r="T2317" s="328"/>
      <c r="U2317" s="328"/>
      <c r="V2317" s="328"/>
      <c r="W2317" s="328"/>
      <c r="X2317" s="328"/>
      <c r="Y2317" s="329"/>
      <c r="Z2317" s="336"/>
      <c r="AA2317" s="337"/>
      <c r="AB2317" s="337"/>
      <c r="AC2317" s="337"/>
      <c r="AD2317" s="338"/>
      <c r="AE2317" s="336"/>
      <c r="AF2317" s="337"/>
      <c r="AG2317" s="337"/>
      <c r="AH2317" s="337"/>
      <c r="AI2317" s="337"/>
      <c r="AJ2317" s="337"/>
      <c r="AK2317" s="300"/>
      <c r="AL2317" s="301"/>
      <c r="AM2317" s="301"/>
      <c r="AN2317" s="301"/>
      <c r="AO2317" s="301"/>
      <c r="AP2317" s="301"/>
      <c r="AQ2317" s="301"/>
      <c r="AR2317" s="301"/>
      <c r="AS2317" s="301"/>
      <c r="AT2317" s="301"/>
      <c r="AU2317" s="301"/>
      <c r="AV2317" s="301"/>
      <c r="AW2317" s="301"/>
      <c r="AX2317" s="302"/>
      <c r="AY2317" s="407"/>
      <c r="AZ2317" s="304"/>
      <c r="BA2317" s="304"/>
      <c r="BB2317" s="408"/>
      <c r="BC2317" s="306">
        <f t="shared" si="130"/>
        <v>0</v>
      </c>
      <c r="BD2317" s="307"/>
      <c r="BE2317" s="307"/>
      <c r="BF2317" s="308"/>
      <c r="BG2317" s="309"/>
      <c r="BH2317" s="310"/>
      <c r="BI2317" s="310"/>
      <c r="BJ2317" s="311"/>
      <c r="BK2317" s="312">
        <f t="shared" si="131"/>
        <v>0</v>
      </c>
      <c r="BL2317" s="313"/>
      <c r="BM2317" s="313"/>
      <c r="BN2317" s="313"/>
      <c r="BO2317" s="313"/>
      <c r="BP2317" s="314"/>
      <c r="BQ2317" s="294"/>
      <c r="BR2317" s="295"/>
      <c r="BS2317" s="295"/>
      <c r="BT2317" s="295"/>
      <c r="BU2317" s="295"/>
      <c r="BV2317" s="295"/>
      <c r="BW2317" s="296"/>
      <c r="BX2317" s="294"/>
      <c r="BY2317" s="295"/>
      <c r="BZ2317" s="295"/>
      <c r="CA2317" s="295"/>
      <c r="CB2317" s="295"/>
      <c r="CC2317" s="296"/>
      <c r="CD2317" s="294"/>
      <c r="CE2317" s="295"/>
      <c r="CF2317" s="295"/>
      <c r="CG2317" s="295"/>
      <c r="CH2317" s="295"/>
      <c r="CI2317" s="296"/>
    </row>
    <row r="2318" spans="1:87" ht="18" customHeight="1" x14ac:dyDescent="0.25">
      <c r="A2318" s="75"/>
      <c r="B2318" s="327"/>
      <c r="C2318" s="328"/>
      <c r="D2318" s="328"/>
      <c r="E2318" s="328"/>
      <c r="F2318" s="328"/>
      <c r="G2318" s="328"/>
      <c r="H2318" s="328"/>
      <c r="I2318" s="328"/>
      <c r="J2318" s="328"/>
      <c r="K2318" s="328"/>
      <c r="L2318" s="328"/>
      <c r="M2318" s="328"/>
      <c r="N2318" s="328"/>
      <c r="O2318" s="328"/>
      <c r="P2318" s="328"/>
      <c r="Q2318" s="328"/>
      <c r="R2318" s="328"/>
      <c r="S2318" s="328"/>
      <c r="T2318" s="328"/>
      <c r="U2318" s="328"/>
      <c r="V2318" s="328"/>
      <c r="W2318" s="328"/>
      <c r="X2318" s="328"/>
      <c r="Y2318" s="329"/>
      <c r="Z2318" s="336"/>
      <c r="AA2318" s="337"/>
      <c r="AB2318" s="337"/>
      <c r="AC2318" s="337"/>
      <c r="AD2318" s="338"/>
      <c r="AE2318" s="336"/>
      <c r="AF2318" s="337"/>
      <c r="AG2318" s="337"/>
      <c r="AH2318" s="337"/>
      <c r="AI2318" s="337"/>
      <c r="AJ2318" s="337"/>
      <c r="AK2318" s="300"/>
      <c r="AL2318" s="301"/>
      <c r="AM2318" s="301"/>
      <c r="AN2318" s="301"/>
      <c r="AO2318" s="301"/>
      <c r="AP2318" s="301"/>
      <c r="AQ2318" s="301"/>
      <c r="AR2318" s="301"/>
      <c r="AS2318" s="301"/>
      <c r="AT2318" s="301"/>
      <c r="AU2318" s="301"/>
      <c r="AV2318" s="301"/>
      <c r="AW2318" s="301"/>
      <c r="AX2318" s="302"/>
      <c r="AY2318" s="407"/>
      <c r="AZ2318" s="304"/>
      <c r="BA2318" s="304"/>
      <c r="BB2318" s="408"/>
      <c r="BC2318" s="306">
        <f t="shared" si="130"/>
        <v>0</v>
      </c>
      <c r="BD2318" s="307"/>
      <c r="BE2318" s="307"/>
      <c r="BF2318" s="308"/>
      <c r="BG2318" s="309"/>
      <c r="BH2318" s="310"/>
      <c r="BI2318" s="310"/>
      <c r="BJ2318" s="311"/>
      <c r="BK2318" s="312">
        <f t="shared" si="131"/>
        <v>0</v>
      </c>
      <c r="BL2318" s="313"/>
      <c r="BM2318" s="313"/>
      <c r="BN2318" s="313"/>
      <c r="BO2318" s="313"/>
      <c r="BP2318" s="314"/>
      <c r="BQ2318" s="294"/>
      <c r="BR2318" s="295"/>
      <c r="BS2318" s="295"/>
      <c r="BT2318" s="295"/>
      <c r="BU2318" s="295"/>
      <c r="BV2318" s="295"/>
      <c r="BW2318" s="296"/>
      <c r="BX2318" s="294"/>
      <c r="BY2318" s="295"/>
      <c r="BZ2318" s="295"/>
      <c r="CA2318" s="295"/>
      <c r="CB2318" s="295"/>
      <c r="CC2318" s="296"/>
      <c r="CD2318" s="294"/>
      <c r="CE2318" s="295"/>
      <c r="CF2318" s="295"/>
      <c r="CG2318" s="295"/>
      <c r="CH2318" s="295"/>
      <c r="CI2318" s="296"/>
    </row>
    <row r="2319" spans="1:87" ht="18" customHeight="1" x14ac:dyDescent="0.25">
      <c r="A2319" s="75"/>
      <c r="B2319" s="327"/>
      <c r="C2319" s="328"/>
      <c r="D2319" s="328"/>
      <c r="E2319" s="328"/>
      <c r="F2319" s="328"/>
      <c r="G2319" s="328"/>
      <c r="H2319" s="328"/>
      <c r="I2319" s="328"/>
      <c r="J2319" s="328"/>
      <c r="K2319" s="328"/>
      <c r="L2319" s="328"/>
      <c r="M2319" s="328"/>
      <c r="N2319" s="328"/>
      <c r="O2319" s="328"/>
      <c r="P2319" s="328"/>
      <c r="Q2319" s="328"/>
      <c r="R2319" s="328"/>
      <c r="S2319" s="328"/>
      <c r="T2319" s="328"/>
      <c r="U2319" s="328"/>
      <c r="V2319" s="328"/>
      <c r="W2319" s="328"/>
      <c r="X2319" s="328"/>
      <c r="Y2319" s="329"/>
      <c r="Z2319" s="336"/>
      <c r="AA2319" s="337"/>
      <c r="AB2319" s="337"/>
      <c r="AC2319" s="337"/>
      <c r="AD2319" s="338"/>
      <c r="AE2319" s="336"/>
      <c r="AF2319" s="337"/>
      <c r="AG2319" s="337"/>
      <c r="AH2319" s="337"/>
      <c r="AI2319" s="337"/>
      <c r="AJ2319" s="337"/>
      <c r="AK2319" s="300"/>
      <c r="AL2319" s="301"/>
      <c r="AM2319" s="301"/>
      <c r="AN2319" s="301"/>
      <c r="AO2319" s="301"/>
      <c r="AP2319" s="301"/>
      <c r="AQ2319" s="301"/>
      <c r="AR2319" s="301"/>
      <c r="AS2319" s="301"/>
      <c r="AT2319" s="301"/>
      <c r="AU2319" s="301"/>
      <c r="AV2319" s="301"/>
      <c r="AW2319" s="301"/>
      <c r="AX2319" s="302"/>
      <c r="AY2319" s="407"/>
      <c r="AZ2319" s="304"/>
      <c r="BA2319" s="304"/>
      <c r="BB2319" s="408"/>
      <c r="BC2319" s="306">
        <f t="shared" si="130"/>
        <v>0</v>
      </c>
      <c r="BD2319" s="307"/>
      <c r="BE2319" s="307"/>
      <c r="BF2319" s="308"/>
      <c r="BG2319" s="309"/>
      <c r="BH2319" s="310"/>
      <c r="BI2319" s="310"/>
      <c r="BJ2319" s="311"/>
      <c r="BK2319" s="312">
        <f t="shared" si="131"/>
        <v>0</v>
      </c>
      <c r="BL2319" s="313"/>
      <c r="BM2319" s="313"/>
      <c r="BN2319" s="313"/>
      <c r="BO2319" s="313"/>
      <c r="BP2319" s="314"/>
      <c r="BQ2319" s="294"/>
      <c r="BR2319" s="295"/>
      <c r="BS2319" s="295"/>
      <c r="BT2319" s="295"/>
      <c r="BU2319" s="295"/>
      <c r="BV2319" s="295"/>
      <c r="BW2319" s="296"/>
      <c r="BX2319" s="294"/>
      <c r="BY2319" s="295"/>
      <c r="BZ2319" s="295"/>
      <c r="CA2319" s="295"/>
      <c r="CB2319" s="295"/>
      <c r="CC2319" s="296"/>
      <c r="CD2319" s="294"/>
      <c r="CE2319" s="295"/>
      <c r="CF2319" s="295"/>
      <c r="CG2319" s="295"/>
      <c r="CH2319" s="295"/>
      <c r="CI2319" s="296"/>
    </row>
    <row r="2320" spans="1:87" ht="18" customHeight="1" x14ac:dyDescent="0.25">
      <c r="A2320" s="75"/>
      <c r="B2320" s="327"/>
      <c r="C2320" s="328"/>
      <c r="D2320" s="328"/>
      <c r="E2320" s="328"/>
      <c r="F2320" s="328"/>
      <c r="G2320" s="328"/>
      <c r="H2320" s="328"/>
      <c r="I2320" s="328"/>
      <c r="J2320" s="328"/>
      <c r="K2320" s="328"/>
      <c r="L2320" s="328"/>
      <c r="M2320" s="328"/>
      <c r="N2320" s="328"/>
      <c r="O2320" s="328"/>
      <c r="P2320" s="328"/>
      <c r="Q2320" s="328"/>
      <c r="R2320" s="328"/>
      <c r="S2320" s="328"/>
      <c r="T2320" s="328"/>
      <c r="U2320" s="328"/>
      <c r="V2320" s="328"/>
      <c r="W2320" s="328"/>
      <c r="X2320" s="328"/>
      <c r="Y2320" s="329"/>
      <c r="Z2320" s="336"/>
      <c r="AA2320" s="337"/>
      <c r="AB2320" s="337"/>
      <c r="AC2320" s="337"/>
      <c r="AD2320" s="338"/>
      <c r="AE2320" s="336"/>
      <c r="AF2320" s="337"/>
      <c r="AG2320" s="337"/>
      <c r="AH2320" s="337"/>
      <c r="AI2320" s="337"/>
      <c r="AJ2320" s="337"/>
      <c r="AK2320" s="300"/>
      <c r="AL2320" s="301"/>
      <c r="AM2320" s="301"/>
      <c r="AN2320" s="301"/>
      <c r="AO2320" s="301"/>
      <c r="AP2320" s="301"/>
      <c r="AQ2320" s="301"/>
      <c r="AR2320" s="301"/>
      <c r="AS2320" s="301"/>
      <c r="AT2320" s="301"/>
      <c r="AU2320" s="301"/>
      <c r="AV2320" s="301"/>
      <c r="AW2320" s="301"/>
      <c r="AX2320" s="302"/>
      <c r="AY2320" s="407"/>
      <c r="AZ2320" s="304"/>
      <c r="BA2320" s="304"/>
      <c r="BB2320" s="408"/>
      <c r="BC2320" s="306">
        <f t="shared" si="130"/>
        <v>0</v>
      </c>
      <c r="BD2320" s="307"/>
      <c r="BE2320" s="307"/>
      <c r="BF2320" s="308"/>
      <c r="BG2320" s="309"/>
      <c r="BH2320" s="310"/>
      <c r="BI2320" s="310"/>
      <c r="BJ2320" s="311"/>
      <c r="BK2320" s="312">
        <f t="shared" si="131"/>
        <v>0</v>
      </c>
      <c r="BL2320" s="313"/>
      <c r="BM2320" s="313"/>
      <c r="BN2320" s="313"/>
      <c r="BO2320" s="313"/>
      <c r="BP2320" s="314"/>
      <c r="BQ2320" s="294"/>
      <c r="BR2320" s="295"/>
      <c r="BS2320" s="295"/>
      <c r="BT2320" s="295"/>
      <c r="BU2320" s="295"/>
      <c r="BV2320" s="295"/>
      <c r="BW2320" s="296"/>
      <c r="BX2320" s="294"/>
      <c r="BY2320" s="295"/>
      <c r="BZ2320" s="295"/>
      <c r="CA2320" s="295"/>
      <c r="CB2320" s="295"/>
      <c r="CC2320" s="296"/>
      <c r="CD2320" s="294"/>
      <c r="CE2320" s="295"/>
      <c r="CF2320" s="295"/>
      <c r="CG2320" s="295"/>
      <c r="CH2320" s="295"/>
      <c r="CI2320" s="296"/>
    </row>
    <row r="2321" spans="1:87" ht="18" customHeight="1" x14ac:dyDescent="0.25">
      <c r="A2321" s="75"/>
      <c r="B2321" s="327"/>
      <c r="C2321" s="328"/>
      <c r="D2321" s="328"/>
      <c r="E2321" s="328"/>
      <c r="F2321" s="328"/>
      <c r="G2321" s="328"/>
      <c r="H2321" s="328"/>
      <c r="I2321" s="328"/>
      <c r="J2321" s="328"/>
      <c r="K2321" s="328"/>
      <c r="L2321" s="328"/>
      <c r="M2321" s="328"/>
      <c r="N2321" s="328"/>
      <c r="O2321" s="328"/>
      <c r="P2321" s="328"/>
      <c r="Q2321" s="328"/>
      <c r="R2321" s="328"/>
      <c r="S2321" s="328"/>
      <c r="T2321" s="328"/>
      <c r="U2321" s="328"/>
      <c r="V2321" s="328"/>
      <c r="W2321" s="328"/>
      <c r="X2321" s="328"/>
      <c r="Y2321" s="329"/>
      <c r="Z2321" s="336"/>
      <c r="AA2321" s="337"/>
      <c r="AB2321" s="337"/>
      <c r="AC2321" s="337"/>
      <c r="AD2321" s="338"/>
      <c r="AE2321" s="336"/>
      <c r="AF2321" s="337"/>
      <c r="AG2321" s="337"/>
      <c r="AH2321" s="337"/>
      <c r="AI2321" s="337"/>
      <c r="AJ2321" s="337"/>
      <c r="AK2321" s="300"/>
      <c r="AL2321" s="301"/>
      <c r="AM2321" s="301"/>
      <c r="AN2321" s="301"/>
      <c r="AO2321" s="301"/>
      <c r="AP2321" s="301"/>
      <c r="AQ2321" s="301"/>
      <c r="AR2321" s="301"/>
      <c r="AS2321" s="301"/>
      <c r="AT2321" s="301"/>
      <c r="AU2321" s="301"/>
      <c r="AV2321" s="301"/>
      <c r="AW2321" s="301"/>
      <c r="AX2321" s="302"/>
      <c r="AY2321" s="407"/>
      <c r="AZ2321" s="304"/>
      <c r="BA2321" s="304"/>
      <c r="BB2321" s="408"/>
      <c r="BC2321" s="306">
        <f t="shared" si="130"/>
        <v>0</v>
      </c>
      <c r="BD2321" s="307"/>
      <c r="BE2321" s="307"/>
      <c r="BF2321" s="308"/>
      <c r="BG2321" s="309"/>
      <c r="BH2321" s="310"/>
      <c r="BI2321" s="310"/>
      <c r="BJ2321" s="311"/>
      <c r="BK2321" s="312">
        <f t="shared" si="131"/>
        <v>0</v>
      </c>
      <c r="BL2321" s="313"/>
      <c r="BM2321" s="313"/>
      <c r="BN2321" s="313"/>
      <c r="BO2321" s="313"/>
      <c r="BP2321" s="314"/>
      <c r="BQ2321" s="294"/>
      <c r="BR2321" s="295"/>
      <c r="BS2321" s="295"/>
      <c r="BT2321" s="295"/>
      <c r="BU2321" s="295"/>
      <c r="BV2321" s="295"/>
      <c r="BW2321" s="296"/>
      <c r="BX2321" s="294"/>
      <c r="BY2321" s="295"/>
      <c r="BZ2321" s="295"/>
      <c r="CA2321" s="295"/>
      <c r="CB2321" s="295"/>
      <c r="CC2321" s="296"/>
      <c r="CD2321" s="294"/>
      <c r="CE2321" s="295"/>
      <c r="CF2321" s="295"/>
      <c r="CG2321" s="295"/>
      <c r="CH2321" s="295"/>
      <c r="CI2321" s="296"/>
    </row>
    <row r="2322" spans="1:87" ht="18" customHeight="1" x14ac:dyDescent="0.25">
      <c r="A2322" s="75"/>
      <c r="B2322" s="327"/>
      <c r="C2322" s="328"/>
      <c r="D2322" s="328"/>
      <c r="E2322" s="328"/>
      <c r="F2322" s="328"/>
      <c r="G2322" s="328"/>
      <c r="H2322" s="328"/>
      <c r="I2322" s="328"/>
      <c r="J2322" s="328"/>
      <c r="K2322" s="328"/>
      <c r="L2322" s="328"/>
      <c r="M2322" s="328"/>
      <c r="N2322" s="328"/>
      <c r="O2322" s="328"/>
      <c r="P2322" s="328"/>
      <c r="Q2322" s="328"/>
      <c r="R2322" s="328"/>
      <c r="S2322" s="328"/>
      <c r="T2322" s="328"/>
      <c r="U2322" s="328"/>
      <c r="V2322" s="328"/>
      <c r="W2322" s="328"/>
      <c r="X2322" s="328"/>
      <c r="Y2322" s="329"/>
      <c r="Z2322" s="336"/>
      <c r="AA2322" s="337"/>
      <c r="AB2322" s="337"/>
      <c r="AC2322" s="337"/>
      <c r="AD2322" s="338"/>
      <c r="AE2322" s="336"/>
      <c r="AF2322" s="337"/>
      <c r="AG2322" s="337"/>
      <c r="AH2322" s="337"/>
      <c r="AI2322" s="337"/>
      <c r="AJ2322" s="337"/>
      <c r="AK2322" s="300"/>
      <c r="AL2322" s="301"/>
      <c r="AM2322" s="301"/>
      <c r="AN2322" s="301"/>
      <c r="AO2322" s="301"/>
      <c r="AP2322" s="301"/>
      <c r="AQ2322" s="301"/>
      <c r="AR2322" s="301"/>
      <c r="AS2322" s="301"/>
      <c r="AT2322" s="301"/>
      <c r="AU2322" s="301"/>
      <c r="AV2322" s="301"/>
      <c r="AW2322" s="301"/>
      <c r="AX2322" s="302"/>
      <c r="AY2322" s="407"/>
      <c r="AZ2322" s="304"/>
      <c r="BA2322" s="304"/>
      <c r="BB2322" s="408"/>
      <c r="BC2322" s="306">
        <f t="shared" si="130"/>
        <v>0</v>
      </c>
      <c r="BD2322" s="307"/>
      <c r="BE2322" s="307"/>
      <c r="BF2322" s="308"/>
      <c r="BG2322" s="309"/>
      <c r="BH2322" s="310"/>
      <c r="BI2322" s="310"/>
      <c r="BJ2322" s="311"/>
      <c r="BK2322" s="312">
        <f t="shared" si="131"/>
        <v>0</v>
      </c>
      <c r="BL2322" s="313"/>
      <c r="BM2322" s="313"/>
      <c r="BN2322" s="313"/>
      <c r="BO2322" s="313"/>
      <c r="BP2322" s="314"/>
      <c r="BQ2322" s="294"/>
      <c r="BR2322" s="295"/>
      <c r="BS2322" s="295"/>
      <c r="BT2322" s="295"/>
      <c r="BU2322" s="295"/>
      <c r="BV2322" s="295"/>
      <c r="BW2322" s="296"/>
      <c r="BX2322" s="294"/>
      <c r="BY2322" s="295"/>
      <c r="BZ2322" s="295"/>
      <c r="CA2322" s="295"/>
      <c r="CB2322" s="295"/>
      <c r="CC2322" s="296"/>
      <c r="CD2322" s="294"/>
      <c r="CE2322" s="295"/>
      <c r="CF2322" s="295"/>
      <c r="CG2322" s="295"/>
      <c r="CH2322" s="295"/>
      <c r="CI2322" s="296"/>
    </row>
    <row r="2323" spans="1:87" ht="18" customHeight="1" x14ac:dyDescent="0.25">
      <c r="A2323" s="75"/>
      <c r="B2323" s="327"/>
      <c r="C2323" s="328"/>
      <c r="D2323" s="328"/>
      <c r="E2323" s="328"/>
      <c r="F2323" s="328"/>
      <c r="G2323" s="328"/>
      <c r="H2323" s="328"/>
      <c r="I2323" s="328"/>
      <c r="J2323" s="328"/>
      <c r="K2323" s="328"/>
      <c r="L2323" s="328"/>
      <c r="M2323" s="328"/>
      <c r="N2323" s="328"/>
      <c r="O2323" s="328"/>
      <c r="P2323" s="328"/>
      <c r="Q2323" s="328"/>
      <c r="R2323" s="328"/>
      <c r="S2323" s="328"/>
      <c r="T2323" s="328"/>
      <c r="U2323" s="328"/>
      <c r="V2323" s="328"/>
      <c r="W2323" s="328"/>
      <c r="X2323" s="328"/>
      <c r="Y2323" s="329"/>
      <c r="Z2323" s="336"/>
      <c r="AA2323" s="337"/>
      <c r="AB2323" s="337"/>
      <c r="AC2323" s="337"/>
      <c r="AD2323" s="338"/>
      <c r="AE2323" s="336"/>
      <c r="AF2323" s="337"/>
      <c r="AG2323" s="337"/>
      <c r="AH2323" s="337"/>
      <c r="AI2323" s="337"/>
      <c r="AJ2323" s="337"/>
      <c r="AK2323" s="300"/>
      <c r="AL2323" s="301"/>
      <c r="AM2323" s="301"/>
      <c r="AN2323" s="301"/>
      <c r="AO2323" s="301"/>
      <c r="AP2323" s="301"/>
      <c r="AQ2323" s="301"/>
      <c r="AR2323" s="301"/>
      <c r="AS2323" s="301"/>
      <c r="AT2323" s="301"/>
      <c r="AU2323" s="301"/>
      <c r="AV2323" s="301"/>
      <c r="AW2323" s="301"/>
      <c r="AX2323" s="302"/>
      <c r="AY2323" s="407"/>
      <c r="AZ2323" s="304"/>
      <c r="BA2323" s="304"/>
      <c r="BB2323" s="408"/>
      <c r="BC2323" s="306">
        <f t="shared" si="130"/>
        <v>0</v>
      </c>
      <c r="BD2323" s="307"/>
      <c r="BE2323" s="307"/>
      <c r="BF2323" s="308"/>
      <c r="BG2323" s="309"/>
      <c r="BH2323" s="310"/>
      <c r="BI2323" s="310"/>
      <c r="BJ2323" s="311"/>
      <c r="BK2323" s="312">
        <f t="shared" si="131"/>
        <v>0</v>
      </c>
      <c r="BL2323" s="313"/>
      <c r="BM2323" s="313"/>
      <c r="BN2323" s="313"/>
      <c r="BO2323" s="313"/>
      <c r="BP2323" s="314"/>
      <c r="BQ2323" s="294"/>
      <c r="BR2323" s="295"/>
      <c r="BS2323" s="295"/>
      <c r="BT2323" s="295"/>
      <c r="BU2323" s="295"/>
      <c r="BV2323" s="295"/>
      <c r="BW2323" s="296"/>
      <c r="BX2323" s="294"/>
      <c r="BY2323" s="295"/>
      <c r="BZ2323" s="295"/>
      <c r="CA2323" s="295"/>
      <c r="CB2323" s="295"/>
      <c r="CC2323" s="296"/>
      <c r="CD2323" s="294"/>
      <c r="CE2323" s="295"/>
      <c r="CF2323" s="295"/>
      <c r="CG2323" s="295"/>
      <c r="CH2323" s="295"/>
      <c r="CI2323" s="296"/>
    </row>
    <row r="2324" spans="1:87" ht="18" customHeight="1" x14ac:dyDescent="0.25">
      <c r="A2324" s="75"/>
      <c r="B2324" s="327"/>
      <c r="C2324" s="328"/>
      <c r="D2324" s="328"/>
      <c r="E2324" s="328"/>
      <c r="F2324" s="328"/>
      <c r="G2324" s="328"/>
      <c r="H2324" s="328"/>
      <c r="I2324" s="328"/>
      <c r="J2324" s="328"/>
      <c r="K2324" s="328"/>
      <c r="L2324" s="328"/>
      <c r="M2324" s="328"/>
      <c r="N2324" s="328"/>
      <c r="O2324" s="328"/>
      <c r="P2324" s="328"/>
      <c r="Q2324" s="328"/>
      <c r="R2324" s="328"/>
      <c r="S2324" s="328"/>
      <c r="T2324" s="328"/>
      <c r="U2324" s="328"/>
      <c r="V2324" s="328"/>
      <c r="W2324" s="328"/>
      <c r="X2324" s="328"/>
      <c r="Y2324" s="329"/>
      <c r="Z2324" s="336"/>
      <c r="AA2324" s="337"/>
      <c r="AB2324" s="337"/>
      <c r="AC2324" s="337"/>
      <c r="AD2324" s="338"/>
      <c r="AE2324" s="336"/>
      <c r="AF2324" s="337"/>
      <c r="AG2324" s="337"/>
      <c r="AH2324" s="337"/>
      <c r="AI2324" s="337"/>
      <c r="AJ2324" s="337"/>
      <c r="AK2324" s="300"/>
      <c r="AL2324" s="301"/>
      <c r="AM2324" s="301"/>
      <c r="AN2324" s="301"/>
      <c r="AO2324" s="301"/>
      <c r="AP2324" s="301"/>
      <c r="AQ2324" s="301"/>
      <c r="AR2324" s="301"/>
      <c r="AS2324" s="301"/>
      <c r="AT2324" s="301"/>
      <c r="AU2324" s="301"/>
      <c r="AV2324" s="301"/>
      <c r="AW2324" s="301"/>
      <c r="AX2324" s="302"/>
      <c r="AY2324" s="407"/>
      <c r="AZ2324" s="304"/>
      <c r="BA2324" s="304"/>
      <c r="BB2324" s="408"/>
      <c r="BC2324" s="306">
        <f t="shared" si="130"/>
        <v>0</v>
      </c>
      <c r="BD2324" s="307"/>
      <c r="BE2324" s="307"/>
      <c r="BF2324" s="308"/>
      <c r="BG2324" s="309"/>
      <c r="BH2324" s="310"/>
      <c r="BI2324" s="310"/>
      <c r="BJ2324" s="311"/>
      <c r="BK2324" s="312">
        <f t="shared" si="131"/>
        <v>0</v>
      </c>
      <c r="BL2324" s="313"/>
      <c r="BM2324" s="313"/>
      <c r="BN2324" s="313"/>
      <c r="BO2324" s="313"/>
      <c r="BP2324" s="314"/>
      <c r="BQ2324" s="294"/>
      <c r="BR2324" s="295"/>
      <c r="BS2324" s="295"/>
      <c r="BT2324" s="295"/>
      <c r="BU2324" s="295"/>
      <c r="BV2324" s="295"/>
      <c r="BW2324" s="296"/>
      <c r="BX2324" s="294"/>
      <c r="BY2324" s="295"/>
      <c r="BZ2324" s="295"/>
      <c r="CA2324" s="295"/>
      <c r="CB2324" s="295"/>
      <c r="CC2324" s="296"/>
      <c r="CD2324" s="294"/>
      <c r="CE2324" s="295"/>
      <c r="CF2324" s="295"/>
      <c r="CG2324" s="295"/>
      <c r="CH2324" s="295"/>
      <c r="CI2324" s="296"/>
    </row>
    <row r="2325" spans="1:87" ht="18" customHeight="1" x14ac:dyDescent="0.25">
      <c r="A2325" s="75"/>
      <c r="B2325" s="327"/>
      <c r="C2325" s="328"/>
      <c r="D2325" s="328"/>
      <c r="E2325" s="328"/>
      <c r="F2325" s="328"/>
      <c r="G2325" s="328"/>
      <c r="H2325" s="328"/>
      <c r="I2325" s="328"/>
      <c r="J2325" s="328"/>
      <c r="K2325" s="328"/>
      <c r="L2325" s="328"/>
      <c r="M2325" s="328"/>
      <c r="N2325" s="328"/>
      <c r="O2325" s="328"/>
      <c r="P2325" s="328"/>
      <c r="Q2325" s="328"/>
      <c r="R2325" s="328"/>
      <c r="S2325" s="328"/>
      <c r="T2325" s="328"/>
      <c r="U2325" s="328"/>
      <c r="V2325" s="328"/>
      <c r="W2325" s="328"/>
      <c r="X2325" s="328"/>
      <c r="Y2325" s="329"/>
      <c r="Z2325" s="336"/>
      <c r="AA2325" s="337"/>
      <c r="AB2325" s="337"/>
      <c r="AC2325" s="337"/>
      <c r="AD2325" s="338"/>
      <c r="AE2325" s="336"/>
      <c r="AF2325" s="337"/>
      <c r="AG2325" s="337"/>
      <c r="AH2325" s="337"/>
      <c r="AI2325" s="337"/>
      <c r="AJ2325" s="337"/>
      <c r="AK2325" s="300"/>
      <c r="AL2325" s="301"/>
      <c r="AM2325" s="301"/>
      <c r="AN2325" s="301"/>
      <c r="AO2325" s="301"/>
      <c r="AP2325" s="301"/>
      <c r="AQ2325" s="301"/>
      <c r="AR2325" s="301"/>
      <c r="AS2325" s="301"/>
      <c r="AT2325" s="301"/>
      <c r="AU2325" s="301"/>
      <c r="AV2325" s="301"/>
      <c r="AW2325" s="301"/>
      <c r="AX2325" s="302"/>
      <c r="AY2325" s="407"/>
      <c r="AZ2325" s="304"/>
      <c r="BA2325" s="304"/>
      <c r="BB2325" s="408"/>
      <c r="BC2325" s="306">
        <f t="shared" si="130"/>
        <v>0</v>
      </c>
      <c r="BD2325" s="307"/>
      <c r="BE2325" s="307"/>
      <c r="BF2325" s="308"/>
      <c r="BG2325" s="309"/>
      <c r="BH2325" s="310"/>
      <c r="BI2325" s="310"/>
      <c r="BJ2325" s="311"/>
      <c r="BK2325" s="312">
        <f t="shared" si="131"/>
        <v>0</v>
      </c>
      <c r="BL2325" s="313"/>
      <c r="BM2325" s="313"/>
      <c r="BN2325" s="313"/>
      <c r="BO2325" s="313"/>
      <c r="BP2325" s="314"/>
      <c r="BQ2325" s="294"/>
      <c r="BR2325" s="295"/>
      <c r="BS2325" s="295"/>
      <c r="BT2325" s="295"/>
      <c r="BU2325" s="295"/>
      <c r="BV2325" s="295"/>
      <c r="BW2325" s="296"/>
      <c r="BX2325" s="294"/>
      <c r="BY2325" s="295"/>
      <c r="BZ2325" s="295"/>
      <c r="CA2325" s="295"/>
      <c r="CB2325" s="295"/>
      <c r="CC2325" s="296"/>
      <c r="CD2325" s="294"/>
      <c r="CE2325" s="295"/>
      <c r="CF2325" s="295"/>
      <c r="CG2325" s="295"/>
      <c r="CH2325" s="295"/>
      <c r="CI2325" s="296"/>
    </row>
    <row r="2326" spans="1:87" ht="18" customHeight="1" x14ac:dyDescent="0.25">
      <c r="A2326" s="75"/>
      <c r="B2326" s="327"/>
      <c r="C2326" s="328"/>
      <c r="D2326" s="328"/>
      <c r="E2326" s="328"/>
      <c r="F2326" s="328"/>
      <c r="G2326" s="328"/>
      <c r="H2326" s="328"/>
      <c r="I2326" s="328"/>
      <c r="J2326" s="328"/>
      <c r="K2326" s="328"/>
      <c r="L2326" s="328"/>
      <c r="M2326" s="328"/>
      <c r="N2326" s="328"/>
      <c r="O2326" s="328"/>
      <c r="P2326" s="328"/>
      <c r="Q2326" s="328"/>
      <c r="R2326" s="328"/>
      <c r="S2326" s="328"/>
      <c r="T2326" s="328"/>
      <c r="U2326" s="328"/>
      <c r="V2326" s="328"/>
      <c r="W2326" s="328"/>
      <c r="X2326" s="328"/>
      <c r="Y2326" s="329"/>
      <c r="Z2326" s="336"/>
      <c r="AA2326" s="337"/>
      <c r="AB2326" s="337"/>
      <c r="AC2326" s="337"/>
      <c r="AD2326" s="338"/>
      <c r="AE2326" s="336"/>
      <c r="AF2326" s="337"/>
      <c r="AG2326" s="337"/>
      <c r="AH2326" s="337"/>
      <c r="AI2326" s="337"/>
      <c r="AJ2326" s="337"/>
      <c r="AK2326" s="300"/>
      <c r="AL2326" s="301"/>
      <c r="AM2326" s="301"/>
      <c r="AN2326" s="301"/>
      <c r="AO2326" s="301"/>
      <c r="AP2326" s="301"/>
      <c r="AQ2326" s="301"/>
      <c r="AR2326" s="301"/>
      <c r="AS2326" s="301"/>
      <c r="AT2326" s="301"/>
      <c r="AU2326" s="301"/>
      <c r="AV2326" s="301"/>
      <c r="AW2326" s="301"/>
      <c r="AX2326" s="302"/>
      <c r="AY2326" s="407"/>
      <c r="AZ2326" s="304"/>
      <c r="BA2326" s="304"/>
      <c r="BB2326" s="408"/>
      <c r="BC2326" s="306">
        <f t="shared" si="130"/>
        <v>0</v>
      </c>
      <c r="BD2326" s="307"/>
      <c r="BE2326" s="307"/>
      <c r="BF2326" s="308"/>
      <c r="BG2326" s="309"/>
      <c r="BH2326" s="310"/>
      <c r="BI2326" s="310"/>
      <c r="BJ2326" s="311"/>
      <c r="BK2326" s="312">
        <f t="shared" si="131"/>
        <v>0</v>
      </c>
      <c r="BL2326" s="313"/>
      <c r="BM2326" s="313"/>
      <c r="BN2326" s="313"/>
      <c r="BO2326" s="313"/>
      <c r="BP2326" s="314"/>
      <c r="BQ2326" s="294"/>
      <c r="BR2326" s="295"/>
      <c r="BS2326" s="295"/>
      <c r="BT2326" s="295"/>
      <c r="BU2326" s="295"/>
      <c r="BV2326" s="295"/>
      <c r="BW2326" s="296"/>
      <c r="BX2326" s="294"/>
      <c r="BY2326" s="295"/>
      <c r="BZ2326" s="295"/>
      <c r="CA2326" s="295"/>
      <c r="CB2326" s="295"/>
      <c r="CC2326" s="296"/>
      <c r="CD2326" s="294"/>
      <c r="CE2326" s="295"/>
      <c r="CF2326" s="295"/>
      <c r="CG2326" s="295"/>
      <c r="CH2326" s="295"/>
      <c r="CI2326" s="296"/>
    </row>
    <row r="2327" spans="1:87" ht="18" customHeight="1" x14ac:dyDescent="0.25">
      <c r="A2327" s="75"/>
      <c r="B2327" s="327"/>
      <c r="C2327" s="328"/>
      <c r="D2327" s="328"/>
      <c r="E2327" s="328"/>
      <c r="F2327" s="328"/>
      <c r="G2327" s="328"/>
      <c r="H2327" s="328"/>
      <c r="I2327" s="328"/>
      <c r="J2327" s="328"/>
      <c r="K2327" s="328"/>
      <c r="L2327" s="328"/>
      <c r="M2327" s="328"/>
      <c r="N2327" s="328"/>
      <c r="O2327" s="328"/>
      <c r="P2327" s="328"/>
      <c r="Q2327" s="328"/>
      <c r="R2327" s="328"/>
      <c r="S2327" s="328"/>
      <c r="T2327" s="328"/>
      <c r="U2327" s="328"/>
      <c r="V2327" s="328"/>
      <c r="W2327" s="328"/>
      <c r="X2327" s="328"/>
      <c r="Y2327" s="329"/>
      <c r="Z2327" s="336"/>
      <c r="AA2327" s="337"/>
      <c r="AB2327" s="337"/>
      <c r="AC2327" s="337"/>
      <c r="AD2327" s="338"/>
      <c r="AE2327" s="336"/>
      <c r="AF2327" s="337"/>
      <c r="AG2327" s="337"/>
      <c r="AH2327" s="337"/>
      <c r="AI2327" s="337"/>
      <c r="AJ2327" s="337"/>
      <c r="AK2327" s="300"/>
      <c r="AL2327" s="301"/>
      <c r="AM2327" s="301"/>
      <c r="AN2327" s="301"/>
      <c r="AO2327" s="301"/>
      <c r="AP2327" s="301"/>
      <c r="AQ2327" s="301"/>
      <c r="AR2327" s="301"/>
      <c r="AS2327" s="301"/>
      <c r="AT2327" s="301"/>
      <c r="AU2327" s="301"/>
      <c r="AV2327" s="301"/>
      <c r="AW2327" s="301"/>
      <c r="AX2327" s="302"/>
      <c r="AY2327" s="407"/>
      <c r="AZ2327" s="304"/>
      <c r="BA2327" s="304"/>
      <c r="BB2327" s="408"/>
      <c r="BC2327" s="306">
        <f t="shared" si="130"/>
        <v>0</v>
      </c>
      <c r="BD2327" s="307"/>
      <c r="BE2327" s="307"/>
      <c r="BF2327" s="308"/>
      <c r="BG2327" s="309"/>
      <c r="BH2327" s="310"/>
      <c r="BI2327" s="310"/>
      <c r="BJ2327" s="311"/>
      <c r="BK2327" s="312">
        <f t="shared" si="131"/>
        <v>0</v>
      </c>
      <c r="BL2327" s="313"/>
      <c r="BM2327" s="313"/>
      <c r="BN2327" s="313"/>
      <c r="BO2327" s="313"/>
      <c r="BP2327" s="314"/>
      <c r="BQ2327" s="294"/>
      <c r="BR2327" s="295"/>
      <c r="BS2327" s="295"/>
      <c r="BT2327" s="295"/>
      <c r="BU2327" s="295"/>
      <c r="BV2327" s="295"/>
      <c r="BW2327" s="296"/>
      <c r="BX2327" s="294"/>
      <c r="BY2327" s="295"/>
      <c r="BZ2327" s="295"/>
      <c r="CA2327" s="295"/>
      <c r="CB2327" s="295"/>
      <c r="CC2327" s="296"/>
      <c r="CD2327" s="294"/>
      <c r="CE2327" s="295"/>
      <c r="CF2327" s="295"/>
      <c r="CG2327" s="295"/>
      <c r="CH2327" s="295"/>
      <c r="CI2327" s="296"/>
    </row>
    <row r="2328" spans="1:87" ht="18" customHeight="1" x14ac:dyDescent="0.25">
      <c r="A2328" s="75"/>
      <c r="B2328" s="327"/>
      <c r="C2328" s="328"/>
      <c r="D2328" s="328"/>
      <c r="E2328" s="328"/>
      <c r="F2328" s="328"/>
      <c r="G2328" s="328"/>
      <c r="H2328" s="328"/>
      <c r="I2328" s="328"/>
      <c r="J2328" s="328"/>
      <c r="K2328" s="328"/>
      <c r="L2328" s="328"/>
      <c r="M2328" s="328"/>
      <c r="N2328" s="328"/>
      <c r="O2328" s="328"/>
      <c r="P2328" s="328"/>
      <c r="Q2328" s="328"/>
      <c r="R2328" s="328"/>
      <c r="S2328" s="328"/>
      <c r="T2328" s="328"/>
      <c r="U2328" s="328"/>
      <c r="V2328" s="328"/>
      <c r="W2328" s="328"/>
      <c r="X2328" s="328"/>
      <c r="Y2328" s="329"/>
      <c r="Z2328" s="336"/>
      <c r="AA2328" s="337"/>
      <c r="AB2328" s="337"/>
      <c r="AC2328" s="337"/>
      <c r="AD2328" s="338"/>
      <c r="AE2328" s="336"/>
      <c r="AF2328" s="337"/>
      <c r="AG2328" s="337"/>
      <c r="AH2328" s="337"/>
      <c r="AI2328" s="337"/>
      <c r="AJ2328" s="337"/>
      <c r="AK2328" s="300"/>
      <c r="AL2328" s="301"/>
      <c r="AM2328" s="301"/>
      <c r="AN2328" s="301"/>
      <c r="AO2328" s="301"/>
      <c r="AP2328" s="301"/>
      <c r="AQ2328" s="301"/>
      <c r="AR2328" s="301"/>
      <c r="AS2328" s="301"/>
      <c r="AT2328" s="301"/>
      <c r="AU2328" s="301"/>
      <c r="AV2328" s="301"/>
      <c r="AW2328" s="301"/>
      <c r="AX2328" s="302"/>
      <c r="AY2328" s="407"/>
      <c r="AZ2328" s="304"/>
      <c r="BA2328" s="304"/>
      <c r="BB2328" s="408"/>
      <c r="BC2328" s="306">
        <f t="shared" si="130"/>
        <v>0</v>
      </c>
      <c r="BD2328" s="307"/>
      <c r="BE2328" s="307"/>
      <c r="BF2328" s="308"/>
      <c r="BG2328" s="309"/>
      <c r="BH2328" s="310"/>
      <c r="BI2328" s="310"/>
      <c r="BJ2328" s="311"/>
      <c r="BK2328" s="312">
        <f t="shared" si="131"/>
        <v>0</v>
      </c>
      <c r="BL2328" s="313"/>
      <c r="BM2328" s="313"/>
      <c r="BN2328" s="313"/>
      <c r="BO2328" s="313"/>
      <c r="BP2328" s="314"/>
      <c r="BQ2328" s="294"/>
      <c r="BR2328" s="295"/>
      <c r="BS2328" s="295"/>
      <c r="BT2328" s="295"/>
      <c r="BU2328" s="295"/>
      <c r="BV2328" s="295"/>
      <c r="BW2328" s="296"/>
      <c r="BX2328" s="294"/>
      <c r="BY2328" s="295"/>
      <c r="BZ2328" s="295"/>
      <c r="CA2328" s="295"/>
      <c r="CB2328" s="295"/>
      <c r="CC2328" s="296"/>
      <c r="CD2328" s="294"/>
      <c r="CE2328" s="295"/>
      <c r="CF2328" s="295"/>
      <c r="CG2328" s="295"/>
      <c r="CH2328" s="295"/>
      <c r="CI2328" s="296"/>
    </row>
    <row r="2329" spans="1:87" ht="18" customHeight="1" x14ac:dyDescent="0.25">
      <c r="A2329" s="75"/>
      <c r="B2329" s="327"/>
      <c r="C2329" s="328"/>
      <c r="D2329" s="328"/>
      <c r="E2329" s="328"/>
      <c r="F2329" s="328"/>
      <c r="G2329" s="328"/>
      <c r="H2329" s="328"/>
      <c r="I2329" s="328"/>
      <c r="J2329" s="328"/>
      <c r="K2329" s="328"/>
      <c r="L2329" s="328"/>
      <c r="M2329" s="328"/>
      <c r="N2329" s="328"/>
      <c r="O2329" s="328"/>
      <c r="P2329" s="328"/>
      <c r="Q2329" s="328"/>
      <c r="R2329" s="328"/>
      <c r="S2329" s="328"/>
      <c r="T2329" s="328"/>
      <c r="U2329" s="328"/>
      <c r="V2329" s="328"/>
      <c r="W2329" s="328"/>
      <c r="X2329" s="328"/>
      <c r="Y2329" s="329"/>
      <c r="Z2329" s="336"/>
      <c r="AA2329" s="337"/>
      <c r="AB2329" s="337"/>
      <c r="AC2329" s="337"/>
      <c r="AD2329" s="338"/>
      <c r="AE2329" s="336"/>
      <c r="AF2329" s="337"/>
      <c r="AG2329" s="337"/>
      <c r="AH2329" s="337"/>
      <c r="AI2329" s="337"/>
      <c r="AJ2329" s="337"/>
      <c r="AK2329" s="300"/>
      <c r="AL2329" s="301"/>
      <c r="AM2329" s="301"/>
      <c r="AN2329" s="301"/>
      <c r="AO2329" s="301"/>
      <c r="AP2329" s="301"/>
      <c r="AQ2329" s="301"/>
      <c r="AR2329" s="301"/>
      <c r="AS2329" s="301"/>
      <c r="AT2329" s="301"/>
      <c r="AU2329" s="301"/>
      <c r="AV2329" s="301"/>
      <c r="AW2329" s="301"/>
      <c r="AX2329" s="302"/>
      <c r="AY2329" s="407"/>
      <c r="AZ2329" s="304"/>
      <c r="BA2329" s="304"/>
      <c r="BB2329" s="408"/>
      <c r="BC2329" s="306">
        <f t="shared" si="130"/>
        <v>0</v>
      </c>
      <c r="BD2329" s="307"/>
      <c r="BE2329" s="307"/>
      <c r="BF2329" s="308"/>
      <c r="BG2329" s="309"/>
      <c r="BH2329" s="310"/>
      <c r="BI2329" s="310"/>
      <c r="BJ2329" s="311"/>
      <c r="BK2329" s="312">
        <f t="shared" si="131"/>
        <v>0</v>
      </c>
      <c r="BL2329" s="313"/>
      <c r="BM2329" s="313"/>
      <c r="BN2329" s="313"/>
      <c r="BO2329" s="313"/>
      <c r="BP2329" s="314"/>
      <c r="BQ2329" s="294"/>
      <c r="BR2329" s="295"/>
      <c r="BS2329" s="295"/>
      <c r="BT2329" s="295"/>
      <c r="BU2329" s="295"/>
      <c r="BV2329" s="295"/>
      <c r="BW2329" s="296"/>
      <c r="BX2329" s="294"/>
      <c r="BY2329" s="295"/>
      <c r="BZ2329" s="295"/>
      <c r="CA2329" s="295"/>
      <c r="CB2329" s="295"/>
      <c r="CC2329" s="296"/>
      <c r="CD2329" s="294"/>
      <c r="CE2329" s="295"/>
      <c r="CF2329" s="295"/>
      <c r="CG2329" s="295"/>
      <c r="CH2329" s="295"/>
      <c r="CI2329" s="296"/>
    </row>
    <row r="2330" spans="1:87" ht="18" customHeight="1" x14ac:dyDescent="0.25">
      <c r="A2330" s="75"/>
      <c r="B2330" s="327"/>
      <c r="C2330" s="328"/>
      <c r="D2330" s="328"/>
      <c r="E2330" s="328"/>
      <c r="F2330" s="328"/>
      <c r="G2330" s="328"/>
      <c r="H2330" s="328"/>
      <c r="I2330" s="328"/>
      <c r="J2330" s="328"/>
      <c r="K2330" s="328"/>
      <c r="L2330" s="328"/>
      <c r="M2330" s="328"/>
      <c r="N2330" s="328"/>
      <c r="O2330" s="328"/>
      <c r="P2330" s="328"/>
      <c r="Q2330" s="328"/>
      <c r="R2330" s="328"/>
      <c r="S2330" s="328"/>
      <c r="T2330" s="328"/>
      <c r="U2330" s="328"/>
      <c r="V2330" s="328"/>
      <c r="W2330" s="328"/>
      <c r="X2330" s="328"/>
      <c r="Y2330" s="329"/>
      <c r="Z2330" s="336"/>
      <c r="AA2330" s="337"/>
      <c r="AB2330" s="337"/>
      <c r="AC2330" s="337"/>
      <c r="AD2330" s="338"/>
      <c r="AE2330" s="336"/>
      <c r="AF2330" s="337"/>
      <c r="AG2330" s="337"/>
      <c r="AH2330" s="337"/>
      <c r="AI2330" s="337"/>
      <c r="AJ2330" s="337"/>
      <c r="AK2330" s="300"/>
      <c r="AL2330" s="301"/>
      <c r="AM2330" s="301"/>
      <c r="AN2330" s="301"/>
      <c r="AO2330" s="301"/>
      <c r="AP2330" s="301"/>
      <c r="AQ2330" s="301"/>
      <c r="AR2330" s="301"/>
      <c r="AS2330" s="301"/>
      <c r="AT2330" s="301"/>
      <c r="AU2330" s="301"/>
      <c r="AV2330" s="301"/>
      <c r="AW2330" s="301"/>
      <c r="AX2330" s="302"/>
      <c r="AY2330" s="407"/>
      <c r="AZ2330" s="304"/>
      <c r="BA2330" s="304"/>
      <c r="BB2330" s="408"/>
      <c r="BC2330" s="306">
        <f t="shared" si="130"/>
        <v>0</v>
      </c>
      <c r="BD2330" s="307"/>
      <c r="BE2330" s="307"/>
      <c r="BF2330" s="308"/>
      <c r="BG2330" s="309"/>
      <c r="BH2330" s="310"/>
      <c r="BI2330" s="310"/>
      <c r="BJ2330" s="311"/>
      <c r="BK2330" s="312">
        <f t="shared" si="131"/>
        <v>0</v>
      </c>
      <c r="BL2330" s="313"/>
      <c r="BM2330" s="313"/>
      <c r="BN2330" s="313"/>
      <c r="BO2330" s="313"/>
      <c r="BP2330" s="314"/>
      <c r="BQ2330" s="294"/>
      <c r="BR2330" s="295"/>
      <c r="BS2330" s="295"/>
      <c r="BT2330" s="295"/>
      <c r="BU2330" s="295"/>
      <c r="BV2330" s="295"/>
      <c r="BW2330" s="296"/>
      <c r="BX2330" s="294"/>
      <c r="BY2330" s="295"/>
      <c r="BZ2330" s="295"/>
      <c r="CA2330" s="295"/>
      <c r="CB2330" s="295"/>
      <c r="CC2330" s="296"/>
      <c r="CD2330" s="294"/>
      <c r="CE2330" s="295"/>
      <c r="CF2330" s="295"/>
      <c r="CG2330" s="295"/>
      <c r="CH2330" s="295"/>
      <c r="CI2330" s="296"/>
    </row>
    <row r="2331" spans="1:87" ht="18" customHeight="1" x14ac:dyDescent="0.25">
      <c r="A2331" s="75"/>
      <c r="B2331" s="327"/>
      <c r="C2331" s="328"/>
      <c r="D2331" s="328"/>
      <c r="E2331" s="328"/>
      <c r="F2331" s="328"/>
      <c r="G2331" s="328"/>
      <c r="H2331" s="328"/>
      <c r="I2331" s="328"/>
      <c r="J2331" s="328"/>
      <c r="K2331" s="328"/>
      <c r="L2331" s="328"/>
      <c r="M2331" s="328"/>
      <c r="N2331" s="328"/>
      <c r="O2331" s="328"/>
      <c r="P2331" s="328"/>
      <c r="Q2331" s="328"/>
      <c r="R2331" s="328"/>
      <c r="S2331" s="328"/>
      <c r="T2331" s="328"/>
      <c r="U2331" s="328"/>
      <c r="V2331" s="328"/>
      <c r="W2331" s="328"/>
      <c r="X2331" s="328"/>
      <c r="Y2331" s="329"/>
      <c r="Z2331" s="336"/>
      <c r="AA2331" s="337"/>
      <c r="AB2331" s="337"/>
      <c r="AC2331" s="337"/>
      <c r="AD2331" s="338"/>
      <c r="AE2331" s="336"/>
      <c r="AF2331" s="337"/>
      <c r="AG2331" s="337"/>
      <c r="AH2331" s="337"/>
      <c r="AI2331" s="337"/>
      <c r="AJ2331" s="337"/>
      <c r="AK2331" s="300"/>
      <c r="AL2331" s="301"/>
      <c r="AM2331" s="301"/>
      <c r="AN2331" s="301"/>
      <c r="AO2331" s="301"/>
      <c r="AP2331" s="301"/>
      <c r="AQ2331" s="301"/>
      <c r="AR2331" s="301"/>
      <c r="AS2331" s="301"/>
      <c r="AT2331" s="301"/>
      <c r="AU2331" s="301"/>
      <c r="AV2331" s="301"/>
      <c r="AW2331" s="301"/>
      <c r="AX2331" s="302"/>
      <c r="AY2331" s="407"/>
      <c r="AZ2331" s="304"/>
      <c r="BA2331" s="304"/>
      <c r="BB2331" s="408"/>
      <c r="BC2331" s="306">
        <f t="shared" si="130"/>
        <v>0</v>
      </c>
      <c r="BD2331" s="307"/>
      <c r="BE2331" s="307"/>
      <c r="BF2331" s="308"/>
      <c r="BG2331" s="309"/>
      <c r="BH2331" s="310"/>
      <c r="BI2331" s="310"/>
      <c r="BJ2331" s="311"/>
      <c r="BK2331" s="312">
        <f t="shared" si="131"/>
        <v>0</v>
      </c>
      <c r="BL2331" s="313"/>
      <c r="BM2331" s="313"/>
      <c r="BN2331" s="313"/>
      <c r="BO2331" s="313"/>
      <c r="BP2331" s="314"/>
      <c r="BQ2331" s="294"/>
      <c r="BR2331" s="295"/>
      <c r="BS2331" s="295"/>
      <c r="BT2331" s="295"/>
      <c r="BU2331" s="295"/>
      <c r="BV2331" s="295"/>
      <c r="BW2331" s="296"/>
      <c r="BX2331" s="294"/>
      <c r="BY2331" s="295"/>
      <c r="BZ2331" s="295"/>
      <c r="CA2331" s="295"/>
      <c r="CB2331" s="295"/>
      <c r="CC2331" s="296"/>
      <c r="CD2331" s="294"/>
      <c r="CE2331" s="295"/>
      <c r="CF2331" s="295"/>
      <c r="CG2331" s="295"/>
      <c r="CH2331" s="295"/>
      <c r="CI2331" s="296"/>
    </row>
    <row r="2332" spans="1:87" ht="18" customHeight="1" x14ac:dyDescent="0.25">
      <c r="A2332" s="75"/>
      <c r="B2332" s="327"/>
      <c r="C2332" s="328"/>
      <c r="D2332" s="328"/>
      <c r="E2332" s="328"/>
      <c r="F2332" s="328"/>
      <c r="G2332" s="328"/>
      <c r="H2332" s="328"/>
      <c r="I2332" s="328"/>
      <c r="J2332" s="328"/>
      <c r="K2332" s="328"/>
      <c r="L2332" s="328"/>
      <c r="M2332" s="328"/>
      <c r="N2332" s="328"/>
      <c r="O2332" s="328"/>
      <c r="P2332" s="328"/>
      <c r="Q2332" s="328"/>
      <c r="R2332" s="328"/>
      <c r="S2332" s="328"/>
      <c r="T2332" s="328"/>
      <c r="U2332" s="328"/>
      <c r="V2332" s="328"/>
      <c r="W2332" s="328"/>
      <c r="X2332" s="328"/>
      <c r="Y2332" s="329"/>
      <c r="Z2332" s="336"/>
      <c r="AA2332" s="337"/>
      <c r="AB2332" s="337"/>
      <c r="AC2332" s="337"/>
      <c r="AD2332" s="338"/>
      <c r="AE2332" s="336"/>
      <c r="AF2332" s="337"/>
      <c r="AG2332" s="337"/>
      <c r="AH2332" s="337"/>
      <c r="AI2332" s="337"/>
      <c r="AJ2332" s="337"/>
      <c r="AK2332" s="300"/>
      <c r="AL2332" s="301"/>
      <c r="AM2332" s="301"/>
      <c r="AN2332" s="301"/>
      <c r="AO2332" s="301"/>
      <c r="AP2332" s="301"/>
      <c r="AQ2332" s="301"/>
      <c r="AR2332" s="301"/>
      <c r="AS2332" s="301"/>
      <c r="AT2332" s="301"/>
      <c r="AU2332" s="301"/>
      <c r="AV2332" s="301"/>
      <c r="AW2332" s="301"/>
      <c r="AX2332" s="302"/>
      <c r="AY2332" s="407"/>
      <c r="AZ2332" s="304"/>
      <c r="BA2332" s="304"/>
      <c r="BB2332" s="408"/>
      <c r="BC2332" s="306">
        <f t="shared" si="130"/>
        <v>0</v>
      </c>
      <c r="BD2332" s="307"/>
      <c r="BE2332" s="307"/>
      <c r="BF2332" s="308"/>
      <c r="BG2332" s="309"/>
      <c r="BH2332" s="310"/>
      <c r="BI2332" s="310"/>
      <c r="BJ2332" s="311"/>
      <c r="BK2332" s="312">
        <f t="shared" si="131"/>
        <v>0</v>
      </c>
      <c r="BL2332" s="313"/>
      <c r="BM2332" s="313"/>
      <c r="BN2332" s="313"/>
      <c r="BO2332" s="313"/>
      <c r="BP2332" s="314"/>
      <c r="BQ2332" s="294"/>
      <c r="BR2332" s="295"/>
      <c r="BS2332" s="295"/>
      <c r="BT2332" s="295"/>
      <c r="BU2332" s="295"/>
      <c r="BV2332" s="295"/>
      <c r="BW2332" s="296"/>
      <c r="BX2332" s="294"/>
      <c r="BY2332" s="295"/>
      <c r="BZ2332" s="295"/>
      <c r="CA2332" s="295"/>
      <c r="CB2332" s="295"/>
      <c r="CC2332" s="296"/>
      <c r="CD2332" s="294"/>
      <c r="CE2332" s="295"/>
      <c r="CF2332" s="295"/>
      <c r="CG2332" s="295"/>
      <c r="CH2332" s="295"/>
      <c r="CI2332" s="296"/>
    </row>
    <row r="2333" spans="1:87" ht="18" customHeight="1" x14ac:dyDescent="0.25">
      <c r="A2333" s="75"/>
      <c r="B2333" s="327"/>
      <c r="C2333" s="328"/>
      <c r="D2333" s="328"/>
      <c r="E2333" s="328"/>
      <c r="F2333" s="328"/>
      <c r="G2333" s="328"/>
      <c r="H2333" s="328"/>
      <c r="I2333" s="328"/>
      <c r="J2333" s="328"/>
      <c r="K2333" s="328"/>
      <c r="L2333" s="328"/>
      <c r="M2333" s="328"/>
      <c r="N2333" s="328"/>
      <c r="O2333" s="328"/>
      <c r="P2333" s="328"/>
      <c r="Q2333" s="328"/>
      <c r="R2333" s="328"/>
      <c r="S2333" s="328"/>
      <c r="T2333" s="328"/>
      <c r="U2333" s="328"/>
      <c r="V2333" s="328"/>
      <c r="W2333" s="328"/>
      <c r="X2333" s="328"/>
      <c r="Y2333" s="329"/>
      <c r="Z2333" s="336"/>
      <c r="AA2333" s="337"/>
      <c r="AB2333" s="337"/>
      <c r="AC2333" s="337"/>
      <c r="AD2333" s="338"/>
      <c r="AE2333" s="336"/>
      <c r="AF2333" s="337"/>
      <c r="AG2333" s="337"/>
      <c r="AH2333" s="337"/>
      <c r="AI2333" s="337"/>
      <c r="AJ2333" s="337"/>
      <c r="AK2333" s="300"/>
      <c r="AL2333" s="301"/>
      <c r="AM2333" s="301"/>
      <c r="AN2333" s="301"/>
      <c r="AO2333" s="301"/>
      <c r="AP2333" s="301"/>
      <c r="AQ2333" s="301"/>
      <c r="AR2333" s="301"/>
      <c r="AS2333" s="301"/>
      <c r="AT2333" s="301"/>
      <c r="AU2333" s="301"/>
      <c r="AV2333" s="301"/>
      <c r="AW2333" s="301"/>
      <c r="AX2333" s="302"/>
      <c r="AY2333" s="407"/>
      <c r="AZ2333" s="304"/>
      <c r="BA2333" s="304"/>
      <c r="BB2333" s="408"/>
      <c r="BC2333" s="306">
        <f t="shared" si="130"/>
        <v>0</v>
      </c>
      <c r="BD2333" s="307"/>
      <c r="BE2333" s="307"/>
      <c r="BF2333" s="308"/>
      <c r="BG2333" s="309"/>
      <c r="BH2333" s="310"/>
      <c r="BI2333" s="310"/>
      <c r="BJ2333" s="311"/>
      <c r="BK2333" s="312">
        <f t="shared" si="131"/>
        <v>0</v>
      </c>
      <c r="BL2333" s="313"/>
      <c r="BM2333" s="313"/>
      <c r="BN2333" s="313"/>
      <c r="BO2333" s="313"/>
      <c r="BP2333" s="314"/>
      <c r="BQ2333" s="294"/>
      <c r="BR2333" s="295"/>
      <c r="BS2333" s="295"/>
      <c r="BT2333" s="295"/>
      <c r="BU2333" s="295"/>
      <c r="BV2333" s="295"/>
      <c r="BW2333" s="296"/>
      <c r="BX2333" s="294"/>
      <c r="BY2333" s="295"/>
      <c r="BZ2333" s="295"/>
      <c r="CA2333" s="295"/>
      <c r="CB2333" s="295"/>
      <c r="CC2333" s="296"/>
      <c r="CD2333" s="294"/>
      <c r="CE2333" s="295"/>
      <c r="CF2333" s="295"/>
      <c r="CG2333" s="295"/>
      <c r="CH2333" s="295"/>
      <c r="CI2333" s="296"/>
    </row>
    <row r="2334" spans="1:87" ht="18" customHeight="1" x14ac:dyDescent="0.25">
      <c r="A2334" s="75"/>
      <c r="B2334" s="327"/>
      <c r="C2334" s="328"/>
      <c r="D2334" s="328"/>
      <c r="E2334" s="328"/>
      <c r="F2334" s="328"/>
      <c r="G2334" s="328"/>
      <c r="H2334" s="328"/>
      <c r="I2334" s="328"/>
      <c r="J2334" s="328"/>
      <c r="K2334" s="328"/>
      <c r="L2334" s="328"/>
      <c r="M2334" s="328"/>
      <c r="N2334" s="328"/>
      <c r="O2334" s="328"/>
      <c r="P2334" s="328"/>
      <c r="Q2334" s="328"/>
      <c r="R2334" s="328"/>
      <c r="S2334" s="328"/>
      <c r="T2334" s="328"/>
      <c r="U2334" s="328"/>
      <c r="V2334" s="328"/>
      <c r="W2334" s="328"/>
      <c r="X2334" s="328"/>
      <c r="Y2334" s="329"/>
      <c r="Z2334" s="336"/>
      <c r="AA2334" s="337"/>
      <c r="AB2334" s="337"/>
      <c r="AC2334" s="337"/>
      <c r="AD2334" s="338"/>
      <c r="AE2334" s="336"/>
      <c r="AF2334" s="337"/>
      <c r="AG2334" s="337"/>
      <c r="AH2334" s="337"/>
      <c r="AI2334" s="337"/>
      <c r="AJ2334" s="337"/>
      <c r="AK2334" s="300"/>
      <c r="AL2334" s="301"/>
      <c r="AM2334" s="301"/>
      <c r="AN2334" s="301"/>
      <c r="AO2334" s="301"/>
      <c r="AP2334" s="301"/>
      <c r="AQ2334" s="301"/>
      <c r="AR2334" s="301"/>
      <c r="AS2334" s="301"/>
      <c r="AT2334" s="301"/>
      <c r="AU2334" s="301"/>
      <c r="AV2334" s="301"/>
      <c r="AW2334" s="301"/>
      <c r="AX2334" s="302"/>
      <c r="AY2334" s="407"/>
      <c r="AZ2334" s="304"/>
      <c r="BA2334" s="304"/>
      <c r="BB2334" s="408"/>
      <c r="BC2334" s="306">
        <f t="shared" si="130"/>
        <v>0</v>
      </c>
      <c r="BD2334" s="307"/>
      <c r="BE2334" s="307"/>
      <c r="BF2334" s="308"/>
      <c r="BG2334" s="309"/>
      <c r="BH2334" s="310"/>
      <c r="BI2334" s="310"/>
      <c r="BJ2334" s="311"/>
      <c r="BK2334" s="312">
        <f t="shared" si="131"/>
        <v>0</v>
      </c>
      <c r="BL2334" s="313"/>
      <c r="BM2334" s="313"/>
      <c r="BN2334" s="313"/>
      <c r="BO2334" s="313"/>
      <c r="BP2334" s="314"/>
      <c r="BQ2334" s="294"/>
      <c r="BR2334" s="295"/>
      <c r="BS2334" s="295"/>
      <c r="BT2334" s="295"/>
      <c r="BU2334" s="295"/>
      <c r="BV2334" s="295"/>
      <c r="BW2334" s="296"/>
      <c r="BX2334" s="294"/>
      <c r="BY2334" s="295"/>
      <c r="BZ2334" s="295"/>
      <c r="CA2334" s="295"/>
      <c r="CB2334" s="295"/>
      <c r="CC2334" s="296"/>
      <c r="CD2334" s="294"/>
      <c r="CE2334" s="295"/>
      <c r="CF2334" s="295"/>
      <c r="CG2334" s="295"/>
      <c r="CH2334" s="295"/>
      <c r="CI2334" s="296"/>
    </row>
    <row r="2335" spans="1:87" ht="18" customHeight="1" x14ac:dyDescent="0.25">
      <c r="A2335" s="75"/>
      <c r="B2335" s="327"/>
      <c r="C2335" s="328"/>
      <c r="D2335" s="328"/>
      <c r="E2335" s="328"/>
      <c r="F2335" s="328"/>
      <c r="G2335" s="328"/>
      <c r="H2335" s="328"/>
      <c r="I2335" s="328"/>
      <c r="J2335" s="328"/>
      <c r="K2335" s="328"/>
      <c r="L2335" s="328"/>
      <c r="M2335" s="328"/>
      <c r="N2335" s="328"/>
      <c r="O2335" s="328"/>
      <c r="P2335" s="328"/>
      <c r="Q2335" s="328"/>
      <c r="R2335" s="328"/>
      <c r="S2335" s="328"/>
      <c r="T2335" s="328"/>
      <c r="U2335" s="328"/>
      <c r="V2335" s="328"/>
      <c r="W2335" s="328"/>
      <c r="X2335" s="328"/>
      <c r="Y2335" s="329"/>
      <c r="Z2335" s="336"/>
      <c r="AA2335" s="337"/>
      <c r="AB2335" s="337"/>
      <c r="AC2335" s="337"/>
      <c r="AD2335" s="338"/>
      <c r="AE2335" s="336"/>
      <c r="AF2335" s="337"/>
      <c r="AG2335" s="337"/>
      <c r="AH2335" s="337"/>
      <c r="AI2335" s="337"/>
      <c r="AJ2335" s="337"/>
      <c r="AK2335" s="300"/>
      <c r="AL2335" s="301"/>
      <c r="AM2335" s="301"/>
      <c r="AN2335" s="301"/>
      <c r="AO2335" s="301"/>
      <c r="AP2335" s="301"/>
      <c r="AQ2335" s="301"/>
      <c r="AR2335" s="301"/>
      <c r="AS2335" s="301"/>
      <c r="AT2335" s="301"/>
      <c r="AU2335" s="301"/>
      <c r="AV2335" s="301"/>
      <c r="AW2335" s="301"/>
      <c r="AX2335" s="302"/>
      <c r="AY2335" s="407"/>
      <c r="AZ2335" s="304"/>
      <c r="BA2335" s="304"/>
      <c r="BB2335" s="408"/>
      <c r="BC2335" s="306">
        <f t="shared" si="130"/>
        <v>0</v>
      </c>
      <c r="BD2335" s="307"/>
      <c r="BE2335" s="307"/>
      <c r="BF2335" s="308"/>
      <c r="BG2335" s="309"/>
      <c r="BH2335" s="310"/>
      <c r="BI2335" s="310"/>
      <c r="BJ2335" s="311"/>
      <c r="BK2335" s="312">
        <f t="shared" si="131"/>
        <v>0</v>
      </c>
      <c r="BL2335" s="313"/>
      <c r="BM2335" s="313"/>
      <c r="BN2335" s="313"/>
      <c r="BO2335" s="313"/>
      <c r="BP2335" s="314"/>
      <c r="BQ2335" s="294"/>
      <c r="BR2335" s="295"/>
      <c r="BS2335" s="295"/>
      <c r="BT2335" s="295"/>
      <c r="BU2335" s="295"/>
      <c r="BV2335" s="295"/>
      <c r="BW2335" s="296"/>
      <c r="BX2335" s="294"/>
      <c r="BY2335" s="295"/>
      <c r="BZ2335" s="295"/>
      <c r="CA2335" s="295"/>
      <c r="CB2335" s="295"/>
      <c r="CC2335" s="296"/>
      <c r="CD2335" s="294"/>
      <c r="CE2335" s="295"/>
      <c r="CF2335" s="295"/>
      <c r="CG2335" s="295"/>
      <c r="CH2335" s="295"/>
      <c r="CI2335" s="296"/>
    </row>
    <row r="2336" spans="1:87" ht="18" customHeight="1" x14ac:dyDescent="0.25">
      <c r="A2336" s="75"/>
      <c r="B2336" s="327"/>
      <c r="C2336" s="328"/>
      <c r="D2336" s="328"/>
      <c r="E2336" s="328"/>
      <c r="F2336" s="328"/>
      <c r="G2336" s="328"/>
      <c r="H2336" s="328"/>
      <c r="I2336" s="328"/>
      <c r="J2336" s="328"/>
      <c r="K2336" s="328"/>
      <c r="L2336" s="328"/>
      <c r="M2336" s="328"/>
      <c r="N2336" s="328"/>
      <c r="O2336" s="328"/>
      <c r="P2336" s="328"/>
      <c r="Q2336" s="328"/>
      <c r="R2336" s="328"/>
      <c r="S2336" s="328"/>
      <c r="T2336" s="328"/>
      <c r="U2336" s="328"/>
      <c r="V2336" s="328"/>
      <c r="W2336" s="328"/>
      <c r="X2336" s="328"/>
      <c r="Y2336" s="329"/>
      <c r="Z2336" s="336"/>
      <c r="AA2336" s="337"/>
      <c r="AB2336" s="337"/>
      <c r="AC2336" s="337"/>
      <c r="AD2336" s="338"/>
      <c r="AE2336" s="336"/>
      <c r="AF2336" s="337"/>
      <c r="AG2336" s="337"/>
      <c r="AH2336" s="337"/>
      <c r="AI2336" s="337"/>
      <c r="AJ2336" s="337"/>
      <c r="AK2336" s="300"/>
      <c r="AL2336" s="301"/>
      <c r="AM2336" s="301"/>
      <c r="AN2336" s="301"/>
      <c r="AO2336" s="301"/>
      <c r="AP2336" s="301"/>
      <c r="AQ2336" s="301"/>
      <c r="AR2336" s="301"/>
      <c r="AS2336" s="301"/>
      <c r="AT2336" s="301"/>
      <c r="AU2336" s="301"/>
      <c r="AV2336" s="301"/>
      <c r="AW2336" s="301"/>
      <c r="AX2336" s="302"/>
      <c r="AY2336" s="407"/>
      <c r="AZ2336" s="304"/>
      <c r="BA2336" s="304"/>
      <c r="BB2336" s="408"/>
      <c r="BC2336" s="306">
        <f t="shared" si="130"/>
        <v>0</v>
      </c>
      <c r="BD2336" s="307"/>
      <c r="BE2336" s="307"/>
      <c r="BF2336" s="308"/>
      <c r="BG2336" s="309"/>
      <c r="BH2336" s="310"/>
      <c r="BI2336" s="310"/>
      <c r="BJ2336" s="311"/>
      <c r="BK2336" s="312">
        <f t="shared" si="131"/>
        <v>0</v>
      </c>
      <c r="BL2336" s="313"/>
      <c r="BM2336" s="313"/>
      <c r="BN2336" s="313"/>
      <c r="BO2336" s="313"/>
      <c r="BP2336" s="314"/>
      <c r="BQ2336" s="294"/>
      <c r="BR2336" s="295"/>
      <c r="BS2336" s="295"/>
      <c r="BT2336" s="295"/>
      <c r="BU2336" s="295"/>
      <c r="BV2336" s="295"/>
      <c r="BW2336" s="296"/>
      <c r="BX2336" s="294"/>
      <c r="BY2336" s="295"/>
      <c r="BZ2336" s="295"/>
      <c r="CA2336" s="295"/>
      <c r="CB2336" s="295"/>
      <c r="CC2336" s="296"/>
      <c r="CD2336" s="294"/>
      <c r="CE2336" s="295"/>
      <c r="CF2336" s="295"/>
      <c r="CG2336" s="295"/>
      <c r="CH2336" s="295"/>
      <c r="CI2336" s="296"/>
    </row>
    <row r="2337" spans="1:87" ht="18" customHeight="1" x14ac:dyDescent="0.25">
      <c r="A2337" s="75"/>
      <c r="B2337" s="327"/>
      <c r="C2337" s="328"/>
      <c r="D2337" s="328"/>
      <c r="E2337" s="328"/>
      <c r="F2337" s="328"/>
      <c r="G2337" s="328"/>
      <c r="H2337" s="328"/>
      <c r="I2337" s="328"/>
      <c r="J2337" s="328"/>
      <c r="K2337" s="328"/>
      <c r="L2337" s="328"/>
      <c r="M2337" s="328"/>
      <c r="N2337" s="328"/>
      <c r="O2337" s="328"/>
      <c r="P2337" s="328"/>
      <c r="Q2337" s="328"/>
      <c r="R2337" s="328"/>
      <c r="S2337" s="328"/>
      <c r="T2337" s="328"/>
      <c r="U2337" s="328"/>
      <c r="V2337" s="328"/>
      <c r="W2337" s="328"/>
      <c r="X2337" s="328"/>
      <c r="Y2337" s="329"/>
      <c r="Z2337" s="336"/>
      <c r="AA2337" s="337"/>
      <c r="AB2337" s="337"/>
      <c r="AC2337" s="337"/>
      <c r="AD2337" s="338"/>
      <c r="AE2337" s="336"/>
      <c r="AF2337" s="337"/>
      <c r="AG2337" s="337"/>
      <c r="AH2337" s="337"/>
      <c r="AI2337" s="337"/>
      <c r="AJ2337" s="337"/>
      <c r="AK2337" s="300"/>
      <c r="AL2337" s="301"/>
      <c r="AM2337" s="301"/>
      <c r="AN2337" s="301"/>
      <c r="AO2337" s="301"/>
      <c r="AP2337" s="301"/>
      <c r="AQ2337" s="301"/>
      <c r="AR2337" s="301"/>
      <c r="AS2337" s="301"/>
      <c r="AT2337" s="301"/>
      <c r="AU2337" s="301"/>
      <c r="AV2337" s="301"/>
      <c r="AW2337" s="301"/>
      <c r="AX2337" s="302"/>
      <c r="AY2337" s="407"/>
      <c r="AZ2337" s="304"/>
      <c r="BA2337" s="304"/>
      <c r="BB2337" s="408"/>
      <c r="BC2337" s="306">
        <f t="shared" si="130"/>
        <v>0</v>
      </c>
      <c r="BD2337" s="307"/>
      <c r="BE2337" s="307"/>
      <c r="BF2337" s="308"/>
      <c r="BG2337" s="309"/>
      <c r="BH2337" s="310"/>
      <c r="BI2337" s="310"/>
      <c r="BJ2337" s="311"/>
      <c r="BK2337" s="312">
        <f t="shared" si="131"/>
        <v>0</v>
      </c>
      <c r="BL2337" s="313"/>
      <c r="BM2337" s="313"/>
      <c r="BN2337" s="313"/>
      <c r="BO2337" s="313"/>
      <c r="BP2337" s="314"/>
      <c r="BQ2337" s="294"/>
      <c r="BR2337" s="295"/>
      <c r="BS2337" s="295"/>
      <c r="BT2337" s="295"/>
      <c r="BU2337" s="295"/>
      <c r="BV2337" s="295"/>
      <c r="BW2337" s="296"/>
      <c r="BX2337" s="294"/>
      <c r="BY2337" s="295"/>
      <c r="BZ2337" s="295"/>
      <c r="CA2337" s="295"/>
      <c r="CB2337" s="295"/>
      <c r="CC2337" s="296"/>
      <c r="CD2337" s="294"/>
      <c r="CE2337" s="295"/>
      <c r="CF2337" s="295"/>
      <c r="CG2337" s="295"/>
      <c r="CH2337" s="295"/>
      <c r="CI2337" s="296"/>
    </row>
    <row r="2338" spans="1:87" ht="18" customHeight="1" thickBot="1" x14ac:dyDescent="0.3">
      <c r="A2338" s="75"/>
      <c r="B2338" s="330"/>
      <c r="C2338" s="331"/>
      <c r="D2338" s="331"/>
      <c r="E2338" s="331"/>
      <c r="F2338" s="331"/>
      <c r="G2338" s="331"/>
      <c r="H2338" s="331"/>
      <c r="I2338" s="331"/>
      <c r="J2338" s="331"/>
      <c r="K2338" s="331"/>
      <c r="L2338" s="331"/>
      <c r="M2338" s="331"/>
      <c r="N2338" s="331"/>
      <c r="O2338" s="331"/>
      <c r="P2338" s="331"/>
      <c r="Q2338" s="331"/>
      <c r="R2338" s="331"/>
      <c r="S2338" s="331"/>
      <c r="T2338" s="331"/>
      <c r="U2338" s="331"/>
      <c r="V2338" s="331"/>
      <c r="W2338" s="331"/>
      <c r="X2338" s="331"/>
      <c r="Y2338" s="332"/>
      <c r="Z2338" s="339"/>
      <c r="AA2338" s="340"/>
      <c r="AB2338" s="340"/>
      <c r="AC2338" s="340"/>
      <c r="AD2338" s="341"/>
      <c r="AE2338" s="339"/>
      <c r="AF2338" s="340"/>
      <c r="AG2338" s="340"/>
      <c r="AH2338" s="340"/>
      <c r="AI2338" s="340"/>
      <c r="AJ2338" s="340"/>
      <c r="AK2338" s="392"/>
      <c r="AL2338" s="393"/>
      <c r="AM2338" s="393"/>
      <c r="AN2338" s="393"/>
      <c r="AO2338" s="393"/>
      <c r="AP2338" s="393"/>
      <c r="AQ2338" s="393"/>
      <c r="AR2338" s="393"/>
      <c r="AS2338" s="393"/>
      <c r="AT2338" s="393"/>
      <c r="AU2338" s="393"/>
      <c r="AV2338" s="393"/>
      <c r="AW2338" s="393"/>
      <c r="AX2338" s="394"/>
      <c r="AY2338" s="411"/>
      <c r="AZ2338" s="396"/>
      <c r="BA2338" s="396"/>
      <c r="BB2338" s="412"/>
      <c r="BC2338" s="398">
        <f t="shared" si="130"/>
        <v>0</v>
      </c>
      <c r="BD2338" s="399"/>
      <c r="BE2338" s="399"/>
      <c r="BF2338" s="400"/>
      <c r="BG2338" s="401"/>
      <c r="BH2338" s="402"/>
      <c r="BI2338" s="402"/>
      <c r="BJ2338" s="403"/>
      <c r="BK2338" s="404">
        <f t="shared" si="131"/>
        <v>0</v>
      </c>
      <c r="BL2338" s="405"/>
      <c r="BM2338" s="405"/>
      <c r="BN2338" s="405"/>
      <c r="BO2338" s="405"/>
      <c r="BP2338" s="406"/>
      <c r="BQ2338" s="297"/>
      <c r="BR2338" s="298"/>
      <c r="BS2338" s="298"/>
      <c r="BT2338" s="298"/>
      <c r="BU2338" s="298"/>
      <c r="BV2338" s="298"/>
      <c r="BW2338" s="299"/>
      <c r="BX2338" s="297"/>
      <c r="BY2338" s="298"/>
      <c r="BZ2338" s="298"/>
      <c r="CA2338" s="298"/>
      <c r="CB2338" s="298"/>
      <c r="CC2338" s="299"/>
      <c r="CD2338" s="297"/>
      <c r="CE2338" s="298"/>
      <c r="CF2338" s="298"/>
      <c r="CG2338" s="298"/>
      <c r="CH2338" s="298"/>
      <c r="CI2338" s="299"/>
    </row>
    <row r="2339" spans="1:87" ht="18" customHeight="1" thickBot="1" x14ac:dyDescent="0.3">
      <c r="A2339" s="75"/>
      <c r="B2339" s="377"/>
      <c r="C2339" s="378"/>
      <c r="D2339" s="378"/>
      <c r="E2339" s="378"/>
      <c r="F2339" s="378"/>
      <c r="G2339" s="378"/>
      <c r="H2339" s="378"/>
      <c r="I2339" s="378"/>
      <c r="J2339" s="378"/>
      <c r="K2339" s="378"/>
      <c r="L2339" s="378"/>
      <c r="M2339" s="378"/>
      <c r="N2339" s="378"/>
      <c r="O2339" s="378"/>
      <c r="P2339" s="378"/>
      <c r="Q2339" s="378"/>
      <c r="R2339" s="378"/>
      <c r="S2339" s="378"/>
      <c r="T2339" s="378"/>
      <c r="U2339" s="378"/>
      <c r="V2339" s="378"/>
      <c r="W2339" s="378"/>
      <c r="X2339" s="378"/>
      <c r="Y2339" s="378"/>
      <c r="Z2339" s="378"/>
      <c r="AA2339" s="378"/>
      <c r="AB2339" s="378"/>
      <c r="AC2339" s="378"/>
      <c r="AD2339" s="378"/>
      <c r="AE2339" s="378"/>
      <c r="AF2339" s="378"/>
      <c r="AG2339" s="378"/>
      <c r="AH2339" s="378"/>
      <c r="AI2339" s="378"/>
      <c r="AJ2339" s="379"/>
      <c r="AK2339" s="380" t="s">
        <v>3</v>
      </c>
      <c r="AL2339" s="381"/>
      <c r="AM2339" s="381"/>
      <c r="AN2339" s="381"/>
      <c r="AO2339" s="381"/>
      <c r="AP2339" s="381"/>
      <c r="AQ2339" s="381"/>
      <c r="AR2339" s="381"/>
      <c r="AS2339" s="381"/>
      <c r="AT2339" s="381"/>
      <c r="AU2339" s="381"/>
      <c r="AV2339" s="381"/>
      <c r="AW2339" s="381"/>
      <c r="AX2339" s="381"/>
      <c r="AY2339" s="382"/>
      <c r="AZ2339" s="382"/>
      <c r="BA2339" s="382"/>
      <c r="BB2339" s="382"/>
      <c r="BC2339" s="382"/>
      <c r="BD2339" s="382"/>
      <c r="BE2339" s="382"/>
      <c r="BF2339" s="382"/>
      <c r="BG2339" s="382"/>
      <c r="BH2339" s="382"/>
      <c r="BI2339" s="382"/>
      <c r="BJ2339" s="383"/>
      <c r="BK2339" s="384">
        <f>SUM(BK2309:BK2338)</f>
        <v>0</v>
      </c>
      <c r="BL2339" s="385"/>
      <c r="BM2339" s="385"/>
      <c r="BN2339" s="385"/>
      <c r="BO2339" s="385"/>
      <c r="BP2339" s="386"/>
      <c r="BQ2339" s="387" t="s">
        <v>100</v>
      </c>
      <c r="BR2339" s="388"/>
      <c r="BS2339" s="388"/>
      <c r="BT2339" s="388"/>
      <c r="BU2339" s="388"/>
      <c r="BV2339" s="388"/>
      <c r="BW2339" s="388"/>
      <c r="BX2339" s="388"/>
      <c r="BY2339" s="388"/>
      <c r="BZ2339" s="388"/>
      <c r="CA2339" s="388"/>
      <c r="CB2339" s="388"/>
      <c r="CC2339" s="389"/>
      <c r="CD2339" s="390">
        <f>+CD2309*AE2309</f>
        <v>0</v>
      </c>
      <c r="CE2339" s="390"/>
      <c r="CF2339" s="390"/>
      <c r="CG2339" s="390"/>
      <c r="CH2339" s="390"/>
      <c r="CI2339" s="391"/>
    </row>
    <row r="2340" spans="1:87" ht="18" customHeight="1" thickBot="1" x14ac:dyDescent="0.3">
      <c r="A2340" s="75"/>
      <c r="B2340" s="76"/>
      <c r="C2340" s="76"/>
      <c r="D2340" s="76"/>
      <c r="E2340" s="76"/>
      <c r="F2340" s="76"/>
      <c r="G2340" s="76"/>
      <c r="H2340" s="76"/>
      <c r="I2340" s="76"/>
      <c r="J2340" s="76"/>
      <c r="K2340" s="76"/>
      <c r="L2340" s="76"/>
      <c r="M2340" s="76"/>
      <c r="N2340" s="76"/>
      <c r="O2340" s="76"/>
      <c r="P2340" s="76"/>
      <c r="Q2340" s="76"/>
      <c r="R2340" s="76"/>
      <c r="S2340" s="76"/>
      <c r="T2340" s="76"/>
      <c r="U2340" s="76"/>
      <c r="V2340" s="76"/>
      <c r="W2340" s="76"/>
      <c r="X2340" s="76"/>
      <c r="Y2340" s="76"/>
      <c r="Z2340" s="76"/>
      <c r="AA2340" s="76"/>
      <c r="AB2340" s="76"/>
      <c r="AC2340" s="76"/>
      <c r="AD2340" s="76"/>
      <c r="AE2340" s="76"/>
      <c r="AF2340" s="76"/>
      <c r="AG2340" s="76"/>
      <c r="AH2340" s="76"/>
      <c r="AI2340" s="76"/>
      <c r="AJ2340" s="76"/>
      <c r="AK2340" s="76"/>
      <c r="AL2340" s="76"/>
      <c r="AM2340" s="76"/>
      <c r="AN2340" s="76"/>
      <c r="AO2340" s="76"/>
      <c r="AP2340" s="76"/>
      <c r="AQ2340" s="76"/>
      <c r="AR2340" s="76"/>
      <c r="AS2340" s="76"/>
      <c r="AT2340" s="76"/>
      <c r="AU2340" s="76"/>
      <c r="AV2340" s="76"/>
      <c r="AW2340" s="76"/>
      <c r="AX2340" s="76"/>
      <c r="AY2340" s="77"/>
      <c r="AZ2340" s="77"/>
      <c r="BA2340" s="77"/>
      <c r="BB2340" s="77"/>
      <c r="BC2340" s="77"/>
      <c r="BD2340" s="77"/>
      <c r="BE2340" s="77"/>
      <c r="BF2340" s="77"/>
      <c r="BG2340" s="78"/>
      <c r="BH2340" s="78"/>
      <c r="BI2340" s="78"/>
      <c r="BJ2340" s="78"/>
      <c r="BK2340" s="79"/>
      <c r="BL2340" s="79"/>
      <c r="BM2340" s="79"/>
      <c r="BN2340" s="79"/>
      <c r="BO2340" s="79"/>
      <c r="BP2340" s="79"/>
      <c r="BQ2340" s="79"/>
      <c r="BR2340" s="79"/>
      <c r="BS2340" s="79"/>
      <c r="BT2340" s="79"/>
      <c r="BU2340" s="79"/>
      <c r="BV2340" s="79"/>
      <c r="BW2340" s="79"/>
      <c r="BX2340" s="79"/>
      <c r="BY2340" s="79"/>
      <c r="BZ2340" s="79"/>
      <c r="CA2340" s="79"/>
      <c r="CB2340" s="79"/>
      <c r="CC2340" s="79"/>
      <c r="CD2340" s="79"/>
      <c r="CE2340" s="79"/>
      <c r="CF2340" s="79"/>
      <c r="CG2340" s="79"/>
      <c r="CH2340" s="79"/>
      <c r="CI2340" s="79"/>
    </row>
    <row r="2341" spans="1:87" ht="18" customHeight="1" x14ac:dyDescent="0.25">
      <c r="A2341" s="75"/>
      <c r="B2341" s="348" t="s">
        <v>0</v>
      </c>
      <c r="C2341" s="349"/>
      <c r="D2341" s="349"/>
      <c r="E2341" s="349"/>
      <c r="F2341" s="349"/>
      <c r="G2341" s="349"/>
      <c r="H2341" s="349"/>
      <c r="I2341" s="349"/>
      <c r="J2341" s="349"/>
      <c r="K2341" s="349"/>
      <c r="L2341" s="349"/>
      <c r="M2341" s="349"/>
      <c r="N2341" s="349"/>
      <c r="O2341" s="349"/>
      <c r="P2341" s="349"/>
      <c r="Q2341" s="349"/>
      <c r="R2341" s="349"/>
      <c r="S2341" s="349"/>
      <c r="T2341" s="349"/>
      <c r="U2341" s="349"/>
      <c r="V2341" s="349"/>
      <c r="W2341" s="349"/>
      <c r="X2341" s="349"/>
      <c r="Y2341" s="350"/>
      <c r="Z2341" s="348" t="s">
        <v>80</v>
      </c>
      <c r="AA2341" s="349"/>
      <c r="AB2341" s="349"/>
      <c r="AC2341" s="349"/>
      <c r="AD2341" s="350"/>
      <c r="AE2341" s="357" t="s">
        <v>79</v>
      </c>
      <c r="AF2341" s="358"/>
      <c r="AG2341" s="358"/>
      <c r="AH2341" s="358"/>
      <c r="AI2341" s="358"/>
      <c r="AJ2341" s="359"/>
      <c r="AK2341" s="357" t="s">
        <v>81</v>
      </c>
      <c r="AL2341" s="358"/>
      <c r="AM2341" s="358"/>
      <c r="AN2341" s="358"/>
      <c r="AO2341" s="358"/>
      <c r="AP2341" s="358"/>
      <c r="AQ2341" s="358"/>
      <c r="AR2341" s="358"/>
      <c r="AS2341" s="358"/>
      <c r="AT2341" s="358"/>
      <c r="AU2341" s="358"/>
      <c r="AV2341" s="358"/>
      <c r="AW2341" s="358"/>
      <c r="AX2341" s="359"/>
      <c r="AY2341" s="357" t="s">
        <v>1</v>
      </c>
      <c r="AZ2341" s="358"/>
      <c r="BA2341" s="358"/>
      <c r="BB2341" s="359"/>
      <c r="BC2341" s="348" t="s">
        <v>104</v>
      </c>
      <c r="BD2341" s="349"/>
      <c r="BE2341" s="349"/>
      <c r="BF2341" s="350"/>
      <c r="BG2341" s="366" t="s">
        <v>82</v>
      </c>
      <c r="BH2341" s="367"/>
      <c r="BI2341" s="367"/>
      <c r="BJ2341" s="368"/>
      <c r="BK2341" s="315" t="s">
        <v>99</v>
      </c>
      <c r="BL2341" s="316"/>
      <c r="BM2341" s="316"/>
      <c r="BN2341" s="316"/>
      <c r="BO2341" s="316"/>
      <c r="BP2341" s="317"/>
      <c r="BQ2341" s="315" t="s">
        <v>83</v>
      </c>
      <c r="BR2341" s="316"/>
      <c r="BS2341" s="316"/>
      <c r="BT2341" s="316"/>
      <c r="BU2341" s="316"/>
      <c r="BV2341" s="316"/>
      <c r="BW2341" s="317"/>
      <c r="BX2341" s="315" t="s">
        <v>84</v>
      </c>
      <c r="BY2341" s="316"/>
      <c r="BZ2341" s="316"/>
      <c r="CA2341" s="316"/>
      <c r="CB2341" s="316"/>
      <c r="CC2341" s="317"/>
      <c r="CD2341" s="315" t="s">
        <v>85</v>
      </c>
      <c r="CE2341" s="316"/>
      <c r="CF2341" s="316"/>
      <c r="CG2341" s="316"/>
      <c r="CH2341" s="316"/>
      <c r="CI2341" s="317"/>
    </row>
    <row r="2342" spans="1:87" ht="18" customHeight="1" x14ac:dyDescent="0.25">
      <c r="A2342" s="75"/>
      <c r="B2342" s="351"/>
      <c r="C2342" s="352"/>
      <c r="D2342" s="352"/>
      <c r="E2342" s="352"/>
      <c r="F2342" s="352"/>
      <c r="G2342" s="352"/>
      <c r="H2342" s="352"/>
      <c r="I2342" s="352"/>
      <c r="J2342" s="352"/>
      <c r="K2342" s="352"/>
      <c r="L2342" s="352"/>
      <c r="M2342" s="352"/>
      <c r="N2342" s="352"/>
      <c r="O2342" s="352"/>
      <c r="P2342" s="352"/>
      <c r="Q2342" s="352"/>
      <c r="R2342" s="352"/>
      <c r="S2342" s="352"/>
      <c r="T2342" s="352"/>
      <c r="U2342" s="352"/>
      <c r="V2342" s="352"/>
      <c r="W2342" s="352"/>
      <c r="X2342" s="352"/>
      <c r="Y2342" s="353"/>
      <c r="Z2342" s="351"/>
      <c r="AA2342" s="352"/>
      <c r="AB2342" s="352"/>
      <c r="AC2342" s="352"/>
      <c r="AD2342" s="353"/>
      <c r="AE2342" s="360"/>
      <c r="AF2342" s="361"/>
      <c r="AG2342" s="361"/>
      <c r="AH2342" s="361"/>
      <c r="AI2342" s="361"/>
      <c r="AJ2342" s="362"/>
      <c r="AK2342" s="360"/>
      <c r="AL2342" s="361"/>
      <c r="AM2342" s="361"/>
      <c r="AN2342" s="361"/>
      <c r="AO2342" s="361"/>
      <c r="AP2342" s="361"/>
      <c r="AQ2342" s="361"/>
      <c r="AR2342" s="361"/>
      <c r="AS2342" s="361"/>
      <c r="AT2342" s="361"/>
      <c r="AU2342" s="361"/>
      <c r="AV2342" s="361"/>
      <c r="AW2342" s="361"/>
      <c r="AX2342" s="362"/>
      <c r="AY2342" s="360"/>
      <c r="AZ2342" s="361"/>
      <c r="BA2342" s="361"/>
      <c r="BB2342" s="362"/>
      <c r="BC2342" s="351"/>
      <c r="BD2342" s="352"/>
      <c r="BE2342" s="352"/>
      <c r="BF2342" s="353"/>
      <c r="BG2342" s="369"/>
      <c r="BH2342" s="370"/>
      <c r="BI2342" s="370"/>
      <c r="BJ2342" s="371"/>
      <c r="BK2342" s="318"/>
      <c r="BL2342" s="319"/>
      <c r="BM2342" s="319"/>
      <c r="BN2342" s="319"/>
      <c r="BO2342" s="319"/>
      <c r="BP2342" s="320"/>
      <c r="BQ2342" s="318"/>
      <c r="BR2342" s="319"/>
      <c r="BS2342" s="319"/>
      <c r="BT2342" s="319"/>
      <c r="BU2342" s="319"/>
      <c r="BV2342" s="319"/>
      <c r="BW2342" s="320"/>
      <c r="BX2342" s="318"/>
      <c r="BY2342" s="319"/>
      <c r="BZ2342" s="319"/>
      <c r="CA2342" s="319"/>
      <c r="CB2342" s="319"/>
      <c r="CC2342" s="320"/>
      <c r="CD2342" s="318"/>
      <c r="CE2342" s="319"/>
      <c r="CF2342" s="319"/>
      <c r="CG2342" s="319"/>
      <c r="CH2342" s="319"/>
      <c r="CI2342" s="320"/>
    </row>
    <row r="2343" spans="1:87" ht="18" customHeight="1" thickBot="1" x14ac:dyDescent="0.3">
      <c r="A2343" s="75"/>
      <c r="B2343" s="354"/>
      <c r="C2343" s="355"/>
      <c r="D2343" s="355"/>
      <c r="E2343" s="355"/>
      <c r="F2343" s="355"/>
      <c r="G2343" s="355"/>
      <c r="H2343" s="355"/>
      <c r="I2343" s="355"/>
      <c r="J2343" s="355"/>
      <c r="K2343" s="355"/>
      <c r="L2343" s="355"/>
      <c r="M2343" s="355"/>
      <c r="N2343" s="355"/>
      <c r="O2343" s="355"/>
      <c r="P2343" s="355"/>
      <c r="Q2343" s="355"/>
      <c r="R2343" s="355"/>
      <c r="S2343" s="355"/>
      <c r="T2343" s="355"/>
      <c r="U2343" s="355"/>
      <c r="V2343" s="355"/>
      <c r="W2343" s="355"/>
      <c r="X2343" s="355"/>
      <c r="Y2343" s="356"/>
      <c r="Z2343" s="354"/>
      <c r="AA2343" s="355"/>
      <c r="AB2343" s="355"/>
      <c r="AC2343" s="355"/>
      <c r="AD2343" s="356"/>
      <c r="AE2343" s="363"/>
      <c r="AF2343" s="364"/>
      <c r="AG2343" s="364"/>
      <c r="AH2343" s="364"/>
      <c r="AI2343" s="364"/>
      <c r="AJ2343" s="365"/>
      <c r="AK2343" s="360"/>
      <c r="AL2343" s="361"/>
      <c r="AM2343" s="361"/>
      <c r="AN2343" s="361"/>
      <c r="AO2343" s="361"/>
      <c r="AP2343" s="361"/>
      <c r="AQ2343" s="361"/>
      <c r="AR2343" s="361"/>
      <c r="AS2343" s="361"/>
      <c r="AT2343" s="361"/>
      <c r="AU2343" s="361"/>
      <c r="AV2343" s="361"/>
      <c r="AW2343" s="361"/>
      <c r="AX2343" s="362"/>
      <c r="AY2343" s="360"/>
      <c r="AZ2343" s="361"/>
      <c r="BA2343" s="361"/>
      <c r="BB2343" s="362"/>
      <c r="BC2343" s="351"/>
      <c r="BD2343" s="352"/>
      <c r="BE2343" s="352"/>
      <c r="BF2343" s="353"/>
      <c r="BG2343" s="369"/>
      <c r="BH2343" s="370"/>
      <c r="BI2343" s="370"/>
      <c r="BJ2343" s="371"/>
      <c r="BK2343" s="318"/>
      <c r="BL2343" s="319"/>
      <c r="BM2343" s="319"/>
      <c r="BN2343" s="319"/>
      <c r="BO2343" s="319"/>
      <c r="BP2343" s="320"/>
      <c r="BQ2343" s="321"/>
      <c r="BR2343" s="322"/>
      <c r="BS2343" s="322"/>
      <c r="BT2343" s="322"/>
      <c r="BU2343" s="322"/>
      <c r="BV2343" s="322"/>
      <c r="BW2343" s="323"/>
      <c r="BX2343" s="321"/>
      <c r="BY2343" s="322"/>
      <c r="BZ2343" s="322"/>
      <c r="CA2343" s="322"/>
      <c r="CB2343" s="322"/>
      <c r="CC2343" s="323"/>
      <c r="CD2343" s="321"/>
      <c r="CE2343" s="322"/>
      <c r="CF2343" s="322"/>
      <c r="CG2343" s="322"/>
      <c r="CH2343" s="322"/>
      <c r="CI2343" s="323"/>
    </row>
    <row r="2344" spans="1:87" ht="18" customHeight="1" x14ac:dyDescent="0.25">
      <c r="A2344" s="75"/>
      <c r="B2344" s="324"/>
      <c r="C2344" s="325"/>
      <c r="D2344" s="325"/>
      <c r="E2344" s="325"/>
      <c r="F2344" s="325"/>
      <c r="G2344" s="325"/>
      <c r="H2344" s="325"/>
      <c r="I2344" s="325"/>
      <c r="J2344" s="325"/>
      <c r="K2344" s="325"/>
      <c r="L2344" s="325"/>
      <c r="M2344" s="325"/>
      <c r="N2344" s="325"/>
      <c r="O2344" s="325"/>
      <c r="P2344" s="325"/>
      <c r="Q2344" s="325"/>
      <c r="R2344" s="325"/>
      <c r="S2344" s="325"/>
      <c r="T2344" s="325"/>
      <c r="U2344" s="325"/>
      <c r="V2344" s="325"/>
      <c r="W2344" s="325"/>
      <c r="X2344" s="325"/>
      <c r="Y2344" s="326"/>
      <c r="Z2344" s="333"/>
      <c r="AA2344" s="334"/>
      <c r="AB2344" s="334"/>
      <c r="AC2344" s="334"/>
      <c r="AD2344" s="335"/>
      <c r="AE2344" s="333"/>
      <c r="AF2344" s="334"/>
      <c r="AG2344" s="334"/>
      <c r="AH2344" s="334"/>
      <c r="AI2344" s="334"/>
      <c r="AJ2344" s="334"/>
      <c r="AK2344" s="342"/>
      <c r="AL2344" s="343"/>
      <c r="AM2344" s="343"/>
      <c r="AN2344" s="343"/>
      <c r="AO2344" s="343"/>
      <c r="AP2344" s="343"/>
      <c r="AQ2344" s="343"/>
      <c r="AR2344" s="343"/>
      <c r="AS2344" s="343"/>
      <c r="AT2344" s="343"/>
      <c r="AU2344" s="343"/>
      <c r="AV2344" s="343"/>
      <c r="AW2344" s="343"/>
      <c r="AX2344" s="344"/>
      <c r="AY2344" s="409"/>
      <c r="AZ2344" s="346"/>
      <c r="BA2344" s="346"/>
      <c r="BB2344" s="410"/>
      <c r="BC2344" s="345">
        <f>+$AE$2344*AY2344</f>
        <v>0</v>
      </c>
      <c r="BD2344" s="346"/>
      <c r="BE2344" s="346"/>
      <c r="BF2344" s="347"/>
      <c r="BG2344" s="285"/>
      <c r="BH2344" s="286"/>
      <c r="BI2344" s="286"/>
      <c r="BJ2344" s="287"/>
      <c r="BK2344" s="288">
        <f>+AY2344*BG2344</f>
        <v>0</v>
      </c>
      <c r="BL2344" s="289"/>
      <c r="BM2344" s="289"/>
      <c r="BN2344" s="289"/>
      <c r="BO2344" s="289"/>
      <c r="BP2344" s="290"/>
      <c r="BQ2344" s="291"/>
      <c r="BR2344" s="292"/>
      <c r="BS2344" s="292"/>
      <c r="BT2344" s="292"/>
      <c r="BU2344" s="292"/>
      <c r="BV2344" s="292"/>
      <c r="BW2344" s="293"/>
      <c r="BX2344" s="291">
        <f>+(((BK2374+BQ2344)*30)/70)</f>
        <v>0</v>
      </c>
      <c r="BY2344" s="292"/>
      <c r="BZ2344" s="292"/>
      <c r="CA2344" s="292"/>
      <c r="CB2344" s="292"/>
      <c r="CC2344" s="293"/>
      <c r="CD2344" s="291">
        <f>+BK2374+BQ2344+BX2344</f>
        <v>0</v>
      </c>
      <c r="CE2344" s="292"/>
      <c r="CF2344" s="292"/>
      <c r="CG2344" s="292"/>
      <c r="CH2344" s="292"/>
      <c r="CI2344" s="293"/>
    </row>
    <row r="2345" spans="1:87" ht="18" customHeight="1" x14ac:dyDescent="0.25">
      <c r="A2345" s="75"/>
      <c r="B2345" s="327"/>
      <c r="C2345" s="328"/>
      <c r="D2345" s="328"/>
      <c r="E2345" s="328"/>
      <c r="F2345" s="328"/>
      <c r="G2345" s="328"/>
      <c r="H2345" s="328"/>
      <c r="I2345" s="328"/>
      <c r="J2345" s="328"/>
      <c r="K2345" s="328"/>
      <c r="L2345" s="328"/>
      <c r="M2345" s="328"/>
      <c r="N2345" s="328"/>
      <c r="O2345" s="328"/>
      <c r="P2345" s="328"/>
      <c r="Q2345" s="328"/>
      <c r="R2345" s="328"/>
      <c r="S2345" s="328"/>
      <c r="T2345" s="328"/>
      <c r="U2345" s="328"/>
      <c r="V2345" s="328"/>
      <c r="W2345" s="328"/>
      <c r="X2345" s="328"/>
      <c r="Y2345" s="329"/>
      <c r="Z2345" s="336"/>
      <c r="AA2345" s="337"/>
      <c r="AB2345" s="337"/>
      <c r="AC2345" s="337"/>
      <c r="AD2345" s="338"/>
      <c r="AE2345" s="336"/>
      <c r="AF2345" s="337"/>
      <c r="AG2345" s="337"/>
      <c r="AH2345" s="337"/>
      <c r="AI2345" s="337"/>
      <c r="AJ2345" s="337"/>
      <c r="AK2345" s="300"/>
      <c r="AL2345" s="301"/>
      <c r="AM2345" s="301"/>
      <c r="AN2345" s="301"/>
      <c r="AO2345" s="301"/>
      <c r="AP2345" s="301"/>
      <c r="AQ2345" s="301"/>
      <c r="AR2345" s="301"/>
      <c r="AS2345" s="301"/>
      <c r="AT2345" s="301"/>
      <c r="AU2345" s="301"/>
      <c r="AV2345" s="301"/>
      <c r="AW2345" s="301"/>
      <c r="AX2345" s="302"/>
      <c r="AY2345" s="407"/>
      <c r="AZ2345" s="304"/>
      <c r="BA2345" s="304"/>
      <c r="BB2345" s="408"/>
      <c r="BC2345" s="306">
        <f t="shared" ref="BC2345:BC2373" si="132">+$AE$2344*AY2345</f>
        <v>0</v>
      </c>
      <c r="BD2345" s="307"/>
      <c r="BE2345" s="307"/>
      <c r="BF2345" s="308"/>
      <c r="BG2345" s="309"/>
      <c r="BH2345" s="310"/>
      <c r="BI2345" s="310"/>
      <c r="BJ2345" s="311"/>
      <c r="BK2345" s="312">
        <f t="shared" ref="BK2345:BK2373" si="133">+AY2345*BG2345</f>
        <v>0</v>
      </c>
      <c r="BL2345" s="313"/>
      <c r="BM2345" s="313"/>
      <c r="BN2345" s="313"/>
      <c r="BO2345" s="313"/>
      <c r="BP2345" s="314"/>
      <c r="BQ2345" s="294"/>
      <c r="BR2345" s="295"/>
      <c r="BS2345" s="295"/>
      <c r="BT2345" s="295"/>
      <c r="BU2345" s="295"/>
      <c r="BV2345" s="295"/>
      <c r="BW2345" s="296"/>
      <c r="BX2345" s="294"/>
      <c r="BY2345" s="295"/>
      <c r="BZ2345" s="295"/>
      <c r="CA2345" s="295"/>
      <c r="CB2345" s="295"/>
      <c r="CC2345" s="296"/>
      <c r="CD2345" s="294"/>
      <c r="CE2345" s="295"/>
      <c r="CF2345" s="295"/>
      <c r="CG2345" s="295"/>
      <c r="CH2345" s="295"/>
      <c r="CI2345" s="296"/>
    </row>
    <row r="2346" spans="1:87" ht="18" customHeight="1" x14ac:dyDescent="0.25">
      <c r="A2346" s="75"/>
      <c r="B2346" s="327"/>
      <c r="C2346" s="328"/>
      <c r="D2346" s="328"/>
      <c r="E2346" s="328"/>
      <c r="F2346" s="328"/>
      <c r="G2346" s="328"/>
      <c r="H2346" s="328"/>
      <c r="I2346" s="328"/>
      <c r="J2346" s="328"/>
      <c r="K2346" s="328"/>
      <c r="L2346" s="328"/>
      <c r="M2346" s="328"/>
      <c r="N2346" s="328"/>
      <c r="O2346" s="328"/>
      <c r="P2346" s="328"/>
      <c r="Q2346" s="328"/>
      <c r="R2346" s="328"/>
      <c r="S2346" s="328"/>
      <c r="T2346" s="328"/>
      <c r="U2346" s="328"/>
      <c r="V2346" s="328"/>
      <c r="W2346" s="328"/>
      <c r="X2346" s="328"/>
      <c r="Y2346" s="329"/>
      <c r="Z2346" s="336"/>
      <c r="AA2346" s="337"/>
      <c r="AB2346" s="337"/>
      <c r="AC2346" s="337"/>
      <c r="AD2346" s="338"/>
      <c r="AE2346" s="336"/>
      <c r="AF2346" s="337"/>
      <c r="AG2346" s="337"/>
      <c r="AH2346" s="337"/>
      <c r="AI2346" s="337"/>
      <c r="AJ2346" s="337"/>
      <c r="AK2346" s="300"/>
      <c r="AL2346" s="301"/>
      <c r="AM2346" s="301"/>
      <c r="AN2346" s="301"/>
      <c r="AO2346" s="301"/>
      <c r="AP2346" s="301"/>
      <c r="AQ2346" s="301"/>
      <c r="AR2346" s="301"/>
      <c r="AS2346" s="301"/>
      <c r="AT2346" s="301"/>
      <c r="AU2346" s="301"/>
      <c r="AV2346" s="301"/>
      <c r="AW2346" s="301"/>
      <c r="AX2346" s="302"/>
      <c r="AY2346" s="407"/>
      <c r="AZ2346" s="304"/>
      <c r="BA2346" s="304"/>
      <c r="BB2346" s="408"/>
      <c r="BC2346" s="306">
        <f t="shared" si="132"/>
        <v>0</v>
      </c>
      <c r="BD2346" s="307"/>
      <c r="BE2346" s="307"/>
      <c r="BF2346" s="308"/>
      <c r="BG2346" s="309"/>
      <c r="BH2346" s="310"/>
      <c r="BI2346" s="310"/>
      <c r="BJ2346" s="311"/>
      <c r="BK2346" s="312">
        <f t="shared" si="133"/>
        <v>0</v>
      </c>
      <c r="BL2346" s="313"/>
      <c r="BM2346" s="313"/>
      <c r="BN2346" s="313"/>
      <c r="BO2346" s="313"/>
      <c r="BP2346" s="314"/>
      <c r="BQ2346" s="294"/>
      <c r="BR2346" s="295"/>
      <c r="BS2346" s="295"/>
      <c r="BT2346" s="295"/>
      <c r="BU2346" s="295"/>
      <c r="BV2346" s="295"/>
      <c r="BW2346" s="296"/>
      <c r="BX2346" s="294"/>
      <c r="BY2346" s="295"/>
      <c r="BZ2346" s="295"/>
      <c r="CA2346" s="295"/>
      <c r="CB2346" s="295"/>
      <c r="CC2346" s="296"/>
      <c r="CD2346" s="294"/>
      <c r="CE2346" s="295"/>
      <c r="CF2346" s="295"/>
      <c r="CG2346" s="295"/>
      <c r="CH2346" s="295"/>
      <c r="CI2346" s="296"/>
    </row>
    <row r="2347" spans="1:87" ht="18" customHeight="1" x14ac:dyDescent="0.25">
      <c r="A2347" s="75"/>
      <c r="B2347" s="327"/>
      <c r="C2347" s="328"/>
      <c r="D2347" s="328"/>
      <c r="E2347" s="328"/>
      <c r="F2347" s="328"/>
      <c r="G2347" s="328"/>
      <c r="H2347" s="328"/>
      <c r="I2347" s="328"/>
      <c r="J2347" s="328"/>
      <c r="K2347" s="328"/>
      <c r="L2347" s="328"/>
      <c r="M2347" s="328"/>
      <c r="N2347" s="328"/>
      <c r="O2347" s="328"/>
      <c r="P2347" s="328"/>
      <c r="Q2347" s="328"/>
      <c r="R2347" s="328"/>
      <c r="S2347" s="328"/>
      <c r="T2347" s="328"/>
      <c r="U2347" s="328"/>
      <c r="V2347" s="328"/>
      <c r="W2347" s="328"/>
      <c r="X2347" s="328"/>
      <c r="Y2347" s="329"/>
      <c r="Z2347" s="336"/>
      <c r="AA2347" s="337"/>
      <c r="AB2347" s="337"/>
      <c r="AC2347" s="337"/>
      <c r="AD2347" s="338"/>
      <c r="AE2347" s="336"/>
      <c r="AF2347" s="337"/>
      <c r="AG2347" s="337"/>
      <c r="AH2347" s="337"/>
      <c r="AI2347" s="337"/>
      <c r="AJ2347" s="337"/>
      <c r="AK2347" s="300"/>
      <c r="AL2347" s="301"/>
      <c r="AM2347" s="301"/>
      <c r="AN2347" s="301"/>
      <c r="AO2347" s="301"/>
      <c r="AP2347" s="301"/>
      <c r="AQ2347" s="301"/>
      <c r="AR2347" s="301"/>
      <c r="AS2347" s="301"/>
      <c r="AT2347" s="301"/>
      <c r="AU2347" s="301"/>
      <c r="AV2347" s="301"/>
      <c r="AW2347" s="301"/>
      <c r="AX2347" s="302"/>
      <c r="AY2347" s="407"/>
      <c r="AZ2347" s="304"/>
      <c r="BA2347" s="304"/>
      <c r="BB2347" s="408"/>
      <c r="BC2347" s="306">
        <f t="shared" si="132"/>
        <v>0</v>
      </c>
      <c r="BD2347" s="307"/>
      <c r="BE2347" s="307"/>
      <c r="BF2347" s="308"/>
      <c r="BG2347" s="309"/>
      <c r="BH2347" s="310"/>
      <c r="BI2347" s="310"/>
      <c r="BJ2347" s="311"/>
      <c r="BK2347" s="312">
        <f t="shared" si="133"/>
        <v>0</v>
      </c>
      <c r="BL2347" s="313"/>
      <c r="BM2347" s="313"/>
      <c r="BN2347" s="313"/>
      <c r="BO2347" s="313"/>
      <c r="BP2347" s="314"/>
      <c r="BQ2347" s="294"/>
      <c r="BR2347" s="295"/>
      <c r="BS2347" s="295"/>
      <c r="BT2347" s="295"/>
      <c r="BU2347" s="295"/>
      <c r="BV2347" s="295"/>
      <c r="BW2347" s="296"/>
      <c r="BX2347" s="294"/>
      <c r="BY2347" s="295"/>
      <c r="BZ2347" s="295"/>
      <c r="CA2347" s="295"/>
      <c r="CB2347" s="295"/>
      <c r="CC2347" s="296"/>
      <c r="CD2347" s="294"/>
      <c r="CE2347" s="295"/>
      <c r="CF2347" s="295"/>
      <c r="CG2347" s="295"/>
      <c r="CH2347" s="295"/>
      <c r="CI2347" s="296"/>
    </row>
    <row r="2348" spans="1:87" ht="18" customHeight="1" x14ac:dyDescent="0.25">
      <c r="A2348" s="75"/>
      <c r="B2348" s="327"/>
      <c r="C2348" s="328"/>
      <c r="D2348" s="328"/>
      <c r="E2348" s="328"/>
      <c r="F2348" s="328"/>
      <c r="G2348" s="328"/>
      <c r="H2348" s="328"/>
      <c r="I2348" s="328"/>
      <c r="J2348" s="328"/>
      <c r="K2348" s="328"/>
      <c r="L2348" s="328"/>
      <c r="M2348" s="328"/>
      <c r="N2348" s="328"/>
      <c r="O2348" s="328"/>
      <c r="P2348" s="328"/>
      <c r="Q2348" s="328"/>
      <c r="R2348" s="328"/>
      <c r="S2348" s="328"/>
      <c r="T2348" s="328"/>
      <c r="U2348" s="328"/>
      <c r="V2348" s="328"/>
      <c r="W2348" s="328"/>
      <c r="X2348" s="328"/>
      <c r="Y2348" s="329"/>
      <c r="Z2348" s="336"/>
      <c r="AA2348" s="337"/>
      <c r="AB2348" s="337"/>
      <c r="AC2348" s="337"/>
      <c r="AD2348" s="338"/>
      <c r="AE2348" s="336"/>
      <c r="AF2348" s="337"/>
      <c r="AG2348" s="337"/>
      <c r="AH2348" s="337"/>
      <c r="AI2348" s="337"/>
      <c r="AJ2348" s="337"/>
      <c r="AK2348" s="300"/>
      <c r="AL2348" s="301"/>
      <c r="AM2348" s="301"/>
      <c r="AN2348" s="301"/>
      <c r="AO2348" s="301"/>
      <c r="AP2348" s="301"/>
      <c r="AQ2348" s="301"/>
      <c r="AR2348" s="301"/>
      <c r="AS2348" s="301"/>
      <c r="AT2348" s="301"/>
      <c r="AU2348" s="301"/>
      <c r="AV2348" s="301"/>
      <c r="AW2348" s="301"/>
      <c r="AX2348" s="302"/>
      <c r="AY2348" s="407"/>
      <c r="AZ2348" s="304"/>
      <c r="BA2348" s="304"/>
      <c r="BB2348" s="408"/>
      <c r="BC2348" s="306">
        <f t="shared" si="132"/>
        <v>0</v>
      </c>
      <c r="BD2348" s="307"/>
      <c r="BE2348" s="307"/>
      <c r="BF2348" s="308"/>
      <c r="BG2348" s="309"/>
      <c r="BH2348" s="310"/>
      <c r="BI2348" s="310"/>
      <c r="BJ2348" s="311"/>
      <c r="BK2348" s="312">
        <f t="shared" si="133"/>
        <v>0</v>
      </c>
      <c r="BL2348" s="313"/>
      <c r="BM2348" s="313"/>
      <c r="BN2348" s="313"/>
      <c r="BO2348" s="313"/>
      <c r="BP2348" s="314"/>
      <c r="BQ2348" s="294"/>
      <c r="BR2348" s="295"/>
      <c r="BS2348" s="295"/>
      <c r="BT2348" s="295"/>
      <c r="BU2348" s="295"/>
      <c r="BV2348" s="295"/>
      <c r="BW2348" s="296"/>
      <c r="BX2348" s="294"/>
      <c r="BY2348" s="295"/>
      <c r="BZ2348" s="295"/>
      <c r="CA2348" s="295"/>
      <c r="CB2348" s="295"/>
      <c r="CC2348" s="296"/>
      <c r="CD2348" s="294"/>
      <c r="CE2348" s="295"/>
      <c r="CF2348" s="295"/>
      <c r="CG2348" s="295"/>
      <c r="CH2348" s="295"/>
      <c r="CI2348" s="296"/>
    </row>
    <row r="2349" spans="1:87" ht="18" customHeight="1" x14ac:dyDescent="0.25">
      <c r="A2349" s="75"/>
      <c r="B2349" s="327"/>
      <c r="C2349" s="328"/>
      <c r="D2349" s="328"/>
      <c r="E2349" s="328"/>
      <c r="F2349" s="328"/>
      <c r="G2349" s="328"/>
      <c r="H2349" s="328"/>
      <c r="I2349" s="328"/>
      <c r="J2349" s="328"/>
      <c r="K2349" s="328"/>
      <c r="L2349" s="328"/>
      <c r="M2349" s="328"/>
      <c r="N2349" s="328"/>
      <c r="O2349" s="328"/>
      <c r="P2349" s="328"/>
      <c r="Q2349" s="328"/>
      <c r="R2349" s="328"/>
      <c r="S2349" s="328"/>
      <c r="T2349" s="328"/>
      <c r="U2349" s="328"/>
      <c r="V2349" s="328"/>
      <c r="W2349" s="328"/>
      <c r="X2349" s="328"/>
      <c r="Y2349" s="329"/>
      <c r="Z2349" s="336"/>
      <c r="AA2349" s="337"/>
      <c r="AB2349" s="337"/>
      <c r="AC2349" s="337"/>
      <c r="AD2349" s="338"/>
      <c r="AE2349" s="336"/>
      <c r="AF2349" s="337"/>
      <c r="AG2349" s="337"/>
      <c r="AH2349" s="337"/>
      <c r="AI2349" s="337"/>
      <c r="AJ2349" s="337"/>
      <c r="AK2349" s="300"/>
      <c r="AL2349" s="301"/>
      <c r="AM2349" s="301"/>
      <c r="AN2349" s="301"/>
      <c r="AO2349" s="301"/>
      <c r="AP2349" s="301"/>
      <c r="AQ2349" s="301"/>
      <c r="AR2349" s="301"/>
      <c r="AS2349" s="301"/>
      <c r="AT2349" s="301"/>
      <c r="AU2349" s="301"/>
      <c r="AV2349" s="301"/>
      <c r="AW2349" s="301"/>
      <c r="AX2349" s="302"/>
      <c r="AY2349" s="407"/>
      <c r="AZ2349" s="304"/>
      <c r="BA2349" s="304"/>
      <c r="BB2349" s="408"/>
      <c r="BC2349" s="306">
        <f t="shared" si="132"/>
        <v>0</v>
      </c>
      <c r="BD2349" s="307"/>
      <c r="BE2349" s="307"/>
      <c r="BF2349" s="308"/>
      <c r="BG2349" s="309"/>
      <c r="BH2349" s="310"/>
      <c r="BI2349" s="310"/>
      <c r="BJ2349" s="311"/>
      <c r="BK2349" s="312">
        <f t="shared" si="133"/>
        <v>0</v>
      </c>
      <c r="BL2349" s="313"/>
      <c r="BM2349" s="313"/>
      <c r="BN2349" s="313"/>
      <c r="BO2349" s="313"/>
      <c r="BP2349" s="314"/>
      <c r="BQ2349" s="294"/>
      <c r="BR2349" s="295"/>
      <c r="BS2349" s="295"/>
      <c r="BT2349" s="295"/>
      <c r="BU2349" s="295"/>
      <c r="BV2349" s="295"/>
      <c r="BW2349" s="296"/>
      <c r="BX2349" s="294"/>
      <c r="BY2349" s="295"/>
      <c r="BZ2349" s="295"/>
      <c r="CA2349" s="295"/>
      <c r="CB2349" s="295"/>
      <c r="CC2349" s="296"/>
      <c r="CD2349" s="294"/>
      <c r="CE2349" s="295"/>
      <c r="CF2349" s="295"/>
      <c r="CG2349" s="295"/>
      <c r="CH2349" s="295"/>
      <c r="CI2349" s="296"/>
    </row>
    <row r="2350" spans="1:87" ht="18" customHeight="1" x14ac:dyDescent="0.25">
      <c r="A2350" s="75"/>
      <c r="B2350" s="327"/>
      <c r="C2350" s="328"/>
      <c r="D2350" s="328"/>
      <c r="E2350" s="328"/>
      <c r="F2350" s="328"/>
      <c r="G2350" s="328"/>
      <c r="H2350" s="328"/>
      <c r="I2350" s="328"/>
      <c r="J2350" s="328"/>
      <c r="K2350" s="328"/>
      <c r="L2350" s="328"/>
      <c r="M2350" s="328"/>
      <c r="N2350" s="328"/>
      <c r="O2350" s="328"/>
      <c r="P2350" s="328"/>
      <c r="Q2350" s="328"/>
      <c r="R2350" s="328"/>
      <c r="S2350" s="328"/>
      <c r="T2350" s="328"/>
      <c r="U2350" s="328"/>
      <c r="V2350" s="328"/>
      <c r="W2350" s="328"/>
      <c r="X2350" s="328"/>
      <c r="Y2350" s="329"/>
      <c r="Z2350" s="336"/>
      <c r="AA2350" s="337"/>
      <c r="AB2350" s="337"/>
      <c r="AC2350" s="337"/>
      <c r="AD2350" s="338"/>
      <c r="AE2350" s="336"/>
      <c r="AF2350" s="337"/>
      <c r="AG2350" s="337"/>
      <c r="AH2350" s="337"/>
      <c r="AI2350" s="337"/>
      <c r="AJ2350" s="337"/>
      <c r="AK2350" s="300"/>
      <c r="AL2350" s="301"/>
      <c r="AM2350" s="301"/>
      <c r="AN2350" s="301"/>
      <c r="AO2350" s="301"/>
      <c r="AP2350" s="301"/>
      <c r="AQ2350" s="301"/>
      <c r="AR2350" s="301"/>
      <c r="AS2350" s="301"/>
      <c r="AT2350" s="301"/>
      <c r="AU2350" s="301"/>
      <c r="AV2350" s="301"/>
      <c r="AW2350" s="301"/>
      <c r="AX2350" s="302"/>
      <c r="AY2350" s="407"/>
      <c r="AZ2350" s="304"/>
      <c r="BA2350" s="304"/>
      <c r="BB2350" s="408"/>
      <c r="BC2350" s="306">
        <f t="shared" si="132"/>
        <v>0</v>
      </c>
      <c r="BD2350" s="307"/>
      <c r="BE2350" s="307"/>
      <c r="BF2350" s="308"/>
      <c r="BG2350" s="309"/>
      <c r="BH2350" s="310"/>
      <c r="BI2350" s="310"/>
      <c r="BJ2350" s="311"/>
      <c r="BK2350" s="312">
        <f t="shared" si="133"/>
        <v>0</v>
      </c>
      <c r="BL2350" s="313"/>
      <c r="BM2350" s="313"/>
      <c r="BN2350" s="313"/>
      <c r="BO2350" s="313"/>
      <c r="BP2350" s="314"/>
      <c r="BQ2350" s="294"/>
      <c r="BR2350" s="295"/>
      <c r="BS2350" s="295"/>
      <c r="BT2350" s="295"/>
      <c r="BU2350" s="295"/>
      <c r="BV2350" s="295"/>
      <c r="BW2350" s="296"/>
      <c r="BX2350" s="294"/>
      <c r="BY2350" s="295"/>
      <c r="BZ2350" s="295"/>
      <c r="CA2350" s="295"/>
      <c r="CB2350" s="295"/>
      <c r="CC2350" s="296"/>
      <c r="CD2350" s="294"/>
      <c r="CE2350" s="295"/>
      <c r="CF2350" s="295"/>
      <c r="CG2350" s="295"/>
      <c r="CH2350" s="295"/>
      <c r="CI2350" s="296"/>
    </row>
    <row r="2351" spans="1:87" ht="18" customHeight="1" x14ac:dyDescent="0.25">
      <c r="A2351" s="75"/>
      <c r="B2351" s="327"/>
      <c r="C2351" s="328"/>
      <c r="D2351" s="328"/>
      <c r="E2351" s="328"/>
      <c r="F2351" s="328"/>
      <c r="G2351" s="328"/>
      <c r="H2351" s="328"/>
      <c r="I2351" s="328"/>
      <c r="J2351" s="328"/>
      <c r="K2351" s="328"/>
      <c r="L2351" s="328"/>
      <c r="M2351" s="328"/>
      <c r="N2351" s="328"/>
      <c r="O2351" s="328"/>
      <c r="P2351" s="328"/>
      <c r="Q2351" s="328"/>
      <c r="R2351" s="328"/>
      <c r="S2351" s="328"/>
      <c r="T2351" s="328"/>
      <c r="U2351" s="328"/>
      <c r="V2351" s="328"/>
      <c r="W2351" s="328"/>
      <c r="X2351" s="328"/>
      <c r="Y2351" s="329"/>
      <c r="Z2351" s="336"/>
      <c r="AA2351" s="337"/>
      <c r="AB2351" s="337"/>
      <c r="AC2351" s="337"/>
      <c r="AD2351" s="338"/>
      <c r="AE2351" s="336"/>
      <c r="AF2351" s="337"/>
      <c r="AG2351" s="337"/>
      <c r="AH2351" s="337"/>
      <c r="AI2351" s="337"/>
      <c r="AJ2351" s="337"/>
      <c r="AK2351" s="300"/>
      <c r="AL2351" s="301"/>
      <c r="AM2351" s="301"/>
      <c r="AN2351" s="301"/>
      <c r="AO2351" s="301"/>
      <c r="AP2351" s="301"/>
      <c r="AQ2351" s="301"/>
      <c r="AR2351" s="301"/>
      <c r="AS2351" s="301"/>
      <c r="AT2351" s="301"/>
      <c r="AU2351" s="301"/>
      <c r="AV2351" s="301"/>
      <c r="AW2351" s="301"/>
      <c r="AX2351" s="302"/>
      <c r="AY2351" s="407"/>
      <c r="AZ2351" s="304"/>
      <c r="BA2351" s="304"/>
      <c r="BB2351" s="408"/>
      <c r="BC2351" s="306">
        <f t="shared" si="132"/>
        <v>0</v>
      </c>
      <c r="BD2351" s="307"/>
      <c r="BE2351" s="307"/>
      <c r="BF2351" s="308"/>
      <c r="BG2351" s="309"/>
      <c r="BH2351" s="310"/>
      <c r="BI2351" s="310"/>
      <c r="BJ2351" s="311"/>
      <c r="BK2351" s="312">
        <f t="shared" si="133"/>
        <v>0</v>
      </c>
      <c r="BL2351" s="313"/>
      <c r="BM2351" s="313"/>
      <c r="BN2351" s="313"/>
      <c r="BO2351" s="313"/>
      <c r="BP2351" s="314"/>
      <c r="BQ2351" s="294"/>
      <c r="BR2351" s="295"/>
      <c r="BS2351" s="295"/>
      <c r="BT2351" s="295"/>
      <c r="BU2351" s="295"/>
      <c r="BV2351" s="295"/>
      <c r="BW2351" s="296"/>
      <c r="BX2351" s="294"/>
      <c r="BY2351" s="295"/>
      <c r="BZ2351" s="295"/>
      <c r="CA2351" s="295"/>
      <c r="CB2351" s="295"/>
      <c r="CC2351" s="296"/>
      <c r="CD2351" s="294"/>
      <c r="CE2351" s="295"/>
      <c r="CF2351" s="295"/>
      <c r="CG2351" s="295"/>
      <c r="CH2351" s="295"/>
      <c r="CI2351" s="296"/>
    </row>
    <row r="2352" spans="1:87" ht="18" customHeight="1" x14ac:dyDescent="0.25">
      <c r="A2352" s="75"/>
      <c r="B2352" s="327"/>
      <c r="C2352" s="328"/>
      <c r="D2352" s="328"/>
      <c r="E2352" s="328"/>
      <c r="F2352" s="328"/>
      <c r="G2352" s="328"/>
      <c r="H2352" s="328"/>
      <c r="I2352" s="328"/>
      <c r="J2352" s="328"/>
      <c r="K2352" s="328"/>
      <c r="L2352" s="328"/>
      <c r="M2352" s="328"/>
      <c r="N2352" s="328"/>
      <c r="O2352" s="328"/>
      <c r="P2352" s="328"/>
      <c r="Q2352" s="328"/>
      <c r="R2352" s="328"/>
      <c r="S2352" s="328"/>
      <c r="T2352" s="328"/>
      <c r="U2352" s="328"/>
      <c r="V2352" s="328"/>
      <c r="W2352" s="328"/>
      <c r="X2352" s="328"/>
      <c r="Y2352" s="329"/>
      <c r="Z2352" s="336"/>
      <c r="AA2352" s="337"/>
      <c r="AB2352" s="337"/>
      <c r="AC2352" s="337"/>
      <c r="AD2352" s="338"/>
      <c r="AE2352" s="336"/>
      <c r="AF2352" s="337"/>
      <c r="AG2352" s="337"/>
      <c r="AH2352" s="337"/>
      <c r="AI2352" s="337"/>
      <c r="AJ2352" s="337"/>
      <c r="AK2352" s="300"/>
      <c r="AL2352" s="301"/>
      <c r="AM2352" s="301"/>
      <c r="AN2352" s="301"/>
      <c r="AO2352" s="301"/>
      <c r="AP2352" s="301"/>
      <c r="AQ2352" s="301"/>
      <c r="AR2352" s="301"/>
      <c r="AS2352" s="301"/>
      <c r="AT2352" s="301"/>
      <c r="AU2352" s="301"/>
      <c r="AV2352" s="301"/>
      <c r="AW2352" s="301"/>
      <c r="AX2352" s="302"/>
      <c r="AY2352" s="407"/>
      <c r="AZ2352" s="304"/>
      <c r="BA2352" s="304"/>
      <c r="BB2352" s="408"/>
      <c r="BC2352" s="306">
        <f t="shared" si="132"/>
        <v>0</v>
      </c>
      <c r="BD2352" s="307"/>
      <c r="BE2352" s="307"/>
      <c r="BF2352" s="308"/>
      <c r="BG2352" s="309"/>
      <c r="BH2352" s="310"/>
      <c r="BI2352" s="310"/>
      <c r="BJ2352" s="311"/>
      <c r="BK2352" s="312">
        <f t="shared" si="133"/>
        <v>0</v>
      </c>
      <c r="BL2352" s="313"/>
      <c r="BM2352" s="313"/>
      <c r="BN2352" s="313"/>
      <c r="BO2352" s="313"/>
      <c r="BP2352" s="314"/>
      <c r="BQ2352" s="294"/>
      <c r="BR2352" s="295"/>
      <c r="BS2352" s="295"/>
      <c r="BT2352" s="295"/>
      <c r="BU2352" s="295"/>
      <c r="BV2352" s="295"/>
      <c r="BW2352" s="296"/>
      <c r="BX2352" s="294"/>
      <c r="BY2352" s="295"/>
      <c r="BZ2352" s="295"/>
      <c r="CA2352" s="295"/>
      <c r="CB2352" s="295"/>
      <c r="CC2352" s="296"/>
      <c r="CD2352" s="294"/>
      <c r="CE2352" s="295"/>
      <c r="CF2352" s="295"/>
      <c r="CG2352" s="295"/>
      <c r="CH2352" s="295"/>
      <c r="CI2352" s="296"/>
    </row>
    <row r="2353" spans="1:87" ht="18" customHeight="1" x14ac:dyDescent="0.25">
      <c r="A2353" s="75"/>
      <c r="B2353" s="327"/>
      <c r="C2353" s="328"/>
      <c r="D2353" s="328"/>
      <c r="E2353" s="328"/>
      <c r="F2353" s="328"/>
      <c r="G2353" s="328"/>
      <c r="H2353" s="328"/>
      <c r="I2353" s="328"/>
      <c r="J2353" s="328"/>
      <c r="K2353" s="328"/>
      <c r="L2353" s="328"/>
      <c r="M2353" s="328"/>
      <c r="N2353" s="328"/>
      <c r="O2353" s="328"/>
      <c r="P2353" s="328"/>
      <c r="Q2353" s="328"/>
      <c r="R2353" s="328"/>
      <c r="S2353" s="328"/>
      <c r="T2353" s="328"/>
      <c r="U2353" s="328"/>
      <c r="V2353" s="328"/>
      <c r="W2353" s="328"/>
      <c r="X2353" s="328"/>
      <c r="Y2353" s="329"/>
      <c r="Z2353" s="336"/>
      <c r="AA2353" s="337"/>
      <c r="AB2353" s="337"/>
      <c r="AC2353" s="337"/>
      <c r="AD2353" s="338"/>
      <c r="AE2353" s="336"/>
      <c r="AF2353" s="337"/>
      <c r="AG2353" s="337"/>
      <c r="AH2353" s="337"/>
      <c r="AI2353" s="337"/>
      <c r="AJ2353" s="337"/>
      <c r="AK2353" s="300"/>
      <c r="AL2353" s="301"/>
      <c r="AM2353" s="301"/>
      <c r="AN2353" s="301"/>
      <c r="AO2353" s="301"/>
      <c r="AP2353" s="301"/>
      <c r="AQ2353" s="301"/>
      <c r="AR2353" s="301"/>
      <c r="AS2353" s="301"/>
      <c r="AT2353" s="301"/>
      <c r="AU2353" s="301"/>
      <c r="AV2353" s="301"/>
      <c r="AW2353" s="301"/>
      <c r="AX2353" s="302"/>
      <c r="AY2353" s="407"/>
      <c r="AZ2353" s="304"/>
      <c r="BA2353" s="304"/>
      <c r="BB2353" s="408"/>
      <c r="BC2353" s="306">
        <f t="shared" si="132"/>
        <v>0</v>
      </c>
      <c r="BD2353" s="307"/>
      <c r="BE2353" s="307"/>
      <c r="BF2353" s="308"/>
      <c r="BG2353" s="309"/>
      <c r="BH2353" s="310"/>
      <c r="BI2353" s="310"/>
      <c r="BJ2353" s="311"/>
      <c r="BK2353" s="312">
        <f t="shared" si="133"/>
        <v>0</v>
      </c>
      <c r="BL2353" s="313"/>
      <c r="BM2353" s="313"/>
      <c r="BN2353" s="313"/>
      <c r="BO2353" s="313"/>
      <c r="BP2353" s="314"/>
      <c r="BQ2353" s="294"/>
      <c r="BR2353" s="295"/>
      <c r="BS2353" s="295"/>
      <c r="BT2353" s="295"/>
      <c r="BU2353" s="295"/>
      <c r="BV2353" s="295"/>
      <c r="BW2353" s="296"/>
      <c r="BX2353" s="294"/>
      <c r="BY2353" s="295"/>
      <c r="BZ2353" s="295"/>
      <c r="CA2353" s="295"/>
      <c r="CB2353" s="295"/>
      <c r="CC2353" s="296"/>
      <c r="CD2353" s="294"/>
      <c r="CE2353" s="295"/>
      <c r="CF2353" s="295"/>
      <c r="CG2353" s="295"/>
      <c r="CH2353" s="295"/>
      <c r="CI2353" s="296"/>
    </row>
    <row r="2354" spans="1:87" ht="18" customHeight="1" x14ac:dyDescent="0.25">
      <c r="A2354" s="75"/>
      <c r="B2354" s="327"/>
      <c r="C2354" s="328"/>
      <c r="D2354" s="328"/>
      <c r="E2354" s="328"/>
      <c r="F2354" s="328"/>
      <c r="G2354" s="328"/>
      <c r="H2354" s="328"/>
      <c r="I2354" s="328"/>
      <c r="J2354" s="328"/>
      <c r="K2354" s="328"/>
      <c r="L2354" s="328"/>
      <c r="M2354" s="328"/>
      <c r="N2354" s="328"/>
      <c r="O2354" s="328"/>
      <c r="P2354" s="328"/>
      <c r="Q2354" s="328"/>
      <c r="R2354" s="328"/>
      <c r="S2354" s="328"/>
      <c r="T2354" s="328"/>
      <c r="U2354" s="328"/>
      <c r="V2354" s="328"/>
      <c r="W2354" s="328"/>
      <c r="X2354" s="328"/>
      <c r="Y2354" s="329"/>
      <c r="Z2354" s="336"/>
      <c r="AA2354" s="337"/>
      <c r="AB2354" s="337"/>
      <c r="AC2354" s="337"/>
      <c r="AD2354" s="338"/>
      <c r="AE2354" s="336"/>
      <c r="AF2354" s="337"/>
      <c r="AG2354" s="337"/>
      <c r="AH2354" s="337"/>
      <c r="AI2354" s="337"/>
      <c r="AJ2354" s="337"/>
      <c r="AK2354" s="300"/>
      <c r="AL2354" s="301"/>
      <c r="AM2354" s="301"/>
      <c r="AN2354" s="301"/>
      <c r="AO2354" s="301"/>
      <c r="AP2354" s="301"/>
      <c r="AQ2354" s="301"/>
      <c r="AR2354" s="301"/>
      <c r="AS2354" s="301"/>
      <c r="AT2354" s="301"/>
      <c r="AU2354" s="301"/>
      <c r="AV2354" s="301"/>
      <c r="AW2354" s="301"/>
      <c r="AX2354" s="302"/>
      <c r="AY2354" s="407"/>
      <c r="AZ2354" s="304"/>
      <c r="BA2354" s="304"/>
      <c r="BB2354" s="408"/>
      <c r="BC2354" s="306">
        <f t="shared" si="132"/>
        <v>0</v>
      </c>
      <c r="BD2354" s="307"/>
      <c r="BE2354" s="307"/>
      <c r="BF2354" s="308"/>
      <c r="BG2354" s="309"/>
      <c r="BH2354" s="310"/>
      <c r="BI2354" s="310"/>
      <c r="BJ2354" s="311"/>
      <c r="BK2354" s="312">
        <f t="shared" si="133"/>
        <v>0</v>
      </c>
      <c r="BL2354" s="313"/>
      <c r="BM2354" s="313"/>
      <c r="BN2354" s="313"/>
      <c r="BO2354" s="313"/>
      <c r="BP2354" s="314"/>
      <c r="BQ2354" s="294"/>
      <c r="BR2354" s="295"/>
      <c r="BS2354" s="295"/>
      <c r="BT2354" s="295"/>
      <c r="BU2354" s="295"/>
      <c r="BV2354" s="295"/>
      <c r="BW2354" s="296"/>
      <c r="BX2354" s="294"/>
      <c r="BY2354" s="295"/>
      <c r="BZ2354" s="295"/>
      <c r="CA2354" s="295"/>
      <c r="CB2354" s="295"/>
      <c r="CC2354" s="296"/>
      <c r="CD2354" s="294"/>
      <c r="CE2354" s="295"/>
      <c r="CF2354" s="295"/>
      <c r="CG2354" s="295"/>
      <c r="CH2354" s="295"/>
      <c r="CI2354" s="296"/>
    </row>
    <row r="2355" spans="1:87" ht="18" customHeight="1" x14ac:dyDescent="0.25">
      <c r="A2355" s="75"/>
      <c r="B2355" s="327"/>
      <c r="C2355" s="328"/>
      <c r="D2355" s="328"/>
      <c r="E2355" s="328"/>
      <c r="F2355" s="328"/>
      <c r="G2355" s="328"/>
      <c r="H2355" s="328"/>
      <c r="I2355" s="328"/>
      <c r="J2355" s="328"/>
      <c r="K2355" s="328"/>
      <c r="L2355" s="328"/>
      <c r="M2355" s="328"/>
      <c r="N2355" s="328"/>
      <c r="O2355" s="328"/>
      <c r="P2355" s="328"/>
      <c r="Q2355" s="328"/>
      <c r="R2355" s="328"/>
      <c r="S2355" s="328"/>
      <c r="T2355" s="328"/>
      <c r="U2355" s="328"/>
      <c r="V2355" s="328"/>
      <c r="W2355" s="328"/>
      <c r="X2355" s="328"/>
      <c r="Y2355" s="329"/>
      <c r="Z2355" s="336"/>
      <c r="AA2355" s="337"/>
      <c r="AB2355" s="337"/>
      <c r="AC2355" s="337"/>
      <c r="AD2355" s="338"/>
      <c r="AE2355" s="336"/>
      <c r="AF2355" s="337"/>
      <c r="AG2355" s="337"/>
      <c r="AH2355" s="337"/>
      <c r="AI2355" s="337"/>
      <c r="AJ2355" s="337"/>
      <c r="AK2355" s="300"/>
      <c r="AL2355" s="301"/>
      <c r="AM2355" s="301"/>
      <c r="AN2355" s="301"/>
      <c r="AO2355" s="301"/>
      <c r="AP2355" s="301"/>
      <c r="AQ2355" s="301"/>
      <c r="AR2355" s="301"/>
      <c r="AS2355" s="301"/>
      <c r="AT2355" s="301"/>
      <c r="AU2355" s="301"/>
      <c r="AV2355" s="301"/>
      <c r="AW2355" s="301"/>
      <c r="AX2355" s="302"/>
      <c r="AY2355" s="407"/>
      <c r="AZ2355" s="304"/>
      <c r="BA2355" s="304"/>
      <c r="BB2355" s="408"/>
      <c r="BC2355" s="306">
        <f t="shared" si="132"/>
        <v>0</v>
      </c>
      <c r="BD2355" s="307"/>
      <c r="BE2355" s="307"/>
      <c r="BF2355" s="308"/>
      <c r="BG2355" s="309"/>
      <c r="BH2355" s="310"/>
      <c r="BI2355" s="310"/>
      <c r="BJ2355" s="311"/>
      <c r="BK2355" s="312">
        <f t="shared" si="133"/>
        <v>0</v>
      </c>
      <c r="BL2355" s="313"/>
      <c r="BM2355" s="313"/>
      <c r="BN2355" s="313"/>
      <c r="BO2355" s="313"/>
      <c r="BP2355" s="314"/>
      <c r="BQ2355" s="294"/>
      <c r="BR2355" s="295"/>
      <c r="BS2355" s="295"/>
      <c r="BT2355" s="295"/>
      <c r="BU2355" s="295"/>
      <c r="BV2355" s="295"/>
      <c r="BW2355" s="296"/>
      <c r="BX2355" s="294"/>
      <c r="BY2355" s="295"/>
      <c r="BZ2355" s="295"/>
      <c r="CA2355" s="295"/>
      <c r="CB2355" s="295"/>
      <c r="CC2355" s="296"/>
      <c r="CD2355" s="294"/>
      <c r="CE2355" s="295"/>
      <c r="CF2355" s="295"/>
      <c r="CG2355" s="295"/>
      <c r="CH2355" s="295"/>
      <c r="CI2355" s="296"/>
    </row>
    <row r="2356" spans="1:87" ht="18" customHeight="1" x14ac:dyDescent="0.25">
      <c r="A2356" s="75"/>
      <c r="B2356" s="327"/>
      <c r="C2356" s="328"/>
      <c r="D2356" s="328"/>
      <c r="E2356" s="328"/>
      <c r="F2356" s="328"/>
      <c r="G2356" s="328"/>
      <c r="H2356" s="328"/>
      <c r="I2356" s="328"/>
      <c r="J2356" s="328"/>
      <c r="K2356" s="328"/>
      <c r="L2356" s="328"/>
      <c r="M2356" s="328"/>
      <c r="N2356" s="328"/>
      <c r="O2356" s="328"/>
      <c r="P2356" s="328"/>
      <c r="Q2356" s="328"/>
      <c r="R2356" s="328"/>
      <c r="S2356" s="328"/>
      <c r="T2356" s="328"/>
      <c r="U2356" s="328"/>
      <c r="V2356" s="328"/>
      <c r="W2356" s="328"/>
      <c r="X2356" s="328"/>
      <c r="Y2356" s="329"/>
      <c r="Z2356" s="336"/>
      <c r="AA2356" s="337"/>
      <c r="AB2356" s="337"/>
      <c r="AC2356" s="337"/>
      <c r="AD2356" s="338"/>
      <c r="AE2356" s="336"/>
      <c r="AF2356" s="337"/>
      <c r="AG2356" s="337"/>
      <c r="AH2356" s="337"/>
      <c r="AI2356" s="337"/>
      <c r="AJ2356" s="337"/>
      <c r="AK2356" s="300"/>
      <c r="AL2356" s="301"/>
      <c r="AM2356" s="301"/>
      <c r="AN2356" s="301"/>
      <c r="AO2356" s="301"/>
      <c r="AP2356" s="301"/>
      <c r="AQ2356" s="301"/>
      <c r="AR2356" s="301"/>
      <c r="AS2356" s="301"/>
      <c r="AT2356" s="301"/>
      <c r="AU2356" s="301"/>
      <c r="AV2356" s="301"/>
      <c r="AW2356" s="301"/>
      <c r="AX2356" s="302"/>
      <c r="AY2356" s="407"/>
      <c r="AZ2356" s="304"/>
      <c r="BA2356" s="304"/>
      <c r="BB2356" s="408"/>
      <c r="BC2356" s="306">
        <f t="shared" si="132"/>
        <v>0</v>
      </c>
      <c r="BD2356" s="307"/>
      <c r="BE2356" s="307"/>
      <c r="BF2356" s="308"/>
      <c r="BG2356" s="309"/>
      <c r="BH2356" s="310"/>
      <c r="BI2356" s="310"/>
      <c r="BJ2356" s="311"/>
      <c r="BK2356" s="312">
        <f t="shared" si="133"/>
        <v>0</v>
      </c>
      <c r="BL2356" s="313"/>
      <c r="BM2356" s="313"/>
      <c r="BN2356" s="313"/>
      <c r="BO2356" s="313"/>
      <c r="BP2356" s="314"/>
      <c r="BQ2356" s="294"/>
      <c r="BR2356" s="295"/>
      <c r="BS2356" s="295"/>
      <c r="BT2356" s="295"/>
      <c r="BU2356" s="295"/>
      <c r="BV2356" s="295"/>
      <c r="BW2356" s="296"/>
      <c r="BX2356" s="294"/>
      <c r="BY2356" s="295"/>
      <c r="BZ2356" s="295"/>
      <c r="CA2356" s="295"/>
      <c r="CB2356" s="295"/>
      <c r="CC2356" s="296"/>
      <c r="CD2356" s="294"/>
      <c r="CE2356" s="295"/>
      <c r="CF2356" s="295"/>
      <c r="CG2356" s="295"/>
      <c r="CH2356" s="295"/>
      <c r="CI2356" s="296"/>
    </row>
    <row r="2357" spans="1:87" ht="18" customHeight="1" x14ac:dyDescent="0.25">
      <c r="A2357" s="75"/>
      <c r="B2357" s="327"/>
      <c r="C2357" s="328"/>
      <c r="D2357" s="328"/>
      <c r="E2357" s="328"/>
      <c r="F2357" s="328"/>
      <c r="G2357" s="328"/>
      <c r="H2357" s="328"/>
      <c r="I2357" s="328"/>
      <c r="J2357" s="328"/>
      <c r="K2357" s="328"/>
      <c r="L2357" s="328"/>
      <c r="M2357" s="328"/>
      <c r="N2357" s="328"/>
      <c r="O2357" s="328"/>
      <c r="P2357" s="328"/>
      <c r="Q2357" s="328"/>
      <c r="R2357" s="328"/>
      <c r="S2357" s="328"/>
      <c r="T2357" s="328"/>
      <c r="U2357" s="328"/>
      <c r="V2357" s="328"/>
      <c r="W2357" s="328"/>
      <c r="X2357" s="328"/>
      <c r="Y2357" s="329"/>
      <c r="Z2357" s="336"/>
      <c r="AA2357" s="337"/>
      <c r="AB2357" s="337"/>
      <c r="AC2357" s="337"/>
      <c r="AD2357" s="338"/>
      <c r="AE2357" s="336"/>
      <c r="AF2357" s="337"/>
      <c r="AG2357" s="337"/>
      <c r="AH2357" s="337"/>
      <c r="AI2357" s="337"/>
      <c r="AJ2357" s="337"/>
      <c r="AK2357" s="300"/>
      <c r="AL2357" s="301"/>
      <c r="AM2357" s="301"/>
      <c r="AN2357" s="301"/>
      <c r="AO2357" s="301"/>
      <c r="AP2357" s="301"/>
      <c r="AQ2357" s="301"/>
      <c r="AR2357" s="301"/>
      <c r="AS2357" s="301"/>
      <c r="AT2357" s="301"/>
      <c r="AU2357" s="301"/>
      <c r="AV2357" s="301"/>
      <c r="AW2357" s="301"/>
      <c r="AX2357" s="302"/>
      <c r="AY2357" s="407"/>
      <c r="AZ2357" s="304"/>
      <c r="BA2357" s="304"/>
      <c r="BB2357" s="408"/>
      <c r="BC2357" s="306">
        <f t="shared" si="132"/>
        <v>0</v>
      </c>
      <c r="BD2357" s="307"/>
      <c r="BE2357" s="307"/>
      <c r="BF2357" s="308"/>
      <c r="BG2357" s="309"/>
      <c r="BH2357" s="310"/>
      <c r="BI2357" s="310"/>
      <c r="BJ2357" s="311"/>
      <c r="BK2357" s="312">
        <f t="shared" si="133"/>
        <v>0</v>
      </c>
      <c r="BL2357" s="313"/>
      <c r="BM2357" s="313"/>
      <c r="BN2357" s="313"/>
      <c r="BO2357" s="313"/>
      <c r="BP2357" s="314"/>
      <c r="BQ2357" s="294"/>
      <c r="BR2357" s="295"/>
      <c r="BS2357" s="295"/>
      <c r="BT2357" s="295"/>
      <c r="BU2357" s="295"/>
      <c r="BV2357" s="295"/>
      <c r="BW2357" s="296"/>
      <c r="BX2357" s="294"/>
      <c r="BY2357" s="295"/>
      <c r="BZ2357" s="295"/>
      <c r="CA2357" s="295"/>
      <c r="CB2357" s="295"/>
      <c r="CC2357" s="296"/>
      <c r="CD2357" s="294"/>
      <c r="CE2357" s="295"/>
      <c r="CF2357" s="295"/>
      <c r="CG2357" s="295"/>
      <c r="CH2357" s="295"/>
      <c r="CI2357" s="296"/>
    </row>
    <row r="2358" spans="1:87" ht="18" customHeight="1" x14ac:dyDescent="0.25">
      <c r="A2358" s="75"/>
      <c r="B2358" s="327"/>
      <c r="C2358" s="328"/>
      <c r="D2358" s="328"/>
      <c r="E2358" s="328"/>
      <c r="F2358" s="328"/>
      <c r="G2358" s="328"/>
      <c r="H2358" s="328"/>
      <c r="I2358" s="328"/>
      <c r="J2358" s="328"/>
      <c r="K2358" s="328"/>
      <c r="L2358" s="328"/>
      <c r="M2358" s="328"/>
      <c r="N2358" s="328"/>
      <c r="O2358" s="328"/>
      <c r="P2358" s="328"/>
      <c r="Q2358" s="328"/>
      <c r="R2358" s="328"/>
      <c r="S2358" s="328"/>
      <c r="T2358" s="328"/>
      <c r="U2358" s="328"/>
      <c r="V2358" s="328"/>
      <c r="W2358" s="328"/>
      <c r="X2358" s="328"/>
      <c r="Y2358" s="329"/>
      <c r="Z2358" s="336"/>
      <c r="AA2358" s="337"/>
      <c r="AB2358" s="337"/>
      <c r="AC2358" s="337"/>
      <c r="AD2358" s="338"/>
      <c r="AE2358" s="336"/>
      <c r="AF2358" s="337"/>
      <c r="AG2358" s="337"/>
      <c r="AH2358" s="337"/>
      <c r="AI2358" s="337"/>
      <c r="AJ2358" s="337"/>
      <c r="AK2358" s="300"/>
      <c r="AL2358" s="301"/>
      <c r="AM2358" s="301"/>
      <c r="AN2358" s="301"/>
      <c r="AO2358" s="301"/>
      <c r="AP2358" s="301"/>
      <c r="AQ2358" s="301"/>
      <c r="AR2358" s="301"/>
      <c r="AS2358" s="301"/>
      <c r="AT2358" s="301"/>
      <c r="AU2358" s="301"/>
      <c r="AV2358" s="301"/>
      <c r="AW2358" s="301"/>
      <c r="AX2358" s="302"/>
      <c r="AY2358" s="407"/>
      <c r="AZ2358" s="304"/>
      <c r="BA2358" s="304"/>
      <c r="BB2358" s="408"/>
      <c r="BC2358" s="306">
        <f t="shared" si="132"/>
        <v>0</v>
      </c>
      <c r="BD2358" s="307"/>
      <c r="BE2358" s="307"/>
      <c r="BF2358" s="308"/>
      <c r="BG2358" s="309"/>
      <c r="BH2358" s="310"/>
      <c r="BI2358" s="310"/>
      <c r="BJ2358" s="311"/>
      <c r="BK2358" s="312">
        <f t="shared" si="133"/>
        <v>0</v>
      </c>
      <c r="BL2358" s="313"/>
      <c r="BM2358" s="313"/>
      <c r="BN2358" s="313"/>
      <c r="BO2358" s="313"/>
      <c r="BP2358" s="314"/>
      <c r="BQ2358" s="294"/>
      <c r="BR2358" s="295"/>
      <c r="BS2358" s="295"/>
      <c r="BT2358" s="295"/>
      <c r="BU2358" s="295"/>
      <c r="BV2358" s="295"/>
      <c r="BW2358" s="296"/>
      <c r="BX2358" s="294"/>
      <c r="BY2358" s="295"/>
      <c r="BZ2358" s="295"/>
      <c r="CA2358" s="295"/>
      <c r="CB2358" s="295"/>
      <c r="CC2358" s="296"/>
      <c r="CD2358" s="294"/>
      <c r="CE2358" s="295"/>
      <c r="CF2358" s="295"/>
      <c r="CG2358" s="295"/>
      <c r="CH2358" s="295"/>
      <c r="CI2358" s="296"/>
    </row>
    <row r="2359" spans="1:87" ht="18" customHeight="1" x14ac:dyDescent="0.25">
      <c r="A2359" s="75"/>
      <c r="B2359" s="327"/>
      <c r="C2359" s="328"/>
      <c r="D2359" s="328"/>
      <c r="E2359" s="328"/>
      <c r="F2359" s="328"/>
      <c r="G2359" s="328"/>
      <c r="H2359" s="328"/>
      <c r="I2359" s="328"/>
      <c r="J2359" s="328"/>
      <c r="K2359" s="328"/>
      <c r="L2359" s="328"/>
      <c r="M2359" s="328"/>
      <c r="N2359" s="328"/>
      <c r="O2359" s="328"/>
      <c r="P2359" s="328"/>
      <c r="Q2359" s="328"/>
      <c r="R2359" s="328"/>
      <c r="S2359" s="328"/>
      <c r="T2359" s="328"/>
      <c r="U2359" s="328"/>
      <c r="V2359" s="328"/>
      <c r="W2359" s="328"/>
      <c r="X2359" s="328"/>
      <c r="Y2359" s="329"/>
      <c r="Z2359" s="336"/>
      <c r="AA2359" s="337"/>
      <c r="AB2359" s="337"/>
      <c r="AC2359" s="337"/>
      <c r="AD2359" s="338"/>
      <c r="AE2359" s="336"/>
      <c r="AF2359" s="337"/>
      <c r="AG2359" s="337"/>
      <c r="AH2359" s="337"/>
      <c r="AI2359" s="337"/>
      <c r="AJ2359" s="337"/>
      <c r="AK2359" s="300"/>
      <c r="AL2359" s="301"/>
      <c r="AM2359" s="301"/>
      <c r="AN2359" s="301"/>
      <c r="AO2359" s="301"/>
      <c r="AP2359" s="301"/>
      <c r="AQ2359" s="301"/>
      <c r="AR2359" s="301"/>
      <c r="AS2359" s="301"/>
      <c r="AT2359" s="301"/>
      <c r="AU2359" s="301"/>
      <c r="AV2359" s="301"/>
      <c r="AW2359" s="301"/>
      <c r="AX2359" s="302"/>
      <c r="AY2359" s="407"/>
      <c r="AZ2359" s="304"/>
      <c r="BA2359" s="304"/>
      <c r="BB2359" s="408"/>
      <c r="BC2359" s="306">
        <f t="shared" si="132"/>
        <v>0</v>
      </c>
      <c r="BD2359" s="307"/>
      <c r="BE2359" s="307"/>
      <c r="BF2359" s="308"/>
      <c r="BG2359" s="309"/>
      <c r="BH2359" s="310"/>
      <c r="BI2359" s="310"/>
      <c r="BJ2359" s="311"/>
      <c r="BK2359" s="312">
        <f t="shared" si="133"/>
        <v>0</v>
      </c>
      <c r="BL2359" s="313"/>
      <c r="BM2359" s="313"/>
      <c r="BN2359" s="313"/>
      <c r="BO2359" s="313"/>
      <c r="BP2359" s="314"/>
      <c r="BQ2359" s="294"/>
      <c r="BR2359" s="295"/>
      <c r="BS2359" s="295"/>
      <c r="BT2359" s="295"/>
      <c r="BU2359" s="295"/>
      <c r="BV2359" s="295"/>
      <c r="BW2359" s="296"/>
      <c r="BX2359" s="294"/>
      <c r="BY2359" s="295"/>
      <c r="BZ2359" s="295"/>
      <c r="CA2359" s="295"/>
      <c r="CB2359" s="295"/>
      <c r="CC2359" s="296"/>
      <c r="CD2359" s="294"/>
      <c r="CE2359" s="295"/>
      <c r="CF2359" s="295"/>
      <c r="CG2359" s="295"/>
      <c r="CH2359" s="295"/>
      <c r="CI2359" s="296"/>
    </row>
    <row r="2360" spans="1:87" ht="18" customHeight="1" x14ac:dyDescent="0.25">
      <c r="A2360" s="75"/>
      <c r="B2360" s="327"/>
      <c r="C2360" s="328"/>
      <c r="D2360" s="328"/>
      <c r="E2360" s="328"/>
      <c r="F2360" s="328"/>
      <c r="G2360" s="328"/>
      <c r="H2360" s="328"/>
      <c r="I2360" s="328"/>
      <c r="J2360" s="328"/>
      <c r="K2360" s="328"/>
      <c r="L2360" s="328"/>
      <c r="M2360" s="328"/>
      <c r="N2360" s="328"/>
      <c r="O2360" s="328"/>
      <c r="P2360" s="328"/>
      <c r="Q2360" s="328"/>
      <c r="R2360" s="328"/>
      <c r="S2360" s="328"/>
      <c r="T2360" s="328"/>
      <c r="U2360" s="328"/>
      <c r="V2360" s="328"/>
      <c r="W2360" s="328"/>
      <c r="X2360" s="328"/>
      <c r="Y2360" s="329"/>
      <c r="Z2360" s="336"/>
      <c r="AA2360" s="337"/>
      <c r="AB2360" s="337"/>
      <c r="AC2360" s="337"/>
      <c r="AD2360" s="338"/>
      <c r="AE2360" s="336"/>
      <c r="AF2360" s="337"/>
      <c r="AG2360" s="337"/>
      <c r="AH2360" s="337"/>
      <c r="AI2360" s="337"/>
      <c r="AJ2360" s="337"/>
      <c r="AK2360" s="300"/>
      <c r="AL2360" s="301"/>
      <c r="AM2360" s="301"/>
      <c r="AN2360" s="301"/>
      <c r="AO2360" s="301"/>
      <c r="AP2360" s="301"/>
      <c r="AQ2360" s="301"/>
      <c r="AR2360" s="301"/>
      <c r="AS2360" s="301"/>
      <c r="AT2360" s="301"/>
      <c r="AU2360" s="301"/>
      <c r="AV2360" s="301"/>
      <c r="AW2360" s="301"/>
      <c r="AX2360" s="302"/>
      <c r="AY2360" s="407"/>
      <c r="AZ2360" s="304"/>
      <c r="BA2360" s="304"/>
      <c r="BB2360" s="408"/>
      <c r="BC2360" s="306">
        <f t="shared" si="132"/>
        <v>0</v>
      </c>
      <c r="BD2360" s="307"/>
      <c r="BE2360" s="307"/>
      <c r="BF2360" s="308"/>
      <c r="BG2360" s="309"/>
      <c r="BH2360" s="310"/>
      <c r="BI2360" s="310"/>
      <c r="BJ2360" s="311"/>
      <c r="BK2360" s="312">
        <f t="shared" si="133"/>
        <v>0</v>
      </c>
      <c r="BL2360" s="313"/>
      <c r="BM2360" s="313"/>
      <c r="BN2360" s="313"/>
      <c r="BO2360" s="313"/>
      <c r="BP2360" s="314"/>
      <c r="BQ2360" s="294"/>
      <c r="BR2360" s="295"/>
      <c r="BS2360" s="295"/>
      <c r="BT2360" s="295"/>
      <c r="BU2360" s="295"/>
      <c r="BV2360" s="295"/>
      <c r="BW2360" s="296"/>
      <c r="BX2360" s="294"/>
      <c r="BY2360" s="295"/>
      <c r="BZ2360" s="295"/>
      <c r="CA2360" s="295"/>
      <c r="CB2360" s="295"/>
      <c r="CC2360" s="296"/>
      <c r="CD2360" s="294"/>
      <c r="CE2360" s="295"/>
      <c r="CF2360" s="295"/>
      <c r="CG2360" s="295"/>
      <c r="CH2360" s="295"/>
      <c r="CI2360" s="296"/>
    </row>
    <row r="2361" spans="1:87" ht="18" customHeight="1" x14ac:dyDescent="0.25">
      <c r="A2361" s="75"/>
      <c r="B2361" s="327"/>
      <c r="C2361" s="328"/>
      <c r="D2361" s="328"/>
      <c r="E2361" s="328"/>
      <c r="F2361" s="328"/>
      <c r="G2361" s="328"/>
      <c r="H2361" s="328"/>
      <c r="I2361" s="328"/>
      <c r="J2361" s="328"/>
      <c r="K2361" s="328"/>
      <c r="L2361" s="328"/>
      <c r="M2361" s="328"/>
      <c r="N2361" s="328"/>
      <c r="O2361" s="328"/>
      <c r="P2361" s="328"/>
      <c r="Q2361" s="328"/>
      <c r="R2361" s="328"/>
      <c r="S2361" s="328"/>
      <c r="T2361" s="328"/>
      <c r="U2361" s="328"/>
      <c r="V2361" s="328"/>
      <c r="W2361" s="328"/>
      <c r="X2361" s="328"/>
      <c r="Y2361" s="329"/>
      <c r="Z2361" s="336"/>
      <c r="AA2361" s="337"/>
      <c r="AB2361" s="337"/>
      <c r="AC2361" s="337"/>
      <c r="AD2361" s="338"/>
      <c r="AE2361" s="336"/>
      <c r="AF2361" s="337"/>
      <c r="AG2361" s="337"/>
      <c r="AH2361" s="337"/>
      <c r="AI2361" s="337"/>
      <c r="AJ2361" s="337"/>
      <c r="AK2361" s="300"/>
      <c r="AL2361" s="301"/>
      <c r="AM2361" s="301"/>
      <c r="AN2361" s="301"/>
      <c r="AO2361" s="301"/>
      <c r="AP2361" s="301"/>
      <c r="AQ2361" s="301"/>
      <c r="AR2361" s="301"/>
      <c r="AS2361" s="301"/>
      <c r="AT2361" s="301"/>
      <c r="AU2361" s="301"/>
      <c r="AV2361" s="301"/>
      <c r="AW2361" s="301"/>
      <c r="AX2361" s="302"/>
      <c r="AY2361" s="407"/>
      <c r="AZ2361" s="304"/>
      <c r="BA2361" s="304"/>
      <c r="BB2361" s="408"/>
      <c r="BC2361" s="306">
        <f t="shared" si="132"/>
        <v>0</v>
      </c>
      <c r="BD2361" s="307"/>
      <c r="BE2361" s="307"/>
      <c r="BF2361" s="308"/>
      <c r="BG2361" s="309"/>
      <c r="BH2361" s="310"/>
      <c r="BI2361" s="310"/>
      <c r="BJ2361" s="311"/>
      <c r="BK2361" s="312">
        <f t="shared" si="133"/>
        <v>0</v>
      </c>
      <c r="BL2361" s="313"/>
      <c r="BM2361" s="313"/>
      <c r="BN2361" s="313"/>
      <c r="BO2361" s="313"/>
      <c r="BP2361" s="314"/>
      <c r="BQ2361" s="294"/>
      <c r="BR2361" s="295"/>
      <c r="BS2361" s="295"/>
      <c r="BT2361" s="295"/>
      <c r="BU2361" s="295"/>
      <c r="BV2361" s="295"/>
      <c r="BW2361" s="296"/>
      <c r="BX2361" s="294"/>
      <c r="BY2361" s="295"/>
      <c r="BZ2361" s="295"/>
      <c r="CA2361" s="295"/>
      <c r="CB2361" s="295"/>
      <c r="CC2361" s="296"/>
      <c r="CD2361" s="294"/>
      <c r="CE2361" s="295"/>
      <c r="CF2361" s="295"/>
      <c r="CG2361" s="295"/>
      <c r="CH2361" s="295"/>
      <c r="CI2361" s="296"/>
    </row>
    <row r="2362" spans="1:87" ht="18" customHeight="1" x14ac:dyDescent="0.25">
      <c r="A2362" s="75"/>
      <c r="B2362" s="327"/>
      <c r="C2362" s="328"/>
      <c r="D2362" s="328"/>
      <c r="E2362" s="328"/>
      <c r="F2362" s="328"/>
      <c r="G2362" s="328"/>
      <c r="H2362" s="328"/>
      <c r="I2362" s="328"/>
      <c r="J2362" s="328"/>
      <c r="K2362" s="328"/>
      <c r="L2362" s="328"/>
      <c r="M2362" s="328"/>
      <c r="N2362" s="328"/>
      <c r="O2362" s="328"/>
      <c r="P2362" s="328"/>
      <c r="Q2362" s="328"/>
      <c r="R2362" s="328"/>
      <c r="S2362" s="328"/>
      <c r="T2362" s="328"/>
      <c r="U2362" s="328"/>
      <c r="V2362" s="328"/>
      <c r="W2362" s="328"/>
      <c r="X2362" s="328"/>
      <c r="Y2362" s="329"/>
      <c r="Z2362" s="336"/>
      <c r="AA2362" s="337"/>
      <c r="AB2362" s="337"/>
      <c r="AC2362" s="337"/>
      <c r="AD2362" s="338"/>
      <c r="AE2362" s="336"/>
      <c r="AF2362" s="337"/>
      <c r="AG2362" s="337"/>
      <c r="AH2362" s="337"/>
      <c r="AI2362" s="337"/>
      <c r="AJ2362" s="337"/>
      <c r="AK2362" s="300"/>
      <c r="AL2362" s="301"/>
      <c r="AM2362" s="301"/>
      <c r="AN2362" s="301"/>
      <c r="AO2362" s="301"/>
      <c r="AP2362" s="301"/>
      <c r="AQ2362" s="301"/>
      <c r="AR2362" s="301"/>
      <c r="AS2362" s="301"/>
      <c r="AT2362" s="301"/>
      <c r="AU2362" s="301"/>
      <c r="AV2362" s="301"/>
      <c r="AW2362" s="301"/>
      <c r="AX2362" s="302"/>
      <c r="AY2362" s="407"/>
      <c r="AZ2362" s="304"/>
      <c r="BA2362" s="304"/>
      <c r="BB2362" s="408"/>
      <c r="BC2362" s="306">
        <f t="shared" si="132"/>
        <v>0</v>
      </c>
      <c r="BD2362" s="307"/>
      <c r="BE2362" s="307"/>
      <c r="BF2362" s="308"/>
      <c r="BG2362" s="309"/>
      <c r="BH2362" s="310"/>
      <c r="BI2362" s="310"/>
      <c r="BJ2362" s="311"/>
      <c r="BK2362" s="312">
        <f t="shared" si="133"/>
        <v>0</v>
      </c>
      <c r="BL2362" s="313"/>
      <c r="BM2362" s="313"/>
      <c r="BN2362" s="313"/>
      <c r="BO2362" s="313"/>
      <c r="BP2362" s="314"/>
      <c r="BQ2362" s="294"/>
      <c r="BR2362" s="295"/>
      <c r="BS2362" s="295"/>
      <c r="BT2362" s="295"/>
      <c r="BU2362" s="295"/>
      <c r="BV2362" s="295"/>
      <c r="BW2362" s="296"/>
      <c r="BX2362" s="294"/>
      <c r="BY2362" s="295"/>
      <c r="BZ2362" s="295"/>
      <c r="CA2362" s="295"/>
      <c r="CB2362" s="295"/>
      <c r="CC2362" s="296"/>
      <c r="CD2362" s="294"/>
      <c r="CE2362" s="295"/>
      <c r="CF2362" s="295"/>
      <c r="CG2362" s="295"/>
      <c r="CH2362" s="295"/>
      <c r="CI2362" s="296"/>
    </row>
    <row r="2363" spans="1:87" ht="18" customHeight="1" x14ac:dyDescent="0.25">
      <c r="A2363" s="75"/>
      <c r="B2363" s="327"/>
      <c r="C2363" s="328"/>
      <c r="D2363" s="328"/>
      <c r="E2363" s="328"/>
      <c r="F2363" s="328"/>
      <c r="G2363" s="328"/>
      <c r="H2363" s="328"/>
      <c r="I2363" s="328"/>
      <c r="J2363" s="328"/>
      <c r="K2363" s="328"/>
      <c r="L2363" s="328"/>
      <c r="M2363" s="328"/>
      <c r="N2363" s="328"/>
      <c r="O2363" s="328"/>
      <c r="P2363" s="328"/>
      <c r="Q2363" s="328"/>
      <c r="R2363" s="328"/>
      <c r="S2363" s="328"/>
      <c r="T2363" s="328"/>
      <c r="U2363" s="328"/>
      <c r="V2363" s="328"/>
      <c r="W2363" s="328"/>
      <c r="X2363" s="328"/>
      <c r="Y2363" s="329"/>
      <c r="Z2363" s="336"/>
      <c r="AA2363" s="337"/>
      <c r="AB2363" s="337"/>
      <c r="AC2363" s="337"/>
      <c r="AD2363" s="338"/>
      <c r="AE2363" s="336"/>
      <c r="AF2363" s="337"/>
      <c r="AG2363" s="337"/>
      <c r="AH2363" s="337"/>
      <c r="AI2363" s="337"/>
      <c r="AJ2363" s="337"/>
      <c r="AK2363" s="300"/>
      <c r="AL2363" s="301"/>
      <c r="AM2363" s="301"/>
      <c r="AN2363" s="301"/>
      <c r="AO2363" s="301"/>
      <c r="AP2363" s="301"/>
      <c r="AQ2363" s="301"/>
      <c r="AR2363" s="301"/>
      <c r="AS2363" s="301"/>
      <c r="AT2363" s="301"/>
      <c r="AU2363" s="301"/>
      <c r="AV2363" s="301"/>
      <c r="AW2363" s="301"/>
      <c r="AX2363" s="302"/>
      <c r="AY2363" s="407"/>
      <c r="AZ2363" s="304"/>
      <c r="BA2363" s="304"/>
      <c r="BB2363" s="408"/>
      <c r="BC2363" s="306">
        <f t="shared" si="132"/>
        <v>0</v>
      </c>
      <c r="BD2363" s="307"/>
      <c r="BE2363" s="307"/>
      <c r="BF2363" s="308"/>
      <c r="BG2363" s="309"/>
      <c r="BH2363" s="310"/>
      <c r="BI2363" s="310"/>
      <c r="BJ2363" s="311"/>
      <c r="BK2363" s="312">
        <f t="shared" si="133"/>
        <v>0</v>
      </c>
      <c r="BL2363" s="313"/>
      <c r="BM2363" s="313"/>
      <c r="BN2363" s="313"/>
      <c r="BO2363" s="313"/>
      <c r="BP2363" s="314"/>
      <c r="BQ2363" s="294"/>
      <c r="BR2363" s="295"/>
      <c r="BS2363" s="295"/>
      <c r="BT2363" s="295"/>
      <c r="BU2363" s="295"/>
      <c r="BV2363" s="295"/>
      <c r="BW2363" s="296"/>
      <c r="BX2363" s="294"/>
      <c r="BY2363" s="295"/>
      <c r="BZ2363" s="295"/>
      <c r="CA2363" s="295"/>
      <c r="CB2363" s="295"/>
      <c r="CC2363" s="296"/>
      <c r="CD2363" s="294"/>
      <c r="CE2363" s="295"/>
      <c r="CF2363" s="295"/>
      <c r="CG2363" s="295"/>
      <c r="CH2363" s="295"/>
      <c r="CI2363" s="296"/>
    </row>
    <row r="2364" spans="1:87" ht="18" customHeight="1" x14ac:dyDescent="0.25">
      <c r="A2364" s="75"/>
      <c r="B2364" s="327"/>
      <c r="C2364" s="328"/>
      <c r="D2364" s="328"/>
      <c r="E2364" s="328"/>
      <c r="F2364" s="328"/>
      <c r="G2364" s="328"/>
      <c r="H2364" s="328"/>
      <c r="I2364" s="328"/>
      <c r="J2364" s="328"/>
      <c r="K2364" s="328"/>
      <c r="L2364" s="328"/>
      <c r="M2364" s="328"/>
      <c r="N2364" s="328"/>
      <c r="O2364" s="328"/>
      <c r="P2364" s="328"/>
      <c r="Q2364" s="328"/>
      <c r="R2364" s="328"/>
      <c r="S2364" s="328"/>
      <c r="T2364" s="328"/>
      <c r="U2364" s="328"/>
      <c r="V2364" s="328"/>
      <c r="W2364" s="328"/>
      <c r="X2364" s="328"/>
      <c r="Y2364" s="329"/>
      <c r="Z2364" s="336"/>
      <c r="AA2364" s="337"/>
      <c r="AB2364" s="337"/>
      <c r="AC2364" s="337"/>
      <c r="AD2364" s="338"/>
      <c r="AE2364" s="336"/>
      <c r="AF2364" s="337"/>
      <c r="AG2364" s="337"/>
      <c r="AH2364" s="337"/>
      <c r="AI2364" s="337"/>
      <c r="AJ2364" s="337"/>
      <c r="AK2364" s="300"/>
      <c r="AL2364" s="301"/>
      <c r="AM2364" s="301"/>
      <c r="AN2364" s="301"/>
      <c r="AO2364" s="301"/>
      <c r="AP2364" s="301"/>
      <c r="AQ2364" s="301"/>
      <c r="AR2364" s="301"/>
      <c r="AS2364" s="301"/>
      <c r="AT2364" s="301"/>
      <c r="AU2364" s="301"/>
      <c r="AV2364" s="301"/>
      <c r="AW2364" s="301"/>
      <c r="AX2364" s="302"/>
      <c r="AY2364" s="407"/>
      <c r="AZ2364" s="304"/>
      <c r="BA2364" s="304"/>
      <c r="BB2364" s="408"/>
      <c r="BC2364" s="306">
        <f t="shared" si="132"/>
        <v>0</v>
      </c>
      <c r="BD2364" s="307"/>
      <c r="BE2364" s="307"/>
      <c r="BF2364" s="308"/>
      <c r="BG2364" s="309"/>
      <c r="BH2364" s="310"/>
      <c r="BI2364" s="310"/>
      <c r="BJ2364" s="311"/>
      <c r="BK2364" s="312">
        <f t="shared" si="133"/>
        <v>0</v>
      </c>
      <c r="BL2364" s="313"/>
      <c r="BM2364" s="313"/>
      <c r="BN2364" s="313"/>
      <c r="BO2364" s="313"/>
      <c r="BP2364" s="314"/>
      <c r="BQ2364" s="294"/>
      <c r="BR2364" s="295"/>
      <c r="BS2364" s="295"/>
      <c r="BT2364" s="295"/>
      <c r="BU2364" s="295"/>
      <c r="BV2364" s="295"/>
      <c r="BW2364" s="296"/>
      <c r="BX2364" s="294"/>
      <c r="BY2364" s="295"/>
      <c r="BZ2364" s="295"/>
      <c r="CA2364" s="295"/>
      <c r="CB2364" s="295"/>
      <c r="CC2364" s="296"/>
      <c r="CD2364" s="294"/>
      <c r="CE2364" s="295"/>
      <c r="CF2364" s="295"/>
      <c r="CG2364" s="295"/>
      <c r="CH2364" s="295"/>
      <c r="CI2364" s="296"/>
    </row>
    <row r="2365" spans="1:87" ht="18" customHeight="1" x14ac:dyDescent="0.25">
      <c r="A2365" s="75"/>
      <c r="B2365" s="327"/>
      <c r="C2365" s="328"/>
      <c r="D2365" s="328"/>
      <c r="E2365" s="328"/>
      <c r="F2365" s="328"/>
      <c r="G2365" s="328"/>
      <c r="H2365" s="328"/>
      <c r="I2365" s="328"/>
      <c r="J2365" s="328"/>
      <c r="K2365" s="328"/>
      <c r="L2365" s="328"/>
      <c r="M2365" s="328"/>
      <c r="N2365" s="328"/>
      <c r="O2365" s="328"/>
      <c r="P2365" s="328"/>
      <c r="Q2365" s="328"/>
      <c r="R2365" s="328"/>
      <c r="S2365" s="328"/>
      <c r="T2365" s="328"/>
      <c r="U2365" s="328"/>
      <c r="V2365" s="328"/>
      <c r="W2365" s="328"/>
      <c r="X2365" s="328"/>
      <c r="Y2365" s="329"/>
      <c r="Z2365" s="336"/>
      <c r="AA2365" s="337"/>
      <c r="AB2365" s="337"/>
      <c r="AC2365" s="337"/>
      <c r="AD2365" s="338"/>
      <c r="AE2365" s="336"/>
      <c r="AF2365" s="337"/>
      <c r="AG2365" s="337"/>
      <c r="AH2365" s="337"/>
      <c r="AI2365" s="337"/>
      <c r="AJ2365" s="337"/>
      <c r="AK2365" s="300"/>
      <c r="AL2365" s="301"/>
      <c r="AM2365" s="301"/>
      <c r="AN2365" s="301"/>
      <c r="AO2365" s="301"/>
      <c r="AP2365" s="301"/>
      <c r="AQ2365" s="301"/>
      <c r="AR2365" s="301"/>
      <c r="AS2365" s="301"/>
      <c r="AT2365" s="301"/>
      <c r="AU2365" s="301"/>
      <c r="AV2365" s="301"/>
      <c r="AW2365" s="301"/>
      <c r="AX2365" s="302"/>
      <c r="AY2365" s="407"/>
      <c r="AZ2365" s="304"/>
      <c r="BA2365" s="304"/>
      <c r="BB2365" s="408"/>
      <c r="BC2365" s="306">
        <f t="shared" si="132"/>
        <v>0</v>
      </c>
      <c r="BD2365" s="307"/>
      <c r="BE2365" s="307"/>
      <c r="BF2365" s="308"/>
      <c r="BG2365" s="309"/>
      <c r="BH2365" s="310"/>
      <c r="BI2365" s="310"/>
      <c r="BJ2365" s="311"/>
      <c r="BK2365" s="312">
        <f t="shared" si="133"/>
        <v>0</v>
      </c>
      <c r="BL2365" s="313"/>
      <c r="BM2365" s="313"/>
      <c r="BN2365" s="313"/>
      <c r="BO2365" s="313"/>
      <c r="BP2365" s="314"/>
      <c r="BQ2365" s="294"/>
      <c r="BR2365" s="295"/>
      <c r="BS2365" s="295"/>
      <c r="BT2365" s="295"/>
      <c r="BU2365" s="295"/>
      <c r="BV2365" s="295"/>
      <c r="BW2365" s="296"/>
      <c r="BX2365" s="294"/>
      <c r="BY2365" s="295"/>
      <c r="BZ2365" s="295"/>
      <c r="CA2365" s="295"/>
      <c r="CB2365" s="295"/>
      <c r="CC2365" s="296"/>
      <c r="CD2365" s="294"/>
      <c r="CE2365" s="295"/>
      <c r="CF2365" s="295"/>
      <c r="CG2365" s="295"/>
      <c r="CH2365" s="295"/>
      <c r="CI2365" s="296"/>
    </row>
    <row r="2366" spans="1:87" ht="18" customHeight="1" x14ac:dyDescent="0.25">
      <c r="A2366" s="75"/>
      <c r="B2366" s="327"/>
      <c r="C2366" s="328"/>
      <c r="D2366" s="328"/>
      <c r="E2366" s="328"/>
      <c r="F2366" s="328"/>
      <c r="G2366" s="328"/>
      <c r="H2366" s="328"/>
      <c r="I2366" s="328"/>
      <c r="J2366" s="328"/>
      <c r="K2366" s="328"/>
      <c r="L2366" s="328"/>
      <c r="M2366" s="328"/>
      <c r="N2366" s="328"/>
      <c r="O2366" s="328"/>
      <c r="P2366" s="328"/>
      <c r="Q2366" s="328"/>
      <c r="R2366" s="328"/>
      <c r="S2366" s="328"/>
      <c r="T2366" s="328"/>
      <c r="U2366" s="328"/>
      <c r="V2366" s="328"/>
      <c r="W2366" s="328"/>
      <c r="X2366" s="328"/>
      <c r="Y2366" s="329"/>
      <c r="Z2366" s="336"/>
      <c r="AA2366" s="337"/>
      <c r="AB2366" s="337"/>
      <c r="AC2366" s="337"/>
      <c r="AD2366" s="338"/>
      <c r="AE2366" s="336"/>
      <c r="AF2366" s="337"/>
      <c r="AG2366" s="337"/>
      <c r="AH2366" s="337"/>
      <c r="AI2366" s="337"/>
      <c r="AJ2366" s="337"/>
      <c r="AK2366" s="300"/>
      <c r="AL2366" s="301"/>
      <c r="AM2366" s="301"/>
      <c r="AN2366" s="301"/>
      <c r="AO2366" s="301"/>
      <c r="AP2366" s="301"/>
      <c r="AQ2366" s="301"/>
      <c r="AR2366" s="301"/>
      <c r="AS2366" s="301"/>
      <c r="AT2366" s="301"/>
      <c r="AU2366" s="301"/>
      <c r="AV2366" s="301"/>
      <c r="AW2366" s="301"/>
      <c r="AX2366" s="302"/>
      <c r="AY2366" s="407"/>
      <c r="AZ2366" s="304"/>
      <c r="BA2366" s="304"/>
      <c r="BB2366" s="408"/>
      <c r="BC2366" s="306">
        <f t="shared" si="132"/>
        <v>0</v>
      </c>
      <c r="BD2366" s="307"/>
      <c r="BE2366" s="307"/>
      <c r="BF2366" s="308"/>
      <c r="BG2366" s="309"/>
      <c r="BH2366" s="310"/>
      <c r="BI2366" s="310"/>
      <c r="BJ2366" s="311"/>
      <c r="BK2366" s="312">
        <f t="shared" si="133"/>
        <v>0</v>
      </c>
      <c r="BL2366" s="313"/>
      <c r="BM2366" s="313"/>
      <c r="BN2366" s="313"/>
      <c r="BO2366" s="313"/>
      <c r="BP2366" s="314"/>
      <c r="BQ2366" s="294"/>
      <c r="BR2366" s="295"/>
      <c r="BS2366" s="295"/>
      <c r="BT2366" s="295"/>
      <c r="BU2366" s="295"/>
      <c r="BV2366" s="295"/>
      <c r="BW2366" s="296"/>
      <c r="BX2366" s="294"/>
      <c r="BY2366" s="295"/>
      <c r="BZ2366" s="295"/>
      <c r="CA2366" s="295"/>
      <c r="CB2366" s="295"/>
      <c r="CC2366" s="296"/>
      <c r="CD2366" s="294"/>
      <c r="CE2366" s="295"/>
      <c r="CF2366" s="295"/>
      <c r="CG2366" s="295"/>
      <c r="CH2366" s="295"/>
      <c r="CI2366" s="296"/>
    </row>
    <row r="2367" spans="1:87" ht="18" customHeight="1" x14ac:dyDescent="0.25">
      <c r="A2367" s="75"/>
      <c r="B2367" s="327"/>
      <c r="C2367" s="328"/>
      <c r="D2367" s="328"/>
      <c r="E2367" s="328"/>
      <c r="F2367" s="328"/>
      <c r="G2367" s="328"/>
      <c r="H2367" s="328"/>
      <c r="I2367" s="328"/>
      <c r="J2367" s="328"/>
      <c r="K2367" s="328"/>
      <c r="L2367" s="328"/>
      <c r="M2367" s="328"/>
      <c r="N2367" s="328"/>
      <c r="O2367" s="328"/>
      <c r="P2367" s="328"/>
      <c r="Q2367" s="328"/>
      <c r="R2367" s="328"/>
      <c r="S2367" s="328"/>
      <c r="T2367" s="328"/>
      <c r="U2367" s="328"/>
      <c r="V2367" s="328"/>
      <c r="W2367" s="328"/>
      <c r="X2367" s="328"/>
      <c r="Y2367" s="329"/>
      <c r="Z2367" s="336"/>
      <c r="AA2367" s="337"/>
      <c r="AB2367" s="337"/>
      <c r="AC2367" s="337"/>
      <c r="AD2367" s="338"/>
      <c r="AE2367" s="336"/>
      <c r="AF2367" s="337"/>
      <c r="AG2367" s="337"/>
      <c r="AH2367" s="337"/>
      <c r="AI2367" s="337"/>
      <c r="AJ2367" s="337"/>
      <c r="AK2367" s="300"/>
      <c r="AL2367" s="301"/>
      <c r="AM2367" s="301"/>
      <c r="AN2367" s="301"/>
      <c r="AO2367" s="301"/>
      <c r="AP2367" s="301"/>
      <c r="AQ2367" s="301"/>
      <c r="AR2367" s="301"/>
      <c r="AS2367" s="301"/>
      <c r="AT2367" s="301"/>
      <c r="AU2367" s="301"/>
      <c r="AV2367" s="301"/>
      <c r="AW2367" s="301"/>
      <c r="AX2367" s="302"/>
      <c r="AY2367" s="407"/>
      <c r="AZ2367" s="304"/>
      <c r="BA2367" s="304"/>
      <c r="BB2367" s="408"/>
      <c r="BC2367" s="306">
        <f t="shared" si="132"/>
        <v>0</v>
      </c>
      <c r="BD2367" s="307"/>
      <c r="BE2367" s="307"/>
      <c r="BF2367" s="308"/>
      <c r="BG2367" s="309"/>
      <c r="BH2367" s="310"/>
      <c r="BI2367" s="310"/>
      <c r="BJ2367" s="311"/>
      <c r="BK2367" s="312">
        <f t="shared" si="133"/>
        <v>0</v>
      </c>
      <c r="BL2367" s="313"/>
      <c r="BM2367" s="313"/>
      <c r="BN2367" s="313"/>
      <c r="BO2367" s="313"/>
      <c r="BP2367" s="314"/>
      <c r="BQ2367" s="294"/>
      <c r="BR2367" s="295"/>
      <c r="BS2367" s="295"/>
      <c r="BT2367" s="295"/>
      <c r="BU2367" s="295"/>
      <c r="BV2367" s="295"/>
      <c r="BW2367" s="296"/>
      <c r="BX2367" s="294"/>
      <c r="BY2367" s="295"/>
      <c r="BZ2367" s="295"/>
      <c r="CA2367" s="295"/>
      <c r="CB2367" s="295"/>
      <c r="CC2367" s="296"/>
      <c r="CD2367" s="294"/>
      <c r="CE2367" s="295"/>
      <c r="CF2367" s="295"/>
      <c r="CG2367" s="295"/>
      <c r="CH2367" s="295"/>
      <c r="CI2367" s="296"/>
    </row>
    <row r="2368" spans="1:87" ht="18" customHeight="1" x14ac:dyDescent="0.25">
      <c r="A2368" s="75"/>
      <c r="B2368" s="327"/>
      <c r="C2368" s="328"/>
      <c r="D2368" s="328"/>
      <c r="E2368" s="328"/>
      <c r="F2368" s="328"/>
      <c r="G2368" s="328"/>
      <c r="H2368" s="328"/>
      <c r="I2368" s="328"/>
      <c r="J2368" s="328"/>
      <c r="K2368" s="328"/>
      <c r="L2368" s="328"/>
      <c r="M2368" s="328"/>
      <c r="N2368" s="328"/>
      <c r="O2368" s="328"/>
      <c r="P2368" s="328"/>
      <c r="Q2368" s="328"/>
      <c r="R2368" s="328"/>
      <c r="S2368" s="328"/>
      <c r="T2368" s="328"/>
      <c r="U2368" s="328"/>
      <c r="V2368" s="328"/>
      <c r="W2368" s="328"/>
      <c r="X2368" s="328"/>
      <c r="Y2368" s="329"/>
      <c r="Z2368" s="336"/>
      <c r="AA2368" s="337"/>
      <c r="AB2368" s="337"/>
      <c r="AC2368" s="337"/>
      <c r="AD2368" s="338"/>
      <c r="AE2368" s="336"/>
      <c r="AF2368" s="337"/>
      <c r="AG2368" s="337"/>
      <c r="AH2368" s="337"/>
      <c r="AI2368" s="337"/>
      <c r="AJ2368" s="337"/>
      <c r="AK2368" s="300"/>
      <c r="AL2368" s="301"/>
      <c r="AM2368" s="301"/>
      <c r="AN2368" s="301"/>
      <c r="AO2368" s="301"/>
      <c r="AP2368" s="301"/>
      <c r="AQ2368" s="301"/>
      <c r="AR2368" s="301"/>
      <c r="AS2368" s="301"/>
      <c r="AT2368" s="301"/>
      <c r="AU2368" s="301"/>
      <c r="AV2368" s="301"/>
      <c r="AW2368" s="301"/>
      <c r="AX2368" s="302"/>
      <c r="AY2368" s="407"/>
      <c r="AZ2368" s="304"/>
      <c r="BA2368" s="304"/>
      <c r="BB2368" s="408"/>
      <c r="BC2368" s="306">
        <f t="shared" si="132"/>
        <v>0</v>
      </c>
      <c r="BD2368" s="307"/>
      <c r="BE2368" s="307"/>
      <c r="BF2368" s="308"/>
      <c r="BG2368" s="309"/>
      <c r="BH2368" s="310"/>
      <c r="BI2368" s="310"/>
      <c r="BJ2368" s="311"/>
      <c r="BK2368" s="312">
        <f t="shared" si="133"/>
        <v>0</v>
      </c>
      <c r="BL2368" s="313"/>
      <c r="BM2368" s="313"/>
      <c r="BN2368" s="313"/>
      <c r="BO2368" s="313"/>
      <c r="BP2368" s="314"/>
      <c r="BQ2368" s="294"/>
      <c r="BR2368" s="295"/>
      <c r="BS2368" s="295"/>
      <c r="BT2368" s="295"/>
      <c r="BU2368" s="295"/>
      <c r="BV2368" s="295"/>
      <c r="BW2368" s="296"/>
      <c r="BX2368" s="294"/>
      <c r="BY2368" s="295"/>
      <c r="BZ2368" s="295"/>
      <c r="CA2368" s="295"/>
      <c r="CB2368" s="295"/>
      <c r="CC2368" s="296"/>
      <c r="CD2368" s="294"/>
      <c r="CE2368" s="295"/>
      <c r="CF2368" s="295"/>
      <c r="CG2368" s="295"/>
      <c r="CH2368" s="295"/>
      <c r="CI2368" s="296"/>
    </row>
    <row r="2369" spans="1:87" ht="18" customHeight="1" x14ac:dyDescent="0.25">
      <c r="A2369" s="75"/>
      <c r="B2369" s="327"/>
      <c r="C2369" s="328"/>
      <c r="D2369" s="328"/>
      <c r="E2369" s="328"/>
      <c r="F2369" s="328"/>
      <c r="G2369" s="328"/>
      <c r="H2369" s="328"/>
      <c r="I2369" s="328"/>
      <c r="J2369" s="328"/>
      <c r="K2369" s="328"/>
      <c r="L2369" s="328"/>
      <c r="M2369" s="328"/>
      <c r="N2369" s="328"/>
      <c r="O2369" s="328"/>
      <c r="P2369" s="328"/>
      <c r="Q2369" s="328"/>
      <c r="R2369" s="328"/>
      <c r="S2369" s="328"/>
      <c r="T2369" s="328"/>
      <c r="U2369" s="328"/>
      <c r="V2369" s="328"/>
      <c r="W2369" s="328"/>
      <c r="X2369" s="328"/>
      <c r="Y2369" s="329"/>
      <c r="Z2369" s="336"/>
      <c r="AA2369" s="337"/>
      <c r="AB2369" s="337"/>
      <c r="AC2369" s="337"/>
      <c r="AD2369" s="338"/>
      <c r="AE2369" s="336"/>
      <c r="AF2369" s="337"/>
      <c r="AG2369" s="337"/>
      <c r="AH2369" s="337"/>
      <c r="AI2369" s="337"/>
      <c r="AJ2369" s="337"/>
      <c r="AK2369" s="300"/>
      <c r="AL2369" s="301"/>
      <c r="AM2369" s="301"/>
      <c r="AN2369" s="301"/>
      <c r="AO2369" s="301"/>
      <c r="AP2369" s="301"/>
      <c r="AQ2369" s="301"/>
      <c r="AR2369" s="301"/>
      <c r="AS2369" s="301"/>
      <c r="AT2369" s="301"/>
      <c r="AU2369" s="301"/>
      <c r="AV2369" s="301"/>
      <c r="AW2369" s="301"/>
      <c r="AX2369" s="302"/>
      <c r="AY2369" s="407"/>
      <c r="AZ2369" s="304"/>
      <c r="BA2369" s="304"/>
      <c r="BB2369" s="408"/>
      <c r="BC2369" s="306">
        <f t="shared" si="132"/>
        <v>0</v>
      </c>
      <c r="BD2369" s="307"/>
      <c r="BE2369" s="307"/>
      <c r="BF2369" s="308"/>
      <c r="BG2369" s="309"/>
      <c r="BH2369" s="310"/>
      <c r="BI2369" s="310"/>
      <c r="BJ2369" s="311"/>
      <c r="BK2369" s="312">
        <f t="shared" si="133"/>
        <v>0</v>
      </c>
      <c r="BL2369" s="313"/>
      <c r="BM2369" s="313"/>
      <c r="BN2369" s="313"/>
      <c r="BO2369" s="313"/>
      <c r="BP2369" s="314"/>
      <c r="BQ2369" s="294"/>
      <c r="BR2369" s="295"/>
      <c r="BS2369" s="295"/>
      <c r="BT2369" s="295"/>
      <c r="BU2369" s="295"/>
      <c r="BV2369" s="295"/>
      <c r="BW2369" s="296"/>
      <c r="BX2369" s="294"/>
      <c r="BY2369" s="295"/>
      <c r="BZ2369" s="295"/>
      <c r="CA2369" s="295"/>
      <c r="CB2369" s="295"/>
      <c r="CC2369" s="296"/>
      <c r="CD2369" s="294"/>
      <c r="CE2369" s="295"/>
      <c r="CF2369" s="295"/>
      <c r="CG2369" s="295"/>
      <c r="CH2369" s="295"/>
      <c r="CI2369" s="296"/>
    </row>
    <row r="2370" spans="1:87" ht="18" customHeight="1" x14ac:dyDescent="0.25">
      <c r="A2370" s="75"/>
      <c r="B2370" s="327"/>
      <c r="C2370" s="328"/>
      <c r="D2370" s="328"/>
      <c r="E2370" s="328"/>
      <c r="F2370" s="328"/>
      <c r="G2370" s="328"/>
      <c r="H2370" s="328"/>
      <c r="I2370" s="328"/>
      <c r="J2370" s="328"/>
      <c r="K2370" s="328"/>
      <c r="L2370" s="328"/>
      <c r="M2370" s="328"/>
      <c r="N2370" s="328"/>
      <c r="O2370" s="328"/>
      <c r="P2370" s="328"/>
      <c r="Q2370" s="328"/>
      <c r="R2370" s="328"/>
      <c r="S2370" s="328"/>
      <c r="T2370" s="328"/>
      <c r="U2370" s="328"/>
      <c r="V2370" s="328"/>
      <c r="W2370" s="328"/>
      <c r="X2370" s="328"/>
      <c r="Y2370" s="329"/>
      <c r="Z2370" s="336"/>
      <c r="AA2370" s="337"/>
      <c r="AB2370" s="337"/>
      <c r="AC2370" s="337"/>
      <c r="AD2370" s="338"/>
      <c r="AE2370" s="336"/>
      <c r="AF2370" s="337"/>
      <c r="AG2370" s="337"/>
      <c r="AH2370" s="337"/>
      <c r="AI2370" s="337"/>
      <c r="AJ2370" s="337"/>
      <c r="AK2370" s="300"/>
      <c r="AL2370" s="301"/>
      <c r="AM2370" s="301"/>
      <c r="AN2370" s="301"/>
      <c r="AO2370" s="301"/>
      <c r="AP2370" s="301"/>
      <c r="AQ2370" s="301"/>
      <c r="AR2370" s="301"/>
      <c r="AS2370" s="301"/>
      <c r="AT2370" s="301"/>
      <c r="AU2370" s="301"/>
      <c r="AV2370" s="301"/>
      <c r="AW2370" s="301"/>
      <c r="AX2370" s="302"/>
      <c r="AY2370" s="407"/>
      <c r="AZ2370" s="304"/>
      <c r="BA2370" s="304"/>
      <c r="BB2370" s="408"/>
      <c r="BC2370" s="306">
        <f t="shared" si="132"/>
        <v>0</v>
      </c>
      <c r="BD2370" s="307"/>
      <c r="BE2370" s="307"/>
      <c r="BF2370" s="308"/>
      <c r="BG2370" s="309"/>
      <c r="BH2370" s="310"/>
      <c r="BI2370" s="310"/>
      <c r="BJ2370" s="311"/>
      <c r="BK2370" s="312">
        <f t="shared" si="133"/>
        <v>0</v>
      </c>
      <c r="BL2370" s="313"/>
      <c r="BM2370" s="313"/>
      <c r="BN2370" s="313"/>
      <c r="BO2370" s="313"/>
      <c r="BP2370" s="314"/>
      <c r="BQ2370" s="294"/>
      <c r="BR2370" s="295"/>
      <c r="BS2370" s="295"/>
      <c r="BT2370" s="295"/>
      <c r="BU2370" s="295"/>
      <c r="BV2370" s="295"/>
      <c r="BW2370" s="296"/>
      <c r="BX2370" s="294"/>
      <c r="BY2370" s="295"/>
      <c r="BZ2370" s="295"/>
      <c r="CA2370" s="295"/>
      <c r="CB2370" s="295"/>
      <c r="CC2370" s="296"/>
      <c r="CD2370" s="294"/>
      <c r="CE2370" s="295"/>
      <c r="CF2370" s="295"/>
      <c r="CG2370" s="295"/>
      <c r="CH2370" s="295"/>
      <c r="CI2370" s="296"/>
    </row>
    <row r="2371" spans="1:87" ht="18" customHeight="1" x14ac:dyDescent="0.25">
      <c r="A2371" s="75"/>
      <c r="B2371" s="327"/>
      <c r="C2371" s="328"/>
      <c r="D2371" s="328"/>
      <c r="E2371" s="328"/>
      <c r="F2371" s="328"/>
      <c r="G2371" s="328"/>
      <c r="H2371" s="328"/>
      <c r="I2371" s="328"/>
      <c r="J2371" s="328"/>
      <c r="K2371" s="328"/>
      <c r="L2371" s="328"/>
      <c r="M2371" s="328"/>
      <c r="N2371" s="328"/>
      <c r="O2371" s="328"/>
      <c r="P2371" s="328"/>
      <c r="Q2371" s="328"/>
      <c r="R2371" s="328"/>
      <c r="S2371" s="328"/>
      <c r="T2371" s="328"/>
      <c r="U2371" s="328"/>
      <c r="V2371" s="328"/>
      <c r="W2371" s="328"/>
      <c r="X2371" s="328"/>
      <c r="Y2371" s="329"/>
      <c r="Z2371" s="336"/>
      <c r="AA2371" s="337"/>
      <c r="AB2371" s="337"/>
      <c r="AC2371" s="337"/>
      <c r="AD2371" s="338"/>
      <c r="AE2371" s="336"/>
      <c r="AF2371" s="337"/>
      <c r="AG2371" s="337"/>
      <c r="AH2371" s="337"/>
      <c r="AI2371" s="337"/>
      <c r="AJ2371" s="337"/>
      <c r="AK2371" s="300"/>
      <c r="AL2371" s="301"/>
      <c r="AM2371" s="301"/>
      <c r="AN2371" s="301"/>
      <c r="AO2371" s="301"/>
      <c r="AP2371" s="301"/>
      <c r="AQ2371" s="301"/>
      <c r="AR2371" s="301"/>
      <c r="AS2371" s="301"/>
      <c r="AT2371" s="301"/>
      <c r="AU2371" s="301"/>
      <c r="AV2371" s="301"/>
      <c r="AW2371" s="301"/>
      <c r="AX2371" s="302"/>
      <c r="AY2371" s="407"/>
      <c r="AZ2371" s="304"/>
      <c r="BA2371" s="304"/>
      <c r="BB2371" s="408"/>
      <c r="BC2371" s="306">
        <f t="shared" si="132"/>
        <v>0</v>
      </c>
      <c r="BD2371" s="307"/>
      <c r="BE2371" s="307"/>
      <c r="BF2371" s="308"/>
      <c r="BG2371" s="309"/>
      <c r="BH2371" s="310"/>
      <c r="BI2371" s="310"/>
      <c r="BJ2371" s="311"/>
      <c r="BK2371" s="312">
        <f t="shared" si="133"/>
        <v>0</v>
      </c>
      <c r="BL2371" s="313"/>
      <c r="BM2371" s="313"/>
      <c r="BN2371" s="313"/>
      <c r="BO2371" s="313"/>
      <c r="BP2371" s="314"/>
      <c r="BQ2371" s="294"/>
      <c r="BR2371" s="295"/>
      <c r="BS2371" s="295"/>
      <c r="BT2371" s="295"/>
      <c r="BU2371" s="295"/>
      <c r="BV2371" s="295"/>
      <c r="BW2371" s="296"/>
      <c r="BX2371" s="294"/>
      <c r="BY2371" s="295"/>
      <c r="BZ2371" s="295"/>
      <c r="CA2371" s="295"/>
      <c r="CB2371" s="295"/>
      <c r="CC2371" s="296"/>
      <c r="CD2371" s="294"/>
      <c r="CE2371" s="295"/>
      <c r="CF2371" s="295"/>
      <c r="CG2371" s="295"/>
      <c r="CH2371" s="295"/>
      <c r="CI2371" s="296"/>
    </row>
    <row r="2372" spans="1:87" ht="18" customHeight="1" x14ac:dyDescent="0.25">
      <c r="A2372" s="75"/>
      <c r="B2372" s="327"/>
      <c r="C2372" s="328"/>
      <c r="D2372" s="328"/>
      <c r="E2372" s="328"/>
      <c r="F2372" s="328"/>
      <c r="G2372" s="328"/>
      <c r="H2372" s="328"/>
      <c r="I2372" s="328"/>
      <c r="J2372" s="328"/>
      <c r="K2372" s="328"/>
      <c r="L2372" s="328"/>
      <c r="M2372" s="328"/>
      <c r="N2372" s="328"/>
      <c r="O2372" s="328"/>
      <c r="P2372" s="328"/>
      <c r="Q2372" s="328"/>
      <c r="R2372" s="328"/>
      <c r="S2372" s="328"/>
      <c r="T2372" s="328"/>
      <c r="U2372" s="328"/>
      <c r="V2372" s="328"/>
      <c r="W2372" s="328"/>
      <c r="X2372" s="328"/>
      <c r="Y2372" s="329"/>
      <c r="Z2372" s="336"/>
      <c r="AA2372" s="337"/>
      <c r="AB2372" s="337"/>
      <c r="AC2372" s="337"/>
      <c r="AD2372" s="338"/>
      <c r="AE2372" s="336"/>
      <c r="AF2372" s="337"/>
      <c r="AG2372" s="337"/>
      <c r="AH2372" s="337"/>
      <c r="AI2372" s="337"/>
      <c r="AJ2372" s="337"/>
      <c r="AK2372" s="300"/>
      <c r="AL2372" s="301"/>
      <c r="AM2372" s="301"/>
      <c r="AN2372" s="301"/>
      <c r="AO2372" s="301"/>
      <c r="AP2372" s="301"/>
      <c r="AQ2372" s="301"/>
      <c r="AR2372" s="301"/>
      <c r="AS2372" s="301"/>
      <c r="AT2372" s="301"/>
      <c r="AU2372" s="301"/>
      <c r="AV2372" s="301"/>
      <c r="AW2372" s="301"/>
      <c r="AX2372" s="302"/>
      <c r="AY2372" s="407"/>
      <c r="AZ2372" s="304"/>
      <c r="BA2372" s="304"/>
      <c r="BB2372" s="408"/>
      <c r="BC2372" s="306">
        <f t="shared" si="132"/>
        <v>0</v>
      </c>
      <c r="BD2372" s="307"/>
      <c r="BE2372" s="307"/>
      <c r="BF2372" s="308"/>
      <c r="BG2372" s="309"/>
      <c r="BH2372" s="310"/>
      <c r="BI2372" s="310"/>
      <c r="BJ2372" s="311"/>
      <c r="BK2372" s="312">
        <f t="shared" si="133"/>
        <v>0</v>
      </c>
      <c r="BL2372" s="313"/>
      <c r="BM2372" s="313"/>
      <c r="BN2372" s="313"/>
      <c r="BO2372" s="313"/>
      <c r="BP2372" s="314"/>
      <c r="BQ2372" s="294"/>
      <c r="BR2372" s="295"/>
      <c r="BS2372" s="295"/>
      <c r="BT2372" s="295"/>
      <c r="BU2372" s="295"/>
      <c r="BV2372" s="295"/>
      <c r="BW2372" s="296"/>
      <c r="BX2372" s="294"/>
      <c r="BY2372" s="295"/>
      <c r="BZ2372" s="295"/>
      <c r="CA2372" s="295"/>
      <c r="CB2372" s="295"/>
      <c r="CC2372" s="296"/>
      <c r="CD2372" s="294"/>
      <c r="CE2372" s="295"/>
      <c r="CF2372" s="295"/>
      <c r="CG2372" s="295"/>
      <c r="CH2372" s="295"/>
      <c r="CI2372" s="296"/>
    </row>
    <row r="2373" spans="1:87" ht="18" customHeight="1" thickBot="1" x14ac:dyDescent="0.3">
      <c r="A2373" s="75"/>
      <c r="B2373" s="330"/>
      <c r="C2373" s="331"/>
      <c r="D2373" s="331"/>
      <c r="E2373" s="331"/>
      <c r="F2373" s="331"/>
      <c r="G2373" s="331"/>
      <c r="H2373" s="331"/>
      <c r="I2373" s="331"/>
      <c r="J2373" s="331"/>
      <c r="K2373" s="331"/>
      <c r="L2373" s="331"/>
      <c r="M2373" s="331"/>
      <c r="N2373" s="331"/>
      <c r="O2373" s="331"/>
      <c r="P2373" s="331"/>
      <c r="Q2373" s="331"/>
      <c r="R2373" s="331"/>
      <c r="S2373" s="331"/>
      <c r="T2373" s="331"/>
      <c r="U2373" s="331"/>
      <c r="V2373" s="331"/>
      <c r="W2373" s="331"/>
      <c r="X2373" s="331"/>
      <c r="Y2373" s="332"/>
      <c r="Z2373" s="339"/>
      <c r="AA2373" s="340"/>
      <c r="AB2373" s="340"/>
      <c r="AC2373" s="340"/>
      <c r="AD2373" s="341"/>
      <c r="AE2373" s="339"/>
      <c r="AF2373" s="340"/>
      <c r="AG2373" s="340"/>
      <c r="AH2373" s="340"/>
      <c r="AI2373" s="340"/>
      <c r="AJ2373" s="340"/>
      <c r="AK2373" s="392"/>
      <c r="AL2373" s="393"/>
      <c r="AM2373" s="393"/>
      <c r="AN2373" s="393"/>
      <c r="AO2373" s="393"/>
      <c r="AP2373" s="393"/>
      <c r="AQ2373" s="393"/>
      <c r="AR2373" s="393"/>
      <c r="AS2373" s="393"/>
      <c r="AT2373" s="393"/>
      <c r="AU2373" s="393"/>
      <c r="AV2373" s="393"/>
      <c r="AW2373" s="393"/>
      <c r="AX2373" s="394"/>
      <c r="AY2373" s="411"/>
      <c r="AZ2373" s="396"/>
      <c r="BA2373" s="396"/>
      <c r="BB2373" s="412"/>
      <c r="BC2373" s="398">
        <f t="shared" si="132"/>
        <v>0</v>
      </c>
      <c r="BD2373" s="399"/>
      <c r="BE2373" s="399"/>
      <c r="BF2373" s="400"/>
      <c r="BG2373" s="401"/>
      <c r="BH2373" s="402"/>
      <c r="BI2373" s="402"/>
      <c r="BJ2373" s="403"/>
      <c r="BK2373" s="404">
        <f t="shared" si="133"/>
        <v>0</v>
      </c>
      <c r="BL2373" s="405"/>
      <c r="BM2373" s="405"/>
      <c r="BN2373" s="405"/>
      <c r="BO2373" s="405"/>
      <c r="BP2373" s="406"/>
      <c r="BQ2373" s="297"/>
      <c r="BR2373" s="298"/>
      <c r="BS2373" s="298"/>
      <c r="BT2373" s="298"/>
      <c r="BU2373" s="298"/>
      <c r="BV2373" s="298"/>
      <c r="BW2373" s="299"/>
      <c r="BX2373" s="297"/>
      <c r="BY2373" s="298"/>
      <c r="BZ2373" s="298"/>
      <c r="CA2373" s="298"/>
      <c r="CB2373" s="298"/>
      <c r="CC2373" s="299"/>
      <c r="CD2373" s="297"/>
      <c r="CE2373" s="298"/>
      <c r="CF2373" s="298"/>
      <c r="CG2373" s="298"/>
      <c r="CH2373" s="298"/>
      <c r="CI2373" s="299"/>
    </row>
    <row r="2374" spans="1:87" ht="18" customHeight="1" thickBot="1" x14ac:dyDescent="0.3">
      <c r="A2374" s="75"/>
      <c r="B2374" s="377"/>
      <c r="C2374" s="378"/>
      <c r="D2374" s="378"/>
      <c r="E2374" s="378"/>
      <c r="F2374" s="378"/>
      <c r="G2374" s="378"/>
      <c r="H2374" s="378"/>
      <c r="I2374" s="378"/>
      <c r="J2374" s="378"/>
      <c r="K2374" s="378"/>
      <c r="L2374" s="378"/>
      <c r="M2374" s="378"/>
      <c r="N2374" s="378"/>
      <c r="O2374" s="378"/>
      <c r="P2374" s="378"/>
      <c r="Q2374" s="378"/>
      <c r="R2374" s="378"/>
      <c r="S2374" s="378"/>
      <c r="T2374" s="378"/>
      <c r="U2374" s="378"/>
      <c r="V2374" s="378"/>
      <c r="W2374" s="378"/>
      <c r="X2374" s="378"/>
      <c r="Y2374" s="378"/>
      <c r="Z2374" s="378"/>
      <c r="AA2374" s="378"/>
      <c r="AB2374" s="378"/>
      <c r="AC2374" s="378"/>
      <c r="AD2374" s="378"/>
      <c r="AE2374" s="378"/>
      <c r="AF2374" s="378"/>
      <c r="AG2374" s="378"/>
      <c r="AH2374" s="378"/>
      <c r="AI2374" s="378"/>
      <c r="AJ2374" s="379"/>
      <c r="AK2374" s="380" t="s">
        <v>3</v>
      </c>
      <c r="AL2374" s="381"/>
      <c r="AM2374" s="381"/>
      <c r="AN2374" s="381"/>
      <c r="AO2374" s="381"/>
      <c r="AP2374" s="381"/>
      <c r="AQ2374" s="381"/>
      <c r="AR2374" s="381"/>
      <c r="AS2374" s="381"/>
      <c r="AT2374" s="381"/>
      <c r="AU2374" s="381"/>
      <c r="AV2374" s="381"/>
      <c r="AW2374" s="381"/>
      <c r="AX2374" s="381"/>
      <c r="AY2374" s="382"/>
      <c r="AZ2374" s="382"/>
      <c r="BA2374" s="382"/>
      <c r="BB2374" s="382"/>
      <c r="BC2374" s="382"/>
      <c r="BD2374" s="382"/>
      <c r="BE2374" s="382"/>
      <c r="BF2374" s="382"/>
      <c r="BG2374" s="382"/>
      <c r="BH2374" s="382"/>
      <c r="BI2374" s="382"/>
      <c r="BJ2374" s="383"/>
      <c r="BK2374" s="384">
        <f>SUM(BK2344:BK2373)</f>
        <v>0</v>
      </c>
      <c r="BL2374" s="385"/>
      <c r="BM2374" s="385"/>
      <c r="BN2374" s="385"/>
      <c r="BO2374" s="385"/>
      <c r="BP2374" s="386"/>
      <c r="BQ2374" s="387" t="s">
        <v>100</v>
      </c>
      <c r="BR2374" s="388"/>
      <c r="BS2374" s="388"/>
      <c r="BT2374" s="388"/>
      <c r="BU2374" s="388"/>
      <c r="BV2374" s="388"/>
      <c r="BW2374" s="388"/>
      <c r="BX2374" s="388"/>
      <c r="BY2374" s="388"/>
      <c r="BZ2374" s="388"/>
      <c r="CA2374" s="388"/>
      <c r="CB2374" s="388"/>
      <c r="CC2374" s="389"/>
      <c r="CD2374" s="390">
        <f>+CD2344*AE2344</f>
        <v>0</v>
      </c>
      <c r="CE2374" s="390"/>
      <c r="CF2374" s="390"/>
      <c r="CG2374" s="390"/>
      <c r="CH2374" s="390"/>
      <c r="CI2374" s="391"/>
    </row>
    <row r="2375" spans="1:87" ht="18" customHeight="1" thickBot="1" x14ac:dyDescent="0.3">
      <c r="A2375" s="75"/>
      <c r="B2375" s="76"/>
      <c r="C2375" s="76"/>
      <c r="D2375" s="76"/>
      <c r="E2375" s="76"/>
      <c r="F2375" s="76"/>
      <c r="G2375" s="76"/>
      <c r="H2375" s="76"/>
      <c r="I2375" s="76"/>
      <c r="J2375" s="76"/>
      <c r="K2375" s="76"/>
      <c r="L2375" s="76"/>
      <c r="M2375" s="76"/>
      <c r="N2375" s="76"/>
      <c r="O2375" s="76"/>
      <c r="P2375" s="76"/>
      <c r="Q2375" s="76"/>
      <c r="R2375" s="76"/>
      <c r="S2375" s="76"/>
      <c r="T2375" s="76"/>
      <c r="U2375" s="76"/>
      <c r="V2375" s="76"/>
      <c r="W2375" s="76"/>
      <c r="X2375" s="76"/>
      <c r="Y2375" s="76"/>
      <c r="Z2375" s="76"/>
      <c r="AA2375" s="76"/>
      <c r="AB2375" s="76"/>
      <c r="AC2375" s="76"/>
      <c r="AD2375" s="76"/>
      <c r="AE2375" s="76"/>
      <c r="AF2375" s="76"/>
      <c r="AG2375" s="76"/>
      <c r="AH2375" s="76"/>
      <c r="AI2375" s="76"/>
      <c r="AJ2375" s="76"/>
      <c r="AK2375" s="76"/>
      <c r="AL2375" s="76"/>
      <c r="AM2375" s="76"/>
      <c r="AN2375" s="76"/>
      <c r="AO2375" s="76"/>
      <c r="AP2375" s="76"/>
      <c r="AQ2375" s="76"/>
      <c r="AR2375" s="76"/>
      <c r="AS2375" s="76"/>
      <c r="AT2375" s="76"/>
      <c r="AU2375" s="76"/>
      <c r="AV2375" s="76"/>
      <c r="AW2375" s="76"/>
      <c r="AX2375" s="76"/>
      <c r="AY2375" s="77"/>
      <c r="AZ2375" s="77"/>
      <c r="BA2375" s="77"/>
      <c r="BB2375" s="77"/>
      <c r="BC2375" s="77"/>
      <c r="BD2375" s="77"/>
      <c r="BE2375" s="77"/>
      <c r="BF2375" s="77"/>
      <c r="BG2375" s="78"/>
      <c r="BH2375" s="78"/>
      <c r="BI2375" s="78"/>
      <c r="BJ2375" s="78"/>
      <c r="BK2375" s="79"/>
      <c r="BL2375" s="79"/>
      <c r="BM2375" s="79"/>
      <c r="BN2375" s="79"/>
      <c r="BO2375" s="79"/>
      <c r="BP2375" s="79"/>
      <c r="BQ2375" s="79"/>
      <c r="BR2375" s="79"/>
      <c r="BS2375" s="79"/>
      <c r="BT2375" s="79"/>
      <c r="BU2375" s="79"/>
      <c r="BV2375" s="79"/>
      <c r="BW2375" s="79"/>
      <c r="BX2375" s="79"/>
      <c r="BY2375" s="79"/>
      <c r="BZ2375" s="79"/>
      <c r="CA2375" s="79"/>
      <c r="CB2375" s="79"/>
      <c r="CC2375" s="79"/>
      <c r="CD2375" s="79"/>
      <c r="CE2375" s="79"/>
      <c r="CF2375" s="79"/>
      <c r="CG2375" s="79"/>
      <c r="CH2375" s="79"/>
      <c r="CI2375" s="79"/>
    </row>
    <row r="2376" spans="1:87" ht="18" customHeight="1" x14ac:dyDescent="0.25">
      <c r="A2376" s="75"/>
      <c r="B2376" s="348" t="s">
        <v>0</v>
      </c>
      <c r="C2376" s="349"/>
      <c r="D2376" s="349"/>
      <c r="E2376" s="349"/>
      <c r="F2376" s="349"/>
      <c r="G2376" s="349"/>
      <c r="H2376" s="349"/>
      <c r="I2376" s="349"/>
      <c r="J2376" s="349"/>
      <c r="K2376" s="349"/>
      <c r="L2376" s="349"/>
      <c r="M2376" s="349"/>
      <c r="N2376" s="349"/>
      <c r="O2376" s="349"/>
      <c r="P2376" s="349"/>
      <c r="Q2376" s="349"/>
      <c r="R2376" s="349"/>
      <c r="S2376" s="349"/>
      <c r="T2376" s="349"/>
      <c r="U2376" s="349"/>
      <c r="V2376" s="349"/>
      <c r="W2376" s="349"/>
      <c r="X2376" s="349"/>
      <c r="Y2376" s="350"/>
      <c r="Z2376" s="348" t="s">
        <v>80</v>
      </c>
      <c r="AA2376" s="349"/>
      <c r="AB2376" s="349"/>
      <c r="AC2376" s="349"/>
      <c r="AD2376" s="350"/>
      <c r="AE2376" s="357" t="s">
        <v>79</v>
      </c>
      <c r="AF2376" s="358"/>
      <c r="AG2376" s="358"/>
      <c r="AH2376" s="358"/>
      <c r="AI2376" s="358"/>
      <c r="AJ2376" s="359"/>
      <c r="AK2376" s="357" t="s">
        <v>81</v>
      </c>
      <c r="AL2376" s="358"/>
      <c r="AM2376" s="358"/>
      <c r="AN2376" s="358"/>
      <c r="AO2376" s="358"/>
      <c r="AP2376" s="358"/>
      <c r="AQ2376" s="358"/>
      <c r="AR2376" s="358"/>
      <c r="AS2376" s="358"/>
      <c r="AT2376" s="358"/>
      <c r="AU2376" s="358"/>
      <c r="AV2376" s="358"/>
      <c r="AW2376" s="358"/>
      <c r="AX2376" s="359"/>
      <c r="AY2376" s="357" t="s">
        <v>1</v>
      </c>
      <c r="AZ2376" s="358"/>
      <c r="BA2376" s="358"/>
      <c r="BB2376" s="359"/>
      <c r="BC2376" s="348" t="s">
        <v>104</v>
      </c>
      <c r="BD2376" s="349"/>
      <c r="BE2376" s="349"/>
      <c r="BF2376" s="350"/>
      <c r="BG2376" s="366" t="s">
        <v>82</v>
      </c>
      <c r="BH2376" s="367"/>
      <c r="BI2376" s="367"/>
      <c r="BJ2376" s="368"/>
      <c r="BK2376" s="315" t="s">
        <v>99</v>
      </c>
      <c r="BL2376" s="316"/>
      <c r="BM2376" s="316"/>
      <c r="BN2376" s="316"/>
      <c r="BO2376" s="316"/>
      <c r="BP2376" s="317"/>
      <c r="BQ2376" s="315" t="s">
        <v>83</v>
      </c>
      <c r="BR2376" s="316"/>
      <c r="BS2376" s="316"/>
      <c r="BT2376" s="316"/>
      <c r="BU2376" s="316"/>
      <c r="BV2376" s="316"/>
      <c r="BW2376" s="317"/>
      <c r="BX2376" s="315" t="s">
        <v>84</v>
      </c>
      <c r="BY2376" s="316"/>
      <c r="BZ2376" s="316"/>
      <c r="CA2376" s="316"/>
      <c r="CB2376" s="316"/>
      <c r="CC2376" s="317"/>
      <c r="CD2376" s="315" t="s">
        <v>85</v>
      </c>
      <c r="CE2376" s="316"/>
      <c r="CF2376" s="316"/>
      <c r="CG2376" s="316"/>
      <c r="CH2376" s="316"/>
      <c r="CI2376" s="317"/>
    </row>
    <row r="2377" spans="1:87" ht="18" customHeight="1" x14ac:dyDescent="0.25">
      <c r="A2377" s="75"/>
      <c r="B2377" s="351"/>
      <c r="C2377" s="352"/>
      <c r="D2377" s="352"/>
      <c r="E2377" s="352"/>
      <c r="F2377" s="352"/>
      <c r="G2377" s="352"/>
      <c r="H2377" s="352"/>
      <c r="I2377" s="352"/>
      <c r="J2377" s="352"/>
      <c r="K2377" s="352"/>
      <c r="L2377" s="352"/>
      <c r="M2377" s="352"/>
      <c r="N2377" s="352"/>
      <c r="O2377" s="352"/>
      <c r="P2377" s="352"/>
      <c r="Q2377" s="352"/>
      <c r="R2377" s="352"/>
      <c r="S2377" s="352"/>
      <c r="T2377" s="352"/>
      <c r="U2377" s="352"/>
      <c r="V2377" s="352"/>
      <c r="W2377" s="352"/>
      <c r="X2377" s="352"/>
      <c r="Y2377" s="353"/>
      <c r="Z2377" s="351"/>
      <c r="AA2377" s="352"/>
      <c r="AB2377" s="352"/>
      <c r="AC2377" s="352"/>
      <c r="AD2377" s="353"/>
      <c r="AE2377" s="360"/>
      <c r="AF2377" s="361"/>
      <c r="AG2377" s="361"/>
      <c r="AH2377" s="361"/>
      <c r="AI2377" s="361"/>
      <c r="AJ2377" s="362"/>
      <c r="AK2377" s="360"/>
      <c r="AL2377" s="361"/>
      <c r="AM2377" s="361"/>
      <c r="AN2377" s="361"/>
      <c r="AO2377" s="361"/>
      <c r="AP2377" s="361"/>
      <c r="AQ2377" s="361"/>
      <c r="AR2377" s="361"/>
      <c r="AS2377" s="361"/>
      <c r="AT2377" s="361"/>
      <c r="AU2377" s="361"/>
      <c r="AV2377" s="361"/>
      <c r="AW2377" s="361"/>
      <c r="AX2377" s="362"/>
      <c r="AY2377" s="360"/>
      <c r="AZ2377" s="361"/>
      <c r="BA2377" s="361"/>
      <c r="BB2377" s="362"/>
      <c r="BC2377" s="351"/>
      <c r="BD2377" s="352"/>
      <c r="BE2377" s="352"/>
      <c r="BF2377" s="353"/>
      <c r="BG2377" s="369"/>
      <c r="BH2377" s="370"/>
      <c r="BI2377" s="370"/>
      <c r="BJ2377" s="371"/>
      <c r="BK2377" s="318"/>
      <c r="BL2377" s="319"/>
      <c r="BM2377" s="319"/>
      <c r="BN2377" s="319"/>
      <c r="BO2377" s="319"/>
      <c r="BP2377" s="320"/>
      <c r="BQ2377" s="318"/>
      <c r="BR2377" s="319"/>
      <c r="BS2377" s="319"/>
      <c r="BT2377" s="319"/>
      <c r="BU2377" s="319"/>
      <c r="BV2377" s="319"/>
      <c r="BW2377" s="320"/>
      <c r="BX2377" s="318"/>
      <c r="BY2377" s="319"/>
      <c r="BZ2377" s="319"/>
      <c r="CA2377" s="319"/>
      <c r="CB2377" s="319"/>
      <c r="CC2377" s="320"/>
      <c r="CD2377" s="318"/>
      <c r="CE2377" s="319"/>
      <c r="CF2377" s="319"/>
      <c r="CG2377" s="319"/>
      <c r="CH2377" s="319"/>
      <c r="CI2377" s="320"/>
    </row>
    <row r="2378" spans="1:87" ht="18" customHeight="1" thickBot="1" x14ac:dyDescent="0.3">
      <c r="A2378" s="75"/>
      <c r="B2378" s="354"/>
      <c r="C2378" s="355"/>
      <c r="D2378" s="355"/>
      <c r="E2378" s="355"/>
      <c r="F2378" s="355"/>
      <c r="G2378" s="355"/>
      <c r="H2378" s="355"/>
      <c r="I2378" s="355"/>
      <c r="J2378" s="355"/>
      <c r="K2378" s="355"/>
      <c r="L2378" s="355"/>
      <c r="M2378" s="355"/>
      <c r="N2378" s="355"/>
      <c r="O2378" s="355"/>
      <c r="P2378" s="355"/>
      <c r="Q2378" s="355"/>
      <c r="R2378" s="355"/>
      <c r="S2378" s="355"/>
      <c r="T2378" s="355"/>
      <c r="U2378" s="355"/>
      <c r="V2378" s="355"/>
      <c r="W2378" s="355"/>
      <c r="X2378" s="355"/>
      <c r="Y2378" s="356"/>
      <c r="Z2378" s="354"/>
      <c r="AA2378" s="355"/>
      <c r="AB2378" s="355"/>
      <c r="AC2378" s="355"/>
      <c r="AD2378" s="356"/>
      <c r="AE2378" s="363"/>
      <c r="AF2378" s="364"/>
      <c r="AG2378" s="364"/>
      <c r="AH2378" s="364"/>
      <c r="AI2378" s="364"/>
      <c r="AJ2378" s="365"/>
      <c r="AK2378" s="360"/>
      <c r="AL2378" s="361"/>
      <c r="AM2378" s="361"/>
      <c r="AN2378" s="361"/>
      <c r="AO2378" s="361"/>
      <c r="AP2378" s="361"/>
      <c r="AQ2378" s="361"/>
      <c r="AR2378" s="361"/>
      <c r="AS2378" s="361"/>
      <c r="AT2378" s="361"/>
      <c r="AU2378" s="361"/>
      <c r="AV2378" s="361"/>
      <c r="AW2378" s="361"/>
      <c r="AX2378" s="362"/>
      <c r="AY2378" s="360"/>
      <c r="AZ2378" s="361"/>
      <c r="BA2378" s="361"/>
      <c r="BB2378" s="362"/>
      <c r="BC2378" s="351"/>
      <c r="BD2378" s="352"/>
      <c r="BE2378" s="352"/>
      <c r="BF2378" s="353"/>
      <c r="BG2378" s="369"/>
      <c r="BH2378" s="370"/>
      <c r="BI2378" s="370"/>
      <c r="BJ2378" s="371"/>
      <c r="BK2378" s="318"/>
      <c r="BL2378" s="319"/>
      <c r="BM2378" s="319"/>
      <c r="BN2378" s="319"/>
      <c r="BO2378" s="319"/>
      <c r="BP2378" s="320"/>
      <c r="BQ2378" s="321"/>
      <c r="BR2378" s="322"/>
      <c r="BS2378" s="322"/>
      <c r="BT2378" s="322"/>
      <c r="BU2378" s="322"/>
      <c r="BV2378" s="322"/>
      <c r="BW2378" s="323"/>
      <c r="BX2378" s="321"/>
      <c r="BY2378" s="322"/>
      <c r="BZ2378" s="322"/>
      <c r="CA2378" s="322"/>
      <c r="CB2378" s="322"/>
      <c r="CC2378" s="323"/>
      <c r="CD2378" s="321"/>
      <c r="CE2378" s="322"/>
      <c r="CF2378" s="322"/>
      <c r="CG2378" s="322"/>
      <c r="CH2378" s="322"/>
      <c r="CI2378" s="323"/>
    </row>
    <row r="2379" spans="1:87" ht="18" customHeight="1" x14ac:dyDescent="0.25">
      <c r="A2379" s="75"/>
      <c r="B2379" s="324"/>
      <c r="C2379" s="325"/>
      <c r="D2379" s="325"/>
      <c r="E2379" s="325"/>
      <c r="F2379" s="325"/>
      <c r="G2379" s="325"/>
      <c r="H2379" s="325"/>
      <c r="I2379" s="325"/>
      <c r="J2379" s="325"/>
      <c r="K2379" s="325"/>
      <c r="L2379" s="325"/>
      <c r="M2379" s="325"/>
      <c r="N2379" s="325"/>
      <c r="O2379" s="325"/>
      <c r="P2379" s="325"/>
      <c r="Q2379" s="325"/>
      <c r="R2379" s="325"/>
      <c r="S2379" s="325"/>
      <c r="T2379" s="325"/>
      <c r="U2379" s="325"/>
      <c r="V2379" s="325"/>
      <c r="W2379" s="325"/>
      <c r="X2379" s="325"/>
      <c r="Y2379" s="326"/>
      <c r="Z2379" s="333"/>
      <c r="AA2379" s="334"/>
      <c r="AB2379" s="334"/>
      <c r="AC2379" s="334"/>
      <c r="AD2379" s="335"/>
      <c r="AE2379" s="333"/>
      <c r="AF2379" s="334"/>
      <c r="AG2379" s="334"/>
      <c r="AH2379" s="334"/>
      <c r="AI2379" s="334"/>
      <c r="AJ2379" s="334"/>
      <c r="AK2379" s="342"/>
      <c r="AL2379" s="343"/>
      <c r="AM2379" s="343"/>
      <c r="AN2379" s="343"/>
      <c r="AO2379" s="343"/>
      <c r="AP2379" s="343"/>
      <c r="AQ2379" s="343"/>
      <c r="AR2379" s="343"/>
      <c r="AS2379" s="343"/>
      <c r="AT2379" s="343"/>
      <c r="AU2379" s="343"/>
      <c r="AV2379" s="343"/>
      <c r="AW2379" s="343"/>
      <c r="AX2379" s="344"/>
      <c r="AY2379" s="409"/>
      <c r="AZ2379" s="346"/>
      <c r="BA2379" s="346"/>
      <c r="BB2379" s="410"/>
      <c r="BC2379" s="345">
        <f>+$AE$2379*AY2379</f>
        <v>0</v>
      </c>
      <c r="BD2379" s="346"/>
      <c r="BE2379" s="346"/>
      <c r="BF2379" s="347"/>
      <c r="BG2379" s="285"/>
      <c r="BH2379" s="286"/>
      <c r="BI2379" s="286"/>
      <c r="BJ2379" s="287"/>
      <c r="BK2379" s="288">
        <f>+AY2379*BG2379</f>
        <v>0</v>
      </c>
      <c r="BL2379" s="289"/>
      <c r="BM2379" s="289"/>
      <c r="BN2379" s="289"/>
      <c r="BO2379" s="289"/>
      <c r="BP2379" s="290"/>
      <c r="BQ2379" s="291"/>
      <c r="BR2379" s="292"/>
      <c r="BS2379" s="292"/>
      <c r="BT2379" s="292"/>
      <c r="BU2379" s="292"/>
      <c r="BV2379" s="292"/>
      <c r="BW2379" s="293"/>
      <c r="BX2379" s="291">
        <f>+(((BK2409+BQ2379)*30)/70)</f>
        <v>0</v>
      </c>
      <c r="BY2379" s="292"/>
      <c r="BZ2379" s="292"/>
      <c r="CA2379" s="292"/>
      <c r="CB2379" s="292"/>
      <c r="CC2379" s="293"/>
      <c r="CD2379" s="291">
        <f>+BK2409+BQ2379+BX2379</f>
        <v>0</v>
      </c>
      <c r="CE2379" s="292"/>
      <c r="CF2379" s="292"/>
      <c r="CG2379" s="292"/>
      <c r="CH2379" s="292"/>
      <c r="CI2379" s="293"/>
    </row>
    <row r="2380" spans="1:87" ht="18" customHeight="1" x14ac:dyDescent="0.25">
      <c r="A2380" s="75"/>
      <c r="B2380" s="327"/>
      <c r="C2380" s="328"/>
      <c r="D2380" s="328"/>
      <c r="E2380" s="328"/>
      <c r="F2380" s="328"/>
      <c r="G2380" s="328"/>
      <c r="H2380" s="328"/>
      <c r="I2380" s="328"/>
      <c r="J2380" s="328"/>
      <c r="K2380" s="328"/>
      <c r="L2380" s="328"/>
      <c r="M2380" s="328"/>
      <c r="N2380" s="328"/>
      <c r="O2380" s="328"/>
      <c r="P2380" s="328"/>
      <c r="Q2380" s="328"/>
      <c r="R2380" s="328"/>
      <c r="S2380" s="328"/>
      <c r="T2380" s="328"/>
      <c r="U2380" s="328"/>
      <c r="V2380" s="328"/>
      <c r="W2380" s="328"/>
      <c r="X2380" s="328"/>
      <c r="Y2380" s="329"/>
      <c r="Z2380" s="336"/>
      <c r="AA2380" s="337"/>
      <c r="AB2380" s="337"/>
      <c r="AC2380" s="337"/>
      <c r="AD2380" s="338"/>
      <c r="AE2380" s="336"/>
      <c r="AF2380" s="337"/>
      <c r="AG2380" s="337"/>
      <c r="AH2380" s="337"/>
      <c r="AI2380" s="337"/>
      <c r="AJ2380" s="337"/>
      <c r="AK2380" s="300"/>
      <c r="AL2380" s="301"/>
      <c r="AM2380" s="301"/>
      <c r="AN2380" s="301"/>
      <c r="AO2380" s="301"/>
      <c r="AP2380" s="301"/>
      <c r="AQ2380" s="301"/>
      <c r="AR2380" s="301"/>
      <c r="AS2380" s="301"/>
      <c r="AT2380" s="301"/>
      <c r="AU2380" s="301"/>
      <c r="AV2380" s="301"/>
      <c r="AW2380" s="301"/>
      <c r="AX2380" s="302"/>
      <c r="AY2380" s="407"/>
      <c r="AZ2380" s="304"/>
      <c r="BA2380" s="304"/>
      <c r="BB2380" s="408"/>
      <c r="BC2380" s="306">
        <f t="shared" ref="BC2380:BC2408" si="134">+$AE$2379*AY2380</f>
        <v>0</v>
      </c>
      <c r="BD2380" s="307"/>
      <c r="BE2380" s="307"/>
      <c r="BF2380" s="308"/>
      <c r="BG2380" s="309"/>
      <c r="BH2380" s="310"/>
      <c r="BI2380" s="310"/>
      <c r="BJ2380" s="311"/>
      <c r="BK2380" s="312">
        <f t="shared" ref="BK2380:BK2408" si="135">+AY2380*BG2380</f>
        <v>0</v>
      </c>
      <c r="BL2380" s="313"/>
      <c r="BM2380" s="313"/>
      <c r="BN2380" s="313"/>
      <c r="BO2380" s="313"/>
      <c r="BP2380" s="314"/>
      <c r="BQ2380" s="294"/>
      <c r="BR2380" s="295"/>
      <c r="BS2380" s="295"/>
      <c r="BT2380" s="295"/>
      <c r="BU2380" s="295"/>
      <c r="BV2380" s="295"/>
      <c r="BW2380" s="296"/>
      <c r="BX2380" s="294"/>
      <c r="BY2380" s="295"/>
      <c r="BZ2380" s="295"/>
      <c r="CA2380" s="295"/>
      <c r="CB2380" s="295"/>
      <c r="CC2380" s="296"/>
      <c r="CD2380" s="294"/>
      <c r="CE2380" s="295"/>
      <c r="CF2380" s="295"/>
      <c r="CG2380" s="295"/>
      <c r="CH2380" s="295"/>
      <c r="CI2380" s="296"/>
    </row>
    <row r="2381" spans="1:87" ht="18" customHeight="1" x14ac:dyDescent="0.25">
      <c r="A2381" s="75"/>
      <c r="B2381" s="327"/>
      <c r="C2381" s="328"/>
      <c r="D2381" s="328"/>
      <c r="E2381" s="328"/>
      <c r="F2381" s="328"/>
      <c r="G2381" s="328"/>
      <c r="H2381" s="328"/>
      <c r="I2381" s="328"/>
      <c r="J2381" s="328"/>
      <c r="K2381" s="328"/>
      <c r="L2381" s="328"/>
      <c r="M2381" s="328"/>
      <c r="N2381" s="328"/>
      <c r="O2381" s="328"/>
      <c r="P2381" s="328"/>
      <c r="Q2381" s="328"/>
      <c r="R2381" s="328"/>
      <c r="S2381" s="328"/>
      <c r="T2381" s="328"/>
      <c r="U2381" s="328"/>
      <c r="V2381" s="328"/>
      <c r="W2381" s="328"/>
      <c r="X2381" s="328"/>
      <c r="Y2381" s="329"/>
      <c r="Z2381" s="336"/>
      <c r="AA2381" s="337"/>
      <c r="AB2381" s="337"/>
      <c r="AC2381" s="337"/>
      <c r="AD2381" s="338"/>
      <c r="AE2381" s="336"/>
      <c r="AF2381" s="337"/>
      <c r="AG2381" s="337"/>
      <c r="AH2381" s="337"/>
      <c r="AI2381" s="337"/>
      <c r="AJ2381" s="337"/>
      <c r="AK2381" s="300"/>
      <c r="AL2381" s="301"/>
      <c r="AM2381" s="301"/>
      <c r="AN2381" s="301"/>
      <c r="AO2381" s="301"/>
      <c r="AP2381" s="301"/>
      <c r="AQ2381" s="301"/>
      <c r="AR2381" s="301"/>
      <c r="AS2381" s="301"/>
      <c r="AT2381" s="301"/>
      <c r="AU2381" s="301"/>
      <c r="AV2381" s="301"/>
      <c r="AW2381" s="301"/>
      <c r="AX2381" s="302"/>
      <c r="AY2381" s="407"/>
      <c r="AZ2381" s="304"/>
      <c r="BA2381" s="304"/>
      <c r="BB2381" s="408"/>
      <c r="BC2381" s="306">
        <f t="shared" si="134"/>
        <v>0</v>
      </c>
      <c r="BD2381" s="307"/>
      <c r="BE2381" s="307"/>
      <c r="BF2381" s="308"/>
      <c r="BG2381" s="309"/>
      <c r="BH2381" s="310"/>
      <c r="BI2381" s="310"/>
      <c r="BJ2381" s="311"/>
      <c r="BK2381" s="312">
        <f t="shared" si="135"/>
        <v>0</v>
      </c>
      <c r="BL2381" s="313"/>
      <c r="BM2381" s="313"/>
      <c r="BN2381" s="313"/>
      <c r="BO2381" s="313"/>
      <c r="BP2381" s="314"/>
      <c r="BQ2381" s="294"/>
      <c r="BR2381" s="295"/>
      <c r="BS2381" s="295"/>
      <c r="BT2381" s="295"/>
      <c r="BU2381" s="295"/>
      <c r="BV2381" s="295"/>
      <c r="BW2381" s="296"/>
      <c r="BX2381" s="294"/>
      <c r="BY2381" s="295"/>
      <c r="BZ2381" s="295"/>
      <c r="CA2381" s="295"/>
      <c r="CB2381" s="295"/>
      <c r="CC2381" s="296"/>
      <c r="CD2381" s="294"/>
      <c r="CE2381" s="295"/>
      <c r="CF2381" s="295"/>
      <c r="CG2381" s="295"/>
      <c r="CH2381" s="295"/>
      <c r="CI2381" s="296"/>
    </row>
    <row r="2382" spans="1:87" ht="18" customHeight="1" x14ac:dyDescent="0.25">
      <c r="A2382" s="75"/>
      <c r="B2382" s="327"/>
      <c r="C2382" s="328"/>
      <c r="D2382" s="328"/>
      <c r="E2382" s="328"/>
      <c r="F2382" s="328"/>
      <c r="G2382" s="328"/>
      <c r="H2382" s="328"/>
      <c r="I2382" s="328"/>
      <c r="J2382" s="328"/>
      <c r="K2382" s="328"/>
      <c r="L2382" s="328"/>
      <c r="M2382" s="328"/>
      <c r="N2382" s="328"/>
      <c r="O2382" s="328"/>
      <c r="P2382" s="328"/>
      <c r="Q2382" s="328"/>
      <c r="R2382" s="328"/>
      <c r="S2382" s="328"/>
      <c r="T2382" s="328"/>
      <c r="U2382" s="328"/>
      <c r="V2382" s="328"/>
      <c r="W2382" s="328"/>
      <c r="X2382" s="328"/>
      <c r="Y2382" s="329"/>
      <c r="Z2382" s="336"/>
      <c r="AA2382" s="337"/>
      <c r="AB2382" s="337"/>
      <c r="AC2382" s="337"/>
      <c r="AD2382" s="338"/>
      <c r="AE2382" s="336"/>
      <c r="AF2382" s="337"/>
      <c r="AG2382" s="337"/>
      <c r="AH2382" s="337"/>
      <c r="AI2382" s="337"/>
      <c r="AJ2382" s="337"/>
      <c r="AK2382" s="300"/>
      <c r="AL2382" s="301"/>
      <c r="AM2382" s="301"/>
      <c r="AN2382" s="301"/>
      <c r="AO2382" s="301"/>
      <c r="AP2382" s="301"/>
      <c r="AQ2382" s="301"/>
      <c r="AR2382" s="301"/>
      <c r="AS2382" s="301"/>
      <c r="AT2382" s="301"/>
      <c r="AU2382" s="301"/>
      <c r="AV2382" s="301"/>
      <c r="AW2382" s="301"/>
      <c r="AX2382" s="302"/>
      <c r="AY2382" s="407"/>
      <c r="AZ2382" s="304"/>
      <c r="BA2382" s="304"/>
      <c r="BB2382" s="408"/>
      <c r="BC2382" s="306">
        <f t="shared" si="134"/>
        <v>0</v>
      </c>
      <c r="BD2382" s="307"/>
      <c r="BE2382" s="307"/>
      <c r="BF2382" s="308"/>
      <c r="BG2382" s="309"/>
      <c r="BH2382" s="310"/>
      <c r="BI2382" s="310"/>
      <c r="BJ2382" s="311"/>
      <c r="BK2382" s="312">
        <f t="shared" si="135"/>
        <v>0</v>
      </c>
      <c r="BL2382" s="313"/>
      <c r="BM2382" s="313"/>
      <c r="BN2382" s="313"/>
      <c r="BO2382" s="313"/>
      <c r="BP2382" s="314"/>
      <c r="BQ2382" s="294"/>
      <c r="BR2382" s="295"/>
      <c r="BS2382" s="295"/>
      <c r="BT2382" s="295"/>
      <c r="BU2382" s="295"/>
      <c r="BV2382" s="295"/>
      <c r="BW2382" s="296"/>
      <c r="BX2382" s="294"/>
      <c r="BY2382" s="295"/>
      <c r="BZ2382" s="295"/>
      <c r="CA2382" s="295"/>
      <c r="CB2382" s="295"/>
      <c r="CC2382" s="296"/>
      <c r="CD2382" s="294"/>
      <c r="CE2382" s="295"/>
      <c r="CF2382" s="295"/>
      <c r="CG2382" s="295"/>
      <c r="CH2382" s="295"/>
      <c r="CI2382" s="296"/>
    </row>
    <row r="2383" spans="1:87" ht="18" customHeight="1" x14ac:dyDescent="0.25">
      <c r="A2383" s="75"/>
      <c r="B2383" s="327"/>
      <c r="C2383" s="328"/>
      <c r="D2383" s="328"/>
      <c r="E2383" s="328"/>
      <c r="F2383" s="328"/>
      <c r="G2383" s="328"/>
      <c r="H2383" s="328"/>
      <c r="I2383" s="328"/>
      <c r="J2383" s="328"/>
      <c r="K2383" s="328"/>
      <c r="L2383" s="328"/>
      <c r="M2383" s="328"/>
      <c r="N2383" s="328"/>
      <c r="O2383" s="328"/>
      <c r="P2383" s="328"/>
      <c r="Q2383" s="328"/>
      <c r="R2383" s="328"/>
      <c r="S2383" s="328"/>
      <c r="T2383" s="328"/>
      <c r="U2383" s="328"/>
      <c r="V2383" s="328"/>
      <c r="W2383" s="328"/>
      <c r="X2383" s="328"/>
      <c r="Y2383" s="329"/>
      <c r="Z2383" s="336"/>
      <c r="AA2383" s="337"/>
      <c r="AB2383" s="337"/>
      <c r="AC2383" s="337"/>
      <c r="AD2383" s="338"/>
      <c r="AE2383" s="336"/>
      <c r="AF2383" s="337"/>
      <c r="AG2383" s="337"/>
      <c r="AH2383" s="337"/>
      <c r="AI2383" s="337"/>
      <c r="AJ2383" s="337"/>
      <c r="AK2383" s="300"/>
      <c r="AL2383" s="301"/>
      <c r="AM2383" s="301"/>
      <c r="AN2383" s="301"/>
      <c r="AO2383" s="301"/>
      <c r="AP2383" s="301"/>
      <c r="AQ2383" s="301"/>
      <c r="AR2383" s="301"/>
      <c r="AS2383" s="301"/>
      <c r="AT2383" s="301"/>
      <c r="AU2383" s="301"/>
      <c r="AV2383" s="301"/>
      <c r="AW2383" s="301"/>
      <c r="AX2383" s="302"/>
      <c r="AY2383" s="407"/>
      <c r="AZ2383" s="304"/>
      <c r="BA2383" s="304"/>
      <c r="BB2383" s="408"/>
      <c r="BC2383" s="306">
        <f t="shared" si="134"/>
        <v>0</v>
      </c>
      <c r="BD2383" s="307"/>
      <c r="BE2383" s="307"/>
      <c r="BF2383" s="308"/>
      <c r="BG2383" s="309"/>
      <c r="BH2383" s="310"/>
      <c r="BI2383" s="310"/>
      <c r="BJ2383" s="311"/>
      <c r="BK2383" s="312">
        <f t="shared" si="135"/>
        <v>0</v>
      </c>
      <c r="BL2383" s="313"/>
      <c r="BM2383" s="313"/>
      <c r="BN2383" s="313"/>
      <c r="BO2383" s="313"/>
      <c r="BP2383" s="314"/>
      <c r="BQ2383" s="294"/>
      <c r="BR2383" s="295"/>
      <c r="BS2383" s="295"/>
      <c r="BT2383" s="295"/>
      <c r="BU2383" s="295"/>
      <c r="BV2383" s="295"/>
      <c r="BW2383" s="296"/>
      <c r="BX2383" s="294"/>
      <c r="BY2383" s="295"/>
      <c r="BZ2383" s="295"/>
      <c r="CA2383" s="295"/>
      <c r="CB2383" s="295"/>
      <c r="CC2383" s="296"/>
      <c r="CD2383" s="294"/>
      <c r="CE2383" s="295"/>
      <c r="CF2383" s="295"/>
      <c r="CG2383" s="295"/>
      <c r="CH2383" s="295"/>
      <c r="CI2383" s="296"/>
    </row>
    <row r="2384" spans="1:87" ht="18" customHeight="1" x14ac:dyDescent="0.25">
      <c r="A2384" s="75"/>
      <c r="B2384" s="327"/>
      <c r="C2384" s="328"/>
      <c r="D2384" s="328"/>
      <c r="E2384" s="328"/>
      <c r="F2384" s="328"/>
      <c r="G2384" s="328"/>
      <c r="H2384" s="328"/>
      <c r="I2384" s="328"/>
      <c r="J2384" s="328"/>
      <c r="K2384" s="328"/>
      <c r="L2384" s="328"/>
      <c r="M2384" s="328"/>
      <c r="N2384" s="328"/>
      <c r="O2384" s="328"/>
      <c r="P2384" s="328"/>
      <c r="Q2384" s="328"/>
      <c r="R2384" s="328"/>
      <c r="S2384" s="328"/>
      <c r="T2384" s="328"/>
      <c r="U2384" s="328"/>
      <c r="V2384" s="328"/>
      <c r="W2384" s="328"/>
      <c r="X2384" s="328"/>
      <c r="Y2384" s="329"/>
      <c r="Z2384" s="336"/>
      <c r="AA2384" s="337"/>
      <c r="AB2384" s="337"/>
      <c r="AC2384" s="337"/>
      <c r="AD2384" s="338"/>
      <c r="AE2384" s="336"/>
      <c r="AF2384" s="337"/>
      <c r="AG2384" s="337"/>
      <c r="AH2384" s="337"/>
      <c r="AI2384" s="337"/>
      <c r="AJ2384" s="337"/>
      <c r="AK2384" s="300"/>
      <c r="AL2384" s="301"/>
      <c r="AM2384" s="301"/>
      <c r="AN2384" s="301"/>
      <c r="AO2384" s="301"/>
      <c r="AP2384" s="301"/>
      <c r="AQ2384" s="301"/>
      <c r="AR2384" s="301"/>
      <c r="AS2384" s="301"/>
      <c r="AT2384" s="301"/>
      <c r="AU2384" s="301"/>
      <c r="AV2384" s="301"/>
      <c r="AW2384" s="301"/>
      <c r="AX2384" s="302"/>
      <c r="AY2384" s="407"/>
      <c r="AZ2384" s="304"/>
      <c r="BA2384" s="304"/>
      <c r="BB2384" s="408"/>
      <c r="BC2384" s="306">
        <f t="shared" si="134"/>
        <v>0</v>
      </c>
      <c r="BD2384" s="307"/>
      <c r="BE2384" s="307"/>
      <c r="BF2384" s="308"/>
      <c r="BG2384" s="309"/>
      <c r="BH2384" s="310"/>
      <c r="BI2384" s="310"/>
      <c r="BJ2384" s="311"/>
      <c r="BK2384" s="312">
        <f t="shared" si="135"/>
        <v>0</v>
      </c>
      <c r="BL2384" s="313"/>
      <c r="BM2384" s="313"/>
      <c r="BN2384" s="313"/>
      <c r="BO2384" s="313"/>
      <c r="BP2384" s="314"/>
      <c r="BQ2384" s="294"/>
      <c r="BR2384" s="295"/>
      <c r="BS2384" s="295"/>
      <c r="BT2384" s="295"/>
      <c r="BU2384" s="295"/>
      <c r="BV2384" s="295"/>
      <c r="BW2384" s="296"/>
      <c r="BX2384" s="294"/>
      <c r="BY2384" s="295"/>
      <c r="BZ2384" s="295"/>
      <c r="CA2384" s="295"/>
      <c r="CB2384" s="295"/>
      <c r="CC2384" s="296"/>
      <c r="CD2384" s="294"/>
      <c r="CE2384" s="295"/>
      <c r="CF2384" s="295"/>
      <c r="CG2384" s="295"/>
      <c r="CH2384" s="295"/>
      <c r="CI2384" s="296"/>
    </row>
    <row r="2385" spans="1:87" ht="18" customHeight="1" x14ac:dyDescent="0.25">
      <c r="A2385" s="75"/>
      <c r="B2385" s="327"/>
      <c r="C2385" s="328"/>
      <c r="D2385" s="328"/>
      <c r="E2385" s="328"/>
      <c r="F2385" s="328"/>
      <c r="G2385" s="328"/>
      <c r="H2385" s="328"/>
      <c r="I2385" s="328"/>
      <c r="J2385" s="328"/>
      <c r="K2385" s="328"/>
      <c r="L2385" s="328"/>
      <c r="M2385" s="328"/>
      <c r="N2385" s="328"/>
      <c r="O2385" s="328"/>
      <c r="P2385" s="328"/>
      <c r="Q2385" s="328"/>
      <c r="R2385" s="328"/>
      <c r="S2385" s="328"/>
      <c r="T2385" s="328"/>
      <c r="U2385" s="328"/>
      <c r="V2385" s="328"/>
      <c r="W2385" s="328"/>
      <c r="X2385" s="328"/>
      <c r="Y2385" s="329"/>
      <c r="Z2385" s="336"/>
      <c r="AA2385" s="337"/>
      <c r="AB2385" s="337"/>
      <c r="AC2385" s="337"/>
      <c r="AD2385" s="338"/>
      <c r="AE2385" s="336"/>
      <c r="AF2385" s="337"/>
      <c r="AG2385" s="337"/>
      <c r="AH2385" s="337"/>
      <c r="AI2385" s="337"/>
      <c r="AJ2385" s="337"/>
      <c r="AK2385" s="300"/>
      <c r="AL2385" s="301"/>
      <c r="AM2385" s="301"/>
      <c r="AN2385" s="301"/>
      <c r="AO2385" s="301"/>
      <c r="AP2385" s="301"/>
      <c r="AQ2385" s="301"/>
      <c r="AR2385" s="301"/>
      <c r="AS2385" s="301"/>
      <c r="AT2385" s="301"/>
      <c r="AU2385" s="301"/>
      <c r="AV2385" s="301"/>
      <c r="AW2385" s="301"/>
      <c r="AX2385" s="302"/>
      <c r="AY2385" s="407"/>
      <c r="AZ2385" s="304"/>
      <c r="BA2385" s="304"/>
      <c r="BB2385" s="408"/>
      <c r="BC2385" s="306">
        <f t="shared" si="134"/>
        <v>0</v>
      </c>
      <c r="BD2385" s="307"/>
      <c r="BE2385" s="307"/>
      <c r="BF2385" s="308"/>
      <c r="BG2385" s="309"/>
      <c r="BH2385" s="310"/>
      <c r="BI2385" s="310"/>
      <c r="BJ2385" s="311"/>
      <c r="BK2385" s="312">
        <f t="shared" si="135"/>
        <v>0</v>
      </c>
      <c r="BL2385" s="313"/>
      <c r="BM2385" s="313"/>
      <c r="BN2385" s="313"/>
      <c r="BO2385" s="313"/>
      <c r="BP2385" s="314"/>
      <c r="BQ2385" s="294"/>
      <c r="BR2385" s="295"/>
      <c r="BS2385" s="295"/>
      <c r="BT2385" s="295"/>
      <c r="BU2385" s="295"/>
      <c r="BV2385" s="295"/>
      <c r="BW2385" s="296"/>
      <c r="BX2385" s="294"/>
      <c r="BY2385" s="295"/>
      <c r="BZ2385" s="295"/>
      <c r="CA2385" s="295"/>
      <c r="CB2385" s="295"/>
      <c r="CC2385" s="296"/>
      <c r="CD2385" s="294"/>
      <c r="CE2385" s="295"/>
      <c r="CF2385" s="295"/>
      <c r="CG2385" s="295"/>
      <c r="CH2385" s="295"/>
      <c r="CI2385" s="296"/>
    </row>
    <row r="2386" spans="1:87" ht="18" customHeight="1" x14ac:dyDescent="0.25">
      <c r="A2386" s="75"/>
      <c r="B2386" s="327"/>
      <c r="C2386" s="328"/>
      <c r="D2386" s="328"/>
      <c r="E2386" s="328"/>
      <c r="F2386" s="328"/>
      <c r="G2386" s="328"/>
      <c r="H2386" s="328"/>
      <c r="I2386" s="328"/>
      <c r="J2386" s="328"/>
      <c r="K2386" s="328"/>
      <c r="L2386" s="328"/>
      <c r="M2386" s="328"/>
      <c r="N2386" s="328"/>
      <c r="O2386" s="328"/>
      <c r="P2386" s="328"/>
      <c r="Q2386" s="328"/>
      <c r="R2386" s="328"/>
      <c r="S2386" s="328"/>
      <c r="T2386" s="328"/>
      <c r="U2386" s="328"/>
      <c r="V2386" s="328"/>
      <c r="W2386" s="328"/>
      <c r="X2386" s="328"/>
      <c r="Y2386" s="329"/>
      <c r="Z2386" s="336"/>
      <c r="AA2386" s="337"/>
      <c r="AB2386" s="337"/>
      <c r="AC2386" s="337"/>
      <c r="AD2386" s="338"/>
      <c r="AE2386" s="336"/>
      <c r="AF2386" s="337"/>
      <c r="AG2386" s="337"/>
      <c r="AH2386" s="337"/>
      <c r="AI2386" s="337"/>
      <c r="AJ2386" s="337"/>
      <c r="AK2386" s="300"/>
      <c r="AL2386" s="301"/>
      <c r="AM2386" s="301"/>
      <c r="AN2386" s="301"/>
      <c r="AO2386" s="301"/>
      <c r="AP2386" s="301"/>
      <c r="AQ2386" s="301"/>
      <c r="AR2386" s="301"/>
      <c r="AS2386" s="301"/>
      <c r="AT2386" s="301"/>
      <c r="AU2386" s="301"/>
      <c r="AV2386" s="301"/>
      <c r="AW2386" s="301"/>
      <c r="AX2386" s="302"/>
      <c r="AY2386" s="407"/>
      <c r="AZ2386" s="304"/>
      <c r="BA2386" s="304"/>
      <c r="BB2386" s="408"/>
      <c r="BC2386" s="306">
        <f t="shared" si="134"/>
        <v>0</v>
      </c>
      <c r="BD2386" s="307"/>
      <c r="BE2386" s="307"/>
      <c r="BF2386" s="308"/>
      <c r="BG2386" s="309"/>
      <c r="BH2386" s="310"/>
      <c r="BI2386" s="310"/>
      <c r="BJ2386" s="311"/>
      <c r="BK2386" s="312">
        <f t="shared" si="135"/>
        <v>0</v>
      </c>
      <c r="BL2386" s="313"/>
      <c r="BM2386" s="313"/>
      <c r="BN2386" s="313"/>
      <c r="BO2386" s="313"/>
      <c r="BP2386" s="314"/>
      <c r="BQ2386" s="294"/>
      <c r="BR2386" s="295"/>
      <c r="BS2386" s="295"/>
      <c r="BT2386" s="295"/>
      <c r="BU2386" s="295"/>
      <c r="BV2386" s="295"/>
      <c r="BW2386" s="296"/>
      <c r="BX2386" s="294"/>
      <c r="BY2386" s="295"/>
      <c r="BZ2386" s="295"/>
      <c r="CA2386" s="295"/>
      <c r="CB2386" s="295"/>
      <c r="CC2386" s="296"/>
      <c r="CD2386" s="294"/>
      <c r="CE2386" s="295"/>
      <c r="CF2386" s="295"/>
      <c r="CG2386" s="295"/>
      <c r="CH2386" s="295"/>
      <c r="CI2386" s="296"/>
    </row>
    <row r="2387" spans="1:87" ht="18" customHeight="1" x14ac:dyDescent="0.25">
      <c r="A2387" s="75"/>
      <c r="B2387" s="327"/>
      <c r="C2387" s="328"/>
      <c r="D2387" s="328"/>
      <c r="E2387" s="328"/>
      <c r="F2387" s="328"/>
      <c r="G2387" s="328"/>
      <c r="H2387" s="328"/>
      <c r="I2387" s="328"/>
      <c r="J2387" s="328"/>
      <c r="K2387" s="328"/>
      <c r="L2387" s="328"/>
      <c r="M2387" s="328"/>
      <c r="N2387" s="328"/>
      <c r="O2387" s="328"/>
      <c r="P2387" s="328"/>
      <c r="Q2387" s="328"/>
      <c r="R2387" s="328"/>
      <c r="S2387" s="328"/>
      <c r="T2387" s="328"/>
      <c r="U2387" s="328"/>
      <c r="V2387" s="328"/>
      <c r="W2387" s="328"/>
      <c r="X2387" s="328"/>
      <c r="Y2387" s="329"/>
      <c r="Z2387" s="336"/>
      <c r="AA2387" s="337"/>
      <c r="AB2387" s="337"/>
      <c r="AC2387" s="337"/>
      <c r="AD2387" s="338"/>
      <c r="AE2387" s="336"/>
      <c r="AF2387" s="337"/>
      <c r="AG2387" s="337"/>
      <c r="AH2387" s="337"/>
      <c r="AI2387" s="337"/>
      <c r="AJ2387" s="337"/>
      <c r="AK2387" s="300"/>
      <c r="AL2387" s="301"/>
      <c r="AM2387" s="301"/>
      <c r="AN2387" s="301"/>
      <c r="AO2387" s="301"/>
      <c r="AP2387" s="301"/>
      <c r="AQ2387" s="301"/>
      <c r="AR2387" s="301"/>
      <c r="AS2387" s="301"/>
      <c r="AT2387" s="301"/>
      <c r="AU2387" s="301"/>
      <c r="AV2387" s="301"/>
      <c r="AW2387" s="301"/>
      <c r="AX2387" s="302"/>
      <c r="AY2387" s="407"/>
      <c r="AZ2387" s="304"/>
      <c r="BA2387" s="304"/>
      <c r="BB2387" s="408"/>
      <c r="BC2387" s="306">
        <f t="shared" si="134"/>
        <v>0</v>
      </c>
      <c r="BD2387" s="307"/>
      <c r="BE2387" s="307"/>
      <c r="BF2387" s="308"/>
      <c r="BG2387" s="309"/>
      <c r="BH2387" s="310"/>
      <c r="BI2387" s="310"/>
      <c r="BJ2387" s="311"/>
      <c r="BK2387" s="312">
        <f t="shared" si="135"/>
        <v>0</v>
      </c>
      <c r="BL2387" s="313"/>
      <c r="BM2387" s="313"/>
      <c r="BN2387" s="313"/>
      <c r="BO2387" s="313"/>
      <c r="BP2387" s="314"/>
      <c r="BQ2387" s="294"/>
      <c r="BR2387" s="295"/>
      <c r="BS2387" s="295"/>
      <c r="BT2387" s="295"/>
      <c r="BU2387" s="295"/>
      <c r="BV2387" s="295"/>
      <c r="BW2387" s="296"/>
      <c r="BX2387" s="294"/>
      <c r="BY2387" s="295"/>
      <c r="BZ2387" s="295"/>
      <c r="CA2387" s="295"/>
      <c r="CB2387" s="295"/>
      <c r="CC2387" s="296"/>
      <c r="CD2387" s="294"/>
      <c r="CE2387" s="295"/>
      <c r="CF2387" s="295"/>
      <c r="CG2387" s="295"/>
      <c r="CH2387" s="295"/>
      <c r="CI2387" s="296"/>
    </row>
    <row r="2388" spans="1:87" ht="18" customHeight="1" x14ac:dyDescent="0.25">
      <c r="A2388" s="75"/>
      <c r="B2388" s="327"/>
      <c r="C2388" s="328"/>
      <c r="D2388" s="328"/>
      <c r="E2388" s="328"/>
      <c r="F2388" s="328"/>
      <c r="G2388" s="328"/>
      <c r="H2388" s="328"/>
      <c r="I2388" s="328"/>
      <c r="J2388" s="328"/>
      <c r="K2388" s="328"/>
      <c r="L2388" s="328"/>
      <c r="M2388" s="328"/>
      <c r="N2388" s="328"/>
      <c r="O2388" s="328"/>
      <c r="P2388" s="328"/>
      <c r="Q2388" s="328"/>
      <c r="R2388" s="328"/>
      <c r="S2388" s="328"/>
      <c r="T2388" s="328"/>
      <c r="U2388" s="328"/>
      <c r="V2388" s="328"/>
      <c r="W2388" s="328"/>
      <c r="X2388" s="328"/>
      <c r="Y2388" s="329"/>
      <c r="Z2388" s="336"/>
      <c r="AA2388" s="337"/>
      <c r="AB2388" s="337"/>
      <c r="AC2388" s="337"/>
      <c r="AD2388" s="338"/>
      <c r="AE2388" s="336"/>
      <c r="AF2388" s="337"/>
      <c r="AG2388" s="337"/>
      <c r="AH2388" s="337"/>
      <c r="AI2388" s="337"/>
      <c r="AJ2388" s="337"/>
      <c r="AK2388" s="300"/>
      <c r="AL2388" s="301"/>
      <c r="AM2388" s="301"/>
      <c r="AN2388" s="301"/>
      <c r="AO2388" s="301"/>
      <c r="AP2388" s="301"/>
      <c r="AQ2388" s="301"/>
      <c r="AR2388" s="301"/>
      <c r="AS2388" s="301"/>
      <c r="AT2388" s="301"/>
      <c r="AU2388" s="301"/>
      <c r="AV2388" s="301"/>
      <c r="AW2388" s="301"/>
      <c r="AX2388" s="302"/>
      <c r="AY2388" s="407"/>
      <c r="AZ2388" s="304"/>
      <c r="BA2388" s="304"/>
      <c r="BB2388" s="408"/>
      <c r="BC2388" s="306">
        <f t="shared" si="134"/>
        <v>0</v>
      </c>
      <c r="BD2388" s="307"/>
      <c r="BE2388" s="307"/>
      <c r="BF2388" s="308"/>
      <c r="BG2388" s="309"/>
      <c r="BH2388" s="310"/>
      <c r="BI2388" s="310"/>
      <c r="BJ2388" s="311"/>
      <c r="BK2388" s="312">
        <f t="shared" si="135"/>
        <v>0</v>
      </c>
      <c r="BL2388" s="313"/>
      <c r="BM2388" s="313"/>
      <c r="BN2388" s="313"/>
      <c r="BO2388" s="313"/>
      <c r="BP2388" s="314"/>
      <c r="BQ2388" s="294"/>
      <c r="BR2388" s="295"/>
      <c r="BS2388" s="295"/>
      <c r="BT2388" s="295"/>
      <c r="BU2388" s="295"/>
      <c r="BV2388" s="295"/>
      <c r="BW2388" s="296"/>
      <c r="BX2388" s="294"/>
      <c r="BY2388" s="295"/>
      <c r="BZ2388" s="295"/>
      <c r="CA2388" s="295"/>
      <c r="CB2388" s="295"/>
      <c r="CC2388" s="296"/>
      <c r="CD2388" s="294"/>
      <c r="CE2388" s="295"/>
      <c r="CF2388" s="295"/>
      <c r="CG2388" s="295"/>
      <c r="CH2388" s="295"/>
      <c r="CI2388" s="296"/>
    </row>
    <row r="2389" spans="1:87" ht="18" customHeight="1" x14ac:dyDescent="0.25">
      <c r="A2389" s="75"/>
      <c r="B2389" s="327"/>
      <c r="C2389" s="328"/>
      <c r="D2389" s="328"/>
      <c r="E2389" s="328"/>
      <c r="F2389" s="328"/>
      <c r="G2389" s="328"/>
      <c r="H2389" s="328"/>
      <c r="I2389" s="328"/>
      <c r="J2389" s="328"/>
      <c r="K2389" s="328"/>
      <c r="L2389" s="328"/>
      <c r="M2389" s="328"/>
      <c r="N2389" s="328"/>
      <c r="O2389" s="328"/>
      <c r="P2389" s="328"/>
      <c r="Q2389" s="328"/>
      <c r="R2389" s="328"/>
      <c r="S2389" s="328"/>
      <c r="T2389" s="328"/>
      <c r="U2389" s="328"/>
      <c r="V2389" s="328"/>
      <c r="W2389" s="328"/>
      <c r="X2389" s="328"/>
      <c r="Y2389" s="329"/>
      <c r="Z2389" s="336"/>
      <c r="AA2389" s="337"/>
      <c r="AB2389" s="337"/>
      <c r="AC2389" s="337"/>
      <c r="AD2389" s="338"/>
      <c r="AE2389" s="336"/>
      <c r="AF2389" s="337"/>
      <c r="AG2389" s="337"/>
      <c r="AH2389" s="337"/>
      <c r="AI2389" s="337"/>
      <c r="AJ2389" s="337"/>
      <c r="AK2389" s="300"/>
      <c r="AL2389" s="301"/>
      <c r="AM2389" s="301"/>
      <c r="AN2389" s="301"/>
      <c r="AO2389" s="301"/>
      <c r="AP2389" s="301"/>
      <c r="AQ2389" s="301"/>
      <c r="AR2389" s="301"/>
      <c r="AS2389" s="301"/>
      <c r="AT2389" s="301"/>
      <c r="AU2389" s="301"/>
      <c r="AV2389" s="301"/>
      <c r="AW2389" s="301"/>
      <c r="AX2389" s="302"/>
      <c r="AY2389" s="407"/>
      <c r="AZ2389" s="304"/>
      <c r="BA2389" s="304"/>
      <c r="BB2389" s="408"/>
      <c r="BC2389" s="306">
        <f t="shared" si="134"/>
        <v>0</v>
      </c>
      <c r="BD2389" s="307"/>
      <c r="BE2389" s="307"/>
      <c r="BF2389" s="308"/>
      <c r="BG2389" s="309"/>
      <c r="BH2389" s="310"/>
      <c r="BI2389" s="310"/>
      <c r="BJ2389" s="311"/>
      <c r="BK2389" s="312">
        <f t="shared" si="135"/>
        <v>0</v>
      </c>
      <c r="BL2389" s="313"/>
      <c r="BM2389" s="313"/>
      <c r="BN2389" s="313"/>
      <c r="BO2389" s="313"/>
      <c r="BP2389" s="314"/>
      <c r="BQ2389" s="294"/>
      <c r="BR2389" s="295"/>
      <c r="BS2389" s="295"/>
      <c r="BT2389" s="295"/>
      <c r="BU2389" s="295"/>
      <c r="BV2389" s="295"/>
      <c r="BW2389" s="296"/>
      <c r="BX2389" s="294"/>
      <c r="BY2389" s="295"/>
      <c r="BZ2389" s="295"/>
      <c r="CA2389" s="295"/>
      <c r="CB2389" s="295"/>
      <c r="CC2389" s="296"/>
      <c r="CD2389" s="294"/>
      <c r="CE2389" s="295"/>
      <c r="CF2389" s="295"/>
      <c r="CG2389" s="295"/>
      <c r="CH2389" s="295"/>
      <c r="CI2389" s="296"/>
    </row>
    <row r="2390" spans="1:87" ht="18" customHeight="1" x14ac:dyDescent="0.25">
      <c r="A2390" s="75"/>
      <c r="B2390" s="327"/>
      <c r="C2390" s="328"/>
      <c r="D2390" s="328"/>
      <c r="E2390" s="328"/>
      <c r="F2390" s="328"/>
      <c r="G2390" s="328"/>
      <c r="H2390" s="328"/>
      <c r="I2390" s="328"/>
      <c r="J2390" s="328"/>
      <c r="K2390" s="328"/>
      <c r="L2390" s="328"/>
      <c r="M2390" s="328"/>
      <c r="N2390" s="328"/>
      <c r="O2390" s="328"/>
      <c r="P2390" s="328"/>
      <c r="Q2390" s="328"/>
      <c r="R2390" s="328"/>
      <c r="S2390" s="328"/>
      <c r="T2390" s="328"/>
      <c r="U2390" s="328"/>
      <c r="V2390" s="328"/>
      <c r="W2390" s="328"/>
      <c r="X2390" s="328"/>
      <c r="Y2390" s="329"/>
      <c r="Z2390" s="336"/>
      <c r="AA2390" s="337"/>
      <c r="AB2390" s="337"/>
      <c r="AC2390" s="337"/>
      <c r="AD2390" s="338"/>
      <c r="AE2390" s="336"/>
      <c r="AF2390" s="337"/>
      <c r="AG2390" s="337"/>
      <c r="AH2390" s="337"/>
      <c r="AI2390" s="337"/>
      <c r="AJ2390" s="337"/>
      <c r="AK2390" s="300"/>
      <c r="AL2390" s="301"/>
      <c r="AM2390" s="301"/>
      <c r="AN2390" s="301"/>
      <c r="AO2390" s="301"/>
      <c r="AP2390" s="301"/>
      <c r="AQ2390" s="301"/>
      <c r="AR2390" s="301"/>
      <c r="AS2390" s="301"/>
      <c r="AT2390" s="301"/>
      <c r="AU2390" s="301"/>
      <c r="AV2390" s="301"/>
      <c r="AW2390" s="301"/>
      <c r="AX2390" s="302"/>
      <c r="AY2390" s="407"/>
      <c r="AZ2390" s="304"/>
      <c r="BA2390" s="304"/>
      <c r="BB2390" s="408"/>
      <c r="BC2390" s="306">
        <f t="shared" si="134"/>
        <v>0</v>
      </c>
      <c r="BD2390" s="307"/>
      <c r="BE2390" s="307"/>
      <c r="BF2390" s="308"/>
      <c r="BG2390" s="309"/>
      <c r="BH2390" s="310"/>
      <c r="BI2390" s="310"/>
      <c r="BJ2390" s="311"/>
      <c r="BK2390" s="312">
        <f t="shared" si="135"/>
        <v>0</v>
      </c>
      <c r="BL2390" s="313"/>
      <c r="BM2390" s="313"/>
      <c r="BN2390" s="313"/>
      <c r="BO2390" s="313"/>
      <c r="BP2390" s="314"/>
      <c r="BQ2390" s="294"/>
      <c r="BR2390" s="295"/>
      <c r="BS2390" s="295"/>
      <c r="BT2390" s="295"/>
      <c r="BU2390" s="295"/>
      <c r="BV2390" s="295"/>
      <c r="BW2390" s="296"/>
      <c r="BX2390" s="294"/>
      <c r="BY2390" s="295"/>
      <c r="BZ2390" s="295"/>
      <c r="CA2390" s="295"/>
      <c r="CB2390" s="295"/>
      <c r="CC2390" s="296"/>
      <c r="CD2390" s="294"/>
      <c r="CE2390" s="295"/>
      <c r="CF2390" s="295"/>
      <c r="CG2390" s="295"/>
      <c r="CH2390" s="295"/>
      <c r="CI2390" s="296"/>
    </row>
    <row r="2391" spans="1:87" ht="18" customHeight="1" x14ac:dyDescent="0.25">
      <c r="A2391" s="75"/>
      <c r="B2391" s="327"/>
      <c r="C2391" s="328"/>
      <c r="D2391" s="328"/>
      <c r="E2391" s="328"/>
      <c r="F2391" s="328"/>
      <c r="G2391" s="328"/>
      <c r="H2391" s="328"/>
      <c r="I2391" s="328"/>
      <c r="J2391" s="328"/>
      <c r="K2391" s="328"/>
      <c r="L2391" s="328"/>
      <c r="M2391" s="328"/>
      <c r="N2391" s="328"/>
      <c r="O2391" s="328"/>
      <c r="P2391" s="328"/>
      <c r="Q2391" s="328"/>
      <c r="R2391" s="328"/>
      <c r="S2391" s="328"/>
      <c r="T2391" s="328"/>
      <c r="U2391" s="328"/>
      <c r="V2391" s="328"/>
      <c r="W2391" s="328"/>
      <c r="X2391" s="328"/>
      <c r="Y2391" s="329"/>
      <c r="Z2391" s="336"/>
      <c r="AA2391" s="337"/>
      <c r="AB2391" s="337"/>
      <c r="AC2391" s="337"/>
      <c r="AD2391" s="338"/>
      <c r="AE2391" s="336"/>
      <c r="AF2391" s="337"/>
      <c r="AG2391" s="337"/>
      <c r="AH2391" s="337"/>
      <c r="AI2391" s="337"/>
      <c r="AJ2391" s="337"/>
      <c r="AK2391" s="300"/>
      <c r="AL2391" s="301"/>
      <c r="AM2391" s="301"/>
      <c r="AN2391" s="301"/>
      <c r="AO2391" s="301"/>
      <c r="AP2391" s="301"/>
      <c r="AQ2391" s="301"/>
      <c r="AR2391" s="301"/>
      <c r="AS2391" s="301"/>
      <c r="AT2391" s="301"/>
      <c r="AU2391" s="301"/>
      <c r="AV2391" s="301"/>
      <c r="AW2391" s="301"/>
      <c r="AX2391" s="302"/>
      <c r="AY2391" s="407"/>
      <c r="AZ2391" s="304"/>
      <c r="BA2391" s="304"/>
      <c r="BB2391" s="408"/>
      <c r="BC2391" s="306">
        <f t="shared" si="134"/>
        <v>0</v>
      </c>
      <c r="BD2391" s="307"/>
      <c r="BE2391" s="307"/>
      <c r="BF2391" s="308"/>
      <c r="BG2391" s="309"/>
      <c r="BH2391" s="310"/>
      <c r="BI2391" s="310"/>
      <c r="BJ2391" s="311"/>
      <c r="BK2391" s="312">
        <f t="shared" si="135"/>
        <v>0</v>
      </c>
      <c r="BL2391" s="313"/>
      <c r="BM2391" s="313"/>
      <c r="BN2391" s="313"/>
      <c r="BO2391" s="313"/>
      <c r="BP2391" s="314"/>
      <c r="BQ2391" s="294"/>
      <c r="BR2391" s="295"/>
      <c r="BS2391" s="295"/>
      <c r="BT2391" s="295"/>
      <c r="BU2391" s="295"/>
      <c r="BV2391" s="295"/>
      <c r="BW2391" s="296"/>
      <c r="BX2391" s="294"/>
      <c r="BY2391" s="295"/>
      <c r="BZ2391" s="295"/>
      <c r="CA2391" s="295"/>
      <c r="CB2391" s="295"/>
      <c r="CC2391" s="296"/>
      <c r="CD2391" s="294"/>
      <c r="CE2391" s="295"/>
      <c r="CF2391" s="295"/>
      <c r="CG2391" s="295"/>
      <c r="CH2391" s="295"/>
      <c r="CI2391" s="296"/>
    </row>
    <row r="2392" spans="1:87" ht="18" customHeight="1" x14ac:dyDescent="0.25">
      <c r="A2392" s="75"/>
      <c r="B2392" s="327"/>
      <c r="C2392" s="328"/>
      <c r="D2392" s="328"/>
      <c r="E2392" s="328"/>
      <c r="F2392" s="328"/>
      <c r="G2392" s="328"/>
      <c r="H2392" s="328"/>
      <c r="I2392" s="328"/>
      <c r="J2392" s="328"/>
      <c r="K2392" s="328"/>
      <c r="L2392" s="328"/>
      <c r="M2392" s="328"/>
      <c r="N2392" s="328"/>
      <c r="O2392" s="328"/>
      <c r="P2392" s="328"/>
      <c r="Q2392" s="328"/>
      <c r="R2392" s="328"/>
      <c r="S2392" s="328"/>
      <c r="T2392" s="328"/>
      <c r="U2392" s="328"/>
      <c r="V2392" s="328"/>
      <c r="W2392" s="328"/>
      <c r="X2392" s="328"/>
      <c r="Y2392" s="329"/>
      <c r="Z2392" s="336"/>
      <c r="AA2392" s="337"/>
      <c r="AB2392" s="337"/>
      <c r="AC2392" s="337"/>
      <c r="AD2392" s="338"/>
      <c r="AE2392" s="336"/>
      <c r="AF2392" s="337"/>
      <c r="AG2392" s="337"/>
      <c r="AH2392" s="337"/>
      <c r="AI2392" s="337"/>
      <c r="AJ2392" s="337"/>
      <c r="AK2392" s="300"/>
      <c r="AL2392" s="301"/>
      <c r="AM2392" s="301"/>
      <c r="AN2392" s="301"/>
      <c r="AO2392" s="301"/>
      <c r="AP2392" s="301"/>
      <c r="AQ2392" s="301"/>
      <c r="AR2392" s="301"/>
      <c r="AS2392" s="301"/>
      <c r="AT2392" s="301"/>
      <c r="AU2392" s="301"/>
      <c r="AV2392" s="301"/>
      <c r="AW2392" s="301"/>
      <c r="AX2392" s="302"/>
      <c r="AY2392" s="407"/>
      <c r="AZ2392" s="304"/>
      <c r="BA2392" s="304"/>
      <c r="BB2392" s="408"/>
      <c r="BC2392" s="306">
        <f t="shared" si="134"/>
        <v>0</v>
      </c>
      <c r="BD2392" s="307"/>
      <c r="BE2392" s="307"/>
      <c r="BF2392" s="308"/>
      <c r="BG2392" s="309"/>
      <c r="BH2392" s="310"/>
      <c r="BI2392" s="310"/>
      <c r="BJ2392" s="311"/>
      <c r="BK2392" s="312">
        <f t="shared" si="135"/>
        <v>0</v>
      </c>
      <c r="BL2392" s="313"/>
      <c r="BM2392" s="313"/>
      <c r="BN2392" s="313"/>
      <c r="BO2392" s="313"/>
      <c r="BP2392" s="314"/>
      <c r="BQ2392" s="294"/>
      <c r="BR2392" s="295"/>
      <c r="BS2392" s="295"/>
      <c r="BT2392" s="295"/>
      <c r="BU2392" s="295"/>
      <c r="BV2392" s="295"/>
      <c r="BW2392" s="296"/>
      <c r="BX2392" s="294"/>
      <c r="BY2392" s="295"/>
      <c r="BZ2392" s="295"/>
      <c r="CA2392" s="295"/>
      <c r="CB2392" s="295"/>
      <c r="CC2392" s="296"/>
      <c r="CD2392" s="294"/>
      <c r="CE2392" s="295"/>
      <c r="CF2392" s="295"/>
      <c r="CG2392" s="295"/>
      <c r="CH2392" s="295"/>
      <c r="CI2392" s="296"/>
    </row>
    <row r="2393" spans="1:87" ht="18" customHeight="1" x14ac:dyDescent="0.25">
      <c r="A2393" s="75"/>
      <c r="B2393" s="327"/>
      <c r="C2393" s="328"/>
      <c r="D2393" s="328"/>
      <c r="E2393" s="328"/>
      <c r="F2393" s="328"/>
      <c r="G2393" s="328"/>
      <c r="H2393" s="328"/>
      <c r="I2393" s="328"/>
      <c r="J2393" s="328"/>
      <c r="K2393" s="328"/>
      <c r="L2393" s="328"/>
      <c r="M2393" s="328"/>
      <c r="N2393" s="328"/>
      <c r="O2393" s="328"/>
      <c r="P2393" s="328"/>
      <c r="Q2393" s="328"/>
      <c r="R2393" s="328"/>
      <c r="S2393" s="328"/>
      <c r="T2393" s="328"/>
      <c r="U2393" s="328"/>
      <c r="V2393" s="328"/>
      <c r="W2393" s="328"/>
      <c r="X2393" s="328"/>
      <c r="Y2393" s="329"/>
      <c r="Z2393" s="336"/>
      <c r="AA2393" s="337"/>
      <c r="AB2393" s="337"/>
      <c r="AC2393" s="337"/>
      <c r="AD2393" s="338"/>
      <c r="AE2393" s="336"/>
      <c r="AF2393" s="337"/>
      <c r="AG2393" s="337"/>
      <c r="AH2393" s="337"/>
      <c r="AI2393" s="337"/>
      <c r="AJ2393" s="337"/>
      <c r="AK2393" s="300"/>
      <c r="AL2393" s="301"/>
      <c r="AM2393" s="301"/>
      <c r="AN2393" s="301"/>
      <c r="AO2393" s="301"/>
      <c r="AP2393" s="301"/>
      <c r="AQ2393" s="301"/>
      <c r="AR2393" s="301"/>
      <c r="AS2393" s="301"/>
      <c r="AT2393" s="301"/>
      <c r="AU2393" s="301"/>
      <c r="AV2393" s="301"/>
      <c r="AW2393" s="301"/>
      <c r="AX2393" s="302"/>
      <c r="AY2393" s="407"/>
      <c r="AZ2393" s="304"/>
      <c r="BA2393" s="304"/>
      <c r="BB2393" s="408"/>
      <c r="BC2393" s="306">
        <f t="shared" si="134"/>
        <v>0</v>
      </c>
      <c r="BD2393" s="307"/>
      <c r="BE2393" s="307"/>
      <c r="BF2393" s="308"/>
      <c r="BG2393" s="309"/>
      <c r="BH2393" s="310"/>
      <c r="BI2393" s="310"/>
      <c r="BJ2393" s="311"/>
      <c r="BK2393" s="312">
        <f t="shared" si="135"/>
        <v>0</v>
      </c>
      <c r="BL2393" s="313"/>
      <c r="BM2393" s="313"/>
      <c r="BN2393" s="313"/>
      <c r="BO2393" s="313"/>
      <c r="BP2393" s="314"/>
      <c r="BQ2393" s="294"/>
      <c r="BR2393" s="295"/>
      <c r="BS2393" s="295"/>
      <c r="BT2393" s="295"/>
      <c r="BU2393" s="295"/>
      <c r="BV2393" s="295"/>
      <c r="BW2393" s="296"/>
      <c r="BX2393" s="294"/>
      <c r="BY2393" s="295"/>
      <c r="BZ2393" s="295"/>
      <c r="CA2393" s="295"/>
      <c r="CB2393" s="295"/>
      <c r="CC2393" s="296"/>
      <c r="CD2393" s="294"/>
      <c r="CE2393" s="295"/>
      <c r="CF2393" s="295"/>
      <c r="CG2393" s="295"/>
      <c r="CH2393" s="295"/>
      <c r="CI2393" s="296"/>
    </row>
    <row r="2394" spans="1:87" ht="18" customHeight="1" x14ac:dyDescent="0.25">
      <c r="A2394" s="75"/>
      <c r="B2394" s="327"/>
      <c r="C2394" s="328"/>
      <c r="D2394" s="328"/>
      <c r="E2394" s="328"/>
      <c r="F2394" s="328"/>
      <c r="G2394" s="328"/>
      <c r="H2394" s="328"/>
      <c r="I2394" s="328"/>
      <c r="J2394" s="328"/>
      <c r="K2394" s="328"/>
      <c r="L2394" s="328"/>
      <c r="M2394" s="328"/>
      <c r="N2394" s="328"/>
      <c r="O2394" s="328"/>
      <c r="P2394" s="328"/>
      <c r="Q2394" s="328"/>
      <c r="R2394" s="328"/>
      <c r="S2394" s="328"/>
      <c r="T2394" s="328"/>
      <c r="U2394" s="328"/>
      <c r="V2394" s="328"/>
      <c r="W2394" s="328"/>
      <c r="X2394" s="328"/>
      <c r="Y2394" s="329"/>
      <c r="Z2394" s="336"/>
      <c r="AA2394" s="337"/>
      <c r="AB2394" s="337"/>
      <c r="AC2394" s="337"/>
      <c r="AD2394" s="338"/>
      <c r="AE2394" s="336"/>
      <c r="AF2394" s="337"/>
      <c r="AG2394" s="337"/>
      <c r="AH2394" s="337"/>
      <c r="AI2394" s="337"/>
      <c r="AJ2394" s="337"/>
      <c r="AK2394" s="300"/>
      <c r="AL2394" s="301"/>
      <c r="AM2394" s="301"/>
      <c r="AN2394" s="301"/>
      <c r="AO2394" s="301"/>
      <c r="AP2394" s="301"/>
      <c r="AQ2394" s="301"/>
      <c r="AR2394" s="301"/>
      <c r="AS2394" s="301"/>
      <c r="AT2394" s="301"/>
      <c r="AU2394" s="301"/>
      <c r="AV2394" s="301"/>
      <c r="AW2394" s="301"/>
      <c r="AX2394" s="302"/>
      <c r="AY2394" s="407"/>
      <c r="AZ2394" s="304"/>
      <c r="BA2394" s="304"/>
      <c r="BB2394" s="408"/>
      <c r="BC2394" s="306">
        <f t="shared" si="134"/>
        <v>0</v>
      </c>
      <c r="BD2394" s="307"/>
      <c r="BE2394" s="307"/>
      <c r="BF2394" s="308"/>
      <c r="BG2394" s="309"/>
      <c r="BH2394" s="310"/>
      <c r="BI2394" s="310"/>
      <c r="BJ2394" s="311"/>
      <c r="BK2394" s="312">
        <f t="shared" si="135"/>
        <v>0</v>
      </c>
      <c r="BL2394" s="313"/>
      <c r="BM2394" s="313"/>
      <c r="BN2394" s="313"/>
      <c r="BO2394" s="313"/>
      <c r="BP2394" s="314"/>
      <c r="BQ2394" s="294"/>
      <c r="BR2394" s="295"/>
      <c r="BS2394" s="295"/>
      <c r="BT2394" s="295"/>
      <c r="BU2394" s="295"/>
      <c r="BV2394" s="295"/>
      <c r="BW2394" s="296"/>
      <c r="BX2394" s="294"/>
      <c r="BY2394" s="295"/>
      <c r="BZ2394" s="295"/>
      <c r="CA2394" s="295"/>
      <c r="CB2394" s="295"/>
      <c r="CC2394" s="296"/>
      <c r="CD2394" s="294"/>
      <c r="CE2394" s="295"/>
      <c r="CF2394" s="295"/>
      <c r="CG2394" s="295"/>
      <c r="CH2394" s="295"/>
      <c r="CI2394" s="296"/>
    </row>
    <row r="2395" spans="1:87" ht="18" customHeight="1" x14ac:dyDescent="0.25">
      <c r="A2395" s="75"/>
      <c r="B2395" s="327"/>
      <c r="C2395" s="328"/>
      <c r="D2395" s="328"/>
      <c r="E2395" s="328"/>
      <c r="F2395" s="328"/>
      <c r="G2395" s="328"/>
      <c r="H2395" s="328"/>
      <c r="I2395" s="328"/>
      <c r="J2395" s="328"/>
      <c r="K2395" s="328"/>
      <c r="L2395" s="328"/>
      <c r="M2395" s="328"/>
      <c r="N2395" s="328"/>
      <c r="O2395" s="328"/>
      <c r="P2395" s="328"/>
      <c r="Q2395" s="328"/>
      <c r="R2395" s="328"/>
      <c r="S2395" s="328"/>
      <c r="T2395" s="328"/>
      <c r="U2395" s="328"/>
      <c r="V2395" s="328"/>
      <c r="W2395" s="328"/>
      <c r="X2395" s="328"/>
      <c r="Y2395" s="329"/>
      <c r="Z2395" s="336"/>
      <c r="AA2395" s="337"/>
      <c r="AB2395" s="337"/>
      <c r="AC2395" s="337"/>
      <c r="AD2395" s="338"/>
      <c r="AE2395" s="336"/>
      <c r="AF2395" s="337"/>
      <c r="AG2395" s="337"/>
      <c r="AH2395" s="337"/>
      <c r="AI2395" s="337"/>
      <c r="AJ2395" s="337"/>
      <c r="AK2395" s="300"/>
      <c r="AL2395" s="301"/>
      <c r="AM2395" s="301"/>
      <c r="AN2395" s="301"/>
      <c r="AO2395" s="301"/>
      <c r="AP2395" s="301"/>
      <c r="AQ2395" s="301"/>
      <c r="AR2395" s="301"/>
      <c r="AS2395" s="301"/>
      <c r="AT2395" s="301"/>
      <c r="AU2395" s="301"/>
      <c r="AV2395" s="301"/>
      <c r="AW2395" s="301"/>
      <c r="AX2395" s="302"/>
      <c r="AY2395" s="407"/>
      <c r="AZ2395" s="304"/>
      <c r="BA2395" s="304"/>
      <c r="BB2395" s="408"/>
      <c r="BC2395" s="306">
        <f t="shared" si="134"/>
        <v>0</v>
      </c>
      <c r="BD2395" s="307"/>
      <c r="BE2395" s="307"/>
      <c r="BF2395" s="308"/>
      <c r="BG2395" s="309"/>
      <c r="BH2395" s="310"/>
      <c r="BI2395" s="310"/>
      <c r="BJ2395" s="311"/>
      <c r="BK2395" s="312">
        <f t="shared" si="135"/>
        <v>0</v>
      </c>
      <c r="BL2395" s="313"/>
      <c r="BM2395" s="313"/>
      <c r="BN2395" s="313"/>
      <c r="BO2395" s="313"/>
      <c r="BP2395" s="314"/>
      <c r="BQ2395" s="294"/>
      <c r="BR2395" s="295"/>
      <c r="BS2395" s="295"/>
      <c r="BT2395" s="295"/>
      <c r="BU2395" s="295"/>
      <c r="BV2395" s="295"/>
      <c r="BW2395" s="296"/>
      <c r="BX2395" s="294"/>
      <c r="BY2395" s="295"/>
      <c r="BZ2395" s="295"/>
      <c r="CA2395" s="295"/>
      <c r="CB2395" s="295"/>
      <c r="CC2395" s="296"/>
      <c r="CD2395" s="294"/>
      <c r="CE2395" s="295"/>
      <c r="CF2395" s="295"/>
      <c r="CG2395" s="295"/>
      <c r="CH2395" s="295"/>
      <c r="CI2395" s="296"/>
    </row>
    <row r="2396" spans="1:87" ht="18" customHeight="1" x14ac:dyDescent="0.25">
      <c r="A2396" s="75"/>
      <c r="B2396" s="327"/>
      <c r="C2396" s="328"/>
      <c r="D2396" s="328"/>
      <c r="E2396" s="328"/>
      <c r="F2396" s="328"/>
      <c r="G2396" s="328"/>
      <c r="H2396" s="328"/>
      <c r="I2396" s="328"/>
      <c r="J2396" s="328"/>
      <c r="K2396" s="328"/>
      <c r="L2396" s="328"/>
      <c r="M2396" s="328"/>
      <c r="N2396" s="328"/>
      <c r="O2396" s="328"/>
      <c r="P2396" s="328"/>
      <c r="Q2396" s="328"/>
      <c r="R2396" s="328"/>
      <c r="S2396" s="328"/>
      <c r="T2396" s="328"/>
      <c r="U2396" s="328"/>
      <c r="V2396" s="328"/>
      <c r="W2396" s="328"/>
      <c r="X2396" s="328"/>
      <c r="Y2396" s="329"/>
      <c r="Z2396" s="336"/>
      <c r="AA2396" s="337"/>
      <c r="AB2396" s="337"/>
      <c r="AC2396" s="337"/>
      <c r="AD2396" s="338"/>
      <c r="AE2396" s="336"/>
      <c r="AF2396" s="337"/>
      <c r="AG2396" s="337"/>
      <c r="AH2396" s="337"/>
      <c r="AI2396" s="337"/>
      <c r="AJ2396" s="337"/>
      <c r="AK2396" s="300"/>
      <c r="AL2396" s="301"/>
      <c r="AM2396" s="301"/>
      <c r="AN2396" s="301"/>
      <c r="AO2396" s="301"/>
      <c r="AP2396" s="301"/>
      <c r="AQ2396" s="301"/>
      <c r="AR2396" s="301"/>
      <c r="AS2396" s="301"/>
      <c r="AT2396" s="301"/>
      <c r="AU2396" s="301"/>
      <c r="AV2396" s="301"/>
      <c r="AW2396" s="301"/>
      <c r="AX2396" s="302"/>
      <c r="AY2396" s="407"/>
      <c r="AZ2396" s="304"/>
      <c r="BA2396" s="304"/>
      <c r="BB2396" s="408"/>
      <c r="BC2396" s="306">
        <f t="shared" si="134"/>
        <v>0</v>
      </c>
      <c r="BD2396" s="307"/>
      <c r="BE2396" s="307"/>
      <c r="BF2396" s="308"/>
      <c r="BG2396" s="309"/>
      <c r="BH2396" s="310"/>
      <c r="BI2396" s="310"/>
      <c r="BJ2396" s="311"/>
      <c r="BK2396" s="312">
        <f t="shared" si="135"/>
        <v>0</v>
      </c>
      <c r="BL2396" s="313"/>
      <c r="BM2396" s="313"/>
      <c r="BN2396" s="313"/>
      <c r="BO2396" s="313"/>
      <c r="BP2396" s="314"/>
      <c r="BQ2396" s="294"/>
      <c r="BR2396" s="295"/>
      <c r="BS2396" s="295"/>
      <c r="BT2396" s="295"/>
      <c r="BU2396" s="295"/>
      <c r="BV2396" s="295"/>
      <c r="BW2396" s="296"/>
      <c r="BX2396" s="294"/>
      <c r="BY2396" s="295"/>
      <c r="BZ2396" s="295"/>
      <c r="CA2396" s="295"/>
      <c r="CB2396" s="295"/>
      <c r="CC2396" s="296"/>
      <c r="CD2396" s="294"/>
      <c r="CE2396" s="295"/>
      <c r="CF2396" s="295"/>
      <c r="CG2396" s="295"/>
      <c r="CH2396" s="295"/>
      <c r="CI2396" s="296"/>
    </row>
    <row r="2397" spans="1:87" ht="18" customHeight="1" x14ac:dyDescent="0.25">
      <c r="A2397" s="75"/>
      <c r="B2397" s="327"/>
      <c r="C2397" s="328"/>
      <c r="D2397" s="328"/>
      <c r="E2397" s="328"/>
      <c r="F2397" s="328"/>
      <c r="G2397" s="328"/>
      <c r="H2397" s="328"/>
      <c r="I2397" s="328"/>
      <c r="J2397" s="328"/>
      <c r="K2397" s="328"/>
      <c r="L2397" s="328"/>
      <c r="M2397" s="328"/>
      <c r="N2397" s="328"/>
      <c r="O2397" s="328"/>
      <c r="P2397" s="328"/>
      <c r="Q2397" s="328"/>
      <c r="R2397" s="328"/>
      <c r="S2397" s="328"/>
      <c r="T2397" s="328"/>
      <c r="U2397" s="328"/>
      <c r="V2397" s="328"/>
      <c r="W2397" s="328"/>
      <c r="X2397" s="328"/>
      <c r="Y2397" s="329"/>
      <c r="Z2397" s="336"/>
      <c r="AA2397" s="337"/>
      <c r="AB2397" s="337"/>
      <c r="AC2397" s="337"/>
      <c r="AD2397" s="338"/>
      <c r="AE2397" s="336"/>
      <c r="AF2397" s="337"/>
      <c r="AG2397" s="337"/>
      <c r="AH2397" s="337"/>
      <c r="AI2397" s="337"/>
      <c r="AJ2397" s="337"/>
      <c r="AK2397" s="300"/>
      <c r="AL2397" s="301"/>
      <c r="AM2397" s="301"/>
      <c r="AN2397" s="301"/>
      <c r="AO2397" s="301"/>
      <c r="AP2397" s="301"/>
      <c r="AQ2397" s="301"/>
      <c r="AR2397" s="301"/>
      <c r="AS2397" s="301"/>
      <c r="AT2397" s="301"/>
      <c r="AU2397" s="301"/>
      <c r="AV2397" s="301"/>
      <c r="AW2397" s="301"/>
      <c r="AX2397" s="302"/>
      <c r="AY2397" s="407"/>
      <c r="AZ2397" s="304"/>
      <c r="BA2397" s="304"/>
      <c r="BB2397" s="408"/>
      <c r="BC2397" s="306">
        <f t="shared" si="134"/>
        <v>0</v>
      </c>
      <c r="BD2397" s="307"/>
      <c r="BE2397" s="307"/>
      <c r="BF2397" s="308"/>
      <c r="BG2397" s="309"/>
      <c r="BH2397" s="310"/>
      <c r="BI2397" s="310"/>
      <c r="BJ2397" s="311"/>
      <c r="BK2397" s="312">
        <f t="shared" si="135"/>
        <v>0</v>
      </c>
      <c r="BL2397" s="313"/>
      <c r="BM2397" s="313"/>
      <c r="BN2397" s="313"/>
      <c r="BO2397" s="313"/>
      <c r="BP2397" s="314"/>
      <c r="BQ2397" s="294"/>
      <c r="BR2397" s="295"/>
      <c r="BS2397" s="295"/>
      <c r="BT2397" s="295"/>
      <c r="BU2397" s="295"/>
      <c r="BV2397" s="295"/>
      <c r="BW2397" s="296"/>
      <c r="BX2397" s="294"/>
      <c r="BY2397" s="295"/>
      <c r="BZ2397" s="295"/>
      <c r="CA2397" s="295"/>
      <c r="CB2397" s="295"/>
      <c r="CC2397" s="296"/>
      <c r="CD2397" s="294"/>
      <c r="CE2397" s="295"/>
      <c r="CF2397" s="295"/>
      <c r="CG2397" s="295"/>
      <c r="CH2397" s="295"/>
      <c r="CI2397" s="296"/>
    </row>
    <row r="2398" spans="1:87" ht="18" customHeight="1" x14ac:dyDescent="0.25">
      <c r="A2398" s="75"/>
      <c r="B2398" s="327"/>
      <c r="C2398" s="328"/>
      <c r="D2398" s="328"/>
      <c r="E2398" s="328"/>
      <c r="F2398" s="328"/>
      <c r="G2398" s="328"/>
      <c r="H2398" s="328"/>
      <c r="I2398" s="328"/>
      <c r="J2398" s="328"/>
      <c r="K2398" s="328"/>
      <c r="L2398" s="328"/>
      <c r="M2398" s="328"/>
      <c r="N2398" s="328"/>
      <c r="O2398" s="328"/>
      <c r="P2398" s="328"/>
      <c r="Q2398" s="328"/>
      <c r="R2398" s="328"/>
      <c r="S2398" s="328"/>
      <c r="T2398" s="328"/>
      <c r="U2398" s="328"/>
      <c r="V2398" s="328"/>
      <c r="W2398" s="328"/>
      <c r="X2398" s="328"/>
      <c r="Y2398" s="329"/>
      <c r="Z2398" s="336"/>
      <c r="AA2398" s="337"/>
      <c r="AB2398" s="337"/>
      <c r="AC2398" s="337"/>
      <c r="AD2398" s="338"/>
      <c r="AE2398" s="336"/>
      <c r="AF2398" s="337"/>
      <c r="AG2398" s="337"/>
      <c r="AH2398" s="337"/>
      <c r="AI2398" s="337"/>
      <c r="AJ2398" s="337"/>
      <c r="AK2398" s="300"/>
      <c r="AL2398" s="301"/>
      <c r="AM2398" s="301"/>
      <c r="AN2398" s="301"/>
      <c r="AO2398" s="301"/>
      <c r="AP2398" s="301"/>
      <c r="AQ2398" s="301"/>
      <c r="AR2398" s="301"/>
      <c r="AS2398" s="301"/>
      <c r="AT2398" s="301"/>
      <c r="AU2398" s="301"/>
      <c r="AV2398" s="301"/>
      <c r="AW2398" s="301"/>
      <c r="AX2398" s="302"/>
      <c r="AY2398" s="407"/>
      <c r="AZ2398" s="304"/>
      <c r="BA2398" s="304"/>
      <c r="BB2398" s="408"/>
      <c r="BC2398" s="306">
        <f t="shared" si="134"/>
        <v>0</v>
      </c>
      <c r="BD2398" s="307"/>
      <c r="BE2398" s="307"/>
      <c r="BF2398" s="308"/>
      <c r="BG2398" s="309"/>
      <c r="BH2398" s="310"/>
      <c r="BI2398" s="310"/>
      <c r="BJ2398" s="311"/>
      <c r="BK2398" s="312">
        <f t="shared" si="135"/>
        <v>0</v>
      </c>
      <c r="BL2398" s="313"/>
      <c r="BM2398" s="313"/>
      <c r="BN2398" s="313"/>
      <c r="BO2398" s="313"/>
      <c r="BP2398" s="314"/>
      <c r="BQ2398" s="294"/>
      <c r="BR2398" s="295"/>
      <c r="BS2398" s="295"/>
      <c r="BT2398" s="295"/>
      <c r="BU2398" s="295"/>
      <c r="BV2398" s="295"/>
      <c r="BW2398" s="296"/>
      <c r="BX2398" s="294"/>
      <c r="BY2398" s="295"/>
      <c r="BZ2398" s="295"/>
      <c r="CA2398" s="295"/>
      <c r="CB2398" s="295"/>
      <c r="CC2398" s="296"/>
      <c r="CD2398" s="294"/>
      <c r="CE2398" s="295"/>
      <c r="CF2398" s="295"/>
      <c r="CG2398" s="295"/>
      <c r="CH2398" s="295"/>
      <c r="CI2398" s="296"/>
    </row>
    <row r="2399" spans="1:87" ht="18" customHeight="1" x14ac:dyDescent="0.25">
      <c r="A2399" s="75"/>
      <c r="B2399" s="327"/>
      <c r="C2399" s="328"/>
      <c r="D2399" s="328"/>
      <c r="E2399" s="328"/>
      <c r="F2399" s="328"/>
      <c r="G2399" s="328"/>
      <c r="H2399" s="328"/>
      <c r="I2399" s="328"/>
      <c r="J2399" s="328"/>
      <c r="K2399" s="328"/>
      <c r="L2399" s="328"/>
      <c r="M2399" s="328"/>
      <c r="N2399" s="328"/>
      <c r="O2399" s="328"/>
      <c r="P2399" s="328"/>
      <c r="Q2399" s="328"/>
      <c r="R2399" s="328"/>
      <c r="S2399" s="328"/>
      <c r="T2399" s="328"/>
      <c r="U2399" s="328"/>
      <c r="V2399" s="328"/>
      <c r="W2399" s="328"/>
      <c r="X2399" s="328"/>
      <c r="Y2399" s="329"/>
      <c r="Z2399" s="336"/>
      <c r="AA2399" s="337"/>
      <c r="AB2399" s="337"/>
      <c r="AC2399" s="337"/>
      <c r="AD2399" s="338"/>
      <c r="AE2399" s="336"/>
      <c r="AF2399" s="337"/>
      <c r="AG2399" s="337"/>
      <c r="AH2399" s="337"/>
      <c r="AI2399" s="337"/>
      <c r="AJ2399" s="337"/>
      <c r="AK2399" s="300"/>
      <c r="AL2399" s="301"/>
      <c r="AM2399" s="301"/>
      <c r="AN2399" s="301"/>
      <c r="AO2399" s="301"/>
      <c r="AP2399" s="301"/>
      <c r="AQ2399" s="301"/>
      <c r="AR2399" s="301"/>
      <c r="AS2399" s="301"/>
      <c r="AT2399" s="301"/>
      <c r="AU2399" s="301"/>
      <c r="AV2399" s="301"/>
      <c r="AW2399" s="301"/>
      <c r="AX2399" s="302"/>
      <c r="AY2399" s="407"/>
      <c r="AZ2399" s="304"/>
      <c r="BA2399" s="304"/>
      <c r="BB2399" s="408"/>
      <c r="BC2399" s="306">
        <f t="shared" si="134"/>
        <v>0</v>
      </c>
      <c r="BD2399" s="307"/>
      <c r="BE2399" s="307"/>
      <c r="BF2399" s="308"/>
      <c r="BG2399" s="309"/>
      <c r="BH2399" s="310"/>
      <c r="BI2399" s="310"/>
      <c r="BJ2399" s="311"/>
      <c r="BK2399" s="312">
        <f t="shared" si="135"/>
        <v>0</v>
      </c>
      <c r="BL2399" s="313"/>
      <c r="BM2399" s="313"/>
      <c r="BN2399" s="313"/>
      <c r="BO2399" s="313"/>
      <c r="BP2399" s="314"/>
      <c r="BQ2399" s="294"/>
      <c r="BR2399" s="295"/>
      <c r="BS2399" s="295"/>
      <c r="BT2399" s="295"/>
      <c r="BU2399" s="295"/>
      <c r="BV2399" s="295"/>
      <c r="BW2399" s="296"/>
      <c r="BX2399" s="294"/>
      <c r="BY2399" s="295"/>
      <c r="BZ2399" s="295"/>
      <c r="CA2399" s="295"/>
      <c r="CB2399" s="295"/>
      <c r="CC2399" s="296"/>
      <c r="CD2399" s="294"/>
      <c r="CE2399" s="295"/>
      <c r="CF2399" s="295"/>
      <c r="CG2399" s="295"/>
      <c r="CH2399" s="295"/>
      <c r="CI2399" s="296"/>
    </row>
    <row r="2400" spans="1:87" ht="18" customHeight="1" x14ac:dyDescent="0.25">
      <c r="A2400" s="75"/>
      <c r="B2400" s="327"/>
      <c r="C2400" s="328"/>
      <c r="D2400" s="328"/>
      <c r="E2400" s="328"/>
      <c r="F2400" s="328"/>
      <c r="G2400" s="328"/>
      <c r="H2400" s="328"/>
      <c r="I2400" s="328"/>
      <c r="J2400" s="328"/>
      <c r="K2400" s="328"/>
      <c r="L2400" s="328"/>
      <c r="M2400" s="328"/>
      <c r="N2400" s="328"/>
      <c r="O2400" s="328"/>
      <c r="P2400" s="328"/>
      <c r="Q2400" s="328"/>
      <c r="R2400" s="328"/>
      <c r="S2400" s="328"/>
      <c r="T2400" s="328"/>
      <c r="U2400" s="328"/>
      <c r="V2400" s="328"/>
      <c r="W2400" s="328"/>
      <c r="X2400" s="328"/>
      <c r="Y2400" s="329"/>
      <c r="Z2400" s="336"/>
      <c r="AA2400" s="337"/>
      <c r="AB2400" s="337"/>
      <c r="AC2400" s="337"/>
      <c r="AD2400" s="338"/>
      <c r="AE2400" s="336"/>
      <c r="AF2400" s="337"/>
      <c r="AG2400" s="337"/>
      <c r="AH2400" s="337"/>
      <c r="AI2400" s="337"/>
      <c r="AJ2400" s="337"/>
      <c r="AK2400" s="300"/>
      <c r="AL2400" s="301"/>
      <c r="AM2400" s="301"/>
      <c r="AN2400" s="301"/>
      <c r="AO2400" s="301"/>
      <c r="AP2400" s="301"/>
      <c r="AQ2400" s="301"/>
      <c r="AR2400" s="301"/>
      <c r="AS2400" s="301"/>
      <c r="AT2400" s="301"/>
      <c r="AU2400" s="301"/>
      <c r="AV2400" s="301"/>
      <c r="AW2400" s="301"/>
      <c r="AX2400" s="302"/>
      <c r="AY2400" s="407"/>
      <c r="AZ2400" s="304"/>
      <c r="BA2400" s="304"/>
      <c r="BB2400" s="408"/>
      <c r="BC2400" s="306">
        <f t="shared" si="134"/>
        <v>0</v>
      </c>
      <c r="BD2400" s="307"/>
      <c r="BE2400" s="307"/>
      <c r="BF2400" s="308"/>
      <c r="BG2400" s="309"/>
      <c r="BH2400" s="310"/>
      <c r="BI2400" s="310"/>
      <c r="BJ2400" s="311"/>
      <c r="BK2400" s="312">
        <f t="shared" si="135"/>
        <v>0</v>
      </c>
      <c r="BL2400" s="313"/>
      <c r="BM2400" s="313"/>
      <c r="BN2400" s="313"/>
      <c r="BO2400" s="313"/>
      <c r="BP2400" s="314"/>
      <c r="BQ2400" s="294"/>
      <c r="BR2400" s="295"/>
      <c r="BS2400" s="295"/>
      <c r="BT2400" s="295"/>
      <c r="BU2400" s="295"/>
      <c r="BV2400" s="295"/>
      <c r="BW2400" s="296"/>
      <c r="BX2400" s="294"/>
      <c r="BY2400" s="295"/>
      <c r="BZ2400" s="295"/>
      <c r="CA2400" s="295"/>
      <c r="CB2400" s="295"/>
      <c r="CC2400" s="296"/>
      <c r="CD2400" s="294"/>
      <c r="CE2400" s="295"/>
      <c r="CF2400" s="295"/>
      <c r="CG2400" s="295"/>
      <c r="CH2400" s="295"/>
      <c r="CI2400" s="296"/>
    </row>
    <row r="2401" spans="1:87" ht="18" customHeight="1" x14ac:dyDescent="0.25">
      <c r="A2401" s="75"/>
      <c r="B2401" s="327"/>
      <c r="C2401" s="328"/>
      <c r="D2401" s="328"/>
      <c r="E2401" s="328"/>
      <c r="F2401" s="328"/>
      <c r="G2401" s="328"/>
      <c r="H2401" s="328"/>
      <c r="I2401" s="328"/>
      <c r="J2401" s="328"/>
      <c r="K2401" s="328"/>
      <c r="L2401" s="328"/>
      <c r="M2401" s="328"/>
      <c r="N2401" s="328"/>
      <c r="O2401" s="328"/>
      <c r="P2401" s="328"/>
      <c r="Q2401" s="328"/>
      <c r="R2401" s="328"/>
      <c r="S2401" s="328"/>
      <c r="T2401" s="328"/>
      <c r="U2401" s="328"/>
      <c r="V2401" s="328"/>
      <c r="W2401" s="328"/>
      <c r="X2401" s="328"/>
      <c r="Y2401" s="329"/>
      <c r="Z2401" s="336"/>
      <c r="AA2401" s="337"/>
      <c r="AB2401" s="337"/>
      <c r="AC2401" s="337"/>
      <c r="AD2401" s="338"/>
      <c r="AE2401" s="336"/>
      <c r="AF2401" s="337"/>
      <c r="AG2401" s="337"/>
      <c r="AH2401" s="337"/>
      <c r="AI2401" s="337"/>
      <c r="AJ2401" s="337"/>
      <c r="AK2401" s="300"/>
      <c r="AL2401" s="301"/>
      <c r="AM2401" s="301"/>
      <c r="AN2401" s="301"/>
      <c r="AO2401" s="301"/>
      <c r="AP2401" s="301"/>
      <c r="AQ2401" s="301"/>
      <c r="AR2401" s="301"/>
      <c r="AS2401" s="301"/>
      <c r="AT2401" s="301"/>
      <c r="AU2401" s="301"/>
      <c r="AV2401" s="301"/>
      <c r="AW2401" s="301"/>
      <c r="AX2401" s="302"/>
      <c r="AY2401" s="407"/>
      <c r="AZ2401" s="304"/>
      <c r="BA2401" s="304"/>
      <c r="BB2401" s="408"/>
      <c r="BC2401" s="306">
        <f t="shared" si="134"/>
        <v>0</v>
      </c>
      <c r="BD2401" s="307"/>
      <c r="BE2401" s="307"/>
      <c r="BF2401" s="308"/>
      <c r="BG2401" s="309"/>
      <c r="BH2401" s="310"/>
      <c r="BI2401" s="310"/>
      <c r="BJ2401" s="311"/>
      <c r="BK2401" s="312">
        <f t="shared" si="135"/>
        <v>0</v>
      </c>
      <c r="BL2401" s="313"/>
      <c r="BM2401" s="313"/>
      <c r="BN2401" s="313"/>
      <c r="BO2401" s="313"/>
      <c r="BP2401" s="314"/>
      <c r="BQ2401" s="294"/>
      <c r="BR2401" s="295"/>
      <c r="BS2401" s="295"/>
      <c r="BT2401" s="295"/>
      <c r="BU2401" s="295"/>
      <c r="BV2401" s="295"/>
      <c r="BW2401" s="296"/>
      <c r="BX2401" s="294"/>
      <c r="BY2401" s="295"/>
      <c r="BZ2401" s="295"/>
      <c r="CA2401" s="295"/>
      <c r="CB2401" s="295"/>
      <c r="CC2401" s="296"/>
      <c r="CD2401" s="294"/>
      <c r="CE2401" s="295"/>
      <c r="CF2401" s="295"/>
      <c r="CG2401" s="295"/>
      <c r="CH2401" s="295"/>
      <c r="CI2401" s="296"/>
    </row>
    <row r="2402" spans="1:87" ht="18" customHeight="1" x14ac:dyDescent="0.25">
      <c r="A2402" s="75"/>
      <c r="B2402" s="327"/>
      <c r="C2402" s="328"/>
      <c r="D2402" s="328"/>
      <c r="E2402" s="328"/>
      <c r="F2402" s="328"/>
      <c r="G2402" s="328"/>
      <c r="H2402" s="328"/>
      <c r="I2402" s="328"/>
      <c r="J2402" s="328"/>
      <c r="K2402" s="328"/>
      <c r="L2402" s="328"/>
      <c r="M2402" s="328"/>
      <c r="N2402" s="328"/>
      <c r="O2402" s="328"/>
      <c r="P2402" s="328"/>
      <c r="Q2402" s="328"/>
      <c r="R2402" s="328"/>
      <c r="S2402" s="328"/>
      <c r="T2402" s="328"/>
      <c r="U2402" s="328"/>
      <c r="V2402" s="328"/>
      <c r="W2402" s="328"/>
      <c r="X2402" s="328"/>
      <c r="Y2402" s="329"/>
      <c r="Z2402" s="336"/>
      <c r="AA2402" s="337"/>
      <c r="AB2402" s="337"/>
      <c r="AC2402" s="337"/>
      <c r="AD2402" s="338"/>
      <c r="AE2402" s="336"/>
      <c r="AF2402" s="337"/>
      <c r="AG2402" s="337"/>
      <c r="AH2402" s="337"/>
      <c r="AI2402" s="337"/>
      <c r="AJ2402" s="337"/>
      <c r="AK2402" s="300"/>
      <c r="AL2402" s="301"/>
      <c r="AM2402" s="301"/>
      <c r="AN2402" s="301"/>
      <c r="AO2402" s="301"/>
      <c r="AP2402" s="301"/>
      <c r="AQ2402" s="301"/>
      <c r="AR2402" s="301"/>
      <c r="AS2402" s="301"/>
      <c r="AT2402" s="301"/>
      <c r="AU2402" s="301"/>
      <c r="AV2402" s="301"/>
      <c r="AW2402" s="301"/>
      <c r="AX2402" s="302"/>
      <c r="AY2402" s="407"/>
      <c r="AZ2402" s="304"/>
      <c r="BA2402" s="304"/>
      <c r="BB2402" s="408"/>
      <c r="BC2402" s="306">
        <f t="shared" si="134"/>
        <v>0</v>
      </c>
      <c r="BD2402" s="307"/>
      <c r="BE2402" s="307"/>
      <c r="BF2402" s="308"/>
      <c r="BG2402" s="309"/>
      <c r="BH2402" s="310"/>
      <c r="BI2402" s="310"/>
      <c r="BJ2402" s="311"/>
      <c r="BK2402" s="312">
        <f t="shared" si="135"/>
        <v>0</v>
      </c>
      <c r="BL2402" s="313"/>
      <c r="BM2402" s="313"/>
      <c r="BN2402" s="313"/>
      <c r="BO2402" s="313"/>
      <c r="BP2402" s="314"/>
      <c r="BQ2402" s="294"/>
      <c r="BR2402" s="295"/>
      <c r="BS2402" s="295"/>
      <c r="BT2402" s="295"/>
      <c r="BU2402" s="295"/>
      <c r="BV2402" s="295"/>
      <c r="BW2402" s="296"/>
      <c r="BX2402" s="294"/>
      <c r="BY2402" s="295"/>
      <c r="BZ2402" s="295"/>
      <c r="CA2402" s="295"/>
      <c r="CB2402" s="295"/>
      <c r="CC2402" s="296"/>
      <c r="CD2402" s="294"/>
      <c r="CE2402" s="295"/>
      <c r="CF2402" s="295"/>
      <c r="CG2402" s="295"/>
      <c r="CH2402" s="295"/>
      <c r="CI2402" s="296"/>
    </row>
    <row r="2403" spans="1:87" ht="18" customHeight="1" x14ac:dyDescent="0.25">
      <c r="A2403" s="75"/>
      <c r="B2403" s="327"/>
      <c r="C2403" s="328"/>
      <c r="D2403" s="328"/>
      <c r="E2403" s="328"/>
      <c r="F2403" s="328"/>
      <c r="G2403" s="328"/>
      <c r="H2403" s="328"/>
      <c r="I2403" s="328"/>
      <c r="J2403" s="328"/>
      <c r="K2403" s="328"/>
      <c r="L2403" s="328"/>
      <c r="M2403" s="328"/>
      <c r="N2403" s="328"/>
      <c r="O2403" s="328"/>
      <c r="P2403" s="328"/>
      <c r="Q2403" s="328"/>
      <c r="R2403" s="328"/>
      <c r="S2403" s="328"/>
      <c r="T2403" s="328"/>
      <c r="U2403" s="328"/>
      <c r="V2403" s="328"/>
      <c r="W2403" s="328"/>
      <c r="X2403" s="328"/>
      <c r="Y2403" s="329"/>
      <c r="Z2403" s="336"/>
      <c r="AA2403" s="337"/>
      <c r="AB2403" s="337"/>
      <c r="AC2403" s="337"/>
      <c r="AD2403" s="338"/>
      <c r="AE2403" s="336"/>
      <c r="AF2403" s="337"/>
      <c r="AG2403" s="337"/>
      <c r="AH2403" s="337"/>
      <c r="AI2403" s="337"/>
      <c r="AJ2403" s="337"/>
      <c r="AK2403" s="300"/>
      <c r="AL2403" s="301"/>
      <c r="AM2403" s="301"/>
      <c r="AN2403" s="301"/>
      <c r="AO2403" s="301"/>
      <c r="AP2403" s="301"/>
      <c r="AQ2403" s="301"/>
      <c r="AR2403" s="301"/>
      <c r="AS2403" s="301"/>
      <c r="AT2403" s="301"/>
      <c r="AU2403" s="301"/>
      <c r="AV2403" s="301"/>
      <c r="AW2403" s="301"/>
      <c r="AX2403" s="302"/>
      <c r="AY2403" s="407"/>
      <c r="AZ2403" s="304"/>
      <c r="BA2403" s="304"/>
      <c r="BB2403" s="408"/>
      <c r="BC2403" s="306">
        <f t="shared" si="134"/>
        <v>0</v>
      </c>
      <c r="BD2403" s="307"/>
      <c r="BE2403" s="307"/>
      <c r="BF2403" s="308"/>
      <c r="BG2403" s="309"/>
      <c r="BH2403" s="310"/>
      <c r="BI2403" s="310"/>
      <c r="BJ2403" s="311"/>
      <c r="BK2403" s="312">
        <f t="shared" si="135"/>
        <v>0</v>
      </c>
      <c r="BL2403" s="313"/>
      <c r="BM2403" s="313"/>
      <c r="BN2403" s="313"/>
      <c r="BO2403" s="313"/>
      <c r="BP2403" s="314"/>
      <c r="BQ2403" s="294"/>
      <c r="BR2403" s="295"/>
      <c r="BS2403" s="295"/>
      <c r="BT2403" s="295"/>
      <c r="BU2403" s="295"/>
      <c r="BV2403" s="295"/>
      <c r="BW2403" s="296"/>
      <c r="BX2403" s="294"/>
      <c r="BY2403" s="295"/>
      <c r="BZ2403" s="295"/>
      <c r="CA2403" s="295"/>
      <c r="CB2403" s="295"/>
      <c r="CC2403" s="296"/>
      <c r="CD2403" s="294"/>
      <c r="CE2403" s="295"/>
      <c r="CF2403" s="295"/>
      <c r="CG2403" s="295"/>
      <c r="CH2403" s="295"/>
      <c r="CI2403" s="296"/>
    </row>
    <row r="2404" spans="1:87" ht="18" customHeight="1" x14ac:dyDescent="0.25">
      <c r="A2404" s="75"/>
      <c r="B2404" s="327"/>
      <c r="C2404" s="328"/>
      <c r="D2404" s="328"/>
      <c r="E2404" s="328"/>
      <c r="F2404" s="328"/>
      <c r="G2404" s="328"/>
      <c r="H2404" s="328"/>
      <c r="I2404" s="328"/>
      <c r="J2404" s="328"/>
      <c r="K2404" s="328"/>
      <c r="L2404" s="328"/>
      <c r="M2404" s="328"/>
      <c r="N2404" s="328"/>
      <c r="O2404" s="328"/>
      <c r="P2404" s="328"/>
      <c r="Q2404" s="328"/>
      <c r="R2404" s="328"/>
      <c r="S2404" s="328"/>
      <c r="T2404" s="328"/>
      <c r="U2404" s="328"/>
      <c r="V2404" s="328"/>
      <c r="W2404" s="328"/>
      <c r="X2404" s="328"/>
      <c r="Y2404" s="329"/>
      <c r="Z2404" s="336"/>
      <c r="AA2404" s="337"/>
      <c r="AB2404" s="337"/>
      <c r="AC2404" s="337"/>
      <c r="AD2404" s="338"/>
      <c r="AE2404" s="336"/>
      <c r="AF2404" s="337"/>
      <c r="AG2404" s="337"/>
      <c r="AH2404" s="337"/>
      <c r="AI2404" s="337"/>
      <c r="AJ2404" s="337"/>
      <c r="AK2404" s="300"/>
      <c r="AL2404" s="301"/>
      <c r="AM2404" s="301"/>
      <c r="AN2404" s="301"/>
      <c r="AO2404" s="301"/>
      <c r="AP2404" s="301"/>
      <c r="AQ2404" s="301"/>
      <c r="AR2404" s="301"/>
      <c r="AS2404" s="301"/>
      <c r="AT2404" s="301"/>
      <c r="AU2404" s="301"/>
      <c r="AV2404" s="301"/>
      <c r="AW2404" s="301"/>
      <c r="AX2404" s="302"/>
      <c r="AY2404" s="407"/>
      <c r="AZ2404" s="304"/>
      <c r="BA2404" s="304"/>
      <c r="BB2404" s="408"/>
      <c r="BC2404" s="306">
        <f t="shared" si="134"/>
        <v>0</v>
      </c>
      <c r="BD2404" s="307"/>
      <c r="BE2404" s="307"/>
      <c r="BF2404" s="308"/>
      <c r="BG2404" s="309"/>
      <c r="BH2404" s="310"/>
      <c r="BI2404" s="310"/>
      <c r="BJ2404" s="311"/>
      <c r="BK2404" s="312">
        <f t="shared" si="135"/>
        <v>0</v>
      </c>
      <c r="BL2404" s="313"/>
      <c r="BM2404" s="313"/>
      <c r="BN2404" s="313"/>
      <c r="BO2404" s="313"/>
      <c r="BP2404" s="314"/>
      <c r="BQ2404" s="294"/>
      <c r="BR2404" s="295"/>
      <c r="BS2404" s="295"/>
      <c r="BT2404" s="295"/>
      <c r="BU2404" s="295"/>
      <c r="BV2404" s="295"/>
      <c r="BW2404" s="296"/>
      <c r="BX2404" s="294"/>
      <c r="BY2404" s="295"/>
      <c r="BZ2404" s="295"/>
      <c r="CA2404" s="295"/>
      <c r="CB2404" s="295"/>
      <c r="CC2404" s="296"/>
      <c r="CD2404" s="294"/>
      <c r="CE2404" s="295"/>
      <c r="CF2404" s="295"/>
      <c r="CG2404" s="295"/>
      <c r="CH2404" s="295"/>
      <c r="CI2404" s="296"/>
    </row>
    <row r="2405" spans="1:87" ht="18" customHeight="1" x14ac:dyDescent="0.25">
      <c r="A2405" s="75"/>
      <c r="B2405" s="327"/>
      <c r="C2405" s="328"/>
      <c r="D2405" s="328"/>
      <c r="E2405" s="328"/>
      <c r="F2405" s="328"/>
      <c r="G2405" s="328"/>
      <c r="H2405" s="328"/>
      <c r="I2405" s="328"/>
      <c r="J2405" s="328"/>
      <c r="K2405" s="328"/>
      <c r="L2405" s="328"/>
      <c r="M2405" s="328"/>
      <c r="N2405" s="328"/>
      <c r="O2405" s="328"/>
      <c r="P2405" s="328"/>
      <c r="Q2405" s="328"/>
      <c r="R2405" s="328"/>
      <c r="S2405" s="328"/>
      <c r="T2405" s="328"/>
      <c r="U2405" s="328"/>
      <c r="V2405" s="328"/>
      <c r="W2405" s="328"/>
      <c r="X2405" s="328"/>
      <c r="Y2405" s="329"/>
      <c r="Z2405" s="336"/>
      <c r="AA2405" s="337"/>
      <c r="AB2405" s="337"/>
      <c r="AC2405" s="337"/>
      <c r="AD2405" s="338"/>
      <c r="AE2405" s="336"/>
      <c r="AF2405" s="337"/>
      <c r="AG2405" s="337"/>
      <c r="AH2405" s="337"/>
      <c r="AI2405" s="337"/>
      <c r="AJ2405" s="337"/>
      <c r="AK2405" s="300"/>
      <c r="AL2405" s="301"/>
      <c r="AM2405" s="301"/>
      <c r="AN2405" s="301"/>
      <c r="AO2405" s="301"/>
      <c r="AP2405" s="301"/>
      <c r="AQ2405" s="301"/>
      <c r="AR2405" s="301"/>
      <c r="AS2405" s="301"/>
      <c r="AT2405" s="301"/>
      <c r="AU2405" s="301"/>
      <c r="AV2405" s="301"/>
      <c r="AW2405" s="301"/>
      <c r="AX2405" s="302"/>
      <c r="AY2405" s="407"/>
      <c r="AZ2405" s="304"/>
      <c r="BA2405" s="304"/>
      <c r="BB2405" s="408"/>
      <c r="BC2405" s="306">
        <f t="shared" si="134"/>
        <v>0</v>
      </c>
      <c r="BD2405" s="307"/>
      <c r="BE2405" s="307"/>
      <c r="BF2405" s="308"/>
      <c r="BG2405" s="309"/>
      <c r="BH2405" s="310"/>
      <c r="BI2405" s="310"/>
      <c r="BJ2405" s="311"/>
      <c r="BK2405" s="312">
        <f t="shared" si="135"/>
        <v>0</v>
      </c>
      <c r="BL2405" s="313"/>
      <c r="BM2405" s="313"/>
      <c r="BN2405" s="313"/>
      <c r="BO2405" s="313"/>
      <c r="BP2405" s="314"/>
      <c r="BQ2405" s="294"/>
      <c r="BR2405" s="295"/>
      <c r="BS2405" s="295"/>
      <c r="BT2405" s="295"/>
      <c r="BU2405" s="295"/>
      <c r="BV2405" s="295"/>
      <c r="BW2405" s="296"/>
      <c r="BX2405" s="294"/>
      <c r="BY2405" s="295"/>
      <c r="BZ2405" s="295"/>
      <c r="CA2405" s="295"/>
      <c r="CB2405" s="295"/>
      <c r="CC2405" s="296"/>
      <c r="CD2405" s="294"/>
      <c r="CE2405" s="295"/>
      <c r="CF2405" s="295"/>
      <c r="CG2405" s="295"/>
      <c r="CH2405" s="295"/>
      <c r="CI2405" s="296"/>
    </row>
    <row r="2406" spans="1:87" ht="18" customHeight="1" x14ac:dyDescent="0.25">
      <c r="A2406" s="75"/>
      <c r="B2406" s="327"/>
      <c r="C2406" s="328"/>
      <c r="D2406" s="328"/>
      <c r="E2406" s="328"/>
      <c r="F2406" s="328"/>
      <c r="G2406" s="328"/>
      <c r="H2406" s="328"/>
      <c r="I2406" s="328"/>
      <c r="J2406" s="328"/>
      <c r="K2406" s="328"/>
      <c r="L2406" s="328"/>
      <c r="M2406" s="328"/>
      <c r="N2406" s="328"/>
      <c r="O2406" s="328"/>
      <c r="P2406" s="328"/>
      <c r="Q2406" s="328"/>
      <c r="R2406" s="328"/>
      <c r="S2406" s="328"/>
      <c r="T2406" s="328"/>
      <c r="U2406" s="328"/>
      <c r="V2406" s="328"/>
      <c r="W2406" s="328"/>
      <c r="X2406" s="328"/>
      <c r="Y2406" s="329"/>
      <c r="Z2406" s="336"/>
      <c r="AA2406" s="337"/>
      <c r="AB2406" s="337"/>
      <c r="AC2406" s="337"/>
      <c r="AD2406" s="338"/>
      <c r="AE2406" s="336"/>
      <c r="AF2406" s="337"/>
      <c r="AG2406" s="337"/>
      <c r="AH2406" s="337"/>
      <c r="AI2406" s="337"/>
      <c r="AJ2406" s="337"/>
      <c r="AK2406" s="300"/>
      <c r="AL2406" s="301"/>
      <c r="AM2406" s="301"/>
      <c r="AN2406" s="301"/>
      <c r="AO2406" s="301"/>
      <c r="AP2406" s="301"/>
      <c r="AQ2406" s="301"/>
      <c r="AR2406" s="301"/>
      <c r="AS2406" s="301"/>
      <c r="AT2406" s="301"/>
      <c r="AU2406" s="301"/>
      <c r="AV2406" s="301"/>
      <c r="AW2406" s="301"/>
      <c r="AX2406" s="302"/>
      <c r="AY2406" s="407"/>
      <c r="AZ2406" s="304"/>
      <c r="BA2406" s="304"/>
      <c r="BB2406" s="408"/>
      <c r="BC2406" s="306">
        <f t="shared" si="134"/>
        <v>0</v>
      </c>
      <c r="BD2406" s="307"/>
      <c r="BE2406" s="307"/>
      <c r="BF2406" s="308"/>
      <c r="BG2406" s="309"/>
      <c r="BH2406" s="310"/>
      <c r="BI2406" s="310"/>
      <c r="BJ2406" s="311"/>
      <c r="BK2406" s="312">
        <f t="shared" si="135"/>
        <v>0</v>
      </c>
      <c r="BL2406" s="313"/>
      <c r="BM2406" s="313"/>
      <c r="BN2406" s="313"/>
      <c r="BO2406" s="313"/>
      <c r="BP2406" s="314"/>
      <c r="BQ2406" s="294"/>
      <c r="BR2406" s="295"/>
      <c r="BS2406" s="295"/>
      <c r="BT2406" s="295"/>
      <c r="BU2406" s="295"/>
      <c r="BV2406" s="295"/>
      <c r="BW2406" s="296"/>
      <c r="BX2406" s="294"/>
      <c r="BY2406" s="295"/>
      <c r="BZ2406" s="295"/>
      <c r="CA2406" s="295"/>
      <c r="CB2406" s="295"/>
      <c r="CC2406" s="296"/>
      <c r="CD2406" s="294"/>
      <c r="CE2406" s="295"/>
      <c r="CF2406" s="295"/>
      <c r="CG2406" s="295"/>
      <c r="CH2406" s="295"/>
      <c r="CI2406" s="296"/>
    </row>
    <row r="2407" spans="1:87" ht="18" customHeight="1" x14ac:dyDescent="0.25">
      <c r="A2407" s="75"/>
      <c r="B2407" s="327"/>
      <c r="C2407" s="328"/>
      <c r="D2407" s="328"/>
      <c r="E2407" s="328"/>
      <c r="F2407" s="328"/>
      <c r="G2407" s="328"/>
      <c r="H2407" s="328"/>
      <c r="I2407" s="328"/>
      <c r="J2407" s="328"/>
      <c r="K2407" s="328"/>
      <c r="L2407" s="328"/>
      <c r="M2407" s="328"/>
      <c r="N2407" s="328"/>
      <c r="O2407" s="328"/>
      <c r="P2407" s="328"/>
      <c r="Q2407" s="328"/>
      <c r="R2407" s="328"/>
      <c r="S2407" s="328"/>
      <c r="T2407" s="328"/>
      <c r="U2407" s="328"/>
      <c r="V2407" s="328"/>
      <c r="W2407" s="328"/>
      <c r="X2407" s="328"/>
      <c r="Y2407" s="329"/>
      <c r="Z2407" s="336"/>
      <c r="AA2407" s="337"/>
      <c r="AB2407" s="337"/>
      <c r="AC2407" s="337"/>
      <c r="AD2407" s="338"/>
      <c r="AE2407" s="336"/>
      <c r="AF2407" s="337"/>
      <c r="AG2407" s="337"/>
      <c r="AH2407" s="337"/>
      <c r="AI2407" s="337"/>
      <c r="AJ2407" s="337"/>
      <c r="AK2407" s="300"/>
      <c r="AL2407" s="301"/>
      <c r="AM2407" s="301"/>
      <c r="AN2407" s="301"/>
      <c r="AO2407" s="301"/>
      <c r="AP2407" s="301"/>
      <c r="AQ2407" s="301"/>
      <c r="AR2407" s="301"/>
      <c r="AS2407" s="301"/>
      <c r="AT2407" s="301"/>
      <c r="AU2407" s="301"/>
      <c r="AV2407" s="301"/>
      <c r="AW2407" s="301"/>
      <c r="AX2407" s="302"/>
      <c r="AY2407" s="407"/>
      <c r="AZ2407" s="304"/>
      <c r="BA2407" s="304"/>
      <c r="BB2407" s="408"/>
      <c r="BC2407" s="306">
        <f t="shared" si="134"/>
        <v>0</v>
      </c>
      <c r="BD2407" s="307"/>
      <c r="BE2407" s="307"/>
      <c r="BF2407" s="308"/>
      <c r="BG2407" s="309"/>
      <c r="BH2407" s="310"/>
      <c r="BI2407" s="310"/>
      <c r="BJ2407" s="311"/>
      <c r="BK2407" s="312">
        <f t="shared" si="135"/>
        <v>0</v>
      </c>
      <c r="BL2407" s="313"/>
      <c r="BM2407" s="313"/>
      <c r="BN2407" s="313"/>
      <c r="BO2407" s="313"/>
      <c r="BP2407" s="314"/>
      <c r="BQ2407" s="294"/>
      <c r="BR2407" s="295"/>
      <c r="BS2407" s="295"/>
      <c r="BT2407" s="295"/>
      <c r="BU2407" s="295"/>
      <c r="BV2407" s="295"/>
      <c r="BW2407" s="296"/>
      <c r="BX2407" s="294"/>
      <c r="BY2407" s="295"/>
      <c r="BZ2407" s="295"/>
      <c r="CA2407" s="295"/>
      <c r="CB2407" s="295"/>
      <c r="CC2407" s="296"/>
      <c r="CD2407" s="294"/>
      <c r="CE2407" s="295"/>
      <c r="CF2407" s="295"/>
      <c r="CG2407" s="295"/>
      <c r="CH2407" s="295"/>
      <c r="CI2407" s="296"/>
    </row>
    <row r="2408" spans="1:87" ht="18" customHeight="1" thickBot="1" x14ac:dyDescent="0.3">
      <c r="A2408" s="75"/>
      <c r="B2408" s="330"/>
      <c r="C2408" s="331"/>
      <c r="D2408" s="331"/>
      <c r="E2408" s="331"/>
      <c r="F2408" s="331"/>
      <c r="G2408" s="331"/>
      <c r="H2408" s="331"/>
      <c r="I2408" s="331"/>
      <c r="J2408" s="331"/>
      <c r="K2408" s="331"/>
      <c r="L2408" s="331"/>
      <c r="M2408" s="331"/>
      <c r="N2408" s="331"/>
      <c r="O2408" s="331"/>
      <c r="P2408" s="331"/>
      <c r="Q2408" s="331"/>
      <c r="R2408" s="331"/>
      <c r="S2408" s="331"/>
      <c r="T2408" s="331"/>
      <c r="U2408" s="331"/>
      <c r="V2408" s="331"/>
      <c r="W2408" s="331"/>
      <c r="X2408" s="331"/>
      <c r="Y2408" s="332"/>
      <c r="Z2408" s="339"/>
      <c r="AA2408" s="340"/>
      <c r="AB2408" s="340"/>
      <c r="AC2408" s="340"/>
      <c r="AD2408" s="341"/>
      <c r="AE2408" s="339"/>
      <c r="AF2408" s="340"/>
      <c r="AG2408" s="340"/>
      <c r="AH2408" s="340"/>
      <c r="AI2408" s="340"/>
      <c r="AJ2408" s="340"/>
      <c r="AK2408" s="392"/>
      <c r="AL2408" s="393"/>
      <c r="AM2408" s="393"/>
      <c r="AN2408" s="393"/>
      <c r="AO2408" s="393"/>
      <c r="AP2408" s="393"/>
      <c r="AQ2408" s="393"/>
      <c r="AR2408" s="393"/>
      <c r="AS2408" s="393"/>
      <c r="AT2408" s="393"/>
      <c r="AU2408" s="393"/>
      <c r="AV2408" s="393"/>
      <c r="AW2408" s="393"/>
      <c r="AX2408" s="394"/>
      <c r="AY2408" s="411"/>
      <c r="AZ2408" s="396"/>
      <c r="BA2408" s="396"/>
      <c r="BB2408" s="412"/>
      <c r="BC2408" s="398">
        <f t="shared" si="134"/>
        <v>0</v>
      </c>
      <c r="BD2408" s="399"/>
      <c r="BE2408" s="399"/>
      <c r="BF2408" s="400"/>
      <c r="BG2408" s="401"/>
      <c r="BH2408" s="402"/>
      <c r="BI2408" s="402"/>
      <c r="BJ2408" s="403"/>
      <c r="BK2408" s="404">
        <f t="shared" si="135"/>
        <v>0</v>
      </c>
      <c r="BL2408" s="405"/>
      <c r="BM2408" s="405"/>
      <c r="BN2408" s="405"/>
      <c r="BO2408" s="405"/>
      <c r="BP2408" s="406"/>
      <c r="BQ2408" s="297"/>
      <c r="BR2408" s="298"/>
      <c r="BS2408" s="298"/>
      <c r="BT2408" s="298"/>
      <c r="BU2408" s="298"/>
      <c r="BV2408" s="298"/>
      <c r="BW2408" s="299"/>
      <c r="BX2408" s="297"/>
      <c r="BY2408" s="298"/>
      <c r="BZ2408" s="298"/>
      <c r="CA2408" s="298"/>
      <c r="CB2408" s="298"/>
      <c r="CC2408" s="299"/>
      <c r="CD2408" s="297"/>
      <c r="CE2408" s="298"/>
      <c r="CF2408" s="298"/>
      <c r="CG2408" s="298"/>
      <c r="CH2408" s="298"/>
      <c r="CI2408" s="299"/>
    </row>
    <row r="2409" spans="1:87" ht="18" customHeight="1" thickBot="1" x14ac:dyDescent="0.3">
      <c r="A2409" s="75"/>
      <c r="B2409" s="377"/>
      <c r="C2409" s="378"/>
      <c r="D2409" s="378"/>
      <c r="E2409" s="378"/>
      <c r="F2409" s="378"/>
      <c r="G2409" s="378"/>
      <c r="H2409" s="378"/>
      <c r="I2409" s="378"/>
      <c r="J2409" s="378"/>
      <c r="K2409" s="378"/>
      <c r="L2409" s="378"/>
      <c r="M2409" s="378"/>
      <c r="N2409" s="378"/>
      <c r="O2409" s="378"/>
      <c r="P2409" s="378"/>
      <c r="Q2409" s="378"/>
      <c r="R2409" s="378"/>
      <c r="S2409" s="378"/>
      <c r="T2409" s="378"/>
      <c r="U2409" s="378"/>
      <c r="V2409" s="378"/>
      <c r="W2409" s="378"/>
      <c r="X2409" s="378"/>
      <c r="Y2409" s="378"/>
      <c r="Z2409" s="378"/>
      <c r="AA2409" s="378"/>
      <c r="AB2409" s="378"/>
      <c r="AC2409" s="378"/>
      <c r="AD2409" s="378"/>
      <c r="AE2409" s="378"/>
      <c r="AF2409" s="378"/>
      <c r="AG2409" s="378"/>
      <c r="AH2409" s="378"/>
      <c r="AI2409" s="378"/>
      <c r="AJ2409" s="379"/>
      <c r="AK2409" s="380" t="s">
        <v>3</v>
      </c>
      <c r="AL2409" s="381"/>
      <c r="AM2409" s="381"/>
      <c r="AN2409" s="381"/>
      <c r="AO2409" s="381"/>
      <c r="AP2409" s="381"/>
      <c r="AQ2409" s="381"/>
      <c r="AR2409" s="381"/>
      <c r="AS2409" s="381"/>
      <c r="AT2409" s="381"/>
      <c r="AU2409" s="381"/>
      <c r="AV2409" s="381"/>
      <c r="AW2409" s="381"/>
      <c r="AX2409" s="381"/>
      <c r="AY2409" s="382"/>
      <c r="AZ2409" s="382"/>
      <c r="BA2409" s="382"/>
      <c r="BB2409" s="382"/>
      <c r="BC2409" s="382"/>
      <c r="BD2409" s="382"/>
      <c r="BE2409" s="382"/>
      <c r="BF2409" s="382"/>
      <c r="BG2409" s="382"/>
      <c r="BH2409" s="382"/>
      <c r="BI2409" s="382"/>
      <c r="BJ2409" s="383"/>
      <c r="BK2409" s="384">
        <f>SUM(BK2379:BK2408)</f>
        <v>0</v>
      </c>
      <c r="BL2409" s="385"/>
      <c r="BM2409" s="385"/>
      <c r="BN2409" s="385"/>
      <c r="BO2409" s="385"/>
      <c r="BP2409" s="386"/>
      <c r="BQ2409" s="387" t="s">
        <v>100</v>
      </c>
      <c r="BR2409" s="388"/>
      <c r="BS2409" s="388"/>
      <c r="BT2409" s="388"/>
      <c r="BU2409" s="388"/>
      <c r="BV2409" s="388"/>
      <c r="BW2409" s="388"/>
      <c r="BX2409" s="388"/>
      <c r="BY2409" s="388"/>
      <c r="BZ2409" s="388"/>
      <c r="CA2409" s="388"/>
      <c r="CB2409" s="388"/>
      <c r="CC2409" s="389"/>
      <c r="CD2409" s="390">
        <f>+CD2379*AE2379</f>
        <v>0</v>
      </c>
      <c r="CE2409" s="390"/>
      <c r="CF2409" s="390"/>
      <c r="CG2409" s="390"/>
      <c r="CH2409" s="390"/>
      <c r="CI2409" s="391"/>
    </row>
    <row r="2410" spans="1:87" ht="18" customHeight="1" thickBot="1" x14ac:dyDescent="0.3">
      <c r="A2410" s="75"/>
      <c r="B2410" s="76"/>
      <c r="C2410" s="76"/>
      <c r="D2410" s="76"/>
      <c r="E2410" s="76"/>
      <c r="F2410" s="76"/>
      <c r="G2410" s="76"/>
      <c r="H2410" s="76"/>
      <c r="I2410" s="76"/>
      <c r="J2410" s="76"/>
      <c r="K2410" s="76"/>
      <c r="L2410" s="76"/>
      <c r="M2410" s="76"/>
      <c r="N2410" s="76"/>
      <c r="O2410" s="76"/>
      <c r="P2410" s="76"/>
      <c r="Q2410" s="76"/>
      <c r="R2410" s="76"/>
      <c r="S2410" s="76"/>
      <c r="T2410" s="76"/>
      <c r="U2410" s="76"/>
      <c r="V2410" s="76"/>
      <c r="W2410" s="76"/>
      <c r="X2410" s="76"/>
      <c r="Y2410" s="76"/>
      <c r="Z2410" s="76"/>
      <c r="AA2410" s="76"/>
      <c r="AB2410" s="76"/>
      <c r="AC2410" s="76"/>
      <c r="AD2410" s="76"/>
      <c r="AE2410" s="76"/>
      <c r="AF2410" s="76"/>
      <c r="AG2410" s="76"/>
      <c r="AH2410" s="76"/>
      <c r="AI2410" s="76"/>
      <c r="AJ2410" s="76"/>
      <c r="AK2410" s="76"/>
      <c r="AL2410" s="76"/>
      <c r="AM2410" s="76"/>
      <c r="AN2410" s="76"/>
      <c r="AO2410" s="76"/>
      <c r="AP2410" s="76"/>
      <c r="AQ2410" s="76"/>
      <c r="AR2410" s="76"/>
      <c r="AS2410" s="76"/>
      <c r="AT2410" s="76"/>
      <c r="AU2410" s="76"/>
      <c r="AV2410" s="76"/>
      <c r="AW2410" s="76"/>
      <c r="AX2410" s="76"/>
      <c r="AY2410" s="77"/>
      <c r="AZ2410" s="77"/>
      <c r="BA2410" s="77"/>
      <c r="BB2410" s="77"/>
      <c r="BC2410" s="77"/>
      <c r="BD2410" s="77"/>
      <c r="BE2410" s="77"/>
      <c r="BF2410" s="77"/>
      <c r="BG2410" s="78"/>
      <c r="BH2410" s="78"/>
      <c r="BI2410" s="78"/>
      <c r="BJ2410" s="78"/>
      <c r="BK2410" s="79"/>
      <c r="BL2410" s="79"/>
      <c r="BM2410" s="79"/>
      <c r="BN2410" s="79"/>
      <c r="BO2410" s="79"/>
      <c r="BP2410" s="79"/>
      <c r="BQ2410" s="79"/>
      <c r="BR2410" s="79"/>
      <c r="BS2410" s="79"/>
      <c r="BT2410" s="79"/>
      <c r="BU2410" s="79"/>
      <c r="BV2410" s="79"/>
      <c r="BW2410" s="79"/>
      <c r="BX2410" s="79"/>
      <c r="BY2410" s="79"/>
      <c r="BZ2410" s="79"/>
      <c r="CA2410" s="79"/>
      <c r="CB2410" s="79"/>
      <c r="CC2410" s="79"/>
      <c r="CD2410" s="79"/>
      <c r="CE2410" s="79"/>
      <c r="CF2410" s="79"/>
      <c r="CG2410" s="79"/>
      <c r="CH2410" s="79"/>
      <c r="CI2410" s="79"/>
    </row>
    <row r="2411" spans="1:87" ht="18" customHeight="1" x14ac:dyDescent="0.25">
      <c r="A2411" s="75"/>
      <c r="B2411" s="348" t="s">
        <v>0</v>
      </c>
      <c r="C2411" s="349"/>
      <c r="D2411" s="349"/>
      <c r="E2411" s="349"/>
      <c r="F2411" s="349"/>
      <c r="G2411" s="349"/>
      <c r="H2411" s="349"/>
      <c r="I2411" s="349"/>
      <c r="J2411" s="349"/>
      <c r="K2411" s="349"/>
      <c r="L2411" s="349"/>
      <c r="M2411" s="349"/>
      <c r="N2411" s="349"/>
      <c r="O2411" s="349"/>
      <c r="P2411" s="349"/>
      <c r="Q2411" s="349"/>
      <c r="R2411" s="349"/>
      <c r="S2411" s="349"/>
      <c r="T2411" s="349"/>
      <c r="U2411" s="349"/>
      <c r="V2411" s="349"/>
      <c r="W2411" s="349"/>
      <c r="X2411" s="349"/>
      <c r="Y2411" s="350"/>
      <c r="Z2411" s="348" t="s">
        <v>80</v>
      </c>
      <c r="AA2411" s="349"/>
      <c r="AB2411" s="349"/>
      <c r="AC2411" s="349"/>
      <c r="AD2411" s="350"/>
      <c r="AE2411" s="357" t="s">
        <v>79</v>
      </c>
      <c r="AF2411" s="358"/>
      <c r="AG2411" s="358"/>
      <c r="AH2411" s="358"/>
      <c r="AI2411" s="358"/>
      <c r="AJ2411" s="359"/>
      <c r="AK2411" s="357" t="s">
        <v>81</v>
      </c>
      <c r="AL2411" s="358"/>
      <c r="AM2411" s="358"/>
      <c r="AN2411" s="358"/>
      <c r="AO2411" s="358"/>
      <c r="AP2411" s="358"/>
      <c r="AQ2411" s="358"/>
      <c r="AR2411" s="358"/>
      <c r="AS2411" s="358"/>
      <c r="AT2411" s="358"/>
      <c r="AU2411" s="358"/>
      <c r="AV2411" s="358"/>
      <c r="AW2411" s="358"/>
      <c r="AX2411" s="359"/>
      <c r="AY2411" s="357" t="s">
        <v>1</v>
      </c>
      <c r="AZ2411" s="358"/>
      <c r="BA2411" s="358"/>
      <c r="BB2411" s="359"/>
      <c r="BC2411" s="348" t="s">
        <v>104</v>
      </c>
      <c r="BD2411" s="349"/>
      <c r="BE2411" s="349"/>
      <c r="BF2411" s="350"/>
      <c r="BG2411" s="366" t="s">
        <v>82</v>
      </c>
      <c r="BH2411" s="367"/>
      <c r="BI2411" s="367"/>
      <c r="BJ2411" s="368"/>
      <c r="BK2411" s="315" t="s">
        <v>99</v>
      </c>
      <c r="BL2411" s="316"/>
      <c r="BM2411" s="316"/>
      <c r="BN2411" s="316"/>
      <c r="BO2411" s="316"/>
      <c r="BP2411" s="317"/>
      <c r="BQ2411" s="315" t="s">
        <v>83</v>
      </c>
      <c r="BR2411" s="316"/>
      <c r="BS2411" s="316"/>
      <c r="BT2411" s="316"/>
      <c r="BU2411" s="316"/>
      <c r="BV2411" s="316"/>
      <c r="BW2411" s="317"/>
      <c r="BX2411" s="315" t="s">
        <v>84</v>
      </c>
      <c r="BY2411" s="316"/>
      <c r="BZ2411" s="316"/>
      <c r="CA2411" s="316"/>
      <c r="CB2411" s="316"/>
      <c r="CC2411" s="317"/>
      <c r="CD2411" s="315" t="s">
        <v>85</v>
      </c>
      <c r="CE2411" s="316"/>
      <c r="CF2411" s="316"/>
      <c r="CG2411" s="316"/>
      <c r="CH2411" s="316"/>
      <c r="CI2411" s="317"/>
    </row>
    <row r="2412" spans="1:87" ht="18" customHeight="1" x14ac:dyDescent="0.25">
      <c r="A2412" s="75"/>
      <c r="B2412" s="351"/>
      <c r="C2412" s="352"/>
      <c r="D2412" s="352"/>
      <c r="E2412" s="352"/>
      <c r="F2412" s="352"/>
      <c r="G2412" s="352"/>
      <c r="H2412" s="352"/>
      <c r="I2412" s="352"/>
      <c r="J2412" s="352"/>
      <c r="K2412" s="352"/>
      <c r="L2412" s="352"/>
      <c r="M2412" s="352"/>
      <c r="N2412" s="352"/>
      <c r="O2412" s="352"/>
      <c r="P2412" s="352"/>
      <c r="Q2412" s="352"/>
      <c r="R2412" s="352"/>
      <c r="S2412" s="352"/>
      <c r="T2412" s="352"/>
      <c r="U2412" s="352"/>
      <c r="V2412" s="352"/>
      <c r="W2412" s="352"/>
      <c r="X2412" s="352"/>
      <c r="Y2412" s="353"/>
      <c r="Z2412" s="351"/>
      <c r="AA2412" s="352"/>
      <c r="AB2412" s="352"/>
      <c r="AC2412" s="352"/>
      <c r="AD2412" s="353"/>
      <c r="AE2412" s="360"/>
      <c r="AF2412" s="361"/>
      <c r="AG2412" s="361"/>
      <c r="AH2412" s="361"/>
      <c r="AI2412" s="361"/>
      <c r="AJ2412" s="362"/>
      <c r="AK2412" s="360"/>
      <c r="AL2412" s="361"/>
      <c r="AM2412" s="361"/>
      <c r="AN2412" s="361"/>
      <c r="AO2412" s="361"/>
      <c r="AP2412" s="361"/>
      <c r="AQ2412" s="361"/>
      <c r="AR2412" s="361"/>
      <c r="AS2412" s="361"/>
      <c r="AT2412" s="361"/>
      <c r="AU2412" s="361"/>
      <c r="AV2412" s="361"/>
      <c r="AW2412" s="361"/>
      <c r="AX2412" s="362"/>
      <c r="AY2412" s="360"/>
      <c r="AZ2412" s="361"/>
      <c r="BA2412" s="361"/>
      <c r="BB2412" s="362"/>
      <c r="BC2412" s="351"/>
      <c r="BD2412" s="352"/>
      <c r="BE2412" s="352"/>
      <c r="BF2412" s="353"/>
      <c r="BG2412" s="369"/>
      <c r="BH2412" s="370"/>
      <c r="BI2412" s="370"/>
      <c r="BJ2412" s="371"/>
      <c r="BK2412" s="318"/>
      <c r="BL2412" s="319"/>
      <c r="BM2412" s="319"/>
      <c r="BN2412" s="319"/>
      <c r="BO2412" s="319"/>
      <c r="BP2412" s="320"/>
      <c r="BQ2412" s="318"/>
      <c r="BR2412" s="319"/>
      <c r="BS2412" s="319"/>
      <c r="BT2412" s="319"/>
      <c r="BU2412" s="319"/>
      <c r="BV2412" s="319"/>
      <c r="BW2412" s="320"/>
      <c r="BX2412" s="318"/>
      <c r="BY2412" s="319"/>
      <c r="BZ2412" s="319"/>
      <c r="CA2412" s="319"/>
      <c r="CB2412" s="319"/>
      <c r="CC2412" s="320"/>
      <c r="CD2412" s="318"/>
      <c r="CE2412" s="319"/>
      <c r="CF2412" s="319"/>
      <c r="CG2412" s="319"/>
      <c r="CH2412" s="319"/>
      <c r="CI2412" s="320"/>
    </row>
    <row r="2413" spans="1:87" ht="18" customHeight="1" thickBot="1" x14ac:dyDescent="0.3">
      <c r="A2413" s="75"/>
      <c r="B2413" s="354"/>
      <c r="C2413" s="355"/>
      <c r="D2413" s="355"/>
      <c r="E2413" s="355"/>
      <c r="F2413" s="355"/>
      <c r="G2413" s="355"/>
      <c r="H2413" s="355"/>
      <c r="I2413" s="355"/>
      <c r="J2413" s="355"/>
      <c r="K2413" s="355"/>
      <c r="L2413" s="355"/>
      <c r="M2413" s="355"/>
      <c r="N2413" s="355"/>
      <c r="O2413" s="355"/>
      <c r="P2413" s="355"/>
      <c r="Q2413" s="355"/>
      <c r="R2413" s="355"/>
      <c r="S2413" s="355"/>
      <c r="T2413" s="355"/>
      <c r="U2413" s="355"/>
      <c r="V2413" s="355"/>
      <c r="W2413" s="355"/>
      <c r="X2413" s="355"/>
      <c r="Y2413" s="356"/>
      <c r="Z2413" s="354"/>
      <c r="AA2413" s="355"/>
      <c r="AB2413" s="355"/>
      <c r="AC2413" s="355"/>
      <c r="AD2413" s="356"/>
      <c r="AE2413" s="363"/>
      <c r="AF2413" s="364"/>
      <c r="AG2413" s="364"/>
      <c r="AH2413" s="364"/>
      <c r="AI2413" s="364"/>
      <c r="AJ2413" s="365"/>
      <c r="AK2413" s="360"/>
      <c r="AL2413" s="361"/>
      <c r="AM2413" s="361"/>
      <c r="AN2413" s="361"/>
      <c r="AO2413" s="361"/>
      <c r="AP2413" s="361"/>
      <c r="AQ2413" s="361"/>
      <c r="AR2413" s="361"/>
      <c r="AS2413" s="361"/>
      <c r="AT2413" s="361"/>
      <c r="AU2413" s="361"/>
      <c r="AV2413" s="361"/>
      <c r="AW2413" s="361"/>
      <c r="AX2413" s="362"/>
      <c r="AY2413" s="360"/>
      <c r="AZ2413" s="361"/>
      <c r="BA2413" s="361"/>
      <c r="BB2413" s="362"/>
      <c r="BC2413" s="351"/>
      <c r="BD2413" s="352"/>
      <c r="BE2413" s="352"/>
      <c r="BF2413" s="353"/>
      <c r="BG2413" s="369"/>
      <c r="BH2413" s="370"/>
      <c r="BI2413" s="370"/>
      <c r="BJ2413" s="371"/>
      <c r="BK2413" s="318"/>
      <c r="BL2413" s="319"/>
      <c r="BM2413" s="319"/>
      <c r="BN2413" s="319"/>
      <c r="BO2413" s="319"/>
      <c r="BP2413" s="320"/>
      <c r="BQ2413" s="321"/>
      <c r="BR2413" s="322"/>
      <c r="BS2413" s="322"/>
      <c r="BT2413" s="322"/>
      <c r="BU2413" s="322"/>
      <c r="BV2413" s="322"/>
      <c r="BW2413" s="323"/>
      <c r="BX2413" s="321"/>
      <c r="BY2413" s="322"/>
      <c r="BZ2413" s="322"/>
      <c r="CA2413" s="322"/>
      <c r="CB2413" s="322"/>
      <c r="CC2413" s="323"/>
      <c r="CD2413" s="321"/>
      <c r="CE2413" s="322"/>
      <c r="CF2413" s="322"/>
      <c r="CG2413" s="322"/>
      <c r="CH2413" s="322"/>
      <c r="CI2413" s="323"/>
    </row>
    <row r="2414" spans="1:87" ht="18" customHeight="1" x14ac:dyDescent="0.25">
      <c r="A2414" s="75"/>
      <c r="B2414" s="324"/>
      <c r="C2414" s="325"/>
      <c r="D2414" s="325"/>
      <c r="E2414" s="325"/>
      <c r="F2414" s="325"/>
      <c r="G2414" s="325"/>
      <c r="H2414" s="325"/>
      <c r="I2414" s="325"/>
      <c r="J2414" s="325"/>
      <c r="K2414" s="325"/>
      <c r="L2414" s="325"/>
      <c r="M2414" s="325"/>
      <c r="N2414" s="325"/>
      <c r="O2414" s="325"/>
      <c r="P2414" s="325"/>
      <c r="Q2414" s="325"/>
      <c r="R2414" s="325"/>
      <c r="S2414" s="325"/>
      <c r="T2414" s="325"/>
      <c r="U2414" s="325"/>
      <c r="V2414" s="325"/>
      <c r="W2414" s="325"/>
      <c r="X2414" s="325"/>
      <c r="Y2414" s="326"/>
      <c r="Z2414" s="333"/>
      <c r="AA2414" s="334"/>
      <c r="AB2414" s="334"/>
      <c r="AC2414" s="334"/>
      <c r="AD2414" s="335"/>
      <c r="AE2414" s="333"/>
      <c r="AF2414" s="334"/>
      <c r="AG2414" s="334"/>
      <c r="AH2414" s="334"/>
      <c r="AI2414" s="334"/>
      <c r="AJ2414" s="334"/>
      <c r="AK2414" s="342"/>
      <c r="AL2414" s="343"/>
      <c r="AM2414" s="343"/>
      <c r="AN2414" s="343"/>
      <c r="AO2414" s="343"/>
      <c r="AP2414" s="343"/>
      <c r="AQ2414" s="343"/>
      <c r="AR2414" s="343"/>
      <c r="AS2414" s="343"/>
      <c r="AT2414" s="343"/>
      <c r="AU2414" s="343"/>
      <c r="AV2414" s="343"/>
      <c r="AW2414" s="343"/>
      <c r="AX2414" s="344"/>
      <c r="AY2414" s="409"/>
      <c r="AZ2414" s="346"/>
      <c r="BA2414" s="346"/>
      <c r="BB2414" s="410"/>
      <c r="BC2414" s="345">
        <f>+$AE$2414*AY2414</f>
        <v>0</v>
      </c>
      <c r="BD2414" s="346"/>
      <c r="BE2414" s="346"/>
      <c r="BF2414" s="347"/>
      <c r="BG2414" s="285"/>
      <c r="BH2414" s="286"/>
      <c r="BI2414" s="286"/>
      <c r="BJ2414" s="287"/>
      <c r="BK2414" s="288">
        <f>+AY2414*BG2414</f>
        <v>0</v>
      </c>
      <c r="BL2414" s="289"/>
      <c r="BM2414" s="289"/>
      <c r="BN2414" s="289"/>
      <c r="BO2414" s="289"/>
      <c r="BP2414" s="290"/>
      <c r="BQ2414" s="291"/>
      <c r="BR2414" s="292"/>
      <c r="BS2414" s="292"/>
      <c r="BT2414" s="292"/>
      <c r="BU2414" s="292"/>
      <c r="BV2414" s="292"/>
      <c r="BW2414" s="293"/>
      <c r="BX2414" s="291">
        <f>+(((BK2444+BQ2414)*30)/70)</f>
        <v>0</v>
      </c>
      <c r="BY2414" s="292"/>
      <c r="BZ2414" s="292"/>
      <c r="CA2414" s="292"/>
      <c r="CB2414" s="292"/>
      <c r="CC2414" s="293"/>
      <c r="CD2414" s="291">
        <f>+BK2444+BQ2414+BX2414</f>
        <v>0</v>
      </c>
      <c r="CE2414" s="292"/>
      <c r="CF2414" s="292"/>
      <c r="CG2414" s="292"/>
      <c r="CH2414" s="292"/>
      <c r="CI2414" s="293"/>
    </row>
    <row r="2415" spans="1:87" ht="18" customHeight="1" x14ac:dyDescent="0.25">
      <c r="A2415" s="75"/>
      <c r="B2415" s="327"/>
      <c r="C2415" s="328"/>
      <c r="D2415" s="328"/>
      <c r="E2415" s="328"/>
      <c r="F2415" s="328"/>
      <c r="G2415" s="328"/>
      <c r="H2415" s="328"/>
      <c r="I2415" s="328"/>
      <c r="J2415" s="328"/>
      <c r="K2415" s="328"/>
      <c r="L2415" s="328"/>
      <c r="M2415" s="328"/>
      <c r="N2415" s="328"/>
      <c r="O2415" s="328"/>
      <c r="P2415" s="328"/>
      <c r="Q2415" s="328"/>
      <c r="R2415" s="328"/>
      <c r="S2415" s="328"/>
      <c r="T2415" s="328"/>
      <c r="U2415" s="328"/>
      <c r="V2415" s="328"/>
      <c r="W2415" s="328"/>
      <c r="X2415" s="328"/>
      <c r="Y2415" s="329"/>
      <c r="Z2415" s="336"/>
      <c r="AA2415" s="337"/>
      <c r="AB2415" s="337"/>
      <c r="AC2415" s="337"/>
      <c r="AD2415" s="338"/>
      <c r="AE2415" s="336"/>
      <c r="AF2415" s="337"/>
      <c r="AG2415" s="337"/>
      <c r="AH2415" s="337"/>
      <c r="AI2415" s="337"/>
      <c r="AJ2415" s="337"/>
      <c r="AK2415" s="300"/>
      <c r="AL2415" s="301"/>
      <c r="AM2415" s="301"/>
      <c r="AN2415" s="301"/>
      <c r="AO2415" s="301"/>
      <c r="AP2415" s="301"/>
      <c r="AQ2415" s="301"/>
      <c r="AR2415" s="301"/>
      <c r="AS2415" s="301"/>
      <c r="AT2415" s="301"/>
      <c r="AU2415" s="301"/>
      <c r="AV2415" s="301"/>
      <c r="AW2415" s="301"/>
      <c r="AX2415" s="302"/>
      <c r="AY2415" s="407"/>
      <c r="AZ2415" s="304"/>
      <c r="BA2415" s="304"/>
      <c r="BB2415" s="408"/>
      <c r="BC2415" s="306">
        <f t="shared" ref="BC2415:BC2443" si="136">+$AE$2414*AY2415</f>
        <v>0</v>
      </c>
      <c r="BD2415" s="307"/>
      <c r="BE2415" s="307"/>
      <c r="BF2415" s="308"/>
      <c r="BG2415" s="309"/>
      <c r="BH2415" s="310"/>
      <c r="BI2415" s="310"/>
      <c r="BJ2415" s="311"/>
      <c r="BK2415" s="312">
        <f t="shared" ref="BK2415:BK2443" si="137">+AY2415*BG2415</f>
        <v>0</v>
      </c>
      <c r="BL2415" s="313"/>
      <c r="BM2415" s="313"/>
      <c r="BN2415" s="313"/>
      <c r="BO2415" s="313"/>
      <c r="BP2415" s="314"/>
      <c r="BQ2415" s="294"/>
      <c r="BR2415" s="295"/>
      <c r="BS2415" s="295"/>
      <c r="BT2415" s="295"/>
      <c r="BU2415" s="295"/>
      <c r="BV2415" s="295"/>
      <c r="BW2415" s="296"/>
      <c r="BX2415" s="294"/>
      <c r="BY2415" s="295"/>
      <c r="BZ2415" s="295"/>
      <c r="CA2415" s="295"/>
      <c r="CB2415" s="295"/>
      <c r="CC2415" s="296"/>
      <c r="CD2415" s="294"/>
      <c r="CE2415" s="295"/>
      <c r="CF2415" s="295"/>
      <c r="CG2415" s="295"/>
      <c r="CH2415" s="295"/>
      <c r="CI2415" s="296"/>
    </row>
    <row r="2416" spans="1:87" ht="18" customHeight="1" x14ac:dyDescent="0.25">
      <c r="A2416" s="75"/>
      <c r="B2416" s="327"/>
      <c r="C2416" s="328"/>
      <c r="D2416" s="328"/>
      <c r="E2416" s="328"/>
      <c r="F2416" s="328"/>
      <c r="G2416" s="328"/>
      <c r="H2416" s="328"/>
      <c r="I2416" s="328"/>
      <c r="J2416" s="328"/>
      <c r="K2416" s="328"/>
      <c r="L2416" s="328"/>
      <c r="M2416" s="328"/>
      <c r="N2416" s="328"/>
      <c r="O2416" s="328"/>
      <c r="P2416" s="328"/>
      <c r="Q2416" s="328"/>
      <c r="R2416" s="328"/>
      <c r="S2416" s="328"/>
      <c r="T2416" s="328"/>
      <c r="U2416" s="328"/>
      <c r="V2416" s="328"/>
      <c r="W2416" s="328"/>
      <c r="X2416" s="328"/>
      <c r="Y2416" s="329"/>
      <c r="Z2416" s="336"/>
      <c r="AA2416" s="337"/>
      <c r="AB2416" s="337"/>
      <c r="AC2416" s="337"/>
      <c r="AD2416" s="338"/>
      <c r="AE2416" s="336"/>
      <c r="AF2416" s="337"/>
      <c r="AG2416" s="337"/>
      <c r="AH2416" s="337"/>
      <c r="AI2416" s="337"/>
      <c r="AJ2416" s="337"/>
      <c r="AK2416" s="300"/>
      <c r="AL2416" s="301"/>
      <c r="AM2416" s="301"/>
      <c r="AN2416" s="301"/>
      <c r="AO2416" s="301"/>
      <c r="AP2416" s="301"/>
      <c r="AQ2416" s="301"/>
      <c r="AR2416" s="301"/>
      <c r="AS2416" s="301"/>
      <c r="AT2416" s="301"/>
      <c r="AU2416" s="301"/>
      <c r="AV2416" s="301"/>
      <c r="AW2416" s="301"/>
      <c r="AX2416" s="302"/>
      <c r="AY2416" s="407"/>
      <c r="AZ2416" s="304"/>
      <c r="BA2416" s="304"/>
      <c r="BB2416" s="408"/>
      <c r="BC2416" s="306">
        <f t="shared" si="136"/>
        <v>0</v>
      </c>
      <c r="BD2416" s="307"/>
      <c r="BE2416" s="307"/>
      <c r="BF2416" s="308"/>
      <c r="BG2416" s="309"/>
      <c r="BH2416" s="310"/>
      <c r="BI2416" s="310"/>
      <c r="BJ2416" s="311"/>
      <c r="BK2416" s="312">
        <f t="shared" si="137"/>
        <v>0</v>
      </c>
      <c r="BL2416" s="313"/>
      <c r="BM2416" s="313"/>
      <c r="BN2416" s="313"/>
      <c r="BO2416" s="313"/>
      <c r="BP2416" s="314"/>
      <c r="BQ2416" s="294"/>
      <c r="BR2416" s="295"/>
      <c r="BS2416" s="295"/>
      <c r="BT2416" s="295"/>
      <c r="BU2416" s="295"/>
      <c r="BV2416" s="295"/>
      <c r="BW2416" s="296"/>
      <c r="BX2416" s="294"/>
      <c r="BY2416" s="295"/>
      <c r="BZ2416" s="295"/>
      <c r="CA2416" s="295"/>
      <c r="CB2416" s="295"/>
      <c r="CC2416" s="296"/>
      <c r="CD2416" s="294"/>
      <c r="CE2416" s="295"/>
      <c r="CF2416" s="295"/>
      <c r="CG2416" s="295"/>
      <c r="CH2416" s="295"/>
      <c r="CI2416" s="296"/>
    </row>
    <row r="2417" spans="1:87" ht="18" customHeight="1" x14ac:dyDescent="0.25">
      <c r="A2417" s="75"/>
      <c r="B2417" s="327"/>
      <c r="C2417" s="328"/>
      <c r="D2417" s="328"/>
      <c r="E2417" s="328"/>
      <c r="F2417" s="328"/>
      <c r="G2417" s="328"/>
      <c r="H2417" s="328"/>
      <c r="I2417" s="328"/>
      <c r="J2417" s="328"/>
      <c r="K2417" s="328"/>
      <c r="L2417" s="328"/>
      <c r="M2417" s="328"/>
      <c r="N2417" s="328"/>
      <c r="O2417" s="328"/>
      <c r="P2417" s="328"/>
      <c r="Q2417" s="328"/>
      <c r="R2417" s="328"/>
      <c r="S2417" s="328"/>
      <c r="T2417" s="328"/>
      <c r="U2417" s="328"/>
      <c r="V2417" s="328"/>
      <c r="W2417" s="328"/>
      <c r="X2417" s="328"/>
      <c r="Y2417" s="329"/>
      <c r="Z2417" s="336"/>
      <c r="AA2417" s="337"/>
      <c r="AB2417" s="337"/>
      <c r="AC2417" s="337"/>
      <c r="AD2417" s="338"/>
      <c r="AE2417" s="336"/>
      <c r="AF2417" s="337"/>
      <c r="AG2417" s="337"/>
      <c r="AH2417" s="337"/>
      <c r="AI2417" s="337"/>
      <c r="AJ2417" s="337"/>
      <c r="AK2417" s="300"/>
      <c r="AL2417" s="301"/>
      <c r="AM2417" s="301"/>
      <c r="AN2417" s="301"/>
      <c r="AO2417" s="301"/>
      <c r="AP2417" s="301"/>
      <c r="AQ2417" s="301"/>
      <c r="AR2417" s="301"/>
      <c r="AS2417" s="301"/>
      <c r="AT2417" s="301"/>
      <c r="AU2417" s="301"/>
      <c r="AV2417" s="301"/>
      <c r="AW2417" s="301"/>
      <c r="AX2417" s="302"/>
      <c r="AY2417" s="407"/>
      <c r="AZ2417" s="304"/>
      <c r="BA2417" s="304"/>
      <c r="BB2417" s="408"/>
      <c r="BC2417" s="306">
        <f t="shared" si="136"/>
        <v>0</v>
      </c>
      <c r="BD2417" s="307"/>
      <c r="BE2417" s="307"/>
      <c r="BF2417" s="308"/>
      <c r="BG2417" s="309"/>
      <c r="BH2417" s="310"/>
      <c r="BI2417" s="310"/>
      <c r="BJ2417" s="311"/>
      <c r="BK2417" s="312">
        <f t="shared" si="137"/>
        <v>0</v>
      </c>
      <c r="BL2417" s="313"/>
      <c r="BM2417" s="313"/>
      <c r="BN2417" s="313"/>
      <c r="BO2417" s="313"/>
      <c r="BP2417" s="314"/>
      <c r="BQ2417" s="294"/>
      <c r="BR2417" s="295"/>
      <c r="BS2417" s="295"/>
      <c r="BT2417" s="295"/>
      <c r="BU2417" s="295"/>
      <c r="BV2417" s="295"/>
      <c r="BW2417" s="296"/>
      <c r="BX2417" s="294"/>
      <c r="BY2417" s="295"/>
      <c r="BZ2417" s="295"/>
      <c r="CA2417" s="295"/>
      <c r="CB2417" s="295"/>
      <c r="CC2417" s="296"/>
      <c r="CD2417" s="294"/>
      <c r="CE2417" s="295"/>
      <c r="CF2417" s="295"/>
      <c r="CG2417" s="295"/>
      <c r="CH2417" s="295"/>
      <c r="CI2417" s="296"/>
    </row>
    <row r="2418" spans="1:87" ht="18" customHeight="1" x14ac:dyDescent="0.25">
      <c r="A2418" s="75"/>
      <c r="B2418" s="327"/>
      <c r="C2418" s="328"/>
      <c r="D2418" s="328"/>
      <c r="E2418" s="328"/>
      <c r="F2418" s="328"/>
      <c r="G2418" s="328"/>
      <c r="H2418" s="328"/>
      <c r="I2418" s="328"/>
      <c r="J2418" s="328"/>
      <c r="K2418" s="328"/>
      <c r="L2418" s="328"/>
      <c r="M2418" s="328"/>
      <c r="N2418" s="328"/>
      <c r="O2418" s="328"/>
      <c r="P2418" s="328"/>
      <c r="Q2418" s="328"/>
      <c r="R2418" s="328"/>
      <c r="S2418" s="328"/>
      <c r="T2418" s="328"/>
      <c r="U2418" s="328"/>
      <c r="V2418" s="328"/>
      <c r="W2418" s="328"/>
      <c r="X2418" s="328"/>
      <c r="Y2418" s="329"/>
      <c r="Z2418" s="336"/>
      <c r="AA2418" s="337"/>
      <c r="AB2418" s="337"/>
      <c r="AC2418" s="337"/>
      <c r="AD2418" s="338"/>
      <c r="AE2418" s="336"/>
      <c r="AF2418" s="337"/>
      <c r="AG2418" s="337"/>
      <c r="AH2418" s="337"/>
      <c r="AI2418" s="337"/>
      <c r="AJ2418" s="337"/>
      <c r="AK2418" s="300"/>
      <c r="AL2418" s="301"/>
      <c r="AM2418" s="301"/>
      <c r="AN2418" s="301"/>
      <c r="AO2418" s="301"/>
      <c r="AP2418" s="301"/>
      <c r="AQ2418" s="301"/>
      <c r="AR2418" s="301"/>
      <c r="AS2418" s="301"/>
      <c r="AT2418" s="301"/>
      <c r="AU2418" s="301"/>
      <c r="AV2418" s="301"/>
      <c r="AW2418" s="301"/>
      <c r="AX2418" s="302"/>
      <c r="AY2418" s="407"/>
      <c r="AZ2418" s="304"/>
      <c r="BA2418" s="304"/>
      <c r="BB2418" s="408"/>
      <c r="BC2418" s="306">
        <f t="shared" si="136"/>
        <v>0</v>
      </c>
      <c r="BD2418" s="307"/>
      <c r="BE2418" s="307"/>
      <c r="BF2418" s="308"/>
      <c r="BG2418" s="309"/>
      <c r="BH2418" s="310"/>
      <c r="BI2418" s="310"/>
      <c r="BJ2418" s="311"/>
      <c r="BK2418" s="312">
        <f t="shared" si="137"/>
        <v>0</v>
      </c>
      <c r="BL2418" s="313"/>
      <c r="BM2418" s="313"/>
      <c r="BN2418" s="313"/>
      <c r="BO2418" s="313"/>
      <c r="BP2418" s="314"/>
      <c r="BQ2418" s="294"/>
      <c r="BR2418" s="295"/>
      <c r="BS2418" s="295"/>
      <c r="BT2418" s="295"/>
      <c r="BU2418" s="295"/>
      <c r="BV2418" s="295"/>
      <c r="BW2418" s="296"/>
      <c r="BX2418" s="294"/>
      <c r="BY2418" s="295"/>
      <c r="BZ2418" s="295"/>
      <c r="CA2418" s="295"/>
      <c r="CB2418" s="295"/>
      <c r="CC2418" s="296"/>
      <c r="CD2418" s="294"/>
      <c r="CE2418" s="295"/>
      <c r="CF2418" s="295"/>
      <c r="CG2418" s="295"/>
      <c r="CH2418" s="295"/>
      <c r="CI2418" s="296"/>
    </row>
    <row r="2419" spans="1:87" ht="18" customHeight="1" x14ac:dyDescent="0.25">
      <c r="A2419" s="75"/>
      <c r="B2419" s="327"/>
      <c r="C2419" s="328"/>
      <c r="D2419" s="328"/>
      <c r="E2419" s="328"/>
      <c r="F2419" s="328"/>
      <c r="G2419" s="328"/>
      <c r="H2419" s="328"/>
      <c r="I2419" s="328"/>
      <c r="J2419" s="328"/>
      <c r="K2419" s="328"/>
      <c r="L2419" s="328"/>
      <c r="M2419" s="328"/>
      <c r="N2419" s="328"/>
      <c r="O2419" s="328"/>
      <c r="P2419" s="328"/>
      <c r="Q2419" s="328"/>
      <c r="R2419" s="328"/>
      <c r="S2419" s="328"/>
      <c r="T2419" s="328"/>
      <c r="U2419" s="328"/>
      <c r="V2419" s="328"/>
      <c r="W2419" s="328"/>
      <c r="X2419" s="328"/>
      <c r="Y2419" s="329"/>
      <c r="Z2419" s="336"/>
      <c r="AA2419" s="337"/>
      <c r="AB2419" s="337"/>
      <c r="AC2419" s="337"/>
      <c r="AD2419" s="338"/>
      <c r="AE2419" s="336"/>
      <c r="AF2419" s="337"/>
      <c r="AG2419" s="337"/>
      <c r="AH2419" s="337"/>
      <c r="AI2419" s="337"/>
      <c r="AJ2419" s="337"/>
      <c r="AK2419" s="300"/>
      <c r="AL2419" s="301"/>
      <c r="AM2419" s="301"/>
      <c r="AN2419" s="301"/>
      <c r="AO2419" s="301"/>
      <c r="AP2419" s="301"/>
      <c r="AQ2419" s="301"/>
      <c r="AR2419" s="301"/>
      <c r="AS2419" s="301"/>
      <c r="AT2419" s="301"/>
      <c r="AU2419" s="301"/>
      <c r="AV2419" s="301"/>
      <c r="AW2419" s="301"/>
      <c r="AX2419" s="302"/>
      <c r="AY2419" s="407"/>
      <c r="AZ2419" s="304"/>
      <c r="BA2419" s="304"/>
      <c r="BB2419" s="408"/>
      <c r="BC2419" s="306">
        <f t="shared" si="136"/>
        <v>0</v>
      </c>
      <c r="BD2419" s="307"/>
      <c r="BE2419" s="307"/>
      <c r="BF2419" s="308"/>
      <c r="BG2419" s="309"/>
      <c r="BH2419" s="310"/>
      <c r="BI2419" s="310"/>
      <c r="BJ2419" s="311"/>
      <c r="BK2419" s="312">
        <f t="shared" si="137"/>
        <v>0</v>
      </c>
      <c r="BL2419" s="313"/>
      <c r="BM2419" s="313"/>
      <c r="BN2419" s="313"/>
      <c r="BO2419" s="313"/>
      <c r="BP2419" s="314"/>
      <c r="BQ2419" s="294"/>
      <c r="BR2419" s="295"/>
      <c r="BS2419" s="295"/>
      <c r="BT2419" s="295"/>
      <c r="BU2419" s="295"/>
      <c r="BV2419" s="295"/>
      <c r="BW2419" s="296"/>
      <c r="BX2419" s="294"/>
      <c r="BY2419" s="295"/>
      <c r="BZ2419" s="295"/>
      <c r="CA2419" s="295"/>
      <c r="CB2419" s="295"/>
      <c r="CC2419" s="296"/>
      <c r="CD2419" s="294"/>
      <c r="CE2419" s="295"/>
      <c r="CF2419" s="295"/>
      <c r="CG2419" s="295"/>
      <c r="CH2419" s="295"/>
      <c r="CI2419" s="296"/>
    </row>
    <row r="2420" spans="1:87" ht="18" customHeight="1" x14ac:dyDescent="0.25">
      <c r="A2420" s="75"/>
      <c r="B2420" s="327"/>
      <c r="C2420" s="328"/>
      <c r="D2420" s="328"/>
      <c r="E2420" s="328"/>
      <c r="F2420" s="328"/>
      <c r="G2420" s="328"/>
      <c r="H2420" s="328"/>
      <c r="I2420" s="328"/>
      <c r="J2420" s="328"/>
      <c r="K2420" s="328"/>
      <c r="L2420" s="328"/>
      <c r="M2420" s="328"/>
      <c r="N2420" s="328"/>
      <c r="O2420" s="328"/>
      <c r="P2420" s="328"/>
      <c r="Q2420" s="328"/>
      <c r="R2420" s="328"/>
      <c r="S2420" s="328"/>
      <c r="T2420" s="328"/>
      <c r="U2420" s="328"/>
      <c r="V2420" s="328"/>
      <c r="W2420" s="328"/>
      <c r="X2420" s="328"/>
      <c r="Y2420" s="329"/>
      <c r="Z2420" s="336"/>
      <c r="AA2420" s="337"/>
      <c r="AB2420" s="337"/>
      <c r="AC2420" s="337"/>
      <c r="AD2420" s="338"/>
      <c r="AE2420" s="336"/>
      <c r="AF2420" s="337"/>
      <c r="AG2420" s="337"/>
      <c r="AH2420" s="337"/>
      <c r="AI2420" s="337"/>
      <c r="AJ2420" s="337"/>
      <c r="AK2420" s="300"/>
      <c r="AL2420" s="301"/>
      <c r="AM2420" s="301"/>
      <c r="AN2420" s="301"/>
      <c r="AO2420" s="301"/>
      <c r="AP2420" s="301"/>
      <c r="AQ2420" s="301"/>
      <c r="AR2420" s="301"/>
      <c r="AS2420" s="301"/>
      <c r="AT2420" s="301"/>
      <c r="AU2420" s="301"/>
      <c r="AV2420" s="301"/>
      <c r="AW2420" s="301"/>
      <c r="AX2420" s="302"/>
      <c r="AY2420" s="407"/>
      <c r="AZ2420" s="304"/>
      <c r="BA2420" s="304"/>
      <c r="BB2420" s="408"/>
      <c r="BC2420" s="306">
        <f t="shared" si="136"/>
        <v>0</v>
      </c>
      <c r="BD2420" s="307"/>
      <c r="BE2420" s="307"/>
      <c r="BF2420" s="308"/>
      <c r="BG2420" s="309"/>
      <c r="BH2420" s="310"/>
      <c r="BI2420" s="310"/>
      <c r="BJ2420" s="311"/>
      <c r="BK2420" s="312">
        <f t="shared" si="137"/>
        <v>0</v>
      </c>
      <c r="BL2420" s="313"/>
      <c r="BM2420" s="313"/>
      <c r="BN2420" s="313"/>
      <c r="BO2420" s="313"/>
      <c r="BP2420" s="314"/>
      <c r="BQ2420" s="294"/>
      <c r="BR2420" s="295"/>
      <c r="BS2420" s="295"/>
      <c r="BT2420" s="295"/>
      <c r="BU2420" s="295"/>
      <c r="BV2420" s="295"/>
      <c r="BW2420" s="296"/>
      <c r="BX2420" s="294"/>
      <c r="BY2420" s="295"/>
      <c r="BZ2420" s="295"/>
      <c r="CA2420" s="295"/>
      <c r="CB2420" s="295"/>
      <c r="CC2420" s="296"/>
      <c r="CD2420" s="294"/>
      <c r="CE2420" s="295"/>
      <c r="CF2420" s="295"/>
      <c r="CG2420" s="295"/>
      <c r="CH2420" s="295"/>
      <c r="CI2420" s="296"/>
    </row>
    <row r="2421" spans="1:87" ht="18" customHeight="1" x14ac:dyDescent="0.25">
      <c r="A2421" s="75"/>
      <c r="B2421" s="327"/>
      <c r="C2421" s="328"/>
      <c r="D2421" s="328"/>
      <c r="E2421" s="328"/>
      <c r="F2421" s="328"/>
      <c r="G2421" s="328"/>
      <c r="H2421" s="328"/>
      <c r="I2421" s="328"/>
      <c r="J2421" s="328"/>
      <c r="K2421" s="328"/>
      <c r="L2421" s="328"/>
      <c r="M2421" s="328"/>
      <c r="N2421" s="328"/>
      <c r="O2421" s="328"/>
      <c r="P2421" s="328"/>
      <c r="Q2421" s="328"/>
      <c r="R2421" s="328"/>
      <c r="S2421" s="328"/>
      <c r="T2421" s="328"/>
      <c r="U2421" s="328"/>
      <c r="V2421" s="328"/>
      <c r="W2421" s="328"/>
      <c r="X2421" s="328"/>
      <c r="Y2421" s="329"/>
      <c r="Z2421" s="336"/>
      <c r="AA2421" s="337"/>
      <c r="AB2421" s="337"/>
      <c r="AC2421" s="337"/>
      <c r="AD2421" s="338"/>
      <c r="AE2421" s="336"/>
      <c r="AF2421" s="337"/>
      <c r="AG2421" s="337"/>
      <c r="AH2421" s="337"/>
      <c r="AI2421" s="337"/>
      <c r="AJ2421" s="337"/>
      <c r="AK2421" s="300"/>
      <c r="AL2421" s="301"/>
      <c r="AM2421" s="301"/>
      <c r="AN2421" s="301"/>
      <c r="AO2421" s="301"/>
      <c r="AP2421" s="301"/>
      <c r="AQ2421" s="301"/>
      <c r="AR2421" s="301"/>
      <c r="AS2421" s="301"/>
      <c r="AT2421" s="301"/>
      <c r="AU2421" s="301"/>
      <c r="AV2421" s="301"/>
      <c r="AW2421" s="301"/>
      <c r="AX2421" s="302"/>
      <c r="AY2421" s="407"/>
      <c r="AZ2421" s="304"/>
      <c r="BA2421" s="304"/>
      <c r="BB2421" s="408"/>
      <c r="BC2421" s="306">
        <f t="shared" si="136"/>
        <v>0</v>
      </c>
      <c r="BD2421" s="307"/>
      <c r="BE2421" s="307"/>
      <c r="BF2421" s="308"/>
      <c r="BG2421" s="309"/>
      <c r="BH2421" s="310"/>
      <c r="BI2421" s="310"/>
      <c r="BJ2421" s="311"/>
      <c r="BK2421" s="312">
        <f t="shared" si="137"/>
        <v>0</v>
      </c>
      <c r="BL2421" s="313"/>
      <c r="BM2421" s="313"/>
      <c r="BN2421" s="313"/>
      <c r="BO2421" s="313"/>
      <c r="BP2421" s="314"/>
      <c r="BQ2421" s="294"/>
      <c r="BR2421" s="295"/>
      <c r="BS2421" s="295"/>
      <c r="BT2421" s="295"/>
      <c r="BU2421" s="295"/>
      <c r="BV2421" s="295"/>
      <c r="BW2421" s="296"/>
      <c r="BX2421" s="294"/>
      <c r="BY2421" s="295"/>
      <c r="BZ2421" s="295"/>
      <c r="CA2421" s="295"/>
      <c r="CB2421" s="295"/>
      <c r="CC2421" s="296"/>
      <c r="CD2421" s="294"/>
      <c r="CE2421" s="295"/>
      <c r="CF2421" s="295"/>
      <c r="CG2421" s="295"/>
      <c r="CH2421" s="295"/>
      <c r="CI2421" s="296"/>
    </row>
    <row r="2422" spans="1:87" ht="18" customHeight="1" x14ac:dyDescent="0.25">
      <c r="A2422" s="75"/>
      <c r="B2422" s="327"/>
      <c r="C2422" s="328"/>
      <c r="D2422" s="328"/>
      <c r="E2422" s="328"/>
      <c r="F2422" s="328"/>
      <c r="G2422" s="328"/>
      <c r="H2422" s="328"/>
      <c r="I2422" s="328"/>
      <c r="J2422" s="328"/>
      <c r="K2422" s="328"/>
      <c r="L2422" s="328"/>
      <c r="M2422" s="328"/>
      <c r="N2422" s="328"/>
      <c r="O2422" s="328"/>
      <c r="P2422" s="328"/>
      <c r="Q2422" s="328"/>
      <c r="R2422" s="328"/>
      <c r="S2422" s="328"/>
      <c r="T2422" s="328"/>
      <c r="U2422" s="328"/>
      <c r="V2422" s="328"/>
      <c r="W2422" s="328"/>
      <c r="X2422" s="328"/>
      <c r="Y2422" s="329"/>
      <c r="Z2422" s="336"/>
      <c r="AA2422" s="337"/>
      <c r="AB2422" s="337"/>
      <c r="AC2422" s="337"/>
      <c r="AD2422" s="338"/>
      <c r="AE2422" s="336"/>
      <c r="AF2422" s="337"/>
      <c r="AG2422" s="337"/>
      <c r="AH2422" s="337"/>
      <c r="AI2422" s="337"/>
      <c r="AJ2422" s="337"/>
      <c r="AK2422" s="300"/>
      <c r="AL2422" s="301"/>
      <c r="AM2422" s="301"/>
      <c r="AN2422" s="301"/>
      <c r="AO2422" s="301"/>
      <c r="AP2422" s="301"/>
      <c r="AQ2422" s="301"/>
      <c r="AR2422" s="301"/>
      <c r="AS2422" s="301"/>
      <c r="AT2422" s="301"/>
      <c r="AU2422" s="301"/>
      <c r="AV2422" s="301"/>
      <c r="AW2422" s="301"/>
      <c r="AX2422" s="302"/>
      <c r="AY2422" s="407"/>
      <c r="AZ2422" s="304"/>
      <c r="BA2422" s="304"/>
      <c r="BB2422" s="408"/>
      <c r="BC2422" s="306">
        <f t="shared" si="136"/>
        <v>0</v>
      </c>
      <c r="BD2422" s="307"/>
      <c r="BE2422" s="307"/>
      <c r="BF2422" s="308"/>
      <c r="BG2422" s="309"/>
      <c r="BH2422" s="310"/>
      <c r="BI2422" s="310"/>
      <c r="BJ2422" s="311"/>
      <c r="BK2422" s="312">
        <f t="shared" si="137"/>
        <v>0</v>
      </c>
      <c r="BL2422" s="313"/>
      <c r="BM2422" s="313"/>
      <c r="BN2422" s="313"/>
      <c r="BO2422" s="313"/>
      <c r="BP2422" s="314"/>
      <c r="BQ2422" s="294"/>
      <c r="BR2422" s="295"/>
      <c r="BS2422" s="295"/>
      <c r="BT2422" s="295"/>
      <c r="BU2422" s="295"/>
      <c r="BV2422" s="295"/>
      <c r="BW2422" s="296"/>
      <c r="BX2422" s="294"/>
      <c r="BY2422" s="295"/>
      <c r="BZ2422" s="295"/>
      <c r="CA2422" s="295"/>
      <c r="CB2422" s="295"/>
      <c r="CC2422" s="296"/>
      <c r="CD2422" s="294"/>
      <c r="CE2422" s="295"/>
      <c r="CF2422" s="295"/>
      <c r="CG2422" s="295"/>
      <c r="CH2422" s="295"/>
      <c r="CI2422" s="296"/>
    </row>
    <row r="2423" spans="1:87" ht="18" customHeight="1" x14ac:dyDescent="0.25">
      <c r="A2423" s="75"/>
      <c r="B2423" s="327"/>
      <c r="C2423" s="328"/>
      <c r="D2423" s="328"/>
      <c r="E2423" s="328"/>
      <c r="F2423" s="328"/>
      <c r="G2423" s="328"/>
      <c r="H2423" s="328"/>
      <c r="I2423" s="328"/>
      <c r="J2423" s="328"/>
      <c r="K2423" s="328"/>
      <c r="L2423" s="328"/>
      <c r="M2423" s="328"/>
      <c r="N2423" s="328"/>
      <c r="O2423" s="328"/>
      <c r="P2423" s="328"/>
      <c r="Q2423" s="328"/>
      <c r="R2423" s="328"/>
      <c r="S2423" s="328"/>
      <c r="T2423" s="328"/>
      <c r="U2423" s="328"/>
      <c r="V2423" s="328"/>
      <c r="W2423" s="328"/>
      <c r="X2423" s="328"/>
      <c r="Y2423" s="329"/>
      <c r="Z2423" s="336"/>
      <c r="AA2423" s="337"/>
      <c r="AB2423" s="337"/>
      <c r="AC2423" s="337"/>
      <c r="AD2423" s="338"/>
      <c r="AE2423" s="336"/>
      <c r="AF2423" s="337"/>
      <c r="AG2423" s="337"/>
      <c r="AH2423" s="337"/>
      <c r="AI2423" s="337"/>
      <c r="AJ2423" s="337"/>
      <c r="AK2423" s="300"/>
      <c r="AL2423" s="301"/>
      <c r="AM2423" s="301"/>
      <c r="AN2423" s="301"/>
      <c r="AO2423" s="301"/>
      <c r="AP2423" s="301"/>
      <c r="AQ2423" s="301"/>
      <c r="AR2423" s="301"/>
      <c r="AS2423" s="301"/>
      <c r="AT2423" s="301"/>
      <c r="AU2423" s="301"/>
      <c r="AV2423" s="301"/>
      <c r="AW2423" s="301"/>
      <c r="AX2423" s="302"/>
      <c r="AY2423" s="407"/>
      <c r="AZ2423" s="304"/>
      <c r="BA2423" s="304"/>
      <c r="BB2423" s="408"/>
      <c r="BC2423" s="306">
        <f t="shared" si="136"/>
        <v>0</v>
      </c>
      <c r="BD2423" s="307"/>
      <c r="BE2423" s="307"/>
      <c r="BF2423" s="308"/>
      <c r="BG2423" s="309"/>
      <c r="BH2423" s="310"/>
      <c r="BI2423" s="310"/>
      <c r="BJ2423" s="311"/>
      <c r="BK2423" s="312">
        <f t="shared" si="137"/>
        <v>0</v>
      </c>
      <c r="BL2423" s="313"/>
      <c r="BM2423" s="313"/>
      <c r="BN2423" s="313"/>
      <c r="BO2423" s="313"/>
      <c r="BP2423" s="314"/>
      <c r="BQ2423" s="294"/>
      <c r="BR2423" s="295"/>
      <c r="BS2423" s="295"/>
      <c r="BT2423" s="295"/>
      <c r="BU2423" s="295"/>
      <c r="BV2423" s="295"/>
      <c r="BW2423" s="296"/>
      <c r="BX2423" s="294"/>
      <c r="BY2423" s="295"/>
      <c r="BZ2423" s="295"/>
      <c r="CA2423" s="295"/>
      <c r="CB2423" s="295"/>
      <c r="CC2423" s="296"/>
      <c r="CD2423" s="294"/>
      <c r="CE2423" s="295"/>
      <c r="CF2423" s="295"/>
      <c r="CG2423" s="295"/>
      <c r="CH2423" s="295"/>
      <c r="CI2423" s="296"/>
    </row>
    <row r="2424" spans="1:87" ht="18" customHeight="1" x14ac:dyDescent="0.25">
      <c r="A2424" s="75"/>
      <c r="B2424" s="327"/>
      <c r="C2424" s="328"/>
      <c r="D2424" s="328"/>
      <c r="E2424" s="328"/>
      <c r="F2424" s="328"/>
      <c r="G2424" s="328"/>
      <c r="H2424" s="328"/>
      <c r="I2424" s="328"/>
      <c r="J2424" s="328"/>
      <c r="K2424" s="328"/>
      <c r="L2424" s="328"/>
      <c r="M2424" s="328"/>
      <c r="N2424" s="328"/>
      <c r="O2424" s="328"/>
      <c r="P2424" s="328"/>
      <c r="Q2424" s="328"/>
      <c r="R2424" s="328"/>
      <c r="S2424" s="328"/>
      <c r="T2424" s="328"/>
      <c r="U2424" s="328"/>
      <c r="V2424" s="328"/>
      <c r="W2424" s="328"/>
      <c r="X2424" s="328"/>
      <c r="Y2424" s="329"/>
      <c r="Z2424" s="336"/>
      <c r="AA2424" s="337"/>
      <c r="AB2424" s="337"/>
      <c r="AC2424" s="337"/>
      <c r="AD2424" s="338"/>
      <c r="AE2424" s="336"/>
      <c r="AF2424" s="337"/>
      <c r="AG2424" s="337"/>
      <c r="AH2424" s="337"/>
      <c r="AI2424" s="337"/>
      <c r="AJ2424" s="337"/>
      <c r="AK2424" s="300"/>
      <c r="AL2424" s="301"/>
      <c r="AM2424" s="301"/>
      <c r="AN2424" s="301"/>
      <c r="AO2424" s="301"/>
      <c r="AP2424" s="301"/>
      <c r="AQ2424" s="301"/>
      <c r="AR2424" s="301"/>
      <c r="AS2424" s="301"/>
      <c r="AT2424" s="301"/>
      <c r="AU2424" s="301"/>
      <c r="AV2424" s="301"/>
      <c r="AW2424" s="301"/>
      <c r="AX2424" s="302"/>
      <c r="AY2424" s="407"/>
      <c r="AZ2424" s="304"/>
      <c r="BA2424" s="304"/>
      <c r="BB2424" s="408"/>
      <c r="BC2424" s="306">
        <f t="shared" si="136"/>
        <v>0</v>
      </c>
      <c r="BD2424" s="307"/>
      <c r="BE2424" s="307"/>
      <c r="BF2424" s="308"/>
      <c r="BG2424" s="309"/>
      <c r="BH2424" s="310"/>
      <c r="BI2424" s="310"/>
      <c r="BJ2424" s="311"/>
      <c r="BK2424" s="312">
        <f t="shared" si="137"/>
        <v>0</v>
      </c>
      <c r="BL2424" s="313"/>
      <c r="BM2424" s="313"/>
      <c r="BN2424" s="313"/>
      <c r="BO2424" s="313"/>
      <c r="BP2424" s="314"/>
      <c r="BQ2424" s="294"/>
      <c r="BR2424" s="295"/>
      <c r="BS2424" s="295"/>
      <c r="BT2424" s="295"/>
      <c r="BU2424" s="295"/>
      <c r="BV2424" s="295"/>
      <c r="BW2424" s="296"/>
      <c r="BX2424" s="294"/>
      <c r="BY2424" s="295"/>
      <c r="BZ2424" s="295"/>
      <c r="CA2424" s="295"/>
      <c r="CB2424" s="295"/>
      <c r="CC2424" s="296"/>
      <c r="CD2424" s="294"/>
      <c r="CE2424" s="295"/>
      <c r="CF2424" s="295"/>
      <c r="CG2424" s="295"/>
      <c r="CH2424" s="295"/>
      <c r="CI2424" s="296"/>
    </row>
    <row r="2425" spans="1:87" ht="18" customHeight="1" x14ac:dyDescent="0.25">
      <c r="A2425" s="75"/>
      <c r="B2425" s="327"/>
      <c r="C2425" s="328"/>
      <c r="D2425" s="328"/>
      <c r="E2425" s="328"/>
      <c r="F2425" s="328"/>
      <c r="G2425" s="328"/>
      <c r="H2425" s="328"/>
      <c r="I2425" s="328"/>
      <c r="J2425" s="328"/>
      <c r="K2425" s="328"/>
      <c r="L2425" s="328"/>
      <c r="M2425" s="328"/>
      <c r="N2425" s="328"/>
      <c r="O2425" s="328"/>
      <c r="P2425" s="328"/>
      <c r="Q2425" s="328"/>
      <c r="R2425" s="328"/>
      <c r="S2425" s="328"/>
      <c r="T2425" s="328"/>
      <c r="U2425" s="328"/>
      <c r="V2425" s="328"/>
      <c r="W2425" s="328"/>
      <c r="X2425" s="328"/>
      <c r="Y2425" s="329"/>
      <c r="Z2425" s="336"/>
      <c r="AA2425" s="337"/>
      <c r="AB2425" s="337"/>
      <c r="AC2425" s="337"/>
      <c r="AD2425" s="338"/>
      <c r="AE2425" s="336"/>
      <c r="AF2425" s="337"/>
      <c r="AG2425" s="337"/>
      <c r="AH2425" s="337"/>
      <c r="AI2425" s="337"/>
      <c r="AJ2425" s="337"/>
      <c r="AK2425" s="300"/>
      <c r="AL2425" s="301"/>
      <c r="AM2425" s="301"/>
      <c r="AN2425" s="301"/>
      <c r="AO2425" s="301"/>
      <c r="AP2425" s="301"/>
      <c r="AQ2425" s="301"/>
      <c r="AR2425" s="301"/>
      <c r="AS2425" s="301"/>
      <c r="AT2425" s="301"/>
      <c r="AU2425" s="301"/>
      <c r="AV2425" s="301"/>
      <c r="AW2425" s="301"/>
      <c r="AX2425" s="302"/>
      <c r="AY2425" s="407"/>
      <c r="AZ2425" s="304"/>
      <c r="BA2425" s="304"/>
      <c r="BB2425" s="408"/>
      <c r="BC2425" s="306">
        <f t="shared" si="136"/>
        <v>0</v>
      </c>
      <c r="BD2425" s="307"/>
      <c r="BE2425" s="307"/>
      <c r="BF2425" s="308"/>
      <c r="BG2425" s="309"/>
      <c r="BH2425" s="310"/>
      <c r="BI2425" s="310"/>
      <c r="BJ2425" s="311"/>
      <c r="BK2425" s="312">
        <f t="shared" si="137"/>
        <v>0</v>
      </c>
      <c r="BL2425" s="313"/>
      <c r="BM2425" s="313"/>
      <c r="BN2425" s="313"/>
      <c r="BO2425" s="313"/>
      <c r="BP2425" s="314"/>
      <c r="BQ2425" s="294"/>
      <c r="BR2425" s="295"/>
      <c r="BS2425" s="295"/>
      <c r="BT2425" s="295"/>
      <c r="BU2425" s="295"/>
      <c r="BV2425" s="295"/>
      <c r="BW2425" s="296"/>
      <c r="BX2425" s="294"/>
      <c r="BY2425" s="295"/>
      <c r="BZ2425" s="295"/>
      <c r="CA2425" s="295"/>
      <c r="CB2425" s="295"/>
      <c r="CC2425" s="296"/>
      <c r="CD2425" s="294"/>
      <c r="CE2425" s="295"/>
      <c r="CF2425" s="295"/>
      <c r="CG2425" s="295"/>
      <c r="CH2425" s="295"/>
      <c r="CI2425" s="296"/>
    </row>
    <row r="2426" spans="1:87" ht="18" customHeight="1" x14ac:dyDescent="0.25">
      <c r="A2426" s="75"/>
      <c r="B2426" s="327"/>
      <c r="C2426" s="328"/>
      <c r="D2426" s="328"/>
      <c r="E2426" s="328"/>
      <c r="F2426" s="328"/>
      <c r="G2426" s="328"/>
      <c r="H2426" s="328"/>
      <c r="I2426" s="328"/>
      <c r="J2426" s="328"/>
      <c r="K2426" s="328"/>
      <c r="L2426" s="328"/>
      <c r="M2426" s="328"/>
      <c r="N2426" s="328"/>
      <c r="O2426" s="328"/>
      <c r="P2426" s="328"/>
      <c r="Q2426" s="328"/>
      <c r="R2426" s="328"/>
      <c r="S2426" s="328"/>
      <c r="T2426" s="328"/>
      <c r="U2426" s="328"/>
      <c r="V2426" s="328"/>
      <c r="W2426" s="328"/>
      <c r="X2426" s="328"/>
      <c r="Y2426" s="329"/>
      <c r="Z2426" s="336"/>
      <c r="AA2426" s="337"/>
      <c r="AB2426" s="337"/>
      <c r="AC2426" s="337"/>
      <c r="AD2426" s="338"/>
      <c r="AE2426" s="336"/>
      <c r="AF2426" s="337"/>
      <c r="AG2426" s="337"/>
      <c r="AH2426" s="337"/>
      <c r="AI2426" s="337"/>
      <c r="AJ2426" s="337"/>
      <c r="AK2426" s="300"/>
      <c r="AL2426" s="301"/>
      <c r="AM2426" s="301"/>
      <c r="AN2426" s="301"/>
      <c r="AO2426" s="301"/>
      <c r="AP2426" s="301"/>
      <c r="AQ2426" s="301"/>
      <c r="AR2426" s="301"/>
      <c r="AS2426" s="301"/>
      <c r="AT2426" s="301"/>
      <c r="AU2426" s="301"/>
      <c r="AV2426" s="301"/>
      <c r="AW2426" s="301"/>
      <c r="AX2426" s="302"/>
      <c r="AY2426" s="407"/>
      <c r="AZ2426" s="304"/>
      <c r="BA2426" s="304"/>
      <c r="BB2426" s="408"/>
      <c r="BC2426" s="306">
        <f t="shared" si="136"/>
        <v>0</v>
      </c>
      <c r="BD2426" s="307"/>
      <c r="BE2426" s="307"/>
      <c r="BF2426" s="308"/>
      <c r="BG2426" s="309"/>
      <c r="BH2426" s="310"/>
      <c r="BI2426" s="310"/>
      <c r="BJ2426" s="311"/>
      <c r="BK2426" s="312">
        <f t="shared" si="137"/>
        <v>0</v>
      </c>
      <c r="BL2426" s="313"/>
      <c r="BM2426" s="313"/>
      <c r="BN2426" s="313"/>
      <c r="BO2426" s="313"/>
      <c r="BP2426" s="314"/>
      <c r="BQ2426" s="294"/>
      <c r="BR2426" s="295"/>
      <c r="BS2426" s="295"/>
      <c r="BT2426" s="295"/>
      <c r="BU2426" s="295"/>
      <c r="BV2426" s="295"/>
      <c r="BW2426" s="296"/>
      <c r="BX2426" s="294"/>
      <c r="BY2426" s="295"/>
      <c r="BZ2426" s="295"/>
      <c r="CA2426" s="295"/>
      <c r="CB2426" s="295"/>
      <c r="CC2426" s="296"/>
      <c r="CD2426" s="294"/>
      <c r="CE2426" s="295"/>
      <c r="CF2426" s="295"/>
      <c r="CG2426" s="295"/>
      <c r="CH2426" s="295"/>
      <c r="CI2426" s="296"/>
    </row>
    <row r="2427" spans="1:87" ht="18" customHeight="1" x14ac:dyDescent="0.25">
      <c r="A2427" s="75"/>
      <c r="B2427" s="327"/>
      <c r="C2427" s="328"/>
      <c r="D2427" s="328"/>
      <c r="E2427" s="328"/>
      <c r="F2427" s="328"/>
      <c r="G2427" s="328"/>
      <c r="H2427" s="328"/>
      <c r="I2427" s="328"/>
      <c r="J2427" s="328"/>
      <c r="K2427" s="328"/>
      <c r="L2427" s="328"/>
      <c r="M2427" s="328"/>
      <c r="N2427" s="328"/>
      <c r="O2427" s="328"/>
      <c r="P2427" s="328"/>
      <c r="Q2427" s="328"/>
      <c r="R2427" s="328"/>
      <c r="S2427" s="328"/>
      <c r="T2427" s="328"/>
      <c r="U2427" s="328"/>
      <c r="V2427" s="328"/>
      <c r="W2427" s="328"/>
      <c r="X2427" s="328"/>
      <c r="Y2427" s="329"/>
      <c r="Z2427" s="336"/>
      <c r="AA2427" s="337"/>
      <c r="AB2427" s="337"/>
      <c r="AC2427" s="337"/>
      <c r="AD2427" s="338"/>
      <c r="AE2427" s="336"/>
      <c r="AF2427" s="337"/>
      <c r="AG2427" s="337"/>
      <c r="AH2427" s="337"/>
      <c r="AI2427" s="337"/>
      <c r="AJ2427" s="337"/>
      <c r="AK2427" s="300"/>
      <c r="AL2427" s="301"/>
      <c r="AM2427" s="301"/>
      <c r="AN2427" s="301"/>
      <c r="AO2427" s="301"/>
      <c r="AP2427" s="301"/>
      <c r="AQ2427" s="301"/>
      <c r="AR2427" s="301"/>
      <c r="AS2427" s="301"/>
      <c r="AT2427" s="301"/>
      <c r="AU2427" s="301"/>
      <c r="AV2427" s="301"/>
      <c r="AW2427" s="301"/>
      <c r="AX2427" s="302"/>
      <c r="AY2427" s="407"/>
      <c r="AZ2427" s="304"/>
      <c r="BA2427" s="304"/>
      <c r="BB2427" s="408"/>
      <c r="BC2427" s="306">
        <f t="shared" si="136"/>
        <v>0</v>
      </c>
      <c r="BD2427" s="307"/>
      <c r="BE2427" s="307"/>
      <c r="BF2427" s="308"/>
      <c r="BG2427" s="309"/>
      <c r="BH2427" s="310"/>
      <c r="BI2427" s="310"/>
      <c r="BJ2427" s="311"/>
      <c r="BK2427" s="312">
        <f t="shared" si="137"/>
        <v>0</v>
      </c>
      <c r="BL2427" s="313"/>
      <c r="BM2427" s="313"/>
      <c r="BN2427" s="313"/>
      <c r="BO2427" s="313"/>
      <c r="BP2427" s="314"/>
      <c r="BQ2427" s="294"/>
      <c r="BR2427" s="295"/>
      <c r="BS2427" s="295"/>
      <c r="BT2427" s="295"/>
      <c r="BU2427" s="295"/>
      <c r="BV2427" s="295"/>
      <c r="BW2427" s="296"/>
      <c r="BX2427" s="294"/>
      <c r="BY2427" s="295"/>
      <c r="BZ2427" s="295"/>
      <c r="CA2427" s="295"/>
      <c r="CB2427" s="295"/>
      <c r="CC2427" s="296"/>
      <c r="CD2427" s="294"/>
      <c r="CE2427" s="295"/>
      <c r="CF2427" s="295"/>
      <c r="CG2427" s="295"/>
      <c r="CH2427" s="295"/>
      <c r="CI2427" s="296"/>
    </row>
    <row r="2428" spans="1:87" ht="18" customHeight="1" x14ac:dyDescent="0.25">
      <c r="A2428" s="75"/>
      <c r="B2428" s="327"/>
      <c r="C2428" s="328"/>
      <c r="D2428" s="328"/>
      <c r="E2428" s="328"/>
      <c r="F2428" s="328"/>
      <c r="G2428" s="328"/>
      <c r="H2428" s="328"/>
      <c r="I2428" s="328"/>
      <c r="J2428" s="328"/>
      <c r="K2428" s="328"/>
      <c r="L2428" s="328"/>
      <c r="M2428" s="328"/>
      <c r="N2428" s="328"/>
      <c r="O2428" s="328"/>
      <c r="P2428" s="328"/>
      <c r="Q2428" s="328"/>
      <c r="R2428" s="328"/>
      <c r="S2428" s="328"/>
      <c r="T2428" s="328"/>
      <c r="U2428" s="328"/>
      <c r="V2428" s="328"/>
      <c r="W2428" s="328"/>
      <c r="X2428" s="328"/>
      <c r="Y2428" s="329"/>
      <c r="Z2428" s="336"/>
      <c r="AA2428" s="337"/>
      <c r="AB2428" s="337"/>
      <c r="AC2428" s="337"/>
      <c r="AD2428" s="338"/>
      <c r="AE2428" s="336"/>
      <c r="AF2428" s="337"/>
      <c r="AG2428" s="337"/>
      <c r="AH2428" s="337"/>
      <c r="AI2428" s="337"/>
      <c r="AJ2428" s="337"/>
      <c r="AK2428" s="300"/>
      <c r="AL2428" s="301"/>
      <c r="AM2428" s="301"/>
      <c r="AN2428" s="301"/>
      <c r="AO2428" s="301"/>
      <c r="AP2428" s="301"/>
      <c r="AQ2428" s="301"/>
      <c r="AR2428" s="301"/>
      <c r="AS2428" s="301"/>
      <c r="AT2428" s="301"/>
      <c r="AU2428" s="301"/>
      <c r="AV2428" s="301"/>
      <c r="AW2428" s="301"/>
      <c r="AX2428" s="302"/>
      <c r="AY2428" s="407"/>
      <c r="AZ2428" s="304"/>
      <c r="BA2428" s="304"/>
      <c r="BB2428" s="408"/>
      <c r="BC2428" s="306">
        <f t="shared" si="136"/>
        <v>0</v>
      </c>
      <c r="BD2428" s="307"/>
      <c r="BE2428" s="307"/>
      <c r="BF2428" s="308"/>
      <c r="BG2428" s="309"/>
      <c r="BH2428" s="310"/>
      <c r="BI2428" s="310"/>
      <c r="BJ2428" s="311"/>
      <c r="BK2428" s="312">
        <f t="shared" si="137"/>
        <v>0</v>
      </c>
      <c r="BL2428" s="313"/>
      <c r="BM2428" s="313"/>
      <c r="BN2428" s="313"/>
      <c r="BO2428" s="313"/>
      <c r="BP2428" s="314"/>
      <c r="BQ2428" s="294"/>
      <c r="BR2428" s="295"/>
      <c r="BS2428" s="295"/>
      <c r="BT2428" s="295"/>
      <c r="BU2428" s="295"/>
      <c r="BV2428" s="295"/>
      <c r="BW2428" s="296"/>
      <c r="BX2428" s="294"/>
      <c r="BY2428" s="295"/>
      <c r="BZ2428" s="295"/>
      <c r="CA2428" s="295"/>
      <c r="CB2428" s="295"/>
      <c r="CC2428" s="296"/>
      <c r="CD2428" s="294"/>
      <c r="CE2428" s="295"/>
      <c r="CF2428" s="295"/>
      <c r="CG2428" s="295"/>
      <c r="CH2428" s="295"/>
      <c r="CI2428" s="296"/>
    </row>
    <row r="2429" spans="1:87" ht="18" customHeight="1" x14ac:dyDescent="0.25">
      <c r="A2429" s="75"/>
      <c r="B2429" s="327"/>
      <c r="C2429" s="328"/>
      <c r="D2429" s="328"/>
      <c r="E2429" s="328"/>
      <c r="F2429" s="328"/>
      <c r="G2429" s="328"/>
      <c r="H2429" s="328"/>
      <c r="I2429" s="328"/>
      <c r="J2429" s="328"/>
      <c r="K2429" s="328"/>
      <c r="L2429" s="328"/>
      <c r="M2429" s="328"/>
      <c r="N2429" s="328"/>
      <c r="O2429" s="328"/>
      <c r="P2429" s="328"/>
      <c r="Q2429" s="328"/>
      <c r="R2429" s="328"/>
      <c r="S2429" s="328"/>
      <c r="T2429" s="328"/>
      <c r="U2429" s="328"/>
      <c r="V2429" s="328"/>
      <c r="W2429" s="328"/>
      <c r="X2429" s="328"/>
      <c r="Y2429" s="329"/>
      <c r="Z2429" s="336"/>
      <c r="AA2429" s="337"/>
      <c r="AB2429" s="337"/>
      <c r="AC2429" s="337"/>
      <c r="AD2429" s="338"/>
      <c r="AE2429" s="336"/>
      <c r="AF2429" s="337"/>
      <c r="AG2429" s="337"/>
      <c r="AH2429" s="337"/>
      <c r="AI2429" s="337"/>
      <c r="AJ2429" s="337"/>
      <c r="AK2429" s="300"/>
      <c r="AL2429" s="301"/>
      <c r="AM2429" s="301"/>
      <c r="AN2429" s="301"/>
      <c r="AO2429" s="301"/>
      <c r="AP2429" s="301"/>
      <c r="AQ2429" s="301"/>
      <c r="AR2429" s="301"/>
      <c r="AS2429" s="301"/>
      <c r="AT2429" s="301"/>
      <c r="AU2429" s="301"/>
      <c r="AV2429" s="301"/>
      <c r="AW2429" s="301"/>
      <c r="AX2429" s="302"/>
      <c r="AY2429" s="407"/>
      <c r="AZ2429" s="304"/>
      <c r="BA2429" s="304"/>
      <c r="BB2429" s="408"/>
      <c r="BC2429" s="306">
        <f t="shared" si="136"/>
        <v>0</v>
      </c>
      <c r="BD2429" s="307"/>
      <c r="BE2429" s="307"/>
      <c r="BF2429" s="308"/>
      <c r="BG2429" s="309"/>
      <c r="BH2429" s="310"/>
      <c r="BI2429" s="310"/>
      <c r="BJ2429" s="311"/>
      <c r="BK2429" s="312">
        <f t="shared" si="137"/>
        <v>0</v>
      </c>
      <c r="BL2429" s="313"/>
      <c r="BM2429" s="313"/>
      <c r="BN2429" s="313"/>
      <c r="BO2429" s="313"/>
      <c r="BP2429" s="314"/>
      <c r="BQ2429" s="294"/>
      <c r="BR2429" s="295"/>
      <c r="BS2429" s="295"/>
      <c r="BT2429" s="295"/>
      <c r="BU2429" s="295"/>
      <c r="BV2429" s="295"/>
      <c r="BW2429" s="296"/>
      <c r="BX2429" s="294"/>
      <c r="BY2429" s="295"/>
      <c r="BZ2429" s="295"/>
      <c r="CA2429" s="295"/>
      <c r="CB2429" s="295"/>
      <c r="CC2429" s="296"/>
      <c r="CD2429" s="294"/>
      <c r="CE2429" s="295"/>
      <c r="CF2429" s="295"/>
      <c r="CG2429" s="295"/>
      <c r="CH2429" s="295"/>
      <c r="CI2429" s="296"/>
    </row>
    <row r="2430" spans="1:87" ht="18" customHeight="1" x14ac:dyDescent="0.25">
      <c r="A2430" s="75"/>
      <c r="B2430" s="327"/>
      <c r="C2430" s="328"/>
      <c r="D2430" s="328"/>
      <c r="E2430" s="328"/>
      <c r="F2430" s="328"/>
      <c r="G2430" s="328"/>
      <c r="H2430" s="328"/>
      <c r="I2430" s="328"/>
      <c r="J2430" s="328"/>
      <c r="K2430" s="328"/>
      <c r="L2430" s="328"/>
      <c r="M2430" s="328"/>
      <c r="N2430" s="328"/>
      <c r="O2430" s="328"/>
      <c r="P2430" s="328"/>
      <c r="Q2430" s="328"/>
      <c r="R2430" s="328"/>
      <c r="S2430" s="328"/>
      <c r="T2430" s="328"/>
      <c r="U2430" s="328"/>
      <c r="V2430" s="328"/>
      <c r="W2430" s="328"/>
      <c r="X2430" s="328"/>
      <c r="Y2430" s="329"/>
      <c r="Z2430" s="336"/>
      <c r="AA2430" s="337"/>
      <c r="AB2430" s="337"/>
      <c r="AC2430" s="337"/>
      <c r="AD2430" s="338"/>
      <c r="AE2430" s="336"/>
      <c r="AF2430" s="337"/>
      <c r="AG2430" s="337"/>
      <c r="AH2430" s="337"/>
      <c r="AI2430" s="337"/>
      <c r="AJ2430" s="337"/>
      <c r="AK2430" s="300"/>
      <c r="AL2430" s="301"/>
      <c r="AM2430" s="301"/>
      <c r="AN2430" s="301"/>
      <c r="AO2430" s="301"/>
      <c r="AP2430" s="301"/>
      <c r="AQ2430" s="301"/>
      <c r="AR2430" s="301"/>
      <c r="AS2430" s="301"/>
      <c r="AT2430" s="301"/>
      <c r="AU2430" s="301"/>
      <c r="AV2430" s="301"/>
      <c r="AW2430" s="301"/>
      <c r="AX2430" s="302"/>
      <c r="AY2430" s="407"/>
      <c r="AZ2430" s="304"/>
      <c r="BA2430" s="304"/>
      <c r="BB2430" s="408"/>
      <c r="BC2430" s="306">
        <f t="shared" si="136"/>
        <v>0</v>
      </c>
      <c r="BD2430" s="307"/>
      <c r="BE2430" s="307"/>
      <c r="BF2430" s="308"/>
      <c r="BG2430" s="309"/>
      <c r="BH2430" s="310"/>
      <c r="BI2430" s="310"/>
      <c r="BJ2430" s="311"/>
      <c r="BK2430" s="312">
        <f t="shared" si="137"/>
        <v>0</v>
      </c>
      <c r="BL2430" s="313"/>
      <c r="BM2430" s="313"/>
      <c r="BN2430" s="313"/>
      <c r="BO2430" s="313"/>
      <c r="BP2430" s="314"/>
      <c r="BQ2430" s="294"/>
      <c r="BR2430" s="295"/>
      <c r="BS2430" s="295"/>
      <c r="BT2430" s="295"/>
      <c r="BU2430" s="295"/>
      <c r="BV2430" s="295"/>
      <c r="BW2430" s="296"/>
      <c r="BX2430" s="294"/>
      <c r="BY2430" s="295"/>
      <c r="BZ2430" s="295"/>
      <c r="CA2430" s="295"/>
      <c r="CB2430" s="295"/>
      <c r="CC2430" s="296"/>
      <c r="CD2430" s="294"/>
      <c r="CE2430" s="295"/>
      <c r="CF2430" s="295"/>
      <c r="CG2430" s="295"/>
      <c r="CH2430" s="295"/>
      <c r="CI2430" s="296"/>
    </row>
    <row r="2431" spans="1:87" ht="18" customHeight="1" x14ac:dyDescent="0.25">
      <c r="A2431" s="75"/>
      <c r="B2431" s="327"/>
      <c r="C2431" s="328"/>
      <c r="D2431" s="328"/>
      <c r="E2431" s="328"/>
      <c r="F2431" s="328"/>
      <c r="G2431" s="328"/>
      <c r="H2431" s="328"/>
      <c r="I2431" s="328"/>
      <c r="J2431" s="328"/>
      <c r="K2431" s="328"/>
      <c r="L2431" s="328"/>
      <c r="M2431" s="328"/>
      <c r="N2431" s="328"/>
      <c r="O2431" s="328"/>
      <c r="P2431" s="328"/>
      <c r="Q2431" s="328"/>
      <c r="R2431" s="328"/>
      <c r="S2431" s="328"/>
      <c r="T2431" s="328"/>
      <c r="U2431" s="328"/>
      <c r="V2431" s="328"/>
      <c r="W2431" s="328"/>
      <c r="X2431" s="328"/>
      <c r="Y2431" s="329"/>
      <c r="Z2431" s="336"/>
      <c r="AA2431" s="337"/>
      <c r="AB2431" s="337"/>
      <c r="AC2431" s="337"/>
      <c r="AD2431" s="338"/>
      <c r="AE2431" s="336"/>
      <c r="AF2431" s="337"/>
      <c r="AG2431" s="337"/>
      <c r="AH2431" s="337"/>
      <c r="AI2431" s="337"/>
      <c r="AJ2431" s="337"/>
      <c r="AK2431" s="300"/>
      <c r="AL2431" s="301"/>
      <c r="AM2431" s="301"/>
      <c r="AN2431" s="301"/>
      <c r="AO2431" s="301"/>
      <c r="AP2431" s="301"/>
      <c r="AQ2431" s="301"/>
      <c r="AR2431" s="301"/>
      <c r="AS2431" s="301"/>
      <c r="AT2431" s="301"/>
      <c r="AU2431" s="301"/>
      <c r="AV2431" s="301"/>
      <c r="AW2431" s="301"/>
      <c r="AX2431" s="302"/>
      <c r="AY2431" s="407"/>
      <c r="AZ2431" s="304"/>
      <c r="BA2431" s="304"/>
      <c r="BB2431" s="408"/>
      <c r="BC2431" s="306">
        <f t="shared" si="136"/>
        <v>0</v>
      </c>
      <c r="BD2431" s="307"/>
      <c r="BE2431" s="307"/>
      <c r="BF2431" s="308"/>
      <c r="BG2431" s="309"/>
      <c r="BH2431" s="310"/>
      <c r="BI2431" s="310"/>
      <c r="BJ2431" s="311"/>
      <c r="BK2431" s="312">
        <f t="shared" si="137"/>
        <v>0</v>
      </c>
      <c r="BL2431" s="313"/>
      <c r="BM2431" s="313"/>
      <c r="BN2431" s="313"/>
      <c r="BO2431" s="313"/>
      <c r="BP2431" s="314"/>
      <c r="BQ2431" s="294"/>
      <c r="BR2431" s="295"/>
      <c r="BS2431" s="295"/>
      <c r="BT2431" s="295"/>
      <c r="BU2431" s="295"/>
      <c r="BV2431" s="295"/>
      <c r="BW2431" s="296"/>
      <c r="BX2431" s="294"/>
      <c r="BY2431" s="295"/>
      <c r="BZ2431" s="295"/>
      <c r="CA2431" s="295"/>
      <c r="CB2431" s="295"/>
      <c r="CC2431" s="296"/>
      <c r="CD2431" s="294"/>
      <c r="CE2431" s="295"/>
      <c r="CF2431" s="295"/>
      <c r="CG2431" s="295"/>
      <c r="CH2431" s="295"/>
      <c r="CI2431" s="296"/>
    </row>
    <row r="2432" spans="1:87" ht="18" customHeight="1" x14ac:dyDescent="0.25">
      <c r="A2432" s="75"/>
      <c r="B2432" s="327"/>
      <c r="C2432" s="328"/>
      <c r="D2432" s="328"/>
      <c r="E2432" s="328"/>
      <c r="F2432" s="328"/>
      <c r="G2432" s="328"/>
      <c r="H2432" s="328"/>
      <c r="I2432" s="328"/>
      <c r="J2432" s="328"/>
      <c r="K2432" s="328"/>
      <c r="L2432" s="328"/>
      <c r="M2432" s="328"/>
      <c r="N2432" s="328"/>
      <c r="O2432" s="328"/>
      <c r="P2432" s="328"/>
      <c r="Q2432" s="328"/>
      <c r="R2432" s="328"/>
      <c r="S2432" s="328"/>
      <c r="T2432" s="328"/>
      <c r="U2432" s="328"/>
      <c r="V2432" s="328"/>
      <c r="W2432" s="328"/>
      <c r="X2432" s="328"/>
      <c r="Y2432" s="329"/>
      <c r="Z2432" s="336"/>
      <c r="AA2432" s="337"/>
      <c r="AB2432" s="337"/>
      <c r="AC2432" s="337"/>
      <c r="AD2432" s="338"/>
      <c r="AE2432" s="336"/>
      <c r="AF2432" s="337"/>
      <c r="AG2432" s="337"/>
      <c r="AH2432" s="337"/>
      <c r="AI2432" s="337"/>
      <c r="AJ2432" s="337"/>
      <c r="AK2432" s="300"/>
      <c r="AL2432" s="301"/>
      <c r="AM2432" s="301"/>
      <c r="AN2432" s="301"/>
      <c r="AO2432" s="301"/>
      <c r="AP2432" s="301"/>
      <c r="AQ2432" s="301"/>
      <c r="AR2432" s="301"/>
      <c r="AS2432" s="301"/>
      <c r="AT2432" s="301"/>
      <c r="AU2432" s="301"/>
      <c r="AV2432" s="301"/>
      <c r="AW2432" s="301"/>
      <c r="AX2432" s="302"/>
      <c r="AY2432" s="407"/>
      <c r="AZ2432" s="304"/>
      <c r="BA2432" s="304"/>
      <c r="BB2432" s="408"/>
      <c r="BC2432" s="306">
        <f t="shared" si="136"/>
        <v>0</v>
      </c>
      <c r="BD2432" s="307"/>
      <c r="BE2432" s="307"/>
      <c r="BF2432" s="308"/>
      <c r="BG2432" s="309"/>
      <c r="BH2432" s="310"/>
      <c r="BI2432" s="310"/>
      <c r="BJ2432" s="311"/>
      <c r="BK2432" s="312">
        <f t="shared" si="137"/>
        <v>0</v>
      </c>
      <c r="BL2432" s="313"/>
      <c r="BM2432" s="313"/>
      <c r="BN2432" s="313"/>
      <c r="BO2432" s="313"/>
      <c r="BP2432" s="314"/>
      <c r="BQ2432" s="294"/>
      <c r="BR2432" s="295"/>
      <c r="BS2432" s="295"/>
      <c r="BT2432" s="295"/>
      <c r="BU2432" s="295"/>
      <c r="BV2432" s="295"/>
      <c r="BW2432" s="296"/>
      <c r="BX2432" s="294"/>
      <c r="BY2432" s="295"/>
      <c r="BZ2432" s="295"/>
      <c r="CA2432" s="295"/>
      <c r="CB2432" s="295"/>
      <c r="CC2432" s="296"/>
      <c r="CD2432" s="294"/>
      <c r="CE2432" s="295"/>
      <c r="CF2432" s="295"/>
      <c r="CG2432" s="295"/>
      <c r="CH2432" s="295"/>
      <c r="CI2432" s="296"/>
    </row>
    <row r="2433" spans="1:87" ht="18" customHeight="1" x14ac:dyDescent="0.25">
      <c r="A2433" s="75"/>
      <c r="B2433" s="327"/>
      <c r="C2433" s="328"/>
      <c r="D2433" s="328"/>
      <c r="E2433" s="328"/>
      <c r="F2433" s="328"/>
      <c r="G2433" s="328"/>
      <c r="H2433" s="328"/>
      <c r="I2433" s="328"/>
      <c r="J2433" s="328"/>
      <c r="K2433" s="328"/>
      <c r="L2433" s="328"/>
      <c r="M2433" s="328"/>
      <c r="N2433" s="328"/>
      <c r="O2433" s="328"/>
      <c r="P2433" s="328"/>
      <c r="Q2433" s="328"/>
      <c r="R2433" s="328"/>
      <c r="S2433" s="328"/>
      <c r="T2433" s="328"/>
      <c r="U2433" s="328"/>
      <c r="V2433" s="328"/>
      <c r="W2433" s="328"/>
      <c r="X2433" s="328"/>
      <c r="Y2433" s="329"/>
      <c r="Z2433" s="336"/>
      <c r="AA2433" s="337"/>
      <c r="AB2433" s="337"/>
      <c r="AC2433" s="337"/>
      <c r="AD2433" s="338"/>
      <c r="AE2433" s="336"/>
      <c r="AF2433" s="337"/>
      <c r="AG2433" s="337"/>
      <c r="AH2433" s="337"/>
      <c r="AI2433" s="337"/>
      <c r="AJ2433" s="337"/>
      <c r="AK2433" s="300"/>
      <c r="AL2433" s="301"/>
      <c r="AM2433" s="301"/>
      <c r="AN2433" s="301"/>
      <c r="AO2433" s="301"/>
      <c r="AP2433" s="301"/>
      <c r="AQ2433" s="301"/>
      <c r="AR2433" s="301"/>
      <c r="AS2433" s="301"/>
      <c r="AT2433" s="301"/>
      <c r="AU2433" s="301"/>
      <c r="AV2433" s="301"/>
      <c r="AW2433" s="301"/>
      <c r="AX2433" s="302"/>
      <c r="AY2433" s="407"/>
      <c r="AZ2433" s="304"/>
      <c r="BA2433" s="304"/>
      <c r="BB2433" s="408"/>
      <c r="BC2433" s="306">
        <f t="shared" si="136"/>
        <v>0</v>
      </c>
      <c r="BD2433" s="307"/>
      <c r="BE2433" s="307"/>
      <c r="BF2433" s="308"/>
      <c r="BG2433" s="309"/>
      <c r="BH2433" s="310"/>
      <c r="BI2433" s="310"/>
      <c r="BJ2433" s="311"/>
      <c r="BK2433" s="312">
        <f t="shared" si="137"/>
        <v>0</v>
      </c>
      <c r="BL2433" s="313"/>
      <c r="BM2433" s="313"/>
      <c r="BN2433" s="313"/>
      <c r="BO2433" s="313"/>
      <c r="BP2433" s="314"/>
      <c r="BQ2433" s="294"/>
      <c r="BR2433" s="295"/>
      <c r="BS2433" s="295"/>
      <c r="BT2433" s="295"/>
      <c r="BU2433" s="295"/>
      <c r="BV2433" s="295"/>
      <c r="BW2433" s="296"/>
      <c r="BX2433" s="294"/>
      <c r="BY2433" s="295"/>
      <c r="BZ2433" s="295"/>
      <c r="CA2433" s="295"/>
      <c r="CB2433" s="295"/>
      <c r="CC2433" s="296"/>
      <c r="CD2433" s="294"/>
      <c r="CE2433" s="295"/>
      <c r="CF2433" s="295"/>
      <c r="CG2433" s="295"/>
      <c r="CH2433" s="295"/>
      <c r="CI2433" s="296"/>
    </row>
    <row r="2434" spans="1:87" ht="18" customHeight="1" x14ac:dyDescent="0.25">
      <c r="A2434" s="75"/>
      <c r="B2434" s="327"/>
      <c r="C2434" s="328"/>
      <c r="D2434" s="328"/>
      <c r="E2434" s="328"/>
      <c r="F2434" s="328"/>
      <c r="G2434" s="328"/>
      <c r="H2434" s="328"/>
      <c r="I2434" s="328"/>
      <c r="J2434" s="328"/>
      <c r="K2434" s="328"/>
      <c r="L2434" s="328"/>
      <c r="M2434" s="328"/>
      <c r="N2434" s="328"/>
      <c r="O2434" s="328"/>
      <c r="P2434" s="328"/>
      <c r="Q2434" s="328"/>
      <c r="R2434" s="328"/>
      <c r="S2434" s="328"/>
      <c r="T2434" s="328"/>
      <c r="U2434" s="328"/>
      <c r="V2434" s="328"/>
      <c r="W2434" s="328"/>
      <c r="X2434" s="328"/>
      <c r="Y2434" s="329"/>
      <c r="Z2434" s="336"/>
      <c r="AA2434" s="337"/>
      <c r="AB2434" s="337"/>
      <c r="AC2434" s="337"/>
      <c r="AD2434" s="338"/>
      <c r="AE2434" s="336"/>
      <c r="AF2434" s="337"/>
      <c r="AG2434" s="337"/>
      <c r="AH2434" s="337"/>
      <c r="AI2434" s="337"/>
      <c r="AJ2434" s="337"/>
      <c r="AK2434" s="300"/>
      <c r="AL2434" s="301"/>
      <c r="AM2434" s="301"/>
      <c r="AN2434" s="301"/>
      <c r="AO2434" s="301"/>
      <c r="AP2434" s="301"/>
      <c r="AQ2434" s="301"/>
      <c r="AR2434" s="301"/>
      <c r="AS2434" s="301"/>
      <c r="AT2434" s="301"/>
      <c r="AU2434" s="301"/>
      <c r="AV2434" s="301"/>
      <c r="AW2434" s="301"/>
      <c r="AX2434" s="302"/>
      <c r="AY2434" s="407"/>
      <c r="AZ2434" s="304"/>
      <c r="BA2434" s="304"/>
      <c r="BB2434" s="408"/>
      <c r="BC2434" s="306">
        <f t="shared" si="136"/>
        <v>0</v>
      </c>
      <c r="BD2434" s="307"/>
      <c r="BE2434" s="307"/>
      <c r="BF2434" s="308"/>
      <c r="BG2434" s="309"/>
      <c r="BH2434" s="310"/>
      <c r="BI2434" s="310"/>
      <c r="BJ2434" s="311"/>
      <c r="BK2434" s="312">
        <f t="shared" si="137"/>
        <v>0</v>
      </c>
      <c r="BL2434" s="313"/>
      <c r="BM2434" s="313"/>
      <c r="BN2434" s="313"/>
      <c r="BO2434" s="313"/>
      <c r="BP2434" s="314"/>
      <c r="BQ2434" s="294"/>
      <c r="BR2434" s="295"/>
      <c r="BS2434" s="295"/>
      <c r="BT2434" s="295"/>
      <c r="BU2434" s="295"/>
      <c r="BV2434" s="295"/>
      <c r="BW2434" s="296"/>
      <c r="BX2434" s="294"/>
      <c r="BY2434" s="295"/>
      <c r="BZ2434" s="295"/>
      <c r="CA2434" s="295"/>
      <c r="CB2434" s="295"/>
      <c r="CC2434" s="296"/>
      <c r="CD2434" s="294"/>
      <c r="CE2434" s="295"/>
      <c r="CF2434" s="295"/>
      <c r="CG2434" s="295"/>
      <c r="CH2434" s="295"/>
      <c r="CI2434" s="296"/>
    </row>
    <row r="2435" spans="1:87" ht="18" customHeight="1" x14ac:dyDescent="0.25">
      <c r="A2435" s="75"/>
      <c r="B2435" s="327"/>
      <c r="C2435" s="328"/>
      <c r="D2435" s="328"/>
      <c r="E2435" s="328"/>
      <c r="F2435" s="328"/>
      <c r="G2435" s="328"/>
      <c r="H2435" s="328"/>
      <c r="I2435" s="328"/>
      <c r="J2435" s="328"/>
      <c r="K2435" s="328"/>
      <c r="L2435" s="328"/>
      <c r="M2435" s="328"/>
      <c r="N2435" s="328"/>
      <c r="O2435" s="328"/>
      <c r="P2435" s="328"/>
      <c r="Q2435" s="328"/>
      <c r="R2435" s="328"/>
      <c r="S2435" s="328"/>
      <c r="T2435" s="328"/>
      <c r="U2435" s="328"/>
      <c r="V2435" s="328"/>
      <c r="W2435" s="328"/>
      <c r="X2435" s="328"/>
      <c r="Y2435" s="329"/>
      <c r="Z2435" s="336"/>
      <c r="AA2435" s="337"/>
      <c r="AB2435" s="337"/>
      <c r="AC2435" s="337"/>
      <c r="AD2435" s="338"/>
      <c r="AE2435" s="336"/>
      <c r="AF2435" s="337"/>
      <c r="AG2435" s="337"/>
      <c r="AH2435" s="337"/>
      <c r="AI2435" s="337"/>
      <c r="AJ2435" s="337"/>
      <c r="AK2435" s="300"/>
      <c r="AL2435" s="301"/>
      <c r="AM2435" s="301"/>
      <c r="AN2435" s="301"/>
      <c r="AO2435" s="301"/>
      <c r="AP2435" s="301"/>
      <c r="AQ2435" s="301"/>
      <c r="AR2435" s="301"/>
      <c r="AS2435" s="301"/>
      <c r="AT2435" s="301"/>
      <c r="AU2435" s="301"/>
      <c r="AV2435" s="301"/>
      <c r="AW2435" s="301"/>
      <c r="AX2435" s="302"/>
      <c r="AY2435" s="407"/>
      <c r="AZ2435" s="304"/>
      <c r="BA2435" s="304"/>
      <c r="BB2435" s="408"/>
      <c r="BC2435" s="306">
        <f t="shared" si="136"/>
        <v>0</v>
      </c>
      <c r="BD2435" s="307"/>
      <c r="BE2435" s="307"/>
      <c r="BF2435" s="308"/>
      <c r="BG2435" s="309"/>
      <c r="BH2435" s="310"/>
      <c r="BI2435" s="310"/>
      <c r="BJ2435" s="311"/>
      <c r="BK2435" s="312">
        <f t="shared" si="137"/>
        <v>0</v>
      </c>
      <c r="BL2435" s="313"/>
      <c r="BM2435" s="313"/>
      <c r="BN2435" s="313"/>
      <c r="BO2435" s="313"/>
      <c r="BP2435" s="314"/>
      <c r="BQ2435" s="294"/>
      <c r="BR2435" s="295"/>
      <c r="BS2435" s="295"/>
      <c r="BT2435" s="295"/>
      <c r="BU2435" s="295"/>
      <c r="BV2435" s="295"/>
      <c r="BW2435" s="296"/>
      <c r="BX2435" s="294"/>
      <c r="BY2435" s="295"/>
      <c r="BZ2435" s="295"/>
      <c r="CA2435" s="295"/>
      <c r="CB2435" s="295"/>
      <c r="CC2435" s="296"/>
      <c r="CD2435" s="294"/>
      <c r="CE2435" s="295"/>
      <c r="CF2435" s="295"/>
      <c r="CG2435" s="295"/>
      <c r="CH2435" s="295"/>
      <c r="CI2435" s="296"/>
    </row>
    <row r="2436" spans="1:87" ht="18" customHeight="1" x14ac:dyDescent="0.25">
      <c r="A2436" s="75"/>
      <c r="B2436" s="327"/>
      <c r="C2436" s="328"/>
      <c r="D2436" s="328"/>
      <c r="E2436" s="328"/>
      <c r="F2436" s="328"/>
      <c r="G2436" s="328"/>
      <c r="H2436" s="328"/>
      <c r="I2436" s="328"/>
      <c r="J2436" s="328"/>
      <c r="K2436" s="328"/>
      <c r="L2436" s="328"/>
      <c r="M2436" s="328"/>
      <c r="N2436" s="328"/>
      <c r="O2436" s="328"/>
      <c r="P2436" s="328"/>
      <c r="Q2436" s="328"/>
      <c r="R2436" s="328"/>
      <c r="S2436" s="328"/>
      <c r="T2436" s="328"/>
      <c r="U2436" s="328"/>
      <c r="V2436" s="328"/>
      <c r="W2436" s="328"/>
      <c r="X2436" s="328"/>
      <c r="Y2436" s="329"/>
      <c r="Z2436" s="336"/>
      <c r="AA2436" s="337"/>
      <c r="AB2436" s="337"/>
      <c r="AC2436" s="337"/>
      <c r="AD2436" s="338"/>
      <c r="AE2436" s="336"/>
      <c r="AF2436" s="337"/>
      <c r="AG2436" s="337"/>
      <c r="AH2436" s="337"/>
      <c r="AI2436" s="337"/>
      <c r="AJ2436" s="337"/>
      <c r="AK2436" s="300"/>
      <c r="AL2436" s="301"/>
      <c r="AM2436" s="301"/>
      <c r="AN2436" s="301"/>
      <c r="AO2436" s="301"/>
      <c r="AP2436" s="301"/>
      <c r="AQ2436" s="301"/>
      <c r="AR2436" s="301"/>
      <c r="AS2436" s="301"/>
      <c r="AT2436" s="301"/>
      <c r="AU2436" s="301"/>
      <c r="AV2436" s="301"/>
      <c r="AW2436" s="301"/>
      <c r="AX2436" s="302"/>
      <c r="AY2436" s="407"/>
      <c r="AZ2436" s="304"/>
      <c r="BA2436" s="304"/>
      <c r="BB2436" s="408"/>
      <c r="BC2436" s="306">
        <f t="shared" si="136"/>
        <v>0</v>
      </c>
      <c r="BD2436" s="307"/>
      <c r="BE2436" s="307"/>
      <c r="BF2436" s="308"/>
      <c r="BG2436" s="309"/>
      <c r="BH2436" s="310"/>
      <c r="BI2436" s="310"/>
      <c r="BJ2436" s="311"/>
      <c r="BK2436" s="312">
        <f t="shared" si="137"/>
        <v>0</v>
      </c>
      <c r="BL2436" s="313"/>
      <c r="BM2436" s="313"/>
      <c r="BN2436" s="313"/>
      <c r="BO2436" s="313"/>
      <c r="BP2436" s="314"/>
      <c r="BQ2436" s="294"/>
      <c r="BR2436" s="295"/>
      <c r="BS2436" s="295"/>
      <c r="BT2436" s="295"/>
      <c r="BU2436" s="295"/>
      <c r="BV2436" s="295"/>
      <c r="BW2436" s="296"/>
      <c r="BX2436" s="294"/>
      <c r="BY2436" s="295"/>
      <c r="BZ2436" s="295"/>
      <c r="CA2436" s="295"/>
      <c r="CB2436" s="295"/>
      <c r="CC2436" s="296"/>
      <c r="CD2436" s="294"/>
      <c r="CE2436" s="295"/>
      <c r="CF2436" s="295"/>
      <c r="CG2436" s="295"/>
      <c r="CH2436" s="295"/>
      <c r="CI2436" s="296"/>
    </row>
    <row r="2437" spans="1:87" ht="18" customHeight="1" x14ac:dyDescent="0.25">
      <c r="A2437" s="75"/>
      <c r="B2437" s="327"/>
      <c r="C2437" s="328"/>
      <c r="D2437" s="328"/>
      <c r="E2437" s="328"/>
      <c r="F2437" s="328"/>
      <c r="G2437" s="328"/>
      <c r="H2437" s="328"/>
      <c r="I2437" s="328"/>
      <c r="J2437" s="328"/>
      <c r="K2437" s="328"/>
      <c r="L2437" s="328"/>
      <c r="M2437" s="328"/>
      <c r="N2437" s="328"/>
      <c r="O2437" s="328"/>
      <c r="P2437" s="328"/>
      <c r="Q2437" s="328"/>
      <c r="R2437" s="328"/>
      <c r="S2437" s="328"/>
      <c r="T2437" s="328"/>
      <c r="U2437" s="328"/>
      <c r="V2437" s="328"/>
      <c r="W2437" s="328"/>
      <c r="X2437" s="328"/>
      <c r="Y2437" s="329"/>
      <c r="Z2437" s="336"/>
      <c r="AA2437" s="337"/>
      <c r="AB2437" s="337"/>
      <c r="AC2437" s="337"/>
      <c r="AD2437" s="338"/>
      <c r="AE2437" s="336"/>
      <c r="AF2437" s="337"/>
      <c r="AG2437" s="337"/>
      <c r="AH2437" s="337"/>
      <c r="AI2437" s="337"/>
      <c r="AJ2437" s="337"/>
      <c r="AK2437" s="300"/>
      <c r="AL2437" s="301"/>
      <c r="AM2437" s="301"/>
      <c r="AN2437" s="301"/>
      <c r="AO2437" s="301"/>
      <c r="AP2437" s="301"/>
      <c r="AQ2437" s="301"/>
      <c r="AR2437" s="301"/>
      <c r="AS2437" s="301"/>
      <c r="AT2437" s="301"/>
      <c r="AU2437" s="301"/>
      <c r="AV2437" s="301"/>
      <c r="AW2437" s="301"/>
      <c r="AX2437" s="302"/>
      <c r="AY2437" s="407"/>
      <c r="AZ2437" s="304"/>
      <c r="BA2437" s="304"/>
      <c r="BB2437" s="408"/>
      <c r="BC2437" s="306">
        <f t="shared" si="136"/>
        <v>0</v>
      </c>
      <c r="BD2437" s="307"/>
      <c r="BE2437" s="307"/>
      <c r="BF2437" s="308"/>
      <c r="BG2437" s="309"/>
      <c r="BH2437" s="310"/>
      <c r="BI2437" s="310"/>
      <c r="BJ2437" s="311"/>
      <c r="BK2437" s="312">
        <f t="shared" si="137"/>
        <v>0</v>
      </c>
      <c r="BL2437" s="313"/>
      <c r="BM2437" s="313"/>
      <c r="BN2437" s="313"/>
      <c r="BO2437" s="313"/>
      <c r="BP2437" s="314"/>
      <c r="BQ2437" s="294"/>
      <c r="BR2437" s="295"/>
      <c r="BS2437" s="295"/>
      <c r="BT2437" s="295"/>
      <c r="BU2437" s="295"/>
      <c r="BV2437" s="295"/>
      <c r="BW2437" s="296"/>
      <c r="BX2437" s="294"/>
      <c r="BY2437" s="295"/>
      <c r="BZ2437" s="295"/>
      <c r="CA2437" s="295"/>
      <c r="CB2437" s="295"/>
      <c r="CC2437" s="296"/>
      <c r="CD2437" s="294"/>
      <c r="CE2437" s="295"/>
      <c r="CF2437" s="295"/>
      <c r="CG2437" s="295"/>
      <c r="CH2437" s="295"/>
      <c r="CI2437" s="296"/>
    </row>
    <row r="2438" spans="1:87" ht="18" customHeight="1" x14ac:dyDescent="0.25">
      <c r="A2438" s="75"/>
      <c r="B2438" s="327"/>
      <c r="C2438" s="328"/>
      <c r="D2438" s="328"/>
      <c r="E2438" s="328"/>
      <c r="F2438" s="328"/>
      <c r="G2438" s="328"/>
      <c r="H2438" s="328"/>
      <c r="I2438" s="328"/>
      <c r="J2438" s="328"/>
      <c r="K2438" s="328"/>
      <c r="L2438" s="328"/>
      <c r="M2438" s="328"/>
      <c r="N2438" s="328"/>
      <c r="O2438" s="328"/>
      <c r="P2438" s="328"/>
      <c r="Q2438" s="328"/>
      <c r="R2438" s="328"/>
      <c r="S2438" s="328"/>
      <c r="T2438" s="328"/>
      <c r="U2438" s="328"/>
      <c r="V2438" s="328"/>
      <c r="W2438" s="328"/>
      <c r="X2438" s="328"/>
      <c r="Y2438" s="329"/>
      <c r="Z2438" s="336"/>
      <c r="AA2438" s="337"/>
      <c r="AB2438" s="337"/>
      <c r="AC2438" s="337"/>
      <c r="AD2438" s="338"/>
      <c r="AE2438" s="336"/>
      <c r="AF2438" s="337"/>
      <c r="AG2438" s="337"/>
      <c r="AH2438" s="337"/>
      <c r="AI2438" s="337"/>
      <c r="AJ2438" s="337"/>
      <c r="AK2438" s="300"/>
      <c r="AL2438" s="301"/>
      <c r="AM2438" s="301"/>
      <c r="AN2438" s="301"/>
      <c r="AO2438" s="301"/>
      <c r="AP2438" s="301"/>
      <c r="AQ2438" s="301"/>
      <c r="AR2438" s="301"/>
      <c r="AS2438" s="301"/>
      <c r="AT2438" s="301"/>
      <c r="AU2438" s="301"/>
      <c r="AV2438" s="301"/>
      <c r="AW2438" s="301"/>
      <c r="AX2438" s="302"/>
      <c r="AY2438" s="407"/>
      <c r="AZ2438" s="304"/>
      <c r="BA2438" s="304"/>
      <c r="BB2438" s="408"/>
      <c r="BC2438" s="306">
        <f t="shared" si="136"/>
        <v>0</v>
      </c>
      <c r="BD2438" s="307"/>
      <c r="BE2438" s="307"/>
      <c r="BF2438" s="308"/>
      <c r="BG2438" s="309"/>
      <c r="BH2438" s="310"/>
      <c r="BI2438" s="310"/>
      <c r="BJ2438" s="311"/>
      <c r="BK2438" s="312">
        <f t="shared" si="137"/>
        <v>0</v>
      </c>
      <c r="BL2438" s="313"/>
      <c r="BM2438" s="313"/>
      <c r="BN2438" s="313"/>
      <c r="BO2438" s="313"/>
      <c r="BP2438" s="314"/>
      <c r="BQ2438" s="294"/>
      <c r="BR2438" s="295"/>
      <c r="BS2438" s="295"/>
      <c r="BT2438" s="295"/>
      <c r="BU2438" s="295"/>
      <c r="BV2438" s="295"/>
      <c r="BW2438" s="296"/>
      <c r="BX2438" s="294"/>
      <c r="BY2438" s="295"/>
      <c r="BZ2438" s="295"/>
      <c r="CA2438" s="295"/>
      <c r="CB2438" s="295"/>
      <c r="CC2438" s="296"/>
      <c r="CD2438" s="294"/>
      <c r="CE2438" s="295"/>
      <c r="CF2438" s="295"/>
      <c r="CG2438" s="295"/>
      <c r="CH2438" s="295"/>
      <c r="CI2438" s="296"/>
    </row>
    <row r="2439" spans="1:87" ht="18" customHeight="1" x14ac:dyDescent="0.25">
      <c r="A2439" s="75"/>
      <c r="B2439" s="327"/>
      <c r="C2439" s="328"/>
      <c r="D2439" s="328"/>
      <c r="E2439" s="328"/>
      <c r="F2439" s="328"/>
      <c r="G2439" s="328"/>
      <c r="H2439" s="328"/>
      <c r="I2439" s="328"/>
      <c r="J2439" s="328"/>
      <c r="K2439" s="328"/>
      <c r="L2439" s="328"/>
      <c r="M2439" s="328"/>
      <c r="N2439" s="328"/>
      <c r="O2439" s="328"/>
      <c r="P2439" s="328"/>
      <c r="Q2439" s="328"/>
      <c r="R2439" s="328"/>
      <c r="S2439" s="328"/>
      <c r="T2439" s="328"/>
      <c r="U2439" s="328"/>
      <c r="V2439" s="328"/>
      <c r="W2439" s="328"/>
      <c r="X2439" s="328"/>
      <c r="Y2439" s="329"/>
      <c r="Z2439" s="336"/>
      <c r="AA2439" s="337"/>
      <c r="AB2439" s="337"/>
      <c r="AC2439" s="337"/>
      <c r="AD2439" s="338"/>
      <c r="AE2439" s="336"/>
      <c r="AF2439" s="337"/>
      <c r="AG2439" s="337"/>
      <c r="AH2439" s="337"/>
      <c r="AI2439" s="337"/>
      <c r="AJ2439" s="337"/>
      <c r="AK2439" s="300"/>
      <c r="AL2439" s="301"/>
      <c r="AM2439" s="301"/>
      <c r="AN2439" s="301"/>
      <c r="AO2439" s="301"/>
      <c r="AP2439" s="301"/>
      <c r="AQ2439" s="301"/>
      <c r="AR2439" s="301"/>
      <c r="AS2439" s="301"/>
      <c r="AT2439" s="301"/>
      <c r="AU2439" s="301"/>
      <c r="AV2439" s="301"/>
      <c r="AW2439" s="301"/>
      <c r="AX2439" s="302"/>
      <c r="AY2439" s="407"/>
      <c r="AZ2439" s="304"/>
      <c r="BA2439" s="304"/>
      <c r="BB2439" s="408"/>
      <c r="BC2439" s="306">
        <f t="shared" si="136"/>
        <v>0</v>
      </c>
      <c r="BD2439" s="307"/>
      <c r="BE2439" s="307"/>
      <c r="BF2439" s="308"/>
      <c r="BG2439" s="309"/>
      <c r="BH2439" s="310"/>
      <c r="BI2439" s="310"/>
      <c r="BJ2439" s="311"/>
      <c r="BK2439" s="312">
        <f t="shared" si="137"/>
        <v>0</v>
      </c>
      <c r="BL2439" s="313"/>
      <c r="BM2439" s="313"/>
      <c r="BN2439" s="313"/>
      <c r="BO2439" s="313"/>
      <c r="BP2439" s="314"/>
      <c r="BQ2439" s="294"/>
      <c r="BR2439" s="295"/>
      <c r="BS2439" s="295"/>
      <c r="BT2439" s="295"/>
      <c r="BU2439" s="295"/>
      <c r="BV2439" s="295"/>
      <c r="BW2439" s="296"/>
      <c r="BX2439" s="294"/>
      <c r="BY2439" s="295"/>
      <c r="BZ2439" s="295"/>
      <c r="CA2439" s="295"/>
      <c r="CB2439" s="295"/>
      <c r="CC2439" s="296"/>
      <c r="CD2439" s="294"/>
      <c r="CE2439" s="295"/>
      <c r="CF2439" s="295"/>
      <c r="CG2439" s="295"/>
      <c r="CH2439" s="295"/>
      <c r="CI2439" s="296"/>
    </row>
    <row r="2440" spans="1:87" ht="18" customHeight="1" x14ac:dyDescent="0.25">
      <c r="A2440" s="75"/>
      <c r="B2440" s="327"/>
      <c r="C2440" s="328"/>
      <c r="D2440" s="328"/>
      <c r="E2440" s="328"/>
      <c r="F2440" s="328"/>
      <c r="G2440" s="328"/>
      <c r="H2440" s="328"/>
      <c r="I2440" s="328"/>
      <c r="J2440" s="328"/>
      <c r="K2440" s="328"/>
      <c r="L2440" s="328"/>
      <c r="M2440" s="328"/>
      <c r="N2440" s="328"/>
      <c r="O2440" s="328"/>
      <c r="P2440" s="328"/>
      <c r="Q2440" s="328"/>
      <c r="R2440" s="328"/>
      <c r="S2440" s="328"/>
      <c r="T2440" s="328"/>
      <c r="U2440" s="328"/>
      <c r="V2440" s="328"/>
      <c r="W2440" s="328"/>
      <c r="X2440" s="328"/>
      <c r="Y2440" s="329"/>
      <c r="Z2440" s="336"/>
      <c r="AA2440" s="337"/>
      <c r="AB2440" s="337"/>
      <c r="AC2440" s="337"/>
      <c r="AD2440" s="338"/>
      <c r="AE2440" s="336"/>
      <c r="AF2440" s="337"/>
      <c r="AG2440" s="337"/>
      <c r="AH2440" s="337"/>
      <c r="AI2440" s="337"/>
      <c r="AJ2440" s="337"/>
      <c r="AK2440" s="300"/>
      <c r="AL2440" s="301"/>
      <c r="AM2440" s="301"/>
      <c r="AN2440" s="301"/>
      <c r="AO2440" s="301"/>
      <c r="AP2440" s="301"/>
      <c r="AQ2440" s="301"/>
      <c r="AR2440" s="301"/>
      <c r="AS2440" s="301"/>
      <c r="AT2440" s="301"/>
      <c r="AU2440" s="301"/>
      <c r="AV2440" s="301"/>
      <c r="AW2440" s="301"/>
      <c r="AX2440" s="302"/>
      <c r="AY2440" s="407"/>
      <c r="AZ2440" s="304"/>
      <c r="BA2440" s="304"/>
      <c r="BB2440" s="408"/>
      <c r="BC2440" s="306">
        <f t="shared" si="136"/>
        <v>0</v>
      </c>
      <c r="BD2440" s="307"/>
      <c r="BE2440" s="307"/>
      <c r="BF2440" s="308"/>
      <c r="BG2440" s="309"/>
      <c r="BH2440" s="310"/>
      <c r="BI2440" s="310"/>
      <c r="BJ2440" s="311"/>
      <c r="BK2440" s="312">
        <f t="shared" si="137"/>
        <v>0</v>
      </c>
      <c r="BL2440" s="313"/>
      <c r="BM2440" s="313"/>
      <c r="BN2440" s="313"/>
      <c r="BO2440" s="313"/>
      <c r="BP2440" s="314"/>
      <c r="BQ2440" s="294"/>
      <c r="BR2440" s="295"/>
      <c r="BS2440" s="295"/>
      <c r="BT2440" s="295"/>
      <c r="BU2440" s="295"/>
      <c r="BV2440" s="295"/>
      <c r="BW2440" s="296"/>
      <c r="BX2440" s="294"/>
      <c r="BY2440" s="295"/>
      <c r="BZ2440" s="295"/>
      <c r="CA2440" s="295"/>
      <c r="CB2440" s="295"/>
      <c r="CC2440" s="296"/>
      <c r="CD2440" s="294"/>
      <c r="CE2440" s="295"/>
      <c r="CF2440" s="295"/>
      <c r="CG2440" s="295"/>
      <c r="CH2440" s="295"/>
      <c r="CI2440" s="296"/>
    </row>
    <row r="2441" spans="1:87" ht="18" customHeight="1" x14ac:dyDescent="0.25">
      <c r="A2441" s="75"/>
      <c r="B2441" s="327"/>
      <c r="C2441" s="328"/>
      <c r="D2441" s="328"/>
      <c r="E2441" s="328"/>
      <c r="F2441" s="328"/>
      <c r="G2441" s="328"/>
      <c r="H2441" s="328"/>
      <c r="I2441" s="328"/>
      <c r="J2441" s="328"/>
      <c r="K2441" s="328"/>
      <c r="L2441" s="328"/>
      <c r="M2441" s="328"/>
      <c r="N2441" s="328"/>
      <c r="O2441" s="328"/>
      <c r="P2441" s="328"/>
      <c r="Q2441" s="328"/>
      <c r="R2441" s="328"/>
      <c r="S2441" s="328"/>
      <c r="T2441" s="328"/>
      <c r="U2441" s="328"/>
      <c r="V2441" s="328"/>
      <c r="W2441" s="328"/>
      <c r="X2441" s="328"/>
      <c r="Y2441" s="329"/>
      <c r="Z2441" s="336"/>
      <c r="AA2441" s="337"/>
      <c r="AB2441" s="337"/>
      <c r="AC2441" s="337"/>
      <c r="AD2441" s="338"/>
      <c r="AE2441" s="336"/>
      <c r="AF2441" s="337"/>
      <c r="AG2441" s="337"/>
      <c r="AH2441" s="337"/>
      <c r="AI2441" s="337"/>
      <c r="AJ2441" s="337"/>
      <c r="AK2441" s="300"/>
      <c r="AL2441" s="301"/>
      <c r="AM2441" s="301"/>
      <c r="AN2441" s="301"/>
      <c r="AO2441" s="301"/>
      <c r="AP2441" s="301"/>
      <c r="AQ2441" s="301"/>
      <c r="AR2441" s="301"/>
      <c r="AS2441" s="301"/>
      <c r="AT2441" s="301"/>
      <c r="AU2441" s="301"/>
      <c r="AV2441" s="301"/>
      <c r="AW2441" s="301"/>
      <c r="AX2441" s="302"/>
      <c r="AY2441" s="407"/>
      <c r="AZ2441" s="304"/>
      <c r="BA2441" s="304"/>
      <c r="BB2441" s="408"/>
      <c r="BC2441" s="306">
        <f t="shared" si="136"/>
        <v>0</v>
      </c>
      <c r="BD2441" s="307"/>
      <c r="BE2441" s="307"/>
      <c r="BF2441" s="308"/>
      <c r="BG2441" s="309"/>
      <c r="BH2441" s="310"/>
      <c r="BI2441" s="310"/>
      <c r="BJ2441" s="311"/>
      <c r="BK2441" s="312">
        <f t="shared" si="137"/>
        <v>0</v>
      </c>
      <c r="BL2441" s="313"/>
      <c r="BM2441" s="313"/>
      <c r="BN2441" s="313"/>
      <c r="BO2441" s="313"/>
      <c r="BP2441" s="314"/>
      <c r="BQ2441" s="294"/>
      <c r="BR2441" s="295"/>
      <c r="BS2441" s="295"/>
      <c r="BT2441" s="295"/>
      <c r="BU2441" s="295"/>
      <c r="BV2441" s="295"/>
      <c r="BW2441" s="296"/>
      <c r="BX2441" s="294"/>
      <c r="BY2441" s="295"/>
      <c r="BZ2441" s="295"/>
      <c r="CA2441" s="295"/>
      <c r="CB2441" s="295"/>
      <c r="CC2441" s="296"/>
      <c r="CD2441" s="294"/>
      <c r="CE2441" s="295"/>
      <c r="CF2441" s="295"/>
      <c r="CG2441" s="295"/>
      <c r="CH2441" s="295"/>
      <c r="CI2441" s="296"/>
    </row>
    <row r="2442" spans="1:87" ht="18" customHeight="1" x14ac:dyDescent="0.25">
      <c r="A2442" s="75"/>
      <c r="B2442" s="327"/>
      <c r="C2442" s="328"/>
      <c r="D2442" s="328"/>
      <c r="E2442" s="328"/>
      <c r="F2442" s="328"/>
      <c r="G2442" s="328"/>
      <c r="H2442" s="328"/>
      <c r="I2442" s="328"/>
      <c r="J2442" s="328"/>
      <c r="K2442" s="328"/>
      <c r="L2442" s="328"/>
      <c r="M2442" s="328"/>
      <c r="N2442" s="328"/>
      <c r="O2442" s="328"/>
      <c r="P2442" s="328"/>
      <c r="Q2442" s="328"/>
      <c r="R2442" s="328"/>
      <c r="S2442" s="328"/>
      <c r="T2442" s="328"/>
      <c r="U2442" s="328"/>
      <c r="V2442" s="328"/>
      <c r="W2442" s="328"/>
      <c r="X2442" s="328"/>
      <c r="Y2442" s="329"/>
      <c r="Z2442" s="336"/>
      <c r="AA2442" s="337"/>
      <c r="AB2442" s="337"/>
      <c r="AC2442" s="337"/>
      <c r="AD2442" s="338"/>
      <c r="AE2442" s="336"/>
      <c r="AF2442" s="337"/>
      <c r="AG2442" s="337"/>
      <c r="AH2442" s="337"/>
      <c r="AI2442" s="337"/>
      <c r="AJ2442" s="337"/>
      <c r="AK2442" s="300"/>
      <c r="AL2442" s="301"/>
      <c r="AM2442" s="301"/>
      <c r="AN2442" s="301"/>
      <c r="AO2442" s="301"/>
      <c r="AP2442" s="301"/>
      <c r="AQ2442" s="301"/>
      <c r="AR2442" s="301"/>
      <c r="AS2442" s="301"/>
      <c r="AT2442" s="301"/>
      <c r="AU2442" s="301"/>
      <c r="AV2442" s="301"/>
      <c r="AW2442" s="301"/>
      <c r="AX2442" s="302"/>
      <c r="AY2442" s="407"/>
      <c r="AZ2442" s="304"/>
      <c r="BA2442" s="304"/>
      <c r="BB2442" s="408"/>
      <c r="BC2442" s="306">
        <f t="shared" si="136"/>
        <v>0</v>
      </c>
      <c r="BD2442" s="307"/>
      <c r="BE2442" s="307"/>
      <c r="BF2442" s="308"/>
      <c r="BG2442" s="309"/>
      <c r="BH2442" s="310"/>
      <c r="BI2442" s="310"/>
      <c r="BJ2442" s="311"/>
      <c r="BK2442" s="312">
        <f t="shared" si="137"/>
        <v>0</v>
      </c>
      <c r="BL2442" s="313"/>
      <c r="BM2442" s="313"/>
      <c r="BN2442" s="313"/>
      <c r="BO2442" s="313"/>
      <c r="BP2442" s="314"/>
      <c r="BQ2442" s="294"/>
      <c r="BR2442" s="295"/>
      <c r="BS2442" s="295"/>
      <c r="BT2442" s="295"/>
      <c r="BU2442" s="295"/>
      <c r="BV2442" s="295"/>
      <c r="BW2442" s="296"/>
      <c r="BX2442" s="294"/>
      <c r="BY2442" s="295"/>
      <c r="BZ2442" s="295"/>
      <c r="CA2442" s="295"/>
      <c r="CB2442" s="295"/>
      <c r="CC2442" s="296"/>
      <c r="CD2442" s="294"/>
      <c r="CE2442" s="295"/>
      <c r="CF2442" s="295"/>
      <c r="CG2442" s="295"/>
      <c r="CH2442" s="295"/>
      <c r="CI2442" s="296"/>
    </row>
    <row r="2443" spans="1:87" ht="18" customHeight="1" thickBot="1" x14ac:dyDescent="0.3">
      <c r="A2443" s="75"/>
      <c r="B2443" s="330"/>
      <c r="C2443" s="331"/>
      <c r="D2443" s="331"/>
      <c r="E2443" s="331"/>
      <c r="F2443" s="331"/>
      <c r="G2443" s="331"/>
      <c r="H2443" s="331"/>
      <c r="I2443" s="331"/>
      <c r="J2443" s="331"/>
      <c r="K2443" s="331"/>
      <c r="L2443" s="331"/>
      <c r="M2443" s="331"/>
      <c r="N2443" s="331"/>
      <c r="O2443" s="331"/>
      <c r="P2443" s="331"/>
      <c r="Q2443" s="331"/>
      <c r="R2443" s="331"/>
      <c r="S2443" s="331"/>
      <c r="T2443" s="331"/>
      <c r="U2443" s="331"/>
      <c r="V2443" s="331"/>
      <c r="W2443" s="331"/>
      <c r="X2443" s="331"/>
      <c r="Y2443" s="332"/>
      <c r="Z2443" s="339"/>
      <c r="AA2443" s="340"/>
      <c r="AB2443" s="340"/>
      <c r="AC2443" s="340"/>
      <c r="AD2443" s="341"/>
      <c r="AE2443" s="339"/>
      <c r="AF2443" s="340"/>
      <c r="AG2443" s="340"/>
      <c r="AH2443" s="340"/>
      <c r="AI2443" s="340"/>
      <c r="AJ2443" s="340"/>
      <c r="AK2443" s="392"/>
      <c r="AL2443" s="393"/>
      <c r="AM2443" s="393"/>
      <c r="AN2443" s="393"/>
      <c r="AO2443" s="393"/>
      <c r="AP2443" s="393"/>
      <c r="AQ2443" s="393"/>
      <c r="AR2443" s="393"/>
      <c r="AS2443" s="393"/>
      <c r="AT2443" s="393"/>
      <c r="AU2443" s="393"/>
      <c r="AV2443" s="393"/>
      <c r="AW2443" s="393"/>
      <c r="AX2443" s="394"/>
      <c r="AY2443" s="411"/>
      <c r="AZ2443" s="396"/>
      <c r="BA2443" s="396"/>
      <c r="BB2443" s="412"/>
      <c r="BC2443" s="398">
        <f t="shared" si="136"/>
        <v>0</v>
      </c>
      <c r="BD2443" s="399"/>
      <c r="BE2443" s="399"/>
      <c r="BF2443" s="400"/>
      <c r="BG2443" s="401"/>
      <c r="BH2443" s="402"/>
      <c r="BI2443" s="402"/>
      <c r="BJ2443" s="403"/>
      <c r="BK2443" s="404">
        <f t="shared" si="137"/>
        <v>0</v>
      </c>
      <c r="BL2443" s="405"/>
      <c r="BM2443" s="405"/>
      <c r="BN2443" s="405"/>
      <c r="BO2443" s="405"/>
      <c r="BP2443" s="406"/>
      <c r="BQ2443" s="297"/>
      <c r="BR2443" s="298"/>
      <c r="BS2443" s="298"/>
      <c r="BT2443" s="298"/>
      <c r="BU2443" s="298"/>
      <c r="BV2443" s="298"/>
      <c r="BW2443" s="299"/>
      <c r="BX2443" s="297"/>
      <c r="BY2443" s="298"/>
      <c r="BZ2443" s="298"/>
      <c r="CA2443" s="298"/>
      <c r="CB2443" s="298"/>
      <c r="CC2443" s="299"/>
      <c r="CD2443" s="297"/>
      <c r="CE2443" s="298"/>
      <c r="CF2443" s="298"/>
      <c r="CG2443" s="298"/>
      <c r="CH2443" s="298"/>
      <c r="CI2443" s="299"/>
    </row>
    <row r="2444" spans="1:87" ht="18" customHeight="1" thickBot="1" x14ac:dyDescent="0.3">
      <c r="A2444" s="75"/>
      <c r="B2444" s="377"/>
      <c r="C2444" s="378"/>
      <c r="D2444" s="378"/>
      <c r="E2444" s="378"/>
      <c r="F2444" s="378"/>
      <c r="G2444" s="378"/>
      <c r="H2444" s="378"/>
      <c r="I2444" s="378"/>
      <c r="J2444" s="378"/>
      <c r="K2444" s="378"/>
      <c r="L2444" s="378"/>
      <c r="M2444" s="378"/>
      <c r="N2444" s="378"/>
      <c r="O2444" s="378"/>
      <c r="P2444" s="378"/>
      <c r="Q2444" s="378"/>
      <c r="R2444" s="378"/>
      <c r="S2444" s="378"/>
      <c r="T2444" s="378"/>
      <c r="U2444" s="378"/>
      <c r="V2444" s="378"/>
      <c r="W2444" s="378"/>
      <c r="X2444" s="378"/>
      <c r="Y2444" s="378"/>
      <c r="Z2444" s="378"/>
      <c r="AA2444" s="378"/>
      <c r="AB2444" s="378"/>
      <c r="AC2444" s="378"/>
      <c r="AD2444" s="378"/>
      <c r="AE2444" s="378"/>
      <c r="AF2444" s="378"/>
      <c r="AG2444" s="378"/>
      <c r="AH2444" s="378"/>
      <c r="AI2444" s="378"/>
      <c r="AJ2444" s="379"/>
      <c r="AK2444" s="380" t="s">
        <v>3</v>
      </c>
      <c r="AL2444" s="381"/>
      <c r="AM2444" s="381"/>
      <c r="AN2444" s="381"/>
      <c r="AO2444" s="381"/>
      <c r="AP2444" s="381"/>
      <c r="AQ2444" s="381"/>
      <c r="AR2444" s="381"/>
      <c r="AS2444" s="381"/>
      <c r="AT2444" s="381"/>
      <c r="AU2444" s="381"/>
      <c r="AV2444" s="381"/>
      <c r="AW2444" s="381"/>
      <c r="AX2444" s="381"/>
      <c r="AY2444" s="382"/>
      <c r="AZ2444" s="382"/>
      <c r="BA2444" s="382"/>
      <c r="BB2444" s="382"/>
      <c r="BC2444" s="382"/>
      <c r="BD2444" s="382"/>
      <c r="BE2444" s="382"/>
      <c r="BF2444" s="382"/>
      <c r="BG2444" s="382"/>
      <c r="BH2444" s="382"/>
      <c r="BI2444" s="382"/>
      <c r="BJ2444" s="383"/>
      <c r="BK2444" s="384">
        <f>SUM(BK2414:BK2443)</f>
        <v>0</v>
      </c>
      <c r="BL2444" s="385"/>
      <c r="BM2444" s="385"/>
      <c r="BN2444" s="385"/>
      <c r="BO2444" s="385"/>
      <c r="BP2444" s="386"/>
      <c r="BQ2444" s="387" t="s">
        <v>100</v>
      </c>
      <c r="BR2444" s="388"/>
      <c r="BS2444" s="388"/>
      <c r="BT2444" s="388"/>
      <c r="BU2444" s="388"/>
      <c r="BV2444" s="388"/>
      <c r="BW2444" s="388"/>
      <c r="BX2444" s="388"/>
      <c r="BY2444" s="388"/>
      <c r="BZ2444" s="388"/>
      <c r="CA2444" s="388"/>
      <c r="CB2444" s="388"/>
      <c r="CC2444" s="389"/>
      <c r="CD2444" s="390">
        <f>+CD2414*AE2414</f>
        <v>0</v>
      </c>
      <c r="CE2444" s="390"/>
      <c r="CF2444" s="390"/>
      <c r="CG2444" s="390"/>
      <c r="CH2444" s="390"/>
      <c r="CI2444" s="391"/>
    </row>
    <row r="2445" spans="1:87" ht="18" customHeight="1" thickBot="1" x14ac:dyDescent="0.3">
      <c r="A2445" s="75"/>
      <c r="B2445" s="76"/>
      <c r="C2445" s="76"/>
      <c r="D2445" s="76"/>
      <c r="E2445" s="76"/>
      <c r="F2445" s="76"/>
      <c r="G2445" s="76"/>
      <c r="H2445" s="76"/>
      <c r="I2445" s="76"/>
      <c r="J2445" s="76"/>
      <c r="K2445" s="76"/>
      <c r="L2445" s="76"/>
      <c r="M2445" s="76"/>
      <c r="N2445" s="76"/>
      <c r="O2445" s="76"/>
      <c r="P2445" s="76"/>
      <c r="Q2445" s="76"/>
      <c r="R2445" s="76"/>
      <c r="S2445" s="76"/>
      <c r="T2445" s="76"/>
      <c r="U2445" s="76"/>
      <c r="V2445" s="76"/>
      <c r="W2445" s="76"/>
      <c r="X2445" s="76"/>
      <c r="Y2445" s="76"/>
      <c r="Z2445" s="76"/>
      <c r="AA2445" s="76"/>
      <c r="AB2445" s="76"/>
      <c r="AC2445" s="76"/>
      <c r="AD2445" s="76"/>
      <c r="AE2445" s="76"/>
      <c r="AF2445" s="76"/>
      <c r="AG2445" s="76"/>
      <c r="AH2445" s="76"/>
      <c r="AI2445" s="76"/>
      <c r="AJ2445" s="76"/>
      <c r="AK2445" s="76"/>
      <c r="AL2445" s="76"/>
      <c r="AM2445" s="76"/>
      <c r="AN2445" s="76"/>
      <c r="AO2445" s="76"/>
      <c r="AP2445" s="76"/>
      <c r="AQ2445" s="76"/>
      <c r="AR2445" s="76"/>
      <c r="AS2445" s="76"/>
      <c r="AT2445" s="76"/>
      <c r="AU2445" s="76"/>
      <c r="AV2445" s="76"/>
      <c r="AW2445" s="76"/>
      <c r="AX2445" s="76"/>
      <c r="AY2445" s="77"/>
      <c r="AZ2445" s="77"/>
      <c r="BA2445" s="77"/>
      <c r="BB2445" s="77"/>
      <c r="BC2445" s="77"/>
      <c r="BD2445" s="77"/>
      <c r="BE2445" s="77"/>
      <c r="BF2445" s="77"/>
      <c r="BG2445" s="78"/>
      <c r="BH2445" s="78"/>
      <c r="BI2445" s="78"/>
      <c r="BJ2445" s="78"/>
      <c r="BK2445" s="79"/>
      <c r="BL2445" s="79"/>
      <c r="BM2445" s="79"/>
      <c r="BN2445" s="79"/>
      <c r="BO2445" s="79"/>
      <c r="BP2445" s="79"/>
      <c r="BQ2445" s="79"/>
      <c r="BR2445" s="79"/>
      <c r="BS2445" s="79"/>
      <c r="BT2445" s="79"/>
      <c r="BU2445" s="79"/>
      <c r="BV2445" s="79"/>
      <c r="BW2445" s="79"/>
      <c r="BX2445" s="79"/>
      <c r="BY2445" s="79"/>
      <c r="BZ2445" s="79"/>
      <c r="CA2445" s="79"/>
      <c r="CB2445" s="79"/>
      <c r="CC2445" s="79"/>
      <c r="CD2445" s="79"/>
      <c r="CE2445" s="79"/>
      <c r="CF2445" s="79"/>
      <c r="CG2445" s="79"/>
      <c r="CH2445" s="79"/>
      <c r="CI2445" s="79"/>
    </row>
    <row r="2446" spans="1:87" ht="18" customHeight="1" x14ac:dyDescent="0.25">
      <c r="A2446" s="75"/>
      <c r="B2446" s="348" t="s">
        <v>0</v>
      </c>
      <c r="C2446" s="349"/>
      <c r="D2446" s="349"/>
      <c r="E2446" s="349"/>
      <c r="F2446" s="349"/>
      <c r="G2446" s="349"/>
      <c r="H2446" s="349"/>
      <c r="I2446" s="349"/>
      <c r="J2446" s="349"/>
      <c r="K2446" s="349"/>
      <c r="L2446" s="349"/>
      <c r="M2446" s="349"/>
      <c r="N2446" s="349"/>
      <c r="O2446" s="349"/>
      <c r="P2446" s="349"/>
      <c r="Q2446" s="349"/>
      <c r="R2446" s="349"/>
      <c r="S2446" s="349"/>
      <c r="T2446" s="349"/>
      <c r="U2446" s="349"/>
      <c r="V2446" s="349"/>
      <c r="W2446" s="349"/>
      <c r="X2446" s="349"/>
      <c r="Y2446" s="350"/>
      <c r="Z2446" s="348" t="s">
        <v>80</v>
      </c>
      <c r="AA2446" s="349"/>
      <c r="AB2446" s="349"/>
      <c r="AC2446" s="349"/>
      <c r="AD2446" s="350"/>
      <c r="AE2446" s="357" t="s">
        <v>79</v>
      </c>
      <c r="AF2446" s="358"/>
      <c r="AG2446" s="358"/>
      <c r="AH2446" s="358"/>
      <c r="AI2446" s="358"/>
      <c r="AJ2446" s="359"/>
      <c r="AK2446" s="357" t="s">
        <v>81</v>
      </c>
      <c r="AL2446" s="358"/>
      <c r="AM2446" s="358"/>
      <c r="AN2446" s="358"/>
      <c r="AO2446" s="358"/>
      <c r="AP2446" s="358"/>
      <c r="AQ2446" s="358"/>
      <c r="AR2446" s="358"/>
      <c r="AS2446" s="358"/>
      <c r="AT2446" s="358"/>
      <c r="AU2446" s="358"/>
      <c r="AV2446" s="358"/>
      <c r="AW2446" s="358"/>
      <c r="AX2446" s="359"/>
      <c r="AY2446" s="357" t="s">
        <v>1</v>
      </c>
      <c r="AZ2446" s="358"/>
      <c r="BA2446" s="358"/>
      <c r="BB2446" s="359"/>
      <c r="BC2446" s="348" t="s">
        <v>104</v>
      </c>
      <c r="BD2446" s="349"/>
      <c r="BE2446" s="349"/>
      <c r="BF2446" s="350"/>
      <c r="BG2446" s="366" t="s">
        <v>82</v>
      </c>
      <c r="BH2446" s="367"/>
      <c r="BI2446" s="367"/>
      <c r="BJ2446" s="368"/>
      <c r="BK2446" s="315" t="s">
        <v>99</v>
      </c>
      <c r="BL2446" s="316"/>
      <c r="BM2446" s="316"/>
      <c r="BN2446" s="316"/>
      <c r="BO2446" s="316"/>
      <c r="BP2446" s="317"/>
      <c r="BQ2446" s="315" t="s">
        <v>83</v>
      </c>
      <c r="BR2446" s="316"/>
      <c r="BS2446" s="316"/>
      <c r="BT2446" s="316"/>
      <c r="BU2446" s="316"/>
      <c r="BV2446" s="316"/>
      <c r="BW2446" s="317"/>
      <c r="BX2446" s="315" t="s">
        <v>84</v>
      </c>
      <c r="BY2446" s="316"/>
      <c r="BZ2446" s="316"/>
      <c r="CA2446" s="316"/>
      <c r="CB2446" s="316"/>
      <c r="CC2446" s="317"/>
      <c r="CD2446" s="315" t="s">
        <v>85</v>
      </c>
      <c r="CE2446" s="316"/>
      <c r="CF2446" s="316"/>
      <c r="CG2446" s="316"/>
      <c r="CH2446" s="316"/>
      <c r="CI2446" s="317"/>
    </row>
    <row r="2447" spans="1:87" ht="18" customHeight="1" x14ac:dyDescent="0.25">
      <c r="A2447" s="75"/>
      <c r="B2447" s="351"/>
      <c r="C2447" s="352"/>
      <c r="D2447" s="352"/>
      <c r="E2447" s="352"/>
      <c r="F2447" s="352"/>
      <c r="G2447" s="352"/>
      <c r="H2447" s="352"/>
      <c r="I2447" s="352"/>
      <c r="J2447" s="352"/>
      <c r="K2447" s="352"/>
      <c r="L2447" s="352"/>
      <c r="M2447" s="352"/>
      <c r="N2447" s="352"/>
      <c r="O2447" s="352"/>
      <c r="P2447" s="352"/>
      <c r="Q2447" s="352"/>
      <c r="R2447" s="352"/>
      <c r="S2447" s="352"/>
      <c r="T2447" s="352"/>
      <c r="U2447" s="352"/>
      <c r="V2447" s="352"/>
      <c r="W2447" s="352"/>
      <c r="X2447" s="352"/>
      <c r="Y2447" s="353"/>
      <c r="Z2447" s="351"/>
      <c r="AA2447" s="352"/>
      <c r="AB2447" s="352"/>
      <c r="AC2447" s="352"/>
      <c r="AD2447" s="353"/>
      <c r="AE2447" s="360"/>
      <c r="AF2447" s="361"/>
      <c r="AG2447" s="361"/>
      <c r="AH2447" s="361"/>
      <c r="AI2447" s="361"/>
      <c r="AJ2447" s="362"/>
      <c r="AK2447" s="360"/>
      <c r="AL2447" s="361"/>
      <c r="AM2447" s="361"/>
      <c r="AN2447" s="361"/>
      <c r="AO2447" s="361"/>
      <c r="AP2447" s="361"/>
      <c r="AQ2447" s="361"/>
      <c r="AR2447" s="361"/>
      <c r="AS2447" s="361"/>
      <c r="AT2447" s="361"/>
      <c r="AU2447" s="361"/>
      <c r="AV2447" s="361"/>
      <c r="AW2447" s="361"/>
      <c r="AX2447" s="362"/>
      <c r="AY2447" s="360"/>
      <c r="AZ2447" s="361"/>
      <c r="BA2447" s="361"/>
      <c r="BB2447" s="362"/>
      <c r="BC2447" s="351"/>
      <c r="BD2447" s="352"/>
      <c r="BE2447" s="352"/>
      <c r="BF2447" s="353"/>
      <c r="BG2447" s="369"/>
      <c r="BH2447" s="370"/>
      <c r="BI2447" s="370"/>
      <c r="BJ2447" s="371"/>
      <c r="BK2447" s="318"/>
      <c r="BL2447" s="319"/>
      <c r="BM2447" s="319"/>
      <c r="BN2447" s="319"/>
      <c r="BO2447" s="319"/>
      <c r="BP2447" s="320"/>
      <c r="BQ2447" s="318"/>
      <c r="BR2447" s="319"/>
      <c r="BS2447" s="319"/>
      <c r="BT2447" s="319"/>
      <c r="BU2447" s="319"/>
      <c r="BV2447" s="319"/>
      <c r="BW2447" s="320"/>
      <c r="BX2447" s="318"/>
      <c r="BY2447" s="319"/>
      <c r="BZ2447" s="319"/>
      <c r="CA2447" s="319"/>
      <c r="CB2447" s="319"/>
      <c r="CC2447" s="320"/>
      <c r="CD2447" s="318"/>
      <c r="CE2447" s="319"/>
      <c r="CF2447" s="319"/>
      <c r="CG2447" s="319"/>
      <c r="CH2447" s="319"/>
      <c r="CI2447" s="320"/>
    </row>
    <row r="2448" spans="1:87" ht="18" customHeight="1" thickBot="1" x14ac:dyDescent="0.3">
      <c r="A2448" s="75"/>
      <c r="B2448" s="354"/>
      <c r="C2448" s="355"/>
      <c r="D2448" s="355"/>
      <c r="E2448" s="355"/>
      <c r="F2448" s="355"/>
      <c r="G2448" s="355"/>
      <c r="H2448" s="355"/>
      <c r="I2448" s="355"/>
      <c r="J2448" s="355"/>
      <c r="K2448" s="355"/>
      <c r="L2448" s="355"/>
      <c r="M2448" s="355"/>
      <c r="N2448" s="355"/>
      <c r="O2448" s="355"/>
      <c r="P2448" s="355"/>
      <c r="Q2448" s="355"/>
      <c r="R2448" s="355"/>
      <c r="S2448" s="355"/>
      <c r="T2448" s="355"/>
      <c r="U2448" s="355"/>
      <c r="V2448" s="355"/>
      <c r="W2448" s="355"/>
      <c r="X2448" s="355"/>
      <c r="Y2448" s="356"/>
      <c r="Z2448" s="354"/>
      <c r="AA2448" s="355"/>
      <c r="AB2448" s="355"/>
      <c r="AC2448" s="355"/>
      <c r="AD2448" s="356"/>
      <c r="AE2448" s="363"/>
      <c r="AF2448" s="364"/>
      <c r="AG2448" s="364"/>
      <c r="AH2448" s="364"/>
      <c r="AI2448" s="364"/>
      <c r="AJ2448" s="365"/>
      <c r="AK2448" s="360"/>
      <c r="AL2448" s="361"/>
      <c r="AM2448" s="361"/>
      <c r="AN2448" s="361"/>
      <c r="AO2448" s="361"/>
      <c r="AP2448" s="361"/>
      <c r="AQ2448" s="361"/>
      <c r="AR2448" s="361"/>
      <c r="AS2448" s="361"/>
      <c r="AT2448" s="361"/>
      <c r="AU2448" s="361"/>
      <c r="AV2448" s="361"/>
      <c r="AW2448" s="361"/>
      <c r="AX2448" s="362"/>
      <c r="AY2448" s="360"/>
      <c r="AZ2448" s="361"/>
      <c r="BA2448" s="361"/>
      <c r="BB2448" s="362"/>
      <c r="BC2448" s="351"/>
      <c r="BD2448" s="352"/>
      <c r="BE2448" s="352"/>
      <c r="BF2448" s="353"/>
      <c r="BG2448" s="369"/>
      <c r="BH2448" s="370"/>
      <c r="BI2448" s="370"/>
      <c r="BJ2448" s="371"/>
      <c r="BK2448" s="318"/>
      <c r="BL2448" s="319"/>
      <c r="BM2448" s="319"/>
      <c r="BN2448" s="319"/>
      <c r="BO2448" s="319"/>
      <c r="BP2448" s="320"/>
      <c r="BQ2448" s="321"/>
      <c r="BR2448" s="322"/>
      <c r="BS2448" s="322"/>
      <c r="BT2448" s="322"/>
      <c r="BU2448" s="322"/>
      <c r="BV2448" s="322"/>
      <c r="BW2448" s="323"/>
      <c r="BX2448" s="321"/>
      <c r="BY2448" s="322"/>
      <c r="BZ2448" s="322"/>
      <c r="CA2448" s="322"/>
      <c r="CB2448" s="322"/>
      <c r="CC2448" s="323"/>
      <c r="CD2448" s="321"/>
      <c r="CE2448" s="322"/>
      <c r="CF2448" s="322"/>
      <c r="CG2448" s="322"/>
      <c r="CH2448" s="322"/>
      <c r="CI2448" s="323"/>
    </row>
    <row r="2449" spans="1:87" ht="18" customHeight="1" x14ac:dyDescent="0.25">
      <c r="A2449" s="75"/>
      <c r="B2449" s="324"/>
      <c r="C2449" s="325"/>
      <c r="D2449" s="325"/>
      <c r="E2449" s="325"/>
      <c r="F2449" s="325"/>
      <c r="G2449" s="325"/>
      <c r="H2449" s="325"/>
      <c r="I2449" s="325"/>
      <c r="J2449" s="325"/>
      <c r="K2449" s="325"/>
      <c r="L2449" s="325"/>
      <c r="M2449" s="325"/>
      <c r="N2449" s="325"/>
      <c r="O2449" s="325"/>
      <c r="P2449" s="325"/>
      <c r="Q2449" s="325"/>
      <c r="R2449" s="325"/>
      <c r="S2449" s="325"/>
      <c r="T2449" s="325"/>
      <c r="U2449" s="325"/>
      <c r="V2449" s="325"/>
      <c r="W2449" s="325"/>
      <c r="X2449" s="325"/>
      <c r="Y2449" s="326"/>
      <c r="Z2449" s="333"/>
      <c r="AA2449" s="334"/>
      <c r="AB2449" s="334"/>
      <c r="AC2449" s="334"/>
      <c r="AD2449" s="335"/>
      <c r="AE2449" s="333"/>
      <c r="AF2449" s="334"/>
      <c r="AG2449" s="334"/>
      <c r="AH2449" s="334"/>
      <c r="AI2449" s="334"/>
      <c r="AJ2449" s="334"/>
      <c r="AK2449" s="342"/>
      <c r="AL2449" s="343"/>
      <c r="AM2449" s="343"/>
      <c r="AN2449" s="343"/>
      <c r="AO2449" s="343"/>
      <c r="AP2449" s="343"/>
      <c r="AQ2449" s="343"/>
      <c r="AR2449" s="343"/>
      <c r="AS2449" s="343"/>
      <c r="AT2449" s="343"/>
      <c r="AU2449" s="343"/>
      <c r="AV2449" s="343"/>
      <c r="AW2449" s="343"/>
      <c r="AX2449" s="344"/>
      <c r="AY2449" s="409"/>
      <c r="AZ2449" s="346"/>
      <c r="BA2449" s="346"/>
      <c r="BB2449" s="410"/>
      <c r="BC2449" s="345">
        <f>+$AE$2449*AY2449</f>
        <v>0</v>
      </c>
      <c r="BD2449" s="346"/>
      <c r="BE2449" s="346"/>
      <c r="BF2449" s="347"/>
      <c r="BG2449" s="285"/>
      <c r="BH2449" s="286"/>
      <c r="BI2449" s="286"/>
      <c r="BJ2449" s="287"/>
      <c r="BK2449" s="288">
        <f>+AY2449*BG2449</f>
        <v>0</v>
      </c>
      <c r="BL2449" s="289"/>
      <c r="BM2449" s="289"/>
      <c r="BN2449" s="289"/>
      <c r="BO2449" s="289"/>
      <c r="BP2449" s="290"/>
      <c r="BQ2449" s="291"/>
      <c r="BR2449" s="292"/>
      <c r="BS2449" s="292"/>
      <c r="BT2449" s="292"/>
      <c r="BU2449" s="292"/>
      <c r="BV2449" s="292"/>
      <c r="BW2449" s="293"/>
      <c r="BX2449" s="291">
        <f>+(((BK2479+BQ2449)*30)/70)</f>
        <v>0</v>
      </c>
      <c r="BY2449" s="292"/>
      <c r="BZ2449" s="292"/>
      <c r="CA2449" s="292"/>
      <c r="CB2449" s="292"/>
      <c r="CC2449" s="293"/>
      <c r="CD2449" s="291">
        <f>+BK2479+BQ2449+BX2449</f>
        <v>0</v>
      </c>
      <c r="CE2449" s="292"/>
      <c r="CF2449" s="292"/>
      <c r="CG2449" s="292"/>
      <c r="CH2449" s="292"/>
      <c r="CI2449" s="293"/>
    </row>
    <row r="2450" spans="1:87" ht="18" customHeight="1" x14ac:dyDescent="0.25">
      <c r="A2450" s="75"/>
      <c r="B2450" s="327"/>
      <c r="C2450" s="328"/>
      <c r="D2450" s="328"/>
      <c r="E2450" s="328"/>
      <c r="F2450" s="328"/>
      <c r="G2450" s="328"/>
      <c r="H2450" s="328"/>
      <c r="I2450" s="328"/>
      <c r="J2450" s="328"/>
      <c r="K2450" s="328"/>
      <c r="L2450" s="328"/>
      <c r="M2450" s="328"/>
      <c r="N2450" s="328"/>
      <c r="O2450" s="328"/>
      <c r="P2450" s="328"/>
      <c r="Q2450" s="328"/>
      <c r="R2450" s="328"/>
      <c r="S2450" s="328"/>
      <c r="T2450" s="328"/>
      <c r="U2450" s="328"/>
      <c r="V2450" s="328"/>
      <c r="W2450" s="328"/>
      <c r="X2450" s="328"/>
      <c r="Y2450" s="329"/>
      <c r="Z2450" s="336"/>
      <c r="AA2450" s="337"/>
      <c r="AB2450" s="337"/>
      <c r="AC2450" s="337"/>
      <c r="AD2450" s="338"/>
      <c r="AE2450" s="336"/>
      <c r="AF2450" s="337"/>
      <c r="AG2450" s="337"/>
      <c r="AH2450" s="337"/>
      <c r="AI2450" s="337"/>
      <c r="AJ2450" s="337"/>
      <c r="AK2450" s="300"/>
      <c r="AL2450" s="301"/>
      <c r="AM2450" s="301"/>
      <c r="AN2450" s="301"/>
      <c r="AO2450" s="301"/>
      <c r="AP2450" s="301"/>
      <c r="AQ2450" s="301"/>
      <c r="AR2450" s="301"/>
      <c r="AS2450" s="301"/>
      <c r="AT2450" s="301"/>
      <c r="AU2450" s="301"/>
      <c r="AV2450" s="301"/>
      <c r="AW2450" s="301"/>
      <c r="AX2450" s="302"/>
      <c r="AY2450" s="407"/>
      <c r="AZ2450" s="304"/>
      <c r="BA2450" s="304"/>
      <c r="BB2450" s="408"/>
      <c r="BC2450" s="306">
        <f t="shared" ref="BC2450:BC2478" si="138">+$AE$2449*AY2450</f>
        <v>0</v>
      </c>
      <c r="BD2450" s="307"/>
      <c r="BE2450" s="307"/>
      <c r="BF2450" s="308"/>
      <c r="BG2450" s="309"/>
      <c r="BH2450" s="310"/>
      <c r="BI2450" s="310"/>
      <c r="BJ2450" s="311"/>
      <c r="BK2450" s="312">
        <f t="shared" ref="BK2450:BK2478" si="139">+AY2450*BG2450</f>
        <v>0</v>
      </c>
      <c r="BL2450" s="313"/>
      <c r="BM2450" s="313"/>
      <c r="BN2450" s="313"/>
      <c r="BO2450" s="313"/>
      <c r="BP2450" s="314"/>
      <c r="BQ2450" s="294"/>
      <c r="BR2450" s="295"/>
      <c r="BS2450" s="295"/>
      <c r="BT2450" s="295"/>
      <c r="BU2450" s="295"/>
      <c r="BV2450" s="295"/>
      <c r="BW2450" s="296"/>
      <c r="BX2450" s="294"/>
      <c r="BY2450" s="295"/>
      <c r="BZ2450" s="295"/>
      <c r="CA2450" s="295"/>
      <c r="CB2450" s="295"/>
      <c r="CC2450" s="296"/>
      <c r="CD2450" s="294"/>
      <c r="CE2450" s="295"/>
      <c r="CF2450" s="295"/>
      <c r="CG2450" s="295"/>
      <c r="CH2450" s="295"/>
      <c r="CI2450" s="296"/>
    </row>
    <row r="2451" spans="1:87" ht="18" customHeight="1" x14ac:dyDescent="0.25">
      <c r="A2451" s="75"/>
      <c r="B2451" s="327"/>
      <c r="C2451" s="328"/>
      <c r="D2451" s="328"/>
      <c r="E2451" s="328"/>
      <c r="F2451" s="328"/>
      <c r="G2451" s="328"/>
      <c r="H2451" s="328"/>
      <c r="I2451" s="328"/>
      <c r="J2451" s="328"/>
      <c r="K2451" s="328"/>
      <c r="L2451" s="328"/>
      <c r="M2451" s="328"/>
      <c r="N2451" s="328"/>
      <c r="O2451" s="328"/>
      <c r="P2451" s="328"/>
      <c r="Q2451" s="328"/>
      <c r="R2451" s="328"/>
      <c r="S2451" s="328"/>
      <c r="T2451" s="328"/>
      <c r="U2451" s="328"/>
      <c r="V2451" s="328"/>
      <c r="W2451" s="328"/>
      <c r="X2451" s="328"/>
      <c r="Y2451" s="329"/>
      <c r="Z2451" s="336"/>
      <c r="AA2451" s="337"/>
      <c r="AB2451" s="337"/>
      <c r="AC2451" s="337"/>
      <c r="AD2451" s="338"/>
      <c r="AE2451" s="336"/>
      <c r="AF2451" s="337"/>
      <c r="AG2451" s="337"/>
      <c r="AH2451" s="337"/>
      <c r="AI2451" s="337"/>
      <c r="AJ2451" s="337"/>
      <c r="AK2451" s="300"/>
      <c r="AL2451" s="301"/>
      <c r="AM2451" s="301"/>
      <c r="AN2451" s="301"/>
      <c r="AO2451" s="301"/>
      <c r="AP2451" s="301"/>
      <c r="AQ2451" s="301"/>
      <c r="AR2451" s="301"/>
      <c r="AS2451" s="301"/>
      <c r="AT2451" s="301"/>
      <c r="AU2451" s="301"/>
      <c r="AV2451" s="301"/>
      <c r="AW2451" s="301"/>
      <c r="AX2451" s="302"/>
      <c r="AY2451" s="407"/>
      <c r="AZ2451" s="304"/>
      <c r="BA2451" s="304"/>
      <c r="BB2451" s="408"/>
      <c r="BC2451" s="306">
        <f t="shared" si="138"/>
        <v>0</v>
      </c>
      <c r="BD2451" s="307"/>
      <c r="BE2451" s="307"/>
      <c r="BF2451" s="308"/>
      <c r="BG2451" s="309"/>
      <c r="BH2451" s="310"/>
      <c r="BI2451" s="310"/>
      <c r="BJ2451" s="311"/>
      <c r="BK2451" s="312">
        <f t="shared" si="139"/>
        <v>0</v>
      </c>
      <c r="BL2451" s="313"/>
      <c r="BM2451" s="313"/>
      <c r="BN2451" s="313"/>
      <c r="BO2451" s="313"/>
      <c r="BP2451" s="314"/>
      <c r="BQ2451" s="294"/>
      <c r="BR2451" s="295"/>
      <c r="BS2451" s="295"/>
      <c r="BT2451" s="295"/>
      <c r="BU2451" s="295"/>
      <c r="BV2451" s="295"/>
      <c r="BW2451" s="296"/>
      <c r="BX2451" s="294"/>
      <c r="BY2451" s="295"/>
      <c r="BZ2451" s="295"/>
      <c r="CA2451" s="295"/>
      <c r="CB2451" s="295"/>
      <c r="CC2451" s="296"/>
      <c r="CD2451" s="294"/>
      <c r="CE2451" s="295"/>
      <c r="CF2451" s="295"/>
      <c r="CG2451" s="295"/>
      <c r="CH2451" s="295"/>
      <c r="CI2451" s="296"/>
    </row>
    <row r="2452" spans="1:87" ht="18" customHeight="1" x14ac:dyDescent="0.25">
      <c r="A2452" s="75"/>
      <c r="B2452" s="327"/>
      <c r="C2452" s="328"/>
      <c r="D2452" s="328"/>
      <c r="E2452" s="328"/>
      <c r="F2452" s="328"/>
      <c r="G2452" s="328"/>
      <c r="H2452" s="328"/>
      <c r="I2452" s="328"/>
      <c r="J2452" s="328"/>
      <c r="K2452" s="328"/>
      <c r="L2452" s="328"/>
      <c r="M2452" s="328"/>
      <c r="N2452" s="328"/>
      <c r="O2452" s="328"/>
      <c r="P2452" s="328"/>
      <c r="Q2452" s="328"/>
      <c r="R2452" s="328"/>
      <c r="S2452" s="328"/>
      <c r="T2452" s="328"/>
      <c r="U2452" s="328"/>
      <c r="V2452" s="328"/>
      <c r="W2452" s="328"/>
      <c r="X2452" s="328"/>
      <c r="Y2452" s="329"/>
      <c r="Z2452" s="336"/>
      <c r="AA2452" s="337"/>
      <c r="AB2452" s="337"/>
      <c r="AC2452" s="337"/>
      <c r="AD2452" s="338"/>
      <c r="AE2452" s="336"/>
      <c r="AF2452" s="337"/>
      <c r="AG2452" s="337"/>
      <c r="AH2452" s="337"/>
      <c r="AI2452" s="337"/>
      <c r="AJ2452" s="337"/>
      <c r="AK2452" s="300"/>
      <c r="AL2452" s="301"/>
      <c r="AM2452" s="301"/>
      <c r="AN2452" s="301"/>
      <c r="AO2452" s="301"/>
      <c r="AP2452" s="301"/>
      <c r="AQ2452" s="301"/>
      <c r="AR2452" s="301"/>
      <c r="AS2452" s="301"/>
      <c r="AT2452" s="301"/>
      <c r="AU2452" s="301"/>
      <c r="AV2452" s="301"/>
      <c r="AW2452" s="301"/>
      <c r="AX2452" s="302"/>
      <c r="AY2452" s="407"/>
      <c r="AZ2452" s="304"/>
      <c r="BA2452" s="304"/>
      <c r="BB2452" s="408"/>
      <c r="BC2452" s="306">
        <f t="shared" si="138"/>
        <v>0</v>
      </c>
      <c r="BD2452" s="307"/>
      <c r="BE2452" s="307"/>
      <c r="BF2452" s="308"/>
      <c r="BG2452" s="309"/>
      <c r="BH2452" s="310"/>
      <c r="BI2452" s="310"/>
      <c r="BJ2452" s="311"/>
      <c r="BK2452" s="312">
        <f t="shared" si="139"/>
        <v>0</v>
      </c>
      <c r="BL2452" s="313"/>
      <c r="BM2452" s="313"/>
      <c r="BN2452" s="313"/>
      <c r="BO2452" s="313"/>
      <c r="BP2452" s="314"/>
      <c r="BQ2452" s="294"/>
      <c r="BR2452" s="295"/>
      <c r="BS2452" s="295"/>
      <c r="BT2452" s="295"/>
      <c r="BU2452" s="295"/>
      <c r="BV2452" s="295"/>
      <c r="BW2452" s="296"/>
      <c r="BX2452" s="294"/>
      <c r="BY2452" s="295"/>
      <c r="BZ2452" s="295"/>
      <c r="CA2452" s="295"/>
      <c r="CB2452" s="295"/>
      <c r="CC2452" s="296"/>
      <c r="CD2452" s="294"/>
      <c r="CE2452" s="295"/>
      <c r="CF2452" s="295"/>
      <c r="CG2452" s="295"/>
      <c r="CH2452" s="295"/>
      <c r="CI2452" s="296"/>
    </row>
    <row r="2453" spans="1:87" ht="18" customHeight="1" x14ac:dyDescent="0.25">
      <c r="A2453" s="75"/>
      <c r="B2453" s="327"/>
      <c r="C2453" s="328"/>
      <c r="D2453" s="328"/>
      <c r="E2453" s="328"/>
      <c r="F2453" s="328"/>
      <c r="G2453" s="328"/>
      <c r="H2453" s="328"/>
      <c r="I2453" s="328"/>
      <c r="J2453" s="328"/>
      <c r="K2453" s="328"/>
      <c r="L2453" s="328"/>
      <c r="M2453" s="328"/>
      <c r="N2453" s="328"/>
      <c r="O2453" s="328"/>
      <c r="P2453" s="328"/>
      <c r="Q2453" s="328"/>
      <c r="R2453" s="328"/>
      <c r="S2453" s="328"/>
      <c r="T2453" s="328"/>
      <c r="U2453" s="328"/>
      <c r="V2453" s="328"/>
      <c r="W2453" s="328"/>
      <c r="X2453" s="328"/>
      <c r="Y2453" s="329"/>
      <c r="Z2453" s="336"/>
      <c r="AA2453" s="337"/>
      <c r="AB2453" s="337"/>
      <c r="AC2453" s="337"/>
      <c r="AD2453" s="338"/>
      <c r="AE2453" s="336"/>
      <c r="AF2453" s="337"/>
      <c r="AG2453" s="337"/>
      <c r="AH2453" s="337"/>
      <c r="AI2453" s="337"/>
      <c r="AJ2453" s="337"/>
      <c r="AK2453" s="300"/>
      <c r="AL2453" s="301"/>
      <c r="AM2453" s="301"/>
      <c r="AN2453" s="301"/>
      <c r="AO2453" s="301"/>
      <c r="AP2453" s="301"/>
      <c r="AQ2453" s="301"/>
      <c r="AR2453" s="301"/>
      <c r="AS2453" s="301"/>
      <c r="AT2453" s="301"/>
      <c r="AU2453" s="301"/>
      <c r="AV2453" s="301"/>
      <c r="AW2453" s="301"/>
      <c r="AX2453" s="302"/>
      <c r="AY2453" s="407"/>
      <c r="AZ2453" s="304"/>
      <c r="BA2453" s="304"/>
      <c r="BB2453" s="408"/>
      <c r="BC2453" s="306">
        <f t="shared" si="138"/>
        <v>0</v>
      </c>
      <c r="BD2453" s="307"/>
      <c r="BE2453" s="307"/>
      <c r="BF2453" s="308"/>
      <c r="BG2453" s="309"/>
      <c r="BH2453" s="310"/>
      <c r="BI2453" s="310"/>
      <c r="BJ2453" s="311"/>
      <c r="BK2453" s="312">
        <f t="shared" si="139"/>
        <v>0</v>
      </c>
      <c r="BL2453" s="313"/>
      <c r="BM2453" s="313"/>
      <c r="BN2453" s="313"/>
      <c r="BO2453" s="313"/>
      <c r="BP2453" s="314"/>
      <c r="BQ2453" s="294"/>
      <c r="BR2453" s="295"/>
      <c r="BS2453" s="295"/>
      <c r="BT2453" s="295"/>
      <c r="BU2453" s="295"/>
      <c r="BV2453" s="295"/>
      <c r="BW2453" s="296"/>
      <c r="BX2453" s="294"/>
      <c r="BY2453" s="295"/>
      <c r="BZ2453" s="295"/>
      <c r="CA2453" s="295"/>
      <c r="CB2453" s="295"/>
      <c r="CC2453" s="296"/>
      <c r="CD2453" s="294"/>
      <c r="CE2453" s="295"/>
      <c r="CF2453" s="295"/>
      <c r="CG2453" s="295"/>
      <c r="CH2453" s="295"/>
      <c r="CI2453" s="296"/>
    </row>
    <row r="2454" spans="1:87" ht="18" customHeight="1" x14ac:dyDescent="0.25">
      <c r="A2454" s="75"/>
      <c r="B2454" s="327"/>
      <c r="C2454" s="328"/>
      <c r="D2454" s="328"/>
      <c r="E2454" s="328"/>
      <c r="F2454" s="328"/>
      <c r="G2454" s="328"/>
      <c r="H2454" s="328"/>
      <c r="I2454" s="328"/>
      <c r="J2454" s="328"/>
      <c r="K2454" s="328"/>
      <c r="L2454" s="328"/>
      <c r="M2454" s="328"/>
      <c r="N2454" s="328"/>
      <c r="O2454" s="328"/>
      <c r="P2454" s="328"/>
      <c r="Q2454" s="328"/>
      <c r="R2454" s="328"/>
      <c r="S2454" s="328"/>
      <c r="T2454" s="328"/>
      <c r="U2454" s="328"/>
      <c r="V2454" s="328"/>
      <c r="W2454" s="328"/>
      <c r="X2454" s="328"/>
      <c r="Y2454" s="329"/>
      <c r="Z2454" s="336"/>
      <c r="AA2454" s="337"/>
      <c r="AB2454" s="337"/>
      <c r="AC2454" s="337"/>
      <c r="AD2454" s="338"/>
      <c r="AE2454" s="336"/>
      <c r="AF2454" s="337"/>
      <c r="AG2454" s="337"/>
      <c r="AH2454" s="337"/>
      <c r="AI2454" s="337"/>
      <c r="AJ2454" s="337"/>
      <c r="AK2454" s="300"/>
      <c r="AL2454" s="301"/>
      <c r="AM2454" s="301"/>
      <c r="AN2454" s="301"/>
      <c r="AO2454" s="301"/>
      <c r="AP2454" s="301"/>
      <c r="AQ2454" s="301"/>
      <c r="AR2454" s="301"/>
      <c r="AS2454" s="301"/>
      <c r="AT2454" s="301"/>
      <c r="AU2454" s="301"/>
      <c r="AV2454" s="301"/>
      <c r="AW2454" s="301"/>
      <c r="AX2454" s="302"/>
      <c r="AY2454" s="407"/>
      <c r="AZ2454" s="304"/>
      <c r="BA2454" s="304"/>
      <c r="BB2454" s="408"/>
      <c r="BC2454" s="306">
        <f t="shared" si="138"/>
        <v>0</v>
      </c>
      <c r="BD2454" s="307"/>
      <c r="BE2454" s="307"/>
      <c r="BF2454" s="308"/>
      <c r="BG2454" s="309"/>
      <c r="BH2454" s="310"/>
      <c r="BI2454" s="310"/>
      <c r="BJ2454" s="311"/>
      <c r="BK2454" s="312">
        <f t="shared" si="139"/>
        <v>0</v>
      </c>
      <c r="BL2454" s="313"/>
      <c r="BM2454" s="313"/>
      <c r="BN2454" s="313"/>
      <c r="BO2454" s="313"/>
      <c r="BP2454" s="314"/>
      <c r="BQ2454" s="294"/>
      <c r="BR2454" s="295"/>
      <c r="BS2454" s="295"/>
      <c r="BT2454" s="295"/>
      <c r="BU2454" s="295"/>
      <c r="BV2454" s="295"/>
      <c r="BW2454" s="296"/>
      <c r="BX2454" s="294"/>
      <c r="BY2454" s="295"/>
      <c r="BZ2454" s="295"/>
      <c r="CA2454" s="295"/>
      <c r="CB2454" s="295"/>
      <c r="CC2454" s="296"/>
      <c r="CD2454" s="294"/>
      <c r="CE2454" s="295"/>
      <c r="CF2454" s="295"/>
      <c r="CG2454" s="295"/>
      <c r="CH2454" s="295"/>
      <c r="CI2454" s="296"/>
    </row>
    <row r="2455" spans="1:87" ht="18" customHeight="1" x14ac:dyDescent="0.25">
      <c r="A2455" s="75"/>
      <c r="B2455" s="327"/>
      <c r="C2455" s="328"/>
      <c r="D2455" s="328"/>
      <c r="E2455" s="328"/>
      <c r="F2455" s="328"/>
      <c r="G2455" s="328"/>
      <c r="H2455" s="328"/>
      <c r="I2455" s="328"/>
      <c r="J2455" s="328"/>
      <c r="K2455" s="328"/>
      <c r="L2455" s="328"/>
      <c r="M2455" s="328"/>
      <c r="N2455" s="328"/>
      <c r="O2455" s="328"/>
      <c r="P2455" s="328"/>
      <c r="Q2455" s="328"/>
      <c r="R2455" s="328"/>
      <c r="S2455" s="328"/>
      <c r="T2455" s="328"/>
      <c r="U2455" s="328"/>
      <c r="V2455" s="328"/>
      <c r="W2455" s="328"/>
      <c r="X2455" s="328"/>
      <c r="Y2455" s="329"/>
      <c r="Z2455" s="336"/>
      <c r="AA2455" s="337"/>
      <c r="AB2455" s="337"/>
      <c r="AC2455" s="337"/>
      <c r="AD2455" s="338"/>
      <c r="AE2455" s="336"/>
      <c r="AF2455" s="337"/>
      <c r="AG2455" s="337"/>
      <c r="AH2455" s="337"/>
      <c r="AI2455" s="337"/>
      <c r="AJ2455" s="337"/>
      <c r="AK2455" s="300"/>
      <c r="AL2455" s="301"/>
      <c r="AM2455" s="301"/>
      <c r="AN2455" s="301"/>
      <c r="AO2455" s="301"/>
      <c r="AP2455" s="301"/>
      <c r="AQ2455" s="301"/>
      <c r="AR2455" s="301"/>
      <c r="AS2455" s="301"/>
      <c r="AT2455" s="301"/>
      <c r="AU2455" s="301"/>
      <c r="AV2455" s="301"/>
      <c r="AW2455" s="301"/>
      <c r="AX2455" s="302"/>
      <c r="AY2455" s="407"/>
      <c r="AZ2455" s="304"/>
      <c r="BA2455" s="304"/>
      <c r="BB2455" s="408"/>
      <c r="BC2455" s="306">
        <f t="shared" si="138"/>
        <v>0</v>
      </c>
      <c r="BD2455" s="307"/>
      <c r="BE2455" s="307"/>
      <c r="BF2455" s="308"/>
      <c r="BG2455" s="309"/>
      <c r="BH2455" s="310"/>
      <c r="BI2455" s="310"/>
      <c r="BJ2455" s="311"/>
      <c r="BK2455" s="312">
        <f t="shared" si="139"/>
        <v>0</v>
      </c>
      <c r="BL2455" s="313"/>
      <c r="BM2455" s="313"/>
      <c r="BN2455" s="313"/>
      <c r="BO2455" s="313"/>
      <c r="BP2455" s="314"/>
      <c r="BQ2455" s="294"/>
      <c r="BR2455" s="295"/>
      <c r="BS2455" s="295"/>
      <c r="BT2455" s="295"/>
      <c r="BU2455" s="295"/>
      <c r="BV2455" s="295"/>
      <c r="BW2455" s="296"/>
      <c r="BX2455" s="294"/>
      <c r="BY2455" s="295"/>
      <c r="BZ2455" s="295"/>
      <c r="CA2455" s="295"/>
      <c r="CB2455" s="295"/>
      <c r="CC2455" s="296"/>
      <c r="CD2455" s="294"/>
      <c r="CE2455" s="295"/>
      <c r="CF2455" s="295"/>
      <c r="CG2455" s="295"/>
      <c r="CH2455" s="295"/>
      <c r="CI2455" s="296"/>
    </row>
    <row r="2456" spans="1:87" ht="18" customHeight="1" x14ac:dyDescent="0.25">
      <c r="A2456" s="75"/>
      <c r="B2456" s="327"/>
      <c r="C2456" s="328"/>
      <c r="D2456" s="328"/>
      <c r="E2456" s="328"/>
      <c r="F2456" s="328"/>
      <c r="G2456" s="328"/>
      <c r="H2456" s="328"/>
      <c r="I2456" s="328"/>
      <c r="J2456" s="328"/>
      <c r="K2456" s="328"/>
      <c r="L2456" s="328"/>
      <c r="M2456" s="328"/>
      <c r="N2456" s="328"/>
      <c r="O2456" s="328"/>
      <c r="P2456" s="328"/>
      <c r="Q2456" s="328"/>
      <c r="R2456" s="328"/>
      <c r="S2456" s="328"/>
      <c r="T2456" s="328"/>
      <c r="U2456" s="328"/>
      <c r="V2456" s="328"/>
      <c r="W2456" s="328"/>
      <c r="X2456" s="328"/>
      <c r="Y2456" s="329"/>
      <c r="Z2456" s="336"/>
      <c r="AA2456" s="337"/>
      <c r="AB2456" s="337"/>
      <c r="AC2456" s="337"/>
      <c r="AD2456" s="338"/>
      <c r="AE2456" s="336"/>
      <c r="AF2456" s="337"/>
      <c r="AG2456" s="337"/>
      <c r="AH2456" s="337"/>
      <c r="AI2456" s="337"/>
      <c r="AJ2456" s="337"/>
      <c r="AK2456" s="300"/>
      <c r="AL2456" s="301"/>
      <c r="AM2456" s="301"/>
      <c r="AN2456" s="301"/>
      <c r="AO2456" s="301"/>
      <c r="AP2456" s="301"/>
      <c r="AQ2456" s="301"/>
      <c r="AR2456" s="301"/>
      <c r="AS2456" s="301"/>
      <c r="AT2456" s="301"/>
      <c r="AU2456" s="301"/>
      <c r="AV2456" s="301"/>
      <c r="AW2456" s="301"/>
      <c r="AX2456" s="302"/>
      <c r="AY2456" s="407"/>
      <c r="AZ2456" s="304"/>
      <c r="BA2456" s="304"/>
      <c r="BB2456" s="408"/>
      <c r="BC2456" s="306">
        <f t="shared" si="138"/>
        <v>0</v>
      </c>
      <c r="BD2456" s="307"/>
      <c r="BE2456" s="307"/>
      <c r="BF2456" s="308"/>
      <c r="BG2456" s="309"/>
      <c r="BH2456" s="310"/>
      <c r="BI2456" s="310"/>
      <c r="BJ2456" s="311"/>
      <c r="BK2456" s="312">
        <f t="shared" si="139"/>
        <v>0</v>
      </c>
      <c r="BL2456" s="313"/>
      <c r="BM2456" s="313"/>
      <c r="BN2456" s="313"/>
      <c r="BO2456" s="313"/>
      <c r="BP2456" s="314"/>
      <c r="BQ2456" s="294"/>
      <c r="BR2456" s="295"/>
      <c r="BS2456" s="295"/>
      <c r="BT2456" s="295"/>
      <c r="BU2456" s="295"/>
      <c r="BV2456" s="295"/>
      <c r="BW2456" s="296"/>
      <c r="BX2456" s="294"/>
      <c r="BY2456" s="295"/>
      <c r="BZ2456" s="295"/>
      <c r="CA2456" s="295"/>
      <c r="CB2456" s="295"/>
      <c r="CC2456" s="296"/>
      <c r="CD2456" s="294"/>
      <c r="CE2456" s="295"/>
      <c r="CF2456" s="295"/>
      <c r="CG2456" s="295"/>
      <c r="CH2456" s="295"/>
      <c r="CI2456" s="296"/>
    </row>
    <row r="2457" spans="1:87" ht="18" customHeight="1" x14ac:dyDescent="0.25">
      <c r="A2457" s="75"/>
      <c r="B2457" s="327"/>
      <c r="C2457" s="328"/>
      <c r="D2457" s="328"/>
      <c r="E2457" s="328"/>
      <c r="F2457" s="328"/>
      <c r="G2457" s="328"/>
      <c r="H2457" s="328"/>
      <c r="I2457" s="328"/>
      <c r="J2457" s="328"/>
      <c r="K2457" s="328"/>
      <c r="L2457" s="328"/>
      <c r="M2457" s="328"/>
      <c r="N2457" s="328"/>
      <c r="O2457" s="328"/>
      <c r="P2457" s="328"/>
      <c r="Q2457" s="328"/>
      <c r="R2457" s="328"/>
      <c r="S2457" s="328"/>
      <c r="T2457" s="328"/>
      <c r="U2457" s="328"/>
      <c r="V2457" s="328"/>
      <c r="W2457" s="328"/>
      <c r="X2457" s="328"/>
      <c r="Y2457" s="329"/>
      <c r="Z2457" s="336"/>
      <c r="AA2457" s="337"/>
      <c r="AB2457" s="337"/>
      <c r="AC2457" s="337"/>
      <c r="AD2457" s="338"/>
      <c r="AE2457" s="336"/>
      <c r="AF2457" s="337"/>
      <c r="AG2457" s="337"/>
      <c r="AH2457" s="337"/>
      <c r="AI2457" s="337"/>
      <c r="AJ2457" s="337"/>
      <c r="AK2457" s="300"/>
      <c r="AL2457" s="301"/>
      <c r="AM2457" s="301"/>
      <c r="AN2457" s="301"/>
      <c r="AO2457" s="301"/>
      <c r="AP2457" s="301"/>
      <c r="AQ2457" s="301"/>
      <c r="AR2457" s="301"/>
      <c r="AS2457" s="301"/>
      <c r="AT2457" s="301"/>
      <c r="AU2457" s="301"/>
      <c r="AV2457" s="301"/>
      <c r="AW2457" s="301"/>
      <c r="AX2457" s="302"/>
      <c r="AY2457" s="407"/>
      <c r="AZ2457" s="304"/>
      <c r="BA2457" s="304"/>
      <c r="BB2457" s="408"/>
      <c r="BC2457" s="306">
        <f t="shared" si="138"/>
        <v>0</v>
      </c>
      <c r="BD2457" s="307"/>
      <c r="BE2457" s="307"/>
      <c r="BF2457" s="308"/>
      <c r="BG2457" s="309"/>
      <c r="BH2457" s="310"/>
      <c r="BI2457" s="310"/>
      <c r="BJ2457" s="311"/>
      <c r="BK2457" s="312">
        <f t="shared" si="139"/>
        <v>0</v>
      </c>
      <c r="BL2457" s="313"/>
      <c r="BM2457" s="313"/>
      <c r="BN2457" s="313"/>
      <c r="BO2457" s="313"/>
      <c r="BP2457" s="314"/>
      <c r="BQ2457" s="294"/>
      <c r="BR2457" s="295"/>
      <c r="BS2457" s="295"/>
      <c r="BT2457" s="295"/>
      <c r="BU2457" s="295"/>
      <c r="BV2457" s="295"/>
      <c r="BW2457" s="296"/>
      <c r="BX2457" s="294"/>
      <c r="BY2457" s="295"/>
      <c r="BZ2457" s="295"/>
      <c r="CA2457" s="295"/>
      <c r="CB2457" s="295"/>
      <c r="CC2457" s="296"/>
      <c r="CD2457" s="294"/>
      <c r="CE2457" s="295"/>
      <c r="CF2457" s="295"/>
      <c r="CG2457" s="295"/>
      <c r="CH2457" s="295"/>
      <c r="CI2457" s="296"/>
    </row>
    <row r="2458" spans="1:87" ht="18" customHeight="1" x14ac:dyDescent="0.25">
      <c r="A2458" s="75"/>
      <c r="B2458" s="327"/>
      <c r="C2458" s="328"/>
      <c r="D2458" s="328"/>
      <c r="E2458" s="328"/>
      <c r="F2458" s="328"/>
      <c r="G2458" s="328"/>
      <c r="H2458" s="328"/>
      <c r="I2458" s="328"/>
      <c r="J2458" s="328"/>
      <c r="K2458" s="328"/>
      <c r="L2458" s="328"/>
      <c r="M2458" s="328"/>
      <c r="N2458" s="328"/>
      <c r="O2458" s="328"/>
      <c r="P2458" s="328"/>
      <c r="Q2458" s="328"/>
      <c r="R2458" s="328"/>
      <c r="S2458" s="328"/>
      <c r="T2458" s="328"/>
      <c r="U2458" s="328"/>
      <c r="V2458" s="328"/>
      <c r="W2458" s="328"/>
      <c r="X2458" s="328"/>
      <c r="Y2458" s="329"/>
      <c r="Z2458" s="336"/>
      <c r="AA2458" s="337"/>
      <c r="AB2458" s="337"/>
      <c r="AC2458" s="337"/>
      <c r="AD2458" s="338"/>
      <c r="AE2458" s="336"/>
      <c r="AF2458" s="337"/>
      <c r="AG2458" s="337"/>
      <c r="AH2458" s="337"/>
      <c r="AI2458" s="337"/>
      <c r="AJ2458" s="337"/>
      <c r="AK2458" s="300"/>
      <c r="AL2458" s="301"/>
      <c r="AM2458" s="301"/>
      <c r="AN2458" s="301"/>
      <c r="AO2458" s="301"/>
      <c r="AP2458" s="301"/>
      <c r="AQ2458" s="301"/>
      <c r="AR2458" s="301"/>
      <c r="AS2458" s="301"/>
      <c r="AT2458" s="301"/>
      <c r="AU2458" s="301"/>
      <c r="AV2458" s="301"/>
      <c r="AW2458" s="301"/>
      <c r="AX2458" s="302"/>
      <c r="AY2458" s="407"/>
      <c r="AZ2458" s="304"/>
      <c r="BA2458" s="304"/>
      <c r="BB2458" s="408"/>
      <c r="BC2458" s="306">
        <f t="shared" si="138"/>
        <v>0</v>
      </c>
      <c r="BD2458" s="307"/>
      <c r="BE2458" s="307"/>
      <c r="BF2458" s="308"/>
      <c r="BG2458" s="309"/>
      <c r="BH2458" s="310"/>
      <c r="BI2458" s="310"/>
      <c r="BJ2458" s="311"/>
      <c r="BK2458" s="312">
        <f t="shared" si="139"/>
        <v>0</v>
      </c>
      <c r="BL2458" s="313"/>
      <c r="BM2458" s="313"/>
      <c r="BN2458" s="313"/>
      <c r="BO2458" s="313"/>
      <c r="BP2458" s="314"/>
      <c r="BQ2458" s="294"/>
      <c r="BR2458" s="295"/>
      <c r="BS2458" s="295"/>
      <c r="BT2458" s="295"/>
      <c r="BU2458" s="295"/>
      <c r="BV2458" s="295"/>
      <c r="BW2458" s="296"/>
      <c r="BX2458" s="294"/>
      <c r="BY2458" s="295"/>
      <c r="BZ2458" s="295"/>
      <c r="CA2458" s="295"/>
      <c r="CB2458" s="295"/>
      <c r="CC2458" s="296"/>
      <c r="CD2458" s="294"/>
      <c r="CE2458" s="295"/>
      <c r="CF2458" s="295"/>
      <c r="CG2458" s="295"/>
      <c r="CH2458" s="295"/>
      <c r="CI2458" s="296"/>
    </row>
    <row r="2459" spans="1:87" ht="18" customHeight="1" x14ac:dyDescent="0.25">
      <c r="A2459" s="75"/>
      <c r="B2459" s="327"/>
      <c r="C2459" s="328"/>
      <c r="D2459" s="328"/>
      <c r="E2459" s="328"/>
      <c r="F2459" s="328"/>
      <c r="G2459" s="328"/>
      <c r="H2459" s="328"/>
      <c r="I2459" s="328"/>
      <c r="J2459" s="328"/>
      <c r="K2459" s="328"/>
      <c r="L2459" s="328"/>
      <c r="M2459" s="328"/>
      <c r="N2459" s="328"/>
      <c r="O2459" s="328"/>
      <c r="P2459" s="328"/>
      <c r="Q2459" s="328"/>
      <c r="R2459" s="328"/>
      <c r="S2459" s="328"/>
      <c r="T2459" s="328"/>
      <c r="U2459" s="328"/>
      <c r="V2459" s="328"/>
      <c r="W2459" s="328"/>
      <c r="X2459" s="328"/>
      <c r="Y2459" s="329"/>
      <c r="Z2459" s="336"/>
      <c r="AA2459" s="337"/>
      <c r="AB2459" s="337"/>
      <c r="AC2459" s="337"/>
      <c r="AD2459" s="338"/>
      <c r="AE2459" s="336"/>
      <c r="AF2459" s="337"/>
      <c r="AG2459" s="337"/>
      <c r="AH2459" s="337"/>
      <c r="AI2459" s="337"/>
      <c r="AJ2459" s="337"/>
      <c r="AK2459" s="300"/>
      <c r="AL2459" s="301"/>
      <c r="AM2459" s="301"/>
      <c r="AN2459" s="301"/>
      <c r="AO2459" s="301"/>
      <c r="AP2459" s="301"/>
      <c r="AQ2459" s="301"/>
      <c r="AR2459" s="301"/>
      <c r="AS2459" s="301"/>
      <c r="AT2459" s="301"/>
      <c r="AU2459" s="301"/>
      <c r="AV2459" s="301"/>
      <c r="AW2459" s="301"/>
      <c r="AX2459" s="302"/>
      <c r="AY2459" s="407"/>
      <c r="AZ2459" s="304"/>
      <c r="BA2459" s="304"/>
      <c r="BB2459" s="408"/>
      <c r="BC2459" s="306">
        <f t="shared" si="138"/>
        <v>0</v>
      </c>
      <c r="BD2459" s="307"/>
      <c r="BE2459" s="307"/>
      <c r="BF2459" s="308"/>
      <c r="BG2459" s="309"/>
      <c r="BH2459" s="310"/>
      <c r="BI2459" s="310"/>
      <c r="BJ2459" s="311"/>
      <c r="BK2459" s="312">
        <f t="shared" si="139"/>
        <v>0</v>
      </c>
      <c r="BL2459" s="313"/>
      <c r="BM2459" s="313"/>
      <c r="BN2459" s="313"/>
      <c r="BO2459" s="313"/>
      <c r="BP2459" s="314"/>
      <c r="BQ2459" s="294"/>
      <c r="BR2459" s="295"/>
      <c r="BS2459" s="295"/>
      <c r="BT2459" s="295"/>
      <c r="BU2459" s="295"/>
      <c r="BV2459" s="295"/>
      <c r="BW2459" s="296"/>
      <c r="BX2459" s="294"/>
      <c r="BY2459" s="295"/>
      <c r="BZ2459" s="295"/>
      <c r="CA2459" s="295"/>
      <c r="CB2459" s="295"/>
      <c r="CC2459" s="296"/>
      <c r="CD2459" s="294"/>
      <c r="CE2459" s="295"/>
      <c r="CF2459" s="295"/>
      <c r="CG2459" s="295"/>
      <c r="CH2459" s="295"/>
      <c r="CI2459" s="296"/>
    </row>
    <row r="2460" spans="1:87" ht="18" customHeight="1" x14ac:dyDescent="0.25">
      <c r="A2460" s="75"/>
      <c r="B2460" s="327"/>
      <c r="C2460" s="328"/>
      <c r="D2460" s="328"/>
      <c r="E2460" s="328"/>
      <c r="F2460" s="328"/>
      <c r="G2460" s="328"/>
      <c r="H2460" s="328"/>
      <c r="I2460" s="328"/>
      <c r="J2460" s="328"/>
      <c r="K2460" s="328"/>
      <c r="L2460" s="328"/>
      <c r="M2460" s="328"/>
      <c r="N2460" s="328"/>
      <c r="O2460" s="328"/>
      <c r="P2460" s="328"/>
      <c r="Q2460" s="328"/>
      <c r="R2460" s="328"/>
      <c r="S2460" s="328"/>
      <c r="T2460" s="328"/>
      <c r="U2460" s="328"/>
      <c r="V2460" s="328"/>
      <c r="W2460" s="328"/>
      <c r="X2460" s="328"/>
      <c r="Y2460" s="329"/>
      <c r="Z2460" s="336"/>
      <c r="AA2460" s="337"/>
      <c r="AB2460" s="337"/>
      <c r="AC2460" s="337"/>
      <c r="AD2460" s="338"/>
      <c r="AE2460" s="336"/>
      <c r="AF2460" s="337"/>
      <c r="AG2460" s="337"/>
      <c r="AH2460" s="337"/>
      <c r="AI2460" s="337"/>
      <c r="AJ2460" s="337"/>
      <c r="AK2460" s="300"/>
      <c r="AL2460" s="301"/>
      <c r="AM2460" s="301"/>
      <c r="AN2460" s="301"/>
      <c r="AO2460" s="301"/>
      <c r="AP2460" s="301"/>
      <c r="AQ2460" s="301"/>
      <c r="AR2460" s="301"/>
      <c r="AS2460" s="301"/>
      <c r="AT2460" s="301"/>
      <c r="AU2460" s="301"/>
      <c r="AV2460" s="301"/>
      <c r="AW2460" s="301"/>
      <c r="AX2460" s="302"/>
      <c r="AY2460" s="407"/>
      <c r="AZ2460" s="304"/>
      <c r="BA2460" s="304"/>
      <c r="BB2460" s="408"/>
      <c r="BC2460" s="306">
        <f t="shared" si="138"/>
        <v>0</v>
      </c>
      <c r="BD2460" s="307"/>
      <c r="BE2460" s="307"/>
      <c r="BF2460" s="308"/>
      <c r="BG2460" s="309"/>
      <c r="BH2460" s="310"/>
      <c r="BI2460" s="310"/>
      <c r="BJ2460" s="311"/>
      <c r="BK2460" s="312">
        <f t="shared" si="139"/>
        <v>0</v>
      </c>
      <c r="BL2460" s="313"/>
      <c r="BM2460" s="313"/>
      <c r="BN2460" s="313"/>
      <c r="BO2460" s="313"/>
      <c r="BP2460" s="314"/>
      <c r="BQ2460" s="294"/>
      <c r="BR2460" s="295"/>
      <c r="BS2460" s="295"/>
      <c r="BT2460" s="295"/>
      <c r="BU2460" s="295"/>
      <c r="BV2460" s="295"/>
      <c r="BW2460" s="296"/>
      <c r="BX2460" s="294"/>
      <c r="BY2460" s="295"/>
      <c r="BZ2460" s="295"/>
      <c r="CA2460" s="295"/>
      <c r="CB2460" s="295"/>
      <c r="CC2460" s="296"/>
      <c r="CD2460" s="294"/>
      <c r="CE2460" s="295"/>
      <c r="CF2460" s="295"/>
      <c r="CG2460" s="295"/>
      <c r="CH2460" s="295"/>
      <c r="CI2460" s="296"/>
    </row>
    <row r="2461" spans="1:87" ht="18" customHeight="1" x14ac:dyDescent="0.25">
      <c r="A2461" s="75"/>
      <c r="B2461" s="327"/>
      <c r="C2461" s="328"/>
      <c r="D2461" s="328"/>
      <c r="E2461" s="328"/>
      <c r="F2461" s="328"/>
      <c r="G2461" s="328"/>
      <c r="H2461" s="328"/>
      <c r="I2461" s="328"/>
      <c r="J2461" s="328"/>
      <c r="K2461" s="328"/>
      <c r="L2461" s="328"/>
      <c r="M2461" s="328"/>
      <c r="N2461" s="328"/>
      <c r="O2461" s="328"/>
      <c r="P2461" s="328"/>
      <c r="Q2461" s="328"/>
      <c r="R2461" s="328"/>
      <c r="S2461" s="328"/>
      <c r="T2461" s="328"/>
      <c r="U2461" s="328"/>
      <c r="V2461" s="328"/>
      <c r="W2461" s="328"/>
      <c r="X2461" s="328"/>
      <c r="Y2461" s="329"/>
      <c r="Z2461" s="336"/>
      <c r="AA2461" s="337"/>
      <c r="AB2461" s="337"/>
      <c r="AC2461" s="337"/>
      <c r="AD2461" s="338"/>
      <c r="AE2461" s="336"/>
      <c r="AF2461" s="337"/>
      <c r="AG2461" s="337"/>
      <c r="AH2461" s="337"/>
      <c r="AI2461" s="337"/>
      <c r="AJ2461" s="337"/>
      <c r="AK2461" s="300"/>
      <c r="AL2461" s="301"/>
      <c r="AM2461" s="301"/>
      <c r="AN2461" s="301"/>
      <c r="AO2461" s="301"/>
      <c r="AP2461" s="301"/>
      <c r="AQ2461" s="301"/>
      <c r="AR2461" s="301"/>
      <c r="AS2461" s="301"/>
      <c r="AT2461" s="301"/>
      <c r="AU2461" s="301"/>
      <c r="AV2461" s="301"/>
      <c r="AW2461" s="301"/>
      <c r="AX2461" s="302"/>
      <c r="AY2461" s="407"/>
      <c r="AZ2461" s="304"/>
      <c r="BA2461" s="304"/>
      <c r="BB2461" s="408"/>
      <c r="BC2461" s="306">
        <f t="shared" si="138"/>
        <v>0</v>
      </c>
      <c r="BD2461" s="307"/>
      <c r="BE2461" s="307"/>
      <c r="BF2461" s="308"/>
      <c r="BG2461" s="309"/>
      <c r="BH2461" s="310"/>
      <c r="BI2461" s="310"/>
      <c r="BJ2461" s="311"/>
      <c r="BK2461" s="312">
        <f t="shared" si="139"/>
        <v>0</v>
      </c>
      <c r="BL2461" s="313"/>
      <c r="BM2461" s="313"/>
      <c r="BN2461" s="313"/>
      <c r="BO2461" s="313"/>
      <c r="BP2461" s="314"/>
      <c r="BQ2461" s="294"/>
      <c r="BR2461" s="295"/>
      <c r="BS2461" s="295"/>
      <c r="BT2461" s="295"/>
      <c r="BU2461" s="295"/>
      <c r="BV2461" s="295"/>
      <c r="BW2461" s="296"/>
      <c r="BX2461" s="294"/>
      <c r="BY2461" s="295"/>
      <c r="BZ2461" s="295"/>
      <c r="CA2461" s="295"/>
      <c r="CB2461" s="295"/>
      <c r="CC2461" s="296"/>
      <c r="CD2461" s="294"/>
      <c r="CE2461" s="295"/>
      <c r="CF2461" s="295"/>
      <c r="CG2461" s="295"/>
      <c r="CH2461" s="295"/>
      <c r="CI2461" s="296"/>
    </row>
    <row r="2462" spans="1:87" ht="18" customHeight="1" x14ac:dyDescent="0.25">
      <c r="A2462" s="75"/>
      <c r="B2462" s="327"/>
      <c r="C2462" s="328"/>
      <c r="D2462" s="328"/>
      <c r="E2462" s="328"/>
      <c r="F2462" s="328"/>
      <c r="G2462" s="328"/>
      <c r="H2462" s="328"/>
      <c r="I2462" s="328"/>
      <c r="J2462" s="328"/>
      <c r="K2462" s="328"/>
      <c r="L2462" s="328"/>
      <c r="M2462" s="328"/>
      <c r="N2462" s="328"/>
      <c r="O2462" s="328"/>
      <c r="P2462" s="328"/>
      <c r="Q2462" s="328"/>
      <c r="R2462" s="328"/>
      <c r="S2462" s="328"/>
      <c r="T2462" s="328"/>
      <c r="U2462" s="328"/>
      <c r="V2462" s="328"/>
      <c r="W2462" s="328"/>
      <c r="X2462" s="328"/>
      <c r="Y2462" s="329"/>
      <c r="Z2462" s="336"/>
      <c r="AA2462" s="337"/>
      <c r="AB2462" s="337"/>
      <c r="AC2462" s="337"/>
      <c r="AD2462" s="338"/>
      <c r="AE2462" s="336"/>
      <c r="AF2462" s="337"/>
      <c r="AG2462" s="337"/>
      <c r="AH2462" s="337"/>
      <c r="AI2462" s="337"/>
      <c r="AJ2462" s="337"/>
      <c r="AK2462" s="300"/>
      <c r="AL2462" s="301"/>
      <c r="AM2462" s="301"/>
      <c r="AN2462" s="301"/>
      <c r="AO2462" s="301"/>
      <c r="AP2462" s="301"/>
      <c r="AQ2462" s="301"/>
      <c r="AR2462" s="301"/>
      <c r="AS2462" s="301"/>
      <c r="AT2462" s="301"/>
      <c r="AU2462" s="301"/>
      <c r="AV2462" s="301"/>
      <c r="AW2462" s="301"/>
      <c r="AX2462" s="302"/>
      <c r="AY2462" s="407"/>
      <c r="AZ2462" s="304"/>
      <c r="BA2462" s="304"/>
      <c r="BB2462" s="408"/>
      <c r="BC2462" s="306">
        <f t="shared" si="138"/>
        <v>0</v>
      </c>
      <c r="BD2462" s="307"/>
      <c r="BE2462" s="307"/>
      <c r="BF2462" s="308"/>
      <c r="BG2462" s="309"/>
      <c r="BH2462" s="310"/>
      <c r="BI2462" s="310"/>
      <c r="BJ2462" s="311"/>
      <c r="BK2462" s="312">
        <f t="shared" si="139"/>
        <v>0</v>
      </c>
      <c r="BL2462" s="313"/>
      <c r="BM2462" s="313"/>
      <c r="BN2462" s="313"/>
      <c r="BO2462" s="313"/>
      <c r="BP2462" s="314"/>
      <c r="BQ2462" s="294"/>
      <c r="BR2462" s="295"/>
      <c r="BS2462" s="295"/>
      <c r="BT2462" s="295"/>
      <c r="BU2462" s="295"/>
      <c r="BV2462" s="295"/>
      <c r="BW2462" s="296"/>
      <c r="BX2462" s="294"/>
      <c r="BY2462" s="295"/>
      <c r="BZ2462" s="295"/>
      <c r="CA2462" s="295"/>
      <c r="CB2462" s="295"/>
      <c r="CC2462" s="296"/>
      <c r="CD2462" s="294"/>
      <c r="CE2462" s="295"/>
      <c r="CF2462" s="295"/>
      <c r="CG2462" s="295"/>
      <c r="CH2462" s="295"/>
      <c r="CI2462" s="296"/>
    </row>
    <row r="2463" spans="1:87" ht="18" customHeight="1" x14ac:dyDescent="0.25">
      <c r="A2463" s="75"/>
      <c r="B2463" s="327"/>
      <c r="C2463" s="328"/>
      <c r="D2463" s="328"/>
      <c r="E2463" s="328"/>
      <c r="F2463" s="328"/>
      <c r="G2463" s="328"/>
      <c r="H2463" s="328"/>
      <c r="I2463" s="328"/>
      <c r="J2463" s="328"/>
      <c r="K2463" s="328"/>
      <c r="L2463" s="328"/>
      <c r="M2463" s="328"/>
      <c r="N2463" s="328"/>
      <c r="O2463" s="328"/>
      <c r="P2463" s="328"/>
      <c r="Q2463" s="328"/>
      <c r="R2463" s="328"/>
      <c r="S2463" s="328"/>
      <c r="T2463" s="328"/>
      <c r="U2463" s="328"/>
      <c r="V2463" s="328"/>
      <c r="W2463" s="328"/>
      <c r="X2463" s="328"/>
      <c r="Y2463" s="329"/>
      <c r="Z2463" s="336"/>
      <c r="AA2463" s="337"/>
      <c r="AB2463" s="337"/>
      <c r="AC2463" s="337"/>
      <c r="AD2463" s="338"/>
      <c r="AE2463" s="336"/>
      <c r="AF2463" s="337"/>
      <c r="AG2463" s="337"/>
      <c r="AH2463" s="337"/>
      <c r="AI2463" s="337"/>
      <c r="AJ2463" s="337"/>
      <c r="AK2463" s="300"/>
      <c r="AL2463" s="301"/>
      <c r="AM2463" s="301"/>
      <c r="AN2463" s="301"/>
      <c r="AO2463" s="301"/>
      <c r="AP2463" s="301"/>
      <c r="AQ2463" s="301"/>
      <c r="AR2463" s="301"/>
      <c r="AS2463" s="301"/>
      <c r="AT2463" s="301"/>
      <c r="AU2463" s="301"/>
      <c r="AV2463" s="301"/>
      <c r="AW2463" s="301"/>
      <c r="AX2463" s="302"/>
      <c r="AY2463" s="407"/>
      <c r="AZ2463" s="304"/>
      <c r="BA2463" s="304"/>
      <c r="BB2463" s="408"/>
      <c r="BC2463" s="306">
        <f t="shared" si="138"/>
        <v>0</v>
      </c>
      <c r="BD2463" s="307"/>
      <c r="BE2463" s="307"/>
      <c r="BF2463" s="308"/>
      <c r="BG2463" s="309"/>
      <c r="BH2463" s="310"/>
      <c r="BI2463" s="310"/>
      <c r="BJ2463" s="311"/>
      <c r="BK2463" s="312">
        <f t="shared" si="139"/>
        <v>0</v>
      </c>
      <c r="BL2463" s="313"/>
      <c r="BM2463" s="313"/>
      <c r="BN2463" s="313"/>
      <c r="BO2463" s="313"/>
      <c r="BP2463" s="314"/>
      <c r="BQ2463" s="294"/>
      <c r="BR2463" s="295"/>
      <c r="BS2463" s="295"/>
      <c r="BT2463" s="295"/>
      <c r="BU2463" s="295"/>
      <c r="BV2463" s="295"/>
      <c r="BW2463" s="296"/>
      <c r="BX2463" s="294"/>
      <c r="BY2463" s="295"/>
      <c r="BZ2463" s="295"/>
      <c r="CA2463" s="295"/>
      <c r="CB2463" s="295"/>
      <c r="CC2463" s="296"/>
      <c r="CD2463" s="294"/>
      <c r="CE2463" s="295"/>
      <c r="CF2463" s="295"/>
      <c r="CG2463" s="295"/>
      <c r="CH2463" s="295"/>
      <c r="CI2463" s="296"/>
    </row>
    <row r="2464" spans="1:87" ht="18" customHeight="1" x14ac:dyDescent="0.25">
      <c r="A2464" s="75"/>
      <c r="B2464" s="327"/>
      <c r="C2464" s="328"/>
      <c r="D2464" s="328"/>
      <c r="E2464" s="328"/>
      <c r="F2464" s="328"/>
      <c r="G2464" s="328"/>
      <c r="H2464" s="328"/>
      <c r="I2464" s="328"/>
      <c r="J2464" s="328"/>
      <c r="K2464" s="328"/>
      <c r="L2464" s="328"/>
      <c r="M2464" s="328"/>
      <c r="N2464" s="328"/>
      <c r="O2464" s="328"/>
      <c r="P2464" s="328"/>
      <c r="Q2464" s="328"/>
      <c r="R2464" s="328"/>
      <c r="S2464" s="328"/>
      <c r="T2464" s="328"/>
      <c r="U2464" s="328"/>
      <c r="V2464" s="328"/>
      <c r="W2464" s="328"/>
      <c r="X2464" s="328"/>
      <c r="Y2464" s="329"/>
      <c r="Z2464" s="336"/>
      <c r="AA2464" s="337"/>
      <c r="AB2464" s="337"/>
      <c r="AC2464" s="337"/>
      <c r="AD2464" s="338"/>
      <c r="AE2464" s="336"/>
      <c r="AF2464" s="337"/>
      <c r="AG2464" s="337"/>
      <c r="AH2464" s="337"/>
      <c r="AI2464" s="337"/>
      <c r="AJ2464" s="337"/>
      <c r="AK2464" s="300"/>
      <c r="AL2464" s="301"/>
      <c r="AM2464" s="301"/>
      <c r="AN2464" s="301"/>
      <c r="AO2464" s="301"/>
      <c r="AP2464" s="301"/>
      <c r="AQ2464" s="301"/>
      <c r="AR2464" s="301"/>
      <c r="AS2464" s="301"/>
      <c r="AT2464" s="301"/>
      <c r="AU2464" s="301"/>
      <c r="AV2464" s="301"/>
      <c r="AW2464" s="301"/>
      <c r="AX2464" s="302"/>
      <c r="AY2464" s="407"/>
      <c r="AZ2464" s="304"/>
      <c r="BA2464" s="304"/>
      <c r="BB2464" s="408"/>
      <c r="BC2464" s="306">
        <f t="shared" si="138"/>
        <v>0</v>
      </c>
      <c r="BD2464" s="307"/>
      <c r="BE2464" s="307"/>
      <c r="BF2464" s="308"/>
      <c r="BG2464" s="309"/>
      <c r="BH2464" s="310"/>
      <c r="BI2464" s="310"/>
      <c r="BJ2464" s="311"/>
      <c r="BK2464" s="312">
        <f t="shared" si="139"/>
        <v>0</v>
      </c>
      <c r="BL2464" s="313"/>
      <c r="BM2464" s="313"/>
      <c r="BN2464" s="313"/>
      <c r="BO2464" s="313"/>
      <c r="BP2464" s="314"/>
      <c r="BQ2464" s="294"/>
      <c r="BR2464" s="295"/>
      <c r="BS2464" s="295"/>
      <c r="BT2464" s="295"/>
      <c r="BU2464" s="295"/>
      <c r="BV2464" s="295"/>
      <c r="BW2464" s="296"/>
      <c r="BX2464" s="294"/>
      <c r="BY2464" s="295"/>
      <c r="BZ2464" s="295"/>
      <c r="CA2464" s="295"/>
      <c r="CB2464" s="295"/>
      <c r="CC2464" s="296"/>
      <c r="CD2464" s="294"/>
      <c r="CE2464" s="295"/>
      <c r="CF2464" s="295"/>
      <c r="CG2464" s="295"/>
      <c r="CH2464" s="295"/>
      <c r="CI2464" s="296"/>
    </row>
    <row r="2465" spans="1:87" ht="18" customHeight="1" x14ac:dyDescent="0.25">
      <c r="A2465" s="75"/>
      <c r="B2465" s="327"/>
      <c r="C2465" s="328"/>
      <c r="D2465" s="328"/>
      <c r="E2465" s="328"/>
      <c r="F2465" s="328"/>
      <c r="G2465" s="328"/>
      <c r="H2465" s="328"/>
      <c r="I2465" s="328"/>
      <c r="J2465" s="328"/>
      <c r="K2465" s="328"/>
      <c r="L2465" s="328"/>
      <c r="M2465" s="328"/>
      <c r="N2465" s="328"/>
      <c r="O2465" s="328"/>
      <c r="P2465" s="328"/>
      <c r="Q2465" s="328"/>
      <c r="R2465" s="328"/>
      <c r="S2465" s="328"/>
      <c r="T2465" s="328"/>
      <c r="U2465" s="328"/>
      <c r="V2465" s="328"/>
      <c r="W2465" s="328"/>
      <c r="X2465" s="328"/>
      <c r="Y2465" s="329"/>
      <c r="Z2465" s="336"/>
      <c r="AA2465" s="337"/>
      <c r="AB2465" s="337"/>
      <c r="AC2465" s="337"/>
      <c r="AD2465" s="338"/>
      <c r="AE2465" s="336"/>
      <c r="AF2465" s="337"/>
      <c r="AG2465" s="337"/>
      <c r="AH2465" s="337"/>
      <c r="AI2465" s="337"/>
      <c r="AJ2465" s="337"/>
      <c r="AK2465" s="300"/>
      <c r="AL2465" s="301"/>
      <c r="AM2465" s="301"/>
      <c r="AN2465" s="301"/>
      <c r="AO2465" s="301"/>
      <c r="AP2465" s="301"/>
      <c r="AQ2465" s="301"/>
      <c r="AR2465" s="301"/>
      <c r="AS2465" s="301"/>
      <c r="AT2465" s="301"/>
      <c r="AU2465" s="301"/>
      <c r="AV2465" s="301"/>
      <c r="AW2465" s="301"/>
      <c r="AX2465" s="302"/>
      <c r="AY2465" s="407"/>
      <c r="AZ2465" s="304"/>
      <c r="BA2465" s="304"/>
      <c r="BB2465" s="408"/>
      <c r="BC2465" s="306">
        <f t="shared" si="138"/>
        <v>0</v>
      </c>
      <c r="BD2465" s="307"/>
      <c r="BE2465" s="307"/>
      <c r="BF2465" s="308"/>
      <c r="BG2465" s="309"/>
      <c r="BH2465" s="310"/>
      <c r="BI2465" s="310"/>
      <c r="BJ2465" s="311"/>
      <c r="BK2465" s="312">
        <f t="shared" si="139"/>
        <v>0</v>
      </c>
      <c r="BL2465" s="313"/>
      <c r="BM2465" s="313"/>
      <c r="BN2465" s="313"/>
      <c r="BO2465" s="313"/>
      <c r="BP2465" s="314"/>
      <c r="BQ2465" s="294"/>
      <c r="BR2465" s="295"/>
      <c r="BS2465" s="295"/>
      <c r="BT2465" s="295"/>
      <c r="BU2465" s="295"/>
      <c r="BV2465" s="295"/>
      <c r="BW2465" s="296"/>
      <c r="BX2465" s="294"/>
      <c r="BY2465" s="295"/>
      <c r="BZ2465" s="295"/>
      <c r="CA2465" s="295"/>
      <c r="CB2465" s="295"/>
      <c r="CC2465" s="296"/>
      <c r="CD2465" s="294"/>
      <c r="CE2465" s="295"/>
      <c r="CF2465" s="295"/>
      <c r="CG2465" s="295"/>
      <c r="CH2465" s="295"/>
      <c r="CI2465" s="296"/>
    </row>
    <row r="2466" spans="1:87" ht="18" customHeight="1" x14ac:dyDescent="0.25">
      <c r="A2466" s="75"/>
      <c r="B2466" s="327"/>
      <c r="C2466" s="328"/>
      <c r="D2466" s="328"/>
      <c r="E2466" s="328"/>
      <c r="F2466" s="328"/>
      <c r="G2466" s="328"/>
      <c r="H2466" s="328"/>
      <c r="I2466" s="328"/>
      <c r="J2466" s="328"/>
      <c r="K2466" s="328"/>
      <c r="L2466" s="328"/>
      <c r="M2466" s="328"/>
      <c r="N2466" s="328"/>
      <c r="O2466" s="328"/>
      <c r="P2466" s="328"/>
      <c r="Q2466" s="328"/>
      <c r="R2466" s="328"/>
      <c r="S2466" s="328"/>
      <c r="T2466" s="328"/>
      <c r="U2466" s="328"/>
      <c r="V2466" s="328"/>
      <c r="W2466" s="328"/>
      <c r="X2466" s="328"/>
      <c r="Y2466" s="329"/>
      <c r="Z2466" s="336"/>
      <c r="AA2466" s="337"/>
      <c r="AB2466" s="337"/>
      <c r="AC2466" s="337"/>
      <c r="AD2466" s="338"/>
      <c r="AE2466" s="336"/>
      <c r="AF2466" s="337"/>
      <c r="AG2466" s="337"/>
      <c r="AH2466" s="337"/>
      <c r="AI2466" s="337"/>
      <c r="AJ2466" s="337"/>
      <c r="AK2466" s="300"/>
      <c r="AL2466" s="301"/>
      <c r="AM2466" s="301"/>
      <c r="AN2466" s="301"/>
      <c r="AO2466" s="301"/>
      <c r="AP2466" s="301"/>
      <c r="AQ2466" s="301"/>
      <c r="AR2466" s="301"/>
      <c r="AS2466" s="301"/>
      <c r="AT2466" s="301"/>
      <c r="AU2466" s="301"/>
      <c r="AV2466" s="301"/>
      <c r="AW2466" s="301"/>
      <c r="AX2466" s="302"/>
      <c r="AY2466" s="407"/>
      <c r="AZ2466" s="304"/>
      <c r="BA2466" s="304"/>
      <c r="BB2466" s="408"/>
      <c r="BC2466" s="306">
        <f t="shared" si="138"/>
        <v>0</v>
      </c>
      <c r="BD2466" s="307"/>
      <c r="BE2466" s="307"/>
      <c r="BF2466" s="308"/>
      <c r="BG2466" s="309"/>
      <c r="BH2466" s="310"/>
      <c r="BI2466" s="310"/>
      <c r="BJ2466" s="311"/>
      <c r="BK2466" s="312">
        <f t="shared" si="139"/>
        <v>0</v>
      </c>
      <c r="BL2466" s="313"/>
      <c r="BM2466" s="313"/>
      <c r="BN2466" s="313"/>
      <c r="BO2466" s="313"/>
      <c r="BP2466" s="314"/>
      <c r="BQ2466" s="294"/>
      <c r="BR2466" s="295"/>
      <c r="BS2466" s="295"/>
      <c r="BT2466" s="295"/>
      <c r="BU2466" s="295"/>
      <c r="BV2466" s="295"/>
      <c r="BW2466" s="296"/>
      <c r="BX2466" s="294"/>
      <c r="BY2466" s="295"/>
      <c r="BZ2466" s="295"/>
      <c r="CA2466" s="295"/>
      <c r="CB2466" s="295"/>
      <c r="CC2466" s="296"/>
      <c r="CD2466" s="294"/>
      <c r="CE2466" s="295"/>
      <c r="CF2466" s="295"/>
      <c r="CG2466" s="295"/>
      <c r="CH2466" s="295"/>
      <c r="CI2466" s="296"/>
    </row>
    <row r="2467" spans="1:87" ht="18" customHeight="1" x14ac:dyDescent="0.25">
      <c r="A2467" s="75"/>
      <c r="B2467" s="327"/>
      <c r="C2467" s="328"/>
      <c r="D2467" s="328"/>
      <c r="E2467" s="328"/>
      <c r="F2467" s="328"/>
      <c r="G2467" s="328"/>
      <c r="H2467" s="328"/>
      <c r="I2467" s="328"/>
      <c r="J2467" s="328"/>
      <c r="K2467" s="328"/>
      <c r="L2467" s="328"/>
      <c r="M2467" s="328"/>
      <c r="N2467" s="328"/>
      <c r="O2467" s="328"/>
      <c r="P2467" s="328"/>
      <c r="Q2467" s="328"/>
      <c r="R2467" s="328"/>
      <c r="S2467" s="328"/>
      <c r="T2467" s="328"/>
      <c r="U2467" s="328"/>
      <c r="V2467" s="328"/>
      <c r="W2467" s="328"/>
      <c r="X2467" s="328"/>
      <c r="Y2467" s="329"/>
      <c r="Z2467" s="336"/>
      <c r="AA2467" s="337"/>
      <c r="AB2467" s="337"/>
      <c r="AC2467" s="337"/>
      <c r="AD2467" s="338"/>
      <c r="AE2467" s="336"/>
      <c r="AF2467" s="337"/>
      <c r="AG2467" s="337"/>
      <c r="AH2467" s="337"/>
      <c r="AI2467" s="337"/>
      <c r="AJ2467" s="337"/>
      <c r="AK2467" s="300"/>
      <c r="AL2467" s="301"/>
      <c r="AM2467" s="301"/>
      <c r="AN2467" s="301"/>
      <c r="AO2467" s="301"/>
      <c r="AP2467" s="301"/>
      <c r="AQ2467" s="301"/>
      <c r="AR2467" s="301"/>
      <c r="AS2467" s="301"/>
      <c r="AT2467" s="301"/>
      <c r="AU2467" s="301"/>
      <c r="AV2467" s="301"/>
      <c r="AW2467" s="301"/>
      <c r="AX2467" s="302"/>
      <c r="AY2467" s="407"/>
      <c r="AZ2467" s="304"/>
      <c r="BA2467" s="304"/>
      <c r="BB2467" s="408"/>
      <c r="BC2467" s="306">
        <f t="shared" si="138"/>
        <v>0</v>
      </c>
      <c r="BD2467" s="307"/>
      <c r="BE2467" s="307"/>
      <c r="BF2467" s="308"/>
      <c r="BG2467" s="309"/>
      <c r="BH2467" s="310"/>
      <c r="BI2467" s="310"/>
      <c r="BJ2467" s="311"/>
      <c r="BK2467" s="312">
        <f t="shared" si="139"/>
        <v>0</v>
      </c>
      <c r="BL2467" s="313"/>
      <c r="BM2467" s="313"/>
      <c r="BN2467" s="313"/>
      <c r="BO2467" s="313"/>
      <c r="BP2467" s="314"/>
      <c r="BQ2467" s="294"/>
      <c r="BR2467" s="295"/>
      <c r="BS2467" s="295"/>
      <c r="BT2467" s="295"/>
      <c r="BU2467" s="295"/>
      <c r="BV2467" s="295"/>
      <c r="BW2467" s="296"/>
      <c r="BX2467" s="294"/>
      <c r="BY2467" s="295"/>
      <c r="BZ2467" s="295"/>
      <c r="CA2467" s="295"/>
      <c r="CB2467" s="295"/>
      <c r="CC2467" s="296"/>
      <c r="CD2467" s="294"/>
      <c r="CE2467" s="295"/>
      <c r="CF2467" s="295"/>
      <c r="CG2467" s="295"/>
      <c r="CH2467" s="295"/>
      <c r="CI2467" s="296"/>
    </row>
    <row r="2468" spans="1:87" ht="18" customHeight="1" x14ac:dyDescent="0.25">
      <c r="A2468" s="75"/>
      <c r="B2468" s="327"/>
      <c r="C2468" s="328"/>
      <c r="D2468" s="328"/>
      <c r="E2468" s="328"/>
      <c r="F2468" s="328"/>
      <c r="G2468" s="328"/>
      <c r="H2468" s="328"/>
      <c r="I2468" s="328"/>
      <c r="J2468" s="328"/>
      <c r="K2468" s="328"/>
      <c r="L2468" s="328"/>
      <c r="M2468" s="328"/>
      <c r="N2468" s="328"/>
      <c r="O2468" s="328"/>
      <c r="P2468" s="328"/>
      <c r="Q2468" s="328"/>
      <c r="R2468" s="328"/>
      <c r="S2468" s="328"/>
      <c r="T2468" s="328"/>
      <c r="U2468" s="328"/>
      <c r="V2468" s="328"/>
      <c r="W2468" s="328"/>
      <c r="X2468" s="328"/>
      <c r="Y2468" s="329"/>
      <c r="Z2468" s="336"/>
      <c r="AA2468" s="337"/>
      <c r="AB2468" s="337"/>
      <c r="AC2468" s="337"/>
      <c r="AD2468" s="338"/>
      <c r="AE2468" s="336"/>
      <c r="AF2468" s="337"/>
      <c r="AG2468" s="337"/>
      <c r="AH2468" s="337"/>
      <c r="AI2468" s="337"/>
      <c r="AJ2468" s="337"/>
      <c r="AK2468" s="300"/>
      <c r="AL2468" s="301"/>
      <c r="AM2468" s="301"/>
      <c r="AN2468" s="301"/>
      <c r="AO2468" s="301"/>
      <c r="AP2468" s="301"/>
      <c r="AQ2468" s="301"/>
      <c r="AR2468" s="301"/>
      <c r="AS2468" s="301"/>
      <c r="AT2468" s="301"/>
      <c r="AU2468" s="301"/>
      <c r="AV2468" s="301"/>
      <c r="AW2468" s="301"/>
      <c r="AX2468" s="302"/>
      <c r="AY2468" s="407"/>
      <c r="AZ2468" s="304"/>
      <c r="BA2468" s="304"/>
      <c r="BB2468" s="408"/>
      <c r="BC2468" s="306">
        <f t="shared" si="138"/>
        <v>0</v>
      </c>
      <c r="BD2468" s="307"/>
      <c r="BE2468" s="307"/>
      <c r="BF2468" s="308"/>
      <c r="BG2468" s="309"/>
      <c r="BH2468" s="310"/>
      <c r="BI2468" s="310"/>
      <c r="BJ2468" s="311"/>
      <c r="BK2468" s="312">
        <f t="shared" si="139"/>
        <v>0</v>
      </c>
      <c r="BL2468" s="313"/>
      <c r="BM2468" s="313"/>
      <c r="BN2468" s="313"/>
      <c r="BO2468" s="313"/>
      <c r="BP2468" s="314"/>
      <c r="BQ2468" s="294"/>
      <c r="BR2468" s="295"/>
      <c r="BS2468" s="295"/>
      <c r="BT2468" s="295"/>
      <c r="BU2468" s="295"/>
      <c r="BV2468" s="295"/>
      <c r="BW2468" s="296"/>
      <c r="BX2468" s="294"/>
      <c r="BY2468" s="295"/>
      <c r="BZ2468" s="295"/>
      <c r="CA2468" s="295"/>
      <c r="CB2468" s="295"/>
      <c r="CC2468" s="296"/>
      <c r="CD2468" s="294"/>
      <c r="CE2468" s="295"/>
      <c r="CF2468" s="295"/>
      <c r="CG2468" s="295"/>
      <c r="CH2468" s="295"/>
      <c r="CI2468" s="296"/>
    </row>
    <row r="2469" spans="1:87" ht="18" customHeight="1" x14ac:dyDescent="0.25">
      <c r="A2469" s="75"/>
      <c r="B2469" s="327"/>
      <c r="C2469" s="328"/>
      <c r="D2469" s="328"/>
      <c r="E2469" s="328"/>
      <c r="F2469" s="328"/>
      <c r="G2469" s="328"/>
      <c r="H2469" s="328"/>
      <c r="I2469" s="328"/>
      <c r="J2469" s="328"/>
      <c r="K2469" s="328"/>
      <c r="L2469" s="328"/>
      <c r="M2469" s="328"/>
      <c r="N2469" s="328"/>
      <c r="O2469" s="328"/>
      <c r="P2469" s="328"/>
      <c r="Q2469" s="328"/>
      <c r="R2469" s="328"/>
      <c r="S2469" s="328"/>
      <c r="T2469" s="328"/>
      <c r="U2469" s="328"/>
      <c r="V2469" s="328"/>
      <c r="W2469" s="328"/>
      <c r="X2469" s="328"/>
      <c r="Y2469" s="329"/>
      <c r="Z2469" s="336"/>
      <c r="AA2469" s="337"/>
      <c r="AB2469" s="337"/>
      <c r="AC2469" s="337"/>
      <c r="AD2469" s="338"/>
      <c r="AE2469" s="336"/>
      <c r="AF2469" s="337"/>
      <c r="AG2469" s="337"/>
      <c r="AH2469" s="337"/>
      <c r="AI2469" s="337"/>
      <c r="AJ2469" s="337"/>
      <c r="AK2469" s="300"/>
      <c r="AL2469" s="301"/>
      <c r="AM2469" s="301"/>
      <c r="AN2469" s="301"/>
      <c r="AO2469" s="301"/>
      <c r="AP2469" s="301"/>
      <c r="AQ2469" s="301"/>
      <c r="AR2469" s="301"/>
      <c r="AS2469" s="301"/>
      <c r="AT2469" s="301"/>
      <c r="AU2469" s="301"/>
      <c r="AV2469" s="301"/>
      <c r="AW2469" s="301"/>
      <c r="AX2469" s="302"/>
      <c r="AY2469" s="407"/>
      <c r="AZ2469" s="304"/>
      <c r="BA2469" s="304"/>
      <c r="BB2469" s="408"/>
      <c r="BC2469" s="306">
        <f t="shared" si="138"/>
        <v>0</v>
      </c>
      <c r="BD2469" s="307"/>
      <c r="BE2469" s="307"/>
      <c r="BF2469" s="308"/>
      <c r="BG2469" s="309"/>
      <c r="BH2469" s="310"/>
      <c r="BI2469" s="310"/>
      <c r="BJ2469" s="311"/>
      <c r="BK2469" s="312">
        <f t="shared" si="139"/>
        <v>0</v>
      </c>
      <c r="BL2469" s="313"/>
      <c r="BM2469" s="313"/>
      <c r="BN2469" s="313"/>
      <c r="BO2469" s="313"/>
      <c r="BP2469" s="314"/>
      <c r="BQ2469" s="294"/>
      <c r="BR2469" s="295"/>
      <c r="BS2469" s="295"/>
      <c r="BT2469" s="295"/>
      <c r="BU2469" s="295"/>
      <c r="BV2469" s="295"/>
      <c r="BW2469" s="296"/>
      <c r="BX2469" s="294"/>
      <c r="BY2469" s="295"/>
      <c r="BZ2469" s="295"/>
      <c r="CA2469" s="295"/>
      <c r="CB2469" s="295"/>
      <c r="CC2469" s="296"/>
      <c r="CD2469" s="294"/>
      <c r="CE2469" s="295"/>
      <c r="CF2469" s="295"/>
      <c r="CG2469" s="295"/>
      <c r="CH2469" s="295"/>
      <c r="CI2469" s="296"/>
    </row>
    <row r="2470" spans="1:87" ht="18" customHeight="1" x14ac:dyDescent="0.25">
      <c r="A2470" s="75"/>
      <c r="B2470" s="327"/>
      <c r="C2470" s="328"/>
      <c r="D2470" s="328"/>
      <c r="E2470" s="328"/>
      <c r="F2470" s="328"/>
      <c r="G2470" s="328"/>
      <c r="H2470" s="328"/>
      <c r="I2470" s="328"/>
      <c r="J2470" s="328"/>
      <c r="K2470" s="328"/>
      <c r="L2470" s="328"/>
      <c r="M2470" s="328"/>
      <c r="N2470" s="328"/>
      <c r="O2470" s="328"/>
      <c r="P2470" s="328"/>
      <c r="Q2470" s="328"/>
      <c r="R2470" s="328"/>
      <c r="S2470" s="328"/>
      <c r="T2470" s="328"/>
      <c r="U2470" s="328"/>
      <c r="V2470" s="328"/>
      <c r="W2470" s="328"/>
      <c r="X2470" s="328"/>
      <c r="Y2470" s="329"/>
      <c r="Z2470" s="336"/>
      <c r="AA2470" s="337"/>
      <c r="AB2470" s="337"/>
      <c r="AC2470" s="337"/>
      <c r="AD2470" s="338"/>
      <c r="AE2470" s="336"/>
      <c r="AF2470" s="337"/>
      <c r="AG2470" s="337"/>
      <c r="AH2470" s="337"/>
      <c r="AI2470" s="337"/>
      <c r="AJ2470" s="337"/>
      <c r="AK2470" s="300"/>
      <c r="AL2470" s="301"/>
      <c r="AM2470" s="301"/>
      <c r="AN2470" s="301"/>
      <c r="AO2470" s="301"/>
      <c r="AP2470" s="301"/>
      <c r="AQ2470" s="301"/>
      <c r="AR2470" s="301"/>
      <c r="AS2470" s="301"/>
      <c r="AT2470" s="301"/>
      <c r="AU2470" s="301"/>
      <c r="AV2470" s="301"/>
      <c r="AW2470" s="301"/>
      <c r="AX2470" s="302"/>
      <c r="AY2470" s="407"/>
      <c r="AZ2470" s="304"/>
      <c r="BA2470" s="304"/>
      <c r="BB2470" s="408"/>
      <c r="BC2470" s="306">
        <f t="shared" si="138"/>
        <v>0</v>
      </c>
      <c r="BD2470" s="307"/>
      <c r="BE2470" s="307"/>
      <c r="BF2470" s="308"/>
      <c r="BG2470" s="309"/>
      <c r="BH2470" s="310"/>
      <c r="BI2470" s="310"/>
      <c r="BJ2470" s="311"/>
      <c r="BK2470" s="312">
        <f t="shared" si="139"/>
        <v>0</v>
      </c>
      <c r="BL2470" s="313"/>
      <c r="BM2470" s="313"/>
      <c r="BN2470" s="313"/>
      <c r="BO2470" s="313"/>
      <c r="BP2470" s="314"/>
      <c r="BQ2470" s="294"/>
      <c r="BR2470" s="295"/>
      <c r="BS2470" s="295"/>
      <c r="BT2470" s="295"/>
      <c r="BU2470" s="295"/>
      <c r="BV2470" s="295"/>
      <c r="BW2470" s="296"/>
      <c r="BX2470" s="294"/>
      <c r="BY2470" s="295"/>
      <c r="BZ2470" s="295"/>
      <c r="CA2470" s="295"/>
      <c r="CB2470" s="295"/>
      <c r="CC2470" s="296"/>
      <c r="CD2470" s="294"/>
      <c r="CE2470" s="295"/>
      <c r="CF2470" s="295"/>
      <c r="CG2470" s="295"/>
      <c r="CH2470" s="295"/>
      <c r="CI2470" s="296"/>
    </row>
    <row r="2471" spans="1:87" ht="18" customHeight="1" x14ac:dyDescent="0.25">
      <c r="A2471" s="75"/>
      <c r="B2471" s="327"/>
      <c r="C2471" s="328"/>
      <c r="D2471" s="328"/>
      <c r="E2471" s="328"/>
      <c r="F2471" s="328"/>
      <c r="G2471" s="328"/>
      <c r="H2471" s="328"/>
      <c r="I2471" s="328"/>
      <c r="J2471" s="328"/>
      <c r="K2471" s="328"/>
      <c r="L2471" s="328"/>
      <c r="M2471" s="328"/>
      <c r="N2471" s="328"/>
      <c r="O2471" s="328"/>
      <c r="P2471" s="328"/>
      <c r="Q2471" s="328"/>
      <c r="R2471" s="328"/>
      <c r="S2471" s="328"/>
      <c r="T2471" s="328"/>
      <c r="U2471" s="328"/>
      <c r="V2471" s="328"/>
      <c r="W2471" s="328"/>
      <c r="X2471" s="328"/>
      <c r="Y2471" s="329"/>
      <c r="Z2471" s="336"/>
      <c r="AA2471" s="337"/>
      <c r="AB2471" s="337"/>
      <c r="AC2471" s="337"/>
      <c r="AD2471" s="338"/>
      <c r="AE2471" s="336"/>
      <c r="AF2471" s="337"/>
      <c r="AG2471" s="337"/>
      <c r="AH2471" s="337"/>
      <c r="AI2471" s="337"/>
      <c r="AJ2471" s="337"/>
      <c r="AK2471" s="300"/>
      <c r="AL2471" s="301"/>
      <c r="AM2471" s="301"/>
      <c r="AN2471" s="301"/>
      <c r="AO2471" s="301"/>
      <c r="AP2471" s="301"/>
      <c r="AQ2471" s="301"/>
      <c r="AR2471" s="301"/>
      <c r="AS2471" s="301"/>
      <c r="AT2471" s="301"/>
      <c r="AU2471" s="301"/>
      <c r="AV2471" s="301"/>
      <c r="AW2471" s="301"/>
      <c r="AX2471" s="302"/>
      <c r="AY2471" s="407"/>
      <c r="AZ2471" s="304"/>
      <c r="BA2471" s="304"/>
      <c r="BB2471" s="408"/>
      <c r="BC2471" s="306">
        <f t="shared" si="138"/>
        <v>0</v>
      </c>
      <c r="BD2471" s="307"/>
      <c r="BE2471" s="307"/>
      <c r="BF2471" s="308"/>
      <c r="BG2471" s="309"/>
      <c r="BH2471" s="310"/>
      <c r="BI2471" s="310"/>
      <c r="BJ2471" s="311"/>
      <c r="BK2471" s="312">
        <f t="shared" si="139"/>
        <v>0</v>
      </c>
      <c r="BL2471" s="313"/>
      <c r="BM2471" s="313"/>
      <c r="BN2471" s="313"/>
      <c r="BO2471" s="313"/>
      <c r="BP2471" s="314"/>
      <c r="BQ2471" s="294"/>
      <c r="BR2471" s="295"/>
      <c r="BS2471" s="295"/>
      <c r="BT2471" s="295"/>
      <c r="BU2471" s="295"/>
      <c r="BV2471" s="295"/>
      <c r="BW2471" s="296"/>
      <c r="BX2471" s="294"/>
      <c r="BY2471" s="295"/>
      <c r="BZ2471" s="295"/>
      <c r="CA2471" s="295"/>
      <c r="CB2471" s="295"/>
      <c r="CC2471" s="296"/>
      <c r="CD2471" s="294"/>
      <c r="CE2471" s="295"/>
      <c r="CF2471" s="295"/>
      <c r="CG2471" s="295"/>
      <c r="CH2471" s="295"/>
      <c r="CI2471" s="296"/>
    </row>
    <row r="2472" spans="1:87" ht="18" customHeight="1" x14ac:dyDescent="0.25">
      <c r="A2472" s="75"/>
      <c r="B2472" s="327"/>
      <c r="C2472" s="328"/>
      <c r="D2472" s="328"/>
      <c r="E2472" s="328"/>
      <c r="F2472" s="328"/>
      <c r="G2472" s="328"/>
      <c r="H2472" s="328"/>
      <c r="I2472" s="328"/>
      <c r="J2472" s="328"/>
      <c r="K2472" s="328"/>
      <c r="L2472" s="328"/>
      <c r="M2472" s="328"/>
      <c r="N2472" s="328"/>
      <c r="O2472" s="328"/>
      <c r="P2472" s="328"/>
      <c r="Q2472" s="328"/>
      <c r="R2472" s="328"/>
      <c r="S2472" s="328"/>
      <c r="T2472" s="328"/>
      <c r="U2472" s="328"/>
      <c r="V2472" s="328"/>
      <c r="W2472" s="328"/>
      <c r="X2472" s="328"/>
      <c r="Y2472" s="329"/>
      <c r="Z2472" s="336"/>
      <c r="AA2472" s="337"/>
      <c r="AB2472" s="337"/>
      <c r="AC2472" s="337"/>
      <c r="AD2472" s="338"/>
      <c r="AE2472" s="336"/>
      <c r="AF2472" s="337"/>
      <c r="AG2472" s="337"/>
      <c r="AH2472" s="337"/>
      <c r="AI2472" s="337"/>
      <c r="AJ2472" s="337"/>
      <c r="AK2472" s="300"/>
      <c r="AL2472" s="301"/>
      <c r="AM2472" s="301"/>
      <c r="AN2472" s="301"/>
      <c r="AO2472" s="301"/>
      <c r="AP2472" s="301"/>
      <c r="AQ2472" s="301"/>
      <c r="AR2472" s="301"/>
      <c r="AS2472" s="301"/>
      <c r="AT2472" s="301"/>
      <c r="AU2472" s="301"/>
      <c r="AV2472" s="301"/>
      <c r="AW2472" s="301"/>
      <c r="AX2472" s="302"/>
      <c r="AY2472" s="407"/>
      <c r="AZ2472" s="304"/>
      <c r="BA2472" s="304"/>
      <c r="BB2472" s="408"/>
      <c r="BC2472" s="306">
        <f t="shared" si="138"/>
        <v>0</v>
      </c>
      <c r="BD2472" s="307"/>
      <c r="BE2472" s="307"/>
      <c r="BF2472" s="308"/>
      <c r="BG2472" s="309"/>
      <c r="BH2472" s="310"/>
      <c r="BI2472" s="310"/>
      <c r="BJ2472" s="311"/>
      <c r="BK2472" s="312">
        <f t="shared" si="139"/>
        <v>0</v>
      </c>
      <c r="BL2472" s="313"/>
      <c r="BM2472" s="313"/>
      <c r="BN2472" s="313"/>
      <c r="BO2472" s="313"/>
      <c r="BP2472" s="314"/>
      <c r="BQ2472" s="294"/>
      <c r="BR2472" s="295"/>
      <c r="BS2472" s="295"/>
      <c r="BT2472" s="295"/>
      <c r="BU2472" s="295"/>
      <c r="BV2472" s="295"/>
      <c r="BW2472" s="296"/>
      <c r="BX2472" s="294"/>
      <c r="BY2472" s="295"/>
      <c r="BZ2472" s="295"/>
      <c r="CA2472" s="295"/>
      <c r="CB2472" s="295"/>
      <c r="CC2472" s="296"/>
      <c r="CD2472" s="294"/>
      <c r="CE2472" s="295"/>
      <c r="CF2472" s="295"/>
      <c r="CG2472" s="295"/>
      <c r="CH2472" s="295"/>
      <c r="CI2472" s="296"/>
    </row>
    <row r="2473" spans="1:87" ht="18" customHeight="1" x14ac:dyDescent="0.25">
      <c r="A2473" s="75"/>
      <c r="B2473" s="327"/>
      <c r="C2473" s="328"/>
      <c r="D2473" s="328"/>
      <c r="E2473" s="328"/>
      <c r="F2473" s="328"/>
      <c r="G2473" s="328"/>
      <c r="H2473" s="328"/>
      <c r="I2473" s="328"/>
      <c r="J2473" s="328"/>
      <c r="K2473" s="328"/>
      <c r="L2473" s="328"/>
      <c r="M2473" s="328"/>
      <c r="N2473" s="328"/>
      <c r="O2473" s="328"/>
      <c r="P2473" s="328"/>
      <c r="Q2473" s="328"/>
      <c r="R2473" s="328"/>
      <c r="S2473" s="328"/>
      <c r="T2473" s="328"/>
      <c r="U2473" s="328"/>
      <c r="V2473" s="328"/>
      <c r="W2473" s="328"/>
      <c r="X2473" s="328"/>
      <c r="Y2473" s="329"/>
      <c r="Z2473" s="336"/>
      <c r="AA2473" s="337"/>
      <c r="AB2473" s="337"/>
      <c r="AC2473" s="337"/>
      <c r="AD2473" s="338"/>
      <c r="AE2473" s="336"/>
      <c r="AF2473" s="337"/>
      <c r="AG2473" s="337"/>
      <c r="AH2473" s="337"/>
      <c r="AI2473" s="337"/>
      <c r="AJ2473" s="337"/>
      <c r="AK2473" s="300"/>
      <c r="AL2473" s="301"/>
      <c r="AM2473" s="301"/>
      <c r="AN2473" s="301"/>
      <c r="AO2473" s="301"/>
      <c r="AP2473" s="301"/>
      <c r="AQ2473" s="301"/>
      <c r="AR2473" s="301"/>
      <c r="AS2473" s="301"/>
      <c r="AT2473" s="301"/>
      <c r="AU2473" s="301"/>
      <c r="AV2473" s="301"/>
      <c r="AW2473" s="301"/>
      <c r="AX2473" s="302"/>
      <c r="AY2473" s="407"/>
      <c r="AZ2473" s="304"/>
      <c r="BA2473" s="304"/>
      <c r="BB2473" s="408"/>
      <c r="BC2473" s="306">
        <f t="shared" si="138"/>
        <v>0</v>
      </c>
      <c r="BD2473" s="307"/>
      <c r="BE2473" s="307"/>
      <c r="BF2473" s="308"/>
      <c r="BG2473" s="309"/>
      <c r="BH2473" s="310"/>
      <c r="BI2473" s="310"/>
      <c r="BJ2473" s="311"/>
      <c r="BK2473" s="312">
        <f t="shared" si="139"/>
        <v>0</v>
      </c>
      <c r="BL2473" s="313"/>
      <c r="BM2473" s="313"/>
      <c r="BN2473" s="313"/>
      <c r="BO2473" s="313"/>
      <c r="BP2473" s="314"/>
      <c r="BQ2473" s="294"/>
      <c r="BR2473" s="295"/>
      <c r="BS2473" s="295"/>
      <c r="BT2473" s="295"/>
      <c r="BU2473" s="295"/>
      <c r="BV2473" s="295"/>
      <c r="BW2473" s="296"/>
      <c r="BX2473" s="294"/>
      <c r="BY2473" s="295"/>
      <c r="BZ2473" s="295"/>
      <c r="CA2473" s="295"/>
      <c r="CB2473" s="295"/>
      <c r="CC2473" s="296"/>
      <c r="CD2473" s="294"/>
      <c r="CE2473" s="295"/>
      <c r="CF2473" s="295"/>
      <c r="CG2473" s="295"/>
      <c r="CH2473" s="295"/>
      <c r="CI2473" s="296"/>
    </row>
    <row r="2474" spans="1:87" ht="18" customHeight="1" x14ac:dyDescent="0.25">
      <c r="A2474" s="75"/>
      <c r="B2474" s="327"/>
      <c r="C2474" s="328"/>
      <c r="D2474" s="328"/>
      <c r="E2474" s="328"/>
      <c r="F2474" s="328"/>
      <c r="G2474" s="328"/>
      <c r="H2474" s="328"/>
      <c r="I2474" s="328"/>
      <c r="J2474" s="328"/>
      <c r="K2474" s="328"/>
      <c r="L2474" s="328"/>
      <c r="M2474" s="328"/>
      <c r="N2474" s="328"/>
      <c r="O2474" s="328"/>
      <c r="P2474" s="328"/>
      <c r="Q2474" s="328"/>
      <c r="R2474" s="328"/>
      <c r="S2474" s="328"/>
      <c r="T2474" s="328"/>
      <c r="U2474" s="328"/>
      <c r="V2474" s="328"/>
      <c r="W2474" s="328"/>
      <c r="X2474" s="328"/>
      <c r="Y2474" s="329"/>
      <c r="Z2474" s="336"/>
      <c r="AA2474" s="337"/>
      <c r="AB2474" s="337"/>
      <c r="AC2474" s="337"/>
      <c r="AD2474" s="338"/>
      <c r="AE2474" s="336"/>
      <c r="AF2474" s="337"/>
      <c r="AG2474" s="337"/>
      <c r="AH2474" s="337"/>
      <c r="AI2474" s="337"/>
      <c r="AJ2474" s="337"/>
      <c r="AK2474" s="300"/>
      <c r="AL2474" s="301"/>
      <c r="AM2474" s="301"/>
      <c r="AN2474" s="301"/>
      <c r="AO2474" s="301"/>
      <c r="AP2474" s="301"/>
      <c r="AQ2474" s="301"/>
      <c r="AR2474" s="301"/>
      <c r="AS2474" s="301"/>
      <c r="AT2474" s="301"/>
      <c r="AU2474" s="301"/>
      <c r="AV2474" s="301"/>
      <c r="AW2474" s="301"/>
      <c r="AX2474" s="302"/>
      <c r="AY2474" s="407"/>
      <c r="AZ2474" s="304"/>
      <c r="BA2474" s="304"/>
      <c r="BB2474" s="408"/>
      <c r="BC2474" s="306">
        <f t="shared" si="138"/>
        <v>0</v>
      </c>
      <c r="BD2474" s="307"/>
      <c r="BE2474" s="307"/>
      <c r="BF2474" s="308"/>
      <c r="BG2474" s="309"/>
      <c r="BH2474" s="310"/>
      <c r="BI2474" s="310"/>
      <c r="BJ2474" s="311"/>
      <c r="BK2474" s="312">
        <f t="shared" si="139"/>
        <v>0</v>
      </c>
      <c r="BL2474" s="313"/>
      <c r="BM2474" s="313"/>
      <c r="BN2474" s="313"/>
      <c r="BO2474" s="313"/>
      <c r="BP2474" s="314"/>
      <c r="BQ2474" s="294"/>
      <c r="BR2474" s="295"/>
      <c r="BS2474" s="295"/>
      <c r="BT2474" s="295"/>
      <c r="BU2474" s="295"/>
      <c r="BV2474" s="295"/>
      <c r="BW2474" s="296"/>
      <c r="BX2474" s="294"/>
      <c r="BY2474" s="295"/>
      <c r="BZ2474" s="295"/>
      <c r="CA2474" s="295"/>
      <c r="CB2474" s="295"/>
      <c r="CC2474" s="296"/>
      <c r="CD2474" s="294"/>
      <c r="CE2474" s="295"/>
      <c r="CF2474" s="295"/>
      <c r="CG2474" s="295"/>
      <c r="CH2474" s="295"/>
      <c r="CI2474" s="296"/>
    </row>
    <row r="2475" spans="1:87" ht="18" customHeight="1" x14ac:dyDescent="0.25">
      <c r="A2475" s="75"/>
      <c r="B2475" s="327"/>
      <c r="C2475" s="328"/>
      <c r="D2475" s="328"/>
      <c r="E2475" s="328"/>
      <c r="F2475" s="328"/>
      <c r="G2475" s="328"/>
      <c r="H2475" s="328"/>
      <c r="I2475" s="328"/>
      <c r="J2475" s="328"/>
      <c r="K2475" s="328"/>
      <c r="L2475" s="328"/>
      <c r="M2475" s="328"/>
      <c r="N2475" s="328"/>
      <c r="O2475" s="328"/>
      <c r="P2475" s="328"/>
      <c r="Q2475" s="328"/>
      <c r="R2475" s="328"/>
      <c r="S2475" s="328"/>
      <c r="T2475" s="328"/>
      <c r="U2475" s="328"/>
      <c r="V2475" s="328"/>
      <c r="W2475" s="328"/>
      <c r="X2475" s="328"/>
      <c r="Y2475" s="329"/>
      <c r="Z2475" s="336"/>
      <c r="AA2475" s="337"/>
      <c r="AB2475" s="337"/>
      <c r="AC2475" s="337"/>
      <c r="AD2475" s="338"/>
      <c r="AE2475" s="336"/>
      <c r="AF2475" s="337"/>
      <c r="AG2475" s="337"/>
      <c r="AH2475" s="337"/>
      <c r="AI2475" s="337"/>
      <c r="AJ2475" s="337"/>
      <c r="AK2475" s="300"/>
      <c r="AL2475" s="301"/>
      <c r="AM2475" s="301"/>
      <c r="AN2475" s="301"/>
      <c r="AO2475" s="301"/>
      <c r="AP2475" s="301"/>
      <c r="AQ2475" s="301"/>
      <c r="AR2475" s="301"/>
      <c r="AS2475" s="301"/>
      <c r="AT2475" s="301"/>
      <c r="AU2475" s="301"/>
      <c r="AV2475" s="301"/>
      <c r="AW2475" s="301"/>
      <c r="AX2475" s="302"/>
      <c r="AY2475" s="407"/>
      <c r="AZ2475" s="304"/>
      <c r="BA2475" s="304"/>
      <c r="BB2475" s="408"/>
      <c r="BC2475" s="306">
        <f t="shared" si="138"/>
        <v>0</v>
      </c>
      <c r="BD2475" s="307"/>
      <c r="BE2475" s="307"/>
      <c r="BF2475" s="308"/>
      <c r="BG2475" s="309"/>
      <c r="BH2475" s="310"/>
      <c r="BI2475" s="310"/>
      <c r="BJ2475" s="311"/>
      <c r="BK2475" s="312">
        <f t="shared" si="139"/>
        <v>0</v>
      </c>
      <c r="BL2475" s="313"/>
      <c r="BM2475" s="313"/>
      <c r="BN2475" s="313"/>
      <c r="BO2475" s="313"/>
      <c r="BP2475" s="314"/>
      <c r="BQ2475" s="294"/>
      <c r="BR2475" s="295"/>
      <c r="BS2475" s="295"/>
      <c r="BT2475" s="295"/>
      <c r="BU2475" s="295"/>
      <c r="BV2475" s="295"/>
      <c r="BW2475" s="296"/>
      <c r="BX2475" s="294"/>
      <c r="BY2475" s="295"/>
      <c r="BZ2475" s="295"/>
      <c r="CA2475" s="295"/>
      <c r="CB2475" s="295"/>
      <c r="CC2475" s="296"/>
      <c r="CD2475" s="294"/>
      <c r="CE2475" s="295"/>
      <c r="CF2475" s="295"/>
      <c r="CG2475" s="295"/>
      <c r="CH2475" s="295"/>
      <c r="CI2475" s="296"/>
    </row>
    <row r="2476" spans="1:87" ht="18" customHeight="1" x14ac:dyDescent="0.25">
      <c r="A2476" s="75"/>
      <c r="B2476" s="327"/>
      <c r="C2476" s="328"/>
      <c r="D2476" s="328"/>
      <c r="E2476" s="328"/>
      <c r="F2476" s="328"/>
      <c r="G2476" s="328"/>
      <c r="H2476" s="328"/>
      <c r="I2476" s="328"/>
      <c r="J2476" s="328"/>
      <c r="K2476" s="328"/>
      <c r="L2476" s="328"/>
      <c r="M2476" s="328"/>
      <c r="N2476" s="328"/>
      <c r="O2476" s="328"/>
      <c r="P2476" s="328"/>
      <c r="Q2476" s="328"/>
      <c r="R2476" s="328"/>
      <c r="S2476" s="328"/>
      <c r="T2476" s="328"/>
      <c r="U2476" s="328"/>
      <c r="V2476" s="328"/>
      <c r="W2476" s="328"/>
      <c r="X2476" s="328"/>
      <c r="Y2476" s="329"/>
      <c r="Z2476" s="336"/>
      <c r="AA2476" s="337"/>
      <c r="AB2476" s="337"/>
      <c r="AC2476" s="337"/>
      <c r="AD2476" s="338"/>
      <c r="AE2476" s="336"/>
      <c r="AF2476" s="337"/>
      <c r="AG2476" s="337"/>
      <c r="AH2476" s="337"/>
      <c r="AI2476" s="337"/>
      <c r="AJ2476" s="337"/>
      <c r="AK2476" s="300"/>
      <c r="AL2476" s="301"/>
      <c r="AM2476" s="301"/>
      <c r="AN2476" s="301"/>
      <c r="AO2476" s="301"/>
      <c r="AP2476" s="301"/>
      <c r="AQ2476" s="301"/>
      <c r="AR2476" s="301"/>
      <c r="AS2476" s="301"/>
      <c r="AT2476" s="301"/>
      <c r="AU2476" s="301"/>
      <c r="AV2476" s="301"/>
      <c r="AW2476" s="301"/>
      <c r="AX2476" s="302"/>
      <c r="AY2476" s="407"/>
      <c r="AZ2476" s="304"/>
      <c r="BA2476" s="304"/>
      <c r="BB2476" s="408"/>
      <c r="BC2476" s="306">
        <f t="shared" si="138"/>
        <v>0</v>
      </c>
      <c r="BD2476" s="307"/>
      <c r="BE2476" s="307"/>
      <c r="BF2476" s="308"/>
      <c r="BG2476" s="309"/>
      <c r="BH2476" s="310"/>
      <c r="BI2476" s="310"/>
      <c r="BJ2476" s="311"/>
      <c r="BK2476" s="312">
        <f t="shared" si="139"/>
        <v>0</v>
      </c>
      <c r="BL2476" s="313"/>
      <c r="BM2476" s="313"/>
      <c r="BN2476" s="313"/>
      <c r="BO2476" s="313"/>
      <c r="BP2476" s="314"/>
      <c r="BQ2476" s="294"/>
      <c r="BR2476" s="295"/>
      <c r="BS2476" s="295"/>
      <c r="BT2476" s="295"/>
      <c r="BU2476" s="295"/>
      <c r="BV2476" s="295"/>
      <c r="BW2476" s="296"/>
      <c r="BX2476" s="294"/>
      <c r="BY2476" s="295"/>
      <c r="BZ2476" s="295"/>
      <c r="CA2476" s="295"/>
      <c r="CB2476" s="295"/>
      <c r="CC2476" s="296"/>
      <c r="CD2476" s="294"/>
      <c r="CE2476" s="295"/>
      <c r="CF2476" s="295"/>
      <c r="CG2476" s="295"/>
      <c r="CH2476" s="295"/>
      <c r="CI2476" s="296"/>
    </row>
    <row r="2477" spans="1:87" ht="18" customHeight="1" x14ac:dyDescent="0.25">
      <c r="A2477" s="75"/>
      <c r="B2477" s="327"/>
      <c r="C2477" s="328"/>
      <c r="D2477" s="328"/>
      <c r="E2477" s="328"/>
      <c r="F2477" s="328"/>
      <c r="G2477" s="328"/>
      <c r="H2477" s="328"/>
      <c r="I2477" s="328"/>
      <c r="J2477" s="328"/>
      <c r="K2477" s="328"/>
      <c r="L2477" s="328"/>
      <c r="M2477" s="328"/>
      <c r="N2477" s="328"/>
      <c r="O2477" s="328"/>
      <c r="P2477" s="328"/>
      <c r="Q2477" s="328"/>
      <c r="R2477" s="328"/>
      <c r="S2477" s="328"/>
      <c r="T2477" s="328"/>
      <c r="U2477" s="328"/>
      <c r="V2477" s="328"/>
      <c r="W2477" s="328"/>
      <c r="X2477" s="328"/>
      <c r="Y2477" s="329"/>
      <c r="Z2477" s="336"/>
      <c r="AA2477" s="337"/>
      <c r="AB2477" s="337"/>
      <c r="AC2477" s="337"/>
      <c r="AD2477" s="338"/>
      <c r="AE2477" s="336"/>
      <c r="AF2477" s="337"/>
      <c r="AG2477" s="337"/>
      <c r="AH2477" s="337"/>
      <c r="AI2477" s="337"/>
      <c r="AJ2477" s="337"/>
      <c r="AK2477" s="300"/>
      <c r="AL2477" s="301"/>
      <c r="AM2477" s="301"/>
      <c r="AN2477" s="301"/>
      <c r="AO2477" s="301"/>
      <c r="AP2477" s="301"/>
      <c r="AQ2477" s="301"/>
      <c r="AR2477" s="301"/>
      <c r="AS2477" s="301"/>
      <c r="AT2477" s="301"/>
      <c r="AU2477" s="301"/>
      <c r="AV2477" s="301"/>
      <c r="AW2477" s="301"/>
      <c r="AX2477" s="302"/>
      <c r="AY2477" s="407"/>
      <c r="AZ2477" s="304"/>
      <c r="BA2477" s="304"/>
      <c r="BB2477" s="408"/>
      <c r="BC2477" s="306">
        <f t="shared" si="138"/>
        <v>0</v>
      </c>
      <c r="BD2477" s="307"/>
      <c r="BE2477" s="307"/>
      <c r="BF2477" s="308"/>
      <c r="BG2477" s="309"/>
      <c r="BH2477" s="310"/>
      <c r="BI2477" s="310"/>
      <c r="BJ2477" s="311"/>
      <c r="BK2477" s="312">
        <f t="shared" si="139"/>
        <v>0</v>
      </c>
      <c r="BL2477" s="313"/>
      <c r="BM2477" s="313"/>
      <c r="BN2477" s="313"/>
      <c r="BO2477" s="313"/>
      <c r="BP2477" s="314"/>
      <c r="BQ2477" s="294"/>
      <c r="BR2477" s="295"/>
      <c r="BS2477" s="295"/>
      <c r="BT2477" s="295"/>
      <c r="BU2477" s="295"/>
      <c r="BV2477" s="295"/>
      <c r="BW2477" s="296"/>
      <c r="BX2477" s="294"/>
      <c r="BY2477" s="295"/>
      <c r="BZ2477" s="295"/>
      <c r="CA2477" s="295"/>
      <c r="CB2477" s="295"/>
      <c r="CC2477" s="296"/>
      <c r="CD2477" s="294"/>
      <c r="CE2477" s="295"/>
      <c r="CF2477" s="295"/>
      <c r="CG2477" s="295"/>
      <c r="CH2477" s="295"/>
      <c r="CI2477" s="296"/>
    </row>
    <row r="2478" spans="1:87" ht="18" customHeight="1" thickBot="1" x14ac:dyDescent="0.3">
      <c r="A2478" s="75"/>
      <c r="B2478" s="330"/>
      <c r="C2478" s="331"/>
      <c r="D2478" s="331"/>
      <c r="E2478" s="331"/>
      <c r="F2478" s="331"/>
      <c r="G2478" s="331"/>
      <c r="H2478" s="331"/>
      <c r="I2478" s="331"/>
      <c r="J2478" s="331"/>
      <c r="K2478" s="331"/>
      <c r="L2478" s="331"/>
      <c r="M2478" s="331"/>
      <c r="N2478" s="331"/>
      <c r="O2478" s="331"/>
      <c r="P2478" s="331"/>
      <c r="Q2478" s="331"/>
      <c r="R2478" s="331"/>
      <c r="S2478" s="331"/>
      <c r="T2478" s="331"/>
      <c r="U2478" s="331"/>
      <c r="V2478" s="331"/>
      <c r="W2478" s="331"/>
      <c r="X2478" s="331"/>
      <c r="Y2478" s="332"/>
      <c r="Z2478" s="339"/>
      <c r="AA2478" s="340"/>
      <c r="AB2478" s="340"/>
      <c r="AC2478" s="340"/>
      <c r="AD2478" s="341"/>
      <c r="AE2478" s="339"/>
      <c r="AF2478" s="340"/>
      <c r="AG2478" s="340"/>
      <c r="AH2478" s="340"/>
      <c r="AI2478" s="340"/>
      <c r="AJ2478" s="340"/>
      <c r="AK2478" s="392"/>
      <c r="AL2478" s="393"/>
      <c r="AM2478" s="393"/>
      <c r="AN2478" s="393"/>
      <c r="AO2478" s="393"/>
      <c r="AP2478" s="393"/>
      <c r="AQ2478" s="393"/>
      <c r="AR2478" s="393"/>
      <c r="AS2478" s="393"/>
      <c r="AT2478" s="393"/>
      <c r="AU2478" s="393"/>
      <c r="AV2478" s="393"/>
      <c r="AW2478" s="393"/>
      <c r="AX2478" s="394"/>
      <c r="AY2478" s="411"/>
      <c r="AZ2478" s="396"/>
      <c r="BA2478" s="396"/>
      <c r="BB2478" s="412"/>
      <c r="BC2478" s="398">
        <f t="shared" si="138"/>
        <v>0</v>
      </c>
      <c r="BD2478" s="399"/>
      <c r="BE2478" s="399"/>
      <c r="BF2478" s="400"/>
      <c r="BG2478" s="401"/>
      <c r="BH2478" s="402"/>
      <c r="BI2478" s="402"/>
      <c r="BJ2478" s="403"/>
      <c r="BK2478" s="404">
        <f t="shared" si="139"/>
        <v>0</v>
      </c>
      <c r="BL2478" s="405"/>
      <c r="BM2478" s="405"/>
      <c r="BN2478" s="405"/>
      <c r="BO2478" s="405"/>
      <c r="BP2478" s="406"/>
      <c r="BQ2478" s="297"/>
      <c r="BR2478" s="298"/>
      <c r="BS2478" s="298"/>
      <c r="BT2478" s="298"/>
      <c r="BU2478" s="298"/>
      <c r="BV2478" s="298"/>
      <c r="BW2478" s="299"/>
      <c r="BX2478" s="297"/>
      <c r="BY2478" s="298"/>
      <c r="BZ2478" s="298"/>
      <c r="CA2478" s="298"/>
      <c r="CB2478" s="298"/>
      <c r="CC2478" s="299"/>
      <c r="CD2478" s="297"/>
      <c r="CE2478" s="298"/>
      <c r="CF2478" s="298"/>
      <c r="CG2478" s="298"/>
      <c r="CH2478" s="298"/>
      <c r="CI2478" s="299"/>
    </row>
    <row r="2479" spans="1:87" ht="18" customHeight="1" thickBot="1" x14ac:dyDescent="0.3">
      <c r="A2479" s="75"/>
      <c r="B2479" s="377"/>
      <c r="C2479" s="378"/>
      <c r="D2479" s="378"/>
      <c r="E2479" s="378"/>
      <c r="F2479" s="378"/>
      <c r="G2479" s="378"/>
      <c r="H2479" s="378"/>
      <c r="I2479" s="378"/>
      <c r="J2479" s="378"/>
      <c r="K2479" s="378"/>
      <c r="L2479" s="378"/>
      <c r="M2479" s="378"/>
      <c r="N2479" s="378"/>
      <c r="O2479" s="378"/>
      <c r="P2479" s="378"/>
      <c r="Q2479" s="378"/>
      <c r="R2479" s="378"/>
      <c r="S2479" s="378"/>
      <c r="T2479" s="378"/>
      <c r="U2479" s="378"/>
      <c r="V2479" s="378"/>
      <c r="W2479" s="378"/>
      <c r="X2479" s="378"/>
      <c r="Y2479" s="378"/>
      <c r="Z2479" s="378"/>
      <c r="AA2479" s="378"/>
      <c r="AB2479" s="378"/>
      <c r="AC2479" s="378"/>
      <c r="AD2479" s="378"/>
      <c r="AE2479" s="378"/>
      <c r="AF2479" s="378"/>
      <c r="AG2479" s="378"/>
      <c r="AH2479" s="378"/>
      <c r="AI2479" s="378"/>
      <c r="AJ2479" s="379"/>
      <c r="AK2479" s="380" t="s">
        <v>3</v>
      </c>
      <c r="AL2479" s="381"/>
      <c r="AM2479" s="381"/>
      <c r="AN2479" s="381"/>
      <c r="AO2479" s="381"/>
      <c r="AP2479" s="381"/>
      <c r="AQ2479" s="381"/>
      <c r="AR2479" s="381"/>
      <c r="AS2479" s="381"/>
      <c r="AT2479" s="381"/>
      <c r="AU2479" s="381"/>
      <c r="AV2479" s="381"/>
      <c r="AW2479" s="381"/>
      <c r="AX2479" s="381"/>
      <c r="AY2479" s="382"/>
      <c r="AZ2479" s="382"/>
      <c r="BA2479" s="382"/>
      <c r="BB2479" s="382"/>
      <c r="BC2479" s="382"/>
      <c r="BD2479" s="382"/>
      <c r="BE2479" s="382"/>
      <c r="BF2479" s="382"/>
      <c r="BG2479" s="382"/>
      <c r="BH2479" s="382"/>
      <c r="BI2479" s="382"/>
      <c r="BJ2479" s="383"/>
      <c r="BK2479" s="384">
        <f>SUM(BK2449:BK2478)</f>
        <v>0</v>
      </c>
      <c r="BL2479" s="385"/>
      <c r="BM2479" s="385"/>
      <c r="BN2479" s="385"/>
      <c r="BO2479" s="385"/>
      <c r="BP2479" s="386"/>
      <c r="BQ2479" s="387" t="s">
        <v>100</v>
      </c>
      <c r="BR2479" s="388"/>
      <c r="BS2479" s="388"/>
      <c r="BT2479" s="388"/>
      <c r="BU2479" s="388"/>
      <c r="BV2479" s="388"/>
      <c r="BW2479" s="388"/>
      <c r="BX2479" s="388"/>
      <c r="BY2479" s="388"/>
      <c r="BZ2479" s="388"/>
      <c r="CA2479" s="388"/>
      <c r="CB2479" s="388"/>
      <c r="CC2479" s="389"/>
      <c r="CD2479" s="390">
        <f>+CD2449*AE2449</f>
        <v>0</v>
      </c>
      <c r="CE2479" s="390"/>
      <c r="CF2479" s="390"/>
      <c r="CG2479" s="390"/>
      <c r="CH2479" s="390"/>
      <c r="CI2479" s="391"/>
    </row>
    <row r="2480" spans="1:87" ht="18" customHeight="1" thickBot="1" x14ac:dyDescent="0.3">
      <c r="A2480" s="75"/>
      <c r="B2480" s="76"/>
      <c r="C2480" s="76"/>
      <c r="D2480" s="76"/>
      <c r="E2480" s="76"/>
      <c r="F2480" s="76"/>
      <c r="G2480" s="76"/>
      <c r="H2480" s="76"/>
      <c r="I2480" s="76"/>
      <c r="J2480" s="76"/>
      <c r="K2480" s="76"/>
      <c r="L2480" s="76"/>
      <c r="M2480" s="76"/>
      <c r="N2480" s="76"/>
      <c r="O2480" s="76"/>
      <c r="P2480" s="76"/>
      <c r="Q2480" s="76"/>
      <c r="R2480" s="76"/>
      <c r="S2480" s="76"/>
      <c r="T2480" s="76"/>
      <c r="U2480" s="76"/>
      <c r="V2480" s="76"/>
      <c r="W2480" s="76"/>
      <c r="X2480" s="76"/>
      <c r="Y2480" s="76"/>
      <c r="Z2480" s="76"/>
      <c r="AA2480" s="76"/>
      <c r="AB2480" s="76"/>
      <c r="AC2480" s="76"/>
      <c r="AD2480" s="76"/>
      <c r="AE2480" s="76"/>
      <c r="AF2480" s="76"/>
      <c r="AG2480" s="76"/>
      <c r="AH2480" s="76"/>
      <c r="AI2480" s="76"/>
      <c r="AJ2480" s="76"/>
      <c r="AK2480" s="76"/>
      <c r="AL2480" s="76"/>
      <c r="AM2480" s="76"/>
      <c r="AN2480" s="76"/>
      <c r="AO2480" s="76"/>
      <c r="AP2480" s="76"/>
      <c r="AQ2480" s="76"/>
      <c r="AR2480" s="76"/>
      <c r="AS2480" s="76"/>
      <c r="AT2480" s="76"/>
      <c r="AU2480" s="76"/>
      <c r="AV2480" s="76"/>
      <c r="AW2480" s="76"/>
      <c r="AX2480" s="76"/>
      <c r="AY2480" s="77"/>
      <c r="AZ2480" s="77"/>
      <c r="BA2480" s="77"/>
      <c r="BB2480" s="77"/>
      <c r="BC2480" s="77"/>
      <c r="BD2480" s="77"/>
      <c r="BE2480" s="77"/>
      <c r="BF2480" s="77"/>
      <c r="BG2480" s="78"/>
      <c r="BH2480" s="78"/>
      <c r="BI2480" s="78"/>
      <c r="BJ2480" s="78"/>
      <c r="BK2480" s="79"/>
      <c r="BL2480" s="79"/>
      <c r="BM2480" s="79"/>
      <c r="BN2480" s="79"/>
      <c r="BO2480" s="79"/>
      <c r="BP2480" s="79"/>
      <c r="BQ2480" s="79"/>
      <c r="BR2480" s="79"/>
      <c r="BS2480" s="79"/>
      <c r="BT2480" s="79"/>
      <c r="BU2480" s="79"/>
      <c r="BV2480" s="79"/>
      <c r="BW2480" s="79"/>
      <c r="BX2480" s="79"/>
      <c r="BY2480" s="79"/>
      <c r="BZ2480" s="79"/>
      <c r="CA2480" s="79"/>
      <c r="CB2480" s="79"/>
      <c r="CC2480" s="79"/>
      <c r="CD2480" s="79"/>
      <c r="CE2480" s="79"/>
      <c r="CF2480" s="79"/>
      <c r="CG2480" s="79"/>
      <c r="CH2480" s="79"/>
      <c r="CI2480" s="79"/>
    </row>
    <row r="2481" spans="1:87" ht="18" customHeight="1" x14ac:dyDescent="0.25">
      <c r="A2481" s="75"/>
      <c r="B2481" s="348" t="s">
        <v>0</v>
      </c>
      <c r="C2481" s="349"/>
      <c r="D2481" s="349"/>
      <c r="E2481" s="349"/>
      <c r="F2481" s="349"/>
      <c r="G2481" s="349"/>
      <c r="H2481" s="349"/>
      <c r="I2481" s="349"/>
      <c r="J2481" s="349"/>
      <c r="K2481" s="349"/>
      <c r="L2481" s="349"/>
      <c r="M2481" s="349"/>
      <c r="N2481" s="349"/>
      <c r="O2481" s="349"/>
      <c r="P2481" s="349"/>
      <c r="Q2481" s="349"/>
      <c r="R2481" s="349"/>
      <c r="S2481" s="349"/>
      <c r="T2481" s="349"/>
      <c r="U2481" s="349"/>
      <c r="V2481" s="349"/>
      <c r="W2481" s="349"/>
      <c r="X2481" s="349"/>
      <c r="Y2481" s="350"/>
      <c r="Z2481" s="348" t="s">
        <v>80</v>
      </c>
      <c r="AA2481" s="349"/>
      <c r="AB2481" s="349"/>
      <c r="AC2481" s="349"/>
      <c r="AD2481" s="350"/>
      <c r="AE2481" s="357" t="s">
        <v>79</v>
      </c>
      <c r="AF2481" s="358"/>
      <c r="AG2481" s="358"/>
      <c r="AH2481" s="358"/>
      <c r="AI2481" s="358"/>
      <c r="AJ2481" s="359"/>
      <c r="AK2481" s="357" t="s">
        <v>81</v>
      </c>
      <c r="AL2481" s="358"/>
      <c r="AM2481" s="358"/>
      <c r="AN2481" s="358"/>
      <c r="AO2481" s="358"/>
      <c r="AP2481" s="358"/>
      <c r="AQ2481" s="358"/>
      <c r="AR2481" s="358"/>
      <c r="AS2481" s="358"/>
      <c r="AT2481" s="358"/>
      <c r="AU2481" s="358"/>
      <c r="AV2481" s="358"/>
      <c r="AW2481" s="358"/>
      <c r="AX2481" s="359"/>
      <c r="AY2481" s="357" t="s">
        <v>1</v>
      </c>
      <c r="AZ2481" s="358"/>
      <c r="BA2481" s="358"/>
      <c r="BB2481" s="359"/>
      <c r="BC2481" s="348" t="s">
        <v>104</v>
      </c>
      <c r="BD2481" s="349"/>
      <c r="BE2481" s="349"/>
      <c r="BF2481" s="350"/>
      <c r="BG2481" s="366" t="s">
        <v>82</v>
      </c>
      <c r="BH2481" s="367"/>
      <c r="BI2481" s="367"/>
      <c r="BJ2481" s="368"/>
      <c r="BK2481" s="315" t="s">
        <v>99</v>
      </c>
      <c r="BL2481" s="316"/>
      <c r="BM2481" s="316"/>
      <c r="BN2481" s="316"/>
      <c r="BO2481" s="316"/>
      <c r="BP2481" s="317"/>
      <c r="BQ2481" s="315" t="s">
        <v>83</v>
      </c>
      <c r="BR2481" s="316"/>
      <c r="BS2481" s="316"/>
      <c r="BT2481" s="316"/>
      <c r="BU2481" s="316"/>
      <c r="BV2481" s="316"/>
      <c r="BW2481" s="317"/>
      <c r="BX2481" s="315" t="s">
        <v>84</v>
      </c>
      <c r="BY2481" s="316"/>
      <c r="BZ2481" s="316"/>
      <c r="CA2481" s="316"/>
      <c r="CB2481" s="316"/>
      <c r="CC2481" s="317"/>
      <c r="CD2481" s="315" t="s">
        <v>85</v>
      </c>
      <c r="CE2481" s="316"/>
      <c r="CF2481" s="316"/>
      <c r="CG2481" s="316"/>
      <c r="CH2481" s="316"/>
      <c r="CI2481" s="317"/>
    </row>
    <row r="2482" spans="1:87" ht="18" customHeight="1" x14ac:dyDescent="0.25">
      <c r="A2482" s="75"/>
      <c r="B2482" s="351"/>
      <c r="C2482" s="352"/>
      <c r="D2482" s="352"/>
      <c r="E2482" s="352"/>
      <c r="F2482" s="352"/>
      <c r="G2482" s="352"/>
      <c r="H2482" s="352"/>
      <c r="I2482" s="352"/>
      <c r="J2482" s="352"/>
      <c r="K2482" s="352"/>
      <c r="L2482" s="352"/>
      <c r="M2482" s="352"/>
      <c r="N2482" s="352"/>
      <c r="O2482" s="352"/>
      <c r="P2482" s="352"/>
      <c r="Q2482" s="352"/>
      <c r="R2482" s="352"/>
      <c r="S2482" s="352"/>
      <c r="T2482" s="352"/>
      <c r="U2482" s="352"/>
      <c r="V2482" s="352"/>
      <c r="W2482" s="352"/>
      <c r="X2482" s="352"/>
      <c r="Y2482" s="353"/>
      <c r="Z2482" s="351"/>
      <c r="AA2482" s="352"/>
      <c r="AB2482" s="352"/>
      <c r="AC2482" s="352"/>
      <c r="AD2482" s="353"/>
      <c r="AE2482" s="360"/>
      <c r="AF2482" s="361"/>
      <c r="AG2482" s="361"/>
      <c r="AH2482" s="361"/>
      <c r="AI2482" s="361"/>
      <c r="AJ2482" s="362"/>
      <c r="AK2482" s="360"/>
      <c r="AL2482" s="361"/>
      <c r="AM2482" s="361"/>
      <c r="AN2482" s="361"/>
      <c r="AO2482" s="361"/>
      <c r="AP2482" s="361"/>
      <c r="AQ2482" s="361"/>
      <c r="AR2482" s="361"/>
      <c r="AS2482" s="361"/>
      <c r="AT2482" s="361"/>
      <c r="AU2482" s="361"/>
      <c r="AV2482" s="361"/>
      <c r="AW2482" s="361"/>
      <c r="AX2482" s="362"/>
      <c r="AY2482" s="360"/>
      <c r="AZ2482" s="361"/>
      <c r="BA2482" s="361"/>
      <c r="BB2482" s="362"/>
      <c r="BC2482" s="351"/>
      <c r="BD2482" s="352"/>
      <c r="BE2482" s="352"/>
      <c r="BF2482" s="353"/>
      <c r="BG2482" s="369"/>
      <c r="BH2482" s="370"/>
      <c r="BI2482" s="370"/>
      <c r="BJ2482" s="371"/>
      <c r="BK2482" s="318"/>
      <c r="BL2482" s="319"/>
      <c r="BM2482" s="319"/>
      <c r="BN2482" s="319"/>
      <c r="BO2482" s="319"/>
      <c r="BP2482" s="320"/>
      <c r="BQ2482" s="318"/>
      <c r="BR2482" s="319"/>
      <c r="BS2482" s="319"/>
      <c r="BT2482" s="319"/>
      <c r="BU2482" s="319"/>
      <c r="BV2482" s="319"/>
      <c r="BW2482" s="320"/>
      <c r="BX2482" s="318"/>
      <c r="BY2482" s="319"/>
      <c r="BZ2482" s="319"/>
      <c r="CA2482" s="319"/>
      <c r="CB2482" s="319"/>
      <c r="CC2482" s="320"/>
      <c r="CD2482" s="318"/>
      <c r="CE2482" s="319"/>
      <c r="CF2482" s="319"/>
      <c r="CG2482" s="319"/>
      <c r="CH2482" s="319"/>
      <c r="CI2482" s="320"/>
    </row>
    <row r="2483" spans="1:87" ht="18" customHeight="1" thickBot="1" x14ac:dyDescent="0.3">
      <c r="A2483" s="75"/>
      <c r="B2483" s="354"/>
      <c r="C2483" s="355"/>
      <c r="D2483" s="355"/>
      <c r="E2483" s="355"/>
      <c r="F2483" s="355"/>
      <c r="G2483" s="355"/>
      <c r="H2483" s="355"/>
      <c r="I2483" s="355"/>
      <c r="J2483" s="355"/>
      <c r="K2483" s="355"/>
      <c r="L2483" s="355"/>
      <c r="M2483" s="355"/>
      <c r="N2483" s="355"/>
      <c r="O2483" s="355"/>
      <c r="P2483" s="355"/>
      <c r="Q2483" s="355"/>
      <c r="R2483" s="355"/>
      <c r="S2483" s="355"/>
      <c r="T2483" s="355"/>
      <c r="U2483" s="355"/>
      <c r="V2483" s="355"/>
      <c r="W2483" s="355"/>
      <c r="X2483" s="355"/>
      <c r="Y2483" s="356"/>
      <c r="Z2483" s="354"/>
      <c r="AA2483" s="355"/>
      <c r="AB2483" s="355"/>
      <c r="AC2483" s="355"/>
      <c r="AD2483" s="356"/>
      <c r="AE2483" s="363"/>
      <c r="AF2483" s="364"/>
      <c r="AG2483" s="364"/>
      <c r="AH2483" s="364"/>
      <c r="AI2483" s="364"/>
      <c r="AJ2483" s="365"/>
      <c r="AK2483" s="360"/>
      <c r="AL2483" s="361"/>
      <c r="AM2483" s="361"/>
      <c r="AN2483" s="361"/>
      <c r="AO2483" s="361"/>
      <c r="AP2483" s="361"/>
      <c r="AQ2483" s="361"/>
      <c r="AR2483" s="361"/>
      <c r="AS2483" s="361"/>
      <c r="AT2483" s="361"/>
      <c r="AU2483" s="361"/>
      <c r="AV2483" s="361"/>
      <c r="AW2483" s="361"/>
      <c r="AX2483" s="362"/>
      <c r="AY2483" s="360"/>
      <c r="AZ2483" s="361"/>
      <c r="BA2483" s="361"/>
      <c r="BB2483" s="362"/>
      <c r="BC2483" s="351"/>
      <c r="BD2483" s="352"/>
      <c r="BE2483" s="352"/>
      <c r="BF2483" s="353"/>
      <c r="BG2483" s="369"/>
      <c r="BH2483" s="370"/>
      <c r="BI2483" s="370"/>
      <c r="BJ2483" s="371"/>
      <c r="BK2483" s="318"/>
      <c r="BL2483" s="319"/>
      <c r="BM2483" s="319"/>
      <c r="BN2483" s="319"/>
      <c r="BO2483" s="319"/>
      <c r="BP2483" s="320"/>
      <c r="BQ2483" s="321"/>
      <c r="BR2483" s="322"/>
      <c r="BS2483" s="322"/>
      <c r="BT2483" s="322"/>
      <c r="BU2483" s="322"/>
      <c r="BV2483" s="322"/>
      <c r="BW2483" s="323"/>
      <c r="BX2483" s="321"/>
      <c r="BY2483" s="322"/>
      <c r="BZ2483" s="322"/>
      <c r="CA2483" s="322"/>
      <c r="CB2483" s="322"/>
      <c r="CC2483" s="323"/>
      <c r="CD2483" s="321"/>
      <c r="CE2483" s="322"/>
      <c r="CF2483" s="322"/>
      <c r="CG2483" s="322"/>
      <c r="CH2483" s="322"/>
      <c r="CI2483" s="323"/>
    </row>
    <row r="2484" spans="1:87" ht="18" customHeight="1" x14ac:dyDescent="0.25">
      <c r="A2484" s="75"/>
      <c r="B2484" s="324"/>
      <c r="C2484" s="325"/>
      <c r="D2484" s="325"/>
      <c r="E2484" s="325"/>
      <c r="F2484" s="325"/>
      <c r="G2484" s="325"/>
      <c r="H2484" s="325"/>
      <c r="I2484" s="325"/>
      <c r="J2484" s="325"/>
      <c r="K2484" s="325"/>
      <c r="L2484" s="325"/>
      <c r="M2484" s="325"/>
      <c r="N2484" s="325"/>
      <c r="O2484" s="325"/>
      <c r="P2484" s="325"/>
      <c r="Q2484" s="325"/>
      <c r="R2484" s="325"/>
      <c r="S2484" s="325"/>
      <c r="T2484" s="325"/>
      <c r="U2484" s="325"/>
      <c r="V2484" s="325"/>
      <c r="W2484" s="325"/>
      <c r="X2484" s="325"/>
      <c r="Y2484" s="326"/>
      <c r="Z2484" s="333"/>
      <c r="AA2484" s="334"/>
      <c r="AB2484" s="334"/>
      <c r="AC2484" s="334"/>
      <c r="AD2484" s="335"/>
      <c r="AE2484" s="333"/>
      <c r="AF2484" s="334"/>
      <c r="AG2484" s="334"/>
      <c r="AH2484" s="334"/>
      <c r="AI2484" s="334"/>
      <c r="AJ2484" s="334"/>
      <c r="AK2484" s="342"/>
      <c r="AL2484" s="343"/>
      <c r="AM2484" s="343"/>
      <c r="AN2484" s="343"/>
      <c r="AO2484" s="343"/>
      <c r="AP2484" s="343"/>
      <c r="AQ2484" s="343"/>
      <c r="AR2484" s="343"/>
      <c r="AS2484" s="343"/>
      <c r="AT2484" s="343"/>
      <c r="AU2484" s="343"/>
      <c r="AV2484" s="343"/>
      <c r="AW2484" s="343"/>
      <c r="AX2484" s="344"/>
      <c r="AY2484" s="409"/>
      <c r="AZ2484" s="346"/>
      <c r="BA2484" s="346"/>
      <c r="BB2484" s="410"/>
      <c r="BC2484" s="345">
        <f>+$AE$2484*AY2484</f>
        <v>0</v>
      </c>
      <c r="BD2484" s="346"/>
      <c r="BE2484" s="346"/>
      <c r="BF2484" s="347"/>
      <c r="BG2484" s="285"/>
      <c r="BH2484" s="286"/>
      <c r="BI2484" s="286"/>
      <c r="BJ2484" s="287"/>
      <c r="BK2484" s="288">
        <f>+AY2484*BG2484</f>
        <v>0</v>
      </c>
      <c r="BL2484" s="289"/>
      <c r="BM2484" s="289"/>
      <c r="BN2484" s="289"/>
      <c r="BO2484" s="289"/>
      <c r="BP2484" s="290"/>
      <c r="BQ2484" s="291"/>
      <c r="BR2484" s="292"/>
      <c r="BS2484" s="292"/>
      <c r="BT2484" s="292"/>
      <c r="BU2484" s="292"/>
      <c r="BV2484" s="292"/>
      <c r="BW2484" s="293"/>
      <c r="BX2484" s="291">
        <f>+(((BK2514+BQ2484)*30)/70)</f>
        <v>0</v>
      </c>
      <c r="BY2484" s="292"/>
      <c r="BZ2484" s="292"/>
      <c r="CA2484" s="292"/>
      <c r="CB2484" s="292"/>
      <c r="CC2484" s="293"/>
      <c r="CD2484" s="291">
        <f>+BK2514+BQ2484+BX2484</f>
        <v>0</v>
      </c>
      <c r="CE2484" s="292"/>
      <c r="CF2484" s="292"/>
      <c r="CG2484" s="292"/>
      <c r="CH2484" s="292"/>
      <c r="CI2484" s="293"/>
    </row>
    <row r="2485" spans="1:87" ht="18" customHeight="1" x14ac:dyDescent="0.25">
      <c r="A2485" s="75"/>
      <c r="B2485" s="327"/>
      <c r="C2485" s="328"/>
      <c r="D2485" s="328"/>
      <c r="E2485" s="328"/>
      <c r="F2485" s="328"/>
      <c r="G2485" s="328"/>
      <c r="H2485" s="328"/>
      <c r="I2485" s="328"/>
      <c r="J2485" s="328"/>
      <c r="K2485" s="328"/>
      <c r="L2485" s="328"/>
      <c r="M2485" s="328"/>
      <c r="N2485" s="328"/>
      <c r="O2485" s="328"/>
      <c r="P2485" s="328"/>
      <c r="Q2485" s="328"/>
      <c r="R2485" s="328"/>
      <c r="S2485" s="328"/>
      <c r="T2485" s="328"/>
      <c r="U2485" s="328"/>
      <c r="V2485" s="328"/>
      <c r="W2485" s="328"/>
      <c r="X2485" s="328"/>
      <c r="Y2485" s="329"/>
      <c r="Z2485" s="336"/>
      <c r="AA2485" s="337"/>
      <c r="AB2485" s="337"/>
      <c r="AC2485" s="337"/>
      <c r="AD2485" s="338"/>
      <c r="AE2485" s="336"/>
      <c r="AF2485" s="337"/>
      <c r="AG2485" s="337"/>
      <c r="AH2485" s="337"/>
      <c r="AI2485" s="337"/>
      <c r="AJ2485" s="337"/>
      <c r="AK2485" s="300"/>
      <c r="AL2485" s="301"/>
      <c r="AM2485" s="301"/>
      <c r="AN2485" s="301"/>
      <c r="AO2485" s="301"/>
      <c r="AP2485" s="301"/>
      <c r="AQ2485" s="301"/>
      <c r="AR2485" s="301"/>
      <c r="AS2485" s="301"/>
      <c r="AT2485" s="301"/>
      <c r="AU2485" s="301"/>
      <c r="AV2485" s="301"/>
      <c r="AW2485" s="301"/>
      <c r="AX2485" s="302"/>
      <c r="AY2485" s="407"/>
      <c r="AZ2485" s="304"/>
      <c r="BA2485" s="304"/>
      <c r="BB2485" s="408"/>
      <c r="BC2485" s="306">
        <f t="shared" ref="BC2485:BC2513" si="140">+$AE$2484*AY2485</f>
        <v>0</v>
      </c>
      <c r="BD2485" s="307"/>
      <c r="BE2485" s="307"/>
      <c r="BF2485" s="308"/>
      <c r="BG2485" s="309"/>
      <c r="BH2485" s="310"/>
      <c r="BI2485" s="310"/>
      <c r="BJ2485" s="311"/>
      <c r="BK2485" s="312">
        <f t="shared" ref="BK2485:BK2513" si="141">+AY2485*BG2485</f>
        <v>0</v>
      </c>
      <c r="BL2485" s="313"/>
      <c r="BM2485" s="313"/>
      <c r="BN2485" s="313"/>
      <c r="BO2485" s="313"/>
      <c r="BP2485" s="314"/>
      <c r="BQ2485" s="294"/>
      <c r="BR2485" s="295"/>
      <c r="BS2485" s="295"/>
      <c r="BT2485" s="295"/>
      <c r="BU2485" s="295"/>
      <c r="BV2485" s="295"/>
      <c r="BW2485" s="296"/>
      <c r="BX2485" s="294"/>
      <c r="BY2485" s="295"/>
      <c r="BZ2485" s="295"/>
      <c r="CA2485" s="295"/>
      <c r="CB2485" s="295"/>
      <c r="CC2485" s="296"/>
      <c r="CD2485" s="294"/>
      <c r="CE2485" s="295"/>
      <c r="CF2485" s="295"/>
      <c r="CG2485" s="295"/>
      <c r="CH2485" s="295"/>
      <c r="CI2485" s="296"/>
    </row>
    <row r="2486" spans="1:87" ht="18" customHeight="1" x14ac:dyDescent="0.25">
      <c r="A2486" s="75"/>
      <c r="B2486" s="327"/>
      <c r="C2486" s="328"/>
      <c r="D2486" s="328"/>
      <c r="E2486" s="328"/>
      <c r="F2486" s="328"/>
      <c r="G2486" s="328"/>
      <c r="H2486" s="328"/>
      <c r="I2486" s="328"/>
      <c r="J2486" s="328"/>
      <c r="K2486" s="328"/>
      <c r="L2486" s="328"/>
      <c r="M2486" s="328"/>
      <c r="N2486" s="328"/>
      <c r="O2486" s="328"/>
      <c r="P2486" s="328"/>
      <c r="Q2486" s="328"/>
      <c r="R2486" s="328"/>
      <c r="S2486" s="328"/>
      <c r="T2486" s="328"/>
      <c r="U2486" s="328"/>
      <c r="V2486" s="328"/>
      <c r="W2486" s="328"/>
      <c r="X2486" s="328"/>
      <c r="Y2486" s="329"/>
      <c r="Z2486" s="336"/>
      <c r="AA2486" s="337"/>
      <c r="AB2486" s="337"/>
      <c r="AC2486" s="337"/>
      <c r="AD2486" s="338"/>
      <c r="AE2486" s="336"/>
      <c r="AF2486" s="337"/>
      <c r="AG2486" s="337"/>
      <c r="AH2486" s="337"/>
      <c r="AI2486" s="337"/>
      <c r="AJ2486" s="337"/>
      <c r="AK2486" s="300"/>
      <c r="AL2486" s="301"/>
      <c r="AM2486" s="301"/>
      <c r="AN2486" s="301"/>
      <c r="AO2486" s="301"/>
      <c r="AP2486" s="301"/>
      <c r="AQ2486" s="301"/>
      <c r="AR2486" s="301"/>
      <c r="AS2486" s="301"/>
      <c r="AT2486" s="301"/>
      <c r="AU2486" s="301"/>
      <c r="AV2486" s="301"/>
      <c r="AW2486" s="301"/>
      <c r="AX2486" s="302"/>
      <c r="AY2486" s="407"/>
      <c r="AZ2486" s="304"/>
      <c r="BA2486" s="304"/>
      <c r="BB2486" s="408"/>
      <c r="BC2486" s="306">
        <f t="shared" si="140"/>
        <v>0</v>
      </c>
      <c r="BD2486" s="307"/>
      <c r="BE2486" s="307"/>
      <c r="BF2486" s="308"/>
      <c r="BG2486" s="309"/>
      <c r="BH2486" s="310"/>
      <c r="BI2486" s="310"/>
      <c r="BJ2486" s="311"/>
      <c r="BK2486" s="312">
        <f t="shared" si="141"/>
        <v>0</v>
      </c>
      <c r="BL2486" s="313"/>
      <c r="BM2486" s="313"/>
      <c r="BN2486" s="313"/>
      <c r="BO2486" s="313"/>
      <c r="BP2486" s="314"/>
      <c r="BQ2486" s="294"/>
      <c r="BR2486" s="295"/>
      <c r="BS2486" s="295"/>
      <c r="BT2486" s="295"/>
      <c r="BU2486" s="295"/>
      <c r="BV2486" s="295"/>
      <c r="BW2486" s="296"/>
      <c r="BX2486" s="294"/>
      <c r="BY2486" s="295"/>
      <c r="BZ2486" s="295"/>
      <c r="CA2486" s="295"/>
      <c r="CB2486" s="295"/>
      <c r="CC2486" s="296"/>
      <c r="CD2486" s="294"/>
      <c r="CE2486" s="295"/>
      <c r="CF2486" s="295"/>
      <c r="CG2486" s="295"/>
      <c r="CH2486" s="295"/>
      <c r="CI2486" s="296"/>
    </row>
    <row r="2487" spans="1:87" ht="18" customHeight="1" x14ac:dyDescent="0.25">
      <c r="A2487" s="75"/>
      <c r="B2487" s="327"/>
      <c r="C2487" s="328"/>
      <c r="D2487" s="328"/>
      <c r="E2487" s="328"/>
      <c r="F2487" s="328"/>
      <c r="G2487" s="328"/>
      <c r="H2487" s="328"/>
      <c r="I2487" s="328"/>
      <c r="J2487" s="328"/>
      <c r="K2487" s="328"/>
      <c r="L2487" s="328"/>
      <c r="M2487" s="328"/>
      <c r="N2487" s="328"/>
      <c r="O2487" s="328"/>
      <c r="P2487" s="328"/>
      <c r="Q2487" s="328"/>
      <c r="R2487" s="328"/>
      <c r="S2487" s="328"/>
      <c r="T2487" s="328"/>
      <c r="U2487" s="328"/>
      <c r="V2487" s="328"/>
      <c r="W2487" s="328"/>
      <c r="X2487" s="328"/>
      <c r="Y2487" s="329"/>
      <c r="Z2487" s="336"/>
      <c r="AA2487" s="337"/>
      <c r="AB2487" s="337"/>
      <c r="AC2487" s="337"/>
      <c r="AD2487" s="338"/>
      <c r="AE2487" s="336"/>
      <c r="AF2487" s="337"/>
      <c r="AG2487" s="337"/>
      <c r="AH2487" s="337"/>
      <c r="AI2487" s="337"/>
      <c r="AJ2487" s="337"/>
      <c r="AK2487" s="300"/>
      <c r="AL2487" s="301"/>
      <c r="AM2487" s="301"/>
      <c r="AN2487" s="301"/>
      <c r="AO2487" s="301"/>
      <c r="AP2487" s="301"/>
      <c r="AQ2487" s="301"/>
      <c r="AR2487" s="301"/>
      <c r="AS2487" s="301"/>
      <c r="AT2487" s="301"/>
      <c r="AU2487" s="301"/>
      <c r="AV2487" s="301"/>
      <c r="AW2487" s="301"/>
      <c r="AX2487" s="302"/>
      <c r="AY2487" s="407"/>
      <c r="AZ2487" s="304"/>
      <c r="BA2487" s="304"/>
      <c r="BB2487" s="408"/>
      <c r="BC2487" s="306">
        <f t="shared" si="140"/>
        <v>0</v>
      </c>
      <c r="BD2487" s="307"/>
      <c r="BE2487" s="307"/>
      <c r="BF2487" s="308"/>
      <c r="BG2487" s="309"/>
      <c r="BH2487" s="310"/>
      <c r="BI2487" s="310"/>
      <c r="BJ2487" s="311"/>
      <c r="BK2487" s="312">
        <f t="shared" si="141"/>
        <v>0</v>
      </c>
      <c r="BL2487" s="313"/>
      <c r="BM2487" s="313"/>
      <c r="BN2487" s="313"/>
      <c r="BO2487" s="313"/>
      <c r="BP2487" s="314"/>
      <c r="BQ2487" s="294"/>
      <c r="BR2487" s="295"/>
      <c r="BS2487" s="295"/>
      <c r="BT2487" s="295"/>
      <c r="BU2487" s="295"/>
      <c r="BV2487" s="295"/>
      <c r="BW2487" s="296"/>
      <c r="BX2487" s="294"/>
      <c r="BY2487" s="295"/>
      <c r="BZ2487" s="295"/>
      <c r="CA2487" s="295"/>
      <c r="CB2487" s="295"/>
      <c r="CC2487" s="296"/>
      <c r="CD2487" s="294"/>
      <c r="CE2487" s="295"/>
      <c r="CF2487" s="295"/>
      <c r="CG2487" s="295"/>
      <c r="CH2487" s="295"/>
      <c r="CI2487" s="296"/>
    </row>
    <row r="2488" spans="1:87" ht="18" customHeight="1" x14ac:dyDescent="0.25">
      <c r="A2488" s="75"/>
      <c r="B2488" s="327"/>
      <c r="C2488" s="328"/>
      <c r="D2488" s="328"/>
      <c r="E2488" s="328"/>
      <c r="F2488" s="328"/>
      <c r="G2488" s="328"/>
      <c r="H2488" s="328"/>
      <c r="I2488" s="328"/>
      <c r="J2488" s="328"/>
      <c r="K2488" s="328"/>
      <c r="L2488" s="328"/>
      <c r="M2488" s="328"/>
      <c r="N2488" s="328"/>
      <c r="O2488" s="328"/>
      <c r="P2488" s="328"/>
      <c r="Q2488" s="328"/>
      <c r="R2488" s="328"/>
      <c r="S2488" s="328"/>
      <c r="T2488" s="328"/>
      <c r="U2488" s="328"/>
      <c r="V2488" s="328"/>
      <c r="W2488" s="328"/>
      <c r="X2488" s="328"/>
      <c r="Y2488" s="329"/>
      <c r="Z2488" s="336"/>
      <c r="AA2488" s="337"/>
      <c r="AB2488" s="337"/>
      <c r="AC2488" s="337"/>
      <c r="AD2488" s="338"/>
      <c r="AE2488" s="336"/>
      <c r="AF2488" s="337"/>
      <c r="AG2488" s="337"/>
      <c r="AH2488" s="337"/>
      <c r="AI2488" s="337"/>
      <c r="AJ2488" s="337"/>
      <c r="AK2488" s="300"/>
      <c r="AL2488" s="301"/>
      <c r="AM2488" s="301"/>
      <c r="AN2488" s="301"/>
      <c r="AO2488" s="301"/>
      <c r="AP2488" s="301"/>
      <c r="AQ2488" s="301"/>
      <c r="AR2488" s="301"/>
      <c r="AS2488" s="301"/>
      <c r="AT2488" s="301"/>
      <c r="AU2488" s="301"/>
      <c r="AV2488" s="301"/>
      <c r="AW2488" s="301"/>
      <c r="AX2488" s="302"/>
      <c r="AY2488" s="407"/>
      <c r="AZ2488" s="304"/>
      <c r="BA2488" s="304"/>
      <c r="BB2488" s="408"/>
      <c r="BC2488" s="306">
        <f t="shared" si="140"/>
        <v>0</v>
      </c>
      <c r="BD2488" s="307"/>
      <c r="BE2488" s="307"/>
      <c r="BF2488" s="308"/>
      <c r="BG2488" s="309"/>
      <c r="BH2488" s="310"/>
      <c r="BI2488" s="310"/>
      <c r="BJ2488" s="311"/>
      <c r="BK2488" s="312">
        <f t="shared" si="141"/>
        <v>0</v>
      </c>
      <c r="BL2488" s="313"/>
      <c r="BM2488" s="313"/>
      <c r="BN2488" s="313"/>
      <c r="BO2488" s="313"/>
      <c r="BP2488" s="314"/>
      <c r="BQ2488" s="294"/>
      <c r="BR2488" s="295"/>
      <c r="BS2488" s="295"/>
      <c r="BT2488" s="295"/>
      <c r="BU2488" s="295"/>
      <c r="BV2488" s="295"/>
      <c r="BW2488" s="296"/>
      <c r="BX2488" s="294"/>
      <c r="BY2488" s="295"/>
      <c r="BZ2488" s="295"/>
      <c r="CA2488" s="295"/>
      <c r="CB2488" s="295"/>
      <c r="CC2488" s="296"/>
      <c r="CD2488" s="294"/>
      <c r="CE2488" s="295"/>
      <c r="CF2488" s="295"/>
      <c r="CG2488" s="295"/>
      <c r="CH2488" s="295"/>
      <c r="CI2488" s="296"/>
    </row>
    <row r="2489" spans="1:87" ht="18" customHeight="1" x14ac:dyDescent="0.25">
      <c r="A2489" s="75"/>
      <c r="B2489" s="327"/>
      <c r="C2489" s="328"/>
      <c r="D2489" s="328"/>
      <c r="E2489" s="328"/>
      <c r="F2489" s="328"/>
      <c r="G2489" s="328"/>
      <c r="H2489" s="328"/>
      <c r="I2489" s="328"/>
      <c r="J2489" s="328"/>
      <c r="K2489" s="328"/>
      <c r="L2489" s="328"/>
      <c r="M2489" s="328"/>
      <c r="N2489" s="328"/>
      <c r="O2489" s="328"/>
      <c r="P2489" s="328"/>
      <c r="Q2489" s="328"/>
      <c r="R2489" s="328"/>
      <c r="S2489" s="328"/>
      <c r="T2489" s="328"/>
      <c r="U2489" s="328"/>
      <c r="V2489" s="328"/>
      <c r="W2489" s="328"/>
      <c r="X2489" s="328"/>
      <c r="Y2489" s="329"/>
      <c r="Z2489" s="336"/>
      <c r="AA2489" s="337"/>
      <c r="AB2489" s="337"/>
      <c r="AC2489" s="337"/>
      <c r="AD2489" s="338"/>
      <c r="AE2489" s="336"/>
      <c r="AF2489" s="337"/>
      <c r="AG2489" s="337"/>
      <c r="AH2489" s="337"/>
      <c r="AI2489" s="337"/>
      <c r="AJ2489" s="337"/>
      <c r="AK2489" s="300"/>
      <c r="AL2489" s="301"/>
      <c r="AM2489" s="301"/>
      <c r="AN2489" s="301"/>
      <c r="AO2489" s="301"/>
      <c r="AP2489" s="301"/>
      <c r="AQ2489" s="301"/>
      <c r="AR2489" s="301"/>
      <c r="AS2489" s="301"/>
      <c r="AT2489" s="301"/>
      <c r="AU2489" s="301"/>
      <c r="AV2489" s="301"/>
      <c r="AW2489" s="301"/>
      <c r="AX2489" s="302"/>
      <c r="AY2489" s="407"/>
      <c r="AZ2489" s="304"/>
      <c r="BA2489" s="304"/>
      <c r="BB2489" s="408"/>
      <c r="BC2489" s="306">
        <f t="shared" si="140"/>
        <v>0</v>
      </c>
      <c r="BD2489" s="307"/>
      <c r="BE2489" s="307"/>
      <c r="BF2489" s="308"/>
      <c r="BG2489" s="309"/>
      <c r="BH2489" s="310"/>
      <c r="BI2489" s="310"/>
      <c r="BJ2489" s="311"/>
      <c r="BK2489" s="312">
        <f t="shared" si="141"/>
        <v>0</v>
      </c>
      <c r="BL2489" s="313"/>
      <c r="BM2489" s="313"/>
      <c r="BN2489" s="313"/>
      <c r="BO2489" s="313"/>
      <c r="BP2489" s="314"/>
      <c r="BQ2489" s="294"/>
      <c r="BR2489" s="295"/>
      <c r="BS2489" s="295"/>
      <c r="BT2489" s="295"/>
      <c r="BU2489" s="295"/>
      <c r="BV2489" s="295"/>
      <c r="BW2489" s="296"/>
      <c r="BX2489" s="294"/>
      <c r="BY2489" s="295"/>
      <c r="BZ2489" s="295"/>
      <c r="CA2489" s="295"/>
      <c r="CB2489" s="295"/>
      <c r="CC2489" s="296"/>
      <c r="CD2489" s="294"/>
      <c r="CE2489" s="295"/>
      <c r="CF2489" s="295"/>
      <c r="CG2489" s="295"/>
      <c r="CH2489" s="295"/>
      <c r="CI2489" s="296"/>
    </row>
    <row r="2490" spans="1:87" ht="18" customHeight="1" x14ac:dyDescent="0.25">
      <c r="A2490" s="75"/>
      <c r="B2490" s="327"/>
      <c r="C2490" s="328"/>
      <c r="D2490" s="328"/>
      <c r="E2490" s="328"/>
      <c r="F2490" s="328"/>
      <c r="G2490" s="328"/>
      <c r="H2490" s="328"/>
      <c r="I2490" s="328"/>
      <c r="J2490" s="328"/>
      <c r="K2490" s="328"/>
      <c r="L2490" s="328"/>
      <c r="M2490" s="328"/>
      <c r="N2490" s="328"/>
      <c r="O2490" s="328"/>
      <c r="P2490" s="328"/>
      <c r="Q2490" s="328"/>
      <c r="R2490" s="328"/>
      <c r="S2490" s="328"/>
      <c r="T2490" s="328"/>
      <c r="U2490" s="328"/>
      <c r="V2490" s="328"/>
      <c r="W2490" s="328"/>
      <c r="X2490" s="328"/>
      <c r="Y2490" s="329"/>
      <c r="Z2490" s="336"/>
      <c r="AA2490" s="337"/>
      <c r="AB2490" s="337"/>
      <c r="AC2490" s="337"/>
      <c r="AD2490" s="338"/>
      <c r="AE2490" s="336"/>
      <c r="AF2490" s="337"/>
      <c r="AG2490" s="337"/>
      <c r="AH2490" s="337"/>
      <c r="AI2490" s="337"/>
      <c r="AJ2490" s="337"/>
      <c r="AK2490" s="300"/>
      <c r="AL2490" s="301"/>
      <c r="AM2490" s="301"/>
      <c r="AN2490" s="301"/>
      <c r="AO2490" s="301"/>
      <c r="AP2490" s="301"/>
      <c r="AQ2490" s="301"/>
      <c r="AR2490" s="301"/>
      <c r="AS2490" s="301"/>
      <c r="AT2490" s="301"/>
      <c r="AU2490" s="301"/>
      <c r="AV2490" s="301"/>
      <c r="AW2490" s="301"/>
      <c r="AX2490" s="302"/>
      <c r="AY2490" s="407"/>
      <c r="AZ2490" s="304"/>
      <c r="BA2490" s="304"/>
      <c r="BB2490" s="408"/>
      <c r="BC2490" s="306">
        <f t="shared" si="140"/>
        <v>0</v>
      </c>
      <c r="BD2490" s="307"/>
      <c r="BE2490" s="307"/>
      <c r="BF2490" s="308"/>
      <c r="BG2490" s="309"/>
      <c r="BH2490" s="310"/>
      <c r="BI2490" s="310"/>
      <c r="BJ2490" s="311"/>
      <c r="BK2490" s="312">
        <f t="shared" si="141"/>
        <v>0</v>
      </c>
      <c r="BL2490" s="313"/>
      <c r="BM2490" s="313"/>
      <c r="BN2490" s="313"/>
      <c r="BO2490" s="313"/>
      <c r="BP2490" s="314"/>
      <c r="BQ2490" s="294"/>
      <c r="BR2490" s="295"/>
      <c r="BS2490" s="295"/>
      <c r="BT2490" s="295"/>
      <c r="BU2490" s="295"/>
      <c r="BV2490" s="295"/>
      <c r="BW2490" s="296"/>
      <c r="BX2490" s="294"/>
      <c r="BY2490" s="295"/>
      <c r="BZ2490" s="295"/>
      <c r="CA2490" s="295"/>
      <c r="CB2490" s="295"/>
      <c r="CC2490" s="296"/>
      <c r="CD2490" s="294"/>
      <c r="CE2490" s="295"/>
      <c r="CF2490" s="295"/>
      <c r="CG2490" s="295"/>
      <c r="CH2490" s="295"/>
      <c r="CI2490" s="296"/>
    </row>
    <row r="2491" spans="1:87" ht="18" customHeight="1" x14ac:dyDescent="0.25">
      <c r="A2491" s="75"/>
      <c r="B2491" s="327"/>
      <c r="C2491" s="328"/>
      <c r="D2491" s="328"/>
      <c r="E2491" s="328"/>
      <c r="F2491" s="328"/>
      <c r="G2491" s="328"/>
      <c r="H2491" s="328"/>
      <c r="I2491" s="328"/>
      <c r="J2491" s="328"/>
      <c r="K2491" s="328"/>
      <c r="L2491" s="328"/>
      <c r="M2491" s="328"/>
      <c r="N2491" s="328"/>
      <c r="O2491" s="328"/>
      <c r="P2491" s="328"/>
      <c r="Q2491" s="328"/>
      <c r="R2491" s="328"/>
      <c r="S2491" s="328"/>
      <c r="T2491" s="328"/>
      <c r="U2491" s="328"/>
      <c r="V2491" s="328"/>
      <c r="W2491" s="328"/>
      <c r="X2491" s="328"/>
      <c r="Y2491" s="329"/>
      <c r="Z2491" s="336"/>
      <c r="AA2491" s="337"/>
      <c r="AB2491" s="337"/>
      <c r="AC2491" s="337"/>
      <c r="AD2491" s="338"/>
      <c r="AE2491" s="336"/>
      <c r="AF2491" s="337"/>
      <c r="AG2491" s="337"/>
      <c r="AH2491" s="337"/>
      <c r="AI2491" s="337"/>
      <c r="AJ2491" s="337"/>
      <c r="AK2491" s="300"/>
      <c r="AL2491" s="301"/>
      <c r="AM2491" s="301"/>
      <c r="AN2491" s="301"/>
      <c r="AO2491" s="301"/>
      <c r="AP2491" s="301"/>
      <c r="AQ2491" s="301"/>
      <c r="AR2491" s="301"/>
      <c r="AS2491" s="301"/>
      <c r="AT2491" s="301"/>
      <c r="AU2491" s="301"/>
      <c r="AV2491" s="301"/>
      <c r="AW2491" s="301"/>
      <c r="AX2491" s="302"/>
      <c r="AY2491" s="407"/>
      <c r="AZ2491" s="304"/>
      <c r="BA2491" s="304"/>
      <c r="BB2491" s="408"/>
      <c r="BC2491" s="306">
        <f t="shared" si="140"/>
        <v>0</v>
      </c>
      <c r="BD2491" s="307"/>
      <c r="BE2491" s="307"/>
      <c r="BF2491" s="308"/>
      <c r="BG2491" s="309"/>
      <c r="BH2491" s="310"/>
      <c r="BI2491" s="310"/>
      <c r="BJ2491" s="311"/>
      <c r="BK2491" s="312">
        <f t="shared" si="141"/>
        <v>0</v>
      </c>
      <c r="BL2491" s="313"/>
      <c r="BM2491" s="313"/>
      <c r="BN2491" s="313"/>
      <c r="BO2491" s="313"/>
      <c r="BP2491" s="314"/>
      <c r="BQ2491" s="294"/>
      <c r="BR2491" s="295"/>
      <c r="BS2491" s="295"/>
      <c r="BT2491" s="295"/>
      <c r="BU2491" s="295"/>
      <c r="BV2491" s="295"/>
      <c r="BW2491" s="296"/>
      <c r="BX2491" s="294"/>
      <c r="BY2491" s="295"/>
      <c r="BZ2491" s="295"/>
      <c r="CA2491" s="295"/>
      <c r="CB2491" s="295"/>
      <c r="CC2491" s="296"/>
      <c r="CD2491" s="294"/>
      <c r="CE2491" s="295"/>
      <c r="CF2491" s="295"/>
      <c r="CG2491" s="295"/>
      <c r="CH2491" s="295"/>
      <c r="CI2491" s="296"/>
    </row>
    <row r="2492" spans="1:87" ht="18" customHeight="1" x14ac:dyDescent="0.25">
      <c r="A2492" s="75"/>
      <c r="B2492" s="327"/>
      <c r="C2492" s="328"/>
      <c r="D2492" s="328"/>
      <c r="E2492" s="328"/>
      <c r="F2492" s="328"/>
      <c r="G2492" s="328"/>
      <c r="H2492" s="328"/>
      <c r="I2492" s="328"/>
      <c r="J2492" s="328"/>
      <c r="K2492" s="328"/>
      <c r="L2492" s="328"/>
      <c r="M2492" s="328"/>
      <c r="N2492" s="328"/>
      <c r="O2492" s="328"/>
      <c r="P2492" s="328"/>
      <c r="Q2492" s="328"/>
      <c r="R2492" s="328"/>
      <c r="S2492" s="328"/>
      <c r="T2492" s="328"/>
      <c r="U2492" s="328"/>
      <c r="V2492" s="328"/>
      <c r="W2492" s="328"/>
      <c r="X2492" s="328"/>
      <c r="Y2492" s="329"/>
      <c r="Z2492" s="336"/>
      <c r="AA2492" s="337"/>
      <c r="AB2492" s="337"/>
      <c r="AC2492" s="337"/>
      <c r="AD2492" s="338"/>
      <c r="AE2492" s="336"/>
      <c r="AF2492" s="337"/>
      <c r="AG2492" s="337"/>
      <c r="AH2492" s="337"/>
      <c r="AI2492" s="337"/>
      <c r="AJ2492" s="337"/>
      <c r="AK2492" s="300"/>
      <c r="AL2492" s="301"/>
      <c r="AM2492" s="301"/>
      <c r="AN2492" s="301"/>
      <c r="AO2492" s="301"/>
      <c r="AP2492" s="301"/>
      <c r="AQ2492" s="301"/>
      <c r="AR2492" s="301"/>
      <c r="AS2492" s="301"/>
      <c r="AT2492" s="301"/>
      <c r="AU2492" s="301"/>
      <c r="AV2492" s="301"/>
      <c r="AW2492" s="301"/>
      <c r="AX2492" s="302"/>
      <c r="AY2492" s="407"/>
      <c r="AZ2492" s="304"/>
      <c r="BA2492" s="304"/>
      <c r="BB2492" s="408"/>
      <c r="BC2492" s="306">
        <f t="shared" si="140"/>
        <v>0</v>
      </c>
      <c r="BD2492" s="307"/>
      <c r="BE2492" s="307"/>
      <c r="BF2492" s="308"/>
      <c r="BG2492" s="309"/>
      <c r="BH2492" s="310"/>
      <c r="BI2492" s="310"/>
      <c r="BJ2492" s="311"/>
      <c r="BK2492" s="312">
        <f t="shared" si="141"/>
        <v>0</v>
      </c>
      <c r="BL2492" s="313"/>
      <c r="BM2492" s="313"/>
      <c r="BN2492" s="313"/>
      <c r="BO2492" s="313"/>
      <c r="BP2492" s="314"/>
      <c r="BQ2492" s="294"/>
      <c r="BR2492" s="295"/>
      <c r="BS2492" s="295"/>
      <c r="BT2492" s="295"/>
      <c r="BU2492" s="295"/>
      <c r="BV2492" s="295"/>
      <c r="BW2492" s="296"/>
      <c r="BX2492" s="294"/>
      <c r="BY2492" s="295"/>
      <c r="BZ2492" s="295"/>
      <c r="CA2492" s="295"/>
      <c r="CB2492" s="295"/>
      <c r="CC2492" s="296"/>
      <c r="CD2492" s="294"/>
      <c r="CE2492" s="295"/>
      <c r="CF2492" s="295"/>
      <c r="CG2492" s="295"/>
      <c r="CH2492" s="295"/>
      <c r="CI2492" s="296"/>
    </row>
    <row r="2493" spans="1:87" ht="18" customHeight="1" x14ac:dyDescent="0.25">
      <c r="A2493" s="75"/>
      <c r="B2493" s="327"/>
      <c r="C2493" s="328"/>
      <c r="D2493" s="328"/>
      <c r="E2493" s="328"/>
      <c r="F2493" s="328"/>
      <c r="G2493" s="328"/>
      <c r="H2493" s="328"/>
      <c r="I2493" s="328"/>
      <c r="J2493" s="328"/>
      <c r="K2493" s="328"/>
      <c r="L2493" s="328"/>
      <c r="M2493" s="328"/>
      <c r="N2493" s="328"/>
      <c r="O2493" s="328"/>
      <c r="P2493" s="328"/>
      <c r="Q2493" s="328"/>
      <c r="R2493" s="328"/>
      <c r="S2493" s="328"/>
      <c r="T2493" s="328"/>
      <c r="U2493" s="328"/>
      <c r="V2493" s="328"/>
      <c r="W2493" s="328"/>
      <c r="X2493" s="328"/>
      <c r="Y2493" s="329"/>
      <c r="Z2493" s="336"/>
      <c r="AA2493" s="337"/>
      <c r="AB2493" s="337"/>
      <c r="AC2493" s="337"/>
      <c r="AD2493" s="338"/>
      <c r="AE2493" s="336"/>
      <c r="AF2493" s="337"/>
      <c r="AG2493" s="337"/>
      <c r="AH2493" s="337"/>
      <c r="AI2493" s="337"/>
      <c r="AJ2493" s="337"/>
      <c r="AK2493" s="300"/>
      <c r="AL2493" s="301"/>
      <c r="AM2493" s="301"/>
      <c r="AN2493" s="301"/>
      <c r="AO2493" s="301"/>
      <c r="AP2493" s="301"/>
      <c r="AQ2493" s="301"/>
      <c r="AR2493" s="301"/>
      <c r="AS2493" s="301"/>
      <c r="AT2493" s="301"/>
      <c r="AU2493" s="301"/>
      <c r="AV2493" s="301"/>
      <c r="AW2493" s="301"/>
      <c r="AX2493" s="302"/>
      <c r="AY2493" s="407"/>
      <c r="AZ2493" s="304"/>
      <c r="BA2493" s="304"/>
      <c r="BB2493" s="408"/>
      <c r="BC2493" s="306">
        <f t="shared" si="140"/>
        <v>0</v>
      </c>
      <c r="BD2493" s="307"/>
      <c r="BE2493" s="307"/>
      <c r="BF2493" s="308"/>
      <c r="BG2493" s="309"/>
      <c r="BH2493" s="310"/>
      <c r="BI2493" s="310"/>
      <c r="BJ2493" s="311"/>
      <c r="BK2493" s="312">
        <f t="shared" si="141"/>
        <v>0</v>
      </c>
      <c r="BL2493" s="313"/>
      <c r="BM2493" s="313"/>
      <c r="BN2493" s="313"/>
      <c r="BO2493" s="313"/>
      <c r="BP2493" s="314"/>
      <c r="BQ2493" s="294"/>
      <c r="BR2493" s="295"/>
      <c r="BS2493" s="295"/>
      <c r="BT2493" s="295"/>
      <c r="BU2493" s="295"/>
      <c r="BV2493" s="295"/>
      <c r="BW2493" s="296"/>
      <c r="BX2493" s="294"/>
      <c r="BY2493" s="295"/>
      <c r="BZ2493" s="295"/>
      <c r="CA2493" s="295"/>
      <c r="CB2493" s="295"/>
      <c r="CC2493" s="296"/>
      <c r="CD2493" s="294"/>
      <c r="CE2493" s="295"/>
      <c r="CF2493" s="295"/>
      <c r="CG2493" s="295"/>
      <c r="CH2493" s="295"/>
      <c r="CI2493" s="296"/>
    </row>
    <row r="2494" spans="1:87" ht="18" customHeight="1" x14ac:dyDescent="0.25">
      <c r="A2494" s="75"/>
      <c r="B2494" s="327"/>
      <c r="C2494" s="328"/>
      <c r="D2494" s="328"/>
      <c r="E2494" s="328"/>
      <c r="F2494" s="328"/>
      <c r="G2494" s="328"/>
      <c r="H2494" s="328"/>
      <c r="I2494" s="328"/>
      <c r="J2494" s="328"/>
      <c r="K2494" s="328"/>
      <c r="L2494" s="328"/>
      <c r="M2494" s="328"/>
      <c r="N2494" s="328"/>
      <c r="O2494" s="328"/>
      <c r="P2494" s="328"/>
      <c r="Q2494" s="328"/>
      <c r="R2494" s="328"/>
      <c r="S2494" s="328"/>
      <c r="T2494" s="328"/>
      <c r="U2494" s="328"/>
      <c r="V2494" s="328"/>
      <c r="W2494" s="328"/>
      <c r="X2494" s="328"/>
      <c r="Y2494" s="329"/>
      <c r="Z2494" s="336"/>
      <c r="AA2494" s="337"/>
      <c r="AB2494" s="337"/>
      <c r="AC2494" s="337"/>
      <c r="AD2494" s="338"/>
      <c r="AE2494" s="336"/>
      <c r="AF2494" s="337"/>
      <c r="AG2494" s="337"/>
      <c r="AH2494" s="337"/>
      <c r="AI2494" s="337"/>
      <c r="AJ2494" s="337"/>
      <c r="AK2494" s="300"/>
      <c r="AL2494" s="301"/>
      <c r="AM2494" s="301"/>
      <c r="AN2494" s="301"/>
      <c r="AO2494" s="301"/>
      <c r="AP2494" s="301"/>
      <c r="AQ2494" s="301"/>
      <c r="AR2494" s="301"/>
      <c r="AS2494" s="301"/>
      <c r="AT2494" s="301"/>
      <c r="AU2494" s="301"/>
      <c r="AV2494" s="301"/>
      <c r="AW2494" s="301"/>
      <c r="AX2494" s="302"/>
      <c r="AY2494" s="407"/>
      <c r="AZ2494" s="304"/>
      <c r="BA2494" s="304"/>
      <c r="BB2494" s="408"/>
      <c r="BC2494" s="306">
        <f t="shared" si="140"/>
        <v>0</v>
      </c>
      <c r="BD2494" s="307"/>
      <c r="BE2494" s="307"/>
      <c r="BF2494" s="308"/>
      <c r="BG2494" s="309"/>
      <c r="BH2494" s="310"/>
      <c r="BI2494" s="310"/>
      <c r="BJ2494" s="311"/>
      <c r="BK2494" s="312">
        <f t="shared" si="141"/>
        <v>0</v>
      </c>
      <c r="BL2494" s="313"/>
      <c r="BM2494" s="313"/>
      <c r="BN2494" s="313"/>
      <c r="BO2494" s="313"/>
      <c r="BP2494" s="314"/>
      <c r="BQ2494" s="294"/>
      <c r="BR2494" s="295"/>
      <c r="BS2494" s="295"/>
      <c r="BT2494" s="295"/>
      <c r="BU2494" s="295"/>
      <c r="BV2494" s="295"/>
      <c r="BW2494" s="296"/>
      <c r="BX2494" s="294"/>
      <c r="BY2494" s="295"/>
      <c r="BZ2494" s="295"/>
      <c r="CA2494" s="295"/>
      <c r="CB2494" s="295"/>
      <c r="CC2494" s="296"/>
      <c r="CD2494" s="294"/>
      <c r="CE2494" s="295"/>
      <c r="CF2494" s="295"/>
      <c r="CG2494" s="295"/>
      <c r="CH2494" s="295"/>
      <c r="CI2494" s="296"/>
    </row>
    <row r="2495" spans="1:87" ht="18" customHeight="1" x14ac:dyDescent="0.25">
      <c r="A2495" s="75"/>
      <c r="B2495" s="327"/>
      <c r="C2495" s="328"/>
      <c r="D2495" s="328"/>
      <c r="E2495" s="328"/>
      <c r="F2495" s="328"/>
      <c r="G2495" s="328"/>
      <c r="H2495" s="328"/>
      <c r="I2495" s="328"/>
      <c r="J2495" s="328"/>
      <c r="K2495" s="328"/>
      <c r="L2495" s="328"/>
      <c r="M2495" s="328"/>
      <c r="N2495" s="328"/>
      <c r="O2495" s="328"/>
      <c r="P2495" s="328"/>
      <c r="Q2495" s="328"/>
      <c r="R2495" s="328"/>
      <c r="S2495" s="328"/>
      <c r="T2495" s="328"/>
      <c r="U2495" s="328"/>
      <c r="V2495" s="328"/>
      <c r="W2495" s="328"/>
      <c r="X2495" s="328"/>
      <c r="Y2495" s="329"/>
      <c r="Z2495" s="336"/>
      <c r="AA2495" s="337"/>
      <c r="AB2495" s="337"/>
      <c r="AC2495" s="337"/>
      <c r="AD2495" s="338"/>
      <c r="AE2495" s="336"/>
      <c r="AF2495" s="337"/>
      <c r="AG2495" s="337"/>
      <c r="AH2495" s="337"/>
      <c r="AI2495" s="337"/>
      <c r="AJ2495" s="337"/>
      <c r="AK2495" s="300"/>
      <c r="AL2495" s="301"/>
      <c r="AM2495" s="301"/>
      <c r="AN2495" s="301"/>
      <c r="AO2495" s="301"/>
      <c r="AP2495" s="301"/>
      <c r="AQ2495" s="301"/>
      <c r="AR2495" s="301"/>
      <c r="AS2495" s="301"/>
      <c r="AT2495" s="301"/>
      <c r="AU2495" s="301"/>
      <c r="AV2495" s="301"/>
      <c r="AW2495" s="301"/>
      <c r="AX2495" s="302"/>
      <c r="AY2495" s="407"/>
      <c r="AZ2495" s="304"/>
      <c r="BA2495" s="304"/>
      <c r="BB2495" s="408"/>
      <c r="BC2495" s="306">
        <f t="shared" si="140"/>
        <v>0</v>
      </c>
      <c r="BD2495" s="307"/>
      <c r="BE2495" s="307"/>
      <c r="BF2495" s="308"/>
      <c r="BG2495" s="309"/>
      <c r="BH2495" s="310"/>
      <c r="BI2495" s="310"/>
      <c r="BJ2495" s="311"/>
      <c r="BK2495" s="312">
        <f t="shared" si="141"/>
        <v>0</v>
      </c>
      <c r="BL2495" s="313"/>
      <c r="BM2495" s="313"/>
      <c r="BN2495" s="313"/>
      <c r="BO2495" s="313"/>
      <c r="BP2495" s="314"/>
      <c r="BQ2495" s="294"/>
      <c r="BR2495" s="295"/>
      <c r="BS2495" s="295"/>
      <c r="BT2495" s="295"/>
      <c r="BU2495" s="295"/>
      <c r="BV2495" s="295"/>
      <c r="BW2495" s="296"/>
      <c r="BX2495" s="294"/>
      <c r="BY2495" s="295"/>
      <c r="BZ2495" s="295"/>
      <c r="CA2495" s="295"/>
      <c r="CB2495" s="295"/>
      <c r="CC2495" s="296"/>
      <c r="CD2495" s="294"/>
      <c r="CE2495" s="295"/>
      <c r="CF2495" s="295"/>
      <c r="CG2495" s="295"/>
      <c r="CH2495" s="295"/>
      <c r="CI2495" s="296"/>
    </row>
    <row r="2496" spans="1:87" ht="18" customHeight="1" x14ac:dyDescent="0.25">
      <c r="A2496" s="75"/>
      <c r="B2496" s="327"/>
      <c r="C2496" s="328"/>
      <c r="D2496" s="328"/>
      <c r="E2496" s="328"/>
      <c r="F2496" s="328"/>
      <c r="G2496" s="328"/>
      <c r="H2496" s="328"/>
      <c r="I2496" s="328"/>
      <c r="J2496" s="328"/>
      <c r="K2496" s="328"/>
      <c r="L2496" s="328"/>
      <c r="M2496" s="328"/>
      <c r="N2496" s="328"/>
      <c r="O2496" s="328"/>
      <c r="P2496" s="328"/>
      <c r="Q2496" s="328"/>
      <c r="R2496" s="328"/>
      <c r="S2496" s="328"/>
      <c r="T2496" s="328"/>
      <c r="U2496" s="328"/>
      <c r="V2496" s="328"/>
      <c r="W2496" s="328"/>
      <c r="X2496" s="328"/>
      <c r="Y2496" s="329"/>
      <c r="Z2496" s="336"/>
      <c r="AA2496" s="337"/>
      <c r="AB2496" s="337"/>
      <c r="AC2496" s="337"/>
      <c r="AD2496" s="338"/>
      <c r="AE2496" s="336"/>
      <c r="AF2496" s="337"/>
      <c r="AG2496" s="337"/>
      <c r="AH2496" s="337"/>
      <c r="AI2496" s="337"/>
      <c r="AJ2496" s="337"/>
      <c r="AK2496" s="300"/>
      <c r="AL2496" s="301"/>
      <c r="AM2496" s="301"/>
      <c r="AN2496" s="301"/>
      <c r="AO2496" s="301"/>
      <c r="AP2496" s="301"/>
      <c r="AQ2496" s="301"/>
      <c r="AR2496" s="301"/>
      <c r="AS2496" s="301"/>
      <c r="AT2496" s="301"/>
      <c r="AU2496" s="301"/>
      <c r="AV2496" s="301"/>
      <c r="AW2496" s="301"/>
      <c r="AX2496" s="302"/>
      <c r="AY2496" s="407"/>
      <c r="AZ2496" s="304"/>
      <c r="BA2496" s="304"/>
      <c r="BB2496" s="408"/>
      <c r="BC2496" s="306">
        <f t="shared" si="140"/>
        <v>0</v>
      </c>
      <c r="BD2496" s="307"/>
      <c r="BE2496" s="307"/>
      <c r="BF2496" s="308"/>
      <c r="BG2496" s="309"/>
      <c r="BH2496" s="310"/>
      <c r="BI2496" s="310"/>
      <c r="BJ2496" s="311"/>
      <c r="BK2496" s="312">
        <f t="shared" si="141"/>
        <v>0</v>
      </c>
      <c r="BL2496" s="313"/>
      <c r="BM2496" s="313"/>
      <c r="BN2496" s="313"/>
      <c r="BO2496" s="313"/>
      <c r="BP2496" s="314"/>
      <c r="BQ2496" s="294"/>
      <c r="BR2496" s="295"/>
      <c r="BS2496" s="295"/>
      <c r="BT2496" s="295"/>
      <c r="BU2496" s="295"/>
      <c r="BV2496" s="295"/>
      <c r="BW2496" s="296"/>
      <c r="BX2496" s="294"/>
      <c r="BY2496" s="295"/>
      <c r="BZ2496" s="295"/>
      <c r="CA2496" s="295"/>
      <c r="CB2496" s="295"/>
      <c r="CC2496" s="296"/>
      <c r="CD2496" s="294"/>
      <c r="CE2496" s="295"/>
      <c r="CF2496" s="295"/>
      <c r="CG2496" s="295"/>
      <c r="CH2496" s="295"/>
      <c r="CI2496" s="296"/>
    </row>
    <row r="2497" spans="1:87" ht="18" customHeight="1" x14ac:dyDescent="0.25">
      <c r="A2497" s="75"/>
      <c r="B2497" s="327"/>
      <c r="C2497" s="328"/>
      <c r="D2497" s="328"/>
      <c r="E2497" s="328"/>
      <c r="F2497" s="328"/>
      <c r="G2497" s="328"/>
      <c r="H2497" s="328"/>
      <c r="I2497" s="328"/>
      <c r="J2497" s="328"/>
      <c r="K2497" s="328"/>
      <c r="L2497" s="328"/>
      <c r="M2497" s="328"/>
      <c r="N2497" s="328"/>
      <c r="O2497" s="328"/>
      <c r="P2497" s="328"/>
      <c r="Q2497" s="328"/>
      <c r="R2497" s="328"/>
      <c r="S2497" s="328"/>
      <c r="T2497" s="328"/>
      <c r="U2497" s="328"/>
      <c r="V2497" s="328"/>
      <c r="W2497" s="328"/>
      <c r="X2497" s="328"/>
      <c r="Y2497" s="329"/>
      <c r="Z2497" s="336"/>
      <c r="AA2497" s="337"/>
      <c r="AB2497" s="337"/>
      <c r="AC2497" s="337"/>
      <c r="AD2497" s="338"/>
      <c r="AE2497" s="336"/>
      <c r="AF2497" s="337"/>
      <c r="AG2497" s="337"/>
      <c r="AH2497" s="337"/>
      <c r="AI2497" s="337"/>
      <c r="AJ2497" s="337"/>
      <c r="AK2497" s="300"/>
      <c r="AL2497" s="301"/>
      <c r="AM2497" s="301"/>
      <c r="AN2497" s="301"/>
      <c r="AO2497" s="301"/>
      <c r="AP2497" s="301"/>
      <c r="AQ2497" s="301"/>
      <c r="AR2497" s="301"/>
      <c r="AS2497" s="301"/>
      <c r="AT2497" s="301"/>
      <c r="AU2497" s="301"/>
      <c r="AV2497" s="301"/>
      <c r="AW2497" s="301"/>
      <c r="AX2497" s="302"/>
      <c r="AY2497" s="407"/>
      <c r="AZ2497" s="304"/>
      <c r="BA2497" s="304"/>
      <c r="BB2497" s="408"/>
      <c r="BC2497" s="306">
        <f t="shared" si="140"/>
        <v>0</v>
      </c>
      <c r="BD2497" s="307"/>
      <c r="BE2497" s="307"/>
      <c r="BF2497" s="308"/>
      <c r="BG2497" s="309"/>
      <c r="BH2497" s="310"/>
      <c r="BI2497" s="310"/>
      <c r="BJ2497" s="311"/>
      <c r="BK2497" s="312">
        <f t="shared" si="141"/>
        <v>0</v>
      </c>
      <c r="BL2497" s="313"/>
      <c r="BM2497" s="313"/>
      <c r="BN2497" s="313"/>
      <c r="BO2497" s="313"/>
      <c r="BP2497" s="314"/>
      <c r="BQ2497" s="294"/>
      <c r="BR2497" s="295"/>
      <c r="BS2497" s="295"/>
      <c r="BT2497" s="295"/>
      <c r="BU2497" s="295"/>
      <c r="BV2497" s="295"/>
      <c r="BW2497" s="296"/>
      <c r="BX2497" s="294"/>
      <c r="BY2497" s="295"/>
      <c r="BZ2497" s="295"/>
      <c r="CA2497" s="295"/>
      <c r="CB2497" s="295"/>
      <c r="CC2497" s="296"/>
      <c r="CD2497" s="294"/>
      <c r="CE2497" s="295"/>
      <c r="CF2497" s="295"/>
      <c r="CG2497" s="295"/>
      <c r="CH2497" s="295"/>
      <c r="CI2497" s="296"/>
    </row>
    <row r="2498" spans="1:87" ht="18" customHeight="1" x14ac:dyDescent="0.25">
      <c r="A2498" s="75"/>
      <c r="B2498" s="327"/>
      <c r="C2498" s="328"/>
      <c r="D2498" s="328"/>
      <c r="E2498" s="328"/>
      <c r="F2498" s="328"/>
      <c r="G2498" s="328"/>
      <c r="H2498" s="328"/>
      <c r="I2498" s="328"/>
      <c r="J2498" s="328"/>
      <c r="K2498" s="328"/>
      <c r="L2498" s="328"/>
      <c r="M2498" s="328"/>
      <c r="N2498" s="328"/>
      <c r="O2498" s="328"/>
      <c r="P2498" s="328"/>
      <c r="Q2498" s="328"/>
      <c r="R2498" s="328"/>
      <c r="S2498" s="328"/>
      <c r="T2498" s="328"/>
      <c r="U2498" s="328"/>
      <c r="V2498" s="328"/>
      <c r="W2498" s="328"/>
      <c r="X2498" s="328"/>
      <c r="Y2498" s="329"/>
      <c r="Z2498" s="336"/>
      <c r="AA2498" s="337"/>
      <c r="AB2498" s="337"/>
      <c r="AC2498" s="337"/>
      <c r="AD2498" s="338"/>
      <c r="AE2498" s="336"/>
      <c r="AF2498" s="337"/>
      <c r="AG2498" s="337"/>
      <c r="AH2498" s="337"/>
      <c r="AI2498" s="337"/>
      <c r="AJ2498" s="337"/>
      <c r="AK2498" s="300"/>
      <c r="AL2498" s="301"/>
      <c r="AM2498" s="301"/>
      <c r="AN2498" s="301"/>
      <c r="AO2498" s="301"/>
      <c r="AP2498" s="301"/>
      <c r="AQ2498" s="301"/>
      <c r="AR2498" s="301"/>
      <c r="AS2498" s="301"/>
      <c r="AT2498" s="301"/>
      <c r="AU2498" s="301"/>
      <c r="AV2498" s="301"/>
      <c r="AW2498" s="301"/>
      <c r="AX2498" s="302"/>
      <c r="AY2498" s="407"/>
      <c r="AZ2498" s="304"/>
      <c r="BA2498" s="304"/>
      <c r="BB2498" s="408"/>
      <c r="BC2498" s="306">
        <f t="shared" si="140"/>
        <v>0</v>
      </c>
      <c r="BD2498" s="307"/>
      <c r="BE2498" s="307"/>
      <c r="BF2498" s="308"/>
      <c r="BG2498" s="309"/>
      <c r="BH2498" s="310"/>
      <c r="BI2498" s="310"/>
      <c r="BJ2498" s="311"/>
      <c r="BK2498" s="312">
        <f t="shared" si="141"/>
        <v>0</v>
      </c>
      <c r="BL2498" s="313"/>
      <c r="BM2498" s="313"/>
      <c r="BN2498" s="313"/>
      <c r="BO2498" s="313"/>
      <c r="BP2498" s="314"/>
      <c r="BQ2498" s="294"/>
      <c r="BR2498" s="295"/>
      <c r="BS2498" s="295"/>
      <c r="BT2498" s="295"/>
      <c r="BU2498" s="295"/>
      <c r="BV2498" s="295"/>
      <c r="BW2498" s="296"/>
      <c r="BX2498" s="294"/>
      <c r="BY2498" s="295"/>
      <c r="BZ2498" s="295"/>
      <c r="CA2498" s="295"/>
      <c r="CB2498" s="295"/>
      <c r="CC2498" s="296"/>
      <c r="CD2498" s="294"/>
      <c r="CE2498" s="295"/>
      <c r="CF2498" s="295"/>
      <c r="CG2498" s="295"/>
      <c r="CH2498" s="295"/>
      <c r="CI2498" s="296"/>
    </row>
    <row r="2499" spans="1:87" ht="18" customHeight="1" x14ac:dyDescent="0.25">
      <c r="A2499" s="75"/>
      <c r="B2499" s="327"/>
      <c r="C2499" s="328"/>
      <c r="D2499" s="328"/>
      <c r="E2499" s="328"/>
      <c r="F2499" s="328"/>
      <c r="G2499" s="328"/>
      <c r="H2499" s="328"/>
      <c r="I2499" s="328"/>
      <c r="J2499" s="328"/>
      <c r="K2499" s="328"/>
      <c r="L2499" s="328"/>
      <c r="M2499" s="328"/>
      <c r="N2499" s="328"/>
      <c r="O2499" s="328"/>
      <c r="P2499" s="328"/>
      <c r="Q2499" s="328"/>
      <c r="R2499" s="328"/>
      <c r="S2499" s="328"/>
      <c r="T2499" s="328"/>
      <c r="U2499" s="328"/>
      <c r="V2499" s="328"/>
      <c r="W2499" s="328"/>
      <c r="X2499" s="328"/>
      <c r="Y2499" s="329"/>
      <c r="Z2499" s="336"/>
      <c r="AA2499" s="337"/>
      <c r="AB2499" s="337"/>
      <c r="AC2499" s="337"/>
      <c r="AD2499" s="338"/>
      <c r="AE2499" s="336"/>
      <c r="AF2499" s="337"/>
      <c r="AG2499" s="337"/>
      <c r="AH2499" s="337"/>
      <c r="AI2499" s="337"/>
      <c r="AJ2499" s="337"/>
      <c r="AK2499" s="300"/>
      <c r="AL2499" s="301"/>
      <c r="AM2499" s="301"/>
      <c r="AN2499" s="301"/>
      <c r="AO2499" s="301"/>
      <c r="AP2499" s="301"/>
      <c r="AQ2499" s="301"/>
      <c r="AR2499" s="301"/>
      <c r="AS2499" s="301"/>
      <c r="AT2499" s="301"/>
      <c r="AU2499" s="301"/>
      <c r="AV2499" s="301"/>
      <c r="AW2499" s="301"/>
      <c r="AX2499" s="302"/>
      <c r="AY2499" s="407"/>
      <c r="AZ2499" s="304"/>
      <c r="BA2499" s="304"/>
      <c r="BB2499" s="408"/>
      <c r="BC2499" s="306">
        <f t="shared" si="140"/>
        <v>0</v>
      </c>
      <c r="BD2499" s="307"/>
      <c r="BE2499" s="307"/>
      <c r="BF2499" s="308"/>
      <c r="BG2499" s="309"/>
      <c r="BH2499" s="310"/>
      <c r="BI2499" s="310"/>
      <c r="BJ2499" s="311"/>
      <c r="BK2499" s="312">
        <f t="shared" si="141"/>
        <v>0</v>
      </c>
      <c r="BL2499" s="313"/>
      <c r="BM2499" s="313"/>
      <c r="BN2499" s="313"/>
      <c r="BO2499" s="313"/>
      <c r="BP2499" s="314"/>
      <c r="BQ2499" s="294"/>
      <c r="BR2499" s="295"/>
      <c r="BS2499" s="295"/>
      <c r="BT2499" s="295"/>
      <c r="BU2499" s="295"/>
      <c r="BV2499" s="295"/>
      <c r="BW2499" s="296"/>
      <c r="BX2499" s="294"/>
      <c r="BY2499" s="295"/>
      <c r="BZ2499" s="295"/>
      <c r="CA2499" s="295"/>
      <c r="CB2499" s="295"/>
      <c r="CC2499" s="296"/>
      <c r="CD2499" s="294"/>
      <c r="CE2499" s="295"/>
      <c r="CF2499" s="295"/>
      <c r="CG2499" s="295"/>
      <c r="CH2499" s="295"/>
      <c r="CI2499" s="296"/>
    </row>
    <row r="2500" spans="1:87" ht="18" customHeight="1" x14ac:dyDescent="0.25">
      <c r="A2500" s="75"/>
      <c r="B2500" s="327"/>
      <c r="C2500" s="328"/>
      <c r="D2500" s="328"/>
      <c r="E2500" s="328"/>
      <c r="F2500" s="328"/>
      <c r="G2500" s="328"/>
      <c r="H2500" s="328"/>
      <c r="I2500" s="328"/>
      <c r="J2500" s="328"/>
      <c r="K2500" s="328"/>
      <c r="L2500" s="328"/>
      <c r="M2500" s="328"/>
      <c r="N2500" s="328"/>
      <c r="O2500" s="328"/>
      <c r="P2500" s="328"/>
      <c r="Q2500" s="328"/>
      <c r="R2500" s="328"/>
      <c r="S2500" s="328"/>
      <c r="T2500" s="328"/>
      <c r="U2500" s="328"/>
      <c r="V2500" s="328"/>
      <c r="W2500" s="328"/>
      <c r="X2500" s="328"/>
      <c r="Y2500" s="329"/>
      <c r="Z2500" s="336"/>
      <c r="AA2500" s="337"/>
      <c r="AB2500" s="337"/>
      <c r="AC2500" s="337"/>
      <c r="AD2500" s="338"/>
      <c r="AE2500" s="336"/>
      <c r="AF2500" s="337"/>
      <c r="AG2500" s="337"/>
      <c r="AH2500" s="337"/>
      <c r="AI2500" s="337"/>
      <c r="AJ2500" s="337"/>
      <c r="AK2500" s="300"/>
      <c r="AL2500" s="301"/>
      <c r="AM2500" s="301"/>
      <c r="AN2500" s="301"/>
      <c r="AO2500" s="301"/>
      <c r="AP2500" s="301"/>
      <c r="AQ2500" s="301"/>
      <c r="AR2500" s="301"/>
      <c r="AS2500" s="301"/>
      <c r="AT2500" s="301"/>
      <c r="AU2500" s="301"/>
      <c r="AV2500" s="301"/>
      <c r="AW2500" s="301"/>
      <c r="AX2500" s="302"/>
      <c r="AY2500" s="407"/>
      <c r="AZ2500" s="304"/>
      <c r="BA2500" s="304"/>
      <c r="BB2500" s="408"/>
      <c r="BC2500" s="306">
        <f t="shared" si="140"/>
        <v>0</v>
      </c>
      <c r="BD2500" s="307"/>
      <c r="BE2500" s="307"/>
      <c r="BF2500" s="308"/>
      <c r="BG2500" s="309"/>
      <c r="BH2500" s="310"/>
      <c r="BI2500" s="310"/>
      <c r="BJ2500" s="311"/>
      <c r="BK2500" s="312">
        <f t="shared" si="141"/>
        <v>0</v>
      </c>
      <c r="BL2500" s="313"/>
      <c r="BM2500" s="313"/>
      <c r="BN2500" s="313"/>
      <c r="BO2500" s="313"/>
      <c r="BP2500" s="314"/>
      <c r="BQ2500" s="294"/>
      <c r="BR2500" s="295"/>
      <c r="BS2500" s="295"/>
      <c r="BT2500" s="295"/>
      <c r="BU2500" s="295"/>
      <c r="BV2500" s="295"/>
      <c r="BW2500" s="296"/>
      <c r="BX2500" s="294"/>
      <c r="BY2500" s="295"/>
      <c r="BZ2500" s="295"/>
      <c r="CA2500" s="295"/>
      <c r="CB2500" s="295"/>
      <c r="CC2500" s="296"/>
      <c r="CD2500" s="294"/>
      <c r="CE2500" s="295"/>
      <c r="CF2500" s="295"/>
      <c r="CG2500" s="295"/>
      <c r="CH2500" s="295"/>
      <c r="CI2500" s="296"/>
    </row>
    <row r="2501" spans="1:87" ht="18" customHeight="1" x14ac:dyDescent="0.25">
      <c r="A2501" s="75"/>
      <c r="B2501" s="327"/>
      <c r="C2501" s="328"/>
      <c r="D2501" s="328"/>
      <c r="E2501" s="328"/>
      <c r="F2501" s="328"/>
      <c r="G2501" s="328"/>
      <c r="H2501" s="328"/>
      <c r="I2501" s="328"/>
      <c r="J2501" s="328"/>
      <c r="K2501" s="328"/>
      <c r="L2501" s="328"/>
      <c r="M2501" s="328"/>
      <c r="N2501" s="328"/>
      <c r="O2501" s="328"/>
      <c r="P2501" s="328"/>
      <c r="Q2501" s="328"/>
      <c r="R2501" s="328"/>
      <c r="S2501" s="328"/>
      <c r="T2501" s="328"/>
      <c r="U2501" s="328"/>
      <c r="V2501" s="328"/>
      <c r="W2501" s="328"/>
      <c r="X2501" s="328"/>
      <c r="Y2501" s="329"/>
      <c r="Z2501" s="336"/>
      <c r="AA2501" s="337"/>
      <c r="AB2501" s="337"/>
      <c r="AC2501" s="337"/>
      <c r="AD2501" s="338"/>
      <c r="AE2501" s="336"/>
      <c r="AF2501" s="337"/>
      <c r="AG2501" s="337"/>
      <c r="AH2501" s="337"/>
      <c r="AI2501" s="337"/>
      <c r="AJ2501" s="337"/>
      <c r="AK2501" s="300"/>
      <c r="AL2501" s="301"/>
      <c r="AM2501" s="301"/>
      <c r="AN2501" s="301"/>
      <c r="AO2501" s="301"/>
      <c r="AP2501" s="301"/>
      <c r="AQ2501" s="301"/>
      <c r="AR2501" s="301"/>
      <c r="AS2501" s="301"/>
      <c r="AT2501" s="301"/>
      <c r="AU2501" s="301"/>
      <c r="AV2501" s="301"/>
      <c r="AW2501" s="301"/>
      <c r="AX2501" s="302"/>
      <c r="AY2501" s="407"/>
      <c r="AZ2501" s="304"/>
      <c r="BA2501" s="304"/>
      <c r="BB2501" s="408"/>
      <c r="BC2501" s="306">
        <f t="shared" si="140"/>
        <v>0</v>
      </c>
      <c r="BD2501" s="307"/>
      <c r="BE2501" s="307"/>
      <c r="BF2501" s="308"/>
      <c r="BG2501" s="309"/>
      <c r="BH2501" s="310"/>
      <c r="BI2501" s="310"/>
      <c r="BJ2501" s="311"/>
      <c r="BK2501" s="312">
        <f t="shared" si="141"/>
        <v>0</v>
      </c>
      <c r="BL2501" s="313"/>
      <c r="BM2501" s="313"/>
      <c r="BN2501" s="313"/>
      <c r="BO2501" s="313"/>
      <c r="BP2501" s="314"/>
      <c r="BQ2501" s="294"/>
      <c r="BR2501" s="295"/>
      <c r="BS2501" s="295"/>
      <c r="BT2501" s="295"/>
      <c r="BU2501" s="295"/>
      <c r="BV2501" s="295"/>
      <c r="BW2501" s="296"/>
      <c r="BX2501" s="294"/>
      <c r="BY2501" s="295"/>
      <c r="BZ2501" s="295"/>
      <c r="CA2501" s="295"/>
      <c r="CB2501" s="295"/>
      <c r="CC2501" s="296"/>
      <c r="CD2501" s="294"/>
      <c r="CE2501" s="295"/>
      <c r="CF2501" s="295"/>
      <c r="CG2501" s="295"/>
      <c r="CH2501" s="295"/>
      <c r="CI2501" s="296"/>
    </row>
    <row r="2502" spans="1:87" ht="18" customHeight="1" x14ac:dyDescent="0.25">
      <c r="A2502" s="75"/>
      <c r="B2502" s="327"/>
      <c r="C2502" s="328"/>
      <c r="D2502" s="328"/>
      <c r="E2502" s="328"/>
      <c r="F2502" s="328"/>
      <c r="G2502" s="328"/>
      <c r="H2502" s="328"/>
      <c r="I2502" s="328"/>
      <c r="J2502" s="328"/>
      <c r="K2502" s="328"/>
      <c r="L2502" s="328"/>
      <c r="M2502" s="328"/>
      <c r="N2502" s="328"/>
      <c r="O2502" s="328"/>
      <c r="P2502" s="328"/>
      <c r="Q2502" s="328"/>
      <c r="R2502" s="328"/>
      <c r="S2502" s="328"/>
      <c r="T2502" s="328"/>
      <c r="U2502" s="328"/>
      <c r="V2502" s="328"/>
      <c r="W2502" s="328"/>
      <c r="X2502" s="328"/>
      <c r="Y2502" s="329"/>
      <c r="Z2502" s="336"/>
      <c r="AA2502" s="337"/>
      <c r="AB2502" s="337"/>
      <c r="AC2502" s="337"/>
      <c r="AD2502" s="338"/>
      <c r="AE2502" s="336"/>
      <c r="AF2502" s="337"/>
      <c r="AG2502" s="337"/>
      <c r="AH2502" s="337"/>
      <c r="AI2502" s="337"/>
      <c r="AJ2502" s="337"/>
      <c r="AK2502" s="300"/>
      <c r="AL2502" s="301"/>
      <c r="AM2502" s="301"/>
      <c r="AN2502" s="301"/>
      <c r="AO2502" s="301"/>
      <c r="AP2502" s="301"/>
      <c r="AQ2502" s="301"/>
      <c r="AR2502" s="301"/>
      <c r="AS2502" s="301"/>
      <c r="AT2502" s="301"/>
      <c r="AU2502" s="301"/>
      <c r="AV2502" s="301"/>
      <c r="AW2502" s="301"/>
      <c r="AX2502" s="302"/>
      <c r="AY2502" s="407"/>
      <c r="AZ2502" s="304"/>
      <c r="BA2502" s="304"/>
      <c r="BB2502" s="408"/>
      <c r="BC2502" s="306">
        <f t="shared" si="140"/>
        <v>0</v>
      </c>
      <c r="BD2502" s="307"/>
      <c r="BE2502" s="307"/>
      <c r="BF2502" s="308"/>
      <c r="BG2502" s="309"/>
      <c r="BH2502" s="310"/>
      <c r="BI2502" s="310"/>
      <c r="BJ2502" s="311"/>
      <c r="BK2502" s="312">
        <f t="shared" si="141"/>
        <v>0</v>
      </c>
      <c r="BL2502" s="313"/>
      <c r="BM2502" s="313"/>
      <c r="BN2502" s="313"/>
      <c r="BO2502" s="313"/>
      <c r="BP2502" s="314"/>
      <c r="BQ2502" s="294"/>
      <c r="BR2502" s="295"/>
      <c r="BS2502" s="295"/>
      <c r="BT2502" s="295"/>
      <c r="BU2502" s="295"/>
      <c r="BV2502" s="295"/>
      <c r="BW2502" s="296"/>
      <c r="BX2502" s="294"/>
      <c r="BY2502" s="295"/>
      <c r="BZ2502" s="295"/>
      <c r="CA2502" s="295"/>
      <c r="CB2502" s="295"/>
      <c r="CC2502" s="296"/>
      <c r="CD2502" s="294"/>
      <c r="CE2502" s="295"/>
      <c r="CF2502" s="295"/>
      <c r="CG2502" s="295"/>
      <c r="CH2502" s="295"/>
      <c r="CI2502" s="296"/>
    </row>
    <row r="2503" spans="1:87" ht="18" customHeight="1" x14ac:dyDescent="0.25">
      <c r="A2503" s="75"/>
      <c r="B2503" s="327"/>
      <c r="C2503" s="328"/>
      <c r="D2503" s="328"/>
      <c r="E2503" s="328"/>
      <c r="F2503" s="328"/>
      <c r="G2503" s="328"/>
      <c r="H2503" s="328"/>
      <c r="I2503" s="328"/>
      <c r="J2503" s="328"/>
      <c r="K2503" s="328"/>
      <c r="L2503" s="328"/>
      <c r="M2503" s="328"/>
      <c r="N2503" s="328"/>
      <c r="O2503" s="328"/>
      <c r="P2503" s="328"/>
      <c r="Q2503" s="328"/>
      <c r="R2503" s="328"/>
      <c r="S2503" s="328"/>
      <c r="T2503" s="328"/>
      <c r="U2503" s="328"/>
      <c r="V2503" s="328"/>
      <c r="W2503" s="328"/>
      <c r="X2503" s="328"/>
      <c r="Y2503" s="329"/>
      <c r="Z2503" s="336"/>
      <c r="AA2503" s="337"/>
      <c r="AB2503" s="337"/>
      <c r="AC2503" s="337"/>
      <c r="AD2503" s="338"/>
      <c r="AE2503" s="336"/>
      <c r="AF2503" s="337"/>
      <c r="AG2503" s="337"/>
      <c r="AH2503" s="337"/>
      <c r="AI2503" s="337"/>
      <c r="AJ2503" s="337"/>
      <c r="AK2503" s="300"/>
      <c r="AL2503" s="301"/>
      <c r="AM2503" s="301"/>
      <c r="AN2503" s="301"/>
      <c r="AO2503" s="301"/>
      <c r="AP2503" s="301"/>
      <c r="AQ2503" s="301"/>
      <c r="AR2503" s="301"/>
      <c r="AS2503" s="301"/>
      <c r="AT2503" s="301"/>
      <c r="AU2503" s="301"/>
      <c r="AV2503" s="301"/>
      <c r="AW2503" s="301"/>
      <c r="AX2503" s="302"/>
      <c r="AY2503" s="407"/>
      <c r="AZ2503" s="304"/>
      <c r="BA2503" s="304"/>
      <c r="BB2503" s="408"/>
      <c r="BC2503" s="306">
        <f t="shared" si="140"/>
        <v>0</v>
      </c>
      <c r="BD2503" s="307"/>
      <c r="BE2503" s="307"/>
      <c r="BF2503" s="308"/>
      <c r="BG2503" s="309"/>
      <c r="BH2503" s="310"/>
      <c r="BI2503" s="310"/>
      <c r="BJ2503" s="311"/>
      <c r="BK2503" s="312">
        <f t="shared" si="141"/>
        <v>0</v>
      </c>
      <c r="BL2503" s="313"/>
      <c r="BM2503" s="313"/>
      <c r="BN2503" s="313"/>
      <c r="BO2503" s="313"/>
      <c r="BP2503" s="314"/>
      <c r="BQ2503" s="294"/>
      <c r="BR2503" s="295"/>
      <c r="BS2503" s="295"/>
      <c r="BT2503" s="295"/>
      <c r="BU2503" s="295"/>
      <c r="BV2503" s="295"/>
      <c r="BW2503" s="296"/>
      <c r="BX2503" s="294"/>
      <c r="BY2503" s="295"/>
      <c r="BZ2503" s="295"/>
      <c r="CA2503" s="295"/>
      <c r="CB2503" s="295"/>
      <c r="CC2503" s="296"/>
      <c r="CD2503" s="294"/>
      <c r="CE2503" s="295"/>
      <c r="CF2503" s="295"/>
      <c r="CG2503" s="295"/>
      <c r="CH2503" s="295"/>
      <c r="CI2503" s="296"/>
    </row>
    <row r="2504" spans="1:87" ht="18" customHeight="1" x14ac:dyDescent="0.25">
      <c r="A2504" s="75"/>
      <c r="B2504" s="327"/>
      <c r="C2504" s="328"/>
      <c r="D2504" s="328"/>
      <c r="E2504" s="328"/>
      <c r="F2504" s="328"/>
      <c r="G2504" s="328"/>
      <c r="H2504" s="328"/>
      <c r="I2504" s="328"/>
      <c r="J2504" s="328"/>
      <c r="K2504" s="328"/>
      <c r="L2504" s="328"/>
      <c r="M2504" s="328"/>
      <c r="N2504" s="328"/>
      <c r="O2504" s="328"/>
      <c r="P2504" s="328"/>
      <c r="Q2504" s="328"/>
      <c r="R2504" s="328"/>
      <c r="S2504" s="328"/>
      <c r="T2504" s="328"/>
      <c r="U2504" s="328"/>
      <c r="V2504" s="328"/>
      <c r="W2504" s="328"/>
      <c r="X2504" s="328"/>
      <c r="Y2504" s="329"/>
      <c r="Z2504" s="336"/>
      <c r="AA2504" s="337"/>
      <c r="AB2504" s="337"/>
      <c r="AC2504" s="337"/>
      <c r="AD2504" s="338"/>
      <c r="AE2504" s="336"/>
      <c r="AF2504" s="337"/>
      <c r="AG2504" s="337"/>
      <c r="AH2504" s="337"/>
      <c r="AI2504" s="337"/>
      <c r="AJ2504" s="337"/>
      <c r="AK2504" s="300"/>
      <c r="AL2504" s="301"/>
      <c r="AM2504" s="301"/>
      <c r="AN2504" s="301"/>
      <c r="AO2504" s="301"/>
      <c r="AP2504" s="301"/>
      <c r="AQ2504" s="301"/>
      <c r="AR2504" s="301"/>
      <c r="AS2504" s="301"/>
      <c r="AT2504" s="301"/>
      <c r="AU2504" s="301"/>
      <c r="AV2504" s="301"/>
      <c r="AW2504" s="301"/>
      <c r="AX2504" s="302"/>
      <c r="AY2504" s="407"/>
      <c r="AZ2504" s="304"/>
      <c r="BA2504" s="304"/>
      <c r="BB2504" s="408"/>
      <c r="BC2504" s="306">
        <f t="shared" si="140"/>
        <v>0</v>
      </c>
      <c r="BD2504" s="307"/>
      <c r="BE2504" s="307"/>
      <c r="BF2504" s="308"/>
      <c r="BG2504" s="309"/>
      <c r="BH2504" s="310"/>
      <c r="BI2504" s="310"/>
      <c r="BJ2504" s="311"/>
      <c r="BK2504" s="312">
        <f t="shared" si="141"/>
        <v>0</v>
      </c>
      <c r="BL2504" s="313"/>
      <c r="BM2504" s="313"/>
      <c r="BN2504" s="313"/>
      <c r="BO2504" s="313"/>
      <c r="BP2504" s="314"/>
      <c r="BQ2504" s="294"/>
      <c r="BR2504" s="295"/>
      <c r="BS2504" s="295"/>
      <c r="BT2504" s="295"/>
      <c r="BU2504" s="295"/>
      <c r="BV2504" s="295"/>
      <c r="BW2504" s="296"/>
      <c r="BX2504" s="294"/>
      <c r="BY2504" s="295"/>
      <c r="BZ2504" s="295"/>
      <c r="CA2504" s="295"/>
      <c r="CB2504" s="295"/>
      <c r="CC2504" s="296"/>
      <c r="CD2504" s="294"/>
      <c r="CE2504" s="295"/>
      <c r="CF2504" s="295"/>
      <c r="CG2504" s="295"/>
      <c r="CH2504" s="295"/>
      <c r="CI2504" s="296"/>
    </row>
    <row r="2505" spans="1:87" ht="18" customHeight="1" x14ac:dyDescent="0.25">
      <c r="A2505" s="75"/>
      <c r="B2505" s="327"/>
      <c r="C2505" s="328"/>
      <c r="D2505" s="328"/>
      <c r="E2505" s="328"/>
      <c r="F2505" s="328"/>
      <c r="G2505" s="328"/>
      <c r="H2505" s="328"/>
      <c r="I2505" s="328"/>
      <c r="J2505" s="328"/>
      <c r="K2505" s="328"/>
      <c r="L2505" s="328"/>
      <c r="M2505" s="328"/>
      <c r="N2505" s="328"/>
      <c r="O2505" s="328"/>
      <c r="P2505" s="328"/>
      <c r="Q2505" s="328"/>
      <c r="R2505" s="328"/>
      <c r="S2505" s="328"/>
      <c r="T2505" s="328"/>
      <c r="U2505" s="328"/>
      <c r="V2505" s="328"/>
      <c r="W2505" s="328"/>
      <c r="X2505" s="328"/>
      <c r="Y2505" s="329"/>
      <c r="Z2505" s="336"/>
      <c r="AA2505" s="337"/>
      <c r="AB2505" s="337"/>
      <c r="AC2505" s="337"/>
      <c r="AD2505" s="338"/>
      <c r="AE2505" s="336"/>
      <c r="AF2505" s="337"/>
      <c r="AG2505" s="337"/>
      <c r="AH2505" s="337"/>
      <c r="AI2505" s="337"/>
      <c r="AJ2505" s="337"/>
      <c r="AK2505" s="300"/>
      <c r="AL2505" s="301"/>
      <c r="AM2505" s="301"/>
      <c r="AN2505" s="301"/>
      <c r="AO2505" s="301"/>
      <c r="AP2505" s="301"/>
      <c r="AQ2505" s="301"/>
      <c r="AR2505" s="301"/>
      <c r="AS2505" s="301"/>
      <c r="AT2505" s="301"/>
      <c r="AU2505" s="301"/>
      <c r="AV2505" s="301"/>
      <c r="AW2505" s="301"/>
      <c r="AX2505" s="302"/>
      <c r="AY2505" s="407"/>
      <c r="AZ2505" s="304"/>
      <c r="BA2505" s="304"/>
      <c r="BB2505" s="408"/>
      <c r="BC2505" s="306">
        <f t="shared" si="140"/>
        <v>0</v>
      </c>
      <c r="BD2505" s="307"/>
      <c r="BE2505" s="307"/>
      <c r="BF2505" s="308"/>
      <c r="BG2505" s="309"/>
      <c r="BH2505" s="310"/>
      <c r="BI2505" s="310"/>
      <c r="BJ2505" s="311"/>
      <c r="BK2505" s="312">
        <f t="shared" si="141"/>
        <v>0</v>
      </c>
      <c r="BL2505" s="313"/>
      <c r="BM2505" s="313"/>
      <c r="BN2505" s="313"/>
      <c r="BO2505" s="313"/>
      <c r="BP2505" s="314"/>
      <c r="BQ2505" s="294"/>
      <c r="BR2505" s="295"/>
      <c r="BS2505" s="295"/>
      <c r="BT2505" s="295"/>
      <c r="BU2505" s="295"/>
      <c r="BV2505" s="295"/>
      <c r="BW2505" s="296"/>
      <c r="BX2505" s="294"/>
      <c r="BY2505" s="295"/>
      <c r="BZ2505" s="295"/>
      <c r="CA2505" s="295"/>
      <c r="CB2505" s="295"/>
      <c r="CC2505" s="296"/>
      <c r="CD2505" s="294"/>
      <c r="CE2505" s="295"/>
      <c r="CF2505" s="295"/>
      <c r="CG2505" s="295"/>
      <c r="CH2505" s="295"/>
      <c r="CI2505" s="296"/>
    </row>
    <row r="2506" spans="1:87" ht="18" customHeight="1" x14ac:dyDescent="0.25">
      <c r="A2506" s="75"/>
      <c r="B2506" s="327"/>
      <c r="C2506" s="328"/>
      <c r="D2506" s="328"/>
      <c r="E2506" s="328"/>
      <c r="F2506" s="328"/>
      <c r="G2506" s="328"/>
      <c r="H2506" s="328"/>
      <c r="I2506" s="328"/>
      <c r="J2506" s="328"/>
      <c r="K2506" s="328"/>
      <c r="L2506" s="328"/>
      <c r="M2506" s="328"/>
      <c r="N2506" s="328"/>
      <c r="O2506" s="328"/>
      <c r="P2506" s="328"/>
      <c r="Q2506" s="328"/>
      <c r="R2506" s="328"/>
      <c r="S2506" s="328"/>
      <c r="T2506" s="328"/>
      <c r="U2506" s="328"/>
      <c r="V2506" s="328"/>
      <c r="W2506" s="328"/>
      <c r="X2506" s="328"/>
      <c r="Y2506" s="329"/>
      <c r="Z2506" s="336"/>
      <c r="AA2506" s="337"/>
      <c r="AB2506" s="337"/>
      <c r="AC2506" s="337"/>
      <c r="AD2506" s="338"/>
      <c r="AE2506" s="336"/>
      <c r="AF2506" s="337"/>
      <c r="AG2506" s="337"/>
      <c r="AH2506" s="337"/>
      <c r="AI2506" s="337"/>
      <c r="AJ2506" s="337"/>
      <c r="AK2506" s="300"/>
      <c r="AL2506" s="301"/>
      <c r="AM2506" s="301"/>
      <c r="AN2506" s="301"/>
      <c r="AO2506" s="301"/>
      <c r="AP2506" s="301"/>
      <c r="AQ2506" s="301"/>
      <c r="AR2506" s="301"/>
      <c r="AS2506" s="301"/>
      <c r="AT2506" s="301"/>
      <c r="AU2506" s="301"/>
      <c r="AV2506" s="301"/>
      <c r="AW2506" s="301"/>
      <c r="AX2506" s="302"/>
      <c r="AY2506" s="407"/>
      <c r="AZ2506" s="304"/>
      <c r="BA2506" s="304"/>
      <c r="BB2506" s="408"/>
      <c r="BC2506" s="306">
        <f t="shared" si="140"/>
        <v>0</v>
      </c>
      <c r="BD2506" s="307"/>
      <c r="BE2506" s="307"/>
      <c r="BF2506" s="308"/>
      <c r="BG2506" s="309"/>
      <c r="BH2506" s="310"/>
      <c r="BI2506" s="310"/>
      <c r="BJ2506" s="311"/>
      <c r="BK2506" s="312">
        <f t="shared" si="141"/>
        <v>0</v>
      </c>
      <c r="BL2506" s="313"/>
      <c r="BM2506" s="313"/>
      <c r="BN2506" s="313"/>
      <c r="BO2506" s="313"/>
      <c r="BP2506" s="314"/>
      <c r="BQ2506" s="294"/>
      <c r="BR2506" s="295"/>
      <c r="BS2506" s="295"/>
      <c r="BT2506" s="295"/>
      <c r="BU2506" s="295"/>
      <c r="BV2506" s="295"/>
      <c r="BW2506" s="296"/>
      <c r="BX2506" s="294"/>
      <c r="BY2506" s="295"/>
      <c r="BZ2506" s="295"/>
      <c r="CA2506" s="295"/>
      <c r="CB2506" s="295"/>
      <c r="CC2506" s="296"/>
      <c r="CD2506" s="294"/>
      <c r="CE2506" s="295"/>
      <c r="CF2506" s="295"/>
      <c r="CG2506" s="295"/>
      <c r="CH2506" s="295"/>
      <c r="CI2506" s="296"/>
    </row>
    <row r="2507" spans="1:87" ht="18" customHeight="1" x14ac:dyDescent="0.25">
      <c r="A2507" s="75"/>
      <c r="B2507" s="327"/>
      <c r="C2507" s="328"/>
      <c r="D2507" s="328"/>
      <c r="E2507" s="328"/>
      <c r="F2507" s="328"/>
      <c r="G2507" s="328"/>
      <c r="H2507" s="328"/>
      <c r="I2507" s="328"/>
      <c r="J2507" s="328"/>
      <c r="K2507" s="328"/>
      <c r="L2507" s="328"/>
      <c r="M2507" s="328"/>
      <c r="N2507" s="328"/>
      <c r="O2507" s="328"/>
      <c r="P2507" s="328"/>
      <c r="Q2507" s="328"/>
      <c r="R2507" s="328"/>
      <c r="S2507" s="328"/>
      <c r="T2507" s="328"/>
      <c r="U2507" s="328"/>
      <c r="V2507" s="328"/>
      <c r="W2507" s="328"/>
      <c r="X2507" s="328"/>
      <c r="Y2507" s="329"/>
      <c r="Z2507" s="336"/>
      <c r="AA2507" s="337"/>
      <c r="AB2507" s="337"/>
      <c r="AC2507" s="337"/>
      <c r="AD2507" s="338"/>
      <c r="AE2507" s="336"/>
      <c r="AF2507" s="337"/>
      <c r="AG2507" s="337"/>
      <c r="AH2507" s="337"/>
      <c r="AI2507" s="337"/>
      <c r="AJ2507" s="337"/>
      <c r="AK2507" s="300"/>
      <c r="AL2507" s="301"/>
      <c r="AM2507" s="301"/>
      <c r="AN2507" s="301"/>
      <c r="AO2507" s="301"/>
      <c r="AP2507" s="301"/>
      <c r="AQ2507" s="301"/>
      <c r="AR2507" s="301"/>
      <c r="AS2507" s="301"/>
      <c r="AT2507" s="301"/>
      <c r="AU2507" s="301"/>
      <c r="AV2507" s="301"/>
      <c r="AW2507" s="301"/>
      <c r="AX2507" s="302"/>
      <c r="AY2507" s="407"/>
      <c r="AZ2507" s="304"/>
      <c r="BA2507" s="304"/>
      <c r="BB2507" s="408"/>
      <c r="BC2507" s="306">
        <f t="shared" si="140"/>
        <v>0</v>
      </c>
      <c r="BD2507" s="307"/>
      <c r="BE2507" s="307"/>
      <c r="BF2507" s="308"/>
      <c r="BG2507" s="309"/>
      <c r="BH2507" s="310"/>
      <c r="BI2507" s="310"/>
      <c r="BJ2507" s="311"/>
      <c r="BK2507" s="312">
        <f t="shared" si="141"/>
        <v>0</v>
      </c>
      <c r="BL2507" s="313"/>
      <c r="BM2507" s="313"/>
      <c r="BN2507" s="313"/>
      <c r="BO2507" s="313"/>
      <c r="BP2507" s="314"/>
      <c r="BQ2507" s="294"/>
      <c r="BR2507" s="295"/>
      <c r="BS2507" s="295"/>
      <c r="BT2507" s="295"/>
      <c r="BU2507" s="295"/>
      <c r="BV2507" s="295"/>
      <c r="BW2507" s="296"/>
      <c r="BX2507" s="294"/>
      <c r="BY2507" s="295"/>
      <c r="BZ2507" s="295"/>
      <c r="CA2507" s="295"/>
      <c r="CB2507" s="295"/>
      <c r="CC2507" s="296"/>
      <c r="CD2507" s="294"/>
      <c r="CE2507" s="295"/>
      <c r="CF2507" s="295"/>
      <c r="CG2507" s="295"/>
      <c r="CH2507" s="295"/>
      <c r="CI2507" s="296"/>
    </row>
    <row r="2508" spans="1:87" ht="18" customHeight="1" x14ac:dyDescent="0.25">
      <c r="A2508" s="75"/>
      <c r="B2508" s="327"/>
      <c r="C2508" s="328"/>
      <c r="D2508" s="328"/>
      <c r="E2508" s="328"/>
      <c r="F2508" s="328"/>
      <c r="G2508" s="328"/>
      <c r="H2508" s="328"/>
      <c r="I2508" s="328"/>
      <c r="J2508" s="328"/>
      <c r="K2508" s="328"/>
      <c r="L2508" s="328"/>
      <c r="M2508" s="328"/>
      <c r="N2508" s="328"/>
      <c r="O2508" s="328"/>
      <c r="P2508" s="328"/>
      <c r="Q2508" s="328"/>
      <c r="R2508" s="328"/>
      <c r="S2508" s="328"/>
      <c r="T2508" s="328"/>
      <c r="U2508" s="328"/>
      <c r="V2508" s="328"/>
      <c r="W2508" s="328"/>
      <c r="X2508" s="328"/>
      <c r="Y2508" s="329"/>
      <c r="Z2508" s="336"/>
      <c r="AA2508" s="337"/>
      <c r="AB2508" s="337"/>
      <c r="AC2508" s="337"/>
      <c r="AD2508" s="338"/>
      <c r="AE2508" s="336"/>
      <c r="AF2508" s="337"/>
      <c r="AG2508" s="337"/>
      <c r="AH2508" s="337"/>
      <c r="AI2508" s="337"/>
      <c r="AJ2508" s="337"/>
      <c r="AK2508" s="300"/>
      <c r="AL2508" s="301"/>
      <c r="AM2508" s="301"/>
      <c r="AN2508" s="301"/>
      <c r="AO2508" s="301"/>
      <c r="AP2508" s="301"/>
      <c r="AQ2508" s="301"/>
      <c r="AR2508" s="301"/>
      <c r="AS2508" s="301"/>
      <c r="AT2508" s="301"/>
      <c r="AU2508" s="301"/>
      <c r="AV2508" s="301"/>
      <c r="AW2508" s="301"/>
      <c r="AX2508" s="302"/>
      <c r="AY2508" s="407"/>
      <c r="AZ2508" s="304"/>
      <c r="BA2508" s="304"/>
      <c r="BB2508" s="408"/>
      <c r="BC2508" s="306">
        <f t="shared" si="140"/>
        <v>0</v>
      </c>
      <c r="BD2508" s="307"/>
      <c r="BE2508" s="307"/>
      <c r="BF2508" s="308"/>
      <c r="BG2508" s="309"/>
      <c r="BH2508" s="310"/>
      <c r="BI2508" s="310"/>
      <c r="BJ2508" s="311"/>
      <c r="BK2508" s="312">
        <f t="shared" si="141"/>
        <v>0</v>
      </c>
      <c r="BL2508" s="313"/>
      <c r="BM2508" s="313"/>
      <c r="BN2508" s="313"/>
      <c r="BO2508" s="313"/>
      <c r="BP2508" s="314"/>
      <c r="BQ2508" s="294"/>
      <c r="BR2508" s="295"/>
      <c r="BS2508" s="295"/>
      <c r="BT2508" s="295"/>
      <c r="BU2508" s="295"/>
      <c r="BV2508" s="295"/>
      <c r="BW2508" s="296"/>
      <c r="BX2508" s="294"/>
      <c r="BY2508" s="295"/>
      <c r="BZ2508" s="295"/>
      <c r="CA2508" s="295"/>
      <c r="CB2508" s="295"/>
      <c r="CC2508" s="296"/>
      <c r="CD2508" s="294"/>
      <c r="CE2508" s="295"/>
      <c r="CF2508" s="295"/>
      <c r="CG2508" s="295"/>
      <c r="CH2508" s="295"/>
      <c r="CI2508" s="296"/>
    </row>
    <row r="2509" spans="1:87" ht="18" customHeight="1" x14ac:dyDescent="0.25">
      <c r="A2509" s="75"/>
      <c r="B2509" s="327"/>
      <c r="C2509" s="328"/>
      <c r="D2509" s="328"/>
      <c r="E2509" s="328"/>
      <c r="F2509" s="328"/>
      <c r="G2509" s="328"/>
      <c r="H2509" s="328"/>
      <c r="I2509" s="328"/>
      <c r="J2509" s="328"/>
      <c r="K2509" s="328"/>
      <c r="L2509" s="328"/>
      <c r="M2509" s="328"/>
      <c r="N2509" s="328"/>
      <c r="O2509" s="328"/>
      <c r="P2509" s="328"/>
      <c r="Q2509" s="328"/>
      <c r="R2509" s="328"/>
      <c r="S2509" s="328"/>
      <c r="T2509" s="328"/>
      <c r="U2509" s="328"/>
      <c r="V2509" s="328"/>
      <c r="W2509" s="328"/>
      <c r="X2509" s="328"/>
      <c r="Y2509" s="329"/>
      <c r="Z2509" s="336"/>
      <c r="AA2509" s="337"/>
      <c r="AB2509" s="337"/>
      <c r="AC2509" s="337"/>
      <c r="AD2509" s="338"/>
      <c r="AE2509" s="336"/>
      <c r="AF2509" s="337"/>
      <c r="AG2509" s="337"/>
      <c r="AH2509" s="337"/>
      <c r="AI2509" s="337"/>
      <c r="AJ2509" s="337"/>
      <c r="AK2509" s="300"/>
      <c r="AL2509" s="301"/>
      <c r="AM2509" s="301"/>
      <c r="AN2509" s="301"/>
      <c r="AO2509" s="301"/>
      <c r="AP2509" s="301"/>
      <c r="AQ2509" s="301"/>
      <c r="AR2509" s="301"/>
      <c r="AS2509" s="301"/>
      <c r="AT2509" s="301"/>
      <c r="AU2509" s="301"/>
      <c r="AV2509" s="301"/>
      <c r="AW2509" s="301"/>
      <c r="AX2509" s="302"/>
      <c r="AY2509" s="407"/>
      <c r="AZ2509" s="304"/>
      <c r="BA2509" s="304"/>
      <c r="BB2509" s="408"/>
      <c r="BC2509" s="306">
        <f t="shared" si="140"/>
        <v>0</v>
      </c>
      <c r="BD2509" s="307"/>
      <c r="BE2509" s="307"/>
      <c r="BF2509" s="308"/>
      <c r="BG2509" s="309"/>
      <c r="BH2509" s="310"/>
      <c r="BI2509" s="310"/>
      <c r="BJ2509" s="311"/>
      <c r="BK2509" s="312">
        <f t="shared" si="141"/>
        <v>0</v>
      </c>
      <c r="BL2509" s="313"/>
      <c r="BM2509" s="313"/>
      <c r="BN2509" s="313"/>
      <c r="BO2509" s="313"/>
      <c r="BP2509" s="314"/>
      <c r="BQ2509" s="294"/>
      <c r="BR2509" s="295"/>
      <c r="BS2509" s="295"/>
      <c r="BT2509" s="295"/>
      <c r="BU2509" s="295"/>
      <c r="BV2509" s="295"/>
      <c r="BW2509" s="296"/>
      <c r="BX2509" s="294"/>
      <c r="BY2509" s="295"/>
      <c r="BZ2509" s="295"/>
      <c r="CA2509" s="295"/>
      <c r="CB2509" s="295"/>
      <c r="CC2509" s="296"/>
      <c r="CD2509" s="294"/>
      <c r="CE2509" s="295"/>
      <c r="CF2509" s="295"/>
      <c r="CG2509" s="295"/>
      <c r="CH2509" s="295"/>
      <c r="CI2509" s="296"/>
    </row>
    <row r="2510" spans="1:87" ht="18" customHeight="1" x14ac:dyDescent="0.25">
      <c r="A2510" s="75"/>
      <c r="B2510" s="327"/>
      <c r="C2510" s="328"/>
      <c r="D2510" s="328"/>
      <c r="E2510" s="328"/>
      <c r="F2510" s="328"/>
      <c r="G2510" s="328"/>
      <c r="H2510" s="328"/>
      <c r="I2510" s="328"/>
      <c r="J2510" s="328"/>
      <c r="K2510" s="328"/>
      <c r="L2510" s="328"/>
      <c r="M2510" s="328"/>
      <c r="N2510" s="328"/>
      <c r="O2510" s="328"/>
      <c r="P2510" s="328"/>
      <c r="Q2510" s="328"/>
      <c r="R2510" s="328"/>
      <c r="S2510" s="328"/>
      <c r="T2510" s="328"/>
      <c r="U2510" s="328"/>
      <c r="V2510" s="328"/>
      <c r="W2510" s="328"/>
      <c r="X2510" s="328"/>
      <c r="Y2510" s="329"/>
      <c r="Z2510" s="336"/>
      <c r="AA2510" s="337"/>
      <c r="AB2510" s="337"/>
      <c r="AC2510" s="337"/>
      <c r="AD2510" s="338"/>
      <c r="AE2510" s="336"/>
      <c r="AF2510" s="337"/>
      <c r="AG2510" s="337"/>
      <c r="AH2510" s="337"/>
      <c r="AI2510" s="337"/>
      <c r="AJ2510" s="337"/>
      <c r="AK2510" s="300"/>
      <c r="AL2510" s="301"/>
      <c r="AM2510" s="301"/>
      <c r="AN2510" s="301"/>
      <c r="AO2510" s="301"/>
      <c r="AP2510" s="301"/>
      <c r="AQ2510" s="301"/>
      <c r="AR2510" s="301"/>
      <c r="AS2510" s="301"/>
      <c r="AT2510" s="301"/>
      <c r="AU2510" s="301"/>
      <c r="AV2510" s="301"/>
      <c r="AW2510" s="301"/>
      <c r="AX2510" s="302"/>
      <c r="AY2510" s="407"/>
      <c r="AZ2510" s="304"/>
      <c r="BA2510" s="304"/>
      <c r="BB2510" s="408"/>
      <c r="BC2510" s="306">
        <f t="shared" si="140"/>
        <v>0</v>
      </c>
      <c r="BD2510" s="307"/>
      <c r="BE2510" s="307"/>
      <c r="BF2510" s="308"/>
      <c r="BG2510" s="309"/>
      <c r="BH2510" s="310"/>
      <c r="BI2510" s="310"/>
      <c r="BJ2510" s="311"/>
      <c r="BK2510" s="312">
        <f t="shared" si="141"/>
        <v>0</v>
      </c>
      <c r="BL2510" s="313"/>
      <c r="BM2510" s="313"/>
      <c r="BN2510" s="313"/>
      <c r="BO2510" s="313"/>
      <c r="BP2510" s="314"/>
      <c r="BQ2510" s="294"/>
      <c r="BR2510" s="295"/>
      <c r="BS2510" s="295"/>
      <c r="BT2510" s="295"/>
      <c r="BU2510" s="295"/>
      <c r="BV2510" s="295"/>
      <c r="BW2510" s="296"/>
      <c r="BX2510" s="294"/>
      <c r="BY2510" s="295"/>
      <c r="BZ2510" s="295"/>
      <c r="CA2510" s="295"/>
      <c r="CB2510" s="295"/>
      <c r="CC2510" s="296"/>
      <c r="CD2510" s="294"/>
      <c r="CE2510" s="295"/>
      <c r="CF2510" s="295"/>
      <c r="CG2510" s="295"/>
      <c r="CH2510" s="295"/>
      <c r="CI2510" s="296"/>
    </row>
    <row r="2511" spans="1:87" ht="18" customHeight="1" x14ac:dyDescent="0.25">
      <c r="A2511" s="75"/>
      <c r="B2511" s="327"/>
      <c r="C2511" s="328"/>
      <c r="D2511" s="328"/>
      <c r="E2511" s="328"/>
      <c r="F2511" s="328"/>
      <c r="G2511" s="328"/>
      <c r="H2511" s="328"/>
      <c r="I2511" s="328"/>
      <c r="J2511" s="328"/>
      <c r="K2511" s="328"/>
      <c r="L2511" s="328"/>
      <c r="M2511" s="328"/>
      <c r="N2511" s="328"/>
      <c r="O2511" s="328"/>
      <c r="P2511" s="328"/>
      <c r="Q2511" s="328"/>
      <c r="R2511" s="328"/>
      <c r="S2511" s="328"/>
      <c r="T2511" s="328"/>
      <c r="U2511" s="328"/>
      <c r="V2511" s="328"/>
      <c r="W2511" s="328"/>
      <c r="X2511" s="328"/>
      <c r="Y2511" s="329"/>
      <c r="Z2511" s="336"/>
      <c r="AA2511" s="337"/>
      <c r="AB2511" s="337"/>
      <c r="AC2511" s="337"/>
      <c r="AD2511" s="338"/>
      <c r="AE2511" s="336"/>
      <c r="AF2511" s="337"/>
      <c r="AG2511" s="337"/>
      <c r="AH2511" s="337"/>
      <c r="AI2511" s="337"/>
      <c r="AJ2511" s="337"/>
      <c r="AK2511" s="300"/>
      <c r="AL2511" s="301"/>
      <c r="AM2511" s="301"/>
      <c r="AN2511" s="301"/>
      <c r="AO2511" s="301"/>
      <c r="AP2511" s="301"/>
      <c r="AQ2511" s="301"/>
      <c r="AR2511" s="301"/>
      <c r="AS2511" s="301"/>
      <c r="AT2511" s="301"/>
      <c r="AU2511" s="301"/>
      <c r="AV2511" s="301"/>
      <c r="AW2511" s="301"/>
      <c r="AX2511" s="302"/>
      <c r="AY2511" s="407"/>
      <c r="AZ2511" s="304"/>
      <c r="BA2511" s="304"/>
      <c r="BB2511" s="408"/>
      <c r="BC2511" s="306">
        <f t="shared" si="140"/>
        <v>0</v>
      </c>
      <c r="BD2511" s="307"/>
      <c r="BE2511" s="307"/>
      <c r="BF2511" s="308"/>
      <c r="BG2511" s="309"/>
      <c r="BH2511" s="310"/>
      <c r="BI2511" s="310"/>
      <c r="BJ2511" s="311"/>
      <c r="BK2511" s="312">
        <f t="shared" si="141"/>
        <v>0</v>
      </c>
      <c r="BL2511" s="313"/>
      <c r="BM2511" s="313"/>
      <c r="BN2511" s="313"/>
      <c r="BO2511" s="313"/>
      <c r="BP2511" s="314"/>
      <c r="BQ2511" s="294"/>
      <c r="BR2511" s="295"/>
      <c r="BS2511" s="295"/>
      <c r="BT2511" s="295"/>
      <c r="BU2511" s="295"/>
      <c r="BV2511" s="295"/>
      <c r="BW2511" s="296"/>
      <c r="BX2511" s="294"/>
      <c r="BY2511" s="295"/>
      <c r="BZ2511" s="295"/>
      <c r="CA2511" s="295"/>
      <c r="CB2511" s="295"/>
      <c r="CC2511" s="296"/>
      <c r="CD2511" s="294"/>
      <c r="CE2511" s="295"/>
      <c r="CF2511" s="295"/>
      <c r="CG2511" s="295"/>
      <c r="CH2511" s="295"/>
      <c r="CI2511" s="296"/>
    </row>
    <row r="2512" spans="1:87" ht="18" customHeight="1" x14ac:dyDescent="0.25">
      <c r="A2512" s="75"/>
      <c r="B2512" s="327"/>
      <c r="C2512" s="328"/>
      <c r="D2512" s="328"/>
      <c r="E2512" s="328"/>
      <c r="F2512" s="328"/>
      <c r="G2512" s="328"/>
      <c r="H2512" s="328"/>
      <c r="I2512" s="328"/>
      <c r="J2512" s="328"/>
      <c r="K2512" s="328"/>
      <c r="L2512" s="328"/>
      <c r="M2512" s="328"/>
      <c r="N2512" s="328"/>
      <c r="O2512" s="328"/>
      <c r="P2512" s="328"/>
      <c r="Q2512" s="328"/>
      <c r="R2512" s="328"/>
      <c r="S2512" s="328"/>
      <c r="T2512" s="328"/>
      <c r="U2512" s="328"/>
      <c r="V2512" s="328"/>
      <c r="W2512" s="328"/>
      <c r="X2512" s="328"/>
      <c r="Y2512" s="329"/>
      <c r="Z2512" s="336"/>
      <c r="AA2512" s="337"/>
      <c r="AB2512" s="337"/>
      <c r="AC2512" s="337"/>
      <c r="AD2512" s="338"/>
      <c r="AE2512" s="336"/>
      <c r="AF2512" s="337"/>
      <c r="AG2512" s="337"/>
      <c r="AH2512" s="337"/>
      <c r="AI2512" s="337"/>
      <c r="AJ2512" s="337"/>
      <c r="AK2512" s="300"/>
      <c r="AL2512" s="301"/>
      <c r="AM2512" s="301"/>
      <c r="AN2512" s="301"/>
      <c r="AO2512" s="301"/>
      <c r="AP2512" s="301"/>
      <c r="AQ2512" s="301"/>
      <c r="AR2512" s="301"/>
      <c r="AS2512" s="301"/>
      <c r="AT2512" s="301"/>
      <c r="AU2512" s="301"/>
      <c r="AV2512" s="301"/>
      <c r="AW2512" s="301"/>
      <c r="AX2512" s="302"/>
      <c r="AY2512" s="407"/>
      <c r="AZ2512" s="304"/>
      <c r="BA2512" s="304"/>
      <c r="BB2512" s="408"/>
      <c r="BC2512" s="306">
        <f t="shared" si="140"/>
        <v>0</v>
      </c>
      <c r="BD2512" s="307"/>
      <c r="BE2512" s="307"/>
      <c r="BF2512" s="308"/>
      <c r="BG2512" s="309"/>
      <c r="BH2512" s="310"/>
      <c r="BI2512" s="310"/>
      <c r="BJ2512" s="311"/>
      <c r="BK2512" s="312">
        <f t="shared" si="141"/>
        <v>0</v>
      </c>
      <c r="BL2512" s="313"/>
      <c r="BM2512" s="313"/>
      <c r="BN2512" s="313"/>
      <c r="BO2512" s="313"/>
      <c r="BP2512" s="314"/>
      <c r="BQ2512" s="294"/>
      <c r="BR2512" s="295"/>
      <c r="BS2512" s="295"/>
      <c r="BT2512" s="295"/>
      <c r="BU2512" s="295"/>
      <c r="BV2512" s="295"/>
      <c r="BW2512" s="296"/>
      <c r="BX2512" s="294"/>
      <c r="BY2512" s="295"/>
      <c r="BZ2512" s="295"/>
      <c r="CA2512" s="295"/>
      <c r="CB2512" s="295"/>
      <c r="CC2512" s="296"/>
      <c r="CD2512" s="294"/>
      <c r="CE2512" s="295"/>
      <c r="CF2512" s="295"/>
      <c r="CG2512" s="295"/>
      <c r="CH2512" s="295"/>
      <c r="CI2512" s="296"/>
    </row>
    <row r="2513" spans="1:87" ht="18" customHeight="1" thickBot="1" x14ac:dyDescent="0.3">
      <c r="A2513" s="75"/>
      <c r="B2513" s="330"/>
      <c r="C2513" s="331"/>
      <c r="D2513" s="331"/>
      <c r="E2513" s="331"/>
      <c r="F2513" s="331"/>
      <c r="G2513" s="331"/>
      <c r="H2513" s="331"/>
      <c r="I2513" s="331"/>
      <c r="J2513" s="331"/>
      <c r="K2513" s="331"/>
      <c r="L2513" s="331"/>
      <c r="M2513" s="331"/>
      <c r="N2513" s="331"/>
      <c r="O2513" s="331"/>
      <c r="P2513" s="331"/>
      <c r="Q2513" s="331"/>
      <c r="R2513" s="331"/>
      <c r="S2513" s="331"/>
      <c r="T2513" s="331"/>
      <c r="U2513" s="331"/>
      <c r="V2513" s="331"/>
      <c r="W2513" s="331"/>
      <c r="X2513" s="331"/>
      <c r="Y2513" s="332"/>
      <c r="Z2513" s="339"/>
      <c r="AA2513" s="340"/>
      <c r="AB2513" s="340"/>
      <c r="AC2513" s="340"/>
      <c r="AD2513" s="341"/>
      <c r="AE2513" s="339"/>
      <c r="AF2513" s="340"/>
      <c r="AG2513" s="340"/>
      <c r="AH2513" s="340"/>
      <c r="AI2513" s="340"/>
      <c r="AJ2513" s="340"/>
      <c r="AK2513" s="392"/>
      <c r="AL2513" s="393"/>
      <c r="AM2513" s="393"/>
      <c r="AN2513" s="393"/>
      <c r="AO2513" s="393"/>
      <c r="AP2513" s="393"/>
      <c r="AQ2513" s="393"/>
      <c r="AR2513" s="393"/>
      <c r="AS2513" s="393"/>
      <c r="AT2513" s="393"/>
      <c r="AU2513" s="393"/>
      <c r="AV2513" s="393"/>
      <c r="AW2513" s="393"/>
      <c r="AX2513" s="394"/>
      <c r="AY2513" s="411"/>
      <c r="AZ2513" s="396"/>
      <c r="BA2513" s="396"/>
      <c r="BB2513" s="412"/>
      <c r="BC2513" s="398">
        <f t="shared" si="140"/>
        <v>0</v>
      </c>
      <c r="BD2513" s="399"/>
      <c r="BE2513" s="399"/>
      <c r="BF2513" s="400"/>
      <c r="BG2513" s="401"/>
      <c r="BH2513" s="402"/>
      <c r="BI2513" s="402"/>
      <c r="BJ2513" s="403"/>
      <c r="BK2513" s="404">
        <f t="shared" si="141"/>
        <v>0</v>
      </c>
      <c r="BL2513" s="405"/>
      <c r="BM2513" s="405"/>
      <c r="BN2513" s="405"/>
      <c r="BO2513" s="405"/>
      <c r="BP2513" s="406"/>
      <c r="BQ2513" s="297"/>
      <c r="BR2513" s="298"/>
      <c r="BS2513" s="298"/>
      <c r="BT2513" s="298"/>
      <c r="BU2513" s="298"/>
      <c r="BV2513" s="298"/>
      <c r="BW2513" s="299"/>
      <c r="BX2513" s="297"/>
      <c r="BY2513" s="298"/>
      <c r="BZ2513" s="298"/>
      <c r="CA2513" s="298"/>
      <c r="CB2513" s="298"/>
      <c r="CC2513" s="299"/>
      <c r="CD2513" s="297"/>
      <c r="CE2513" s="298"/>
      <c r="CF2513" s="298"/>
      <c r="CG2513" s="298"/>
      <c r="CH2513" s="298"/>
      <c r="CI2513" s="299"/>
    </row>
    <row r="2514" spans="1:87" ht="18" customHeight="1" thickBot="1" x14ac:dyDescent="0.3">
      <c r="A2514" s="75"/>
      <c r="B2514" s="377"/>
      <c r="C2514" s="378"/>
      <c r="D2514" s="378"/>
      <c r="E2514" s="378"/>
      <c r="F2514" s="378"/>
      <c r="G2514" s="378"/>
      <c r="H2514" s="378"/>
      <c r="I2514" s="378"/>
      <c r="J2514" s="378"/>
      <c r="K2514" s="378"/>
      <c r="L2514" s="378"/>
      <c r="M2514" s="378"/>
      <c r="N2514" s="378"/>
      <c r="O2514" s="378"/>
      <c r="P2514" s="378"/>
      <c r="Q2514" s="378"/>
      <c r="R2514" s="378"/>
      <c r="S2514" s="378"/>
      <c r="T2514" s="378"/>
      <c r="U2514" s="378"/>
      <c r="V2514" s="378"/>
      <c r="W2514" s="378"/>
      <c r="X2514" s="378"/>
      <c r="Y2514" s="378"/>
      <c r="Z2514" s="378"/>
      <c r="AA2514" s="378"/>
      <c r="AB2514" s="378"/>
      <c r="AC2514" s="378"/>
      <c r="AD2514" s="378"/>
      <c r="AE2514" s="378"/>
      <c r="AF2514" s="378"/>
      <c r="AG2514" s="378"/>
      <c r="AH2514" s="378"/>
      <c r="AI2514" s="378"/>
      <c r="AJ2514" s="379"/>
      <c r="AK2514" s="380" t="s">
        <v>3</v>
      </c>
      <c r="AL2514" s="381"/>
      <c r="AM2514" s="381"/>
      <c r="AN2514" s="381"/>
      <c r="AO2514" s="381"/>
      <c r="AP2514" s="381"/>
      <c r="AQ2514" s="381"/>
      <c r="AR2514" s="381"/>
      <c r="AS2514" s="381"/>
      <c r="AT2514" s="381"/>
      <c r="AU2514" s="381"/>
      <c r="AV2514" s="381"/>
      <c r="AW2514" s="381"/>
      <c r="AX2514" s="381"/>
      <c r="AY2514" s="382"/>
      <c r="AZ2514" s="382"/>
      <c r="BA2514" s="382"/>
      <c r="BB2514" s="382"/>
      <c r="BC2514" s="382"/>
      <c r="BD2514" s="382"/>
      <c r="BE2514" s="382"/>
      <c r="BF2514" s="382"/>
      <c r="BG2514" s="382"/>
      <c r="BH2514" s="382"/>
      <c r="BI2514" s="382"/>
      <c r="BJ2514" s="383"/>
      <c r="BK2514" s="384">
        <f>SUM(BK2484:BK2513)</f>
        <v>0</v>
      </c>
      <c r="BL2514" s="385"/>
      <c r="BM2514" s="385"/>
      <c r="BN2514" s="385"/>
      <c r="BO2514" s="385"/>
      <c r="BP2514" s="386"/>
      <c r="BQ2514" s="387" t="s">
        <v>100</v>
      </c>
      <c r="BR2514" s="388"/>
      <c r="BS2514" s="388"/>
      <c r="BT2514" s="388"/>
      <c r="BU2514" s="388"/>
      <c r="BV2514" s="388"/>
      <c r="BW2514" s="388"/>
      <c r="BX2514" s="388"/>
      <c r="BY2514" s="388"/>
      <c r="BZ2514" s="388"/>
      <c r="CA2514" s="388"/>
      <c r="CB2514" s="388"/>
      <c r="CC2514" s="389"/>
      <c r="CD2514" s="390">
        <f>+CD2484*AE2484</f>
        <v>0</v>
      </c>
      <c r="CE2514" s="390"/>
      <c r="CF2514" s="390"/>
      <c r="CG2514" s="390"/>
      <c r="CH2514" s="390"/>
      <c r="CI2514" s="391"/>
    </row>
    <row r="2515" spans="1:87" ht="18" customHeight="1" thickBot="1" x14ac:dyDescent="0.3">
      <c r="A2515" s="75"/>
      <c r="B2515" s="76"/>
      <c r="C2515" s="76"/>
      <c r="D2515" s="76"/>
      <c r="E2515" s="76"/>
      <c r="F2515" s="76"/>
      <c r="G2515" s="76"/>
      <c r="H2515" s="76"/>
      <c r="I2515" s="76"/>
      <c r="J2515" s="76"/>
      <c r="K2515" s="76"/>
      <c r="L2515" s="76"/>
      <c r="M2515" s="76"/>
      <c r="N2515" s="76"/>
      <c r="O2515" s="76"/>
      <c r="P2515" s="76"/>
      <c r="Q2515" s="76"/>
      <c r="R2515" s="76"/>
      <c r="S2515" s="76"/>
      <c r="T2515" s="76"/>
      <c r="U2515" s="76"/>
      <c r="V2515" s="76"/>
      <c r="W2515" s="76"/>
      <c r="X2515" s="76"/>
      <c r="Y2515" s="76"/>
      <c r="Z2515" s="76"/>
      <c r="AA2515" s="76"/>
      <c r="AB2515" s="76"/>
      <c r="AC2515" s="76"/>
      <c r="AD2515" s="76"/>
      <c r="AE2515" s="76"/>
      <c r="AF2515" s="76"/>
      <c r="AG2515" s="76"/>
      <c r="AH2515" s="76"/>
      <c r="AI2515" s="76"/>
      <c r="AJ2515" s="76"/>
      <c r="AK2515" s="76"/>
      <c r="AL2515" s="76"/>
      <c r="AM2515" s="76"/>
      <c r="AN2515" s="76"/>
      <c r="AO2515" s="76"/>
      <c r="AP2515" s="76"/>
      <c r="AQ2515" s="76"/>
      <c r="AR2515" s="76"/>
      <c r="AS2515" s="76"/>
      <c r="AT2515" s="76"/>
      <c r="AU2515" s="76"/>
      <c r="AV2515" s="76"/>
      <c r="AW2515" s="76"/>
      <c r="AX2515" s="76"/>
      <c r="AY2515" s="77"/>
      <c r="AZ2515" s="77"/>
      <c r="BA2515" s="77"/>
      <c r="BB2515" s="77"/>
      <c r="BC2515" s="77"/>
      <c r="BD2515" s="77"/>
      <c r="BE2515" s="77"/>
      <c r="BF2515" s="77"/>
      <c r="BG2515" s="78"/>
      <c r="BH2515" s="78"/>
      <c r="BI2515" s="78"/>
      <c r="BJ2515" s="78"/>
      <c r="BK2515" s="79"/>
      <c r="BL2515" s="79"/>
      <c r="BM2515" s="79"/>
      <c r="BN2515" s="79"/>
      <c r="BO2515" s="79"/>
      <c r="BP2515" s="79"/>
      <c r="BQ2515" s="79"/>
      <c r="BR2515" s="79"/>
      <c r="BS2515" s="79"/>
      <c r="BT2515" s="79"/>
      <c r="BU2515" s="79"/>
      <c r="BV2515" s="79"/>
      <c r="BW2515" s="79"/>
      <c r="BX2515" s="79"/>
      <c r="BY2515" s="79"/>
      <c r="BZ2515" s="79"/>
      <c r="CA2515" s="79"/>
      <c r="CB2515" s="79"/>
      <c r="CC2515" s="79"/>
      <c r="CD2515" s="79"/>
      <c r="CE2515" s="79"/>
      <c r="CF2515" s="79"/>
      <c r="CG2515" s="79"/>
      <c r="CH2515" s="79"/>
      <c r="CI2515" s="79"/>
    </row>
    <row r="2516" spans="1:87" ht="18" customHeight="1" thickBot="1" x14ac:dyDescent="0.3">
      <c r="A2516" s="75"/>
      <c r="B2516" s="418" t="s">
        <v>24</v>
      </c>
      <c r="C2516" s="419"/>
      <c r="D2516" s="419"/>
      <c r="E2516" s="419"/>
      <c r="F2516" s="419"/>
      <c r="G2516" s="419"/>
      <c r="H2516" s="419"/>
      <c r="I2516" s="419"/>
      <c r="J2516" s="419"/>
      <c r="K2516" s="419"/>
      <c r="L2516" s="419"/>
      <c r="M2516" s="419"/>
      <c r="N2516" s="419"/>
      <c r="O2516" s="419"/>
      <c r="P2516" s="419"/>
      <c r="Q2516" s="419"/>
      <c r="R2516" s="419"/>
      <c r="S2516" s="419"/>
      <c r="T2516" s="419"/>
      <c r="U2516" s="419"/>
      <c r="V2516" s="419"/>
      <c r="W2516" s="419"/>
      <c r="X2516" s="419"/>
      <c r="Y2516" s="419"/>
      <c r="Z2516" s="419"/>
      <c r="AA2516" s="419"/>
      <c r="AB2516" s="419"/>
      <c r="AC2516" s="419"/>
      <c r="AD2516" s="419"/>
      <c r="AE2516" s="419"/>
      <c r="AF2516" s="419"/>
      <c r="AG2516" s="419"/>
      <c r="AH2516" s="420"/>
      <c r="AI2516" s="80"/>
      <c r="AJ2516" s="80"/>
      <c r="AK2516" s="80"/>
      <c r="AL2516" s="80"/>
      <c r="AM2516" s="80"/>
      <c r="AN2516" s="80"/>
      <c r="AO2516" s="80"/>
      <c r="AP2516" s="80"/>
      <c r="AQ2516" s="80"/>
      <c r="AR2516" s="80"/>
      <c r="AS2516" s="80"/>
      <c r="AT2516" s="80"/>
      <c r="AU2516" s="80"/>
      <c r="AV2516" s="80"/>
      <c r="AW2516" s="80"/>
      <c r="AX2516" s="80"/>
      <c r="AY2516" s="80"/>
      <c r="AZ2516" s="80"/>
      <c r="BA2516" s="80"/>
      <c r="BB2516" s="80"/>
      <c r="BC2516" s="80"/>
      <c r="BD2516" s="80"/>
      <c r="BE2516" s="80"/>
      <c r="BF2516" s="80"/>
      <c r="BG2516" s="81"/>
      <c r="BH2516" s="81"/>
      <c r="BI2516" s="81"/>
      <c r="BJ2516" s="81"/>
      <c r="BK2516" s="80"/>
      <c r="BL2516" s="80"/>
      <c r="BM2516" s="80"/>
      <c r="BN2516" s="80"/>
      <c r="BO2516" s="80"/>
      <c r="BP2516" s="80"/>
      <c r="BQ2516" s="80"/>
      <c r="BR2516" s="80"/>
      <c r="BS2516" s="80"/>
      <c r="BT2516" s="80"/>
      <c r="BU2516" s="80"/>
      <c r="BV2516" s="80"/>
      <c r="BW2516" s="80"/>
      <c r="BX2516" s="80"/>
      <c r="BY2516" s="80"/>
      <c r="BZ2516" s="80"/>
      <c r="CA2516" s="80"/>
    </row>
    <row r="2517" spans="1:87" ht="18" customHeight="1" thickBot="1" x14ac:dyDescent="0.3">
      <c r="A2517" s="75"/>
      <c r="B2517" s="418" t="s">
        <v>96</v>
      </c>
      <c r="C2517" s="419"/>
      <c r="D2517" s="419"/>
      <c r="E2517" s="419"/>
      <c r="F2517" s="419"/>
      <c r="G2517" s="419"/>
      <c r="H2517" s="419"/>
      <c r="I2517" s="419"/>
      <c r="J2517" s="419"/>
      <c r="K2517" s="419"/>
      <c r="L2517" s="419"/>
      <c r="M2517" s="419"/>
      <c r="N2517" s="419"/>
      <c r="O2517" s="420"/>
      <c r="P2517" s="418" t="s">
        <v>97</v>
      </c>
      <c r="Q2517" s="419"/>
      <c r="R2517" s="419"/>
      <c r="S2517" s="419"/>
      <c r="T2517" s="419"/>
      <c r="U2517" s="420"/>
      <c r="V2517" s="418" t="s">
        <v>28</v>
      </c>
      <c r="W2517" s="419"/>
      <c r="X2517" s="419"/>
      <c r="Y2517" s="419"/>
      <c r="Z2517" s="419"/>
      <c r="AA2517" s="419"/>
      <c r="AB2517" s="420"/>
      <c r="AC2517" s="418" t="s">
        <v>8</v>
      </c>
      <c r="AD2517" s="419"/>
      <c r="AE2517" s="419"/>
      <c r="AF2517" s="419"/>
      <c r="AG2517" s="419"/>
      <c r="AH2517" s="420"/>
      <c r="AI2517" s="80"/>
      <c r="AJ2517" s="80"/>
      <c r="AK2517" s="80"/>
      <c r="AL2517" s="80"/>
      <c r="AM2517" s="80"/>
      <c r="AN2517" s="80"/>
      <c r="AO2517" s="80"/>
      <c r="AP2517" s="80"/>
      <c r="AQ2517" s="80"/>
      <c r="AR2517" s="80"/>
      <c r="AS2517" s="80"/>
      <c r="AT2517" s="80"/>
      <c r="AU2517" s="80"/>
      <c r="AV2517" s="80"/>
      <c r="AW2517" s="80"/>
      <c r="AX2517" s="80"/>
      <c r="AY2517" s="82"/>
      <c r="AZ2517" s="82"/>
      <c r="BA2517" s="82"/>
      <c r="BB2517" s="82"/>
      <c r="BC2517" s="82"/>
      <c r="BD2517" s="82"/>
      <c r="BE2517" s="82"/>
      <c r="BF2517" s="82"/>
      <c r="BG2517" s="80"/>
      <c r="BH2517" s="83"/>
      <c r="BI2517" s="83"/>
      <c r="BJ2517" s="83"/>
      <c r="BK2517" s="80"/>
      <c r="BL2517" s="80"/>
      <c r="BM2517" s="80"/>
      <c r="BN2517" s="80"/>
      <c r="BO2517" s="80"/>
      <c r="BP2517" s="80"/>
      <c r="BQ2517" s="80"/>
      <c r="BR2517" s="80"/>
      <c r="BS2517" s="80"/>
      <c r="BT2517" s="80"/>
      <c r="BU2517" s="80"/>
      <c r="BV2517" s="80"/>
      <c r="BW2517" s="80"/>
      <c r="BX2517" s="80"/>
      <c r="BY2517" s="80"/>
      <c r="BZ2517" s="80"/>
      <c r="CA2517" s="80"/>
    </row>
    <row r="2518" spans="1:87" ht="18" customHeight="1" x14ac:dyDescent="0.25">
      <c r="A2518" s="75"/>
      <c r="B2518" s="84" t="str">
        <f>'PLAN DE CARGOS'!B24:P24</f>
        <v>Asesor de Control Interno</v>
      </c>
      <c r="C2518" s="85"/>
      <c r="D2518" s="85"/>
      <c r="E2518" s="85"/>
      <c r="F2518" s="85"/>
      <c r="G2518" s="85"/>
      <c r="H2518" s="85"/>
      <c r="I2518" s="85"/>
      <c r="J2518" s="85"/>
      <c r="K2518" s="85"/>
      <c r="L2518" s="85"/>
      <c r="M2518" s="85"/>
      <c r="N2518" s="85"/>
      <c r="O2518" s="86"/>
      <c r="P2518" s="421">
        <f>SUMIF($AK$34:$AK$2513,"=Asesor de Control Interno",BC34:BF2513)</f>
        <v>0</v>
      </c>
      <c r="Q2518" s="422"/>
      <c r="R2518" s="422"/>
      <c r="S2518" s="422"/>
      <c r="T2518" s="422"/>
      <c r="U2518" s="423"/>
      <c r="V2518" s="424">
        <f>'CARGA DE HORAS LABORADAS'!P24</f>
        <v>2112</v>
      </c>
      <c r="W2518" s="424"/>
      <c r="X2518" s="424"/>
      <c r="Y2518" s="424"/>
      <c r="Z2518" s="424"/>
      <c r="AA2518" s="424"/>
      <c r="AB2518" s="425"/>
      <c r="AC2518" s="424">
        <f>'CARGA DE HORAS LABORADAS'!AC24</f>
        <v>-5.0000000001091394E-3</v>
      </c>
      <c r="AD2518" s="424"/>
      <c r="AE2518" s="424"/>
      <c r="AF2518" s="424"/>
      <c r="AG2518" s="424"/>
      <c r="AH2518" s="425"/>
      <c r="AI2518" s="87"/>
      <c r="AJ2518" s="87"/>
      <c r="AK2518" s="80"/>
      <c r="AL2518" s="88"/>
      <c r="AM2518" s="88"/>
      <c r="AN2518" s="88"/>
      <c r="AO2518" s="88"/>
      <c r="AP2518" s="88"/>
      <c r="AQ2518" s="88"/>
      <c r="AR2518" s="88"/>
      <c r="AS2518" s="88"/>
      <c r="AT2518" s="88"/>
      <c r="AU2518" s="88"/>
      <c r="AV2518" s="88"/>
      <c r="AW2518" s="88"/>
      <c r="AX2518" s="88"/>
      <c r="AY2518" s="88"/>
      <c r="AZ2518" s="88"/>
      <c r="BA2518" s="88"/>
      <c r="BB2518" s="88"/>
      <c r="BC2518" s="88"/>
      <c r="BD2518" s="88"/>
      <c r="BE2518" s="88"/>
      <c r="BF2518" s="88"/>
      <c r="BG2518" s="80"/>
      <c r="BH2518" s="89"/>
      <c r="BI2518" s="89"/>
      <c r="BJ2518" s="89"/>
      <c r="BK2518" s="80"/>
      <c r="BL2518" s="80"/>
      <c r="BM2518" s="80"/>
      <c r="BN2518" s="80"/>
      <c r="BO2518" s="80"/>
      <c r="BP2518" s="80"/>
      <c r="BQ2518" s="80"/>
      <c r="BR2518" s="80"/>
      <c r="BS2518" s="80"/>
      <c r="BT2518" s="80"/>
      <c r="BU2518" s="80"/>
      <c r="BV2518" s="80"/>
      <c r="BW2518" s="80"/>
      <c r="BX2518" s="80"/>
      <c r="BY2518" s="80"/>
      <c r="BZ2518" s="80"/>
      <c r="CA2518" s="80"/>
    </row>
    <row r="2519" spans="1:87" ht="18" customHeight="1" x14ac:dyDescent="0.25">
      <c r="A2519" s="75"/>
      <c r="B2519" s="90" t="str">
        <f>'PLAN DE CARGOS'!B25:P25</f>
        <v>Auxiliar Administrativo (Admisiones)</v>
      </c>
      <c r="C2519" s="91"/>
      <c r="D2519" s="91"/>
      <c r="E2519" s="91"/>
      <c r="F2519" s="91"/>
      <c r="G2519" s="91"/>
      <c r="H2519" s="91"/>
      <c r="I2519" s="91"/>
      <c r="J2519" s="91"/>
      <c r="K2519" s="91"/>
      <c r="L2519" s="91"/>
      <c r="M2519" s="91"/>
      <c r="N2519" s="91"/>
      <c r="O2519" s="92"/>
      <c r="P2519" s="413">
        <f>SUMIF($AK$34:$AK$2513,"=Auxiliar Administrativo (Admisiones)",BC34:BF2513)</f>
        <v>0</v>
      </c>
      <c r="Q2519" s="414"/>
      <c r="R2519" s="414"/>
      <c r="S2519" s="414"/>
      <c r="T2519" s="414"/>
      <c r="U2519" s="415"/>
      <c r="V2519" s="416">
        <f>'CARGA DE HORAS LABORADAS'!P25</f>
        <v>4224</v>
      </c>
      <c r="W2519" s="416"/>
      <c r="X2519" s="416"/>
      <c r="Y2519" s="416"/>
      <c r="Z2519" s="416"/>
      <c r="AA2519" s="416"/>
      <c r="AB2519" s="417"/>
      <c r="AC2519" s="416">
        <f>'CARGA DE HORAS LABORADAS'!AC25</f>
        <v>0</v>
      </c>
      <c r="AD2519" s="416"/>
      <c r="AE2519" s="416"/>
      <c r="AF2519" s="416"/>
      <c r="AG2519" s="416"/>
      <c r="AH2519" s="417"/>
      <c r="AI2519" s="87"/>
      <c r="AJ2519" s="87"/>
      <c r="AK2519" s="80"/>
      <c r="AL2519" s="88"/>
      <c r="AM2519" s="88"/>
      <c r="AN2519" s="88"/>
      <c r="AO2519" s="88"/>
      <c r="AP2519" s="88"/>
      <c r="AQ2519" s="88"/>
      <c r="AR2519" s="88"/>
      <c r="AS2519" s="88"/>
      <c r="AT2519" s="88"/>
      <c r="AU2519" s="88"/>
      <c r="AV2519" s="88"/>
      <c r="AW2519" s="88"/>
      <c r="AX2519" s="88"/>
      <c r="AY2519" s="88"/>
      <c r="AZ2519" s="88"/>
      <c r="BA2519" s="88"/>
      <c r="BB2519" s="88"/>
      <c r="BC2519" s="88"/>
      <c r="BD2519" s="88"/>
      <c r="BE2519" s="88"/>
      <c r="BF2519" s="88"/>
      <c r="BG2519" s="80"/>
      <c r="BH2519" s="89"/>
      <c r="BI2519" s="89"/>
      <c r="BJ2519" s="89"/>
      <c r="BK2519" s="80"/>
      <c r="BL2519" s="80"/>
      <c r="BM2519" s="80"/>
      <c r="BN2519" s="80"/>
      <c r="BO2519" s="80"/>
      <c r="BP2519" s="80"/>
      <c r="BQ2519" s="80"/>
      <c r="BR2519" s="80"/>
      <c r="BS2519" s="80"/>
      <c r="BT2519" s="80"/>
      <c r="BU2519" s="80"/>
      <c r="BV2519" s="80"/>
      <c r="BW2519" s="80"/>
      <c r="BX2519" s="80"/>
      <c r="BY2519" s="80"/>
      <c r="BZ2519" s="80"/>
      <c r="CA2519" s="80"/>
    </row>
    <row r="2520" spans="1:87" ht="18" customHeight="1" x14ac:dyDescent="0.25">
      <c r="A2520" s="75"/>
      <c r="B2520" s="90" t="str">
        <f>'PLAN DE CARGOS'!B26:P26</f>
        <v>Auxiliar Administrativo (Almacenista)</v>
      </c>
      <c r="C2520" s="91"/>
      <c r="D2520" s="91"/>
      <c r="E2520" s="91"/>
      <c r="F2520" s="91"/>
      <c r="G2520" s="91"/>
      <c r="H2520" s="91"/>
      <c r="I2520" s="91"/>
      <c r="J2520" s="91"/>
      <c r="K2520" s="91"/>
      <c r="L2520" s="91"/>
      <c r="M2520" s="91"/>
      <c r="N2520" s="91"/>
      <c r="O2520" s="92"/>
      <c r="P2520" s="413">
        <f>SUMIF($AK$34:$AK$2513,"=Auxiliar Administrativo (Almacenista)",BC34:BF2513)</f>
        <v>0</v>
      </c>
      <c r="Q2520" s="414"/>
      <c r="R2520" s="414"/>
      <c r="S2520" s="414"/>
      <c r="T2520" s="414"/>
      <c r="U2520" s="415"/>
      <c r="V2520" s="416">
        <f>'CARGA DE HORAS LABORADAS'!P26</f>
        <v>2112</v>
      </c>
      <c r="W2520" s="416"/>
      <c r="X2520" s="416"/>
      <c r="Y2520" s="416"/>
      <c r="Z2520" s="416"/>
      <c r="AA2520" s="416"/>
      <c r="AB2520" s="417"/>
      <c r="AC2520" s="416">
        <f>'CARGA DE HORAS LABORADAS'!AC26</f>
        <v>0</v>
      </c>
      <c r="AD2520" s="416"/>
      <c r="AE2520" s="416"/>
      <c r="AF2520" s="416"/>
      <c r="AG2520" s="416"/>
      <c r="AH2520" s="417"/>
      <c r="AI2520" s="80"/>
      <c r="AJ2520" s="80"/>
      <c r="AK2520" s="80"/>
      <c r="AL2520" s="88"/>
      <c r="AM2520" s="88"/>
      <c r="AN2520" s="88"/>
      <c r="AO2520" s="88"/>
      <c r="AP2520" s="88"/>
      <c r="AQ2520" s="88"/>
      <c r="AR2520" s="88"/>
      <c r="AS2520" s="88"/>
      <c r="AT2520" s="88"/>
      <c r="AU2520" s="88"/>
      <c r="AV2520" s="88"/>
      <c r="AW2520" s="88"/>
      <c r="AX2520" s="88"/>
      <c r="AY2520" s="88"/>
      <c r="AZ2520" s="88"/>
      <c r="BA2520" s="88"/>
      <c r="BB2520" s="88"/>
      <c r="BC2520" s="88"/>
      <c r="BD2520" s="88"/>
      <c r="BE2520" s="88"/>
      <c r="BF2520" s="88"/>
      <c r="BG2520" s="80"/>
      <c r="BH2520" s="89"/>
      <c r="BI2520" s="89"/>
      <c r="BJ2520" s="89"/>
      <c r="BK2520" s="80"/>
      <c r="BL2520" s="80"/>
      <c r="BM2520" s="80"/>
      <c r="BN2520" s="80"/>
      <c r="BO2520" s="80"/>
      <c r="BP2520" s="80"/>
      <c r="BQ2520" s="80"/>
      <c r="BR2520" s="80"/>
      <c r="BS2520" s="80"/>
      <c r="BT2520" s="80"/>
      <c r="BU2520" s="80"/>
      <c r="BV2520" s="80"/>
      <c r="BW2520" s="80"/>
      <c r="BX2520" s="80"/>
      <c r="BY2520" s="80"/>
      <c r="BZ2520" s="80"/>
      <c r="CA2520" s="80"/>
    </row>
    <row r="2521" spans="1:87" ht="18" customHeight="1" x14ac:dyDescent="0.25">
      <c r="A2521" s="75"/>
      <c r="B2521" s="90" t="str">
        <f>'PLAN DE CARGOS'!B27:P27</f>
        <v>Auxiliar Administrativo (Archivo)</v>
      </c>
      <c r="C2521" s="91"/>
      <c r="D2521" s="91"/>
      <c r="E2521" s="91"/>
      <c r="F2521" s="91"/>
      <c r="G2521" s="91"/>
      <c r="H2521" s="91"/>
      <c r="I2521" s="91"/>
      <c r="J2521" s="91"/>
      <c r="K2521" s="91"/>
      <c r="L2521" s="91"/>
      <c r="M2521" s="91"/>
      <c r="N2521" s="91"/>
      <c r="O2521" s="92"/>
      <c r="P2521" s="413">
        <f>SUMIF($AK$34:$AK$2513,"=Auxiliar Administrativo (Archivo)",BC34:BF2513)</f>
        <v>0</v>
      </c>
      <c r="Q2521" s="414"/>
      <c r="R2521" s="414"/>
      <c r="S2521" s="414"/>
      <c r="T2521" s="414"/>
      <c r="U2521" s="415"/>
      <c r="V2521" s="416">
        <f>'CARGA DE HORAS LABORADAS'!P27</f>
        <v>2112</v>
      </c>
      <c r="W2521" s="416"/>
      <c r="X2521" s="416"/>
      <c r="Y2521" s="416"/>
      <c r="Z2521" s="416"/>
      <c r="AA2521" s="416"/>
      <c r="AB2521" s="417"/>
      <c r="AC2521" s="416">
        <f>'CARGA DE HORAS LABORADAS'!AC27</f>
        <v>0</v>
      </c>
      <c r="AD2521" s="416"/>
      <c r="AE2521" s="416"/>
      <c r="AF2521" s="416"/>
      <c r="AG2521" s="416"/>
      <c r="AH2521" s="417"/>
      <c r="AI2521" s="80"/>
      <c r="AJ2521" s="80"/>
      <c r="AK2521" s="80"/>
      <c r="AL2521" s="88"/>
      <c r="AM2521" s="88"/>
      <c r="AN2521" s="88"/>
      <c r="AO2521" s="88"/>
      <c r="AP2521" s="88"/>
      <c r="AQ2521" s="88"/>
      <c r="AR2521" s="88"/>
      <c r="AS2521" s="88"/>
      <c r="AT2521" s="88"/>
      <c r="AU2521" s="88"/>
      <c r="AV2521" s="88"/>
      <c r="AW2521" s="88"/>
      <c r="AX2521" s="88"/>
      <c r="AY2521" s="88"/>
      <c r="AZ2521" s="88"/>
      <c r="BA2521" s="88"/>
      <c r="BB2521" s="88"/>
      <c r="BC2521" s="88"/>
      <c r="BD2521" s="88"/>
      <c r="BE2521" s="88"/>
      <c r="BF2521" s="88"/>
      <c r="BG2521" s="80"/>
      <c r="BH2521" s="89"/>
      <c r="BI2521" s="89"/>
      <c r="BJ2521" s="89"/>
      <c r="BK2521" s="80"/>
      <c r="BL2521" s="80"/>
      <c r="BM2521" s="80"/>
      <c r="BN2521" s="80"/>
      <c r="BO2521" s="80"/>
      <c r="BP2521" s="80"/>
      <c r="BQ2521" s="80"/>
      <c r="BR2521" s="80"/>
      <c r="BS2521" s="80"/>
      <c r="BT2521" s="80"/>
      <c r="BU2521" s="80"/>
      <c r="BV2521" s="80"/>
      <c r="BW2521" s="80"/>
      <c r="BX2521" s="80"/>
      <c r="BY2521" s="80"/>
      <c r="BZ2521" s="80"/>
      <c r="CA2521" s="80"/>
    </row>
    <row r="2522" spans="1:87" ht="18" customHeight="1" x14ac:dyDescent="0.25">
      <c r="A2522" s="75"/>
      <c r="B2522" s="90" t="str">
        <f>'PLAN DE CARGOS'!B28:P28</f>
        <v>Auxiliar Administrativo (Atención al Usuario)</v>
      </c>
      <c r="C2522" s="91"/>
      <c r="D2522" s="91"/>
      <c r="E2522" s="91"/>
      <c r="F2522" s="91"/>
      <c r="G2522" s="91"/>
      <c r="H2522" s="91"/>
      <c r="I2522" s="91"/>
      <c r="J2522" s="91"/>
      <c r="K2522" s="91"/>
      <c r="L2522" s="91"/>
      <c r="M2522" s="91"/>
      <c r="N2522" s="91"/>
      <c r="O2522" s="92"/>
      <c r="P2522" s="413">
        <f>SUMIF($AK$34:$AK$2513,"=Auxiliar Administrativo (Atención al Usuario)",BC34:BF2513)</f>
        <v>0</v>
      </c>
      <c r="Q2522" s="414"/>
      <c r="R2522" s="414"/>
      <c r="S2522" s="414"/>
      <c r="T2522" s="414"/>
      <c r="U2522" s="415"/>
      <c r="V2522" s="416">
        <f>'CARGA DE HORAS LABORADAS'!P28</f>
        <v>2112</v>
      </c>
      <c r="W2522" s="416"/>
      <c r="X2522" s="416"/>
      <c r="Y2522" s="416"/>
      <c r="Z2522" s="416"/>
      <c r="AA2522" s="416"/>
      <c r="AB2522" s="417"/>
      <c r="AC2522" s="416">
        <f>'CARGA DE HORAS LABORADAS'!AC28</f>
        <v>0</v>
      </c>
      <c r="AD2522" s="416"/>
      <c r="AE2522" s="416"/>
      <c r="AF2522" s="416"/>
      <c r="AG2522" s="416"/>
      <c r="AH2522" s="417"/>
      <c r="AI2522" s="80"/>
      <c r="AJ2522" s="80"/>
      <c r="AK2522" s="80"/>
      <c r="AL2522" s="88"/>
      <c r="AM2522" s="88"/>
      <c r="AN2522" s="88"/>
      <c r="AO2522" s="88"/>
      <c r="AP2522" s="88"/>
      <c r="AQ2522" s="88"/>
      <c r="AR2522" s="88"/>
      <c r="AS2522" s="88"/>
      <c r="AT2522" s="88"/>
      <c r="AU2522" s="88"/>
      <c r="AV2522" s="88"/>
      <c r="AW2522" s="88"/>
      <c r="AX2522" s="88"/>
      <c r="AY2522" s="88"/>
      <c r="AZ2522" s="88"/>
      <c r="BA2522" s="88"/>
      <c r="BB2522" s="88"/>
      <c r="BC2522" s="88"/>
      <c r="BD2522" s="88"/>
      <c r="BE2522" s="88"/>
      <c r="BF2522" s="88"/>
      <c r="BG2522" s="80"/>
      <c r="BH2522" s="89"/>
      <c r="BI2522" s="89"/>
      <c r="BJ2522" s="89"/>
      <c r="BK2522" s="80"/>
      <c r="BL2522" s="80"/>
      <c r="BM2522" s="80"/>
      <c r="BN2522" s="80"/>
      <c r="BO2522" s="80"/>
      <c r="BP2522" s="80"/>
      <c r="BQ2522" s="80"/>
      <c r="BR2522" s="80"/>
      <c r="BS2522" s="80"/>
      <c r="BT2522" s="80"/>
      <c r="BU2522" s="80"/>
      <c r="BV2522" s="80"/>
      <c r="BW2522" s="80"/>
      <c r="BX2522" s="80"/>
      <c r="BY2522" s="80"/>
      <c r="BZ2522" s="80"/>
      <c r="CA2522" s="80"/>
    </row>
    <row r="2523" spans="1:87" ht="18" customHeight="1" x14ac:dyDescent="0.25">
      <c r="A2523" s="75"/>
      <c r="B2523" s="90" t="str">
        <f>'PLAN DE CARGOS'!B29:P29</f>
        <v>Auxiliar Administrativo (Cartera)</v>
      </c>
      <c r="C2523" s="91"/>
      <c r="D2523" s="91"/>
      <c r="E2523" s="91"/>
      <c r="F2523" s="91"/>
      <c r="G2523" s="91"/>
      <c r="H2523" s="91"/>
      <c r="I2523" s="91"/>
      <c r="J2523" s="91"/>
      <c r="K2523" s="91"/>
      <c r="L2523" s="91"/>
      <c r="M2523" s="91"/>
      <c r="N2523" s="91"/>
      <c r="O2523" s="92"/>
      <c r="P2523" s="413">
        <f>SUMIF($AK$34:$AK$2513,"=Auxiliar Administrativo (Cartera)",BC34:BF2513)</f>
        <v>0</v>
      </c>
      <c r="Q2523" s="414"/>
      <c r="R2523" s="414"/>
      <c r="S2523" s="414"/>
      <c r="T2523" s="414"/>
      <c r="U2523" s="415"/>
      <c r="V2523" s="416">
        <f>'CARGA DE HORAS LABORADAS'!P29</f>
        <v>2112</v>
      </c>
      <c r="W2523" s="416"/>
      <c r="X2523" s="416"/>
      <c r="Y2523" s="416"/>
      <c r="Z2523" s="416"/>
      <c r="AA2523" s="416"/>
      <c r="AB2523" s="417"/>
      <c r="AC2523" s="416">
        <f>'CARGA DE HORAS LABORADAS'!AC29</f>
        <v>0</v>
      </c>
      <c r="AD2523" s="416"/>
      <c r="AE2523" s="416"/>
      <c r="AF2523" s="416"/>
      <c r="AG2523" s="416"/>
      <c r="AH2523" s="417"/>
      <c r="AI2523" s="80"/>
      <c r="AJ2523" s="80"/>
      <c r="AK2523" s="80"/>
      <c r="AL2523" s="88"/>
      <c r="AM2523" s="88"/>
      <c r="AN2523" s="88"/>
      <c r="AO2523" s="88"/>
      <c r="AP2523" s="88"/>
      <c r="AQ2523" s="88"/>
      <c r="AR2523" s="88"/>
      <c r="AS2523" s="88"/>
      <c r="AT2523" s="88"/>
      <c r="AU2523" s="88"/>
      <c r="AV2523" s="88"/>
      <c r="AW2523" s="88"/>
      <c r="AX2523" s="88"/>
      <c r="AY2523" s="88"/>
      <c r="AZ2523" s="88"/>
      <c r="BA2523" s="88"/>
      <c r="BB2523" s="88"/>
      <c r="BC2523" s="88"/>
      <c r="BD2523" s="88"/>
      <c r="BE2523" s="88"/>
      <c r="BF2523" s="88"/>
      <c r="BG2523" s="80"/>
      <c r="BH2523" s="89"/>
      <c r="BI2523" s="89"/>
      <c r="BJ2523" s="89"/>
      <c r="BK2523" s="80"/>
      <c r="BL2523" s="80"/>
      <c r="BM2523" s="80"/>
      <c r="BN2523" s="80"/>
      <c r="BO2523" s="80"/>
      <c r="BP2523" s="80"/>
      <c r="BQ2523" s="80"/>
      <c r="BR2523" s="80"/>
      <c r="BS2523" s="80"/>
      <c r="BT2523" s="80"/>
      <c r="BU2523" s="80"/>
      <c r="BV2523" s="80"/>
      <c r="BW2523" s="80"/>
      <c r="BX2523" s="80"/>
      <c r="BY2523" s="80"/>
      <c r="BZ2523" s="80"/>
      <c r="CA2523" s="80"/>
    </row>
    <row r="2524" spans="1:87" ht="18" customHeight="1" x14ac:dyDescent="0.25">
      <c r="A2524" s="75"/>
      <c r="B2524" s="90" t="str">
        <f>'PLAN DE CARGOS'!B30:P30</f>
        <v>Auxiliar Administrativo (Contabilidad)</v>
      </c>
      <c r="C2524" s="91"/>
      <c r="D2524" s="91"/>
      <c r="E2524" s="91"/>
      <c r="F2524" s="91"/>
      <c r="G2524" s="91"/>
      <c r="H2524" s="91"/>
      <c r="I2524" s="91"/>
      <c r="J2524" s="91"/>
      <c r="K2524" s="91"/>
      <c r="L2524" s="91"/>
      <c r="M2524" s="91"/>
      <c r="N2524" s="91"/>
      <c r="O2524" s="92"/>
      <c r="P2524" s="413">
        <f>SUMIF($AK$34:$AK$2513,"=Auxiliar Administrativo (Contabilidad)",BC34:BF2513)</f>
        <v>0</v>
      </c>
      <c r="Q2524" s="414"/>
      <c r="R2524" s="414"/>
      <c r="S2524" s="414"/>
      <c r="T2524" s="414"/>
      <c r="U2524" s="415"/>
      <c r="V2524" s="416">
        <f>'CARGA DE HORAS LABORADAS'!P30</f>
        <v>2112</v>
      </c>
      <c r="W2524" s="416"/>
      <c r="X2524" s="416"/>
      <c r="Y2524" s="416"/>
      <c r="Z2524" s="416"/>
      <c r="AA2524" s="416"/>
      <c r="AB2524" s="417"/>
      <c r="AC2524" s="416">
        <f>'CARGA DE HORAS LABORADAS'!AC30</f>
        <v>0</v>
      </c>
      <c r="AD2524" s="416"/>
      <c r="AE2524" s="416"/>
      <c r="AF2524" s="416"/>
      <c r="AG2524" s="416"/>
      <c r="AH2524" s="417"/>
      <c r="AI2524" s="80"/>
      <c r="AJ2524" s="80"/>
      <c r="AK2524" s="80"/>
      <c r="AL2524" s="88"/>
      <c r="AM2524" s="88"/>
      <c r="AN2524" s="88"/>
      <c r="AO2524" s="88"/>
      <c r="AP2524" s="88"/>
      <c r="AQ2524" s="88"/>
      <c r="AR2524" s="88"/>
      <c r="AS2524" s="88"/>
      <c r="AT2524" s="88"/>
      <c r="AU2524" s="88"/>
      <c r="AV2524" s="88"/>
      <c r="AW2524" s="88"/>
      <c r="AX2524" s="88"/>
      <c r="AY2524" s="88"/>
      <c r="AZ2524" s="88"/>
      <c r="BA2524" s="88"/>
      <c r="BB2524" s="88"/>
      <c r="BC2524" s="88"/>
      <c r="BD2524" s="88"/>
      <c r="BE2524" s="88"/>
      <c r="BF2524" s="88"/>
      <c r="BG2524" s="80"/>
      <c r="BH2524" s="89"/>
      <c r="BI2524" s="89"/>
      <c r="BJ2524" s="89"/>
      <c r="BK2524" s="80"/>
      <c r="BL2524" s="80"/>
      <c r="BM2524" s="80"/>
      <c r="BN2524" s="80"/>
      <c r="BO2524" s="80"/>
      <c r="BP2524" s="80"/>
      <c r="BQ2524" s="80"/>
      <c r="BR2524" s="80"/>
      <c r="BS2524" s="80"/>
      <c r="BT2524" s="80"/>
      <c r="BU2524" s="80"/>
      <c r="BV2524" s="80"/>
      <c r="BW2524" s="80"/>
      <c r="BX2524" s="80"/>
      <c r="BY2524" s="80"/>
      <c r="BZ2524" s="80"/>
      <c r="CA2524" s="80"/>
    </row>
    <row r="2525" spans="1:87" ht="18" customHeight="1" x14ac:dyDescent="0.25">
      <c r="A2525" s="75"/>
      <c r="B2525" s="90" t="str">
        <f>'PLAN DE CARGOS'!B31:P31</f>
        <v>Auxiliar Administrativo (Facturación)</v>
      </c>
      <c r="C2525" s="91"/>
      <c r="D2525" s="91"/>
      <c r="E2525" s="91"/>
      <c r="F2525" s="91"/>
      <c r="G2525" s="91"/>
      <c r="H2525" s="91"/>
      <c r="I2525" s="91"/>
      <c r="J2525" s="91"/>
      <c r="K2525" s="91"/>
      <c r="L2525" s="91"/>
      <c r="M2525" s="91"/>
      <c r="N2525" s="91"/>
      <c r="O2525" s="92"/>
      <c r="P2525" s="413">
        <f>SUMIF($AK$34:$AK$2513,"=Auxiliar Administrativo (Facturación)",BC34:BF2513)</f>
        <v>0</v>
      </c>
      <c r="Q2525" s="414"/>
      <c r="R2525" s="414"/>
      <c r="S2525" s="414"/>
      <c r="T2525" s="414"/>
      <c r="U2525" s="415"/>
      <c r="V2525" s="416">
        <f>'CARGA DE HORAS LABORADAS'!P31</f>
        <v>6336</v>
      </c>
      <c r="W2525" s="416"/>
      <c r="X2525" s="416"/>
      <c r="Y2525" s="416"/>
      <c r="Z2525" s="416"/>
      <c r="AA2525" s="416"/>
      <c r="AB2525" s="417"/>
      <c r="AC2525" s="416">
        <f>'CARGA DE HORAS LABORADAS'!AC31</f>
        <v>0</v>
      </c>
      <c r="AD2525" s="416"/>
      <c r="AE2525" s="416"/>
      <c r="AF2525" s="416"/>
      <c r="AG2525" s="416"/>
      <c r="AH2525" s="417"/>
      <c r="AI2525" s="80"/>
      <c r="AJ2525" s="80"/>
      <c r="AK2525" s="80"/>
      <c r="AL2525" s="88"/>
      <c r="AM2525" s="88"/>
      <c r="AN2525" s="88"/>
      <c r="AO2525" s="88"/>
      <c r="AP2525" s="88"/>
      <c r="AQ2525" s="88"/>
      <c r="AR2525" s="88"/>
      <c r="AS2525" s="88"/>
      <c r="AT2525" s="88"/>
      <c r="AU2525" s="88"/>
      <c r="AV2525" s="88"/>
      <c r="AW2525" s="88"/>
      <c r="AX2525" s="88"/>
      <c r="AY2525" s="88"/>
      <c r="AZ2525" s="88"/>
      <c r="BA2525" s="88"/>
      <c r="BB2525" s="88"/>
      <c r="BC2525" s="88"/>
      <c r="BD2525" s="88"/>
      <c r="BE2525" s="88"/>
      <c r="BF2525" s="88"/>
      <c r="BG2525" s="80"/>
      <c r="BH2525" s="89"/>
      <c r="BI2525" s="89"/>
      <c r="BJ2525" s="89"/>
      <c r="BK2525" s="80"/>
      <c r="BL2525" s="80"/>
      <c r="BM2525" s="80"/>
      <c r="BN2525" s="80"/>
      <c r="BO2525" s="80"/>
      <c r="BP2525" s="80"/>
      <c r="BQ2525" s="80"/>
      <c r="BR2525" s="80"/>
      <c r="BS2525" s="80"/>
      <c r="BT2525" s="80"/>
      <c r="BU2525" s="80"/>
      <c r="BV2525" s="80"/>
      <c r="BW2525" s="80"/>
      <c r="BX2525" s="80"/>
      <c r="BY2525" s="80"/>
      <c r="BZ2525" s="80"/>
      <c r="CA2525" s="80"/>
    </row>
    <row r="2526" spans="1:87" ht="18" customHeight="1" x14ac:dyDescent="0.25">
      <c r="A2526" s="75"/>
      <c r="B2526" s="90" t="str">
        <f>'PLAN DE CARGOS'!B32:P32</f>
        <v>Auxiliar Área Salud (Consultorio Odontológico)</v>
      </c>
      <c r="C2526" s="91"/>
      <c r="D2526" s="91"/>
      <c r="E2526" s="91"/>
      <c r="F2526" s="91"/>
      <c r="G2526" s="91"/>
      <c r="H2526" s="91"/>
      <c r="I2526" s="91"/>
      <c r="J2526" s="91"/>
      <c r="K2526" s="91"/>
      <c r="L2526" s="91"/>
      <c r="M2526" s="91"/>
      <c r="N2526" s="91"/>
      <c r="O2526" s="92"/>
      <c r="P2526" s="413">
        <f>SUMIF($AK$34:$AK$2513,"=Auxiliar Área Salud (Consultorio Odontológico)",BC34:BF2513)</f>
        <v>0</v>
      </c>
      <c r="Q2526" s="414"/>
      <c r="R2526" s="414"/>
      <c r="S2526" s="414"/>
      <c r="T2526" s="414"/>
      <c r="U2526" s="415"/>
      <c r="V2526" s="416">
        <f>'CARGA DE HORAS LABORADAS'!P32</f>
        <v>2112</v>
      </c>
      <c r="W2526" s="416"/>
      <c r="X2526" s="416"/>
      <c r="Y2526" s="416"/>
      <c r="Z2526" s="416"/>
      <c r="AA2526" s="416"/>
      <c r="AB2526" s="417"/>
      <c r="AC2526" s="416">
        <f>'CARGA DE HORAS LABORADAS'!AC32</f>
        <v>0</v>
      </c>
      <c r="AD2526" s="416"/>
      <c r="AE2526" s="416"/>
      <c r="AF2526" s="416"/>
      <c r="AG2526" s="416"/>
      <c r="AH2526" s="417"/>
      <c r="AI2526" s="80"/>
      <c r="AJ2526" s="80"/>
      <c r="AK2526" s="80"/>
      <c r="AL2526" s="88"/>
      <c r="AM2526" s="88"/>
      <c r="AN2526" s="88"/>
      <c r="AO2526" s="88"/>
      <c r="AP2526" s="88"/>
      <c r="AQ2526" s="88"/>
      <c r="AR2526" s="88"/>
      <c r="AS2526" s="88"/>
      <c r="AT2526" s="88"/>
      <c r="AU2526" s="88"/>
      <c r="AV2526" s="88"/>
      <c r="AW2526" s="88"/>
      <c r="AX2526" s="88"/>
      <c r="AY2526" s="88"/>
      <c r="AZ2526" s="88"/>
      <c r="BA2526" s="88"/>
      <c r="BB2526" s="88"/>
      <c r="BC2526" s="88"/>
      <c r="BD2526" s="88"/>
      <c r="BE2526" s="88"/>
      <c r="BF2526" s="88"/>
      <c r="BG2526" s="80"/>
      <c r="BH2526" s="89"/>
      <c r="BI2526" s="89"/>
      <c r="BJ2526" s="89"/>
      <c r="BK2526" s="80"/>
      <c r="BL2526" s="80"/>
      <c r="BM2526" s="80"/>
      <c r="BN2526" s="80"/>
      <c r="BO2526" s="80"/>
      <c r="BP2526" s="80"/>
      <c r="BQ2526" s="80"/>
      <c r="BR2526" s="80"/>
      <c r="BS2526" s="80"/>
      <c r="BT2526" s="80"/>
      <c r="BU2526" s="80"/>
      <c r="BV2526" s="80"/>
      <c r="BW2526" s="80"/>
      <c r="BX2526" s="80"/>
      <c r="BY2526" s="80"/>
      <c r="BZ2526" s="80"/>
      <c r="CA2526" s="80"/>
    </row>
    <row r="2527" spans="1:87" ht="18" customHeight="1" x14ac:dyDescent="0.25">
      <c r="A2527" s="75"/>
      <c r="B2527" s="90" t="str">
        <f>'PLAN DE CARGOS'!B33:P33</f>
        <v>Auxiliar Área Salud (Enfermería)</v>
      </c>
      <c r="C2527" s="91"/>
      <c r="D2527" s="91"/>
      <c r="E2527" s="91"/>
      <c r="F2527" s="91"/>
      <c r="G2527" s="91"/>
      <c r="H2527" s="91"/>
      <c r="I2527" s="91"/>
      <c r="J2527" s="91"/>
      <c r="K2527" s="91"/>
      <c r="L2527" s="91"/>
      <c r="M2527" s="91"/>
      <c r="N2527" s="91"/>
      <c r="O2527" s="92"/>
      <c r="P2527" s="413">
        <f>SUMIF($AK$34:$AK$2513,"=Auxiliar Área Salud (Enfermería)",BC34:BF2513)</f>
        <v>0</v>
      </c>
      <c r="Q2527" s="414"/>
      <c r="R2527" s="414"/>
      <c r="S2527" s="414"/>
      <c r="T2527" s="414"/>
      <c r="U2527" s="415"/>
      <c r="V2527" s="416">
        <f>'CARGA DE HORAS LABORADAS'!P33</f>
        <v>31680</v>
      </c>
      <c r="W2527" s="416"/>
      <c r="X2527" s="416"/>
      <c r="Y2527" s="416"/>
      <c r="Z2527" s="416"/>
      <c r="AA2527" s="416"/>
      <c r="AB2527" s="417"/>
      <c r="AC2527" s="416">
        <f>'CARGA DE HORAS LABORADAS'!AC33</f>
        <v>0</v>
      </c>
      <c r="AD2527" s="416"/>
      <c r="AE2527" s="416"/>
      <c r="AF2527" s="416"/>
      <c r="AG2527" s="416"/>
      <c r="AH2527" s="417"/>
      <c r="AI2527" s="80"/>
      <c r="AJ2527" s="80"/>
      <c r="AK2527" s="80"/>
      <c r="AL2527" s="88"/>
      <c r="AM2527" s="88"/>
      <c r="AN2527" s="88"/>
      <c r="AO2527" s="88"/>
      <c r="AP2527" s="88"/>
      <c r="AQ2527" s="88"/>
      <c r="AR2527" s="88"/>
      <c r="AS2527" s="88"/>
      <c r="AT2527" s="88"/>
      <c r="AU2527" s="88"/>
      <c r="AV2527" s="88"/>
      <c r="AW2527" s="88"/>
      <c r="AX2527" s="88"/>
      <c r="AY2527" s="88"/>
      <c r="AZ2527" s="88"/>
      <c r="BA2527" s="88"/>
      <c r="BB2527" s="88"/>
      <c r="BC2527" s="88"/>
      <c r="BD2527" s="88"/>
      <c r="BE2527" s="88"/>
      <c r="BF2527" s="88"/>
      <c r="BG2527" s="80"/>
      <c r="BH2527" s="89"/>
      <c r="BI2527" s="89"/>
      <c r="BJ2527" s="89"/>
      <c r="BK2527" s="80"/>
      <c r="BL2527" s="80"/>
      <c r="BM2527" s="80"/>
      <c r="BN2527" s="80"/>
      <c r="BO2527" s="80"/>
      <c r="BP2527" s="80"/>
      <c r="BQ2527" s="80"/>
      <c r="BR2527" s="80"/>
      <c r="BS2527" s="80"/>
      <c r="BT2527" s="80"/>
      <c r="BU2527" s="80"/>
      <c r="BV2527" s="80"/>
      <c r="BW2527" s="80"/>
      <c r="BX2527" s="80"/>
      <c r="BY2527" s="80"/>
      <c r="BZ2527" s="80"/>
      <c r="CA2527" s="80"/>
    </row>
    <row r="2528" spans="1:87" ht="18" customHeight="1" x14ac:dyDescent="0.25">
      <c r="A2528" s="75"/>
      <c r="B2528" s="90" t="str">
        <f>'PLAN DE CARGOS'!B34:P34</f>
        <v>Auxiliar Área Salud (Farmacia)</v>
      </c>
      <c r="C2528" s="91"/>
      <c r="D2528" s="91"/>
      <c r="E2528" s="91"/>
      <c r="F2528" s="91"/>
      <c r="G2528" s="91"/>
      <c r="H2528" s="91"/>
      <c r="I2528" s="91"/>
      <c r="J2528" s="91"/>
      <c r="K2528" s="91"/>
      <c r="L2528" s="91"/>
      <c r="M2528" s="91"/>
      <c r="N2528" s="91"/>
      <c r="O2528" s="92"/>
      <c r="P2528" s="413">
        <f>SUMIF($AK$34:$AK$2513,"=Auxiliar Área Salud (Farmacia)",BC34:BF2513)</f>
        <v>0</v>
      </c>
      <c r="Q2528" s="414"/>
      <c r="R2528" s="414"/>
      <c r="S2528" s="414"/>
      <c r="T2528" s="414"/>
      <c r="U2528" s="415"/>
      <c r="V2528" s="416">
        <f>'CARGA DE HORAS LABORADAS'!P34</f>
        <v>2112</v>
      </c>
      <c r="W2528" s="416"/>
      <c r="X2528" s="416"/>
      <c r="Y2528" s="416"/>
      <c r="Z2528" s="416"/>
      <c r="AA2528" s="416"/>
      <c r="AB2528" s="417"/>
      <c r="AC2528" s="416">
        <f>'CARGA DE HORAS LABORADAS'!AC34</f>
        <v>0</v>
      </c>
      <c r="AD2528" s="416"/>
      <c r="AE2528" s="416"/>
      <c r="AF2528" s="416"/>
      <c r="AG2528" s="416"/>
      <c r="AH2528" s="417"/>
      <c r="AI2528" s="80"/>
      <c r="AJ2528" s="80"/>
      <c r="AK2528" s="80"/>
      <c r="AL2528" s="88"/>
      <c r="AM2528" s="88"/>
      <c r="AN2528" s="88"/>
      <c r="AO2528" s="88"/>
      <c r="AP2528" s="88"/>
      <c r="AQ2528" s="88"/>
      <c r="AR2528" s="88"/>
      <c r="AS2528" s="88"/>
      <c r="AT2528" s="88"/>
      <c r="AU2528" s="88"/>
      <c r="AV2528" s="88"/>
      <c r="AW2528" s="88"/>
      <c r="AX2528" s="88"/>
      <c r="AY2528" s="88"/>
      <c r="AZ2528" s="88"/>
      <c r="BA2528" s="88"/>
      <c r="BB2528" s="88"/>
      <c r="BC2528" s="88"/>
      <c r="BD2528" s="88"/>
      <c r="BE2528" s="88"/>
      <c r="BF2528" s="88"/>
      <c r="BG2528" s="80"/>
      <c r="BH2528" s="89"/>
      <c r="BI2528" s="89"/>
      <c r="BJ2528" s="89"/>
      <c r="BK2528" s="80"/>
      <c r="BL2528" s="80"/>
      <c r="BM2528" s="80"/>
      <c r="BN2528" s="80"/>
      <c r="BO2528" s="80"/>
      <c r="BP2528" s="80"/>
      <c r="BQ2528" s="80"/>
      <c r="BR2528" s="80"/>
      <c r="BS2528" s="80"/>
      <c r="BT2528" s="80"/>
      <c r="BU2528" s="80"/>
      <c r="BV2528" s="80"/>
      <c r="BW2528" s="80"/>
      <c r="BX2528" s="80"/>
      <c r="BY2528" s="80"/>
      <c r="BZ2528" s="80"/>
      <c r="CA2528" s="80"/>
    </row>
    <row r="2529" spans="1:79" ht="18" customHeight="1" x14ac:dyDescent="0.25">
      <c r="A2529" s="75"/>
      <c r="B2529" s="90" t="str">
        <f>'PLAN DE CARGOS'!B35:P35</f>
        <v>Auxiliar Área Salud (Higiene Oral)</v>
      </c>
      <c r="C2529" s="91"/>
      <c r="D2529" s="91"/>
      <c r="E2529" s="91"/>
      <c r="F2529" s="91"/>
      <c r="G2529" s="91"/>
      <c r="H2529" s="91"/>
      <c r="I2529" s="91"/>
      <c r="J2529" s="91"/>
      <c r="K2529" s="91"/>
      <c r="L2529" s="91"/>
      <c r="M2529" s="91"/>
      <c r="N2529" s="91"/>
      <c r="O2529" s="92"/>
      <c r="P2529" s="413">
        <f>SUMIF($AK$34:$AK$2513,"=Auxiliar Área Salud (Higiene Oral)",BC34:BF2513)</f>
        <v>0</v>
      </c>
      <c r="Q2529" s="414"/>
      <c r="R2529" s="414"/>
      <c r="S2529" s="414"/>
      <c r="T2529" s="414"/>
      <c r="U2529" s="415"/>
      <c r="V2529" s="416">
        <f>'CARGA DE HORAS LABORADAS'!P35</f>
        <v>4224</v>
      </c>
      <c r="W2529" s="416"/>
      <c r="X2529" s="416"/>
      <c r="Y2529" s="416"/>
      <c r="Z2529" s="416"/>
      <c r="AA2529" s="416"/>
      <c r="AB2529" s="417"/>
      <c r="AC2529" s="416">
        <f>'CARGA DE HORAS LABORADAS'!AC35</f>
        <v>0</v>
      </c>
      <c r="AD2529" s="416"/>
      <c r="AE2529" s="416"/>
      <c r="AF2529" s="416"/>
      <c r="AG2529" s="416"/>
      <c r="AH2529" s="417"/>
      <c r="AI2529" s="80"/>
      <c r="AJ2529" s="80"/>
      <c r="AK2529" s="80"/>
      <c r="AL2529" s="88"/>
      <c r="AM2529" s="88"/>
      <c r="AN2529" s="88"/>
      <c r="AO2529" s="88"/>
      <c r="AP2529" s="88"/>
      <c r="AQ2529" s="88"/>
      <c r="AR2529" s="88"/>
      <c r="AS2529" s="88"/>
      <c r="AT2529" s="88"/>
      <c r="AU2529" s="88"/>
      <c r="AV2529" s="88"/>
      <c r="AW2529" s="88"/>
      <c r="AX2529" s="88"/>
      <c r="AY2529" s="88"/>
      <c r="AZ2529" s="88"/>
      <c r="BA2529" s="88"/>
      <c r="BB2529" s="88"/>
      <c r="BC2529" s="88"/>
      <c r="BD2529" s="88"/>
      <c r="BE2529" s="88"/>
      <c r="BF2529" s="88"/>
      <c r="BG2529" s="80"/>
      <c r="BH2529" s="89"/>
      <c r="BI2529" s="89"/>
      <c r="BJ2529" s="89"/>
      <c r="BK2529" s="80"/>
      <c r="BL2529" s="80"/>
      <c r="BM2529" s="80"/>
      <c r="BN2529" s="80"/>
      <c r="BO2529" s="80"/>
      <c r="BP2529" s="80"/>
      <c r="BQ2529" s="80"/>
      <c r="BR2529" s="80"/>
      <c r="BS2529" s="80"/>
      <c r="BT2529" s="80"/>
      <c r="BU2529" s="80"/>
      <c r="BV2529" s="80"/>
      <c r="BW2529" s="80"/>
      <c r="BX2529" s="80"/>
      <c r="BY2529" s="80"/>
      <c r="BZ2529" s="80"/>
      <c r="CA2529" s="80"/>
    </row>
    <row r="2530" spans="1:79" ht="18" customHeight="1" x14ac:dyDescent="0.25">
      <c r="B2530" s="90" t="str">
        <f>'PLAN DE CARGOS'!B36:P36</f>
        <v>Auxiliar Área Salud (Información en Salud)</v>
      </c>
      <c r="C2530" s="91"/>
      <c r="D2530" s="91"/>
      <c r="E2530" s="91"/>
      <c r="F2530" s="91"/>
      <c r="G2530" s="91"/>
      <c r="H2530" s="91"/>
      <c r="I2530" s="91"/>
      <c r="J2530" s="91"/>
      <c r="K2530" s="91"/>
      <c r="L2530" s="91"/>
      <c r="M2530" s="91"/>
      <c r="N2530" s="91"/>
      <c r="O2530" s="92"/>
      <c r="P2530" s="413">
        <f>SUMIF($AK$34:$AK$2513,"=Auxiliar Área Salud (Información en Salud)",BC34:BF2513)</f>
        <v>0</v>
      </c>
      <c r="Q2530" s="414"/>
      <c r="R2530" s="414"/>
      <c r="S2530" s="414"/>
      <c r="T2530" s="414"/>
      <c r="U2530" s="415"/>
      <c r="V2530" s="416">
        <f>'CARGA DE HORAS LABORADAS'!P36</f>
        <v>2112</v>
      </c>
      <c r="W2530" s="416"/>
      <c r="X2530" s="416"/>
      <c r="Y2530" s="416"/>
      <c r="Z2530" s="416"/>
      <c r="AA2530" s="416"/>
      <c r="AB2530" s="417"/>
      <c r="AC2530" s="416">
        <f>'CARGA DE HORAS LABORADAS'!AC36</f>
        <v>0</v>
      </c>
      <c r="AD2530" s="416"/>
      <c r="AE2530" s="416"/>
      <c r="AF2530" s="416"/>
      <c r="AG2530" s="416"/>
      <c r="AH2530" s="417"/>
      <c r="AI2530" s="80"/>
      <c r="AJ2530" s="80"/>
      <c r="AK2530" s="80"/>
      <c r="AL2530" s="88"/>
      <c r="AM2530" s="88"/>
      <c r="AN2530" s="88"/>
      <c r="AO2530" s="88"/>
      <c r="AP2530" s="88"/>
      <c r="AQ2530" s="88"/>
      <c r="AR2530" s="88"/>
      <c r="AS2530" s="88"/>
      <c r="AT2530" s="88"/>
      <c r="AU2530" s="88"/>
      <c r="AV2530" s="88"/>
      <c r="AW2530" s="88"/>
      <c r="AX2530" s="88"/>
      <c r="AY2530" s="88"/>
      <c r="AZ2530" s="88"/>
      <c r="BA2530" s="88"/>
      <c r="BB2530" s="88"/>
      <c r="BC2530" s="88"/>
      <c r="BD2530" s="88"/>
      <c r="BE2530" s="88"/>
      <c r="BF2530" s="88"/>
      <c r="BG2530" s="80"/>
      <c r="BH2530" s="89"/>
      <c r="BI2530" s="89"/>
      <c r="BJ2530" s="89"/>
      <c r="BK2530" s="80"/>
      <c r="BL2530" s="80"/>
      <c r="BM2530" s="80"/>
      <c r="BN2530" s="80"/>
      <c r="BO2530" s="80"/>
      <c r="BP2530" s="80"/>
      <c r="BQ2530" s="80"/>
      <c r="BR2530" s="80"/>
      <c r="BS2530" s="80"/>
      <c r="BT2530" s="80"/>
      <c r="BU2530" s="80"/>
      <c r="BV2530" s="80"/>
      <c r="BW2530" s="80"/>
      <c r="BX2530" s="80"/>
      <c r="BY2530" s="80"/>
      <c r="BZ2530" s="80"/>
      <c r="CA2530" s="80"/>
    </row>
    <row r="2531" spans="1:79" ht="18" customHeight="1" x14ac:dyDescent="0.25">
      <c r="B2531" s="90" t="str">
        <f>'PLAN DE CARGOS'!B37:P37</f>
        <v>Auxiliar Área Salud (Laboratorio Clínico)</v>
      </c>
      <c r="C2531" s="91"/>
      <c r="D2531" s="91"/>
      <c r="E2531" s="91"/>
      <c r="F2531" s="91"/>
      <c r="G2531" s="91"/>
      <c r="H2531" s="91"/>
      <c r="I2531" s="91"/>
      <c r="J2531" s="91"/>
      <c r="K2531" s="91"/>
      <c r="L2531" s="91"/>
      <c r="M2531" s="91"/>
      <c r="N2531" s="91"/>
      <c r="O2531" s="92"/>
      <c r="P2531" s="413">
        <f>SUMIF($AK$34:$AK$2513,"=Auxiliar Área Salud (Laboratorio Clínico)",BC34:BF2513)</f>
        <v>0</v>
      </c>
      <c r="Q2531" s="414"/>
      <c r="R2531" s="414"/>
      <c r="S2531" s="414"/>
      <c r="T2531" s="414"/>
      <c r="U2531" s="415"/>
      <c r="V2531" s="416">
        <f>'CARGA DE HORAS LABORADAS'!P37</f>
        <v>2112</v>
      </c>
      <c r="W2531" s="416"/>
      <c r="X2531" s="416"/>
      <c r="Y2531" s="416"/>
      <c r="Z2531" s="416"/>
      <c r="AA2531" s="416"/>
      <c r="AB2531" s="417"/>
      <c r="AC2531" s="416">
        <f>'CARGA DE HORAS LABORADAS'!AC37</f>
        <v>-1.9999999999527063E-3</v>
      </c>
      <c r="AD2531" s="416"/>
      <c r="AE2531" s="416"/>
      <c r="AF2531" s="416"/>
      <c r="AG2531" s="416"/>
      <c r="AH2531" s="417"/>
      <c r="AI2531" s="80"/>
      <c r="AJ2531" s="80"/>
      <c r="AK2531" s="80"/>
      <c r="AL2531" s="88"/>
      <c r="AM2531" s="88"/>
      <c r="AN2531" s="88"/>
      <c r="AO2531" s="88"/>
      <c r="AP2531" s="88"/>
      <c r="AQ2531" s="88"/>
      <c r="AR2531" s="88"/>
      <c r="AS2531" s="88"/>
      <c r="AT2531" s="88"/>
      <c r="AU2531" s="88"/>
      <c r="AV2531" s="88"/>
      <c r="AW2531" s="88"/>
      <c r="AX2531" s="88"/>
      <c r="AY2531" s="88"/>
      <c r="AZ2531" s="88"/>
      <c r="BA2531" s="88"/>
      <c r="BB2531" s="88"/>
      <c r="BC2531" s="88"/>
      <c r="BD2531" s="88"/>
      <c r="BE2531" s="88"/>
      <c r="BF2531" s="88"/>
      <c r="BG2531" s="80"/>
      <c r="BH2531" s="89"/>
      <c r="BI2531" s="89"/>
      <c r="BJ2531" s="89"/>
      <c r="BK2531" s="80"/>
      <c r="BL2531" s="80"/>
      <c r="BM2531" s="80"/>
      <c r="BN2531" s="80"/>
      <c r="BO2531" s="80"/>
      <c r="BP2531" s="80"/>
      <c r="BQ2531" s="80"/>
      <c r="BR2531" s="80"/>
      <c r="BS2531" s="80"/>
      <c r="BT2531" s="80"/>
      <c r="BU2531" s="80"/>
      <c r="BV2531" s="80"/>
      <c r="BW2531" s="80"/>
      <c r="BX2531" s="80"/>
      <c r="BY2531" s="80"/>
      <c r="BZ2531" s="80"/>
      <c r="CA2531" s="80"/>
    </row>
    <row r="2532" spans="1:79" ht="18" customHeight="1" x14ac:dyDescent="0.25">
      <c r="B2532" s="90" t="str">
        <f>'PLAN DE CARGOS'!B38:P38</f>
        <v>Auxiliar de Servicios Generales</v>
      </c>
      <c r="C2532" s="91"/>
      <c r="D2532" s="91"/>
      <c r="E2532" s="91"/>
      <c r="F2532" s="91"/>
      <c r="G2532" s="91"/>
      <c r="H2532" s="91"/>
      <c r="I2532" s="91"/>
      <c r="J2532" s="91"/>
      <c r="K2532" s="91"/>
      <c r="L2532" s="91"/>
      <c r="M2532" s="91"/>
      <c r="N2532" s="91"/>
      <c r="O2532" s="92"/>
      <c r="P2532" s="413">
        <f>SUMIF($AK$34:$AK$2513,"=Auxiliar de Servicios Generales",BC34:BF2513)</f>
        <v>0</v>
      </c>
      <c r="Q2532" s="414"/>
      <c r="R2532" s="414"/>
      <c r="S2532" s="414"/>
      <c r="T2532" s="414"/>
      <c r="U2532" s="415"/>
      <c r="V2532" s="416">
        <f>'CARGA DE HORAS LABORADAS'!P38</f>
        <v>12672</v>
      </c>
      <c r="W2532" s="416"/>
      <c r="X2532" s="416"/>
      <c r="Y2532" s="416"/>
      <c r="Z2532" s="416"/>
      <c r="AA2532" s="416"/>
      <c r="AB2532" s="417"/>
      <c r="AC2532" s="416">
        <f>'CARGA DE HORAS LABORADAS'!AC38</f>
        <v>0</v>
      </c>
      <c r="AD2532" s="416"/>
      <c r="AE2532" s="416"/>
      <c r="AF2532" s="416"/>
      <c r="AG2532" s="416"/>
      <c r="AH2532" s="417"/>
      <c r="AI2532" s="80"/>
      <c r="AJ2532" s="80"/>
      <c r="AK2532" s="80"/>
      <c r="AL2532" s="88"/>
      <c r="AM2532" s="88"/>
      <c r="AN2532" s="88"/>
      <c r="AO2532" s="88"/>
      <c r="AP2532" s="88"/>
      <c r="AQ2532" s="88"/>
      <c r="AR2532" s="88"/>
      <c r="AS2532" s="88"/>
      <c r="AT2532" s="88"/>
      <c r="AU2532" s="88"/>
      <c r="AV2532" s="88"/>
      <c r="AW2532" s="88"/>
      <c r="AX2532" s="88"/>
      <c r="AY2532" s="88"/>
      <c r="AZ2532" s="88"/>
      <c r="BA2532" s="88"/>
      <c r="BB2532" s="88"/>
      <c r="BC2532" s="88"/>
      <c r="BD2532" s="88"/>
      <c r="BE2532" s="88"/>
      <c r="BF2532" s="88"/>
      <c r="BG2532" s="80"/>
      <c r="BH2532" s="89"/>
      <c r="BI2532" s="89"/>
      <c r="BJ2532" s="89"/>
      <c r="BK2532" s="80"/>
      <c r="BL2532" s="80"/>
      <c r="BM2532" s="80"/>
      <c r="BN2532" s="80"/>
      <c r="BO2532" s="80"/>
      <c r="BP2532" s="80"/>
      <c r="BQ2532" s="80"/>
      <c r="BR2532" s="80"/>
      <c r="BS2532" s="80"/>
      <c r="BT2532" s="80"/>
      <c r="BU2532" s="80"/>
      <c r="BV2532" s="80"/>
      <c r="BW2532" s="80"/>
      <c r="BX2532" s="80"/>
      <c r="BY2532" s="80"/>
      <c r="BZ2532" s="80"/>
      <c r="CA2532" s="80"/>
    </row>
    <row r="2533" spans="1:79" ht="18" customHeight="1" x14ac:dyDescent="0.25">
      <c r="B2533" s="90" t="str">
        <f>'PLAN DE CARGOS'!B39:P39</f>
        <v>Celador</v>
      </c>
      <c r="C2533" s="91"/>
      <c r="D2533" s="91"/>
      <c r="E2533" s="91"/>
      <c r="F2533" s="91"/>
      <c r="G2533" s="91"/>
      <c r="H2533" s="91"/>
      <c r="I2533" s="91"/>
      <c r="J2533" s="91"/>
      <c r="K2533" s="91"/>
      <c r="L2533" s="91"/>
      <c r="M2533" s="91"/>
      <c r="N2533" s="91"/>
      <c r="O2533" s="92"/>
      <c r="P2533" s="413">
        <f>SUMIF($AK$34:$AK$2513,"=Celador",BC34:BF2513)</f>
        <v>0</v>
      </c>
      <c r="Q2533" s="414"/>
      <c r="R2533" s="414"/>
      <c r="S2533" s="414"/>
      <c r="T2533" s="414"/>
      <c r="U2533" s="415"/>
      <c r="V2533" s="416">
        <f>'CARGA DE HORAS LABORADAS'!P39</f>
        <v>6336</v>
      </c>
      <c r="W2533" s="416"/>
      <c r="X2533" s="416"/>
      <c r="Y2533" s="416"/>
      <c r="Z2533" s="416"/>
      <c r="AA2533" s="416"/>
      <c r="AB2533" s="417"/>
      <c r="AC2533" s="416">
        <f>'CARGA DE HORAS LABORADAS'!AC39</f>
        <v>0</v>
      </c>
      <c r="AD2533" s="416"/>
      <c r="AE2533" s="416"/>
      <c r="AF2533" s="416"/>
      <c r="AG2533" s="416"/>
      <c r="AH2533" s="417"/>
      <c r="AI2533" s="80"/>
      <c r="AJ2533" s="80"/>
      <c r="AK2533" s="80"/>
      <c r="AL2533" s="88"/>
      <c r="AM2533" s="88"/>
      <c r="AN2533" s="88"/>
      <c r="AO2533" s="88"/>
      <c r="AP2533" s="88"/>
      <c r="AQ2533" s="88"/>
      <c r="AR2533" s="88"/>
      <c r="AS2533" s="88"/>
      <c r="AT2533" s="88"/>
      <c r="AU2533" s="88"/>
      <c r="AV2533" s="88"/>
      <c r="AW2533" s="88"/>
      <c r="AX2533" s="88"/>
      <c r="AY2533" s="88"/>
      <c r="AZ2533" s="88"/>
      <c r="BA2533" s="88"/>
      <c r="BB2533" s="88"/>
      <c r="BC2533" s="88"/>
      <c r="BD2533" s="88"/>
      <c r="BE2533" s="88"/>
      <c r="BF2533" s="88"/>
      <c r="BG2533" s="80"/>
      <c r="BH2533" s="89"/>
      <c r="BI2533" s="89"/>
      <c r="BJ2533" s="89"/>
      <c r="BK2533" s="80"/>
      <c r="BL2533" s="80"/>
      <c r="BM2533" s="80"/>
      <c r="BN2533" s="80"/>
      <c r="BO2533" s="80"/>
      <c r="BP2533" s="80"/>
      <c r="BQ2533" s="80"/>
      <c r="BR2533" s="80"/>
      <c r="BS2533" s="80"/>
      <c r="BT2533" s="80"/>
      <c r="BU2533" s="80"/>
      <c r="BV2533" s="80"/>
      <c r="BW2533" s="80"/>
      <c r="BX2533" s="80"/>
      <c r="BY2533" s="80"/>
      <c r="BZ2533" s="80"/>
      <c r="CA2533" s="80"/>
    </row>
    <row r="2534" spans="1:79" ht="18" customHeight="1" x14ac:dyDescent="0.25">
      <c r="B2534" s="90" t="str">
        <f>'PLAN DE CARGOS'!B40:P40</f>
        <v>Conductor</v>
      </c>
      <c r="C2534" s="91"/>
      <c r="D2534" s="91"/>
      <c r="E2534" s="91"/>
      <c r="F2534" s="91"/>
      <c r="G2534" s="91"/>
      <c r="H2534" s="91"/>
      <c r="I2534" s="91"/>
      <c r="J2534" s="91"/>
      <c r="K2534" s="91"/>
      <c r="L2534" s="91"/>
      <c r="M2534" s="91"/>
      <c r="N2534" s="91"/>
      <c r="O2534" s="92"/>
      <c r="P2534" s="413">
        <f>SUMIF($AK$34:$AK$2513,"=Conductor",BC34:BF2513)</f>
        <v>0</v>
      </c>
      <c r="Q2534" s="414"/>
      <c r="R2534" s="414"/>
      <c r="S2534" s="414"/>
      <c r="T2534" s="414"/>
      <c r="U2534" s="415"/>
      <c r="V2534" s="416">
        <f>'CARGA DE HORAS LABORADAS'!P40</f>
        <v>6336</v>
      </c>
      <c r="W2534" s="416"/>
      <c r="X2534" s="416"/>
      <c r="Y2534" s="416"/>
      <c r="Z2534" s="416"/>
      <c r="AA2534" s="416"/>
      <c r="AB2534" s="417"/>
      <c r="AC2534" s="416">
        <f>'CARGA DE HORAS LABORADAS'!AC40</f>
        <v>0</v>
      </c>
      <c r="AD2534" s="416"/>
      <c r="AE2534" s="416"/>
      <c r="AF2534" s="416"/>
      <c r="AG2534" s="416"/>
      <c r="AH2534" s="417"/>
      <c r="AI2534" s="80"/>
      <c r="AJ2534" s="80"/>
      <c r="AK2534" s="80"/>
      <c r="AL2534" s="88"/>
      <c r="AM2534" s="88"/>
      <c r="AN2534" s="88"/>
      <c r="AO2534" s="88"/>
      <c r="AP2534" s="88"/>
      <c r="AQ2534" s="88"/>
      <c r="AR2534" s="88"/>
      <c r="AS2534" s="88"/>
      <c r="AT2534" s="88"/>
      <c r="AU2534" s="88"/>
      <c r="AV2534" s="88"/>
      <c r="AW2534" s="88"/>
      <c r="AX2534" s="88"/>
      <c r="AY2534" s="88"/>
      <c r="AZ2534" s="88"/>
      <c r="BA2534" s="88"/>
      <c r="BB2534" s="88"/>
      <c r="BC2534" s="88"/>
      <c r="BD2534" s="88"/>
      <c r="BE2534" s="88"/>
      <c r="BF2534" s="88"/>
      <c r="BG2534" s="80"/>
      <c r="BH2534" s="89"/>
      <c r="BI2534" s="89"/>
      <c r="BJ2534" s="89"/>
      <c r="BK2534" s="80"/>
      <c r="BL2534" s="80"/>
      <c r="BM2534" s="80"/>
      <c r="BN2534" s="80"/>
      <c r="BO2534" s="80"/>
      <c r="BP2534" s="80"/>
      <c r="BQ2534" s="80"/>
      <c r="BR2534" s="80"/>
      <c r="BS2534" s="80"/>
      <c r="BT2534" s="80"/>
      <c r="BU2534" s="80"/>
      <c r="BV2534" s="80"/>
      <c r="BW2534" s="80"/>
      <c r="BX2534" s="80"/>
      <c r="BY2534" s="80"/>
      <c r="BZ2534" s="80"/>
      <c r="CA2534" s="80"/>
    </row>
    <row r="2535" spans="1:79" ht="18" customHeight="1" x14ac:dyDescent="0.25">
      <c r="B2535" s="90" t="str">
        <f>'PLAN DE CARGOS'!B41:P41</f>
        <v>Enfermera</v>
      </c>
      <c r="C2535" s="91"/>
      <c r="D2535" s="91"/>
      <c r="E2535" s="91"/>
      <c r="F2535" s="91"/>
      <c r="G2535" s="91"/>
      <c r="H2535" s="91"/>
      <c r="I2535" s="91"/>
      <c r="J2535" s="91"/>
      <c r="K2535" s="91"/>
      <c r="L2535" s="91"/>
      <c r="M2535" s="91"/>
      <c r="N2535" s="91"/>
      <c r="O2535" s="92"/>
      <c r="P2535" s="413">
        <f>SUMIF($AK$34:$AK$2513,"=Enfermera",BC34:BF2513)</f>
        <v>0</v>
      </c>
      <c r="Q2535" s="414"/>
      <c r="R2535" s="414"/>
      <c r="S2535" s="414"/>
      <c r="T2535" s="414"/>
      <c r="U2535" s="415"/>
      <c r="V2535" s="416">
        <f>'CARGA DE HORAS LABORADAS'!P41</f>
        <v>4224</v>
      </c>
      <c r="W2535" s="416"/>
      <c r="X2535" s="416"/>
      <c r="Y2535" s="416"/>
      <c r="Z2535" s="416"/>
      <c r="AA2535" s="416"/>
      <c r="AB2535" s="417"/>
      <c r="AC2535" s="416">
        <f>'CARGA DE HORAS LABORADAS'!AC41</f>
        <v>-5.0000000001091394E-3</v>
      </c>
      <c r="AD2535" s="416"/>
      <c r="AE2535" s="416"/>
      <c r="AF2535" s="416"/>
      <c r="AG2535" s="416"/>
      <c r="AH2535" s="417"/>
      <c r="AI2535" s="80"/>
      <c r="AJ2535" s="80"/>
      <c r="AK2535" s="80"/>
      <c r="AL2535" s="88"/>
      <c r="AM2535" s="88"/>
      <c r="AN2535" s="88"/>
      <c r="AO2535" s="88"/>
      <c r="AP2535" s="88"/>
      <c r="AQ2535" s="88"/>
      <c r="AR2535" s="88"/>
      <c r="AS2535" s="88"/>
      <c r="AT2535" s="88"/>
      <c r="AU2535" s="88"/>
      <c r="AV2535" s="88"/>
      <c r="AW2535" s="88"/>
      <c r="AX2535" s="88"/>
      <c r="AY2535" s="88"/>
      <c r="AZ2535" s="88"/>
      <c r="BA2535" s="88"/>
      <c r="BB2535" s="88"/>
      <c r="BC2535" s="88"/>
      <c r="BD2535" s="88"/>
      <c r="BE2535" s="88"/>
      <c r="BF2535" s="88"/>
      <c r="BG2535" s="80"/>
      <c r="BH2535" s="89"/>
      <c r="BI2535" s="89"/>
      <c r="BJ2535" s="89"/>
      <c r="BK2535" s="80"/>
      <c r="BL2535" s="80"/>
      <c r="BM2535" s="80"/>
      <c r="BN2535" s="80"/>
      <c r="BO2535" s="80"/>
      <c r="BP2535" s="80"/>
      <c r="BQ2535" s="80"/>
      <c r="BR2535" s="80"/>
      <c r="BS2535" s="80"/>
      <c r="BT2535" s="80"/>
      <c r="BU2535" s="80"/>
      <c r="BV2535" s="80"/>
      <c r="BW2535" s="80"/>
      <c r="BX2535" s="80"/>
      <c r="BY2535" s="80"/>
      <c r="BZ2535" s="80"/>
      <c r="CA2535" s="80"/>
    </row>
    <row r="2536" spans="1:79" ht="18" customHeight="1" x14ac:dyDescent="0.25">
      <c r="B2536" s="90" t="str">
        <f>'PLAN DE CARGOS'!B42:P42</f>
        <v>Gerente Empresa Social del Estado</v>
      </c>
      <c r="C2536" s="91"/>
      <c r="D2536" s="91"/>
      <c r="E2536" s="91"/>
      <c r="F2536" s="91"/>
      <c r="G2536" s="91"/>
      <c r="H2536" s="91"/>
      <c r="I2536" s="91"/>
      <c r="J2536" s="91"/>
      <c r="K2536" s="91"/>
      <c r="L2536" s="91"/>
      <c r="M2536" s="91"/>
      <c r="N2536" s="91"/>
      <c r="O2536" s="92"/>
      <c r="P2536" s="413">
        <f>SUMIF($AK$34:$AK$2513,"=Gerente Empresa Social del Estado",BC34:BF2513)</f>
        <v>0</v>
      </c>
      <c r="Q2536" s="414"/>
      <c r="R2536" s="414"/>
      <c r="S2536" s="414"/>
      <c r="T2536" s="414"/>
      <c r="U2536" s="415"/>
      <c r="V2536" s="416">
        <f>'CARGA DE HORAS LABORADAS'!P42</f>
        <v>2112</v>
      </c>
      <c r="W2536" s="416"/>
      <c r="X2536" s="416"/>
      <c r="Y2536" s="416"/>
      <c r="Z2536" s="416"/>
      <c r="AA2536" s="416"/>
      <c r="AB2536" s="417"/>
      <c r="AC2536" s="416">
        <f>'CARGA DE HORAS LABORADAS'!AC42</f>
        <v>0</v>
      </c>
      <c r="AD2536" s="416"/>
      <c r="AE2536" s="416"/>
      <c r="AF2536" s="416"/>
      <c r="AG2536" s="416"/>
      <c r="AH2536" s="417"/>
      <c r="AI2536" s="80"/>
      <c r="AJ2536" s="80"/>
      <c r="AK2536" s="80"/>
      <c r="AL2536" s="88"/>
      <c r="AM2536" s="88"/>
      <c r="AN2536" s="88"/>
      <c r="AO2536" s="88"/>
      <c r="AP2536" s="88"/>
      <c r="AQ2536" s="88"/>
      <c r="AR2536" s="88"/>
      <c r="AS2536" s="88"/>
      <c r="AT2536" s="88"/>
      <c r="AU2536" s="88"/>
      <c r="AV2536" s="88"/>
      <c r="AW2536" s="88"/>
      <c r="AX2536" s="88"/>
      <c r="AY2536" s="88"/>
      <c r="AZ2536" s="88"/>
      <c r="BA2536" s="88"/>
      <c r="BB2536" s="88"/>
      <c r="BC2536" s="88"/>
      <c r="BD2536" s="88"/>
      <c r="BE2536" s="88"/>
      <c r="BF2536" s="88"/>
      <c r="BG2536" s="80"/>
      <c r="BH2536" s="89"/>
      <c r="BI2536" s="89"/>
      <c r="BJ2536" s="89"/>
      <c r="BK2536" s="80"/>
      <c r="BL2536" s="80"/>
      <c r="BM2536" s="80"/>
      <c r="BN2536" s="80"/>
      <c r="BO2536" s="80"/>
      <c r="BP2536" s="80"/>
      <c r="BQ2536" s="80"/>
      <c r="BR2536" s="80"/>
      <c r="BS2536" s="80"/>
      <c r="BT2536" s="80"/>
      <c r="BU2536" s="80"/>
      <c r="BV2536" s="80"/>
      <c r="BW2536" s="80"/>
      <c r="BX2536" s="80"/>
      <c r="BY2536" s="80"/>
      <c r="BZ2536" s="80"/>
      <c r="CA2536" s="80"/>
    </row>
    <row r="2537" spans="1:79" ht="18" customHeight="1" x14ac:dyDescent="0.25">
      <c r="B2537" s="90" t="str">
        <f>'PLAN DE CARGOS'!B43:P43</f>
        <v>Médico General</v>
      </c>
      <c r="C2537" s="91"/>
      <c r="D2537" s="91"/>
      <c r="E2537" s="91"/>
      <c r="F2537" s="91"/>
      <c r="G2537" s="91"/>
      <c r="H2537" s="91"/>
      <c r="I2537" s="91"/>
      <c r="J2537" s="91"/>
      <c r="K2537" s="91"/>
      <c r="L2537" s="91"/>
      <c r="M2537" s="91"/>
      <c r="N2537" s="91"/>
      <c r="O2537" s="92"/>
      <c r="P2537" s="413">
        <f>SUMIF($AK$34:$AK$2513,"=Médico General",BC34:BF2513)</f>
        <v>0</v>
      </c>
      <c r="Q2537" s="414"/>
      <c r="R2537" s="414"/>
      <c r="S2537" s="414"/>
      <c r="T2537" s="414"/>
      <c r="U2537" s="415"/>
      <c r="V2537" s="416">
        <f>'CARGA DE HORAS LABORADAS'!P43</f>
        <v>19008</v>
      </c>
      <c r="W2537" s="416"/>
      <c r="X2537" s="416"/>
      <c r="Y2537" s="416"/>
      <c r="Z2537" s="416"/>
      <c r="AA2537" s="416"/>
      <c r="AB2537" s="417"/>
      <c r="AC2537" s="416">
        <f>'CARGA DE HORAS LABORADAS'!AC43</f>
        <v>-6.0000000012223609E-3</v>
      </c>
      <c r="AD2537" s="416"/>
      <c r="AE2537" s="416"/>
      <c r="AF2537" s="416"/>
      <c r="AG2537" s="416"/>
      <c r="AH2537" s="417"/>
      <c r="AI2537" s="80"/>
      <c r="AJ2537" s="80"/>
      <c r="AK2537" s="80"/>
      <c r="AL2537" s="88"/>
      <c r="AM2537" s="88"/>
      <c r="AN2537" s="88"/>
      <c r="AO2537" s="88"/>
      <c r="AP2537" s="88"/>
      <c r="AQ2537" s="88"/>
      <c r="AR2537" s="88"/>
      <c r="AS2537" s="88"/>
      <c r="AT2537" s="88"/>
      <c r="AU2537" s="88"/>
      <c r="AV2537" s="88"/>
      <c r="AW2537" s="88"/>
      <c r="AX2537" s="88"/>
      <c r="AY2537" s="88"/>
      <c r="AZ2537" s="88"/>
      <c r="BA2537" s="88"/>
      <c r="BB2537" s="88"/>
      <c r="BC2537" s="88"/>
      <c r="BD2537" s="88"/>
      <c r="BE2537" s="88"/>
      <c r="BF2537" s="88"/>
      <c r="BG2537" s="80"/>
      <c r="BH2537" s="89"/>
      <c r="BI2537" s="89"/>
      <c r="BJ2537" s="89"/>
      <c r="BK2537" s="80"/>
      <c r="BL2537" s="80"/>
      <c r="BM2537" s="80"/>
      <c r="BN2537" s="80"/>
      <c r="BO2537" s="80"/>
      <c r="BP2537" s="80"/>
      <c r="BQ2537" s="80"/>
      <c r="BR2537" s="80"/>
      <c r="BS2537" s="80"/>
      <c r="BT2537" s="80"/>
      <c r="BU2537" s="80"/>
      <c r="BV2537" s="80"/>
      <c r="BW2537" s="80"/>
      <c r="BX2537" s="80"/>
      <c r="BY2537" s="80"/>
      <c r="BZ2537" s="80"/>
      <c r="CA2537" s="80"/>
    </row>
    <row r="2538" spans="1:79" ht="18" customHeight="1" x14ac:dyDescent="0.25">
      <c r="B2538" s="90" t="str">
        <f>'PLAN DE CARGOS'!B44:P44</f>
        <v>Odontóloga</v>
      </c>
      <c r="C2538" s="91"/>
      <c r="D2538" s="91"/>
      <c r="E2538" s="91"/>
      <c r="F2538" s="91"/>
      <c r="G2538" s="91"/>
      <c r="H2538" s="91"/>
      <c r="I2538" s="91"/>
      <c r="J2538" s="91"/>
      <c r="K2538" s="91"/>
      <c r="L2538" s="91"/>
      <c r="M2538" s="91"/>
      <c r="N2538" s="91"/>
      <c r="O2538" s="92"/>
      <c r="P2538" s="413">
        <f>SUMIF($AK$34:$AK$2513,"=Odontóloga",BC34:BF2513)</f>
        <v>0</v>
      </c>
      <c r="Q2538" s="414"/>
      <c r="R2538" s="414"/>
      <c r="S2538" s="414"/>
      <c r="T2538" s="414"/>
      <c r="U2538" s="415"/>
      <c r="V2538" s="416">
        <f>'CARGA DE HORAS LABORADAS'!P44</f>
        <v>2112</v>
      </c>
      <c r="W2538" s="416"/>
      <c r="X2538" s="416"/>
      <c r="Y2538" s="416"/>
      <c r="Z2538" s="416"/>
      <c r="AA2538" s="416"/>
      <c r="AB2538" s="417"/>
      <c r="AC2538" s="416">
        <f>'CARGA DE HORAS LABORADAS'!AC44</f>
        <v>-5.0000000001091394E-3</v>
      </c>
      <c r="AD2538" s="416"/>
      <c r="AE2538" s="416"/>
      <c r="AF2538" s="416"/>
      <c r="AG2538" s="416"/>
      <c r="AH2538" s="417"/>
      <c r="AI2538" s="80"/>
      <c r="AJ2538" s="80"/>
      <c r="AK2538" s="80"/>
      <c r="AL2538" s="88"/>
      <c r="AM2538" s="88"/>
      <c r="AN2538" s="88"/>
      <c r="AO2538" s="88"/>
      <c r="AP2538" s="88"/>
      <c r="AQ2538" s="88"/>
      <c r="AR2538" s="88"/>
      <c r="AS2538" s="88"/>
      <c r="AT2538" s="88"/>
      <c r="AU2538" s="88"/>
      <c r="AV2538" s="88"/>
      <c r="AW2538" s="88"/>
      <c r="AX2538" s="88"/>
      <c r="AY2538" s="88"/>
      <c r="AZ2538" s="88"/>
      <c r="BA2538" s="88"/>
      <c r="BB2538" s="88"/>
      <c r="BC2538" s="88"/>
      <c r="BD2538" s="88"/>
      <c r="BE2538" s="88"/>
      <c r="BF2538" s="88"/>
      <c r="BG2538" s="80"/>
      <c r="BH2538" s="89"/>
      <c r="BI2538" s="89"/>
      <c r="BJ2538" s="89"/>
      <c r="BK2538" s="80"/>
      <c r="BL2538" s="80"/>
      <c r="BM2538" s="80"/>
      <c r="BN2538" s="80"/>
      <c r="BO2538" s="80"/>
      <c r="BP2538" s="80"/>
      <c r="BQ2538" s="80"/>
      <c r="BR2538" s="80"/>
      <c r="BS2538" s="80"/>
      <c r="BT2538" s="80"/>
      <c r="BU2538" s="80"/>
      <c r="BV2538" s="80"/>
      <c r="BW2538" s="80"/>
      <c r="BX2538" s="80"/>
      <c r="BY2538" s="80"/>
      <c r="BZ2538" s="80"/>
      <c r="CA2538" s="80"/>
    </row>
    <row r="2539" spans="1:79" ht="18" customHeight="1" x14ac:dyDescent="0.25">
      <c r="B2539" s="90" t="str">
        <f>'PLAN DE CARGOS'!B45:P45</f>
        <v>Operario (Mantenimiento)</v>
      </c>
      <c r="C2539" s="91"/>
      <c r="D2539" s="91"/>
      <c r="E2539" s="91"/>
      <c r="F2539" s="91"/>
      <c r="G2539" s="91"/>
      <c r="H2539" s="91"/>
      <c r="I2539" s="91"/>
      <c r="J2539" s="91"/>
      <c r="K2539" s="91"/>
      <c r="L2539" s="91"/>
      <c r="M2539" s="91"/>
      <c r="N2539" s="91"/>
      <c r="O2539" s="92"/>
      <c r="P2539" s="413">
        <f>SUMIF($AK$34:$AK$2513,"=Operario (Mantenimiento)",BC34:BF2513)</f>
        <v>0</v>
      </c>
      <c r="Q2539" s="414"/>
      <c r="R2539" s="414"/>
      <c r="S2539" s="414"/>
      <c r="T2539" s="414"/>
      <c r="U2539" s="415"/>
      <c r="V2539" s="416">
        <f>'CARGA DE HORAS LABORADAS'!P45</f>
        <v>2112</v>
      </c>
      <c r="W2539" s="416"/>
      <c r="X2539" s="416"/>
      <c r="Y2539" s="416"/>
      <c r="Z2539" s="416"/>
      <c r="AA2539" s="416"/>
      <c r="AB2539" s="417"/>
      <c r="AC2539" s="416">
        <f>'CARGA DE HORAS LABORADAS'!AC45</f>
        <v>0</v>
      </c>
      <c r="AD2539" s="416"/>
      <c r="AE2539" s="416"/>
      <c r="AF2539" s="416"/>
      <c r="AG2539" s="416"/>
      <c r="AH2539" s="417"/>
      <c r="AI2539" s="80"/>
      <c r="AJ2539" s="80"/>
      <c r="AK2539" s="80"/>
      <c r="AL2539" s="88"/>
      <c r="AM2539" s="88"/>
      <c r="AN2539" s="88"/>
      <c r="AO2539" s="88"/>
      <c r="AP2539" s="88"/>
      <c r="AQ2539" s="88"/>
      <c r="AR2539" s="88"/>
      <c r="AS2539" s="88"/>
      <c r="AT2539" s="88"/>
      <c r="AU2539" s="88"/>
      <c r="AV2539" s="88"/>
      <c r="AW2539" s="88"/>
      <c r="AX2539" s="88"/>
      <c r="AY2539" s="88"/>
      <c r="AZ2539" s="88"/>
      <c r="BA2539" s="88"/>
      <c r="BB2539" s="88"/>
      <c r="BC2539" s="88"/>
      <c r="BD2539" s="88"/>
      <c r="BE2539" s="88"/>
      <c r="BF2539" s="88"/>
      <c r="BG2539" s="80"/>
      <c r="BH2539" s="89"/>
      <c r="BI2539" s="89"/>
      <c r="BJ2539" s="89"/>
      <c r="BK2539" s="80"/>
      <c r="BL2539" s="80"/>
      <c r="BM2539" s="80"/>
      <c r="BN2539" s="80"/>
      <c r="BO2539" s="80"/>
      <c r="BP2539" s="80"/>
      <c r="BQ2539" s="80"/>
      <c r="BR2539" s="80"/>
      <c r="BS2539" s="80"/>
      <c r="BT2539" s="80"/>
      <c r="BU2539" s="80"/>
      <c r="BV2539" s="80"/>
      <c r="BW2539" s="80"/>
      <c r="BX2539" s="80"/>
      <c r="BY2539" s="80"/>
      <c r="BZ2539" s="80"/>
      <c r="CA2539" s="80"/>
    </row>
    <row r="2540" spans="1:79" ht="18" customHeight="1" x14ac:dyDescent="0.25">
      <c r="B2540" s="90" t="str">
        <f>'PLAN DE CARGOS'!B46:P46</f>
        <v>Profesional Universitario Área Salud (Bacterióloga)</v>
      </c>
      <c r="C2540" s="91"/>
      <c r="D2540" s="91"/>
      <c r="E2540" s="91"/>
      <c r="F2540" s="91"/>
      <c r="G2540" s="91"/>
      <c r="H2540" s="91"/>
      <c r="I2540" s="91"/>
      <c r="J2540" s="91"/>
      <c r="K2540" s="91"/>
      <c r="L2540" s="91"/>
      <c r="M2540" s="91"/>
      <c r="N2540" s="91"/>
      <c r="O2540" s="92"/>
      <c r="P2540" s="413">
        <f>SUMIF($AK$34:$AK$2513,"=Profesional Universitario Área Salud (Bacterióloga)",BC34:BF2513)</f>
        <v>0</v>
      </c>
      <c r="Q2540" s="414"/>
      <c r="R2540" s="414"/>
      <c r="S2540" s="414"/>
      <c r="T2540" s="414"/>
      <c r="U2540" s="415"/>
      <c r="V2540" s="416">
        <f>'CARGA DE HORAS LABORADAS'!P46</f>
        <v>2112</v>
      </c>
      <c r="W2540" s="416"/>
      <c r="X2540" s="416"/>
      <c r="Y2540" s="416"/>
      <c r="Z2540" s="416"/>
      <c r="AA2540" s="416"/>
      <c r="AB2540" s="417"/>
      <c r="AC2540" s="416">
        <f>'CARGA DE HORAS LABORADAS'!AC46</f>
        <v>0</v>
      </c>
      <c r="AD2540" s="416"/>
      <c r="AE2540" s="416"/>
      <c r="AF2540" s="416"/>
      <c r="AG2540" s="416"/>
      <c r="AH2540" s="417"/>
      <c r="AI2540" s="80"/>
      <c r="AJ2540" s="80"/>
      <c r="AK2540" s="80"/>
      <c r="AL2540" s="88"/>
      <c r="AM2540" s="88"/>
      <c r="AN2540" s="88"/>
      <c r="AO2540" s="88"/>
      <c r="AP2540" s="88"/>
      <c r="AQ2540" s="88"/>
      <c r="AR2540" s="88"/>
      <c r="AS2540" s="88"/>
      <c r="AT2540" s="88"/>
      <c r="AU2540" s="88"/>
      <c r="AV2540" s="88"/>
      <c r="AW2540" s="88"/>
      <c r="AX2540" s="88"/>
      <c r="AY2540" s="88"/>
      <c r="AZ2540" s="88"/>
      <c r="BA2540" s="88"/>
      <c r="BB2540" s="88"/>
      <c r="BC2540" s="88"/>
      <c r="BD2540" s="88"/>
      <c r="BE2540" s="88"/>
      <c r="BF2540" s="88"/>
      <c r="BG2540" s="80"/>
      <c r="BH2540" s="89"/>
      <c r="BI2540" s="89"/>
      <c r="BJ2540" s="89"/>
      <c r="BK2540" s="80"/>
      <c r="BL2540" s="80"/>
      <c r="BM2540" s="80"/>
      <c r="BN2540" s="80"/>
      <c r="BO2540" s="80"/>
      <c r="BP2540" s="80"/>
      <c r="BQ2540" s="80"/>
      <c r="BR2540" s="80"/>
      <c r="BS2540" s="80"/>
      <c r="BT2540" s="80"/>
      <c r="BU2540" s="80"/>
      <c r="BV2540" s="80"/>
      <c r="BW2540" s="80"/>
      <c r="BX2540" s="80"/>
      <c r="BY2540" s="80"/>
      <c r="BZ2540" s="80"/>
      <c r="CA2540" s="80"/>
    </row>
    <row r="2541" spans="1:79" ht="18" customHeight="1" x14ac:dyDescent="0.25">
      <c r="B2541" s="90" t="str">
        <f>'PLAN DE CARGOS'!B47:P47</f>
        <v>Representante ASOUS en la Junta Directiva</v>
      </c>
      <c r="C2541" s="91"/>
      <c r="D2541" s="91"/>
      <c r="E2541" s="91"/>
      <c r="F2541" s="91"/>
      <c r="G2541" s="91"/>
      <c r="H2541" s="91"/>
      <c r="I2541" s="91"/>
      <c r="J2541" s="91"/>
      <c r="K2541" s="91"/>
      <c r="L2541" s="91"/>
      <c r="M2541" s="91"/>
      <c r="N2541" s="91"/>
      <c r="O2541" s="92"/>
      <c r="P2541" s="413">
        <f>SUMIF($AK$34:$AK$2513,"=Representante ASOUS en la Junta Directiva",BC34:BF2513)</f>
        <v>0</v>
      </c>
      <c r="Q2541" s="414"/>
      <c r="R2541" s="414"/>
      <c r="S2541" s="414"/>
      <c r="T2541" s="414"/>
      <c r="U2541" s="415"/>
      <c r="V2541" s="416">
        <f>'CARGA DE HORAS LABORADAS'!P47</f>
        <v>30</v>
      </c>
      <c r="W2541" s="416"/>
      <c r="X2541" s="416"/>
      <c r="Y2541" s="416"/>
      <c r="Z2541" s="416"/>
      <c r="AA2541" s="416"/>
      <c r="AB2541" s="417"/>
      <c r="AC2541" s="416">
        <f>'CARGA DE HORAS LABORADAS'!AC47</f>
        <v>-4.75</v>
      </c>
      <c r="AD2541" s="416"/>
      <c r="AE2541" s="416"/>
      <c r="AF2541" s="416"/>
      <c r="AG2541" s="416"/>
      <c r="AH2541" s="417"/>
      <c r="AI2541" s="80"/>
      <c r="AJ2541" s="80"/>
      <c r="AK2541" s="80"/>
      <c r="AL2541" s="88"/>
      <c r="AM2541" s="88"/>
      <c r="AN2541" s="88"/>
      <c r="AO2541" s="88"/>
      <c r="AP2541" s="88"/>
      <c r="AQ2541" s="88"/>
      <c r="AR2541" s="88"/>
      <c r="AS2541" s="88"/>
      <c r="AT2541" s="88"/>
      <c r="AU2541" s="88"/>
      <c r="AV2541" s="88"/>
      <c r="AW2541" s="88"/>
      <c r="AX2541" s="88"/>
      <c r="AY2541" s="88"/>
      <c r="AZ2541" s="88"/>
      <c r="BA2541" s="88"/>
      <c r="BB2541" s="88"/>
      <c r="BC2541" s="88"/>
      <c r="BD2541" s="88"/>
      <c r="BE2541" s="88"/>
      <c r="BF2541" s="88"/>
      <c r="BG2541" s="80"/>
      <c r="BH2541" s="89"/>
      <c r="BI2541" s="89"/>
      <c r="BJ2541" s="89"/>
      <c r="BK2541" s="80"/>
      <c r="BL2541" s="80"/>
      <c r="BM2541" s="80"/>
      <c r="BN2541" s="80"/>
      <c r="BO2541" s="80"/>
      <c r="BP2541" s="80"/>
      <c r="BQ2541" s="80"/>
      <c r="BR2541" s="80"/>
      <c r="BS2541" s="80"/>
      <c r="BT2541" s="80"/>
      <c r="BU2541" s="80"/>
      <c r="BV2541" s="80"/>
      <c r="BW2541" s="80"/>
      <c r="BX2541" s="80"/>
      <c r="BY2541" s="80"/>
      <c r="BZ2541" s="80"/>
      <c r="CA2541" s="80"/>
    </row>
    <row r="2542" spans="1:79" ht="18" customHeight="1" x14ac:dyDescent="0.25">
      <c r="B2542" s="90" t="str">
        <f>'PLAN DE CARGOS'!B48:P48</f>
        <v>Secretaria</v>
      </c>
      <c r="C2542" s="91"/>
      <c r="D2542" s="91"/>
      <c r="E2542" s="91"/>
      <c r="F2542" s="91"/>
      <c r="G2542" s="91"/>
      <c r="H2542" s="91"/>
      <c r="I2542" s="91"/>
      <c r="J2542" s="91"/>
      <c r="K2542" s="91"/>
      <c r="L2542" s="91"/>
      <c r="M2542" s="91"/>
      <c r="N2542" s="91"/>
      <c r="O2542" s="92"/>
      <c r="P2542" s="413">
        <f>SUMIF($AK$34:$AK$2513,"=Secretaria",BC34:BF2513)</f>
        <v>0</v>
      </c>
      <c r="Q2542" s="414"/>
      <c r="R2542" s="414"/>
      <c r="S2542" s="414"/>
      <c r="T2542" s="414"/>
      <c r="U2542" s="415"/>
      <c r="V2542" s="416">
        <f>'CARGA DE HORAS LABORADAS'!P48</f>
        <v>2112</v>
      </c>
      <c r="W2542" s="416"/>
      <c r="X2542" s="416"/>
      <c r="Y2542" s="416"/>
      <c r="Z2542" s="416"/>
      <c r="AA2542" s="416"/>
      <c r="AB2542" s="417"/>
      <c r="AC2542" s="416">
        <f>'CARGA DE HORAS LABORADAS'!AC48</f>
        <v>0</v>
      </c>
      <c r="AD2542" s="416"/>
      <c r="AE2542" s="416"/>
      <c r="AF2542" s="416"/>
      <c r="AG2542" s="416"/>
      <c r="AH2542" s="417"/>
      <c r="AI2542" s="80"/>
      <c r="AJ2542" s="80"/>
      <c r="AK2542" s="80"/>
      <c r="AL2542" s="88"/>
      <c r="AM2542" s="88"/>
      <c r="AN2542" s="88"/>
      <c r="AO2542" s="88"/>
      <c r="AP2542" s="88"/>
      <c r="AQ2542" s="88"/>
      <c r="AR2542" s="88"/>
      <c r="AS2542" s="88"/>
      <c r="AT2542" s="88"/>
      <c r="AU2542" s="88"/>
      <c r="AV2542" s="88"/>
      <c r="AW2542" s="88"/>
      <c r="AX2542" s="88"/>
      <c r="AY2542" s="88"/>
      <c r="AZ2542" s="88"/>
      <c r="BA2542" s="88"/>
      <c r="BB2542" s="88"/>
      <c r="BC2542" s="88"/>
      <c r="BD2542" s="88"/>
      <c r="BE2542" s="88"/>
      <c r="BF2542" s="88"/>
      <c r="BG2542" s="80"/>
      <c r="BH2542" s="89"/>
      <c r="BI2542" s="89"/>
      <c r="BJ2542" s="89"/>
      <c r="BK2542" s="80"/>
      <c r="BL2542" s="80"/>
      <c r="BM2542" s="80"/>
      <c r="BN2542" s="80"/>
      <c r="BO2542" s="80"/>
      <c r="BP2542" s="80"/>
      <c r="BQ2542" s="80"/>
      <c r="BR2542" s="80"/>
      <c r="BS2542" s="80"/>
      <c r="BT2542" s="80"/>
      <c r="BU2542" s="80"/>
      <c r="BV2542" s="80"/>
      <c r="BW2542" s="80"/>
      <c r="BX2542" s="80"/>
      <c r="BY2542" s="80"/>
      <c r="BZ2542" s="80"/>
      <c r="CA2542" s="80"/>
    </row>
    <row r="2543" spans="1:79" ht="18" customHeight="1" x14ac:dyDescent="0.25">
      <c r="B2543" s="90" t="str">
        <f>'PLAN DE CARGOS'!B49:P49</f>
        <v>Subgerente Administrativa</v>
      </c>
      <c r="C2543" s="91"/>
      <c r="D2543" s="91"/>
      <c r="E2543" s="91"/>
      <c r="F2543" s="91"/>
      <c r="G2543" s="91"/>
      <c r="H2543" s="91"/>
      <c r="I2543" s="91"/>
      <c r="J2543" s="91"/>
      <c r="K2543" s="91"/>
      <c r="L2543" s="91"/>
      <c r="M2543" s="91"/>
      <c r="N2543" s="91"/>
      <c r="O2543" s="92"/>
      <c r="P2543" s="413">
        <f>SUMIF($AK$34:$AK$2513,"=Subgerente Administrativa",BC34:BF2513)</f>
        <v>0</v>
      </c>
      <c r="Q2543" s="414"/>
      <c r="R2543" s="414"/>
      <c r="S2543" s="414"/>
      <c r="T2543" s="414"/>
      <c r="U2543" s="415"/>
      <c r="V2543" s="416">
        <f>'CARGA DE HORAS LABORADAS'!P49</f>
        <v>2112</v>
      </c>
      <c r="W2543" s="416"/>
      <c r="X2543" s="416"/>
      <c r="Y2543" s="416"/>
      <c r="Z2543" s="416"/>
      <c r="AA2543" s="416"/>
      <c r="AB2543" s="417"/>
      <c r="AC2543" s="416">
        <f>'CARGA DE HORAS LABORADAS'!AC49</f>
        <v>-5.0000000001091394E-3</v>
      </c>
      <c r="AD2543" s="416"/>
      <c r="AE2543" s="416"/>
      <c r="AF2543" s="416"/>
      <c r="AG2543" s="416"/>
      <c r="AH2543" s="417"/>
      <c r="AI2543" s="80"/>
      <c r="AJ2543" s="80"/>
      <c r="AK2543" s="80"/>
      <c r="AL2543" s="88"/>
      <c r="AM2543" s="88"/>
      <c r="AN2543" s="88"/>
      <c r="AO2543" s="88"/>
      <c r="AP2543" s="88"/>
      <c r="AQ2543" s="88"/>
      <c r="AR2543" s="88"/>
      <c r="AS2543" s="88"/>
      <c r="AT2543" s="88"/>
      <c r="AU2543" s="88"/>
      <c r="AV2543" s="88"/>
      <c r="AW2543" s="88"/>
      <c r="AX2543" s="88"/>
      <c r="AY2543" s="88"/>
      <c r="AZ2543" s="88"/>
      <c r="BA2543" s="88"/>
      <c r="BB2543" s="88"/>
      <c r="BC2543" s="88"/>
      <c r="BD2543" s="88"/>
      <c r="BE2543" s="88"/>
      <c r="BF2543" s="88"/>
      <c r="BG2543" s="80"/>
      <c r="BH2543" s="89"/>
      <c r="BI2543" s="89"/>
      <c r="BJ2543" s="89"/>
      <c r="BK2543" s="80"/>
      <c r="BL2543" s="80"/>
      <c r="BM2543" s="80"/>
      <c r="BN2543" s="80"/>
      <c r="BO2543" s="80"/>
      <c r="BP2543" s="80"/>
      <c r="BQ2543" s="80"/>
      <c r="BR2543" s="80"/>
      <c r="BS2543" s="80"/>
      <c r="BT2543" s="80"/>
      <c r="BU2543" s="80"/>
      <c r="BV2543" s="80"/>
      <c r="BW2543" s="80"/>
      <c r="BX2543" s="80"/>
      <c r="BY2543" s="80"/>
      <c r="BZ2543" s="80"/>
      <c r="CA2543" s="80"/>
    </row>
    <row r="2544" spans="1:79" ht="18" customHeight="1" x14ac:dyDescent="0.25">
      <c r="B2544" s="90" t="str">
        <f>'PLAN DE CARGOS'!B50:P50</f>
        <v>Subgerente Atención al Usuario</v>
      </c>
      <c r="C2544" s="91"/>
      <c r="D2544" s="91"/>
      <c r="E2544" s="91"/>
      <c r="F2544" s="91"/>
      <c r="G2544" s="91"/>
      <c r="H2544" s="91"/>
      <c r="I2544" s="91"/>
      <c r="J2544" s="91"/>
      <c r="K2544" s="91"/>
      <c r="L2544" s="91"/>
      <c r="M2544" s="91"/>
      <c r="N2544" s="91"/>
      <c r="O2544" s="92"/>
      <c r="P2544" s="413">
        <f>SUMIF($AK$34:$AK$2513,"=Subgerente Atención al Usuario",BC34:BF2513)</f>
        <v>0</v>
      </c>
      <c r="Q2544" s="414"/>
      <c r="R2544" s="414"/>
      <c r="S2544" s="414"/>
      <c r="T2544" s="414"/>
      <c r="U2544" s="415"/>
      <c r="V2544" s="416">
        <f>'CARGA DE HORAS LABORADAS'!P50</f>
        <v>2112</v>
      </c>
      <c r="W2544" s="416"/>
      <c r="X2544" s="416"/>
      <c r="Y2544" s="416"/>
      <c r="Z2544" s="416"/>
      <c r="AA2544" s="416"/>
      <c r="AB2544" s="417"/>
      <c r="AC2544" s="416">
        <f>'CARGA DE HORAS LABORADAS'!AC50</f>
        <v>-5.0000000001091394E-3</v>
      </c>
      <c r="AD2544" s="416"/>
      <c r="AE2544" s="416"/>
      <c r="AF2544" s="416"/>
      <c r="AG2544" s="416"/>
      <c r="AH2544" s="417"/>
      <c r="AI2544" s="80"/>
      <c r="AJ2544" s="80"/>
      <c r="AK2544" s="80"/>
      <c r="AL2544" s="88"/>
      <c r="AM2544" s="88"/>
      <c r="AN2544" s="88"/>
      <c r="AO2544" s="88"/>
      <c r="AP2544" s="88"/>
      <c r="AQ2544" s="88"/>
      <c r="AR2544" s="88"/>
      <c r="AS2544" s="88"/>
      <c r="AT2544" s="88"/>
      <c r="AU2544" s="88"/>
      <c r="AV2544" s="88"/>
      <c r="AW2544" s="88"/>
      <c r="AX2544" s="88"/>
      <c r="AY2544" s="88"/>
      <c r="AZ2544" s="88"/>
      <c r="BA2544" s="88"/>
      <c r="BB2544" s="88"/>
      <c r="BC2544" s="88"/>
      <c r="BD2544" s="88"/>
      <c r="BE2544" s="88"/>
      <c r="BF2544" s="88"/>
      <c r="BG2544" s="80"/>
      <c r="BH2544" s="89"/>
      <c r="BI2544" s="89"/>
      <c r="BJ2544" s="89"/>
      <c r="BK2544" s="80"/>
      <c r="BL2544" s="80"/>
      <c r="BM2544" s="80"/>
      <c r="BN2544" s="80"/>
      <c r="BO2544" s="80"/>
      <c r="BP2544" s="80"/>
      <c r="BQ2544" s="80"/>
      <c r="BR2544" s="80"/>
      <c r="BS2544" s="80"/>
      <c r="BT2544" s="80"/>
      <c r="BU2544" s="80"/>
      <c r="BV2544" s="80"/>
      <c r="BW2544" s="80"/>
      <c r="BX2544" s="80"/>
      <c r="BY2544" s="80"/>
      <c r="BZ2544" s="80"/>
      <c r="CA2544" s="80"/>
    </row>
    <row r="2545" spans="2:79" ht="18" customHeight="1" x14ac:dyDescent="0.25">
      <c r="B2545" s="90" t="str">
        <f>'PLAN DE CARGOS'!B51:P51</f>
        <v>Técnico Área Salud (Farmacia)</v>
      </c>
      <c r="C2545" s="91"/>
      <c r="D2545" s="91"/>
      <c r="E2545" s="91"/>
      <c r="F2545" s="91"/>
      <c r="G2545" s="91"/>
      <c r="H2545" s="91"/>
      <c r="I2545" s="91"/>
      <c r="J2545" s="91"/>
      <c r="K2545" s="91"/>
      <c r="L2545" s="91"/>
      <c r="M2545" s="91"/>
      <c r="N2545" s="91"/>
      <c r="O2545" s="92"/>
      <c r="P2545" s="413">
        <f>SUMIF($AK$34:$AK$2513,"=Técnico Área Salud (Farmacia)",BC34:BF2513)</f>
        <v>0</v>
      </c>
      <c r="Q2545" s="414"/>
      <c r="R2545" s="414"/>
      <c r="S2545" s="414"/>
      <c r="T2545" s="414"/>
      <c r="U2545" s="415"/>
      <c r="V2545" s="416">
        <f>'CARGA DE HORAS LABORADAS'!P51</f>
        <v>2112</v>
      </c>
      <c r="W2545" s="416"/>
      <c r="X2545" s="416"/>
      <c r="Y2545" s="416"/>
      <c r="Z2545" s="416"/>
      <c r="AA2545" s="416"/>
      <c r="AB2545" s="417"/>
      <c r="AC2545" s="416">
        <f>'CARGA DE HORAS LABORADAS'!AC51</f>
        <v>-5.0000000001091394E-3</v>
      </c>
      <c r="AD2545" s="416"/>
      <c r="AE2545" s="416"/>
      <c r="AF2545" s="416"/>
      <c r="AG2545" s="416"/>
      <c r="AH2545" s="417"/>
      <c r="AI2545" s="80"/>
      <c r="AJ2545" s="80"/>
      <c r="AK2545" s="80"/>
      <c r="AL2545" s="88"/>
      <c r="AM2545" s="88"/>
      <c r="AN2545" s="88"/>
      <c r="AO2545" s="88"/>
      <c r="AP2545" s="88"/>
      <c r="AQ2545" s="88"/>
      <c r="AR2545" s="88"/>
      <c r="AS2545" s="88"/>
      <c r="AT2545" s="88"/>
      <c r="AU2545" s="88"/>
      <c r="AV2545" s="88"/>
      <c r="AW2545" s="88"/>
      <c r="AX2545" s="88"/>
      <c r="AY2545" s="88"/>
      <c r="AZ2545" s="88"/>
      <c r="BA2545" s="88"/>
      <c r="BB2545" s="88"/>
      <c r="BC2545" s="88"/>
      <c r="BD2545" s="88"/>
      <c r="BE2545" s="88"/>
      <c r="BF2545" s="88"/>
      <c r="BG2545" s="80"/>
      <c r="BH2545" s="89"/>
      <c r="BI2545" s="89"/>
      <c r="BJ2545" s="89"/>
      <c r="BK2545" s="80"/>
      <c r="BL2545" s="80"/>
      <c r="BM2545" s="80"/>
      <c r="BN2545" s="80"/>
      <c r="BO2545" s="80"/>
      <c r="BP2545" s="80"/>
      <c r="BQ2545" s="80"/>
      <c r="BR2545" s="80"/>
      <c r="BS2545" s="80"/>
      <c r="BT2545" s="80"/>
      <c r="BU2545" s="80"/>
      <c r="BV2545" s="80"/>
      <c r="BW2545" s="80"/>
      <c r="BX2545" s="80"/>
      <c r="BY2545" s="80"/>
      <c r="BZ2545" s="80"/>
      <c r="CA2545" s="80"/>
    </row>
    <row r="2546" spans="2:79" ht="18" customHeight="1" x14ac:dyDescent="0.25">
      <c r="B2546" s="90" t="str">
        <f>'PLAN DE CARGOS'!B52:P52</f>
        <v>Técnico Área Salud (Rayos X)</v>
      </c>
      <c r="C2546" s="91"/>
      <c r="D2546" s="91"/>
      <c r="E2546" s="91"/>
      <c r="F2546" s="91"/>
      <c r="G2546" s="91"/>
      <c r="H2546" s="91"/>
      <c r="I2546" s="91"/>
      <c r="J2546" s="91"/>
      <c r="K2546" s="91"/>
      <c r="L2546" s="91"/>
      <c r="M2546" s="91"/>
      <c r="N2546" s="91"/>
      <c r="O2546" s="92"/>
      <c r="P2546" s="413">
        <f>SUMIF($AK$34:$AK$2513,"=Técnico Área Salud (Rayos X)",BC34:BF2513)</f>
        <v>0</v>
      </c>
      <c r="Q2546" s="414"/>
      <c r="R2546" s="414"/>
      <c r="S2546" s="414"/>
      <c r="T2546" s="414"/>
      <c r="U2546" s="415"/>
      <c r="V2546" s="416">
        <f>'CARGA DE HORAS LABORADAS'!P52</f>
        <v>2112</v>
      </c>
      <c r="W2546" s="416"/>
      <c r="X2546" s="416"/>
      <c r="Y2546" s="416"/>
      <c r="Z2546" s="416"/>
      <c r="AA2546" s="416"/>
      <c r="AB2546" s="417"/>
      <c r="AC2546" s="416">
        <f>'CARGA DE HORAS LABORADAS'!AC52</f>
        <v>0</v>
      </c>
      <c r="AD2546" s="416"/>
      <c r="AE2546" s="416"/>
      <c r="AF2546" s="416"/>
      <c r="AG2546" s="416"/>
      <c r="AH2546" s="417"/>
      <c r="AI2546" s="80"/>
      <c r="AJ2546" s="80"/>
      <c r="AK2546" s="80"/>
      <c r="AL2546" s="88"/>
      <c r="AM2546" s="88"/>
      <c r="AN2546" s="88"/>
      <c r="AO2546" s="88"/>
      <c r="AP2546" s="88"/>
      <c r="AQ2546" s="88"/>
      <c r="AR2546" s="88"/>
      <c r="AS2546" s="88"/>
      <c r="AT2546" s="88"/>
      <c r="AU2546" s="88"/>
      <c r="AV2546" s="88"/>
      <c r="AW2546" s="88"/>
      <c r="AX2546" s="88"/>
      <c r="AY2546" s="88"/>
      <c r="AZ2546" s="88"/>
      <c r="BA2546" s="88"/>
      <c r="BB2546" s="88"/>
      <c r="BC2546" s="88"/>
      <c r="BD2546" s="88"/>
      <c r="BE2546" s="88"/>
      <c r="BF2546" s="88"/>
      <c r="BG2546" s="80"/>
      <c r="BH2546" s="89"/>
      <c r="BI2546" s="89"/>
      <c r="BJ2546" s="89"/>
      <c r="BK2546" s="80"/>
      <c r="BL2546" s="80"/>
      <c r="BM2546" s="80"/>
      <c r="BN2546" s="80"/>
      <c r="BO2546" s="80"/>
      <c r="BP2546" s="80"/>
      <c r="BQ2546" s="80"/>
      <c r="BR2546" s="80"/>
      <c r="BS2546" s="80"/>
      <c r="BT2546" s="80"/>
      <c r="BU2546" s="80"/>
      <c r="BV2546" s="80"/>
      <c r="BW2546" s="80"/>
      <c r="BX2546" s="80"/>
      <c r="BY2546" s="80"/>
      <c r="BZ2546" s="80"/>
      <c r="CA2546" s="80"/>
    </row>
    <row r="2547" spans="2:79" ht="18" customHeight="1" thickBot="1" x14ac:dyDescent="0.3">
      <c r="B2547" s="93" t="str">
        <f>'PLAN DE CARGOS'!B53:P53</f>
        <v>Técnico Área Salud (Vacunador)</v>
      </c>
      <c r="C2547" s="94"/>
      <c r="D2547" s="94"/>
      <c r="E2547" s="94"/>
      <c r="F2547" s="94"/>
      <c r="G2547" s="94"/>
      <c r="H2547" s="94"/>
      <c r="I2547" s="94"/>
      <c r="J2547" s="94"/>
      <c r="K2547" s="94"/>
      <c r="L2547" s="94"/>
      <c r="M2547" s="94"/>
      <c r="N2547" s="94"/>
      <c r="O2547" s="95"/>
      <c r="P2547" s="426">
        <f>SUMIF($AK$34:$AK$2513,"=Técnico Área salud (Vacunador)",BC34:BF2513)</f>
        <v>0</v>
      </c>
      <c r="Q2547" s="427"/>
      <c r="R2547" s="427"/>
      <c r="S2547" s="427"/>
      <c r="T2547" s="427"/>
      <c r="U2547" s="428"/>
      <c r="V2547" s="429">
        <f>'CARGA DE HORAS LABORADAS'!P53</f>
        <v>2112</v>
      </c>
      <c r="W2547" s="429"/>
      <c r="X2547" s="429"/>
      <c r="Y2547" s="429"/>
      <c r="Z2547" s="429"/>
      <c r="AA2547" s="429"/>
      <c r="AB2547" s="430"/>
      <c r="AC2547" s="429">
        <f>'CARGA DE HORAS LABORADAS'!AC53</f>
        <v>0</v>
      </c>
      <c r="AD2547" s="429"/>
      <c r="AE2547" s="429"/>
      <c r="AF2547" s="429"/>
      <c r="AG2547" s="429"/>
      <c r="AH2547" s="430"/>
      <c r="AI2547" s="80"/>
      <c r="AJ2547" s="80"/>
      <c r="AK2547" s="80"/>
      <c r="AL2547" s="88"/>
      <c r="AM2547" s="88"/>
      <c r="AN2547" s="88"/>
      <c r="AO2547" s="88"/>
      <c r="AP2547" s="88"/>
      <c r="AQ2547" s="88"/>
      <c r="AR2547" s="88"/>
      <c r="AS2547" s="88"/>
      <c r="AT2547" s="88"/>
      <c r="AU2547" s="88"/>
      <c r="AV2547" s="88"/>
      <c r="AW2547" s="88"/>
      <c r="AX2547" s="88"/>
      <c r="AY2547" s="88"/>
      <c r="AZ2547" s="88"/>
      <c r="BA2547" s="88"/>
      <c r="BB2547" s="88"/>
      <c r="BC2547" s="88"/>
      <c r="BD2547" s="88"/>
      <c r="BE2547" s="88"/>
      <c r="BF2547" s="88"/>
      <c r="BG2547" s="80"/>
      <c r="BH2547" s="89"/>
      <c r="BI2547" s="89"/>
      <c r="BJ2547" s="89"/>
      <c r="BK2547" s="80"/>
      <c r="BL2547" s="80"/>
      <c r="BM2547" s="80"/>
      <c r="BN2547" s="80"/>
      <c r="BO2547" s="80"/>
      <c r="BP2547" s="80"/>
      <c r="BQ2547" s="80"/>
      <c r="BR2547" s="80"/>
      <c r="BS2547" s="80"/>
      <c r="BT2547" s="80"/>
      <c r="BU2547" s="80"/>
      <c r="BV2547" s="80"/>
      <c r="BW2547" s="80"/>
      <c r="BX2547" s="80"/>
      <c r="BY2547" s="80"/>
      <c r="BZ2547" s="80"/>
      <c r="CA2547" s="80"/>
    </row>
    <row r="2548" spans="2:79" ht="18" customHeight="1" x14ac:dyDescent="0.25">
      <c r="AI2548" s="80"/>
      <c r="AJ2548" s="80"/>
      <c r="AK2548" s="80"/>
      <c r="AL2548" s="80"/>
      <c r="AM2548" s="80"/>
      <c r="AN2548" s="80"/>
      <c r="AO2548" s="80"/>
      <c r="AP2548" s="80"/>
      <c r="AQ2548" s="80"/>
      <c r="AR2548" s="80"/>
      <c r="AS2548" s="80"/>
      <c r="AT2548" s="80"/>
      <c r="AU2548" s="80"/>
      <c r="AV2548" s="80"/>
      <c r="AW2548" s="80"/>
      <c r="AX2548" s="80"/>
      <c r="AY2548" s="80"/>
      <c r="AZ2548" s="80"/>
      <c r="BA2548" s="80"/>
      <c r="BB2548" s="80"/>
      <c r="BC2548" s="80"/>
      <c r="BD2548" s="80"/>
      <c r="BE2548" s="80"/>
      <c r="BF2548" s="80"/>
      <c r="BG2548" s="81"/>
      <c r="BH2548" s="81"/>
      <c r="BI2548" s="81"/>
      <c r="BJ2548" s="81"/>
      <c r="BK2548" s="80"/>
      <c r="BL2548" s="80"/>
      <c r="BM2548" s="80"/>
      <c r="BN2548" s="80"/>
      <c r="BO2548" s="80"/>
      <c r="BP2548" s="80"/>
      <c r="BQ2548" s="80"/>
      <c r="BR2548" s="80"/>
      <c r="BS2548" s="80"/>
      <c r="BT2548" s="80"/>
      <c r="BU2548" s="80"/>
      <c r="BV2548" s="80"/>
      <c r="BW2548" s="80"/>
      <c r="BX2548" s="80"/>
      <c r="BY2548" s="80"/>
      <c r="BZ2548" s="80"/>
      <c r="CA2548" s="80"/>
    </row>
    <row r="2549" spans="2:79" ht="18" customHeight="1" x14ac:dyDescent="0.25">
      <c r="AI2549" s="80"/>
      <c r="AJ2549" s="80"/>
      <c r="AK2549" s="80"/>
      <c r="AL2549" s="80"/>
      <c r="AM2549" s="80"/>
      <c r="AN2549" s="80"/>
      <c r="AO2549" s="80"/>
      <c r="AP2549" s="80"/>
      <c r="AQ2549" s="80"/>
      <c r="AR2549" s="80"/>
      <c r="AS2549" s="80"/>
      <c r="AT2549" s="80"/>
      <c r="AU2549" s="80"/>
      <c r="AV2549" s="80"/>
      <c r="AW2549" s="80"/>
      <c r="AX2549" s="80"/>
      <c r="AY2549" s="80"/>
      <c r="AZ2549" s="80"/>
      <c r="BA2549" s="80"/>
      <c r="BB2549" s="80"/>
      <c r="BC2549" s="80"/>
      <c r="BD2549" s="80"/>
      <c r="BE2549" s="80"/>
      <c r="BF2549" s="80"/>
      <c r="BG2549" s="81"/>
      <c r="BH2549" s="81"/>
      <c r="BI2549" s="81"/>
      <c r="BJ2549" s="81"/>
      <c r="BK2549" s="80"/>
      <c r="BL2549" s="80"/>
      <c r="BM2549" s="80"/>
      <c r="BN2549" s="80"/>
      <c r="BO2549" s="80"/>
      <c r="BP2549" s="80"/>
      <c r="BQ2549" s="80"/>
      <c r="BR2549" s="80"/>
      <c r="BS2549" s="80"/>
      <c r="BT2549" s="80"/>
      <c r="BU2549" s="80"/>
      <c r="BV2549" s="80"/>
      <c r="BW2549" s="80"/>
      <c r="BX2549" s="80"/>
      <c r="BY2549" s="80"/>
      <c r="BZ2549" s="80"/>
      <c r="CA2549" s="80"/>
    </row>
    <row r="2550" spans="2:79" ht="18" customHeight="1" x14ac:dyDescent="0.25">
      <c r="AI2550" s="80"/>
      <c r="AJ2550" s="80"/>
      <c r="AK2550" s="80"/>
      <c r="AL2550" s="80"/>
      <c r="AM2550" s="80"/>
      <c r="AN2550" s="80"/>
      <c r="AO2550" s="80"/>
      <c r="AP2550" s="80"/>
      <c r="AQ2550" s="80"/>
      <c r="AR2550" s="80"/>
      <c r="AS2550" s="80"/>
      <c r="AT2550" s="80"/>
      <c r="AU2550" s="80"/>
      <c r="AV2550" s="80"/>
      <c r="AW2550" s="80"/>
      <c r="AX2550" s="80"/>
      <c r="AY2550" s="80"/>
      <c r="AZ2550" s="80"/>
      <c r="BA2550" s="80"/>
      <c r="BB2550" s="80"/>
      <c r="BC2550" s="80"/>
      <c r="BD2550" s="80"/>
      <c r="BE2550" s="80"/>
      <c r="BF2550" s="80"/>
      <c r="BG2550" s="81"/>
      <c r="BH2550" s="81"/>
      <c r="BI2550" s="81"/>
      <c r="BJ2550" s="81"/>
      <c r="BK2550" s="80"/>
      <c r="BL2550" s="80"/>
      <c r="BM2550" s="80"/>
      <c r="BN2550" s="80"/>
      <c r="BO2550" s="80"/>
      <c r="BP2550" s="80"/>
      <c r="BQ2550" s="80"/>
      <c r="BR2550" s="80"/>
      <c r="BS2550" s="80"/>
      <c r="BT2550" s="80"/>
      <c r="BU2550" s="80"/>
      <c r="BV2550" s="80"/>
      <c r="BW2550" s="80"/>
      <c r="BX2550" s="80"/>
      <c r="BY2550" s="80"/>
      <c r="BZ2550" s="80"/>
      <c r="CA2550" s="80"/>
    </row>
    <row r="2551" spans="2:79" ht="18" customHeight="1" x14ac:dyDescent="0.25">
      <c r="AI2551" s="80"/>
      <c r="AJ2551" s="80"/>
      <c r="AK2551" s="80"/>
      <c r="AL2551" s="80"/>
      <c r="AM2551" s="80"/>
      <c r="AN2551" s="80"/>
      <c r="AO2551" s="80"/>
      <c r="AP2551" s="80"/>
      <c r="AQ2551" s="80"/>
      <c r="AR2551" s="80"/>
      <c r="AS2551" s="80"/>
      <c r="AT2551" s="80"/>
      <c r="AU2551" s="80"/>
      <c r="AV2551" s="80"/>
      <c r="AW2551" s="80"/>
      <c r="AX2551" s="80"/>
      <c r="AY2551" s="80"/>
      <c r="AZ2551" s="80"/>
      <c r="BA2551" s="80"/>
      <c r="BB2551" s="80"/>
      <c r="BC2551" s="80"/>
      <c r="BD2551" s="80"/>
      <c r="BE2551" s="80"/>
      <c r="BF2551" s="80"/>
      <c r="BG2551" s="81"/>
      <c r="BH2551" s="81"/>
      <c r="BI2551" s="81"/>
      <c r="BJ2551" s="81"/>
      <c r="BK2551" s="80"/>
      <c r="BL2551" s="80"/>
      <c r="BM2551" s="80"/>
      <c r="BN2551" s="80"/>
      <c r="BO2551" s="80"/>
      <c r="BP2551" s="80"/>
      <c r="BQ2551" s="80"/>
      <c r="BR2551" s="80"/>
      <c r="BS2551" s="80"/>
      <c r="BT2551" s="80"/>
      <c r="BU2551" s="80"/>
      <c r="BV2551" s="80"/>
      <c r="BW2551" s="80"/>
      <c r="BX2551" s="80"/>
      <c r="BY2551" s="80"/>
      <c r="BZ2551" s="80"/>
      <c r="CA2551" s="80"/>
    </row>
    <row r="2552" spans="2:79" ht="18" customHeight="1" x14ac:dyDescent="0.25">
      <c r="AI2552" s="80"/>
      <c r="AJ2552" s="80"/>
      <c r="AK2552" s="80"/>
      <c r="AL2552" s="80"/>
      <c r="AM2552" s="80"/>
      <c r="AN2552" s="80"/>
      <c r="AO2552" s="80"/>
      <c r="AP2552" s="80"/>
      <c r="AQ2552" s="80"/>
      <c r="AR2552" s="80"/>
      <c r="AS2552" s="80"/>
      <c r="AT2552" s="80"/>
      <c r="AU2552" s="80"/>
      <c r="AV2552" s="80"/>
      <c r="AW2552" s="80"/>
      <c r="AX2552" s="80"/>
      <c r="AY2552" s="80"/>
      <c r="AZ2552" s="80"/>
      <c r="BA2552" s="80"/>
      <c r="BB2552" s="80"/>
      <c r="BC2552" s="80"/>
      <c r="BD2552" s="80"/>
      <c r="BE2552" s="80"/>
      <c r="BF2552" s="80"/>
      <c r="BG2552" s="81"/>
      <c r="BH2552" s="81"/>
      <c r="BI2552" s="81"/>
      <c r="BJ2552" s="81"/>
      <c r="BK2552" s="80"/>
      <c r="BL2552" s="80"/>
      <c r="BM2552" s="80"/>
      <c r="BN2552" s="80"/>
      <c r="BO2552" s="80"/>
      <c r="BP2552" s="80"/>
      <c r="BQ2552" s="80"/>
      <c r="BR2552" s="80"/>
      <c r="BS2552" s="80"/>
      <c r="BT2552" s="80"/>
      <c r="BU2552" s="80"/>
      <c r="BV2552" s="80"/>
      <c r="BW2552" s="80"/>
      <c r="BX2552" s="80"/>
      <c r="BY2552" s="80"/>
      <c r="BZ2552" s="80"/>
      <c r="CA2552" s="80"/>
    </row>
    <row r="2553" spans="2:79" ht="18" customHeight="1" x14ac:dyDescent="0.25">
      <c r="AI2553" s="80"/>
      <c r="AJ2553" s="80"/>
      <c r="AK2553" s="80"/>
      <c r="AL2553" s="80"/>
      <c r="AM2553" s="80"/>
      <c r="AN2553" s="80"/>
      <c r="AO2553" s="80"/>
      <c r="AP2553" s="80"/>
      <c r="AQ2553" s="80"/>
      <c r="AR2553" s="80"/>
      <c r="AS2553" s="80"/>
      <c r="AT2553" s="80"/>
      <c r="AU2553" s="80"/>
      <c r="AV2553" s="80"/>
      <c r="AW2553" s="80"/>
      <c r="AX2553" s="80"/>
      <c r="AY2553" s="80"/>
      <c r="AZ2553" s="80"/>
      <c r="BA2553" s="80"/>
      <c r="BB2553" s="80"/>
      <c r="BC2553" s="80"/>
      <c r="BD2553" s="80"/>
      <c r="BE2553" s="80"/>
      <c r="BF2553" s="80"/>
      <c r="BG2553" s="81"/>
      <c r="BH2553" s="81"/>
      <c r="BI2553" s="81"/>
      <c r="BJ2553" s="81"/>
      <c r="BK2553" s="80"/>
      <c r="BL2553" s="80"/>
      <c r="BM2553" s="80"/>
      <c r="BN2553" s="80"/>
      <c r="BO2553" s="80"/>
      <c r="BP2553" s="80"/>
      <c r="BQ2553" s="80"/>
      <c r="BR2553" s="80"/>
      <c r="BS2553" s="80"/>
      <c r="BT2553" s="80"/>
      <c r="BU2553" s="80"/>
      <c r="BV2553" s="80"/>
      <c r="BW2553" s="80"/>
      <c r="BX2553" s="80"/>
      <c r="BY2553" s="80"/>
      <c r="BZ2553" s="80"/>
      <c r="CA2553" s="80"/>
    </row>
    <row r="2554" spans="2:79" ht="18" customHeight="1" x14ac:dyDescent="0.25">
      <c r="AI2554" s="80"/>
      <c r="AJ2554" s="80"/>
      <c r="AK2554" s="80"/>
      <c r="AL2554" s="80"/>
      <c r="AM2554" s="80"/>
      <c r="AN2554" s="80"/>
      <c r="AO2554" s="80"/>
      <c r="AP2554" s="80"/>
      <c r="AQ2554" s="80"/>
      <c r="AR2554" s="80"/>
      <c r="AS2554" s="80"/>
      <c r="AT2554" s="80"/>
      <c r="AU2554" s="80"/>
      <c r="AV2554" s="80"/>
      <c r="AW2554" s="80"/>
      <c r="AX2554" s="80"/>
      <c r="AY2554" s="80"/>
      <c r="AZ2554" s="80"/>
      <c r="BA2554" s="80"/>
      <c r="BB2554" s="80"/>
      <c r="BC2554" s="80"/>
      <c r="BD2554" s="80"/>
      <c r="BE2554" s="80"/>
      <c r="BF2554" s="80"/>
      <c r="BG2554" s="81"/>
      <c r="BH2554" s="81"/>
      <c r="BI2554" s="81"/>
      <c r="BJ2554" s="81"/>
      <c r="BK2554" s="80"/>
      <c r="BL2554" s="80"/>
      <c r="BM2554" s="80"/>
      <c r="BN2554" s="80"/>
      <c r="BO2554" s="80"/>
      <c r="BP2554" s="80"/>
      <c r="BQ2554" s="80"/>
      <c r="BR2554" s="80"/>
      <c r="BS2554" s="80"/>
      <c r="BT2554" s="80"/>
      <c r="BU2554" s="80"/>
      <c r="BV2554" s="80"/>
      <c r="BW2554" s="80"/>
      <c r="BX2554" s="80"/>
      <c r="BY2554" s="80"/>
      <c r="BZ2554" s="80"/>
      <c r="CA2554" s="80"/>
    </row>
    <row r="2555" spans="2:79" ht="18" customHeight="1" x14ac:dyDescent="0.25">
      <c r="AI2555" s="80"/>
      <c r="AJ2555" s="80"/>
      <c r="AK2555" s="80"/>
      <c r="AL2555" s="80"/>
      <c r="AM2555" s="80"/>
      <c r="AN2555" s="80"/>
      <c r="AO2555" s="80"/>
      <c r="AP2555" s="80"/>
      <c r="AQ2555" s="80"/>
      <c r="AR2555" s="80"/>
      <c r="AS2555" s="80"/>
      <c r="AT2555" s="80"/>
      <c r="AU2555" s="80"/>
      <c r="AV2555" s="80"/>
      <c r="AW2555" s="80"/>
      <c r="AX2555" s="80"/>
      <c r="AY2555" s="80"/>
      <c r="AZ2555" s="80"/>
      <c r="BA2555" s="80"/>
      <c r="BB2555" s="80"/>
      <c r="BC2555" s="80"/>
      <c r="BD2555" s="80"/>
      <c r="BE2555" s="80"/>
      <c r="BF2555" s="80"/>
      <c r="BG2555" s="81"/>
      <c r="BH2555" s="81"/>
      <c r="BI2555" s="81"/>
      <c r="BJ2555" s="81"/>
      <c r="BK2555" s="80"/>
      <c r="BL2555" s="80"/>
      <c r="BM2555" s="80"/>
      <c r="BN2555" s="80"/>
      <c r="BO2555" s="80"/>
      <c r="BP2555" s="80"/>
      <c r="BQ2555" s="80"/>
      <c r="BR2555" s="80"/>
      <c r="BS2555" s="80"/>
      <c r="BT2555" s="80"/>
      <c r="BU2555" s="80"/>
      <c r="BV2555" s="80"/>
      <c r="BW2555" s="80"/>
      <c r="BX2555" s="80"/>
      <c r="BY2555" s="80"/>
      <c r="BZ2555" s="80"/>
      <c r="CA2555" s="80"/>
    </row>
    <row r="2556" spans="2:79" ht="18" customHeight="1" x14ac:dyDescent="0.25">
      <c r="AI2556" s="80"/>
      <c r="AJ2556" s="80"/>
      <c r="AK2556" s="80"/>
      <c r="AL2556" s="80"/>
      <c r="AM2556" s="80"/>
      <c r="AN2556" s="80"/>
      <c r="AO2556" s="80"/>
      <c r="AP2556" s="80"/>
      <c r="AQ2556" s="80"/>
      <c r="AR2556" s="80"/>
      <c r="AS2556" s="80"/>
      <c r="AT2556" s="80"/>
      <c r="AU2556" s="80"/>
      <c r="AV2556" s="80"/>
      <c r="AW2556" s="80"/>
      <c r="AX2556" s="80"/>
      <c r="AY2556" s="80"/>
      <c r="AZ2556" s="80"/>
      <c r="BA2556" s="80"/>
      <c r="BB2556" s="80"/>
      <c r="BC2556" s="80"/>
      <c r="BD2556" s="80"/>
      <c r="BE2556" s="80"/>
      <c r="BF2556" s="80"/>
      <c r="BG2556" s="81"/>
      <c r="BH2556" s="81"/>
      <c r="BI2556" s="81"/>
      <c r="BJ2556" s="81"/>
      <c r="BK2556" s="80"/>
      <c r="BL2556" s="80"/>
      <c r="BM2556" s="80"/>
      <c r="BN2556" s="80"/>
      <c r="BO2556" s="80"/>
      <c r="BP2556" s="80"/>
      <c r="BQ2556" s="80"/>
      <c r="BR2556" s="80"/>
      <c r="BS2556" s="80"/>
      <c r="BT2556" s="80"/>
      <c r="BU2556" s="80"/>
      <c r="BV2556" s="80"/>
      <c r="BW2556" s="80"/>
      <c r="BX2556" s="80"/>
      <c r="BY2556" s="80"/>
      <c r="BZ2556" s="80"/>
      <c r="CA2556" s="80"/>
    </row>
    <row r="2557" spans="2:79" ht="18" customHeight="1" x14ac:dyDescent="0.25">
      <c r="AI2557" s="80"/>
      <c r="AJ2557" s="80"/>
      <c r="AK2557" s="80"/>
      <c r="AL2557" s="80"/>
      <c r="AM2557" s="80"/>
      <c r="AN2557" s="80"/>
      <c r="AO2557" s="80"/>
      <c r="AP2557" s="80"/>
      <c r="AQ2557" s="80"/>
      <c r="AR2557" s="80"/>
      <c r="AS2557" s="80"/>
      <c r="AT2557" s="80"/>
      <c r="AU2557" s="80"/>
      <c r="AV2557" s="80"/>
      <c r="AW2557" s="80"/>
      <c r="AX2557" s="80"/>
      <c r="AY2557" s="80"/>
      <c r="AZ2557" s="80"/>
      <c r="BA2557" s="80"/>
      <c r="BB2557" s="80"/>
      <c r="BC2557" s="80"/>
      <c r="BD2557" s="80"/>
      <c r="BE2557" s="80"/>
      <c r="BF2557" s="80"/>
      <c r="BG2557" s="81"/>
      <c r="BH2557" s="81"/>
      <c r="BI2557" s="81"/>
      <c r="BJ2557" s="81"/>
      <c r="BK2557" s="80"/>
      <c r="BL2557" s="80"/>
      <c r="BM2557" s="80"/>
      <c r="BN2557" s="80"/>
      <c r="BO2557" s="80"/>
      <c r="BP2557" s="80"/>
      <c r="BQ2557" s="80"/>
      <c r="BR2557" s="80"/>
      <c r="BS2557" s="80"/>
      <c r="BT2557" s="80"/>
      <c r="BU2557" s="80"/>
      <c r="BV2557" s="80"/>
      <c r="BW2557" s="80"/>
      <c r="BX2557" s="80"/>
      <c r="BY2557" s="80"/>
      <c r="BZ2557" s="80"/>
      <c r="CA2557" s="80"/>
    </row>
    <row r="2558" spans="2:79" ht="18" customHeight="1" x14ac:dyDescent="0.25">
      <c r="AI2558" s="80"/>
      <c r="AJ2558" s="80"/>
      <c r="AK2558" s="80"/>
      <c r="AL2558" s="80"/>
      <c r="AM2558" s="80"/>
      <c r="AN2558" s="80"/>
      <c r="AO2558" s="80"/>
      <c r="AP2558" s="80"/>
      <c r="AQ2558" s="80"/>
      <c r="AR2558" s="80"/>
      <c r="AS2558" s="80"/>
      <c r="AT2558" s="80"/>
      <c r="AU2558" s="80"/>
      <c r="AV2558" s="80"/>
      <c r="AW2558" s="80"/>
      <c r="AX2558" s="80"/>
      <c r="AY2558" s="80"/>
      <c r="AZ2558" s="80"/>
      <c r="BA2558" s="80"/>
      <c r="BB2558" s="80"/>
      <c r="BC2558" s="80"/>
      <c r="BD2558" s="80"/>
      <c r="BE2558" s="80"/>
      <c r="BF2558" s="80"/>
      <c r="BG2558" s="81"/>
      <c r="BH2558" s="81"/>
      <c r="BI2558" s="81"/>
      <c r="BJ2558" s="81"/>
      <c r="BK2558" s="80"/>
      <c r="BL2558" s="80"/>
      <c r="BM2558" s="80"/>
      <c r="BN2558" s="80"/>
      <c r="BO2558" s="80"/>
      <c r="BP2558" s="80"/>
      <c r="BQ2558" s="80"/>
      <c r="BR2558" s="80"/>
      <c r="BS2558" s="80"/>
      <c r="BT2558" s="80"/>
      <c r="BU2558" s="80"/>
      <c r="BV2558" s="80"/>
      <c r="BW2558" s="80"/>
      <c r="BX2558" s="80"/>
      <c r="BY2558" s="80"/>
      <c r="BZ2558" s="80"/>
      <c r="CA2558" s="80"/>
    </row>
    <row r="2559" spans="2:79" ht="18" customHeight="1" x14ac:dyDescent="0.25">
      <c r="AI2559" s="80"/>
      <c r="AJ2559" s="80"/>
      <c r="AK2559" s="80"/>
      <c r="AL2559" s="80"/>
      <c r="AM2559" s="80"/>
      <c r="AN2559" s="80"/>
      <c r="AO2559" s="80"/>
      <c r="AP2559" s="80"/>
      <c r="AQ2559" s="80"/>
      <c r="AR2559" s="80"/>
      <c r="AS2559" s="80"/>
      <c r="AT2559" s="80"/>
      <c r="AU2559" s="80"/>
      <c r="AV2559" s="80"/>
      <c r="AW2559" s="80"/>
      <c r="AX2559" s="80"/>
      <c r="AY2559" s="80"/>
      <c r="AZ2559" s="80"/>
      <c r="BA2559" s="80"/>
      <c r="BB2559" s="80"/>
      <c r="BC2559" s="80"/>
      <c r="BD2559" s="80"/>
      <c r="BE2559" s="80"/>
      <c r="BF2559" s="80"/>
      <c r="BG2559" s="81"/>
      <c r="BH2559" s="81"/>
      <c r="BI2559" s="81"/>
      <c r="BJ2559" s="81"/>
      <c r="BK2559" s="80"/>
      <c r="BL2559" s="80"/>
      <c r="BM2559" s="80"/>
      <c r="BN2559" s="80"/>
      <c r="BO2559" s="80"/>
      <c r="BP2559" s="80"/>
      <c r="BQ2559" s="80"/>
      <c r="BR2559" s="80"/>
      <c r="BS2559" s="80"/>
      <c r="BT2559" s="80"/>
      <c r="BU2559" s="80"/>
      <c r="BV2559" s="80"/>
      <c r="BW2559" s="80"/>
      <c r="BX2559" s="80"/>
      <c r="BY2559" s="80"/>
      <c r="BZ2559" s="80"/>
      <c r="CA2559" s="80"/>
    </row>
    <row r="2560" spans="2:79" ht="18" customHeight="1" x14ac:dyDescent="0.25">
      <c r="AI2560" s="80"/>
      <c r="AJ2560" s="80"/>
      <c r="AK2560" s="80"/>
      <c r="AL2560" s="80"/>
      <c r="AM2560" s="80"/>
      <c r="AN2560" s="80"/>
      <c r="AO2560" s="80"/>
      <c r="AP2560" s="80"/>
      <c r="AQ2560" s="80"/>
      <c r="AR2560" s="80"/>
      <c r="AS2560" s="80"/>
      <c r="AT2560" s="80"/>
      <c r="AU2560" s="80"/>
      <c r="AV2560" s="80"/>
      <c r="AW2560" s="80"/>
      <c r="AX2560" s="80"/>
      <c r="AY2560" s="80"/>
      <c r="AZ2560" s="80"/>
      <c r="BA2560" s="80"/>
      <c r="BB2560" s="80"/>
      <c r="BC2560" s="80"/>
      <c r="BD2560" s="80"/>
      <c r="BE2560" s="80"/>
      <c r="BF2560" s="80"/>
      <c r="BG2560" s="81"/>
      <c r="BH2560" s="81"/>
      <c r="BI2560" s="81"/>
      <c r="BJ2560" s="81"/>
      <c r="BK2560" s="80"/>
      <c r="BL2560" s="80"/>
      <c r="BM2560" s="80"/>
      <c r="BN2560" s="80"/>
      <c r="BO2560" s="80"/>
      <c r="BP2560" s="80"/>
      <c r="BQ2560" s="80"/>
      <c r="BR2560" s="80"/>
      <c r="BS2560" s="80"/>
      <c r="BT2560" s="80"/>
      <c r="BU2560" s="80"/>
      <c r="BV2560" s="80"/>
      <c r="BW2560" s="80"/>
      <c r="BX2560" s="80"/>
      <c r="BY2560" s="80"/>
      <c r="BZ2560" s="80"/>
      <c r="CA2560" s="80"/>
    </row>
    <row r="2561" spans="35:79" ht="18" customHeight="1" x14ac:dyDescent="0.25">
      <c r="AI2561" s="80"/>
      <c r="AJ2561" s="80"/>
      <c r="AK2561" s="80"/>
      <c r="AL2561" s="80"/>
      <c r="AM2561" s="80"/>
      <c r="AN2561" s="80"/>
      <c r="AO2561" s="80"/>
      <c r="AP2561" s="80"/>
      <c r="AQ2561" s="80"/>
      <c r="AR2561" s="80"/>
      <c r="AS2561" s="80"/>
      <c r="AT2561" s="80"/>
      <c r="AU2561" s="80"/>
      <c r="AV2561" s="80"/>
      <c r="AW2561" s="80"/>
      <c r="AX2561" s="80"/>
      <c r="AY2561" s="80"/>
      <c r="AZ2561" s="80"/>
      <c r="BA2561" s="80"/>
      <c r="BB2561" s="80"/>
      <c r="BC2561" s="80"/>
      <c r="BD2561" s="80"/>
      <c r="BE2561" s="80"/>
      <c r="BF2561" s="80"/>
      <c r="BG2561" s="81"/>
      <c r="BH2561" s="81"/>
      <c r="BI2561" s="81"/>
      <c r="BJ2561" s="81"/>
      <c r="BK2561" s="80"/>
      <c r="BL2561" s="80"/>
      <c r="BM2561" s="80"/>
      <c r="BN2561" s="80"/>
      <c r="BO2561" s="80"/>
      <c r="BP2561" s="80"/>
      <c r="BQ2561" s="80"/>
      <c r="BR2561" s="80"/>
      <c r="BS2561" s="80"/>
      <c r="BT2561" s="80"/>
      <c r="BU2561" s="80"/>
      <c r="BV2561" s="80"/>
      <c r="BW2561" s="80"/>
      <c r="BX2561" s="80"/>
      <c r="BY2561" s="80"/>
      <c r="BZ2561" s="80"/>
      <c r="CA2561" s="80"/>
    </row>
  </sheetData>
  <sheetProtection password="FD41" sheet="1" objects="1" scenarios="1"/>
  <mergeCells count="12336">
    <mergeCell ref="P2547:U2547"/>
    <mergeCell ref="V2547:AB2547"/>
    <mergeCell ref="AC2547:AH2547"/>
    <mergeCell ref="P2545:U2545"/>
    <mergeCell ref="V2545:AB2545"/>
    <mergeCell ref="AC2545:AH2545"/>
    <mergeCell ref="P2546:U2546"/>
    <mergeCell ref="V2546:AB2546"/>
    <mergeCell ref="AC2546:AH2546"/>
    <mergeCell ref="P2543:U2543"/>
    <mergeCell ref="V2543:AB2543"/>
    <mergeCell ref="AC2543:AH2543"/>
    <mergeCell ref="P2544:U2544"/>
    <mergeCell ref="V2544:AB2544"/>
    <mergeCell ref="AC2544:AH2544"/>
    <mergeCell ref="P2541:U2541"/>
    <mergeCell ref="V2541:AB2541"/>
    <mergeCell ref="AC2541:AH2541"/>
    <mergeCell ref="P2542:U2542"/>
    <mergeCell ref="V2542:AB2542"/>
    <mergeCell ref="AC2542:AH2542"/>
    <mergeCell ref="P2539:U2539"/>
    <mergeCell ref="V2539:AB2539"/>
    <mergeCell ref="AC2539:AH2539"/>
    <mergeCell ref="P2540:U2540"/>
    <mergeCell ref="V2540:AB2540"/>
    <mergeCell ref="AC2540:AH2540"/>
    <mergeCell ref="P2537:U2537"/>
    <mergeCell ref="V2537:AB2537"/>
    <mergeCell ref="AC2537:AH2537"/>
    <mergeCell ref="P2538:U2538"/>
    <mergeCell ref="V2538:AB2538"/>
    <mergeCell ref="AC2538:AH2538"/>
    <mergeCell ref="P2535:U2535"/>
    <mergeCell ref="V2535:AB2535"/>
    <mergeCell ref="AC2535:AH2535"/>
    <mergeCell ref="P2536:U2536"/>
    <mergeCell ref="V2536:AB2536"/>
    <mergeCell ref="AC2536:AH2536"/>
    <mergeCell ref="P2533:U2533"/>
    <mergeCell ref="V2533:AB2533"/>
    <mergeCell ref="AC2533:AH2533"/>
    <mergeCell ref="P2534:U2534"/>
    <mergeCell ref="V2534:AB2534"/>
    <mergeCell ref="AC2534:AH2534"/>
    <mergeCell ref="P2531:U2531"/>
    <mergeCell ref="V2531:AB2531"/>
    <mergeCell ref="AC2531:AH2531"/>
    <mergeCell ref="P2532:U2532"/>
    <mergeCell ref="V2532:AB2532"/>
    <mergeCell ref="AC2532:AH2532"/>
    <mergeCell ref="P2529:U2529"/>
    <mergeCell ref="V2529:AB2529"/>
    <mergeCell ref="AC2529:AH2529"/>
    <mergeCell ref="P2530:U2530"/>
    <mergeCell ref="V2530:AB2530"/>
    <mergeCell ref="AC2530:AH2530"/>
    <mergeCell ref="P2527:U2527"/>
    <mergeCell ref="V2527:AB2527"/>
    <mergeCell ref="AC2527:AH2527"/>
    <mergeCell ref="P2528:U2528"/>
    <mergeCell ref="V2528:AB2528"/>
    <mergeCell ref="AC2528:AH2528"/>
    <mergeCell ref="P2525:U2525"/>
    <mergeCell ref="V2525:AB2525"/>
    <mergeCell ref="AC2525:AH2525"/>
    <mergeCell ref="P2526:U2526"/>
    <mergeCell ref="V2526:AB2526"/>
    <mergeCell ref="AC2526:AH2526"/>
    <mergeCell ref="P2523:U2523"/>
    <mergeCell ref="V2523:AB2523"/>
    <mergeCell ref="AC2523:AH2523"/>
    <mergeCell ref="P2524:U2524"/>
    <mergeCell ref="V2524:AB2524"/>
    <mergeCell ref="AC2524:AH2524"/>
    <mergeCell ref="P2521:U2521"/>
    <mergeCell ref="V2521:AB2521"/>
    <mergeCell ref="AC2521:AH2521"/>
    <mergeCell ref="P2522:U2522"/>
    <mergeCell ref="V2522:AB2522"/>
    <mergeCell ref="AC2522:AH2522"/>
    <mergeCell ref="P2519:U2519"/>
    <mergeCell ref="V2519:AB2519"/>
    <mergeCell ref="AC2519:AH2519"/>
    <mergeCell ref="P2520:U2520"/>
    <mergeCell ref="V2520:AB2520"/>
    <mergeCell ref="AC2520:AH2520"/>
    <mergeCell ref="B2517:O2517"/>
    <mergeCell ref="P2517:U2517"/>
    <mergeCell ref="V2517:AB2517"/>
    <mergeCell ref="AC2517:AH2517"/>
    <mergeCell ref="P2518:U2518"/>
    <mergeCell ref="V2518:AB2518"/>
    <mergeCell ref="AC2518:AH2518"/>
    <mergeCell ref="B2514:AJ2514"/>
    <mergeCell ref="AK2514:BJ2514"/>
    <mergeCell ref="BK2514:BP2514"/>
    <mergeCell ref="BQ2514:CC2514"/>
    <mergeCell ref="CD2514:CI2514"/>
    <mergeCell ref="B2516:AH2516"/>
    <mergeCell ref="AK2512:AX2512"/>
    <mergeCell ref="AY2512:BB2512"/>
    <mergeCell ref="BC2512:BF2512"/>
    <mergeCell ref="BG2512:BJ2512"/>
    <mergeCell ref="BK2512:BP2512"/>
    <mergeCell ref="AK2513:AX2513"/>
    <mergeCell ref="AY2513:BB2513"/>
    <mergeCell ref="BC2513:BF2513"/>
    <mergeCell ref="BG2513:BJ2513"/>
    <mergeCell ref="BK2513:BP2513"/>
    <mergeCell ref="AK2510:AX2510"/>
    <mergeCell ref="AY2510:BB2510"/>
    <mergeCell ref="BC2510:BF2510"/>
    <mergeCell ref="BG2510:BJ2510"/>
    <mergeCell ref="BK2510:BP2510"/>
    <mergeCell ref="AK2511:AX2511"/>
    <mergeCell ref="AY2511:BB2511"/>
    <mergeCell ref="BC2511:BF2511"/>
    <mergeCell ref="BG2511:BJ2511"/>
    <mergeCell ref="BK2511:BP2511"/>
    <mergeCell ref="AK2508:AX2508"/>
    <mergeCell ref="AY2508:BB2508"/>
    <mergeCell ref="BC2508:BF2508"/>
    <mergeCell ref="BG2508:BJ2508"/>
    <mergeCell ref="BK2508:BP2508"/>
    <mergeCell ref="AK2509:AX2509"/>
    <mergeCell ref="AY2509:BB2509"/>
    <mergeCell ref="BC2509:BF2509"/>
    <mergeCell ref="BG2509:BJ2509"/>
    <mergeCell ref="BK2509:BP2509"/>
    <mergeCell ref="AK2506:AX2506"/>
    <mergeCell ref="AY2506:BB2506"/>
    <mergeCell ref="BC2506:BF2506"/>
    <mergeCell ref="BG2506:BJ2506"/>
    <mergeCell ref="BK2506:BP2506"/>
    <mergeCell ref="AK2507:AX2507"/>
    <mergeCell ref="AY2507:BB2507"/>
    <mergeCell ref="BC2507:BF2507"/>
    <mergeCell ref="BG2507:BJ2507"/>
    <mergeCell ref="BK2507:BP2507"/>
    <mergeCell ref="AK2504:AX2504"/>
    <mergeCell ref="AY2504:BB2504"/>
    <mergeCell ref="BC2504:BF2504"/>
    <mergeCell ref="BG2504:BJ2504"/>
    <mergeCell ref="BK2504:BP2504"/>
    <mergeCell ref="AK2505:AX2505"/>
    <mergeCell ref="AY2505:BB2505"/>
    <mergeCell ref="BC2505:BF2505"/>
    <mergeCell ref="BG2505:BJ2505"/>
    <mergeCell ref="BK2505:BP2505"/>
    <mergeCell ref="BC2488:BF2488"/>
    <mergeCell ref="BG2488:BJ2488"/>
    <mergeCell ref="BK2488:BP2488"/>
    <mergeCell ref="AK2489:AX2489"/>
    <mergeCell ref="AY2489:BB2489"/>
    <mergeCell ref="BC2489:BF2489"/>
    <mergeCell ref="BG2489:BJ2489"/>
    <mergeCell ref="BK2489:BP2489"/>
    <mergeCell ref="AK2502:AX2502"/>
    <mergeCell ref="AY2502:BB2502"/>
    <mergeCell ref="BC2502:BF2502"/>
    <mergeCell ref="BG2502:BJ2502"/>
    <mergeCell ref="BK2502:BP2502"/>
    <mergeCell ref="AK2503:AX2503"/>
    <mergeCell ref="AY2503:BB2503"/>
    <mergeCell ref="BC2503:BF2503"/>
    <mergeCell ref="BG2503:BJ2503"/>
    <mergeCell ref="BK2503:BP2503"/>
    <mergeCell ref="AK2500:AX2500"/>
    <mergeCell ref="AY2500:BB2500"/>
    <mergeCell ref="BC2500:BF2500"/>
    <mergeCell ref="BG2500:BJ2500"/>
    <mergeCell ref="BK2500:BP2500"/>
    <mergeCell ref="AK2501:AX2501"/>
    <mergeCell ref="AY2501:BB2501"/>
    <mergeCell ref="BC2501:BF2501"/>
    <mergeCell ref="BG2501:BJ2501"/>
    <mergeCell ref="BK2501:BP2501"/>
    <mergeCell ref="AK2498:AX2498"/>
    <mergeCell ref="AY2498:BB2498"/>
    <mergeCell ref="BC2498:BF2498"/>
    <mergeCell ref="BG2498:BJ2498"/>
    <mergeCell ref="BK2498:BP2498"/>
    <mergeCell ref="AK2499:AX2499"/>
    <mergeCell ref="AY2499:BB2499"/>
    <mergeCell ref="BC2499:BF2499"/>
    <mergeCell ref="BG2499:BJ2499"/>
    <mergeCell ref="BK2499:BP2499"/>
    <mergeCell ref="AK2496:AX2496"/>
    <mergeCell ref="AY2496:BB2496"/>
    <mergeCell ref="BC2496:BF2496"/>
    <mergeCell ref="BG2496:BJ2496"/>
    <mergeCell ref="BK2496:BP2496"/>
    <mergeCell ref="AK2497:AX2497"/>
    <mergeCell ref="AY2497:BB2497"/>
    <mergeCell ref="BC2497:BF2497"/>
    <mergeCell ref="BG2497:BJ2497"/>
    <mergeCell ref="BK2497:BP2497"/>
    <mergeCell ref="BG2486:BJ2486"/>
    <mergeCell ref="BK2486:BP2486"/>
    <mergeCell ref="AK2487:AX2487"/>
    <mergeCell ref="AY2487:BB2487"/>
    <mergeCell ref="BC2487:BF2487"/>
    <mergeCell ref="BG2487:BJ2487"/>
    <mergeCell ref="BK2487:BP2487"/>
    <mergeCell ref="BG2484:BJ2484"/>
    <mergeCell ref="BK2484:BP2484"/>
    <mergeCell ref="BQ2484:BW2513"/>
    <mergeCell ref="BX2484:CC2513"/>
    <mergeCell ref="CD2484:CI2513"/>
    <mergeCell ref="AK2485:AX2485"/>
    <mergeCell ref="AY2485:BB2485"/>
    <mergeCell ref="BC2485:BF2485"/>
    <mergeCell ref="BG2485:BJ2485"/>
    <mergeCell ref="BK2485:BP2485"/>
    <mergeCell ref="B2484:Y2513"/>
    <mergeCell ref="Z2484:AD2513"/>
    <mergeCell ref="AE2484:AJ2513"/>
    <mergeCell ref="AK2484:AX2484"/>
    <mergeCell ref="AY2484:BB2484"/>
    <mergeCell ref="BC2484:BF2484"/>
    <mergeCell ref="AK2486:AX2486"/>
    <mergeCell ref="AY2486:BB2486"/>
    <mergeCell ref="BC2486:BF2486"/>
    <mergeCell ref="AK2488:AX2488"/>
    <mergeCell ref="BC2481:BF2483"/>
    <mergeCell ref="BG2481:BJ2483"/>
    <mergeCell ref="BK2481:BP2483"/>
    <mergeCell ref="BQ2481:BW2483"/>
    <mergeCell ref="BX2481:CC2483"/>
    <mergeCell ref="CD2481:CI2483"/>
    <mergeCell ref="AK2494:AX2494"/>
    <mergeCell ref="AY2494:BB2494"/>
    <mergeCell ref="BC2494:BF2494"/>
    <mergeCell ref="BG2494:BJ2494"/>
    <mergeCell ref="BK2494:BP2494"/>
    <mergeCell ref="AK2495:AX2495"/>
    <mergeCell ref="AY2495:BB2495"/>
    <mergeCell ref="BC2495:BF2495"/>
    <mergeCell ref="BG2495:BJ2495"/>
    <mergeCell ref="BK2495:BP2495"/>
    <mergeCell ref="AK2492:AX2492"/>
    <mergeCell ref="AY2492:BB2492"/>
    <mergeCell ref="BC2492:BF2492"/>
    <mergeCell ref="BG2492:BJ2492"/>
    <mergeCell ref="BK2492:BP2492"/>
    <mergeCell ref="AK2493:AX2493"/>
    <mergeCell ref="AY2493:BB2493"/>
    <mergeCell ref="BC2493:BF2493"/>
    <mergeCell ref="BG2493:BJ2493"/>
    <mergeCell ref="BK2493:BP2493"/>
    <mergeCell ref="AK2490:AX2490"/>
    <mergeCell ref="AY2490:BB2490"/>
    <mergeCell ref="BC2490:BF2490"/>
    <mergeCell ref="BG2490:BJ2490"/>
    <mergeCell ref="BK2490:BP2490"/>
    <mergeCell ref="AK2491:AX2491"/>
    <mergeCell ref="AY2491:BB2491"/>
    <mergeCell ref="BC2491:BF2491"/>
    <mergeCell ref="BG2491:BJ2491"/>
    <mergeCell ref="BK2491:BP2491"/>
    <mergeCell ref="AY2488:BB2488"/>
    <mergeCell ref="B2479:AJ2479"/>
    <mergeCell ref="AK2479:BJ2479"/>
    <mergeCell ref="BK2479:BP2479"/>
    <mergeCell ref="BQ2479:CC2479"/>
    <mergeCell ref="CD2479:CI2479"/>
    <mergeCell ref="B2481:Y2483"/>
    <mergeCell ref="Z2481:AD2483"/>
    <mergeCell ref="AE2481:AJ2483"/>
    <mergeCell ref="AK2481:AX2483"/>
    <mergeCell ref="AY2481:BB2483"/>
    <mergeCell ref="AK2477:AX2477"/>
    <mergeCell ref="AY2477:BB2477"/>
    <mergeCell ref="BC2477:BF2477"/>
    <mergeCell ref="BG2477:BJ2477"/>
    <mergeCell ref="BK2477:BP2477"/>
    <mergeCell ref="AK2478:AX2478"/>
    <mergeCell ref="AY2478:BB2478"/>
    <mergeCell ref="BC2478:BF2478"/>
    <mergeCell ref="BG2478:BJ2478"/>
    <mergeCell ref="BK2478:BP2478"/>
    <mergeCell ref="AK2475:AX2475"/>
    <mergeCell ref="AY2475:BB2475"/>
    <mergeCell ref="BC2475:BF2475"/>
    <mergeCell ref="BG2475:BJ2475"/>
    <mergeCell ref="BK2475:BP2475"/>
    <mergeCell ref="AK2476:AX2476"/>
    <mergeCell ref="AY2476:BB2476"/>
    <mergeCell ref="BC2476:BF2476"/>
    <mergeCell ref="BG2476:BJ2476"/>
    <mergeCell ref="BK2476:BP2476"/>
    <mergeCell ref="AK2473:AX2473"/>
    <mergeCell ref="AY2473:BB2473"/>
    <mergeCell ref="BC2473:BF2473"/>
    <mergeCell ref="BG2473:BJ2473"/>
    <mergeCell ref="BK2473:BP2473"/>
    <mergeCell ref="AK2474:AX2474"/>
    <mergeCell ref="AY2474:BB2474"/>
    <mergeCell ref="BC2474:BF2474"/>
    <mergeCell ref="BG2474:BJ2474"/>
    <mergeCell ref="BK2474:BP2474"/>
    <mergeCell ref="B2449:Y2478"/>
    <mergeCell ref="Z2449:AD2478"/>
    <mergeCell ref="AE2449:AJ2478"/>
    <mergeCell ref="AY2459:BB2459"/>
    <mergeCell ref="BC2459:BF2459"/>
    <mergeCell ref="BG2459:BJ2459"/>
    <mergeCell ref="BK2459:BP2459"/>
    <mergeCell ref="AK2460:AX2460"/>
    <mergeCell ref="AY2460:BB2460"/>
    <mergeCell ref="BC2460:BF2460"/>
    <mergeCell ref="BG2460:BJ2460"/>
    <mergeCell ref="BK2460:BP2460"/>
    <mergeCell ref="AK2457:AX2457"/>
    <mergeCell ref="AY2457:BB2457"/>
    <mergeCell ref="BC2457:BF2457"/>
    <mergeCell ref="BG2457:BJ2457"/>
    <mergeCell ref="BK2457:BP2457"/>
    <mergeCell ref="AK2458:AX2458"/>
    <mergeCell ref="AY2458:BB2458"/>
    <mergeCell ref="BC2458:BF2458"/>
    <mergeCell ref="BG2458:BJ2458"/>
    <mergeCell ref="BK2458:BP2458"/>
    <mergeCell ref="AK2471:AX2471"/>
    <mergeCell ref="AY2471:BB2471"/>
    <mergeCell ref="BC2471:BF2471"/>
    <mergeCell ref="BG2471:BJ2471"/>
    <mergeCell ref="BK2471:BP2471"/>
    <mergeCell ref="AK2472:AX2472"/>
    <mergeCell ref="AY2472:BB2472"/>
    <mergeCell ref="BC2472:BF2472"/>
    <mergeCell ref="BG2472:BJ2472"/>
    <mergeCell ref="BK2472:BP2472"/>
    <mergeCell ref="AK2469:AX2469"/>
    <mergeCell ref="AY2469:BB2469"/>
    <mergeCell ref="BC2469:BF2469"/>
    <mergeCell ref="BG2469:BJ2469"/>
    <mergeCell ref="BK2469:BP2469"/>
    <mergeCell ref="AK2470:AX2470"/>
    <mergeCell ref="AY2470:BB2470"/>
    <mergeCell ref="BC2470:BF2470"/>
    <mergeCell ref="BG2470:BJ2470"/>
    <mergeCell ref="BK2470:BP2470"/>
    <mergeCell ref="AK2467:AX2467"/>
    <mergeCell ref="AY2467:BB2467"/>
    <mergeCell ref="BC2467:BF2467"/>
    <mergeCell ref="BG2467:BJ2467"/>
    <mergeCell ref="BK2467:BP2467"/>
    <mergeCell ref="AK2468:AX2468"/>
    <mergeCell ref="AY2468:BB2468"/>
    <mergeCell ref="BC2468:BF2468"/>
    <mergeCell ref="BG2468:BJ2468"/>
    <mergeCell ref="BK2468:BP2468"/>
    <mergeCell ref="AK2465:AX2465"/>
    <mergeCell ref="AY2465:BB2465"/>
    <mergeCell ref="BC2465:BF2465"/>
    <mergeCell ref="BG2465:BJ2465"/>
    <mergeCell ref="BK2465:BP2465"/>
    <mergeCell ref="AK2466:AX2466"/>
    <mergeCell ref="AY2466:BB2466"/>
    <mergeCell ref="BC2466:BF2466"/>
    <mergeCell ref="BG2466:BJ2466"/>
    <mergeCell ref="BK2466:BP2466"/>
    <mergeCell ref="AK2455:AX2455"/>
    <mergeCell ref="AY2455:BB2455"/>
    <mergeCell ref="BC2455:BF2455"/>
    <mergeCell ref="BG2455:BJ2455"/>
    <mergeCell ref="BK2455:BP2455"/>
    <mergeCell ref="AK2456:AX2456"/>
    <mergeCell ref="AY2456:BB2456"/>
    <mergeCell ref="BC2456:BF2456"/>
    <mergeCell ref="BG2456:BJ2456"/>
    <mergeCell ref="BK2456:BP2456"/>
    <mergeCell ref="AY2453:BB2453"/>
    <mergeCell ref="BC2453:BF2453"/>
    <mergeCell ref="BG2453:BJ2453"/>
    <mergeCell ref="BK2453:BP2453"/>
    <mergeCell ref="AK2454:AX2454"/>
    <mergeCell ref="AY2454:BB2454"/>
    <mergeCell ref="BC2454:BF2454"/>
    <mergeCell ref="BG2454:BJ2454"/>
    <mergeCell ref="BK2454:BP2454"/>
    <mergeCell ref="BG2451:BJ2451"/>
    <mergeCell ref="BK2451:BP2451"/>
    <mergeCell ref="AK2452:AX2452"/>
    <mergeCell ref="AY2452:BB2452"/>
    <mergeCell ref="BC2452:BF2452"/>
    <mergeCell ref="BG2452:BJ2452"/>
    <mergeCell ref="BK2452:BP2452"/>
    <mergeCell ref="BG2449:BJ2449"/>
    <mergeCell ref="BK2449:BP2449"/>
    <mergeCell ref="BQ2449:BW2478"/>
    <mergeCell ref="BX2449:CC2478"/>
    <mergeCell ref="CD2449:CI2478"/>
    <mergeCell ref="AK2450:AX2450"/>
    <mergeCell ref="AY2450:BB2450"/>
    <mergeCell ref="BC2450:BF2450"/>
    <mergeCell ref="BG2450:BJ2450"/>
    <mergeCell ref="BK2450:BP2450"/>
    <mergeCell ref="AK2449:AX2449"/>
    <mergeCell ref="AY2449:BB2449"/>
    <mergeCell ref="BC2449:BF2449"/>
    <mergeCell ref="AK2451:AX2451"/>
    <mergeCell ref="AY2451:BB2451"/>
    <mergeCell ref="BC2451:BF2451"/>
    <mergeCell ref="AK2453:AX2453"/>
    <mergeCell ref="AK2463:AX2463"/>
    <mergeCell ref="AY2463:BB2463"/>
    <mergeCell ref="BC2463:BF2463"/>
    <mergeCell ref="BG2463:BJ2463"/>
    <mergeCell ref="BK2463:BP2463"/>
    <mergeCell ref="AK2464:AX2464"/>
    <mergeCell ref="AY2464:BB2464"/>
    <mergeCell ref="BC2464:BF2464"/>
    <mergeCell ref="BG2464:BJ2464"/>
    <mergeCell ref="BK2464:BP2464"/>
    <mergeCell ref="AK2461:AX2461"/>
    <mergeCell ref="AY2461:BB2461"/>
    <mergeCell ref="BC2461:BF2461"/>
    <mergeCell ref="BG2461:BJ2461"/>
    <mergeCell ref="BK2461:BP2461"/>
    <mergeCell ref="AK2462:AX2462"/>
    <mergeCell ref="AY2462:BB2462"/>
    <mergeCell ref="BC2462:BF2462"/>
    <mergeCell ref="BG2462:BJ2462"/>
    <mergeCell ref="BK2462:BP2462"/>
    <mergeCell ref="AK2459:AX2459"/>
    <mergeCell ref="BC2446:BF2448"/>
    <mergeCell ref="BG2446:BJ2448"/>
    <mergeCell ref="BK2446:BP2448"/>
    <mergeCell ref="BQ2446:BW2448"/>
    <mergeCell ref="BX2446:CC2448"/>
    <mergeCell ref="CD2446:CI2448"/>
    <mergeCell ref="B2444:AJ2444"/>
    <mergeCell ref="AK2444:BJ2444"/>
    <mergeCell ref="BK2444:BP2444"/>
    <mergeCell ref="BQ2444:CC2444"/>
    <mergeCell ref="CD2444:CI2444"/>
    <mergeCell ref="B2446:Y2448"/>
    <mergeCell ref="Z2446:AD2448"/>
    <mergeCell ref="AE2446:AJ2448"/>
    <mergeCell ref="AK2446:AX2448"/>
    <mergeCell ref="AY2446:BB2448"/>
    <mergeCell ref="AK2442:AX2442"/>
    <mergeCell ref="AY2442:BB2442"/>
    <mergeCell ref="BC2442:BF2442"/>
    <mergeCell ref="BG2442:BJ2442"/>
    <mergeCell ref="BK2442:BP2442"/>
    <mergeCell ref="AK2443:AX2443"/>
    <mergeCell ref="AY2443:BB2443"/>
    <mergeCell ref="BC2443:BF2443"/>
    <mergeCell ref="BG2443:BJ2443"/>
    <mergeCell ref="BK2443:BP2443"/>
    <mergeCell ref="AK2440:AX2440"/>
    <mergeCell ref="AY2440:BB2440"/>
    <mergeCell ref="BC2440:BF2440"/>
    <mergeCell ref="BG2440:BJ2440"/>
    <mergeCell ref="BK2440:BP2440"/>
    <mergeCell ref="AK2441:AX2441"/>
    <mergeCell ref="AY2441:BB2441"/>
    <mergeCell ref="BC2441:BF2441"/>
    <mergeCell ref="BG2441:BJ2441"/>
    <mergeCell ref="BK2441:BP2441"/>
    <mergeCell ref="AK2438:AX2438"/>
    <mergeCell ref="AY2438:BB2438"/>
    <mergeCell ref="BC2438:BF2438"/>
    <mergeCell ref="BG2438:BJ2438"/>
    <mergeCell ref="BK2438:BP2438"/>
    <mergeCell ref="AK2439:AX2439"/>
    <mergeCell ref="AY2439:BB2439"/>
    <mergeCell ref="BC2439:BF2439"/>
    <mergeCell ref="BG2439:BJ2439"/>
    <mergeCell ref="BK2439:BP2439"/>
    <mergeCell ref="AK2436:AX2436"/>
    <mergeCell ref="AY2436:BB2436"/>
    <mergeCell ref="BC2436:BF2436"/>
    <mergeCell ref="BG2436:BJ2436"/>
    <mergeCell ref="BK2436:BP2436"/>
    <mergeCell ref="AK2437:AX2437"/>
    <mergeCell ref="AY2437:BB2437"/>
    <mergeCell ref="BC2437:BF2437"/>
    <mergeCell ref="BG2437:BJ2437"/>
    <mergeCell ref="BK2437:BP2437"/>
    <mergeCell ref="AK2434:AX2434"/>
    <mergeCell ref="AY2434:BB2434"/>
    <mergeCell ref="BC2434:BF2434"/>
    <mergeCell ref="BG2434:BJ2434"/>
    <mergeCell ref="BK2434:BP2434"/>
    <mergeCell ref="AK2435:AX2435"/>
    <mergeCell ref="AY2435:BB2435"/>
    <mergeCell ref="BC2435:BF2435"/>
    <mergeCell ref="BG2435:BJ2435"/>
    <mergeCell ref="BK2435:BP2435"/>
    <mergeCell ref="AK2432:AX2432"/>
    <mergeCell ref="AY2432:BB2432"/>
    <mergeCell ref="BC2432:BF2432"/>
    <mergeCell ref="BG2432:BJ2432"/>
    <mergeCell ref="BK2432:BP2432"/>
    <mergeCell ref="AK2433:AX2433"/>
    <mergeCell ref="AY2433:BB2433"/>
    <mergeCell ref="BC2433:BF2433"/>
    <mergeCell ref="BG2433:BJ2433"/>
    <mergeCell ref="BK2433:BP2433"/>
    <mergeCell ref="BK2419:BP2419"/>
    <mergeCell ref="BG2416:BJ2416"/>
    <mergeCell ref="BK2416:BP2416"/>
    <mergeCell ref="AK2417:AX2417"/>
    <mergeCell ref="AY2417:BB2417"/>
    <mergeCell ref="BC2417:BF2417"/>
    <mergeCell ref="BG2417:BJ2417"/>
    <mergeCell ref="BK2417:BP2417"/>
    <mergeCell ref="AK2430:AX2430"/>
    <mergeCell ref="AY2430:BB2430"/>
    <mergeCell ref="BC2430:BF2430"/>
    <mergeCell ref="BG2430:BJ2430"/>
    <mergeCell ref="BK2430:BP2430"/>
    <mergeCell ref="AK2431:AX2431"/>
    <mergeCell ref="AY2431:BB2431"/>
    <mergeCell ref="BC2431:BF2431"/>
    <mergeCell ref="BG2431:BJ2431"/>
    <mergeCell ref="BK2431:BP2431"/>
    <mergeCell ref="AK2428:AX2428"/>
    <mergeCell ref="AY2428:BB2428"/>
    <mergeCell ref="BC2428:BF2428"/>
    <mergeCell ref="BG2428:BJ2428"/>
    <mergeCell ref="BK2428:BP2428"/>
    <mergeCell ref="AK2429:AX2429"/>
    <mergeCell ref="AY2429:BB2429"/>
    <mergeCell ref="BC2429:BF2429"/>
    <mergeCell ref="BG2429:BJ2429"/>
    <mergeCell ref="BK2429:BP2429"/>
    <mergeCell ref="AK2426:AX2426"/>
    <mergeCell ref="AY2426:BB2426"/>
    <mergeCell ref="BC2426:BF2426"/>
    <mergeCell ref="BG2426:BJ2426"/>
    <mergeCell ref="BK2426:BP2426"/>
    <mergeCell ref="AK2427:AX2427"/>
    <mergeCell ref="AY2427:BB2427"/>
    <mergeCell ref="BC2427:BF2427"/>
    <mergeCell ref="BG2427:BJ2427"/>
    <mergeCell ref="BK2427:BP2427"/>
    <mergeCell ref="AK2424:AX2424"/>
    <mergeCell ref="AY2424:BB2424"/>
    <mergeCell ref="BC2424:BF2424"/>
    <mergeCell ref="BG2424:BJ2424"/>
    <mergeCell ref="BK2424:BP2424"/>
    <mergeCell ref="AK2425:AX2425"/>
    <mergeCell ref="AY2425:BB2425"/>
    <mergeCell ref="BC2425:BF2425"/>
    <mergeCell ref="BG2425:BJ2425"/>
    <mergeCell ref="BK2425:BP2425"/>
    <mergeCell ref="BG2414:BJ2414"/>
    <mergeCell ref="BK2414:BP2414"/>
    <mergeCell ref="BQ2414:BW2443"/>
    <mergeCell ref="BX2414:CC2443"/>
    <mergeCell ref="CD2414:CI2443"/>
    <mergeCell ref="AK2415:AX2415"/>
    <mergeCell ref="AY2415:BB2415"/>
    <mergeCell ref="BC2415:BF2415"/>
    <mergeCell ref="BG2415:BJ2415"/>
    <mergeCell ref="BK2415:BP2415"/>
    <mergeCell ref="B2414:Y2443"/>
    <mergeCell ref="Z2414:AD2443"/>
    <mergeCell ref="AE2414:AJ2443"/>
    <mergeCell ref="AK2414:AX2414"/>
    <mergeCell ref="AY2414:BB2414"/>
    <mergeCell ref="BC2414:BF2414"/>
    <mergeCell ref="AK2416:AX2416"/>
    <mergeCell ref="AY2416:BB2416"/>
    <mergeCell ref="BC2416:BF2416"/>
    <mergeCell ref="AK2418:AX2418"/>
    <mergeCell ref="BC2411:BF2413"/>
    <mergeCell ref="BG2411:BJ2413"/>
    <mergeCell ref="BK2411:BP2413"/>
    <mergeCell ref="BQ2411:BW2413"/>
    <mergeCell ref="BX2411:CC2413"/>
    <mergeCell ref="CD2411:CI2413"/>
    <mergeCell ref="B2409:AJ2409"/>
    <mergeCell ref="AK2409:BJ2409"/>
    <mergeCell ref="BK2409:BP2409"/>
    <mergeCell ref="BQ2409:CC2409"/>
    <mergeCell ref="CD2409:CI2409"/>
    <mergeCell ref="B2411:Y2413"/>
    <mergeCell ref="Z2411:AD2413"/>
    <mergeCell ref="AE2411:AJ2413"/>
    <mergeCell ref="AK2411:AX2413"/>
    <mergeCell ref="AY2411:BB2413"/>
    <mergeCell ref="AK2422:AX2422"/>
    <mergeCell ref="AY2422:BB2422"/>
    <mergeCell ref="BC2422:BF2422"/>
    <mergeCell ref="BG2422:BJ2422"/>
    <mergeCell ref="BK2422:BP2422"/>
    <mergeCell ref="AK2423:AX2423"/>
    <mergeCell ref="AY2423:BB2423"/>
    <mergeCell ref="BC2423:BF2423"/>
    <mergeCell ref="BG2423:BJ2423"/>
    <mergeCell ref="BK2423:BP2423"/>
    <mergeCell ref="AK2420:AX2420"/>
    <mergeCell ref="AY2420:BB2420"/>
    <mergeCell ref="BC2420:BF2420"/>
    <mergeCell ref="BG2420:BJ2420"/>
    <mergeCell ref="BK2420:BP2420"/>
    <mergeCell ref="AK2421:AX2421"/>
    <mergeCell ref="AY2421:BB2421"/>
    <mergeCell ref="BC2421:BF2421"/>
    <mergeCell ref="BG2421:BJ2421"/>
    <mergeCell ref="BK2421:BP2421"/>
    <mergeCell ref="AY2418:BB2418"/>
    <mergeCell ref="BC2418:BF2418"/>
    <mergeCell ref="BG2418:BJ2418"/>
    <mergeCell ref="BK2418:BP2418"/>
    <mergeCell ref="AK2419:AX2419"/>
    <mergeCell ref="AY2419:BB2419"/>
    <mergeCell ref="BC2419:BF2419"/>
    <mergeCell ref="BG2419:BJ2419"/>
    <mergeCell ref="AK2407:AX2407"/>
    <mergeCell ref="AY2407:BB2407"/>
    <mergeCell ref="BC2407:BF2407"/>
    <mergeCell ref="BG2407:BJ2407"/>
    <mergeCell ref="BK2407:BP2407"/>
    <mergeCell ref="AK2408:AX2408"/>
    <mergeCell ref="AY2408:BB2408"/>
    <mergeCell ref="BC2408:BF2408"/>
    <mergeCell ref="BG2408:BJ2408"/>
    <mergeCell ref="BK2408:BP2408"/>
    <mergeCell ref="AK2405:AX2405"/>
    <mergeCell ref="AY2405:BB2405"/>
    <mergeCell ref="BC2405:BF2405"/>
    <mergeCell ref="BG2405:BJ2405"/>
    <mergeCell ref="BK2405:BP2405"/>
    <mergeCell ref="AK2406:AX2406"/>
    <mergeCell ref="AY2406:BB2406"/>
    <mergeCell ref="BC2406:BF2406"/>
    <mergeCell ref="BG2406:BJ2406"/>
    <mergeCell ref="BK2406:BP2406"/>
    <mergeCell ref="AK2403:AX2403"/>
    <mergeCell ref="AY2403:BB2403"/>
    <mergeCell ref="BC2403:BF2403"/>
    <mergeCell ref="BG2403:BJ2403"/>
    <mergeCell ref="BK2403:BP2403"/>
    <mergeCell ref="AK2404:AX2404"/>
    <mergeCell ref="AY2404:BB2404"/>
    <mergeCell ref="BC2404:BF2404"/>
    <mergeCell ref="BG2404:BJ2404"/>
    <mergeCell ref="BK2404:BP2404"/>
    <mergeCell ref="AK2401:AX2401"/>
    <mergeCell ref="AY2401:BB2401"/>
    <mergeCell ref="BC2401:BF2401"/>
    <mergeCell ref="BG2401:BJ2401"/>
    <mergeCell ref="BK2401:BP2401"/>
    <mergeCell ref="AK2402:AX2402"/>
    <mergeCell ref="AY2402:BB2402"/>
    <mergeCell ref="BC2402:BF2402"/>
    <mergeCell ref="BG2402:BJ2402"/>
    <mergeCell ref="BK2402:BP2402"/>
    <mergeCell ref="BG2388:BJ2388"/>
    <mergeCell ref="BK2388:BP2388"/>
    <mergeCell ref="AK2385:AX2385"/>
    <mergeCell ref="AY2385:BB2385"/>
    <mergeCell ref="BC2385:BF2385"/>
    <mergeCell ref="BG2385:BJ2385"/>
    <mergeCell ref="BK2385:BP2385"/>
    <mergeCell ref="AK2386:AX2386"/>
    <mergeCell ref="AY2386:BB2386"/>
    <mergeCell ref="BC2386:BF2386"/>
    <mergeCell ref="BG2386:BJ2386"/>
    <mergeCell ref="BK2386:BP2386"/>
    <mergeCell ref="AK2399:AX2399"/>
    <mergeCell ref="AY2399:BB2399"/>
    <mergeCell ref="BC2399:BF2399"/>
    <mergeCell ref="BG2399:BJ2399"/>
    <mergeCell ref="BK2399:BP2399"/>
    <mergeCell ref="AK2400:AX2400"/>
    <mergeCell ref="AY2400:BB2400"/>
    <mergeCell ref="BC2400:BF2400"/>
    <mergeCell ref="BG2400:BJ2400"/>
    <mergeCell ref="BK2400:BP2400"/>
    <mergeCell ref="AK2397:AX2397"/>
    <mergeCell ref="AY2397:BB2397"/>
    <mergeCell ref="BC2397:BF2397"/>
    <mergeCell ref="BG2397:BJ2397"/>
    <mergeCell ref="BK2397:BP2397"/>
    <mergeCell ref="AK2398:AX2398"/>
    <mergeCell ref="AY2398:BB2398"/>
    <mergeCell ref="BC2398:BF2398"/>
    <mergeCell ref="BG2398:BJ2398"/>
    <mergeCell ref="BK2398:BP2398"/>
    <mergeCell ref="AK2395:AX2395"/>
    <mergeCell ref="AY2395:BB2395"/>
    <mergeCell ref="BC2395:BF2395"/>
    <mergeCell ref="BG2395:BJ2395"/>
    <mergeCell ref="BK2395:BP2395"/>
    <mergeCell ref="AK2396:AX2396"/>
    <mergeCell ref="AY2396:BB2396"/>
    <mergeCell ref="BC2396:BF2396"/>
    <mergeCell ref="BG2396:BJ2396"/>
    <mergeCell ref="BK2396:BP2396"/>
    <mergeCell ref="AK2393:AX2393"/>
    <mergeCell ref="AY2393:BB2393"/>
    <mergeCell ref="BC2393:BF2393"/>
    <mergeCell ref="BG2393:BJ2393"/>
    <mergeCell ref="BK2393:BP2393"/>
    <mergeCell ref="AK2394:AX2394"/>
    <mergeCell ref="AY2394:BB2394"/>
    <mergeCell ref="BC2394:BF2394"/>
    <mergeCell ref="BG2394:BJ2394"/>
    <mergeCell ref="BK2394:BP2394"/>
    <mergeCell ref="AY2383:BB2383"/>
    <mergeCell ref="BC2383:BF2383"/>
    <mergeCell ref="BG2383:BJ2383"/>
    <mergeCell ref="BK2383:BP2383"/>
    <mergeCell ref="AK2384:AX2384"/>
    <mergeCell ref="AY2384:BB2384"/>
    <mergeCell ref="BC2384:BF2384"/>
    <mergeCell ref="BG2384:BJ2384"/>
    <mergeCell ref="BK2384:BP2384"/>
    <mergeCell ref="BG2381:BJ2381"/>
    <mergeCell ref="BK2381:BP2381"/>
    <mergeCell ref="AK2382:AX2382"/>
    <mergeCell ref="AY2382:BB2382"/>
    <mergeCell ref="BC2382:BF2382"/>
    <mergeCell ref="BG2382:BJ2382"/>
    <mergeCell ref="BK2382:BP2382"/>
    <mergeCell ref="BG2379:BJ2379"/>
    <mergeCell ref="BK2379:BP2379"/>
    <mergeCell ref="BQ2379:BW2408"/>
    <mergeCell ref="BX2379:CC2408"/>
    <mergeCell ref="CD2379:CI2408"/>
    <mergeCell ref="AK2380:AX2380"/>
    <mergeCell ref="AY2380:BB2380"/>
    <mergeCell ref="BC2380:BF2380"/>
    <mergeCell ref="BG2380:BJ2380"/>
    <mergeCell ref="BK2380:BP2380"/>
    <mergeCell ref="B2379:Y2408"/>
    <mergeCell ref="Z2379:AD2408"/>
    <mergeCell ref="AE2379:AJ2408"/>
    <mergeCell ref="AK2379:AX2379"/>
    <mergeCell ref="AY2379:BB2379"/>
    <mergeCell ref="BC2379:BF2379"/>
    <mergeCell ref="AK2381:AX2381"/>
    <mergeCell ref="AY2381:BB2381"/>
    <mergeCell ref="BC2381:BF2381"/>
    <mergeCell ref="AK2383:AX2383"/>
    <mergeCell ref="AK2391:AX2391"/>
    <mergeCell ref="AY2391:BB2391"/>
    <mergeCell ref="BC2391:BF2391"/>
    <mergeCell ref="BG2391:BJ2391"/>
    <mergeCell ref="BK2391:BP2391"/>
    <mergeCell ref="AK2392:AX2392"/>
    <mergeCell ref="AY2392:BB2392"/>
    <mergeCell ref="BC2392:BF2392"/>
    <mergeCell ref="BG2392:BJ2392"/>
    <mergeCell ref="BK2392:BP2392"/>
    <mergeCell ref="AK2389:AX2389"/>
    <mergeCell ref="AY2389:BB2389"/>
    <mergeCell ref="BC2389:BF2389"/>
    <mergeCell ref="BG2389:BJ2389"/>
    <mergeCell ref="BK2389:BP2389"/>
    <mergeCell ref="AK2390:AX2390"/>
    <mergeCell ref="AY2390:BB2390"/>
    <mergeCell ref="BC2390:BF2390"/>
    <mergeCell ref="BG2390:BJ2390"/>
    <mergeCell ref="BK2390:BP2390"/>
    <mergeCell ref="AK2387:AX2387"/>
    <mergeCell ref="AY2387:BB2387"/>
    <mergeCell ref="BC2387:BF2387"/>
    <mergeCell ref="BG2387:BJ2387"/>
    <mergeCell ref="BK2387:BP2387"/>
    <mergeCell ref="AK2388:AX2388"/>
    <mergeCell ref="AY2388:BB2388"/>
    <mergeCell ref="BC2388:BF2388"/>
    <mergeCell ref="BC2376:BF2378"/>
    <mergeCell ref="BG2376:BJ2378"/>
    <mergeCell ref="BK2376:BP2378"/>
    <mergeCell ref="BQ2376:BW2378"/>
    <mergeCell ref="BX2376:CC2378"/>
    <mergeCell ref="CD2376:CI2378"/>
    <mergeCell ref="B2374:AJ2374"/>
    <mergeCell ref="AK2374:BJ2374"/>
    <mergeCell ref="BK2374:BP2374"/>
    <mergeCell ref="BQ2374:CC2374"/>
    <mergeCell ref="CD2374:CI2374"/>
    <mergeCell ref="B2376:Y2378"/>
    <mergeCell ref="Z2376:AD2378"/>
    <mergeCell ref="AE2376:AJ2378"/>
    <mergeCell ref="AK2376:AX2378"/>
    <mergeCell ref="AY2376:BB2378"/>
    <mergeCell ref="AK2372:AX2372"/>
    <mergeCell ref="AY2372:BB2372"/>
    <mergeCell ref="BC2372:BF2372"/>
    <mergeCell ref="BG2372:BJ2372"/>
    <mergeCell ref="BK2372:BP2372"/>
    <mergeCell ref="AK2373:AX2373"/>
    <mergeCell ref="AY2373:BB2373"/>
    <mergeCell ref="BC2373:BF2373"/>
    <mergeCell ref="BG2373:BJ2373"/>
    <mergeCell ref="BK2373:BP2373"/>
    <mergeCell ref="AK2370:AX2370"/>
    <mergeCell ref="AY2370:BB2370"/>
    <mergeCell ref="BC2370:BF2370"/>
    <mergeCell ref="BG2370:BJ2370"/>
    <mergeCell ref="BK2370:BP2370"/>
    <mergeCell ref="AK2371:AX2371"/>
    <mergeCell ref="AY2371:BB2371"/>
    <mergeCell ref="BC2371:BF2371"/>
    <mergeCell ref="BG2371:BJ2371"/>
    <mergeCell ref="BK2371:BP2371"/>
    <mergeCell ref="AK2368:AX2368"/>
    <mergeCell ref="AY2368:BB2368"/>
    <mergeCell ref="BC2368:BF2368"/>
    <mergeCell ref="BG2368:BJ2368"/>
    <mergeCell ref="BK2368:BP2368"/>
    <mergeCell ref="AK2369:AX2369"/>
    <mergeCell ref="AY2369:BB2369"/>
    <mergeCell ref="BC2369:BF2369"/>
    <mergeCell ref="BG2369:BJ2369"/>
    <mergeCell ref="BK2369:BP2369"/>
    <mergeCell ref="AK2366:AX2366"/>
    <mergeCell ref="AY2366:BB2366"/>
    <mergeCell ref="BC2366:BF2366"/>
    <mergeCell ref="BG2366:BJ2366"/>
    <mergeCell ref="BK2366:BP2366"/>
    <mergeCell ref="AK2367:AX2367"/>
    <mergeCell ref="AY2367:BB2367"/>
    <mergeCell ref="BC2367:BF2367"/>
    <mergeCell ref="BG2367:BJ2367"/>
    <mergeCell ref="BK2367:BP2367"/>
    <mergeCell ref="AK2364:AX2364"/>
    <mergeCell ref="AY2364:BB2364"/>
    <mergeCell ref="BC2364:BF2364"/>
    <mergeCell ref="BG2364:BJ2364"/>
    <mergeCell ref="BK2364:BP2364"/>
    <mergeCell ref="AK2365:AX2365"/>
    <mergeCell ref="AY2365:BB2365"/>
    <mergeCell ref="BC2365:BF2365"/>
    <mergeCell ref="BG2365:BJ2365"/>
    <mergeCell ref="BK2365:BP2365"/>
    <mergeCell ref="AK2362:AX2362"/>
    <mergeCell ref="AY2362:BB2362"/>
    <mergeCell ref="BC2362:BF2362"/>
    <mergeCell ref="BG2362:BJ2362"/>
    <mergeCell ref="BK2362:BP2362"/>
    <mergeCell ref="AK2363:AX2363"/>
    <mergeCell ref="AY2363:BB2363"/>
    <mergeCell ref="BC2363:BF2363"/>
    <mergeCell ref="BG2363:BJ2363"/>
    <mergeCell ref="BK2363:BP2363"/>
    <mergeCell ref="BK2349:BP2349"/>
    <mergeCell ref="BG2346:BJ2346"/>
    <mergeCell ref="BK2346:BP2346"/>
    <mergeCell ref="AK2347:AX2347"/>
    <mergeCell ref="AY2347:BB2347"/>
    <mergeCell ref="BC2347:BF2347"/>
    <mergeCell ref="BG2347:BJ2347"/>
    <mergeCell ref="BK2347:BP2347"/>
    <mergeCell ref="AK2360:AX2360"/>
    <mergeCell ref="AY2360:BB2360"/>
    <mergeCell ref="BC2360:BF2360"/>
    <mergeCell ref="BG2360:BJ2360"/>
    <mergeCell ref="BK2360:BP2360"/>
    <mergeCell ref="AK2361:AX2361"/>
    <mergeCell ref="AY2361:BB2361"/>
    <mergeCell ref="BC2361:BF2361"/>
    <mergeCell ref="BG2361:BJ2361"/>
    <mergeCell ref="BK2361:BP2361"/>
    <mergeCell ref="AK2358:AX2358"/>
    <mergeCell ref="AY2358:BB2358"/>
    <mergeCell ref="BC2358:BF2358"/>
    <mergeCell ref="BG2358:BJ2358"/>
    <mergeCell ref="BK2358:BP2358"/>
    <mergeCell ref="AK2359:AX2359"/>
    <mergeCell ref="AY2359:BB2359"/>
    <mergeCell ref="BC2359:BF2359"/>
    <mergeCell ref="BG2359:BJ2359"/>
    <mergeCell ref="BK2359:BP2359"/>
    <mergeCell ref="AK2356:AX2356"/>
    <mergeCell ref="AY2356:BB2356"/>
    <mergeCell ref="BC2356:BF2356"/>
    <mergeCell ref="BG2356:BJ2356"/>
    <mergeCell ref="BK2356:BP2356"/>
    <mergeCell ref="AK2357:AX2357"/>
    <mergeCell ref="AY2357:BB2357"/>
    <mergeCell ref="BC2357:BF2357"/>
    <mergeCell ref="BG2357:BJ2357"/>
    <mergeCell ref="BK2357:BP2357"/>
    <mergeCell ref="AK2354:AX2354"/>
    <mergeCell ref="AY2354:BB2354"/>
    <mergeCell ref="BC2354:BF2354"/>
    <mergeCell ref="BG2354:BJ2354"/>
    <mergeCell ref="BK2354:BP2354"/>
    <mergeCell ref="AK2355:AX2355"/>
    <mergeCell ref="AY2355:BB2355"/>
    <mergeCell ref="BC2355:BF2355"/>
    <mergeCell ref="BG2355:BJ2355"/>
    <mergeCell ref="BK2355:BP2355"/>
    <mergeCell ref="BG2344:BJ2344"/>
    <mergeCell ref="BK2344:BP2344"/>
    <mergeCell ref="BQ2344:BW2373"/>
    <mergeCell ref="BX2344:CC2373"/>
    <mergeCell ref="CD2344:CI2373"/>
    <mergeCell ref="AK2345:AX2345"/>
    <mergeCell ref="AY2345:BB2345"/>
    <mergeCell ref="BC2345:BF2345"/>
    <mergeCell ref="BG2345:BJ2345"/>
    <mergeCell ref="BK2345:BP2345"/>
    <mergeCell ref="B2344:Y2373"/>
    <mergeCell ref="Z2344:AD2373"/>
    <mergeCell ref="AE2344:AJ2373"/>
    <mergeCell ref="AK2344:AX2344"/>
    <mergeCell ref="AY2344:BB2344"/>
    <mergeCell ref="BC2344:BF2344"/>
    <mergeCell ref="AK2346:AX2346"/>
    <mergeCell ref="AY2346:BB2346"/>
    <mergeCell ref="BC2346:BF2346"/>
    <mergeCell ref="AK2348:AX2348"/>
    <mergeCell ref="BC2341:BF2343"/>
    <mergeCell ref="BG2341:BJ2343"/>
    <mergeCell ref="BK2341:BP2343"/>
    <mergeCell ref="BQ2341:BW2343"/>
    <mergeCell ref="BX2341:CC2343"/>
    <mergeCell ref="CD2341:CI2343"/>
    <mergeCell ref="B2339:AJ2339"/>
    <mergeCell ref="AK2339:BJ2339"/>
    <mergeCell ref="BK2339:BP2339"/>
    <mergeCell ref="BQ2339:CC2339"/>
    <mergeCell ref="CD2339:CI2339"/>
    <mergeCell ref="B2341:Y2343"/>
    <mergeCell ref="Z2341:AD2343"/>
    <mergeCell ref="AE2341:AJ2343"/>
    <mergeCell ref="AK2341:AX2343"/>
    <mergeCell ref="AY2341:BB2343"/>
    <mergeCell ref="AK2352:AX2352"/>
    <mergeCell ref="AY2352:BB2352"/>
    <mergeCell ref="BC2352:BF2352"/>
    <mergeCell ref="BG2352:BJ2352"/>
    <mergeCell ref="BK2352:BP2352"/>
    <mergeCell ref="AK2353:AX2353"/>
    <mergeCell ref="AY2353:BB2353"/>
    <mergeCell ref="BC2353:BF2353"/>
    <mergeCell ref="BG2353:BJ2353"/>
    <mergeCell ref="BK2353:BP2353"/>
    <mergeCell ref="AK2350:AX2350"/>
    <mergeCell ref="AY2350:BB2350"/>
    <mergeCell ref="BC2350:BF2350"/>
    <mergeCell ref="BG2350:BJ2350"/>
    <mergeCell ref="BK2350:BP2350"/>
    <mergeCell ref="AK2351:AX2351"/>
    <mergeCell ref="AY2351:BB2351"/>
    <mergeCell ref="BC2351:BF2351"/>
    <mergeCell ref="BG2351:BJ2351"/>
    <mergeCell ref="BK2351:BP2351"/>
    <mergeCell ref="AY2348:BB2348"/>
    <mergeCell ref="BC2348:BF2348"/>
    <mergeCell ref="BG2348:BJ2348"/>
    <mergeCell ref="BK2348:BP2348"/>
    <mergeCell ref="AK2349:AX2349"/>
    <mergeCell ref="AY2349:BB2349"/>
    <mergeCell ref="BC2349:BF2349"/>
    <mergeCell ref="BG2349:BJ2349"/>
    <mergeCell ref="AK2337:AX2337"/>
    <mergeCell ref="AY2337:BB2337"/>
    <mergeCell ref="BC2337:BF2337"/>
    <mergeCell ref="BG2337:BJ2337"/>
    <mergeCell ref="BK2337:BP2337"/>
    <mergeCell ref="AK2338:AX2338"/>
    <mergeCell ref="AY2338:BB2338"/>
    <mergeCell ref="BC2338:BF2338"/>
    <mergeCell ref="BG2338:BJ2338"/>
    <mergeCell ref="BK2338:BP2338"/>
    <mergeCell ref="AK2335:AX2335"/>
    <mergeCell ref="AY2335:BB2335"/>
    <mergeCell ref="BC2335:BF2335"/>
    <mergeCell ref="BG2335:BJ2335"/>
    <mergeCell ref="BK2335:BP2335"/>
    <mergeCell ref="AK2336:AX2336"/>
    <mergeCell ref="AY2336:BB2336"/>
    <mergeCell ref="BC2336:BF2336"/>
    <mergeCell ref="BG2336:BJ2336"/>
    <mergeCell ref="BK2336:BP2336"/>
    <mergeCell ref="AK2333:AX2333"/>
    <mergeCell ref="AY2333:BB2333"/>
    <mergeCell ref="BC2333:BF2333"/>
    <mergeCell ref="BG2333:BJ2333"/>
    <mergeCell ref="BK2333:BP2333"/>
    <mergeCell ref="AK2334:AX2334"/>
    <mergeCell ref="AY2334:BB2334"/>
    <mergeCell ref="BC2334:BF2334"/>
    <mergeCell ref="BG2334:BJ2334"/>
    <mergeCell ref="BK2334:BP2334"/>
    <mergeCell ref="AK2331:AX2331"/>
    <mergeCell ref="AY2331:BB2331"/>
    <mergeCell ref="BC2331:BF2331"/>
    <mergeCell ref="BG2331:BJ2331"/>
    <mergeCell ref="BK2331:BP2331"/>
    <mergeCell ref="AK2332:AX2332"/>
    <mergeCell ref="AY2332:BB2332"/>
    <mergeCell ref="BC2332:BF2332"/>
    <mergeCell ref="BG2332:BJ2332"/>
    <mergeCell ref="BK2332:BP2332"/>
    <mergeCell ref="BG2318:BJ2318"/>
    <mergeCell ref="BK2318:BP2318"/>
    <mergeCell ref="AK2315:AX2315"/>
    <mergeCell ref="AY2315:BB2315"/>
    <mergeCell ref="BC2315:BF2315"/>
    <mergeCell ref="BG2315:BJ2315"/>
    <mergeCell ref="BK2315:BP2315"/>
    <mergeCell ref="AK2316:AX2316"/>
    <mergeCell ref="AY2316:BB2316"/>
    <mergeCell ref="BC2316:BF2316"/>
    <mergeCell ref="BG2316:BJ2316"/>
    <mergeCell ref="BK2316:BP2316"/>
    <mergeCell ref="AK2329:AX2329"/>
    <mergeCell ref="AY2329:BB2329"/>
    <mergeCell ref="BC2329:BF2329"/>
    <mergeCell ref="BG2329:BJ2329"/>
    <mergeCell ref="BK2329:BP2329"/>
    <mergeCell ref="AK2330:AX2330"/>
    <mergeCell ref="AY2330:BB2330"/>
    <mergeCell ref="BC2330:BF2330"/>
    <mergeCell ref="BG2330:BJ2330"/>
    <mergeCell ref="BK2330:BP2330"/>
    <mergeCell ref="AK2327:AX2327"/>
    <mergeCell ref="AY2327:BB2327"/>
    <mergeCell ref="BC2327:BF2327"/>
    <mergeCell ref="BG2327:BJ2327"/>
    <mergeCell ref="BK2327:BP2327"/>
    <mergeCell ref="AK2328:AX2328"/>
    <mergeCell ref="AY2328:BB2328"/>
    <mergeCell ref="BC2328:BF2328"/>
    <mergeCell ref="BG2328:BJ2328"/>
    <mergeCell ref="BK2328:BP2328"/>
    <mergeCell ref="AK2325:AX2325"/>
    <mergeCell ref="AY2325:BB2325"/>
    <mergeCell ref="BC2325:BF2325"/>
    <mergeCell ref="BG2325:BJ2325"/>
    <mergeCell ref="BK2325:BP2325"/>
    <mergeCell ref="AK2326:AX2326"/>
    <mergeCell ref="AY2326:BB2326"/>
    <mergeCell ref="BC2326:BF2326"/>
    <mergeCell ref="BG2326:BJ2326"/>
    <mergeCell ref="BK2326:BP2326"/>
    <mergeCell ref="AK2323:AX2323"/>
    <mergeCell ref="AY2323:BB2323"/>
    <mergeCell ref="BC2323:BF2323"/>
    <mergeCell ref="BG2323:BJ2323"/>
    <mergeCell ref="BK2323:BP2323"/>
    <mergeCell ref="AK2324:AX2324"/>
    <mergeCell ref="AY2324:BB2324"/>
    <mergeCell ref="BC2324:BF2324"/>
    <mergeCell ref="BG2324:BJ2324"/>
    <mergeCell ref="BK2324:BP2324"/>
    <mergeCell ref="AY2313:BB2313"/>
    <mergeCell ref="BC2313:BF2313"/>
    <mergeCell ref="BG2313:BJ2313"/>
    <mergeCell ref="BK2313:BP2313"/>
    <mergeCell ref="AK2314:AX2314"/>
    <mergeCell ref="AY2314:BB2314"/>
    <mergeCell ref="BC2314:BF2314"/>
    <mergeCell ref="BG2314:BJ2314"/>
    <mergeCell ref="BK2314:BP2314"/>
    <mergeCell ref="BG2311:BJ2311"/>
    <mergeCell ref="BK2311:BP2311"/>
    <mergeCell ref="AK2312:AX2312"/>
    <mergeCell ref="AY2312:BB2312"/>
    <mergeCell ref="BC2312:BF2312"/>
    <mergeCell ref="BG2312:BJ2312"/>
    <mergeCell ref="BK2312:BP2312"/>
    <mergeCell ref="BG2309:BJ2309"/>
    <mergeCell ref="BK2309:BP2309"/>
    <mergeCell ref="BQ2309:BW2338"/>
    <mergeCell ref="BX2309:CC2338"/>
    <mergeCell ref="CD2309:CI2338"/>
    <mergeCell ref="AK2310:AX2310"/>
    <mergeCell ref="AY2310:BB2310"/>
    <mergeCell ref="BC2310:BF2310"/>
    <mergeCell ref="BG2310:BJ2310"/>
    <mergeCell ref="BK2310:BP2310"/>
    <mergeCell ref="B2309:Y2338"/>
    <mergeCell ref="Z2309:AD2338"/>
    <mergeCell ref="AE2309:AJ2338"/>
    <mergeCell ref="AK2309:AX2309"/>
    <mergeCell ref="AY2309:BB2309"/>
    <mergeCell ref="BC2309:BF2309"/>
    <mergeCell ref="AK2311:AX2311"/>
    <mergeCell ref="AY2311:BB2311"/>
    <mergeCell ref="BC2311:BF2311"/>
    <mergeCell ref="AK2313:AX2313"/>
    <mergeCell ref="AK2321:AX2321"/>
    <mergeCell ref="AY2321:BB2321"/>
    <mergeCell ref="BC2321:BF2321"/>
    <mergeCell ref="BG2321:BJ2321"/>
    <mergeCell ref="BK2321:BP2321"/>
    <mergeCell ref="AK2322:AX2322"/>
    <mergeCell ref="AY2322:BB2322"/>
    <mergeCell ref="BC2322:BF2322"/>
    <mergeCell ref="BG2322:BJ2322"/>
    <mergeCell ref="BK2322:BP2322"/>
    <mergeCell ref="AK2319:AX2319"/>
    <mergeCell ref="AY2319:BB2319"/>
    <mergeCell ref="BC2319:BF2319"/>
    <mergeCell ref="BG2319:BJ2319"/>
    <mergeCell ref="BK2319:BP2319"/>
    <mergeCell ref="AK2320:AX2320"/>
    <mergeCell ref="AY2320:BB2320"/>
    <mergeCell ref="BC2320:BF2320"/>
    <mergeCell ref="BG2320:BJ2320"/>
    <mergeCell ref="BK2320:BP2320"/>
    <mergeCell ref="AK2317:AX2317"/>
    <mergeCell ref="AY2317:BB2317"/>
    <mergeCell ref="BC2317:BF2317"/>
    <mergeCell ref="BG2317:BJ2317"/>
    <mergeCell ref="BK2317:BP2317"/>
    <mergeCell ref="AK2318:AX2318"/>
    <mergeCell ref="AY2318:BB2318"/>
    <mergeCell ref="BC2318:BF2318"/>
    <mergeCell ref="BC2306:BF2308"/>
    <mergeCell ref="BG2306:BJ2308"/>
    <mergeCell ref="BK2306:BP2308"/>
    <mergeCell ref="BQ2306:BW2308"/>
    <mergeCell ref="BX2306:CC2308"/>
    <mergeCell ref="CD2306:CI2308"/>
    <mergeCell ref="B2304:AJ2304"/>
    <mergeCell ref="AK2304:BJ2304"/>
    <mergeCell ref="BK2304:BP2304"/>
    <mergeCell ref="BQ2304:CC2304"/>
    <mergeCell ref="CD2304:CI2304"/>
    <mergeCell ref="B2306:Y2308"/>
    <mergeCell ref="Z2306:AD2308"/>
    <mergeCell ref="AE2306:AJ2308"/>
    <mergeCell ref="AK2306:AX2308"/>
    <mergeCell ref="AY2306:BB2308"/>
    <mergeCell ref="AK2302:AX2302"/>
    <mergeCell ref="AY2302:BB2302"/>
    <mergeCell ref="BC2302:BF2302"/>
    <mergeCell ref="BG2302:BJ2302"/>
    <mergeCell ref="BK2302:BP2302"/>
    <mergeCell ref="AK2303:AX2303"/>
    <mergeCell ref="AY2303:BB2303"/>
    <mergeCell ref="BC2303:BF2303"/>
    <mergeCell ref="BG2303:BJ2303"/>
    <mergeCell ref="BK2303:BP2303"/>
    <mergeCell ref="AK2300:AX2300"/>
    <mergeCell ref="AY2300:BB2300"/>
    <mergeCell ref="BC2300:BF2300"/>
    <mergeCell ref="BG2300:BJ2300"/>
    <mergeCell ref="BK2300:BP2300"/>
    <mergeCell ref="AK2301:AX2301"/>
    <mergeCell ref="AY2301:BB2301"/>
    <mergeCell ref="BC2301:BF2301"/>
    <mergeCell ref="BG2301:BJ2301"/>
    <mergeCell ref="BK2301:BP2301"/>
    <mergeCell ref="AK2298:AX2298"/>
    <mergeCell ref="AY2298:BB2298"/>
    <mergeCell ref="BC2298:BF2298"/>
    <mergeCell ref="BG2298:BJ2298"/>
    <mergeCell ref="BK2298:BP2298"/>
    <mergeCell ref="AK2299:AX2299"/>
    <mergeCell ref="AY2299:BB2299"/>
    <mergeCell ref="BC2299:BF2299"/>
    <mergeCell ref="BG2299:BJ2299"/>
    <mergeCell ref="BK2299:BP2299"/>
    <mergeCell ref="AK2296:AX2296"/>
    <mergeCell ref="AY2296:BB2296"/>
    <mergeCell ref="BC2296:BF2296"/>
    <mergeCell ref="BG2296:BJ2296"/>
    <mergeCell ref="BK2296:BP2296"/>
    <mergeCell ref="AK2297:AX2297"/>
    <mergeCell ref="AY2297:BB2297"/>
    <mergeCell ref="BC2297:BF2297"/>
    <mergeCell ref="BG2297:BJ2297"/>
    <mergeCell ref="BK2297:BP2297"/>
    <mergeCell ref="AK2294:AX2294"/>
    <mergeCell ref="AY2294:BB2294"/>
    <mergeCell ref="BC2294:BF2294"/>
    <mergeCell ref="BG2294:BJ2294"/>
    <mergeCell ref="BK2294:BP2294"/>
    <mergeCell ref="AK2295:AX2295"/>
    <mergeCell ref="AY2295:BB2295"/>
    <mergeCell ref="BC2295:BF2295"/>
    <mergeCell ref="BG2295:BJ2295"/>
    <mergeCell ref="BK2295:BP2295"/>
    <mergeCell ref="AK2292:AX2292"/>
    <mergeCell ref="AY2292:BB2292"/>
    <mergeCell ref="BC2292:BF2292"/>
    <mergeCell ref="BG2292:BJ2292"/>
    <mergeCell ref="BK2292:BP2292"/>
    <mergeCell ref="AK2293:AX2293"/>
    <mergeCell ref="AY2293:BB2293"/>
    <mergeCell ref="BC2293:BF2293"/>
    <mergeCell ref="BG2293:BJ2293"/>
    <mergeCell ref="BK2293:BP2293"/>
    <mergeCell ref="BK2279:BP2279"/>
    <mergeCell ref="BG2276:BJ2276"/>
    <mergeCell ref="BK2276:BP2276"/>
    <mergeCell ref="AK2277:AX2277"/>
    <mergeCell ref="AY2277:BB2277"/>
    <mergeCell ref="BC2277:BF2277"/>
    <mergeCell ref="BG2277:BJ2277"/>
    <mergeCell ref="BK2277:BP2277"/>
    <mergeCell ref="AK2290:AX2290"/>
    <mergeCell ref="AY2290:BB2290"/>
    <mergeCell ref="BC2290:BF2290"/>
    <mergeCell ref="BG2290:BJ2290"/>
    <mergeCell ref="BK2290:BP2290"/>
    <mergeCell ref="AK2291:AX2291"/>
    <mergeCell ref="AY2291:BB2291"/>
    <mergeCell ref="BC2291:BF2291"/>
    <mergeCell ref="BG2291:BJ2291"/>
    <mergeCell ref="BK2291:BP2291"/>
    <mergeCell ref="AK2288:AX2288"/>
    <mergeCell ref="AY2288:BB2288"/>
    <mergeCell ref="BC2288:BF2288"/>
    <mergeCell ref="BG2288:BJ2288"/>
    <mergeCell ref="BK2288:BP2288"/>
    <mergeCell ref="AK2289:AX2289"/>
    <mergeCell ref="AY2289:BB2289"/>
    <mergeCell ref="BC2289:BF2289"/>
    <mergeCell ref="BG2289:BJ2289"/>
    <mergeCell ref="BK2289:BP2289"/>
    <mergeCell ref="AK2286:AX2286"/>
    <mergeCell ref="AY2286:BB2286"/>
    <mergeCell ref="BC2286:BF2286"/>
    <mergeCell ref="BG2286:BJ2286"/>
    <mergeCell ref="BK2286:BP2286"/>
    <mergeCell ref="AK2287:AX2287"/>
    <mergeCell ref="AY2287:BB2287"/>
    <mergeCell ref="BC2287:BF2287"/>
    <mergeCell ref="BG2287:BJ2287"/>
    <mergeCell ref="BK2287:BP2287"/>
    <mergeCell ref="AK2284:AX2284"/>
    <mergeCell ref="AY2284:BB2284"/>
    <mergeCell ref="BC2284:BF2284"/>
    <mergeCell ref="BG2284:BJ2284"/>
    <mergeCell ref="BK2284:BP2284"/>
    <mergeCell ref="AK2285:AX2285"/>
    <mergeCell ref="AY2285:BB2285"/>
    <mergeCell ref="BC2285:BF2285"/>
    <mergeCell ref="BG2285:BJ2285"/>
    <mergeCell ref="BK2285:BP2285"/>
    <mergeCell ref="BG2274:BJ2274"/>
    <mergeCell ref="BK2274:BP2274"/>
    <mergeCell ref="BQ2274:BW2303"/>
    <mergeCell ref="BX2274:CC2303"/>
    <mergeCell ref="CD2274:CI2303"/>
    <mergeCell ref="AK2275:AX2275"/>
    <mergeCell ref="AY2275:BB2275"/>
    <mergeCell ref="BC2275:BF2275"/>
    <mergeCell ref="BG2275:BJ2275"/>
    <mergeCell ref="BK2275:BP2275"/>
    <mergeCell ref="B2274:Y2303"/>
    <mergeCell ref="Z2274:AD2303"/>
    <mergeCell ref="AE2274:AJ2303"/>
    <mergeCell ref="AK2274:AX2274"/>
    <mergeCell ref="AY2274:BB2274"/>
    <mergeCell ref="BC2274:BF2274"/>
    <mergeCell ref="AK2276:AX2276"/>
    <mergeCell ref="AY2276:BB2276"/>
    <mergeCell ref="BC2276:BF2276"/>
    <mergeCell ref="AK2278:AX2278"/>
    <mergeCell ref="BC2271:BF2273"/>
    <mergeCell ref="BG2271:BJ2273"/>
    <mergeCell ref="BK2271:BP2273"/>
    <mergeCell ref="BQ2271:BW2273"/>
    <mergeCell ref="BX2271:CC2273"/>
    <mergeCell ref="CD2271:CI2273"/>
    <mergeCell ref="B2269:AJ2269"/>
    <mergeCell ref="AK2269:BJ2269"/>
    <mergeCell ref="BK2269:BP2269"/>
    <mergeCell ref="BQ2269:CC2269"/>
    <mergeCell ref="CD2269:CI2269"/>
    <mergeCell ref="B2271:Y2273"/>
    <mergeCell ref="Z2271:AD2273"/>
    <mergeCell ref="AE2271:AJ2273"/>
    <mergeCell ref="AK2271:AX2273"/>
    <mergeCell ref="AY2271:BB2273"/>
    <mergeCell ref="AK2282:AX2282"/>
    <mergeCell ref="AY2282:BB2282"/>
    <mergeCell ref="BC2282:BF2282"/>
    <mergeCell ref="BG2282:BJ2282"/>
    <mergeCell ref="BK2282:BP2282"/>
    <mergeCell ref="AK2283:AX2283"/>
    <mergeCell ref="AY2283:BB2283"/>
    <mergeCell ref="BC2283:BF2283"/>
    <mergeCell ref="BG2283:BJ2283"/>
    <mergeCell ref="BK2283:BP2283"/>
    <mergeCell ref="AK2280:AX2280"/>
    <mergeCell ref="AY2280:BB2280"/>
    <mergeCell ref="BC2280:BF2280"/>
    <mergeCell ref="BG2280:BJ2280"/>
    <mergeCell ref="BK2280:BP2280"/>
    <mergeCell ref="AK2281:AX2281"/>
    <mergeCell ref="AY2281:BB2281"/>
    <mergeCell ref="BC2281:BF2281"/>
    <mergeCell ref="BG2281:BJ2281"/>
    <mergeCell ref="BK2281:BP2281"/>
    <mergeCell ref="AY2278:BB2278"/>
    <mergeCell ref="BC2278:BF2278"/>
    <mergeCell ref="BG2278:BJ2278"/>
    <mergeCell ref="BK2278:BP2278"/>
    <mergeCell ref="AK2279:AX2279"/>
    <mergeCell ref="AY2279:BB2279"/>
    <mergeCell ref="BC2279:BF2279"/>
    <mergeCell ref="BG2279:BJ2279"/>
    <mergeCell ref="AK2267:AX2267"/>
    <mergeCell ref="AY2267:BB2267"/>
    <mergeCell ref="BC2267:BF2267"/>
    <mergeCell ref="BG2267:BJ2267"/>
    <mergeCell ref="BK2267:BP2267"/>
    <mergeCell ref="AK2268:AX2268"/>
    <mergeCell ref="AY2268:BB2268"/>
    <mergeCell ref="BC2268:BF2268"/>
    <mergeCell ref="BG2268:BJ2268"/>
    <mergeCell ref="BK2268:BP2268"/>
    <mergeCell ref="AK2265:AX2265"/>
    <mergeCell ref="AY2265:BB2265"/>
    <mergeCell ref="BC2265:BF2265"/>
    <mergeCell ref="BG2265:BJ2265"/>
    <mergeCell ref="BK2265:BP2265"/>
    <mergeCell ref="AK2266:AX2266"/>
    <mergeCell ref="AY2266:BB2266"/>
    <mergeCell ref="BC2266:BF2266"/>
    <mergeCell ref="BG2266:BJ2266"/>
    <mergeCell ref="BK2266:BP2266"/>
    <mergeCell ref="AK2263:AX2263"/>
    <mergeCell ref="AY2263:BB2263"/>
    <mergeCell ref="BC2263:BF2263"/>
    <mergeCell ref="BG2263:BJ2263"/>
    <mergeCell ref="BK2263:BP2263"/>
    <mergeCell ref="AK2264:AX2264"/>
    <mergeCell ref="AY2264:BB2264"/>
    <mergeCell ref="BC2264:BF2264"/>
    <mergeCell ref="BG2264:BJ2264"/>
    <mergeCell ref="BK2264:BP2264"/>
    <mergeCell ref="AK2261:AX2261"/>
    <mergeCell ref="AY2261:BB2261"/>
    <mergeCell ref="BC2261:BF2261"/>
    <mergeCell ref="BG2261:BJ2261"/>
    <mergeCell ref="BK2261:BP2261"/>
    <mergeCell ref="AK2262:AX2262"/>
    <mergeCell ref="AY2262:BB2262"/>
    <mergeCell ref="BC2262:BF2262"/>
    <mergeCell ref="BG2262:BJ2262"/>
    <mergeCell ref="BK2262:BP2262"/>
    <mergeCell ref="BG2248:BJ2248"/>
    <mergeCell ref="BK2248:BP2248"/>
    <mergeCell ref="AK2245:AX2245"/>
    <mergeCell ref="AY2245:BB2245"/>
    <mergeCell ref="BC2245:BF2245"/>
    <mergeCell ref="BG2245:BJ2245"/>
    <mergeCell ref="BK2245:BP2245"/>
    <mergeCell ref="AK2246:AX2246"/>
    <mergeCell ref="AY2246:BB2246"/>
    <mergeCell ref="BC2246:BF2246"/>
    <mergeCell ref="BG2246:BJ2246"/>
    <mergeCell ref="BK2246:BP2246"/>
    <mergeCell ref="AK2259:AX2259"/>
    <mergeCell ref="AY2259:BB2259"/>
    <mergeCell ref="BC2259:BF2259"/>
    <mergeCell ref="BG2259:BJ2259"/>
    <mergeCell ref="BK2259:BP2259"/>
    <mergeCell ref="AK2260:AX2260"/>
    <mergeCell ref="AY2260:BB2260"/>
    <mergeCell ref="BC2260:BF2260"/>
    <mergeCell ref="BG2260:BJ2260"/>
    <mergeCell ref="BK2260:BP2260"/>
    <mergeCell ref="AK2257:AX2257"/>
    <mergeCell ref="AY2257:BB2257"/>
    <mergeCell ref="BC2257:BF2257"/>
    <mergeCell ref="BG2257:BJ2257"/>
    <mergeCell ref="BK2257:BP2257"/>
    <mergeCell ref="AK2258:AX2258"/>
    <mergeCell ref="AY2258:BB2258"/>
    <mergeCell ref="BC2258:BF2258"/>
    <mergeCell ref="BG2258:BJ2258"/>
    <mergeCell ref="BK2258:BP2258"/>
    <mergeCell ref="AK2255:AX2255"/>
    <mergeCell ref="AY2255:BB2255"/>
    <mergeCell ref="BC2255:BF2255"/>
    <mergeCell ref="BG2255:BJ2255"/>
    <mergeCell ref="BK2255:BP2255"/>
    <mergeCell ref="AK2256:AX2256"/>
    <mergeCell ref="AY2256:BB2256"/>
    <mergeCell ref="BC2256:BF2256"/>
    <mergeCell ref="BG2256:BJ2256"/>
    <mergeCell ref="BK2256:BP2256"/>
    <mergeCell ref="AK2253:AX2253"/>
    <mergeCell ref="AY2253:BB2253"/>
    <mergeCell ref="BC2253:BF2253"/>
    <mergeCell ref="BG2253:BJ2253"/>
    <mergeCell ref="BK2253:BP2253"/>
    <mergeCell ref="AK2254:AX2254"/>
    <mergeCell ref="AY2254:BB2254"/>
    <mergeCell ref="BC2254:BF2254"/>
    <mergeCell ref="BG2254:BJ2254"/>
    <mergeCell ref="BK2254:BP2254"/>
    <mergeCell ref="AY2243:BB2243"/>
    <mergeCell ref="BC2243:BF2243"/>
    <mergeCell ref="BG2243:BJ2243"/>
    <mergeCell ref="BK2243:BP2243"/>
    <mergeCell ref="AK2244:AX2244"/>
    <mergeCell ref="AY2244:BB2244"/>
    <mergeCell ref="BC2244:BF2244"/>
    <mergeCell ref="BG2244:BJ2244"/>
    <mergeCell ref="BK2244:BP2244"/>
    <mergeCell ref="BG2241:BJ2241"/>
    <mergeCell ref="BK2241:BP2241"/>
    <mergeCell ref="AK2242:AX2242"/>
    <mergeCell ref="AY2242:BB2242"/>
    <mergeCell ref="BC2242:BF2242"/>
    <mergeCell ref="BG2242:BJ2242"/>
    <mergeCell ref="BK2242:BP2242"/>
    <mergeCell ref="BG2239:BJ2239"/>
    <mergeCell ref="BK2239:BP2239"/>
    <mergeCell ref="BQ2239:BW2268"/>
    <mergeCell ref="BX2239:CC2268"/>
    <mergeCell ref="CD2239:CI2268"/>
    <mergeCell ref="AK2240:AX2240"/>
    <mergeCell ref="AY2240:BB2240"/>
    <mergeCell ref="BC2240:BF2240"/>
    <mergeCell ref="BG2240:BJ2240"/>
    <mergeCell ref="BK2240:BP2240"/>
    <mergeCell ref="B2239:Y2268"/>
    <mergeCell ref="Z2239:AD2268"/>
    <mergeCell ref="AE2239:AJ2268"/>
    <mergeCell ref="AK2239:AX2239"/>
    <mergeCell ref="AY2239:BB2239"/>
    <mergeCell ref="BC2239:BF2239"/>
    <mergeCell ref="AK2241:AX2241"/>
    <mergeCell ref="AY2241:BB2241"/>
    <mergeCell ref="BC2241:BF2241"/>
    <mergeCell ref="AK2243:AX2243"/>
    <mergeCell ref="AK2251:AX2251"/>
    <mergeCell ref="AY2251:BB2251"/>
    <mergeCell ref="BC2251:BF2251"/>
    <mergeCell ref="BG2251:BJ2251"/>
    <mergeCell ref="BK2251:BP2251"/>
    <mergeCell ref="AK2252:AX2252"/>
    <mergeCell ref="AY2252:BB2252"/>
    <mergeCell ref="BC2252:BF2252"/>
    <mergeCell ref="BG2252:BJ2252"/>
    <mergeCell ref="BK2252:BP2252"/>
    <mergeCell ref="AK2249:AX2249"/>
    <mergeCell ref="AY2249:BB2249"/>
    <mergeCell ref="BC2249:BF2249"/>
    <mergeCell ref="BG2249:BJ2249"/>
    <mergeCell ref="BK2249:BP2249"/>
    <mergeCell ref="AK2250:AX2250"/>
    <mergeCell ref="AY2250:BB2250"/>
    <mergeCell ref="BC2250:BF2250"/>
    <mergeCell ref="BG2250:BJ2250"/>
    <mergeCell ref="BK2250:BP2250"/>
    <mergeCell ref="AK2247:AX2247"/>
    <mergeCell ref="AY2247:BB2247"/>
    <mergeCell ref="BC2247:BF2247"/>
    <mergeCell ref="BG2247:BJ2247"/>
    <mergeCell ref="BK2247:BP2247"/>
    <mergeCell ref="AK2248:AX2248"/>
    <mergeCell ref="AY2248:BB2248"/>
    <mergeCell ref="BC2248:BF2248"/>
    <mergeCell ref="BC2236:BF2238"/>
    <mergeCell ref="BG2236:BJ2238"/>
    <mergeCell ref="BK2236:BP2238"/>
    <mergeCell ref="BQ2236:BW2238"/>
    <mergeCell ref="BX2236:CC2238"/>
    <mergeCell ref="CD2236:CI2238"/>
    <mergeCell ref="B2234:AJ2234"/>
    <mergeCell ref="AK2234:BJ2234"/>
    <mergeCell ref="BK2234:BP2234"/>
    <mergeCell ref="BQ2234:CC2234"/>
    <mergeCell ref="CD2234:CI2234"/>
    <mergeCell ref="B2236:Y2238"/>
    <mergeCell ref="Z2236:AD2238"/>
    <mergeCell ref="AE2236:AJ2238"/>
    <mergeCell ref="AK2236:AX2238"/>
    <mergeCell ref="AY2236:BB2238"/>
    <mergeCell ref="AK2232:AX2232"/>
    <mergeCell ref="AY2232:BB2232"/>
    <mergeCell ref="BC2232:BF2232"/>
    <mergeCell ref="BG2232:BJ2232"/>
    <mergeCell ref="BK2232:BP2232"/>
    <mergeCell ref="AK2233:AX2233"/>
    <mergeCell ref="AY2233:BB2233"/>
    <mergeCell ref="BC2233:BF2233"/>
    <mergeCell ref="BG2233:BJ2233"/>
    <mergeCell ref="BK2233:BP2233"/>
    <mergeCell ref="AK2230:AX2230"/>
    <mergeCell ref="AY2230:BB2230"/>
    <mergeCell ref="BC2230:BF2230"/>
    <mergeCell ref="BG2230:BJ2230"/>
    <mergeCell ref="BK2230:BP2230"/>
    <mergeCell ref="AK2231:AX2231"/>
    <mergeCell ref="AY2231:BB2231"/>
    <mergeCell ref="BC2231:BF2231"/>
    <mergeCell ref="BG2231:BJ2231"/>
    <mergeCell ref="BK2231:BP2231"/>
    <mergeCell ref="AK2228:AX2228"/>
    <mergeCell ref="AY2228:BB2228"/>
    <mergeCell ref="BC2228:BF2228"/>
    <mergeCell ref="BG2228:BJ2228"/>
    <mergeCell ref="BK2228:BP2228"/>
    <mergeCell ref="AK2229:AX2229"/>
    <mergeCell ref="AY2229:BB2229"/>
    <mergeCell ref="BC2229:BF2229"/>
    <mergeCell ref="BG2229:BJ2229"/>
    <mergeCell ref="BK2229:BP2229"/>
    <mergeCell ref="AK2226:AX2226"/>
    <mergeCell ref="AY2226:BB2226"/>
    <mergeCell ref="BC2226:BF2226"/>
    <mergeCell ref="BG2226:BJ2226"/>
    <mergeCell ref="BK2226:BP2226"/>
    <mergeCell ref="AK2227:AX2227"/>
    <mergeCell ref="AY2227:BB2227"/>
    <mergeCell ref="BC2227:BF2227"/>
    <mergeCell ref="BG2227:BJ2227"/>
    <mergeCell ref="BK2227:BP2227"/>
    <mergeCell ref="AK2224:AX2224"/>
    <mergeCell ref="AY2224:BB2224"/>
    <mergeCell ref="BC2224:BF2224"/>
    <mergeCell ref="BG2224:BJ2224"/>
    <mergeCell ref="BK2224:BP2224"/>
    <mergeCell ref="AK2225:AX2225"/>
    <mergeCell ref="AY2225:BB2225"/>
    <mergeCell ref="BC2225:BF2225"/>
    <mergeCell ref="BG2225:BJ2225"/>
    <mergeCell ref="BK2225:BP2225"/>
    <mergeCell ref="AK2222:AX2222"/>
    <mergeCell ref="AY2222:BB2222"/>
    <mergeCell ref="BC2222:BF2222"/>
    <mergeCell ref="BG2222:BJ2222"/>
    <mergeCell ref="BK2222:BP2222"/>
    <mergeCell ref="AK2223:AX2223"/>
    <mergeCell ref="AY2223:BB2223"/>
    <mergeCell ref="BC2223:BF2223"/>
    <mergeCell ref="BG2223:BJ2223"/>
    <mergeCell ref="BK2223:BP2223"/>
    <mergeCell ref="BK2209:BP2209"/>
    <mergeCell ref="BG2206:BJ2206"/>
    <mergeCell ref="BK2206:BP2206"/>
    <mergeCell ref="AK2207:AX2207"/>
    <mergeCell ref="AY2207:BB2207"/>
    <mergeCell ref="BC2207:BF2207"/>
    <mergeCell ref="BG2207:BJ2207"/>
    <mergeCell ref="BK2207:BP2207"/>
    <mergeCell ref="AK2220:AX2220"/>
    <mergeCell ref="AY2220:BB2220"/>
    <mergeCell ref="BC2220:BF2220"/>
    <mergeCell ref="BG2220:BJ2220"/>
    <mergeCell ref="BK2220:BP2220"/>
    <mergeCell ref="AK2221:AX2221"/>
    <mergeCell ref="AY2221:BB2221"/>
    <mergeCell ref="BC2221:BF2221"/>
    <mergeCell ref="BG2221:BJ2221"/>
    <mergeCell ref="BK2221:BP2221"/>
    <mergeCell ref="AK2218:AX2218"/>
    <mergeCell ref="AY2218:BB2218"/>
    <mergeCell ref="BC2218:BF2218"/>
    <mergeCell ref="BG2218:BJ2218"/>
    <mergeCell ref="BK2218:BP2218"/>
    <mergeCell ref="AK2219:AX2219"/>
    <mergeCell ref="AY2219:BB2219"/>
    <mergeCell ref="BC2219:BF2219"/>
    <mergeCell ref="BG2219:BJ2219"/>
    <mergeCell ref="BK2219:BP2219"/>
    <mergeCell ref="AK2216:AX2216"/>
    <mergeCell ref="AY2216:BB2216"/>
    <mergeCell ref="BC2216:BF2216"/>
    <mergeCell ref="BG2216:BJ2216"/>
    <mergeCell ref="BK2216:BP2216"/>
    <mergeCell ref="AK2217:AX2217"/>
    <mergeCell ref="AY2217:BB2217"/>
    <mergeCell ref="BC2217:BF2217"/>
    <mergeCell ref="BG2217:BJ2217"/>
    <mergeCell ref="BK2217:BP2217"/>
    <mergeCell ref="AK2214:AX2214"/>
    <mergeCell ref="AY2214:BB2214"/>
    <mergeCell ref="BC2214:BF2214"/>
    <mergeCell ref="BG2214:BJ2214"/>
    <mergeCell ref="BK2214:BP2214"/>
    <mergeCell ref="AK2215:AX2215"/>
    <mergeCell ref="AY2215:BB2215"/>
    <mergeCell ref="BC2215:BF2215"/>
    <mergeCell ref="BG2215:BJ2215"/>
    <mergeCell ref="BK2215:BP2215"/>
    <mergeCell ref="BG2204:BJ2204"/>
    <mergeCell ref="BK2204:BP2204"/>
    <mergeCell ref="BQ2204:BW2233"/>
    <mergeCell ref="BX2204:CC2233"/>
    <mergeCell ref="CD2204:CI2233"/>
    <mergeCell ref="AK2205:AX2205"/>
    <mergeCell ref="AY2205:BB2205"/>
    <mergeCell ref="BC2205:BF2205"/>
    <mergeCell ref="BG2205:BJ2205"/>
    <mergeCell ref="BK2205:BP2205"/>
    <mergeCell ref="B2204:Y2233"/>
    <mergeCell ref="Z2204:AD2233"/>
    <mergeCell ref="AE2204:AJ2233"/>
    <mergeCell ref="AK2204:AX2204"/>
    <mergeCell ref="AY2204:BB2204"/>
    <mergeCell ref="BC2204:BF2204"/>
    <mergeCell ref="AK2206:AX2206"/>
    <mergeCell ref="AY2206:BB2206"/>
    <mergeCell ref="BC2206:BF2206"/>
    <mergeCell ref="AK2208:AX2208"/>
    <mergeCell ref="BC2201:BF2203"/>
    <mergeCell ref="BG2201:BJ2203"/>
    <mergeCell ref="BK2201:BP2203"/>
    <mergeCell ref="BQ2201:BW2203"/>
    <mergeCell ref="BX2201:CC2203"/>
    <mergeCell ref="CD2201:CI2203"/>
    <mergeCell ref="B2199:AJ2199"/>
    <mergeCell ref="AK2199:BJ2199"/>
    <mergeCell ref="BK2199:BP2199"/>
    <mergeCell ref="BQ2199:CC2199"/>
    <mergeCell ref="CD2199:CI2199"/>
    <mergeCell ref="B2201:Y2203"/>
    <mergeCell ref="Z2201:AD2203"/>
    <mergeCell ref="AE2201:AJ2203"/>
    <mergeCell ref="AK2201:AX2203"/>
    <mergeCell ref="AY2201:BB2203"/>
    <mergeCell ref="AK2212:AX2212"/>
    <mergeCell ref="AY2212:BB2212"/>
    <mergeCell ref="BC2212:BF2212"/>
    <mergeCell ref="BG2212:BJ2212"/>
    <mergeCell ref="BK2212:BP2212"/>
    <mergeCell ref="AK2213:AX2213"/>
    <mergeCell ref="AY2213:BB2213"/>
    <mergeCell ref="BC2213:BF2213"/>
    <mergeCell ref="BG2213:BJ2213"/>
    <mergeCell ref="BK2213:BP2213"/>
    <mergeCell ref="AK2210:AX2210"/>
    <mergeCell ref="AY2210:BB2210"/>
    <mergeCell ref="BC2210:BF2210"/>
    <mergeCell ref="BG2210:BJ2210"/>
    <mergeCell ref="BK2210:BP2210"/>
    <mergeCell ref="AK2211:AX2211"/>
    <mergeCell ref="AY2211:BB2211"/>
    <mergeCell ref="BC2211:BF2211"/>
    <mergeCell ref="BG2211:BJ2211"/>
    <mergeCell ref="BK2211:BP2211"/>
    <mergeCell ref="AY2208:BB2208"/>
    <mergeCell ref="BC2208:BF2208"/>
    <mergeCell ref="BG2208:BJ2208"/>
    <mergeCell ref="BK2208:BP2208"/>
    <mergeCell ref="AK2209:AX2209"/>
    <mergeCell ref="AY2209:BB2209"/>
    <mergeCell ref="BC2209:BF2209"/>
    <mergeCell ref="BG2209:BJ2209"/>
    <mergeCell ref="AK2197:AX2197"/>
    <mergeCell ref="AY2197:BB2197"/>
    <mergeCell ref="BC2197:BF2197"/>
    <mergeCell ref="BG2197:BJ2197"/>
    <mergeCell ref="BK2197:BP2197"/>
    <mergeCell ref="AK2198:AX2198"/>
    <mergeCell ref="AY2198:BB2198"/>
    <mergeCell ref="BC2198:BF2198"/>
    <mergeCell ref="BG2198:BJ2198"/>
    <mergeCell ref="BK2198:BP2198"/>
    <mergeCell ref="AK2195:AX2195"/>
    <mergeCell ref="AY2195:BB2195"/>
    <mergeCell ref="BC2195:BF2195"/>
    <mergeCell ref="BG2195:BJ2195"/>
    <mergeCell ref="BK2195:BP2195"/>
    <mergeCell ref="AK2196:AX2196"/>
    <mergeCell ref="AY2196:BB2196"/>
    <mergeCell ref="BC2196:BF2196"/>
    <mergeCell ref="BG2196:BJ2196"/>
    <mergeCell ref="BK2196:BP2196"/>
    <mergeCell ref="AK2193:AX2193"/>
    <mergeCell ref="AY2193:BB2193"/>
    <mergeCell ref="BC2193:BF2193"/>
    <mergeCell ref="BG2193:BJ2193"/>
    <mergeCell ref="BK2193:BP2193"/>
    <mergeCell ref="AK2194:AX2194"/>
    <mergeCell ref="AY2194:BB2194"/>
    <mergeCell ref="BC2194:BF2194"/>
    <mergeCell ref="BG2194:BJ2194"/>
    <mergeCell ref="BK2194:BP2194"/>
    <mergeCell ref="AK2191:AX2191"/>
    <mergeCell ref="AY2191:BB2191"/>
    <mergeCell ref="BC2191:BF2191"/>
    <mergeCell ref="BG2191:BJ2191"/>
    <mergeCell ref="BK2191:BP2191"/>
    <mergeCell ref="AK2192:AX2192"/>
    <mergeCell ref="AY2192:BB2192"/>
    <mergeCell ref="BC2192:BF2192"/>
    <mergeCell ref="BG2192:BJ2192"/>
    <mergeCell ref="BK2192:BP2192"/>
    <mergeCell ref="BG2178:BJ2178"/>
    <mergeCell ref="BK2178:BP2178"/>
    <mergeCell ref="AK2175:AX2175"/>
    <mergeCell ref="AY2175:BB2175"/>
    <mergeCell ref="BC2175:BF2175"/>
    <mergeCell ref="BG2175:BJ2175"/>
    <mergeCell ref="BK2175:BP2175"/>
    <mergeCell ref="AK2176:AX2176"/>
    <mergeCell ref="AY2176:BB2176"/>
    <mergeCell ref="BC2176:BF2176"/>
    <mergeCell ref="BG2176:BJ2176"/>
    <mergeCell ref="BK2176:BP2176"/>
    <mergeCell ref="AK2189:AX2189"/>
    <mergeCell ref="AY2189:BB2189"/>
    <mergeCell ref="BC2189:BF2189"/>
    <mergeCell ref="BG2189:BJ2189"/>
    <mergeCell ref="BK2189:BP2189"/>
    <mergeCell ref="AK2190:AX2190"/>
    <mergeCell ref="AY2190:BB2190"/>
    <mergeCell ref="BC2190:BF2190"/>
    <mergeCell ref="BG2190:BJ2190"/>
    <mergeCell ref="BK2190:BP2190"/>
    <mergeCell ref="AK2187:AX2187"/>
    <mergeCell ref="AY2187:BB2187"/>
    <mergeCell ref="BC2187:BF2187"/>
    <mergeCell ref="BG2187:BJ2187"/>
    <mergeCell ref="BK2187:BP2187"/>
    <mergeCell ref="AK2188:AX2188"/>
    <mergeCell ref="AY2188:BB2188"/>
    <mergeCell ref="BC2188:BF2188"/>
    <mergeCell ref="BG2188:BJ2188"/>
    <mergeCell ref="BK2188:BP2188"/>
    <mergeCell ref="AK2185:AX2185"/>
    <mergeCell ref="AY2185:BB2185"/>
    <mergeCell ref="BC2185:BF2185"/>
    <mergeCell ref="BG2185:BJ2185"/>
    <mergeCell ref="BK2185:BP2185"/>
    <mergeCell ref="AK2186:AX2186"/>
    <mergeCell ref="AY2186:BB2186"/>
    <mergeCell ref="BC2186:BF2186"/>
    <mergeCell ref="BG2186:BJ2186"/>
    <mergeCell ref="BK2186:BP2186"/>
    <mergeCell ref="AK2183:AX2183"/>
    <mergeCell ref="AY2183:BB2183"/>
    <mergeCell ref="BC2183:BF2183"/>
    <mergeCell ref="BG2183:BJ2183"/>
    <mergeCell ref="BK2183:BP2183"/>
    <mergeCell ref="AK2184:AX2184"/>
    <mergeCell ref="AY2184:BB2184"/>
    <mergeCell ref="BC2184:BF2184"/>
    <mergeCell ref="BG2184:BJ2184"/>
    <mergeCell ref="BK2184:BP2184"/>
    <mergeCell ref="AY2173:BB2173"/>
    <mergeCell ref="BC2173:BF2173"/>
    <mergeCell ref="BG2173:BJ2173"/>
    <mergeCell ref="BK2173:BP2173"/>
    <mergeCell ref="AK2174:AX2174"/>
    <mergeCell ref="AY2174:BB2174"/>
    <mergeCell ref="BC2174:BF2174"/>
    <mergeCell ref="BG2174:BJ2174"/>
    <mergeCell ref="BK2174:BP2174"/>
    <mergeCell ref="BG2171:BJ2171"/>
    <mergeCell ref="BK2171:BP2171"/>
    <mergeCell ref="AK2172:AX2172"/>
    <mergeCell ref="AY2172:BB2172"/>
    <mergeCell ref="BC2172:BF2172"/>
    <mergeCell ref="BG2172:BJ2172"/>
    <mergeCell ref="BK2172:BP2172"/>
    <mergeCell ref="BG2169:BJ2169"/>
    <mergeCell ref="BK2169:BP2169"/>
    <mergeCell ref="BQ2169:BW2198"/>
    <mergeCell ref="BX2169:CC2198"/>
    <mergeCell ref="CD2169:CI2198"/>
    <mergeCell ref="AK2170:AX2170"/>
    <mergeCell ref="AY2170:BB2170"/>
    <mergeCell ref="BC2170:BF2170"/>
    <mergeCell ref="BG2170:BJ2170"/>
    <mergeCell ref="BK2170:BP2170"/>
    <mergeCell ref="B2169:Y2198"/>
    <mergeCell ref="Z2169:AD2198"/>
    <mergeCell ref="AE2169:AJ2198"/>
    <mergeCell ref="AK2169:AX2169"/>
    <mergeCell ref="AY2169:BB2169"/>
    <mergeCell ref="BC2169:BF2169"/>
    <mergeCell ref="AK2171:AX2171"/>
    <mergeCell ref="AY2171:BB2171"/>
    <mergeCell ref="BC2171:BF2171"/>
    <mergeCell ref="AK2173:AX2173"/>
    <mergeCell ref="AK2181:AX2181"/>
    <mergeCell ref="AY2181:BB2181"/>
    <mergeCell ref="BC2181:BF2181"/>
    <mergeCell ref="BG2181:BJ2181"/>
    <mergeCell ref="BK2181:BP2181"/>
    <mergeCell ref="AK2182:AX2182"/>
    <mergeCell ref="AY2182:BB2182"/>
    <mergeCell ref="BC2182:BF2182"/>
    <mergeCell ref="BG2182:BJ2182"/>
    <mergeCell ref="BK2182:BP2182"/>
    <mergeCell ref="AK2179:AX2179"/>
    <mergeCell ref="AY2179:BB2179"/>
    <mergeCell ref="BC2179:BF2179"/>
    <mergeCell ref="BG2179:BJ2179"/>
    <mergeCell ref="BK2179:BP2179"/>
    <mergeCell ref="AK2180:AX2180"/>
    <mergeCell ref="AY2180:BB2180"/>
    <mergeCell ref="BC2180:BF2180"/>
    <mergeCell ref="BG2180:BJ2180"/>
    <mergeCell ref="BK2180:BP2180"/>
    <mergeCell ref="AK2177:AX2177"/>
    <mergeCell ref="AY2177:BB2177"/>
    <mergeCell ref="BC2177:BF2177"/>
    <mergeCell ref="BG2177:BJ2177"/>
    <mergeCell ref="BK2177:BP2177"/>
    <mergeCell ref="AK2178:AX2178"/>
    <mergeCell ref="AY2178:BB2178"/>
    <mergeCell ref="BC2178:BF2178"/>
    <mergeCell ref="BC2166:BF2168"/>
    <mergeCell ref="BG2166:BJ2168"/>
    <mergeCell ref="BK2166:BP2168"/>
    <mergeCell ref="BQ2166:BW2168"/>
    <mergeCell ref="BX2166:CC2168"/>
    <mergeCell ref="CD2166:CI2168"/>
    <mergeCell ref="B2164:AJ2164"/>
    <mergeCell ref="AK2164:BJ2164"/>
    <mergeCell ref="BK2164:BP2164"/>
    <mergeCell ref="BQ2164:CC2164"/>
    <mergeCell ref="CD2164:CI2164"/>
    <mergeCell ref="B2166:Y2168"/>
    <mergeCell ref="Z2166:AD2168"/>
    <mergeCell ref="AE2166:AJ2168"/>
    <mergeCell ref="AK2166:AX2168"/>
    <mergeCell ref="AY2166:BB2168"/>
    <mergeCell ref="AK2162:AX2162"/>
    <mergeCell ref="AY2162:BB2162"/>
    <mergeCell ref="BC2162:BF2162"/>
    <mergeCell ref="BG2162:BJ2162"/>
    <mergeCell ref="BK2162:BP2162"/>
    <mergeCell ref="AK2163:AX2163"/>
    <mergeCell ref="AY2163:BB2163"/>
    <mergeCell ref="BC2163:BF2163"/>
    <mergeCell ref="BG2163:BJ2163"/>
    <mergeCell ref="BK2163:BP2163"/>
    <mergeCell ref="AK2160:AX2160"/>
    <mergeCell ref="AY2160:BB2160"/>
    <mergeCell ref="BC2160:BF2160"/>
    <mergeCell ref="BG2160:BJ2160"/>
    <mergeCell ref="BK2160:BP2160"/>
    <mergeCell ref="AK2161:AX2161"/>
    <mergeCell ref="AY2161:BB2161"/>
    <mergeCell ref="BC2161:BF2161"/>
    <mergeCell ref="BG2161:BJ2161"/>
    <mergeCell ref="BK2161:BP2161"/>
    <mergeCell ref="AK2158:AX2158"/>
    <mergeCell ref="AY2158:BB2158"/>
    <mergeCell ref="BC2158:BF2158"/>
    <mergeCell ref="BG2158:BJ2158"/>
    <mergeCell ref="BK2158:BP2158"/>
    <mergeCell ref="AK2159:AX2159"/>
    <mergeCell ref="AY2159:BB2159"/>
    <mergeCell ref="BC2159:BF2159"/>
    <mergeCell ref="BG2159:BJ2159"/>
    <mergeCell ref="BK2159:BP2159"/>
    <mergeCell ref="AK2156:AX2156"/>
    <mergeCell ref="AY2156:BB2156"/>
    <mergeCell ref="BC2156:BF2156"/>
    <mergeCell ref="BG2156:BJ2156"/>
    <mergeCell ref="BK2156:BP2156"/>
    <mergeCell ref="AK2157:AX2157"/>
    <mergeCell ref="AY2157:BB2157"/>
    <mergeCell ref="BC2157:BF2157"/>
    <mergeCell ref="BG2157:BJ2157"/>
    <mergeCell ref="BK2157:BP2157"/>
    <mergeCell ref="AK2154:AX2154"/>
    <mergeCell ref="AY2154:BB2154"/>
    <mergeCell ref="BC2154:BF2154"/>
    <mergeCell ref="BG2154:BJ2154"/>
    <mergeCell ref="BK2154:BP2154"/>
    <mergeCell ref="AK2155:AX2155"/>
    <mergeCell ref="AY2155:BB2155"/>
    <mergeCell ref="BC2155:BF2155"/>
    <mergeCell ref="BG2155:BJ2155"/>
    <mergeCell ref="BK2155:BP2155"/>
    <mergeCell ref="AK2152:AX2152"/>
    <mergeCell ref="AY2152:BB2152"/>
    <mergeCell ref="BC2152:BF2152"/>
    <mergeCell ref="BG2152:BJ2152"/>
    <mergeCell ref="BK2152:BP2152"/>
    <mergeCell ref="AK2153:AX2153"/>
    <mergeCell ref="AY2153:BB2153"/>
    <mergeCell ref="BC2153:BF2153"/>
    <mergeCell ref="BG2153:BJ2153"/>
    <mergeCell ref="BK2153:BP2153"/>
    <mergeCell ref="BK2139:BP2139"/>
    <mergeCell ref="BG2136:BJ2136"/>
    <mergeCell ref="BK2136:BP2136"/>
    <mergeCell ref="AK2137:AX2137"/>
    <mergeCell ref="AY2137:BB2137"/>
    <mergeCell ref="BC2137:BF2137"/>
    <mergeCell ref="BG2137:BJ2137"/>
    <mergeCell ref="BK2137:BP2137"/>
    <mergeCell ref="AK2150:AX2150"/>
    <mergeCell ref="AY2150:BB2150"/>
    <mergeCell ref="BC2150:BF2150"/>
    <mergeCell ref="BG2150:BJ2150"/>
    <mergeCell ref="BK2150:BP2150"/>
    <mergeCell ref="AK2151:AX2151"/>
    <mergeCell ref="AY2151:BB2151"/>
    <mergeCell ref="BC2151:BF2151"/>
    <mergeCell ref="BG2151:BJ2151"/>
    <mergeCell ref="BK2151:BP2151"/>
    <mergeCell ref="AK2148:AX2148"/>
    <mergeCell ref="AY2148:BB2148"/>
    <mergeCell ref="BC2148:BF2148"/>
    <mergeCell ref="BG2148:BJ2148"/>
    <mergeCell ref="BK2148:BP2148"/>
    <mergeCell ref="AK2149:AX2149"/>
    <mergeCell ref="AY2149:BB2149"/>
    <mergeCell ref="BC2149:BF2149"/>
    <mergeCell ref="BG2149:BJ2149"/>
    <mergeCell ref="BK2149:BP2149"/>
    <mergeCell ref="AK2146:AX2146"/>
    <mergeCell ref="AY2146:BB2146"/>
    <mergeCell ref="BC2146:BF2146"/>
    <mergeCell ref="BG2146:BJ2146"/>
    <mergeCell ref="BK2146:BP2146"/>
    <mergeCell ref="AK2147:AX2147"/>
    <mergeCell ref="AY2147:BB2147"/>
    <mergeCell ref="BC2147:BF2147"/>
    <mergeCell ref="BG2147:BJ2147"/>
    <mergeCell ref="BK2147:BP2147"/>
    <mergeCell ref="AK2144:AX2144"/>
    <mergeCell ref="AY2144:BB2144"/>
    <mergeCell ref="BC2144:BF2144"/>
    <mergeCell ref="BG2144:BJ2144"/>
    <mergeCell ref="BK2144:BP2144"/>
    <mergeCell ref="AK2145:AX2145"/>
    <mergeCell ref="AY2145:BB2145"/>
    <mergeCell ref="BC2145:BF2145"/>
    <mergeCell ref="BG2145:BJ2145"/>
    <mergeCell ref="BK2145:BP2145"/>
    <mergeCell ref="BG2134:BJ2134"/>
    <mergeCell ref="BK2134:BP2134"/>
    <mergeCell ref="BQ2134:BW2163"/>
    <mergeCell ref="BX2134:CC2163"/>
    <mergeCell ref="CD2134:CI2163"/>
    <mergeCell ref="AK2135:AX2135"/>
    <mergeCell ref="AY2135:BB2135"/>
    <mergeCell ref="BC2135:BF2135"/>
    <mergeCell ref="BG2135:BJ2135"/>
    <mergeCell ref="BK2135:BP2135"/>
    <mergeCell ref="B2134:Y2163"/>
    <mergeCell ref="Z2134:AD2163"/>
    <mergeCell ref="AE2134:AJ2163"/>
    <mergeCell ref="AK2134:AX2134"/>
    <mergeCell ref="AY2134:BB2134"/>
    <mergeCell ref="BC2134:BF2134"/>
    <mergeCell ref="AK2136:AX2136"/>
    <mergeCell ref="AY2136:BB2136"/>
    <mergeCell ref="BC2136:BF2136"/>
    <mergeCell ref="AK2138:AX2138"/>
    <mergeCell ref="BC2131:BF2133"/>
    <mergeCell ref="BG2131:BJ2133"/>
    <mergeCell ref="BK2131:BP2133"/>
    <mergeCell ref="BQ2131:BW2133"/>
    <mergeCell ref="BX2131:CC2133"/>
    <mergeCell ref="CD2131:CI2133"/>
    <mergeCell ref="B2129:AJ2129"/>
    <mergeCell ref="AK2129:BJ2129"/>
    <mergeCell ref="BK2129:BP2129"/>
    <mergeCell ref="BQ2129:CC2129"/>
    <mergeCell ref="CD2129:CI2129"/>
    <mergeCell ref="B2131:Y2133"/>
    <mergeCell ref="Z2131:AD2133"/>
    <mergeCell ref="AE2131:AJ2133"/>
    <mergeCell ref="AK2131:AX2133"/>
    <mergeCell ref="AY2131:BB2133"/>
    <mergeCell ref="AK2142:AX2142"/>
    <mergeCell ref="AY2142:BB2142"/>
    <mergeCell ref="BC2142:BF2142"/>
    <mergeCell ref="BG2142:BJ2142"/>
    <mergeCell ref="BK2142:BP2142"/>
    <mergeCell ref="AK2143:AX2143"/>
    <mergeCell ref="AY2143:BB2143"/>
    <mergeCell ref="BC2143:BF2143"/>
    <mergeCell ref="BG2143:BJ2143"/>
    <mergeCell ref="BK2143:BP2143"/>
    <mergeCell ref="AK2140:AX2140"/>
    <mergeCell ref="AY2140:BB2140"/>
    <mergeCell ref="BC2140:BF2140"/>
    <mergeCell ref="BG2140:BJ2140"/>
    <mergeCell ref="BK2140:BP2140"/>
    <mergeCell ref="AK2141:AX2141"/>
    <mergeCell ref="AY2141:BB2141"/>
    <mergeCell ref="BC2141:BF2141"/>
    <mergeCell ref="BG2141:BJ2141"/>
    <mergeCell ref="BK2141:BP2141"/>
    <mergeCell ref="AY2138:BB2138"/>
    <mergeCell ref="BC2138:BF2138"/>
    <mergeCell ref="BG2138:BJ2138"/>
    <mergeCell ref="BK2138:BP2138"/>
    <mergeCell ref="AK2139:AX2139"/>
    <mergeCell ref="AY2139:BB2139"/>
    <mergeCell ref="BC2139:BF2139"/>
    <mergeCell ref="BG2139:BJ2139"/>
    <mergeCell ref="AK2127:AX2127"/>
    <mergeCell ref="AY2127:BB2127"/>
    <mergeCell ref="BC2127:BF2127"/>
    <mergeCell ref="BG2127:BJ2127"/>
    <mergeCell ref="BK2127:BP2127"/>
    <mergeCell ref="AK2128:AX2128"/>
    <mergeCell ref="AY2128:BB2128"/>
    <mergeCell ref="BC2128:BF2128"/>
    <mergeCell ref="BG2128:BJ2128"/>
    <mergeCell ref="BK2128:BP2128"/>
    <mergeCell ref="AK2125:AX2125"/>
    <mergeCell ref="AY2125:BB2125"/>
    <mergeCell ref="BC2125:BF2125"/>
    <mergeCell ref="BG2125:BJ2125"/>
    <mergeCell ref="BK2125:BP2125"/>
    <mergeCell ref="AK2126:AX2126"/>
    <mergeCell ref="AY2126:BB2126"/>
    <mergeCell ref="BC2126:BF2126"/>
    <mergeCell ref="BG2126:BJ2126"/>
    <mergeCell ref="BK2126:BP2126"/>
    <mergeCell ref="AK2123:AX2123"/>
    <mergeCell ref="AY2123:BB2123"/>
    <mergeCell ref="BC2123:BF2123"/>
    <mergeCell ref="BG2123:BJ2123"/>
    <mergeCell ref="BK2123:BP2123"/>
    <mergeCell ref="AK2124:AX2124"/>
    <mergeCell ref="AY2124:BB2124"/>
    <mergeCell ref="BC2124:BF2124"/>
    <mergeCell ref="BG2124:BJ2124"/>
    <mergeCell ref="BK2124:BP2124"/>
    <mergeCell ref="AK2121:AX2121"/>
    <mergeCell ref="AY2121:BB2121"/>
    <mergeCell ref="BC2121:BF2121"/>
    <mergeCell ref="BG2121:BJ2121"/>
    <mergeCell ref="BK2121:BP2121"/>
    <mergeCell ref="AK2122:AX2122"/>
    <mergeCell ref="AY2122:BB2122"/>
    <mergeCell ref="BC2122:BF2122"/>
    <mergeCell ref="BG2122:BJ2122"/>
    <mergeCell ref="BK2122:BP2122"/>
    <mergeCell ref="BG2108:BJ2108"/>
    <mergeCell ref="BK2108:BP2108"/>
    <mergeCell ref="AK2105:AX2105"/>
    <mergeCell ref="AY2105:BB2105"/>
    <mergeCell ref="BC2105:BF2105"/>
    <mergeCell ref="BG2105:BJ2105"/>
    <mergeCell ref="BK2105:BP2105"/>
    <mergeCell ref="AK2106:AX2106"/>
    <mergeCell ref="AY2106:BB2106"/>
    <mergeCell ref="BC2106:BF2106"/>
    <mergeCell ref="BG2106:BJ2106"/>
    <mergeCell ref="BK2106:BP2106"/>
    <mergeCell ref="AK2119:AX2119"/>
    <mergeCell ref="AY2119:BB2119"/>
    <mergeCell ref="BC2119:BF2119"/>
    <mergeCell ref="BG2119:BJ2119"/>
    <mergeCell ref="BK2119:BP2119"/>
    <mergeCell ref="AK2120:AX2120"/>
    <mergeCell ref="AY2120:BB2120"/>
    <mergeCell ref="BC2120:BF2120"/>
    <mergeCell ref="BG2120:BJ2120"/>
    <mergeCell ref="BK2120:BP2120"/>
    <mergeCell ref="AK2117:AX2117"/>
    <mergeCell ref="AY2117:BB2117"/>
    <mergeCell ref="BC2117:BF2117"/>
    <mergeCell ref="BG2117:BJ2117"/>
    <mergeCell ref="BK2117:BP2117"/>
    <mergeCell ref="AK2118:AX2118"/>
    <mergeCell ref="AY2118:BB2118"/>
    <mergeCell ref="BC2118:BF2118"/>
    <mergeCell ref="BG2118:BJ2118"/>
    <mergeCell ref="BK2118:BP2118"/>
    <mergeCell ref="AK2115:AX2115"/>
    <mergeCell ref="AY2115:BB2115"/>
    <mergeCell ref="BC2115:BF2115"/>
    <mergeCell ref="BG2115:BJ2115"/>
    <mergeCell ref="BK2115:BP2115"/>
    <mergeCell ref="AK2116:AX2116"/>
    <mergeCell ref="AY2116:BB2116"/>
    <mergeCell ref="BC2116:BF2116"/>
    <mergeCell ref="BG2116:BJ2116"/>
    <mergeCell ref="BK2116:BP2116"/>
    <mergeCell ref="AK2113:AX2113"/>
    <mergeCell ref="AY2113:BB2113"/>
    <mergeCell ref="BC2113:BF2113"/>
    <mergeCell ref="BG2113:BJ2113"/>
    <mergeCell ref="BK2113:BP2113"/>
    <mergeCell ref="AK2114:AX2114"/>
    <mergeCell ref="AY2114:BB2114"/>
    <mergeCell ref="BC2114:BF2114"/>
    <mergeCell ref="BG2114:BJ2114"/>
    <mergeCell ref="BK2114:BP2114"/>
    <mergeCell ref="AY2103:BB2103"/>
    <mergeCell ref="BC2103:BF2103"/>
    <mergeCell ref="BG2103:BJ2103"/>
    <mergeCell ref="BK2103:BP2103"/>
    <mergeCell ref="AK2104:AX2104"/>
    <mergeCell ref="AY2104:BB2104"/>
    <mergeCell ref="BC2104:BF2104"/>
    <mergeCell ref="BG2104:BJ2104"/>
    <mergeCell ref="BK2104:BP2104"/>
    <mergeCell ref="BG2101:BJ2101"/>
    <mergeCell ref="BK2101:BP2101"/>
    <mergeCell ref="AK2102:AX2102"/>
    <mergeCell ref="AY2102:BB2102"/>
    <mergeCell ref="BC2102:BF2102"/>
    <mergeCell ref="BG2102:BJ2102"/>
    <mergeCell ref="BK2102:BP2102"/>
    <mergeCell ref="BG2099:BJ2099"/>
    <mergeCell ref="BK2099:BP2099"/>
    <mergeCell ref="BQ2099:BW2128"/>
    <mergeCell ref="BX2099:CC2128"/>
    <mergeCell ref="CD2099:CI2128"/>
    <mergeCell ref="AK2100:AX2100"/>
    <mergeCell ref="AY2100:BB2100"/>
    <mergeCell ref="BC2100:BF2100"/>
    <mergeCell ref="BG2100:BJ2100"/>
    <mergeCell ref="BK2100:BP2100"/>
    <mergeCell ref="B2099:Y2128"/>
    <mergeCell ref="Z2099:AD2128"/>
    <mergeCell ref="AE2099:AJ2128"/>
    <mergeCell ref="AK2099:AX2099"/>
    <mergeCell ref="AY2099:BB2099"/>
    <mergeCell ref="BC2099:BF2099"/>
    <mergeCell ref="AK2101:AX2101"/>
    <mergeCell ref="AY2101:BB2101"/>
    <mergeCell ref="BC2101:BF2101"/>
    <mergeCell ref="AK2103:AX2103"/>
    <mergeCell ref="AK2111:AX2111"/>
    <mergeCell ref="AY2111:BB2111"/>
    <mergeCell ref="BC2111:BF2111"/>
    <mergeCell ref="BG2111:BJ2111"/>
    <mergeCell ref="BK2111:BP2111"/>
    <mergeCell ref="AK2112:AX2112"/>
    <mergeCell ref="AY2112:BB2112"/>
    <mergeCell ref="BC2112:BF2112"/>
    <mergeCell ref="BG2112:BJ2112"/>
    <mergeCell ref="BK2112:BP2112"/>
    <mergeCell ref="AK2109:AX2109"/>
    <mergeCell ref="AY2109:BB2109"/>
    <mergeCell ref="BC2109:BF2109"/>
    <mergeCell ref="BG2109:BJ2109"/>
    <mergeCell ref="BK2109:BP2109"/>
    <mergeCell ref="AK2110:AX2110"/>
    <mergeCell ref="AY2110:BB2110"/>
    <mergeCell ref="BC2110:BF2110"/>
    <mergeCell ref="BG2110:BJ2110"/>
    <mergeCell ref="BK2110:BP2110"/>
    <mergeCell ref="AK2107:AX2107"/>
    <mergeCell ref="AY2107:BB2107"/>
    <mergeCell ref="BC2107:BF2107"/>
    <mergeCell ref="BG2107:BJ2107"/>
    <mergeCell ref="BK2107:BP2107"/>
    <mergeCell ref="AK2108:AX2108"/>
    <mergeCell ref="AY2108:BB2108"/>
    <mergeCell ref="BC2108:BF2108"/>
    <mergeCell ref="BC2096:BF2098"/>
    <mergeCell ref="BG2096:BJ2098"/>
    <mergeCell ref="BK2096:BP2098"/>
    <mergeCell ref="BQ2096:BW2098"/>
    <mergeCell ref="BX2096:CC2098"/>
    <mergeCell ref="CD2096:CI2098"/>
    <mergeCell ref="B2094:AJ2094"/>
    <mergeCell ref="AK2094:BJ2094"/>
    <mergeCell ref="BK2094:BP2094"/>
    <mergeCell ref="BQ2094:CC2094"/>
    <mergeCell ref="CD2094:CI2094"/>
    <mergeCell ref="B2096:Y2098"/>
    <mergeCell ref="Z2096:AD2098"/>
    <mergeCell ref="AE2096:AJ2098"/>
    <mergeCell ref="AK2096:AX2098"/>
    <mergeCell ref="AY2096:BB2098"/>
    <mergeCell ref="AK2092:AX2092"/>
    <mergeCell ref="AY2092:BB2092"/>
    <mergeCell ref="BC2092:BF2092"/>
    <mergeCell ref="BG2092:BJ2092"/>
    <mergeCell ref="BK2092:BP2092"/>
    <mergeCell ref="AK2093:AX2093"/>
    <mergeCell ref="AY2093:BB2093"/>
    <mergeCell ref="BC2093:BF2093"/>
    <mergeCell ref="BG2093:BJ2093"/>
    <mergeCell ref="BK2093:BP2093"/>
    <mergeCell ref="AK2090:AX2090"/>
    <mergeCell ref="AY2090:BB2090"/>
    <mergeCell ref="BC2090:BF2090"/>
    <mergeCell ref="BG2090:BJ2090"/>
    <mergeCell ref="BK2090:BP2090"/>
    <mergeCell ref="AK2091:AX2091"/>
    <mergeCell ref="AY2091:BB2091"/>
    <mergeCell ref="BC2091:BF2091"/>
    <mergeCell ref="BG2091:BJ2091"/>
    <mergeCell ref="BK2091:BP2091"/>
    <mergeCell ref="AK2088:AX2088"/>
    <mergeCell ref="AY2088:BB2088"/>
    <mergeCell ref="BC2088:BF2088"/>
    <mergeCell ref="BG2088:BJ2088"/>
    <mergeCell ref="BK2088:BP2088"/>
    <mergeCell ref="AK2089:AX2089"/>
    <mergeCell ref="AY2089:BB2089"/>
    <mergeCell ref="BC2089:BF2089"/>
    <mergeCell ref="BG2089:BJ2089"/>
    <mergeCell ref="BK2089:BP2089"/>
    <mergeCell ref="AK2086:AX2086"/>
    <mergeCell ref="AY2086:BB2086"/>
    <mergeCell ref="BC2086:BF2086"/>
    <mergeCell ref="BG2086:BJ2086"/>
    <mergeCell ref="BK2086:BP2086"/>
    <mergeCell ref="AK2087:AX2087"/>
    <mergeCell ref="AY2087:BB2087"/>
    <mergeCell ref="BC2087:BF2087"/>
    <mergeCell ref="BG2087:BJ2087"/>
    <mergeCell ref="BK2087:BP2087"/>
    <mergeCell ref="AK2084:AX2084"/>
    <mergeCell ref="AY2084:BB2084"/>
    <mergeCell ref="BC2084:BF2084"/>
    <mergeCell ref="BG2084:BJ2084"/>
    <mergeCell ref="BK2084:BP2084"/>
    <mergeCell ref="AK2085:AX2085"/>
    <mergeCell ref="AY2085:BB2085"/>
    <mergeCell ref="BC2085:BF2085"/>
    <mergeCell ref="BG2085:BJ2085"/>
    <mergeCell ref="BK2085:BP2085"/>
    <mergeCell ref="AK2082:AX2082"/>
    <mergeCell ref="AY2082:BB2082"/>
    <mergeCell ref="BC2082:BF2082"/>
    <mergeCell ref="BG2082:BJ2082"/>
    <mergeCell ref="BK2082:BP2082"/>
    <mergeCell ref="AK2083:AX2083"/>
    <mergeCell ref="AY2083:BB2083"/>
    <mergeCell ref="BC2083:BF2083"/>
    <mergeCell ref="BG2083:BJ2083"/>
    <mergeCell ref="BK2083:BP2083"/>
    <mergeCell ref="BK2069:BP2069"/>
    <mergeCell ref="BG2066:BJ2066"/>
    <mergeCell ref="BK2066:BP2066"/>
    <mergeCell ref="AK2067:AX2067"/>
    <mergeCell ref="AY2067:BB2067"/>
    <mergeCell ref="BC2067:BF2067"/>
    <mergeCell ref="BG2067:BJ2067"/>
    <mergeCell ref="BK2067:BP2067"/>
    <mergeCell ref="AK2080:AX2080"/>
    <mergeCell ref="AY2080:BB2080"/>
    <mergeCell ref="BC2080:BF2080"/>
    <mergeCell ref="BG2080:BJ2080"/>
    <mergeCell ref="BK2080:BP2080"/>
    <mergeCell ref="AK2081:AX2081"/>
    <mergeCell ref="AY2081:BB2081"/>
    <mergeCell ref="BC2081:BF2081"/>
    <mergeCell ref="BG2081:BJ2081"/>
    <mergeCell ref="BK2081:BP2081"/>
    <mergeCell ref="AK2078:AX2078"/>
    <mergeCell ref="AY2078:BB2078"/>
    <mergeCell ref="BC2078:BF2078"/>
    <mergeCell ref="BG2078:BJ2078"/>
    <mergeCell ref="BK2078:BP2078"/>
    <mergeCell ref="AK2079:AX2079"/>
    <mergeCell ref="AY2079:BB2079"/>
    <mergeCell ref="BC2079:BF2079"/>
    <mergeCell ref="BG2079:BJ2079"/>
    <mergeCell ref="BK2079:BP2079"/>
    <mergeCell ref="AK2076:AX2076"/>
    <mergeCell ref="AY2076:BB2076"/>
    <mergeCell ref="BC2076:BF2076"/>
    <mergeCell ref="BG2076:BJ2076"/>
    <mergeCell ref="BK2076:BP2076"/>
    <mergeCell ref="AK2077:AX2077"/>
    <mergeCell ref="AY2077:BB2077"/>
    <mergeCell ref="BC2077:BF2077"/>
    <mergeCell ref="BG2077:BJ2077"/>
    <mergeCell ref="BK2077:BP2077"/>
    <mergeCell ref="AK2074:AX2074"/>
    <mergeCell ref="AY2074:BB2074"/>
    <mergeCell ref="BC2074:BF2074"/>
    <mergeCell ref="BG2074:BJ2074"/>
    <mergeCell ref="BK2074:BP2074"/>
    <mergeCell ref="AK2075:AX2075"/>
    <mergeCell ref="AY2075:BB2075"/>
    <mergeCell ref="BC2075:BF2075"/>
    <mergeCell ref="BG2075:BJ2075"/>
    <mergeCell ref="BK2075:BP2075"/>
    <mergeCell ref="BG2064:BJ2064"/>
    <mergeCell ref="BK2064:BP2064"/>
    <mergeCell ref="BQ2064:BW2093"/>
    <mergeCell ref="BX2064:CC2093"/>
    <mergeCell ref="CD2064:CI2093"/>
    <mergeCell ref="AK2065:AX2065"/>
    <mergeCell ref="AY2065:BB2065"/>
    <mergeCell ref="BC2065:BF2065"/>
    <mergeCell ref="BG2065:BJ2065"/>
    <mergeCell ref="BK2065:BP2065"/>
    <mergeCell ref="B2064:Y2093"/>
    <mergeCell ref="Z2064:AD2093"/>
    <mergeCell ref="AE2064:AJ2093"/>
    <mergeCell ref="AK2064:AX2064"/>
    <mergeCell ref="AY2064:BB2064"/>
    <mergeCell ref="BC2064:BF2064"/>
    <mergeCell ref="AK2066:AX2066"/>
    <mergeCell ref="AY2066:BB2066"/>
    <mergeCell ref="BC2066:BF2066"/>
    <mergeCell ref="AK2068:AX2068"/>
    <mergeCell ref="BC2061:BF2063"/>
    <mergeCell ref="BG2061:BJ2063"/>
    <mergeCell ref="BK2061:BP2063"/>
    <mergeCell ref="BQ2061:BW2063"/>
    <mergeCell ref="BX2061:CC2063"/>
    <mergeCell ref="CD2061:CI2063"/>
    <mergeCell ref="B2059:AJ2059"/>
    <mergeCell ref="AK2059:BJ2059"/>
    <mergeCell ref="BK2059:BP2059"/>
    <mergeCell ref="BQ2059:CC2059"/>
    <mergeCell ref="CD2059:CI2059"/>
    <mergeCell ref="B2061:Y2063"/>
    <mergeCell ref="Z2061:AD2063"/>
    <mergeCell ref="AE2061:AJ2063"/>
    <mergeCell ref="AK2061:AX2063"/>
    <mergeCell ref="AY2061:BB2063"/>
    <mergeCell ref="AK2072:AX2072"/>
    <mergeCell ref="AY2072:BB2072"/>
    <mergeCell ref="BC2072:BF2072"/>
    <mergeCell ref="BG2072:BJ2072"/>
    <mergeCell ref="BK2072:BP2072"/>
    <mergeCell ref="AK2073:AX2073"/>
    <mergeCell ref="AY2073:BB2073"/>
    <mergeCell ref="BC2073:BF2073"/>
    <mergeCell ref="BG2073:BJ2073"/>
    <mergeCell ref="BK2073:BP2073"/>
    <mergeCell ref="AK2070:AX2070"/>
    <mergeCell ref="AY2070:BB2070"/>
    <mergeCell ref="BC2070:BF2070"/>
    <mergeCell ref="BG2070:BJ2070"/>
    <mergeCell ref="BK2070:BP2070"/>
    <mergeCell ref="AK2071:AX2071"/>
    <mergeCell ref="AY2071:BB2071"/>
    <mergeCell ref="BC2071:BF2071"/>
    <mergeCell ref="BG2071:BJ2071"/>
    <mergeCell ref="BK2071:BP2071"/>
    <mergeCell ref="AY2068:BB2068"/>
    <mergeCell ref="BC2068:BF2068"/>
    <mergeCell ref="BG2068:BJ2068"/>
    <mergeCell ref="BK2068:BP2068"/>
    <mergeCell ref="AK2069:AX2069"/>
    <mergeCell ref="AY2069:BB2069"/>
    <mergeCell ref="BC2069:BF2069"/>
    <mergeCell ref="BG2069:BJ2069"/>
    <mergeCell ref="AK2057:AX2057"/>
    <mergeCell ref="AY2057:BB2057"/>
    <mergeCell ref="BC2057:BF2057"/>
    <mergeCell ref="BG2057:BJ2057"/>
    <mergeCell ref="BK2057:BP2057"/>
    <mergeCell ref="AK2058:AX2058"/>
    <mergeCell ref="AY2058:BB2058"/>
    <mergeCell ref="BC2058:BF2058"/>
    <mergeCell ref="BG2058:BJ2058"/>
    <mergeCell ref="BK2058:BP2058"/>
    <mergeCell ref="AK2055:AX2055"/>
    <mergeCell ref="AY2055:BB2055"/>
    <mergeCell ref="BC2055:BF2055"/>
    <mergeCell ref="BG2055:BJ2055"/>
    <mergeCell ref="BK2055:BP2055"/>
    <mergeCell ref="AK2056:AX2056"/>
    <mergeCell ref="AY2056:BB2056"/>
    <mergeCell ref="BC2056:BF2056"/>
    <mergeCell ref="BG2056:BJ2056"/>
    <mergeCell ref="BK2056:BP2056"/>
    <mergeCell ref="AK2053:AX2053"/>
    <mergeCell ref="AY2053:BB2053"/>
    <mergeCell ref="BC2053:BF2053"/>
    <mergeCell ref="BG2053:BJ2053"/>
    <mergeCell ref="BK2053:BP2053"/>
    <mergeCell ref="AK2054:AX2054"/>
    <mergeCell ref="AY2054:BB2054"/>
    <mergeCell ref="BC2054:BF2054"/>
    <mergeCell ref="BG2054:BJ2054"/>
    <mergeCell ref="BK2054:BP2054"/>
    <mergeCell ref="AK2051:AX2051"/>
    <mergeCell ref="AY2051:BB2051"/>
    <mergeCell ref="BC2051:BF2051"/>
    <mergeCell ref="BG2051:BJ2051"/>
    <mergeCell ref="BK2051:BP2051"/>
    <mergeCell ref="AK2052:AX2052"/>
    <mergeCell ref="AY2052:BB2052"/>
    <mergeCell ref="BC2052:BF2052"/>
    <mergeCell ref="BG2052:BJ2052"/>
    <mergeCell ref="BK2052:BP2052"/>
    <mergeCell ref="BG2038:BJ2038"/>
    <mergeCell ref="BK2038:BP2038"/>
    <mergeCell ref="AK2035:AX2035"/>
    <mergeCell ref="AY2035:BB2035"/>
    <mergeCell ref="BC2035:BF2035"/>
    <mergeCell ref="BG2035:BJ2035"/>
    <mergeCell ref="BK2035:BP2035"/>
    <mergeCell ref="AK2036:AX2036"/>
    <mergeCell ref="AY2036:BB2036"/>
    <mergeCell ref="BC2036:BF2036"/>
    <mergeCell ref="BG2036:BJ2036"/>
    <mergeCell ref="BK2036:BP2036"/>
    <mergeCell ref="AK2049:AX2049"/>
    <mergeCell ref="AY2049:BB2049"/>
    <mergeCell ref="BC2049:BF2049"/>
    <mergeCell ref="BG2049:BJ2049"/>
    <mergeCell ref="BK2049:BP2049"/>
    <mergeCell ref="AK2050:AX2050"/>
    <mergeCell ref="AY2050:BB2050"/>
    <mergeCell ref="BC2050:BF2050"/>
    <mergeCell ref="BG2050:BJ2050"/>
    <mergeCell ref="BK2050:BP2050"/>
    <mergeCell ref="AK2047:AX2047"/>
    <mergeCell ref="AY2047:BB2047"/>
    <mergeCell ref="BC2047:BF2047"/>
    <mergeCell ref="BG2047:BJ2047"/>
    <mergeCell ref="BK2047:BP2047"/>
    <mergeCell ref="AK2048:AX2048"/>
    <mergeCell ref="AY2048:BB2048"/>
    <mergeCell ref="BC2048:BF2048"/>
    <mergeCell ref="BG2048:BJ2048"/>
    <mergeCell ref="BK2048:BP2048"/>
    <mergeCell ref="AK2045:AX2045"/>
    <mergeCell ref="AY2045:BB2045"/>
    <mergeCell ref="BC2045:BF2045"/>
    <mergeCell ref="BG2045:BJ2045"/>
    <mergeCell ref="BK2045:BP2045"/>
    <mergeCell ref="AK2046:AX2046"/>
    <mergeCell ref="AY2046:BB2046"/>
    <mergeCell ref="BC2046:BF2046"/>
    <mergeCell ref="BG2046:BJ2046"/>
    <mergeCell ref="BK2046:BP2046"/>
    <mergeCell ref="AK2043:AX2043"/>
    <mergeCell ref="AY2043:BB2043"/>
    <mergeCell ref="BC2043:BF2043"/>
    <mergeCell ref="BG2043:BJ2043"/>
    <mergeCell ref="BK2043:BP2043"/>
    <mergeCell ref="AK2044:AX2044"/>
    <mergeCell ref="AY2044:BB2044"/>
    <mergeCell ref="BC2044:BF2044"/>
    <mergeCell ref="BG2044:BJ2044"/>
    <mergeCell ref="BK2044:BP2044"/>
    <mergeCell ref="AY2033:BB2033"/>
    <mergeCell ref="BC2033:BF2033"/>
    <mergeCell ref="BG2033:BJ2033"/>
    <mergeCell ref="BK2033:BP2033"/>
    <mergeCell ref="AK2034:AX2034"/>
    <mergeCell ref="AY2034:BB2034"/>
    <mergeCell ref="BC2034:BF2034"/>
    <mergeCell ref="BG2034:BJ2034"/>
    <mergeCell ref="BK2034:BP2034"/>
    <mergeCell ref="BG2031:BJ2031"/>
    <mergeCell ref="BK2031:BP2031"/>
    <mergeCell ref="AK2032:AX2032"/>
    <mergeCell ref="AY2032:BB2032"/>
    <mergeCell ref="BC2032:BF2032"/>
    <mergeCell ref="BG2032:BJ2032"/>
    <mergeCell ref="BK2032:BP2032"/>
    <mergeCell ref="BG2029:BJ2029"/>
    <mergeCell ref="BK2029:BP2029"/>
    <mergeCell ref="BQ2029:BW2058"/>
    <mergeCell ref="BX2029:CC2058"/>
    <mergeCell ref="CD2029:CI2058"/>
    <mergeCell ref="AK2030:AX2030"/>
    <mergeCell ref="AY2030:BB2030"/>
    <mergeCell ref="BC2030:BF2030"/>
    <mergeCell ref="BG2030:BJ2030"/>
    <mergeCell ref="BK2030:BP2030"/>
    <mergeCell ref="B2029:Y2058"/>
    <mergeCell ref="Z2029:AD2058"/>
    <mergeCell ref="AE2029:AJ2058"/>
    <mergeCell ref="AK2029:AX2029"/>
    <mergeCell ref="AY2029:BB2029"/>
    <mergeCell ref="BC2029:BF2029"/>
    <mergeCell ref="AK2031:AX2031"/>
    <mergeCell ref="AY2031:BB2031"/>
    <mergeCell ref="BC2031:BF2031"/>
    <mergeCell ref="AK2033:AX2033"/>
    <mergeCell ref="AK2041:AX2041"/>
    <mergeCell ref="AY2041:BB2041"/>
    <mergeCell ref="BC2041:BF2041"/>
    <mergeCell ref="BG2041:BJ2041"/>
    <mergeCell ref="BK2041:BP2041"/>
    <mergeCell ref="AK2042:AX2042"/>
    <mergeCell ref="AY2042:BB2042"/>
    <mergeCell ref="BC2042:BF2042"/>
    <mergeCell ref="BG2042:BJ2042"/>
    <mergeCell ref="BK2042:BP2042"/>
    <mergeCell ref="AK2039:AX2039"/>
    <mergeCell ref="AY2039:BB2039"/>
    <mergeCell ref="BC2039:BF2039"/>
    <mergeCell ref="BG2039:BJ2039"/>
    <mergeCell ref="BK2039:BP2039"/>
    <mergeCell ref="AK2040:AX2040"/>
    <mergeCell ref="AY2040:BB2040"/>
    <mergeCell ref="BC2040:BF2040"/>
    <mergeCell ref="BG2040:BJ2040"/>
    <mergeCell ref="BK2040:BP2040"/>
    <mergeCell ref="AK2037:AX2037"/>
    <mergeCell ref="AY2037:BB2037"/>
    <mergeCell ref="BC2037:BF2037"/>
    <mergeCell ref="BG2037:BJ2037"/>
    <mergeCell ref="BK2037:BP2037"/>
    <mergeCell ref="AK2038:AX2038"/>
    <mergeCell ref="AY2038:BB2038"/>
    <mergeCell ref="BC2038:BF2038"/>
    <mergeCell ref="BC2026:BF2028"/>
    <mergeCell ref="BG2026:BJ2028"/>
    <mergeCell ref="BK2026:BP2028"/>
    <mergeCell ref="BQ2026:BW2028"/>
    <mergeCell ref="BX2026:CC2028"/>
    <mergeCell ref="CD2026:CI2028"/>
    <mergeCell ref="B2024:AJ2024"/>
    <mergeCell ref="AK2024:BJ2024"/>
    <mergeCell ref="BK2024:BP2024"/>
    <mergeCell ref="BQ2024:CC2024"/>
    <mergeCell ref="CD2024:CI2024"/>
    <mergeCell ref="B2026:Y2028"/>
    <mergeCell ref="Z2026:AD2028"/>
    <mergeCell ref="AE2026:AJ2028"/>
    <mergeCell ref="AK2026:AX2028"/>
    <mergeCell ref="AY2026:BB2028"/>
    <mergeCell ref="AK2022:AX2022"/>
    <mergeCell ref="AY2022:BB2022"/>
    <mergeCell ref="BC2022:BF2022"/>
    <mergeCell ref="BG2022:BJ2022"/>
    <mergeCell ref="BK2022:BP2022"/>
    <mergeCell ref="AK2023:AX2023"/>
    <mergeCell ref="AY2023:BB2023"/>
    <mergeCell ref="BC2023:BF2023"/>
    <mergeCell ref="BG2023:BJ2023"/>
    <mergeCell ref="BK2023:BP2023"/>
    <mergeCell ref="AK2020:AX2020"/>
    <mergeCell ref="AY2020:BB2020"/>
    <mergeCell ref="BC2020:BF2020"/>
    <mergeCell ref="BG2020:BJ2020"/>
    <mergeCell ref="BK2020:BP2020"/>
    <mergeCell ref="AK2021:AX2021"/>
    <mergeCell ref="AY2021:BB2021"/>
    <mergeCell ref="BC2021:BF2021"/>
    <mergeCell ref="BG2021:BJ2021"/>
    <mergeCell ref="BK2021:BP2021"/>
    <mergeCell ref="AK2018:AX2018"/>
    <mergeCell ref="AY2018:BB2018"/>
    <mergeCell ref="BC2018:BF2018"/>
    <mergeCell ref="BG2018:BJ2018"/>
    <mergeCell ref="BK2018:BP2018"/>
    <mergeCell ref="AK2019:AX2019"/>
    <mergeCell ref="AY2019:BB2019"/>
    <mergeCell ref="BC2019:BF2019"/>
    <mergeCell ref="BG2019:BJ2019"/>
    <mergeCell ref="BK2019:BP2019"/>
    <mergeCell ref="AK2016:AX2016"/>
    <mergeCell ref="AY2016:BB2016"/>
    <mergeCell ref="BC2016:BF2016"/>
    <mergeCell ref="BG2016:BJ2016"/>
    <mergeCell ref="BK2016:BP2016"/>
    <mergeCell ref="AK2017:AX2017"/>
    <mergeCell ref="AY2017:BB2017"/>
    <mergeCell ref="BC2017:BF2017"/>
    <mergeCell ref="BG2017:BJ2017"/>
    <mergeCell ref="BK2017:BP2017"/>
    <mergeCell ref="AK2014:AX2014"/>
    <mergeCell ref="AY2014:BB2014"/>
    <mergeCell ref="BC2014:BF2014"/>
    <mergeCell ref="BG2014:BJ2014"/>
    <mergeCell ref="BK2014:BP2014"/>
    <mergeCell ref="AK2015:AX2015"/>
    <mergeCell ref="AY2015:BB2015"/>
    <mergeCell ref="BC2015:BF2015"/>
    <mergeCell ref="BG2015:BJ2015"/>
    <mergeCell ref="BK2015:BP2015"/>
    <mergeCell ref="AK2012:AX2012"/>
    <mergeCell ref="AY2012:BB2012"/>
    <mergeCell ref="BC2012:BF2012"/>
    <mergeCell ref="BG2012:BJ2012"/>
    <mergeCell ref="BK2012:BP2012"/>
    <mergeCell ref="AK2013:AX2013"/>
    <mergeCell ref="AY2013:BB2013"/>
    <mergeCell ref="BC2013:BF2013"/>
    <mergeCell ref="BG2013:BJ2013"/>
    <mergeCell ref="BK2013:BP2013"/>
    <mergeCell ref="BK1999:BP1999"/>
    <mergeCell ref="BG1996:BJ1996"/>
    <mergeCell ref="BK1996:BP1996"/>
    <mergeCell ref="AK1997:AX1997"/>
    <mergeCell ref="AY1997:BB1997"/>
    <mergeCell ref="BC1997:BF1997"/>
    <mergeCell ref="BG1997:BJ1997"/>
    <mergeCell ref="BK1997:BP1997"/>
    <mergeCell ref="AK2010:AX2010"/>
    <mergeCell ref="AY2010:BB2010"/>
    <mergeCell ref="BC2010:BF2010"/>
    <mergeCell ref="BG2010:BJ2010"/>
    <mergeCell ref="BK2010:BP2010"/>
    <mergeCell ref="AK2011:AX2011"/>
    <mergeCell ref="AY2011:BB2011"/>
    <mergeCell ref="BC2011:BF2011"/>
    <mergeCell ref="BG2011:BJ2011"/>
    <mergeCell ref="BK2011:BP2011"/>
    <mergeCell ref="AK2008:AX2008"/>
    <mergeCell ref="AY2008:BB2008"/>
    <mergeCell ref="BC2008:BF2008"/>
    <mergeCell ref="BG2008:BJ2008"/>
    <mergeCell ref="BK2008:BP2008"/>
    <mergeCell ref="AK2009:AX2009"/>
    <mergeCell ref="AY2009:BB2009"/>
    <mergeCell ref="BC2009:BF2009"/>
    <mergeCell ref="BG2009:BJ2009"/>
    <mergeCell ref="BK2009:BP2009"/>
    <mergeCell ref="AK2006:AX2006"/>
    <mergeCell ref="AY2006:BB2006"/>
    <mergeCell ref="BC2006:BF2006"/>
    <mergeCell ref="BG2006:BJ2006"/>
    <mergeCell ref="BK2006:BP2006"/>
    <mergeCell ref="AK2007:AX2007"/>
    <mergeCell ref="AY2007:BB2007"/>
    <mergeCell ref="BC2007:BF2007"/>
    <mergeCell ref="BG2007:BJ2007"/>
    <mergeCell ref="BK2007:BP2007"/>
    <mergeCell ref="AK2004:AX2004"/>
    <mergeCell ref="AY2004:BB2004"/>
    <mergeCell ref="BC2004:BF2004"/>
    <mergeCell ref="BG2004:BJ2004"/>
    <mergeCell ref="BK2004:BP2004"/>
    <mergeCell ref="AK2005:AX2005"/>
    <mergeCell ref="AY2005:BB2005"/>
    <mergeCell ref="BC2005:BF2005"/>
    <mergeCell ref="BG2005:BJ2005"/>
    <mergeCell ref="BK2005:BP2005"/>
    <mergeCell ref="BG1994:BJ1994"/>
    <mergeCell ref="BK1994:BP1994"/>
    <mergeCell ref="BQ1994:BW2023"/>
    <mergeCell ref="BX1994:CC2023"/>
    <mergeCell ref="CD1994:CI2023"/>
    <mergeCell ref="AK1995:AX1995"/>
    <mergeCell ref="AY1995:BB1995"/>
    <mergeCell ref="BC1995:BF1995"/>
    <mergeCell ref="BG1995:BJ1995"/>
    <mergeCell ref="BK1995:BP1995"/>
    <mergeCell ref="B1994:Y2023"/>
    <mergeCell ref="Z1994:AD2023"/>
    <mergeCell ref="AE1994:AJ2023"/>
    <mergeCell ref="AK1994:AX1994"/>
    <mergeCell ref="AY1994:BB1994"/>
    <mergeCell ref="BC1994:BF1994"/>
    <mergeCell ref="AK1996:AX1996"/>
    <mergeCell ref="AY1996:BB1996"/>
    <mergeCell ref="BC1996:BF1996"/>
    <mergeCell ref="AK1998:AX1998"/>
    <mergeCell ref="BC1991:BF1993"/>
    <mergeCell ref="BG1991:BJ1993"/>
    <mergeCell ref="BK1991:BP1993"/>
    <mergeCell ref="BQ1991:BW1993"/>
    <mergeCell ref="BX1991:CC1993"/>
    <mergeCell ref="CD1991:CI1993"/>
    <mergeCell ref="B1989:AJ1989"/>
    <mergeCell ref="AK1989:BJ1989"/>
    <mergeCell ref="BK1989:BP1989"/>
    <mergeCell ref="BQ1989:CC1989"/>
    <mergeCell ref="CD1989:CI1989"/>
    <mergeCell ref="B1991:Y1993"/>
    <mergeCell ref="Z1991:AD1993"/>
    <mergeCell ref="AE1991:AJ1993"/>
    <mergeCell ref="AK1991:AX1993"/>
    <mergeCell ref="AY1991:BB1993"/>
    <mergeCell ref="AK2002:AX2002"/>
    <mergeCell ref="AY2002:BB2002"/>
    <mergeCell ref="BC2002:BF2002"/>
    <mergeCell ref="BG2002:BJ2002"/>
    <mergeCell ref="BK2002:BP2002"/>
    <mergeCell ref="AK2003:AX2003"/>
    <mergeCell ref="AY2003:BB2003"/>
    <mergeCell ref="BC2003:BF2003"/>
    <mergeCell ref="BG2003:BJ2003"/>
    <mergeCell ref="BK2003:BP2003"/>
    <mergeCell ref="AK2000:AX2000"/>
    <mergeCell ref="AY2000:BB2000"/>
    <mergeCell ref="BC2000:BF2000"/>
    <mergeCell ref="BG2000:BJ2000"/>
    <mergeCell ref="BK2000:BP2000"/>
    <mergeCell ref="AK2001:AX2001"/>
    <mergeCell ref="AY2001:BB2001"/>
    <mergeCell ref="BC2001:BF2001"/>
    <mergeCell ref="BG2001:BJ2001"/>
    <mergeCell ref="BK2001:BP2001"/>
    <mergeCell ref="AY1998:BB1998"/>
    <mergeCell ref="BC1998:BF1998"/>
    <mergeCell ref="BG1998:BJ1998"/>
    <mergeCell ref="BK1998:BP1998"/>
    <mergeCell ref="AK1999:AX1999"/>
    <mergeCell ref="AY1999:BB1999"/>
    <mergeCell ref="BC1999:BF1999"/>
    <mergeCell ref="BG1999:BJ1999"/>
    <mergeCell ref="AK1987:AX1987"/>
    <mergeCell ref="AY1987:BB1987"/>
    <mergeCell ref="BC1987:BF1987"/>
    <mergeCell ref="BG1987:BJ1987"/>
    <mergeCell ref="BK1987:BP1987"/>
    <mergeCell ref="AK1988:AX1988"/>
    <mergeCell ref="AY1988:BB1988"/>
    <mergeCell ref="BC1988:BF1988"/>
    <mergeCell ref="BG1988:BJ1988"/>
    <mergeCell ref="BK1988:BP1988"/>
    <mergeCell ref="AK1985:AX1985"/>
    <mergeCell ref="AY1985:BB1985"/>
    <mergeCell ref="BC1985:BF1985"/>
    <mergeCell ref="BG1985:BJ1985"/>
    <mergeCell ref="BK1985:BP1985"/>
    <mergeCell ref="AK1986:AX1986"/>
    <mergeCell ref="AY1986:BB1986"/>
    <mergeCell ref="BC1986:BF1986"/>
    <mergeCell ref="BG1986:BJ1986"/>
    <mergeCell ref="BK1986:BP1986"/>
    <mergeCell ref="AK1983:AX1983"/>
    <mergeCell ref="AY1983:BB1983"/>
    <mergeCell ref="BC1983:BF1983"/>
    <mergeCell ref="BG1983:BJ1983"/>
    <mergeCell ref="BK1983:BP1983"/>
    <mergeCell ref="AK1984:AX1984"/>
    <mergeCell ref="AY1984:BB1984"/>
    <mergeCell ref="BC1984:BF1984"/>
    <mergeCell ref="BG1984:BJ1984"/>
    <mergeCell ref="BK1984:BP1984"/>
    <mergeCell ref="AK1981:AX1981"/>
    <mergeCell ref="AY1981:BB1981"/>
    <mergeCell ref="BC1981:BF1981"/>
    <mergeCell ref="BG1981:BJ1981"/>
    <mergeCell ref="BK1981:BP1981"/>
    <mergeCell ref="AK1982:AX1982"/>
    <mergeCell ref="AY1982:BB1982"/>
    <mergeCell ref="BC1982:BF1982"/>
    <mergeCell ref="BG1982:BJ1982"/>
    <mergeCell ref="BK1982:BP1982"/>
    <mergeCell ref="BG1968:BJ1968"/>
    <mergeCell ref="BK1968:BP1968"/>
    <mergeCell ref="AK1965:AX1965"/>
    <mergeCell ref="AY1965:BB1965"/>
    <mergeCell ref="BC1965:BF1965"/>
    <mergeCell ref="BG1965:BJ1965"/>
    <mergeCell ref="BK1965:BP1965"/>
    <mergeCell ref="AK1966:AX1966"/>
    <mergeCell ref="AY1966:BB1966"/>
    <mergeCell ref="BC1966:BF1966"/>
    <mergeCell ref="BG1966:BJ1966"/>
    <mergeCell ref="BK1966:BP1966"/>
    <mergeCell ref="AK1979:AX1979"/>
    <mergeCell ref="AY1979:BB1979"/>
    <mergeCell ref="BC1979:BF1979"/>
    <mergeCell ref="BG1979:BJ1979"/>
    <mergeCell ref="BK1979:BP1979"/>
    <mergeCell ref="AK1980:AX1980"/>
    <mergeCell ref="AY1980:BB1980"/>
    <mergeCell ref="BC1980:BF1980"/>
    <mergeCell ref="BG1980:BJ1980"/>
    <mergeCell ref="BK1980:BP1980"/>
    <mergeCell ref="AK1977:AX1977"/>
    <mergeCell ref="AY1977:BB1977"/>
    <mergeCell ref="BC1977:BF1977"/>
    <mergeCell ref="BG1977:BJ1977"/>
    <mergeCell ref="BK1977:BP1977"/>
    <mergeCell ref="AK1978:AX1978"/>
    <mergeCell ref="AY1978:BB1978"/>
    <mergeCell ref="BC1978:BF1978"/>
    <mergeCell ref="BG1978:BJ1978"/>
    <mergeCell ref="BK1978:BP1978"/>
    <mergeCell ref="AK1975:AX1975"/>
    <mergeCell ref="AY1975:BB1975"/>
    <mergeCell ref="BC1975:BF1975"/>
    <mergeCell ref="BG1975:BJ1975"/>
    <mergeCell ref="BK1975:BP1975"/>
    <mergeCell ref="AK1976:AX1976"/>
    <mergeCell ref="AY1976:BB1976"/>
    <mergeCell ref="BC1976:BF1976"/>
    <mergeCell ref="BG1976:BJ1976"/>
    <mergeCell ref="BK1976:BP1976"/>
    <mergeCell ref="AK1973:AX1973"/>
    <mergeCell ref="AY1973:BB1973"/>
    <mergeCell ref="BC1973:BF1973"/>
    <mergeCell ref="BG1973:BJ1973"/>
    <mergeCell ref="BK1973:BP1973"/>
    <mergeCell ref="AK1974:AX1974"/>
    <mergeCell ref="AY1974:BB1974"/>
    <mergeCell ref="BC1974:BF1974"/>
    <mergeCell ref="BG1974:BJ1974"/>
    <mergeCell ref="BK1974:BP1974"/>
    <mergeCell ref="AY1963:BB1963"/>
    <mergeCell ref="BC1963:BF1963"/>
    <mergeCell ref="BG1963:BJ1963"/>
    <mergeCell ref="BK1963:BP1963"/>
    <mergeCell ref="AK1964:AX1964"/>
    <mergeCell ref="AY1964:BB1964"/>
    <mergeCell ref="BC1964:BF1964"/>
    <mergeCell ref="BG1964:BJ1964"/>
    <mergeCell ref="BK1964:BP1964"/>
    <mergeCell ref="BG1961:BJ1961"/>
    <mergeCell ref="BK1961:BP1961"/>
    <mergeCell ref="AK1962:AX1962"/>
    <mergeCell ref="AY1962:BB1962"/>
    <mergeCell ref="BC1962:BF1962"/>
    <mergeCell ref="BG1962:BJ1962"/>
    <mergeCell ref="BK1962:BP1962"/>
    <mergeCell ref="BG1959:BJ1959"/>
    <mergeCell ref="BK1959:BP1959"/>
    <mergeCell ref="BQ1959:BW1988"/>
    <mergeCell ref="BX1959:CC1988"/>
    <mergeCell ref="CD1959:CI1988"/>
    <mergeCell ref="AK1960:AX1960"/>
    <mergeCell ref="AY1960:BB1960"/>
    <mergeCell ref="BC1960:BF1960"/>
    <mergeCell ref="BG1960:BJ1960"/>
    <mergeCell ref="BK1960:BP1960"/>
    <mergeCell ref="B1959:Y1988"/>
    <mergeCell ref="Z1959:AD1988"/>
    <mergeCell ref="AE1959:AJ1988"/>
    <mergeCell ref="AK1959:AX1959"/>
    <mergeCell ref="AY1959:BB1959"/>
    <mergeCell ref="BC1959:BF1959"/>
    <mergeCell ref="AK1961:AX1961"/>
    <mergeCell ref="AY1961:BB1961"/>
    <mergeCell ref="BC1961:BF1961"/>
    <mergeCell ref="AK1963:AX1963"/>
    <mergeCell ref="AK1971:AX1971"/>
    <mergeCell ref="AY1971:BB1971"/>
    <mergeCell ref="BC1971:BF1971"/>
    <mergeCell ref="BG1971:BJ1971"/>
    <mergeCell ref="BK1971:BP1971"/>
    <mergeCell ref="AK1972:AX1972"/>
    <mergeCell ref="AY1972:BB1972"/>
    <mergeCell ref="BC1972:BF1972"/>
    <mergeCell ref="BG1972:BJ1972"/>
    <mergeCell ref="BK1972:BP1972"/>
    <mergeCell ref="AK1969:AX1969"/>
    <mergeCell ref="AY1969:BB1969"/>
    <mergeCell ref="BC1969:BF1969"/>
    <mergeCell ref="BG1969:BJ1969"/>
    <mergeCell ref="BK1969:BP1969"/>
    <mergeCell ref="AK1970:AX1970"/>
    <mergeCell ref="AY1970:BB1970"/>
    <mergeCell ref="BC1970:BF1970"/>
    <mergeCell ref="BG1970:BJ1970"/>
    <mergeCell ref="BK1970:BP1970"/>
    <mergeCell ref="AK1967:AX1967"/>
    <mergeCell ref="AY1967:BB1967"/>
    <mergeCell ref="BC1967:BF1967"/>
    <mergeCell ref="BG1967:BJ1967"/>
    <mergeCell ref="BK1967:BP1967"/>
    <mergeCell ref="AK1968:AX1968"/>
    <mergeCell ref="AY1968:BB1968"/>
    <mergeCell ref="BC1968:BF1968"/>
    <mergeCell ref="BC1956:BF1958"/>
    <mergeCell ref="BG1956:BJ1958"/>
    <mergeCell ref="BK1956:BP1958"/>
    <mergeCell ref="BQ1956:BW1958"/>
    <mergeCell ref="BX1956:CC1958"/>
    <mergeCell ref="CD1956:CI1958"/>
    <mergeCell ref="B1954:AJ1954"/>
    <mergeCell ref="AK1954:BJ1954"/>
    <mergeCell ref="BK1954:BP1954"/>
    <mergeCell ref="BQ1954:CC1954"/>
    <mergeCell ref="CD1954:CI1954"/>
    <mergeCell ref="B1956:Y1958"/>
    <mergeCell ref="Z1956:AD1958"/>
    <mergeCell ref="AE1956:AJ1958"/>
    <mergeCell ref="AK1956:AX1958"/>
    <mergeCell ref="AY1956:BB1958"/>
    <mergeCell ref="AK1952:AX1952"/>
    <mergeCell ref="AY1952:BB1952"/>
    <mergeCell ref="BC1952:BF1952"/>
    <mergeCell ref="BG1952:BJ1952"/>
    <mergeCell ref="BK1952:BP1952"/>
    <mergeCell ref="AK1953:AX1953"/>
    <mergeCell ref="AY1953:BB1953"/>
    <mergeCell ref="BC1953:BF1953"/>
    <mergeCell ref="BG1953:BJ1953"/>
    <mergeCell ref="BK1953:BP1953"/>
    <mergeCell ref="AK1950:AX1950"/>
    <mergeCell ref="AY1950:BB1950"/>
    <mergeCell ref="BC1950:BF1950"/>
    <mergeCell ref="BG1950:BJ1950"/>
    <mergeCell ref="BK1950:BP1950"/>
    <mergeCell ref="AK1951:AX1951"/>
    <mergeCell ref="AY1951:BB1951"/>
    <mergeCell ref="BC1951:BF1951"/>
    <mergeCell ref="BG1951:BJ1951"/>
    <mergeCell ref="BK1951:BP1951"/>
    <mergeCell ref="AK1948:AX1948"/>
    <mergeCell ref="AY1948:BB1948"/>
    <mergeCell ref="BC1948:BF1948"/>
    <mergeCell ref="BG1948:BJ1948"/>
    <mergeCell ref="BK1948:BP1948"/>
    <mergeCell ref="AK1949:AX1949"/>
    <mergeCell ref="AY1949:BB1949"/>
    <mergeCell ref="BC1949:BF1949"/>
    <mergeCell ref="BG1949:BJ1949"/>
    <mergeCell ref="BK1949:BP1949"/>
    <mergeCell ref="AK1946:AX1946"/>
    <mergeCell ref="AY1946:BB1946"/>
    <mergeCell ref="BC1946:BF1946"/>
    <mergeCell ref="BG1946:BJ1946"/>
    <mergeCell ref="BK1946:BP1946"/>
    <mergeCell ref="AK1947:AX1947"/>
    <mergeCell ref="AY1947:BB1947"/>
    <mergeCell ref="BC1947:BF1947"/>
    <mergeCell ref="BG1947:BJ1947"/>
    <mergeCell ref="BK1947:BP1947"/>
    <mergeCell ref="AK1944:AX1944"/>
    <mergeCell ref="AY1944:BB1944"/>
    <mergeCell ref="BC1944:BF1944"/>
    <mergeCell ref="BG1944:BJ1944"/>
    <mergeCell ref="BK1944:BP1944"/>
    <mergeCell ref="AK1945:AX1945"/>
    <mergeCell ref="AY1945:BB1945"/>
    <mergeCell ref="BC1945:BF1945"/>
    <mergeCell ref="BG1945:BJ1945"/>
    <mergeCell ref="BK1945:BP1945"/>
    <mergeCell ref="AK1942:AX1942"/>
    <mergeCell ref="AY1942:BB1942"/>
    <mergeCell ref="BC1942:BF1942"/>
    <mergeCell ref="BG1942:BJ1942"/>
    <mergeCell ref="BK1942:BP1942"/>
    <mergeCell ref="AK1943:AX1943"/>
    <mergeCell ref="AY1943:BB1943"/>
    <mergeCell ref="BC1943:BF1943"/>
    <mergeCell ref="BG1943:BJ1943"/>
    <mergeCell ref="BK1943:BP1943"/>
    <mergeCell ref="BK1929:BP1929"/>
    <mergeCell ref="BG1926:BJ1926"/>
    <mergeCell ref="BK1926:BP1926"/>
    <mergeCell ref="AK1927:AX1927"/>
    <mergeCell ref="AY1927:BB1927"/>
    <mergeCell ref="BC1927:BF1927"/>
    <mergeCell ref="BG1927:BJ1927"/>
    <mergeCell ref="BK1927:BP1927"/>
    <mergeCell ref="AK1940:AX1940"/>
    <mergeCell ref="AY1940:BB1940"/>
    <mergeCell ref="BC1940:BF1940"/>
    <mergeCell ref="BG1940:BJ1940"/>
    <mergeCell ref="BK1940:BP1940"/>
    <mergeCell ref="AK1941:AX1941"/>
    <mergeCell ref="AY1941:BB1941"/>
    <mergeCell ref="BC1941:BF1941"/>
    <mergeCell ref="BG1941:BJ1941"/>
    <mergeCell ref="BK1941:BP1941"/>
    <mergeCell ref="AK1938:AX1938"/>
    <mergeCell ref="AY1938:BB1938"/>
    <mergeCell ref="BC1938:BF1938"/>
    <mergeCell ref="BG1938:BJ1938"/>
    <mergeCell ref="BK1938:BP1938"/>
    <mergeCell ref="AK1939:AX1939"/>
    <mergeCell ref="AY1939:BB1939"/>
    <mergeCell ref="BC1939:BF1939"/>
    <mergeCell ref="BG1939:BJ1939"/>
    <mergeCell ref="BK1939:BP1939"/>
    <mergeCell ref="AK1936:AX1936"/>
    <mergeCell ref="AY1936:BB1936"/>
    <mergeCell ref="BC1936:BF1936"/>
    <mergeCell ref="BG1936:BJ1936"/>
    <mergeCell ref="BK1936:BP1936"/>
    <mergeCell ref="AK1937:AX1937"/>
    <mergeCell ref="AY1937:BB1937"/>
    <mergeCell ref="BC1937:BF1937"/>
    <mergeCell ref="BG1937:BJ1937"/>
    <mergeCell ref="BK1937:BP1937"/>
    <mergeCell ref="AK1934:AX1934"/>
    <mergeCell ref="AY1934:BB1934"/>
    <mergeCell ref="BC1934:BF1934"/>
    <mergeCell ref="BG1934:BJ1934"/>
    <mergeCell ref="BK1934:BP1934"/>
    <mergeCell ref="AK1935:AX1935"/>
    <mergeCell ref="AY1935:BB1935"/>
    <mergeCell ref="BC1935:BF1935"/>
    <mergeCell ref="BG1935:BJ1935"/>
    <mergeCell ref="BK1935:BP1935"/>
    <mergeCell ref="BG1924:BJ1924"/>
    <mergeCell ref="BK1924:BP1924"/>
    <mergeCell ref="BQ1924:BW1953"/>
    <mergeCell ref="BX1924:CC1953"/>
    <mergeCell ref="CD1924:CI1953"/>
    <mergeCell ref="AK1925:AX1925"/>
    <mergeCell ref="AY1925:BB1925"/>
    <mergeCell ref="BC1925:BF1925"/>
    <mergeCell ref="BG1925:BJ1925"/>
    <mergeCell ref="BK1925:BP1925"/>
    <mergeCell ref="B1924:Y1953"/>
    <mergeCell ref="Z1924:AD1953"/>
    <mergeCell ref="AE1924:AJ1953"/>
    <mergeCell ref="AK1924:AX1924"/>
    <mergeCell ref="AY1924:BB1924"/>
    <mergeCell ref="BC1924:BF1924"/>
    <mergeCell ref="AK1926:AX1926"/>
    <mergeCell ref="AY1926:BB1926"/>
    <mergeCell ref="BC1926:BF1926"/>
    <mergeCell ref="AK1928:AX1928"/>
    <mergeCell ref="BC1921:BF1923"/>
    <mergeCell ref="BG1921:BJ1923"/>
    <mergeCell ref="BK1921:BP1923"/>
    <mergeCell ref="BQ1921:BW1923"/>
    <mergeCell ref="BX1921:CC1923"/>
    <mergeCell ref="CD1921:CI1923"/>
    <mergeCell ref="B1919:AJ1919"/>
    <mergeCell ref="AK1919:BJ1919"/>
    <mergeCell ref="BK1919:BP1919"/>
    <mergeCell ref="BQ1919:CC1919"/>
    <mergeCell ref="CD1919:CI1919"/>
    <mergeCell ref="B1921:Y1923"/>
    <mergeCell ref="Z1921:AD1923"/>
    <mergeCell ref="AE1921:AJ1923"/>
    <mergeCell ref="AK1921:AX1923"/>
    <mergeCell ref="AY1921:BB1923"/>
    <mergeCell ref="AK1932:AX1932"/>
    <mergeCell ref="AY1932:BB1932"/>
    <mergeCell ref="BC1932:BF1932"/>
    <mergeCell ref="BG1932:BJ1932"/>
    <mergeCell ref="BK1932:BP1932"/>
    <mergeCell ref="AK1933:AX1933"/>
    <mergeCell ref="AY1933:BB1933"/>
    <mergeCell ref="BC1933:BF1933"/>
    <mergeCell ref="BG1933:BJ1933"/>
    <mergeCell ref="BK1933:BP1933"/>
    <mergeCell ref="AK1930:AX1930"/>
    <mergeCell ref="AY1930:BB1930"/>
    <mergeCell ref="BC1930:BF1930"/>
    <mergeCell ref="BG1930:BJ1930"/>
    <mergeCell ref="BK1930:BP1930"/>
    <mergeCell ref="AK1931:AX1931"/>
    <mergeCell ref="AY1931:BB1931"/>
    <mergeCell ref="BC1931:BF1931"/>
    <mergeCell ref="BG1931:BJ1931"/>
    <mergeCell ref="BK1931:BP1931"/>
    <mergeCell ref="AY1928:BB1928"/>
    <mergeCell ref="BC1928:BF1928"/>
    <mergeCell ref="BG1928:BJ1928"/>
    <mergeCell ref="BK1928:BP1928"/>
    <mergeCell ref="AK1929:AX1929"/>
    <mergeCell ref="AY1929:BB1929"/>
    <mergeCell ref="BC1929:BF1929"/>
    <mergeCell ref="BG1929:BJ1929"/>
    <mergeCell ref="AK1917:AX1917"/>
    <mergeCell ref="AY1917:BB1917"/>
    <mergeCell ref="BC1917:BF1917"/>
    <mergeCell ref="BG1917:BJ1917"/>
    <mergeCell ref="BK1917:BP1917"/>
    <mergeCell ref="AK1918:AX1918"/>
    <mergeCell ref="AY1918:BB1918"/>
    <mergeCell ref="BC1918:BF1918"/>
    <mergeCell ref="BG1918:BJ1918"/>
    <mergeCell ref="BK1918:BP1918"/>
    <mergeCell ref="AK1915:AX1915"/>
    <mergeCell ref="AY1915:BB1915"/>
    <mergeCell ref="BC1915:BF1915"/>
    <mergeCell ref="BG1915:BJ1915"/>
    <mergeCell ref="BK1915:BP1915"/>
    <mergeCell ref="AK1916:AX1916"/>
    <mergeCell ref="AY1916:BB1916"/>
    <mergeCell ref="BC1916:BF1916"/>
    <mergeCell ref="BG1916:BJ1916"/>
    <mergeCell ref="BK1916:BP1916"/>
    <mergeCell ref="AK1913:AX1913"/>
    <mergeCell ref="AY1913:BB1913"/>
    <mergeCell ref="BC1913:BF1913"/>
    <mergeCell ref="BG1913:BJ1913"/>
    <mergeCell ref="BK1913:BP1913"/>
    <mergeCell ref="AK1914:AX1914"/>
    <mergeCell ref="AY1914:BB1914"/>
    <mergeCell ref="BC1914:BF1914"/>
    <mergeCell ref="BG1914:BJ1914"/>
    <mergeCell ref="BK1914:BP1914"/>
    <mergeCell ref="AK1911:AX1911"/>
    <mergeCell ref="AY1911:BB1911"/>
    <mergeCell ref="BC1911:BF1911"/>
    <mergeCell ref="BG1911:BJ1911"/>
    <mergeCell ref="BK1911:BP1911"/>
    <mergeCell ref="AK1912:AX1912"/>
    <mergeCell ref="AY1912:BB1912"/>
    <mergeCell ref="BC1912:BF1912"/>
    <mergeCell ref="BG1912:BJ1912"/>
    <mergeCell ref="BK1912:BP1912"/>
    <mergeCell ref="BG1898:BJ1898"/>
    <mergeCell ref="BK1898:BP1898"/>
    <mergeCell ref="AK1895:AX1895"/>
    <mergeCell ref="AY1895:BB1895"/>
    <mergeCell ref="BC1895:BF1895"/>
    <mergeCell ref="BG1895:BJ1895"/>
    <mergeCell ref="BK1895:BP1895"/>
    <mergeCell ref="AK1896:AX1896"/>
    <mergeCell ref="AY1896:BB1896"/>
    <mergeCell ref="BC1896:BF1896"/>
    <mergeCell ref="BG1896:BJ1896"/>
    <mergeCell ref="BK1896:BP1896"/>
    <mergeCell ref="AK1909:AX1909"/>
    <mergeCell ref="AY1909:BB1909"/>
    <mergeCell ref="BC1909:BF1909"/>
    <mergeCell ref="BG1909:BJ1909"/>
    <mergeCell ref="BK1909:BP1909"/>
    <mergeCell ref="AK1910:AX1910"/>
    <mergeCell ref="AY1910:BB1910"/>
    <mergeCell ref="BC1910:BF1910"/>
    <mergeCell ref="BG1910:BJ1910"/>
    <mergeCell ref="BK1910:BP1910"/>
    <mergeCell ref="AK1907:AX1907"/>
    <mergeCell ref="AY1907:BB1907"/>
    <mergeCell ref="BC1907:BF1907"/>
    <mergeCell ref="BG1907:BJ1907"/>
    <mergeCell ref="BK1907:BP1907"/>
    <mergeCell ref="AK1908:AX1908"/>
    <mergeCell ref="AY1908:BB1908"/>
    <mergeCell ref="BC1908:BF1908"/>
    <mergeCell ref="BG1908:BJ1908"/>
    <mergeCell ref="BK1908:BP1908"/>
    <mergeCell ref="AK1905:AX1905"/>
    <mergeCell ref="AY1905:BB1905"/>
    <mergeCell ref="BC1905:BF1905"/>
    <mergeCell ref="BG1905:BJ1905"/>
    <mergeCell ref="BK1905:BP1905"/>
    <mergeCell ref="AK1906:AX1906"/>
    <mergeCell ref="AY1906:BB1906"/>
    <mergeCell ref="BC1906:BF1906"/>
    <mergeCell ref="BG1906:BJ1906"/>
    <mergeCell ref="BK1906:BP1906"/>
    <mergeCell ref="AK1903:AX1903"/>
    <mergeCell ref="AY1903:BB1903"/>
    <mergeCell ref="BC1903:BF1903"/>
    <mergeCell ref="BG1903:BJ1903"/>
    <mergeCell ref="BK1903:BP1903"/>
    <mergeCell ref="AK1904:AX1904"/>
    <mergeCell ref="AY1904:BB1904"/>
    <mergeCell ref="BC1904:BF1904"/>
    <mergeCell ref="BG1904:BJ1904"/>
    <mergeCell ref="BK1904:BP1904"/>
    <mergeCell ref="AY1893:BB1893"/>
    <mergeCell ref="BC1893:BF1893"/>
    <mergeCell ref="BG1893:BJ1893"/>
    <mergeCell ref="BK1893:BP1893"/>
    <mergeCell ref="AK1894:AX1894"/>
    <mergeCell ref="AY1894:BB1894"/>
    <mergeCell ref="BC1894:BF1894"/>
    <mergeCell ref="BG1894:BJ1894"/>
    <mergeCell ref="BK1894:BP1894"/>
    <mergeCell ref="BG1891:BJ1891"/>
    <mergeCell ref="BK1891:BP1891"/>
    <mergeCell ref="AK1892:AX1892"/>
    <mergeCell ref="AY1892:BB1892"/>
    <mergeCell ref="BC1892:BF1892"/>
    <mergeCell ref="BG1892:BJ1892"/>
    <mergeCell ref="BK1892:BP1892"/>
    <mergeCell ref="BG1889:BJ1889"/>
    <mergeCell ref="BK1889:BP1889"/>
    <mergeCell ref="BQ1889:BW1918"/>
    <mergeCell ref="BX1889:CC1918"/>
    <mergeCell ref="CD1889:CI1918"/>
    <mergeCell ref="AK1890:AX1890"/>
    <mergeCell ref="AY1890:BB1890"/>
    <mergeCell ref="BC1890:BF1890"/>
    <mergeCell ref="BG1890:BJ1890"/>
    <mergeCell ref="BK1890:BP1890"/>
    <mergeCell ref="B1889:Y1918"/>
    <mergeCell ref="Z1889:AD1918"/>
    <mergeCell ref="AE1889:AJ1918"/>
    <mergeCell ref="AK1889:AX1889"/>
    <mergeCell ref="AY1889:BB1889"/>
    <mergeCell ref="BC1889:BF1889"/>
    <mergeCell ref="AK1891:AX1891"/>
    <mergeCell ref="AY1891:BB1891"/>
    <mergeCell ref="BC1891:BF1891"/>
    <mergeCell ref="AK1893:AX1893"/>
    <mergeCell ref="AK1901:AX1901"/>
    <mergeCell ref="AY1901:BB1901"/>
    <mergeCell ref="BC1901:BF1901"/>
    <mergeCell ref="BG1901:BJ1901"/>
    <mergeCell ref="BK1901:BP1901"/>
    <mergeCell ref="AK1902:AX1902"/>
    <mergeCell ref="AY1902:BB1902"/>
    <mergeCell ref="BC1902:BF1902"/>
    <mergeCell ref="BG1902:BJ1902"/>
    <mergeCell ref="BK1902:BP1902"/>
    <mergeCell ref="AK1899:AX1899"/>
    <mergeCell ref="AY1899:BB1899"/>
    <mergeCell ref="BC1899:BF1899"/>
    <mergeCell ref="BG1899:BJ1899"/>
    <mergeCell ref="BK1899:BP1899"/>
    <mergeCell ref="AK1900:AX1900"/>
    <mergeCell ref="AY1900:BB1900"/>
    <mergeCell ref="BC1900:BF1900"/>
    <mergeCell ref="BG1900:BJ1900"/>
    <mergeCell ref="BK1900:BP1900"/>
    <mergeCell ref="AK1897:AX1897"/>
    <mergeCell ref="AY1897:BB1897"/>
    <mergeCell ref="BC1897:BF1897"/>
    <mergeCell ref="BG1897:BJ1897"/>
    <mergeCell ref="BK1897:BP1897"/>
    <mergeCell ref="AK1898:AX1898"/>
    <mergeCell ref="AY1898:BB1898"/>
    <mergeCell ref="BC1898:BF1898"/>
    <mergeCell ref="BC1886:BF1888"/>
    <mergeCell ref="BG1886:BJ1888"/>
    <mergeCell ref="BK1886:BP1888"/>
    <mergeCell ref="BQ1886:BW1888"/>
    <mergeCell ref="BX1886:CC1888"/>
    <mergeCell ref="CD1886:CI1888"/>
    <mergeCell ref="B1884:AJ1884"/>
    <mergeCell ref="AK1884:BJ1884"/>
    <mergeCell ref="BK1884:BP1884"/>
    <mergeCell ref="BQ1884:CC1884"/>
    <mergeCell ref="CD1884:CI1884"/>
    <mergeCell ref="B1886:Y1888"/>
    <mergeCell ref="Z1886:AD1888"/>
    <mergeCell ref="AE1886:AJ1888"/>
    <mergeCell ref="AK1886:AX1888"/>
    <mergeCell ref="AY1886:BB1888"/>
    <mergeCell ref="AK1882:AX1882"/>
    <mergeCell ref="AY1882:BB1882"/>
    <mergeCell ref="BC1882:BF1882"/>
    <mergeCell ref="BG1882:BJ1882"/>
    <mergeCell ref="BK1882:BP1882"/>
    <mergeCell ref="AK1883:AX1883"/>
    <mergeCell ref="AY1883:BB1883"/>
    <mergeCell ref="BC1883:BF1883"/>
    <mergeCell ref="BG1883:BJ1883"/>
    <mergeCell ref="BK1883:BP1883"/>
    <mergeCell ref="AK1880:AX1880"/>
    <mergeCell ref="AY1880:BB1880"/>
    <mergeCell ref="BC1880:BF1880"/>
    <mergeCell ref="BG1880:BJ1880"/>
    <mergeCell ref="BK1880:BP1880"/>
    <mergeCell ref="AK1881:AX1881"/>
    <mergeCell ref="AY1881:BB1881"/>
    <mergeCell ref="BC1881:BF1881"/>
    <mergeCell ref="BG1881:BJ1881"/>
    <mergeCell ref="BK1881:BP1881"/>
    <mergeCell ref="AK1878:AX1878"/>
    <mergeCell ref="AY1878:BB1878"/>
    <mergeCell ref="BC1878:BF1878"/>
    <mergeCell ref="BG1878:BJ1878"/>
    <mergeCell ref="BK1878:BP1878"/>
    <mergeCell ref="AK1879:AX1879"/>
    <mergeCell ref="AY1879:BB1879"/>
    <mergeCell ref="BC1879:BF1879"/>
    <mergeCell ref="BG1879:BJ1879"/>
    <mergeCell ref="BK1879:BP1879"/>
    <mergeCell ref="AK1876:AX1876"/>
    <mergeCell ref="AY1876:BB1876"/>
    <mergeCell ref="BC1876:BF1876"/>
    <mergeCell ref="BG1876:BJ1876"/>
    <mergeCell ref="BK1876:BP1876"/>
    <mergeCell ref="AK1877:AX1877"/>
    <mergeCell ref="AY1877:BB1877"/>
    <mergeCell ref="BC1877:BF1877"/>
    <mergeCell ref="BG1877:BJ1877"/>
    <mergeCell ref="BK1877:BP1877"/>
    <mergeCell ref="AK1874:AX1874"/>
    <mergeCell ref="AY1874:BB1874"/>
    <mergeCell ref="BC1874:BF1874"/>
    <mergeCell ref="BG1874:BJ1874"/>
    <mergeCell ref="BK1874:BP1874"/>
    <mergeCell ref="AK1875:AX1875"/>
    <mergeCell ref="AY1875:BB1875"/>
    <mergeCell ref="BC1875:BF1875"/>
    <mergeCell ref="BG1875:BJ1875"/>
    <mergeCell ref="BK1875:BP1875"/>
    <mergeCell ref="AK1872:AX1872"/>
    <mergeCell ref="AY1872:BB1872"/>
    <mergeCell ref="BC1872:BF1872"/>
    <mergeCell ref="BG1872:BJ1872"/>
    <mergeCell ref="BK1872:BP1872"/>
    <mergeCell ref="AK1873:AX1873"/>
    <mergeCell ref="AY1873:BB1873"/>
    <mergeCell ref="BC1873:BF1873"/>
    <mergeCell ref="BG1873:BJ1873"/>
    <mergeCell ref="BK1873:BP1873"/>
    <mergeCell ref="BK1859:BP1859"/>
    <mergeCell ref="BG1856:BJ1856"/>
    <mergeCell ref="BK1856:BP1856"/>
    <mergeCell ref="AK1857:AX1857"/>
    <mergeCell ref="AY1857:BB1857"/>
    <mergeCell ref="BC1857:BF1857"/>
    <mergeCell ref="BG1857:BJ1857"/>
    <mergeCell ref="BK1857:BP1857"/>
    <mergeCell ref="AK1870:AX1870"/>
    <mergeCell ref="AY1870:BB1870"/>
    <mergeCell ref="BC1870:BF1870"/>
    <mergeCell ref="BG1870:BJ1870"/>
    <mergeCell ref="BK1870:BP1870"/>
    <mergeCell ref="AK1871:AX1871"/>
    <mergeCell ref="AY1871:BB1871"/>
    <mergeCell ref="BC1871:BF1871"/>
    <mergeCell ref="BG1871:BJ1871"/>
    <mergeCell ref="BK1871:BP1871"/>
    <mergeCell ref="AK1868:AX1868"/>
    <mergeCell ref="AY1868:BB1868"/>
    <mergeCell ref="BC1868:BF1868"/>
    <mergeCell ref="BG1868:BJ1868"/>
    <mergeCell ref="BK1868:BP1868"/>
    <mergeCell ref="AK1869:AX1869"/>
    <mergeCell ref="AY1869:BB1869"/>
    <mergeCell ref="BC1869:BF1869"/>
    <mergeCell ref="BG1869:BJ1869"/>
    <mergeCell ref="BK1869:BP1869"/>
    <mergeCell ref="AK1866:AX1866"/>
    <mergeCell ref="AY1866:BB1866"/>
    <mergeCell ref="BC1866:BF1866"/>
    <mergeCell ref="BG1866:BJ1866"/>
    <mergeCell ref="BK1866:BP1866"/>
    <mergeCell ref="AK1867:AX1867"/>
    <mergeCell ref="AY1867:BB1867"/>
    <mergeCell ref="BC1867:BF1867"/>
    <mergeCell ref="BG1867:BJ1867"/>
    <mergeCell ref="BK1867:BP1867"/>
    <mergeCell ref="AK1864:AX1864"/>
    <mergeCell ref="AY1864:BB1864"/>
    <mergeCell ref="BC1864:BF1864"/>
    <mergeCell ref="BG1864:BJ1864"/>
    <mergeCell ref="BK1864:BP1864"/>
    <mergeCell ref="AK1865:AX1865"/>
    <mergeCell ref="AY1865:BB1865"/>
    <mergeCell ref="BC1865:BF1865"/>
    <mergeCell ref="BG1865:BJ1865"/>
    <mergeCell ref="BK1865:BP1865"/>
    <mergeCell ref="BG1854:BJ1854"/>
    <mergeCell ref="BK1854:BP1854"/>
    <mergeCell ref="BQ1854:BW1883"/>
    <mergeCell ref="BX1854:CC1883"/>
    <mergeCell ref="CD1854:CI1883"/>
    <mergeCell ref="AK1855:AX1855"/>
    <mergeCell ref="AY1855:BB1855"/>
    <mergeCell ref="BC1855:BF1855"/>
    <mergeCell ref="BG1855:BJ1855"/>
    <mergeCell ref="BK1855:BP1855"/>
    <mergeCell ref="B1854:Y1883"/>
    <mergeCell ref="Z1854:AD1883"/>
    <mergeCell ref="AE1854:AJ1883"/>
    <mergeCell ref="AK1854:AX1854"/>
    <mergeCell ref="AY1854:BB1854"/>
    <mergeCell ref="BC1854:BF1854"/>
    <mergeCell ref="AK1856:AX1856"/>
    <mergeCell ref="AY1856:BB1856"/>
    <mergeCell ref="BC1856:BF1856"/>
    <mergeCell ref="AK1858:AX1858"/>
    <mergeCell ref="BC1851:BF1853"/>
    <mergeCell ref="BG1851:BJ1853"/>
    <mergeCell ref="BK1851:BP1853"/>
    <mergeCell ref="BQ1851:BW1853"/>
    <mergeCell ref="BX1851:CC1853"/>
    <mergeCell ref="CD1851:CI1853"/>
    <mergeCell ref="B1849:AJ1849"/>
    <mergeCell ref="AK1849:BJ1849"/>
    <mergeCell ref="BK1849:BP1849"/>
    <mergeCell ref="BQ1849:CC1849"/>
    <mergeCell ref="CD1849:CI1849"/>
    <mergeCell ref="B1851:Y1853"/>
    <mergeCell ref="Z1851:AD1853"/>
    <mergeCell ref="AE1851:AJ1853"/>
    <mergeCell ref="AK1851:AX1853"/>
    <mergeCell ref="AY1851:BB1853"/>
    <mergeCell ref="AK1862:AX1862"/>
    <mergeCell ref="AY1862:BB1862"/>
    <mergeCell ref="BC1862:BF1862"/>
    <mergeCell ref="BG1862:BJ1862"/>
    <mergeCell ref="BK1862:BP1862"/>
    <mergeCell ref="AK1863:AX1863"/>
    <mergeCell ref="AY1863:BB1863"/>
    <mergeCell ref="BC1863:BF1863"/>
    <mergeCell ref="BG1863:BJ1863"/>
    <mergeCell ref="BK1863:BP1863"/>
    <mergeCell ref="AK1860:AX1860"/>
    <mergeCell ref="AY1860:BB1860"/>
    <mergeCell ref="BC1860:BF1860"/>
    <mergeCell ref="BG1860:BJ1860"/>
    <mergeCell ref="BK1860:BP1860"/>
    <mergeCell ref="AK1861:AX1861"/>
    <mergeCell ref="AY1861:BB1861"/>
    <mergeCell ref="BC1861:BF1861"/>
    <mergeCell ref="BG1861:BJ1861"/>
    <mergeCell ref="BK1861:BP1861"/>
    <mergeCell ref="AY1858:BB1858"/>
    <mergeCell ref="BC1858:BF1858"/>
    <mergeCell ref="BG1858:BJ1858"/>
    <mergeCell ref="BK1858:BP1858"/>
    <mergeCell ref="AK1859:AX1859"/>
    <mergeCell ref="AY1859:BB1859"/>
    <mergeCell ref="BC1859:BF1859"/>
    <mergeCell ref="BG1859:BJ1859"/>
    <mergeCell ref="AK1847:AX1847"/>
    <mergeCell ref="AY1847:BB1847"/>
    <mergeCell ref="BC1847:BF1847"/>
    <mergeCell ref="BG1847:BJ1847"/>
    <mergeCell ref="BK1847:BP1847"/>
    <mergeCell ref="AK1848:AX1848"/>
    <mergeCell ref="AY1848:BB1848"/>
    <mergeCell ref="BC1848:BF1848"/>
    <mergeCell ref="BG1848:BJ1848"/>
    <mergeCell ref="BK1848:BP1848"/>
    <mergeCell ref="AK1845:AX1845"/>
    <mergeCell ref="AY1845:BB1845"/>
    <mergeCell ref="BC1845:BF1845"/>
    <mergeCell ref="BG1845:BJ1845"/>
    <mergeCell ref="BK1845:BP1845"/>
    <mergeCell ref="AK1846:AX1846"/>
    <mergeCell ref="AY1846:BB1846"/>
    <mergeCell ref="BC1846:BF1846"/>
    <mergeCell ref="BG1846:BJ1846"/>
    <mergeCell ref="BK1846:BP1846"/>
    <mergeCell ref="AK1843:AX1843"/>
    <mergeCell ref="AY1843:BB1843"/>
    <mergeCell ref="BC1843:BF1843"/>
    <mergeCell ref="BG1843:BJ1843"/>
    <mergeCell ref="BK1843:BP1843"/>
    <mergeCell ref="AK1844:AX1844"/>
    <mergeCell ref="AY1844:BB1844"/>
    <mergeCell ref="BC1844:BF1844"/>
    <mergeCell ref="BG1844:BJ1844"/>
    <mergeCell ref="BK1844:BP1844"/>
    <mergeCell ref="AK1841:AX1841"/>
    <mergeCell ref="AY1841:BB1841"/>
    <mergeCell ref="BC1841:BF1841"/>
    <mergeCell ref="BG1841:BJ1841"/>
    <mergeCell ref="BK1841:BP1841"/>
    <mergeCell ref="AK1842:AX1842"/>
    <mergeCell ref="AY1842:BB1842"/>
    <mergeCell ref="BC1842:BF1842"/>
    <mergeCell ref="BG1842:BJ1842"/>
    <mergeCell ref="BK1842:BP1842"/>
    <mergeCell ref="BG1828:BJ1828"/>
    <mergeCell ref="BK1828:BP1828"/>
    <mergeCell ref="AK1825:AX1825"/>
    <mergeCell ref="AY1825:BB1825"/>
    <mergeCell ref="BC1825:BF1825"/>
    <mergeCell ref="BG1825:BJ1825"/>
    <mergeCell ref="BK1825:BP1825"/>
    <mergeCell ref="AK1826:AX1826"/>
    <mergeCell ref="AY1826:BB1826"/>
    <mergeCell ref="BC1826:BF1826"/>
    <mergeCell ref="BG1826:BJ1826"/>
    <mergeCell ref="BK1826:BP1826"/>
    <mergeCell ref="AK1839:AX1839"/>
    <mergeCell ref="AY1839:BB1839"/>
    <mergeCell ref="BC1839:BF1839"/>
    <mergeCell ref="BG1839:BJ1839"/>
    <mergeCell ref="BK1839:BP1839"/>
    <mergeCell ref="AK1840:AX1840"/>
    <mergeCell ref="AY1840:BB1840"/>
    <mergeCell ref="BC1840:BF1840"/>
    <mergeCell ref="BG1840:BJ1840"/>
    <mergeCell ref="BK1840:BP1840"/>
    <mergeCell ref="AK1837:AX1837"/>
    <mergeCell ref="AY1837:BB1837"/>
    <mergeCell ref="BC1837:BF1837"/>
    <mergeCell ref="BG1837:BJ1837"/>
    <mergeCell ref="BK1837:BP1837"/>
    <mergeCell ref="AK1838:AX1838"/>
    <mergeCell ref="AY1838:BB1838"/>
    <mergeCell ref="BC1838:BF1838"/>
    <mergeCell ref="BG1838:BJ1838"/>
    <mergeCell ref="BK1838:BP1838"/>
    <mergeCell ref="AK1835:AX1835"/>
    <mergeCell ref="AY1835:BB1835"/>
    <mergeCell ref="BC1835:BF1835"/>
    <mergeCell ref="BG1835:BJ1835"/>
    <mergeCell ref="BK1835:BP1835"/>
    <mergeCell ref="AK1836:AX1836"/>
    <mergeCell ref="AY1836:BB1836"/>
    <mergeCell ref="BC1836:BF1836"/>
    <mergeCell ref="BG1836:BJ1836"/>
    <mergeCell ref="BK1836:BP1836"/>
    <mergeCell ref="AK1833:AX1833"/>
    <mergeCell ref="AY1833:BB1833"/>
    <mergeCell ref="BC1833:BF1833"/>
    <mergeCell ref="BG1833:BJ1833"/>
    <mergeCell ref="BK1833:BP1833"/>
    <mergeCell ref="AK1834:AX1834"/>
    <mergeCell ref="AY1834:BB1834"/>
    <mergeCell ref="BC1834:BF1834"/>
    <mergeCell ref="BG1834:BJ1834"/>
    <mergeCell ref="BK1834:BP1834"/>
    <mergeCell ref="AY1823:BB1823"/>
    <mergeCell ref="BC1823:BF1823"/>
    <mergeCell ref="BG1823:BJ1823"/>
    <mergeCell ref="BK1823:BP1823"/>
    <mergeCell ref="AK1824:AX1824"/>
    <mergeCell ref="AY1824:BB1824"/>
    <mergeCell ref="BC1824:BF1824"/>
    <mergeCell ref="BG1824:BJ1824"/>
    <mergeCell ref="BK1824:BP1824"/>
    <mergeCell ref="BG1821:BJ1821"/>
    <mergeCell ref="BK1821:BP1821"/>
    <mergeCell ref="AK1822:AX1822"/>
    <mergeCell ref="AY1822:BB1822"/>
    <mergeCell ref="BC1822:BF1822"/>
    <mergeCell ref="BG1822:BJ1822"/>
    <mergeCell ref="BK1822:BP1822"/>
    <mergeCell ref="BG1819:BJ1819"/>
    <mergeCell ref="BK1819:BP1819"/>
    <mergeCell ref="BQ1819:BW1848"/>
    <mergeCell ref="BX1819:CC1848"/>
    <mergeCell ref="CD1819:CI1848"/>
    <mergeCell ref="AK1820:AX1820"/>
    <mergeCell ref="AY1820:BB1820"/>
    <mergeCell ref="BC1820:BF1820"/>
    <mergeCell ref="BG1820:BJ1820"/>
    <mergeCell ref="BK1820:BP1820"/>
    <mergeCell ref="B1819:Y1848"/>
    <mergeCell ref="Z1819:AD1848"/>
    <mergeCell ref="AE1819:AJ1848"/>
    <mergeCell ref="AK1819:AX1819"/>
    <mergeCell ref="AY1819:BB1819"/>
    <mergeCell ref="BC1819:BF1819"/>
    <mergeCell ref="AK1821:AX1821"/>
    <mergeCell ref="AY1821:BB1821"/>
    <mergeCell ref="BC1821:BF1821"/>
    <mergeCell ref="AK1823:AX1823"/>
    <mergeCell ref="AK1831:AX1831"/>
    <mergeCell ref="AY1831:BB1831"/>
    <mergeCell ref="BC1831:BF1831"/>
    <mergeCell ref="BG1831:BJ1831"/>
    <mergeCell ref="BK1831:BP1831"/>
    <mergeCell ref="AK1832:AX1832"/>
    <mergeCell ref="AY1832:BB1832"/>
    <mergeCell ref="BC1832:BF1832"/>
    <mergeCell ref="BG1832:BJ1832"/>
    <mergeCell ref="BK1832:BP1832"/>
    <mergeCell ref="AK1829:AX1829"/>
    <mergeCell ref="AY1829:BB1829"/>
    <mergeCell ref="BC1829:BF1829"/>
    <mergeCell ref="BG1829:BJ1829"/>
    <mergeCell ref="BK1829:BP1829"/>
    <mergeCell ref="AK1830:AX1830"/>
    <mergeCell ref="AY1830:BB1830"/>
    <mergeCell ref="BC1830:BF1830"/>
    <mergeCell ref="BG1830:BJ1830"/>
    <mergeCell ref="BK1830:BP1830"/>
    <mergeCell ref="AK1827:AX1827"/>
    <mergeCell ref="AY1827:BB1827"/>
    <mergeCell ref="BC1827:BF1827"/>
    <mergeCell ref="BG1827:BJ1827"/>
    <mergeCell ref="BK1827:BP1827"/>
    <mergeCell ref="AK1828:AX1828"/>
    <mergeCell ref="AY1828:BB1828"/>
    <mergeCell ref="BC1828:BF1828"/>
    <mergeCell ref="BC1816:BF1818"/>
    <mergeCell ref="BG1816:BJ1818"/>
    <mergeCell ref="BK1816:BP1818"/>
    <mergeCell ref="BQ1816:BW1818"/>
    <mergeCell ref="BX1816:CC1818"/>
    <mergeCell ref="CD1816:CI1818"/>
    <mergeCell ref="B1814:AJ1814"/>
    <mergeCell ref="AK1814:BJ1814"/>
    <mergeCell ref="BK1814:BP1814"/>
    <mergeCell ref="BQ1814:CC1814"/>
    <mergeCell ref="CD1814:CI1814"/>
    <mergeCell ref="B1816:Y1818"/>
    <mergeCell ref="Z1816:AD1818"/>
    <mergeCell ref="AE1816:AJ1818"/>
    <mergeCell ref="AK1816:AX1818"/>
    <mergeCell ref="AY1816:BB1818"/>
    <mergeCell ref="AK1812:AX1812"/>
    <mergeCell ref="AY1812:BB1812"/>
    <mergeCell ref="BC1812:BF1812"/>
    <mergeCell ref="BG1812:BJ1812"/>
    <mergeCell ref="BK1812:BP1812"/>
    <mergeCell ref="AK1813:AX1813"/>
    <mergeCell ref="AY1813:BB1813"/>
    <mergeCell ref="BC1813:BF1813"/>
    <mergeCell ref="BG1813:BJ1813"/>
    <mergeCell ref="BK1813:BP1813"/>
    <mergeCell ref="AK1810:AX1810"/>
    <mergeCell ref="AY1810:BB1810"/>
    <mergeCell ref="BC1810:BF1810"/>
    <mergeCell ref="BG1810:BJ1810"/>
    <mergeCell ref="BK1810:BP1810"/>
    <mergeCell ref="AK1811:AX1811"/>
    <mergeCell ref="AY1811:BB1811"/>
    <mergeCell ref="BC1811:BF1811"/>
    <mergeCell ref="BG1811:BJ1811"/>
    <mergeCell ref="BK1811:BP1811"/>
    <mergeCell ref="AK1808:AX1808"/>
    <mergeCell ref="AY1808:BB1808"/>
    <mergeCell ref="BC1808:BF1808"/>
    <mergeCell ref="BG1808:BJ1808"/>
    <mergeCell ref="BK1808:BP1808"/>
    <mergeCell ref="AK1809:AX1809"/>
    <mergeCell ref="AY1809:BB1809"/>
    <mergeCell ref="BC1809:BF1809"/>
    <mergeCell ref="BG1809:BJ1809"/>
    <mergeCell ref="BK1809:BP1809"/>
    <mergeCell ref="AK1806:AX1806"/>
    <mergeCell ref="AY1806:BB1806"/>
    <mergeCell ref="BC1806:BF1806"/>
    <mergeCell ref="BG1806:BJ1806"/>
    <mergeCell ref="BK1806:BP1806"/>
    <mergeCell ref="AK1807:AX1807"/>
    <mergeCell ref="AY1807:BB1807"/>
    <mergeCell ref="BC1807:BF1807"/>
    <mergeCell ref="BG1807:BJ1807"/>
    <mergeCell ref="BK1807:BP1807"/>
    <mergeCell ref="AK1804:AX1804"/>
    <mergeCell ref="AY1804:BB1804"/>
    <mergeCell ref="BC1804:BF1804"/>
    <mergeCell ref="BG1804:BJ1804"/>
    <mergeCell ref="BK1804:BP1804"/>
    <mergeCell ref="AK1805:AX1805"/>
    <mergeCell ref="AY1805:BB1805"/>
    <mergeCell ref="BC1805:BF1805"/>
    <mergeCell ref="BG1805:BJ1805"/>
    <mergeCell ref="BK1805:BP1805"/>
    <mergeCell ref="AK1802:AX1802"/>
    <mergeCell ref="AY1802:BB1802"/>
    <mergeCell ref="BC1802:BF1802"/>
    <mergeCell ref="BG1802:BJ1802"/>
    <mergeCell ref="BK1802:BP1802"/>
    <mergeCell ref="AK1803:AX1803"/>
    <mergeCell ref="AY1803:BB1803"/>
    <mergeCell ref="BC1803:BF1803"/>
    <mergeCell ref="BG1803:BJ1803"/>
    <mergeCell ref="BK1803:BP1803"/>
    <mergeCell ref="BK1789:BP1789"/>
    <mergeCell ref="BG1786:BJ1786"/>
    <mergeCell ref="BK1786:BP1786"/>
    <mergeCell ref="AK1787:AX1787"/>
    <mergeCell ref="AY1787:BB1787"/>
    <mergeCell ref="BC1787:BF1787"/>
    <mergeCell ref="BG1787:BJ1787"/>
    <mergeCell ref="BK1787:BP1787"/>
    <mergeCell ref="AK1800:AX1800"/>
    <mergeCell ref="AY1800:BB1800"/>
    <mergeCell ref="BC1800:BF1800"/>
    <mergeCell ref="BG1800:BJ1800"/>
    <mergeCell ref="BK1800:BP1800"/>
    <mergeCell ref="AK1801:AX1801"/>
    <mergeCell ref="AY1801:BB1801"/>
    <mergeCell ref="BC1801:BF1801"/>
    <mergeCell ref="BG1801:BJ1801"/>
    <mergeCell ref="BK1801:BP1801"/>
    <mergeCell ref="AK1798:AX1798"/>
    <mergeCell ref="AY1798:BB1798"/>
    <mergeCell ref="BC1798:BF1798"/>
    <mergeCell ref="BG1798:BJ1798"/>
    <mergeCell ref="BK1798:BP1798"/>
    <mergeCell ref="AK1799:AX1799"/>
    <mergeCell ref="AY1799:BB1799"/>
    <mergeCell ref="BC1799:BF1799"/>
    <mergeCell ref="BG1799:BJ1799"/>
    <mergeCell ref="BK1799:BP1799"/>
    <mergeCell ref="AK1796:AX1796"/>
    <mergeCell ref="AY1796:BB1796"/>
    <mergeCell ref="BC1796:BF1796"/>
    <mergeCell ref="BG1796:BJ1796"/>
    <mergeCell ref="BK1796:BP1796"/>
    <mergeCell ref="AK1797:AX1797"/>
    <mergeCell ref="AY1797:BB1797"/>
    <mergeCell ref="BC1797:BF1797"/>
    <mergeCell ref="BG1797:BJ1797"/>
    <mergeCell ref="BK1797:BP1797"/>
    <mergeCell ref="AK1794:AX1794"/>
    <mergeCell ref="AY1794:BB1794"/>
    <mergeCell ref="BC1794:BF1794"/>
    <mergeCell ref="BG1794:BJ1794"/>
    <mergeCell ref="BK1794:BP1794"/>
    <mergeCell ref="AK1795:AX1795"/>
    <mergeCell ref="AY1795:BB1795"/>
    <mergeCell ref="BC1795:BF1795"/>
    <mergeCell ref="BG1795:BJ1795"/>
    <mergeCell ref="BK1795:BP1795"/>
    <mergeCell ref="BG1784:BJ1784"/>
    <mergeCell ref="BK1784:BP1784"/>
    <mergeCell ref="BQ1784:BW1813"/>
    <mergeCell ref="BX1784:CC1813"/>
    <mergeCell ref="CD1784:CI1813"/>
    <mergeCell ref="AK1785:AX1785"/>
    <mergeCell ref="AY1785:BB1785"/>
    <mergeCell ref="BC1785:BF1785"/>
    <mergeCell ref="BG1785:BJ1785"/>
    <mergeCell ref="BK1785:BP1785"/>
    <mergeCell ref="B1784:Y1813"/>
    <mergeCell ref="Z1784:AD1813"/>
    <mergeCell ref="AE1784:AJ1813"/>
    <mergeCell ref="AK1784:AX1784"/>
    <mergeCell ref="AY1784:BB1784"/>
    <mergeCell ref="BC1784:BF1784"/>
    <mergeCell ref="AK1786:AX1786"/>
    <mergeCell ref="AY1786:BB1786"/>
    <mergeCell ref="BC1786:BF1786"/>
    <mergeCell ref="AK1788:AX1788"/>
    <mergeCell ref="BC1781:BF1783"/>
    <mergeCell ref="BG1781:BJ1783"/>
    <mergeCell ref="BK1781:BP1783"/>
    <mergeCell ref="BQ1781:BW1783"/>
    <mergeCell ref="BX1781:CC1783"/>
    <mergeCell ref="CD1781:CI1783"/>
    <mergeCell ref="B1779:AJ1779"/>
    <mergeCell ref="AK1779:BJ1779"/>
    <mergeCell ref="BK1779:BP1779"/>
    <mergeCell ref="BQ1779:CC1779"/>
    <mergeCell ref="CD1779:CI1779"/>
    <mergeCell ref="B1781:Y1783"/>
    <mergeCell ref="Z1781:AD1783"/>
    <mergeCell ref="AE1781:AJ1783"/>
    <mergeCell ref="AK1781:AX1783"/>
    <mergeCell ref="AY1781:BB1783"/>
    <mergeCell ref="AK1792:AX1792"/>
    <mergeCell ref="AY1792:BB1792"/>
    <mergeCell ref="BC1792:BF1792"/>
    <mergeCell ref="BG1792:BJ1792"/>
    <mergeCell ref="BK1792:BP1792"/>
    <mergeCell ref="AK1793:AX1793"/>
    <mergeCell ref="AY1793:BB1793"/>
    <mergeCell ref="BC1793:BF1793"/>
    <mergeCell ref="BG1793:BJ1793"/>
    <mergeCell ref="BK1793:BP1793"/>
    <mergeCell ref="AK1790:AX1790"/>
    <mergeCell ref="AY1790:BB1790"/>
    <mergeCell ref="BC1790:BF1790"/>
    <mergeCell ref="BG1790:BJ1790"/>
    <mergeCell ref="BK1790:BP1790"/>
    <mergeCell ref="AK1791:AX1791"/>
    <mergeCell ref="AY1791:BB1791"/>
    <mergeCell ref="BC1791:BF1791"/>
    <mergeCell ref="BG1791:BJ1791"/>
    <mergeCell ref="BK1791:BP1791"/>
    <mergeCell ref="AY1788:BB1788"/>
    <mergeCell ref="BC1788:BF1788"/>
    <mergeCell ref="BG1788:BJ1788"/>
    <mergeCell ref="BK1788:BP1788"/>
    <mergeCell ref="AK1789:AX1789"/>
    <mergeCell ref="AY1789:BB1789"/>
    <mergeCell ref="BC1789:BF1789"/>
    <mergeCell ref="BG1789:BJ1789"/>
    <mergeCell ref="AK1777:AX1777"/>
    <mergeCell ref="AY1777:BB1777"/>
    <mergeCell ref="BC1777:BF1777"/>
    <mergeCell ref="BG1777:BJ1777"/>
    <mergeCell ref="BK1777:BP1777"/>
    <mergeCell ref="AK1778:AX1778"/>
    <mergeCell ref="AY1778:BB1778"/>
    <mergeCell ref="BC1778:BF1778"/>
    <mergeCell ref="BG1778:BJ1778"/>
    <mergeCell ref="BK1778:BP1778"/>
    <mergeCell ref="AK1775:AX1775"/>
    <mergeCell ref="AY1775:BB1775"/>
    <mergeCell ref="BC1775:BF1775"/>
    <mergeCell ref="BG1775:BJ1775"/>
    <mergeCell ref="BK1775:BP1775"/>
    <mergeCell ref="AK1776:AX1776"/>
    <mergeCell ref="AY1776:BB1776"/>
    <mergeCell ref="BC1776:BF1776"/>
    <mergeCell ref="BG1776:BJ1776"/>
    <mergeCell ref="BK1776:BP1776"/>
    <mergeCell ref="AK1773:AX1773"/>
    <mergeCell ref="AY1773:BB1773"/>
    <mergeCell ref="BC1773:BF1773"/>
    <mergeCell ref="BG1773:BJ1773"/>
    <mergeCell ref="BK1773:BP1773"/>
    <mergeCell ref="AK1774:AX1774"/>
    <mergeCell ref="AY1774:BB1774"/>
    <mergeCell ref="BC1774:BF1774"/>
    <mergeCell ref="BG1774:BJ1774"/>
    <mergeCell ref="BK1774:BP1774"/>
    <mergeCell ref="AK1771:AX1771"/>
    <mergeCell ref="AY1771:BB1771"/>
    <mergeCell ref="BC1771:BF1771"/>
    <mergeCell ref="BG1771:BJ1771"/>
    <mergeCell ref="BK1771:BP1771"/>
    <mergeCell ref="AK1772:AX1772"/>
    <mergeCell ref="AY1772:BB1772"/>
    <mergeCell ref="BC1772:BF1772"/>
    <mergeCell ref="BG1772:BJ1772"/>
    <mergeCell ref="BK1772:BP1772"/>
    <mergeCell ref="BG1758:BJ1758"/>
    <mergeCell ref="BK1758:BP1758"/>
    <mergeCell ref="AK1755:AX1755"/>
    <mergeCell ref="AY1755:BB1755"/>
    <mergeCell ref="BC1755:BF1755"/>
    <mergeCell ref="BG1755:BJ1755"/>
    <mergeCell ref="BK1755:BP1755"/>
    <mergeCell ref="AK1756:AX1756"/>
    <mergeCell ref="AY1756:BB1756"/>
    <mergeCell ref="BC1756:BF1756"/>
    <mergeCell ref="BG1756:BJ1756"/>
    <mergeCell ref="BK1756:BP1756"/>
    <mergeCell ref="AK1769:AX1769"/>
    <mergeCell ref="AY1769:BB1769"/>
    <mergeCell ref="BC1769:BF1769"/>
    <mergeCell ref="BG1769:BJ1769"/>
    <mergeCell ref="BK1769:BP1769"/>
    <mergeCell ref="AK1770:AX1770"/>
    <mergeCell ref="AY1770:BB1770"/>
    <mergeCell ref="BC1770:BF1770"/>
    <mergeCell ref="BG1770:BJ1770"/>
    <mergeCell ref="BK1770:BP1770"/>
    <mergeCell ref="AK1767:AX1767"/>
    <mergeCell ref="AY1767:BB1767"/>
    <mergeCell ref="BC1767:BF1767"/>
    <mergeCell ref="BG1767:BJ1767"/>
    <mergeCell ref="BK1767:BP1767"/>
    <mergeCell ref="AK1768:AX1768"/>
    <mergeCell ref="AY1768:BB1768"/>
    <mergeCell ref="BC1768:BF1768"/>
    <mergeCell ref="BG1768:BJ1768"/>
    <mergeCell ref="BK1768:BP1768"/>
    <mergeCell ref="AK1765:AX1765"/>
    <mergeCell ref="AY1765:BB1765"/>
    <mergeCell ref="BC1765:BF1765"/>
    <mergeCell ref="BG1765:BJ1765"/>
    <mergeCell ref="BK1765:BP1765"/>
    <mergeCell ref="AK1766:AX1766"/>
    <mergeCell ref="AY1766:BB1766"/>
    <mergeCell ref="BC1766:BF1766"/>
    <mergeCell ref="BG1766:BJ1766"/>
    <mergeCell ref="BK1766:BP1766"/>
    <mergeCell ref="AK1763:AX1763"/>
    <mergeCell ref="AY1763:BB1763"/>
    <mergeCell ref="BC1763:BF1763"/>
    <mergeCell ref="BG1763:BJ1763"/>
    <mergeCell ref="BK1763:BP1763"/>
    <mergeCell ref="AK1764:AX1764"/>
    <mergeCell ref="AY1764:BB1764"/>
    <mergeCell ref="BC1764:BF1764"/>
    <mergeCell ref="BG1764:BJ1764"/>
    <mergeCell ref="BK1764:BP1764"/>
    <mergeCell ref="AY1753:BB1753"/>
    <mergeCell ref="BC1753:BF1753"/>
    <mergeCell ref="BG1753:BJ1753"/>
    <mergeCell ref="BK1753:BP1753"/>
    <mergeCell ref="AK1754:AX1754"/>
    <mergeCell ref="AY1754:BB1754"/>
    <mergeCell ref="BC1754:BF1754"/>
    <mergeCell ref="BG1754:BJ1754"/>
    <mergeCell ref="BK1754:BP1754"/>
    <mergeCell ref="BG1751:BJ1751"/>
    <mergeCell ref="BK1751:BP1751"/>
    <mergeCell ref="AK1752:AX1752"/>
    <mergeCell ref="AY1752:BB1752"/>
    <mergeCell ref="BC1752:BF1752"/>
    <mergeCell ref="BG1752:BJ1752"/>
    <mergeCell ref="BK1752:BP1752"/>
    <mergeCell ref="BG1749:BJ1749"/>
    <mergeCell ref="BK1749:BP1749"/>
    <mergeCell ref="BQ1749:BW1778"/>
    <mergeCell ref="BX1749:CC1778"/>
    <mergeCell ref="CD1749:CI1778"/>
    <mergeCell ref="AK1750:AX1750"/>
    <mergeCell ref="AY1750:BB1750"/>
    <mergeCell ref="BC1750:BF1750"/>
    <mergeCell ref="BG1750:BJ1750"/>
    <mergeCell ref="BK1750:BP1750"/>
    <mergeCell ref="B1749:Y1778"/>
    <mergeCell ref="Z1749:AD1778"/>
    <mergeCell ref="AE1749:AJ1778"/>
    <mergeCell ref="AK1749:AX1749"/>
    <mergeCell ref="AY1749:BB1749"/>
    <mergeCell ref="BC1749:BF1749"/>
    <mergeCell ref="AK1751:AX1751"/>
    <mergeCell ref="AY1751:BB1751"/>
    <mergeCell ref="BC1751:BF1751"/>
    <mergeCell ref="AK1753:AX1753"/>
    <mergeCell ref="AK1761:AX1761"/>
    <mergeCell ref="AY1761:BB1761"/>
    <mergeCell ref="BC1761:BF1761"/>
    <mergeCell ref="BG1761:BJ1761"/>
    <mergeCell ref="BK1761:BP1761"/>
    <mergeCell ref="AK1762:AX1762"/>
    <mergeCell ref="AY1762:BB1762"/>
    <mergeCell ref="BC1762:BF1762"/>
    <mergeCell ref="BG1762:BJ1762"/>
    <mergeCell ref="BK1762:BP1762"/>
    <mergeCell ref="AK1759:AX1759"/>
    <mergeCell ref="AY1759:BB1759"/>
    <mergeCell ref="BC1759:BF1759"/>
    <mergeCell ref="BG1759:BJ1759"/>
    <mergeCell ref="BK1759:BP1759"/>
    <mergeCell ref="AK1760:AX1760"/>
    <mergeCell ref="AY1760:BB1760"/>
    <mergeCell ref="BC1760:BF1760"/>
    <mergeCell ref="BG1760:BJ1760"/>
    <mergeCell ref="BK1760:BP1760"/>
    <mergeCell ref="AK1757:AX1757"/>
    <mergeCell ref="AY1757:BB1757"/>
    <mergeCell ref="BC1757:BF1757"/>
    <mergeCell ref="BG1757:BJ1757"/>
    <mergeCell ref="BK1757:BP1757"/>
    <mergeCell ref="AK1758:AX1758"/>
    <mergeCell ref="AY1758:BB1758"/>
    <mergeCell ref="BC1758:BF1758"/>
    <mergeCell ref="BC1746:BF1748"/>
    <mergeCell ref="BG1746:BJ1748"/>
    <mergeCell ref="BK1746:BP1748"/>
    <mergeCell ref="BQ1746:BW1748"/>
    <mergeCell ref="BX1746:CC1748"/>
    <mergeCell ref="CD1746:CI1748"/>
    <mergeCell ref="B1744:AJ1744"/>
    <mergeCell ref="AK1744:BJ1744"/>
    <mergeCell ref="BK1744:BP1744"/>
    <mergeCell ref="BQ1744:CC1744"/>
    <mergeCell ref="CD1744:CI1744"/>
    <mergeCell ref="B1746:Y1748"/>
    <mergeCell ref="Z1746:AD1748"/>
    <mergeCell ref="AE1746:AJ1748"/>
    <mergeCell ref="AK1746:AX1748"/>
    <mergeCell ref="AY1746:BB1748"/>
    <mergeCell ref="AK1742:AX1742"/>
    <mergeCell ref="AY1742:BB1742"/>
    <mergeCell ref="BC1742:BF1742"/>
    <mergeCell ref="BG1742:BJ1742"/>
    <mergeCell ref="BK1742:BP1742"/>
    <mergeCell ref="AK1743:AX1743"/>
    <mergeCell ref="AY1743:BB1743"/>
    <mergeCell ref="BC1743:BF1743"/>
    <mergeCell ref="BG1743:BJ1743"/>
    <mergeCell ref="BK1743:BP1743"/>
    <mergeCell ref="AK1740:AX1740"/>
    <mergeCell ref="AY1740:BB1740"/>
    <mergeCell ref="BC1740:BF1740"/>
    <mergeCell ref="BG1740:BJ1740"/>
    <mergeCell ref="BK1740:BP1740"/>
    <mergeCell ref="AK1741:AX1741"/>
    <mergeCell ref="AY1741:BB1741"/>
    <mergeCell ref="BC1741:BF1741"/>
    <mergeCell ref="BG1741:BJ1741"/>
    <mergeCell ref="BK1741:BP1741"/>
    <mergeCell ref="AK1738:AX1738"/>
    <mergeCell ref="AY1738:BB1738"/>
    <mergeCell ref="BC1738:BF1738"/>
    <mergeCell ref="BG1738:BJ1738"/>
    <mergeCell ref="BK1738:BP1738"/>
    <mergeCell ref="AK1739:AX1739"/>
    <mergeCell ref="AY1739:BB1739"/>
    <mergeCell ref="BC1739:BF1739"/>
    <mergeCell ref="BG1739:BJ1739"/>
    <mergeCell ref="BK1739:BP1739"/>
    <mergeCell ref="AK1736:AX1736"/>
    <mergeCell ref="AY1736:BB1736"/>
    <mergeCell ref="BC1736:BF1736"/>
    <mergeCell ref="BG1736:BJ1736"/>
    <mergeCell ref="BK1736:BP1736"/>
    <mergeCell ref="AK1737:AX1737"/>
    <mergeCell ref="AY1737:BB1737"/>
    <mergeCell ref="BC1737:BF1737"/>
    <mergeCell ref="BG1737:BJ1737"/>
    <mergeCell ref="BK1737:BP1737"/>
    <mergeCell ref="AK1734:AX1734"/>
    <mergeCell ref="AY1734:BB1734"/>
    <mergeCell ref="BC1734:BF1734"/>
    <mergeCell ref="BG1734:BJ1734"/>
    <mergeCell ref="BK1734:BP1734"/>
    <mergeCell ref="AK1735:AX1735"/>
    <mergeCell ref="AY1735:BB1735"/>
    <mergeCell ref="BC1735:BF1735"/>
    <mergeCell ref="BG1735:BJ1735"/>
    <mergeCell ref="BK1735:BP1735"/>
    <mergeCell ref="AK1732:AX1732"/>
    <mergeCell ref="AY1732:BB1732"/>
    <mergeCell ref="BC1732:BF1732"/>
    <mergeCell ref="BG1732:BJ1732"/>
    <mergeCell ref="BK1732:BP1732"/>
    <mergeCell ref="AK1733:AX1733"/>
    <mergeCell ref="AY1733:BB1733"/>
    <mergeCell ref="BC1733:BF1733"/>
    <mergeCell ref="BG1733:BJ1733"/>
    <mergeCell ref="BK1733:BP1733"/>
    <mergeCell ref="BK1719:BP1719"/>
    <mergeCell ref="BG1716:BJ1716"/>
    <mergeCell ref="BK1716:BP1716"/>
    <mergeCell ref="AK1717:AX1717"/>
    <mergeCell ref="AY1717:BB1717"/>
    <mergeCell ref="BC1717:BF1717"/>
    <mergeCell ref="BG1717:BJ1717"/>
    <mergeCell ref="BK1717:BP1717"/>
    <mergeCell ref="AK1730:AX1730"/>
    <mergeCell ref="AY1730:BB1730"/>
    <mergeCell ref="BC1730:BF1730"/>
    <mergeCell ref="BG1730:BJ1730"/>
    <mergeCell ref="BK1730:BP1730"/>
    <mergeCell ref="AK1731:AX1731"/>
    <mergeCell ref="AY1731:BB1731"/>
    <mergeCell ref="BC1731:BF1731"/>
    <mergeCell ref="BG1731:BJ1731"/>
    <mergeCell ref="BK1731:BP1731"/>
    <mergeCell ref="AK1728:AX1728"/>
    <mergeCell ref="AY1728:BB1728"/>
    <mergeCell ref="BC1728:BF1728"/>
    <mergeCell ref="BG1728:BJ1728"/>
    <mergeCell ref="BK1728:BP1728"/>
    <mergeCell ref="AK1729:AX1729"/>
    <mergeCell ref="AY1729:BB1729"/>
    <mergeCell ref="BC1729:BF1729"/>
    <mergeCell ref="BG1729:BJ1729"/>
    <mergeCell ref="BK1729:BP1729"/>
    <mergeCell ref="AK1726:AX1726"/>
    <mergeCell ref="AY1726:BB1726"/>
    <mergeCell ref="BC1726:BF1726"/>
    <mergeCell ref="BG1726:BJ1726"/>
    <mergeCell ref="BK1726:BP1726"/>
    <mergeCell ref="AK1727:AX1727"/>
    <mergeCell ref="AY1727:BB1727"/>
    <mergeCell ref="BC1727:BF1727"/>
    <mergeCell ref="BG1727:BJ1727"/>
    <mergeCell ref="BK1727:BP1727"/>
    <mergeCell ref="AK1724:AX1724"/>
    <mergeCell ref="AY1724:BB1724"/>
    <mergeCell ref="BC1724:BF1724"/>
    <mergeCell ref="BG1724:BJ1724"/>
    <mergeCell ref="BK1724:BP1724"/>
    <mergeCell ref="AK1725:AX1725"/>
    <mergeCell ref="AY1725:BB1725"/>
    <mergeCell ref="BC1725:BF1725"/>
    <mergeCell ref="BG1725:BJ1725"/>
    <mergeCell ref="BK1725:BP1725"/>
    <mergeCell ref="BG1714:BJ1714"/>
    <mergeCell ref="BK1714:BP1714"/>
    <mergeCell ref="BQ1714:BW1743"/>
    <mergeCell ref="BX1714:CC1743"/>
    <mergeCell ref="CD1714:CI1743"/>
    <mergeCell ref="AK1715:AX1715"/>
    <mergeCell ref="AY1715:BB1715"/>
    <mergeCell ref="BC1715:BF1715"/>
    <mergeCell ref="BG1715:BJ1715"/>
    <mergeCell ref="BK1715:BP1715"/>
    <mergeCell ref="B1714:Y1743"/>
    <mergeCell ref="Z1714:AD1743"/>
    <mergeCell ref="AE1714:AJ1743"/>
    <mergeCell ref="AK1714:AX1714"/>
    <mergeCell ref="AY1714:BB1714"/>
    <mergeCell ref="BC1714:BF1714"/>
    <mergeCell ref="AK1716:AX1716"/>
    <mergeCell ref="AY1716:BB1716"/>
    <mergeCell ref="BC1716:BF1716"/>
    <mergeCell ref="AK1718:AX1718"/>
    <mergeCell ref="BC1711:BF1713"/>
    <mergeCell ref="BG1711:BJ1713"/>
    <mergeCell ref="BK1711:BP1713"/>
    <mergeCell ref="BQ1711:BW1713"/>
    <mergeCell ref="BX1711:CC1713"/>
    <mergeCell ref="CD1711:CI1713"/>
    <mergeCell ref="B1709:AJ1709"/>
    <mergeCell ref="AK1709:BJ1709"/>
    <mergeCell ref="BK1709:BP1709"/>
    <mergeCell ref="BQ1709:CC1709"/>
    <mergeCell ref="CD1709:CI1709"/>
    <mergeCell ref="B1711:Y1713"/>
    <mergeCell ref="Z1711:AD1713"/>
    <mergeCell ref="AE1711:AJ1713"/>
    <mergeCell ref="AK1711:AX1713"/>
    <mergeCell ref="AY1711:BB1713"/>
    <mergeCell ref="AK1722:AX1722"/>
    <mergeCell ref="AY1722:BB1722"/>
    <mergeCell ref="BC1722:BF1722"/>
    <mergeCell ref="BG1722:BJ1722"/>
    <mergeCell ref="BK1722:BP1722"/>
    <mergeCell ref="AK1723:AX1723"/>
    <mergeCell ref="AY1723:BB1723"/>
    <mergeCell ref="BC1723:BF1723"/>
    <mergeCell ref="BG1723:BJ1723"/>
    <mergeCell ref="BK1723:BP1723"/>
    <mergeCell ref="AK1720:AX1720"/>
    <mergeCell ref="AY1720:BB1720"/>
    <mergeCell ref="BC1720:BF1720"/>
    <mergeCell ref="BG1720:BJ1720"/>
    <mergeCell ref="BK1720:BP1720"/>
    <mergeCell ref="AK1721:AX1721"/>
    <mergeCell ref="AY1721:BB1721"/>
    <mergeCell ref="BC1721:BF1721"/>
    <mergeCell ref="BG1721:BJ1721"/>
    <mergeCell ref="BK1721:BP1721"/>
    <mergeCell ref="AY1718:BB1718"/>
    <mergeCell ref="BC1718:BF1718"/>
    <mergeCell ref="BG1718:BJ1718"/>
    <mergeCell ref="BK1718:BP1718"/>
    <mergeCell ref="AK1719:AX1719"/>
    <mergeCell ref="AY1719:BB1719"/>
    <mergeCell ref="BC1719:BF1719"/>
    <mergeCell ref="BG1719:BJ1719"/>
    <mergeCell ref="AK1707:AX1707"/>
    <mergeCell ref="AY1707:BB1707"/>
    <mergeCell ref="BC1707:BF1707"/>
    <mergeCell ref="BG1707:BJ1707"/>
    <mergeCell ref="BK1707:BP1707"/>
    <mergeCell ref="AK1708:AX1708"/>
    <mergeCell ref="AY1708:BB1708"/>
    <mergeCell ref="BC1708:BF1708"/>
    <mergeCell ref="BG1708:BJ1708"/>
    <mergeCell ref="BK1708:BP1708"/>
    <mergeCell ref="AK1705:AX1705"/>
    <mergeCell ref="AY1705:BB1705"/>
    <mergeCell ref="BC1705:BF1705"/>
    <mergeCell ref="BG1705:BJ1705"/>
    <mergeCell ref="BK1705:BP1705"/>
    <mergeCell ref="AK1706:AX1706"/>
    <mergeCell ref="AY1706:BB1706"/>
    <mergeCell ref="BC1706:BF1706"/>
    <mergeCell ref="BG1706:BJ1706"/>
    <mergeCell ref="BK1706:BP1706"/>
    <mergeCell ref="AK1703:AX1703"/>
    <mergeCell ref="AY1703:BB1703"/>
    <mergeCell ref="BC1703:BF1703"/>
    <mergeCell ref="BG1703:BJ1703"/>
    <mergeCell ref="BK1703:BP1703"/>
    <mergeCell ref="AK1704:AX1704"/>
    <mergeCell ref="AY1704:BB1704"/>
    <mergeCell ref="BC1704:BF1704"/>
    <mergeCell ref="BG1704:BJ1704"/>
    <mergeCell ref="BK1704:BP1704"/>
    <mergeCell ref="AK1701:AX1701"/>
    <mergeCell ref="AY1701:BB1701"/>
    <mergeCell ref="BC1701:BF1701"/>
    <mergeCell ref="BG1701:BJ1701"/>
    <mergeCell ref="BK1701:BP1701"/>
    <mergeCell ref="AK1702:AX1702"/>
    <mergeCell ref="AY1702:BB1702"/>
    <mergeCell ref="BC1702:BF1702"/>
    <mergeCell ref="BG1702:BJ1702"/>
    <mergeCell ref="BK1702:BP1702"/>
    <mergeCell ref="BG1688:BJ1688"/>
    <mergeCell ref="BK1688:BP1688"/>
    <mergeCell ref="AK1685:AX1685"/>
    <mergeCell ref="AY1685:BB1685"/>
    <mergeCell ref="BC1685:BF1685"/>
    <mergeCell ref="BG1685:BJ1685"/>
    <mergeCell ref="BK1685:BP1685"/>
    <mergeCell ref="AK1686:AX1686"/>
    <mergeCell ref="AY1686:BB1686"/>
    <mergeCell ref="BC1686:BF1686"/>
    <mergeCell ref="BG1686:BJ1686"/>
    <mergeCell ref="BK1686:BP1686"/>
    <mergeCell ref="AK1699:AX1699"/>
    <mergeCell ref="AY1699:BB1699"/>
    <mergeCell ref="BC1699:BF1699"/>
    <mergeCell ref="BG1699:BJ1699"/>
    <mergeCell ref="BK1699:BP1699"/>
    <mergeCell ref="AK1700:AX1700"/>
    <mergeCell ref="AY1700:BB1700"/>
    <mergeCell ref="BC1700:BF1700"/>
    <mergeCell ref="BG1700:BJ1700"/>
    <mergeCell ref="BK1700:BP1700"/>
    <mergeCell ref="AK1697:AX1697"/>
    <mergeCell ref="AY1697:BB1697"/>
    <mergeCell ref="BC1697:BF1697"/>
    <mergeCell ref="BG1697:BJ1697"/>
    <mergeCell ref="BK1697:BP1697"/>
    <mergeCell ref="AK1698:AX1698"/>
    <mergeCell ref="AY1698:BB1698"/>
    <mergeCell ref="BC1698:BF1698"/>
    <mergeCell ref="BG1698:BJ1698"/>
    <mergeCell ref="BK1698:BP1698"/>
    <mergeCell ref="AK1695:AX1695"/>
    <mergeCell ref="AY1695:BB1695"/>
    <mergeCell ref="BC1695:BF1695"/>
    <mergeCell ref="BG1695:BJ1695"/>
    <mergeCell ref="BK1695:BP1695"/>
    <mergeCell ref="AK1696:AX1696"/>
    <mergeCell ref="AY1696:BB1696"/>
    <mergeCell ref="BC1696:BF1696"/>
    <mergeCell ref="BG1696:BJ1696"/>
    <mergeCell ref="BK1696:BP1696"/>
    <mergeCell ref="AK1693:AX1693"/>
    <mergeCell ref="AY1693:BB1693"/>
    <mergeCell ref="BC1693:BF1693"/>
    <mergeCell ref="BG1693:BJ1693"/>
    <mergeCell ref="BK1693:BP1693"/>
    <mergeCell ref="AK1694:AX1694"/>
    <mergeCell ref="AY1694:BB1694"/>
    <mergeCell ref="BC1694:BF1694"/>
    <mergeCell ref="BG1694:BJ1694"/>
    <mergeCell ref="BK1694:BP1694"/>
    <mergeCell ref="AY1683:BB1683"/>
    <mergeCell ref="BC1683:BF1683"/>
    <mergeCell ref="BG1683:BJ1683"/>
    <mergeCell ref="BK1683:BP1683"/>
    <mergeCell ref="AK1684:AX1684"/>
    <mergeCell ref="AY1684:BB1684"/>
    <mergeCell ref="BC1684:BF1684"/>
    <mergeCell ref="BG1684:BJ1684"/>
    <mergeCell ref="BK1684:BP1684"/>
    <mergeCell ref="BG1681:BJ1681"/>
    <mergeCell ref="BK1681:BP1681"/>
    <mergeCell ref="AK1682:AX1682"/>
    <mergeCell ref="AY1682:BB1682"/>
    <mergeCell ref="BC1682:BF1682"/>
    <mergeCell ref="BG1682:BJ1682"/>
    <mergeCell ref="BK1682:BP1682"/>
    <mergeCell ref="BG1679:BJ1679"/>
    <mergeCell ref="BK1679:BP1679"/>
    <mergeCell ref="BQ1679:BW1708"/>
    <mergeCell ref="BX1679:CC1708"/>
    <mergeCell ref="CD1679:CI1708"/>
    <mergeCell ref="AK1680:AX1680"/>
    <mergeCell ref="AY1680:BB1680"/>
    <mergeCell ref="BC1680:BF1680"/>
    <mergeCell ref="BG1680:BJ1680"/>
    <mergeCell ref="BK1680:BP1680"/>
    <mergeCell ref="B1679:Y1708"/>
    <mergeCell ref="Z1679:AD1708"/>
    <mergeCell ref="AE1679:AJ1708"/>
    <mergeCell ref="AK1679:AX1679"/>
    <mergeCell ref="AY1679:BB1679"/>
    <mergeCell ref="BC1679:BF1679"/>
    <mergeCell ref="AK1681:AX1681"/>
    <mergeCell ref="AY1681:BB1681"/>
    <mergeCell ref="BC1681:BF1681"/>
    <mergeCell ref="AK1683:AX1683"/>
    <mergeCell ref="AK1691:AX1691"/>
    <mergeCell ref="AY1691:BB1691"/>
    <mergeCell ref="BC1691:BF1691"/>
    <mergeCell ref="BG1691:BJ1691"/>
    <mergeCell ref="BK1691:BP1691"/>
    <mergeCell ref="AK1692:AX1692"/>
    <mergeCell ref="AY1692:BB1692"/>
    <mergeCell ref="BC1692:BF1692"/>
    <mergeCell ref="BG1692:BJ1692"/>
    <mergeCell ref="BK1692:BP1692"/>
    <mergeCell ref="AK1689:AX1689"/>
    <mergeCell ref="AY1689:BB1689"/>
    <mergeCell ref="BC1689:BF1689"/>
    <mergeCell ref="BG1689:BJ1689"/>
    <mergeCell ref="BK1689:BP1689"/>
    <mergeCell ref="AK1690:AX1690"/>
    <mergeCell ref="AY1690:BB1690"/>
    <mergeCell ref="BC1690:BF1690"/>
    <mergeCell ref="BG1690:BJ1690"/>
    <mergeCell ref="BK1690:BP1690"/>
    <mergeCell ref="AK1687:AX1687"/>
    <mergeCell ref="AY1687:BB1687"/>
    <mergeCell ref="BC1687:BF1687"/>
    <mergeCell ref="BG1687:BJ1687"/>
    <mergeCell ref="BK1687:BP1687"/>
    <mergeCell ref="AK1688:AX1688"/>
    <mergeCell ref="AY1688:BB1688"/>
    <mergeCell ref="BC1688:BF1688"/>
    <mergeCell ref="BC1676:BF1678"/>
    <mergeCell ref="BG1676:BJ1678"/>
    <mergeCell ref="BK1676:BP1678"/>
    <mergeCell ref="BQ1676:BW1678"/>
    <mergeCell ref="BX1676:CC1678"/>
    <mergeCell ref="CD1676:CI1678"/>
    <mergeCell ref="B1674:AJ1674"/>
    <mergeCell ref="AK1674:BJ1674"/>
    <mergeCell ref="BK1674:BP1674"/>
    <mergeCell ref="BQ1674:CC1674"/>
    <mergeCell ref="CD1674:CI1674"/>
    <mergeCell ref="B1676:Y1678"/>
    <mergeCell ref="Z1676:AD1678"/>
    <mergeCell ref="AE1676:AJ1678"/>
    <mergeCell ref="AK1676:AX1678"/>
    <mergeCell ref="AY1676:BB1678"/>
    <mergeCell ref="AK1672:AX1672"/>
    <mergeCell ref="AY1672:BB1672"/>
    <mergeCell ref="BC1672:BF1672"/>
    <mergeCell ref="BG1672:BJ1672"/>
    <mergeCell ref="BK1672:BP1672"/>
    <mergeCell ref="AK1673:AX1673"/>
    <mergeCell ref="AY1673:BB1673"/>
    <mergeCell ref="BC1673:BF1673"/>
    <mergeCell ref="BG1673:BJ1673"/>
    <mergeCell ref="BK1673:BP1673"/>
    <mergeCell ref="AK1670:AX1670"/>
    <mergeCell ref="AY1670:BB1670"/>
    <mergeCell ref="BC1670:BF1670"/>
    <mergeCell ref="BG1670:BJ1670"/>
    <mergeCell ref="BK1670:BP1670"/>
    <mergeCell ref="AK1671:AX1671"/>
    <mergeCell ref="AY1671:BB1671"/>
    <mergeCell ref="BC1671:BF1671"/>
    <mergeCell ref="BG1671:BJ1671"/>
    <mergeCell ref="BK1671:BP1671"/>
    <mergeCell ref="AK1668:AX1668"/>
    <mergeCell ref="AY1668:BB1668"/>
    <mergeCell ref="BC1668:BF1668"/>
    <mergeCell ref="BG1668:BJ1668"/>
    <mergeCell ref="BK1668:BP1668"/>
    <mergeCell ref="AK1669:AX1669"/>
    <mergeCell ref="AY1669:BB1669"/>
    <mergeCell ref="BC1669:BF1669"/>
    <mergeCell ref="BG1669:BJ1669"/>
    <mergeCell ref="BK1669:BP1669"/>
    <mergeCell ref="AK1666:AX1666"/>
    <mergeCell ref="AY1666:BB1666"/>
    <mergeCell ref="BC1666:BF1666"/>
    <mergeCell ref="BG1666:BJ1666"/>
    <mergeCell ref="BK1666:BP1666"/>
    <mergeCell ref="AK1667:AX1667"/>
    <mergeCell ref="AY1667:BB1667"/>
    <mergeCell ref="BC1667:BF1667"/>
    <mergeCell ref="BG1667:BJ1667"/>
    <mergeCell ref="BK1667:BP1667"/>
    <mergeCell ref="AK1664:AX1664"/>
    <mergeCell ref="AY1664:BB1664"/>
    <mergeCell ref="BC1664:BF1664"/>
    <mergeCell ref="BG1664:BJ1664"/>
    <mergeCell ref="BK1664:BP1664"/>
    <mergeCell ref="AK1665:AX1665"/>
    <mergeCell ref="AY1665:BB1665"/>
    <mergeCell ref="BC1665:BF1665"/>
    <mergeCell ref="BG1665:BJ1665"/>
    <mergeCell ref="BK1665:BP1665"/>
    <mergeCell ref="AK1662:AX1662"/>
    <mergeCell ref="AY1662:BB1662"/>
    <mergeCell ref="BC1662:BF1662"/>
    <mergeCell ref="BG1662:BJ1662"/>
    <mergeCell ref="BK1662:BP1662"/>
    <mergeCell ref="AK1663:AX1663"/>
    <mergeCell ref="AY1663:BB1663"/>
    <mergeCell ref="BC1663:BF1663"/>
    <mergeCell ref="BG1663:BJ1663"/>
    <mergeCell ref="BK1663:BP1663"/>
    <mergeCell ref="BK1649:BP1649"/>
    <mergeCell ref="BG1646:BJ1646"/>
    <mergeCell ref="BK1646:BP1646"/>
    <mergeCell ref="AK1647:AX1647"/>
    <mergeCell ref="AY1647:BB1647"/>
    <mergeCell ref="BC1647:BF1647"/>
    <mergeCell ref="BG1647:BJ1647"/>
    <mergeCell ref="BK1647:BP1647"/>
    <mergeCell ref="AK1660:AX1660"/>
    <mergeCell ref="AY1660:BB1660"/>
    <mergeCell ref="BC1660:BF1660"/>
    <mergeCell ref="BG1660:BJ1660"/>
    <mergeCell ref="BK1660:BP1660"/>
    <mergeCell ref="AK1661:AX1661"/>
    <mergeCell ref="AY1661:BB1661"/>
    <mergeCell ref="BC1661:BF1661"/>
    <mergeCell ref="BG1661:BJ1661"/>
    <mergeCell ref="BK1661:BP1661"/>
    <mergeCell ref="AK1658:AX1658"/>
    <mergeCell ref="AY1658:BB1658"/>
    <mergeCell ref="BC1658:BF1658"/>
    <mergeCell ref="BG1658:BJ1658"/>
    <mergeCell ref="BK1658:BP1658"/>
    <mergeCell ref="AK1659:AX1659"/>
    <mergeCell ref="AY1659:BB1659"/>
    <mergeCell ref="BC1659:BF1659"/>
    <mergeCell ref="BG1659:BJ1659"/>
    <mergeCell ref="BK1659:BP1659"/>
    <mergeCell ref="AK1656:AX1656"/>
    <mergeCell ref="AY1656:BB1656"/>
    <mergeCell ref="BC1656:BF1656"/>
    <mergeCell ref="BG1656:BJ1656"/>
    <mergeCell ref="BK1656:BP1656"/>
    <mergeCell ref="AK1657:AX1657"/>
    <mergeCell ref="AY1657:BB1657"/>
    <mergeCell ref="BC1657:BF1657"/>
    <mergeCell ref="BG1657:BJ1657"/>
    <mergeCell ref="BK1657:BP1657"/>
    <mergeCell ref="AK1654:AX1654"/>
    <mergeCell ref="AY1654:BB1654"/>
    <mergeCell ref="BC1654:BF1654"/>
    <mergeCell ref="BG1654:BJ1654"/>
    <mergeCell ref="BK1654:BP1654"/>
    <mergeCell ref="AK1655:AX1655"/>
    <mergeCell ref="AY1655:BB1655"/>
    <mergeCell ref="BC1655:BF1655"/>
    <mergeCell ref="BG1655:BJ1655"/>
    <mergeCell ref="BK1655:BP1655"/>
    <mergeCell ref="BG1644:BJ1644"/>
    <mergeCell ref="BK1644:BP1644"/>
    <mergeCell ref="BQ1644:BW1673"/>
    <mergeCell ref="BX1644:CC1673"/>
    <mergeCell ref="CD1644:CI1673"/>
    <mergeCell ref="AK1645:AX1645"/>
    <mergeCell ref="AY1645:BB1645"/>
    <mergeCell ref="BC1645:BF1645"/>
    <mergeCell ref="BG1645:BJ1645"/>
    <mergeCell ref="BK1645:BP1645"/>
    <mergeCell ref="B1644:Y1673"/>
    <mergeCell ref="Z1644:AD1673"/>
    <mergeCell ref="AE1644:AJ1673"/>
    <mergeCell ref="AK1644:AX1644"/>
    <mergeCell ref="AY1644:BB1644"/>
    <mergeCell ref="BC1644:BF1644"/>
    <mergeCell ref="AK1646:AX1646"/>
    <mergeCell ref="AY1646:BB1646"/>
    <mergeCell ref="BC1646:BF1646"/>
    <mergeCell ref="AK1648:AX1648"/>
    <mergeCell ref="BC1641:BF1643"/>
    <mergeCell ref="BG1641:BJ1643"/>
    <mergeCell ref="BK1641:BP1643"/>
    <mergeCell ref="BQ1641:BW1643"/>
    <mergeCell ref="BX1641:CC1643"/>
    <mergeCell ref="CD1641:CI1643"/>
    <mergeCell ref="B1639:AJ1639"/>
    <mergeCell ref="AK1639:BJ1639"/>
    <mergeCell ref="BK1639:BP1639"/>
    <mergeCell ref="BQ1639:CC1639"/>
    <mergeCell ref="CD1639:CI1639"/>
    <mergeCell ref="B1641:Y1643"/>
    <mergeCell ref="Z1641:AD1643"/>
    <mergeCell ref="AE1641:AJ1643"/>
    <mergeCell ref="AK1641:AX1643"/>
    <mergeCell ref="AY1641:BB1643"/>
    <mergeCell ref="AK1652:AX1652"/>
    <mergeCell ref="AY1652:BB1652"/>
    <mergeCell ref="BC1652:BF1652"/>
    <mergeCell ref="BG1652:BJ1652"/>
    <mergeCell ref="BK1652:BP1652"/>
    <mergeCell ref="AK1653:AX1653"/>
    <mergeCell ref="AY1653:BB1653"/>
    <mergeCell ref="BC1653:BF1653"/>
    <mergeCell ref="BG1653:BJ1653"/>
    <mergeCell ref="BK1653:BP1653"/>
    <mergeCell ref="AK1650:AX1650"/>
    <mergeCell ref="AY1650:BB1650"/>
    <mergeCell ref="BC1650:BF1650"/>
    <mergeCell ref="BG1650:BJ1650"/>
    <mergeCell ref="BK1650:BP1650"/>
    <mergeCell ref="AK1651:AX1651"/>
    <mergeCell ref="AY1651:BB1651"/>
    <mergeCell ref="BC1651:BF1651"/>
    <mergeCell ref="BG1651:BJ1651"/>
    <mergeCell ref="BK1651:BP1651"/>
    <mergeCell ref="AY1648:BB1648"/>
    <mergeCell ref="BC1648:BF1648"/>
    <mergeCell ref="BG1648:BJ1648"/>
    <mergeCell ref="BK1648:BP1648"/>
    <mergeCell ref="AK1649:AX1649"/>
    <mergeCell ref="AY1649:BB1649"/>
    <mergeCell ref="BC1649:BF1649"/>
    <mergeCell ref="BG1649:BJ1649"/>
    <mergeCell ref="AK1637:AX1637"/>
    <mergeCell ref="AY1637:BB1637"/>
    <mergeCell ref="BC1637:BF1637"/>
    <mergeCell ref="BG1637:BJ1637"/>
    <mergeCell ref="BK1637:BP1637"/>
    <mergeCell ref="AK1638:AX1638"/>
    <mergeCell ref="AY1638:BB1638"/>
    <mergeCell ref="BC1638:BF1638"/>
    <mergeCell ref="BG1638:BJ1638"/>
    <mergeCell ref="BK1638:BP1638"/>
    <mergeCell ref="AK1635:AX1635"/>
    <mergeCell ref="AY1635:BB1635"/>
    <mergeCell ref="BC1635:BF1635"/>
    <mergeCell ref="BG1635:BJ1635"/>
    <mergeCell ref="BK1635:BP1635"/>
    <mergeCell ref="AK1636:AX1636"/>
    <mergeCell ref="AY1636:BB1636"/>
    <mergeCell ref="BC1636:BF1636"/>
    <mergeCell ref="BG1636:BJ1636"/>
    <mergeCell ref="BK1636:BP1636"/>
    <mergeCell ref="AK1633:AX1633"/>
    <mergeCell ref="AY1633:BB1633"/>
    <mergeCell ref="BC1633:BF1633"/>
    <mergeCell ref="BG1633:BJ1633"/>
    <mergeCell ref="BK1633:BP1633"/>
    <mergeCell ref="AK1634:AX1634"/>
    <mergeCell ref="AY1634:BB1634"/>
    <mergeCell ref="BC1634:BF1634"/>
    <mergeCell ref="BG1634:BJ1634"/>
    <mergeCell ref="BK1634:BP1634"/>
    <mergeCell ref="AK1631:AX1631"/>
    <mergeCell ref="AY1631:BB1631"/>
    <mergeCell ref="BC1631:BF1631"/>
    <mergeCell ref="BG1631:BJ1631"/>
    <mergeCell ref="BK1631:BP1631"/>
    <mergeCell ref="AK1632:AX1632"/>
    <mergeCell ref="AY1632:BB1632"/>
    <mergeCell ref="BC1632:BF1632"/>
    <mergeCell ref="BG1632:BJ1632"/>
    <mergeCell ref="BK1632:BP1632"/>
    <mergeCell ref="BG1618:BJ1618"/>
    <mergeCell ref="BK1618:BP1618"/>
    <mergeCell ref="AK1615:AX1615"/>
    <mergeCell ref="AY1615:BB1615"/>
    <mergeCell ref="BC1615:BF1615"/>
    <mergeCell ref="BG1615:BJ1615"/>
    <mergeCell ref="BK1615:BP1615"/>
    <mergeCell ref="AK1616:AX1616"/>
    <mergeCell ref="AY1616:BB1616"/>
    <mergeCell ref="BC1616:BF1616"/>
    <mergeCell ref="BG1616:BJ1616"/>
    <mergeCell ref="BK1616:BP1616"/>
    <mergeCell ref="AK1629:AX1629"/>
    <mergeCell ref="AY1629:BB1629"/>
    <mergeCell ref="BC1629:BF1629"/>
    <mergeCell ref="BG1629:BJ1629"/>
    <mergeCell ref="BK1629:BP1629"/>
    <mergeCell ref="AK1630:AX1630"/>
    <mergeCell ref="AY1630:BB1630"/>
    <mergeCell ref="BC1630:BF1630"/>
    <mergeCell ref="BG1630:BJ1630"/>
    <mergeCell ref="BK1630:BP1630"/>
    <mergeCell ref="AK1627:AX1627"/>
    <mergeCell ref="AY1627:BB1627"/>
    <mergeCell ref="BC1627:BF1627"/>
    <mergeCell ref="BG1627:BJ1627"/>
    <mergeCell ref="BK1627:BP1627"/>
    <mergeCell ref="AK1628:AX1628"/>
    <mergeCell ref="AY1628:BB1628"/>
    <mergeCell ref="BC1628:BF1628"/>
    <mergeCell ref="BG1628:BJ1628"/>
    <mergeCell ref="BK1628:BP1628"/>
    <mergeCell ref="AK1625:AX1625"/>
    <mergeCell ref="AY1625:BB1625"/>
    <mergeCell ref="BC1625:BF1625"/>
    <mergeCell ref="BG1625:BJ1625"/>
    <mergeCell ref="BK1625:BP1625"/>
    <mergeCell ref="AK1626:AX1626"/>
    <mergeCell ref="AY1626:BB1626"/>
    <mergeCell ref="BC1626:BF1626"/>
    <mergeCell ref="BG1626:BJ1626"/>
    <mergeCell ref="BK1626:BP1626"/>
    <mergeCell ref="AK1623:AX1623"/>
    <mergeCell ref="AY1623:BB1623"/>
    <mergeCell ref="BC1623:BF1623"/>
    <mergeCell ref="BG1623:BJ1623"/>
    <mergeCell ref="BK1623:BP1623"/>
    <mergeCell ref="AK1624:AX1624"/>
    <mergeCell ref="AY1624:BB1624"/>
    <mergeCell ref="BC1624:BF1624"/>
    <mergeCell ref="BG1624:BJ1624"/>
    <mergeCell ref="BK1624:BP1624"/>
    <mergeCell ref="AY1613:BB1613"/>
    <mergeCell ref="BC1613:BF1613"/>
    <mergeCell ref="BG1613:BJ1613"/>
    <mergeCell ref="BK1613:BP1613"/>
    <mergeCell ref="AK1614:AX1614"/>
    <mergeCell ref="AY1614:BB1614"/>
    <mergeCell ref="BC1614:BF1614"/>
    <mergeCell ref="BG1614:BJ1614"/>
    <mergeCell ref="BK1614:BP1614"/>
    <mergeCell ref="BG1611:BJ1611"/>
    <mergeCell ref="BK1611:BP1611"/>
    <mergeCell ref="AK1612:AX1612"/>
    <mergeCell ref="AY1612:BB1612"/>
    <mergeCell ref="BC1612:BF1612"/>
    <mergeCell ref="BG1612:BJ1612"/>
    <mergeCell ref="BK1612:BP1612"/>
    <mergeCell ref="BG1609:BJ1609"/>
    <mergeCell ref="BK1609:BP1609"/>
    <mergeCell ref="BQ1609:BW1638"/>
    <mergeCell ref="BX1609:CC1638"/>
    <mergeCell ref="CD1609:CI1638"/>
    <mergeCell ref="AK1610:AX1610"/>
    <mergeCell ref="AY1610:BB1610"/>
    <mergeCell ref="BC1610:BF1610"/>
    <mergeCell ref="BG1610:BJ1610"/>
    <mergeCell ref="BK1610:BP1610"/>
    <mergeCell ref="B1609:Y1638"/>
    <mergeCell ref="Z1609:AD1638"/>
    <mergeCell ref="AE1609:AJ1638"/>
    <mergeCell ref="AK1609:AX1609"/>
    <mergeCell ref="AY1609:BB1609"/>
    <mergeCell ref="BC1609:BF1609"/>
    <mergeCell ref="AK1611:AX1611"/>
    <mergeCell ref="AY1611:BB1611"/>
    <mergeCell ref="BC1611:BF1611"/>
    <mergeCell ref="AK1613:AX1613"/>
    <mergeCell ref="AK1621:AX1621"/>
    <mergeCell ref="AY1621:BB1621"/>
    <mergeCell ref="BC1621:BF1621"/>
    <mergeCell ref="BG1621:BJ1621"/>
    <mergeCell ref="BK1621:BP1621"/>
    <mergeCell ref="AK1622:AX1622"/>
    <mergeCell ref="AY1622:BB1622"/>
    <mergeCell ref="BC1622:BF1622"/>
    <mergeCell ref="BG1622:BJ1622"/>
    <mergeCell ref="BK1622:BP1622"/>
    <mergeCell ref="AK1619:AX1619"/>
    <mergeCell ref="AY1619:BB1619"/>
    <mergeCell ref="BC1619:BF1619"/>
    <mergeCell ref="BG1619:BJ1619"/>
    <mergeCell ref="BK1619:BP1619"/>
    <mergeCell ref="AK1620:AX1620"/>
    <mergeCell ref="AY1620:BB1620"/>
    <mergeCell ref="BC1620:BF1620"/>
    <mergeCell ref="BG1620:BJ1620"/>
    <mergeCell ref="BK1620:BP1620"/>
    <mergeCell ref="AK1617:AX1617"/>
    <mergeCell ref="AY1617:BB1617"/>
    <mergeCell ref="BC1617:BF1617"/>
    <mergeCell ref="BG1617:BJ1617"/>
    <mergeCell ref="BK1617:BP1617"/>
    <mergeCell ref="AK1618:AX1618"/>
    <mergeCell ref="AY1618:BB1618"/>
    <mergeCell ref="BC1618:BF1618"/>
    <mergeCell ref="BC1606:BF1608"/>
    <mergeCell ref="BG1606:BJ1608"/>
    <mergeCell ref="BK1606:BP1608"/>
    <mergeCell ref="BQ1606:BW1608"/>
    <mergeCell ref="BX1606:CC1608"/>
    <mergeCell ref="CD1606:CI1608"/>
    <mergeCell ref="B1604:AJ1604"/>
    <mergeCell ref="AK1604:BJ1604"/>
    <mergeCell ref="BK1604:BP1604"/>
    <mergeCell ref="BQ1604:CC1604"/>
    <mergeCell ref="CD1604:CI1604"/>
    <mergeCell ref="B1606:Y1608"/>
    <mergeCell ref="Z1606:AD1608"/>
    <mergeCell ref="AE1606:AJ1608"/>
    <mergeCell ref="AK1606:AX1608"/>
    <mergeCell ref="AY1606:BB1608"/>
    <mergeCell ref="AK1602:AX1602"/>
    <mergeCell ref="AY1602:BB1602"/>
    <mergeCell ref="BC1602:BF1602"/>
    <mergeCell ref="BG1602:BJ1602"/>
    <mergeCell ref="BK1602:BP1602"/>
    <mergeCell ref="AK1603:AX1603"/>
    <mergeCell ref="AY1603:BB1603"/>
    <mergeCell ref="BC1603:BF1603"/>
    <mergeCell ref="BG1603:BJ1603"/>
    <mergeCell ref="BK1603:BP1603"/>
    <mergeCell ref="AK1600:AX1600"/>
    <mergeCell ref="AY1600:BB1600"/>
    <mergeCell ref="BC1600:BF1600"/>
    <mergeCell ref="BG1600:BJ1600"/>
    <mergeCell ref="BK1600:BP1600"/>
    <mergeCell ref="AK1601:AX1601"/>
    <mergeCell ref="AY1601:BB1601"/>
    <mergeCell ref="BC1601:BF1601"/>
    <mergeCell ref="BG1601:BJ1601"/>
    <mergeCell ref="BK1601:BP1601"/>
    <mergeCell ref="AK1598:AX1598"/>
    <mergeCell ref="AY1598:BB1598"/>
    <mergeCell ref="BC1598:BF1598"/>
    <mergeCell ref="BG1598:BJ1598"/>
    <mergeCell ref="BK1598:BP1598"/>
    <mergeCell ref="AK1599:AX1599"/>
    <mergeCell ref="AY1599:BB1599"/>
    <mergeCell ref="BC1599:BF1599"/>
    <mergeCell ref="BG1599:BJ1599"/>
    <mergeCell ref="BK1599:BP1599"/>
    <mergeCell ref="AK1596:AX1596"/>
    <mergeCell ref="AY1596:BB1596"/>
    <mergeCell ref="BC1596:BF1596"/>
    <mergeCell ref="BG1596:BJ1596"/>
    <mergeCell ref="BK1596:BP1596"/>
    <mergeCell ref="AK1597:AX1597"/>
    <mergeCell ref="AY1597:BB1597"/>
    <mergeCell ref="BC1597:BF1597"/>
    <mergeCell ref="BG1597:BJ1597"/>
    <mergeCell ref="BK1597:BP1597"/>
    <mergeCell ref="AK1594:AX1594"/>
    <mergeCell ref="AY1594:BB1594"/>
    <mergeCell ref="BC1594:BF1594"/>
    <mergeCell ref="BG1594:BJ1594"/>
    <mergeCell ref="BK1594:BP1594"/>
    <mergeCell ref="AK1595:AX1595"/>
    <mergeCell ref="AY1595:BB1595"/>
    <mergeCell ref="BC1595:BF1595"/>
    <mergeCell ref="BG1595:BJ1595"/>
    <mergeCell ref="BK1595:BP1595"/>
    <mergeCell ref="AK1592:AX1592"/>
    <mergeCell ref="AY1592:BB1592"/>
    <mergeCell ref="BC1592:BF1592"/>
    <mergeCell ref="BG1592:BJ1592"/>
    <mergeCell ref="BK1592:BP1592"/>
    <mergeCell ref="AK1593:AX1593"/>
    <mergeCell ref="AY1593:BB1593"/>
    <mergeCell ref="BC1593:BF1593"/>
    <mergeCell ref="BG1593:BJ1593"/>
    <mergeCell ref="BK1593:BP1593"/>
    <mergeCell ref="BK1579:BP1579"/>
    <mergeCell ref="BG1576:BJ1576"/>
    <mergeCell ref="BK1576:BP1576"/>
    <mergeCell ref="AK1577:AX1577"/>
    <mergeCell ref="AY1577:BB1577"/>
    <mergeCell ref="BC1577:BF1577"/>
    <mergeCell ref="BG1577:BJ1577"/>
    <mergeCell ref="BK1577:BP1577"/>
    <mergeCell ref="AK1590:AX1590"/>
    <mergeCell ref="AY1590:BB1590"/>
    <mergeCell ref="BC1590:BF1590"/>
    <mergeCell ref="BG1590:BJ1590"/>
    <mergeCell ref="BK1590:BP1590"/>
    <mergeCell ref="AK1591:AX1591"/>
    <mergeCell ref="AY1591:BB1591"/>
    <mergeCell ref="BC1591:BF1591"/>
    <mergeCell ref="BG1591:BJ1591"/>
    <mergeCell ref="BK1591:BP1591"/>
    <mergeCell ref="AK1588:AX1588"/>
    <mergeCell ref="AY1588:BB1588"/>
    <mergeCell ref="BC1588:BF1588"/>
    <mergeCell ref="BG1588:BJ1588"/>
    <mergeCell ref="BK1588:BP1588"/>
    <mergeCell ref="AK1589:AX1589"/>
    <mergeCell ref="AY1589:BB1589"/>
    <mergeCell ref="BC1589:BF1589"/>
    <mergeCell ref="BG1589:BJ1589"/>
    <mergeCell ref="BK1589:BP1589"/>
    <mergeCell ref="AK1586:AX1586"/>
    <mergeCell ref="AY1586:BB1586"/>
    <mergeCell ref="BC1586:BF1586"/>
    <mergeCell ref="BG1586:BJ1586"/>
    <mergeCell ref="BK1586:BP1586"/>
    <mergeCell ref="AK1587:AX1587"/>
    <mergeCell ref="AY1587:BB1587"/>
    <mergeCell ref="BC1587:BF1587"/>
    <mergeCell ref="BG1587:BJ1587"/>
    <mergeCell ref="BK1587:BP1587"/>
    <mergeCell ref="AK1584:AX1584"/>
    <mergeCell ref="AY1584:BB1584"/>
    <mergeCell ref="BC1584:BF1584"/>
    <mergeCell ref="BG1584:BJ1584"/>
    <mergeCell ref="BK1584:BP1584"/>
    <mergeCell ref="AK1585:AX1585"/>
    <mergeCell ref="AY1585:BB1585"/>
    <mergeCell ref="BC1585:BF1585"/>
    <mergeCell ref="BG1585:BJ1585"/>
    <mergeCell ref="BK1585:BP1585"/>
    <mergeCell ref="BG1574:BJ1574"/>
    <mergeCell ref="BK1574:BP1574"/>
    <mergeCell ref="BQ1574:BW1603"/>
    <mergeCell ref="BX1574:CC1603"/>
    <mergeCell ref="CD1574:CI1603"/>
    <mergeCell ref="AK1575:AX1575"/>
    <mergeCell ref="AY1575:BB1575"/>
    <mergeCell ref="BC1575:BF1575"/>
    <mergeCell ref="BG1575:BJ1575"/>
    <mergeCell ref="BK1575:BP1575"/>
    <mergeCell ref="B1574:Y1603"/>
    <mergeCell ref="Z1574:AD1603"/>
    <mergeCell ref="AE1574:AJ1603"/>
    <mergeCell ref="AK1574:AX1574"/>
    <mergeCell ref="AY1574:BB1574"/>
    <mergeCell ref="BC1574:BF1574"/>
    <mergeCell ref="AK1576:AX1576"/>
    <mergeCell ref="AY1576:BB1576"/>
    <mergeCell ref="BC1576:BF1576"/>
    <mergeCell ref="AK1578:AX1578"/>
    <mergeCell ref="BC1571:BF1573"/>
    <mergeCell ref="BG1571:BJ1573"/>
    <mergeCell ref="BK1571:BP1573"/>
    <mergeCell ref="BQ1571:BW1573"/>
    <mergeCell ref="BX1571:CC1573"/>
    <mergeCell ref="CD1571:CI1573"/>
    <mergeCell ref="B1569:AJ1569"/>
    <mergeCell ref="AK1569:BJ1569"/>
    <mergeCell ref="BK1569:BP1569"/>
    <mergeCell ref="BQ1569:CC1569"/>
    <mergeCell ref="CD1569:CI1569"/>
    <mergeCell ref="B1571:Y1573"/>
    <mergeCell ref="Z1571:AD1573"/>
    <mergeCell ref="AE1571:AJ1573"/>
    <mergeCell ref="AK1571:AX1573"/>
    <mergeCell ref="AY1571:BB1573"/>
    <mergeCell ref="AK1582:AX1582"/>
    <mergeCell ref="AY1582:BB1582"/>
    <mergeCell ref="BC1582:BF1582"/>
    <mergeCell ref="BG1582:BJ1582"/>
    <mergeCell ref="BK1582:BP1582"/>
    <mergeCell ref="AK1583:AX1583"/>
    <mergeCell ref="AY1583:BB1583"/>
    <mergeCell ref="BC1583:BF1583"/>
    <mergeCell ref="BG1583:BJ1583"/>
    <mergeCell ref="BK1583:BP1583"/>
    <mergeCell ref="AK1580:AX1580"/>
    <mergeCell ref="AY1580:BB1580"/>
    <mergeCell ref="BC1580:BF1580"/>
    <mergeCell ref="BG1580:BJ1580"/>
    <mergeCell ref="BK1580:BP1580"/>
    <mergeCell ref="AK1581:AX1581"/>
    <mergeCell ref="AY1581:BB1581"/>
    <mergeCell ref="BC1581:BF1581"/>
    <mergeCell ref="BG1581:BJ1581"/>
    <mergeCell ref="BK1581:BP1581"/>
    <mergeCell ref="AY1578:BB1578"/>
    <mergeCell ref="BC1578:BF1578"/>
    <mergeCell ref="BG1578:BJ1578"/>
    <mergeCell ref="BK1578:BP1578"/>
    <mergeCell ref="AK1579:AX1579"/>
    <mergeCell ref="AY1579:BB1579"/>
    <mergeCell ref="BC1579:BF1579"/>
    <mergeCell ref="BG1579:BJ1579"/>
    <mergeCell ref="AK1567:AX1567"/>
    <mergeCell ref="AY1567:BB1567"/>
    <mergeCell ref="BC1567:BF1567"/>
    <mergeCell ref="BG1567:BJ1567"/>
    <mergeCell ref="BK1567:BP1567"/>
    <mergeCell ref="AK1568:AX1568"/>
    <mergeCell ref="AY1568:BB1568"/>
    <mergeCell ref="BC1568:BF1568"/>
    <mergeCell ref="BG1568:BJ1568"/>
    <mergeCell ref="BK1568:BP1568"/>
    <mergeCell ref="AK1565:AX1565"/>
    <mergeCell ref="AY1565:BB1565"/>
    <mergeCell ref="BC1565:BF1565"/>
    <mergeCell ref="BG1565:BJ1565"/>
    <mergeCell ref="BK1565:BP1565"/>
    <mergeCell ref="AK1566:AX1566"/>
    <mergeCell ref="AY1566:BB1566"/>
    <mergeCell ref="BC1566:BF1566"/>
    <mergeCell ref="BG1566:BJ1566"/>
    <mergeCell ref="BK1566:BP1566"/>
    <mergeCell ref="AK1563:AX1563"/>
    <mergeCell ref="AY1563:BB1563"/>
    <mergeCell ref="BC1563:BF1563"/>
    <mergeCell ref="BG1563:BJ1563"/>
    <mergeCell ref="BK1563:BP1563"/>
    <mergeCell ref="AK1564:AX1564"/>
    <mergeCell ref="AY1564:BB1564"/>
    <mergeCell ref="BC1564:BF1564"/>
    <mergeCell ref="BG1564:BJ1564"/>
    <mergeCell ref="BK1564:BP1564"/>
    <mergeCell ref="AK1561:AX1561"/>
    <mergeCell ref="AY1561:BB1561"/>
    <mergeCell ref="BC1561:BF1561"/>
    <mergeCell ref="BG1561:BJ1561"/>
    <mergeCell ref="BK1561:BP1561"/>
    <mergeCell ref="AK1562:AX1562"/>
    <mergeCell ref="AY1562:BB1562"/>
    <mergeCell ref="BC1562:BF1562"/>
    <mergeCell ref="BG1562:BJ1562"/>
    <mergeCell ref="BK1562:BP1562"/>
    <mergeCell ref="BG1548:BJ1548"/>
    <mergeCell ref="BK1548:BP1548"/>
    <mergeCell ref="AK1545:AX1545"/>
    <mergeCell ref="AY1545:BB1545"/>
    <mergeCell ref="BC1545:BF1545"/>
    <mergeCell ref="BG1545:BJ1545"/>
    <mergeCell ref="BK1545:BP1545"/>
    <mergeCell ref="AK1546:AX1546"/>
    <mergeCell ref="AY1546:BB1546"/>
    <mergeCell ref="BC1546:BF1546"/>
    <mergeCell ref="BG1546:BJ1546"/>
    <mergeCell ref="BK1546:BP1546"/>
    <mergeCell ref="AK1559:AX1559"/>
    <mergeCell ref="AY1559:BB1559"/>
    <mergeCell ref="BC1559:BF1559"/>
    <mergeCell ref="BG1559:BJ1559"/>
    <mergeCell ref="BK1559:BP1559"/>
    <mergeCell ref="AK1560:AX1560"/>
    <mergeCell ref="AY1560:BB1560"/>
    <mergeCell ref="BC1560:BF1560"/>
    <mergeCell ref="BG1560:BJ1560"/>
    <mergeCell ref="BK1560:BP1560"/>
    <mergeCell ref="AK1557:AX1557"/>
    <mergeCell ref="AY1557:BB1557"/>
    <mergeCell ref="BC1557:BF1557"/>
    <mergeCell ref="BG1557:BJ1557"/>
    <mergeCell ref="BK1557:BP1557"/>
    <mergeCell ref="AK1558:AX1558"/>
    <mergeCell ref="AY1558:BB1558"/>
    <mergeCell ref="BC1558:BF1558"/>
    <mergeCell ref="BG1558:BJ1558"/>
    <mergeCell ref="BK1558:BP1558"/>
    <mergeCell ref="AK1555:AX1555"/>
    <mergeCell ref="AY1555:BB1555"/>
    <mergeCell ref="BC1555:BF1555"/>
    <mergeCell ref="BG1555:BJ1555"/>
    <mergeCell ref="BK1555:BP1555"/>
    <mergeCell ref="AK1556:AX1556"/>
    <mergeCell ref="AY1556:BB1556"/>
    <mergeCell ref="BC1556:BF1556"/>
    <mergeCell ref="BG1556:BJ1556"/>
    <mergeCell ref="BK1556:BP1556"/>
    <mergeCell ref="AK1553:AX1553"/>
    <mergeCell ref="AY1553:BB1553"/>
    <mergeCell ref="BC1553:BF1553"/>
    <mergeCell ref="BG1553:BJ1553"/>
    <mergeCell ref="BK1553:BP1553"/>
    <mergeCell ref="AK1554:AX1554"/>
    <mergeCell ref="AY1554:BB1554"/>
    <mergeCell ref="BC1554:BF1554"/>
    <mergeCell ref="BG1554:BJ1554"/>
    <mergeCell ref="BK1554:BP1554"/>
    <mergeCell ref="AY1543:BB1543"/>
    <mergeCell ref="BC1543:BF1543"/>
    <mergeCell ref="BG1543:BJ1543"/>
    <mergeCell ref="BK1543:BP1543"/>
    <mergeCell ref="AK1544:AX1544"/>
    <mergeCell ref="AY1544:BB1544"/>
    <mergeCell ref="BC1544:BF1544"/>
    <mergeCell ref="BG1544:BJ1544"/>
    <mergeCell ref="BK1544:BP1544"/>
    <mergeCell ref="BG1541:BJ1541"/>
    <mergeCell ref="BK1541:BP1541"/>
    <mergeCell ref="AK1542:AX1542"/>
    <mergeCell ref="AY1542:BB1542"/>
    <mergeCell ref="BC1542:BF1542"/>
    <mergeCell ref="BG1542:BJ1542"/>
    <mergeCell ref="BK1542:BP1542"/>
    <mergeCell ref="BG1539:BJ1539"/>
    <mergeCell ref="BK1539:BP1539"/>
    <mergeCell ref="BQ1539:BW1568"/>
    <mergeCell ref="BX1539:CC1568"/>
    <mergeCell ref="CD1539:CI1568"/>
    <mergeCell ref="AK1540:AX1540"/>
    <mergeCell ref="AY1540:BB1540"/>
    <mergeCell ref="BC1540:BF1540"/>
    <mergeCell ref="BG1540:BJ1540"/>
    <mergeCell ref="BK1540:BP1540"/>
    <mergeCell ref="B1539:Y1568"/>
    <mergeCell ref="Z1539:AD1568"/>
    <mergeCell ref="AE1539:AJ1568"/>
    <mergeCell ref="AK1539:AX1539"/>
    <mergeCell ref="AY1539:BB1539"/>
    <mergeCell ref="BC1539:BF1539"/>
    <mergeCell ref="AK1541:AX1541"/>
    <mergeCell ref="AY1541:BB1541"/>
    <mergeCell ref="BC1541:BF1541"/>
    <mergeCell ref="AK1543:AX1543"/>
    <mergeCell ref="AK1551:AX1551"/>
    <mergeCell ref="AY1551:BB1551"/>
    <mergeCell ref="BC1551:BF1551"/>
    <mergeCell ref="BG1551:BJ1551"/>
    <mergeCell ref="BK1551:BP1551"/>
    <mergeCell ref="AK1552:AX1552"/>
    <mergeCell ref="AY1552:BB1552"/>
    <mergeCell ref="BC1552:BF1552"/>
    <mergeCell ref="BG1552:BJ1552"/>
    <mergeCell ref="BK1552:BP1552"/>
    <mergeCell ref="AK1549:AX1549"/>
    <mergeCell ref="AY1549:BB1549"/>
    <mergeCell ref="BC1549:BF1549"/>
    <mergeCell ref="BG1549:BJ1549"/>
    <mergeCell ref="BK1549:BP1549"/>
    <mergeCell ref="AK1550:AX1550"/>
    <mergeCell ref="AY1550:BB1550"/>
    <mergeCell ref="BC1550:BF1550"/>
    <mergeCell ref="BG1550:BJ1550"/>
    <mergeCell ref="BK1550:BP1550"/>
    <mergeCell ref="AK1547:AX1547"/>
    <mergeCell ref="AY1547:BB1547"/>
    <mergeCell ref="BC1547:BF1547"/>
    <mergeCell ref="BG1547:BJ1547"/>
    <mergeCell ref="BK1547:BP1547"/>
    <mergeCell ref="AK1548:AX1548"/>
    <mergeCell ref="AY1548:BB1548"/>
    <mergeCell ref="BC1548:BF1548"/>
    <mergeCell ref="BC1536:BF1538"/>
    <mergeCell ref="BG1536:BJ1538"/>
    <mergeCell ref="BK1536:BP1538"/>
    <mergeCell ref="BQ1536:BW1538"/>
    <mergeCell ref="BX1536:CC1538"/>
    <mergeCell ref="CD1536:CI1538"/>
    <mergeCell ref="B1534:AJ1534"/>
    <mergeCell ref="AK1534:BJ1534"/>
    <mergeCell ref="BK1534:BP1534"/>
    <mergeCell ref="BQ1534:CC1534"/>
    <mergeCell ref="CD1534:CI1534"/>
    <mergeCell ref="B1536:Y1538"/>
    <mergeCell ref="Z1536:AD1538"/>
    <mergeCell ref="AE1536:AJ1538"/>
    <mergeCell ref="AK1536:AX1538"/>
    <mergeCell ref="AY1536:BB1538"/>
    <mergeCell ref="AK1532:AX1532"/>
    <mergeCell ref="AY1532:BB1532"/>
    <mergeCell ref="BC1532:BF1532"/>
    <mergeCell ref="BG1532:BJ1532"/>
    <mergeCell ref="BK1532:BP1532"/>
    <mergeCell ref="AK1533:AX1533"/>
    <mergeCell ref="AY1533:BB1533"/>
    <mergeCell ref="BC1533:BF1533"/>
    <mergeCell ref="BG1533:BJ1533"/>
    <mergeCell ref="BK1533:BP1533"/>
    <mergeCell ref="AK1530:AX1530"/>
    <mergeCell ref="AY1530:BB1530"/>
    <mergeCell ref="BC1530:BF1530"/>
    <mergeCell ref="BG1530:BJ1530"/>
    <mergeCell ref="BK1530:BP1530"/>
    <mergeCell ref="AK1531:AX1531"/>
    <mergeCell ref="AY1531:BB1531"/>
    <mergeCell ref="BC1531:BF1531"/>
    <mergeCell ref="BG1531:BJ1531"/>
    <mergeCell ref="BK1531:BP1531"/>
    <mergeCell ref="AK1528:AX1528"/>
    <mergeCell ref="AY1528:BB1528"/>
    <mergeCell ref="BC1528:BF1528"/>
    <mergeCell ref="BG1528:BJ1528"/>
    <mergeCell ref="BK1528:BP1528"/>
    <mergeCell ref="AK1529:AX1529"/>
    <mergeCell ref="AY1529:BB1529"/>
    <mergeCell ref="BC1529:BF1529"/>
    <mergeCell ref="BG1529:BJ1529"/>
    <mergeCell ref="BK1529:BP1529"/>
    <mergeCell ref="AK1526:AX1526"/>
    <mergeCell ref="AY1526:BB1526"/>
    <mergeCell ref="BC1526:BF1526"/>
    <mergeCell ref="BG1526:BJ1526"/>
    <mergeCell ref="BK1526:BP1526"/>
    <mergeCell ref="AK1527:AX1527"/>
    <mergeCell ref="AY1527:BB1527"/>
    <mergeCell ref="BC1527:BF1527"/>
    <mergeCell ref="BG1527:BJ1527"/>
    <mergeCell ref="BK1527:BP1527"/>
    <mergeCell ref="AK1524:AX1524"/>
    <mergeCell ref="AY1524:BB1524"/>
    <mergeCell ref="BC1524:BF1524"/>
    <mergeCell ref="BG1524:BJ1524"/>
    <mergeCell ref="BK1524:BP1524"/>
    <mergeCell ref="AK1525:AX1525"/>
    <mergeCell ref="AY1525:BB1525"/>
    <mergeCell ref="BC1525:BF1525"/>
    <mergeCell ref="BG1525:BJ1525"/>
    <mergeCell ref="BK1525:BP1525"/>
    <mergeCell ref="AK1522:AX1522"/>
    <mergeCell ref="AY1522:BB1522"/>
    <mergeCell ref="BC1522:BF1522"/>
    <mergeCell ref="BG1522:BJ1522"/>
    <mergeCell ref="BK1522:BP1522"/>
    <mergeCell ref="AK1523:AX1523"/>
    <mergeCell ref="AY1523:BB1523"/>
    <mergeCell ref="BC1523:BF1523"/>
    <mergeCell ref="BG1523:BJ1523"/>
    <mergeCell ref="BK1523:BP1523"/>
    <mergeCell ref="BK1509:BP1509"/>
    <mergeCell ref="BG1506:BJ1506"/>
    <mergeCell ref="BK1506:BP1506"/>
    <mergeCell ref="AK1507:AX1507"/>
    <mergeCell ref="AY1507:BB1507"/>
    <mergeCell ref="BC1507:BF1507"/>
    <mergeCell ref="BG1507:BJ1507"/>
    <mergeCell ref="BK1507:BP1507"/>
    <mergeCell ref="AK1520:AX1520"/>
    <mergeCell ref="AY1520:BB1520"/>
    <mergeCell ref="BC1520:BF1520"/>
    <mergeCell ref="BG1520:BJ1520"/>
    <mergeCell ref="BK1520:BP1520"/>
    <mergeCell ref="AK1521:AX1521"/>
    <mergeCell ref="AY1521:BB1521"/>
    <mergeCell ref="BC1521:BF1521"/>
    <mergeCell ref="BG1521:BJ1521"/>
    <mergeCell ref="BK1521:BP1521"/>
    <mergeCell ref="AK1518:AX1518"/>
    <mergeCell ref="AY1518:BB1518"/>
    <mergeCell ref="BC1518:BF1518"/>
    <mergeCell ref="BG1518:BJ1518"/>
    <mergeCell ref="BK1518:BP1518"/>
    <mergeCell ref="AK1519:AX1519"/>
    <mergeCell ref="AY1519:BB1519"/>
    <mergeCell ref="BC1519:BF1519"/>
    <mergeCell ref="BG1519:BJ1519"/>
    <mergeCell ref="BK1519:BP1519"/>
    <mergeCell ref="AK1516:AX1516"/>
    <mergeCell ref="AY1516:BB1516"/>
    <mergeCell ref="BC1516:BF1516"/>
    <mergeCell ref="BG1516:BJ1516"/>
    <mergeCell ref="BK1516:BP1516"/>
    <mergeCell ref="AK1517:AX1517"/>
    <mergeCell ref="AY1517:BB1517"/>
    <mergeCell ref="BC1517:BF1517"/>
    <mergeCell ref="BG1517:BJ1517"/>
    <mergeCell ref="BK1517:BP1517"/>
    <mergeCell ref="AK1514:AX1514"/>
    <mergeCell ref="AY1514:BB1514"/>
    <mergeCell ref="BC1514:BF1514"/>
    <mergeCell ref="BG1514:BJ1514"/>
    <mergeCell ref="BK1514:BP1514"/>
    <mergeCell ref="AK1515:AX1515"/>
    <mergeCell ref="AY1515:BB1515"/>
    <mergeCell ref="BC1515:BF1515"/>
    <mergeCell ref="BG1515:BJ1515"/>
    <mergeCell ref="BK1515:BP1515"/>
    <mergeCell ref="BG1504:BJ1504"/>
    <mergeCell ref="BK1504:BP1504"/>
    <mergeCell ref="BQ1504:BW1533"/>
    <mergeCell ref="BX1504:CC1533"/>
    <mergeCell ref="CD1504:CI1533"/>
    <mergeCell ref="AK1505:AX1505"/>
    <mergeCell ref="AY1505:BB1505"/>
    <mergeCell ref="BC1505:BF1505"/>
    <mergeCell ref="BG1505:BJ1505"/>
    <mergeCell ref="BK1505:BP1505"/>
    <mergeCell ref="B1504:Y1533"/>
    <mergeCell ref="Z1504:AD1533"/>
    <mergeCell ref="AE1504:AJ1533"/>
    <mergeCell ref="AK1504:AX1504"/>
    <mergeCell ref="AY1504:BB1504"/>
    <mergeCell ref="BC1504:BF1504"/>
    <mergeCell ref="AK1506:AX1506"/>
    <mergeCell ref="AY1506:BB1506"/>
    <mergeCell ref="BC1506:BF1506"/>
    <mergeCell ref="AK1508:AX1508"/>
    <mergeCell ref="BC1501:BF1503"/>
    <mergeCell ref="BG1501:BJ1503"/>
    <mergeCell ref="BK1501:BP1503"/>
    <mergeCell ref="BQ1501:BW1503"/>
    <mergeCell ref="BX1501:CC1503"/>
    <mergeCell ref="CD1501:CI1503"/>
    <mergeCell ref="B1499:AJ1499"/>
    <mergeCell ref="AK1499:BJ1499"/>
    <mergeCell ref="BK1499:BP1499"/>
    <mergeCell ref="BQ1499:CC1499"/>
    <mergeCell ref="CD1499:CI1499"/>
    <mergeCell ref="B1501:Y1503"/>
    <mergeCell ref="Z1501:AD1503"/>
    <mergeCell ref="AE1501:AJ1503"/>
    <mergeCell ref="AK1501:AX1503"/>
    <mergeCell ref="AY1501:BB1503"/>
    <mergeCell ref="AK1512:AX1512"/>
    <mergeCell ref="AY1512:BB1512"/>
    <mergeCell ref="BC1512:BF1512"/>
    <mergeCell ref="BG1512:BJ1512"/>
    <mergeCell ref="BK1512:BP1512"/>
    <mergeCell ref="AK1513:AX1513"/>
    <mergeCell ref="AY1513:BB1513"/>
    <mergeCell ref="BC1513:BF1513"/>
    <mergeCell ref="BG1513:BJ1513"/>
    <mergeCell ref="BK1513:BP1513"/>
    <mergeCell ref="AK1510:AX1510"/>
    <mergeCell ref="AY1510:BB1510"/>
    <mergeCell ref="BC1510:BF1510"/>
    <mergeCell ref="BG1510:BJ1510"/>
    <mergeCell ref="BK1510:BP1510"/>
    <mergeCell ref="AK1511:AX1511"/>
    <mergeCell ref="AY1511:BB1511"/>
    <mergeCell ref="BC1511:BF1511"/>
    <mergeCell ref="BG1511:BJ1511"/>
    <mergeCell ref="BK1511:BP1511"/>
    <mergeCell ref="AY1508:BB1508"/>
    <mergeCell ref="BC1508:BF1508"/>
    <mergeCell ref="BG1508:BJ1508"/>
    <mergeCell ref="BK1508:BP1508"/>
    <mergeCell ref="AK1509:AX1509"/>
    <mergeCell ref="AY1509:BB1509"/>
    <mergeCell ref="BC1509:BF1509"/>
    <mergeCell ref="BG1509:BJ1509"/>
    <mergeCell ref="AK1497:AX1497"/>
    <mergeCell ref="AY1497:BB1497"/>
    <mergeCell ref="BC1497:BF1497"/>
    <mergeCell ref="BG1497:BJ1497"/>
    <mergeCell ref="BK1497:BP1497"/>
    <mergeCell ref="AK1498:AX1498"/>
    <mergeCell ref="AY1498:BB1498"/>
    <mergeCell ref="BC1498:BF1498"/>
    <mergeCell ref="BG1498:BJ1498"/>
    <mergeCell ref="BK1498:BP1498"/>
    <mergeCell ref="AK1495:AX1495"/>
    <mergeCell ref="AY1495:BB1495"/>
    <mergeCell ref="BC1495:BF1495"/>
    <mergeCell ref="BG1495:BJ1495"/>
    <mergeCell ref="BK1495:BP1495"/>
    <mergeCell ref="AK1496:AX1496"/>
    <mergeCell ref="AY1496:BB1496"/>
    <mergeCell ref="BC1496:BF1496"/>
    <mergeCell ref="BG1496:BJ1496"/>
    <mergeCell ref="BK1496:BP1496"/>
    <mergeCell ref="AK1493:AX1493"/>
    <mergeCell ref="AY1493:BB1493"/>
    <mergeCell ref="BC1493:BF1493"/>
    <mergeCell ref="BG1493:BJ1493"/>
    <mergeCell ref="BK1493:BP1493"/>
    <mergeCell ref="AK1494:AX1494"/>
    <mergeCell ref="AY1494:BB1494"/>
    <mergeCell ref="BC1494:BF1494"/>
    <mergeCell ref="BG1494:BJ1494"/>
    <mergeCell ref="BK1494:BP1494"/>
    <mergeCell ref="AK1491:AX1491"/>
    <mergeCell ref="AY1491:BB1491"/>
    <mergeCell ref="BC1491:BF1491"/>
    <mergeCell ref="BG1491:BJ1491"/>
    <mergeCell ref="BK1491:BP1491"/>
    <mergeCell ref="AK1492:AX1492"/>
    <mergeCell ref="AY1492:BB1492"/>
    <mergeCell ref="BC1492:BF1492"/>
    <mergeCell ref="BG1492:BJ1492"/>
    <mergeCell ref="BK1492:BP1492"/>
    <mergeCell ref="BG1478:BJ1478"/>
    <mergeCell ref="BK1478:BP1478"/>
    <mergeCell ref="AK1475:AX1475"/>
    <mergeCell ref="AY1475:BB1475"/>
    <mergeCell ref="BC1475:BF1475"/>
    <mergeCell ref="BG1475:BJ1475"/>
    <mergeCell ref="BK1475:BP1475"/>
    <mergeCell ref="AK1476:AX1476"/>
    <mergeCell ref="AY1476:BB1476"/>
    <mergeCell ref="BC1476:BF1476"/>
    <mergeCell ref="BG1476:BJ1476"/>
    <mergeCell ref="BK1476:BP1476"/>
    <mergeCell ref="AK1489:AX1489"/>
    <mergeCell ref="AY1489:BB1489"/>
    <mergeCell ref="BC1489:BF1489"/>
    <mergeCell ref="BG1489:BJ1489"/>
    <mergeCell ref="BK1489:BP1489"/>
    <mergeCell ref="AK1490:AX1490"/>
    <mergeCell ref="AY1490:BB1490"/>
    <mergeCell ref="BC1490:BF1490"/>
    <mergeCell ref="BG1490:BJ1490"/>
    <mergeCell ref="BK1490:BP1490"/>
    <mergeCell ref="AK1487:AX1487"/>
    <mergeCell ref="AY1487:BB1487"/>
    <mergeCell ref="BC1487:BF1487"/>
    <mergeCell ref="BG1487:BJ1487"/>
    <mergeCell ref="BK1487:BP1487"/>
    <mergeCell ref="AK1488:AX1488"/>
    <mergeCell ref="AY1488:BB1488"/>
    <mergeCell ref="BC1488:BF1488"/>
    <mergeCell ref="BG1488:BJ1488"/>
    <mergeCell ref="BK1488:BP1488"/>
    <mergeCell ref="AK1485:AX1485"/>
    <mergeCell ref="AY1485:BB1485"/>
    <mergeCell ref="BC1485:BF1485"/>
    <mergeCell ref="BG1485:BJ1485"/>
    <mergeCell ref="BK1485:BP1485"/>
    <mergeCell ref="AK1486:AX1486"/>
    <mergeCell ref="AY1486:BB1486"/>
    <mergeCell ref="BC1486:BF1486"/>
    <mergeCell ref="BG1486:BJ1486"/>
    <mergeCell ref="BK1486:BP1486"/>
    <mergeCell ref="AK1483:AX1483"/>
    <mergeCell ref="AY1483:BB1483"/>
    <mergeCell ref="BC1483:BF1483"/>
    <mergeCell ref="BG1483:BJ1483"/>
    <mergeCell ref="BK1483:BP1483"/>
    <mergeCell ref="AK1484:AX1484"/>
    <mergeCell ref="AY1484:BB1484"/>
    <mergeCell ref="BC1484:BF1484"/>
    <mergeCell ref="BG1484:BJ1484"/>
    <mergeCell ref="BK1484:BP1484"/>
    <mergeCell ref="AY1473:BB1473"/>
    <mergeCell ref="BC1473:BF1473"/>
    <mergeCell ref="BG1473:BJ1473"/>
    <mergeCell ref="BK1473:BP1473"/>
    <mergeCell ref="AK1474:AX1474"/>
    <mergeCell ref="AY1474:BB1474"/>
    <mergeCell ref="BC1474:BF1474"/>
    <mergeCell ref="BG1474:BJ1474"/>
    <mergeCell ref="BK1474:BP1474"/>
    <mergeCell ref="BG1471:BJ1471"/>
    <mergeCell ref="BK1471:BP1471"/>
    <mergeCell ref="AK1472:AX1472"/>
    <mergeCell ref="AY1472:BB1472"/>
    <mergeCell ref="BC1472:BF1472"/>
    <mergeCell ref="BG1472:BJ1472"/>
    <mergeCell ref="BK1472:BP1472"/>
    <mergeCell ref="BG1469:BJ1469"/>
    <mergeCell ref="BK1469:BP1469"/>
    <mergeCell ref="BQ1469:BW1498"/>
    <mergeCell ref="BX1469:CC1498"/>
    <mergeCell ref="CD1469:CI1498"/>
    <mergeCell ref="AK1470:AX1470"/>
    <mergeCell ref="AY1470:BB1470"/>
    <mergeCell ref="BC1470:BF1470"/>
    <mergeCell ref="BG1470:BJ1470"/>
    <mergeCell ref="BK1470:BP1470"/>
    <mergeCell ref="B1469:Y1498"/>
    <mergeCell ref="Z1469:AD1498"/>
    <mergeCell ref="AE1469:AJ1498"/>
    <mergeCell ref="AK1469:AX1469"/>
    <mergeCell ref="AY1469:BB1469"/>
    <mergeCell ref="BC1469:BF1469"/>
    <mergeCell ref="AK1471:AX1471"/>
    <mergeCell ref="AY1471:BB1471"/>
    <mergeCell ref="BC1471:BF1471"/>
    <mergeCell ref="AK1473:AX1473"/>
    <mergeCell ref="AK1481:AX1481"/>
    <mergeCell ref="AY1481:BB1481"/>
    <mergeCell ref="BC1481:BF1481"/>
    <mergeCell ref="BG1481:BJ1481"/>
    <mergeCell ref="BK1481:BP1481"/>
    <mergeCell ref="AK1482:AX1482"/>
    <mergeCell ref="AY1482:BB1482"/>
    <mergeCell ref="BC1482:BF1482"/>
    <mergeCell ref="BG1482:BJ1482"/>
    <mergeCell ref="BK1482:BP1482"/>
    <mergeCell ref="AK1479:AX1479"/>
    <mergeCell ref="AY1479:BB1479"/>
    <mergeCell ref="BC1479:BF1479"/>
    <mergeCell ref="BG1479:BJ1479"/>
    <mergeCell ref="BK1479:BP1479"/>
    <mergeCell ref="AK1480:AX1480"/>
    <mergeCell ref="AY1480:BB1480"/>
    <mergeCell ref="BC1480:BF1480"/>
    <mergeCell ref="BG1480:BJ1480"/>
    <mergeCell ref="BK1480:BP1480"/>
    <mergeCell ref="AK1477:AX1477"/>
    <mergeCell ref="AY1477:BB1477"/>
    <mergeCell ref="BC1477:BF1477"/>
    <mergeCell ref="BG1477:BJ1477"/>
    <mergeCell ref="BK1477:BP1477"/>
    <mergeCell ref="AK1478:AX1478"/>
    <mergeCell ref="AY1478:BB1478"/>
    <mergeCell ref="BC1478:BF1478"/>
    <mergeCell ref="BC1466:BF1468"/>
    <mergeCell ref="BG1466:BJ1468"/>
    <mergeCell ref="BK1466:BP1468"/>
    <mergeCell ref="BQ1466:BW1468"/>
    <mergeCell ref="BX1466:CC1468"/>
    <mergeCell ref="CD1466:CI1468"/>
    <mergeCell ref="B1464:AJ1464"/>
    <mergeCell ref="AK1464:BJ1464"/>
    <mergeCell ref="BK1464:BP1464"/>
    <mergeCell ref="BQ1464:CC1464"/>
    <mergeCell ref="CD1464:CI1464"/>
    <mergeCell ref="B1466:Y1468"/>
    <mergeCell ref="Z1466:AD1468"/>
    <mergeCell ref="AE1466:AJ1468"/>
    <mergeCell ref="AK1466:AX1468"/>
    <mergeCell ref="AY1466:BB1468"/>
    <mergeCell ref="AK1462:AX1462"/>
    <mergeCell ref="AY1462:BB1462"/>
    <mergeCell ref="BC1462:BF1462"/>
    <mergeCell ref="BG1462:BJ1462"/>
    <mergeCell ref="BK1462:BP1462"/>
    <mergeCell ref="AK1463:AX1463"/>
    <mergeCell ref="AY1463:BB1463"/>
    <mergeCell ref="BC1463:BF1463"/>
    <mergeCell ref="BG1463:BJ1463"/>
    <mergeCell ref="BK1463:BP1463"/>
    <mergeCell ref="AK1460:AX1460"/>
    <mergeCell ref="AY1460:BB1460"/>
    <mergeCell ref="BC1460:BF1460"/>
    <mergeCell ref="BG1460:BJ1460"/>
    <mergeCell ref="BK1460:BP1460"/>
    <mergeCell ref="AK1461:AX1461"/>
    <mergeCell ref="AY1461:BB1461"/>
    <mergeCell ref="BC1461:BF1461"/>
    <mergeCell ref="BG1461:BJ1461"/>
    <mergeCell ref="BK1461:BP1461"/>
    <mergeCell ref="AK1458:AX1458"/>
    <mergeCell ref="AY1458:BB1458"/>
    <mergeCell ref="BC1458:BF1458"/>
    <mergeCell ref="BG1458:BJ1458"/>
    <mergeCell ref="BK1458:BP1458"/>
    <mergeCell ref="AK1459:AX1459"/>
    <mergeCell ref="AY1459:BB1459"/>
    <mergeCell ref="BC1459:BF1459"/>
    <mergeCell ref="BG1459:BJ1459"/>
    <mergeCell ref="BK1459:BP1459"/>
    <mergeCell ref="AK1456:AX1456"/>
    <mergeCell ref="AY1456:BB1456"/>
    <mergeCell ref="BC1456:BF1456"/>
    <mergeCell ref="BG1456:BJ1456"/>
    <mergeCell ref="BK1456:BP1456"/>
    <mergeCell ref="AK1457:AX1457"/>
    <mergeCell ref="AY1457:BB1457"/>
    <mergeCell ref="BC1457:BF1457"/>
    <mergeCell ref="BG1457:BJ1457"/>
    <mergeCell ref="BK1457:BP1457"/>
    <mergeCell ref="AK1454:AX1454"/>
    <mergeCell ref="AY1454:BB1454"/>
    <mergeCell ref="BC1454:BF1454"/>
    <mergeCell ref="BG1454:BJ1454"/>
    <mergeCell ref="BK1454:BP1454"/>
    <mergeCell ref="AK1455:AX1455"/>
    <mergeCell ref="AY1455:BB1455"/>
    <mergeCell ref="BC1455:BF1455"/>
    <mergeCell ref="BG1455:BJ1455"/>
    <mergeCell ref="BK1455:BP1455"/>
    <mergeCell ref="AK1452:AX1452"/>
    <mergeCell ref="AY1452:BB1452"/>
    <mergeCell ref="BC1452:BF1452"/>
    <mergeCell ref="BG1452:BJ1452"/>
    <mergeCell ref="BK1452:BP1452"/>
    <mergeCell ref="AK1453:AX1453"/>
    <mergeCell ref="AY1453:BB1453"/>
    <mergeCell ref="BC1453:BF1453"/>
    <mergeCell ref="BG1453:BJ1453"/>
    <mergeCell ref="BK1453:BP1453"/>
    <mergeCell ref="BK1439:BP1439"/>
    <mergeCell ref="BG1436:BJ1436"/>
    <mergeCell ref="BK1436:BP1436"/>
    <mergeCell ref="AK1437:AX1437"/>
    <mergeCell ref="AY1437:BB1437"/>
    <mergeCell ref="BC1437:BF1437"/>
    <mergeCell ref="BG1437:BJ1437"/>
    <mergeCell ref="BK1437:BP1437"/>
    <mergeCell ref="AK1450:AX1450"/>
    <mergeCell ref="AY1450:BB1450"/>
    <mergeCell ref="BC1450:BF1450"/>
    <mergeCell ref="BG1450:BJ1450"/>
    <mergeCell ref="BK1450:BP1450"/>
    <mergeCell ref="AK1451:AX1451"/>
    <mergeCell ref="AY1451:BB1451"/>
    <mergeCell ref="BC1451:BF1451"/>
    <mergeCell ref="BG1451:BJ1451"/>
    <mergeCell ref="BK1451:BP1451"/>
    <mergeCell ref="AK1448:AX1448"/>
    <mergeCell ref="AY1448:BB1448"/>
    <mergeCell ref="BC1448:BF1448"/>
    <mergeCell ref="BG1448:BJ1448"/>
    <mergeCell ref="BK1448:BP1448"/>
    <mergeCell ref="AK1449:AX1449"/>
    <mergeCell ref="AY1449:BB1449"/>
    <mergeCell ref="BC1449:BF1449"/>
    <mergeCell ref="BG1449:BJ1449"/>
    <mergeCell ref="BK1449:BP1449"/>
    <mergeCell ref="AK1446:AX1446"/>
    <mergeCell ref="AY1446:BB1446"/>
    <mergeCell ref="BC1446:BF1446"/>
    <mergeCell ref="BG1446:BJ1446"/>
    <mergeCell ref="BK1446:BP1446"/>
    <mergeCell ref="AK1447:AX1447"/>
    <mergeCell ref="AY1447:BB1447"/>
    <mergeCell ref="BC1447:BF1447"/>
    <mergeCell ref="BG1447:BJ1447"/>
    <mergeCell ref="BK1447:BP1447"/>
    <mergeCell ref="AK1444:AX1444"/>
    <mergeCell ref="AY1444:BB1444"/>
    <mergeCell ref="BC1444:BF1444"/>
    <mergeCell ref="BG1444:BJ1444"/>
    <mergeCell ref="BK1444:BP1444"/>
    <mergeCell ref="AK1445:AX1445"/>
    <mergeCell ref="AY1445:BB1445"/>
    <mergeCell ref="BC1445:BF1445"/>
    <mergeCell ref="BG1445:BJ1445"/>
    <mergeCell ref="BK1445:BP1445"/>
    <mergeCell ref="BG1434:BJ1434"/>
    <mergeCell ref="BK1434:BP1434"/>
    <mergeCell ref="BQ1434:BW1463"/>
    <mergeCell ref="BX1434:CC1463"/>
    <mergeCell ref="CD1434:CI1463"/>
    <mergeCell ref="AK1435:AX1435"/>
    <mergeCell ref="AY1435:BB1435"/>
    <mergeCell ref="BC1435:BF1435"/>
    <mergeCell ref="BG1435:BJ1435"/>
    <mergeCell ref="BK1435:BP1435"/>
    <mergeCell ref="B1434:Y1463"/>
    <mergeCell ref="Z1434:AD1463"/>
    <mergeCell ref="AE1434:AJ1463"/>
    <mergeCell ref="AK1434:AX1434"/>
    <mergeCell ref="AY1434:BB1434"/>
    <mergeCell ref="BC1434:BF1434"/>
    <mergeCell ref="AK1436:AX1436"/>
    <mergeCell ref="AY1436:BB1436"/>
    <mergeCell ref="BC1436:BF1436"/>
    <mergeCell ref="AK1438:AX1438"/>
    <mergeCell ref="BC1431:BF1433"/>
    <mergeCell ref="BG1431:BJ1433"/>
    <mergeCell ref="BK1431:BP1433"/>
    <mergeCell ref="BQ1431:BW1433"/>
    <mergeCell ref="BX1431:CC1433"/>
    <mergeCell ref="CD1431:CI1433"/>
    <mergeCell ref="B1429:AJ1429"/>
    <mergeCell ref="AK1429:BJ1429"/>
    <mergeCell ref="BK1429:BP1429"/>
    <mergeCell ref="BQ1429:CC1429"/>
    <mergeCell ref="CD1429:CI1429"/>
    <mergeCell ref="B1431:Y1433"/>
    <mergeCell ref="Z1431:AD1433"/>
    <mergeCell ref="AE1431:AJ1433"/>
    <mergeCell ref="AK1431:AX1433"/>
    <mergeCell ref="AY1431:BB1433"/>
    <mergeCell ref="AK1442:AX1442"/>
    <mergeCell ref="AY1442:BB1442"/>
    <mergeCell ref="BC1442:BF1442"/>
    <mergeCell ref="BG1442:BJ1442"/>
    <mergeCell ref="BK1442:BP1442"/>
    <mergeCell ref="AK1443:AX1443"/>
    <mergeCell ref="AY1443:BB1443"/>
    <mergeCell ref="BC1443:BF1443"/>
    <mergeCell ref="BG1443:BJ1443"/>
    <mergeCell ref="BK1443:BP1443"/>
    <mergeCell ref="AK1440:AX1440"/>
    <mergeCell ref="AY1440:BB1440"/>
    <mergeCell ref="BC1440:BF1440"/>
    <mergeCell ref="BG1440:BJ1440"/>
    <mergeCell ref="BK1440:BP1440"/>
    <mergeCell ref="AK1441:AX1441"/>
    <mergeCell ref="AY1441:BB1441"/>
    <mergeCell ref="BC1441:BF1441"/>
    <mergeCell ref="BG1441:BJ1441"/>
    <mergeCell ref="BK1441:BP1441"/>
    <mergeCell ref="AY1438:BB1438"/>
    <mergeCell ref="BC1438:BF1438"/>
    <mergeCell ref="BG1438:BJ1438"/>
    <mergeCell ref="BK1438:BP1438"/>
    <mergeCell ref="AK1439:AX1439"/>
    <mergeCell ref="AY1439:BB1439"/>
    <mergeCell ref="BC1439:BF1439"/>
    <mergeCell ref="BG1439:BJ1439"/>
    <mergeCell ref="AK1427:AX1427"/>
    <mergeCell ref="AY1427:BB1427"/>
    <mergeCell ref="BC1427:BF1427"/>
    <mergeCell ref="BG1427:BJ1427"/>
    <mergeCell ref="BK1427:BP1427"/>
    <mergeCell ref="AK1428:AX1428"/>
    <mergeCell ref="AY1428:BB1428"/>
    <mergeCell ref="BC1428:BF1428"/>
    <mergeCell ref="BG1428:BJ1428"/>
    <mergeCell ref="BK1428:BP1428"/>
    <mergeCell ref="AK1425:AX1425"/>
    <mergeCell ref="AY1425:BB1425"/>
    <mergeCell ref="BC1425:BF1425"/>
    <mergeCell ref="BG1425:BJ1425"/>
    <mergeCell ref="BK1425:BP1425"/>
    <mergeCell ref="AK1426:AX1426"/>
    <mergeCell ref="AY1426:BB1426"/>
    <mergeCell ref="BC1426:BF1426"/>
    <mergeCell ref="BG1426:BJ1426"/>
    <mergeCell ref="BK1426:BP1426"/>
    <mergeCell ref="AK1423:AX1423"/>
    <mergeCell ref="AY1423:BB1423"/>
    <mergeCell ref="BC1423:BF1423"/>
    <mergeCell ref="BG1423:BJ1423"/>
    <mergeCell ref="BK1423:BP1423"/>
    <mergeCell ref="AK1424:AX1424"/>
    <mergeCell ref="AY1424:BB1424"/>
    <mergeCell ref="BC1424:BF1424"/>
    <mergeCell ref="BG1424:BJ1424"/>
    <mergeCell ref="BK1424:BP1424"/>
    <mergeCell ref="AK1421:AX1421"/>
    <mergeCell ref="AY1421:BB1421"/>
    <mergeCell ref="BC1421:BF1421"/>
    <mergeCell ref="BG1421:BJ1421"/>
    <mergeCell ref="BK1421:BP1421"/>
    <mergeCell ref="AK1422:AX1422"/>
    <mergeCell ref="AY1422:BB1422"/>
    <mergeCell ref="BC1422:BF1422"/>
    <mergeCell ref="BG1422:BJ1422"/>
    <mergeCell ref="BK1422:BP1422"/>
    <mergeCell ref="BG1408:BJ1408"/>
    <mergeCell ref="BK1408:BP1408"/>
    <mergeCell ref="AK1405:AX1405"/>
    <mergeCell ref="AY1405:BB1405"/>
    <mergeCell ref="BC1405:BF1405"/>
    <mergeCell ref="BG1405:BJ1405"/>
    <mergeCell ref="BK1405:BP1405"/>
    <mergeCell ref="AK1406:AX1406"/>
    <mergeCell ref="AY1406:BB1406"/>
    <mergeCell ref="BC1406:BF1406"/>
    <mergeCell ref="BG1406:BJ1406"/>
    <mergeCell ref="BK1406:BP1406"/>
    <mergeCell ref="AK1419:AX1419"/>
    <mergeCell ref="AY1419:BB1419"/>
    <mergeCell ref="BC1419:BF1419"/>
    <mergeCell ref="BG1419:BJ1419"/>
    <mergeCell ref="BK1419:BP1419"/>
    <mergeCell ref="AK1420:AX1420"/>
    <mergeCell ref="AY1420:BB1420"/>
    <mergeCell ref="BC1420:BF1420"/>
    <mergeCell ref="BG1420:BJ1420"/>
    <mergeCell ref="BK1420:BP1420"/>
    <mergeCell ref="AK1417:AX1417"/>
    <mergeCell ref="AY1417:BB1417"/>
    <mergeCell ref="BC1417:BF1417"/>
    <mergeCell ref="BG1417:BJ1417"/>
    <mergeCell ref="BK1417:BP1417"/>
    <mergeCell ref="AK1418:AX1418"/>
    <mergeCell ref="AY1418:BB1418"/>
    <mergeCell ref="BC1418:BF1418"/>
    <mergeCell ref="BG1418:BJ1418"/>
    <mergeCell ref="BK1418:BP1418"/>
    <mergeCell ref="AK1415:AX1415"/>
    <mergeCell ref="AY1415:BB1415"/>
    <mergeCell ref="BC1415:BF1415"/>
    <mergeCell ref="BG1415:BJ1415"/>
    <mergeCell ref="BK1415:BP1415"/>
    <mergeCell ref="AK1416:AX1416"/>
    <mergeCell ref="AY1416:BB1416"/>
    <mergeCell ref="BC1416:BF1416"/>
    <mergeCell ref="BG1416:BJ1416"/>
    <mergeCell ref="BK1416:BP1416"/>
    <mergeCell ref="AK1413:AX1413"/>
    <mergeCell ref="AY1413:BB1413"/>
    <mergeCell ref="BC1413:BF1413"/>
    <mergeCell ref="BG1413:BJ1413"/>
    <mergeCell ref="BK1413:BP1413"/>
    <mergeCell ref="AK1414:AX1414"/>
    <mergeCell ref="AY1414:BB1414"/>
    <mergeCell ref="BC1414:BF1414"/>
    <mergeCell ref="BG1414:BJ1414"/>
    <mergeCell ref="BK1414:BP1414"/>
    <mergeCell ref="AY1403:BB1403"/>
    <mergeCell ref="BC1403:BF1403"/>
    <mergeCell ref="BG1403:BJ1403"/>
    <mergeCell ref="BK1403:BP1403"/>
    <mergeCell ref="AK1404:AX1404"/>
    <mergeCell ref="AY1404:BB1404"/>
    <mergeCell ref="BC1404:BF1404"/>
    <mergeCell ref="BG1404:BJ1404"/>
    <mergeCell ref="BK1404:BP1404"/>
    <mergeCell ref="BG1401:BJ1401"/>
    <mergeCell ref="BK1401:BP1401"/>
    <mergeCell ref="AK1402:AX1402"/>
    <mergeCell ref="AY1402:BB1402"/>
    <mergeCell ref="BC1402:BF1402"/>
    <mergeCell ref="BG1402:BJ1402"/>
    <mergeCell ref="BK1402:BP1402"/>
    <mergeCell ref="BG1399:BJ1399"/>
    <mergeCell ref="BK1399:BP1399"/>
    <mergeCell ref="BQ1399:BW1428"/>
    <mergeCell ref="BX1399:CC1428"/>
    <mergeCell ref="CD1399:CI1428"/>
    <mergeCell ref="AK1400:AX1400"/>
    <mergeCell ref="AY1400:BB1400"/>
    <mergeCell ref="BC1400:BF1400"/>
    <mergeCell ref="BG1400:BJ1400"/>
    <mergeCell ref="BK1400:BP1400"/>
    <mergeCell ref="B1399:Y1428"/>
    <mergeCell ref="Z1399:AD1428"/>
    <mergeCell ref="AE1399:AJ1428"/>
    <mergeCell ref="AK1399:AX1399"/>
    <mergeCell ref="AY1399:BB1399"/>
    <mergeCell ref="BC1399:BF1399"/>
    <mergeCell ref="AK1401:AX1401"/>
    <mergeCell ref="AY1401:BB1401"/>
    <mergeCell ref="BC1401:BF1401"/>
    <mergeCell ref="AK1403:AX1403"/>
    <mergeCell ref="AK1411:AX1411"/>
    <mergeCell ref="AY1411:BB1411"/>
    <mergeCell ref="BC1411:BF1411"/>
    <mergeCell ref="BG1411:BJ1411"/>
    <mergeCell ref="BK1411:BP1411"/>
    <mergeCell ref="AK1412:AX1412"/>
    <mergeCell ref="AY1412:BB1412"/>
    <mergeCell ref="BC1412:BF1412"/>
    <mergeCell ref="BG1412:BJ1412"/>
    <mergeCell ref="BK1412:BP1412"/>
    <mergeCell ref="AK1409:AX1409"/>
    <mergeCell ref="AY1409:BB1409"/>
    <mergeCell ref="BC1409:BF1409"/>
    <mergeCell ref="BG1409:BJ1409"/>
    <mergeCell ref="BK1409:BP1409"/>
    <mergeCell ref="AK1410:AX1410"/>
    <mergeCell ref="AY1410:BB1410"/>
    <mergeCell ref="BC1410:BF1410"/>
    <mergeCell ref="BG1410:BJ1410"/>
    <mergeCell ref="BK1410:BP1410"/>
    <mergeCell ref="AK1407:AX1407"/>
    <mergeCell ref="AY1407:BB1407"/>
    <mergeCell ref="BC1407:BF1407"/>
    <mergeCell ref="BG1407:BJ1407"/>
    <mergeCell ref="BK1407:BP1407"/>
    <mergeCell ref="AK1408:AX1408"/>
    <mergeCell ref="AY1408:BB1408"/>
    <mergeCell ref="BC1408:BF1408"/>
    <mergeCell ref="BC1396:BF1398"/>
    <mergeCell ref="BG1396:BJ1398"/>
    <mergeCell ref="BK1396:BP1398"/>
    <mergeCell ref="BQ1396:BW1398"/>
    <mergeCell ref="BX1396:CC1398"/>
    <mergeCell ref="CD1396:CI1398"/>
    <mergeCell ref="B1394:AJ1394"/>
    <mergeCell ref="AK1394:BJ1394"/>
    <mergeCell ref="BK1394:BP1394"/>
    <mergeCell ref="BQ1394:CC1394"/>
    <mergeCell ref="CD1394:CI1394"/>
    <mergeCell ref="B1396:Y1398"/>
    <mergeCell ref="Z1396:AD1398"/>
    <mergeCell ref="AE1396:AJ1398"/>
    <mergeCell ref="AK1396:AX1398"/>
    <mergeCell ref="AY1396:BB1398"/>
    <mergeCell ref="AK1392:AX1392"/>
    <mergeCell ref="AY1392:BB1392"/>
    <mergeCell ref="BC1392:BF1392"/>
    <mergeCell ref="BG1392:BJ1392"/>
    <mergeCell ref="BK1392:BP1392"/>
    <mergeCell ref="AK1393:AX1393"/>
    <mergeCell ref="AY1393:BB1393"/>
    <mergeCell ref="BC1393:BF1393"/>
    <mergeCell ref="BG1393:BJ1393"/>
    <mergeCell ref="BK1393:BP1393"/>
    <mergeCell ref="AK1390:AX1390"/>
    <mergeCell ref="AY1390:BB1390"/>
    <mergeCell ref="BC1390:BF1390"/>
    <mergeCell ref="BG1390:BJ1390"/>
    <mergeCell ref="BK1390:BP1390"/>
    <mergeCell ref="AK1391:AX1391"/>
    <mergeCell ref="AY1391:BB1391"/>
    <mergeCell ref="BC1391:BF1391"/>
    <mergeCell ref="BG1391:BJ1391"/>
    <mergeCell ref="BK1391:BP1391"/>
    <mergeCell ref="AK1388:AX1388"/>
    <mergeCell ref="AY1388:BB1388"/>
    <mergeCell ref="BC1388:BF1388"/>
    <mergeCell ref="BG1388:BJ1388"/>
    <mergeCell ref="BK1388:BP1388"/>
    <mergeCell ref="AK1389:AX1389"/>
    <mergeCell ref="AY1389:BB1389"/>
    <mergeCell ref="BC1389:BF1389"/>
    <mergeCell ref="BG1389:BJ1389"/>
    <mergeCell ref="BK1389:BP1389"/>
    <mergeCell ref="AK1386:AX1386"/>
    <mergeCell ref="AY1386:BB1386"/>
    <mergeCell ref="BC1386:BF1386"/>
    <mergeCell ref="BG1386:BJ1386"/>
    <mergeCell ref="BK1386:BP1386"/>
    <mergeCell ref="AK1387:AX1387"/>
    <mergeCell ref="AY1387:BB1387"/>
    <mergeCell ref="BC1387:BF1387"/>
    <mergeCell ref="BG1387:BJ1387"/>
    <mergeCell ref="BK1387:BP1387"/>
    <mergeCell ref="AK1384:AX1384"/>
    <mergeCell ref="AY1384:BB1384"/>
    <mergeCell ref="BC1384:BF1384"/>
    <mergeCell ref="BG1384:BJ1384"/>
    <mergeCell ref="BK1384:BP1384"/>
    <mergeCell ref="AK1385:AX1385"/>
    <mergeCell ref="AY1385:BB1385"/>
    <mergeCell ref="BC1385:BF1385"/>
    <mergeCell ref="BG1385:BJ1385"/>
    <mergeCell ref="BK1385:BP1385"/>
    <mergeCell ref="AK1382:AX1382"/>
    <mergeCell ref="AY1382:BB1382"/>
    <mergeCell ref="BC1382:BF1382"/>
    <mergeCell ref="BG1382:BJ1382"/>
    <mergeCell ref="BK1382:BP1382"/>
    <mergeCell ref="AK1383:AX1383"/>
    <mergeCell ref="AY1383:BB1383"/>
    <mergeCell ref="BC1383:BF1383"/>
    <mergeCell ref="BG1383:BJ1383"/>
    <mergeCell ref="BK1383:BP1383"/>
    <mergeCell ref="BK1369:BP1369"/>
    <mergeCell ref="BG1366:BJ1366"/>
    <mergeCell ref="BK1366:BP1366"/>
    <mergeCell ref="AK1367:AX1367"/>
    <mergeCell ref="AY1367:BB1367"/>
    <mergeCell ref="BC1367:BF1367"/>
    <mergeCell ref="BG1367:BJ1367"/>
    <mergeCell ref="BK1367:BP1367"/>
    <mergeCell ref="AK1380:AX1380"/>
    <mergeCell ref="AY1380:BB1380"/>
    <mergeCell ref="BC1380:BF1380"/>
    <mergeCell ref="BG1380:BJ1380"/>
    <mergeCell ref="BK1380:BP1380"/>
    <mergeCell ref="AK1381:AX1381"/>
    <mergeCell ref="AY1381:BB1381"/>
    <mergeCell ref="BC1381:BF1381"/>
    <mergeCell ref="BG1381:BJ1381"/>
    <mergeCell ref="BK1381:BP1381"/>
    <mergeCell ref="AK1378:AX1378"/>
    <mergeCell ref="AY1378:BB1378"/>
    <mergeCell ref="BC1378:BF1378"/>
    <mergeCell ref="BG1378:BJ1378"/>
    <mergeCell ref="BK1378:BP1378"/>
    <mergeCell ref="AK1379:AX1379"/>
    <mergeCell ref="AY1379:BB1379"/>
    <mergeCell ref="BC1379:BF1379"/>
    <mergeCell ref="BG1379:BJ1379"/>
    <mergeCell ref="BK1379:BP1379"/>
    <mergeCell ref="AK1376:AX1376"/>
    <mergeCell ref="AY1376:BB1376"/>
    <mergeCell ref="BC1376:BF1376"/>
    <mergeCell ref="BG1376:BJ1376"/>
    <mergeCell ref="BK1376:BP1376"/>
    <mergeCell ref="AK1377:AX1377"/>
    <mergeCell ref="AY1377:BB1377"/>
    <mergeCell ref="BC1377:BF1377"/>
    <mergeCell ref="BG1377:BJ1377"/>
    <mergeCell ref="BK1377:BP1377"/>
    <mergeCell ref="AK1374:AX1374"/>
    <mergeCell ref="AY1374:BB1374"/>
    <mergeCell ref="BC1374:BF1374"/>
    <mergeCell ref="BG1374:BJ1374"/>
    <mergeCell ref="BK1374:BP1374"/>
    <mergeCell ref="AK1375:AX1375"/>
    <mergeCell ref="AY1375:BB1375"/>
    <mergeCell ref="BC1375:BF1375"/>
    <mergeCell ref="BG1375:BJ1375"/>
    <mergeCell ref="BK1375:BP1375"/>
    <mergeCell ref="BG1364:BJ1364"/>
    <mergeCell ref="BK1364:BP1364"/>
    <mergeCell ref="BQ1364:BW1393"/>
    <mergeCell ref="BX1364:CC1393"/>
    <mergeCell ref="CD1364:CI1393"/>
    <mergeCell ref="AK1365:AX1365"/>
    <mergeCell ref="AY1365:BB1365"/>
    <mergeCell ref="BC1365:BF1365"/>
    <mergeCell ref="BG1365:BJ1365"/>
    <mergeCell ref="BK1365:BP1365"/>
    <mergeCell ref="B1364:Y1393"/>
    <mergeCell ref="Z1364:AD1393"/>
    <mergeCell ref="AE1364:AJ1393"/>
    <mergeCell ref="AK1364:AX1364"/>
    <mergeCell ref="AY1364:BB1364"/>
    <mergeCell ref="BC1364:BF1364"/>
    <mergeCell ref="AK1366:AX1366"/>
    <mergeCell ref="AY1366:BB1366"/>
    <mergeCell ref="BC1366:BF1366"/>
    <mergeCell ref="AK1368:AX1368"/>
    <mergeCell ref="BC1361:BF1363"/>
    <mergeCell ref="BG1361:BJ1363"/>
    <mergeCell ref="BK1361:BP1363"/>
    <mergeCell ref="BQ1361:BW1363"/>
    <mergeCell ref="BX1361:CC1363"/>
    <mergeCell ref="CD1361:CI1363"/>
    <mergeCell ref="B1359:AJ1359"/>
    <mergeCell ref="AK1359:BJ1359"/>
    <mergeCell ref="BK1359:BP1359"/>
    <mergeCell ref="BQ1359:CC1359"/>
    <mergeCell ref="CD1359:CI1359"/>
    <mergeCell ref="B1361:Y1363"/>
    <mergeCell ref="Z1361:AD1363"/>
    <mergeCell ref="AE1361:AJ1363"/>
    <mergeCell ref="AK1361:AX1363"/>
    <mergeCell ref="AY1361:BB1363"/>
    <mergeCell ref="AK1372:AX1372"/>
    <mergeCell ref="AY1372:BB1372"/>
    <mergeCell ref="BC1372:BF1372"/>
    <mergeCell ref="BG1372:BJ1372"/>
    <mergeCell ref="BK1372:BP1372"/>
    <mergeCell ref="AK1373:AX1373"/>
    <mergeCell ref="AY1373:BB1373"/>
    <mergeCell ref="BC1373:BF1373"/>
    <mergeCell ref="BG1373:BJ1373"/>
    <mergeCell ref="BK1373:BP1373"/>
    <mergeCell ref="AK1370:AX1370"/>
    <mergeCell ref="AY1370:BB1370"/>
    <mergeCell ref="BC1370:BF1370"/>
    <mergeCell ref="BG1370:BJ1370"/>
    <mergeCell ref="BK1370:BP1370"/>
    <mergeCell ref="AK1371:AX1371"/>
    <mergeCell ref="AY1371:BB1371"/>
    <mergeCell ref="BC1371:BF1371"/>
    <mergeCell ref="BG1371:BJ1371"/>
    <mergeCell ref="BK1371:BP1371"/>
    <mergeCell ref="AY1368:BB1368"/>
    <mergeCell ref="BC1368:BF1368"/>
    <mergeCell ref="BG1368:BJ1368"/>
    <mergeCell ref="BK1368:BP1368"/>
    <mergeCell ref="AK1369:AX1369"/>
    <mergeCell ref="AY1369:BB1369"/>
    <mergeCell ref="BC1369:BF1369"/>
    <mergeCell ref="BG1369:BJ1369"/>
    <mergeCell ref="AK1357:AX1357"/>
    <mergeCell ref="AY1357:BB1357"/>
    <mergeCell ref="BC1357:BF1357"/>
    <mergeCell ref="BG1357:BJ1357"/>
    <mergeCell ref="BK1357:BP1357"/>
    <mergeCell ref="AK1358:AX1358"/>
    <mergeCell ref="AY1358:BB1358"/>
    <mergeCell ref="BC1358:BF1358"/>
    <mergeCell ref="BG1358:BJ1358"/>
    <mergeCell ref="BK1358:BP1358"/>
    <mergeCell ref="AK1355:AX1355"/>
    <mergeCell ref="AY1355:BB1355"/>
    <mergeCell ref="BC1355:BF1355"/>
    <mergeCell ref="BG1355:BJ1355"/>
    <mergeCell ref="BK1355:BP1355"/>
    <mergeCell ref="AK1356:AX1356"/>
    <mergeCell ref="AY1356:BB1356"/>
    <mergeCell ref="BC1356:BF1356"/>
    <mergeCell ref="BG1356:BJ1356"/>
    <mergeCell ref="BK1356:BP1356"/>
    <mergeCell ref="AK1353:AX1353"/>
    <mergeCell ref="AY1353:BB1353"/>
    <mergeCell ref="BC1353:BF1353"/>
    <mergeCell ref="BG1353:BJ1353"/>
    <mergeCell ref="BK1353:BP1353"/>
    <mergeCell ref="AK1354:AX1354"/>
    <mergeCell ref="AY1354:BB1354"/>
    <mergeCell ref="BC1354:BF1354"/>
    <mergeCell ref="BG1354:BJ1354"/>
    <mergeCell ref="BK1354:BP1354"/>
    <mergeCell ref="AK1351:AX1351"/>
    <mergeCell ref="AY1351:BB1351"/>
    <mergeCell ref="BC1351:BF1351"/>
    <mergeCell ref="BG1351:BJ1351"/>
    <mergeCell ref="BK1351:BP1351"/>
    <mergeCell ref="AK1352:AX1352"/>
    <mergeCell ref="AY1352:BB1352"/>
    <mergeCell ref="BC1352:BF1352"/>
    <mergeCell ref="BG1352:BJ1352"/>
    <mergeCell ref="BK1352:BP1352"/>
    <mergeCell ref="BG1338:BJ1338"/>
    <mergeCell ref="BK1338:BP1338"/>
    <mergeCell ref="AK1335:AX1335"/>
    <mergeCell ref="AY1335:BB1335"/>
    <mergeCell ref="BC1335:BF1335"/>
    <mergeCell ref="BG1335:BJ1335"/>
    <mergeCell ref="BK1335:BP1335"/>
    <mergeCell ref="AK1336:AX1336"/>
    <mergeCell ref="AY1336:BB1336"/>
    <mergeCell ref="BC1336:BF1336"/>
    <mergeCell ref="BG1336:BJ1336"/>
    <mergeCell ref="BK1336:BP1336"/>
    <mergeCell ref="AK1349:AX1349"/>
    <mergeCell ref="AY1349:BB1349"/>
    <mergeCell ref="BC1349:BF1349"/>
    <mergeCell ref="BG1349:BJ1349"/>
    <mergeCell ref="BK1349:BP1349"/>
    <mergeCell ref="AK1350:AX1350"/>
    <mergeCell ref="AY1350:BB1350"/>
    <mergeCell ref="BC1350:BF1350"/>
    <mergeCell ref="BG1350:BJ1350"/>
    <mergeCell ref="BK1350:BP1350"/>
    <mergeCell ref="AK1347:AX1347"/>
    <mergeCell ref="AY1347:BB1347"/>
    <mergeCell ref="BC1347:BF1347"/>
    <mergeCell ref="BG1347:BJ1347"/>
    <mergeCell ref="BK1347:BP1347"/>
    <mergeCell ref="AK1348:AX1348"/>
    <mergeCell ref="AY1348:BB1348"/>
    <mergeCell ref="BC1348:BF1348"/>
    <mergeCell ref="BG1348:BJ1348"/>
    <mergeCell ref="BK1348:BP1348"/>
    <mergeCell ref="AK1345:AX1345"/>
    <mergeCell ref="AY1345:BB1345"/>
    <mergeCell ref="BC1345:BF1345"/>
    <mergeCell ref="BG1345:BJ1345"/>
    <mergeCell ref="BK1345:BP1345"/>
    <mergeCell ref="AK1346:AX1346"/>
    <mergeCell ref="AY1346:BB1346"/>
    <mergeCell ref="BC1346:BF1346"/>
    <mergeCell ref="BG1346:BJ1346"/>
    <mergeCell ref="BK1346:BP1346"/>
    <mergeCell ref="AK1343:AX1343"/>
    <mergeCell ref="AY1343:BB1343"/>
    <mergeCell ref="BC1343:BF1343"/>
    <mergeCell ref="BG1343:BJ1343"/>
    <mergeCell ref="BK1343:BP1343"/>
    <mergeCell ref="AK1344:AX1344"/>
    <mergeCell ref="AY1344:BB1344"/>
    <mergeCell ref="BC1344:BF1344"/>
    <mergeCell ref="BG1344:BJ1344"/>
    <mergeCell ref="BK1344:BP1344"/>
    <mergeCell ref="AY1333:BB1333"/>
    <mergeCell ref="BC1333:BF1333"/>
    <mergeCell ref="BG1333:BJ1333"/>
    <mergeCell ref="BK1333:BP1333"/>
    <mergeCell ref="AK1334:AX1334"/>
    <mergeCell ref="AY1334:BB1334"/>
    <mergeCell ref="BC1334:BF1334"/>
    <mergeCell ref="BG1334:BJ1334"/>
    <mergeCell ref="BK1334:BP1334"/>
    <mergeCell ref="BG1331:BJ1331"/>
    <mergeCell ref="BK1331:BP1331"/>
    <mergeCell ref="AK1332:AX1332"/>
    <mergeCell ref="AY1332:BB1332"/>
    <mergeCell ref="BC1332:BF1332"/>
    <mergeCell ref="BG1332:BJ1332"/>
    <mergeCell ref="BK1332:BP1332"/>
    <mergeCell ref="BG1329:BJ1329"/>
    <mergeCell ref="BK1329:BP1329"/>
    <mergeCell ref="BQ1329:BW1358"/>
    <mergeCell ref="BX1329:CC1358"/>
    <mergeCell ref="CD1329:CI1358"/>
    <mergeCell ref="AK1330:AX1330"/>
    <mergeCell ref="AY1330:BB1330"/>
    <mergeCell ref="BC1330:BF1330"/>
    <mergeCell ref="BG1330:BJ1330"/>
    <mergeCell ref="BK1330:BP1330"/>
    <mergeCell ref="B1329:Y1358"/>
    <mergeCell ref="Z1329:AD1358"/>
    <mergeCell ref="AE1329:AJ1358"/>
    <mergeCell ref="AK1329:AX1329"/>
    <mergeCell ref="AY1329:BB1329"/>
    <mergeCell ref="BC1329:BF1329"/>
    <mergeCell ref="AK1331:AX1331"/>
    <mergeCell ref="AY1331:BB1331"/>
    <mergeCell ref="BC1331:BF1331"/>
    <mergeCell ref="AK1333:AX1333"/>
    <mergeCell ref="AK1341:AX1341"/>
    <mergeCell ref="AY1341:BB1341"/>
    <mergeCell ref="BC1341:BF1341"/>
    <mergeCell ref="BG1341:BJ1341"/>
    <mergeCell ref="BK1341:BP1341"/>
    <mergeCell ref="AK1342:AX1342"/>
    <mergeCell ref="AY1342:BB1342"/>
    <mergeCell ref="BC1342:BF1342"/>
    <mergeCell ref="BG1342:BJ1342"/>
    <mergeCell ref="BK1342:BP1342"/>
    <mergeCell ref="AK1339:AX1339"/>
    <mergeCell ref="AY1339:BB1339"/>
    <mergeCell ref="BC1339:BF1339"/>
    <mergeCell ref="BG1339:BJ1339"/>
    <mergeCell ref="BK1339:BP1339"/>
    <mergeCell ref="AK1340:AX1340"/>
    <mergeCell ref="AY1340:BB1340"/>
    <mergeCell ref="BC1340:BF1340"/>
    <mergeCell ref="BG1340:BJ1340"/>
    <mergeCell ref="BK1340:BP1340"/>
    <mergeCell ref="AK1337:AX1337"/>
    <mergeCell ref="AY1337:BB1337"/>
    <mergeCell ref="BC1337:BF1337"/>
    <mergeCell ref="BG1337:BJ1337"/>
    <mergeCell ref="BK1337:BP1337"/>
    <mergeCell ref="AK1338:AX1338"/>
    <mergeCell ref="AY1338:BB1338"/>
    <mergeCell ref="BC1338:BF1338"/>
    <mergeCell ref="BC1326:BF1328"/>
    <mergeCell ref="BG1326:BJ1328"/>
    <mergeCell ref="BK1326:BP1328"/>
    <mergeCell ref="BQ1326:BW1328"/>
    <mergeCell ref="BX1326:CC1328"/>
    <mergeCell ref="CD1326:CI1328"/>
    <mergeCell ref="B1324:AJ1324"/>
    <mergeCell ref="AK1324:BJ1324"/>
    <mergeCell ref="BK1324:BP1324"/>
    <mergeCell ref="BQ1324:CC1324"/>
    <mergeCell ref="CD1324:CI1324"/>
    <mergeCell ref="B1326:Y1328"/>
    <mergeCell ref="Z1326:AD1328"/>
    <mergeCell ref="AE1326:AJ1328"/>
    <mergeCell ref="AK1326:AX1328"/>
    <mergeCell ref="AY1326:BB1328"/>
    <mergeCell ref="AK1322:AX1322"/>
    <mergeCell ref="AY1322:BB1322"/>
    <mergeCell ref="BC1322:BF1322"/>
    <mergeCell ref="BG1322:BJ1322"/>
    <mergeCell ref="BK1322:BP1322"/>
    <mergeCell ref="AK1323:AX1323"/>
    <mergeCell ref="AY1323:BB1323"/>
    <mergeCell ref="BC1323:BF1323"/>
    <mergeCell ref="BG1323:BJ1323"/>
    <mergeCell ref="BK1323:BP1323"/>
    <mergeCell ref="AK1320:AX1320"/>
    <mergeCell ref="AY1320:BB1320"/>
    <mergeCell ref="BC1320:BF1320"/>
    <mergeCell ref="BG1320:BJ1320"/>
    <mergeCell ref="BK1320:BP1320"/>
    <mergeCell ref="AK1321:AX1321"/>
    <mergeCell ref="AY1321:BB1321"/>
    <mergeCell ref="BC1321:BF1321"/>
    <mergeCell ref="BG1321:BJ1321"/>
    <mergeCell ref="BK1321:BP1321"/>
    <mergeCell ref="AK1318:AX1318"/>
    <mergeCell ref="AY1318:BB1318"/>
    <mergeCell ref="BC1318:BF1318"/>
    <mergeCell ref="BG1318:BJ1318"/>
    <mergeCell ref="BK1318:BP1318"/>
    <mergeCell ref="AK1319:AX1319"/>
    <mergeCell ref="AY1319:BB1319"/>
    <mergeCell ref="BC1319:BF1319"/>
    <mergeCell ref="BG1319:BJ1319"/>
    <mergeCell ref="BK1319:BP1319"/>
    <mergeCell ref="AK1316:AX1316"/>
    <mergeCell ref="AY1316:BB1316"/>
    <mergeCell ref="BC1316:BF1316"/>
    <mergeCell ref="BG1316:BJ1316"/>
    <mergeCell ref="BK1316:BP1316"/>
    <mergeCell ref="AK1317:AX1317"/>
    <mergeCell ref="AY1317:BB1317"/>
    <mergeCell ref="BC1317:BF1317"/>
    <mergeCell ref="BG1317:BJ1317"/>
    <mergeCell ref="BK1317:BP1317"/>
    <mergeCell ref="AK1314:AX1314"/>
    <mergeCell ref="AY1314:BB1314"/>
    <mergeCell ref="BC1314:BF1314"/>
    <mergeCell ref="BG1314:BJ1314"/>
    <mergeCell ref="BK1314:BP1314"/>
    <mergeCell ref="AK1315:AX1315"/>
    <mergeCell ref="AY1315:BB1315"/>
    <mergeCell ref="BC1315:BF1315"/>
    <mergeCell ref="BG1315:BJ1315"/>
    <mergeCell ref="BK1315:BP1315"/>
    <mergeCell ref="AK1312:AX1312"/>
    <mergeCell ref="AY1312:BB1312"/>
    <mergeCell ref="BC1312:BF1312"/>
    <mergeCell ref="BG1312:BJ1312"/>
    <mergeCell ref="BK1312:BP1312"/>
    <mergeCell ref="AK1313:AX1313"/>
    <mergeCell ref="AY1313:BB1313"/>
    <mergeCell ref="BC1313:BF1313"/>
    <mergeCell ref="BG1313:BJ1313"/>
    <mergeCell ref="BK1313:BP1313"/>
    <mergeCell ref="BK1299:BP1299"/>
    <mergeCell ref="BG1296:BJ1296"/>
    <mergeCell ref="BK1296:BP1296"/>
    <mergeCell ref="AK1297:AX1297"/>
    <mergeCell ref="AY1297:BB1297"/>
    <mergeCell ref="BC1297:BF1297"/>
    <mergeCell ref="BG1297:BJ1297"/>
    <mergeCell ref="BK1297:BP1297"/>
    <mergeCell ref="AK1310:AX1310"/>
    <mergeCell ref="AY1310:BB1310"/>
    <mergeCell ref="BC1310:BF1310"/>
    <mergeCell ref="BG1310:BJ1310"/>
    <mergeCell ref="BK1310:BP1310"/>
    <mergeCell ref="AK1311:AX1311"/>
    <mergeCell ref="AY1311:BB1311"/>
    <mergeCell ref="BC1311:BF1311"/>
    <mergeCell ref="BG1311:BJ1311"/>
    <mergeCell ref="BK1311:BP1311"/>
    <mergeCell ref="AK1308:AX1308"/>
    <mergeCell ref="AY1308:BB1308"/>
    <mergeCell ref="BC1308:BF1308"/>
    <mergeCell ref="BG1308:BJ1308"/>
    <mergeCell ref="BK1308:BP1308"/>
    <mergeCell ref="AK1309:AX1309"/>
    <mergeCell ref="AY1309:BB1309"/>
    <mergeCell ref="BC1309:BF1309"/>
    <mergeCell ref="BG1309:BJ1309"/>
    <mergeCell ref="BK1309:BP1309"/>
    <mergeCell ref="AK1306:AX1306"/>
    <mergeCell ref="AY1306:BB1306"/>
    <mergeCell ref="BC1306:BF1306"/>
    <mergeCell ref="BG1306:BJ1306"/>
    <mergeCell ref="BK1306:BP1306"/>
    <mergeCell ref="AK1307:AX1307"/>
    <mergeCell ref="AY1307:BB1307"/>
    <mergeCell ref="BC1307:BF1307"/>
    <mergeCell ref="BG1307:BJ1307"/>
    <mergeCell ref="BK1307:BP1307"/>
    <mergeCell ref="AK1304:AX1304"/>
    <mergeCell ref="AY1304:BB1304"/>
    <mergeCell ref="BC1304:BF1304"/>
    <mergeCell ref="BG1304:BJ1304"/>
    <mergeCell ref="BK1304:BP1304"/>
    <mergeCell ref="AK1305:AX1305"/>
    <mergeCell ref="AY1305:BB1305"/>
    <mergeCell ref="BC1305:BF1305"/>
    <mergeCell ref="BG1305:BJ1305"/>
    <mergeCell ref="BK1305:BP1305"/>
    <mergeCell ref="BG1294:BJ1294"/>
    <mergeCell ref="BK1294:BP1294"/>
    <mergeCell ref="BQ1294:BW1323"/>
    <mergeCell ref="BX1294:CC1323"/>
    <mergeCell ref="CD1294:CI1323"/>
    <mergeCell ref="AK1295:AX1295"/>
    <mergeCell ref="AY1295:BB1295"/>
    <mergeCell ref="BC1295:BF1295"/>
    <mergeCell ref="BG1295:BJ1295"/>
    <mergeCell ref="BK1295:BP1295"/>
    <mergeCell ref="B1294:Y1323"/>
    <mergeCell ref="Z1294:AD1323"/>
    <mergeCell ref="AE1294:AJ1323"/>
    <mergeCell ref="AK1294:AX1294"/>
    <mergeCell ref="AY1294:BB1294"/>
    <mergeCell ref="BC1294:BF1294"/>
    <mergeCell ref="AK1296:AX1296"/>
    <mergeCell ref="AY1296:BB1296"/>
    <mergeCell ref="BC1296:BF1296"/>
    <mergeCell ref="AK1298:AX1298"/>
    <mergeCell ref="BC1291:BF1293"/>
    <mergeCell ref="BG1291:BJ1293"/>
    <mergeCell ref="BK1291:BP1293"/>
    <mergeCell ref="BQ1291:BW1293"/>
    <mergeCell ref="BX1291:CC1293"/>
    <mergeCell ref="CD1291:CI1293"/>
    <mergeCell ref="B1289:AJ1289"/>
    <mergeCell ref="AK1289:BJ1289"/>
    <mergeCell ref="BK1289:BP1289"/>
    <mergeCell ref="BQ1289:CC1289"/>
    <mergeCell ref="CD1289:CI1289"/>
    <mergeCell ref="B1291:Y1293"/>
    <mergeCell ref="Z1291:AD1293"/>
    <mergeCell ref="AE1291:AJ1293"/>
    <mergeCell ref="AK1291:AX1293"/>
    <mergeCell ref="AY1291:BB1293"/>
    <mergeCell ref="AK1302:AX1302"/>
    <mergeCell ref="AY1302:BB1302"/>
    <mergeCell ref="BC1302:BF1302"/>
    <mergeCell ref="BG1302:BJ1302"/>
    <mergeCell ref="BK1302:BP1302"/>
    <mergeCell ref="AK1303:AX1303"/>
    <mergeCell ref="AY1303:BB1303"/>
    <mergeCell ref="BC1303:BF1303"/>
    <mergeCell ref="BG1303:BJ1303"/>
    <mergeCell ref="BK1303:BP1303"/>
    <mergeCell ref="AK1300:AX1300"/>
    <mergeCell ref="AY1300:BB1300"/>
    <mergeCell ref="BC1300:BF1300"/>
    <mergeCell ref="BG1300:BJ1300"/>
    <mergeCell ref="BK1300:BP1300"/>
    <mergeCell ref="AK1301:AX1301"/>
    <mergeCell ref="AY1301:BB1301"/>
    <mergeCell ref="BC1301:BF1301"/>
    <mergeCell ref="BG1301:BJ1301"/>
    <mergeCell ref="BK1301:BP1301"/>
    <mergeCell ref="AY1298:BB1298"/>
    <mergeCell ref="BC1298:BF1298"/>
    <mergeCell ref="BG1298:BJ1298"/>
    <mergeCell ref="BK1298:BP1298"/>
    <mergeCell ref="AK1299:AX1299"/>
    <mergeCell ref="AY1299:BB1299"/>
    <mergeCell ref="BC1299:BF1299"/>
    <mergeCell ref="BG1299:BJ1299"/>
    <mergeCell ref="AK1287:AX1287"/>
    <mergeCell ref="AY1287:BB1287"/>
    <mergeCell ref="BC1287:BF1287"/>
    <mergeCell ref="BG1287:BJ1287"/>
    <mergeCell ref="BK1287:BP1287"/>
    <mergeCell ref="AK1288:AX1288"/>
    <mergeCell ref="AY1288:BB1288"/>
    <mergeCell ref="BC1288:BF1288"/>
    <mergeCell ref="BG1288:BJ1288"/>
    <mergeCell ref="BK1288:BP1288"/>
    <mergeCell ref="AK1285:AX1285"/>
    <mergeCell ref="AY1285:BB1285"/>
    <mergeCell ref="BC1285:BF1285"/>
    <mergeCell ref="BG1285:BJ1285"/>
    <mergeCell ref="BK1285:BP1285"/>
    <mergeCell ref="AK1286:AX1286"/>
    <mergeCell ref="AY1286:BB1286"/>
    <mergeCell ref="BC1286:BF1286"/>
    <mergeCell ref="BG1286:BJ1286"/>
    <mergeCell ref="BK1286:BP1286"/>
    <mergeCell ref="AK1283:AX1283"/>
    <mergeCell ref="AY1283:BB1283"/>
    <mergeCell ref="BC1283:BF1283"/>
    <mergeCell ref="BG1283:BJ1283"/>
    <mergeCell ref="BK1283:BP1283"/>
    <mergeCell ref="AK1284:AX1284"/>
    <mergeCell ref="AY1284:BB1284"/>
    <mergeCell ref="BC1284:BF1284"/>
    <mergeCell ref="BG1284:BJ1284"/>
    <mergeCell ref="BK1284:BP1284"/>
    <mergeCell ref="AK1281:AX1281"/>
    <mergeCell ref="AY1281:BB1281"/>
    <mergeCell ref="BC1281:BF1281"/>
    <mergeCell ref="BG1281:BJ1281"/>
    <mergeCell ref="BK1281:BP1281"/>
    <mergeCell ref="AK1282:AX1282"/>
    <mergeCell ref="AY1282:BB1282"/>
    <mergeCell ref="BC1282:BF1282"/>
    <mergeCell ref="BG1282:BJ1282"/>
    <mergeCell ref="BK1282:BP1282"/>
    <mergeCell ref="BG1268:BJ1268"/>
    <mergeCell ref="BK1268:BP1268"/>
    <mergeCell ref="AK1265:AX1265"/>
    <mergeCell ref="AY1265:BB1265"/>
    <mergeCell ref="BC1265:BF1265"/>
    <mergeCell ref="BG1265:BJ1265"/>
    <mergeCell ref="BK1265:BP1265"/>
    <mergeCell ref="AK1266:AX1266"/>
    <mergeCell ref="AY1266:BB1266"/>
    <mergeCell ref="BC1266:BF1266"/>
    <mergeCell ref="BG1266:BJ1266"/>
    <mergeCell ref="BK1266:BP1266"/>
    <mergeCell ref="AK1279:AX1279"/>
    <mergeCell ref="AY1279:BB1279"/>
    <mergeCell ref="BC1279:BF1279"/>
    <mergeCell ref="BG1279:BJ1279"/>
    <mergeCell ref="BK1279:BP1279"/>
    <mergeCell ref="AK1280:AX1280"/>
    <mergeCell ref="AY1280:BB1280"/>
    <mergeCell ref="BC1280:BF1280"/>
    <mergeCell ref="BG1280:BJ1280"/>
    <mergeCell ref="BK1280:BP1280"/>
    <mergeCell ref="AK1277:AX1277"/>
    <mergeCell ref="AY1277:BB1277"/>
    <mergeCell ref="BC1277:BF1277"/>
    <mergeCell ref="BG1277:BJ1277"/>
    <mergeCell ref="BK1277:BP1277"/>
    <mergeCell ref="AK1278:AX1278"/>
    <mergeCell ref="AY1278:BB1278"/>
    <mergeCell ref="BC1278:BF1278"/>
    <mergeCell ref="BG1278:BJ1278"/>
    <mergeCell ref="BK1278:BP1278"/>
    <mergeCell ref="AK1275:AX1275"/>
    <mergeCell ref="AY1275:BB1275"/>
    <mergeCell ref="BC1275:BF1275"/>
    <mergeCell ref="BG1275:BJ1275"/>
    <mergeCell ref="BK1275:BP1275"/>
    <mergeCell ref="AK1276:AX1276"/>
    <mergeCell ref="AY1276:BB1276"/>
    <mergeCell ref="BC1276:BF1276"/>
    <mergeCell ref="BG1276:BJ1276"/>
    <mergeCell ref="BK1276:BP1276"/>
    <mergeCell ref="AK1273:AX1273"/>
    <mergeCell ref="AY1273:BB1273"/>
    <mergeCell ref="BC1273:BF1273"/>
    <mergeCell ref="BG1273:BJ1273"/>
    <mergeCell ref="BK1273:BP1273"/>
    <mergeCell ref="AK1274:AX1274"/>
    <mergeCell ref="AY1274:BB1274"/>
    <mergeCell ref="BC1274:BF1274"/>
    <mergeCell ref="BG1274:BJ1274"/>
    <mergeCell ref="BK1274:BP1274"/>
    <mergeCell ref="AY1263:BB1263"/>
    <mergeCell ref="BC1263:BF1263"/>
    <mergeCell ref="BG1263:BJ1263"/>
    <mergeCell ref="BK1263:BP1263"/>
    <mergeCell ref="AK1264:AX1264"/>
    <mergeCell ref="AY1264:BB1264"/>
    <mergeCell ref="BC1264:BF1264"/>
    <mergeCell ref="BG1264:BJ1264"/>
    <mergeCell ref="BK1264:BP1264"/>
    <mergeCell ref="BG1261:BJ1261"/>
    <mergeCell ref="BK1261:BP1261"/>
    <mergeCell ref="AK1262:AX1262"/>
    <mergeCell ref="AY1262:BB1262"/>
    <mergeCell ref="BC1262:BF1262"/>
    <mergeCell ref="BG1262:BJ1262"/>
    <mergeCell ref="BK1262:BP1262"/>
    <mergeCell ref="BG1259:BJ1259"/>
    <mergeCell ref="BK1259:BP1259"/>
    <mergeCell ref="BQ1259:BW1288"/>
    <mergeCell ref="BX1259:CC1288"/>
    <mergeCell ref="CD1259:CI1288"/>
    <mergeCell ref="AK1260:AX1260"/>
    <mergeCell ref="AY1260:BB1260"/>
    <mergeCell ref="BC1260:BF1260"/>
    <mergeCell ref="BG1260:BJ1260"/>
    <mergeCell ref="BK1260:BP1260"/>
    <mergeCell ref="B1259:Y1288"/>
    <mergeCell ref="Z1259:AD1288"/>
    <mergeCell ref="AE1259:AJ1288"/>
    <mergeCell ref="AK1259:AX1259"/>
    <mergeCell ref="AY1259:BB1259"/>
    <mergeCell ref="BC1259:BF1259"/>
    <mergeCell ref="AK1261:AX1261"/>
    <mergeCell ref="AY1261:BB1261"/>
    <mergeCell ref="BC1261:BF1261"/>
    <mergeCell ref="AK1263:AX1263"/>
    <mergeCell ref="AK1271:AX1271"/>
    <mergeCell ref="AY1271:BB1271"/>
    <mergeCell ref="BC1271:BF1271"/>
    <mergeCell ref="BG1271:BJ1271"/>
    <mergeCell ref="BK1271:BP1271"/>
    <mergeCell ref="AK1272:AX1272"/>
    <mergeCell ref="AY1272:BB1272"/>
    <mergeCell ref="BC1272:BF1272"/>
    <mergeCell ref="BG1272:BJ1272"/>
    <mergeCell ref="BK1272:BP1272"/>
    <mergeCell ref="AK1269:AX1269"/>
    <mergeCell ref="AY1269:BB1269"/>
    <mergeCell ref="BC1269:BF1269"/>
    <mergeCell ref="BG1269:BJ1269"/>
    <mergeCell ref="BK1269:BP1269"/>
    <mergeCell ref="AK1270:AX1270"/>
    <mergeCell ref="AY1270:BB1270"/>
    <mergeCell ref="BC1270:BF1270"/>
    <mergeCell ref="BG1270:BJ1270"/>
    <mergeCell ref="BK1270:BP1270"/>
    <mergeCell ref="AK1267:AX1267"/>
    <mergeCell ref="AY1267:BB1267"/>
    <mergeCell ref="BC1267:BF1267"/>
    <mergeCell ref="BG1267:BJ1267"/>
    <mergeCell ref="BK1267:BP1267"/>
    <mergeCell ref="AK1268:AX1268"/>
    <mergeCell ref="AY1268:BB1268"/>
    <mergeCell ref="BC1268:BF1268"/>
    <mergeCell ref="BC1256:BF1258"/>
    <mergeCell ref="BG1256:BJ1258"/>
    <mergeCell ref="BK1256:BP1258"/>
    <mergeCell ref="BQ1256:BW1258"/>
    <mergeCell ref="BX1256:CC1258"/>
    <mergeCell ref="CD1256:CI1258"/>
    <mergeCell ref="B1254:AJ1254"/>
    <mergeCell ref="AK1254:BJ1254"/>
    <mergeCell ref="BK1254:BP1254"/>
    <mergeCell ref="BQ1254:CC1254"/>
    <mergeCell ref="CD1254:CI1254"/>
    <mergeCell ref="B1256:Y1258"/>
    <mergeCell ref="Z1256:AD1258"/>
    <mergeCell ref="AE1256:AJ1258"/>
    <mergeCell ref="AK1256:AX1258"/>
    <mergeCell ref="AY1256:BB1258"/>
    <mergeCell ref="AK1252:AX1252"/>
    <mergeCell ref="AY1252:BB1252"/>
    <mergeCell ref="BC1252:BF1252"/>
    <mergeCell ref="BG1252:BJ1252"/>
    <mergeCell ref="BK1252:BP1252"/>
    <mergeCell ref="AK1253:AX1253"/>
    <mergeCell ref="AY1253:BB1253"/>
    <mergeCell ref="BC1253:BF1253"/>
    <mergeCell ref="BG1253:BJ1253"/>
    <mergeCell ref="BK1253:BP1253"/>
    <mergeCell ref="AK1250:AX1250"/>
    <mergeCell ref="AY1250:BB1250"/>
    <mergeCell ref="BC1250:BF1250"/>
    <mergeCell ref="BG1250:BJ1250"/>
    <mergeCell ref="BK1250:BP1250"/>
    <mergeCell ref="AK1251:AX1251"/>
    <mergeCell ref="AY1251:BB1251"/>
    <mergeCell ref="BC1251:BF1251"/>
    <mergeCell ref="BG1251:BJ1251"/>
    <mergeCell ref="BK1251:BP1251"/>
    <mergeCell ref="AK1248:AX1248"/>
    <mergeCell ref="AY1248:BB1248"/>
    <mergeCell ref="BC1248:BF1248"/>
    <mergeCell ref="BG1248:BJ1248"/>
    <mergeCell ref="BK1248:BP1248"/>
    <mergeCell ref="AK1249:AX1249"/>
    <mergeCell ref="AY1249:BB1249"/>
    <mergeCell ref="BC1249:BF1249"/>
    <mergeCell ref="BG1249:BJ1249"/>
    <mergeCell ref="BK1249:BP1249"/>
    <mergeCell ref="AK1246:AX1246"/>
    <mergeCell ref="AY1246:BB1246"/>
    <mergeCell ref="BC1246:BF1246"/>
    <mergeCell ref="BG1246:BJ1246"/>
    <mergeCell ref="BK1246:BP1246"/>
    <mergeCell ref="AK1247:AX1247"/>
    <mergeCell ref="AY1247:BB1247"/>
    <mergeCell ref="BC1247:BF1247"/>
    <mergeCell ref="BG1247:BJ1247"/>
    <mergeCell ref="BK1247:BP1247"/>
    <mergeCell ref="AK1244:AX1244"/>
    <mergeCell ref="AY1244:BB1244"/>
    <mergeCell ref="BC1244:BF1244"/>
    <mergeCell ref="BG1244:BJ1244"/>
    <mergeCell ref="BK1244:BP1244"/>
    <mergeCell ref="AK1245:AX1245"/>
    <mergeCell ref="AY1245:BB1245"/>
    <mergeCell ref="BC1245:BF1245"/>
    <mergeCell ref="BG1245:BJ1245"/>
    <mergeCell ref="BK1245:BP1245"/>
    <mergeCell ref="AK1242:AX1242"/>
    <mergeCell ref="AY1242:BB1242"/>
    <mergeCell ref="BC1242:BF1242"/>
    <mergeCell ref="BG1242:BJ1242"/>
    <mergeCell ref="BK1242:BP1242"/>
    <mergeCell ref="AK1243:AX1243"/>
    <mergeCell ref="AY1243:BB1243"/>
    <mergeCell ref="BC1243:BF1243"/>
    <mergeCell ref="BG1243:BJ1243"/>
    <mergeCell ref="BK1243:BP1243"/>
    <mergeCell ref="BK1229:BP1229"/>
    <mergeCell ref="BG1226:BJ1226"/>
    <mergeCell ref="BK1226:BP1226"/>
    <mergeCell ref="AK1227:AX1227"/>
    <mergeCell ref="AY1227:BB1227"/>
    <mergeCell ref="BC1227:BF1227"/>
    <mergeCell ref="BG1227:BJ1227"/>
    <mergeCell ref="BK1227:BP1227"/>
    <mergeCell ref="AK1240:AX1240"/>
    <mergeCell ref="AY1240:BB1240"/>
    <mergeCell ref="BC1240:BF1240"/>
    <mergeCell ref="BG1240:BJ1240"/>
    <mergeCell ref="BK1240:BP1240"/>
    <mergeCell ref="AK1241:AX1241"/>
    <mergeCell ref="AY1241:BB1241"/>
    <mergeCell ref="BC1241:BF1241"/>
    <mergeCell ref="BG1241:BJ1241"/>
    <mergeCell ref="BK1241:BP1241"/>
    <mergeCell ref="AK1238:AX1238"/>
    <mergeCell ref="AY1238:BB1238"/>
    <mergeCell ref="BC1238:BF1238"/>
    <mergeCell ref="BG1238:BJ1238"/>
    <mergeCell ref="BK1238:BP1238"/>
    <mergeCell ref="AK1239:AX1239"/>
    <mergeCell ref="AY1239:BB1239"/>
    <mergeCell ref="BC1239:BF1239"/>
    <mergeCell ref="BG1239:BJ1239"/>
    <mergeCell ref="BK1239:BP1239"/>
    <mergeCell ref="AK1236:AX1236"/>
    <mergeCell ref="AY1236:BB1236"/>
    <mergeCell ref="BC1236:BF1236"/>
    <mergeCell ref="BG1236:BJ1236"/>
    <mergeCell ref="BK1236:BP1236"/>
    <mergeCell ref="AK1237:AX1237"/>
    <mergeCell ref="AY1237:BB1237"/>
    <mergeCell ref="BC1237:BF1237"/>
    <mergeCell ref="BG1237:BJ1237"/>
    <mergeCell ref="BK1237:BP1237"/>
    <mergeCell ref="AK1234:AX1234"/>
    <mergeCell ref="AY1234:BB1234"/>
    <mergeCell ref="BC1234:BF1234"/>
    <mergeCell ref="BG1234:BJ1234"/>
    <mergeCell ref="BK1234:BP1234"/>
    <mergeCell ref="AK1235:AX1235"/>
    <mergeCell ref="AY1235:BB1235"/>
    <mergeCell ref="BC1235:BF1235"/>
    <mergeCell ref="BG1235:BJ1235"/>
    <mergeCell ref="BK1235:BP1235"/>
    <mergeCell ref="BG1224:BJ1224"/>
    <mergeCell ref="BK1224:BP1224"/>
    <mergeCell ref="BQ1224:BW1253"/>
    <mergeCell ref="BX1224:CC1253"/>
    <mergeCell ref="CD1224:CI1253"/>
    <mergeCell ref="AK1225:AX1225"/>
    <mergeCell ref="AY1225:BB1225"/>
    <mergeCell ref="BC1225:BF1225"/>
    <mergeCell ref="BG1225:BJ1225"/>
    <mergeCell ref="BK1225:BP1225"/>
    <mergeCell ref="B1224:Y1253"/>
    <mergeCell ref="Z1224:AD1253"/>
    <mergeCell ref="AE1224:AJ1253"/>
    <mergeCell ref="AK1224:AX1224"/>
    <mergeCell ref="AY1224:BB1224"/>
    <mergeCell ref="BC1224:BF1224"/>
    <mergeCell ref="AK1226:AX1226"/>
    <mergeCell ref="AY1226:BB1226"/>
    <mergeCell ref="BC1226:BF1226"/>
    <mergeCell ref="AK1228:AX1228"/>
    <mergeCell ref="BC1221:BF1223"/>
    <mergeCell ref="BG1221:BJ1223"/>
    <mergeCell ref="BK1221:BP1223"/>
    <mergeCell ref="BQ1221:BW1223"/>
    <mergeCell ref="BX1221:CC1223"/>
    <mergeCell ref="CD1221:CI1223"/>
    <mergeCell ref="B1219:AJ1219"/>
    <mergeCell ref="AK1219:BJ1219"/>
    <mergeCell ref="BK1219:BP1219"/>
    <mergeCell ref="BQ1219:CC1219"/>
    <mergeCell ref="CD1219:CI1219"/>
    <mergeCell ref="B1221:Y1223"/>
    <mergeCell ref="Z1221:AD1223"/>
    <mergeCell ref="AE1221:AJ1223"/>
    <mergeCell ref="AK1221:AX1223"/>
    <mergeCell ref="AY1221:BB1223"/>
    <mergeCell ref="AK1232:AX1232"/>
    <mergeCell ref="AY1232:BB1232"/>
    <mergeCell ref="BC1232:BF1232"/>
    <mergeCell ref="BG1232:BJ1232"/>
    <mergeCell ref="BK1232:BP1232"/>
    <mergeCell ref="AK1233:AX1233"/>
    <mergeCell ref="AY1233:BB1233"/>
    <mergeCell ref="BC1233:BF1233"/>
    <mergeCell ref="BG1233:BJ1233"/>
    <mergeCell ref="BK1233:BP1233"/>
    <mergeCell ref="AK1230:AX1230"/>
    <mergeCell ref="AY1230:BB1230"/>
    <mergeCell ref="BC1230:BF1230"/>
    <mergeCell ref="BG1230:BJ1230"/>
    <mergeCell ref="BK1230:BP1230"/>
    <mergeCell ref="AK1231:AX1231"/>
    <mergeCell ref="AY1231:BB1231"/>
    <mergeCell ref="BC1231:BF1231"/>
    <mergeCell ref="BG1231:BJ1231"/>
    <mergeCell ref="BK1231:BP1231"/>
    <mergeCell ref="AY1228:BB1228"/>
    <mergeCell ref="BC1228:BF1228"/>
    <mergeCell ref="BG1228:BJ1228"/>
    <mergeCell ref="BK1228:BP1228"/>
    <mergeCell ref="AK1229:AX1229"/>
    <mergeCell ref="AY1229:BB1229"/>
    <mergeCell ref="BC1229:BF1229"/>
    <mergeCell ref="BG1229:BJ1229"/>
    <mergeCell ref="AK1217:AX1217"/>
    <mergeCell ref="AY1217:BB1217"/>
    <mergeCell ref="BC1217:BF1217"/>
    <mergeCell ref="BG1217:BJ1217"/>
    <mergeCell ref="BK1217:BP1217"/>
    <mergeCell ref="AK1218:AX1218"/>
    <mergeCell ref="AY1218:BB1218"/>
    <mergeCell ref="BC1218:BF1218"/>
    <mergeCell ref="BG1218:BJ1218"/>
    <mergeCell ref="BK1218:BP1218"/>
    <mergeCell ref="AK1215:AX1215"/>
    <mergeCell ref="AY1215:BB1215"/>
    <mergeCell ref="BC1215:BF1215"/>
    <mergeCell ref="BG1215:BJ1215"/>
    <mergeCell ref="BK1215:BP1215"/>
    <mergeCell ref="AK1216:AX1216"/>
    <mergeCell ref="AY1216:BB1216"/>
    <mergeCell ref="BC1216:BF1216"/>
    <mergeCell ref="BG1216:BJ1216"/>
    <mergeCell ref="BK1216:BP1216"/>
    <mergeCell ref="AK1213:AX1213"/>
    <mergeCell ref="AY1213:BB1213"/>
    <mergeCell ref="BC1213:BF1213"/>
    <mergeCell ref="BG1213:BJ1213"/>
    <mergeCell ref="BK1213:BP1213"/>
    <mergeCell ref="AK1214:AX1214"/>
    <mergeCell ref="AY1214:BB1214"/>
    <mergeCell ref="BC1214:BF1214"/>
    <mergeCell ref="BG1214:BJ1214"/>
    <mergeCell ref="BK1214:BP1214"/>
    <mergeCell ref="AK1211:AX1211"/>
    <mergeCell ref="AY1211:BB1211"/>
    <mergeCell ref="BC1211:BF1211"/>
    <mergeCell ref="BG1211:BJ1211"/>
    <mergeCell ref="BK1211:BP1211"/>
    <mergeCell ref="AK1212:AX1212"/>
    <mergeCell ref="AY1212:BB1212"/>
    <mergeCell ref="BC1212:BF1212"/>
    <mergeCell ref="BG1212:BJ1212"/>
    <mergeCell ref="BK1212:BP1212"/>
    <mergeCell ref="BG1198:BJ1198"/>
    <mergeCell ref="BK1198:BP1198"/>
    <mergeCell ref="AK1195:AX1195"/>
    <mergeCell ref="AY1195:BB1195"/>
    <mergeCell ref="BC1195:BF1195"/>
    <mergeCell ref="BG1195:BJ1195"/>
    <mergeCell ref="BK1195:BP1195"/>
    <mergeCell ref="AK1196:AX1196"/>
    <mergeCell ref="AY1196:BB1196"/>
    <mergeCell ref="BC1196:BF1196"/>
    <mergeCell ref="BG1196:BJ1196"/>
    <mergeCell ref="BK1196:BP1196"/>
    <mergeCell ref="AK1209:AX1209"/>
    <mergeCell ref="AY1209:BB1209"/>
    <mergeCell ref="BC1209:BF1209"/>
    <mergeCell ref="BG1209:BJ1209"/>
    <mergeCell ref="BK1209:BP1209"/>
    <mergeCell ref="AK1210:AX1210"/>
    <mergeCell ref="AY1210:BB1210"/>
    <mergeCell ref="BC1210:BF1210"/>
    <mergeCell ref="BG1210:BJ1210"/>
    <mergeCell ref="BK1210:BP1210"/>
    <mergeCell ref="AK1207:AX1207"/>
    <mergeCell ref="AY1207:BB1207"/>
    <mergeCell ref="BC1207:BF1207"/>
    <mergeCell ref="BG1207:BJ1207"/>
    <mergeCell ref="BK1207:BP1207"/>
    <mergeCell ref="AK1208:AX1208"/>
    <mergeCell ref="AY1208:BB1208"/>
    <mergeCell ref="BC1208:BF1208"/>
    <mergeCell ref="BG1208:BJ1208"/>
    <mergeCell ref="BK1208:BP1208"/>
    <mergeCell ref="AK1205:AX1205"/>
    <mergeCell ref="AY1205:BB1205"/>
    <mergeCell ref="BC1205:BF1205"/>
    <mergeCell ref="BG1205:BJ1205"/>
    <mergeCell ref="BK1205:BP1205"/>
    <mergeCell ref="AK1206:AX1206"/>
    <mergeCell ref="AY1206:BB1206"/>
    <mergeCell ref="BC1206:BF1206"/>
    <mergeCell ref="BG1206:BJ1206"/>
    <mergeCell ref="BK1206:BP1206"/>
    <mergeCell ref="AK1203:AX1203"/>
    <mergeCell ref="AY1203:BB1203"/>
    <mergeCell ref="BC1203:BF1203"/>
    <mergeCell ref="BG1203:BJ1203"/>
    <mergeCell ref="BK1203:BP1203"/>
    <mergeCell ref="AK1204:AX1204"/>
    <mergeCell ref="AY1204:BB1204"/>
    <mergeCell ref="BC1204:BF1204"/>
    <mergeCell ref="BG1204:BJ1204"/>
    <mergeCell ref="BK1204:BP1204"/>
    <mergeCell ref="AY1193:BB1193"/>
    <mergeCell ref="BC1193:BF1193"/>
    <mergeCell ref="BG1193:BJ1193"/>
    <mergeCell ref="BK1193:BP1193"/>
    <mergeCell ref="AK1194:AX1194"/>
    <mergeCell ref="AY1194:BB1194"/>
    <mergeCell ref="BC1194:BF1194"/>
    <mergeCell ref="BG1194:BJ1194"/>
    <mergeCell ref="BK1194:BP1194"/>
    <mergeCell ref="BG1191:BJ1191"/>
    <mergeCell ref="BK1191:BP1191"/>
    <mergeCell ref="AK1192:AX1192"/>
    <mergeCell ref="AY1192:BB1192"/>
    <mergeCell ref="BC1192:BF1192"/>
    <mergeCell ref="BG1192:BJ1192"/>
    <mergeCell ref="BK1192:BP1192"/>
    <mergeCell ref="BG1189:BJ1189"/>
    <mergeCell ref="BK1189:BP1189"/>
    <mergeCell ref="BQ1189:BW1218"/>
    <mergeCell ref="BX1189:CC1218"/>
    <mergeCell ref="CD1189:CI1218"/>
    <mergeCell ref="AK1190:AX1190"/>
    <mergeCell ref="AY1190:BB1190"/>
    <mergeCell ref="BC1190:BF1190"/>
    <mergeCell ref="BG1190:BJ1190"/>
    <mergeCell ref="BK1190:BP1190"/>
    <mergeCell ref="B1189:Y1218"/>
    <mergeCell ref="Z1189:AD1218"/>
    <mergeCell ref="AE1189:AJ1218"/>
    <mergeCell ref="AK1189:AX1189"/>
    <mergeCell ref="AY1189:BB1189"/>
    <mergeCell ref="BC1189:BF1189"/>
    <mergeCell ref="AK1191:AX1191"/>
    <mergeCell ref="AY1191:BB1191"/>
    <mergeCell ref="BC1191:BF1191"/>
    <mergeCell ref="AK1193:AX1193"/>
    <mergeCell ref="AK1201:AX1201"/>
    <mergeCell ref="AY1201:BB1201"/>
    <mergeCell ref="BC1201:BF1201"/>
    <mergeCell ref="BG1201:BJ1201"/>
    <mergeCell ref="BK1201:BP1201"/>
    <mergeCell ref="AK1202:AX1202"/>
    <mergeCell ref="AY1202:BB1202"/>
    <mergeCell ref="BC1202:BF1202"/>
    <mergeCell ref="BG1202:BJ1202"/>
    <mergeCell ref="BK1202:BP1202"/>
    <mergeCell ref="AK1199:AX1199"/>
    <mergeCell ref="AY1199:BB1199"/>
    <mergeCell ref="BC1199:BF1199"/>
    <mergeCell ref="BG1199:BJ1199"/>
    <mergeCell ref="BK1199:BP1199"/>
    <mergeCell ref="AK1200:AX1200"/>
    <mergeCell ref="AY1200:BB1200"/>
    <mergeCell ref="BC1200:BF1200"/>
    <mergeCell ref="BG1200:BJ1200"/>
    <mergeCell ref="BK1200:BP1200"/>
    <mergeCell ref="AK1197:AX1197"/>
    <mergeCell ref="AY1197:BB1197"/>
    <mergeCell ref="BC1197:BF1197"/>
    <mergeCell ref="BG1197:BJ1197"/>
    <mergeCell ref="BK1197:BP1197"/>
    <mergeCell ref="AK1198:AX1198"/>
    <mergeCell ref="AY1198:BB1198"/>
    <mergeCell ref="BC1198:BF1198"/>
    <mergeCell ref="BC1186:BF1188"/>
    <mergeCell ref="BG1186:BJ1188"/>
    <mergeCell ref="BK1186:BP1188"/>
    <mergeCell ref="BQ1186:BW1188"/>
    <mergeCell ref="BX1186:CC1188"/>
    <mergeCell ref="CD1186:CI1188"/>
    <mergeCell ref="B1184:AJ1184"/>
    <mergeCell ref="AK1184:BJ1184"/>
    <mergeCell ref="BK1184:BP1184"/>
    <mergeCell ref="BQ1184:CC1184"/>
    <mergeCell ref="CD1184:CI1184"/>
    <mergeCell ref="B1186:Y1188"/>
    <mergeCell ref="Z1186:AD1188"/>
    <mergeCell ref="AE1186:AJ1188"/>
    <mergeCell ref="AK1186:AX1188"/>
    <mergeCell ref="AY1186:BB1188"/>
    <mergeCell ref="AK1182:AX1182"/>
    <mergeCell ref="AY1182:BB1182"/>
    <mergeCell ref="BC1182:BF1182"/>
    <mergeCell ref="BG1182:BJ1182"/>
    <mergeCell ref="BK1182:BP1182"/>
    <mergeCell ref="AK1183:AX1183"/>
    <mergeCell ref="AY1183:BB1183"/>
    <mergeCell ref="BC1183:BF1183"/>
    <mergeCell ref="BG1183:BJ1183"/>
    <mergeCell ref="BK1183:BP1183"/>
    <mergeCell ref="AK1180:AX1180"/>
    <mergeCell ref="AY1180:BB1180"/>
    <mergeCell ref="BC1180:BF1180"/>
    <mergeCell ref="BG1180:BJ1180"/>
    <mergeCell ref="BK1180:BP1180"/>
    <mergeCell ref="AK1181:AX1181"/>
    <mergeCell ref="AY1181:BB1181"/>
    <mergeCell ref="BC1181:BF1181"/>
    <mergeCell ref="BG1181:BJ1181"/>
    <mergeCell ref="BK1181:BP1181"/>
    <mergeCell ref="AK1178:AX1178"/>
    <mergeCell ref="AY1178:BB1178"/>
    <mergeCell ref="BC1178:BF1178"/>
    <mergeCell ref="BG1178:BJ1178"/>
    <mergeCell ref="BK1178:BP1178"/>
    <mergeCell ref="AK1179:AX1179"/>
    <mergeCell ref="AY1179:BB1179"/>
    <mergeCell ref="BC1179:BF1179"/>
    <mergeCell ref="BG1179:BJ1179"/>
    <mergeCell ref="BK1179:BP1179"/>
    <mergeCell ref="AK1176:AX1176"/>
    <mergeCell ref="AY1176:BB1176"/>
    <mergeCell ref="BC1176:BF1176"/>
    <mergeCell ref="BG1176:BJ1176"/>
    <mergeCell ref="BK1176:BP1176"/>
    <mergeCell ref="AK1177:AX1177"/>
    <mergeCell ref="AY1177:BB1177"/>
    <mergeCell ref="BC1177:BF1177"/>
    <mergeCell ref="BG1177:BJ1177"/>
    <mergeCell ref="BK1177:BP1177"/>
    <mergeCell ref="AK1174:AX1174"/>
    <mergeCell ref="AY1174:BB1174"/>
    <mergeCell ref="BC1174:BF1174"/>
    <mergeCell ref="BG1174:BJ1174"/>
    <mergeCell ref="BK1174:BP1174"/>
    <mergeCell ref="AK1175:AX1175"/>
    <mergeCell ref="AY1175:BB1175"/>
    <mergeCell ref="BC1175:BF1175"/>
    <mergeCell ref="BG1175:BJ1175"/>
    <mergeCell ref="BK1175:BP1175"/>
    <mergeCell ref="AK1172:AX1172"/>
    <mergeCell ref="AY1172:BB1172"/>
    <mergeCell ref="BC1172:BF1172"/>
    <mergeCell ref="BG1172:BJ1172"/>
    <mergeCell ref="BK1172:BP1172"/>
    <mergeCell ref="AK1173:AX1173"/>
    <mergeCell ref="AY1173:BB1173"/>
    <mergeCell ref="BC1173:BF1173"/>
    <mergeCell ref="BG1173:BJ1173"/>
    <mergeCell ref="BK1173:BP1173"/>
    <mergeCell ref="BK1159:BP1159"/>
    <mergeCell ref="BG1156:BJ1156"/>
    <mergeCell ref="BK1156:BP1156"/>
    <mergeCell ref="AK1157:AX1157"/>
    <mergeCell ref="AY1157:BB1157"/>
    <mergeCell ref="BC1157:BF1157"/>
    <mergeCell ref="BG1157:BJ1157"/>
    <mergeCell ref="BK1157:BP1157"/>
    <mergeCell ref="AK1170:AX1170"/>
    <mergeCell ref="AY1170:BB1170"/>
    <mergeCell ref="BC1170:BF1170"/>
    <mergeCell ref="BG1170:BJ1170"/>
    <mergeCell ref="BK1170:BP1170"/>
    <mergeCell ref="AK1171:AX1171"/>
    <mergeCell ref="AY1171:BB1171"/>
    <mergeCell ref="BC1171:BF1171"/>
    <mergeCell ref="BG1171:BJ1171"/>
    <mergeCell ref="BK1171:BP1171"/>
    <mergeCell ref="AK1168:AX1168"/>
    <mergeCell ref="AY1168:BB1168"/>
    <mergeCell ref="BC1168:BF1168"/>
    <mergeCell ref="BG1168:BJ1168"/>
    <mergeCell ref="BK1168:BP1168"/>
    <mergeCell ref="AK1169:AX1169"/>
    <mergeCell ref="AY1169:BB1169"/>
    <mergeCell ref="BC1169:BF1169"/>
    <mergeCell ref="BG1169:BJ1169"/>
    <mergeCell ref="BK1169:BP1169"/>
    <mergeCell ref="AK1166:AX1166"/>
    <mergeCell ref="AY1166:BB1166"/>
    <mergeCell ref="BC1166:BF1166"/>
    <mergeCell ref="BG1166:BJ1166"/>
    <mergeCell ref="BK1166:BP1166"/>
    <mergeCell ref="AK1167:AX1167"/>
    <mergeCell ref="AY1167:BB1167"/>
    <mergeCell ref="BC1167:BF1167"/>
    <mergeCell ref="BG1167:BJ1167"/>
    <mergeCell ref="BK1167:BP1167"/>
    <mergeCell ref="AK1164:AX1164"/>
    <mergeCell ref="AY1164:BB1164"/>
    <mergeCell ref="BC1164:BF1164"/>
    <mergeCell ref="BG1164:BJ1164"/>
    <mergeCell ref="BK1164:BP1164"/>
    <mergeCell ref="AK1165:AX1165"/>
    <mergeCell ref="AY1165:BB1165"/>
    <mergeCell ref="BC1165:BF1165"/>
    <mergeCell ref="BG1165:BJ1165"/>
    <mergeCell ref="BK1165:BP1165"/>
    <mergeCell ref="BG1154:BJ1154"/>
    <mergeCell ref="BK1154:BP1154"/>
    <mergeCell ref="BQ1154:BW1183"/>
    <mergeCell ref="BX1154:CC1183"/>
    <mergeCell ref="CD1154:CI1183"/>
    <mergeCell ref="AK1155:AX1155"/>
    <mergeCell ref="AY1155:BB1155"/>
    <mergeCell ref="BC1155:BF1155"/>
    <mergeCell ref="BG1155:BJ1155"/>
    <mergeCell ref="BK1155:BP1155"/>
    <mergeCell ref="B1154:Y1183"/>
    <mergeCell ref="Z1154:AD1183"/>
    <mergeCell ref="AE1154:AJ1183"/>
    <mergeCell ref="AK1154:AX1154"/>
    <mergeCell ref="AY1154:BB1154"/>
    <mergeCell ref="BC1154:BF1154"/>
    <mergeCell ref="AK1156:AX1156"/>
    <mergeCell ref="AY1156:BB1156"/>
    <mergeCell ref="BC1156:BF1156"/>
    <mergeCell ref="AK1158:AX1158"/>
    <mergeCell ref="BC1151:BF1153"/>
    <mergeCell ref="BG1151:BJ1153"/>
    <mergeCell ref="BK1151:BP1153"/>
    <mergeCell ref="BQ1151:BW1153"/>
    <mergeCell ref="BX1151:CC1153"/>
    <mergeCell ref="CD1151:CI1153"/>
    <mergeCell ref="B1149:AJ1149"/>
    <mergeCell ref="AK1149:BJ1149"/>
    <mergeCell ref="BK1149:BP1149"/>
    <mergeCell ref="BQ1149:CC1149"/>
    <mergeCell ref="CD1149:CI1149"/>
    <mergeCell ref="B1151:Y1153"/>
    <mergeCell ref="Z1151:AD1153"/>
    <mergeCell ref="AE1151:AJ1153"/>
    <mergeCell ref="AK1151:AX1153"/>
    <mergeCell ref="AY1151:BB1153"/>
    <mergeCell ref="AK1162:AX1162"/>
    <mergeCell ref="AY1162:BB1162"/>
    <mergeCell ref="BC1162:BF1162"/>
    <mergeCell ref="BG1162:BJ1162"/>
    <mergeCell ref="BK1162:BP1162"/>
    <mergeCell ref="AK1163:AX1163"/>
    <mergeCell ref="AY1163:BB1163"/>
    <mergeCell ref="BC1163:BF1163"/>
    <mergeCell ref="BG1163:BJ1163"/>
    <mergeCell ref="BK1163:BP1163"/>
    <mergeCell ref="AK1160:AX1160"/>
    <mergeCell ref="AY1160:BB1160"/>
    <mergeCell ref="BC1160:BF1160"/>
    <mergeCell ref="BG1160:BJ1160"/>
    <mergeCell ref="BK1160:BP1160"/>
    <mergeCell ref="AK1161:AX1161"/>
    <mergeCell ref="AY1161:BB1161"/>
    <mergeCell ref="BC1161:BF1161"/>
    <mergeCell ref="BG1161:BJ1161"/>
    <mergeCell ref="BK1161:BP1161"/>
    <mergeCell ref="AY1158:BB1158"/>
    <mergeCell ref="BC1158:BF1158"/>
    <mergeCell ref="BG1158:BJ1158"/>
    <mergeCell ref="BK1158:BP1158"/>
    <mergeCell ref="AK1159:AX1159"/>
    <mergeCell ref="AY1159:BB1159"/>
    <mergeCell ref="BC1159:BF1159"/>
    <mergeCell ref="BG1159:BJ1159"/>
    <mergeCell ref="AK1147:AX1147"/>
    <mergeCell ref="AY1147:BB1147"/>
    <mergeCell ref="BC1147:BF1147"/>
    <mergeCell ref="BG1147:BJ1147"/>
    <mergeCell ref="BK1147:BP1147"/>
    <mergeCell ref="AK1148:AX1148"/>
    <mergeCell ref="AY1148:BB1148"/>
    <mergeCell ref="BC1148:BF1148"/>
    <mergeCell ref="BG1148:BJ1148"/>
    <mergeCell ref="BK1148:BP1148"/>
    <mergeCell ref="AK1145:AX1145"/>
    <mergeCell ref="AY1145:BB1145"/>
    <mergeCell ref="BC1145:BF1145"/>
    <mergeCell ref="BG1145:BJ1145"/>
    <mergeCell ref="BK1145:BP1145"/>
    <mergeCell ref="AK1146:AX1146"/>
    <mergeCell ref="AY1146:BB1146"/>
    <mergeCell ref="BC1146:BF1146"/>
    <mergeCell ref="BG1146:BJ1146"/>
    <mergeCell ref="BK1146:BP1146"/>
    <mergeCell ref="AK1143:AX1143"/>
    <mergeCell ref="AY1143:BB1143"/>
    <mergeCell ref="BC1143:BF1143"/>
    <mergeCell ref="BG1143:BJ1143"/>
    <mergeCell ref="BK1143:BP1143"/>
    <mergeCell ref="AK1144:AX1144"/>
    <mergeCell ref="AY1144:BB1144"/>
    <mergeCell ref="BC1144:BF1144"/>
    <mergeCell ref="BG1144:BJ1144"/>
    <mergeCell ref="BK1144:BP1144"/>
    <mergeCell ref="AK1141:AX1141"/>
    <mergeCell ref="AY1141:BB1141"/>
    <mergeCell ref="BC1141:BF1141"/>
    <mergeCell ref="BG1141:BJ1141"/>
    <mergeCell ref="BK1141:BP1141"/>
    <mergeCell ref="AK1142:AX1142"/>
    <mergeCell ref="AY1142:BB1142"/>
    <mergeCell ref="BC1142:BF1142"/>
    <mergeCell ref="BG1142:BJ1142"/>
    <mergeCell ref="BK1142:BP1142"/>
    <mergeCell ref="BG1128:BJ1128"/>
    <mergeCell ref="BK1128:BP1128"/>
    <mergeCell ref="AK1125:AX1125"/>
    <mergeCell ref="AY1125:BB1125"/>
    <mergeCell ref="BC1125:BF1125"/>
    <mergeCell ref="BG1125:BJ1125"/>
    <mergeCell ref="BK1125:BP1125"/>
    <mergeCell ref="AK1126:AX1126"/>
    <mergeCell ref="AY1126:BB1126"/>
    <mergeCell ref="BC1126:BF1126"/>
    <mergeCell ref="BG1126:BJ1126"/>
    <mergeCell ref="BK1126:BP1126"/>
    <mergeCell ref="AK1139:AX1139"/>
    <mergeCell ref="AY1139:BB1139"/>
    <mergeCell ref="BC1139:BF1139"/>
    <mergeCell ref="BG1139:BJ1139"/>
    <mergeCell ref="BK1139:BP1139"/>
    <mergeCell ref="AK1140:AX1140"/>
    <mergeCell ref="AY1140:BB1140"/>
    <mergeCell ref="BC1140:BF1140"/>
    <mergeCell ref="BG1140:BJ1140"/>
    <mergeCell ref="BK1140:BP1140"/>
    <mergeCell ref="AK1137:AX1137"/>
    <mergeCell ref="AY1137:BB1137"/>
    <mergeCell ref="BC1137:BF1137"/>
    <mergeCell ref="BG1137:BJ1137"/>
    <mergeCell ref="BK1137:BP1137"/>
    <mergeCell ref="AK1138:AX1138"/>
    <mergeCell ref="AY1138:BB1138"/>
    <mergeCell ref="BC1138:BF1138"/>
    <mergeCell ref="BG1138:BJ1138"/>
    <mergeCell ref="BK1138:BP1138"/>
    <mergeCell ref="AK1135:AX1135"/>
    <mergeCell ref="AY1135:BB1135"/>
    <mergeCell ref="BC1135:BF1135"/>
    <mergeCell ref="BG1135:BJ1135"/>
    <mergeCell ref="BK1135:BP1135"/>
    <mergeCell ref="AK1136:AX1136"/>
    <mergeCell ref="AY1136:BB1136"/>
    <mergeCell ref="BC1136:BF1136"/>
    <mergeCell ref="BG1136:BJ1136"/>
    <mergeCell ref="BK1136:BP1136"/>
    <mergeCell ref="AK1133:AX1133"/>
    <mergeCell ref="AY1133:BB1133"/>
    <mergeCell ref="BC1133:BF1133"/>
    <mergeCell ref="BG1133:BJ1133"/>
    <mergeCell ref="BK1133:BP1133"/>
    <mergeCell ref="AK1134:AX1134"/>
    <mergeCell ref="AY1134:BB1134"/>
    <mergeCell ref="BC1134:BF1134"/>
    <mergeCell ref="BG1134:BJ1134"/>
    <mergeCell ref="BK1134:BP1134"/>
    <mergeCell ref="AY1123:BB1123"/>
    <mergeCell ref="BC1123:BF1123"/>
    <mergeCell ref="BG1123:BJ1123"/>
    <mergeCell ref="BK1123:BP1123"/>
    <mergeCell ref="AK1124:AX1124"/>
    <mergeCell ref="AY1124:BB1124"/>
    <mergeCell ref="BC1124:BF1124"/>
    <mergeCell ref="BG1124:BJ1124"/>
    <mergeCell ref="BK1124:BP1124"/>
    <mergeCell ref="BG1121:BJ1121"/>
    <mergeCell ref="BK1121:BP1121"/>
    <mergeCell ref="AK1122:AX1122"/>
    <mergeCell ref="AY1122:BB1122"/>
    <mergeCell ref="BC1122:BF1122"/>
    <mergeCell ref="BG1122:BJ1122"/>
    <mergeCell ref="BK1122:BP1122"/>
    <mergeCell ref="BG1119:BJ1119"/>
    <mergeCell ref="BK1119:BP1119"/>
    <mergeCell ref="BQ1119:BW1148"/>
    <mergeCell ref="BX1119:CC1148"/>
    <mergeCell ref="CD1119:CI1148"/>
    <mergeCell ref="AK1120:AX1120"/>
    <mergeCell ref="AY1120:BB1120"/>
    <mergeCell ref="BC1120:BF1120"/>
    <mergeCell ref="BG1120:BJ1120"/>
    <mergeCell ref="BK1120:BP1120"/>
    <mergeCell ref="B1119:Y1148"/>
    <mergeCell ref="Z1119:AD1148"/>
    <mergeCell ref="AE1119:AJ1148"/>
    <mergeCell ref="AK1119:AX1119"/>
    <mergeCell ref="AY1119:BB1119"/>
    <mergeCell ref="BC1119:BF1119"/>
    <mergeCell ref="AK1121:AX1121"/>
    <mergeCell ref="AY1121:BB1121"/>
    <mergeCell ref="BC1121:BF1121"/>
    <mergeCell ref="AK1123:AX1123"/>
    <mergeCell ref="AK1131:AX1131"/>
    <mergeCell ref="AY1131:BB1131"/>
    <mergeCell ref="BC1131:BF1131"/>
    <mergeCell ref="BG1131:BJ1131"/>
    <mergeCell ref="BK1131:BP1131"/>
    <mergeCell ref="AK1132:AX1132"/>
    <mergeCell ref="AY1132:BB1132"/>
    <mergeCell ref="BC1132:BF1132"/>
    <mergeCell ref="BG1132:BJ1132"/>
    <mergeCell ref="BK1132:BP1132"/>
    <mergeCell ref="AK1129:AX1129"/>
    <mergeCell ref="AY1129:BB1129"/>
    <mergeCell ref="BC1129:BF1129"/>
    <mergeCell ref="BG1129:BJ1129"/>
    <mergeCell ref="BK1129:BP1129"/>
    <mergeCell ref="AK1130:AX1130"/>
    <mergeCell ref="AY1130:BB1130"/>
    <mergeCell ref="BC1130:BF1130"/>
    <mergeCell ref="BG1130:BJ1130"/>
    <mergeCell ref="BK1130:BP1130"/>
    <mergeCell ref="AK1127:AX1127"/>
    <mergeCell ref="AY1127:BB1127"/>
    <mergeCell ref="BC1127:BF1127"/>
    <mergeCell ref="BG1127:BJ1127"/>
    <mergeCell ref="BK1127:BP1127"/>
    <mergeCell ref="AK1128:AX1128"/>
    <mergeCell ref="AY1128:BB1128"/>
    <mergeCell ref="BC1128:BF1128"/>
    <mergeCell ref="BC1116:BF1118"/>
    <mergeCell ref="BG1116:BJ1118"/>
    <mergeCell ref="BK1116:BP1118"/>
    <mergeCell ref="BQ1116:BW1118"/>
    <mergeCell ref="BX1116:CC1118"/>
    <mergeCell ref="CD1116:CI1118"/>
    <mergeCell ref="B1114:AJ1114"/>
    <mergeCell ref="AK1114:BJ1114"/>
    <mergeCell ref="BK1114:BP1114"/>
    <mergeCell ref="BQ1114:CC1114"/>
    <mergeCell ref="CD1114:CI1114"/>
    <mergeCell ref="B1116:Y1118"/>
    <mergeCell ref="Z1116:AD1118"/>
    <mergeCell ref="AE1116:AJ1118"/>
    <mergeCell ref="AK1116:AX1118"/>
    <mergeCell ref="AY1116:BB1118"/>
    <mergeCell ref="AK1112:AX1112"/>
    <mergeCell ref="AY1112:BB1112"/>
    <mergeCell ref="BC1112:BF1112"/>
    <mergeCell ref="BG1112:BJ1112"/>
    <mergeCell ref="BK1112:BP1112"/>
    <mergeCell ref="AK1113:AX1113"/>
    <mergeCell ref="AY1113:BB1113"/>
    <mergeCell ref="BC1113:BF1113"/>
    <mergeCell ref="BG1113:BJ1113"/>
    <mergeCell ref="BK1113:BP1113"/>
    <mergeCell ref="AK1110:AX1110"/>
    <mergeCell ref="AY1110:BB1110"/>
    <mergeCell ref="BC1110:BF1110"/>
    <mergeCell ref="BG1110:BJ1110"/>
    <mergeCell ref="BK1110:BP1110"/>
    <mergeCell ref="AK1111:AX1111"/>
    <mergeCell ref="AY1111:BB1111"/>
    <mergeCell ref="BC1111:BF1111"/>
    <mergeCell ref="BG1111:BJ1111"/>
    <mergeCell ref="BK1111:BP1111"/>
    <mergeCell ref="AK1108:AX1108"/>
    <mergeCell ref="AY1108:BB1108"/>
    <mergeCell ref="BC1108:BF1108"/>
    <mergeCell ref="BG1108:BJ1108"/>
    <mergeCell ref="BK1108:BP1108"/>
    <mergeCell ref="AK1109:AX1109"/>
    <mergeCell ref="AY1109:BB1109"/>
    <mergeCell ref="BC1109:BF1109"/>
    <mergeCell ref="BG1109:BJ1109"/>
    <mergeCell ref="BK1109:BP1109"/>
    <mergeCell ref="AK1106:AX1106"/>
    <mergeCell ref="AY1106:BB1106"/>
    <mergeCell ref="BC1106:BF1106"/>
    <mergeCell ref="BG1106:BJ1106"/>
    <mergeCell ref="BK1106:BP1106"/>
    <mergeCell ref="AK1107:AX1107"/>
    <mergeCell ref="AY1107:BB1107"/>
    <mergeCell ref="BC1107:BF1107"/>
    <mergeCell ref="BG1107:BJ1107"/>
    <mergeCell ref="BK1107:BP1107"/>
    <mergeCell ref="AK1104:AX1104"/>
    <mergeCell ref="AY1104:BB1104"/>
    <mergeCell ref="BC1104:BF1104"/>
    <mergeCell ref="BG1104:BJ1104"/>
    <mergeCell ref="BK1104:BP1104"/>
    <mergeCell ref="AK1105:AX1105"/>
    <mergeCell ref="AY1105:BB1105"/>
    <mergeCell ref="BC1105:BF1105"/>
    <mergeCell ref="BG1105:BJ1105"/>
    <mergeCell ref="BK1105:BP1105"/>
    <mergeCell ref="AK1102:AX1102"/>
    <mergeCell ref="AY1102:BB1102"/>
    <mergeCell ref="BC1102:BF1102"/>
    <mergeCell ref="BG1102:BJ1102"/>
    <mergeCell ref="BK1102:BP1102"/>
    <mergeCell ref="AK1103:AX1103"/>
    <mergeCell ref="AY1103:BB1103"/>
    <mergeCell ref="BC1103:BF1103"/>
    <mergeCell ref="BG1103:BJ1103"/>
    <mergeCell ref="BK1103:BP1103"/>
    <mergeCell ref="BK1089:BP1089"/>
    <mergeCell ref="BG1086:BJ1086"/>
    <mergeCell ref="BK1086:BP1086"/>
    <mergeCell ref="AK1087:AX1087"/>
    <mergeCell ref="AY1087:BB1087"/>
    <mergeCell ref="BC1087:BF1087"/>
    <mergeCell ref="BG1087:BJ1087"/>
    <mergeCell ref="BK1087:BP1087"/>
    <mergeCell ref="AK1100:AX1100"/>
    <mergeCell ref="AY1100:BB1100"/>
    <mergeCell ref="BC1100:BF1100"/>
    <mergeCell ref="BG1100:BJ1100"/>
    <mergeCell ref="BK1100:BP1100"/>
    <mergeCell ref="AK1101:AX1101"/>
    <mergeCell ref="AY1101:BB1101"/>
    <mergeCell ref="BC1101:BF1101"/>
    <mergeCell ref="BG1101:BJ1101"/>
    <mergeCell ref="BK1101:BP1101"/>
    <mergeCell ref="AK1098:AX1098"/>
    <mergeCell ref="AY1098:BB1098"/>
    <mergeCell ref="BC1098:BF1098"/>
    <mergeCell ref="BG1098:BJ1098"/>
    <mergeCell ref="BK1098:BP1098"/>
    <mergeCell ref="AK1099:AX1099"/>
    <mergeCell ref="AY1099:BB1099"/>
    <mergeCell ref="BC1099:BF1099"/>
    <mergeCell ref="BG1099:BJ1099"/>
    <mergeCell ref="BK1099:BP1099"/>
    <mergeCell ref="AK1096:AX1096"/>
    <mergeCell ref="AY1096:BB1096"/>
    <mergeCell ref="BC1096:BF1096"/>
    <mergeCell ref="BG1096:BJ1096"/>
    <mergeCell ref="BK1096:BP1096"/>
    <mergeCell ref="AK1097:AX1097"/>
    <mergeCell ref="AY1097:BB1097"/>
    <mergeCell ref="BC1097:BF1097"/>
    <mergeCell ref="BG1097:BJ1097"/>
    <mergeCell ref="BK1097:BP1097"/>
    <mergeCell ref="AK1094:AX1094"/>
    <mergeCell ref="AY1094:BB1094"/>
    <mergeCell ref="BC1094:BF1094"/>
    <mergeCell ref="BG1094:BJ1094"/>
    <mergeCell ref="BK1094:BP1094"/>
    <mergeCell ref="AK1095:AX1095"/>
    <mergeCell ref="AY1095:BB1095"/>
    <mergeCell ref="BC1095:BF1095"/>
    <mergeCell ref="BG1095:BJ1095"/>
    <mergeCell ref="BK1095:BP1095"/>
    <mergeCell ref="BG1084:BJ1084"/>
    <mergeCell ref="BK1084:BP1084"/>
    <mergeCell ref="BQ1084:BW1113"/>
    <mergeCell ref="BX1084:CC1113"/>
    <mergeCell ref="CD1084:CI1113"/>
    <mergeCell ref="AK1085:AX1085"/>
    <mergeCell ref="AY1085:BB1085"/>
    <mergeCell ref="BC1085:BF1085"/>
    <mergeCell ref="BG1085:BJ1085"/>
    <mergeCell ref="BK1085:BP1085"/>
    <mergeCell ref="B1084:Y1113"/>
    <mergeCell ref="Z1084:AD1113"/>
    <mergeCell ref="AE1084:AJ1113"/>
    <mergeCell ref="AK1084:AX1084"/>
    <mergeCell ref="AY1084:BB1084"/>
    <mergeCell ref="BC1084:BF1084"/>
    <mergeCell ref="AK1086:AX1086"/>
    <mergeCell ref="AY1086:BB1086"/>
    <mergeCell ref="BC1086:BF1086"/>
    <mergeCell ref="AK1088:AX1088"/>
    <mergeCell ref="BC1081:BF1083"/>
    <mergeCell ref="BG1081:BJ1083"/>
    <mergeCell ref="BK1081:BP1083"/>
    <mergeCell ref="BQ1081:BW1083"/>
    <mergeCell ref="BX1081:CC1083"/>
    <mergeCell ref="CD1081:CI1083"/>
    <mergeCell ref="B1079:AJ1079"/>
    <mergeCell ref="AK1079:BJ1079"/>
    <mergeCell ref="BK1079:BP1079"/>
    <mergeCell ref="BQ1079:CC1079"/>
    <mergeCell ref="CD1079:CI1079"/>
    <mergeCell ref="B1081:Y1083"/>
    <mergeCell ref="Z1081:AD1083"/>
    <mergeCell ref="AE1081:AJ1083"/>
    <mergeCell ref="AK1081:AX1083"/>
    <mergeCell ref="AY1081:BB1083"/>
    <mergeCell ref="AK1092:AX1092"/>
    <mergeCell ref="AY1092:BB1092"/>
    <mergeCell ref="BC1092:BF1092"/>
    <mergeCell ref="BG1092:BJ1092"/>
    <mergeCell ref="BK1092:BP1092"/>
    <mergeCell ref="AK1093:AX1093"/>
    <mergeCell ref="AY1093:BB1093"/>
    <mergeCell ref="BC1093:BF1093"/>
    <mergeCell ref="BG1093:BJ1093"/>
    <mergeCell ref="BK1093:BP1093"/>
    <mergeCell ref="AK1090:AX1090"/>
    <mergeCell ref="AY1090:BB1090"/>
    <mergeCell ref="BC1090:BF1090"/>
    <mergeCell ref="BG1090:BJ1090"/>
    <mergeCell ref="BK1090:BP1090"/>
    <mergeCell ref="AK1091:AX1091"/>
    <mergeCell ref="AY1091:BB1091"/>
    <mergeCell ref="BC1091:BF1091"/>
    <mergeCell ref="BG1091:BJ1091"/>
    <mergeCell ref="BK1091:BP1091"/>
    <mergeCell ref="AY1088:BB1088"/>
    <mergeCell ref="BC1088:BF1088"/>
    <mergeCell ref="BG1088:BJ1088"/>
    <mergeCell ref="BK1088:BP1088"/>
    <mergeCell ref="AK1089:AX1089"/>
    <mergeCell ref="AY1089:BB1089"/>
    <mergeCell ref="BC1089:BF1089"/>
    <mergeCell ref="BG1089:BJ1089"/>
    <mergeCell ref="AK1077:AX1077"/>
    <mergeCell ref="AY1077:BB1077"/>
    <mergeCell ref="BC1077:BF1077"/>
    <mergeCell ref="BG1077:BJ1077"/>
    <mergeCell ref="BK1077:BP1077"/>
    <mergeCell ref="AK1078:AX1078"/>
    <mergeCell ref="AY1078:BB1078"/>
    <mergeCell ref="BC1078:BF1078"/>
    <mergeCell ref="BG1078:BJ1078"/>
    <mergeCell ref="BK1078:BP1078"/>
    <mergeCell ref="AK1075:AX1075"/>
    <mergeCell ref="AY1075:BB1075"/>
    <mergeCell ref="BC1075:BF1075"/>
    <mergeCell ref="BG1075:BJ1075"/>
    <mergeCell ref="BK1075:BP1075"/>
    <mergeCell ref="AK1076:AX1076"/>
    <mergeCell ref="AY1076:BB1076"/>
    <mergeCell ref="BC1076:BF1076"/>
    <mergeCell ref="BG1076:BJ1076"/>
    <mergeCell ref="BK1076:BP1076"/>
    <mergeCell ref="AK1073:AX1073"/>
    <mergeCell ref="AY1073:BB1073"/>
    <mergeCell ref="BC1073:BF1073"/>
    <mergeCell ref="BG1073:BJ1073"/>
    <mergeCell ref="BK1073:BP1073"/>
    <mergeCell ref="AK1074:AX1074"/>
    <mergeCell ref="AY1074:BB1074"/>
    <mergeCell ref="BC1074:BF1074"/>
    <mergeCell ref="BG1074:BJ1074"/>
    <mergeCell ref="BK1074:BP1074"/>
    <mergeCell ref="AK1071:AX1071"/>
    <mergeCell ref="AY1071:BB1071"/>
    <mergeCell ref="BC1071:BF1071"/>
    <mergeCell ref="BG1071:BJ1071"/>
    <mergeCell ref="BK1071:BP1071"/>
    <mergeCell ref="AK1072:AX1072"/>
    <mergeCell ref="AY1072:BB1072"/>
    <mergeCell ref="BC1072:BF1072"/>
    <mergeCell ref="BG1072:BJ1072"/>
    <mergeCell ref="BK1072:BP1072"/>
    <mergeCell ref="BG1058:BJ1058"/>
    <mergeCell ref="BK1058:BP1058"/>
    <mergeCell ref="AK1055:AX1055"/>
    <mergeCell ref="AY1055:BB1055"/>
    <mergeCell ref="BC1055:BF1055"/>
    <mergeCell ref="BG1055:BJ1055"/>
    <mergeCell ref="BK1055:BP1055"/>
    <mergeCell ref="AK1056:AX1056"/>
    <mergeCell ref="AY1056:BB1056"/>
    <mergeCell ref="BC1056:BF1056"/>
    <mergeCell ref="BG1056:BJ1056"/>
    <mergeCell ref="BK1056:BP1056"/>
    <mergeCell ref="AK1069:AX1069"/>
    <mergeCell ref="AY1069:BB1069"/>
    <mergeCell ref="BC1069:BF1069"/>
    <mergeCell ref="BG1069:BJ1069"/>
    <mergeCell ref="BK1069:BP1069"/>
    <mergeCell ref="AK1070:AX1070"/>
    <mergeCell ref="AY1070:BB1070"/>
    <mergeCell ref="BC1070:BF1070"/>
    <mergeCell ref="BG1070:BJ1070"/>
    <mergeCell ref="BK1070:BP1070"/>
    <mergeCell ref="AK1067:AX1067"/>
    <mergeCell ref="AY1067:BB1067"/>
    <mergeCell ref="BC1067:BF1067"/>
    <mergeCell ref="BG1067:BJ1067"/>
    <mergeCell ref="BK1067:BP1067"/>
    <mergeCell ref="AK1068:AX1068"/>
    <mergeCell ref="AY1068:BB1068"/>
    <mergeCell ref="BC1068:BF1068"/>
    <mergeCell ref="BG1068:BJ1068"/>
    <mergeCell ref="BK1068:BP1068"/>
    <mergeCell ref="AK1065:AX1065"/>
    <mergeCell ref="AY1065:BB1065"/>
    <mergeCell ref="BC1065:BF1065"/>
    <mergeCell ref="BG1065:BJ1065"/>
    <mergeCell ref="BK1065:BP1065"/>
    <mergeCell ref="AK1066:AX1066"/>
    <mergeCell ref="AY1066:BB1066"/>
    <mergeCell ref="BC1066:BF1066"/>
    <mergeCell ref="BG1066:BJ1066"/>
    <mergeCell ref="BK1066:BP1066"/>
    <mergeCell ref="AK1063:AX1063"/>
    <mergeCell ref="AY1063:BB1063"/>
    <mergeCell ref="BC1063:BF1063"/>
    <mergeCell ref="BG1063:BJ1063"/>
    <mergeCell ref="BK1063:BP1063"/>
    <mergeCell ref="AK1064:AX1064"/>
    <mergeCell ref="AY1064:BB1064"/>
    <mergeCell ref="BC1064:BF1064"/>
    <mergeCell ref="BG1064:BJ1064"/>
    <mergeCell ref="BK1064:BP1064"/>
    <mergeCell ref="AY1053:BB1053"/>
    <mergeCell ref="BC1053:BF1053"/>
    <mergeCell ref="BG1053:BJ1053"/>
    <mergeCell ref="BK1053:BP1053"/>
    <mergeCell ref="AK1054:AX1054"/>
    <mergeCell ref="AY1054:BB1054"/>
    <mergeCell ref="BC1054:BF1054"/>
    <mergeCell ref="BG1054:BJ1054"/>
    <mergeCell ref="BK1054:BP1054"/>
    <mergeCell ref="BG1051:BJ1051"/>
    <mergeCell ref="BK1051:BP1051"/>
    <mergeCell ref="AK1052:AX1052"/>
    <mergeCell ref="AY1052:BB1052"/>
    <mergeCell ref="BC1052:BF1052"/>
    <mergeCell ref="BG1052:BJ1052"/>
    <mergeCell ref="BK1052:BP1052"/>
    <mergeCell ref="BG1049:BJ1049"/>
    <mergeCell ref="BK1049:BP1049"/>
    <mergeCell ref="BQ1049:BW1078"/>
    <mergeCell ref="BX1049:CC1078"/>
    <mergeCell ref="CD1049:CI1078"/>
    <mergeCell ref="AK1050:AX1050"/>
    <mergeCell ref="AY1050:BB1050"/>
    <mergeCell ref="BC1050:BF1050"/>
    <mergeCell ref="BG1050:BJ1050"/>
    <mergeCell ref="BK1050:BP1050"/>
    <mergeCell ref="B1049:Y1078"/>
    <mergeCell ref="Z1049:AD1078"/>
    <mergeCell ref="AE1049:AJ1078"/>
    <mergeCell ref="AK1049:AX1049"/>
    <mergeCell ref="AY1049:BB1049"/>
    <mergeCell ref="BC1049:BF1049"/>
    <mergeCell ref="AK1051:AX1051"/>
    <mergeCell ref="AY1051:BB1051"/>
    <mergeCell ref="BC1051:BF1051"/>
    <mergeCell ref="AK1053:AX1053"/>
    <mergeCell ref="AK1061:AX1061"/>
    <mergeCell ref="AY1061:BB1061"/>
    <mergeCell ref="BC1061:BF1061"/>
    <mergeCell ref="BG1061:BJ1061"/>
    <mergeCell ref="BK1061:BP1061"/>
    <mergeCell ref="AK1062:AX1062"/>
    <mergeCell ref="AY1062:BB1062"/>
    <mergeCell ref="BC1062:BF1062"/>
    <mergeCell ref="BG1062:BJ1062"/>
    <mergeCell ref="BK1062:BP1062"/>
    <mergeCell ref="AK1059:AX1059"/>
    <mergeCell ref="AY1059:BB1059"/>
    <mergeCell ref="BC1059:BF1059"/>
    <mergeCell ref="BG1059:BJ1059"/>
    <mergeCell ref="BK1059:BP1059"/>
    <mergeCell ref="AK1060:AX1060"/>
    <mergeCell ref="AY1060:BB1060"/>
    <mergeCell ref="BC1060:BF1060"/>
    <mergeCell ref="BG1060:BJ1060"/>
    <mergeCell ref="BK1060:BP1060"/>
    <mergeCell ref="AK1057:AX1057"/>
    <mergeCell ref="AY1057:BB1057"/>
    <mergeCell ref="BC1057:BF1057"/>
    <mergeCell ref="BG1057:BJ1057"/>
    <mergeCell ref="BK1057:BP1057"/>
    <mergeCell ref="AK1058:AX1058"/>
    <mergeCell ref="AY1058:BB1058"/>
    <mergeCell ref="BC1058:BF1058"/>
    <mergeCell ref="BC1046:BF1048"/>
    <mergeCell ref="BG1046:BJ1048"/>
    <mergeCell ref="BK1046:BP1048"/>
    <mergeCell ref="BQ1046:BW1048"/>
    <mergeCell ref="BX1046:CC1048"/>
    <mergeCell ref="CD1046:CI1048"/>
    <mergeCell ref="B1044:AJ1044"/>
    <mergeCell ref="AK1044:BJ1044"/>
    <mergeCell ref="BK1044:BP1044"/>
    <mergeCell ref="BQ1044:CC1044"/>
    <mergeCell ref="CD1044:CI1044"/>
    <mergeCell ref="B1046:Y1048"/>
    <mergeCell ref="Z1046:AD1048"/>
    <mergeCell ref="AE1046:AJ1048"/>
    <mergeCell ref="AK1046:AX1048"/>
    <mergeCell ref="AY1046:BB1048"/>
    <mergeCell ref="AK1042:AX1042"/>
    <mergeCell ref="AY1042:BB1042"/>
    <mergeCell ref="BC1042:BF1042"/>
    <mergeCell ref="BG1042:BJ1042"/>
    <mergeCell ref="BK1042:BP1042"/>
    <mergeCell ref="AK1043:AX1043"/>
    <mergeCell ref="AY1043:BB1043"/>
    <mergeCell ref="BC1043:BF1043"/>
    <mergeCell ref="BG1043:BJ1043"/>
    <mergeCell ref="BK1043:BP1043"/>
    <mergeCell ref="AK1040:AX1040"/>
    <mergeCell ref="AY1040:BB1040"/>
    <mergeCell ref="BC1040:BF1040"/>
    <mergeCell ref="BG1040:BJ1040"/>
    <mergeCell ref="BK1040:BP1040"/>
    <mergeCell ref="AK1041:AX1041"/>
    <mergeCell ref="AY1041:BB1041"/>
    <mergeCell ref="BC1041:BF1041"/>
    <mergeCell ref="BG1041:BJ1041"/>
    <mergeCell ref="BK1041:BP1041"/>
    <mergeCell ref="AK1038:AX1038"/>
    <mergeCell ref="AY1038:BB1038"/>
    <mergeCell ref="BC1038:BF1038"/>
    <mergeCell ref="BG1038:BJ1038"/>
    <mergeCell ref="BK1038:BP1038"/>
    <mergeCell ref="AK1039:AX1039"/>
    <mergeCell ref="AY1039:BB1039"/>
    <mergeCell ref="BC1039:BF1039"/>
    <mergeCell ref="BG1039:BJ1039"/>
    <mergeCell ref="BK1039:BP1039"/>
    <mergeCell ref="AK1036:AX1036"/>
    <mergeCell ref="AY1036:BB1036"/>
    <mergeCell ref="BC1036:BF1036"/>
    <mergeCell ref="BG1036:BJ1036"/>
    <mergeCell ref="BK1036:BP1036"/>
    <mergeCell ref="AK1037:AX1037"/>
    <mergeCell ref="AY1037:BB1037"/>
    <mergeCell ref="BC1037:BF1037"/>
    <mergeCell ref="BG1037:BJ1037"/>
    <mergeCell ref="BK1037:BP1037"/>
    <mergeCell ref="AK1034:AX1034"/>
    <mergeCell ref="AY1034:BB1034"/>
    <mergeCell ref="BC1034:BF1034"/>
    <mergeCell ref="BG1034:BJ1034"/>
    <mergeCell ref="BK1034:BP1034"/>
    <mergeCell ref="AK1035:AX1035"/>
    <mergeCell ref="AY1035:BB1035"/>
    <mergeCell ref="BC1035:BF1035"/>
    <mergeCell ref="BG1035:BJ1035"/>
    <mergeCell ref="BK1035:BP1035"/>
    <mergeCell ref="AK1032:AX1032"/>
    <mergeCell ref="AY1032:BB1032"/>
    <mergeCell ref="BC1032:BF1032"/>
    <mergeCell ref="BG1032:BJ1032"/>
    <mergeCell ref="BK1032:BP1032"/>
    <mergeCell ref="AK1033:AX1033"/>
    <mergeCell ref="AY1033:BB1033"/>
    <mergeCell ref="BC1033:BF1033"/>
    <mergeCell ref="BG1033:BJ1033"/>
    <mergeCell ref="BK1033:BP1033"/>
    <mergeCell ref="BK1019:BP1019"/>
    <mergeCell ref="BG1016:BJ1016"/>
    <mergeCell ref="BK1016:BP1016"/>
    <mergeCell ref="AK1017:AX1017"/>
    <mergeCell ref="AY1017:BB1017"/>
    <mergeCell ref="BC1017:BF1017"/>
    <mergeCell ref="BG1017:BJ1017"/>
    <mergeCell ref="BK1017:BP1017"/>
    <mergeCell ref="AK1030:AX1030"/>
    <mergeCell ref="AY1030:BB1030"/>
    <mergeCell ref="BC1030:BF1030"/>
    <mergeCell ref="BG1030:BJ1030"/>
    <mergeCell ref="BK1030:BP1030"/>
    <mergeCell ref="AK1031:AX1031"/>
    <mergeCell ref="AY1031:BB1031"/>
    <mergeCell ref="BC1031:BF1031"/>
    <mergeCell ref="BG1031:BJ1031"/>
    <mergeCell ref="BK1031:BP1031"/>
    <mergeCell ref="AK1028:AX1028"/>
    <mergeCell ref="AY1028:BB1028"/>
    <mergeCell ref="BC1028:BF1028"/>
    <mergeCell ref="BG1028:BJ1028"/>
    <mergeCell ref="BK1028:BP1028"/>
    <mergeCell ref="AK1029:AX1029"/>
    <mergeCell ref="AY1029:BB1029"/>
    <mergeCell ref="BC1029:BF1029"/>
    <mergeCell ref="BG1029:BJ1029"/>
    <mergeCell ref="BK1029:BP1029"/>
    <mergeCell ref="AK1026:AX1026"/>
    <mergeCell ref="AY1026:BB1026"/>
    <mergeCell ref="BC1026:BF1026"/>
    <mergeCell ref="BG1026:BJ1026"/>
    <mergeCell ref="BK1026:BP1026"/>
    <mergeCell ref="AK1027:AX1027"/>
    <mergeCell ref="AY1027:BB1027"/>
    <mergeCell ref="BC1027:BF1027"/>
    <mergeCell ref="BG1027:BJ1027"/>
    <mergeCell ref="BK1027:BP1027"/>
    <mergeCell ref="AK1024:AX1024"/>
    <mergeCell ref="AY1024:BB1024"/>
    <mergeCell ref="BC1024:BF1024"/>
    <mergeCell ref="BG1024:BJ1024"/>
    <mergeCell ref="BK1024:BP1024"/>
    <mergeCell ref="AK1025:AX1025"/>
    <mergeCell ref="AY1025:BB1025"/>
    <mergeCell ref="BC1025:BF1025"/>
    <mergeCell ref="BG1025:BJ1025"/>
    <mergeCell ref="BK1025:BP1025"/>
    <mergeCell ref="BG1014:BJ1014"/>
    <mergeCell ref="BK1014:BP1014"/>
    <mergeCell ref="BQ1014:BW1043"/>
    <mergeCell ref="BX1014:CC1043"/>
    <mergeCell ref="CD1014:CI1043"/>
    <mergeCell ref="AK1015:AX1015"/>
    <mergeCell ref="AY1015:BB1015"/>
    <mergeCell ref="BC1015:BF1015"/>
    <mergeCell ref="BG1015:BJ1015"/>
    <mergeCell ref="BK1015:BP1015"/>
    <mergeCell ref="B1014:Y1043"/>
    <mergeCell ref="Z1014:AD1043"/>
    <mergeCell ref="AE1014:AJ1043"/>
    <mergeCell ref="AK1014:AX1014"/>
    <mergeCell ref="AY1014:BB1014"/>
    <mergeCell ref="BC1014:BF1014"/>
    <mergeCell ref="AK1016:AX1016"/>
    <mergeCell ref="AY1016:BB1016"/>
    <mergeCell ref="BC1016:BF1016"/>
    <mergeCell ref="AK1018:AX1018"/>
    <mergeCell ref="BC1011:BF1013"/>
    <mergeCell ref="BG1011:BJ1013"/>
    <mergeCell ref="BK1011:BP1013"/>
    <mergeCell ref="BQ1011:BW1013"/>
    <mergeCell ref="BX1011:CC1013"/>
    <mergeCell ref="CD1011:CI1013"/>
    <mergeCell ref="B1009:AJ1009"/>
    <mergeCell ref="AK1009:BJ1009"/>
    <mergeCell ref="BK1009:BP1009"/>
    <mergeCell ref="BQ1009:CC1009"/>
    <mergeCell ref="CD1009:CI1009"/>
    <mergeCell ref="B1011:Y1013"/>
    <mergeCell ref="Z1011:AD1013"/>
    <mergeCell ref="AE1011:AJ1013"/>
    <mergeCell ref="AK1011:AX1013"/>
    <mergeCell ref="AY1011:BB1013"/>
    <mergeCell ref="AK1022:AX1022"/>
    <mergeCell ref="AY1022:BB1022"/>
    <mergeCell ref="BC1022:BF1022"/>
    <mergeCell ref="BG1022:BJ1022"/>
    <mergeCell ref="BK1022:BP1022"/>
    <mergeCell ref="AK1023:AX1023"/>
    <mergeCell ref="AY1023:BB1023"/>
    <mergeCell ref="BC1023:BF1023"/>
    <mergeCell ref="BG1023:BJ1023"/>
    <mergeCell ref="BK1023:BP1023"/>
    <mergeCell ref="AK1020:AX1020"/>
    <mergeCell ref="AY1020:BB1020"/>
    <mergeCell ref="BC1020:BF1020"/>
    <mergeCell ref="BG1020:BJ1020"/>
    <mergeCell ref="BK1020:BP1020"/>
    <mergeCell ref="AK1021:AX1021"/>
    <mergeCell ref="AY1021:BB1021"/>
    <mergeCell ref="BC1021:BF1021"/>
    <mergeCell ref="BG1021:BJ1021"/>
    <mergeCell ref="BK1021:BP1021"/>
    <mergeCell ref="AY1018:BB1018"/>
    <mergeCell ref="BC1018:BF1018"/>
    <mergeCell ref="BG1018:BJ1018"/>
    <mergeCell ref="BK1018:BP1018"/>
    <mergeCell ref="AK1019:AX1019"/>
    <mergeCell ref="AY1019:BB1019"/>
    <mergeCell ref="BC1019:BF1019"/>
    <mergeCell ref="BG1019:BJ1019"/>
    <mergeCell ref="AK1007:AX1007"/>
    <mergeCell ref="AY1007:BB1007"/>
    <mergeCell ref="BC1007:BF1007"/>
    <mergeCell ref="BG1007:BJ1007"/>
    <mergeCell ref="BK1007:BP1007"/>
    <mergeCell ref="AK1008:AX1008"/>
    <mergeCell ref="AY1008:BB1008"/>
    <mergeCell ref="BC1008:BF1008"/>
    <mergeCell ref="BG1008:BJ1008"/>
    <mergeCell ref="BK1008:BP1008"/>
    <mergeCell ref="AK1005:AX1005"/>
    <mergeCell ref="AY1005:BB1005"/>
    <mergeCell ref="BC1005:BF1005"/>
    <mergeCell ref="BG1005:BJ1005"/>
    <mergeCell ref="BK1005:BP1005"/>
    <mergeCell ref="AK1006:AX1006"/>
    <mergeCell ref="AY1006:BB1006"/>
    <mergeCell ref="BC1006:BF1006"/>
    <mergeCell ref="BG1006:BJ1006"/>
    <mergeCell ref="BK1006:BP1006"/>
    <mergeCell ref="AK1003:AX1003"/>
    <mergeCell ref="AY1003:BB1003"/>
    <mergeCell ref="BC1003:BF1003"/>
    <mergeCell ref="BG1003:BJ1003"/>
    <mergeCell ref="BK1003:BP1003"/>
    <mergeCell ref="AK1004:AX1004"/>
    <mergeCell ref="AY1004:BB1004"/>
    <mergeCell ref="BC1004:BF1004"/>
    <mergeCell ref="BG1004:BJ1004"/>
    <mergeCell ref="BK1004:BP1004"/>
    <mergeCell ref="AK1001:AX1001"/>
    <mergeCell ref="AY1001:BB1001"/>
    <mergeCell ref="BC1001:BF1001"/>
    <mergeCell ref="BG1001:BJ1001"/>
    <mergeCell ref="BK1001:BP1001"/>
    <mergeCell ref="AK1002:AX1002"/>
    <mergeCell ref="AY1002:BB1002"/>
    <mergeCell ref="BC1002:BF1002"/>
    <mergeCell ref="BG1002:BJ1002"/>
    <mergeCell ref="BK1002:BP1002"/>
    <mergeCell ref="BG988:BJ988"/>
    <mergeCell ref="BK988:BP988"/>
    <mergeCell ref="AK985:AX985"/>
    <mergeCell ref="AY985:BB985"/>
    <mergeCell ref="BC985:BF985"/>
    <mergeCell ref="BG985:BJ985"/>
    <mergeCell ref="BK985:BP985"/>
    <mergeCell ref="AK986:AX986"/>
    <mergeCell ref="AY986:BB986"/>
    <mergeCell ref="BC986:BF986"/>
    <mergeCell ref="BG986:BJ986"/>
    <mergeCell ref="BK986:BP986"/>
    <mergeCell ref="AK999:AX999"/>
    <mergeCell ref="AY999:BB999"/>
    <mergeCell ref="BC999:BF999"/>
    <mergeCell ref="BG999:BJ999"/>
    <mergeCell ref="BK999:BP999"/>
    <mergeCell ref="AK1000:AX1000"/>
    <mergeCell ref="AY1000:BB1000"/>
    <mergeCell ref="BC1000:BF1000"/>
    <mergeCell ref="BG1000:BJ1000"/>
    <mergeCell ref="BK1000:BP1000"/>
    <mergeCell ref="AK997:AX997"/>
    <mergeCell ref="AY997:BB997"/>
    <mergeCell ref="BC997:BF997"/>
    <mergeCell ref="BG997:BJ997"/>
    <mergeCell ref="BK997:BP997"/>
    <mergeCell ref="AK998:AX998"/>
    <mergeCell ref="AY998:BB998"/>
    <mergeCell ref="BC998:BF998"/>
    <mergeCell ref="BG998:BJ998"/>
    <mergeCell ref="BK998:BP998"/>
    <mergeCell ref="AK995:AX995"/>
    <mergeCell ref="AY995:BB995"/>
    <mergeCell ref="BC995:BF995"/>
    <mergeCell ref="BG995:BJ995"/>
    <mergeCell ref="BK995:BP995"/>
    <mergeCell ref="AK996:AX996"/>
    <mergeCell ref="AY996:BB996"/>
    <mergeCell ref="BC996:BF996"/>
    <mergeCell ref="BG996:BJ996"/>
    <mergeCell ref="BK996:BP996"/>
    <mergeCell ref="AK993:AX993"/>
    <mergeCell ref="AY993:BB993"/>
    <mergeCell ref="BC993:BF993"/>
    <mergeCell ref="BG993:BJ993"/>
    <mergeCell ref="BK993:BP993"/>
    <mergeCell ref="AK994:AX994"/>
    <mergeCell ref="AY994:BB994"/>
    <mergeCell ref="BC994:BF994"/>
    <mergeCell ref="BG994:BJ994"/>
    <mergeCell ref="BK994:BP994"/>
    <mergeCell ref="AY983:BB983"/>
    <mergeCell ref="BC983:BF983"/>
    <mergeCell ref="BG983:BJ983"/>
    <mergeCell ref="BK983:BP983"/>
    <mergeCell ref="AK984:AX984"/>
    <mergeCell ref="AY984:BB984"/>
    <mergeCell ref="BC984:BF984"/>
    <mergeCell ref="BG984:BJ984"/>
    <mergeCell ref="BK984:BP984"/>
    <mergeCell ref="BG981:BJ981"/>
    <mergeCell ref="BK981:BP981"/>
    <mergeCell ref="AK982:AX982"/>
    <mergeCell ref="AY982:BB982"/>
    <mergeCell ref="BC982:BF982"/>
    <mergeCell ref="BG982:BJ982"/>
    <mergeCell ref="BK982:BP982"/>
    <mergeCell ref="BG979:BJ979"/>
    <mergeCell ref="BK979:BP979"/>
    <mergeCell ref="BQ979:BW1008"/>
    <mergeCell ref="BX979:CC1008"/>
    <mergeCell ref="CD979:CI1008"/>
    <mergeCell ref="AK980:AX980"/>
    <mergeCell ref="AY980:BB980"/>
    <mergeCell ref="BC980:BF980"/>
    <mergeCell ref="BG980:BJ980"/>
    <mergeCell ref="BK980:BP980"/>
    <mergeCell ref="B979:Y1008"/>
    <mergeCell ref="Z979:AD1008"/>
    <mergeCell ref="AE979:AJ1008"/>
    <mergeCell ref="AK979:AX979"/>
    <mergeCell ref="AY979:BB979"/>
    <mergeCell ref="BC979:BF979"/>
    <mergeCell ref="AK981:AX981"/>
    <mergeCell ref="AY981:BB981"/>
    <mergeCell ref="BC981:BF981"/>
    <mergeCell ref="AK983:AX983"/>
    <mergeCell ref="AK991:AX991"/>
    <mergeCell ref="AY991:BB991"/>
    <mergeCell ref="BC991:BF991"/>
    <mergeCell ref="BG991:BJ991"/>
    <mergeCell ref="BK991:BP991"/>
    <mergeCell ref="AK992:AX992"/>
    <mergeCell ref="AY992:BB992"/>
    <mergeCell ref="BC992:BF992"/>
    <mergeCell ref="BG992:BJ992"/>
    <mergeCell ref="BK992:BP992"/>
    <mergeCell ref="AK989:AX989"/>
    <mergeCell ref="AY989:BB989"/>
    <mergeCell ref="BC989:BF989"/>
    <mergeCell ref="BG989:BJ989"/>
    <mergeCell ref="BK989:BP989"/>
    <mergeCell ref="AK990:AX990"/>
    <mergeCell ref="AY990:BB990"/>
    <mergeCell ref="BC990:BF990"/>
    <mergeCell ref="BG990:BJ990"/>
    <mergeCell ref="BK990:BP990"/>
    <mergeCell ref="AK987:AX987"/>
    <mergeCell ref="AY987:BB987"/>
    <mergeCell ref="BC987:BF987"/>
    <mergeCell ref="BG987:BJ987"/>
    <mergeCell ref="BK987:BP987"/>
    <mergeCell ref="AK988:AX988"/>
    <mergeCell ref="AY988:BB988"/>
    <mergeCell ref="BC988:BF988"/>
    <mergeCell ref="BC976:BF978"/>
    <mergeCell ref="BG976:BJ978"/>
    <mergeCell ref="BK976:BP978"/>
    <mergeCell ref="BQ976:BW978"/>
    <mergeCell ref="BX976:CC978"/>
    <mergeCell ref="CD976:CI978"/>
    <mergeCell ref="B974:AJ974"/>
    <mergeCell ref="AK974:BJ974"/>
    <mergeCell ref="BK974:BP974"/>
    <mergeCell ref="BQ974:CC974"/>
    <mergeCell ref="CD974:CI974"/>
    <mergeCell ref="B976:Y978"/>
    <mergeCell ref="Z976:AD978"/>
    <mergeCell ref="AE976:AJ978"/>
    <mergeCell ref="AK976:AX978"/>
    <mergeCell ref="AY976:BB978"/>
    <mergeCell ref="AK972:AX972"/>
    <mergeCell ref="AY972:BB972"/>
    <mergeCell ref="BC972:BF972"/>
    <mergeCell ref="BG972:BJ972"/>
    <mergeCell ref="BK972:BP972"/>
    <mergeCell ref="AK973:AX973"/>
    <mergeCell ref="AY973:BB973"/>
    <mergeCell ref="BC973:BF973"/>
    <mergeCell ref="BG973:BJ973"/>
    <mergeCell ref="BK973:BP973"/>
    <mergeCell ref="AK970:AX970"/>
    <mergeCell ref="AY970:BB970"/>
    <mergeCell ref="BC970:BF970"/>
    <mergeCell ref="BG970:BJ970"/>
    <mergeCell ref="BK970:BP970"/>
    <mergeCell ref="AK971:AX971"/>
    <mergeCell ref="AY971:BB971"/>
    <mergeCell ref="BC971:BF971"/>
    <mergeCell ref="BG971:BJ971"/>
    <mergeCell ref="BK971:BP971"/>
    <mergeCell ref="AK968:AX968"/>
    <mergeCell ref="AY968:BB968"/>
    <mergeCell ref="BC968:BF968"/>
    <mergeCell ref="BG968:BJ968"/>
    <mergeCell ref="BK968:BP968"/>
    <mergeCell ref="AK969:AX969"/>
    <mergeCell ref="AY969:BB969"/>
    <mergeCell ref="BC969:BF969"/>
    <mergeCell ref="BG969:BJ969"/>
    <mergeCell ref="BK969:BP969"/>
    <mergeCell ref="AK966:AX966"/>
    <mergeCell ref="AY966:BB966"/>
    <mergeCell ref="BC966:BF966"/>
    <mergeCell ref="BG966:BJ966"/>
    <mergeCell ref="BK966:BP966"/>
    <mergeCell ref="AK967:AX967"/>
    <mergeCell ref="AY967:BB967"/>
    <mergeCell ref="BC967:BF967"/>
    <mergeCell ref="BG967:BJ967"/>
    <mergeCell ref="BK967:BP967"/>
    <mergeCell ref="AK964:AX964"/>
    <mergeCell ref="AY964:BB964"/>
    <mergeCell ref="BC964:BF964"/>
    <mergeCell ref="BG964:BJ964"/>
    <mergeCell ref="BK964:BP964"/>
    <mergeCell ref="AK965:AX965"/>
    <mergeCell ref="AY965:BB965"/>
    <mergeCell ref="BC965:BF965"/>
    <mergeCell ref="BG965:BJ965"/>
    <mergeCell ref="BK965:BP965"/>
    <mergeCell ref="AK962:AX962"/>
    <mergeCell ref="AY962:BB962"/>
    <mergeCell ref="BC962:BF962"/>
    <mergeCell ref="BG962:BJ962"/>
    <mergeCell ref="BK962:BP962"/>
    <mergeCell ref="AK963:AX963"/>
    <mergeCell ref="AY963:BB963"/>
    <mergeCell ref="BC963:BF963"/>
    <mergeCell ref="BG963:BJ963"/>
    <mergeCell ref="BK963:BP963"/>
    <mergeCell ref="BK949:BP949"/>
    <mergeCell ref="BG946:BJ946"/>
    <mergeCell ref="BK946:BP946"/>
    <mergeCell ref="AK947:AX947"/>
    <mergeCell ref="AY947:BB947"/>
    <mergeCell ref="BC947:BF947"/>
    <mergeCell ref="BG947:BJ947"/>
    <mergeCell ref="BK947:BP947"/>
    <mergeCell ref="AK960:AX960"/>
    <mergeCell ref="AY960:BB960"/>
    <mergeCell ref="BC960:BF960"/>
    <mergeCell ref="BG960:BJ960"/>
    <mergeCell ref="BK960:BP960"/>
    <mergeCell ref="AK961:AX961"/>
    <mergeCell ref="AY961:BB961"/>
    <mergeCell ref="BC961:BF961"/>
    <mergeCell ref="BG961:BJ961"/>
    <mergeCell ref="BK961:BP961"/>
    <mergeCell ref="AK958:AX958"/>
    <mergeCell ref="AY958:BB958"/>
    <mergeCell ref="BC958:BF958"/>
    <mergeCell ref="BG958:BJ958"/>
    <mergeCell ref="BK958:BP958"/>
    <mergeCell ref="AK959:AX959"/>
    <mergeCell ref="AY959:BB959"/>
    <mergeCell ref="BC959:BF959"/>
    <mergeCell ref="BG959:BJ959"/>
    <mergeCell ref="BK959:BP959"/>
    <mergeCell ref="AK956:AX956"/>
    <mergeCell ref="AY956:BB956"/>
    <mergeCell ref="BC956:BF956"/>
    <mergeCell ref="BG956:BJ956"/>
    <mergeCell ref="BK956:BP956"/>
    <mergeCell ref="AK957:AX957"/>
    <mergeCell ref="AY957:BB957"/>
    <mergeCell ref="BC957:BF957"/>
    <mergeCell ref="BG957:BJ957"/>
    <mergeCell ref="BK957:BP957"/>
    <mergeCell ref="AK954:AX954"/>
    <mergeCell ref="AY954:BB954"/>
    <mergeCell ref="BC954:BF954"/>
    <mergeCell ref="BG954:BJ954"/>
    <mergeCell ref="BK954:BP954"/>
    <mergeCell ref="AK955:AX955"/>
    <mergeCell ref="AY955:BB955"/>
    <mergeCell ref="BC955:BF955"/>
    <mergeCell ref="BG955:BJ955"/>
    <mergeCell ref="BK955:BP955"/>
    <mergeCell ref="BG944:BJ944"/>
    <mergeCell ref="BK944:BP944"/>
    <mergeCell ref="BQ944:BW973"/>
    <mergeCell ref="BX944:CC973"/>
    <mergeCell ref="CD944:CI973"/>
    <mergeCell ref="AK945:AX945"/>
    <mergeCell ref="AY945:BB945"/>
    <mergeCell ref="BC945:BF945"/>
    <mergeCell ref="BG945:BJ945"/>
    <mergeCell ref="BK945:BP945"/>
    <mergeCell ref="B944:Y973"/>
    <mergeCell ref="Z944:AD973"/>
    <mergeCell ref="AE944:AJ973"/>
    <mergeCell ref="AK944:AX944"/>
    <mergeCell ref="AY944:BB944"/>
    <mergeCell ref="BC944:BF944"/>
    <mergeCell ref="AK946:AX946"/>
    <mergeCell ref="AY946:BB946"/>
    <mergeCell ref="BC946:BF946"/>
    <mergeCell ref="AK948:AX948"/>
    <mergeCell ref="BC941:BF943"/>
    <mergeCell ref="BG941:BJ943"/>
    <mergeCell ref="BK941:BP943"/>
    <mergeCell ref="BQ941:BW943"/>
    <mergeCell ref="BX941:CC943"/>
    <mergeCell ref="CD941:CI943"/>
    <mergeCell ref="B939:AJ939"/>
    <mergeCell ref="AK939:BJ939"/>
    <mergeCell ref="BK939:BP939"/>
    <mergeCell ref="BQ939:CC939"/>
    <mergeCell ref="CD939:CI939"/>
    <mergeCell ref="B941:Y943"/>
    <mergeCell ref="Z941:AD943"/>
    <mergeCell ref="AE941:AJ943"/>
    <mergeCell ref="AK941:AX943"/>
    <mergeCell ref="AY941:BB943"/>
    <mergeCell ref="AK952:AX952"/>
    <mergeCell ref="AY952:BB952"/>
    <mergeCell ref="BC952:BF952"/>
    <mergeCell ref="BG952:BJ952"/>
    <mergeCell ref="BK952:BP952"/>
    <mergeCell ref="AK953:AX953"/>
    <mergeCell ref="AY953:BB953"/>
    <mergeCell ref="BC953:BF953"/>
    <mergeCell ref="BG953:BJ953"/>
    <mergeCell ref="BK953:BP953"/>
    <mergeCell ref="AK950:AX950"/>
    <mergeCell ref="AY950:BB950"/>
    <mergeCell ref="BC950:BF950"/>
    <mergeCell ref="BG950:BJ950"/>
    <mergeCell ref="BK950:BP950"/>
    <mergeCell ref="AK951:AX951"/>
    <mergeCell ref="AY951:BB951"/>
    <mergeCell ref="BC951:BF951"/>
    <mergeCell ref="BG951:BJ951"/>
    <mergeCell ref="BK951:BP951"/>
    <mergeCell ref="AY948:BB948"/>
    <mergeCell ref="BC948:BF948"/>
    <mergeCell ref="BG948:BJ948"/>
    <mergeCell ref="BK948:BP948"/>
    <mergeCell ref="AK949:AX949"/>
    <mergeCell ref="AY949:BB949"/>
    <mergeCell ref="BC949:BF949"/>
    <mergeCell ref="BG949:BJ949"/>
    <mergeCell ref="AK937:AX937"/>
    <mergeCell ref="AY937:BB937"/>
    <mergeCell ref="BC937:BF937"/>
    <mergeCell ref="BG937:BJ937"/>
    <mergeCell ref="BK937:BP937"/>
    <mergeCell ref="AK938:AX938"/>
    <mergeCell ref="AY938:BB938"/>
    <mergeCell ref="BC938:BF938"/>
    <mergeCell ref="BG938:BJ938"/>
    <mergeCell ref="BK938:BP938"/>
    <mergeCell ref="AK935:AX935"/>
    <mergeCell ref="AY935:BB935"/>
    <mergeCell ref="BC935:BF935"/>
    <mergeCell ref="BG935:BJ935"/>
    <mergeCell ref="BK935:BP935"/>
    <mergeCell ref="AK936:AX936"/>
    <mergeCell ref="AY936:BB936"/>
    <mergeCell ref="BC936:BF936"/>
    <mergeCell ref="BG936:BJ936"/>
    <mergeCell ref="BK936:BP936"/>
    <mergeCell ref="AK933:AX933"/>
    <mergeCell ref="AY933:BB933"/>
    <mergeCell ref="BC933:BF933"/>
    <mergeCell ref="BG933:BJ933"/>
    <mergeCell ref="BK933:BP933"/>
    <mergeCell ref="AK934:AX934"/>
    <mergeCell ref="AY934:BB934"/>
    <mergeCell ref="BC934:BF934"/>
    <mergeCell ref="BG934:BJ934"/>
    <mergeCell ref="BK934:BP934"/>
    <mergeCell ref="AK931:AX931"/>
    <mergeCell ref="AY931:BB931"/>
    <mergeCell ref="BC931:BF931"/>
    <mergeCell ref="BG931:BJ931"/>
    <mergeCell ref="BK931:BP931"/>
    <mergeCell ref="AK932:AX932"/>
    <mergeCell ref="AY932:BB932"/>
    <mergeCell ref="BC932:BF932"/>
    <mergeCell ref="BG932:BJ932"/>
    <mergeCell ref="BK932:BP932"/>
    <mergeCell ref="BG918:BJ918"/>
    <mergeCell ref="BK918:BP918"/>
    <mergeCell ref="AK915:AX915"/>
    <mergeCell ref="AY915:BB915"/>
    <mergeCell ref="BC915:BF915"/>
    <mergeCell ref="BG915:BJ915"/>
    <mergeCell ref="BK915:BP915"/>
    <mergeCell ref="AK916:AX916"/>
    <mergeCell ref="AY916:BB916"/>
    <mergeCell ref="BC916:BF916"/>
    <mergeCell ref="BG916:BJ916"/>
    <mergeCell ref="BK916:BP916"/>
    <mergeCell ref="AK929:AX929"/>
    <mergeCell ref="AY929:BB929"/>
    <mergeCell ref="BC929:BF929"/>
    <mergeCell ref="BG929:BJ929"/>
    <mergeCell ref="BK929:BP929"/>
    <mergeCell ref="AK930:AX930"/>
    <mergeCell ref="AY930:BB930"/>
    <mergeCell ref="BC930:BF930"/>
    <mergeCell ref="BG930:BJ930"/>
    <mergeCell ref="BK930:BP930"/>
    <mergeCell ref="AK927:AX927"/>
    <mergeCell ref="AY927:BB927"/>
    <mergeCell ref="BC927:BF927"/>
    <mergeCell ref="BG927:BJ927"/>
    <mergeCell ref="BK927:BP927"/>
    <mergeCell ref="AK928:AX928"/>
    <mergeCell ref="AY928:BB928"/>
    <mergeCell ref="BC928:BF928"/>
    <mergeCell ref="BG928:BJ928"/>
    <mergeCell ref="BK928:BP928"/>
    <mergeCell ref="AK925:AX925"/>
    <mergeCell ref="AY925:BB925"/>
    <mergeCell ref="BC925:BF925"/>
    <mergeCell ref="BG925:BJ925"/>
    <mergeCell ref="BK925:BP925"/>
    <mergeCell ref="AK926:AX926"/>
    <mergeCell ref="AY926:BB926"/>
    <mergeCell ref="BC926:BF926"/>
    <mergeCell ref="BG926:BJ926"/>
    <mergeCell ref="BK926:BP926"/>
    <mergeCell ref="AK923:AX923"/>
    <mergeCell ref="AY923:BB923"/>
    <mergeCell ref="BC923:BF923"/>
    <mergeCell ref="BG923:BJ923"/>
    <mergeCell ref="BK923:BP923"/>
    <mergeCell ref="AK924:AX924"/>
    <mergeCell ref="AY924:BB924"/>
    <mergeCell ref="BC924:BF924"/>
    <mergeCell ref="BG924:BJ924"/>
    <mergeCell ref="BK924:BP924"/>
    <mergeCell ref="AY913:BB913"/>
    <mergeCell ref="BC913:BF913"/>
    <mergeCell ref="BG913:BJ913"/>
    <mergeCell ref="BK913:BP913"/>
    <mergeCell ref="AK914:AX914"/>
    <mergeCell ref="AY914:BB914"/>
    <mergeCell ref="BC914:BF914"/>
    <mergeCell ref="BG914:BJ914"/>
    <mergeCell ref="BK914:BP914"/>
    <mergeCell ref="BG911:BJ911"/>
    <mergeCell ref="BK911:BP911"/>
    <mergeCell ref="AK912:AX912"/>
    <mergeCell ref="AY912:BB912"/>
    <mergeCell ref="BC912:BF912"/>
    <mergeCell ref="BG912:BJ912"/>
    <mergeCell ref="BK912:BP912"/>
    <mergeCell ref="BG909:BJ909"/>
    <mergeCell ref="BK909:BP909"/>
    <mergeCell ref="BQ909:BW938"/>
    <mergeCell ref="BX909:CC938"/>
    <mergeCell ref="CD909:CI938"/>
    <mergeCell ref="AK910:AX910"/>
    <mergeCell ref="AY910:BB910"/>
    <mergeCell ref="BC910:BF910"/>
    <mergeCell ref="BG910:BJ910"/>
    <mergeCell ref="BK910:BP910"/>
    <mergeCell ref="B909:Y938"/>
    <mergeCell ref="Z909:AD938"/>
    <mergeCell ref="AE909:AJ938"/>
    <mergeCell ref="AK909:AX909"/>
    <mergeCell ref="AY909:BB909"/>
    <mergeCell ref="BC909:BF909"/>
    <mergeCell ref="AK911:AX911"/>
    <mergeCell ref="AY911:BB911"/>
    <mergeCell ref="BC911:BF911"/>
    <mergeCell ref="AK913:AX913"/>
    <mergeCell ref="AK921:AX921"/>
    <mergeCell ref="AY921:BB921"/>
    <mergeCell ref="BC921:BF921"/>
    <mergeCell ref="BG921:BJ921"/>
    <mergeCell ref="BK921:BP921"/>
    <mergeCell ref="AK922:AX922"/>
    <mergeCell ref="AY922:BB922"/>
    <mergeCell ref="BC922:BF922"/>
    <mergeCell ref="BG922:BJ922"/>
    <mergeCell ref="BK922:BP922"/>
    <mergeCell ref="AK919:AX919"/>
    <mergeCell ref="AY919:BB919"/>
    <mergeCell ref="BC919:BF919"/>
    <mergeCell ref="BG919:BJ919"/>
    <mergeCell ref="BK919:BP919"/>
    <mergeCell ref="AK920:AX920"/>
    <mergeCell ref="AY920:BB920"/>
    <mergeCell ref="BC920:BF920"/>
    <mergeCell ref="BG920:BJ920"/>
    <mergeCell ref="BK920:BP920"/>
    <mergeCell ref="AK917:AX917"/>
    <mergeCell ref="AY917:BB917"/>
    <mergeCell ref="BC917:BF917"/>
    <mergeCell ref="BG917:BJ917"/>
    <mergeCell ref="BK917:BP917"/>
    <mergeCell ref="AK918:AX918"/>
    <mergeCell ref="AY918:BB918"/>
    <mergeCell ref="BC918:BF918"/>
    <mergeCell ref="BC906:BF908"/>
    <mergeCell ref="BG906:BJ908"/>
    <mergeCell ref="BK906:BP908"/>
    <mergeCell ref="BQ906:BW908"/>
    <mergeCell ref="BX906:CC908"/>
    <mergeCell ref="CD906:CI908"/>
    <mergeCell ref="B904:AJ904"/>
    <mergeCell ref="AK904:BJ904"/>
    <mergeCell ref="BK904:BP904"/>
    <mergeCell ref="BQ904:CC904"/>
    <mergeCell ref="CD904:CI904"/>
    <mergeCell ref="B906:Y908"/>
    <mergeCell ref="Z906:AD908"/>
    <mergeCell ref="AE906:AJ908"/>
    <mergeCell ref="AK906:AX908"/>
    <mergeCell ref="AY906:BB908"/>
    <mergeCell ref="AK902:AX902"/>
    <mergeCell ref="AY902:BB902"/>
    <mergeCell ref="BC902:BF902"/>
    <mergeCell ref="BG902:BJ902"/>
    <mergeCell ref="BK902:BP902"/>
    <mergeCell ref="AK903:AX903"/>
    <mergeCell ref="AY903:BB903"/>
    <mergeCell ref="BC903:BF903"/>
    <mergeCell ref="BG903:BJ903"/>
    <mergeCell ref="BK903:BP903"/>
    <mergeCell ref="AK900:AX900"/>
    <mergeCell ref="AY900:BB900"/>
    <mergeCell ref="BC900:BF900"/>
    <mergeCell ref="BG900:BJ900"/>
    <mergeCell ref="BK900:BP900"/>
    <mergeCell ref="AK901:AX901"/>
    <mergeCell ref="AY901:BB901"/>
    <mergeCell ref="BC901:BF901"/>
    <mergeCell ref="BG901:BJ901"/>
    <mergeCell ref="BK901:BP901"/>
    <mergeCell ref="AK898:AX898"/>
    <mergeCell ref="AY898:BB898"/>
    <mergeCell ref="BC898:BF898"/>
    <mergeCell ref="BG898:BJ898"/>
    <mergeCell ref="BK898:BP898"/>
    <mergeCell ref="AK899:AX899"/>
    <mergeCell ref="AY899:BB899"/>
    <mergeCell ref="BC899:BF899"/>
    <mergeCell ref="BG899:BJ899"/>
    <mergeCell ref="BK899:BP899"/>
    <mergeCell ref="AK896:AX896"/>
    <mergeCell ref="AY896:BB896"/>
    <mergeCell ref="BC896:BF896"/>
    <mergeCell ref="BG896:BJ896"/>
    <mergeCell ref="BK896:BP896"/>
    <mergeCell ref="AK897:AX897"/>
    <mergeCell ref="AY897:BB897"/>
    <mergeCell ref="BC897:BF897"/>
    <mergeCell ref="BG897:BJ897"/>
    <mergeCell ref="BK897:BP897"/>
    <mergeCell ref="AK894:AX894"/>
    <mergeCell ref="AY894:BB894"/>
    <mergeCell ref="BC894:BF894"/>
    <mergeCell ref="BG894:BJ894"/>
    <mergeCell ref="BK894:BP894"/>
    <mergeCell ref="AK895:AX895"/>
    <mergeCell ref="AY895:BB895"/>
    <mergeCell ref="BC895:BF895"/>
    <mergeCell ref="BG895:BJ895"/>
    <mergeCell ref="BK895:BP895"/>
    <mergeCell ref="AK892:AX892"/>
    <mergeCell ref="AY892:BB892"/>
    <mergeCell ref="BC892:BF892"/>
    <mergeCell ref="BG892:BJ892"/>
    <mergeCell ref="BK892:BP892"/>
    <mergeCell ref="AK893:AX893"/>
    <mergeCell ref="AY893:BB893"/>
    <mergeCell ref="BC893:BF893"/>
    <mergeCell ref="BG893:BJ893"/>
    <mergeCell ref="BK893:BP893"/>
    <mergeCell ref="BK879:BP879"/>
    <mergeCell ref="BG876:BJ876"/>
    <mergeCell ref="BK876:BP876"/>
    <mergeCell ref="AK877:AX877"/>
    <mergeCell ref="AY877:BB877"/>
    <mergeCell ref="BC877:BF877"/>
    <mergeCell ref="BG877:BJ877"/>
    <mergeCell ref="BK877:BP877"/>
    <mergeCell ref="AK890:AX890"/>
    <mergeCell ref="AY890:BB890"/>
    <mergeCell ref="BC890:BF890"/>
    <mergeCell ref="BG890:BJ890"/>
    <mergeCell ref="BK890:BP890"/>
    <mergeCell ref="AK891:AX891"/>
    <mergeCell ref="AY891:BB891"/>
    <mergeCell ref="BC891:BF891"/>
    <mergeCell ref="BG891:BJ891"/>
    <mergeCell ref="BK891:BP891"/>
    <mergeCell ref="AK888:AX888"/>
    <mergeCell ref="AY888:BB888"/>
    <mergeCell ref="BC888:BF888"/>
    <mergeCell ref="BG888:BJ888"/>
    <mergeCell ref="BK888:BP888"/>
    <mergeCell ref="AK889:AX889"/>
    <mergeCell ref="AY889:BB889"/>
    <mergeCell ref="BC889:BF889"/>
    <mergeCell ref="BG889:BJ889"/>
    <mergeCell ref="BK889:BP889"/>
    <mergeCell ref="AK886:AX886"/>
    <mergeCell ref="AY886:BB886"/>
    <mergeCell ref="BC886:BF886"/>
    <mergeCell ref="BG886:BJ886"/>
    <mergeCell ref="BK886:BP886"/>
    <mergeCell ref="AK887:AX887"/>
    <mergeCell ref="AY887:BB887"/>
    <mergeCell ref="BC887:BF887"/>
    <mergeCell ref="BG887:BJ887"/>
    <mergeCell ref="BK887:BP887"/>
    <mergeCell ref="AK884:AX884"/>
    <mergeCell ref="AY884:BB884"/>
    <mergeCell ref="BC884:BF884"/>
    <mergeCell ref="BG884:BJ884"/>
    <mergeCell ref="BK884:BP884"/>
    <mergeCell ref="AK885:AX885"/>
    <mergeCell ref="AY885:BB885"/>
    <mergeCell ref="BC885:BF885"/>
    <mergeCell ref="BG885:BJ885"/>
    <mergeCell ref="BK885:BP885"/>
    <mergeCell ref="BG874:BJ874"/>
    <mergeCell ref="BK874:BP874"/>
    <mergeCell ref="BQ874:BW903"/>
    <mergeCell ref="BX874:CC903"/>
    <mergeCell ref="CD874:CI903"/>
    <mergeCell ref="AK875:AX875"/>
    <mergeCell ref="AY875:BB875"/>
    <mergeCell ref="BC875:BF875"/>
    <mergeCell ref="BG875:BJ875"/>
    <mergeCell ref="BK875:BP875"/>
    <mergeCell ref="B874:Y903"/>
    <mergeCell ref="Z874:AD903"/>
    <mergeCell ref="AE874:AJ903"/>
    <mergeCell ref="AK874:AX874"/>
    <mergeCell ref="AY874:BB874"/>
    <mergeCell ref="BC874:BF874"/>
    <mergeCell ref="AK876:AX876"/>
    <mergeCell ref="AY876:BB876"/>
    <mergeCell ref="BC876:BF876"/>
    <mergeCell ref="AK878:AX878"/>
    <mergeCell ref="BC871:BF873"/>
    <mergeCell ref="BG871:BJ873"/>
    <mergeCell ref="BK871:BP873"/>
    <mergeCell ref="BQ871:BW873"/>
    <mergeCell ref="BX871:CC873"/>
    <mergeCell ref="CD871:CI873"/>
    <mergeCell ref="B869:AJ869"/>
    <mergeCell ref="AK869:BJ869"/>
    <mergeCell ref="BK869:BP869"/>
    <mergeCell ref="BQ869:CC869"/>
    <mergeCell ref="CD869:CI869"/>
    <mergeCell ref="B871:Y873"/>
    <mergeCell ref="Z871:AD873"/>
    <mergeCell ref="AE871:AJ873"/>
    <mergeCell ref="AK871:AX873"/>
    <mergeCell ref="AY871:BB873"/>
    <mergeCell ref="AK882:AX882"/>
    <mergeCell ref="AY882:BB882"/>
    <mergeCell ref="BC882:BF882"/>
    <mergeCell ref="BG882:BJ882"/>
    <mergeCell ref="BK882:BP882"/>
    <mergeCell ref="AK883:AX883"/>
    <mergeCell ref="AY883:BB883"/>
    <mergeCell ref="BC883:BF883"/>
    <mergeCell ref="BG883:BJ883"/>
    <mergeCell ref="BK883:BP883"/>
    <mergeCell ref="AK880:AX880"/>
    <mergeCell ref="AY880:BB880"/>
    <mergeCell ref="BC880:BF880"/>
    <mergeCell ref="BG880:BJ880"/>
    <mergeCell ref="BK880:BP880"/>
    <mergeCell ref="AK881:AX881"/>
    <mergeCell ref="AY881:BB881"/>
    <mergeCell ref="BC881:BF881"/>
    <mergeCell ref="BG881:BJ881"/>
    <mergeCell ref="BK881:BP881"/>
    <mergeCell ref="AY878:BB878"/>
    <mergeCell ref="BC878:BF878"/>
    <mergeCell ref="BG878:BJ878"/>
    <mergeCell ref="BK878:BP878"/>
    <mergeCell ref="AK879:AX879"/>
    <mergeCell ref="AY879:BB879"/>
    <mergeCell ref="BC879:BF879"/>
    <mergeCell ref="BG879:BJ879"/>
    <mergeCell ref="AK867:AX867"/>
    <mergeCell ref="AY867:BB867"/>
    <mergeCell ref="BC867:BF867"/>
    <mergeCell ref="BG867:BJ867"/>
    <mergeCell ref="BK867:BP867"/>
    <mergeCell ref="AK868:AX868"/>
    <mergeCell ref="AY868:BB868"/>
    <mergeCell ref="BC868:BF868"/>
    <mergeCell ref="BG868:BJ868"/>
    <mergeCell ref="BK868:BP868"/>
    <mergeCell ref="AK865:AX865"/>
    <mergeCell ref="AY865:BB865"/>
    <mergeCell ref="BC865:BF865"/>
    <mergeCell ref="BG865:BJ865"/>
    <mergeCell ref="BK865:BP865"/>
    <mergeCell ref="AK866:AX866"/>
    <mergeCell ref="AY866:BB866"/>
    <mergeCell ref="BC866:BF866"/>
    <mergeCell ref="BG866:BJ866"/>
    <mergeCell ref="BK866:BP866"/>
    <mergeCell ref="AK863:AX863"/>
    <mergeCell ref="AY863:BB863"/>
    <mergeCell ref="BC863:BF863"/>
    <mergeCell ref="BG863:BJ863"/>
    <mergeCell ref="BK863:BP863"/>
    <mergeCell ref="AK864:AX864"/>
    <mergeCell ref="AY864:BB864"/>
    <mergeCell ref="BC864:BF864"/>
    <mergeCell ref="BG864:BJ864"/>
    <mergeCell ref="BK864:BP864"/>
    <mergeCell ref="AK861:AX861"/>
    <mergeCell ref="AY861:BB861"/>
    <mergeCell ref="BC861:BF861"/>
    <mergeCell ref="BG861:BJ861"/>
    <mergeCell ref="BK861:BP861"/>
    <mergeCell ref="AK862:AX862"/>
    <mergeCell ref="AY862:BB862"/>
    <mergeCell ref="BC862:BF862"/>
    <mergeCell ref="BG862:BJ862"/>
    <mergeCell ref="BK862:BP862"/>
    <mergeCell ref="BG848:BJ848"/>
    <mergeCell ref="BK848:BP848"/>
    <mergeCell ref="AK845:AX845"/>
    <mergeCell ref="AY845:BB845"/>
    <mergeCell ref="BC845:BF845"/>
    <mergeCell ref="BG845:BJ845"/>
    <mergeCell ref="BK845:BP845"/>
    <mergeCell ref="AK846:AX846"/>
    <mergeCell ref="AY846:BB846"/>
    <mergeCell ref="BC846:BF846"/>
    <mergeCell ref="BG846:BJ846"/>
    <mergeCell ref="BK846:BP846"/>
    <mergeCell ref="AK859:AX859"/>
    <mergeCell ref="AY859:BB859"/>
    <mergeCell ref="BC859:BF859"/>
    <mergeCell ref="BG859:BJ859"/>
    <mergeCell ref="BK859:BP859"/>
    <mergeCell ref="AK860:AX860"/>
    <mergeCell ref="AY860:BB860"/>
    <mergeCell ref="BC860:BF860"/>
    <mergeCell ref="BG860:BJ860"/>
    <mergeCell ref="BK860:BP860"/>
    <mergeCell ref="AK857:AX857"/>
    <mergeCell ref="AY857:BB857"/>
    <mergeCell ref="BC857:BF857"/>
    <mergeCell ref="BG857:BJ857"/>
    <mergeCell ref="BK857:BP857"/>
    <mergeCell ref="AK858:AX858"/>
    <mergeCell ref="AY858:BB858"/>
    <mergeCell ref="BC858:BF858"/>
    <mergeCell ref="BG858:BJ858"/>
    <mergeCell ref="BK858:BP858"/>
    <mergeCell ref="AK855:AX855"/>
    <mergeCell ref="AY855:BB855"/>
    <mergeCell ref="BC855:BF855"/>
    <mergeCell ref="BG855:BJ855"/>
    <mergeCell ref="BK855:BP855"/>
    <mergeCell ref="AK856:AX856"/>
    <mergeCell ref="AY856:BB856"/>
    <mergeCell ref="BC856:BF856"/>
    <mergeCell ref="BG856:BJ856"/>
    <mergeCell ref="BK856:BP856"/>
    <mergeCell ref="AK853:AX853"/>
    <mergeCell ref="AY853:BB853"/>
    <mergeCell ref="BC853:BF853"/>
    <mergeCell ref="BG853:BJ853"/>
    <mergeCell ref="BK853:BP853"/>
    <mergeCell ref="AK854:AX854"/>
    <mergeCell ref="AY854:BB854"/>
    <mergeCell ref="BC854:BF854"/>
    <mergeCell ref="BG854:BJ854"/>
    <mergeCell ref="BK854:BP854"/>
    <mergeCell ref="AY843:BB843"/>
    <mergeCell ref="BC843:BF843"/>
    <mergeCell ref="BG843:BJ843"/>
    <mergeCell ref="BK843:BP843"/>
    <mergeCell ref="AK844:AX844"/>
    <mergeCell ref="AY844:BB844"/>
    <mergeCell ref="BC844:BF844"/>
    <mergeCell ref="BG844:BJ844"/>
    <mergeCell ref="BK844:BP844"/>
    <mergeCell ref="BG841:BJ841"/>
    <mergeCell ref="BK841:BP841"/>
    <mergeCell ref="AK842:AX842"/>
    <mergeCell ref="AY842:BB842"/>
    <mergeCell ref="BC842:BF842"/>
    <mergeCell ref="BG842:BJ842"/>
    <mergeCell ref="BK842:BP842"/>
    <mergeCell ref="BG839:BJ839"/>
    <mergeCell ref="BK839:BP839"/>
    <mergeCell ref="BQ839:BW868"/>
    <mergeCell ref="BX839:CC868"/>
    <mergeCell ref="CD839:CI868"/>
    <mergeCell ref="AK840:AX840"/>
    <mergeCell ref="AY840:BB840"/>
    <mergeCell ref="BC840:BF840"/>
    <mergeCell ref="BG840:BJ840"/>
    <mergeCell ref="BK840:BP840"/>
    <mergeCell ref="B839:Y868"/>
    <mergeCell ref="Z839:AD868"/>
    <mergeCell ref="AE839:AJ868"/>
    <mergeCell ref="AK839:AX839"/>
    <mergeCell ref="AY839:BB839"/>
    <mergeCell ref="BC839:BF839"/>
    <mergeCell ref="AK841:AX841"/>
    <mergeCell ref="AY841:BB841"/>
    <mergeCell ref="BC841:BF841"/>
    <mergeCell ref="AK843:AX843"/>
    <mergeCell ref="AK851:AX851"/>
    <mergeCell ref="AY851:BB851"/>
    <mergeCell ref="BC851:BF851"/>
    <mergeCell ref="BG851:BJ851"/>
    <mergeCell ref="BK851:BP851"/>
    <mergeCell ref="AK852:AX852"/>
    <mergeCell ref="AY852:BB852"/>
    <mergeCell ref="BC852:BF852"/>
    <mergeCell ref="BG852:BJ852"/>
    <mergeCell ref="BK852:BP852"/>
    <mergeCell ref="AK849:AX849"/>
    <mergeCell ref="AY849:BB849"/>
    <mergeCell ref="BC849:BF849"/>
    <mergeCell ref="BG849:BJ849"/>
    <mergeCell ref="BK849:BP849"/>
    <mergeCell ref="AK850:AX850"/>
    <mergeCell ref="AY850:BB850"/>
    <mergeCell ref="BC850:BF850"/>
    <mergeCell ref="BG850:BJ850"/>
    <mergeCell ref="BK850:BP850"/>
    <mergeCell ref="AK847:AX847"/>
    <mergeCell ref="AY847:BB847"/>
    <mergeCell ref="BC847:BF847"/>
    <mergeCell ref="BG847:BJ847"/>
    <mergeCell ref="BK847:BP847"/>
    <mergeCell ref="AK848:AX848"/>
    <mergeCell ref="AY848:BB848"/>
    <mergeCell ref="BC848:BF848"/>
    <mergeCell ref="BC836:BF838"/>
    <mergeCell ref="BG836:BJ838"/>
    <mergeCell ref="BK836:BP838"/>
    <mergeCell ref="BQ836:BW838"/>
    <mergeCell ref="BX836:CC838"/>
    <mergeCell ref="CD836:CI838"/>
    <mergeCell ref="B834:AJ834"/>
    <mergeCell ref="AK834:BJ834"/>
    <mergeCell ref="BK834:BP834"/>
    <mergeCell ref="BQ834:CC834"/>
    <mergeCell ref="CD834:CI834"/>
    <mergeCell ref="B836:Y838"/>
    <mergeCell ref="Z836:AD838"/>
    <mergeCell ref="AE836:AJ838"/>
    <mergeCell ref="AK836:AX838"/>
    <mergeCell ref="AY836:BB838"/>
    <mergeCell ref="AK832:AX832"/>
    <mergeCell ref="AY832:BB832"/>
    <mergeCell ref="BC832:BF832"/>
    <mergeCell ref="BG832:BJ832"/>
    <mergeCell ref="BK832:BP832"/>
    <mergeCell ref="AK833:AX833"/>
    <mergeCell ref="AY833:BB833"/>
    <mergeCell ref="BC833:BF833"/>
    <mergeCell ref="BG833:BJ833"/>
    <mergeCell ref="BK833:BP833"/>
    <mergeCell ref="AK830:AX830"/>
    <mergeCell ref="AY830:BB830"/>
    <mergeCell ref="BC830:BF830"/>
    <mergeCell ref="BG830:BJ830"/>
    <mergeCell ref="BK830:BP830"/>
    <mergeCell ref="AK831:AX831"/>
    <mergeCell ref="AY831:BB831"/>
    <mergeCell ref="BC831:BF831"/>
    <mergeCell ref="BG831:BJ831"/>
    <mergeCell ref="BK831:BP831"/>
    <mergeCell ref="AK828:AX828"/>
    <mergeCell ref="AY828:BB828"/>
    <mergeCell ref="BC828:BF828"/>
    <mergeCell ref="BG828:BJ828"/>
    <mergeCell ref="BK828:BP828"/>
    <mergeCell ref="AK829:AX829"/>
    <mergeCell ref="AY829:BB829"/>
    <mergeCell ref="BC829:BF829"/>
    <mergeCell ref="BG829:BJ829"/>
    <mergeCell ref="BK829:BP829"/>
    <mergeCell ref="AK826:AX826"/>
    <mergeCell ref="AY826:BB826"/>
    <mergeCell ref="BC826:BF826"/>
    <mergeCell ref="BG826:BJ826"/>
    <mergeCell ref="BK826:BP826"/>
    <mergeCell ref="AK827:AX827"/>
    <mergeCell ref="AY827:BB827"/>
    <mergeCell ref="BC827:BF827"/>
    <mergeCell ref="BG827:BJ827"/>
    <mergeCell ref="BK827:BP827"/>
    <mergeCell ref="AK824:AX824"/>
    <mergeCell ref="AY824:BB824"/>
    <mergeCell ref="BC824:BF824"/>
    <mergeCell ref="BG824:BJ824"/>
    <mergeCell ref="BK824:BP824"/>
    <mergeCell ref="AK825:AX825"/>
    <mergeCell ref="AY825:BB825"/>
    <mergeCell ref="BC825:BF825"/>
    <mergeCell ref="BG825:BJ825"/>
    <mergeCell ref="BK825:BP825"/>
    <mergeCell ref="AK822:AX822"/>
    <mergeCell ref="AY822:BB822"/>
    <mergeCell ref="BC822:BF822"/>
    <mergeCell ref="BG822:BJ822"/>
    <mergeCell ref="BK822:BP822"/>
    <mergeCell ref="AK823:AX823"/>
    <mergeCell ref="AY823:BB823"/>
    <mergeCell ref="BC823:BF823"/>
    <mergeCell ref="BG823:BJ823"/>
    <mergeCell ref="BK823:BP823"/>
    <mergeCell ref="BK809:BP809"/>
    <mergeCell ref="BG806:BJ806"/>
    <mergeCell ref="BK806:BP806"/>
    <mergeCell ref="AK807:AX807"/>
    <mergeCell ref="AY807:BB807"/>
    <mergeCell ref="BC807:BF807"/>
    <mergeCell ref="BG807:BJ807"/>
    <mergeCell ref="BK807:BP807"/>
    <mergeCell ref="AK820:AX820"/>
    <mergeCell ref="AY820:BB820"/>
    <mergeCell ref="BC820:BF820"/>
    <mergeCell ref="BG820:BJ820"/>
    <mergeCell ref="BK820:BP820"/>
    <mergeCell ref="AK821:AX821"/>
    <mergeCell ref="AY821:BB821"/>
    <mergeCell ref="BC821:BF821"/>
    <mergeCell ref="BG821:BJ821"/>
    <mergeCell ref="BK821:BP821"/>
    <mergeCell ref="AK818:AX818"/>
    <mergeCell ref="AY818:BB818"/>
    <mergeCell ref="BC818:BF818"/>
    <mergeCell ref="BG818:BJ818"/>
    <mergeCell ref="BK818:BP818"/>
    <mergeCell ref="AK819:AX819"/>
    <mergeCell ref="AY819:BB819"/>
    <mergeCell ref="BC819:BF819"/>
    <mergeCell ref="BG819:BJ819"/>
    <mergeCell ref="BK819:BP819"/>
    <mergeCell ref="AK816:AX816"/>
    <mergeCell ref="AY816:BB816"/>
    <mergeCell ref="BC816:BF816"/>
    <mergeCell ref="BG816:BJ816"/>
    <mergeCell ref="BK816:BP816"/>
    <mergeCell ref="AK817:AX817"/>
    <mergeCell ref="AY817:BB817"/>
    <mergeCell ref="BC817:BF817"/>
    <mergeCell ref="BG817:BJ817"/>
    <mergeCell ref="BK817:BP817"/>
    <mergeCell ref="AK814:AX814"/>
    <mergeCell ref="AY814:BB814"/>
    <mergeCell ref="BC814:BF814"/>
    <mergeCell ref="BG814:BJ814"/>
    <mergeCell ref="BK814:BP814"/>
    <mergeCell ref="AK815:AX815"/>
    <mergeCell ref="AY815:BB815"/>
    <mergeCell ref="BC815:BF815"/>
    <mergeCell ref="BG815:BJ815"/>
    <mergeCell ref="BK815:BP815"/>
    <mergeCell ref="BG804:BJ804"/>
    <mergeCell ref="BK804:BP804"/>
    <mergeCell ref="BQ804:BW833"/>
    <mergeCell ref="BX804:CC833"/>
    <mergeCell ref="CD804:CI833"/>
    <mergeCell ref="AK805:AX805"/>
    <mergeCell ref="AY805:BB805"/>
    <mergeCell ref="BC805:BF805"/>
    <mergeCell ref="BG805:BJ805"/>
    <mergeCell ref="BK805:BP805"/>
    <mergeCell ref="B804:Y833"/>
    <mergeCell ref="Z804:AD833"/>
    <mergeCell ref="AE804:AJ833"/>
    <mergeCell ref="AK804:AX804"/>
    <mergeCell ref="AY804:BB804"/>
    <mergeCell ref="BC804:BF804"/>
    <mergeCell ref="AK806:AX806"/>
    <mergeCell ref="AY806:BB806"/>
    <mergeCell ref="BC806:BF806"/>
    <mergeCell ref="AK808:AX808"/>
    <mergeCell ref="BC801:BF803"/>
    <mergeCell ref="BG801:BJ803"/>
    <mergeCell ref="BK801:BP803"/>
    <mergeCell ref="BQ801:BW803"/>
    <mergeCell ref="BX801:CC803"/>
    <mergeCell ref="CD801:CI803"/>
    <mergeCell ref="B799:AJ799"/>
    <mergeCell ref="AK799:BJ799"/>
    <mergeCell ref="BK799:BP799"/>
    <mergeCell ref="BQ799:CC799"/>
    <mergeCell ref="CD799:CI799"/>
    <mergeCell ref="B801:Y803"/>
    <mergeCell ref="Z801:AD803"/>
    <mergeCell ref="AE801:AJ803"/>
    <mergeCell ref="AK801:AX803"/>
    <mergeCell ref="AY801:BB803"/>
    <mergeCell ref="AK812:AX812"/>
    <mergeCell ref="AY812:BB812"/>
    <mergeCell ref="BC812:BF812"/>
    <mergeCell ref="BG812:BJ812"/>
    <mergeCell ref="BK812:BP812"/>
    <mergeCell ref="AK813:AX813"/>
    <mergeCell ref="AY813:BB813"/>
    <mergeCell ref="BC813:BF813"/>
    <mergeCell ref="BG813:BJ813"/>
    <mergeCell ref="BK813:BP813"/>
    <mergeCell ref="AK810:AX810"/>
    <mergeCell ref="AY810:BB810"/>
    <mergeCell ref="BC810:BF810"/>
    <mergeCell ref="BG810:BJ810"/>
    <mergeCell ref="BK810:BP810"/>
    <mergeCell ref="AK811:AX811"/>
    <mergeCell ref="AY811:BB811"/>
    <mergeCell ref="BC811:BF811"/>
    <mergeCell ref="BG811:BJ811"/>
    <mergeCell ref="BK811:BP811"/>
    <mergeCell ref="AY808:BB808"/>
    <mergeCell ref="BC808:BF808"/>
    <mergeCell ref="BG808:BJ808"/>
    <mergeCell ref="BK808:BP808"/>
    <mergeCell ref="AK809:AX809"/>
    <mergeCell ref="AY809:BB809"/>
    <mergeCell ref="BC809:BF809"/>
    <mergeCell ref="BG809:BJ809"/>
    <mergeCell ref="AK797:AX797"/>
    <mergeCell ref="AY797:BB797"/>
    <mergeCell ref="BC797:BF797"/>
    <mergeCell ref="BG797:BJ797"/>
    <mergeCell ref="BK797:BP797"/>
    <mergeCell ref="AK798:AX798"/>
    <mergeCell ref="AY798:BB798"/>
    <mergeCell ref="BC798:BF798"/>
    <mergeCell ref="BG798:BJ798"/>
    <mergeCell ref="BK798:BP798"/>
    <mergeCell ref="AK795:AX795"/>
    <mergeCell ref="AY795:BB795"/>
    <mergeCell ref="BC795:BF795"/>
    <mergeCell ref="BG795:BJ795"/>
    <mergeCell ref="BK795:BP795"/>
    <mergeCell ref="AK796:AX796"/>
    <mergeCell ref="AY796:BB796"/>
    <mergeCell ref="BC796:BF796"/>
    <mergeCell ref="BG796:BJ796"/>
    <mergeCell ref="BK796:BP796"/>
    <mergeCell ref="AK793:AX793"/>
    <mergeCell ref="AY793:BB793"/>
    <mergeCell ref="BC793:BF793"/>
    <mergeCell ref="BG793:BJ793"/>
    <mergeCell ref="BK793:BP793"/>
    <mergeCell ref="AK794:AX794"/>
    <mergeCell ref="AY794:BB794"/>
    <mergeCell ref="BC794:BF794"/>
    <mergeCell ref="BG794:BJ794"/>
    <mergeCell ref="BK794:BP794"/>
    <mergeCell ref="AK791:AX791"/>
    <mergeCell ref="AY791:BB791"/>
    <mergeCell ref="BC791:BF791"/>
    <mergeCell ref="BG791:BJ791"/>
    <mergeCell ref="BK791:BP791"/>
    <mergeCell ref="AK792:AX792"/>
    <mergeCell ref="AY792:BB792"/>
    <mergeCell ref="BC792:BF792"/>
    <mergeCell ref="BG792:BJ792"/>
    <mergeCell ref="BK792:BP792"/>
    <mergeCell ref="BG778:BJ778"/>
    <mergeCell ref="BK778:BP778"/>
    <mergeCell ref="AK775:AX775"/>
    <mergeCell ref="AY775:BB775"/>
    <mergeCell ref="BC775:BF775"/>
    <mergeCell ref="BG775:BJ775"/>
    <mergeCell ref="BK775:BP775"/>
    <mergeCell ref="AK776:AX776"/>
    <mergeCell ref="AY776:BB776"/>
    <mergeCell ref="BC776:BF776"/>
    <mergeCell ref="BG776:BJ776"/>
    <mergeCell ref="BK776:BP776"/>
    <mergeCell ref="AK789:AX789"/>
    <mergeCell ref="AY789:BB789"/>
    <mergeCell ref="BC789:BF789"/>
    <mergeCell ref="BG789:BJ789"/>
    <mergeCell ref="BK789:BP789"/>
    <mergeCell ref="AK790:AX790"/>
    <mergeCell ref="AY790:BB790"/>
    <mergeCell ref="BC790:BF790"/>
    <mergeCell ref="BG790:BJ790"/>
    <mergeCell ref="BK790:BP790"/>
    <mergeCell ref="AK787:AX787"/>
    <mergeCell ref="AY787:BB787"/>
    <mergeCell ref="BC787:BF787"/>
    <mergeCell ref="BG787:BJ787"/>
    <mergeCell ref="BK787:BP787"/>
    <mergeCell ref="AK788:AX788"/>
    <mergeCell ref="AY788:BB788"/>
    <mergeCell ref="BC788:BF788"/>
    <mergeCell ref="BG788:BJ788"/>
    <mergeCell ref="BK788:BP788"/>
    <mergeCell ref="AK785:AX785"/>
    <mergeCell ref="AY785:BB785"/>
    <mergeCell ref="BC785:BF785"/>
    <mergeCell ref="BG785:BJ785"/>
    <mergeCell ref="BK785:BP785"/>
    <mergeCell ref="AK786:AX786"/>
    <mergeCell ref="AY786:BB786"/>
    <mergeCell ref="BC786:BF786"/>
    <mergeCell ref="BG786:BJ786"/>
    <mergeCell ref="BK786:BP786"/>
    <mergeCell ref="AK783:AX783"/>
    <mergeCell ref="AY783:BB783"/>
    <mergeCell ref="BC783:BF783"/>
    <mergeCell ref="BG783:BJ783"/>
    <mergeCell ref="BK783:BP783"/>
    <mergeCell ref="AK784:AX784"/>
    <mergeCell ref="AY784:BB784"/>
    <mergeCell ref="BC784:BF784"/>
    <mergeCell ref="BG784:BJ784"/>
    <mergeCell ref="BK784:BP784"/>
    <mergeCell ref="AY773:BB773"/>
    <mergeCell ref="BC773:BF773"/>
    <mergeCell ref="BG773:BJ773"/>
    <mergeCell ref="BK773:BP773"/>
    <mergeCell ref="AK774:AX774"/>
    <mergeCell ref="AY774:BB774"/>
    <mergeCell ref="BC774:BF774"/>
    <mergeCell ref="BG774:BJ774"/>
    <mergeCell ref="BK774:BP774"/>
    <mergeCell ref="BG771:BJ771"/>
    <mergeCell ref="BK771:BP771"/>
    <mergeCell ref="AK772:AX772"/>
    <mergeCell ref="AY772:BB772"/>
    <mergeCell ref="BC772:BF772"/>
    <mergeCell ref="BG772:BJ772"/>
    <mergeCell ref="BK772:BP772"/>
    <mergeCell ref="BG769:BJ769"/>
    <mergeCell ref="BK769:BP769"/>
    <mergeCell ref="BQ769:BW798"/>
    <mergeCell ref="BX769:CC798"/>
    <mergeCell ref="CD769:CI798"/>
    <mergeCell ref="AK770:AX770"/>
    <mergeCell ref="AY770:BB770"/>
    <mergeCell ref="BC770:BF770"/>
    <mergeCell ref="BG770:BJ770"/>
    <mergeCell ref="BK770:BP770"/>
    <mergeCell ref="B769:Y798"/>
    <mergeCell ref="Z769:AD798"/>
    <mergeCell ref="AE769:AJ798"/>
    <mergeCell ref="AK769:AX769"/>
    <mergeCell ref="AY769:BB769"/>
    <mergeCell ref="BC769:BF769"/>
    <mergeCell ref="AK771:AX771"/>
    <mergeCell ref="AY771:BB771"/>
    <mergeCell ref="BC771:BF771"/>
    <mergeCell ref="AK773:AX773"/>
    <mergeCell ref="AK781:AX781"/>
    <mergeCell ref="AY781:BB781"/>
    <mergeCell ref="BC781:BF781"/>
    <mergeCell ref="BG781:BJ781"/>
    <mergeCell ref="BK781:BP781"/>
    <mergeCell ref="AK782:AX782"/>
    <mergeCell ref="AY782:BB782"/>
    <mergeCell ref="BC782:BF782"/>
    <mergeCell ref="BG782:BJ782"/>
    <mergeCell ref="BK782:BP782"/>
    <mergeCell ref="AK779:AX779"/>
    <mergeCell ref="AY779:BB779"/>
    <mergeCell ref="BC779:BF779"/>
    <mergeCell ref="BG779:BJ779"/>
    <mergeCell ref="BK779:BP779"/>
    <mergeCell ref="AK780:AX780"/>
    <mergeCell ref="AY780:BB780"/>
    <mergeCell ref="BC780:BF780"/>
    <mergeCell ref="BG780:BJ780"/>
    <mergeCell ref="BK780:BP780"/>
    <mergeCell ref="AK777:AX777"/>
    <mergeCell ref="AY777:BB777"/>
    <mergeCell ref="BC777:BF777"/>
    <mergeCell ref="BG777:BJ777"/>
    <mergeCell ref="BK777:BP777"/>
    <mergeCell ref="AK778:AX778"/>
    <mergeCell ref="AY778:BB778"/>
    <mergeCell ref="BC778:BF778"/>
    <mergeCell ref="BC766:BF768"/>
    <mergeCell ref="BG766:BJ768"/>
    <mergeCell ref="BK766:BP768"/>
    <mergeCell ref="BQ766:BW768"/>
    <mergeCell ref="BX766:CC768"/>
    <mergeCell ref="CD766:CI768"/>
    <mergeCell ref="B764:AJ764"/>
    <mergeCell ref="AK764:BJ764"/>
    <mergeCell ref="BK764:BP764"/>
    <mergeCell ref="BQ764:CC764"/>
    <mergeCell ref="CD764:CI764"/>
    <mergeCell ref="B766:Y768"/>
    <mergeCell ref="Z766:AD768"/>
    <mergeCell ref="AE766:AJ768"/>
    <mergeCell ref="AK766:AX768"/>
    <mergeCell ref="AY766:BB768"/>
    <mergeCell ref="AK762:AX762"/>
    <mergeCell ref="AY762:BB762"/>
    <mergeCell ref="BC762:BF762"/>
    <mergeCell ref="BG762:BJ762"/>
    <mergeCell ref="BK762:BP762"/>
    <mergeCell ref="AK763:AX763"/>
    <mergeCell ref="AY763:BB763"/>
    <mergeCell ref="BC763:BF763"/>
    <mergeCell ref="BG763:BJ763"/>
    <mergeCell ref="BK763:BP763"/>
    <mergeCell ref="AK760:AX760"/>
    <mergeCell ref="AY760:BB760"/>
    <mergeCell ref="BC760:BF760"/>
    <mergeCell ref="BG760:BJ760"/>
    <mergeCell ref="BK760:BP760"/>
    <mergeCell ref="AK761:AX761"/>
    <mergeCell ref="AY761:BB761"/>
    <mergeCell ref="BC761:BF761"/>
    <mergeCell ref="BG761:BJ761"/>
    <mergeCell ref="BK761:BP761"/>
    <mergeCell ref="AK758:AX758"/>
    <mergeCell ref="AY758:BB758"/>
    <mergeCell ref="BC758:BF758"/>
    <mergeCell ref="BG758:BJ758"/>
    <mergeCell ref="BK758:BP758"/>
    <mergeCell ref="AK759:AX759"/>
    <mergeCell ref="AY759:BB759"/>
    <mergeCell ref="BC759:BF759"/>
    <mergeCell ref="BG759:BJ759"/>
    <mergeCell ref="BK759:BP759"/>
    <mergeCell ref="AK756:AX756"/>
    <mergeCell ref="AY756:BB756"/>
    <mergeCell ref="BC756:BF756"/>
    <mergeCell ref="BG756:BJ756"/>
    <mergeCell ref="BK756:BP756"/>
    <mergeCell ref="AK757:AX757"/>
    <mergeCell ref="AY757:BB757"/>
    <mergeCell ref="BC757:BF757"/>
    <mergeCell ref="BG757:BJ757"/>
    <mergeCell ref="BK757:BP757"/>
    <mergeCell ref="AK754:AX754"/>
    <mergeCell ref="AY754:BB754"/>
    <mergeCell ref="BC754:BF754"/>
    <mergeCell ref="BG754:BJ754"/>
    <mergeCell ref="BK754:BP754"/>
    <mergeCell ref="AK755:AX755"/>
    <mergeCell ref="AY755:BB755"/>
    <mergeCell ref="BC755:BF755"/>
    <mergeCell ref="BG755:BJ755"/>
    <mergeCell ref="BK755:BP755"/>
    <mergeCell ref="AK752:AX752"/>
    <mergeCell ref="AY752:BB752"/>
    <mergeCell ref="BC752:BF752"/>
    <mergeCell ref="BG752:BJ752"/>
    <mergeCell ref="BK752:BP752"/>
    <mergeCell ref="AK753:AX753"/>
    <mergeCell ref="AY753:BB753"/>
    <mergeCell ref="BC753:BF753"/>
    <mergeCell ref="BG753:BJ753"/>
    <mergeCell ref="BK753:BP753"/>
    <mergeCell ref="BK739:BP739"/>
    <mergeCell ref="BG736:BJ736"/>
    <mergeCell ref="BK736:BP736"/>
    <mergeCell ref="AK737:AX737"/>
    <mergeCell ref="AY737:BB737"/>
    <mergeCell ref="BC737:BF737"/>
    <mergeCell ref="BG737:BJ737"/>
    <mergeCell ref="BK737:BP737"/>
    <mergeCell ref="AK750:AX750"/>
    <mergeCell ref="AY750:BB750"/>
    <mergeCell ref="BC750:BF750"/>
    <mergeCell ref="BG750:BJ750"/>
    <mergeCell ref="BK750:BP750"/>
    <mergeCell ref="AK751:AX751"/>
    <mergeCell ref="AY751:BB751"/>
    <mergeCell ref="BC751:BF751"/>
    <mergeCell ref="BG751:BJ751"/>
    <mergeCell ref="BK751:BP751"/>
    <mergeCell ref="AK748:AX748"/>
    <mergeCell ref="AY748:BB748"/>
    <mergeCell ref="BC748:BF748"/>
    <mergeCell ref="BG748:BJ748"/>
    <mergeCell ref="BK748:BP748"/>
    <mergeCell ref="AK749:AX749"/>
    <mergeCell ref="AY749:BB749"/>
    <mergeCell ref="BC749:BF749"/>
    <mergeCell ref="BG749:BJ749"/>
    <mergeCell ref="BK749:BP749"/>
    <mergeCell ref="AK746:AX746"/>
    <mergeCell ref="AY746:BB746"/>
    <mergeCell ref="BC746:BF746"/>
    <mergeCell ref="BG746:BJ746"/>
    <mergeCell ref="BK746:BP746"/>
    <mergeCell ref="AK747:AX747"/>
    <mergeCell ref="AY747:BB747"/>
    <mergeCell ref="BC747:BF747"/>
    <mergeCell ref="BG747:BJ747"/>
    <mergeCell ref="BK747:BP747"/>
    <mergeCell ref="AK744:AX744"/>
    <mergeCell ref="AY744:BB744"/>
    <mergeCell ref="BC744:BF744"/>
    <mergeCell ref="BG744:BJ744"/>
    <mergeCell ref="BK744:BP744"/>
    <mergeCell ref="AK745:AX745"/>
    <mergeCell ref="AY745:BB745"/>
    <mergeCell ref="BC745:BF745"/>
    <mergeCell ref="BG745:BJ745"/>
    <mergeCell ref="BK745:BP745"/>
    <mergeCell ref="BG734:BJ734"/>
    <mergeCell ref="BK734:BP734"/>
    <mergeCell ref="BQ734:BW763"/>
    <mergeCell ref="BX734:CC763"/>
    <mergeCell ref="CD734:CI763"/>
    <mergeCell ref="AK735:AX735"/>
    <mergeCell ref="AY735:BB735"/>
    <mergeCell ref="BC735:BF735"/>
    <mergeCell ref="BG735:BJ735"/>
    <mergeCell ref="BK735:BP735"/>
    <mergeCell ref="B734:Y763"/>
    <mergeCell ref="Z734:AD763"/>
    <mergeCell ref="AE734:AJ763"/>
    <mergeCell ref="AK734:AX734"/>
    <mergeCell ref="AY734:BB734"/>
    <mergeCell ref="BC734:BF734"/>
    <mergeCell ref="AK736:AX736"/>
    <mergeCell ref="AY736:BB736"/>
    <mergeCell ref="BC736:BF736"/>
    <mergeCell ref="AK738:AX738"/>
    <mergeCell ref="BC731:BF733"/>
    <mergeCell ref="BG731:BJ733"/>
    <mergeCell ref="BK731:BP733"/>
    <mergeCell ref="BQ731:BW733"/>
    <mergeCell ref="BX731:CC733"/>
    <mergeCell ref="CD731:CI733"/>
    <mergeCell ref="B729:AJ729"/>
    <mergeCell ref="AK729:BJ729"/>
    <mergeCell ref="BK729:BP729"/>
    <mergeCell ref="BQ729:CC729"/>
    <mergeCell ref="CD729:CI729"/>
    <mergeCell ref="B731:Y733"/>
    <mergeCell ref="Z731:AD733"/>
    <mergeCell ref="AE731:AJ733"/>
    <mergeCell ref="AK731:AX733"/>
    <mergeCell ref="AY731:BB733"/>
    <mergeCell ref="AK742:AX742"/>
    <mergeCell ref="AY742:BB742"/>
    <mergeCell ref="BC742:BF742"/>
    <mergeCell ref="BG742:BJ742"/>
    <mergeCell ref="BK742:BP742"/>
    <mergeCell ref="AK743:AX743"/>
    <mergeCell ref="AY743:BB743"/>
    <mergeCell ref="BC743:BF743"/>
    <mergeCell ref="BG743:BJ743"/>
    <mergeCell ref="BK743:BP743"/>
    <mergeCell ref="AK740:AX740"/>
    <mergeCell ref="AY740:BB740"/>
    <mergeCell ref="BC740:BF740"/>
    <mergeCell ref="BG740:BJ740"/>
    <mergeCell ref="BK740:BP740"/>
    <mergeCell ref="AK741:AX741"/>
    <mergeCell ref="AY741:BB741"/>
    <mergeCell ref="BC741:BF741"/>
    <mergeCell ref="BG741:BJ741"/>
    <mergeCell ref="BK741:BP741"/>
    <mergeCell ref="AY738:BB738"/>
    <mergeCell ref="BC738:BF738"/>
    <mergeCell ref="BG738:BJ738"/>
    <mergeCell ref="BK738:BP738"/>
    <mergeCell ref="AK739:AX739"/>
    <mergeCell ref="AY739:BB739"/>
    <mergeCell ref="BC739:BF739"/>
    <mergeCell ref="BG739:BJ739"/>
    <mergeCell ref="AK727:AX727"/>
    <mergeCell ref="AY727:BB727"/>
    <mergeCell ref="BC727:BF727"/>
    <mergeCell ref="BG727:BJ727"/>
    <mergeCell ref="BK727:BP727"/>
    <mergeCell ref="AK728:AX728"/>
    <mergeCell ref="AY728:BB728"/>
    <mergeCell ref="BC728:BF728"/>
    <mergeCell ref="BG728:BJ728"/>
    <mergeCell ref="BK728:BP728"/>
    <mergeCell ref="AK725:AX725"/>
    <mergeCell ref="AY725:BB725"/>
    <mergeCell ref="BC725:BF725"/>
    <mergeCell ref="BG725:BJ725"/>
    <mergeCell ref="BK725:BP725"/>
    <mergeCell ref="AK726:AX726"/>
    <mergeCell ref="AY726:BB726"/>
    <mergeCell ref="BC726:BF726"/>
    <mergeCell ref="BG726:BJ726"/>
    <mergeCell ref="BK726:BP726"/>
    <mergeCell ref="AK723:AX723"/>
    <mergeCell ref="AY723:BB723"/>
    <mergeCell ref="BC723:BF723"/>
    <mergeCell ref="BG723:BJ723"/>
    <mergeCell ref="BK723:BP723"/>
    <mergeCell ref="AK724:AX724"/>
    <mergeCell ref="AY724:BB724"/>
    <mergeCell ref="BC724:BF724"/>
    <mergeCell ref="BG724:BJ724"/>
    <mergeCell ref="BK724:BP724"/>
    <mergeCell ref="AK721:AX721"/>
    <mergeCell ref="AY721:BB721"/>
    <mergeCell ref="BC721:BF721"/>
    <mergeCell ref="BG721:BJ721"/>
    <mergeCell ref="BK721:BP721"/>
    <mergeCell ref="AK722:AX722"/>
    <mergeCell ref="AY722:BB722"/>
    <mergeCell ref="BC722:BF722"/>
    <mergeCell ref="BG722:BJ722"/>
    <mergeCell ref="BK722:BP722"/>
    <mergeCell ref="BG708:BJ708"/>
    <mergeCell ref="BK708:BP708"/>
    <mergeCell ref="AK705:AX705"/>
    <mergeCell ref="AY705:BB705"/>
    <mergeCell ref="BC705:BF705"/>
    <mergeCell ref="BG705:BJ705"/>
    <mergeCell ref="BK705:BP705"/>
    <mergeCell ref="AK706:AX706"/>
    <mergeCell ref="AY706:BB706"/>
    <mergeCell ref="BC706:BF706"/>
    <mergeCell ref="BG706:BJ706"/>
    <mergeCell ref="BK706:BP706"/>
    <mergeCell ref="AK719:AX719"/>
    <mergeCell ref="AY719:BB719"/>
    <mergeCell ref="BC719:BF719"/>
    <mergeCell ref="BG719:BJ719"/>
    <mergeCell ref="BK719:BP719"/>
    <mergeCell ref="AK720:AX720"/>
    <mergeCell ref="AY720:BB720"/>
    <mergeCell ref="BC720:BF720"/>
    <mergeCell ref="BG720:BJ720"/>
    <mergeCell ref="BK720:BP720"/>
    <mergeCell ref="AK717:AX717"/>
    <mergeCell ref="AY717:BB717"/>
    <mergeCell ref="BC717:BF717"/>
    <mergeCell ref="BG717:BJ717"/>
    <mergeCell ref="BK717:BP717"/>
    <mergeCell ref="AK718:AX718"/>
    <mergeCell ref="AY718:BB718"/>
    <mergeCell ref="BC718:BF718"/>
    <mergeCell ref="BG718:BJ718"/>
    <mergeCell ref="BK718:BP718"/>
    <mergeCell ref="AK715:AX715"/>
    <mergeCell ref="AY715:BB715"/>
    <mergeCell ref="BC715:BF715"/>
    <mergeCell ref="BG715:BJ715"/>
    <mergeCell ref="BK715:BP715"/>
    <mergeCell ref="AK716:AX716"/>
    <mergeCell ref="AY716:BB716"/>
    <mergeCell ref="BC716:BF716"/>
    <mergeCell ref="BG716:BJ716"/>
    <mergeCell ref="BK716:BP716"/>
    <mergeCell ref="AK713:AX713"/>
    <mergeCell ref="AY713:BB713"/>
    <mergeCell ref="BC713:BF713"/>
    <mergeCell ref="BG713:BJ713"/>
    <mergeCell ref="BK713:BP713"/>
    <mergeCell ref="AK714:AX714"/>
    <mergeCell ref="AY714:BB714"/>
    <mergeCell ref="BC714:BF714"/>
    <mergeCell ref="BG714:BJ714"/>
    <mergeCell ref="BK714:BP714"/>
    <mergeCell ref="AY703:BB703"/>
    <mergeCell ref="BC703:BF703"/>
    <mergeCell ref="BG703:BJ703"/>
    <mergeCell ref="BK703:BP703"/>
    <mergeCell ref="AK704:AX704"/>
    <mergeCell ref="AY704:BB704"/>
    <mergeCell ref="BC704:BF704"/>
    <mergeCell ref="BG704:BJ704"/>
    <mergeCell ref="BK704:BP704"/>
    <mergeCell ref="BG701:BJ701"/>
    <mergeCell ref="BK701:BP701"/>
    <mergeCell ref="AK702:AX702"/>
    <mergeCell ref="AY702:BB702"/>
    <mergeCell ref="BC702:BF702"/>
    <mergeCell ref="BG702:BJ702"/>
    <mergeCell ref="BK702:BP702"/>
    <mergeCell ref="BG699:BJ699"/>
    <mergeCell ref="BK699:BP699"/>
    <mergeCell ref="BQ699:BW728"/>
    <mergeCell ref="BX699:CC728"/>
    <mergeCell ref="CD699:CI728"/>
    <mergeCell ref="AK700:AX700"/>
    <mergeCell ref="AY700:BB700"/>
    <mergeCell ref="BC700:BF700"/>
    <mergeCell ref="BG700:BJ700"/>
    <mergeCell ref="BK700:BP700"/>
    <mergeCell ref="B699:Y728"/>
    <mergeCell ref="Z699:AD728"/>
    <mergeCell ref="AE699:AJ728"/>
    <mergeCell ref="AK699:AX699"/>
    <mergeCell ref="AY699:BB699"/>
    <mergeCell ref="BC699:BF699"/>
    <mergeCell ref="AK701:AX701"/>
    <mergeCell ref="AY701:BB701"/>
    <mergeCell ref="BC701:BF701"/>
    <mergeCell ref="AK703:AX703"/>
    <mergeCell ref="AK711:AX711"/>
    <mergeCell ref="AY711:BB711"/>
    <mergeCell ref="BC711:BF711"/>
    <mergeCell ref="BG711:BJ711"/>
    <mergeCell ref="BK711:BP711"/>
    <mergeCell ref="AK712:AX712"/>
    <mergeCell ref="AY712:BB712"/>
    <mergeCell ref="BC712:BF712"/>
    <mergeCell ref="BG712:BJ712"/>
    <mergeCell ref="BK712:BP712"/>
    <mergeCell ref="AK709:AX709"/>
    <mergeCell ref="AY709:BB709"/>
    <mergeCell ref="BC709:BF709"/>
    <mergeCell ref="BG709:BJ709"/>
    <mergeCell ref="BK709:BP709"/>
    <mergeCell ref="AK710:AX710"/>
    <mergeCell ref="AY710:BB710"/>
    <mergeCell ref="BC710:BF710"/>
    <mergeCell ref="BG710:BJ710"/>
    <mergeCell ref="BK710:BP710"/>
    <mergeCell ref="AK707:AX707"/>
    <mergeCell ref="AY707:BB707"/>
    <mergeCell ref="BC707:BF707"/>
    <mergeCell ref="BG707:BJ707"/>
    <mergeCell ref="BK707:BP707"/>
    <mergeCell ref="AK708:AX708"/>
    <mergeCell ref="AY708:BB708"/>
    <mergeCell ref="BC708:BF708"/>
    <mergeCell ref="BC696:BF698"/>
    <mergeCell ref="BG696:BJ698"/>
    <mergeCell ref="BK696:BP698"/>
    <mergeCell ref="BQ696:BW698"/>
    <mergeCell ref="BX696:CC698"/>
    <mergeCell ref="CD696:CI698"/>
    <mergeCell ref="B694:AJ694"/>
    <mergeCell ref="AK694:BJ694"/>
    <mergeCell ref="BK694:BP694"/>
    <mergeCell ref="BQ694:CC694"/>
    <mergeCell ref="CD694:CI694"/>
    <mergeCell ref="B696:Y698"/>
    <mergeCell ref="Z696:AD698"/>
    <mergeCell ref="AE696:AJ698"/>
    <mergeCell ref="AK696:AX698"/>
    <mergeCell ref="AY696:BB698"/>
    <mergeCell ref="AK692:AX692"/>
    <mergeCell ref="AY692:BB692"/>
    <mergeCell ref="BC692:BF692"/>
    <mergeCell ref="BG692:BJ692"/>
    <mergeCell ref="BK692:BP692"/>
    <mergeCell ref="AK693:AX693"/>
    <mergeCell ref="AY693:BB693"/>
    <mergeCell ref="BC693:BF693"/>
    <mergeCell ref="BG693:BJ693"/>
    <mergeCell ref="BK693:BP693"/>
    <mergeCell ref="AK690:AX690"/>
    <mergeCell ref="AY690:BB690"/>
    <mergeCell ref="BC690:BF690"/>
    <mergeCell ref="BG690:BJ690"/>
    <mergeCell ref="BK690:BP690"/>
    <mergeCell ref="AK691:AX691"/>
    <mergeCell ref="AY691:BB691"/>
    <mergeCell ref="BC691:BF691"/>
    <mergeCell ref="BG691:BJ691"/>
    <mergeCell ref="BK691:BP691"/>
    <mergeCell ref="AK688:AX688"/>
    <mergeCell ref="AY688:BB688"/>
    <mergeCell ref="BC688:BF688"/>
    <mergeCell ref="BG688:BJ688"/>
    <mergeCell ref="BK688:BP688"/>
    <mergeCell ref="AK689:AX689"/>
    <mergeCell ref="AY689:BB689"/>
    <mergeCell ref="BC689:BF689"/>
    <mergeCell ref="BG689:BJ689"/>
    <mergeCell ref="BK689:BP689"/>
    <mergeCell ref="AK686:AX686"/>
    <mergeCell ref="AY686:BB686"/>
    <mergeCell ref="BC686:BF686"/>
    <mergeCell ref="BG686:BJ686"/>
    <mergeCell ref="BK686:BP686"/>
    <mergeCell ref="AK687:AX687"/>
    <mergeCell ref="AY687:BB687"/>
    <mergeCell ref="BC687:BF687"/>
    <mergeCell ref="BG687:BJ687"/>
    <mergeCell ref="BK687:BP687"/>
    <mergeCell ref="AK684:AX684"/>
    <mergeCell ref="AY684:BB684"/>
    <mergeCell ref="BC684:BF684"/>
    <mergeCell ref="BG684:BJ684"/>
    <mergeCell ref="BK684:BP684"/>
    <mergeCell ref="AK685:AX685"/>
    <mergeCell ref="AY685:BB685"/>
    <mergeCell ref="BC685:BF685"/>
    <mergeCell ref="BG685:BJ685"/>
    <mergeCell ref="BK685:BP685"/>
    <mergeCell ref="AK682:AX682"/>
    <mergeCell ref="AY682:BB682"/>
    <mergeCell ref="BC682:BF682"/>
    <mergeCell ref="BG682:BJ682"/>
    <mergeCell ref="BK682:BP682"/>
    <mergeCell ref="AK683:AX683"/>
    <mergeCell ref="AY683:BB683"/>
    <mergeCell ref="BC683:BF683"/>
    <mergeCell ref="BG683:BJ683"/>
    <mergeCell ref="BK683:BP683"/>
    <mergeCell ref="BK669:BP669"/>
    <mergeCell ref="BG666:BJ666"/>
    <mergeCell ref="BK666:BP666"/>
    <mergeCell ref="AK667:AX667"/>
    <mergeCell ref="AY667:BB667"/>
    <mergeCell ref="BC667:BF667"/>
    <mergeCell ref="BG667:BJ667"/>
    <mergeCell ref="BK667:BP667"/>
    <mergeCell ref="AK680:AX680"/>
    <mergeCell ref="AY680:BB680"/>
    <mergeCell ref="BC680:BF680"/>
    <mergeCell ref="BG680:BJ680"/>
    <mergeCell ref="BK680:BP680"/>
    <mergeCell ref="AK681:AX681"/>
    <mergeCell ref="AY681:BB681"/>
    <mergeCell ref="BC681:BF681"/>
    <mergeCell ref="BG681:BJ681"/>
    <mergeCell ref="BK681:BP681"/>
    <mergeCell ref="AK678:AX678"/>
    <mergeCell ref="AY678:BB678"/>
    <mergeCell ref="BC678:BF678"/>
    <mergeCell ref="BG678:BJ678"/>
    <mergeCell ref="BK678:BP678"/>
    <mergeCell ref="AK679:AX679"/>
    <mergeCell ref="AY679:BB679"/>
    <mergeCell ref="BC679:BF679"/>
    <mergeCell ref="BG679:BJ679"/>
    <mergeCell ref="BK679:BP679"/>
    <mergeCell ref="AK676:AX676"/>
    <mergeCell ref="AY676:BB676"/>
    <mergeCell ref="BC676:BF676"/>
    <mergeCell ref="BG676:BJ676"/>
    <mergeCell ref="BK676:BP676"/>
    <mergeCell ref="AK677:AX677"/>
    <mergeCell ref="AY677:BB677"/>
    <mergeCell ref="BC677:BF677"/>
    <mergeCell ref="BG677:BJ677"/>
    <mergeCell ref="BK677:BP677"/>
    <mergeCell ref="AK674:AX674"/>
    <mergeCell ref="AY674:BB674"/>
    <mergeCell ref="BC674:BF674"/>
    <mergeCell ref="BG674:BJ674"/>
    <mergeCell ref="BK674:BP674"/>
    <mergeCell ref="AK675:AX675"/>
    <mergeCell ref="AY675:BB675"/>
    <mergeCell ref="BC675:BF675"/>
    <mergeCell ref="BG675:BJ675"/>
    <mergeCell ref="BK675:BP675"/>
    <mergeCell ref="BG664:BJ664"/>
    <mergeCell ref="BK664:BP664"/>
    <mergeCell ref="BQ664:BW693"/>
    <mergeCell ref="BX664:CC693"/>
    <mergeCell ref="CD664:CI693"/>
    <mergeCell ref="AK665:AX665"/>
    <mergeCell ref="AY665:BB665"/>
    <mergeCell ref="BC665:BF665"/>
    <mergeCell ref="BG665:BJ665"/>
    <mergeCell ref="BK665:BP665"/>
    <mergeCell ref="B664:Y693"/>
    <mergeCell ref="Z664:AD693"/>
    <mergeCell ref="AE664:AJ693"/>
    <mergeCell ref="AK664:AX664"/>
    <mergeCell ref="AY664:BB664"/>
    <mergeCell ref="BC664:BF664"/>
    <mergeCell ref="AK666:AX666"/>
    <mergeCell ref="AY666:BB666"/>
    <mergeCell ref="BC666:BF666"/>
    <mergeCell ref="AK668:AX668"/>
    <mergeCell ref="BC661:BF663"/>
    <mergeCell ref="BG661:BJ663"/>
    <mergeCell ref="BK661:BP663"/>
    <mergeCell ref="BQ661:BW663"/>
    <mergeCell ref="BX661:CC663"/>
    <mergeCell ref="CD661:CI663"/>
    <mergeCell ref="B659:AJ659"/>
    <mergeCell ref="AK659:BJ659"/>
    <mergeCell ref="BK659:BP659"/>
    <mergeCell ref="BQ659:CC659"/>
    <mergeCell ref="CD659:CI659"/>
    <mergeCell ref="B661:Y663"/>
    <mergeCell ref="Z661:AD663"/>
    <mergeCell ref="AE661:AJ663"/>
    <mergeCell ref="AK661:AX663"/>
    <mergeCell ref="AY661:BB663"/>
    <mergeCell ref="AK672:AX672"/>
    <mergeCell ref="AY672:BB672"/>
    <mergeCell ref="BC672:BF672"/>
    <mergeCell ref="BG672:BJ672"/>
    <mergeCell ref="BK672:BP672"/>
    <mergeCell ref="AK673:AX673"/>
    <mergeCell ref="AY673:BB673"/>
    <mergeCell ref="BC673:BF673"/>
    <mergeCell ref="BG673:BJ673"/>
    <mergeCell ref="BK673:BP673"/>
    <mergeCell ref="AK670:AX670"/>
    <mergeCell ref="AY670:BB670"/>
    <mergeCell ref="BC670:BF670"/>
    <mergeCell ref="BG670:BJ670"/>
    <mergeCell ref="BK670:BP670"/>
    <mergeCell ref="AK671:AX671"/>
    <mergeCell ref="AY671:BB671"/>
    <mergeCell ref="BC671:BF671"/>
    <mergeCell ref="BG671:BJ671"/>
    <mergeCell ref="BK671:BP671"/>
    <mergeCell ref="AY668:BB668"/>
    <mergeCell ref="BC668:BF668"/>
    <mergeCell ref="BG668:BJ668"/>
    <mergeCell ref="BK668:BP668"/>
    <mergeCell ref="AK669:AX669"/>
    <mergeCell ref="AY669:BB669"/>
    <mergeCell ref="BC669:BF669"/>
    <mergeCell ref="BG669:BJ669"/>
    <mergeCell ref="AK657:AX657"/>
    <mergeCell ref="AY657:BB657"/>
    <mergeCell ref="BC657:BF657"/>
    <mergeCell ref="BG657:BJ657"/>
    <mergeCell ref="BK657:BP657"/>
    <mergeCell ref="AK658:AX658"/>
    <mergeCell ref="AY658:BB658"/>
    <mergeCell ref="BC658:BF658"/>
    <mergeCell ref="BG658:BJ658"/>
    <mergeCell ref="BK658:BP658"/>
    <mergeCell ref="AK655:AX655"/>
    <mergeCell ref="AY655:BB655"/>
    <mergeCell ref="BC655:BF655"/>
    <mergeCell ref="BG655:BJ655"/>
    <mergeCell ref="BK655:BP655"/>
    <mergeCell ref="AK656:AX656"/>
    <mergeCell ref="AY656:BB656"/>
    <mergeCell ref="BC656:BF656"/>
    <mergeCell ref="BG656:BJ656"/>
    <mergeCell ref="BK656:BP656"/>
    <mergeCell ref="AK653:AX653"/>
    <mergeCell ref="AY653:BB653"/>
    <mergeCell ref="BC653:BF653"/>
    <mergeCell ref="BG653:BJ653"/>
    <mergeCell ref="BK653:BP653"/>
    <mergeCell ref="AK654:AX654"/>
    <mergeCell ref="AY654:BB654"/>
    <mergeCell ref="BC654:BF654"/>
    <mergeCell ref="BG654:BJ654"/>
    <mergeCell ref="BK654:BP654"/>
    <mergeCell ref="AK651:AX651"/>
    <mergeCell ref="AY651:BB651"/>
    <mergeCell ref="BC651:BF651"/>
    <mergeCell ref="BG651:BJ651"/>
    <mergeCell ref="BK651:BP651"/>
    <mergeCell ref="AK652:AX652"/>
    <mergeCell ref="AY652:BB652"/>
    <mergeCell ref="BC652:BF652"/>
    <mergeCell ref="BG652:BJ652"/>
    <mergeCell ref="BK652:BP652"/>
    <mergeCell ref="BG638:BJ638"/>
    <mergeCell ref="BK638:BP638"/>
    <mergeCell ref="AK635:AX635"/>
    <mergeCell ref="AY635:BB635"/>
    <mergeCell ref="BC635:BF635"/>
    <mergeCell ref="BG635:BJ635"/>
    <mergeCell ref="BK635:BP635"/>
    <mergeCell ref="AK636:AX636"/>
    <mergeCell ref="AY636:BB636"/>
    <mergeCell ref="BC636:BF636"/>
    <mergeCell ref="BG636:BJ636"/>
    <mergeCell ref="BK636:BP636"/>
    <mergeCell ref="AK649:AX649"/>
    <mergeCell ref="AY649:BB649"/>
    <mergeCell ref="BC649:BF649"/>
    <mergeCell ref="BG649:BJ649"/>
    <mergeCell ref="BK649:BP649"/>
    <mergeCell ref="AK650:AX650"/>
    <mergeCell ref="AY650:BB650"/>
    <mergeCell ref="BC650:BF650"/>
    <mergeCell ref="BG650:BJ650"/>
    <mergeCell ref="BK650:BP650"/>
    <mergeCell ref="AK647:AX647"/>
    <mergeCell ref="AY647:BB647"/>
    <mergeCell ref="BC647:BF647"/>
    <mergeCell ref="BG647:BJ647"/>
    <mergeCell ref="BK647:BP647"/>
    <mergeCell ref="AK648:AX648"/>
    <mergeCell ref="AY648:BB648"/>
    <mergeCell ref="BC648:BF648"/>
    <mergeCell ref="BG648:BJ648"/>
    <mergeCell ref="BK648:BP648"/>
    <mergeCell ref="AK645:AX645"/>
    <mergeCell ref="AY645:BB645"/>
    <mergeCell ref="BC645:BF645"/>
    <mergeCell ref="BG645:BJ645"/>
    <mergeCell ref="BK645:BP645"/>
    <mergeCell ref="AK646:AX646"/>
    <mergeCell ref="AY646:BB646"/>
    <mergeCell ref="BC646:BF646"/>
    <mergeCell ref="BG646:BJ646"/>
    <mergeCell ref="BK646:BP646"/>
    <mergeCell ref="AK643:AX643"/>
    <mergeCell ref="AY643:BB643"/>
    <mergeCell ref="BC643:BF643"/>
    <mergeCell ref="BG643:BJ643"/>
    <mergeCell ref="BK643:BP643"/>
    <mergeCell ref="AK644:AX644"/>
    <mergeCell ref="AY644:BB644"/>
    <mergeCell ref="BC644:BF644"/>
    <mergeCell ref="BG644:BJ644"/>
    <mergeCell ref="BK644:BP644"/>
    <mergeCell ref="AY633:BB633"/>
    <mergeCell ref="BC633:BF633"/>
    <mergeCell ref="BG633:BJ633"/>
    <mergeCell ref="BK633:BP633"/>
    <mergeCell ref="AK634:AX634"/>
    <mergeCell ref="AY634:BB634"/>
    <mergeCell ref="BC634:BF634"/>
    <mergeCell ref="BG634:BJ634"/>
    <mergeCell ref="BK634:BP634"/>
    <mergeCell ref="BG631:BJ631"/>
    <mergeCell ref="BK631:BP631"/>
    <mergeCell ref="AK632:AX632"/>
    <mergeCell ref="AY632:BB632"/>
    <mergeCell ref="BC632:BF632"/>
    <mergeCell ref="BG632:BJ632"/>
    <mergeCell ref="BK632:BP632"/>
    <mergeCell ref="BG629:BJ629"/>
    <mergeCell ref="BK629:BP629"/>
    <mergeCell ref="BQ629:BW658"/>
    <mergeCell ref="BX629:CC658"/>
    <mergeCell ref="CD629:CI658"/>
    <mergeCell ref="AK630:AX630"/>
    <mergeCell ref="AY630:BB630"/>
    <mergeCell ref="BC630:BF630"/>
    <mergeCell ref="BG630:BJ630"/>
    <mergeCell ref="BK630:BP630"/>
    <mergeCell ref="B629:Y658"/>
    <mergeCell ref="Z629:AD658"/>
    <mergeCell ref="AE629:AJ658"/>
    <mergeCell ref="AK629:AX629"/>
    <mergeCell ref="AY629:BB629"/>
    <mergeCell ref="BC629:BF629"/>
    <mergeCell ref="AK631:AX631"/>
    <mergeCell ref="AY631:BB631"/>
    <mergeCell ref="BC631:BF631"/>
    <mergeCell ref="AK633:AX633"/>
    <mergeCell ref="AK641:AX641"/>
    <mergeCell ref="AY641:BB641"/>
    <mergeCell ref="BC641:BF641"/>
    <mergeCell ref="BG641:BJ641"/>
    <mergeCell ref="BK641:BP641"/>
    <mergeCell ref="AK642:AX642"/>
    <mergeCell ref="AY642:BB642"/>
    <mergeCell ref="BC642:BF642"/>
    <mergeCell ref="BG642:BJ642"/>
    <mergeCell ref="BK642:BP642"/>
    <mergeCell ref="AK639:AX639"/>
    <mergeCell ref="AY639:BB639"/>
    <mergeCell ref="BC639:BF639"/>
    <mergeCell ref="BG639:BJ639"/>
    <mergeCell ref="BK639:BP639"/>
    <mergeCell ref="AK640:AX640"/>
    <mergeCell ref="AY640:BB640"/>
    <mergeCell ref="BC640:BF640"/>
    <mergeCell ref="BG640:BJ640"/>
    <mergeCell ref="BK640:BP640"/>
    <mergeCell ref="AK637:AX637"/>
    <mergeCell ref="AY637:BB637"/>
    <mergeCell ref="BC637:BF637"/>
    <mergeCell ref="BG637:BJ637"/>
    <mergeCell ref="BK637:BP637"/>
    <mergeCell ref="AK638:AX638"/>
    <mergeCell ref="AY638:BB638"/>
    <mergeCell ref="BC638:BF638"/>
    <mergeCell ref="BC626:BF628"/>
    <mergeCell ref="BG626:BJ628"/>
    <mergeCell ref="BK626:BP628"/>
    <mergeCell ref="BQ626:BW628"/>
    <mergeCell ref="BX626:CC628"/>
    <mergeCell ref="CD626:CI628"/>
    <mergeCell ref="B624:AJ624"/>
    <mergeCell ref="AK624:BJ624"/>
    <mergeCell ref="BK624:BP624"/>
    <mergeCell ref="BQ624:CC624"/>
    <mergeCell ref="CD624:CI624"/>
    <mergeCell ref="B626:Y628"/>
    <mergeCell ref="Z626:AD628"/>
    <mergeCell ref="AE626:AJ628"/>
    <mergeCell ref="AK626:AX628"/>
    <mergeCell ref="AY626:BB628"/>
    <mergeCell ref="AK622:AX622"/>
    <mergeCell ref="AY622:BB622"/>
    <mergeCell ref="BC622:BF622"/>
    <mergeCell ref="BG622:BJ622"/>
    <mergeCell ref="BK622:BP622"/>
    <mergeCell ref="AK623:AX623"/>
    <mergeCell ref="AY623:BB623"/>
    <mergeCell ref="BC623:BF623"/>
    <mergeCell ref="BG623:BJ623"/>
    <mergeCell ref="BK623:BP623"/>
    <mergeCell ref="AK620:AX620"/>
    <mergeCell ref="AY620:BB620"/>
    <mergeCell ref="BC620:BF620"/>
    <mergeCell ref="BG620:BJ620"/>
    <mergeCell ref="BK620:BP620"/>
    <mergeCell ref="AK621:AX621"/>
    <mergeCell ref="AY621:BB621"/>
    <mergeCell ref="BC621:BF621"/>
    <mergeCell ref="BG621:BJ621"/>
    <mergeCell ref="BK621:BP621"/>
    <mergeCell ref="AK618:AX618"/>
    <mergeCell ref="AY618:BB618"/>
    <mergeCell ref="BC618:BF618"/>
    <mergeCell ref="BG618:BJ618"/>
    <mergeCell ref="BK618:BP618"/>
    <mergeCell ref="AK619:AX619"/>
    <mergeCell ref="AY619:BB619"/>
    <mergeCell ref="BC619:BF619"/>
    <mergeCell ref="BG619:BJ619"/>
    <mergeCell ref="BK619:BP619"/>
    <mergeCell ref="AK616:AX616"/>
    <mergeCell ref="AY616:BB616"/>
    <mergeCell ref="BC616:BF616"/>
    <mergeCell ref="BG616:BJ616"/>
    <mergeCell ref="BK616:BP616"/>
    <mergeCell ref="AK617:AX617"/>
    <mergeCell ref="AY617:BB617"/>
    <mergeCell ref="BC617:BF617"/>
    <mergeCell ref="BG617:BJ617"/>
    <mergeCell ref="BK617:BP617"/>
    <mergeCell ref="AK614:AX614"/>
    <mergeCell ref="AY614:BB614"/>
    <mergeCell ref="BC614:BF614"/>
    <mergeCell ref="BG614:BJ614"/>
    <mergeCell ref="BK614:BP614"/>
    <mergeCell ref="AK615:AX615"/>
    <mergeCell ref="AY615:BB615"/>
    <mergeCell ref="BC615:BF615"/>
    <mergeCell ref="BG615:BJ615"/>
    <mergeCell ref="BK615:BP615"/>
    <mergeCell ref="AK612:AX612"/>
    <mergeCell ref="AY612:BB612"/>
    <mergeCell ref="BC612:BF612"/>
    <mergeCell ref="BG612:BJ612"/>
    <mergeCell ref="BK612:BP612"/>
    <mergeCell ref="AK613:AX613"/>
    <mergeCell ref="AY613:BB613"/>
    <mergeCell ref="BC613:BF613"/>
    <mergeCell ref="BG613:BJ613"/>
    <mergeCell ref="BK613:BP613"/>
    <mergeCell ref="BK599:BP599"/>
    <mergeCell ref="BG596:BJ596"/>
    <mergeCell ref="BK596:BP596"/>
    <mergeCell ref="AK597:AX597"/>
    <mergeCell ref="AY597:BB597"/>
    <mergeCell ref="BC597:BF597"/>
    <mergeCell ref="BG597:BJ597"/>
    <mergeCell ref="BK597:BP597"/>
    <mergeCell ref="AK610:AX610"/>
    <mergeCell ref="AY610:BB610"/>
    <mergeCell ref="BC610:BF610"/>
    <mergeCell ref="BG610:BJ610"/>
    <mergeCell ref="BK610:BP610"/>
    <mergeCell ref="AK611:AX611"/>
    <mergeCell ref="AY611:BB611"/>
    <mergeCell ref="BC611:BF611"/>
    <mergeCell ref="BG611:BJ611"/>
    <mergeCell ref="BK611:BP611"/>
    <mergeCell ref="AK608:AX608"/>
    <mergeCell ref="AY608:BB608"/>
    <mergeCell ref="BC608:BF608"/>
    <mergeCell ref="BG608:BJ608"/>
    <mergeCell ref="BK608:BP608"/>
    <mergeCell ref="AK609:AX609"/>
    <mergeCell ref="AY609:BB609"/>
    <mergeCell ref="BC609:BF609"/>
    <mergeCell ref="BG609:BJ609"/>
    <mergeCell ref="BK609:BP609"/>
    <mergeCell ref="AK606:AX606"/>
    <mergeCell ref="AY606:BB606"/>
    <mergeCell ref="BC606:BF606"/>
    <mergeCell ref="BG606:BJ606"/>
    <mergeCell ref="BK606:BP606"/>
    <mergeCell ref="AK607:AX607"/>
    <mergeCell ref="AY607:BB607"/>
    <mergeCell ref="BC607:BF607"/>
    <mergeCell ref="BG607:BJ607"/>
    <mergeCell ref="BK607:BP607"/>
    <mergeCell ref="AK604:AX604"/>
    <mergeCell ref="AY604:BB604"/>
    <mergeCell ref="BC604:BF604"/>
    <mergeCell ref="BG604:BJ604"/>
    <mergeCell ref="BK604:BP604"/>
    <mergeCell ref="AK605:AX605"/>
    <mergeCell ref="AY605:BB605"/>
    <mergeCell ref="BC605:BF605"/>
    <mergeCell ref="BG605:BJ605"/>
    <mergeCell ref="BK605:BP605"/>
    <mergeCell ref="BG594:BJ594"/>
    <mergeCell ref="BK594:BP594"/>
    <mergeCell ref="BQ594:BW623"/>
    <mergeCell ref="BX594:CC623"/>
    <mergeCell ref="CD594:CI623"/>
    <mergeCell ref="AK595:AX595"/>
    <mergeCell ref="AY595:BB595"/>
    <mergeCell ref="BC595:BF595"/>
    <mergeCell ref="BG595:BJ595"/>
    <mergeCell ref="BK595:BP595"/>
    <mergeCell ref="B594:Y623"/>
    <mergeCell ref="Z594:AD623"/>
    <mergeCell ref="AE594:AJ623"/>
    <mergeCell ref="AK594:AX594"/>
    <mergeCell ref="AY594:BB594"/>
    <mergeCell ref="BC594:BF594"/>
    <mergeCell ref="AK596:AX596"/>
    <mergeCell ref="AY596:BB596"/>
    <mergeCell ref="BC596:BF596"/>
    <mergeCell ref="AK598:AX598"/>
    <mergeCell ref="BC591:BF593"/>
    <mergeCell ref="BG591:BJ593"/>
    <mergeCell ref="BK591:BP593"/>
    <mergeCell ref="BQ591:BW593"/>
    <mergeCell ref="BX591:CC593"/>
    <mergeCell ref="CD591:CI593"/>
    <mergeCell ref="B589:AJ589"/>
    <mergeCell ref="AK589:BJ589"/>
    <mergeCell ref="BK589:BP589"/>
    <mergeCell ref="BQ589:CC589"/>
    <mergeCell ref="CD589:CI589"/>
    <mergeCell ref="B591:Y593"/>
    <mergeCell ref="Z591:AD593"/>
    <mergeCell ref="AE591:AJ593"/>
    <mergeCell ref="AK591:AX593"/>
    <mergeCell ref="AY591:BB593"/>
    <mergeCell ref="AK602:AX602"/>
    <mergeCell ref="AY602:BB602"/>
    <mergeCell ref="BC602:BF602"/>
    <mergeCell ref="BG602:BJ602"/>
    <mergeCell ref="BK602:BP602"/>
    <mergeCell ref="AK603:AX603"/>
    <mergeCell ref="AY603:BB603"/>
    <mergeCell ref="BC603:BF603"/>
    <mergeCell ref="BG603:BJ603"/>
    <mergeCell ref="BK603:BP603"/>
    <mergeCell ref="AK600:AX600"/>
    <mergeCell ref="AY600:BB600"/>
    <mergeCell ref="BC600:BF600"/>
    <mergeCell ref="BG600:BJ600"/>
    <mergeCell ref="BK600:BP600"/>
    <mergeCell ref="AK601:AX601"/>
    <mergeCell ref="AY601:BB601"/>
    <mergeCell ref="BC601:BF601"/>
    <mergeCell ref="BG601:BJ601"/>
    <mergeCell ref="BK601:BP601"/>
    <mergeCell ref="AY598:BB598"/>
    <mergeCell ref="BC598:BF598"/>
    <mergeCell ref="BG598:BJ598"/>
    <mergeCell ref="BK598:BP598"/>
    <mergeCell ref="AK599:AX599"/>
    <mergeCell ref="AY599:BB599"/>
    <mergeCell ref="BC599:BF599"/>
    <mergeCell ref="BG599:BJ599"/>
    <mergeCell ref="AK587:AX587"/>
    <mergeCell ref="AY587:BB587"/>
    <mergeCell ref="BC587:BF587"/>
    <mergeCell ref="BG587:BJ587"/>
    <mergeCell ref="BK587:BP587"/>
    <mergeCell ref="AK588:AX588"/>
    <mergeCell ref="AY588:BB588"/>
    <mergeCell ref="BC588:BF588"/>
    <mergeCell ref="BG588:BJ588"/>
    <mergeCell ref="BK588:BP588"/>
    <mergeCell ref="AK585:AX585"/>
    <mergeCell ref="AY585:BB585"/>
    <mergeCell ref="BC585:BF585"/>
    <mergeCell ref="BG585:BJ585"/>
    <mergeCell ref="BK585:BP585"/>
    <mergeCell ref="AK586:AX586"/>
    <mergeCell ref="AY586:BB586"/>
    <mergeCell ref="BC586:BF586"/>
    <mergeCell ref="BG586:BJ586"/>
    <mergeCell ref="BK586:BP586"/>
    <mergeCell ref="AK583:AX583"/>
    <mergeCell ref="AY583:BB583"/>
    <mergeCell ref="BC583:BF583"/>
    <mergeCell ref="BG583:BJ583"/>
    <mergeCell ref="BK583:BP583"/>
    <mergeCell ref="AK584:AX584"/>
    <mergeCell ref="AY584:BB584"/>
    <mergeCell ref="BC584:BF584"/>
    <mergeCell ref="BG584:BJ584"/>
    <mergeCell ref="BK584:BP584"/>
    <mergeCell ref="AK581:AX581"/>
    <mergeCell ref="AY581:BB581"/>
    <mergeCell ref="BC581:BF581"/>
    <mergeCell ref="BG581:BJ581"/>
    <mergeCell ref="BK581:BP581"/>
    <mergeCell ref="AK582:AX582"/>
    <mergeCell ref="AY582:BB582"/>
    <mergeCell ref="BC582:BF582"/>
    <mergeCell ref="BG582:BJ582"/>
    <mergeCell ref="BK582:BP582"/>
    <mergeCell ref="BG568:BJ568"/>
    <mergeCell ref="BK568:BP568"/>
    <mergeCell ref="AK565:AX565"/>
    <mergeCell ref="AY565:BB565"/>
    <mergeCell ref="BC565:BF565"/>
    <mergeCell ref="BG565:BJ565"/>
    <mergeCell ref="BK565:BP565"/>
    <mergeCell ref="AK566:AX566"/>
    <mergeCell ref="AY566:BB566"/>
    <mergeCell ref="BC566:BF566"/>
    <mergeCell ref="BG566:BJ566"/>
    <mergeCell ref="BK566:BP566"/>
    <mergeCell ref="AK579:AX579"/>
    <mergeCell ref="AY579:BB579"/>
    <mergeCell ref="BC579:BF579"/>
    <mergeCell ref="BG579:BJ579"/>
    <mergeCell ref="BK579:BP579"/>
    <mergeCell ref="AK580:AX580"/>
    <mergeCell ref="AY580:BB580"/>
    <mergeCell ref="BC580:BF580"/>
    <mergeCell ref="BG580:BJ580"/>
    <mergeCell ref="BK580:BP580"/>
    <mergeCell ref="AK577:AX577"/>
    <mergeCell ref="AY577:BB577"/>
    <mergeCell ref="BC577:BF577"/>
    <mergeCell ref="BG577:BJ577"/>
    <mergeCell ref="BK577:BP577"/>
    <mergeCell ref="AK578:AX578"/>
    <mergeCell ref="AY578:BB578"/>
    <mergeCell ref="BC578:BF578"/>
    <mergeCell ref="BG578:BJ578"/>
    <mergeCell ref="BK578:BP578"/>
    <mergeCell ref="AK575:AX575"/>
    <mergeCell ref="AY575:BB575"/>
    <mergeCell ref="BC575:BF575"/>
    <mergeCell ref="BG575:BJ575"/>
    <mergeCell ref="BK575:BP575"/>
    <mergeCell ref="AK576:AX576"/>
    <mergeCell ref="AY576:BB576"/>
    <mergeCell ref="BC576:BF576"/>
    <mergeCell ref="BG576:BJ576"/>
    <mergeCell ref="BK576:BP576"/>
    <mergeCell ref="AK573:AX573"/>
    <mergeCell ref="AY573:BB573"/>
    <mergeCell ref="BC573:BF573"/>
    <mergeCell ref="BG573:BJ573"/>
    <mergeCell ref="BK573:BP573"/>
    <mergeCell ref="AK574:AX574"/>
    <mergeCell ref="AY574:BB574"/>
    <mergeCell ref="BC574:BF574"/>
    <mergeCell ref="BG574:BJ574"/>
    <mergeCell ref="BK574:BP574"/>
    <mergeCell ref="AY563:BB563"/>
    <mergeCell ref="BC563:BF563"/>
    <mergeCell ref="BG563:BJ563"/>
    <mergeCell ref="BK563:BP563"/>
    <mergeCell ref="AK564:AX564"/>
    <mergeCell ref="AY564:BB564"/>
    <mergeCell ref="BC564:BF564"/>
    <mergeCell ref="BG564:BJ564"/>
    <mergeCell ref="BK564:BP564"/>
    <mergeCell ref="BG561:BJ561"/>
    <mergeCell ref="BK561:BP561"/>
    <mergeCell ref="AK562:AX562"/>
    <mergeCell ref="AY562:BB562"/>
    <mergeCell ref="BC562:BF562"/>
    <mergeCell ref="BG562:BJ562"/>
    <mergeCell ref="BK562:BP562"/>
    <mergeCell ref="BG559:BJ559"/>
    <mergeCell ref="BK559:BP559"/>
    <mergeCell ref="BQ559:BW588"/>
    <mergeCell ref="BX559:CC588"/>
    <mergeCell ref="CD559:CI588"/>
    <mergeCell ref="AK560:AX560"/>
    <mergeCell ref="AY560:BB560"/>
    <mergeCell ref="BC560:BF560"/>
    <mergeCell ref="BG560:BJ560"/>
    <mergeCell ref="BK560:BP560"/>
    <mergeCell ref="B559:Y588"/>
    <mergeCell ref="Z559:AD588"/>
    <mergeCell ref="AE559:AJ588"/>
    <mergeCell ref="AK559:AX559"/>
    <mergeCell ref="AY559:BB559"/>
    <mergeCell ref="BC559:BF559"/>
    <mergeCell ref="AK561:AX561"/>
    <mergeCell ref="AY561:BB561"/>
    <mergeCell ref="BC561:BF561"/>
    <mergeCell ref="AK563:AX563"/>
    <mergeCell ref="AK571:AX571"/>
    <mergeCell ref="AY571:BB571"/>
    <mergeCell ref="BC571:BF571"/>
    <mergeCell ref="BG571:BJ571"/>
    <mergeCell ref="BK571:BP571"/>
    <mergeCell ref="AK572:AX572"/>
    <mergeCell ref="AY572:BB572"/>
    <mergeCell ref="BC572:BF572"/>
    <mergeCell ref="BG572:BJ572"/>
    <mergeCell ref="BK572:BP572"/>
    <mergeCell ref="AK569:AX569"/>
    <mergeCell ref="AY569:BB569"/>
    <mergeCell ref="BC569:BF569"/>
    <mergeCell ref="BG569:BJ569"/>
    <mergeCell ref="BK569:BP569"/>
    <mergeCell ref="AK570:AX570"/>
    <mergeCell ref="AY570:BB570"/>
    <mergeCell ref="BC570:BF570"/>
    <mergeCell ref="BG570:BJ570"/>
    <mergeCell ref="BK570:BP570"/>
    <mergeCell ref="AK567:AX567"/>
    <mergeCell ref="AY567:BB567"/>
    <mergeCell ref="BC567:BF567"/>
    <mergeCell ref="BG567:BJ567"/>
    <mergeCell ref="BK567:BP567"/>
    <mergeCell ref="AK568:AX568"/>
    <mergeCell ref="AY568:BB568"/>
    <mergeCell ref="BC568:BF568"/>
    <mergeCell ref="BC556:BF558"/>
    <mergeCell ref="BG556:BJ558"/>
    <mergeCell ref="BK556:BP558"/>
    <mergeCell ref="BQ556:BW558"/>
    <mergeCell ref="BX556:CC558"/>
    <mergeCell ref="CD556:CI558"/>
    <mergeCell ref="B554:AJ554"/>
    <mergeCell ref="AK554:BJ554"/>
    <mergeCell ref="BK554:BP554"/>
    <mergeCell ref="BQ554:CC554"/>
    <mergeCell ref="CD554:CI554"/>
    <mergeCell ref="B556:Y558"/>
    <mergeCell ref="Z556:AD558"/>
    <mergeCell ref="AE556:AJ558"/>
    <mergeCell ref="AK556:AX558"/>
    <mergeCell ref="AY556:BB558"/>
    <mergeCell ref="AK552:AX552"/>
    <mergeCell ref="AY552:BB552"/>
    <mergeCell ref="BC552:BF552"/>
    <mergeCell ref="BG552:BJ552"/>
    <mergeCell ref="BK552:BP552"/>
    <mergeCell ref="AK553:AX553"/>
    <mergeCell ref="AY553:BB553"/>
    <mergeCell ref="BC553:BF553"/>
    <mergeCell ref="BG553:BJ553"/>
    <mergeCell ref="BK553:BP553"/>
    <mergeCell ref="AK550:AX550"/>
    <mergeCell ref="AY550:BB550"/>
    <mergeCell ref="BC550:BF550"/>
    <mergeCell ref="BG550:BJ550"/>
    <mergeCell ref="BK550:BP550"/>
    <mergeCell ref="AK551:AX551"/>
    <mergeCell ref="AY551:BB551"/>
    <mergeCell ref="BC551:BF551"/>
    <mergeCell ref="BG551:BJ551"/>
    <mergeCell ref="BK551:BP551"/>
    <mergeCell ref="AK548:AX548"/>
    <mergeCell ref="AY548:BB548"/>
    <mergeCell ref="BC548:BF548"/>
    <mergeCell ref="BG548:BJ548"/>
    <mergeCell ref="BK548:BP548"/>
    <mergeCell ref="AK549:AX549"/>
    <mergeCell ref="AY549:BB549"/>
    <mergeCell ref="BC549:BF549"/>
    <mergeCell ref="BG549:BJ549"/>
    <mergeCell ref="BK549:BP549"/>
    <mergeCell ref="AK546:AX546"/>
    <mergeCell ref="AY546:BB546"/>
    <mergeCell ref="BC546:BF546"/>
    <mergeCell ref="BG546:BJ546"/>
    <mergeCell ref="BK546:BP546"/>
    <mergeCell ref="AK547:AX547"/>
    <mergeCell ref="AY547:BB547"/>
    <mergeCell ref="BC547:BF547"/>
    <mergeCell ref="BG547:BJ547"/>
    <mergeCell ref="BK547:BP547"/>
    <mergeCell ref="AK544:AX544"/>
    <mergeCell ref="AY544:BB544"/>
    <mergeCell ref="BC544:BF544"/>
    <mergeCell ref="BG544:BJ544"/>
    <mergeCell ref="BK544:BP544"/>
    <mergeCell ref="AK545:AX545"/>
    <mergeCell ref="AY545:BB545"/>
    <mergeCell ref="BC545:BF545"/>
    <mergeCell ref="BG545:BJ545"/>
    <mergeCell ref="BK545:BP545"/>
    <mergeCell ref="AK542:AX542"/>
    <mergeCell ref="AY542:BB542"/>
    <mergeCell ref="BC542:BF542"/>
    <mergeCell ref="BG542:BJ542"/>
    <mergeCell ref="BK542:BP542"/>
    <mergeCell ref="AK543:AX543"/>
    <mergeCell ref="AY543:BB543"/>
    <mergeCell ref="BC543:BF543"/>
    <mergeCell ref="BG543:BJ543"/>
    <mergeCell ref="BK543:BP543"/>
    <mergeCell ref="BK529:BP529"/>
    <mergeCell ref="BG526:BJ526"/>
    <mergeCell ref="BK526:BP526"/>
    <mergeCell ref="AK527:AX527"/>
    <mergeCell ref="AY527:BB527"/>
    <mergeCell ref="BC527:BF527"/>
    <mergeCell ref="BG527:BJ527"/>
    <mergeCell ref="BK527:BP527"/>
    <mergeCell ref="AK540:AX540"/>
    <mergeCell ref="AY540:BB540"/>
    <mergeCell ref="BC540:BF540"/>
    <mergeCell ref="BG540:BJ540"/>
    <mergeCell ref="BK540:BP540"/>
    <mergeCell ref="AK541:AX541"/>
    <mergeCell ref="AY541:BB541"/>
    <mergeCell ref="BC541:BF541"/>
    <mergeCell ref="BG541:BJ541"/>
    <mergeCell ref="BK541:BP541"/>
    <mergeCell ref="AK538:AX538"/>
    <mergeCell ref="AY538:BB538"/>
    <mergeCell ref="BC538:BF538"/>
    <mergeCell ref="BG538:BJ538"/>
    <mergeCell ref="BK538:BP538"/>
    <mergeCell ref="AK539:AX539"/>
    <mergeCell ref="AY539:BB539"/>
    <mergeCell ref="BC539:BF539"/>
    <mergeCell ref="BG539:BJ539"/>
    <mergeCell ref="BK539:BP539"/>
    <mergeCell ref="AK536:AX536"/>
    <mergeCell ref="AY536:BB536"/>
    <mergeCell ref="BC536:BF536"/>
    <mergeCell ref="BG536:BJ536"/>
    <mergeCell ref="BK536:BP536"/>
    <mergeCell ref="AK537:AX537"/>
    <mergeCell ref="AY537:BB537"/>
    <mergeCell ref="BC537:BF537"/>
    <mergeCell ref="BG537:BJ537"/>
    <mergeCell ref="BK537:BP537"/>
    <mergeCell ref="AK534:AX534"/>
    <mergeCell ref="AY534:BB534"/>
    <mergeCell ref="BC534:BF534"/>
    <mergeCell ref="BG534:BJ534"/>
    <mergeCell ref="BK534:BP534"/>
    <mergeCell ref="AK535:AX535"/>
    <mergeCell ref="AY535:BB535"/>
    <mergeCell ref="BC535:BF535"/>
    <mergeCell ref="BG535:BJ535"/>
    <mergeCell ref="BK535:BP535"/>
    <mergeCell ref="BG524:BJ524"/>
    <mergeCell ref="BK524:BP524"/>
    <mergeCell ref="BQ524:BW553"/>
    <mergeCell ref="BX524:CC553"/>
    <mergeCell ref="CD524:CI553"/>
    <mergeCell ref="AK525:AX525"/>
    <mergeCell ref="AY525:BB525"/>
    <mergeCell ref="BC525:BF525"/>
    <mergeCell ref="BG525:BJ525"/>
    <mergeCell ref="BK525:BP525"/>
    <mergeCell ref="B524:Y553"/>
    <mergeCell ref="Z524:AD553"/>
    <mergeCell ref="AE524:AJ553"/>
    <mergeCell ref="AK524:AX524"/>
    <mergeCell ref="AY524:BB524"/>
    <mergeCell ref="BC524:BF524"/>
    <mergeCell ref="AK526:AX526"/>
    <mergeCell ref="AY526:BB526"/>
    <mergeCell ref="BC526:BF526"/>
    <mergeCell ref="AK528:AX528"/>
    <mergeCell ref="BC521:BF523"/>
    <mergeCell ref="BG521:BJ523"/>
    <mergeCell ref="BK521:BP523"/>
    <mergeCell ref="BQ521:BW523"/>
    <mergeCell ref="BX521:CC523"/>
    <mergeCell ref="CD521:CI523"/>
    <mergeCell ref="B519:AJ519"/>
    <mergeCell ref="AK519:BJ519"/>
    <mergeCell ref="BK519:BP519"/>
    <mergeCell ref="BQ519:CC519"/>
    <mergeCell ref="CD519:CI519"/>
    <mergeCell ref="B521:Y523"/>
    <mergeCell ref="Z521:AD523"/>
    <mergeCell ref="AE521:AJ523"/>
    <mergeCell ref="AK521:AX523"/>
    <mergeCell ref="AY521:BB523"/>
    <mergeCell ref="AK532:AX532"/>
    <mergeCell ref="AY532:BB532"/>
    <mergeCell ref="BC532:BF532"/>
    <mergeCell ref="BG532:BJ532"/>
    <mergeCell ref="BK532:BP532"/>
    <mergeCell ref="AK533:AX533"/>
    <mergeCell ref="AY533:BB533"/>
    <mergeCell ref="BC533:BF533"/>
    <mergeCell ref="BG533:BJ533"/>
    <mergeCell ref="BK533:BP533"/>
    <mergeCell ref="AK530:AX530"/>
    <mergeCell ref="AY530:BB530"/>
    <mergeCell ref="BC530:BF530"/>
    <mergeCell ref="BG530:BJ530"/>
    <mergeCell ref="BK530:BP530"/>
    <mergeCell ref="AK531:AX531"/>
    <mergeCell ref="AY531:BB531"/>
    <mergeCell ref="BC531:BF531"/>
    <mergeCell ref="BG531:BJ531"/>
    <mergeCell ref="BK531:BP531"/>
    <mergeCell ref="AY528:BB528"/>
    <mergeCell ref="BC528:BF528"/>
    <mergeCell ref="BG528:BJ528"/>
    <mergeCell ref="BK528:BP528"/>
    <mergeCell ref="AK529:AX529"/>
    <mergeCell ref="AY529:BB529"/>
    <mergeCell ref="BC529:BF529"/>
    <mergeCell ref="BG529:BJ529"/>
    <mergeCell ref="AK517:AX517"/>
    <mergeCell ref="AY517:BB517"/>
    <mergeCell ref="BC517:BF517"/>
    <mergeCell ref="BG517:BJ517"/>
    <mergeCell ref="BK517:BP517"/>
    <mergeCell ref="AK518:AX518"/>
    <mergeCell ref="AY518:BB518"/>
    <mergeCell ref="BC518:BF518"/>
    <mergeCell ref="BG518:BJ518"/>
    <mergeCell ref="BK518:BP518"/>
    <mergeCell ref="AK515:AX515"/>
    <mergeCell ref="AY515:BB515"/>
    <mergeCell ref="BC515:BF515"/>
    <mergeCell ref="BG515:BJ515"/>
    <mergeCell ref="BK515:BP515"/>
    <mergeCell ref="AK516:AX516"/>
    <mergeCell ref="AY516:BB516"/>
    <mergeCell ref="BC516:BF516"/>
    <mergeCell ref="BG516:BJ516"/>
    <mergeCell ref="BK516:BP516"/>
    <mergeCell ref="AK513:AX513"/>
    <mergeCell ref="AY513:BB513"/>
    <mergeCell ref="BC513:BF513"/>
    <mergeCell ref="BG513:BJ513"/>
    <mergeCell ref="BK513:BP513"/>
    <mergeCell ref="AK514:AX514"/>
    <mergeCell ref="AY514:BB514"/>
    <mergeCell ref="BC514:BF514"/>
    <mergeCell ref="BG514:BJ514"/>
    <mergeCell ref="BK514:BP514"/>
    <mergeCell ref="AK511:AX511"/>
    <mergeCell ref="AY511:BB511"/>
    <mergeCell ref="BC511:BF511"/>
    <mergeCell ref="BG511:BJ511"/>
    <mergeCell ref="BK511:BP511"/>
    <mergeCell ref="AK512:AX512"/>
    <mergeCell ref="AY512:BB512"/>
    <mergeCell ref="BC512:BF512"/>
    <mergeCell ref="BG512:BJ512"/>
    <mergeCell ref="BK512:BP512"/>
    <mergeCell ref="BG498:BJ498"/>
    <mergeCell ref="BK498:BP498"/>
    <mergeCell ref="AK495:AX495"/>
    <mergeCell ref="AY495:BB495"/>
    <mergeCell ref="BC495:BF495"/>
    <mergeCell ref="BG495:BJ495"/>
    <mergeCell ref="BK495:BP495"/>
    <mergeCell ref="AK496:AX496"/>
    <mergeCell ref="AY496:BB496"/>
    <mergeCell ref="BC496:BF496"/>
    <mergeCell ref="BG496:BJ496"/>
    <mergeCell ref="BK496:BP496"/>
    <mergeCell ref="AK509:AX509"/>
    <mergeCell ref="AY509:BB509"/>
    <mergeCell ref="BC509:BF509"/>
    <mergeCell ref="BG509:BJ509"/>
    <mergeCell ref="BK509:BP509"/>
    <mergeCell ref="AK510:AX510"/>
    <mergeCell ref="AY510:BB510"/>
    <mergeCell ref="BC510:BF510"/>
    <mergeCell ref="BG510:BJ510"/>
    <mergeCell ref="BK510:BP510"/>
    <mergeCell ref="AK507:AX507"/>
    <mergeCell ref="AY507:BB507"/>
    <mergeCell ref="BC507:BF507"/>
    <mergeCell ref="BG507:BJ507"/>
    <mergeCell ref="BK507:BP507"/>
    <mergeCell ref="AK508:AX508"/>
    <mergeCell ref="AY508:BB508"/>
    <mergeCell ref="BC508:BF508"/>
    <mergeCell ref="BG508:BJ508"/>
    <mergeCell ref="BK508:BP508"/>
    <mergeCell ref="AK505:AX505"/>
    <mergeCell ref="AY505:BB505"/>
    <mergeCell ref="BC505:BF505"/>
    <mergeCell ref="BG505:BJ505"/>
    <mergeCell ref="BK505:BP505"/>
    <mergeCell ref="AK506:AX506"/>
    <mergeCell ref="AY506:BB506"/>
    <mergeCell ref="BC506:BF506"/>
    <mergeCell ref="BG506:BJ506"/>
    <mergeCell ref="BK506:BP506"/>
    <mergeCell ref="AK503:AX503"/>
    <mergeCell ref="AY503:BB503"/>
    <mergeCell ref="BC503:BF503"/>
    <mergeCell ref="BG503:BJ503"/>
    <mergeCell ref="BK503:BP503"/>
    <mergeCell ref="AK504:AX504"/>
    <mergeCell ref="AY504:BB504"/>
    <mergeCell ref="BC504:BF504"/>
    <mergeCell ref="BG504:BJ504"/>
    <mergeCell ref="BK504:BP504"/>
    <mergeCell ref="AY493:BB493"/>
    <mergeCell ref="BC493:BF493"/>
    <mergeCell ref="BG493:BJ493"/>
    <mergeCell ref="BK493:BP493"/>
    <mergeCell ref="AK494:AX494"/>
    <mergeCell ref="AY494:BB494"/>
    <mergeCell ref="BC494:BF494"/>
    <mergeCell ref="BG494:BJ494"/>
    <mergeCell ref="BK494:BP494"/>
    <mergeCell ref="BG491:BJ491"/>
    <mergeCell ref="BK491:BP491"/>
    <mergeCell ref="AK492:AX492"/>
    <mergeCell ref="AY492:BB492"/>
    <mergeCell ref="BC492:BF492"/>
    <mergeCell ref="BG492:BJ492"/>
    <mergeCell ref="BK492:BP492"/>
    <mergeCell ref="BG489:BJ489"/>
    <mergeCell ref="BK489:BP489"/>
    <mergeCell ref="BQ489:BW518"/>
    <mergeCell ref="BX489:CC518"/>
    <mergeCell ref="CD489:CI518"/>
    <mergeCell ref="AK490:AX490"/>
    <mergeCell ref="AY490:BB490"/>
    <mergeCell ref="BC490:BF490"/>
    <mergeCell ref="BG490:BJ490"/>
    <mergeCell ref="BK490:BP490"/>
    <mergeCell ref="B489:Y518"/>
    <mergeCell ref="Z489:AD518"/>
    <mergeCell ref="AE489:AJ518"/>
    <mergeCell ref="AK489:AX489"/>
    <mergeCell ref="AY489:BB489"/>
    <mergeCell ref="BC489:BF489"/>
    <mergeCell ref="AK491:AX491"/>
    <mergeCell ref="AY491:BB491"/>
    <mergeCell ref="BC491:BF491"/>
    <mergeCell ref="AK493:AX493"/>
    <mergeCell ref="AK501:AX501"/>
    <mergeCell ref="AY501:BB501"/>
    <mergeCell ref="BC501:BF501"/>
    <mergeCell ref="BG501:BJ501"/>
    <mergeCell ref="BK501:BP501"/>
    <mergeCell ref="AK502:AX502"/>
    <mergeCell ref="AY502:BB502"/>
    <mergeCell ref="BC502:BF502"/>
    <mergeCell ref="BG502:BJ502"/>
    <mergeCell ref="BK502:BP502"/>
    <mergeCell ref="AK499:AX499"/>
    <mergeCell ref="AY499:BB499"/>
    <mergeCell ref="BC499:BF499"/>
    <mergeCell ref="BG499:BJ499"/>
    <mergeCell ref="BK499:BP499"/>
    <mergeCell ref="AK500:AX500"/>
    <mergeCell ref="AY500:BB500"/>
    <mergeCell ref="BC500:BF500"/>
    <mergeCell ref="BG500:BJ500"/>
    <mergeCell ref="BK500:BP500"/>
    <mergeCell ref="AK497:AX497"/>
    <mergeCell ref="AY497:BB497"/>
    <mergeCell ref="BC497:BF497"/>
    <mergeCell ref="BG497:BJ497"/>
    <mergeCell ref="BK497:BP497"/>
    <mergeCell ref="AK498:AX498"/>
    <mergeCell ref="AY498:BB498"/>
    <mergeCell ref="BC498:BF498"/>
    <mergeCell ref="BC486:BF488"/>
    <mergeCell ref="BG486:BJ488"/>
    <mergeCell ref="BK486:BP488"/>
    <mergeCell ref="BQ486:BW488"/>
    <mergeCell ref="BX486:CC488"/>
    <mergeCell ref="CD486:CI488"/>
    <mergeCell ref="B484:AJ484"/>
    <mergeCell ref="AK484:BJ484"/>
    <mergeCell ref="BK484:BP484"/>
    <mergeCell ref="BQ484:CC484"/>
    <mergeCell ref="CD484:CI484"/>
    <mergeCell ref="B486:Y488"/>
    <mergeCell ref="Z486:AD488"/>
    <mergeCell ref="AE486:AJ488"/>
    <mergeCell ref="AK486:AX488"/>
    <mergeCell ref="AY486:BB488"/>
    <mergeCell ref="AK482:AX482"/>
    <mergeCell ref="AY482:BB482"/>
    <mergeCell ref="BC482:BF482"/>
    <mergeCell ref="BG482:BJ482"/>
    <mergeCell ref="BK482:BP482"/>
    <mergeCell ref="AK483:AX483"/>
    <mergeCell ref="AY483:BB483"/>
    <mergeCell ref="BC483:BF483"/>
    <mergeCell ref="BG483:BJ483"/>
    <mergeCell ref="BK483:BP483"/>
    <mergeCell ref="AK480:AX480"/>
    <mergeCell ref="AY480:BB480"/>
    <mergeCell ref="BC480:BF480"/>
    <mergeCell ref="BG480:BJ480"/>
    <mergeCell ref="BK480:BP480"/>
    <mergeCell ref="AK481:AX481"/>
    <mergeCell ref="AY481:BB481"/>
    <mergeCell ref="BC481:BF481"/>
    <mergeCell ref="BG481:BJ481"/>
    <mergeCell ref="BK481:BP481"/>
    <mergeCell ref="AK478:AX478"/>
    <mergeCell ref="AY478:BB478"/>
    <mergeCell ref="BC478:BF478"/>
    <mergeCell ref="BG478:BJ478"/>
    <mergeCell ref="BK478:BP478"/>
    <mergeCell ref="AK479:AX479"/>
    <mergeCell ref="AY479:BB479"/>
    <mergeCell ref="BC479:BF479"/>
    <mergeCell ref="BG479:BJ479"/>
    <mergeCell ref="BK479:BP479"/>
    <mergeCell ref="AK476:AX476"/>
    <mergeCell ref="AY476:BB476"/>
    <mergeCell ref="BC476:BF476"/>
    <mergeCell ref="BG476:BJ476"/>
    <mergeCell ref="BK476:BP476"/>
    <mergeCell ref="AK477:AX477"/>
    <mergeCell ref="AY477:BB477"/>
    <mergeCell ref="BC477:BF477"/>
    <mergeCell ref="BG477:BJ477"/>
    <mergeCell ref="BK477:BP477"/>
    <mergeCell ref="AK474:AX474"/>
    <mergeCell ref="AY474:BB474"/>
    <mergeCell ref="BC474:BF474"/>
    <mergeCell ref="BG474:BJ474"/>
    <mergeCell ref="BK474:BP474"/>
    <mergeCell ref="AK475:AX475"/>
    <mergeCell ref="AY475:BB475"/>
    <mergeCell ref="BC475:BF475"/>
    <mergeCell ref="BG475:BJ475"/>
    <mergeCell ref="BK475:BP475"/>
    <mergeCell ref="AK472:AX472"/>
    <mergeCell ref="AY472:BB472"/>
    <mergeCell ref="BC472:BF472"/>
    <mergeCell ref="BG472:BJ472"/>
    <mergeCell ref="BK472:BP472"/>
    <mergeCell ref="AK473:AX473"/>
    <mergeCell ref="AY473:BB473"/>
    <mergeCell ref="BC473:BF473"/>
    <mergeCell ref="BG473:BJ473"/>
    <mergeCell ref="BK473:BP473"/>
    <mergeCell ref="BK459:BP459"/>
    <mergeCell ref="BG456:BJ456"/>
    <mergeCell ref="BK456:BP456"/>
    <mergeCell ref="AK457:AX457"/>
    <mergeCell ref="AY457:BB457"/>
    <mergeCell ref="BC457:BF457"/>
    <mergeCell ref="BG457:BJ457"/>
    <mergeCell ref="BK457:BP457"/>
    <mergeCell ref="AK470:AX470"/>
    <mergeCell ref="AY470:BB470"/>
    <mergeCell ref="BC470:BF470"/>
    <mergeCell ref="BG470:BJ470"/>
    <mergeCell ref="BK470:BP470"/>
    <mergeCell ref="AK471:AX471"/>
    <mergeCell ref="AY471:BB471"/>
    <mergeCell ref="BC471:BF471"/>
    <mergeCell ref="BG471:BJ471"/>
    <mergeCell ref="BK471:BP471"/>
    <mergeCell ref="AK468:AX468"/>
    <mergeCell ref="AY468:BB468"/>
    <mergeCell ref="BC468:BF468"/>
    <mergeCell ref="BG468:BJ468"/>
    <mergeCell ref="BK468:BP468"/>
    <mergeCell ref="AK469:AX469"/>
    <mergeCell ref="AY469:BB469"/>
    <mergeCell ref="BC469:BF469"/>
    <mergeCell ref="BG469:BJ469"/>
    <mergeCell ref="BK469:BP469"/>
    <mergeCell ref="AK466:AX466"/>
    <mergeCell ref="AY466:BB466"/>
    <mergeCell ref="BC466:BF466"/>
    <mergeCell ref="BG466:BJ466"/>
    <mergeCell ref="BK466:BP466"/>
    <mergeCell ref="AK467:AX467"/>
    <mergeCell ref="AY467:BB467"/>
    <mergeCell ref="BC467:BF467"/>
    <mergeCell ref="BG467:BJ467"/>
    <mergeCell ref="BK467:BP467"/>
    <mergeCell ref="AK464:AX464"/>
    <mergeCell ref="AY464:BB464"/>
    <mergeCell ref="BC464:BF464"/>
    <mergeCell ref="BG464:BJ464"/>
    <mergeCell ref="BK464:BP464"/>
    <mergeCell ref="AK465:AX465"/>
    <mergeCell ref="AY465:BB465"/>
    <mergeCell ref="BC465:BF465"/>
    <mergeCell ref="BG465:BJ465"/>
    <mergeCell ref="BK465:BP465"/>
    <mergeCell ref="BG454:BJ454"/>
    <mergeCell ref="BK454:BP454"/>
    <mergeCell ref="BQ454:BW483"/>
    <mergeCell ref="BX454:CC483"/>
    <mergeCell ref="CD454:CI483"/>
    <mergeCell ref="AK455:AX455"/>
    <mergeCell ref="AY455:BB455"/>
    <mergeCell ref="BC455:BF455"/>
    <mergeCell ref="BG455:BJ455"/>
    <mergeCell ref="BK455:BP455"/>
    <mergeCell ref="B454:Y483"/>
    <mergeCell ref="Z454:AD483"/>
    <mergeCell ref="AE454:AJ483"/>
    <mergeCell ref="AK454:AX454"/>
    <mergeCell ref="AY454:BB454"/>
    <mergeCell ref="BC454:BF454"/>
    <mergeCell ref="AK456:AX456"/>
    <mergeCell ref="AY456:BB456"/>
    <mergeCell ref="BC456:BF456"/>
    <mergeCell ref="AK458:AX458"/>
    <mergeCell ref="BC451:BF453"/>
    <mergeCell ref="BG451:BJ453"/>
    <mergeCell ref="BK451:BP453"/>
    <mergeCell ref="BQ451:BW453"/>
    <mergeCell ref="BX451:CC453"/>
    <mergeCell ref="CD451:CI453"/>
    <mergeCell ref="B449:AJ449"/>
    <mergeCell ref="AK449:BJ449"/>
    <mergeCell ref="BK449:BP449"/>
    <mergeCell ref="BQ449:CC449"/>
    <mergeCell ref="CD449:CI449"/>
    <mergeCell ref="B451:Y453"/>
    <mergeCell ref="Z451:AD453"/>
    <mergeCell ref="AE451:AJ453"/>
    <mergeCell ref="AK451:AX453"/>
    <mergeCell ref="AY451:BB453"/>
    <mergeCell ref="AK462:AX462"/>
    <mergeCell ref="AY462:BB462"/>
    <mergeCell ref="BC462:BF462"/>
    <mergeCell ref="BG462:BJ462"/>
    <mergeCell ref="BK462:BP462"/>
    <mergeCell ref="AK463:AX463"/>
    <mergeCell ref="AY463:BB463"/>
    <mergeCell ref="BC463:BF463"/>
    <mergeCell ref="BG463:BJ463"/>
    <mergeCell ref="BK463:BP463"/>
    <mergeCell ref="AK460:AX460"/>
    <mergeCell ref="AY460:BB460"/>
    <mergeCell ref="BC460:BF460"/>
    <mergeCell ref="BG460:BJ460"/>
    <mergeCell ref="BK460:BP460"/>
    <mergeCell ref="AK461:AX461"/>
    <mergeCell ref="AY461:BB461"/>
    <mergeCell ref="BC461:BF461"/>
    <mergeCell ref="BG461:BJ461"/>
    <mergeCell ref="BK461:BP461"/>
    <mergeCell ref="AY458:BB458"/>
    <mergeCell ref="BC458:BF458"/>
    <mergeCell ref="BG458:BJ458"/>
    <mergeCell ref="BK458:BP458"/>
    <mergeCell ref="AK459:AX459"/>
    <mergeCell ref="AY459:BB459"/>
    <mergeCell ref="BC459:BF459"/>
    <mergeCell ref="BG459:BJ459"/>
    <mergeCell ref="AK447:AX447"/>
    <mergeCell ref="AY447:BB447"/>
    <mergeCell ref="BC447:BF447"/>
    <mergeCell ref="BG447:BJ447"/>
    <mergeCell ref="BK447:BP447"/>
    <mergeCell ref="AK448:AX448"/>
    <mergeCell ref="AY448:BB448"/>
    <mergeCell ref="BC448:BF448"/>
    <mergeCell ref="BG448:BJ448"/>
    <mergeCell ref="BK448:BP448"/>
    <mergeCell ref="AK445:AX445"/>
    <mergeCell ref="AY445:BB445"/>
    <mergeCell ref="BC445:BF445"/>
    <mergeCell ref="BG445:BJ445"/>
    <mergeCell ref="BK445:BP445"/>
    <mergeCell ref="AK446:AX446"/>
    <mergeCell ref="AY446:BB446"/>
    <mergeCell ref="BC446:BF446"/>
    <mergeCell ref="BG446:BJ446"/>
    <mergeCell ref="BK446:BP446"/>
    <mergeCell ref="AK443:AX443"/>
    <mergeCell ref="AY443:BB443"/>
    <mergeCell ref="BC443:BF443"/>
    <mergeCell ref="BG443:BJ443"/>
    <mergeCell ref="BK443:BP443"/>
    <mergeCell ref="AK444:AX444"/>
    <mergeCell ref="AY444:BB444"/>
    <mergeCell ref="BC444:BF444"/>
    <mergeCell ref="BG444:BJ444"/>
    <mergeCell ref="BK444:BP444"/>
    <mergeCell ref="AK441:AX441"/>
    <mergeCell ref="AY441:BB441"/>
    <mergeCell ref="BC441:BF441"/>
    <mergeCell ref="BG441:BJ441"/>
    <mergeCell ref="BK441:BP441"/>
    <mergeCell ref="AK442:AX442"/>
    <mergeCell ref="AY442:BB442"/>
    <mergeCell ref="BC442:BF442"/>
    <mergeCell ref="BG442:BJ442"/>
    <mergeCell ref="BK442:BP442"/>
    <mergeCell ref="BG428:BJ428"/>
    <mergeCell ref="BK428:BP428"/>
    <mergeCell ref="AK425:AX425"/>
    <mergeCell ref="AY425:BB425"/>
    <mergeCell ref="BC425:BF425"/>
    <mergeCell ref="BG425:BJ425"/>
    <mergeCell ref="BK425:BP425"/>
    <mergeCell ref="AK426:AX426"/>
    <mergeCell ref="AY426:BB426"/>
    <mergeCell ref="BC426:BF426"/>
    <mergeCell ref="BG426:BJ426"/>
    <mergeCell ref="BK426:BP426"/>
    <mergeCell ref="AK439:AX439"/>
    <mergeCell ref="AY439:BB439"/>
    <mergeCell ref="BC439:BF439"/>
    <mergeCell ref="BG439:BJ439"/>
    <mergeCell ref="BK439:BP439"/>
    <mergeCell ref="AK440:AX440"/>
    <mergeCell ref="AY440:BB440"/>
    <mergeCell ref="BC440:BF440"/>
    <mergeCell ref="BG440:BJ440"/>
    <mergeCell ref="BK440:BP440"/>
    <mergeCell ref="AK437:AX437"/>
    <mergeCell ref="AY437:BB437"/>
    <mergeCell ref="BC437:BF437"/>
    <mergeCell ref="BG437:BJ437"/>
    <mergeCell ref="BK437:BP437"/>
    <mergeCell ref="AK438:AX438"/>
    <mergeCell ref="AY438:BB438"/>
    <mergeCell ref="BC438:BF438"/>
    <mergeCell ref="BG438:BJ438"/>
    <mergeCell ref="BK438:BP438"/>
    <mergeCell ref="AK435:AX435"/>
    <mergeCell ref="AY435:BB435"/>
    <mergeCell ref="BC435:BF435"/>
    <mergeCell ref="BG435:BJ435"/>
    <mergeCell ref="BK435:BP435"/>
    <mergeCell ref="AK436:AX436"/>
    <mergeCell ref="AY436:BB436"/>
    <mergeCell ref="BC436:BF436"/>
    <mergeCell ref="BG436:BJ436"/>
    <mergeCell ref="BK436:BP436"/>
    <mergeCell ref="AK433:AX433"/>
    <mergeCell ref="AY433:BB433"/>
    <mergeCell ref="BC433:BF433"/>
    <mergeCell ref="BG433:BJ433"/>
    <mergeCell ref="BK433:BP433"/>
    <mergeCell ref="AK434:AX434"/>
    <mergeCell ref="AY434:BB434"/>
    <mergeCell ref="BC434:BF434"/>
    <mergeCell ref="BG434:BJ434"/>
    <mergeCell ref="BK434:BP434"/>
    <mergeCell ref="AY423:BB423"/>
    <mergeCell ref="BC423:BF423"/>
    <mergeCell ref="BG423:BJ423"/>
    <mergeCell ref="BK423:BP423"/>
    <mergeCell ref="AK424:AX424"/>
    <mergeCell ref="AY424:BB424"/>
    <mergeCell ref="BC424:BF424"/>
    <mergeCell ref="BG424:BJ424"/>
    <mergeCell ref="BK424:BP424"/>
    <mergeCell ref="BG421:BJ421"/>
    <mergeCell ref="BK421:BP421"/>
    <mergeCell ref="AK422:AX422"/>
    <mergeCell ref="AY422:BB422"/>
    <mergeCell ref="BC422:BF422"/>
    <mergeCell ref="BG422:BJ422"/>
    <mergeCell ref="BK422:BP422"/>
    <mergeCell ref="BG419:BJ419"/>
    <mergeCell ref="BK419:BP419"/>
    <mergeCell ref="BQ419:BW448"/>
    <mergeCell ref="BX419:CC448"/>
    <mergeCell ref="CD419:CI448"/>
    <mergeCell ref="AK420:AX420"/>
    <mergeCell ref="AY420:BB420"/>
    <mergeCell ref="BC420:BF420"/>
    <mergeCell ref="BG420:BJ420"/>
    <mergeCell ref="BK420:BP420"/>
    <mergeCell ref="B419:Y448"/>
    <mergeCell ref="Z419:AD448"/>
    <mergeCell ref="AE419:AJ448"/>
    <mergeCell ref="AK419:AX419"/>
    <mergeCell ref="AY419:BB419"/>
    <mergeCell ref="BC419:BF419"/>
    <mergeCell ref="AK421:AX421"/>
    <mergeCell ref="AY421:BB421"/>
    <mergeCell ref="BC421:BF421"/>
    <mergeCell ref="AK423:AX423"/>
    <mergeCell ref="AK431:AX431"/>
    <mergeCell ref="AY431:BB431"/>
    <mergeCell ref="BC431:BF431"/>
    <mergeCell ref="BG431:BJ431"/>
    <mergeCell ref="BK431:BP431"/>
    <mergeCell ref="AK432:AX432"/>
    <mergeCell ref="AY432:BB432"/>
    <mergeCell ref="BC432:BF432"/>
    <mergeCell ref="BG432:BJ432"/>
    <mergeCell ref="BK432:BP432"/>
    <mergeCell ref="AK429:AX429"/>
    <mergeCell ref="AY429:BB429"/>
    <mergeCell ref="BC429:BF429"/>
    <mergeCell ref="BG429:BJ429"/>
    <mergeCell ref="BK429:BP429"/>
    <mergeCell ref="AK430:AX430"/>
    <mergeCell ref="AY430:BB430"/>
    <mergeCell ref="BC430:BF430"/>
    <mergeCell ref="BG430:BJ430"/>
    <mergeCell ref="BK430:BP430"/>
    <mergeCell ref="AK427:AX427"/>
    <mergeCell ref="AY427:BB427"/>
    <mergeCell ref="BC427:BF427"/>
    <mergeCell ref="BG427:BJ427"/>
    <mergeCell ref="BK427:BP427"/>
    <mergeCell ref="AK428:AX428"/>
    <mergeCell ref="AY428:BB428"/>
    <mergeCell ref="BC428:BF428"/>
    <mergeCell ref="BC416:BF418"/>
    <mergeCell ref="BG416:BJ418"/>
    <mergeCell ref="BK416:BP418"/>
    <mergeCell ref="BQ416:BW418"/>
    <mergeCell ref="BX416:CC418"/>
    <mergeCell ref="CD416:CI418"/>
    <mergeCell ref="B414:AJ414"/>
    <mergeCell ref="AK414:BJ414"/>
    <mergeCell ref="BK414:BP414"/>
    <mergeCell ref="BQ414:CC414"/>
    <mergeCell ref="CD414:CI414"/>
    <mergeCell ref="B416:Y418"/>
    <mergeCell ref="Z416:AD418"/>
    <mergeCell ref="AE416:AJ418"/>
    <mergeCell ref="AK416:AX418"/>
    <mergeCell ref="AY416:BB418"/>
    <mergeCell ref="AK412:AX412"/>
    <mergeCell ref="AY412:BB412"/>
    <mergeCell ref="BC412:BF412"/>
    <mergeCell ref="BG412:BJ412"/>
    <mergeCell ref="BK412:BP412"/>
    <mergeCell ref="AK413:AX413"/>
    <mergeCell ref="AY413:BB413"/>
    <mergeCell ref="BC413:BF413"/>
    <mergeCell ref="BG413:BJ413"/>
    <mergeCell ref="BK413:BP413"/>
    <mergeCell ref="AK410:AX410"/>
    <mergeCell ref="AY410:BB410"/>
    <mergeCell ref="BC410:BF410"/>
    <mergeCell ref="BG410:BJ410"/>
    <mergeCell ref="BK410:BP410"/>
    <mergeCell ref="AK411:AX411"/>
    <mergeCell ref="AY411:BB411"/>
    <mergeCell ref="BC411:BF411"/>
    <mergeCell ref="BG411:BJ411"/>
    <mergeCell ref="BK411:BP411"/>
    <mergeCell ref="AK408:AX408"/>
    <mergeCell ref="AY408:BB408"/>
    <mergeCell ref="BC408:BF408"/>
    <mergeCell ref="BG408:BJ408"/>
    <mergeCell ref="BK408:BP408"/>
    <mergeCell ref="AK409:AX409"/>
    <mergeCell ref="AY409:BB409"/>
    <mergeCell ref="BC409:BF409"/>
    <mergeCell ref="BG409:BJ409"/>
    <mergeCell ref="BK409:BP409"/>
    <mergeCell ref="AK406:AX406"/>
    <mergeCell ref="AY406:BB406"/>
    <mergeCell ref="BC406:BF406"/>
    <mergeCell ref="BG406:BJ406"/>
    <mergeCell ref="BK406:BP406"/>
    <mergeCell ref="AK407:AX407"/>
    <mergeCell ref="AY407:BB407"/>
    <mergeCell ref="BC407:BF407"/>
    <mergeCell ref="BG407:BJ407"/>
    <mergeCell ref="BK407:BP407"/>
    <mergeCell ref="AK404:AX404"/>
    <mergeCell ref="AY404:BB404"/>
    <mergeCell ref="BC404:BF404"/>
    <mergeCell ref="BG404:BJ404"/>
    <mergeCell ref="BK404:BP404"/>
    <mergeCell ref="AK405:AX405"/>
    <mergeCell ref="AY405:BB405"/>
    <mergeCell ref="BC405:BF405"/>
    <mergeCell ref="BG405:BJ405"/>
    <mergeCell ref="BK405:BP405"/>
    <mergeCell ref="AK402:AX402"/>
    <mergeCell ref="AY402:BB402"/>
    <mergeCell ref="BC402:BF402"/>
    <mergeCell ref="BG402:BJ402"/>
    <mergeCell ref="BK402:BP402"/>
    <mergeCell ref="AK403:AX403"/>
    <mergeCell ref="AY403:BB403"/>
    <mergeCell ref="BC403:BF403"/>
    <mergeCell ref="BG403:BJ403"/>
    <mergeCell ref="BK403:BP403"/>
    <mergeCell ref="BK389:BP389"/>
    <mergeCell ref="BG386:BJ386"/>
    <mergeCell ref="BK386:BP386"/>
    <mergeCell ref="AK387:AX387"/>
    <mergeCell ref="AY387:BB387"/>
    <mergeCell ref="BC387:BF387"/>
    <mergeCell ref="BG387:BJ387"/>
    <mergeCell ref="BK387:BP387"/>
    <mergeCell ref="AK400:AX400"/>
    <mergeCell ref="AY400:BB400"/>
    <mergeCell ref="BC400:BF400"/>
    <mergeCell ref="BG400:BJ400"/>
    <mergeCell ref="BK400:BP400"/>
    <mergeCell ref="AK401:AX401"/>
    <mergeCell ref="AY401:BB401"/>
    <mergeCell ref="BC401:BF401"/>
    <mergeCell ref="BG401:BJ401"/>
    <mergeCell ref="BK401:BP401"/>
    <mergeCell ref="AK398:AX398"/>
    <mergeCell ref="AY398:BB398"/>
    <mergeCell ref="BC398:BF398"/>
    <mergeCell ref="BG398:BJ398"/>
    <mergeCell ref="BK398:BP398"/>
    <mergeCell ref="AK399:AX399"/>
    <mergeCell ref="AY399:BB399"/>
    <mergeCell ref="BC399:BF399"/>
    <mergeCell ref="BG399:BJ399"/>
    <mergeCell ref="BK399:BP399"/>
    <mergeCell ref="AK396:AX396"/>
    <mergeCell ref="AY396:BB396"/>
    <mergeCell ref="BC396:BF396"/>
    <mergeCell ref="BG396:BJ396"/>
    <mergeCell ref="BK396:BP396"/>
    <mergeCell ref="AK397:AX397"/>
    <mergeCell ref="AY397:BB397"/>
    <mergeCell ref="BC397:BF397"/>
    <mergeCell ref="BG397:BJ397"/>
    <mergeCell ref="BK397:BP397"/>
    <mergeCell ref="AK394:AX394"/>
    <mergeCell ref="AY394:BB394"/>
    <mergeCell ref="BC394:BF394"/>
    <mergeCell ref="BG394:BJ394"/>
    <mergeCell ref="BK394:BP394"/>
    <mergeCell ref="AK395:AX395"/>
    <mergeCell ref="AY395:BB395"/>
    <mergeCell ref="BC395:BF395"/>
    <mergeCell ref="BG395:BJ395"/>
    <mergeCell ref="BK395:BP395"/>
    <mergeCell ref="BG384:BJ384"/>
    <mergeCell ref="BK384:BP384"/>
    <mergeCell ref="BQ384:BW413"/>
    <mergeCell ref="BX384:CC413"/>
    <mergeCell ref="CD384:CI413"/>
    <mergeCell ref="AK385:AX385"/>
    <mergeCell ref="AY385:BB385"/>
    <mergeCell ref="BC385:BF385"/>
    <mergeCell ref="BG385:BJ385"/>
    <mergeCell ref="BK385:BP385"/>
    <mergeCell ref="B384:Y413"/>
    <mergeCell ref="Z384:AD413"/>
    <mergeCell ref="AE384:AJ413"/>
    <mergeCell ref="AK384:AX384"/>
    <mergeCell ref="AY384:BB384"/>
    <mergeCell ref="BC384:BF384"/>
    <mergeCell ref="AK386:AX386"/>
    <mergeCell ref="AY386:BB386"/>
    <mergeCell ref="BC386:BF386"/>
    <mergeCell ref="AK388:AX388"/>
    <mergeCell ref="BC381:BF383"/>
    <mergeCell ref="BG381:BJ383"/>
    <mergeCell ref="BK381:BP383"/>
    <mergeCell ref="BQ381:BW383"/>
    <mergeCell ref="BX381:CC383"/>
    <mergeCell ref="CD381:CI383"/>
    <mergeCell ref="B379:AJ379"/>
    <mergeCell ref="AK379:BJ379"/>
    <mergeCell ref="BK379:BP379"/>
    <mergeCell ref="BQ379:CC379"/>
    <mergeCell ref="CD379:CI379"/>
    <mergeCell ref="B381:Y383"/>
    <mergeCell ref="Z381:AD383"/>
    <mergeCell ref="AE381:AJ383"/>
    <mergeCell ref="AK381:AX383"/>
    <mergeCell ref="AY381:BB383"/>
    <mergeCell ref="AK392:AX392"/>
    <mergeCell ref="AY392:BB392"/>
    <mergeCell ref="BC392:BF392"/>
    <mergeCell ref="BG392:BJ392"/>
    <mergeCell ref="BK392:BP392"/>
    <mergeCell ref="AK393:AX393"/>
    <mergeCell ref="AY393:BB393"/>
    <mergeCell ref="BC393:BF393"/>
    <mergeCell ref="BG393:BJ393"/>
    <mergeCell ref="BK393:BP393"/>
    <mergeCell ref="AK390:AX390"/>
    <mergeCell ref="AY390:BB390"/>
    <mergeCell ref="BC390:BF390"/>
    <mergeCell ref="BG390:BJ390"/>
    <mergeCell ref="BK390:BP390"/>
    <mergeCell ref="AK391:AX391"/>
    <mergeCell ref="AY391:BB391"/>
    <mergeCell ref="BC391:BF391"/>
    <mergeCell ref="BG391:BJ391"/>
    <mergeCell ref="BK391:BP391"/>
    <mergeCell ref="AY388:BB388"/>
    <mergeCell ref="BC388:BF388"/>
    <mergeCell ref="BG388:BJ388"/>
    <mergeCell ref="BK388:BP388"/>
    <mergeCell ref="AK389:AX389"/>
    <mergeCell ref="AY389:BB389"/>
    <mergeCell ref="BC389:BF389"/>
    <mergeCell ref="BG389:BJ389"/>
    <mergeCell ref="AK377:AX377"/>
    <mergeCell ref="AY377:BB377"/>
    <mergeCell ref="BC377:BF377"/>
    <mergeCell ref="BG377:BJ377"/>
    <mergeCell ref="BK377:BP377"/>
    <mergeCell ref="AK378:AX378"/>
    <mergeCell ref="AY378:BB378"/>
    <mergeCell ref="BC378:BF378"/>
    <mergeCell ref="BG378:BJ378"/>
    <mergeCell ref="BK378:BP378"/>
    <mergeCell ref="AK375:AX375"/>
    <mergeCell ref="AY375:BB375"/>
    <mergeCell ref="BC375:BF375"/>
    <mergeCell ref="BG375:BJ375"/>
    <mergeCell ref="BK375:BP375"/>
    <mergeCell ref="AK376:AX376"/>
    <mergeCell ref="AY376:BB376"/>
    <mergeCell ref="BC376:BF376"/>
    <mergeCell ref="BG376:BJ376"/>
    <mergeCell ref="BK376:BP376"/>
    <mergeCell ref="AK373:AX373"/>
    <mergeCell ref="AY373:BB373"/>
    <mergeCell ref="BC373:BF373"/>
    <mergeCell ref="BG373:BJ373"/>
    <mergeCell ref="BK373:BP373"/>
    <mergeCell ref="AK374:AX374"/>
    <mergeCell ref="AY374:BB374"/>
    <mergeCell ref="BC374:BF374"/>
    <mergeCell ref="BG374:BJ374"/>
    <mergeCell ref="BK374:BP374"/>
    <mergeCell ref="AK371:AX371"/>
    <mergeCell ref="AY371:BB371"/>
    <mergeCell ref="BC371:BF371"/>
    <mergeCell ref="BG371:BJ371"/>
    <mergeCell ref="BK371:BP371"/>
    <mergeCell ref="AK372:AX372"/>
    <mergeCell ref="AY372:BB372"/>
    <mergeCell ref="BC372:BF372"/>
    <mergeCell ref="BG372:BJ372"/>
    <mergeCell ref="BK372:BP372"/>
    <mergeCell ref="BG358:BJ358"/>
    <mergeCell ref="BK358:BP358"/>
    <mergeCell ref="AK355:AX355"/>
    <mergeCell ref="AY355:BB355"/>
    <mergeCell ref="BC355:BF355"/>
    <mergeCell ref="BG355:BJ355"/>
    <mergeCell ref="BK355:BP355"/>
    <mergeCell ref="AK356:AX356"/>
    <mergeCell ref="AY356:BB356"/>
    <mergeCell ref="BC356:BF356"/>
    <mergeCell ref="BG356:BJ356"/>
    <mergeCell ref="BK356:BP356"/>
    <mergeCell ref="AK369:AX369"/>
    <mergeCell ref="AY369:BB369"/>
    <mergeCell ref="BC369:BF369"/>
    <mergeCell ref="BG369:BJ369"/>
    <mergeCell ref="BK369:BP369"/>
    <mergeCell ref="AK370:AX370"/>
    <mergeCell ref="AY370:BB370"/>
    <mergeCell ref="BC370:BF370"/>
    <mergeCell ref="BG370:BJ370"/>
    <mergeCell ref="BK370:BP370"/>
    <mergeCell ref="AK367:AX367"/>
    <mergeCell ref="AY367:BB367"/>
    <mergeCell ref="BC367:BF367"/>
    <mergeCell ref="BG367:BJ367"/>
    <mergeCell ref="BK367:BP367"/>
    <mergeCell ref="AK368:AX368"/>
    <mergeCell ref="AY368:BB368"/>
    <mergeCell ref="BC368:BF368"/>
    <mergeCell ref="BG368:BJ368"/>
    <mergeCell ref="BK368:BP368"/>
    <mergeCell ref="AK365:AX365"/>
    <mergeCell ref="AY365:BB365"/>
    <mergeCell ref="BC365:BF365"/>
    <mergeCell ref="BG365:BJ365"/>
    <mergeCell ref="BK365:BP365"/>
    <mergeCell ref="AK366:AX366"/>
    <mergeCell ref="AY366:BB366"/>
    <mergeCell ref="BC366:BF366"/>
    <mergeCell ref="BG366:BJ366"/>
    <mergeCell ref="BK366:BP366"/>
    <mergeCell ref="AK363:AX363"/>
    <mergeCell ref="AY363:BB363"/>
    <mergeCell ref="BC363:BF363"/>
    <mergeCell ref="BG363:BJ363"/>
    <mergeCell ref="BK363:BP363"/>
    <mergeCell ref="AK364:AX364"/>
    <mergeCell ref="AY364:BB364"/>
    <mergeCell ref="BC364:BF364"/>
    <mergeCell ref="BG364:BJ364"/>
    <mergeCell ref="BK364:BP364"/>
    <mergeCell ref="AY353:BB353"/>
    <mergeCell ref="BC353:BF353"/>
    <mergeCell ref="BG353:BJ353"/>
    <mergeCell ref="BK353:BP353"/>
    <mergeCell ref="AK354:AX354"/>
    <mergeCell ref="AY354:BB354"/>
    <mergeCell ref="BC354:BF354"/>
    <mergeCell ref="BG354:BJ354"/>
    <mergeCell ref="BK354:BP354"/>
    <mergeCell ref="BG351:BJ351"/>
    <mergeCell ref="BK351:BP351"/>
    <mergeCell ref="AK352:AX352"/>
    <mergeCell ref="AY352:BB352"/>
    <mergeCell ref="BC352:BF352"/>
    <mergeCell ref="BG352:BJ352"/>
    <mergeCell ref="BK352:BP352"/>
    <mergeCell ref="BG349:BJ349"/>
    <mergeCell ref="BK349:BP349"/>
    <mergeCell ref="BQ349:BW378"/>
    <mergeCell ref="BX349:CC378"/>
    <mergeCell ref="CD349:CI378"/>
    <mergeCell ref="AK350:AX350"/>
    <mergeCell ref="AY350:BB350"/>
    <mergeCell ref="BC350:BF350"/>
    <mergeCell ref="BG350:BJ350"/>
    <mergeCell ref="BK350:BP350"/>
    <mergeCell ref="B349:Y378"/>
    <mergeCell ref="Z349:AD378"/>
    <mergeCell ref="AE349:AJ378"/>
    <mergeCell ref="AK349:AX349"/>
    <mergeCell ref="AY349:BB349"/>
    <mergeCell ref="BC349:BF349"/>
    <mergeCell ref="AK351:AX351"/>
    <mergeCell ref="AY351:BB351"/>
    <mergeCell ref="BC351:BF351"/>
    <mergeCell ref="AK353:AX353"/>
    <mergeCell ref="AK361:AX361"/>
    <mergeCell ref="AY361:BB361"/>
    <mergeCell ref="BC361:BF361"/>
    <mergeCell ref="BG361:BJ361"/>
    <mergeCell ref="BK361:BP361"/>
    <mergeCell ref="AK362:AX362"/>
    <mergeCell ref="AY362:BB362"/>
    <mergeCell ref="BC362:BF362"/>
    <mergeCell ref="BG362:BJ362"/>
    <mergeCell ref="BK362:BP362"/>
    <mergeCell ref="AK359:AX359"/>
    <mergeCell ref="AY359:BB359"/>
    <mergeCell ref="BC359:BF359"/>
    <mergeCell ref="BG359:BJ359"/>
    <mergeCell ref="BK359:BP359"/>
    <mergeCell ref="AK360:AX360"/>
    <mergeCell ref="AY360:BB360"/>
    <mergeCell ref="BC360:BF360"/>
    <mergeCell ref="BG360:BJ360"/>
    <mergeCell ref="BK360:BP360"/>
    <mergeCell ref="AK357:AX357"/>
    <mergeCell ref="AY357:BB357"/>
    <mergeCell ref="BC357:BF357"/>
    <mergeCell ref="BG357:BJ357"/>
    <mergeCell ref="BK357:BP357"/>
    <mergeCell ref="AK358:AX358"/>
    <mergeCell ref="AY358:BB358"/>
    <mergeCell ref="BC358:BF358"/>
    <mergeCell ref="BC346:BF348"/>
    <mergeCell ref="BG346:BJ348"/>
    <mergeCell ref="BK346:BP348"/>
    <mergeCell ref="BQ346:BW348"/>
    <mergeCell ref="BX346:CC348"/>
    <mergeCell ref="CD346:CI348"/>
    <mergeCell ref="B344:AJ344"/>
    <mergeCell ref="AK344:BJ344"/>
    <mergeCell ref="BK344:BP344"/>
    <mergeCell ref="BQ344:CC344"/>
    <mergeCell ref="CD344:CI344"/>
    <mergeCell ref="B346:Y348"/>
    <mergeCell ref="Z346:AD348"/>
    <mergeCell ref="AE346:AJ348"/>
    <mergeCell ref="AK346:AX348"/>
    <mergeCell ref="AY346:BB348"/>
    <mergeCell ref="AK342:AX342"/>
    <mergeCell ref="AY342:BB342"/>
    <mergeCell ref="BC342:BF342"/>
    <mergeCell ref="BG342:BJ342"/>
    <mergeCell ref="BK342:BP342"/>
    <mergeCell ref="AK343:AX343"/>
    <mergeCell ref="AY343:BB343"/>
    <mergeCell ref="BC343:BF343"/>
    <mergeCell ref="BG343:BJ343"/>
    <mergeCell ref="BK343:BP343"/>
    <mergeCell ref="AK340:AX340"/>
    <mergeCell ref="AY340:BB340"/>
    <mergeCell ref="BC340:BF340"/>
    <mergeCell ref="BG340:BJ340"/>
    <mergeCell ref="BK340:BP340"/>
    <mergeCell ref="AK341:AX341"/>
    <mergeCell ref="AY341:BB341"/>
    <mergeCell ref="BC341:BF341"/>
    <mergeCell ref="BG341:BJ341"/>
    <mergeCell ref="BK341:BP341"/>
    <mergeCell ref="AK338:AX338"/>
    <mergeCell ref="AY338:BB338"/>
    <mergeCell ref="BC338:BF338"/>
    <mergeCell ref="BG338:BJ338"/>
    <mergeCell ref="BK338:BP338"/>
    <mergeCell ref="AK339:AX339"/>
    <mergeCell ref="AY339:BB339"/>
    <mergeCell ref="BC339:BF339"/>
    <mergeCell ref="BG339:BJ339"/>
    <mergeCell ref="BK339:BP339"/>
    <mergeCell ref="AK336:AX336"/>
    <mergeCell ref="AY336:BB336"/>
    <mergeCell ref="BC336:BF336"/>
    <mergeCell ref="BG336:BJ336"/>
    <mergeCell ref="BK336:BP336"/>
    <mergeCell ref="AK337:AX337"/>
    <mergeCell ref="AY337:BB337"/>
    <mergeCell ref="BC337:BF337"/>
    <mergeCell ref="BG337:BJ337"/>
    <mergeCell ref="BK337:BP337"/>
    <mergeCell ref="AK334:AX334"/>
    <mergeCell ref="AY334:BB334"/>
    <mergeCell ref="BC334:BF334"/>
    <mergeCell ref="BG334:BJ334"/>
    <mergeCell ref="BK334:BP334"/>
    <mergeCell ref="AK335:AX335"/>
    <mergeCell ref="AY335:BB335"/>
    <mergeCell ref="BC335:BF335"/>
    <mergeCell ref="BG335:BJ335"/>
    <mergeCell ref="BK335:BP335"/>
    <mergeCell ref="AK332:AX332"/>
    <mergeCell ref="AY332:BB332"/>
    <mergeCell ref="BC332:BF332"/>
    <mergeCell ref="BG332:BJ332"/>
    <mergeCell ref="BK332:BP332"/>
    <mergeCell ref="AK333:AX333"/>
    <mergeCell ref="AY333:BB333"/>
    <mergeCell ref="BC333:BF333"/>
    <mergeCell ref="BG333:BJ333"/>
    <mergeCell ref="BK333:BP333"/>
    <mergeCell ref="BK319:BP319"/>
    <mergeCell ref="BG316:BJ316"/>
    <mergeCell ref="BK316:BP316"/>
    <mergeCell ref="AK317:AX317"/>
    <mergeCell ref="AY317:BB317"/>
    <mergeCell ref="BC317:BF317"/>
    <mergeCell ref="BG317:BJ317"/>
    <mergeCell ref="BK317:BP317"/>
    <mergeCell ref="AK330:AX330"/>
    <mergeCell ref="AY330:BB330"/>
    <mergeCell ref="BC330:BF330"/>
    <mergeCell ref="BG330:BJ330"/>
    <mergeCell ref="BK330:BP330"/>
    <mergeCell ref="AK331:AX331"/>
    <mergeCell ref="AY331:BB331"/>
    <mergeCell ref="BC331:BF331"/>
    <mergeCell ref="BG331:BJ331"/>
    <mergeCell ref="BK331:BP331"/>
    <mergeCell ref="AK328:AX328"/>
    <mergeCell ref="AY328:BB328"/>
    <mergeCell ref="BC328:BF328"/>
    <mergeCell ref="BG328:BJ328"/>
    <mergeCell ref="BK328:BP328"/>
    <mergeCell ref="AK329:AX329"/>
    <mergeCell ref="AY329:BB329"/>
    <mergeCell ref="BC329:BF329"/>
    <mergeCell ref="BG329:BJ329"/>
    <mergeCell ref="BK329:BP329"/>
    <mergeCell ref="AK326:AX326"/>
    <mergeCell ref="AY326:BB326"/>
    <mergeCell ref="BC326:BF326"/>
    <mergeCell ref="BG326:BJ326"/>
    <mergeCell ref="BK326:BP326"/>
    <mergeCell ref="AK327:AX327"/>
    <mergeCell ref="AY327:BB327"/>
    <mergeCell ref="BC327:BF327"/>
    <mergeCell ref="BG327:BJ327"/>
    <mergeCell ref="BK327:BP327"/>
    <mergeCell ref="AK324:AX324"/>
    <mergeCell ref="AY324:BB324"/>
    <mergeCell ref="BC324:BF324"/>
    <mergeCell ref="BG324:BJ324"/>
    <mergeCell ref="BK324:BP324"/>
    <mergeCell ref="AK325:AX325"/>
    <mergeCell ref="AY325:BB325"/>
    <mergeCell ref="BC325:BF325"/>
    <mergeCell ref="BG325:BJ325"/>
    <mergeCell ref="BK325:BP325"/>
    <mergeCell ref="BG314:BJ314"/>
    <mergeCell ref="BK314:BP314"/>
    <mergeCell ref="BQ314:BW343"/>
    <mergeCell ref="BX314:CC343"/>
    <mergeCell ref="CD314:CI343"/>
    <mergeCell ref="AK315:AX315"/>
    <mergeCell ref="AY315:BB315"/>
    <mergeCell ref="BC315:BF315"/>
    <mergeCell ref="BG315:BJ315"/>
    <mergeCell ref="BK315:BP315"/>
    <mergeCell ref="B314:Y343"/>
    <mergeCell ref="Z314:AD343"/>
    <mergeCell ref="AE314:AJ343"/>
    <mergeCell ref="AK314:AX314"/>
    <mergeCell ref="AY314:BB314"/>
    <mergeCell ref="BC314:BF314"/>
    <mergeCell ref="AK316:AX316"/>
    <mergeCell ref="AY316:BB316"/>
    <mergeCell ref="BC316:BF316"/>
    <mergeCell ref="AK318:AX318"/>
    <mergeCell ref="BC311:BF313"/>
    <mergeCell ref="BG311:BJ313"/>
    <mergeCell ref="BK311:BP313"/>
    <mergeCell ref="BQ311:BW313"/>
    <mergeCell ref="BX311:CC313"/>
    <mergeCell ref="CD311:CI313"/>
    <mergeCell ref="B309:AJ309"/>
    <mergeCell ref="AK309:BJ309"/>
    <mergeCell ref="BK309:BP309"/>
    <mergeCell ref="BQ309:CC309"/>
    <mergeCell ref="CD309:CI309"/>
    <mergeCell ref="B311:Y313"/>
    <mergeCell ref="Z311:AD313"/>
    <mergeCell ref="AE311:AJ313"/>
    <mergeCell ref="AK311:AX313"/>
    <mergeCell ref="AY311:BB313"/>
    <mergeCell ref="AK322:AX322"/>
    <mergeCell ref="AY322:BB322"/>
    <mergeCell ref="BC322:BF322"/>
    <mergeCell ref="BG322:BJ322"/>
    <mergeCell ref="BK322:BP322"/>
    <mergeCell ref="AK323:AX323"/>
    <mergeCell ref="AY323:BB323"/>
    <mergeCell ref="BC323:BF323"/>
    <mergeCell ref="BG323:BJ323"/>
    <mergeCell ref="BK323:BP323"/>
    <mergeCell ref="AK320:AX320"/>
    <mergeCell ref="AY320:BB320"/>
    <mergeCell ref="BC320:BF320"/>
    <mergeCell ref="BG320:BJ320"/>
    <mergeCell ref="BK320:BP320"/>
    <mergeCell ref="AK321:AX321"/>
    <mergeCell ref="AY321:BB321"/>
    <mergeCell ref="BC321:BF321"/>
    <mergeCell ref="BG321:BJ321"/>
    <mergeCell ref="BK321:BP321"/>
    <mergeCell ref="AY318:BB318"/>
    <mergeCell ref="BC318:BF318"/>
    <mergeCell ref="BG318:BJ318"/>
    <mergeCell ref="BK318:BP318"/>
    <mergeCell ref="AK319:AX319"/>
    <mergeCell ref="AY319:BB319"/>
    <mergeCell ref="BC319:BF319"/>
    <mergeCell ref="BG319:BJ319"/>
    <mergeCell ref="AK307:AX307"/>
    <mergeCell ref="AY307:BB307"/>
    <mergeCell ref="BC307:BF307"/>
    <mergeCell ref="BG307:BJ307"/>
    <mergeCell ref="BK307:BP307"/>
    <mergeCell ref="AK308:AX308"/>
    <mergeCell ref="AY308:BB308"/>
    <mergeCell ref="BC308:BF308"/>
    <mergeCell ref="BG308:BJ308"/>
    <mergeCell ref="BK308:BP308"/>
    <mergeCell ref="AK305:AX305"/>
    <mergeCell ref="AY305:BB305"/>
    <mergeCell ref="BC305:BF305"/>
    <mergeCell ref="BG305:BJ305"/>
    <mergeCell ref="BK305:BP305"/>
    <mergeCell ref="AK306:AX306"/>
    <mergeCell ref="AY306:BB306"/>
    <mergeCell ref="BC306:BF306"/>
    <mergeCell ref="BG306:BJ306"/>
    <mergeCell ref="BK306:BP306"/>
    <mergeCell ref="AK303:AX303"/>
    <mergeCell ref="AY303:BB303"/>
    <mergeCell ref="BC303:BF303"/>
    <mergeCell ref="BG303:BJ303"/>
    <mergeCell ref="BK303:BP303"/>
    <mergeCell ref="AK304:AX304"/>
    <mergeCell ref="AY304:BB304"/>
    <mergeCell ref="BC304:BF304"/>
    <mergeCell ref="BG304:BJ304"/>
    <mergeCell ref="BK304:BP304"/>
    <mergeCell ref="AK301:AX301"/>
    <mergeCell ref="AY301:BB301"/>
    <mergeCell ref="BC301:BF301"/>
    <mergeCell ref="BG301:BJ301"/>
    <mergeCell ref="BK301:BP301"/>
    <mergeCell ref="AK302:AX302"/>
    <mergeCell ref="AY302:BB302"/>
    <mergeCell ref="BC302:BF302"/>
    <mergeCell ref="BG302:BJ302"/>
    <mergeCell ref="BK302:BP302"/>
    <mergeCell ref="BG288:BJ288"/>
    <mergeCell ref="BK288:BP288"/>
    <mergeCell ref="AK285:AX285"/>
    <mergeCell ref="AY285:BB285"/>
    <mergeCell ref="BC285:BF285"/>
    <mergeCell ref="BG285:BJ285"/>
    <mergeCell ref="BK285:BP285"/>
    <mergeCell ref="AK286:AX286"/>
    <mergeCell ref="AY286:BB286"/>
    <mergeCell ref="BC286:BF286"/>
    <mergeCell ref="BG286:BJ286"/>
    <mergeCell ref="BK286:BP286"/>
    <mergeCell ref="AK299:AX299"/>
    <mergeCell ref="AY299:BB299"/>
    <mergeCell ref="BC299:BF299"/>
    <mergeCell ref="BG299:BJ299"/>
    <mergeCell ref="BK299:BP299"/>
    <mergeCell ref="AK300:AX300"/>
    <mergeCell ref="AY300:BB300"/>
    <mergeCell ref="BC300:BF300"/>
    <mergeCell ref="BG300:BJ300"/>
    <mergeCell ref="BK300:BP300"/>
    <mergeCell ref="AK297:AX297"/>
    <mergeCell ref="AY297:BB297"/>
    <mergeCell ref="BC297:BF297"/>
    <mergeCell ref="BG297:BJ297"/>
    <mergeCell ref="BK297:BP297"/>
    <mergeCell ref="AK298:AX298"/>
    <mergeCell ref="AY298:BB298"/>
    <mergeCell ref="BC298:BF298"/>
    <mergeCell ref="BG298:BJ298"/>
    <mergeCell ref="BK298:BP298"/>
    <mergeCell ref="AK295:AX295"/>
    <mergeCell ref="AY295:BB295"/>
    <mergeCell ref="BC295:BF295"/>
    <mergeCell ref="BG295:BJ295"/>
    <mergeCell ref="BK295:BP295"/>
    <mergeCell ref="AK296:AX296"/>
    <mergeCell ref="AY296:BB296"/>
    <mergeCell ref="BC296:BF296"/>
    <mergeCell ref="BG296:BJ296"/>
    <mergeCell ref="BK296:BP296"/>
    <mergeCell ref="AK293:AX293"/>
    <mergeCell ref="AY293:BB293"/>
    <mergeCell ref="BC293:BF293"/>
    <mergeCell ref="BG293:BJ293"/>
    <mergeCell ref="BK293:BP293"/>
    <mergeCell ref="AK294:AX294"/>
    <mergeCell ref="AY294:BB294"/>
    <mergeCell ref="BC294:BF294"/>
    <mergeCell ref="BG294:BJ294"/>
    <mergeCell ref="BK294:BP294"/>
    <mergeCell ref="AY283:BB283"/>
    <mergeCell ref="BC283:BF283"/>
    <mergeCell ref="BG283:BJ283"/>
    <mergeCell ref="BK283:BP283"/>
    <mergeCell ref="AK284:AX284"/>
    <mergeCell ref="AY284:BB284"/>
    <mergeCell ref="BC284:BF284"/>
    <mergeCell ref="BG284:BJ284"/>
    <mergeCell ref="BK284:BP284"/>
    <mergeCell ref="BG281:BJ281"/>
    <mergeCell ref="BK281:BP281"/>
    <mergeCell ref="AK282:AX282"/>
    <mergeCell ref="AY282:BB282"/>
    <mergeCell ref="BC282:BF282"/>
    <mergeCell ref="BG282:BJ282"/>
    <mergeCell ref="BK282:BP282"/>
    <mergeCell ref="BG279:BJ279"/>
    <mergeCell ref="BK279:BP279"/>
    <mergeCell ref="BQ279:BW308"/>
    <mergeCell ref="BX279:CC308"/>
    <mergeCell ref="CD279:CI308"/>
    <mergeCell ref="AK280:AX280"/>
    <mergeCell ref="AY280:BB280"/>
    <mergeCell ref="BC280:BF280"/>
    <mergeCell ref="BG280:BJ280"/>
    <mergeCell ref="BK280:BP280"/>
    <mergeCell ref="B279:Y308"/>
    <mergeCell ref="Z279:AD308"/>
    <mergeCell ref="AE279:AJ308"/>
    <mergeCell ref="AK279:AX279"/>
    <mergeCell ref="AY279:BB279"/>
    <mergeCell ref="BC279:BF279"/>
    <mergeCell ref="AK281:AX281"/>
    <mergeCell ref="AY281:BB281"/>
    <mergeCell ref="BC281:BF281"/>
    <mergeCell ref="AK283:AX283"/>
    <mergeCell ref="AK291:AX291"/>
    <mergeCell ref="AY291:BB291"/>
    <mergeCell ref="BC291:BF291"/>
    <mergeCell ref="BG291:BJ291"/>
    <mergeCell ref="BK291:BP291"/>
    <mergeCell ref="AK292:AX292"/>
    <mergeCell ref="AY292:BB292"/>
    <mergeCell ref="BC292:BF292"/>
    <mergeCell ref="BG292:BJ292"/>
    <mergeCell ref="BK292:BP292"/>
    <mergeCell ref="AK289:AX289"/>
    <mergeCell ref="AY289:BB289"/>
    <mergeCell ref="BC289:BF289"/>
    <mergeCell ref="BG289:BJ289"/>
    <mergeCell ref="BK289:BP289"/>
    <mergeCell ref="AK290:AX290"/>
    <mergeCell ref="AY290:BB290"/>
    <mergeCell ref="BC290:BF290"/>
    <mergeCell ref="BG290:BJ290"/>
    <mergeCell ref="BK290:BP290"/>
    <mergeCell ref="AK287:AX287"/>
    <mergeCell ref="AY287:BB287"/>
    <mergeCell ref="BC287:BF287"/>
    <mergeCell ref="BG287:BJ287"/>
    <mergeCell ref="BK287:BP287"/>
    <mergeCell ref="AK288:AX288"/>
    <mergeCell ref="AY288:BB288"/>
    <mergeCell ref="BC288:BF288"/>
    <mergeCell ref="BC276:BF278"/>
    <mergeCell ref="BG276:BJ278"/>
    <mergeCell ref="BK276:BP278"/>
    <mergeCell ref="BQ276:BW278"/>
    <mergeCell ref="BX276:CC278"/>
    <mergeCell ref="CD276:CI278"/>
    <mergeCell ref="B274:AJ274"/>
    <mergeCell ref="AK274:BJ274"/>
    <mergeCell ref="BK274:BP274"/>
    <mergeCell ref="BQ274:CC274"/>
    <mergeCell ref="CD274:CI274"/>
    <mergeCell ref="B276:Y278"/>
    <mergeCell ref="Z276:AD278"/>
    <mergeCell ref="AE276:AJ278"/>
    <mergeCell ref="AK276:AX278"/>
    <mergeCell ref="AY276:BB278"/>
    <mergeCell ref="AK272:AX272"/>
    <mergeCell ref="AY272:BB272"/>
    <mergeCell ref="BC272:BF272"/>
    <mergeCell ref="BG272:BJ272"/>
    <mergeCell ref="BK272:BP272"/>
    <mergeCell ref="AK273:AX273"/>
    <mergeCell ref="AY273:BB273"/>
    <mergeCell ref="BC273:BF273"/>
    <mergeCell ref="BG273:BJ273"/>
    <mergeCell ref="BK273:BP273"/>
    <mergeCell ref="AK270:AX270"/>
    <mergeCell ref="AY270:BB270"/>
    <mergeCell ref="BC270:BF270"/>
    <mergeCell ref="BG270:BJ270"/>
    <mergeCell ref="BK270:BP270"/>
    <mergeCell ref="AK271:AX271"/>
    <mergeCell ref="AY271:BB271"/>
    <mergeCell ref="BC271:BF271"/>
    <mergeCell ref="BG271:BJ271"/>
    <mergeCell ref="BK271:BP271"/>
    <mergeCell ref="AK268:AX268"/>
    <mergeCell ref="AY268:BB268"/>
    <mergeCell ref="BC268:BF268"/>
    <mergeCell ref="BG268:BJ268"/>
    <mergeCell ref="BK268:BP268"/>
    <mergeCell ref="AK269:AX269"/>
    <mergeCell ref="AY269:BB269"/>
    <mergeCell ref="BC269:BF269"/>
    <mergeCell ref="BG269:BJ269"/>
    <mergeCell ref="BK269:BP269"/>
    <mergeCell ref="AK266:AX266"/>
    <mergeCell ref="AY266:BB266"/>
    <mergeCell ref="BC266:BF266"/>
    <mergeCell ref="BG266:BJ266"/>
    <mergeCell ref="BK266:BP266"/>
    <mergeCell ref="AK267:AX267"/>
    <mergeCell ref="AY267:BB267"/>
    <mergeCell ref="BC267:BF267"/>
    <mergeCell ref="BG267:BJ267"/>
    <mergeCell ref="BK267:BP267"/>
    <mergeCell ref="AK264:AX264"/>
    <mergeCell ref="AY264:BB264"/>
    <mergeCell ref="BC264:BF264"/>
    <mergeCell ref="BG264:BJ264"/>
    <mergeCell ref="BK264:BP264"/>
    <mergeCell ref="AK265:AX265"/>
    <mergeCell ref="AY265:BB265"/>
    <mergeCell ref="BC265:BF265"/>
    <mergeCell ref="BG265:BJ265"/>
    <mergeCell ref="BK265:BP265"/>
    <mergeCell ref="AK262:AX262"/>
    <mergeCell ref="AY262:BB262"/>
    <mergeCell ref="BC262:BF262"/>
    <mergeCell ref="BG262:BJ262"/>
    <mergeCell ref="BK262:BP262"/>
    <mergeCell ref="AK263:AX263"/>
    <mergeCell ref="AY263:BB263"/>
    <mergeCell ref="BC263:BF263"/>
    <mergeCell ref="BG263:BJ263"/>
    <mergeCell ref="BK263:BP263"/>
    <mergeCell ref="BK249:BP249"/>
    <mergeCell ref="BG246:BJ246"/>
    <mergeCell ref="BK246:BP246"/>
    <mergeCell ref="AK247:AX247"/>
    <mergeCell ref="AY247:BB247"/>
    <mergeCell ref="BC247:BF247"/>
    <mergeCell ref="BG247:BJ247"/>
    <mergeCell ref="BK247:BP247"/>
    <mergeCell ref="AK260:AX260"/>
    <mergeCell ref="AY260:BB260"/>
    <mergeCell ref="BC260:BF260"/>
    <mergeCell ref="BG260:BJ260"/>
    <mergeCell ref="BK260:BP260"/>
    <mergeCell ref="AK261:AX261"/>
    <mergeCell ref="AY261:BB261"/>
    <mergeCell ref="BC261:BF261"/>
    <mergeCell ref="BG261:BJ261"/>
    <mergeCell ref="BK261:BP261"/>
    <mergeCell ref="AK258:AX258"/>
    <mergeCell ref="AY258:BB258"/>
    <mergeCell ref="BC258:BF258"/>
    <mergeCell ref="BG258:BJ258"/>
    <mergeCell ref="BK258:BP258"/>
    <mergeCell ref="AK259:AX259"/>
    <mergeCell ref="AY259:BB259"/>
    <mergeCell ref="BC259:BF259"/>
    <mergeCell ref="BG259:BJ259"/>
    <mergeCell ref="BK259:BP259"/>
    <mergeCell ref="AK256:AX256"/>
    <mergeCell ref="AY256:BB256"/>
    <mergeCell ref="BC256:BF256"/>
    <mergeCell ref="BG256:BJ256"/>
    <mergeCell ref="BK256:BP256"/>
    <mergeCell ref="AK257:AX257"/>
    <mergeCell ref="AY257:BB257"/>
    <mergeCell ref="BC257:BF257"/>
    <mergeCell ref="BG257:BJ257"/>
    <mergeCell ref="BK257:BP257"/>
    <mergeCell ref="AK254:AX254"/>
    <mergeCell ref="AY254:BB254"/>
    <mergeCell ref="BC254:BF254"/>
    <mergeCell ref="BG254:BJ254"/>
    <mergeCell ref="BK254:BP254"/>
    <mergeCell ref="AK255:AX255"/>
    <mergeCell ref="AY255:BB255"/>
    <mergeCell ref="BC255:BF255"/>
    <mergeCell ref="BG255:BJ255"/>
    <mergeCell ref="BK255:BP255"/>
    <mergeCell ref="BG244:BJ244"/>
    <mergeCell ref="BK244:BP244"/>
    <mergeCell ref="BQ244:BW273"/>
    <mergeCell ref="BX244:CC273"/>
    <mergeCell ref="CD244:CI273"/>
    <mergeCell ref="AK245:AX245"/>
    <mergeCell ref="AY245:BB245"/>
    <mergeCell ref="BC245:BF245"/>
    <mergeCell ref="BG245:BJ245"/>
    <mergeCell ref="BK245:BP245"/>
    <mergeCell ref="B244:Y273"/>
    <mergeCell ref="Z244:AD273"/>
    <mergeCell ref="AE244:AJ273"/>
    <mergeCell ref="AK244:AX244"/>
    <mergeCell ref="AY244:BB244"/>
    <mergeCell ref="BC244:BF244"/>
    <mergeCell ref="AK246:AX246"/>
    <mergeCell ref="AY246:BB246"/>
    <mergeCell ref="BC246:BF246"/>
    <mergeCell ref="AK248:AX248"/>
    <mergeCell ref="BC241:BF243"/>
    <mergeCell ref="BG241:BJ243"/>
    <mergeCell ref="BK241:BP243"/>
    <mergeCell ref="BQ241:BW243"/>
    <mergeCell ref="BX241:CC243"/>
    <mergeCell ref="CD241:CI243"/>
    <mergeCell ref="B239:AJ239"/>
    <mergeCell ref="AK239:BJ239"/>
    <mergeCell ref="BK239:BP239"/>
    <mergeCell ref="BQ239:CC239"/>
    <mergeCell ref="CD239:CI239"/>
    <mergeCell ref="B241:Y243"/>
    <mergeCell ref="Z241:AD243"/>
    <mergeCell ref="AE241:AJ243"/>
    <mergeCell ref="AK241:AX243"/>
    <mergeCell ref="AY241:BB243"/>
    <mergeCell ref="AK252:AX252"/>
    <mergeCell ref="AY252:BB252"/>
    <mergeCell ref="BC252:BF252"/>
    <mergeCell ref="BG252:BJ252"/>
    <mergeCell ref="BK252:BP252"/>
    <mergeCell ref="AK253:AX253"/>
    <mergeCell ref="AY253:BB253"/>
    <mergeCell ref="BC253:BF253"/>
    <mergeCell ref="BG253:BJ253"/>
    <mergeCell ref="BK253:BP253"/>
    <mergeCell ref="AK250:AX250"/>
    <mergeCell ref="AY250:BB250"/>
    <mergeCell ref="BC250:BF250"/>
    <mergeCell ref="BG250:BJ250"/>
    <mergeCell ref="BK250:BP250"/>
    <mergeCell ref="AK251:AX251"/>
    <mergeCell ref="AY251:BB251"/>
    <mergeCell ref="BC251:BF251"/>
    <mergeCell ref="BG251:BJ251"/>
    <mergeCell ref="BK251:BP251"/>
    <mergeCell ref="AY248:BB248"/>
    <mergeCell ref="BC248:BF248"/>
    <mergeCell ref="BG248:BJ248"/>
    <mergeCell ref="BK248:BP248"/>
    <mergeCell ref="AK249:AX249"/>
    <mergeCell ref="AY249:BB249"/>
    <mergeCell ref="BC249:BF249"/>
    <mergeCell ref="BG249:BJ249"/>
    <mergeCell ref="AK237:AX237"/>
    <mergeCell ref="AY237:BB237"/>
    <mergeCell ref="BC237:BF237"/>
    <mergeCell ref="BG237:BJ237"/>
    <mergeCell ref="BK237:BP237"/>
    <mergeCell ref="AK238:AX238"/>
    <mergeCell ref="AY238:BB238"/>
    <mergeCell ref="BC238:BF238"/>
    <mergeCell ref="BG238:BJ238"/>
    <mergeCell ref="BK238:BP238"/>
    <mergeCell ref="AK235:AX235"/>
    <mergeCell ref="AY235:BB235"/>
    <mergeCell ref="BC235:BF235"/>
    <mergeCell ref="BG235:BJ235"/>
    <mergeCell ref="BK235:BP235"/>
    <mergeCell ref="AK236:AX236"/>
    <mergeCell ref="AY236:BB236"/>
    <mergeCell ref="BC236:BF236"/>
    <mergeCell ref="BG236:BJ236"/>
    <mergeCell ref="BK236:BP236"/>
    <mergeCell ref="AK233:AX233"/>
    <mergeCell ref="AY233:BB233"/>
    <mergeCell ref="BC233:BF233"/>
    <mergeCell ref="BG233:BJ233"/>
    <mergeCell ref="BK233:BP233"/>
    <mergeCell ref="AK234:AX234"/>
    <mergeCell ref="AY234:BB234"/>
    <mergeCell ref="BC234:BF234"/>
    <mergeCell ref="BG234:BJ234"/>
    <mergeCell ref="BK234:BP234"/>
    <mergeCell ref="AK231:AX231"/>
    <mergeCell ref="AY231:BB231"/>
    <mergeCell ref="BC231:BF231"/>
    <mergeCell ref="BG231:BJ231"/>
    <mergeCell ref="BK231:BP231"/>
    <mergeCell ref="AK232:AX232"/>
    <mergeCell ref="AY232:BB232"/>
    <mergeCell ref="BC232:BF232"/>
    <mergeCell ref="BG232:BJ232"/>
    <mergeCell ref="BK232:BP232"/>
    <mergeCell ref="BG218:BJ218"/>
    <mergeCell ref="BK218:BP218"/>
    <mergeCell ref="AK215:AX215"/>
    <mergeCell ref="AY215:BB215"/>
    <mergeCell ref="BC215:BF215"/>
    <mergeCell ref="BG215:BJ215"/>
    <mergeCell ref="BK215:BP215"/>
    <mergeCell ref="AK216:AX216"/>
    <mergeCell ref="AY216:BB216"/>
    <mergeCell ref="BC216:BF216"/>
    <mergeCell ref="BG216:BJ216"/>
    <mergeCell ref="BK216:BP216"/>
    <mergeCell ref="AK229:AX229"/>
    <mergeCell ref="AY229:BB229"/>
    <mergeCell ref="BC229:BF229"/>
    <mergeCell ref="BG229:BJ229"/>
    <mergeCell ref="BK229:BP229"/>
    <mergeCell ref="AK230:AX230"/>
    <mergeCell ref="AY230:BB230"/>
    <mergeCell ref="BC230:BF230"/>
    <mergeCell ref="BG230:BJ230"/>
    <mergeCell ref="BK230:BP230"/>
    <mergeCell ref="AK227:AX227"/>
    <mergeCell ref="AY227:BB227"/>
    <mergeCell ref="BC227:BF227"/>
    <mergeCell ref="BG227:BJ227"/>
    <mergeCell ref="BK227:BP227"/>
    <mergeCell ref="AK228:AX228"/>
    <mergeCell ref="AY228:BB228"/>
    <mergeCell ref="BC228:BF228"/>
    <mergeCell ref="BG228:BJ228"/>
    <mergeCell ref="BK228:BP228"/>
    <mergeCell ref="AK225:AX225"/>
    <mergeCell ref="AY225:BB225"/>
    <mergeCell ref="BC225:BF225"/>
    <mergeCell ref="BG225:BJ225"/>
    <mergeCell ref="BK225:BP225"/>
    <mergeCell ref="AK226:AX226"/>
    <mergeCell ref="AY226:BB226"/>
    <mergeCell ref="BC226:BF226"/>
    <mergeCell ref="BG226:BJ226"/>
    <mergeCell ref="BK226:BP226"/>
    <mergeCell ref="AK223:AX223"/>
    <mergeCell ref="AY223:BB223"/>
    <mergeCell ref="BC223:BF223"/>
    <mergeCell ref="BG223:BJ223"/>
    <mergeCell ref="BK223:BP223"/>
    <mergeCell ref="AK224:AX224"/>
    <mergeCell ref="AY224:BB224"/>
    <mergeCell ref="BC224:BF224"/>
    <mergeCell ref="BG224:BJ224"/>
    <mergeCell ref="BK224:BP224"/>
    <mergeCell ref="AY213:BB213"/>
    <mergeCell ref="BC213:BF213"/>
    <mergeCell ref="BG213:BJ213"/>
    <mergeCell ref="BK213:BP213"/>
    <mergeCell ref="AK214:AX214"/>
    <mergeCell ref="AY214:BB214"/>
    <mergeCell ref="BC214:BF214"/>
    <mergeCell ref="BG214:BJ214"/>
    <mergeCell ref="BK214:BP214"/>
    <mergeCell ref="BG211:BJ211"/>
    <mergeCell ref="BK211:BP211"/>
    <mergeCell ref="AK212:AX212"/>
    <mergeCell ref="AY212:BB212"/>
    <mergeCell ref="BC212:BF212"/>
    <mergeCell ref="BG212:BJ212"/>
    <mergeCell ref="BK212:BP212"/>
    <mergeCell ref="BG209:BJ209"/>
    <mergeCell ref="BK209:BP209"/>
    <mergeCell ref="BQ209:BW238"/>
    <mergeCell ref="BX209:CC238"/>
    <mergeCell ref="CD209:CI238"/>
    <mergeCell ref="AK210:AX210"/>
    <mergeCell ref="AY210:BB210"/>
    <mergeCell ref="BC210:BF210"/>
    <mergeCell ref="BG210:BJ210"/>
    <mergeCell ref="BK210:BP210"/>
    <mergeCell ref="B209:Y238"/>
    <mergeCell ref="Z209:AD238"/>
    <mergeCell ref="AE209:AJ238"/>
    <mergeCell ref="AK209:AX209"/>
    <mergeCell ref="AY209:BB209"/>
    <mergeCell ref="BC209:BF209"/>
    <mergeCell ref="AK211:AX211"/>
    <mergeCell ref="AY211:BB211"/>
    <mergeCell ref="BC211:BF211"/>
    <mergeCell ref="AK213:AX213"/>
    <mergeCell ref="AK221:AX221"/>
    <mergeCell ref="AY221:BB221"/>
    <mergeCell ref="BC221:BF221"/>
    <mergeCell ref="BG221:BJ221"/>
    <mergeCell ref="BK221:BP221"/>
    <mergeCell ref="AK222:AX222"/>
    <mergeCell ref="AY222:BB222"/>
    <mergeCell ref="BC222:BF222"/>
    <mergeCell ref="BG222:BJ222"/>
    <mergeCell ref="BK222:BP222"/>
    <mergeCell ref="AK219:AX219"/>
    <mergeCell ref="AY219:BB219"/>
    <mergeCell ref="BC219:BF219"/>
    <mergeCell ref="BG219:BJ219"/>
    <mergeCell ref="BK219:BP219"/>
    <mergeCell ref="AK220:AX220"/>
    <mergeCell ref="AY220:BB220"/>
    <mergeCell ref="BC220:BF220"/>
    <mergeCell ref="BG220:BJ220"/>
    <mergeCell ref="BK220:BP220"/>
    <mergeCell ref="AK217:AX217"/>
    <mergeCell ref="AY217:BB217"/>
    <mergeCell ref="BC217:BF217"/>
    <mergeCell ref="BG217:BJ217"/>
    <mergeCell ref="BK217:BP217"/>
    <mergeCell ref="AK218:AX218"/>
    <mergeCell ref="AY218:BB218"/>
    <mergeCell ref="BC218:BF218"/>
    <mergeCell ref="BC206:BF208"/>
    <mergeCell ref="BG206:BJ208"/>
    <mergeCell ref="BK206:BP208"/>
    <mergeCell ref="BQ206:BW208"/>
    <mergeCell ref="BX206:CC208"/>
    <mergeCell ref="CD206:CI208"/>
    <mergeCell ref="B204:AJ204"/>
    <mergeCell ref="AK204:BJ204"/>
    <mergeCell ref="BK204:BP204"/>
    <mergeCell ref="BQ204:CC204"/>
    <mergeCell ref="CD204:CI204"/>
    <mergeCell ref="B206:Y208"/>
    <mergeCell ref="Z206:AD208"/>
    <mergeCell ref="AE206:AJ208"/>
    <mergeCell ref="AK206:AX208"/>
    <mergeCell ref="AY206:BB208"/>
    <mergeCell ref="AK202:AX202"/>
    <mergeCell ref="AY202:BB202"/>
    <mergeCell ref="BC202:BF202"/>
    <mergeCell ref="BG202:BJ202"/>
    <mergeCell ref="BK202:BP202"/>
    <mergeCell ref="AK203:AX203"/>
    <mergeCell ref="AY203:BB203"/>
    <mergeCell ref="BC203:BF203"/>
    <mergeCell ref="BG203:BJ203"/>
    <mergeCell ref="BK203:BP203"/>
    <mergeCell ref="AK200:AX200"/>
    <mergeCell ref="AY200:BB200"/>
    <mergeCell ref="BC200:BF200"/>
    <mergeCell ref="BG200:BJ200"/>
    <mergeCell ref="BK200:BP200"/>
    <mergeCell ref="AK201:AX201"/>
    <mergeCell ref="AY201:BB201"/>
    <mergeCell ref="BC201:BF201"/>
    <mergeCell ref="BG201:BJ201"/>
    <mergeCell ref="BK201:BP201"/>
    <mergeCell ref="AK198:AX198"/>
    <mergeCell ref="AY198:BB198"/>
    <mergeCell ref="BC198:BF198"/>
    <mergeCell ref="BG198:BJ198"/>
    <mergeCell ref="BK198:BP198"/>
    <mergeCell ref="AK199:AX199"/>
    <mergeCell ref="AY199:BB199"/>
    <mergeCell ref="BC199:BF199"/>
    <mergeCell ref="BG199:BJ199"/>
    <mergeCell ref="BK199:BP199"/>
    <mergeCell ref="AK196:AX196"/>
    <mergeCell ref="AY196:BB196"/>
    <mergeCell ref="BC196:BF196"/>
    <mergeCell ref="BG196:BJ196"/>
    <mergeCell ref="BK196:BP196"/>
    <mergeCell ref="AK197:AX197"/>
    <mergeCell ref="AY197:BB197"/>
    <mergeCell ref="BC197:BF197"/>
    <mergeCell ref="BG197:BJ197"/>
    <mergeCell ref="BK197:BP197"/>
    <mergeCell ref="AK194:AX194"/>
    <mergeCell ref="AY194:BB194"/>
    <mergeCell ref="BC194:BF194"/>
    <mergeCell ref="BG194:BJ194"/>
    <mergeCell ref="BK194:BP194"/>
    <mergeCell ref="AK195:AX195"/>
    <mergeCell ref="AY195:BB195"/>
    <mergeCell ref="BC195:BF195"/>
    <mergeCell ref="BG195:BJ195"/>
    <mergeCell ref="BK195:BP195"/>
    <mergeCell ref="AK192:AX192"/>
    <mergeCell ref="AY192:BB192"/>
    <mergeCell ref="BC192:BF192"/>
    <mergeCell ref="BG192:BJ192"/>
    <mergeCell ref="BK192:BP192"/>
    <mergeCell ref="AK193:AX193"/>
    <mergeCell ref="AY193:BB193"/>
    <mergeCell ref="BC193:BF193"/>
    <mergeCell ref="BG193:BJ193"/>
    <mergeCell ref="BK193:BP193"/>
    <mergeCell ref="BK179:BP179"/>
    <mergeCell ref="BG176:BJ176"/>
    <mergeCell ref="BK176:BP176"/>
    <mergeCell ref="AK177:AX177"/>
    <mergeCell ref="AY177:BB177"/>
    <mergeCell ref="BC177:BF177"/>
    <mergeCell ref="BG177:BJ177"/>
    <mergeCell ref="BK177:BP177"/>
    <mergeCell ref="AK190:AX190"/>
    <mergeCell ref="AY190:BB190"/>
    <mergeCell ref="BC190:BF190"/>
    <mergeCell ref="BG190:BJ190"/>
    <mergeCell ref="BK190:BP190"/>
    <mergeCell ref="AK191:AX191"/>
    <mergeCell ref="AY191:BB191"/>
    <mergeCell ref="BC191:BF191"/>
    <mergeCell ref="BG191:BJ191"/>
    <mergeCell ref="BK191:BP191"/>
    <mergeCell ref="AK188:AX188"/>
    <mergeCell ref="AY188:BB188"/>
    <mergeCell ref="BC188:BF188"/>
    <mergeCell ref="BG188:BJ188"/>
    <mergeCell ref="BK188:BP188"/>
    <mergeCell ref="AK189:AX189"/>
    <mergeCell ref="AY189:BB189"/>
    <mergeCell ref="BC189:BF189"/>
    <mergeCell ref="BG189:BJ189"/>
    <mergeCell ref="BK189:BP189"/>
    <mergeCell ref="AK186:AX186"/>
    <mergeCell ref="AY186:BB186"/>
    <mergeCell ref="BC186:BF186"/>
    <mergeCell ref="BG186:BJ186"/>
    <mergeCell ref="BK186:BP186"/>
    <mergeCell ref="AK187:AX187"/>
    <mergeCell ref="AY187:BB187"/>
    <mergeCell ref="BC187:BF187"/>
    <mergeCell ref="BG187:BJ187"/>
    <mergeCell ref="BK187:BP187"/>
    <mergeCell ref="AK184:AX184"/>
    <mergeCell ref="AY184:BB184"/>
    <mergeCell ref="BC184:BF184"/>
    <mergeCell ref="BG184:BJ184"/>
    <mergeCell ref="BK184:BP184"/>
    <mergeCell ref="AK185:AX185"/>
    <mergeCell ref="AY185:BB185"/>
    <mergeCell ref="BC185:BF185"/>
    <mergeCell ref="BG185:BJ185"/>
    <mergeCell ref="BK185:BP185"/>
    <mergeCell ref="BG174:BJ174"/>
    <mergeCell ref="BK174:BP174"/>
    <mergeCell ref="BQ174:BW203"/>
    <mergeCell ref="BX174:CC203"/>
    <mergeCell ref="CD174:CI203"/>
    <mergeCell ref="AK175:AX175"/>
    <mergeCell ref="AY175:BB175"/>
    <mergeCell ref="BC175:BF175"/>
    <mergeCell ref="BG175:BJ175"/>
    <mergeCell ref="BK175:BP175"/>
    <mergeCell ref="B174:Y203"/>
    <mergeCell ref="Z174:AD203"/>
    <mergeCell ref="AE174:AJ203"/>
    <mergeCell ref="AK174:AX174"/>
    <mergeCell ref="AY174:BB174"/>
    <mergeCell ref="BC174:BF174"/>
    <mergeCell ref="AK176:AX176"/>
    <mergeCell ref="AY176:BB176"/>
    <mergeCell ref="BC176:BF176"/>
    <mergeCell ref="AK178:AX178"/>
    <mergeCell ref="BC171:BF173"/>
    <mergeCell ref="BG171:BJ173"/>
    <mergeCell ref="BK171:BP173"/>
    <mergeCell ref="BQ171:BW173"/>
    <mergeCell ref="BX171:CC173"/>
    <mergeCell ref="CD171:CI173"/>
    <mergeCell ref="B169:AJ169"/>
    <mergeCell ref="AK169:BJ169"/>
    <mergeCell ref="BK169:BP169"/>
    <mergeCell ref="BQ169:CC169"/>
    <mergeCell ref="CD169:CI169"/>
    <mergeCell ref="B171:Y173"/>
    <mergeCell ref="Z171:AD173"/>
    <mergeCell ref="AE171:AJ173"/>
    <mergeCell ref="AK171:AX173"/>
    <mergeCell ref="AY171:BB173"/>
    <mergeCell ref="AK182:AX182"/>
    <mergeCell ref="AY182:BB182"/>
    <mergeCell ref="BC182:BF182"/>
    <mergeCell ref="BG182:BJ182"/>
    <mergeCell ref="BK182:BP182"/>
    <mergeCell ref="AK183:AX183"/>
    <mergeCell ref="AY183:BB183"/>
    <mergeCell ref="BC183:BF183"/>
    <mergeCell ref="BG183:BJ183"/>
    <mergeCell ref="BK183:BP183"/>
    <mergeCell ref="AK180:AX180"/>
    <mergeCell ref="AY180:BB180"/>
    <mergeCell ref="BC180:BF180"/>
    <mergeCell ref="BG180:BJ180"/>
    <mergeCell ref="BK180:BP180"/>
    <mergeCell ref="AK181:AX181"/>
    <mergeCell ref="AY181:BB181"/>
    <mergeCell ref="BC181:BF181"/>
    <mergeCell ref="BG181:BJ181"/>
    <mergeCell ref="BK181:BP181"/>
    <mergeCell ref="AY178:BB178"/>
    <mergeCell ref="BC178:BF178"/>
    <mergeCell ref="BG178:BJ178"/>
    <mergeCell ref="BK178:BP178"/>
    <mergeCell ref="AK179:AX179"/>
    <mergeCell ref="AY179:BB179"/>
    <mergeCell ref="BC179:BF179"/>
    <mergeCell ref="BG179:BJ179"/>
    <mergeCell ref="AK167:AX167"/>
    <mergeCell ref="AY167:BB167"/>
    <mergeCell ref="BC167:BF167"/>
    <mergeCell ref="BG167:BJ167"/>
    <mergeCell ref="BK167:BP167"/>
    <mergeCell ref="AK168:AX168"/>
    <mergeCell ref="AY168:BB168"/>
    <mergeCell ref="BC168:BF168"/>
    <mergeCell ref="BG168:BJ168"/>
    <mergeCell ref="BK168:BP168"/>
    <mergeCell ref="AK165:AX165"/>
    <mergeCell ref="AY165:BB165"/>
    <mergeCell ref="BC165:BF165"/>
    <mergeCell ref="BG165:BJ165"/>
    <mergeCell ref="BK165:BP165"/>
    <mergeCell ref="AK166:AX166"/>
    <mergeCell ref="AY166:BB166"/>
    <mergeCell ref="BC166:BF166"/>
    <mergeCell ref="BG166:BJ166"/>
    <mergeCell ref="BK166:BP166"/>
    <mergeCell ref="AK163:AX163"/>
    <mergeCell ref="AY163:BB163"/>
    <mergeCell ref="BC163:BF163"/>
    <mergeCell ref="BG163:BJ163"/>
    <mergeCell ref="BK163:BP163"/>
    <mergeCell ref="AK164:AX164"/>
    <mergeCell ref="AY164:BB164"/>
    <mergeCell ref="BC164:BF164"/>
    <mergeCell ref="BG164:BJ164"/>
    <mergeCell ref="BK164:BP164"/>
    <mergeCell ref="AK161:AX161"/>
    <mergeCell ref="AY161:BB161"/>
    <mergeCell ref="BC161:BF161"/>
    <mergeCell ref="BG161:BJ161"/>
    <mergeCell ref="BK161:BP161"/>
    <mergeCell ref="AK162:AX162"/>
    <mergeCell ref="AY162:BB162"/>
    <mergeCell ref="BC162:BF162"/>
    <mergeCell ref="BG162:BJ162"/>
    <mergeCell ref="BK162:BP162"/>
    <mergeCell ref="BG148:BJ148"/>
    <mergeCell ref="BK148:BP148"/>
    <mergeCell ref="AK145:AX145"/>
    <mergeCell ref="AY145:BB145"/>
    <mergeCell ref="BC145:BF145"/>
    <mergeCell ref="BG145:BJ145"/>
    <mergeCell ref="BK145:BP145"/>
    <mergeCell ref="AK146:AX146"/>
    <mergeCell ref="AY146:BB146"/>
    <mergeCell ref="BC146:BF146"/>
    <mergeCell ref="BG146:BJ146"/>
    <mergeCell ref="BK146:BP146"/>
    <mergeCell ref="AK159:AX159"/>
    <mergeCell ref="AY159:BB159"/>
    <mergeCell ref="BC159:BF159"/>
    <mergeCell ref="BG159:BJ159"/>
    <mergeCell ref="BK159:BP159"/>
    <mergeCell ref="AK160:AX160"/>
    <mergeCell ref="AY160:BB160"/>
    <mergeCell ref="BC160:BF160"/>
    <mergeCell ref="BG160:BJ160"/>
    <mergeCell ref="BK160:BP160"/>
    <mergeCell ref="AK157:AX157"/>
    <mergeCell ref="AY157:BB157"/>
    <mergeCell ref="BC157:BF157"/>
    <mergeCell ref="BG157:BJ157"/>
    <mergeCell ref="BK157:BP157"/>
    <mergeCell ref="AK158:AX158"/>
    <mergeCell ref="AY158:BB158"/>
    <mergeCell ref="BC158:BF158"/>
    <mergeCell ref="BG158:BJ158"/>
    <mergeCell ref="BK158:BP158"/>
    <mergeCell ref="AK155:AX155"/>
    <mergeCell ref="AY155:BB155"/>
    <mergeCell ref="BC155:BF155"/>
    <mergeCell ref="BG155:BJ155"/>
    <mergeCell ref="BK155:BP155"/>
    <mergeCell ref="AK156:AX156"/>
    <mergeCell ref="AY156:BB156"/>
    <mergeCell ref="BC156:BF156"/>
    <mergeCell ref="BG156:BJ156"/>
    <mergeCell ref="BK156:BP156"/>
    <mergeCell ref="AK153:AX153"/>
    <mergeCell ref="AY153:BB153"/>
    <mergeCell ref="BC153:BF153"/>
    <mergeCell ref="BG153:BJ153"/>
    <mergeCell ref="BK153:BP153"/>
    <mergeCell ref="AK154:AX154"/>
    <mergeCell ref="AY154:BB154"/>
    <mergeCell ref="BC154:BF154"/>
    <mergeCell ref="BG154:BJ154"/>
    <mergeCell ref="BK154:BP154"/>
    <mergeCell ref="AY143:BB143"/>
    <mergeCell ref="BC143:BF143"/>
    <mergeCell ref="BG143:BJ143"/>
    <mergeCell ref="BK143:BP143"/>
    <mergeCell ref="AK144:AX144"/>
    <mergeCell ref="AY144:BB144"/>
    <mergeCell ref="BC144:BF144"/>
    <mergeCell ref="BG144:BJ144"/>
    <mergeCell ref="BK144:BP144"/>
    <mergeCell ref="BG141:BJ141"/>
    <mergeCell ref="BK141:BP141"/>
    <mergeCell ref="AK142:AX142"/>
    <mergeCell ref="AY142:BB142"/>
    <mergeCell ref="BC142:BF142"/>
    <mergeCell ref="BG142:BJ142"/>
    <mergeCell ref="BK142:BP142"/>
    <mergeCell ref="BG139:BJ139"/>
    <mergeCell ref="BK139:BP139"/>
    <mergeCell ref="BQ139:BW168"/>
    <mergeCell ref="BX139:CC168"/>
    <mergeCell ref="CD139:CI168"/>
    <mergeCell ref="AK140:AX140"/>
    <mergeCell ref="AY140:BB140"/>
    <mergeCell ref="BC140:BF140"/>
    <mergeCell ref="BG140:BJ140"/>
    <mergeCell ref="BK140:BP140"/>
    <mergeCell ref="B139:Y168"/>
    <mergeCell ref="Z139:AD168"/>
    <mergeCell ref="AE139:AJ168"/>
    <mergeCell ref="AK139:AX139"/>
    <mergeCell ref="AY139:BB139"/>
    <mergeCell ref="BC139:BF139"/>
    <mergeCell ref="AK141:AX141"/>
    <mergeCell ref="AY141:BB141"/>
    <mergeCell ref="BC141:BF141"/>
    <mergeCell ref="AK143:AX143"/>
    <mergeCell ref="AK151:AX151"/>
    <mergeCell ref="AY151:BB151"/>
    <mergeCell ref="BC151:BF151"/>
    <mergeCell ref="BG151:BJ151"/>
    <mergeCell ref="BK151:BP151"/>
    <mergeCell ref="AK152:AX152"/>
    <mergeCell ref="AY152:BB152"/>
    <mergeCell ref="BC152:BF152"/>
    <mergeCell ref="BG152:BJ152"/>
    <mergeCell ref="BK152:BP152"/>
    <mergeCell ref="AK149:AX149"/>
    <mergeCell ref="AY149:BB149"/>
    <mergeCell ref="BC149:BF149"/>
    <mergeCell ref="BG149:BJ149"/>
    <mergeCell ref="BK149:BP149"/>
    <mergeCell ref="AK150:AX150"/>
    <mergeCell ref="AY150:BB150"/>
    <mergeCell ref="BC150:BF150"/>
    <mergeCell ref="BG150:BJ150"/>
    <mergeCell ref="BK150:BP150"/>
    <mergeCell ref="AK147:AX147"/>
    <mergeCell ref="AY147:BB147"/>
    <mergeCell ref="BC147:BF147"/>
    <mergeCell ref="BG147:BJ147"/>
    <mergeCell ref="BK147:BP147"/>
    <mergeCell ref="AK148:AX148"/>
    <mergeCell ref="AY148:BB148"/>
    <mergeCell ref="BC148:BF148"/>
    <mergeCell ref="BC136:BF138"/>
    <mergeCell ref="BG136:BJ138"/>
    <mergeCell ref="BK136:BP138"/>
    <mergeCell ref="BQ136:BW138"/>
    <mergeCell ref="BX136:CC138"/>
    <mergeCell ref="CD136:CI138"/>
    <mergeCell ref="B134:AJ134"/>
    <mergeCell ref="AK134:BJ134"/>
    <mergeCell ref="BK134:BP134"/>
    <mergeCell ref="BQ134:CC134"/>
    <mergeCell ref="CD134:CI134"/>
    <mergeCell ref="B136:Y138"/>
    <mergeCell ref="Z136:AD138"/>
    <mergeCell ref="AE136:AJ138"/>
    <mergeCell ref="AK136:AX138"/>
    <mergeCell ref="AY136:BB138"/>
    <mergeCell ref="AK132:AX132"/>
    <mergeCell ref="AY132:BB132"/>
    <mergeCell ref="BC132:BF132"/>
    <mergeCell ref="BG132:BJ132"/>
    <mergeCell ref="BK132:BP132"/>
    <mergeCell ref="AK133:AX133"/>
    <mergeCell ref="AY133:BB133"/>
    <mergeCell ref="BC133:BF133"/>
    <mergeCell ref="BG133:BJ133"/>
    <mergeCell ref="BK133:BP133"/>
    <mergeCell ref="AK130:AX130"/>
    <mergeCell ref="AY130:BB130"/>
    <mergeCell ref="BC130:BF130"/>
    <mergeCell ref="BG130:BJ130"/>
    <mergeCell ref="BK130:BP130"/>
    <mergeCell ref="AK131:AX131"/>
    <mergeCell ref="AY131:BB131"/>
    <mergeCell ref="BC131:BF131"/>
    <mergeCell ref="BG131:BJ131"/>
    <mergeCell ref="BK131:BP131"/>
    <mergeCell ref="AK128:AX128"/>
    <mergeCell ref="AY128:BB128"/>
    <mergeCell ref="BC128:BF128"/>
    <mergeCell ref="BG128:BJ128"/>
    <mergeCell ref="BK128:BP128"/>
    <mergeCell ref="AK129:AX129"/>
    <mergeCell ref="AY129:BB129"/>
    <mergeCell ref="BC129:BF129"/>
    <mergeCell ref="BG129:BJ129"/>
    <mergeCell ref="BK129:BP129"/>
    <mergeCell ref="AK126:AX126"/>
    <mergeCell ref="AY126:BB126"/>
    <mergeCell ref="BC126:BF126"/>
    <mergeCell ref="BG126:BJ126"/>
    <mergeCell ref="BK126:BP126"/>
    <mergeCell ref="AK127:AX127"/>
    <mergeCell ref="AY127:BB127"/>
    <mergeCell ref="BC127:BF127"/>
    <mergeCell ref="BG127:BJ127"/>
    <mergeCell ref="BK127:BP127"/>
    <mergeCell ref="AK124:AX124"/>
    <mergeCell ref="AY124:BB124"/>
    <mergeCell ref="BC124:BF124"/>
    <mergeCell ref="BG124:BJ124"/>
    <mergeCell ref="BK124:BP124"/>
    <mergeCell ref="AK125:AX125"/>
    <mergeCell ref="AY125:BB125"/>
    <mergeCell ref="BC125:BF125"/>
    <mergeCell ref="BG125:BJ125"/>
    <mergeCell ref="BK125:BP125"/>
    <mergeCell ref="AK122:AX122"/>
    <mergeCell ref="AY122:BB122"/>
    <mergeCell ref="BC122:BF122"/>
    <mergeCell ref="BG122:BJ122"/>
    <mergeCell ref="BK122:BP122"/>
    <mergeCell ref="AK123:AX123"/>
    <mergeCell ref="AY123:BB123"/>
    <mergeCell ref="BC123:BF123"/>
    <mergeCell ref="BG123:BJ123"/>
    <mergeCell ref="BK123:BP123"/>
    <mergeCell ref="BK109:BP109"/>
    <mergeCell ref="BG106:BJ106"/>
    <mergeCell ref="BK106:BP106"/>
    <mergeCell ref="AK107:AX107"/>
    <mergeCell ref="AY107:BB107"/>
    <mergeCell ref="BC107:BF107"/>
    <mergeCell ref="BG107:BJ107"/>
    <mergeCell ref="BK107:BP107"/>
    <mergeCell ref="AK120:AX120"/>
    <mergeCell ref="AY120:BB120"/>
    <mergeCell ref="BC120:BF120"/>
    <mergeCell ref="BG120:BJ120"/>
    <mergeCell ref="BK120:BP120"/>
    <mergeCell ref="AK121:AX121"/>
    <mergeCell ref="AY121:BB121"/>
    <mergeCell ref="BC121:BF121"/>
    <mergeCell ref="BG121:BJ121"/>
    <mergeCell ref="BK121:BP121"/>
    <mergeCell ref="AK118:AX118"/>
    <mergeCell ref="AY118:BB118"/>
    <mergeCell ref="BC118:BF118"/>
    <mergeCell ref="BG118:BJ118"/>
    <mergeCell ref="BK118:BP118"/>
    <mergeCell ref="AK119:AX119"/>
    <mergeCell ref="AY119:BB119"/>
    <mergeCell ref="BC119:BF119"/>
    <mergeCell ref="BG119:BJ119"/>
    <mergeCell ref="BK119:BP119"/>
    <mergeCell ref="AK116:AX116"/>
    <mergeCell ref="AY116:BB116"/>
    <mergeCell ref="BC116:BF116"/>
    <mergeCell ref="BG116:BJ116"/>
    <mergeCell ref="BK116:BP116"/>
    <mergeCell ref="AK117:AX117"/>
    <mergeCell ref="AY117:BB117"/>
    <mergeCell ref="BC117:BF117"/>
    <mergeCell ref="BG117:BJ117"/>
    <mergeCell ref="BK117:BP117"/>
    <mergeCell ref="AK114:AX114"/>
    <mergeCell ref="AY114:BB114"/>
    <mergeCell ref="BC114:BF114"/>
    <mergeCell ref="BG114:BJ114"/>
    <mergeCell ref="BK114:BP114"/>
    <mergeCell ref="AK115:AX115"/>
    <mergeCell ref="AY115:BB115"/>
    <mergeCell ref="BC115:BF115"/>
    <mergeCell ref="BG115:BJ115"/>
    <mergeCell ref="BK115:BP115"/>
    <mergeCell ref="BG104:BJ104"/>
    <mergeCell ref="BK104:BP104"/>
    <mergeCell ref="BQ104:BW133"/>
    <mergeCell ref="BX104:CC133"/>
    <mergeCell ref="CD104:CI133"/>
    <mergeCell ref="AK105:AX105"/>
    <mergeCell ref="AY105:BB105"/>
    <mergeCell ref="BC105:BF105"/>
    <mergeCell ref="BG105:BJ105"/>
    <mergeCell ref="BK105:BP105"/>
    <mergeCell ref="B104:Y133"/>
    <mergeCell ref="Z104:AD133"/>
    <mergeCell ref="AE104:AJ133"/>
    <mergeCell ref="AK104:AX104"/>
    <mergeCell ref="AY104:BB104"/>
    <mergeCell ref="BC104:BF104"/>
    <mergeCell ref="AK106:AX106"/>
    <mergeCell ref="AY106:BB106"/>
    <mergeCell ref="BC106:BF106"/>
    <mergeCell ref="AK108:AX108"/>
    <mergeCell ref="BC101:BF103"/>
    <mergeCell ref="BG101:BJ103"/>
    <mergeCell ref="BK101:BP103"/>
    <mergeCell ref="BQ101:BW103"/>
    <mergeCell ref="BX101:CC103"/>
    <mergeCell ref="CD101:CI103"/>
    <mergeCell ref="B99:AJ99"/>
    <mergeCell ref="AK99:BJ99"/>
    <mergeCell ref="BK99:BP99"/>
    <mergeCell ref="BQ99:CC99"/>
    <mergeCell ref="CD99:CI99"/>
    <mergeCell ref="B101:Y103"/>
    <mergeCell ref="Z101:AD103"/>
    <mergeCell ref="AE101:AJ103"/>
    <mergeCell ref="AK101:AX103"/>
    <mergeCell ref="AY101:BB103"/>
    <mergeCell ref="AK112:AX112"/>
    <mergeCell ref="AY112:BB112"/>
    <mergeCell ref="BC112:BF112"/>
    <mergeCell ref="BG112:BJ112"/>
    <mergeCell ref="BK112:BP112"/>
    <mergeCell ref="AK113:AX113"/>
    <mergeCell ref="AY113:BB113"/>
    <mergeCell ref="BC113:BF113"/>
    <mergeCell ref="BG113:BJ113"/>
    <mergeCell ref="BK113:BP113"/>
    <mergeCell ref="AK110:AX110"/>
    <mergeCell ref="AY110:BB110"/>
    <mergeCell ref="BC110:BF110"/>
    <mergeCell ref="BG110:BJ110"/>
    <mergeCell ref="BK110:BP110"/>
    <mergeCell ref="AK111:AX111"/>
    <mergeCell ref="AY111:BB111"/>
    <mergeCell ref="BC111:BF111"/>
    <mergeCell ref="BG111:BJ111"/>
    <mergeCell ref="BK111:BP111"/>
    <mergeCell ref="AY108:BB108"/>
    <mergeCell ref="BC108:BF108"/>
    <mergeCell ref="BG108:BJ108"/>
    <mergeCell ref="BK108:BP108"/>
    <mergeCell ref="AK109:AX109"/>
    <mergeCell ref="AY109:BB109"/>
    <mergeCell ref="BC109:BF109"/>
    <mergeCell ref="BG109:BJ109"/>
    <mergeCell ref="AK97:AX97"/>
    <mergeCell ref="AY97:BB97"/>
    <mergeCell ref="BC97:BF97"/>
    <mergeCell ref="BG97:BJ97"/>
    <mergeCell ref="BK97:BP97"/>
    <mergeCell ref="AK98:AX98"/>
    <mergeCell ref="AY98:BB98"/>
    <mergeCell ref="BC98:BF98"/>
    <mergeCell ref="BG98:BJ98"/>
    <mergeCell ref="BK98:BP98"/>
    <mergeCell ref="AK95:AX95"/>
    <mergeCell ref="AY95:BB95"/>
    <mergeCell ref="BC95:BF95"/>
    <mergeCell ref="BG95:BJ95"/>
    <mergeCell ref="BK95:BP95"/>
    <mergeCell ref="AK96:AX96"/>
    <mergeCell ref="AY96:BB96"/>
    <mergeCell ref="BC96:BF96"/>
    <mergeCell ref="BG96:BJ96"/>
    <mergeCell ref="BK96:BP96"/>
    <mergeCell ref="AK93:AX93"/>
    <mergeCell ref="AY93:BB93"/>
    <mergeCell ref="BC93:BF93"/>
    <mergeCell ref="BG93:BJ93"/>
    <mergeCell ref="BK93:BP93"/>
    <mergeCell ref="AK94:AX94"/>
    <mergeCell ref="AY94:BB94"/>
    <mergeCell ref="BC94:BF94"/>
    <mergeCell ref="BG94:BJ94"/>
    <mergeCell ref="BK94:BP94"/>
    <mergeCell ref="AK91:AX91"/>
    <mergeCell ref="AY91:BB91"/>
    <mergeCell ref="BC91:BF91"/>
    <mergeCell ref="BG91:BJ91"/>
    <mergeCell ref="BK91:BP91"/>
    <mergeCell ref="AK92:AX92"/>
    <mergeCell ref="AY92:BB92"/>
    <mergeCell ref="BC92:BF92"/>
    <mergeCell ref="BG92:BJ92"/>
    <mergeCell ref="BK92:BP92"/>
    <mergeCell ref="BG78:BJ78"/>
    <mergeCell ref="BK78:BP78"/>
    <mergeCell ref="AK75:AX75"/>
    <mergeCell ref="AY75:BB75"/>
    <mergeCell ref="BC75:BF75"/>
    <mergeCell ref="BG75:BJ75"/>
    <mergeCell ref="BK75:BP75"/>
    <mergeCell ref="AK76:AX76"/>
    <mergeCell ref="AY76:BB76"/>
    <mergeCell ref="BC76:BF76"/>
    <mergeCell ref="BG76:BJ76"/>
    <mergeCell ref="BK76:BP76"/>
    <mergeCell ref="AK89:AX89"/>
    <mergeCell ref="AY89:BB89"/>
    <mergeCell ref="BC89:BF89"/>
    <mergeCell ref="BG89:BJ89"/>
    <mergeCell ref="BK89:BP89"/>
    <mergeCell ref="AK90:AX90"/>
    <mergeCell ref="AY90:BB90"/>
    <mergeCell ref="BC90:BF90"/>
    <mergeCell ref="BG90:BJ90"/>
    <mergeCell ref="BK90:BP90"/>
    <mergeCell ref="AK87:AX87"/>
    <mergeCell ref="AY87:BB87"/>
    <mergeCell ref="BC87:BF87"/>
    <mergeCell ref="BG87:BJ87"/>
    <mergeCell ref="BK87:BP87"/>
    <mergeCell ref="AK88:AX88"/>
    <mergeCell ref="AY88:BB88"/>
    <mergeCell ref="BC88:BF88"/>
    <mergeCell ref="BG88:BJ88"/>
    <mergeCell ref="BK88:BP88"/>
    <mergeCell ref="AK85:AX85"/>
    <mergeCell ref="AY85:BB85"/>
    <mergeCell ref="BC85:BF85"/>
    <mergeCell ref="BG85:BJ85"/>
    <mergeCell ref="BK85:BP85"/>
    <mergeCell ref="AK86:AX86"/>
    <mergeCell ref="AY86:BB86"/>
    <mergeCell ref="BC86:BF86"/>
    <mergeCell ref="BG86:BJ86"/>
    <mergeCell ref="BK86:BP86"/>
    <mergeCell ref="AK83:AX83"/>
    <mergeCell ref="AY83:BB83"/>
    <mergeCell ref="BC83:BF83"/>
    <mergeCell ref="BG83:BJ83"/>
    <mergeCell ref="BK83:BP83"/>
    <mergeCell ref="AK84:AX84"/>
    <mergeCell ref="AY84:BB84"/>
    <mergeCell ref="BC84:BF84"/>
    <mergeCell ref="BG84:BJ84"/>
    <mergeCell ref="BK84:BP84"/>
    <mergeCell ref="AY73:BB73"/>
    <mergeCell ref="BC73:BF73"/>
    <mergeCell ref="BG73:BJ73"/>
    <mergeCell ref="BK73:BP73"/>
    <mergeCell ref="AK74:AX74"/>
    <mergeCell ref="AY74:BB74"/>
    <mergeCell ref="BC74:BF74"/>
    <mergeCell ref="BG74:BJ74"/>
    <mergeCell ref="BK74:BP74"/>
    <mergeCell ref="BG71:BJ71"/>
    <mergeCell ref="BK71:BP71"/>
    <mergeCell ref="AK72:AX72"/>
    <mergeCell ref="AY72:BB72"/>
    <mergeCell ref="BC72:BF72"/>
    <mergeCell ref="BG72:BJ72"/>
    <mergeCell ref="BK72:BP72"/>
    <mergeCell ref="BG69:BJ69"/>
    <mergeCell ref="BK69:BP69"/>
    <mergeCell ref="BQ69:BW98"/>
    <mergeCell ref="BX69:CC98"/>
    <mergeCell ref="CD69:CI98"/>
    <mergeCell ref="AK70:AX70"/>
    <mergeCell ref="AY70:BB70"/>
    <mergeCell ref="BC70:BF70"/>
    <mergeCell ref="BG70:BJ70"/>
    <mergeCell ref="BK70:BP70"/>
    <mergeCell ref="B69:Y98"/>
    <mergeCell ref="Z69:AD98"/>
    <mergeCell ref="AE69:AJ98"/>
    <mergeCell ref="AK69:AX69"/>
    <mergeCell ref="AY69:BB69"/>
    <mergeCell ref="BC69:BF69"/>
    <mergeCell ref="AK71:AX71"/>
    <mergeCell ref="AY71:BB71"/>
    <mergeCell ref="BC71:BF71"/>
    <mergeCell ref="AK73:AX73"/>
    <mergeCell ref="AK81:AX81"/>
    <mergeCell ref="AY81:BB81"/>
    <mergeCell ref="BC81:BF81"/>
    <mergeCell ref="BG81:BJ81"/>
    <mergeCell ref="BK81:BP81"/>
    <mergeCell ref="AK82:AX82"/>
    <mergeCell ref="AY82:BB82"/>
    <mergeCell ref="BC82:BF82"/>
    <mergeCell ref="BG82:BJ82"/>
    <mergeCell ref="BK82:BP82"/>
    <mergeCell ref="AK79:AX79"/>
    <mergeCell ref="AY79:BB79"/>
    <mergeCell ref="BC79:BF79"/>
    <mergeCell ref="BG79:BJ79"/>
    <mergeCell ref="BK79:BP79"/>
    <mergeCell ref="AK80:AX80"/>
    <mergeCell ref="AY80:BB80"/>
    <mergeCell ref="BC80:BF80"/>
    <mergeCell ref="BG80:BJ80"/>
    <mergeCell ref="BK80:BP80"/>
    <mergeCell ref="AK77:AX77"/>
    <mergeCell ref="AY77:BB77"/>
    <mergeCell ref="BC77:BF77"/>
    <mergeCell ref="BG77:BJ77"/>
    <mergeCell ref="BK77:BP77"/>
    <mergeCell ref="AK78:AX78"/>
    <mergeCell ref="AY78:BB78"/>
    <mergeCell ref="BC78:BF78"/>
    <mergeCell ref="BC66:BF68"/>
    <mergeCell ref="BG66:BJ68"/>
    <mergeCell ref="BK66:BP68"/>
    <mergeCell ref="BQ66:BW68"/>
    <mergeCell ref="BX66:CC68"/>
    <mergeCell ref="CD66:CI68"/>
    <mergeCell ref="B64:AJ64"/>
    <mergeCell ref="AK64:BJ64"/>
    <mergeCell ref="BK64:BP64"/>
    <mergeCell ref="BQ64:CC64"/>
    <mergeCell ref="CD64:CI64"/>
    <mergeCell ref="B66:Y68"/>
    <mergeCell ref="Z66:AD68"/>
    <mergeCell ref="AE66:AJ68"/>
    <mergeCell ref="AK66:AX68"/>
    <mergeCell ref="AY66:BB68"/>
    <mergeCell ref="AK62:AX62"/>
    <mergeCell ref="AY62:BB62"/>
    <mergeCell ref="BC62:BF62"/>
    <mergeCell ref="BG62:BJ62"/>
    <mergeCell ref="BK62:BP62"/>
    <mergeCell ref="AK63:AX63"/>
    <mergeCell ref="AY63:BB63"/>
    <mergeCell ref="BC63:BF63"/>
    <mergeCell ref="BG63:BJ63"/>
    <mergeCell ref="BK63:BP63"/>
    <mergeCell ref="AK60:AX60"/>
    <mergeCell ref="AY60:BB60"/>
    <mergeCell ref="BC60:BF60"/>
    <mergeCell ref="BG60:BJ60"/>
    <mergeCell ref="BK60:BP60"/>
    <mergeCell ref="AK61:AX61"/>
    <mergeCell ref="AY61:BB61"/>
    <mergeCell ref="BC61:BF61"/>
    <mergeCell ref="BG61:BJ61"/>
    <mergeCell ref="BK61:BP61"/>
    <mergeCell ref="AK58:AX58"/>
    <mergeCell ref="AY58:BB58"/>
    <mergeCell ref="BC58:BF58"/>
    <mergeCell ref="BG58:BJ58"/>
    <mergeCell ref="BK58:BP58"/>
    <mergeCell ref="AK59:AX59"/>
    <mergeCell ref="AY59:BB59"/>
    <mergeCell ref="BC59:BF59"/>
    <mergeCell ref="BG59:BJ59"/>
    <mergeCell ref="BK59:BP59"/>
    <mergeCell ref="AK56:AX56"/>
    <mergeCell ref="AY56:BB56"/>
    <mergeCell ref="BC56:BF56"/>
    <mergeCell ref="BG56:BJ56"/>
    <mergeCell ref="BK56:BP56"/>
    <mergeCell ref="AK57:AX57"/>
    <mergeCell ref="AY57:BB57"/>
    <mergeCell ref="BC57:BF57"/>
    <mergeCell ref="BG57:BJ57"/>
    <mergeCell ref="BK57:BP57"/>
    <mergeCell ref="AK54:AX54"/>
    <mergeCell ref="AY54:BB54"/>
    <mergeCell ref="BC54:BF54"/>
    <mergeCell ref="BG54:BJ54"/>
    <mergeCell ref="BK54:BP54"/>
    <mergeCell ref="AK55:AX55"/>
    <mergeCell ref="AY55:BB55"/>
    <mergeCell ref="BC55:BF55"/>
    <mergeCell ref="BG55:BJ55"/>
    <mergeCell ref="BK55:BP55"/>
    <mergeCell ref="AK52:AX52"/>
    <mergeCell ref="AY52:BB52"/>
    <mergeCell ref="BC52:BF52"/>
    <mergeCell ref="BG52:BJ52"/>
    <mergeCell ref="BK52:BP52"/>
    <mergeCell ref="AK53:AX53"/>
    <mergeCell ref="AY53:BB53"/>
    <mergeCell ref="BC53:BF53"/>
    <mergeCell ref="BG53:BJ53"/>
    <mergeCell ref="BK53:BP53"/>
    <mergeCell ref="AK51:AX51"/>
    <mergeCell ref="AY51:BB51"/>
    <mergeCell ref="BC51:BF51"/>
    <mergeCell ref="BG51:BJ51"/>
    <mergeCell ref="BK51:BP51"/>
    <mergeCell ref="AK48:AX48"/>
    <mergeCell ref="AY48:BB48"/>
    <mergeCell ref="BC48:BF48"/>
    <mergeCell ref="BG48:BJ48"/>
    <mergeCell ref="BK48:BP48"/>
    <mergeCell ref="AK49:AX49"/>
    <mergeCell ref="AY49:BB49"/>
    <mergeCell ref="BC49:BF49"/>
    <mergeCell ref="BG49:BJ49"/>
    <mergeCell ref="BK49:BP49"/>
    <mergeCell ref="AK46:AX46"/>
    <mergeCell ref="AY46:BB46"/>
    <mergeCell ref="BC46:BF46"/>
    <mergeCell ref="BG46:BJ46"/>
    <mergeCell ref="BK46:BP46"/>
    <mergeCell ref="AK47:AX47"/>
    <mergeCell ref="AY47:BB47"/>
    <mergeCell ref="BC47:BF47"/>
    <mergeCell ref="BG47:BJ47"/>
    <mergeCell ref="BK47:BP47"/>
    <mergeCell ref="AK44:AX44"/>
    <mergeCell ref="AY44:BB44"/>
    <mergeCell ref="BC44:BF44"/>
    <mergeCell ref="BG44:BJ44"/>
    <mergeCell ref="BK44:BP44"/>
    <mergeCell ref="AK45:AX45"/>
    <mergeCell ref="AY45:BB45"/>
    <mergeCell ref="BC45:BF45"/>
    <mergeCell ref="BG45:BJ45"/>
    <mergeCell ref="BK45:BP45"/>
    <mergeCell ref="BG43:BJ43"/>
    <mergeCell ref="BK43:BP43"/>
    <mergeCell ref="AK40:AX40"/>
    <mergeCell ref="AY40:BB40"/>
    <mergeCell ref="BC40:BF40"/>
    <mergeCell ref="BG40:BJ40"/>
    <mergeCell ref="BK40:BP40"/>
    <mergeCell ref="AK41:AX41"/>
    <mergeCell ref="AY41:BB41"/>
    <mergeCell ref="BC41:BF41"/>
    <mergeCell ref="BG41:BJ41"/>
    <mergeCell ref="BK41:BP41"/>
    <mergeCell ref="AK38:AX38"/>
    <mergeCell ref="AY38:BB38"/>
    <mergeCell ref="BC38:BF38"/>
    <mergeCell ref="BG38:BJ38"/>
    <mergeCell ref="BK38:BP38"/>
    <mergeCell ref="AK39:AX39"/>
    <mergeCell ref="AY39:BB39"/>
    <mergeCell ref="BC39:BF39"/>
    <mergeCell ref="BG39:BJ39"/>
    <mergeCell ref="BK39:BP39"/>
    <mergeCell ref="AK36:AX36"/>
    <mergeCell ref="AY36:BB36"/>
    <mergeCell ref="BC36:BF36"/>
    <mergeCell ref="BG36:BJ36"/>
    <mergeCell ref="BK36:BP36"/>
    <mergeCell ref="AK37:AX37"/>
    <mergeCell ref="AY37:BB37"/>
    <mergeCell ref="BC37:BF37"/>
    <mergeCell ref="BG37:BJ37"/>
    <mergeCell ref="BK37:BP37"/>
    <mergeCell ref="AK50:AX50"/>
    <mergeCell ref="AY50:BB50"/>
    <mergeCell ref="BC50:BF50"/>
    <mergeCell ref="BG50:BJ50"/>
    <mergeCell ref="BK50:BP50"/>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 ref="BG34:BJ34"/>
    <mergeCell ref="BK34:BP34"/>
    <mergeCell ref="BQ34:BW63"/>
    <mergeCell ref="BX34:CC63"/>
    <mergeCell ref="CD34:CI63"/>
    <mergeCell ref="AK35:AX35"/>
    <mergeCell ref="AY35:BB35"/>
    <mergeCell ref="BC35:BF35"/>
    <mergeCell ref="BG35:BJ35"/>
    <mergeCell ref="BK35:BP35"/>
    <mergeCell ref="BK31:BP33"/>
    <mergeCell ref="BQ31:BW33"/>
    <mergeCell ref="BX31:CC33"/>
    <mergeCell ref="CD31:CI33"/>
    <mergeCell ref="B34:Y63"/>
    <mergeCell ref="Z34:AD63"/>
    <mergeCell ref="AE34:AJ63"/>
    <mergeCell ref="AK34:AX34"/>
    <mergeCell ref="AY34:BB34"/>
    <mergeCell ref="BC34:BF34"/>
    <mergeCell ref="Z31:AD33"/>
    <mergeCell ref="AE31:AJ33"/>
    <mergeCell ref="AK31:AX33"/>
    <mergeCell ref="AY31:BB33"/>
    <mergeCell ref="BC31:BF33"/>
    <mergeCell ref="BG31:BJ33"/>
    <mergeCell ref="C27:N27"/>
    <mergeCell ref="O27:R27"/>
    <mergeCell ref="C28:N28"/>
    <mergeCell ref="O28:Q28"/>
    <mergeCell ref="C29:N29"/>
    <mergeCell ref="B31:Y33"/>
    <mergeCell ref="C25:N25"/>
    <mergeCell ref="O25:Q25"/>
    <mergeCell ref="AK25:AR25"/>
    <mergeCell ref="AT25:BB25"/>
    <mergeCell ref="C26:N26"/>
    <mergeCell ref="O26:AI26"/>
    <mergeCell ref="AK42:AX42"/>
    <mergeCell ref="AY42:BB42"/>
    <mergeCell ref="BC42:BF42"/>
    <mergeCell ref="BG42:BJ42"/>
    <mergeCell ref="BK42:BP42"/>
    <mergeCell ref="AK43:AX43"/>
    <mergeCell ref="AY43:BB43"/>
    <mergeCell ref="BC43:BF43"/>
  </mergeCells>
  <conditionalFormatting sqref="AC2518:AH2547">
    <cfRule type="cellIs" dxfId="49" priority="1" operator="lessThan">
      <formula>0</formula>
    </cfRule>
    <cfRule type="cellIs" dxfId="48" priority="2" operator="greaterThan">
      <formula>0</formula>
    </cfRule>
  </conditionalFormatting>
  <dataValidations count="1">
    <dataValidation type="list" allowBlank="1" showInputMessage="1" showErrorMessage="1" error="NO SE SELECCIONÓ UN CARGO DE LA LISTA" prompt="SELECCIONE UN CARGO DE LA LISTA" sqref="AK34:AX63 AK2449:AX2478 AK2414:AX2443 AK69:AX98 AK104:AX133 AK139:AX168 AK174:AX203 AK209:AX238 AK244:AX273 AK279:AX308 AK314:AX343 AK349:AX378 AK384:AX413 AK419:AX448 AK454:AX483 AK489:AX518 AK524:AX553 AK559:AX588 AK594:AX623 AK629:AX658 AK664:AX693 AK699:AX728 AK734:AX763 AK769:AX798 AK804:AX833 AK839:AX868 AK874:AX903 AK909:AX938 AK944:AX973 AK979:AX1008 AK1014:AX1043 AK1049:AX1078 AK1084:AX1113 AK1119:AX1148 AK1154:AX1183 AK1189:AX1218 AK1224:AX1253 AK1259:AX1288 AK1294:AX1323 AK1329:AX1358 AK1364:AX1393 AK1399:AX1428 AK1434:AX1463 AK1469:AX1498 AK1504:AX1533 AK1539:AX1568 AK1574:AX1603 AK1609:AX1638 AK1644:AX1673 AK1679:AX1708 AK1714:AX1743 AK1749:AX1778 AK1784:AX1813 AK1819:AX1848 AK1854:AX1883 AK1889:AX1918 AK1924:AX1953 AK1959:AX1988 AK1994:AX2023 AK2029:AX2058 AK2064:AX2093 AK2099:AX2128 AK2134:AX2163 AK2169:AX2198 AK2204:AX2233 AK2239:AX2268 AK2274:AX2303 AK2309:AX2338 AK2344:AX2373 AK2379:AX2408 AK2484:AX2513">
      <formula1>$B$2518:$B$2547</formula1>
    </dataValidation>
  </dataValidation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sheetPr>
  <dimension ref="A1:CJ297"/>
  <sheetViews>
    <sheetView zoomScale="90" zoomScaleNormal="90" workbookViewId="0">
      <selection activeCell="B33" sqref="B33:AP33"/>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144"/>
      <c r="BD3" s="144"/>
      <c r="BE3" s="144"/>
      <c r="BF3" s="144"/>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145"/>
      <c r="BD4" s="145"/>
      <c r="BE4" s="145"/>
      <c r="BF4" s="145"/>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146"/>
      <c r="BD5" s="146"/>
      <c r="BE5" s="146"/>
      <c r="BF5" s="146"/>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146"/>
      <c r="BD6" s="146"/>
      <c r="BE6" s="146"/>
      <c r="BF6" s="146"/>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146"/>
      <c r="BD7" s="146"/>
      <c r="BE7" s="146"/>
      <c r="BF7" s="146"/>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146"/>
      <c r="BD8" s="146"/>
      <c r="BE8" s="146"/>
      <c r="BF8" s="146"/>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147"/>
      <c r="BD9" s="147"/>
      <c r="BE9" s="147"/>
      <c r="BF9" s="147"/>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145"/>
      <c r="BD12" s="145"/>
      <c r="BE12" s="145"/>
      <c r="BF12" s="145"/>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148"/>
      <c r="BD13" s="148"/>
      <c r="BE13" s="148"/>
      <c r="BF13" s="148"/>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148"/>
      <c r="BD14" s="148"/>
      <c r="BE14" s="148"/>
      <c r="BF14" s="148"/>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v>2017</v>
      </c>
      <c r="Z17" s="280"/>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45"/>
      <c r="X18" s="145"/>
      <c r="Y18" s="150"/>
      <c r="Z18" s="150"/>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149"/>
      <c r="BD19" s="149"/>
      <c r="BE19" s="149"/>
      <c r="BF19" s="149"/>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43" t="s">
        <v>375</v>
      </c>
      <c r="P23" s="43"/>
      <c r="Q23" s="43"/>
      <c r="R23" s="43"/>
      <c r="S23" s="43"/>
      <c r="T23" s="43"/>
      <c r="U23" s="43"/>
      <c r="V23" s="43"/>
      <c r="W23" s="43"/>
      <c r="X23" s="43"/>
      <c r="Y23" s="43"/>
      <c r="Z23" s="43"/>
      <c r="AA23" s="43"/>
      <c r="AB23" s="43"/>
      <c r="AC23" s="43"/>
      <c r="AD23" s="43"/>
      <c r="AE23" s="43"/>
      <c r="AF23" s="43"/>
      <c r="AG23" s="43"/>
      <c r="AH23" s="43"/>
      <c r="AI23" s="43"/>
      <c r="AJ23" s="43"/>
      <c r="AK23" s="268" t="s">
        <v>101</v>
      </c>
      <c r="AL23" s="268"/>
      <c r="AM23" s="268"/>
      <c r="AN23" s="268"/>
      <c r="AO23" s="268"/>
      <c r="AP23" s="268"/>
      <c r="AQ23" s="268"/>
      <c r="AR23" s="268"/>
      <c r="AS23" s="143"/>
      <c r="AT23" s="270">
        <f>+CD35+CD51+CD67+CD83+CD99+CD115+CD123+CD132+CD141+CD150+CD158+CD174+CD180+CD186+CD202+CD218+CD234+CD250</f>
        <v>41730417.058823541</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376</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v>0.2</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270">
        <f>+PRESUPUESTO!B24-'LE 01 OB 01'!AT23:BB23-'LE 02 OB 01'!AT23:BB23-'LE 02 OB 02'!AT23:BB23-'LE 02 OB 03'!AT23:BB23-'LE 03 OB 01'!AT23:BB23-'LE 03 OB 02'!AT23:BB23</f>
        <v>1428618892.1152937</v>
      </c>
      <c r="AU25" s="271"/>
      <c r="AV25" s="271"/>
      <c r="AW25" s="271"/>
      <c r="AX25" s="271"/>
      <c r="AY25" s="271"/>
      <c r="AZ25" s="271"/>
      <c r="BA25" s="271"/>
      <c r="BB25" s="27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53.25" customHeight="1" x14ac:dyDescent="0.25">
      <c r="B26" s="56"/>
      <c r="C26" s="647" t="s">
        <v>89</v>
      </c>
      <c r="D26" s="647"/>
      <c r="E26" s="647"/>
      <c r="F26" s="647"/>
      <c r="G26" s="647"/>
      <c r="H26" s="647"/>
      <c r="I26" s="647"/>
      <c r="J26" s="647"/>
      <c r="K26" s="647"/>
      <c r="L26" s="647"/>
      <c r="M26" s="647"/>
      <c r="N26" s="647"/>
      <c r="O26" s="648" t="s">
        <v>383</v>
      </c>
      <c r="P26" s="648"/>
      <c r="Q26" s="648"/>
      <c r="R26" s="648"/>
      <c r="S26" s="648"/>
      <c r="T26" s="648"/>
      <c r="U26" s="648"/>
      <c r="V26" s="648"/>
      <c r="W26" s="648"/>
      <c r="X26" s="648"/>
      <c r="Y26" s="648"/>
      <c r="Z26" s="648"/>
      <c r="AA26" s="648"/>
      <c r="AB26" s="648"/>
      <c r="AC26" s="648"/>
      <c r="AD26" s="648"/>
      <c r="AE26" s="648"/>
      <c r="AF26" s="648"/>
      <c r="AG26" s="648"/>
      <c r="AH26" s="648"/>
      <c r="AI26" s="648"/>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61</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v>0.1</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43" t="s">
        <v>380</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1:88"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1:88" ht="50.25" customHeight="1" thickBot="1" x14ac:dyDescent="0.3">
      <c r="B34" s="701" t="s">
        <v>624</v>
      </c>
      <c r="C34" s="702"/>
      <c r="D34" s="702"/>
      <c r="E34" s="702"/>
      <c r="F34" s="702"/>
      <c r="G34" s="702"/>
      <c r="H34" s="702"/>
      <c r="I34" s="702"/>
      <c r="J34" s="702"/>
      <c r="K34" s="702"/>
      <c r="L34" s="702"/>
      <c r="M34" s="702"/>
      <c r="N34" s="702"/>
      <c r="O34" s="702"/>
      <c r="P34" s="702"/>
      <c r="Q34" s="702"/>
      <c r="R34" s="702"/>
      <c r="S34" s="702"/>
      <c r="T34" s="702"/>
      <c r="U34" s="702"/>
      <c r="V34" s="702"/>
      <c r="W34" s="702"/>
      <c r="X34" s="702"/>
      <c r="Y34" s="703"/>
      <c r="Z34" s="333" t="s">
        <v>399</v>
      </c>
      <c r="AA34" s="334"/>
      <c r="AB34" s="334"/>
      <c r="AC34" s="334"/>
      <c r="AD34" s="335"/>
      <c r="AE34" s="333">
        <v>1</v>
      </c>
      <c r="AF34" s="334"/>
      <c r="AG34" s="334"/>
      <c r="AH34" s="334"/>
      <c r="AI34" s="334"/>
      <c r="AJ34" s="334"/>
      <c r="AK34" s="606"/>
      <c r="AL34" s="607"/>
      <c r="AM34" s="607"/>
      <c r="AN34" s="607"/>
      <c r="AO34" s="607"/>
      <c r="AP34" s="607"/>
      <c r="AQ34" s="607"/>
      <c r="AR34" s="607"/>
      <c r="AS34" s="607"/>
      <c r="AT34" s="607"/>
      <c r="AU34" s="607"/>
      <c r="AV34" s="607"/>
      <c r="AW34" s="607"/>
      <c r="AX34" s="608"/>
      <c r="AY34" s="345"/>
      <c r="AZ34" s="346"/>
      <c r="BA34" s="346"/>
      <c r="BB34" s="347"/>
      <c r="BC34" s="345">
        <f>+$AE$34*AY34</f>
        <v>0</v>
      </c>
      <c r="BD34" s="346"/>
      <c r="BE34" s="346"/>
      <c r="BF34" s="347"/>
      <c r="BG34" s="285"/>
      <c r="BH34" s="286"/>
      <c r="BI34" s="286"/>
      <c r="BJ34" s="287"/>
      <c r="BK34" s="288">
        <f>+AY34*BG34</f>
        <v>0</v>
      </c>
      <c r="BL34" s="289"/>
      <c r="BM34" s="289"/>
      <c r="BN34" s="289"/>
      <c r="BO34" s="289"/>
      <c r="BP34" s="290"/>
      <c r="BQ34" s="291">
        <v>10000</v>
      </c>
      <c r="BR34" s="292"/>
      <c r="BS34" s="292"/>
      <c r="BT34" s="292"/>
      <c r="BU34" s="292"/>
      <c r="BV34" s="292"/>
      <c r="BW34" s="293"/>
      <c r="BX34" s="291">
        <f>+(((BK35+BQ34)*15)/85)</f>
        <v>1764.7058823529412</v>
      </c>
      <c r="BY34" s="292"/>
      <c r="BZ34" s="292"/>
      <c r="CA34" s="292"/>
      <c r="CB34" s="292"/>
      <c r="CC34" s="293"/>
      <c r="CD34" s="291">
        <f>+BK35+BQ34+BX34</f>
        <v>11764.705882352941</v>
      </c>
      <c r="CE34" s="292"/>
      <c r="CF34" s="292"/>
      <c r="CG34" s="292"/>
      <c r="CH34" s="292"/>
      <c r="CI34" s="293"/>
    </row>
    <row r="35" spans="1:88" ht="18" customHeight="1" thickBot="1" x14ac:dyDescent="0.3">
      <c r="B35" s="377"/>
      <c r="C35" s="378"/>
      <c r="D35" s="378"/>
      <c r="E35" s="378"/>
      <c r="F35" s="378"/>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8"/>
      <c r="AE35" s="378"/>
      <c r="AF35" s="378"/>
      <c r="AG35" s="378"/>
      <c r="AH35" s="378"/>
      <c r="AI35" s="378"/>
      <c r="AJ35" s="379"/>
      <c r="AK35" s="380" t="s">
        <v>3</v>
      </c>
      <c r="AL35" s="381"/>
      <c r="AM35" s="381"/>
      <c r="AN35" s="381"/>
      <c r="AO35" s="381"/>
      <c r="AP35" s="381"/>
      <c r="AQ35" s="381"/>
      <c r="AR35" s="381"/>
      <c r="AS35" s="381"/>
      <c r="AT35" s="381"/>
      <c r="AU35" s="381"/>
      <c r="AV35" s="381"/>
      <c r="AW35" s="381"/>
      <c r="AX35" s="381"/>
      <c r="AY35" s="382"/>
      <c r="AZ35" s="382"/>
      <c r="BA35" s="382"/>
      <c r="BB35" s="382"/>
      <c r="BC35" s="382"/>
      <c r="BD35" s="382"/>
      <c r="BE35" s="382"/>
      <c r="BF35" s="382"/>
      <c r="BG35" s="382"/>
      <c r="BH35" s="382"/>
      <c r="BI35" s="382"/>
      <c r="BJ35" s="383"/>
      <c r="BK35" s="384">
        <f>SUM(BK34:BK34)</f>
        <v>0</v>
      </c>
      <c r="BL35" s="385"/>
      <c r="BM35" s="385"/>
      <c r="BN35" s="385"/>
      <c r="BO35" s="385"/>
      <c r="BP35" s="386"/>
      <c r="BQ35" s="387" t="s">
        <v>100</v>
      </c>
      <c r="BR35" s="388"/>
      <c r="BS35" s="388"/>
      <c r="BT35" s="388"/>
      <c r="BU35" s="388"/>
      <c r="BV35" s="388"/>
      <c r="BW35" s="388"/>
      <c r="BX35" s="388"/>
      <c r="BY35" s="388"/>
      <c r="BZ35" s="388"/>
      <c r="CA35" s="388"/>
      <c r="CB35" s="388"/>
      <c r="CC35" s="389"/>
      <c r="CD35" s="390">
        <f>+CD34*AE34</f>
        <v>11764.705882352941</v>
      </c>
      <c r="CE35" s="390"/>
      <c r="CF35" s="390"/>
      <c r="CG35" s="390"/>
      <c r="CH35" s="390"/>
      <c r="CI35" s="391"/>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48" t="s">
        <v>0</v>
      </c>
      <c r="C37" s="349"/>
      <c r="D37" s="349"/>
      <c r="E37" s="349"/>
      <c r="F37" s="349"/>
      <c r="G37" s="349"/>
      <c r="H37" s="349"/>
      <c r="I37" s="349"/>
      <c r="J37" s="349"/>
      <c r="K37" s="349"/>
      <c r="L37" s="349"/>
      <c r="M37" s="349"/>
      <c r="N37" s="349"/>
      <c r="O37" s="349"/>
      <c r="P37" s="349"/>
      <c r="Q37" s="349"/>
      <c r="R37" s="349"/>
      <c r="S37" s="349"/>
      <c r="T37" s="349"/>
      <c r="U37" s="349"/>
      <c r="V37" s="349"/>
      <c r="W37" s="349"/>
      <c r="X37" s="349"/>
      <c r="Y37" s="350"/>
      <c r="Z37" s="348" t="s">
        <v>80</v>
      </c>
      <c r="AA37" s="349"/>
      <c r="AB37" s="349"/>
      <c r="AC37" s="349"/>
      <c r="AD37" s="350"/>
      <c r="AE37" s="357" t="s">
        <v>79</v>
      </c>
      <c r="AF37" s="358"/>
      <c r="AG37" s="358"/>
      <c r="AH37" s="358"/>
      <c r="AI37" s="358"/>
      <c r="AJ37" s="359"/>
      <c r="AK37" s="357" t="s">
        <v>81</v>
      </c>
      <c r="AL37" s="358"/>
      <c r="AM37" s="358"/>
      <c r="AN37" s="358"/>
      <c r="AO37" s="358"/>
      <c r="AP37" s="358"/>
      <c r="AQ37" s="358"/>
      <c r="AR37" s="358"/>
      <c r="AS37" s="358"/>
      <c r="AT37" s="358"/>
      <c r="AU37" s="358"/>
      <c r="AV37" s="358"/>
      <c r="AW37" s="358"/>
      <c r="AX37" s="359"/>
      <c r="AY37" s="357" t="s">
        <v>1</v>
      </c>
      <c r="AZ37" s="358"/>
      <c r="BA37" s="358"/>
      <c r="BB37" s="359"/>
      <c r="BC37" s="348" t="s">
        <v>104</v>
      </c>
      <c r="BD37" s="349"/>
      <c r="BE37" s="349"/>
      <c r="BF37" s="350"/>
      <c r="BG37" s="366" t="s">
        <v>82</v>
      </c>
      <c r="BH37" s="367"/>
      <c r="BI37" s="367"/>
      <c r="BJ37" s="368"/>
      <c r="BK37" s="315" t="s">
        <v>99</v>
      </c>
      <c r="BL37" s="316"/>
      <c r="BM37" s="316"/>
      <c r="BN37" s="316"/>
      <c r="BO37" s="316"/>
      <c r="BP37" s="317"/>
      <c r="BQ37" s="315" t="s">
        <v>83</v>
      </c>
      <c r="BR37" s="316"/>
      <c r="BS37" s="316"/>
      <c r="BT37" s="316"/>
      <c r="BU37" s="316"/>
      <c r="BV37" s="316"/>
      <c r="BW37" s="317"/>
      <c r="BX37" s="315" t="s">
        <v>84</v>
      </c>
      <c r="BY37" s="316"/>
      <c r="BZ37" s="316"/>
      <c r="CA37" s="316"/>
      <c r="CB37" s="316"/>
      <c r="CC37" s="317"/>
      <c r="CD37" s="315" t="s">
        <v>85</v>
      </c>
      <c r="CE37" s="316"/>
      <c r="CF37" s="316"/>
      <c r="CG37" s="316"/>
      <c r="CH37" s="316"/>
      <c r="CI37" s="317"/>
    </row>
    <row r="38" spans="1:88" ht="18" customHeight="1" x14ac:dyDescent="0.25">
      <c r="A38" s="75"/>
      <c r="B38" s="351"/>
      <c r="C38" s="352"/>
      <c r="D38" s="352"/>
      <c r="E38" s="352"/>
      <c r="F38" s="352"/>
      <c r="G38" s="352"/>
      <c r="H38" s="352"/>
      <c r="I38" s="352"/>
      <c r="J38" s="352"/>
      <c r="K38" s="352"/>
      <c r="L38" s="352"/>
      <c r="M38" s="352"/>
      <c r="N38" s="352"/>
      <c r="O38" s="352"/>
      <c r="P38" s="352"/>
      <c r="Q38" s="352"/>
      <c r="R38" s="352"/>
      <c r="S38" s="352"/>
      <c r="T38" s="352"/>
      <c r="U38" s="352"/>
      <c r="V38" s="352"/>
      <c r="W38" s="352"/>
      <c r="X38" s="352"/>
      <c r="Y38" s="353"/>
      <c r="Z38" s="351"/>
      <c r="AA38" s="352"/>
      <c r="AB38" s="352"/>
      <c r="AC38" s="352"/>
      <c r="AD38" s="353"/>
      <c r="AE38" s="360"/>
      <c r="AF38" s="361"/>
      <c r="AG38" s="361"/>
      <c r="AH38" s="361"/>
      <c r="AI38" s="361"/>
      <c r="AJ38" s="362"/>
      <c r="AK38" s="360"/>
      <c r="AL38" s="361"/>
      <c r="AM38" s="361"/>
      <c r="AN38" s="361"/>
      <c r="AO38" s="361"/>
      <c r="AP38" s="361"/>
      <c r="AQ38" s="361"/>
      <c r="AR38" s="361"/>
      <c r="AS38" s="361"/>
      <c r="AT38" s="361"/>
      <c r="AU38" s="361"/>
      <c r="AV38" s="361"/>
      <c r="AW38" s="361"/>
      <c r="AX38" s="362"/>
      <c r="AY38" s="360"/>
      <c r="AZ38" s="361"/>
      <c r="BA38" s="361"/>
      <c r="BB38" s="362"/>
      <c r="BC38" s="351"/>
      <c r="BD38" s="352"/>
      <c r="BE38" s="352"/>
      <c r="BF38" s="353"/>
      <c r="BG38" s="369"/>
      <c r="BH38" s="370"/>
      <c r="BI38" s="370"/>
      <c r="BJ38" s="371"/>
      <c r="BK38" s="318"/>
      <c r="BL38" s="319"/>
      <c r="BM38" s="319"/>
      <c r="BN38" s="319"/>
      <c r="BO38" s="319"/>
      <c r="BP38" s="320"/>
      <c r="BQ38" s="318"/>
      <c r="BR38" s="319"/>
      <c r="BS38" s="319"/>
      <c r="BT38" s="319"/>
      <c r="BU38" s="319"/>
      <c r="BV38" s="319"/>
      <c r="BW38" s="320"/>
      <c r="BX38" s="318"/>
      <c r="BY38" s="319"/>
      <c r="BZ38" s="319"/>
      <c r="CA38" s="319"/>
      <c r="CB38" s="319"/>
      <c r="CC38" s="320"/>
      <c r="CD38" s="318"/>
      <c r="CE38" s="319"/>
      <c r="CF38" s="319"/>
      <c r="CG38" s="319"/>
      <c r="CH38" s="319"/>
      <c r="CI38" s="320"/>
    </row>
    <row r="39" spans="1:88" ht="18" customHeight="1" thickBot="1" x14ac:dyDescent="0.3">
      <c r="A39" s="75"/>
      <c r="B39" s="354"/>
      <c r="C39" s="355"/>
      <c r="D39" s="355"/>
      <c r="E39" s="355"/>
      <c r="F39" s="355"/>
      <c r="G39" s="355"/>
      <c r="H39" s="355"/>
      <c r="I39" s="355"/>
      <c r="J39" s="355"/>
      <c r="K39" s="355"/>
      <c r="L39" s="355"/>
      <c r="M39" s="355"/>
      <c r="N39" s="355"/>
      <c r="O39" s="355"/>
      <c r="P39" s="355"/>
      <c r="Q39" s="355"/>
      <c r="R39" s="355"/>
      <c r="S39" s="355"/>
      <c r="T39" s="355"/>
      <c r="U39" s="355"/>
      <c r="V39" s="355"/>
      <c r="W39" s="355"/>
      <c r="X39" s="355"/>
      <c r="Y39" s="356"/>
      <c r="Z39" s="354"/>
      <c r="AA39" s="355"/>
      <c r="AB39" s="355"/>
      <c r="AC39" s="355"/>
      <c r="AD39" s="356"/>
      <c r="AE39" s="363"/>
      <c r="AF39" s="364"/>
      <c r="AG39" s="364"/>
      <c r="AH39" s="364"/>
      <c r="AI39" s="364"/>
      <c r="AJ39" s="365"/>
      <c r="AK39" s="360"/>
      <c r="AL39" s="361"/>
      <c r="AM39" s="361"/>
      <c r="AN39" s="361"/>
      <c r="AO39" s="361"/>
      <c r="AP39" s="361"/>
      <c r="AQ39" s="361"/>
      <c r="AR39" s="361"/>
      <c r="AS39" s="361"/>
      <c r="AT39" s="361"/>
      <c r="AU39" s="361"/>
      <c r="AV39" s="361"/>
      <c r="AW39" s="361"/>
      <c r="AX39" s="362"/>
      <c r="AY39" s="360"/>
      <c r="AZ39" s="361"/>
      <c r="BA39" s="361"/>
      <c r="BB39" s="362"/>
      <c r="BC39" s="351"/>
      <c r="BD39" s="352"/>
      <c r="BE39" s="352"/>
      <c r="BF39" s="353"/>
      <c r="BG39" s="369"/>
      <c r="BH39" s="370"/>
      <c r="BI39" s="370"/>
      <c r="BJ39" s="371"/>
      <c r="BK39" s="318"/>
      <c r="BL39" s="319"/>
      <c r="BM39" s="319"/>
      <c r="BN39" s="319"/>
      <c r="BO39" s="319"/>
      <c r="BP39" s="320"/>
      <c r="BQ39" s="321"/>
      <c r="BR39" s="322"/>
      <c r="BS39" s="322"/>
      <c r="BT39" s="322"/>
      <c r="BU39" s="322"/>
      <c r="BV39" s="322"/>
      <c r="BW39" s="323"/>
      <c r="BX39" s="321"/>
      <c r="BY39" s="322"/>
      <c r="BZ39" s="322"/>
      <c r="CA39" s="322"/>
      <c r="CB39" s="322"/>
      <c r="CC39" s="323"/>
      <c r="CD39" s="321"/>
      <c r="CE39" s="322"/>
      <c r="CF39" s="322"/>
      <c r="CG39" s="322"/>
      <c r="CH39" s="322"/>
      <c r="CI39" s="323"/>
    </row>
    <row r="40" spans="1:88" ht="18" customHeight="1" x14ac:dyDescent="0.25">
      <c r="A40" s="75"/>
      <c r="B40" s="324" t="s">
        <v>384</v>
      </c>
      <c r="C40" s="325"/>
      <c r="D40" s="325"/>
      <c r="E40" s="325"/>
      <c r="F40" s="325"/>
      <c r="G40" s="325"/>
      <c r="H40" s="325"/>
      <c r="I40" s="325"/>
      <c r="J40" s="325"/>
      <c r="K40" s="325"/>
      <c r="L40" s="325"/>
      <c r="M40" s="325"/>
      <c r="N40" s="325"/>
      <c r="O40" s="325"/>
      <c r="P40" s="325"/>
      <c r="Q40" s="325"/>
      <c r="R40" s="325"/>
      <c r="S40" s="325"/>
      <c r="T40" s="325"/>
      <c r="U40" s="325"/>
      <c r="V40" s="325"/>
      <c r="W40" s="325"/>
      <c r="X40" s="325"/>
      <c r="Y40" s="326"/>
      <c r="Z40" s="333" t="s">
        <v>400</v>
      </c>
      <c r="AA40" s="334"/>
      <c r="AB40" s="334"/>
      <c r="AC40" s="334"/>
      <c r="AD40" s="335"/>
      <c r="AE40" s="333">
        <v>1</v>
      </c>
      <c r="AF40" s="334"/>
      <c r="AG40" s="334"/>
      <c r="AH40" s="334"/>
      <c r="AI40" s="334"/>
      <c r="AJ40" s="334"/>
      <c r="AK40" s="342" t="s">
        <v>41</v>
      </c>
      <c r="AL40" s="343"/>
      <c r="AM40" s="343"/>
      <c r="AN40" s="343"/>
      <c r="AO40" s="343"/>
      <c r="AP40" s="343"/>
      <c r="AQ40" s="343"/>
      <c r="AR40" s="343"/>
      <c r="AS40" s="343"/>
      <c r="AT40" s="343"/>
      <c r="AU40" s="343"/>
      <c r="AV40" s="343"/>
      <c r="AW40" s="343"/>
      <c r="AX40" s="344"/>
      <c r="AY40" s="409">
        <v>0.25</v>
      </c>
      <c r="AZ40" s="346"/>
      <c r="BA40" s="346"/>
      <c r="BB40" s="410"/>
      <c r="BC40" s="345">
        <f>+$AE$40*AY40</f>
        <v>0.25</v>
      </c>
      <c r="BD40" s="346"/>
      <c r="BE40" s="346"/>
      <c r="BF40" s="347"/>
      <c r="BG40" s="285">
        <v>22629</v>
      </c>
      <c r="BH40" s="286"/>
      <c r="BI40" s="286"/>
      <c r="BJ40" s="287"/>
      <c r="BK40" s="288">
        <f>+AY40*BG40</f>
        <v>5657.25</v>
      </c>
      <c r="BL40" s="289"/>
      <c r="BM40" s="289"/>
      <c r="BN40" s="289"/>
      <c r="BO40" s="289"/>
      <c r="BP40" s="290"/>
      <c r="BQ40" s="291">
        <v>1000</v>
      </c>
      <c r="BR40" s="292"/>
      <c r="BS40" s="292"/>
      <c r="BT40" s="292"/>
      <c r="BU40" s="292"/>
      <c r="BV40" s="292"/>
      <c r="BW40" s="293"/>
      <c r="BX40" s="291">
        <f>+(((BK51+BQ40)*15)/85)</f>
        <v>11161.14705882353</v>
      </c>
      <c r="BY40" s="292"/>
      <c r="BZ40" s="292"/>
      <c r="CA40" s="292"/>
      <c r="CB40" s="292"/>
      <c r="CC40" s="293"/>
      <c r="CD40" s="291">
        <f>+BK51+BQ40+BX40</f>
        <v>74407.647058823524</v>
      </c>
      <c r="CE40" s="292"/>
      <c r="CF40" s="292"/>
      <c r="CG40" s="292"/>
      <c r="CH40" s="292"/>
      <c r="CI40" s="293"/>
    </row>
    <row r="41" spans="1:88" ht="18" customHeight="1" x14ac:dyDescent="0.25">
      <c r="A41" s="75"/>
      <c r="B41" s="327"/>
      <c r="C41" s="328"/>
      <c r="D41" s="328"/>
      <c r="E41" s="328"/>
      <c r="F41" s="328"/>
      <c r="G41" s="328"/>
      <c r="H41" s="328"/>
      <c r="I41" s="328"/>
      <c r="J41" s="328"/>
      <c r="K41" s="328"/>
      <c r="L41" s="328"/>
      <c r="M41" s="328"/>
      <c r="N41" s="328"/>
      <c r="O41" s="328"/>
      <c r="P41" s="328"/>
      <c r="Q41" s="328"/>
      <c r="R41" s="328"/>
      <c r="S41" s="328"/>
      <c r="T41" s="328"/>
      <c r="U41" s="328"/>
      <c r="V41" s="328"/>
      <c r="W41" s="328"/>
      <c r="X41" s="328"/>
      <c r="Y41" s="329"/>
      <c r="Z41" s="336"/>
      <c r="AA41" s="337"/>
      <c r="AB41" s="337"/>
      <c r="AC41" s="337"/>
      <c r="AD41" s="338"/>
      <c r="AE41" s="336"/>
      <c r="AF41" s="337"/>
      <c r="AG41" s="337"/>
      <c r="AH41" s="337"/>
      <c r="AI41" s="337"/>
      <c r="AJ41" s="337"/>
      <c r="AK41" s="300" t="s">
        <v>23</v>
      </c>
      <c r="AL41" s="301"/>
      <c r="AM41" s="301"/>
      <c r="AN41" s="301"/>
      <c r="AO41" s="301"/>
      <c r="AP41" s="301"/>
      <c r="AQ41" s="301"/>
      <c r="AR41" s="301"/>
      <c r="AS41" s="301"/>
      <c r="AT41" s="301"/>
      <c r="AU41" s="301"/>
      <c r="AV41" s="301"/>
      <c r="AW41" s="301"/>
      <c r="AX41" s="302"/>
      <c r="AY41" s="407">
        <v>0.25</v>
      </c>
      <c r="AZ41" s="304"/>
      <c r="BA41" s="304"/>
      <c r="BB41" s="408"/>
      <c r="BC41" s="306">
        <f t="shared" ref="BC41:BC50" si="0">+$AE$40*AY41</f>
        <v>0.25</v>
      </c>
      <c r="BD41" s="307"/>
      <c r="BE41" s="307"/>
      <c r="BF41" s="308"/>
      <c r="BG41" s="309">
        <v>7925</v>
      </c>
      <c r="BH41" s="310"/>
      <c r="BI41" s="310"/>
      <c r="BJ41" s="311"/>
      <c r="BK41" s="312">
        <f t="shared" ref="BK41:BK50" si="1">+AY41*BG41</f>
        <v>1981.25</v>
      </c>
      <c r="BL41" s="313"/>
      <c r="BM41" s="313"/>
      <c r="BN41" s="313"/>
      <c r="BO41" s="313"/>
      <c r="BP41" s="314"/>
      <c r="BQ41" s="294"/>
      <c r="BR41" s="295"/>
      <c r="BS41" s="295"/>
      <c r="BT41" s="295"/>
      <c r="BU41" s="295"/>
      <c r="BV41" s="295"/>
      <c r="BW41" s="296"/>
      <c r="BX41" s="294"/>
      <c r="BY41" s="295"/>
      <c r="BZ41" s="295"/>
      <c r="CA41" s="295"/>
      <c r="CB41" s="295"/>
      <c r="CC41" s="296"/>
      <c r="CD41" s="294"/>
      <c r="CE41" s="295"/>
      <c r="CF41" s="295"/>
      <c r="CG41" s="295"/>
      <c r="CH41" s="295"/>
      <c r="CI41" s="296"/>
    </row>
    <row r="42" spans="1:88" ht="18" customHeight="1" x14ac:dyDescent="0.25">
      <c r="A42" s="75"/>
      <c r="B42" s="327"/>
      <c r="C42" s="328"/>
      <c r="D42" s="328"/>
      <c r="E42" s="328"/>
      <c r="F42" s="328"/>
      <c r="G42" s="328"/>
      <c r="H42" s="328"/>
      <c r="I42" s="328"/>
      <c r="J42" s="328"/>
      <c r="K42" s="328"/>
      <c r="L42" s="328"/>
      <c r="M42" s="328"/>
      <c r="N42" s="328"/>
      <c r="O42" s="328"/>
      <c r="P42" s="328"/>
      <c r="Q42" s="328"/>
      <c r="R42" s="328"/>
      <c r="S42" s="328"/>
      <c r="T42" s="328"/>
      <c r="U42" s="328"/>
      <c r="V42" s="328"/>
      <c r="W42" s="328"/>
      <c r="X42" s="328"/>
      <c r="Y42" s="329"/>
      <c r="Z42" s="336"/>
      <c r="AA42" s="337"/>
      <c r="AB42" s="337"/>
      <c r="AC42" s="337"/>
      <c r="AD42" s="338"/>
      <c r="AE42" s="336"/>
      <c r="AF42" s="337"/>
      <c r="AG42" s="337"/>
      <c r="AH42" s="337"/>
      <c r="AI42" s="337"/>
      <c r="AJ42" s="337"/>
      <c r="AK42" s="300" t="s">
        <v>527</v>
      </c>
      <c r="AL42" s="301"/>
      <c r="AM42" s="301"/>
      <c r="AN42" s="301"/>
      <c r="AO42" s="301"/>
      <c r="AP42" s="301"/>
      <c r="AQ42" s="301"/>
      <c r="AR42" s="301"/>
      <c r="AS42" s="301"/>
      <c r="AT42" s="301"/>
      <c r="AU42" s="301"/>
      <c r="AV42" s="301"/>
      <c r="AW42" s="301"/>
      <c r="AX42" s="302"/>
      <c r="AY42" s="407">
        <v>0.5</v>
      </c>
      <c r="AZ42" s="304"/>
      <c r="BA42" s="304"/>
      <c r="BB42" s="408"/>
      <c r="BC42" s="306">
        <f t="shared" si="0"/>
        <v>0.5</v>
      </c>
      <c r="BD42" s="307"/>
      <c r="BE42" s="307"/>
      <c r="BF42" s="308"/>
      <c r="BG42" s="309">
        <v>18911</v>
      </c>
      <c r="BH42" s="310"/>
      <c r="BI42" s="310"/>
      <c r="BJ42" s="311"/>
      <c r="BK42" s="312">
        <f t="shared" si="1"/>
        <v>9455.5</v>
      </c>
      <c r="BL42" s="313"/>
      <c r="BM42" s="313"/>
      <c r="BN42" s="313"/>
      <c r="BO42" s="313"/>
      <c r="BP42" s="314"/>
      <c r="BQ42" s="294"/>
      <c r="BR42" s="295"/>
      <c r="BS42" s="295"/>
      <c r="BT42" s="295"/>
      <c r="BU42" s="295"/>
      <c r="BV42" s="295"/>
      <c r="BW42" s="296"/>
      <c r="BX42" s="294"/>
      <c r="BY42" s="295"/>
      <c r="BZ42" s="295"/>
      <c r="CA42" s="295"/>
      <c r="CB42" s="295"/>
      <c r="CC42" s="296"/>
      <c r="CD42" s="294"/>
      <c r="CE42" s="295"/>
      <c r="CF42" s="295"/>
      <c r="CG42" s="295"/>
      <c r="CH42" s="295"/>
      <c r="CI42" s="296"/>
    </row>
    <row r="43" spans="1:88" ht="18" customHeight="1" x14ac:dyDescent="0.25">
      <c r="A43" s="75"/>
      <c r="B43" s="327"/>
      <c r="C43" s="328"/>
      <c r="D43" s="328"/>
      <c r="E43" s="328"/>
      <c r="F43" s="328"/>
      <c r="G43" s="328"/>
      <c r="H43" s="328"/>
      <c r="I43" s="328"/>
      <c r="J43" s="328"/>
      <c r="K43" s="328"/>
      <c r="L43" s="328"/>
      <c r="M43" s="328"/>
      <c r="N43" s="328"/>
      <c r="O43" s="328"/>
      <c r="P43" s="328"/>
      <c r="Q43" s="328"/>
      <c r="R43" s="328"/>
      <c r="S43" s="328"/>
      <c r="T43" s="328"/>
      <c r="U43" s="328"/>
      <c r="V43" s="328"/>
      <c r="W43" s="328"/>
      <c r="X43" s="328"/>
      <c r="Y43" s="329"/>
      <c r="Z43" s="336"/>
      <c r="AA43" s="337"/>
      <c r="AB43" s="337"/>
      <c r="AC43" s="337"/>
      <c r="AD43" s="338"/>
      <c r="AE43" s="336"/>
      <c r="AF43" s="337"/>
      <c r="AG43" s="337"/>
      <c r="AH43" s="337"/>
      <c r="AI43" s="337"/>
      <c r="AJ43" s="337"/>
      <c r="AK43" s="300" t="s">
        <v>13</v>
      </c>
      <c r="AL43" s="301"/>
      <c r="AM43" s="301"/>
      <c r="AN43" s="301"/>
      <c r="AO43" s="301"/>
      <c r="AP43" s="301"/>
      <c r="AQ43" s="301"/>
      <c r="AR43" s="301"/>
      <c r="AS43" s="301"/>
      <c r="AT43" s="301"/>
      <c r="AU43" s="301"/>
      <c r="AV43" s="301"/>
      <c r="AW43" s="301"/>
      <c r="AX43" s="302"/>
      <c r="AY43" s="407">
        <v>0.25</v>
      </c>
      <c r="AZ43" s="304"/>
      <c r="BA43" s="304"/>
      <c r="BB43" s="408"/>
      <c r="BC43" s="306">
        <f t="shared" si="0"/>
        <v>0.25</v>
      </c>
      <c r="BD43" s="307"/>
      <c r="BE43" s="307"/>
      <c r="BF43" s="308"/>
      <c r="BG43" s="309">
        <v>40826</v>
      </c>
      <c r="BH43" s="310"/>
      <c r="BI43" s="310"/>
      <c r="BJ43" s="311"/>
      <c r="BK43" s="312">
        <f t="shared" si="1"/>
        <v>10206.5</v>
      </c>
      <c r="BL43" s="313"/>
      <c r="BM43" s="313"/>
      <c r="BN43" s="313"/>
      <c r="BO43" s="313"/>
      <c r="BP43" s="314"/>
      <c r="BQ43" s="294"/>
      <c r="BR43" s="295"/>
      <c r="BS43" s="295"/>
      <c r="BT43" s="295"/>
      <c r="BU43" s="295"/>
      <c r="BV43" s="295"/>
      <c r="BW43" s="296"/>
      <c r="BX43" s="294"/>
      <c r="BY43" s="295"/>
      <c r="BZ43" s="295"/>
      <c r="CA43" s="295"/>
      <c r="CB43" s="295"/>
      <c r="CC43" s="296"/>
      <c r="CD43" s="294"/>
      <c r="CE43" s="295"/>
      <c r="CF43" s="295"/>
      <c r="CG43" s="295"/>
      <c r="CH43" s="295"/>
      <c r="CI43" s="296"/>
    </row>
    <row r="44" spans="1:88" ht="18" customHeight="1" x14ac:dyDescent="0.25">
      <c r="A44" s="75"/>
      <c r="B44" s="327"/>
      <c r="C44" s="328"/>
      <c r="D44" s="328"/>
      <c r="E44" s="328"/>
      <c r="F44" s="328"/>
      <c r="G44" s="328"/>
      <c r="H44" s="328"/>
      <c r="I44" s="328"/>
      <c r="J44" s="328"/>
      <c r="K44" s="328"/>
      <c r="L44" s="328"/>
      <c r="M44" s="328"/>
      <c r="N44" s="328"/>
      <c r="O44" s="328"/>
      <c r="P44" s="328"/>
      <c r="Q44" s="328"/>
      <c r="R44" s="328"/>
      <c r="S44" s="328"/>
      <c r="T44" s="328"/>
      <c r="U44" s="328"/>
      <c r="V44" s="328"/>
      <c r="W44" s="328"/>
      <c r="X44" s="328"/>
      <c r="Y44" s="329"/>
      <c r="Z44" s="336"/>
      <c r="AA44" s="337"/>
      <c r="AB44" s="337"/>
      <c r="AC44" s="337"/>
      <c r="AD44" s="338"/>
      <c r="AE44" s="336"/>
      <c r="AF44" s="337"/>
      <c r="AG44" s="337"/>
      <c r="AH44" s="337"/>
      <c r="AI44" s="337"/>
      <c r="AJ44" s="337"/>
      <c r="AK44" s="300" t="s">
        <v>40</v>
      </c>
      <c r="AL44" s="301"/>
      <c r="AM44" s="301"/>
      <c r="AN44" s="301"/>
      <c r="AO44" s="301"/>
      <c r="AP44" s="301"/>
      <c r="AQ44" s="301"/>
      <c r="AR44" s="301"/>
      <c r="AS44" s="301"/>
      <c r="AT44" s="301"/>
      <c r="AU44" s="301"/>
      <c r="AV44" s="301"/>
      <c r="AW44" s="301"/>
      <c r="AX44" s="302"/>
      <c r="AY44" s="407">
        <v>0.25</v>
      </c>
      <c r="AZ44" s="304"/>
      <c r="BA44" s="304"/>
      <c r="BB44" s="408"/>
      <c r="BC44" s="306">
        <f t="shared" si="0"/>
        <v>0.25</v>
      </c>
      <c r="BD44" s="307"/>
      <c r="BE44" s="307"/>
      <c r="BF44" s="308"/>
      <c r="BG44" s="309">
        <v>26988</v>
      </c>
      <c r="BH44" s="310"/>
      <c r="BI44" s="310"/>
      <c r="BJ44" s="311"/>
      <c r="BK44" s="312">
        <f t="shared" si="1"/>
        <v>6747</v>
      </c>
      <c r="BL44" s="313"/>
      <c r="BM44" s="313"/>
      <c r="BN44" s="313"/>
      <c r="BO44" s="313"/>
      <c r="BP44" s="314"/>
      <c r="BQ44" s="294"/>
      <c r="BR44" s="295"/>
      <c r="BS44" s="295"/>
      <c r="BT44" s="295"/>
      <c r="BU44" s="295"/>
      <c r="BV44" s="295"/>
      <c r="BW44" s="296"/>
      <c r="BX44" s="294"/>
      <c r="BY44" s="295"/>
      <c r="BZ44" s="295"/>
      <c r="CA44" s="295"/>
      <c r="CB44" s="295"/>
      <c r="CC44" s="296"/>
      <c r="CD44" s="294"/>
      <c r="CE44" s="295"/>
      <c r="CF44" s="295"/>
      <c r="CG44" s="295"/>
      <c r="CH44" s="295"/>
      <c r="CI44" s="296"/>
    </row>
    <row r="45" spans="1:88" ht="18" customHeight="1" x14ac:dyDescent="0.25">
      <c r="A45" s="75"/>
      <c r="B45" s="327"/>
      <c r="C45" s="328"/>
      <c r="D45" s="328"/>
      <c r="E45" s="328"/>
      <c r="F45" s="328"/>
      <c r="G45" s="328"/>
      <c r="H45" s="328"/>
      <c r="I45" s="328"/>
      <c r="J45" s="328"/>
      <c r="K45" s="328"/>
      <c r="L45" s="328"/>
      <c r="M45" s="328"/>
      <c r="N45" s="328"/>
      <c r="O45" s="328"/>
      <c r="P45" s="328"/>
      <c r="Q45" s="328"/>
      <c r="R45" s="328"/>
      <c r="S45" s="328"/>
      <c r="T45" s="328"/>
      <c r="U45" s="328"/>
      <c r="V45" s="328"/>
      <c r="W45" s="328"/>
      <c r="X45" s="328"/>
      <c r="Y45" s="329"/>
      <c r="Z45" s="336"/>
      <c r="AA45" s="337"/>
      <c r="AB45" s="337"/>
      <c r="AC45" s="337"/>
      <c r="AD45" s="338"/>
      <c r="AE45" s="336"/>
      <c r="AF45" s="337"/>
      <c r="AG45" s="337"/>
      <c r="AH45" s="337"/>
      <c r="AI45" s="337"/>
      <c r="AJ45" s="337"/>
      <c r="AK45" s="300" t="s">
        <v>528</v>
      </c>
      <c r="AL45" s="301"/>
      <c r="AM45" s="301"/>
      <c r="AN45" s="301"/>
      <c r="AO45" s="301"/>
      <c r="AP45" s="301"/>
      <c r="AQ45" s="301"/>
      <c r="AR45" s="301"/>
      <c r="AS45" s="301"/>
      <c r="AT45" s="301"/>
      <c r="AU45" s="301"/>
      <c r="AV45" s="301"/>
      <c r="AW45" s="301"/>
      <c r="AX45" s="302"/>
      <c r="AY45" s="407">
        <v>0.25</v>
      </c>
      <c r="AZ45" s="304"/>
      <c r="BA45" s="304"/>
      <c r="BB45" s="408"/>
      <c r="BC45" s="306">
        <f t="shared" si="0"/>
        <v>0.25</v>
      </c>
      <c r="BD45" s="307"/>
      <c r="BE45" s="307"/>
      <c r="BF45" s="308"/>
      <c r="BG45" s="309">
        <v>22530</v>
      </c>
      <c r="BH45" s="310"/>
      <c r="BI45" s="310"/>
      <c r="BJ45" s="311"/>
      <c r="BK45" s="312">
        <f t="shared" si="1"/>
        <v>5632.5</v>
      </c>
      <c r="BL45" s="313"/>
      <c r="BM45" s="313"/>
      <c r="BN45" s="313"/>
      <c r="BO45" s="313"/>
      <c r="BP45" s="314"/>
      <c r="BQ45" s="294"/>
      <c r="BR45" s="295"/>
      <c r="BS45" s="295"/>
      <c r="BT45" s="295"/>
      <c r="BU45" s="295"/>
      <c r="BV45" s="295"/>
      <c r="BW45" s="296"/>
      <c r="BX45" s="294"/>
      <c r="BY45" s="295"/>
      <c r="BZ45" s="295"/>
      <c r="CA45" s="295"/>
      <c r="CB45" s="295"/>
      <c r="CC45" s="296"/>
      <c r="CD45" s="294"/>
      <c r="CE45" s="295"/>
      <c r="CF45" s="295"/>
      <c r="CG45" s="295"/>
      <c r="CH45" s="295"/>
      <c r="CI45" s="296"/>
    </row>
    <row r="46" spans="1:88" ht="18" customHeight="1" x14ac:dyDescent="0.25">
      <c r="A46" s="75"/>
      <c r="B46" s="327"/>
      <c r="C46" s="328"/>
      <c r="D46" s="328"/>
      <c r="E46" s="328"/>
      <c r="F46" s="328"/>
      <c r="G46" s="328"/>
      <c r="H46" s="328"/>
      <c r="I46" s="328"/>
      <c r="J46" s="328"/>
      <c r="K46" s="328"/>
      <c r="L46" s="328"/>
      <c r="M46" s="328"/>
      <c r="N46" s="328"/>
      <c r="O46" s="328"/>
      <c r="P46" s="328"/>
      <c r="Q46" s="328"/>
      <c r="R46" s="328"/>
      <c r="S46" s="328"/>
      <c r="T46" s="328"/>
      <c r="U46" s="328"/>
      <c r="V46" s="328"/>
      <c r="W46" s="328"/>
      <c r="X46" s="328"/>
      <c r="Y46" s="329"/>
      <c r="Z46" s="336"/>
      <c r="AA46" s="337"/>
      <c r="AB46" s="337"/>
      <c r="AC46" s="337"/>
      <c r="AD46" s="338"/>
      <c r="AE46" s="336"/>
      <c r="AF46" s="337"/>
      <c r="AG46" s="337"/>
      <c r="AH46" s="337"/>
      <c r="AI46" s="337"/>
      <c r="AJ46" s="337"/>
      <c r="AK46" s="300" t="s">
        <v>529</v>
      </c>
      <c r="AL46" s="301"/>
      <c r="AM46" s="301"/>
      <c r="AN46" s="301"/>
      <c r="AO46" s="301"/>
      <c r="AP46" s="301"/>
      <c r="AQ46" s="301"/>
      <c r="AR46" s="301"/>
      <c r="AS46" s="301"/>
      <c r="AT46" s="301"/>
      <c r="AU46" s="301"/>
      <c r="AV46" s="301"/>
      <c r="AW46" s="301"/>
      <c r="AX46" s="302"/>
      <c r="AY46" s="407">
        <v>0.25</v>
      </c>
      <c r="AZ46" s="304"/>
      <c r="BA46" s="304"/>
      <c r="BB46" s="408"/>
      <c r="BC46" s="306">
        <f t="shared" si="0"/>
        <v>0.25</v>
      </c>
      <c r="BD46" s="307"/>
      <c r="BE46" s="307"/>
      <c r="BF46" s="308"/>
      <c r="BG46" s="309">
        <v>18911</v>
      </c>
      <c r="BH46" s="310"/>
      <c r="BI46" s="310"/>
      <c r="BJ46" s="311"/>
      <c r="BK46" s="312">
        <f t="shared" si="1"/>
        <v>4727.75</v>
      </c>
      <c r="BL46" s="313"/>
      <c r="BM46" s="313"/>
      <c r="BN46" s="313"/>
      <c r="BO46" s="313"/>
      <c r="BP46" s="314"/>
      <c r="BQ46" s="294"/>
      <c r="BR46" s="295"/>
      <c r="BS46" s="295"/>
      <c r="BT46" s="295"/>
      <c r="BU46" s="295"/>
      <c r="BV46" s="295"/>
      <c r="BW46" s="296"/>
      <c r="BX46" s="294"/>
      <c r="BY46" s="295"/>
      <c r="BZ46" s="295"/>
      <c r="CA46" s="295"/>
      <c r="CB46" s="295"/>
      <c r="CC46" s="296"/>
      <c r="CD46" s="294"/>
      <c r="CE46" s="295"/>
      <c r="CF46" s="295"/>
      <c r="CG46" s="295"/>
      <c r="CH46" s="295"/>
      <c r="CI46" s="296"/>
    </row>
    <row r="47" spans="1:88" ht="18" customHeight="1" x14ac:dyDescent="0.25">
      <c r="A47" s="75"/>
      <c r="B47" s="327"/>
      <c r="C47" s="328"/>
      <c r="D47" s="328"/>
      <c r="E47" s="328"/>
      <c r="F47" s="328"/>
      <c r="G47" s="328"/>
      <c r="H47" s="328"/>
      <c r="I47" s="328"/>
      <c r="J47" s="328"/>
      <c r="K47" s="328"/>
      <c r="L47" s="328"/>
      <c r="M47" s="328"/>
      <c r="N47" s="328"/>
      <c r="O47" s="328"/>
      <c r="P47" s="328"/>
      <c r="Q47" s="328"/>
      <c r="R47" s="328"/>
      <c r="S47" s="328"/>
      <c r="T47" s="328"/>
      <c r="U47" s="328"/>
      <c r="V47" s="328"/>
      <c r="W47" s="328"/>
      <c r="X47" s="328"/>
      <c r="Y47" s="329"/>
      <c r="Z47" s="336"/>
      <c r="AA47" s="337"/>
      <c r="AB47" s="337"/>
      <c r="AC47" s="337"/>
      <c r="AD47" s="338"/>
      <c r="AE47" s="336"/>
      <c r="AF47" s="337"/>
      <c r="AG47" s="337"/>
      <c r="AH47" s="337"/>
      <c r="AI47" s="337"/>
      <c r="AJ47" s="337"/>
      <c r="AK47" s="300" t="s">
        <v>526</v>
      </c>
      <c r="AL47" s="301"/>
      <c r="AM47" s="301"/>
      <c r="AN47" s="301"/>
      <c r="AO47" s="301"/>
      <c r="AP47" s="301"/>
      <c r="AQ47" s="301"/>
      <c r="AR47" s="301"/>
      <c r="AS47" s="301"/>
      <c r="AT47" s="301"/>
      <c r="AU47" s="301"/>
      <c r="AV47" s="301"/>
      <c r="AW47" s="301"/>
      <c r="AX47" s="302"/>
      <c r="AY47" s="407">
        <v>0.25</v>
      </c>
      <c r="AZ47" s="304"/>
      <c r="BA47" s="304"/>
      <c r="BB47" s="408"/>
      <c r="BC47" s="306">
        <f t="shared" si="0"/>
        <v>0.25</v>
      </c>
      <c r="BD47" s="307"/>
      <c r="BE47" s="307"/>
      <c r="BF47" s="308"/>
      <c r="BG47" s="309">
        <v>7925</v>
      </c>
      <c r="BH47" s="310"/>
      <c r="BI47" s="310"/>
      <c r="BJ47" s="311"/>
      <c r="BK47" s="312">
        <f t="shared" si="1"/>
        <v>1981.25</v>
      </c>
      <c r="BL47" s="313"/>
      <c r="BM47" s="313"/>
      <c r="BN47" s="313"/>
      <c r="BO47" s="313"/>
      <c r="BP47" s="314"/>
      <c r="BQ47" s="294"/>
      <c r="BR47" s="295"/>
      <c r="BS47" s="295"/>
      <c r="BT47" s="295"/>
      <c r="BU47" s="295"/>
      <c r="BV47" s="295"/>
      <c r="BW47" s="296"/>
      <c r="BX47" s="294"/>
      <c r="BY47" s="295"/>
      <c r="BZ47" s="295"/>
      <c r="CA47" s="295"/>
      <c r="CB47" s="295"/>
      <c r="CC47" s="296"/>
      <c r="CD47" s="294"/>
      <c r="CE47" s="295"/>
      <c r="CF47" s="295"/>
      <c r="CG47" s="295"/>
      <c r="CH47" s="295"/>
      <c r="CI47" s="296"/>
    </row>
    <row r="48" spans="1:88" ht="18" customHeight="1" x14ac:dyDescent="0.25">
      <c r="A48" s="75"/>
      <c r="B48" s="327"/>
      <c r="C48" s="328"/>
      <c r="D48" s="328"/>
      <c r="E48" s="328"/>
      <c r="F48" s="328"/>
      <c r="G48" s="328"/>
      <c r="H48" s="328"/>
      <c r="I48" s="328"/>
      <c r="J48" s="328"/>
      <c r="K48" s="328"/>
      <c r="L48" s="328"/>
      <c r="M48" s="328"/>
      <c r="N48" s="328"/>
      <c r="O48" s="328"/>
      <c r="P48" s="328"/>
      <c r="Q48" s="328"/>
      <c r="R48" s="328"/>
      <c r="S48" s="328"/>
      <c r="T48" s="328"/>
      <c r="U48" s="328"/>
      <c r="V48" s="328"/>
      <c r="W48" s="328"/>
      <c r="X48" s="328"/>
      <c r="Y48" s="329"/>
      <c r="Z48" s="336"/>
      <c r="AA48" s="337"/>
      <c r="AB48" s="337"/>
      <c r="AC48" s="337"/>
      <c r="AD48" s="338"/>
      <c r="AE48" s="336"/>
      <c r="AF48" s="337"/>
      <c r="AG48" s="337"/>
      <c r="AH48" s="337"/>
      <c r="AI48" s="337"/>
      <c r="AJ48" s="337"/>
      <c r="AK48" s="300" t="s">
        <v>530</v>
      </c>
      <c r="AL48" s="301"/>
      <c r="AM48" s="301"/>
      <c r="AN48" s="301"/>
      <c r="AO48" s="301"/>
      <c r="AP48" s="301"/>
      <c r="AQ48" s="301"/>
      <c r="AR48" s="301"/>
      <c r="AS48" s="301"/>
      <c r="AT48" s="301"/>
      <c r="AU48" s="301"/>
      <c r="AV48" s="301"/>
      <c r="AW48" s="301"/>
      <c r="AX48" s="302"/>
      <c r="AY48" s="407">
        <v>0.25</v>
      </c>
      <c r="AZ48" s="304"/>
      <c r="BA48" s="304"/>
      <c r="BB48" s="408"/>
      <c r="BC48" s="306">
        <f t="shared" si="0"/>
        <v>0.25</v>
      </c>
      <c r="BD48" s="307"/>
      <c r="BE48" s="307"/>
      <c r="BF48" s="308"/>
      <c r="BG48" s="309">
        <v>22629</v>
      </c>
      <c r="BH48" s="310"/>
      <c r="BI48" s="310"/>
      <c r="BJ48" s="311"/>
      <c r="BK48" s="312">
        <f t="shared" si="1"/>
        <v>5657.25</v>
      </c>
      <c r="BL48" s="313"/>
      <c r="BM48" s="313"/>
      <c r="BN48" s="313"/>
      <c r="BO48" s="313"/>
      <c r="BP48" s="314"/>
      <c r="BQ48" s="294"/>
      <c r="BR48" s="295"/>
      <c r="BS48" s="295"/>
      <c r="BT48" s="295"/>
      <c r="BU48" s="295"/>
      <c r="BV48" s="295"/>
      <c r="BW48" s="296"/>
      <c r="BX48" s="294"/>
      <c r="BY48" s="295"/>
      <c r="BZ48" s="295"/>
      <c r="CA48" s="295"/>
      <c r="CB48" s="295"/>
      <c r="CC48" s="296"/>
      <c r="CD48" s="294"/>
      <c r="CE48" s="295"/>
      <c r="CF48" s="295"/>
      <c r="CG48" s="295"/>
      <c r="CH48" s="295"/>
      <c r="CI48" s="296"/>
    </row>
    <row r="49" spans="1:87" ht="18" customHeight="1" x14ac:dyDescent="0.25">
      <c r="A49" s="75"/>
      <c r="B49" s="327"/>
      <c r="C49" s="328"/>
      <c r="D49" s="328"/>
      <c r="E49" s="328"/>
      <c r="F49" s="328"/>
      <c r="G49" s="328"/>
      <c r="H49" s="328"/>
      <c r="I49" s="328"/>
      <c r="J49" s="328"/>
      <c r="K49" s="328"/>
      <c r="L49" s="328"/>
      <c r="M49" s="328"/>
      <c r="N49" s="328"/>
      <c r="O49" s="328"/>
      <c r="P49" s="328"/>
      <c r="Q49" s="328"/>
      <c r="R49" s="328"/>
      <c r="S49" s="328"/>
      <c r="T49" s="328"/>
      <c r="U49" s="328"/>
      <c r="V49" s="328"/>
      <c r="W49" s="328"/>
      <c r="X49" s="328"/>
      <c r="Y49" s="329"/>
      <c r="Z49" s="336"/>
      <c r="AA49" s="337"/>
      <c r="AB49" s="337"/>
      <c r="AC49" s="337"/>
      <c r="AD49" s="338"/>
      <c r="AE49" s="336"/>
      <c r="AF49" s="337"/>
      <c r="AG49" s="337"/>
      <c r="AH49" s="337"/>
      <c r="AI49" s="337"/>
      <c r="AJ49" s="337"/>
      <c r="AK49" s="300" t="s">
        <v>18</v>
      </c>
      <c r="AL49" s="301"/>
      <c r="AM49" s="301"/>
      <c r="AN49" s="301"/>
      <c r="AO49" s="301"/>
      <c r="AP49" s="301"/>
      <c r="AQ49" s="301"/>
      <c r="AR49" s="301"/>
      <c r="AS49" s="301"/>
      <c r="AT49" s="301"/>
      <c r="AU49" s="301"/>
      <c r="AV49" s="301"/>
      <c r="AW49" s="301"/>
      <c r="AX49" s="302"/>
      <c r="AY49" s="407">
        <v>0.25</v>
      </c>
      <c r="AZ49" s="304"/>
      <c r="BA49" s="304"/>
      <c r="BB49" s="408"/>
      <c r="BC49" s="306">
        <f t="shared" si="0"/>
        <v>0.25</v>
      </c>
      <c r="BD49" s="307"/>
      <c r="BE49" s="307"/>
      <c r="BF49" s="308"/>
      <c r="BG49" s="309">
        <v>28961</v>
      </c>
      <c r="BH49" s="310"/>
      <c r="BI49" s="310"/>
      <c r="BJ49" s="311"/>
      <c r="BK49" s="312">
        <f t="shared" si="1"/>
        <v>7240.25</v>
      </c>
      <c r="BL49" s="313"/>
      <c r="BM49" s="313"/>
      <c r="BN49" s="313"/>
      <c r="BO49" s="313"/>
      <c r="BP49" s="314"/>
      <c r="BQ49" s="294"/>
      <c r="BR49" s="295"/>
      <c r="BS49" s="295"/>
      <c r="BT49" s="295"/>
      <c r="BU49" s="295"/>
      <c r="BV49" s="295"/>
      <c r="BW49" s="296"/>
      <c r="BX49" s="294"/>
      <c r="BY49" s="295"/>
      <c r="BZ49" s="295"/>
      <c r="CA49" s="295"/>
      <c r="CB49" s="295"/>
      <c r="CC49" s="296"/>
      <c r="CD49" s="294"/>
      <c r="CE49" s="295"/>
      <c r="CF49" s="295"/>
      <c r="CG49" s="295"/>
      <c r="CH49" s="295"/>
      <c r="CI49" s="296"/>
    </row>
    <row r="50" spans="1:87" ht="18" customHeight="1" thickBot="1" x14ac:dyDescent="0.3">
      <c r="A50" s="75"/>
      <c r="B50" s="327"/>
      <c r="C50" s="328"/>
      <c r="D50" s="328"/>
      <c r="E50" s="328"/>
      <c r="F50" s="328"/>
      <c r="G50" s="328"/>
      <c r="H50" s="328"/>
      <c r="I50" s="328"/>
      <c r="J50" s="328"/>
      <c r="K50" s="328"/>
      <c r="L50" s="328"/>
      <c r="M50" s="328"/>
      <c r="N50" s="328"/>
      <c r="O50" s="328"/>
      <c r="P50" s="328"/>
      <c r="Q50" s="328"/>
      <c r="R50" s="328"/>
      <c r="S50" s="328"/>
      <c r="T50" s="328"/>
      <c r="U50" s="328"/>
      <c r="V50" s="328"/>
      <c r="W50" s="328"/>
      <c r="X50" s="328"/>
      <c r="Y50" s="329"/>
      <c r="Z50" s="336"/>
      <c r="AA50" s="337"/>
      <c r="AB50" s="337"/>
      <c r="AC50" s="337"/>
      <c r="AD50" s="338"/>
      <c r="AE50" s="336"/>
      <c r="AF50" s="337"/>
      <c r="AG50" s="337"/>
      <c r="AH50" s="337"/>
      <c r="AI50" s="337"/>
      <c r="AJ50" s="337"/>
      <c r="AK50" s="392" t="s">
        <v>37</v>
      </c>
      <c r="AL50" s="393"/>
      <c r="AM50" s="393"/>
      <c r="AN50" s="393"/>
      <c r="AO50" s="393"/>
      <c r="AP50" s="393"/>
      <c r="AQ50" s="393"/>
      <c r="AR50" s="393"/>
      <c r="AS50" s="393"/>
      <c r="AT50" s="393"/>
      <c r="AU50" s="393"/>
      <c r="AV50" s="393"/>
      <c r="AW50" s="393"/>
      <c r="AX50" s="394"/>
      <c r="AY50" s="407">
        <v>0.25</v>
      </c>
      <c r="AZ50" s="304"/>
      <c r="BA50" s="304"/>
      <c r="BB50" s="408"/>
      <c r="BC50" s="306">
        <f t="shared" si="0"/>
        <v>0.25</v>
      </c>
      <c r="BD50" s="307"/>
      <c r="BE50" s="307"/>
      <c r="BF50" s="308"/>
      <c r="BG50" s="309">
        <v>11840</v>
      </c>
      <c r="BH50" s="310"/>
      <c r="BI50" s="310"/>
      <c r="BJ50" s="311"/>
      <c r="BK50" s="312">
        <f t="shared" si="1"/>
        <v>2960</v>
      </c>
      <c r="BL50" s="313"/>
      <c r="BM50" s="313"/>
      <c r="BN50" s="313"/>
      <c r="BO50" s="313"/>
      <c r="BP50" s="314"/>
      <c r="BQ50" s="294"/>
      <c r="BR50" s="295"/>
      <c r="BS50" s="295"/>
      <c r="BT50" s="295"/>
      <c r="BU50" s="295"/>
      <c r="BV50" s="295"/>
      <c r="BW50" s="296"/>
      <c r="BX50" s="294"/>
      <c r="BY50" s="295"/>
      <c r="BZ50" s="295"/>
      <c r="CA50" s="295"/>
      <c r="CB50" s="295"/>
      <c r="CC50" s="296"/>
      <c r="CD50" s="294"/>
      <c r="CE50" s="295"/>
      <c r="CF50" s="295"/>
      <c r="CG50" s="295"/>
      <c r="CH50" s="295"/>
      <c r="CI50" s="296"/>
    </row>
    <row r="51" spans="1:87" ht="18" customHeight="1" thickBot="1" x14ac:dyDescent="0.3">
      <c r="A51" s="75"/>
      <c r="B51" s="377"/>
      <c r="C51" s="378"/>
      <c r="D51" s="378"/>
      <c r="E51" s="378"/>
      <c r="F51" s="378"/>
      <c r="G51" s="378"/>
      <c r="H51" s="378"/>
      <c r="I51" s="378"/>
      <c r="J51" s="378"/>
      <c r="K51" s="378"/>
      <c r="L51" s="378"/>
      <c r="M51" s="378"/>
      <c r="N51" s="378"/>
      <c r="O51" s="378"/>
      <c r="P51" s="378"/>
      <c r="Q51" s="378"/>
      <c r="R51" s="378"/>
      <c r="S51" s="378"/>
      <c r="T51" s="378"/>
      <c r="U51" s="378"/>
      <c r="V51" s="378"/>
      <c r="W51" s="378"/>
      <c r="X51" s="378"/>
      <c r="Y51" s="378"/>
      <c r="Z51" s="378"/>
      <c r="AA51" s="378"/>
      <c r="AB51" s="378"/>
      <c r="AC51" s="378"/>
      <c r="AD51" s="378"/>
      <c r="AE51" s="378"/>
      <c r="AF51" s="378"/>
      <c r="AG51" s="378"/>
      <c r="AH51" s="378"/>
      <c r="AI51" s="378"/>
      <c r="AJ51" s="379"/>
      <c r="AK51" s="380" t="s">
        <v>3</v>
      </c>
      <c r="AL51" s="381"/>
      <c r="AM51" s="381"/>
      <c r="AN51" s="381"/>
      <c r="AO51" s="381"/>
      <c r="AP51" s="381"/>
      <c r="AQ51" s="381"/>
      <c r="AR51" s="381"/>
      <c r="AS51" s="381"/>
      <c r="AT51" s="381"/>
      <c r="AU51" s="381"/>
      <c r="AV51" s="381"/>
      <c r="AW51" s="381"/>
      <c r="AX51" s="381"/>
      <c r="AY51" s="382"/>
      <c r="AZ51" s="382"/>
      <c r="BA51" s="382"/>
      <c r="BB51" s="382"/>
      <c r="BC51" s="382"/>
      <c r="BD51" s="382"/>
      <c r="BE51" s="382"/>
      <c r="BF51" s="382"/>
      <c r="BG51" s="382"/>
      <c r="BH51" s="382"/>
      <c r="BI51" s="382"/>
      <c r="BJ51" s="383"/>
      <c r="BK51" s="384">
        <f>SUM(BK40:BK50)</f>
        <v>62246.5</v>
      </c>
      <c r="BL51" s="385"/>
      <c r="BM51" s="385"/>
      <c r="BN51" s="385"/>
      <c r="BO51" s="385"/>
      <c r="BP51" s="386"/>
      <c r="BQ51" s="387" t="s">
        <v>100</v>
      </c>
      <c r="BR51" s="388"/>
      <c r="BS51" s="388"/>
      <c r="BT51" s="388"/>
      <c r="BU51" s="388"/>
      <c r="BV51" s="388"/>
      <c r="BW51" s="388"/>
      <c r="BX51" s="388"/>
      <c r="BY51" s="388"/>
      <c r="BZ51" s="388"/>
      <c r="CA51" s="388"/>
      <c r="CB51" s="388"/>
      <c r="CC51" s="389"/>
      <c r="CD51" s="390">
        <f>+CD40*AE40</f>
        <v>74407.647058823524</v>
      </c>
      <c r="CE51" s="390"/>
      <c r="CF51" s="390"/>
      <c r="CG51" s="390"/>
      <c r="CH51" s="390"/>
      <c r="CI51" s="391"/>
    </row>
    <row r="52" spans="1:87" ht="18" customHeight="1" thickBot="1" x14ac:dyDescent="0.3">
      <c r="A52" s="75"/>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BG52" s="78"/>
      <c r="BH52" s="78"/>
      <c r="BI52" s="78"/>
      <c r="BJ52" s="78"/>
      <c r="BK52" s="79"/>
      <c r="BL52" s="79"/>
      <c r="BM52" s="79"/>
      <c r="BN52" s="79"/>
      <c r="BO52" s="79"/>
      <c r="BP52" s="79"/>
      <c r="BQ52" s="79"/>
      <c r="BR52" s="79"/>
      <c r="BS52" s="79"/>
      <c r="BT52" s="79"/>
      <c r="BU52" s="79"/>
      <c r="BV52" s="79"/>
      <c r="BW52" s="79"/>
      <c r="BX52" s="79"/>
      <c r="BY52" s="79"/>
      <c r="BZ52" s="79"/>
      <c r="CA52" s="79"/>
      <c r="CB52" s="79"/>
      <c r="CC52" s="79"/>
      <c r="CD52" s="79"/>
      <c r="CE52" s="79"/>
      <c r="CF52" s="79"/>
      <c r="CG52" s="79"/>
      <c r="CH52" s="79"/>
      <c r="CI52" s="79"/>
    </row>
    <row r="53" spans="1:87" ht="18" customHeight="1" x14ac:dyDescent="0.25">
      <c r="A53" s="75"/>
      <c r="B53" s="348" t="s">
        <v>0</v>
      </c>
      <c r="C53" s="349"/>
      <c r="D53" s="349"/>
      <c r="E53" s="349"/>
      <c r="F53" s="349"/>
      <c r="G53" s="349"/>
      <c r="H53" s="349"/>
      <c r="I53" s="349"/>
      <c r="J53" s="349"/>
      <c r="K53" s="349"/>
      <c r="L53" s="349"/>
      <c r="M53" s="349"/>
      <c r="N53" s="349"/>
      <c r="O53" s="349"/>
      <c r="P53" s="349"/>
      <c r="Q53" s="349"/>
      <c r="R53" s="349"/>
      <c r="S53" s="349"/>
      <c r="T53" s="349"/>
      <c r="U53" s="349"/>
      <c r="V53" s="349"/>
      <c r="W53" s="349"/>
      <c r="X53" s="349"/>
      <c r="Y53" s="350"/>
      <c r="Z53" s="348" t="s">
        <v>80</v>
      </c>
      <c r="AA53" s="349"/>
      <c r="AB53" s="349"/>
      <c r="AC53" s="349"/>
      <c r="AD53" s="350"/>
      <c r="AE53" s="357" t="s">
        <v>79</v>
      </c>
      <c r="AF53" s="358"/>
      <c r="AG53" s="358"/>
      <c r="AH53" s="358"/>
      <c r="AI53" s="358"/>
      <c r="AJ53" s="359"/>
      <c r="AK53" s="357" t="s">
        <v>81</v>
      </c>
      <c r="AL53" s="358"/>
      <c r="AM53" s="358"/>
      <c r="AN53" s="358"/>
      <c r="AO53" s="358"/>
      <c r="AP53" s="358"/>
      <c r="AQ53" s="358"/>
      <c r="AR53" s="358"/>
      <c r="AS53" s="358"/>
      <c r="AT53" s="358"/>
      <c r="AU53" s="358"/>
      <c r="AV53" s="358"/>
      <c r="AW53" s="358"/>
      <c r="AX53" s="359"/>
      <c r="AY53" s="357" t="s">
        <v>1</v>
      </c>
      <c r="AZ53" s="358"/>
      <c r="BA53" s="358"/>
      <c r="BB53" s="359"/>
      <c r="BC53" s="348" t="s">
        <v>104</v>
      </c>
      <c r="BD53" s="349"/>
      <c r="BE53" s="349"/>
      <c r="BF53" s="350"/>
      <c r="BG53" s="366" t="s">
        <v>82</v>
      </c>
      <c r="BH53" s="367"/>
      <c r="BI53" s="367"/>
      <c r="BJ53" s="368"/>
      <c r="BK53" s="315" t="s">
        <v>99</v>
      </c>
      <c r="BL53" s="316"/>
      <c r="BM53" s="316"/>
      <c r="BN53" s="316"/>
      <c r="BO53" s="316"/>
      <c r="BP53" s="317"/>
      <c r="BQ53" s="315" t="s">
        <v>83</v>
      </c>
      <c r="BR53" s="316"/>
      <c r="BS53" s="316"/>
      <c r="BT53" s="316"/>
      <c r="BU53" s="316"/>
      <c r="BV53" s="316"/>
      <c r="BW53" s="317"/>
      <c r="BX53" s="315" t="s">
        <v>84</v>
      </c>
      <c r="BY53" s="316"/>
      <c r="BZ53" s="316"/>
      <c r="CA53" s="316"/>
      <c r="CB53" s="316"/>
      <c r="CC53" s="317"/>
      <c r="CD53" s="315" t="s">
        <v>85</v>
      </c>
      <c r="CE53" s="316"/>
      <c r="CF53" s="316"/>
      <c r="CG53" s="316"/>
      <c r="CH53" s="316"/>
      <c r="CI53" s="317"/>
    </row>
    <row r="54" spans="1:87" ht="18" customHeight="1" x14ac:dyDescent="0.25">
      <c r="A54" s="75"/>
      <c r="B54" s="351"/>
      <c r="C54" s="352"/>
      <c r="D54" s="352"/>
      <c r="E54" s="352"/>
      <c r="F54" s="352"/>
      <c r="G54" s="352"/>
      <c r="H54" s="352"/>
      <c r="I54" s="352"/>
      <c r="J54" s="352"/>
      <c r="K54" s="352"/>
      <c r="L54" s="352"/>
      <c r="M54" s="352"/>
      <c r="N54" s="352"/>
      <c r="O54" s="352"/>
      <c r="P54" s="352"/>
      <c r="Q54" s="352"/>
      <c r="R54" s="352"/>
      <c r="S54" s="352"/>
      <c r="T54" s="352"/>
      <c r="U54" s="352"/>
      <c r="V54" s="352"/>
      <c r="W54" s="352"/>
      <c r="X54" s="352"/>
      <c r="Y54" s="353"/>
      <c r="Z54" s="351"/>
      <c r="AA54" s="352"/>
      <c r="AB54" s="352"/>
      <c r="AC54" s="352"/>
      <c r="AD54" s="353"/>
      <c r="AE54" s="360"/>
      <c r="AF54" s="361"/>
      <c r="AG54" s="361"/>
      <c r="AH54" s="361"/>
      <c r="AI54" s="361"/>
      <c r="AJ54" s="362"/>
      <c r="AK54" s="360"/>
      <c r="AL54" s="361"/>
      <c r="AM54" s="361"/>
      <c r="AN54" s="361"/>
      <c r="AO54" s="361"/>
      <c r="AP54" s="361"/>
      <c r="AQ54" s="361"/>
      <c r="AR54" s="361"/>
      <c r="AS54" s="361"/>
      <c r="AT54" s="361"/>
      <c r="AU54" s="361"/>
      <c r="AV54" s="361"/>
      <c r="AW54" s="361"/>
      <c r="AX54" s="362"/>
      <c r="AY54" s="360"/>
      <c r="AZ54" s="361"/>
      <c r="BA54" s="361"/>
      <c r="BB54" s="362"/>
      <c r="BC54" s="351"/>
      <c r="BD54" s="352"/>
      <c r="BE54" s="352"/>
      <c r="BF54" s="353"/>
      <c r="BG54" s="369"/>
      <c r="BH54" s="370"/>
      <c r="BI54" s="370"/>
      <c r="BJ54" s="371"/>
      <c r="BK54" s="318"/>
      <c r="BL54" s="319"/>
      <c r="BM54" s="319"/>
      <c r="BN54" s="319"/>
      <c r="BO54" s="319"/>
      <c r="BP54" s="320"/>
      <c r="BQ54" s="318"/>
      <c r="BR54" s="319"/>
      <c r="BS54" s="319"/>
      <c r="BT54" s="319"/>
      <c r="BU54" s="319"/>
      <c r="BV54" s="319"/>
      <c r="BW54" s="320"/>
      <c r="BX54" s="318"/>
      <c r="BY54" s="319"/>
      <c r="BZ54" s="319"/>
      <c r="CA54" s="319"/>
      <c r="CB54" s="319"/>
      <c r="CC54" s="320"/>
      <c r="CD54" s="318"/>
      <c r="CE54" s="319"/>
      <c r="CF54" s="319"/>
      <c r="CG54" s="319"/>
      <c r="CH54" s="319"/>
      <c r="CI54" s="320"/>
    </row>
    <row r="55" spans="1:87" ht="18" customHeight="1" thickBot="1" x14ac:dyDescent="0.3">
      <c r="A55" s="75"/>
      <c r="B55" s="354"/>
      <c r="C55" s="355"/>
      <c r="D55" s="355"/>
      <c r="E55" s="355"/>
      <c r="F55" s="355"/>
      <c r="G55" s="355"/>
      <c r="H55" s="355"/>
      <c r="I55" s="355"/>
      <c r="J55" s="355"/>
      <c r="K55" s="355"/>
      <c r="L55" s="355"/>
      <c r="M55" s="355"/>
      <c r="N55" s="355"/>
      <c r="O55" s="355"/>
      <c r="P55" s="355"/>
      <c r="Q55" s="355"/>
      <c r="R55" s="355"/>
      <c r="S55" s="355"/>
      <c r="T55" s="355"/>
      <c r="U55" s="355"/>
      <c r="V55" s="355"/>
      <c r="W55" s="355"/>
      <c r="X55" s="355"/>
      <c r="Y55" s="356"/>
      <c r="Z55" s="354"/>
      <c r="AA55" s="355"/>
      <c r="AB55" s="355"/>
      <c r="AC55" s="355"/>
      <c r="AD55" s="356"/>
      <c r="AE55" s="363"/>
      <c r="AF55" s="364"/>
      <c r="AG55" s="364"/>
      <c r="AH55" s="364"/>
      <c r="AI55" s="364"/>
      <c r="AJ55" s="365"/>
      <c r="AK55" s="360"/>
      <c r="AL55" s="361"/>
      <c r="AM55" s="361"/>
      <c r="AN55" s="361"/>
      <c r="AO55" s="361"/>
      <c r="AP55" s="361"/>
      <c r="AQ55" s="361"/>
      <c r="AR55" s="361"/>
      <c r="AS55" s="361"/>
      <c r="AT55" s="361"/>
      <c r="AU55" s="361"/>
      <c r="AV55" s="361"/>
      <c r="AW55" s="361"/>
      <c r="AX55" s="362"/>
      <c r="AY55" s="360"/>
      <c r="AZ55" s="361"/>
      <c r="BA55" s="361"/>
      <c r="BB55" s="362"/>
      <c r="BC55" s="351"/>
      <c r="BD55" s="352"/>
      <c r="BE55" s="352"/>
      <c r="BF55" s="353"/>
      <c r="BG55" s="369"/>
      <c r="BH55" s="370"/>
      <c r="BI55" s="370"/>
      <c r="BJ55" s="371"/>
      <c r="BK55" s="318"/>
      <c r="BL55" s="319"/>
      <c r="BM55" s="319"/>
      <c r="BN55" s="319"/>
      <c r="BO55" s="319"/>
      <c r="BP55" s="320"/>
      <c r="BQ55" s="321"/>
      <c r="BR55" s="322"/>
      <c r="BS55" s="322"/>
      <c r="BT55" s="322"/>
      <c r="BU55" s="322"/>
      <c r="BV55" s="322"/>
      <c r="BW55" s="323"/>
      <c r="BX55" s="321"/>
      <c r="BY55" s="322"/>
      <c r="BZ55" s="322"/>
      <c r="CA55" s="322"/>
      <c r="CB55" s="322"/>
      <c r="CC55" s="323"/>
      <c r="CD55" s="321"/>
      <c r="CE55" s="322"/>
      <c r="CF55" s="322"/>
      <c r="CG55" s="322"/>
      <c r="CH55" s="322"/>
      <c r="CI55" s="323"/>
    </row>
    <row r="56" spans="1:87" ht="18" customHeight="1" x14ac:dyDescent="0.25">
      <c r="A56" s="75"/>
      <c r="B56" s="324" t="s">
        <v>385</v>
      </c>
      <c r="C56" s="325"/>
      <c r="D56" s="325"/>
      <c r="E56" s="325"/>
      <c r="F56" s="325"/>
      <c r="G56" s="325"/>
      <c r="H56" s="325"/>
      <c r="I56" s="325"/>
      <c r="J56" s="325"/>
      <c r="K56" s="325"/>
      <c r="L56" s="325"/>
      <c r="M56" s="325"/>
      <c r="N56" s="325"/>
      <c r="O56" s="325"/>
      <c r="P56" s="325"/>
      <c r="Q56" s="325"/>
      <c r="R56" s="325"/>
      <c r="S56" s="325"/>
      <c r="T56" s="325"/>
      <c r="U56" s="325"/>
      <c r="V56" s="325"/>
      <c r="W56" s="325"/>
      <c r="X56" s="325"/>
      <c r="Y56" s="326"/>
      <c r="Z56" s="333" t="s">
        <v>401</v>
      </c>
      <c r="AA56" s="334"/>
      <c r="AB56" s="334"/>
      <c r="AC56" s="334"/>
      <c r="AD56" s="335"/>
      <c r="AE56" s="333">
        <v>12</v>
      </c>
      <c r="AF56" s="334"/>
      <c r="AG56" s="334"/>
      <c r="AH56" s="334"/>
      <c r="AI56" s="334"/>
      <c r="AJ56" s="334"/>
      <c r="AK56" s="342" t="s">
        <v>41</v>
      </c>
      <c r="AL56" s="343"/>
      <c r="AM56" s="343"/>
      <c r="AN56" s="343"/>
      <c r="AO56" s="343"/>
      <c r="AP56" s="343"/>
      <c r="AQ56" s="343"/>
      <c r="AR56" s="343"/>
      <c r="AS56" s="343"/>
      <c r="AT56" s="343"/>
      <c r="AU56" s="343"/>
      <c r="AV56" s="343"/>
      <c r="AW56" s="343"/>
      <c r="AX56" s="605"/>
      <c r="AY56" s="345">
        <v>1</v>
      </c>
      <c r="AZ56" s="346"/>
      <c r="BA56" s="346"/>
      <c r="BB56" s="347"/>
      <c r="BC56" s="409">
        <f>+$AE$56*AY56</f>
        <v>12</v>
      </c>
      <c r="BD56" s="346"/>
      <c r="BE56" s="346"/>
      <c r="BF56" s="347"/>
      <c r="BG56" s="285">
        <v>22629</v>
      </c>
      <c r="BH56" s="286"/>
      <c r="BI56" s="286"/>
      <c r="BJ56" s="287"/>
      <c r="BK56" s="288">
        <f>+AY56*BG56</f>
        <v>22629</v>
      </c>
      <c r="BL56" s="289"/>
      <c r="BM56" s="289"/>
      <c r="BN56" s="289"/>
      <c r="BO56" s="289"/>
      <c r="BP56" s="290"/>
      <c r="BQ56" s="291">
        <v>5000</v>
      </c>
      <c r="BR56" s="292"/>
      <c r="BS56" s="292"/>
      <c r="BT56" s="292"/>
      <c r="BU56" s="292"/>
      <c r="BV56" s="292"/>
      <c r="BW56" s="293"/>
      <c r="BX56" s="291">
        <f>+(((BK67+BQ56)*15)/85)</f>
        <v>41483.823529411762</v>
      </c>
      <c r="BY56" s="292"/>
      <c r="BZ56" s="292"/>
      <c r="CA56" s="292"/>
      <c r="CB56" s="292"/>
      <c r="CC56" s="293"/>
      <c r="CD56" s="291">
        <f>+BK67+BQ56+BX56</f>
        <v>276558.82352941175</v>
      </c>
      <c r="CE56" s="292"/>
      <c r="CF56" s="292"/>
      <c r="CG56" s="292"/>
      <c r="CH56" s="292"/>
      <c r="CI56" s="293"/>
    </row>
    <row r="57" spans="1:87" ht="18" customHeight="1" x14ac:dyDescent="0.25">
      <c r="A57" s="75"/>
      <c r="B57" s="327"/>
      <c r="C57" s="328"/>
      <c r="D57" s="328"/>
      <c r="E57" s="328"/>
      <c r="F57" s="328"/>
      <c r="G57" s="328"/>
      <c r="H57" s="328"/>
      <c r="I57" s="328"/>
      <c r="J57" s="328"/>
      <c r="K57" s="328"/>
      <c r="L57" s="328"/>
      <c r="M57" s="328"/>
      <c r="N57" s="328"/>
      <c r="O57" s="328"/>
      <c r="P57" s="328"/>
      <c r="Q57" s="328"/>
      <c r="R57" s="328"/>
      <c r="S57" s="328"/>
      <c r="T57" s="328"/>
      <c r="U57" s="328"/>
      <c r="V57" s="328"/>
      <c r="W57" s="328"/>
      <c r="X57" s="328"/>
      <c r="Y57" s="329"/>
      <c r="Z57" s="336"/>
      <c r="AA57" s="337"/>
      <c r="AB57" s="337"/>
      <c r="AC57" s="337"/>
      <c r="AD57" s="338"/>
      <c r="AE57" s="336"/>
      <c r="AF57" s="337"/>
      <c r="AG57" s="337"/>
      <c r="AH57" s="337"/>
      <c r="AI57" s="337"/>
      <c r="AJ57" s="337"/>
      <c r="AK57" s="300" t="s">
        <v>23</v>
      </c>
      <c r="AL57" s="301"/>
      <c r="AM57" s="301"/>
      <c r="AN57" s="301"/>
      <c r="AO57" s="301"/>
      <c r="AP57" s="301"/>
      <c r="AQ57" s="301"/>
      <c r="AR57" s="301"/>
      <c r="AS57" s="301"/>
      <c r="AT57" s="301"/>
      <c r="AU57" s="301"/>
      <c r="AV57" s="301"/>
      <c r="AW57" s="301"/>
      <c r="AX57" s="603"/>
      <c r="AY57" s="303">
        <v>1</v>
      </c>
      <c r="AZ57" s="304"/>
      <c r="BA57" s="304"/>
      <c r="BB57" s="305"/>
      <c r="BC57" s="307">
        <f t="shared" ref="BC57:BC66" si="2">+$AE$56*AY57</f>
        <v>12</v>
      </c>
      <c r="BD57" s="307"/>
      <c r="BE57" s="307"/>
      <c r="BF57" s="308"/>
      <c r="BG57" s="309">
        <v>7925</v>
      </c>
      <c r="BH57" s="310"/>
      <c r="BI57" s="310"/>
      <c r="BJ57" s="311"/>
      <c r="BK57" s="312">
        <f t="shared" ref="BK57:BK66" si="3">+AY57*BG57</f>
        <v>7925</v>
      </c>
      <c r="BL57" s="313"/>
      <c r="BM57" s="313"/>
      <c r="BN57" s="313"/>
      <c r="BO57" s="313"/>
      <c r="BP57" s="314"/>
      <c r="BQ57" s="294"/>
      <c r="BR57" s="295"/>
      <c r="BS57" s="295"/>
      <c r="BT57" s="295"/>
      <c r="BU57" s="295"/>
      <c r="BV57" s="295"/>
      <c r="BW57" s="296"/>
      <c r="BX57" s="294"/>
      <c r="BY57" s="295"/>
      <c r="BZ57" s="295"/>
      <c r="CA57" s="295"/>
      <c r="CB57" s="295"/>
      <c r="CC57" s="296"/>
      <c r="CD57" s="294"/>
      <c r="CE57" s="295"/>
      <c r="CF57" s="295"/>
      <c r="CG57" s="295"/>
      <c r="CH57" s="295"/>
      <c r="CI57" s="296"/>
    </row>
    <row r="58" spans="1:87" ht="18" customHeight="1" x14ac:dyDescent="0.25">
      <c r="A58" s="75"/>
      <c r="B58" s="327"/>
      <c r="C58" s="328"/>
      <c r="D58" s="328"/>
      <c r="E58" s="328"/>
      <c r="F58" s="328"/>
      <c r="G58" s="328"/>
      <c r="H58" s="328"/>
      <c r="I58" s="328"/>
      <c r="J58" s="328"/>
      <c r="K58" s="328"/>
      <c r="L58" s="328"/>
      <c r="M58" s="328"/>
      <c r="N58" s="328"/>
      <c r="O58" s="328"/>
      <c r="P58" s="328"/>
      <c r="Q58" s="328"/>
      <c r="R58" s="328"/>
      <c r="S58" s="328"/>
      <c r="T58" s="328"/>
      <c r="U58" s="328"/>
      <c r="V58" s="328"/>
      <c r="W58" s="328"/>
      <c r="X58" s="328"/>
      <c r="Y58" s="329"/>
      <c r="Z58" s="336"/>
      <c r="AA58" s="337"/>
      <c r="AB58" s="337"/>
      <c r="AC58" s="337"/>
      <c r="AD58" s="338"/>
      <c r="AE58" s="336"/>
      <c r="AF58" s="337"/>
      <c r="AG58" s="337"/>
      <c r="AH58" s="337"/>
      <c r="AI58" s="337"/>
      <c r="AJ58" s="337"/>
      <c r="AK58" s="300" t="s">
        <v>527</v>
      </c>
      <c r="AL58" s="301"/>
      <c r="AM58" s="301"/>
      <c r="AN58" s="301"/>
      <c r="AO58" s="301"/>
      <c r="AP58" s="301"/>
      <c r="AQ58" s="301"/>
      <c r="AR58" s="301"/>
      <c r="AS58" s="301"/>
      <c r="AT58" s="301"/>
      <c r="AU58" s="301"/>
      <c r="AV58" s="301"/>
      <c r="AW58" s="301"/>
      <c r="AX58" s="603"/>
      <c r="AY58" s="303">
        <v>1</v>
      </c>
      <c r="AZ58" s="304"/>
      <c r="BA58" s="304"/>
      <c r="BB58" s="305"/>
      <c r="BC58" s="307">
        <f t="shared" si="2"/>
        <v>12</v>
      </c>
      <c r="BD58" s="307"/>
      <c r="BE58" s="307"/>
      <c r="BF58" s="308"/>
      <c r="BG58" s="309">
        <v>18911</v>
      </c>
      <c r="BH58" s="310"/>
      <c r="BI58" s="310"/>
      <c r="BJ58" s="311"/>
      <c r="BK58" s="312">
        <f t="shared" si="3"/>
        <v>18911</v>
      </c>
      <c r="BL58" s="313"/>
      <c r="BM58" s="313"/>
      <c r="BN58" s="313"/>
      <c r="BO58" s="313"/>
      <c r="BP58" s="314"/>
      <c r="BQ58" s="294"/>
      <c r="BR58" s="295"/>
      <c r="BS58" s="295"/>
      <c r="BT58" s="295"/>
      <c r="BU58" s="295"/>
      <c r="BV58" s="295"/>
      <c r="BW58" s="296"/>
      <c r="BX58" s="294"/>
      <c r="BY58" s="295"/>
      <c r="BZ58" s="295"/>
      <c r="CA58" s="295"/>
      <c r="CB58" s="295"/>
      <c r="CC58" s="296"/>
      <c r="CD58" s="294"/>
      <c r="CE58" s="295"/>
      <c r="CF58" s="295"/>
      <c r="CG58" s="295"/>
      <c r="CH58" s="295"/>
      <c r="CI58" s="296"/>
    </row>
    <row r="59" spans="1:87" ht="18" customHeight="1" x14ac:dyDescent="0.25">
      <c r="A59" s="75"/>
      <c r="B59" s="327"/>
      <c r="C59" s="328"/>
      <c r="D59" s="328"/>
      <c r="E59" s="328"/>
      <c r="F59" s="328"/>
      <c r="G59" s="328"/>
      <c r="H59" s="328"/>
      <c r="I59" s="328"/>
      <c r="J59" s="328"/>
      <c r="K59" s="328"/>
      <c r="L59" s="328"/>
      <c r="M59" s="328"/>
      <c r="N59" s="328"/>
      <c r="O59" s="328"/>
      <c r="P59" s="328"/>
      <c r="Q59" s="328"/>
      <c r="R59" s="328"/>
      <c r="S59" s="328"/>
      <c r="T59" s="328"/>
      <c r="U59" s="328"/>
      <c r="V59" s="328"/>
      <c r="W59" s="328"/>
      <c r="X59" s="328"/>
      <c r="Y59" s="329"/>
      <c r="Z59" s="336"/>
      <c r="AA59" s="337"/>
      <c r="AB59" s="337"/>
      <c r="AC59" s="337"/>
      <c r="AD59" s="338"/>
      <c r="AE59" s="336"/>
      <c r="AF59" s="337"/>
      <c r="AG59" s="337"/>
      <c r="AH59" s="337"/>
      <c r="AI59" s="337"/>
      <c r="AJ59" s="337"/>
      <c r="AK59" s="300" t="s">
        <v>13</v>
      </c>
      <c r="AL59" s="301"/>
      <c r="AM59" s="301"/>
      <c r="AN59" s="301"/>
      <c r="AO59" s="301"/>
      <c r="AP59" s="301"/>
      <c r="AQ59" s="301"/>
      <c r="AR59" s="301"/>
      <c r="AS59" s="301"/>
      <c r="AT59" s="301"/>
      <c r="AU59" s="301"/>
      <c r="AV59" s="301"/>
      <c r="AW59" s="301"/>
      <c r="AX59" s="603"/>
      <c r="AY59" s="303">
        <v>1</v>
      </c>
      <c r="AZ59" s="304"/>
      <c r="BA59" s="304"/>
      <c r="BB59" s="305"/>
      <c r="BC59" s="307">
        <f t="shared" si="2"/>
        <v>12</v>
      </c>
      <c r="BD59" s="307"/>
      <c r="BE59" s="307"/>
      <c r="BF59" s="308"/>
      <c r="BG59" s="309">
        <v>40826</v>
      </c>
      <c r="BH59" s="310"/>
      <c r="BI59" s="310"/>
      <c r="BJ59" s="311"/>
      <c r="BK59" s="312">
        <f t="shared" si="3"/>
        <v>40826</v>
      </c>
      <c r="BL59" s="313"/>
      <c r="BM59" s="313"/>
      <c r="BN59" s="313"/>
      <c r="BO59" s="313"/>
      <c r="BP59" s="314"/>
      <c r="BQ59" s="294"/>
      <c r="BR59" s="295"/>
      <c r="BS59" s="295"/>
      <c r="BT59" s="295"/>
      <c r="BU59" s="295"/>
      <c r="BV59" s="295"/>
      <c r="BW59" s="296"/>
      <c r="BX59" s="294"/>
      <c r="BY59" s="295"/>
      <c r="BZ59" s="295"/>
      <c r="CA59" s="295"/>
      <c r="CB59" s="295"/>
      <c r="CC59" s="296"/>
      <c r="CD59" s="294"/>
      <c r="CE59" s="295"/>
      <c r="CF59" s="295"/>
      <c r="CG59" s="295"/>
      <c r="CH59" s="295"/>
      <c r="CI59" s="296"/>
    </row>
    <row r="60" spans="1:87" ht="18" customHeight="1" x14ac:dyDescent="0.25">
      <c r="A60" s="75"/>
      <c r="B60" s="327"/>
      <c r="C60" s="328"/>
      <c r="D60" s="328"/>
      <c r="E60" s="328"/>
      <c r="F60" s="328"/>
      <c r="G60" s="328"/>
      <c r="H60" s="328"/>
      <c r="I60" s="328"/>
      <c r="J60" s="328"/>
      <c r="K60" s="328"/>
      <c r="L60" s="328"/>
      <c r="M60" s="328"/>
      <c r="N60" s="328"/>
      <c r="O60" s="328"/>
      <c r="P60" s="328"/>
      <c r="Q60" s="328"/>
      <c r="R60" s="328"/>
      <c r="S60" s="328"/>
      <c r="T60" s="328"/>
      <c r="U60" s="328"/>
      <c r="V60" s="328"/>
      <c r="W60" s="328"/>
      <c r="X60" s="328"/>
      <c r="Y60" s="329"/>
      <c r="Z60" s="336"/>
      <c r="AA60" s="337"/>
      <c r="AB60" s="337"/>
      <c r="AC60" s="337"/>
      <c r="AD60" s="338"/>
      <c r="AE60" s="336"/>
      <c r="AF60" s="337"/>
      <c r="AG60" s="337"/>
      <c r="AH60" s="337"/>
      <c r="AI60" s="337"/>
      <c r="AJ60" s="337"/>
      <c r="AK60" s="300" t="s">
        <v>40</v>
      </c>
      <c r="AL60" s="301"/>
      <c r="AM60" s="301"/>
      <c r="AN60" s="301"/>
      <c r="AO60" s="301"/>
      <c r="AP60" s="301"/>
      <c r="AQ60" s="301"/>
      <c r="AR60" s="301"/>
      <c r="AS60" s="301"/>
      <c r="AT60" s="301"/>
      <c r="AU60" s="301"/>
      <c r="AV60" s="301"/>
      <c r="AW60" s="301"/>
      <c r="AX60" s="603"/>
      <c r="AY60" s="303">
        <v>1</v>
      </c>
      <c r="AZ60" s="304"/>
      <c r="BA60" s="304"/>
      <c r="BB60" s="305"/>
      <c r="BC60" s="307">
        <f t="shared" si="2"/>
        <v>12</v>
      </c>
      <c r="BD60" s="307"/>
      <c r="BE60" s="307"/>
      <c r="BF60" s="308"/>
      <c r="BG60" s="309">
        <v>26988</v>
      </c>
      <c r="BH60" s="310"/>
      <c r="BI60" s="310"/>
      <c r="BJ60" s="311"/>
      <c r="BK60" s="312">
        <f t="shared" si="3"/>
        <v>26988</v>
      </c>
      <c r="BL60" s="313"/>
      <c r="BM60" s="313"/>
      <c r="BN60" s="313"/>
      <c r="BO60" s="313"/>
      <c r="BP60" s="314"/>
      <c r="BQ60" s="294"/>
      <c r="BR60" s="295"/>
      <c r="BS60" s="295"/>
      <c r="BT60" s="295"/>
      <c r="BU60" s="295"/>
      <c r="BV60" s="295"/>
      <c r="BW60" s="296"/>
      <c r="BX60" s="294"/>
      <c r="BY60" s="295"/>
      <c r="BZ60" s="295"/>
      <c r="CA60" s="295"/>
      <c r="CB60" s="295"/>
      <c r="CC60" s="296"/>
      <c r="CD60" s="294"/>
      <c r="CE60" s="295"/>
      <c r="CF60" s="295"/>
      <c r="CG60" s="295"/>
      <c r="CH60" s="295"/>
      <c r="CI60" s="296"/>
    </row>
    <row r="61" spans="1:87" ht="18" customHeight="1" x14ac:dyDescent="0.25">
      <c r="A61" s="75"/>
      <c r="B61" s="327"/>
      <c r="C61" s="328"/>
      <c r="D61" s="328"/>
      <c r="E61" s="328"/>
      <c r="F61" s="328"/>
      <c r="G61" s="328"/>
      <c r="H61" s="328"/>
      <c r="I61" s="328"/>
      <c r="J61" s="328"/>
      <c r="K61" s="328"/>
      <c r="L61" s="328"/>
      <c r="M61" s="328"/>
      <c r="N61" s="328"/>
      <c r="O61" s="328"/>
      <c r="P61" s="328"/>
      <c r="Q61" s="328"/>
      <c r="R61" s="328"/>
      <c r="S61" s="328"/>
      <c r="T61" s="328"/>
      <c r="U61" s="328"/>
      <c r="V61" s="328"/>
      <c r="W61" s="328"/>
      <c r="X61" s="328"/>
      <c r="Y61" s="329"/>
      <c r="Z61" s="336"/>
      <c r="AA61" s="337"/>
      <c r="AB61" s="337"/>
      <c r="AC61" s="337"/>
      <c r="AD61" s="338"/>
      <c r="AE61" s="336"/>
      <c r="AF61" s="337"/>
      <c r="AG61" s="337"/>
      <c r="AH61" s="337"/>
      <c r="AI61" s="337"/>
      <c r="AJ61" s="337"/>
      <c r="AK61" s="300" t="s">
        <v>528</v>
      </c>
      <c r="AL61" s="301"/>
      <c r="AM61" s="301"/>
      <c r="AN61" s="301"/>
      <c r="AO61" s="301"/>
      <c r="AP61" s="301"/>
      <c r="AQ61" s="301"/>
      <c r="AR61" s="301"/>
      <c r="AS61" s="301"/>
      <c r="AT61" s="301"/>
      <c r="AU61" s="301"/>
      <c r="AV61" s="301"/>
      <c r="AW61" s="301"/>
      <c r="AX61" s="603"/>
      <c r="AY61" s="303">
        <v>1</v>
      </c>
      <c r="AZ61" s="304"/>
      <c r="BA61" s="304"/>
      <c r="BB61" s="305"/>
      <c r="BC61" s="307">
        <f t="shared" si="2"/>
        <v>12</v>
      </c>
      <c r="BD61" s="307"/>
      <c r="BE61" s="307"/>
      <c r="BF61" s="308"/>
      <c r="BG61" s="309">
        <v>22530</v>
      </c>
      <c r="BH61" s="310"/>
      <c r="BI61" s="310"/>
      <c r="BJ61" s="311"/>
      <c r="BK61" s="312">
        <f t="shared" si="3"/>
        <v>22530</v>
      </c>
      <c r="BL61" s="313"/>
      <c r="BM61" s="313"/>
      <c r="BN61" s="313"/>
      <c r="BO61" s="313"/>
      <c r="BP61" s="314"/>
      <c r="BQ61" s="294"/>
      <c r="BR61" s="295"/>
      <c r="BS61" s="295"/>
      <c r="BT61" s="295"/>
      <c r="BU61" s="295"/>
      <c r="BV61" s="295"/>
      <c r="BW61" s="296"/>
      <c r="BX61" s="294"/>
      <c r="BY61" s="295"/>
      <c r="BZ61" s="295"/>
      <c r="CA61" s="295"/>
      <c r="CB61" s="295"/>
      <c r="CC61" s="296"/>
      <c r="CD61" s="294"/>
      <c r="CE61" s="295"/>
      <c r="CF61" s="295"/>
      <c r="CG61" s="295"/>
      <c r="CH61" s="295"/>
      <c r="CI61" s="296"/>
    </row>
    <row r="62" spans="1:87" ht="18" customHeight="1" x14ac:dyDescent="0.25">
      <c r="A62" s="75"/>
      <c r="B62" s="327"/>
      <c r="C62" s="328"/>
      <c r="D62" s="328"/>
      <c r="E62" s="328"/>
      <c r="F62" s="328"/>
      <c r="G62" s="328"/>
      <c r="H62" s="328"/>
      <c r="I62" s="328"/>
      <c r="J62" s="328"/>
      <c r="K62" s="328"/>
      <c r="L62" s="328"/>
      <c r="M62" s="328"/>
      <c r="N62" s="328"/>
      <c r="O62" s="328"/>
      <c r="P62" s="328"/>
      <c r="Q62" s="328"/>
      <c r="R62" s="328"/>
      <c r="S62" s="328"/>
      <c r="T62" s="328"/>
      <c r="U62" s="328"/>
      <c r="V62" s="328"/>
      <c r="W62" s="328"/>
      <c r="X62" s="328"/>
      <c r="Y62" s="329"/>
      <c r="Z62" s="336"/>
      <c r="AA62" s="337"/>
      <c r="AB62" s="337"/>
      <c r="AC62" s="337"/>
      <c r="AD62" s="338"/>
      <c r="AE62" s="336"/>
      <c r="AF62" s="337"/>
      <c r="AG62" s="337"/>
      <c r="AH62" s="337"/>
      <c r="AI62" s="337"/>
      <c r="AJ62" s="337"/>
      <c r="AK62" s="300" t="s">
        <v>529</v>
      </c>
      <c r="AL62" s="301"/>
      <c r="AM62" s="301"/>
      <c r="AN62" s="301"/>
      <c r="AO62" s="301"/>
      <c r="AP62" s="301"/>
      <c r="AQ62" s="301"/>
      <c r="AR62" s="301"/>
      <c r="AS62" s="301"/>
      <c r="AT62" s="301"/>
      <c r="AU62" s="301"/>
      <c r="AV62" s="301"/>
      <c r="AW62" s="301"/>
      <c r="AX62" s="603"/>
      <c r="AY62" s="303">
        <v>1</v>
      </c>
      <c r="AZ62" s="304"/>
      <c r="BA62" s="304"/>
      <c r="BB62" s="305"/>
      <c r="BC62" s="307">
        <f t="shared" si="2"/>
        <v>12</v>
      </c>
      <c r="BD62" s="307"/>
      <c r="BE62" s="307"/>
      <c r="BF62" s="308"/>
      <c r="BG62" s="309">
        <v>18911</v>
      </c>
      <c r="BH62" s="310"/>
      <c r="BI62" s="310"/>
      <c r="BJ62" s="311"/>
      <c r="BK62" s="312">
        <f t="shared" si="3"/>
        <v>18911</v>
      </c>
      <c r="BL62" s="313"/>
      <c r="BM62" s="313"/>
      <c r="BN62" s="313"/>
      <c r="BO62" s="313"/>
      <c r="BP62" s="314"/>
      <c r="BQ62" s="294"/>
      <c r="BR62" s="295"/>
      <c r="BS62" s="295"/>
      <c r="BT62" s="295"/>
      <c r="BU62" s="295"/>
      <c r="BV62" s="295"/>
      <c r="BW62" s="296"/>
      <c r="BX62" s="294"/>
      <c r="BY62" s="295"/>
      <c r="BZ62" s="295"/>
      <c r="CA62" s="295"/>
      <c r="CB62" s="295"/>
      <c r="CC62" s="296"/>
      <c r="CD62" s="294"/>
      <c r="CE62" s="295"/>
      <c r="CF62" s="295"/>
      <c r="CG62" s="295"/>
      <c r="CH62" s="295"/>
      <c r="CI62" s="296"/>
    </row>
    <row r="63" spans="1:87" ht="18" customHeight="1" x14ac:dyDescent="0.25">
      <c r="A63" s="75"/>
      <c r="B63" s="327"/>
      <c r="C63" s="328"/>
      <c r="D63" s="328"/>
      <c r="E63" s="328"/>
      <c r="F63" s="328"/>
      <c r="G63" s="328"/>
      <c r="H63" s="328"/>
      <c r="I63" s="328"/>
      <c r="J63" s="328"/>
      <c r="K63" s="328"/>
      <c r="L63" s="328"/>
      <c r="M63" s="328"/>
      <c r="N63" s="328"/>
      <c r="O63" s="328"/>
      <c r="P63" s="328"/>
      <c r="Q63" s="328"/>
      <c r="R63" s="328"/>
      <c r="S63" s="328"/>
      <c r="T63" s="328"/>
      <c r="U63" s="328"/>
      <c r="V63" s="328"/>
      <c r="W63" s="328"/>
      <c r="X63" s="328"/>
      <c r="Y63" s="329"/>
      <c r="Z63" s="336"/>
      <c r="AA63" s="337"/>
      <c r="AB63" s="337"/>
      <c r="AC63" s="337"/>
      <c r="AD63" s="338"/>
      <c r="AE63" s="336"/>
      <c r="AF63" s="337"/>
      <c r="AG63" s="337"/>
      <c r="AH63" s="337"/>
      <c r="AI63" s="337"/>
      <c r="AJ63" s="337"/>
      <c r="AK63" s="300" t="s">
        <v>526</v>
      </c>
      <c r="AL63" s="301"/>
      <c r="AM63" s="301"/>
      <c r="AN63" s="301"/>
      <c r="AO63" s="301"/>
      <c r="AP63" s="301"/>
      <c r="AQ63" s="301"/>
      <c r="AR63" s="301"/>
      <c r="AS63" s="301"/>
      <c r="AT63" s="301"/>
      <c r="AU63" s="301"/>
      <c r="AV63" s="301"/>
      <c r="AW63" s="301"/>
      <c r="AX63" s="603"/>
      <c r="AY63" s="303">
        <v>1</v>
      </c>
      <c r="AZ63" s="304"/>
      <c r="BA63" s="304"/>
      <c r="BB63" s="305"/>
      <c r="BC63" s="307">
        <f t="shared" si="2"/>
        <v>12</v>
      </c>
      <c r="BD63" s="307"/>
      <c r="BE63" s="307"/>
      <c r="BF63" s="308"/>
      <c r="BG63" s="309">
        <v>7925</v>
      </c>
      <c r="BH63" s="310"/>
      <c r="BI63" s="310"/>
      <c r="BJ63" s="311"/>
      <c r="BK63" s="312">
        <f t="shared" si="3"/>
        <v>7925</v>
      </c>
      <c r="BL63" s="313"/>
      <c r="BM63" s="313"/>
      <c r="BN63" s="313"/>
      <c r="BO63" s="313"/>
      <c r="BP63" s="314"/>
      <c r="BQ63" s="294"/>
      <c r="BR63" s="295"/>
      <c r="BS63" s="295"/>
      <c r="BT63" s="295"/>
      <c r="BU63" s="295"/>
      <c r="BV63" s="295"/>
      <c r="BW63" s="296"/>
      <c r="BX63" s="294"/>
      <c r="BY63" s="295"/>
      <c r="BZ63" s="295"/>
      <c r="CA63" s="295"/>
      <c r="CB63" s="295"/>
      <c r="CC63" s="296"/>
      <c r="CD63" s="294"/>
      <c r="CE63" s="295"/>
      <c r="CF63" s="295"/>
      <c r="CG63" s="295"/>
      <c r="CH63" s="295"/>
      <c r="CI63" s="296"/>
    </row>
    <row r="64" spans="1:87" ht="18" customHeight="1" x14ac:dyDescent="0.25">
      <c r="A64" s="75"/>
      <c r="B64" s="327"/>
      <c r="C64" s="328"/>
      <c r="D64" s="328"/>
      <c r="E64" s="328"/>
      <c r="F64" s="328"/>
      <c r="G64" s="328"/>
      <c r="H64" s="328"/>
      <c r="I64" s="328"/>
      <c r="J64" s="328"/>
      <c r="K64" s="328"/>
      <c r="L64" s="328"/>
      <c r="M64" s="328"/>
      <c r="N64" s="328"/>
      <c r="O64" s="328"/>
      <c r="P64" s="328"/>
      <c r="Q64" s="328"/>
      <c r="R64" s="328"/>
      <c r="S64" s="328"/>
      <c r="T64" s="328"/>
      <c r="U64" s="328"/>
      <c r="V64" s="328"/>
      <c r="W64" s="328"/>
      <c r="X64" s="328"/>
      <c r="Y64" s="329"/>
      <c r="Z64" s="336"/>
      <c r="AA64" s="337"/>
      <c r="AB64" s="337"/>
      <c r="AC64" s="337"/>
      <c r="AD64" s="338"/>
      <c r="AE64" s="336"/>
      <c r="AF64" s="337"/>
      <c r="AG64" s="337"/>
      <c r="AH64" s="337"/>
      <c r="AI64" s="337"/>
      <c r="AJ64" s="337"/>
      <c r="AK64" s="300" t="s">
        <v>530</v>
      </c>
      <c r="AL64" s="301"/>
      <c r="AM64" s="301"/>
      <c r="AN64" s="301"/>
      <c r="AO64" s="301"/>
      <c r="AP64" s="301"/>
      <c r="AQ64" s="301"/>
      <c r="AR64" s="301"/>
      <c r="AS64" s="301"/>
      <c r="AT64" s="301"/>
      <c r="AU64" s="301"/>
      <c r="AV64" s="301"/>
      <c r="AW64" s="301"/>
      <c r="AX64" s="603"/>
      <c r="AY64" s="303">
        <v>1</v>
      </c>
      <c r="AZ64" s="304"/>
      <c r="BA64" s="304"/>
      <c r="BB64" s="305"/>
      <c r="BC64" s="307">
        <f t="shared" si="2"/>
        <v>12</v>
      </c>
      <c r="BD64" s="307"/>
      <c r="BE64" s="307"/>
      <c r="BF64" s="308"/>
      <c r="BG64" s="309">
        <v>22629</v>
      </c>
      <c r="BH64" s="310"/>
      <c r="BI64" s="310"/>
      <c r="BJ64" s="311"/>
      <c r="BK64" s="312">
        <f t="shared" si="3"/>
        <v>22629</v>
      </c>
      <c r="BL64" s="313"/>
      <c r="BM64" s="313"/>
      <c r="BN64" s="313"/>
      <c r="BO64" s="313"/>
      <c r="BP64" s="314"/>
      <c r="BQ64" s="294"/>
      <c r="BR64" s="295"/>
      <c r="BS64" s="295"/>
      <c r="BT64" s="295"/>
      <c r="BU64" s="295"/>
      <c r="BV64" s="295"/>
      <c r="BW64" s="296"/>
      <c r="BX64" s="294"/>
      <c r="BY64" s="295"/>
      <c r="BZ64" s="295"/>
      <c r="CA64" s="295"/>
      <c r="CB64" s="295"/>
      <c r="CC64" s="296"/>
      <c r="CD64" s="294"/>
      <c r="CE64" s="295"/>
      <c r="CF64" s="295"/>
      <c r="CG64" s="295"/>
      <c r="CH64" s="295"/>
      <c r="CI64" s="296"/>
    </row>
    <row r="65" spans="1:87" ht="18" customHeight="1" x14ac:dyDescent="0.25">
      <c r="A65" s="75"/>
      <c r="B65" s="327"/>
      <c r="C65" s="328"/>
      <c r="D65" s="328"/>
      <c r="E65" s="328"/>
      <c r="F65" s="328"/>
      <c r="G65" s="328"/>
      <c r="H65" s="328"/>
      <c r="I65" s="328"/>
      <c r="J65" s="328"/>
      <c r="K65" s="328"/>
      <c r="L65" s="328"/>
      <c r="M65" s="328"/>
      <c r="N65" s="328"/>
      <c r="O65" s="328"/>
      <c r="P65" s="328"/>
      <c r="Q65" s="328"/>
      <c r="R65" s="328"/>
      <c r="S65" s="328"/>
      <c r="T65" s="328"/>
      <c r="U65" s="328"/>
      <c r="V65" s="328"/>
      <c r="W65" s="328"/>
      <c r="X65" s="328"/>
      <c r="Y65" s="329"/>
      <c r="Z65" s="336"/>
      <c r="AA65" s="337"/>
      <c r="AB65" s="337"/>
      <c r="AC65" s="337"/>
      <c r="AD65" s="338"/>
      <c r="AE65" s="336"/>
      <c r="AF65" s="337"/>
      <c r="AG65" s="337"/>
      <c r="AH65" s="337"/>
      <c r="AI65" s="337"/>
      <c r="AJ65" s="337"/>
      <c r="AK65" s="300" t="s">
        <v>18</v>
      </c>
      <c r="AL65" s="301"/>
      <c r="AM65" s="301"/>
      <c r="AN65" s="301"/>
      <c r="AO65" s="301"/>
      <c r="AP65" s="301"/>
      <c r="AQ65" s="301"/>
      <c r="AR65" s="301"/>
      <c r="AS65" s="301"/>
      <c r="AT65" s="301"/>
      <c r="AU65" s="301"/>
      <c r="AV65" s="301"/>
      <c r="AW65" s="301"/>
      <c r="AX65" s="603"/>
      <c r="AY65" s="303">
        <v>1</v>
      </c>
      <c r="AZ65" s="304"/>
      <c r="BA65" s="304"/>
      <c r="BB65" s="305"/>
      <c r="BC65" s="307">
        <f t="shared" si="2"/>
        <v>12</v>
      </c>
      <c r="BD65" s="307"/>
      <c r="BE65" s="307"/>
      <c r="BF65" s="308"/>
      <c r="BG65" s="309">
        <v>28961</v>
      </c>
      <c r="BH65" s="310"/>
      <c r="BI65" s="310"/>
      <c r="BJ65" s="311"/>
      <c r="BK65" s="312">
        <f t="shared" si="3"/>
        <v>28961</v>
      </c>
      <c r="BL65" s="313"/>
      <c r="BM65" s="313"/>
      <c r="BN65" s="313"/>
      <c r="BO65" s="313"/>
      <c r="BP65" s="314"/>
      <c r="BQ65" s="294"/>
      <c r="BR65" s="295"/>
      <c r="BS65" s="295"/>
      <c r="BT65" s="295"/>
      <c r="BU65" s="295"/>
      <c r="BV65" s="295"/>
      <c r="BW65" s="296"/>
      <c r="BX65" s="294"/>
      <c r="BY65" s="295"/>
      <c r="BZ65" s="295"/>
      <c r="CA65" s="295"/>
      <c r="CB65" s="295"/>
      <c r="CC65" s="296"/>
      <c r="CD65" s="294"/>
      <c r="CE65" s="295"/>
      <c r="CF65" s="295"/>
      <c r="CG65" s="295"/>
      <c r="CH65" s="295"/>
      <c r="CI65" s="296"/>
    </row>
    <row r="66" spans="1:87" ht="18" customHeight="1" thickBot="1" x14ac:dyDescent="0.3">
      <c r="A66" s="75"/>
      <c r="B66" s="327"/>
      <c r="C66" s="328"/>
      <c r="D66" s="328"/>
      <c r="E66" s="328"/>
      <c r="F66" s="328"/>
      <c r="G66" s="328"/>
      <c r="H66" s="328"/>
      <c r="I66" s="328"/>
      <c r="J66" s="328"/>
      <c r="K66" s="328"/>
      <c r="L66" s="328"/>
      <c r="M66" s="328"/>
      <c r="N66" s="328"/>
      <c r="O66" s="328"/>
      <c r="P66" s="328"/>
      <c r="Q66" s="328"/>
      <c r="R66" s="328"/>
      <c r="S66" s="328"/>
      <c r="T66" s="328"/>
      <c r="U66" s="328"/>
      <c r="V66" s="328"/>
      <c r="W66" s="328"/>
      <c r="X66" s="328"/>
      <c r="Y66" s="329"/>
      <c r="Z66" s="336"/>
      <c r="AA66" s="337"/>
      <c r="AB66" s="337"/>
      <c r="AC66" s="337"/>
      <c r="AD66" s="338"/>
      <c r="AE66" s="336"/>
      <c r="AF66" s="337"/>
      <c r="AG66" s="337"/>
      <c r="AH66" s="337"/>
      <c r="AI66" s="337"/>
      <c r="AJ66" s="337"/>
      <c r="AK66" s="392" t="s">
        <v>37</v>
      </c>
      <c r="AL66" s="393"/>
      <c r="AM66" s="393"/>
      <c r="AN66" s="393"/>
      <c r="AO66" s="393"/>
      <c r="AP66" s="393"/>
      <c r="AQ66" s="393"/>
      <c r="AR66" s="393"/>
      <c r="AS66" s="393"/>
      <c r="AT66" s="393"/>
      <c r="AU66" s="393"/>
      <c r="AV66" s="393"/>
      <c r="AW66" s="393"/>
      <c r="AX66" s="604"/>
      <c r="AY66" s="395">
        <v>1</v>
      </c>
      <c r="AZ66" s="396"/>
      <c r="BA66" s="396"/>
      <c r="BB66" s="397"/>
      <c r="BC66" s="307">
        <f t="shared" si="2"/>
        <v>12</v>
      </c>
      <c r="BD66" s="307"/>
      <c r="BE66" s="307"/>
      <c r="BF66" s="308"/>
      <c r="BG66" s="309">
        <v>11840</v>
      </c>
      <c r="BH66" s="310"/>
      <c r="BI66" s="310"/>
      <c r="BJ66" s="311"/>
      <c r="BK66" s="312">
        <f t="shared" si="3"/>
        <v>11840</v>
      </c>
      <c r="BL66" s="313"/>
      <c r="BM66" s="313"/>
      <c r="BN66" s="313"/>
      <c r="BO66" s="313"/>
      <c r="BP66" s="314"/>
      <c r="BQ66" s="294"/>
      <c r="BR66" s="295"/>
      <c r="BS66" s="295"/>
      <c r="BT66" s="295"/>
      <c r="BU66" s="295"/>
      <c r="BV66" s="295"/>
      <c r="BW66" s="296"/>
      <c r="BX66" s="294"/>
      <c r="BY66" s="295"/>
      <c r="BZ66" s="295"/>
      <c r="CA66" s="295"/>
      <c r="CB66" s="295"/>
      <c r="CC66" s="296"/>
      <c r="CD66" s="294"/>
      <c r="CE66" s="295"/>
      <c r="CF66" s="295"/>
      <c r="CG66" s="295"/>
      <c r="CH66" s="295"/>
      <c r="CI66" s="296"/>
    </row>
    <row r="67" spans="1:87" ht="18" customHeight="1" thickBot="1" x14ac:dyDescent="0.3">
      <c r="A67" s="75"/>
      <c r="B67" s="377"/>
      <c r="C67" s="378"/>
      <c r="D67" s="378"/>
      <c r="E67" s="378"/>
      <c r="F67" s="378"/>
      <c r="G67" s="378"/>
      <c r="H67" s="378"/>
      <c r="I67" s="378"/>
      <c r="J67" s="378"/>
      <c r="K67" s="378"/>
      <c r="L67" s="378"/>
      <c r="M67" s="378"/>
      <c r="N67" s="378"/>
      <c r="O67" s="378"/>
      <c r="P67" s="378"/>
      <c r="Q67" s="378"/>
      <c r="R67" s="378"/>
      <c r="S67" s="378"/>
      <c r="T67" s="378"/>
      <c r="U67" s="378"/>
      <c r="V67" s="378"/>
      <c r="W67" s="378"/>
      <c r="X67" s="378"/>
      <c r="Y67" s="378"/>
      <c r="Z67" s="378"/>
      <c r="AA67" s="378"/>
      <c r="AB67" s="378"/>
      <c r="AC67" s="378"/>
      <c r="AD67" s="378"/>
      <c r="AE67" s="378"/>
      <c r="AF67" s="378"/>
      <c r="AG67" s="378"/>
      <c r="AH67" s="378"/>
      <c r="AI67" s="378"/>
      <c r="AJ67" s="379"/>
      <c r="AK67" s="380" t="s">
        <v>3</v>
      </c>
      <c r="AL67" s="381"/>
      <c r="AM67" s="381"/>
      <c r="AN67" s="381"/>
      <c r="AO67" s="381"/>
      <c r="AP67" s="381"/>
      <c r="AQ67" s="381"/>
      <c r="AR67" s="381"/>
      <c r="AS67" s="381"/>
      <c r="AT67" s="381"/>
      <c r="AU67" s="381"/>
      <c r="AV67" s="381"/>
      <c r="AW67" s="381"/>
      <c r="AX67" s="381"/>
      <c r="AY67" s="381"/>
      <c r="AZ67" s="381"/>
      <c r="BA67" s="381"/>
      <c r="BB67" s="381"/>
      <c r="BC67" s="382"/>
      <c r="BD67" s="382"/>
      <c r="BE67" s="382"/>
      <c r="BF67" s="382"/>
      <c r="BG67" s="382"/>
      <c r="BH67" s="382"/>
      <c r="BI67" s="382"/>
      <c r="BJ67" s="383"/>
      <c r="BK67" s="384">
        <f>SUM(BK56:BK66)</f>
        <v>230075</v>
      </c>
      <c r="BL67" s="385"/>
      <c r="BM67" s="385"/>
      <c r="BN67" s="385"/>
      <c r="BO67" s="385"/>
      <c r="BP67" s="386"/>
      <c r="BQ67" s="387" t="s">
        <v>100</v>
      </c>
      <c r="BR67" s="388"/>
      <c r="BS67" s="388"/>
      <c r="BT67" s="388"/>
      <c r="BU67" s="388"/>
      <c r="BV67" s="388"/>
      <c r="BW67" s="388"/>
      <c r="BX67" s="388"/>
      <c r="BY67" s="388"/>
      <c r="BZ67" s="388"/>
      <c r="CA67" s="388"/>
      <c r="CB67" s="388"/>
      <c r="CC67" s="389"/>
      <c r="CD67" s="390">
        <f>+CD56*AE56</f>
        <v>3318705.8823529407</v>
      </c>
      <c r="CE67" s="390"/>
      <c r="CF67" s="390"/>
      <c r="CG67" s="390"/>
      <c r="CH67" s="390"/>
      <c r="CI67" s="391"/>
    </row>
    <row r="68" spans="1:87" ht="18" customHeight="1" thickBot="1" x14ac:dyDescent="0.3">
      <c r="A68" s="75"/>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BG68" s="78"/>
      <c r="BH68" s="78"/>
      <c r="BI68" s="78"/>
      <c r="BJ68" s="78"/>
      <c r="BK68" s="79"/>
      <c r="BL68" s="79"/>
      <c r="BM68" s="79"/>
      <c r="BN68" s="79"/>
      <c r="BO68" s="79"/>
      <c r="BP68" s="79"/>
      <c r="BQ68" s="79"/>
      <c r="BR68" s="79"/>
      <c r="BS68" s="79"/>
      <c r="BT68" s="79"/>
      <c r="BU68" s="79"/>
      <c r="BV68" s="79"/>
      <c r="BW68" s="79"/>
      <c r="BX68" s="79"/>
      <c r="BY68" s="79"/>
      <c r="BZ68" s="79"/>
      <c r="CA68" s="79"/>
      <c r="CB68" s="79"/>
      <c r="CC68" s="79"/>
      <c r="CD68" s="79"/>
      <c r="CE68" s="79"/>
      <c r="CF68" s="79"/>
      <c r="CG68" s="79"/>
      <c r="CH68" s="79"/>
      <c r="CI68" s="79"/>
    </row>
    <row r="69" spans="1:87" ht="18" customHeight="1" x14ac:dyDescent="0.25">
      <c r="A69" s="75"/>
      <c r="B69" s="348" t="s">
        <v>0</v>
      </c>
      <c r="C69" s="349"/>
      <c r="D69" s="349"/>
      <c r="E69" s="349"/>
      <c r="F69" s="349"/>
      <c r="G69" s="349"/>
      <c r="H69" s="349"/>
      <c r="I69" s="349"/>
      <c r="J69" s="349"/>
      <c r="K69" s="349"/>
      <c r="L69" s="349"/>
      <c r="M69" s="349"/>
      <c r="N69" s="349"/>
      <c r="O69" s="349"/>
      <c r="P69" s="349"/>
      <c r="Q69" s="349"/>
      <c r="R69" s="349"/>
      <c r="S69" s="349"/>
      <c r="T69" s="349"/>
      <c r="U69" s="349"/>
      <c r="V69" s="349"/>
      <c r="W69" s="349"/>
      <c r="X69" s="349"/>
      <c r="Y69" s="350"/>
      <c r="Z69" s="348" t="s">
        <v>80</v>
      </c>
      <c r="AA69" s="349"/>
      <c r="AB69" s="349"/>
      <c r="AC69" s="349"/>
      <c r="AD69" s="350"/>
      <c r="AE69" s="357" t="s">
        <v>79</v>
      </c>
      <c r="AF69" s="358"/>
      <c r="AG69" s="358"/>
      <c r="AH69" s="358"/>
      <c r="AI69" s="358"/>
      <c r="AJ69" s="359"/>
      <c r="AK69" s="357" t="s">
        <v>81</v>
      </c>
      <c r="AL69" s="358"/>
      <c r="AM69" s="358"/>
      <c r="AN69" s="358"/>
      <c r="AO69" s="358"/>
      <c r="AP69" s="358"/>
      <c r="AQ69" s="358"/>
      <c r="AR69" s="358"/>
      <c r="AS69" s="358"/>
      <c r="AT69" s="358"/>
      <c r="AU69" s="358"/>
      <c r="AV69" s="358"/>
      <c r="AW69" s="358"/>
      <c r="AX69" s="359"/>
      <c r="AY69" s="357" t="s">
        <v>1</v>
      </c>
      <c r="AZ69" s="358"/>
      <c r="BA69" s="358"/>
      <c r="BB69" s="359"/>
      <c r="BC69" s="348" t="s">
        <v>104</v>
      </c>
      <c r="BD69" s="349"/>
      <c r="BE69" s="349"/>
      <c r="BF69" s="350"/>
      <c r="BG69" s="366" t="s">
        <v>82</v>
      </c>
      <c r="BH69" s="367"/>
      <c r="BI69" s="367"/>
      <c r="BJ69" s="368"/>
      <c r="BK69" s="315" t="s">
        <v>99</v>
      </c>
      <c r="BL69" s="316"/>
      <c r="BM69" s="316"/>
      <c r="BN69" s="316"/>
      <c r="BO69" s="316"/>
      <c r="BP69" s="317"/>
      <c r="BQ69" s="315" t="s">
        <v>83</v>
      </c>
      <c r="BR69" s="316"/>
      <c r="BS69" s="316"/>
      <c r="BT69" s="316"/>
      <c r="BU69" s="316"/>
      <c r="BV69" s="316"/>
      <c r="BW69" s="317"/>
      <c r="BX69" s="315" t="s">
        <v>84</v>
      </c>
      <c r="BY69" s="316"/>
      <c r="BZ69" s="316"/>
      <c r="CA69" s="316"/>
      <c r="CB69" s="316"/>
      <c r="CC69" s="317"/>
      <c r="CD69" s="315" t="s">
        <v>85</v>
      </c>
      <c r="CE69" s="316"/>
      <c r="CF69" s="316"/>
      <c r="CG69" s="316"/>
      <c r="CH69" s="316"/>
      <c r="CI69" s="317"/>
    </row>
    <row r="70" spans="1:87" ht="18" customHeight="1" x14ac:dyDescent="0.25">
      <c r="A70" s="75"/>
      <c r="B70" s="351"/>
      <c r="C70" s="352"/>
      <c r="D70" s="352"/>
      <c r="E70" s="352"/>
      <c r="F70" s="352"/>
      <c r="G70" s="352"/>
      <c r="H70" s="352"/>
      <c r="I70" s="352"/>
      <c r="J70" s="352"/>
      <c r="K70" s="352"/>
      <c r="L70" s="352"/>
      <c r="M70" s="352"/>
      <c r="N70" s="352"/>
      <c r="O70" s="352"/>
      <c r="P70" s="352"/>
      <c r="Q70" s="352"/>
      <c r="R70" s="352"/>
      <c r="S70" s="352"/>
      <c r="T70" s="352"/>
      <c r="U70" s="352"/>
      <c r="V70" s="352"/>
      <c r="W70" s="352"/>
      <c r="X70" s="352"/>
      <c r="Y70" s="353"/>
      <c r="Z70" s="351"/>
      <c r="AA70" s="352"/>
      <c r="AB70" s="352"/>
      <c r="AC70" s="352"/>
      <c r="AD70" s="353"/>
      <c r="AE70" s="360"/>
      <c r="AF70" s="361"/>
      <c r="AG70" s="361"/>
      <c r="AH70" s="361"/>
      <c r="AI70" s="361"/>
      <c r="AJ70" s="362"/>
      <c r="AK70" s="360"/>
      <c r="AL70" s="361"/>
      <c r="AM70" s="361"/>
      <c r="AN70" s="361"/>
      <c r="AO70" s="361"/>
      <c r="AP70" s="361"/>
      <c r="AQ70" s="361"/>
      <c r="AR70" s="361"/>
      <c r="AS70" s="361"/>
      <c r="AT70" s="361"/>
      <c r="AU70" s="361"/>
      <c r="AV70" s="361"/>
      <c r="AW70" s="361"/>
      <c r="AX70" s="362"/>
      <c r="AY70" s="360"/>
      <c r="AZ70" s="361"/>
      <c r="BA70" s="361"/>
      <c r="BB70" s="362"/>
      <c r="BC70" s="351"/>
      <c r="BD70" s="352"/>
      <c r="BE70" s="352"/>
      <c r="BF70" s="353"/>
      <c r="BG70" s="369"/>
      <c r="BH70" s="370"/>
      <c r="BI70" s="370"/>
      <c r="BJ70" s="371"/>
      <c r="BK70" s="318"/>
      <c r="BL70" s="319"/>
      <c r="BM70" s="319"/>
      <c r="BN70" s="319"/>
      <c r="BO70" s="319"/>
      <c r="BP70" s="320"/>
      <c r="BQ70" s="318"/>
      <c r="BR70" s="319"/>
      <c r="BS70" s="319"/>
      <c r="BT70" s="319"/>
      <c r="BU70" s="319"/>
      <c r="BV70" s="319"/>
      <c r="BW70" s="320"/>
      <c r="BX70" s="318"/>
      <c r="BY70" s="319"/>
      <c r="BZ70" s="319"/>
      <c r="CA70" s="319"/>
      <c r="CB70" s="319"/>
      <c r="CC70" s="320"/>
      <c r="CD70" s="318"/>
      <c r="CE70" s="319"/>
      <c r="CF70" s="319"/>
      <c r="CG70" s="319"/>
      <c r="CH70" s="319"/>
      <c r="CI70" s="320"/>
    </row>
    <row r="71" spans="1:87" ht="18" customHeight="1" thickBot="1" x14ac:dyDescent="0.3">
      <c r="A71" s="75"/>
      <c r="B71" s="354"/>
      <c r="C71" s="355"/>
      <c r="D71" s="355"/>
      <c r="E71" s="355"/>
      <c r="F71" s="355"/>
      <c r="G71" s="355"/>
      <c r="H71" s="355"/>
      <c r="I71" s="355"/>
      <c r="J71" s="355"/>
      <c r="K71" s="355"/>
      <c r="L71" s="355"/>
      <c r="M71" s="355"/>
      <c r="N71" s="355"/>
      <c r="O71" s="355"/>
      <c r="P71" s="355"/>
      <c r="Q71" s="355"/>
      <c r="R71" s="355"/>
      <c r="S71" s="355"/>
      <c r="T71" s="355"/>
      <c r="U71" s="355"/>
      <c r="V71" s="355"/>
      <c r="W71" s="355"/>
      <c r="X71" s="355"/>
      <c r="Y71" s="356"/>
      <c r="Z71" s="354"/>
      <c r="AA71" s="355"/>
      <c r="AB71" s="355"/>
      <c r="AC71" s="355"/>
      <c r="AD71" s="356"/>
      <c r="AE71" s="363"/>
      <c r="AF71" s="364"/>
      <c r="AG71" s="364"/>
      <c r="AH71" s="364"/>
      <c r="AI71" s="364"/>
      <c r="AJ71" s="365"/>
      <c r="AK71" s="360"/>
      <c r="AL71" s="361"/>
      <c r="AM71" s="361"/>
      <c r="AN71" s="361"/>
      <c r="AO71" s="361"/>
      <c r="AP71" s="361"/>
      <c r="AQ71" s="361"/>
      <c r="AR71" s="361"/>
      <c r="AS71" s="361"/>
      <c r="AT71" s="361"/>
      <c r="AU71" s="361"/>
      <c r="AV71" s="361"/>
      <c r="AW71" s="361"/>
      <c r="AX71" s="362"/>
      <c r="AY71" s="360"/>
      <c r="AZ71" s="361"/>
      <c r="BA71" s="361"/>
      <c r="BB71" s="362"/>
      <c r="BC71" s="351"/>
      <c r="BD71" s="352"/>
      <c r="BE71" s="352"/>
      <c r="BF71" s="353"/>
      <c r="BG71" s="369"/>
      <c r="BH71" s="370"/>
      <c r="BI71" s="370"/>
      <c r="BJ71" s="371"/>
      <c r="BK71" s="318"/>
      <c r="BL71" s="319"/>
      <c r="BM71" s="319"/>
      <c r="BN71" s="319"/>
      <c r="BO71" s="319"/>
      <c r="BP71" s="320"/>
      <c r="BQ71" s="321"/>
      <c r="BR71" s="322"/>
      <c r="BS71" s="322"/>
      <c r="BT71" s="322"/>
      <c r="BU71" s="322"/>
      <c r="BV71" s="322"/>
      <c r="BW71" s="323"/>
      <c r="BX71" s="321"/>
      <c r="BY71" s="322"/>
      <c r="BZ71" s="322"/>
      <c r="CA71" s="322"/>
      <c r="CB71" s="322"/>
      <c r="CC71" s="323"/>
      <c r="CD71" s="321"/>
      <c r="CE71" s="322"/>
      <c r="CF71" s="322"/>
      <c r="CG71" s="322"/>
      <c r="CH71" s="322"/>
      <c r="CI71" s="323"/>
    </row>
    <row r="72" spans="1:87" ht="18" customHeight="1" x14ac:dyDescent="0.25">
      <c r="A72" s="75"/>
      <c r="B72" s="324" t="s">
        <v>386</v>
      </c>
      <c r="C72" s="325"/>
      <c r="D72" s="325"/>
      <c r="E72" s="325"/>
      <c r="F72" s="325"/>
      <c r="G72" s="325"/>
      <c r="H72" s="325"/>
      <c r="I72" s="325"/>
      <c r="J72" s="325"/>
      <c r="K72" s="325"/>
      <c r="L72" s="325"/>
      <c r="M72" s="325"/>
      <c r="N72" s="325"/>
      <c r="O72" s="325"/>
      <c r="P72" s="325"/>
      <c r="Q72" s="325"/>
      <c r="R72" s="325"/>
      <c r="S72" s="325"/>
      <c r="T72" s="325"/>
      <c r="U72" s="325"/>
      <c r="V72" s="325"/>
      <c r="W72" s="325"/>
      <c r="X72" s="325"/>
      <c r="Y72" s="326"/>
      <c r="Z72" s="333" t="s">
        <v>402</v>
      </c>
      <c r="AA72" s="334"/>
      <c r="AB72" s="334"/>
      <c r="AC72" s="334"/>
      <c r="AD72" s="335"/>
      <c r="AE72" s="333">
        <v>12</v>
      </c>
      <c r="AF72" s="334"/>
      <c r="AG72" s="334"/>
      <c r="AH72" s="334"/>
      <c r="AI72" s="334"/>
      <c r="AJ72" s="334"/>
      <c r="AK72" s="342" t="s">
        <v>41</v>
      </c>
      <c r="AL72" s="343"/>
      <c r="AM72" s="343"/>
      <c r="AN72" s="343"/>
      <c r="AO72" s="343"/>
      <c r="AP72" s="343"/>
      <c r="AQ72" s="343"/>
      <c r="AR72" s="343"/>
      <c r="AS72" s="343"/>
      <c r="AT72" s="343"/>
      <c r="AU72" s="343"/>
      <c r="AV72" s="343"/>
      <c r="AW72" s="343"/>
      <c r="AX72" s="344"/>
      <c r="AY72" s="409">
        <v>0.25</v>
      </c>
      <c r="AZ72" s="346"/>
      <c r="BA72" s="346"/>
      <c r="BB72" s="410"/>
      <c r="BC72" s="345">
        <f>+$AE$72*AY72</f>
        <v>3</v>
      </c>
      <c r="BD72" s="346"/>
      <c r="BE72" s="346"/>
      <c r="BF72" s="347"/>
      <c r="BG72" s="285">
        <v>22629</v>
      </c>
      <c r="BH72" s="286"/>
      <c r="BI72" s="286"/>
      <c r="BJ72" s="287"/>
      <c r="BK72" s="288">
        <f>+AY72*BG72</f>
        <v>5657.25</v>
      </c>
      <c r="BL72" s="289"/>
      <c r="BM72" s="289"/>
      <c r="BN72" s="289"/>
      <c r="BO72" s="289"/>
      <c r="BP72" s="290"/>
      <c r="BQ72" s="291">
        <v>1000</v>
      </c>
      <c r="BR72" s="292"/>
      <c r="BS72" s="292"/>
      <c r="BT72" s="292"/>
      <c r="BU72" s="292"/>
      <c r="BV72" s="292"/>
      <c r="BW72" s="293"/>
      <c r="BX72" s="291">
        <f>+(((BK83+BQ72)*15)/85)</f>
        <v>11161.14705882353</v>
      </c>
      <c r="BY72" s="292"/>
      <c r="BZ72" s="292"/>
      <c r="CA72" s="292"/>
      <c r="CB72" s="292"/>
      <c r="CC72" s="293"/>
      <c r="CD72" s="291">
        <f>+BK83+BQ72+BX72</f>
        <v>74407.647058823524</v>
      </c>
      <c r="CE72" s="292"/>
      <c r="CF72" s="292"/>
      <c r="CG72" s="292"/>
      <c r="CH72" s="292"/>
      <c r="CI72" s="293"/>
    </row>
    <row r="73" spans="1:87" ht="18" customHeight="1" x14ac:dyDescent="0.25">
      <c r="A73" s="75"/>
      <c r="B73" s="327"/>
      <c r="C73" s="328"/>
      <c r="D73" s="328"/>
      <c r="E73" s="328"/>
      <c r="F73" s="328"/>
      <c r="G73" s="328"/>
      <c r="H73" s="328"/>
      <c r="I73" s="328"/>
      <c r="J73" s="328"/>
      <c r="K73" s="328"/>
      <c r="L73" s="328"/>
      <c r="M73" s="328"/>
      <c r="N73" s="328"/>
      <c r="O73" s="328"/>
      <c r="P73" s="328"/>
      <c r="Q73" s="328"/>
      <c r="R73" s="328"/>
      <c r="S73" s="328"/>
      <c r="T73" s="328"/>
      <c r="U73" s="328"/>
      <c r="V73" s="328"/>
      <c r="W73" s="328"/>
      <c r="X73" s="328"/>
      <c r="Y73" s="329"/>
      <c r="Z73" s="336"/>
      <c r="AA73" s="337"/>
      <c r="AB73" s="337"/>
      <c r="AC73" s="337"/>
      <c r="AD73" s="338"/>
      <c r="AE73" s="336"/>
      <c r="AF73" s="337"/>
      <c r="AG73" s="337"/>
      <c r="AH73" s="337"/>
      <c r="AI73" s="337"/>
      <c r="AJ73" s="337"/>
      <c r="AK73" s="300" t="s">
        <v>23</v>
      </c>
      <c r="AL73" s="301"/>
      <c r="AM73" s="301"/>
      <c r="AN73" s="301"/>
      <c r="AO73" s="301"/>
      <c r="AP73" s="301"/>
      <c r="AQ73" s="301"/>
      <c r="AR73" s="301"/>
      <c r="AS73" s="301"/>
      <c r="AT73" s="301"/>
      <c r="AU73" s="301"/>
      <c r="AV73" s="301"/>
      <c r="AW73" s="301"/>
      <c r="AX73" s="302"/>
      <c r="AY73" s="407">
        <v>0.25</v>
      </c>
      <c r="AZ73" s="304"/>
      <c r="BA73" s="304"/>
      <c r="BB73" s="408"/>
      <c r="BC73" s="306">
        <f t="shared" ref="BC73:BC82" si="4">+$AE$72*AY73</f>
        <v>3</v>
      </c>
      <c r="BD73" s="307"/>
      <c r="BE73" s="307"/>
      <c r="BF73" s="308"/>
      <c r="BG73" s="309">
        <v>7925</v>
      </c>
      <c r="BH73" s="310"/>
      <c r="BI73" s="310"/>
      <c r="BJ73" s="311"/>
      <c r="BK73" s="312">
        <f t="shared" ref="BK73:BK82" si="5">+AY73*BG73</f>
        <v>1981.25</v>
      </c>
      <c r="BL73" s="313"/>
      <c r="BM73" s="313"/>
      <c r="BN73" s="313"/>
      <c r="BO73" s="313"/>
      <c r="BP73" s="314"/>
      <c r="BQ73" s="294"/>
      <c r="BR73" s="295"/>
      <c r="BS73" s="295"/>
      <c r="BT73" s="295"/>
      <c r="BU73" s="295"/>
      <c r="BV73" s="295"/>
      <c r="BW73" s="296"/>
      <c r="BX73" s="294"/>
      <c r="BY73" s="295"/>
      <c r="BZ73" s="295"/>
      <c r="CA73" s="295"/>
      <c r="CB73" s="295"/>
      <c r="CC73" s="296"/>
      <c r="CD73" s="294"/>
      <c r="CE73" s="295"/>
      <c r="CF73" s="295"/>
      <c r="CG73" s="295"/>
      <c r="CH73" s="295"/>
      <c r="CI73" s="296"/>
    </row>
    <row r="74" spans="1:87" ht="18" customHeight="1" x14ac:dyDescent="0.25">
      <c r="A74" s="75"/>
      <c r="B74" s="327"/>
      <c r="C74" s="328"/>
      <c r="D74" s="328"/>
      <c r="E74" s="328"/>
      <c r="F74" s="328"/>
      <c r="G74" s="328"/>
      <c r="H74" s="328"/>
      <c r="I74" s="328"/>
      <c r="J74" s="328"/>
      <c r="K74" s="328"/>
      <c r="L74" s="328"/>
      <c r="M74" s="328"/>
      <c r="N74" s="328"/>
      <c r="O74" s="328"/>
      <c r="P74" s="328"/>
      <c r="Q74" s="328"/>
      <c r="R74" s="328"/>
      <c r="S74" s="328"/>
      <c r="T74" s="328"/>
      <c r="U74" s="328"/>
      <c r="V74" s="328"/>
      <c r="W74" s="328"/>
      <c r="X74" s="328"/>
      <c r="Y74" s="329"/>
      <c r="Z74" s="336"/>
      <c r="AA74" s="337"/>
      <c r="AB74" s="337"/>
      <c r="AC74" s="337"/>
      <c r="AD74" s="338"/>
      <c r="AE74" s="336"/>
      <c r="AF74" s="337"/>
      <c r="AG74" s="337"/>
      <c r="AH74" s="337"/>
      <c r="AI74" s="337"/>
      <c r="AJ74" s="337"/>
      <c r="AK74" s="300" t="s">
        <v>527</v>
      </c>
      <c r="AL74" s="301"/>
      <c r="AM74" s="301"/>
      <c r="AN74" s="301"/>
      <c r="AO74" s="301"/>
      <c r="AP74" s="301"/>
      <c r="AQ74" s="301"/>
      <c r="AR74" s="301"/>
      <c r="AS74" s="301"/>
      <c r="AT74" s="301"/>
      <c r="AU74" s="301"/>
      <c r="AV74" s="301"/>
      <c r="AW74" s="301"/>
      <c r="AX74" s="302"/>
      <c r="AY74" s="407">
        <v>0.5</v>
      </c>
      <c r="AZ74" s="304"/>
      <c r="BA74" s="304"/>
      <c r="BB74" s="408"/>
      <c r="BC74" s="306">
        <f t="shared" si="4"/>
        <v>6</v>
      </c>
      <c r="BD74" s="307"/>
      <c r="BE74" s="307"/>
      <c r="BF74" s="308"/>
      <c r="BG74" s="309">
        <v>18911</v>
      </c>
      <c r="BH74" s="310"/>
      <c r="BI74" s="310"/>
      <c r="BJ74" s="311"/>
      <c r="BK74" s="312">
        <f t="shared" si="5"/>
        <v>9455.5</v>
      </c>
      <c r="BL74" s="313"/>
      <c r="BM74" s="313"/>
      <c r="BN74" s="313"/>
      <c r="BO74" s="313"/>
      <c r="BP74" s="314"/>
      <c r="BQ74" s="294"/>
      <c r="BR74" s="295"/>
      <c r="BS74" s="295"/>
      <c r="BT74" s="295"/>
      <c r="BU74" s="295"/>
      <c r="BV74" s="295"/>
      <c r="BW74" s="296"/>
      <c r="BX74" s="294"/>
      <c r="BY74" s="295"/>
      <c r="BZ74" s="295"/>
      <c r="CA74" s="295"/>
      <c r="CB74" s="295"/>
      <c r="CC74" s="296"/>
      <c r="CD74" s="294"/>
      <c r="CE74" s="295"/>
      <c r="CF74" s="295"/>
      <c r="CG74" s="295"/>
      <c r="CH74" s="295"/>
      <c r="CI74" s="296"/>
    </row>
    <row r="75" spans="1:87" ht="18" customHeight="1" x14ac:dyDescent="0.25">
      <c r="A75" s="75"/>
      <c r="B75" s="327"/>
      <c r="C75" s="328"/>
      <c r="D75" s="328"/>
      <c r="E75" s="328"/>
      <c r="F75" s="328"/>
      <c r="G75" s="328"/>
      <c r="H75" s="328"/>
      <c r="I75" s="328"/>
      <c r="J75" s="328"/>
      <c r="K75" s="328"/>
      <c r="L75" s="328"/>
      <c r="M75" s="328"/>
      <c r="N75" s="328"/>
      <c r="O75" s="328"/>
      <c r="P75" s="328"/>
      <c r="Q75" s="328"/>
      <c r="R75" s="328"/>
      <c r="S75" s="328"/>
      <c r="T75" s="328"/>
      <c r="U75" s="328"/>
      <c r="V75" s="328"/>
      <c r="W75" s="328"/>
      <c r="X75" s="328"/>
      <c r="Y75" s="329"/>
      <c r="Z75" s="336"/>
      <c r="AA75" s="337"/>
      <c r="AB75" s="337"/>
      <c r="AC75" s="337"/>
      <c r="AD75" s="338"/>
      <c r="AE75" s="336"/>
      <c r="AF75" s="337"/>
      <c r="AG75" s="337"/>
      <c r="AH75" s="337"/>
      <c r="AI75" s="337"/>
      <c r="AJ75" s="337"/>
      <c r="AK75" s="300" t="s">
        <v>13</v>
      </c>
      <c r="AL75" s="301"/>
      <c r="AM75" s="301"/>
      <c r="AN75" s="301"/>
      <c r="AO75" s="301"/>
      <c r="AP75" s="301"/>
      <c r="AQ75" s="301"/>
      <c r="AR75" s="301"/>
      <c r="AS75" s="301"/>
      <c r="AT75" s="301"/>
      <c r="AU75" s="301"/>
      <c r="AV75" s="301"/>
      <c r="AW75" s="301"/>
      <c r="AX75" s="302"/>
      <c r="AY75" s="407">
        <v>0.25</v>
      </c>
      <c r="AZ75" s="304"/>
      <c r="BA75" s="304"/>
      <c r="BB75" s="408"/>
      <c r="BC75" s="306">
        <f t="shared" si="4"/>
        <v>3</v>
      </c>
      <c r="BD75" s="307"/>
      <c r="BE75" s="307"/>
      <c r="BF75" s="308"/>
      <c r="BG75" s="309">
        <v>40826</v>
      </c>
      <c r="BH75" s="310"/>
      <c r="BI75" s="310"/>
      <c r="BJ75" s="311"/>
      <c r="BK75" s="312">
        <f t="shared" si="5"/>
        <v>10206.5</v>
      </c>
      <c r="BL75" s="313"/>
      <c r="BM75" s="313"/>
      <c r="BN75" s="313"/>
      <c r="BO75" s="313"/>
      <c r="BP75" s="314"/>
      <c r="BQ75" s="294"/>
      <c r="BR75" s="295"/>
      <c r="BS75" s="295"/>
      <c r="BT75" s="295"/>
      <c r="BU75" s="295"/>
      <c r="BV75" s="295"/>
      <c r="BW75" s="296"/>
      <c r="BX75" s="294"/>
      <c r="BY75" s="295"/>
      <c r="BZ75" s="295"/>
      <c r="CA75" s="295"/>
      <c r="CB75" s="295"/>
      <c r="CC75" s="296"/>
      <c r="CD75" s="294"/>
      <c r="CE75" s="295"/>
      <c r="CF75" s="295"/>
      <c r="CG75" s="295"/>
      <c r="CH75" s="295"/>
      <c r="CI75" s="296"/>
    </row>
    <row r="76" spans="1:87" ht="18" customHeight="1" x14ac:dyDescent="0.25">
      <c r="A76" s="75"/>
      <c r="B76" s="327"/>
      <c r="C76" s="328"/>
      <c r="D76" s="328"/>
      <c r="E76" s="328"/>
      <c r="F76" s="328"/>
      <c r="G76" s="328"/>
      <c r="H76" s="328"/>
      <c r="I76" s="328"/>
      <c r="J76" s="328"/>
      <c r="K76" s="328"/>
      <c r="L76" s="328"/>
      <c r="M76" s="328"/>
      <c r="N76" s="328"/>
      <c r="O76" s="328"/>
      <c r="P76" s="328"/>
      <c r="Q76" s="328"/>
      <c r="R76" s="328"/>
      <c r="S76" s="328"/>
      <c r="T76" s="328"/>
      <c r="U76" s="328"/>
      <c r="V76" s="328"/>
      <c r="W76" s="328"/>
      <c r="X76" s="328"/>
      <c r="Y76" s="329"/>
      <c r="Z76" s="336"/>
      <c r="AA76" s="337"/>
      <c r="AB76" s="337"/>
      <c r="AC76" s="337"/>
      <c r="AD76" s="338"/>
      <c r="AE76" s="336"/>
      <c r="AF76" s="337"/>
      <c r="AG76" s="337"/>
      <c r="AH76" s="337"/>
      <c r="AI76" s="337"/>
      <c r="AJ76" s="337"/>
      <c r="AK76" s="300" t="s">
        <v>40</v>
      </c>
      <c r="AL76" s="301"/>
      <c r="AM76" s="301"/>
      <c r="AN76" s="301"/>
      <c r="AO76" s="301"/>
      <c r="AP76" s="301"/>
      <c r="AQ76" s="301"/>
      <c r="AR76" s="301"/>
      <c r="AS76" s="301"/>
      <c r="AT76" s="301"/>
      <c r="AU76" s="301"/>
      <c r="AV76" s="301"/>
      <c r="AW76" s="301"/>
      <c r="AX76" s="302"/>
      <c r="AY76" s="407">
        <v>0.25</v>
      </c>
      <c r="AZ76" s="304"/>
      <c r="BA76" s="304"/>
      <c r="BB76" s="408"/>
      <c r="BC76" s="306">
        <f t="shared" si="4"/>
        <v>3</v>
      </c>
      <c r="BD76" s="307"/>
      <c r="BE76" s="307"/>
      <c r="BF76" s="308"/>
      <c r="BG76" s="309">
        <v>26988</v>
      </c>
      <c r="BH76" s="310"/>
      <c r="BI76" s="310"/>
      <c r="BJ76" s="311"/>
      <c r="BK76" s="312">
        <f t="shared" si="5"/>
        <v>6747</v>
      </c>
      <c r="BL76" s="313"/>
      <c r="BM76" s="313"/>
      <c r="BN76" s="313"/>
      <c r="BO76" s="313"/>
      <c r="BP76" s="314"/>
      <c r="BQ76" s="294"/>
      <c r="BR76" s="295"/>
      <c r="BS76" s="295"/>
      <c r="BT76" s="295"/>
      <c r="BU76" s="295"/>
      <c r="BV76" s="295"/>
      <c r="BW76" s="296"/>
      <c r="BX76" s="294"/>
      <c r="BY76" s="295"/>
      <c r="BZ76" s="295"/>
      <c r="CA76" s="295"/>
      <c r="CB76" s="295"/>
      <c r="CC76" s="296"/>
      <c r="CD76" s="294"/>
      <c r="CE76" s="295"/>
      <c r="CF76" s="295"/>
      <c r="CG76" s="295"/>
      <c r="CH76" s="295"/>
      <c r="CI76" s="296"/>
    </row>
    <row r="77" spans="1:87" ht="18" customHeight="1" x14ac:dyDescent="0.25">
      <c r="A77" s="75"/>
      <c r="B77" s="327"/>
      <c r="C77" s="328"/>
      <c r="D77" s="328"/>
      <c r="E77" s="328"/>
      <c r="F77" s="328"/>
      <c r="G77" s="328"/>
      <c r="H77" s="328"/>
      <c r="I77" s="328"/>
      <c r="J77" s="328"/>
      <c r="K77" s="328"/>
      <c r="L77" s="328"/>
      <c r="M77" s="328"/>
      <c r="N77" s="328"/>
      <c r="O77" s="328"/>
      <c r="P77" s="328"/>
      <c r="Q77" s="328"/>
      <c r="R77" s="328"/>
      <c r="S77" s="328"/>
      <c r="T77" s="328"/>
      <c r="U77" s="328"/>
      <c r="V77" s="328"/>
      <c r="W77" s="328"/>
      <c r="X77" s="328"/>
      <c r="Y77" s="329"/>
      <c r="Z77" s="336"/>
      <c r="AA77" s="337"/>
      <c r="AB77" s="337"/>
      <c r="AC77" s="337"/>
      <c r="AD77" s="338"/>
      <c r="AE77" s="336"/>
      <c r="AF77" s="337"/>
      <c r="AG77" s="337"/>
      <c r="AH77" s="337"/>
      <c r="AI77" s="337"/>
      <c r="AJ77" s="337"/>
      <c r="AK77" s="300" t="s">
        <v>528</v>
      </c>
      <c r="AL77" s="301"/>
      <c r="AM77" s="301"/>
      <c r="AN77" s="301"/>
      <c r="AO77" s="301"/>
      <c r="AP77" s="301"/>
      <c r="AQ77" s="301"/>
      <c r="AR77" s="301"/>
      <c r="AS77" s="301"/>
      <c r="AT77" s="301"/>
      <c r="AU77" s="301"/>
      <c r="AV77" s="301"/>
      <c r="AW77" s="301"/>
      <c r="AX77" s="302"/>
      <c r="AY77" s="407">
        <v>0.25</v>
      </c>
      <c r="AZ77" s="304"/>
      <c r="BA77" s="304"/>
      <c r="BB77" s="408"/>
      <c r="BC77" s="306">
        <f t="shared" si="4"/>
        <v>3</v>
      </c>
      <c r="BD77" s="307"/>
      <c r="BE77" s="307"/>
      <c r="BF77" s="308"/>
      <c r="BG77" s="309">
        <v>22530</v>
      </c>
      <c r="BH77" s="310"/>
      <c r="BI77" s="310"/>
      <c r="BJ77" s="311"/>
      <c r="BK77" s="312">
        <f t="shared" si="5"/>
        <v>5632.5</v>
      </c>
      <c r="BL77" s="313"/>
      <c r="BM77" s="313"/>
      <c r="BN77" s="313"/>
      <c r="BO77" s="313"/>
      <c r="BP77" s="314"/>
      <c r="BQ77" s="294"/>
      <c r="BR77" s="295"/>
      <c r="BS77" s="295"/>
      <c r="BT77" s="295"/>
      <c r="BU77" s="295"/>
      <c r="BV77" s="295"/>
      <c r="BW77" s="296"/>
      <c r="BX77" s="294"/>
      <c r="BY77" s="295"/>
      <c r="BZ77" s="295"/>
      <c r="CA77" s="295"/>
      <c r="CB77" s="295"/>
      <c r="CC77" s="296"/>
      <c r="CD77" s="294"/>
      <c r="CE77" s="295"/>
      <c r="CF77" s="295"/>
      <c r="CG77" s="295"/>
      <c r="CH77" s="295"/>
      <c r="CI77" s="296"/>
    </row>
    <row r="78" spans="1:87" ht="18" customHeight="1" x14ac:dyDescent="0.25">
      <c r="A78" s="75"/>
      <c r="B78" s="327"/>
      <c r="C78" s="328"/>
      <c r="D78" s="328"/>
      <c r="E78" s="328"/>
      <c r="F78" s="328"/>
      <c r="G78" s="328"/>
      <c r="H78" s="328"/>
      <c r="I78" s="328"/>
      <c r="J78" s="328"/>
      <c r="K78" s="328"/>
      <c r="L78" s="328"/>
      <c r="M78" s="328"/>
      <c r="N78" s="328"/>
      <c r="O78" s="328"/>
      <c r="P78" s="328"/>
      <c r="Q78" s="328"/>
      <c r="R78" s="328"/>
      <c r="S78" s="328"/>
      <c r="T78" s="328"/>
      <c r="U78" s="328"/>
      <c r="V78" s="328"/>
      <c r="W78" s="328"/>
      <c r="X78" s="328"/>
      <c r="Y78" s="329"/>
      <c r="Z78" s="336"/>
      <c r="AA78" s="337"/>
      <c r="AB78" s="337"/>
      <c r="AC78" s="337"/>
      <c r="AD78" s="338"/>
      <c r="AE78" s="336"/>
      <c r="AF78" s="337"/>
      <c r="AG78" s="337"/>
      <c r="AH78" s="337"/>
      <c r="AI78" s="337"/>
      <c r="AJ78" s="337"/>
      <c r="AK78" s="300" t="s">
        <v>529</v>
      </c>
      <c r="AL78" s="301"/>
      <c r="AM78" s="301"/>
      <c r="AN78" s="301"/>
      <c r="AO78" s="301"/>
      <c r="AP78" s="301"/>
      <c r="AQ78" s="301"/>
      <c r="AR78" s="301"/>
      <c r="AS78" s="301"/>
      <c r="AT78" s="301"/>
      <c r="AU78" s="301"/>
      <c r="AV78" s="301"/>
      <c r="AW78" s="301"/>
      <c r="AX78" s="302"/>
      <c r="AY78" s="407">
        <v>0.25</v>
      </c>
      <c r="AZ78" s="304"/>
      <c r="BA78" s="304"/>
      <c r="BB78" s="408"/>
      <c r="BC78" s="306">
        <f t="shared" si="4"/>
        <v>3</v>
      </c>
      <c r="BD78" s="307"/>
      <c r="BE78" s="307"/>
      <c r="BF78" s="308"/>
      <c r="BG78" s="309">
        <v>18911</v>
      </c>
      <c r="BH78" s="310"/>
      <c r="BI78" s="310"/>
      <c r="BJ78" s="311"/>
      <c r="BK78" s="312">
        <f t="shared" si="5"/>
        <v>4727.75</v>
      </c>
      <c r="BL78" s="313"/>
      <c r="BM78" s="313"/>
      <c r="BN78" s="313"/>
      <c r="BO78" s="313"/>
      <c r="BP78" s="314"/>
      <c r="BQ78" s="294"/>
      <c r="BR78" s="295"/>
      <c r="BS78" s="295"/>
      <c r="BT78" s="295"/>
      <c r="BU78" s="295"/>
      <c r="BV78" s="295"/>
      <c r="BW78" s="296"/>
      <c r="BX78" s="294"/>
      <c r="BY78" s="295"/>
      <c r="BZ78" s="295"/>
      <c r="CA78" s="295"/>
      <c r="CB78" s="295"/>
      <c r="CC78" s="296"/>
      <c r="CD78" s="294"/>
      <c r="CE78" s="295"/>
      <c r="CF78" s="295"/>
      <c r="CG78" s="295"/>
      <c r="CH78" s="295"/>
      <c r="CI78" s="296"/>
    </row>
    <row r="79" spans="1:87" ht="18" customHeight="1" x14ac:dyDescent="0.25">
      <c r="A79" s="75"/>
      <c r="B79" s="327"/>
      <c r="C79" s="328"/>
      <c r="D79" s="328"/>
      <c r="E79" s="328"/>
      <c r="F79" s="328"/>
      <c r="G79" s="328"/>
      <c r="H79" s="328"/>
      <c r="I79" s="328"/>
      <c r="J79" s="328"/>
      <c r="K79" s="328"/>
      <c r="L79" s="328"/>
      <c r="M79" s="328"/>
      <c r="N79" s="328"/>
      <c r="O79" s="328"/>
      <c r="P79" s="328"/>
      <c r="Q79" s="328"/>
      <c r="R79" s="328"/>
      <c r="S79" s="328"/>
      <c r="T79" s="328"/>
      <c r="U79" s="328"/>
      <c r="V79" s="328"/>
      <c r="W79" s="328"/>
      <c r="X79" s="328"/>
      <c r="Y79" s="329"/>
      <c r="Z79" s="336"/>
      <c r="AA79" s="337"/>
      <c r="AB79" s="337"/>
      <c r="AC79" s="337"/>
      <c r="AD79" s="338"/>
      <c r="AE79" s="336"/>
      <c r="AF79" s="337"/>
      <c r="AG79" s="337"/>
      <c r="AH79" s="337"/>
      <c r="AI79" s="337"/>
      <c r="AJ79" s="337"/>
      <c r="AK79" s="300" t="s">
        <v>526</v>
      </c>
      <c r="AL79" s="301"/>
      <c r="AM79" s="301"/>
      <c r="AN79" s="301"/>
      <c r="AO79" s="301"/>
      <c r="AP79" s="301"/>
      <c r="AQ79" s="301"/>
      <c r="AR79" s="301"/>
      <c r="AS79" s="301"/>
      <c r="AT79" s="301"/>
      <c r="AU79" s="301"/>
      <c r="AV79" s="301"/>
      <c r="AW79" s="301"/>
      <c r="AX79" s="302"/>
      <c r="AY79" s="407">
        <v>0.25</v>
      </c>
      <c r="AZ79" s="304"/>
      <c r="BA79" s="304"/>
      <c r="BB79" s="408"/>
      <c r="BC79" s="306">
        <f t="shared" si="4"/>
        <v>3</v>
      </c>
      <c r="BD79" s="307"/>
      <c r="BE79" s="307"/>
      <c r="BF79" s="308"/>
      <c r="BG79" s="309">
        <v>7925</v>
      </c>
      <c r="BH79" s="310"/>
      <c r="BI79" s="310"/>
      <c r="BJ79" s="311"/>
      <c r="BK79" s="312">
        <f t="shared" si="5"/>
        <v>1981.25</v>
      </c>
      <c r="BL79" s="313"/>
      <c r="BM79" s="313"/>
      <c r="BN79" s="313"/>
      <c r="BO79" s="313"/>
      <c r="BP79" s="314"/>
      <c r="BQ79" s="294"/>
      <c r="BR79" s="295"/>
      <c r="BS79" s="295"/>
      <c r="BT79" s="295"/>
      <c r="BU79" s="295"/>
      <c r="BV79" s="295"/>
      <c r="BW79" s="296"/>
      <c r="BX79" s="294"/>
      <c r="BY79" s="295"/>
      <c r="BZ79" s="295"/>
      <c r="CA79" s="295"/>
      <c r="CB79" s="295"/>
      <c r="CC79" s="296"/>
      <c r="CD79" s="294"/>
      <c r="CE79" s="295"/>
      <c r="CF79" s="295"/>
      <c r="CG79" s="295"/>
      <c r="CH79" s="295"/>
      <c r="CI79" s="296"/>
    </row>
    <row r="80" spans="1:87" ht="18" customHeight="1" x14ac:dyDescent="0.25">
      <c r="A80" s="75"/>
      <c r="B80" s="327"/>
      <c r="C80" s="328"/>
      <c r="D80" s="328"/>
      <c r="E80" s="328"/>
      <c r="F80" s="328"/>
      <c r="G80" s="328"/>
      <c r="H80" s="328"/>
      <c r="I80" s="328"/>
      <c r="J80" s="328"/>
      <c r="K80" s="328"/>
      <c r="L80" s="328"/>
      <c r="M80" s="328"/>
      <c r="N80" s="328"/>
      <c r="O80" s="328"/>
      <c r="P80" s="328"/>
      <c r="Q80" s="328"/>
      <c r="R80" s="328"/>
      <c r="S80" s="328"/>
      <c r="T80" s="328"/>
      <c r="U80" s="328"/>
      <c r="V80" s="328"/>
      <c r="W80" s="328"/>
      <c r="X80" s="328"/>
      <c r="Y80" s="329"/>
      <c r="Z80" s="336"/>
      <c r="AA80" s="337"/>
      <c r="AB80" s="337"/>
      <c r="AC80" s="337"/>
      <c r="AD80" s="338"/>
      <c r="AE80" s="336"/>
      <c r="AF80" s="337"/>
      <c r="AG80" s="337"/>
      <c r="AH80" s="337"/>
      <c r="AI80" s="337"/>
      <c r="AJ80" s="337"/>
      <c r="AK80" s="300" t="s">
        <v>530</v>
      </c>
      <c r="AL80" s="301"/>
      <c r="AM80" s="301"/>
      <c r="AN80" s="301"/>
      <c r="AO80" s="301"/>
      <c r="AP80" s="301"/>
      <c r="AQ80" s="301"/>
      <c r="AR80" s="301"/>
      <c r="AS80" s="301"/>
      <c r="AT80" s="301"/>
      <c r="AU80" s="301"/>
      <c r="AV80" s="301"/>
      <c r="AW80" s="301"/>
      <c r="AX80" s="302"/>
      <c r="AY80" s="407">
        <v>0.25</v>
      </c>
      <c r="AZ80" s="304"/>
      <c r="BA80" s="304"/>
      <c r="BB80" s="408"/>
      <c r="BC80" s="306">
        <f t="shared" si="4"/>
        <v>3</v>
      </c>
      <c r="BD80" s="307"/>
      <c r="BE80" s="307"/>
      <c r="BF80" s="308"/>
      <c r="BG80" s="309">
        <v>22629</v>
      </c>
      <c r="BH80" s="310"/>
      <c r="BI80" s="310"/>
      <c r="BJ80" s="311"/>
      <c r="BK80" s="312">
        <f t="shared" si="5"/>
        <v>5657.25</v>
      </c>
      <c r="BL80" s="313"/>
      <c r="BM80" s="313"/>
      <c r="BN80" s="313"/>
      <c r="BO80" s="313"/>
      <c r="BP80" s="314"/>
      <c r="BQ80" s="294"/>
      <c r="BR80" s="295"/>
      <c r="BS80" s="295"/>
      <c r="BT80" s="295"/>
      <c r="BU80" s="295"/>
      <c r="BV80" s="295"/>
      <c r="BW80" s="296"/>
      <c r="BX80" s="294"/>
      <c r="BY80" s="295"/>
      <c r="BZ80" s="295"/>
      <c r="CA80" s="295"/>
      <c r="CB80" s="295"/>
      <c r="CC80" s="296"/>
      <c r="CD80" s="294"/>
      <c r="CE80" s="295"/>
      <c r="CF80" s="295"/>
      <c r="CG80" s="295"/>
      <c r="CH80" s="295"/>
      <c r="CI80" s="296"/>
    </row>
    <row r="81" spans="1:87" ht="18" customHeight="1" x14ac:dyDescent="0.25">
      <c r="A81" s="75"/>
      <c r="B81" s="327"/>
      <c r="C81" s="328"/>
      <c r="D81" s="328"/>
      <c r="E81" s="328"/>
      <c r="F81" s="328"/>
      <c r="G81" s="328"/>
      <c r="H81" s="328"/>
      <c r="I81" s="328"/>
      <c r="J81" s="328"/>
      <c r="K81" s="328"/>
      <c r="L81" s="328"/>
      <c r="M81" s="328"/>
      <c r="N81" s="328"/>
      <c r="O81" s="328"/>
      <c r="P81" s="328"/>
      <c r="Q81" s="328"/>
      <c r="R81" s="328"/>
      <c r="S81" s="328"/>
      <c r="T81" s="328"/>
      <c r="U81" s="328"/>
      <c r="V81" s="328"/>
      <c r="W81" s="328"/>
      <c r="X81" s="328"/>
      <c r="Y81" s="329"/>
      <c r="Z81" s="336"/>
      <c r="AA81" s="337"/>
      <c r="AB81" s="337"/>
      <c r="AC81" s="337"/>
      <c r="AD81" s="338"/>
      <c r="AE81" s="336"/>
      <c r="AF81" s="337"/>
      <c r="AG81" s="337"/>
      <c r="AH81" s="337"/>
      <c r="AI81" s="337"/>
      <c r="AJ81" s="337"/>
      <c r="AK81" s="300" t="s">
        <v>18</v>
      </c>
      <c r="AL81" s="301"/>
      <c r="AM81" s="301"/>
      <c r="AN81" s="301"/>
      <c r="AO81" s="301"/>
      <c r="AP81" s="301"/>
      <c r="AQ81" s="301"/>
      <c r="AR81" s="301"/>
      <c r="AS81" s="301"/>
      <c r="AT81" s="301"/>
      <c r="AU81" s="301"/>
      <c r="AV81" s="301"/>
      <c r="AW81" s="301"/>
      <c r="AX81" s="302"/>
      <c r="AY81" s="407">
        <v>0.25</v>
      </c>
      <c r="AZ81" s="304"/>
      <c r="BA81" s="304"/>
      <c r="BB81" s="408"/>
      <c r="BC81" s="306">
        <f t="shared" si="4"/>
        <v>3</v>
      </c>
      <c r="BD81" s="307"/>
      <c r="BE81" s="307"/>
      <c r="BF81" s="308"/>
      <c r="BG81" s="309">
        <v>28961</v>
      </c>
      <c r="BH81" s="310"/>
      <c r="BI81" s="310"/>
      <c r="BJ81" s="311"/>
      <c r="BK81" s="312">
        <f t="shared" si="5"/>
        <v>7240.25</v>
      </c>
      <c r="BL81" s="313"/>
      <c r="BM81" s="313"/>
      <c r="BN81" s="313"/>
      <c r="BO81" s="313"/>
      <c r="BP81" s="314"/>
      <c r="BQ81" s="294"/>
      <c r="BR81" s="295"/>
      <c r="BS81" s="295"/>
      <c r="BT81" s="295"/>
      <c r="BU81" s="295"/>
      <c r="BV81" s="295"/>
      <c r="BW81" s="296"/>
      <c r="BX81" s="294"/>
      <c r="BY81" s="295"/>
      <c r="BZ81" s="295"/>
      <c r="CA81" s="295"/>
      <c r="CB81" s="295"/>
      <c r="CC81" s="296"/>
      <c r="CD81" s="294"/>
      <c r="CE81" s="295"/>
      <c r="CF81" s="295"/>
      <c r="CG81" s="295"/>
      <c r="CH81" s="295"/>
      <c r="CI81" s="296"/>
    </row>
    <row r="82" spans="1:87" ht="18" customHeight="1" thickBot="1" x14ac:dyDescent="0.3">
      <c r="A82" s="75"/>
      <c r="B82" s="327"/>
      <c r="C82" s="328"/>
      <c r="D82" s="328"/>
      <c r="E82" s="328"/>
      <c r="F82" s="328"/>
      <c r="G82" s="328"/>
      <c r="H82" s="328"/>
      <c r="I82" s="328"/>
      <c r="J82" s="328"/>
      <c r="K82" s="328"/>
      <c r="L82" s="328"/>
      <c r="M82" s="328"/>
      <c r="N82" s="328"/>
      <c r="O82" s="328"/>
      <c r="P82" s="328"/>
      <c r="Q82" s="328"/>
      <c r="R82" s="328"/>
      <c r="S82" s="328"/>
      <c r="T82" s="328"/>
      <c r="U82" s="328"/>
      <c r="V82" s="328"/>
      <c r="W82" s="328"/>
      <c r="X82" s="328"/>
      <c r="Y82" s="329"/>
      <c r="Z82" s="336"/>
      <c r="AA82" s="337"/>
      <c r="AB82" s="337"/>
      <c r="AC82" s="337"/>
      <c r="AD82" s="338"/>
      <c r="AE82" s="336"/>
      <c r="AF82" s="337"/>
      <c r="AG82" s="337"/>
      <c r="AH82" s="337"/>
      <c r="AI82" s="337"/>
      <c r="AJ82" s="337"/>
      <c r="AK82" s="392" t="s">
        <v>37</v>
      </c>
      <c r="AL82" s="393"/>
      <c r="AM82" s="393"/>
      <c r="AN82" s="393"/>
      <c r="AO82" s="393"/>
      <c r="AP82" s="393"/>
      <c r="AQ82" s="393"/>
      <c r="AR82" s="393"/>
      <c r="AS82" s="393"/>
      <c r="AT82" s="393"/>
      <c r="AU82" s="393"/>
      <c r="AV82" s="393"/>
      <c r="AW82" s="393"/>
      <c r="AX82" s="394"/>
      <c r="AY82" s="407">
        <v>0.25</v>
      </c>
      <c r="AZ82" s="304"/>
      <c r="BA82" s="304"/>
      <c r="BB82" s="408"/>
      <c r="BC82" s="306">
        <f t="shared" si="4"/>
        <v>3</v>
      </c>
      <c r="BD82" s="307"/>
      <c r="BE82" s="307"/>
      <c r="BF82" s="308"/>
      <c r="BG82" s="309">
        <v>11840</v>
      </c>
      <c r="BH82" s="310"/>
      <c r="BI82" s="310"/>
      <c r="BJ82" s="311"/>
      <c r="BK82" s="312">
        <f t="shared" si="5"/>
        <v>2960</v>
      </c>
      <c r="BL82" s="313"/>
      <c r="BM82" s="313"/>
      <c r="BN82" s="313"/>
      <c r="BO82" s="313"/>
      <c r="BP82" s="314"/>
      <c r="BQ82" s="294"/>
      <c r="BR82" s="295"/>
      <c r="BS82" s="295"/>
      <c r="BT82" s="295"/>
      <c r="BU82" s="295"/>
      <c r="BV82" s="295"/>
      <c r="BW82" s="296"/>
      <c r="BX82" s="294"/>
      <c r="BY82" s="295"/>
      <c r="BZ82" s="295"/>
      <c r="CA82" s="295"/>
      <c r="CB82" s="295"/>
      <c r="CC82" s="296"/>
      <c r="CD82" s="294"/>
      <c r="CE82" s="295"/>
      <c r="CF82" s="295"/>
      <c r="CG82" s="295"/>
      <c r="CH82" s="295"/>
      <c r="CI82" s="296"/>
    </row>
    <row r="83" spans="1:87" ht="18" customHeight="1" thickBot="1" x14ac:dyDescent="0.3">
      <c r="A83" s="75"/>
      <c r="B83" s="377"/>
      <c r="C83" s="378"/>
      <c r="D83" s="378"/>
      <c r="E83" s="378"/>
      <c r="F83" s="378"/>
      <c r="G83" s="378"/>
      <c r="H83" s="378"/>
      <c r="I83" s="378"/>
      <c r="J83" s="378"/>
      <c r="K83" s="378"/>
      <c r="L83" s="378"/>
      <c r="M83" s="378"/>
      <c r="N83" s="378"/>
      <c r="O83" s="378"/>
      <c r="P83" s="378"/>
      <c r="Q83" s="378"/>
      <c r="R83" s="378"/>
      <c r="S83" s="378"/>
      <c r="T83" s="378"/>
      <c r="U83" s="378"/>
      <c r="V83" s="378"/>
      <c r="W83" s="378"/>
      <c r="X83" s="378"/>
      <c r="Y83" s="378"/>
      <c r="Z83" s="378"/>
      <c r="AA83" s="378"/>
      <c r="AB83" s="378"/>
      <c r="AC83" s="378"/>
      <c r="AD83" s="378"/>
      <c r="AE83" s="378"/>
      <c r="AF83" s="378"/>
      <c r="AG83" s="378"/>
      <c r="AH83" s="378"/>
      <c r="AI83" s="378"/>
      <c r="AJ83" s="379"/>
      <c r="AK83" s="380" t="s">
        <v>3</v>
      </c>
      <c r="AL83" s="381"/>
      <c r="AM83" s="381"/>
      <c r="AN83" s="381"/>
      <c r="AO83" s="381"/>
      <c r="AP83" s="381"/>
      <c r="AQ83" s="381"/>
      <c r="AR83" s="381"/>
      <c r="AS83" s="381"/>
      <c r="AT83" s="381"/>
      <c r="AU83" s="381"/>
      <c r="AV83" s="381"/>
      <c r="AW83" s="381"/>
      <c r="AX83" s="381"/>
      <c r="AY83" s="382"/>
      <c r="AZ83" s="382"/>
      <c r="BA83" s="382"/>
      <c r="BB83" s="382"/>
      <c r="BC83" s="382"/>
      <c r="BD83" s="382"/>
      <c r="BE83" s="382"/>
      <c r="BF83" s="382"/>
      <c r="BG83" s="382"/>
      <c r="BH83" s="382"/>
      <c r="BI83" s="382"/>
      <c r="BJ83" s="383"/>
      <c r="BK83" s="384">
        <f>SUM(BK72:BK82)</f>
        <v>62246.5</v>
      </c>
      <c r="BL83" s="385"/>
      <c r="BM83" s="385"/>
      <c r="BN83" s="385"/>
      <c r="BO83" s="385"/>
      <c r="BP83" s="386"/>
      <c r="BQ83" s="387" t="s">
        <v>100</v>
      </c>
      <c r="BR83" s="388"/>
      <c r="BS83" s="388"/>
      <c r="BT83" s="388"/>
      <c r="BU83" s="388"/>
      <c r="BV83" s="388"/>
      <c r="BW83" s="388"/>
      <c r="BX83" s="388"/>
      <c r="BY83" s="388"/>
      <c r="BZ83" s="388"/>
      <c r="CA83" s="388"/>
      <c r="CB83" s="388"/>
      <c r="CC83" s="389"/>
      <c r="CD83" s="390">
        <f>+CD72*AE72</f>
        <v>892891.76470588229</v>
      </c>
      <c r="CE83" s="390"/>
      <c r="CF83" s="390"/>
      <c r="CG83" s="390"/>
      <c r="CH83" s="390"/>
      <c r="CI83" s="391"/>
    </row>
    <row r="84" spans="1:87" ht="18" customHeight="1" thickBot="1" x14ac:dyDescent="0.3">
      <c r="A84" s="75"/>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BG84" s="78"/>
      <c r="BH84" s="78"/>
      <c r="BI84" s="78"/>
      <c r="BJ84" s="78"/>
      <c r="BK84" s="79"/>
      <c r="BL84" s="79"/>
      <c r="BM84" s="79"/>
      <c r="BN84" s="79"/>
      <c r="BO84" s="79"/>
      <c r="BP84" s="79"/>
      <c r="BQ84" s="79"/>
      <c r="BR84" s="79"/>
      <c r="BS84" s="79"/>
      <c r="BT84" s="79"/>
      <c r="BU84" s="79"/>
      <c r="BV84" s="79"/>
      <c r="BW84" s="79"/>
      <c r="BX84" s="79"/>
      <c r="BY84" s="79"/>
      <c r="BZ84" s="79"/>
      <c r="CA84" s="79"/>
      <c r="CB84" s="79"/>
      <c r="CC84" s="79"/>
      <c r="CD84" s="79"/>
      <c r="CE84" s="79"/>
      <c r="CF84" s="79"/>
      <c r="CG84" s="79"/>
      <c r="CH84" s="79"/>
      <c r="CI84" s="79"/>
    </row>
    <row r="85" spans="1:87" ht="18" customHeight="1" x14ac:dyDescent="0.25">
      <c r="A85" s="75"/>
      <c r="B85" s="348" t="s">
        <v>0</v>
      </c>
      <c r="C85" s="349"/>
      <c r="D85" s="349"/>
      <c r="E85" s="349"/>
      <c r="F85" s="349"/>
      <c r="G85" s="349"/>
      <c r="H85" s="349"/>
      <c r="I85" s="349"/>
      <c r="J85" s="349"/>
      <c r="K85" s="349"/>
      <c r="L85" s="349"/>
      <c r="M85" s="349"/>
      <c r="N85" s="349"/>
      <c r="O85" s="349"/>
      <c r="P85" s="349"/>
      <c r="Q85" s="349"/>
      <c r="R85" s="349"/>
      <c r="S85" s="349"/>
      <c r="T85" s="349"/>
      <c r="U85" s="349"/>
      <c r="V85" s="349"/>
      <c r="W85" s="349"/>
      <c r="X85" s="349"/>
      <c r="Y85" s="350"/>
      <c r="Z85" s="348" t="s">
        <v>80</v>
      </c>
      <c r="AA85" s="349"/>
      <c r="AB85" s="349"/>
      <c r="AC85" s="349"/>
      <c r="AD85" s="350"/>
      <c r="AE85" s="357" t="s">
        <v>79</v>
      </c>
      <c r="AF85" s="358"/>
      <c r="AG85" s="358"/>
      <c r="AH85" s="358"/>
      <c r="AI85" s="358"/>
      <c r="AJ85" s="359"/>
      <c r="AK85" s="357" t="s">
        <v>81</v>
      </c>
      <c r="AL85" s="358"/>
      <c r="AM85" s="358"/>
      <c r="AN85" s="358"/>
      <c r="AO85" s="358"/>
      <c r="AP85" s="358"/>
      <c r="AQ85" s="358"/>
      <c r="AR85" s="358"/>
      <c r="AS85" s="358"/>
      <c r="AT85" s="358"/>
      <c r="AU85" s="358"/>
      <c r="AV85" s="358"/>
      <c r="AW85" s="358"/>
      <c r="AX85" s="359"/>
      <c r="AY85" s="357" t="s">
        <v>1</v>
      </c>
      <c r="AZ85" s="358"/>
      <c r="BA85" s="358"/>
      <c r="BB85" s="359"/>
      <c r="BC85" s="348" t="s">
        <v>104</v>
      </c>
      <c r="BD85" s="349"/>
      <c r="BE85" s="349"/>
      <c r="BF85" s="350"/>
      <c r="BG85" s="366" t="s">
        <v>82</v>
      </c>
      <c r="BH85" s="367"/>
      <c r="BI85" s="367"/>
      <c r="BJ85" s="368"/>
      <c r="BK85" s="315" t="s">
        <v>99</v>
      </c>
      <c r="BL85" s="316"/>
      <c r="BM85" s="316"/>
      <c r="BN85" s="316"/>
      <c r="BO85" s="316"/>
      <c r="BP85" s="317"/>
      <c r="BQ85" s="315" t="s">
        <v>83</v>
      </c>
      <c r="BR85" s="316"/>
      <c r="BS85" s="316"/>
      <c r="BT85" s="316"/>
      <c r="BU85" s="316"/>
      <c r="BV85" s="316"/>
      <c r="BW85" s="317"/>
      <c r="BX85" s="315" t="s">
        <v>84</v>
      </c>
      <c r="BY85" s="316"/>
      <c r="BZ85" s="316"/>
      <c r="CA85" s="316"/>
      <c r="CB85" s="316"/>
      <c r="CC85" s="317"/>
      <c r="CD85" s="315" t="s">
        <v>85</v>
      </c>
      <c r="CE85" s="316"/>
      <c r="CF85" s="316"/>
      <c r="CG85" s="316"/>
      <c r="CH85" s="316"/>
      <c r="CI85" s="317"/>
    </row>
    <row r="86" spans="1:87" ht="18" customHeight="1" x14ac:dyDescent="0.25">
      <c r="A86" s="75"/>
      <c r="B86" s="351"/>
      <c r="C86" s="352"/>
      <c r="D86" s="352"/>
      <c r="E86" s="352"/>
      <c r="F86" s="352"/>
      <c r="G86" s="352"/>
      <c r="H86" s="352"/>
      <c r="I86" s="352"/>
      <c r="J86" s="352"/>
      <c r="K86" s="352"/>
      <c r="L86" s="352"/>
      <c r="M86" s="352"/>
      <c r="N86" s="352"/>
      <c r="O86" s="352"/>
      <c r="P86" s="352"/>
      <c r="Q86" s="352"/>
      <c r="R86" s="352"/>
      <c r="S86" s="352"/>
      <c r="T86" s="352"/>
      <c r="U86" s="352"/>
      <c r="V86" s="352"/>
      <c r="W86" s="352"/>
      <c r="X86" s="352"/>
      <c r="Y86" s="353"/>
      <c r="Z86" s="351"/>
      <c r="AA86" s="352"/>
      <c r="AB86" s="352"/>
      <c r="AC86" s="352"/>
      <c r="AD86" s="353"/>
      <c r="AE86" s="360"/>
      <c r="AF86" s="361"/>
      <c r="AG86" s="361"/>
      <c r="AH86" s="361"/>
      <c r="AI86" s="361"/>
      <c r="AJ86" s="362"/>
      <c r="AK86" s="360"/>
      <c r="AL86" s="361"/>
      <c r="AM86" s="361"/>
      <c r="AN86" s="361"/>
      <c r="AO86" s="361"/>
      <c r="AP86" s="361"/>
      <c r="AQ86" s="361"/>
      <c r="AR86" s="361"/>
      <c r="AS86" s="361"/>
      <c r="AT86" s="361"/>
      <c r="AU86" s="361"/>
      <c r="AV86" s="361"/>
      <c r="AW86" s="361"/>
      <c r="AX86" s="362"/>
      <c r="AY86" s="360"/>
      <c r="AZ86" s="361"/>
      <c r="BA86" s="361"/>
      <c r="BB86" s="362"/>
      <c r="BC86" s="351"/>
      <c r="BD86" s="352"/>
      <c r="BE86" s="352"/>
      <c r="BF86" s="353"/>
      <c r="BG86" s="369"/>
      <c r="BH86" s="370"/>
      <c r="BI86" s="370"/>
      <c r="BJ86" s="371"/>
      <c r="BK86" s="318"/>
      <c r="BL86" s="319"/>
      <c r="BM86" s="319"/>
      <c r="BN86" s="319"/>
      <c r="BO86" s="319"/>
      <c r="BP86" s="320"/>
      <c r="BQ86" s="318"/>
      <c r="BR86" s="319"/>
      <c r="BS86" s="319"/>
      <c r="BT86" s="319"/>
      <c r="BU86" s="319"/>
      <c r="BV86" s="319"/>
      <c r="BW86" s="320"/>
      <c r="BX86" s="318"/>
      <c r="BY86" s="319"/>
      <c r="BZ86" s="319"/>
      <c r="CA86" s="319"/>
      <c r="CB86" s="319"/>
      <c r="CC86" s="320"/>
      <c r="CD86" s="318"/>
      <c r="CE86" s="319"/>
      <c r="CF86" s="319"/>
      <c r="CG86" s="319"/>
      <c r="CH86" s="319"/>
      <c r="CI86" s="320"/>
    </row>
    <row r="87" spans="1:87" ht="18" customHeight="1" thickBot="1" x14ac:dyDescent="0.3">
      <c r="A87" s="75"/>
      <c r="B87" s="354"/>
      <c r="C87" s="355"/>
      <c r="D87" s="355"/>
      <c r="E87" s="355"/>
      <c r="F87" s="355"/>
      <c r="G87" s="355"/>
      <c r="H87" s="355"/>
      <c r="I87" s="355"/>
      <c r="J87" s="355"/>
      <c r="K87" s="355"/>
      <c r="L87" s="355"/>
      <c r="M87" s="355"/>
      <c r="N87" s="355"/>
      <c r="O87" s="355"/>
      <c r="P87" s="355"/>
      <c r="Q87" s="355"/>
      <c r="R87" s="355"/>
      <c r="S87" s="355"/>
      <c r="T87" s="355"/>
      <c r="U87" s="355"/>
      <c r="V87" s="355"/>
      <c r="W87" s="355"/>
      <c r="X87" s="355"/>
      <c r="Y87" s="356"/>
      <c r="Z87" s="354"/>
      <c r="AA87" s="355"/>
      <c r="AB87" s="355"/>
      <c r="AC87" s="355"/>
      <c r="AD87" s="356"/>
      <c r="AE87" s="363"/>
      <c r="AF87" s="364"/>
      <c r="AG87" s="364"/>
      <c r="AH87" s="364"/>
      <c r="AI87" s="364"/>
      <c r="AJ87" s="365"/>
      <c r="AK87" s="360"/>
      <c r="AL87" s="361"/>
      <c r="AM87" s="361"/>
      <c r="AN87" s="361"/>
      <c r="AO87" s="361"/>
      <c r="AP87" s="361"/>
      <c r="AQ87" s="361"/>
      <c r="AR87" s="361"/>
      <c r="AS87" s="361"/>
      <c r="AT87" s="361"/>
      <c r="AU87" s="361"/>
      <c r="AV87" s="361"/>
      <c r="AW87" s="361"/>
      <c r="AX87" s="362"/>
      <c r="AY87" s="360"/>
      <c r="AZ87" s="361"/>
      <c r="BA87" s="361"/>
      <c r="BB87" s="362"/>
      <c r="BC87" s="351"/>
      <c r="BD87" s="352"/>
      <c r="BE87" s="352"/>
      <c r="BF87" s="353"/>
      <c r="BG87" s="369"/>
      <c r="BH87" s="370"/>
      <c r="BI87" s="370"/>
      <c r="BJ87" s="371"/>
      <c r="BK87" s="318"/>
      <c r="BL87" s="319"/>
      <c r="BM87" s="319"/>
      <c r="BN87" s="319"/>
      <c r="BO87" s="319"/>
      <c r="BP87" s="320"/>
      <c r="BQ87" s="321"/>
      <c r="BR87" s="322"/>
      <c r="BS87" s="322"/>
      <c r="BT87" s="322"/>
      <c r="BU87" s="322"/>
      <c r="BV87" s="322"/>
      <c r="BW87" s="323"/>
      <c r="BX87" s="321"/>
      <c r="BY87" s="322"/>
      <c r="BZ87" s="322"/>
      <c r="CA87" s="322"/>
      <c r="CB87" s="322"/>
      <c r="CC87" s="323"/>
      <c r="CD87" s="321"/>
      <c r="CE87" s="322"/>
      <c r="CF87" s="322"/>
      <c r="CG87" s="322"/>
      <c r="CH87" s="322"/>
      <c r="CI87" s="323"/>
    </row>
    <row r="88" spans="1:87" ht="18" customHeight="1" x14ac:dyDescent="0.25">
      <c r="A88" s="75"/>
      <c r="B88" s="324" t="s">
        <v>387</v>
      </c>
      <c r="C88" s="325"/>
      <c r="D88" s="325"/>
      <c r="E88" s="325"/>
      <c r="F88" s="325"/>
      <c r="G88" s="325"/>
      <c r="H88" s="325"/>
      <c r="I88" s="325"/>
      <c r="J88" s="325"/>
      <c r="K88" s="325"/>
      <c r="L88" s="325"/>
      <c r="M88" s="325"/>
      <c r="N88" s="325"/>
      <c r="O88" s="325"/>
      <c r="P88" s="325"/>
      <c r="Q88" s="325"/>
      <c r="R88" s="325"/>
      <c r="S88" s="325"/>
      <c r="T88" s="325"/>
      <c r="U88" s="325"/>
      <c r="V88" s="325"/>
      <c r="W88" s="325"/>
      <c r="X88" s="325"/>
      <c r="Y88" s="326"/>
      <c r="Z88" s="333" t="s">
        <v>403</v>
      </c>
      <c r="AA88" s="334"/>
      <c r="AB88" s="334"/>
      <c r="AC88" s="334"/>
      <c r="AD88" s="335"/>
      <c r="AE88" s="333">
        <v>1</v>
      </c>
      <c r="AF88" s="334"/>
      <c r="AG88" s="334"/>
      <c r="AH88" s="334"/>
      <c r="AI88" s="334"/>
      <c r="AJ88" s="334"/>
      <c r="AK88" s="342" t="s">
        <v>41</v>
      </c>
      <c r="AL88" s="343"/>
      <c r="AM88" s="343"/>
      <c r="AN88" s="343"/>
      <c r="AO88" s="343"/>
      <c r="AP88" s="343"/>
      <c r="AQ88" s="343"/>
      <c r="AR88" s="343"/>
      <c r="AS88" s="343"/>
      <c r="AT88" s="343"/>
      <c r="AU88" s="343"/>
      <c r="AV88" s="343"/>
      <c r="AW88" s="343"/>
      <c r="AX88" s="344"/>
      <c r="AY88" s="409">
        <v>4</v>
      </c>
      <c r="AZ88" s="346"/>
      <c r="BA88" s="346"/>
      <c r="BB88" s="410"/>
      <c r="BC88" s="345">
        <f>+$AE$88*AY88</f>
        <v>4</v>
      </c>
      <c r="BD88" s="346"/>
      <c r="BE88" s="346"/>
      <c r="BF88" s="347"/>
      <c r="BG88" s="285">
        <v>22629</v>
      </c>
      <c r="BH88" s="286"/>
      <c r="BI88" s="286"/>
      <c r="BJ88" s="287"/>
      <c r="BK88" s="288">
        <f>+AY88*BG88</f>
        <v>90516</v>
      </c>
      <c r="BL88" s="289"/>
      <c r="BM88" s="289"/>
      <c r="BN88" s="289"/>
      <c r="BO88" s="289"/>
      <c r="BP88" s="290"/>
      <c r="BQ88" s="291">
        <v>100000</v>
      </c>
      <c r="BR88" s="292"/>
      <c r="BS88" s="292"/>
      <c r="BT88" s="292"/>
      <c r="BU88" s="292"/>
      <c r="BV88" s="292"/>
      <c r="BW88" s="293"/>
      <c r="BX88" s="291">
        <f>+(((BK99+BQ88)*15)/85)</f>
        <v>193401.88235294117</v>
      </c>
      <c r="BY88" s="292"/>
      <c r="BZ88" s="292"/>
      <c r="CA88" s="292"/>
      <c r="CB88" s="292"/>
      <c r="CC88" s="293"/>
      <c r="CD88" s="291">
        <f>+BK99+BQ88+BX88</f>
        <v>1289345.8823529412</v>
      </c>
      <c r="CE88" s="292"/>
      <c r="CF88" s="292"/>
      <c r="CG88" s="292"/>
      <c r="CH88" s="292"/>
      <c r="CI88" s="293"/>
    </row>
    <row r="89" spans="1:87" ht="18" customHeight="1" x14ac:dyDescent="0.25">
      <c r="A89" s="75"/>
      <c r="B89" s="327"/>
      <c r="C89" s="328"/>
      <c r="D89" s="328"/>
      <c r="E89" s="328"/>
      <c r="F89" s="328"/>
      <c r="G89" s="328"/>
      <c r="H89" s="328"/>
      <c r="I89" s="328"/>
      <c r="J89" s="328"/>
      <c r="K89" s="328"/>
      <c r="L89" s="328"/>
      <c r="M89" s="328"/>
      <c r="N89" s="328"/>
      <c r="O89" s="328"/>
      <c r="P89" s="328"/>
      <c r="Q89" s="328"/>
      <c r="R89" s="328"/>
      <c r="S89" s="328"/>
      <c r="T89" s="328"/>
      <c r="U89" s="328"/>
      <c r="V89" s="328"/>
      <c r="W89" s="328"/>
      <c r="X89" s="328"/>
      <c r="Y89" s="329"/>
      <c r="Z89" s="336"/>
      <c r="AA89" s="337"/>
      <c r="AB89" s="337"/>
      <c r="AC89" s="337"/>
      <c r="AD89" s="338"/>
      <c r="AE89" s="336"/>
      <c r="AF89" s="337"/>
      <c r="AG89" s="337"/>
      <c r="AH89" s="337"/>
      <c r="AI89" s="337"/>
      <c r="AJ89" s="337"/>
      <c r="AK89" s="300" t="s">
        <v>23</v>
      </c>
      <c r="AL89" s="301"/>
      <c r="AM89" s="301"/>
      <c r="AN89" s="301"/>
      <c r="AO89" s="301"/>
      <c r="AP89" s="301"/>
      <c r="AQ89" s="301"/>
      <c r="AR89" s="301"/>
      <c r="AS89" s="301"/>
      <c r="AT89" s="301"/>
      <c r="AU89" s="301"/>
      <c r="AV89" s="301"/>
      <c r="AW89" s="301"/>
      <c r="AX89" s="302"/>
      <c r="AY89" s="407">
        <v>4</v>
      </c>
      <c r="AZ89" s="304"/>
      <c r="BA89" s="304"/>
      <c r="BB89" s="408"/>
      <c r="BC89" s="306">
        <f t="shared" ref="BC89:BC98" si="6">+$AE$88*AY89</f>
        <v>4</v>
      </c>
      <c r="BD89" s="307"/>
      <c r="BE89" s="307"/>
      <c r="BF89" s="308"/>
      <c r="BG89" s="309">
        <v>7925</v>
      </c>
      <c r="BH89" s="310"/>
      <c r="BI89" s="310"/>
      <c r="BJ89" s="311"/>
      <c r="BK89" s="312">
        <f t="shared" ref="BK89:BK98" si="7">+AY89*BG89</f>
        <v>31700</v>
      </c>
      <c r="BL89" s="313"/>
      <c r="BM89" s="313"/>
      <c r="BN89" s="313"/>
      <c r="BO89" s="313"/>
      <c r="BP89" s="314"/>
      <c r="BQ89" s="294"/>
      <c r="BR89" s="295"/>
      <c r="BS89" s="295"/>
      <c r="BT89" s="295"/>
      <c r="BU89" s="295"/>
      <c r="BV89" s="295"/>
      <c r="BW89" s="296"/>
      <c r="BX89" s="294"/>
      <c r="BY89" s="295"/>
      <c r="BZ89" s="295"/>
      <c r="CA89" s="295"/>
      <c r="CB89" s="295"/>
      <c r="CC89" s="296"/>
      <c r="CD89" s="294"/>
      <c r="CE89" s="295"/>
      <c r="CF89" s="295"/>
      <c r="CG89" s="295"/>
      <c r="CH89" s="295"/>
      <c r="CI89" s="296"/>
    </row>
    <row r="90" spans="1:87" ht="18" customHeight="1" x14ac:dyDescent="0.25">
      <c r="A90" s="75"/>
      <c r="B90" s="327"/>
      <c r="C90" s="328"/>
      <c r="D90" s="328"/>
      <c r="E90" s="328"/>
      <c r="F90" s="328"/>
      <c r="G90" s="328"/>
      <c r="H90" s="328"/>
      <c r="I90" s="328"/>
      <c r="J90" s="328"/>
      <c r="K90" s="328"/>
      <c r="L90" s="328"/>
      <c r="M90" s="328"/>
      <c r="N90" s="328"/>
      <c r="O90" s="328"/>
      <c r="P90" s="328"/>
      <c r="Q90" s="328"/>
      <c r="R90" s="328"/>
      <c r="S90" s="328"/>
      <c r="T90" s="328"/>
      <c r="U90" s="328"/>
      <c r="V90" s="328"/>
      <c r="W90" s="328"/>
      <c r="X90" s="328"/>
      <c r="Y90" s="329"/>
      <c r="Z90" s="336"/>
      <c r="AA90" s="337"/>
      <c r="AB90" s="337"/>
      <c r="AC90" s="337"/>
      <c r="AD90" s="338"/>
      <c r="AE90" s="336"/>
      <c r="AF90" s="337"/>
      <c r="AG90" s="337"/>
      <c r="AH90" s="337"/>
      <c r="AI90" s="337"/>
      <c r="AJ90" s="337"/>
      <c r="AK90" s="300" t="s">
        <v>527</v>
      </c>
      <c r="AL90" s="301"/>
      <c r="AM90" s="301"/>
      <c r="AN90" s="301"/>
      <c r="AO90" s="301"/>
      <c r="AP90" s="301"/>
      <c r="AQ90" s="301"/>
      <c r="AR90" s="301"/>
      <c r="AS90" s="301"/>
      <c r="AT90" s="301"/>
      <c r="AU90" s="301"/>
      <c r="AV90" s="301"/>
      <c r="AW90" s="301"/>
      <c r="AX90" s="302"/>
      <c r="AY90" s="407">
        <v>8</v>
      </c>
      <c r="AZ90" s="304"/>
      <c r="BA90" s="304"/>
      <c r="BB90" s="408"/>
      <c r="BC90" s="306">
        <f t="shared" si="6"/>
        <v>8</v>
      </c>
      <c r="BD90" s="307"/>
      <c r="BE90" s="307"/>
      <c r="BF90" s="308"/>
      <c r="BG90" s="309">
        <v>18911</v>
      </c>
      <c r="BH90" s="310"/>
      <c r="BI90" s="310"/>
      <c r="BJ90" s="311"/>
      <c r="BK90" s="312">
        <f t="shared" si="7"/>
        <v>151288</v>
      </c>
      <c r="BL90" s="313"/>
      <c r="BM90" s="313"/>
      <c r="BN90" s="313"/>
      <c r="BO90" s="313"/>
      <c r="BP90" s="314"/>
      <c r="BQ90" s="294"/>
      <c r="BR90" s="295"/>
      <c r="BS90" s="295"/>
      <c r="BT90" s="295"/>
      <c r="BU90" s="295"/>
      <c r="BV90" s="295"/>
      <c r="BW90" s="296"/>
      <c r="BX90" s="294"/>
      <c r="BY90" s="295"/>
      <c r="BZ90" s="295"/>
      <c r="CA90" s="295"/>
      <c r="CB90" s="295"/>
      <c r="CC90" s="296"/>
      <c r="CD90" s="294"/>
      <c r="CE90" s="295"/>
      <c r="CF90" s="295"/>
      <c r="CG90" s="295"/>
      <c r="CH90" s="295"/>
      <c r="CI90" s="296"/>
    </row>
    <row r="91" spans="1:87" ht="18" customHeight="1" x14ac:dyDescent="0.25">
      <c r="A91" s="75"/>
      <c r="B91" s="327"/>
      <c r="C91" s="328"/>
      <c r="D91" s="328"/>
      <c r="E91" s="328"/>
      <c r="F91" s="328"/>
      <c r="G91" s="328"/>
      <c r="H91" s="328"/>
      <c r="I91" s="328"/>
      <c r="J91" s="328"/>
      <c r="K91" s="328"/>
      <c r="L91" s="328"/>
      <c r="M91" s="328"/>
      <c r="N91" s="328"/>
      <c r="O91" s="328"/>
      <c r="P91" s="328"/>
      <c r="Q91" s="328"/>
      <c r="R91" s="328"/>
      <c r="S91" s="328"/>
      <c r="T91" s="328"/>
      <c r="U91" s="328"/>
      <c r="V91" s="328"/>
      <c r="W91" s="328"/>
      <c r="X91" s="328"/>
      <c r="Y91" s="329"/>
      <c r="Z91" s="336"/>
      <c r="AA91" s="337"/>
      <c r="AB91" s="337"/>
      <c r="AC91" s="337"/>
      <c r="AD91" s="338"/>
      <c r="AE91" s="336"/>
      <c r="AF91" s="337"/>
      <c r="AG91" s="337"/>
      <c r="AH91" s="337"/>
      <c r="AI91" s="337"/>
      <c r="AJ91" s="337"/>
      <c r="AK91" s="300" t="s">
        <v>13</v>
      </c>
      <c r="AL91" s="301"/>
      <c r="AM91" s="301"/>
      <c r="AN91" s="301"/>
      <c r="AO91" s="301"/>
      <c r="AP91" s="301"/>
      <c r="AQ91" s="301"/>
      <c r="AR91" s="301"/>
      <c r="AS91" s="301"/>
      <c r="AT91" s="301"/>
      <c r="AU91" s="301"/>
      <c r="AV91" s="301"/>
      <c r="AW91" s="301"/>
      <c r="AX91" s="302"/>
      <c r="AY91" s="407">
        <v>4</v>
      </c>
      <c r="AZ91" s="304"/>
      <c r="BA91" s="304"/>
      <c r="BB91" s="408"/>
      <c r="BC91" s="306">
        <f t="shared" si="6"/>
        <v>4</v>
      </c>
      <c r="BD91" s="307"/>
      <c r="BE91" s="307"/>
      <c r="BF91" s="308"/>
      <c r="BG91" s="309">
        <v>40826</v>
      </c>
      <c r="BH91" s="310"/>
      <c r="BI91" s="310"/>
      <c r="BJ91" s="311"/>
      <c r="BK91" s="312">
        <f t="shared" si="7"/>
        <v>163304</v>
      </c>
      <c r="BL91" s="313"/>
      <c r="BM91" s="313"/>
      <c r="BN91" s="313"/>
      <c r="BO91" s="313"/>
      <c r="BP91" s="314"/>
      <c r="BQ91" s="294"/>
      <c r="BR91" s="295"/>
      <c r="BS91" s="295"/>
      <c r="BT91" s="295"/>
      <c r="BU91" s="295"/>
      <c r="BV91" s="295"/>
      <c r="BW91" s="296"/>
      <c r="BX91" s="294"/>
      <c r="BY91" s="295"/>
      <c r="BZ91" s="295"/>
      <c r="CA91" s="295"/>
      <c r="CB91" s="295"/>
      <c r="CC91" s="296"/>
      <c r="CD91" s="294"/>
      <c r="CE91" s="295"/>
      <c r="CF91" s="295"/>
      <c r="CG91" s="295"/>
      <c r="CH91" s="295"/>
      <c r="CI91" s="296"/>
    </row>
    <row r="92" spans="1:87" ht="18" customHeight="1" x14ac:dyDescent="0.25">
      <c r="A92" s="75"/>
      <c r="B92" s="327"/>
      <c r="C92" s="328"/>
      <c r="D92" s="328"/>
      <c r="E92" s="328"/>
      <c r="F92" s="328"/>
      <c r="G92" s="328"/>
      <c r="H92" s="328"/>
      <c r="I92" s="328"/>
      <c r="J92" s="328"/>
      <c r="K92" s="328"/>
      <c r="L92" s="328"/>
      <c r="M92" s="328"/>
      <c r="N92" s="328"/>
      <c r="O92" s="328"/>
      <c r="P92" s="328"/>
      <c r="Q92" s="328"/>
      <c r="R92" s="328"/>
      <c r="S92" s="328"/>
      <c r="T92" s="328"/>
      <c r="U92" s="328"/>
      <c r="V92" s="328"/>
      <c r="W92" s="328"/>
      <c r="X92" s="328"/>
      <c r="Y92" s="329"/>
      <c r="Z92" s="336"/>
      <c r="AA92" s="337"/>
      <c r="AB92" s="337"/>
      <c r="AC92" s="337"/>
      <c r="AD92" s="338"/>
      <c r="AE92" s="336"/>
      <c r="AF92" s="337"/>
      <c r="AG92" s="337"/>
      <c r="AH92" s="337"/>
      <c r="AI92" s="337"/>
      <c r="AJ92" s="337"/>
      <c r="AK92" s="300" t="s">
        <v>40</v>
      </c>
      <c r="AL92" s="301"/>
      <c r="AM92" s="301"/>
      <c r="AN92" s="301"/>
      <c r="AO92" s="301"/>
      <c r="AP92" s="301"/>
      <c r="AQ92" s="301"/>
      <c r="AR92" s="301"/>
      <c r="AS92" s="301"/>
      <c r="AT92" s="301"/>
      <c r="AU92" s="301"/>
      <c r="AV92" s="301"/>
      <c r="AW92" s="301"/>
      <c r="AX92" s="302"/>
      <c r="AY92" s="407">
        <v>4</v>
      </c>
      <c r="AZ92" s="304"/>
      <c r="BA92" s="304"/>
      <c r="BB92" s="408"/>
      <c r="BC92" s="306">
        <f t="shared" si="6"/>
        <v>4</v>
      </c>
      <c r="BD92" s="307"/>
      <c r="BE92" s="307"/>
      <c r="BF92" s="308"/>
      <c r="BG92" s="309">
        <v>26988</v>
      </c>
      <c r="BH92" s="310"/>
      <c r="BI92" s="310"/>
      <c r="BJ92" s="311"/>
      <c r="BK92" s="312">
        <f t="shared" si="7"/>
        <v>107952</v>
      </c>
      <c r="BL92" s="313"/>
      <c r="BM92" s="313"/>
      <c r="BN92" s="313"/>
      <c r="BO92" s="313"/>
      <c r="BP92" s="314"/>
      <c r="BQ92" s="294"/>
      <c r="BR92" s="295"/>
      <c r="BS92" s="295"/>
      <c r="BT92" s="295"/>
      <c r="BU92" s="295"/>
      <c r="BV92" s="295"/>
      <c r="BW92" s="296"/>
      <c r="BX92" s="294"/>
      <c r="BY92" s="295"/>
      <c r="BZ92" s="295"/>
      <c r="CA92" s="295"/>
      <c r="CB92" s="295"/>
      <c r="CC92" s="296"/>
      <c r="CD92" s="294"/>
      <c r="CE92" s="295"/>
      <c r="CF92" s="295"/>
      <c r="CG92" s="295"/>
      <c r="CH92" s="295"/>
      <c r="CI92" s="296"/>
    </row>
    <row r="93" spans="1:87" ht="18" customHeight="1" x14ac:dyDescent="0.25">
      <c r="A93" s="75"/>
      <c r="B93" s="327"/>
      <c r="C93" s="328"/>
      <c r="D93" s="328"/>
      <c r="E93" s="328"/>
      <c r="F93" s="328"/>
      <c r="G93" s="328"/>
      <c r="H93" s="328"/>
      <c r="I93" s="328"/>
      <c r="J93" s="328"/>
      <c r="K93" s="328"/>
      <c r="L93" s="328"/>
      <c r="M93" s="328"/>
      <c r="N93" s="328"/>
      <c r="O93" s="328"/>
      <c r="P93" s="328"/>
      <c r="Q93" s="328"/>
      <c r="R93" s="328"/>
      <c r="S93" s="328"/>
      <c r="T93" s="328"/>
      <c r="U93" s="328"/>
      <c r="V93" s="328"/>
      <c r="W93" s="328"/>
      <c r="X93" s="328"/>
      <c r="Y93" s="329"/>
      <c r="Z93" s="336"/>
      <c r="AA93" s="337"/>
      <c r="AB93" s="337"/>
      <c r="AC93" s="337"/>
      <c r="AD93" s="338"/>
      <c r="AE93" s="336"/>
      <c r="AF93" s="337"/>
      <c r="AG93" s="337"/>
      <c r="AH93" s="337"/>
      <c r="AI93" s="337"/>
      <c r="AJ93" s="337"/>
      <c r="AK93" s="300" t="s">
        <v>528</v>
      </c>
      <c r="AL93" s="301"/>
      <c r="AM93" s="301"/>
      <c r="AN93" s="301"/>
      <c r="AO93" s="301"/>
      <c r="AP93" s="301"/>
      <c r="AQ93" s="301"/>
      <c r="AR93" s="301"/>
      <c r="AS93" s="301"/>
      <c r="AT93" s="301"/>
      <c r="AU93" s="301"/>
      <c r="AV93" s="301"/>
      <c r="AW93" s="301"/>
      <c r="AX93" s="302"/>
      <c r="AY93" s="407">
        <v>4</v>
      </c>
      <c r="AZ93" s="304"/>
      <c r="BA93" s="304"/>
      <c r="BB93" s="408"/>
      <c r="BC93" s="306">
        <f t="shared" si="6"/>
        <v>4</v>
      </c>
      <c r="BD93" s="307"/>
      <c r="BE93" s="307"/>
      <c r="BF93" s="308"/>
      <c r="BG93" s="309">
        <v>22530</v>
      </c>
      <c r="BH93" s="310"/>
      <c r="BI93" s="310"/>
      <c r="BJ93" s="311"/>
      <c r="BK93" s="312">
        <f t="shared" si="7"/>
        <v>90120</v>
      </c>
      <c r="BL93" s="313"/>
      <c r="BM93" s="313"/>
      <c r="BN93" s="313"/>
      <c r="BO93" s="313"/>
      <c r="BP93" s="314"/>
      <c r="BQ93" s="294"/>
      <c r="BR93" s="295"/>
      <c r="BS93" s="295"/>
      <c r="BT93" s="295"/>
      <c r="BU93" s="295"/>
      <c r="BV93" s="295"/>
      <c r="BW93" s="296"/>
      <c r="BX93" s="294"/>
      <c r="BY93" s="295"/>
      <c r="BZ93" s="295"/>
      <c r="CA93" s="295"/>
      <c r="CB93" s="295"/>
      <c r="CC93" s="296"/>
      <c r="CD93" s="294"/>
      <c r="CE93" s="295"/>
      <c r="CF93" s="295"/>
      <c r="CG93" s="295"/>
      <c r="CH93" s="295"/>
      <c r="CI93" s="296"/>
    </row>
    <row r="94" spans="1:87" ht="18" customHeight="1" x14ac:dyDescent="0.25">
      <c r="A94" s="75"/>
      <c r="B94" s="327"/>
      <c r="C94" s="328"/>
      <c r="D94" s="328"/>
      <c r="E94" s="328"/>
      <c r="F94" s="328"/>
      <c r="G94" s="328"/>
      <c r="H94" s="328"/>
      <c r="I94" s="328"/>
      <c r="J94" s="328"/>
      <c r="K94" s="328"/>
      <c r="L94" s="328"/>
      <c r="M94" s="328"/>
      <c r="N94" s="328"/>
      <c r="O94" s="328"/>
      <c r="P94" s="328"/>
      <c r="Q94" s="328"/>
      <c r="R94" s="328"/>
      <c r="S94" s="328"/>
      <c r="T94" s="328"/>
      <c r="U94" s="328"/>
      <c r="V94" s="328"/>
      <c r="W94" s="328"/>
      <c r="X94" s="328"/>
      <c r="Y94" s="329"/>
      <c r="Z94" s="336"/>
      <c r="AA94" s="337"/>
      <c r="AB94" s="337"/>
      <c r="AC94" s="337"/>
      <c r="AD94" s="338"/>
      <c r="AE94" s="336"/>
      <c r="AF94" s="337"/>
      <c r="AG94" s="337"/>
      <c r="AH94" s="337"/>
      <c r="AI94" s="337"/>
      <c r="AJ94" s="337"/>
      <c r="AK94" s="300" t="s">
        <v>529</v>
      </c>
      <c r="AL94" s="301"/>
      <c r="AM94" s="301"/>
      <c r="AN94" s="301"/>
      <c r="AO94" s="301"/>
      <c r="AP94" s="301"/>
      <c r="AQ94" s="301"/>
      <c r="AR94" s="301"/>
      <c r="AS94" s="301"/>
      <c r="AT94" s="301"/>
      <c r="AU94" s="301"/>
      <c r="AV94" s="301"/>
      <c r="AW94" s="301"/>
      <c r="AX94" s="302"/>
      <c r="AY94" s="407">
        <v>4</v>
      </c>
      <c r="AZ94" s="304"/>
      <c r="BA94" s="304"/>
      <c r="BB94" s="408"/>
      <c r="BC94" s="306">
        <f t="shared" si="6"/>
        <v>4</v>
      </c>
      <c r="BD94" s="307"/>
      <c r="BE94" s="307"/>
      <c r="BF94" s="308"/>
      <c r="BG94" s="309">
        <v>18911</v>
      </c>
      <c r="BH94" s="310"/>
      <c r="BI94" s="310"/>
      <c r="BJ94" s="311"/>
      <c r="BK94" s="312">
        <f t="shared" si="7"/>
        <v>75644</v>
      </c>
      <c r="BL94" s="313"/>
      <c r="BM94" s="313"/>
      <c r="BN94" s="313"/>
      <c r="BO94" s="313"/>
      <c r="BP94" s="314"/>
      <c r="BQ94" s="294"/>
      <c r="BR94" s="295"/>
      <c r="BS94" s="295"/>
      <c r="BT94" s="295"/>
      <c r="BU94" s="295"/>
      <c r="BV94" s="295"/>
      <c r="BW94" s="296"/>
      <c r="BX94" s="294"/>
      <c r="BY94" s="295"/>
      <c r="BZ94" s="295"/>
      <c r="CA94" s="295"/>
      <c r="CB94" s="295"/>
      <c r="CC94" s="296"/>
      <c r="CD94" s="294"/>
      <c r="CE94" s="295"/>
      <c r="CF94" s="295"/>
      <c r="CG94" s="295"/>
      <c r="CH94" s="295"/>
      <c r="CI94" s="296"/>
    </row>
    <row r="95" spans="1:87" ht="18" customHeight="1" x14ac:dyDescent="0.25">
      <c r="A95" s="75"/>
      <c r="B95" s="327"/>
      <c r="C95" s="328"/>
      <c r="D95" s="328"/>
      <c r="E95" s="328"/>
      <c r="F95" s="328"/>
      <c r="G95" s="328"/>
      <c r="H95" s="328"/>
      <c r="I95" s="328"/>
      <c r="J95" s="328"/>
      <c r="K95" s="328"/>
      <c r="L95" s="328"/>
      <c r="M95" s="328"/>
      <c r="N95" s="328"/>
      <c r="O95" s="328"/>
      <c r="P95" s="328"/>
      <c r="Q95" s="328"/>
      <c r="R95" s="328"/>
      <c r="S95" s="328"/>
      <c r="T95" s="328"/>
      <c r="U95" s="328"/>
      <c r="V95" s="328"/>
      <c r="W95" s="328"/>
      <c r="X95" s="328"/>
      <c r="Y95" s="329"/>
      <c r="Z95" s="336"/>
      <c r="AA95" s="337"/>
      <c r="AB95" s="337"/>
      <c r="AC95" s="337"/>
      <c r="AD95" s="338"/>
      <c r="AE95" s="336"/>
      <c r="AF95" s="337"/>
      <c r="AG95" s="337"/>
      <c r="AH95" s="337"/>
      <c r="AI95" s="337"/>
      <c r="AJ95" s="337"/>
      <c r="AK95" s="300" t="s">
        <v>526</v>
      </c>
      <c r="AL95" s="301"/>
      <c r="AM95" s="301"/>
      <c r="AN95" s="301"/>
      <c r="AO95" s="301"/>
      <c r="AP95" s="301"/>
      <c r="AQ95" s="301"/>
      <c r="AR95" s="301"/>
      <c r="AS95" s="301"/>
      <c r="AT95" s="301"/>
      <c r="AU95" s="301"/>
      <c r="AV95" s="301"/>
      <c r="AW95" s="301"/>
      <c r="AX95" s="302"/>
      <c r="AY95" s="407">
        <v>4</v>
      </c>
      <c r="AZ95" s="304"/>
      <c r="BA95" s="304"/>
      <c r="BB95" s="408"/>
      <c r="BC95" s="306">
        <f t="shared" si="6"/>
        <v>4</v>
      </c>
      <c r="BD95" s="307"/>
      <c r="BE95" s="307"/>
      <c r="BF95" s="308"/>
      <c r="BG95" s="309">
        <v>7925</v>
      </c>
      <c r="BH95" s="310"/>
      <c r="BI95" s="310"/>
      <c r="BJ95" s="311"/>
      <c r="BK95" s="312">
        <f t="shared" si="7"/>
        <v>31700</v>
      </c>
      <c r="BL95" s="313"/>
      <c r="BM95" s="313"/>
      <c r="BN95" s="313"/>
      <c r="BO95" s="313"/>
      <c r="BP95" s="314"/>
      <c r="BQ95" s="294"/>
      <c r="BR95" s="295"/>
      <c r="BS95" s="295"/>
      <c r="BT95" s="295"/>
      <c r="BU95" s="295"/>
      <c r="BV95" s="295"/>
      <c r="BW95" s="296"/>
      <c r="BX95" s="294"/>
      <c r="BY95" s="295"/>
      <c r="BZ95" s="295"/>
      <c r="CA95" s="295"/>
      <c r="CB95" s="295"/>
      <c r="CC95" s="296"/>
      <c r="CD95" s="294"/>
      <c r="CE95" s="295"/>
      <c r="CF95" s="295"/>
      <c r="CG95" s="295"/>
      <c r="CH95" s="295"/>
      <c r="CI95" s="296"/>
    </row>
    <row r="96" spans="1:87" ht="18" customHeight="1" x14ac:dyDescent="0.25">
      <c r="A96" s="75"/>
      <c r="B96" s="327"/>
      <c r="C96" s="328"/>
      <c r="D96" s="328"/>
      <c r="E96" s="328"/>
      <c r="F96" s="328"/>
      <c r="G96" s="328"/>
      <c r="H96" s="328"/>
      <c r="I96" s="328"/>
      <c r="J96" s="328"/>
      <c r="K96" s="328"/>
      <c r="L96" s="328"/>
      <c r="M96" s="328"/>
      <c r="N96" s="328"/>
      <c r="O96" s="328"/>
      <c r="P96" s="328"/>
      <c r="Q96" s="328"/>
      <c r="R96" s="328"/>
      <c r="S96" s="328"/>
      <c r="T96" s="328"/>
      <c r="U96" s="328"/>
      <c r="V96" s="328"/>
      <c r="W96" s="328"/>
      <c r="X96" s="328"/>
      <c r="Y96" s="329"/>
      <c r="Z96" s="336"/>
      <c r="AA96" s="337"/>
      <c r="AB96" s="337"/>
      <c r="AC96" s="337"/>
      <c r="AD96" s="338"/>
      <c r="AE96" s="336"/>
      <c r="AF96" s="337"/>
      <c r="AG96" s="337"/>
      <c r="AH96" s="337"/>
      <c r="AI96" s="337"/>
      <c r="AJ96" s="337"/>
      <c r="AK96" s="300" t="s">
        <v>530</v>
      </c>
      <c r="AL96" s="301"/>
      <c r="AM96" s="301"/>
      <c r="AN96" s="301"/>
      <c r="AO96" s="301"/>
      <c r="AP96" s="301"/>
      <c r="AQ96" s="301"/>
      <c r="AR96" s="301"/>
      <c r="AS96" s="301"/>
      <c r="AT96" s="301"/>
      <c r="AU96" s="301"/>
      <c r="AV96" s="301"/>
      <c r="AW96" s="301"/>
      <c r="AX96" s="302"/>
      <c r="AY96" s="407">
        <v>4</v>
      </c>
      <c r="AZ96" s="304"/>
      <c r="BA96" s="304"/>
      <c r="BB96" s="408"/>
      <c r="BC96" s="306">
        <f t="shared" si="6"/>
        <v>4</v>
      </c>
      <c r="BD96" s="307"/>
      <c r="BE96" s="307"/>
      <c r="BF96" s="308"/>
      <c r="BG96" s="309">
        <v>22629</v>
      </c>
      <c r="BH96" s="310"/>
      <c r="BI96" s="310"/>
      <c r="BJ96" s="311"/>
      <c r="BK96" s="312">
        <f t="shared" si="7"/>
        <v>90516</v>
      </c>
      <c r="BL96" s="313"/>
      <c r="BM96" s="313"/>
      <c r="BN96" s="313"/>
      <c r="BO96" s="313"/>
      <c r="BP96" s="314"/>
      <c r="BQ96" s="294"/>
      <c r="BR96" s="295"/>
      <c r="BS96" s="295"/>
      <c r="BT96" s="295"/>
      <c r="BU96" s="295"/>
      <c r="BV96" s="295"/>
      <c r="BW96" s="296"/>
      <c r="BX96" s="294"/>
      <c r="BY96" s="295"/>
      <c r="BZ96" s="295"/>
      <c r="CA96" s="295"/>
      <c r="CB96" s="295"/>
      <c r="CC96" s="296"/>
      <c r="CD96" s="294"/>
      <c r="CE96" s="295"/>
      <c r="CF96" s="295"/>
      <c r="CG96" s="295"/>
      <c r="CH96" s="295"/>
      <c r="CI96" s="296"/>
    </row>
    <row r="97" spans="1:87" ht="18" customHeight="1" x14ac:dyDescent="0.25">
      <c r="A97" s="75"/>
      <c r="B97" s="327"/>
      <c r="C97" s="328"/>
      <c r="D97" s="328"/>
      <c r="E97" s="328"/>
      <c r="F97" s="328"/>
      <c r="G97" s="328"/>
      <c r="H97" s="328"/>
      <c r="I97" s="328"/>
      <c r="J97" s="328"/>
      <c r="K97" s="328"/>
      <c r="L97" s="328"/>
      <c r="M97" s="328"/>
      <c r="N97" s="328"/>
      <c r="O97" s="328"/>
      <c r="P97" s="328"/>
      <c r="Q97" s="328"/>
      <c r="R97" s="328"/>
      <c r="S97" s="328"/>
      <c r="T97" s="328"/>
      <c r="U97" s="328"/>
      <c r="V97" s="328"/>
      <c r="W97" s="328"/>
      <c r="X97" s="328"/>
      <c r="Y97" s="329"/>
      <c r="Z97" s="336"/>
      <c r="AA97" s="337"/>
      <c r="AB97" s="337"/>
      <c r="AC97" s="337"/>
      <c r="AD97" s="338"/>
      <c r="AE97" s="336"/>
      <c r="AF97" s="337"/>
      <c r="AG97" s="337"/>
      <c r="AH97" s="337"/>
      <c r="AI97" s="337"/>
      <c r="AJ97" s="337"/>
      <c r="AK97" s="300" t="s">
        <v>18</v>
      </c>
      <c r="AL97" s="301"/>
      <c r="AM97" s="301"/>
      <c r="AN97" s="301"/>
      <c r="AO97" s="301"/>
      <c r="AP97" s="301"/>
      <c r="AQ97" s="301"/>
      <c r="AR97" s="301"/>
      <c r="AS97" s="301"/>
      <c r="AT97" s="301"/>
      <c r="AU97" s="301"/>
      <c r="AV97" s="301"/>
      <c r="AW97" s="301"/>
      <c r="AX97" s="302"/>
      <c r="AY97" s="407">
        <v>4</v>
      </c>
      <c r="AZ97" s="304"/>
      <c r="BA97" s="304"/>
      <c r="BB97" s="408"/>
      <c r="BC97" s="306">
        <f t="shared" si="6"/>
        <v>4</v>
      </c>
      <c r="BD97" s="307"/>
      <c r="BE97" s="307"/>
      <c r="BF97" s="308"/>
      <c r="BG97" s="309">
        <v>28961</v>
      </c>
      <c r="BH97" s="310"/>
      <c r="BI97" s="310"/>
      <c r="BJ97" s="311"/>
      <c r="BK97" s="312">
        <f t="shared" si="7"/>
        <v>115844</v>
      </c>
      <c r="BL97" s="313"/>
      <c r="BM97" s="313"/>
      <c r="BN97" s="313"/>
      <c r="BO97" s="313"/>
      <c r="BP97" s="314"/>
      <c r="BQ97" s="294"/>
      <c r="BR97" s="295"/>
      <c r="BS97" s="295"/>
      <c r="BT97" s="295"/>
      <c r="BU97" s="295"/>
      <c r="BV97" s="295"/>
      <c r="BW97" s="296"/>
      <c r="BX97" s="294"/>
      <c r="BY97" s="295"/>
      <c r="BZ97" s="295"/>
      <c r="CA97" s="295"/>
      <c r="CB97" s="295"/>
      <c r="CC97" s="296"/>
      <c r="CD97" s="294"/>
      <c r="CE97" s="295"/>
      <c r="CF97" s="295"/>
      <c r="CG97" s="295"/>
      <c r="CH97" s="295"/>
      <c r="CI97" s="296"/>
    </row>
    <row r="98" spans="1:87" ht="18" customHeight="1" thickBot="1" x14ac:dyDescent="0.3">
      <c r="A98" s="75"/>
      <c r="B98" s="327"/>
      <c r="C98" s="328"/>
      <c r="D98" s="328"/>
      <c r="E98" s="328"/>
      <c r="F98" s="328"/>
      <c r="G98" s="328"/>
      <c r="H98" s="328"/>
      <c r="I98" s="328"/>
      <c r="J98" s="328"/>
      <c r="K98" s="328"/>
      <c r="L98" s="328"/>
      <c r="M98" s="328"/>
      <c r="N98" s="328"/>
      <c r="O98" s="328"/>
      <c r="P98" s="328"/>
      <c r="Q98" s="328"/>
      <c r="R98" s="328"/>
      <c r="S98" s="328"/>
      <c r="T98" s="328"/>
      <c r="U98" s="328"/>
      <c r="V98" s="328"/>
      <c r="W98" s="328"/>
      <c r="X98" s="328"/>
      <c r="Y98" s="329"/>
      <c r="Z98" s="336"/>
      <c r="AA98" s="337"/>
      <c r="AB98" s="337"/>
      <c r="AC98" s="337"/>
      <c r="AD98" s="338"/>
      <c r="AE98" s="336"/>
      <c r="AF98" s="337"/>
      <c r="AG98" s="337"/>
      <c r="AH98" s="337"/>
      <c r="AI98" s="337"/>
      <c r="AJ98" s="337"/>
      <c r="AK98" s="392" t="s">
        <v>37</v>
      </c>
      <c r="AL98" s="393"/>
      <c r="AM98" s="393"/>
      <c r="AN98" s="393"/>
      <c r="AO98" s="393"/>
      <c r="AP98" s="393"/>
      <c r="AQ98" s="393"/>
      <c r="AR98" s="393"/>
      <c r="AS98" s="393"/>
      <c r="AT98" s="393"/>
      <c r="AU98" s="393"/>
      <c r="AV98" s="393"/>
      <c r="AW98" s="393"/>
      <c r="AX98" s="394"/>
      <c r="AY98" s="407">
        <v>4</v>
      </c>
      <c r="AZ98" s="304"/>
      <c r="BA98" s="304"/>
      <c r="BB98" s="408"/>
      <c r="BC98" s="306">
        <f t="shared" si="6"/>
        <v>4</v>
      </c>
      <c r="BD98" s="307"/>
      <c r="BE98" s="307"/>
      <c r="BF98" s="308"/>
      <c r="BG98" s="309">
        <v>11840</v>
      </c>
      <c r="BH98" s="310"/>
      <c r="BI98" s="310"/>
      <c r="BJ98" s="311"/>
      <c r="BK98" s="312">
        <f t="shared" si="7"/>
        <v>47360</v>
      </c>
      <c r="BL98" s="313"/>
      <c r="BM98" s="313"/>
      <c r="BN98" s="313"/>
      <c r="BO98" s="313"/>
      <c r="BP98" s="314"/>
      <c r="BQ98" s="294"/>
      <c r="BR98" s="295"/>
      <c r="BS98" s="295"/>
      <c r="BT98" s="295"/>
      <c r="BU98" s="295"/>
      <c r="BV98" s="295"/>
      <c r="BW98" s="296"/>
      <c r="BX98" s="294"/>
      <c r="BY98" s="295"/>
      <c r="BZ98" s="295"/>
      <c r="CA98" s="295"/>
      <c r="CB98" s="295"/>
      <c r="CC98" s="296"/>
      <c r="CD98" s="294"/>
      <c r="CE98" s="295"/>
      <c r="CF98" s="295"/>
      <c r="CG98" s="295"/>
      <c r="CH98" s="295"/>
      <c r="CI98" s="296"/>
    </row>
    <row r="99" spans="1:87" ht="18" customHeight="1" thickBot="1" x14ac:dyDescent="0.3">
      <c r="A99" s="75"/>
      <c r="B99" s="377"/>
      <c r="C99" s="378"/>
      <c r="D99" s="378"/>
      <c r="E99" s="378"/>
      <c r="F99" s="378"/>
      <c r="G99" s="378"/>
      <c r="H99" s="378"/>
      <c r="I99" s="378"/>
      <c r="J99" s="378"/>
      <c r="K99" s="378"/>
      <c r="L99" s="378"/>
      <c r="M99" s="378"/>
      <c r="N99" s="378"/>
      <c r="O99" s="378"/>
      <c r="P99" s="378"/>
      <c r="Q99" s="378"/>
      <c r="R99" s="378"/>
      <c r="S99" s="378"/>
      <c r="T99" s="378"/>
      <c r="U99" s="378"/>
      <c r="V99" s="378"/>
      <c r="W99" s="378"/>
      <c r="X99" s="378"/>
      <c r="Y99" s="378"/>
      <c r="Z99" s="378"/>
      <c r="AA99" s="378"/>
      <c r="AB99" s="378"/>
      <c r="AC99" s="378"/>
      <c r="AD99" s="378"/>
      <c r="AE99" s="378"/>
      <c r="AF99" s="378"/>
      <c r="AG99" s="378"/>
      <c r="AH99" s="378"/>
      <c r="AI99" s="378"/>
      <c r="AJ99" s="379"/>
      <c r="AK99" s="380" t="s">
        <v>3</v>
      </c>
      <c r="AL99" s="381"/>
      <c r="AM99" s="381"/>
      <c r="AN99" s="381"/>
      <c r="AO99" s="381"/>
      <c r="AP99" s="381"/>
      <c r="AQ99" s="381"/>
      <c r="AR99" s="381"/>
      <c r="AS99" s="381"/>
      <c r="AT99" s="381"/>
      <c r="AU99" s="381"/>
      <c r="AV99" s="381"/>
      <c r="AW99" s="381"/>
      <c r="AX99" s="381"/>
      <c r="AY99" s="382"/>
      <c r="AZ99" s="382"/>
      <c r="BA99" s="382"/>
      <c r="BB99" s="382"/>
      <c r="BC99" s="382"/>
      <c r="BD99" s="382"/>
      <c r="BE99" s="382"/>
      <c r="BF99" s="382"/>
      <c r="BG99" s="382"/>
      <c r="BH99" s="382"/>
      <c r="BI99" s="382"/>
      <c r="BJ99" s="383"/>
      <c r="BK99" s="384">
        <f>SUM(BK88:BK98)</f>
        <v>995944</v>
      </c>
      <c r="BL99" s="385"/>
      <c r="BM99" s="385"/>
      <c r="BN99" s="385"/>
      <c r="BO99" s="385"/>
      <c r="BP99" s="386"/>
      <c r="BQ99" s="387" t="s">
        <v>100</v>
      </c>
      <c r="BR99" s="388"/>
      <c r="BS99" s="388"/>
      <c r="BT99" s="388"/>
      <c r="BU99" s="388"/>
      <c r="BV99" s="388"/>
      <c r="BW99" s="388"/>
      <c r="BX99" s="388"/>
      <c r="BY99" s="388"/>
      <c r="BZ99" s="388"/>
      <c r="CA99" s="388"/>
      <c r="CB99" s="388"/>
      <c r="CC99" s="389"/>
      <c r="CD99" s="390">
        <f>+CD88*AE88</f>
        <v>1289345.8823529412</v>
      </c>
      <c r="CE99" s="390"/>
      <c r="CF99" s="390"/>
      <c r="CG99" s="390"/>
      <c r="CH99" s="390"/>
      <c r="CI99" s="391"/>
    </row>
    <row r="100" spans="1:87" ht="18" customHeight="1" thickBot="1" x14ac:dyDescent="0.3">
      <c r="A100" s="75"/>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BG100" s="78"/>
      <c r="BH100" s="78"/>
      <c r="BI100" s="78"/>
      <c r="BJ100" s="78"/>
      <c r="BK100" s="79"/>
      <c r="BL100" s="79"/>
      <c r="BM100" s="79"/>
      <c r="BN100" s="79"/>
      <c r="BO100" s="79"/>
      <c r="BP100" s="79"/>
      <c r="BQ100" s="79"/>
      <c r="BR100" s="79"/>
      <c r="BS100" s="79"/>
      <c r="BT100" s="79"/>
      <c r="BU100" s="79"/>
      <c r="BV100" s="79"/>
      <c r="BW100" s="79"/>
      <c r="BX100" s="79"/>
      <c r="BY100" s="79"/>
      <c r="BZ100" s="79"/>
      <c r="CA100" s="79"/>
      <c r="CB100" s="79"/>
      <c r="CC100" s="79"/>
      <c r="CD100" s="79"/>
      <c r="CE100" s="79"/>
      <c r="CF100" s="79"/>
      <c r="CG100" s="79"/>
      <c r="CH100" s="79"/>
      <c r="CI100" s="79"/>
    </row>
    <row r="101" spans="1:87" ht="18" customHeight="1" x14ac:dyDescent="0.25">
      <c r="A101" s="75"/>
      <c r="B101" s="348" t="s">
        <v>0</v>
      </c>
      <c r="C101" s="349"/>
      <c r="D101" s="349"/>
      <c r="E101" s="349"/>
      <c r="F101" s="349"/>
      <c r="G101" s="349"/>
      <c r="H101" s="349"/>
      <c r="I101" s="349"/>
      <c r="J101" s="349"/>
      <c r="K101" s="349"/>
      <c r="L101" s="349"/>
      <c r="M101" s="349"/>
      <c r="N101" s="349"/>
      <c r="O101" s="349"/>
      <c r="P101" s="349"/>
      <c r="Q101" s="349"/>
      <c r="R101" s="349"/>
      <c r="S101" s="349"/>
      <c r="T101" s="349"/>
      <c r="U101" s="349"/>
      <c r="V101" s="349"/>
      <c r="W101" s="349"/>
      <c r="X101" s="349"/>
      <c r="Y101" s="350"/>
      <c r="Z101" s="348" t="s">
        <v>80</v>
      </c>
      <c r="AA101" s="349"/>
      <c r="AB101" s="349"/>
      <c r="AC101" s="349"/>
      <c r="AD101" s="350"/>
      <c r="AE101" s="357" t="s">
        <v>79</v>
      </c>
      <c r="AF101" s="358"/>
      <c r="AG101" s="358"/>
      <c r="AH101" s="358"/>
      <c r="AI101" s="358"/>
      <c r="AJ101" s="359"/>
      <c r="AK101" s="357" t="s">
        <v>81</v>
      </c>
      <c r="AL101" s="358"/>
      <c r="AM101" s="358"/>
      <c r="AN101" s="358"/>
      <c r="AO101" s="358"/>
      <c r="AP101" s="358"/>
      <c r="AQ101" s="358"/>
      <c r="AR101" s="358"/>
      <c r="AS101" s="358"/>
      <c r="AT101" s="358"/>
      <c r="AU101" s="358"/>
      <c r="AV101" s="358"/>
      <c r="AW101" s="358"/>
      <c r="AX101" s="359"/>
      <c r="AY101" s="357" t="s">
        <v>1</v>
      </c>
      <c r="AZ101" s="358"/>
      <c r="BA101" s="358"/>
      <c r="BB101" s="359"/>
      <c r="BC101" s="348" t="s">
        <v>104</v>
      </c>
      <c r="BD101" s="349"/>
      <c r="BE101" s="349"/>
      <c r="BF101" s="350"/>
      <c r="BG101" s="366" t="s">
        <v>82</v>
      </c>
      <c r="BH101" s="367"/>
      <c r="BI101" s="367"/>
      <c r="BJ101" s="368"/>
      <c r="BK101" s="315" t="s">
        <v>99</v>
      </c>
      <c r="BL101" s="316"/>
      <c r="BM101" s="316"/>
      <c r="BN101" s="316"/>
      <c r="BO101" s="316"/>
      <c r="BP101" s="317"/>
      <c r="BQ101" s="315" t="s">
        <v>83</v>
      </c>
      <c r="BR101" s="316"/>
      <c r="BS101" s="316"/>
      <c r="BT101" s="316"/>
      <c r="BU101" s="316"/>
      <c r="BV101" s="316"/>
      <c r="BW101" s="317"/>
      <c r="BX101" s="315" t="s">
        <v>84</v>
      </c>
      <c r="BY101" s="316"/>
      <c r="BZ101" s="316"/>
      <c r="CA101" s="316"/>
      <c r="CB101" s="316"/>
      <c r="CC101" s="317"/>
      <c r="CD101" s="315" t="s">
        <v>85</v>
      </c>
      <c r="CE101" s="316"/>
      <c r="CF101" s="316"/>
      <c r="CG101" s="316"/>
      <c r="CH101" s="316"/>
      <c r="CI101" s="317"/>
    </row>
    <row r="102" spans="1:87" ht="18" customHeight="1" x14ac:dyDescent="0.25">
      <c r="A102" s="75"/>
      <c r="B102" s="351"/>
      <c r="C102" s="352"/>
      <c r="D102" s="352"/>
      <c r="E102" s="352"/>
      <c r="F102" s="352"/>
      <c r="G102" s="352"/>
      <c r="H102" s="352"/>
      <c r="I102" s="352"/>
      <c r="J102" s="352"/>
      <c r="K102" s="352"/>
      <c r="L102" s="352"/>
      <c r="M102" s="352"/>
      <c r="N102" s="352"/>
      <c r="O102" s="352"/>
      <c r="P102" s="352"/>
      <c r="Q102" s="352"/>
      <c r="R102" s="352"/>
      <c r="S102" s="352"/>
      <c r="T102" s="352"/>
      <c r="U102" s="352"/>
      <c r="V102" s="352"/>
      <c r="W102" s="352"/>
      <c r="X102" s="352"/>
      <c r="Y102" s="353"/>
      <c r="Z102" s="351"/>
      <c r="AA102" s="352"/>
      <c r="AB102" s="352"/>
      <c r="AC102" s="352"/>
      <c r="AD102" s="353"/>
      <c r="AE102" s="360"/>
      <c r="AF102" s="361"/>
      <c r="AG102" s="361"/>
      <c r="AH102" s="361"/>
      <c r="AI102" s="361"/>
      <c r="AJ102" s="362"/>
      <c r="AK102" s="360"/>
      <c r="AL102" s="361"/>
      <c r="AM102" s="361"/>
      <c r="AN102" s="361"/>
      <c r="AO102" s="361"/>
      <c r="AP102" s="361"/>
      <c r="AQ102" s="361"/>
      <c r="AR102" s="361"/>
      <c r="AS102" s="361"/>
      <c r="AT102" s="361"/>
      <c r="AU102" s="361"/>
      <c r="AV102" s="361"/>
      <c r="AW102" s="361"/>
      <c r="AX102" s="362"/>
      <c r="AY102" s="360"/>
      <c r="AZ102" s="361"/>
      <c r="BA102" s="361"/>
      <c r="BB102" s="362"/>
      <c r="BC102" s="351"/>
      <c r="BD102" s="352"/>
      <c r="BE102" s="352"/>
      <c r="BF102" s="353"/>
      <c r="BG102" s="369"/>
      <c r="BH102" s="370"/>
      <c r="BI102" s="370"/>
      <c r="BJ102" s="371"/>
      <c r="BK102" s="318"/>
      <c r="BL102" s="319"/>
      <c r="BM102" s="319"/>
      <c r="BN102" s="319"/>
      <c r="BO102" s="319"/>
      <c r="BP102" s="320"/>
      <c r="BQ102" s="318"/>
      <c r="BR102" s="319"/>
      <c r="BS102" s="319"/>
      <c r="BT102" s="319"/>
      <c r="BU102" s="319"/>
      <c r="BV102" s="319"/>
      <c r="BW102" s="320"/>
      <c r="BX102" s="318"/>
      <c r="BY102" s="319"/>
      <c r="BZ102" s="319"/>
      <c r="CA102" s="319"/>
      <c r="CB102" s="319"/>
      <c r="CC102" s="320"/>
      <c r="CD102" s="318"/>
      <c r="CE102" s="319"/>
      <c r="CF102" s="319"/>
      <c r="CG102" s="319"/>
      <c r="CH102" s="319"/>
      <c r="CI102" s="320"/>
    </row>
    <row r="103" spans="1:87" ht="18" customHeight="1" thickBot="1" x14ac:dyDescent="0.3">
      <c r="A103" s="75"/>
      <c r="B103" s="354"/>
      <c r="C103" s="355"/>
      <c r="D103" s="355"/>
      <c r="E103" s="355"/>
      <c r="F103" s="355"/>
      <c r="G103" s="355"/>
      <c r="H103" s="355"/>
      <c r="I103" s="355"/>
      <c r="J103" s="355"/>
      <c r="K103" s="355"/>
      <c r="L103" s="355"/>
      <c r="M103" s="355"/>
      <c r="N103" s="355"/>
      <c r="O103" s="355"/>
      <c r="P103" s="355"/>
      <c r="Q103" s="355"/>
      <c r="R103" s="355"/>
      <c r="S103" s="355"/>
      <c r="T103" s="355"/>
      <c r="U103" s="355"/>
      <c r="V103" s="355"/>
      <c r="W103" s="355"/>
      <c r="X103" s="355"/>
      <c r="Y103" s="356"/>
      <c r="Z103" s="354"/>
      <c r="AA103" s="355"/>
      <c r="AB103" s="355"/>
      <c r="AC103" s="355"/>
      <c r="AD103" s="356"/>
      <c r="AE103" s="363"/>
      <c r="AF103" s="364"/>
      <c r="AG103" s="364"/>
      <c r="AH103" s="364"/>
      <c r="AI103" s="364"/>
      <c r="AJ103" s="365"/>
      <c r="AK103" s="360"/>
      <c r="AL103" s="361"/>
      <c r="AM103" s="361"/>
      <c r="AN103" s="361"/>
      <c r="AO103" s="361"/>
      <c r="AP103" s="361"/>
      <c r="AQ103" s="361"/>
      <c r="AR103" s="361"/>
      <c r="AS103" s="361"/>
      <c r="AT103" s="361"/>
      <c r="AU103" s="361"/>
      <c r="AV103" s="361"/>
      <c r="AW103" s="361"/>
      <c r="AX103" s="362"/>
      <c r="AY103" s="360"/>
      <c r="AZ103" s="361"/>
      <c r="BA103" s="361"/>
      <c r="BB103" s="362"/>
      <c r="BC103" s="351"/>
      <c r="BD103" s="352"/>
      <c r="BE103" s="352"/>
      <c r="BF103" s="353"/>
      <c r="BG103" s="369"/>
      <c r="BH103" s="370"/>
      <c r="BI103" s="370"/>
      <c r="BJ103" s="371"/>
      <c r="BK103" s="318"/>
      <c r="BL103" s="319"/>
      <c r="BM103" s="319"/>
      <c r="BN103" s="319"/>
      <c r="BO103" s="319"/>
      <c r="BP103" s="320"/>
      <c r="BQ103" s="321"/>
      <c r="BR103" s="322"/>
      <c r="BS103" s="322"/>
      <c r="BT103" s="322"/>
      <c r="BU103" s="322"/>
      <c r="BV103" s="322"/>
      <c r="BW103" s="323"/>
      <c r="BX103" s="321"/>
      <c r="BY103" s="322"/>
      <c r="BZ103" s="322"/>
      <c r="CA103" s="322"/>
      <c r="CB103" s="322"/>
      <c r="CC103" s="323"/>
      <c r="CD103" s="321"/>
      <c r="CE103" s="322"/>
      <c r="CF103" s="322"/>
      <c r="CG103" s="322"/>
      <c r="CH103" s="322"/>
      <c r="CI103" s="323"/>
    </row>
    <row r="104" spans="1:87" ht="18" customHeight="1" x14ac:dyDescent="0.25">
      <c r="A104" s="75"/>
      <c r="B104" s="324" t="s">
        <v>388</v>
      </c>
      <c r="C104" s="325"/>
      <c r="D104" s="325"/>
      <c r="E104" s="325"/>
      <c r="F104" s="325"/>
      <c r="G104" s="325"/>
      <c r="H104" s="325"/>
      <c r="I104" s="325"/>
      <c r="J104" s="325"/>
      <c r="K104" s="325"/>
      <c r="L104" s="325"/>
      <c r="M104" s="325"/>
      <c r="N104" s="325"/>
      <c r="O104" s="325"/>
      <c r="P104" s="325"/>
      <c r="Q104" s="325"/>
      <c r="R104" s="325"/>
      <c r="S104" s="325"/>
      <c r="T104" s="325"/>
      <c r="U104" s="325"/>
      <c r="V104" s="325"/>
      <c r="W104" s="325"/>
      <c r="X104" s="325"/>
      <c r="Y104" s="326"/>
      <c r="Z104" s="333" t="s">
        <v>404</v>
      </c>
      <c r="AA104" s="334"/>
      <c r="AB104" s="334"/>
      <c r="AC104" s="334"/>
      <c r="AD104" s="335"/>
      <c r="AE104" s="333">
        <v>6</v>
      </c>
      <c r="AF104" s="334"/>
      <c r="AG104" s="334"/>
      <c r="AH104" s="334"/>
      <c r="AI104" s="334"/>
      <c r="AJ104" s="334"/>
      <c r="AK104" s="342" t="s">
        <v>41</v>
      </c>
      <c r="AL104" s="343"/>
      <c r="AM104" s="343"/>
      <c r="AN104" s="343"/>
      <c r="AO104" s="343"/>
      <c r="AP104" s="343"/>
      <c r="AQ104" s="343"/>
      <c r="AR104" s="343"/>
      <c r="AS104" s="343"/>
      <c r="AT104" s="343"/>
      <c r="AU104" s="343"/>
      <c r="AV104" s="343"/>
      <c r="AW104" s="343"/>
      <c r="AX104" s="344"/>
      <c r="AY104" s="409">
        <v>0.25</v>
      </c>
      <c r="AZ104" s="346"/>
      <c r="BA104" s="346"/>
      <c r="BB104" s="410"/>
      <c r="BC104" s="345">
        <f>+$AE$104*AY104</f>
        <v>1.5</v>
      </c>
      <c r="BD104" s="346"/>
      <c r="BE104" s="346"/>
      <c r="BF104" s="347"/>
      <c r="BG104" s="285">
        <v>22629</v>
      </c>
      <c r="BH104" s="286"/>
      <c r="BI104" s="286"/>
      <c r="BJ104" s="287"/>
      <c r="BK104" s="288">
        <f>+AY104*BG104</f>
        <v>5657.25</v>
      </c>
      <c r="BL104" s="289"/>
      <c r="BM104" s="289"/>
      <c r="BN104" s="289"/>
      <c r="BO104" s="289"/>
      <c r="BP104" s="290"/>
      <c r="BQ104" s="291">
        <v>1000</v>
      </c>
      <c r="BR104" s="292"/>
      <c r="BS104" s="292"/>
      <c r="BT104" s="292"/>
      <c r="BU104" s="292"/>
      <c r="BV104" s="292"/>
      <c r="BW104" s="293"/>
      <c r="BX104" s="291">
        <f>+(((BK115+BQ104)*15)/85)</f>
        <v>11161.14705882353</v>
      </c>
      <c r="BY104" s="292"/>
      <c r="BZ104" s="292"/>
      <c r="CA104" s="292"/>
      <c r="CB104" s="292"/>
      <c r="CC104" s="293"/>
      <c r="CD104" s="291">
        <f>+BK115+BQ104+BX104</f>
        <v>74407.647058823524</v>
      </c>
      <c r="CE104" s="292"/>
      <c r="CF104" s="292"/>
      <c r="CG104" s="292"/>
      <c r="CH104" s="292"/>
      <c r="CI104" s="293"/>
    </row>
    <row r="105" spans="1:87" ht="18" customHeight="1" x14ac:dyDescent="0.25">
      <c r="A105" s="75"/>
      <c r="B105" s="327"/>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9"/>
      <c r="Z105" s="336"/>
      <c r="AA105" s="337"/>
      <c r="AB105" s="337"/>
      <c r="AC105" s="337"/>
      <c r="AD105" s="338"/>
      <c r="AE105" s="336"/>
      <c r="AF105" s="337"/>
      <c r="AG105" s="337"/>
      <c r="AH105" s="337"/>
      <c r="AI105" s="337"/>
      <c r="AJ105" s="337"/>
      <c r="AK105" s="300" t="s">
        <v>23</v>
      </c>
      <c r="AL105" s="301"/>
      <c r="AM105" s="301"/>
      <c r="AN105" s="301"/>
      <c r="AO105" s="301"/>
      <c r="AP105" s="301"/>
      <c r="AQ105" s="301"/>
      <c r="AR105" s="301"/>
      <c r="AS105" s="301"/>
      <c r="AT105" s="301"/>
      <c r="AU105" s="301"/>
      <c r="AV105" s="301"/>
      <c r="AW105" s="301"/>
      <c r="AX105" s="302"/>
      <c r="AY105" s="407">
        <v>0.25</v>
      </c>
      <c r="AZ105" s="304"/>
      <c r="BA105" s="304"/>
      <c r="BB105" s="408"/>
      <c r="BC105" s="306">
        <f t="shared" ref="BC105:BC114" si="8">+$AE$104*AY105</f>
        <v>1.5</v>
      </c>
      <c r="BD105" s="307"/>
      <c r="BE105" s="307"/>
      <c r="BF105" s="308"/>
      <c r="BG105" s="309">
        <v>7925</v>
      </c>
      <c r="BH105" s="310"/>
      <c r="BI105" s="310"/>
      <c r="BJ105" s="311"/>
      <c r="BK105" s="312">
        <f t="shared" ref="BK105:BK114" si="9">+AY105*BG105</f>
        <v>1981.25</v>
      </c>
      <c r="BL105" s="313"/>
      <c r="BM105" s="313"/>
      <c r="BN105" s="313"/>
      <c r="BO105" s="313"/>
      <c r="BP105" s="314"/>
      <c r="BQ105" s="294"/>
      <c r="BR105" s="295"/>
      <c r="BS105" s="295"/>
      <c r="BT105" s="295"/>
      <c r="BU105" s="295"/>
      <c r="BV105" s="295"/>
      <c r="BW105" s="296"/>
      <c r="BX105" s="294"/>
      <c r="BY105" s="295"/>
      <c r="BZ105" s="295"/>
      <c r="CA105" s="295"/>
      <c r="CB105" s="295"/>
      <c r="CC105" s="296"/>
      <c r="CD105" s="294"/>
      <c r="CE105" s="295"/>
      <c r="CF105" s="295"/>
      <c r="CG105" s="295"/>
      <c r="CH105" s="295"/>
      <c r="CI105" s="296"/>
    </row>
    <row r="106" spans="1:87" ht="18" customHeight="1" x14ac:dyDescent="0.25">
      <c r="A106" s="75"/>
      <c r="B106" s="327"/>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8"/>
      <c r="Y106" s="329"/>
      <c r="Z106" s="336"/>
      <c r="AA106" s="337"/>
      <c r="AB106" s="337"/>
      <c r="AC106" s="337"/>
      <c r="AD106" s="338"/>
      <c r="AE106" s="336"/>
      <c r="AF106" s="337"/>
      <c r="AG106" s="337"/>
      <c r="AH106" s="337"/>
      <c r="AI106" s="337"/>
      <c r="AJ106" s="337"/>
      <c r="AK106" s="300" t="s">
        <v>527</v>
      </c>
      <c r="AL106" s="301"/>
      <c r="AM106" s="301"/>
      <c r="AN106" s="301"/>
      <c r="AO106" s="301"/>
      <c r="AP106" s="301"/>
      <c r="AQ106" s="301"/>
      <c r="AR106" s="301"/>
      <c r="AS106" s="301"/>
      <c r="AT106" s="301"/>
      <c r="AU106" s="301"/>
      <c r="AV106" s="301"/>
      <c r="AW106" s="301"/>
      <c r="AX106" s="302"/>
      <c r="AY106" s="407">
        <v>0.5</v>
      </c>
      <c r="AZ106" s="304"/>
      <c r="BA106" s="304"/>
      <c r="BB106" s="408"/>
      <c r="BC106" s="306">
        <f t="shared" si="8"/>
        <v>3</v>
      </c>
      <c r="BD106" s="307"/>
      <c r="BE106" s="307"/>
      <c r="BF106" s="308"/>
      <c r="BG106" s="309">
        <v>18911</v>
      </c>
      <c r="BH106" s="310"/>
      <c r="BI106" s="310"/>
      <c r="BJ106" s="311"/>
      <c r="BK106" s="312">
        <f t="shared" si="9"/>
        <v>9455.5</v>
      </c>
      <c r="BL106" s="313"/>
      <c r="BM106" s="313"/>
      <c r="BN106" s="313"/>
      <c r="BO106" s="313"/>
      <c r="BP106" s="314"/>
      <c r="BQ106" s="294"/>
      <c r="BR106" s="295"/>
      <c r="BS106" s="295"/>
      <c r="BT106" s="295"/>
      <c r="BU106" s="295"/>
      <c r="BV106" s="295"/>
      <c r="BW106" s="296"/>
      <c r="BX106" s="294"/>
      <c r="BY106" s="295"/>
      <c r="BZ106" s="295"/>
      <c r="CA106" s="295"/>
      <c r="CB106" s="295"/>
      <c r="CC106" s="296"/>
      <c r="CD106" s="294"/>
      <c r="CE106" s="295"/>
      <c r="CF106" s="295"/>
      <c r="CG106" s="295"/>
      <c r="CH106" s="295"/>
      <c r="CI106" s="296"/>
    </row>
    <row r="107" spans="1:87" ht="18" customHeight="1" x14ac:dyDescent="0.25">
      <c r="A107" s="75"/>
      <c r="B107" s="327"/>
      <c r="C107" s="328"/>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9"/>
      <c r="Z107" s="336"/>
      <c r="AA107" s="337"/>
      <c r="AB107" s="337"/>
      <c r="AC107" s="337"/>
      <c r="AD107" s="338"/>
      <c r="AE107" s="336"/>
      <c r="AF107" s="337"/>
      <c r="AG107" s="337"/>
      <c r="AH107" s="337"/>
      <c r="AI107" s="337"/>
      <c r="AJ107" s="337"/>
      <c r="AK107" s="300" t="s">
        <v>13</v>
      </c>
      <c r="AL107" s="301"/>
      <c r="AM107" s="301"/>
      <c r="AN107" s="301"/>
      <c r="AO107" s="301"/>
      <c r="AP107" s="301"/>
      <c r="AQ107" s="301"/>
      <c r="AR107" s="301"/>
      <c r="AS107" s="301"/>
      <c r="AT107" s="301"/>
      <c r="AU107" s="301"/>
      <c r="AV107" s="301"/>
      <c r="AW107" s="301"/>
      <c r="AX107" s="302"/>
      <c r="AY107" s="407">
        <v>0.25</v>
      </c>
      <c r="AZ107" s="304"/>
      <c r="BA107" s="304"/>
      <c r="BB107" s="408"/>
      <c r="BC107" s="306">
        <f t="shared" si="8"/>
        <v>1.5</v>
      </c>
      <c r="BD107" s="307"/>
      <c r="BE107" s="307"/>
      <c r="BF107" s="308"/>
      <c r="BG107" s="309">
        <v>40826</v>
      </c>
      <c r="BH107" s="310"/>
      <c r="BI107" s="310"/>
      <c r="BJ107" s="311"/>
      <c r="BK107" s="312">
        <f t="shared" si="9"/>
        <v>10206.5</v>
      </c>
      <c r="BL107" s="313"/>
      <c r="BM107" s="313"/>
      <c r="BN107" s="313"/>
      <c r="BO107" s="313"/>
      <c r="BP107" s="314"/>
      <c r="BQ107" s="294"/>
      <c r="BR107" s="295"/>
      <c r="BS107" s="295"/>
      <c r="BT107" s="295"/>
      <c r="BU107" s="295"/>
      <c r="BV107" s="295"/>
      <c r="BW107" s="296"/>
      <c r="BX107" s="294"/>
      <c r="BY107" s="295"/>
      <c r="BZ107" s="295"/>
      <c r="CA107" s="295"/>
      <c r="CB107" s="295"/>
      <c r="CC107" s="296"/>
      <c r="CD107" s="294"/>
      <c r="CE107" s="295"/>
      <c r="CF107" s="295"/>
      <c r="CG107" s="295"/>
      <c r="CH107" s="295"/>
      <c r="CI107" s="296"/>
    </row>
    <row r="108" spans="1:87" ht="18" customHeight="1" x14ac:dyDescent="0.25">
      <c r="A108" s="75"/>
      <c r="B108" s="327"/>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9"/>
      <c r="Z108" s="336"/>
      <c r="AA108" s="337"/>
      <c r="AB108" s="337"/>
      <c r="AC108" s="337"/>
      <c r="AD108" s="338"/>
      <c r="AE108" s="336"/>
      <c r="AF108" s="337"/>
      <c r="AG108" s="337"/>
      <c r="AH108" s="337"/>
      <c r="AI108" s="337"/>
      <c r="AJ108" s="337"/>
      <c r="AK108" s="300" t="s">
        <v>40</v>
      </c>
      <c r="AL108" s="301"/>
      <c r="AM108" s="301"/>
      <c r="AN108" s="301"/>
      <c r="AO108" s="301"/>
      <c r="AP108" s="301"/>
      <c r="AQ108" s="301"/>
      <c r="AR108" s="301"/>
      <c r="AS108" s="301"/>
      <c r="AT108" s="301"/>
      <c r="AU108" s="301"/>
      <c r="AV108" s="301"/>
      <c r="AW108" s="301"/>
      <c r="AX108" s="302"/>
      <c r="AY108" s="407">
        <v>0.25</v>
      </c>
      <c r="AZ108" s="304"/>
      <c r="BA108" s="304"/>
      <c r="BB108" s="408"/>
      <c r="BC108" s="306">
        <f t="shared" si="8"/>
        <v>1.5</v>
      </c>
      <c r="BD108" s="307"/>
      <c r="BE108" s="307"/>
      <c r="BF108" s="308"/>
      <c r="BG108" s="309">
        <v>26988</v>
      </c>
      <c r="BH108" s="310"/>
      <c r="BI108" s="310"/>
      <c r="BJ108" s="311"/>
      <c r="BK108" s="312">
        <f t="shared" si="9"/>
        <v>6747</v>
      </c>
      <c r="BL108" s="313"/>
      <c r="BM108" s="313"/>
      <c r="BN108" s="313"/>
      <c r="BO108" s="313"/>
      <c r="BP108" s="314"/>
      <c r="BQ108" s="294"/>
      <c r="BR108" s="295"/>
      <c r="BS108" s="295"/>
      <c r="BT108" s="295"/>
      <c r="BU108" s="295"/>
      <c r="BV108" s="295"/>
      <c r="BW108" s="296"/>
      <c r="BX108" s="294"/>
      <c r="BY108" s="295"/>
      <c r="BZ108" s="295"/>
      <c r="CA108" s="295"/>
      <c r="CB108" s="295"/>
      <c r="CC108" s="296"/>
      <c r="CD108" s="294"/>
      <c r="CE108" s="295"/>
      <c r="CF108" s="295"/>
      <c r="CG108" s="295"/>
      <c r="CH108" s="295"/>
      <c r="CI108" s="296"/>
    </row>
    <row r="109" spans="1:87" ht="18" customHeight="1" x14ac:dyDescent="0.25">
      <c r="A109" s="75"/>
      <c r="B109" s="327"/>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c r="Y109" s="329"/>
      <c r="Z109" s="336"/>
      <c r="AA109" s="337"/>
      <c r="AB109" s="337"/>
      <c r="AC109" s="337"/>
      <c r="AD109" s="338"/>
      <c r="AE109" s="336"/>
      <c r="AF109" s="337"/>
      <c r="AG109" s="337"/>
      <c r="AH109" s="337"/>
      <c r="AI109" s="337"/>
      <c r="AJ109" s="337"/>
      <c r="AK109" s="300" t="s">
        <v>528</v>
      </c>
      <c r="AL109" s="301"/>
      <c r="AM109" s="301"/>
      <c r="AN109" s="301"/>
      <c r="AO109" s="301"/>
      <c r="AP109" s="301"/>
      <c r="AQ109" s="301"/>
      <c r="AR109" s="301"/>
      <c r="AS109" s="301"/>
      <c r="AT109" s="301"/>
      <c r="AU109" s="301"/>
      <c r="AV109" s="301"/>
      <c r="AW109" s="301"/>
      <c r="AX109" s="302"/>
      <c r="AY109" s="407">
        <v>0.25</v>
      </c>
      <c r="AZ109" s="304"/>
      <c r="BA109" s="304"/>
      <c r="BB109" s="408"/>
      <c r="BC109" s="306">
        <f t="shared" si="8"/>
        <v>1.5</v>
      </c>
      <c r="BD109" s="307"/>
      <c r="BE109" s="307"/>
      <c r="BF109" s="308"/>
      <c r="BG109" s="309">
        <v>22530</v>
      </c>
      <c r="BH109" s="310"/>
      <c r="BI109" s="310"/>
      <c r="BJ109" s="311"/>
      <c r="BK109" s="312">
        <f t="shared" si="9"/>
        <v>5632.5</v>
      </c>
      <c r="BL109" s="313"/>
      <c r="BM109" s="313"/>
      <c r="BN109" s="313"/>
      <c r="BO109" s="313"/>
      <c r="BP109" s="314"/>
      <c r="BQ109" s="294"/>
      <c r="BR109" s="295"/>
      <c r="BS109" s="295"/>
      <c r="BT109" s="295"/>
      <c r="BU109" s="295"/>
      <c r="BV109" s="295"/>
      <c r="BW109" s="296"/>
      <c r="BX109" s="294"/>
      <c r="BY109" s="295"/>
      <c r="BZ109" s="295"/>
      <c r="CA109" s="295"/>
      <c r="CB109" s="295"/>
      <c r="CC109" s="296"/>
      <c r="CD109" s="294"/>
      <c r="CE109" s="295"/>
      <c r="CF109" s="295"/>
      <c r="CG109" s="295"/>
      <c r="CH109" s="295"/>
      <c r="CI109" s="296"/>
    </row>
    <row r="110" spans="1:87" ht="18" customHeight="1" x14ac:dyDescent="0.25">
      <c r="A110" s="75"/>
      <c r="B110" s="327"/>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9"/>
      <c r="Z110" s="336"/>
      <c r="AA110" s="337"/>
      <c r="AB110" s="337"/>
      <c r="AC110" s="337"/>
      <c r="AD110" s="338"/>
      <c r="AE110" s="336"/>
      <c r="AF110" s="337"/>
      <c r="AG110" s="337"/>
      <c r="AH110" s="337"/>
      <c r="AI110" s="337"/>
      <c r="AJ110" s="337"/>
      <c r="AK110" s="300" t="s">
        <v>529</v>
      </c>
      <c r="AL110" s="301"/>
      <c r="AM110" s="301"/>
      <c r="AN110" s="301"/>
      <c r="AO110" s="301"/>
      <c r="AP110" s="301"/>
      <c r="AQ110" s="301"/>
      <c r="AR110" s="301"/>
      <c r="AS110" s="301"/>
      <c r="AT110" s="301"/>
      <c r="AU110" s="301"/>
      <c r="AV110" s="301"/>
      <c r="AW110" s="301"/>
      <c r="AX110" s="302"/>
      <c r="AY110" s="407">
        <v>0.25</v>
      </c>
      <c r="AZ110" s="304"/>
      <c r="BA110" s="304"/>
      <c r="BB110" s="408"/>
      <c r="BC110" s="306">
        <f t="shared" si="8"/>
        <v>1.5</v>
      </c>
      <c r="BD110" s="307"/>
      <c r="BE110" s="307"/>
      <c r="BF110" s="308"/>
      <c r="BG110" s="309">
        <v>18911</v>
      </c>
      <c r="BH110" s="310"/>
      <c r="BI110" s="310"/>
      <c r="BJ110" s="311"/>
      <c r="BK110" s="312">
        <f t="shared" si="9"/>
        <v>4727.75</v>
      </c>
      <c r="BL110" s="313"/>
      <c r="BM110" s="313"/>
      <c r="BN110" s="313"/>
      <c r="BO110" s="313"/>
      <c r="BP110" s="314"/>
      <c r="BQ110" s="294"/>
      <c r="BR110" s="295"/>
      <c r="BS110" s="295"/>
      <c r="BT110" s="295"/>
      <c r="BU110" s="295"/>
      <c r="BV110" s="295"/>
      <c r="BW110" s="296"/>
      <c r="BX110" s="294"/>
      <c r="BY110" s="295"/>
      <c r="BZ110" s="295"/>
      <c r="CA110" s="295"/>
      <c r="CB110" s="295"/>
      <c r="CC110" s="296"/>
      <c r="CD110" s="294"/>
      <c r="CE110" s="295"/>
      <c r="CF110" s="295"/>
      <c r="CG110" s="295"/>
      <c r="CH110" s="295"/>
      <c r="CI110" s="296"/>
    </row>
    <row r="111" spans="1:87" ht="18" customHeight="1" x14ac:dyDescent="0.25">
      <c r="A111" s="75"/>
      <c r="B111" s="327"/>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9"/>
      <c r="Z111" s="336"/>
      <c r="AA111" s="337"/>
      <c r="AB111" s="337"/>
      <c r="AC111" s="337"/>
      <c r="AD111" s="338"/>
      <c r="AE111" s="336"/>
      <c r="AF111" s="337"/>
      <c r="AG111" s="337"/>
      <c r="AH111" s="337"/>
      <c r="AI111" s="337"/>
      <c r="AJ111" s="337"/>
      <c r="AK111" s="300" t="s">
        <v>526</v>
      </c>
      <c r="AL111" s="301"/>
      <c r="AM111" s="301"/>
      <c r="AN111" s="301"/>
      <c r="AO111" s="301"/>
      <c r="AP111" s="301"/>
      <c r="AQ111" s="301"/>
      <c r="AR111" s="301"/>
      <c r="AS111" s="301"/>
      <c r="AT111" s="301"/>
      <c r="AU111" s="301"/>
      <c r="AV111" s="301"/>
      <c r="AW111" s="301"/>
      <c r="AX111" s="302"/>
      <c r="AY111" s="407">
        <v>0.25</v>
      </c>
      <c r="AZ111" s="304"/>
      <c r="BA111" s="304"/>
      <c r="BB111" s="408"/>
      <c r="BC111" s="306">
        <f t="shared" si="8"/>
        <v>1.5</v>
      </c>
      <c r="BD111" s="307"/>
      <c r="BE111" s="307"/>
      <c r="BF111" s="308"/>
      <c r="BG111" s="309">
        <v>7925</v>
      </c>
      <c r="BH111" s="310"/>
      <c r="BI111" s="310"/>
      <c r="BJ111" s="311"/>
      <c r="BK111" s="312">
        <f t="shared" si="9"/>
        <v>1981.25</v>
      </c>
      <c r="BL111" s="313"/>
      <c r="BM111" s="313"/>
      <c r="BN111" s="313"/>
      <c r="BO111" s="313"/>
      <c r="BP111" s="314"/>
      <c r="BQ111" s="294"/>
      <c r="BR111" s="295"/>
      <c r="BS111" s="295"/>
      <c r="BT111" s="295"/>
      <c r="BU111" s="295"/>
      <c r="BV111" s="295"/>
      <c r="BW111" s="296"/>
      <c r="BX111" s="294"/>
      <c r="BY111" s="295"/>
      <c r="BZ111" s="295"/>
      <c r="CA111" s="295"/>
      <c r="CB111" s="295"/>
      <c r="CC111" s="296"/>
      <c r="CD111" s="294"/>
      <c r="CE111" s="295"/>
      <c r="CF111" s="295"/>
      <c r="CG111" s="295"/>
      <c r="CH111" s="295"/>
      <c r="CI111" s="296"/>
    </row>
    <row r="112" spans="1:87" ht="18" customHeight="1" x14ac:dyDescent="0.25">
      <c r="A112" s="75"/>
      <c r="B112" s="327"/>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9"/>
      <c r="Z112" s="336"/>
      <c r="AA112" s="337"/>
      <c r="AB112" s="337"/>
      <c r="AC112" s="337"/>
      <c r="AD112" s="338"/>
      <c r="AE112" s="336"/>
      <c r="AF112" s="337"/>
      <c r="AG112" s="337"/>
      <c r="AH112" s="337"/>
      <c r="AI112" s="337"/>
      <c r="AJ112" s="337"/>
      <c r="AK112" s="300" t="s">
        <v>530</v>
      </c>
      <c r="AL112" s="301"/>
      <c r="AM112" s="301"/>
      <c r="AN112" s="301"/>
      <c r="AO112" s="301"/>
      <c r="AP112" s="301"/>
      <c r="AQ112" s="301"/>
      <c r="AR112" s="301"/>
      <c r="AS112" s="301"/>
      <c r="AT112" s="301"/>
      <c r="AU112" s="301"/>
      <c r="AV112" s="301"/>
      <c r="AW112" s="301"/>
      <c r="AX112" s="302"/>
      <c r="AY112" s="407">
        <v>0.25</v>
      </c>
      <c r="AZ112" s="304"/>
      <c r="BA112" s="304"/>
      <c r="BB112" s="408"/>
      <c r="BC112" s="306">
        <f t="shared" si="8"/>
        <v>1.5</v>
      </c>
      <c r="BD112" s="307"/>
      <c r="BE112" s="307"/>
      <c r="BF112" s="308"/>
      <c r="BG112" s="309">
        <v>22629</v>
      </c>
      <c r="BH112" s="310"/>
      <c r="BI112" s="310"/>
      <c r="BJ112" s="311"/>
      <c r="BK112" s="312">
        <f t="shared" si="9"/>
        <v>5657.25</v>
      </c>
      <c r="BL112" s="313"/>
      <c r="BM112" s="313"/>
      <c r="BN112" s="313"/>
      <c r="BO112" s="313"/>
      <c r="BP112" s="314"/>
      <c r="BQ112" s="294"/>
      <c r="BR112" s="295"/>
      <c r="BS112" s="295"/>
      <c r="BT112" s="295"/>
      <c r="BU112" s="295"/>
      <c r="BV112" s="295"/>
      <c r="BW112" s="296"/>
      <c r="BX112" s="294"/>
      <c r="BY112" s="295"/>
      <c r="BZ112" s="295"/>
      <c r="CA112" s="295"/>
      <c r="CB112" s="295"/>
      <c r="CC112" s="296"/>
      <c r="CD112" s="294"/>
      <c r="CE112" s="295"/>
      <c r="CF112" s="295"/>
      <c r="CG112" s="295"/>
      <c r="CH112" s="295"/>
      <c r="CI112" s="296"/>
    </row>
    <row r="113" spans="1:87" ht="18" customHeight="1" x14ac:dyDescent="0.25">
      <c r="A113" s="75"/>
      <c r="B113" s="327"/>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9"/>
      <c r="Z113" s="336"/>
      <c r="AA113" s="337"/>
      <c r="AB113" s="337"/>
      <c r="AC113" s="337"/>
      <c r="AD113" s="338"/>
      <c r="AE113" s="336"/>
      <c r="AF113" s="337"/>
      <c r="AG113" s="337"/>
      <c r="AH113" s="337"/>
      <c r="AI113" s="337"/>
      <c r="AJ113" s="337"/>
      <c r="AK113" s="300" t="s">
        <v>18</v>
      </c>
      <c r="AL113" s="301"/>
      <c r="AM113" s="301"/>
      <c r="AN113" s="301"/>
      <c r="AO113" s="301"/>
      <c r="AP113" s="301"/>
      <c r="AQ113" s="301"/>
      <c r="AR113" s="301"/>
      <c r="AS113" s="301"/>
      <c r="AT113" s="301"/>
      <c r="AU113" s="301"/>
      <c r="AV113" s="301"/>
      <c r="AW113" s="301"/>
      <c r="AX113" s="302"/>
      <c r="AY113" s="407">
        <v>0.25</v>
      </c>
      <c r="AZ113" s="304"/>
      <c r="BA113" s="304"/>
      <c r="BB113" s="408"/>
      <c r="BC113" s="306">
        <f t="shared" si="8"/>
        <v>1.5</v>
      </c>
      <c r="BD113" s="307"/>
      <c r="BE113" s="307"/>
      <c r="BF113" s="308"/>
      <c r="BG113" s="309">
        <v>28961</v>
      </c>
      <c r="BH113" s="310"/>
      <c r="BI113" s="310"/>
      <c r="BJ113" s="311"/>
      <c r="BK113" s="312">
        <f t="shared" si="9"/>
        <v>7240.25</v>
      </c>
      <c r="BL113" s="313"/>
      <c r="BM113" s="313"/>
      <c r="BN113" s="313"/>
      <c r="BO113" s="313"/>
      <c r="BP113" s="314"/>
      <c r="BQ113" s="294"/>
      <c r="BR113" s="295"/>
      <c r="BS113" s="295"/>
      <c r="BT113" s="295"/>
      <c r="BU113" s="295"/>
      <c r="BV113" s="295"/>
      <c r="BW113" s="296"/>
      <c r="BX113" s="294"/>
      <c r="BY113" s="295"/>
      <c r="BZ113" s="295"/>
      <c r="CA113" s="295"/>
      <c r="CB113" s="295"/>
      <c r="CC113" s="296"/>
      <c r="CD113" s="294"/>
      <c r="CE113" s="295"/>
      <c r="CF113" s="295"/>
      <c r="CG113" s="295"/>
      <c r="CH113" s="295"/>
      <c r="CI113" s="296"/>
    </row>
    <row r="114" spans="1:87" ht="18" customHeight="1" thickBot="1" x14ac:dyDescent="0.3">
      <c r="A114" s="75"/>
      <c r="B114" s="327"/>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9"/>
      <c r="Z114" s="336"/>
      <c r="AA114" s="337"/>
      <c r="AB114" s="337"/>
      <c r="AC114" s="337"/>
      <c r="AD114" s="338"/>
      <c r="AE114" s="336"/>
      <c r="AF114" s="337"/>
      <c r="AG114" s="337"/>
      <c r="AH114" s="337"/>
      <c r="AI114" s="337"/>
      <c r="AJ114" s="337"/>
      <c r="AK114" s="392" t="s">
        <v>37</v>
      </c>
      <c r="AL114" s="393"/>
      <c r="AM114" s="393"/>
      <c r="AN114" s="393"/>
      <c r="AO114" s="393"/>
      <c r="AP114" s="393"/>
      <c r="AQ114" s="393"/>
      <c r="AR114" s="393"/>
      <c r="AS114" s="393"/>
      <c r="AT114" s="393"/>
      <c r="AU114" s="393"/>
      <c r="AV114" s="393"/>
      <c r="AW114" s="393"/>
      <c r="AX114" s="394"/>
      <c r="AY114" s="407">
        <v>0.25</v>
      </c>
      <c r="AZ114" s="304"/>
      <c r="BA114" s="304"/>
      <c r="BB114" s="408"/>
      <c r="BC114" s="306">
        <f t="shared" si="8"/>
        <v>1.5</v>
      </c>
      <c r="BD114" s="307"/>
      <c r="BE114" s="307"/>
      <c r="BF114" s="308"/>
      <c r="BG114" s="309">
        <v>11840</v>
      </c>
      <c r="BH114" s="310"/>
      <c r="BI114" s="310"/>
      <c r="BJ114" s="311"/>
      <c r="BK114" s="312">
        <f t="shared" si="9"/>
        <v>2960</v>
      </c>
      <c r="BL114" s="313"/>
      <c r="BM114" s="313"/>
      <c r="BN114" s="313"/>
      <c r="BO114" s="313"/>
      <c r="BP114" s="314"/>
      <c r="BQ114" s="294"/>
      <c r="BR114" s="295"/>
      <c r="BS114" s="295"/>
      <c r="BT114" s="295"/>
      <c r="BU114" s="295"/>
      <c r="BV114" s="295"/>
      <c r="BW114" s="296"/>
      <c r="BX114" s="294"/>
      <c r="BY114" s="295"/>
      <c r="BZ114" s="295"/>
      <c r="CA114" s="295"/>
      <c r="CB114" s="295"/>
      <c r="CC114" s="296"/>
      <c r="CD114" s="294"/>
      <c r="CE114" s="295"/>
      <c r="CF114" s="295"/>
      <c r="CG114" s="295"/>
      <c r="CH114" s="295"/>
      <c r="CI114" s="296"/>
    </row>
    <row r="115" spans="1:87" ht="18" customHeight="1" thickBot="1" x14ac:dyDescent="0.3">
      <c r="A115" s="75"/>
      <c r="B115" s="377"/>
      <c r="C115" s="378"/>
      <c r="D115" s="378"/>
      <c r="E115" s="378"/>
      <c r="F115" s="378"/>
      <c r="G115" s="378"/>
      <c r="H115" s="378"/>
      <c r="I115" s="378"/>
      <c r="J115" s="378"/>
      <c r="K115" s="378"/>
      <c r="L115" s="378"/>
      <c r="M115" s="378"/>
      <c r="N115" s="378"/>
      <c r="O115" s="378"/>
      <c r="P115" s="378"/>
      <c r="Q115" s="378"/>
      <c r="R115" s="378"/>
      <c r="S115" s="378"/>
      <c r="T115" s="378"/>
      <c r="U115" s="378"/>
      <c r="V115" s="378"/>
      <c r="W115" s="378"/>
      <c r="X115" s="378"/>
      <c r="Y115" s="378"/>
      <c r="Z115" s="378"/>
      <c r="AA115" s="378"/>
      <c r="AB115" s="378"/>
      <c r="AC115" s="378"/>
      <c r="AD115" s="378"/>
      <c r="AE115" s="378"/>
      <c r="AF115" s="378"/>
      <c r="AG115" s="378"/>
      <c r="AH115" s="378"/>
      <c r="AI115" s="378"/>
      <c r="AJ115" s="379"/>
      <c r="AK115" s="380" t="s">
        <v>3</v>
      </c>
      <c r="AL115" s="381"/>
      <c r="AM115" s="381"/>
      <c r="AN115" s="381"/>
      <c r="AO115" s="381"/>
      <c r="AP115" s="381"/>
      <c r="AQ115" s="381"/>
      <c r="AR115" s="381"/>
      <c r="AS115" s="381"/>
      <c r="AT115" s="381"/>
      <c r="AU115" s="381"/>
      <c r="AV115" s="381"/>
      <c r="AW115" s="381"/>
      <c r="AX115" s="381"/>
      <c r="AY115" s="382"/>
      <c r="AZ115" s="382"/>
      <c r="BA115" s="382"/>
      <c r="BB115" s="382"/>
      <c r="BC115" s="382"/>
      <c r="BD115" s="382"/>
      <c r="BE115" s="382"/>
      <c r="BF115" s="382"/>
      <c r="BG115" s="382"/>
      <c r="BH115" s="382"/>
      <c r="BI115" s="382"/>
      <c r="BJ115" s="383"/>
      <c r="BK115" s="384">
        <f>SUM(BK104:BK114)</f>
        <v>62246.5</v>
      </c>
      <c r="BL115" s="385"/>
      <c r="BM115" s="385"/>
      <c r="BN115" s="385"/>
      <c r="BO115" s="385"/>
      <c r="BP115" s="386"/>
      <c r="BQ115" s="387" t="s">
        <v>100</v>
      </c>
      <c r="BR115" s="388"/>
      <c r="BS115" s="388"/>
      <c r="BT115" s="388"/>
      <c r="BU115" s="388"/>
      <c r="BV115" s="388"/>
      <c r="BW115" s="388"/>
      <c r="BX115" s="388"/>
      <c r="BY115" s="388"/>
      <c r="BZ115" s="388"/>
      <c r="CA115" s="388"/>
      <c r="CB115" s="388"/>
      <c r="CC115" s="389"/>
      <c r="CD115" s="390">
        <f>+CD104*AE104</f>
        <v>446445.88235294115</v>
      </c>
      <c r="CE115" s="390"/>
      <c r="CF115" s="390"/>
      <c r="CG115" s="390"/>
      <c r="CH115" s="390"/>
      <c r="CI115" s="391"/>
    </row>
    <row r="116" spans="1:87" ht="18" customHeight="1" thickBot="1" x14ac:dyDescent="0.3">
      <c r="A116" s="75"/>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BG116" s="78"/>
      <c r="BH116" s="78"/>
      <c r="BI116" s="78"/>
      <c r="BJ116" s="78"/>
      <c r="BK116" s="79"/>
      <c r="BL116" s="79"/>
      <c r="BM116" s="79"/>
      <c r="BN116" s="79"/>
      <c r="BO116" s="79"/>
      <c r="BP116" s="79"/>
      <c r="BQ116" s="79"/>
      <c r="BR116" s="79"/>
      <c r="BS116" s="79"/>
      <c r="BT116" s="79"/>
      <c r="BU116" s="79"/>
      <c r="BV116" s="79"/>
      <c r="BW116" s="79"/>
      <c r="BX116" s="79"/>
      <c r="BY116" s="79"/>
      <c r="BZ116" s="79"/>
      <c r="CA116" s="79"/>
      <c r="CB116" s="79"/>
      <c r="CC116" s="79"/>
      <c r="CD116" s="79"/>
      <c r="CE116" s="79"/>
      <c r="CF116" s="79"/>
      <c r="CG116" s="79"/>
      <c r="CH116" s="79"/>
      <c r="CI116" s="79"/>
    </row>
    <row r="117" spans="1:87" ht="18" customHeight="1" x14ac:dyDescent="0.25">
      <c r="A117" s="75"/>
      <c r="B117" s="348" t="s">
        <v>0</v>
      </c>
      <c r="C117" s="349"/>
      <c r="D117" s="349"/>
      <c r="E117" s="349"/>
      <c r="F117" s="349"/>
      <c r="G117" s="349"/>
      <c r="H117" s="349"/>
      <c r="I117" s="349"/>
      <c r="J117" s="349"/>
      <c r="K117" s="349"/>
      <c r="L117" s="349"/>
      <c r="M117" s="349"/>
      <c r="N117" s="349"/>
      <c r="O117" s="349"/>
      <c r="P117" s="349"/>
      <c r="Q117" s="349"/>
      <c r="R117" s="349"/>
      <c r="S117" s="349"/>
      <c r="T117" s="349"/>
      <c r="U117" s="349"/>
      <c r="V117" s="349"/>
      <c r="W117" s="349"/>
      <c r="X117" s="349"/>
      <c r="Y117" s="350"/>
      <c r="Z117" s="348" t="s">
        <v>80</v>
      </c>
      <c r="AA117" s="349"/>
      <c r="AB117" s="349"/>
      <c r="AC117" s="349"/>
      <c r="AD117" s="350"/>
      <c r="AE117" s="357" t="s">
        <v>79</v>
      </c>
      <c r="AF117" s="358"/>
      <c r="AG117" s="358"/>
      <c r="AH117" s="358"/>
      <c r="AI117" s="358"/>
      <c r="AJ117" s="359"/>
      <c r="AK117" s="357" t="s">
        <v>81</v>
      </c>
      <c r="AL117" s="358"/>
      <c r="AM117" s="358"/>
      <c r="AN117" s="358"/>
      <c r="AO117" s="358"/>
      <c r="AP117" s="358"/>
      <c r="AQ117" s="358"/>
      <c r="AR117" s="358"/>
      <c r="AS117" s="358"/>
      <c r="AT117" s="358"/>
      <c r="AU117" s="358"/>
      <c r="AV117" s="358"/>
      <c r="AW117" s="358"/>
      <c r="AX117" s="359"/>
      <c r="AY117" s="357" t="s">
        <v>1</v>
      </c>
      <c r="AZ117" s="358"/>
      <c r="BA117" s="358"/>
      <c r="BB117" s="359"/>
      <c r="BC117" s="348" t="s">
        <v>104</v>
      </c>
      <c r="BD117" s="349"/>
      <c r="BE117" s="349"/>
      <c r="BF117" s="350"/>
      <c r="BG117" s="366" t="s">
        <v>82</v>
      </c>
      <c r="BH117" s="367"/>
      <c r="BI117" s="367"/>
      <c r="BJ117" s="368"/>
      <c r="BK117" s="315" t="s">
        <v>99</v>
      </c>
      <c r="BL117" s="316"/>
      <c r="BM117" s="316"/>
      <c r="BN117" s="316"/>
      <c r="BO117" s="316"/>
      <c r="BP117" s="317"/>
      <c r="BQ117" s="315" t="s">
        <v>83</v>
      </c>
      <c r="BR117" s="316"/>
      <c r="BS117" s="316"/>
      <c r="BT117" s="316"/>
      <c r="BU117" s="316"/>
      <c r="BV117" s="316"/>
      <c r="BW117" s="317"/>
      <c r="BX117" s="315" t="s">
        <v>84</v>
      </c>
      <c r="BY117" s="316"/>
      <c r="BZ117" s="316"/>
      <c r="CA117" s="316"/>
      <c r="CB117" s="316"/>
      <c r="CC117" s="317"/>
      <c r="CD117" s="315" t="s">
        <v>85</v>
      </c>
      <c r="CE117" s="316"/>
      <c r="CF117" s="316"/>
      <c r="CG117" s="316"/>
      <c r="CH117" s="316"/>
      <c r="CI117" s="317"/>
    </row>
    <row r="118" spans="1:87" ht="18" customHeight="1" x14ac:dyDescent="0.25">
      <c r="A118" s="75"/>
      <c r="B118" s="351"/>
      <c r="C118" s="352"/>
      <c r="D118" s="352"/>
      <c r="E118" s="352"/>
      <c r="F118" s="352"/>
      <c r="G118" s="352"/>
      <c r="H118" s="352"/>
      <c r="I118" s="352"/>
      <c r="J118" s="352"/>
      <c r="K118" s="352"/>
      <c r="L118" s="352"/>
      <c r="M118" s="352"/>
      <c r="N118" s="352"/>
      <c r="O118" s="352"/>
      <c r="P118" s="352"/>
      <c r="Q118" s="352"/>
      <c r="R118" s="352"/>
      <c r="S118" s="352"/>
      <c r="T118" s="352"/>
      <c r="U118" s="352"/>
      <c r="V118" s="352"/>
      <c r="W118" s="352"/>
      <c r="X118" s="352"/>
      <c r="Y118" s="353"/>
      <c r="Z118" s="351"/>
      <c r="AA118" s="352"/>
      <c r="AB118" s="352"/>
      <c r="AC118" s="352"/>
      <c r="AD118" s="353"/>
      <c r="AE118" s="360"/>
      <c r="AF118" s="361"/>
      <c r="AG118" s="361"/>
      <c r="AH118" s="361"/>
      <c r="AI118" s="361"/>
      <c r="AJ118" s="362"/>
      <c r="AK118" s="360"/>
      <c r="AL118" s="361"/>
      <c r="AM118" s="361"/>
      <c r="AN118" s="361"/>
      <c r="AO118" s="361"/>
      <c r="AP118" s="361"/>
      <c r="AQ118" s="361"/>
      <c r="AR118" s="361"/>
      <c r="AS118" s="361"/>
      <c r="AT118" s="361"/>
      <c r="AU118" s="361"/>
      <c r="AV118" s="361"/>
      <c r="AW118" s="361"/>
      <c r="AX118" s="362"/>
      <c r="AY118" s="360"/>
      <c r="AZ118" s="361"/>
      <c r="BA118" s="361"/>
      <c r="BB118" s="362"/>
      <c r="BC118" s="351"/>
      <c r="BD118" s="352"/>
      <c r="BE118" s="352"/>
      <c r="BF118" s="353"/>
      <c r="BG118" s="369"/>
      <c r="BH118" s="370"/>
      <c r="BI118" s="370"/>
      <c r="BJ118" s="371"/>
      <c r="BK118" s="318"/>
      <c r="BL118" s="319"/>
      <c r="BM118" s="319"/>
      <c r="BN118" s="319"/>
      <c r="BO118" s="319"/>
      <c r="BP118" s="320"/>
      <c r="BQ118" s="318"/>
      <c r="BR118" s="319"/>
      <c r="BS118" s="319"/>
      <c r="BT118" s="319"/>
      <c r="BU118" s="319"/>
      <c r="BV118" s="319"/>
      <c r="BW118" s="320"/>
      <c r="BX118" s="318"/>
      <c r="BY118" s="319"/>
      <c r="BZ118" s="319"/>
      <c r="CA118" s="319"/>
      <c r="CB118" s="319"/>
      <c r="CC118" s="320"/>
      <c r="CD118" s="318"/>
      <c r="CE118" s="319"/>
      <c r="CF118" s="319"/>
      <c r="CG118" s="319"/>
      <c r="CH118" s="319"/>
      <c r="CI118" s="320"/>
    </row>
    <row r="119" spans="1:87" ht="18" customHeight="1" thickBot="1" x14ac:dyDescent="0.3">
      <c r="A119" s="75"/>
      <c r="B119" s="354"/>
      <c r="C119" s="355"/>
      <c r="D119" s="355"/>
      <c r="E119" s="355"/>
      <c r="F119" s="355"/>
      <c r="G119" s="355"/>
      <c r="H119" s="355"/>
      <c r="I119" s="355"/>
      <c r="J119" s="355"/>
      <c r="K119" s="355"/>
      <c r="L119" s="355"/>
      <c r="M119" s="355"/>
      <c r="N119" s="355"/>
      <c r="O119" s="355"/>
      <c r="P119" s="355"/>
      <c r="Q119" s="355"/>
      <c r="R119" s="355"/>
      <c r="S119" s="355"/>
      <c r="T119" s="355"/>
      <c r="U119" s="355"/>
      <c r="V119" s="355"/>
      <c r="W119" s="355"/>
      <c r="X119" s="355"/>
      <c r="Y119" s="356"/>
      <c r="Z119" s="354"/>
      <c r="AA119" s="355"/>
      <c r="AB119" s="355"/>
      <c r="AC119" s="355"/>
      <c r="AD119" s="356"/>
      <c r="AE119" s="363"/>
      <c r="AF119" s="364"/>
      <c r="AG119" s="364"/>
      <c r="AH119" s="364"/>
      <c r="AI119" s="364"/>
      <c r="AJ119" s="365"/>
      <c r="AK119" s="360"/>
      <c r="AL119" s="361"/>
      <c r="AM119" s="361"/>
      <c r="AN119" s="361"/>
      <c r="AO119" s="361"/>
      <c r="AP119" s="361"/>
      <c r="AQ119" s="361"/>
      <c r="AR119" s="361"/>
      <c r="AS119" s="361"/>
      <c r="AT119" s="361"/>
      <c r="AU119" s="361"/>
      <c r="AV119" s="361"/>
      <c r="AW119" s="361"/>
      <c r="AX119" s="362"/>
      <c r="AY119" s="360"/>
      <c r="AZ119" s="361"/>
      <c r="BA119" s="361"/>
      <c r="BB119" s="362"/>
      <c r="BC119" s="351"/>
      <c r="BD119" s="352"/>
      <c r="BE119" s="352"/>
      <c r="BF119" s="353"/>
      <c r="BG119" s="369"/>
      <c r="BH119" s="370"/>
      <c r="BI119" s="370"/>
      <c r="BJ119" s="371"/>
      <c r="BK119" s="318"/>
      <c r="BL119" s="319"/>
      <c r="BM119" s="319"/>
      <c r="BN119" s="319"/>
      <c r="BO119" s="319"/>
      <c r="BP119" s="320"/>
      <c r="BQ119" s="321"/>
      <c r="BR119" s="322"/>
      <c r="BS119" s="322"/>
      <c r="BT119" s="322"/>
      <c r="BU119" s="322"/>
      <c r="BV119" s="322"/>
      <c r="BW119" s="323"/>
      <c r="BX119" s="321"/>
      <c r="BY119" s="322"/>
      <c r="BZ119" s="322"/>
      <c r="CA119" s="322"/>
      <c r="CB119" s="322"/>
      <c r="CC119" s="323"/>
      <c r="CD119" s="321"/>
      <c r="CE119" s="322"/>
      <c r="CF119" s="322"/>
      <c r="CG119" s="322"/>
      <c r="CH119" s="322"/>
      <c r="CI119" s="323"/>
    </row>
    <row r="120" spans="1:87" ht="18" customHeight="1" x14ac:dyDescent="0.25">
      <c r="A120" s="75"/>
      <c r="B120" s="324" t="s">
        <v>389</v>
      </c>
      <c r="C120" s="325"/>
      <c r="D120" s="325"/>
      <c r="E120" s="325"/>
      <c r="F120" s="325"/>
      <c r="G120" s="325"/>
      <c r="H120" s="325"/>
      <c r="I120" s="325"/>
      <c r="J120" s="325"/>
      <c r="K120" s="325"/>
      <c r="L120" s="325"/>
      <c r="M120" s="325"/>
      <c r="N120" s="325"/>
      <c r="O120" s="325"/>
      <c r="P120" s="325"/>
      <c r="Q120" s="325"/>
      <c r="R120" s="325"/>
      <c r="S120" s="325"/>
      <c r="T120" s="325"/>
      <c r="U120" s="325"/>
      <c r="V120" s="325"/>
      <c r="W120" s="325"/>
      <c r="X120" s="325"/>
      <c r="Y120" s="326"/>
      <c r="Z120" s="333" t="s">
        <v>405</v>
      </c>
      <c r="AA120" s="334"/>
      <c r="AB120" s="334"/>
      <c r="AC120" s="334"/>
      <c r="AD120" s="335"/>
      <c r="AE120" s="333">
        <v>20</v>
      </c>
      <c r="AF120" s="334"/>
      <c r="AG120" s="334"/>
      <c r="AH120" s="334"/>
      <c r="AI120" s="334"/>
      <c r="AJ120" s="334"/>
      <c r="AK120" s="342" t="s">
        <v>527</v>
      </c>
      <c r="AL120" s="343"/>
      <c r="AM120" s="343"/>
      <c r="AN120" s="343"/>
      <c r="AO120" s="343"/>
      <c r="AP120" s="343"/>
      <c r="AQ120" s="343"/>
      <c r="AR120" s="343"/>
      <c r="AS120" s="343"/>
      <c r="AT120" s="343"/>
      <c r="AU120" s="343"/>
      <c r="AV120" s="343"/>
      <c r="AW120" s="343"/>
      <c r="AX120" s="344"/>
      <c r="AY120" s="409">
        <v>0.2</v>
      </c>
      <c r="AZ120" s="346"/>
      <c r="BA120" s="346"/>
      <c r="BB120" s="410"/>
      <c r="BC120" s="345">
        <f>+$AE$120*AY120</f>
        <v>4</v>
      </c>
      <c r="BD120" s="346"/>
      <c r="BE120" s="346"/>
      <c r="BF120" s="347"/>
      <c r="BG120" s="285">
        <v>18911</v>
      </c>
      <c r="BH120" s="286"/>
      <c r="BI120" s="286"/>
      <c r="BJ120" s="287"/>
      <c r="BK120" s="288">
        <f>+AY120*BG120</f>
        <v>3782.2000000000003</v>
      </c>
      <c r="BL120" s="289"/>
      <c r="BM120" s="289"/>
      <c r="BN120" s="289"/>
      <c r="BO120" s="289"/>
      <c r="BP120" s="290"/>
      <c r="BQ120" s="291">
        <v>1000</v>
      </c>
      <c r="BR120" s="292"/>
      <c r="BS120" s="292"/>
      <c r="BT120" s="292"/>
      <c r="BU120" s="292"/>
      <c r="BV120" s="292"/>
      <c r="BW120" s="293"/>
      <c r="BX120" s="291">
        <f>+(((BK123+BQ120)*15)/85)</f>
        <v>2818.588235294118</v>
      </c>
      <c r="BY120" s="292"/>
      <c r="BZ120" s="292"/>
      <c r="CA120" s="292"/>
      <c r="CB120" s="292"/>
      <c r="CC120" s="293"/>
      <c r="CD120" s="291">
        <f>+BK123+BQ120+BX120</f>
        <v>18790.588235294119</v>
      </c>
      <c r="CE120" s="292"/>
      <c r="CF120" s="292"/>
      <c r="CG120" s="292"/>
      <c r="CH120" s="292"/>
      <c r="CI120" s="293"/>
    </row>
    <row r="121" spans="1:87" ht="18" customHeight="1" x14ac:dyDescent="0.25">
      <c r="A121" s="75"/>
      <c r="B121" s="327"/>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9"/>
      <c r="Z121" s="336"/>
      <c r="AA121" s="337"/>
      <c r="AB121" s="337"/>
      <c r="AC121" s="337"/>
      <c r="AD121" s="338"/>
      <c r="AE121" s="336"/>
      <c r="AF121" s="337"/>
      <c r="AG121" s="337"/>
      <c r="AH121" s="337"/>
      <c r="AI121" s="337"/>
      <c r="AJ121" s="337"/>
      <c r="AK121" s="300" t="s">
        <v>40</v>
      </c>
      <c r="AL121" s="301"/>
      <c r="AM121" s="301"/>
      <c r="AN121" s="301"/>
      <c r="AO121" s="301"/>
      <c r="AP121" s="301"/>
      <c r="AQ121" s="301"/>
      <c r="AR121" s="301"/>
      <c r="AS121" s="301"/>
      <c r="AT121" s="301"/>
      <c r="AU121" s="301"/>
      <c r="AV121" s="301"/>
      <c r="AW121" s="301"/>
      <c r="AX121" s="302"/>
      <c r="AY121" s="407">
        <v>0.2</v>
      </c>
      <c r="AZ121" s="304"/>
      <c r="BA121" s="304"/>
      <c r="BB121" s="408"/>
      <c r="BC121" s="306">
        <f t="shared" ref="BC121:BC122" si="10">+$AE$120*AY121</f>
        <v>4</v>
      </c>
      <c r="BD121" s="307"/>
      <c r="BE121" s="307"/>
      <c r="BF121" s="308"/>
      <c r="BG121" s="309">
        <v>26988</v>
      </c>
      <c r="BH121" s="310"/>
      <c r="BI121" s="310"/>
      <c r="BJ121" s="311"/>
      <c r="BK121" s="312">
        <f t="shared" ref="BK121:BK122" si="11">+AY121*BG121</f>
        <v>5397.6</v>
      </c>
      <c r="BL121" s="313"/>
      <c r="BM121" s="313"/>
      <c r="BN121" s="313"/>
      <c r="BO121" s="313"/>
      <c r="BP121" s="314"/>
      <c r="BQ121" s="294"/>
      <c r="BR121" s="295"/>
      <c r="BS121" s="295"/>
      <c r="BT121" s="295"/>
      <c r="BU121" s="295"/>
      <c r="BV121" s="295"/>
      <c r="BW121" s="296"/>
      <c r="BX121" s="294"/>
      <c r="BY121" s="295"/>
      <c r="BZ121" s="295"/>
      <c r="CA121" s="295"/>
      <c r="CB121" s="295"/>
      <c r="CC121" s="296"/>
      <c r="CD121" s="294"/>
      <c r="CE121" s="295"/>
      <c r="CF121" s="295"/>
      <c r="CG121" s="295"/>
      <c r="CH121" s="295"/>
      <c r="CI121" s="296"/>
    </row>
    <row r="122" spans="1:87" ht="18" customHeight="1" thickBot="1" x14ac:dyDescent="0.3">
      <c r="A122" s="75"/>
      <c r="B122" s="327"/>
      <c r="C122" s="328"/>
      <c r="D122" s="328"/>
      <c r="E122" s="328"/>
      <c r="F122" s="328"/>
      <c r="G122" s="328"/>
      <c r="H122" s="328"/>
      <c r="I122" s="328"/>
      <c r="J122" s="328"/>
      <c r="K122" s="328"/>
      <c r="L122" s="328"/>
      <c r="M122" s="328"/>
      <c r="N122" s="328"/>
      <c r="O122" s="328"/>
      <c r="P122" s="328"/>
      <c r="Q122" s="328"/>
      <c r="R122" s="328"/>
      <c r="S122" s="328"/>
      <c r="T122" s="328"/>
      <c r="U122" s="328"/>
      <c r="V122" s="328"/>
      <c r="W122" s="328"/>
      <c r="X122" s="328"/>
      <c r="Y122" s="329"/>
      <c r="Z122" s="336"/>
      <c r="AA122" s="337"/>
      <c r="AB122" s="337"/>
      <c r="AC122" s="337"/>
      <c r="AD122" s="338"/>
      <c r="AE122" s="336"/>
      <c r="AF122" s="337"/>
      <c r="AG122" s="337"/>
      <c r="AH122" s="337"/>
      <c r="AI122" s="337"/>
      <c r="AJ122" s="337"/>
      <c r="AK122" s="392" t="s">
        <v>18</v>
      </c>
      <c r="AL122" s="393"/>
      <c r="AM122" s="393"/>
      <c r="AN122" s="393"/>
      <c r="AO122" s="393"/>
      <c r="AP122" s="393"/>
      <c r="AQ122" s="393"/>
      <c r="AR122" s="393"/>
      <c r="AS122" s="393"/>
      <c r="AT122" s="393"/>
      <c r="AU122" s="393"/>
      <c r="AV122" s="393"/>
      <c r="AW122" s="393"/>
      <c r="AX122" s="394"/>
      <c r="AY122" s="407">
        <v>0.2</v>
      </c>
      <c r="AZ122" s="304"/>
      <c r="BA122" s="304"/>
      <c r="BB122" s="408"/>
      <c r="BC122" s="306">
        <f t="shared" si="10"/>
        <v>4</v>
      </c>
      <c r="BD122" s="307"/>
      <c r="BE122" s="307"/>
      <c r="BF122" s="308"/>
      <c r="BG122" s="309">
        <v>28961</v>
      </c>
      <c r="BH122" s="310"/>
      <c r="BI122" s="310"/>
      <c r="BJ122" s="311"/>
      <c r="BK122" s="312">
        <f t="shared" si="11"/>
        <v>5792.2000000000007</v>
      </c>
      <c r="BL122" s="313"/>
      <c r="BM122" s="313"/>
      <c r="BN122" s="313"/>
      <c r="BO122" s="313"/>
      <c r="BP122" s="314"/>
      <c r="BQ122" s="294"/>
      <c r="BR122" s="295"/>
      <c r="BS122" s="295"/>
      <c r="BT122" s="295"/>
      <c r="BU122" s="295"/>
      <c r="BV122" s="295"/>
      <c r="BW122" s="296"/>
      <c r="BX122" s="294"/>
      <c r="BY122" s="295"/>
      <c r="BZ122" s="295"/>
      <c r="CA122" s="295"/>
      <c r="CB122" s="295"/>
      <c r="CC122" s="296"/>
      <c r="CD122" s="294"/>
      <c r="CE122" s="295"/>
      <c r="CF122" s="295"/>
      <c r="CG122" s="295"/>
      <c r="CH122" s="295"/>
      <c r="CI122" s="296"/>
    </row>
    <row r="123" spans="1:87" ht="18" customHeight="1" thickBot="1" x14ac:dyDescent="0.3">
      <c r="A123" s="75"/>
      <c r="B123" s="377"/>
      <c r="C123" s="378"/>
      <c r="D123" s="378"/>
      <c r="E123" s="378"/>
      <c r="F123" s="378"/>
      <c r="G123" s="378"/>
      <c r="H123" s="378"/>
      <c r="I123" s="378"/>
      <c r="J123" s="378"/>
      <c r="K123" s="378"/>
      <c r="L123" s="378"/>
      <c r="M123" s="378"/>
      <c r="N123" s="378"/>
      <c r="O123" s="378"/>
      <c r="P123" s="378"/>
      <c r="Q123" s="378"/>
      <c r="R123" s="378"/>
      <c r="S123" s="378"/>
      <c r="T123" s="378"/>
      <c r="U123" s="378"/>
      <c r="V123" s="378"/>
      <c r="W123" s="378"/>
      <c r="X123" s="378"/>
      <c r="Y123" s="378"/>
      <c r="Z123" s="378"/>
      <c r="AA123" s="378"/>
      <c r="AB123" s="378"/>
      <c r="AC123" s="378"/>
      <c r="AD123" s="378"/>
      <c r="AE123" s="378"/>
      <c r="AF123" s="378"/>
      <c r="AG123" s="378"/>
      <c r="AH123" s="378"/>
      <c r="AI123" s="378"/>
      <c r="AJ123" s="379"/>
      <c r="AK123" s="380" t="s">
        <v>3</v>
      </c>
      <c r="AL123" s="381"/>
      <c r="AM123" s="381"/>
      <c r="AN123" s="381"/>
      <c r="AO123" s="381"/>
      <c r="AP123" s="381"/>
      <c r="AQ123" s="381"/>
      <c r="AR123" s="381"/>
      <c r="AS123" s="381"/>
      <c r="AT123" s="381"/>
      <c r="AU123" s="381"/>
      <c r="AV123" s="381"/>
      <c r="AW123" s="381"/>
      <c r="AX123" s="381"/>
      <c r="AY123" s="382"/>
      <c r="AZ123" s="382"/>
      <c r="BA123" s="382"/>
      <c r="BB123" s="382"/>
      <c r="BC123" s="382"/>
      <c r="BD123" s="382"/>
      <c r="BE123" s="382"/>
      <c r="BF123" s="382"/>
      <c r="BG123" s="382"/>
      <c r="BH123" s="382"/>
      <c r="BI123" s="382"/>
      <c r="BJ123" s="383"/>
      <c r="BK123" s="384">
        <f>SUM(BK120:BK122)</f>
        <v>14972.000000000002</v>
      </c>
      <c r="BL123" s="385"/>
      <c r="BM123" s="385"/>
      <c r="BN123" s="385"/>
      <c r="BO123" s="385"/>
      <c r="BP123" s="386"/>
      <c r="BQ123" s="387" t="s">
        <v>100</v>
      </c>
      <c r="BR123" s="388"/>
      <c r="BS123" s="388"/>
      <c r="BT123" s="388"/>
      <c r="BU123" s="388"/>
      <c r="BV123" s="388"/>
      <c r="BW123" s="388"/>
      <c r="BX123" s="388"/>
      <c r="BY123" s="388"/>
      <c r="BZ123" s="388"/>
      <c r="CA123" s="388"/>
      <c r="CB123" s="388"/>
      <c r="CC123" s="389"/>
      <c r="CD123" s="390">
        <f>+CD120*AE120</f>
        <v>375811.76470588241</v>
      </c>
      <c r="CE123" s="390"/>
      <c r="CF123" s="390"/>
      <c r="CG123" s="390"/>
      <c r="CH123" s="390"/>
      <c r="CI123" s="391"/>
    </row>
    <row r="124" spans="1:87" ht="18" customHeight="1" thickBot="1" x14ac:dyDescent="0.3">
      <c r="A124" s="75"/>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BG124" s="78"/>
      <c r="BH124" s="78"/>
      <c r="BI124" s="78"/>
      <c r="BJ124" s="78"/>
      <c r="BK124" s="79"/>
      <c r="BL124" s="79"/>
      <c r="BM124" s="79"/>
      <c r="BN124" s="79"/>
      <c r="BO124" s="79"/>
      <c r="BP124" s="79"/>
      <c r="BQ124" s="79"/>
      <c r="BR124" s="79"/>
      <c r="BS124" s="79"/>
      <c r="BT124" s="79"/>
      <c r="BU124" s="79"/>
      <c r="BV124" s="79"/>
      <c r="BW124" s="79"/>
      <c r="BX124" s="79"/>
      <c r="BY124" s="79"/>
      <c r="BZ124" s="79"/>
      <c r="CA124" s="79"/>
      <c r="CB124" s="79"/>
      <c r="CC124" s="79"/>
      <c r="CD124" s="79"/>
      <c r="CE124" s="79"/>
      <c r="CF124" s="79"/>
      <c r="CG124" s="79"/>
      <c r="CH124" s="79"/>
      <c r="CI124" s="79"/>
    </row>
    <row r="125" spans="1:87" ht="18" customHeight="1" x14ac:dyDescent="0.25">
      <c r="A125" s="75"/>
      <c r="B125" s="348" t="s">
        <v>0</v>
      </c>
      <c r="C125" s="349"/>
      <c r="D125" s="349"/>
      <c r="E125" s="349"/>
      <c r="F125" s="349"/>
      <c r="G125" s="349"/>
      <c r="H125" s="349"/>
      <c r="I125" s="349"/>
      <c r="J125" s="349"/>
      <c r="K125" s="349"/>
      <c r="L125" s="349"/>
      <c r="M125" s="349"/>
      <c r="N125" s="349"/>
      <c r="O125" s="349"/>
      <c r="P125" s="349"/>
      <c r="Q125" s="349"/>
      <c r="R125" s="349"/>
      <c r="S125" s="349"/>
      <c r="T125" s="349"/>
      <c r="U125" s="349"/>
      <c r="V125" s="349"/>
      <c r="W125" s="349"/>
      <c r="X125" s="349"/>
      <c r="Y125" s="350"/>
      <c r="Z125" s="348" t="s">
        <v>80</v>
      </c>
      <c r="AA125" s="349"/>
      <c r="AB125" s="349"/>
      <c r="AC125" s="349"/>
      <c r="AD125" s="350"/>
      <c r="AE125" s="357" t="s">
        <v>79</v>
      </c>
      <c r="AF125" s="358"/>
      <c r="AG125" s="358"/>
      <c r="AH125" s="358"/>
      <c r="AI125" s="358"/>
      <c r="AJ125" s="359"/>
      <c r="AK125" s="357" t="s">
        <v>81</v>
      </c>
      <c r="AL125" s="358"/>
      <c r="AM125" s="358"/>
      <c r="AN125" s="358"/>
      <c r="AO125" s="358"/>
      <c r="AP125" s="358"/>
      <c r="AQ125" s="358"/>
      <c r="AR125" s="358"/>
      <c r="AS125" s="358"/>
      <c r="AT125" s="358"/>
      <c r="AU125" s="358"/>
      <c r="AV125" s="358"/>
      <c r="AW125" s="358"/>
      <c r="AX125" s="359"/>
      <c r="AY125" s="357" t="s">
        <v>1</v>
      </c>
      <c r="AZ125" s="358"/>
      <c r="BA125" s="358"/>
      <c r="BB125" s="359"/>
      <c r="BC125" s="348" t="s">
        <v>104</v>
      </c>
      <c r="BD125" s="349"/>
      <c r="BE125" s="349"/>
      <c r="BF125" s="350"/>
      <c r="BG125" s="366" t="s">
        <v>82</v>
      </c>
      <c r="BH125" s="367"/>
      <c r="BI125" s="367"/>
      <c r="BJ125" s="368"/>
      <c r="BK125" s="315" t="s">
        <v>99</v>
      </c>
      <c r="BL125" s="316"/>
      <c r="BM125" s="316"/>
      <c r="BN125" s="316"/>
      <c r="BO125" s="316"/>
      <c r="BP125" s="317"/>
      <c r="BQ125" s="315" t="s">
        <v>83</v>
      </c>
      <c r="BR125" s="316"/>
      <c r="BS125" s="316"/>
      <c r="BT125" s="316"/>
      <c r="BU125" s="316"/>
      <c r="BV125" s="316"/>
      <c r="BW125" s="317"/>
      <c r="BX125" s="315" t="s">
        <v>84</v>
      </c>
      <c r="BY125" s="316"/>
      <c r="BZ125" s="316"/>
      <c r="CA125" s="316"/>
      <c r="CB125" s="316"/>
      <c r="CC125" s="317"/>
      <c r="CD125" s="315" t="s">
        <v>85</v>
      </c>
      <c r="CE125" s="316"/>
      <c r="CF125" s="316"/>
      <c r="CG125" s="316"/>
      <c r="CH125" s="316"/>
      <c r="CI125" s="317"/>
    </row>
    <row r="126" spans="1:87" ht="18" customHeight="1" x14ac:dyDescent="0.25">
      <c r="A126" s="75"/>
      <c r="B126" s="351"/>
      <c r="C126" s="352"/>
      <c r="D126" s="352"/>
      <c r="E126" s="352"/>
      <c r="F126" s="352"/>
      <c r="G126" s="352"/>
      <c r="H126" s="352"/>
      <c r="I126" s="352"/>
      <c r="J126" s="352"/>
      <c r="K126" s="352"/>
      <c r="L126" s="352"/>
      <c r="M126" s="352"/>
      <c r="N126" s="352"/>
      <c r="O126" s="352"/>
      <c r="P126" s="352"/>
      <c r="Q126" s="352"/>
      <c r="R126" s="352"/>
      <c r="S126" s="352"/>
      <c r="T126" s="352"/>
      <c r="U126" s="352"/>
      <c r="V126" s="352"/>
      <c r="W126" s="352"/>
      <c r="X126" s="352"/>
      <c r="Y126" s="353"/>
      <c r="Z126" s="351"/>
      <c r="AA126" s="352"/>
      <c r="AB126" s="352"/>
      <c r="AC126" s="352"/>
      <c r="AD126" s="353"/>
      <c r="AE126" s="360"/>
      <c r="AF126" s="361"/>
      <c r="AG126" s="361"/>
      <c r="AH126" s="361"/>
      <c r="AI126" s="361"/>
      <c r="AJ126" s="362"/>
      <c r="AK126" s="360"/>
      <c r="AL126" s="361"/>
      <c r="AM126" s="361"/>
      <c r="AN126" s="361"/>
      <c r="AO126" s="361"/>
      <c r="AP126" s="361"/>
      <c r="AQ126" s="361"/>
      <c r="AR126" s="361"/>
      <c r="AS126" s="361"/>
      <c r="AT126" s="361"/>
      <c r="AU126" s="361"/>
      <c r="AV126" s="361"/>
      <c r="AW126" s="361"/>
      <c r="AX126" s="362"/>
      <c r="AY126" s="360"/>
      <c r="AZ126" s="361"/>
      <c r="BA126" s="361"/>
      <c r="BB126" s="362"/>
      <c r="BC126" s="351"/>
      <c r="BD126" s="352"/>
      <c r="BE126" s="352"/>
      <c r="BF126" s="353"/>
      <c r="BG126" s="369"/>
      <c r="BH126" s="370"/>
      <c r="BI126" s="370"/>
      <c r="BJ126" s="371"/>
      <c r="BK126" s="318"/>
      <c r="BL126" s="319"/>
      <c r="BM126" s="319"/>
      <c r="BN126" s="319"/>
      <c r="BO126" s="319"/>
      <c r="BP126" s="320"/>
      <c r="BQ126" s="318"/>
      <c r="BR126" s="319"/>
      <c r="BS126" s="319"/>
      <c r="BT126" s="319"/>
      <c r="BU126" s="319"/>
      <c r="BV126" s="319"/>
      <c r="BW126" s="320"/>
      <c r="BX126" s="318"/>
      <c r="BY126" s="319"/>
      <c r="BZ126" s="319"/>
      <c r="CA126" s="319"/>
      <c r="CB126" s="319"/>
      <c r="CC126" s="320"/>
      <c r="CD126" s="318"/>
      <c r="CE126" s="319"/>
      <c r="CF126" s="319"/>
      <c r="CG126" s="319"/>
      <c r="CH126" s="319"/>
      <c r="CI126" s="320"/>
    </row>
    <row r="127" spans="1:87" ht="18" customHeight="1" thickBot="1" x14ac:dyDescent="0.3">
      <c r="A127" s="75"/>
      <c r="B127" s="354"/>
      <c r="C127" s="355"/>
      <c r="D127" s="355"/>
      <c r="E127" s="355"/>
      <c r="F127" s="355"/>
      <c r="G127" s="355"/>
      <c r="H127" s="355"/>
      <c r="I127" s="355"/>
      <c r="J127" s="355"/>
      <c r="K127" s="355"/>
      <c r="L127" s="355"/>
      <c r="M127" s="355"/>
      <c r="N127" s="355"/>
      <c r="O127" s="355"/>
      <c r="P127" s="355"/>
      <c r="Q127" s="355"/>
      <c r="R127" s="355"/>
      <c r="S127" s="355"/>
      <c r="T127" s="355"/>
      <c r="U127" s="355"/>
      <c r="V127" s="355"/>
      <c r="W127" s="355"/>
      <c r="X127" s="355"/>
      <c r="Y127" s="356"/>
      <c r="Z127" s="354"/>
      <c r="AA127" s="355"/>
      <c r="AB127" s="355"/>
      <c r="AC127" s="355"/>
      <c r="AD127" s="356"/>
      <c r="AE127" s="363"/>
      <c r="AF127" s="364"/>
      <c r="AG127" s="364"/>
      <c r="AH127" s="364"/>
      <c r="AI127" s="364"/>
      <c r="AJ127" s="365"/>
      <c r="AK127" s="360"/>
      <c r="AL127" s="361"/>
      <c r="AM127" s="361"/>
      <c r="AN127" s="361"/>
      <c r="AO127" s="361"/>
      <c r="AP127" s="361"/>
      <c r="AQ127" s="361"/>
      <c r="AR127" s="361"/>
      <c r="AS127" s="361"/>
      <c r="AT127" s="361"/>
      <c r="AU127" s="361"/>
      <c r="AV127" s="361"/>
      <c r="AW127" s="361"/>
      <c r="AX127" s="362"/>
      <c r="AY127" s="360"/>
      <c r="AZ127" s="361"/>
      <c r="BA127" s="361"/>
      <c r="BB127" s="362"/>
      <c r="BC127" s="351"/>
      <c r="BD127" s="352"/>
      <c r="BE127" s="352"/>
      <c r="BF127" s="353"/>
      <c r="BG127" s="369"/>
      <c r="BH127" s="370"/>
      <c r="BI127" s="370"/>
      <c r="BJ127" s="371"/>
      <c r="BK127" s="318"/>
      <c r="BL127" s="319"/>
      <c r="BM127" s="319"/>
      <c r="BN127" s="319"/>
      <c r="BO127" s="319"/>
      <c r="BP127" s="320"/>
      <c r="BQ127" s="321"/>
      <c r="BR127" s="322"/>
      <c r="BS127" s="322"/>
      <c r="BT127" s="322"/>
      <c r="BU127" s="322"/>
      <c r="BV127" s="322"/>
      <c r="BW127" s="323"/>
      <c r="BX127" s="321"/>
      <c r="BY127" s="322"/>
      <c r="BZ127" s="322"/>
      <c r="CA127" s="322"/>
      <c r="CB127" s="322"/>
      <c r="CC127" s="323"/>
      <c r="CD127" s="321"/>
      <c r="CE127" s="322"/>
      <c r="CF127" s="322"/>
      <c r="CG127" s="322"/>
      <c r="CH127" s="322"/>
      <c r="CI127" s="323"/>
    </row>
    <row r="128" spans="1:87" ht="18" customHeight="1" x14ac:dyDescent="0.25">
      <c r="A128" s="75"/>
      <c r="B128" s="324" t="s">
        <v>390</v>
      </c>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6"/>
      <c r="Z128" s="333" t="s">
        <v>406</v>
      </c>
      <c r="AA128" s="334"/>
      <c r="AB128" s="334"/>
      <c r="AC128" s="334"/>
      <c r="AD128" s="335"/>
      <c r="AE128" s="333">
        <v>15</v>
      </c>
      <c r="AF128" s="334"/>
      <c r="AG128" s="334"/>
      <c r="AH128" s="334"/>
      <c r="AI128" s="334"/>
      <c r="AJ128" s="334"/>
      <c r="AK128" s="342" t="s">
        <v>32</v>
      </c>
      <c r="AL128" s="343"/>
      <c r="AM128" s="343"/>
      <c r="AN128" s="343"/>
      <c r="AO128" s="343"/>
      <c r="AP128" s="343"/>
      <c r="AQ128" s="343"/>
      <c r="AR128" s="343"/>
      <c r="AS128" s="343"/>
      <c r="AT128" s="343"/>
      <c r="AU128" s="343"/>
      <c r="AV128" s="343"/>
      <c r="AW128" s="343"/>
      <c r="AX128" s="344"/>
      <c r="AY128" s="409">
        <v>3.75</v>
      </c>
      <c r="AZ128" s="346"/>
      <c r="BA128" s="346"/>
      <c r="BB128" s="410"/>
      <c r="BC128" s="345">
        <f>+$AE$128*AY128</f>
        <v>56.25</v>
      </c>
      <c r="BD128" s="346"/>
      <c r="BE128" s="346"/>
      <c r="BF128" s="347"/>
      <c r="BG128" s="285">
        <v>10968</v>
      </c>
      <c r="BH128" s="286"/>
      <c r="BI128" s="286"/>
      <c r="BJ128" s="287"/>
      <c r="BK128" s="288">
        <f>+AY128*BG128</f>
        <v>41130</v>
      </c>
      <c r="BL128" s="289"/>
      <c r="BM128" s="289"/>
      <c r="BN128" s="289"/>
      <c r="BO128" s="289"/>
      <c r="BP128" s="290"/>
      <c r="BQ128" s="291">
        <v>1000</v>
      </c>
      <c r="BR128" s="292"/>
      <c r="BS128" s="292"/>
      <c r="BT128" s="292"/>
      <c r="BU128" s="292"/>
      <c r="BV128" s="292"/>
      <c r="BW128" s="293"/>
      <c r="BX128" s="291">
        <f>+(((BK132+BQ128)*15)/85)</f>
        <v>21096.838235294119</v>
      </c>
      <c r="BY128" s="292"/>
      <c r="BZ128" s="292"/>
      <c r="CA128" s="292"/>
      <c r="CB128" s="292"/>
      <c r="CC128" s="293"/>
      <c r="CD128" s="291">
        <f>+BK132+BQ128+BX128</f>
        <v>140645.58823529413</v>
      </c>
      <c r="CE128" s="292"/>
      <c r="CF128" s="292"/>
      <c r="CG128" s="292"/>
      <c r="CH128" s="292"/>
      <c r="CI128" s="293"/>
    </row>
    <row r="129" spans="1:87" ht="18" customHeight="1" x14ac:dyDescent="0.25">
      <c r="A129" s="75"/>
      <c r="B129" s="327"/>
      <c r="C129" s="328"/>
      <c r="D129" s="328"/>
      <c r="E129" s="328"/>
      <c r="F129" s="328"/>
      <c r="G129" s="328"/>
      <c r="H129" s="328"/>
      <c r="I129" s="328"/>
      <c r="J129" s="328"/>
      <c r="K129" s="328"/>
      <c r="L129" s="328"/>
      <c r="M129" s="328"/>
      <c r="N129" s="328"/>
      <c r="O129" s="328"/>
      <c r="P129" s="328"/>
      <c r="Q129" s="328"/>
      <c r="R129" s="328"/>
      <c r="S129" s="328"/>
      <c r="T129" s="328"/>
      <c r="U129" s="328"/>
      <c r="V129" s="328"/>
      <c r="W129" s="328"/>
      <c r="X129" s="328"/>
      <c r="Y129" s="329"/>
      <c r="Z129" s="336"/>
      <c r="AA129" s="337"/>
      <c r="AB129" s="337"/>
      <c r="AC129" s="337"/>
      <c r="AD129" s="338"/>
      <c r="AE129" s="336"/>
      <c r="AF129" s="337"/>
      <c r="AG129" s="337"/>
      <c r="AH129" s="337"/>
      <c r="AI129" s="337"/>
      <c r="AJ129" s="337"/>
      <c r="AK129" s="300" t="s">
        <v>527</v>
      </c>
      <c r="AL129" s="301"/>
      <c r="AM129" s="301"/>
      <c r="AN129" s="301"/>
      <c r="AO129" s="301"/>
      <c r="AP129" s="301"/>
      <c r="AQ129" s="301"/>
      <c r="AR129" s="301"/>
      <c r="AS129" s="301"/>
      <c r="AT129" s="301"/>
      <c r="AU129" s="301"/>
      <c r="AV129" s="301"/>
      <c r="AW129" s="301"/>
      <c r="AX129" s="302"/>
      <c r="AY129" s="407">
        <v>0.5</v>
      </c>
      <c r="AZ129" s="304"/>
      <c r="BA129" s="304"/>
      <c r="BB129" s="408"/>
      <c r="BC129" s="306">
        <f t="shared" ref="BC129:BC131" si="12">+$AE$128*AY129</f>
        <v>7.5</v>
      </c>
      <c r="BD129" s="307"/>
      <c r="BE129" s="307"/>
      <c r="BF129" s="308"/>
      <c r="BG129" s="309">
        <v>18911</v>
      </c>
      <c r="BH129" s="310"/>
      <c r="BI129" s="310"/>
      <c r="BJ129" s="311"/>
      <c r="BK129" s="312">
        <f t="shared" ref="BK129:BK131" si="13">+AY129*BG129</f>
        <v>9455.5</v>
      </c>
      <c r="BL129" s="313"/>
      <c r="BM129" s="313"/>
      <c r="BN129" s="313"/>
      <c r="BO129" s="313"/>
      <c r="BP129" s="314"/>
      <c r="BQ129" s="294"/>
      <c r="BR129" s="295"/>
      <c r="BS129" s="295"/>
      <c r="BT129" s="295"/>
      <c r="BU129" s="295"/>
      <c r="BV129" s="295"/>
      <c r="BW129" s="296"/>
      <c r="BX129" s="294"/>
      <c r="BY129" s="295"/>
      <c r="BZ129" s="295"/>
      <c r="CA129" s="295"/>
      <c r="CB129" s="295"/>
      <c r="CC129" s="296"/>
      <c r="CD129" s="294"/>
      <c r="CE129" s="295"/>
      <c r="CF129" s="295"/>
      <c r="CG129" s="295"/>
      <c r="CH129" s="295"/>
      <c r="CI129" s="296"/>
    </row>
    <row r="130" spans="1:87" ht="18" customHeight="1" x14ac:dyDescent="0.25">
      <c r="A130" s="75"/>
      <c r="B130" s="327"/>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9"/>
      <c r="Z130" s="336"/>
      <c r="AA130" s="337"/>
      <c r="AB130" s="337"/>
      <c r="AC130" s="337"/>
      <c r="AD130" s="338"/>
      <c r="AE130" s="336"/>
      <c r="AF130" s="337"/>
      <c r="AG130" s="337"/>
      <c r="AH130" s="337"/>
      <c r="AI130" s="337"/>
      <c r="AJ130" s="337"/>
      <c r="AK130" s="300" t="s">
        <v>40</v>
      </c>
      <c r="AL130" s="301"/>
      <c r="AM130" s="301"/>
      <c r="AN130" s="301"/>
      <c r="AO130" s="301"/>
      <c r="AP130" s="301"/>
      <c r="AQ130" s="301"/>
      <c r="AR130" s="301"/>
      <c r="AS130" s="301"/>
      <c r="AT130" s="301"/>
      <c r="AU130" s="301"/>
      <c r="AV130" s="301"/>
      <c r="AW130" s="301"/>
      <c r="AX130" s="302"/>
      <c r="AY130" s="407">
        <v>2.25</v>
      </c>
      <c r="AZ130" s="304"/>
      <c r="BA130" s="304"/>
      <c r="BB130" s="408"/>
      <c r="BC130" s="306">
        <f t="shared" si="12"/>
        <v>33.75</v>
      </c>
      <c r="BD130" s="307"/>
      <c r="BE130" s="307"/>
      <c r="BF130" s="308"/>
      <c r="BG130" s="309">
        <v>26988</v>
      </c>
      <c r="BH130" s="310"/>
      <c r="BI130" s="310"/>
      <c r="BJ130" s="311"/>
      <c r="BK130" s="312">
        <f t="shared" si="13"/>
        <v>60723</v>
      </c>
      <c r="BL130" s="313"/>
      <c r="BM130" s="313"/>
      <c r="BN130" s="313"/>
      <c r="BO130" s="313"/>
      <c r="BP130" s="314"/>
      <c r="BQ130" s="294"/>
      <c r="BR130" s="295"/>
      <c r="BS130" s="295"/>
      <c r="BT130" s="295"/>
      <c r="BU130" s="295"/>
      <c r="BV130" s="295"/>
      <c r="BW130" s="296"/>
      <c r="BX130" s="294"/>
      <c r="BY130" s="295"/>
      <c r="BZ130" s="295"/>
      <c r="CA130" s="295"/>
      <c r="CB130" s="295"/>
      <c r="CC130" s="296"/>
      <c r="CD130" s="294"/>
      <c r="CE130" s="295"/>
      <c r="CF130" s="295"/>
      <c r="CG130" s="295"/>
      <c r="CH130" s="295"/>
      <c r="CI130" s="296"/>
    </row>
    <row r="131" spans="1:87" ht="18" customHeight="1" thickBot="1" x14ac:dyDescent="0.3">
      <c r="A131" s="75"/>
      <c r="B131" s="327"/>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9"/>
      <c r="Z131" s="336"/>
      <c r="AA131" s="337"/>
      <c r="AB131" s="337"/>
      <c r="AC131" s="337"/>
      <c r="AD131" s="338"/>
      <c r="AE131" s="336"/>
      <c r="AF131" s="337"/>
      <c r="AG131" s="337"/>
      <c r="AH131" s="337"/>
      <c r="AI131" s="337"/>
      <c r="AJ131" s="337"/>
      <c r="AK131" s="392" t="s">
        <v>18</v>
      </c>
      <c r="AL131" s="393"/>
      <c r="AM131" s="393"/>
      <c r="AN131" s="393"/>
      <c r="AO131" s="393"/>
      <c r="AP131" s="393"/>
      <c r="AQ131" s="393"/>
      <c r="AR131" s="393"/>
      <c r="AS131" s="393"/>
      <c r="AT131" s="393"/>
      <c r="AU131" s="393"/>
      <c r="AV131" s="393"/>
      <c r="AW131" s="393"/>
      <c r="AX131" s="394"/>
      <c r="AY131" s="407">
        <v>0.25</v>
      </c>
      <c r="AZ131" s="304"/>
      <c r="BA131" s="304"/>
      <c r="BB131" s="408"/>
      <c r="BC131" s="306">
        <f t="shared" si="12"/>
        <v>3.75</v>
      </c>
      <c r="BD131" s="307"/>
      <c r="BE131" s="307"/>
      <c r="BF131" s="308"/>
      <c r="BG131" s="309">
        <v>28961</v>
      </c>
      <c r="BH131" s="310"/>
      <c r="BI131" s="310"/>
      <c r="BJ131" s="311"/>
      <c r="BK131" s="312">
        <f t="shared" si="13"/>
        <v>7240.25</v>
      </c>
      <c r="BL131" s="313"/>
      <c r="BM131" s="313"/>
      <c r="BN131" s="313"/>
      <c r="BO131" s="313"/>
      <c r="BP131" s="314"/>
      <c r="BQ131" s="294"/>
      <c r="BR131" s="295"/>
      <c r="BS131" s="295"/>
      <c r="BT131" s="295"/>
      <c r="BU131" s="295"/>
      <c r="BV131" s="295"/>
      <c r="BW131" s="296"/>
      <c r="BX131" s="294"/>
      <c r="BY131" s="295"/>
      <c r="BZ131" s="295"/>
      <c r="CA131" s="295"/>
      <c r="CB131" s="295"/>
      <c r="CC131" s="296"/>
      <c r="CD131" s="294"/>
      <c r="CE131" s="295"/>
      <c r="CF131" s="295"/>
      <c r="CG131" s="295"/>
      <c r="CH131" s="295"/>
      <c r="CI131" s="296"/>
    </row>
    <row r="132" spans="1:87" ht="18" customHeight="1" thickBot="1" x14ac:dyDescent="0.3">
      <c r="A132" s="75"/>
      <c r="B132" s="377"/>
      <c r="C132" s="378"/>
      <c r="D132" s="378"/>
      <c r="E132" s="378"/>
      <c r="F132" s="378"/>
      <c r="G132" s="378"/>
      <c r="H132" s="378"/>
      <c r="I132" s="378"/>
      <c r="J132" s="378"/>
      <c r="K132" s="378"/>
      <c r="L132" s="378"/>
      <c r="M132" s="378"/>
      <c r="N132" s="378"/>
      <c r="O132" s="378"/>
      <c r="P132" s="378"/>
      <c r="Q132" s="378"/>
      <c r="R132" s="378"/>
      <c r="S132" s="378"/>
      <c r="T132" s="378"/>
      <c r="U132" s="378"/>
      <c r="V132" s="378"/>
      <c r="W132" s="378"/>
      <c r="X132" s="378"/>
      <c r="Y132" s="378"/>
      <c r="Z132" s="378"/>
      <c r="AA132" s="378"/>
      <c r="AB132" s="378"/>
      <c r="AC132" s="378"/>
      <c r="AD132" s="378"/>
      <c r="AE132" s="378"/>
      <c r="AF132" s="378"/>
      <c r="AG132" s="378"/>
      <c r="AH132" s="378"/>
      <c r="AI132" s="378"/>
      <c r="AJ132" s="379"/>
      <c r="AK132" s="380" t="s">
        <v>3</v>
      </c>
      <c r="AL132" s="381"/>
      <c r="AM132" s="381"/>
      <c r="AN132" s="381"/>
      <c r="AO132" s="381"/>
      <c r="AP132" s="381"/>
      <c r="AQ132" s="381"/>
      <c r="AR132" s="381"/>
      <c r="AS132" s="381"/>
      <c r="AT132" s="381"/>
      <c r="AU132" s="381"/>
      <c r="AV132" s="381"/>
      <c r="AW132" s="381"/>
      <c r="AX132" s="381"/>
      <c r="AY132" s="382"/>
      <c r="AZ132" s="382"/>
      <c r="BA132" s="382"/>
      <c r="BB132" s="382"/>
      <c r="BC132" s="382"/>
      <c r="BD132" s="382"/>
      <c r="BE132" s="382"/>
      <c r="BF132" s="382"/>
      <c r="BG132" s="382"/>
      <c r="BH132" s="382"/>
      <c r="BI132" s="382"/>
      <c r="BJ132" s="383"/>
      <c r="BK132" s="384">
        <f>SUM(BK128:BK131)</f>
        <v>118548.75</v>
      </c>
      <c r="BL132" s="385"/>
      <c r="BM132" s="385"/>
      <c r="BN132" s="385"/>
      <c r="BO132" s="385"/>
      <c r="BP132" s="386"/>
      <c r="BQ132" s="387" t="s">
        <v>100</v>
      </c>
      <c r="BR132" s="388"/>
      <c r="BS132" s="388"/>
      <c r="BT132" s="388"/>
      <c r="BU132" s="388"/>
      <c r="BV132" s="388"/>
      <c r="BW132" s="388"/>
      <c r="BX132" s="388"/>
      <c r="BY132" s="388"/>
      <c r="BZ132" s="388"/>
      <c r="CA132" s="388"/>
      <c r="CB132" s="388"/>
      <c r="CC132" s="389"/>
      <c r="CD132" s="390">
        <f>+CD128*AE128</f>
        <v>2109683.823529412</v>
      </c>
      <c r="CE132" s="390"/>
      <c r="CF132" s="390"/>
      <c r="CG132" s="390"/>
      <c r="CH132" s="390"/>
      <c r="CI132" s="391"/>
    </row>
    <row r="133" spans="1:87" ht="18" customHeight="1" thickBot="1" x14ac:dyDescent="0.3">
      <c r="A133" s="75"/>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BG133" s="78"/>
      <c r="BH133" s="78"/>
      <c r="BI133" s="78"/>
      <c r="BJ133" s="78"/>
      <c r="BK133" s="79"/>
      <c r="BL133" s="79"/>
      <c r="BM133" s="79"/>
      <c r="BN133" s="79"/>
      <c r="BO133" s="79"/>
      <c r="BP133" s="79"/>
      <c r="BQ133" s="79"/>
      <c r="BR133" s="79"/>
      <c r="BS133" s="79"/>
      <c r="BT133" s="79"/>
      <c r="BU133" s="79"/>
      <c r="BV133" s="79"/>
      <c r="BW133" s="79"/>
      <c r="BX133" s="79"/>
      <c r="BY133" s="79"/>
      <c r="BZ133" s="79"/>
      <c r="CA133" s="79"/>
      <c r="CB133" s="79"/>
      <c r="CC133" s="79"/>
      <c r="CD133" s="79"/>
      <c r="CE133" s="79"/>
      <c r="CF133" s="79"/>
      <c r="CG133" s="79"/>
      <c r="CH133" s="79"/>
      <c r="CI133" s="79"/>
    </row>
    <row r="134" spans="1:87" ht="18" customHeight="1" x14ac:dyDescent="0.25">
      <c r="A134" s="75"/>
      <c r="B134" s="348" t="s">
        <v>0</v>
      </c>
      <c r="C134" s="349"/>
      <c r="D134" s="349"/>
      <c r="E134" s="349"/>
      <c r="F134" s="349"/>
      <c r="G134" s="349"/>
      <c r="H134" s="349"/>
      <c r="I134" s="349"/>
      <c r="J134" s="349"/>
      <c r="K134" s="349"/>
      <c r="L134" s="349"/>
      <c r="M134" s="349"/>
      <c r="N134" s="349"/>
      <c r="O134" s="349"/>
      <c r="P134" s="349"/>
      <c r="Q134" s="349"/>
      <c r="R134" s="349"/>
      <c r="S134" s="349"/>
      <c r="T134" s="349"/>
      <c r="U134" s="349"/>
      <c r="V134" s="349"/>
      <c r="W134" s="349"/>
      <c r="X134" s="349"/>
      <c r="Y134" s="350"/>
      <c r="Z134" s="348" t="s">
        <v>80</v>
      </c>
      <c r="AA134" s="349"/>
      <c r="AB134" s="349"/>
      <c r="AC134" s="349"/>
      <c r="AD134" s="350"/>
      <c r="AE134" s="357" t="s">
        <v>79</v>
      </c>
      <c r="AF134" s="358"/>
      <c r="AG134" s="358"/>
      <c r="AH134" s="358"/>
      <c r="AI134" s="358"/>
      <c r="AJ134" s="359"/>
      <c r="AK134" s="357" t="s">
        <v>81</v>
      </c>
      <c r="AL134" s="358"/>
      <c r="AM134" s="358"/>
      <c r="AN134" s="358"/>
      <c r="AO134" s="358"/>
      <c r="AP134" s="358"/>
      <c r="AQ134" s="358"/>
      <c r="AR134" s="358"/>
      <c r="AS134" s="358"/>
      <c r="AT134" s="358"/>
      <c r="AU134" s="358"/>
      <c r="AV134" s="358"/>
      <c r="AW134" s="358"/>
      <c r="AX134" s="359"/>
      <c r="AY134" s="357" t="s">
        <v>1</v>
      </c>
      <c r="AZ134" s="358"/>
      <c r="BA134" s="358"/>
      <c r="BB134" s="359"/>
      <c r="BC134" s="348" t="s">
        <v>104</v>
      </c>
      <c r="BD134" s="349"/>
      <c r="BE134" s="349"/>
      <c r="BF134" s="350"/>
      <c r="BG134" s="366" t="s">
        <v>82</v>
      </c>
      <c r="BH134" s="367"/>
      <c r="BI134" s="367"/>
      <c r="BJ134" s="368"/>
      <c r="BK134" s="315" t="s">
        <v>99</v>
      </c>
      <c r="BL134" s="316"/>
      <c r="BM134" s="316"/>
      <c r="BN134" s="316"/>
      <c r="BO134" s="316"/>
      <c r="BP134" s="317"/>
      <c r="BQ134" s="315" t="s">
        <v>83</v>
      </c>
      <c r="BR134" s="316"/>
      <c r="BS134" s="316"/>
      <c r="BT134" s="316"/>
      <c r="BU134" s="316"/>
      <c r="BV134" s="316"/>
      <c r="BW134" s="317"/>
      <c r="BX134" s="315" t="s">
        <v>84</v>
      </c>
      <c r="BY134" s="316"/>
      <c r="BZ134" s="316"/>
      <c r="CA134" s="316"/>
      <c r="CB134" s="316"/>
      <c r="CC134" s="317"/>
      <c r="CD134" s="315" t="s">
        <v>85</v>
      </c>
      <c r="CE134" s="316"/>
      <c r="CF134" s="316"/>
      <c r="CG134" s="316"/>
      <c r="CH134" s="316"/>
      <c r="CI134" s="317"/>
    </row>
    <row r="135" spans="1:87" ht="18" customHeight="1" x14ac:dyDescent="0.25">
      <c r="A135" s="75"/>
      <c r="B135" s="351"/>
      <c r="C135" s="352"/>
      <c r="D135" s="352"/>
      <c r="E135" s="352"/>
      <c r="F135" s="352"/>
      <c r="G135" s="352"/>
      <c r="H135" s="352"/>
      <c r="I135" s="352"/>
      <c r="J135" s="352"/>
      <c r="K135" s="352"/>
      <c r="L135" s="352"/>
      <c r="M135" s="352"/>
      <c r="N135" s="352"/>
      <c r="O135" s="352"/>
      <c r="P135" s="352"/>
      <c r="Q135" s="352"/>
      <c r="R135" s="352"/>
      <c r="S135" s="352"/>
      <c r="T135" s="352"/>
      <c r="U135" s="352"/>
      <c r="V135" s="352"/>
      <c r="W135" s="352"/>
      <c r="X135" s="352"/>
      <c r="Y135" s="353"/>
      <c r="Z135" s="351"/>
      <c r="AA135" s="352"/>
      <c r="AB135" s="352"/>
      <c r="AC135" s="352"/>
      <c r="AD135" s="353"/>
      <c r="AE135" s="360"/>
      <c r="AF135" s="361"/>
      <c r="AG135" s="361"/>
      <c r="AH135" s="361"/>
      <c r="AI135" s="361"/>
      <c r="AJ135" s="362"/>
      <c r="AK135" s="360"/>
      <c r="AL135" s="361"/>
      <c r="AM135" s="361"/>
      <c r="AN135" s="361"/>
      <c r="AO135" s="361"/>
      <c r="AP135" s="361"/>
      <c r="AQ135" s="361"/>
      <c r="AR135" s="361"/>
      <c r="AS135" s="361"/>
      <c r="AT135" s="361"/>
      <c r="AU135" s="361"/>
      <c r="AV135" s="361"/>
      <c r="AW135" s="361"/>
      <c r="AX135" s="362"/>
      <c r="AY135" s="360"/>
      <c r="AZ135" s="361"/>
      <c r="BA135" s="361"/>
      <c r="BB135" s="362"/>
      <c r="BC135" s="351"/>
      <c r="BD135" s="352"/>
      <c r="BE135" s="352"/>
      <c r="BF135" s="353"/>
      <c r="BG135" s="369"/>
      <c r="BH135" s="370"/>
      <c r="BI135" s="370"/>
      <c r="BJ135" s="371"/>
      <c r="BK135" s="318"/>
      <c r="BL135" s="319"/>
      <c r="BM135" s="319"/>
      <c r="BN135" s="319"/>
      <c r="BO135" s="319"/>
      <c r="BP135" s="320"/>
      <c r="BQ135" s="318"/>
      <c r="BR135" s="319"/>
      <c r="BS135" s="319"/>
      <c r="BT135" s="319"/>
      <c r="BU135" s="319"/>
      <c r="BV135" s="319"/>
      <c r="BW135" s="320"/>
      <c r="BX135" s="318"/>
      <c r="BY135" s="319"/>
      <c r="BZ135" s="319"/>
      <c r="CA135" s="319"/>
      <c r="CB135" s="319"/>
      <c r="CC135" s="320"/>
      <c r="CD135" s="318"/>
      <c r="CE135" s="319"/>
      <c r="CF135" s="319"/>
      <c r="CG135" s="319"/>
      <c r="CH135" s="319"/>
      <c r="CI135" s="320"/>
    </row>
    <row r="136" spans="1:87" ht="18" customHeight="1" thickBot="1" x14ac:dyDescent="0.3">
      <c r="A136" s="75"/>
      <c r="B136" s="354"/>
      <c r="C136" s="355"/>
      <c r="D136" s="355"/>
      <c r="E136" s="355"/>
      <c r="F136" s="355"/>
      <c r="G136" s="355"/>
      <c r="H136" s="355"/>
      <c r="I136" s="355"/>
      <c r="J136" s="355"/>
      <c r="K136" s="355"/>
      <c r="L136" s="355"/>
      <c r="M136" s="355"/>
      <c r="N136" s="355"/>
      <c r="O136" s="355"/>
      <c r="P136" s="355"/>
      <c r="Q136" s="355"/>
      <c r="R136" s="355"/>
      <c r="S136" s="355"/>
      <c r="T136" s="355"/>
      <c r="U136" s="355"/>
      <c r="V136" s="355"/>
      <c r="W136" s="355"/>
      <c r="X136" s="355"/>
      <c r="Y136" s="356"/>
      <c r="Z136" s="354"/>
      <c r="AA136" s="355"/>
      <c r="AB136" s="355"/>
      <c r="AC136" s="355"/>
      <c r="AD136" s="356"/>
      <c r="AE136" s="363"/>
      <c r="AF136" s="364"/>
      <c r="AG136" s="364"/>
      <c r="AH136" s="364"/>
      <c r="AI136" s="364"/>
      <c r="AJ136" s="365"/>
      <c r="AK136" s="360"/>
      <c r="AL136" s="361"/>
      <c r="AM136" s="361"/>
      <c r="AN136" s="361"/>
      <c r="AO136" s="361"/>
      <c r="AP136" s="361"/>
      <c r="AQ136" s="361"/>
      <c r="AR136" s="361"/>
      <c r="AS136" s="361"/>
      <c r="AT136" s="361"/>
      <c r="AU136" s="361"/>
      <c r="AV136" s="361"/>
      <c r="AW136" s="361"/>
      <c r="AX136" s="362"/>
      <c r="AY136" s="360"/>
      <c r="AZ136" s="361"/>
      <c r="BA136" s="361"/>
      <c r="BB136" s="362"/>
      <c r="BC136" s="351"/>
      <c r="BD136" s="352"/>
      <c r="BE136" s="352"/>
      <c r="BF136" s="353"/>
      <c r="BG136" s="369"/>
      <c r="BH136" s="370"/>
      <c r="BI136" s="370"/>
      <c r="BJ136" s="371"/>
      <c r="BK136" s="318"/>
      <c r="BL136" s="319"/>
      <c r="BM136" s="319"/>
      <c r="BN136" s="319"/>
      <c r="BO136" s="319"/>
      <c r="BP136" s="320"/>
      <c r="BQ136" s="321"/>
      <c r="BR136" s="322"/>
      <c r="BS136" s="322"/>
      <c r="BT136" s="322"/>
      <c r="BU136" s="322"/>
      <c r="BV136" s="322"/>
      <c r="BW136" s="323"/>
      <c r="BX136" s="321"/>
      <c r="BY136" s="322"/>
      <c r="BZ136" s="322"/>
      <c r="CA136" s="322"/>
      <c r="CB136" s="322"/>
      <c r="CC136" s="323"/>
      <c r="CD136" s="321"/>
      <c r="CE136" s="322"/>
      <c r="CF136" s="322"/>
      <c r="CG136" s="322"/>
      <c r="CH136" s="322"/>
      <c r="CI136" s="323"/>
    </row>
    <row r="137" spans="1:87" ht="18" customHeight="1" x14ac:dyDescent="0.25">
      <c r="A137" s="75"/>
      <c r="B137" s="324" t="s">
        <v>391</v>
      </c>
      <c r="C137" s="325"/>
      <c r="D137" s="325"/>
      <c r="E137" s="325"/>
      <c r="F137" s="325"/>
      <c r="G137" s="325"/>
      <c r="H137" s="325"/>
      <c r="I137" s="325"/>
      <c r="J137" s="325"/>
      <c r="K137" s="325"/>
      <c r="L137" s="325"/>
      <c r="M137" s="325"/>
      <c r="N137" s="325"/>
      <c r="O137" s="325"/>
      <c r="P137" s="325"/>
      <c r="Q137" s="325"/>
      <c r="R137" s="325"/>
      <c r="S137" s="325"/>
      <c r="T137" s="325"/>
      <c r="U137" s="325"/>
      <c r="V137" s="325"/>
      <c r="W137" s="325"/>
      <c r="X137" s="325"/>
      <c r="Y137" s="326"/>
      <c r="Z137" s="333" t="s">
        <v>407</v>
      </c>
      <c r="AA137" s="334"/>
      <c r="AB137" s="334"/>
      <c r="AC137" s="334"/>
      <c r="AD137" s="335"/>
      <c r="AE137" s="333">
        <v>15</v>
      </c>
      <c r="AF137" s="334"/>
      <c r="AG137" s="334"/>
      <c r="AH137" s="334"/>
      <c r="AI137" s="334"/>
      <c r="AJ137" s="334"/>
      <c r="AK137" s="342" t="s">
        <v>32</v>
      </c>
      <c r="AL137" s="343"/>
      <c r="AM137" s="343"/>
      <c r="AN137" s="343"/>
      <c r="AO137" s="343"/>
      <c r="AP137" s="343"/>
      <c r="AQ137" s="343"/>
      <c r="AR137" s="343"/>
      <c r="AS137" s="343"/>
      <c r="AT137" s="343"/>
      <c r="AU137" s="343"/>
      <c r="AV137" s="343"/>
      <c r="AW137" s="343"/>
      <c r="AX137" s="344"/>
      <c r="AY137" s="409">
        <v>3.75</v>
      </c>
      <c r="AZ137" s="346"/>
      <c r="BA137" s="346"/>
      <c r="BB137" s="410"/>
      <c r="BC137" s="345">
        <f>+$AE$137*AY137</f>
        <v>56.25</v>
      </c>
      <c r="BD137" s="346"/>
      <c r="BE137" s="346"/>
      <c r="BF137" s="347"/>
      <c r="BG137" s="285">
        <v>10968</v>
      </c>
      <c r="BH137" s="286"/>
      <c r="BI137" s="286"/>
      <c r="BJ137" s="287"/>
      <c r="BK137" s="288">
        <f>+AY137*BG137</f>
        <v>41130</v>
      </c>
      <c r="BL137" s="289"/>
      <c r="BM137" s="289"/>
      <c r="BN137" s="289"/>
      <c r="BO137" s="289"/>
      <c r="BP137" s="290"/>
      <c r="BQ137" s="291">
        <v>1000</v>
      </c>
      <c r="BR137" s="292"/>
      <c r="BS137" s="292"/>
      <c r="BT137" s="292"/>
      <c r="BU137" s="292"/>
      <c r="BV137" s="292"/>
      <c r="BW137" s="293"/>
      <c r="BX137" s="291">
        <f>+(((BK141+BQ137)*15)/85)</f>
        <v>21096.838235294119</v>
      </c>
      <c r="BY137" s="292"/>
      <c r="BZ137" s="292"/>
      <c r="CA137" s="292"/>
      <c r="CB137" s="292"/>
      <c r="CC137" s="293"/>
      <c r="CD137" s="291">
        <f>+BK141+BQ137+BX137</f>
        <v>140645.58823529413</v>
      </c>
      <c r="CE137" s="292"/>
      <c r="CF137" s="292"/>
      <c r="CG137" s="292"/>
      <c r="CH137" s="292"/>
      <c r="CI137" s="293"/>
    </row>
    <row r="138" spans="1:87" ht="18" customHeight="1" x14ac:dyDescent="0.25">
      <c r="A138" s="75"/>
      <c r="B138" s="327"/>
      <c r="C138" s="328"/>
      <c r="D138" s="328"/>
      <c r="E138" s="328"/>
      <c r="F138" s="328"/>
      <c r="G138" s="328"/>
      <c r="H138" s="328"/>
      <c r="I138" s="328"/>
      <c r="J138" s="328"/>
      <c r="K138" s="328"/>
      <c r="L138" s="328"/>
      <c r="M138" s="328"/>
      <c r="N138" s="328"/>
      <c r="O138" s="328"/>
      <c r="P138" s="328"/>
      <c r="Q138" s="328"/>
      <c r="R138" s="328"/>
      <c r="S138" s="328"/>
      <c r="T138" s="328"/>
      <c r="U138" s="328"/>
      <c r="V138" s="328"/>
      <c r="W138" s="328"/>
      <c r="X138" s="328"/>
      <c r="Y138" s="329"/>
      <c r="Z138" s="336"/>
      <c r="AA138" s="337"/>
      <c r="AB138" s="337"/>
      <c r="AC138" s="337"/>
      <c r="AD138" s="338"/>
      <c r="AE138" s="336"/>
      <c r="AF138" s="337"/>
      <c r="AG138" s="337"/>
      <c r="AH138" s="337"/>
      <c r="AI138" s="337"/>
      <c r="AJ138" s="337"/>
      <c r="AK138" s="300" t="s">
        <v>527</v>
      </c>
      <c r="AL138" s="301"/>
      <c r="AM138" s="301"/>
      <c r="AN138" s="301"/>
      <c r="AO138" s="301"/>
      <c r="AP138" s="301"/>
      <c r="AQ138" s="301"/>
      <c r="AR138" s="301"/>
      <c r="AS138" s="301"/>
      <c r="AT138" s="301"/>
      <c r="AU138" s="301"/>
      <c r="AV138" s="301"/>
      <c r="AW138" s="301"/>
      <c r="AX138" s="302"/>
      <c r="AY138" s="407">
        <v>0.5</v>
      </c>
      <c r="AZ138" s="304"/>
      <c r="BA138" s="304"/>
      <c r="BB138" s="408"/>
      <c r="BC138" s="306">
        <f t="shared" ref="BC138:BC140" si="14">+$AE$137*AY138</f>
        <v>7.5</v>
      </c>
      <c r="BD138" s="307"/>
      <c r="BE138" s="307"/>
      <c r="BF138" s="308"/>
      <c r="BG138" s="309">
        <v>18911</v>
      </c>
      <c r="BH138" s="310"/>
      <c r="BI138" s="310"/>
      <c r="BJ138" s="311"/>
      <c r="BK138" s="312">
        <f t="shared" ref="BK138:BK140" si="15">+AY138*BG138</f>
        <v>9455.5</v>
      </c>
      <c r="BL138" s="313"/>
      <c r="BM138" s="313"/>
      <c r="BN138" s="313"/>
      <c r="BO138" s="313"/>
      <c r="BP138" s="314"/>
      <c r="BQ138" s="294"/>
      <c r="BR138" s="295"/>
      <c r="BS138" s="295"/>
      <c r="BT138" s="295"/>
      <c r="BU138" s="295"/>
      <c r="BV138" s="295"/>
      <c r="BW138" s="296"/>
      <c r="BX138" s="294"/>
      <c r="BY138" s="295"/>
      <c r="BZ138" s="295"/>
      <c r="CA138" s="295"/>
      <c r="CB138" s="295"/>
      <c r="CC138" s="296"/>
      <c r="CD138" s="294"/>
      <c r="CE138" s="295"/>
      <c r="CF138" s="295"/>
      <c r="CG138" s="295"/>
      <c r="CH138" s="295"/>
      <c r="CI138" s="296"/>
    </row>
    <row r="139" spans="1:87" ht="18" customHeight="1" x14ac:dyDescent="0.25">
      <c r="A139" s="75"/>
      <c r="B139" s="327"/>
      <c r="C139" s="328"/>
      <c r="D139" s="328"/>
      <c r="E139" s="328"/>
      <c r="F139" s="328"/>
      <c r="G139" s="328"/>
      <c r="H139" s="328"/>
      <c r="I139" s="328"/>
      <c r="J139" s="328"/>
      <c r="K139" s="328"/>
      <c r="L139" s="328"/>
      <c r="M139" s="328"/>
      <c r="N139" s="328"/>
      <c r="O139" s="328"/>
      <c r="P139" s="328"/>
      <c r="Q139" s="328"/>
      <c r="R139" s="328"/>
      <c r="S139" s="328"/>
      <c r="T139" s="328"/>
      <c r="U139" s="328"/>
      <c r="V139" s="328"/>
      <c r="W139" s="328"/>
      <c r="X139" s="328"/>
      <c r="Y139" s="329"/>
      <c r="Z139" s="336"/>
      <c r="AA139" s="337"/>
      <c r="AB139" s="337"/>
      <c r="AC139" s="337"/>
      <c r="AD139" s="338"/>
      <c r="AE139" s="336"/>
      <c r="AF139" s="337"/>
      <c r="AG139" s="337"/>
      <c r="AH139" s="337"/>
      <c r="AI139" s="337"/>
      <c r="AJ139" s="337"/>
      <c r="AK139" s="300" t="s">
        <v>40</v>
      </c>
      <c r="AL139" s="301"/>
      <c r="AM139" s="301"/>
      <c r="AN139" s="301"/>
      <c r="AO139" s="301"/>
      <c r="AP139" s="301"/>
      <c r="AQ139" s="301"/>
      <c r="AR139" s="301"/>
      <c r="AS139" s="301"/>
      <c r="AT139" s="301"/>
      <c r="AU139" s="301"/>
      <c r="AV139" s="301"/>
      <c r="AW139" s="301"/>
      <c r="AX139" s="302"/>
      <c r="AY139" s="407">
        <v>2.25</v>
      </c>
      <c r="AZ139" s="304"/>
      <c r="BA139" s="304"/>
      <c r="BB139" s="408"/>
      <c r="BC139" s="306">
        <f t="shared" si="14"/>
        <v>33.75</v>
      </c>
      <c r="BD139" s="307"/>
      <c r="BE139" s="307"/>
      <c r="BF139" s="308"/>
      <c r="BG139" s="309">
        <v>26988</v>
      </c>
      <c r="BH139" s="310"/>
      <c r="BI139" s="310"/>
      <c r="BJ139" s="311"/>
      <c r="BK139" s="312">
        <f t="shared" si="15"/>
        <v>60723</v>
      </c>
      <c r="BL139" s="313"/>
      <c r="BM139" s="313"/>
      <c r="BN139" s="313"/>
      <c r="BO139" s="313"/>
      <c r="BP139" s="314"/>
      <c r="BQ139" s="294"/>
      <c r="BR139" s="295"/>
      <c r="BS139" s="295"/>
      <c r="BT139" s="295"/>
      <c r="BU139" s="295"/>
      <c r="BV139" s="295"/>
      <c r="BW139" s="296"/>
      <c r="BX139" s="294"/>
      <c r="BY139" s="295"/>
      <c r="BZ139" s="295"/>
      <c r="CA139" s="295"/>
      <c r="CB139" s="295"/>
      <c r="CC139" s="296"/>
      <c r="CD139" s="294"/>
      <c r="CE139" s="295"/>
      <c r="CF139" s="295"/>
      <c r="CG139" s="295"/>
      <c r="CH139" s="295"/>
      <c r="CI139" s="296"/>
    </row>
    <row r="140" spans="1:87" ht="18" customHeight="1" thickBot="1" x14ac:dyDescent="0.3">
      <c r="A140" s="75"/>
      <c r="B140" s="327"/>
      <c r="C140" s="328"/>
      <c r="D140" s="328"/>
      <c r="E140" s="328"/>
      <c r="F140" s="328"/>
      <c r="G140" s="328"/>
      <c r="H140" s="328"/>
      <c r="I140" s="328"/>
      <c r="J140" s="328"/>
      <c r="K140" s="328"/>
      <c r="L140" s="328"/>
      <c r="M140" s="328"/>
      <c r="N140" s="328"/>
      <c r="O140" s="328"/>
      <c r="P140" s="328"/>
      <c r="Q140" s="328"/>
      <c r="R140" s="328"/>
      <c r="S140" s="328"/>
      <c r="T140" s="328"/>
      <c r="U140" s="328"/>
      <c r="V140" s="328"/>
      <c r="W140" s="328"/>
      <c r="X140" s="328"/>
      <c r="Y140" s="329"/>
      <c r="Z140" s="336"/>
      <c r="AA140" s="337"/>
      <c r="AB140" s="337"/>
      <c r="AC140" s="337"/>
      <c r="AD140" s="338"/>
      <c r="AE140" s="336"/>
      <c r="AF140" s="337"/>
      <c r="AG140" s="337"/>
      <c r="AH140" s="337"/>
      <c r="AI140" s="337"/>
      <c r="AJ140" s="337"/>
      <c r="AK140" s="392" t="s">
        <v>18</v>
      </c>
      <c r="AL140" s="393"/>
      <c r="AM140" s="393"/>
      <c r="AN140" s="393"/>
      <c r="AO140" s="393"/>
      <c r="AP140" s="393"/>
      <c r="AQ140" s="393"/>
      <c r="AR140" s="393"/>
      <c r="AS140" s="393"/>
      <c r="AT140" s="393"/>
      <c r="AU140" s="393"/>
      <c r="AV140" s="393"/>
      <c r="AW140" s="393"/>
      <c r="AX140" s="394"/>
      <c r="AY140" s="407">
        <v>0.25</v>
      </c>
      <c r="AZ140" s="304"/>
      <c r="BA140" s="304"/>
      <c r="BB140" s="408"/>
      <c r="BC140" s="306">
        <f t="shared" si="14"/>
        <v>3.75</v>
      </c>
      <c r="BD140" s="307"/>
      <c r="BE140" s="307"/>
      <c r="BF140" s="308"/>
      <c r="BG140" s="309">
        <v>28961</v>
      </c>
      <c r="BH140" s="310"/>
      <c r="BI140" s="310"/>
      <c r="BJ140" s="311"/>
      <c r="BK140" s="312">
        <f t="shared" si="15"/>
        <v>7240.25</v>
      </c>
      <c r="BL140" s="313"/>
      <c r="BM140" s="313"/>
      <c r="BN140" s="313"/>
      <c r="BO140" s="313"/>
      <c r="BP140" s="314"/>
      <c r="BQ140" s="294"/>
      <c r="BR140" s="295"/>
      <c r="BS140" s="295"/>
      <c r="BT140" s="295"/>
      <c r="BU140" s="295"/>
      <c r="BV140" s="295"/>
      <c r="BW140" s="296"/>
      <c r="BX140" s="294"/>
      <c r="BY140" s="295"/>
      <c r="BZ140" s="295"/>
      <c r="CA140" s="295"/>
      <c r="CB140" s="295"/>
      <c r="CC140" s="296"/>
      <c r="CD140" s="294"/>
      <c r="CE140" s="295"/>
      <c r="CF140" s="295"/>
      <c r="CG140" s="295"/>
      <c r="CH140" s="295"/>
      <c r="CI140" s="296"/>
    </row>
    <row r="141" spans="1:87" ht="18" customHeight="1" thickBot="1" x14ac:dyDescent="0.3">
      <c r="A141" s="75"/>
      <c r="B141" s="377"/>
      <c r="C141" s="378"/>
      <c r="D141" s="378"/>
      <c r="E141" s="378"/>
      <c r="F141" s="378"/>
      <c r="G141" s="378"/>
      <c r="H141" s="378"/>
      <c r="I141" s="378"/>
      <c r="J141" s="378"/>
      <c r="K141" s="378"/>
      <c r="L141" s="378"/>
      <c r="M141" s="378"/>
      <c r="N141" s="378"/>
      <c r="O141" s="378"/>
      <c r="P141" s="378"/>
      <c r="Q141" s="378"/>
      <c r="R141" s="378"/>
      <c r="S141" s="378"/>
      <c r="T141" s="378"/>
      <c r="U141" s="378"/>
      <c r="V141" s="378"/>
      <c r="W141" s="378"/>
      <c r="X141" s="378"/>
      <c r="Y141" s="378"/>
      <c r="Z141" s="378"/>
      <c r="AA141" s="378"/>
      <c r="AB141" s="378"/>
      <c r="AC141" s="378"/>
      <c r="AD141" s="378"/>
      <c r="AE141" s="378"/>
      <c r="AF141" s="378"/>
      <c r="AG141" s="378"/>
      <c r="AH141" s="378"/>
      <c r="AI141" s="378"/>
      <c r="AJ141" s="379"/>
      <c r="AK141" s="380" t="s">
        <v>3</v>
      </c>
      <c r="AL141" s="381"/>
      <c r="AM141" s="381"/>
      <c r="AN141" s="381"/>
      <c r="AO141" s="381"/>
      <c r="AP141" s="381"/>
      <c r="AQ141" s="381"/>
      <c r="AR141" s="381"/>
      <c r="AS141" s="381"/>
      <c r="AT141" s="381"/>
      <c r="AU141" s="381"/>
      <c r="AV141" s="381"/>
      <c r="AW141" s="381"/>
      <c r="AX141" s="381"/>
      <c r="AY141" s="382"/>
      <c r="AZ141" s="382"/>
      <c r="BA141" s="382"/>
      <c r="BB141" s="382"/>
      <c r="BC141" s="382"/>
      <c r="BD141" s="382"/>
      <c r="BE141" s="382"/>
      <c r="BF141" s="382"/>
      <c r="BG141" s="382"/>
      <c r="BH141" s="382"/>
      <c r="BI141" s="382"/>
      <c r="BJ141" s="383"/>
      <c r="BK141" s="384">
        <f>SUM(BK137:BK140)</f>
        <v>118548.75</v>
      </c>
      <c r="BL141" s="385"/>
      <c r="BM141" s="385"/>
      <c r="BN141" s="385"/>
      <c r="BO141" s="385"/>
      <c r="BP141" s="386"/>
      <c r="BQ141" s="387" t="s">
        <v>100</v>
      </c>
      <c r="BR141" s="388"/>
      <c r="BS141" s="388"/>
      <c r="BT141" s="388"/>
      <c r="BU141" s="388"/>
      <c r="BV141" s="388"/>
      <c r="BW141" s="388"/>
      <c r="BX141" s="388"/>
      <c r="BY141" s="388"/>
      <c r="BZ141" s="388"/>
      <c r="CA141" s="388"/>
      <c r="CB141" s="388"/>
      <c r="CC141" s="389"/>
      <c r="CD141" s="390">
        <f>+AE137*CD137</f>
        <v>2109683.823529412</v>
      </c>
      <c r="CE141" s="390"/>
      <c r="CF141" s="390"/>
      <c r="CG141" s="390"/>
      <c r="CH141" s="390"/>
      <c r="CI141" s="391"/>
    </row>
    <row r="142" spans="1:87" ht="18" customHeight="1" thickBot="1" x14ac:dyDescent="0.3">
      <c r="A142" s="75"/>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BG142" s="78"/>
      <c r="BH142" s="78"/>
      <c r="BI142" s="78"/>
      <c r="BJ142" s="78"/>
      <c r="BK142" s="79"/>
      <c r="BL142" s="79"/>
      <c r="BM142" s="79"/>
      <c r="BN142" s="79"/>
      <c r="BO142" s="79"/>
      <c r="BP142" s="79"/>
      <c r="BQ142" s="79"/>
      <c r="BR142" s="79"/>
      <c r="BS142" s="79"/>
      <c r="BT142" s="79"/>
      <c r="BU142" s="79"/>
      <c r="BV142" s="79"/>
      <c r="BW142" s="79"/>
      <c r="BX142" s="79"/>
      <c r="BY142" s="79"/>
      <c r="BZ142" s="79"/>
      <c r="CA142" s="79"/>
      <c r="CB142" s="79"/>
      <c r="CC142" s="79"/>
      <c r="CD142" s="79"/>
      <c r="CE142" s="79"/>
      <c r="CF142" s="79"/>
      <c r="CG142" s="79"/>
      <c r="CH142" s="79"/>
      <c r="CI142" s="79"/>
    </row>
    <row r="143" spans="1:87" ht="18" customHeight="1" x14ac:dyDescent="0.25">
      <c r="A143" s="75"/>
      <c r="B143" s="348" t="s">
        <v>0</v>
      </c>
      <c r="C143" s="349"/>
      <c r="D143" s="349"/>
      <c r="E143" s="349"/>
      <c r="F143" s="349"/>
      <c r="G143" s="349"/>
      <c r="H143" s="349"/>
      <c r="I143" s="349"/>
      <c r="J143" s="349"/>
      <c r="K143" s="349"/>
      <c r="L143" s="349"/>
      <c r="M143" s="349"/>
      <c r="N143" s="349"/>
      <c r="O143" s="349"/>
      <c r="P143" s="349"/>
      <c r="Q143" s="349"/>
      <c r="R143" s="349"/>
      <c r="S143" s="349"/>
      <c r="T143" s="349"/>
      <c r="U143" s="349"/>
      <c r="V143" s="349"/>
      <c r="W143" s="349"/>
      <c r="X143" s="349"/>
      <c r="Y143" s="350"/>
      <c r="Z143" s="348" t="s">
        <v>80</v>
      </c>
      <c r="AA143" s="349"/>
      <c r="AB143" s="349"/>
      <c r="AC143" s="349"/>
      <c r="AD143" s="350"/>
      <c r="AE143" s="357" t="s">
        <v>79</v>
      </c>
      <c r="AF143" s="358"/>
      <c r="AG143" s="358"/>
      <c r="AH143" s="358"/>
      <c r="AI143" s="358"/>
      <c r="AJ143" s="359"/>
      <c r="AK143" s="357" t="s">
        <v>81</v>
      </c>
      <c r="AL143" s="358"/>
      <c r="AM143" s="358"/>
      <c r="AN143" s="358"/>
      <c r="AO143" s="358"/>
      <c r="AP143" s="358"/>
      <c r="AQ143" s="358"/>
      <c r="AR143" s="358"/>
      <c r="AS143" s="358"/>
      <c r="AT143" s="358"/>
      <c r="AU143" s="358"/>
      <c r="AV143" s="358"/>
      <c r="AW143" s="358"/>
      <c r="AX143" s="359"/>
      <c r="AY143" s="357" t="s">
        <v>1</v>
      </c>
      <c r="AZ143" s="358"/>
      <c r="BA143" s="358"/>
      <c r="BB143" s="359"/>
      <c r="BC143" s="348" t="s">
        <v>104</v>
      </c>
      <c r="BD143" s="349"/>
      <c r="BE143" s="349"/>
      <c r="BF143" s="350"/>
      <c r="BG143" s="366" t="s">
        <v>82</v>
      </c>
      <c r="BH143" s="367"/>
      <c r="BI143" s="367"/>
      <c r="BJ143" s="368"/>
      <c r="BK143" s="315" t="s">
        <v>99</v>
      </c>
      <c r="BL143" s="316"/>
      <c r="BM143" s="316"/>
      <c r="BN143" s="316"/>
      <c r="BO143" s="316"/>
      <c r="BP143" s="317"/>
      <c r="BQ143" s="315" t="s">
        <v>83</v>
      </c>
      <c r="BR143" s="316"/>
      <c r="BS143" s="316"/>
      <c r="BT143" s="316"/>
      <c r="BU143" s="316"/>
      <c r="BV143" s="316"/>
      <c r="BW143" s="317"/>
      <c r="BX143" s="315" t="s">
        <v>84</v>
      </c>
      <c r="BY143" s="316"/>
      <c r="BZ143" s="316"/>
      <c r="CA143" s="316"/>
      <c r="CB143" s="316"/>
      <c r="CC143" s="317"/>
      <c r="CD143" s="315" t="s">
        <v>85</v>
      </c>
      <c r="CE143" s="316"/>
      <c r="CF143" s="316"/>
      <c r="CG143" s="316"/>
      <c r="CH143" s="316"/>
      <c r="CI143" s="317"/>
    </row>
    <row r="144" spans="1:87" ht="18" customHeight="1" x14ac:dyDescent="0.25">
      <c r="A144" s="75"/>
      <c r="B144" s="351"/>
      <c r="C144" s="352"/>
      <c r="D144" s="352"/>
      <c r="E144" s="352"/>
      <c r="F144" s="352"/>
      <c r="G144" s="352"/>
      <c r="H144" s="352"/>
      <c r="I144" s="352"/>
      <c r="J144" s="352"/>
      <c r="K144" s="352"/>
      <c r="L144" s="352"/>
      <c r="M144" s="352"/>
      <c r="N144" s="352"/>
      <c r="O144" s="352"/>
      <c r="P144" s="352"/>
      <c r="Q144" s="352"/>
      <c r="R144" s="352"/>
      <c r="S144" s="352"/>
      <c r="T144" s="352"/>
      <c r="U144" s="352"/>
      <c r="V144" s="352"/>
      <c r="W144" s="352"/>
      <c r="X144" s="352"/>
      <c r="Y144" s="353"/>
      <c r="Z144" s="351"/>
      <c r="AA144" s="352"/>
      <c r="AB144" s="352"/>
      <c r="AC144" s="352"/>
      <c r="AD144" s="353"/>
      <c r="AE144" s="360"/>
      <c r="AF144" s="361"/>
      <c r="AG144" s="361"/>
      <c r="AH144" s="361"/>
      <c r="AI144" s="361"/>
      <c r="AJ144" s="362"/>
      <c r="AK144" s="360"/>
      <c r="AL144" s="361"/>
      <c r="AM144" s="361"/>
      <c r="AN144" s="361"/>
      <c r="AO144" s="361"/>
      <c r="AP144" s="361"/>
      <c r="AQ144" s="361"/>
      <c r="AR144" s="361"/>
      <c r="AS144" s="361"/>
      <c r="AT144" s="361"/>
      <c r="AU144" s="361"/>
      <c r="AV144" s="361"/>
      <c r="AW144" s="361"/>
      <c r="AX144" s="362"/>
      <c r="AY144" s="360"/>
      <c r="AZ144" s="361"/>
      <c r="BA144" s="361"/>
      <c r="BB144" s="362"/>
      <c r="BC144" s="351"/>
      <c r="BD144" s="352"/>
      <c r="BE144" s="352"/>
      <c r="BF144" s="353"/>
      <c r="BG144" s="369"/>
      <c r="BH144" s="370"/>
      <c r="BI144" s="370"/>
      <c r="BJ144" s="371"/>
      <c r="BK144" s="318"/>
      <c r="BL144" s="319"/>
      <c r="BM144" s="319"/>
      <c r="BN144" s="319"/>
      <c r="BO144" s="319"/>
      <c r="BP144" s="320"/>
      <c r="BQ144" s="318"/>
      <c r="BR144" s="319"/>
      <c r="BS144" s="319"/>
      <c r="BT144" s="319"/>
      <c r="BU144" s="319"/>
      <c r="BV144" s="319"/>
      <c r="BW144" s="320"/>
      <c r="BX144" s="318"/>
      <c r="BY144" s="319"/>
      <c r="BZ144" s="319"/>
      <c r="CA144" s="319"/>
      <c r="CB144" s="319"/>
      <c r="CC144" s="320"/>
      <c r="CD144" s="318"/>
      <c r="CE144" s="319"/>
      <c r="CF144" s="319"/>
      <c r="CG144" s="319"/>
      <c r="CH144" s="319"/>
      <c r="CI144" s="320"/>
    </row>
    <row r="145" spans="1:87" ht="18" customHeight="1" thickBot="1" x14ac:dyDescent="0.3">
      <c r="A145" s="75"/>
      <c r="B145" s="354"/>
      <c r="C145" s="355"/>
      <c r="D145" s="355"/>
      <c r="E145" s="355"/>
      <c r="F145" s="355"/>
      <c r="G145" s="355"/>
      <c r="H145" s="355"/>
      <c r="I145" s="355"/>
      <c r="J145" s="355"/>
      <c r="K145" s="355"/>
      <c r="L145" s="355"/>
      <c r="M145" s="355"/>
      <c r="N145" s="355"/>
      <c r="O145" s="355"/>
      <c r="P145" s="355"/>
      <c r="Q145" s="355"/>
      <c r="R145" s="355"/>
      <c r="S145" s="355"/>
      <c r="T145" s="355"/>
      <c r="U145" s="355"/>
      <c r="V145" s="355"/>
      <c r="W145" s="355"/>
      <c r="X145" s="355"/>
      <c r="Y145" s="356"/>
      <c r="Z145" s="354"/>
      <c r="AA145" s="355"/>
      <c r="AB145" s="355"/>
      <c r="AC145" s="355"/>
      <c r="AD145" s="356"/>
      <c r="AE145" s="363"/>
      <c r="AF145" s="364"/>
      <c r="AG145" s="364"/>
      <c r="AH145" s="364"/>
      <c r="AI145" s="364"/>
      <c r="AJ145" s="365"/>
      <c r="AK145" s="360"/>
      <c r="AL145" s="361"/>
      <c r="AM145" s="361"/>
      <c r="AN145" s="361"/>
      <c r="AO145" s="361"/>
      <c r="AP145" s="361"/>
      <c r="AQ145" s="361"/>
      <c r="AR145" s="361"/>
      <c r="AS145" s="361"/>
      <c r="AT145" s="361"/>
      <c r="AU145" s="361"/>
      <c r="AV145" s="361"/>
      <c r="AW145" s="361"/>
      <c r="AX145" s="362"/>
      <c r="AY145" s="360"/>
      <c r="AZ145" s="361"/>
      <c r="BA145" s="361"/>
      <c r="BB145" s="362"/>
      <c r="BC145" s="351"/>
      <c r="BD145" s="352"/>
      <c r="BE145" s="352"/>
      <c r="BF145" s="353"/>
      <c r="BG145" s="369"/>
      <c r="BH145" s="370"/>
      <c r="BI145" s="370"/>
      <c r="BJ145" s="371"/>
      <c r="BK145" s="318"/>
      <c r="BL145" s="319"/>
      <c r="BM145" s="319"/>
      <c r="BN145" s="319"/>
      <c r="BO145" s="319"/>
      <c r="BP145" s="320"/>
      <c r="BQ145" s="321"/>
      <c r="BR145" s="322"/>
      <c r="BS145" s="322"/>
      <c r="BT145" s="322"/>
      <c r="BU145" s="322"/>
      <c r="BV145" s="322"/>
      <c r="BW145" s="323"/>
      <c r="BX145" s="321"/>
      <c r="BY145" s="322"/>
      <c r="BZ145" s="322"/>
      <c r="CA145" s="322"/>
      <c r="CB145" s="322"/>
      <c r="CC145" s="323"/>
      <c r="CD145" s="321"/>
      <c r="CE145" s="322"/>
      <c r="CF145" s="322"/>
      <c r="CG145" s="322"/>
      <c r="CH145" s="322"/>
      <c r="CI145" s="323"/>
    </row>
    <row r="146" spans="1:87" ht="18" customHeight="1" x14ac:dyDescent="0.25">
      <c r="A146" s="75"/>
      <c r="B146" s="324" t="s">
        <v>392</v>
      </c>
      <c r="C146" s="325"/>
      <c r="D146" s="325"/>
      <c r="E146" s="325"/>
      <c r="F146" s="325"/>
      <c r="G146" s="325"/>
      <c r="H146" s="325"/>
      <c r="I146" s="325"/>
      <c r="J146" s="325"/>
      <c r="K146" s="325"/>
      <c r="L146" s="325"/>
      <c r="M146" s="325"/>
      <c r="N146" s="325"/>
      <c r="O146" s="325"/>
      <c r="P146" s="325"/>
      <c r="Q146" s="325"/>
      <c r="R146" s="325"/>
      <c r="S146" s="325"/>
      <c r="T146" s="325"/>
      <c r="U146" s="325"/>
      <c r="V146" s="325"/>
      <c r="W146" s="325"/>
      <c r="X146" s="325"/>
      <c r="Y146" s="326"/>
      <c r="Z146" s="333" t="s">
        <v>408</v>
      </c>
      <c r="AA146" s="334"/>
      <c r="AB146" s="334"/>
      <c r="AC146" s="334"/>
      <c r="AD146" s="335"/>
      <c r="AE146" s="333">
        <v>1</v>
      </c>
      <c r="AF146" s="334"/>
      <c r="AG146" s="334"/>
      <c r="AH146" s="334"/>
      <c r="AI146" s="334"/>
      <c r="AJ146" s="334"/>
      <c r="AK146" s="342" t="s">
        <v>32</v>
      </c>
      <c r="AL146" s="343"/>
      <c r="AM146" s="343"/>
      <c r="AN146" s="343"/>
      <c r="AO146" s="343"/>
      <c r="AP146" s="343"/>
      <c r="AQ146" s="343"/>
      <c r="AR146" s="343"/>
      <c r="AS146" s="343"/>
      <c r="AT146" s="343"/>
      <c r="AU146" s="343"/>
      <c r="AV146" s="343"/>
      <c r="AW146" s="343"/>
      <c r="AX146" s="344"/>
      <c r="AY146" s="409">
        <v>4</v>
      </c>
      <c r="AZ146" s="346"/>
      <c r="BA146" s="346"/>
      <c r="BB146" s="410"/>
      <c r="BC146" s="345">
        <f>+$AE$146*AY146</f>
        <v>4</v>
      </c>
      <c r="BD146" s="346"/>
      <c r="BE146" s="346"/>
      <c r="BF146" s="347"/>
      <c r="BG146" s="285">
        <v>10968</v>
      </c>
      <c r="BH146" s="286"/>
      <c r="BI146" s="286"/>
      <c r="BJ146" s="287"/>
      <c r="BK146" s="288">
        <f>+AY146*BG146</f>
        <v>43872</v>
      </c>
      <c r="BL146" s="289"/>
      <c r="BM146" s="289"/>
      <c r="BN146" s="289"/>
      <c r="BO146" s="289"/>
      <c r="BP146" s="290"/>
      <c r="BQ146" s="291">
        <v>100000</v>
      </c>
      <c r="BR146" s="292"/>
      <c r="BS146" s="292"/>
      <c r="BT146" s="292"/>
      <c r="BU146" s="292"/>
      <c r="BV146" s="292"/>
      <c r="BW146" s="293"/>
      <c r="BX146" s="291">
        <f>+(((BK150+BQ146)*15)/85)</f>
        <v>91580.470588235301</v>
      </c>
      <c r="BY146" s="292"/>
      <c r="BZ146" s="292"/>
      <c r="CA146" s="292"/>
      <c r="CB146" s="292"/>
      <c r="CC146" s="293"/>
      <c r="CD146" s="291">
        <f>+BK150+BQ146+BX146</f>
        <v>610536.4705882353</v>
      </c>
      <c r="CE146" s="292"/>
      <c r="CF146" s="292"/>
      <c r="CG146" s="292"/>
      <c r="CH146" s="292"/>
      <c r="CI146" s="293"/>
    </row>
    <row r="147" spans="1:87" ht="18" customHeight="1" x14ac:dyDescent="0.25">
      <c r="A147" s="75"/>
      <c r="B147" s="327"/>
      <c r="C147" s="328"/>
      <c r="D147" s="328"/>
      <c r="E147" s="328"/>
      <c r="F147" s="328"/>
      <c r="G147" s="328"/>
      <c r="H147" s="328"/>
      <c r="I147" s="328"/>
      <c r="J147" s="328"/>
      <c r="K147" s="328"/>
      <c r="L147" s="328"/>
      <c r="M147" s="328"/>
      <c r="N147" s="328"/>
      <c r="O147" s="328"/>
      <c r="P147" s="328"/>
      <c r="Q147" s="328"/>
      <c r="R147" s="328"/>
      <c r="S147" s="328"/>
      <c r="T147" s="328"/>
      <c r="U147" s="328"/>
      <c r="V147" s="328"/>
      <c r="W147" s="328"/>
      <c r="X147" s="328"/>
      <c r="Y147" s="329"/>
      <c r="Z147" s="336"/>
      <c r="AA147" s="337"/>
      <c r="AB147" s="337"/>
      <c r="AC147" s="337"/>
      <c r="AD147" s="338"/>
      <c r="AE147" s="336"/>
      <c r="AF147" s="337"/>
      <c r="AG147" s="337"/>
      <c r="AH147" s="337"/>
      <c r="AI147" s="337"/>
      <c r="AJ147" s="337"/>
      <c r="AK147" s="300" t="s">
        <v>527</v>
      </c>
      <c r="AL147" s="301"/>
      <c r="AM147" s="301"/>
      <c r="AN147" s="301"/>
      <c r="AO147" s="301"/>
      <c r="AP147" s="301"/>
      <c r="AQ147" s="301"/>
      <c r="AR147" s="301"/>
      <c r="AS147" s="301"/>
      <c r="AT147" s="301"/>
      <c r="AU147" s="301"/>
      <c r="AV147" s="301"/>
      <c r="AW147" s="301"/>
      <c r="AX147" s="302"/>
      <c r="AY147" s="407">
        <v>8</v>
      </c>
      <c r="AZ147" s="304"/>
      <c r="BA147" s="304"/>
      <c r="BB147" s="408"/>
      <c r="BC147" s="306">
        <f t="shared" ref="BC147:BC149" si="16">+$AE$146*AY147</f>
        <v>8</v>
      </c>
      <c r="BD147" s="307"/>
      <c r="BE147" s="307"/>
      <c r="BF147" s="308"/>
      <c r="BG147" s="309">
        <v>18911</v>
      </c>
      <c r="BH147" s="310"/>
      <c r="BI147" s="310"/>
      <c r="BJ147" s="311"/>
      <c r="BK147" s="312">
        <f t="shared" ref="BK147:BK149" si="17">+AY147*BG147</f>
        <v>151288</v>
      </c>
      <c r="BL147" s="313"/>
      <c r="BM147" s="313"/>
      <c r="BN147" s="313"/>
      <c r="BO147" s="313"/>
      <c r="BP147" s="314"/>
      <c r="BQ147" s="294"/>
      <c r="BR147" s="295"/>
      <c r="BS147" s="295"/>
      <c r="BT147" s="295"/>
      <c r="BU147" s="295"/>
      <c r="BV147" s="295"/>
      <c r="BW147" s="296"/>
      <c r="BX147" s="294"/>
      <c r="BY147" s="295"/>
      <c r="BZ147" s="295"/>
      <c r="CA147" s="295"/>
      <c r="CB147" s="295"/>
      <c r="CC147" s="296"/>
      <c r="CD147" s="294"/>
      <c r="CE147" s="295"/>
      <c r="CF147" s="295"/>
      <c r="CG147" s="295"/>
      <c r="CH147" s="295"/>
      <c r="CI147" s="296"/>
    </row>
    <row r="148" spans="1:87" ht="18" customHeight="1" x14ac:dyDescent="0.25">
      <c r="A148" s="75"/>
      <c r="B148" s="327"/>
      <c r="C148" s="328"/>
      <c r="D148" s="328"/>
      <c r="E148" s="328"/>
      <c r="F148" s="328"/>
      <c r="G148" s="328"/>
      <c r="H148" s="328"/>
      <c r="I148" s="328"/>
      <c r="J148" s="328"/>
      <c r="K148" s="328"/>
      <c r="L148" s="328"/>
      <c r="M148" s="328"/>
      <c r="N148" s="328"/>
      <c r="O148" s="328"/>
      <c r="P148" s="328"/>
      <c r="Q148" s="328"/>
      <c r="R148" s="328"/>
      <c r="S148" s="328"/>
      <c r="T148" s="328"/>
      <c r="U148" s="328"/>
      <c r="V148" s="328"/>
      <c r="W148" s="328"/>
      <c r="X148" s="328"/>
      <c r="Y148" s="329"/>
      <c r="Z148" s="336"/>
      <c r="AA148" s="337"/>
      <c r="AB148" s="337"/>
      <c r="AC148" s="337"/>
      <c r="AD148" s="338"/>
      <c r="AE148" s="336"/>
      <c r="AF148" s="337"/>
      <c r="AG148" s="337"/>
      <c r="AH148" s="337"/>
      <c r="AI148" s="337"/>
      <c r="AJ148" s="337"/>
      <c r="AK148" s="300" t="s">
        <v>40</v>
      </c>
      <c r="AL148" s="301"/>
      <c r="AM148" s="301"/>
      <c r="AN148" s="301"/>
      <c r="AO148" s="301"/>
      <c r="AP148" s="301"/>
      <c r="AQ148" s="301"/>
      <c r="AR148" s="301"/>
      <c r="AS148" s="301"/>
      <c r="AT148" s="301"/>
      <c r="AU148" s="301"/>
      <c r="AV148" s="301"/>
      <c r="AW148" s="301"/>
      <c r="AX148" s="302"/>
      <c r="AY148" s="407">
        <v>4</v>
      </c>
      <c r="AZ148" s="304"/>
      <c r="BA148" s="304"/>
      <c r="BB148" s="408"/>
      <c r="BC148" s="306">
        <f t="shared" si="16"/>
        <v>4</v>
      </c>
      <c r="BD148" s="307"/>
      <c r="BE148" s="307"/>
      <c r="BF148" s="308"/>
      <c r="BG148" s="309">
        <v>26988</v>
      </c>
      <c r="BH148" s="310"/>
      <c r="BI148" s="310"/>
      <c r="BJ148" s="311"/>
      <c r="BK148" s="312">
        <f t="shared" si="17"/>
        <v>107952</v>
      </c>
      <c r="BL148" s="313"/>
      <c r="BM148" s="313"/>
      <c r="BN148" s="313"/>
      <c r="BO148" s="313"/>
      <c r="BP148" s="314"/>
      <c r="BQ148" s="294"/>
      <c r="BR148" s="295"/>
      <c r="BS148" s="295"/>
      <c r="BT148" s="295"/>
      <c r="BU148" s="295"/>
      <c r="BV148" s="295"/>
      <c r="BW148" s="296"/>
      <c r="BX148" s="294"/>
      <c r="BY148" s="295"/>
      <c r="BZ148" s="295"/>
      <c r="CA148" s="295"/>
      <c r="CB148" s="295"/>
      <c r="CC148" s="296"/>
      <c r="CD148" s="294"/>
      <c r="CE148" s="295"/>
      <c r="CF148" s="295"/>
      <c r="CG148" s="295"/>
      <c r="CH148" s="295"/>
      <c r="CI148" s="296"/>
    </row>
    <row r="149" spans="1:87" ht="18" customHeight="1" thickBot="1" x14ac:dyDescent="0.3">
      <c r="A149" s="75"/>
      <c r="B149" s="327"/>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9"/>
      <c r="Z149" s="336"/>
      <c r="AA149" s="337"/>
      <c r="AB149" s="337"/>
      <c r="AC149" s="337"/>
      <c r="AD149" s="338"/>
      <c r="AE149" s="336"/>
      <c r="AF149" s="337"/>
      <c r="AG149" s="337"/>
      <c r="AH149" s="337"/>
      <c r="AI149" s="337"/>
      <c r="AJ149" s="337"/>
      <c r="AK149" s="392" t="s">
        <v>18</v>
      </c>
      <c r="AL149" s="393"/>
      <c r="AM149" s="393"/>
      <c r="AN149" s="393"/>
      <c r="AO149" s="393"/>
      <c r="AP149" s="393"/>
      <c r="AQ149" s="393"/>
      <c r="AR149" s="393"/>
      <c r="AS149" s="393"/>
      <c r="AT149" s="393"/>
      <c r="AU149" s="393"/>
      <c r="AV149" s="393"/>
      <c r="AW149" s="393"/>
      <c r="AX149" s="394"/>
      <c r="AY149" s="407">
        <v>4</v>
      </c>
      <c r="AZ149" s="304"/>
      <c r="BA149" s="304"/>
      <c r="BB149" s="408"/>
      <c r="BC149" s="306">
        <f t="shared" si="16"/>
        <v>4</v>
      </c>
      <c r="BD149" s="307"/>
      <c r="BE149" s="307"/>
      <c r="BF149" s="308"/>
      <c r="BG149" s="309">
        <v>28961</v>
      </c>
      <c r="BH149" s="310"/>
      <c r="BI149" s="310"/>
      <c r="BJ149" s="311"/>
      <c r="BK149" s="312">
        <f t="shared" si="17"/>
        <v>115844</v>
      </c>
      <c r="BL149" s="313"/>
      <c r="BM149" s="313"/>
      <c r="BN149" s="313"/>
      <c r="BO149" s="313"/>
      <c r="BP149" s="314"/>
      <c r="BQ149" s="294"/>
      <c r="BR149" s="295"/>
      <c r="BS149" s="295"/>
      <c r="BT149" s="295"/>
      <c r="BU149" s="295"/>
      <c r="BV149" s="295"/>
      <c r="BW149" s="296"/>
      <c r="BX149" s="294"/>
      <c r="BY149" s="295"/>
      <c r="BZ149" s="295"/>
      <c r="CA149" s="295"/>
      <c r="CB149" s="295"/>
      <c r="CC149" s="296"/>
      <c r="CD149" s="294"/>
      <c r="CE149" s="295"/>
      <c r="CF149" s="295"/>
      <c r="CG149" s="295"/>
      <c r="CH149" s="295"/>
      <c r="CI149" s="296"/>
    </row>
    <row r="150" spans="1:87" ht="18" customHeight="1" thickBot="1" x14ac:dyDescent="0.3">
      <c r="A150" s="75"/>
      <c r="B150" s="377"/>
      <c r="C150" s="378"/>
      <c r="D150" s="378"/>
      <c r="E150" s="378"/>
      <c r="F150" s="378"/>
      <c r="G150" s="378"/>
      <c r="H150" s="378"/>
      <c r="I150" s="378"/>
      <c r="J150" s="378"/>
      <c r="K150" s="378"/>
      <c r="L150" s="378"/>
      <c r="M150" s="378"/>
      <c r="N150" s="378"/>
      <c r="O150" s="378"/>
      <c r="P150" s="378"/>
      <c r="Q150" s="378"/>
      <c r="R150" s="378"/>
      <c r="S150" s="378"/>
      <c r="T150" s="378"/>
      <c r="U150" s="378"/>
      <c r="V150" s="378"/>
      <c r="W150" s="378"/>
      <c r="X150" s="378"/>
      <c r="Y150" s="378"/>
      <c r="Z150" s="378"/>
      <c r="AA150" s="378"/>
      <c r="AB150" s="378"/>
      <c r="AC150" s="378"/>
      <c r="AD150" s="378"/>
      <c r="AE150" s="378"/>
      <c r="AF150" s="378"/>
      <c r="AG150" s="378"/>
      <c r="AH150" s="378"/>
      <c r="AI150" s="378"/>
      <c r="AJ150" s="379"/>
      <c r="AK150" s="380" t="s">
        <v>3</v>
      </c>
      <c r="AL150" s="381"/>
      <c r="AM150" s="381"/>
      <c r="AN150" s="381"/>
      <c r="AO150" s="381"/>
      <c r="AP150" s="381"/>
      <c r="AQ150" s="381"/>
      <c r="AR150" s="381"/>
      <c r="AS150" s="381"/>
      <c r="AT150" s="381"/>
      <c r="AU150" s="381"/>
      <c r="AV150" s="381"/>
      <c r="AW150" s="381"/>
      <c r="AX150" s="381"/>
      <c r="AY150" s="382"/>
      <c r="AZ150" s="382"/>
      <c r="BA150" s="382"/>
      <c r="BB150" s="382"/>
      <c r="BC150" s="382"/>
      <c r="BD150" s="382"/>
      <c r="BE150" s="382"/>
      <c r="BF150" s="382"/>
      <c r="BG150" s="382"/>
      <c r="BH150" s="382"/>
      <c r="BI150" s="382"/>
      <c r="BJ150" s="383"/>
      <c r="BK150" s="384">
        <f>SUM(BK146:BK149)</f>
        <v>418956</v>
      </c>
      <c r="BL150" s="385"/>
      <c r="BM150" s="385"/>
      <c r="BN150" s="385"/>
      <c r="BO150" s="385"/>
      <c r="BP150" s="386"/>
      <c r="BQ150" s="387" t="s">
        <v>100</v>
      </c>
      <c r="BR150" s="388"/>
      <c r="BS150" s="388"/>
      <c r="BT150" s="388"/>
      <c r="BU150" s="388"/>
      <c r="BV150" s="388"/>
      <c r="BW150" s="388"/>
      <c r="BX150" s="388"/>
      <c r="BY150" s="388"/>
      <c r="BZ150" s="388"/>
      <c r="CA150" s="388"/>
      <c r="CB150" s="388"/>
      <c r="CC150" s="389"/>
      <c r="CD150" s="390">
        <f>+CD146*AE146</f>
        <v>610536.4705882353</v>
      </c>
      <c r="CE150" s="390"/>
      <c r="CF150" s="390"/>
      <c r="CG150" s="390"/>
      <c r="CH150" s="390"/>
      <c r="CI150" s="391"/>
    </row>
    <row r="151" spans="1:87" ht="18" customHeight="1" thickBot="1" x14ac:dyDescent="0.3">
      <c r="A151" s="75"/>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BG151" s="78"/>
      <c r="BH151" s="78"/>
      <c r="BI151" s="78"/>
      <c r="BJ151" s="78"/>
      <c r="BK151" s="79"/>
      <c r="BL151" s="79"/>
      <c r="BM151" s="79"/>
      <c r="BN151" s="79"/>
      <c r="BO151" s="79"/>
      <c r="BP151" s="79"/>
      <c r="BQ151" s="79"/>
      <c r="BR151" s="79"/>
      <c r="BS151" s="79"/>
      <c r="BT151" s="79"/>
      <c r="BU151" s="79"/>
      <c r="BV151" s="79"/>
      <c r="BW151" s="79"/>
      <c r="BX151" s="79"/>
      <c r="BY151" s="79"/>
      <c r="BZ151" s="79"/>
      <c r="CA151" s="79"/>
      <c r="CB151" s="79"/>
      <c r="CC151" s="79"/>
      <c r="CD151" s="79"/>
      <c r="CE151" s="79"/>
      <c r="CF151" s="79"/>
      <c r="CG151" s="79"/>
      <c r="CH151" s="79"/>
      <c r="CI151" s="79"/>
    </row>
    <row r="152" spans="1:87" ht="18" customHeight="1" x14ac:dyDescent="0.25">
      <c r="A152" s="75"/>
      <c r="B152" s="348" t="s">
        <v>0</v>
      </c>
      <c r="C152" s="349"/>
      <c r="D152" s="349"/>
      <c r="E152" s="349"/>
      <c r="F152" s="349"/>
      <c r="G152" s="349"/>
      <c r="H152" s="349"/>
      <c r="I152" s="349"/>
      <c r="J152" s="349"/>
      <c r="K152" s="349"/>
      <c r="L152" s="349"/>
      <c r="M152" s="349"/>
      <c r="N152" s="349"/>
      <c r="O152" s="349"/>
      <c r="P152" s="349"/>
      <c r="Q152" s="349"/>
      <c r="R152" s="349"/>
      <c r="S152" s="349"/>
      <c r="T152" s="349"/>
      <c r="U152" s="349"/>
      <c r="V152" s="349"/>
      <c r="W152" s="349"/>
      <c r="X152" s="349"/>
      <c r="Y152" s="350"/>
      <c r="Z152" s="348" t="s">
        <v>80</v>
      </c>
      <c r="AA152" s="349"/>
      <c r="AB152" s="349"/>
      <c r="AC152" s="349"/>
      <c r="AD152" s="350"/>
      <c r="AE152" s="357" t="s">
        <v>79</v>
      </c>
      <c r="AF152" s="358"/>
      <c r="AG152" s="358"/>
      <c r="AH152" s="358"/>
      <c r="AI152" s="358"/>
      <c r="AJ152" s="359"/>
      <c r="AK152" s="357" t="s">
        <v>81</v>
      </c>
      <c r="AL152" s="358"/>
      <c r="AM152" s="358"/>
      <c r="AN152" s="358"/>
      <c r="AO152" s="358"/>
      <c r="AP152" s="358"/>
      <c r="AQ152" s="358"/>
      <c r="AR152" s="358"/>
      <c r="AS152" s="358"/>
      <c r="AT152" s="358"/>
      <c r="AU152" s="358"/>
      <c r="AV152" s="358"/>
      <c r="AW152" s="358"/>
      <c r="AX152" s="359"/>
      <c r="AY152" s="357" t="s">
        <v>1</v>
      </c>
      <c r="AZ152" s="358"/>
      <c r="BA152" s="358"/>
      <c r="BB152" s="359"/>
      <c r="BC152" s="348" t="s">
        <v>104</v>
      </c>
      <c r="BD152" s="349"/>
      <c r="BE152" s="349"/>
      <c r="BF152" s="350"/>
      <c r="BG152" s="366" t="s">
        <v>82</v>
      </c>
      <c r="BH152" s="367"/>
      <c r="BI152" s="367"/>
      <c r="BJ152" s="368"/>
      <c r="BK152" s="315" t="s">
        <v>99</v>
      </c>
      <c r="BL152" s="316"/>
      <c r="BM152" s="316"/>
      <c r="BN152" s="316"/>
      <c r="BO152" s="316"/>
      <c r="BP152" s="317"/>
      <c r="BQ152" s="315" t="s">
        <v>83</v>
      </c>
      <c r="BR152" s="316"/>
      <c r="BS152" s="316"/>
      <c r="BT152" s="316"/>
      <c r="BU152" s="316"/>
      <c r="BV152" s="316"/>
      <c r="BW152" s="317"/>
      <c r="BX152" s="315" t="s">
        <v>84</v>
      </c>
      <c r="BY152" s="316"/>
      <c r="BZ152" s="316"/>
      <c r="CA152" s="316"/>
      <c r="CB152" s="316"/>
      <c r="CC152" s="317"/>
      <c r="CD152" s="315" t="s">
        <v>85</v>
      </c>
      <c r="CE152" s="316"/>
      <c r="CF152" s="316"/>
      <c r="CG152" s="316"/>
      <c r="CH152" s="316"/>
      <c r="CI152" s="317"/>
    </row>
    <row r="153" spans="1:87" ht="18" customHeight="1" x14ac:dyDescent="0.25">
      <c r="A153" s="75"/>
      <c r="B153" s="351"/>
      <c r="C153" s="352"/>
      <c r="D153" s="352"/>
      <c r="E153" s="352"/>
      <c r="F153" s="352"/>
      <c r="G153" s="352"/>
      <c r="H153" s="352"/>
      <c r="I153" s="352"/>
      <c r="J153" s="352"/>
      <c r="K153" s="352"/>
      <c r="L153" s="352"/>
      <c r="M153" s="352"/>
      <c r="N153" s="352"/>
      <c r="O153" s="352"/>
      <c r="P153" s="352"/>
      <c r="Q153" s="352"/>
      <c r="R153" s="352"/>
      <c r="S153" s="352"/>
      <c r="T153" s="352"/>
      <c r="U153" s="352"/>
      <c r="V153" s="352"/>
      <c r="W153" s="352"/>
      <c r="X153" s="352"/>
      <c r="Y153" s="353"/>
      <c r="Z153" s="351"/>
      <c r="AA153" s="352"/>
      <c r="AB153" s="352"/>
      <c r="AC153" s="352"/>
      <c r="AD153" s="353"/>
      <c r="AE153" s="360"/>
      <c r="AF153" s="361"/>
      <c r="AG153" s="361"/>
      <c r="AH153" s="361"/>
      <c r="AI153" s="361"/>
      <c r="AJ153" s="362"/>
      <c r="AK153" s="360"/>
      <c r="AL153" s="361"/>
      <c r="AM153" s="361"/>
      <c r="AN153" s="361"/>
      <c r="AO153" s="361"/>
      <c r="AP153" s="361"/>
      <c r="AQ153" s="361"/>
      <c r="AR153" s="361"/>
      <c r="AS153" s="361"/>
      <c r="AT153" s="361"/>
      <c r="AU153" s="361"/>
      <c r="AV153" s="361"/>
      <c r="AW153" s="361"/>
      <c r="AX153" s="362"/>
      <c r="AY153" s="360"/>
      <c r="AZ153" s="361"/>
      <c r="BA153" s="361"/>
      <c r="BB153" s="362"/>
      <c r="BC153" s="351"/>
      <c r="BD153" s="352"/>
      <c r="BE153" s="352"/>
      <c r="BF153" s="353"/>
      <c r="BG153" s="369"/>
      <c r="BH153" s="370"/>
      <c r="BI153" s="370"/>
      <c r="BJ153" s="371"/>
      <c r="BK153" s="318"/>
      <c r="BL153" s="319"/>
      <c r="BM153" s="319"/>
      <c r="BN153" s="319"/>
      <c r="BO153" s="319"/>
      <c r="BP153" s="320"/>
      <c r="BQ153" s="318"/>
      <c r="BR153" s="319"/>
      <c r="BS153" s="319"/>
      <c r="BT153" s="319"/>
      <c r="BU153" s="319"/>
      <c r="BV153" s="319"/>
      <c r="BW153" s="320"/>
      <c r="BX153" s="318"/>
      <c r="BY153" s="319"/>
      <c r="BZ153" s="319"/>
      <c r="CA153" s="319"/>
      <c r="CB153" s="319"/>
      <c r="CC153" s="320"/>
      <c r="CD153" s="318"/>
      <c r="CE153" s="319"/>
      <c r="CF153" s="319"/>
      <c r="CG153" s="319"/>
      <c r="CH153" s="319"/>
      <c r="CI153" s="320"/>
    </row>
    <row r="154" spans="1:87" ht="18" customHeight="1" thickBot="1" x14ac:dyDescent="0.3">
      <c r="A154" s="75"/>
      <c r="B154" s="354"/>
      <c r="C154" s="355"/>
      <c r="D154" s="355"/>
      <c r="E154" s="355"/>
      <c r="F154" s="355"/>
      <c r="G154" s="355"/>
      <c r="H154" s="355"/>
      <c r="I154" s="355"/>
      <c r="J154" s="355"/>
      <c r="K154" s="355"/>
      <c r="L154" s="355"/>
      <c r="M154" s="355"/>
      <c r="N154" s="355"/>
      <c r="O154" s="355"/>
      <c r="P154" s="355"/>
      <c r="Q154" s="355"/>
      <c r="R154" s="355"/>
      <c r="S154" s="355"/>
      <c r="T154" s="355"/>
      <c r="U154" s="355"/>
      <c r="V154" s="355"/>
      <c r="W154" s="355"/>
      <c r="X154" s="355"/>
      <c r="Y154" s="356"/>
      <c r="Z154" s="354"/>
      <c r="AA154" s="355"/>
      <c r="AB154" s="355"/>
      <c r="AC154" s="355"/>
      <c r="AD154" s="356"/>
      <c r="AE154" s="363"/>
      <c r="AF154" s="364"/>
      <c r="AG154" s="364"/>
      <c r="AH154" s="364"/>
      <c r="AI154" s="364"/>
      <c r="AJ154" s="365"/>
      <c r="AK154" s="360"/>
      <c r="AL154" s="361"/>
      <c r="AM154" s="361"/>
      <c r="AN154" s="361"/>
      <c r="AO154" s="361"/>
      <c r="AP154" s="361"/>
      <c r="AQ154" s="361"/>
      <c r="AR154" s="361"/>
      <c r="AS154" s="361"/>
      <c r="AT154" s="361"/>
      <c r="AU154" s="361"/>
      <c r="AV154" s="361"/>
      <c r="AW154" s="361"/>
      <c r="AX154" s="362"/>
      <c r="AY154" s="360"/>
      <c r="AZ154" s="361"/>
      <c r="BA154" s="361"/>
      <c r="BB154" s="362"/>
      <c r="BC154" s="351"/>
      <c r="BD154" s="352"/>
      <c r="BE154" s="352"/>
      <c r="BF154" s="353"/>
      <c r="BG154" s="369"/>
      <c r="BH154" s="370"/>
      <c r="BI154" s="370"/>
      <c r="BJ154" s="371"/>
      <c r="BK154" s="318"/>
      <c r="BL154" s="319"/>
      <c r="BM154" s="319"/>
      <c r="BN154" s="319"/>
      <c r="BO154" s="319"/>
      <c r="BP154" s="320"/>
      <c r="BQ154" s="321"/>
      <c r="BR154" s="322"/>
      <c r="BS154" s="322"/>
      <c r="BT154" s="322"/>
      <c r="BU154" s="322"/>
      <c r="BV154" s="322"/>
      <c r="BW154" s="323"/>
      <c r="BX154" s="321"/>
      <c r="BY154" s="322"/>
      <c r="BZ154" s="322"/>
      <c r="CA154" s="322"/>
      <c r="CB154" s="322"/>
      <c r="CC154" s="323"/>
      <c r="CD154" s="321"/>
      <c r="CE154" s="322"/>
      <c r="CF154" s="322"/>
      <c r="CG154" s="322"/>
      <c r="CH154" s="322"/>
      <c r="CI154" s="323"/>
    </row>
    <row r="155" spans="1:87" ht="18" customHeight="1" x14ac:dyDescent="0.25">
      <c r="A155" s="75"/>
      <c r="B155" s="324" t="s">
        <v>117</v>
      </c>
      <c r="C155" s="325"/>
      <c r="D155" s="325"/>
      <c r="E155" s="325"/>
      <c r="F155" s="325"/>
      <c r="G155" s="325"/>
      <c r="H155" s="325"/>
      <c r="I155" s="325"/>
      <c r="J155" s="325"/>
      <c r="K155" s="325"/>
      <c r="L155" s="325"/>
      <c r="M155" s="325"/>
      <c r="N155" s="325"/>
      <c r="O155" s="325"/>
      <c r="P155" s="325"/>
      <c r="Q155" s="325"/>
      <c r="R155" s="325"/>
      <c r="S155" s="325"/>
      <c r="T155" s="325"/>
      <c r="U155" s="325"/>
      <c r="V155" s="325"/>
      <c r="W155" s="325"/>
      <c r="X155" s="325"/>
      <c r="Y155" s="326"/>
      <c r="Z155" s="333" t="s">
        <v>409</v>
      </c>
      <c r="AA155" s="334"/>
      <c r="AB155" s="334"/>
      <c r="AC155" s="334"/>
      <c r="AD155" s="335"/>
      <c r="AE155" s="333">
        <v>3</v>
      </c>
      <c r="AF155" s="334"/>
      <c r="AG155" s="334"/>
      <c r="AH155" s="334"/>
      <c r="AI155" s="334"/>
      <c r="AJ155" s="334"/>
      <c r="AK155" s="655" t="s">
        <v>527</v>
      </c>
      <c r="AL155" s="656"/>
      <c r="AM155" s="656"/>
      <c r="AN155" s="656"/>
      <c r="AO155" s="656"/>
      <c r="AP155" s="656"/>
      <c r="AQ155" s="656"/>
      <c r="AR155" s="656"/>
      <c r="AS155" s="656"/>
      <c r="AT155" s="656"/>
      <c r="AU155" s="656"/>
      <c r="AV155" s="656"/>
      <c r="AW155" s="656"/>
      <c r="AX155" s="657"/>
      <c r="AY155" s="409">
        <v>0.25</v>
      </c>
      <c r="AZ155" s="346"/>
      <c r="BA155" s="346"/>
      <c r="BB155" s="410"/>
      <c r="BC155" s="345">
        <f>+$AE$155*AY155</f>
        <v>0.75</v>
      </c>
      <c r="BD155" s="346"/>
      <c r="BE155" s="346"/>
      <c r="BF155" s="347"/>
      <c r="BG155" s="285">
        <v>18911</v>
      </c>
      <c r="BH155" s="286"/>
      <c r="BI155" s="286"/>
      <c r="BJ155" s="287"/>
      <c r="BK155" s="288">
        <f>+AY155*BG155</f>
        <v>4727.75</v>
      </c>
      <c r="BL155" s="289"/>
      <c r="BM155" s="289"/>
      <c r="BN155" s="289"/>
      <c r="BO155" s="289"/>
      <c r="BP155" s="290"/>
      <c r="BQ155" s="291">
        <v>1000</v>
      </c>
      <c r="BR155" s="292"/>
      <c r="BS155" s="292"/>
      <c r="BT155" s="292"/>
      <c r="BU155" s="292"/>
      <c r="BV155" s="292"/>
      <c r="BW155" s="293"/>
      <c r="BX155" s="291">
        <f>+(((BK158+BQ155)*15)/85)</f>
        <v>3479.1176470588234</v>
      </c>
      <c r="BY155" s="292"/>
      <c r="BZ155" s="292"/>
      <c r="CA155" s="292"/>
      <c r="CB155" s="292"/>
      <c r="CC155" s="293"/>
      <c r="CD155" s="291">
        <f>+BK158+BQ155+BX155</f>
        <v>23194.117647058825</v>
      </c>
      <c r="CE155" s="292"/>
      <c r="CF155" s="292"/>
      <c r="CG155" s="292"/>
      <c r="CH155" s="292"/>
      <c r="CI155" s="293"/>
    </row>
    <row r="156" spans="1:87" ht="18" customHeight="1" x14ac:dyDescent="0.25">
      <c r="A156" s="75"/>
      <c r="B156" s="327"/>
      <c r="C156" s="328"/>
      <c r="D156" s="328"/>
      <c r="E156" s="328"/>
      <c r="F156" s="328"/>
      <c r="G156" s="328"/>
      <c r="H156" s="328"/>
      <c r="I156" s="328"/>
      <c r="J156" s="328"/>
      <c r="K156" s="328"/>
      <c r="L156" s="328"/>
      <c r="M156" s="328"/>
      <c r="N156" s="328"/>
      <c r="O156" s="328"/>
      <c r="P156" s="328"/>
      <c r="Q156" s="328"/>
      <c r="R156" s="328"/>
      <c r="S156" s="328"/>
      <c r="T156" s="328"/>
      <c r="U156" s="328"/>
      <c r="V156" s="328"/>
      <c r="W156" s="328"/>
      <c r="X156" s="328"/>
      <c r="Y156" s="329"/>
      <c r="Z156" s="336"/>
      <c r="AA156" s="337"/>
      <c r="AB156" s="337"/>
      <c r="AC156" s="337"/>
      <c r="AD156" s="338"/>
      <c r="AE156" s="336"/>
      <c r="AF156" s="337"/>
      <c r="AG156" s="337"/>
      <c r="AH156" s="337"/>
      <c r="AI156" s="337"/>
      <c r="AJ156" s="337"/>
      <c r="AK156" s="658" t="s">
        <v>40</v>
      </c>
      <c r="AL156" s="659"/>
      <c r="AM156" s="659"/>
      <c r="AN156" s="659"/>
      <c r="AO156" s="659"/>
      <c r="AP156" s="659"/>
      <c r="AQ156" s="659"/>
      <c r="AR156" s="659"/>
      <c r="AS156" s="659"/>
      <c r="AT156" s="659"/>
      <c r="AU156" s="659"/>
      <c r="AV156" s="659"/>
      <c r="AW156" s="659"/>
      <c r="AX156" s="660"/>
      <c r="AY156" s="407">
        <v>0.25</v>
      </c>
      <c r="AZ156" s="304"/>
      <c r="BA156" s="304"/>
      <c r="BB156" s="408"/>
      <c r="BC156" s="306">
        <f t="shared" ref="BC156:BC157" si="18">+$AE$155*AY156</f>
        <v>0.75</v>
      </c>
      <c r="BD156" s="307"/>
      <c r="BE156" s="307"/>
      <c r="BF156" s="308"/>
      <c r="BG156" s="309">
        <v>26988</v>
      </c>
      <c r="BH156" s="310"/>
      <c r="BI156" s="310"/>
      <c r="BJ156" s="311"/>
      <c r="BK156" s="312">
        <f t="shared" ref="BK156:BK157" si="19">+AY156*BG156</f>
        <v>6747</v>
      </c>
      <c r="BL156" s="313"/>
      <c r="BM156" s="313"/>
      <c r="BN156" s="313"/>
      <c r="BO156" s="313"/>
      <c r="BP156" s="314"/>
      <c r="BQ156" s="294"/>
      <c r="BR156" s="295"/>
      <c r="BS156" s="295"/>
      <c r="BT156" s="295"/>
      <c r="BU156" s="295"/>
      <c r="BV156" s="295"/>
      <c r="BW156" s="296"/>
      <c r="BX156" s="294"/>
      <c r="BY156" s="295"/>
      <c r="BZ156" s="295"/>
      <c r="CA156" s="295"/>
      <c r="CB156" s="295"/>
      <c r="CC156" s="296"/>
      <c r="CD156" s="294"/>
      <c r="CE156" s="295"/>
      <c r="CF156" s="295"/>
      <c r="CG156" s="295"/>
      <c r="CH156" s="295"/>
      <c r="CI156" s="296"/>
    </row>
    <row r="157" spans="1:87" ht="18" customHeight="1" thickBot="1" x14ac:dyDescent="0.3">
      <c r="A157" s="75"/>
      <c r="B157" s="327"/>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9"/>
      <c r="Z157" s="336"/>
      <c r="AA157" s="337"/>
      <c r="AB157" s="337"/>
      <c r="AC157" s="337"/>
      <c r="AD157" s="338"/>
      <c r="AE157" s="336"/>
      <c r="AF157" s="337"/>
      <c r="AG157" s="337"/>
      <c r="AH157" s="337"/>
      <c r="AI157" s="337"/>
      <c r="AJ157" s="337"/>
      <c r="AK157" s="392" t="s">
        <v>18</v>
      </c>
      <c r="AL157" s="393"/>
      <c r="AM157" s="393"/>
      <c r="AN157" s="393"/>
      <c r="AO157" s="393"/>
      <c r="AP157" s="393"/>
      <c r="AQ157" s="393"/>
      <c r="AR157" s="393"/>
      <c r="AS157" s="393"/>
      <c r="AT157" s="393"/>
      <c r="AU157" s="393"/>
      <c r="AV157" s="393"/>
      <c r="AW157" s="393"/>
      <c r="AX157" s="394"/>
      <c r="AY157" s="407">
        <v>0.25</v>
      </c>
      <c r="AZ157" s="304"/>
      <c r="BA157" s="304"/>
      <c r="BB157" s="408"/>
      <c r="BC157" s="306">
        <f t="shared" si="18"/>
        <v>0.75</v>
      </c>
      <c r="BD157" s="307"/>
      <c r="BE157" s="307"/>
      <c r="BF157" s="308"/>
      <c r="BG157" s="309">
        <v>28961</v>
      </c>
      <c r="BH157" s="310"/>
      <c r="BI157" s="310"/>
      <c r="BJ157" s="311"/>
      <c r="BK157" s="312">
        <f t="shared" si="19"/>
        <v>7240.25</v>
      </c>
      <c r="BL157" s="313"/>
      <c r="BM157" s="313"/>
      <c r="BN157" s="313"/>
      <c r="BO157" s="313"/>
      <c r="BP157" s="314"/>
      <c r="BQ157" s="294"/>
      <c r="BR157" s="295"/>
      <c r="BS157" s="295"/>
      <c r="BT157" s="295"/>
      <c r="BU157" s="295"/>
      <c r="BV157" s="295"/>
      <c r="BW157" s="296"/>
      <c r="BX157" s="294"/>
      <c r="BY157" s="295"/>
      <c r="BZ157" s="295"/>
      <c r="CA157" s="295"/>
      <c r="CB157" s="295"/>
      <c r="CC157" s="296"/>
      <c r="CD157" s="294"/>
      <c r="CE157" s="295"/>
      <c r="CF157" s="295"/>
      <c r="CG157" s="295"/>
      <c r="CH157" s="295"/>
      <c r="CI157" s="296"/>
    </row>
    <row r="158" spans="1:87" ht="18" customHeight="1" thickBot="1" x14ac:dyDescent="0.3">
      <c r="A158" s="75"/>
      <c r="B158" s="377"/>
      <c r="C158" s="378"/>
      <c r="D158" s="378"/>
      <c r="E158" s="378"/>
      <c r="F158" s="378"/>
      <c r="G158" s="378"/>
      <c r="H158" s="378"/>
      <c r="I158" s="378"/>
      <c r="J158" s="378"/>
      <c r="K158" s="378"/>
      <c r="L158" s="378"/>
      <c r="M158" s="378"/>
      <c r="N158" s="378"/>
      <c r="O158" s="378"/>
      <c r="P158" s="378"/>
      <c r="Q158" s="378"/>
      <c r="R158" s="378"/>
      <c r="S158" s="378"/>
      <c r="T158" s="378"/>
      <c r="U158" s="378"/>
      <c r="V158" s="378"/>
      <c r="W158" s="378"/>
      <c r="X158" s="378"/>
      <c r="Y158" s="378"/>
      <c r="Z158" s="378"/>
      <c r="AA158" s="378"/>
      <c r="AB158" s="378"/>
      <c r="AC158" s="378"/>
      <c r="AD158" s="378"/>
      <c r="AE158" s="378"/>
      <c r="AF158" s="378"/>
      <c r="AG158" s="378"/>
      <c r="AH158" s="378"/>
      <c r="AI158" s="378"/>
      <c r="AJ158" s="379"/>
      <c r="AK158" s="380" t="s">
        <v>3</v>
      </c>
      <c r="AL158" s="381"/>
      <c r="AM158" s="381"/>
      <c r="AN158" s="381"/>
      <c r="AO158" s="381"/>
      <c r="AP158" s="381"/>
      <c r="AQ158" s="381"/>
      <c r="AR158" s="381"/>
      <c r="AS158" s="381"/>
      <c r="AT158" s="381"/>
      <c r="AU158" s="381"/>
      <c r="AV158" s="381"/>
      <c r="AW158" s="381"/>
      <c r="AX158" s="381"/>
      <c r="AY158" s="382"/>
      <c r="AZ158" s="382"/>
      <c r="BA158" s="382"/>
      <c r="BB158" s="382"/>
      <c r="BC158" s="382"/>
      <c r="BD158" s="382"/>
      <c r="BE158" s="382"/>
      <c r="BF158" s="382"/>
      <c r="BG158" s="382"/>
      <c r="BH158" s="382"/>
      <c r="BI158" s="382"/>
      <c r="BJ158" s="383"/>
      <c r="BK158" s="384">
        <f>SUM(BK155:BK157)</f>
        <v>18715</v>
      </c>
      <c r="BL158" s="385"/>
      <c r="BM158" s="385"/>
      <c r="BN158" s="385"/>
      <c r="BO158" s="385"/>
      <c r="BP158" s="386"/>
      <c r="BQ158" s="387" t="s">
        <v>100</v>
      </c>
      <c r="BR158" s="388"/>
      <c r="BS158" s="388"/>
      <c r="BT158" s="388"/>
      <c r="BU158" s="388"/>
      <c r="BV158" s="388"/>
      <c r="BW158" s="388"/>
      <c r="BX158" s="388"/>
      <c r="BY158" s="388"/>
      <c r="BZ158" s="388"/>
      <c r="CA158" s="388"/>
      <c r="CB158" s="388"/>
      <c r="CC158" s="389"/>
      <c r="CD158" s="390">
        <f>+CD155*AE155</f>
        <v>69582.352941176476</v>
      </c>
      <c r="CE158" s="390"/>
      <c r="CF158" s="390"/>
      <c r="CG158" s="390"/>
      <c r="CH158" s="390"/>
      <c r="CI158" s="391"/>
    </row>
    <row r="159" spans="1:87" ht="18" customHeight="1" thickBot="1" x14ac:dyDescent="0.3">
      <c r="A159" s="75"/>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BG159" s="78"/>
      <c r="BH159" s="78"/>
      <c r="BI159" s="78"/>
      <c r="BJ159" s="78"/>
      <c r="BK159" s="79"/>
      <c r="BL159" s="79"/>
      <c r="BM159" s="79"/>
      <c r="BN159" s="79"/>
      <c r="BO159" s="79"/>
      <c r="BP159" s="79"/>
      <c r="BQ159" s="79"/>
      <c r="BR159" s="79"/>
      <c r="BS159" s="79"/>
      <c r="BT159" s="79"/>
      <c r="BU159" s="79"/>
      <c r="BV159" s="79"/>
      <c r="BW159" s="79"/>
      <c r="BX159" s="79"/>
      <c r="BY159" s="79"/>
      <c r="BZ159" s="79"/>
      <c r="CA159" s="79"/>
      <c r="CB159" s="79"/>
      <c r="CC159" s="79"/>
      <c r="CD159" s="79"/>
      <c r="CE159" s="79"/>
      <c r="CF159" s="79"/>
      <c r="CG159" s="79"/>
      <c r="CH159" s="79"/>
      <c r="CI159" s="79"/>
    </row>
    <row r="160" spans="1:87" ht="18" customHeight="1" x14ac:dyDescent="0.25">
      <c r="A160" s="75"/>
      <c r="B160" s="348" t="s">
        <v>0</v>
      </c>
      <c r="C160" s="349"/>
      <c r="D160" s="349"/>
      <c r="E160" s="349"/>
      <c r="F160" s="349"/>
      <c r="G160" s="349"/>
      <c r="H160" s="349"/>
      <c r="I160" s="349"/>
      <c r="J160" s="349"/>
      <c r="K160" s="349"/>
      <c r="L160" s="349"/>
      <c r="M160" s="349"/>
      <c r="N160" s="349"/>
      <c r="O160" s="349"/>
      <c r="P160" s="349"/>
      <c r="Q160" s="349"/>
      <c r="R160" s="349"/>
      <c r="S160" s="349"/>
      <c r="T160" s="349"/>
      <c r="U160" s="349"/>
      <c r="V160" s="349"/>
      <c r="W160" s="349"/>
      <c r="X160" s="349"/>
      <c r="Y160" s="350"/>
      <c r="Z160" s="348" t="s">
        <v>80</v>
      </c>
      <c r="AA160" s="349"/>
      <c r="AB160" s="349"/>
      <c r="AC160" s="349"/>
      <c r="AD160" s="350"/>
      <c r="AE160" s="357" t="s">
        <v>79</v>
      </c>
      <c r="AF160" s="358"/>
      <c r="AG160" s="358"/>
      <c r="AH160" s="358"/>
      <c r="AI160" s="358"/>
      <c r="AJ160" s="359"/>
      <c r="AK160" s="357" t="s">
        <v>81</v>
      </c>
      <c r="AL160" s="358"/>
      <c r="AM160" s="358"/>
      <c r="AN160" s="358"/>
      <c r="AO160" s="358"/>
      <c r="AP160" s="358"/>
      <c r="AQ160" s="358"/>
      <c r="AR160" s="358"/>
      <c r="AS160" s="358"/>
      <c r="AT160" s="358"/>
      <c r="AU160" s="358"/>
      <c r="AV160" s="358"/>
      <c r="AW160" s="358"/>
      <c r="AX160" s="359"/>
      <c r="AY160" s="357" t="s">
        <v>1</v>
      </c>
      <c r="AZ160" s="358"/>
      <c r="BA160" s="358"/>
      <c r="BB160" s="359"/>
      <c r="BC160" s="348" t="s">
        <v>104</v>
      </c>
      <c r="BD160" s="349"/>
      <c r="BE160" s="349"/>
      <c r="BF160" s="350"/>
      <c r="BG160" s="366" t="s">
        <v>82</v>
      </c>
      <c r="BH160" s="367"/>
      <c r="BI160" s="367"/>
      <c r="BJ160" s="368"/>
      <c r="BK160" s="315" t="s">
        <v>99</v>
      </c>
      <c r="BL160" s="316"/>
      <c r="BM160" s="316"/>
      <c r="BN160" s="316"/>
      <c r="BO160" s="316"/>
      <c r="BP160" s="317"/>
      <c r="BQ160" s="315" t="s">
        <v>83</v>
      </c>
      <c r="BR160" s="316"/>
      <c r="BS160" s="316"/>
      <c r="BT160" s="316"/>
      <c r="BU160" s="316"/>
      <c r="BV160" s="316"/>
      <c r="BW160" s="317"/>
      <c r="BX160" s="315" t="s">
        <v>84</v>
      </c>
      <c r="BY160" s="316"/>
      <c r="BZ160" s="316"/>
      <c r="CA160" s="316"/>
      <c r="CB160" s="316"/>
      <c r="CC160" s="317"/>
      <c r="CD160" s="315" t="s">
        <v>85</v>
      </c>
      <c r="CE160" s="316"/>
      <c r="CF160" s="316"/>
      <c r="CG160" s="316"/>
      <c r="CH160" s="316"/>
      <c r="CI160" s="317"/>
    </row>
    <row r="161" spans="1:87" ht="18" customHeight="1" x14ac:dyDescent="0.25">
      <c r="A161" s="75"/>
      <c r="B161" s="351"/>
      <c r="C161" s="352"/>
      <c r="D161" s="352"/>
      <c r="E161" s="352"/>
      <c r="F161" s="352"/>
      <c r="G161" s="352"/>
      <c r="H161" s="352"/>
      <c r="I161" s="352"/>
      <c r="J161" s="352"/>
      <c r="K161" s="352"/>
      <c r="L161" s="352"/>
      <c r="M161" s="352"/>
      <c r="N161" s="352"/>
      <c r="O161" s="352"/>
      <c r="P161" s="352"/>
      <c r="Q161" s="352"/>
      <c r="R161" s="352"/>
      <c r="S161" s="352"/>
      <c r="T161" s="352"/>
      <c r="U161" s="352"/>
      <c r="V161" s="352"/>
      <c r="W161" s="352"/>
      <c r="X161" s="352"/>
      <c r="Y161" s="353"/>
      <c r="Z161" s="351"/>
      <c r="AA161" s="352"/>
      <c r="AB161" s="352"/>
      <c r="AC161" s="352"/>
      <c r="AD161" s="353"/>
      <c r="AE161" s="360"/>
      <c r="AF161" s="361"/>
      <c r="AG161" s="361"/>
      <c r="AH161" s="361"/>
      <c r="AI161" s="361"/>
      <c r="AJ161" s="362"/>
      <c r="AK161" s="360"/>
      <c r="AL161" s="361"/>
      <c r="AM161" s="361"/>
      <c r="AN161" s="361"/>
      <c r="AO161" s="361"/>
      <c r="AP161" s="361"/>
      <c r="AQ161" s="361"/>
      <c r="AR161" s="361"/>
      <c r="AS161" s="361"/>
      <c r="AT161" s="361"/>
      <c r="AU161" s="361"/>
      <c r="AV161" s="361"/>
      <c r="AW161" s="361"/>
      <c r="AX161" s="362"/>
      <c r="AY161" s="360"/>
      <c r="AZ161" s="361"/>
      <c r="BA161" s="361"/>
      <c r="BB161" s="362"/>
      <c r="BC161" s="351"/>
      <c r="BD161" s="352"/>
      <c r="BE161" s="352"/>
      <c r="BF161" s="353"/>
      <c r="BG161" s="369"/>
      <c r="BH161" s="370"/>
      <c r="BI161" s="370"/>
      <c r="BJ161" s="371"/>
      <c r="BK161" s="318"/>
      <c r="BL161" s="319"/>
      <c r="BM161" s="319"/>
      <c r="BN161" s="319"/>
      <c r="BO161" s="319"/>
      <c r="BP161" s="320"/>
      <c r="BQ161" s="318"/>
      <c r="BR161" s="319"/>
      <c r="BS161" s="319"/>
      <c r="BT161" s="319"/>
      <c r="BU161" s="319"/>
      <c r="BV161" s="319"/>
      <c r="BW161" s="320"/>
      <c r="BX161" s="318"/>
      <c r="BY161" s="319"/>
      <c r="BZ161" s="319"/>
      <c r="CA161" s="319"/>
      <c r="CB161" s="319"/>
      <c r="CC161" s="320"/>
      <c r="CD161" s="318"/>
      <c r="CE161" s="319"/>
      <c r="CF161" s="319"/>
      <c r="CG161" s="319"/>
      <c r="CH161" s="319"/>
      <c r="CI161" s="320"/>
    </row>
    <row r="162" spans="1:87" ht="18" customHeight="1" thickBot="1" x14ac:dyDescent="0.3">
      <c r="A162" s="75"/>
      <c r="B162" s="354"/>
      <c r="C162" s="355"/>
      <c r="D162" s="355"/>
      <c r="E162" s="355"/>
      <c r="F162" s="355"/>
      <c r="G162" s="355"/>
      <c r="H162" s="355"/>
      <c r="I162" s="355"/>
      <c r="J162" s="355"/>
      <c r="K162" s="355"/>
      <c r="L162" s="355"/>
      <c r="M162" s="355"/>
      <c r="N162" s="355"/>
      <c r="O162" s="355"/>
      <c r="P162" s="355"/>
      <c r="Q162" s="355"/>
      <c r="R162" s="355"/>
      <c r="S162" s="355"/>
      <c r="T162" s="355"/>
      <c r="U162" s="355"/>
      <c r="V162" s="355"/>
      <c r="W162" s="355"/>
      <c r="X162" s="355"/>
      <c r="Y162" s="356"/>
      <c r="Z162" s="354"/>
      <c r="AA162" s="355"/>
      <c r="AB162" s="355"/>
      <c r="AC162" s="355"/>
      <c r="AD162" s="356"/>
      <c r="AE162" s="363"/>
      <c r="AF162" s="364"/>
      <c r="AG162" s="364"/>
      <c r="AH162" s="364"/>
      <c r="AI162" s="364"/>
      <c r="AJ162" s="365"/>
      <c r="AK162" s="360"/>
      <c r="AL162" s="361"/>
      <c r="AM162" s="361"/>
      <c r="AN162" s="361"/>
      <c r="AO162" s="361"/>
      <c r="AP162" s="361"/>
      <c r="AQ162" s="361"/>
      <c r="AR162" s="361"/>
      <c r="AS162" s="361"/>
      <c r="AT162" s="361"/>
      <c r="AU162" s="361"/>
      <c r="AV162" s="361"/>
      <c r="AW162" s="361"/>
      <c r="AX162" s="362"/>
      <c r="AY162" s="360"/>
      <c r="AZ162" s="361"/>
      <c r="BA162" s="361"/>
      <c r="BB162" s="362"/>
      <c r="BC162" s="351"/>
      <c r="BD162" s="352"/>
      <c r="BE162" s="352"/>
      <c r="BF162" s="353"/>
      <c r="BG162" s="369"/>
      <c r="BH162" s="370"/>
      <c r="BI162" s="370"/>
      <c r="BJ162" s="371"/>
      <c r="BK162" s="318"/>
      <c r="BL162" s="319"/>
      <c r="BM162" s="319"/>
      <c r="BN162" s="319"/>
      <c r="BO162" s="319"/>
      <c r="BP162" s="320"/>
      <c r="BQ162" s="321"/>
      <c r="BR162" s="322"/>
      <c r="BS162" s="322"/>
      <c r="BT162" s="322"/>
      <c r="BU162" s="322"/>
      <c r="BV162" s="322"/>
      <c r="BW162" s="323"/>
      <c r="BX162" s="321"/>
      <c r="BY162" s="322"/>
      <c r="BZ162" s="322"/>
      <c r="CA162" s="322"/>
      <c r="CB162" s="322"/>
      <c r="CC162" s="323"/>
      <c r="CD162" s="321"/>
      <c r="CE162" s="322"/>
      <c r="CF162" s="322"/>
      <c r="CG162" s="322"/>
      <c r="CH162" s="322"/>
      <c r="CI162" s="323"/>
    </row>
    <row r="163" spans="1:87" ht="18" customHeight="1" x14ac:dyDescent="0.25">
      <c r="A163" s="75"/>
      <c r="B163" s="324" t="s">
        <v>393</v>
      </c>
      <c r="C163" s="325"/>
      <c r="D163" s="325"/>
      <c r="E163" s="325"/>
      <c r="F163" s="325"/>
      <c r="G163" s="325"/>
      <c r="H163" s="325"/>
      <c r="I163" s="325"/>
      <c r="J163" s="325"/>
      <c r="K163" s="325"/>
      <c r="L163" s="325"/>
      <c r="M163" s="325"/>
      <c r="N163" s="325"/>
      <c r="O163" s="325"/>
      <c r="P163" s="325"/>
      <c r="Q163" s="325"/>
      <c r="R163" s="325"/>
      <c r="S163" s="325"/>
      <c r="T163" s="325"/>
      <c r="U163" s="325"/>
      <c r="V163" s="325"/>
      <c r="W163" s="325"/>
      <c r="X163" s="325"/>
      <c r="Y163" s="326"/>
      <c r="Z163" s="333" t="s">
        <v>410</v>
      </c>
      <c r="AA163" s="334"/>
      <c r="AB163" s="334"/>
      <c r="AC163" s="334"/>
      <c r="AD163" s="335"/>
      <c r="AE163" s="333">
        <v>2</v>
      </c>
      <c r="AF163" s="334"/>
      <c r="AG163" s="334"/>
      <c r="AH163" s="334"/>
      <c r="AI163" s="334"/>
      <c r="AJ163" s="335"/>
      <c r="AK163" s="342" t="s">
        <v>41</v>
      </c>
      <c r="AL163" s="343"/>
      <c r="AM163" s="343"/>
      <c r="AN163" s="343"/>
      <c r="AO163" s="343"/>
      <c r="AP163" s="343"/>
      <c r="AQ163" s="343"/>
      <c r="AR163" s="343"/>
      <c r="AS163" s="343"/>
      <c r="AT163" s="343"/>
      <c r="AU163" s="343"/>
      <c r="AV163" s="343"/>
      <c r="AW163" s="343"/>
      <c r="AX163" s="344"/>
      <c r="AY163" s="345">
        <v>44</v>
      </c>
      <c r="AZ163" s="346"/>
      <c r="BA163" s="346"/>
      <c r="BB163" s="347"/>
      <c r="BC163" s="345">
        <f>+$AE$163*AY163</f>
        <v>88</v>
      </c>
      <c r="BD163" s="346"/>
      <c r="BE163" s="346"/>
      <c r="BF163" s="347"/>
      <c r="BG163" s="285">
        <v>22629</v>
      </c>
      <c r="BH163" s="286"/>
      <c r="BI163" s="286"/>
      <c r="BJ163" s="622"/>
      <c r="BK163" s="288">
        <f>+AY163*BG163</f>
        <v>995676</v>
      </c>
      <c r="BL163" s="289"/>
      <c r="BM163" s="289"/>
      <c r="BN163" s="289"/>
      <c r="BO163" s="289"/>
      <c r="BP163" s="290"/>
      <c r="BQ163" s="609">
        <v>200000</v>
      </c>
      <c r="BR163" s="610"/>
      <c r="BS163" s="610"/>
      <c r="BT163" s="610"/>
      <c r="BU163" s="610"/>
      <c r="BV163" s="610"/>
      <c r="BW163" s="611"/>
      <c r="BX163" s="609">
        <f>+(((BK174+BQ163)*15)/85)</f>
        <v>1968597.1764705882</v>
      </c>
      <c r="BY163" s="610"/>
      <c r="BZ163" s="610"/>
      <c r="CA163" s="610"/>
      <c r="CB163" s="610"/>
      <c r="CC163" s="611"/>
      <c r="CD163" s="609">
        <f>+BK174+BQ163+BX163</f>
        <v>13123981.176470589</v>
      </c>
      <c r="CE163" s="610"/>
      <c r="CF163" s="610"/>
      <c r="CG163" s="610"/>
      <c r="CH163" s="610"/>
      <c r="CI163" s="611"/>
    </row>
    <row r="164" spans="1:87" ht="18" customHeight="1" x14ac:dyDescent="0.25">
      <c r="A164" s="75"/>
      <c r="B164" s="327"/>
      <c r="C164" s="328"/>
      <c r="D164" s="328"/>
      <c r="E164" s="328"/>
      <c r="F164" s="328"/>
      <c r="G164" s="328"/>
      <c r="H164" s="328"/>
      <c r="I164" s="328"/>
      <c r="J164" s="328"/>
      <c r="K164" s="328"/>
      <c r="L164" s="328"/>
      <c r="M164" s="328"/>
      <c r="N164" s="328"/>
      <c r="O164" s="328"/>
      <c r="P164" s="328"/>
      <c r="Q164" s="328"/>
      <c r="R164" s="328"/>
      <c r="S164" s="328"/>
      <c r="T164" s="328"/>
      <c r="U164" s="328"/>
      <c r="V164" s="328"/>
      <c r="W164" s="328"/>
      <c r="X164" s="328"/>
      <c r="Y164" s="329"/>
      <c r="Z164" s="336"/>
      <c r="AA164" s="337"/>
      <c r="AB164" s="337"/>
      <c r="AC164" s="337"/>
      <c r="AD164" s="338"/>
      <c r="AE164" s="336"/>
      <c r="AF164" s="337"/>
      <c r="AG164" s="337"/>
      <c r="AH164" s="337"/>
      <c r="AI164" s="337"/>
      <c r="AJ164" s="338"/>
      <c r="AK164" s="300" t="s">
        <v>23</v>
      </c>
      <c r="AL164" s="301"/>
      <c r="AM164" s="301"/>
      <c r="AN164" s="301"/>
      <c r="AO164" s="301"/>
      <c r="AP164" s="301"/>
      <c r="AQ164" s="301"/>
      <c r="AR164" s="301"/>
      <c r="AS164" s="301"/>
      <c r="AT164" s="301"/>
      <c r="AU164" s="301"/>
      <c r="AV164" s="301"/>
      <c r="AW164" s="301"/>
      <c r="AX164" s="302"/>
      <c r="AY164" s="303">
        <v>44</v>
      </c>
      <c r="AZ164" s="304"/>
      <c r="BA164" s="304"/>
      <c r="BB164" s="305"/>
      <c r="BC164" s="303">
        <f t="shared" ref="BC164:BC173" si="20">+$AE$163*AY164</f>
        <v>88</v>
      </c>
      <c r="BD164" s="304"/>
      <c r="BE164" s="304"/>
      <c r="BF164" s="305"/>
      <c r="BG164" s="309">
        <v>7925</v>
      </c>
      <c r="BH164" s="310"/>
      <c r="BI164" s="310"/>
      <c r="BJ164" s="623"/>
      <c r="BK164" s="624">
        <f t="shared" ref="BK164:BK173" si="21">+AY164*BG164</f>
        <v>348700</v>
      </c>
      <c r="BL164" s="625"/>
      <c r="BM164" s="625"/>
      <c r="BN164" s="625"/>
      <c r="BO164" s="625"/>
      <c r="BP164" s="626"/>
      <c r="BQ164" s="612"/>
      <c r="BR164" s="613"/>
      <c r="BS164" s="613"/>
      <c r="BT164" s="613"/>
      <c r="BU164" s="613"/>
      <c r="BV164" s="613"/>
      <c r="BW164" s="614"/>
      <c r="BX164" s="612"/>
      <c r="BY164" s="613"/>
      <c r="BZ164" s="613"/>
      <c r="CA164" s="613"/>
      <c r="CB164" s="613"/>
      <c r="CC164" s="614"/>
      <c r="CD164" s="612"/>
      <c r="CE164" s="613"/>
      <c r="CF164" s="613"/>
      <c r="CG164" s="613"/>
      <c r="CH164" s="613"/>
      <c r="CI164" s="614"/>
    </row>
    <row r="165" spans="1:87" ht="18" customHeight="1" x14ac:dyDescent="0.25">
      <c r="A165" s="75"/>
      <c r="B165" s="327"/>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9"/>
      <c r="Z165" s="336"/>
      <c r="AA165" s="337"/>
      <c r="AB165" s="337"/>
      <c r="AC165" s="337"/>
      <c r="AD165" s="338"/>
      <c r="AE165" s="336"/>
      <c r="AF165" s="337"/>
      <c r="AG165" s="337"/>
      <c r="AH165" s="337"/>
      <c r="AI165" s="337"/>
      <c r="AJ165" s="338"/>
      <c r="AK165" s="300" t="s">
        <v>527</v>
      </c>
      <c r="AL165" s="301"/>
      <c r="AM165" s="301"/>
      <c r="AN165" s="301"/>
      <c r="AO165" s="301"/>
      <c r="AP165" s="301"/>
      <c r="AQ165" s="301"/>
      <c r="AR165" s="301"/>
      <c r="AS165" s="301"/>
      <c r="AT165" s="301"/>
      <c r="AU165" s="301"/>
      <c r="AV165" s="301"/>
      <c r="AW165" s="301"/>
      <c r="AX165" s="302"/>
      <c r="AY165" s="303">
        <v>88</v>
      </c>
      <c r="AZ165" s="304"/>
      <c r="BA165" s="304"/>
      <c r="BB165" s="305"/>
      <c r="BC165" s="303">
        <f t="shared" si="20"/>
        <v>176</v>
      </c>
      <c r="BD165" s="304"/>
      <c r="BE165" s="304"/>
      <c r="BF165" s="305"/>
      <c r="BG165" s="309">
        <v>18911</v>
      </c>
      <c r="BH165" s="310"/>
      <c r="BI165" s="310"/>
      <c r="BJ165" s="623"/>
      <c r="BK165" s="624">
        <f t="shared" si="21"/>
        <v>1664168</v>
      </c>
      <c r="BL165" s="625"/>
      <c r="BM165" s="625"/>
      <c r="BN165" s="625"/>
      <c r="BO165" s="625"/>
      <c r="BP165" s="626"/>
      <c r="BQ165" s="612"/>
      <c r="BR165" s="613"/>
      <c r="BS165" s="613"/>
      <c r="BT165" s="613"/>
      <c r="BU165" s="613"/>
      <c r="BV165" s="613"/>
      <c r="BW165" s="614"/>
      <c r="BX165" s="612"/>
      <c r="BY165" s="613"/>
      <c r="BZ165" s="613"/>
      <c r="CA165" s="613"/>
      <c r="CB165" s="613"/>
      <c r="CC165" s="614"/>
      <c r="CD165" s="612"/>
      <c r="CE165" s="613"/>
      <c r="CF165" s="613"/>
      <c r="CG165" s="613"/>
      <c r="CH165" s="613"/>
      <c r="CI165" s="614"/>
    </row>
    <row r="166" spans="1:87" ht="18" customHeight="1" x14ac:dyDescent="0.25">
      <c r="A166" s="75"/>
      <c r="B166" s="327"/>
      <c r="C166" s="328"/>
      <c r="D166" s="328"/>
      <c r="E166" s="328"/>
      <c r="F166" s="328"/>
      <c r="G166" s="328"/>
      <c r="H166" s="328"/>
      <c r="I166" s="328"/>
      <c r="J166" s="328"/>
      <c r="K166" s="328"/>
      <c r="L166" s="328"/>
      <c r="M166" s="328"/>
      <c r="N166" s="328"/>
      <c r="O166" s="328"/>
      <c r="P166" s="328"/>
      <c r="Q166" s="328"/>
      <c r="R166" s="328"/>
      <c r="S166" s="328"/>
      <c r="T166" s="328"/>
      <c r="U166" s="328"/>
      <c r="V166" s="328"/>
      <c r="W166" s="328"/>
      <c r="X166" s="328"/>
      <c r="Y166" s="329"/>
      <c r="Z166" s="336"/>
      <c r="AA166" s="337"/>
      <c r="AB166" s="337"/>
      <c r="AC166" s="337"/>
      <c r="AD166" s="338"/>
      <c r="AE166" s="336"/>
      <c r="AF166" s="337"/>
      <c r="AG166" s="337"/>
      <c r="AH166" s="337"/>
      <c r="AI166" s="337"/>
      <c r="AJ166" s="338"/>
      <c r="AK166" s="300" t="s">
        <v>13</v>
      </c>
      <c r="AL166" s="301"/>
      <c r="AM166" s="301"/>
      <c r="AN166" s="301"/>
      <c r="AO166" s="301"/>
      <c r="AP166" s="301"/>
      <c r="AQ166" s="301"/>
      <c r="AR166" s="301"/>
      <c r="AS166" s="301"/>
      <c r="AT166" s="301"/>
      <c r="AU166" s="301"/>
      <c r="AV166" s="301"/>
      <c r="AW166" s="301"/>
      <c r="AX166" s="302"/>
      <c r="AY166" s="303">
        <v>44</v>
      </c>
      <c r="AZ166" s="304"/>
      <c r="BA166" s="304"/>
      <c r="BB166" s="305"/>
      <c r="BC166" s="303">
        <f t="shared" si="20"/>
        <v>88</v>
      </c>
      <c r="BD166" s="304"/>
      <c r="BE166" s="304"/>
      <c r="BF166" s="305"/>
      <c r="BG166" s="309">
        <v>40826</v>
      </c>
      <c r="BH166" s="310"/>
      <c r="BI166" s="310"/>
      <c r="BJ166" s="623"/>
      <c r="BK166" s="624">
        <f t="shared" si="21"/>
        <v>1796344</v>
      </c>
      <c r="BL166" s="625"/>
      <c r="BM166" s="625"/>
      <c r="BN166" s="625"/>
      <c r="BO166" s="625"/>
      <c r="BP166" s="626"/>
      <c r="BQ166" s="612"/>
      <c r="BR166" s="613"/>
      <c r="BS166" s="613"/>
      <c r="BT166" s="613"/>
      <c r="BU166" s="613"/>
      <c r="BV166" s="613"/>
      <c r="BW166" s="614"/>
      <c r="BX166" s="612"/>
      <c r="BY166" s="613"/>
      <c r="BZ166" s="613"/>
      <c r="CA166" s="613"/>
      <c r="CB166" s="613"/>
      <c r="CC166" s="614"/>
      <c r="CD166" s="612"/>
      <c r="CE166" s="613"/>
      <c r="CF166" s="613"/>
      <c r="CG166" s="613"/>
      <c r="CH166" s="613"/>
      <c r="CI166" s="614"/>
    </row>
    <row r="167" spans="1:87" ht="18" customHeight="1" x14ac:dyDescent="0.25">
      <c r="A167" s="75"/>
      <c r="B167" s="327"/>
      <c r="C167" s="328"/>
      <c r="D167" s="328"/>
      <c r="E167" s="328"/>
      <c r="F167" s="328"/>
      <c r="G167" s="328"/>
      <c r="H167" s="328"/>
      <c r="I167" s="328"/>
      <c r="J167" s="328"/>
      <c r="K167" s="328"/>
      <c r="L167" s="328"/>
      <c r="M167" s="328"/>
      <c r="N167" s="328"/>
      <c r="O167" s="328"/>
      <c r="P167" s="328"/>
      <c r="Q167" s="328"/>
      <c r="R167" s="328"/>
      <c r="S167" s="328"/>
      <c r="T167" s="328"/>
      <c r="U167" s="328"/>
      <c r="V167" s="328"/>
      <c r="W167" s="328"/>
      <c r="X167" s="328"/>
      <c r="Y167" s="329"/>
      <c r="Z167" s="336"/>
      <c r="AA167" s="337"/>
      <c r="AB167" s="337"/>
      <c r="AC167" s="337"/>
      <c r="AD167" s="338"/>
      <c r="AE167" s="336"/>
      <c r="AF167" s="337"/>
      <c r="AG167" s="337"/>
      <c r="AH167" s="337"/>
      <c r="AI167" s="337"/>
      <c r="AJ167" s="338"/>
      <c r="AK167" s="300" t="s">
        <v>40</v>
      </c>
      <c r="AL167" s="301"/>
      <c r="AM167" s="301"/>
      <c r="AN167" s="301"/>
      <c r="AO167" s="301"/>
      <c r="AP167" s="301"/>
      <c r="AQ167" s="301"/>
      <c r="AR167" s="301"/>
      <c r="AS167" s="301"/>
      <c r="AT167" s="301"/>
      <c r="AU167" s="301"/>
      <c r="AV167" s="301"/>
      <c r="AW167" s="301"/>
      <c r="AX167" s="302"/>
      <c r="AY167" s="303">
        <v>44</v>
      </c>
      <c r="AZ167" s="304"/>
      <c r="BA167" s="304"/>
      <c r="BB167" s="305"/>
      <c r="BC167" s="303">
        <f t="shared" si="20"/>
        <v>88</v>
      </c>
      <c r="BD167" s="304"/>
      <c r="BE167" s="304"/>
      <c r="BF167" s="305"/>
      <c r="BG167" s="309">
        <v>26988</v>
      </c>
      <c r="BH167" s="310"/>
      <c r="BI167" s="310"/>
      <c r="BJ167" s="623"/>
      <c r="BK167" s="624">
        <f t="shared" si="21"/>
        <v>1187472</v>
      </c>
      <c r="BL167" s="625"/>
      <c r="BM167" s="625"/>
      <c r="BN167" s="625"/>
      <c r="BO167" s="625"/>
      <c r="BP167" s="626"/>
      <c r="BQ167" s="612"/>
      <c r="BR167" s="613"/>
      <c r="BS167" s="613"/>
      <c r="BT167" s="613"/>
      <c r="BU167" s="613"/>
      <c r="BV167" s="613"/>
      <c r="BW167" s="614"/>
      <c r="BX167" s="612"/>
      <c r="BY167" s="613"/>
      <c r="BZ167" s="613"/>
      <c r="CA167" s="613"/>
      <c r="CB167" s="613"/>
      <c r="CC167" s="614"/>
      <c r="CD167" s="612"/>
      <c r="CE167" s="613"/>
      <c r="CF167" s="613"/>
      <c r="CG167" s="613"/>
      <c r="CH167" s="613"/>
      <c r="CI167" s="614"/>
    </row>
    <row r="168" spans="1:87" ht="18" customHeight="1" x14ac:dyDescent="0.25">
      <c r="A168" s="75"/>
      <c r="B168" s="327"/>
      <c r="C168" s="328"/>
      <c r="D168" s="328"/>
      <c r="E168" s="328"/>
      <c r="F168" s="328"/>
      <c r="G168" s="328"/>
      <c r="H168" s="328"/>
      <c r="I168" s="328"/>
      <c r="J168" s="328"/>
      <c r="K168" s="328"/>
      <c r="L168" s="328"/>
      <c r="M168" s="328"/>
      <c r="N168" s="328"/>
      <c r="O168" s="328"/>
      <c r="P168" s="328"/>
      <c r="Q168" s="328"/>
      <c r="R168" s="328"/>
      <c r="S168" s="328"/>
      <c r="T168" s="328"/>
      <c r="U168" s="328"/>
      <c r="V168" s="328"/>
      <c r="W168" s="328"/>
      <c r="X168" s="328"/>
      <c r="Y168" s="329"/>
      <c r="Z168" s="336"/>
      <c r="AA168" s="337"/>
      <c r="AB168" s="337"/>
      <c r="AC168" s="337"/>
      <c r="AD168" s="338"/>
      <c r="AE168" s="336"/>
      <c r="AF168" s="337"/>
      <c r="AG168" s="337"/>
      <c r="AH168" s="337"/>
      <c r="AI168" s="337"/>
      <c r="AJ168" s="338"/>
      <c r="AK168" s="300" t="s">
        <v>528</v>
      </c>
      <c r="AL168" s="301"/>
      <c r="AM168" s="301"/>
      <c r="AN168" s="301"/>
      <c r="AO168" s="301"/>
      <c r="AP168" s="301"/>
      <c r="AQ168" s="301"/>
      <c r="AR168" s="301"/>
      <c r="AS168" s="301"/>
      <c r="AT168" s="301"/>
      <c r="AU168" s="301"/>
      <c r="AV168" s="301"/>
      <c r="AW168" s="301"/>
      <c r="AX168" s="302"/>
      <c r="AY168" s="303">
        <v>44</v>
      </c>
      <c r="AZ168" s="304"/>
      <c r="BA168" s="304"/>
      <c r="BB168" s="305"/>
      <c r="BC168" s="303">
        <f t="shared" si="20"/>
        <v>88</v>
      </c>
      <c r="BD168" s="304"/>
      <c r="BE168" s="304"/>
      <c r="BF168" s="305"/>
      <c r="BG168" s="309">
        <v>22530</v>
      </c>
      <c r="BH168" s="310"/>
      <c r="BI168" s="310"/>
      <c r="BJ168" s="623"/>
      <c r="BK168" s="624">
        <f t="shared" si="21"/>
        <v>991320</v>
      </c>
      <c r="BL168" s="625"/>
      <c r="BM168" s="625"/>
      <c r="BN168" s="625"/>
      <c r="BO168" s="625"/>
      <c r="BP168" s="626"/>
      <c r="BQ168" s="612"/>
      <c r="BR168" s="613"/>
      <c r="BS168" s="613"/>
      <c r="BT168" s="613"/>
      <c r="BU168" s="613"/>
      <c r="BV168" s="613"/>
      <c r="BW168" s="614"/>
      <c r="BX168" s="612"/>
      <c r="BY168" s="613"/>
      <c r="BZ168" s="613"/>
      <c r="CA168" s="613"/>
      <c r="CB168" s="613"/>
      <c r="CC168" s="614"/>
      <c r="CD168" s="612"/>
      <c r="CE168" s="613"/>
      <c r="CF168" s="613"/>
      <c r="CG168" s="613"/>
      <c r="CH168" s="613"/>
      <c r="CI168" s="614"/>
    </row>
    <row r="169" spans="1:87" ht="18" customHeight="1" x14ac:dyDescent="0.25">
      <c r="A169" s="75"/>
      <c r="B169" s="327"/>
      <c r="C169" s="328"/>
      <c r="D169" s="328"/>
      <c r="E169" s="328"/>
      <c r="F169" s="328"/>
      <c r="G169" s="328"/>
      <c r="H169" s="328"/>
      <c r="I169" s="328"/>
      <c r="J169" s="328"/>
      <c r="K169" s="328"/>
      <c r="L169" s="328"/>
      <c r="M169" s="328"/>
      <c r="N169" s="328"/>
      <c r="O169" s="328"/>
      <c r="P169" s="328"/>
      <c r="Q169" s="328"/>
      <c r="R169" s="328"/>
      <c r="S169" s="328"/>
      <c r="T169" s="328"/>
      <c r="U169" s="328"/>
      <c r="V169" s="328"/>
      <c r="W169" s="328"/>
      <c r="X169" s="328"/>
      <c r="Y169" s="329"/>
      <c r="Z169" s="336"/>
      <c r="AA169" s="337"/>
      <c r="AB169" s="337"/>
      <c r="AC169" s="337"/>
      <c r="AD169" s="338"/>
      <c r="AE169" s="336"/>
      <c r="AF169" s="337"/>
      <c r="AG169" s="337"/>
      <c r="AH169" s="337"/>
      <c r="AI169" s="337"/>
      <c r="AJ169" s="338"/>
      <c r="AK169" s="300" t="s">
        <v>529</v>
      </c>
      <c r="AL169" s="301"/>
      <c r="AM169" s="301"/>
      <c r="AN169" s="301"/>
      <c r="AO169" s="301"/>
      <c r="AP169" s="301"/>
      <c r="AQ169" s="301"/>
      <c r="AR169" s="301"/>
      <c r="AS169" s="301"/>
      <c r="AT169" s="301"/>
      <c r="AU169" s="301"/>
      <c r="AV169" s="301"/>
      <c r="AW169" s="301"/>
      <c r="AX169" s="302"/>
      <c r="AY169" s="303">
        <v>44</v>
      </c>
      <c r="AZ169" s="304"/>
      <c r="BA169" s="304"/>
      <c r="BB169" s="305"/>
      <c r="BC169" s="303">
        <f t="shared" si="20"/>
        <v>88</v>
      </c>
      <c r="BD169" s="304"/>
      <c r="BE169" s="304"/>
      <c r="BF169" s="305"/>
      <c r="BG169" s="309">
        <v>18911</v>
      </c>
      <c r="BH169" s="310"/>
      <c r="BI169" s="310"/>
      <c r="BJ169" s="623"/>
      <c r="BK169" s="624">
        <f t="shared" si="21"/>
        <v>832084</v>
      </c>
      <c r="BL169" s="625"/>
      <c r="BM169" s="625"/>
      <c r="BN169" s="625"/>
      <c r="BO169" s="625"/>
      <c r="BP169" s="626"/>
      <c r="BQ169" s="612"/>
      <c r="BR169" s="613"/>
      <c r="BS169" s="613"/>
      <c r="BT169" s="613"/>
      <c r="BU169" s="613"/>
      <c r="BV169" s="613"/>
      <c r="BW169" s="614"/>
      <c r="BX169" s="612"/>
      <c r="BY169" s="613"/>
      <c r="BZ169" s="613"/>
      <c r="CA169" s="613"/>
      <c r="CB169" s="613"/>
      <c r="CC169" s="614"/>
      <c r="CD169" s="612"/>
      <c r="CE169" s="613"/>
      <c r="CF169" s="613"/>
      <c r="CG169" s="613"/>
      <c r="CH169" s="613"/>
      <c r="CI169" s="614"/>
    </row>
    <row r="170" spans="1:87" ht="18" customHeight="1" x14ac:dyDescent="0.25">
      <c r="A170" s="75"/>
      <c r="B170" s="327"/>
      <c r="C170" s="328"/>
      <c r="D170" s="328"/>
      <c r="E170" s="328"/>
      <c r="F170" s="328"/>
      <c r="G170" s="328"/>
      <c r="H170" s="328"/>
      <c r="I170" s="328"/>
      <c r="J170" s="328"/>
      <c r="K170" s="328"/>
      <c r="L170" s="328"/>
      <c r="M170" s="328"/>
      <c r="N170" s="328"/>
      <c r="O170" s="328"/>
      <c r="P170" s="328"/>
      <c r="Q170" s="328"/>
      <c r="R170" s="328"/>
      <c r="S170" s="328"/>
      <c r="T170" s="328"/>
      <c r="U170" s="328"/>
      <c r="V170" s="328"/>
      <c r="W170" s="328"/>
      <c r="X170" s="328"/>
      <c r="Y170" s="329"/>
      <c r="Z170" s="336"/>
      <c r="AA170" s="337"/>
      <c r="AB170" s="337"/>
      <c r="AC170" s="337"/>
      <c r="AD170" s="338"/>
      <c r="AE170" s="336"/>
      <c r="AF170" s="337"/>
      <c r="AG170" s="337"/>
      <c r="AH170" s="337"/>
      <c r="AI170" s="337"/>
      <c r="AJ170" s="338"/>
      <c r="AK170" s="300" t="s">
        <v>526</v>
      </c>
      <c r="AL170" s="301"/>
      <c r="AM170" s="301"/>
      <c r="AN170" s="301"/>
      <c r="AO170" s="301"/>
      <c r="AP170" s="301"/>
      <c r="AQ170" s="301"/>
      <c r="AR170" s="301"/>
      <c r="AS170" s="301"/>
      <c r="AT170" s="301"/>
      <c r="AU170" s="301"/>
      <c r="AV170" s="301"/>
      <c r="AW170" s="301"/>
      <c r="AX170" s="302"/>
      <c r="AY170" s="303">
        <v>44</v>
      </c>
      <c r="AZ170" s="304"/>
      <c r="BA170" s="304"/>
      <c r="BB170" s="305"/>
      <c r="BC170" s="303">
        <f t="shared" si="20"/>
        <v>88</v>
      </c>
      <c r="BD170" s="304"/>
      <c r="BE170" s="304"/>
      <c r="BF170" s="305"/>
      <c r="BG170" s="309">
        <v>7925</v>
      </c>
      <c r="BH170" s="310"/>
      <c r="BI170" s="310"/>
      <c r="BJ170" s="623"/>
      <c r="BK170" s="624">
        <f t="shared" si="21"/>
        <v>348700</v>
      </c>
      <c r="BL170" s="625"/>
      <c r="BM170" s="625"/>
      <c r="BN170" s="625"/>
      <c r="BO170" s="625"/>
      <c r="BP170" s="626"/>
      <c r="BQ170" s="612"/>
      <c r="BR170" s="613"/>
      <c r="BS170" s="613"/>
      <c r="BT170" s="613"/>
      <c r="BU170" s="613"/>
      <c r="BV170" s="613"/>
      <c r="BW170" s="614"/>
      <c r="BX170" s="612"/>
      <c r="BY170" s="613"/>
      <c r="BZ170" s="613"/>
      <c r="CA170" s="613"/>
      <c r="CB170" s="613"/>
      <c r="CC170" s="614"/>
      <c r="CD170" s="612"/>
      <c r="CE170" s="613"/>
      <c r="CF170" s="613"/>
      <c r="CG170" s="613"/>
      <c r="CH170" s="613"/>
      <c r="CI170" s="614"/>
    </row>
    <row r="171" spans="1:87" ht="18" customHeight="1" x14ac:dyDescent="0.25">
      <c r="A171" s="75"/>
      <c r="B171" s="327"/>
      <c r="C171" s="328"/>
      <c r="D171" s="328"/>
      <c r="E171" s="328"/>
      <c r="F171" s="328"/>
      <c r="G171" s="328"/>
      <c r="H171" s="328"/>
      <c r="I171" s="328"/>
      <c r="J171" s="328"/>
      <c r="K171" s="328"/>
      <c r="L171" s="328"/>
      <c r="M171" s="328"/>
      <c r="N171" s="328"/>
      <c r="O171" s="328"/>
      <c r="P171" s="328"/>
      <c r="Q171" s="328"/>
      <c r="R171" s="328"/>
      <c r="S171" s="328"/>
      <c r="T171" s="328"/>
      <c r="U171" s="328"/>
      <c r="V171" s="328"/>
      <c r="W171" s="328"/>
      <c r="X171" s="328"/>
      <c r="Y171" s="329"/>
      <c r="Z171" s="336"/>
      <c r="AA171" s="337"/>
      <c r="AB171" s="337"/>
      <c r="AC171" s="337"/>
      <c r="AD171" s="338"/>
      <c r="AE171" s="336"/>
      <c r="AF171" s="337"/>
      <c r="AG171" s="337"/>
      <c r="AH171" s="337"/>
      <c r="AI171" s="337"/>
      <c r="AJ171" s="338"/>
      <c r="AK171" s="300" t="s">
        <v>530</v>
      </c>
      <c r="AL171" s="301"/>
      <c r="AM171" s="301"/>
      <c r="AN171" s="301"/>
      <c r="AO171" s="301"/>
      <c r="AP171" s="301"/>
      <c r="AQ171" s="301"/>
      <c r="AR171" s="301"/>
      <c r="AS171" s="301"/>
      <c r="AT171" s="301"/>
      <c r="AU171" s="301"/>
      <c r="AV171" s="301"/>
      <c r="AW171" s="301"/>
      <c r="AX171" s="302"/>
      <c r="AY171" s="303">
        <v>44</v>
      </c>
      <c r="AZ171" s="304"/>
      <c r="BA171" s="304"/>
      <c r="BB171" s="305"/>
      <c r="BC171" s="303">
        <f t="shared" si="20"/>
        <v>88</v>
      </c>
      <c r="BD171" s="304"/>
      <c r="BE171" s="304"/>
      <c r="BF171" s="305"/>
      <c r="BG171" s="309">
        <v>22629</v>
      </c>
      <c r="BH171" s="310"/>
      <c r="BI171" s="310"/>
      <c r="BJ171" s="623"/>
      <c r="BK171" s="624">
        <f t="shared" si="21"/>
        <v>995676</v>
      </c>
      <c r="BL171" s="625"/>
      <c r="BM171" s="625"/>
      <c r="BN171" s="625"/>
      <c r="BO171" s="625"/>
      <c r="BP171" s="626"/>
      <c r="BQ171" s="612"/>
      <c r="BR171" s="613"/>
      <c r="BS171" s="613"/>
      <c r="BT171" s="613"/>
      <c r="BU171" s="613"/>
      <c r="BV171" s="613"/>
      <c r="BW171" s="614"/>
      <c r="BX171" s="612"/>
      <c r="BY171" s="613"/>
      <c r="BZ171" s="613"/>
      <c r="CA171" s="613"/>
      <c r="CB171" s="613"/>
      <c r="CC171" s="614"/>
      <c r="CD171" s="612"/>
      <c r="CE171" s="613"/>
      <c r="CF171" s="613"/>
      <c r="CG171" s="613"/>
      <c r="CH171" s="613"/>
      <c r="CI171" s="614"/>
    </row>
    <row r="172" spans="1:87" ht="18" customHeight="1" x14ac:dyDescent="0.25">
      <c r="A172" s="75"/>
      <c r="B172" s="327"/>
      <c r="C172" s="328"/>
      <c r="D172" s="328"/>
      <c r="E172" s="328"/>
      <c r="F172" s="328"/>
      <c r="G172" s="328"/>
      <c r="H172" s="328"/>
      <c r="I172" s="328"/>
      <c r="J172" s="328"/>
      <c r="K172" s="328"/>
      <c r="L172" s="328"/>
      <c r="M172" s="328"/>
      <c r="N172" s="328"/>
      <c r="O172" s="328"/>
      <c r="P172" s="328"/>
      <c r="Q172" s="328"/>
      <c r="R172" s="328"/>
      <c r="S172" s="328"/>
      <c r="T172" s="328"/>
      <c r="U172" s="328"/>
      <c r="V172" s="328"/>
      <c r="W172" s="328"/>
      <c r="X172" s="328"/>
      <c r="Y172" s="329"/>
      <c r="Z172" s="336"/>
      <c r="AA172" s="337"/>
      <c r="AB172" s="337"/>
      <c r="AC172" s="337"/>
      <c r="AD172" s="338"/>
      <c r="AE172" s="336"/>
      <c r="AF172" s="337"/>
      <c r="AG172" s="337"/>
      <c r="AH172" s="337"/>
      <c r="AI172" s="337"/>
      <c r="AJ172" s="338"/>
      <c r="AK172" s="300" t="s">
        <v>18</v>
      </c>
      <c r="AL172" s="301"/>
      <c r="AM172" s="301"/>
      <c r="AN172" s="301"/>
      <c r="AO172" s="301"/>
      <c r="AP172" s="301"/>
      <c r="AQ172" s="301"/>
      <c r="AR172" s="301"/>
      <c r="AS172" s="301"/>
      <c r="AT172" s="301"/>
      <c r="AU172" s="301"/>
      <c r="AV172" s="301"/>
      <c r="AW172" s="301"/>
      <c r="AX172" s="302"/>
      <c r="AY172" s="303">
        <v>44</v>
      </c>
      <c r="AZ172" s="304"/>
      <c r="BA172" s="304"/>
      <c r="BB172" s="305"/>
      <c r="BC172" s="303">
        <f t="shared" si="20"/>
        <v>88</v>
      </c>
      <c r="BD172" s="304"/>
      <c r="BE172" s="304"/>
      <c r="BF172" s="305"/>
      <c r="BG172" s="309">
        <v>28961</v>
      </c>
      <c r="BH172" s="310"/>
      <c r="BI172" s="310"/>
      <c r="BJ172" s="623"/>
      <c r="BK172" s="624">
        <f t="shared" si="21"/>
        <v>1274284</v>
      </c>
      <c r="BL172" s="625"/>
      <c r="BM172" s="625"/>
      <c r="BN172" s="625"/>
      <c r="BO172" s="625"/>
      <c r="BP172" s="626"/>
      <c r="BQ172" s="612"/>
      <c r="BR172" s="613"/>
      <c r="BS172" s="613"/>
      <c r="BT172" s="613"/>
      <c r="BU172" s="613"/>
      <c r="BV172" s="613"/>
      <c r="BW172" s="614"/>
      <c r="BX172" s="612"/>
      <c r="BY172" s="613"/>
      <c r="BZ172" s="613"/>
      <c r="CA172" s="613"/>
      <c r="CB172" s="613"/>
      <c r="CC172" s="614"/>
      <c r="CD172" s="612"/>
      <c r="CE172" s="613"/>
      <c r="CF172" s="613"/>
      <c r="CG172" s="613"/>
      <c r="CH172" s="613"/>
      <c r="CI172" s="614"/>
    </row>
    <row r="173" spans="1:87" ht="18" customHeight="1" thickBot="1" x14ac:dyDescent="0.3">
      <c r="A173" s="75"/>
      <c r="B173" s="330"/>
      <c r="C173" s="331"/>
      <c r="D173" s="331"/>
      <c r="E173" s="331"/>
      <c r="F173" s="331"/>
      <c r="G173" s="331"/>
      <c r="H173" s="331"/>
      <c r="I173" s="331"/>
      <c r="J173" s="331"/>
      <c r="K173" s="331"/>
      <c r="L173" s="331"/>
      <c r="M173" s="331"/>
      <c r="N173" s="331"/>
      <c r="O173" s="331"/>
      <c r="P173" s="331"/>
      <c r="Q173" s="331"/>
      <c r="R173" s="331"/>
      <c r="S173" s="331"/>
      <c r="T173" s="331"/>
      <c r="U173" s="331"/>
      <c r="V173" s="331"/>
      <c r="W173" s="331"/>
      <c r="X173" s="331"/>
      <c r="Y173" s="332"/>
      <c r="Z173" s="339"/>
      <c r="AA173" s="340"/>
      <c r="AB173" s="340"/>
      <c r="AC173" s="340"/>
      <c r="AD173" s="341"/>
      <c r="AE173" s="339"/>
      <c r="AF173" s="340"/>
      <c r="AG173" s="340"/>
      <c r="AH173" s="340"/>
      <c r="AI173" s="340"/>
      <c r="AJ173" s="341"/>
      <c r="AK173" s="392" t="s">
        <v>37</v>
      </c>
      <c r="AL173" s="393"/>
      <c r="AM173" s="393"/>
      <c r="AN173" s="393"/>
      <c r="AO173" s="393"/>
      <c r="AP173" s="393"/>
      <c r="AQ173" s="393"/>
      <c r="AR173" s="393"/>
      <c r="AS173" s="393"/>
      <c r="AT173" s="393"/>
      <c r="AU173" s="393"/>
      <c r="AV173" s="393"/>
      <c r="AW173" s="393"/>
      <c r="AX173" s="394"/>
      <c r="AY173" s="395">
        <v>44</v>
      </c>
      <c r="AZ173" s="396"/>
      <c r="BA173" s="396"/>
      <c r="BB173" s="397"/>
      <c r="BC173" s="395">
        <f t="shared" si="20"/>
        <v>88</v>
      </c>
      <c r="BD173" s="396"/>
      <c r="BE173" s="396"/>
      <c r="BF173" s="397"/>
      <c r="BG173" s="401">
        <v>11840</v>
      </c>
      <c r="BH173" s="402"/>
      <c r="BI173" s="402"/>
      <c r="BJ173" s="618"/>
      <c r="BK173" s="619">
        <f t="shared" si="21"/>
        <v>520960</v>
      </c>
      <c r="BL173" s="620"/>
      <c r="BM173" s="620"/>
      <c r="BN173" s="620"/>
      <c r="BO173" s="620"/>
      <c r="BP173" s="621"/>
      <c r="BQ173" s="615"/>
      <c r="BR173" s="616"/>
      <c r="BS173" s="616"/>
      <c r="BT173" s="616"/>
      <c r="BU173" s="616"/>
      <c r="BV173" s="616"/>
      <c r="BW173" s="617"/>
      <c r="BX173" s="615"/>
      <c r="BY173" s="616"/>
      <c r="BZ173" s="616"/>
      <c r="CA173" s="616"/>
      <c r="CB173" s="616"/>
      <c r="CC173" s="617"/>
      <c r="CD173" s="615"/>
      <c r="CE173" s="616"/>
      <c r="CF173" s="616"/>
      <c r="CG173" s="616"/>
      <c r="CH173" s="616"/>
      <c r="CI173" s="617"/>
    </row>
    <row r="174" spans="1:87" ht="18" customHeight="1" thickBot="1" x14ac:dyDescent="0.3">
      <c r="A174" s="75"/>
      <c r="B174" s="377"/>
      <c r="C174" s="378"/>
      <c r="D174" s="378"/>
      <c r="E174" s="378"/>
      <c r="F174" s="378"/>
      <c r="G174" s="378"/>
      <c r="H174" s="378"/>
      <c r="I174" s="378"/>
      <c r="J174" s="378"/>
      <c r="K174" s="378"/>
      <c r="L174" s="378"/>
      <c r="M174" s="378"/>
      <c r="N174" s="378"/>
      <c r="O174" s="378"/>
      <c r="P174" s="378"/>
      <c r="Q174" s="378"/>
      <c r="R174" s="378"/>
      <c r="S174" s="378"/>
      <c r="T174" s="378"/>
      <c r="U174" s="378"/>
      <c r="V174" s="378"/>
      <c r="W174" s="378"/>
      <c r="X174" s="378"/>
      <c r="Y174" s="378"/>
      <c r="Z174" s="378"/>
      <c r="AA174" s="378"/>
      <c r="AB174" s="378"/>
      <c r="AC174" s="378"/>
      <c r="AD174" s="378"/>
      <c r="AE174" s="378"/>
      <c r="AF174" s="378"/>
      <c r="AG174" s="378"/>
      <c r="AH174" s="378"/>
      <c r="AI174" s="378"/>
      <c r="AJ174" s="379"/>
      <c r="AK174" s="380" t="s">
        <v>3</v>
      </c>
      <c r="AL174" s="381"/>
      <c r="AM174" s="381"/>
      <c r="AN174" s="381"/>
      <c r="AO174" s="381"/>
      <c r="AP174" s="381"/>
      <c r="AQ174" s="381"/>
      <c r="AR174" s="381"/>
      <c r="AS174" s="381"/>
      <c r="AT174" s="381"/>
      <c r="AU174" s="381"/>
      <c r="AV174" s="381"/>
      <c r="AW174" s="381"/>
      <c r="AX174" s="381"/>
      <c r="AY174" s="381"/>
      <c r="AZ174" s="381"/>
      <c r="BA174" s="381"/>
      <c r="BB174" s="381"/>
      <c r="BC174" s="381"/>
      <c r="BD174" s="381"/>
      <c r="BE174" s="381"/>
      <c r="BF174" s="381"/>
      <c r="BG174" s="381"/>
      <c r="BH174" s="381"/>
      <c r="BI174" s="381"/>
      <c r="BJ174" s="630"/>
      <c r="BK174" s="627">
        <f>SUM(BK163:BP173)</f>
        <v>10955384</v>
      </c>
      <c r="BL174" s="628"/>
      <c r="BM174" s="628"/>
      <c r="BN174" s="628"/>
      <c r="BO174" s="628"/>
      <c r="BP174" s="629"/>
      <c r="BQ174" s="387" t="s">
        <v>100</v>
      </c>
      <c r="BR174" s="388"/>
      <c r="BS174" s="388"/>
      <c r="BT174" s="388"/>
      <c r="BU174" s="388"/>
      <c r="BV174" s="388"/>
      <c r="BW174" s="388"/>
      <c r="BX174" s="388"/>
      <c r="BY174" s="388"/>
      <c r="BZ174" s="388"/>
      <c r="CA174" s="388"/>
      <c r="CB174" s="388"/>
      <c r="CC174" s="389"/>
      <c r="CD174" s="390">
        <f>+CD163*AE163</f>
        <v>26247962.352941178</v>
      </c>
      <c r="CE174" s="390"/>
      <c r="CF174" s="390"/>
      <c r="CG174" s="390"/>
      <c r="CH174" s="390"/>
      <c r="CI174" s="391"/>
    </row>
    <row r="175" spans="1:87" ht="18" customHeight="1" thickBot="1" x14ac:dyDescent="0.3">
      <c r="A175" s="75"/>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BG175" s="78"/>
      <c r="BH175" s="78"/>
      <c r="BI175" s="78"/>
      <c r="BJ175" s="78"/>
      <c r="BK175" s="79"/>
      <c r="BL175" s="79"/>
      <c r="BM175" s="79"/>
      <c r="BN175" s="79"/>
      <c r="BO175" s="79"/>
      <c r="BP175" s="79"/>
      <c r="BQ175" s="79"/>
      <c r="BR175" s="79"/>
      <c r="BS175" s="79"/>
      <c r="BT175" s="79"/>
      <c r="BU175" s="79"/>
      <c r="BV175" s="79"/>
      <c r="BW175" s="79"/>
      <c r="BX175" s="79"/>
      <c r="BY175" s="79"/>
      <c r="BZ175" s="79"/>
      <c r="CA175" s="79"/>
      <c r="CB175" s="79"/>
      <c r="CC175" s="79"/>
      <c r="CD175" s="79"/>
      <c r="CE175" s="79"/>
      <c r="CF175" s="79"/>
      <c r="CG175" s="79"/>
      <c r="CH175" s="79"/>
      <c r="CI175" s="79"/>
    </row>
    <row r="176" spans="1:87" ht="18" customHeight="1" x14ac:dyDescent="0.25">
      <c r="A176" s="75"/>
      <c r="B176" s="348" t="s">
        <v>0</v>
      </c>
      <c r="C176" s="349"/>
      <c r="D176" s="349"/>
      <c r="E176" s="349"/>
      <c r="F176" s="349"/>
      <c r="G176" s="349"/>
      <c r="H176" s="349"/>
      <c r="I176" s="349"/>
      <c r="J176" s="349"/>
      <c r="K176" s="349"/>
      <c r="L176" s="349"/>
      <c r="M176" s="349"/>
      <c r="N176" s="349"/>
      <c r="O176" s="349"/>
      <c r="P176" s="349"/>
      <c r="Q176" s="349"/>
      <c r="R176" s="349"/>
      <c r="S176" s="349"/>
      <c r="T176" s="349"/>
      <c r="U176" s="349"/>
      <c r="V176" s="349"/>
      <c r="W176" s="349"/>
      <c r="X176" s="349"/>
      <c r="Y176" s="350"/>
      <c r="Z176" s="348" t="s">
        <v>80</v>
      </c>
      <c r="AA176" s="349"/>
      <c r="AB176" s="349"/>
      <c r="AC176" s="349"/>
      <c r="AD176" s="350"/>
      <c r="AE176" s="357" t="s">
        <v>79</v>
      </c>
      <c r="AF176" s="358"/>
      <c r="AG176" s="358"/>
      <c r="AH176" s="358"/>
      <c r="AI176" s="358"/>
      <c r="AJ176" s="359"/>
      <c r="AK176" s="357" t="s">
        <v>81</v>
      </c>
      <c r="AL176" s="358"/>
      <c r="AM176" s="358"/>
      <c r="AN176" s="358"/>
      <c r="AO176" s="358"/>
      <c r="AP176" s="358"/>
      <c r="AQ176" s="358"/>
      <c r="AR176" s="358"/>
      <c r="AS176" s="358"/>
      <c r="AT176" s="358"/>
      <c r="AU176" s="358"/>
      <c r="AV176" s="358"/>
      <c r="AW176" s="358"/>
      <c r="AX176" s="359"/>
      <c r="AY176" s="357" t="s">
        <v>1</v>
      </c>
      <c r="AZ176" s="358"/>
      <c r="BA176" s="358"/>
      <c r="BB176" s="359"/>
      <c r="BC176" s="348" t="s">
        <v>104</v>
      </c>
      <c r="BD176" s="349"/>
      <c r="BE176" s="349"/>
      <c r="BF176" s="350"/>
      <c r="BG176" s="366" t="s">
        <v>82</v>
      </c>
      <c r="BH176" s="367"/>
      <c r="BI176" s="367"/>
      <c r="BJ176" s="368"/>
      <c r="BK176" s="315" t="s">
        <v>99</v>
      </c>
      <c r="BL176" s="316"/>
      <c r="BM176" s="316"/>
      <c r="BN176" s="316"/>
      <c r="BO176" s="316"/>
      <c r="BP176" s="317"/>
      <c r="BQ176" s="315" t="s">
        <v>83</v>
      </c>
      <c r="BR176" s="316"/>
      <c r="BS176" s="316"/>
      <c r="BT176" s="316"/>
      <c r="BU176" s="316"/>
      <c r="BV176" s="316"/>
      <c r="BW176" s="317"/>
      <c r="BX176" s="315" t="s">
        <v>84</v>
      </c>
      <c r="BY176" s="316"/>
      <c r="BZ176" s="316"/>
      <c r="CA176" s="316"/>
      <c r="CB176" s="316"/>
      <c r="CC176" s="317"/>
      <c r="CD176" s="315" t="s">
        <v>85</v>
      </c>
      <c r="CE176" s="316"/>
      <c r="CF176" s="316"/>
      <c r="CG176" s="316"/>
      <c r="CH176" s="316"/>
      <c r="CI176" s="317"/>
    </row>
    <row r="177" spans="1:88" ht="18" customHeight="1" x14ac:dyDescent="0.25">
      <c r="A177" s="75"/>
      <c r="B177" s="351"/>
      <c r="C177" s="352"/>
      <c r="D177" s="352"/>
      <c r="E177" s="352"/>
      <c r="F177" s="352"/>
      <c r="G177" s="352"/>
      <c r="H177" s="352"/>
      <c r="I177" s="352"/>
      <c r="J177" s="352"/>
      <c r="K177" s="352"/>
      <c r="L177" s="352"/>
      <c r="M177" s="352"/>
      <c r="N177" s="352"/>
      <c r="O177" s="352"/>
      <c r="P177" s="352"/>
      <c r="Q177" s="352"/>
      <c r="R177" s="352"/>
      <c r="S177" s="352"/>
      <c r="T177" s="352"/>
      <c r="U177" s="352"/>
      <c r="V177" s="352"/>
      <c r="W177" s="352"/>
      <c r="X177" s="352"/>
      <c r="Y177" s="353"/>
      <c r="Z177" s="351"/>
      <c r="AA177" s="352"/>
      <c r="AB177" s="352"/>
      <c r="AC177" s="352"/>
      <c r="AD177" s="353"/>
      <c r="AE177" s="360"/>
      <c r="AF177" s="361"/>
      <c r="AG177" s="361"/>
      <c r="AH177" s="361"/>
      <c r="AI177" s="361"/>
      <c r="AJ177" s="362"/>
      <c r="AK177" s="360"/>
      <c r="AL177" s="361"/>
      <c r="AM177" s="361"/>
      <c r="AN177" s="361"/>
      <c r="AO177" s="361"/>
      <c r="AP177" s="361"/>
      <c r="AQ177" s="361"/>
      <c r="AR177" s="361"/>
      <c r="AS177" s="361"/>
      <c r="AT177" s="361"/>
      <c r="AU177" s="361"/>
      <c r="AV177" s="361"/>
      <c r="AW177" s="361"/>
      <c r="AX177" s="362"/>
      <c r="AY177" s="360"/>
      <c r="AZ177" s="361"/>
      <c r="BA177" s="361"/>
      <c r="BB177" s="362"/>
      <c r="BC177" s="351"/>
      <c r="BD177" s="352"/>
      <c r="BE177" s="352"/>
      <c r="BF177" s="353"/>
      <c r="BG177" s="369"/>
      <c r="BH177" s="370"/>
      <c r="BI177" s="370"/>
      <c r="BJ177" s="371"/>
      <c r="BK177" s="318"/>
      <c r="BL177" s="319"/>
      <c r="BM177" s="319"/>
      <c r="BN177" s="319"/>
      <c r="BO177" s="319"/>
      <c r="BP177" s="320"/>
      <c r="BQ177" s="318"/>
      <c r="BR177" s="319"/>
      <c r="BS177" s="319"/>
      <c r="BT177" s="319"/>
      <c r="BU177" s="319"/>
      <c r="BV177" s="319"/>
      <c r="BW177" s="320"/>
      <c r="BX177" s="318"/>
      <c r="BY177" s="319"/>
      <c r="BZ177" s="319"/>
      <c r="CA177" s="319"/>
      <c r="CB177" s="319"/>
      <c r="CC177" s="320"/>
      <c r="CD177" s="318"/>
      <c r="CE177" s="319"/>
      <c r="CF177" s="319"/>
      <c r="CG177" s="319"/>
      <c r="CH177" s="319"/>
      <c r="CI177" s="320"/>
    </row>
    <row r="178" spans="1:88" ht="18" customHeight="1" thickBot="1" x14ac:dyDescent="0.3">
      <c r="A178" s="75"/>
      <c r="B178" s="354"/>
      <c r="C178" s="355"/>
      <c r="D178" s="355"/>
      <c r="E178" s="355"/>
      <c r="F178" s="355"/>
      <c r="G178" s="355"/>
      <c r="H178" s="355"/>
      <c r="I178" s="355"/>
      <c r="J178" s="355"/>
      <c r="K178" s="355"/>
      <c r="L178" s="355"/>
      <c r="M178" s="355"/>
      <c r="N178" s="355"/>
      <c r="O178" s="355"/>
      <c r="P178" s="355"/>
      <c r="Q178" s="355"/>
      <c r="R178" s="355"/>
      <c r="S178" s="355"/>
      <c r="T178" s="355"/>
      <c r="U178" s="355"/>
      <c r="V178" s="355"/>
      <c r="W178" s="355"/>
      <c r="X178" s="355"/>
      <c r="Y178" s="356"/>
      <c r="Z178" s="354"/>
      <c r="AA178" s="355"/>
      <c r="AB178" s="355"/>
      <c r="AC178" s="355"/>
      <c r="AD178" s="356"/>
      <c r="AE178" s="363"/>
      <c r="AF178" s="364"/>
      <c r="AG178" s="364"/>
      <c r="AH178" s="364"/>
      <c r="AI178" s="364"/>
      <c r="AJ178" s="365"/>
      <c r="AK178" s="360"/>
      <c r="AL178" s="361"/>
      <c r="AM178" s="361"/>
      <c r="AN178" s="361"/>
      <c r="AO178" s="361"/>
      <c r="AP178" s="361"/>
      <c r="AQ178" s="361"/>
      <c r="AR178" s="361"/>
      <c r="AS178" s="361"/>
      <c r="AT178" s="361"/>
      <c r="AU178" s="361"/>
      <c r="AV178" s="361"/>
      <c r="AW178" s="361"/>
      <c r="AX178" s="362"/>
      <c r="AY178" s="360"/>
      <c r="AZ178" s="361"/>
      <c r="BA178" s="361"/>
      <c r="BB178" s="362"/>
      <c r="BC178" s="351"/>
      <c r="BD178" s="352"/>
      <c r="BE178" s="352"/>
      <c r="BF178" s="353"/>
      <c r="BG178" s="369"/>
      <c r="BH178" s="370"/>
      <c r="BI178" s="370"/>
      <c r="BJ178" s="371"/>
      <c r="BK178" s="318"/>
      <c r="BL178" s="319"/>
      <c r="BM178" s="319"/>
      <c r="BN178" s="319"/>
      <c r="BO178" s="319"/>
      <c r="BP178" s="320"/>
      <c r="BQ178" s="321"/>
      <c r="BR178" s="322"/>
      <c r="BS178" s="322"/>
      <c r="BT178" s="322"/>
      <c r="BU178" s="322"/>
      <c r="BV178" s="322"/>
      <c r="BW178" s="323"/>
      <c r="BX178" s="321"/>
      <c r="BY178" s="322"/>
      <c r="BZ178" s="322"/>
      <c r="CA178" s="322"/>
      <c r="CB178" s="322"/>
      <c r="CC178" s="323"/>
      <c r="CD178" s="321"/>
      <c r="CE178" s="322"/>
      <c r="CF178" s="322"/>
      <c r="CG178" s="322"/>
      <c r="CH178" s="322"/>
      <c r="CI178" s="323"/>
    </row>
    <row r="179" spans="1:88" ht="18" customHeight="1" thickBot="1" x14ac:dyDescent="0.3">
      <c r="A179" s="75"/>
      <c r="B179" s="324" t="s">
        <v>394</v>
      </c>
      <c r="C179" s="325"/>
      <c r="D179" s="325"/>
      <c r="E179" s="325"/>
      <c r="F179" s="325"/>
      <c r="G179" s="325"/>
      <c r="H179" s="325"/>
      <c r="I179" s="325"/>
      <c r="J179" s="325"/>
      <c r="K179" s="325"/>
      <c r="L179" s="325"/>
      <c r="M179" s="325"/>
      <c r="N179" s="325"/>
      <c r="O179" s="325"/>
      <c r="P179" s="325"/>
      <c r="Q179" s="325"/>
      <c r="R179" s="325"/>
      <c r="S179" s="325"/>
      <c r="T179" s="325"/>
      <c r="U179" s="325"/>
      <c r="V179" s="325"/>
      <c r="W179" s="325"/>
      <c r="X179" s="325"/>
      <c r="Y179" s="326"/>
      <c r="Z179" s="333" t="s">
        <v>411</v>
      </c>
      <c r="AA179" s="334"/>
      <c r="AB179" s="334"/>
      <c r="AC179" s="334"/>
      <c r="AD179" s="335"/>
      <c r="AE179" s="333">
        <v>600</v>
      </c>
      <c r="AF179" s="334"/>
      <c r="AG179" s="334"/>
      <c r="AH179" s="334"/>
      <c r="AI179" s="334"/>
      <c r="AJ179" s="334"/>
      <c r="AK179" s="606" t="s">
        <v>23</v>
      </c>
      <c r="AL179" s="607"/>
      <c r="AM179" s="607"/>
      <c r="AN179" s="607"/>
      <c r="AO179" s="607"/>
      <c r="AP179" s="607"/>
      <c r="AQ179" s="607"/>
      <c r="AR179" s="607"/>
      <c r="AS179" s="607"/>
      <c r="AT179" s="607"/>
      <c r="AU179" s="607"/>
      <c r="AV179" s="607"/>
      <c r="AW179" s="607"/>
      <c r="AX179" s="608"/>
      <c r="AY179" s="409">
        <v>0.08</v>
      </c>
      <c r="AZ179" s="346"/>
      <c r="BA179" s="346"/>
      <c r="BB179" s="410"/>
      <c r="BC179" s="345">
        <f>+$AE$179*AY179</f>
        <v>48</v>
      </c>
      <c r="BD179" s="346"/>
      <c r="BE179" s="346"/>
      <c r="BF179" s="347"/>
      <c r="BG179" s="285">
        <v>7925</v>
      </c>
      <c r="BH179" s="286"/>
      <c r="BI179" s="286"/>
      <c r="BJ179" s="287"/>
      <c r="BK179" s="288">
        <f>+AY179*BG179</f>
        <v>634</v>
      </c>
      <c r="BL179" s="289"/>
      <c r="BM179" s="289"/>
      <c r="BN179" s="289"/>
      <c r="BO179" s="289"/>
      <c r="BP179" s="290"/>
      <c r="BQ179" s="291">
        <v>500</v>
      </c>
      <c r="BR179" s="292"/>
      <c r="BS179" s="292"/>
      <c r="BT179" s="292"/>
      <c r="BU179" s="292"/>
      <c r="BV179" s="292"/>
      <c r="BW179" s="293"/>
      <c r="BX179" s="291">
        <f>+(((BK180+BQ179)*15)/85)</f>
        <v>200.11764705882354</v>
      </c>
      <c r="BY179" s="292"/>
      <c r="BZ179" s="292"/>
      <c r="CA179" s="292"/>
      <c r="CB179" s="292"/>
      <c r="CC179" s="293"/>
      <c r="CD179" s="291">
        <f>+BK180+BQ179+BX179</f>
        <v>1334.1176470588234</v>
      </c>
      <c r="CE179" s="292"/>
      <c r="CF179" s="292"/>
      <c r="CG179" s="292"/>
      <c r="CH179" s="292"/>
      <c r="CI179" s="293"/>
    </row>
    <row r="180" spans="1:88" ht="18" customHeight="1" thickBot="1" x14ac:dyDescent="0.3">
      <c r="A180" s="75"/>
      <c r="B180" s="377"/>
      <c r="C180" s="378"/>
      <c r="D180" s="378"/>
      <c r="E180" s="378"/>
      <c r="F180" s="378"/>
      <c r="G180" s="378"/>
      <c r="H180" s="378"/>
      <c r="I180" s="378"/>
      <c r="J180" s="378"/>
      <c r="K180" s="378"/>
      <c r="L180" s="378"/>
      <c r="M180" s="378"/>
      <c r="N180" s="378"/>
      <c r="O180" s="378"/>
      <c r="P180" s="378"/>
      <c r="Q180" s="378"/>
      <c r="R180" s="378"/>
      <c r="S180" s="378"/>
      <c r="T180" s="378"/>
      <c r="U180" s="378"/>
      <c r="V180" s="378"/>
      <c r="W180" s="378"/>
      <c r="X180" s="378"/>
      <c r="Y180" s="378"/>
      <c r="Z180" s="378"/>
      <c r="AA180" s="378"/>
      <c r="AB180" s="378"/>
      <c r="AC180" s="378"/>
      <c r="AD180" s="378"/>
      <c r="AE180" s="378"/>
      <c r="AF180" s="378"/>
      <c r="AG180" s="378"/>
      <c r="AH180" s="378"/>
      <c r="AI180" s="378"/>
      <c r="AJ180" s="379"/>
      <c r="AK180" s="380" t="s">
        <v>3</v>
      </c>
      <c r="AL180" s="381"/>
      <c r="AM180" s="381"/>
      <c r="AN180" s="381"/>
      <c r="AO180" s="381"/>
      <c r="AP180" s="381"/>
      <c r="AQ180" s="381"/>
      <c r="AR180" s="381"/>
      <c r="AS180" s="381"/>
      <c r="AT180" s="381"/>
      <c r="AU180" s="381"/>
      <c r="AV180" s="381"/>
      <c r="AW180" s="381"/>
      <c r="AX180" s="381"/>
      <c r="AY180" s="382"/>
      <c r="AZ180" s="382"/>
      <c r="BA180" s="382"/>
      <c r="BB180" s="382"/>
      <c r="BC180" s="382"/>
      <c r="BD180" s="382"/>
      <c r="BE180" s="382"/>
      <c r="BF180" s="382"/>
      <c r="BG180" s="382"/>
      <c r="BH180" s="382"/>
      <c r="BI180" s="382"/>
      <c r="BJ180" s="383"/>
      <c r="BK180" s="384">
        <f>SUM(BK179:BK179)</f>
        <v>634</v>
      </c>
      <c r="BL180" s="385"/>
      <c r="BM180" s="385"/>
      <c r="BN180" s="385"/>
      <c r="BO180" s="385"/>
      <c r="BP180" s="386"/>
      <c r="BQ180" s="387" t="s">
        <v>100</v>
      </c>
      <c r="BR180" s="388"/>
      <c r="BS180" s="388"/>
      <c r="BT180" s="388"/>
      <c r="BU180" s="388"/>
      <c r="BV180" s="388"/>
      <c r="BW180" s="388"/>
      <c r="BX180" s="388"/>
      <c r="BY180" s="388"/>
      <c r="BZ180" s="388"/>
      <c r="CA180" s="388"/>
      <c r="CB180" s="388"/>
      <c r="CC180" s="389"/>
      <c r="CD180" s="390">
        <f>+CD179*AE179</f>
        <v>800470.5882352941</v>
      </c>
      <c r="CE180" s="390"/>
      <c r="CF180" s="390"/>
      <c r="CG180" s="390"/>
      <c r="CH180" s="390"/>
      <c r="CI180" s="391"/>
    </row>
    <row r="181" spans="1:88" ht="18" customHeight="1" thickBot="1" x14ac:dyDescent="0.3">
      <c r="A181" s="75"/>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BG181" s="78"/>
      <c r="BH181" s="78"/>
      <c r="BI181" s="78"/>
      <c r="BJ181" s="78"/>
      <c r="BK181" s="79"/>
      <c r="BL181" s="79"/>
      <c r="BM181" s="79"/>
      <c r="BN181" s="79"/>
      <c r="BO181" s="79"/>
      <c r="BP181" s="79"/>
      <c r="BQ181" s="79"/>
      <c r="BR181" s="79"/>
      <c r="BS181" s="79"/>
      <c r="BT181" s="79"/>
      <c r="BU181" s="79"/>
      <c r="BV181" s="79"/>
      <c r="BW181" s="79"/>
      <c r="BX181" s="79"/>
      <c r="BY181" s="79"/>
      <c r="BZ181" s="79"/>
      <c r="CA181" s="79"/>
      <c r="CB181" s="79"/>
      <c r="CC181" s="79"/>
      <c r="CD181" s="79"/>
      <c r="CE181" s="79"/>
      <c r="CF181" s="79"/>
      <c r="CG181" s="79"/>
      <c r="CH181" s="79"/>
      <c r="CI181" s="79"/>
    </row>
    <row r="182" spans="1:88" ht="18" customHeight="1" x14ac:dyDescent="0.25">
      <c r="A182" s="75"/>
      <c r="B182" s="348" t="s">
        <v>0</v>
      </c>
      <c r="C182" s="349"/>
      <c r="D182" s="349"/>
      <c r="E182" s="349"/>
      <c r="F182" s="349"/>
      <c r="G182" s="349"/>
      <c r="H182" s="349"/>
      <c r="I182" s="349"/>
      <c r="J182" s="349"/>
      <c r="K182" s="349"/>
      <c r="L182" s="349"/>
      <c r="M182" s="349"/>
      <c r="N182" s="349"/>
      <c r="O182" s="349"/>
      <c r="P182" s="349"/>
      <c r="Q182" s="349"/>
      <c r="R182" s="349"/>
      <c r="S182" s="349"/>
      <c r="T182" s="349"/>
      <c r="U182" s="349"/>
      <c r="V182" s="349"/>
      <c r="W182" s="349"/>
      <c r="X182" s="349"/>
      <c r="Y182" s="350"/>
      <c r="Z182" s="348" t="s">
        <v>80</v>
      </c>
      <c r="AA182" s="349"/>
      <c r="AB182" s="349"/>
      <c r="AC182" s="349"/>
      <c r="AD182" s="350"/>
      <c r="AE182" s="357" t="s">
        <v>79</v>
      </c>
      <c r="AF182" s="358"/>
      <c r="AG182" s="358"/>
      <c r="AH182" s="358"/>
      <c r="AI182" s="358"/>
      <c r="AJ182" s="359"/>
      <c r="AK182" s="357" t="s">
        <v>81</v>
      </c>
      <c r="AL182" s="358"/>
      <c r="AM182" s="358"/>
      <c r="AN182" s="358"/>
      <c r="AO182" s="358"/>
      <c r="AP182" s="358"/>
      <c r="AQ182" s="358"/>
      <c r="AR182" s="358"/>
      <c r="AS182" s="358"/>
      <c r="AT182" s="358"/>
      <c r="AU182" s="358"/>
      <c r="AV182" s="358"/>
      <c r="AW182" s="358"/>
      <c r="AX182" s="359"/>
      <c r="AY182" s="357" t="s">
        <v>1</v>
      </c>
      <c r="AZ182" s="358"/>
      <c r="BA182" s="358"/>
      <c r="BB182" s="359"/>
      <c r="BC182" s="348" t="s">
        <v>104</v>
      </c>
      <c r="BD182" s="349"/>
      <c r="BE182" s="349"/>
      <c r="BF182" s="350"/>
      <c r="BG182" s="366" t="s">
        <v>82</v>
      </c>
      <c r="BH182" s="367"/>
      <c r="BI182" s="367"/>
      <c r="BJ182" s="368"/>
      <c r="BK182" s="315" t="s">
        <v>99</v>
      </c>
      <c r="BL182" s="316"/>
      <c r="BM182" s="316"/>
      <c r="BN182" s="316"/>
      <c r="BO182" s="316"/>
      <c r="BP182" s="317"/>
      <c r="BQ182" s="315" t="s">
        <v>83</v>
      </c>
      <c r="BR182" s="316"/>
      <c r="BS182" s="316"/>
      <c r="BT182" s="316"/>
      <c r="BU182" s="316"/>
      <c r="BV182" s="316"/>
      <c r="BW182" s="317"/>
      <c r="BX182" s="315" t="s">
        <v>84</v>
      </c>
      <c r="BY182" s="316"/>
      <c r="BZ182" s="316"/>
      <c r="CA182" s="316"/>
      <c r="CB182" s="316"/>
      <c r="CC182" s="317"/>
      <c r="CD182" s="315" t="s">
        <v>85</v>
      </c>
      <c r="CE182" s="316"/>
      <c r="CF182" s="316"/>
      <c r="CG182" s="316"/>
      <c r="CH182" s="316"/>
      <c r="CI182" s="317"/>
    </row>
    <row r="183" spans="1:88" ht="18" customHeight="1" x14ac:dyDescent="0.25">
      <c r="A183" s="75"/>
      <c r="B183" s="351"/>
      <c r="C183" s="352"/>
      <c r="D183" s="352"/>
      <c r="E183" s="352"/>
      <c r="F183" s="352"/>
      <c r="G183" s="352"/>
      <c r="H183" s="352"/>
      <c r="I183" s="352"/>
      <c r="J183" s="352"/>
      <c r="K183" s="352"/>
      <c r="L183" s="352"/>
      <c r="M183" s="352"/>
      <c r="N183" s="352"/>
      <c r="O183" s="352"/>
      <c r="P183" s="352"/>
      <c r="Q183" s="352"/>
      <c r="R183" s="352"/>
      <c r="S183" s="352"/>
      <c r="T183" s="352"/>
      <c r="U183" s="352"/>
      <c r="V183" s="352"/>
      <c r="W183" s="352"/>
      <c r="X183" s="352"/>
      <c r="Y183" s="353"/>
      <c r="Z183" s="351"/>
      <c r="AA183" s="352"/>
      <c r="AB183" s="352"/>
      <c r="AC183" s="352"/>
      <c r="AD183" s="353"/>
      <c r="AE183" s="360"/>
      <c r="AF183" s="361"/>
      <c r="AG183" s="361"/>
      <c r="AH183" s="361"/>
      <c r="AI183" s="361"/>
      <c r="AJ183" s="362"/>
      <c r="AK183" s="360"/>
      <c r="AL183" s="361"/>
      <c r="AM183" s="361"/>
      <c r="AN183" s="361"/>
      <c r="AO183" s="361"/>
      <c r="AP183" s="361"/>
      <c r="AQ183" s="361"/>
      <c r="AR183" s="361"/>
      <c r="AS183" s="361"/>
      <c r="AT183" s="361"/>
      <c r="AU183" s="361"/>
      <c r="AV183" s="361"/>
      <c r="AW183" s="361"/>
      <c r="AX183" s="362"/>
      <c r="AY183" s="360"/>
      <c r="AZ183" s="361"/>
      <c r="BA183" s="361"/>
      <c r="BB183" s="362"/>
      <c r="BC183" s="351"/>
      <c r="BD183" s="352"/>
      <c r="BE183" s="352"/>
      <c r="BF183" s="353"/>
      <c r="BG183" s="369"/>
      <c r="BH183" s="370"/>
      <c r="BI183" s="370"/>
      <c r="BJ183" s="371"/>
      <c r="BK183" s="318"/>
      <c r="BL183" s="319"/>
      <c r="BM183" s="319"/>
      <c r="BN183" s="319"/>
      <c r="BO183" s="319"/>
      <c r="BP183" s="320"/>
      <c r="BQ183" s="318"/>
      <c r="BR183" s="319"/>
      <c r="BS183" s="319"/>
      <c r="BT183" s="319"/>
      <c r="BU183" s="319"/>
      <c r="BV183" s="319"/>
      <c r="BW183" s="320"/>
      <c r="BX183" s="318"/>
      <c r="BY183" s="319"/>
      <c r="BZ183" s="319"/>
      <c r="CA183" s="319"/>
      <c r="CB183" s="319"/>
      <c r="CC183" s="320"/>
      <c r="CD183" s="318"/>
      <c r="CE183" s="319"/>
      <c r="CF183" s="319"/>
      <c r="CG183" s="319"/>
      <c r="CH183" s="319"/>
      <c r="CI183" s="320"/>
    </row>
    <row r="184" spans="1:88" ht="18" customHeight="1" thickBot="1" x14ac:dyDescent="0.3">
      <c r="A184" s="75"/>
      <c r="B184" s="354"/>
      <c r="C184" s="355"/>
      <c r="D184" s="355"/>
      <c r="E184" s="355"/>
      <c r="F184" s="355"/>
      <c r="G184" s="355"/>
      <c r="H184" s="355"/>
      <c r="I184" s="355"/>
      <c r="J184" s="355"/>
      <c r="K184" s="355"/>
      <c r="L184" s="355"/>
      <c r="M184" s="355"/>
      <c r="N184" s="355"/>
      <c r="O184" s="355"/>
      <c r="P184" s="355"/>
      <c r="Q184" s="355"/>
      <c r="R184" s="355"/>
      <c r="S184" s="355"/>
      <c r="T184" s="355"/>
      <c r="U184" s="355"/>
      <c r="V184" s="355"/>
      <c r="W184" s="355"/>
      <c r="X184" s="355"/>
      <c r="Y184" s="356"/>
      <c r="Z184" s="354"/>
      <c r="AA184" s="355"/>
      <c r="AB184" s="355"/>
      <c r="AC184" s="355"/>
      <c r="AD184" s="356"/>
      <c r="AE184" s="363"/>
      <c r="AF184" s="364"/>
      <c r="AG184" s="364"/>
      <c r="AH184" s="364"/>
      <c r="AI184" s="364"/>
      <c r="AJ184" s="365"/>
      <c r="AK184" s="360"/>
      <c r="AL184" s="361"/>
      <c r="AM184" s="361"/>
      <c r="AN184" s="361"/>
      <c r="AO184" s="361"/>
      <c r="AP184" s="361"/>
      <c r="AQ184" s="361"/>
      <c r="AR184" s="361"/>
      <c r="AS184" s="361"/>
      <c r="AT184" s="361"/>
      <c r="AU184" s="361"/>
      <c r="AV184" s="361"/>
      <c r="AW184" s="361"/>
      <c r="AX184" s="362"/>
      <c r="AY184" s="360"/>
      <c r="AZ184" s="361"/>
      <c r="BA184" s="361"/>
      <c r="BB184" s="362"/>
      <c r="BC184" s="351"/>
      <c r="BD184" s="352"/>
      <c r="BE184" s="352"/>
      <c r="BF184" s="353"/>
      <c r="BG184" s="369"/>
      <c r="BH184" s="370"/>
      <c r="BI184" s="370"/>
      <c r="BJ184" s="371"/>
      <c r="BK184" s="318"/>
      <c r="BL184" s="319"/>
      <c r="BM184" s="319"/>
      <c r="BN184" s="319"/>
      <c r="BO184" s="319"/>
      <c r="BP184" s="320"/>
      <c r="BQ184" s="321"/>
      <c r="BR184" s="322"/>
      <c r="BS184" s="322"/>
      <c r="BT184" s="322"/>
      <c r="BU184" s="322"/>
      <c r="BV184" s="322"/>
      <c r="BW184" s="323"/>
      <c r="BX184" s="321"/>
      <c r="BY184" s="322"/>
      <c r="BZ184" s="322"/>
      <c r="CA184" s="322"/>
      <c r="CB184" s="322"/>
      <c r="CC184" s="323"/>
      <c r="CD184" s="321"/>
      <c r="CE184" s="322"/>
      <c r="CF184" s="322"/>
      <c r="CG184" s="322"/>
      <c r="CH184" s="322"/>
      <c r="CI184" s="323"/>
    </row>
    <row r="185" spans="1:88" ht="18" customHeight="1" thickBot="1" x14ac:dyDescent="0.3">
      <c r="A185" s="75"/>
      <c r="B185" s="324" t="s">
        <v>395</v>
      </c>
      <c r="C185" s="325"/>
      <c r="D185" s="325"/>
      <c r="E185" s="325"/>
      <c r="F185" s="325"/>
      <c r="G185" s="325"/>
      <c r="H185" s="325"/>
      <c r="I185" s="325"/>
      <c r="J185" s="325"/>
      <c r="K185" s="325"/>
      <c r="L185" s="325"/>
      <c r="M185" s="325"/>
      <c r="N185" s="325"/>
      <c r="O185" s="325"/>
      <c r="P185" s="325"/>
      <c r="Q185" s="325"/>
      <c r="R185" s="325"/>
      <c r="S185" s="325"/>
      <c r="T185" s="325"/>
      <c r="U185" s="325"/>
      <c r="V185" s="325"/>
      <c r="W185" s="325"/>
      <c r="X185" s="325"/>
      <c r="Y185" s="326"/>
      <c r="Z185" s="333" t="s">
        <v>412</v>
      </c>
      <c r="AA185" s="334"/>
      <c r="AB185" s="334"/>
      <c r="AC185" s="334"/>
      <c r="AD185" s="335"/>
      <c r="AE185" s="333">
        <v>600</v>
      </c>
      <c r="AF185" s="334"/>
      <c r="AG185" s="334"/>
      <c r="AH185" s="334"/>
      <c r="AI185" s="334"/>
      <c r="AJ185" s="334"/>
      <c r="AK185" s="606" t="s">
        <v>23</v>
      </c>
      <c r="AL185" s="607"/>
      <c r="AM185" s="607"/>
      <c r="AN185" s="607"/>
      <c r="AO185" s="607"/>
      <c r="AP185" s="607"/>
      <c r="AQ185" s="607"/>
      <c r="AR185" s="607"/>
      <c r="AS185" s="607"/>
      <c r="AT185" s="607"/>
      <c r="AU185" s="607"/>
      <c r="AV185" s="607"/>
      <c r="AW185" s="607"/>
      <c r="AX185" s="608"/>
      <c r="AY185" s="409">
        <v>0.1</v>
      </c>
      <c r="AZ185" s="346"/>
      <c r="BA185" s="346"/>
      <c r="BB185" s="410"/>
      <c r="BC185" s="345">
        <f>+$AE$185*AY185</f>
        <v>60</v>
      </c>
      <c r="BD185" s="346"/>
      <c r="BE185" s="346"/>
      <c r="BF185" s="347"/>
      <c r="BG185" s="285">
        <v>7925</v>
      </c>
      <c r="BH185" s="286"/>
      <c r="BI185" s="286"/>
      <c r="BJ185" s="287"/>
      <c r="BK185" s="288">
        <f>+AY185*BG185</f>
        <v>792.5</v>
      </c>
      <c r="BL185" s="289"/>
      <c r="BM185" s="289"/>
      <c r="BN185" s="289"/>
      <c r="BO185" s="289"/>
      <c r="BP185" s="290"/>
      <c r="BQ185" s="291">
        <v>1000</v>
      </c>
      <c r="BR185" s="292"/>
      <c r="BS185" s="292"/>
      <c r="BT185" s="292"/>
      <c r="BU185" s="292"/>
      <c r="BV185" s="292"/>
      <c r="BW185" s="293"/>
      <c r="BX185" s="291">
        <f>+(((BK186+BQ185)*15)/85)</f>
        <v>316.3235294117647</v>
      </c>
      <c r="BY185" s="292"/>
      <c r="BZ185" s="292"/>
      <c r="CA185" s="292"/>
      <c r="CB185" s="292"/>
      <c r="CC185" s="293"/>
      <c r="CD185" s="291">
        <f>+BK186+BQ185+BX185</f>
        <v>2108.8235294117649</v>
      </c>
      <c r="CE185" s="292"/>
      <c r="CF185" s="292"/>
      <c r="CG185" s="292"/>
      <c r="CH185" s="292"/>
      <c r="CI185" s="293"/>
    </row>
    <row r="186" spans="1:88" ht="18" customHeight="1" thickBot="1" x14ac:dyDescent="0.3">
      <c r="A186" s="75"/>
      <c r="B186" s="377"/>
      <c r="C186" s="378"/>
      <c r="D186" s="378"/>
      <c r="E186" s="378"/>
      <c r="F186" s="378"/>
      <c r="G186" s="378"/>
      <c r="H186" s="378"/>
      <c r="I186" s="378"/>
      <c r="J186" s="378"/>
      <c r="K186" s="378"/>
      <c r="L186" s="378"/>
      <c r="M186" s="378"/>
      <c r="N186" s="378"/>
      <c r="O186" s="378"/>
      <c r="P186" s="378"/>
      <c r="Q186" s="378"/>
      <c r="R186" s="378"/>
      <c r="S186" s="378"/>
      <c r="T186" s="378"/>
      <c r="U186" s="378"/>
      <c r="V186" s="378"/>
      <c r="W186" s="378"/>
      <c r="X186" s="378"/>
      <c r="Y186" s="378"/>
      <c r="Z186" s="378"/>
      <c r="AA186" s="378"/>
      <c r="AB186" s="378"/>
      <c r="AC186" s="378"/>
      <c r="AD186" s="378"/>
      <c r="AE186" s="378"/>
      <c r="AF186" s="378"/>
      <c r="AG186" s="378"/>
      <c r="AH186" s="378"/>
      <c r="AI186" s="378"/>
      <c r="AJ186" s="379"/>
      <c r="AK186" s="380" t="s">
        <v>3</v>
      </c>
      <c r="AL186" s="381"/>
      <c r="AM186" s="381"/>
      <c r="AN186" s="381"/>
      <c r="AO186" s="381"/>
      <c r="AP186" s="381"/>
      <c r="AQ186" s="381"/>
      <c r="AR186" s="381"/>
      <c r="AS186" s="381"/>
      <c r="AT186" s="381"/>
      <c r="AU186" s="381"/>
      <c r="AV186" s="381"/>
      <c r="AW186" s="381"/>
      <c r="AX186" s="381"/>
      <c r="AY186" s="382"/>
      <c r="AZ186" s="382"/>
      <c r="BA186" s="382"/>
      <c r="BB186" s="382"/>
      <c r="BC186" s="382"/>
      <c r="BD186" s="382"/>
      <c r="BE186" s="382"/>
      <c r="BF186" s="382"/>
      <c r="BG186" s="382"/>
      <c r="BH186" s="382"/>
      <c r="BI186" s="382"/>
      <c r="BJ186" s="383"/>
      <c r="BK186" s="384">
        <f>SUM(BK185:BK185)</f>
        <v>792.5</v>
      </c>
      <c r="BL186" s="385"/>
      <c r="BM186" s="385"/>
      <c r="BN186" s="385"/>
      <c r="BO186" s="385"/>
      <c r="BP186" s="386"/>
      <c r="BQ186" s="387" t="s">
        <v>100</v>
      </c>
      <c r="BR186" s="388"/>
      <c r="BS186" s="388"/>
      <c r="BT186" s="388"/>
      <c r="BU186" s="388"/>
      <c r="BV186" s="388"/>
      <c r="BW186" s="388"/>
      <c r="BX186" s="388"/>
      <c r="BY186" s="388"/>
      <c r="BZ186" s="388"/>
      <c r="CA186" s="388"/>
      <c r="CB186" s="388"/>
      <c r="CC186" s="389"/>
      <c r="CD186" s="390">
        <f>+CD185*AE185</f>
        <v>1265294.117647059</v>
      </c>
      <c r="CE186" s="390"/>
      <c r="CF186" s="390"/>
      <c r="CG186" s="390"/>
      <c r="CH186" s="390"/>
      <c r="CI186" s="391"/>
    </row>
    <row r="187" spans="1:88" ht="18" customHeight="1" thickBot="1" x14ac:dyDescent="0.3">
      <c r="A187" s="75"/>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c r="BG187" s="78"/>
      <c r="BH187" s="78"/>
      <c r="BI187" s="78"/>
      <c r="BJ187" s="78"/>
      <c r="BK187" s="79"/>
      <c r="BL187" s="79"/>
      <c r="BM187" s="79"/>
      <c r="BN187" s="79"/>
      <c r="BO187" s="79"/>
      <c r="BP187" s="79"/>
      <c r="BQ187" s="79"/>
      <c r="BR187" s="79"/>
      <c r="BS187" s="79"/>
      <c r="BT187" s="79"/>
      <c r="BU187" s="79"/>
      <c r="BV187" s="79"/>
      <c r="BW187" s="79"/>
      <c r="BX187" s="79"/>
      <c r="BY187" s="79"/>
      <c r="BZ187" s="79"/>
      <c r="CA187" s="79"/>
      <c r="CB187" s="79"/>
      <c r="CC187" s="79"/>
      <c r="CD187" s="79"/>
      <c r="CE187" s="79"/>
      <c r="CF187" s="79"/>
      <c r="CG187" s="79"/>
      <c r="CH187" s="79"/>
      <c r="CI187" s="79"/>
    </row>
    <row r="188" spans="1:88" ht="18" customHeight="1" x14ac:dyDescent="0.25">
      <c r="A188" s="75"/>
      <c r="B188" s="348" t="s">
        <v>0</v>
      </c>
      <c r="C188" s="349"/>
      <c r="D188" s="349"/>
      <c r="E188" s="349"/>
      <c r="F188" s="349"/>
      <c r="G188" s="349"/>
      <c r="H188" s="349"/>
      <c r="I188" s="349"/>
      <c r="J188" s="349"/>
      <c r="K188" s="349"/>
      <c r="L188" s="349"/>
      <c r="M188" s="349"/>
      <c r="N188" s="349"/>
      <c r="O188" s="349"/>
      <c r="P188" s="349"/>
      <c r="Q188" s="349"/>
      <c r="R188" s="349"/>
      <c r="S188" s="349"/>
      <c r="T188" s="349"/>
      <c r="U188" s="349"/>
      <c r="V188" s="349"/>
      <c r="W188" s="349"/>
      <c r="X188" s="349"/>
      <c r="Y188" s="350"/>
      <c r="Z188" s="348" t="s">
        <v>80</v>
      </c>
      <c r="AA188" s="349"/>
      <c r="AB188" s="349"/>
      <c r="AC188" s="349"/>
      <c r="AD188" s="350"/>
      <c r="AE188" s="357" t="s">
        <v>79</v>
      </c>
      <c r="AF188" s="358"/>
      <c r="AG188" s="358"/>
      <c r="AH188" s="358"/>
      <c r="AI188" s="358"/>
      <c r="AJ188" s="359"/>
      <c r="AK188" s="357" t="s">
        <v>81</v>
      </c>
      <c r="AL188" s="358"/>
      <c r="AM188" s="358"/>
      <c r="AN188" s="358"/>
      <c r="AO188" s="358"/>
      <c r="AP188" s="358"/>
      <c r="AQ188" s="358"/>
      <c r="AR188" s="358"/>
      <c r="AS188" s="358"/>
      <c r="AT188" s="358"/>
      <c r="AU188" s="358"/>
      <c r="AV188" s="358"/>
      <c r="AW188" s="358"/>
      <c r="AX188" s="359"/>
      <c r="AY188" s="357" t="s">
        <v>1</v>
      </c>
      <c r="AZ188" s="358"/>
      <c r="BA188" s="358"/>
      <c r="BB188" s="359"/>
      <c r="BC188" s="348" t="s">
        <v>104</v>
      </c>
      <c r="BD188" s="349"/>
      <c r="BE188" s="349"/>
      <c r="BF188" s="350"/>
      <c r="BG188" s="366" t="s">
        <v>82</v>
      </c>
      <c r="BH188" s="367"/>
      <c r="BI188" s="367"/>
      <c r="BJ188" s="368"/>
      <c r="BK188" s="315" t="s">
        <v>99</v>
      </c>
      <c r="BL188" s="316"/>
      <c r="BM188" s="316"/>
      <c r="BN188" s="316"/>
      <c r="BO188" s="316"/>
      <c r="BP188" s="317"/>
      <c r="BQ188" s="315" t="s">
        <v>83</v>
      </c>
      <c r="BR188" s="316"/>
      <c r="BS188" s="316"/>
      <c r="BT188" s="316"/>
      <c r="BU188" s="316"/>
      <c r="BV188" s="316"/>
      <c r="BW188" s="317"/>
      <c r="BX188" s="315" t="s">
        <v>84</v>
      </c>
      <c r="BY188" s="316"/>
      <c r="BZ188" s="316"/>
      <c r="CA188" s="316"/>
      <c r="CB188" s="316"/>
      <c r="CC188" s="317"/>
      <c r="CD188" s="315" t="s">
        <v>85</v>
      </c>
      <c r="CE188" s="316"/>
      <c r="CF188" s="316"/>
      <c r="CG188" s="316"/>
      <c r="CH188" s="316"/>
      <c r="CI188" s="317"/>
      <c r="CJ188" s="74"/>
    </row>
    <row r="189" spans="1:88" ht="18" customHeight="1" x14ac:dyDescent="0.25">
      <c r="A189" s="75"/>
      <c r="B189" s="351"/>
      <c r="C189" s="352"/>
      <c r="D189" s="352"/>
      <c r="E189" s="352"/>
      <c r="F189" s="352"/>
      <c r="G189" s="352"/>
      <c r="H189" s="352"/>
      <c r="I189" s="352"/>
      <c r="J189" s="352"/>
      <c r="K189" s="352"/>
      <c r="L189" s="352"/>
      <c r="M189" s="352"/>
      <c r="N189" s="352"/>
      <c r="O189" s="352"/>
      <c r="P189" s="352"/>
      <c r="Q189" s="352"/>
      <c r="R189" s="352"/>
      <c r="S189" s="352"/>
      <c r="T189" s="352"/>
      <c r="U189" s="352"/>
      <c r="V189" s="352"/>
      <c r="W189" s="352"/>
      <c r="X189" s="352"/>
      <c r="Y189" s="353"/>
      <c r="Z189" s="351"/>
      <c r="AA189" s="352"/>
      <c r="AB189" s="352"/>
      <c r="AC189" s="352"/>
      <c r="AD189" s="353"/>
      <c r="AE189" s="360"/>
      <c r="AF189" s="361"/>
      <c r="AG189" s="361"/>
      <c r="AH189" s="361"/>
      <c r="AI189" s="361"/>
      <c r="AJ189" s="362"/>
      <c r="AK189" s="360"/>
      <c r="AL189" s="361"/>
      <c r="AM189" s="361"/>
      <c r="AN189" s="361"/>
      <c r="AO189" s="361"/>
      <c r="AP189" s="361"/>
      <c r="AQ189" s="361"/>
      <c r="AR189" s="361"/>
      <c r="AS189" s="361"/>
      <c r="AT189" s="361"/>
      <c r="AU189" s="361"/>
      <c r="AV189" s="361"/>
      <c r="AW189" s="361"/>
      <c r="AX189" s="362"/>
      <c r="AY189" s="360"/>
      <c r="AZ189" s="361"/>
      <c r="BA189" s="361"/>
      <c r="BB189" s="362"/>
      <c r="BC189" s="351"/>
      <c r="BD189" s="352"/>
      <c r="BE189" s="352"/>
      <c r="BF189" s="353"/>
      <c r="BG189" s="369"/>
      <c r="BH189" s="370"/>
      <c r="BI189" s="370"/>
      <c r="BJ189" s="371"/>
      <c r="BK189" s="318"/>
      <c r="BL189" s="319"/>
      <c r="BM189" s="319"/>
      <c r="BN189" s="319"/>
      <c r="BO189" s="319"/>
      <c r="BP189" s="320"/>
      <c r="BQ189" s="318"/>
      <c r="BR189" s="319"/>
      <c r="BS189" s="319"/>
      <c r="BT189" s="319"/>
      <c r="BU189" s="319"/>
      <c r="BV189" s="319"/>
      <c r="BW189" s="320"/>
      <c r="BX189" s="318"/>
      <c r="BY189" s="319"/>
      <c r="BZ189" s="319"/>
      <c r="CA189" s="319"/>
      <c r="CB189" s="319"/>
      <c r="CC189" s="320"/>
      <c r="CD189" s="318"/>
      <c r="CE189" s="319"/>
      <c r="CF189" s="319"/>
      <c r="CG189" s="319"/>
      <c r="CH189" s="319"/>
      <c r="CI189" s="320"/>
    </row>
    <row r="190" spans="1:88" ht="18" customHeight="1" thickBot="1" x14ac:dyDescent="0.3">
      <c r="A190" s="75"/>
      <c r="B190" s="354"/>
      <c r="C190" s="355"/>
      <c r="D190" s="355"/>
      <c r="E190" s="355"/>
      <c r="F190" s="355"/>
      <c r="G190" s="355"/>
      <c r="H190" s="355"/>
      <c r="I190" s="355"/>
      <c r="J190" s="355"/>
      <c r="K190" s="355"/>
      <c r="L190" s="355"/>
      <c r="M190" s="355"/>
      <c r="N190" s="355"/>
      <c r="O190" s="355"/>
      <c r="P190" s="355"/>
      <c r="Q190" s="355"/>
      <c r="R190" s="355"/>
      <c r="S190" s="355"/>
      <c r="T190" s="355"/>
      <c r="U190" s="355"/>
      <c r="V190" s="355"/>
      <c r="W190" s="355"/>
      <c r="X190" s="355"/>
      <c r="Y190" s="356"/>
      <c r="Z190" s="354"/>
      <c r="AA190" s="355"/>
      <c r="AB190" s="355"/>
      <c r="AC190" s="355"/>
      <c r="AD190" s="356"/>
      <c r="AE190" s="363"/>
      <c r="AF190" s="364"/>
      <c r="AG190" s="364"/>
      <c r="AH190" s="364"/>
      <c r="AI190" s="364"/>
      <c r="AJ190" s="365"/>
      <c r="AK190" s="360"/>
      <c r="AL190" s="361"/>
      <c r="AM190" s="361"/>
      <c r="AN190" s="361"/>
      <c r="AO190" s="361"/>
      <c r="AP190" s="361"/>
      <c r="AQ190" s="361"/>
      <c r="AR190" s="361"/>
      <c r="AS190" s="361"/>
      <c r="AT190" s="361"/>
      <c r="AU190" s="361"/>
      <c r="AV190" s="361"/>
      <c r="AW190" s="361"/>
      <c r="AX190" s="362"/>
      <c r="AY190" s="360"/>
      <c r="AZ190" s="361"/>
      <c r="BA190" s="361"/>
      <c r="BB190" s="362"/>
      <c r="BC190" s="351"/>
      <c r="BD190" s="352"/>
      <c r="BE190" s="352"/>
      <c r="BF190" s="353"/>
      <c r="BG190" s="369"/>
      <c r="BH190" s="370"/>
      <c r="BI190" s="370"/>
      <c r="BJ190" s="371"/>
      <c r="BK190" s="318"/>
      <c r="BL190" s="319"/>
      <c r="BM190" s="319"/>
      <c r="BN190" s="319"/>
      <c r="BO190" s="319"/>
      <c r="BP190" s="320"/>
      <c r="BQ190" s="321"/>
      <c r="BR190" s="322"/>
      <c r="BS190" s="322"/>
      <c r="BT190" s="322"/>
      <c r="BU190" s="322"/>
      <c r="BV190" s="322"/>
      <c r="BW190" s="323"/>
      <c r="BX190" s="321"/>
      <c r="BY190" s="322"/>
      <c r="BZ190" s="322"/>
      <c r="CA190" s="322"/>
      <c r="CB190" s="322"/>
      <c r="CC190" s="323"/>
      <c r="CD190" s="321"/>
      <c r="CE190" s="322"/>
      <c r="CF190" s="322"/>
      <c r="CG190" s="322"/>
      <c r="CH190" s="322"/>
      <c r="CI190" s="323"/>
    </row>
    <row r="191" spans="1:88" ht="18" customHeight="1" x14ac:dyDescent="0.25">
      <c r="A191" s="75"/>
      <c r="B191" s="324" t="s">
        <v>396</v>
      </c>
      <c r="C191" s="325"/>
      <c r="D191" s="325"/>
      <c r="E191" s="325"/>
      <c r="F191" s="325"/>
      <c r="G191" s="325"/>
      <c r="H191" s="325"/>
      <c r="I191" s="325"/>
      <c r="J191" s="325"/>
      <c r="K191" s="325"/>
      <c r="L191" s="325"/>
      <c r="M191" s="325"/>
      <c r="N191" s="325"/>
      <c r="O191" s="325"/>
      <c r="P191" s="325"/>
      <c r="Q191" s="325"/>
      <c r="R191" s="325"/>
      <c r="S191" s="325"/>
      <c r="T191" s="325"/>
      <c r="U191" s="325"/>
      <c r="V191" s="325"/>
      <c r="W191" s="325"/>
      <c r="X191" s="325"/>
      <c r="Y191" s="326"/>
      <c r="Z191" s="333" t="s">
        <v>413</v>
      </c>
      <c r="AA191" s="334"/>
      <c r="AB191" s="334"/>
      <c r="AC191" s="334"/>
      <c r="AD191" s="335"/>
      <c r="AE191" s="333">
        <v>4</v>
      </c>
      <c r="AF191" s="334"/>
      <c r="AG191" s="334"/>
      <c r="AH191" s="334"/>
      <c r="AI191" s="334"/>
      <c r="AJ191" s="334"/>
      <c r="AK191" s="342" t="s">
        <v>41</v>
      </c>
      <c r="AL191" s="343"/>
      <c r="AM191" s="343"/>
      <c r="AN191" s="343"/>
      <c r="AO191" s="343"/>
      <c r="AP191" s="343"/>
      <c r="AQ191" s="343"/>
      <c r="AR191" s="343"/>
      <c r="AS191" s="343"/>
      <c r="AT191" s="343"/>
      <c r="AU191" s="343"/>
      <c r="AV191" s="343"/>
      <c r="AW191" s="343"/>
      <c r="AX191" s="344"/>
      <c r="AY191" s="409">
        <v>0.25</v>
      </c>
      <c r="AZ191" s="346"/>
      <c r="BA191" s="346"/>
      <c r="BB191" s="410"/>
      <c r="BC191" s="345">
        <f>+$AE$191*AY191</f>
        <v>1</v>
      </c>
      <c r="BD191" s="346"/>
      <c r="BE191" s="346"/>
      <c r="BF191" s="347"/>
      <c r="BG191" s="285">
        <v>22629</v>
      </c>
      <c r="BH191" s="286"/>
      <c r="BI191" s="286"/>
      <c r="BJ191" s="287"/>
      <c r="BK191" s="288">
        <f>+AY191*BG191</f>
        <v>5657.25</v>
      </c>
      <c r="BL191" s="289"/>
      <c r="BM191" s="289"/>
      <c r="BN191" s="289"/>
      <c r="BO191" s="289"/>
      <c r="BP191" s="290"/>
      <c r="BQ191" s="291">
        <v>1000</v>
      </c>
      <c r="BR191" s="292"/>
      <c r="BS191" s="292"/>
      <c r="BT191" s="292"/>
      <c r="BU191" s="292"/>
      <c r="BV191" s="292"/>
      <c r="BW191" s="293"/>
      <c r="BX191" s="291">
        <f>+(((BK202+BQ191)*15)/85)</f>
        <v>11161.14705882353</v>
      </c>
      <c r="BY191" s="292"/>
      <c r="BZ191" s="292"/>
      <c r="CA191" s="292"/>
      <c r="CB191" s="292"/>
      <c r="CC191" s="293"/>
      <c r="CD191" s="291">
        <f>+BK202+BQ191+BX191</f>
        <v>74407.647058823524</v>
      </c>
      <c r="CE191" s="292"/>
      <c r="CF191" s="292"/>
      <c r="CG191" s="292"/>
      <c r="CH191" s="292"/>
      <c r="CI191" s="293"/>
    </row>
    <row r="192" spans="1:88" ht="18" customHeight="1" x14ac:dyDescent="0.25">
      <c r="A192" s="75"/>
      <c r="B192" s="327"/>
      <c r="C192" s="328"/>
      <c r="D192" s="328"/>
      <c r="E192" s="328"/>
      <c r="F192" s="328"/>
      <c r="G192" s="328"/>
      <c r="H192" s="328"/>
      <c r="I192" s="328"/>
      <c r="J192" s="328"/>
      <c r="K192" s="328"/>
      <c r="L192" s="328"/>
      <c r="M192" s="328"/>
      <c r="N192" s="328"/>
      <c r="O192" s="328"/>
      <c r="P192" s="328"/>
      <c r="Q192" s="328"/>
      <c r="R192" s="328"/>
      <c r="S192" s="328"/>
      <c r="T192" s="328"/>
      <c r="U192" s="328"/>
      <c r="V192" s="328"/>
      <c r="W192" s="328"/>
      <c r="X192" s="328"/>
      <c r="Y192" s="329"/>
      <c r="Z192" s="336"/>
      <c r="AA192" s="337"/>
      <c r="AB192" s="337"/>
      <c r="AC192" s="337"/>
      <c r="AD192" s="338"/>
      <c r="AE192" s="336"/>
      <c r="AF192" s="337"/>
      <c r="AG192" s="337"/>
      <c r="AH192" s="337"/>
      <c r="AI192" s="337"/>
      <c r="AJ192" s="337"/>
      <c r="AK192" s="300" t="s">
        <v>23</v>
      </c>
      <c r="AL192" s="301"/>
      <c r="AM192" s="301"/>
      <c r="AN192" s="301"/>
      <c r="AO192" s="301"/>
      <c r="AP192" s="301"/>
      <c r="AQ192" s="301"/>
      <c r="AR192" s="301"/>
      <c r="AS192" s="301"/>
      <c r="AT192" s="301"/>
      <c r="AU192" s="301"/>
      <c r="AV192" s="301"/>
      <c r="AW192" s="301"/>
      <c r="AX192" s="302"/>
      <c r="AY192" s="407">
        <v>0.25</v>
      </c>
      <c r="AZ192" s="304"/>
      <c r="BA192" s="304"/>
      <c r="BB192" s="408"/>
      <c r="BC192" s="306">
        <f t="shared" ref="BC192:BC201" si="22">+$AE$191*AY192</f>
        <v>1</v>
      </c>
      <c r="BD192" s="307"/>
      <c r="BE192" s="307"/>
      <c r="BF192" s="308"/>
      <c r="BG192" s="309">
        <v>7925</v>
      </c>
      <c r="BH192" s="310"/>
      <c r="BI192" s="310"/>
      <c r="BJ192" s="311"/>
      <c r="BK192" s="312">
        <f t="shared" ref="BK192:BK201" si="23">+AY192*BG192</f>
        <v>1981.25</v>
      </c>
      <c r="BL192" s="313"/>
      <c r="BM192" s="313"/>
      <c r="BN192" s="313"/>
      <c r="BO192" s="313"/>
      <c r="BP192" s="314"/>
      <c r="BQ192" s="294"/>
      <c r="BR192" s="295"/>
      <c r="BS192" s="295"/>
      <c r="BT192" s="295"/>
      <c r="BU192" s="295"/>
      <c r="BV192" s="295"/>
      <c r="BW192" s="296"/>
      <c r="BX192" s="294"/>
      <c r="BY192" s="295"/>
      <c r="BZ192" s="295"/>
      <c r="CA192" s="295"/>
      <c r="CB192" s="295"/>
      <c r="CC192" s="296"/>
      <c r="CD192" s="294"/>
      <c r="CE192" s="295"/>
      <c r="CF192" s="295"/>
      <c r="CG192" s="295"/>
      <c r="CH192" s="295"/>
      <c r="CI192" s="296"/>
    </row>
    <row r="193" spans="1:88" ht="18" customHeight="1" x14ac:dyDescent="0.25">
      <c r="A193" s="75"/>
      <c r="B193" s="327"/>
      <c r="C193" s="328"/>
      <c r="D193" s="328"/>
      <c r="E193" s="328"/>
      <c r="F193" s="328"/>
      <c r="G193" s="328"/>
      <c r="H193" s="328"/>
      <c r="I193" s="328"/>
      <c r="J193" s="328"/>
      <c r="K193" s="328"/>
      <c r="L193" s="328"/>
      <c r="M193" s="328"/>
      <c r="N193" s="328"/>
      <c r="O193" s="328"/>
      <c r="P193" s="328"/>
      <c r="Q193" s="328"/>
      <c r="R193" s="328"/>
      <c r="S193" s="328"/>
      <c r="T193" s="328"/>
      <c r="U193" s="328"/>
      <c r="V193" s="328"/>
      <c r="W193" s="328"/>
      <c r="X193" s="328"/>
      <c r="Y193" s="329"/>
      <c r="Z193" s="336"/>
      <c r="AA193" s="337"/>
      <c r="AB193" s="337"/>
      <c r="AC193" s="337"/>
      <c r="AD193" s="338"/>
      <c r="AE193" s="336"/>
      <c r="AF193" s="337"/>
      <c r="AG193" s="337"/>
      <c r="AH193" s="337"/>
      <c r="AI193" s="337"/>
      <c r="AJ193" s="337"/>
      <c r="AK193" s="300" t="s">
        <v>527</v>
      </c>
      <c r="AL193" s="301"/>
      <c r="AM193" s="301"/>
      <c r="AN193" s="301"/>
      <c r="AO193" s="301"/>
      <c r="AP193" s="301"/>
      <c r="AQ193" s="301"/>
      <c r="AR193" s="301"/>
      <c r="AS193" s="301"/>
      <c r="AT193" s="301"/>
      <c r="AU193" s="301"/>
      <c r="AV193" s="301"/>
      <c r="AW193" s="301"/>
      <c r="AX193" s="302"/>
      <c r="AY193" s="407">
        <v>0.5</v>
      </c>
      <c r="AZ193" s="304"/>
      <c r="BA193" s="304"/>
      <c r="BB193" s="408"/>
      <c r="BC193" s="306">
        <f t="shared" si="22"/>
        <v>2</v>
      </c>
      <c r="BD193" s="307"/>
      <c r="BE193" s="307"/>
      <c r="BF193" s="308"/>
      <c r="BG193" s="309">
        <v>18911</v>
      </c>
      <c r="BH193" s="310"/>
      <c r="BI193" s="310"/>
      <c r="BJ193" s="311"/>
      <c r="BK193" s="312">
        <f t="shared" si="23"/>
        <v>9455.5</v>
      </c>
      <c r="BL193" s="313"/>
      <c r="BM193" s="313"/>
      <c r="BN193" s="313"/>
      <c r="BO193" s="313"/>
      <c r="BP193" s="314"/>
      <c r="BQ193" s="294"/>
      <c r="BR193" s="295"/>
      <c r="BS193" s="295"/>
      <c r="BT193" s="295"/>
      <c r="BU193" s="295"/>
      <c r="BV193" s="295"/>
      <c r="BW193" s="296"/>
      <c r="BX193" s="294"/>
      <c r="BY193" s="295"/>
      <c r="BZ193" s="295"/>
      <c r="CA193" s="295"/>
      <c r="CB193" s="295"/>
      <c r="CC193" s="296"/>
      <c r="CD193" s="294"/>
      <c r="CE193" s="295"/>
      <c r="CF193" s="295"/>
      <c r="CG193" s="295"/>
      <c r="CH193" s="295"/>
      <c r="CI193" s="296"/>
    </row>
    <row r="194" spans="1:88" ht="18" customHeight="1" x14ac:dyDescent="0.25">
      <c r="A194" s="75"/>
      <c r="B194" s="327"/>
      <c r="C194" s="328"/>
      <c r="D194" s="328"/>
      <c r="E194" s="328"/>
      <c r="F194" s="328"/>
      <c r="G194" s="328"/>
      <c r="H194" s="328"/>
      <c r="I194" s="328"/>
      <c r="J194" s="328"/>
      <c r="K194" s="328"/>
      <c r="L194" s="328"/>
      <c r="M194" s="328"/>
      <c r="N194" s="328"/>
      <c r="O194" s="328"/>
      <c r="P194" s="328"/>
      <c r="Q194" s="328"/>
      <c r="R194" s="328"/>
      <c r="S194" s="328"/>
      <c r="T194" s="328"/>
      <c r="U194" s="328"/>
      <c r="V194" s="328"/>
      <c r="W194" s="328"/>
      <c r="X194" s="328"/>
      <c r="Y194" s="329"/>
      <c r="Z194" s="336"/>
      <c r="AA194" s="337"/>
      <c r="AB194" s="337"/>
      <c r="AC194" s="337"/>
      <c r="AD194" s="338"/>
      <c r="AE194" s="336"/>
      <c r="AF194" s="337"/>
      <c r="AG194" s="337"/>
      <c r="AH194" s="337"/>
      <c r="AI194" s="337"/>
      <c r="AJ194" s="337"/>
      <c r="AK194" s="300" t="s">
        <v>13</v>
      </c>
      <c r="AL194" s="301"/>
      <c r="AM194" s="301"/>
      <c r="AN194" s="301"/>
      <c r="AO194" s="301"/>
      <c r="AP194" s="301"/>
      <c r="AQ194" s="301"/>
      <c r="AR194" s="301"/>
      <c r="AS194" s="301"/>
      <c r="AT194" s="301"/>
      <c r="AU194" s="301"/>
      <c r="AV194" s="301"/>
      <c r="AW194" s="301"/>
      <c r="AX194" s="302"/>
      <c r="AY194" s="407">
        <v>0.25</v>
      </c>
      <c r="AZ194" s="304"/>
      <c r="BA194" s="304"/>
      <c r="BB194" s="408"/>
      <c r="BC194" s="306">
        <f t="shared" si="22"/>
        <v>1</v>
      </c>
      <c r="BD194" s="307"/>
      <c r="BE194" s="307"/>
      <c r="BF194" s="308"/>
      <c r="BG194" s="309">
        <v>40826</v>
      </c>
      <c r="BH194" s="310"/>
      <c r="BI194" s="310"/>
      <c r="BJ194" s="311"/>
      <c r="BK194" s="312">
        <f t="shared" si="23"/>
        <v>10206.5</v>
      </c>
      <c r="BL194" s="313"/>
      <c r="BM194" s="313"/>
      <c r="BN194" s="313"/>
      <c r="BO194" s="313"/>
      <c r="BP194" s="314"/>
      <c r="BQ194" s="294"/>
      <c r="BR194" s="295"/>
      <c r="BS194" s="295"/>
      <c r="BT194" s="295"/>
      <c r="BU194" s="295"/>
      <c r="BV194" s="295"/>
      <c r="BW194" s="296"/>
      <c r="BX194" s="294"/>
      <c r="BY194" s="295"/>
      <c r="BZ194" s="295"/>
      <c r="CA194" s="295"/>
      <c r="CB194" s="295"/>
      <c r="CC194" s="296"/>
      <c r="CD194" s="294"/>
      <c r="CE194" s="295"/>
      <c r="CF194" s="295"/>
      <c r="CG194" s="295"/>
      <c r="CH194" s="295"/>
      <c r="CI194" s="296"/>
    </row>
    <row r="195" spans="1:88" ht="18" customHeight="1" x14ac:dyDescent="0.25">
      <c r="A195" s="75"/>
      <c r="B195" s="327"/>
      <c r="C195" s="328"/>
      <c r="D195" s="328"/>
      <c r="E195" s="328"/>
      <c r="F195" s="328"/>
      <c r="G195" s="328"/>
      <c r="H195" s="328"/>
      <c r="I195" s="328"/>
      <c r="J195" s="328"/>
      <c r="K195" s="328"/>
      <c r="L195" s="328"/>
      <c r="M195" s="328"/>
      <c r="N195" s="328"/>
      <c r="O195" s="328"/>
      <c r="P195" s="328"/>
      <c r="Q195" s="328"/>
      <c r="R195" s="328"/>
      <c r="S195" s="328"/>
      <c r="T195" s="328"/>
      <c r="U195" s="328"/>
      <c r="V195" s="328"/>
      <c r="W195" s="328"/>
      <c r="X195" s="328"/>
      <c r="Y195" s="329"/>
      <c r="Z195" s="336"/>
      <c r="AA195" s="337"/>
      <c r="AB195" s="337"/>
      <c r="AC195" s="337"/>
      <c r="AD195" s="338"/>
      <c r="AE195" s="336"/>
      <c r="AF195" s="337"/>
      <c r="AG195" s="337"/>
      <c r="AH195" s="337"/>
      <c r="AI195" s="337"/>
      <c r="AJ195" s="337"/>
      <c r="AK195" s="300" t="s">
        <v>40</v>
      </c>
      <c r="AL195" s="301"/>
      <c r="AM195" s="301"/>
      <c r="AN195" s="301"/>
      <c r="AO195" s="301"/>
      <c r="AP195" s="301"/>
      <c r="AQ195" s="301"/>
      <c r="AR195" s="301"/>
      <c r="AS195" s="301"/>
      <c r="AT195" s="301"/>
      <c r="AU195" s="301"/>
      <c r="AV195" s="301"/>
      <c r="AW195" s="301"/>
      <c r="AX195" s="302"/>
      <c r="AY195" s="407">
        <v>0.25</v>
      </c>
      <c r="AZ195" s="304"/>
      <c r="BA195" s="304"/>
      <c r="BB195" s="408"/>
      <c r="BC195" s="306">
        <f t="shared" si="22"/>
        <v>1</v>
      </c>
      <c r="BD195" s="307"/>
      <c r="BE195" s="307"/>
      <c r="BF195" s="308"/>
      <c r="BG195" s="309">
        <v>26988</v>
      </c>
      <c r="BH195" s="310"/>
      <c r="BI195" s="310"/>
      <c r="BJ195" s="311"/>
      <c r="BK195" s="312">
        <f t="shared" si="23"/>
        <v>6747</v>
      </c>
      <c r="BL195" s="313"/>
      <c r="BM195" s="313"/>
      <c r="BN195" s="313"/>
      <c r="BO195" s="313"/>
      <c r="BP195" s="314"/>
      <c r="BQ195" s="294"/>
      <c r="BR195" s="295"/>
      <c r="BS195" s="295"/>
      <c r="BT195" s="295"/>
      <c r="BU195" s="295"/>
      <c r="BV195" s="295"/>
      <c r="BW195" s="296"/>
      <c r="BX195" s="294"/>
      <c r="BY195" s="295"/>
      <c r="BZ195" s="295"/>
      <c r="CA195" s="295"/>
      <c r="CB195" s="295"/>
      <c r="CC195" s="296"/>
      <c r="CD195" s="294"/>
      <c r="CE195" s="295"/>
      <c r="CF195" s="295"/>
      <c r="CG195" s="295"/>
      <c r="CH195" s="295"/>
      <c r="CI195" s="296"/>
    </row>
    <row r="196" spans="1:88" ht="18" customHeight="1" x14ac:dyDescent="0.25">
      <c r="A196" s="75"/>
      <c r="B196" s="327"/>
      <c r="C196" s="328"/>
      <c r="D196" s="328"/>
      <c r="E196" s="328"/>
      <c r="F196" s="328"/>
      <c r="G196" s="328"/>
      <c r="H196" s="328"/>
      <c r="I196" s="328"/>
      <c r="J196" s="328"/>
      <c r="K196" s="328"/>
      <c r="L196" s="328"/>
      <c r="M196" s="328"/>
      <c r="N196" s="328"/>
      <c r="O196" s="328"/>
      <c r="P196" s="328"/>
      <c r="Q196" s="328"/>
      <c r="R196" s="328"/>
      <c r="S196" s="328"/>
      <c r="T196" s="328"/>
      <c r="U196" s="328"/>
      <c r="V196" s="328"/>
      <c r="W196" s="328"/>
      <c r="X196" s="328"/>
      <c r="Y196" s="329"/>
      <c r="Z196" s="336"/>
      <c r="AA196" s="337"/>
      <c r="AB196" s="337"/>
      <c r="AC196" s="337"/>
      <c r="AD196" s="338"/>
      <c r="AE196" s="336"/>
      <c r="AF196" s="337"/>
      <c r="AG196" s="337"/>
      <c r="AH196" s="337"/>
      <c r="AI196" s="337"/>
      <c r="AJ196" s="337"/>
      <c r="AK196" s="300" t="s">
        <v>528</v>
      </c>
      <c r="AL196" s="301"/>
      <c r="AM196" s="301"/>
      <c r="AN196" s="301"/>
      <c r="AO196" s="301"/>
      <c r="AP196" s="301"/>
      <c r="AQ196" s="301"/>
      <c r="AR196" s="301"/>
      <c r="AS196" s="301"/>
      <c r="AT196" s="301"/>
      <c r="AU196" s="301"/>
      <c r="AV196" s="301"/>
      <c r="AW196" s="301"/>
      <c r="AX196" s="302"/>
      <c r="AY196" s="407">
        <v>0.25</v>
      </c>
      <c r="AZ196" s="304"/>
      <c r="BA196" s="304"/>
      <c r="BB196" s="408"/>
      <c r="BC196" s="306">
        <f t="shared" si="22"/>
        <v>1</v>
      </c>
      <c r="BD196" s="307"/>
      <c r="BE196" s="307"/>
      <c r="BF196" s="308"/>
      <c r="BG196" s="309">
        <v>22530</v>
      </c>
      <c r="BH196" s="310"/>
      <c r="BI196" s="310"/>
      <c r="BJ196" s="311"/>
      <c r="BK196" s="312">
        <f t="shared" si="23"/>
        <v>5632.5</v>
      </c>
      <c r="BL196" s="313"/>
      <c r="BM196" s="313"/>
      <c r="BN196" s="313"/>
      <c r="BO196" s="313"/>
      <c r="BP196" s="314"/>
      <c r="BQ196" s="294"/>
      <c r="BR196" s="295"/>
      <c r="BS196" s="295"/>
      <c r="BT196" s="295"/>
      <c r="BU196" s="295"/>
      <c r="BV196" s="295"/>
      <c r="BW196" s="296"/>
      <c r="BX196" s="294"/>
      <c r="BY196" s="295"/>
      <c r="BZ196" s="295"/>
      <c r="CA196" s="295"/>
      <c r="CB196" s="295"/>
      <c r="CC196" s="296"/>
      <c r="CD196" s="294"/>
      <c r="CE196" s="295"/>
      <c r="CF196" s="295"/>
      <c r="CG196" s="295"/>
      <c r="CH196" s="295"/>
      <c r="CI196" s="296"/>
    </row>
    <row r="197" spans="1:88" ht="18" customHeight="1" x14ac:dyDescent="0.25">
      <c r="A197" s="75"/>
      <c r="B197" s="327"/>
      <c r="C197" s="328"/>
      <c r="D197" s="328"/>
      <c r="E197" s="328"/>
      <c r="F197" s="328"/>
      <c r="G197" s="328"/>
      <c r="H197" s="328"/>
      <c r="I197" s="328"/>
      <c r="J197" s="328"/>
      <c r="K197" s="328"/>
      <c r="L197" s="328"/>
      <c r="M197" s="328"/>
      <c r="N197" s="328"/>
      <c r="O197" s="328"/>
      <c r="P197" s="328"/>
      <c r="Q197" s="328"/>
      <c r="R197" s="328"/>
      <c r="S197" s="328"/>
      <c r="T197" s="328"/>
      <c r="U197" s="328"/>
      <c r="V197" s="328"/>
      <c r="W197" s="328"/>
      <c r="X197" s="328"/>
      <c r="Y197" s="329"/>
      <c r="Z197" s="336"/>
      <c r="AA197" s="337"/>
      <c r="AB197" s="337"/>
      <c r="AC197" s="337"/>
      <c r="AD197" s="338"/>
      <c r="AE197" s="336"/>
      <c r="AF197" s="337"/>
      <c r="AG197" s="337"/>
      <c r="AH197" s="337"/>
      <c r="AI197" s="337"/>
      <c r="AJ197" s="337"/>
      <c r="AK197" s="300" t="s">
        <v>529</v>
      </c>
      <c r="AL197" s="301"/>
      <c r="AM197" s="301"/>
      <c r="AN197" s="301"/>
      <c r="AO197" s="301"/>
      <c r="AP197" s="301"/>
      <c r="AQ197" s="301"/>
      <c r="AR197" s="301"/>
      <c r="AS197" s="301"/>
      <c r="AT197" s="301"/>
      <c r="AU197" s="301"/>
      <c r="AV197" s="301"/>
      <c r="AW197" s="301"/>
      <c r="AX197" s="302"/>
      <c r="AY197" s="407">
        <v>0.25</v>
      </c>
      <c r="AZ197" s="304"/>
      <c r="BA197" s="304"/>
      <c r="BB197" s="408"/>
      <c r="BC197" s="306">
        <f t="shared" si="22"/>
        <v>1</v>
      </c>
      <c r="BD197" s="307"/>
      <c r="BE197" s="307"/>
      <c r="BF197" s="308"/>
      <c r="BG197" s="309">
        <v>18911</v>
      </c>
      <c r="BH197" s="310"/>
      <c r="BI197" s="310"/>
      <c r="BJ197" s="311"/>
      <c r="BK197" s="312">
        <f t="shared" si="23"/>
        <v>4727.75</v>
      </c>
      <c r="BL197" s="313"/>
      <c r="BM197" s="313"/>
      <c r="BN197" s="313"/>
      <c r="BO197" s="313"/>
      <c r="BP197" s="314"/>
      <c r="BQ197" s="294"/>
      <c r="BR197" s="295"/>
      <c r="BS197" s="295"/>
      <c r="BT197" s="295"/>
      <c r="BU197" s="295"/>
      <c r="BV197" s="295"/>
      <c r="BW197" s="296"/>
      <c r="BX197" s="294"/>
      <c r="BY197" s="295"/>
      <c r="BZ197" s="295"/>
      <c r="CA197" s="295"/>
      <c r="CB197" s="295"/>
      <c r="CC197" s="296"/>
      <c r="CD197" s="294"/>
      <c r="CE197" s="295"/>
      <c r="CF197" s="295"/>
      <c r="CG197" s="295"/>
      <c r="CH197" s="295"/>
      <c r="CI197" s="296"/>
    </row>
    <row r="198" spans="1:88" ht="18" customHeight="1" x14ac:dyDescent="0.25">
      <c r="A198" s="75"/>
      <c r="B198" s="327"/>
      <c r="C198" s="328"/>
      <c r="D198" s="328"/>
      <c r="E198" s="328"/>
      <c r="F198" s="328"/>
      <c r="G198" s="328"/>
      <c r="H198" s="328"/>
      <c r="I198" s="328"/>
      <c r="J198" s="328"/>
      <c r="K198" s="328"/>
      <c r="L198" s="328"/>
      <c r="M198" s="328"/>
      <c r="N198" s="328"/>
      <c r="O198" s="328"/>
      <c r="P198" s="328"/>
      <c r="Q198" s="328"/>
      <c r="R198" s="328"/>
      <c r="S198" s="328"/>
      <c r="T198" s="328"/>
      <c r="U198" s="328"/>
      <c r="V198" s="328"/>
      <c r="W198" s="328"/>
      <c r="X198" s="328"/>
      <c r="Y198" s="329"/>
      <c r="Z198" s="336"/>
      <c r="AA198" s="337"/>
      <c r="AB198" s="337"/>
      <c r="AC198" s="337"/>
      <c r="AD198" s="338"/>
      <c r="AE198" s="336"/>
      <c r="AF198" s="337"/>
      <c r="AG198" s="337"/>
      <c r="AH198" s="337"/>
      <c r="AI198" s="337"/>
      <c r="AJ198" s="337"/>
      <c r="AK198" s="300" t="s">
        <v>526</v>
      </c>
      <c r="AL198" s="301"/>
      <c r="AM198" s="301"/>
      <c r="AN198" s="301"/>
      <c r="AO198" s="301"/>
      <c r="AP198" s="301"/>
      <c r="AQ198" s="301"/>
      <c r="AR198" s="301"/>
      <c r="AS198" s="301"/>
      <c r="AT198" s="301"/>
      <c r="AU198" s="301"/>
      <c r="AV198" s="301"/>
      <c r="AW198" s="301"/>
      <c r="AX198" s="302"/>
      <c r="AY198" s="407">
        <v>0.25</v>
      </c>
      <c r="AZ198" s="304"/>
      <c r="BA198" s="304"/>
      <c r="BB198" s="408"/>
      <c r="BC198" s="306">
        <f t="shared" si="22"/>
        <v>1</v>
      </c>
      <c r="BD198" s="307"/>
      <c r="BE198" s="307"/>
      <c r="BF198" s="308"/>
      <c r="BG198" s="309">
        <v>7925</v>
      </c>
      <c r="BH198" s="310"/>
      <c r="BI198" s="310"/>
      <c r="BJ198" s="311"/>
      <c r="BK198" s="312">
        <f t="shared" si="23"/>
        <v>1981.25</v>
      </c>
      <c r="BL198" s="313"/>
      <c r="BM198" s="313"/>
      <c r="BN198" s="313"/>
      <c r="BO198" s="313"/>
      <c r="BP198" s="314"/>
      <c r="BQ198" s="294"/>
      <c r="BR198" s="295"/>
      <c r="BS198" s="295"/>
      <c r="BT198" s="295"/>
      <c r="BU198" s="295"/>
      <c r="BV198" s="295"/>
      <c r="BW198" s="296"/>
      <c r="BX198" s="294"/>
      <c r="BY198" s="295"/>
      <c r="BZ198" s="295"/>
      <c r="CA198" s="295"/>
      <c r="CB198" s="295"/>
      <c r="CC198" s="296"/>
      <c r="CD198" s="294"/>
      <c r="CE198" s="295"/>
      <c r="CF198" s="295"/>
      <c r="CG198" s="295"/>
      <c r="CH198" s="295"/>
      <c r="CI198" s="296"/>
    </row>
    <row r="199" spans="1:88" ht="18" customHeight="1" x14ac:dyDescent="0.25">
      <c r="A199" s="75"/>
      <c r="B199" s="327"/>
      <c r="C199" s="328"/>
      <c r="D199" s="328"/>
      <c r="E199" s="328"/>
      <c r="F199" s="328"/>
      <c r="G199" s="328"/>
      <c r="H199" s="328"/>
      <c r="I199" s="328"/>
      <c r="J199" s="328"/>
      <c r="K199" s="328"/>
      <c r="L199" s="328"/>
      <c r="M199" s="328"/>
      <c r="N199" s="328"/>
      <c r="O199" s="328"/>
      <c r="P199" s="328"/>
      <c r="Q199" s="328"/>
      <c r="R199" s="328"/>
      <c r="S199" s="328"/>
      <c r="T199" s="328"/>
      <c r="U199" s="328"/>
      <c r="V199" s="328"/>
      <c r="W199" s="328"/>
      <c r="X199" s="328"/>
      <c r="Y199" s="329"/>
      <c r="Z199" s="336"/>
      <c r="AA199" s="337"/>
      <c r="AB199" s="337"/>
      <c r="AC199" s="337"/>
      <c r="AD199" s="338"/>
      <c r="AE199" s="336"/>
      <c r="AF199" s="337"/>
      <c r="AG199" s="337"/>
      <c r="AH199" s="337"/>
      <c r="AI199" s="337"/>
      <c r="AJ199" s="337"/>
      <c r="AK199" s="300" t="s">
        <v>530</v>
      </c>
      <c r="AL199" s="301"/>
      <c r="AM199" s="301"/>
      <c r="AN199" s="301"/>
      <c r="AO199" s="301"/>
      <c r="AP199" s="301"/>
      <c r="AQ199" s="301"/>
      <c r="AR199" s="301"/>
      <c r="AS199" s="301"/>
      <c r="AT199" s="301"/>
      <c r="AU199" s="301"/>
      <c r="AV199" s="301"/>
      <c r="AW199" s="301"/>
      <c r="AX199" s="302"/>
      <c r="AY199" s="407">
        <v>0.25</v>
      </c>
      <c r="AZ199" s="304"/>
      <c r="BA199" s="304"/>
      <c r="BB199" s="408"/>
      <c r="BC199" s="306">
        <f t="shared" si="22"/>
        <v>1</v>
      </c>
      <c r="BD199" s="307"/>
      <c r="BE199" s="307"/>
      <c r="BF199" s="308"/>
      <c r="BG199" s="309">
        <v>22629</v>
      </c>
      <c r="BH199" s="310"/>
      <c r="BI199" s="310"/>
      <c r="BJ199" s="311"/>
      <c r="BK199" s="312">
        <f t="shared" si="23"/>
        <v>5657.25</v>
      </c>
      <c r="BL199" s="313"/>
      <c r="BM199" s="313"/>
      <c r="BN199" s="313"/>
      <c r="BO199" s="313"/>
      <c r="BP199" s="314"/>
      <c r="BQ199" s="294"/>
      <c r="BR199" s="295"/>
      <c r="BS199" s="295"/>
      <c r="BT199" s="295"/>
      <c r="BU199" s="295"/>
      <c r="BV199" s="295"/>
      <c r="BW199" s="296"/>
      <c r="BX199" s="294"/>
      <c r="BY199" s="295"/>
      <c r="BZ199" s="295"/>
      <c r="CA199" s="295"/>
      <c r="CB199" s="295"/>
      <c r="CC199" s="296"/>
      <c r="CD199" s="294"/>
      <c r="CE199" s="295"/>
      <c r="CF199" s="295"/>
      <c r="CG199" s="295"/>
      <c r="CH199" s="295"/>
      <c r="CI199" s="296"/>
    </row>
    <row r="200" spans="1:88" ht="18" customHeight="1" x14ac:dyDescent="0.25">
      <c r="A200" s="75"/>
      <c r="B200" s="327"/>
      <c r="C200" s="328"/>
      <c r="D200" s="328"/>
      <c r="E200" s="328"/>
      <c r="F200" s="328"/>
      <c r="G200" s="328"/>
      <c r="H200" s="328"/>
      <c r="I200" s="328"/>
      <c r="J200" s="328"/>
      <c r="K200" s="328"/>
      <c r="L200" s="328"/>
      <c r="M200" s="328"/>
      <c r="N200" s="328"/>
      <c r="O200" s="328"/>
      <c r="P200" s="328"/>
      <c r="Q200" s="328"/>
      <c r="R200" s="328"/>
      <c r="S200" s="328"/>
      <c r="T200" s="328"/>
      <c r="U200" s="328"/>
      <c r="V200" s="328"/>
      <c r="W200" s="328"/>
      <c r="X200" s="328"/>
      <c r="Y200" s="329"/>
      <c r="Z200" s="336"/>
      <c r="AA200" s="337"/>
      <c r="AB200" s="337"/>
      <c r="AC200" s="337"/>
      <c r="AD200" s="338"/>
      <c r="AE200" s="336"/>
      <c r="AF200" s="337"/>
      <c r="AG200" s="337"/>
      <c r="AH200" s="337"/>
      <c r="AI200" s="337"/>
      <c r="AJ200" s="337"/>
      <c r="AK200" s="300" t="s">
        <v>18</v>
      </c>
      <c r="AL200" s="301"/>
      <c r="AM200" s="301"/>
      <c r="AN200" s="301"/>
      <c r="AO200" s="301"/>
      <c r="AP200" s="301"/>
      <c r="AQ200" s="301"/>
      <c r="AR200" s="301"/>
      <c r="AS200" s="301"/>
      <c r="AT200" s="301"/>
      <c r="AU200" s="301"/>
      <c r="AV200" s="301"/>
      <c r="AW200" s="301"/>
      <c r="AX200" s="302"/>
      <c r="AY200" s="407">
        <v>0.25</v>
      </c>
      <c r="AZ200" s="304"/>
      <c r="BA200" s="304"/>
      <c r="BB200" s="408"/>
      <c r="BC200" s="306">
        <f t="shared" si="22"/>
        <v>1</v>
      </c>
      <c r="BD200" s="307"/>
      <c r="BE200" s="307"/>
      <c r="BF200" s="308"/>
      <c r="BG200" s="309">
        <v>28961</v>
      </c>
      <c r="BH200" s="310"/>
      <c r="BI200" s="310"/>
      <c r="BJ200" s="311"/>
      <c r="BK200" s="312">
        <f t="shared" si="23"/>
        <v>7240.25</v>
      </c>
      <c r="BL200" s="313"/>
      <c r="BM200" s="313"/>
      <c r="BN200" s="313"/>
      <c r="BO200" s="313"/>
      <c r="BP200" s="314"/>
      <c r="BQ200" s="294"/>
      <c r="BR200" s="295"/>
      <c r="BS200" s="295"/>
      <c r="BT200" s="295"/>
      <c r="BU200" s="295"/>
      <c r="BV200" s="295"/>
      <c r="BW200" s="296"/>
      <c r="BX200" s="294"/>
      <c r="BY200" s="295"/>
      <c r="BZ200" s="295"/>
      <c r="CA200" s="295"/>
      <c r="CB200" s="295"/>
      <c r="CC200" s="296"/>
      <c r="CD200" s="294"/>
      <c r="CE200" s="295"/>
      <c r="CF200" s="295"/>
      <c r="CG200" s="295"/>
      <c r="CH200" s="295"/>
      <c r="CI200" s="296"/>
      <c r="CJ200" s="74"/>
    </row>
    <row r="201" spans="1:88" ht="18" customHeight="1" thickBot="1" x14ac:dyDescent="0.3">
      <c r="A201" s="75"/>
      <c r="B201" s="327"/>
      <c r="C201" s="328"/>
      <c r="D201" s="328"/>
      <c r="E201" s="328"/>
      <c r="F201" s="328"/>
      <c r="G201" s="328"/>
      <c r="H201" s="328"/>
      <c r="I201" s="328"/>
      <c r="J201" s="328"/>
      <c r="K201" s="328"/>
      <c r="L201" s="328"/>
      <c r="M201" s="328"/>
      <c r="N201" s="328"/>
      <c r="O201" s="328"/>
      <c r="P201" s="328"/>
      <c r="Q201" s="328"/>
      <c r="R201" s="328"/>
      <c r="S201" s="328"/>
      <c r="T201" s="328"/>
      <c r="U201" s="328"/>
      <c r="V201" s="328"/>
      <c r="W201" s="328"/>
      <c r="X201" s="328"/>
      <c r="Y201" s="329"/>
      <c r="Z201" s="336"/>
      <c r="AA201" s="337"/>
      <c r="AB201" s="337"/>
      <c r="AC201" s="337"/>
      <c r="AD201" s="338"/>
      <c r="AE201" s="336"/>
      <c r="AF201" s="337"/>
      <c r="AG201" s="337"/>
      <c r="AH201" s="337"/>
      <c r="AI201" s="337"/>
      <c r="AJ201" s="337"/>
      <c r="AK201" s="392" t="s">
        <v>37</v>
      </c>
      <c r="AL201" s="393"/>
      <c r="AM201" s="393"/>
      <c r="AN201" s="393"/>
      <c r="AO201" s="393"/>
      <c r="AP201" s="393"/>
      <c r="AQ201" s="393"/>
      <c r="AR201" s="393"/>
      <c r="AS201" s="393"/>
      <c r="AT201" s="393"/>
      <c r="AU201" s="393"/>
      <c r="AV201" s="393"/>
      <c r="AW201" s="393"/>
      <c r="AX201" s="394"/>
      <c r="AY201" s="407">
        <v>0.25</v>
      </c>
      <c r="AZ201" s="304"/>
      <c r="BA201" s="304"/>
      <c r="BB201" s="408"/>
      <c r="BC201" s="306">
        <f t="shared" si="22"/>
        <v>1</v>
      </c>
      <c r="BD201" s="307"/>
      <c r="BE201" s="307"/>
      <c r="BF201" s="308"/>
      <c r="BG201" s="309">
        <v>11840</v>
      </c>
      <c r="BH201" s="310"/>
      <c r="BI201" s="310"/>
      <c r="BJ201" s="311"/>
      <c r="BK201" s="312">
        <f t="shared" si="23"/>
        <v>2960</v>
      </c>
      <c r="BL201" s="313"/>
      <c r="BM201" s="313"/>
      <c r="BN201" s="313"/>
      <c r="BO201" s="313"/>
      <c r="BP201" s="314"/>
      <c r="BQ201" s="294"/>
      <c r="BR201" s="295"/>
      <c r="BS201" s="295"/>
      <c r="BT201" s="295"/>
      <c r="BU201" s="295"/>
      <c r="BV201" s="295"/>
      <c r="BW201" s="296"/>
      <c r="BX201" s="294"/>
      <c r="BY201" s="295"/>
      <c r="BZ201" s="295"/>
      <c r="CA201" s="295"/>
      <c r="CB201" s="295"/>
      <c r="CC201" s="296"/>
      <c r="CD201" s="294"/>
      <c r="CE201" s="295"/>
      <c r="CF201" s="295"/>
      <c r="CG201" s="295"/>
      <c r="CH201" s="295"/>
      <c r="CI201" s="296"/>
    </row>
    <row r="202" spans="1:88" ht="18" customHeight="1" thickBot="1" x14ac:dyDescent="0.3">
      <c r="A202" s="75"/>
      <c r="B202" s="377"/>
      <c r="C202" s="378"/>
      <c r="D202" s="378"/>
      <c r="E202" s="378"/>
      <c r="F202" s="378"/>
      <c r="G202" s="378"/>
      <c r="H202" s="378"/>
      <c r="I202" s="378"/>
      <c r="J202" s="378"/>
      <c r="K202" s="378"/>
      <c r="L202" s="378"/>
      <c r="M202" s="378"/>
      <c r="N202" s="378"/>
      <c r="O202" s="378"/>
      <c r="P202" s="378"/>
      <c r="Q202" s="378"/>
      <c r="R202" s="378"/>
      <c r="S202" s="378"/>
      <c r="T202" s="378"/>
      <c r="U202" s="378"/>
      <c r="V202" s="378"/>
      <c r="W202" s="378"/>
      <c r="X202" s="378"/>
      <c r="Y202" s="378"/>
      <c r="Z202" s="378"/>
      <c r="AA202" s="378"/>
      <c r="AB202" s="378"/>
      <c r="AC202" s="378"/>
      <c r="AD202" s="378"/>
      <c r="AE202" s="378"/>
      <c r="AF202" s="378"/>
      <c r="AG202" s="378"/>
      <c r="AH202" s="378"/>
      <c r="AI202" s="378"/>
      <c r="AJ202" s="379"/>
      <c r="AK202" s="380" t="s">
        <v>3</v>
      </c>
      <c r="AL202" s="381"/>
      <c r="AM202" s="381"/>
      <c r="AN202" s="381"/>
      <c r="AO202" s="381"/>
      <c r="AP202" s="381"/>
      <c r="AQ202" s="381"/>
      <c r="AR202" s="381"/>
      <c r="AS202" s="381"/>
      <c r="AT202" s="381"/>
      <c r="AU202" s="381"/>
      <c r="AV202" s="381"/>
      <c r="AW202" s="381"/>
      <c r="AX202" s="381"/>
      <c r="AY202" s="382"/>
      <c r="AZ202" s="382"/>
      <c r="BA202" s="382"/>
      <c r="BB202" s="382"/>
      <c r="BC202" s="382"/>
      <c r="BD202" s="382"/>
      <c r="BE202" s="382"/>
      <c r="BF202" s="382"/>
      <c r="BG202" s="382"/>
      <c r="BH202" s="382"/>
      <c r="BI202" s="382"/>
      <c r="BJ202" s="383"/>
      <c r="BK202" s="384">
        <f>SUM(BK191:BK201)</f>
        <v>62246.5</v>
      </c>
      <c r="BL202" s="385"/>
      <c r="BM202" s="385"/>
      <c r="BN202" s="385"/>
      <c r="BO202" s="385"/>
      <c r="BP202" s="386"/>
      <c r="BQ202" s="387" t="s">
        <v>100</v>
      </c>
      <c r="BR202" s="388"/>
      <c r="BS202" s="388"/>
      <c r="BT202" s="388"/>
      <c r="BU202" s="388"/>
      <c r="BV202" s="388"/>
      <c r="BW202" s="388"/>
      <c r="BX202" s="388"/>
      <c r="BY202" s="388"/>
      <c r="BZ202" s="388"/>
      <c r="CA202" s="388"/>
      <c r="CB202" s="388"/>
      <c r="CC202" s="389"/>
      <c r="CD202" s="390">
        <f>+CD191*AE191</f>
        <v>297630.5882352941</v>
      </c>
      <c r="CE202" s="390"/>
      <c r="CF202" s="390"/>
      <c r="CG202" s="390"/>
      <c r="CH202" s="390"/>
      <c r="CI202" s="391"/>
    </row>
    <row r="203" spans="1:88" ht="18" customHeight="1" thickBot="1" x14ac:dyDescent="0.3">
      <c r="A203" s="75"/>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76"/>
      <c r="AG203" s="76"/>
      <c r="AH203" s="76"/>
      <c r="AI203" s="76"/>
      <c r="AJ203" s="76"/>
      <c r="BG203" s="78"/>
      <c r="BH203" s="78"/>
      <c r="BI203" s="78"/>
      <c r="BJ203" s="78"/>
      <c r="BK203" s="79"/>
      <c r="BL203" s="79"/>
      <c r="BM203" s="79"/>
      <c r="BN203" s="79"/>
      <c r="BO203" s="79"/>
      <c r="BP203" s="79"/>
      <c r="BQ203" s="79"/>
      <c r="BR203" s="79"/>
      <c r="BS203" s="79"/>
      <c r="BT203" s="79"/>
      <c r="BU203" s="79"/>
      <c r="BV203" s="79"/>
      <c r="BW203" s="79"/>
      <c r="BX203" s="79"/>
      <c r="BY203" s="79"/>
      <c r="BZ203" s="79"/>
      <c r="CA203" s="79"/>
      <c r="CB203" s="79"/>
      <c r="CC203" s="79"/>
      <c r="CD203" s="79"/>
      <c r="CE203" s="79"/>
      <c r="CF203" s="79"/>
      <c r="CG203" s="79"/>
      <c r="CH203" s="79"/>
      <c r="CI203" s="79"/>
    </row>
    <row r="204" spans="1:88" ht="18" customHeight="1" x14ac:dyDescent="0.25">
      <c r="A204" s="75"/>
      <c r="B204" s="348" t="s">
        <v>0</v>
      </c>
      <c r="C204" s="349"/>
      <c r="D204" s="349"/>
      <c r="E204" s="349"/>
      <c r="F204" s="349"/>
      <c r="G204" s="349"/>
      <c r="H204" s="349"/>
      <c r="I204" s="349"/>
      <c r="J204" s="349"/>
      <c r="K204" s="349"/>
      <c r="L204" s="349"/>
      <c r="M204" s="349"/>
      <c r="N204" s="349"/>
      <c r="O204" s="349"/>
      <c r="P204" s="349"/>
      <c r="Q204" s="349"/>
      <c r="R204" s="349"/>
      <c r="S204" s="349"/>
      <c r="T204" s="349"/>
      <c r="U204" s="349"/>
      <c r="V204" s="349"/>
      <c r="W204" s="349"/>
      <c r="X204" s="349"/>
      <c r="Y204" s="350"/>
      <c r="Z204" s="348" t="s">
        <v>80</v>
      </c>
      <c r="AA204" s="349"/>
      <c r="AB204" s="349"/>
      <c r="AC204" s="349"/>
      <c r="AD204" s="350"/>
      <c r="AE204" s="357" t="s">
        <v>79</v>
      </c>
      <c r="AF204" s="358"/>
      <c r="AG204" s="358"/>
      <c r="AH204" s="358"/>
      <c r="AI204" s="358"/>
      <c r="AJ204" s="359"/>
      <c r="AK204" s="357" t="s">
        <v>81</v>
      </c>
      <c r="AL204" s="358"/>
      <c r="AM204" s="358"/>
      <c r="AN204" s="358"/>
      <c r="AO204" s="358"/>
      <c r="AP204" s="358"/>
      <c r="AQ204" s="358"/>
      <c r="AR204" s="358"/>
      <c r="AS204" s="358"/>
      <c r="AT204" s="358"/>
      <c r="AU204" s="358"/>
      <c r="AV204" s="358"/>
      <c r="AW204" s="358"/>
      <c r="AX204" s="359"/>
      <c r="AY204" s="357" t="s">
        <v>1</v>
      </c>
      <c r="AZ204" s="358"/>
      <c r="BA204" s="358"/>
      <c r="BB204" s="359"/>
      <c r="BC204" s="348" t="s">
        <v>104</v>
      </c>
      <c r="BD204" s="349"/>
      <c r="BE204" s="349"/>
      <c r="BF204" s="350"/>
      <c r="BG204" s="366" t="s">
        <v>82</v>
      </c>
      <c r="BH204" s="367"/>
      <c r="BI204" s="367"/>
      <c r="BJ204" s="368"/>
      <c r="BK204" s="315" t="s">
        <v>99</v>
      </c>
      <c r="BL204" s="316"/>
      <c r="BM204" s="316"/>
      <c r="BN204" s="316"/>
      <c r="BO204" s="316"/>
      <c r="BP204" s="317"/>
      <c r="BQ204" s="315" t="s">
        <v>83</v>
      </c>
      <c r="BR204" s="316"/>
      <c r="BS204" s="316"/>
      <c r="BT204" s="316"/>
      <c r="BU204" s="316"/>
      <c r="BV204" s="316"/>
      <c r="BW204" s="317"/>
      <c r="BX204" s="315" t="s">
        <v>84</v>
      </c>
      <c r="BY204" s="316"/>
      <c r="BZ204" s="316"/>
      <c r="CA204" s="316"/>
      <c r="CB204" s="316"/>
      <c r="CC204" s="317"/>
      <c r="CD204" s="315" t="s">
        <v>85</v>
      </c>
      <c r="CE204" s="316"/>
      <c r="CF204" s="316"/>
      <c r="CG204" s="316"/>
      <c r="CH204" s="316"/>
      <c r="CI204" s="317"/>
    </row>
    <row r="205" spans="1:88" ht="18" customHeight="1" x14ac:dyDescent="0.25">
      <c r="A205" s="75"/>
      <c r="B205" s="351"/>
      <c r="C205" s="352"/>
      <c r="D205" s="352"/>
      <c r="E205" s="352"/>
      <c r="F205" s="352"/>
      <c r="G205" s="352"/>
      <c r="H205" s="352"/>
      <c r="I205" s="352"/>
      <c r="J205" s="352"/>
      <c r="K205" s="352"/>
      <c r="L205" s="352"/>
      <c r="M205" s="352"/>
      <c r="N205" s="352"/>
      <c r="O205" s="352"/>
      <c r="P205" s="352"/>
      <c r="Q205" s="352"/>
      <c r="R205" s="352"/>
      <c r="S205" s="352"/>
      <c r="T205" s="352"/>
      <c r="U205" s="352"/>
      <c r="V205" s="352"/>
      <c r="W205" s="352"/>
      <c r="X205" s="352"/>
      <c r="Y205" s="353"/>
      <c r="Z205" s="351"/>
      <c r="AA205" s="352"/>
      <c r="AB205" s="352"/>
      <c r="AC205" s="352"/>
      <c r="AD205" s="353"/>
      <c r="AE205" s="360"/>
      <c r="AF205" s="361"/>
      <c r="AG205" s="361"/>
      <c r="AH205" s="361"/>
      <c r="AI205" s="361"/>
      <c r="AJ205" s="362"/>
      <c r="AK205" s="360"/>
      <c r="AL205" s="361"/>
      <c r="AM205" s="361"/>
      <c r="AN205" s="361"/>
      <c r="AO205" s="361"/>
      <c r="AP205" s="361"/>
      <c r="AQ205" s="361"/>
      <c r="AR205" s="361"/>
      <c r="AS205" s="361"/>
      <c r="AT205" s="361"/>
      <c r="AU205" s="361"/>
      <c r="AV205" s="361"/>
      <c r="AW205" s="361"/>
      <c r="AX205" s="362"/>
      <c r="AY205" s="360"/>
      <c r="AZ205" s="361"/>
      <c r="BA205" s="361"/>
      <c r="BB205" s="362"/>
      <c r="BC205" s="351"/>
      <c r="BD205" s="352"/>
      <c r="BE205" s="352"/>
      <c r="BF205" s="353"/>
      <c r="BG205" s="369"/>
      <c r="BH205" s="370"/>
      <c r="BI205" s="370"/>
      <c r="BJ205" s="371"/>
      <c r="BK205" s="318"/>
      <c r="BL205" s="319"/>
      <c r="BM205" s="319"/>
      <c r="BN205" s="319"/>
      <c r="BO205" s="319"/>
      <c r="BP205" s="320"/>
      <c r="BQ205" s="318"/>
      <c r="BR205" s="319"/>
      <c r="BS205" s="319"/>
      <c r="BT205" s="319"/>
      <c r="BU205" s="319"/>
      <c r="BV205" s="319"/>
      <c r="BW205" s="320"/>
      <c r="BX205" s="318"/>
      <c r="BY205" s="319"/>
      <c r="BZ205" s="319"/>
      <c r="CA205" s="319"/>
      <c r="CB205" s="319"/>
      <c r="CC205" s="320"/>
      <c r="CD205" s="318"/>
      <c r="CE205" s="319"/>
      <c r="CF205" s="319"/>
      <c r="CG205" s="319"/>
      <c r="CH205" s="319"/>
      <c r="CI205" s="320"/>
    </row>
    <row r="206" spans="1:88" ht="18" customHeight="1" thickBot="1" x14ac:dyDescent="0.3">
      <c r="A206" s="75"/>
      <c r="B206" s="354"/>
      <c r="C206" s="355"/>
      <c r="D206" s="355"/>
      <c r="E206" s="355"/>
      <c r="F206" s="355"/>
      <c r="G206" s="355"/>
      <c r="H206" s="355"/>
      <c r="I206" s="355"/>
      <c r="J206" s="355"/>
      <c r="K206" s="355"/>
      <c r="L206" s="355"/>
      <c r="M206" s="355"/>
      <c r="N206" s="355"/>
      <c r="O206" s="355"/>
      <c r="P206" s="355"/>
      <c r="Q206" s="355"/>
      <c r="R206" s="355"/>
      <c r="S206" s="355"/>
      <c r="T206" s="355"/>
      <c r="U206" s="355"/>
      <c r="V206" s="355"/>
      <c r="W206" s="355"/>
      <c r="X206" s="355"/>
      <c r="Y206" s="356"/>
      <c r="Z206" s="354"/>
      <c r="AA206" s="355"/>
      <c r="AB206" s="355"/>
      <c r="AC206" s="355"/>
      <c r="AD206" s="356"/>
      <c r="AE206" s="363"/>
      <c r="AF206" s="364"/>
      <c r="AG206" s="364"/>
      <c r="AH206" s="364"/>
      <c r="AI206" s="364"/>
      <c r="AJ206" s="365"/>
      <c r="AK206" s="360"/>
      <c r="AL206" s="361"/>
      <c r="AM206" s="361"/>
      <c r="AN206" s="361"/>
      <c r="AO206" s="361"/>
      <c r="AP206" s="361"/>
      <c r="AQ206" s="361"/>
      <c r="AR206" s="361"/>
      <c r="AS206" s="361"/>
      <c r="AT206" s="361"/>
      <c r="AU206" s="361"/>
      <c r="AV206" s="361"/>
      <c r="AW206" s="361"/>
      <c r="AX206" s="362"/>
      <c r="AY206" s="360"/>
      <c r="AZ206" s="361"/>
      <c r="BA206" s="361"/>
      <c r="BB206" s="362"/>
      <c r="BC206" s="351"/>
      <c r="BD206" s="352"/>
      <c r="BE206" s="352"/>
      <c r="BF206" s="353"/>
      <c r="BG206" s="369"/>
      <c r="BH206" s="370"/>
      <c r="BI206" s="370"/>
      <c r="BJ206" s="371"/>
      <c r="BK206" s="318"/>
      <c r="BL206" s="319"/>
      <c r="BM206" s="319"/>
      <c r="BN206" s="319"/>
      <c r="BO206" s="319"/>
      <c r="BP206" s="320"/>
      <c r="BQ206" s="321"/>
      <c r="BR206" s="322"/>
      <c r="BS206" s="322"/>
      <c r="BT206" s="322"/>
      <c r="BU206" s="322"/>
      <c r="BV206" s="322"/>
      <c r="BW206" s="323"/>
      <c r="BX206" s="321"/>
      <c r="BY206" s="322"/>
      <c r="BZ206" s="322"/>
      <c r="CA206" s="322"/>
      <c r="CB206" s="322"/>
      <c r="CC206" s="323"/>
      <c r="CD206" s="321"/>
      <c r="CE206" s="322"/>
      <c r="CF206" s="322"/>
      <c r="CG206" s="322"/>
      <c r="CH206" s="322"/>
      <c r="CI206" s="323"/>
    </row>
    <row r="207" spans="1:88" ht="18" customHeight="1" x14ac:dyDescent="0.25">
      <c r="A207" s="75"/>
      <c r="B207" s="324" t="s">
        <v>397</v>
      </c>
      <c r="C207" s="325"/>
      <c r="D207" s="325"/>
      <c r="E207" s="325"/>
      <c r="F207" s="325"/>
      <c r="G207" s="325"/>
      <c r="H207" s="325"/>
      <c r="I207" s="325"/>
      <c r="J207" s="325"/>
      <c r="K207" s="325"/>
      <c r="L207" s="325"/>
      <c r="M207" s="325"/>
      <c r="N207" s="325"/>
      <c r="O207" s="325"/>
      <c r="P207" s="325"/>
      <c r="Q207" s="325"/>
      <c r="R207" s="325"/>
      <c r="S207" s="325"/>
      <c r="T207" s="325"/>
      <c r="U207" s="325"/>
      <c r="V207" s="325"/>
      <c r="W207" s="325"/>
      <c r="X207" s="325"/>
      <c r="Y207" s="326"/>
      <c r="Z207" s="333" t="s">
        <v>414</v>
      </c>
      <c r="AA207" s="334"/>
      <c r="AB207" s="334"/>
      <c r="AC207" s="334"/>
      <c r="AD207" s="335"/>
      <c r="AE207" s="333">
        <v>4</v>
      </c>
      <c r="AF207" s="334"/>
      <c r="AG207" s="334"/>
      <c r="AH207" s="334"/>
      <c r="AI207" s="334"/>
      <c r="AJ207" s="334"/>
      <c r="AK207" s="342" t="s">
        <v>41</v>
      </c>
      <c r="AL207" s="343"/>
      <c r="AM207" s="343"/>
      <c r="AN207" s="343"/>
      <c r="AO207" s="343"/>
      <c r="AP207" s="343"/>
      <c r="AQ207" s="343"/>
      <c r="AR207" s="343"/>
      <c r="AS207" s="343"/>
      <c r="AT207" s="343"/>
      <c r="AU207" s="343"/>
      <c r="AV207" s="343"/>
      <c r="AW207" s="343"/>
      <c r="AX207" s="344"/>
      <c r="AY207" s="409">
        <v>0.25</v>
      </c>
      <c r="AZ207" s="346"/>
      <c r="BA207" s="346"/>
      <c r="BB207" s="410"/>
      <c r="BC207" s="345">
        <f>+$AE$207*AY207</f>
        <v>1</v>
      </c>
      <c r="BD207" s="346"/>
      <c r="BE207" s="346"/>
      <c r="BF207" s="347"/>
      <c r="BG207" s="285">
        <v>22629</v>
      </c>
      <c r="BH207" s="286"/>
      <c r="BI207" s="286"/>
      <c r="BJ207" s="287"/>
      <c r="BK207" s="288">
        <f>+AY207*BG207</f>
        <v>5657.25</v>
      </c>
      <c r="BL207" s="289"/>
      <c r="BM207" s="289"/>
      <c r="BN207" s="289"/>
      <c r="BO207" s="289"/>
      <c r="BP207" s="290"/>
      <c r="BQ207" s="291">
        <v>1000</v>
      </c>
      <c r="BR207" s="292"/>
      <c r="BS207" s="292"/>
      <c r="BT207" s="292"/>
      <c r="BU207" s="292"/>
      <c r="BV207" s="292"/>
      <c r="BW207" s="293"/>
      <c r="BX207" s="291">
        <f>+(((BK218+BQ207)*15)/85)</f>
        <v>11161.14705882353</v>
      </c>
      <c r="BY207" s="292"/>
      <c r="BZ207" s="292"/>
      <c r="CA207" s="292"/>
      <c r="CB207" s="292"/>
      <c r="CC207" s="293"/>
      <c r="CD207" s="291">
        <f>+BK218+BQ207+BX207</f>
        <v>74407.647058823524</v>
      </c>
      <c r="CE207" s="292"/>
      <c r="CF207" s="292"/>
      <c r="CG207" s="292"/>
      <c r="CH207" s="292"/>
      <c r="CI207" s="293"/>
    </row>
    <row r="208" spans="1:88" ht="18" customHeight="1" x14ac:dyDescent="0.25">
      <c r="A208" s="75"/>
      <c r="B208" s="327"/>
      <c r="C208" s="328"/>
      <c r="D208" s="328"/>
      <c r="E208" s="328"/>
      <c r="F208" s="328"/>
      <c r="G208" s="328"/>
      <c r="H208" s="328"/>
      <c r="I208" s="328"/>
      <c r="J208" s="328"/>
      <c r="K208" s="328"/>
      <c r="L208" s="328"/>
      <c r="M208" s="328"/>
      <c r="N208" s="328"/>
      <c r="O208" s="328"/>
      <c r="P208" s="328"/>
      <c r="Q208" s="328"/>
      <c r="R208" s="328"/>
      <c r="S208" s="328"/>
      <c r="T208" s="328"/>
      <c r="U208" s="328"/>
      <c r="V208" s="328"/>
      <c r="W208" s="328"/>
      <c r="X208" s="328"/>
      <c r="Y208" s="329"/>
      <c r="Z208" s="336"/>
      <c r="AA208" s="337"/>
      <c r="AB208" s="337"/>
      <c r="AC208" s="337"/>
      <c r="AD208" s="338"/>
      <c r="AE208" s="336"/>
      <c r="AF208" s="337"/>
      <c r="AG208" s="337"/>
      <c r="AH208" s="337"/>
      <c r="AI208" s="337"/>
      <c r="AJ208" s="337"/>
      <c r="AK208" s="300" t="s">
        <v>23</v>
      </c>
      <c r="AL208" s="301"/>
      <c r="AM208" s="301"/>
      <c r="AN208" s="301"/>
      <c r="AO208" s="301"/>
      <c r="AP208" s="301"/>
      <c r="AQ208" s="301"/>
      <c r="AR208" s="301"/>
      <c r="AS208" s="301"/>
      <c r="AT208" s="301"/>
      <c r="AU208" s="301"/>
      <c r="AV208" s="301"/>
      <c r="AW208" s="301"/>
      <c r="AX208" s="302"/>
      <c r="AY208" s="407">
        <v>0.25</v>
      </c>
      <c r="AZ208" s="304"/>
      <c r="BA208" s="304"/>
      <c r="BB208" s="408"/>
      <c r="BC208" s="306">
        <f t="shared" ref="BC208:BC217" si="24">+$AE$207*AY208</f>
        <v>1</v>
      </c>
      <c r="BD208" s="307"/>
      <c r="BE208" s="307"/>
      <c r="BF208" s="308"/>
      <c r="BG208" s="309">
        <v>7925</v>
      </c>
      <c r="BH208" s="310"/>
      <c r="BI208" s="310"/>
      <c r="BJ208" s="311"/>
      <c r="BK208" s="312">
        <f t="shared" ref="BK208:BK217" si="25">+AY208*BG208</f>
        <v>1981.25</v>
      </c>
      <c r="BL208" s="313"/>
      <c r="BM208" s="313"/>
      <c r="BN208" s="313"/>
      <c r="BO208" s="313"/>
      <c r="BP208" s="314"/>
      <c r="BQ208" s="294"/>
      <c r="BR208" s="295"/>
      <c r="BS208" s="295"/>
      <c r="BT208" s="295"/>
      <c r="BU208" s="295"/>
      <c r="BV208" s="295"/>
      <c r="BW208" s="296"/>
      <c r="BX208" s="294"/>
      <c r="BY208" s="295"/>
      <c r="BZ208" s="295"/>
      <c r="CA208" s="295"/>
      <c r="CB208" s="295"/>
      <c r="CC208" s="296"/>
      <c r="CD208" s="294"/>
      <c r="CE208" s="295"/>
      <c r="CF208" s="295"/>
      <c r="CG208" s="295"/>
      <c r="CH208" s="295"/>
      <c r="CI208" s="296"/>
    </row>
    <row r="209" spans="1:87" ht="18" customHeight="1" x14ac:dyDescent="0.25">
      <c r="A209" s="75"/>
      <c r="B209" s="327"/>
      <c r="C209" s="328"/>
      <c r="D209" s="328"/>
      <c r="E209" s="328"/>
      <c r="F209" s="328"/>
      <c r="G209" s="328"/>
      <c r="H209" s="328"/>
      <c r="I209" s="328"/>
      <c r="J209" s="328"/>
      <c r="K209" s="328"/>
      <c r="L209" s="328"/>
      <c r="M209" s="328"/>
      <c r="N209" s="328"/>
      <c r="O209" s="328"/>
      <c r="P209" s="328"/>
      <c r="Q209" s="328"/>
      <c r="R209" s="328"/>
      <c r="S209" s="328"/>
      <c r="T209" s="328"/>
      <c r="U209" s="328"/>
      <c r="V209" s="328"/>
      <c r="W209" s="328"/>
      <c r="X209" s="328"/>
      <c r="Y209" s="329"/>
      <c r="Z209" s="336"/>
      <c r="AA209" s="337"/>
      <c r="AB209" s="337"/>
      <c r="AC209" s="337"/>
      <c r="AD209" s="338"/>
      <c r="AE209" s="336"/>
      <c r="AF209" s="337"/>
      <c r="AG209" s="337"/>
      <c r="AH209" s="337"/>
      <c r="AI209" s="337"/>
      <c r="AJ209" s="337"/>
      <c r="AK209" s="300" t="s">
        <v>527</v>
      </c>
      <c r="AL209" s="301"/>
      <c r="AM209" s="301"/>
      <c r="AN209" s="301"/>
      <c r="AO209" s="301"/>
      <c r="AP209" s="301"/>
      <c r="AQ209" s="301"/>
      <c r="AR209" s="301"/>
      <c r="AS209" s="301"/>
      <c r="AT209" s="301"/>
      <c r="AU209" s="301"/>
      <c r="AV209" s="301"/>
      <c r="AW209" s="301"/>
      <c r="AX209" s="302"/>
      <c r="AY209" s="407">
        <v>0.5</v>
      </c>
      <c r="AZ209" s="304"/>
      <c r="BA209" s="304"/>
      <c r="BB209" s="408"/>
      <c r="BC209" s="306">
        <f t="shared" si="24"/>
        <v>2</v>
      </c>
      <c r="BD209" s="307"/>
      <c r="BE209" s="307"/>
      <c r="BF209" s="308"/>
      <c r="BG209" s="309">
        <v>18911</v>
      </c>
      <c r="BH209" s="310"/>
      <c r="BI209" s="310"/>
      <c r="BJ209" s="311"/>
      <c r="BK209" s="312">
        <f t="shared" si="25"/>
        <v>9455.5</v>
      </c>
      <c r="BL209" s="313"/>
      <c r="BM209" s="313"/>
      <c r="BN209" s="313"/>
      <c r="BO209" s="313"/>
      <c r="BP209" s="314"/>
      <c r="BQ209" s="294"/>
      <c r="BR209" s="295"/>
      <c r="BS209" s="295"/>
      <c r="BT209" s="295"/>
      <c r="BU209" s="295"/>
      <c r="BV209" s="295"/>
      <c r="BW209" s="296"/>
      <c r="BX209" s="294"/>
      <c r="BY209" s="295"/>
      <c r="BZ209" s="295"/>
      <c r="CA209" s="295"/>
      <c r="CB209" s="295"/>
      <c r="CC209" s="296"/>
      <c r="CD209" s="294"/>
      <c r="CE209" s="295"/>
      <c r="CF209" s="295"/>
      <c r="CG209" s="295"/>
      <c r="CH209" s="295"/>
      <c r="CI209" s="296"/>
    </row>
    <row r="210" spans="1:87" ht="18" customHeight="1" x14ac:dyDescent="0.25">
      <c r="A210" s="75"/>
      <c r="B210" s="327"/>
      <c r="C210" s="328"/>
      <c r="D210" s="328"/>
      <c r="E210" s="328"/>
      <c r="F210" s="328"/>
      <c r="G210" s="328"/>
      <c r="H210" s="328"/>
      <c r="I210" s="328"/>
      <c r="J210" s="328"/>
      <c r="K210" s="328"/>
      <c r="L210" s="328"/>
      <c r="M210" s="328"/>
      <c r="N210" s="328"/>
      <c r="O210" s="328"/>
      <c r="P210" s="328"/>
      <c r="Q210" s="328"/>
      <c r="R210" s="328"/>
      <c r="S210" s="328"/>
      <c r="T210" s="328"/>
      <c r="U210" s="328"/>
      <c r="V210" s="328"/>
      <c r="W210" s="328"/>
      <c r="X210" s="328"/>
      <c r="Y210" s="329"/>
      <c r="Z210" s="336"/>
      <c r="AA210" s="337"/>
      <c r="AB210" s="337"/>
      <c r="AC210" s="337"/>
      <c r="AD210" s="338"/>
      <c r="AE210" s="336"/>
      <c r="AF210" s="337"/>
      <c r="AG210" s="337"/>
      <c r="AH210" s="337"/>
      <c r="AI210" s="337"/>
      <c r="AJ210" s="337"/>
      <c r="AK210" s="300" t="s">
        <v>13</v>
      </c>
      <c r="AL210" s="301"/>
      <c r="AM210" s="301"/>
      <c r="AN210" s="301"/>
      <c r="AO210" s="301"/>
      <c r="AP210" s="301"/>
      <c r="AQ210" s="301"/>
      <c r="AR210" s="301"/>
      <c r="AS210" s="301"/>
      <c r="AT210" s="301"/>
      <c r="AU210" s="301"/>
      <c r="AV210" s="301"/>
      <c r="AW210" s="301"/>
      <c r="AX210" s="302"/>
      <c r="AY210" s="407">
        <v>0.25</v>
      </c>
      <c r="AZ210" s="304"/>
      <c r="BA210" s="304"/>
      <c r="BB210" s="408"/>
      <c r="BC210" s="306">
        <f t="shared" si="24"/>
        <v>1</v>
      </c>
      <c r="BD210" s="307"/>
      <c r="BE210" s="307"/>
      <c r="BF210" s="308"/>
      <c r="BG210" s="309">
        <v>40826</v>
      </c>
      <c r="BH210" s="310"/>
      <c r="BI210" s="310"/>
      <c r="BJ210" s="311"/>
      <c r="BK210" s="312">
        <f t="shared" si="25"/>
        <v>10206.5</v>
      </c>
      <c r="BL210" s="313"/>
      <c r="BM210" s="313"/>
      <c r="BN210" s="313"/>
      <c r="BO210" s="313"/>
      <c r="BP210" s="314"/>
      <c r="BQ210" s="294"/>
      <c r="BR210" s="295"/>
      <c r="BS210" s="295"/>
      <c r="BT210" s="295"/>
      <c r="BU210" s="295"/>
      <c r="BV210" s="295"/>
      <c r="BW210" s="296"/>
      <c r="BX210" s="294"/>
      <c r="BY210" s="295"/>
      <c r="BZ210" s="295"/>
      <c r="CA210" s="295"/>
      <c r="CB210" s="295"/>
      <c r="CC210" s="296"/>
      <c r="CD210" s="294"/>
      <c r="CE210" s="295"/>
      <c r="CF210" s="295"/>
      <c r="CG210" s="295"/>
      <c r="CH210" s="295"/>
      <c r="CI210" s="296"/>
    </row>
    <row r="211" spans="1:87" ht="18" customHeight="1" x14ac:dyDescent="0.25">
      <c r="A211" s="75"/>
      <c r="B211" s="327"/>
      <c r="C211" s="328"/>
      <c r="D211" s="328"/>
      <c r="E211" s="328"/>
      <c r="F211" s="328"/>
      <c r="G211" s="328"/>
      <c r="H211" s="328"/>
      <c r="I211" s="328"/>
      <c r="J211" s="328"/>
      <c r="K211" s="328"/>
      <c r="L211" s="328"/>
      <c r="M211" s="328"/>
      <c r="N211" s="328"/>
      <c r="O211" s="328"/>
      <c r="P211" s="328"/>
      <c r="Q211" s="328"/>
      <c r="R211" s="328"/>
      <c r="S211" s="328"/>
      <c r="T211" s="328"/>
      <c r="U211" s="328"/>
      <c r="V211" s="328"/>
      <c r="W211" s="328"/>
      <c r="X211" s="328"/>
      <c r="Y211" s="329"/>
      <c r="Z211" s="336"/>
      <c r="AA211" s="337"/>
      <c r="AB211" s="337"/>
      <c r="AC211" s="337"/>
      <c r="AD211" s="338"/>
      <c r="AE211" s="336"/>
      <c r="AF211" s="337"/>
      <c r="AG211" s="337"/>
      <c r="AH211" s="337"/>
      <c r="AI211" s="337"/>
      <c r="AJ211" s="337"/>
      <c r="AK211" s="300" t="s">
        <v>40</v>
      </c>
      <c r="AL211" s="301"/>
      <c r="AM211" s="301"/>
      <c r="AN211" s="301"/>
      <c r="AO211" s="301"/>
      <c r="AP211" s="301"/>
      <c r="AQ211" s="301"/>
      <c r="AR211" s="301"/>
      <c r="AS211" s="301"/>
      <c r="AT211" s="301"/>
      <c r="AU211" s="301"/>
      <c r="AV211" s="301"/>
      <c r="AW211" s="301"/>
      <c r="AX211" s="302"/>
      <c r="AY211" s="407">
        <v>0.25</v>
      </c>
      <c r="AZ211" s="304"/>
      <c r="BA211" s="304"/>
      <c r="BB211" s="408"/>
      <c r="BC211" s="306">
        <f t="shared" si="24"/>
        <v>1</v>
      </c>
      <c r="BD211" s="307"/>
      <c r="BE211" s="307"/>
      <c r="BF211" s="308"/>
      <c r="BG211" s="309">
        <v>26988</v>
      </c>
      <c r="BH211" s="310"/>
      <c r="BI211" s="310"/>
      <c r="BJ211" s="311"/>
      <c r="BK211" s="312">
        <f t="shared" si="25"/>
        <v>6747</v>
      </c>
      <c r="BL211" s="313"/>
      <c r="BM211" s="313"/>
      <c r="BN211" s="313"/>
      <c r="BO211" s="313"/>
      <c r="BP211" s="314"/>
      <c r="BQ211" s="294"/>
      <c r="BR211" s="295"/>
      <c r="BS211" s="295"/>
      <c r="BT211" s="295"/>
      <c r="BU211" s="295"/>
      <c r="BV211" s="295"/>
      <c r="BW211" s="296"/>
      <c r="BX211" s="294"/>
      <c r="BY211" s="295"/>
      <c r="BZ211" s="295"/>
      <c r="CA211" s="295"/>
      <c r="CB211" s="295"/>
      <c r="CC211" s="296"/>
      <c r="CD211" s="294"/>
      <c r="CE211" s="295"/>
      <c r="CF211" s="295"/>
      <c r="CG211" s="295"/>
      <c r="CH211" s="295"/>
      <c r="CI211" s="296"/>
    </row>
    <row r="212" spans="1:87" ht="18" customHeight="1" x14ac:dyDescent="0.25">
      <c r="A212" s="75"/>
      <c r="B212" s="327"/>
      <c r="C212" s="328"/>
      <c r="D212" s="328"/>
      <c r="E212" s="328"/>
      <c r="F212" s="328"/>
      <c r="G212" s="328"/>
      <c r="H212" s="328"/>
      <c r="I212" s="328"/>
      <c r="J212" s="328"/>
      <c r="K212" s="328"/>
      <c r="L212" s="328"/>
      <c r="M212" s="328"/>
      <c r="N212" s="328"/>
      <c r="O212" s="328"/>
      <c r="P212" s="328"/>
      <c r="Q212" s="328"/>
      <c r="R212" s="328"/>
      <c r="S212" s="328"/>
      <c r="T212" s="328"/>
      <c r="U212" s="328"/>
      <c r="V212" s="328"/>
      <c r="W212" s="328"/>
      <c r="X212" s="328"/>
      <c r="Y212" s="329"/>
      <c r="Z212" s="336"/>
      <c r="AA212" s="337"/>
      <c r="AB212" s="337"/>
      <c r="AC212" s="337"/>
      <c r="AD212" s="338"/>
      <c r="AE212" s="336"/>
      <c r="AF212" s="337"/>
      <c r="AG212" s="337"/>
      <c r="AH212" s="337"/>
      <c r="AI212" s="337"/>
      <c r="AJ212" s="337"/>
      <c r="AK212" s="300" t="s">
        <v>528</v>
      </c>
      <c r="AL212" s="301"/>
      <c r="AM212" s="301"/>
      <c r="AN212" s="301"/>
      <c r="AO212" s="301"/>
      <c r="AP212" s="301"/>
      <c r="AQ212" s="301"/>
      <c r="AR212" s="301"/>
      <c r="AS212" s="301"/>
      <c r="AT212" s="301"/>
      <c r="AU212" s="301"/>
      <c r="AV212" s="301"/>
      <c r="AW212" s="301"/>
      <c r="AX212" s="302"/>
      <c r="AY212" s="407">
        <v>0.25</v>
      </c>
      <c r="AZ212" s="304"/>
      <c r="BA212" s="304"/>
      <c r="BB212" s="408"/>
      <c r="BC212" s="306">
        <f t="shared" si="24"/>
        <v>1</v>
      </c>
      <c r="BD212" s="307"/>
      <c r="BE212" s="307"/>
      <c r="BF212" s="308"/>
      <c r="BG212" s="309">
        <v>22530</v>
      </c>
      <c r="BH212" s="310"/>
      <c r="BI212" s="310"/>
      <c r="BJ212" s="311"/>
      <c r="BK212" s="312">
        <f t="shared" si="25"/>
        <v>5632.5</v>
      </c>
      <c r="BL212" s="313"/>
      <c r="BM212" s="313"/>
      <c r="BN212" s="313"/>
      <c r="BO212" s="313"/>
      <c r="BP212" s="314"/>
      <c r="BQ212" s="294"/>
      <c r="BR212" s="295"/>
      <c r="BS212" s="295"/>
      <c r="BT212" s="295"/>
      <c r="BU212" s="295"/>
      <c r="BV212" s="295"/>
      <c r="BW212" s="296"/>
      <c r="BX212" s="294"/>
      <c r="BY212" s="295"/>
      <c r="BZ212" s="295"/>
      <c r="CA212" s="295"/>
      <c r="CB212" s="295"/>
      <c r="CC212" s="296"/>
      <c r="CD212" s="294"/>
      <c r="CE212" s="295"/>
      <c r="CF212" s="295"/>
      <c r="CG212" s="295"/>
      <c r="CH212" s="295"/>
      <c r="CI212" s="296"/>
    </row>
    <row r="213" spans="1:87" ht="18" customHeight="1" x14ac:dyDescent="0.25">
      <c r="A213" s="75"/>
      <c r="B213" s="327"/>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9"/>
      <c r="Z213" s="336"/>
      <c r="AA213" s="337"/>
      <c r="AB213" s="337"/>
      <c r="AC213" s="337"/>
      <c r="AD213" s="338"/>
      <c r="AE213" s="336"/>
      <c r="AF213" s="337"/>
      <c r="AG213" s="337"/>
      <c r="AH213" s="337"/>
      <c r="AI213" s="337"/>
      <c r="AJ213" s="337"/>
      <c r="AK213" s="300" t="s">
        <v>529</v>
      </c>
      <c r="AL213" s="301"/>
      <c r="AM213" s="301"/>
      <c r="AN213" s="301"/>
      <c r="AO213" s="301"/>
      <c r="AP213" s="301"/>
      <c r="AQ213" s="301"/>
      <c r="AR213" s="301"/>
      <c r="AS213" s="301"/>
      <c r="AT213" s="301"/>
      <c r="AU213" s="301"/>
      <c r="AV213" s="301"/>
      <c r="AW213" s="301"/>
      <c r="AX213" s="302"/>
      <c r="AY213" s="407">
        <v>0.25</v>
      </c>
      <c r="AZ213" s="304"/>
      <c r="BA213" s="304"/>
      <c r="BB213" s="408"/>
      <c r="BC213" s="306">
        <f t="shared" si="24"/>
        <v>1</v>
      </c>
      <c r="BD213" s="307"/>
      <c r="BE213" s="307"/>
      <c r="BF213" s="308"/>
      <c r="BG213" s="309">
        <v>18911</v>
      </c>
      <c r="BH213" s="310"/>
      <c r="BI213" s="310"/>
      <c r="BJ213" s="311"/>
      <c r="BK213" s="312">
        <f t="shared" si="25"/>
        <v>4727.75</v>
      </c>
      <c r="BL213" s="313"/>
      <c r="BM213" s="313"/>
      <c r="BN213" s="313"/>
      <c r="BO213" s="313"/>
      <c r="BP213" s="314"/>
      <c r="BQ213" s="294"/>
      <c r="BR213" s="295"/>
      <c r="BS213" s="295"/>
      <c r="BT213" s="295"/>
      <c r="BU213" s="295"/>
      <c r="BV213" s="295"/>
      <c r="BW213" s="296"/>
      <c r="BX213" s="294"/>
      <c r="BY213" s="295"/>
      <c r="BZ213" s="295"/>
      <c r="CA213" s="295"/>
      <c r="CB213" s="295"/>
      <c r="CC213" s="296"/>
      <c r="CD213" s="294"/>
      <c r="CE213" s="295"/>
      <c r="CF213" s="295"/>
      <c r="CG213" s="295"/>
      <c r="CH213" s="295"/>
      <c r="CI213" s="296"/>
    </row>
    <row r="214" spans="1:87" ht="18" customHeight="1" x14ac:dyDescent="0.25">
      <c r="A214" s="75"/>
      <c r="B214" s="327"/>
      <c r="C214" s="328"/>
      <c r="D214" s="328"/>
      <c r="E214" s="328"/>
      <c r="F214" s="328"/>
      <c r="G214" s="328"/>
      <c r="H214" s="328"/>
      <c r="I214" s="328"/>
      <c r="J214" s="328"/>
      <c r="K214" s="328"/>
      <c r="L214" s="328"/>
      <c r="M214" s="328"/>
      <c r="N214" s="328"/>
      <c r="O214" s="328"/>
      <c r="P214" s="328"/>
      <c r="Q214" s="328"/>
      <c r="R214" s="328"/>
      <c r="S214" s="328"/>
      <c r="T214" s="328"/>
      <c r="U214" s="328"/>
      <c r="V214" s="328"/>
      <c r="W214" s="328"/>
      <c r="X214" s="328"/>
      <c r="Y214" s="329"/>
      <c r="Z214" s="336"/>
      <c r="AA214" s="337"/>
      <c r="AB214" s="337"/>
      <c r="AC214" s="337"/>
      <c r="AD214" s="338"/>
      <c r="AE214" s="336"/>
      <c r="AF214" s="337"/>
      <c r="AG214" s="337"/>
      <c r="AH214" s="337"/>
      <c r="AI214" s="337"/>
      <c r="AJ214" s="337"/>
      <c r="AK214" s="300" t="s">
        <v>526</v>
      </c>
      <c r="AL214" s="301"/>
      <c r="AM214" s="301"/>
      <c r="AN214" s="301"/>
      <c r="AO214" s="301"/>
      <c r="AP214" s="301"/>
      <c r="AQ214" s="301"/>
      <c r="AR214" s="301"/>
      <c r="AS214" s="301"/>
      <c r="AT214" s="301"/>
      <c r="AU214" s="301"/>
      <c r="AV214" s="301"/>
      <c r="AW214" s="301"/>
      <c r="AX214" s="302"/>
      <c r="AY214" s="407">
        <v>0.25</v>
      </c>
      <c r="AZ214" s="304"/>
      <c r="BA214" s="304"/>
      <c r="BB214" s="408"/>
      <c r="BC214" s="306">
        <f t="shared" si="24"/>
        <v>1</v>
      </c>
      <c r="BD214" s="307"/>
      <c r="BE214" s="307"/>
      <c r="BF214" s="308"/>
      <c r="BG214" s="309">
        <v>7925</v>
      </c>
      <c r="BH214" s="310"/>
      <c r="BI214" s="310"/>
      <c r="BJ214" s="311"/>
      <c r="BK214" s="312">
        <f t="shared" si="25"/>
        <v>1981.25</v>
      </c>
      <c r="BL214" s="313"/>
      <c r="BM214" s="313"/>
      <c r="BN214" s="313"/>
      <c r="BO214" s="313"/>
      <c r="BP214" s="314"/>
      <c r="BQ214" s="294"/>
      <c r="BR214" s="295"/>
      <c r="BS214" s="295"/>
      <c r="BT214" s="295"/>
      <c r="BU214" s="295"/>
      <c r="BV214" s="295"/>
      <c r="BW214" s="296"/>
      <c r="BX214" s="294"/>
      <c r="BY214" s="295"/>
      <c r="BZ214" s="295"/>
      <c r="CA214" s="295"/>
      <c r="CB214" s="295"/>
      <c r="CC214" s="296"/>
      <c r="CD214" s="294"/>
      <c r="CE214" s="295"/>
      <c r="CF214" s="295"/>
      <c r="CG214" s="295"/>
      <c r="CH214" s="295"/>
      <c r="CI214" s="296"/>
    </row>
    <row r="215" spans="1:87" ht="18" customHeight="1" x14ac:dyDescent="0.25">
      <c r="A215" s="75"/>
      <c r="B215" s="327"/>
      <c r="C215" s="328"/>
      <c r="D215" s="328"/>
      <c r="E215" s="328"/>
      <c r="F215" s="328"/>
      <c r="G215" s="328"/>
      <c r="H215" s="328"/>
      <c r="I215" s="328"/>
      <c r="J215" s="328"/>
      <c r="K215" s="328"/>
      <c r="L215" s="328"/>
      <c r="M215" s="328"/>
      <c r="N215" s="328"/>
      <c r="O215" s="328"/>
      <c r="P215" s="328"/>
      <c r="Q215" s="328"/>
      <c r="R215" s="328"/>
      <c r="S215" s="328"/>
      <c r="T215" s="328"/>
      <c r="U215" s="328"/>
      <c r="V215" s="328"/>
      <c r="W215" s="328"/>
      <c r="X215" s="328"/>
      <c r="Y215" s="329"/>
      <c r="Z215" s="336"/>
      <c r="AA215" s="337"/>
      <c r="AB215" s="337"/>
      <c r="AC215" s="337"/>
      <c r="AD215" s="338"/>
      <c r="AE215" s="336"/>
      <c r="AF215" s="337"/>
      <c r="AG215" s="337"/>
      <c r="AH215" s="337"/>
      <c r="AI215" s="337"/>
      <c r="AJ215" s="337"/>
      <c r="AK215" s="300" t="s">
        <v>530</v>
      </c>
      <c r="AL215" s="301"/>
      <c r="AM215" s="301"/>
      <c r="AN215" s="301"/>
      <c r="AO215" s="301"/>
      <c r="AP215" s="301"/>
      <c r="AQ215" s="301"/>
      <c r="AR215" s="301"/>
      <c r="AS215" s="301"/>
      <c r="AT215" s="301"/>
      <c r="AU215" s="301"/>
      <c r="AV215" s="301"/>
      <c r="AW215" s="301"/>
      <c r="AX215" s="302"/>
      <c r="AY215" s="407">
        <v>0.25</v>
      </c>
      <c r="AZ215" s="304"/>
      <c r="BA215" s="304"/>
      <c r="BB215" s="408"/>
      <c r="BC215" s="306">
        <f t="shared" si="24"/>
        <v>1</v>
      </c>
      <c r="BD215" s="307"/>
      <c r="BE215" s="307"/>
      <c r="BF215" s="308"/>
      <c r="BG215" s="309">
        <v>22629</v>
      </c>
      <c r="BH215" s="310"/>
      <c r="BI215" s="310"/>
      <c r="BJ215" s="311"/>
      <c r="BK215" s="312">
        <f t="shared" si="25"/>
        <v>5657.25</v>
      </c>
      <c r="BL215" s="313"/>
      <c r="BM215" s="313"/>
      <c r="BN215" s="313"/>
      <c r="BO215" s="313"/>
      <c r="BP215" s="314"/>
      <c r="BQ215" s="294"/>
      <c r="BR215" s="295"/>
      <c r="BS215" s="295"/>
      <c r="BT215" s="295"/>
      <c r="BU215" s="295"/>
      <c r="BV215" s="295"/>
      <c r="BW215" s="296"/>
      <c r="BX215" s="294"/>
      <c r="BY215" s="295"/>
      <c r="BZ215" s="295"/>
      <c r="CA215" s="295"/>
      <c r="CB215" s="295"/>
      <c r="CC215" s="296"/>
      <c r="CD215" s="294"/>
      <c r="CE215" s="295"/>
      <c r="CF215" s="295"/>
      <c r="CG215" s="295"/>
      <c r="CH215" s="295"/>
      <c r="CI215" s="296"/>
    </row>
    <row r="216" spans="1:87" ht="18" customHeight="1" x14ac:dyDescent="0.25">
      <c r="A216" s="75"/>
      <c r="B216" s="327"/>
      <c r="C216" s="328"/>
      <c r="D216" s="328"/>
      <c r="E216" s="328"/>
      <c r="F216" s="328"/>
      <c r="G216" s="328"/>
      <c r="H216" s="328"/>
      <c r="I216" s="328"/>
      <c r="J216" s="328"/>
      <c r="K216" s="328"/>
      <c r="L216" s="328"/>
      <c r="M216" s="328"/>
      <c r="N216" s="328"/>
      <c r="O216" s="328"/>
      <c r="P216" s="328"/>
      <c r="Q216" s="328"/>
      <c r="R216" s="328"/>
      <c r="S216" s="328"/>
      <c r="T216" s="328"/>
      <c r="U216" s="328"/>
      <c r="V216" s="328"/>
      <c r="W216" s="328"/>
      <c r="X216" s="328"/>
      <c r="Y216" s="329"/>
      <c r="Z216" s="336"/>
      <c r="AA216" s="337"/>
      <c r="AB216" s="337"/>
      <c r="AC216" s="337"/>
      <c r="AD216" s="338"/>
      <c r="AE216" s="336"/>
      <c r="AF216" s="337"/>
      <c r="AG216" s="337"/>
      <c r="AH216" s="337"/>
      <c r="AI216" s="337"/>
      <c r="AJ216" s="337"/>
      <c r="AK216" s="300" t="s">
        <v>18</v>
      </c>
      <c r="AL216" s="301"/>
      <c r="AM216" s="301"/>
      <c r="AN216" s="301"/>
      <c r="AO216" s="301"/>
      <c r="AP216" s="301"/>
      <c r="AQ216" s="301"/>
      <c r="AR216" s="301"/>
      <c r="AS216" s="301"/>
      <c r="AT216" s="301"/>
      <c r="AU216" s="301"/>
      <c r="AV216" s="301"/>
      <c r="AW216" s="301"/>
      <c r="AX216" s="302"/>
      <c r="AY216" s="407">
        <v>0.25</v>
      </c>
      <c r="AZ216" s="304"/>
      <c r="BA216" s="304"/>
      <c r="BB216" s="408"/>
      <c r="BC216" s="306">
        <f t="shared" si="24"/>
        <v>1</v>
      </c>
      <c r="BD216" s="307"/>
      <c r="BE216" s="307"/>
      <c r="BF216" s="308"/>
      <c r="BG216" s="309">
        <v>28961</v>
      </c>
      <c r="BH216" s="310"/>
      <c r="BI216" s="310"/>
      <c r="BJ216" s="311"/>
      <c r="BK216" s="312">
        <f t="shared" si="25"/>
        <v>7240.25</v>
      </c>
      <c r="BL216" s="313"/>
      <c r="BM216" s="313"/>
      <c r="BN216" s="313"/>
      <c r="BO216" s="313"/>
      <c r="BP216" s="314"/>
      <c r="BQ216" s="294"/>
      <c r="BR216" s="295"/>
      <c r="BS216" s="295"/>
      <c r="BT216" s="295"/>
      <c r="BU216" s="295"/>
      <c r="BV216" s="295"/>
      <c r="BW216" s="296"/>
      <c r="BX216" s="294"/>
      <c r="BY216" s="295"/>
      <c r="BZ216" s="295"/>
      <c r="CA216" s="295"/>
      <c r="CB216" s="295"/>
      <c r="CC216" s="296"/>
      <c r="CD216" s="294"/>
      <c r="CE216" s="295"/>
      <c r="CF216" s="295"/>
      <c r="CG216" s="295"/>
      <c r="CH216" s="295"/>
      <c r="CI216" s="296"/>
    </row>
    <row r="217" spans="1:87" ht="18" customHeight="1" thickBot="1" x14ac:dyDescent="0.3">
      <c r="A217" s="75"/>
      <c r="B217" s="327"/>
      <c r="C217" s="328"/>
      <c r="D217" s="328"/>
      <c r="E217" s="328"/>
      <c r="F217" s="328"/>
      <c r="G217" s="328"/>
      <c r="H217" s="328"/>
      <c r="I217" s="328"/>
      <c r="J217" s="328"/>
      <c r="K217" s="328"/>
      <c r="L217" s="328"/>
      <c r="M217" s="328"/>
      <c r="N217" s="328"/>
      <c r="O217" s="328"/>
      <c r="P217" s="328"/>
      <c r="Q217" s="328"/>
      <c r="R217" s="328"/>
      <c r="S217" s="328"/>
      <c r="T217" s="328"/>
      <c r="U217" s="328"/>
      <c r="V217" s="328"/>
      <c r="W217" s="328"/>
      <c r="X217" s="328"/>
      <c r="Y217" s="329"/>
      <c r="Z217" s="336"/>
      <c r="AA217" s="337"/>
      <c r="AB217" s="337"/>
      <c r="AC217" s="337"/>
      <c r="AD217" s="338"/>
      <c r="AE217" s="336"/>
      <c r="AF217" s="337"/>
      <c r="AG217" s="337"/>
      <c r="AH217" s="337"/>
      <c r="AI217" s="337"/>
      <c r="AJ217" s="337"/>
      <c r="AK217" s="392" t="s">
        <v>37</v>
      </c>
      <c r="AL217" s="393"/>
      <c r="AM217" s="393"/>
      <c r="AN217" s="393"/>
      <c r="AO217" s="393"/>
      <c r="AP217" s="393"/>
      <c r="AQ217" s="393"/>
      <c r="AR217" s="393"/>
      <c r="AS217" s="393"/>
      <c r="AT217" s="393"/>
      <c r="AU217" s="393"/>
      <c r="AV217" s="393"/>
      <c r="AW217" s="393"/>
      <c r="AX217" s="394"/>
      <c r="AY217" s="407">
        <v>0.25</v>
      </c>
      <c r="AZ217" s="304"/>
      <c r="BA217" s="304"/>
      <c r="BB217" s="408"/>
      <c r="BC217" s="306">
        <f t="shared" si="24"/>
        <v>1</v>
      </c>
      <c r="BD217" s="307"/>
      <c r="BE217" s="307"/>
      <c r="BF217" s="308"/>
      <c r="BG217" s="309">
        <v>11840</v>
      </c>
      <c r="BH217" s="310"/>
      <c r="BI217" s="310"/>
      <c r="BJ217" s="311"/>
      <c r="BK217" s="312">
        <f t="shared" si="25"/>
        <v>2960</v>
      </c>
      <c r="BL217" s="313"/>
      <c r="BM217" s="313"/>
      <c r="BN217" s="313"/>
      <c r="BO217" s="313"/>
      <c r="BP217" s="314"/>
      <c r="BQ217" s="294"/>
      <c r="BR217" s="295"/>
      <c r="BS217" s="295"/>
      <c r="BT217" s="295"/>
      <c r="BU217" s="295"/>
      <c r="BV217" s="295"/>
      <c r="BW217" s="296"/>
      <c r="BX217" s="294"/>
      <c r="BY217" s="295"/>
      <c r="BZ217" s="295"/>
      <c r="CA217" s="295"/>
      <c r="CB217" s="295"/>
      <c r="CC217" s="296"/>
      <c r="CD217" s="294"/>
      <c r="CE217" s="295"/>
      <c r="CF217" s="295"/>
      <c r="CG217" s="295"/>
      <c r="CH217" s="295"/>
      <c r="CI217" s="296"/>
    </row>
    <row r="218" spans="1:87" ht="18" customHeight="1" thickBot="1" x14ac:dyDescent="0.3">
      <c r="A218" s="75"/>
      <c r="B218" s="377"/>
      <c r="C218" s="378"/>
      <c r="D218" s="378"/>
      <c r="E218" s="378"/>
      <c r="F218" s="378"/>
      <c r="G218" s="378"/>
      <c r="H218" s="378"/>
      <c r="I218" s="378"/>
      <c r="J218" s="378"/>
      <c r="K218" s="378"/>
      <c r="L218" s="378"/>
      <c r="M218" s="378"/>
      <c r="N218" s="378"/>
      <c r="O218" s="378"/>
      <c r="P218" s="378"/>
      <c r="Q218" s="378"/>
      <c r="R218" s="378"/>
      <c r="S218" s="378"/>
      <c r="T218" s="378"/>
      <c r="U218" s="378"/>
      <c r="V218" s="378"/>
      <c r="W218" s="378"/>
      <c r="X218" s="378"/>
      <c r="Y218" s="378"/>
      <c r="Z218" s="378"/>
      <c r="AA218" s="378"/>
      <c r="AB218" s="378"/>
      <c r="AC218" s="378"/>
      <c r="AD218" s="378"/>
      <c r="AE218" s="378"/>
      <c r="AF218" s="378"/>
      <c r="AG218" s="378"/>
      <c r="AH218" s="378"/>
      <c r="AI218" s="378"/>
      <c r="AJ218" s="379"/>
      <c r="AK218" s="380" t="s">
        <v>3</v>
      </c>
      <c r="AL218" s="381"/>
      <c r="AM218" s="381"/>
      <c r="AN218" s="381"/>
      <c r="AO218" s="381"/>
      <c r="AP218" s="381"/>
      <c r="AQ218" s="381"/>
      <c r="AR218" s="381"/>
      <c r="AS218" s="381"/>
      <c r="AT218" s="381"/>
      <c r="AU218" s="381"/>
      <c r="AV218" s="381"/>
      <c r="AW218" s="381"/>
      <c r="AX218" s="381"/>
      <c r="AY218" s="382"/>
      <c r="AZ218" s="382"/>
      <c r="BA218" s="382"/>
      <c r="BB218" s="382"/>
      <c r="BC218" s="382"/>
      <c r="BD218" s="382"/>
      <c r="BE218" s="382"/>
      <c r="BF218" s="382"/>
      <c r="BG218" s="382"/>
      <c r="BH218" s="382"/>
      <c r="BI218" s="382"/>
      <c r="BJ218" s="383"/>
      <c r="BK218" s="384">
        <f>SUM(BK207:BK217)</f>
        <v>62246.5</v>
      </c>
      <c r="BL218" s="385"/>
      <c r="BM218" s="385"/>
      <c r="BN218" s="385"/>
      <c r="BO218" s="385"/>
      <c r="BP218" s="386"/>
      <c r="BQ218" s="387" t="s">
        <v>100</v>
      </c>
      <c r="BR218" s="388"/>
      <c r="BS218" s="388"/>
      <c r="BT218" s="388"/>
      <c r="BU218" s="388"/>
      <c r="BV218" s="388"/>
      <c r="BW218" s="388"/>
      <c r="BX218" s="388"/>
      <c r="BY218" s="388"/>
      <c r="BZ218" s="388"/>
      <c r="CA218" s="388"/>
      <c r="CB218" s="388"/>
      <c r="CC218" s="389"/>
      <c r="CD218" s="390">
        <f>+CD207*AE207</f>
        <v>297630.5882352941</v>
      </c>
      <c r="CE218" s="390"/>
      <c r="CF218" s="390"/>
      <c r="CG218" s="390"/>
      <c r="CH218" s="390"/>
      <c r="CI218" s="391"/>
    </row>
    <row r="219" spans="1:87" ht="18" customHeight="1" thickBot="1" x14ac:dyDescent="0.3">
      <c r="A219" s="75"/>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c r="AS219" s="76"/>
      <c r="AT219" s="76"/>
      <c r="AU219" s="76"/>
      <c r="AV219" s="76"/>
      <c r="AW219" s="76"/>
      <c r="AX219" s="76"/>
      <c r="AY219" s="77"/>
      <c r="AZ219" s="77"/>
      <c r="BA219" s="77"/>
      <c r="BB219" s="77"/>
      <c r="BC219" s="77"/>
      <c r="BD219" s="77"/>
      <c r="BE219" s="77"/>
      <c r="BF219" s="77"/>
      <c r="BG219" s="78"/>
      <c r="BH219" s="78"/>
      <c r="BI219" s="78"/>
      <c r="BJ219" s="78"/>
      <c r="BK219" s="79"/>
      <c r="BL219" s="79"/>
      <c r="BM219" s="79"/>
      <c r="BN219" s="79"/>
      <c r="BO219" s="79"/>
      <c r="BP219" s="79"/>
      <c r="BQ219" s="79"/>
      <c r="BR219" s="79"/>
      <c r="BS219" s="79"/>
      <c r="BT219" s="79"/>
      <c r="BU219" s="79"/>
      <c r="BV219" s="79"/>
      <c r="BW219" s="79"/>
      <c r="BX219" s="79"/>
      <c r="BY219" s="79"/>
      <c r="BZ219" s="79"/>
      <c r="CA219" s="79"/>
      <c r="CB219" s="79"/>
      <c r="CC219" s="79"/>
      <c r="CD219" s="79"/>
      <c r="CE219" s="79"/>
      <c r="CF219" s="79"/>
      <c r="CG219" s="79"/>
      <c r="CH219" s="79"/>
      <c r="CI219" s="79"/>
    </row>
    <row r="220" spans="1:87" ht="18" customHeight="1" x14ac:dyDescent="0.25">
      <c r="A220" s="75"/>
      <c r="B220" s="348" t="s">
        <v>0</v>
      </c>
      <c r="C220" s="349"/>
      <c r="D220" s="349"/>
      <c r="E220" s="349"/>
      <c r="F220" s="349"/>
      <c r="G220" s="349"/>
      <c r="H220" s="349"/>
      <c r="I220" s="349"/>
      <c r="J220" s="349"/>
      <c r="K220" s="349"/>
      <c r="L220" s="349"/>
      <c r="M220" s="349"/>
      <c r="N220" s="349"/>
      <c r="O220" s="349"/>
      <c r="P220" s="349"/>
      <c r="Q220" s="349"/>
      <c r="R220" s="349"/>
      <c r="S220" s="349"/>
      <c r="T220" s="349"/>
      <c r="U220" s="349"/>
      <c r="V220" s="349"/>
      <c r="W220" s="349"/>
      <c r="X220" s="349"/>
      <c r="Y220" s="350"/>
      <c r="Z220" s="348" t="s">
        <v>80</v>
      </c>
      <c r="AA220" s="349"/>
      <c r="AB220" s="349"/>
      <c r="AC220" s="349"/>
      <c r="AD220" s="350"/>
      <c r="AE220" s="357" t="s">
        <v>79</v>
      </c>
      <c r="AF220" s="358"/>
      <c r="AG220" s="358"/>
      <c r="AH220" s="358"/>
      <c r="AI220" s="358"/>
      <c r="AJ220" s="359"/>
      <c r="AK220" s="357" t="s">
        <v>81</v>
      </c>
      <c r="AL220" s="358"/>
      <c r="AM220" s="358"/>
      <c r="AN220" s="358"/>
      <c r="AO220" s="358"/>
      <c r="AP220" s="358"/>
      <c r="AQ220" s="358"/>
      <c r="AR220" s="358"/>
      <c r="AS220" s="358"/>
      <c r="AT220" s="358"/>
      <c r="AU220" s="358"/>
      <c r="AV220" s="358"/>
      <c r="AW220" s="358"/>
      <c r="AX220" s="359"/>
      <c r="AY220" s="357" t="s">
        <v>1</v>
      </c>
      <c r="AZ220" s="358"/>
      <c r="BA220" s="358"/>
      <c r="BB220" s="359"/>
      <c r="BC220" s="348" t="s">
        <v>104</v>
      </c>
      <c r="BD220" s="349"/>
      <c r="BE220" s="349"/>
      <c r="BF220" s="350"/>
      <c r="BG220" s="366" t="s">
        <v>82</v>
      </c>
      <c r="BH220" s="367"/>
      <c r="BI220" s="367"/>
      <c r="BJ220" s="368"/>
      <c r="BK220" s="315" t="s">
        <v>99</v>
      </c>
      <c r="BL220" s="316"/>
      <c r="BM220" s="316"/>
      <c r="BN220" s="316"/>
      <c r="BO220" s="316"/>
      <c r="BP220" s="317"/>
      <c r="BQ220" s="315" t="s">
        <v>83</v>
      </c>
      <c r="BR220" s="316"/>
      <c r="BS220" s="316"/>
      <c r="BT220" s="316"/>
      <c r="BU220" s="316"/>
      <c r="BV220" s="316"/>
      <c r="BW220" s="317"/>
      <c r="BX220" s="315" t="s">
        <v>84</v>
      </c>
      <c r="BY220" s="316"/>
      <c r="BZ220" s="316"/>
      <c r="CA220" s="316"/>
      <c r="CB220" s="316"/>
      <c r="CC220" s="317"/>
      <c r="CD220" s="315" t="s">
        <v>85</v>
      </c>
      <c r="CE220" s="316"/>
      <c r="CF220" s="316"/>
      <c r="CG220" s="316"/>
      <c r="CH220" s="316"/>
      <c r="CI220" s="317"/>
    </row>
    <row r="221" spans="1:87" ht="18" customHeight="1" x14ac:dyDescent="0.25">
      <c r="A221" s="75"/>
      <c r="B221" s="351"/>
      <c r="C221" s="352"/>
      <c r="D221" s="352"/>
      <c r="E221" s="352"/>
      <c r="F221" s="352"/>
      <c r="G221" s="352"/>
      <c r="H221" s="352"/>
      <c r="I221" s="352"/>
      <c r="J221" s="352"/>
      <c r="K221" s="352"/>
      <c r="L221" s="352"/>
      <c r="M221" s="352"/>
      <c r="N221" s="352"/>
      <c r="O221" s="352"/>
      <c r="P221" s="352"/>
      <c r="Q221" s="352"/>
      <c r="R221" s="352"/>
      <c r="S221" s="352"/>
      <c r="T221" s="352"/>
      <c r="U221" s="352"/>
      <c r="V221" s="352"/>
      <c r="W221" s="352"/>
      <c r="X221" s="352"/>
      <c r="Y221" s="353"/>
      <c r="Z221" s="351"/>
      <c r="AA221" s="352"/>
      <c r="AB221" s="352"/>
      <c r="AC221" s="352"/>
      <c r="AD221" s="353"/>
      <c r="AE221" s="360"/>
      <c r="AF221" s="361"/>
      <c r="AG221" s="361"/>
      <c r="AH221" s="361"/>
      <c r="AI221" s="361"/>
      <c r="AJ221" s="362"/>
      <c r="AK221" s="360"/>
      <c r="AL221" s="361"/>
      <c r="AM221" s="361"/>
      <c r="AN221" s="361"/>
      <c r="AO221" s="361"/>
      <c r="AP221" s="361"/>
      <c r="AQ221" s="361"/>
      <c r="AR221" s="361"/>
      <c r="AS221" s="361"/>
      <c r="AT221" s="361"/>
      <c r="AU221" s="361"/>
      <c r="AV221" s="361"/>
      <c r="AW221" s="361"/>
      <c r="AX221" s="362"/>
      <c r="AY221" s="360"/>
      <c r="AZ221" s="361"/>
      <c r="BA221" s="361"/>
      <c r="BB221" s="362"/>
      <c r="BC221" s="351"/>
      <c r="BD221" s="352"/>
      <c r="BE221" s="352"/>
      <c r="BF221" s="353"/>
      <c r="BG221" s="369"/>
      <c r="BH221" s="370"/>
      <c r="BI221" s="370"/>
      <c r="BJ221" s="371"/>
      <c r="BK221" s="318"/>
      <c r="BL221" s="319"/>
      <c r="BM221" s="319"/>
      <c r="BN221" s="319"/>
      <c r="BO221" s="319"/>
      <c r="BP221" s="320"/>
      <c r="BQ221" s="318"/>
      <c r="BR221" s="319"/>
      <c r="BS221" s="319"/>
      <c r="BT221" s="319"/>
      <c r="BU221" s="319"/>
      <c r="BV221" s="319"/>
      <c r="BW221" s="320"/>
      <c r="BX221" s="318"/>
      <c r="BY221" s="319"/>
      <c r="BZ221" s="319"/>
      <c r="CA221" s="319"/>
      <c r="CB221" s="319"/>
      <c r="CC221" s="320"/>
      <c r="CD221" s="318"/>
      <c r="CE221" s="319"/>
      <c r="CF221" s="319"/>
      <c r="CG221" s="319"/>
      <c r="CH221" s="319"/>
      <c r="CI221" s="320"/>
    </row>
    <row r="222" spans="1:87" ht="18" customHeight="1" thickBot="1" x14ac:dyDescent="0.3">
      <c r="A222" s="75"/>
      <c r="B222" s="354"/>
      <c r="C222" s="355"/>
      <c r="D222" s="355"/>
      <c r="E222" s="355"/>
      <c r="F222" s="355"/>
      <c r="G222" s="355"/>
      <c r="H222" s="355"/>
      <c r="I222" s="355"/>
      <c r="J222" s="355"/>
      <c r="K222" s="355"/>
      <c r="L222" s="355"/>
      <c r="M222" s="355"/>
      <c r="N222" s="355"/>
      <c r="O222" s="355"/>
      <c r="P222" s="355"/>
      <c r="Q222" s="355"/>
      <c r="R222" s="355"/>
      <c r="S222" s="355"/>
      <c r="T222" s="355"/>
      <c r="U222" s="355"/>
      <c r="V222" s="355"/>
      <c r="W222" s="355"/>
      <c r="X222" s="355"/>
      <c r="Y222" s="356"/>
      <c r="Z222" s="354"/>
      <c r="AA222" s="355"/>
      <c r="AB222" s="355"/>
      <c r="AC222" s="355"/>
      <c r="AD222" s="356"/>
      <c r="AE222" s="363"/>
      <c r="AF222" s="364"/>
      <c r="AG222" s="364"/>
      <c r="AH222" s="364"/>
      <c r="AI222" s="364"/>
      <c r="AJ222" s="365"/>
      <c r="AK222" s="360"/>
      <c r="AL222" s="361"/>
      <c r="AM222" s="361"/>
      <c r="AN222" s="361"/>
      <c r="AO222" s="361"/>
      <c r="AP222" s="361"/>
      <c r="AQ222" s="361"/>
      <c r="AR222" s="361"/>
      <c r="AS222" s="361"/>
      <c r="AT222" s="361"/>
      <c r="AU222" s="361"/>
      <c r="AV222" s="361"/>
      <c r="AW222" s="361"/>
      <c r="AX222" s="362"/>
      <c r="AY222" s="360"/>
      <c r="AZ222" s="361"/>
      <c r="BA222" s="361"/>
      <c r="BB222" s="362"/>
      <c r="BC222" s="351"/>
      <c r="BD222" s="352"/>
      <c r="BE222" s="352"/>
      <c r="BF222" s="353"/>
      <c r="BG222" s="369"/>
      <c r="BH222" s="370"/>
      <c r="BI222" s="370"/>
      <c r="BJ222" s="371"/>
      <c r="BK222" s="318"/>
      <c r="BL222" s="319"/>
      <c r="BM222" s="319"/>
      <c r="BN222" s="319"/>
      <c r="BO222" s="319"/>
      <c r="BP222" s="320"/>
      <c r="BQ222" s="321"/>
      <c r="BR222" s="322"/>
      <c r="BS222" s="322"/>
      <c r="BT222" s="322"/>
      <c r="BU222" s="322"/>
      <c r="BV222" s="322"/>
      <c r="BW222" s="323"/>
      <c r="BX222" s="321"/>
      <c r="BY222" s="322"/>
      <c r="BZ222" s="322"/>
      <c r="CA222" s="322"/>
      <c r="CB222" s="322"/>
      <c r="CC222" s="323"/>
      <c r="CD222" s="321"/>
      <c r="CE222" s="322"/>
      <c r="CF222" s="322"/>
      <c r="CG222" s="322"/>
      <c r="CH222" s="322"/>
      <c r="CI222" s="323"/>
    </row>
    <row r="223" spans="1:87" ht="18" customHeight="1" x14ac:dyDescent="0.25">
      <c r="A223" s="75"/>
      <c r="B223" s="324" t="s">
        <v>398</v>
      </c>
      <c r="C223" s="325"/>
      <c r="D223" s="325"/>
      <c r="E223" s="325"/>
      <c r="F223" s="325"/>
      <c r="G223" s="325"/>
      <c r="H223" s="325"/>
      <c r="I223" s="325"/>
      <c r="J223" s="325"/>
      <c r="K223" s="325"/>
      <c r="L223" s="325"/>
      <c r="M223" s="325"/>
      <c r="N223" s="325"/>
      <c r="O223" s="325"/>
      <c r="P223" s="325"/>
      <c r="Q223" s="325"/>
      <c r="R223" s="325"/>
      <c r="S223" s="325"/>
      <c r="T223" s="325"/>
      <c r="U223" s="325"/>
      <c r="V223" s="325"/>
      <c r="W223" s="325"/>
      <c r="X223" s="325"/>
      <c r="Y223" s="326"/>
      <c r="Z223" s="333" t="s">
        <v>415</v>
      </c>
      <c r="AA223" s="334"/>
      <c r="AB223" s="334"/>
      <c r="AC223" s="334"/>
      <c r="AD223" s="335"/>
      <c r="AE223" s="333">
        <v>1</v>
      </c>
      <c r="AF223" s="334"/>
      <c r="AG223" s="334"/>
      <c r="AH223" s="334"/>
      <c r="AI223" s="334"/>
      <c r="AJ223" s="334"/>
      <c r="AK223" s="342" t="s">
        <v>41</v>
      </c>
      <c r="AL223" s="343"/>
      <c r="AM223" s="343"/>
      <c r="AN223" s="343"/>
      <c r="AO223" s="343"/>
      <c r="AP223" s="343"/>
      <c r="AQ223" s="343"/>
      <c r="AR223" s="343"/>
      <c r="AS223" s="343"/>
      <c r="AT223" s="343"/>
      <c r="AU223" s="343"/>
      <c r="AV223" s="343"/>
      <c r="AW223" s="343"/>
      <c r="AX223" s="344"/>
      <c r="AY223" s="409">
        <v>4</v>
      </c>
      <c r="AZ223" s="346"/>
      <c r="BA223" s="346"/>
      <c r="BB223" s="410"/>
      <c r="BC223" s="345">
        <f>+$AE$223*AY223</f>
        <v>4</v>
      </c>
      <c r="BD223" s="346"/>
      <c r="BE223" s="346"/>
      <c r="BF223" s="347"/>
      <c r="BG223" s="285">
        <v>22629</v>
      </c>
      <c r="BH223" s="286"/>
      <c r="BI223" s="286"/>
      <c r="BJ223" s="287"/>
      <c r="BK223" s="288">
        <f>+AY223*BG223</f>
        <v>90516</v>
      </c>
      <c r="BL223" s="289"/>
      <c r="BM223" s="289"/>
      <c r="BN223" s="289"/>
      <c r="BO223" s="289"/>
      <c r="BP223" s="290"/>
      <c r="BQ223" s="291">
        <v>100000</v>
      </c>
      <c r="BR223" s="292"/>
      <c r="BS223" s="292"/>
      <c r="BT223" s="292"/>
      <c r="BU223" s="292"/>
      <c r="BV223" s="292"/>
      <c r="BW223" s="293"/>
      <c r="BX223" s="291">
        <f>+(((BK234+BQ223)*15)/85)</f>
        <v>193401.88235294117</v>
      </c>
      <c r="BY223" s="292"/>
      <c r="BZ223" s="292"/>
      <c r="CA223" s="292"/>
      <c r="CB223" s="292"/>
      <c r="CC223" s="293"/>
      <c r="CD223" s="291">
        <f>+BK234+BQ223+BX223</f>
        <v>1289345.8823529412</v>
      </c>
      <c r="CE223" s="292"/>
      <c r="CF223" s="292"/>
      <c r="CG223" s="292"/>
      <c r="CH223" s="292"/>
      <c r="CI223" s="293"/>
    </row>
    <row r="224" spans="1:87" ht="18" customHeight="1" x14ac:dyDescent="0.25">
      <c r="A224" s="75"/>
      <c r="B224" s="327"/>
      <c r="C224" s="328"/>
      <c r="D224" s="328"/>
      <c r="E224" s="328"/>
      <c r="F224" s="328"/>
      <c r="G224" s="328"/>
      <c r="H224" s="328"/>
      <c r="I224" s="328"/>
      <c r="J224" s="328"/>
      <c r="K224" s="328"/>
      <c r="L224" s="328"/>
      <c r="M224" s="328"/>
      <c r="N224" s="328"/>
      <c r="O224" s="328"/>
      <c r="P224" s="328"/>
      <c r="Q224" s="328"/>
      <c r="R224" s="328"/>
      <c r="S224" s="328"/>
      <c r="T224" s="328"/>
      <c r="U224" s="328"/>
      <c r="V224" s="328"/>
      <c r="W224" s="328"/>
      <c r="X224" s="328"/>
      <c r="Y224" s="329"/>
      <c r="Z224" s="336"/>
      <c r="AA224" s="337"/>
      <c r="AB224" s="337"/>
      <c r="AC224" s="337"/>
      <c r="AD224" s="338"/>
      <c r="AE224" s="336"/>
      <c r="AF224" s="337"/>
      <c r="AG224" s="337"/>
      <c r="AH224" s="337"/>
      <c r="AI224" s="337"/>
      <c r="AJ224" s="337"/>
      <c r="AK224" s="300" t="s">
        <v>23</v>
      </c>
      <c r="AL224" s="301"/>
      <c r="AM224" s="301"/>
      <c r="AN224" s="301"/>
      <c r="AO224" s="301"/>
      <c r="AP224" s="301"/>
      <c r="AQ224" s="301"/>
      <c r="AR224" s="301"/>
      <c r="AS224" s="301"/>
      <c r="AT224" s="301"/>
      <c r="AU224" s="301"/>
      <c r="AV224" s="301"/>
      <c r="AW224" s="301"/>
      <c r="AX224" s="302"/>
      <c r="AY224" s="407">
        <v>4</v>
      </c>
      <c r="AZ224" s="304"/>
      <c r="BA224" s="304"/>
      <c r="BB224" s="408"/>
      <c r="BC224" s="306">
        <f t="shared" ref="BC224:BC233" si="26">+$AE$223*AY224</f>
        <v>4</v>
      </c>
      <c r="BD224" s="307"/>
      <c r="BE224" s="307"/>
      <c r="BF224" s="308"/>
      <c r="BG224" s="309">
        <v>7925</v>
      </c>
      <c r="BH224" s="310"/>
      <c r="BI224" s="310"/>
      <c r="BJ224" s="311"/>
      <c r="BK224" s="312">
        <f t="shared" ref="BK224:BK233" si="27">+AY224*BG224</f>
        <v>31700</v>
      </c>
      <c r="BL224" s="313"/>
      <c r="BM224" s="313"/>
      <c r="BN224" s="313"/>
      <c r="BO224" s="313"/>
      <c r="BP224" s="314"/>
      <c r="BQ224" s="294"/>
      <c r="BR224" s="295"/>
      <c r="BS224" s="295"/>
      <c r="BT224" s="295"/>
      <c r="BU224" s="295"/>
      <c r="BV224" s="295"/>
      <c r="BW224" s="296"/>
      <c r="BX224" s="294"/>
      <c r="BY224" s="295"/>
      <c r="BZ224" s="295"/>
      <c r="CA224" s="295"/>
      <c r="CB224" s="295"/>
      <c r="CC224" s="296"/>
      <c r="CD224" s="294"/>
      <c r="CE224" s="295"/>
      <c r="CF224" s="295"/>
      <c r="CG224" s="295"/>
      <c r="CH224" s="295"/>
      <c r="CI224" s="296"/>
    </row>
    <row r="225" spans="1:87" ht="18" customHeight="1" x14ac:dyDescent="0.25">
      <c r="A225" s="75"/>
      <c r="B225" s="327"/>
      <c r="C225" s="328"/>
      <c r="D225" s="328"/>
      <c r="E225" s="328"/>
      <c r="F225" s="328"/>
      <c r="G225" s="328"/>
      <c r="H225" s="328"/>
      <c r="I225" s="328"/>
      <c r="J225" s="328"/>
      <c r="K225" s="328"/>
      <c r="L225" s="328"/>
      <c r="M225" s="328"/>
      <c r="N225" s="328"/>
      <c r="O225" s="328"/>
      <c r="P225" s="328"/>
      <c r="Q225" s="328"/>
      <c r="R225" s="328"/>
      <c r="S225" s="328"/>
      <c r="T225" s="328"/>
      <c r="U225" s="328"/>
      <c r="V225" s="328"/>
      <c r="W225" s="328"/>
      <c r="X225" s="328"/>
      <c r="Y225" s="329"/>
      <c r="Z225" s="336"/>
      <c r="AA225" s="337"/>
      <c r="AB225" s="337"/>
      <c r="AC225" s="337"/>
      <c r="AD225" s="338"/>
      <c r="AE225" s="336"/>
      <c r="AF225" s="337"/>
      <c r="AG225" s="337"/>
      <c r="AH225" s="337"/>
      <c r="AI225" s="337"/>
      <c r="AJ225" s="337"/>
      <c r="AK225" s="300" t="s">
        <v>527</v>
      </c>
      <c r="AL225" s="301"/>
      <c r="AM225" s="301"/>
      <c r="AN225" s="301"/>
      <c r="AO225" s="301"/>
      <c r="AP225" s="301"/>
      <c r="AQ225" s="301"/>
      <c r="AR225" s="301"/>
      <c r="AS225" s="301"/>
      <c r="AT225" s="301"/>
      <c r="AU225" s="301"/>
      <c r="AV225" s="301"/>
      <c r="AW225" s="301"/>
      <c r="AX225" s="302"/>
      <c r="AY225" s="407">
        <v>8</v>
      </c>
      <c r="AZ225" s="304"/>
      <c r="BA225" s="304"/>
      <c r="BB225" s="408"/>
      <c r="BC225" s="306">
        <f t="shared" si="26"/>
        <v>8</v>
      </c>
      <c r="BD225" s="307"/>
      <c r="BE225" s="307"/>
      <c r="BF225" s="308"/>
      <c r="BG225" s="309">
        <v>18911</v>
      </c>
      <c r="BH225" s="310"/>
      <c r="BI225" s="310"/>
      <c r="BJ225" s="311"/>
      <c r="BK225" s="312">
        <f t="shared" si="27"/>
        <v>151288</v>
      </c>
      <c r="BL225" s="313"/>
      <c r="BM225" s="313"/>
      <c r="BN225" s="313"/>
      <c r="BO225" s="313"/>
      <c r="BP225" s="314"/>
      <c r="BQ225" s="294"/>
      <c r="BR225" s="295"/>
      <c r="BS225" s="295"/>
      <c r="BT225" s="295"/>
      <c r="BU225" s="295"/>
      <c r="BV225" s="295"/>
      <c r="BW225" s="296"/>
      <c r="BX225" s="294"/>
      <c r="BY225" s="295"/>
      <c r="BZ225" s="295"/>
      <c r="CA225" s="295"/>
      <c r="CB225" s="295"/>
      <c r="CC225" s="296"/>
      <c r="CD225" s="294"/>
      <c r="CE225" s="295"/>
      <c r="CF225" s="295"/>
      <c r="CG225" s="295"/>
      <c r="CH225" s="295"/>
      <c r="CI225" s="296"/>
    </row>
    <row r="226" spans="1:87" ht="18" customHeight="1" x14ac:dyDescent="0.25">
      <c r="A226" s="75"/>
      <c r="B226" s="327"/>
      <c r="C226" s="328"/>
      <c r="D226" s="328"/>
      <c r="E226" s="328"/>
      <c r="F226" s="328"/>
      <c r="G226" s="328"/>
      <c r="H226" s="328"/>
      <c r="I226" s="328"/>
      <c r="J226" s="328"/>
      <c r="K226" s="328"/>
      <c r="L226" s="328"/>
      <c r="M226" s="328"/>
      <c r="N226" s="328"/>
      <c r="O226" s="328"/>
      <c r="P226" s="328"/>
      <c r="Q226" s="328"/>
      <c r="R226" s="328"/>
      <c r="S226" s="328"/>
      <c r="T226" s="328"/>
      <c r="U226" s="328"/>
      <c r="V226" s="328"/>
      <c r="W226" s="328"/>
      <c r="X226" s="328"/>
      <c r="Y226" s="329"/>
      <c r="Z226" s="336"/>
      <c r="AA226" s="337"/>
      <c r="AB226" s="337"/>
      <c r="AC226" s="337"/>
      <c r="AD226" s="338"/>
      <c r="AE226" s="336"/>
      <c r="AF226" s="337"/>
      <c r="AG226" s="337"/>
      <c r="AH226" s="337"/>
      <c r="AI226" s="337"/>
      <c r="AJ226" s="337"/>
      <c r="AK226" s="300" t="s">
        <v>13</v>
      </c>
      <c r="AL226" s="301"/>
      <c r="AM226" s="301"/>
      <c r="AN226" s="301"/>
      <c r="AO226" s="301"/>
      <c r="AP226" s="301"/>
      <c r="AQ226" s="301"/>
      <c r="AR226" s="301"/>
      <c r="AS226" s="301"/>
      <c r="AT226" s="301"/>
      <c r="AU226" s="301"/>
      <c r="AV226" s="301"/>
      <c r="AW226" s="301"/>
      <c r="AX226" s="302"/>
      <c r="AY226" s="407">
        <v>4</v>
      </c>
      <c r="AZ226" s="304"/>
      <c r="BA226" s="304"/>
      <c r="BB226" s="408"/>
      <c r="BC226" s="306">
        <f t="shared" si="26"/>
        <v>4</v>
      </c>
      <c r="BD226" s="307"/>
      <c r="BE226" s="307"/>
      <c r="BF226" s="308"/>
      <c r="BG226" s="309">
        <v>40826</v>
      </c>
      <c r="BH226" s="310"/>
      <c r="BI226" s="310"/>
      <c r="BJ226" s="311"/>
      <c r="BK226" s="312">
        <f t="shared" si="27"/>
        <v>163304</v>
      </c>
      <c r="BL226" s="313"/>
      <c r="BM226" s="313"/>
      <c r="BN226" s="313"/>
      <c r="BO226" s="313"/>
      <c r="BP226" s="314"/>
      <c r="BQ226" s="294"/>
      <c r="BR226" s="295"/>
      <c r="BS226" s="295"/>
      <c r="BT226" s="295"/>
      <c r="BU226" s="295"/>
      <c r="BV226" s="295"/>
      <c r="BW226" s="296"/>
      <c r="BX226" s="294"/>
      <c r="BY226" s="295"/>
      <c r="BZ226" s="295"/>
      <c r="CA226" s="295"/>
      <c r="CB226" s="295"/>
      <c r="CC226" s="296"/>
      <c r="CD226" s="294"/>
      <c r="CE226" s="295"/>
      <c r="CF226" s="295"/>
      <c r="CG226" s="295"/>
      <c r="CH226" s="295"/>
      <c r="CI226" s="296"/>
    </row>
    <row r="227" spans="1:87" ht="18" customHeight="1" x14ac:dyDescent="0.25">
      <c r="A227" s="75"/>
      <c r="B227" s="327"/>
      <c r="C227" s="328"/>
      <c r="D227" s="328"/>
      <c r="E227" s="328"/>
      <c r="F227" s="328"/>
      <c r="G227" s="328"/>
      <c r="H227" s="328"/>
      <c r="I227" s="328"/>
      <c r="J227" s="328"/>
      <c r="K227" s="328"/>
      <c r="L227" s="328"/>
      <c r="M227" s="328"/>
      <c r="N227" s="328"/>
      <c r="O227" s="328"/>
      <c r="P227" s="328"/>
      <c r="Q227" s="328"/>
      <c r="R227" s="328"/>
      <c r="S227" s="328"/>
      <c r="T227" s="328"/>
      <c r="U227" s="328"/>
      <c r="V227" s="328"/>
      <c r="W227" s="328"/>
      <c r="X227" s="328"/>
      <c r="Y227" s="329"/>
      <c r="Z227" s="336"/>
      <c r="AA227" s="337"/>
      <c r="AB227" s="337"/>
      <c r="AC227" s="337"/>
      <c r="AD227" s="338"/>
      <c r="AE227" s="336"/>
      <c r="AF227" s="337"/>
      <c r="AG227" s="337"/>
      <c r="AH227" s="337"/>
      <c r="AI227" s="337"/>
      <c r="AJ227" s="337"/>
      <c r="AK227" s="300" t="s">
        <v>40</v>
      </c>
      <c r="AL227" s="301"/>
      <c r="AM227" s="301"/>
      <c r="AN227" s="301"/>
      <c r="AO227" s="301"/>
      <c r="AP227" s="301"/>
      <c r="AQ227" s="301"/>
      <c r="AR227" s="301"/>
      <c r="AS227" s="301"/>
      <c r="AT227" s="301"/>
      <c r="AU227" s="301"/>
      <c r="AV227" s="301"/>
      <c r="AW227" s="301"/>
      <c r="AX227" s="302"/>
      <c r="AY227" s="407">
        <v>4</v>
      </c>
      <c r="AZ227" s="304"/>
      <c r="BA227" s="304"/>
      <c r="BB227" s="408"/>
      <c r="BC227" s="306">
        <f t="shared" si="26"/>
        <v>4</v>
      </c>
      <c r="BD227" s="307"/>
      <c r="BE227" s="307"/>
      <c r="BF227" s="308"/>
      <c r="BG227" s="309">
        <v>26988</v>
      </c>
      <c r="BH227" s="310"/>
      <c r="BI227" s="310"/>
      <c r="BJ227" s="311"/>
      <c r="BK227" s="312">
        <f t="shared" si="27"/>
        <v>107952</v>
      </c>
      <c r="BL227" s="313"/>
      <c r="BM227" s="313"/>
      <c r="BN227" s="313"/>
      <c r="BO227" s="313"/>
      <c r="BP227" s="314"/>
      <c r="BQ227" s="294"/>
      <c r="BR227" s="295"/>
      <c r="BS227" s="295"/>
      <c r="BT227" s="295"/>
      <c r="BU227" s="295"/>
      <c r="BV227" s="295"/>
      <c r="BW227" s="296"/>
      <c r="BX227" s="294"/>
      <c r="BY227" s="295"/>
      <c r="BZ227" s="295"/>
      <c r="CA227" s="295"/>
      <c r="CB227" s="295"/>
      <c r="CC227" s="296"/>
      <c r="CD227" s="294"/>
      <c r="CE227" s="295"/>
      <c r="CF227" s="295"/>
      <c r="CG227" s="295"/>
      <c r="CH227" s="295"/>
      <c r="CI227" s="296"/>
    </row>
    <row r="228" spans="1:87" ht="18" customHeight="1" x14ac:dyDescent="0.25">
      <c r="A228" s="75"/>
      <c r="B228" s="327"/>
      <c r="C228" s="328"/>
      <c r="D228" s="328"/>
      <c r="E228" s="328"/>
      <c r="F228" s="328"/>
      <c r="G228" s="328"/>
      <c r="H228" s="328"/>
      <c r="I228" s="328"/>
      <c r="J228" s="328"/>
      <c r="K228" s="328"/>
      <c r="L228" s="328"/>
      <c r="M228" s="328"/>
      <c r="N228" s="328"/>
      <c r="O228" s="328"/>
      <c r="P228" s="328"/>
      <c r="Q228" s="328"/>
      <c r="R228" s="328"/>
      <c r="S228" s="328"/>
      <c r="T228" s="328"/>
      <c r="U228" s="328"/>
      <c r="V228" s="328"/>
      <c r="W228" s="328"/>
      <c r="X228" s="328"/>
      <c r="Y228" s="329"/>
      <c r="Z228" s="336"/>
      <c r="AA228" s="337"/>
      <c r="AB228" s="337"/>
      <c r="AC228" s="337"/>
      <c r="AD228" s="338"/>
      <c r="AE228" s="336"/>
      <c r="AF228" s="337"/>
      <c r="AG228" s="337"/>
      <c r="AH228" s="337"/>
      <c r="AI228" s="337"/>
      <c r="AJ228" s="337"/>
      <c r="AK228" s="300" t="s">
        <v>528</v>
      </c>
      <c r="AL228" s="301"/>
      <c r="AM228" s="301"/>
      <c r="AN228" s="301"/>
      <c r="AO228" s="301"/>
      <c r="AP228" s="301"/>
      <c r="AQ228" s="301"/>
      <c r="AR228" s="301"/>
      <c r="AS228" s="301"/>
      <c r="AT228" s="301"/>
      <c r="AU228" s="301"/>
      <c r="AV228" s="301"/>
      <c r="AW228" s="301"/>
      <c r="AX228" s="302"/>
      <c r="AY228" s="407">
        <v>4</v>
      </c>
      <c r="AZ228" s="304"/>
      <c r="BA228" s="304"/>
      <c r="BB228" s="408"/>
      <c r="BC228" s="306">
        <f t="shared" si="26"/>
        <v>4</v>
      </c>
      <c r="BD228" s="307"/>
      <c r="BE228" s="307"/>
      <c r="BF228" s="308"/>
      <c r="BG228" s="309">
        <v>22530</v>
      </c>
      <c r="BH228" s="310"/>
      <c r="BI228" s="310"/>
      <c r="BJ228" s="311"/>
      <c r="BK228" s="312">
        <f t="shared" si="27"/>
        <v>90120</v>
      </c>
      <c r="BL228" s="313"/>
      <c r="BM228" s="313"/>
      <c r="BN228" s="313"/>
      <c r="BO228" s="313"/>
      <c r="BP228" s="314"/>
      <c r="BQ228" s="294"/>
      <c r="BR228" s="295"/>
      <c r="BS228" s="295"/>
      <c r="BT228" s="295"/>
      <c r="BU228" s="295"/>
      <c r="BV228" s="295"/>
      <c r="BW228" s="296"/>
      <c r="BX228" s="294"/>
      <c r="BY228" s="295"/>
      <c r="BZ228" s="295"/>
      <c r="CA228" s="295"/>
      <c r="CB228" s="295"/>
      <c r="CC228" s="296"/>
      <c r="CD228" s="294"/>
      <c r="CE228" s="295"/>
      <c r="CF228" s="295"/>
      <c r="CG228" s="295"/>
      <c r="CH228" s="295"/>
      <c r="CI228" s="296"/>
    </row>
    <row r="229" spans="1:87" ht="18" customHeight="1" x14ac:dyDescent="0.25">
      <c r="A229" s="75"/>
      <c r="B229" s="327"/>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9"/>
      <c r="Z229" s="336"/>
      <c r="AA229" s="337"/>
      <c r="AB229" s="337"/>
      <c r="AC229" s="337"/>
      <c r="AD229" s="338"/>
      <c r="AE229" s="336"/>
      <c r="AF229" s="337"/>
      <c r="AG229" s="337"/>
      <c r="AH229" s="337"/>
      <c r="AI229" s="337"/>
      <c r="AJ229" s="337"/>
      <c r="AK229" s="300" t="s">
        <v>529</v>
      </c>
      <c r="AL229" s="301"/>
      <c r="AM229" s="301"/>
      <c r="AN229" s="301"/>
      <c r="AO229" s="301"/>
      <c r="AP229" s="301"/>
      <c r="AQ229" s="301"/>
      <c r="AR229" s="301"/>
      <c r="AS229" s="301"/>
      <c r="AT229" s="301"/>
      <c r="AU229" s="301"/>
      <c r="AV229" s="301"/>
      <c r="AW229" s="301"/>
      <c r="AX229" s="302"/>
      <c r="AY229" s="407">
        <v>4</v>
      </c>
      <c r="AZ229" s="304"/>
      <c r="BA229" s="304"/>
      <c r="BB229" s="408"/>
      <c r="BC229" s="306">
        <f t="shared" si="26"/>
        <v>4</v>
      </c>
      <c r="BD229" s="307"/>
      <c r="BE229" s="307"/>
      <c r="BF229" s="308"/>
      <c r="BG229" s="309">
        <v>18911</v>
      </c>
      <c r="BH229" s="310"/>
      <c r="BI229" s="310"/>
      <c r="BJ229" s="311"/>
      <c r="BK229" s="312">
        <f t="shared" si="27"/>
        <v>75644</v>
      </c>
      <c r="BL229" s="313"/>
      <c r="BM229" s="313"/>
      <c r="BN229" s="313"/>
      <c r="BO229" s="313"/>
      <c r="BP229" s="314"/>
      <c r="BQ229" s="294"/>
      <c r="BR229" s="295"/>
      <c r="BS229" s="295"/>
      <c r="BT229" s="295"/>
      <c r="BU229" s="295"/>
      <c r="BV229" s="295"/>
      <c r="BW229" s="296"/>
      <c r="BX229" s="294"/>
      <c r="BY229" s="295"/>
      <c r="BZ229" s="295"/>
      <c r="CA229" s="295"/>
      <c r="CB229" s="295"/>
      <c r="CC229" s="296"/>
      <c r="CD229" s="294"/>
      <c r="CE229" s="295"/>
      <c r="CF229" s="295"/>
      <c r="CG229" s="295"/>
      <c r="CH229" s="295"/>
      <c r="CI229" s="296"/>
    </row>
    <row r="230" spans="1:87" ht="18" customHeight="1" x14ac:dyDescent="0.25">
      <c r="A230" s="75"/>
      <c r="B230" s="327"/>
      <c r="C230" s="328"/>
      <c r="D230" s="328"/>
      <c r="E230" s="328"/>
      <c r="F230" s="328"/>
      <c r="G230" s="328"/>
      <c r="H230" s="328"/>
      <c r="I230" s="328"/>
      <c r="J230" s="328"/>
      <c r="K230" s="328"/>
      <c r="L230" s="328"/>
      <c r="M230" s="328"/>
      <c r="N230" s="328"/>
      <c r="O230" s="328"/>
      <c r="P230" s="328"/>
      <c r="Q230" s="328"/>
      <c r="R230" s="328"/>
      <c r="S230" s="328"/>
      <c r="T230" s="328"/>
      <c r="U230" s="328"/>
      <c r="V230" s="328"/>
      <c r="W230" s="328"/>
      <c r="X230" s="328"/>
      <c r="Y230" s="329"/>
      <c r="Z230" s="336"/>
      <c r="AA230" s="337"/>
      <c r="AB230" s="337"/>
      <c r="AC230" s="337"/>
      <c r="AD230" s="338"/>
      <c r="AE230" s="336"/>
      <c r="AF230" s="337"/>
      <c r="AG230" s="337"/>
      <c r="AH230" s="337"/>
      <c r="AI230" s="337"/>
      <c r="AJ230" s="337"/>
      <c r="AK230" s="300" t="s">
        <v>526</v>
      </c>
      <c r="AL230" s="301"/>
      <c r="AM230" s="301"/>
      <c r="AN230" s="301"/>
      <c r="AO230" s="301"/>
      <c r="AP230" s="301"/>
      <c r="AQ230" s="301"/>
      <c r="AR230" s="301"/>
      <c r="AS230" s="301"/>
      <c r="AT230" s="301"/>
      <c r="AU230" s="301"/>
      <c r="AV230" s="301"/>
      <c r="AW230" s="301"/>
      <c r="AX230" s="302"/>
      <c r="AY230" s="407">
        <v>4</v>
      </c>
      <c r="AZ230" s="304"/>
      <c r="BA230" s="304"/>
      <c r="BB230" s="408"/>
      <c r="BC230" s="306">
        <f t="shared" si="26"/>
        <v>4</v>
      </c>
      <c r="BD230" s="307"/>
      <c r="BE230" s="307"/>
      <c r="BF230" s="308"/>
      <c r="BG230" s="309">
        <v>7925</v>
      </c>
      <c r="BH230" s="310"/>
      <c r="BI230" s="310"/>
      <c r="BJ230" s="311"/>
      <c r="BK230" s="312">
        <f t="shared" si="27"/>
        <v>31700</v>
      </c>
      <c r="BL230" s="313"/>
      <c r="BM230" s="313"/>
      <c r="BN230" s="313"/>
      <c r="BO230" s="313"/>
      <c r="BP230" s="314"/>
      <c r="BQ230" s="294"/>
      <c r="BR230" s="295"/>
      <c r="BS230" s="295"/>
      <c r="BT230" s="295"/>
      <c r="BU230" s="295"/>
      <c r="BV230" s="295"/>
      <c r="BW230" s="296"/>
      <c r="BX230" s="294"/>
      <c r="BY230" s="295"/>
      <c r="BZ230" s="295"/>
      <c r="CA230" s="295"/>
      <c r="CB230" s="295"/>
      <c r="CC230" s="296"/>
      <c r="CD230" s="294"/>
      <c r="CE230" s="295"/>
      <c r="CF230" s="295"/>
      <c r="CG230" s="295"/>
      <c r="CH230" s="295"/>
      <c r="CI230" s="296"/>
    </row>
    <row r="231" spans="1:87" ht="18" customHeight="1" x14ac:dyDescent="0.25">
      <c r="A231" s="75"/>
      <c r="B231" s="327"/>
      <c r="C231" s="328"/>
      <c r="D231" s="328"/>
      <c r="E231" s="328"/>
      <c r="F231" s="328"/>
      <c r="G231" s="328"/>
      <c r="H231" s="328"/>
      <c r="I231" s="328"/>
      <c r="J231" s="328"/>
      <c r="K231" s="328"/>
      <c r="L231" s="328"/>
      <c r="M231" s="328"/>
      <c r="N231" s="328"/>
      <c r="O231" s="328"/>
      <c r="P231" s="328"/>
      <c r="Q231" s="328"/>
      <c r="R231" s="328"/>
      <c r="S231" s="328"/>
      <c r="T231" s="328"/>
      <c r="U231" s="328"/>
      <c r="V231" s="328"/>
      <c r="W231" s="328"/>
      <c r="X231" s="328"/>
      <c r="Y231" s="329"/>
      <c r="Z231" s="336"/>
      <c r="AA231" s="337"/>
      <c r="AB231" s="337"/>
      <c r="AC231" s="337"/>
      <c r="AD231" s="338"/>
      <c r="AE231" s="336"/>
      <c r="AF231" s="337"/>
      <c r="AG231" s="337"/>
      <c r="AH231" s="337"/>
      <c r="AI231" s="337"/>
      <c r="AJ231" s="337"/>
      <c r="AK231" s="300" t="s">
        <v>530</v>
      </c>
      <c r="AL231" s="301"/>
      <c r="AM231" s="301"/>
      <c r="AN231" s="301"/>
      <c r="AO231" s="301"/>
      <c r="AP231" s="301"/>
      <c r="AQ231" s="301"/>
      <c r="AR231" s="301"/>
      <c r="AS231" s="301"/>
      <c r="AT231" s="301"/>
      <c r="AU231" s="301"/>
      <c r="AV231" s="301"/>
      <c r="AW231" s="301"/>
      <c r="AX231" s="302"/>
      <c r="AY231" s="407">
        <v>4</v>
      </c>
      <c r="AZ231" s="304"/>
      <c r="BA231" s="304"/>
      <c r="BB231" s="408"/>
      <c r="BC231" s="306">
        <f t="shared" si="26"/>
        <v>4</v>
      </c>
      <c r="BD231" s="307"/>
      <c r="BE231" s="307"/>
      <c r="BF231" s="308"/>
      <c r="BG231" s="309">
        <v>22629</v>
      </c>
      <c r="BH231" s="310"/>
      <c r="BI231" s="310"/>
      <c r="BJ231" s="311"/>
      <c r="BK231" s="312">
        <f t="shared" si="27"/>
        <v>90516</v>
      </c>
      <c r="BL231" s="313"/>
      <c r="BM231" s="313"/>
      <c r="BN231" s="313"/>
      <c r="BO231" s="313"/>
      <c r="BP231" s="314"/>
      <c r="BQ231" s="294"/>
      <c r="BR231" s="295"/>
      <c r="BS231" s="295"/>
      <c r="BT231" s="295"/>
      <c r="BU231" s="295"/>
      <c r="BV231" s="295"/>
      <c r="BW231" s="296"/>
      <c r="BX231" s="294"/>
      <c r="BY231" s="295"/>
      <c r="BZ231" s="295"/>
      <c r="CA231" s="295"/>
      <c r="CB231" s="295"/>
      <c r="CC231" s="296"/>
      <c r="CD231" s="294"/>
      <c r="CE231" s="295"/>
      <c r="CF231" s="295"/>
      <c r="CG231" s="295"/>
      <c r="CH231" s="295"/>
      <c r="CI231" s="296"/>
    </row>
    <row r="232" spans="1:87" ht="18" customHeight="1" x14ac:dyDescent="0.25">
      <c r="A232" s="75"/>
      <c r="B232" s="327"/>
      <c r="C232" s="328"/>
      <c r="D232" s="328"/>
      <c r="E232" s="328"/>
      <c r="F232" s="328"/>
      <c r="G232" s="328"/>
      <c r="H232" s="328"/>
      <c r="I232" s="328"/>
      <c r="J232" s="328"/>
      <c r="K232" s="328"/>
      <c r="L232" s="328"/>
      <c r="M232" s="328"/>
      <c r="N232" s="328"/>
      <c r="O232" s="328"/>
      <c r="P232" s="328"/>
      <c r="Q232" s="328"/>
      <c r="R232" s="328"/>
      <c r="S232" s="328"/>
      <c r="T232" s="328"/>
      <c r="U232" s="328"/>
      <c r="V232" s="328"/>
      <c r="W232" s="328"/>
      <c r="X232" s="328"/>
      <c r="Y232" s="329"/>
      <c r="Z232" s="336"/>
      <c r="AA232" s="337"/>
      <c r="AB232" s="337"/>
      <c r="AC232" s="337"/>
      <c r="AD232" s="338"/>
      <c r="AE232" s="336"/>
      <c r="AF232" s="337"/>
      <c r="AG232" s="337"/>
      <c r="AH232" s="337"/>
      <c r="AI232" s="337"/>
      <c r="AJ232" s="337"/>
      <c r="AK232" s="300" t="s">
        <v>18</v>
      </c>
      <c r="AL232" s="301"/>
      <c r="AM232" s="301"/>
      <c r="AN232" s="301"/>
      <c r="AO232" s="301"/>
      <c r="AP232" s="301"/>
      <c r="AQ232" s="301"/>
      <c r="AR232" s="301"/>
      <c r="AS232" s="301"/>
      <c r="AT232" s="301"/>
      <c r="AU232" s="301"/>
      <c r="AV232" s="301"/>
      <c r="AW232" s="301"/>
      <c r="AX232" s="302"/>
      <c r="AY232" s="407">
        <v>4</v>
      </c>
      <c r="AZ232" s="304"/>
      <c r="BA232" s="304"/>
      <c r="BB232" s="408"/>
      <c r="BC232" s="306">
        <f t="shared" si="26"/>
        <v>4</v>
      </c>
      <c r="BD232" s="307"/>
      <c r="BE232" s="307"/>
      <c r="BF232" s="308"/>
      <c r="BG232" s="309">
        <v>28961</v>
      </c>
      <c r="BH232" s="310"/>
      <c r="BI232" s="310"/>
      <c r="BJ232" s="311"/>
      <c r="BK232" s="312">
        <f t="shared" si="27"/>
        <v>115844</v>
      </c>
      <c r="BL232" s="313"/>
      <c r="BM232" s="313"/>
      <c r="BN232" s="313"/>
      <c r="BO232" s="313"/>
      <c r="BP232" s="314"/>
      <c r="BQ232" s="294"/>
      <c r="BR232" s="295"/>
      <c r="BS232" s="295"/>
      <c r="BT232" s="295"/>
      <c r="BU232" s="295"/>
      <c r="BV232" s="295"/>
      <c r="BW232" s="296"/>
      <c r="BX232" s="294"/>
      <c r="BY232" s="295"/>
      <c r="BZ232" s="295"/>
      <c r="CA232" s="295"/>
      <c r="CB232" s="295"/>
      <c r="CC232" s="296"/>
      <c r="CD232" s="294"/>
      <c r="CE232" s="295"/>
      <c r="CF232" s="295"/>
      <c r="CG232" s="295"/>
      <c r="CH232" s="295"/>
      <c r="CI232" s="296"/>
    </row>
    <row r="233" spans="1:87" ht="18" customHeight="1" thickBot="1" x14ac:dyDescent="0.3">
      <c r="A233" s="75"/>
      <c r="B233" s="327"/>
      <c r="C233" s="328"/>
      <c r="D233" s="328"/>
      <c r="E233" s="328"/>
      <c r="F233" s="328"/>
      <c r="G233" s="328"/>
      <c r="H233" s="328"/>
      <c r="I233" s="328"/>
      <c r="J233" s="328"/>
      <c r="K233" s="328"/>
      <c r="L233" s="328"/>
      <c r="M233" s="328"/>
      <c r="N233" s="328"/>
      <c r="O233" s="328"/>
      <c r="P233" s="328"/>
      <c r="Q233" s="328"/>
      <c r="R233" s="328"/>
      <c r="S233" s="328"/>
      <c r="T233" s="328"/>
      <c r="U233" s="328"/>
      <c r="V233" s="328"/>
      <c r="W233" s="328"/>
      <c r="X233" s="328"/>
      <c r="Y233" s="329"/>
      <c r="Z233" s="336"/>
      <c r="AA233" s="337"/>
      <c r="AB233" s="337"/>
      <c r="AC233" s="337"/>
      <c r="AD233" s="338"/>
      <c r="AE233" s="336"/>
      <c r="AF233" s="337"/>
      <c r="AG233" s="337"/>
      <c r="AH233" s="337"/>
      <c r="AI233" s="337"/>
      <c r="AJ233" s="337"/>
      <c r="AK233" s="392" t="s">
        <v>37</v>
      </c>
      <c r="AL233" s="393"/>
      <c r="AM233" s="393"/>
      <c r="AN233" s="393"/>
      <c r="AO233" s="393"/>
      <c r="AP233" s="393"/>
      <c r="AQ233" s="393"/>
      <c r="AR233" s="393"/>
      <c r="AS233" s="393"/>
      <c r="AT233" s="393"/>
      <c r="AU233" s="393"/>
      <c r="AV233" s="393"/>
      <c r="AW233" s="393"/>
      <c r="AX233" s="394"/>
      <c r="AY233" s="407">
        <v>4</v>
      </c>
      <c r="AZ233" s="304"/>
      <c r="BA233" s="304"/>
      <c r="BB233" s="408"/>
      <c r="BC233" s="306">
        <f t="shared" si="26"/>
        <v>4</v>
      </c>
      <c r="BD233" s="307"/>
      <c r="BE233" s="307"/>
      <c r="BF233" s="308"/>
      <c r="BG233" s="309">
        <v>11840</v>
      </c>
      <c r="BH233" s="310"/>
      <c r="BI233" s="310"/>
      <c r="BJ233" s="311"/>
      <c r="BK233" s="312">
        <f t="shared" si="27"/>
        <v>47360</v>
      </c>
      <c r="BL233" s="313"/>
      <c r="BM233" s="313"/>
      <c r="BN233" s="313"/>
      <c r="BO233" s="313"/>
      <c r="BP233" s="314"/>
      <c r="BQ233" s="294"/>
      <c r="BR233" s="295"/>
      <c r="BS233" s="295"/>
      <c r="BT233" s="295"/>
      <c r="BU233" s="295"/>
      <c r="BV233" s="295"/>
      <c r="BW233" s="296"/>
      <c r="BX233" s="294"/>
      <c r="BY233" s="295"/>
      <c r="BZ233" s="295"/>
      <c r="CA233" s="295"/>
      <c r="CB233" s="295"/>
      <c r="CC233" s="296"/>
      <c r="CD233" s="294"/>
      <c r="CE233" s="295"/>
      <c r="CF233" s="295"/>
      <c r="CG233" s="295"/>
      <c r="CH233" s="295"/>
      <c r="CI233" s="296"/>
    </row>
    <row r="234" spans="1:87" ht="18" customHeight="1" thickBot="1" x14ac:dyDescent="0.3">
      <c r="A234" s="75"/>
      <c r="B234" s="377"/>
      <c r="C234" s="378"/>
      <c r="D234" s="378"/>
      <c r="E234" s="378"/>
      <c r="F234" s="378"/>
      <c r="G234" s="378"/>
      <c r="H234" s="378"/>
      <c r="I234" s="378"/>
      <c r="J234" s="378"/>
      <c r="K234" s="378"/>
      <c r="L234" s="378"/>
      <c r="M234" s="378"/>
      <c r="N234" s="378"/>
      <c r="O234" s="378"/>
      <c r="P234" s="378"/>
      <c r="Q234" s="378"/>
      <c r="R234" s="378"/>
      <c r="S234" s="378"/>
      <c r="T234" s="378"/>
      <c r="U234" s="378"/>
      <c r="V234" s="378"/>
      <c r="W234" s="378"/>
      <c r="X234" s="378"/>
      <c r="Y234" s="378"/>
      <c r="Z234" s="378"/>
      <c r="AA234" s="378"/>
      <c r="AB234" s="378"/>
      <c r="AC234" s="378"/>
      <c r="AD234" s="378"/>
      <c r="AE234" s="378"/>
      <c r="AF234" s="378"/>
      <c r="AG234" s="378"/>
      <c r="AH234" s="378"/>
      <c r="AI234" s="378"/>
      <c r="AJ234" s="379"/>
      <c r="AK234" s="380" t="s">
        <v>3</v>
      </c>
      <c r="AL234" s="381"/>
      <c r="AM234" s="381"/>
      <c r="AN234" s="381"/>
      <c r="AO234" s="381"/>
      <c r="AP234" s="381"/>
      <c r="AQ234" s="381"/>
      <c r="AR234" s="381"/>
      <c r="AS234" s="381"/>
      <c r="AT234" s="381"/>
      <c r="AU234" s="381"/>
      <c r="AV234" s="381"/>
      <c r="AW234" s="381"/>
      <c r="AX234" s="381"/>
      <c r="AY234" s="382"/>
      <c r="AZ234" s="382"/>
      <c r="BA234" s="382"/>
      <c r="BB234" s="382"/>
      <c r="BC234" s="382"/>
      <c r="BD234" s="382"/>
      <c r="BE234" s="382"/>
      <c r="BF234" s="382"/>
      <c r="BG234" s="382"/>
      <c r="BH234" s="382"/>
      <c r="BI234" s="382"/>
      <c r="BJ234" s="383"/>
      <c r="BK234" s="384">
        <f>SUM(BK223:BK233)</f>
        <v>995944</v>
      </c>
      <c r="BL234" s="385"/>
      <c r="BM234" s="385"/>
      <c r="BN234" s="385"/>
      <c r="BO234" s="385"/>
      <c r="BP234" s="386"/>
      <c r="BQ234" s="387" t="s">
        <v>100</v>
      </c>
      <c r="BR234" s="388"/>
      <c r="BS234" s="388"/>
      <c r="BT234" s="388"/>
      <c r="BU234" s="388"/>
      <c r="BV234" s="388"/>
      <c r="BW234" s="388"/>
      <c r="BX234" s="388"/>
      <c r="BY234" s="388"/>
      <c r="BZ234" s="388"/>
      <c r="CA234" s="388"/>
      <c r="CB234" s="388"/>
      <c r="CC234" s="389"/>
      <c r="CD234" s="390">
        <f>+CD223*AE223</f>
        <v>1289345.8823529412</v>
      </c>
      <c r="CE234" s="390"/>
      <c r="CF234" s="390"/>
      <c r="CG234" s="390"/>
      <c r="CH234" s="390"/>
      <c r="CI234" s="391"/>
    </row>
    <row r="235" spans="1:87" ht="18" customHeight="1" thickBot="1" x14ac:dyDescent="0.3">
      <c r="A235" s="75"/>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BG235" s="78"/>
      <c r="BH235" s="78"/>
      <c r="BI235" s="78"/>
      <c r="BJ235" s="78"/>
      <c r="BK235" s="79"/>
      <c r="BL235" s="79"/>
      <c r="BM235" s="79"/>
      <c r="BN235" s="79"/>
      <c r="BO235" s="79"/>
      <c r="BP235" s="79"/>
      <c r="BQ235" s="79"/>
      <c r="BR235" s="79"/>
      <c r="BS235" s="79"/>
      <c r="BT235" s="79"/>
      <c r="BU235" s="79"/>
      <c r="BV235" s="79"/>
      <c r="BW235" s="79"/>
      <c r="BX235" s="79"/>
      <c r="BY235" s="79"/>
      <c r="BZ235" s="79"/>
      <c r="CA235" s="79"/>
      <c r="CB235" s="79"/>
      <c r="CC235" s="79"/>
      <c r="CD235" s="79"/>
      <c r="CE235" s="79"/>
      <c r="CF235" s="79"/>
      <c r="CG235" s="79"/>
      <c r="CH235" s="79"/>
      <c r="CI235" s="79"/>
    </row>
    <row r="236" spans="1:87" ht="18" customHeight="1" x14ac:dyDescent="0.25">
      <c r="A236" s="75"/>
      <c r="B236" s="348" t="s">
        <v>0</v>
      </c>
      <c r="C236" s="349"/>
      <c r="D236" s="349"/>
      <c r="E236" s="349"/>
      <c r="F236" s="349"/>
      <c r="G236" s="349"/>
      <c r="H236" s="349"/>
      <c r="I236" s="349"/>
      <c r="J236" s="349"/>
      <c r="K236" s="349"/>
      <c r="L236" s="349"/>
      <c r="M236" s="349"/>
      <c r="N236" s="349"/>
      <c r="O236" s="349"/>
      <c r="P236" s="349"/>
      <c r="Q236" s="349"/>
      <c r="R236" s="349"/>
      <c r="S236" s="349"/>
      <c r="T236" s="349"/>
      <c r="U236" s="349"/>
      <c r="V236" s="349"/>
      <c r="W236" s="349"/>
      <c r="X236" s="349"/>
      <c r="Y236" s="350"/>
      <c r="Z236" s="348" t="s">
        <v>80</v>
      </c>
      <c r="AA236" s="349"/>
      <c r="AB236" s="349"/>
      <c r="AC236" s="349"/>
      <c r="AD236" s="350"/>
      <c r="AE236" s="357" t="s">
        <v>79</v>
      </c>
      <c r="AF236" s="358"/>
      <c r="AG236" s="358"/>
      <c r="AH236" s="358"/>
      <c r="AI236" s="358"/>
      <c r="AJ236" s="359"/>
      <c r="AK236" s="357" t="s">
        <v>81</v>
      </c>
      <c r="AL236" s="358"/>
      <c r="AM236" s="358"/>
      <c r="AN236" s="358"/>
      <c r="AO236" s="358"/>
      <c r="AP236" s="358"/>
      <c r="AQ236" s="358"/>
      <c r="AR236" s="358"/>
      <c r="AS236" s="358"/>
      <c r="AT236" s="358"/>
      <c r="AU236" s="358"/>
      <c r="AV236" s="358"/>
      <c r="AW236" s="358"/>
      <c r="AX236" s="359"/>
      <c r="AY236" s="357" t="s">
        <v>1</v>
      </c>
      <c r="AZ236" s="358"/>
      <c r="BA236" s="358"/>
      <c r="BB236" s="359"/>
      <c r="BC236" s="348" t="s">
        <v>104</v>
      </c>
      <c r="BD236" s="349"/>
      <c r="BE236" s="349"/>
      <c r="BF236" s="350"/>
      <c r="BG236" s="366" t="s">
        <v>82</v>
      </c>
      <c r="BH236" s="367"/>
      <c r="BI236" s="367"/>
      <c r="BJ236" s="368"/>
      <c r="BK236" s="315" t="s">
        <v>99</v>
      </c>
      <c r="BL236" s="316"/>
      <c r="BM236" s="316"/>
      <c r="BN236" s="316"/>
      <c r="BO236" s="316"/>
      <c r="BP236" s="317"/>
      <c r="BQ236" s="315" t="s">
        <v>83</v>
      </c>
      <c r="BR236" s="316"/>
      <c r="BS236" s="316"/>
      <c r="BT236" s="316"/>
      <c r="BU236" s="316"/>
      <c r="BV236" s="316"/>
      <c r="BW236" s="317"/>
      <c r="BX236" s="315" t="s">
        <v>84</v>
      </c>
      <c r="BY236" s="316"/>
      <c r="BZ236" s="316"/>
      <c r="CA236" s="316"/>
      <c r="CB236" s="316"/>
      <c r="CC236" s="317"/>
      <c r="CD236" s="315" t="s">
        <v>85</v>
      </c>
      <c r="CE236" s="316"/>
      <c r="CF236" s="316"/>
      <c r="CG236" s="316"/>
      <c r="CH236" s="316"/>
      <c r="CI236" s="317"/>
    </row>
    <row r="237" spans="1:87" ht="18" customHeight="1" x14ac:dyDescent="0.25">
      <c r="A237" s="75"/>
      <c r="B237" s="351"/>
      <c r="C237" s="352"/>
      <c r="D237" s="352"/>
      <c r="E237" s="352"/>
      <c r="F237" s="352"/>
      <c r="G237" s="352"/>
      <c r="H237" s="352"/>
      <c r="I237" s="352"/>
      <c r="J237" s="352"/>
      <c r="K237" s="352"/>
      <c r="L237" s="352"/>
      <c r="M237" s="352"/>
      <c r="N237" s="352"/>
      <c r="O237" s="352"/>
      <c r="P237" s="352"/>
      <c r="Q237" s="352"/>
      <c r="R237" s="352"/>
      <c r="S237" s="352"/>
      <c r="T237" s="352"/>
      <c r="U237" s="352"/>
      <c r="V237" s="352"/>
      <c r="W237" s="352"/>
      <c r="X237" s="352"/>
      <c r="Y237" s="353"/>
      <c r="Z237" s="351"/>
      <c r="AA237" s="352"/>
      <c r="AB237" s="352"/>
      <c r="AC237" s="352"/>
      <c r="AD237" s="353"/>
      <c r="AE237" s="360"/>
      <c r="AF237" s="361"/>
      <c r="AG237" s="361"/>
      <c r="AH237" s="361"/>
      <c r="AI237" s="361"/>
      <c r="AJ237" s="362"/>
      <c r="AK237" s="360"/>
      <c r="AL237" s="361"/>
      <c r="AM237" s="361"/>
      <c r="AN237" s="361"/>
      <c r="AO237" s="361"/>
      <c r="AP237" s="361"/>
      <c r="AQ237" s="361"/>
      <c r="AR237" s="361"/>
      <c r="AS237" s="361"/>
      <c r="AT237" s="361"/>
      <c r="AU237" s="361"/>
      <c r="AV237" s="361"/>
      <c r="AW237" s="361"/>
      <c r="AX237" s="362"/>
      <c r="AY237" s="360"/>
      <c r="AZ237" s="361"/>
      <c r="BA237" s="361"/>
      <c r="BB237" s="362"/>
      <c r="BC237" s="351"/>
      <c r="BD237" s="352"/>
      <c r="BE237" s="352"/>
      <c r="BF237" s="353"/>
      <c r="BG237" s="369"/>
      <c r="BH237" s="370"/>
      <c r="BI237" s="370"/>
      <c r="BJ237" s="371"/>
      <c r="BK237" s="318"/>
      <c r="BL237" s="319"/>
      <c r="BM237" s="319"/>
      <c r="BN237" s="319"/>
      <c r="BO237" s="319"/>
      <c r="BP237" s="320"/>
      <c r="BQ237" s="318"/>
      <c r="BR237" s="319"/>
      <c r="BS237" s="319"/>
      <c r="BT237" s="319"/>
      <c r="BU237" s="319"/>
      <c r="BV237" s="319"/>
      <c r="BW237" s="320"/>
      <c r="BX237" s="318"/>
      <c r="BY237" s="319"/>
      <c r="BZ237" s="319"/>
      <c r="CA237" s="319"/>
      <c r="CB237" s="319"/>
      <c r="CC237" s="320"/>
      <c r="CD237" s="318"/>
      <c r="CE237" s="319"/>
      <c r="CF237" s="319"/>
      <c r="CG237" s="319"/>
      <c r="CH237" s="319"/>
      <c r="CI237" s="320"/>
    </row>
    <row r="238" spans="1:87" ht="18" customHeight="1" thickBot="1" x14ac:dyDescent="0.3">
      <c r="A238" s="75"/>
      <c r="B238" s="354"/>
      <c r="C238" s="355"/>
      <c r="D238" s="355"/>
      <c r="E238" s="355"/>
      <c r="F238" s="355"/>
      <c r="G238" s="355"/>
      <c r="H238" s="355"/>
      <c r="I238" s="355"/>
      <c r="J238" s="355"/>
      <c r="K238" s="355"/>
      <c r="L238" s="355"/>
      <c r="M238" s="355"/>
      <c r="N238" s="355"/>
      <c r="O238" s="355"/>
      <c r="P238" s="355"/>
      <c r="Q238" s="355"/>
      <c r="R238" s="355"/>
      <c r="S238" s="355"/>
      <c r="T238" s="355"/>
      <c r="U238" s="355"/>
      <c r="V238" s="355"/>
      <c r="W238" s="355"/>
      <c r="X238" s="355"/>
      <c r="Y238" s="356"/>
      <c r="Z238" s="354"/>
      <c r="AA238" s="355"/>
      <c r="AB238" s="355"/>
      <c r="AC238" s="355"/>
      <c r="AD238" s="356"/>
      <c r="AE238" s="363"/>
      <c r="AF238" s="364"/>
      <c r="AG238" s="364"/>
      <c r="AH238" s="364"/>
      <c r="AI238" s="364"/>
      <c r="AJ238" s="365"/>
      <c r="AK238" s="360"/>
      <c r="AL238" s="361"/>
      <c r="AM238" s="361"/>
      <c r="AN238" s="361"/>
      <c r="AO238" s="361"/>
      <c r="AP238" s="361"/>
      <c r="AQ238" s="361"/>
      <c r="AR238" s="361"/>
      <c r="AS238" s="361"/>
      <c r="AT238" s="361"/>
      <c r="AU238" s="361"/>
      <c r="AV238" s="361"/>
      <c r="AW238" s="361"/>
      <c r="AX238" s="362"/>
      <c r="AY238" s="360"/>
      <c r="AZ238" s="361"/>
      <c r="BA238" s="361"/>
      <c r="BB238" s="362"/>
      <c r="BC238" s="351"/>
      <c r="BD238" s="352"/>
      <c r="BE238" s="352"/>
      <c r="BF238" s="353"/>
      <c r="BG238" s="369"/>
      <c r="BH238" s="370"/>
      <c r="BI238" s="370"/>
      <c r="BJ238" s="371"/>
      <c r="BK238" s="318"/>
      <c r="BL238" s="319"/>
      <c r="BM238" s="319"/>
      <c r="BN238" s="319"/>
      <c r="BO238" s="319"/>
      <c r="BP238" s="320"/>
      <c r="BQ238" s="321"/>
      <c r="BR238" s="322"/>
      <c r="BS238" s="322"/>
      <c r="BT238" s="322"/>
      <c r="BU238" s="322"/>
      <c r="BV238" s="322"/>
      <c r="BW238" s="323"/>
      <c r="BX238" s="321"/>
      <c r="BY238" s="322"/>
      <c r="BZ238" s="322"/>
      <c r="CA238" s="322"/>
      <c r="CB238" s="322"/>
      <c r="CC238" s="323"/>
      <c r="CD238" s="321"/>
      <c r="CE238" s="322"/>
      <c r="CF238" s="322"/>
      <c r="CG238" s="322"/>
      <c r="CH238" s="322"/>
      <c r="CI238" s="323"/>
    </row>
    <row r="239" spans="1:87" ht="18" customHeight="1" x14ac:dyDescent="0.25">
      <c r="A239" s="75"/>
      <c r="B239" s="324" t="s">
        <v>117</v>
      </c>
      <c r="C239" s="325"/>
      <c r="D239" s="325"/>
      <c r="E239" s="325"/>
      <c r="F239" s="325"/>
      <c r="G239" s="325"/>
      <c r="H239" s="325"/>
      <c r="I239" s="325"/>
      <c r="J239" s="325"/>
      <c r="K239" s="325"/>
      <c r="L239" s="325"/>
      <c r="M239" s="325"/>
      <c r="N239" s="325"/>
      <c r="O239" s="325"/>
      <c r="P239" s="325"/>
      <c r="Q239" s="325"/>
      <c r="R239" s="325"/>
      <c r="S239" s="325"/>
      <c r="T239" s="325"/>
      <c r="U239" s="325"/>
      <c r="V239" s="325"/>
      <c r="W239" s="325"/>
      <c r="X239" s="325"/>
      <c r="Y239" s="326"/>
      <c r="Z239" s="333" t="s">
        <v>416</v>
      </c>
      <c r="AA239" s="334"/>
      <c r="AB239" s="334"/>
      <c r="AC239" s="334"/>
      <c r="AD239" s="335"/>
      <c r="AE239" s="333">
        <v>3</v>
      </c>
      <c r="AF239" s="334"/>
      <c r="AG239" s="334"/>
      <c r="AH239" s="334"/>
      <c r="AI239" s="334"/>
      <c r="AJ239" s="334"/>
      <c r="AK239" s="342" t="s">
        <v>41</v>
      </c>
      <c r="AL239" s="343"/>
      <c r="AM239" s="343"/>
      <c r="AN239" s="343"/>
      <c r="AO239" s="343"/>
      <c r="AP239" s="343"/>
      <c r="AQ239" s="343"/>
      <c r="AR239" s="343"/>
      <c r="AS239" s="343"/>
      <c r="AT239" s="343"/>
      <c r="AU239" s="343"/>
      <c r="AV239" s="343"/>
      <c r="AW239" s="343"/>
      <c r="AX239" s="344"/>
      <c r="AY239" s="409">
        <v>0.25</v>
      </c>
      <c r="AZ239" s="346"/>
      <c r="BA239" s="346"/>
      <c r="BB239" s="410"/>
      <c r="BC239" s="345">
        <f>+$AE$239*AY239</f>
        <v>0.75</v>
      </c>
      <c r="BD239" s="346"/>
      <c r="BE239" s="346"/>
      <c r="BF239" s="347"/>
      <c r="BG239" s="285">
        <v>22629</v>
      </c>
      <c r="BH239" s="286"/>
      <c r="BI239" s="286"/>
      <c r="BJ239" s="287"/>
      <c r="BK239" s="288">
        <f>+AY239*BG239</f>
        <v>5657.25</v>
      </c>
      <c r="BL239" s="289"/>
      <c r="BM239" s="289"/>
      <c r="BN239" s="289"/>
      <c r="BO239" s="289"/>
      <c r="BP239" s="290"/>
      <c r="BQ239" s="291">
        <v>1000</v>
      </c>
      <c r="BR239" s="292"/>
      <c r="BS239" s="292"/>
      <c r="BT239" s="292"/>
      <c r="BU239" s="292"/>
      <c r="BV239" s="292"/>
      <c r="BW239" s="293"/>
      <c r="BX239" s="291">
        <f>+(((BK250+BQ239)*15)/85)</f>
        <v>11161.14705882353</v>
      </c>
      <c r="BY239" s="292"/>
      <c r="BZ239" s="292"/>
      <c r="CA239" s="292"/>
      <c r="CB239" s="292"/>
      <c r="CC239" s="293"/>
      <c r="CD239" s="291">
        <f>+BK250+BQ239+BX239</f>
        <v>74407.647058823524</v>
      </c>
      <c r="CE239" s="292"/>
      <c r="CF239" s="292"/>
      <c r="CG239" s="292"/>
      <c r="CH239" s="292"/>
      <c r="CI239" s="293"/>
    </row>
    <row r="240" spans="1:87" ht="18" customHeight="1" x14ac:dyDescent="0.25">
      <c r="A240" s="75"/>
      <c r="B240" s="327"/>
      <c r="C240" s="328"/>
      <c r="D240" s="328"/>
      <c r="E240" s="328"/>
      <c r="F240" s="328"/>
      <c r="G240" s="328"/>
      <c r="H240" s="328"/>
      <c r="I240" s="328"/>
      <c r="J240" s="328"/>
      <c r="K240" s="328"/>
      <c r="L240" s="328"/>
      <c r="M240" s="328"/>
      <c r="N240" s="328"/>
      <c r="O240" s="328"/>
      <c r="P240" s="328"/>
      <c r="Q240" s="328"/>
      <c r="R240" s="328"/>
      <c r="S240" s="328"/>
      <c r="T240" s="328"/>
      <c r="U240" s="328"/>
      <c r="V240" s="328"/>
      <c r="W240" s="328"/>
      <c r="X240" s="328"/>
      <c r="Y240" s="329"/>
      <c r="Z240" s="336"/>
      <c r="AA240" s="337"/>
      <c r="AB240" s="337"/>
      <c r="AC240" s="337"/>
      <c r="AD240" s="338"/>
      <c r="AE240" s="336"/>
      <c r="AF240" s="337"/>
      <c r="AG240" s="337"/>
      <c r="AH240" s="337"/>
      <c r="AI240" s="337"/>
      <c r="AJ240" s="337"/>
      <c r="AK240" s="300" t="s">
        <v>23</v>
      </c>
      <c r="AL240" s="301"/>
      <c r="AM240" s="301"/>
      <c r="AN240" s="301"/>
      <c r="AO240" s="301"/>
      <c r="AP240" s="301"/>
      <c r="AQ240" s="301"/>
      <c r="AR240" s="301"/>
      <c r="AS240" s="301"/>
      <c r="AT240" s="301"/>
      <c r="AU240" s="301"/>
      <c r="AV240" s="301"/>
      <c r="AW240" s="301"/>
      <c r="AX240" s="302"/>
      <c r="AY240" s="407">
        <v>0.25</v>
      </c>
      <c r="AZ240" s="304"/>
      <c r="BA240" s="304"/>
      <c r="BB240" s="408"/>
      <c r="BC240" s="306">
        <f t="shared" ref="BC240:BC249" si="28">+$AE$239*AY240</f>
        <v>0.75</v>
      </c>
      <c r="BD240" s="307"/>
      <c r="BE240" s="307"/>
      <c r="BF240" s="308"/>
      <c r="BG240" s="309">
        <v>7925</v>
      </c>
      <c r="BH240" s="310"/>
      <c r="BI240" s="310"/>
      <c r="BJ240" s="311"/>
      <c r="BK240" s="312">
        <f t="shared" ref="BK240:BK249" si="29">+AY240*BG240</f>
        <v>1981.25</v>
      </c>
      <c r="BL240" s="313"/>
      <c r="BM240" s="313"/>
      <c r="BN240" s="313"/>
      <c r="BO240" s="313"/>
      <c r="BP240" s="314"/>
      <c r="BQ240" s="294"/>
      <c r="BR240" s="295"/>
      <c r="BS240" s="295"/>
      <c r="BT240" s="295"/>
      <c r="BU240" s="295"/>
      <c r="BV240" s="295"/>
      <c r="BW240" s="296"/>
      <c r="BX240" s="294"/>
      <c r="BY240" s="295"/>
      <c r="BZ240" s="295"/>
      <c r="CA240" s="295"/>
      <c r="CB240" s="295"/>
      <c r="CC240" s="296"/>
      <c r="CD240" s="294"/>
      <c r="CE240" s="295"/>
      <c r="CF240" s="295"/>
      <c r="CG240" s="295"/>
      <c r="CH240" s="295"/>
      <c r="CI240" s="296"/>
    </row>
    <row r="241" spans="1:87" ht="18" customHeight="1" x14ac:dyDescent="0.25">
      <c r="A241" s="75"/>
      <c r="B241" s="327"/>
      <c r="C241" s="328"/>
      <c r="D241" s="328"/>
      <c r="E241" s="328"/>
      <c r="F241" s="328"/>
      <c r="G241" s="328"/>
      <c r="H241" s="328"/>
      <c r="I241" s="328"/>
      <c r="J241" s="328"/>
      <c r="K241" s="328"/>
      <c r="L241" s="328"/>
      <c r="M241" s="328"/>
      <c r="N241" s="328"/>
      <c r="O241" s="328"/>
      <c r="P241" s="328"/>
      <c r="Q241" s="328"/>
      <c r="R241" s="328"/>
      <c r="S241" s="328"/>
      <c r="T241" s="328"/>
      <c r="U241" s="328"/>
      <c r="V241" s="328"/>
      <c r="W241" s="328"/>
      <c r="X241" s="328"/>
      <c r="Y241" s="329"/>
      <c r="Z241" s="336"/>
      <c r="AA241" s="337"/>
      <c r="AB241" s="337"/>
      <c r="AC241" s="337"/>
      <c r="AD241" s="338"/>
      <c r="AE241" s="336"/>
      <c r="AF241" s="337"/>
      <c r="AG241" s="337"/>
      <c r="AH241" s="337"/>
      <c r="AI241" s="337"/>
      <c r="AJ241" s="337"/>
      <c r="AK241" s="300" t="s">
        <v>527</v>
      </c>
      <c r="AL241" s="301"/>
      <c r="AM241" s="301"/>
      <c r="AN241" s="301"/>
      <c r="AO241" s="301"/>
      <c r="AP241" s="301"/>
      <c r="AQ241" s="301"/>
      <c r="AR241" s="301"/>
      <c r="AS241" s="301"/>
      <c r="AT241" s="301"/>
      <c r="AU241" s="301"/>
      <c r="AV241" s="301"/>
      <c r="AW241" s="301"/>
      <c r="AX241" s="302"/>
      <c r="AY241" s="407">
        <v>0.5</v>
      </c>
      <c r="AZ241" s="304"/>
      <c r="BA241" s="304"/>
      <c r="BB241" s="408"/>
      <c r="BC241" s="306">
        <f t="shared" si="28"/>
        <v>1.5</v>
      </c>
      <c r="BD241" s="307"/>
      <c r="BE241" s="307"/>
      <c r="BF241" s="308"/>
      <c r="BG241" s="309">
        <v>18911</v>
      </c>
      <c r="BH241" s="310"/>
      <c r="BI241" s="310"/>
      <c r="BJ241" s="311"/>
      <c r="BK241" s="312">
        <f t="shared" si="29"/>
        <v>9455.5</v>
      </c>
      <c r="BL241" s="313"/>
      <c r="BM241" s="313"/>
      <c r="BN241" s="313"/>
      <c r="BO241" s="313"/>
      <c r="BP241" s="314"/>
      <c r="BQ241" s="294"/>
      <c r="BR241" s="295"/>
      <c r="BS241" s="295"/>
      <c r="BT241" s="295"/>
      <c r="BU241" s="295"/>
      <c r="BV241" s="295"/>
      <c r="BW241" s="296"/>
      <c r="BX241" s="294"/>
      <c r="BY241" s="295"/>
      <c r="BZ241" s="295"/>
      <c r="CA241" s="295"/>
      <c r="CB241" s="295"/>
      <c r="CC241" s="296"/>
      <c r="CD241" s="294"/>
      <c r="CE241" s="295"/>
      <c r="CF241" s="295"/>
      <c r="CG241" s="295"/>
      <c r="CH241" s="295"/>
      <c r="CI241" s="296"/>
    </row>
    <row r="242" spans="1:87" ht="18" customHeight="1" x14ac:dyDescent="0.25">
      <c r="A242" s="75"/>
      <c r="B242" s="327"/>
      <c r="C242" s="328"/>
      <c r="D242" s="328"/>
      <c r="E242" s="328"/>
      <c r="F242" s="328"/>
      <c r="G242" s="328"/>
      <c r="H242" s="328"/>
      <c r="I242" s="328"/>
      <c r="J242" s="328"/>
      <c r="K242" s="328"/>
      <c r="L242" s="328"/>
      <c r="M242" s="328"/>
      <c r="N242" s="328"/>
      <c r="O242" s="328"/>
      <c r="P242" s="328"/>
      <c r="Q242" s="328"/>
      <c r="R242" s="328"/>
      <c r="S242" s="328"/>
      <c r="T242" s="328"/>
      <c r="U242" s="328"/>
      <c r="V242" s="328"/>
      <c r="W242" s="328"/>
      <c r="X242" s="328"/>
      <c r="Y242" s="329"/>
      <c r="Z242" s="336"/>
      <c r="AA242" s="337"/>
      <c r="AB242" s="337"/>
      <c r="AC242" s="337"/>
      <c r="AD242" s="338"/>
      <c r="AE242" s="336"/>
      <c r="AF242" s="337"/>
      <c r="AG242" s="337"/>
      <c r="AH242" s="337"/>
      <c r="AI242" s="337"/>
      <c r="AJ242" s="337"/>
      <c r="AK242" s="300" t="s">
        <v>13</v>
      </c>
      <c r="AL242" s="301"/>
      <c r="AM242" s="301"/>
      <c r="AN242" s="301"/>
      <c r="AO242" s="301"/>
      <c r="AP242" s="301"/>
      <c r="AQ242" s="301"/>
      <c r="AR242" s="301"/>
      <c r="AS242" s="301"/>
      <c r="AT242" s="301"/>
      <c r="AU242" s="301"/>
      <c r="AV242" s="301"/>
      <c r="AW242" s="301"/>
      <c r="AX242" s="302"/>
      <c r="AY242" s="407">
        <v>0.25</v>
      </c>
      <c r="AZ242" s="304"/>
      <c r="BA242" s="304"/>
      <c r="BB242" s="408"/>
      <c r="BC242" s="306">
        <f t="shared" si="28"/>
        <v>0.75</v>
      </c>
      <c r="BD242" s="307"/>
      <c r="BE242" s="307"/>
      <c r="BF242" s="308"/>
      <c r="BG242" s="309">
        <v>40826</v>
      </c>
      <c r="BH242" s="310"/>
      <c r="BI242" s="310"/>
      <c r="BJ242" s="311"/>
      <c r="BK242" s="312">
        <f t="shared" si="29"/>
        <v>10206.5</v>
      </c>
      <c r="BL242" s="313"/>
      <c r="BM242" s="313"/>
      <c r="BN242" s="313"/>
      <c r="BO242" s="313"/>
      <c r="BP242" s="314"/>
      <c r="BQ242" s="294"/>
      <c r="BR242" s="295"/>
      <c r="BS242" s="295"/>
      <c r="BT242" s="295"/>
      <c r="BU242" s="295"/>
      <c r="BV242" s="295"/>
      <c r="BW242" s="296"/>
      <c r="BX242" s="294"/>
      <c r="BY242" s="295"/>
      <c r="BZ242" s="295"/>
      <c r="CA242" s="295"/>
      <c r="CB242" s="295"/>
      <c r="CC242" s="296"/>
      <c r="CD242" s="294"/>
      <c r="CE242" s="295"/>
      <c r="CF242" s="295"/>
      <c r="CG242" s="295"/>
      <c r="CH242" s="295"/>
      <c r="CI242" s="296"/>
    </row>
    <row r="243" spans="1:87" ht="18" customHeight="1" x14ac:dyDescent="0.25">
      <c r="A243" s="75"/>
      <c r="B243" s="327"/>
      <c r="C243" s="328"/>
      <c r="D243" s="328"/>
      <c r="E243" s="328"/>
      <c r="F243" s="328"/>
      <c r="G243" s="328"/>
      <c r="H243" s="328"/>
      <c r="I243" s="328"/>
      <c r="J243" s="328"/>
      <c r="K243" s="328"/>
      <c r="L243" s="328"/>
      <c r="M243" s="328"/>
      <c r="N243" s="328"/>
      <c r="O243" s="328"/>
      <c r="P243" s="328"/>
      <c r="Q243" s="328"/>
      <c r="R243" s="328"/>
      <c r="S243" s="328"/>
      <c r="T243" s="328"/>
      <c r="U243" s="328"/>
      <c r="V243" s="328"/>
      <c r="W243" s="328"/>
      <c r="X243" s="328"/>
      <c r="Y243" s="329"/>
      <c r="Z243" s="336"/>
      <c r="AA243" s="337"/>
      <c r="AB243" s="337"/>
      <c r="AC243" s="337"/>
      <c r="AD243" s="338"/>
      <c r="AE243" s="336"/>
      <c r="AF243" s="337"/>
      <c r="AG243" s="337"/>
      <c r="AH243" s="337"/>
      <c r="AI243" s="337"/>
      <c r="AJ243" s="337"/>
      <c r="AK243" s="300" t="s">
        <v>40</v>
      </c>
      <c r="AL243" s="301"/>
      <c r="AM243" s="301"/>
      <c r="AN243" s="301"/>
      <c r="AO243" s="301"/>
      <c r="AP243" s="301"/>
      <c r="AQ243" s="301"/>
      <c r="AR243" s="301"/>
      <c r="AS243" s="301"/>
      <c r="AT243" s="301"/>
      <c r="AU243" s="301"/>
      <c r="AV243" s="301"/>
      <c r="AW243" s="301"/>
      <c r="AX243" s="302"/>
      <c r="AY243" s="407">
        <v>0.25</v>
      </c>
      <c r="AZ243" s="304"/>
      <c r="BA243" s="304"/>
      <c r="BB243" s="408"/>
      <c r="BC243" s="306">
        <f t="shared" si="28"/>
        <v>0.75</v>
      </c>
      <c r="BD243" s="307"/>
      <c r="BE243" s="307"/>
      <c r="BF243" s="308"/>
      <c r="BG243" s="309">
        <v>26988</v>
      </c>
      <c r="BH243" s="310"/>
      <c r="BI243" s="310"/>
      <c r="BJ243" s="311"/>
      <c r="BK243" s="312">
        <f t="shared" si="29"/>
        <v>6747</v>
      </c>
      <c r="BL243" s="313"/>
      <c r="BM243" s="313"/>
      <c r="BN243" s="313"/>
      <c r="BO243" s="313"/>
      <c r="BP243" s="314"/>
      <c r="BQ243" s="294"/>
      <c r="BR243" s="295"/>
      <c r="BS243" s="295"/>
      <c r="BT243" s="295"/>
      <c r="BU243" s="295"/>
      <c r="BV243" s="295"/>
      <c r="BW243" s="296"/>
      <c r="BX243" s="294"/>
      <c r="BY243" s="295"/>
      <c r="BZ243" s="295"/>
      <c r="CA243" s="295"/>
      <c r="CB243" s="295"/>
      <c r="CC243" s="296"/>
      <c r="CD243" s="294"/>
      <c r="CE243" s="295"/>
      <c r="CF243" s="295"/>
      <c r="CG243" s="295"/>
      <c r="CH243" s="295"/>
      <c r="CI243" s="296"/>
    </row>
    <row r="244" spans="1:87" ht="18" customHeight="1" x14ac:dyDescent="0.25">
      <c r="A244" s="75"/>
      <c r="B244" s="327"/>
      <c r="C244" s="328"/>
      <c r="D244" s="328"/>
      <c r="E244" s="328"/>
      <c r="F244" s="328"/>
      <c r="G244" s="328"/>
      <c r="H244" s="328"/>
      <c r="I244" s="328"/>
      <c r="J244" s="328"/>
      <c r="K244" s="328"/>
      <c r="L244" s="328"/>
      <c r="M244" s="328"/>
      <c r="N244" s="328"/>
      <c r="O244" s="328"/>
      <c r="P244" s="328"/>
      <c r="Q244" s="328"/>
      <c r="R244" s="328"/>
      <c r="S244" s="328"/>
      <c r="T244" s="328"/>
      <c r="U244" s="328"/>
      <c r="V244" s="328"/>
      <c r="W244" s="328"/>
      <c r="X244" s="328"/>
      <c r="Y244" s="329"/>
      <c r="Z244" s="336"/>
      <c r="AA244" s="337"/>
      <c r="AB244" s="337"/>
      <c r="AC244" s="337"/>
      <c r="AD244" s="338"/>
      <c r="AE244" s="336"/>
      <c r="AF244" s="337"/>
      <c r="AG244" s="337"/>
      <c r="AH244" s="337"/>
      <c r="AI244" s="337"/>
      <c r="AJ244" s="337"/>
      <c r="AK244" s="300" t="s">
        <v>528</v>
      </c>
      <c r="AL244" s="301"/>
      <c r="AM244" s="301"/>
      <c r="AN244" s="301"/>
      <c r="AO244" s="301"/>
      <c r="AP244" s="301"/>
      <c r="AQ244" s="301"/>
      <c r="AR244" s="301"/>
      <c r="AS244" s="301"/>
      <c r="AT244" s="301"/>
      <c r="AU244" s="301"/>
      <c r="AV244" s="301"/>
      <c r="AW244" s="301"/>
      <c r="AX244" s="302"/>
      <c r="AY244" s="407">
        <v>0.25</v>
      </c>
      <c r="AZ244" s="304"/>
      <c r="BA244" s="304"/>
      <c r="BB244" s="408"/>
      <c r="BC244" s="306">
        <f t="shared" si="28"/>
        <v>0.75</v>
      </c>
      <c r="BD244" s="307"/>
      <c r="BE244" s="307"/>
      <c r="BF244" s="308"/>
      <c r="BG244" s="309">
        <v>22530</v>
      </c>
      <c r="BH244" s="310"/>
      <c r="BI244" s="310"/>
      <c r="BJ244" s="311"/>
      <c r="BK244" s="312">
        <f t="shared" si="29"/>
        <v>5632.5</v>
      </c>
      <c r="BL244" s="313"/>
      <c r="BM244" s="313"/>
      <c r="BN244" s="313"/>
      <c r="BO244" s="313"/>
      <c r="BP244" s="314"/>
      <c r="BQ244" s="294"/>
      <c r="BR244" s="295"/>
      <c r="BS244" s="295"/>
      <c r="BT244" s="295"/>
      <c r="BU244" s="295"/>
      <c r="BV244" s="295"/>
      <c r="BW244" s="296"/>
      <c r="BX244" s="294"/>
      <c r="BY244" s="295"/>
      <c r="BZ244" s="295"/>
      <c r="CA244" s="295"/>
      <c r="CB244" s="295"/>
      <c r="CC244" s="296"/>
      <c r="CD244" s="294"/>
      <c r="CE244" s="295"/>
      <c r="CF244" s="295"/>
      <c r="CG244" s="295"/>
      <c r="CH244" s="295"/>
      <c r="CI244" s="296"/>
    </row>
    <row r="245" spans="1:87" ht="18" customHeight="1" x14ac:dyDescent="0.25">
      <c r="A245" s="75"/>
      <c r="B245" s="327"/>
      <c r="C245" s="328"/>
      <c r="D245" s="328"/>
      <c r="E245" s="328"/>
      <c r="F245" s="328"/>
      <c r="G245" s="328"/>
      <c r="H245" s="328"/>
      <c r="I245" s="328"/>
      <c r="J245" s="328"/>
      <c r="K245" s="328"/>
      <c r="L245" s="328"/>
      <c r="M245" s="328"/>
      <c r="N245" s="328"/>
      <c r="O245" s="328"/>
      <c r="P245" s="328"/>
      <c r="Q245" s="328"/>
      <c r="R245" s="328"/>
      <c r="S245" s="328"/>
      <c r="T245" s="328"/>
      <c r="U245" s="328"/>
      <c r="V245" s="328"/>
      <c r="W245" s="328"/>
      <c r="X245" s="328"/>
      <c r="Y245" s="329"/>
      <c r="Z245" s="336"/>
      <c r="AA245" s="337"/>
      <c r="AB245" s="337"/>
      <c r="AC245" s="337"/>
      <c r="AD245" s="338"/>
      <c r="AE245" s="336"/>
      <c r="AF245" s="337"/>
      <c r="AG245" s="337"/>
      <c r="AH245" s="337"/>
      <c r="AI245" s="337"/>
      <c r="AJ245" s="337"/>
      <c r="AK245" s="300" t="s">
        <v>529</v>
      </c>
      <c r="AL245" s="301"/>
      <c r="AM245" s="301"/>
      <c r="AN245" s="301"/>
      <c r="AO245" s="301"/>
      <c r="AP245" s="301"/>
      <c r="AQ245" s="301"/>
      <c r="AR245" s="301"/>
      <c r="AS245" s="301"/>
      <c r="AT245" s="301"/>
      <c r="AU245" s="301"/>
      <c r="AV245" s="301"/>
      <c r="AW245" s="301"/>
      <c r="AX245" s="302"/>
      <c r="AY245" s="407">
        <v>0.25</v>
      </c>
      <c r="AZ245" s="304"/>
      <c r="BA245" s="304"/>
      <c r="BB245" s="408"/>
      <c r="BC245" s="306">
        <f t="shared" si="28"/>
        <v>0.75</v>
      </c>
      <c r="BD245" s="307"/>
      <c r="BE245" s="307"/>
      <c r="BF245" s="308"/>
      <c r="BG245" s="309">
        <v>18911</v>
      </c>
      <c r="BH245" s="310"/>
      <c r="BI245" s="310"/>
      <c r="BJ245" s="311"/>
      <c r="BK245" s="312">
        <f t="shared" si="29"/>
        <v>4727.75</v>
      </c>
      <c r="BL245" s="313"/>
      <c r="BM245" s="313"/>
      <c r="BN245" s="313"/>
      <c r="BO245" s="313"/>
      <c r="BP245" s="314"/>
      <c r="BQ245" s="294"/>
      <c r="BR245" s="295"/>
      <c r="BS245" s="295"/>
      <c r="BT245" s="295"/>
      <c r="BU245" s="295"/>
      <c r="BV245" s="295"/>
      <c r="BW245" s="296"/>
      <c r="BX245" s="294"/>
      <c r="BY245" s="295"/>
      <c r="BZ245" s="295"/>
      <c r="CA245" s="295"/>
      <c r="CB245" s="295"/>
      <c r="CC245" s="296"/>
      <c r="CD245" s="294"/>
      <c r="CE245" s="295"/>
      <c r="CF245" s="295"/>
      <c r="CG245" s="295"/>
      <c r="CH245" s="295"/>
      <c r="CI245" s="296"/>
    </row>
    <row r="246" spans="1:87" ht="18" customHeight="1" x14ac:dyDescent="0.25">
      <c r="A246" s="75"/>
      <c r="B246" s="327"/>
      <c r="C246" s="328"/>
      <c r="D246" s="328"/>
      <c r="E246" s="328"/>
      <c r="F246" s="328"/>
      <c r="G246" s="328"/>
      <c r="H246" s="328"/>
      <c r="I246" s="328"/>
      <c r="J246" s="328"/>
      <c r="K246" s="328"/>
      <c r="L246" s="328"/>
      <c r="M246" s="328"/>
      <c r="N246" s="328"/>
      <c r="O246" s="328"/>
      <c r="P246" s="328"/>
      <c r="Q246" s="328"/>
      <c r="R246" s="328"/>
      <c r="S246" s="328"/>
      <c r="T246" s="328"/>
      <c r="U246" s="328"/>
      <c r="V246" s="328"/>
      <c r="W246" s="328"/>
      <c r="X246" s="328"/>
      <c r="Y246" s="329"/>
      <c r="Z246" s="336"/>
      <c r="AA246" s="337"/>
      <c r="AB246" s="337"/>
      <c r="AC246" s="337"/>
      <c r="AD246" s="338"/>
      <c r="AE246" s="336"/>
      <c r="AF246" s="337"/>
      <c r="AG246" s="337"/>
      <c r="AH246" s="337"/>
      <c r="AI246" s="337"/>
      <c r="AJ246" s="337"/>
      <c r="AK246" s="300" t="s">
        <v>526</v>
      </c>
      <c r="AL246" s="301"/>
      <c r="AM246" s="301"/>
      <c r="AN246" s="301"/>
      <c r="AO246" s="301"/>
      <c r="AP246" s="301"/>
      <c r="AQ246" s="301"/>
      <c r="AR246" s="301"/>
      <c r="AS246" s="301"/>
      <c r="AT246" s="301"/>
      <c r="AU246" s="301"/>
      <c r="AV246" s="301"/>
      <c r="AW246" s="301"/>
      <c r="AX246" s="302"/>
      <c r="AY246" s="407">
        <v>0.25</v>
      </c>
      <c r="AZ246" s="304"/>
      <c r="BA246" s="304"/>
      <c r="BB246" s="408"/>
      <c r="BC246" s="306">
        <f t="shared" si="28"/>
        <v>0.75</v>
      </c>
      <c r="BD246" s="307"/>
      <c r="BE246" s="307"/>
      <c r="BF246" s="308"/>
      <c r="BG246" s="309">
        <v>7925</v>
      </c>
      <c r="BH246" s="310"/>
      <c r="BI246" s="310"/>
      <c r="BJ246" s="311"/>
      <c r="BK246" s="312">
        <f t="shared" si="29"/>
        <v>1981.25</v>
      </c>
      <c r="BL246" s="313"/>
      <c r="BM246" s="313"/>
      <c r="BN246" s="313"/>
      <c r="BO246" s="313"/>
      <c r="BP246" s="314"/>
      <c r="BQ246" s="294"/>
      <c r="BR246" s="295"/>
      <c r="BS246" s="295"/>
      <c r="BT246" s="295"/>
      <c r="BU246" s="295"/>
      <c r="BV246" s="295"/>
      <c r="BW246" s="296"/>
      <c r="BX246" s="294"/>
      <c r="BY246" s="295"/>
      <c r="BZ246" s="295"/>
      <c r="CA246" s="295"/>
      <c r="CB246" s="295"/>
      <c r="CC246" s="296"/>
      <c r="CD246" s="294"/>
      <c r="CE246" s="295"/>
      <c r="CF246" s="295"/>
      <c r="CG246" s="295"/>
      <c r="CH246" s="295"/>
      <c r="CI246" s="296"/>
    </row>
    <row r="247" spans="1:87" ht="18" customHeight="1" x14ac:dyDescent="0.25">
      <c r="A247" s="75"/>
      <c r="B247" s="327"/>
      <c r="C247" s="328"/>
      <c r="D247" s="328"/>
      <c r="E247" s="328"/>
      <c r="F247" s="328"/>
      <c r="G247" s="328"/>
      <c r="H247" s="328"/>
      <c r="I247" s="328"/>
      <c r="J247" s="328"/>
      <c r="K247" s="328"/>
      <c r="L247" s="328"/>
      <c r="M247" s="328"/>
      <c r="N247" s="328"/>
      <c r="O247" s="328"/>
      <c r="P247" s="328"/>
      <c r="Q247" s="328"/>
      <c r="R247" s="328"/>
      <c r="S247" s="328"/>
      <c r="T247" s="328"/>
      <c r="U247" s="328"/>
      <c r="V247" s="328"/>
      <c r="W247" s="328"/>
      <c r="X247" s="328"/>
      <c r="Y247" s="329"/>
      <c r="Z247" s="336"/>
      <c r="AA247" s="337"/>
      <c r="AB247" s="337"/>
      <c r="AC247" s="337"/>
      <c r="AD247" s="338"/>
      <c r="AE247" s="336"/>
      <c r="AF247" s="337"/>
      <c r="AG247" s="337"/>
      <c r="AH247" s="337"/>
      <c r="AI247" s="337"/>
      <c r="AJ247" s="337"/>
      <c r="AK247" s="300" t="s">
        <v>530</v>
      </c>
      <c r="AL247" s="301"/>
      <c r="AM247" s="301"/>
      <c r="AN247" s="301"/>
      <c r="AO247" s="301"/>
      <c r="AP247" s="301"/>
      <c r="AQ247" s="301"/>
      <c r="AR247" s="301"/>
      <c r="AS247" s="301"/>
      <c r="AT247" s="301"/>
      <c r="AU247" s="301"/>
      <c r="AV247" s="301"/>
      <c r="AW247" s="301"/>
      <c r="AX247" s="302"/>
      <c r="AY247" s="407">
        <v>0.25</v>
      </c>
      <c r="AZ247" s="304"/>
      <c r="BA247" s="304"/>
      <c r="BB247" s="408"/>
      <c r="BC247" s="306">
        <f t="shared" si="28"/>
        <v>0.75</v>
      </c>
      <c r="BD247" s="307"/>
      <c r="BE247" s="307"/>
      <c r="BF247" s="308"/>
      <c r="BG247" s="309">
        <v>22629</v>
      </c>
      <c r="BH247" s="310"/>
      <c r="BI247" s="310"/>
      <c r="BJ247" s="311"/>
      <c r="BK247" s="312">
        <f t="shared" si="29"/>
        <v>5657.25</v>
      </c>
      <c r="BL247" s="313"/>
      <c r="BM247" s="313"/>
      <c r="BN247" s="313"/>
      <c r="BO247" s="313"/>
      <c r="BP247" s="314"/>
      <c r="BQ247" s="294"/>
      <c r="BR247" s="295"/>
      <c r="BS247" s="295"/>
      <c r="BT247" s="295"/>
      <c r="BU247" s="295"/>
      <c r="BV247" s="295"/>
      <c r="BW247" s="296"/>
      <c r="BX247" s="294"/>
      <c r="BY247" s="295"/>
      <c r="BZ247" s="295"/>
      <c r="CA247" s="295"/>
      <c r="CB247" s="295"/>
      <c r="CC247" s="296"/>
      <c r="CD247" s="294"/>
      <c r="CE247" s="295"/>
      <c r="CF247" s="295"/>
      <c r="CG247" s="295"/>
      <c r="CH247" s="295"/>
      <c r="CI247" s="296"/>
    </row>
    <row r="248" spans="1:87" ht="18" customHeight="1" x14ac:dyDescent="0.25">
      <c r="A248" s="75"/>
      <c r="B248" s="327"/>
      <c r="C248" s="328"/>
      <c r="D248" s="328"/>
      <c r="E248" s="328"/>
      <c r="F248" s="328"/>
      <c r="G248" s="328"/>
      <c r="H248" s="328"/>
      <c r="I248" s="328"/>
      <c r="J248" s="328"/>
      <c r="K248" s="328"/>
      <c r="L248" s="328"/>
      <c r="M248" s="328"/>
      <c r="N248" s="328"/>
      <c r="O248" s="328"/>
      <c r="P248" s="328"/>
      <c r="Q248" s="328"/>
      <c r="R248" s="328"/>
      <c r="S248" s="328"/>
      <c r="T248" s="328"/>
      <c r="U248" s="328"/>
      <c r="V248" s="328"/>
      <c r="W248" s="328"/>
      <c r="X248" s="328"/>
      <c r="Y248" s="329"/>
      <c r="Z248" s="336"/>
      <c r="AA248" s="337"/>
      <c r="AB248" s="337"/>
      <c r="AC248" s="337"/>
      <c r="AD248" s="338"/>
      <c r="AE248" s="336"/>
      <c r="AF248" s="337"/>
      <c r="AG248" s="337"/>
      <c r="AH248" s="337"/>
      <c r="AI248" s="337"/>
      <c r="AJ248" s="337"/>
      <c r="AK248" s="300" t="s">
        <v>18</v>
      </c>
      <c r="AL248" s="301"/>
      <c r="AM248" s="301"/>
      <c r="AN248" s="301"/>
      <c r="AO248" s="301"/>
      <c r="AP248" s="301"/>
      <c r="AQ248" s="301"/>
      <c r="AR248" s="301"/>
      <c r="AS248" s="301"/>
      <c r="AT248" s="301"/>
      <c r="AU248" s="301"/>
      <c r="AV248" s="301"/>
      <c r="AW248" s="301"/>
      <c r="AX248" s="302"/>
      <c r="AY248" s="407">
        <v>0.25</v>
      </c>
      <c r="AZ248" s="304"/>
      <c r="BA248" s="304"/>
      <c r="BB248" s="408"/>
      <c r="BC248" s="306">
        <f t="shared" si="28"/>
        <v>0.75</v>
      </c>
      <c r="BD248" s="307"/>
      <c r="BE248" s="307"/>
      <c r="BF248" s="308"/>
      <c r="BG248" s="309">
        <v>28961</v>
      </c>
      <c r="BH248" s="310"/>
      <c r="BI248" s="310"/>
      <c r="BJ248" s="311"/>
      <c r="BK248" s="312">
        <f t="shared" si="29"/>
        <v>7240.25</v>
      </c>
      <c r="BL248" s="313"/>
      <c r="BM248" s="313"/>
      <c r="BN248" s="313"/>
      <c r="BO248" s="313"/>
      <c r="BP248" s="314"/>
      <c r="BQ248" s="294"/>
      <c r="BR248" s="295"/>
      <c r="BS248" s="295"/>
      <c r="BT248" s="295"/>
      <c r="BU248" s="295"/>
      <c r="BV248" s="295"/>
      <c r="BW248" s="296"/>
      <c r="BX248" s="294"/>
      <c r="BY248" s="295"/>
      <c r="BZ248" s="295"/>
      <c r="CA248" s="295"/>
      <c r="CB248" s="295"/>
      <c r="CC248" s="296"/>
      <c r="CD248" s="294"/>
      <c r="CE248" s="295"/>
      <c r="CF248" s="295"/>
      <c r="CG248" s="295"/>
      <c r="CH248" s="295"/>
      <c r="CI248" s="296"/>
    </row>
    <row r="249" spans="1:87" ht="18" customHeight="1" thickBot="1" x14ac:dyDescent="0.3">
      <c r="A249" s="75"/>
      <c r="B249" s="327"/>
      <c r="C249" s="328"/>
      <c r="D249" s="328"/>
      <c r="E249" s="328"/>
      <c r="F249" s="328"/>
      <c r="G249" s="328"/>
      <c r="H249" s="328"/>
      <c r="I249" s="328"/>
      <c r="J249" s="328"/>
      <c r="K249" s="328"/>
      <c r="L249" s="328"/>
      <c r="M249" s="328"/>
      <c r="N249" s="328"/>
      <c r="O249" s="328"/>
      <c r="P249" s="328"/>
      <c r="Q249" s="328"/>
      <c r="R249" s="328"/>
      <c r="S249" s="328"/>
      <c r="T249" s="328"/>
      <c r="U249" s="328"/>
      <c r="V249" s="328"/>
      <c r="W249" s="328"/>
      <c r="X249" s="328"/>
      <c r="Y249" s="329"/>
      <c r="Z249" s="336"/>
      <c r="AA249" s="337"/>
      <c r="AB249" s="337"/>
      <c r="AC249" s="337"/>
      <c r="AD249" s="338"/>
      <c r="AE249" s="336"/>
      <c r="AF249" s="337"/>
      <c r="AG249" s="337"/>
      <c r="AH249" s="337"/>
      <c r="AI249" s="337"/>
      <c r="AJ249" s="337"/>
      <c r="AK249" s="392" t="s">
        <v>37</v>
      </c>
      <c r="AL249" s="393"/>
      <c r="AM249" s="393"/>
      <c r="AN249" s="393"/>
      <c r="AO249" s="393"/>
      <c r="AP249" s="393"/>
      <c r="AQ249" s="393"/>
      <c r="AR249" s="393"/>
      <c r="AS249" s="393"/>
      <c r="AT249" s="393"/>
      <c r="AU249" s="393"/>
      <c r="AV249" s="393"/>
      <c r="AW249" s="393"/>
      <c r="AX249" s="394"/>
      <c r="AY249" s="407">
        <v>0.25</v>
      </c>
      <c r="AZ249" s="304"/>
      <c r="BA249" s="304"/>
      <c r="BB249" s="408"/>
      <c r="BC249" s="306">
        <f t="shared" si="28"/>
        <v>0.75</v>
      </c>
      <c r="BD249" s="307"/>
      <c r="BE249" s="307"/>
      <c r="BF249" s="308"/>
      <c r="BG249" s="309">
        <v>11840</v>
      </c>
      <c r="BH249" s="310"/>
      <c r="BI249" s="310"/>
      <c r="BJ249" s="311"/>
      <c r="BK249" s="312">
        <f t="shared" si="29"/>
        <v>2960</v>
      </c>
      <c r="BL249" s="313"/>
      <c r="BM249" s="313"/>
      <c r="BN249" s="313"/>
      <c r="BO249" s="313"/>
      <c r="BP249" s="314"/>
      <c r="BQ249" s="294"/>
      <c r="BR249" s="295"/>
      <c r="BS249" s="295"/>
      <c r="BT249" s="295"/>
      <c r="BU249" s="295"/>
      <c r="BV249" s="295"/>
      <c r="BW249" s="296"/>
      <c r="BX249" s="294"/>
      <c r="BY249" s="295"/>
      <c r="BZ249" s="295"/>
      <c r="CA249" s="295"/>
      <c r="CB249" s="295"/>
      <c r="CC249" s="296"/>
      <c r="CD249" s="294"/>
      <c r="CE249" s="295"/>
      <c r="CF249" s="295"/>
      <c r="CG249" s="295"/>
      <c r="CH249" s="295"/>
      <c r="CI249" s="296"/>
    </row>
    <row r="250" spans="1:87" ht="18" customHeight="1" thickBot="1" x14ac:dyDescent="0.3">
      <c r="A250" s="75"/>
      <c r="B250" s="377"/>
      <c r="C250" s="378"/>
      <c r="D250" s="378"/>
      <c r="E250" s="378"/>
      <c r="F250" s="378"/>
      <c r="G250" s="378"/>
      <c r="H250" s="378"/>
      <c r="I250" s="378"/>
      <c r="J250" s="378"/>
      <c r="K250" s="378"/>
      <c r="L250" s="378"/>
      <c r="M250" s="378"/>
      <c r="N250" s="378"/>
      <c r="O250" s="378"/>
      <c r="P250" s="378"/>
      <c r="Q250" s="378"/>
      <c r="R250" s="378"/>
      <c r="S250" s="378"/>
      <c r="T250" s="378"/>
      <c r="U250" s="378"/>
      <c r="V250" s="378"/>
      <c r="W250" s="378"/>
      <c r="X250" s="378"/>
      <c r="Y250" s="378"/>
      <c r="Z250" s="378"/>
      <c r="AA250" s="378"/>
      <c r="AB250" s="378"/>
      <c r="AC250" s="378"/>
      <c r="AD250" s="378"/>
      <c r="AE250" s="378"/>
      <c r="AF250" s="378"/>
      <c r="AG250" s="378"/>
      <c r="AH250" s="378"/>
      <c r="AI250" s="378"/>
      <c r="AJ250" s="379"/>
      <c r="AK250" s="380" t="s">
        <v>3</v>
      </c>
      <c r="AL250" s="381"/>
      <c r="AM250" s="381"/>
      <c r="AN250" s="381"/>
      <c r="AO250" s="381"/>
      <c r="AP250" s="381"/>
      <c r="AQ250" s="381"/>
      <c r="AR250" s="381"/>
      <c r="AS250" s="381"/>
      <c r="AT250" s="381"/>
      <c r="AU250" s="381"/>
      <c r="AV250" s="381"/>
      <c r="AW250" s="381"/>
      <c r="AX250" s="381"/>
      <c r="AY250" s="382"/>
      <c r="AZ250" s="382"/>
      <c r="BA250" s="382"/>
      <c r="BB250" s="382"/>
      <c r="BC250" s="382"/>
      <c r="BD250" s="382"/>
      <c r="BE250" s="382"/>
      <c r="BF250" s="382"/>
      <c r="BG250" s="382"/>
      <c r="BH250" s="382"/>
      <c r="BI250" s="382"/>
      <c r="BJ250" s="383"/>
      <c r="BK250" s="384">
        <f>SUM(BK239:BK249)</f>
        <v>62246.5</v>
      </c>
      <c r="BL250" s="385"/>
      <c r="BM250" s="385"/>
      <c r="BN250" s="385"/>
      <c r="BO250" s="385"/>
      <c r="BP250" s="386"/>
      <c r="BQ250" s="387" t="s">
        <v>100</v>
      </c>
      <c r="BR250" s="388"/>
      <c r="BS250" s="388"/>
      <c r="BT250" s="388"/>
      <c r="BU250" s="388"/>
      <c r="BV250" s="388"/>
      <c r="BW250" s="388"/>
      <c r="BX250" s="388"/>
      <c r="BY250" s="388"/>
      <c r="BZ250" s="388"/>
      <c r="CA250" s="388"/>
      <c r="CB250" s="388"/>
      <c r="CC250" s="389"/>
      <c r="CD250" s="390">
        <f>+CD239*AE239</f>
        <v>223222.94117647057</v>
      </c>
      <c r="CE250" s="390"/>
      <c r="CF250" s="390"/>
      <c r="CG250" s="390"/>
      <c r="CH250" s="390"/>
      <c r="CI250" s="391"/>
    </row>
    <row r="251" spans="1:87" ht="18" customHeight="1" thickBot="1" x14ac:dyDescent="0.3">
      <c r="A251" s="75"/>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BG251" s="78"/>
      <c r="BH251" s="78"/>
      <c r="BI251" s="78"/>
      <c r="BJ251" s="78"/>
      <c r="BK251" s="79"/>
      <c r="BL251" s="79"/>
      <c r="BM251" s="79"/>
      <c r="BN251" s="79"/>
      <c r="BO251" s="79"/>
      <c r="BP251" s="79"/>
      <c r="BQ251" s="79"/>
      <c r="BR251" s="79"/>
      <c r="BS251" s="79"/>
      <c r="BT251" s="79"/>
      <c r="BU251" s="79"/>
      <c r="BV251" s="79"/>
      <c r="BW251" s="79"/>
      <c r="BX251" s="79"/>
      <c r="BY251" s="79"/>
      <c r="BZ251" s="79"/>
      <c r="CA251" s="79"/>
      <c r="CB251" s="79"/>
      <c r="CC251" s="79"/>
      <c r="CD251" s="79"/>
      <c r="CE251" s="79"/>
      <c r="CF251" s="79"/>
      <c r="CG251" s="79"/>
      <c r="CH251" s="79"/>
      <c r="CI251" s="79"/>
    </row>
    <row r="252" spans="1:87" ht="18" customHeight="1" thickBot="1" x14ac:dyDescent="0.3">
      <c r="A252" s="75"/>
      <c r="B252" s="418" t="s">
        <v>24</v>
      </c>
      <c r="C252" s="419"/>
      <c r="D252" s="419"/>
      <c r="E252" s="419"/>
      <c r="F252" s="419"/>
      <c r="G252" s="419"/>
      <c r="H252" s="419"/>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c r="AG252" s="419"/>
      <c r="AH252" s="420"/>
      <c r="AI252" s="80"/>
      <c r="AJ252" s="80"/>
      <c r="AK252" s="80"/>
      <c r="AL252" s="80"/>
      <c r="AM252" s="80"/>
      <c r="AN252" s="80"/>
      <c r="AO252" s="80"/>
      <c r="AP252" s="80"/>
      <c r="AQ252" s="80"/>
      <c r="AR252" s="80"/>
      <c r="AS252" s="80"/>
      <c r="AT252" s="80"/>
      <c r="AU252" s="80"/>
      <c r="AV252" s="80"/>
      <c r="AW252" s="80"/>
      <c r="AX252" s="80"/>
      <c r="AY252" s="80"/>
      <c r="AZ252" s="80"/>
      <c r="BA252" s="80"/>
      <c r="BB252" s="80"/>
      <c r="BC252" s="80"/>
      <c r="BD252" s="80"/>
      <c r="BE252" s="80"/>
      <c r="BF252" s="80"/>
      <c r="BG252" s="81"/>
      <c r="BH252" s="81"/>
      <c r="BI252" s="81"/>
      <c r="BJ252" s="81"/>
      <c r="BK252" s="80"/>
      <c r="BL252" s="80"/>
      <c r="BM252" s="80"/>
      <c r="BN252" s="80"/>
      <c r="BO252" s="80"/>
      <c r="BP252" s="80"/>
      <c r="BQ252" s="80"/>
      <c r="BR252" s="80"/>
      <c r="BS252" s="80"/>
      <c r="BT252" s="80"/>
      <c r="BU252" s="80"/>
      <c r="BV252" s="80"/>
      <c r="BW252" s="80"/>
      <c r="BX252" s="80"/>
      <c r="BY252" s="80"/>
      <c r="BZ252" s="80"/>
      <c r="CA252" s="80"/>
    </row>
    <row r="253" spans="1:87" ht="18" customHeight="1" thickBot="1" x14ac:dyDescent="0.3">
      <c r="A253" s="75"/>
      <c r="B253" s="418" t="s">
        <v>96</v>
      </c>
      <c r="C253" s="419"/>
      <c r="D253" s="419"/>
      <c r="E253" s="419"/>
      <c r="F253" s="419"/>
      <c r="G253" s="419"/>
      <c r="H253" s="419"/>
      <c r="I253" s="419"/>
      <c r="J253" s="419"/>
      <c r="K253" s="419"/>
      <c r="L253" s="419"/>
      <c r="M253" s="419"/>
      <c r="N253" s="419"/>
      <c r="O253" s="420"/>
      <c r="P253" s="418" t="s">
        <v>97</v>
      </c>
      <c r="Q253" s="419"/>
      <c r="R253" s="419"/>
      <c r="S253" s="419"/>
      <c r="T253" s="419"/>
      <c r="U253" s="420"/>
      <c r="V253" s="418" t="s">
        <v>28</v>
      </c>
      <c r="W253" s="419"/>
      <c r="X253" s="419"/>
      <c r="Y253" s="419"/>
      <c r="Z253" s="419"/>
      <c r="AA253" s="419"/>
      <c r="AB253" s="420"/>
      <c r="AC253" s="418" t="s">
        <v>8</v>
      </c>
      <c r="AD253" s="419"/>
      <c r="AE253" s="419"/>
      <c r="AF253" s="419"/>
      <c r="AG253" s="419"/>
      <c r="AH253" s="420"/>
      <c r="AI253" s="80"/>
      <c r="AJ253" s="80"/>
      <c r="AK253" s="80"/>
      <c r="AL253" s="80"/>
      <c r="AM253" s="80"/>
      <c r="AN253" s="80"/>
      <c r="AO253" s="80"/>
      <c r="AP253" s="80"/>
      <c r="AQ253" s="80"/>
      <c r="AR253" s="80"/>
      <c r="AS253" s="80"/>
      <c r="AT253" s="80"/>
      <c r="AU253" s="80"/>
      <c r="AV253" s="80"/>
      <c r="AW253" s="80"/>
      <c r="AX253" s="80"/>
      <c r="AY253" s="82"/>
      <c r="AZ253" s="82"/>
      <c r="BA253" s="82"/>
      <c r="BB253" s="82"/>
      <c r="BC253" s="82"/>
      <c r="BD253" s="82"/>
      <c r="BE253" s="82"/>
      <c r="BF253" s="82"/>
      <c r="BG253" s="80"/>
      <c r="BH253" s="83"/>
      <c r="BI253" s="83"/>
      <c r="BJ253" s="83"/>
      <c r="BK253" s="80"/>
      <c r="BL253" s="80"/>
      <c r="BM253" s="80"/>
      <c r="BN253" s="80"/>
      <c r="BO253" s="80"/>
      <c r="BP253" s="80"/>
      <c r="BQ253" s="80"/>
      <c r="BR253" s="80"/>
      <c r="BS253" s="80"/>
      <c r="BT253" s="80"/>
      <c r="BU253" s="80"/>
      <c r="BV253" s="80"/>
      <c r="BW253" s="80"/>
      <c r="BX253" s="80"/>
      <c r="BY253" s="80"/>
      <c r="BZ253" s="80"/>
      <c r="CA253" s="80"/>
    </row>
    <row r="254" spans="1:87" ht="18" customHeight="1" x14ac:dyDescent="0.25">
      <c r="A254" s="75"/>
      <c r="B254" s="84" t="str">
        <f>'PLAN DE CARGOS'!B24:P24</f>
        <v>Asesor de Control Interno</v>
      </c>
      <c r="C254" s="85"/>
      <c r="D254" s="85"/>
      <c r="E254" s="85"/>
      <c r="F254" s="85"/>
      <c r="G254" s="85"/>
      <c r="H254" s="85"/>
      <c r="I254" s="85"/>
      <c r="J254" s="85"/>
      <c r="K254" s="85"/>
      <c r="L254" s="85"/>
      <c r="M254" s="85"/>
      <c r="N254" s="85"/>
      <c r="O254" s="86"/>
      <c r="P254" s="421">
        <f>SUMIF($AK$34:$AK$251,"=Asesor de Control Interno",BC34:BF251)</f>
        <v>115.5</v>
      </c>
      <c r="Q254" s="422"/>
      <c r="R254" s="422"/>
      <c r="S254" s="422"/>
      <c r="T254" s="422"/>
      <c r="U254" s="423"/>
      <c r="V254" s="424">
        <f>'CARGA DE HORAS LABORADAS'!P24</f>
        <v>2112</v>
      </c>
      <c r="W254" s="424"/>
      <c r="X254" s="424"/>
      <c r="Y254" s="424"/>
      <c r="Z254" s="424"/>
      <c r="AA254" s="424"/>
      <c r="AB254" s="425"/>
      <c r="AC254" s="424">
        <f>'CARGA DE HORAS LABORADAS'!AC24</f>
        <v>-5.0000000001091394E-3</v>
      </c>
      <c r="AD254" s="424"/>
      <c r="AE254" s="424"/>
      <c r="AF254" s="424"/>
      <c r="AG254" s="424"/>
      <c r="AH254" s="425"/>
      <c r="AI254" s="87"/>
      <c r="AJ254" s="87"/>
      <c r="AK254" s="80"/>
      <c r="AL254" s="88"/>
      <c r="AM254" s="88"/>
      <c r="AN254" s="88"/>
      <c r="AO254" s="88"/>
      <c r="AP254" s="88"/>
      <c r="AQ254" s="88"/>
      <c r="AR254" s="88"/>
      <c r="AS254" s="88"/>
      <c r="AT254" s="88"/>
      <c r="AU254" s="88"/>
      <c r="AV254" s="88"/>
      <c r="AW254" s="88"/>
      <c r="AX254" s="88"/>
      <c r="AY254" s="88"/>
      <c r="AZ254" s="88"/>
      <c r="BA254" s="88"/>
      <c r="BB254" s="88"/>
      <c r="BC254" s="88"/>
      <c r="BD254" s="88"/>
      <c r="BE254" s="88"/>
      <c r="BF254" s="88"/>
      <c r="BG254" s="80"/>
      <c r="BH254" s="89"/>
      <c r="BI254" s="89"/>
      <c r="BJ254" s="89"/>
      <c r="BK254" s="80"/>
      <c r="BL254" s="80"/>
      <c r="BM254" s="80"/>
      <c r="BN254" s="80"/>
      <c r="BO254" s="80"/>
      <c r="BP254" s="80"/>
      <c r="BQ254" s="80"/>
      <c r="BR254" s="80"/>
      <c r="BS254" s="80"/>
      <c r="BT254" s="80"/>
      <c r="BU254" s="80"/>
      <c r="BV254" s="80"/>
      <c r="BW254" s="80"/>
      <c r="BX254" s="80"/>
      <c r="BY254" s="80"/>
      <c r="BZ254" s="80"/>
      <c r="CA254" s="80"/>
    </row>
    <row r="255" spans="1:87" ht="18" customHeight="1" x14ac:dyDescent="0.25">
      <c r="A255" s="75"/>
      <c r="B255" s="90" t="str">
        <f>'PLAN DE CARGOS'!B25:P25</f>
        <v>Auxiliar Administrativo (Admisiones)</v>
      </c>
      <c r="C255" s="91"/>
      <c r="D255" s="91"/>
      <c r="E255" s="91"/>
      <c r="F255" s="91"/>
      <c r="G255" s="91"/>
      <c r="H255" s="91"/>
      <c r="I255" s="91"/>
      <c r="J255" s="91"/>
      <c r="K255" s="91"/>
      <c r="L255" s="91"/>
      <c r="M255" s="91"/>
      <c r="N255" s="91"/>
      <c r="O255" s="92"/>
      <c r="P255" s="413">
        <f>SUMIF($AK$34:$AK$251,"=Auxiliar Administrativo (Admisiones)",BC34:BF251)</f>
        <v>0</v>
      </c>
      <c r="Q255" s="414"/>
      <c r="R255" s="414"/>
      <c r="S255" s="414"/>
      <c r="T255" s="414"/>
      <c r="U255" s="415"/>
      <c r="V255" s="416">
        <f>'CARGA DE HORAS LABORADAS'!P25</f>
        <v>4224</v>
      </c>
      <c r="W255" s="416"/>
      <c r="X255" s="416"/>
      <c r="Y255" s="416"/>
      <c r="Z255" s="416"/>
      <c r="AA255" s="416"/>
      <c r="AB255" s="417"/>
      <c r="AC255" s="416">
        <f>'CARGA DE HORAS LABORADAS'!AC25</f>
        <v>0</v>
      </c>
      <c r="AD255" s="416"/>
      <c r="AE255" s="416"/>
      <c r="AF255" s="416"/>
      <c r="AG255" s="416"/>
      <c r="AH255" s="417"/>
      <c r="AI255" s="87"/>
      <c r="AJ255" s="87"/>
      <c r="AK255" s="80"/>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0"/>
      <c r="BH255" s="89"/>
      <c r="BI255" s="89"/>
      <c r="BJ255" s="89"/>
      <c r="BK255" s="80"/>
      <c r="BL255" s="80"/>
      <c r="BM255" s="80"/>
      <c r="BN255" s="80"/>
      <c r="BO255" s="80"/>
      <c r="BP255" s="80"/>
      <c r="BQ255" s="80"/>
      <c r="BR255" s="80"/>
      <c r="BS255" s="80"/>
      <c r="BT255" s="80"/>
      <c r="BU255" s="80"/>
      <c r="BV255" s="80"/>
      <c r="BW255" s="80"/>
      <c r="BX255" s="80"/>
      <c r="BY255" s="80"/>
      <c r="BZ255" s="80"/>
      <c r="CA255" s="80"/>
    </row>
    <row r="256" spans="1:87" ht="18" customHeight="1" x14ac:dyDescent="0.25">
      <c r="A256" s="75"/>
      <c r="B256" s="90" t="str">
        <f>'PLAN DE CARGOS'!B26:P26</f>
        <v>Auxiliar Administrativo (Almacenista)</v>
      </c>
      <c r="C256" s="91"/>
      <c r="D256" s="91"/>
      <c r="E256" s="91"/>
      <c r="F256" s="91"/>
      <c r="G256" s="91"/>
      <c r="H256" s="91"/>
      <c r="I256" s="91"/>
      <c r="J256" s="91"/>
      <c r="K256" s="91"/>
      <c r="L256" s="91"/>
      <c r="M256" s="91"/>
      <c r="N256" s="91"/>
      <c r="O256" s="92"/>
      <c r="P256" s="413">
        <f>SUMIF($AK$34:$AK$251,"=Auxiliar Administrativo (Almacenista)",BC34:BF251)</f>
        <v>0</v>
      </c>
      <c r="Q256" s="414"/>
      <c r="R256" s="414"/>
      <c r="S256" s="414"/>
      <c r="T256" s="414"/>
      <c r="U256" s="415"/>
      <c r="V256" s="416">
        <f>'CARGA DE HORAS LABORADAS'!P26</f>
        <v>2112</v>
      </c>
      <c r="W256" s="416"/>
      <c r="X256" s="416"/>
      <c r="Y256" s="416"/>
      <c r="Z256" s="416"/>
      <c r="AA256" s="416"/>
      <c r="AB256" s="417"/>
      <c r="AC256" s="416">
        <f>'CARGA DE HORAS LABORADAS'!AC26</f>
        <v>0</v>
      </c>
      <c r="AD256" s="416"/>
      <c r="AE256" s="416"/>
      <c r="AF256" s="416"/>
      <c r="AG256" s="416"/>
      <c r="AH256" s="417"/>
      <c r="AI256" s="80"/>
      <c r="AJ256" s="80"/>
      <c r="AK256" s="80"/>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0"/>
      <c r="BH256" s="89"/>
      <c r="BI256" s="89"/>
      <c r="BJ256" s="89"/>
      <c r="BK256" s="80"/>
      <c r="BL256" s="80"/>
      <c r="BM256" s="80"/>
      <c r="BN256" s="80"/>
      <c r="BO256" s="80"/>
      <c r="BP256" s="80"/>
      <c r="BQ256" s="80"/>
      <c r="BR256" s="80"/>
      <c r="BS256" s="80"/>
      <c r="BT256" s="80"/>
      <c r="BU256" s="80"/>
      <c r="BV256" s="80"/>
      <c r="BW256" s="80"/>
      <c r="BX256" s="80"/>
      <c r="BY256" s="80"/>
      <c r="BZ256" s="80"/>
      <c r="CA256" s="80"/>
    </row>
    <row r="257" spans="1:79" ht="18" customHeight="1" x14ac:dyDescent="0.25">
      <c r="A257" s="75"/>
      <c r="B257" s="90" t="str">
        <f>'PLAN DE CARGOS'!B27:P27</f>
        <v>Auxiliar Administrativo (Archivo)</v>
      </c>
      <c r="C257" s="91"/>
      <c r="D257" s="91"/>
      <c r="E257" s="91"/>
      <c r="F257" s="91"/>
      <c r="G257" s="91"/>
      <c r="H257" s="91"/>
      <c r="I257" s="91"/>
      <c r="J257" s="91"/>
      <c r="K257" s="91"/>
      <c r="L257" s="91"/>
      <c r="M257" s="91"/>
      <c r="N257" s="91"/>
      <c r="O257" s="92"/>
      <c r="P257" s="413">
        <f>SUMIF($AK$34:$AK$251,"=Auxiliar Administrativo (Archivo)",BC34:BF251)</f>
        <v>0</v>
      </c>
      <c r="Q257" s="414"/>
      <c r="R257" s="414"/>
      <c r="S257" s="414"/>
      <c r="T257" s="414"/>
      <c r="U257" s="415"/>
      <c r="V257" s="416">
        <f>'CARGA DE HORAS LABORADAS'!P27</f>
        <v>2112</v>
      </c>
      <c r="W257" s="416"/>
      <c r="X257" s="416"/>
      <c r="Y257" s="416"/>
      <c r="Z257" s="416"/>
      <c r="AA257" s="416"/>
      <c r="AB257" s="417"/>
      <c r="AC257" s="416">
        <f>'CARGA DE HORAS LABORADAS'!AC27</f>
        <v>0</v>
      </c>
      <c r="AD257" s="416"/>
      <c r="AE257" s="416"/>
      <c r="AF257" s="416"/>
      <c r="AG257" s="416"/>
      <c r="AH257" s="417"/>
      <c r="AI257" s="80"/>
      <c r="AJ257" s="80"/>
      <c r="AK257" s="80"/>
      <c r="AL257" s="88"/>
      <c r="AM257" s="88"/>
      <c r="AN257" s="88"/>
      <c r="AO257" s="88"/>
      <c r="AP257" s="88"/>
      <c r="AQ257" s="88"/>
      <c r="AR257" s="88"/>
      <c r="AS257" s="88"/>
      <c r="AT257" s="88"/>
      <c r="AU257" s="88"/>
      <c r="AV257" s="88"/>
      <c r="AW257" s="88"/>
      <c r="AX257" s="88"/>
      <c r="AY257" s="88"/>
      <c r="AZ257" s="88"/>
      <c r="BA257" s="88"/>
      <c r="BB257" s="88"/>
      <c r="BC257" s="88"/>
      <c r="BD257" s="88"/>
      <c r="BE257" s="88"/>
      <c r="BF257" s="88"/>
      <c r="BG257" s="80"/>
      <c r="BH257" s="89"/>
      <c r="BI257" s="89"/>
      <c r="BJ257" s="89"/>
      <c r="BK257" s="80"/>
      <c r="BL257" s="80"/>
      <c r="BM257" s="80"/>
      <c r="BN257" s="80"/>
      <c r="BO257" s="80"/>
      <c r="BP257" s="80"/>
      <c r="BQ257" s="80"/>
      <c r="BR257" s="80"/>
      <c r="BS257" s="80"/>
      <c r="BT257" s="80"/>
      <c r="BU257" s="80"/>
      <c r="BV257" s="80"/>
      <c r="BW257" s="80"/>
      <c r="BX257" s="80"/>
      <c r="BY257" s="80"/>
      <c r="BZ257" s="80"/>
      <c r="CA257" s="80"/>
    </row>
    <row r="258" spans="1:79" ht="18" customHeight="1" x14ac:dyDescent="0.25">
      <c r="A258" s="75"/>
      <c r="B258" s="90" t="str">
        <f>'PLAN DE CARGOS'!B28:P28</f>
        <v>Auxiliar Administrativo (Atención al Usuario)</v>
      </c>
      <c r="C258" s="91"/>
      <c r="D258" s="91"/>
      <c r="E258" s="91"/>
      <c r="F258" s="91"/>
      <c r="G258" s="91"/>
      <c r="H258" s="91"/>
      <c r="I258" s="91"/>
      <c r="J258" s="91"/>
      <c r="K258" s="91"/>
      <c r="L258" s="91"/>
      <c r="M258" s="91"/>
      <c r="N258" s="91"/>
      <c r="O258" s="92"/>
      <c r="P258" s="413">
        <f>SUMIF($AK$34:$AK$251,"=Auxiliar Administrativo (Atención al Usuario)",BC34:BF251)</f>
        <v>223.5</v>
      </c>
      <c r="Q258" s="414"/>
      <c r="R258" s="414"/>
      <c r="S258" s="414"/>
      <c r="T258" s="414"/>
      <c r="U258" s="415"/>
      <c r="V258" s="416">
        <f>'CARGA DE HORAS LABORADAS'!P28</f>
        <v>2112</v>
      </c>
      <c r="W258" s="416"/>
      <c r="X258" s="416"/>
      <c r="Y258" s="416"/>
      <c r="Z258" s="416"/>
      <c r="AA258" s="416"/>
      <c r="AB258" s="417"/>
      <c r="AC258" s="416">
        <f>'CARGA DE HORAS LABORADAS'!AC28</f>
        <v>0</v>
      </c>
      <c r="AD258" s="416"/>
      <c r="AE258" s="416"/>
      <c r="AF258" s="416"/>
      <c r="AG258" s="416"/>
      <c r="AH258" s="417"/>
      <c r="AI258" s="80"/>
      <c r="AJ258" s="80"/>
      <c r="AK258" s="80"/>
      <c r="AL258" s="88"/>
      <c r="AM258" s="88"/>
      <c r="AN258" s="88"/>
      <c r="AO258" s="88"/>
      <c r="AP258" s="88"/>
      <c r="AQ258" s="88"/>
      <c r="AR258" s="88"/>
      <c r="AS258" s="88"/>
      <c r="AT258" s="88"/>
      <c r="AU258" s="88"/>
      <c r="AV258" s="88"/>
      <c r="AW258" s="88"/>
      <c r="AX258" s="88"/>
      <c r="AY258" s="88"/>
      <c r="AZ258" s="88"/>
      <c r="BA258" s="88"/>
      <c r="BB258" s="88"/>
      <c r="BC258" s="88"/>
      <c r="BD258" s="88"/>
      <c r="BE258" s="88"/>
      <c r="BF258" s="88"/>
      <c r="BG258" s="80"/>
      <c r="BH258" s="89"/>
      <c r="BI258" s="89"/>
      <c r="BJ258" s="89"/>
      <c r="BK258" s="80"/>
      <c r="BL258" s="80"/>
      <c r="BM258" s="80"/>
      <c r="BN258" s="80"/>
      <c r="BO258" s="80"/>
      <c r="BP258" s="80"/>
      <c r="BQ258" s="80"/>
      <c r="BR258" s="80"/>
      <c r="BS258" s="80"/>
      <c r="BT258" s="80"/>
      <c r="BU258" s="80"/>
      <c r="BV258" s="80"/>
      <c r="BW258" s="80"/>
      <c r="BX258" s="80"/>
      <c r="BY258" s="80"/>
      <c r="BZ258" s="80"/>
      <c r="CA258" s="80"/>
    </row>
    <row r="259" spans="1:79" ht="18" customHeight="1" x14ac:dyDescent="0.25">
      <c r="A259" s="75"/>
      <c r="B259" s="90" t="str">
        <f>'PLAN DE CARGOS'!B29:P29</f>
        <v>Auxiliar Administrativo (Cartera)</v>
      </c>
      <c r="C259" s="91"/>
      <c r="D259" s="91"/>
      <c r="E259" s="91"/>
      <c r="F259" s="91"/>
      <c r="G259" s="91"/>
      <c r="H259" s="91"/>
      <c r="I259" s="91"/>
      <c r="J259" s="91"/>
      <c r="K259" s="91"/>
      <c r="L259" s="91"/>
      <c r="M259" s="91"/>
      <c r="N259" s="91"/>
      <c r="O259" s="92"/>
      <c r="P259" s="413">
        <f>SUMIF($AK$34:$AK$251,"=Auxiliar Administrativo (Cartera)",BC34:BF251)</f>
        <v>0</v>
      </c>
      <c r="Q259" s="414"/>
      <c r="R259" s="414"/>
      <c r="S259" s="414"/>
      <c r="T259" s="414"/>
      <c r="U259" s="415"/>
      <c r="V259" s="416">
        <f>'CARGA DE HORAS LABORADAS'!P29</f>
        <v>2112</v>
      </c>
      <c r="W259" s="416"/>
      <c r="X259" s="416"/>
      <c r="Y259" s="416"/>
      <c r="Z259" s="416"/>
      <c r="AA259" s="416"/>
      <c r="AB259" s="417"/>
      <c r="AC259" s="416">
        <f>'CARGA DE HORAS LABORADAS'!AC29</f>
        <v>0</v>
      </c>
      <c r="AD259" s="416"/>
      <c r="AE259" s="416"/>
      <c r="AF259" s="416"/>
      <c r="AG259" s="416"/>
      <c r="AH259" s="417"/>
      <c r="AI259" s="80"/>
      <c r="AJ259" s="80"/>
      <c r="AK259" s="80"/>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0"/>
      <c r="BH259" s="89"/>
      <c r="BI259" s="89"/>
      <c r="BJ259" s="89"/>
      <c r="BK259" s="80"/>
      <c r="BL259" s="80"/>
      <c r="BM259" s="80"/>
      <c r="BN259" s="80"/>
      <c r="BO259" s="80"/>
      <c r="BP259" s="80"/>
      <c r="BQ259" s="80"/>
      <c r="BR259" s="80"/>
      <c r="BS259" s="80"/>
      <c r="BT259" s="80"/>
      <c r="BU259" s="80"/>
      <c r="BV259" s="80"/>
      <c r="BW259" s="80"/>
      <c r="BX259" s="80"/>
      <c r="BY259" s="80"/>
      <c r="BZ259" s="80"/>
      <c r="CA259" s="80"/>
    </row>
    <row r="260" spans="1:79" ht="18" customHeight="1" x14ac:dyDescent="0.25">
      <c r="A260" s="75"/>
      <c r="B260" s="90" t="str">
        <f>'PLAN DE CARGOS'!B30:P30</f>
        <v>Auxiliar Administrativo (Contabilidad)</v>
      </c>
      <c r="C260" s="91"/>
      <c r="D260" s="91"/>
      <c r="E260" s="91"/>
      <c r="F260" s="91"/>
      <c r="G260" s="91"/>
      <c r="H260" s="91"/>
      <c r="I260" s="91"/>
      <c r="J260" s="91"/>
      <c r="K260" s="91"/>
      <c r="L260" s="91"/>
      <c r="M260" s="91"/>
      <c r="N260" s="91"/>
      <c r="O260" s="92"/>
      <c r="P260" s="413">
        <f>SUMIF($AK$34:$AK$251,"=Auxiliar Administrativo (Contabilidad)",BC34:BF251)</f>
        <v>0</v>
      </c>
      <c r="Q260" s="414"/>
      <c r="R260" s="414"/>
      <c r="S260" s="414"/>
      <c r="T260" s="414"/>
      <c r="U260" s="415"/>
      <c r="V260" s="416">
        <f>'CARGA DE HORAS LABORADAS'!P30</f>
        <v>2112</v>
      </c>
      <c r="W260" s="416"/>
      <c r="X260" s="416"/>
      <c r="Y260" s="416"/>
      <c r="Z260" s="416"/>
      <c r="AA260" s="416"/>
      <c r="AB260" s="417"/>
      <c r="AC260" s="416">
        <f>'CARGA DE HORAS LABORADAS'!AC30</f>
        <v>0</v>
      </c>
      <c r="AD260" s="416"/>
      <c r="AE260" s="416"/>
      <c r="AF260" s="416"/>
      <c r="AG260" s="416"/>
      <c r="AH260" s="417"/>
      <c r="AI260" s="80"/>
      <c r="AJ260" s="80"/>
      <c r="AK260" s="80"/>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0"/>
      <c r="BH260" s="89"/>
      <c r="BI260" s="89"/>
      <c r="BJ260" s="89"/>
      <c r="BK260" s="80"/>
      <c r="BL260" s="80"/>
      <c r="BM260" s="80"/>
      <c r="BN260" s="80"/>
      <c r="BO260" s="80"/>
      <c r="BP260" s="80"/>
      <c r="BQ260" s="80"/>
      <c r="BR260" s="80"/>
      <c r="BS260" s="80"/>
      <c r="BT260" s="80"/>
      <c r="BU260" s="80"/>
      <c r="BV260" s="80"/>
      <c r="BW260" s="80"/>
      <c r="BX260" s="80"/>
      <c r="BY260" s="80"/>
      <c r="BZ260" s="80"/>
      <c r="CA260" s="80"/>
    </row>
    <row r="261" spans="1:79" ht="18" customHeight="1" x14ac:dyDescent="0.25">
      <c r="A261" s="75"/>
      <c r="B261" s="90" t="str">
        <f>'PLAN DE CARGOS'!B31:P31</f>
        <v>Auxiliar Administrativo (Facturación)</v>
      </c>
      <c r="C261" s="91"/>
      <c r="D261" s="91"/>
      <c r="E261" s="91"/>
      <c r="F261" s="91"/>
      <c r="G261" s="91"/>
      <c r="H261" s="91"/>
      <c r="I261" s="91"/>
      <c r="J261" s="91"/>
      <c r="K261" s="91"/>
      <c r="L261" s="91"/>
      <c r="M261" s="91"/>
      <c r="N261" s="91"/>
      <c r="O261" s="92"/>
      <c r="P261" s="413">
        <f>SUMIF($AK$34:$AK$251,"=Auxiliar Administrativo (Facturación)",BC34:BF251)</f>
        <v>0</v>
      </c>
      <c r="Q261" s="414"/>
      <c r="R261" s="414"/>
      <c r="S261" s="414"/>
      <c r="T261" s="414"/>
      <c r="U261" s="415"/>
      <c r="V261" s="416">
        <f>'CARGA DE HORAS LABORADAS'!P31</f>
        <v>6336</v>
      </c>
      <c r="W261" s="416"/>
      <c r="X261" s="416"/>
      <c r="Y261" s="416"/>
      <c r="Z261" s="416"/>
      <c r="AA261" s="416"/>
      <c r="AB261" s="417"/>
      <c r="AC261" s="416">
        <f>'CARGA DE HORAS LABORADAS'!AC31</f>
        <v>0</v>
      </c>
      <c r="AD261" s="416"/>
      <c r="AE261" s="416"/>
      <c r="AF261" s="416"/>
      <c r="AG261" s="416"/>
      <c r="AH261" s="417"/>
      <c r="AI261" s="80"/>
      <c r="AJ261" s="80"/>
      <c r="AK261" s="80"/>
      <c r="AL261" s="88"/>
      <c r="AM261" s="88"/>
      <c r="AN261" s="88"/>
      <c r="AO261" s="88"/>
      <c r="AP261" s="88"/>
      <c r="AQ261" s="88"/>
      <c r="AR261" s="88"/>
      <c r="AS261" s="88"/>
      <c r="AT261" s="88"/>
      <c r="AU261" s="88"/>
      <c r="AV261" s="88"/>
      <c r="AW261" s="88"/>
      <c r="AX261" s="88"/>
      <c r="AY261" s="88"/>
      <c r="AZ261" s="88"/>
      <c r="BA261" s="88"/>
      <c r="BB261" s="88"/>
      <c r="BC261" s="88"/>
      <c r="BD261" s="88"/>
      <c r="BE261" s="88"/>
      <c r="BF261" s="88"/>
      <c r="BG261" s="80"/>
      <c r="BH261" s="89"/>
      <c r="BI261" s="89"/>
      <c r="BJ261" s="89"/>
      <c r="BK261" s="80"/>
      <c r="BL261" s="80"/>
      <c r="BM261" s="80"/>
      <c r="BN261" s="80"/>
      <c r="BO261" s="80"/>
      <c r="BP261" s="80"/>
      <c r="BQ261" s="80"/>
      <c r="BR261" s="80"/>
      <c r="BS261" s="80"/>
      <c r="BT261" s="80"/>
      <c r="BU261" s="80"/>
      <c r="BV261" s="80"/>
      <c r="BW261" s="80"/>
      <c r="BX261" s="80"/>
      <c r="BY261" s="80"/>
      <c r="BZ261" s="80"/>
      <c r="CA261" s="80"/>
    </row>
    <row r="262" spans="1:79" ht="18" customHeight="1" x14ac:dyDescent="0.25">
      <c r="A262" s="75"/>
      <c r="B262" s="90" t="str">
        <f>'PLAN DE CARGOS'!B32:P32</f>
        <v>Auxiliar Área Salud (Consultorio Odontológico)</v>
      </c>
      <c r="C262" s="91"/>
      <c r="D262" s="91"/>
      <c r="E262" s="91"/>
      <c r="F262" s="91"/>
      <c r="G262" s="91"/>
      <c r="H262" s="91"/>
      <c r="I262" s="91"/>
      <c r="J262" s="91"/>
      <c r="K262" s="91"/>
      <c r="L262" s="91"/>
      <c r="M262" s="91"/>
      <c r="N262" s="91"/>
      <c r="O262" s="92"/>
      <c r="P262" s="413">
        <f>SUMIF($AK$34:$AK$251,"=Auxiliar Área Salud (Consultorio Odontológico)",BC34:BF251)</f>
        <v>0</v>
      </c>
      <c r="Q262" s="414"/>
      <c r="R262" s="414"/>
      <c r="S262" s="414"/>
      <c r="T262" s="414"/>
      <c r="U262" s="415"/>
      <c r="V262" s="416">
        <f>'CARGA DE HORAS LABORADAS'!P32</f>
        <v>2112</v>
      </c>
      <c r="W262" s="416"/>
      <c r="X262" s="416"/>
      <c r="Y262" s="416"/>
      <c r="Z262" s="416"/>
      <c r="AA262" s="416"/>
      <c r="AB262" s="417"/>
      <c r="AC262" s="416">
        <f>'CARGA DE HORAS LABORADAS'!AC32</f>
        <v>0</v>
      </c>
      <c r="AD262" s="416"/>
      <c r="AE262" s="416"/>
      <c r="AF262" s="416"/>
      <c r="AG262" s="416"/>
      <c r="AH262" s="417"/>
      <c r="AI262" s="80"/>
      <c r="AJ262" s="80"/>
      <c r="AK262" s="80"/>
      <c r="AL262" s="88"/>
      <c r="AM262" s="88"/>
      <c r="AN262" s="88"/>
      <c r="AO262" s="88"/>
      <c r="AP262" s="88"/>
      <c r="AQ262" s="88"/>
      <c r="AR262" s="88"/>
      <c r="AS262" s="88"/>
      <c r="AT262" s="88"/>
      <c r="AU262" s="88"/>
      <c r="AV262" s="88"/>
      <c r="AW262" s="88"/>
      <c r="AX262" s="88"/>
      <c r="AY262" s="88"/>
      <c r="AZ262" s="88"/>
      <c r="BA262" s="88"/>
      <c r="BB262" s="88"/>
      <c r="BC262" s="88"/>
      <c r="BD262" s="88"/>
      <c r="BE262" s="88"/>
      <c r="BF262" s="88"/>
      <c r="BG262" s="80"/>
      <c r="BH262" s="89"/>
      <c r="BI262" s="89"/>
      <c r="BJ262" s="89"/>
      <c r="BK262" s="80"/>
      <c r="BL262" s="80"/>
      <c r="BM262" s="80"/>
      <c r="BN262" s="80"/>
      <c r="BO262" s="80"/>
      <c r="BP262" s="80"/>
      <c r="BQ262" s="80"/>
      <c r="BR262" s="80"/>
      <c r="BS262" s="80"/>
      <c r="BT262" s="80"/>
      <c r="BU262" s="80"/>
      <c r="BV262" s="80"/>
      <c r="BW262" s="80"/>
      <c r="BX262" s="80"/>
      <c r="BY262" s="80"/>
      <c r="BZ262" s="80"/>
      <c r="CA262" s="80"/>
    </row>
    <row r="263" spans="1:79" ht="18" customHeight="1" x14ac:dyDescent="0.25">
      <c r="A263" s="75"/>
      <c r="B263" s="90" t="str">
        <f>'PLAN DE CARGOS'!B33:P33</f>
        <v>Auxiliar Área Salud (Enfermería)</v>
      </c>
      <c r="C263" s="91"/>
      <c r="D263" s="91"/>
      <c r="E263" s="91"/>
      <c r="F263" s="91"/>
      <c r="G263" s="91"/>
      <c r="H263" s="91"/>
      <c r="I263" s="91"/>
      <c r="J263" s="91"/>
      <c r="K263" s="91"/>
      <c r="L263" s="91"/>
      <c r="M263" s="91"/>
      <c r="N263" s="91"/>
      <c r="O263" s="92"/>
      <c r="P263" s="413">
        <f>SUMIF($AK$34:$AK$251,"=Auxiliar Área Salud (Enfermería)",BC34:BF251)</f>
        <v>116.5</v>
      </c>
      <c r="Q263" s="414"/>
      <c r="R263" s="414"/>
      <c r="S263" s="414"/>
      <c r="T263" s="414"/>
      <c r="U263" s="415"/>
      <c r="V263" s="416">
        <f>'CARGA DE HORAS LABORADAS'!P33</f>
        <v>31680</v>
      </c>
      <c r="W263" s="416"/>
      <c r="X263" s="416"/>
      <c r="Y263" s="416"/>
      <c r="Z263" s="416"/>
      <c r="AA263" s="416"/>
      <c r="AB263" s="417"/>
      <c r="AC263" s="416">
        <f>'CARGA DE HORAS LABORADAS'!AC33</f>
        <v>0</v>
      </c>
      <c r="AD263" s="416"/>
      <c r="AE263" s="416"/>
      <c r="AF263" s="416"/>
      <c r="AG263" s="416"/>
      <c r="AH263" s="417"/>
      <c r="AI263" s="80"/>
      <c r="AJ263" s="80"/>
      <c r="AK263" s="80"/>
      <c r="AL263" s="88"/>
      <c r="AM263" s="88"/>
      <c r="AN263" s="88"/>
      <c r="AO263" s="88"/>
      <c r="AP263" s="88"/>
      <c r="AQ263" s="88"/>
      <c r="AR263" s="88"/>
      <c r="AS263" s="88"/>
      <c r="AT263" s="88"/>
      <c r="AU263" s="88"/>
      <c r="AV263" s="88"/>
      <c r="AW263" s="88"/>
      <c r="AX263" s="88"/>
      <c r="AY263" s="88"/>
      <c r="AZ263" s="88"/>
      <c r="BA263" s="88"/>
      <c r="BB263" s="88"/>
      <c r="BC263" s="88"/>
      <c r="BD263" s="88"/>
      <c r="BE263" s="88"/>
      <c r="BF263" s="88"/>
      <c r="BG263" s="80"/>
      <c r="BH263" s="89"/>
      <c r="BI263" s="89"/>
      <c r="BJ263" s="89"/>
      <c r="BK263" s="80"/>
      <c r="BL263" s="80"/>
      <c r="BM263" s="80"/>
      <c r="BN263" s="80"/>
      <c r="BO263" s="80"/>
      <c r="BP263" s="80"/>
      <c r="BQ263" s="80"/>
      <c r="BR263" s="80"/>
      <c r="BS263" s="80"/>
      <c r="BT263" s="80"/>
      <c r="BU263" s="80"/>
      <c r="BV263" s="80"/>
      <c r="BW263" s="80"/>
      <c r="BX263" s="80"/>
      <c r="BY263" s="80"/>
      <c r="BZ263" s="80"/>
      <c r="CA263" s="80"/>
    </row>
    <row r="264" spans="1:79" ht="18" customHeight="1" x14ac:dyDescent="0.25">
      <c r="A264" s="75"/>
      <c r="B264" s="90" t="str">
        <f>'PLAN DE CARGOS'!B34:P34</f>
        <v>Auxiliar Área Salud (Farmacia)</v>
      </c>
      <c r="C264" s="91"/>
      <c r="D264" s="91"/>
      <c r="E264" s="91"/>
      <c r="F264" s="91"/>
      <c r="G264" s="91"/>
      <c r="H264" s="91"/>
      <c r="I264" s="91"/>
      <c r="J264" s="91"/>
      <c r="K264" s="91"/>
      <c r="L264" s="91"/>
      <c r="M264" s="91"/>
      <c r="N264" s="91"/>
      <c r="O264" s="92"/>
      <c r="P264" s="413">
        <f>SUMIF($AK$34:$AK$251,"=Auxiliar Área Salud (Farmacia)",BC34:BF251)</f>
        <v>0</v>
      </c>
      <c r="Q264" s="414"/>
      <c r="R264" s="414"/>
      <c r="S264" s="414"/>
      <c r="T264" s="414"/>
      <c r="U264" s="415"/>
      <c r="V264" s="416">
        <f>'CARGA DE HORAS LABORADAS'!P34</f>
        <v>2112</v>
      </c>
      <c r="W264" s="416"/>
      <c r="X264" s="416"/>
      <c r="Y264" s="416"/>
      <c r="Z264" s="416"/>
      <c r="AA264" s="416"/>
      <c r="AB264" s="417"/>
      <c r="AC264" s="416">
        <f>'CARGA DE HORAS LABORADAS'!AC34</f>
        <v>0</v>
      </c>
      <c r="AD264" s="416"/>
      <c r="AE264" s="416"/>
      <c r="AF264" s="416"/>
      <c r="AG264" s="416"/>
      <c r="AH264" s="417"/>
      <c r="AI264" s="80"/>
      <c r="AJ264" s="80"/>
      <c r="AK264" s="80"/>
      <c r="AL264" s="88"/>
      <c r="AM264" s="88"/>
      <c r="AN264" s="88"/>
      <c r="AO264" s="88"/>
      <c r="AP264" s="88"/>
      <c r="AQ264" s="88"/>
      <c r="AR264" s="88"/>
      <c r="AS264" s="88"/>
      <c r="AT264" s="88"/>
      <c r="AU264" s="88"/>
      <c r="AV264" s="88"/>
      <c r="AW264" s="88"/>
      <c r="AX264" s="88"/>
      <c r="AY264" s="88"/>
      <c r="AZ264" s="88"/>
      <c r="BA264" s="88"/>
      <c r="BB264" s="88"/>
      <c r="BC264" s="88"/>
      <c r="BD264" s="88"/>
      <c r="BE264" s="88"/>
      <c r="BF264" s="88"/>
      <c r="BG264" s="80"/>
      <c r="BH264" s="89"/>
      <c r="BI264" s="89"/>
      <c r="BJ264" s="89"/>
      <c r="BK264" s="80"/>
      <c r="BL264" s="80"/>
      <c r="BM264" s="80"/>
      <c r="BN264" s="80"/>
      <c r="BO264" s="80"/>
      <c r="BP264" s="80"/>
      <c r="BQ264" s="80"/>
      <c r="BR264" s="80"/>
      <c r="BS264" s="80"/>
      <c r="BT264" s="80"/>
      <c r="BU264" s="80"/>
      <c r="BV264" s="80"/>
      <c r="BW264" s="80"/>
      <c r="BX264" s="80"/>
      <c r="BY264" s="80"/>
      <c r="BZ264" s="80"/>
      <c r="CA264" s="80"/>
    </row>
    <row r="265" spans="1:79" ht="18" customHeight="1" x14ac:dyDescent="0.25">
      <c r="A265" s="75"/>
      <c r="B265" s="90" t="str">
        <f>'PLAN DE CARGOS'!B35:P35</f>
        <v>Auxiliar Área Salud (Higiene Oral)</v>
      </c>
      <c r="C265" s="91"/>
      <c r="D265" s="91"/>
      <c r="E265" s="91"/>
      <c r="F265" s="91"/>
      <c r="G265" s="91"/>
      <c r="H265" s="91"/>
      <c r="I265" s="91"/>
      <c r="J265" s="91"/>
      <c r="K265" s="91"/>
      <c r="L265" s="91"/>
      <c r="M265" s="91"/>
      <c r="N265" s="91"/>
      <c r="O265" s="92"/>
      <c r="P265" s="413">
        <f>SUMIF($AK$34:$AK$251,"=Auxiliar Área Salud (Higiene Oral)",BC34:BF251)</f>
        <v>0</v>
      </c>
      <c r="Q265" s="414"/>
      <c r="R265" s="414"/>
      <c r="S265" s="414"/>
      <c r="T265" s="414"/>
      <c r="U265" s="415"/>
      <c r="V265" s="416">
        <f>'CARGA DE HORAS LABORADAS'!P35</f>
        <v>4224</v>
      </c>
      <c r="W265" s="416"/>
      <c r="X265" s="416"/>
      <c r="Y265" s="416"/>
      <c r="Z265" s="416"/>
      <c r="AA265" s="416"/>
      <c r="AB265" s="417"/>
      <c r="AC265" s="416">
        <f>'CARGA DE HORAS LABORADAS'!AC35</f>
        <v>0</v>
      </c>
      <c r="AD265" s="416"/>
      <c r="AE265" s="416"/>
      <c r="AF265" s="416"/>
      <c r="AG265" s="416"/>
      <c r="AH265" s="417"/>
      <c r="AI265" s="80"/>
      <c r="AJ265" s="80"/>
      <c r="AK265" s="80"/>
      <c r="AL265" s="88"/>
      <c r="AM265" s="88"/>
      <c r="AN265" s="88"/>
      <c r="AO265" s="88"/>
      <c r="AP265" s="88"/>
      <c r="AQ265" s="88"/>
      <c r="AR265" s="88"/>
      <c r="AS265" s="88"/>
      <c r="AT265" s="88"/>
      <c r="AU265" s="88"/>
      <c r="AV265" s="88"/>
      <c r="AW265" s="88"/>
      <c r="AX265" s="88"/>
      <c r="AY265" s="88"/>
      <c r="AZ265" s="88"/>
      <c r="BA265" s="88"/>
      <c r="BB265" s="88"/>
      <c r="BC265" s="88"/>
      <c r="BD265" s="88"/>
      <c r="BE265" s="88"/>
      <c r="BF265" s="88"/>
      <c r="BG265" s="80"/>
      <c r="BH265" s="89"/>
      <c r="BI265" s="89"/>
      <c r="BJ265" s="89"/>
      <c r="BK265" s="80"/>
      <c r="BL265" s="80"/>
      <c r="BM265" s="80"/>
      <c r="BN265" s="80"/>
      <c r="BO265" s="80"/>
      <c r="BP265" s="80"/>
      <c r="BQ265" s="80"/>
      <c r="BR265" s="80"/>
      <c r="BS265" s="80"/>
      <c r="BT265" s="80"/>
      <c r="BU265" s="80"/>
      <c r="BV265" s="80"/>
      <c r="BW265" s="80"/>
      <c r="BX265" s="80"/>
      <c r="BY265" s="80"/>
      <c r="BZ265" s="80"/>
      <c r="CA265" s="80"/>
    </row>
    <row r="266" spans="1:79" ht="18" customHeight="1" x14ac:dyDescent="0.25">
      <c r="B266" s="90" t="str">
        <f>'PLAN DE CARGOS'!B36:P36</f>
        <v>Auxiliar Área Salud (Información en Salud)</v>
      </c>
      <c r="C266" s="91"/>
      <c r="D266" s="91"/>
      <c r="E266" s="91"/>
      <c r="F266" s="91"/>
      <c r="G266" s="91"/>
      <c r="H266" s="91"/>
      <c r="I266" s="91"/>
      <c r="J266" s="91"/>
      <c r="K266" s="91"/>
      <c r="L266" s="91"/>
      <c r="M266" s="91"/>
      <c r="N266" s="91"/>
      <c r="O266" s="92"/>
      <c r="P266" s="413">
        <f>SUMIF($AK$34:$AK$251,"=Auxiliar Área Salud (Información en Salud)",BC34:BF251)</f>
        <v>0</v>
      </c>
      <c r="Q266" s="414"/>
      <c r="R266" s="414"/>
      <c r="S266" s="414"/>
      <c r="T266" s="414"/>
      <c r="U266" s="415"/>
      <c r="V266" s="416">
        <f>'CARGA DE HORAS LABORADAS'!P36</f>
        <v>2112</v>
      </c>
      <c r="W266" s="416"/>
      <c r="X266" s="416"/>
      <c r="Y266" s="416"/>
      <c r="Z266" s="416"/>
      <c r="AA266" s="416"/>
      <c r="AB266" s="417"/>
      <c r="AC266" s="416">
        <f>'CARGA DE HORAS LABORADAS'!AC36</f>
        <v>0</v>
      </c>
      <c r="AD266" s="416"/>
      <c r="AE266" s="416"/>
      <c r="AF266" s="416"/>
      <c r="AG266" s="416"/>
      <c r="AH266" s="417"/>
      <c r="AI266" s="80"/>
      <c r="AJ266" s="80"/>
      <c r="AK266" s="80"/>
      <c r="AL266" s="88"/>
      <c r="AM266" s="88"/>
      <c r="AN266" s="88"/>
      <c r="AO266" s="88"/>
      <c r="AP266" s="88"/>
      <c r="AQ266" s="88"/>
      <c r="AR266" s="88"/>
      <c r="AS266" s="88"/>
      <c r="AT266" s="88"/>
      <c r="AU266" s="88"/>
      <c r="AV266" s="88"/>
      <c r="AW266" s="88"/>
      <c r="AX266" s="88"/>
      <c r="AY266" s="88"/>
      <c r="AZ266" s="88"/>
      <c r="BA266" s="88"/>
      <c r="BB266" s="88"/>
      <c r="BC266" s="88"/>
      <c r="BD266" s="88"/>
      <c r="BE266" s="88"/>
      <c r="BF266" s="88"/>
      <c r="BG266" s="80"/>
      <c r="BH266" s="89"/>
      <c r="BI266" s="89"/>
      <c r="BJ266" s="89"/>
      <c r="BK266" s="80"/>
      <c r="BL266" s="80"/>
      <c r="BM266" s="80"/>
      <c r="BN266" s="80"/>
      <c r="BO266" s="80"/>
      <c r="BP266" s="80"/>
      <c r="BQ266" s="80"/>
      <c r="BR266" s="80"/>
      <c r="BS266" s="80"/>
      <c r="BT266" s="80"/>
      <c r="BU266" s="80"/>
      <c r="BV266" s="80"/>
      <c r="BW266" s="80"/>
      <c r="BX266" s="80"/>
      <c r="BY266" s="80"/>
      <c r="BZ266" s="80"/>
      <c r="CA266" s="80"/>
    </row>
    <row r="267" spans="1:79" ht="18" customHeight="1" x14ac:dyDescent="0.25">
      <c r="B267" s="90" t="str">
        <f>'PLAN DE CARGOS'!B37:P37</f>
        <v>Auxiliar Área Salud (Laboratorio Clínico)</v>
      </c>
      <c r="C267" s="91"/>
      <c r="D267" s="91"/>
      <c r="E267" s="91"/>
      <c r="F267" s="91"/>
      <c r="G267" s="91"/>
      <c r="H267" s="91"/>
      <c r="I267" s="91"/>
      <c r="J267" s="91"/>
      <c r="K267" s="91"/>
      <c r="L267" s="91"/>
      <c r="M267" s="91"/>
      <c r="N267" s="91"/>
      <c r="O267" s="92"/>
      <c r="P267" s="413">
        <f>SUMIF($AK$34:$AK$251,"=Auxiliar Área Salud (Laboratorio Clínico)",BC34:BF251)</f>
        <v>0</v>
      </c>
      <c r="Q267" s="414"/>
      <c r="R267" s="414"/>
      <c r="S267" s="414"/>
      <c r="T267" s="414"/>
      <c r="U267" s="415"/>
      <c r="V267" s="416">
        <f>'CARGA DE HORAS LABORADAS'!P37</f>
        <v>2112</v>
      </c>
      <c r="W267" s="416"/>
      <c r="X267" s="416"/>
      <c r="Y267" s="416"/>
      <c r="Z267" s="416"/>
      <c r="AA267" s="416"/>
      <c r="AB267" s="417"/>
      <c r="AC267" s="416">
        <f>'CARGA DE HORAS LABORADAS'!AC37</f>
        <v>-1.9999999999527063E-3</v>
      </c>
      <c r="AD267" s="416"/>
      <c r="AE267" s="416"/>
      <c r="AF267" s="416"/>
      <c r="AG267" s="416"/>
      <c r="AH267" s="417"/>
      <c r="AI267" s="80"/>
      <c r="AJ267" s="80"/>
      <c r="AK267" s="80"/>
      <c r="AL267" s="88"/>
      <c r="AM267" s="88"/>
      <c r="AN267" s="88"/>
      <c r="AO267" s="88"/>
      <c r="AP267" s="88"/>
      <c r="AQ267" s="88"/>
      <c r="AR267" s="88"/>
      <c r="AS267" s="88"/>
      <c r="AT267" s="88"/>
      <c r="AU267" s="88"/>
      <c r="AV267" s="88"/>
      <c r="AW267" s="88"/>
      <c r="AX267" s="88"/>
      <c r="AY267" s="88"/>
      <c r="AZ267" s="88"/>
      <c r="BA267" s="88"/>
      <c r="BB267" s="88"/>
      <c r="BC267" s="88"/>
      <c r="BD267" s="88"/>
      <c r="BE267" s="88"/>
      <c r="BF267" s="88"/>
      <c r="BG267" s="80"/>
      <c r="BH267" s="89"/>
      <c r="BI267" s="89"/>
      <c r="BJ267" s="89"/>
      <c r="BK267" s="80"/>
      <c r="BL267" s="80"/>
      <c r="BM267" s="80"/>
      <c r="BN267" s="80"/>
      <c r="BO267" s="80"/>
      <c r="BP267" s="80"/>
      <c r="BQ267" s="80"/>
      <c r="BR267" s="80"/>
      <c r="BS267" s="80"/>
      <c r="BT267" s="80"/>
      <c r="BU267" s="80"/>
      <c r="BV267" s="80"/>
      <c r="BW267" s="80"/>
      <c r="BX267" s="80"/>
      <c r="BY267" s="80"/>
      <c r="BZ267" s="80"/>
      <c r="CA267" s="80"/>
    </row>
    <row r="268" spans="1:79" ht="18" customHeight="1" x14ac:dyDescent="0.25">
      <c r="B268" s="90" t="str">
        <f>'PLAN DE CARGOS'!B38:P38</f>
        <v>Auxiliar de Servicios Generales</v>
      </c>
      <c r="C268" s="91"/>
      <c r="D268" s="91"/>
      <c r="E268" s="91"/>
      <c r="F268" s="91"/>
      <c r="G268" s="91"/>
      <c r="H268" s="91"/>
      <c r="I268" s="91"/>
      <c r="J268" s="91"/>
      <c r="K268" s="91"/>
      <c r="L268" s="91"/>
      <c r="M268" s="91"/>
      <c r="N268" s="91"/>
      <c r="O268" s="92"/>
      <c r="P268" s="413">
        <f>SUMIF($AK$34:$AK$251,"=Auxiliar de Servicios Generales",BC34:BF251)</f>
        <v>0</v>
      </c>
      <c r="Q268" s="414"/>
      <c r="R268" s="414"/>
      <c r="S268" s="414"/>
      <c r="T268" s="414"/>
      <c r="U268" s="415"/>
      <c r="V268" s="416">
        <f>'CARGA DE HORAS LABORADAS'!P38</f>
        <v>12672</v>
      </c>
      <c r="W268" s="416"/>
      <c r="X268" s="416"/>
      <c r="Y268" s="416"/>
      <c r="Z268" s="416"/>
      <c r="AA268" s="416"/>
      <c r="AB268" s="417"/>
      <c r="AC268" s="416">
        <f>'CARGA DE HORAS LABORADAS'!AC38</f>
        <v>0</v>
      </c>
      <c r="AD268" s="416"/>
      <c r="AE268" s="416"/>
      <c r="AF268" s="416"/>
      <c r="AG268" s="416"/>
      <c r="AH268" s="417"/>
      <c r="AI268" s="80"/>
      <c r="AJ268" s="80"/>
      <c r="AK268" s="80"/>
      <c r="AL268" s="88"/>
      <c r="AM268" s="88"/>
      <c r="AN268" s="88"/>
      <c r="AO268" s="88"/>
      <c r="AP268" s="88"/>
      <c r="AQ268" s="88"/>
      <c r="AR268" s="88"/>
      <c r="AS268" s="88"/>
      <c r="AT268" s="88"/>
      <c r="AU268" s="88"/>
      <c r="AV268" s="88"/>
      <c r="AW268" s="88"/>
      <c r="AX268" s="88"/>
      <c r="AY268" s="88"/>
      <c r="AZ268" s="88"/>
      <c r="BA268" s="88"/>
      <c r="BB268" s="88"/>
      <c r="BC268" s="88"/>
      <c r="BD268" s="88"/>
      <c r="BE268" s="88"/>
      <c r="BF268" s="88"/>
      <c r="BG268" s="80"/>
      <c r="BH268" s="89"/>
      <c r="BI268" s="89"/>
      <c r="BJ268" s="89"/>
      <c r="BK268" s="80"/>
      <c r="BL268" s="80"/>
      <c r="BM268" s="80"/>
      <c r="BN268" s="80"/>
      <c r="BO268" s="80"/>
      <c r="BP268" s="80"/>
      <c r="BQ268" s="80"/>
      <c r="BR268" s="80"/>
      <c r="BS268" s="80"/>
      <c r="BT268" s="80"/>
      <c r="BU268" s="80"/>
      <c r="BV268" s="80"/>
      <c r="BW268" s="80"/>
      <c r="BX268" s="80"/>
      <c r="BY268" s="80"/>
      <c r="BZ268" s="80"/>
      <c r="CA268" s="80"/>
    </row>
    <row r="269" spans="1:79" ht="18" customHeight="1" x14ac:dyDescent="0.25">
      <c r="B269" s="90" t="str">
        <f>'PLAN DE CARGOS'!B39:P39</f>
        <v>Celador</v>
      </c>
      <c r="C269" s="91"/>
      <c r="D269" s="91"/>
      <c r="E269" s="91"/>
      <c r="F269" s="91"/>
      <c r="G269" s="91"/>
      <c r="H269" s="91"/>
      <c r="I269" s="91"/>
      <c r="J269" s="91"/>
      <c r="K269" s="91"/>
      <c r="L269" s="91"/>
      <c r="M269" s="91"/>
      <c r="N269" s="91"/>
      <c r="O269" s="92"/>
      <c r="P269" s="413">
        <f>SUMIF($AK$34:$AK$251,"=Celador",BC34:BF251)</f>
        <v>0</v>
      </c>
      <c r="Q269" s="414"/>
      <c r="R269" s="414"/>
      <c r="S269" s="414"/>
      <c r="T269" s="414"/>
      <c r="U269" s="415"/>
      <c r="V269" s="416">
        <f>'CARGA DE HORAS LABORADAS'!P39</f>
        <v>6336</v>
      </c>
      <c r="W269" s="416"/>
      <c r="X269" s="416"/>
      <c r="Y269" s="416"/>
      <c r="Z269" s="416"/>
      <c r="AA269" s="416"/>
      <c r="AB269" s="417"/>
      <c r="AC269" s="416">
        <f>'CARGA DE HORAS LABORADAS'!AC39</f>
        <v>0</v>
      </c>
      <c r="AD269" s="416"/>
      <c r="AE269" s="416"/>
      <c r="AF269" s="416"/>
      <c r="AG269" s="416"/>
      <c r="AH269" s="417"/>
      <c r="AI269" s="80"/>
      <c r="AJ269" s="80"/>
      <c r="AK269" s="80"/>
      <c r="AL269" s="88"/>
      <c r="AM269" s="88"/>
      <c r="AN269" s="88"/>
      <c r="AO269" s="88"/>
      <c r="AP269" s="88"/>
      <c r="AQ269" s="88"/>
      <c r="AR269" s="88"/>
      <c r="AS269" s="88"/>
      <c r="AT269" s="88"/>
      <c r="AU269" s="88"/>
      <c r="AV269" s="88"/>
      <c r="AW269" s="88"/>
      <c r="AX269" s="88"/>
      <c r="AY269" s="88"/>
      <c r="AZ269" s="88"/>
      <c r="BA269" s="88"/>
      <c r="BB269" s="88"/>
      <c r="BC269" s="88"/>
      <c r="BD269" s="88"/>
      <c r="BE269" s="88"/>
      <c r="BF269" s="88"/>
      <c r="BG269" s="80"/>
      <c r="BH269" s="89"/>
      <c r="BI269" s="89"/>
      <c r="BJ269" s="89"/>
      <c r="BK269" s="80"/>
      <c r="BL269" s="80"/>
      <c r="BM269" s="80"/>
      <c r="BN269" s="80"/>
      <c r="BO269" s="80"/>
      <c r="BP269" s="80"/>
      <c r="BQ269" s="80"/>
      <c r="BR269" s="80"/>
      <c r="BS269" s="80"/>
      <c r="BT269" s="80"/>
      <c r="BU269" s="80"/>
      <c r="BV269" s="80"/>
      <c r="BW269" s="80"/>
      <c r="BX269" s="80"/>
      <c r="BY269" s="80"/>
      <c r="BZ269" s="80"/>
      <c r="CA269" s="80"/>
    </row>
    <row r="270" spans="1:79" ht="18" customHeight="1" x14ac:dyDescent="0.25">
      <c r="B270" s="90" t="str">
        <f>'PLAN DE CARGOS'!B40:P40</f>
        <v>Conductor</v>
      </c>
      <c r="C270" s="91"/>
      <c r="D270" s="91"/>
      <c r="E270" s="91"/>
      <c r="F270" s="91"/>
      <c r="G270" s="91"/>
      <c r="H270" s="91"/>
      <c r="I270" s="91"/>
      <c r="J270" s="91"/>
      <c r="K270" s="91"/>
      <c r="L270" s="91"/>
      <c r="M270" s="91"/>
      <c r="N270" s="91"/>
      <c r="O270" s="92"/>
      <c r="P270" s="413">
        <f>SUMIF($AK$34:$AK$251,"=Conductor",BC34:BF251)</f>
        <v>0</v>
      </c>
      <c r="Q270" s="414"/>
      <c r="R270" s="414"/>
      <c r="S270" s="414"/>
      <c r="T270" s="414"/>
      <c r="U270" s="415"/>
      <c r="V270" s="416">
        <f>'CARGA DE HORAS LABORADAS'!P40</f>
        <v>6336</v>
      </c>
      <c r="W270" s="416"/>
      <c r="X270" s="416"/>
      <c r="Y270" s="416"/>
      <c r="Z270" s="416"/>
      <c r="AA270" s="416"/>
      <c r="AB270" s="417"/>
      <c r="AC270" s="416">
        <f>'CARGA DE HORAS LABORADAS'!AC40</f>
        <v>0</v>
      </c>
      <c r="AD270" s="416"/>
      <c r="AE270" s="416"/>
      <c r="AF270" s="416"/>
      <c r="AG270" s="416"/>
      <c r="AH270" s="417"/>
      <c r="AI270" s="80"/>
      <c r="AJ270" s="80"/>
      <c r="AK270" s="80"/>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80"/>
      <c r="BH270" s="89"/>
      <c r="BI270" s="89"/>
      <c r="BJ270" s="89"/>
      <c r="BK270" s="80"/>
      <c r="BL270" s="80"/>
      <c r="BM270" s="80"/>
      <c r="BN270" s="80"/>
      <c r="BO270" s="80"/>
      <c r="BP270" s="80"/>
      <c r="BQ270" s="80"/>
      <c r="BR270" s="80"/>
      <c r="BS270" s="80"/>
      <c r="BT270" s="80"/>
      <c r="BU270" s="80"/>
      <c r="BV270" s="80"/>
      <c r="BW270" s="80"/>
      <c r="BX270" s="80"/>
      <c r="BY270" s="80"/>
      <c r="BZ270" s="80"/>
      <c r="CA270" s="80"/>
    </row>
    <row r="271" spans="1:79" ht="18" customHeight="1" x14ac:dyDescent="0.25">
      <c r="B271" s="90" t="str">
        <f>'PLAN DE CARGOS'!B41:P41</f>
        <v>Enfermera</v>
      </c>
      <c r="C271" s="91"/>
      <c r="D271" s="91"/>
      <c r="E271" s="91"/>
      <c r="F271" s="91"/>
      <c r="G271" s="91"/>
      <c r="H271" s="91"/>
      <c r="I271" s="91"/>
      <c r="J271" s="91"/>
      <c r="K271" s="91"/>
      <c r="L271" s="91"/>
      <c r="M271" s="91"/>
      <c r="N271" s="91"/>
      <c r="O271" s="92"/>
      <c r="P271" s="413">
        <f>SUMIF($AK$34:$AK$251,"=Enfermera",BC34:BF251)</f>
        <v>246.75</v>
      </c>
      <c r="Q271" s="414"/>
      <c r="R271" s="414"/>
      <c r="S271" s="414"/>
      <c r="T271" s="414"/>
      <c r="U271" s="415"/>
      <c r="V271" s="416">
        <f>'CARGA DE HORAS LABORADAS'!P41</f>
        <v>4224</v>
      </c>
      <c r="W271" s="416"/>
      <c r="X271" s="416"/>
      <c r="Y271" s="416"/>
      <c r="Z271" s="416"/>
      <c r="AA271" s="416"/>
      <c r="AB271" s="417"/>
      <c r="AC271" s="416">
        <f>'CARGA DE HORAS LABORADAS'!AC41</f>
        <v>-5.0000000001091394E-3</v>
      </c>
      <c r="AD271" s="416"/>
      <c r="AE271" s="416"/>
      <c r="AF271" s="416"/>
      <c r="AG271" s="416"/>
      <c r="AH271" s="417"/>
      <c r="AI271" s="80"/>
      <c r="AJ271" s="80"/>
      <c r="AK271" s="80"/>
      <c r="AL271" s="88"/>
      <c r="AM271" s="88"/>
      <c r="AN271" s="88"/>
      <c r="AO271" s="88"/>
      <c r="AP271" s="88"/>
      <c r="AQ271" s="88"/>
      <c r="AR271" s="88"/>
      <c r="AS271" s="88"/>
      <c r="AT271" s="88"/>
      <c r="AU271" s="88"/>
      <c r="AV271" s="88"/>
      <c r="AW271" s="88"/>
      <c r="AX271" s="88"/>
      <c r="AY271" s="88"/>
      <c r="AZ271" s="88"/>
      <c r="BA271" s="88"/>
      <c r="BB271" s="88"/>
      <c r="BC271" s="88"/>
      <c r="BD271" s="88"/>
      <c r="BE271" s="88"/>
      <c r="BF271" s="88"/>
      <c r="BG271" s="80"/>
      <c r="BH271" s="89"/>
      <c r="BI271" s="89"/>
      <c r="BJ271" s="89"/>
      <c r="BK271" s="80"/>
      <c r="BL271" s="80"/>
      <c r="BM271" s="80"/>
      <c r="BN271" s="80"/>
      <c r="BO271" s="80"/>
      <c r="BP271" s="80"/>
      <c r="BQ271" s="80"/>
      <c r="BR271" s="80"/>
      <c r="BS271" s="80"/>
      <c r="BT271" s="80"/>
      <c r="BU271" s="80"/>
      <c r="BV271" s="80"/>
      <c r="BW271" s="80"/>
      <c r="BX271" s="80"/>
      <c r="BY271" s="80"/>
      <c r="BZ271" s="80"/>
      <c r="CA271" s="80"/>
    </row>
    <row r="272" spans="1:79" ht="18" customHeight="1" x14ac:dyDescent="0.25">
      <c r="B272" s="90" t="str">
        <f>'PLAN DE CARGOS'!B42:P42</f>
        <v>Gerente Empresa Social del Estado</v>
      </c>
      <c r="C272" s="91"/>
      <c r="D272" s="91"/>
      <c r="E272" s="91"/>
      <c r="F272" s="91"/>
      <c r="G272" s="91"/>
      <c r="H272" s="91"/>
      <c r="I272" s="91"/>
      <c r="J272" s="91"/>
      <c r="K272" s="91"/>
      <c r="L272" s="91"/>
      <c r="M272" s="91"/>
      <c r="N272" s="91"/>
      <c r="O272" s="92"/>
      <c r="P272" s="413">
        <f>SUMIF($AK$34:$AK$251,"=Gerente Empresa Social del Estado",BC34:BF251)</f>
        <v>115.5</v>
      </c>
      <c r="Q272" s="414"/>
      <c r="R272" s="414"/>
      <c r="S272" s="414"/>
      <c r="T272" s="414"/>
      <c r="U272" s="415"/>
      <c r="V272" s="416">
        <f>'CARGA DE HORAS LABORADAS'!P42</f>
        <v>2112</v>
      </c>
      <c r="W272" s="416"/>
      <c r="X272" s="416"/>
      <c r="Y272" s="416"/>
      <c r="Z272" s="416"/>
      <c r="AA272" s="416"/>
      <c r="AB272" s="417"/>
      <c r="AC272" s="416">
        <f>'CARGA DE HORAS LABORADAS'!AC42</f>
        <v>0</v>
      </c>
      <c r="AD272" s="416"/>
      <c r="AE272" s="416"/>
      <c r="AF272" s="416"/>
      <c r="AG272" s="416"/>
      <c r="AH272" s="417"/>
      <c r="AI272" s="80"/>
      <c r="AJ272" s="80"/>
      <c r="AK272" s="80"/>
      <c r="AL272" s="88"/>
      <c r="AM272" s="88"/>
      <c r="AN272" s="88"/>
      <c r="AO272" s="88"/>
      <c r="AP272" s="88"/>
      <c r="AQ272" s="88"/>
      <c r="AR272" s="88"/>
      <c r="AS272" s="88"/>
      <c r="AT272" s="88"/>
      <c r="AU272" s="88"/>
      <c r="AV272" s="88"/>
      <c r="AW272" s="88"/>
      <c r="AX272" s="88"/>
      <c r="AY272" s="88"/>
      <c r="AZ272" s="88"/>
      <c r="BA272" s="88"/>
      <c r="BB272" s="88"/>
      <c r="BC272" s="88"/>
      <c r="BD272" s="88"/>
      <c r="BE272" s="88"/>
      <c r="BF272" s="88"/>
      <c r="BG272" s="80"/>
      <c r="BH272" s="89"/>
      <c r="BI272" s="89"/>
      <c r="BJ272" s="89"/>
      <c r="BK272" s="80"/>
      <c r="BL272" s="80"/>
      <c r="BM272" s="80"/>
      <c r="BN272" s="80"/>
      <c r="BO272" s="80"/>
      <c r="BP272" s="80"/>
      <c r="BQ272" s="80"/>
      <c r="BR272" s="80"/>
      <c r="BS272" s="80"/>
      <c r="BT272" s="80"/>
      <c r="BU272" s="80"/>
      <c r="BV272" s="80"/>
      <c r="BW272" s="80"/>
      <c r="BX272" s="80"/>
      <c r="BY272" s="80"/>
      <c r="BZ272" s="80"/>
      <c r="CA272" s="80"/>
    </row>
    <row r="273" spans="2:79" ht="18" customHeight="1" x14ac:dyDescent="0.25">
      <c r="B273" s="90" t="str">
        <f>'PLAN DE CARGOS'!B43:P43</f>
        <v>Médico General</v>
      </c>
      <c r="C273" s="91"/>
      <c r="D273" s="91"/>
      <c r="E273" s="91"/>
      <c r="F273" s="91"/>
      <c r="G273" s="91"/>
      <c r="H273" s="91"/>
      <c r="I273" s="91"/>
      <c r="J273" s="91"/>
      <c r="K273" s="91"/>
      <c r="L273" s="91"/>
      <c r="M273" s="91"/>
      <c r="N273" s="91"/>
      <c r="O273" s="92"/>
      <c r="P273" s="413">
        <f>SUMIF($AK$34:$AK$251,"=Médico General",BC34:BF251)</f>
        <v>191.75</v>
      </c>
      <c r="Q273" s="414"/>
      <c r="R273" s="414"/>
      <c r="S273" s="414"/>
      <c r="T273" s="414"/>
      <c r="U273" s="415"/>
      <c r="V273" s="416">
        <f>'CARGA DE HORAS LABORADAS'!P43</f>
        <v>19008</v>
      </c>
      <c r="W273" s="416"/>
      <c r="X273" s="416"/>
      <c r="Y273" s="416"/>
      <c r="Z273" s="416"/>
      <c r="AA273" s="416"/>
      <c r="AB273" s="417"/>
      <c r="AC273" s="416">
        <f>'CARGA DE HORAS LABORADAS'!AC43</f>
        <v>-6.0000000012223609E-3</v>
      </c>
      <c r="AD273" s="416"/>
      <c r="AE273" s="416"/>
      <c r="AF273" s="416"/>
      <c r="AG273" s="416"/>
      <c r="AH273" s="417"/>
      <c r="AI273" s="80"/>
      <c r="AJ273" s="80"/>
      <c r="AK273" s="80"/>
      <c r="AL273" s="88"/>
      <c r="AM273" s="88"/>
      <c r="AN273" s="88"/>
      <c r="AO273" s="88"/>
      <c r="AP273" s="88"/>
      <c r="AQ273" s="88"/>
      <c r="AR273" s="88"/>
      <c r="AS273" s="88"/>
      <c r="AT273" s="88"/>
      <c r="AU273" s="88"/>
      <c r="AV273" s="88"/>
      <c r="AW273" s="88"/>
      <c r="AX273" s="88"/>
      <c r="AY273" s="88"/>
      <c r="AZ273" s="88"/>
      <c r="BA273" s="88"/>
      <c r="BB273" s="88"/>
      <c r="BC273" s="88"/>
      <c r="BD273" s="88"/>
      <c r="BE273" s="88"/>
      <c r="BF273" s="88"/>
      <c r="BG273" s="80"/>
      <c r="BH273" s="89"/>
      <c r="BI273" s="89"/>
      <c r="BJ273" s="89"/>
      <c r="BK273" s="80"/>
      <c r="BL273" s="80"/>
      <c r="BM273" s="80"/>
      <c r="BN273" s="80"/>
      <c r="BO273" s="80"/>
      <c r="BP273" s="80"/>
      <c r="BQ273" s="80"/>
      <c r="BR273" s="80"/>
      <c r="BS273" s="80"/>
      <c r="BT273" s="80"/>
      <c r="BU273" s="80"/>
      <c r="BV273" s="80"/>
      <c r="BW273" s="80"/>
      <c r="BX273" s="80"/>
      <c r="BY273" s="80"/>
      <c r="BZ273" s="80"/>
      <c r="CA273" s="80"/>
    </row>
    <row r="274" spans="2:79" ht="18" customHeight="1" x14ac:dyDescent="0.25">
      <c r="B274" s="90" t="str">
        <f>'PLAN DE CARGOS'!B44:P44</f>
        <v>Odontóloga</v>
      </c>
      <c r="C274" s="91"/>
      <c r="D274" s="91"/>
      <c r="E274" s="91"/>
      <c r="F274" s="91"/>
      <c r="G274" s="91"/>
      <c r="H274" s="91"/>
      <c r="I274" s="91"/>
      <c r="J274" s="91"/>
      <c r="K274" s="91"/>
      <c r="L274" s="91"/>
      <c r="M274" s="91"/>
      <c r="N274" s="91"/>
      <c r="O274" s="92"/>
      <c r="P274" s="413">
        <f>SUMIF($AK$34:$AK$251,"=Odontóloga",BC34:BF251)</f>
        <v>115.5</v>
      </c>
      <c r="Q274" s="414"/>
      <c r="R274" s="414"/>
      <c r="S274" s="414"/>
      <c r="T274" s="414"/>
      <c r="U274" s="415"/>
      <c r="V274" s="416">
        <f>'CARGA DE HORAS LABORADAS'!P44</f>
        <v>2112</v>
      </c>
      <c r="W274" s="416"/>
      <c r="X274" s="416"/>
      <c r="Y274" s="416"/>
      <c r="Z274" s="416"/>
      <c r="AA274" s="416"/>
      <c r="AB274" s="417"/>
      <c r="AC274" s="416">
        <f>'CARGA DE HORAS LABORADAS'!AC44</f>
        <v>-5.0000000001091394E-3</v>
      </c>
      <c r="AD274" s="416"/>
      <c r="AE274" s="416"/>
      <c r="AF274" s="416"/>
      <c r="AG274" s="416"/>
      <c r="AH274" s="417"/>
      <c r="AI274" s="80"/>
      <c r="AJ274" s="80"/>
      <c r="AK274" s="80"/>
      <c r="AL274" s="88"/>
      <c r="AM274" s="88"/>
      <c r="AN274" s="88"/>
      <c r="AO274" s="88"/>
      <c r="AP274" s="88"/>
      <c r="AQ274" s="88"/>
      <c r="AR274" s="88"/>
      <c r="AS274" s="88"/>
      <c r="AT274" s="88"/>
      <c r="AU274" s="88"/>
      <c r="AV274" s="88"/>
      <c r="AW274" s="88"/>
      <c r="AX274" s="88"/>
      <c r="AY274" s="88"/>
      <c r="AZ274" s="88"/>
      <c r="BA274" s="88"/>
      <c r="BB274" s="88"/>
      <c r="BC274" s="88"/>
      <c r="BD274" s="88"/>
      <c r="BE274" s="88"/>
      <c r="BF274" s="88"/>
      <c r="BG274" s="80"/>
      <c r="BH274" s="89"/>
      <c r="BI274" s="89"/>
      <c r="BJ274" s="89"/>
      <c r="BK274" s="80"/>
      <c r="BL274" s="80"/>
      <c r="BM274" s="80"/>
      <c r="BN274" s="80"/>
      <c r="BO274" s="80"/>
      <c r="BP274" s="80"/>
      <c r="BQ274" s="80"/>
      <c r="BR274" s="80"/>
      <c r="BS274" s="80"/>
      <c r="BT274" s="80"/>
      <c r="BU274" s="80"/>
      <c r="BV274" s="80"/>
      <c r="BW274" s="80"/>
      <c r="BX274" s="80"/>
      <c r="BY274" s="80"/>
      <c r="BZ274" s="80"/>
      <c r="CA274" s="80"/>
    </row>
    <row r="275" spans="2:79" ht="18" customHeight="1" x14ac:dyDescent="0.25">
      <c r="B275" s="90" t="str">
        <f>'PLAN DE CARGOS'!B45:P45</f>
        <v>Operario (Mantenimiento)</v>
      </c>
      <c r="C275" s="91"/>
      <c r="D275" s="91"/>
      <c r="E275" s="91"/>
      <c r="F275" s="91"/>
      <c r="G275" s="91"/>
      <c r="H275" s="91"/>
      <c r="I275" s="91"/>
      <c r="J275" s="91"/>
      <c r="K275" s="91"/>
      <c r="L275" s="91"/>
      <c r="M275" s="91"/>
      <c r="N275" s="91"/>
      <c r="O275" s="92"/>
      <c r="P275" s="413">
        <f>SUMIF($AK$34:$AK$251,"=Operario (Mantenimiento)",BC34:BF251)</f>
        <v>0</v>
      </c>
      <c r="Q275" s="414"/>
      <c r="R275" s="414"/>
      <c r="S275" s="414"/>
      <c r="T275" s="414"/>
      <c r="U275" s="415"/>
      <c r="V275" s="416">
        <f>'CARGA DE HORAS LABORADAS'!P45</f>
        <v>2112</v>
      </c>
      <c r="W275" s="416"/>
      <c r="X275" s="416"/>
      <c r="Y275" s="416"/>
      <c r="Z275" s="416"/>
      <c r="AA275" s="416"/>
      <c r="AB275" s="417"/>
      <c r="AC275" s="416">
        <f>'CARGA DE HORAS LABORADAS'!AC45</f>
        <v>0</v>
      </c>
      <c r="AD275" s="416"/>
      <c r="AE275" s="416"/>
      <c r="AF275" s="416"/>
      <c r="AG275" s="416"/>
      <c r="AH275" s="417"/>
      <c r="AI275" s="80"/>
      <c r="AJ275" s="80"/>
      <c r="AK275" s="80"/>
      <c r="AL275" s="88"/>
      <c r="AM275" s="88"/>
      <c r="AN275" s="88"/>
      <c r="AO275" s="88"/>
      <c r="AP275" s="88"/>
      <c r="AQ275" s="88"/>
      <c r="AR275" s="88"/>
      <c r="AS275" s="88"/>
      <c r="AT275" s="88"/>
      <c r="AU275" s="88"/>
      <c r="AV275" s="88"/>
      <c r="AW275" s="88"/>
      <c r="AX275" s="88"/>
      <c r="AY275" s="88"/>
      <c r="AZ275" s="88"/>
      <c r="BA275" s="88"/>
      <c r="BB275" s="88"/>
      <c r="BC275" s="88"/>
      <c r="BD275" s="88"/>
      <c r="BE275" s="88"/>
      <c r="BF275" s="88"/>
      <c r="BG275" s="80"/>
      <c r="BH275" s="89"/>
      <c r="BI275" s="89"/>
      <c r="BJ275" s="89"/>
      <c r="BK275" s="80"/>
      <c r="BL275" s="80"/>
      <c r="BM275" s="80"/>
      <c r="BN275" s="80"/>
      <c r="BO275" s="80"/>
      <c r="BP275" s="80"/>
      <c r="BQ275" s="80"/>
      <c r="BR275" s="80"/>
      <c r="BS275" s="80"/>
      <c r="BT275" s="80"/>
      <c r="BU275" s="80"/>
      <c r="BV275" s="80"/>
      <c r="BW275" s="80"/>
      <c r="BX275" s="80"/>
      <c r="BY275" s="80"/>
      <c r="BZ275" s="80"/>
      <c r="CA275" s="80"/>
    </row>
    <row r="276" spans="2:79" ht="18" customHeight="1" x14ac:dyDescent="0.25">
      <c r="B276" s="90" t="str">
        <f>'PLAN DE CARGOS'!B46:P46</f>
        <v>Profesional Universitario Área Salud (Bacterióloga)</v>
      </c>
      <c r="C276" s="91"/>
      <c r="D276" s="91"/>
      <c r="E276" s="91"/>
      <c r="F276" s="91"/>
      <c r="G276" s="91"/>
      <c r="H276" s="91"/>
      <c r="I276" s="91"/>
      <c r="J276" s="91"/>
      <c r="K276" s="91"/>
      <c r="L276" s="91"/>
      <c r="M276" s="91"/>
      <c r="N276" s="91"/>
      <c r="O276" s="92"/>
      <c r="P276" s="413">
        <f>SUMIF($AK$34:$AK$251,"=Profesional Universitario Área Salud (Bacterióloga)",BC34:BF251)</f>
        <v>115.5</v>
      </c>
      <c r="Q276" s="414"/>
      <c r="R276" s="414"/>
      <c r="S276" s="414"/>
      <c r="T276" s="414"/>
      <c r="U276" s="415"/>
      <c r="V276" s="416">
        <f>'CARGA DE HORAS LABORADAS'!P46</f>
        <v>2112</v>
      </c>
      <c r="W276" s="416"/>
      <c r="X276" s="416"/>
      <c r="Y276" s="416"/>
      <c r="Z276" s="416"/>
      <c r="AA276" s="416"/>
      <c r="AB276" s="417"/>
      <c r="AC276" s="416">
        <f>'CARGA DE HORAS LABORADAS'!AC46</f>
        <v>0</v>
      </c>
      <c r="AD276" s="416"/>
      <c r="AE276" s="416"/>
      <c r="AF276" s="416"/>
      <c r="AG276" s="416"/>
      <c r="AH276" s="417"/>
      <c r="AI276" s="80"/>
      <c r="AJ276" s="80"/>
      <c r="AK276" s="80"/>
      <c r="AL276" s="88"/>
      <c r="AM276" s="88"/>
      <c r="AN276" s="88"/>
      <c r="AO276" s="88"/>
      <c r="AP276" s="88"/>
      <c r="AQ276" s="88"/>
      <c r="AR276" s="88"/>
      <c r="AS276" s="88"/>
      <c r="AT276" s="88"/>
      <c r="AU276" s="88"/>
      <c r="AV276" s="88"/>
      <c r="AW276" s="88"/>
      <c r="AX276" s="88"/>
      <c r="AY276" s="88"/>
      <c r="AZ276" s="88"/>
      <c r="BA276" s="88"/>
      <c r="BB276" s="88"/>
      <c r="BC276" s="88"/>
      <c r="BD276" s="88"/>
      <c r="BE276" s="88"/>
      <c r="BF276" s="88"/>
      <c r="BG276" s="80"/>
      <c r="BH276" s="89"/>
      <c r="BI276" s="89"/>
      <c r="BJ276" s="89"/>
      <c r="BK276" s="80"/>
      <c r="BL276" s="80"/>
      <c r="BM276" s="80"/>
      <c r="BN276" s="80"/>
      <c r="BO276" s="80"/>
      <c r="BP276" s="80"/>
      <c r="BQ276" s="80"/>
      <c r="BR276" s="80"/>
      <c r="BS276" s="80"/>
      <c r="BT276" s="80"/>
      <c r="BU276" s="80"/>
      <c r="BV276" s="80"/>
      <c r="BW276" s="80"/>
      <c r="BX276" s="80"/>
      <c r="BY276" s="80"/>
      <c r="BZ276" s="80"/>
      <c r="CA276" s="80"/>
    </row>
    <row r="277" spans="2:79" ht="18" customHeight="1" x14ac:dyDescent="0.25">
      <c r="B277" s="90" t="str">
        <f>'PLAN DE CARGOS'!B47:P47</f>
        <v>Representante ASOUS en la Junta Directiva</v>
      </c>
      <c r="C277" s="91"/>
      <c r="D277" s="91"/>
      <c r="E277" s="91"/>
      <c r="F277" s="91"/>
      <c r="G277" s="91"/>
      <c r="H277" s="91"/>
      <c r="I277" s="91"/>
      <c r="J277" s="91"/>
      <c r="K277" s="91"/>
      <c r="L277" s="91"/>
      <c r="M277" s="91"/>
      <c r="N277" s="91"/>
      <c r="O277" s="92"/>
      <c r="P277" s="413">
        <f>SUMIF($AK$34:$AK$251,"=Representante ASOUS en la Junta Directiva",BC34:BF251)</f>
        <v>0</v>
      </c>
      <c r="Q277" s="414"/>
      <c r="R277" s="414"/>
      <c r="S277" s="414"/>
      <c r="T277" s="414"/>
      <c r="U277" s="415"/>
      <c r="V277" s="416">
        <f>'CARGA DE HORAS LABORADAS'!P47</f>
        <v>30</v>
      </c>
      <c r="W277" s="416"/>
      <c r="X277" s="416"/>
      <c r="Y277" s="416"/>
      <c r="Z277" s="416"/>
      <c r="AA277" s="416"/>
      <c r="AB277" s="417"/>
      <c r="AC277" s="416">
        <f>'CARGA DE HORAS LABORADAS'!AC47</f>
        <v>-4.75</v>
      </c>
      <c r="AD277" s="416"/>
      <c r="AE277" s="416"/>
      <c r="AF277" s="416"/>
      <c r="AG277" s="416"/>
      <c r="AH277" s="417"/>
      <c r="AI277" s="80"/>
      <c r="AJ277" s="80"/>
      <c r="AK277" s="80"/>
      <c r="AL277" s="88"/>
      <c r="AM277" s="88"/>
      <c r="AN277" s="88"/>
      <c r="AO277" s="88"/>
      <c r="AP277" s="88"/>
      <c r="AQ277" s="88"/>
      <c r="AR277" s="88"/>
      <c r="AS277" s="88"/>
      <c r="AT277" s="88"/>
      <c r="AU277" s="88"/>
      <c r="AV277" s="88"/>
      <c r="AW277" s="88"/>
      <c r="AX277" s="88"/>
      <c r="AY277" s="88"/>
      <c r="AZ277" s="88"/>
      <c r="BA277" s="88"/>
      <c r="BB277" s="88"/>
      <c r="BC277" s="88"/>
      <c r="BD277" s="88"/>
      <c r="BE277" s="88"/>
      <c r="BF277" s="88"/>
      <c r="BG277" s="80"/>
      <c r="BH277" s="89"/>
      <c r="BI277" s="89"/>
      <c r="BJ277" s="89"/>
      <c r="BK277" s="80"/>
      <c r="BL277" s="80"/>
      <c r="BM277" s="80"/>
      <c r="BN277" s="80"/>
      <c r="BO277" s="80"/>
      <c r="BP277" s="80"/>
      <c r="BQ277" s="80"/>
      <c r="BR277" s="80"/>
      <c r="BS277" s="80"/>
      <c r="BT277" s="80"/>
      <c r="BU277" s="80"/>
      <c r="BV277" s="80"/>
      <c r="BW277" s="80"/>
      <c r="BX277" s="80"/>
      <c r="BY277" s="80"/>
      <c r="BZ277" s="80"/>
      <c r="CA277" s="80"/>
    </row>
    <row r="278" spans="2:79" ht="18" customHeight="1" x14ac:dyDescent="0.25">
      <c r="B278" s="90" t="str">
        <f>'PLAN DE CARGOS'!B48:P48</f>
        <v>Secretaria</v>
      </c>
      <c r="C278" s="91"/>
      <c r="D278" s="91"/>
      <c r="E278" s="91"/>
      <c r="F278" s="91"/>
      <c r="G278" s="91"/>
      <c r="H278" s="91"/>
      <c r="I278" s="91"/>
      <c r="J278" s="91"/>
      <c r="K278" s="91"/>
      <c r="L278" s="91"/>
      <c r="M278" s="91"/>
      <c r="N278" s="91"/>
      <c r="O278" s="92"/>
      <c r="P278" s="413">
        <f>SUMIF($AK$34:$AK$251,"=Secretaria",BC34:BF251)</f>
        <v>115.5</v>
      </c>
      <c r="Q278" s="414"/>
      <c r="R278" s="414"/>
      <c r="S278" s="414"/>
      <c r="T278" s="414"/>
      <c r="U278" s="415"/>
      <c r="V278" s="416">
        <f>'CARGA DE HORAS LABORADAS'!P48</f>
        <v>2112</v>
      </c>
      <c r="W278" s="416"/>
      <c r="X278" s="416"/>
      <c r="Y278" s="416"/>
      <c r="Z278" s="416"/>
      <c r="AA278" s="416"/>
      <c r="AB278" s="417"/>
      <c r="AC278" s="416">
        <f>'CARGA DE HORAS LABORADAS'!AC48</f>
        <v>0</v>
      </c>
      <c r="AD278" s="416"/>
      <c r="AE278" s="416"/>
      <c r="AF278" s="416"/>
      <c r="AG278" s="416"/>
      <c r="AH278" s="417"/>
      <c r="AI278" s="80"/>
      <c r="AJ278" s="80"/>
      <c r="AK278" s="80"/>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0"/>
      <c r="BH278" s="89"/>
      <c r="BI278" s="89"/>
      <c r="BJ278" s="89"/>
      <c r="BK278" s="80"/>
      <c r="BL278" s="80"/>
      <c r="BM278" s="80"/>
      <c r="BN278" s="80"/>
      <c r="BO278" s="80"/>
      <c r="BP278" s="80"/>
      <c r="BQ278" s="80"/>
      <c r="BR278" s="80"/>
      <c r="BS278" s="80"/>
      <c r="BT278" s="80"/>
      <c r="BU278" s="80"/>
      <c r="BV278" s="80"/>
      <c r="BW278" s="80"/>
      <c r="BX278" s="80"/>
      <c r="BY278" s="80"/>
      <c r="BZ278" s="80"/>
      <c r="CA278" s="80"/>
    </row>
    <row r="279" spans="2:79" ht="18" customHeight="1" x14ac:dyDescent="0.25">
      <c r="B279" s="90" t="str">
        <f>'PLAN DE CARGOS'!B49:P49</f>
        <v>Subgerente Administrativa</v>
      </c>
      <c r="C279" s="91"/>
      <c r="D279" s="91"/>
      <c r="E279" s="91"/>
      <c r="F279" s="91"/>
      <c r="G279" s="91"/>
      <c r="H279" s="91"/>
      <c r="I279" s="91"/>
      <c r="J279" s="91"/>
      <c r="K279" s="91"/>
      <c r="L279" s="91"/>
      <c r="M279" s="91"/>
      <c r="N279" s="91"/>
      <c r="O279" s="92"/>
      <c r="P279" s="413">
        <f>SUMIF($AK$34:$AK$251,"=Subgerente Administrativa",BC34:BF251)</f>
        <v>115.5</v>
      </c>
      <c r="Q279" s="414"/>
      <c r="R279" s="414"/>
      <c r="S279" s="414"/>
      <c r="T279" s="414"/>
      <c r="U279" s="415"/>
      <c r="V279" s="416">
        <f>'CARGA DE HORAS LABORADAS'!P49</f>
        <v>2112</v>
      </c>
      <c r="W279" s="416"/>
      <c r="X279" s="416"/>
      <c r="Y279" s="416"/>
      <c r="Z279" s="416"/>
      <c r="AA279" s="416"/>
      <c r="AB279" s="417"/>
      <c r="AC279" s="416">
        <f>'CARGA DE HORAS LABORADAS'!AC49</f>
        <v>-5.0000000001091394E-3</v>
      </c>
      <c r="AD279" s="416"/>
      <c r="AE279" s="416"/>
      <c r="AF279" s="416"/>
      <c r="AG279" s="416"/>
      <c r="AH279" s="417"/>
      <c r="AI279" s="80"/>
      <c r="AJ279" s="80"/>
      <c r="AK279" s="80"/>
      <c r="AL279" s="88"/>
      <c r="AM279" s="88"/>
      <c r="AN279" s="88"/>
      <c r="AO279" s="88"/>
      <c r="AP279" s="88"/>
      <c r="AQ279" s="88"/>
      <c r="AR279" s="88"/>
      <c r="AS279" s="88"/>
      <c r="AT279" s="88"/>
      <c r="AU279" s="88"/>
      <c r="AV279" s="88"/>
      <c r="AW279" s="88"/>
      <c r="AX279" s="88"/>
      <c r="AY279" s="88"/>
      <c r="AZ279" s="88"/>
      <c r="BA279" s="88"/>
      <c r="BB279" s="88"/>
      <c r="BC279" s="88"/>
      <c r="BD279" s="88"/>
      <c r="BE279" s="88"/>
      <c r="BF279" s="88"/>
      <c r="BG279" s="80"/>
      <c r="BH279" s="89"/>
      <c r="BI279" s="89"/>
      <c r="BJ279" s="89"/>
      <c r="BK279" s="80"/>
      <c r="BL279" s="80"/>
      <c r="BM279" s="80"/>
      <c r="BN279" s="80"/>
      <c r="BO279" s="80"/>
      <c r="BP279" s="80"/>
      <c r="BQ279" s="80"/>
      <c r="BR279" s="80"/>
      <c r="BS279" s="80"/>
      <c r="BT279" s="80"/>
      <c r="BU279" s="80"/>
      <c r="BV279" s="80"/>
      <c r="BW279" s="80"/>
      <c r="BX279" s="80"/>
      <c r="BY279" s="80"/>
      <c r="BZ279" s="80"/>
      <c r="CA279" s="80"/>
    </row>
    <row r="280" spans="2:79" ht="18" customHeight="1" x14ac:dyDescent="0.25">
      <c r="B280" s="90" t="str">
        <f>'PLAN DE CARGOS'!B50:P50</f>
        <v>Subgerente Atención al Usuario</v>
      </c>
      <c r="C280" s="91"/>
      <c r="D280" s="91"/>
      <c r="E280" s="91"/>
      <c r="F280" s="91"/>
      <c r="G280" s="91"/>
      <c r="H280" s="91"/>
      <c r="I280" s="91"/>
      <c r="J280" s="91"/>
      <c r="K280" s="91"/>
      <c r="L280" s="91"/>
      <c r="M280" s="91"/>
      <c r="N280" s="91"/>
      <c r="O280" s="92"/>
      <c r="P280" s="413">
        <f>SUMIF($AK$34:$AK$251,"=Subgerente Atención al Usuario",BC34:BF251)</f>
        <v>131.75</v>
      </c>
      <c r="Q280" s="414"/>
      <c r="R280" s="414"/>
      <c r="S280" s="414"/>
      <c r="T280" s="414"/>
      <c r="U280" s="415"/>
      <c r="V280" s="416">
        <f>'CARGA DE HORAS LABORADAS'!P50</f>
        <v>2112</v>
      </c>
      <c r="W280" s="416"/>
      <c r="X280" s="416"/>
      <c r="Y280" s="416"/>
      <c r="Z280" s="416"/>
      <c r="AA280" s="416"/>
      <c r="AB280" s="417"/>
      <c r="AC280" s="416">
        <f>'CARGA DE HORAS LABORADAS'!AC50</f>
        <v>-5.0000000001091394E-3</v>
      </c>
      <c r="AD280" s="416"/>
      <c r="AE280" s="416"/>
      <c r="AF280" s="416"/>
      <c r="AG280" s="416"/>
      <c r="AH280" s="417"/>
      <c r="AI280" s="80"/>
      <c r="AJ280" s="80"/>
      <c r="AK280" s="80"/>
      <c r="AL280" s="88"/>
      <c r="AM280" s="88"/>
      <c r="AN280" s="88"/>
      <c r="AO280" s="88"/>
      <c r="AP280" s="88"/>
      <c r="AQ280" s="88"/>
      <c r="AR280" s="88"/>
      <c r="AS280" s="88"/>
      <c r="AT280" s="88"/>
      <c r="AU280" s="88"/>
      <c r="AV280" s="88"/>
      <c r="AW280" s="88"/>
      <c r="AX280" s="88"/>
      <c r="AY280" s="88"/>
      <c r="AZ280" s="88"/>
      <c r="BA280" s="88"/>
      <c r="BB280" s="88"/>
      <c r="BC280" s="88"/>
      <c r="BD280" s="88"/>
      <c r="BE280" s="88"/>
      <c r="BF280" s="88"/>
      <c r="BG280" s="80"/>
      <c r="BH280" s="89"/>
      <c r="BI280" s="89"/>
      <c r="BJ280" s="89"/>
      <c r="BK280" s="80"/>
      <c r="BL280" s="80"/>
      <c r="BM280" s="80"/>
      <c r="BN280" s="80"/>
      <c r="BO280" s="80"/>
      <c r="BP280" s="80"/>
      <c r="BQ280" s="80"/>
      <c r="BR280" s="80"/>
      <c r="BS280" s="80"/>
      <c r="BT280" s="80"/>
      <c r="BU280" s="80"/>
      <c r="BV280" s="80"/>
      <c r="BW280" s="80"/>
      <c r="BX280" s="80"/>
      <c r="BY280" s="80"/>
      <c r="BZ280" s="80"/>
      <c r="CA280" s="80"/>
    </row>
    <row r="281" spans="2:79" ht="18" customHeight="1" x14ac:dyDescent="0.25">
      <c r="B281" s="90" t="str">
        <f>'PLAN DE CARGOS'!B51:P51</f>
        <v>Técnico Área Salud (Farmacia)</v>
      </c>
      <c r="C281" s="91"/>
      <c r="D281" s="91"/>
      <c r="E281" s="91"/>
      <c r="F281" s="91"/>
      <c r="G281" s="91"/>
      <c r="H281" s="91"/>
      <c r="I281" s="91"/>
      <c r="J281" s="91"/>
      <c r="K281" s="91"/>
      <c r="L281" s="91"/>
      <c r="M281" s="91"/>
      <c r="N281" s="91"/>
      <c r="O281" s="92"/>
      <c r="P281" s="413">
        <f>SUMIF($AK$34:$AK$251,"=Técnico Área Salud (Farmacia)",BC34:BF251)</f>
        <v>115.5</v>
      </c>
      <c r="Q281" s="414"/>
      <c r="R281" s="414"/>
      <c r="S281" s="414"/>
      <c r="T281" s="414"/>
      <c r="U281" s="415"/>
      <c r="V281" s="416">
        <f>'CARGA DE HORAS LABORADAS'!P51</f>
        <v>2112</v>
      </c>
      <c r="W281" s="416"/>
      <c r="X281" s="416"/>
      <c r="Y281" s="416"/>
      <c r="Z281" s="416"/>
      <c r="AA281" s="416"/>
      <c r="AB281" s="417"/>
      <c r="AC281" s="416">
        <f>'CARGA DE HORAS LABORADAS'!AC51</f>
        <v>-5.0000000001091394E-3</v>
      </c>
      <c r="AD281" s="416"/>
      <c r="AE281" s="416"/>
      <c r="AF281" s="416"/>
      <c r="AG281" s="416"/>
      <c r="AH281" s="417"/>
      <c r="AI281" s="80"/>
      <c r="AJ281" s="80"/>
      <c r="AK281" s="80"/>
      <c r="AL281" s="88"/>
      <c r="AM281" s="88"/>
      <c r="AN281" s="88"/>
      <c r="AO281" s="88"/>
      <c r="AP281" s="88"/>
      <c r="AQ281" s="88"/>
      <c r="AR281" s="88"/>
      <c r="AS281" s="88"/>
      <c r="AT281" s="88"/>
      <c r="AU281" s="88"/>
      <c r="AV281" s="88"/>
      <c r="AW281" s="88"/>
      <c r="AX281" s="88"/>
      <c r="AY281" s="88"/>
      <c r="AZ281" s="88"/>
      <c r="BA281" s="88"/>
      <c r="BB281" s="88"/>
      <c r="BC281" s="88"/>
      <c r="BD281" s="88"/>
      <c r="BE281" s="88"/>
      <c r="BF281" s="88"/>
      <c r="BG281" s="80"/>
      <c r="BH281" s="89"/>
      <c r="BI281" s="89"/>
      <c r="BJ281" s="89"/>
      <c r="BK281" s="80"/>
      <c r="BL281" s="80"/>
      <c r="BM281" s="80"/>
      <c r="BN281" s="80"/>
      <c r="BO281" s="80"/>
      <c r="BP281" s="80"/>
      <c r="BQ281" s="80"/>
      <c r="BR281" s="80"/>
      <c r="BS281" s="80"/>
      <c r="BT281" s="80"/>
      <c r="BU281" s="80"/>
      <c r="BV281" s="80"/>
      <c r="BW281" s="80"/>
      <c r="BX281" s="80"/>
      <c r="BY281" s="80"/>
      <c r="BZ281" s="80"/>
      <c r="CA281" s="80"/>
    </row>
    <row r="282" spans="2:79" ht="18" customHeight="1" x14ac:dyDescent="0.25">
      <c r="B282" s="90" t="str">
        <f>'PLAN DE CARGOS'!B52:P52</f>
        <v>Técnico Área Salud (Rayos X)</v>
      </c>
      <c r="C282" s="91"/>
      <c r="D282" s="91"/>
      <c r="E282" s="91"/>
      <c r="F282" s="91"/>
      <c r="G282" s="91"/>
      <c r="H282" s="91"/>
      <c r="I282" s="91"/>
      <c r="J282" s="91"/>
      <c r="K282" s="91"/>
      <c r="L282" s="91"/>
      <c r="M282" s="91"/>
      <c r="N282" s="91"/>
      <c r="O282" s="92"/>
      <c r="P282" s="413">
        <f>SUMIF($AK$34:$AK$251,"=Técnico Área Salud (Rayos X)",BC34:BF251)</f>
        <v>0</v>
      </c>
      <c r="Q282" s="414"/>
      <c r="R282" s="414"/>
      <c r="S282" s="414"/>
      <c r="T282" s="414"/>
      <c r="U282" s="415"/>
      <c r="V282" s="416">
        <f>'CARGA DE HORAS LABORADAS'!P52</f>
        <v>2112</v>
      </c>
      <c r="W282" s="416"/>
      <c r="X282" s="416"/>
      <c r="Y282" s="416"/>
      <c r="Z282" s="416"/>
      <c r="AA282" s="416"/>
      <c r="AB282" s="417"/>
      <c r="AC282" s="416">
        <f>'CARGA DE HORAS LABORADAS'!AC52</f>
        <v>0</v>
      </c>
      <c r="AD282" s="416"/>
      <c r="AE282" s="416"/>
      <c r="AF282" s="416"/>
      <c r="AG282" s="416"/>
      <c r="AH282" s="417"/>
      <c r="AI282" s="80"/>
      <c r="AJ282" s="80"/>
      <c r="AK282" s="80"/>
      <c r="AL282" s="88"/>
      <c r="AM282" s="88"/>
      <c r="AN282" s="88"/>
      <c r="AO282" s="88"/>
      <c r="AP282" s="88"/>
      <c r="AQ282" s="88"/>
      <c r="AR282" s="88"/>
      <c r="AS282" s="88"/>
      <c r="AT282" s="88"/>
      <c r="AU282" s="88"/>
      <c r="AV282" s="88"/>
      <c r="AW282" s="88"/>
      <c r="AX282" s="88"/>
      <c r="AY282" s="88"/>
      <c r="AZ282" s="88"/>
      <c r="BA282" s="88"/>
      <c r="BB282" s="88"/>
      <c r="BC282" s="88"/>
      <c r="BD282" s="88"/>
      <c r="BE282" s="88"/>
      <c r="BF282" s="88"/>
      <c r="BG282" s="80"/>
      <c r="BH282" s="89"/>
      <c r="BI282" s="89"/>
      <c r="BJ282" s="89"/>
      <c r="BK282" s="80"/>
      <c r="BL282" s="80"/>
      <c r="BM282" s="80"/>
      <c r="BN282" s="80"/>
      <c r="BO282" s="80"/>
      <c r="BP282" s="80"/>
      <c r="BQ282" s="80"/>
      <c r="BR282" s="80"/>
      <c r="BS282" s="80"/>
      <c r="BT282" s="80"/>
      <c r="BU282" s="80"/>
      <c r="BV282" s="80"/>
      <c r="BW282" s="80"/>
      <c r="BX282" s="80"/>
      <c r="BY282" s="80"/>
      <c r="BZ282" s="80"/>
      <c r="CA282" s="80"/>
    </row>
    <row r="283" spans="2:79" ht="18" customHeight="1" thickBot="1" x14ac:dyDescent="0.3">
      <c r="B283" s="93" t="str">
        <f>'PLAN DE CARGOS'!B53:P53</f>
        <v>Técnico Área Salud (Vacunador)</v>
      </c>
      <c r="C283" s="94"/>
      <c r="D283" s="94"/>
      <c r="E283" s="94"/>
      <c r="F283" s="94"/>
      <c r="G283" s="94"/>
      <c r="H283" s="94"/>
      <c r="I283" s="94"/>
      <c r="J283" s="94"/>
      <c r="K283" s="94"/>
      <c r="L283" s="94"/>
      <c r="M283" s="94"/>
      <c r="N283" s="94"/>
      <c r="O283" s="95"/>
      <c r="P283" s="426">
        <f>SUMIF($AK$34:$AK$251,"=Técnico Área salud (Vacunador)",BC34:BF251)</f>
        <v>0</v>
      </c>
      <c r="Q283" s="427"/>
      <c r="R283" s="427"/>
      <c r="S283" s="427"/>
      <c r="T283" s="427"/>
      <c r="U283" s="428"/>
      <c r="V283" s="429">
        <f>'CARGA DE HORAS LABORADAS'!P53</f>
        <v>2112</v>
      </c>
      <c r="W283" s="429"/>
      <c r="X283" s="429"/>
      <c r="Y283" s="429"/>
      <c r="Z283" s="429"/>
      <c r="AA283" s="429"/>
      <c r="AB283" s="430"/>
      <c r="AC283" s="429">
        <f>'CARGA DE HORAS LABORADAS'!AC53</f>
        <v>0</v>
      </c>
      <c r="AD283" s="429"/>
      <c r="AE283" s="429"/>
      <c r="AF283" s="429"/>
      <c r="AG283" s="429"/>
      <c r="AH283" s="430"/>
      <c r="AI283" s="80"/>
      <c r="AJ283" s="80"/>
      <c r="AK283" s="80"/>
      <c r="AL283" s="88"/>
      <c r="AM283" s="88"/>
      <c r="AN283" s="88"/>
      <c r="AO283" s="88"/>
      <c r="AP283" s="88"/>
      <c r="AQ283" s="88"/>
      <c r="AR283" s="88"/>
      <c r="AS283" s="88"/>
      <c r="AT283" s="88"/>
      <c r="AU283" s="88"/>
      <c r="AV283" s="88"/>
      <c r="AW283" s="88"/>
      <c r="AX283" s="88"/>
      <c r="AY283" s="88"/>
      <c r="AZ283" s="88"/>
      <c r="BA283" s="88"/>
      <c r="BB283" s="88"/>
      <c r="BC283" s="88"/>
      <c r="BD283" s="88"/>
      <c r="BE283" s="88"/>
      <c r="BF283" s="88"/>
      <c r="BG283" s="80"/>
      <c r="BH283" s="89"/>
      <c r="BI283" s="89"/>
      <c r="BJ283" s="89"/>
      <c r="BK283" s="80"/>
      <c r="BL283" s="80"/>
      <c r="BM283" s="80"/>
      <c r="BN283" s="80"/>
      <c r="BO283" s="80"/>
      <c r="BP283" s="80"/>
      <c r="BQ283" s="80"/>
      <c r="BR283" s="80"/>
      <c r="BS283" s="80"/>
      <c r="BT283" s="80"/>
      <c r="BU283" s="80"/>
      <c r="BV283" s="80"/>
      <c r="BW283" s="80"/>
      <c r="BX283" s="80"/>
      <c r="BY283" s="80"/>
      <c r="BZ283" s="80"/>
      <c r="CA283" s="80"/>
    </row>
    <row r="284" spans="2:79" ht="18" customHeight="1" x14ac:dyDescent="0.25">
      <c r="AI284" s="80"/>
      <c r="AJ284" s="80"/>
      <c r="AK284" s="80"/>
      <c r="AL284" s="80"/>
      <c r="AM284" s="80"/>
      <c r="AN284" s="80"/>
      <c r="AO284" s="80"/>
      <c r="AP284" s="80"/>
      <c r="AQ284" s="80"/>
      <c r="AR284" s="80"/>
      <c r="AS284" s="80"/>
      <c r="AT284" s="80"/>
      <c r="AU284" s="80"/>
      <c r="AV284" s="80"/>
      <c r="AW284" s="80"/>
      <c r="AX284" s="80"/>
      <c r="AY284" s="80"/>
      <c r="AZ284" s="80"/>
      <c r="BA284" s="80"/>
      <c r="BB284" s="80"/>
      <c r="BC284" s="80"/>
      <c r="BD284" s="80"/>
      <c r="BE284" s="80"/>
      <c r="BF284" s="80"/>
      <c r="BG284" s="81"/>
      <c r="BH284" s="81"/>
      <c r="BI284" s="81"/>
      <c r="BJ284" s="81"/>
      <c r="BK284" s="80"/>
      <c r="BL284" s="80"/>
      <c r="BM284" s="80"/>
      <c r="BN284" s="80"/>
      <c r="BO284" s="80"/>
      <c r="BP284" s="80"/>
      <c r="BQ284" s="80"/>
      <c r="BR284" s="80"/>
      <c r="BS284" s="80"/>
      <c r="BT284" s="80"/>
      <c r="BU284" s="80"/>
      <c r="BV284" s="80"/>
      <c r="BW284" s="80"/>
      <c r="BX284" s="80"/>
      <c r="BY284" s="80"/>
      <c r="BZ284" s="80"/>
      <c r="CA284" s="80"/>
    </row>
    <row r="285" spans="2:79" ht="18" customHeight="1" x14ac:dyDescent="0.25">
      <c r="AI285" s="80"/>
      <c r="AJ285" s="80"/>
      <c r="AK285" s="80"/>
      <c r="AL285" s="80"/>
      <c r="AM285" s="80"/>
      <c r="AN285" s="80"/>
      <c r="AO285" s="80"/>
      <c r="AP285" s="80"/>
      <c r="AQ285" s="80"/>
      <c r="AR285" s="80"/>
      <c r="AS285" s="80"/>
      <c r="AT285" s="80"/>
      <c r="AU285" s="80"/>
      <c r="AV285" s="80"/>
      <c r="AW285" s="80"/>
      <c r="AX285" s="80"/>
      <c r="AY285" s="80"/>
      <c r="AZ285" s="80"/>
      <c r="BA285" s="80"/>
      <c r="BB285" s="80"/>
      <c r="BC285" s="80"/>
      <c r="BD285" s="80"/>
      <c r="BE285" s="80"/>
      <c r="BF285" s="80"/>
      <c r="BG285" s="81"/>
      <c r="BH285" s="81"/>
      <c r="BI285" s="81"/>
      <c r="BJ285" s="81"/>
      <c r="BK285" s="80"/>
      <c r="BL285" s="80"/>
      <c r="BM285" s="80"/>
      <c r="BN285" s="80"/>
      <c r="BO285" s="80"/>
      <c r="BP285" s="80"/>
      <c r="BQ285" s="80"/>
      <c r="BR285" s="80"/>
      <c r="BS285" s="80"/>
      <c r="BT285" s="80"/>
      <c r="BU285" s="80"/>
      <c r="BV285" s="80"/>
      <c r="BW285" s="80"/>
      <c r="BX285" s="80"/>
      <c r="BY285" s="80"/>
      <c r="BZ285" s="80"/>
      <c r="CA285" s="80"/>
    </row>
    <row r="286" spans="2:79" ht="18" customHeight="1" x14ac:dyDescent="0.25">
      <c r="AI286" s="80"/>
      <c r="AJ286" s="80"/>
      <c r="AK286" s="80"/>
      <c r="AL286" s="80"/>
      <c r="AM286" s="80"/>
      <c r="AN286" s="80"/>
      <c r="AO286" s="80"/>
      <c r="AP286" s="80"/>
      <c r="AQ286" s="80"/>
      <c r="AR286" s="80"/>
      <c r="AS286" s="80"/>
      <c r="AT286" s="80"/>
      <c r="AU286" s="80"/>
      <c r="AV286" s="80"/>
      <c r="AW286" s="80"/>
      <c r="AX286" s="80"/>
      <c r="AY286" s="80"/>
      <c r="AZ286" s="80"/>
      <c r="BA286" s="80"/>
      <c r="BB286" s="80"/>
      <c r="BC286" s="80"/>
      <c r="BD286" s="80"/>
      <c r="BE286" s="80"/>
      <c r="BF286" s="80"/>
      <c r="BG286" s="81"/>
      <c r="BH286" s="81"/>
      <c r="BI286" s="81"/>
      <c r="BJ286" s="81"/>
      <c r="BK286" s="80"/>
      <c r="BL286" s="80"/>
      <c r="BM286" s="80"/>
      <c r="BN286" s="80"/>
      <c r="BO286" s="80"/>
      <c r="BP286" s="80"/>
      <c r="BQ286" s="80"/>
      <c r="BR286" s="80"/>
      <c r="BS286" s="80"/>
      <c r="BT286" s="80"/>
      <c r="BU286" s="80"/>
      <c r="BV286" s="80"/>
      <c r="BW286" s="80"/>
      <c r="BX286" s="80"/>
      <c r="BY286" s="80"/>
      <c r="BZ286" s="80"/>
      <c r="CA286" s="80"/>
    </row>
    <row r="287" spans="2:79" ht="18" customHeight="1" x14ac:dyDescent="0.25">
      <c r="AI287" s="80"/>
      <c r="AJ287" s="80"/>
      <c r="AK287" s="80"/>
      <c r="AL287" s="80"/>
      <c r="AM287" s="80"/>
      <c r="AN287" s="80"/>
      <c r="AO287" s="80"/>
      <c r="AP287" s="80"/>
      <c r="AQ287" s="80"/>
      <c r="AR287" s="80"/>
      <c r="AS287" s="80"/>
      <c r="AT287" s="80"/>
      <c r="AU287" s="80"/>
      <c r="AV287" s="80"/>
      <c r="AW287" s="80"/>
      <c r="AX287" s="80"/>
      <c r="AY287" s="80"/>
      <c r="AZ287" s="80"/>
      <c r="BA287" s="80"/>
      <c r="BB287" s="80"/>
      <c r="BC287" s="80"/>
      <c r="BD287" s="80"/>
      <c r="BE287" s="80"/>
      <c r="BF287" s="80"/>
      <c r="BG287" s="81"/>
      <c r="BH287" s="81"/>
      <c r="BI287" s="81"/>
      <c r="BJ287" s="81"/>
      <c r="BK287" s="80"/>
      <c r="BL287" s="80"/>
      <c r="BM287" s="80"/>
      <c r="BN287" s="80"/>
      <c r="BO287" s="80"/>
      <c r="BP287" s="80"/>
      <c r="BQ287" s="80"/>
      <c r="BR287" s="80"/>
      <c r="BS287" s="80"/>
      <c r="BT287" s="80"/>
      <c r="BU287" s="80"/>
      <c r="BV287" s="80"/>
      <c r="BW287" s="80"/>
      <c r="BX287" s="80"/>
      <c r="BY287" s="80"/>
      <c r="BZ287" s="80"/>
      <c r="CA287" s="80"/>
    </row>
    <row r="288" spans="2:79" ht="18" customHeight="1" x14ac:dyDescent="0.25">
      <c r="AI288" s="80"/>
      <c r="AJ288" s="80"/>
      <c r="AK288" s="80"/>
      <c r="AL288" s="80"/>
      <c r="AM288" s="80"/>
      <c r="AN288" s="80"/>
      <c r="AO288" s="80"/>
      <c r="AP288" s="80"/>
      <c r="AQ288" s="80"/>
      <c r="AR288" s="80"/>
      <c r="AS288" s="80"/>
      <c r="AT288" s="80"/>
      <c r="AU288" s="80"/>
      <c r="AV288" s="80"/>
      <c r="AW288" s="80"/>
      <c r="AX288" s="80"/>
      <c r="AY288" s="80"/>
      <c r="AZ288" s="80"/>
      <c r="BA288" s="80"/>
      <c r="BB288" s="80"/>
      <c r="BC288" s="80"/>
      <c r="BD288" s="80"/>
      <c r="BE288" s="80"/>
      <c r="BF288" s="80"/>
      <c r="BG288" s="81"/>
      <c r="BH288" s="81"/>
      <c r="BI288" s="81"/>
      <c r="BJ288" s="81"/>
      <c r="BK288" s="80"/>
      <c r="BL288" s="80"/>
      <c r="BM288" s="80"/>
      <c r="BN288" s="80"/>
      <c r="BO288" s="80"/>
      <c r="BP288" s="80"/>
      <c r="BQ288" s="80"/>
      <c r="BR288" s="80"/>
      <c r="BS288" s="80"/>
      <c r="BT288" s="80"/>
      <c r="BU288" s="80"/>
      <c r="BV288" s="80"/>
      <c r="BW288" s="80"/>
      <c r="BX288" s="80"/>
      <c r="BY288" s="80"/>
      <c r="BZ288" s="80"/>
      <c r="CA288" s="80"/>
    </row>
    <row r="289" spans="35:79" ht="18" customHeight="1" x14ac:dyDescent="0.25">
      <c r="AI289" s="80"/>
      <c r="AJ289" s="80"/>
      <c r="AK289" s="80"/>
      <c r="AL289" s="80"/>
      <c r="AM289" s="80"/>
      <c r="AN289" s="80"/>
      <c r="AO289" s="80"/>
      <c r="AP289" s="80"/>
      <c r="AQ289" s="80"/>
      <c r="AR289" s="80"/>
      <c r="AS289" s="80"/>
      <c r="AT289" s="80"/>
      <c r="AU289" s="80"/>
      <c r="AV289" s="80"/>
      <c r="AW289" s="80"/>
      <c r="AX289" s="80"/>
      <c r="AY289" s="80"/>
      <c r="AZ289" s="80"/>
      <c r="BA289" s="80"/>
      <c r="BB289" s="80"/>
      <c r="BC289" s="80"/>
      <c r="BD289" s="80"/>
      <c r="BE289" s="80"/>
      <c r="BF289" s="80"/>
      <c r="BG289" s="81"/>
      <c r="BH289" s="81"/>
      <c r="BI289" s="81"/>
      <c r="BJ289" s="81"/>
      <c r="BK289" s="80"/>
      <c r="BL289" s="80"/>
      <c r="BM289" s="80"/>
      <c r="BN289" s="80"/>
      <c r="BO289" s="80"/>
      <c r="BP289" s="80"/>
      <c r="BQ289" s="80"/>
      <c r="BR289" s="80"/>
      <c r="BS289" s="80"/>
      <c r="BT289" s="80"/>
      <c r="BU289" s="80"/>
      <c r="BV289" s="80"/>
      <c r="BW289" s="80"/>
      <c r="BX289" s="80"/>
      <c r="BY289" s="80"/>
      <c r="BZ289" s="80"/>
      <c r="CA289" s="80"/>
    </row>
    <row r="290" spans="35:79" ht="18" customHeight="1" x14ac:dyDescent="0.25">
      <c r="AI290" s="80"/>
      <c r="AJ290" s="80"/>
      <c r="AK290" s="80"/>
      <c r="AL290" s="80"/>
      <c r="AM290" s="80"/>
      <c r="AN290" s="80"/>
      <c r="AO290" s="80"/>
      <c r="AP290" s="80"/>
      <c r="AQ290" s="80"/>
      <c r="AR290" s="80"/>
      <c r="AS290" s="80"/>
      <c r="AT290" s="80"/>
      <c r="AU290" s="80"/>
      <c r="AV290" s="80"/>
      <c r="AW290" s="80"/>
      <c r="AX290" s="80"/>
      <c r="AY290" s="80"/>
      <c r="AZ290" s="80"/>
      <c r="BA290" s="80"/>
      <c r="BB290" s="80"/>
      <c r="BC290" s="80"/>
      <c r="BD290" s="80"/>
      <c r="BE290" s="80"/>
      <c r="BF290" s="80"/>
      <c r="BG290" s="81"/>
      <c r="BH290" s="81"/>
      <c r="BI290" s="81"/>
      <c r="BJ290" s="81"/>
      <c r="BK290" s="80"/>
      <c r="BL290" s="80"/>
      <c r="BM290" s="80"/>
      <c r="BN290" s="80"/>
      <c r="BO290" s="80"/>
      <c r="BP290" s="80"/>
      <c r="BQ290" s="80"/>
      <c r="BR290" s="80"/>
      <c r="BS290" s="80"/>
      <c r="BT290" s="80"/>
      <c r="BU290" s="80"/>
      <c r="BV290" s="80"/>
      <c r="BW290" s="80"/>
      <c r="BX290" s="80"/>
      <c r="BY290" s="80"/>
      <c r="BZ290" s="80"/>
      <c r="CA290" s="80"/>
    </row>
    <row r="291" spans="35:79" ht="18" customHeight="1" x14ac:dyDescent="0.25">
      <c r="AI291" s="80"/>
      <c r="AJ291" s="80"/>
      <c r="AK291" s="80"/>
      <c r="AL291" s="80"/>
      <c r="AM291" s="80"/>
      <c r="AN291" s="80"/>
      <c r="AO291" s="80"/>
      <c r="AP291" s="80"/>
      <c r="AQ291" s="80"/>
      <c r="AR291" s="80"/>
      <c r="AS291" s="80"/>
      <c r="AT291" s="80"/>
      <c r="AU291" s="80"/>
      <c r="AV291" s="80"/>
      <c r="AW291" s="80"/>
      <c r="AX291" s="80"/>
      <c r="AY291" s="80"/>
      <c r="AZ291" s="80"/>
      <c r="BA291" s="80"/>
      <c r="BB291" s="80"/>
      <c r="BC291" s="80"/>
      <c r="BD291" s="80"/>
      <c r="BE291" s="80"/>
      <c r="BF291" s="80"/>
      <c r="BG291" s="81"/>
      <c r="BH291" s="81"/>
      <c r="BI291" s="81"/>
      <c r="BJ291" s="81"/>
      <c r="BK291" s="80"/>
      <c r="BL291" s="80"/>
      <c r="BM291" s="80"/>
      <c r="BN291" s="80"/>
      <c r="BO291" s="80"/>
      <c r="BP291" s="80"/>
      <c r="BQ291" s="80"/>
      <c r="BR291" s="80"/>
      <c r="BS291" s="80"/>
      <c r="BT291" s="80"/>
      <c r="BU291" s="80"/>
      <c r="BV291" s="80"/>
      <c r="BW291" s="80"/>
      <c r="BX291" s="80"/>
      <c r="BY291" s="80"/>
      <c r="BZ291" s="80"/>
      <c r="CA291" s="80"/>
    </row>
    <row r="292" spans="35:79" ht="18" customHeight="1" x14ac:dyDescent="0.25">
      <c r="AI292" s="80"/>
      <c r="AJ292" s="80"/>
      <c r="AK292" s="80"/>
      <c r="AL292" s="80"/>
      <c r="AM292" s="80"/>
      <c r="AN292" s="80"/>
      <c r="AO292" s="80"/>
      <c r="AP292" s="80"/>
      <c r="AQ292" s="80"/>
      <c r="AR292" s="80"/>
      <c r="AS292" s="80"/>
      <c r="AT292" s="80"/>
      <c r="AU292" s="80"/>
      <c r="AV292" s="80"/>
      <c r="AW292" s="80"/>
      <c r="AX292" s="80"/>
      <c r="AY292" s="80"/>
      <c r="AZ292" s="80"/>
      <c r="BA292" s="80"/>
      <c r="BB292" s="80"/>
      <c r="BC292" s="80"/>
      <c r="BD292" s="80"/>
      <c r="BE292" s="80"/>
      <c r="BF292" s="80"/>
      <c r="BG292" s="81"/>
      <c r="BH292" s="81"/>
      <c r="BI292" s="81"/>
      <c r="BJ292" s="81"/>
      <c r="BK292" s="80"/>
      <c r="BL292" s="80"/>
      <c r="BM292" s="80"/>
      <c r="BN292" s="80"/>
      <c r="BO292" s="80"/>
      <c r="BP292" s="80"/>
      <c r="BQ292" s="80"/>
      <c r="BR292" s="80"/>
      <c r="BS292" s="80"/>
      <c r="BT292" s="80"/>
      <c r="BU292" s="80"/>
      <c r="BV292" s="80"/>
      <c r="BW292" s="80"/>
      <c r="BX292" s="80"/>
      <c r="BY292" s="80"/>
      <c r="BZ292" s="80"/>
      <c r="CA292" s="80"/>
    </row>
    <row r="293" spans="35:79" ht="18" customHeight="1" x14ac:dyDescent="0.25">
      <c r="AI293" s="80"/>
      <c r="AJ293" s="80"/>
      <c r="AK293" s="80"/>
      <c r="AL293" s="80"/>
      <c r="AM293" s="80"/>
      <c r="AN293" s="80"/>
      <c r="AO293" s="80"/>
      <c r="AP293" s="80"/>
      <c r="AQ293" s="80"/>
      <c r="AR293" s="80"/>
      <c r="AS293" s="80"/>
      <c r="AT293" s="80"/>
      <c r="AU293" s="80"/>
      <c r="AV293" s="80"/>
      <c r="AW293" s="80"/>
      <c r="AX293" s="80"/>
      <c r="AY293" s="80"/>
      <c r="AZ293" s="80"/>
      <c r="BA293" s="80"/>
      <c r="BB293" s="80"/>
      <c r="BC293" s="80"/>
      <c r="BD293" s="80"/>
      <c r="BE293" s="80"/>
      <c r="BF293" s="80"/>
      <c r="BG293" s="81"/>
      <c r="BH293" s="81"/>
      <c r="BI293" s="81"/>
      <c r="BJ293" s="81"/>
      <c r="BK293" s="80"/>
      <c r="BL293" s="80"/>
      <c r="BM293" s="80"/>
      <c r="BN293" s="80"/>
      <c r="BO293" s="80"/>
      <c r="BP293" s="80"/>
      <c r="BQ293" s="80"/>
      <c r="BR293" s="80"/>
      <c r="BS293" s="80"/>
      <c r="BT293" s="80"/>
      <c r="BU293" s="80"/>
      <c r="BV293" s="80"/>
      <c r="BW293" s="80"/>
      <c r="BX293" s="80"/>
      <c r="BY293" s="80"/>
      <c r="BZ293" s="80"/>
      <c r="CA293" s="80"/>
    </row>
    <row r="294" spans="35:79" ht="18" customHeight="1" x14ac:dyDescent="0.25">
      <c r="AI294" s="80"/>
      <c r="AJ294" s="80"/>
      <c r="AK294" s="80"/>
      <c r="AL294" s="80"/>
      <c r="AM294" s="80"/>
      <c r="AN294" s="80"/>
      <c r="AO294" s="80"/>
      <c r="AP294" s="80"/>
      <c r="AQ294" s="80"/>
      <c r="AR294" s="80"/>
      <c r="AS294" s="80"/>
      <c r="AT294" s="80"/>
      <c r="AU294" s="80"/>
      <c r="AV294" s="80"/>
      <c r="AW294" s="80"/>
      <c r="AX294" s="80"/>
      <c r="AY294" s="80"/>
      <c r="AZ294" s="80"/>
      <c r="BA294" s="80"/>
      <c r="BB294" s="80"/>
      <c r="BC294" s="80"/>
      <c r="BD294" s="80"/>
      <c r="BE294" s="80"/>
      <c r="BF294" s="80"/>
      <c r="BG294" s="81"/>
      <c r="BH294" s="81"/>
      <c r="BI294" s="81"/>
      <c r="BJ294" s="81"/>
      <c r="BK294" s="80"/>
      <c r="BL294" s="80"/>
      <c r="BM294" s="80"/>
      <c r="BN294" s="80"/>
      <c r="BO294" s="80"/>
      <c r="BP294" s="80"/>
      <c r="BQ294" s="80"/>
      <c r="BR294" s="80"/>
      <c r="BS294" s="80"/>
      <c r="BT294" s="80"/>
      <c r="BU294" s="80"/>
      <c r="BV294" s="80"/>
      <c r="BW294" s="80"/>
      <c r="BX294" s="80"/>
      <c r="BY294" s="80"/>
      <c r="BZ294" s="80"/>
      <c r="CA294" s="80"/>
    </row>
    <row r="295" spans="35:79" ht="18" customHeight="1" x14ac:dyDescent="0.25">
      <c r="AI295" s="80"/>
      <c r="AJ295" s="80"/>
      <c r="AK295" s="80"/>
      <c r="AL295" s="80"/>
      <c r="AM295" s="80"/>
      <c r="AN295" s="80"/>
      <c r="AO295" s="80"/>
      <c r="AP295" s="80"/>
      <c r="AQ295" s="80"/>
      <c r="AR295" s="80"/>
      <c r="AS295" s="80"/>
      <c r="AT295" s="80"/>
      <c r="AU295" s="80"/>
      <c r="AV295" s="80"/>
      <c r="AW295" s="80"/>
      <c r="AX295" s="80"/>
      <c r="AY295" s="80"/>
      <c r="AZ295" s="80"/>
      <c r="BA295" s="80"/>
      <c r="BB295" s="80"/>
      <c r="BC295" s="80"/>
      <c r="BD295" s="80"/>
      <c r="BE295" s="80"/>
      <c r="BF295" s="80"/>
      <c r="BG295" s="81"/>
      <c r="BH295" s="81"/>
      <c r="BI295" s="81"/>
      <c r="BJ295" s="81"/>
      <c r="BK295" s="80"/>
      <c r="BL295" s="80"/>
      <c r="BM295" s="80"/>
      <c r="BN295" s="80"/>
      <c r="BO295" s="80"/>
      <c r="BP295" s="80"/>
      <c r="BQ295" s="80"/>
      <c r="BR295" s="80"/>
      <c r="BS295" s="80"/>
      <c r="BT295" s="80"/>
      <c r="BU295" s="80"/>
      <c r="BV295" s="80"/>
      <c r="BW295" s="80"/>
      <c r="BX295" s="80"/>
      <c r="BY295" s="80"/>
      <c r="BZ295" s="80"/>
      <c r="CA295" s="80"/>
    </row>
    <row r="296" spans="35:79" ht="18" customHeight="1" x14ac:dyDescent="0.25">
      <c r="AI296" s="80"/>
      <c r="AJ296" s="80"/>
      <c r="AK296" s="80"/>
      <c r="AL296" s="80"/>
      <c r="AM296" s="80"/>
      <c r="AN296" s="80"/>
      <c r="AO296" s="80"/>
      <c r="AP296" s="80"/>
      <c r="AQ296" s="80"/>
      <c r="AR296" s="80"/>
      <c r="AS296" s="80"/>
      <c r="AT296" s="80"/>
      <c r="AU296" s="80"/>
      <c r="AV296" s="80"/>
      <c r="AW296" s="80"/>
      <c r="AX296" s="80"/>
      <c r="AY296" s="80"/>
      <c r="AZ296" s="80"/>
      <c r="BA296" s="80"/>
      <c r="BB296" s="80"/>
      <c r="BC296" s="80"/>
      <c r="BD296" s="80"/>
      <c r="BE296" s="80"/>
      <c r="BF296" s="80"/>
      <c r="BG296" s="81"/>
      <c r="BH296" s="81"/>
      <c r="BI296" s="81"/>
      <c r="BJ296" s="81"/>
      <c r="BK296" s="80"/>
      <c r="BL296" s="80"/>
      <c r="BM296" s="80"/>
      <c r="BN296" s="80"/>
      <c r="BO296" s="80"/>
      <c r="BP296" s="80"/>
      <c r="BQ296" s="80"/>
      <c r="BR296" s="80"/>
      <c r="BS296" s="80"/>
      <c r="BT296" s="80"/>
      <c r="BU296" s="80"/>
      <c r="BV296" s="80"/>
      <c r="BW296" s="80"/>
      <c r="BX296" s="80"/>
      <c r="BY296" s="80"/>
      <c r="BZ296" s="80"/>
      <c r="CA296" s="80"/>
    </row>
    <row r="297" spans="35:79" ht="18" customHeight="1" x14ac:dyDescent="0.25">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1"/>
      <c r="BH297" s="81"/>
      <c r="BI297" s="81"/>
      <c r="BJ297" s="81"/>
      <c r="BK297" s="80"/>
      <c r="BL297" s="80"/>
      <c r="BM297" s="80"/>
      <c r="BN297" s="80"/>
      <c r="BO297" s="80"/>
      <c r="BP297" s="80"/>
      <c r="BQ297" s="80"/>
      <c r="BR297" s="80"/>
      <c r="BS297" s="80"/>
      <c r="BT297" s="80"/>
      <c r="BU297" s="80"/>
      <c r="BV297" s="80"/>
      <c r="BW297" s="80"/>
      <c r="BX297" s="80"/>
      <c r="BY297" s="80"/>
      <c r="BZ297" s="80"/>
      <c r="CA297" s="80"/>
    </row>
  </sheetData>
  <mergeCells count="1175">
    <mergeCell ref="BX163:CC173"/>
    <mergeCell ref="CD163:CI173"/>
    <mergeCell ref="AY170:BB170"/>
    <mergeCell ref="BC170:BF170"/>
    <mergeCell ref="BG170:BJ170"/>
    <mergeCell ref="BK170:BP170"/>
    <mergeCell ref="AY171:BB171"/>
    <mergeCell ref="BC171:BF171"/>
    <mergeCell ref="BG171:BJ171"/>
    <mergeCell ref="BK171:BP171"/>
    <mergeCell ref="AY172:BB172"/>
    <mergeCell ref="BC172:BF172"/>
    <mergeCell ref="BG172:BJ172"/>
    <mergeCell ref="BK172:BP172"/>
    <mergeCell ref="AY173:BB173"/>
    <mergeCell ref="BC173:BF173"/>
    <mergeCell ref="BG173:BJ173"/>
    <mergeCell ref="BK173:BP173"/>
    <mergeCell ref="BQ163:BW173"/>
    <mergeCell ref="AK172:AX172"/>
    <mergeCell ref="AK173:AX173"/>
    <mergeCell ref="AY164:BB164"/>
    <mergeCell ref="BC164:BF164"/>
    <mergeCell ref="BG164:BJ164"/>
    <mergeCell ref="BK164:BP164"/>
    <mergeCell ref="AY165:BB165"/>
    <mergeCell ref="BC165:BF165"/>
    <mergeCell ref="BG165:BJ165"/>
    <mergeCell ref="BK165:BP165"/>
    <mergeCell ref="AY166:BB166"/>
    <mergeCell ref="BC166:BF166"/>
    <mergeCell ref="BG166:BJ166"/>
    <mergeCell ref="BK166:BP166"/>
    <mergeCell ref="AY167:BB167"/>
    <mergeCell ref="BC167:BF167"/>
    <mergeCell ref="BG167:BJ167"/>
    <mergeCell ref="BK167:BP167"/>
    <mergeCell ref="AY168:BB168"/>
    <mergeCell ref="BC168:BF168"/>
    <mergeCell ref="BG168:BJ168"/>
    <mergeCell ref="BK168:BP168"/>
    <mergeCell ref="AY169:BB169"/>
    <mergeCell ref="BC169:BF169"/>
    <mergeCell ref="BG169:BJ169"/>
    <mergeCell ref="BK169:BP169"/>
    <mergeCell ref="BG31:BJ33"/>
    <mergeCell ref="C27:N27"/>
    <mergeCell ref="O27:R27"/>
    <mergeCell ref="C28:N28"/>
    <mergeCell ref="O28:Q28"/>
    <mergeCell ref="C29:N29"/>
    <mergeCell ref="B31:Y33"/>
    <mergeCell ref="B3:BB3"/>
    <mergeCell ref="B4:BB4"/>
    <mergeCell ref="B5:BB5"/>
    <mergeCell ref="B6:BB6"/>
    <mergeCell ref="B7:BB7"/>
    <mergeCell ref="B8:BB8"/>
    <mergeCell ref="C25:N25"/>
    <mergeCell ref="O25:Q25"/>
    <mergeCell ref="AK25:AR25"/>
    <mergeCell ref="AT25:BB25"/>
    <mergeCell ref="C26:N26"/>
    <mergeCell ref="O26:AI26"/>
    <mergeCell ref="B19:BB19"/>
    <mergeCell ref="C23:N23"/>
    <mergeCell ref="AK23:AR23"/>
    <mergeCell ref="AT23:BB23"/>
    <mergeCell ref="C24:N24"/>
    <mergeCell ref="O24:Q24"/>
    <mergeCell ref="B9:BB9"/>
    <mergeCell ref="B12:BB12"/>
    <mergeCell ref="B13:BB13"/>
    <mergeCell ref="B14:BB14"/>
    <mergeCell ref="W17:X17"/>
    <mergeCell ref="Y17:Z17"/>
    <mergeCell ref="B35:AJ35"/>
    <mergeCell ref="AK35:BJ35"/>
    <mergeCell ref="BK35:BP35"/>
    <mergeCell ref="BQ35:CC35"/>
    <mergeCell ref="CD35:CI35"/>
    <mergeCell ref="B37:Y39"/>
    <mergeCell ref="Z37:AD39"/>
    <mergeCell ref="AE37:AJ39"/>
    <mergeCell ref="AK37:AX39"/>
    <mergeCell ref="AY37:BB39"/>
    <mergeCell ref="BG34:BJ34"/>
    <mergeCell ref="BK34:BP34"/>
    <mergeCell ref="BQ34:BW34"/>
    <mergeCell ref="BX34:CC34"/>
    <mergeCell ref="CD34:CI34"/>
    <mergeCell ref="BK31:BP33"/>
    <mergeCell ref="BQ31:BW33"/>
    <mergeCell ref="BX31:CC33"/>
    <mergeCell ref="CD31:CI33"/>
    <mergeCell ref="B34:Y34"/>
    <mergeCell ref="Z34:AD34"/>
    <mergeCell ref="AE34:AJ34"/>
    <mergeCell ref="AK34:AX34"/>
    <mergeCell ref="AY34:BB34"/>
    <mergeCell ref="BC34:BF34"/>
    <mergeCell ref="Z31:AD33"/>
    <mergeCell ref="BX37:CC39"/>
    <mergeCell ref="CD37:CI39"/>
    <mergeCell ref="AE31:AJ33"/>
    <mergeCell ref="AK31:AX33"/>
    <mergeCell ref="AY31:BB33"/>
    <mergeCell ref="BC31:BF33"/>
    <mergeCell ref="BC37:BF39"/>
    <mergeCell ref="BG37:BJ39"/>
    <mergeCell ref="BK37:BP39"/>
    <mergeCell ref="BQ37:BW39"/>
    <mergeCell ref="AK50:AX50"/>
    <mergeCell ref="AY50:BB50"/>
    <mergeCell ref="BC50:BF50"/>
    <mergeCell ref="BG50:BJ50"/>
    <mergeCell ref="BK50:BP50"/>
    <mergeCell ref="AK48:AX48"/>
    <mergeCell ref="AY48:BB48"/>
    <mergeCell ref="BC48:BF48"/>
    <mergeCell ref="BG48:BJ48"/>
    <mergeCell ref="BK48:BP48"/>
    <mergeCell ref="AK49:AX49"/>
    <mergeCell ref="AY49:BB49"/>
    <mergeCell ref="BC49:BF49"/>
    <mergeCell ref="BG49:BJ49"/>
    <mergeCell ref="BK49:BP49"/>
    <mergeCell ref="BG42:BJ42"/>
    <mergeCell ref="BK42:BP42"/>
    <mergeCell ref="AK43:AX43"/>
    <mergeCell ref="AY43:BB43"/>
    <mergeCell ref="BC43:BF43"/>
    <mergeCell ref="BG43:BJ43"/>
    <mergeCell ref="BK43:BP43"/>
    <mergeCell ref="BG40:BJ40"/>
    <mergeCell ref="BK40:BP40"/>
    <mergeCell ref="BQ40:BW50"/>
    <mergeCell ref="BX40:CC50"/>
    <mergeCell ref="CD40:CI50"/>
    <mergeCell ref="AK41:AX41"/>
    <mergeCell ref="AY41:BB41"/>
    <mergeCell ref="BC41:BF41"/>
    <mergeCell ref="BG41:BJ41"/>
    <mergeCell ref="BK41:BP41"/>
    <mergeCell ref="AY46:BB46"/>
    <mergeCell ref="BC46:BF46"/>
    <mergeCell ref="BG46:BJ46"/>
    <mergeCell ref="BK46:BP46"/>
    <mergeCell ref="AK47:AX47"/>
    <mergeCell ref="AY47:BB47"/>
    <mergeCell ref="BC47:BF47"/>
    <mergeCell ref="BG47:BJ47"/>
    <mergeCell ref="BK47:BP47"/>
    <mergeCell ref="AY44:BB44"/>
    <mergeCell ref="BC44:BF44"/>
    <mergeCell ref="BG44:BJ44"/>
    <mergeCell ref="BK44:BP44"/>
    <mergeCell ref="AK45:AX45"/>
    <mergeCell ref="BC45:BF45"/>
    <mergeCell ref="BG45:BJ45"/>
    <mergeCell ref="BK45:BP45"/>
    <mergeCell ref="AK40:AX40"/>
    <mergeCell ref="AY42:BB42"/>
    <mergeCell ref="BC42:BF42"/>
    <mergeCell ref="AK44:AX44"/>
    <mergeCell ref="AK64:AX64"/>
    <mergeCell ref="AY64:BB64"/>
    <mergeCell ref="BC64:BF64"/>
    <mergeCell ref="BG64:BJ64"/>
    <mergeCell ref="BK64:BP64"/>
    <mergeCell ref="AK62:AX62"/>
    <mergeCell ref="AY62:BB62"/>
    <mergeCell ref="BC62:BF62"/>
    <mergeCell ref="BG62:BJ62"/>
    <mergeCell ref="BK62:BP62"/>
    <mergeCell ref="AK63:AX63"/>
    <mergeCell ref="AY63:BB63"/>
    <mergeCell ref="BC63:BF63"/>
    <mergeCell ref="BG63:BJ63"/>
    <mergeCell ref="BK63:BP63"/>
    <mergeCell ref="AY60:BB60"/>
    <mergeCell ref="BC60:BF60"/>
    <mergeCell ref="BG60:BJ60"/>
    <mergeCell ref="BK57:BP57"/>
    <mergeCell ref="AK56:AX56"/>
    <mergeCell ref="AY56:BB56"/>
    <mergeCell ref="BC56:BF56"/>
    <mergeCell ref="AK58:AX58"/>
    <mergeCell ref="AY58:BB58"/>
    <mergeCell ref="BC58:BF58"/>
    <mergeCell ref="AK60:AX60"/>
    <mergeCell ref="BC53:BF55"/>
    <mergeCell ref="BG53:BJ55"/>
    <mergeCell ref="AY45:BB45"/>
    <mergeCell ref="AK46:AX46"/>
    <mergeCell ref="BQ53:BW55"/>
    <mergeCell ref="BX53:CC55"/>
    <mergeCell ref="CD53:CI55"/>
    <mergeCell ref="B51:AJ51"/>
    <mergeCell ref="AK51:BJ51"/>
    <mergeCell ref="BK51:BP51"/>
    <mergeCell ref="BQ51:CC51"/>
    <mergeCell ref="CD51:CI51"/>
    <mergeCell ref="B53:Y55"/>
    <mergeCell ref="Z53:AD55"/>
    <mergeCell ref="AE53:AJ55"/>
    <mergeCell ref="AK53:AX55"/>
    <mergeCell ref="AY53:BB55"/>
    <mergeCell ref="BG56:BJ56"/>
    <mergeCell ref="B40:Y50"/>
    <mergeCell ref="Z40:AD50"/>
    <mergeCell ref="AE40:AJ50"/>
    <mergeCell ref="AY40:BB40"/>
    <mergeCell ref="BC40:BF40"/>
    <mergeCell ref="AK42:AX42"/>
    <mergeCell ref="BQ69:BW71"/>
    <mergeCell ref="BX69:CC71"/>
    <mergeCell ref="CD69:CI71"/>
    <mergeCell ref="B67:AJ67"/>
    <mergeCell ref="AK67:BJ67"/>
    <mergeCell ref="BK67:BP67"/>
    <mergeCell ref="BQ67:CC67"/>
    <mergeCell ref="CD67:CI67"/>
    <mergeCell ref="B69:Y71"/>
    <mergeCell ref="Z69:AD71"/>
    <mergeCell ref="AE69:AJ71"/>
    <mergeCell ref="AK69:AX71"/>
    <mergeCell ref="AY69:BB71"/>
    <mergeCell ref="AY61:BB61"/>
    <mergeCell ref="BC61:BF61"/>
    <mergeCell ref="BG61:BJ61"/>
    <mergeCell ref="BK61:BP61"/>
    <mergeCell ref="BQ56:BW66"/>
    <mergeCell ref="BX56:CC66"/>
    <mergeCell ref="CD56:CI66"/>
    <mergeCell ref="B56:Y66"/>
    <mergeCell ref="Z56:AD66"/>
    <mergeCell ref="AE56:AJ66"/>
    <mergeCell ref="AK65:AX65"/>
    <mergeCell ref="AY65:BB65"/>
    <mergeCell ref="BC65:BF65"/>
    <mergeCell ref="BG65:BJ65"/>
    <mergeCell ref="BK65:BP65"/>
    <mergeCell ref="BK60:BP60"/>
    <mergeCell ref="BG58:BJ58"/>
    <mergeCell ref="BK58:BP58"/>
    <mergeCell ref="AK59:AX59"/>
    <mergeCell ref="BG72:BJ72"/>
    <mergeCell ref="BK72:BP72"/>
    <mergeCell ref="AK73:AX73"/>
    <mergeCell ref="AY73:BB73"/>
    <mergeCell ref="BC73:BF73"/>
    <mergeCell ref="BG73:BJ73"/>
    <mergeCell ref="BK73:BP73"/>
    <mergeCell ref="AK72:AX72"/>
    <mergeCell ref="AY72:BB72"/>
    <mergeCell ref="BC72:BF72"/>
    <mergeCell ref="AK74:AX74"/>
    <mergeCell ref="AY74:BB74"/>
    <mergeCell ref="BC74:BF74"/>
    <mergeCell ref="AK76:AX76"/>
    <mergeCell ref="BK53:BP55"/>
    <mergeCell ref="BC69:BF71"/>
    <mergeCell ref="BG69:BJ71"/>
    <mergeCell ref="BK69:BP71"/>
    <mergeCell ref="AY59:BB59"/>
    <mergeCell ref="BC59:BF59"/>
    <mergeCell ref="BG59:BJ59"/>
    <mergeCell ref="BK59:BP59"/>
    <mergeCell ref="AK66:AX66"/>
    <mergeCell ref="AY66:BB66"/>
    <mergeCell ref="BC66:BF66"/>
    <mergeCell ref="BG66:BJ66"/>
    <mergeCell ref="BK66:BP66"/>
    <mergeCell ref="BK56:BP56"/>
    <mergeCell ref="AK57:AX57"/>
    <mergeCell ref="AY57:BB57"/>
    <mergeCell ref="BC57:BF57"/>
    <mergeCell ref="BG57:BJ57"/>
    <mergeCell ref="AK81:AX81"/>
    <mergeCell ref="AY81:BB81"/>
    <mergeCell ref="BC81:BF81"/>
    <mergeCell ref="BG81:BJ81"/>
    <mergeCell ref="BK81:BP81"/>
    <mergeCell ref="AK78:AX78"/>
    <mergeCell ref="AY78:BB78"/>
    <mergeCell ref="BC78:BF78"/>
    <mergeCell ref="BG78:BJ78"/>
    <mergeCell ref="BK78:BP78"/>
    <mergeCell ref="AK79:AX79"/>
    <mergeCell ref="AY79:BB79"/>
    <mergeCell ref="BC79:BF79"/>
    <mergeCell ref="BG79:BJ79"/>
    <mergeCell ref="BK79:BP79"/>
    <mergeCell ref="AK61:AX61"/>
    <mergeCell ref="AY76:BB76"/>
    <mergeCell ref="BC76:BF76"/>
    <mergeCell ref="BG76:BJ76"/>
    <mergeCell ref="BK76:BP76"/>
    <mergeCell ref="AK77:AX77"/>
    <mergeCell ref="AY77:BB77"/>
    <mergeCell ref="BC77:BF77"/>
    <mergeCell ref="BG77:BJ77"/>
    <mergeCell ref="BK77:BP77"/>
    <mergeCell ref="BG74:BJ74"/>
    <mergeCell ref="BK74:BP74"/>
    <mergeCell ref="AK75:AX75"/>
    <mergeCell ref="AY75:BB75"/>
    <mergeCell ref="BC75:BF75"/>
    <mergeCell ref="BG75:BJ75"/>
    <mergeCell ref="BK75:BP75"/>
    <mergeCell ref="BC85:BF87"/>
    <mergeCell ref="BG85:BJ87"/>
    <mergeCell ref="BK85:BP87"/>
    <mergeCell ref="BQ85:BW87"/>
    <mergeCell ref="BX85:CC87"/>
    <mergeCell ref="CD85:CI87"/>
    <mergeCell ref="B83:AJ83"/>
    <mergeCell ref="AK83:BJ83"/>
    <mergeCell ref="BK83:BP83"/>
    <mergeCell ref="BQ83:CC83"/>
    <mergeCell ref="CD83:CI83"/>
    <mergeCell ref="B85:Y87"/>
    <mergeCell ref="Z85:AD87"/>
    <mergeCell ref="AE85:AJ87"/>
    <mergeCell ref="AK85:AX87"/>
    <mergeCell ref="AY85:BB87"/>
    <mergeCell ref="AK82:AX82"/>
    <mergeCell ref="AY82:BB82"/>
    <mergeCell ref="BC82:BF82"/>
    <mergeCell ref="BG82:BJ82"/>
    <mergeCell ref="BK82:BP82"/>
    <mergeCell ref="BQ72:BW82"/>
    <mergeCell ref="BX72:CC82"/>
    <mergeCell ref="CD72:CI82"/>
    <mergeCell ref="B72:Y82"/>
    <mergeCell ref="Z72:AD82"/>
    <mergeCell ref="AE72:AJ82"/>
    <mergeCell ref="AK80:AX80"/>
    <mergeCell ref="AY80:BB80"/>
    <mergeCell ref="BC80:BF80"/>
    <mergeCell ref="BG80:BJ80"/>
    <mergeCell ref="BK80:BP80"/>
    <mergeCell ref="BG90:BJ90"/>
    <mergeCell ref="BK90:BP90"/>
    <mergeCell ref="AK91:AX91"/>
    <mergeCell ref="AY91:BB91"/>
    <mergeCell ref="BC91:BF91"/>
    <mergeCell ref="BG91:BJ91"/>
    <mergeCell ref="BK91:BP91"/>
    <mergeCell ref="BG88:BJ88"/>
    <mergeCell ref="BK88:BP88"/>
    <mergeCell ref="AK89:AX89"/>
    <mergeCell ref="AY89:BB89"/>
    <mergeCell ref="BC89:BF89"/>
    <mergeCell ref="BG89:BJ89"/>
    <mergeCell ref="BK89:BP89"/>
    <mergeCell ref="AK88:AX88"/>
    <mergeCell ref="AY88:BB88"/>
    <mergeCell ref="BC88:BF88"/>
    <mergeCell ref="AK90:AX90"/>
    <mergeCell ref="AY90:BB90"/>
    <mergeCell ref="BC90:BF90"/>
    <mergeCell ref="AK97:AX97"/>
    <mergeCell ref="AY97:BB97"/>
    <mergeCell ref="BC97:BF97"/>
    <mergeCell ref="BG97:BJ97"/>
    <mergeCell ref="BK97:BP97"/>
    <mergeCell ref="AK94:AX94"/>
    <mergeCell ref="AY94:BB94"/>
    <mergeCell ref="BC94:BF94"/>
    <mergeCell ref="BG94:BJ94"/>
    <mergeCell ref="BK94:BP94"/>
    <mergeCell ref="AK95:AX95"/>
    <mergeCell ref="AY95:BB95"/>
    <mergeCell ref="BC95:BF95"/>
    <mergeCell ref="BG95:BJ95"/>
    <mergeCell ref="BK95:BP95"/>
    <mergeCell ref="AY92:BB92"/>
    <mergeCell ref="BC92:BF92"/>
    <mergeCell ref="BG92:BJ92"/>
    <mergeCell ref="BK92:BP92"/>
    <mergeCell ref="AK93:AX93"/>
    <mergeCell ref="AY93:BB93"/>
    <mergeCell ref="BC93:BF93"/>
    <mergeCell ref="BG93:BJ93"/>
    <mergeCell ref="BK93:BP93"/>
    <mergeCell ref="AK92:AX92"/>
    <mergeCell ref="BC101:BF103"/>
    <mergeCell ref="BG101:BJ103"/>
    <mergeCell ref="BK101:BP103"/>
    <mergeCell ref="BQ101:BW103"/>
    <mergeCell ref="BX101:CC103"/>
    <mergeCell ref="CD101:CI103"/>
    <mergeCell ref="B99:AJ99"/>
    <mergeCell ref="AK99:BJ99"/>
    <mergeCell ref="BK99:BP99"/>
    <mergeCell ref="BQ99:CC99"/>
    <mergeCell ref="CD99:CI99"/>
    <mergeCell ref="B101:Y103"/>
    <mergeCell ref="Z101:AD103"/>
    <mergeCell ref="AE101:AJ103"/>
    <mergeCell ref="AK101:AX103"/>
    <mergeCell ref="AY101:BB103"/>
    <mergeCell ref="AK98:AX98"/>
    <mergeCell ref="AY98:BB98"/>
    <mergeCell ref="BC98:BF98"/>
    <mergeCell ref="BG98:BJ98"/>
    <mergeCell ref="BK98:BP98"/>
    <mergeCell ref="BQ88:BW98"/>
    <mergeCell ref="BX88:CC98"/>
    <mergeCell ref="CD88:CI98"/>
    <mergeCell ref="B88:Y98"/>
    <mergeCell ref="Z88:AD98"/>
    <mergeCell ref="AE88:AJ98"/>
    <mergeCell ref="AK96:AX96"/>
    <mergeCell ref="AY96:BB96"/>
    <mergeCell ref="BC96:BF96"/>
    <mergeCell ref="BG96:BJ96"/>
    <mergeCell ref="BK96:BP96"/>
    <mergeCell ref="BG106:BJ106"/>
    <mergeCell ref="BK106:BP106"/>
    <mergeCell ref="AK107:AX107"/>
    <mergeCell ref="AY107:BB107"/>
    <mergeCell ref="BC107:BF107"/>
    <mergeCell ref="BG107:BJ107"/>
    <mergeCell ref="BK107:BP107"/>
    <mergeCell ref="BG104:BJ104"/>
    <mergeCell ref="BK104:BP104"/>
    <mergeCell ref="AK105:AX105"/>
    <mergeCell ref="AY105:BB105"/>
    <mergeCell ref="BC105:BF105"/>
    <mergeCell ref="BG105:BJ105"/>
    <mergeCell ref="BK105:BP105"/>
    <mergeCell ref="AK104:AX104"/>
    <mergeCell ref="AY104:BB104"/>
    <mergeCell ref="BC104:BF104"/>
    <mergeCell ref="AK106:AX106"/>
    <mergeCell ref="AY106:BB106"/>
    <mergeCell ref="BC106:BF106"/>
    <mergeCell ref="AK113:AX113"/>
    <mergeCell ref="AY113:BB113"/>
    <mergeCell ref="BC113:BF113"/>
    <mergeCell ref="BG113:BJ113"/>
    <mergeCell ref="BK113:BP113"/>
    <mergeCell ref="AK110:AX110"/>
    <mergeCell ref="AY110:BB110"/>
    <mergeCell ref="BC110:BF110"/>
    <mergeCell ref="BG110:BJ110"/>
    <mergeCell ref="BK110:BP110"/>
    <mergeCell ref="AK111:AX111"/>
    <mergeCell ref="AY111:BB111"/>
    <mergeCell ref="BC111:BF111"/>
    <mergeCell ref="BG111:BJ111"/>
    <mergeCell ref="BK111:BP111"/>
    <mergeCell ref="AY108:BB108"/>
    <mergeCell ref="BC108:BF108"/>
    <mergeCell ref="BG108:BJ108"/>
    <mergeCell ref="BK108:BP108"/>
    <mergeCell ref="AK109:AX109"/>
    <mergeCell ref="AY109:BB109"/>
    <mergeCell ref="BC109:BF109"/>
    <mergeCell ref="BG109:BJ109"/>
    <mergeCell ref="BK109:BP109"/>
    <mergeCell ref="AK108:AX108"/>
    <mergeCell ref="BC117:BF119"/>
    <mergeCell ref="BG117:BJ119"/>
    <mergeCell ref="BK117:BP119"/>
    <mergeCell ref="BQ117:BW119"/>
    <mergeCell ref="BX117:CC119"/>
    <mergeCell ref="CD117:CI119"/>
    <mergeCell ref="B115:AJ115"/>
    <mergeCell ref="AK115:BJ115"/>
    <mergeCell ref="BK115:BP115"/>
    <mergeCell ref="BQ115:CC115"/>
    <mergeCell ref="CD115:CI115"/>
    <mergeCell ref="B117:Y119"/>
    <mergeCell ref="Z117:AD119"/>
    <mergeCell ref="AE117:AJ119"/>
    <mergeCell ref="AK117:AX119"/>
    <mergeCell ref="AY117:BB119"/>
    <mergeCell ref="AK114:AX114"/>
    <mergeCell ref="AY114:BB114"/>
    <mergeCell ref="BC114:BF114"/>
    <mergeCell ref="BG114:BJ114"/>
    <mergeCell ref="BK114:BP114"/>
    <mergeCell ref="BQ104:BW114"/>
    <mergeCell ref="BX104:CC114"/>
    <mergeCell ref="CD104:CI114"/>
    <mergeCell ref="B104:Y114"/>
    <mergeCell ref="Z104:AD114"/>
    <mergeCell ref="AE104:AJ114"/>
    <mergeCell ref="AK112:AX112"/>
    <mergeCell ref="AY112:BB112"/>
    <mergeCell ref="BC112:BF112"/>
    <mergeCell ref="BG112:BJ112"/>
    <mergeCell ref="BK112:BP112"/>
    <mergeCell ref="BG120:BJ120"/>
    <mergeCell ref="BK120:BP120"/>
    <mergeCell ref="BQ120:BW122"/>
    <mergeCell ref="BX120:CC122"/>
    <mergeCell ref="CD120:CI122"/>
    <mergeCell ref="AK121:AX121"/>
    <mergeCell ref="AY121:BB121"/>
    <mergeCell ref="BC121:BF121"/>
    <mergeCell ref="BG121:BJ121"/>
    <mergeCell ref="BK121:BP121"/>
    <mergeCell ref="B120:Y122"/>
    <mergeCell ref="Z120:AD122"/>
    <mergeCell ref="AE120:AJ122"/>
    <mergeCell ref="AK120:AX120"/>
    <mergeCell ref="AY120:BB120"/>
    <mergeCell ref="BC120:BF120"/>
    <mergeCell ref="AK122:AX122"/>
    <mergeCell ref="AY122:BB122"/>
    <mergeCell ref="BC122:BF122"/>
    <mergeCell ref="BC125:BF127"/>
    <mergeCell ref="BG125:BJ127"/>
    <mergeCell ref="BK125:BP127"/>
    <mergeCell ref="BQ125:BW127"/>
    <mergeCell ref="BX125:CC127"/>
    <mergeCell ref="CD125:CI127"/>
    <mergeCell ref="B123:AJ123"/>
    <mergeCell ref="AK123:BJ123"/>
    <mergeCell ref="BK123:BP123"/>
    <mergeCell ref="BQ123:CC123"/>
    <mergeCell ref="CD123:CI123"/>
    <mergeCell ref="B125:Y127"/>
    <mergeCell ref="Z125:AD127"/>
    <mergeCell ref="AE125:AJ127"/>
    <mergeCell ref="AK125:AX127"/>
    <mergeCell ref="AY125:BB127"/>
    <mergeCell ref="BG122:BJ122"/>
    <mergeCell ref="BK122:BP122"/>
    <mergeCell ref="BG128:BJ128"/>
    <mergeCell ref="BK128:BP128"/>
    <mergeCell ref="BQ128:BW131"/>
    <mergeCell ref="BX128:CC131"/>
    <mergeCell ref="CD128:CI131"/>
    <mergeCell ref="AK129:AX129"/>
    <mergeCell ref="AY129:BB129"/>
    <mergeCell ref="BC129:BF129"/>
    <mergeCell ref="BG129:BJ129"/>
    <mergeCell ref="BK129:BP129"/>
    <mergeCell ref="B128:Y131"/>
    <mergeCell ref="Z128:AD131"/>
    <mergeCell ref="AE128:AJ131"/>
    <mergeCell ref="AK128:AX128"/>
    <mergeCell ref="AY128:BB128"/>
    <mergeCell ref="BC128:BF128"/>
    <mergeCell ref="AK130:AX130"/>
    <mergeCell ref="AY130:BB130"/>
    <mergeCell ref="BC130:BF130"/>
    <mergeCell ref="BC134:BF136"/>
    <mergeCell ref="BG134:BJ136"/>
    <mergeCell ref="BK134:BP136"/>
    <mergeCell ref="BQ134:BW136"/>
    <mergeCell ref="BX134:CC136"/>
    <mergeCell ref="CD134:CI136"/>
    <mergeCell ref="B132:AJ132"/>
    <mergeCell ref="AK132:BJ132"/>
    <mergeCell ref="BK132:BP132"/>
    <mergeCell ref="BQ132:CC132"/>
    <mergeCell ref="CD132:CI132"/>
    <mergeCell ref="B134:Y136"/>
    <mergeCell ref="Z134:AD136"/>
    <mergeCell ref="AE134:AJ136"/>
    <mergeCell ref="AK134:AX136"/>
    <mergeCell ref="AY134:BB136"/>
    <mergeCell ref="BG130:BJ130"/>
    <mergeCell ref="BK130:BP130"/>
    <mergeCell ref="AK131:AX131"/>
    <mergeCell ref="AY131:BB131"/>
    <mergeCell ref="BC131:BF131"/>
    <mergeCell ref="BG131:BJ131"/>
    <mergeCell ref="BK131:BP131"/>
    <mergeCell ref="BG137:BJ137"/>
    <mergeCell ref="BK137:BP137"/>
    <mergeCell ref="BQ137:BW140"/>
    <mergeCell ref="BX137:CC140"/>
    <mergeCell ref="CD137:CI140"/>
    <mergeCell ref="AK138:AX138"/>
    <mergeCell ref="AY138:BB138"/>
    <mergeCell ref="BC138:BF138"/>
    <mergeCell ref="BG138:BJ138"/>
    <mergeCell ref="BK138:BP138"/>
    <mergeCell ref="B137:Y140"/>
    <mergeCell ref="Z137:AD140"/>
    <mergeCell ref="AE137:AJ140"/>
    <mergeCell ref="AK137:AX137"/>
    <mergeCell ref="AY137:BB137"/>
    <mergeCell ref="BC137:BF137"/>
    <mergeCell ref="AK139:AX139"/>
    <mergeCell ref="AY139:BB139"/>
    <mergeCell ref="BC139:BF139"/>
    <mergeCell ref="BC143:BF145"/>
    <mergeCell ref="BG143:BJ145"/>
    <mergeCell ref="BK143:BP145"/>
    <mergeCell ref="BQ143:BW145"/>
    <mergeCell ref="BX143:CC145"/>
    <mergeCell ref="CD143:CI145"/>
    <mergeCell ref="B141:AJ141"/>
    <mergeCell ref="AK141:BJ141"/>
    <mergeCell ref="BK141:BP141"/>
    <mergeCell ref="BQ141:CC141"/>
    <mergeCell ref="CD141:CI141"/>
    <mergeCell ref="B143:Y145"/>
    <mergeCell ref="Z143:AD145"/>
    <mergeCell ref="AE143:AJ145"/>
    <mergeCell ref="AK143:AX145"/>
    <mergeCell ref="AY143:BB145"/>
    <mergeCell ref="BG139:BJ139"/>
    <mergeCell ref="BK139:BP139"/>
    <mergeCell ref="AK140:AX140"/>
    <mergeCell ref="AY140:BB140"/>
    <mergeCell ref="BC140:BF140"/>
    <mergeCell ref="BG140:BJ140"/>
    <mergeCell ref="BK140:BP140"/>
    <mergeCell ref="BG146:BJ146"/>
    <mergeCell ref="BK146:BP146"/>
    <mergeCell ref="BQ146:BW149"/>
    <mergeCell ref="BX146:CC149"/>
    <mergeCell ref="CD146:CI149"/>
    <mergeCell ref="AK147:AX147"/>
    <mergeCell ref="AY147:BB147"/>
    <mergeCell ref="BC147:BF147"/>
    <mergeCell ref="BG147:BJ147"/>
    <mergeCell ref="BK147:BP147"/>
    <mergeCell ref="B146:Y149"/>
    <mergeCell ref="Z146:AD149"/>
    <mergeCell ref="AE146:AJ149"/>
    <mergeCell ref="AK146:AX146"/>
    <mergeCell ref="AY146:BB146"/>
    <mergeCell ref="BC146:BF146"/>
    <mergeCell ref="AK148:AX148"/>
    <mergeCell ref="AY148:BB148"/>
    <mergeCell ref="BC148:BF148"/>
    <mergeCell ref="B150:AJ150"/>
    <mergeCell ref="AK150:BJ150"/>
    <mergeCell ref="BK150:BP150"/>
    <mergeCell ref="BQ150:CC150"/>
    <mergeCell ref="CD150:CI150"/>
    <mergeCell ref="B152:Y154"/>
    <mergeCell ref="Z152:AD154"/>
    <mergeCell ref="AE152:AJ154"/>
    <mergeCell ref="AK152:AX154"/>
    <mergeCell ref="AY152:BB154"/>
    <mergeCell ref="BG148:BJ148"/>
    <mergeCell ref="BK148:BP148"/>
    <mergeCell ref="AK149:AX149"/>
    <mergeCell ref="AY149:BB149"/>
    <mergeCell ref="BC149:BF149"/>
    <mergeCell ref="BG149:BJ149"/>
    <mergeCell ref="BK149:BP149"/>
    <mergeCell ref="BG155:BJ155"/>
    <mergeCell ref="BK155:BP155"/>
    <mergeCell ref="BQ155:BW157"/>
    <mergeCell ref="BX155:CC157"/>
    <mergeCell ref="CD155:CI157"/>
    <mergeCell ref="AK156:AX156"/>
    <mergeCell ref="AY156:BB156"/>
    <mergeCell ref="BC156:BF156"/>
    <mergeCell ref="BG156:BJ156"/>
    <mergeCell ref="BK156:BP156"/>
    <mergeCell ref="B155:Y157"/>
    <mergeCell ref="Z155:AD157"/>
    <mergeCell ref="AE155:AJ157"/>
    <mergeCell ref="AK155:AX155"/>
    <mergeCell ref="AY155:BB155"/>
    <mergeCell ref="BC155:BF155"/>
    <mergeCell ref="BC152:BF154"/>
    <mergeCell ref="BG152:BJ154"/>
    <mergeCell ref="BK152:BP154"/>
    <mergeCell ref="BQ152:BW154"/>
    <mergeCell ref="BX152:CC154"/>
    <mergeCell ref="CD152:CI154"/>
    <mergeCell ref="BC160:BF162"/>
    <mergeCell ref="BG160:BJ162"/>
    <mergeCell ref="BK160:BP162"/>
    <mergeCell ref="BQ160:BW162"/>
    <mergeCell ref="BX160:CC162"/>
    <mergeCell ref="CD160:CI162"/>
    <mergeCell ref="B158:AJ158"/>
    <mergeCell ref="AK158:BJ158"/>
    <mergeCell ref="BK158:BP158"/>
    <mergeCell ref="BQ158:CC158"/>
    <mergeCell ref="CD158:CI158"/>
    <mergeCell ref="B160:Y162"/>
    <mergeCell ref="Z160:AD162"/>
    <mergeCell ref="AE160:AJ162"/>
    <mergeCell ref="AK160:AX162"/>
    <mergeCell ref="AY160:BB162"/>
    <mergeCell ref="AK157:AX157"/>
    <mergeCell ref="AY157:BB157"/>
    <mergeCell ref="BC157:BF157"/>
    <mergeCell ref="BG157:BJ157"/>
    <mergeCell ref="BK157:BP157"/>
    <mergeCell ref="BC176:BF178"/>
    <mergeCell ref="BG176:BJ178"/>
    <mergeCell ref="BK176:BP178"/>
    <mergeCell ref="BQ176:BW178"/>
    <mergeCell ref="BX176:CC178"/>
    <mergeCell ref="CD176:CI178"/>
    <mergeCell ref="B174:AJ174"/>
    <mergeCell ref="AK174:BJ174"/>
    <mergeCell ref="BK174:BP174"/>
    <mergeCell ref="BQ174:CC174"/>
    <mergeCell ref="CD174:CI174"/>
    <mergeCell ref="B176:Y178"/>
    <mergeCell ref="Z176:AD178"/>
    <mergeCell ref="AE176:AJ178"/>
    <mergeCell ref="AK176:AX178"/>
    <mergeCell ref="AY176:BB178"/>
    <mergeCell ref="BG163:BJ163"/>
    <mergeCell ref="BK163:BP163"/>
    <mergeCell ref="AK163:AX163"/>
    <mergeCell ref="AY163:BB163"/>
    <mergeCell ref="BC163:BF163"/>
    <mergeCell ref="B163:Y173"/>
    <mergeCell ref="Z163:AD173"/>
    <mergeCell ref="AE163:AJ173"/>
    <mergeCell ref="AK164:AX164"/>
    <mergeCell ref="AK165:AX165"/>
    <mergeCell ref="AK166:AX166"/>
    <mergeCell ref="AK167:AX167"/>
    <mergeCell ref="AK168:AX168"/>
    <mergeCell ref="AK169:AX169"/>
    <mergeCell ref="AK170:AX170"/>
    <mergeCell ref="AK171:AX171"/>
    <mergeCell ref="BC182:BF184"/>
    <mergeCell ref="BG182:BJ184"/>
    <mergeCell ref="BK182:BP184"/>
    <mergeCell ref="BQ182:BW184"/>
    <mergeCell ref="BX182:CC184"/>
    <mergeCell ref="CD182:CI184"/>
    <mergeCell ref="B180:AJ180"/>
    <mergeCell ref="AK180:BJ180"/>
    <mergeCell ref="BK180:BP180"/>
    <mergeCell ref="BQ180:CC180"/>
    <mergeCell ref="CD180:CI180"/>
    <mergeCell ref="B182:Y184"/>
    <mergeCell ref="Z182:AD184"/>
    <mergeCell ref="AE182:AJ184"/>
    <mergeCell ref="AK182:AX184"/>
    <mergeCell ref="AY182:BB184"/>
    <mergeCell ref="BG179:BJ179"/>
    <mergeCell ref="BK179:BP179"/>
    <mergeCell ref="BQ179:BW179"/>
    <mergeCell ref="BX179:CC179"/>
    <mergeCell ref="CD179:CI179"/>
    <mergeCell ref="B179:Y179"/>
    <mergeCell ref="Z179:AD179"/>
    <mergeCell ref="AE179:AJ179"/>
    <mergeCell ref="AK179:AX179"/>
    <mergeCell ref="AY179:BB179"/>
    <mergeCell ref="BC179:BF179"/>
    <mergeCell ref="BC188:BF190"/>
    <mergeCell ref="BG188:BJ190"/>
    <mergeCell ref="BK188:BP190"/>
    <mergeCell ref="BQ188:BW190"/>
    <mergeCell ref="BX188:CC190"/>
    <mergeCell ref="CD188:CI190"/>
    <mergeCell ref="B186:AJ186"/>
    <mergeCell ref="AK186:BJ186"/>
    <mergeCell ref="BK186:BP186"/>
    <mergeCell ref="BQ186:CC186"/>
    <mergeCell ref="CD186:CI186"/>
    <mergeCell ref="B188:Y190"/>
    <mergeCell ref="Z188:AD190"/>
    <mergeCell ref="AE188:AJ190"/>
    <mergeCell ref="AK188:AX190"/>
    <mergeCell ref="AY188:BB190"/>
    <mergeCell ref="BG185:BJ185"/>
    <mergeCell ref="BK185:BP185"/>
    <mergeCell ref="BQ185:BW185"/>
    <mergeCell ref="BX185:CC185"/>
    <mergeCell ref="CD185:CI185"/>
    <mergeCell ref="B185:Y185"/>
    <mergeCell ref="Z185:AD185"/>
    <mergeCell ref="AE185:AJ185"/>
    <mergeCell ref="AK185:AX185"/>
    <mergeCell ref="AY185:BB185"/>
    <mergeCell ref="BC185:BF185"/>
    <mergeCell ref="BG193:BJ193"/>
    <mergeCell ref="BK193:BP193"/>
    <mergeCell ref="AK194:AX194"/>
    <mergeCell ref="AY194:BB194"/>
    <mergeCell ref="BC194:BF194"/>
    <mergeCell ref="BG194:BJ194"/>
    <mergeCell ref="BK194:BP194"/>
    <mergeCell ref="BG191:BJ191"/>
    <mergeCell ref="BK191:BP191"/>
    <mergeCell ref="AK192:AX192"/>
    <mergeCell ref="AY192:BB192"/>
    <mergeCell ref="BC192:BF192"/>
    <mergeCell ref="BG192:BJ192"/>
    <mergeCell ref="BK192:BP192"/>
    <mergeCell ref="AK191:AX191"/>
    <mergeCell ref="AY191:BB191"/>
    <mergeCell ref="BC191:BF191"/>
    <mergeCell ref="AK193:AX193"/>
    <mergeCell ref="AY193:BB193"/>
    <mergeCell ref="BC193:BF193"/>
    <mergeCell ref="AK200:AX200"/>
    <mergeCell ref="AY200:BB200"/>
    <mergeCell ref="BC200:BF200"/>
    <mergeCell ref="BG200:BJ200"/>
    <mergeCell ref="BK200:BP200"/>
    <mergeCell ref="AK197:AX197"/>
    <mergeCell ref="AY197:BB197"/>
    <mergeCell ref="BC197:BF197"/>
    <mergeCell ref="BG197:BJ197"/>
    <mergeCell ref="BK197:BP197"/>
    <mergeCell ref="AK198:AX198"/>
    <mergeCell ref="AY198:BB198"/>
    <mergeCell ref="BC198:BF198"/>
    <mergeCell ref="BG198:BJ198"/>
    <mergeCell ref="BK198:BP198"/>
    <mergeCell ref="AY195:BB195"/>
    <mergeCell ref="BC195:BF195"/>
    <mergeCell ref="BG195:BJ195"/>
    <mergeCell ref="BK195:BP195"/>
    <mergeCell ref="AK196:AX196"/>
    <mergeCell ref="AY196:BB196"/>
    <mergeCell ref="BC196:BF196"/>
    <mergeCell ref="BG196:BJ196"/>
    <mergeCell ref="BK196:BP196"/>
    <mergeCell ref="AK195:AX195"/>
    <mergeCell ref="BC204:BF206"/>
    <mergeCell ref="BG204:BJ206"/>
    <mergeCell ref="BK204:BP206"/>
    <mergeCell ref="BQ204:BW206"/>
    <mergeCell ref="BX204:CC206"/>
    <mergeCell ref="CD204:CI206"/>
    <mergeCell ref="B202:AJ202"/>
    <mergeCell ref="AK202:BJ202"/>
    <mergeCell ref="BK202:BP202"/>
    <mergeCell ref="BQ202:CC202"/>
    <mergeCell ref="CD202:CI202"/>
    <mergeCell ref="B204:Y206"/>
    <mergeCell ref="Z204:AD206"/>
    <mergeCell ref="AE204:AJ206"/>
    <mergeCell ref="AK204:AX206"/>
    <mergeCell ref="AY204:BB206"/>
    <mergeCell ref="AK201:AX201"/>
    <mergeCell ref="AY201:BB201"/>
    <mergeCell ref="BC201:BF201"/>
    <mergeCell ref="BG201:BJ201"/>
    <mergeCell ref="BK201:BP201"/>
    <mergeCell ref="BQ191:BW201"/>
    <mergeCell ref="BX191:CC201"/>
    <mergeCell ref="CD191:CI201"/>
    <mergeCell ref="B191:Y201"/>
    <mergeCell ref="Z191:AD201"/>
    <mergeCell ref="AE191:AJ201"/>
    <mergeCell ref="AK199:AX199"/>
    <mergeCell ref="AY199:BB199"/>
    <mergeCell ref="BC199:BF199"/>
    <mergeCell ref="BG199:BJ199"/>
    <mergeCell ref="BK199:BP199"/>
    <mergeCell ref="BG209:BJ209"/>
    <mergeCell ref="BK209:BP209"/>
    <mergeCell ref="AK210:AX210"/>
    <mergeCell ref="AY210:BB210"/>
    <mergeCell ref="BC210:BF210"/>
    <mergeCell ref="BG210:BJ210"/>
    <mergeCell ref="BK210:BP210"/>
    <mergeCell ref="BG207:BJ207"/>
    <mergeCell ref="BK207:BP207"/>
    <mergeCell ref="AK208:AX208"/>
    <mergeCell ref="AY208:BB208"/>
    <mergeCell ref="BC208:BF208"/>
    <mergeCell ref="BG208:BJ208"/>
    <mergeCell ref="BK208:BP208"/>
    <mergeCell ref="AK207:AX207"/>
    <mergeCell ref="AY207:BB207"/>
    <mergeCell ref="BC207:BF207"/>
    <mergeCell ref="AK209:AX209"/>
    <mergeCell ref="AY209:BB209"/>
    <mergeCell ref="BC209:BF209"/>
    <mergeCell ref="AK216:AX216"/>
    <mergeCell ref="AY216:BB216"/>
    <mergeCell ref="BC216:BF216"/>
    <mergeCell ref="BG216:BJ216"/>
    <mergeCell ref="BK216:BP216"/>
    <mergeCell ref="AK213:AX213"/>
    <mergeCell ref="AY213:BB213"/>
    <mergeCell ref="BC213:BF213"/>
    <mergeCell ref="BG213:BJ213"/>
    <mergeCell ref="BK213:BP213"/>
    <mergeCell ref="AK214:AX214"/>
    <mergeCell ref="AY214:BB214"/>
    <mergeCell ref="BC214:BF214"/>
    <mergeCell ref="BG214:BJ214"/>
    <mergeCell ref="BK214:BP214"/>
    <mergeCell ref="AY211:BB211"/>
    <mergeCell ref="BC211:BF211"/>
    <mergeCell ref="BG211:BJ211"/>
    <mergeCell ref="BK211:BP211"/>
    <mergeCell ref="AK212:AX212"/>
    <mergeCell ref="AY212:BB212"/>
    <mergeCell ref="BC212:BF212"/>
    <mergeCell ref="BG212:BJ212"/>
    <mergeCell ref="BK212:BP212"/>
    <mergeCell ref="AK211:AX211"/>
    <mergeCell ref="BC220:BF222"/>
    <mergeCell ref="BG220:BJ222"/>
    <mergeCell ref="BK220:BP222"/>
    <mergeCell ref="BQ220:BW222"/>
    <mergeCell ref="BX220:CC222"/>
    <mergeCell ref="CD220:CI222"/>
    <mergeCell ref="B218:AJ218"/>
    <mergeCell ref="AK218:BJ218"/>
    <mergeCell ref="BK218:BP218"/>
    <mergeCell ref="BQ218:CC218"/>
    <mergeCell ref="CD218:CI218"/>
    <mergeCell ref="B220:Y222"/>
    <mergeCell ref="Z220:AD222"/>
    <mergeCell ref="AE220:AJ222"/>
    <mergeCell ref="AK220:AX222"/>
    <mergeCell ref="AY220:BB222"/>
    <mergeCell ref="AK217:AX217"/>
    <mergeCell ref="AY217:BB217"/>
    <mergeCell ref="BC217:BF217"/>
    <mergeCell ref="BG217:BJ217"/>
    <mergeCell ref="BK217:BP217"/>
    <mergeCell ref="BQ207:BW217"/>
    <mergeCell ref="BX207:CC217"/>
    <mergeCell ref="CD207:CI217"/>
    <mergeCell ref="B207:Y217"/>
    <mergeCell ref="Z207:AD217"/>
    <mergeCell ref="AE207:AJ217"/>
    <mergeCell ref="AK215:AX215"/>
    <mergeCell ref="AY215:BB215"/>
    <mergeCell ref="BC215:BF215"/>
    <mergeCell ref="BG215:BJ215"/>
    <mergeCell ref="BK215:BP215"/>
    <mergeCell ref="BQ223:BW233"/>
    <mergeCell ref="BX223:CC233"/>
    <mergeCell ref="CD223:CI233"/>
    <mergeCell ref="AK224:AX224"/>
    <mergeCell ref="AY224:BB224"/>
    <mergeCell ref="BC224:BF224"/>
    <mergeCell ref="BG224:BJ224"/>
    <mergeCell ref="BK224:BP224"/>
    <mergeCell ref="B223:Y233"/>
    <mergeCell ref="Z223:AD233"/>
    <mergeCell ref="AE223:AJ233"/>
    <mergeCell ref="AK223:AX223"/>
    <mergeCell ref="AY223:BB223"/>
    <mergeCell ref="BC223:BF223"/>
    <mergeCell ref="AK225:AX225"/>
    <mergeCell ref="AY225:BB225"/>
    <mergeCell ref="BC225:BF225"/>
    <mergeCell ref="AK227:AX227"/>
    <mergeCell ref="AY227:BB227"/>
    <mergeCell ref="BC227:BF227"/>
    <mergeCell ref="BG227:BJ227"/>
    <mergeCell ref="BK227:BP227"/>
    <mergeCell ref="AK228:AX228"/>
    <mergeCell ref="AY228:BB228"/>
    <mergeCell ref="BC228:BF228"/>
    <mergeCell ref="BG228:BJ228"/>
    <mergeCell ref="BK228:BP228"/>
    <mergeCell ref="BG225:BJ225"/>
    <mergeCell ref="BK225:BP225"/>
    <mergeCell ref="AK226:AX226"/>
    <mergeCell ref="AY226:BB226"/>
    <mergeCell ref="BC226:BF226"/>
    <mergeCell ref="BG226:BJ226"/>
    <mergeCell ref="BK226:BP226"/>
    <mergeCell ref="BG223:BJ223"/>
    <mergeCell ref="BK223:BP223"/>
    <mergeCell ref="AK233:AX233"/>
    <mergeCell ref="AY233:BB233"/>
    <mergeCell ref="BC233:BF233"/>
    <mergeCell ref="BG233:BJ233"/>
    <mergeCell ref="BK233:BP233"/>
    <mergeCell ref="AK231:AX231"/>
    <mergeCell ref="AY231:BB231"/>
    <mergeCell ref="BC231:BF231"/>
    <mergeCell ref="BG231:BJ231"/>
    <mergeCell ref="BK231:BP231"/>
    <mergeCell ref="AK232:AX232"/>
    <mergeCell ref="AY232:BB232"/>
    <mergeCell ref="BC232:BF232"/>
    <mergeCell ref="BG232:BJ232"/>
    <mergeCell ref="BK232:BP232"/>
    <mergeCell ref="AK229:AX229"/>
    <mergeCell ref="AY229:BB229"/>
    <mergeCell ref="BC229:BF229"/>
    <mergeCell ref="BG229:BJ229"/>
    <mergeCell ref="BK229:BP229"/>
    <mergeCell ref="AK230:AX230"/>
    <mergeCell ref="AY230:BB230"/>
    <mergeCell ref="BC230:BF230"/>
    <mergeCell ref="BG230:BJ230"/>
    <mergeCell ref="BK230:BP230"/>
    <mergeCell ref="AY243:BB243"/>
    <mergeCell ref="BC243:BF243"/>
    <mergeCell ref="BG243:BJ243"/>
    <mergeCell ref="BK243:BP243"/>
    <mergeCell ref="AK244:AX244"/>
    <mergeCell ref="AY244:BB244"/>
    <mergeCell ref="B234:AJ234"/>
    <mergeCell ref="AK234:BJ234"/>
    <mergeCell ref="BK234:BP234"/>
    <mergeCell ref="BQ234:CC234"/>
    <mergeCell ref="CD234:CI234"/>
    <mergeCell ref="B236:Y238"/>
    <mergeCell ref="Z236:AD238"/>
    <mergeCell ref="AE236:AJ238"/>
    <mergeCell ref="AK236:AX238"/>
    <mergeCell ref="AY236:BB238"/>
    <mergeCell ref="AK241:AX241"/>
    <mergeCell ref="AY241:BB241"/>
    <mergeCell ref="BC241:BF241"/>
    <mergeCell ref="AK243:AX243"/>
    <mergeCell ref="BC236:BF238"/>
    <mergeCell ref="BG236:BJ238"/>
    <mergeCell ref="BK236:BP238"/>
    <mergeCell ref="BQ236:BW238"/>
    <mergeCell ref="BX236:CC238"/>
    <mergeCell ref="CD236:CI238"/>
    <mergeCell ref="AK249:AX249"/>
    <mergeCell ref="AY249:BB249"/>
    <mergeCell ref="BC249:BF249"/>
    <mergeCell ref="BG249:BJ249"/>
    <mergeCell ref="BK249:BP249"/>
    <mergeCell ref="AK247:AX247"/>
    <mergeCell ref="AY247:BB247"/>
    <mergeCell ref="BC247:BF247"/>
    <mergeCell ref="BG247:BJ247"/>
    <mergeCell ref="BK247:BP247"/>
    <mergeCell ref="AK248:AX248"/>
    <mergeCell ref="AY248:BB248"/>
    <mergeCell ref="BC248:BF248"/>
    <mergeCell ref="BG248:BJ248"/>
    <mergeCell ref="BK248:BP248"/>
    <mergeCell ref="AK245:AX245"/>
    <mergeCell ref="AY245:BB245"/>
    <mergeCell ref="BC245:BF245"/>
    <mergeCell ref="BG245:BJ245"/>
    <mergeCell ref="BK245:BP245"/>
    <mergeCell ref="AK246:AX246"/>
    <mergeCell ref="AY246:BB246"/>
    <mergeCell ref="BC246:BF246"/>
    <mergeCell ref="BG246:BJ246"/>
    <mergeCell ref="BK246:BP246"/>
    <mergeCell ref="B252:AH252"/>
    <mergeCell ref="BC244:BF244"/>
    <mergeCell ref="BG244:BJ244"/>
    <mergeCell ref="BK244:BP244"/>
    <mergeCell ref="B250:AJ250"/>
    <mergeCell ref="AK250:BJ250"/>
    <mergeCell ref="BK250:BP250"/>
    <mergeCell ref="BQ250:CC250"/>
    <mergeCell ref="CD250:CI250"/>
    <mergeCell ref="BG241:BJ241"/>
    <mergeCell ref="BK241:BP241"/>
    <mergeCell ref="AK242:AX242"/>
    <mergeCell ref="AY242:BB242"/>
    <mergeCell ref="BC242:BF242"/>
    <mergeCell ref="BG242:BJ242"/>
    <mergeCell ref="BK242:BP242"/>
    <mergeCell ref="BG239:BJ239"/>
    <mergeCell ref="BK239:BP239"/>
    <mergeCell ref="BQ239:BW249"/>
    <mergeCell ref="BX239:CC249"/>
    <mergeCell ref="CD239:CI249"/>
    <mergeCell ref="AK240:AX240"/>
    <mergeCell ref="AY240:BB240"/>
    <mergeCell ref="BC240:BF240"/>
    <mergeCell ref="BG240:BJ240"/>
    <mergeCell ref="BK240:BP240"/>
    <mergeCell ref="B239:Y249"/>
    <mergeCell ref="Z239:AD249"/>
    <mergeCell ref="AE239:AJ249"/>
    <mergeCell ref="AK239:AX239"/>
    <mergeCell ref="AY239:BB239"/>
    <mergeCell ref="BC239:BF239"/>
    <mergeCell ref="P257:U257"/>
    <mergeCell ref="V257:AB257"/>
    <mergeCell ref="AC257:AH257"/>
    <mergeCell ref="P258:U258"/>
    <mergeCell ref="V258:AB258"/>
    <mergeCell ref="AC258:AH258"/>
    <mergeCell ref="P255:U255"/>
    <mergeCell ref="V255:AB255"/>
    <mergeCell ref="AC255:AH255"/>
    <mergeCell ref="P256:U256"/>
    <mergeCell ref="V256:AB256"/>
    <mergeCell ref="AC256:AH256"/>
    <mergeCell ref="B253:O253"/>
    <mergeCell ref="P253:U253"/>
    <mergeCell ref="V253:AB253"/>
    <mergeCell ref="AC253:AH253"/>
    <mergeCell ref="P254:U254"/>
    <mergeCell ref="V254:AB254"/>
    <mergeCell ref="AC254:AH254"/>
    <mergeCell ref="P263:U263"/>
    <mergeCell ref="V263:AB263"/>
    <mergeCell ref="AC263:AH263"/>
    <mergeCell ref="P264:U264"/>
    <mergeCell ref="V264:AB264"/>
    <mergeCell ref="AC264:AH264"/>
    <mergeCell ref="P261:U261"/>
    <mergeCell ref="V261:AB261"/>
    <mergeCell ref="AC261:AH261"/>
    <mergeCell ref="P262:U262"/>
    <mergeCell ref="V262:AB262"/>
    <mergeCell ref="AC262:AH262"/>
    <mergeCell ref="P259:U259"/>
    <mergeCell ref="V259:AB259"/>
    <mergeCell ref="AC259:AH259"/>
    <mergeCell ref="P260:U260"/>
    <mergeCell ref="V260:AB260"/>
    <mergeCell ref="AC260:AH260"/>
    <mergeCell ref="P269:U269"/>
    <mergeCell ref="V269:AB269"/>
    <mergeCell ref="AC269:AH269"/>
    <mergeCell ref="P270:U270"/>
    <mergeCell ref="V270:AB270"/>
    <mergeCell ref="AC270:AH270"/>
    <mergeCell ref="P267:U267"/>
    <mergeCell ref="V267:AB267"/>
    <mergeCell ref="AC267:AH267"/>
    <mergeCell ref="P268:U268"/>
    <mergeCell ref="V268:AB268"/>
    <mergeCell ref="AC268:AH268"/>
    <mergeCell ref="P265:U265"/>
    <mergeCell ref="V265:AB265"/>
    <mergeCell ref="AC265:AH265"/>
    <mergeCell ref="P266:U266"/>
    <mergeCell ref="V266:AB266"/>
    <mergeCell ref="AC266:AH266"/>
    <mergeCell ref="P275:U275"/>
    <mergeCell ref="V275:AB275"/>
    <mergeCell ref="AC275:AH275"/>
    <mergeCell ref="P276:U276"/>
    <mergeCell ref="V276:AB276"/>
    <mergeCell ref="AC276:AH276"/>
    <mergeCell ref="P273:U273"/>
    <mergeCell ref="V273:AB273"/>
    <mergeCell ref="AC273:AH273"/>
    <mergeCell ref="P274:U274"/>
    <mergeCell ref="V274:AB274"/>
    <mergeCell ref="AC274:AH274"/>
    <mergeCell ref="P271:U271"/>
    <mergeCell ref="V271:AB271"/>
    <mergeCell ref="AC271:AH271"/>
    <mergeCell ref="P272:U272"/>
    <mergeCell ref="V272:AB272"/>
    <mergeCell ref="AC272:AH272"/>
    <mergeCell ref="P283:U283"/>
    <mergeCell ref="V283:AB283"/>
    <mergeCell ref="AC283:AH283"/>
    <mergeCell ref="P281:U281"/>
    <mergeCell ref="V281:AB281"/>
    <mergeCell ref="AC281:AH281"/>
    <mergeCell ref="P282:U282"/>
    <mergeCell ref="V282:AB282"/>
    <mergeCell ref="AC282:AH282"/>
    <mergeCell ref="P279:U279"/>
    <mergeCell ref="V279:AB279"/>
    <mergeCell ref="AC279:AH279"/>
    <mergeCell ref="P280:U280"/>
    <mergeCell ref="V280:AB280"/>
    <mergeCell ref="AC280:AH280"/>
    <mergeCell ref="P277:U277"/>
    <mergeCell ref="V277:AB277"/>
    <mergeCell ref="AC277:AH277"/>
    <mergeCell ref="P278:U278"/>
    <mergeCell ref="V278:AB278"/>
    <mergeCell ref="AC278:AH278"/>
  </mergeCells>
  <conditionalFormatting sqref="AC254:AH283">
    <cfRule type="cellIs" dxfId="33" priority="1" operator="lessThan">
      <formula>0</formula>
    </cfRule>
    <cfRule type="cellIs" dxfId="32" priority="2" operator="greaterThan">
      <formula>0</formula>
    </cfRule>
  </conditionalFormatting>
  <dataValidations count="1">
    <dataValidation type="list" allowBlank="1" showInputMessage="1" showErrorMessage="1" error="NO SE SELECCIONÓ UN CARGO DE LA LISTA" prompt="SELECCIONE UN CARGO DE LA LISTA" sqref="AK34:AX34 AK239:AX249 AK40:AX50 AK56:AX66 AK72:AX82 AK120:AX122 AK128:AX131 AK88:AX98 AK104:AX114 AK137:AX140 AK223:AX233 AK179:AX179 AK185:AX185 AK146:AX149 AK155:AX157 AK191:AX201 AK207:AX217 AK163:AX173">
      <formula1>$B$254:$B$283</formula1>
    </dataValidation>
  </dataValidations>
  <printOptions horizontalCentered="1"/>
  <pageMargins left="0" right="0" top="0" bottom="0" header="0.31496062992125984" footer="0.31496062992125984"/>
  <pageSetup scale="4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CJ177"/>
  <sheetViews>
    <sheetView zoomScale="90" zoomScaleNormal="90" workbookViewId="0">
      <selection activeCell="B33" sqref="B33:AP33"/>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144"/>
      <c r="BD3" s="144"/>
      <c r="BE3" s="144"/>
      <c r="BF3" s="144"/>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145"/>
      <c r="BD4" s="145"/>
      <c r="BE4" s="145"/>
      <c r="BF4" s="145"/>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146"/>
      <c r="BD5" s="146"/>
      <c r="BE5" s="146"/>
      <c r="BF5" s="146"/>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146"/>
      <c r="BD6" s="146"/>
      <c r="BE6" s="146"/>
      <c r="BF6" s="146"/>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146"/>
      <c r="BD7" s="146"/>
      <c r="BE7" s="146"/>
      <c r="BF7" s="146"/>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146"/>
      <c r="BD8" s="146"/>
      <c r="BE8" s="146"/>
      <c r="BF8" s="146"/>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147"/>
      <c r="BD9" s="147"/>
      <c r="BE9" s="147"/>
      <c r="BF9" s="147"/>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145"/>
      <c r="BD12" s="145"/>
      <c r="BE12" s="145"/>
      <c r="BF12" s="145"/>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148"/>
      <c r="BD13" s="148"/>
      <c r="BE13" s="148"/>
      <c r="BF13" s="148"/>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148"/>
      <c r="BD14" s="148"/>
      <c r="BE14" s="148"/>
      <c r="BF14" s="148"/>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v>2017</v>
      </c>
      <c r="Z17" s="280"/>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45"/>
      <c r="X18" s="145"/>
      <c r="Y18" s="150"/>
      <c r="Z18" s="150"/>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149"/>
      <c r="BD19" s="149"/>
      <c r="BE19" s="149"/>
      <c r="BF19" s="149"/>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43" t="s">
        <v>375</v>
      </c>
      <c r="P23" s="43"/>
      <c r="Q23" s="43"/>
      <c r="R23" s="43"/>
      <c r="S23" s="43"/>
      <c r="T23" s="43"/>
      <c r="U23" s="43"/>
      <c r="V23" s="43"/>
      <c r="W23" s="43"/>
      <c r="X23" s="43"/>
      <c r="Y23" s="43"/>
      <c r="Z23" s="43"/>
      <c r="AA23" s="43"/>
      <c r="AB23" s="43"/>
      <c r="AC23" s="43"/>
      <c r="AD23" s="43"/>
      <c r="AE23" s="43"/>
      <c r="AF23" s="43"/>
      <c r="AG23" s="43"/>
      <c r="AH23" s="43"/>
      <c r="AI23" s="43"/>
      <c r="AJ23" s="43"/>
      <c r="AK23" s="268" t="s">
        <v>101</v>
      </c>
      <c r="AL23" s="268"/>
      <c r="AM23" s="268"/>
      <c r="AN23" s="268"/>
      <c r="AO23" s="268"/>
      <c r="AP23" s="268"/>
      <c r="AQ23" s="268"/>
      <c r="AR23" s="268"/>
      <c r="AS23" s="143"/>
      <c r="AT23" s="270">
        <f>+CD35+CD46+CD57+CD74+CD90+CD106+CD122+CD130</f>
        <v>8478725.8823529389</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376</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v>0.2</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270">
        <f>+PRESUPUESTO!B24-'LE 01 OB 01'!AT23:BB23-'LE 02 OB 01'!AT23:BB23-'LE 02 OB 02'!AT23:BB23-'LE 02 OB 03'!AT23:BB23-'LE 03 OB 01'!AT23:BB23-'LE 03 OB 02'!AT23:BB23-'LE 03 OB 03'!AT23:BB23</f>
        <v>1420140166.2329409</v>
      </c>
      <c r="AU25" s="271"/>
      <c r="AV25" s="271"/>
      <c r="AW25" s="271"/>
      <c r="AX25" s="271"/>
      <c r="AY25" s="271"/>
      <c r="AZ25" s="271"/>
      <c r="BA25" s="271"/>
      <c r="BB25" s="27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72.75" customHeight="1" x14ac:dyDescent="0.25">
      <c r="B26" s="56"/>
      <c r="C26" s="647" t="s">
        <v>89</v>
      </c>
      <c r="D26" s="647"/>
      <c r="E26" s="647"/>
      <c r="F26" s="647"/>
      <c r="G26" s="647"/>
      <c r="H26" s="647"/>
      <c r="I26" s="647"/>
      <c r="J26" s="647"/>
      <c r="K26" s="647"/>
      <c r="L26" s="647"/>
      <c r="M26" s="647"/>
      <c r="N26" s="647"/>
      <c r="O26" s="648" t="s">
        <v>417</v>
      </c>
      <c r="P26" s="648"/>
      <c r="Q26" s="648"/>
      <c r="R26" s="648"/>
      <c r="S26" s="648"/>
      <c r="T26" s="648"/>
      <c r="U26" s="648"/>
      <c r="V26" s="648"/>
      <c r="W26" s="648"/>
      <c r="X26" s="648"/>
      <c r="Y26" s="648"/>
      <c r="Z26" s="648"/>
      <c r="AA26" s="648"/>
      <c r="AB26" s="648"/>
      <c r="AC26" s="648"/>
      <c r="AD26" s="648"/>
      <c r="AE26" s="648"/>
      <c r="AF26" s="648"/>
      <c r="AG26" s="648"/>
      <c r="AH26" s="648"/>
      <c r="AI26" s="648"/>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60</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v>0.05</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43" t="s">
        <v>418</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1:88"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1:88" ht="34.5" customHeight="1" thickBot="1" x14ac:dyDescent="0.3">
      <c r="B34" s="324" t="s">
        <v>419</v>
      </c>
      <c r="C34" s="325"/>
      <c r="D34" s="325"/>
      <c r="E34" s="325"/>
      <c r="F34" s="325"/>
      <c r="G34" s="325"/>
      <c r="H34" s="325"/>
      <c r="I34" s="325"/>
      <c r="J34" s="325"/>
      <c r="K34" s="325"/>
      <c r="L34" s="325"/>
      <c r="M34" s="325"/>
      <c r="N34" s="325"/>
      <c r="O34" s="325"/>
      <c r="P34" s="325"/>
      <c r="Q34" s="325"/>
      <c r="R34" s="325"/>
      <c r="S34" s="325"/>
      <c r="T34" s="325"/>
      <c r="U34" s="325"/>
      <c r="V34" s="325"/>
      <c r="W34" s="325"/>
      <c r="X34" s="325"/>
      <c r="Y34" s="326"/>
      <c r="Z34" s="333" t="s">
        <v>426</v>
      </c>
      <c r="AA34" s="334"/>
      <c r="AB34" s="334"/>
      <c r="AC34" s="334"/>
      <c r="AD34" s="335"/>
      <c r="AE34" s="333"/>
      <c r="AF34" s="334"/>
      <c r="AG34" s="334"/>
      <c r="AH34" s="334"/>
      <c r="AI34" s="334"/>
      <c r="AJ34" s="334"/>
      <c r="AK34" s="640"/>
      <c r="AL34" s="641"/>
      <c r="AM34" s="641"/>
      <c r="AN34" s="641"/>
      <c r="AO34" s="641"/>
      <c r="AP34" s="641"/>
      <c r="AQ34" s="641"/>
      <c r="AR34" s="641"/>
      <c r="AS34" s="641"/>
      <c r="AT34" s="641"/>
      <c r="AU34" s="641"/>
      <c r="AV34" s="641"/>
      <c r="AW34" s="641"/>
      <c r="AX34" s="642"/>
      <c r="AY34" s="345"/>
      <c r="AZ34" s="346"/>
      <c r="BA34" s="346"/>
      <c r="BB34" s="347"/>
      <c r="BC34" s="345">
        <f>+$AE$34*AY34</f>
        <v>0</v>
      </c>
      <c r="BD34" s="346"/>
      <c r="BE34" s="346"/>
      <c r="BF34" s="347"/>
      <c r="BG34" s="285"/>
      <c r="BH34" s="286"/>
      <c r="BI34" s="286"/>
      <c r="BJ34" s="287"/>
      <c r="BK34" s="288">
        <f>+AY34*BG34</f>
        <v>0</v>
      </c>
      <c r="BL34" s="289"/>
      <c r="BM34" s="289"/>
      <c r="BN34" s="289"/>
      <c r="BO34" s="289"/>
      <c r="BP34" s="290"/>
      <c r="BQ34" s="291"/>
      <c r="BR34" s="292"/>
      <c r="BS34" s="292"/>
      <c r="BT34" s="292"/>
      <c r="BU34" s="292"/>
      <c r="BV34" s="292"/>
      <c r="BW34" s="293"/>
      <c r="BX34" s="291">
        <f>+(((BK35+BQ34)*15)/85)</f>
        <v>0</v>
      </c>
      <c r="BY34" s="292"/>
      <c r="BZ34" s="292"/>
      <c r="CA34" s="292"/>
      <c r="CB34" s="292"/>
      <c r="CC34" s="293"/>
      <c r="CD34" s="291">
        <f>+BK35+BQ34+BX34</f>
        <v>0</v>
      </c>
      <c r="CE34" s="292"/>
      <c r="CF34" s="292"/>
      <c r="CG34" s="292"/>
      <c r="CH34" s="292"/>
      <c r="CI34" s="293"/>
    </row>
    <row r="35" spans="1:88" ht="18" customHeight="1" thickBot="1" x14ac:dyDescent="0.3">
      <c r="B35" s="377"/>
      <c r="C35" s="378"/>
      <c r="D35" s="378"/>
      <c r="E35" s="378"/>
      <c r="F35" s="378"/>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8"/>
      <c r="AE35" s="378"/>
      <c r="AF35" s="378"/>
      <c r="AG35" s="378"/>
      <c r="AH35" s="378"/>
      <c r="AI35" s="378"/>
      <c r="AJ35" s="379"/>
      <c r="AK35" s="380" t="s">
        <v>3</v>
      </c>
      <c r="AL35" s="381"/>
      <c r="AM35" s="381"/>
      <c r="AN35" s="381"/>
      <c r="AO35" s="381"/>
      <c r="AP35" s="381"/>
      <c r="AQ35" s="381"/>
      <c r="AR35" s="381"/>
      <c r="AS35" s="381"/>
      <c r="AT35" s="381"/>
      <c r="AU35" s="381"/>
      <c r="AV35" s="381"/>
      <c r="AW35" s="381"/>
      <c r="AX35" s="381"/>
      <c r="AY35" s="382"/>
      <c r="AZ35" s="382"/>
      <c r="BA35" s="382"/>
      <c r="BB35" s="382"/>
      <c r="BC35" s="382"/>
      <c r="BD35" s="382"/>
      <c r="BE35" s="382"/>
      <c r="BF35" s="382"/>
      <c r="BG35" s="382"/>
      <c r="BH35" s="382"/>
      <c r="BI35" s="382"/>
      <c r="BJ35" s="383"/>
      <c r="BK35" s="384">
        <f>SUM(BK34:BK34)</f>
        <v>0</v>
      </c>
      <c r="BL35" s="385"/>
      <c r="BM35" s="385"/>
      <c r="BN35" s="385"/>
      <c r="BO35" s="385"/>
      <c r="BP35" s="386"/>
      <c r="BQ35" s="387" t="s">
        <v>100</v>
      </c>
      <c r="BR35" s="388"/>
      <c r="BS35" s="388"/>
      <c r="BT35" s="388"/>
      <c r="BU35" s="388"/>
      <c r="BV35" s="388"/>
      <c r="BW35" s="388"/>
      <c r="BX35" s="388"/>
      <c r="BY35" s="388"/>
      <c r="BZ35" s="388"/>
      <c r="CA35" s="388"/>
      <c r="CB35" s="388"/>
      <c r="CC35" s="389"/>
      <c r="CD35" s="390">
        <f>+CD34*AE34</f>
        <v>0</v>
      </c>
      <c r="CE35" s="390"/>
      <c r="CF35" s="390"/>
      <c r="CG35" s="390"/>
      <c r="CH35" s="390"/>
      <c r="CI35" s="391"/>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48" t="s">
        <v>0</v>
      </c>
      <c r="C37" s="349"/>
      <c r="D37" s="349"/>
      <c r="E37" s="349"/>
      <c r="F37" s="349"/>
      <c r="G37" s="349"/>
      <c r="H37" s="349"/>
      <c r="I37" s="349"/>
      <c r="J37" s="349"/>
      <c r="K37" s="349"/>
      <c r="L37" s="349"/>
      <c r="M37" s="349"/>
      <c r="N37" s="349"/>
      <c r="O37" s="349"/>
      <c r="P37" s="349"/>
      <c r="Q37" s="349"/>
      <c r="R37" s="349"/>
      <c r="S37" s="349"/>
      <c r="T37" s="349"/>
      <c r="U37" s="349"/>
      <c r="V37" s="349"/>
      <c r="W37" s="349"/>
      <c r="X37" s="349"/>
      <c r="Y37" s="350"/>
      <c r="Z37" s="348" t="s">
        <v>80</v>
      </c>
      <c r="AA37" s="349"/>
      <c r="AB37" s="349"/>
      <c r="AC37" s="349"/>
      <c r="AD37" s="350"/>
      <c r="AE37" s="357" t="s">
        <v>79</v>
      </c>
      <c r="AF37" s="358"/>
      <c r="AG37" s="358"/>
      <c r="AH37" s="358"/>
      <c r="AI37" s="358"/>
      <c r="AJ37" s="359"/>
      <c r="AK37" s="357" t="s">
        <v>81</v>
      </c>
      <c r="AL37" s="358"/>
      <c r="AM37" s="358"/>
      <c r="AN37" s="358"/>
      <c r="AO37" s="358"/>
      <c r="AP37" s="358"/>
      <c r="AQ37" s="358"/>
      <c r="AR37" s="358"/>
      <c r="AS37" s="358"/>
      <c r="AT37" s="358"/>
      <c r="AU37" s="358"/>
      <c r="AV37" s="358"/>
      <c r="AW37" s="358"/>
      <c r="AX37" s="359"/>
      <c r="AY37" s="357" t="s">
        <v>1</v>
      </c>
      <c r="AZ37" s="358"/>
      <c r="BA37" s="358"/>
      <c r="BB37" s="359"/>
      <c r="BC37" s="348" t="s">
        <v>104</v>
      </c>
      <c r="BD37" s="349"/>
      <c r="BE37" s="349"/>
      <c r="BF37" s="350"/>
      <c r="BG37" s="366" t="s">
        <v>82</v>
      </c>
      <c r="BH37" s="367"/>
      <c r="BI37" s="367"/>
      <c r="BJ37" s="368"/>
      <c r="BK37" s="315" t="s">
        <v>99</v>
      </c>
      <c r="BL37" s="316"/>
      <c r="BM37" s="316"/>
      <c r="BN37" s="316"/>
      <c r="BO37" s="316"/>
      <c r="BP37" s="317"/>
      <c r="BQ37" s="315" t="s">
        <v>83</v>
      </c>
      <c r="BR37" s="316"/>
      <c r="BS37" s="316"/>
      <c r="BT37" s="316"/>
      <c r="BU37" s="316"/>
      <c r="BV37" s="316"/>
      <c r="BW37" s="317"/>
      <c r="BX37" s="315" t="s">
        <v>84</v>
      </c>
      <c r="BY37" s="316"/>
      <c r="BZ37" s="316"/>
      <c r="CA37" s="316"/>
      <c r="CB37" s="316"/>
      <c r="CC37" s="317"/>
      <c r="CD37" s="315" t="s">
        <v>85</v>
      </c>
      <c r="CE37" s="316"/>
      <c r="CF37" s="316"/>
      <c r="CG37" s="316"/>
      <c r="CH37" s="316"/>
      <c r="CI37" s="317"/>
    </row>
    <row r="38" spans="1:88" ht="18" customHeight="1" x14ac:dyDescent="0.25">
      <c r="A38" s="75"/>
      <c r="B38" s="351"/>
      <c r="C38" s="352"/>
      <c r="D38" s="352"/>
      <c r="E38" s="352"/>
      <c r="F38" s="352"/>
      <c r="G38" s="352"/>
      <c r="H38" s="352"/>
      <c r="I38" s="352"/>
      <c r="J38" s="352"/>
      <c r="K38" s="352"/>
      <c r="L38" s="352"/>
      <c r="M38" s="352"/>
      <c r="N38" s="352"/>
      <c r="O38" s="352"/>
      <c r="P38" s="352"/>
      <c r="Q38" s="352"/>
      <c r="R38" s="352"/>
      <c r="S38" s="352"/>
      <c r="T38" s="352"/>
      <c r="U38" s="352"/>
      <c r="V38" s="352"/>
      <c r="W38" s="352"/>
      <c r="X38" s="352"/>
      <c r="Y38" s="353"/>
      <c r="Z38" s="351"/>
      <c r="AA38" s="352"/>
      <c r="AB38" s="352"/>
      <c r="AC38" s="352"/>
      <c r="AD38" s="353"/>
      <c r="AE38" s="360"/>
      <c r="AF38" s="361"/>
      <c r="AG38" s="361"/>
      <c r="AH38" s="361"/>
      <c r="AI38" s="361"/>
      <c r="AJ38" s="362"/>
      <c r="AK38" s="360"/>
      <c r="AL38" s="361"/>
      <c r="AM38" s="361"/>
      <c r="AN38" s="361"/>
      <c r="AO38" s="361"/>
      <c r="AP38" s="361"/>
      <c r="AQ38" s="361"/>
      <c r="AR38" s="361"/>
      <c r="AS38" s="361"/>
      <c r="AT38" s="361"/>
      <c r="AU38" s="361"/>
      <c r="AV38" s="361"/>
      <c r="AW38" s="361"/>
      <c r="AX38" s="362"/>
      <c r="AY38" s="360"/>
      <c r="AZ38" s="361"/>
      <c r="BA38" s="361"/>
      <c r="BB38" s="362"/>
      <c r="BC38" s="351"/>
      <c r="BD38" s="352"/>
      <c r="BE38" s="352"/>
      <c r="BF38" s="353"/>
      <c r="BG38" s="369"/>
      <c r="BH38" s="370"/>
      <c r="BI38" s="370"/>
      <c r="BJ38" s="371"/>
      <c r="BK38" s="318"/>
      <c r="BL38" s="319"/>
      <c r="BM38" s="319"/>
      <c r="BN38" s="319"/>
      <c r="BO38" s="319"/>
      <c r="BP38" s="320"/>
      <c r="BQ38" s="318"/>
      <c r="BR38" s="319"/>
      <c r="BS38" s="319"/>
      <c r="BT38" s="319"/>
      <c r="BU38" s="319"/>
      <c r="BV38" s="319"/>
      <c r="BW38" s="320"/>
      <c r="BX38" s="318"/>
      <c r="BY38" s="319"/>
      <c r="BZ38" s="319"/>
      <c r="CA38" s="319"/>
      <c r="CB38" s="319"/>
      <c r="CC38" s="320"/>
      <c r="CD38" s="318"/>
      <c r="CE38" s="319"/>
      <c r="CF38" s="319"/>
      <c r="CG38" s="319"/>
      <c r="CH38" s="319"/>
      <c r="CI38" s="320"/>
    </row>
    <row r="39" spans="1:88" ht="18" customHeight="1" thickBot="1" x14ac:dyDescent="0.3">
      <c r="A39" s="75"/>
      <c r="B39" s="354"/>
      <c r="C39" s="355"/>
      <c r="D39" s="355"/>
      <c r="E39" s="355"/>
      <c r="F39" s="355"/>
      <c r="G39" s="355"/>
      <c r="H39" s="355"/>
      <c r="I39" s="355"/>
      <c r="J39" s="355"/>
      <c r="K39" s="355"/>
      <c r="L39" s="355"/>
      <c r="M39" s="355"/>
      <c r="N39" s="355"/>
      <c r="O39" s="355"/>
      <c r="P39" s="355"/>
      <c r="Q39" s="355"/>
      <c r="R39" s="355"/>
      <c r="S39" s="355"/>
      <c r="T39" s="355"/>
      <c r="U39" s="355"/>
      <c r="V39" s="355"/>
      <c r="W39" s="355"/>
      <c r="X39" s="355"/>
      <c r="Y39" s="356"/>
      <c r="Z39" s="354"/>
      <c r="AA39" s="355"/>
      <c r="AB39" s="355"/>
      <c r="AC39" s="355"/>
      <c r="AD39" s="356"/>
      <c r="AE39" s="363"/>
      <c r="AF39" s="364"/>
      <c r="AG39" s="364"/>
      <c r="AH39" s="364"/>
      <c r="AI39" s="364"/>
      <c r="AJ39" s="365"/>
      <c r="AK39" s="360"/>
      <c r="AL39" s="361"/>
      <c r="AM39" s="361"/>
      <c r="AN39" s="361"/>
      <c r="AO39" s="361"/>
      <c r="AP39" s="361"/>
      <c r="AQ39" s="361"/>
      <c r="AR39" s="361"/>
      <c r="AS39" s="361"/>
      <c r="AT39" s="361"/>
      <c r="AU39" s="361"/>
      <c r="AV39" s="361"/>
      <c r="AW39" s="361"/>
      <c r="AX39" s="362"/>
      <c r="AY39" s="360"/>
      <c r="AZ39" s="361"/>
      <c r="BA39" s="361"/>
      <c r="BB39" s="362"/>
      <c r="BC39" s="351"/>
      <c r="BD39" s="352"/>
      <c r="BE39" s="352"/>
      <c r="BF39" s="353"/>
      <c r="BG39" s="369"/>
      <c r="BH39" s="370"/>
      <c r="BI39" s="370"/>
      <c r="BJ39" s="371"/>
      <c r="BK39" s="318"/>
      <c r="BL39" s="319"/>
      <c r="BM39" s="319"/>
      <c r="BN39" s="319"/>
      <c r="BO39" s="319"/>
      <c r="BP39" s="320"/>
      <c r="BQ39" s="321"/>
      <c r="BR39" s="322"/>
      <c r="BS39" s="322"/>
      <c r="BT39" s="322"/>
      <c r="BU39" s="322"/>
      <c r="BV39" s="322"/>
      <c r="BW39" s="323"/>
      <c r="BX39" s="321"/>
      <c r="BY39" s="322"/>
      <c r="BZ39" s="322"/>
      <c r="CA39" s="322"/>
      <c r="CB39" s="322"/>
      <c r="CC39" s="323"/>
      <c r="CD39" s="321"/>
      <c r="CE39" s="322"/>
      <c r="CF39" s="322"/>
      <c r="CG39" s="322"/>
      <c r="CH39" s="322"/>
      <c r="CI39" s="323"/>
    </row>
    <row r="40" spans="1:88" ht="18" customHeight="1" x14ac:dyDescent="0.25">
      <c r="A40" s="75"/>
      <c r="B40" s="324" t="s">
        <v>420</v>
      </c>
      <c r="C40" s="325"/>
      <c r="D40" s="325"/>
      <c r="E40" s="325"/>
      <c r="F40" s="325"/>
      <c r="G40" s="325"/>
      <c r="H40" s="325"/>
      <c r="I40" s="325"/>
      <c r="J40" s="325"/>
      <c r="K40" s="325"/>
      <c r="L40" s="325"/>
      <c r="M40" s="325"/>
      <c r="N40" s="325"/>
      <c r="O40" s="325"/>
      <c r="P40" s="325"/>
      <c r="Q40" s="325"/>
      <c r="R40" s="325"/>
      <c r="S40" s="325"/>
      <c r="T40" s="325"/>
      <c r="U40" s="325"/>
      <c r="V40" s="325"/>
      <c r="W40" s="325"/>
      <c r="X40" s="325"/>
      <c r="Y40" s="326"/>
      <c r="Z40" s="333" t="s">
        <v>427</v>
      </c>
      <c r="AA40" s="334"/>
      <c r="AB40" s="334"/>
      <c r="AC40" s="334"/>
      <c r="AD40" s="335"/>
      <c r="AE40" s="333">
        <v>12</v>
      </c>
      <c r="AF40" s="334"/>
      <c r="AG40" s="334"/>
      <c r="AH40" s="334"/>
      <c r="AI40" s="334"/>
      <c r="AJ40" s="334"/>
      <c r="AK40" s="342" t="s">
        <v>23</v>
      </c>
      <c r="AL40" s="343"/>
      <c r="AM40" s="343"/>
      <c r="AN40" s="343"/>
      <c r="AO40" s="343"/>
      <c r="AP40" s="343"/>
      <c r="AQ40" s="343"/>
      <c r="AR40" s="343"/>
      <c r="AS40" s="343"/>
      <c r="AT40" s="343"/>
      <c r="AU40" s="343"/>
      <c r="AV40" s="343"/>
      <c r="AW40" s="343"/>
      <c r="AX40" s="344"/>
      <c r="AY40" s="409">
        <v>1</v>
      </c>
      <c r="AZ40" s="346"/>
      <c r="BA40" s="346"/>
      <c r="BB40" s="410"/>
      <c r="BC40" s="345">
        <f>+$AE$40*AY40</f>
        <v>12</v>
      </c>
      <c r="BD40" s="346"/>
      <c r="BE40" s="346"/>
      <c r="BF40" s="347"/>
      <c r="BG40" s="285">
        <v>7925</v>
      </c>
      <c r="BH40" s="286"/>
      <c r="BI40" s="286"/>
      <c r="BJ40" s="287"/>
      <c r="BK40" s="288">
        <f>+AY40*BG40</f>
        <v>7925</v>
      </c>
      <c r="BL40" s="289"/>
      <c r="BM40" s="289"/>
      <c r="BN40" s="289"/>
      <c r="BO40" s="289"/>
      <c r="BP40" s="290"/>
      <c r="BQ40" s="291">
        <v>1000</v>
      </c>
      <c r="BR40" s="292"/>
      <c r="BS40" s="292"/>
      <c r="BT40" s="292"/>
      <c r="BU40" s="292"/>
      <c r="BV40" s="292"/>
      <c r="BW40" s="293"/>
      <c r="BX40" s="291">
        <f>+(((BK46+BQ40)*15)/85)</f>
        <v>22762.764705882353</v>
      </c>
      <c r="BY40" s="292"/>
      <c r="BZ40" s="292"/>
      <c r="CA40" s="292"/>
      <c r="CB40" s="292"/>
      <c r="CC40" s="293"/>
      <c r="CD40" s="291">
        <f>+BK46+BQ40+BX40</f>
        <v>151751.76470588235</v>
      </c>
      <c r="CE40" s="292"/>
      <c r="CF40" s="292"/>
      <c r="CG40" s="292"/>
      <c r="CH40" s="292"/>
      <c r="CI40" s="293"/>
    </row>
    <row r="41" spans="1:88" ht="18" customHeight="1" x14ac:dyDescent="0.25">
      <c r="A41" s="75"/>
      <c r="B41" s="327"/>
      <c r="C41" s="328"/>
      <c r="D41" s="328"/>
      <c r="E41" s="328"/>
      <c r="F41" s="328"/>
      <c r="G41" s="328"/>
      <c r="H41" s="328"/>
      <c r="I41" s="328"/>
      <c r="J41" s="328"/>
      <c r="K41" s="328"/>
      <c r="L41" s="328"/>
      <c r="M41" s="328"/>
      <c r="N41" s="328"/>
      <c r="O41" s="328"/>
      <c r="P41" s="328"/>
      <c r="Q41" s="328"/>
      <c r="R41" s="328"/>
      <c r="S41" s="328"/>
      <c r="T41" s="328"/>
      <c r="U41" s="328"/>
      <c r="V41" s="328"/>
      <c r="W41" s="328"/>
      <c r="X41" s="328"/>
      <c r="Y41" s="329"/>
      <c r="Z41" s="336"/>
      <c r="AA41" s="337"/>
      <c r="AB41" s="337"/>
      <c r="AC41" s="337"/>
      <c r="AD41" s="338"/>
      <c r="AE41" s="336"/>
      <c r="AF41" s="337"/>
      <c r="AG41" s="337"/>
      <c r="AH41" s="337"/>
      <c r="AI41" s="337"/>
      <c r="AJ41" s="337"/>
      <c r="AK41" s="300" t="s">
        <v>527</v>
      </c>
      <c r="AL41" s="301"/>
      <c r="AM41" s="301"/>
      <c r="AN41" s="301"/>
      <c r="AO41" s="301"/>
      <c r="AP41" s="301"/>
      <c r="AQ41" s="301"/>
      <c r="AR41" s="301"/>
      <c r="AS41" s="301"/>
      <c r="AT41" s="301"/>
      <c r="AU41" s="301"/>
      <c r="AV41" s="301"/>
      <c r="AW41" s="301"/>
      <c r="AX41" s="302"/>
      <c r="AY41" s="407">
        <v>2</v>
      </c>
      <c r="AZ41" s="304"/>
      <c r="BA41" s="304"/>
      <c r="BB41" s="408"/>
      <c r="BC41" s="306">
        <f t="shared" ref="BC41:BC45" si="0">+$AE$40*AY41</f>
        <v>24</v>
      </c>
      <c r="BD41" s="307"/>
      <c r="BE41" s="307"/>
      <c r="BF41" s="308"/>
      <c r="BG41" s="309">
        <v>18911</v>
      </c>
      <c r="BH41" s="310"/>
      <c r="BI41" s="310"/>
      <c r="BJ41" s="311"/>
      <c r="BK41" s="312">
        <f t="shared" ref="BK41:BK45" si="1">+AY41*BG41</f>
        <v>37822</v>
      </c>
      <c r="BL41" s="313"/>
      <c r="BM41" s="313"/>
      <c r="BN41" s="313"/>
      <c r="BO41" s="313"/>
      <c r="BP41" s="314"/>
      <c r="BQ41" s="294"/>
      <c r="BR41" s="295"/>
      <c r="BS41" s="295"/>
      <c r="BT41" s="295"/>
      <c r="BU41" s="295"/>
      <c r="BV41" s="295"/>
      <c r="BW41" s="296"/>
      <c r="BX41" s="294"/>
      <c r="BY41" s="295"/>
      <c r="BZ41" s="295"/>
      <c r="CA41" s="295"/>
      <c r="CB41" s="295"/>
      <c r="CC41" s="296"/>
      <c r="CD41" s="294"/>
      <c r="CE41" s="295"/>
      <c r="CF41" s="295"/>
      <c r="CG41" s="295"/>
      <c r="CH41" s="295"/>
      <c r="CI41" s="296"/>
    </row>
    <row r="42" spans="1:88" ht="18" customHeight="1" x14ac:dyDescent="0.25">
      <c r="A42" s="75"/>
      <c r="B42" s="327"/>
      <c r="C42" s="328"/>
      <c r="D42" s="328"/>
      <c r="E42" s="328"/>
      <c r="F42" s="328"/>
      <c r="G42" s="328"/>
      <c r="H42" s="328"/>
      <c r="I42" s="328"/>
      <c r="J42" s="328"/>
      <c r="K42" s="328"/>
      <c r="L42" s="328"/>
      <c r="M42" s="328"/>
      <c r="N42" s="328"/>
      <c r="O42" s="328"/>
      <c r="P42" s="328"/>
      <c r="Q42" s="328"/>
      <c r="R42" s="328"/>
      <c r="S42" s="328"/>
      <c r="T42" s="328"/>
      <c r="U42" s="328"/>
      <c r="V42" s="328"/>
      <c r="W42" s="328"/>
      <c r="X42" s="328"/>
      <c r="Y42" s="329"/>
      <c r="Z42" s="336"/>
      <c r="AA42" s="337"/>
      <c r="AB42" s="337"/>
      <c r="AC42" s="337"/>
      <c r="AD42" s="338"/>
      <c r="AE42" s="336"/>
      <c r="AF42" s="337"/>
      <c r="AG42" s="337"/>
      <c r="AH42" s="337"/>
      <c r="AI42" s="337"/>
      <c r="AJ42" s="337"/>
      <c r="AK42" s="300" t="s">
        <v>528</v>
      </c>
      <c r="AL42" s="301"/>
      <c r="AM42" s="301"/>
      <c r="AN42" s="301"/>
      <c r="AO42" s="301"/>
      <c r="AP42" s="301"/>
      <c r="AQ42" s="301"/>
      <c r="AR42" s="301"/>
      <c r="AS42" s="301"/>
      <c r="AT42" s="301"/>
      <c r="AU42" s="301"/>
      <c r="AV42" s="301"/>
      <c r="AW42" s="301"/>
      <c r="AX42" s="302"/>
      <c r="AY42" s="407">
        <v>1</v>
      </c>
      <c r="AZ42" s="304"/>
      <c r="BA42" s="304"/>
      <c r="BB42" s="408"/>
      <c r="BC42" s="306">
        <f t="shared" si="0"/>
        <v>12</v>
      </c>
      <c r="BD42" s="307"/>
      <c r="BE42" s="307"/>
      <c r="BF42" s="308"/>
      <c r="BG42" s="309">
        <v>22530</v>
      </c>
      <c r="BH42" s="310"/>
      <c r="BI42" s="310"/>
      <c r="BJ42" s="311"/>
      <c r="BK42" s="312">
        <f t="shared" si="1"/>
        <v>22530</v>
      </c>
      <c r="BL42" s="313"/>
      <c r="BM42" s="313"/>
      <c r="BN42" s="313"/>
      <c r="BO42" s="313"/>
      <c r="BP42" s="314"/>
      <c r="BQ42" s="294"/>
      <c r="BR42" s="295"/>
      <c r="BS42" s="295"/>
      <c r="BT42" s="295"/>
      <c r="BU42" s="295"/>
      <c r="BV42" s="295"/>
      <c r="BW42" s="296"/>
      <c r="BX42" s="294"/>
      <c r="BY42" s="295"/>
      <c r="BZ42" s="295"/>
      <c r="CA42" s="295"/>
      <c r="CB42" s="295"/>
      <c r="CC42" s="296"/>
      <c r="CD42" s="294"/>
      <c r="CE42" s="295"/>
      <c r="CF42" s="295"/>
      <c r="CG42" s="295"/>
      <c r="CH42" s="295"/>
      <c r="CI42" s="296"/>
    </row>
    <row r="43" spans="1:88" ht="18" customHeight="1" x14ac:dyDescent="0.25">
      <c r="A43" s="75"/>
      <c r="B43" s="327"/>
      <c r="C43" s="328"/>
      <c r="D43" s="328"/>
      <c r="E43" s="328"/>
      <c r="F43" s="328"/>
      <c r="G43" s="328"/>
      <c r="H43" s="328"/>
      <c r="I43" s="328"/>
      <c r="J43" s="328"/>
      <c r="K43" s="328"/>
      <c r="L43" s="328"/>
      <c r="M43" s="328"/>
      <c r="N43" s="328"/>
      <c r="O43" s="328"/>
      <c r="P43" s="328"/>
      <c r="Q43" s="328"/>
      <c r="R43" s="328"/>
      <c r="S43" s="328"/>
      <c r="T43" s="328"/>
      <c r="U43" s="328"/>
      <c r="V43" s="328"/>
      <c r="W43" s="328"/>
      <c r="X43" s="328"/>
      <c r="Y43" s="329"/>
      <c r="Z43" s="336"/>
      <c r="AA43" s="337"/>
      <c r="AB43" s="337"/>
      <c r="AC43" s="337"/>
      <c r="AD43" s="338"/>
      <c r="AE43" s="336"/>
      <c r="AF43" s="337"/>
      <c r="AG43" s="337"/>
      <c r="AH43" s="337"/>
      <c r="AI43" s="337"/>
      <c r="AJ43" s="337"/>
      <c r="AK43" s="300" t="s">
        <v>529</v>
      </c>
      <c r="AL43" s="301"/>
      <c r="AM43" s="301"/>
      <c r="AN43" s="301"/>
      <c r="AO43" s="301"/>
      <c r="AP43" s="301"/>
      <c r="AQ43" s="301"/>
      <c r="AR43" s="301"/>
      <c r="AS43" s="301"/>
      <c r="AT43" s="301"/>
      <c r="AU43" s="301"/>
      <c r="AV43" s="301"/>
      <c r="AW43" s="301"/>
      <c r="AX43" s="302"/>
      <c r="AY43" s="407">
        <v>1</v>
      </c>
      <c r="AZ43" s="304"/>
      <c r="BA43" s="304"/>
      <c r="BB43" s="408"/>
      <c r="BC43" s="306">
        <f t="shared" si="0"/>
        <v>12</v>
      </c>
      <c r="BD43" s="307"/>
      <c r="BE43" s="307"/>
      <c r="BF43" s="308"/>
      <c r="BG43" s="309">
        <v>18911</v>
      </c>
      <c r="BH43" s="310"/>
      <c r="BI43" s="310"/>
      <c r="BJ43" s="311"/>
      <c r="BK43" s="312">
        <f t="shared" si="1"/>
        <v>18911</v>
      </c>
      <c r="BL43" s="313"/>
      <c r="BM43" s="313"/>
      <c r="BN43" s="313"/>
      <c r="BO43" s="313"/>
      <c r="BP43" s="314"/>
      <c r="BQ43" s="294"/>
      <c r="BR43" s="295"/>
      <c r="BS43" s="295"/>
      <c r="BT43" s="295"/>
      <c r="BU43" s="295"/>
      <c r="BV43" s="295"/>
      <c r="BW43" s="296"/>
      <c r="BX43" s="294"/>
      <c r="BY43" s="295"/>
      <c r="BZ43" s="295"/>
      <c r="CA43" s="295"/>
      <c r="CB43" s="295"/>
      <c r="CC43" s="296"/>
      <c r="CD43" s="294"/>
      <c r="CE43" s="295"/>
      <c r="CF43" s="295"/>
      <c r="CG43" s="295"/>
      <c r="CH43" s="295"/>
      <c r="CI43" s="296"/>
    </row>
    <row r="44" spans="1:88" ht="18" customHeight="1" x14ac:dyDescent="0.25">
      <c r="A44" s="75"/>
      <c r="B44" s="327"/>
      <c r="C44" s="328"/>
      <c r="D44" s="328"/>
      <c r="E44" s="328"/>
      <c r="F44" s="328"/>
      <c r="G44" s="328"/>
      <c r="H44" s="328"/>
      <c r="I44" s="328"/>
      <c r="J44" s="328"/>
      <c r="K44" s="328"/>
      <c r="L44" s="328"/>
      <c r="M44" s="328"/>
      <c r="N44" s="328"/>
      <c r="O44" s="328"/>
      <c r="P44" s="328"/>
      <c r="Q44" s="328"/>
      <c r="R44" s="328"/>
      <c r="S44" s="328"/>
      <c r="T44" s="328"/>
      <c r="U44" s="328"/>
      <c r="V44" s="328"/>
      <c r="W44" s="328"/>
      <c r="X44" s="328"/>
      <c r="Y44" s="329"/>
      <c r="Z44" s="336"/>
      <c r="AA44" s="337"/>
      <c r="AB44" s="337"/>
      <c r="AC44" s="337"/>
      <c r="AD44" s="338"/>
      <c r="AE44" s="336"/>
      <c r="AF44" s="337"/>
      <c r="AG44" s="337"/>
      <c r="AH44" s="337"/>
      <c r="AI44" s="337"/>
      <c r="AJ44" s="337"/>
      <c r="AK44" s="300" t="s">
        <v>18</v>
      </c>
      <c r="AL44" s="301"/>
      <c r="AM44" s="301"/>
      <c r="AN44" s="301"/>
      <c r="AO44" s="301"/>
      <c r="AP44" s="301"/>
      <c r="AQ44" s="301"/>
      <c r="AR44" s="301"/>
      <c r="AS44" s="301"/>
      <c r="AT44" s="301"/>
      <c r="AU44" s="301"/>
      <c r="AV44" s="301"/>
      <c r="AW44" s="301"/>
      <c r="AX44" s="302"/>
      <c r="AY44" s="407">
        <v>1</v>
      </c>
      <c r="AZ44" s="304"/>
      <c r="BA44" s="304"/>
      <c r="BB44" s="408"/>
      <c r="BC44" s="306">
        <f t="shared" si="0"/>
        <v>12</v>
      </c>
      <c r="BD44" s="307"/>
      <c r="BE44" s="307"/>
      <c r="BF44" s="308"/>
      <c r="BG44" s="309">
        <v>28961</v>
      </c>
      <c r="BH44" s="310"/>
      <c r="BI44" s="310"/>
      <c r="BJ44" s="311"/>
      <c r="BK44" s="312">
        <f t="shared" si="1"/>
        <v>28961</v>
      </c>
      <c r="BL44" s="313"/>
      <c r="BM44" s="313"/>
      <c r="BN44" s="313"/>
      <c r="BO44" s="313"/>
      <c r="BP44" s="314"/>
      <c r="BQ44" s="294"/>
      <c r="BR44" s="295"/>
      <c r="BS44" s="295"/>
      <c r="BT44" s="295"/>
      <c r="BU44" s="295"/>
      <c r="BV44" s="295"/>
      <c r="BW44" s="296"/>
      <c r="BX44" s="294"/>
      <c r="BY44" s="295"/>
      <c r="BZ44" s="295"/>
      <c r="CA44" s="295"/>
      <c r="CB44" s="295"/>
      <c r="CC44" s="296"/>
      <c r="CD44" s="294"/>
      <c r="CE44" s="295"/>
      <c r="CF44" s="295"/>
      <c r="CG44" s="295"/>
      <c r="CH44" s="295"/>
      <c r="CI44" s="296"/>
    </row>
    <row r="45" spans="1:88" ht="18" customHeight="1" thickBot="1" x14ac:dyDescent="0.3">
      <c r="A45" s="75"/>
      <c r="B45" s="327"/>
      <c r="C45" s="328"/>
      <c r="D45" s="328"/>
      <c r="E45" s="328"/>
      <c r="F45" s="328"/>
      <c r="G45" s="328"/>
      <c r="H45" s="328"/>
      <c r="I45" s="328"/>
      <c r="J45" s="328"/>
      <c r="K45" s="328"/>
      <c r="L45" s="328"/>
      <c r="M45" s="328"/>
      <c r="N45" s="328"/>
      <c r="O45" s="328"/>
      <c r="P45" s="328"/>
      <c r="Q45" s="328"/>
      <c r="R45" s="328"/>
      <c r="S45" s="328"/>
      <c r="T45" s="328"/>
      <c r="U45" s="328"/>
      <c r="V45" s="328"/>
      <c r="W45" s="328"/>
      <c r="X45" s="328"/>
      <c r="Y45" s="329"/>
      <c r="Z45" s="336"/>
      <c r="AA45" s="337"/>
      <c r="AB45" s="337"/>
      <c r="AC45" s="337"/>
      <c r="AD45" s="338"/>
      <c r="AE45" s="336"/>
      <c r="AF45" s="337"/>
      <c r="AG45" s="337"/>
      <c r="AH45" s="337"/>
      <c r="AI45" s="337"/>
      <c r="AJ45" s="337"/>
      <c r="AK45" s="392" t="s">
        <v>37</v>
      </c>
      <c r="AL45" s="393"/>
      <c r="AM45" s="393"/>
      <c r="AN45" s="393"/>
      <c r="AO45" s="393"/>
      <c r="AP45" s="393"/>
      <c r="AQ45" s="393"/>
      <c r="AR45" s="393"/>
      <c r="AS45" s="393"/>
      <c r="AT45" s="393"/>
      <c r="AU45" s="393"/>
      <c r="AV45" s="393"/>
      <c r="AW45" s="393"/>
      <c r="AX45" s="394"/>
      <c r="AY45" s="407">
        <v>1</v>
      </c>
      <c r="AZ45" s="304"/>
      <c r="BA45" s="304"/>
      <c r="BB45" s="408"/>
      <c r="BC45" s="306">
        <f t="shared" si="0"/>
        <v>12</v>
      </c>
      <c r="BD45" s="307"/>
      <c r="BE45" s="307"/>
      <c r="BF45" s="308"/>
      <c r="BG45" s="309">
        <v>11840</v>
      </c>
      <c r="BH45" s="310"/>
      <c r="BI45" s="310"/>
      <c r="BJ45" s="311"/>
      <c r="BK45" s="312">
        <f t="shared" si="1"/>
        <v>11840</v>
      </c>
      <c r="BL45" s="313"/>
      <c r="BM45" s="313"/>
      <c r="BN45" s="313"/>
      <c r="BO45" s="313"/>
      <c r="BP45" s="314"/>
      <c r="BQ45" s="294"/>
      <c r="BR45" s="295"/>
      <c r="BS45" s="295"/>
      <c r="BT45" s="295"/>
      <c r="BU45" s="295"/>
      <c r="BV45" s="295"/>
      <c r="BW45" s="296"/>
      <c r="BX45" s="294"/>
      <c r="BY45" s="295"/>
      <c r="BZ45" s="295"/>
      <c r="CA45" s="295"/>
      <c r="CB45" s="295"/>
      <c r="CC45" s="296"/>
      <c r="CD45" s="294"/>
      <c r="CE45" s="295"/>
      <c r="CF45" s="295"/>
      <c r="CG45" s="295"/>
      <c r="CH45" s="295"/>
      <c r="CI45" s="296"/>
    </row>
    <row r="46" spans="1:88" ht="18" customHeight="1" thickBot="1" x14ac:dyDescent="0.3">
      <c r="A46" s="75"/>
      <c r="B46" s="377"/>
      <c r="C46" s="378"/>
      <c r="D46" s="378"/>
      <c r="E46" s="378"/>
      <c r="F46" s="378"/>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9"/>
      <c r="AK46" s="380" t="s">
        <v>3</v>
      </c>
      <c r="AL46" s="381"/>
      <c r="AM46" s="381"/>
      <c r="AN46" s="381"/>
      <c r="AO46" s="381"/>
      <c r="AP46" s="381"/>
      <c r="AQ46" s="381"/>
      <c r="AR46" s="381"/>
      <c r="AS46" s="381"/>
      <c r="AT46" s="381"/>
      <c r="AU46" s="381"/>
      <c r="AV46" s="381"/>
      <c r="AW46" s="381"/>
      <c r="AX46" s="381"/>
      <c r="AY46" s="382"/>
      <c r="AZ46" s="382"/>
      <c r="BA46" s="382"/>
      <c r="BB46" s="382"/>
      <c r="BC46" s="382"/>
      <c r="BD46" s="382"/>
      <c r="BE46" s="382"/>
      <c r="BF46" s="382"/>
      <c r="BG46" s="382"/>
      <c r="BH46" s="382"/>
      <c r="BI46" s="382"/>
      <c r="BJ46" s="383"/>
      <c r="BK46" s="384">
        <f>SUM(BK40:BK45)</f>
        <v>127989</v>
      </c>
      <c r="BL46" s="385"/>
      <c r="BM46" s="385"/>
      <c r="BN46" s="385"/>
      <c r="BO46" s="385"/>
      <c r="BP46" s="386"/>
      <c r="BQ46" s="387" t="s">
        <v>100</v>
      </c>
      <c r="BR46" s="388"/>
      <c r="BS46" s="388"/>
      <c r="BT46" s="388"/>
      <c r="BU46" s="388"/>
      <c r="BV46" s="388"/>
      <c r="BW46" s="388"/>
      <c r="BX46" s="388"/>
      <c r="BY46" s="388"/>
      <c r="BZ46" s="388"/>
      <c r="CA46" s="388"/>
      <c r="CB46" s="388"/>
      <c r="CC46" s="389"/>
      <c r="CD46" s="390">
        <f>+CD40*AE40</f>
        <v>1821021.1764705882</v>
      </c>
      <c r="CE46" s="390"/>
      <c r="CF46" s="390"/>
      <c r="CG46" s="390"/>
      <c r="CH46" s="390"/>
      <c r="CI46" s="391"/>
    </row>
    <row r="47" spans="1:88" ht="18" customHeight="1" thickBot="1" x14ac:dyDescent="0.3">
      <c r="A47" s="75"/>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BG47" s="78"/>
      <c r="BH47" s="78"/>
      <c r="BI47" s="78"/>
      <c r="BJ47" s="78"/>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row>
    <row r="48" spans="1:88" ht="18" customHeight="1" x14ac:dyDescent="0.25">
      <c r="A48" s="75"/>
      <c r="B48" s="348" t="s">
        <v>0</v>
      </c>
      <c r="C48" s="349"/>
      <c r="D48" s="349"/>
      <c r="E48" s="349"/>
      <c r="F48" s="349"/>
      <c r="G48" s="349"/>
      <c r="H48" s="349"/>
      <c r="I48" s="349"/>
      <c r="J48" s="349"/>
      <c r="K48" s="349"/>
      <c r="L48" s="349"/>
      <c r="M48" s="349"/>
      <c r="N48" s="349"/>
      <c r="O48" s="349"/>
      <c r="P48" s="349"/>
      <c r="Q48" s="349"/>
      <c r="R48" s="349"/>
      <c r="S48" s="349"/>
      <c r="T48" s="349"/>
      <c r="U48" s="349"/>
      <c r="V48" s="349"/>
      <c r="W48" s="349"/>
      <c r="X48" s="349"/>
      <c r="Y48" s="350"/>
      <c r="Z48" s="348" t="s">
        <v>80</v>
      </c>
      <c r="AA48" s="349"/>
      <c r="AB48" s="349"/>
      <c r="AC48" s="349"/>
      <c r="AD48" s="350"/>
      <c r="AE48" s="357" t="s">
        <v>79</v>
      </c>
      <c r="AF48" s="358"/>
      <c r="AG48" s="358"/>
      <c r="AH48" s="358"/>
      <c r="AI48" s="358"/>
      <c r="AJ48" s="359"/>
      <c r="AK48" s="357" t="s">
        <v>81</v>
      </c>
      <c r="AL48" s="358"/>
      <c r="AM48" s="358"/>
      <c r="AN48" s="358"/>
      <c r="AO48" s="358"/>
      <c r="AP48" s="358"/>
      <c r="AQ48" s="358"/>
      <c r="AR48" s="358"/>
      <c r="AS48" s="358"/>
      <c r="AT48" s="358"/>
      <c r="AU48" s="358"/>
      <c r="AV48" s="358"/>
      <c r="AW48" s="358"/>
      <c r="AX48" s="359"/>
      <c r="AY48" s="357" t="s">
        <v>1</v>
      </c>
      <c r="AZ48" s="358"/>
      <c r="BA48" s="358"/>
      <c r="BB48" s="359"/>
      <c r="BC48" s="348" t="s">
        <v>104</v>
      </c>
      <c r="BD48" s="349"/>
      <c r="BE48" s="349"/>
      <c r="BF48" s="350"/>
      <c r="BG48" s="366" t="s">
        <v>82</v>
      </c>
      <c r="BH48" s="367"/>
      <c r="BI48" s="367"/>
      <c r="BJ48" s="368"/>
      <c r="BK48" s="315" t="s">
        <v>99</v>
      </c>
      <c r="BL48" s="316"/>
      <c r="BM48" s="316"/>
      <c r="BN48" s="316"/>
      <c r="BO48" s="316"/>
      <c r="BP48" s="317"/>
      <c r="BQ48" s="315" t="s">
        <v>83</v>
      </c>
      <c r="BR48" s="316"/>
      <c r="BS48" s="316"/>
      <c r="BT48" s="316"/>
      <c r="BU48" s="316"/>
      <c r="BV48" s="316"/>
      <c r="BW48" s="317"/>
      <c r="BX48" s="315" t="s">
        <v>84</v>
      </c>
      <c r="BY48" s="316"/>
      <c r="BZ48" s="316"/>
      <c r="CA48" s="316"/>
      <c r="CB48" s="316"/>
      <c r="CC48" s="317"/>
      <c r="CD48" s="315" t="s">
        <v>85</v>
      </c>
      <c r="CE48" s="316"/>
      <c r="CF48" s="316"/>
      <c r="CG48" s="316"/>
      <c r="CH48" s="316"/>
      <c r="CI48" s="317"/>
    </row>
    <row r="49" spans="1:87" ht="18" customHeight="1" x14ac:dyDescent="0.25">
      <c r="A49" s="75"/>
      <c r="B49" s="351"/>
      <c r="C49" s="352"/>
      <c r="D49" s="352"/>
      <c r="E49" s="352"/>
      <c r="F49" s="352"/>
      <c r="G49" s="352"/>
      <c r="H49" s="352"/>
      <c r="I49" s="352"/>
      <c r="J49" s="352"/>
      <c r="K49" s="352"/>
      <c r="L49" s="352"/>
      <c r="M49" s="352"/>
      <c r="N49" s="352"/>
      <c r="O49" s="352"/>
      <c r="P49" s="352"/>
      <c r="Q49" s="352"/>
      <c r="R49" s="352"/>
      <c r="S49" s="352"/>
      <c r="T49" s="352"/>
      <c r="U49" s="352"/>
      <c r="V49" s="352"/>
      <c r="W49" s="352"/>
      <c r="X49" s="352"/>
      <c r="Y49" s="353"/>
      <c r="Z49" s="351"/>
      <c r="AA49" s="352"/>
      <c r="AB49" s="352"/>
      <c r="AC49" s="352"/>
      <c r="AD49" s="353"/>
      <c r="AE49" s="360"/>
      <c r="AF49" s="361"/>
      <c r="AG49" s="361"/>
      <c r="AH49" s="361"/>
      <c r="AI49" s="361"/>
      <c r="AJ49" s="362"/>
      <c r="AK49" s="360"/>
      <c r="AL49" s="361"/>
      <c r="AM49" s="361"/>
      <c r="AN49" s="361"/>
      <c r="AO49" s="361"/>
      <c r="AP49" s="361"/>
      <c r="AQ49" s="361"/>
      <c r="AR49" s="361"/>
      <c r="AS49" s="361"/>
      <c r="AT49" s="361"/>
      <c r="AU49" s="361"/>
      <c r="AV49" s="361"/>
      <c r="AW49" s="361"/>
      <c r="AX49" s="362"/>
      <c r="AY49" s="360"/>
      <c r="AZ49" s="361"/>
      <c r="BA49" s="361"/>
      <c r="BB49" s="362"/>
      <c r="BC49" s="351"/>
      <c r="BD49" s="352"/>
      <c r="BE49" s="352"/>
      <c r="BF49" s="353"/>
      <c r="BG49" s="369"/>
      <c r="BH49" s="370"/>
      <c r="BI49" s="370"/>
      <c r="BJ49" s="371"/>
      <c r="BK49" s="318"/>
      <c r="BL49" s="319"/>
      <c r="BM49" s="319"/>
      <c r="BN49" s="319"/>
      <c r="BO49" s="319"/>
      <c r="BP49" s="320"/>
      <c r="BQ49" s="318"/>
      <c r="BR49" s="319"/>
      <c r="BS49" s="319"/>
      <c r="BT49" s="319"/>
      <c r="BU49" s="319"/>
      <c r="BV49" s="319"/>
      <c r="BW49" s="320"/>
      <c r="BX49" s="318"/>
      <c r="BY49" s="319"/>
      <c r="BZ49" s="319"/>
      <c r="CA49" s="319"/>
      <c r="CB49" s="319"/>
      <c r="CC49" s="320"/>
      <c r="CD49" s="318"/>
      <c r="CE49" s="319"/>
      <c r="CF49" s="319"/>
      <c r="CG49" s="319"/>
      <c r="CH49" s="319"/>
      <c r="CI49" s="320"/>
    </row>
    <row r="50" spans="1:87" ht="18" customHeight="1" thickBot="1" x14ac:dyDescent="0.3">
      <c r="A50" s="75"/>
      <c r="B50" s="354"/>
      <c r="C50" s="355"/>
      <c r="D50" s="355"/>
      <c r="E50" s="355"/>
      <c r="F50" s="355"/>
      <c r="G50" s="355"/>
      <c r="H50" s="355"/>
      <c r="I50" s="355"/>
      <c r="J50" s="355"/>
      <c r="K50" s="355"/>
      <c r="L50" s="355"/>
      <c r="M50" s="355"/>
      <c r="N50" s="355"/>
      <c r="O50" s="355"/>
      <c r="P50" s="355"/>
      <c r="Q50" s="355"/>
      <c r="R50" s="355"/>
      <c r="S50" s="355"/>
      <c r="T50" s="355"/>
      <c r="U50" s="355"/>
      <c r="V50" s="355"/>
      <c r="W50" s="355"/>
      <c r="X50" s="355"/>
      <c r="Y50" s="356"/>
      <c r="Z50" s="354"/>
      <c r="AA50" s="355"/>
      <c r="AB50" s="355"/>
      <c r="AC50" s="355"/>
      <c r="AD50" s="356"/>
      <c r="AE50" s="363"/>
      <c r="AF50" s="364"/>
      <c r="AG50" s="364"/>
      <c r="AH50" s="364"/>
      <c r="AI50" s="364"/>
      <c r="AJ50" s="365"/>
      <c r="AK50" s="360"/>
      <c r="AL50" s="361"/>
      <c r="AM50" s="361"/>
      <c r="AN50" s="361"/>
      <c r="AO50" s="361"/>
      <c r="AP50" s="361"/>
      <c r="AQ50" s="361"/>
      <c r="AR50" s="361"/>
      <c r="AS50" s="361"/>
      <c r="AT50" s="361"/>
      <c r="AU50" s="361"/>
      <c r="AV50" s="361"/>
      <c r="AW50" s="361"/>
      <c r="AX50" s="362"/>
      <c r="AY50" s="360"/>
      <c r="AZ50" s="361"/>
      <c r="BA50" s="361"/>
      <c r="BB50" s="362"/>
      <c r="BC50" s="351"/>
      <c r="BD50" s="352"/>
      <c r="BE50" s="352"/>
      <c r="BF50" s="353"/>
      <c r="BG50" s="369"/>
      <c r="BH50" s="370"/>
      <c r="BI50" s="370"/>
      <c r="BJ50" s="371"/>
      <c r="BK50" s="318"/>
      <c r="BL50" s="319"/>
      <c r="BM50" s="319"/>
      <c r="BN50" s="319"/>
      <c r="BO50" s="319"/>
      <c r="BP50" s="320"/>
      <c r="BQ50" s="321"/>
      <c r="BR50" s="322"/>
      <c r="BS50" s="322"/>
      <c r="BT50" s="322"/>
      <c r="BU50" s="322"/>
      <c r="BV50" s="322"/>
      <c r="BW50" s="323"/>
      <c r="BX50" s="321"/>
      <c r="BY50" s="322"/>
      <c r="BZ50" s="322"/>
      <c r="CA50" s="322"/>
      <c r="CB50" s="322"/>
      <c r="CC50" s="323"/>
      <c r="CD50" s="321"/>
      <c r="CE50" s="322"/>
      <c r="CF50" s="322"/>
      <c r="CG50" s="322"/>
      <c r="CH50" s="322"/>
      <c r="CI50" s="323"/>
    </row>
    <row r="51" spans="1:87" ht="18" customHeight="1" x14ac:dyDescent="0.25">
      <c r="A51" s="75"/>
      <c r="B51" s="324" t="s">
        <v>421</v>
      </c>
      <c r="C51" s="325"/>
      <c r="D51" s="325"/>
      <c r="E51" s="325"/>
      <c r="F51" s="325"/>
      <c r="G51" s="325"/>
      <c r="H51" s="325"/>
      <c r="I51" s="325"/>
      <c r="J51" s="325"/>
      <c r="K51" s="325"/>
      <c r="L51" s="325"/>
      <c r="M51" s="325"/>
      <c r="N51" s="325"/>
      <c r="O51" s="325"/>
      <c r="P51" s="325"/>
      <c r="Q51" s="325"/>
      <c r="R51" s="325"/>
      <c r="S51" s="325"/>
      <c r="T51" s="325"/>
      <c r="U51" s="325"/>
      <c r="V51" s="325"/>
      <c r="W51" s="325"/>
      <c r="X51" s="325"/>
      <c r="Y51" s="326"/>
      <c r="Z51" s="333" t="s">
        <v>428</v>
      </c>
      <c r="AA51" s="334"/>
      <c r="AB51" s="334"/>
      <c r="AC51" s="334"/>
      <c r="AD51" s="335"/>
      <c r="AE51" s="333">
        <v>12</v>
      </c>
      <c r="AF51" s="334"/>
      <c r="AG51" s="334"/>
      <c r="AH51" s="334"/>
      <c r="AI51" s="334"/>
      <c r="AJ51" s="334"/>
      <c r="AK51" s="342" t="s">
        <v>23</v>
      </c>
      <c r="AL51" s="343"/>
      <c r="AM51" s="343"/>
      <c r="AN51" s="343"/>
      <c r="AO51" s="343"/>
      <c r="AP51" s="343"/>
      <c r="AQ51" s="343"/>
      <c r="AR51" s="343"/>
      <c r="AS51" s="343"/>
      <c r="AT51" s="343"/>
      <c r="AU51" s="343"/>
      <c r="AV51" s="343"/>
      <c r="AW51" s="343"/>
      <c r="AX51" s="344"/>
      <c r="AY51" s="409">
        <v>1</v>
      </c>
      <c r="AZ51" s="346"/>
      <c r="BA51" s="346"/>
      <c r="BB51" s="410"/>
      <c r="BC51" s="345">
        <f>+$AE$51*AY51</f>
        <v>12</v>
      </c>
      <c r="BD51" s="346"/>
      <c r="BE51" s="346"/>
      <c r="BF51" s="347"/>
      <c r="BG51" s="285">
        <v>7925</v>
      </c>
      <c r="BH51" s="286"/>
      <c r="BI51" s="286"/>
      <c r="BJ51" s="287"/>
      <c r="BK51" s="288">
        <f>+AY51*BG51</f>
        <v>7925</v>
      </c>
      <c r="BL51" s="289"/>
      <c r="BM51" s="289"/>
      <c r="BN51" s="289"/>
      <c r="BO51" s="289"/>
      <c r="BP51" s="290"/>
      <c r="BQ51" s="291">
        <v>1000</v>
      </c>
      <c r="BR51" s="292"/>
      <c r="BS51" s="292"/>
      <c r="BT51" s="292"/>
      <c r="BU51" s="292"/>
      <c r="BV51" s="292"/>
      <c r="BW51" s="293"/>
      <c r="BX51" s="291">
        <f>+(((BK57+BQ51)*15)/85)</f>
        <v>22762.764705882353</v>
      </c>
      <c r="BY51" s="292"/>
      <c r="BZ51" s="292"/>
      <c r="CA51" s="292"/>
      <c r="CB51" s="292"/>
      <c r="CC51" s="293"/>
      <c r="CD51" s="291">
        <f>+BK57+BQ51+BX51</f>
        <v>151751.76470588235</v>
      </c>
      <c r="CE51" s="292"/>
      <c r="CF51" s="292"/>
      <c r="CG51" s="292"/>
      <c r="CH51" s="292"/>
      <c r="CI51" s="293"/>
    </row>
    <row r="52" spans="1:87" ht="18" customHeight="1" x14ac:dyDescent="0.25">
      <c r="A52" s="75"/>
      <c r="B52" s="327"/>
      <c r="C52" s="328"/>
      <c r="D52" s="328"/>
      <c r="E52" s="328"/>
      <c r="F52" s="328"/>
      <c r="G52" s="328"/>
      <c r="H52" s="328"/>
      <c r="I52" s="328"/>
      <c r="J52" s="328"/>
      <c r="K52" s="328"/>
      <c r="L52" s="328"/>
      <c r="M52" s="328"/>
      <c r="N52" s="328"/>
      <c r="O52" s="328"/>
      <c r="P52" s="328"/>
      <c r="Q52" s="328"/>
      <c r="R52" s="328"/>
      <c r="S52" s="328"/>
      <c r="T52" s="328"/>
      <c r="U52" s="328"/>
      <c r="V52" s="328"/>
      <c r="W52" s="328"/>
      <c r="X52" s="328"/>
      <c r="Y52" s="329"/>
      <c r="Z52" s="336"/>
      <c r="AA52" s="337"/>
      <c r="AB52" s="337"/>
      <c r="AC52" s="337"/>
      <c r="AD52" s="338"/>
      <c r="AE52" s="336"/>
      <c r="AF52" s="337"/>
      <c r="AG52" s="337"/>
      <c r="AH52" s="337"/>
      <c r="AI52" s="337"/>
      <c r="AJ52" s="337"/>
      <c r="AK52" s="300" t="s">
        <v>527</v>
      </c>
      <c r="AL52" s="301"/>
      <c r="AM52" s="301"/>
      <c r="AN52" s="301"/>
      <c r="AO52" s="301"/>
      <c r="AP52" s="301"/>
      <c r="AQ52" s="301"/>
      <c r="AR52" s="301"/>
      <c r="AS52" s="301"/>
      <c r="AT52" s="301"/>
      <c r="AU52" s="301"/>
      <c r="AV52" s="301"/>
      <c r="AW52" s="301"/>
      <c r="AX52" s="302"/>
      <c r="AY52" s="407">
        <v>2</v>
      </c>
      <c r="AZ52" s="304"/>
      <c r="BA52" s="304"/>
      <c r="BB52" s="408"/>
      <c r="BC52" s="306">
        <f t="shared" ref="BC52:BC56" si="2">+$AE$51*AY52</f>
        <v>24</v>
      </c>
      <c r="BD52" s="307"/>
      <c r="BE52" s="307"/>
      <c r="BF52" s="308"/>
      <c r="BG52" s="309">
        <v>18911</v>
      </c>
      <c r="BH52" s="310"/>
      <c r="BI52" s="310"/>
      <c r="BJ52" s="311"/>
      <c r="BK52" s="312">
        <f t="shared" ref="BK52:BK56" si="3">+AY52*BG52</f>
        <v>37822</v>
      </c>
      <c r="BL52" s="313"/>
      <c r="BM52" s="313"/>
      <c r="BN52" s="313"/>
      <c r="BO52" s="313"/>
      <c r="BP52" s="314"/>
      <c r="BQ52" s="294"/>
      <c r="BR52" s="295"/>
      <c r="BS52" s="295"/>
      <c r="BT52" s="295"/>
      <c r="BU52" s="295"/>
      <c r="BV52" s="295"/>
      <c r="BW52" s="296"/>
      <c r="BX52" s="294"/>
      <c r="BY52" s="295"/>
      <c r="BZ52" s="295"/>
      <c r="CA52" s="295"/>
      <c r="CB52" s="295"/>
      <c r="CC52" s="296"/>
      <c r="CD52" s="294"/>
      <c r="CE52" s="295"/>
      <c r="CF52" s="295"/>
      <c r="CG52" s="295"/>
      <c r="CH52" s="295"/>
      <c r="CI52" s="296"/>
    </row>
    <row r="53" spans="1:87" ht="18" customHeight="1" x14ac:dyDescent="0.25">
      <c r="A53" s="75"/>
      <c r="B53" s="327"/>
      <c r="C53" s="328"/>
      <c r="D53" s="328"/>
      <c r="E53" s="328"/>
      <c r="F53" s="328"/>
      <c r="G53" s="328"/>
      <c r="H53" s="328"/>
      <c r="I53" s="328"/>
      <c r="J53" s="328"/>
      <c r="K53" s="328"/>
      <c r="L53" s="328"/>
      <c r="M53" s="328"/>
      <c r="N53" s="328"/>
      <c r="O53" s="328"/>
      <c r="P53" s="328"/>
      <c r="Q53" s="328"/>
      <c r="R53" s="328"/>
      <c r="S53" s="328"/>
      <c r="T53" s="328"/>
      <c r="U53" s="328"/>
      <c r="V53" s="328"/>
      <c r="W53" s="328"/>
      <c r="X53" s="328"/>
      <c r="Y53" s="329"/>
      <c r="Z53" s="336"/>
      <c r="AA53" s="337"/>
      <c r="AB53" s="337"/>
      <c r="AC53" s="337"/>
      <c r="AD53" s="338"/>
      <c r="AE53" s="336"/>
      <c r="AF53" s="337"/>
      <c r="AG53" s="337"/>
      <c r="AH53" s="337"/>
      <c r="AI53" s="337"/>
      <c r="AJ53" s="337"/>
      <c r="AK53" s="300" t="s">
        <v>528</v>
      </c>
      <c r="AL53" s="301"/>
      <c r="AM53" s="301"/>
      <c r="AN53" s="301"/>
      <c r="AO53" s="301"/>
      <c r="AP53" s="301"/>
      <c r="AQ53" s="301"/>
      <c r="AR53" s="301"/>
      <c r="AS53" s="301"/>
      <c r="AT53" s="301"/>
      <c r="AU53" s="301"/>
      <c r="AV53" s="301"/>
      <c r="AW53" s="301"/>
      <c r="AX53" s="302"/>
      <c r="AY53" s="407">
        <v>1</v>
      </c>
      <c r="AZ53" s="304"/>
      <c r="BA53" s="304"/>
      <c r="BB53" s="408"/>
      <c r="BC53" s="306">
        <f t="shared" si="2"/>
        <v>12</v>
      </c>
      <c r="BD53" s="307"/>
      <c r="BE53" s="307"/>
      <c r="BF53" s="308"/>
      <c r="BG53" s="309">
        <v>22530</v>
      </c>
      <c r="BH53" s="310"/>
      <c r="BI53" s="310"/>
      <c r="BJ53" s="311"/>
      <c r="BK53" s="312">
        <f t="shared" si="3"/>
        <v>22530</v>
      </c>
      <c r="BL53" s="313"/>
      <c r="BM53" s="313"/>
      <c r="BN53" s="313"/>
      <c r="BO53" s="313"/>
      <c r="BP53" s="314"/>
      <c r="BQ53" s="294"/>
      <c r="BR53" s="295"/>
      <c r="BS53" s="295"/>
      <c r="BT53" s="295"/>
      <c r="BU53" s="295"/>
      <c r="BV53" s="295"/>
      <c r="BW53" s="296"/>
      <c r="BX53" s="294"/>
      <c r="BY53" s="295"/>
      <c r="BZ53" s="295"/>
      <c r="CA53" s="295"/>
      <c r="CB53" s="295"/>
      <c r="CC53" s="296"/>
      <c r="CD53" s="294"/>
      <c r="CE53" s="295"/>
      <c r="CF53" s="295"/>
      <c r="CG53" s="295"/>
      <c r="CH53" s="295"/>
      <c r="CI53" s="296"/>
    </row>
    <row r="54" spans="1:87" ht="18" customHeight="1" x14ac:dyDescent="0.25">
      <c r="A54" s="75"/>
      <c r="B54" s="327"/>
      <c r="C54" s="328"/>
      <c r="D54" s="328"/>
      <c r="E54" s="328"/>
      <c r="F54" s="328"/>
      <c r="G54" s="328"/>
      <c r="H54" s="328"/>
      <c r="I54" s="328"/>
      <c r="J54" s="328"/>
      <c r="K54" s="328"/>
      <c r="L54" s="328"/>
      <c r="M54" s="328"/>
      <c r="N54" s="328"/>
      <c r="O54" s="328"/>
      <c r="P54" s="328"/>
      <c r="Q54" s="328"/>
      <c r="R54" s="328"/>
      <c r="S54" s="328"/>
      <c r="T54" s="328"/>
      <c r="U54" s="328"/>
      <c r="V54" s="328"/>
      <c r="W54" s="328"/>
      <c r="X54" s="328"/>
      <c r="Y54" s="329"/>
      <c r="Z54" s="336"/>
      <c r="AA54" s="337"/>
      <c r="AB54" s="337"/>
      <c r="AC54" s="337"/>
      <c r="AD54" s="338"/>
      <c r="AE54" s="336"/>
      <c r="AF54" s="337"/>
      <c r="AG54" s="337"/>
      <c r="AH54" s="337"/>
      <c r="AI54" s="337"/>
      <c r="AJ54" s="337"/>
      <c r="AK54" s="300" t="s">
        <v>529</v>
      </c>
      <c r="AL54" s="301"/>
      <c r="AM54" s="301"/>
      <c r="AN54" s="301"/>
      <c r="AO54" s="301"/>
      <c r="AP54" s="301"/>
      <c r="AQ54" s="301"/>
      <c r="AR54" s="301"/>
      <c r="AS54" s="301"/>
      <c r="AT54" s="301"/>
      <c r="AU54" s="301"/>
      <c r="AV54" s="301"/>
      <c r="AW54" s="301"/>
      <c r="AX54" s="302"/>
      <c r="AY54" s="407">
        <v>1</v>
      </c>
      <c r="AZ54" s="304"/>
      <c r="BA54" s="304"/>
      <c r="BB54" s="408"/>
      <c r="BC54" s="306">
        <f t="shared" si="2"/>
        <v>12</v>
      </c>
      <c r="BD54" s="307"/>
      <c r="BE54" s="307"/>
      <c r="BF54" s="308"/>
      <c r="BG54" s="309">
        <v>18911</v>
      </c>
      <c r="BH54" s="310"/>
      <c r="BI54" s="310"/>
      <c r="BJ54" s="311"/>
      <c r="BK54" s="312">
        <f t="shared" si="3"/>
        <v>18911</v>
      </c>
      <c r="BL54" s="313"/>
      <c r="BM54" s="313"/>
      <c r="BN54" s="313"/>
      <c r="BO54" s="313"/>
      <c r="BP54" s="314"/>
      <c r="BQ54" s="294"/>
      <c r="BR54" s="295"/>
      <c r="BS54" s="295"/>
      <c r="BT54" s="295"/>
      <c r="BU54" s="295"/>
      <c r="BV54" s="295"/>
      <c r="BW54" s="296"/>
      <c r="BX54" s="294"/>
      <c r="BY54" s="295"/>
      <c r="BZ54" s="295"/>
      <c r="CA54" s="295"/>
      <c r="CB54" s="295"/>
      <c r="CC54" s="296"/>
      <c r="CD54" s="294"/>
      <c r="CE54" s="295"/>
      <c r="CF54" s="295"/>
      <c r="CG54" s="295"/>
      <c r="CH54" s="295"/>
      <c r="CI54" s="296"/>
    </row>
    <row r="55" spans="1:87" ht="18" customHeight="1" x14ac:dyDescent="0.25">
      <c r="A55" s="75"/>
      <c r="B55" s="327"/>
      <c r="C55" s="328"/>
      <c r="D55" s="328"/>
      <c r="E55" s="328"/>
      <c r="F55" s="328"/>
      <c r="G55" s="328"/>
      <c r="H55" s="328"/>
      <c r="I55" s="328"/>
      <c r="J55" s="328"/>
      <c r="K55" s="328"/>
      <c r="L55" s="328"/>
      <c r="M55" s="328"/>
      <c r="N55" s="328"/>
      <c r="O55" s="328"/>
      <c r="P55" s="328"/>
      <c r="Q55" s="328"/>
      <c r="R55" s="328"/>
      <c r="S55" s="328"/>
      <c r="T55" s="328"/>
      <c r="U55" s="328"/>
      <c r="V55" s="328"/>
      <c r="W55" s="328"/>
      <c r="X55" s="328"/>
      <c r="Y55" s="329"/>
      <c r="Z55" s="336"/>
      <c r="AA55" s="337"/>
      <c r="AB55" s="337"/>
      <c r="AC55" s="337"/>
      <c r="AD55" s="338"/>
      <c r="AE55" s="336"/>
      <c r="AF55" s="337"/>
      <c r="AG55" s="337"/>
      <c r="AH55" s="337"/>
      <c r="AI55" s="337"/>
      <c r="AJ55" s="337"/>
      <c r="AK55" s="300" t="s">
        <v>18</v>
      </c>
      <c r="AL55" s="301"/>
      <c r="AM55" s="301"/>
      <c r="AN55" s="301"/>
      <c r="AO55" s="301"/>
      <c r="AP55" s="301"/>
      <c r="AQ55" s="301"/>
      <c r="AR55" s="301"/>
      <c r="AS55" s="301"/>
      <c r="AT55" s="301"/>
      <c r="AU55" s="301"/>
      <c r="AV55" s="301"/>
      <c r="AW55" s="301"/>
      <c r="AX55" s="302"/>
      <c r="AY55" s="407">
        <v>1</v>
      </c>
      <c r="AZ55" s="304"/>
      <c r="BA55" s="304"/>
      <c r="BB55" s="408"/>
      <c r="BC55" s="306">
        <f t="shared" si="2"/>
        <v>12</v>
      </c>
      <c r="BD55" s="307"/>
      <c r="BE55" s="307"/>
      <c r="BF55" s="308"/>
      <c r="BG55" s="309">
        <v>28961</v>
      </c>
      <c r="BH55" s="310"/>
      <c r="BI55" s="310"/>
      <c r="BJ55" s="311"/>
      <c r="BK55" s="312">
        <f t="shared" si="3"/>
        <v>28961</v>
      </c>
      <c r="BL55" s="313"/>
      <c r="BM55" s="313"/>
      <c r="BN55" s="313"/>
      <c r="BO55" s="313"/>
      <c r="BP55" s="314"/>
      <c r="BQ55" s="294"/>
      <c r="BR55" s="295"/>
      <c r="BS55" s="295"/>
      <c r="BT55" s="295"/>
      <c r="BU55" s="295"/>
      <c r="BV55" s="295"/>
      <c r="BW55" s="296"/>
      <c r="BX55" s="294"/>
      <c r="BY55" s="295"/>
      <c r="BZ55" s="295"/>
      <c r="CA55" s="295"/>
      <c r="CB55" s="295"/>
      <c r="CC55" s="296"/>
      <c r="CD55" s="294"/>
      <c r="CE55" s="295"/>
      <c r="CF55" s="295"/>
      <c r="CG55" s="295"/>
      <c r="CH55" s="295"/>
      <c r="CI55" s="296"/>
    </row>
    <row r="56" spans="1:87" ht="18" customHeight="1" thickBot="1" x14ac:dyDescent="0.3">
      <c r="A56" s="75"/>
      <c r="B56" s="327"/>
      <c r="C56" s="328"/>
      <c r="D56" s="328"/>
      <c r="E56" s="328"/>
      <c r="F56" s="328"/>
      <c r="G56" s="328"/>
      <c r="H56" s="328"/>
      <c r="I56" s="328"/>
      <c r="J56" s="328"/>
      <c r="K56" s="328"/>
      <c r="L56" s="328"/>
      <c r="M56" s="328"/>
      <c r="N56" s="328"/>
      <c r="O56" s="328"/>
      <c r="P56" s="328"/>
      <c r="Q56" s="328"/>
      <c r="R56" s="328"/>
      <c r="S56" s="328"/>
      <c r="T56" s="328"/>
      <c r="U56" s="328"/>
      <c r="V56" s="328"/>
      <c r="W56" s="328"/>
      <c r="X56" s="328"/>
      <c r="Y56" s="329"/>
      <c r="Z56" s="336"/>
      <c r="AA56" s="337"/>
      <c r="AB56" s="337"/>
      <c r="AC56" s="337"/>
      <c r="AD56" s="338"/>
      <c r="AE56" s="336"/>
      <c r="AF56" s="337"/>
      <c r="AG56" s="337"/>
      <c r="AH56" s="337"/>
      <c r="AI56" s="337"/>
      <c r="AJ56" s="337"/>
      <c r="AK56" s="392" t="s">
        <v>37</v>
      </c>
      <c r="AL56" s="393"/>
      <c r="AM56" s="393"/>
      <c r="AN56" s="393"/>
      <c r="AO56" s="393"/>
      <c r="AP56" s="393"/>
      <c r="AQ56" s="393"/>
      <c r="AR56" s="393"/>
      <c r="AS56" s="393"/>
      <c r="AT56" s="393"/>
      <c r="AU56" s="393"/>
      <c r="AV56" s="393"/>
      <c r="AW56" s="393"/>
      <c r="AX56" s="394"/>
      <c r="AY56" s="407">
        <v>1</v>
      </c>
      <c r="AZ56" s="304"/>
      <c r="BA56" s="304"/>
      <c r="BB56" s="408"/>
      <c r="BC56" s="306">
        <f t="shared" si="2"/>
        <v>12</v>
      </c>
      <c r="BD56" s="307"/>
      <c r="BE56" s="307"/>
      <c r="BF56" s="308"/>
      <c r="BG56" s="309">
        <v>11840</v>
      </c>
      <c r="BH56" s="310"/>
      <c r="BI56" s="310"/>
      <c r="BJ56" s="311"/>
      <c r="BK56" s="312">
        <f t="shared" si="3"/>
        <v>11840</v>
      </c>
      <c r="BL56" s="313"/>
      <c r="BM56" s="313"/>
      <c r="BN56" s="313"/>
      <c r="BO56" s="313"/>
      <c r="BP56" s="314"/>
      <c r="BQ56" s="294"/>
      <c r="BR56" s="295"/>
      <c r="BS56" s="295"/>
      <c r="BT56" s="295"/>
      <c r="BU56" s="295"/>
      <c r="BV56" s="295"/>
      <c r="BW56" s="296"/>
      <c r="BX56" s="294"/>
      <c r="BY56" s="295"/>
      <c r="BZ56" s="295"/>
      <c r="CA56" s="295"/>
      <c r="CB56" s="295"/>
      <c r="CC56" s="296"/>
      <c r="CD56" s="294"/>
      <c r="CE56" s="295"/>
      <c r="CF56" s="295"/>
      <c r="CG56" s="295"/>
      <c r="CH56" s="295"/>
      <c r="CI56" s="296"/>
    </row>
    <row r="57" spans="1:87" ht="18" customHeight="1" thickBot="1" x14ac:dyDescent="0.3">
      <c r="A57" s="75"/>
      <c r="B57" s="377"/>
      <c r="C57" s="378"/>
      <c r="D57" s="378"/>
      <c r="E57" s="378"/>
      <c r="F57" s="378"/>
      <c r="G57" s="378"/>
      <c r="H57" s="378"/>
      <c r="I57" s="378"/>
      <c r="J57" s="378"/>
      <c r="K57" s="378"/>
      <c r="L57" s="378"/>
      <c r="M57" s="378"/>
      <c r="N57" s="378"/>
      <c r="O57" s="378"/>
      <c r="P57" s="378"/>
      <c r="Q57" s="378"/>
      <c r="R57" s="378"/>
      <c r="S57" s="378"/>
      <c r="T57" s="378"/>
      <c r="U57" s="378"/>
      <c r="V57" s="378"/>
      <c r="W57" s="378"/>
      <c r="X57" s="378"/>
      <c r="Y57" s="378"/>
      <c r="Z57" s="378"/>
      <c r="AA57" s="378"/>
      <c r="AB57" s="378"/>
      <c r="AC57" s="378"/>
      <c r="AD57" s="378"/>
      <c r="AE57" s="378"/>
      <c r="AF57" s="378"/>
      <c r="AG57" s="378"/>
      <c r="AH57" s="378"/>
      <c r="AI57" s="378"/>
      <c r="AJ57" s="379"/>
      <c r="AK57" s="380" t="s">
        <v>3</v>
      </c>
      <c r="AL57" s="381"/>
      <c r="AM57" s="381"/>
      <c r="AN57" s="381"/>
      <c r="AO57" s="381"/>
      <c r="AP57" s="381"/>
      <c r="AQ57" s="381"/>
      <c r="AR57" s="381"/>
      <c r="AS57" s="381"/>
      <c r="AT57" s="381"/>
      <c r="AU57" s="381"/>
      <c r="AV57" s="381"/>
      <c r="AW57" s="381"/>
      <c r="AX57" s="381"/>
      <c r="AY57" s="382"/>
      <c r="AZ57" s="382"/>
      <c r="BA57" s="382"/>
      <c r="BB57" s="382"/>
      <c r="BC57" s="382"/>
      <c r="BD57" s="382"/>
      <c r="BE57" s="382"/>
      <c r="BF57" s="382"/>
      <c r="BG57" s="382"/>
      <c r="BH57" s="382"/>
      <c r="BI57" s="382"/>
      <c r="BJ57" s="383"/>
      <c r="BK57" s="384">
        <f>SUM(BK51:BK56)</f>
        <v>127989</v>
      </c>
      <c r="BL57" s="385"/>
      <c r="BM57" s="385"/>
      <c r="BN57" s="385"/>
      <c r="BO57" s="385"/>
      <c r="BP57" s="386"/>
      <c r="BQ57" s="387" t="s">
        <v>100</v>
      </c>
      <c r="BR57" s="388"/>
      <c r="BS57" s="388"/>
      <c r="BT57" s="388"/>
      <c r="BU57" s="388"/>
      <c r="BV57" s="388"/>
      <c r="BW57" s="388"/>
      <c r="BX57" s="388"/>
      <c r="BY57" s="388"/>
      <c r="BZ57" s="388"/>
      <c r="CA57" s="388"/>
      <c r="CB57" s="388"/>
      <c r="CC57" s="389"/>
      <c r="CD57" s="390">
        <f>+CD51*AE51</f>
        <v>1821021.1764705882</v>
      </c>
      <c r="CE57" s="390"/>
      <c r="CF57" s="390"/>
      <c r="CG57" s="390"/>
      <c r="CH57" s="390"/>
      <c r="CI57" s="391"/>
    </row>
    <row r="58" spans="1:87" ht="18" customHeight="1" thickBot="1" x14ac:dyDescent="0.3">
      <c r="A58" s="75"/>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BG58" s="78"/>
      <c r="BH58" s="78"/>
      <c r="BI58" s="78"/>
      <c r="BJ58" s="78"/>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row>
    <row r="59" spans="1:87" ht="18" customHeight="1" x14ac:dyDescent="0.25">
      <c r="A59" s="75"/>
      <c r="B59" s="348" t="s">
        <v>0</v>
      </c>
      <c r="C59" s="349"/>
      <c r="D59" s="349"/>
      <c r="E59" s="349"/>
      <c r="F59" s="349"/>
      <c r="G59" s="349"/>
      <c r="H59" s="349"/>
      <c r="I59" s="349"/>
      <c r="J59" s="349"/>
      <c r="K59" s="349"/>
      <c r="L59" s="349"/>
      <c r="M59" s="349"/>
      <c r="N59" s="349"/>
      <c r="O59" s="349"/>
      <c r="P59" s="349"/>
      <c r="Q59" s="349"/>
      <c r="R59" s="349"/>
      <c r="S59" s="349"/>
      <c r="T59" s="349"/>
      <c r="U59" s="349"/>
      <c r="V59" s="349"/>
      <c r="W59" s="349"/>
      <c r="X59" s="349"/>
      <c r="Y59" s="350"/>
      <c r="Z59" s="348" t="s">
        <v>80</v>
      </c>
      <c r="AA59" s="349"/>
      <c r="AB59" s="349"/>
      <c r="AC59" s="349"/>
      <c r="AD59" s="350"/>
      <c r="AE59" s="357" t="s">
        <v>79</v>
      </c>
      <c r="AF59" s="358"/>
      <c r="AG59" s="358"/>
      <c r="AH59" s="358"/>
      <c r="AI59" s="358"/>
      <c r="AJ59" s="359"/>
      <c r="AK59" s="357" t="s">
        <v>81</v>
      </c>
      <c r="AL59" s="358"/>
      <c r="AM59" s="358"/>
      <c r="AN59" s="358"/>
      <c r="AO59" s="358"/>
      <c r="AP59" s="358"/>
      <c r="AQ59" s="358"/>
      <c r="AR59" s="358"/>
      <c r="AS59" s="358"/>
      <c r="AT59" s="358"/>
      <c r="AU59" s="358"/>
      <c r="AV59" s="358"/>
      <c r="AW59" s="358"/>
      <c r="AX59" s="359"/>
      <c r="AY59" s="357" t="s">
        <v>1</v>
      </c>
      <c r="AZ59" s="358"/>
      <c r="BA59" s="358"/>
      <c r="BB59" s="359"/>
      <c r="BC59" s="348" t="s">
        <v>104</v>
      </c>
      <c r="BD59" s="349"/>
      <c r="BE59" s="349"/>
      <c r="BF59" s="350"/>
      <c r="BG59" s="366" t="s">
        <v>82</v>
      </c>
      <c r="BH59" s="367"/>
      <c r="BI59" s="367"/>
      <c r="BJ59" s="368"/>
      <c r="BK59" s="315" t="s">
        <v>99</v>
      </c>
      <c r="BL59" s="316"/>
      <c r="BM59" s="316"/>
      <c r="BN59" s="316"/>
      <c r="BO59" s="316"/>
      <c r="BP59" s="317"/>
      <c r="BQ59" s="315" t="s">
        <v>83</v>
      </c>
      <c r="BR59" s="316"/>
      <c r="BS59" s="316"/>
      <c r="BT59" s="316"/>
      <c r="BU59" s="316"/>
      <c r="BV59" s="316"/>
      <c r="BW59" s="317"/>
      <c r="BX59" s="315" t="s">
        <v>84</v>
      </c>
      <c r="BY59" s="316"/>
      <c r="BZ59" s="316"/>
      <c r="CA59" s="316"/>
      <c r="CB59" s="316"/>
      <c r="CC59" s="317"/>
      <c r="CD59" s="315" t="s">
        <v>85</v>
      </c>
      <c r="CE59" s="316"/>
      <c r="CF59" s="316"/>
      <c r="CG59" s="316"/>
      <c r="CH59" s="316"/>
      <c r="CI59" s="317"/>
    </row>
    <row r="60" spans="1:87" ht="18" customHeight="1" x14ac:dyDescent="0.25">
      <c r="A60" s="75"/>
      <c r="B60" s="351"/>
      <c r="C60" s="352"/>
      <c r="D60" s="352"/>
      <c r="E60" s="352"/>
      <c r="F60" s="352"/>
      <c r="G60" s="352"/>
      <c r="H60" s="352"/>
      <c r="I60" s="352"/>
      <c r="J60" s="352"/>
      <c r="K60" s="352"/>
      <c r="L60" s="352"/>
      <c r="M60" s="352"/>
      <c r="N60" s="352"/>
      <c r="O60" s="352"/>
      <c r="P60" s="352"/>
      <c r="Q60" s="352"/>
      <c r="R60" s="352"/>
      <c r="S60" s="352"/>
      <c r="T60" s="352"/>
      <c r="U60" s="352"/>
      <c r="V60" s="352"/>
      <c r="W60" s="352"/>
      <c r="X60" s="352"/>
      <c r="Y60" s="353"/>
      <c r="Z60" s="351"/>
      <c r="AA60" s="352"/>
      <c r="AB60" s="352"/>
      <c r="AC60" s="352"/>
      <c r="AD60" s="353"/>
      <c r="AE60" s="360"/>
      <c r="AF60" s="361"/>
      <c r="AG60" s="361"/>
      <c r="AH60" s="361"/>
      <c r="AI60" s="361"/>
      <c r="AJ60" s="362"/>
      <c r="AK60" s="360"/>
      <c r="AL60" s="361"/>
      <c r="AM60" s="361"/>
      <c r="AN60" s="361"/>
      <c r="AO60" s="361"/>
      <c r="AP60" s="361"/>
      <c r="AQ60" s="361"/>
      <c r="AR60" s="361"/>
      <c r="AS60" s="361"/>
      <c r="AT60" s="361"/>
      <c r="AU60" s="361"/>
      <c r="AV60" s="361"/>
      <c r="AW60" s="361"/>
      <c r="AX60" s="362"/>
      <c r="AY60" s="360"/>
      <c r="AZ60" s="361"/>
      <c r="BA60" s="361"/>
      <c r="BB60" s="362"/>
      <c r="BC60" s="351"/>
      <c r="BD60" s="352"/>
      <c r="BE60" s="352"/>
      <c r="BF60" s="353"/>
      <c r="BG60" s="369"/>
      <c r="BH60" s="370"/>
      <c r="BI60" s="370"/>
      <c r="BJ60" s="371"/>
      <c r="BK60" s="318"/>
      <c r="BL60" s="319"/>
      <c r="BM60" s="319"/>
      <c r="BN60" s="319"/>
      <c r="BO60" s="319"/>
      <c r="BP60" s="320"/>
      <c r="BQ60" s="318"/>
      <c r="BR60" s="319"/>
      <c r="BS60" s="319"/>
      <c r="BT60" s="319"/>
      <c r="BU60" s="319"/>
      <c r="BV60" s="319"/>
      <c r="BW60" s="320"/>
      <c r="BX60" s="318"/>
      <c r="BY60" s="319"/>
      <c r="BZ60" s="319"/>
      <c r="CA60" s="319"/>
      <c r="CB60" s="319"/>
      <c r="CC60" s="320"/>
      <c r="CD60" s="318"/>
      <c r="CE60" s="319"/>
      <c r="CF60" s="319"/>
      <c r="CG60" s="319"/>
      <c r="CH60" s="319"/>
      <c r="CI60" s="320"/>
    </row>
    <row r="61" spans="1:87" ht="18" customHeight="1" thickBot="1" x14ac:dyDescent="0.3">
      <c r="A61" s="75"/>
      <c r="B61" s="354"/>
      <c r="C61" s="355"/>
      <c r="D61" s="355"/>
      <c r="E61" s="355"/>
      <c r="F61" s="355"/>
      <c r="G61" s="355"/>
      <c r="H61" s="355"/>
      <c r="I61" s="355"/>
      <c r="J61" s="355"/>
      <c r="K61" s="355"/>
      <c r="L61" s="355"/>
      <c r="M61" s="355"/>
      <c r="N61" s="355"/>
      <c r="O61" s="355"/>
      <c r="P61" s="355"/>
      <c r="Q61" s="355"/>
      <c r="R61" s="355"/>
      <c r="S61" s="355"/>
      <c r="T61" s="355"/>
      <c r="U61" s="355"/>
      <c r="V61" s="355"/>
      <c r="W61" s="355"/>
      <c r="X61" s="355"/>
      <c r="Y61" s="356"/>
      <c r="Z61" s="354"/>
      <c r="AA61" s="355"/>
      <c r="AB61" s="355"/>
      <c r="AC61" s="355"/>
      <c r="AD61" s="356"/>
      <c r="AE61" s="363"/>
      <c r="AF61" s="364"/>
      <c r="AG61" s="364"/>
      <c r="AH61" s="364"/>
      <c r="AI61" s="364"/>
      <c r="AJ61" s="365"/>
      <c r="AK61" s="360"/>
      <c r="AL61" s="361"/>
      <c r="AM61" s="361"/>
      <c r="AN61" s="361"/>
      <c r="AO61" s="361"/>
      <c r="AP61" s="361"/>
      <c r="AQ61" s="361"/>
      <c r="AR61" s="361"/>
      <c r="AS61" s="361"/>
      <c r="AT61" s="361"/>
      <c r="AU61" s="361"/>
      <c r="AV61" s="361"/>
      <c r="AW61" s="361"/>
      <c r="AX61" s="362"/>
      <c r="AY61" s="360"/>
      <c r="AZ61" s="361"/>
      <c r="BA61" s="361"/>
      <c r="BB61" s="362"/>
      <c r="BC61" s="351"/>
      <c r="BD61" s="352"/>
      <c r="BE61" s="352"/>
      <c r="BF61" s="353"/>
      <c r="BG61" s="369"/>
      <c r="BH61" s="370"/>
      <c r="BI61" s="370"/>
      <c r="BJ61" s="371"/>
      <c r="BK61" s="318"/>
      <c r="BL61" s="319"/>
      <c r="BM61" s="319"/>
      <c r="BN61" s="319"/>
      <c r="BO61" s="319"/>
      <c r="BP61" s="320"/>
      <c r="BQ61" s="321"/>
      <c r="BR61" s="322"/>
      <c r="BS61" s="322"/>
      <c r="BT61" s="322"/>
      <c r="BU61" s="322"/>
      <c r="BV61" s="322"/>
      <c r="BW61" s="323"/>
      <c r="BX61" s="321"/>
      <c r="BY61" s="322"/>
      <c r="BZ61" s="322"/>
      <c r="CA61" s="322"/>
      <c r="CB61" s="322"/>
      <c r="CC61" s="323"/>
      <c r="CD61" s="321"/>
      <c r="CE61" s="322"/>
      <c r="CF61" s="322"/>
      <c r="CG61" s="322"/>
      <c r="CH61" s="322"/>
      <c r="CI61" s="323"/>
    </row>
    <row r="62" spans="1:87" ht="18" customHeight="1" x14ac:dyDescent="0.25">
      <c r="A62" s="75"/>
      <c r="B62" s="324" t="s">
        <v>422</v>
      </c>
      <c r="C62" s="325"/>
      <c r="D62" s="325"/>
      <c r="E62" s="325"/>
      <c r="F62" s="325"/>
      <c r="G62" s="325"/>
      <c r="H62" s="325"/>
      <c r="I62" s="325"/>
      <c r="J62" s="325"/>
      <c r="K62" s="325"/>
      <c r="L62" s="325"/>
      <c r="M62" s="325"/>
      <c r="N62" s="325"/>
      <c r="O62" s="325"/>
      <c r="P62" s="325"/>
      <c r="Q62" s="325"/>
      <c r="R62" s="325"/>
      <c r="S62" s="325"/>
      <c r="T62" s="325"/>
      <c r="U62" s="325"/>
      <c r="V62" s="325"/>
      <c r="W62" s="325"/>
      <c r="X62" s="325"/>
      <c r="Y62" s="326"/>
      <c r="Z62" s="333" t="s">
        <v>429</v>
      </c>
      <c r="AA62" s="334"/>
      <c r="AB62" s="334"/>
      <c r="AC62" s="334"/>
      <c r="AD62" s="335"/>
      <c r="AE62" s="333">
        <v>6</v>
      </c>
      <c r="AF62" s="334"/>
      <c r="AG62" s="334"/>
      <c r="AH62" s="334"/>
      <c r="AI62" s="334"/>
      <c r="AJ62" s="334"/>
      <c r="AK62" s="342" t="s">
        <v>41</v>
      </c>
      <c r="AL62" s="343"/>
      <c r="AM62" s="343"/>
      <c r="AN62" s="343"/>
      <c r="AO62" s="343"/>
      <c r="AP62" s="343"/>
      <c r="AQ62" s="343"/>
      <c r="AR62" s="343"/>
      <c r="AS62" s="343"/>
      <c r="AT62" s="343"/>
      <c r="AU62" s="343"/>
      <c r="AV62" s="343"/>
      <c r="AW62" s="343"/>
      <c r="AX62" s="344"/>
      <c r="AY62" s="409">
        <v>0.25</v>
      </c>
      <c r="AZ62" s="346"/>
      <c r="BA62" s="346"/>
      <c r="BB62" s="410"/>
      <c r="BC62" s="345">
        <f>+$AE$62*AY62</f>
        <v>1.5</v>
      </c>
      <c r="BD62" s="346"/>
      <c r="BE62" s="346"/>
      <c r="BF62" s="347"/>
      <c r="BG62" s="285">
        <v>22629</v>
      </c>
      <c r="BH62" s="286"/>
      <c r="BI62" s="286"/>
      <c r="BJ62" s="287"/>
      <c r="BK62" s="288">
        <f>+AY62*BG62</f>
        <v>5657.25</v>
      </c>
      <c r="BL62" s="289"/>
      <c r="BM62" s="289"/>
      <c r="BN62" s="289"/>
      <c r="BO62" s="289"/>
      <c r="BP62" s="290"/>
      <c r="BQ62" s="291">
        <v>20000</v>
      </c>
      <c r="BR62" s="292"/>
      <c r="BS62" s="292"/>
      <c r="BT62" s="292"/>
      <c r="BU62" s="292"/>
      <c r="BV62" s="292"/>
      <c r="BW62" s="293"/>
      <c r="BX62" s="291">
        <f>+(((BK74+BQ62)*15)/85)</f>
        <v>36451.5</v>
      </c>
      <c r="BY62" s="292"/>
      <c r="BZ62" s="292"/>
      <c r="CA62" s="292"/>
      <c r="CB62" s="292"/>
      <c r="CC62" s="293"/>
      <c r="CD62" s="291">
        <f>+BK74+BQ62+BX62</f>
        <v>243010</v>
      </c>
      <c r="CE62" s="292"/>
      <c r="CF62" s="292"/>
      <c r="CG62" s="292"/>
      <c r="CH62" s="292"/>
      <c r="CI62" s="293"/>
    </row>
    <row r="63" spans="1:87" ht="18" customHeight="1" x14ac:dyDescent="0.25">
      <c r="A63" s="75"/>
      <c r="B63" s="327"/>
      <c r="C63" s="328"/>
      <c r="D63" s="328"/>
      <c r="E63" s="328"/>
      <c r="F63" s="328"/>
      <c r="G63" s="328"/>
      <c r="H63" s="328"/>
      <c r="I63" s="328"/>
      <c r="J63" s="328"/>
      <c r="K63" s="328"/>
      <c r="L63" s="328"/>
      <c r="M63" s="328"/>
      <c r="N63" s="328"/>
      <c r="O63" s="328"/>
      <c r="P63" s="328"/>
      <c r="Q63" s="328"/>
      <c r="R63" s="328"/>
      <c r="S63" s="328"/>
      <c r="T63" s="328"/>
      <c r="U63" s="328"/>
      <c r="V63" s="328"/>
      <c r="W63" s="328"/>
      <c r="X63" s="328"/>
      <c r="Y63" s="329"/>
      <c r="Z63" s="336"/>
      <c r="AA63" s="337"/>
      <c r="AB63" s="337"/>
      <c r="AC63" s="337"/>
      <c r="AD63" s="338"/>
      <c r="AE63" s="336"/>
      <c r="AF63" s="337"/>
      <c r="AG63" s="337"/>
      <c r="AH63" s="337"/>
      <c r="AI63" s="337"/>
      <c r="AJ63" s="337"/>
      <c r="AK63" s="300" t="s">
        <v>23</v>
      </c>
      <c r="AL63" s="301"/>
      <c r="AM63" s="301"/>
      <c r="AN63" s="301"/>
      <c r="AO63" s="301"/>
      <c r="AP63" s="301"/>
      <c r="AQ63" s="301"/>
      <c r="AR63" s="301"/>
      <c r="AS63" s="301"/>
      <c r="AT63" s="301"/>
      <c r="AU63" s="301"/>
      <c r="AV63" s="301"/>
      <c r="AW63" s="301"/>
      <c r="AX63" s="302"/>
      <c r="AY63" s="407">
        <v>0.25</v>
      </c>
      <c r="AZ63" s="304"/>
      <c r="BA63" s="304"/>
      <c r="BB63" s="408"/>
      <c r="BC63" s="306">
        <f t="shared" ref="BC63:BC73" si="4">+$AE$62*AY63</f>
        <v>1.5</v>
      </c>
      <c r="BD63" s="307"/>
      <c r="BE63" s="307"/>
      <c r="BF63" s="308"/>
      <c r="BG63" s="309">
        <v>7925</v>
      </c>
      <c r="BH63" s="310"/>
      <c r="BI63" s="310"/>
      <c r="BJ63" s="311"/>
      <c r="BK63" s="312">
        <f t="shared" ref="BK63:BK73" si="5">+AY63*BG63</f>
        <v>1981.25</v>
      </c>
      <c r="BL63" s="313"/>
      <c r="BM63" s="313"/>
      <c r="BN63" s="313"/>
      <c r="BO63" s="313"/>
      <c r="BP63" s="314"/>
      <c r="BQ63" s="294"/>
      <c r="BR63" s="295"/>
      <c r="BS63" s="295"/>
      <c r="BT63" s="295"/>
      <c r="BU63" s="295"/>
      <c r="BV63" s="295"/>
      <c r="BW63" s="296"/>
      <c r="BX63" s="294"/>
      <c r="BY63" s="295"/>
      <c r="BZ63" s="295"/>
      <c r="CA63" s="295"/>
      <c r="CB63" s="295"/>
      <c r="CC63" s="296"/>
      <c r="CD63" s="294"/>
      <c r="CE63" s="295"/>
      <c r="CF63" s="295"/>
      <c r="CG63" s="295"/>
      <c r="CH63" s="295"/>
      <c r="CI63" s="296"/>
    </row>
    <row r="64" spans="1:87" ht="18" customHeight="1" x14ac:dyDescent="0.25">
      <c r="A64" s="75"/>
      <c r="B64" s="327"/>
      <c r="C64" s="328"/>
      <c r="D64" s="328"/>
      <c r="E64" s="328"/>
      <c r="F64" s="328"/>
      <c r="G64" s="328"/>
      <c r="H64" s="328"/>
      <c r="I64" s="328"/>
      <c r="J64" s="328"/>
      <c r="K64" s="328"/>
      <c r="L64" s="328"/>
      <c r="M64" s="328"/>
      <c r="N64" s="328"/>
      <c r="O64" s="328"/>
      <c r="P64" s="328"/>
      <c r="Q64" s="328"/>
      <c r="R64" s="328"/>
      <c r="S64" s="328"/>
      <c r="T64" s="328"/>
      <c r="U64" s="328"/>
      <c r="V64" s="328"/>
      <c r="W64" s="328"/>
      <c r="X64" s="328"/>
      <c r="Y64" s="329"/>
      <c r="Z64" s="336"/>
      <c r="AA64" s="337"/>
      <c r="AB64" s="337"/>
      <c r="AC64" s="337"/>
      <c r="AD64" s="338"/>
      <c r="AE64" s="336"/>
      <c r="AF64" s="337"/>
      <c r="AG64" s="337"/>
      <c r="AH64" s="337"/>
      <c r="AI64" s="337"/>
      <c r="AJ64" s="337"/>
      <c r="AK64" s="300" t="s">
        <v>527</v>
      </c>
      <c r="AL64" s="301"/>
      <c r="AM64" s="301"/>
      <c r="AN64" s="301"/>
      <c r="AO64" s="301"/>
      <c r="AP64" s="301"/>
      <c r="AQ64" s="301"/>
      <c r="AR64" s="301"/>
      <c r="AS64" s="301"/>
      <c r="AT64" s="301"/>
      <c r="AU64" s="301"/>
      <c r="AV64" s="301"/>
      <c r="AW64" s="301"/>
      <c r="AX64" s="302"/>
      <c r="AY64" s="407">
        <v>0.5</v>
      </c>
      <c r="AZ64" s="304"/>
      <c r="BA64" s="304"/>
      <c r="BB64" s="408"/>
      <c r="BC64" s="306">
        <f t="shared" si="4"/>
        <v>3</v>
      </c>
      <c r="BD64" s="307"/>
      <c r="BE64" s="307"/>
      <c r="BF64" s="308"/>
      <c r="BG64" s="309">
        <v>18911</v>
      </c>
      <c r="BH64" s="310"/>
      <c r="BI64" s="310"/>
      <c r="BJ64" s="311"/>
      <c r="BK64" s="312">
        <f t="shared" si="5"/>
        <v>9455.5</v>
      </c>
      <c r="BL64" s="313"/>
      <c r="BM64" s="313"/>
      <c r="BN64" s="313"/>
      <c r="BO64" s="313"/>
      <c r="BP64" s="314"/>
      <c r="BQ64" s="294"/>
      <c r="BR64" s="295"/>
      <c r="BS64" s="295"/>
      <c r="BT64" s="295"/>
      <c r="BU64" s="295"/>
      <c r="BV64" s="295"/>
      <c r="BW64" s="296"/>
      <c r="BX64" s="294"/>
      <c r="BY64" s="295"/>
      <c r="BZ64" s="295"/>
      <c r="CA64" s="295"/>
      <c r="CB64" s="295"/>
      <c r="CC64" s="296"/>
      <c r="CD64" s="294"/>
      <c r="CE64" s="295"/>
      <c r="CF64" s="295"/>
      <c r="CG64" s="295"/>
      <c r="CH64" s="295"/>
      <c r="CI64" s="296"/>
    </row>
    <row r="65" spans="1:87" ht="18" customHeight="1" x14ac:dyDescent="0.25">
      <c r="A65" s="75"/>
      <c r="B65" s="327"/>
      <c r="C65" s="328"/>
      <c r="D65" s="328"/>
      <c r="E65" s="328"/>
      <c r="F65" s="328"/>
      <c r="G65" s="328"/>
      <c r="H65" s="328"/>
      <c r="I65" s="328"/>
      <c r="J65" s="328"/>
      <c r="K65" s="328"/>
      <c r="L65" s="328"/>
      <c r="M65" s="328"/>
      <c r="N65" s="328"/>
      <c r="O65" s="328"/>
      <c r="P65" s="328"/>
      <c r="Q65" s="328"/>
      <c r="R65" s="328"/>
      <c r="S65" s="328"/>
      <c r="T65" s="328"/>
      <c r="U65" s="328"/>
      <c r="V65" s="328"/>
      <c r="W65" s="328"/>
      <c r="X65" s="328"/>
      <c r="Y65" s="329"/>
      <c r="Z65" s="336"/>
      <c r="AA65" s="337"/>
      <c r="AB65" s="337"/>
      <c r="AC65" s="337"/>
      <c r="AD65" s="338"/>
      <c r="AE65" s="336"/>
      <c r="AF65" s="337"/>
      <c r="AG65" s="337"/>
      <c r="AH65" s="337"/>
      <c r="AI65" s="337"/>
      <c r="AJ65" s="337"/>
      <c r="AK65" s="300" t="s">
        <v>13</v>
      </c>
      <c r="AL65" s="301"/>
      <c r="AM65" s="301"/>
      <c r="AN65" s="301"/>
      <c r="AO65" s="301"/>
      <c r="AP65" s="301"/>
      <c r="AQ65" s="301"/>
      <c r="AR65" s="301"/>
      <c r="AS65" s="301"/>
      <c r="AT65" s="301"/>
      <c r="AU65" s="301"/>
      <c r="AV65" s="301"/>
      <c r="AW65" s="301"/>
      <c r="AX65" s="302"/>
      <c r="AY65" s="407">
        <v>1</v>
      </c>
      <c r="AZ65" s="304"/>
      <c r="BA65" s="304"/>
      <c r="BB65" s="408"/>
      <c r="BC65" s="306">
        <f t="shared" si="4"/>
        <v>6</v>
      </c>
      <c r="BD65" s="307"/>
      <c r="BE65" s="307"/>
      <c r="BF65" s="308"/>
      <c r="BG65" s="309">
        <v>40826</v>
      </c>
      <c r="BH65" s="310"/>
      <c r="BI65" s="310"/>
      <c r="BJ65" s="311"/>
      <c r="BK65" s="312">
        <f t="shared" si="5"/>
        <v>40826</v>
      </c>
      <c r="BL65" s="313"/>
      <c r="BM65" s="313"/>
      <c r="BN65" s="313"/>
      <c r="BO65" s="313"/>
      <c r="BP65" s="314"/>
      <c r="BQ65" s="294"/>
      <c r="BR65" s="295"/>
      <c r="BS65" s="295"/>
      <c r="BT65" s="295"/>
      <c r="BU65" s="295"/>
      <c r="BV65" s="295"/>
      <c r="BW65" s="296"/>
      <c r="BX65" s="294"/>
      <c r="BY65" s="295"/>
      <c r="BZ65" s="295"/>
      <c r="CA65" s="295"/>
      <c r="CB65" s="295"/>
      <c r="CC65" s="296"/>
      <c r="CD65" s="294"/>
      <c r="CE65" s="295"/>
      <c r="CF65" s="295"/>
      <c r="CG65" s="295"/>
      <c r="CH65" s="295"/>
      <c r="CI65" s="296"/>
    </row>
    <row r="66" spans="1:87" ht="18" customHeight="1" x14ac:dyDescent="0.25">
      <c r="A66" s="75"/>
      <c r="B66" s="327"/>
      <c r="C66" s="328"/>
      <c r="D66" s="328"/>
      <c r="E66" s="328"/>
      <c r="F66" s="328"/>
      <c r="G66" s="328"/>
      <c r="H66" s="328"/>
      <c r="I66" s="328"/>
      <c r="J66" s="328"/>
      <c r="K66" s="328"/>
      <c r="L66" s="328"/>
      <c r="M66" s="328"/>
      <c r="N66" s="328"/>
      <c r="O66" s="328"/>
      <c r="P66" s="328"/>
      <c r="Q66" s="328"/>
      <c r="R66" s="328"/>
      <c r="S66" s="328"/>
      <c r="T66" s="328"/>
      <c r="U66" s="328"/>
      <c r="V66" s="328"/>
      <c r="W66" s="328"/>
      <c r="X66" s="328"/>
      <c r="Y66" s="329"/>
      <c r="Z66" s="336"/>
      <c r="AA66" s="337"/>
      <c r="AB66" s="337"/>
      <c r="AC66" s="337"/>
      <c r="AD66" s="338"/>
      <c r="AE66" s="336"/>
      <c r="AF66" s="337"/>
      <c r="AG66" s="337"/>
      <c r="AH66" s="337"/>
      <c r="AI66" s="337"/>
      <c r="AJ66" s="337"/>
      <c r="AK66" s="300" t="s">
        <v>40</v>
      </c>
      <c r="AL66" s="301"/>
      <c r="AM66" s="301"/>
      <c r="AN66" s="301"/>
      <c r="AO66" s="301"/>
      <c r="AP66" s="301"/>
      <c r="AQ66" s="301"/>
      <c r="AR66" s="301"/>
      <c r="AS66" s="301"/>
      <c r="AT66" s="301"/>
      <c r="AU66" s="301"/>
      <c r="AV66" s="301"/>
      <c r="AW66" s="301"/>
      <c r="AX66" s="302"/>
      <c r="AY66" s="407">
        <v>0.25</v>
      </c>
      <c r="AZ66" s="304"/>
      <c r="BA66" s="304"/>
      <c r="BB66" s="408"/>
      <c r="BC66" s="306">
        <f t="shared" si="4"/>
        <v>1.5</v>
      </c>
      <c r="BD66" s="307"/>
      <c r="BE66" s="307"/>
      <c r="BF66" s="308"/>
      <c r="BG66" s="309">
        <v>26988</v>
      </c>
      <c r="BH66" s="310"/>
      <c r="BI66" s="310"/>
      <c r="BJ66" s="311"/>
      <c r="BK66" s="312">
        <f t="shared" si="5"/>
        <v>6747</v>
      </c>
      <c r="BL66" s="313"/>
      <c r="BM66" s="313"/>
      <c r="BN66" s="313"/>
      <c r="BO66" s="313"/>
      <c r="BP66" s="314"/>
      <c r="BQ66" s="294"/>
      <c r="BR66" s="295"/>
      <c r="BS66" s="295"/>
      <c r="BT66" s="295"/>
      <c r="BU66" s="295"/>
      <c r="BV66" s="295"/>
      <c r="BW66" s="296"/>
      <c r="BX66" s="294"/>
      <c r="BY66" s="295"/>
      <c r="BZ66" s="295"/>
      <c r="CA66" s="295"/>
      <c r="CB66" s="295"/>
      <c r="CC66" s="296"/>
      <c r="CD66" s="294"/>
      <c r="CE66" s="295"/>
      <c r="CF66" s="295"/>
      <c r="CG66" s="295"/>
      <c r="CH66" s="295"/>
      <c r="CI66" s="296"/>
    </row>
    <row r="67" spans="1:87" ht="18" customHeight="1" x14ac:dyDescent="0.25">
      <c r="A67" s="75"/>
      <c r="B67" s="327"/>
      <c r="C67" s="328"/>
      <c r="D67" s="328"/>
      <c r="E67" s="328"/>
      <c r="F67" s="328"/>
      <c r="G67" s="328"/>
      <c r="H67" s="328"/>
      <c r="I67" s="328"/>
      <c r="J67" s="328"/>
      <c r="K67" s="328"/>
      <c r="L67" s="328"/>
      <c r="M67" s="328"/>
      <c r="N67" s="328"/>
      <c r="O67" s="328"/>
      <c r="P67" s="328"/>
      <c r="Q67" s="328"/>
      <c r="R67" s="328"/>
      <c r="S67" s="328"/>
      <c r="T67" s="328"/>
      <c r="U67" s="328"/>
      <c r="V67" s="328"/>
      <c r="W67" s="328"/>
      <c r="X67" s="328"/>
      <c r="Y67" s="329"/>
      <c r="Z67" s="336"/>
      <c r="AA67" s="337"/>
      <c r="AB67" s="337"/>
      <c r="AC67" s="337"/>
      <c r="AD67" s="338"/>
      <c r="AE67" s="336"/>
      <c r="AF67" s="337"/>
      <c r="AG67" s="337"/>
      <c r="AH67" s="337"/>
      <c r="AI67" s="337"/>
      <c r="AJ67" s="337"/>
      <c r="AK67" s="300" t="s">
        <v>528</v>
      </c>
      <c r="AL67" s="301"/>
      <c r="AM67" s="301"/>
      <c r="AN67" s="301"/>
      <c r="AO67" s="301"/>
      <c r="AP67" s="301"/>
      <c r="AQ67" s="301"/>
      <c r="AR67" s="301"/>
      <c r="AS67" s="301"/>
      <c r="AT67" s="301"/>
      <c r="AU67" s="301"/>
      <c r="AV67" s="301"/>
      <c r="AW67" s="301"/>
      <c r="AX67" s="302"/>
      <c r="AY67" s="407">
        <v>0.25</v>
      </c>
      <c r="AZ67" s="304"/>
      <c r="BA67" s="304"/>
      <c r="BB67" s="408"/>
      <c r="BC67" s="306">
        <f t="shared" si="4"/>
        <v>1.5</v>
      </c>
      <c r="BD67" s="307"/>
      <c r="BE67" s="307"/>
      <c r="BF67" s="308"/>
      <c r="BG67" s="309">
        <v>22530</v>
      </c>
      <c r="BH67" s="310"/>
      <c r="BI67" s="310"/>
      <c r="BJ67" s="311"/>
      <c r="BK67" s="312">
        <f t="shared" si="5"/>
        <v>5632.5</v>
      </c>
      <c r="BL67" s="313"/>
      <c r="BM67" s="313"/>
      <c r="BN67" s="313"/>
      <c r="BO67" s="313"/>
      <c r="BP67" s="314"/>
      <c r="BQ67" s="294"/>
      <c r="BR67" s="295"/>
      <c r="BS67" s="295"/>
      <c r="BT67" s="295"/>
      <c r="BU67" s="295"/>
      <c r="BV67" s="295"/>
      <c r="BW67" s="296"/>
      <c r="BX67" s="294"/>
      <c r="BY67" s="295"/>
      <c r="BZ67" s="295"/>
      <c r="CA67" s="295"/>
      <c r="CB67" s="295"/>
      <c r="CC67" s="296"/>
      <c r="CD67" s="294"/>
      <c r="CE67" s="295"/>
      <c r="CF67" s="295"/>
      <c r="CG67" s="295"/>
      <c r="CH67" s="295"/>
      <c r="CI67" s="296"/>
    </row>
    <row r="68" spans="1:87" ht="18" customHeight="1" x14ac:dyDescent="0.25">
      <c r="A68" s="75"/>
      <c r="B68" s="327"/>
      <c r="C68" s="328"/>
      <c r="D68" s="328"/>
      <c r="E68" s="328"/>
      <c r="F68" s="328"/>
      <c r="G68" s="328"/>
      <c r="H68" s="328"/>
      <c r="I68" s="328"/>
      <c r="J68" s="328"/>
      <c r="K68" s="328"/>
      <c r="L68" s="328"/>
      <c r="M68" s="328"/>
      <c r="N68" s="328"/>
      <c r="O68" s="328"/>
      <c r="P68" s="328"/>
      <c r="Q68" s="328"/>
      <c r="R68" s="328"/>
      <c r="S68" s="328"/>
      <c r="T68" s="328"/>
      <c r="U68" s="328"/>
      <c r="V68" s="328"/>
      <c r="W68" s="328"/>
      <c r="X68" s="328"/>
      <c r="Y68" s="329"/>
      <c r="Z68" s="336"/>
      <c r="AA68" s="337"/>
      <c r="AB68" s="337"/>
      <c r="AC68" s="337"/>
      <c r="AD68" s="338"/>
      <c r="AE68" s="336"/>
      <c r="AF68" s="337"/>
      <c r="AG68" s="337"/>
      <c r="AH68" s="337"/>
      <c r="AI68" s="337"/>
      <c r="AJ68" s="337"/>
      <c r="AK68" s="300" t="s">
        <v>529</v>
      </c>
      <c r="AL68" s="301"/>
      <c r="AM68" s="301"/>
      <c r="AN68" s="301"/>
      <c r="AO68" s="301"/>
      <c r="AP68" s="301"/>
      <c r="AQ68" s="301"/>
      <c r="AR68" s="301"/>
      <c r="AS68" s="301"/>
      <c r="AT68" s="301"/>
      <c r="AU68" s="301"/>
      <c r="AV68" s="301"/>
      <c r="AW68" s="301"/>
      <c r="AX68" s="302"/>
      <c r="AY68" s="407">
        <v>0.25</v>
      </c>
      <c r="AZ68" s="304"/>
      <c r="BA68" s="304"/>
      <c r="BB68" s="408"/>
      <c r="BC68" s="306">
        <f t="shared" si="4"/>
        <v>1.5</v>
      </c>
      <c r="BD68" s="307"/>
      <c r="BE68" s="307"/>
      <c r="BF68" s="308"/>
      <c r="BG68" s="309">
        <v>18911</v>
      </c>
      <c r="BH68" s="310"/>
      <c r="BI68" s="310"/>
      <c r="BJ68" s="311"/>
      <c r="BK68" s="312">
        <f t="shared" si="5"/>
        <v>4727.75</v>
      </c>
      <c r="BL68" s="313"/>
      <c r="BM68" s="313"/>
      <c r="BN68" s="313"/>
      <c r="BO68" s="313"/>
      <c r="BP68" s="314"/>
      <c r="BQ68" s="294"/>
      <c r="BR68" s="295"/>
      <c r="BS68" s="295"/>
      <c r="BT68" s="295"/>
      <c r="BU68" s="295"/>
      <c r="BV68" s="295"/>
      <c r="BW68" s="296"/>
      <c r="BX68" s="294"/>
      <c r="BY68" s="295"/>
      <c r="BZ68" s="295"/>
      <c r="CA68" s="295"/>
      <c r="CB68" s="295"/>
      <c r="CC68" s="296"/>
      <c r="CD68" s="294"/>
      <c r="CE68" s="295"/>
      <c r="CF68" s="295"/>
      <c r="CG68" s="295"/>
      <c r="CH68" s="295"/>
      <c r="CI68" s="296"/>
    </row>
    <row r="69" spans="1:87" ht="18" customHeight="1" x14ac:dyDescent="0.25">
      <c r="A69" s="75"/>
      <c r="B69" s="327"/>
      <c r="C69" s="328"/>
      <c r="D69" s="328"/>
      <c r="E69" s="328"/>
      <c r="F69" s="328"/>
      <c r="G69" s="328"/>
      <c r="H69" s="328"/>
      <c r="I69" s="328"/>
      <c r="J69" s="328"/>
      <c r="K69" s="328"/>
      <c r="L69" s="328"/>
      <c r="M69" s="328"/>
      <c r="N69" s="328"/>
      <c r="O69" s="328"/>
      <c r="P69" s="328"/>
      <c r="Q69" s="328"/>
      <c r="R69" s="328"/>
      <c r="S69" s="328"/>
      <c r="T69" s="328"/>
      <c r="U69" s="328"/>
      <c r="V69" s="328"/>
      <c r="W69" s="328"/>
      <c r="X69" s="328"/>
      <c r="Y69" s="329"/>
      <c r="Z69" s="336"/>
      <c r="AA69" s="337"/>
      <c r="AB69" s="337"/>
      <c r="AC69" s="337"/>
      <c r="AD69" s="338"/>
      <c r="AE69" s="336"/>
      <c r="AF69" s="337"/>
      <c r="AG69" s="337"/>
      <c r="AH69" s="337"/>
      <c r="AI69" s="337"/>
      <c r="AJ69" s="337"/>
      <c r="AK69" s="300" t="s">
        <v>95</v>
      </c>
      <c r="AL69" s="301"/>
      <c r="AM69" s="301"/>
      <c r="AN69" s="301"/>
      <c r="AO69" s="301"/>
      <c r="AP69" s="301"/>
      <c r="AQ69" s="301"/>
      <c r="AR69" s="301"/>
      <c r="AS69" s="301"/>
      <c r="AT69" s="301"/>
      <c r="AU69" s="301"/>
      <c r="AV69" s="301"/>
      <c r="AW69" s="301"/>
      <c r="AX69" s="302"/>
      <c r="AY69" s="407">
        <v>1</v>
      </c>
      <c r="AZ69" s="304"/>
      <c r="BA69" s="304"/>
      <c r="BB69" s="408"/>
      <c r="BC69" s="306">
        <f t="shared" si="4"/>
        <v>6</v>
      </c>
      <c r="BD69" s="307"/>
      <c r="BE69" s="307"/>
      <c r="BF69" s="308"/>
      <c r="BG69" s="309">
        <v>55000</v>
      </c>
      <c r="BH69" s="310"/>
      <c r="BI69" s="310"/>
      <c r="BJ69" s="311"/>
      <c r="BK69" s="312">
        <f t="shared" si="5"/>
        <v>55000</v>
      </c>
      <c r="BL69" s="313"/>
      <c r="BM69" s="313"/>
      <c r="BN69" s="313"/>
      <c r="BO69" s="313"/>
      <c r="BP69" s="314"/>
      <c r="BQ69" s="294"/>
      <c r="BR69" s="295"/>
      <c r="BS69" s="295"/>
      <c r="BT69" s="295"/>
      <c r="BU69" s="295"/>
      <c r="BV69" s="295"/>
      <c r="BW69" s="296"/>
      <c r="BX69" s="294"/>
      <c r="BY69" s="295"/>
      <c r="BZ69" s="295"/>
      <c r="CA69" s="295"/>
      <c r="CB69" s="295"/>
      <c r="CC69" s="296"/>
      <c r="CD69" s="294"/>
      <c r="CE69" s="295"/>
      <c r="CF69" s="295"/>
      <c r="CG69" s="295"/>
      <c r="CH69" s="295"/>
      <c r="CI69" s="296"/>
    </row>
    <row r="70" spans="1:87" ht="18" customHeight="1" x14ac:dyDescent="0.25">
      <c r="A70" s="75"/>
      <c r="B70" s="327"/>
      <c r="C70" s="328"/>
      <c r="D70" s="328"/>
      <c r="E70" s="328"/>
      <c r="F70" s="328"/>
      <c r="G70" s="328"/>
      <c r="H70" s="328"/>
      <c r="I70" s="328"/>
      <c r="J70" s="328"/>
      <c r="K70" s="328"/>
      <c r="L70" s="328"/>
      <c r="M70" s="328"/>
      <c r="N70" s="328"/>
      <c r="O70" s="328"/>
      <c r="P70" s="328"/>
      <c r="Q70" s="328"/>
      <c r="R70" s="328"/>
      <c r="S70" s="328"/>
      <c r="T70" s="328"/>
      <c r="U70" s="328"/>
      <c r="V70" s="328"/>
      <c r="W70" s="328"/>
      <c r="X70" s="328"/>
      <c r="Y70" s="329"/>
      <c r="Z70" s="336"/>
      <c r="AA70" s="337"/>
      <c r="AB70" s="337"/>
      <c r="AC70" s="337"/>
      <c r="AD70" s="338"/>
      <c r="AE70" s="336"/>
      <c r="AF70" s="337"/>
      <c r="AG70" s="337"/>
      <c r="AH70" s="337"/>
      <c r="AI70" s="337"/>
      <c r="AJ70" s="337"/>
      <c r="AK70" s="300" t="s">
        <v>526</v>
      </c>
      <c r="AL70" s="301"/>
      <c r="AM70" s="301"/>
      <c r="AN70" s="301"/>
      <c r="AO70" s="301"/>
      <c r="AP70" s="301"/>
      <c r="AQ70" s="301"/>
      <c r="AR70" s="301"/>
      <c r="AS70" s="301"/>
      <c r="AT70" s="301"/>
      <c r="AU70" s="301"/>
      <c r="AV70" s="301"/>
      <c r="AW70" s="301"/>
      <c r="AX70" s="302"/>
      <c r="AY70" s="407">
        <v>0.25</v>
      </c>
      <c r="AZ70" s="304"/>
      <c r="BA70" s="304"/>
      <c r="BB70" s="408"/>
      <c r="BC70" s="306">
        <f t="shared" si="4"/>
        <v>1.5</v>
      </c>
      <c r="BD70" s="307"/>
      <c r="BE70" s="307"/>
      <c r="BF70" s="308"/>
      <c r="BG70" s="309">
        <v>7925</v>
      </c>
      <c r="BH70" s="310"/>
      <c r="BI70" s="310"/>
      <c r="BJ70" s="311"/>
      <c r="BK70" s="312">
        <f t="shared" si="5"/>
        <v>1981.25</v>
      </c>
      <c r="BL70" s="313"/>
      <c r="BM70" s="313"/>
      <c r="BN70" s="313"/>
      <c r="BO70" s="313"/>
      <c r="BP70" s="314"/>
      <c r="BQ70" s="294"/>
      <c r="BR70" s="295"/>
      <c r="BS70" s="295"/>
      <c r="BT70" s="295"/>
      <c r="BU70" s="295"/>
      <c r="BV70" s="295"/>
      <c r="BW70" s="296"/>
      <c r="BX70" s="294"/>
      <c r="BY70" s="295"/>
      <c r="BZ70" s="295"/>
      <c r="CA70" s="295"/>
      <c r="CB70" s="295"/>
      <c r="CC70" s="296"/>
      <c r="CD70" s="294"/>
      <c r="CE70" s="295"/>
      <c r="CF70" s="295"/>
      <c r="CG70" s="295"/>
      <c r="CH70" s="295"/>
      <c r="CI70" s="296"/>
    </row>
    <row r="71" spans="1:87" ht="18" customHeight="1" x14ac:dyDescent="0.25">
      <c r="A71" s="75"/>
      <c r="B71" s="327"/>
      <c r="C71" s="328"/>
      <c r="D71" s="328"/>
      <c r="E71" s="328"/>
      <c r="F71" s="328"/>
      <c r="G71" s="328"/>
      <c r="H71" s="328"/>
      <c r="I71" s="328"/>
      <c r="J71" s="328"/>
      <c r="K71" s="328"/>
      <c r="L71" s="328"/>
      <c r="M71" s="328"/>
      <c r="N71" s="328"/>
      <c r="O71" s="328"/>
      <c r="P71" s="328"/>
      <c r="Q71" s="328"/>
      <c r="R71" s="328"/>
      <c r="S71" s="328"/>
      <c r="T71" s="328"/>
      <c r="U71" s="328"/>
      <c r="V71" s="328"/>
      <c r="W71" s="328"/>
      <c r="X71" s="328"/>
      <c r="Y71" s="329"/>
      <c r="Z71" s="336"/>
      <c r="AA71" s="337"/>
      <c r="AB71" s="337"/>
      <c r="AC71" s="337"/>
      <c r="AD71" s="338"/>
      <c r="AE71" s="336"/>
      <c r="AF71" s="337"/>
      <c r="AG71" s="337"/>
      <c r="AH71" s="337"/>
      <c r="AI71" s="337"/>
      <c r="AJ71" s="337"/>
      <c r="AK71" s="300" t="s">
        <v>530</v>
      </c>
      <c r="AL71" s="301"/>
      <c r="AM71" s="301"/>
      <c r="AN71" s="301"/>
      <c r="AO71" s="301"/>
      <c r="AP71" s="301"/>
      <c r="AQ71" s="301"/>
      <c r="AR71" s="301"/>
      <c r="AS71" s="301"/>
      <c r="AT71" s="301"/>
      <c r="AU71" s="301"/>
      <c r="AV71" s="301"/>
      <c r="AW71" s="301"/>
      <c r="AX71" s="302"/>
      <c r="AY71" s="407">
        <v>1</v>
      </c>
      <c r="AZ71" s="304"/>
      <c r="BA71" s="304"/>
      <c r="BB71" s="408"/>
      <c r="BC71" s="306">
        <f t="shared" si="4"/>
        <v>6</v>
      </c>
      <c r="BD71" s="307"/>
      <c r="BE71" s="307"/>
      <c r="BF71" s="308"/>
      <c r="BG71" s="309">
        <v>22629</v>
      </c>
      <c r="BH71" s="310"/>
      <c r="BI71" s="310"/>
      <c r="BJ71" s="311"/>
      <c r="BK71" s="312">
        <f t="shared" si="5"/>
        <v>22629</v>
      </c>
      <c r="BL71" s="313"/>
      <c r="BM71" s="313"/>
      <c r="BN71" s="313"/>
      <c r="BO71" s="313"/>
      <c r="BP71" s="314"/>
      <c r="BQ71" s="294"/>
      <c r="BR71" s="295"/>
      <c r="BS71" s="295"/>
      <c r="BT71" s="295"/>
      <c r="BU71" s="295"/>
      <c r="BV71" s="295"/>
      <c r="BW71" s="296"/>
      <c r="BX71" s="294"/>
      <c r="BY71" s="295"/>
      <c r="BZ71" s="295"/>
      <c r="CA71" s="295"/>
      <c r="CB71" s="295"/>
      <c r="CC71" s="296"/>
      <c r="CD71" s="294"/>
      <c r="CE71" s="295"/>
      <c r="CF71" s="295"/>
      <c r="CG71" s="295"/>
      <c r="CH71" s="295"/>
      <c r="CI71" s="296"/>
    </row>
    <row r="72" spans="1:87" ht="18" customHeight="1" x14ac:dyDescent="0.25">
      <c r="A72" s="75"/>
      <c r="B72" s="327"/>
      <c r="C72" s="328"/>
      <c r="D72" s="328"/>
      <c r="E72" s="328"/>
      <c r="F72" s="328"/>
      <c r="G72" s="328"/>
      <c r="H72" s="328"/>
      <c r="I72" s="328"/>
      <c r="J72" s="328"/>
      <c r="K72" s="328"/>
      <c r="L72" s="328"/>
      <c r="M72" s="328"/>
      <c r="N72" s="328"/>
      <c r="O72" s="328"/>
      <c r="P72" s="328"/>
      <c r="Q72" s="328"/>
      <c r="R72" s="328"/>
      <c r="S72" s="328"/>
      <c r="T72" s="328"/>
      <c r="U72" s="328"/>
      <c r="V72" s="328"/>
      <c r="W72" s="328"/>
      <c r="X72" s="328"/>
      <c r="Y72" s="329"/>
      <c r="Z72" s="336"/>
      <c r="AA72" s="337"/>
      <c r="AB72" s="337"/>
      <c r="AC72" s="337"/>
      <c r="AD72" s="338"/>
      <c r="AE72" s="336"/>
      <c r="AF72" s="337"/>
      <c r="AG72" s="337"/>
      <c r="AH72" s="337"/>
      <c r="AI72" s="337"/>
      <c r="AJ72" s="337"/>
      <c r="AK72" s="300" t="s">
        <v>18</v>
      </c>
      <c r="AL72" s="301"/>
      <c r="AM72" s="301"/>
      <c r="AN72" s="301"/>
      <c r="AO72" s="301"/>
      <c r="AP72" s="301"/>
      <c r="AQ72" s="301"/>
      <c r="AR72" s="301"/>
      <c r="AS72" s="301"/>
      <c r="AT72" s="301"/>
      <c r="AU72" s="301"/>
      <c r="AV72" s="301"/>
      <c r="AW72" s="301"/>
      <c r="AX72" s="302"/>
      <c r="AY72" s="407">
        <v>1</v>
      </c>
      <c r="AZ72" s="304"/>
      <c r="BA72" s="304"/>
      <c r="BB72" s="408"/>
      <c r="BC72" s="306">
        <f t="shared" si="4"/>
        <v>6</v>
      </c>
      <c r="BD72" s="307"/>
      <c r="BE72" s="307"/>
      <c r="BF72" s="308"/>
      <c r="BG72" s="309">
        <v>28961</v>
      </c>
      <c r="BH72" s="310"/>
      <c r="BI72" s="310"/>
      <c r="BJ72" s="311"/>
      <c r="BK72" s="312">
        <f t="shared" si="5"/>
        <v>28961</v>
      </c>
      <c r="BL72" s="313"/>
      <c r="BM72" s="313"/>
      <c r="BN72" s="313"/>
      <c r="BO72" s="313"/>
      <c r="BP72" s="314"/>
      <c r="BQ72" s="294"/>
      <c r="BR72" s="295"/>
      <c r="BS72" s="295"/>
      <c r="BT72" s="295"/>
      <c r="BU72" s="295"/>
      <c r="BV72" s="295"/>
      <c r="BW72" s="296"/>
      <c r="BX72" s="294"/>
      <c r="BY72" s="295"/>
      <c r="BZ72" s="295"/>
      <c r="CA72" s="295"/>
      <c r="CB72" s="295"/>
      <c r="CC72" s="296"/>
      <c r="CD72" s="294"/>
      <c r="CE72" s="295"/>
      <c r="CF72" s="295"/>
      <c r="CG72" s="295"/>
      <c r="CH72" s="295"/>
      <c r="CI72" s="296"/>
    </row>
    <row r="73" spans="1:87" ht="18" customHeight="1" thickBot="1" x14ac:dyDescent="0.3">
      <c r="A73" s="75"/>
      <c r="B73" s="327"/>
      <c r="C73" s="328"/>
      <c r="D73" s="328"/>
      <c r="E73" s="328"/>
      <c r="F73" s="328"/>
      <c r="G73" s="328"/>
      <c r="H73" s="328"/>
      <c r="I73" s="328"/>
      <c r="J73" s="328"/>
      <c r="K73" s="328"/>
      <c r="L73" s="328"/>
      <c r="M73" s="328"/>
      <c r="N73" s="328"/>
      <c r="O73" s="328"/>
      <c r="P73" s="328"/>
      <c r="Q73" s="328"/>
      <c r="R73" s="328"/>
      <c r="S73" s="328"/>
      <c r="T73" s="328"/>
      <c r="U73" s="328"/>
      <c r="V73" s="328"/>
      <c r="W73" s="328"/>
      <c r="X73" s="328"/>
      <c r="Y73" s="329"/>
      <c r="Z73" s="336"/>
      <c r="AA73" s="337"/>
      <c r="AB73" s="337"/>
      <c r="AC73" s="337"/>
      <c r="AD73" s="338"/>
      <c r="AE73" s="336"/>
      <c r="AF73" s="337"/>
      <c r="AG73" s="337"/>
      <c r="AH73" s="337"/>
      <c r="AI73" s="337"/>
      <c r="AJ73" s="337"/>
      <c r="AK73" s="392" t="s">
        <v>37</v>
      </c>
      <c r="AL73" s="393"/>
      <c r="AM73" s="393"/>
      <c r="AN73" s="393"/>
      <c r="AO73" s="393"/>
      <c r="AP73" s="393"/>
      <c r="AQ73" s="393"/>
      <c r="AR73" s="393"/>
      <c r="AS73" s="393"/>
      <c r="AT73" s="393"/>
      <c r="AU73" s="393"/>
      <c r="AV73" s="393"/>
      <c r="AW73" s="393"/>
      <c r="AX73" s="394"/>
      <c r="AY73" s="407">
        <v>0.25</v>
      </c>
      <c r="AZ73" s="304"/>
      <c r="BA73" s="304"/>
      <c r="BB73" s="408"/>
      <c r="BC73" s="306">
        <f t="shared" si="4"/>
        <v>1.5</v>
      </c>
      <c r="BD73" s="307"/>
      <c r="BE73" s="307"/>
      <c r="BF73" s="308"/>
      <c r="BG73" s="309">
        <v>11840</v>
      </c>
      <c r="BH73" s="310"/>
      <c r="BI73" s="310"/>
      <c r="BJ73" s="311"/>
      <c r="BK73" s="312">
        <f t="shared" si="5"/>
        <v>2960</v>
      </c>
      <c r="BL73" s="313"/>
      <c r="BM73" s="313"/>
      <c r="BN73" s="313"/>
      <c r="BO73" s="313"/>
      <c r="BP73" s="314"/>
      <c r="BQ73" s="294"/>
      <c r="BR73" s="295"/>
      <c r="BS73" s="295"/>
      <c r="BT73" s="295"/>
      <c r="BU73" s="295"/>
      <c r="BV73" s="295"/>
      <c r="BW73" s="296"/>
      <c r="BX73" s="294"/>
      <c r="BY73" s="295"/>
      <c r="BZ73" s="295"/>
      <c r="CA73" s="295"/>
      <c r="CB73" s="295"/>
      <c r="CC73" s="296"/>
      <c r="CD73" s="294"/>
      <c r="CE73" s="295"/>
      <c r="CF73" s="295"/>
      <c r="CG73" s="295"/>
      <c r="CH73" s="295"/>
      <c r="CI73" s="296"/>
    </row>
    <row r="74" spans="1:87" ht="18" customHeight="1" thickBot="1" x14ac:dyDescent="0.3">
      <c r="A74" s="75"/>
      <c r="B74" s="377"/>
      <c r="C74" s="378"/>
      <c r="D74" s="378"/>
      <c r="E74" s="378"/>
      <c r="F74" s="378"/>
      <c r="G74" s="378"/>
      <c r="H74" s="378"/>
      <c r="I74" s="378"/>
      <c r="J74" s="378"/>
      <c r="K74" s="378"/>
      <c r="L74" s="378"/>
      <c r="M74" s="378"/>
      <c r="N74" s="378"/>
      <c r="O74" s="378"/>
      <c r="P74" s="378"/>
      <c r="Q74" s="378"/>
      <c r="R74" s="378"/>
      <c r="S74" s="378"/>
      <c r="T74" s="378"/>
      <c r="U74" s="378"/>
      <c r="V74" s="378"/>
      <c r="W74" s="378"/>
      <c r="X74" s="378"/>
      <c r="Y74" s="378"/>
      <c r="Z74" s="378"/>
      <c r="AA74" s="378"/>
      <c r="AB74" s="378"/>
      <c r="AC74" s="378"/>
      <c r="AD74" s="378"/>
      <c r="AE74" s="378"/>
      <c r="AF74" s="378"/>
      <c r="AG74" s="378"/>
      <c r="AH74" s="378"/>
      <c r="AI74" s="378"/>
      <c r="AJ74" s="379"/>
      <c r="AK74" s="380" t="s">
        <v>3</v>
      </c>
      <c r="AL74" s="381"/>
      <c r="AM74" s="381"/>
      <c r="AN74" s="381"/>
      <c r="AO74" s="381"/>
      <c r="AP74" s="381"/>
      <c r="AQ74" s="381"/>
      <c r="AR74" s="381"/>
      <c r="AS74" s="381"/>
      <c r="AT74" s="381"/>
      <c r="AU74" s="381"/>
      <c r="AV74" s="381"/>
      <c r="AW74" s="381"/>
      <c r="AX74" s="381"/>
      <c r="AY74" s="382"/>
      <c r="AZ74" s="382"/>
      <c r="BA74" s="382"/>
      <c r="BB74" s="382"/>
      <c r="BC74" s="382"/>
      <c r="BD74" s="382"/>
      <c r="BE74" s="382"/>
      <c r="BF74" s="382"/>
      <c r="BG74" s="382"/>
      <c r="BH74" s="382"/>
      <c r="BI74" s="382"/>
      <c r="BJ74" s="383"/>
      <c r="BK74" s="384">
        <f>SUM(BK62:BK73)</f>
        <v>186558.5</v>
      </c>
      <c r="BL74" s="385"/>
      <c r="BM74" s="385"/>
      <c r="BN74" s="385"/>
      <c r="BO74" s="385"/>
      <c r="BP74" s="386"/>
      <c r="BQ74" s="387" t="s">
        <v>100</v>
      </c>
      <c r="BR74" s="388"/>
      <c r="BS74" s="388"/>
      <c r="BT74" s="388"/>
      <c r="BU74" s="388"/>
      <c r="BV74" s="388"/>
      <c r="BW74" s="388"/>
      <c r="BX74" s="388"/>
      <c r="BY74" s="388"/>
      <c r="BZ74" s="388"/>
      <c r="CA74" s="388"/>
      <c r="CB74" s="388"/>
      <c r="CC74" s="389"/>
      <c r="CD74" s="390">
        <f>+CD62*AE62</f>
        <v>1458060</v>
      </c>
      <c r="CE74" s="390"/>
      <c r="CF74" s="390"/>
      <c r="CG74" s="390"/>
      <c r="CH74" s="390"/>
      <c r="CI74" s="391"/>
    </row>
    <row r="75" spans="1:87" ht="18" customHeight="1" thickBot="1" x14ac:dyDescent="0.3">
      <c r="A75" s="75"/>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BG75" s="78"/>
      <c r="BH75" s="78"/>
      <c r="BI75" s="78"/>
      <c r="BJ75" s="78"/>
      <c r="BK75" s="79"/>
      <c r="BL75" s="79"/>
      <c r="BM75" s="79"/>
      <c r="BN75" s="79"/>
      <c r="BO75" s="79"/>
      <c r="BP75" s="79"/>
      <c r="BQ75" s="79"/>
      <c r="BR75" s="79"/>
      <c r="BS75" s="79"/>
      <c r="BT75" s="79"/>
      <c r="BU75" s="79"/>
      <c r="BV75" s="79"/>
      <c r="BW75" s="79"/>
      <c r="BX75" s="79"/>
      <c r="BY75" s="79"/>
      <c r="BZ75" s="79"/>
      <c r="CA75" s="79"/>
      <c r="CB75" s="79"/>
      <c r="CC75" s="79"/>
      <c r="CD75" s="79"/>
      <c r="CE75" s="79"/>
      <c r="CF75" s="79"/>
      <c r="CG75" s="79"/>
      <c r="CH75" s="79"/>
      <c r="CI75" s="79"/>
    </row>
    <row r="76" spans="1:87" ht="18" customHeight="1" x14ac:dyDescent="0.25">
      <c r="A76" s="75"/>
      <c r="B76" s="348" t="s">
        <v>0</v>
      </c>
      <c r="C76" s="349"/>
      <c r="D76" s="349"/>
      <c r="E76" s="349"/>
      <c r="F76" s="349"/>
      <c r="G76" s="349"/>
      <c r="H76" s="349"/>
      <c r="I76" s="349"/>
      <c r="J76" s="349"/>
      <c r="K76" s="349"/>
      <c r="L76" s="349"/>
      <c r="M76" s="349"/>
      <c r="N76" s="349"/>
      <c r="O76" s="349"/>
      <c r="P76" s="349"/>
      <c r="Q76" s="349"/>
      <c r="R76" s="349"/>
      <c r="S76" s="349"/>
      <c r="T76" s="349"/>
      <c r="U76" s="349"/>
      <c r="V76" s="349"/>
      <c r="W76" s="349"/>
      <c r="X76" s="349"/>
      <c r="Y76" s="350"/>
      <c r="Z76" s="348" t="s">
        <v>80</v>
      </c>
      <c r="AA76" s="349"/>
      <c r="AB76" s="349"/>
      <c r="AC76" s="349"/>
      <c r="AD76" s="350"/>
      <c r="AE76" s="357" t="s">
        <v>79</v>
      </c>
      <c r="AF76" s="358"/>
      <c r="AG76" s="358"/>
      <c r="AH76" s="358"/>
      <c r="AI76" s="358"/>
      <c r="AJ76" s="359"/>
      <c r="AK76" s="357" t="s">
        <v>81</v>
      </c>
      <c r="AL76" s="358"/>
      <c r="AM76" s="358"/>
      <c r="AN76" s="358"/>
      <c r="AO76" s="358"/>
      <c r="AP76" s="358"/>
      <c r="AQ76" s="358"/>
      <c r="AR76" s="358"/>
      <c r="AS76" s="358"/>
      <c r="AT76" s="358"/>
      <c r="AU76" s="358"/>
      <c r="AV76" s="358"/>
      <c r="AW76" s="358"/>
      <c r="AX76" s="359"/>
      <c r="AY76" s="357" t="s">
        <v>1</v>
      </c>
      <c r="AZ76" s="358"/>
      <c r="BA76" s="358"/>
      <c r="BB76" s="359"/>
      <c r="BC76" s="348" t="s">
        <v>104</v>
      </c>
      <c r="BD76" s="349"/>
      <c r="BE76" s="349"/>
      <c r="BF76" s="350"/>
      <c r="BG76" s="366" t="s">
        <v>82</v>
      </c>
      <c r="BH76" s="367"/>
      <c r="BI76" s="367"/>
      <c r="BJ76" s="368"/>
      <c r="BK76" s="315" t="s">
        <v>99</v>
      </c>
      <c r="BL76" s="316"/>
      <c r="BM76" s="316"/>
      <c r="BN76" s="316"/>
      <c r="BO76" s="316"/>
      <c r="BP76" s="317"/>
      <c r="BQ76" s="315" t="s">
        <v>83</v>
      </c>
      <c r="BR76" s="316"/>
      <c r="BS76" s="316"/>
      <c r="BT76" s="316"/>
      <c r="BU76" s="316"/>
      <c r="BV76" s="316"/>
      <c r="BW76" s="317"/>
      <c r="BX76" s="315" t="s">
        <v>84</v>
      </c>
      <c r="BY76" s="316"/>
      <c r="BZ76" s="316"/>
      <c r="CA76" s="316"/>
      <c r="CB76" s="316"/>
      <c r="CC76" s="317"/>
      <c r="CD76" s="315" t="s">
        <v>85</v>
      </c>
      <c r="CE76" s="316"/>
      <c r="CF76" s="316"/>
      <c r="CG76" s="316"/>
      <c r="CH76" s="316"/>
      <c r="CI76" s="317"/>
    </row>
    <row r="77" spans="1:87" ht="18" customHeight="1" x14ac:dyDescent="0.25">
      <c r="A77" s="75"/>
      <c r="B77" s="351"/>
      <c r="C77" s="352"/>
      <c r="D77" s="352"/>
      <c r="E77" s="352"/>
      <c r="F77" s="352"/>
      <c r="G77" s="352"/>
      <c r="H77" s="352"/>
      <c r="I77" s="352"/>
      <c r="J77" s="352"/>
      <c r="K77" s="352"/>
      <c r="L77" s="352"/>
      <c r="M77" s="352"/>
      <c r="N77" s="352"/>
      <c r="O77" s="352"/>
      <c r="P77" s="352"/>
      <c r="Q77" s="352"/>
      <c r="R77" s="352"/>
      <c r="S77" s="352"/>
      <c r="T77" s="352"/>
      <c r="U77" s="352"/>
      <c r="V77" s="352"/>
      <c r="W77" s="352"/>
      <c r="X77" s="352"/>
      <c r="Y77" s="353"/>
      <c r="Z77" s="351"/>
      <c r="AA77" s="352"/>
      <c r="AB77" s="352"/>
      <c r="AC77" s="352"/>
      <c r="AD77" s="353"/>
      <c r="AE77" s="360"/>
      <c r="AF77" s="361"/>
      <c r="AG77" s="361"/>
      <c r="AH77" s="361"/>
      <c r="AI77" s="361"/>
      <c r="AJ77" s="362"/>
      <c r="AK77" s="360"/>
      <c r="AL77" s="361"/>
      <c r="AM77" s="361"/>
      <c r="AN77" s="361"/>
      <c r="AO77" s="361"/>
      <c r="AP77" s="361"/>
      <c r="AQ77" s="361"/>
      <c r="AR77" s="361"/>
      <c r="AS77" s="361"/>
      <c r="AT77" s="361"/>
      <c r="AU77" s="361"/>
      <c r="AV77" s="361"/>
      <c r="AW77" s="361"/>
      <c r="AX77" s="362"/>
      <c r="AY77" s="360"/>
      <c r="AZ77" s="361"/>
      <c r="BA77" s="361"/>
      <c r="BB77" s="362"/>
      <c r="BC77" s="351"/>
      <c r="BD77" s="352"/>
      <c r="BE77" s="352"/>
      <c r="BF77" s="353"/>
      <c r="BG77" s="369"/>
      <c r="BH77" s="370"/>
      <c r="BI77" s="370"/>
      <c r="BJ77" s="371"/>
      <c r="BK77" s="318"/>
      <c r="BL77" s="319"/>
      <c r="BM77" s="319"/>
      <c r="BN77" s="319"/>
      <c r="BO77" s="319"/>
      <c r="BP77" s="320"/>
      <c r="BQ77" s="318"/>
      <c r="BR77" s="319"/>
      <c r="BS77" s="319"/>
      <c r="BT77" s="319"/>
      <c r="BU77" s="319"/>
      <c r="BV77" s="319"/>
      <c r="BW77" s="320"/>
      <c r="BX77" s="318"/>
      <c r="BY77" s="319"/>
      <c r="BZ77" s="319"/>
      <c r="CA77" s="319"/>
      <c r="CB77" s="319"/>
      <c r="CC77" s="320"/>
      <c r="CD77" s="318"/>
      <c r="CE77" s="319"/>
      <c r="CF77" s="319"/>
      <c r="CG77" s="319"/>
      <c r="CH77" s="319"/>
      <c r="CI77" s="320"/>
    </row>
    <row r="78" spans="1:87" ht="18" customHeight="1" thickBot="1" x14ac:dyDescent="0.3">
      <c r="A78" s="75"/>
      <c r="B78" s="354"/>
      <c r="C78" s="355"/>
      <c r="D78" s="355"/>
      <c r="E78" s="355"/>
      <c r="F78" s="355"/>
      <c r="G78" s="355"/>
      <c r="H78" s="355"/>
      <c r="I78" s="355"/>
      <c r="J78" s="355"/>
      <c r="K78" s="355"/>
      <c r="L78" s="355"/>
      <c r="M78" s="355"/>
      <c r="N78" s="355"/>
      <c r="O78" s="355"/>
      <c r="P78" s="355"/>
      <c r="Q78" s="355"/>
      <c r="R78" s="355"/>
      <c r="S78" s="355"/>
      <c r="T78" s="355"/>
      <c r="U78" s="355"/>
      <c r="V78" s="355"/>
      <c r="W78" s="355"/>
      <c r="X78" s="355"/>
      <c r="Y78" s="356"/>
      <c r="Z78" s="354"/>
      <c r="AA78" s="355"/>
      <c r="AB78" s="355"/>
      <c r="AC78" s="355"/>
      <c r="AD78" s="356"/>
      <c r="AE78" s="363"/>
      <c r="AF78" s="364"/>
      <c r="AG78" s="364"/>
      <c r="AH78" s="364"/>
      <c r="AI78" s="364"/>
      <c r="AJ78" s="365"/>
      <c r="AK78" s="360"/>
      <c r="AL78" s="361"/>
      <c r="AM78" s="361"/>
      <c r="AN78" s="361"/>
      <c r="AO78" s="361"/>
      <c r="AP78" s="361"/>
      <c r="AQ78" s="361"/>
      <c r="AR78" s="361"/>
      <c r="AS78" s="361"/>
      <c r="AT78" s="361"/>
      <c r="AU78" s="361"/>
      <c r="AV78" s="361"/>
      <c r="AW78" s="361"/>
      <c r="AX78" s="362"/>
      <c r="AY78" s="360"/>
      <c r="AZ78" s="361"/>
      <c r="BA78" s="361"/>
      <c r="BB78" s="362"/>
      <c r="BC78" s="351"/>
      <c r="BD78" s="352"/>
      <c r="BE78" s="352"/>
      <c r="BF78" s="353"/>
      <c r="BG78" s="369"/>
      <c r="BH78" s="370"/>
      <c r="BI78" s="370"/>
      <c r="BJ78" s="371"/>
      <c r="BK78" s="318"/>
      <c r="BL78" s="319"/>
      <c r="BM78" s="319"/>
      <c r="BN78" s="319"/>
      <c r="BO78" s="319"/>
      <c r="BP78" s="320"/>
      <c r="BQ78" s="321"/>
      <c r="BR78" s="322"/>
      <c r="BS78" s="322"/>
      <c r="BT78" s="322"/>
      <c r="BU78" s="322"/>
      <c r="BV78" s="322"/>
      <c r="BW78" s="323"/>
      <c r="BX78" s="321"/>
      <c r="BY78" s="322"/>
      <c r="BZ78" s="322"/>
      <c r="CA78" s="322"/>
      <c r="CB78" s="322"/>
      <c r="CC78" s="323"/>
      <c r="CD78" s="321"/>
      <c r="CE78" s="322"/>
      <c r="CF78" s="322"/>
      <c r="CG78" s="322"/>
      <c r="CH78" s="322"/>
      <c r="CI78" s="323"/>
    </row>
    <row r="79" spans="1:87" ht="18" customHeight="1" x14ac:dyDescent="0.25">
      <c r="A79" s="75"/>
      <c r="B79" s="324" t="s">
        <v>423</v>
      </c>
      <c r="C79" s="325"/>
      <c r="D79" s="325"/>
      <c r="E79" s="325"/>
      <c r="F79" s="325"/>
      <c r="G79" s="325"/>
      <c r="H79" s="325"/>
      <c r="I79" s="325"/>
      <c r="J79" s="325"/>
      <c r="K79" s="325"/>
      <c r="L79" s="325"/>
      <c r="M79" s="325"/>
      <c r="N79" s="325"/>
      <c r="O79" s="325"/>
      <c r="P79" s="325"/>
      <c r="Q79" s="325"/>
      <c r="R79" s="325"/>
      <c r="S79" s="325"/>
      <c r="T79" s="325"/>
      <c r="U79" s="325"/>
      <c r="V79" s="325"/>
      <c r="W79" s="325"/>
      <c r="X79" s="325"/>
      <c r="Y79" s="326"/>
      <c r="Z79" s="333" t="s">
        <v>430</v>
      </c>
      <c r="AA79" s="334"/>
      <c r="AB79" s="334"/>
      <c r="AC79" s="334"/>
      <c r="AD79" s="335"/>
      <c r="AE79" s="333">
        <v>6</v>
      </c>
      <c r="AF79" s="334"/>
      <c r="AG79" s="334"/>
      <c r="AH79" s="334"/>
      <c r="AI79" s="334"/>
      <c r="AJ79" s="334"/>
      <c r="AK79" s="342" t="s">
        <v>41</v>
      </c>
      <c r="AL79" s="343"/>
      <c r="AM79" s="343"/>
      <c r="AN79" s="343"/>
      <c r="AO79" s="343"/>
      <c r="AP79" s="343"/>
      <c r="AQ79" s="343"/>
      <c r="AR79" s="343"/>
      <c r="AS79" s="343"/>
      <c r="AT79" s="343"/>
      <c r="AU79" s="343"/>
      <c r="AV79" s="343"/>
      <c r="AW79" s="343"/>
      <c r="AX79" s="344"/>
      <c r="AY79" s="409">
        <v>0.25</v>
      </c>
      <c r="AZ79" s="346"/>
      <c r="BA79" s="346"/>
      <c r="BB79" s="410"/>
      <c r="BC79" s="345">
        <f>+$AE$79*AY79</f>
        <v>1.5</v>
      </c>
      <c r="BD79" s="346"/>
      <c r="BE79" s="346"/>
      <c r="BF79" s="347"/>
      <c r="BG79" s="285">
        <v>22629</v>
      </c>
      <c r="BH79" s="286"/>
      <c r="BI79" s="286"/>
      <c r="BJ79" s="287"/>
      <c r="BK79" s="288">
        <f>+AY79*BG79</f>
        <v>5657.25</v>
      </c>
      <c r="BL79" s="289"/>
      <c r="BM79" s="289"/>
      <c r="BN79" s="289"/>
      <c r="BO79" s="289"/>
      <c r="BP79" s="290"/>
      <c r="BQ79" s="291">
        <v>1000</v>
      </c>
      <c r="BR79" s="292"/>
      <c r="BS79" s="292"/>
      <c r="BT79" s="292"/>
      <c r="BU79" s="292"/>
      <c r="BV79" s="292"/>
      <c r="BW79" s="293"/>
      <c r="BX79" s="291">
        <f>+(((BK90+BQ79)*15)/85)</f>
        <v>11161.14705882353</v>
      </c>
      <c r="BY79" s="292"/>
      <c r="BZ79" s="292"/>
      <c r="CA79" s="292"/>
      <c r="CB79" s="292"/>
      <c r="CC79" s="293"/>
      <c r="CD79" s="291">
        <f>+BK90+BQ79+BX79</f>
        <v>74407.647058823524</v>
      </c>
      <c r="CE79" s="292"/>
      <c r="CF79" s="292"/>
      <c r="CG79" s="292"/>
      <c r="CH79" s="292"/>
      <c r="CI79" s="293"/>
    </row>
    <row r="80" spans="1:87" ht="18" customHeight="1" x14ac:dyDescent="0.25">
      <c r="A80" s="75"/>
      <c r="B80" s="327"/>
      <c r="C80" s="328"/>
      <c r="D80" s="328"/>
      <c r="E80" s="328"/>
      <c r="F80" s="328"/>
      <c r="G80" s="328"/>
      <c r="H80" s="328"/>
      <c r="I80" s="328"/>
      <c r="J80" s="328"/>
      <c r="K80" s="328"/>
      <c r="L80" s="328"/>
      <c r="M80" s="328"/>
      <c r="N80" s="328"/>
      <c r="O80" s="328"/>
      <c r="P80" s="328"/>
      <c r="Q80" s="328"/>
      <c r="R80" s="328"/>
      <c r="S80" s="328"/>
      <c r="T80" s="328"/>
      <c r="U80" s="328"/>
      <c r="V80" s="328"/>
      <c r="W80" s="328"/>
      <c r="X80" s="328"/>
      <c r="Y80" s="329"/>
      <c r="Z80" s="336"/>
      <c r="AA80" s="337"/>
      <c r="AB80" s="337"/>
      <c r="AC80" s="337"/>
      <c r="AD80" s="338"/>
      <c r="AE80" s="336"/>
      <c r="AF80" s="337"/>
      <c r="AG80" s="337"/>
      <c r="AH80" s="337"/>
      <c r="AI80" s="337"/>
      <c r="AJ80" s="337"/>
      <c r="AK80" s="300" t="s">
        <v>23</v>
      </c>
      <c r="AL80" s="301"/>
      <c r="AM80" s="301"/>
      <c r="AN80" s="301"/>
      <c r="AO80" s="301"/>
      <c r="AP80" s="301"/>
      <c r="AQ80" s="301"/>
      <c r="AR80" s="301"/>
      <c r="AS80" s="301"/>
      <c r="AT80" s="301"/>
      <c r="AU80" s="301"/>
      <c r="AV80" s="301"/>
      <c r="AW80" s="301"/>
      <c r="AX80" s="302"/>
      <c r="AY80" s="407">
        <v>0.25</v>
      </c>
      <c r="AZ80" s="304"/>
      <c r="BA80" s="304"/>
      <c r="BB80" s="408"/>
      <c r="BC80" s="306">
        <f t="shared" ref="BC80:BC89" si="6">+$AE$79*AY80</f>
        <v>1.5</v>
      </c>
      <c r="BD80" s="307"/>
      <c r="BE80" s="307"/>
      <c r="BF80" s="308"/>
      <c r="BG80" s="309">
        <v>7925</v>
      </c>
      <c r="BH80" s="310"/>
      <c r="BI80" s="310"/>
      <c r="BJ80" s="311"/>
      <c r="BK80" s="312">
        <f t="shared" ref="BK80:BK89" si="7">+AY80*BG80</f>
        <v>1981.25</v>
      </c>
      <c r="BL80" s="313"/>
      <c r="BM80" s="313"/>
      <c r="BN80" s="313"/>
      <c r="BO80" s="313"/>
      <c r="BP80" s="314"/>
      <c r="BQ80" s="294"/>
      <c r="BR80" s="295"/>
      <c r="BS80" s="295"/>
      <c r="BT80" s="295"/>
      <c r="BU80" s="295"/>
      <c r="BV80" s="295"/>
      <c r="BW80" s="296"/>
      <c r="BX80" s="294"/>
      <c r="BY80" s="295"/>
      <c r="BZ80" s="295"/>
      <c r="CA80" s="295"/>
      <c r="CB80" s="295"/>
      <c r="CC80" s="296"/>
      <c r="CD80" s="294"/>
      <c r="CE80" s="295"/>
      <c r="CF80" s="295"/>
      <c r="CG80" s="295"/>
      <c r="CH80" s="295"/>
      <c r="CI80" s="296"/>
    </row>
    <row r="81" spans="1:87" ht="18" customHeight="1" x14ac:dyDescent="0.25">
      <c r="A81" s="75"/>
      <c r="B81" s="327"/>
      <c r="C81" s="328"/>
      <c r="D81" s="328"/>
      <c r="E81" s="328"/>
      <c r="F81" s="328"/>
      <c r="G81" s="328"/>
      <c r="H81" s="328"/>
      <c r="I81" s="328"/>
      <c r="J81" s="328"/>
      <c r="K81" s="328"/>
      <c r="L81" s="328"/>
      <c r="M81" s="328"/>
      <c r="N81" s="328"/>
      <c r="O81" s="328"/>
      <c r="P81" s="328"/>
      <c r="Q81" s="328"/>
      <c r="R81" s="328"/>
      <c r="S81" s="328"/>
      <c r="T81" s="328"/>
      <c r="U81" s="328"/>
      <c r="V81" s="328"/>
      <c r="W81" s="328"/>
      <c r="X81" s="328"/>
      <c r="Y81" s="329"/>
      <c r="Z81" s="336"/>
      <c r="AA81" s="337"/>
      <c r="AB81" s="337"/>
      <c r="AC81" s="337"/>
      <c r="AD81" s="338"/>
      <c r="AE81" s="336"/>
      <c r="AF81" s="337"/>
      <c r="AG81" s="337"/>
      <c r="AH81" s="337"/>
      <c r="AI81" s="337"/>
      <c r="AJ81" s="337"/>
      <c r="AK81" s="300" t="s">
        <v>527</v>
      </c>
      <c r="AL81" s="301"/>
      <c r="AM81" s="301"/>
      <c r="AN81" s="301"/>
      <c r="AO81" s="301"/>
      <c r="AP81" s="301"/>
      <c r="AQ81" s="301"/>
      <c r="AR81" s="301"/>
      <c r="AS81" s="301"/>
      <c r="AT81" s="301"/>
      <c r="AU81" s="301"/>
      <c r="AV81" s="301"/>
      <c r="AW81" s="301"/>
      <c r="AX81" s="302"/>
      <c r="AY81" s="407">
        <v>0.5</v>
      </c>
      <c r="AZ81" s="304"/>
      <c r="BA81" s="304"/>
      <c r="BB81" s="408"/>
      <c r="BC81" s="306">
        <f t="shared" si="6"/>
        <v>3</v>
      </c>
      <c r="BD81" s="307"/>
      <c r="BE81" s="307"/>
      <c r="BF81" s="308"/>
      <c r="BG81" s="309">
        <v>18911</v>
      </c>
      <c r="BH81" s="310"/>
      <c r="BI81" s="310"/>
      <c r="BJ81" s="311"/>
      <c r="BK81" s="312">
        <f t="shared" si="7"/>
        <v>9455.5</v>
      </c>
      <c r="BL81" s="313"/>
      <c r="BM81" s="313"/>
      <c r="BN81" s="313"/>
      <c r="BO81" s="313"/>
      <c r="BP81" s="314"/>
      <c r="BQ81" s="294"/>
      <c r="BR81" s="295"/>
      <c r="BS81" s="295"/>
      <c r="BT81" s="295"/>
      <c r="BU81" s="295"/>
      <c r="BV81" s="295"/>
      <c r="BW81" s="296"/>
      <c r="BX81" s="294"/>
      <c r="BY81" s="295"/>
      <c r="BZ81" s="295"/>
      <c r="CA81" s="295"/>
      <c r="CB81" s="295"/>
      <c r="CC81" s="296"/>
      <c r="CD81" s="294"/>
      <c r="CE81" s="295"/>
      <c r="CF81" s="295"/>
      <c r="CG81" s="295"/>
      <c r="CH81" s="295"/>
      <c r="CI81" s="296"/>
    </row>
    <row r="82" spans="1:87" ht="18" customHeight="1" x14ac:dyDescent="0.25">
      <c r="A82" s="75"/>
      <c r="B82" s="327"/>
      <c r="C82" s="328"/>
      <c r="D82" s="328"/>
      <c r="E82" s="328"/>
      <c r="F82" s="328"/>
      <c r="G82" s="328"/>
      <c r="H82" s="328"/>
      <c r="I82" s="328"/>
      <c r="J82" s="328"/>
      <c r="K82" s="328"/>
      <c r="L82" s="328"/>
      <c r="M82" s="328"/>
      <c r="N82" s="328"/>
      <c r="O82" s="328"/>
      <c r="P82" s="328"/>
      <c r="Q82" s="328"/>
      <c r="R82" s="328"/>
      <c r="S82" s="328"/>
      <c r="T82" s="328"/>
      <c r="U82" s="328"/>
      <c r="V82" s="328"/>
      <c r="W82" s="328"/>
      <c r="X82" s="328"/>
      <c r="Y82" s="329"/>
      <c r="Z82" s="336"/>
      <c r="AA82" s="337"/>
      <c r="AB82" s="337"/>
      <c r="AC82" s="337"/>
      <c r="AD82" s="338"/>
      <c r="AE82" s="336"/>
      <c r="AF82" s="337"/>
      <c r="AG82" s="337"/>
      <c r="AH82" s="337"/>
      <c r="AI82" s="337"/>
      <c r="AJ82" s="337"/>
      <c r="AK82" s="300" t="s">
        <v>13</v>
      </c>
      <c r="AL82" s="301"/>
      <c r="AM82" s="301"/>
      <c r="AN82" s="301"/>
      <c r="AO82" s="301"/>
      <c r="AP82" s="301"/>
      <c r="AQ82" s="301"/>
      <c r="AR82" s="301"/>
      <c r="AS82" s="301"/>
      <c r="AT82" s="301"/>
      <c r="AU82" s="301"/>
      <c r="AV82" s="301"/>
      <c r="AW82" s="301"/>
      <c r="AX82" s="302"/>
      <c r="AY82" s="407">
        <v>0.25</v>
      </c>
      <c r="AZ82" s="304"/>
      <c r="BA82" s="304"/>
      <c r="BB82" s="408"/>
      <c r="BC82" s="306">
        <f t="shared" si="6"/>
        <v>1.5</v>
      </c>
      <c r="BD82" s="307"/>
      <c r="BE82" s="307"/>
      <c r="BF82" s="308"/>
      <c r="BG82" s="309">
        <v>40826</v>
      </c>
      <c r="BH82" s="310"/>
      <c r="BI82" s="310"/>
      <c r="BJ82" s="311"/>
      <c r="BK82" s="312">
        <f t="shared" si="7"/>
        <v>10206.5</v>
      </c>
      <c r="BL82" s="313"/>
      <c r="BM82" s="313"/>
      <c r="BN82" s="313"/>
      <c r="BO82" s="313"/>
      <c r="BP82" s="314"/>
      <c r="BQ82" s="294"/>
      <c r="BR82" s="295"/>
      <c r="BS82" s="295"/>
      <c r="BT82" s="295"/>
      <c r="BU82" s="295"/>
      <c r="BV82" s="295"/>
      <c r="BW82" s="296"/>
      <c r="BX82" s="294"/>
      <c r="BY82" s="295"/>
      <c r="BZ82" s="295"/>
      <c r="CA82" s="295"/>
      <c r="CB82" s="295"/>
      <c r="CC82" s="296"/>
      <c r="CD82" s="294"/>
      <c r="CE82" s="295"/>
      <c r="CF82" s="295"/>
      <c r="CG82" s="295"/>
      <c r="CH82" s="295"/>
      <c r="CI82" s="296"/>
    </row>
    <row r="83" spans="1:87" ht="18" customHeight="1" x14ac:dyDescent="0.25">
      <c r="A83" s="75"/>
      <c r="B83" s="327"/>
      <c r="C83" s="328"/>
      <c r="D83" s="328"/>
      <c r="E83" s="328"/>
      <c r="F83" s="328"/>
      <c r="G83" s="328"/>
      <c r="H83" s="328"/>
      <c r="I83" s="328"/>
      <c r="J83" s="328"/>
      <c r="K83" s="328"/>
      <c r="L83" s="328"/>
      <c r="M83" s="328"/>
      <c r="N83" s="328"/>
      <c r="O83" s="328"/>
      <c r="P83" s="328"/>
      <c r="Q83" s="328"/>
      <c r="R83" s="328"/>
      <c r="S83" s="328"/>
      <c r="T83" s="328"/>
      <c r="U83" s="328"/>
      <c r="V83" s="328"/>
      <c r="W83" s="328"/>
      <c r="X83" s="328"/>
      <c r="Y83" s="329"/>
      <c r="Z83" s="336"/>
      <c r="AA83" s="337"/>
      <c r="AB83" s="337"/>
      <c r="AC83" s="337"/>
      <c r="AD83" s="338"/>
      <c r="AE83" s="336"/>
      <c r="AF83" s="337"/>
      <c r="AG83" s="337"/>
      <c r="AH83" s="337"/>
      <c r="AI83" s="337"/>
      <c r="AJ83" s="337"/>
      <c r="AK83" s="300" t="s">
        <v>40</v>
      </c>
      <c r="AL83" s="301"/>
      <c r="AM83" s="301"/>
      <c r="AN83" s="301"/>
      <c r="AO83" s="301"/>
      <c r="AP83" s="301"/>
      <c r="AQ83" s="301"/>
      <c r="AR83" s="301"/>
      <c r="AS83" s="301"/>
      <c r="AT83" s="301"/>
      <c r="AU83" s="301"/>
      <c r="AV83" s="301"/>
      <c r="AW83" s="301"/>
      <c r="AX83" s="302"/>
      <c r="AY83" s="407">
        <v>0.25</v>
      </c>
      <c r="AZ83" s="304"/>
      <c r="BA83" s="304"/>
      <c r="BB83" s="408"/>
      <c r="BC83" s="306">
        <f t="shared" si="6"/>
        <v>1.5</v>
      </c>
      <c r="BD83" s="307"/>
      <c r="BE83" s="307"/>
      <c r="BF83" s="308"/>
      <c r="BG83" s="309">
        <v>26988</v>
      </c>
      <c r="BH83" s="310"/>
      <c r="BI83" s="310"/>
      <c r="BJ83" s="311"/>
      <c r="BK83" s="312">
        <f t="shared" si="7"/>
        <v>6747</v>
      </c>
      <c r="BL83" s="313"/>
      <c r="BM83" s="313"/>
      <c r="BN83" s="313"/>
      <c r="BO83" s="313"/>
      <c r="BP83" s="314"/>
      <c r="BQ83" s="294"/>
      <c r="BR83" s="295"/>
      <c r="BS83" s="295"/>
      <c r="BT83" s="295"/>
      <c r="BU83" s="295"/>
      <c r="BV83" s="295"/>
      <c r="BW83" s="296"/>
      <c r="BX83" s="294"/>
      <c r="BY83" s="295"/>
      <c r="BZ83" s="295"/>
      <c r="CA83" s="295"/>
      <c r="CB83" s="295"/>
      <c r="CC83" s="296"/>
      <c r="CD83" s="294"/>
      <c r="CE83" s="295"/>
      <c r="CF83" s="295"/>
      <c r="CG83" s="295"/>
      <c r="CH83" s="295"/>
      <c r="CI83" s="296"/>
    </row>
    <row r="84" spans="1:87" ht="18" customHeight="1" x14ac:dyDescent="0.25">
      <c r="A84" s="75"/>
      <c r="B84" s="327"/>
      <c r="C84" s="328"/>
      <c r="D84" s="328"/>
      <c r="E84" s="328"/>
      <c r="F84" s="328"/>
      <c r="G84" s="328"/>
      <c r="H84" s="328"/>
      <c r="I84" s="328"/>
      <c r="J84" s="328"/>
      <c r="K84" s="328"/>
      <c r="L84" s="328"/>
      <c r="M84" s="328"/>
      <c r="N84" s="328"/>
      <c r="O84" s="328"/>
      <c r="P84" s="328"/>
      <c r="Q84" s="328"/>
      <c r="R84" s="328"/>
      <c r="S84" s="328"/>
      <c r="T84" s="328"/>
      <c r="U84" s="328"/>
      <c r="V84" s="328"/>
      <c r="W84" s="328"/>
      <c r="X84" s="328"/>
      <c r="Y84" s="329"/>
      <c r="Z84" s="336"/>
      <c r="AA84" s="337"/>
      <c r="AB84" s="337"/>
      <c r="AC84" s="337"/>
      <c r="AD84" s="338"/>
      <c r="AE84" s="336"/>
      <c r="AF84" s="337"/>
      <c r="AG84" s="337"/>
      <c r="AH84" s="337"/>
      <c r="AI84" s="337"/>
      <c r="AJ84" s="337"/>
      <c r="AK84" s="300" t="s">
        <v>528</v>
      </c>
      <c r="AL84" s="301"/>
      <c r="AM84" s="301"/>
      <c r="AN84" s="301"/>
      <c r="AO84" s="301"/>
      <c r="AP84" s="301"/>
      <c r="AQ84" s="301"/>
      <c r="AR84" s="301"/>
      <c r="AS84" s="301"/>
      <c r="AT84" s="301"/>
      <c r="AU84" s="301"/>
      <c r="AV84" s="301"/>
      <c r="AW84" s="301"/>
      <c r="AX84" s="302"/>
      <c r="AY84" s="407">
        <v>0.25</v>
      </c>
      <c r="AZ84" s="304"/>
      <c r="BA84" s="304"/>
      <c r="BB84" s="408"/>
      <c r="BC84" s="306">
        <f t="shared" si="6"/>
        <v>1.5</v>
      </c>
      <c r="BD84" s="307"/>
      <c r="BE84" s="307"/>
      <c r="BF84" s="308"/>
      <c r="BG84" s="309">
        <v>22530</v>
      </c>
      <c r="BH84" s="310"/>
      <c r="BI84" s="310"/>
      <c r="BJ84" s="311"/>
      <c r="BK84" s="312">
        <f t="shared" si="7"/>
        <v>5632.5</v>
      </c>
      <c r="BL84" s="313"/>
      <c r="BM84" s="313"/>
      <c r="BN84" s="313"/>
      <c r="BO84" s="313"/>
      <c r="BP84" s="314"/>
      <c r="BQ84" s="294"/>
      <c r="BR84" s="295"/>
      <c r="BS84" s="295"/>
      <c r="BT84" s="295"/>
      <c r="BU84" s="295"/>
      <c r="BV84" s="295"/>
      <c r="BW84" s="296"/>
      <c r="BX84" s="294"/>
      <c r="BY84" s="295"/>
      <c r="BZ84" s="295"/>
      <c r="CA84" s="295"/>
      <c r="CB84" s="295"/>
      <c r="CC84" s="296"/>
      <c r="CD84" s="294"/>
      <c r="CE84" s="295"/>
      <c r="CF84" s="295"/>
      <c r="CG84" s="295"/>
      <c r="CH84" s="295"/>
      <c r="CI84" s="296"/>
    </row>
    <row r="85" spans="1:87" ht="18" customHeight="1" x14ac:dyDescent="0.25">
      <c r="A85" s="75"/>
      <c r="B85" s="327"/>
      <c r="C85" s="328"/>
      <c r="D85" s="328"/>
      <c r="E85" s="328"/>
      <c r="F85" s="328"/>
      <c r="G85" s="328"/>
      <c r="H85" s="328"/>
      <c r="I85" s="328"/>
      <c r="J85" s="328"/>
      <c r="K85" s="328"/>
      <c r="L85" s="328"/>
      <c r="M85" s="328"/>
      <c r="N85" s="328"/>
      <c r="O85" s="328"/>
      <c r="P85" s="328"/>
      <c r="Q85" s="328"/>
      <c r="R85" s="328"/>
      <c r="S85" s="328"/>
      <c r="T85" s="328"/>
      <c r="U85" s="328"/>
      <c r="V85" s="328"/>
      <c r="W85" s="328"/>
      <c r="X85" s="328"/>
      <c r="Y85" s="329"/>
      <c r="Z85" s="336"/>
      <c r="AA85" s="337"/>
      <c r="AB85" s="337"/>
      <c r="AC85" s="337"/>
      <c r="AD85" s="338"/>
      <c r="AE85" s="336"/>
      <c r="AF85" s="337"/>
      <c r="AG85" s="337"/>
      <c r="AH85" s="337"/>
      <c r="AI85" s="337"/>
      <c r="AJ85" s="337"/>
      <c r="AK85" s="300" t="s">
        <v>529</v>
      </c>
      <c r="AL85" s="301"/>
      <c r="AM85" s="301"/>
      <c r="AN85" s="301"/>
      <c r="AO85" s="301"/>
      <c r="AP85" s="301"/>
      <c r="AQ85" s="301"/>
      <c r="AR85" s="301"/>
      <c r="AS85" s="301"/>
      <c r="AT85" s="301"/>
      <c r="AU85" s="301"/>
      <c r="AV85" s="301"/>
      <c r="AW85" s="301"/>
      <c r="AX85" s="302"/>
      <c r="AY85" s="407">
        <v>0.25</v>
      </c>
      <c r="AZ85" s="304"/>
      <c r="BA85" s="304"/>
      <c r="BB85" s="408"/>
      <c r="BC85" s="306">
        <f t="shared" si="6"/>
        <v>1.5</v>
      </c>
      <c r="BD85" s="307"/>
      <c r="BE85" s="307"/>
      <c r="BF85" s="308"/>
      <c r="BG85" s="309">
        <v>18911</v>
      </c>
      <c r="BH85" s="310"/>
      <c r="BI85" s="310"/>
      <c r="BJ85" s="311"/>
      <c r="BK85" s="312">
        <f t="shared" si="7"/>
        <v>4727.75</v>
      </c>
      <c r="BL85" s="313"/>
      <c r="BM85" s="313"/>
      <c r="BN85" s="313"/>
      <c r="BO85" s="313"/>
      <c r="BP85" s="314"/>
      <c r="BQ85" s="294"/>
      <c r="BR85" s="295"/>
      <c r="BS85" s="295"/>
      <c r="BT85" s="295"/>
      <c r="BU85" s="295"/>
      <c r="BV85" s="295"/>
      <c r="BW85" s="296"/>
      <c r="BX85" s="294"/>
      <c r="BY85" s="295"/>
      <c r="BZ85" s="295"/>
      <c r="CA85" s="295"/>
      <c r="CB85" s="295"/>
      <c r="CC85" s="296"/>
      <c r="CD85" s="294"/>
      <c r="CE85" s="295"/>
      <c r="CF85" s="295"/>
      <c r="CG85" s="295"/>
      <c r="CH85" s="295"/>
      <c r="CI85" s="296"/>
    </row>
    <row r="86" spans="1:87" ht="18" customHeight="1" x14ac:dyDescent="0.25">
      <c r="A86" s="75"/>
      <c r="B86" s="327"/>
      <c r="C86" s="328"/>
      <c r="D86" s="328"/>
      <c r="E86" s="328"/>
      <c r="F86" s="328"/>
      <c r="G86" s="328"/>
      <c r="H86" s="328"/>
      <c r="I86" s="328"/>
      <c r="J86" s="328"/>
      <c r="K86" s="328"/>
      <c r="L86" s="328"/>
      <c r="M86" s="328"/>
      <c r="N86" s="328"/>
      <c r="O86" s="328"/>
      <c r="P86" s="328"/>
      <c r="Q86" s="328"/>
      <c r="R86" s="328"/>
      <c r="S86" s="328"/>
      <c r="T86" s="328"/>
      <c r="U86" s="328"/>
      <c r="V86" s="328"/>
      <c r="W86" s="328"/>
      <c r="X86" s="328"/>
      <c r="Y86" s="329"/>
      <c r="Z86" s="336"/>
      <c r="AA86" s="337"/>
      <c r="AB86" s="337"/>
      <c r="AC86" s="337"/>
      <c r="AD86" s="338"/>
      <c r="AE86" s="336"/>
      <c r="AF86" s="337"/>
      <c r="AG86" s="337"/>
      <c r="AH86" s="337"/>
      <c r="AI86" s="337"/>
      <c r="AJ86" s="337"/>
      <c r="AK86" s="300" t="s">
        <v>526</v>
      </c>
      <c r="AL86" s="301"/>
      <c r="AM86" s="301"/>
      <c r="AN86" s="301"/>
      <c r="AO86" s="301"/>
      <c r="AP86" s="301"/>
      <c r="AQ86" s="301"/>
      <c r="AR86" s="301"/>
      <c r="AS86" s="301"/>
      <c r="AT86" s="301"/>
      <c r="AU86" s="301"/>
      <c r="AV86" s="301"/>
      <c r="AW86" s="301"/>
      <c r="AX86" s="302"/>
      <c r="AY86" s="407">
        <v>0.25</v>
      </c>
      <c r="AZ86" s="304"/>
      <c r="BA86" s="304"/>
      <c r="BB86" s="408"/>
      <c r="BC86" s="306">
        <f t="shared" si="6"/>
        <v>1.5</v>
      </c>
      <c r="BD86" s="307"/>
      <c r="BE86" s="307"/>
      <c r="BF86" s="308"/>
      <c r="BG86" s="309">
        <v>7925</v>
      </c>
      <c r="BH86" s="310"/>
      <c r="BI86" s="310"/>
      <c r="BJ86" s="311"/>
      <c r="BK86" s="312">
        <f t="shared" si="7"/>
        <v>1981.25</v>
      </c>
      <c r="BL86" s="313"/>
      <c r="BM86" s="313"/>
      <c r="BN86" s="313"/>
      <c r="BO86" s="313"/>
      <c r="BP86" s="314"/>
      <c r="BQ86" s="294"/>
      <c r="BR86" s="295"/>
      <c r="BS86" s="295"/>
      <c r="BT86" s="295"/>
      <c r="BU86" s="295"/>
      <c r="BV86" s="295"/>
      <c r="BW86" s="296"/>
      <c r="BX86" s="294"/>
      <c r="BY86" s="295"/>
      <c r="BZ86" s="295"/>
      <c r="CA86" s="295"/>
      <c r="CB86" s="295"/>
      <c r="CC86" s="296"/>
      <c r="CD86" s="294"/>
      <c r="CE86" s="295"/>
      <c r="CF86" s="295"/>
      <c r="CG86" s="295"/>
      <c r="CH86" s="295"/>
      <c r="CI86" s="296"/>
    </row>
    <row r="87" spans="1:87" ht="18" customHeight="1" x14ac:dyDescent="0.25">
      <c r="A87" s="75"/>
      <c r="B87" s="327"/>
      <c r="C87" s="328"/>
      <c r="D87" s="328"/>
      <c r="E87" s="328"/>
      <c r="F87" s="328"/>
      <c r="G87" s="328"/>
      <c r="H87" s="328"/>
      <c r="I87" s="328"/>
      <c r="J87" s="328"/>
      <c r="K87" s="328"/>
      <c r="L87" s="328"/>
      <c r="M87" s="328"/>
      <c r="N87" s="328"/>
      <c r="O87" s="328"/>
      <c r="P87" s="328"/>
      <c r="Q87" s="328"/>
      <c r="R87" s="328"/>
      <c r="S87" s="328"/>
      <c r="T87" s="328"/>
      <c r="U87" s="328"/>
      <c r="V87" s="328"/>
      <c r="W87" s="328"/>
      <c r="X87" s="328"/>
      <c r="Y87" s="329"/>
      <c r="Z87" s="336"/>
      <c r="AA87" s="337"/>
      <c r="AB87" s="337"/>
      <c r="AC87" s="337"/>
      <c r="AD87" s="338"/>
      <c r="AE87" s="336"/>
      <c r="AF87" s="337"/>
      <c r="AG87" s="337"/>
      <c r="AH87" s="337"/>
      <c r="AI87" s="337"/>
      <c r="AJ87" s="337"/>
      <c r="AK87" s="300" t="s">
        <v>530</v>
      </c>
      <c r="AL87" s="301"/>
      <c r="AM87" s="301"/>
      <c r="AN87" s="301"/>
      <c r="AO87" s="301"/>
      <c r="AP87" s="301"/>
      <c r="AQ87" s="301"/>
      <c r="AR87" s="301"/>
      <c r="AS87" s="301"/>
      <c r="AT87" s="301"/>
      <c r="AU87" s="301"/>
      <c r="AV87" s="301"/>
      <c r="AW87" s="301"/>
      <c r="AX87" s="302"/>
      <c r="AY87" s="407">
        <v>0.25</v>
      </c>
      <c r="AZ87" s="304"/>
      <c r="BA87" s="304"/>
      <c r="BB87" s="408"/>
      <c r="BC87" s="306">
        <f t="shared" si="6"/>
        <v>1.5</v>
      </c>
      <c r="BD87" s="307"/>
      <c r="BE87" s="307"/>
      <c r="BF87" s="308"/>
      <c r="BG87" s="309">
        <v>22629</v>
      </c>
      <c r="BH87" s="310"/>
      <c r="BI87" s="310"/>
      <c r="BJ87" s="311"/>
      <c r="BK87" s="312">
        <f t="shared" si="7"/>
        <v>5657.25</v>
      </c>
      <c r="BL87" s="313"/>
      <c r="BM87" s="313"/>
      <c r="BN87" s="313"/>
      <c r="BO87" s="313"/>
      <c r="BP87" s="314"/>
      <c r="BQ87" s="294"/>
      <c r="BR87" s="295"/>
      <c r="BS87" s="295"/>
      <c r="BT87" s="295"/>
      <c r="BU87" s="295"/>
      <c r="BV87" s="295"/>
      <c r="BW87" s="296"/>
      <c r="BX87" s="294"/>
      <c r="BY87" s="295"/>
      <c r="BZ87" s="295"/>
      <c r="CA87" s="295"/>
      <c r="CB87" s="295"/>
      <c r="CC87" s="296"/>
      <c r="CD87" s="294"/>
      <c r="CE87" s="295"/>
      <c r="CF87" s="295"/>
      <c r="CG87" s="295"/>
      <c r="CH87" s="295"/>
      <c r="CI87" s="296"/>
    </row>
    <row r="88" spans="1:87" ht="18" customHeight="1" x14ac:dyDescent="0.25">
      <c r="A88" s="75"/>
      <c r="B88" s="327"/>
      <c r="C88" s="328"/>
      <c r="D88" s="328"/>
      <c r="E88" s="328"/>
      <c r="F88" s="328"/>
      <c r="G88" s="328"/>
      <c r="H88" s="328"/>
      <c r="I88" s="328"/>
      <c r="J88" s="328"/>
      <c r="K88" s="328"/>
      <c r="L88" s="328"/>
      <c r="M88" s="328"/>
      <c r="N88" s="328"/>
      <c r="O88" s="328"/>
      <c r="P88" s="328"/>
      <c r="Q88" s="328"/>
      <c r="R88" s="328"/>
      <c r="S88" s="328"/>
      <c r="T88" s="328"/>
      <c r="U88" s="328"/>
      <c r="V88" s="328"/>
      <c r="W88" s="328"/>
      <c r="X88" s="328"/>
      <c r="Y88" s="329"/>
      <c r="Z88" s="336"/>
      <c r="AA88" s="337"/>
      <c r="AB88" s="337"/>
      <c r="AC88" s="337"/>
      <c r="AD88" s="338"/>
      <c r="AE88" s="336"/>
      <c r="AF88" s="337"/>
      <c r="AG88" s="337"/>
      <c r="AH88" s="337"/>
      <c r="AI88" s="337"/>
      <c r="AJ88" s="337"/>
      <c r="AK88" s="300" t="s">
        <v>18</v>
      </c>
      <c r="AL88" s="301"/>
      <c r="AM88" s="301"/>
      <c r="AN88" s="301"/>
      <c r="AO88" s="301"/>
      <c r="AP88" s="301"/>
      <c r="AQ88" s="301"/>
      <c r="AR88" s="301"/>
      <c r="AS88" s="301"/>
      <c r="AT88" s="301"/>
      <c r="AU88" s="301"/>
      <c r="AV88" s="301"/>
      <c r="AW88" s="301"/>
      <c r="AX88" s="302"/>
      <c r="AY88" s="407">
        <v>0.25</v>
      </c>
      <c r="AZ88" s="304"/>
      <c r="BA88" s="304"/>
      <c r="BB88" s="408"/>
      <c r="BC88" s="306">
        <f t="shared" si="6"/>
        <v>1.5</v>
      </c>
      <c r="BD88" s="307"/>
      <c r="BE88" s="307"/>
      <c r="BF88" s="308"/>
      <c r="BG88" s="309">
        <v>28961</v>
      </c>
      <c r="BH88" s="310"/>
      <c r="BI88" s="310"/>
      <c r="BJ88" s="311"/>
      <c r="BK88" s="312">
        <f t="shared" si="7"/>
        <v>7240.25</v>
      </c>
      <c r="BL88" s="313"/>
      <c r="BM88" s="313"/>
      <c r="BN88" s="313"/>
      <c r="BO88" s="313"/>
      <c r="BP88" s="314"/>
      <c r="BQ88" s="294"/>
      <c r="BR88" s="295"/>
      <c r="BS88" s="295"/>
      <c r="BT88" s="295"/>
      <c r="BU88" s="295"/>
      <c r="BV88" s="295"/>
      <c r="BW88" s="296"/>
      <c r="BX88" s="294"/>
      <c r="BY88" s="295"/>
      <c r="BZ88" s="295"/>
      <c r="CA88" s="295"/>
      <c r="CB88" s="295"/>
      <c r="CC88" s="296"/>
      <c r="CD88" s="294"/>
      <c r="CE88" s="295"/>
      <c r="CF88" s="295"/>
      <c r="CG88" s="295"/>
      <c r="CH88" s="295"/>
      <c r="CI88" s="296"/>
    </row>
    <row r="89" spans="1:87" ht="18" customHeight="1" thickBot="1" x14ac:dyDescent="0.3">
      <c r="A89" s="75"/>
      <c r="B89" s="327"/>
      <c r="C89" s="328"/>
      <c r="D89" s="328"/>
      <c r="E89" s="328"/>
      <c r="F89" s="328"/>
      <c r="G89" s="328"/>
      <c r="H89" s="328"/>
      <c r="I89" s="328"/>
      <c r="J89" s="328"/>
      <c r="K89" s="328"/>
      <c r="L89" s="328"/>
      <c r="M89" s="328"/>
      <c r="N89" s="328"/>
      <c r="O89" s="328"/>
      <c r="P89" s="328"/>
      <c r="Q89" s="328"/>
      <c r="R89" s="328"/>
      <c r="S89" s="328"/>
      <c r="T89" s="328"/>
      <c r="U89" s="328"/>
      <c r="V89" s="328"/>
      <c r="W89" s="328"/>
      <c r="X89" s="328"/>
      <c r="Y89" s="329"/>
      <c r="Z89" s="336"/>
      <c r="AA89" s="337"/>
      <c r="AB89" s="337"/>
      <c r="AC89" s="337"/>
      <c r="AD89" s="338"/>
      <c r="AE89" s="336"/>
      <c r="AF89" s="337"/>
      <c r="AG89" s="337"/>
      <c r="AH89" s="337"/>
      <c r="AI89" s="337"/>
      <c r="AJ89" s="337"/>
      <c r="AK89" s="392" t="s">
        <v>37</v>
      </c>
      <c r="AL89" s="393"/>
      <c r="AM89" s="393"/>
      <c r="AN89" s="393"/>
      <c r="AO89" s="393"/>
      <c r="AP89" s="393"/>
      <c r="AQ89" s="393"/>
      <c r="AR89" s="393"/>
      <c r="AS89" s="393"/>
      <c r="AT89" s="393"/>
      <c r="AU89" s="393"/>
      <c r="AV89" s="393"/>
      <c r="AW89" s="393"/>
      <c r="AX89" s="394"/>
      <c r="AY89" s="407">
        <v>0.25</v>
      </c>
      <c r="AZ89" s="304"/>
      <c r="BA89" s="304"/>
      <c r="BB89" s="408"/>
      <c r="BC89" s="306">
        <f t="shared" si="6"/>
        <v>1.5</v>
      </c>
      <c r="BD89" s="307"/>
      <c r="BE89" s="307"/>
      <c r="BF89" s="308"/>
      <c r="BG89" s="309">
        <v>11840</v>
      </c>
      <c r="BH89" s="310"/>
      <c r="BI89" s="310"/>
      <c r="BJ89" s="311"/>
      <c r="BK89" s="312">
        <f t="shared" si="7"/>
        <v>2960</v>
      </c>
      <c r="BL89" s="313"/>
      <c r="BM89" s="313"/>
      <c r="BN89" s="313"/>
      <c r="BO89" s="313"/>
      <c r="BP89" s="314"/>
      <c r="BQ89" s="294"/>
      <c r="BR89" s="295"/>
      <c r="BS89" s="295"/>
      <c r="BT89" s="295"/>
      <c r="BU89" s="295"/>
      <c r="BV89" s="295"/>
      <c r="BW89" s="296"/>
      <c r="BX89" s="294"/>
      <c r="BY89" s="295"/>
      <c r="BZ89" s="295"/>
      <c r="CA89" s="295"/>
      <c r="CB89" s="295"/>
      <c r="CC89" s="296"/>
      <c r="CD89" s="294"/>
      <c r="CE89" s="295"/>
      <c r="CF89" s="295"/>
      <c r="CG89" s="295"/>
      <c r="CH89" s="295"/>
      <c r="CI89" s="296"/>
    </row>
    <row r="90" spans="1:87" ht="18" customHeight="1" thickBot="1" x14ac:dyDescent="0.3">
      <c r="A90" s="75"/>
      <c r="B90" s="377"/>
      <c r="C90" s="378"/>
      <c r="D90" s="378"/>
      <c r="E90" s="378"/>
      <c r="F90" s="378"/>
      <c r="G90" s="378"/>
      <c r="H90" s="378"/>
      <c r="I90" s="378"/>
      <c r="J90" s="378"/>
      <c r="K90" s="378"/>
      <c r="L90" s="378"/>
      <c r="M90" s="378"/>
      <c r="N90" s="378"/>
      <c r="O90" s="378"/>
      <c r="P90" s="378"/>
      <c r="Q90" s="378"/>
      <c r="R90" s="378"/>
      <c r="S90" s="378"/>
      <c r="T90" s="378"/>
      <c r="U90" s="378"/>
      <c r="V90" s="378"/>
      <c r="W90" s="378"/>
      <c r="X90" s="378"/>
      <c r="Y90" s="378"/>
      <c r="Z90" s="378"/>
      <c r="AA90" s="378"/>
      <c r="AB90" s="378"/>
      <c r="AC90" s="378"/>
      <c r="AD90" s="378"/>
      <c r="AE90" s="378"/>
      <c r="AF90" s="378"/>
      <c r="AG90" s="378"/>
      <c r="AH90" s="378"/>
      <c r="AI90" s="378"/>
      <c r="AJ90" s="379"/>
      <c r="AK90" s="380" t="s">
        <v>3</v>
      </c>
      <c r="AL90" s="381"/>
      <c r="AM90" s="381"/>
      <c r="AN90" s="381"/>
      <c r="AO90" s="381"/>
      <c r="AP90" s="381"/>
      <c r="AQ90" s="381"/>
      <c r="AR90" s="381"/>
      <c r="AS90" s="381"/>
      <c r="AT90" s="381"/>
      <c r="AU90" s="381"/>
      <c r="AV90" s="381"/>
      <c r="AW90" s="381"/>
      <c r="AX90" s="381"/>
      <c r="AY90" s="382"/>
      <c r="AZ90" s="382"/>
      <c r="BA90" s="382"/>
      <c r="BB90" s="382"/>
      <c r="BC90" s="382"/>
      <c r="BD90" s="382"/>
      <c r="BE90" s="382"/>
      <c r="BF90" s="382"/>
      <c r="BG90" s="382"/>
      <c r="BH90" s="382"/>
      <c r="BI90" s="382"/>
      <c r="BJ90" s="383"/>
      <c r="BK90" s="384">
        <f>SUM(BK79:BK89)</f>
        <v>62246.5</v>
      </c>
      <c r="BL90" s="385"/>
      <c r="BM90" s="385"/>
      <c r="BN90" s="385"/>
      <c r="BO90" s="385"/>
      <c r="BP90" s="386"/>
      <c r="BQ90" s="387" t="s">
        <v>100</v>
      </c>
      <c r="BR90" s="388"/>
      <c r="BS90" s="388"/>
      <c r="BT90" s="388"/>
      <c r="BU90" s="388"/>
      <c r="BV90" s="388"/>
      <c r="BW90" s="388"/>
      <c r="BX90" s="388"/>
      <c r="BY90" s="388"/>
      <c r="BZ90" s="388"/>
      <c r="CA90" s="388"/>
      <c r="CB90" s="388"/>
      <c r="CC90" s="389"/>
      <c r="CD90" s="390">
        <f>+CD79*AE79</f>
        <v>446445.88235294115</v>
      </c>
      <c r="CE90" s="390"/>
      <c r="CF90" s="390"/>
      <c r="CG90" s="390"/>
      <c r="CH90" s="390"/>
      <c r="CI90" s="391"/>
    </row>
    <row r="91" spans="1:87" ht="18" customHeight="1" thickBot="1" x14ac:dyDescent="0.3">
      <c r="A91" s="75"/>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c r="BG91" s="78"/>
      <c r="BH91" s="78"/>
      <c r="BI91" s="78"/>
      <c r="BJ91" s="78"/>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row>
    <row r="92" spans="1:87" ht="18" customHeight="1" x14ac:dyDescent="0.25">
      <c r="A92" s="75"/>
      <c r="B92" s="348" t="s">
        <v>0</v>
      </c>
      <c r="C92" s="349"/>
      <c r="D92" s="349"/>
      <c r="E92" s="349"/>
      <c r="F92" s="349"/>
      <c r="G92" s="349"/>
      <c r="H92" s="349"/>
      <c r="I92" s="349"/>
      <c r="J92" s="349"/>
      <c r="K92" s="349"/>
      <c r="L92" s="349"/>
      <c r="M92" s="349"/>
      <c r="N92" s="349"/>
      <c r="O92" s="349"/>
      <c r="P92" s="349"/>
      <c r="Q92" s="349"/>
      <c r="R92" s="349"/>
      <c r="S92" s="349"/>
      <c r="T92" s="349"/>
      <c r="U92" s="349"/>
      <c r="V92" s="349"/>
      <c r="W92" s="349"/>
      <c r="X92" s="349"/>
      <c r="Y92" s="350"/>
      <c r="Z92" s="348" t="s">
        <v>80</v>
      </c>
      <c r="AA92" s="349"/>
      <c r="AB92" s="349"/>
      <c r="AC92" s="349"/>
      <c r="AD92" s="350"/>
      <c r="AE92" s="357" t="s">
        <v>79</v>
      </c>
      <c r="AF92" s="358"/>
      <c r="AG92" s="358"/>
      <c r="AH92" s="358"/>
      <c r="AI92" s="358"/>
      <c r="AJ92" s="359"/>
      <c r="AK92" s="357" t="s">
        <v>81</v>
      </c>
      <c r="AL92" s="358"/>
      <c r="AM92" s="358"/>
      <c r="AN92" s="358"/>
      <c r="AO92" s="358"/>
      <c r="AP92" s="358"/>
      <c r="AQ92" s="358"/>
      <c r="AR92" s="358"/>
      <c r="AS92" s="358"/>
      <c r="AT92" s="358"/>
      <c r="AU92" s="358"/>
      <c r="AV92" s="358"/>
      <c r="AW92" s="358"/>
      <c r="AX92" s="359"/>
      <c r="AY92" s="357" t="s">
        <v>1</v>
      </c>
      <c r="AZ92" s="358"/>
      <c r="BA92" s="358"/>
      <c r="BB92" s="359"/>
      <c r="BC92" s="348" t="s">
        <v>104</v>
      </c>
      <c r="BD92" s="349"/>
      <c r="BE92" s="349"/>
      <c r="BF92" s="350"/>
      <c r="BG92" s="366" t="s">
        <v>82</v>
      </c>
      <c r="BH92" s="367"/>
      <c r="BI92" s="367"/>
      <c r="BJ92" s="368"/>
      <c r="BK92" s="315" t="s">
        <v>99</v>
      </c>
      <c r="BL92" s="316"/>
      <c r="BM92" s="316"/>
      <c r="BN92" s="316"/>
      <c r="BO92" s="316"/>
      <c r="BP92" s="317"/>
      <c r="BQ92" s="315" t="s">
        <v>83</v>
      </c>
      <c r="BR92" s="316"/>
      <c r="BS92" s="316"/>
      <c r="BT92" s="316"/>
      <c r="BU92" s="316"/>
      <c r="BV92" s="316"/>
      <c r="BW92" s="317"/>
      <c r="BX92" s="315" t="s">
        <v>84</v>
      </c>
      <c r="BY92" s="316"/>
      <c r="BZ92" s="316"/>
      <c r="CA92" s="316"/>
      <c r="CB92" s="316"/>
      <c r="CC92" s="317"/>
      <c r="CD92" s="315" t="s">
        <v>85</v>
      </c>
      <c r="CE92" s="316"/>
      <c r="CF92" s="316"/>
      <c r="CG92" s="316"/>
      <c r="CH92" s="316"/>
      <c r="CI92" s="317"/>
    </row>
    <row r="93" spans="1:87" ht="18" customHeight="1" x14ac:dyDescent="0.25">
      <c r="A93" s="75"/>
      <c r="B93" s="351"/>
      <c r="C93" s="352"/>
      <c r="D93" s="352"/>
      <c r="E93" s="352"/>
      <c r="F93" s="352"/>
      <c r="G93" s="352"/>
      <c r="H93" s="352"/>
      <c r="I93" s="352"/>
      <c r="J93" s="352"/>
      <c r="K93" s="352"/>
      <c r="L93" s="352"/>
      <c r="M93" s="352"/>
      <c r="N93" s="352"/>
      <c r="O93" s="352"/>
      <c r="P93" s="352"/>
      <c r="Q93" s="352"/>
      <c r="R93" s="352"/>
      <c r="S93" s="352"/>
      <c r="T93" s="352"/>
      <c r="U93" s="352"/>
      <c r="V93" s="352"/>
      <c r="W93" s="352"/>
      <c r="X93" s="352"/>
      <c r="Y93" s="353"/>
      <c r="Z93" s="351"/>
      <c r="AA93" s="352"/>
      <c r="AB93" s="352"/>
      <c r="AC93" s="352"/>
      <c r="AD93" s="353"/>
      <c r="AE93" s="360"/>
      <c r="AF93" s="361"/>
      <c r="AG93" s="361"/>
      <c r="AH93" s="361"/>
      <c r="AI93" s="361"/>
      <c r="AJ93" s="362"/>
      <c r="AK93" s="360"/>
      <c r="AL93" s="361"/>
      <c r="AM93" s="361"/>
      <c r="AN93" s="361"/>
      <c r="AO93" s="361"/>
      <c r="AP93" s="361"/>
      <c r="AQ93" s="361"/>
      <c r="AR93" s="361"/>
      <c r="AS93" s="361"/>
      <c r="AT93" s="361"/>
      <c r="AU93" s="361"/>
      <c r="AV93" s="361"/>
      <c r="AW93" s="361"/>
      <c r="AX93" s="362"/>
      <c r="AY93" s="360"/>
      <c r="AZ93" s="361"/>
      <c r="BA93" s="361"/>
      <c r="BB93" s="362"/>
      <c r="BC93" s="351"/>
      <c r="BD93" s="352"/>
      <c r="BE93" s="352"/>
      <c r="BF93" s="353"/>
      <c r="BG93" s="369"/>
      <c r="BH93" s="370"/>
      <c r="BI93" s="370"/>
      <c r="BJ93" s="371"/>
      <c r="BK93" s="318"/>
      <c r="BL93" s="319"/>
      <c r="BM93" s="319"/>
      <c r="BN93" s="319"/>
      <c r="BO93" s="319"/>
      <c r="BP93" s="320"/>
      <c r="BQ93" s="318"/>
      <c r="BR93" s="319"/>
      <c r="BS93" s="319"/>
      <c r="BT93" s="319"/>
      <c r="BU93" s="319"/>
      <c r="BV93" s="319"/>
      <c r="BW93" s="320"/>
      <c r="BX93" s="318"/>
      <c r="BY93" s="319"/>
      <c r="BZ93" s="319"/>
      <c r="CA93" s="319"/>
      <c r="CB93" s="319"/>
      <c r="CC93" s="320"/>
      <c r="CD93" s="318"/>
      <c r="CE93" s="319"/>
      <c r="CF93" s="319"/>
      <c r="CG93" s="319"/>
      <c r="CH93" s="319"/>
      <c r="CI93" s="320"/>
    </row>
    <row r="94" spans="1:87" ht="18" customHeight="1" thickBot="1" x14ac:dyDescent="0.3">
      <c r="A94" s="75"/>
      <c r="B94" s="354"/>
      <c r="C94" s="355"/>
      <c r="D94" s="355"/>
      <c r="E94" s="355"/>
      <c r="F94" s="355"/>
      <c r="G94" s="355"/>
      <c r="H94" s="355"/>
      <c r="I94" s="355"/>
      <c r="J94" s="355"/>
      <c r="K94" s="355"/>
      <c r="L94" s="355"/>
      <c r="M94" s="355"/>
      <c r="N94" s="355"/>
      <c r="O94" s="355"/>
      <c r="P94" s="355"/>
      <c r="Q94" s="355"/>
      <c r="R94" s="355"/>
      <c r="S94" s="355"/>
      <c r="T94" s="355"/>
      <c r="U94" s="355"/>
      <c r="V94" s="355"/>
      <c r="W94" s="355"/>
      <c r="X94" s="355"/>
      <c r="Y94" s="356"/>
      <c r="Z94" s="354"/>
      <c r="AA94" s="355"/>
      <c r="AB94" s="355"/>
      <c r="AC94" s="355"/>
      <c r="AD94" s="356"/>
      <c r="AE94" s="363"/>
      <c r="AF94" s="364"/>
      <c r="AG94" s="364"/>
      <c r="AH94" s="364"/>
      <c r="AI94" s="364"/>
      <c r="AJ94" s="365"/>
      <c r="AK94" s="360"/>
      <c r="AL94" s="361"/>
      <c r="AM94" s="361"/>
      <c r="AN94" s="361"/>
      <c r="AO94" s="361"/>
      <c r="AP94" s="361"/>
      <c r="AQ94" s="361"/>
      <c r="AR94" s="361"/>
      <c r="AS94" s="361"/>
      <c r="AT94" s="361"/>
      <c r="AU94" s="361"/>
      <c r="AV94" s="361"/>
      <c r="AW94" s="361"/>
      <c r="AX94" s="362"/>
      <c r="AY94" s="360"/>
      <c r="AZ94" s="361"/>
      <c r="BA94" s="361"/>
      <c r="BB94" s="362"/>
      <c r="BC94" s="351"/>
      <c r="BD94" s="352"/>
      <c r="BE94" s="352"/>
      <c r="BF94" s="353"/>
      <c r="BG94" s="369"/>
      <c r="BH94" s="370"/>
      <c r="BI94" s="370"/>
      <c r="BJ94" s="371"/>
      <c r="BK94" s="318"/>
      <c r="BL94" s="319"/>
      <c r="BM94" s="319"/>
      <c r="BN94" s="319"/>
      <c r="BO94" s="319"/>
      <c r="BP94" s="320"/>
      <c r="BQ94" s="321"/>
      <c r="BR94" s="322"/>
      <c r="BS94" s="322"/>
      <c r="BT94" s="322"/>
      <c r="BU94" s="322"/>
      <c r="BV94" s="322"/>
      <c r="BW94" s="323"/>
      <c r="BX94" s="321"/>
      <c r="BY94" s="322"/>
      <c r="BZ94" s="322"/>
      <c r="CA94" s="322"/>
      <c r="CB94" s="322"/>
      <c r="CC94" s="323"/>
      <c r="CD94" s="321"/>
      <c r="CE94" s="322"/>
      <c r="CF94" s="322"/>
      <c r="CG94" s="322"/>
      <c r="CH94" s="322"/>
      <c r="CI94" s="323"/>
    </row>
    <row r="95" spans="1:87" ht="18" customHeight="1" x14ac:dyDescent="0.25">
      <c r="A95" s="75"/>
      <c r="B95" s="324" t="s">
        <v>424</v>
      </c>
      <c r="C95" s="325"/>
      <c r="D95" s="325"/>
      <c r="E95" s="325"/>
      <c r="F95" s="325"/>
      <c r="G95" s="325"/>
      <c r="H95" s="325"/>
      <c r="I95" s="325"/>
      <c r="J95" s="325"/>
      <c r="K95" s="325"/>
      <c r="L95" s="325"/>
      <c r="M95" s="325"/>
      <c r="N95" s="325"/>
      <c r="O95" s="325"/>
      <c r="P95" s="325"/>
      <c r="Q95" s="325"/>
      <c r="R95" s="325"/>
      <c r="S95" s="325"/>
      <c r="T95" s="325"/>
      <c r="U95" s="325"/>
      <c r="V95" s="325"/>
      <c r="W95" s="325"/>
      <c r="X95" s="325"/>
      <c r="Y95" s="326"/>
      <c r="Z95" s="333" t="s">
        <v>431</v>
      </c>
      <c r="AA95" s="334"/>
      <c r="AB95" s="334"/>
      <c r="AC95" s="334"/>
      <c r="AD95" s="335"/>
      <c r="AE95" s="333">
        <v>1</v>
      </c>
      <c r="AF95" s="334"/>
      <c r="AG95" s="334"/>
      <c r="AH95" s="334"/>
      <c r="AI95" s="334"/>
      <c r="AJ95" s="334"/>
      <c r="AK95" s="342" t="s">
        <v>41</v>
      </c>
      <c r="AL95" s="343"/>
      <c r="AM95" s="343"/>
      <c r="AN95" s="343"/>
      <c r="AO95" s="343"/>
      <c r="AP95" s="343"/>
      <c r="AQ95" s="343"/>
      <c r="AR95" s="343"/>
      <c r="AS95" s="343"/>
      <c r="AT95" s="343"/>
      <c r="AU95" s="343"/>
      <c r="AV95" s="343"/>
      <c r="AW95" s="343"/>
      <c r="AX95" s="344"/>
      <c r="AY95" s="409">
        <v>4</v>
      </c>
      <c r="AZ95" s="346"/>
      <c r="BA95" s="346"/>
      <c r="BB95" s="410"/>
      <c r="BC95" s="345">
        <f>+$AE$95*AY95</f>
        <v>4</v>
      </c>
      <c r="BD95" s="346"/>
      <c r="BE95" s="346"/>
      <c r="BF95" s="347"/>
      <c r="BG95" s="285">
        <v>22629</v>
      </c>
      <c r="BH95" s="286"/>
      <c r="BI95" s="286"/>
      <c r="BJ95" s="287"/>
      <c r="BK95" s="288">
        <f>+AY95*BG95</f>
        <v>90516</v>
      </c>
      <c r="BL95" s="289"/>
      <c r="BM95" s="289"/>
      <c r="BN95" s="289"/>
      <c r="BO95" s="289"/>
      <c r="BP95" s="290"/>
      <c r="BQ95" s="291">
        <v>100000</v>
      </c>
      <c r="BR95" s="292"/>
      <c r="BS95" s="292"/>
      <c r="BT95" s="292"/>
      <c r="BU95" s="292"/>
      <c r="BV95" s="292"/>
      <c r="BW95" s="293"/>
      <c r="BX95" s="291">
        <f>+(((BK106+BQ95)*15)/85)</f>
        <v>193401.88235294117</v>
      </c>
      <c r="BY95" s="292"/>
      <c r="BZ95" s="292"/>
      <c r="CA95" s="292"/>
      <c r="CB95" s="292"/>
      <c r="CC95" s="293"/>
      <c r="CD95" s="291">
        <f>+BK106+BQ95+BX95</f>
        <v>1289345.8823529412</v>
      </c>
      <c r="CE95" s="292"/>
      <c r="CF95" s="292"/>
      <c r="CG95" s="292"/>
      <c r="CH95" s="292"/>
      <c r="CI95" s="293"/>
    </row>
    <row r="96" spans="1:87" ht="18" customHeight="1" x14ac:dyDescent="0.25">
      <c r="A96" s="75"/>
      <c r="B96" s="327"/>
      <c r="C96" s="328"/>
      <c r="D96" s="328"/>
      <c r="E96" s="328"/>
      <c r="F96" s="328"/>
      <c r="G96" s="328"/>
      <c r="H96" s="328"/>
      <c r="I96" s="328"/>
      <c r="J96" s="328"/>
      <c r="K96" s="328"/>
      <c r="L96" s="328"/>
      <c r="M96" s="328"/>
      <c r="N96" s="328"/>
      <c r="O96" s="328"/>
      <c r="P96" s="328"/>
      <c r="Q96" s="328"/>
      <c r="R96" s="328"/>
      <c r="S96" s="328"/>
      <c r="T96" s="328"/>
      <c r="U96" s="328"/>
      <c r="V96" s="328"/>
      <c r="W96" s="328"/>
      <c r="X96" s="328"/>
      <c r="Y96" s="329"/>
      <c r="Z96" s="336"/>
      <c r="AA96" s="337"/>
      <c r="AB96" s="337"/>
      <c r="AC96" s="337"/>
      <c r="AD96" s="338"/>
      <c r="AE96" s="336"/>
      <c r="AF96" s="337"/>
      <c r="AG96" s="337"/>
      <c r="AH96" s="337"/>
      <c r="AI96" s="337"/>
      <c r="AJ96" s="337"/>
      <c r="AK96" s="300" t="s">
        <v>23</v>
      </c>
      <c r="AL96" s="301"/>
      <c r="AM96" s="301"/>
      <c r="AN96" s="301"/>
      <c r="AO96" s="301"/>
      <c r="AP96" s="301"/>
      <c r="AQ96" s="301"/>
      <c r="AR96" s="301"/>
      <c r="AS96" s="301"/>
      <c r="AT96" s="301"/>
      <c r="AU96" s="301"/>
      <c r="AV96" s="301"/>
      <c r="AW96" s="301"/>
      <c r="AX96" s="302"/>
      <c r="AY96" s="407">
        <v>4</v>
      </c>
      <c r="AZ96" s="304"/>
      <c r="BA96" s="304"/>
      <c r="BB96" s="408"/>
      <c r="BC96" s="306">
        <f t="shared" ref="BC96:BC105" si="8">+$AE$95*AY96</f>
        <v>4</v>
      </c>
      <c r="BD96" s="307"/>
      <c r="BE96" s="307"/>
      <c r="BF96" s="308"/>
      <c r="BG96" s="309">
        <v>7925</v>
      </c>
      <c r="BH96" s="310"/>
      <c r="BI96" s="310"/>
      <c r="BJ96" s="311"/>
      <c r="BK96" s="312">
        <f t="shared" ref="BK96:BK105" si="9">+AY96*BG96</f>
        <v>31700</v>
      </c>
      <c r="BL96" s="313"/>
      <c r="BM96" s="313"/>
      <c r="BN96" s="313"/>
      <c r="BO96" s="313"/>
      <c r="BP96" s="314"/>
      <c r="BQ96" s="294"/>
      <c r="BR96" s="295"/>
      <c r="BS96" s="295"/>
      <c r="BT96" s="295"/>
      <c r="BU96" s="295"/>
      <c r="BV96" s="295"/>
      <c r="BW96" s="296"/>
      <c r="BX96" s="294"/>
      <c r="BY96" s="295"/>
      <c r="BZ96" s="295"/>
      <c r="CA96" s="295"/>
      <c r="CB96" s="295"/>
      <c r="CC96" s="296"/>
      <c r="CD96" s="294"/>
      <c r="CE96" s="295"/>
      <c r="CF96" s="295"/>
      <c r="CG96" s="295"/>
      <c r="CH96" s="295"/>
      <c r="CI96" s="296"/>
    </row>
    <row r="97" spans="1:87" ht="18" customHeight="1" x14ac:dyDescent="0.25">
      <c r="A97" s="75"/>
      <c r="B97" s="327"/>
      <c r="C97" s="328"/>
      <c r="D97" s="328"/>
      <c r="E97" s="328"/>
      <c r="F97" s="328"/>
      <c r="G97" s="328"/>
      <c r="H97" s="328"/>
      <c r="I97" s="328"/>
      <c r="J97" s="328"/>
      <c r="K97" s="328"/>
      <c r="L97" s="328"/>
      <c r="M97" s="328"/>
      <c r="N97" s="328"/>
      <c r="O97" s="328"/>
      <c r="P97" s="328"/>
      <c r="Q97" s="328"/>
      <c r="R97" s="328"/>
      <c r="S97" s="328"/>
      <c r="T97" s="328"/>
      <c r="U97" s="328"/>
      <c r="V97" s="328"/>
      <c r="W97" s="328"/>
      <c r="X97" s="328"/>
      <c r="Y97" s="329"/>
      <c r="Z97" s="336"/>
      <c r="AA97" s="337"/>
      <c r="AB97" s="337"/>
      <c r="AC97" s="337"/>
      <c r="AD97" s="338"/>
      <c r="AE97" s="336"/>
      <c r="AF97" s="337"/>
      <c r="AG97" s="337"/>
      <c r="AH97" s="337"/>
      <c r="AI97" s="337"/>
      <c r="AJ97" s="337"/>
      <c r="AK97" s="300" t="s">
        <v>527</v>
      </c>
      <c r="AL97" s="301"/>
      <c r="AM97" s="301"/>
      <c r="AN97" s="301"/>
      <c r="AO97" s="301"/>
      <c r="AP97" s="301"/>
      <c r="AQ97" s="301"/>
      <c r="AR97" s="301"/>
      <c r="AS97" s="301"/>
      <c r="AT97" s="301"/>
      <c r="AU97" s="301"/>
      <c r="AV97" s="301"/>
      <c r="AW97" s="301"/>
      <c r="AX97" s="302"/>
      <c r="AY97" s="407">
        <v>8</v>
      </c>
      <c r="AZ97" s="304"/>
      <c r="BA97" s="304"/>
      <c r="BB97" s="408"/>
      <c r="BC97" s="306">
        <f t="shared" si="8"/>
        <v>8</v>
      </c>
      <c r="BD97" s="307"/>
      <c r="BE97" s="307"/>
      <c r="BF97" s="308"/>
      <c r="BG97" s="309">
        <v>18911</v>
      </c>
      <c r="BH97" s="310"/>
      <c r="BI97" s="310"/>
      <c r="BJ97" s="311"/>
      <c r="BK97" s="312">
        <f t="shared" si="9"/>
        <v>151288</v>
      </c>
      <c r="BL97" s="313"/>
      <c r="BM97" s="313"/>
      <c r="BN97" s="313"/>
      <c r="BO97" s="313"/>
      <c r="BP97" s="314"/>
      <c r="BQ97" s="294"/>
      <c r="BR97" s="295"/>
      <c r="BS97" s="295"/>
      <c r="BT97" s="295"/>
      <c r="BU97" s="295"/>
      <c r="BV97" s="295"/>
      <c r="BW97" s="296"/>
      <c r="BX97" s="294"/>
      <c r="BY97" s="295"/>
      <c r="BZ97" s="295"/>
      <c r="CA97" s="295"/>
      <c r="CB97" s="295"/>
      <c r="CC97" s="296"/>
      <c r="CD97" s="294"/>
      <c r="CE97" s="295"/>
      <c r="CF97" s="295"/>
      <c r="CG97" s="295"/>
      <c r="CH97" s="295"/>
      <c r="CI97" s="296"/>
    </row>
    <row r="98" spans="1:87" ht="18" customHeight="1" x14ac:dyDescent="0.25">
      <c r="A98" s="75"/>
      <c r="B98" s="327"/>
      <c r="C98" s="328"/>
      <c r="D98" s="328"/>
      <c r="E98" s="328"/>
      <c r="F98" s="328"/>
      <c r="G98" s="328"/>
      <c r="H98" s="328"/>
      <c r="I98" s="328"/>
      <c r="J98" s="328"/>
      <c r="K98" s="328"/>
      <c r="L98" s="328"/>
      <c r="M98" s="328"/>
      <c r="N98" s="328"/>
      <c r="O98" s="328"/>
      <c r="P98" s="328"/>
      <c r="Q98" s="328"/>
      <c r="R98" s="328"/>
      <c r="S98" s="328"/>
      <c r="T98" s="328"/>
      <c r="U98" s="328"/>
      <c r="V98" s="328"/>
      <c r="W98" s="328"/>
      <c r="X98" s="328"/>
      <c r="Y98" s="329"/>
      <c r="Z98" s="336"/>
      <c r="AA98" s="337"/>
      <c r="AB98" s="337"/>
      <c r="AC98" s="337"/>
      <c r="AD98" s="338"/>
      <c r="AE98" s="336"/>
      <c r="AF98" s="337"/>
      <c r="AG98" s="337"/>
      <c r="AH98" s="337"/>
      <c r="AI98" s="337"/>
      <c r="AJ98" s="337"/>
      <c r="AK98" s="300" t="s">
        <v>13</v>
      </c>
      <c r="AL98" s="301"/>
      <c r="AM98" s="301"/>
      <c r="AN98" s="301"/>
      <c r="AO98" s="301"/>
      <c r="AP98" s="301"/>
      <c r="AQ98" s="301"/>
      <c r="AR98" s="301"/>
      <c r="AS98" s="301"/>
      <c r="AT98" s="301"/>
      <c r="AU98" s="301"/>
      <c r="AV98" s="301"/>
      <c r="AW98" s="301"/>
      <c r="AX98" s="302"/>
      <c r="AY98" s="407">
        <v>4</v>
      </c>
      <c r="AZ98" s="304"/>
      <c r="BA98" s="304"/>
      <c r="BB98" s="408"/>
      <c r="BC98" s="306">
        <f t="shared" si="8"/>
        <v>4</v>
      </c>
      <c r="BD98" s="307"/>
      <c r="BE98" s="307"/>
      <c r="BF98" s="308"/>
      <c r="BG98" s="309">
        <v>40826</v>
      </c>
      <c r="BH98" s="310"/>
      <c r="BI98" s="310"/>
      <c r="BJ98" s="311"/>
      <c r="BK98" s="312">
        <f t="shared" si="9"/>
        <v>163304</v>
      </c>
      <c r="BL98" s="313"/>
      <c r="BM98" s="313"/>
      <c r="BN98" s="313"/>
      <c r="BO98" s="313"/>
      <c r="BP98" s="314"/>
      <c r="BQ98" s="294"/>
      <c r="BR98" s="295"/>
      <c r="BS98" s="295"/>
      <c r="BT98" s="295"/>
      <c r="BU98" s="295"/>
      <c r="BV98" s="295"/>
      <c r="BW98" s="296"/>
      <c r="BX98" s="294"/>
      <c r="BY98" s="295"/>
      <c r="BZ98" s="295"/>
      <c r="CA98" s="295"/>
      <c r="CB98" s="295"/>
      <c r="CC98" s="296"/>
      <c r="CD98" s="294"/>
      <c r="CE98" s="295"/>
      <c r="CF98" s="295"/>
      <c r="CG98" s="295"/>
      <c r="CH98" s="295"/>
      <c r="CI98" s="296"/>
    </row>
    <row r="99" spans="1:87" ht="18" customHeight="1" x14ac:dyDescent="0.25">
      <c r="A99" s="75"/>
      <c r="B99" s="327"/>
      <c r="C99" s="328"/>
      <c r="D99" s="328"/>
      <c r="E99" s="328"/>
      <c r="F99" s="328"/>
      <c r="G99" s="328"/>
      <c r="H99" s="328"/>
      <c r="I99" s="328"/>
      <c r="J99" s="328"/>
      <c r="K99" s="328"/>
      <c r="L99" s="328"/>
      <c r="M99" s="328"/>
      <c r="N99" s="328"/>
      <c r="O99" s="328"/>
      <c r="P99" s="328"/>
      <c r="Q99" s="328"/>
      <c r="R99" s="328"/>
      <c r="S99" s="328"/>
      <c r="T99" s="328"/>
      <c r="U99" s="328"/>
      <c r="V99" s="328"/>
      <c r="W99" s="328"/>
      <c r="X99" s="328"/>
      <c r="Y99" s="329"/>
      <c r="Z99" s="336"/>
      <c r="AA99" s="337"/>
      <c r="AB99" s="337"/>
      <c r="AC99" s="337"/>
      <c r="AD99" s="338"/>
      <c r="AE99" s="336"/>
      <c r="AF99" s="337"/>
      <c r="AG99" s="337"/>
      <c r="AH99" s="337"/>
      <c r="AI99" s="337"/>
      <c r="AJ99" s="337"/>
      <c r="AK99" s="300" t="s">
        <v>40</v>
      </c>
      <c r="AL99" s="301"/>
      <c r="AM99" s="301"/>
      <c r="AN99" s="301"/>
      <c r="AO99" s="301"/>
      <c r="AP99" s="301"/>
      <c r="AQ99" s="301"/>
      <c r="AR99" s="301"/>
      <c r="AS99" s="301"/>
      <c r="AT99" s="301"/>
      <c r="AU99" s="301"/>
      <c r="AV99" s="301"/>
      <c r="AW99" s="301"/>
      <c r="AX99" s="302"/>
      <c r="AY99" s="407">
        <v>4</v>
      </c>
      <c r="AZ99" s="304"/>
      <c r="BA99" s="304"/>
      <c r="BB99" s="408"/>
      <c r="BC99" s="306">
        <f t="shared" si="8"/>
        <v>4</v>
      </c>
      <c r="BD99" s="307"/>
      <c r="BE99" s="307"/>
      <c r="BF99" s="308"/>
      <c r="BG99" s="309">
        <v>26988</v>
      </c>
      <c r="BH99" s="310"/>
      <c r="BI99" s="310"/>
      <c r="BJ99" s="311"/>
      <c r="BK99" s="312">
        <f t="shared" si="9"/>
        <v>107952</v>
      </c>
      <c r="BL99" s="313"/>
      <c r="BM99" s="313"/>
      <c r="BN99" s="313"/>
      <c r="BO99" s="313"/>
      <c r="BP99" s="314"/>
      <c r="BQ99" s="294"/>
      <c r="BR99" s="295"/>
      <c r="BS99" s="295"/>
      <c r="BT99" s="295"/>
      <c r="BU99" s="295"/>
      <c r="BV99" s="295"/>
      <c r="BW99" s="296"/>
      <c r="BX99" s="294"/>
      <c r="BY99" s="295"/>
      <c r="BZ99" s="295"/>
      <c r="CA99" s="295"/>
      <c r="CB99" s="295"/>
      <c r="CC99" s="296"/>
      <c r="CD99" s="294"/>
      <c r="CE99" s="295"/>
      <c r="CF99" s="295"/>
      <c r="CG99" s="295"/>
      <c r="CH99" s="295"/>
      <c r="CI99" s="296"/>
    </row>
    <row r="100" spans="1:87" ht="18" customHeight="1" x14ac:dyDescent="0.25">
      <c r="A100" s="75"/>
      <c r="B100" s="327"/>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9"/>
      <c r="Z100" s="336"/>
      <c r="AA100" s="337"/>
      <c r="AB100" s="337"/>
      <c r="AC100" s="337"/>
      <c r="AD100" s="338"/>
      <c r="AE100" s="336"/>
      <c r="AF100" s="337"/>
      <c r="AG100" s="337"/>
      <c r="AH100" s="337"/>
      <c r="AI100" s="337"/>
      <c r="AJ100" s="337"/>
      <c r="AK100" s="300" t="s">
        <v>528</v>
      </c>
      <c r="AL100" s="301"/>
      <c r="AM100" s="301"/>
      <c r="AN100" s="301"/>
      <c r="AO100" s="301"/>
      <c r="AP100" s="301"/>
      <c r="AQ100" s="301"/>
      <c r="AR100" s="301"/>
      <c r="AS100" s="301"/>
      <c r="AT100" s="301"/>
      <c r="AU100" s="301"/>
      <c r="AV100" s="301"/>
      <c r="AW100" s="301"/>
      <c r="AX100" s="302"/>
      <c r="AY100" s="407">
        <v>4</v>
      </c>
      <c r="AZ100" s="304"/>
      <c r="BA100" s="304"/>
      <c r="BB100" s="408"/>
      <c r="BC100" s="306">
        <f t="shared" si="8"/>
        <v>4</v>
      </c>
      <c r="BD100" s="307"/>
      <c r="BE100" s="307"/>
      <c r="BF100" s="308"/>
      <c r="BG100" s="309">
        <v>22530</v>
      </c>
      <c r="BH100" s="310"/>
      <c r="BI100" s="310"/>
      <c r="BJ100" s="311"/>
      <c r="BK100" s="312">
        <f t="shared" si="9"/>
        <v>90120</v>
      </c>
      <c r="BL100" s="313"/>
      <c r="BM100" s="313"/>
      <c r="BN100" s="313"/>
      <c r="BO100" s="313"/>
      <c r="BP100" s="314"/>
      <c r="BQ100" s="294"/>
      <c r="BR100" s="295"/>
      <c r="BS100" s="295"/>
      <c r="BT100" s="295"/>
      <c r="BU100" s="295"/>
      <c r="BV100" s="295"/>
      <c r="BW100" s="296"/>
      <c r="BX100" s="294"/>
      <c r="BY100" s="295"/>
      <c r="BZ100" s="295"/>
      <c r="CA100" s="295"/>
      <c r="CB100" s="295"/>
      <c r="CC100" s="296"/>
      <c r="CD100" s="294"/>
      <c r="CE100" s="295"/>
      <c r="CF100" s="295"/>
      <c r="CG100" s="295"/>
      <c r="CH100" s="295"/>
      <c r="CI100" s="296"/>
    </row>
    <row r="101" spans="1:87" ht="18" customHeight="1" x14ac:dyDescent="0.25">
      <c r="A101" s="75"/>
      <c r="B101" s="327"/>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9"/>
      <c r="Z101" s="336"/>
      <c r="AA101" s="337"/>
      <c r="AB101" s="337"/>
      <c r="AC101" s="337"/>
      <c r="AD101" s="338"/>
      <c r="AE101" s="336"/>
      <c r="AF101" s="337"/>
      <c r="AG101" s="337"/>
      <c r="AH101" s="337"/>
      <c r="AI101" s="337"/>
      <c r="AJ101" s="337"/>
      <c r="AK101" s="300" t="s">
        <v>529</v>
      </c>
      <c r="AL101" s="301"/>
      <c r="AM101" s="301"/>
      <c r="AN101" s="301"/>
      <c r="AO101" s="301"/>
      <c r="AP101" s="301"/>
      <c r="AQ101" s="301"/>
      <c r="AR101" s="301"/>
      <c r="AS101" s="301"/>
      <c r="AT101" s="301"/>
      <c r="AU101" s="301"/>
      <c r="AV101" s="301"/>
      <c r="AW101" s="301"/>
      <c r="AX101" s="302"/>
      <c r="AY101" s="407">
        <v>4</v>
      </c>
      <c r="AZ101" s="304"/>
      <c r="BA101" s="304"/>
      <c r="BB101" s="408"/>
      <c r="BC101" s="306">
        <f t="shared" si="8"/>
        <v>4</v>
      </c>
      <c r="BD101" s="307"/>
      <c r="BE101" s="307"/>
      <c r="BF101" s="308"/>
      <c r="BG101" s="309">
        <v>18911</v>
      </c>
      <c r="BH101" s="310"/>
      <c r="BI101" s="310"/>
      <c r="BJ101" s="311"/>
      <c r="BK101" s="312">
        <f t="shared" si="9"/>
        <v>75644</v>
      </c>
      <c r="BL101" s="313"/>
      <c r="BM101" s="313"/>
      <c r="BN101" s="313"/>
      <c r="BO101" s="313"/>
      <c r="BP101" s="314"/>
      <c r="BQ101" s="294"/>
      <c r="BR101" s="295"/>
      <c r="BS101" s="295"/>
      <c r="BT101" s="295"/>
      <c r="BU101" s="295"/>
      <c r="BV101" s="295"/>
      <c r="BW101" s="296"/>
      <c r="BX101" s="294"/>
      <c r="BY101" s="295"/>
      <c r="BZ101" s="295"/>
      <c r="CA101" s="295"/>
      <c r="CB101" s="295"/>
      <c r="CC101" s="296"/>
      <c r="CD101" s="294"/>
      <c r="CE101" s="295"/>
      <c r="CF101" s="295"/>
      <c r="CG101" s="295"/>
      <c r="CH101" s="295"/>
      <c r="CI101" s="296"/>
    </row>
    <row r="102" spans="1:87" ht="18" customHeight="1" x14ac:dyDescent="0.25">
      <c r="A102" s="75"/>
      <c r="B102" s="327"/>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9"/>
      <c r="Z102" s="336"/>
      <c r="AA102" s="337"/>
      <c r="AB102" s="337"/>
      <c r="AC102" s="337"/>
      <c r="AD102" s="338"/>
      <c r="AE102" s="336"/>
      <c r="AF102" s="337"/>
      <c r="AG102" s="337"/>
      <c r="AH102" s="337"/>
      <c r="AI102" s="337"/>
      <c r="AJ102" s="337"/>
      <c r="AK102" s="300" t="s">
        <v>526</v>
      </c>
      <c r="AL102" s="301"/>
      <c r="AM102" s="301"/>
      <c r="AN102" s="301"/>
      <c r="AO102" s="301"/>
      <c r="AP102" s="301"/>
      <c r="AQ102" s="301"/>
      <c r="AR102" s="301"/>
      <c r="AS102" s="301"/>
      <c r="AT102" s="301"/>
      <c r="AU102" s="301"/>
      <c r="AV102" s="301"/>
      <c r="AW102" s="301"/>
      <c r="AX102" s="302"/>
      <c r="AY102" s="407">
        <v>4</v>
      </c>
      <c r="AZ102" s="304"/>
      <c r="BA102" s="304"/>
      <c r="BB102" s="408"/>
      <c r="BC102" s="306">
        <f t="shared" si="8"/>
        <v>4</v>
      </c>
      <c r="BD102" s="307"/>
      <c r="BE102" s="307"/>
      <c r="BF102" s="308"/>
      <c r="BG102" s="309">
        <v>7925</v>
      </c>
      <c r="BH102" s="310"/>
      <c r="BI102" s="310"/>
      <c r="BJ102" s="311"/>
      <c r="BK102" s="312">
        <f t="shared" si="9"/>
        <v>31700</v>
      </c>
      <c r="BL102" s="313"/>
      <c r="BM102" s="313"/>
      <c r="BN102" s="313"/>
      <c r="BO102" s="313"/>
      <c r="BP102" s="314"/>
      <c r="BQ102" s="294"/>
      <c r="BR102" s="295"/>
      <c r="BS102" s="295"/>
      <c r="BT102" s="295"/>
      <c r="BU102" s="295"/>
      <c r="BV102" s="295"/>
      <c r="BW102" s="296"/>
      <c r="BX102" s="294"/>
      <c r="BY102" s="295"/>
      <c r="BZ102" s="295"/>
      <c r="CA102" s="295"/>
      <c r="CB102" s="295"/>
      <c r="CC102" s="296"/>
      <c r="CD102" s="294"/>
      <c r="CE102" s="295"/>
      <c r="CF102" s="295"/>
      <c r="CG102" s="295"/>
      <c r="CH102" s="295"/>
      <c r="CI102" s="296"/>
    </row>
    <row r="103" spans="1:87" ht="18" customHeight="1" x14ac:dyDescent="0.25">
      <c r="A103" s="75"/>
      <c r="B103" s="327"/>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9"/>
      <c r="Z103" s="336"/>
      <c r="AA103" s="337"/>
      <c r="AB103" s="337"/>
      <c r="AC103" s="337"/>
      <c r="AD103" s="338"/>
      <c r="AE103" s="336"/>
      <c r="AF103" s="337"/>
      <c r="AG103" s="337"/>
      <c r="AH103" s="337"/>
      <c r="AI103" s="337"/>
      <c r="AJ103" s="337"/>
      <c r="AK103" s="300" t="s">
        <v>530</v>
      </c>
      <c r="AL103" s="301"/>
      <c r="AM103" s="301"/>
      <c r="AN103" s="301"/>
      <c r="AO103" s="301"/>
      <c r="AP103" s="301"/>
      <c r="AQ103" s="301"/>
      <c r="AR103" s="301"/>
      <c r="AS103" s="301"/>
      <c r="AT103" s="301"/>
      <c r="AU103" s="301"/>
      <c r="AV103" s="301"/>
      <c r="AW103" s="301"/>
      <c r="AX103" s="302"/>
      <c r="AY103" s="407">
        <v>4</v>
      </c>
      <c r="AZ103" s="304"/>
      <c r="BA103" s="304"/>
      <c r="BB103" s="408"/>
      <c r="BC103" s="306">
        <f t="shared" si="8"/>
        <v>4</v>
      </c>
      <c r="BD103" s="307"/>
      <c r="BE103" s="307"/>
      <c r="BF103" s="308"/>
      <c r="BG103" s="309">
        <v>22629</v>
      </c>
      <c r="BH103" s="310"/>
      <c r="BI103" s="310"/>
      <c r="BJ103" s="311"/>
      <c r="BK103" s="312">
        <f t="shared" si="9"/>
        <v>90516</v>
      </c>
      <c r="BL103" s="313"/>
      <c r="BM103" s="313"/>
      <c r="BN103" s="313"/>
      <c r="BO103" s="313"/>
      <c r="BP103" s="314"/>
      <c r="BQ103" s="294"/>
      <c r="BR103" s="295"/>
      <c r="BS103" s="295"/>
      <c r="BT103" s="295"/>
      <c r="BU103" s="295"/>
      <c r="BV103" s="295"/>
      <c r="BW103" s="296"/>
      <c r="BX103" s="294"/>
      <c r="BY103" s="295"/>
      <c r="BZ103" s="295"/>
      <c r="CA103" s="295"/>
      <c r="CB103" s="295"/>
      <c r="CC103" s="296"/>
      <c r="CD103" s="294"/>
      <c r="CE103" s="295"/>
      <c r="CF103" s="295"/>
      <c r="CG103" s="295"/>
      <c r="CH103" s="295"/>
      <c r="CI103" s="296"/>
    </row>
    <row r="104" spans="1:87" ht="18" customHeight="1" x14ac:dyDescent="0.25">
      <c r="A104" s="75"/>
      <c r="B104" s="327"/>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8"/>
      <c r="Y104" s="329"/>
      <c r="Z104" s="336"/>
      <c r="AA104" s="337"/>
      <c r="AB104" s="337"/>
      <c r="AC104" s="337"/>
      <c r="AD104" s="338"/>
      <c r="AE104" s="336"/>
      <c r="AF104" s="337"/>
      <c r="AG104" s="337"/>
      <c r="AH104" s="337"/>
      <c r="AI104" s="337"/>
      <c r="AJ104" s="337"/>
      <c r="AK104" s="300" t="s">
        <v>18</v>
      </c>
      <c r="AL104" s="301"/>
      <c r="AM104" s="301"/>
      <c r="AN104" s="301"/>
      <c r="AO104" s="301"/>
      <c r="AP104" s="301"/>
      <c r="AQ104" s="301"/>
      <c r="AR104" s="301"/>
      <c r="AS104" s="301"/>
      <c r="AT104" s="301"/>
      <c r="AU104" s="301"/>
      <c r="AV104" s="301"/>
      <c r="AW104" s="301"/>
      <c r="AX104" s="302"/>
      <c r="AY104" s="407">
        <v>4</v>
      </c>
      <c r="AZ104" s="304"/>
      <c r="BA104" s="304"/>
      <c r="BB104" s="408"/>
      <c r="BC104" s="306">
        <f t="shared" si="8"/>
        <v>4</v>
      </c>
      <c r="BD104" s="307"/>
      <c r="BE104" s="307"/>
      <c r="BF104" s="308"/>
      <c r="BG104" s="309">
        <v>28961</v>
      </c>
      <c r="BH104" s="310"/>
      <c r="BI104" s="310"/>
      <c r="BJ104" s="311"/>
      <c r="BK104" s="312">
        <f t="shared" si="9"/>
        <v>115844</v>
      </c>
      <c r="BL104" s="313"/>
      <c r="BM104" s="313"/>
      <c r="BN104" s="313"/>
      <c r="BO104" s="313"/>
      <c r="BP104" s="314"/>
      <c r="BQ104" s="294"/>
      <c r="BR104" s="295"/>
      <c r="BS104" s="295"/>
      <c r="BT104" s="295"/>
      <c r="BU104" s="295"/>
      <c r="BV104" s="295"/>
      <c r="BW104" s="296"/>
      <c r="BX104" s="294"/>
      <c r="BY104" s="295"/>
      <c r="BZ104" s="295"/>
      <c r="CA104" s="295"/>
      <c r="CB104" s="295"/>
      <c r="CC104" s="296"/>
      <c r="CD104" s="294"/>
      <c r="CE104" s="295"/>
      <c r="CF104" s="295"/>
      <c r="CG104" s="295"/>
      <c r="CH104" s="295"/>
      <c r="CI104" s="296"/>
    </row>
    <row r="105" spans="1:87" ht="18" customHeight="1" thickBot="1" x14ac:dyDescent="0.3">
      <c r="A105" s="75"/>
      <c r="B105" s="327"/>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9"/>
      <c r="Z105" s="336"/>
      <c r="AA105" s="337"/>
      <c r="AB105" s="337"/>
      <c r="AC105" s="337"/>
      <c r="AD105" s="338"/>
      <c r="AE105" s="336"/>
      <c r="AF105" s="337"/>
      <c r="AG105" s="337"/>
      <c r="AH105" s="337"/>
      <c r="AI105" s="337"/>
      <c r="AJ105" s="337"/>
      <c r="AK105" s="392" t="s">
        <v>37</v>
      </c>
      <c r="AL105" s="393"/>
      <c r="AM105" s="393"/>
      <c r="AN105" s="393"/>
      <c r="AO105" s="393"/>
      <c r="AP105" s="393"/>
      <c r="AQ105" s="393"/>
      <c r="AR105" s="393"/>
      <c r="AS105" s="393"/>
      <c r="AT105" s="393"/>
      <c r="AU105" s="393"/>
      <c r="AV105" s="393"/>
      <c r="AW105" s="393"/>
      <c r="AX105" s="394"/>
      <c r="AY105" s="407">
        <v>4</v>
      </c>
      <c r="AZ105" s="304"/>
      <c r="BA105" s="304"/>
      <c r="BB105" s="408"/>
      <c r="BC105" s="306">
        <f t="shared" si="8"/>
        <v>4</v>
      </c>
      <c r="BD105" s="307"/>
      <c r="BE105" s="307"/>
      <c r="BF105" s="308"/>
      <c r="BG105" s="309">
        <v>11840</v>
      </c>
      <c r="BH105" s="310"/>
      <c r="BI105" s="310"/>
      <c r="BJ105" s="311"/>
      <c r="BK105" s="312">
        <f t="shared" si="9"/>
        <v>47360</v>
      </c>
      <c r="BL105" s="313"/>
      <c r="BM105" s="313"/>
      <c r="BN105" s="313"/>
      <c r="BO105" s="313"/>
      <c r="BP105" s="314"/>
      <c r="BQ105" s="294"/>
      <c r="BR105" s="295"/>
      <c r="BS105" s="295"/>
      <c r="BT105" s="295"/>
      <c r="BU105" s="295"/>
      <c r="BV105" s="295"/>
      <c r="BW105" s="296"/>
      <c r="BX105" s="294"/>
      <c r="BY105" s="295"/>
      <c r="BZ105" s="295"/>
      <c r="CA105" s="295"/>
      <c r="CB105" s="295"/>
      <c r="CC105" s="296"/>
      <c r="CD105" s="294"/>
      <c r="CE105" s="295"/>
      <c r="CF105" s="295"/>
      <c r="CG105" s="295"/>
      <c r="CH105" s="295"/>
      <c r="CI105" s="296"/>
    </row>
    <row r="106" spans="1:87" ht="18" customHeight="1" thickBot="1" x14ac:dyDescent="0.3">
      <c r="A106" s="75"/>
      <c r="B106" s="377"/>
      <c r="C106" s="378"/>
      <c r="D106" s="378"/>
      <c r="E106" s="378"/>
      <c r="F106" s="378"/>
      <c r="G106" s="378"/>
      <c r="H106" s="378"/>
      <c r="I106" s="378"/>
      <c r="J106" s="378"/>
      <c r="K106" s="378"/>
      <c r="L106" s="378"/>
      <c r="M106" s="378"/>
      <c r="N106" s="378"/>
      <c r="O106" s="378"/>
      <c r="P106" s="378"/>
      <c r="Q106" s="378"/>
      <c r="R106" s="378"/>
      <c r="S106" s="378"/>
      <c r="T106" s="378"/>
      <c r="U106" s="378"/>
      <c r="V106" s="378"/>
      <c r="W106" s="378"/>
      <c r="X106" s="378"/>
      <c r="Y106" s="378"/>
      <c r="Z106" s="378"/>
      <c r="AA106" s="378"/>
      <c r="AB106" s="378"/>
      <c r="AC106" s="378"/>
      <c r="AD106" s="378"/>
      <c r="AE106" s="378"/>
      <c r="AF106" s="378"/>
      <c r="AG106" s="378"/>
      <c r="AH106" s="378"/>
      <c r="AI106" s="378"/>
      <c r="AJ106" s="379"/>
      <c r="AK106" s="380" t="s">
        <v>3</v>
      </c>
      <c r="AL106" s="381"/>
      <c r="AM106" s="381"/>
      <c r="AN106" s="381"/>
      <c r="AO106" s="381"/>
      <c r="AP106" s="381"/>
      <c r="AQ106" s="381"/>
      <c r="AR106" s="381"/>
      <c r="AS106" s="381"/>
      <c r="AT106" s="381"/>
      <c r="AU106" s="381"/>
      <c r="AV106" s="381"/>
      <c r="AW106" s="381"/>
      <c r="AX106" s="381"/>
      <c r="AY106" s="382"/>
      <c r="AZ106" s="382"/>
      <c r="BA106" s="382"/>
      <c r="BB106" s="382"/>
      <c r="BC106" s="382"/>
      <c r="BD106" s="382"/>
      <c r="BE106" s="382"/>
      <c r="BF106" s="382"/>
      <c r="BG106" s="382"/>
      <c r="BH106" s="382"/>
      <c r="BI106" s="382"/>
      <c r="BJ106" s="383"/>
      <c r="BK106" s="384">
        <f>SUM(BK95:BK105)</f>
        <v>995944</v>
      </c>
      <c r="BL106" s="385"/>
      <c r="BM106" s="385"/>
      <c r="BN106" s="385"/>
      <c r="BO106" s="385"/>
      <c r="BP106" s="386"/>
      <c r="BQ106" s="387" t="s">
        <v>100</v>
      </c>
      <c r="BR106" s="388"/>
      <c r="BS106" s="388"/>
      <c r="BT106" s="388"/>
      <c r="BU106" s="388"/>
      <c r="BV106" s="388"/>
      <c r="BW106" s="388"/>
      <c r="BX106" s="388"/>
      <c r="BY106" s="388"/>
      <c r="BZ106" s="388"/>
      <c r="CA106" s="388"/>
      <c r="CB106" s="388"/>
      <c r="CC106" s="389"/>
      <c r="CD106" s="390">
        <f>+CD95*AE95</f>
        <v>1289345.8823529412</v>
      </c>
      <c r="CE106" s="390"/>
      <c r="CF106" s="390"/>
      <c r="CG106" s="390"/>
      <c r="CH106" s="390"/>
      <c r="CI106" s="391"/>
    </row>
    <row r="107" spans="1:87" ht="18" customHeight="1" thickBot="1" x14ac:dyDescent="0.3">
      <c r="A107" s="75"/>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c r="BG107" s="78"/>
      <c r="BH107" s="78"/>
      <c r="BI107" s="78"/>
      <c r="BJ107" s="78"/>
      <c r="BK107" s="79"/>
      <c r="BL107" s="79"/>
      <c r="BM107" s="79"/>
      <c r="BN107" s="79"/>
      <c r="BO107" s="79"/>
      <c r="BP107" s="79"/>
      <c r="BQ107" s="79"/>
      <c r="BR107" s="79"/>
      <c r="BS107" s="79"/>
      <c r="BT107" s="79"/>
      <c r="BU107" s="79"/>
      <c r="BV107" s="79"/>
      <c r="BW107" s="79"/>
      <c r="BX107" s="79"/>
      <c r="BY107" s="79"/>
      <c r="BZ107" s="79"/>
      <c r="CA107" s="79"/>
      <c r="CB107" s="79"/>
      <c r="CC107" s="79"/>
      <c r="CD107" s="79"/>
      <c r="CE107" s="79"/>
      <c r="CF107" s="79"/>
      <c r="CG107" s="79"/>
      <c r="CH107" s="79"/>
      <c r="CI107" s="79"/>
    </row>
    <row r="108" spans="1:87" ht="18" customHeight="1" x14ac:dyDescent="0.25">
      <c r="A108" s="75"/>
      <c r="B108" s="348" t="s">
        <v>0</v>
      </c>
      <c r="C108" s="349"/>
      <c r="D108" s="349"/>
      <c r="E108" s="349"/>
      <c r="F108" s="349"/>
      <c r="G108" s="349"/>
      <c r="H108" s="349"/>
      <c r="I108" s="349"/>
      <c r="J108" s="349"/>
      <c r="K108" s="349"/>
      <c r="L108" s="349"/>
      <c r="M108" s="349"/>
      <c r="N108" s="349"/>
      <c r="O108" s="349"/>
      <c r="P108" s="349"/>
      <c r="Q108" s="349"/>
      <c r="R108" s="349"/>
      <c r="S108" s="349"/>
      <c r="T108" s="349"/>
      <c r="U108" s="349"/>
      <c r="V108" s="349"/>
      <c r="W108" s="349"/>
      <c r="X108" s="349"/>
      <c r="Y108" s="350"/>
      <c r="Z108" s="348" t="s">
        <v>80</v>
      </c>
      <c r="AA108" s="349"/>
      <c r="AB108" s="349"/>
      <c r="AC108" s="349"/>
      <c r="AD108" s="350"/>
      <c r="AE108" s="357" t="s">
        <v>79</v>
      </c>
      <c r="AF108" s="358"/>
      <c r="AG108" s="358"/>
      <c r="AH108" s="358"/>
      <c r="AI108" s="358"/>
      <c r="AJ108" s="359"/>
      <c r="AK108" s="357" t="s">
        <v>81</v>
      </c>
      <c r="AL108" s="358"/>
      <c r="AM108" s="358"/>
      <c r="AN108" s="358"/>
      <c r="AO108" s="358"/>
      <c r="AP108" s="358"/>
      <c r="AQ108" s="358"/>
      <c r="AR108" s="358"/>
      <c r="AS108" s="358"/>
      <c r="AT108" s="358"/>
      <c r="AU108" s="358"/>
      <c r="AV108" s="358"/>
      <c r="AW108" s="358"/>
      <c r="AX108" s="359"/>
      <c r="AY108" s="357" t="s">
        <v>1</v>
      </c>
      <c r="AZ108" s="358"/>
      <c r="BA108" s="358"/>
      <c r="BB108" s="359"/>
      <c r="BC108" s="348" t="s">
        <v>104</v>
      </c>
      <c r="BD108" s="349"/>
      <c r="BE108" s="349"/>
      <c r="BF108" s="350"/>
      <c r="BG108" s="366" t="s">
        <v>82</v>
      </c>
      <c r="BH108" s="367"/>
      <c r="BI108" s="367"/>
      <c r="BJ108" s="368"/>
      <c r="BK108" s="315" t="s">
        <v>99</v>
      </c>
      <c r="BL108" s="316"/>
      <c r="BM108" s="316"/>
      <c r="BN108" s="316"/>
      <c r="BO108" s="316"/>
      <c r="BP108" s="317"/>
      <c r="BQ108" s="315" t="s">
        <v>83</v>
      </c>
      <c r="BR108" s="316"/>
      <c r="BS108" s="316"/>
      <c r="BT108" s="316"/>
      <c r="BU108" s="316"/>
      <c r="BV108" s="316"/>
      <c r="BW108" s="317"/>
      <c r="BX108" s="315" t="s">
        <v>84</v>
      </c>
      <c r="BY108" s="316"/>
      <c r="BZ108" s="316"/>
      <c r="CA108" s="316"/>
      <c r="CB108" s="316"/>
      <c r="CC108" s="317"/>
      <c r="CD108" s="315" t="s">
        <v>85</v>
      </c>
      <c r="CE108" s="316"/>
      <c r="CF108" s="316"/>
      <c r="CG108" s="316"/>
      <c r="CH108" s="316"/>
      <c r="CI108" s="317"/>
    </row>
    <row r="109" spans="1:87" ht="18" customHeight="1" x14ac:dyDescent="0.25">
      <c r="A109" s="75"/>
      <c r="B109" s="351"/>
      <c r="C109" s="352"/>
      <c r="D109" s="352"/>
      <c r="E109" s="352"/>
      <c r="F109" s="352"/>
      <c r="G109" s="352"/>
      <c r="H109" s="352"/>
      <c r="I109" s="352"/>
      <c r="J109" s="352"/>
      <c r="K109" s="352"/>
      <c r="L109" s="352"/>
      <c r="M109" s="352"/>
      <c r="N109" s="352"/>
      <c r="O109" s="352"/>
      <c r="P109" s="352"/>
      <c r="Q109" s="352"/>
      <c r="R109" s="352"/>
      <c r="S109" s="352"/>
      <c r="T109" s="352"/>
      <c r="U109" s="352"/>
      <c r="V109" s="352"/>
      <c r="W109" s="352"/>
      <c r="X109" s="352"/>
      <c r="Y109" s="353"/>
      <c r="Z109" s="351"/>
      <c r="AA109" s="352"/>
      <c r="AB109" s="352"/>
      <c r="AC109" s="352"/>
      <c r="AD109" s="353"/>
      <c r="AE109" s="360"/>
      <c r="AF109" s="361"/>
      <c r="AG109" s="361"/>
      <c r="AH109" s="361"/>
      <c r="AI109" s="361"/>
      <c r="AJ109" s="362"/>
      <c r="AK109" s="360"/>
      <c r="AL109" s="361"/>
      <c r="AM109" s="361"/>
      <c r="AN109" s="361"/>
      <c r="AO109" s="361"/>
      <c r="AP109" s="361"/>
      <c r="AQ109" s="361"/>
      <c r="AR109" s="361"/>
      <c r="AS109" s="361"/>
      <c r="AT109" s="361"/>
      <c r="AU109" s="361"/>
      <c r="AV109" s="361"/>
      <c r="AW109" s="361"/>
      <c r="AX109" s="362"/>
      <c r="AY109" s="360"/>
      <c r="AZ109" s="361"/>
      <c r="BA109" s="361"/>
      <c r="BB109" s="362"/>
      <c r="BC109" s="351"/>
      <c r="BD109" s="352"/>
      <c r="BE109" s="352"/>
      <c r="BF109" s="353"/>
      <c r="BG109" s="369"/>
      <c r="BH109" s="370"/>
      <c r="BI109" s="370"/>
      <c r="BJ109" s="371"/>
      <c r="BK109" s="318"/>
      <c r="BL109" s="319"/>
      <c r="BM109" s="319"/>
      <c r="BN109" s="319"/>
      <c r="BO109" s="319"/>
      <c r="BP109" s="320"/>
      <c r="BQ109" s="318"/>
      <c r="BR109" s="319"/>
      <c r="BS109" s="319"/>
      <c r="BT109" s="319"/>
      <c r="BU109" s="319"/>
      <c r="BV109" s="319"/>
      <c r="BW109" s="320"/>
      <c r="BX109" s="318"/>
      <c r="BY109" s="319"/>
      <c r="BZ109" s="319"/>
      <c r="CA109" s="319"/>
      <c r="CB109" s="319"/>
      <c r="CC109" s="320"/>
      <c r="CD109" s="318"/>
      <c r="CE109" s="319"/>
      <c r="CF109" s="319"/>
      <c r="CG109" s="319"/>
      <c r="CH109" s="319"/>
      <c r="CI109" s="320"/>
    </row>
    <row r="110" spans="1:87" ht="18" customHeight="1" thickBot="1" x14ac:dyDescent="0.3">
      <c r="A110" s="75"/>
      <c r="B110" s="354"/>
      <c r="C110" s="355"/>
      <c r="D110" s="355"/>
      <c r="E110" s="355"/>
      <c r="F110" s="355"/>
      <c r="G110" s="355"/>
      <c r="H110" s="355"/>
      <c r="I110" s="355"/>
      <c r="J110" s="355"/>
      <c r="K110" s="355"/>
      <c r="L110" s="355"/>
      <c r="M110" s="355"/>
      <c r="N110" s="355"/>
      <c r="O110" s="355"/>
      <c r="P110" s="355"/>
      <c r="Q110" s="355"/>
      <c r="R110" s="355"/>
      <c r="S110" s="355"/>
      <c r="T110" s="355"/>
      <c r="U110" s="355"/>
      <c r="V110" s="355"/>
      <c r="W110" s="355"/>
      <c r="X110" s="355"/>
      <c r="Y110" s="356"/>
      <c r="Z110" s="354"/>
      <c r="AA110" s="355"/>
      <c r="AB110" s="355"/>
      <c r="AC110" s="355"/>
      <c r="AD110" s="356"/>
      <c r="AE110" s="363"/>
      <c r="AF110" s="364"/>
      <c r="AG110" s="364"/>
      <c r="AH110" s="364"/>
      <c r="AI110" s="364"/>
      <c r="AJ110" s="365"/>
      <c r="AK110" s="360"/>
      <c r="AL110" s="361"/>
      <c r="AM110" s="361"/>
      <c r="AN110" s="361"/>
      <c r="AO110" s="361"/>
      <c r="AP110" s="361"/>
      <c r="AQ110" s="361"/>
      <c r="AR110" s="361"/>
      <c r="AS110" s="361"/>
      <c r="AT110" s="361"/>
      <c r="AU110" s="361"/>
      <c r="AV110" s="361"/>
      <c r="AW110" s="361"/>
      <c r="AX110" s="362"/>
      <c r="AY110" s="360"/>
      <c r="AZ110" s="361"/>
      <c r="BA110" s="361"/>
      <c r="BB110" s="362"/>
      <c r="BC110" s="351"/>
      <c r="BD110" s="352"/>
      <c r="BE110" s="352"/>
      <c r="BF110" s="353"/>
      <c r="BG110" s="369"/>
      <c r="BH110" s="370"/>
      <c r="BI110" s="370"/>
      <c r="BJ110" s="371"/>
      <c r="BK110" s="318"/>
      <c r="BL110" s="319"/>
      <c r="BM110" s="319"/>
      <c r="BN110" s="319"/>
      <c r="BO110" s="319"/>
      <c r="BP110" s="320"/>
      <c r="BQ110" s="321"/>
      <c r="BR110" s="322"/>
      <c r="BS110" s="322"/>
      <c r="BT110" s="322"/>
      <c r="BU110" s="322"/>
      <c r="BV110" s="322"/>
      <c r="BW110" s="323"/>
      <c r="BX110" s="321"/>
      <c r="BY110" s="322"/>
      <c r="BZ110" s="322"/>
      <c r="CA110" s="322"/>
      <c r="CB110" s="322"/>
      <c r="CC110" s="323"/>
      <c r="CD110" s="321"/>
      <c r="CE110" s="322"/>
      <c r="CF110" s="322"/>
      <c r="CG110" s="322"/>
      <c r="CH110" s="322"/>
      <c r="CI110" s="323"/>
    </row>
    <row r="111" spans="1:87" ht="18" customHeight="1" x14ac:dyDescent="0.25">
      <c r="A111" s="75"/>
      <c r="B111" s="324" t="s">
        <v>117</v>
      </c>
      <c r="C111" s="325"/>
      <c r="D111" s="325"/>
      <c r="E111" s="325"/>
      <c r="F111" s="325"/>
      <c r="G111" s="325"/>
      <c r="H111" s="325"/>
      <c r="I111" s="325"/>
      <c r="J111" s="325"/>
      <c r="K111" s="325"/>
      <c r="L111" s="325"/>
      <c r="M111" s="325"/>
      <c r="N111" s="325"/>
      <c r="O111" s="325"/>
      <c r="P111" s="325"/>
      <c r="Q111" s="325"/>
      <c r="R111" s="325"/>
      <c r="S111" s="325"/>
      <c r="T111" s="325"/>
      <c r="U111" s="325"/>
      <c r="V111" s="325"/>
      <c r="W111" s="325"/>
      <c r="X111" s="325"/>
      <c r="Y111" s="326"/>
      <c r="Z111" s="333" t="s">
        <v>432</v>
      </c>
      <c r="AA111" s="334"/>
      <c r="AB111" s="334"/>
      <c r="AC111" s="334"/>
      <c r="AD111" s="335"/>
      <c r="AE111" s="333">
        <v>6</v>
      </c>
      <c r="AF111" s="334"/>
      <c r="AG111" s="334"/>
      <c r="AH111" s="334"/>
      <c r="AI111" s="334"/>
      <c r="AJ111" s="334"/>
      <c r="AK111" s="342" t="s">
        <v>41</v>
      </c>
      <c r="AL111" s="343"/>
      <c r="AM111" s="343"/>
      <c r="AN111" s="343"/>
      <c r="AO111" s="343"/>
      <c r="AP111" s="343"/>
      <c r="AQ111" s="343"/>
      <c r="AR111" s="343"/>
      <c r="AS111" s="343"/>
      <c r="AT111" s="343"/>
      <c r="AU111" s="343"/>
      <c r="AV111" s="343"/>
      <c r="AW111" s="343"/>
      <c r="AX111" s="344"/>
      <c r="AY111" s="409">
        <v>0.25</v>
      </c>
      <c r="AZ111" s="346"/>
      <c r="BA111" s="346"/>
      <c r="BB111" s="410"/>
      <c r="BC111" s="345">
        <f>+$AE$111*AY111</f>
        <v>1.5</v>
      </c>
      <c r="BD111" s="346"/>
      <c r="BE111" s="346"/>
      <c r="BF111" s="347"/>
      <c r="BG111" s="285">
        <v>22629</v>
      </c>
      <c r="BH111" s="286"/>
      <c r="BI111" s="286"/>
      <c r="BJ111" s="287"/>
      <c r="BK111" s="288">
        <f>+AY111*BG111</f>
        <v>5657.25</v>
      </c>
      <c r="BL111" s="289"/>
      <c r="BM111" s="289"/>
      <c r="BN111" s="289"/>
      <c r="BO111" s="289"/>
      <c r="BP111" s="290"/>
      <c r="BQ111" s="291">
        <v>1000</v>
      </c>
      <c r="BR111" s="292"/>
      <c r="BS111" s="292"/>
      <c r="BT111" s="292"/>
      <c r="BU111" s="292"/>
      <c r="BV111" s="292"/>
      <c r="BW111" s="293"/>
      <c r="BX111" s="291">
        <f>+(((BK122+BQ111)*15)/85)</f>
        <v>11161.14705882353</v>
      </c>
      <c r="BY111" s="292"/>
      <c r="BZ111" s="292"/>
      <c r="CA111" s="292"/>
      <c r="CB111" s="292"/>
      <c r="CC111" s="293"/>
      <c r="CD111" s="291">
        <f>+BK122+BQ111+BX111</f>
        <v>74407.647058823524</v>
      </c>
      <c r="CE111" s="292"/>
      <c r="CF111" s="292"/>
      <c r="CG111" s="292"/>
      <c r="CH111" s="292"/>
      <c r="CI111" s="293"/>
    </row>
    <row r="112" spans="1:87" ht="18" customHeight="1" x14ac:dyDescent="0.25">
      <c r="A112" s="75"/>
      <c r="B112" s="327"/>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9"/>
      <c r="Z112" s="336"/>
      <c r="AA112" s="337"/>
      <c r="AB112" s="337"/>
      <c r="AC112" s="337"/>
      <c r="AD112" s="338"/>
      <c r="AE112" s="336"/>
      <c r="AF112" s="337"/>
      <c r="AG112" s="337"/>
      <c r="AH112" s="337"/>
      <c r="AI112" s="337"/>
      <c r="AJ112" s="337"/>
      <c r="AK112" s="300" t="s">
        <v>23</v>
      </c>
      <c r="AL112" s="301"/>
      <c r="AM112" s="301"/>
      <c r="AN112" s="301"/>
      <c r="AO112" s="301"/>
      <c r="AP112" s="301"/>
      <c r="AQ112" s="301"/>
      <c r="AR112" s="301"/>
      <c r="AS112" s="301"/>
      <c r="AT112" s="301"/>
      <c r="AU112" s="301"/>
      <c r="AV112" s="301"/>
      <c r="AW112" s="301"/>
      <c r="AX112" s="302"/>
      <c r="AY112" s="407">
        <v>0.25</v>
      </c>
      <c r="AZ112" s="304"/>
      <c r="BA112" s="304"/>
      <c r="BB112" s="408"/>
      <c r="BC112" s="306">
        <f t="shared" ref="BC112:BC121" si="10">+$AE$111*AY112</f>
        <v>1.5</v>
      </c>
      <c r="BD112" s="307"/>
      <c r="BE112" s="307"/>
      <c r="BF112" s="308"/>
      <c r="BG112" s="309">
        <v>7925</v>
      </c>
      <c r="BH112" s="310"/>
      <c r="BI112" s="310"/>
      <c r="BJ112" s="311"/>
      <c r="BK112" s="312">
        <f t="shared" ref="BK112:BK121" si="11">+AY112*BG112</f>
        <v>1981.25</v>
      </c>
      <c r="BL112" s="313"/>
      <c r="BM112" s="313"/>
      <c r="BN112" s="313"/>
      <c r="BO112" s="313"/>
      <c r="BP112" s="314"/>
      <c r="BQ112" s="294"/>
      <c r="BR112" s="295"/>
      <c r="BS112" s="295"/>
      <c r="BT112" s="295"/>
      <c r="BU112" s="295"/>
      <c r="BV112" s="295"/>
      <c r="BW112" s="296"/>
      <c r="BX112" s="294"/>
      <c r="BY112" s="295"/>
      <c r="BZ112" s="295"/>
      <c r="CA112" s="295"/>
      <c r="CB112" s="295"/>
      <c r="CC112" s="296"/>
      <c r="CD112" s="294"/>
      <c r="CE112" s="295"/>
      <c r="CF112" s="295"/>
      <c r="CG112" s="295"/>
      <c r="CH112" s="295"/>
      <c r="CI112" s="296"/>
    </row>
    <row r="113" spans="1:87" ht="18" customHeight="1" x14ac:dyDescent="0.25">
      <c r="A113" s="75"/>
      <c r="B113" s="327"/>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9"/>
      <c r="Z113" s="336"/>
      <c r="AA113" s="337"/>
      <c r="AB113" s="337"/>
      <c r="AC113" s="337"/>
      <c r="AD113" s="338"/>
      <c r="AE113" s="336"/>
      <c r="AF113" s="337"/>
      <c r="AG113" s="337"/>
      <c r="AH113" s="337"/>
      <c r="AI113" s="337"/>
      <c r="AJ113" s="337"/>
      <c r="AK113" s="300" t="s">
        <v>527</v>
      </c>
      <c r="AL113" s="301"/>
      <c r="AM113" s="301"/>
      <c r="AN113" s="301"/>
      <c r="AO113" s="301"/>
      <c r="AP113" s="301"/>
      <c r="AQ113" s="301"/>
      <c r="AR113" s="301"/>
      <c r="AS113" s="301"/>
      <c r="AT113" s="301"/>
      <c r="AU113" s="301"/>
      <c r="AV113" s="301"/>
      <c r="AW113" s="301"/>
      <c r="AX113" s="302"/>
      <c r="AY113" s="407">
        <v>0.5</v>
      </c>
      <c r="AZ113" s="304"/>
      <c r="BA113" s="304"/>
      <c r="BB113" s="408"/>
      <c r="BC113" s="306">
        <f t="shared" si="10"/>
        <v>3</v>
      </c>
      <c r="BD113" s="307"/>
      <c r="BE113" s="307"/>
      <c r="BF113" s="308"/>
      <c r="BG113" s="309">
        <v>18911</v>
      </c>
      <c r="BH113" s="310"/>
      <c r="BI113" s="310"/>
      <c r="BJ113" s="311"/>
      <c r="BK113" s="312">
        <f t="shared" si="11"/>
        <v>9455.5</v>
      </c>
      <c r="BL113" s="313"/>
      <c r="BM113" s="313"/>
      <c r="BN113" s="313"/>
      <c r="BO113" s="313"/>
      <c r="BP113" s="314"/>
      <c r="BQ113" s="294"/>
      <c r="BR113" s="295"/>
      <c r="BS113" s="295"/>
      <c r="BT113" s="295"/>
      <c r="BU113" s="295"/>
      <c r="BV113" s="295"/>
      <c r="BW113" s="296"/>
      <c r="BX113" s="294"/>
      <c r="BY113" s="295"/>
      <c r="BZ113" s="295"/>
      <c r="CA113" s="295"/>
      <c r="CB113" s="295"/>
      <c r="CC113" s="296"/>
      <c r="CD113" s="294"/>
      <c r="CE113" s="295"/>
      <c r="CF113" s="295"/>
      <c r="CG113" s="295"/>
      <c r="CH113" s="295"/>
      <c r="CI113" s="296"/>
    </row>
    <row r="114" spans="1:87" ht="18" customHeight="1" x14ac:dyDescent="0.25">
      <c r="A114" s="75"/>
      <c r="B114" s="327"/>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9"/>
      <c r="Z114" s="336"/>
      <c r="AA114" s="337"/>
      <c r="AB114" s="337"/>
      <c r="AC114" s="337"/>
      <c r="AD114" s="338"/>
      <c r="AE114" s="336"/>
      <c r="AF114" s="337"/>
      <c r="AG114" s="337"/>
      <c r="AH114" s="337"/>
      <c r="AI114" s="337"/>
      <c r="AJ114" s="337"/>
      <c r="AK114" s="300" t="s">
        <v>13</v>
      </c>
      <c r="AL114" s="301"/>
      <c r="AM114" s="301"/>
      <c r="AN114" s="301"/>
      <c r="AO114" s="301"/>
      <c r="AP114" s="301"/>
      <c r="AQ114" s="301"/>
      <c r="AR114" s="301"/>
      <c r="AS114" s="301"/>
      <c r="AT114" s="301"/>
      <c r="AU114" s="301"/>
      <c r="AV114" s="301"/>
      <c r="AW114" s="301"/>
      <c r="AX114" s="302"/>
      <c r="AY114" s="407">
        <v>0.25</v>
      </c>
      <c r="AZ114" s="304"/>
      <c r="BA114" s="304"/>
      <c r="BB114" s="408"/>
      <c r="BC114" s="306">
        <f t="shared" si="10"/>
        <v>1.5</v>
      </c>
      <c r="BD114" s="307"/>
      <c r="BE114" s="307"/>
      <c r="BF114" s="308"/>
      <c r="BG114" s="309">
        <v>40826</v>
      </c>
      <c r="BH114" s="310"/>
      <c r="BI114" s="310"/>
      <c r="BJ114" s="311"/>
      <c r="BK114" s="312">
        <f t="shared" si="11"/>
        <v>10206.5</v>
      </c>
      <c r="BL114" s="313"/>
      <c r="BM114" s="313"/>
      <c r="BN114" s="313"/>
      <c r="BO114" s="313"/>
      <c r="BP114" s="314"/>
      <c r="BQ114" s="294"/>
      <c r="BR114" s="295"/>
      <c r="BS114" s="295"/>
      <c r="BT114" s="295"/>
      <c r="BU114" s="295"/>
      <c r="BV114" s="295"/>
      <c r="BW114" s="296"/>
      <c r="BX114" s="294"/>
      <c r="BY114" s="295"/>
      <c r="BZ114" s="295"/>
      <c r="CA114" s="295"/>
      <c r="CB114" s="295"/>
      <c r="CC114" s="296"/>
      <c r="CD114" s="294"/>
      <c r="CE114" s="295"/>
      <c r="CF114" s="295"/>
      <c r="CG114" s="295"/>
      <c r="CH114" s="295"/>
      <c r="CI114" s="296"/>
    </row>
    <row r="115" spans="1:87" ht="18" customHeight="1" x14ac:dyDescent="0.25">
      <c r="A115" s="75"/>
      <c r="B115" s="327"/>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9"/>
      <c r="Z115" s="336"/>
      <c r="AA115" s="337"/>
      <c r="AB115" s="337"/>
      <c r="AC115" s="337"/>
      <c r="AD115" s="338"/>
      <c r="AE115" s="336"/>
      <c r="AF115" s="337"/>
      <c r="AG115" s="337"/>
      <c r="AH115" s="337"/>
      <c r="AI115" s="337"/>
      <c r="AJ115" s="337"/>
      <c r="AK115" s="300" t="s">
        <v>40</v>
      </c>
      <c r="AL115" s="301"/>
      <c r="AM115" s="301"/>
      <c r="AN115" s="301"/>
      <c r="AO115" s="301"/>
      <c r="AP115" s="301"/>
      <c r="AQ115" s="301"/>
      <c r="AR115" s="301"/>
      <c r="AS115" s="301"/>
      <c r="AT115" s="301"/>
      <c r="AU115" s="301"/>
      <c r="AV115" s="301"/>
      <c r="AW115" s="301"/>
      <c r="AX115" s="302"/>
      <c r="AY115" s="407">
        <v>0.25</v>
      </c>
      <c r="AZ115" s="304"/>
      <c r="BA115" s="304"/>
      <c r="BB115" s="408"/>
      <c r="BC115" s="306">
        <f t="shared" si="10"/>
        <v>1.5</v>
      </c>
      <c r="BD115" s="307"/>
      <c r="BE115" s="307"/>
      <c r="BF115" s="308"/>
      <c r="BG115" s="309">
        <v>26988</v>
      </c>
      <c r="BH115" s="310"/>
      <c r="BI115" s="310"/>
      <c r="BJ115" s="311"/>
      <c r="BK115" s="312">
        <f t="shared" si="11"/>
        <v>6747</v>
      </c>
      <c r="BL115" s="313"/>
      <c r="BM115" s="313"/>
      <c r="BN115" s="313"/>
      <c r="BO115" s="313"/>
      <c r="BP115" s="314"/>
      <c r="BQ115" s="294"/>
      <c r="BR115" s="295"/>
      <c r="BS115" s="295"/>
      <c r="BT115" s="295"/>
      <c r="BU115" s="295"/>
      <c r="BV115" s="295"/>
      <c r="BW115" s="296"/>
      <c r="BX115" s="294"/>
      <c r="BY115" s="295"/>
      <c r="BZ115" s="295"/>
      <c r="CA115" s="295"/>
      <c r="CB115" s="295"/>
      <c r="CC115" s="296"/>
      <c r="CD115" s="294"/>
      <c r="CE115" s="295"/>
      <c r="CF115" s="295"/>
      <c r="CG115" s="295"/>
      <c r="CH115" s="295"/>
      <c r="CI115" s="296"/>
    </row>
    <row r="116" spans="1:87" ht="18" customHeight="1" x14ac:dyDescent="0.25">
      <c r="A116" s="75"/>
      <c r="B116" s="327"/>
      <c r="C116" s="328"/>
      <c r="D116" s="328"/>
      <c r="E116" s="328"/>
      <c r="F116" s="328"/>
      <c r="G116" s="328"/>
      <c r="H116" s="328"/>
      <c r="I116" s="328"/>
      <c r="J116" s="328"/>
      <c r="K116" s="328"/>
      <c r="L116" s="328"/>
      <c r="M116" s="328"/>
      <c r="N116" s="328"/>
      <c r="O116" s="328"/>
      <c r="P116" s="328"/>
      <c r="Q116" s="328"/>
      <c r="R116" s="328"/>
      <c r="S116" s="328"/>
      <c r="T116" s="328"/>
      <c r="U116" s="328"/>
      <c r="V116" s="328"/>
      <c r="W116" s="328"/>
      <c r="X116" s="328"/>
      <c r="Y116" s="329"/>
      <c r="Z116" s="336"/>
      <c r="AA116" s="337"/>
      <c r="AB116" s="337"/>
      <c r="AC116" s="337"/>
      <c r="AD116" s="338"/>
      <c r="AE116" s="336"/>
      <c r="AF116" s="337"/>
      <c r="AG116" s="337"/>
      <c r="AH116" s="337"/>
      <c r="AI116" s="337"/>
      <c r="AJ116" s="337"/>
      <c r="AK116" s="300" t="s">
        <v>528</v>
      </c>
      <c r="AL116" s="301"/>
      <c r="AM116" s="301"/>
      <c r="AN116" s="301"/>
      <c r="AO116" s="301"/>
      <c r="AP116" s="301"/>
      <c r="AQ116" s="301"/>
      <c r="AR116" s="301"/>
      <c r="AS116" s="301"/>
      <c r="AT116" s="301"/>
      <c r="AU116" s="301"/>
      <c r="AV116" s="301"/>
      <c r="AW116" s="301"/>
      <c r="AX116" s="302"/>
      <c r="AY116" s="407">
        <v>0.25</v>
      </c>
      <c r="AZ116" s="304"/>
      <c r="BA116" s="304"/>
      <c r="BB116" s="408"/>
      <c r="BC116" s="306">
        <f t="shared" si="10"/>
        <v>1.5</v>
      </c>
      <c r="BD116" s="307"/>
      <c r="BE116" s="307"/>
      <c r="BF116" s="308"/>
      <c r="BG116" s="309">
        <v>22530</v>
      </c>
      <c r="BH116" s="310"/>
      <c r="BI116" s="310"/>
      <c r="BJ116" s="311"/>
      <c r="BK116" s="312">
        <f t="shared" si="11"/>
        <v>5632.5</v>
      </c>
      <c r="BL116" s="313"/>
      <c r="BM116" s="313"/>
      <c r="BN116" s="313"/>
      <c r="BO116" s="313"/>
      <c r="BP116" s="314"/>
      <c r="BQ116" s="294"/>
      <c r="BR116" s="295"/>
      <c r="BS116" s="295"/>
      <c r="BT116" s="295"/>
      <c r="BU116" s="295"/>
      <c r="BV116" s="295"/>
      <c r="BW116" s="296"/>
      <c r="BX116" s="294"/>
      <c r="BY116" s="295"/>
      <c r="BZ116" s="295"/>
      <c r="CA116" s="295"/>
      <c r="CB116" s="295"/>
      <c r="CC116" s="296"/>
      <c r="CD116" s="294"/>
      <c r="CE116" s="295"/>
      <c r="CF116" s="295"/>
      <c r="CG116" s="295"/>
      <c r="CH116" s="295"/>
      <c r="CI116" s="296"/>
    </row>
    <row r="117" spans="1:87" ht="18" customHeight="1" x14ac:dyDescent="0.25">
      <c r="A117" s="75"/>
      <c r="B117" s="327"/>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9"/>
      <c r="Z117" s="336"/>
      <c r="AA117" s="337"/>
      <c r="AB117" s="337"/>
      <c r="AC117" s="337"/>
      <c r="AD117" s="338"/>
      <c r="AE117" s="336"/>
      <c r="AF117" s="337"/>
      <c r="AG117" s="337"/>
      <c r="AH117" s="337"/>
      <c r="AI117" s="337"/>
      <c r="AJ117" s="337"/>
      <c r="AK117" s="300" t="s">
        <v>529</v>
      </c>
      <c r="AL117" s="301"/>
      <c r="AM117" s="301"/>
      <c r="AN117" s="301"/>
      <c r="AO117" s="301"/>
      <c r="AP117" s="301"/>
      <c r="AQ117" s="301"/>
      <c r="AR117" s="301"/>
      <c r="AS117" s="301"/>
      <c r="AT117" s="301"/>
      <c r="AU117" s="301"/>
      <c r="AV117" s="301"/>
      <c r="AW117" s="301"/>
      <c r="AX117" s="302"/>
      <c r="AY117" s="407">
        <v>0.25</v>
      </c>
      <c r="AZ117" s="304"/>
      <c r="BA117" s="304"/>
      <c r="BB117" s="408"/>
      <c r="BC117" s="306">
        <f t="shared" si="10"/>
        <v>1.5</v>
      </c>
      <c r="BD117" s="307"/>
      <c r="BE117" s="307"/>
      <c r="BF117" s="308"/>
      <c r="BG117" s="309">
        <v>18911</v>
      </c>
      <c r="BH117" s="310"/>
      <c r="BI117" s="310"/>
      <c r="BJ117" s="311"/>
      <c r="BK117" s="312">
        <f t="shared" si="11"/>
        <v>4727.75</v>
      </c>
      <c r="BL117" s="313"/>
      <c r="BM117" s="313"/>
      <c r="BN117" s="313"/>
      <c r="BO117" s="313"/>
      <c r="BP117" s="314"/>
      <c r="BQ117" s="294"/>
      <c r="BR117" s="295"/>
      <c r="BS117" s="295"/>
      <c r="BT117" s="295"/>
      <c r="BU117" s="295"/>
      <c r="BV117" s="295"/>
      <c r="BW117" s="296"/>
      <c r="BX117" s="294"/>
      <c r="BY117" s="295"/>
      <c r="BZ117" s="295"/>
      <c r="CA117" s="295"/>
      <c r="CB117" s="295"/>
      <c r="CC117" s="296"/>
      <c r="CD117" s="294"/>
      <c r="CE117" s="295"/>
      <c r="CF117" s="295"/>
      <c r="CG117" s="295"/>
      <c r="CH117" s="295"/>
      <c r="CI117" s="296"/>
    </row>
    <row r="118" spans="1:87" ht="18" customHeight="1" x14ac:dyDescent="0.25">
      <c r="A118" s="75"/>
      <c r="B118" s="327"/>
      <c r="C118" s="328"/>
      <c r="D118" s="328"/>
      <c r="E118" s="328"/>
      <c r="F118" s="328"/>
      <c r="G118" s="328"/>
      <c r="H118" s="328"/>
      <c r="I118" s="328"/>
      <c r="J118" s="328"/>
      <c r="K118" s="328"/>
      <c r="L118" s="328"/>
      <c r="M118" s="328"/>
      <c r="N118" s="328"/>
      <c r="O118" s="328"/>
      <c r="P118" s="328"/>
      <c r="Q118" s="328"/>
      <c r="R118" s="328"/>
      <c r="S118" s="328"/>
      <c r="T118" s="328"/>
      <c r="U118" s="328"/>
      <c r="V118" s="328"/>
      <c r="W118" s="328"/>
      <c r="X118" s="328"/>
      <c r="Y118" s="329"/>
      <c r="Z118" s="336"/>
      <c r="AA118" s="337"/>
      <c r="AB118" s="337"/>
      <c r="AC118" s="337"/>
      <c r="AD118" s="338"/>
      <c r="AE118" s="336"/>
      <c r="AF118" s="337"/>
      <c r="AG118" s="337"/>
      <c r="AH118" s="337"/>
      <c r="AI118" s="337"/>
      <c r="AJ118" s="337"/>
      <c r="AK118" s="300" t="s">
        <v>526</v>
      </c>
      <c r="AL118" s="301"/>
      <c r="AM118" s="301"/>
      <c r="AN118" s="301"/>
      <c r="AO118" s="301"/>
      <c r="AP118" s="301"/>
      <c r="AQ118" s="301"/>
      <c r="AR118" s="301"/>
      <c r="AS118" s="301"/>
      <c r="AT118" s="301"/>
      <c r="AU118" s="301"/>
      <c r="AV118" s="301"/>
      <c r="AW118" s="301"/>
      <c r="AX118" s="302"/>
      <c r="AY118" s="407">
        <v>0.25</v>
      </c>
      <c r="AZ118" s="304"/>
      <c r="BA118" s="304"/>
      <c r="BB118" s="408"/>
      <c r="BC118" s="306">
        <f t="shared" si="10"/>
        <v>1.5</v>
      </c>
      <c r="BD118" s="307"/>
      <c r="BE118" s="307"/>
      <c r="BF118" s="308"/>
      <c r="BG118" s="309">
        <v>7925</v>
      </c>
      <c r="BH118" s="310"/>
      <c r="BI118" s="310"/>
      <c r="BJ118" s="311"/>
      <c r="BK118" s="312">
        <f t="shared" si="11"/>
        <v>1981.25</v>
      </c>
      <c r="BL118" s="313"/>
      <c r="BM118" s="313"/>
      <c r="BN118" s="313"/>
      <c r="BO118" s="313"/>
      <c r="BP118" s="314"/>
      <c r="BQ118" s="294"/>
      <c r="BR118" s="295"/>
      <c r="BS118" s="295"/>
      <c r="BT118" s="295"/>
      <c r="BU118" s="295"/>
      <c r="BV118" s="295"/>
      <c r="BW118" s="296"/>
      <c r="BX118" s="294"/>
      <c r="BY118" s="295"/>
      <c r="BZ118" s="295"/>
      <c r="CA118" s="295"/>
      <c r="CB118" s="295"/>
      <c r="CC118" s="296"/>
      <c r="CD118" s="294"/>
      <c r="CE118" s="295"/>
      <c r="CF118" s="295"/>
      <c r="CG118" s="295"/>
      <c r="CH118" s="295"/>
      <c r="CI118" s="296"/>
    </row>
    <row r="119" spans="1:87" ht="18" customHeight="1" x14ac:dyDescent="0.25">
      <c r="A119" s="75"/>
      <c r="B119" s="327"/>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9"/>
      <c r="Z119" s="336"/>
      <c r="AA119" s="337"/>
      <c r="AB119" s="337"/>
      <c r="AC119" s="337"/>
      <c r="AD119" s="338"/>
      <c r="AE119" s="336"/>
      <c r="AF119" s="337"/>
      <c r="AG119" s="337"/>
      <c r="AH119" s="337"/>
      <c r="AI119" s="337"/>
      <c r="AJ119" s="337"/>
      <c r="AK119" s="300" t="s">
        <v>530</v>
      </c>
      <c r="AL119" s="301"/>
      <c r="AM119" s="301"/>
      <c r="AN119" s="301"/>
      <c r="AO119" s="301"/>
      <c r="AP119" s="301"/>
      <c r="AQ119" s="301"/>
      <c r="AR119" s="301"/>
      <c r="AS119" s="301"/>
      <c r="AT119" s="301"/>
      <c r="AU119" s="301"/>
      <c r="AV119" s="301"/>
      <c r="AW119" s="301"/>
      <c r="AX119" s="302"/>
      <c r="AY119" s="407">
        <v>0.25</v>
      </c>
      <c r="AZ119" s="304"/>
      <c r="BA119" s="304"/>
      <c r="BB119" s="408"/>
      <c r="BC119" s="306">
        <f t="shared" si="10"/>
        <v>1.5</v>
      </c>
      <c r="BD119" s="307"/>
      <c r="BE119" s="307"/>
      <c r="BF119" s="308"/>
      <c r="BG119" s="309">
        <v>22629</v>
      </c>
      <c r="BH119" s="310"/>
      <c r="BI119" s="310"/>
      <c r="BJ119" s="311"/>
      <c r="BK119" s="312">
        <f t="shared" si="11"/>
        <v>5657.25</v>
      </c>
      <c r="BL119" s="313"/>
      <c r="BM119" s="313"/>
      <c r="BN119" s="313"/>
      <c r="BO119" s="313"/>
      <c r="BP119" s="314"/>
      <c r="BQ119" s="294"/>
      <c r="BR119" s="295"/>
      <c r="BS119" s="295"/>
      <c r="BT119" s="295"/>
      <c r="BU119" s="295"/>
      <c r="BV119" s="295"/>
      <c r="BW119" s="296"/>
      <c r="BX119" s="294"/>
      <c r="BY119" s="295"/>
      <c r="BZ119" s="295"/>
      <c r="CA119" s="295"/>
      <c r="CB119" s="295"/>
      <c r="CC119" s="296"/>
      <c r="CD119" s="294"/>
      <c r="CE119" s="295"/>
      <c r="CF119" s="295"/>
      <c r="CG119" s="295"/>
      <c r="CH119" s="295"/>
      <c r="CI119" s="296"/>
    </row>
    <row r="120" spans="1:87" ht="18" customHeight="1" x14ac:dyDescent="0.25">
      <c r="A120" s="75"/>
      <c r="B120" s="327"/>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9"/>
      <c r="Z120" s="336"/>
      <c r="AA120" s="337"/>
      <c r="AB120" s="337"/>
      <c r="AC120" s="337"/>
      <c r="AD120" s="338"/>
      <c r="AE120" s="336"/>
      <c r="AF120" s="337"/>
      <c r="AG120" s="337"/>
      <c r="AH120" s="337"/>
      <c r="AI120" s="337"/>
      <c r="AJ120" s="337"/>
      <c r="AK120" s="300" t="s">
        <v>18</v>
      </c>
      <c r="AL120" s="301"/>
      <c r="AM120" s="301"/>
      <c r="AN120" s="301"/>
      <c r="AO120" s="301"/>
      <c r="AP120" s="301"/>
      <c r="AQ120" s="301"/>
      <c r="AR120" s="301"/>
      <c r="AS120" s="301"/>
      <c r="AT120" s="301"/>
      <c r="AU120" s="301"/>
      <c r="AV120" s="301"/>
      <c r="AW120" s="301"/>
      <c r="AX120" s="302"/>
      <c r="AY120" s="407">
        <v>0.25</v>
      </c>
      <c r="AZ120" s="304"/>
      <c r="BA120" s="304"/>
      <c r="BB120" s="408"/>
      <c r="BC120" s="306">
        <f t="shared" si="10"/>
        <v>1.5</v>
      </c>
      <c r="BD120" s="307"/>
      <c r="BE120" s="307"/>
      <c r="BF120" s="308"/>
      <c r="BG120" s="309">
        <v>28961</v>
      </c>
      <c r="BH120" s="310"/>
      <c r="BI120" s="310"/>
      <c r="BJ120" s="311"/>
      <c r="BK120" s="312">
        <f t="shared" si="11"/>
        <v>7240.25</v>
      </c>
      <c r="BL120" s="313"/>
      <c r="BM120" s="313"/>
      <c r="BN120" s="313"/>
      <c r="BO120" s="313"/>
      <c r="BP120" s="314"/>
      <c r="BQ120" s="294"/>
      <c r="BR120" s="295"/>
      <c r="BS120" s="295"/>
      <c r="BT120" s="295"/>
      <c r="BU120" s="295"/>
      <c r="BV120" s="295"/>
      <c r="BW120" s="296"/>
      <c r="BX120" s="294"/>
      <c r="BY120" s="295"/>
      <c r="BZ120" s="295"/>
      <c r="CA120" s="295"/>
      <c r="CB120" s="295"/>
      <c r="CC120" s="296"/>
      <c r="CD120" s="294"/>
      <c r="CE120" s="295"/>
      <c r="CF120" s="295"/>
      <c r="CG120" s="295"/>
      <c r="CH120" s="295"/>
      <c r="CI120" s="296"/>
    </row>
    <row r="121" spans="1:87" ht="18" customHeight="1" thickBot="1" x14ac:dyDescent="0.3">
      <c r="A121" s="75"/>
      <c r="B121" s="327"/>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9"/>
      <c r="Z121" s="336"/>
      <c r="AA121" s="337"/>
      <c r="AB121" s="337"/>
      <c r="AC121" s="337"/>
      <c r="AD121" s="338"/>
      <c r="AE121" s="336"/>
      <c r="AF121" s="337"/>
      <c r="AG121" s="337"/>
      <c r="AH121" s="337"/>
      <c r="AI121" s="337"/>
      <c r="AJ121" s="337"/>
      <c r="AK121" s="392" t="s">
        <v>37</v>
      </c>
      <c r="AL121" s="393"/>
      <c r="AM121" s="393"/>
      <c r="AN121" s="393"/>
      <c r="AO121" s="393"/>
      <c r="AP121" s="393"/>
      <c r="AQ121" s="393"/>
      <c r="AR121" s="393"/>
      <c r="AS121" s="393"/>
      <c r="AT121" s="393"/>
      <c r="AU121" s="393"/>
      <c r="AV121" s="393"/>
      <c r="AW121" s="393"/>
      <c r="AX121" s="394"/>
      <c r="AY121" s="407">
        <v>0.25</v>
      </c>
      <c r="AZ121" s="304"/>
      <c r="BA121" s="304"/>
      <c r="BB121" s="408"/>
      <c r="BC121" s="306">
        <f t="shared" si="10"/>
        <v>1.5</v>
      </c>
      <c r="BD121" s="307"/>
      <c r="BE121" s="307"/>
      <c r="BF121" s="308"/>
      <c r="BG121" s="309">
        <v>11840</v>
      </c>
      <c r="BH121" s="310"/>
      <c r="BI121" s="310"/>
      <c r="BJ121" s="311"/>
      <c r="BK121" s="312">
        <f t="shared" si="11"/>
        <v>2960</v>
      </c>
      <c r="BL121" s="313"/>
      <c r="BM121" s="313"/>
      <c r="BN121" s="313"/>
      <c r="BO121" s="313"/>
      <c r="BP121" s="314"/>
      <c r="BQ121" s="294"/>
      <c r="BR121" s="295"/>
      <c r="BS121" s="295"/>
      <c r="BT121" s="295"/>
      <c r="BU121" s="295"/>
      <c r="BV121" s="295"/>
      <c r="BW121" s="296"/>
      <c r="BX121" s="294"/>
      <c r="BY121" s="295"/>
      <c r="BZ121" s="295"/>
      <c r="CA121" s="295"/>
      <c r="CB121" s="295"/>
      <c r="CC121" s="296"/>
      <c r="CD121" s="294"/>
      <c r="CE121" s="295"/>
      <c r="CF121" s="295"/>
      <c r="CG121" s="295"/>
      <c r="CH121" s="295"/>
      <c r="CI121" s="296"/>
    </row>
    <row r="122" spans="1:87" ht="18" customHeight="1" thickBot="1" x14ac:dyDescent="0.3">
      <c r="A122" s="75"/>
      <c r="B122" s="377"/>
      <c r="C122" s="378"/>
      <c r="D122" s="378"/>
      <c r="E122" s="378"/>
      <c r="F122" s="378"/>
      <c r="G122" s="378"/>
      <c r="H122" s="378"/>
      <c r="I122" s="378"/>
      <c r="J122" s="378"/>
      <c r="K122" s="378"/>
      <c r="L122" s="378"/>
      <c r="M122" s="378"/>
      <c r="N122" s="378"/>
      <c r="O122" s="378"/>
      <c r="P122" s="378"/>
      <c r="Q122" s="378"/>
      <c r="R122" s="378"/>
      <c r="S122" s="378"/>
      <c r="T122" s="378"/>
      <c r="U122" s="378"/>
      <c r="V122" s="378"/>
      <c r="W122" s="378"/>
      <c r="X122" s="378"/>
      <c r="Y122" s="378"/>
      <c r="Z122" s="378"/>
      <c r="AA122" s="378"/>
      <c r="AB122" s="378"/>
      <c r="AC122" s="378"/>
      <c r="AD122" s="378"/>
      <c r="AE122" s="378"/>
      <c r="AF122" s="378"/>
      <c r="AG122" s="378"/>
      <c r="AH122" s="378"/>
      <c r="AI122" s="378"/>
      <c r="AJ122" s="379"/>
      <c r="AK122" s="380" t="s">
        <v>3</v>
      </c>
      <c r="AL122" s="381"/>
      <c r="AM122" s="381"/>
      <c r="AN122" s="381"/>
      <c r="AO122" s="381"/>
      <c r="AP122" s="381"/>
      <c r="AQ122" s="381"/>
      <c r="AR122" s="381"/>
      <c r="AS122" s="381"/>
      <c r="AT122" s="381"/>
      <c r="AU122" s="381"/>
      <c r="AV122" s="381"/>
      <c r="AW122" s="381"/>
      <c r="AX122" s="381"/>
      <c r="AY122" s="382"/>
      <c r="AZ122" s="382"/>
      <c r="BA122" s="382"/>
      <c r="BB122" s="382"/>
      <c r="BC122" s="382"/>
      <c r="BD122" s="382"/>
      <c r="BE122" s="382"/>
      <c r="BF122" s="382"/>
      <c r="BG122" s="382"/>
      <c r="BH122" s="382"/>
      <c r="BI122" s="382"/>
      <c r="BJ122" s="383"/>
      <c r="BK122" s="384">
        <f>SUM(BK111:BK121)</f>
        <v>62246.5</v>
      </c>
      <c r="BL122" s="385"/>
      <c r="BM122" s="385"/>
      <c r="BN122" s="385"/>
      <c r="BO122" s="385"/>
      <c r="BP122" s="386"/>
      <c r="BQ122" s="387" t="s">
        <v>100</v>
      </c>
      <c r="BR122" s="388"/>
      <c r="BS122" s="388"/>
      <c r="BT122" s="388"/>
      <c r="BU122" s="388"/>
      <c r="BV122" s="388"/>
      <c r="BW122" s="388"/>
      <c r="BX122" s="388"/>
      <c r="BY122" s="388"/>
      <c r="BZ122" s="388"/>
      <c r="CA122" s="388"/>
      <c r="CB122" s="388"/>
      <c r="CC122" s="389"/>
      <c r="CD122" s="390">
        <f>+CD111*AE111</f>
        <v>446445.88235294115</v>
      </c>
      <c r="CE122" s="390"/>
      <c r="CF122" s="390"/>
      <c r="CG122" s="390"/>
      <c r="CH122" s="390"/>
      <c r="CI122" s="391"/>
    </row>
    <row r="123" spans="1:87" ht="18" customHeight="1" thickBot="1" x14ac:dyDescent="0.3">
      <c r="A123" s="75"/>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BG123" s="78"/>
      <c r="BH123" s="78"/>
      <c r="BI123" s="78"/>
      <c r="BJ123" s="78"/>
      <c r="BK123" s="79"/>
      <c r="BL123" s="79"/>
      <c r="BM123" s="79"/>
      <c r="BN123" s="79"/>
      <c r="BO123" s="79"/>
      <c r="BP123" s="79"/>
      <c r="BQ123" s="79"/>
      <c r="BR123" s="79"/>
      <c r="BS123" s="79"/>
      <c r="BT123" s="79"/>
      <c r="BU123" s="79"/>
      <c r="BV123" s="79"/>
      <c r="BW123" s="79"/>
      <c r="BX123" s="79"/>
      <c r="BY123" s="79"/>
      <c r="BZ123" s="79"/>
      <c r="CA123" s="79"/>
      <c r="CB123" s="79"/>
      <c r="CC123" s="79"/>
      <c r="CD123" s="79"/>
      <c r="CE123" s="79"/>
      <c r="CF123" s="79"/>
      <c r="CG123" s="79"/>
      <c r="CH123" s="79"/>
      <c r="CI123" s="79"/>
    </row>
    <row r="124" spans="1:87" ht="18" customHeight="1" x14ac:dyDescent="0.25">
      <c r="A124" s="75"/>
      <c r="B124" s="348" t="s">
        <v>0</v>
      </c>
      <c r="C124" s="349"/>
      <c r="D124" s="349"/>
      <c r="E124" s="349"/>
      <c r="F124" s="349"/>
      <c r="G124" s="349"/>
      <c r="H124" s="349"/>
      <c r="I124" s="349"/>
      <c r="J124" s="349"/>
      <c r="K124" s="349"/>
      <c r="L124" s="349"/>
      <c r="M124" s="349"/>
      <c r="N124" s="349"/>
      <c r="O124" s="349"/>
      <c r="P124" s="349"/>
      <c r="Q124" s="349"/>
      <c r="R124" s="349"/>
      <c r="S124" s="349"/>
      <c r="T124" s="349"/>
      <c r="U124" s="349"/>
      <c r="V124" s="349"/>
      <c r="W124" s="349"/>
      <c r="X124" s="349"/>
      <c r="Y124" s="350"/>
      <c r="Z124" s="348" t="s">
        <v>80</v>
      </c>
      <c r="AA124" s="349"/>
      <c r="AB124" s="349"/>
      <c r="AC124" s="349"/>
      <c r="AD124" s="350"/>
      <c r="AE124" s="357" t="s">
        <v>79</v>
      </c>
      <c r="AF124" s="358"/>
      <c r="AG124" s="358"/>
      <c r="AH124" s="358"/>
      <c r="AI124" s="358"/>
      <c r="AJ124" s="359"/>
      <c r="AK124" s="357" t="s">
        <v>81</v>
      </c>
      <c r="AL124" s="358"/>
      <c r="AM124" s="358"/>
      <c r="AN124" s="358"/>
      <c r="AO124" s="358"/>
      <c r="AP124" s="358"/>
      <c r="AQ124" s="358"/>
      <c r="AR124" s="358"/>
      <c r="AS124" s="358"/>
      <c r="AT124" s="358"/>
      <c r="AU124" s="358"/>
      <c r="AV124" s="358"/>
      <c r="AW124" s="358"/>
      <c r="AX124" s="359"/>
      <c r="AY124" s="357" t="s">
        <v>1</v>
      </c>
      <c r="AZ124" s="358"/>
      <c r="BA124" s="358"/>
      <c r="BB124" s="359"/>
      <c r="BC124" s="348" t="s">
        <v>104</v>
      </c>
      <c r="BD124" s="349"/>
      <c r="BE124" s="349"/>
      <c r="BF124" s="350"/>
      <c r="BG124" s="366" t="s">
        <v>82</v>
      </c>
      <c r="BH124" s="367"/>
      <c r="BI124" s="367"/>
      <c r="BJ124" s="368"/>
      <c r="BK124" s="315" t="s">
        <v>99</v>
      </c>
      <c r="BL124" s="316"/>
      <c r="BM124" s="316"/>
      <c r="BN124" s="316"/>
      <c r="BO124" s="316"/>
      <c r="BP124" s="317"/>
      <c r="BQ124" s="315" t="s">
        <v>83</v>
      </c>
      <c r="BR124" s="316"/>
      <c r="BS124" s="316"/>
      <c r="BT124" s="316"/>
      <c r="BU124" s="316"/>
      <c r="BV124" s="316"/>
      <c r="BW124" s="317"/>
      <c r="BX124" s="315" t="s">
        <v>84</v>
      </c>
      <c r="BY124" s="316"/>
      <c r="BZ124" s="316"/>
      <c r="CA124" s="316"/>
      <c r="CB124" s="316"/>
      <c r="CC124" s="317"/>
      <c r="CD124" s="315" t="s">
        <v>85</v>
      </c>
      <c r="CE124" s="316"/>
      <c r="CF124" s="316"/>
      <c r="CG124" s="316"/>
      <c r="CH124" s="316"/>
      <c r="CI124" s="317"/>
    </row>
    <row r="125" spans="1:87" ht="18" customHeight="1" x14ac:dyDescent="0.25">
      <c r="A125" s="75"/>
      <c r="B125" s="351"/>
      <c r="C125" s="352"/>
      <c r="D125" s="352"/>
      <c r="E125" s="352"/>
      <c r="F125" s="352"/>
      <c r="G125" s="352"/>
      <c r="H125" s="352"/>
      <c r="I125" s="352"/>
      <c r="J125" s="352"/>
      <c r="K125" s="352"/>
      <c r="L125" s="352"/>
      <c r="M125" s="352"/>
      <c r="N125" s="352"/>
      <c r="O125" s="352"/>
      <c r="P125" s="352"/>
      <c r="Q125" s="352"/>
      <c r="R125" s="352"/>
      <c r="S125" s="352"/>
      <c r="T125" s="352"/>
      <c r="U125" s="352"/>
      <c r="V125" s="352"/>
      <c r="W125" s="352"/>
      <c r="X125" s="352"/>
      <c r="Y125" s="353"/>
      <c r="Z125" s="351"/>
      <c r="AA125" s="352"/>
      <c r="AB125" s="352"/>
      <c r="AC125" s="352"/>
      <c r="AD125" s="353"/>
      <c r="AE125" s="360"/>
      <c r="AF125" s="361"/>
      <c r="AG125" s="361"/>
      <c r="AH125" s="361"/>
      <c r="AI125" s="361"/>
      <c r="AJ125" s="362"/>
      <c r="AK125" s="360"/>
      <c r="AL125" s="361"/>
      <c r="AM125" s="361"/>
      <c r="AN125" s="361"/>
      <c r="AO125" s="361"/>
      <c r="AP125" s="361"/>
      <c r="AQ125" s="361"/>
      <c r="AR125" s="361"/>
      <c r="AS125" s="361"/>
      <c r="AT125" s="361"/>
      <c r="AU125" s="361"/>
      <c r="AV125" s="361"/>
      <c r="AW125" s="361"/>
      <c r="AX125" s="362"/>
      <c r="AY125" s="360"/>
      <c r="AZ125" s="361"/>
      <c r="BA125" s="361"/>
      <c r="BB125" s="362"/>
      <c r="BC125" s="351"/>
      <c r="BD125" s="352"/>
      <c r="BE125" s="352"/>
      <c r="BF125" s="353"/>
      <c r="BG125" s="369"/>
      <c r="BH125" s="370"/>
      <c r="BI125" s="370"/>
      <c r="BJ125" s="371"/>
      <c r="BK125" s="318"/>
      <c r="BL125" s="319"/>
      <c r="BM125" s="319"/>
      <c r="BN125" s="319"/>
      <c r="BO125" s="319"/>
      <c r="BP125" s="320"/>
      <c r="BQ125" s="318"/>
      <c r="BR125" s="319"/>
      <c r="BS125" s="319"/>
      <c r="BT125" s="319"/>
      <c r="BU125" s="319"/>
      <c r="BV125" s="319"/>
      <c r="BW125" s="320"/>
      <c r="BX125" s="318"/>
      <c r="BY125" s="319"/>
      <c r="BZ125" s="319"/>
      <c r="CA125" s="319"/>
      <c r="CB125" s="319"/>
      <c r="CC125" s="320"/>
      <c r="CD125" s="318"/>
      <c r="CE125" s="319"/>
      <c r="CF125" s="319"/>
      <c r="CG125" s="319"/>
      <c r="CH125" s="319"/>
      <c r="CI125" s="320"/>
    </row>
    <row r="126" spans="1:87" ht="18" customHeight="1" thickBot="1" x14ac:dyDescent="0.3">
      <c r="A126" s="75"/>
      <c r="B126" s="354"/>
      <c r="C126" s="355"/>
      <c r="D126" s="355"/>
      <c r="E126" s="355"/>
      <c r="F126" s="355"/>
      <c r="G126" s="355"/>
      <c r="H126" s="355"/>
      <c r="I126" s="355"/>
      <c r="J126" s="355"/>
      <c r="K126" s="355"/>
      <c r="L126" s="355"/>
      <c r="M126" s="355"/>
      <c r="N126" s="355"/>
      <c r="O126" s="355"/>
      <c r="P126" s="355"/>
      <c r="Q126" s="355"/>
      <c r="R126" s="355"/>
      <c r="S126" s="355"/>
      <c r="T126" s="355"/>
      <c r="U126" s="355"/>
      <c r="V126" s="355"/>
      <c r="W126" s="355"/>
      <c r="X126" s="355"/>
      <c r="Y126" s="356"/>
      <c r="Z126" s="354"/>
      <c r="AA126" s="355"/>
      <c r="AB126" s="355"/>
      <c r="AC126" s="355"/>
      <c r="AD126" s="356"/>
      <c r="AE126" s="363"/>
      <c r="AF126" s="364"/>
      <c r="AG126" s="364"/>
      <c r="AH126" s="364"/>
      <c r="AI126" s="364"/>
      <c r="AJ126" s="365"/>
      <c r="AK126" s="360"/>
      <c r="AL126" s="361"/>
      <c r="AM126" s="361"/>
      <c r="AN126" s="361"/>
      <c r="AO126" s="361"/>
      <c r="AP126" s="361"/>
      <c r="AQ126" s="361"/>
      <c r="AR126" s="361"/>
      <c r="AS126" s="361"/>
      <c r="AT126" s="361"/>
      <c r="AU126" s="361"/>
      <c r="AV126" s="361"/>
      <c r="AW126" s="361"/>
      <c r="AX126" s="362"/>
      <c r="AY126" s="360"/>
      <c r="AZ126" s="361"/>
      <c r="BA126" s="361"/>
      <c r="BB126" s="362"/>
      <c r="BC126" s="351"/>
      <c r="BD126" s="352"/>
      <c r="BE126" s="352"/>
      <c r="BF126" s="353"/>
      <c r="BG126" s="369"/>
      <c r="BH126" s="370"/>
      <c r="BI126" s="370"/>
      <c r="BJ126" s="371"/>
      <c r="BK126" s="318"/>
      <c r="BL126" s="319"/>
      <c r="BM126" s="319"/>
      <c r="BN126" s="319"/>
      <c r="BO126" s="319"/>
      <c r="BP126" s="320"/>
      <c r="BQ126" s="321"/>
      <c r="BR126" s="322"/>
      <c r="BS126" s="322"/>
      <c r="BT126" s="322"/>
      <c r="BU126" s="322"/>
      <c r="BV126" s="322"/>
      <c r="BW126" s="323"/>
      <c r="BX126" s="321"/>
      <c r="BY126" s="322"/>
      <c r="BZ126" s="322"/>
      <c r="CA126" s="322"/>
      <c r="CB126" s="322"/>
      <c r="CC126" s="323"/>
      <c r="CD126" s="321"/>
      <c r="CE126" s="322"/>
      <c r="CF126" s="322"/>
      <c r="CG126" s="322"/>
      <c r="CH126" s="322"/>
      <c r="CI126" s="323"/>
    </row>
    <row r="127" spans="1:87" ht="18" customHeight="1" x14ac:dyDescent="0.25">
      <c r="A127" s="75"/>
      <c r="B127" s="324" t="s">
        <v>425</v>
      </c>
      <c r="C127" s="325"/>
      <c r="D127" s="325"/>
      <c r="E127" s="325"/>
      <c r="F127" s="325"/>
      <c r="G127" s="325"/>
      <c r="H127" s="325"/>
      <c r="I127" s="325"/>
      <c r="J127" s="325"/>
      <c r="K127" s="325"/>
      <c r="L127" s="325"/>
      <c r="M127" s="325"/>
      <c r="N127" s="325"/>
      <c r="O127" s="325"/>
      <c r="P127" s="325"/>
      <c r="Q127" s="325"/>
      <c r="R127" s="325"/>
      <c r="S127" s="325"/>
      <c r="T127" s="325"/>
      <c r="U127" s="325"/>
      <c r="V127" s="325"/>
      <c r="W127" s="325"/>
      <c r="X127" s="325"/>
      <c r="Y127" s="326"/>
      <c r="Z127" s="333" t="s">
        <v>433</v>
      </c>
      <c r="AA127" s="334"/>
      <c r="AB127" s="334"/>
      <c r="AC127" s="334"/>
      <c r="AD127" s="335"/>
      <c r="AE127" s="333">
        <v>4</v>
      </c>
      <c r="AF127" s="334"/>
      <c r="AG127" s="334"/>
      <c r="AH127" s="334"/>
      <c r="AI127" s="334"/>
      <c r="AJ127" s="334"/>
      <c r="AK127" s="342" t="s">
        <v>41</v>
      </c>
      <c r="AL127" s="343"/>
      <c r="AM127" s="343"/>
      <c r="AN127" s="343"/>
      <c r="AO127" s="343"/>
      <c r="AP127" s="343"/>
      <c r="AQ127" s="343"/>
      <c r="AR127" s="343"/>
      <c r="AS127" s="343"/>
      <c r="AT127" s="343"/>
      <c r="AU127" s="343"/>
      <c r="AV127" s="343"/>
      <c r="AW127" s="343"/>
      <c r="AX127" s="344"/>
      <c r="AY127" s="409">
        <v>4</v>
      </c>
      <c r="AZ127" s="346"/>
      <c r="BA127" s="346"/>
      <c r="BB127" s="410"/>
      <c r="BC127" s="345">
        <f>+$AE$127*AY127</f>
        <v>16</v>
      </c>
      <c r="BD127" s="346"/>
      <c r="BE127" s="346"/>
      <c r="BF127" s="347"/>
      <c r="BG127" s="285">
        <v>22629</v>
      </c>
      <c r="BH127" s="286"/>
      <c r="BI127" s="286"/>
      <c r="BJ127" s="287"/>
      <c r="BK127" s="288">
        <f>+AY127*BG127</f>
        <v>90516</v>
      </c>
      <c r="BL127" s="289"/>
      <c r="BM127" s="289"/>
      <c r="BN127" s="289"/>
      <c r="BO127" s="289"/>
      <c r="BP127" s="290"/>
      <c r="BQ127" s="291">
        <v>1000</v>
      </c>
      <c r="BR127" s="292"/>
      <c r="BS127" s="292"/>
      <c r="BT127" s="292"/>
      <c r="BU127" s="292"/>
      <c r="BV127" s="292"/>
      <c r="BW127" s="293"/>
      <c r="BX127" s="291">
        <f>+(((BK130+BQ127)*15)/85)</f>
        <v>44864.470588235294</v>
      </c>
      <c r="BY127" s="292"/>
      <c r="BZ127" s="292"/>
      <c r="CA127" s="292"/>
      <c r="CB127" s="292"/>
      <c r="CC127" s="293"/>
      <c r="CD127" s="291">
        <f>+BK130+BQ127+BX127</f>
        <v>299096.4705882353</v>
      </c>
      <c r="CE127" s="292"/>
      <c r="CF127" s="292"/>
      <c r="CG127" s="292"/>
      <c r="CH127" s="292"/>
      <c r="CI127" s="293"/>
    </row>
    <row r="128" spans="1:87" ht="18" customHeight="1" x14ac:dyDescent="0.25">
      <c r="A128" s="75"/>
      <c r="B128" s="327"/>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9"/>
      <c r="Z128" s="336"/>
      <c r="AA128" s="337"/>
      <c r="AB128" s="337"/>
      <c r="AC128" s="337"/>
      <c r="AD128" s="338"/>
      <c r="AE128" s="336"/>
      <c r="AF128" s="337"/>
      <c r="AG128" s="337"/>
      <c r="AH128" s="337"/>
      <c r="AI128" s="337"/>
      <c r="AJ128" s="337"/>
      <c r="AK128" s="300" t="s">
        <v>35</v>
      </c>
      <c r="AL128" s="301"/>
      <c r="AM128" s="301"/>
      <c r="AN128" s="301"/>
      <c r="AO128" s="301"/>
      <c r="AP128" s="301"/>
      <c r="AQ128" s="301"/>
      <c r="AR128" s="301"/>
      <c r="AS128" s="301"/>
      <c r="AT128" s="301"/>
      <c r="AU128" s="301"/>
      <c r="AV128" s="301"/>
      <c r="AW128" s="301"/>
      <c r="AX128" s="302"/>
      <c r="AY128" s="407">
        <v>4</v>
      </c>
      <c r="AZ128" s="304"/>
      <c r="BA128" s="304"/>
      <c r="BB128" s="408"/>
      <c r="BC128" s="306">
        <f t="shared" ref="BC128:BC129" si="12">+$AE$127*AY128</f>
        <v>16</v>
      </c>
      <c r="BD128" s="307"/>
      <c r="BE128" s="307"/>
      <c r="BF128" s="308"/>
      <c r="BG128" s="309">
        <v>11718</v>
      </c>
      <c r="BH128" s="310"/>
      <c r="BI128" s="310"/>
      <c r="BJ128" s="311"/>
      <c r="BK128" s="312">
        <f t="shared" ref="BK128:BK129" si="13">+AY128*BG128</f>
        <v>46872</v>
      </c>
      <c r="BL128" s="313"/>
      <c r="BM128" s="313"/>
      <c r="BN128" s="313"/>
      <c r="BO128" s="313"/>
      <c r="BP128" s="314"/>
      <c r="BQ128" s="294"/>
      <c r="BR128" s="295"/>
      <c r="BS128" s="295"/>
      <c r="BT128" s="295"/>
      <c r="BU128" s="295"/>
      <c r="BV128" s="295"/>
      <c r="BW128" s="296"/>
      <c r="BX128" s="294"/>
      <c r="BY128" s="295"/>
      <c r="BZ128" s="295"/>
      <c r="CA128" s="295"/>
      <c r="CB128" s="295"/>
      <c r="CC128" s="296"/>
      <c r="CD128" s="294"/>
      <c r="CE128" s="295"/>
      <c r="CF128" s="295"/>
      <c r="CG128" s="295"/>
      <c r="CH128" s="295"/>
      <c r="CI128" s="296"/>
    </row>
    <row r="129" spans="1:87" ht="18" customHeight="1" thickBot="1" x14ac:dyDescent="0.3">
      <c r="A129" s="75"/>
      <c r="B129" s="327"/>
      <c r="C129" s="328"/>
      <c r="D129" s="328"/>
      <c r="E129" s="328"/>
      <c r="F129" s="328"/>
      <c r="G129" s="328"/>
      <c r="H129" s="328"/>
      <c r="I129" s="328"/>
      <c r="J129" s="328"/>
      <c r="K129" s="328"/>
      <c r="L129" s="328"/>
      <c r="M129" s="328"/>
      <c r="N129" s="328"/>
      <c r="O129" s="328"/>
      <c r="P129" s="328"/>
      <c r="Q129" s="328"/>
      <c r="R129" s="328"/>
      <c r="S129" s="328"/>
      <c r="T129" s="328"/>
      <c r="U129" s="328"/>
      <c r="V129" s="328"/>
      <c r="W129" s="328"/>
      <c r="X129" s="328"/>
      <c r="Y129" s="329"/>
      <c r="Z129" s="336"/>
      <c r="AA129" s="337"/>
      <c r="AB129" s="337"/>
      <c r="AC129" s="337"/>
      <c r="AD129" s="338"/>
      <c r="AE129" s="336"/>
      <c r="AF129" s="337"/>
      <c r="AG129" s="337"/>
      <c r="AH129" s="337"/>
      <c r="AI129" s="337"/>
      <c r="AJ129" s="337"/>
      <c r="AK129" s="392" t="s">
        <v>18</v>
      </c>
      <c r="AL129" s="393"/>
      <c r="AM129" s="393"/>
      <c r="AN129" s="393"/>
      <c r="AO129" s="393"/>
      <c r="AP129" s="393"/>
      <c r="AQ129" s="393"/>
      <c r="AR129" s="393"/>
      <c r="AS129" s="393"/>
      <c r="AT129" s="393"/>
      <c r="AU129" s="393"/>
      <c r="AV129" s="393"/>
      <c r="AW129" s="393"/>
      <c r="AX129" s="394"/>
      <c r="AY129" s="407">
        <v>4</v>
      </c>
      <c r="AZ129" s="304"/>
      <c r="BA129" s="304"/>
      <c r="BB129" s="408"/>
      <c r="BC129" s="306">
        <f t="shared" si="12"/>
        <v>16</v>
      </c>
      <c r="BD129" s="307"/>
      <c r="BE129" s="307"/>
      <c r="BF129" s="308"/>
      <c r="BG129" s="309">
        <v>28961</v>
      </c>
      <c r="BH129" s="310"/>
      <c r="BI129" s="310"/>
      <c r="BJ129" s="311"/>
      <c r="BK129" s="312">
        <f t="shared" si="13"/>
        <v>115844</v>
      </c>
      <c r="BL129" s="313"/>
      <c r="BM129" s="313"/>
      <c r="BN129" s="313"/>
      <c r="BO129" s="313"/>
      <c r="BP129" s="314"/>
      <c r="BQ129" s="294"/>
      <c r="BR129" s="295"/>
      <c r="BS129" s="295"/>
      <c r="BT129" s="295"/>
      <c r="BU129" s="295"/>
      <c r="BV129" s="295"/>
      <c r="BW129" s="296"/>
      <c r="BX129" s="294"/>
      <c r="BY129" s="295"/>
      <c r="BZ129" s="295"/>
      <c r="CA129" s="295"/>
      <c r="CB129" s="295"/>
      <c r="CC129" s="296"/>
      <c r="CD129" s="294"/>
      <c r="CE129" s="295"/>
      <c r="CF129" s="295"/>
      <c r="CG129" s="295"/>
      <c r="CH129" s="295"/>
      <c r="CI129" s="296"/>
    </row>
    <row r="130" spans="1:87" ht="18" customHeight="1" thickBot="1" x14ac:dyDescent="0.3">
      <c r="A130" s="75"/>
      <c r="B130" s="377"/>
      <c r="C130" s="378"/>
      <c r="D130" s="378"/>
      <c r="E130" s="378"/>
      <c r="F130" s="378"/>
      <c r="G130" s="378"/>
      <c r="H130" s="378"/>
      <c r="I130" s="378"/>
      <c r="J130" s="378"/>
      <c r="K130" s="378"/>
      <c r="L130" s="378"/>
      <c r="M130" s="378"/>
      <c r="N130" s="378"/>
      <c r="O130" s="378"/>
      <c r="P130" s="378"/>
      <c r="Q130" s="378"/>
      <c r="R130" s="378"/>
      <c r="S130" s="378"/>
      <c r="T130" s="378"/>
      <c r="U130" s="378"/>
      <c r="V130" s="378"/>
      <c r="W130" s="378"/>
      <c r="X130" s="378"/>
      <c r="Y130" s="378"/>
      <c r="Z130" s="378"/>
      <c r="AA130" s="378"/>
      <c r="AB130" s="378"/>
      <c r="AC130" s="378"/>
      <c r="AD130" s="378"/>
      <c r="AE130" s="378"/>
      <c r="AF130" s="378"/>
      <c r="AG130" s="378"/>
      <c r="AH130" s="378"/>
      <c r="AI130" s="378"/>
      <c r="AJ130" s="379"/>
      <c r="AK130" s="380" t="s">
        <v>3</v>
      </c>
      <c r="AL130" s="381"/>
      <c r="AM130" s="381"/>
      <c r="AN130" s="381"/>
      <c r="AO130" s="381"/>
      <c r="AP130" s="381"/>
      <c r="AQ130" s="381"/>
      <c r="AR130" s="381"/>
      <c r="AS130" s="381"/>
      <c r="AT130" s="381"/>
      <c r="AU130" s="381"/>
      <c r="AV130" s="381"/>
      <c r="AW130" s="381"/>
      <c r="AX130" s="381"/>
      <c r="AY130" s="382"/>
      <c r="AZ130" s="382"/>
      <c r="BA130" s="382"/>
      <c r="BB130" s="382"/>
      <c r="BC130" s="382"/>
      <c r="BD130" s="382"/>
      <c r="BE130" s="382"/>
      <c r="BF130" s="382"/>
      <c r="BG130" s="382"/>
      <c r="BH130" s="382"/>
      <c r="BI130" s="382"/>
      <c r="BJ130" s="383"/>
      <c r="BK130" s="384">
        <f>SUM(BK127:BK129)</f>
        <v>253232</v>
      </c>
      <c r="BL130" s="385"/>
      <c r="BM130" s="385"/>
      <c r="BN130" s="385"/>
      <c r="BO130" s="385"/>
      <c r="BP130" s="386"/>
      <c r="BQ130" s="387" t="s">
        <v>100</v>
      </c>
      <c r="BR130" s="388"/>
      <c r="BS130" s="388"/>
      <c r="BT130" s="388"/>
      <c r="BU130" s="388"/>
      <c r="BV130" s="388"/>
      <c r="BW130" s="388"/>
      <c r="BX130" s="388"/>
      <c r="BY130" s="388"/>
      <c r="BZ130" s="388"/>
      <c r="CA130" s="388"/>
      <c r="CB130" s="388"/>
      <c r="CC130" s="389"/>
      <c r="CD130" s="390">
        <f>+CD127*AE127</f>
        <v>1196385.8823529412</v>
      </c>
      <c r="CE130" s="390"/>
      <c r="CF130" s="390"/>
      <c r="CG130" s="390"/>
      <c r="CH130" s="390"/>
      <c r="CI130" s="391"/>
    </row>
    <row r="131" spans="1:87" ht="18" customHeight="1" thickBot="1" x14ac:dyDescent="0.3">
      <c r="A131" s="75"/>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BG131" s="78"/>
      <c r="BH131" s="78"/>
      <c r="BI131" s="78"/>
      <c r="BJ131" s="78"/>
      <c r="BK131" s="79"/>
      <c r="BL131" s="79"/>
      <c r="BM131" s="79"/>
      <c r="BN131" s="79"/>
      <c r="BO131" s="79"/>
      <c r="BP131" s="79"/>
      <c r="BQ131" s="79"/>
      <c r="BR131" s="79"/>
      <c r="BS131" s="79"/>
      <c r="BT131" s="79"/>
      <c r="BU131" s="79"/>
      <c r="BV131" s="79"/>
      <c r="BW131" s="79"/>
      <c r="BX131" s="79"/>
      <c r="BY131" s="79"/>
      <c r="BZ131" s="79"/>
      <c r="CA131" s="79"/>
      <c r="CB131" s="79"/>
      <c r="CC131" s="79"/>
      <c r="CD131" s="79"/>
      <c r="CE131" s="79"/>
      <c r="CF131" s="79"/>
      <c r="CG131" s="79"/>
      <c r="CH131" s="79"/>
      <c r="CI131" s="79"/>
    </row>
    <row r="132" spans="1:87" ht="18" customHeight="1" thickBot="1" x14ac:dyDescent="0.3">
      <c r="A132" s="75"/>
      <c r="B132" s="418" t="s">
        <v>24</v>
      </c>
      <c r="C132" s="419"/>
      <c r="D132" s="419"/>
      <c r="E132" s="419"/>
      <c r="F132" s="419"/>
      <c r="G132" s="419"/>
      <c r="H132" s="419"/>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2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1"/>
      <c r="BH132" s="81"/>
      <c r="BI132" s="81"/>
      <c r="BJ132" s="81"/>
      <c r="BK132" s="80"/>
      <c r="BL132" s="80"/>
      <c r="BM132" s="80"/>
      <c r="BN132" s="80"/>
      <c r="BO132" s="80"/>
      <c r="BP132" s="80"/>
      <c r="BQ132" s="80"/>
      <c r="BR132" s="80"/>
      <c r="BS132" s="80"/>
      <c r="BT132" s="80"/>
      <c r="BU132" s="80"/>
      <c r="BV132" s="80"/>
      <c r="BW132" s="80"/>
      <c r="BX132" s="80"/>
      <c r="BY132" s="80"/>
      <c r="BZ132" s="80"/>
      <c r="CA132" s="80"/>
    </row>
    <row r="133" spans="1:87" ht="18" customHeight="1" thickBot="1" x14ac:dyDescent="0.3">
      <c r="A133" s="75"/>
      <c r="B133" s="418" t="s">
        <v>96</v>
      </c>
      <c r="C133" s="419"/>
      <c r="D133" s="419"/>
      <c r="E133" s="419"/>
      <c r="F133" s="419"/>
      <c r="G133" s="419"/>
      <c r="H133" s="419"/>
      <c r="I133" s="419"/>
      <c r="J133" s="419"/>
      <c r="K133" s="419"/>
      <c r="L133" s="419"/>
      <c r="M133" s="419"/>
      <c r="N133" s="419"/>
      <c r="O133" s="420"/>
      <c r="P133" s="418" t="s">
        <v>97</v>
      </c>
      <c r="Q133" s="419"/>
      <c r="R133" s="419"/>
      <c r="S133" s="419"/>
      <c r="T133" s="419"/>
      <c r="U133" s="420"/>
      <c r="V133" s="418" t="s">
        <v>28</v>
      </c>
      <c r="W133" s="419"/>
      <c r="X133" s="419"/>
      <c r="Y133" s="419"/>
      <c r="Z133" s="419"/>
      <c r="AA133" s="419"/>
      <c r="AB133" s="420"/>
      <c r="AC133" s="418" t="s">
        <v>8</v>
      </c>
      <c r="AD133" s="419"/>
      <c r="AE133" s="419"/>
      <c r="AF133" s="419"/>
      <c r="AG133" s="419"/>
      <c r="AH133" s="420"/>
      <c r="AI133" s="80"/>
      <c r="AJ133" s="80"/>
      <c r="AK133" s="80"/>
      <c r="AL133" s="80"/>
      <c r="AM133" s="80"/>
      <c r="AN133" s="80"/>
      <c r="AO133" s="80"/>
      <c r="AP133" s="80"/>
      <c r="AQ133" s="80"/>
      <c r="AR133" s="80"/>
      <c r="AS133" s="80"/>
      <c r="AT133" s="80"/>
      <c r="AU133" s="80"/>
      <c r="AV133" s="80"/>
      <c r="AW133" s="80"/>
      <c r="AX133" s="80"/>
      <c r="AY133" s="82"/>
      <c r="AZ133" s="82"/>
      <c r="BA133" s="82"/>
      <c r="BB133" s="82"/>
      <c r="BC133" s="82"/>
      <c r="BD133" s="82"/>
      <c r="BE133" s="82"/>
      <c r="BF133" s="82"/>
      <c r="BG133" s="80"/>
      <c r="BH133" s="83"/>
      <c r="BI133" s="83"/>
      <c r="BJ133" s="83"/>
      <c r="BK133" s="80"/>
      <c r="BL133" s="80"/>
      <c r="BM133" s="80"/>
      <c r="BN133" s="80"/>
      <c r="BO133" s="80"/>
      <c r="BP133" s="80"/>
      <c r="BQ133" s="80"/>
      <c r="BR133" s="80"/>
      <c r="BS133" s="80"/>
      <c r="BT133" s="80"/>
      <c r="BU133" s="80"/>
      <c r="BV133" s="80"/>
      <c r="BW133" s="80"/>
      <c r="BX133" s="80"/>
      <c r="BY133" s="80"/>
      <c r="BZ133" s="80"/>
      <c r="CA133" s="80"/>
    </row>
    <row r="134" spans="1:87" ht="18" customHeight="1" x14ac:dyDescent="0.25">
      <c r="A134" s="75"/>
      <c r="B134" s="84" t="str">
        <f>'PLAN DE CARGOS'!B24:P24</f>
        <v>Asesor de Control Interno</v>
      </c>
      <c r="C134" s="85"/>
      <c r="D134" s="85"/>
      <c r="E134" s="85"/>
      <c r="F134" s="85"/>
      <c r="G134" s="85"/>
      <c r="H134" s="85"/>
      <c r="I134" s="85"/>
      <c r="J134" s="85"/>
      <c r="K134" s="85"/>
      <c r="L134" s="85"/>
      <c r="M134" s="85"/>
      <c r="N134" s="85"/>
      <c r="O134" s="86"/>
      <c r="P134" s="421">
        <f>SUMIF($AK$34:$AK$131,"=Asesor de Control Interno",BC34:BF131)</f>
        <v>24.5</v>
      </c>
      <c r="Q134" s="422"/>
      <c r="R134" s="422"/>
      <c r="S134" s="422"/>
      <c r="T134" s="422"/>
      <c r="U134" s="423"/>
      <c r="V134" s="424">
        <f>'CARGA DE HORAS LABORADAS'!P24</f>
        <v>2112</v>
      </c>
      <c r="W134" s="424"/>
      <c r="X134" s="424"/>
      <c r="Y134" s="424"/>
      <c r="Z134" s="424"/>
      <c r="AA134" s="424"/>
      <c r="AB134" s="425"/>
      <c r="AC134" s="424">
        <f>'CARGA DE HORAS LABORADAS'!AC24</f>
        <v>-5.0000000001091394E-3</v>
      </c>
      <c r="AD134" s="424"/>
      <c r="AE134" s="424"/>
      <c r="AF134" s="424"/>
      <c r="AG134" s="424"/>
      <c r="AH134" s="425"/>
      <c r="AI134" s="87"/>
      <c r="AJ134" s="87"/>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1:87" ht="18" customHeight="1" x14ac:dyDescent="0.25">
      <c r="A135" s="75"/>
      <c r="B135" s="90" t="str">
        <f>'PLAN DE CARGOS'!B25:P25</f>
        <v>Auxiliar Administrativo (Admisiones)</v>
      </c>
      <c r="C135" s="91"/>
      <c r="D135" s="91"/>
      <c r="E135" s="91"/>
      <c r="F135" s="91"/>
      <c r="G135" s="91"/>
      <c r="H135" s="91"/>
      <c r="I135" s="91"/>
      <c r="J135" s="91"/>
      <c r="K135" s="91"/>
      <c r="L135" s="91"/>
      <c r="M135" s="91"/>
      <c r="N135" s="91"/>
      <c r="O135" s="92"/>
      <c r="P135" s="413">
        <f>SUMIF($AK$34:$AK$131,"=Auxiliar Administrativo (Admisiones)",BC34:BF131)</f>
        <v>0</v>
      </c>
      <c r="Q135" s="414"/>
      <c r="R135" s="414"/>
      <c r="S135" s="414"/>
      <c r="T135" s="414"/>
      <c r="U135" s="415"/>
      <c r="V135" s="416">
        <f>'CARGA DE HORAS LABORADAS'!P25</f>
        <v>4224</v>
      </c>
      <c r="W135" s="416"/>
      <c r="X135" s="416"/>
      <c r="Y135" s="416"/>
      <c r="Z135" s="416"/>
      <c r="AA135" s="416"/>
      <c r="AB135" s="417"/>
      <c r="AC135" s="416">
        <f>'CARGA DE HORAS LABORADAS'!AC25</f>
        <v>0</v>
      </c>
      <c r="AD135" s="416"/>
      <c r="AE135" s="416"/>
      <c r="AF135" s="416"/>
      <c r="AG135" s="416"/>
      <c r="AH135" s="417"/>
      <c r="AI135" s="87"/>
      <c r="AJ135" s="87"/>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1:87" ht="18" customHeight="1" x14ac:dyDescent="0.25">
      <c r="A136" s="75"/>
      <c r="B136" s="90" t="str">
        <f>'PLAN DE CARGOS'!B26:P26</f>
        <v>Auxiliar Administrativo (Almacenista)</v>
      </c>
      <c r="C136" s="91"/>
      <c r="D136" s="91"/>
      <c r="E136" s="91"/>
      <c r="F136" s="91"/>
      <c r="G136" s="91"/>
      <c r="H136" s="91"/>
      <c r="I136" s="91"/>
      <c r="J136" s="91"/>
      <c r="K136" s="91"/>
      <c r="L136" s="91"/>
      <c r="M136" s="91"/>
      <c r="N136" s="91"/>
      <c r="O136" s="92"/>
      <c r="P136" s="413">
        <f>SUMIF($AK$34:$AK$131,"=Auxiliar Administrativo (Almacenista)",BC34:BF131)</f>
        <v>0</v>
      </c>
      <c r="Q136" s="414"/>
      <c r="R136" s="414"/>
      <c r="S136" s="414"/>
      <c r="T136" s="414"/>
      <c r="U136" s="415"/>
      <c r="V136" s="416">
        <f>'CARGA DE HORAS LABORADAS'!P26</f>
        <v>2112</v>
      </c>
      <c r="W136" s="416"/>
      <c r="X136" s="416"/>
      <c r="Y136" s="416"/>
      <c r="Z136" s="416"/>
      <c r="AA136" s="416"/>
      <c r="AB136" s="417"/>
      <c r="AC136" s="416">
        <f>'CARGA DE HORAS LABORADAS'!AC26</f>
        <v>0</v>
      </c>
      <c r="AD136" s="416"/>
      <c r="AE136" s="416"/>
      <c r="AF136" s="416"/>
      <c r="AG136" s="416"/>
      <c r="AH136" s="417"/>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1:87" ht="18" customHeight="1" x14ac:dyDescent="0.25">
      <c r="A137" s="75"/>
      <c r="B137" s="90" t="str">
        <f>'PLAN DE CARGOS'!B27:P27</f>
        <v>Auxiliar Administrativo (Archivo)</v>
      </c>
      <c r="C137" s="91"/>
      <c r="D137" s="91"/>
      <c r="E137" s="91"/>
      <c r="F137" s="91"/>
      <c r="G137" s="91"/>
      <c r="H137" s="91"/>
      <c r="I137" s="91"/>
      <c r="J137" s="91"/>
      <c r="K137" s="91"/>
      <c r="L137" s="91"/>
      <c r="M137" s="91"/>
      <c r="N137" s="91"/>
      <c r="O137" s="92"/>
      <c r="P137" s="413">
        <f>SUMIF($AK$34:$AK$131,"=Auxiliar Administrativo (Archivo)",BC34:BF131)</f>
        <v>0</v>
      </c>
      <c r="Q137" s="414"/>
      <c r="R137" s="414"/>
      <c r="S137" s="414"/>
      <c r="T137" s="414"/>
      <c r="U137" s="415"/>
      <c r="V137" s="416">
        <f>'CARGA DE HORAS LABORADAS'!P27</f>
        <v>2112</v>
      </c>
      <c r="W137" s="416"/>
      <c r="X137" s="416"/>
      <c r="Y137" s="416"/>
      <c r="Z137" s="416"/>
      <c r="AA137" s="416"/>
      <c r="AB137" s="417"/>
      <c r="AC137" s="416">
        <f>'CARGA DE HORAS LABORADAS'!AC27</f>
        <v>0</v>
      </c>
      <c r="AD137" s="416"/>
      <c r="AE137" s="416"/>
      <c r="AF137" s="416"/>
      <c r="AG137" s="416"/>
      <c r="AH137" s="417"/>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1:87" ht="18" customHeight="1" x14ac:dyDescent="0.25">
      <c r="A138" s="75"/>
      <c r="B138" s="90" t="str">
        <f>'PLAN DE CARGOS'!B28:P28</f>
        <v>Auxiliar Administrativo (Atención al Usuario)</v>
      </c>
      <c r="C138" s="91"/>
      <c r="D138" s="91"/>
      <c r="E138" s="91"/>
      <c r="F138" s="91"/>
      <c r="G138" s="91"/>
      <c r="H138" s="91"/>
      <c r="I138" s="91"/>
      <c r="J138" s="91"/>
      <c r="K138" s="91"/>
      <c r="L138" s="91"/>
      <c r="M138" s="91"/>
      <c r="N138" s="91"/>
      <c r="O138" s="92"/>
      <c r="P138" s="413">
        <f>SUMIF($AK$34:$AK$131,"=Auxiliar Administrativo (Atención al Usuario)",BC34:BF131)</f>
        <v>32.5</v>
      </c>
      <c r="Q138" s="414"/>
      <c r="R138" s="414"/>
      <c r="S138" s="414"/>
      <c r="T138" s="414"/>
      <c r="U138" s="415"/>
      <c r="V138" s="416">
        <f>'CARGA DE HORAS LABORADAS'!P28</f>
        <v>2112</v>
      </c>
      <c r="W138" s="416"/>
      <c r="X138" s="416"/>
      <c r="Y138" s="416"/>
      <c r="Z138" s="416"/>
      <c r="AA138" s="416"/>
      <c r="AB138" s="417"/>
      <c r="AC138" s="416">
        <f>'CARGA DE HORAS LABORADAS'!AC28</f>
        <v>0</v>
      </c>
      <c r="AD138" s="416"/>
      <c r="AE138" s="416"/>
      <c r="AF138" s="416"/>
      <c r="AG138" s="416"/>
      <c r="AH138" s="417"/>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1:87" ht="18" customHeight="1" x14ac:dyDescent="0.25">
      <c r="A139" s="75"/>
      <c r="B139" s="90" t="str">
        <f>'PLAN DE CARGOS'!B29:P29</f>
        <v>Auxiliar Administrativo (Cartera)</v>
      </c>
      <c r="C139" s="91"/>
      <c r="D139" s="91"/>
      <c r="E139" s="91"/>
      <c r="F139" s="91"/>
      <c r="G139" s="91"/>
      <c r="H139" s="91"/>
      <c r="I139" s="91"/>
      <c r="J139" s="91"/>
      <c r="K139" s="91"/>
      <c r="L139" s="91"/>
      <c r="M139" s="91"/>
      <c r="N139" s="91"/>
      <c r="O139" s="92"/>
      <c r="P139" s="413">
        <f>SUMIF($AK$34:$AK$131,"=Auxiliar Administrativo (Cartera)",BC34:BF131)</f>
        <v>0</v>
      </c>
      <c r="Q139" s="414"/>
      <c r="R139" s="414"/>
      <c r="S139" s="414"/>
      <c r="T139" s="414"/>
      <c r="U139" s="415"/>
      <c r="V139" s="416">
        <f>'CARGA DE HORAS LABORADAS'!P29</f>
        <v>2112</v>
      </c>
      <c r="W139" s="416"/>
      <c r="X139" s="416"/>
      <c r="Y139" s="416"/>
      <c r="Z139" s="416"/>
      <c r="AA139" s="416"/>
      <c r="AB139" s="417"/>
      <c r="AC139" s="416">
        <f>'CARGA DE HORAS LABORADAS'!AC29</f>
        <v>0</v>
      </c>
      <c r="AD139" s="416"/>
      <c r="AE139" s="416"/>
      <c r="AF139" s="416"/>
      <c r="AG139" s="416"/>
      <c r="AH139" s="417"/>
      <c r="AI139" s="80"/>
      <c r="AJ139" s="80"/>
      <c r="AK139" s="80"/>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0"/>
      <c r="BH139" s="89"/>
      <c r="BI139" s="89"/>
      <c r="BJ139" s="89"/>
      <c r="BK139" s="80"/>
      <c r="BL139" s="80"/>
      <c r="BM139" s="80"/>
      <c r="BN139" s="80"/>
      <c r="BO139" s="80"/>
      <c r="BP139" s="80"/>
      <c r="BQ139" s="80"/>
      <c r="BR139" s="80"/>
      <c r="BS139" s="80"/>
      <c r="BT139" s="80"/>
      <c r="BU139" s="80"/>
      <c r="BV139" s="80"/>
      <c r="BW139" s="80"/>
      <c r="BX139" s="80"/>
      <c r="BY139" s="80"/>
      <c r="BZ139" s="80"/>
      <c r="CA139" s="80"/>
    </row>
    <row r="140" spans="1:87" ht="18" customHeight="1" x14ac:dyDescent="0.25">
      <c r="A140" s="75"/>
      <c r="B140" s="90" t="str">
        <f>'PLAN DE CARGOS'!B30:P30</f>
        <v>Auxiliar Administrativo (Contabilidad)</v>
      </c>
      <c r="C140" s="91"/>
      <c r="D140" s="91"/>
      <c r="E140" s="91"/>
      <c r="F140" s="91"/>
      <c r="G140" s="91"/>
      <c r="H140" s="91"/>
      <c r="I140" s="91"/>
      <c r="J140" s="91"/>
      <c r="K140" s="91"/>
      <c r="L140" s="91"/>
      <c r="M140" s="91"/>
      <c r="N140" s="91"/>
      <c r="O140" s="92"/>
      <c r="P140" s="413">
        <f>SUMIF($AK$34:$AK$131,"=Auxiliar Administrativo (Contabilidad)",BC34:BF131)</f>
        <v>0</v>
      </c>
      <c r="Q140" s="414"/>
      <c r="R140" s="414"/>
      <c r="S140" s="414"/>
      <c r="T140" s="414"/>
      <c r="U140" s="415"/>
      <c r="V140" s="416">
        <f>'CARGA DE HORAS LABORADAS'!P30</f>
        <v>2112</v>
      </c>
      <c r="W140" s="416"/>
      <c r="X140" s="416"/>
      <c r="Y140" s="416"/>
      <c r="Z140" s="416"/>
      <c r="AA140" s="416"/>
      <c r="AB140" s="417"/>
      <c r="AC140" s="416">
        <f>'CARGA DE HORAS LABORADAS'!AC30</f>
        <v>0</v>
      </c>
      <c r="AD140" s="416"/>
      <c r="AE140" s="416"/>
      <c r="AF140" s="416"/>
      <c r="AG140" s="416"/>
      <c r="AH140" s="417"/>
      <c r="AI140" s="80"/>
      <c r="AJ140" s="80"/>
      <c r="AK140" s="80"/>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0"/>
      <c r="BH140" s="89"/>
      <c r="BI140" s="89"/>
      <c r="BJ140" s="89"/>
      <c r="BK140" s="80"/>
      <c r="BL140" s="80"/>
      <c r="BM140" s="80"/>
      <c r="BN140" s="80"/>
      <c r="BO140" s="80"/>
      <c r="BP140" s="80"/>
      <c r="BQ140" s="80"/>
      <c r="BR140" s="80"/>
      <c r="BS140" s="80"/>
      <c r="BT140" s="80"/>
      <c r="BU140" s="80"/>
      <c r="BV140" s="80"/>
      <c r="BW140" s="80"/>
      <c r="BX140" s="80"/>
      <c r="BY140" s="80"/>
      <c r="BZ140" s="80"/>
      <c r="CA140" s="80"/>
    </row>
    <row r="141" spans="1:87" ht="18" customHeight="1" x14ac:dyDescent="0.25">
      <c r="A141" s="75"/>
      <c r="B141" s="90" t="str">
        <f>'PLAN DE CARGOS'!B31:P31</f>
        <v>Auxiliar Administrativo (Facturación)</v>
      </c>
      <c r="C141" s="91"/>
      <c r="D141" s="91"/>
      <c r="E141" s="91"/>
      <c r="F141" s="91"/>
      <c r="G141" s="91"/>
      <c r="H141" s="91"/>
      <c r="I141" s="91"/>
      <c r="J141" s="91"/>
      <c r="K141" s="91"/>
      <c r="L141" s="91"/>
      <c r="M141" s="91"/>
      <c r="N141" s="91"/>
      <c r="O141" s="92"/>
      <c r="P141" s="413">
        <f>SUMIF($AK$34:$AK$131,"=Auxiliar Administrativo (Facturación)",BC34:BF131)</f>
        <v>0</v>
      </c>
      <c r="Q141" s="414"/>
      <c r="R141" s="414"/>
      <c r="S141" s="414"/>
      <c r="T141" s="414"/>
      <c r="U141" s="415"/>
      <c r="V141" s="416">
        <f>'CARGA DE HORAS LABORADAS'!P31</f>
        <v>6336</v>
      </c>
      <c r="W141" s="416"/>
      <c r="X141" s="416"/>
      <c r="Y141" s="416"/>
      <c r="Z141" s="416"/>
      <c r="AA141" s="416"/>
      <c r="AB141" s="417"/>
      <c r="AC141" s="416">
        <f>'CARGA DE HORAS LABORADAS'!AC31</f>
        <v>0</v>
      </c>
      <c r="AD141" s="416"/>
      <c r="AE141" s="416"/>
      <c r="AF141" s="416"/>
      <c r="AG141" s="416"/>
      <c r="AH141" s="417"/>
      <c r="AI141" s="80"/>
      <c r="AJ141" s="80"/>
      <c r="AK141" s="80"/>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0"/>
      <c r="BH141" s="89"/>
      <c r="BI141" s="89"/>
      <c r="BJ141" s="89"/>
      <c r="BK141" s="80"/>
      <c r="BL141" s="80"/>
      <c r="BM141" s="80"/>
      <c r="BN141" s="80"/>
      <c r="BO141" s="80"/>
      <c r="BP141" s="80"/>
      <c r="BQ141" s="80"/>
      <c r="BR141" s="80"/>
      <c r="BS141" s="80"/>
      <c r="BT141" s="80"/>
      <c r="BU141" s="80"/>
      <c r="BV141" s="80"/>
      <c r="BW141" s="80"/>
      <c r="BX141" s="80"/>
      <c r="BY141" s="80"/>
      <c r="BZ141" s="80"/>
      <c r="CA141" s="80"/>
    </row>
    <row r="142" spans="1:87" ht="18" customHeight="1" x14ac:dyDescent="0.25">
      <c r="A142" s="75"/>
      <c r="B142" s="90" t="str">
        <f>'PLAN DE CARGOS'!B32:P32</f>
        <v>Auxiliar Área Salud (Consultorio Odontológico)</v>
      </c>
      <c r="C142" s="91"/>
      <c r="D142" s="91"/>
      <c r="E142" s="91"/>
      <c r="F142" s="91"/>
      <c r="G142" s="91"/>
      <c r="H142" s="91"/>
      <c r="I142" s="91"/>
      <c r="J142" s="91"/>
      <c r="K142" s="91"/>
      <c r="L142" s="91"/>
      <c r="M142" s="91"/>
      <c r="N142" s="91"/>
      <c r="O142" s="92"/>
      <c r="P142" s="413">
        <f>SUMIF($AK$34:$AK$131,"=Auxiliar Área Salud (Consultorio Odontológico)",BC34:BF131)</f>
        <v>0</v>
      </c>
      <c r="Q142" s="414"/>
      <c r="R142" s="414"/>
      <c r="S142" s="414"/>
      <c r="T142" s="414"/>
      <c r="U142" s="415"/>
      <c r="V142" s="416">
        <f>'CARGA DE HORAS LABORADAS'!P32</f>
        <v>2112</v>
      </c>
      <c r="W142" s="416"/>
      <c r="X142" s="416"/>
      <c r="Y142" s="416"/>
      <c r="Z142" s="416"/>
      <c r="AA142" s="416"/>
      <c r="AB142" s="417"/>
      <c r="AC142" s="416">
        <f>'CARGA DE HORAS LABORADAS'!AC32</f>
        <v>0</v>
      </c>
      <c r="AD142" s="416"/>
      <c r="AE142" s="416"/>
      <c r="AF142" s="416"/>
      <c r="AG142" s="416"/>
      <c r="AH142" s="417"/>
      <c r="AI142" s="80"/>
      <c r="AJ142" s="80"/>
      <c r="AK142" s="80"/>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0"/>
      <c r="BH142" s="89"/>
      <c r="BI142" s="89"/>
      <c r="BJ142" s="89"/>
      <c r="BK142" s="80"/>
      <c r="BL142" s="80"/>
      <c r="BM142" s="80"/>
      <c r="BN142" s="80"/>
      <c r="BO142" s="80"/>
      <c r="BP142" s="80"/>
      <c r="BQ142" s="80"/>
      <c r="BR142" s="80"/>
      <c r="BS142" s="80"/>
      <c r="BT142" s="80"/>
      <c r="BU142" s="80"/>
      <c r="BV142" s="80"/>
      <c r="BW142" s="80"/>
      <c r="BX142" s="80"/>
      <c r="BY142" s="80"/>
      <c r="BZ142" s="80"/>
      <c r="CA142" s="80"/>
    </row>
    <row r="143" spans="1:87" ht="18" customHeight="1" x14ac:dyDescent="0.25">
      <c r="A143" s="75"/>
      <c r="B143" s="90" t="str">
        <f>'PLAN DE CARGOS'!B33:P33</f>
        <v>Auxiliar Área Salud (Enfermería)</v>
      </c>
      <c r="C143" s="91"/>
      <c r="D143" s="91"/>
      <c r="E143" s="91"/>
      <c r="F143" s="91"/>
      <c r="G143" s="91"/>
      <c r="H143" s="91"/>
      <c r="I143" s="91"/>
      <c r="J143" s="91"/>
      <c r="K143" s="91"/>
      <c r="L143" s="91"/>
      <c r="M143" s="91"/>
      <c r="N143" s="91"/>
      <c r="O143" s="92"/>
      <c r="P143" s="413">
        <f>SUMIF($AK$34:$AK$131,"=Auxiliar Área Salud (Enfermería)",BC34:BF131)</f>
        <v>0</v>
      </c>
      <c r="Q143" s="414"/>
      <c r="R143" s="414"/>
      <c r="S143" s="414"/>
      <c r="T143" s="414"/>
      <c r="U143" s="415"/>
      <c r="V143" s="416">
        <f>'CARGA DE HORAS LABORADAS'!P33</f>
        <v>31680</v>
      </c>
      <c r="W143" s="416"/>
      <c r="X143" s="416"/>
      <c r="Y143" s="416"/>
      <c r="Z143" s="416"/>
      <c r="AA143" s="416"/>
      <c r="AB143" s="417"/>
      <c r="AC143" s="416">
        <f>'CARGA DE HORAS LABORADAS'!AC33</f>
        <v>0</v>
      </c>
      <c r="AD143" s="416"/>
      <c r="AE143" s="416"/>
      <c r="AF143" s="416"/>
      <c r="AG143" s="416"/>
      <c r="AH143" s="417"/>
      <c r="AI143" s="80"/>
      <c r="AJ143" s="80"/>
      <c r="AK143" s="80"/>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0"/>
      <c r="BH143" s="89"/>
      <c r="BI143" s="89"/>
      <c r="BJ143" s="89"/>
      <c r="BK143" s="80"/>
      <c r="BL143" s="80"/>
      <c r="BM143" s="80"/>
      <c r="BN143" s="80"/>
      <c r="BO143" s="80"/>
      <c r="BP143" s="80"/>
      <c r="BQ143" s="80"/>
      <c r="BR143" s="80"/>
      <c r="BS143" s="80"/>
      <c r="BT143" s="80"/>
      <c r="BU143" s="80"/>
      <c r="BV143" s="80"/>
      <c r="BW143" s="80"/>
      <c r="BX143" s="80"/>
      <c r="BY143" s="80"/>
      <c r="BZ143" s="80"/>
      <c r="CA143" s="80"/>
    </row>
    <row r="144" spans="1:87" ht="18" customHeight="1" x14ac:dyDescent="0.25">
      <c r="A144" s="75"/>
      <c r="B144" s="90" t="str">
        <f>'PLAN DE CARGOS'!B34:P34</f>
        <v>Auxiliar Área Salud (Farmacia)</v>
      </c>
      <c r="C144" s="91"/>
      <c r="D144" s="91"/>
      <c r="E144" s="91"/>
      <c r="F144" s="91"/>
      <c r="G144" s="91"/>
      <c r="H144" s="91"/>
      <c r="I144" s="91"/>
      <c r="J144" s="91"/>
      <c r="K144" s="91"/>
      <c r="L144" s="91"/>
      <c r="M144" s="91"/>
      <c r="N144" s="91"/>
      <c r="O144" s="92"/>
      <c r="P144" s="413">
        <f>SUMIF($AK$34:$AK$131,"=Auxiliar Área Salud (Farmacia)",BC34:BF131)</f>
        <v>0</v>
      </c>
      <c r="Q144" s="414"/>
      <c r="R144" s="414"/>
      <c r="S144" s="414"/>
      <c r="T144" s="414"/>
      <c r="U144" s="415"/>
      <c r="V144" s="416">
        <f>'CARGA DE HORAS LABORADAS'!P34</f>
        <v>2112</v>
      </c>
      <c r="W144" s="416"/>
      <c r="X144" s="416"/>
      <c r="Y144" s="416"/>
      <c r="Z144" s="416"/>
      <c r="AA144" s="416"/>
      <c r="AB144" s="417"/>
      <c r="AC144" s="416">
        <f>'CARGA DE HORAS LABORADAS'!AC34</f>
        <v>0</v>
      </c>
      <c r="AD144" s="416"/>
      <c r="AE144" s="416"/>
      <c r="AF144" s="416"/>
      <c r="AG144" s="416"/>
      <c r="AH144" s="417"/>
      <c r="AI144" s="80"/>
      <c r="AJ144" s="80"/>
      <c r="AK144" s="80"/>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0"/>
      <c r="BH144" s="89"/>
      <c r="BI144" s="89"/>
      <c r="BJ144" s="89"/>
      <c r="BK144" s="80"/>
      <c r="BL144" s="80"/>
      <c r="BM144" s="80"/>
      <c r="BN144" s="80"/>
      <c r="BO144" s="80"/>
      <c r="BP144" s="80"/>
      <c r="BQ144" s="80"/>
      <c r="BR144" s="80"/>
      <c r="BS144" s="80"/>
      <c r="BT144" s="80"/>
      <c r="BU144" s="80"/>
      <c r="BV144" s="80"/>
      <c r="BW144" s="80"/>
      <c r="BX144" s="80"/>
      <c r="BY144" s="80"/>
      <c r="BZ144" s="80"/>
      <c r="CA144" s="80"/>
    </row>
    <row r="145" spans="1:79" ht="18" customHeight="1" x14ac:dyDescent="0.25">
      <c r="A145" s="75"/>
      <c r="B145" s="90" t="str">
        <f>'PLAN DE CARGOS'!B35:P35</f>
        <v>Auxiliar Área Salud (Higiene Oral)</v>
      </c>
      <c r="C145" s="91"/>
      <c r="D145" s="91"/>
      <c r="E145" s="91"/>
      <c r="F145" s="91"/>
      <c r="G145" s="91"/>
      <c r="H145" s="91"/>
      <c r="I145" s="91"/>
      <c r="J145" s="91"/>
      <c r="K145" s="91"/>
      <c r="L145" s="91"/>
      <c r="M145" s="91"/>
      <c r="N145" s="91"/>
      <c r="O145" s="92"/>
      <c r="P145" s="413">
        <f>SUMIF($AK$34:$AK$131,"=Auxiliar Área Salud (Higiene Oral)",BC34:BF131)</f>
        <v>0</v>
      </c>
      <c r="Q145" s="414"/>
      <c r="R145" s="414"/>
      <c r="S145" s="414"/>
      <c r="T145" s="414"/>
      <c r="U145" s="415"/>
      <c r="V145" s="416">
        <f>'CARGA DE HORAS LABORADAS'!P35</f>
        <v>4224</v>
      </c>
      <c r="W145" s="416"/>
      <c r="X145" s="416"/>
      <c r="Y145" s="416"/>
      <c r="Z145" s="416"/>
      <c r="AA145" s="416"/>
      <c r="AB145" s="417"/>
      <c r="AC145" s="416">
        <f>'CARGA DE HORAS LABORADAS'!AC35</f>
        <v>0</v>
      </c>
      <c r="AD145" s="416"/>
      <c r="AE145" s="416"/>
      <c r="AF145" s="416"/>
      <c r="AG145" s="416"/>
      <c r="AH145" s="417"/>
      <c r="AI145" s="80"/>
      <c r="AJ145" s="80"/>
      <c r="AK145" s="80"/>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0"/>
      <c r="BH145" s="89"/>
      <c r="BI145" s="89"/>
      <c r="BJ145" s="89"/>
      <c r="BK145" s="80"/>
      <c r="BL145" s="80"/>
      <c r="BM145" s="80"/>
      <c r="BN145" s="80"/>
      <c r="BO145" s="80"/>
      <c r="BP145" s="80"/>
      <c r="BQ145" s="80"/>
      <c r="BR145" s="80"/>
      <c r="BS145" s="80"/>
      <c r="BT145" s="80"/>
      <c r="BU145" s="80"/>
      <c r="BV145" s="80"/>
      <c r="BW145" s="80"/>
      <c r="BX145" s="80"/>
      <c r="BY145" s="80"/>
      <c r="BZ145" s="80"/>
      <c r="CA145" s="80"/>
    </row>
    <row r="146" spans="1:79" ht="18" customHeight="1" x14ac:dyDescent="0.25">
      <c r="B146" s="90" t="str">
        <f>'PLAN DE CARGOS'!B36:P36</f>
        <v>Auxiliar Área Salud (Información en Salud)</v>
      </c>
      <c r="C146" s="91"/>
      <c r="D146" s="91"/>
      <c r="E146" s="91"/>
      <c r="F146" s="91"/>
      <c r="G146" s="91"/>
      <c r="H146" s="91"/>
      <c r="I146" s="91"/>
      <c r="J146" s="91"/>
      <c r="K146" s="91"/>
      <c r="L146" s="91"/>
      <c r="M146" s="91"/>
      <c r="N146" s="91"/>
      <c r="O146" s="92"/>
      <c r="P146" s="413">
        <f>SUMIF($AK$34:$AK$131,"=Auxiliar Área Salud (Información en Salud)",BC34:BF131)</f>
        <v>16</v>
      </c>
      <c r="Q146" s="414"/>
      <c r="R146" s="414"/>
      <c r="S146" s="414"/>
      <c r="T146" s="414"/>
      <c r="U146" s="415"/>
      <c r="V146" s="416">
        <f>'CARGA DE HORAS LABORADAS'!P36</f>
        <v>2112</v>
      </c>
      <c r="W146" s="416"/>
      <c r="X146" s="416"/>
      <c r="Y146" s="416"/>
      <c r="Z146" s="416"/>
      <c r="AA146" s="416"/>
      <c r="AB146" s="417"/>
      <c r="AC146" s="416">
        <f>'CARGA DE HORAS LABORADAS'!AC36</f>
        <v>0</v>
      </c>
      <c r="AD146" s="416"/>
      <c r="AE146" s="416"/>
      <c r="AF146" s="416"/>
      <c r="AG146" s="416"/>
      <c r="AH146" s="417"/>
      <c r="AI146" s="80"/>
      <c r="AJ146" s="80"/>
      <c r="AK146" s="80"/>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0"/>
      <c r="BH146" s="89"/>
      <c r="BI146" s="89"/>
      <c r="BJ146" s="89"/>
      <c r="BK146" s="80"/>
      <c r="BL146" s="80"/>
      <c r="BM146" s="80"/>
      <c r="BN146" s="80"/>
      <c r="BO146" s="80"/>
      <c r="BP146" s="80"/>
      <c r="BQ146" s="80"/>
      <c r="BR146" s="80"/>
      <c r="BS146" s="80"/>
      <c r="BT146" s="80"/>
      <c r="BU146" s="80"/>
      <c r="BV146" s="80"/>
      <c r="BW146" s="80"/>
      <c r="BX146" s="80"/>
      <c r="BY146" s="80"/>
      <c r="BZ146" s="80"/>
      <c r="CA146" s="80"/>
    </row>
    <row r="147" spans="1:79" ht="18" customHeight="1" x14ac:dyDescent="0.25">
      <c r="B147" s="90" t="str">
        <f>'PLAN DE CARGOS'!B37:P37</f>
        <v>Auxiliar Área Salud (Laboratorio Clínico)</v>
      </c>
      <c r="C147" s="91"/>
      <c r="D147" s="91"/>
      <c r="E147" s="91"/>
      <c r="F147" s="91"/>
      <c r="G147" s="91"/>
      <c r="H147" s="91"/>
      <c r="I147" s="91"/>
      <c r="J147" s="91"/>
      <c r="K147" s="91"/>
      <c r="L147" s="91"/>
      <c r="M147" s="91"/>
      <c r="N147" s="91"/>
      <c r="O147" s="92"/>
      <c r="P147" s="413">
        <f>SUMIF($AK$34:$AK$131,"=Auxiliar Área Salud (Laboratorio Clínico)",BC34:BF131)</f>
        <v>0</v>
      </c>
      <c r="Q147" s="414"/>
      <c r="R147" s="414"/>
      <c r="S147" s="414"/>
      <c r="T147" s="414"/>
      <c r="U147" s="415"/>
      <c r="V147" s="416">
        <f>'CARGA DE HORAS LABORADAS'!P37</f>
        <v>2112</v>
      </c>
      <c r="W147" s="416"/>
      <c r="X147" s="416"/>
      <c r="Y147" s="416"/>
      <c r="Z147" s="416"/>
      <c r="AA147" s="416"/>
      <c r="AB147" s="417"/>
      <c r="AC147" s="416">
        <f>'CARGA DE HORAS LABORADAS'!AC37</f>
        <v>-1.9999999999527063E-3</v>
      </c>
      <c r="AD147" s="416"/>
      <c r="AE147" s="416"/>
      <c r="AF147" s="416"/>
      <c r="AG147" s="416"/>
      <c r="AH147" s="417"/>
      <c r="AI147" s="80"/>
      <c r="AJ147" s="80"/>
      <c r="AK147" s="80"/>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0"/>
      <c r="BH147" s="89"/>
      <c r="BI147" s="89"/>
      <c r="BJ147" s="89"/>
      <c r="BK147" s="80"/>
      <c r="BL147" s="80"/>
      <c r="BM147" s="80"/>
      <c r="BN147" s="80"/>
      <c r="BO147" s="80"/>
      <c r="BP147" s="80"/>
      <c r="BQ147" s="80"/>
      <c r="BR147" s="80"/>
      <c r="BS147" s="80"/>
      <c r="BT147" s="80"/>
      <c r="BU147" s="80"/>
      <c r="BV147" s="80"/>
      <c r="BW147" s="80"/>
      <c r="BX147" s="80"/>
      <c r="BY147" s="80"/>
      <c r="BZ147" s="80"/>
      <c r="CA147" s="80"/>
    </row>
    <row r="148" spans="1:79" ht="18" customHeight="1" x14ac:dyDescent="0.25">
      <c r="B148" s="90" t="str">
        <f>'PLAN DE CARGOS'!B38:P38</f>
        <v>Auxiliar de Servicios Generales</v>
      </c>
      <c r="C148" s="91"/>
      <c r="D148" s="91"/>
      <c r="E148" s="91"/>
      <c r="F148" s="91"/>
      <c r="G148" s="91"/>
      <c r="H148" s="91"/>
      <c r="I148" s="91"/>
      <c r="J148" s="91"/>
      <c r="K148" s="91"/>
      <c r="L148" s="91"/>
      <c r="M148" s="91"/>
      <c r="N148" s="91"/>
      <c r="O148" s="92"/>
      <c r="P148" s="413">
        <f>SUMIF($AK$34:$AK$131,"=Auxiliar de Servicios Generales",BC34:BF131)</f>
        <v>0</v>
      </c>
      <c r="Q148" s="414"/>
      <c r="R148" s="414"/>
      <c r="S148" s="414"/>
      <c r="T148" s="414"/>
      <c r="U148" s="415"/>
      <c r="V148" s="416">
        <f>'CARGA DE HORAS LABORADAS'!P38</f>
        <v>12672</v>
      </c>
      <c r="W148" s="416"/>
      <c r="X148" s="416"/>
      <c r="Y148" s="416"/>
      <c r="Z148" s="416"/>
      <c r="AA148" s="416"/>
      <c r="AB148" s="417"/>
      <c r="AC148" s="416">
        <f>'CARGA DE HORAS LABORADAS'!AC38</f>
        <v>0</v>
      </c>
      <c r="AD148" s="416"/>
      <c r="AE148" s="416"/>
      <c r="AF148" s="416"/>
      <c r="AG148" s="416"/>
      <c r="AH148" s="417"/>
      <c r="AI148" s="80"/>
      <c r="AJ148" s="80"/>
      <c r="AK148" s="80"/>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0"/>
      <c r="BH148" s="89"/>
      <c r="BI148" s="89"/>
      <c r="BJ148" s="89"/>
      <c r="BK148" s="80"/>
      <c r="BL148" s="80"/>
      <c r="BM148" s="80"/>
      <c r="BN148" s="80"/>
      <c r="BO148" s="80"/>
      <c r="BP148" s="80"/>
      <c r="BQ148" s="80"/>
      <c r="BR148" s="80"/>
      <c r="BS148" s="80"/>
      <c r="BT148" s="80"/>
      <c r="BU148" s="80"/>
      <c r="BV148" s="80"/>
      <c r="BW148" s="80"/>
      <c r="BX148" s="80"/>
      <c r="BY148" s="80"/>
      <c r="BZ148" s="80"/>
      <c r="CA148" s="80"/>
    </row>
    <row r="149" spans="1:79" ht="18" customHeight="1" x14ac:dyDescent="0.25">
      <c r="B149" s="90" t="str">
        <f>'PLAN DE CARGOS'!B39:P39</f>
        <v>Celador</v>
      </c>
      <c r="C149" s="91"/>
      <c r="D149" s="91"/>
      <c r="E149" s="91"/>
      <c r="F149" s="91"/>
      <c r="G149" s="91"/>
      <c r="H149" s="91"/>
      <c r="I149" s="91"/>
      <c r="J149" s="91"/>
      <c r="K149" s="91"/>
      <c r="L149" s="91"/>
      <c r="M149" s="91"/>
      <c r="N149" s="91"/>
      <c r="O149" s="92"/>
      <c r="P149" s="413">
        <f>SUMIF($AK$34:$AK$131,"=Celador",BC34:BF131)</f>
        <v>0</v>
      </c>
      <c r="Q149" s="414"/>
      <c r="R149" s="414"/>
      <c r="S149" s="414"/>
      <c r="T149" s="414"/>
      <c r="U149" s="415"/>
      <c r="V149" s="416">
        <f>'CARGA DE HORAS LABORADAS'!P39</f>
        <v>6336</v>
      </c>
      <c r="W149" s="416"/>
      <c r="X149" s="416"/>
      <c r="Y149" s="416"/>
      <c r="Z149" s="416"/>
      <c r="AA149" s="416"/>
      <c r="AB149" s="417"/>
      <c r="AC149" s="416">
        <f>'CARGA DE HORAS LABORADAS'!AC39</f>
        <v>0</v>
      </c>
      <c r="AD149" s="416"/>
      <c r="AE149" s="416"/>
      <c r="AF149" s="416"/>
      <c r="AG149" s="416"/>
      <c r="AH149" s="417"/>
      <c r="AI149" s="80"/>
      <c r="AJ149" s="80"/>
      <c r="AK149" s="80"/>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0"/>
      <c r="BH149" s="89"/>
      <c r="BI149" s="89"/>
      <c r="BJ149" s="89"/>
      <c r="BK149" s="80"/>
      <c r="BL149" s="80"/>
      <c r="BM149" s="80"/>
      <c r="BN149" s="80"/>
      <c r="BO149" s="80"/>
      <c r="BP149" s="80"/>
      <c r="BQ149" s="80"/>
      <c r="BR149" s="80"/>
      <c r="BS149" s="80"/>
      <c r="BT149" s="80"/>
      <c r="BU149" s="80"/>
      <c r="BV149" s="80"/>
      <c r="BW149" s="80"/>
      <c r="BX149" s="80"/>
      <c r="BY149" s="80"/>
      <c r="BZ149" s="80"/>
      <c r="CA149" s="80"/>
    </row>
    <row r="150" spans="1:79" ht="18" customHeight="1" x14ac:dyDescent="0.25">
      <c r="B150" s="90" t="str">
        <f>'PLAN DE CARGOS'!B40:P40</f>
        <v>Conductor</v>
      </c>
      <c r="C150" s="91"/>
      <c r="D150" s="91"/>
      <c r="E150" s="91"/>
      <c r="F150" s="91"/>
      <c r="G150" s="91"/>
      <c r="H150" s="91"/>
      <c r="I150" s="91"/>
      <c r="J150" s="91"/>
      <c r="K150" s="91"/>
      <c r="L150" s="91"/>
      <c r="M150" s="91"/>
      <c r="N150" s="91"/>
      <c r="O150" s="92"/>
      <c r="P150" s="413">
        <f>SUMIF($AK$34:$AK$131,"=Conductor",BC34:BF131)</f>
        <v>0</v>
      </c>
      <c r="Q150" s="414"/>
      <c r="R150" s="414"/>
      <c r="S150" s="414"/>
      <c r="T150" s="414"/>
      <c r="U150" s="415"/>
      <c r="V150" s="416">
        <f>'CARGA DE HORAS LABORADAS'!P40</f>
        <v>6336</v>
      </c>
      <c r="W150" s="416"/>
      <c r="X150" s="416"/>
      <c r="Y150" s="416"/>
      <c r="Z150" s="416"/>
      <c r="AA150" s="416"/>
      <c r="AB150" s="417"/>
      <c r="AC150" s="416">
        <f>'CARGA DE HORAS LABORADAS'!AC40</f>
        <v>0</v>
      </c>
      <c r="AD150" s="416"/>
      <c r="AE150" s="416"/>
      <c r="AF150" s="416"/>
      <c r="AG150" s="416"/>
      <c r="AH150" s="417"/>
      <c r="AI150" s="80"/>
      <c r="AJ150" s="80"/>
      <c r="AK150" s="80"/>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0"/>
      <c r="BH150" s="89"/>
      <c r="BI150" s="89"/>
      <c r="BJ150" s="89"/>
      <c r="BK150" s="80"/>
      <c r="BL150" s="80"/>
      <c r="BM150" s="80"/>
      <c r="BN150" s="80"/>
      <c r="BO150" s="80"/>
      <c r="BP150" s="80"/>
      <c r="BQ150" s="80"/>
      <c r="BR150" s="80"/>
      <c r="BS150" s="80"/>
      <c r="BT150" s="80"/>
      <c r="BU150" s="80"/>
      <c r="BV150" s="80"/>
      <c r="BW150" s="80"/>
      <c r="BX150" s="80"/>
      <c r="BY150" s="80"/>
      <c r="BZ150" s="80"/>
      <c r="CA150" s="80"/>
    </row>
    <row r="151" spans="1:79" ht="18" customHeight="1" x14ac:dyDescent="0.25">
      <c r="B151" s="90" t="str">
        <f>'PLAN DE CARGOS'!B41:P41</f>
        <v>Enfermera</v>
      </c>
      <c r="C151" s="91"/>
      <c r="D151" s="91"/>
      <c r="E151" s="91"/>
      <c r="F151" s="91"/>
      <c r="G151" s="91"/>
      <c r="H151" s="91"/>
      <c r="I151" s="91"/>
      <c r="J151" s="91"/>
      <c r="K151" s="91"/>
      <c r="L151" s="91"/>
      <c r="M151" s="91"/>
      <c r="N151" s="91"/>
      <c r="O151" s="92"/>
      <c r="P151" s="413">
        <f>SUMIF($AK$34:$AK$131,"=Enfermera",BC34:BF131)</f>
        <v>65</v>
      </c>
      <c r="Q151" s="414"/>
      <c r="R151" s="414"/>
      <c r="S151" s="414"/>
      <c r="T151" s="414"/>
      <c r="U151" s="415"/>
      <c r="V151" s="416">
        <f>'CARGA DE HORAS LABORADAS'!P41</f>
        <v>4224</v>
      </c>
      <c r="W151" s="416"/>
      <c r="X151" s="416"/>
      <c r="Y151" s="416"/>
      <c r="Z151" s="416"/>
      <c r="AA151" s="416"/>
      <c r="AB151" s="417"/>
      <c r="AC151" s="416">
        <f>'CARGA DE HORAS LABORADAS'!AC41</f>
        <v>-5.0000000001091394E-3</v>
      </c>
      <c r="AD151" s="416"/>
      <c r="AE151" s="416"/>
      <c r="AF151" s="416"/>
      <c r="AG151" s="416"/>
      <c r="AH151" s="417"/>
      <c r="AI151" s="80"/>
      <c r="AJ151" s="80"/>
      <c r="AK151" s="80"/>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0"/>
      <c r="BH151" s="89"/>
      <c r="BI151" s="89"/>
      <c r="BJ151" s="89"/>
      <c r="BK151" s="80"/>
      <c r="BL151" s="80"/>
      <c r="BM151" s="80"/>
      <c r="BN151" s="80"/>
      <c r="BO151" s="80"/>
      <c r="BP151" s="80"/>
      <c r="BQ151" s="80"/>
      <c r="BR151" s="80"/>
      <c r="BS151" s="80"/>
      <c r="BT151" s="80"/>
      <c r="BU151" s="80"/>
      <c r="BV151" s="80"/>
      <c r="BW151" s="80"/>
      <c r="BX151" s="80"/>
      <c r="BY151" s="80"/>
      <c r="BZ151" s="80"/>
      <c r="CA151" s="80"/>
    </row>
    <row r="152" spans="1:79" ht="18" customHeight="1" x14ac:dyDescent="0.25">
      <c r="B152" s="90" t="str">
        <f>'PLAN DE CARGOS'!B42:P42</f>
        <v>Gerente Empresa Social del Estado</v>
      </c>
      <c r="C152" s="91"/>
      <c r="D152" s="91"/>
      <c r="E152" s="91"/>
      <c r="F152" s="91"/>
      <c r="G152" s="91"/>
      <c r="H152" s="91"/>
      <c r="I152" s="91"/>
      <c r="J152" s="91"/>
      <c r="K152" s="91"/>
      <c r="L152" s="91"/>
      <c r="M152" s="91"/>
      <c r="N152" s="91"/>
      <c r="O152" s="92"/>
      <c r="P152" s="413">
        <f>SUMIF($AK$34:$AK$131,"=Gerente Empresa Social del Estado",BC34:BF131)</f>
        <v>13</v>
      </c>
      <c r="Q152" s="414"/>
      <c r="R152" s="414"/>
      <c r="S152" s="414"/>
      <c r="T152" s="414"/>
      <c r="U152" s="415"/>
      <c r="V152" s="416">
        <f>'CARGA DE HORAS LABORADAS'!P42</f>
        <v>2112</v>
      </c>
      <c r="W152" s="416"/>
      <c r="X152" s="416"/>
      <c r="Y152" s="416"/>
      <c r="Z152" s="416"/>
      <c r="AA152" s="416"/>
      <c r="AB152" s="417"/>
      <c r="AC152" s="416">
        <f>'CARGA DE HORAS LABORADAS'!AC42</f>
        <v>0</v>
      </c>
      <c r="AD152" s="416"/>
      <c r="AE152" s="416"/>
      <c r="AF152" s="416"/>
      <c r="AG152" s="416"/>
      <c r="AH152" s="417"/>
      <c r="AI152" s="80"/>
      <c r="AJ152" s="80"/>
      <c r="AK152" s="80"/>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0"/>
      <c r="BH152" s="89"/>
      <c r="BI152" s="89"/>
      <c r="BJ152" s="89"/>
      <c r="BK152" s="80"/>
      <c r="BL152" s="80"/>
      <c r="BM152" s="80"/>
      <c r="BN152" s="80"/>
      <c r="BO152" s="80"/>
      <c r="BP152" s="80"/>
      <c r="BQ152" s="80"/>
      <c r="BR152" s="80"/>
      <c r="BS152" s="80"/>
      <c r="BT152" s="80"/>
      <c r="BU152" s="80"/>
      <c r="BV152" s="80"/>
      <c r="BW152" s="80"/>
      <c r="BX152" s="80"/>
      <c r="BY152" s="80"/>
      <c r="BZ152" s="80"/>
      <c r="CA152" s="80"/>
    </row>
    <row r="153" spans="1:79" ht="18" customHeight="1" x14ac:dyDescent="0.25">
      <c r="B153" s="90" t="str">
        <f>'PLAN DE CARGOS'!B43:P43</f>
        <v>Médico General</v>
      </c>
      <c r="C153" s="91"/>
      <c r="D153" s="91"/>
      <c r="E153" s="91"/>
      <c r="F153" s="91"/>
      <c r="G153" s="91"/>
      <c r="H153" s="91"/>
      <c r="I153" s="91"/>
      <c r="J153" s="91"/>
      <c r="K153" s="91"/>
      <c r="L153" s="91"/>
      <c r="M153" s="91"/>
      <c r="N153" s="91"/>
      <c r="O153" s="92"/>
      <c r="P153" s="413">
        <f>SUMIF($AK$34:$AK$131,"=Médico General",BC34:BF131)</f>
        <v>8.5</v>
      </c>
      <c r="Q153" s="414"/>
      <c r="R153" s="414"/>
      <c r="S153" s="414"/>
      <c r="T153" s="414"/>
      <c r="U153" s="415"/>
      <c r="V153" s="416">
        <f>'CARGA DE HORAS LABORADAS'!P43</f>
        <v>19008</v>
      </c>
      <c r="W153" s="416"/>
      <c r="X153" s="416"/>
      <c r="Y153" s="416"/>
      <c r="Z153" s="416"/>
      <c r="AA153" s="416"/>
      <c r="AB153" s="417"/>
      <c r="AC153" s="416">
        <f>'CARGA DE HORAS LABORADAS'!AC43</f>
        <v>-6.0000000012223609E-3</v>
      </c>
      <c r="AD153" s="416"/>
      <c r="AE153" s="416"/>
      <c r="AF153" s="416"/>
      <c r="AG153" s="416"/>
      <c r="AH153" s="417"/>
      <c r="AI153" s="80"/>
      <c r="AJ153" s="80"/>
      <c r="AK153" s="80"/>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0"/>
      <c r="BH153" s="89"/>
      <c r="BI153" s="89"/>
      <c r="BJ153" s="89"/>
      <c r="BK153" s="80"/>
      <c r="BL153" s="80"/>
      <c r="BM153" s="80"/>
      <c r="BN153" s="80"/>
      <c r="BO153" s="80"/>
      <c r="BP153" s="80"/>
      <c r="BQ153" s="80"/>
      <c r="BR153" s="80"/>
      <c r="BS153" s="80"/>
      <c r="BT153" s="80"/>
      <c r="BU153" s="80"/>
      <c r="BV153" s="80"/>
      <c r="BW153" s="80"/>
      <c r="BX153" s="80"/>
      <c r="BY153" s="80"/>
      <c r="BZ153" s="80"/>
      <c r="CA153" s="80"/>
    </row>
    <row r="154" spans="1:79" ht="18" customHeight="1" x14ac:dyDescent="0.25">
      <c r="B154" s="90" t="str">
        <f>'PLAN DE CARGOS'!B44:P44</f>
        <v>Odontóloga</v>
      </c>
      <c r="C154" s="91"/>
      <c r="D154" s="91"/>
      <c r="E154" s="91"/>
      <c r="F154" s="91"/>
      <c r="G154" s="91"/>
      <c r="H154" s="91"/>
      <c r="I154" s="91"/>
      <c r="J154" s="91"/>
      <c r="K154" s="91"/>
      <c r="L154" s="91"/>
      <c r="M154" s="91"/>
      <c r="N154" s="91"/>
      <c r="O154" s="92"/>
      <c r="P154" s="413">
        <f>SUMIF($AK$34:$AK$131,"=Odontóloga",BC34:BF131)</f>
        <v>32.5</v>
      </c>
      <c r="Q154" s="414"/>
      <c r="R154" s="414"/>
      <c r="S154" s="414"/>
      <c r="T154" s="414"/>
      <c r="U154" s="415"/>
      <c r="V154" s="416">
        <f>'CARGA DE HORAS LABORADAS'!P44</f>
        <v>2112</v>
      </c>
      <c r="W154" s="416"/>
      <c r="X154" s="416"/>
      <c r="Y154" s="416"/>
      <c r="Z154" s="416"/>
      <c r="AA154" s="416"/>
      <c r="AB154" s="417"/>
      <c r="AC154" s="416">
        <f>'CARGA DE HORAS LABORADAS'!AC44</f>
        <v>-5.0000000001091394E-3</v>
      </c>
      <c r="AD154" s="416"/>
      <c r="AE154" s="416"/>
      <c r="AF154" s="416"/>
      <c r="AG154" s="416"/>
      <c r="AH154" s="417"/>
      <c r="AI154" s="80"/>
      <c r="AJ154" s="80"/>
      <c r="AK154" s="80"/>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0"/>
      <c r="BH154" s="89"/>
      <c r="BI154" s="89"/>
      <c r="BJ154" s="89"/>
      <c r="BK154" s="80"/>
      <c r="BL154" s="80"/>
      <c r="BM154" s="80"/>
      <c r="BN154" s="80"/>
      <c r="BO154" s="80"/>
      <c r="BP154" s="80"/>
      <c r="BQ154" s="80"/>
      <c r="BR154" s="80"/>
      <c r="BS154" s="80"/>
      <c r="BT154" s="80"/>
      <c r="BU154" s="80"/>
      <c r="BV154" s="80"/>
      <c r="BW154" s="80"/>
      <c r="BX154" s="80"/>
      <c r="BY154" s="80"/>
      <c r="BZ154" s="80"/>
      <c r="CA154" s="80"/>
    </row>
    <row r="155" spans="1:79" ht="18" customHeight="1" x14ac:dyDescent="0.25">
      <c r="B155" s="90" t="str">
        <f>'PLAN DE CARGOS'!B45:P45</f>
        <v>Operario (Mantenimiento)</v>
      </c>
      <c r="C155" s="91"/>
      <c r="D155" s="91"/>
      <c r="E155" s="91"/>
      <c r="F155" s="91"/>
      <c r="G155" s="91"/>
      <c r="H155" s="91"/>
      <c r="I155" s="91"/>
      <c r="J155" s="91"/>
      <c r="K155" s="91"/>
      <c r="L155" s="91"/>
      <c r="M155" s="91"/>
      <c r="N155" s="91"/>
      <c r="O155" s="92"/>
      <c r="P155" s="413">
        <f>SUMIF($AK$34:$AK$131,"=Operario (Mantenimiento)",BC34:BF131)</f>
        <v>0</v>
      </c>
      <c r="Q155" s="414"/>
      <c r="R155" s="414"/>
      <c r="S155" s="414"/>
      <c r="T155" s="414"/>
      <c r="U155" s="415"/>
      <c r="V155" s="416">
        <f>'CARGA DE HORAS LABORADAS'!P45</f>
        <v>2112</v>
      </c>
      <c r="W155" s="416"/>
      <c r="X155" s="416"/>
      <c r="Y155" s="416"/>
      <c r="Z155" s="416"/>
      <c r="AA155" s="416"/>
      <c r="AB155" s="417"/>
      <c r="AC155" s="416">
        <f>'CARGA DE HORAS LABORADAS'!AC45</f>
        <v>0</v>
      </c>
      <c r="AD155" s="416"/>
      <c r="AE155" s="416"/>
      <c r="AF155" s="416"/>
      <c r="AG155" s="416"/>
      <c r="AH155" s="417"/>
      <c r="AI155" s="80"/>
      <c r="AJ155" s="80"/>
      <c r="AK155" s="80"/>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0"/>
      <c r="BH155" s="89"/>
      <c r="BI155" s="89"/>
      <c r="BJ155" s="89"/>
      <c r="BK155" s="80"/>
      <c r="BL155" s="80"/>
      <c r="BM155" s="80"/>
      <c r="BN155" s="80"/>
      <c r="BO155" s="80"/>
      <c r="BP155" s="80"/>
      <c r="BQ155" s="80"/>
      <c r="BR155" s="80"/>
      <c r="BS155" s="80"/>
      <c r="BT155" s="80"/>
      <c r="BU155" s="80"/>
      <c r="BV155" s="80"/>
      <c r="BW155" s="80"/>
      <c r="BX155" s="80"/>
      <c r="BY155" s="80"/>
      <c r="BZ155" s="80"/>
      <c r="CA155" s="80"/>
    </row>
    <row r="156" spans="1:79" ht="18" customHeight="1" x14ac:dyDescent="0.25">
      <c r="B156" s="90" t="str">
        <f>'PLAN DE CARGOS'!B46:P46</f>
        <v>Profesional Universitario Área Salud (Bacterióloga)</v>
      </c>
      <c r="C156" s="91"/>
      <c r="D156" s="91"/>
      <c r="E156" s="91"/>
      <c r="F156" s="91"/>
      <c r="G156" s="91"/>
      <c r="H156" s="91"/>
      <c r="I156" s="91"/>
      <c r="J156" s="91"/>
      <c r="K156" s="91"/>
      <c r="L156" s="91"/>
      <c r="M156" s="91"/>
      <c r="N156" s="91"/>
      <c r="O156" s="92"/>
      <c r="P156" s="413">
        <f>SUMIF($AK$34:$AK$131,"=Profesional Universitario Área Salud (Bacterióloga)",BC34:BF131)</f>
        <v>32.5</v>
      </c>
      <c r="Q156" s="414"/>
      <c r="R156" s="414"/>
      <c r="S156" s="414"/>
      <c r="T156" s="414"/>
      <c r="U156" s="415"/>
      <c r="V156" s="416">
        <f>'CARGA DE HORAS LABORADAS'!P46</f>
        <v>2112</v>
      </c>
      <c r="W156" s="416"/>
      <c r="X156" s="416"/>
      <c r="Y156" s="416"/>
      <c r="Z156" s="416"/>
      <c r="AA156" s="416"/>
      <c r="AB156" s="417"/>
      <c r="AC156" s="416">
        <f>'CARGA DE HORAS LABORADAS'!AC46</f>
        <v>0</v>
      </c>
      <c r="AD156" s="416"/>
      <c r="AE156" s="416"/>
      <c r="AF156" s="416"/>
      <c r="AG156" s="416"/>
      <c r="AH156" s="417"/>
      <c r="AI156" s="80"/>
      <c r="AJ156" s="80"/>
      <c r="AK156" s="80"/>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0"/>
      <c r="BH156" s="89"/>
      <c r="BI156" s="89"/>
      <c r="BJ156" s="89"/>
      <c r="BK156" s="80"/>
      <c r="BL156" s="80"/>
      <c r="BM156" s="80"/>
      <c r="BN156" s="80"/>
      <c r="BO156" s="80"/>
      <c r="BP156" s="80"/>
      <c r="BQ156" s="80"/>
      <c r="BR156" s="80"/>
      <c r="BS156" s="80"/>
      <c r="BT156" s="80"/>
      <c r="BU156" s="80"/>
      <c r="BV156" s="80"/>
      <c r="BW156" s="80"/>
      <c r="BX156" s="80"/>
      <c r="BY156" s="80"/>
      <c r="BZ156" s="80"/>
      <c r="CA156" s="80"/>
    </row>
    <row r="157" spans="1:79" ht="18" customHeight="1" x14ac:dyDescent="0.25">
      <c r="B157" s="90" t="str">
        <f>'PLAN DE CARGOS'!B47:P47</f>
        <v>Representante ASOUS en la Junta Directiva</v>
      </c>
      <c r="C157" s="91"/>
      <c r="D157" s="91"/>
      <c r="E157" s="91"/>
      <c r="F157" s="91"/>
      <c r="G157" s="91"/>
      <c r="H157" s="91"/>
      <c r="I157" s="91"/>
      <c r="J157" s="91"/>
      <c r="K157" s="91"/>
      <c r="L157" s="91"/>
      <c r="M157" s="91"/>
      <c r="N157" s="91"/>
      <c r="O157" s="92"/>
      <c r="P157" s="413">
        <f>SUMIF($AK$34:$AK$131,"=Representante ASOUS en la Junta Directiva",BC34:BF131)</f>
        <v>6</v>
      </c>
      <c r="Q157" s="414"/>
      <c r="R157" s="414"/>
      <c r="S157" s="414"/>
      <c r="T157" s="414"/>
      <c r="U157" s="415"/>
      <c r="V157" s="416">
        <f>'CARGA DE HORAS LABORADAS'!P47</f>
        <v>30</v>
      </c>
      <c r="W157" s="416"/>
      <c r="X157" s="416"/>
      <c r="Y157" s="416"/>
      <c r="Z157" s="416"/>
      <c r="AA157" s="416"/>
      <c r="AB157" s="417"/>
      <c r="AC157" s="416">
        <f>'CARGA DE HORAS LABORADAS'!AC47</f>
        <v>-4.75</v>
      </c>
      <c r="AD157" s="416"/>
      <c r="AE157" s="416"/>
      <c r="AF157" s="416"/>
      <c r="AG157" s="416"/>
      <c r="AH157" s="417"/>
      <c r="AI157" s="80"/>
      <c r="AJ157" s="80"/>
      <c r="AK157" s="80"/>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0"/>
      <c r="BH157" s="89"/>
      <c r="BI157" s="89"/>
      <c r="BJ157" s="89"/>
      <c r="BK157" s="80"/>
      <c r="BL157" s="80"/>
      <c r="BM157" s="80"/>
      <c r="BN157" s="80"/>
      <c r="BO157" s="80"/>
      <c r="BP157" s="80"/>
      <c r="BQ157" s="80"/>
      <c r="BR157" s="80"/>
      <c r="BS157" s="80"/>
      <c r="BT157" s="80"/>
      <c r="BU157" s="80"/>
      <c r="BV157" s="80"/>
      <c r="BW157" s="80"/>
      <c r="BX157" s="80"/>
      <c r="BY157" s="80"/>
      <c r="BZ157" s="80"/>
      <c r="CA157" s="80"/>
    </row>
    <row r="158" spans="1:79" ht="18" customHeight="1" x14ac:dyDescent="0.25">
      <c r="B158" s="90" t="str">
        <f>'PLAN DE CARGOS'!B48:P48</f>
        <v>Secretaria</v>
      </c>
      <c r="C158" s="91"/>
      <c r="D158" s="91"/>
      <c r="E158" s="91"/>
      <c r="F158" s="91"/>
      <c r="G158" s="91"/>
      <c r="H158" s="91"/>
      <c r="I158" s="91"/>
      <c r="J158" s="91"/>
      <c r="K158" s="91"/>
      <c r="L158" s="91"/>
      <c r="M158" s="91"/>
      <c r="N158" s="91"/>
      <c r="O158" s="92"/>
      <c r="P158" s="413">
        <f>SUMIF($AK$34:$AK$131,"=Secretaria",BC34:BF131)</f>
        <v>8.5</v>
      </c>
      <c r="Q158" s="414"/>
      <c r="R158" s="414"/>
      <c r="S158" s="414"/>
      <c r="T158" s="414"/>
      <c r="U158" s="415"/>
      <c r="V158" s="416">
        <f>'CARGA DE HORAS LABORADAS'!P48</f>
        <v>2112</v>
      </c>
      <c r="W158" s="416"/>
      <c r="X158" s="416"/>
      <c r="Y158" s="416"/>
      <c r="Z158" s="416"/>
      <c r="AA158" s="416"/>
      <c r="AB158" s="417"/>
      <c r="AC158" s="416">
        <f>'CARGA DE HORAS LABORADAS'!AC48</f>
        <v>0</v>
      </c>
      <c r="AD158" s="416"/>
      <c r="AE158" s="416"/>
      <c r="AF158" s="416"/>
      <c r="AG158" s="416"/>
      <c r="AH158" s="417"/>
      <c r="AI158" s="80"/>
      <c r="AJ158" s="80"/>
      <c r="AK158" s="80"/>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0"/>
      <c r="BH158" s="89"/>
      <c r="BI158" s="89"/>
      <c r="BJ158" s="89"/>
      <c r="BK158" s="80"/>
      <c r="BL158" s="80"/>
      <c r="BM158" s="80"/>
      <c r="BN158" s="80"/>
      <c r="BO158" s="80"/>
      <c r="BP158" s="80"/>
      <c r="BQ158" s="80"/>
      <c r="BR158" s="80"/>
      <c r="BS158" s="80"/>
      <c r="BT158" s="80"/>
      <c r="BU158" s="80"/>
      <c r="BV158" s="80"/>
      <c r="BW158" s="80"/>
      <c r="BX158" s="80"/>
      <c r="BY158" s="80"/>
      <c r="BZ158" s="80"/>
      <c r="CA158" s="80"/>
    </row>
    <row r="159" spans="1:79" ht="18" customHeight="1" x14ac:dyDescent="0.25">
      <c r="B159" s="90" t="str">
        <f>'PLAN DE CARGOS'!B49:P49</f>
        <v>Subgerente Administrativa</v>
      </c>
      <c r="C159" s="91"/>
      <c r="D159" s="91"/>
      <c r="E159" s="91"/>
      <c r="F159" s="91"/>
      <c r="G159" s="91"/>
      <c r="H159" s="91"/>
      <c r="I159" s="91"/>
      <c r="J159" s="91"/>
      <c r="K159" s="91"/>
      <c r="L159" s="91"/>
      <c r="M159" s="91"/>
      <c r="N159" s="91"/>
      <c r="O159" s="92"/>
      <c r="P159" s="413">
        <f>SUMIF($AK$34:$AK$131,"=Subgerente Administrativa",BC34:BF131)</f>
        <v>13</v>
      </c>
      <c r="Q159" s="414"/>
      <c r="R159" s="414"/>
      <c r="S159" s="414"/>
      <c r="T159" s="414"/>
      <c r="U159" s="415"/>
      <c r="V159" s="416">
        <f>'CARGA DE HORAS LABORADAS'!P49</f>
        <v>2112</v>
      </c>
      <c r="W159" s="416"/>
      <c r="X159" s="416"/>
      <c r="Y159" s="416"/>
      <c r="Z159" s="416"/>
      <c r="AA159" s="416"/>
      <c r="AB159" s="417"/>
      <c r="AC159" s="416">
        <f>'CARGA DE HORAS LABORADAS'!AC49</f>
        <v>-5.0000000001091394E-3</v>
      </c>
      <c r="AD159" s="416"/>
      <c r="AE159" s="416"/>
      <c r="AF159" s="416"/>
      <c r="AG159" s="416"/>
      <c r="AH159" s="417"/>
      <c r="AI159" s="80"/>
      <c r="AJ159" s="80"/>
      <c r="AK159" s="80"/>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0"/>
      <c r="BH159" s="89"/>
      <c r="BI159" s="89"/>
      <c r="BJ159" s="89"/>
      <c r="BK159" s="80"/>
      <c r="BL159" s="80"/>
      <c r="BM159" s="80"/>
      <c r="BN159" s="80"/>
      <c r="BO159" s="80"/>
      <c r="BP159" s="80"/>
      <c r="BQ159" s="80"/>
      <c r="BR159" s="80"/>
      <c r="BS159" s="80"/>
      <c r="BT159" s="80"/>
      <c r="BU159" s="80"/>
      <c r="BV159" s="80"/>
      <c r="BW159" s="80"/>
      <c r="BX159" s="80"/>
      <c r="BY159" s="80"/>
      <c r="BZ159" s="80"/>
      <c r="CA159" s="80"/>
    </row>
    <row r="160" spans="1:79" ht="18" customHeight="1" x14ac:dyDescent="0.25">
      <c r="B160" s="90" t="str">
        <f>'PLAN DE CARGOS'!B50:P50</f>
        <v>Subgerente Atención al Usuario</v>
      </c>
      <c r="C160" s="91"/>
      <c r="D160" s="91"/>
      <c r="E160" s="91"/>
      <c r="F160" s="91"/>
      <c r="G160" s="91"/>
      <c r="H160" s="91"/>
      <c r="I160" s="91"/>
      <c r="J160" s="91"/>
      <c r="K160" s="91"/>
      <c r="L160" s="91"/>
      <c r="M160" s="91"/>
      <c r="N160" s="91"/>
      <c r="O160" s="92"/>
      <c r="P160" s="413">
        <f>SUMIF($AK$34:$AK$131,"=Subgerente Atención al Usuario",BC34:BF131)</f>
        <v>53</v>
      </c>
      <c r="Q160" s="414"/>
      <c r="R160" s="414"/>
      <c r="S160" s="414"/>
      <c r="T160" s="414"/>
      <c r="U160" s="415"/>
      <c r="V160" s="416">
        <f>'CARGA DE HORAS LABORADAS'!P50</f>
        <v>2112</v>
      </c>
      <c r="W160" s="416"/>
      <c r="X160" s="416"/>
      <c r="Y160" s="416"/>
      <c r="Z160" s="416"/>
      <c r="AA160" s="416"/>
      <c r="AB160" s="417"/>
      <c r="AC160" s="416">
        <f>'CARGA DE HORAS LABORADAS'!AC50</f>
        <v>-5.0000000001091394E-3</v>
      </c>
      <c r="AD160" s="416"/>
      <c r="AE160" s="416"/>
      <c r="AF160" s="416"/>
      <c r="AG160" s="416"/>
      <c r="AH160" s="417"/>
      <c r="AI160" s="80"/>
      <c r="AJ160" s="80"/>
      <c r="AK160" s="80"/>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0"/>
      <c r="BH160" s="89"/>
      <c r="BI160" s="89"/>
      <c r="BJ160" s="89"/>
      <c r="BK160" s="80"/>
      <c r="BL160" s="80"/>
      <c r="BM160" s="80"/>
      <c r="BN160" s="80"/>
      <c r="BO160" s="80"/>
      <c r="BP160" s="80"/>
      <c r="BQ160" s="80"/>
      <c r="BR160" s="80"/>
      <c r="BS160" s="80"/>
      <c r="BT160" s="80"/>
      <c r="BU160" s="80"/>
      <c r="BV160" s="80"/>
      <c r="BW160" s="80"/>
      <c r="BX160" s="80"/>
      <c r="BY160" s="80"/>
      <c r="BZ160" s="80"/>
      <c r="CA160" s="80"/>
    </row>
    <row r="161" spans="2:79" ht="18" customHeight="1" x14ac:dyDescent="0.25">
      <c r="B161" s="90" t="str">
        <f>'PLAN DE CARGOS'!B51:P51</f>
        <v>Técnico Área Salud (Farmacia)</v>
      </c>
      <c r="C161" s="91"/>
      <c r="D161" s="91"/>
      <c r="E161" s="91"/>
      <c r="F161" s="91"/>
      <c r="G161" s="91"/>
      <c r="H161" s="91"/>
      <c r="I161" s="91"/>
      <c r="J161" s="91"/>
      <c r="K161" s="91"/>
      <c r="L161" s="91"/>
      <c r="M161" s="91"/>
      <c r="N161" s="91"/>
      <c r="O161" s="92"/>
      <c r="P161" s="413">
        <f>SUMIF($AK$34:$AK$131,"=Técnico Área Salud (Farmacia)",BC34:BF131)</f>
        <v>32.5</v>
      </c>
      <c r="Q161" s="414"/>
      <c r="R161" s="414"/>
      <c r="S161" s="414"/>
      <c r="T161" s="414"/>
      <c r="U161" s="415"/>
      <c r="V161" s="416">
        <f>'CARGA DE HORAS LABORADAS'!P51</f>
        <v>2112</v>
      </c>
      <c r="W161" s="416"/>
      <c r="X161" s="416"/>
      <c r="Y161" s="416"/>
      <c r="Z161" s="416"/>
      <c r="AA161" s="416"/>
      <c r="AB161" s="417"/>
      <c r="AC161" s="416">
        <f>'CARGA DE HORAS LABORADAS'!AC51</f>
        <v>-5.0000000001091394E-3</v>
      </c>
      <c r="AD161" s="416"/>
      <c r="AE161" s="416"/>
      <c r="AF161" s="416"/>
      <c r="AG161" s="416"/>
      <c r="AH161" s="417"/>
      <c r="AI161" s="80"/>
      <c r="AJ161" s="80"/>
      <c r="AK161" s="80"/>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0"/>
      <c r="BH161" s="89"/>
      <c r="BI161" s="89"/>
      <c r="BJ161" s="89"/>
      <c r="BK161" s="80"/>
      <c r="BL161" s="80"/>
      <c r="BM161" s="80"/>
      <c r="BN161" s="80"/>
      <c r="BO161" s="80"/>
      <c r="BP161" s="80"/>
      <c r="BQ161" s="80"/>
      <c r="BR161" s="80"/>
      <c r="BS161" s="80"/>
      <c r="BT161" s="80"/>
      <c r="BU161" s="80"/>
      <c r="BV161" s="80"/>
      <c r="BW161" s="80"/>
      <c r="BX161" s="80"/>
      <c r="BY161" s="80"/>
      <c r="BZ161" s="80"/>
      <c r="CA161" s="80"/>
    </row>
    <row r="162" spans="2:79" ht="18" customHeight="1" x14ac:dyDescent="0.25">
      <c r="B162" s="90" t="str">
        <f>'PLAN DE CARGOS'!B52:P52</f>
        <v>Técnico Área Salud (Rayos X)</v>
      </c>
      <c r="C162" s="91"/>
      <c r="D162" s="91"/>
      <c r="E162" s="91"/>
      <c r="F162" s="91"/>
      <c r="G162" s="91"/>
      <c r="H162" s="91"/>
      <c r="I162" s="91"/>
      <c r="J162" s="91"/>
      <c r="K162" s="91"/>
      <c r="L162" s="91"/>
      <c r="M162" s="91"/>
      <c r="N162" s="91"/>
      <c r="O162" s="92"/>
      <c r="P162" s="413">
        <f>SUMIF($AK$34:$AK$131,"=Técnico Área Salud (Rayos X)",BC34:BF131)</f>
        <v>0</v>
      </c>
      <c r="Q162" s="414"/>
      <c r="R162" s="414"/>
      <c r="S162" s="414"/>
      <c r="T162" s="414"/>
      <c r="U162" s="415"/>
      <c r="V162" s="416">
        <f>'CARGA DE HORAS LABORADAS'!P52</f>
        <v>2112</v>
      </c>
      <c r="W162" s="416"/>
      <c r="X162" s="416"/>
      <c r="Y162" s="416"/>
      <c r="Z162" s="416"/>
      <c r="AA162" s="416"/>
      <c r="AB162" s="417"/>
      <c r="AC162" s="416">
        <f>'CARGA DE HORAS LABORADAS'!AC52</f>
        <v>0</v>
      </c>
      <c r="AD162" s="416"/>
      <c r="AE162" s="416"/>
      <c r="AF162" s="416"/>
      <c r="AG162" s="416"/>
      <c r="AH162" s="417"/>
      <c r="AI162" s="80"/>
      <c r="AJ162" s="80"/>
      <c r="AK162" s="80"/>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0"/>
      <c r="BH162" s="89"/>
      <c r="BI162" s="89"/>
      <c r="BJ162" s="89"/>
      <c r="BK162" s="80"/>
      <c r="BL162" s="80"/>
      <c r="BM162" s="80"/>
      <c r="BN162" s="80"/>
      <c r="BO162" s="80"/>
      <c r="BP162" s="80"/>
      <c r="BQ162" s="80"/>
      <c r="BR162" s="80"/>
      <c r="BS162" s="80"/>
      <c r="BT162" s="80"/>
      <c r="BU162" s="80"/>
      <c r="BV162" s="80"/>
      <c r="BW162" s="80"/>
      <c r="BX162" s="80"/>
      <c r="BY162" s="80"/>
      <c r="BZ162" s="80"/>
      <c r="CA162" s="80"/>
    </row>
    <row r="163" spans="2:79" ht="18" customHeight="1" thickBot="1" x14ac:dyDescent="0.3">
      <c r="B163" s="93" t="str">
        <f>'PLAN DE CARGOS'!B53:P53</f>
        <v>Técnico Área Salud (Vacunador)</v>
      </c>
      <c r="C163" s="94"/>
      <c r="D163" s="94"/>
      <c r="E163" s="94"/>
      <c r="F163" s="94"/>
      <c r="G163" s="94"/>
      <c r="H163" s="94"/>
      <c r="I163" s="94"/>
      <c r="J163" s="94"/>
      <c r="K163" s="94"/>
      <c r="L163" s="94"/>
      <c r="M163" s="94"/>
      <c r="N163" s="94"/>
      <c r="O163" s="95"/>
      <c r="P163" s="426">
        <f>SUMIF($AK$34:$AK$131,"=Técnico Área salud (Vacunador)",BC34:BF131)</f>
        <v>0</v>
      </c>
      <c r="Q163" s="427"/>
      <c r="R163" s="427"/>
      <c r="S163" s="427"/>
      <c r="T163" s="427"/>
      <c r="U163" s="428"/>
      <c r="V163" s="429">
        <f>'CARGA DE HORAS LABORADAS'!P53</f>
        <v>2112</v>
      </c>
      <c r="W163" s="429"/>
      <c r="X163" s="429"/>
      <c r="Y163" s="429"/>
      <c r="Z163" s="429"/>
      <c r="AA163" s="429"/>
      <c r="AB163" s="430"/>
      <c r="AC163" s="429">
        <f>'CARGA DE HORAS LABORADAS'!AC53</f>
        <v>0</v>
      </c>
      <c r="AD163" s="429"/>
      <c r="AE163" s="429"/>
      <c r="AF163" s="429"/>
      <c r="AG163" s="429"/>
      <c r="AH163" s="430"/>
      <c r="AI163" s="80"/>
      <c r="AJ163" s="80"/>
      <c r="AK163" s="80"/>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0"/>
      <c r="BH163" s="89"/>
      <c r="BI163" s="89"/>
      <c r="BJ163" s="89"/>
      <c r="BK163" s="80"/>
      <c r="BL163" s="80"/>
      <c r="BM163" s="80"/>
      <c r="BN163" s="80"/>
      <c r="BO163" s="80"/>
      <c r="BP163" s="80"/>
      <c r="BQ163" s="80"/>
      <c r="BR163" s="80"/>
      <c r="BS163" s="80"/>
      <c r="BT163" s="80"/>
      <c r="BU163" s="80"/>
      <c r="BV163" s="80"/>
      <c r="BW163" s="80"/>
      <c r="BX163" s="80"/>
      <c r="BY163" s="80"/>
      <c r="BZ163" s="80"/>
      <c r="CA163" s="80"/>
    </row>
    <row r="164" spans="2:79" ht="18" customHeight="1" x14ac:dyDescent="0.25">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1"/>
      <c r="BH164" s="81"/>
      <c r="BI164" s="81"/>
      <c r="BJ164" s="81"/>
      <c r="BK164" s="80"/>
      <c r="BL164" s="80"/>
      <c r="BM164" s="80"/>
      <c r="BN164" s="80"/>
      <c r="BO164" s="80"/>
      <c r="BP164" s="80"/>
      <c r="BQ164" s="80"/>
      <c r="BR164" s="80"/>
      <c r="BS164" s="80"/>
      <c r="BT164" s="80"/>
      <c r="BU164" s="80"/>
      <c r="BV164" s="80"/>
      <c r="BW164" s="80"/>
      <c r="BX164" s="80"/>
      <c r="BY164" s="80"/>
      <c r="BZ164" s="80"/>
      <c r="CA164" s="80"/>
    </row>
    <row r="165" spans="2:79" ht="18" customHeight="1" x14ac:dyDescent="0.25">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1"/>
      <c r="BH165" s="81"/>
      <c r="BI165" s="81"/>
      <c r="BJ165" s="81"/>
      <c r="BK165" s="80"/>
      <c r="BL165" s="80"/>
      <c r="BM165" s="80"/>
      <c r="BN165" s="80"/>
      <c r="BO165" s="80"/>
      <c r="BP165" s="80"/>
      <c r="BQ165" s="80"/>
      <c r="BR165" s="80"/>
      <c r="BS165" s="80"/>
      <c r="BT165" s="80"/>
      <c r="BU165" s="80"/>
      <c r="BV165" s="80"/>
      <c r="BW165" s="80"/>
      <c r="BX165" s="80"/>
      <c r="BY165" s="80"/>
      <c r="BZ165" s="80"/>
      <c r="CA165" s="80"/>
    </row>
    <row r="166" spans="2:79" ht="18" customHeight="1" x14ac:dyDescent="0.25">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1"/>
      <c r="BH166" s="81"/>
      <c r="BI166" s="81"/>
      <c r="BJ166" s="81"/>
      <c r="BK166" s="80"/>
      <c r="BL166" s="80"/>
      <c r="BM166" s="80"/>
      <c r="BN166" s="80"/>
      <c r="BO166" s="80"/>
      <c r="BP166" s="80"/>
      <c r="BQ166" s="80"/>
      <c r="BR166" s="80"/>
      <c r="BS166" s="80"/>
      <c r="BT166" s="80"/>
      <c r="BU166" s="80"/>
      <c r="BV166" s="80"/>
      <c r="BW166" s="80"/>
      <c r="BX166" s="80"/>
      <c r="BY166" s="80"/>
      <c r="BZ166" s="80"/>
      <c r="CA166" s="80"/>
    </row>
    <row r="167" spans="2:79" ht="18" customHeight="1" x14ac:dyDescent="0.25">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1"/>
      <c r="BH167" s="81"/>
      <c r="BI167" s="81"/>
      <c r="BJ167" s="81"/>
      <c r="BK167" s="80"/>
      <c r="BL167" s="80"/>
      <c r="BM167" s="80"/>
      <c r="BN167" s="80"/>
      <c r="BO167" s="80"/>
      <c r="BP167" s="80"/>
      <c r="BQ167" s="80"/>
      <c r="BR167" s="80"/>
      <c r="BS167" s="80"/>
      <c r="BT167" s="80"/>
      <c r="BU167" s="80"/>
      <c r="BV167" s="80"/>
      <c r="BW167" s="80"/>
      <c r="BX167" s="80"/>
      <c r="BY167" s="80"/>
      <c r="BZ167" s="80"/>
      <c r="CA167" s="80"/>
    </row>
    <row r="168" spans="2:79" ht="18" customHeight="1" x14ac:dyDescent="0.25">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1"/>
      <c r="BH168" s="81"/>
      <c r="BI168" s="81"/>
      <c r="BJ168" s="81"/>
      <c r="BK168" s="80"/>
      <c r="BL168" s="80"/>
      <c r="BM168" s="80"/>
      <c r="BN168" s="80"/>
      <c r="BO168" s="80"/>
      <c r="BP168" s="80"/>
      <c r="BQ168" s="80"/>
      <c r="BR168" s="80"/>
      <c r="BS168" s="80"/>
      <c r="BT168" s="80"/>
      <c r="BU168" s="80"/>
      <c r="BV168" s="80"/>
      <c r="BW168" s="80"/>
      <c r="BX168" s="80"/>
      <c r="BY168" s="80"/>
      <c r="BZ168" s="80"/>
      <c r="CA168" s="80"/>
    </row>
    <row r="169" spans="2:79" ht="18" customHeight="1" x14ac:dyDescent="0.25">
      <c r="AI169" s="80"/>
      <c r="AJ169" s="80"/>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1"/>
      <c r="BH169" s="81"/>
      <c r="BI169" s="81"/>
      <c r="BJ169" s="81"/>
      <c r="BK169" s="80"/>
      <c r="BL169" s="80"/>
      <c r="BM169" s="80"/>
      <c r="BN169" s="80"/>
      <c r="BO169" s="80"/>
      <c r="BP169" s="80"/>
      <c r="BQ169" s="80"/>
      <c r="BR169" s="80"/>
      <c r="BS169" s="80"/>
      <c r="BT169" s="80"/>
      <c r="BU169" s="80"/>
      <c r="BV169" s="80"/>
      <c r="BW169" s="80"/>
      <c r="BX169" s="80"/>
      <c r="BY169" s="80"/>
      <c r="BZ169" s="80"/>
      <c r="CA169" s="80"/>
    </row>
    <row r="170" spans="2:79" ht="18" customHeight="1" x14ac:dyDescent="0.25">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1"/>
      <c r="BH170" s="81"/>
      <c r="BI170" s="81"/>
      <c r="BJ170" s="81"/>
      <c r="BK170" s="80"/>
      <c r="BL170" s="80"/>
      <c r="BM170" s="80"/>
      <c r="BN170" s="80"/>
      <c r="BO170" s="80"/>
      <c r="BP170" s="80"/>
      <c r="BQ170" s="80"/>
      <c r="BR170" s="80"/>
      <c r="BS170" s="80"/>
      <c r="BT170" s="80"/>
      <c r="BU170" s="80"/>
      <c r="BV170" s="80"/>
      <c r="BW170" s="80"/>
      <c r="BX170" s="80"/>
      <c r="BY170" s="80"/>
      <c r="BZ170" s="80"/>
      <c r="CA170" s="80"/>
    </row>
    <row r="171" spans="2:79" ht="18" customHeight="1" x14ac:dyDescent="0.25">
      <c r="AI171" s="80"/>
      <c r="AJ171" s="80"/>
      <c r="AK171" s="80"/>
      <c r="AL171" s="80"/>
      <c r="AM171" s="80"/>
      <c r="AN171" s="80"/>
      <c r="AO171" s="80"/>
      <c r="AP171" s="80"/>
      <c r="AQ171" s="80"/>
      <c r="AR171" s="80"/>
      <c r="AS171" s="80"/>
      <c r="AT171" s="80"/>
      <c r="AU171" s="80"/>
      <c r="AV171" s="80"/>
      <c r="AW171" s="80"/>
      <c r="AX171" s="80"/>
      <c r="AY171" s="80"/>
      <c r="AZ171" s="80"/>
      <c r="BA171" s="80"/>
      <c r="BB171" s="80"/>
      <c r="BC171" s="80"/>
      <c r="BD171" s="80"/>
      <c r="BE171" s="80"/>
      <c r="BF171" s="80"/>
      <c r="BG171" s="81"/>
      <c r="BH171" s="81"/>
      <c r="BI171" s="81"/>
      <c r="BJ171" s="81"/>
      <c r="BK171" s="80"/>
      <c r="BL171" s="80"/>
      <c r="BM171" s="80"/>
      <c r="BN171" s="80"/>
      <c r="BO171" s="80"/>
      <c r="BP171" s="80"/>
      <c r="BQ171" s="80"/>
      <c r="BR171" s="80"/>
      <c r="BS171" s="80"/>
      <c r="BT171" s="80"/>
      <c r="BU171" s="80"/>
      <c r="BV171" s="80"/>
      <c r="BW171" s="80"/>
      <c r="BX171" s="80"/>
      <c r="BY171" s="80"/>
      <c r="BZ171" s="80"/>
      <c r="CA171" s="80"/>
    </row>
    <row r="172" spans="2:79" ht="18" customHeight="1" x14ac:dyDescent="0.25">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1"/>
      <c r="BH172" s="81"/>
      <c r="BI172" s="81"/>
      <c r="BJ172" s="81"/>
      <c r="BK172" s="80"/>
      <c r="BL172" s="80"/>
      <c r="BM172" s="80"/>
      <c r="BN172" s="80"/>
      <c r="BO172" s="80"/>
      <c r="BP172" s="80"/>
      <c r="BQ172" s="80"/>
      <c r="BR172" s="80"/>
      <c r="BS172" s="80"/>
      <c r="BT172" s="80"/>
      <c r="BU172" s="80"/>
      <c r="BV172" s="80"/>
      <c r="BW172" s="80"/>
      <c r="BX172" s="80"/>
      <c r="BY172" s="80"/>
      <c r="BZ172" s="80"/>
      <c r="CA172" s="80"/>
    </row>
    <row r="173" spans="2:79" ht="18" customHeight="1" x14ac:dyDescent="0.25">
      <c r="AI173" s="80"/>
      <c r="AJ173" s="80"/>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1"/>
      <c r="BH173" s="81"/>
      <c r="BI173" s="81"/>
      <c r="BJ173" s="81"/>
      <c r="BK173" s="80"/>
      <c r="BL173" s="80"/>
      <c r="BM173" s="80"/>
      <c r="BN173" s="80"/>
      <c r="BO173" s="80"/>
      <c r="BP173" s="80"/>
      <c r="BQ173" s="80"/>
      <c r="BR173" s="80"/>
      <c r="BS173" s="80"/>
      <c r="BT173" s="80"/>
      <c r="BU173" s="80"/>
      <c r="BV173" s="80"/>
      <c r="BW173" s="80"/>
      <c r="BX173" s="80"/>
      <c r="BY173" s="80"/>
      <c r="BZ173" s="80"/>
      <c r="CA173" s="80"/>
    </row>
    <row r="174" spans="2:79" ht="18" customHeight="1" x14ac:dyDescent="0.25">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1"/>
      <c r="BH174" s="81"/>
      <c r="BI174" s="81"/>
      <c r="BJ174" s="81"/>
      <c r="BK174" s="80"/>
      <c r="BL174" s="80"/>
      <c r="BM174" s="80"/>
      <c r="BN174" s="80"/>
      <c r="BO174" s="80"/>
      <c r="BP174" s="80"/>
      <c r="BQ174" s="80"/>
      <c r="BR174" s="80"/>
      <c r="BS174" s="80"/>
      <c r="BT174" s="80"/>
      <c r="BU174" s="80"/>
      <c r="BV174" s="80"/>
      <c r="BW174" s="80"/>
      <c r="BX174" s="80"/>
      <c r="BY174" s="80"/>
      <c r="BZ174" s="80"/>
      <c r="CA174" s="80"/>
    </row>
    <row r="175" spans="2:79" ht="18" customHeight="1" x14ac:dyDescent="0.25">
      <c r="AI175" s="80"/>
      <c r="AJ175" s="80"/>
      <c r="AK175" s="80"/>
      <c r="AL175" s="80"/>
      <c r="AM175" s="80"/>
      <c r="AN175" s="80"/>
      <c r="AO175" s="80"/>
      <c r="AP175" s="80"/>
      <c r="AQ175" s="80"/>
      <c r="AR175" s="80"/>
      <c r="AS175" s="80"/>
      <c r="AT175" s="80"/>
      <c r="AU175" s="80"/>
      <c r="AV175" s="80"/>
      <c r="AW175" s="80"/>
      <c r="AX175" s="80"/>
      <c r="AY175" s="80"/>
      <c r="AZ175" s="80"/>
      <c r="BA175" s="80"/>
      <c r="BB175" s="80"/>
      <c r="BC175" s="80"/>
      <c r="BD175" s="80"/>
      <c r="BE175" s="80"/>
      <c r="BF175" s="80"/>
      <c r="BG175" s="81"/>
      <c r="BH175" s="81"/>
      <c r="BI175" s="81"/>
      <c r="BJ175" s="81"/>
      <c r="BK175" s="80"/>
      <c r="BL175" s="80"/>
      <c r="BM175" s="80"/>
      <c r="BN175" s="80"/>
      <c r="BO175" s="80"/>
      <c r="BP175" s="80"/>
      <c r="BQ175" s="80"/>
      <c r="BR175" s="80"/>
      <c r="BS175" s="80"/>
      <c r="BT175" s="80"/>
      <c r="BU175" s="80"/>
      <c r="BV175" s="80"/>
      <c r="BW175" s="80"/>
      <c r="BX175" s="80"/>
      <c r="BY175" s="80"/>
      <c r="BZ175" s="80"/>
      <c r="CA175" s="80"/>
    </row>
    <row r="176" spans="2:79" ht="18" customHeight="1" x14ac:dyDescent="0.25">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1"/>
      <c r="BH176" s="81"/>
      <c r="BI176" s="81"/>
      <c r="BJ176" s="81"/>
      <c r="BK176" s="80"/>
      <c r="BL176" s="80"/>
      <c r="BM176" s="80"/>
      <c r="BN176" s="80"/>
      <c r="BO176" s="80"/>
      <c r="BP176" s="80"/>
      <c r="BQ176" s="80"/>
      <c r="BR176" s="80"/>
      <c r="BS176" s="80"/>
      <c r="BT176" s="80"/>
      <c r="BU176" s="80"/>
      <c r="BV176" s="80"/>
      <c r="BW176" s="80"/>
      <c r="BX176" s="80"/>
      <c r="BY176" s="80"/>
      <c r="BZ176" s="80"/>
      <c r="CA176" s="80"/>
    </row>
    <row r="177" spans="35:79" ht="18" customHeight="1" x14ac:dyDescent="0.25">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1"/>
      <c r="BH177" s="81"/>
      <c r="BI177" s="81"/>
      <c r="BJ177" s="81"/>
      <c r="BK177" s="80"/>
      <c r="BL177" s="80"/>
      <c r="BM177" s="80"/>
      <c r="BN177" s="80"/>
      <c r="BO177" s="80"/>
      <c r="BP177" s="80"/>
      <c r="BQ177" s="80"/>
      <c r="BR177" s="80"/>
      <c r="BS177" s="80"/>
      <c r="BT177" s="80"/>
      <c r="BU177" s="80"/>
      <c r="BV177" s="80"/>
      <c r="BW177" s="80"/>
      <c r="BX177" s="80"/>
      <c r="BY177" s="80"/>
      <c r="BZ177" s="80"/>
      <c r="CA177" s="80"/>
    </row>
  </sheetData>
  <mergeCells count="605">
    <mergeCell ref="B9:BB9"/>
    <mergeCell ref="B12:BB12"/>
    <mergeCell ref="B13:BB13"/>
    <mergeCell ref="B14:BB14"/>
    <mergeCell ref="W17:X17"/>
    <mergeCell ref="Y17:Z17"/>
    <mergeCell ref="B3:BB3"/>
    <mergeCell ref="B4:BB4"/>
    <mergeCell ref="B5:BB5"/>
    <mergeCell ref="B6:BB6"/>
    <mergeCell ref="B7:BB7"/>
    <mergeCell ref="B8:BB8"/>
    <mergeCell ref="AT25:BB25"/>
    <mergeCell ref="C26:N26"/>
    <mergeCell ref="O26:AI26"/>
    <mergeCell ref="B19:BB19"/>
    <mergeCell ref="C23:N23"/>
    <mergeCell ref="AK23:AR23"/>
    <mergeCell ref="AT23:BB23"/>
    <mergeCell ref="C24:N24"/>
    <mergeCell ref="O24:Q24"/>
    <mergeCell ref="C27:N27"/>
    <mergeCell ref="O27:R27"/>
    <mergeCell ref="C28:N28"/>
    <mergeCell ref="O28:Q28"/>
    <mergeCell ref="C29:N29"/>
    <mergeCell ref="B31:Y33"/>
    <mergeCell ref="C25:N25"/>
    <mergeCell ref="O25:Q25"/>
    <mergeCell ref="AK25:AR25"/>
    <mergeCell ref="B34:Y34"/>
    <mergeCell ref="Z34:AD34"/>
    <mergeCell ref="AE34:AJ34"/>
    <mergeCell ref="AK34:AX34"/>
    <mergeCell ref="AY34:BB34"/>
    <mergeCell ref="BC34:BF34"/>
    <mergeCell ref="Z31:AD33"/>
    <mergeCell ref="AE31:AJ33"/>
    <mergeCell ref="AK31:AX33"/>
    <mergeCell ref="AY31:BB33"/>
    <mergeCell ref="BC31:BF33"/>
    <mergeCell ref="BG34:BJ34"/>
    <mergeCell ref="BK34:BP34"/>
    <mergeCell ref="BQ34:BW34"/>
    <mergeCell ref="BX34:CC34"/>
    <mergeCell ref="CD34:CI34"/>
    <mergeCell ref="BK31:BP33"/>
    <mergeCell ref="BQ31:BW33"/>
    <mergeCell ref="BX31:CC33"/>
    <mergeCell ref="CD31:CI33"/>
    <mergeCell ref="BG31:BJ33"/>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Q40:BW45"/>
    <mergeCell ref="BX40:CC45"/>
    <mergeCell ref="CD40:CI45"/>
    <mergeCell ref="AK41:AX41"/>
    <mergeCell ref="AY41:BB41"/>
    <mergeCell ref="BC41:BF41"/>
    <mergeCell ref="BG41:BJ41"/>
    <mergeCell ref="BK41:BP41"/>
    <mergeCell ref="B40:Y45"/>
    <mergeCell ref="Z40:AD45"/>
    <mergeCell ref="AE40:AJ45"/>
    <mergeCell ref="AK40:AX40"/>
    <mergeCell ref="AY40:BB40"/>
    <mergeCell ref="BC40:BF40"/>
    <mergeCell ref="AK42:AX42"/>
    <mergeCell ref="AY42:BB42"/>
    <mergeCell ref="BC42:BF42"/>
    <mergeCell ref="BG42:BJ42"/>
    <mergeCell ref="BK42:BP42"/>
    <mergeCell ref="AK43:AX43"/>
    <mergeCell ref="AY43:BB43"/>
    <mergeCell ref="BC43:BF43"/>
    <mergeCell ref="BG43:BJ43"/>
    <mergeCell ref="BK43:BP43"/>
    <mergeCell ref="BG40:BJ40"/>
    <mergeCell ref="BK40:BP40"/>
    <mergeCell ref="AK45:AX45"/>
    <mergeCell ref="AY45:BB45"/>
    <mergeCell ref="BC45:BF45"/>
    <mergeCell ref="BG45:BJ45"/>
    <mergeCell ref="BK45:BP45"/>
    <mergeCell ref="AK44:AX44"/>
    <mergeCell ref="AY44:BB44"/>
    <mergeCell ref="BC44:BF44"/>
    <mergeCell ref="BG44:BJ44"/>
    <mergeCell ref="BK44:BP44"/>
    <mergeCell ref="BC48:BF50"/>
    <mergeCell ref="BG48:BJ50"/>
    <mergeCell ref="BK48:BP50"/>
    <mergeCell ref="BQ48:BW50"/>
    <mergeCell ref="BX48:CC50"/>
    <mergeCell ref="CD48:CI50"/>
    <mergeCell ref="B46:AJ46"/>
    <mergeCell ref="AK46:BJ46"/>
    <mergeCell ref="BK46:BP46"/>
    <mergeCell ref="BQ46:CC46"/>
    <mergeCell ref="CD46:CI46"/>
    <mergeCell ref="B48:Y50"/>
    <mergeCell ref="Z48:AD50"/>
    <mergeCell ref="AE48:AJ50"/>
    <mergeCell ref="AK48:AX50"/>
    <mergeCell ref="AY48:BB50"/>
    <mergeCell ref="BQ51:BW56"/>
    <mergeCell ref="BX51:CC56"/>
    <mergeCell ref="CD51:CI56"/>
    <mergeCell ref="AK52:AX52"/>
    <mergeCell ref="AY52:BB52"/>
    <mergeCell ref="BC52:BF52"/>
    <mergeCell ref="BG52:BJ52"/>
    <mergeCell ref="BK52:BP52"/>
    <mergeCell ref="B51:Y56"/>
    <mergeCell ref="Z51:AD56"/>
    <mergeCell ref="AE51:AJ56"/>
    <mergeCell ref="AK51:AX51"/>
    <mergeCell ref="AY51:BB51"/>
    <mergeCell ref="BC51:BF51"/>
    <mergeCell ref="AK53:AX53"/>
    <mergeCell ref="AY53:BB53"/>
    <mergeCell ref="BC53:BF53"/>
    <mergeCell ref="AK55:AX55"/>
    <mergeCell ref="BG53:BJ53"/>
    <mergeCell ref="BK53:BP53"/>
    <mergeCell ref="AK54:AX54"/>
    <mergeCell ref="AY54:BB54"/>
    <mergeCell ref="BC54:BF54"/>
    <mergeCell ref="BG54:BJ54"/>
    <mergeCell ref="BK54:BP54"/>
    <mergeCell ref="BG51:BJ51"/>
    <mergeCell ref="BK51:BP51"/>
    <mergeCell ref="AY55:BB55"/>
    <mergeCell ref="BC55:BF55"/>
    <mergeCell ref="BG55:BJ55"/>
    <mergeCell ref="BK55:BP55"/>
    <mergeCell ref="AK56:AX56"/>
    <mergeCell ref="AY56:BB56"/>
    <mergeCell ref="BC56:BF56"/>
    <mergeCell ref="BG56:BJ56"/>
    <mergeCell ref="BK56:BP56"/>
    <mergeCell ref="BC59:BF61"/>
    <mergeCell ref="BG59:BJ61"/>
    <mergeCell ref="BK59:BP61"/>
    <mergeCell ref="BQ59:BW61"/>
    <mergeCell ref="BX59:CC61"/>
    <mergeCell ref="CD59:CI61"/>
    <mergeCell ref="B57:AJ57"/>
    <mergeCell ref="AK57:BJ57"/>
    <mergeCell ref="BK57:BP57"/>
    <mergeCell ref="BQ57:CC57"/>
    <mergeCell ref="CD57:CI57"/>
    <mergeCell ref="B59:Y61"/>
    <mergeCell ref="Z59:AD61"/>
    <mergeCell ref="AE59:AJ61"/>
    <mergeCell ref="AK59:AX61"/>
    <mergeCell ref="AY59:BB61"/>
    <mergeCell ref="BQ62:BW73"/>
    <mergeCell ref="BX62:CC73"/>
    <mergeCell ref="CD62:CI73"/>
    <mergeCell ref="AK63:AX63"/>
    <mergeCell ref="AY63:BB63"/>
    <mergeCell ref="BC63:BF63"/>
    <mergeCell ref="BG63:BJ63"/>
    <mergeCell ref="BK63:BP63"/>
    <mergeCell ref="B62:Y73"/>
    <mergeCell ref="Z62:AD73"/>
    <mergeCell ref="AE62:AJ73"/>
    <mergeCell ref="AK62:AX62"/>
    <mergeCell ref="AY62:BB62"/>
    <mergeCell ref="BC62:BF62"/>
    <mergeCell ref="AK64:AX64"/>
    <mergeCell ref="AY64:BB64"/>
    <mergeCell ref="BC64:BF64"/>
    <mergeCell ref="AK66:AX66"/>
    <mergeCell ref="BG64:BJ64"/>
    <mergeCell ref="BK64:BP64"/>
    <mergeCell ref="AK65:AX65"/>
    <mergeCell ref="AY65:BB65"/>
    <mergeCell ref="BC65:BF65"/>
    <mergeCell ref="BG65:BJ65"/>
    <mergeCell ref="BK65:BP65"/>
    <mergeCell ref="BG62:BJ62"/>
    <mergeCell ref="BK62:BP62"/>
    <mergeCell ref="AY66:BB66"/>
    <mergeCell ref="BC66:BF66"/>
    <mergeCell ref="BG66:BJ66"/>
    <mergeCell ref="BK66:BP66"/>
    <mergeCell ref="AK67:AX67"/>
    <mergeCell ref="AY67:BB67"/>
    <mergeCell ref="BC67:BF67"/>
    <mergeCell ref="BG67:BJ67"/>
    <mergeCell ref="BK67:BP67"/>
    <mergeCell ref="AK68:AX68"/>
    <mergeCell ref="AY68:BB68"/>
    <mergeCell ref="BC68:BF68"/>
    <mergeCell ref="BG68:BJ68"/>
    <mergeCell ref="BK68:BP68"/>
    <mergeCell ref="AK69:AX69"/>
    <mergeCell ref="AY69:BB69"/>
    <mergeCell ref="BC69:BF69"/>
    <mergeCell ref="BG69:BJ69"/>
    <mergeCell ref="BK69:BP69"/>
    <mergeCell ref="AK70:AX70"/>
    <mergeCell ref="AY70:BB70"/>
    <mergeCell ref="BC70:BF70"/>
    <mergeCell ref="BG70:BJ70"/>
    <mergeCell ref="BK70:BP70"/>
    <mergeCell ref="AK71:AX71"/>
    <mergeCell ref="AY71:BB71"/>
    <mergeCell ref="BC71:BF71"/>
    <mergeCell ref="BG71:BJ71"/>
    <mergeCell ref="BK71:BP71"/>
    <mergeCell ref="AK72:AX72"/>
    <mergeCell ref="AY72:BB72"/>
    <mergeCell ref="BC72:BF72"/>
    <mergeCell ref="BG72:BJ72"/>
    <mergeCell ref="BK72:BP72"/>
    <mergeCell ref="AK73:AX73"/>
    <mergeCell ref="AY73:BB73"/>
    <mergeCell ref="BC73:BF73"/>
    <mergeCell ref="BG73:BJ73"/>
    <mergeCell ref="BK73:BP73"/>
    <mergeCell ref="BC76:BF78"/>
    <mergeCell ref="BG76:BJ78"/>
    <mergeCell ref="BK76:BP78"/>
    <mergeCell ref="BQ76:BW78"/>
    <mergeCell ref="BX76:CC78"/>
    <mergeCell ref="CD76:CI78"/>
    <mergeCell ref="B74:AJ74"/>
    <mergeCell ref="AK74:BJ74"/>
    <mergeCell ref="BK74:BP74"/>
    <mergeCell ref="BQ74:CC74"/>
    <mergeCell ref="CD74:CI74"/>
    <mergeCell ref="B76:Y78"/>
    <mergeCell ref="Z76:AD78"/>
    <mergeCell ref="AE76:AJ78"/>
    <mergeCell ref="AK76:AX78"/>
    <mergeCell ref="AY76:BB78"/>
    <mergeCell ref="BQ79:BW89"/>
    <mergeCell ref="BX79:CC89"/>
    <mergeCell ref="CD79:CI89"/>
    <mergeCell ref="AK80:AX80"/>
    <mergeCell ref="AY80:BB80"/>
    <mergeCell ref="BC80:BF80"/>
    <mergeCell ref="BG80:BJ80"/>
    <mergeCell ref="BK80:BP80"/>
    <mergeCell ref="B79:Y89"/>
    <mergeCell ref="Z79:AD89"/>
    <mergeCell ref="AE79:AJ89"/>
    <mergeCell ref="AK79:AX79"/>
    <mergeCell ref="AY79:BB79"/>
    <mergeCell ref="BC79:BF79"/>
    <mergeCell ref="AK81:AX81"/>
    <mergeCell ref="AY81:BB81"/>
    <mergeCell ref="BC81:BF81"/>
    <mergeCell ref="AK83:AX83"/>
    <mergeCell ref="BG81:BJ81"/>
    <mergeCell ref="BK81:BP81"/>
    <mergeCell ref="AK82:AX82"/>
    <mergeCell ref="AY82:BB82"/>
    <mergeCell ref="BC82:BF82"/>
    <mergeCell ref="BG82:BJ82"/>
    <mergeCell ref="BK82:BP82"/>
    <mergeCell ref="BG79:BJ79"/>
    <mergeCell ref="BK79:BP79"/>
    <mergeCell ref="AK85:AX85"/>
    <mergeCell ref="AY85:BB85"/>
    <mergeCell ref="BC85:BF85"/>
    <mergeCell ref="BG85:BJ85"/>
    <mergeCell ref="BK85:BP85"/>
    <mergeCell ref="AY83:BB83"/>
    <mergeCell ref="BC83:BF83"/>
    <mergeCell ref="BG83:BJ83"/>
    <mergeCell ref="BK83:BP83"/>
    <mergeCell ref="AK84:AX84"/>
    <mergeCell ref="AY84:BB84"/>
    <mergeCell ref="BC84:BF84"/>
    <mergeCell ref="BG84:BJ84"/>
    <mergeCell ref="BK84:BP84"/>
    <mergeCell ref="AK86:AX86"/>
    <mergeCell ref="AY86:BB86"/>
    <mergeCell ref="BC86:BF86"/>
    <mergeCell ref="BG86:BJ86"/>
    <mergeCell ref="BK86:BP86"/>
    <mergeCell ref="AK87:AX87"/>
    <mergeCell ref="AY87:BB87"/>
    <mergeCell ref="BC87:BF87"/>
    <mergeCell ref="BG87:BJ87"/>
    <mergeCell ref="BK87:BP87"/>
    <mergeCell ref="AK88:AX88"/>
    <mergeCell ref="AY88:BB88"/>
    <mergeCell ref="BC88:BF88"/>
    <mergeCell ref="BG88:BJ88"/>
    <mergeCell ref="BK88:BP88"/>
    <mergeCell ref="AK89:AX89"/>
    <mergeCell ref="AY89:BB89"/>
    <mergeCell ref="BC89:BF89"/>
    <mergeCell ref="BG89:BJ89"/>
    <mergeCell ref="BK89:BP89"/>
    <mergeCell ref="BC92:BF94"/>
    <mergeCell ref="BG92:BJ94"/>
    <mergeCell ref="BK92:BP94"/>
    <mergeCell ref="BQ92:BW94"/>
    <mergeCell ref="BX92:CC94"/>
    <mergeCell ref="CD92:CI94"/>
    <mergeCell ref="B90:AJ90"/>
    <mergeCell ref="AK90:BJ90"/>
    <mergeCell ref="BK90:BP90"/>
    <mergeCell ref="BQ90:CC90"/>
    <mergeCell ref="CD90:CI90"/>
    <mergeCell ref="B92:Y94"/>
    <mergeCell ref="Z92:AD94"/>
    <mergeCell ref="AE92:AJ94"/>
    <mergeCell ref="AK92:AX94"/>
    <mergeCell ref="AY92:BB94"/>
    <mergeCell ref="BQ95:BW105"/>
    <mergeCell ref="BX95:CC105"/>
    <mergeCell ref="CD95:CI105"/>
    <mergeCell ref="AK96:AX96"/>
    <mergeCell ref="AY96:BB96"/>
    <mergeCell ref="BC96:BF96"/>
    <mergeCell ref="BG96:BJ96"/>
    <mergeCell ref="BK96:BP96"/>
    <mergeCell ref="B95:Y105"/>
    <mergeCell ref="Z95:AD105"/>
    <mergeCell ref="AE95:AJ105"/>
    <mergeCell ref="AK95:AX95"/>
    <mergeCell ref="AY95:BB95"/>
    <mergeCell ref="BC95:BF95"/>
    <mergeCell ref="AK97:AX97"/>
    <mergeCell ref="AY97:BB97"/>
    <mergeCell ref="BC97:BF97"/>
    <mergeCell ref="AK99:AX99"/>
    <mergeCell ref="BG97:BJ97"/>
    <mergeCell ref="BK97:BP97"/>
    <mergeCell ref="AK98:AX98"/>
    <mergeCell ref="AY98:BB98"/>
    <mergeCell ref="BC98:BF98"/>
    <mergeCell ref="BG98:BJ98"/>
    <mergeCell ref="BK98:BP98"/>
    <mergeCell ref="BG95:BJ95"/>
    <mergeCell ref="BK95:BP95"/>
    <mergeCell ref="AY99:BB99"/>
    <mergeCell ref="BC99:BF99"/>
    <mergeCell ref="BG99:BJ99"/>
    <mergeCell ref="BK99:BP99"/>
    <mergeCell ref="AK100:AX100"/>
    <mergeCell ref="AY100:BB100"/>
    <mergeCell ref="BC100:BF100"/>
    <mergeCell ref="BG100:BJ100"/>
    <mergeCell ref="BK100:BP100"/>
    <mergeCell ref="AK101:AX101"/>
    <mergeCell ref="AY101:BB101"/>
    <mergeCell ref="BC101:BF101"/>
    <mergeCell ref="BG101:BJ101"/>
    <mergeCell ref="BK101:BP101"/>
    <mergeCell ref="AK102:AX102"/>
    <mergeCell ref="AY102:BB102"/>
    <mergeCell ref="BC102:BF102"/>
    <mergeCell ref="BG102:BJ102"/>
    <mergeCell ref="BK102:BP102"/>
    <mergeCell ref="AK105:AX105"/>
    <mergeCell ref="AY105:BB105"/>
    <mergeCell ref="BC105:BF105"/>
    <mergeCell ref="BG105:BJ105"/>
    <mergeCell ref="BK105:BP105"/>
    <mergeCell ref="AK103:AX103"/>
    <mergeCell ref="AY103:BB103"/>
    <mergeCell ref="BC103:BF103"/>
    <mergeCell ref="BG103:BJ103"/>
    <mergeCell ref="BK103:BP103"/>
    <mergeCell ref="AK104:AX104"/>
    <mergeCell ref="AY104:BB104"/>
    <mergeCell ref="BC104:BF104"/>
    <mergeCell ref="BG104:BJ104"/>
    <mergeCell ref="BK104:BP104"/>
    <mergeCell ref="BC108:BF110"/>
    <mergeCell ref="BG108:BJ110"/>
    <mergeCell ref="BK108:BP110"/>
    <mergeCell ref="BQ108:BW110"/>
    <mergeCell ref="BX108:CC110"/>
    <mergeCell ref="CD108:CI110"/>
    <mergeCell ref="B106:AJ106"/>
    <mergeCell ref="AK106:BJ106"/>
    <mergeCell ref="BK106:BP106"/>
    <mergeCell ref="BQ106:CC106"/>
    <mergeCell ref="CD106:CI106"/>
    <mergeCell ref="B108:Y110"/>
    <mergeCell ref="Z108:AD110"/>
    <mergeCell ref="AE108:AJ110"/>
    <mergeCell ref="AK108:AX110"/>
    <mergeCell ref="AY108:BB110"/>
    <mergeCell ref="BQ111:BW121"/>
    <mergeCell ref="BX111:CC121"/>
    <mergeCell ref="CD111:CI121"/>
    <mergeCell ref="AK112:AX112"/>
    <mergeCell ref="AY112:BB112"/>
    <mergeCell ref="BC112:BF112"/>
    <mergeCell ref="BG112:BJ112"/>
    <mergeCell ref="BK112:BP112"/>
    <mergeCell ref="B111:Y121"/>
    <mergeCell ref="Z111:AD121"/>
    <mergeCell ref="AE111:AJ121"/>
    <mergeCell ref="AK111:AX111"/>
    <mergeCell ref="AY111:BB111"/>
    <mergeCell ref="BC111:BF111"/>
    <mergeCell ref="AK113:AX113"/>
    <mergeCell ref="AY113:BB113"/>
    <mergeCell ref="BC113:BF113"/>
    <mergeCell ref="AK115:AX115"/>
    <mergeCell ref="BG113:BJ113"/>
    <mergeCell ref="BK113:BP113"/>
    <mergeCell ref="AK114:AX114"/>
    <mergeCell ref="AY114:BB114"/>
    <mergeCell ref="BC114:BF114"/>
    <mergeCell ref="BG114:BJ114"/>
    <mergeCell ref="BK114:BP114"/>
    <mergeCell ref="BG111:BJ111"/>
    <mergeCell ref="BK111:BP111"/>
    <mergeCell ref="AY115:BB115"/>
    <mergeCell ref="BC115:BF115"/>
    <mergeCell ref="BG115:BJ115"/>
    <mergeCell ref="BK115:BP115"/>
    <mergeCell ref="AK116:AX116"/>
    <mergeCell ref="AY116:BB116"/>
    <mergeCell ref="BC116:BF116"/>
    <mergeCell ref="BG116:BJ116"/>
    <mergeCell ref="BK116:BP116"/>
    <mergeCell ref="AK117:AX117"/>
    <mergeCell ref="AY117:BB117"/>
    <mergeCell ref="BC117:BF117"/>
    <mergeCell ref="BG117:BJ117"/>
    <mergeCell ref="BK117:BP117"/>
    <mergeCell ref="AK118:AX118"/>
    <mergeCell ref="AY118:BB118"/>
    <mergeCell ref="BC118:BF118"/>
    <mergeCell ref="BG118:BJ118"/>
    <mergeCell ref="BK118:BP118"/>
    <mergeCell ref="AK121:AX121"/>
    <mergeCell ref="AY121:BB121"/>
    <mergeCell ref="BC121:BF121"/>
    <mergeCell ref="BG121:BJ121"/>
    <mergeCell ref="BK121:BP121"/>
    <mergeCell ref="AK119:AX119"/>
    <mergeCell ref="AY119:BB119"/>
    <mergeCell ref="BC119:BF119"/>
    <mergeCell ref="BG119:BJ119"/>
    <mergeCell ref="BK119:BP119"/>
    <mergeCell ref="AK120:AX120"/>
    <mergeCell ref="AY120:BB120"/>
    <mergeCell ref="BC120:BF120"/>
    <mergeCell ref="BG120:BJ120"/>
    <mergeCell ref="BK120:BP120"/>
    <mergeCell ref="B122:AJ122"/>
    <mergeCell ref="AK122:BJ122"/>
    <mergeCell ref="BK122:BP122"/>
    <mergeCell ref="BQ122:CC122"/>
    <mergeCell ref="CD122:CI122"/>
    <mergeCell ref="B124:Y126"/>
    <mergeCell ref="Z124:AD126"/>
    <mergeCell ref="AE124:AJ126"/>
    <mergeCell ref="AK124:AX126"/>
    <mergeCell ref="AY124:BB126"/>
    <mergeCell ref="AK129:AX129"/>
    <mergeCell ref="AY129:BB129"/>
    <mergeCell ref="BC129:BF129"/>
    <mergeCell ref="BC124:BF126"/>
    <mergeCell ref="BG124:BJ126"/>
    <mergeCell ref="BK124:BP126"/>
    <mergeCell ref="BQ124:BW126"/>
    <mergeCell ref="BX124:CC126"/>
    <mergeCell ref="CD124:CI126"/>
    <mergeCell ref="B132:AH132"/>
    <mergeCell ref="B130:AJ130"/>
    <mergeCell ref="AK130:BJ130"/>
    <mergeCell ref="BK130:BP130"/>
    <mergeCell ref="BQ130:CC130"/>
    <mergeCell ref="CD130:CI130"/>
    <mergeCell ref="BG129:BJ129"/>
    <mergeCell ref="BK129:BP129"/>
    <mergeCell ref="BG127:BJ127"/>
    <mergeCell ref="BK127:BP127"/>
    <mergeCell ref="BQ127:BW129"/>
    <mergeCell ref="BX127:CC129"/>
    <mergeCell ref="CD127:CI129"/>
    <mergeCell ref="AK128:AX128"/>
    <mergeCell ref="AY128:BB128"/>
    <mergeCell ref="BC128:BF128"/>
    <mergeCell ref="BG128:BJ128"/>
    <mergeCell ref="BK128:BP128"/>
    <mergeCell ref="B127:Y129"/>
    <mergeCell ref="Z127:AD129"/>
    <mergeCell ref="AE127:AJ129"/>
    <mergeCell ref="AK127:AX127"/>
    <mergeCell ref="AY127:BB127"/>
    <mergeCell ref="BC127:BF127"/>
    <mergeCell ref="P135:U135"/>
    <mergeCell ref="V135:AB135"/>
    <mergeCell ref="AC135:AH135"/>
    <mergeCell ref="P136:U136"/>
    <mergeCell ref="V136:AB136"/>
    <mergeCell ref="AC136:AH136"/>
    <mergeCell ref="B133:O133"/>
    <mergeCell ref="P133:U133"/>
    <mergeCell ref="V133:AB133"/>
    <mergeCell ref="AC133:AH133"/>
    <mergeCell ref="P134:U134"/>
    <mergeCell ref="V134:AB134"/>
    <mergeCell ref="AC134:AH134"/>
    <mergeCell ref="P139:U139"/>
    <mergeCell ref="V139:AB139"/>
    <mergeCell ref="AC139:AH139"/>
    <mergeCell ref="P140:U140"/>
    <mergeCell ref="V140:AB140"/>
    <mergeCell ref="AC140:AH140"/>
    <mergeCell ref="P137:U137"/>
    <mergeCell ref="V137:AB137"/>
    <mergeCell ref="AC137:AH137"/>
    <mergeCell ref="P138:U138"/>
    <mergeCell ref="V138:AB138"/>
    <mergeCell ref="AC138:AH138"/>
    <mergeCell ref="P143:U143"/>
    <mergeCell ref="V143:AB143"/>
    <mergeCell ref="AC143:AH143"/>
    <mergeCell ref="P144:U144"/>
    <mergeCell ref="V144:AB144"/>
    <mergeCell ref="AC144:AH144"/>
    <mergeCell ref="P141:U141"/>
    <mergeCell ref="V141:AB141"/>
    <mergeCell ref="AC141:AH141"/>
    <mergeCell ref="P142:U142"/>
    <mergeCell ref="V142:AB142"/>
    <mergeCell ref="AC142:AH142"/>
    <mergeCell ref="P147:U147"/>
    <mergeCell ref="V147:AB147"/>
    <mergeCell ref="AC147:AH147"/>
    <mergeCell ref="P148:U148"/>
    <mergeCell ref="V148:AB148"/>
    <mergeCell ref="AC148:AH148"/>
    <mergeCell ref="P145:U145"/>
    <mergeCell ref="V145:AB145"/>
    <mergeCell ref="AC145:AH145"/>
    <mergeCell ref="P146:U146"/>
    <mergeCell ref="V146:AB146"/>
    <mergeCell ref="AC146:AH146"/>
    <mergeCell ref="P151:U151"/>
    <mergeCell ref="V151:AB151"/>
    <mergeCell ref="AC151:AH151"/>
    <mergeCell ref="P152:U152"/>
    <mergeCell ref="V152:AB152"/>
    <mergeCell ref="AC152:AH152"/>
    <mergeCell ref="P149:U149"/>
    <mergeCell ref="V149:AB149"/>
    <mergeCell ref="AC149:AH149"/>
    <mergeCell ref="P150:U150"/>
    <mergeCell ref="V150:AB150"/>
    <mergeCell ref="AC150:AH150"/>
    <mergeCell ref="P155:U155"/>
    <mergeCell ref="V155:AB155"/>
    <mergeCell ref="AC155:AH155"/>
    <mergeCell ref="P156:U156"/>
    <mergeCell ref="V156:AB156"/>
    <mergeCell ref="AC156:AH156"/>
    <mergeCell ref="P153:U153"/>
    <mergeCell ref="V153:AB153"/>
    <mergeCell ref="AC153:AH153"/>
    <mergeCell ref="P154:U154"/>
    <mergeCell ref="V154:AB154"/>
    <mergeCell ref="AC154:AH154"/>
    <mergeCell ref="P159:U159"/>
    <mergeCell ref="V159:AB159"/>
    <mergeCell ref="AC159:AH159"/>
    <mergeCell ref="P160:U160"/>
    <mergeCell ref="V160:AB160"/>
    <mergeCell ref="AC160:AH160"/>
    <mergeCell ref="P157:U157"/>
    <mergeCell ref="V157:AB157"/>
    <mergeCell ref="AC157:AH157"/>
    <mergeCell ref="P158:U158"/>
    <mergeCell ref="V158:AB158"/>
    <mergeCell ref="AC158:AH158"/>
    <mergeCell ref="P163:U163"/>
    <mergeCell ref="V163:AB163"/>
    <mergeCell ref="AC163:AH163"/>
    <mergeCell ref="P161:U161"/>
    <mergeCell ref="V161:AB161"/>
    <mergeCell ref="AC161:AH161"/>
    <mergeCell ref="P162:U162"/>
    <mergeCell ref="V162:AB162"/>
    <mergeCell ref="AC162:AH162"/>
  </mergeCells>
  <conditionalFormatting sqref="AC134:AH163">
    <cfRule type="cellIs" dxfId="31" priority="1" operator="lessThan">
      <formula>0</formula>
    </cfRule>
    <cfRule type="cellIs" dxfId="30" priority="2" operator="greaterThan">
      <formula>0</formula>
    </cfRule>
  </conditionalFormatting>
  <dataValidations count="1">
    <dataValidation type="list" allowBlank="1" showInputMessage="1" showErrorMessage="1" error="NO SE SELECCIONÓ UN CARGO DE LA LISTA" prompt="SELECCIONE UN CARGO DE LA LISTA" sqref="AK34:AX34 AK95:AX105 AK40:AX45 AK51:AX56 AK79:AX89 AK62:AX73 AK127:AX129 AK111:AX121">
      <formula1>$B$134:$B$163</formula1>
    </dataValidation>
  </dataValidations>
  <pageMargins left="0" right="0" top="0" bottom="0" header="0.31496062992125984" footer="0.31496062992125984"/>
  <pageSetup scale="4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92D050"/>
  </sheetPr>
  <dimension ref="A1:CJ220"/>
  <sheetViews>
    <sheetView zoomScale="90" zoomScaleNormal="90" workbookViewId="0">
      <selection activeCell="B33" sqref="B33:AP33"/>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160"/>
      <c r="BD3" s="160"/>
      <c r="BE3" s="160"/>
      <c r="BF3" s="160"/>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161"/>
      <c r="BD4" s="161"/>
      <c r="BE4" s="161"/>
      <c r="BF4" s="161"/>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162"/>
      <c r="BD5" s="162"/>
      <c r="BE5" s="162"/>
      <c r="BF5" s="16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162"/>
      <c r="BD6" s="162"/>
      <c r="BE6" s="162"/>
      <c r="BF6" s="16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162"/>
      <c r="BD7" s="162"/>
      <c r="BE7" s="162"/>
      <c r="BF7" s="16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162"/>
      <c r="BD8" s="162"/>
      <c r="BE8" s="162"/>
      <c r="BF8" s="16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163"/>
      <c r="BD9" s="163"/>
      <c r="BE9" s="163"/>
      <c r="BF9" s="163"/>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161"/>
      <c r="BD12" s="161"/>
      <c r="BE12" s="161"/>
      <c r="BF12" s="161"/>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164"/>
      <c r="BD13" s="164"/>
      <c r="BE13" s="164"/>
      <c r="BF13" s="164"/>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164"/>
      <c r="BD14" s="164"/>
      <c r="BE14" s="164"/>
      <c r="BF14" s="164"/>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v>2017</v>
      </c>
      <c r="Z17" s="280"/>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61"/>
      <c r="X18" s="161"/>
      <c r="Y18" s="166"/>
      <c r="Z18" s="166"/>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165"/>
      <c r="BD19" s="165"/>
      <c r="BE19" s="165"/>
      <c r="BF19" s="165"/>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43" t="s">
        <v>375</v>
      </c>
      <c r="P23" s="43"/>
      <c r="Q23" s="43"/>
      <c r="R23" s="43"/>
      <c r="S23" s="43"/>
      <c r="T23" s="43"/>
      <c r="U23" s="43"/>
      <c r="V23" s="43"/>
      <c r="W23" s="43"/>
      <c r="X23" s="43"/>
      <c r="Y23" s="43"/>
      <c r="Z23" s="43"/>
      <c r="AA23" s="43"/>
      <c r="AB23" s="43"/>
      <c r="AC23" s="43"/>
      <c r="AD23" s="43"/>
      <c r="AE23" s="43"/>
      <c r="AF23" s="43"/>
      <c r="AG23" s="43"/>
      <c r="AH23" s="43"/>
      <c r="AI23" s="43"/>
      <c r="AJ23" s="43"/>
      <c r="AK23" s="268" t="s">
        <v>101</v>
      </c>
      <c r="AL23" s="268"/>
      <c r="AM23" s="268"/>
      <c r="AN23" s="268"/>
      <c r="AO23" s="268"/>
      <c r="AP23" s="268"/>
      <c r="AQ23" s="268"/>
      <c r="AR23" s="268"/>
      <c r="AS23" s="159"/>
      <c r="AT23" s="270">
        <f>+CD45+CD61+CD77+CD93+CD109+CD125+CD141+CD157+CD173</f>
        <v>31569774.705882356</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376</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v>0.2</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270">
        <f>+PRESUPUESTO!B24-'LE 01 OB 01'!AT23:BB23-'LE 02 OB 01'!AT23:BB23-'LE 02 OB 02'!AT23:BB23-'LE 02 OB 03'!AT23:BB23-'LE 03 OB 01'!AT23:BB23-'LE 03 OB 02'!AT23:BB23-'LE 03 OB 03'!AT23:BB23-'LE 03 OB 04'!AT23:BB23</f>
        <v>1388570391.5270586</v>
      </c>
      <c r="AU25" s="271"/>
      <c r="AV25" s="271"/>
      <c r="AW25" s="271"/>
      <c r="AX25" s="271"/>
      <c r="AY25" s="271"/>
      <c r="AZ25" s="271"/>
      <c r="BA25" s="271"/>
      <c r="BB25" s="27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53.25" customHeight="1" x14ac:dyDescent="0.25">
      <c r="B26" s="56"/>
      <c r="C26" s="647" t="s">
        <v>89</v>
      </c>
      <c r="D26" s="647"/>
      <c r="E26" s="647"/>
      <c r="F26" s="647"/>
      <c r="G26" s="647"/>
      <c r="H26" s="647"/>
      <c r="I26" s="647"/>
      <c r="J26" s="647"/>
      <c r="K26" s="647"/>
      <c r="L26" s="647"/>
      <c r="M26" s="647"/>
      <c r="N26" s="647"/>
      <c r="O26" s="648" t="s">
        <v>440</v>
      </c>
      <c r="P26" s="648"/>
      <c r="Q26" s="648"/>
      <c r="R26" s="648"/>
      <c r="S26" s="648"/>
      <c r="T26" s="648"/>
      <c r="U26" s="648"/>
      <c r="V26" s="648"/>
      <c r="W26" s="648"/>
      <c r="X26" s="648"/>
      <c r="Y26" s="648"/>
      <c r="Z26" s="648"/>
      <c r="AA26" s="648"/>
      <c r="AB26" s="648"/>
      <c r="AC26" s="648"/>
      <c r="AD26" s="648"/>
      <c r="AE26" s="648"/>
      <c r="AF26" s="648"/>
      <c r="AG26" s="648"/>
      <c r="AH26" s="648"/>
      <c r="AI26" s="648"/>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63</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v>0.5</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43" t="s">
        <v>380</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1:88"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1:88" ht="18" customHeight="1" x14ac:dyDescent="0.25">
      <c r="B34" s="324" t="s">
        <v>625</v>
      </c>
      <c r="C34" s="325"/>
      <c r="D34" s="325"/>
      <c r="E34" s="325"/>
      <c r="F34" s="325"/>
      <c r="G34" s="325"/>
      <c r="H34" s="325"/>
      <c r="I34" s="325"/>
      <c r="J34" s="325"/>
      <c r="K34" s="325"/>
      <c r="L34" s="325"/>
      <c r="M34" s="325"/>
      <c r="N34" s="325"/>
      <c r="O34" s="325"/>
      <c r="P34" s="325"/>
      <c r="Q34" s="325"/>
      <c r="R34" s="325"/>
      <c r="S34" s="325"/>
      <c r="T34" s="325"/>
      <c r="U34" s="325"/>
      <c r="V34" s="325"/>
      <c r="W34" s="325"/>
      <c r="X34" s="325"/>
      <c r="Y34" s="326"/>
      <c r="Z34" s="333" t="s">
        <v>634</v>
      </c>
      <c r="AA34" s="334"/>
      <c r="AB34" s="334"/>
      <c r="AC34" s="334"/>
      <c r="AD34" s="335"/>
      <c r="AE34" s="333">
        <v>2</v>
      </c>
      <c r="AF34" s="334"/>
      <c r="AG34" s="334"/>
      <c r="AH34" s="334"/>
      <c r="AI34" s="334"/>
      <c r="AJ34" s="334"/>
      <c r="AK34" s="655" t="s">
        <v>41</v>
      </c>
      <c r="AL34" s="656"/>
      <c r="AM34" s="656"/>
      <c r="AN34" s="656"/>
      <c r="AO34" s="656"/>
      <c r="AP34" s="656"/>
      <c r="AQ34" s="656"/>
      <c r="AR34" s="656"/>
      <c r="AS34" s="656"/>
      <c r="AT34" s="656"/>
      <c r="AU34" s="656"/>
      <c r="AV34" s="656"/>
      <c r="AW34" s="656"/>
      <c r="AX34" s="657"/>
      <c r="AY34" s="345">
        <v>16</v>
      </c>
      <c r="AZ34" s="346"/>
      <c r="BA34" s="346"/>
      <c r="BB34" s="347"/>
      <c r="BC34" s="345">
        <f>+$AE$34*AY34</f>
        <v>32</v>
      </c>
      <c r="BD34" s="346"/>
      <c r="BE34" s="346"/>
      <c r="BF34" s="347"/>
      <c r="BG34" s="285">
        <v>22629</v>
      </c>
      <c r="BH34" s="286"/>
      <c r="BI34" s="286"/>
      <c r="BJ34" s="287"/>
      <c r="BK34" s="288">
        <f>+AY34*BG34</f>
        <v>362064</v>
      </c>
      <c r="BL34" s="289"/>
      <c r="BM34" s="289"/>
      <c r="BN34" s="289"/>
      <c r="BO34" s="289"/>
      <c r="BP34" s="290"/>
      <c r="BQ34" s="291">
        <v>10000</v>
      </c>
      <c r="BR34" s="292"/>
      <c r="BS34" s="292"/>
      <c r="BT34" s="292"/>
      <c r="BU34" s="292"/>
      <c r="BV34" s="292"/>
      <c r="BW34" s="293"/>
      <c r="BX34" s="291">
        <f>+(((BK45+BQ34)*15)/85)</f>
        <v>704784</v>
      </c>
      <c r="BY34" s="292"/>
      <c r="BZ34" s="292"/>
      <c r="CA34" s="292"/>
      <c r="CB34" s="292"/>
      <c r="CC34" s="293"/>
      <c r="CD34" s="291">
        <f>+BK45+BQ34+BX34</f>
        <v>4698560</v>
      </c>
      <c r="CE34" s="292"/>
      <c r="CF34" s="292"/>
      <c r="CG34" s="292"/>
      <c r="CH34" s="292"/>
      <c r="CI34" s="293"/>
    </row>
    <row r="35" spans="1:88" ht="18" customHeight="1" x14ac:dyDescent="0.25">
      <c r="B35" s="327"/>
      <c r="C35" s="328"/>
      <c r="D35" s="328"/>
      <c r="E35" s="328"/>
      <c r="F35" s="328"/>
      <c r="G35" s="328"/>
      <c r="H35" s="328"/>
      <c r="I35" s="328"/>
      <c r="J35" s="328"/>
      <c r="K35" s="328"/>
      <c r="L35" s="328"/>
      <c r="M35" s="328"/>
      <c r="N35" s="328"/>
      <c r="O35" s="328"/>
      <c r="P35" s="328"/>
      <c r="Q35" s="328"/>
      <c r="R35" s="328"/>
      <c r="S35" s="328"/>
      <c r="T35" s="328"/>
      <c r="U35" s="328"/>
      <c r="V35" s="328"/>
      <c r="W35" s="328"/>
      <c r="X35" s="328"/>
      <c r="Y35" s="329"/>
      <c r="Z35" s="336"/>
      <c r="AA35" s="337"/>
      <c r="AB35" s="337"/>
      <c r="AC35" s="337"/>
      <c r="AD35" s="338"/>
      <c r="AE35" s="336"/>
      <c r="AF35" s="337"/>
      <c r="AG35" s="337"/>
      <c r="AH35" s="337"/>
      <c r="AI35" s="337"/>
      <c r="AJ35" s="337"/>
      <c r="AK35" s="658" t="s">
        <v>23</v>
      </c>
      <c r="AL35" s="659"/>
      <c r="AM35" s="659"/>
      <c r="AN35" s="659"/>
      <c r="AO35" s="659"/>
      <c r="AP35" s="659"/>
      <c r="AQ35" s="659"/>
      <c r="AR35" s="659"/>
      <c r="AS35" s="659"/>
      <c r="AT35" s="659"/>
      <c r="AU35" s="659"/>
      <c r="AV35" s="659"/>
      <c r="AW35" s="659"/>
      <c r="AX35" s="660"/>
      <c r="AY35" s="303">
        <v>16</v>
      </c>
      <c r="AZ35" s="304"/>
      <c r="BA35" s="304"/>
      <c r="BB35" s="305"/>
      <c r="BC35" s="306">
        <f t="shared" ref="BC35:BC44" si="0">+$AE$34*AY35</f>
        <v>32</v>
      </c>
      <c r="BD35" s="307"/>
      <c r="BE35" s="307"/>
      <c r="BF35" s="308"/>
      <c r="BG35" s="309">
        <v>7925</v>
      </c>
      <c r="BH35" s="310"/>
      <c r="BI35" s="310"/>
      <c r="BJ35" s="311"/>
      <c r="BK35" s="312">
        <f t="shared" ref="BK35:BK44" si="1">+AY35*BG35</f>
        <v>126800</v>
      </c>
      <c r="BL35" s="313"/>
      <c r="BM35" s="313"/>
      <c r="BN35" s="313"/>
      <c r="BO35" s="313"/>
      <c r="BP35" s="314"/>
      <c r="BQ35" s="294"/>
      <c r="BR35" s="295"/>
      <c r="BS35" s="295"/>
      <c r="BT35" s="295"/>
      <c r="BU35" s="295"/>
      <c r="BV35" s="295"/>
      <c r="BW35" s="296"/>
      <c r="BX35" s="294"/>
      <c r="BY35" s="295"/>
      <c r="BZ35" s="295"/>
      <c r="CA35" s="295"/>
      <c r="CB35" s="295"/>
      <c r="CC35" s="296"/>
      <c r="CD35" s="294"/>
      <c r="CE35" s="295"/>
      <c r="CF35" s="295"/>
      <c r="CG35" s="295"/>
      <c r="CH35" s="295"/>
      <c r="CI35" s="296"/>
    </row>
    <row r="36" spans="1:88" ht="18" customHeight="1" x14ac:dyDescent="0.25">
      <c r="B36" s="327"/>
      <c r="C36" s="328"/>
      <c r="D36" s="328"/>
      <c r="E36" s="328"/>
      <c r="F36" s="328"/>
      <c r="G36" s="328"/>
      <c r="H36" s="328"/>
      <c r="I36" s="328"/>
      <c r="J36" s="328"/>
      <c r="K36" s="328"/>
      <c r="L36" s="328"/>
      <c r="M36" s="328"/>
      <c r="N36" s="328"/>
      <c r="O36" s="328"/>
      <c r="P36" s="328"/>
      <c r="Q36" s="328"/>
      <c r="R36" s="328"/>
      <c r="S36" s="328"/>
      <c r="T36" s="328"/>
      <c r="U36" s="328"/>
      <c r="V36" s="328"/>
      <c r="W36" s="328"/>
      <c r="X36" s="328"/>
      <c r="Y36" s="329"/>
      <c r="Z36" s="336"/>
      <c r="AA36" s="337"/>
      <c r="AB36" s="337"/>
      <c r="AC36" s="337"/>
      <c r="AD36" s="338"/>
      <c r="AE36" s="336"/>
      <c r="AF36" s="337"/>
      <c r="AG36" s="337"/>
      <c r="AH36" s="337"/>
      <c r="AI36" s="337"/>
      <c r="AJ36" s="337"/>
      <c r="AK36" s="658" t="s">
        <v>527</v>
      </c>
      <c r="AL36" s="659"/>
      <c r="AM36" s="659"/>
      <c r="AN36" s="659"/>
      <c r="AO36" s="659"/>
      <c r="AP36" s="659"/>
      <c r="AQ36" s="659"/>
      <c r="AR36" s="659"/>
      <c r="AS36" s="659"/>
      <c r="AT36" s="659"/>
      <c r="AU36" s="659"/>
      <c r="AV36" s="659"/>
      <c r="AW36" s="659"/>
      <c r="AX36" s="660"/>
      <c r="AY36" s="303">
        <v>32</v>
      </c>
      <c r="AZ36" s="304"/>
      <c r="BA36" s="304"/>
      <c r="BB36" s="305"/>
      <c r="BC36" s="306">
        <f t="shared" si="0"/>
        <v>64</v>
      </c>
      <c r="BD36" s="307"/>
      <c r="BE36" s="307"/>
      <c r="BF36" s="308"/>
      <c r="BG36" s="309">
        <v>18911</v>
      </c>
      <c r="BH36" s="310"/>
      <c r="BI36" s="310"/>
      <c r="BJ36" s="311"/>
      <c r="BK36" s="312">
        <f t="shared" si="1"/>
        <v>605152</v>
      </c>
      <c r="BL36" s="313"/>
      <c r="BM36" s="313"/>
      <c r="BN36" s="313"/>
      <c r="BO36" s="313"/>
      <c r="BP36" s="314"/>
      <c r="BQ36" s="294"/>
      <c r="BR36" s="295"/>
      <c r="BS36" s="295"/>
      <c r="BT36" s="295"/>
      <c r="BU36" s="295"/>
      <c r="BV36" s="295"/>
      <c r="BW36" s="296"/>
      <c r="BX36" s="294"/>
      <c r="BY36" s="295"/>
      <c r="BZ36" s="295"/>
      <c r="CA36" s="295"/>
      <c r="CB36" s="295"/>
      <c r="CC36" s="296"/>
      <c r="CD36" s="294"/>
      <c r="CE36" s="295"/>
      <c r="CF36" s="295"/>
      <c r="CG36" s="295"/>
      <c r="CH36" s="295"/>
      <c r="CI36" s="296"/>
    </row>
    <row r="37" spans="1:88" ht="18" customHeight="1" x14ac:dyDescent="0.25">
      <c r="B37" s="327"/>
      <c r="C37" s="328"/>
      <c r="D37" s="328"/>
      <c r="E37" s="328"/>
      <c r="F37" s="328"/>
      <c r="G37" s="328"/>
      <c r="H37" s="328"/>
      <c r="I37" s="328"/>
      <c r="J37" s="328"/>
      <c r="K37" s="328"/>
      <c r="L37" s="328"/>
      <c r="M37" s="328"/>
      <c r="N37" s="328"/>
      <c r="O37" s="328"/>
      <c r="P37" s="328"/>
      <c r="Q37" s="328"/>
      <c r="R37" s="328"/>
      <c r="S37" s="328"/>
      <c r="T37" s="328"/>
      <c r="U37" s="328"/>
      <c r="V37" s="328"/>
      <c r="W37" s="328"/>
      <c r="X37" s="328"/>
      <c r="Y37" s="329"/>
      <c r="Z37" s="336"/>
      <c r="AA37" s="337"/>
      <c r="AB37" s="337"/>
      <c r="AC37" s="337"/>
      <c r="AD37" s="338"/>
      <c r="AE37" s="336"/>
      <c r="AF37" s="337"/>
      <c r="AG37" s="337"/>
      <c r="AH37" s="337"/>
      <c r="AI37" s="337"/>
      <c r="AJ37" s="337"/>
      <c r="AK37" s="658" t="s">
        <v>13</v>
      </c>
      <c r="AL37" s="659"/>
      <c r="AM37" s="659"/>
      <c r="AN37" s="659"/>
      <c r="AO37" s="659"/>
      <c r="AP37" s="659"/>
      <c r="AQ37" s="659"/>
      <c r="AR37" s="659"/>
      <c r="AS37" s="659"/>
      <c r="AT37" s="659"/>
      <c r="AU37" s="659"/>
      <c r="AV37" s="659"/>
      <c r="AW37" s="659"/>
      <c r="AX37" s="660"/>
      <c r="AY37" s="303">
        <v>16</v>
      </c>
      <c r="AZ37" s="304"/>
      <c r="BA37" s="304"/>
      <c r="BB37" s="305"/>
      <c r="BC37" s="374">
        <f t="shared" si="0"/>
        <v>32</v>
      </c>
      <c r="BD37" s="375"/>
      <c r="BE37" s="375"/>
      <c r="BF37" s="376"/>
      <c r="BG37" s="309">
        <v>40826</v>
      </c>
      <c r="BH37" s="310"/>
      <c r="BI37" s="310"/>
      <c r="BJ37" s="311"/>
      <c r="BK37" s="312">
        <f t="shared" si="1"/>
        <v>653216</v>
      </c>
      <c r="BL37" s="313"/>
      <c r="BM37" s="313"/>
      <c r="BN37" s="313"/>
      <c r="BO37" s="313"/>
      <c r="BP37" s="314"/>
      <c r="BQ37" s="294"/>
      <c r="BR37" s="295"/>
      <c r="BS37" s="295"/>
      <c r="BT37" s="295"/>
      <c r="BU37" s="295"/>
      <c r="BV37" s="295"/>
      <c r="BW37" s="296"/>
      <c r="BX37" s="294"/>
      <c r="BY37" s="295"/>
      <c r="BZ37" s="295"/>
      <c r="CA37" s="295"/>
      <c r="CB37" s="295"/>
      <c r="CC37" s="296"/>
      <c r="CD37" s="294"/>
      <c r="CE37" s="295"/>
      <c r="CF37" s="295"/>
      <c r="CG37" s="295"/>
      <c r="CH37" s="295"/>
      <c r="CI37" s="296"/>
    </row>
    <row r="38" spans="1:88" ht="18" customHeight="1" x14ac:dyDescent="0.25">
      <c r="B38" s="327"/>
      <c r="C38" s="328"/>
      <c r="D38" s="328"/>
      <c r="E38" s="328"/>
      <c r="F38" s="328"/>
      <c r="G38" s="328"/>
      <c r="H38" s="328"/>
      <c r="I38" s="328"/>
      <c r="J38" s="328"/>
      <c r="K38" s="328"/>
      <c r="L38" s="328"/>
      <c r="M38" s="328"/>
      <c r="N38" s="328"/>
      <c r="O38" s="328"/>
      <c r="P38" s="328"/>
      <c r="Q38" s="328"/>
      <c r="R38" s="328"/>
      <c r="S38" s="328"/>
      <c r="T38" s="328"/>
      <c r="U38" s="328"/>
      <c r="V38" s="328"/>
      <c r="W38" s="328"/>
      <c r="X38" s="328"/>
      <c r="Y38" s="329"/>
      <c r="Z38" s="336"/>
      <c r="AA38" s="337"/>
      <c r="AB38" s="337"/>
      <c r="AC38" s="337"/>
      <c r="AD38" s="338"/>
      <c r="AE38" s="336"/>
      <c r="AF38" s="337"/>
      <c r="AG38" s="337"/>
      <c r="AH38" s="337"/>
      <c r="AI38" s="337"/>
      <c r="AJ38" s="337"/>
      <c r="AK38" s="658" t="s">
        <v>40</v>
      </c>
      <c r="AL38" s="659"/>
      <c r="AM38" s="659"/>
      <c r="AN38" s="659"/>
      <c r="AO38" s="659"/>
      <c r="AP38" s="659"/>
      <c r="AQ38" s="659"/>
      <c r="AR38" s="659"/>
      <c r="AS38" s="659"/>
      <c r="AT38" s="659"/>
      <c r="AU38" s="659"/>
      <c r="AV38" s="659"/>
      <c r="AW38" s="659"/>
      <c r="AX38" s="660"/>
      <c r="AY38" s="303">
        <v>16</v>
      </c>
      <c r="AZ38" s="304"/>
      <c r="BA38" s="304"/>
      <c r="BB38" s="305"/>
      <c r="BC38" s="306">
        <f t="shared" si="0"/>
        <v>32</v>
      </c>
      <c r="BD38" s="307"/>
      <c r="BE38" s="307"/>
      <c r="BF38" s="308"/>
      <c r="BG38" s="309">
        <v>26988</v>
      </c>
      <c r="BH38" s="310"/>
      <c r="BI38" s="310"/>
      <c r="BJ38" s="311"/>
      <c r="BK38" s="312">
        <f t="shared" si="1"/>
        <v>431808</v>
      </c>
      <c r="BL38" s="313"/>
      <c r="BM38" s="313"/>
      <c r="BN38" s="313"/>
      <c r="BO38" s="313"/>
      <c r="BP38" s="314"/>
      <c r="BQ38" s="294"/>
      <c r="BR38" s="295"/>
      <c r="BS38" s="295"/>
      <c r="BT38" s="295"/>
      <c r="BU38" s="295"/>
      <c r="BV38" s="295"/>
      <c r="BW38" s="296"/>
      <c r="BX38" s="294"/>
      <c r="BY38" s="295"/>
      <c r="BZ38" s="295"/>
      <c r="CA38" s="295"/>
      <c r="CB38" s="295"/>
      <c r="CC38" s="296"/>
      <c r="CD38" s="294"/>
      <c r="CE38" s="295"/>
      <c r="CF38" s="295"/>
      <c r="CG38" s="295"/>
      <c r="CH38" s="295"/>
      <c r="CI38" s="296"/>
    </row>
    <row r="39" spans="1:88" ht="18" customHeight="1" x14ac:dyDescent="0.25">
      <c r="B39" s="327"/>
      <c r="C39" s="328"/>
      <c r="D39" s="328"/>
      <c r="E39" s="328"/>
      <c r="F39" s="328"/>
      <c r="G39" s="328"/>
      <c r="H39" s="328"/>
      <c r="I39" s="328"/>
      <c r="J39" s="328"/>
      <c r="K39" s="328"/>
      <c r="L39" s="328"/>
      <c r="M39" s="328"/>
      <c r="N39" s="328"/>
      <c r="O39" s="328"/>
      <c r="P39" s="328"/>
      <c r="Q39" s="328"/>
      <c r="R39" s="328"/>
      <c r="S39" s="328"/>
      <c r="T39" s="328"/>
      <c r="U39" s="328"/>
      <c r="V39" s="328"/>
      <c r="W39" s="328"/>
      <c r="X39" s="328"/>
      <c r="Y39" s="329"/>
      <c r="Z39" s="336"/>
      <c r="AA39" s="337"/>
      <c r="AB39" s="337"/>
      <c r="AC39" s="337"/>
      <c r="AD39" s="338"/>
      <c r="AE39" s="336"/>
      <c r="AF39" s="337"/>
      <c r="AG39" s="337"/>
      <c r="AH39" s="337"/>
      <c r="AI39" s="337"/>
      <c r="AJ39" s="337"/>
      <c r="AK39" s="658" t="s">
        <v>528</v>
      </c>
      <c r="AL39" s="659"/>
      <c r="AM39" s="659"/>
      <c r="AN39" s="659"/>
      <c r="AO39" s="659"/>
      <c r="AP39" s="659"/>
      <c r="AQ39" s="659"/>
      <c r="AR39" s="659"/>
      <c r="AS39" s="659"/>
      <c r="AT39" s="659"/>
      <c r="AU39" s="659"/>
      <c r="AV39" s="659"/>
      <c r="AW39" s="659"/>
      <c r="AX39" s="660"/>
      <c r="AY39" s="303">
        <v>16</v>
      </c>
      <c r="AZ39" s="304"/>
      <c r="BA39" s="304"/>
      <c r="BB39" s="305"/>
      <c r="BC39" s="306">
        <f t="shared" si="0"/>
        <v>32</v>
      </c>
      <c r="BD39" s="307"/>
      <c r="BE39" s="307"/>
      <c r="BF39" s="308"/>
      <c r="BG39" s="309">
        <v>22530</v>
      </c>
      <c r="BH39" s="310"/>
      <c r="BI39" s="310"/>
      <c r="BJ39" s="311"/>
      <c r="BK39" s="312">
        <f t="shared" si="1"/>
        <v>360480</v>
      </c>
      <c r="BL39" s="313"/>
      <c r="BM39" s="313"/>
      <c r="BN39" s="313"/>
      <c r="BO39" s="313"/>
      <c r="BP39" s="314"/>
      <c r="BQ39" s="294"/>
      <c r="BR39" s="295"/>
      <c r="BS39" s="295"/>
      <c r="BT39" s="295"/>
      <c r="BU39" s="295"/>
      <c r="BV39" s="295"/>
      <c r="BW39" s="296"/>
      <c r="BX39" s="294"/>
      <c r="BY39" s="295"/>
      <c r="BZ39" s="295"/>
      <c r="CA39" s="295"/>
      <c r="CB39" s="295"/>
      <c r="CC39" s="296"/>
      <c r="CD39" s="294"/>
      <c r="CE39" s="295"/>
      <c r="CF39" s="295"/>
      <c r="CG39" s="295"/>
      <c r="CH39" s="295"/>
      <c r="CI39" s="296"/>
    </row>
    <row r="40" spans="1:88" ht="18" customHeight="1" x14ac:dyDescent="0.25">
      <c r="B40" s="327"/>
      <c r="C40" s="328"/>
      <c r="D40" s="328"/>
      <c r="E40" s="328"/>
      <c r="F40" s="328"/>
      <c r="G40" s="328"/>
      <c r="H40" s="328"/>
      <c r="I40" s="328"/>
      <c r="J40" s="328"/>
      <c r="K40" s="328"/>
      <c r="L40" s="328"/>
      <c r="M40" s="328"/>
      <c r="N40" s="328"/>
      <c r="O40" s="328"/>
      <c r="P40" s="328"/>
      <c r="Q40" s="328"/>
      <c r="R40" s="328"/>
      <c r="S40" s="328"/>
      <c r="T40" s="328"/>
      <c r="U40" s="328"/>
      <c r="V40" s="328"/>
      <c r="W40" s="328"/>
      <c r="X40" s="328"/>
      <c r="Y40" s="329"/>
      <c r="Z40" s="336"/>
      <c r="AA40" s="337"/>
      <c r="AB40" s="337"/>
      <c r="AC40" s="337"/>
      <c r="AD40" s="338"/>
      <c r="AE40" s="336"/>
      <c r="AF40" s="337"/>
      <c r="AG40" s="337"/>
      <c r="AH40" s="337"/>
      <c r="AI40" s="337"/>
      <c r="AJ40" s="337"/>
      <c r="AK40" s="658" t="s">
        <v>529</v>
      </c>
      <c r="AL40" s="659"/>
      <c r="AM40" s="659"/>
      <c r="AN40" s="659"/>
      <c r="AO40" s="659"/>
      <c r="AP40" s="659"/>
      <c r="AQ40" s="659"/>
      <c r="AR40" s="659"/>
      <c r="AS40" s="659"/>
      <c r="AT40" s="659"/>
      <c r="AU40" s="659"/>
      <c r="AV40" s="659"/>
      <c r="AW40" s="659"/>
      <c r="AX40" s="660"/>
      <c r="AY40" s="303">
        <v>16</v>
      </c>
      <c r="AZ40" s="304"/>
      <c r="BA40" s="304"/>
      <c r="BB40" s="305"/>
      <c r="BC40" s="306">
        <f t="shared" si="0"/>
        <v>32</v>
      </c>
      <c r="BD40" s="307"/>
      <c r="BE40" s="307"/>
      <c r="BF40" s="308"/>
      <c r="BG40" s="309">
        <v>18911</v>
      </c>
      <c r="BH40" s="310"/>
      <c r="BI40" s="310"/>
      <c r="BJ40" s="311"/>
      <c r="BK40" s="312">
        <f t="shared" si="1"/>
        <v>302576</v>
      </c>
      <c r="BL40" s="313"/>
      <c r="BM40" s="313"/>
      <c r="BN40" s="313"/>
      <c r="BO40" s="313"/>
      <c r="BP40" s="314"/>
      <c r="BQ40" s="294"/>
      <c r="BR40" s="295"/>
      <c r="BS40" s="295"/>
      <c r="BT40" s="295"/>
      <c r="BU40" s="295"/>
      <c r="BV40" s="295"/>
      <c r="BW40" s="296"/>
      <c r="BX40" s="294"/>
      <c r="BY40" s="295"/>
      <c r="BZ40" s="295"/>
      <c r="CA40" s="295"/>
      <c r="CB40" s="295"/>
      <c r="CC40" s="296"/>
      <c r="CD40" s="294"/>
      <c r="CE40" s="295"/>
      <c r="CF40" s="295"/>
      <c r="CG40" s="295"/>
      <c r="CH40" s="295"/>
      <c r="CI40" s="296"/>
    </row>
    <row r="41" spans="1:88" ht="18" customHeight="1" x14ac:dyDescent="0.25">
      <c r="B41" s="327"/>
      <c r="C41" s="328"/>
      <c r="D41" s="328"/>
      <c r="E41" s="328"/>
      <c r="F41" s="328"/>
      <c r="G41" s="328"/>
      <c r="H41" s="328"/>
      <c r="I41" s="328"/>
      <c r="J41" s="328"/>
      <c r="K41" s="328"/>
      <c r="L41" s="328"/>
      <c r="M41" s="328"/>
      <c r="N41" s="328"/>
      <c r="O41" s="328"/>
      <c r="P41" s="328"/>
      <c r="Q41" s="328"/>
      <c r="R41" s="328"/>
      <c r="S41" s="328"/>
      <c r="T41" s="328"/>
      <c r="U41" s="328"/>
      <c r="V41" s="328"/>
      <c r="W41" s="328"/>
      <c r="X41" s="328"/>
      <c r="Y41" s="329"/>
      <c r="Z41" s="336"/>
      <c r="AA41" s="337"/>
      <c r="AB41" s="337"/>
      <c r="AC41" s="337"/>
      <c r="AD41" s="338"/>
      <c r="AE41" s="336"/>
      <c r="AF41" s="337"/>
      <c r="AG41" s="337"/>
      <c r="AH41" s="337"/>
      <c r="AI41" s="337"/>
      <c r="AJ41" s="337"/>
      <c r="AK41" s="658" t="s">
        <v>526</v>
      </c>
      <c r="AL41" s="659"/>
      <c r="AM41" s="659"/>
      <c r="AN41" s="659"/>
      <c r="AO41" s="659"/>
      <c r="AP41" s="659"/>
      <c r="AQ41" s="659"/>
      <c r="AR41" s="659"/>
      <c r="AS41" s="659"/>
      <c r="AT41" s="659"/>
      <c r="AU41" s="659"/>
      <c r="AV41" s="659"/>
      <c r="AW41" s="659"/>
      <c r="AX41" s="660"/>
      <c r="AY41" s="303">
        <v>16</v>
      </c>
      <c r="AZ41" s="304"/>
      <c r="BA41" s="304"/>
      <c r="BB41" s="305"/>
      <c r="BC41" s="306">
        <f t="shared" si="0"/>
        <v>32</v>
      </c>
      <c r="BD41" s="307"/>
      <c r="BE41" s="307"/>
      <c r="BF41" s="308"/>
      <c r="BG41" s="309">
        <v>7925</v>
      </c>
      <c r="BH41" s="310"/>
      <c r="BI41" s="310"/>
      <c r="BJ41" s="311"/>
      <c r="BK41" s="312">
        <f t="shared" si="1"/>
        <v>126800</v>
      </c>
      <c r="BL41" s="313"/>
      <c r="BM41" s="313"/>
      <c r="BN41" s="313"/>
      <c r="BO41" s="313"/>
      <c r="BP41" s="314"/>
      <c r="BQ41" s="294"/>
      <c r="BR41" s="295"/>
      <c r="BS41" s="295"/>
      <c r="BT41" s="295"/>
      <c r="BU41" s="295"/>
      <c r="BV41" s="295"/>
      <c r="BW41" s="296"/>
      <c r="BX41" s="294"/>
      <c r="BY41" s="295"/>
      <c r="BZ41" s="295"/>
      <c r="CA41" s="295"/>
      <c r="CB41" s="295"/>
      <c r="CC41" s="296"/>
      <c r="CD41" s="294"/>
      <c r="CE41" s="295"/>
      <c r="CF41" s="295"/>
      <c r="CG41" s="295"/>
      <c r="CH41" s="295"/>
      <c r="CI41" s="296"/>
    </row>
    <row r="42" spans="1:88" ht="18" customHeight="1" x14ac:dyDescent="0.25">
      <c r="B42" s="327"/>
      <c r="C42" s="328"/>
      <c r="D42" s="328"/>
      <c r="E42" s="328"/>
      <c r="F42" s="328"/>
      <c r="G42" s="328"/>
      <c r="H42" s="328"/>
      <c r="I42" s="328"/>
      <c r="J42" s="328"/>
      <c r="K42" s="328"/>
      <c r="L42" s="328"/>
      <c r="M42" s="328"/>
      <c r="N42" s="328"/>
      <c r="O42" s="328"/>
      <c r="P42" s="328"/>
      <c r="Q42" s="328"/>
      <c r="R42" s="328"/>
      <c r="S42" s="328"/>
      <c r="T42" s="328"/>
      <c r="U42" s="328"/>
      <c r="V42" s="328"/>
      <c r="W42" s="328"/>
      <c r="X42" s="328"/>
      <c r="Y42" s="329"/>
      <c r="Z42" s="336"/>
      <c r="AA42" s="337"/>
      <c r="AB42" s="337"/>
      <c r="AC42" s="337"/>
      <c r="AD42" s="338"/>
      <c r="AE42" s="336"/>
      <c r="AF42" s="337"/>
      <c r="AG42" s="337"/>
      <c r="AH42" s="337"/>
      <c r="AI42" s="337"/>
      <c r="AJ42" s="337"/>
      <c r="AK42" s="658" t="s">
        <v>530</v>
      </c>
      <c r="AL42" s="659"/>
      <c r="AM42" s="659"/>
      <c r="AN42" s="659"/>
      <c r="AO42" s="659"/>
      <c r="AP42" s="659"/>
      <c r="AQ42" s="659"/>
      <c r="AR42" s="659"/>
      <c r="AS42" s="659"/>
      <c r="AT42" s="659"/>
      <c r="AU42" s="659"/>
      <c r="AV42" s="659"/>
      <c r="AW42" s="659"/>
      <c r="AX42" s="660"/>
      <c r="AY42" s="303">
        <v>16</v>
      </c>
      <c r="AZ42" s="304"/>
      <c r="BA42" s="304"/>
      <c r="BB42" s="305"/>
      <c r="BC42" s="306">
        <f t="shared" si="0"/>
        <v>32</v>
      </c>
      <c r="BD42" s="307"/>
      <c r="BE42" s="307"/>
      <c r="BF42" s="308"/>
      <c r="BG42" s="309">
        <v>22629</v>
      </c>
      <c r="BH42" s="310"/>
      <c r="BI42" s="310"/>
      <c r="BJ42" s="311"/>
      <c r="BK42" s="312">
        <f t="shared" si="1"/>
        <v>362064</v>
      </c>
      <c r="BL42" s="313"/>
      <c r="BM42" s="313"/>
      <c r="BN42" s="313"/>
      <c r="BO42" s="313"/>
      <c r="BP42" s="314"/>
      <c r="BQ42" s="294"/>
      <c r="BR42" s="295"/>
      <c r="BS42" s="295"/>
      <c r="BT42" s="295"/>
      <c r="BU42" s="295"/>
      <c r="BV42" s="295"/>
      <c r="BW42" s="296"/>
      <c r="BX42" s="294"/>
      <c r="BY42" s="295"/>
      <c r="BZ42" s="295"/>
      <c r="CA42" s="295"/>
      <c r="CB42" s="295"/>
      <c r="CC42" s="296"/>
      <c r="CD42" s="294"/>
      <c r="CE42" s="295"/>
      <c r="CF42" s="295"/>
      <c r="CG42" s="295"/>
      <c r="CH42" s="295"/>
      <c r="CI42" s="296"/>
    </row>
    <row r="43" spans="1:88" ht="18" customHeight="1" x14ac:dyDescent="0.25">
      <c r="B43" s="327"/>
      <c r="C43" s="328"/>
      <c r="D43" s="328"/>
      <c r="E43" s="328"/>
      <c r="F43" s="328"/>
      <c r="G43" s="328"/>
      <c r="H43" s="328"/>
      <c r="I43" s="328"/>
      <c r="J43" s="328"/>
      <c r="K43" s="328"/>
      <c r="L43" s="328"/>
      <c r="M43" s="328"/>
      <c r="N43" s="328"/>
      <c r="O43" s="328"/>
      <c r="P43" s="328"/>
      <c r="Q43" s="328"/>
      <c r="R43" s="328"/>
      <c r="S43" s="328"/>
      <c r="T43" s="328"/>
      <c r="U43" s="328"/>
      <c r="V43" s="328"/>
      <c r="W43" s="328"/>
      <c r="X43" s="328"/>
      <c r="Y43" s="329"/>
      <c r="Z43" s="336"/>
      <c r="AA43" s="337"/>
      <c r="AB43" s="337"/>
      <c r="AC43" s="337"/>
      <c r="AD43" s="338"/>
      <c r="AE43" s="336"/>
      <c r="AF43" s="337"/>
      <c r="AG43" s="337"/>
      <c r="AH43" s="337"/>
      <c r="AI43" s="337"/>
      <c r="AJ43" s="337"/>
      <c r="AK43" s="658" t="s">
        <v>18</v>
      </c>
      <c r="AL43" s="659"/>
      <c r="AM43" s="659"/>
      <c r="AN43" s="659"/>
      <c r="AO43" s="659"/>
      <c r="AP43" s="659"/>
      <c r="AQ43" s="659"/>
      <c r="AR43" s="659"/>
      <c r="AS43" s="659"/>
      <c r="AT43" s="659"/>
      <c r="AU43" s="659"/>
      <c r="AV43" s="659"/>
      <c r="AW43" s="659"/>
      <c r="AX43" s="660"/>
      <c r="AY43" s="303">
        <v>16</v>
      </c>
      <c r="AZ43" s="304"/>
      <c r="BA43" s="304"/>
      <c r="BB43" s="305"/>
      <c r="BC43" s="306">
        <f t="shared" si="0"/>
        <v>32</v>
      </c>
      <c r="BD43" s="307"/>
      <c r="BE43" s="307"/>
      <c r="BF43" s="308"/>
      <c r="BG43" s="309">
        <v>28961</v>
      </c>
      <c r="BH43" s="310"/>
      <c r="BI43" s="310"/>
      <c r="BJ43" s="311"/>
      <c r="BK43" s="312">
        <f t="shared" si="1"/>
        <v>463376</v>
      </c>
      <c r="BL43" s="313"/>
      <c r="BM43" s="313"/>
      <c r="BN43" s="313"/>
      <c r="BO43" s="313"/>
      <c r="BP43" s="314"/>
      <c r="BQ43" s="294"/>
      <c r="BR43" s="295"/>
      <c r="BS43" s="295"/>
      <c r="BT43" s="295"/>
      <c r="BU43" s="295"/>
      <c r="BV43" s="295"/>
      <c r="BW43" s="296"/>
      <c r="BX43" s="294"/>
      <c r="BY43" s="295"/>
      <c r="BZ43" s="295"/>
      <c r="CA43" s="295"/>
      <c r="CB43" s="295"/>
      <c r="CC43" s="296"/>
      <c r="CD43" s="294"/>
      <c r="CE43" s="295"/>
      <c r="CF43" s="295"/>
      <c r="CG43" s="295"/>
      <c r="CH43" s="295"/>
      <c r="CI43" s="296"/>
    </row>
    <row r="44" spans="1:88" ht="18" customHeight="1" thickBot="1" x14ac:dyDescent="0.3">
      <c r="B44" s="327"/>
      <c r="C44" s="328"/>
      <c r="D44" s="328"/>
      <c r="E44" s="328"/>
      <c r="F44" s="328"/>
      <c r="G44" s="328"/>
      <c r="H44" s="328"/>
      <c r="I44" s="328"/>
      <c r="J44" s="328"/>
      <c r="K44" s="328"/>
      <c r="L44" s="328"/>
      <c r="M44" s="328"/>
      <c r="N44" s="328"/>
      <c r="O44" s="328"/>
      <c r="P44" s="328"/>
      <c r="Q44" s="328"/>
      <c r="R44" s="328"/>
      <c r="S44" s="328"/>
      <c r="T44" s="328"/>
      <c r="U44" s="328"/>
      <c r="V44" s="328"/>
      <c r="W44" s="328"/>
      <c r="X44" s="328"/>
      <c r="Y44" s="329"/>
      <c r="Z44" s="336"/>
      <c r="AA44" s="337"/>
      <c r="AB44" s="337"/>
      <c r="AC44" s="337"/>
      <c r="AD44" s="338"/>
      <c r="AE44" s="336"/>
      <c r="AF44" s="337"/>
      <c r="AG44" s="337"/>
      <c r="AH44" s="337"/>
      <c r="AI44" s="337"/>
      <c r="AJ44" s="337"/>
      <c r="AK44" s="681" t="s">
        <v>37</v>
      </c>
      <c r="AL44" s="687"/>
      <c r="AM44" s="687"/>
      <c r="AN44" s="687"/>
      <c r="AO44" s="687"/>
      <c r="AP44" s="687"/>
      <c r="AQ44" s="687"/>
      <c r="AR44" s="687"/>
      <c r="AS44" s="687"/>
      <c r="AT44" s="687"/>
      <c r="AU44" s="687"/>
      <c r="AV44" s="687"/>
      <c r="AW44" s="687"/>
      <c r="AX44" s="688"/>
      <c r="AY44" s="303">
        <v>16</v>
      </c>
      <c r="AZ44" s="304"/>
      <c r="BA44" s="304"/>
      <c r="BB44" s="305"/>
      <c r="BC44" s="306">
        <f t="shared" si="0"/>
        <v>32</v>
      </c>
      <c r="BD44" s="307"/>
      <c r="BE44" s="307"/>
      <c r="BF44" s="308"/>
      <c r="BG44" s="309">
        <v>11840</v>
      </c>
      <c r="BH44" s="310"/>
      <c r="BI44" s="310"/>
      <c r="BJ44" s="311"/>
      <c r="BK44" s="312">
        <f t="shared" si="1"/>
        <v>189440</v>
      </c>
      <c r="BL44" s="313"/>
      <c r="BM44" s="313"/>
      <c r="BN44" s="313"/>
      <c r="BO44" s="313"/>
      <c r="BP44" s="314"/>
      <c r="BQ44" s="294"/>
      <c r="BR44" s="295"/>
      <c r="BS44" s="295"/>
      <c r="BT44" s="295"/>
      <c r="BU44" s="295"/>
      <c r="BV44" s="295"/>
      <c r="BW44" s="296"/>
      <c r="BX44" s="294"/>
      <c r="BY44" s="295"/>
      <c r="BZ44" s="295"/>
      <c r="CA44" s="295"/>
      <c r="CB44" s="295"/>
      <c r="CC44" s="296"/>
      <c r="CD44" s="294"/>
      <c r="CE44" s="295"/>
      <c r="CF44" s="295"/>
      <c r="CG44" s="295"/>
      <c r="CH44" s="295"/>
      <c r="CI44" s="296"/>
    </row>
    <row r="45" spans="1:88" ht="18" customHeight="1" thickBot="1" x14ac:dyDescent="0.3">
      <c r="B45" s="377"/>
      <c r="C45" s="378"/>
      <c r="D45" s="378"/>
      <c r="E45" s="378"/>
      <c r="F45" s="378"/>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s="378"/>
      <c r="AG45" s="378"/>
      <c r="AH45" s="378"/>
      <c r="AI45" s="378"/>
      <c r="AJ45" s="379"/>
      <c r="AK45" s="380" t="s">
        <v>3</v>
      </c>
      <c r="AL45" s="381"/>
      <c r="AM45" s="381"/>
      <c r="AN45" s="381"/>
      <c r="AO45" s="381"/>
      <c r="AP45" s="381"/>
      <c r="AQ45" s="381"/>
      <c r="AR45" s="381"/>
      <c r="AS45" s="381"/>
      <c r="AT45" s="381"/>
      <c r="AU45" s="381"/>
      <c r="AV45" s="381"/>
      <c r="AW45" s="381"/>
      <c r="AX45" s="381"/>
      <c r="AY45" s="382"/>
      <c r="AZ45" s="382"/>
      <c r="BA45" s="382"/>
      <c r="BB45" s="382"/>
      <c r="BC45" s="382"/>
      <c r="BD45" s="382"/>
      <c r="BE45" s="382"/>
      <c r="BF45" s="382"/>
      <c r="BG45" s="382"/>
      <c r="BH45" s="382"/>
      <c r="BI45" s="382"/>
      <c r="BJ45" s="383"/>
      <c r="BK45" s="384">
        <f>SUM(BK34:BK44)</f>
        <v>3983776</v>
      </c>
      <c r="BL45" s="385"/>
      <c r="BM45" s="385"/>
      <c r="BN45" s="385"/>
      <c r="BO45" s="385"/>
      <c r="BP45" s="386"/>
      <c r="BQ45" s="387" t="s">
        <v>100</v>
      </c>
      <c r="BR45" s="388"/>
      <c r="BS45" s="388"/>
      <c r="BT45" s="388"/>
      <c r="BU45" s="388"/>
      <c r="BV45" s="388"/>
      <c r="BW45" s="388"/>
      <c r="BX45" s="388"/>
      <c r="BY45" s="388"/>
      <c r="BZ45" s="388"/>
      <c r="CA45" s="388"/>
      <c r="CB45" s="388"/>
      <c r="CC45" s="389"/>
      <c r="CD45" s="390">
        <f>+CD34*AE34</f>
        <v>9397120</v>
      </c>
      <c r="CE45" s="390"/>
      <c r="CF45" s="390"/>
      <c r="CG45" s="390"/>
      <c r="CH45" s="390"/>
      <c r="CI45" s="391"/>
      <c r="CJ45" s="74"/>
    </row>
    <row r="46" spans="1:88" ht="18" customHeight="1" thickBot="1" x14ac:dyDescent="0.3">
      <c r="A46" s="75"/>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6"/>
      <c r="AJ46" s="76"/>
      <c r="BG46" s="78"/>
      <c r="BH46" s="78"/>
      <c r="BI46" s="78"/>
      <c r="BJ46" s="78"/>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row>
    <row r="47" spans="1:88" ht="18" customHeight="1" x14ac:dyDescent="0.25">
      <c r="A47" s="75"/>
      <c r="B47" s="348" t="s">
        <v>0</v>
      </c>
      <c r="C47" s="349"/>
      <c r="D47" s="349"/>
      <c r="E47" s="349"/>
      <c r="F47" s="349"/>
      <c r="G47" s="349"/>
      <c r="H47" s="349"/>
      <c r="I47" s="349"/>
      <c r="J47" s="349"/>
      <c r="K47" s="349"/>
      <c r="L47" s="349"/>
      <c r="M47" s="349"/>
      <c r="N47" s="349"/>
      <c r="O47" s="349"/>
      <c r="P47" s="349"/>
      <c r="Q47" s="349"/>
      <c r="R47" s="349"/>
      <c r="S47" s="349"/>
      <c r="T47" s="349"/>
      <c r="U47" s="349"/>
      <c r="V47" s="349"/>
      <c r="W47" s="349"/>
      <c r="X47" s="349"/>
      <c r="Y47" s="350"/>
      <c r="Z47" s="348" t="s">
        <v>80</v>
      </c>
      <c r="AA47" s="349"/>
      <c r="AB47" s="349"/>
      <c r="AC47" s="349"/>
      <c r="AD47" s="350"/>
      <c r="AE47" s="357" t="s">
        <v>79</v>
      </c>
      <c r="AF47" s="358"/>
      <c r="AG47" s="358"/>
      <c r="AH47" s="358"/>
      <c r="AI47" s="358"/>
      <c r="AJ47" s="359"/>
      <c r="AK47" s="357" t="s">
        <v>81</v>
      </c>
      <c r="AL47" s="358"/>
      <c r="AM47" s="358"/>
      <c r="AN47" s="358"/>
      <c r="AO47" s="358"/>
      <c r="AP47" s="358"/>
      <c r="AQ47" s="358"/>
      <c r="AR47" s="358"/>
      <c r="AS47" s="358"/>
      <c r="AT47" s="358"/>
      <c r="AU47" s="358"/>
      <c r="AV47" s="358"/>
      <c r="AW47" s="358"/>
      <c r="AX47" s="359"/>
      <c r="AY47" s="357" t="s">
        <v>1</v>
      </c>
      <c r="AZ47" s="358"/>
      <c r="BA47" s="358"/>
      <c r="BB47" s="359"/>
      <c r="BC47" s="348" t="s">
        <v>104</v>
      </c>
      <c r="BD47" s="349"/>
      <c r="BE47" s="349"/>
      <c r="BF47" s="350"/>
      <c r="BG47" s="366" t="s">
        <v>82</v>
      </c>
      <c r="BH47" s="367"/>
      <c r="BI47" s="367"/>
      <c r="BJ47" s="368"/>
      <c r="BK47" s="315" t="s">
        <v>99</v>
      </c>
      <c r="BL47" s="316"/>
      <c r="BM47" s="316"/>
      <c r="BN47" s="316"/>
      <c r="BO47" s="316"/>
      <c r="BP47" s="317"/>
      <c r="BQ47" s="315" t="s">
        <v>83</v>
      </c>
      <c r="BR47" s="316"/>
      <c r="BS47" s="316"/>
      <c r="BT47" s="316"/>
      <c r="BU47" s="316"/>
      <c r="BV47" s="316"/>
      <c r="BW47" s="317"/>
      <c r="BX47" s="315" t="s">
        <v>84</v>
      </c>
      <c r="BY47" s="316"/>
      <c r="BZ47" s="316"/>
      <c r="CA47" s="316"/>
      <c r="CB47" s="316"/>
      <c r="CC47" s="317"/>
      <c r="CD47" s="315" t="s">
        <v>85</v>
      </c>
      <c r="CE47" s="316"/>
      <c r="CF47" s="316"/>
      <c r="CG47" s="316"/>
      <c r="CH47" s="316"/>
      <c r="CI47" s="317"/>
    </row>
    <row r="48" spans="1:88" ht="18" customHeight="1" x14ac:dyDescent="0.25">
      <c r="A48" s="75"/>
      <c r="B48" s="351"/>
      <c r="C48" s="352"/>
      <c r="D48" s="352"/>
      <c r="E48" s="352"/>
      <c r="F48" s="352"/>
      <c r="G48" s="352"/>
      <c r="H48" s="352"/>
      <c r="I48" s="352"/>
      <c r="J48" s="352"/>
      <c r="K48" s="352"/>
      <c r="L48" s="352"/>
      <c r="M48" s="352"/>
      <c r="N48" s="352"/>
      <c r="O48" s="352"/>
      <c r="P48" s="352"/>
      <c r="Q48" s="352"/>
      <c r="R48" s="352"/>
      <c r="S48" s="352"/>
      <c r="T48" s="352"/>
      <c r="U48" s="352"/>
      <c r="V48" s="352"/>
      <c r="W48" s="352"/>
      <c r="X48" s="352"/>
      <c r="Y48" s="353"/>
      <c r="Z48" s="351"/>
      <c r="AA48" s="352"/>
      <c r="AB48" s="352"/>
      <c r="AC48" s="352"/>
      <c r="AD48" s="353"/>
      <c r="AE48" s="360"/>
      <c r="AF48" s="361"/>
      <c r="AG48" s="361"/>
      <c r="AH48" s="361"/>
      <c r="AI48" s="361"/>
      <c r="AJ48" s="362"/>
      <c r="AK48" s="360"/>
      <c r="AL48" s="361"/>
      <c r="AM48" s="361"/>
      <c r="AN48" s="361"/>
      <c r="AO48" s="361"/>
      <c r="AP48" s="361"/>
      <c r="AQ48" s="361"/>
      <c r="AR48" s="361"/>
      <c r="AS48" s="361"/>
      <c r="AT48" s="361"/>
      <c r="AU48" s="361"/>
      <c r="AV48" s="361"/>
      <c r="AW48" s="361"/>
      <c r="AX48" s="362"/>
      <c r="AY48" s="360"/>
      <c r="AZ48" s="361"/>
      <c r="BA48" s="361"/>
      <c r="BB48" s="362"/>
      <c r="BC48" s="351"/>
      <c r="BD48" s="352"/>
      <c r="BE48" s="352"/>
      <c r="BF48" s="353"/>
      <c r="BG48" s="369"/>
      <c r="BH48" s="370"/>
      <c r="BI48" s="370"/>
      <c r="BJ48" s="371"/>
      <c r="BK48" s="318"/>
      <c r="BL48" s="319"/>
      <c r="BM48" s="319"/>
      <c r="BN48" s="319"/>
      <c r="BO48" s="319"/>
      <c r="BP48" s="320"/>
      <c r="BQ48" s="318"/>
      <c r="BR48" s="319"/>
      <c r="BS48" s="319"/>
      <c r="BT48" s="319"/>
      <c r="BU48" s="319"/>
      <c r="BV48" s="319"/>
      <c r="BW48" s="320"/>
      <c r="BX48" s="318"/>
      <c r="BY48" s="319"/>
      <c r="BZ48" s="319"/>
      <c r="CA48" s="319"/>
      <c r="CB48" s="319"/>
      <c r="CC48" s="320"/>
      <c r="CD48" s="318"/>
      <c r="CE48" s="319"/>
      <c r="CF48" s="319"/>
      <c r="CG48" s="319"/>
      <c r="CH48" s="319"/>
      <c r="CI48" s="320"/>
    </row>
    <row r="49" spans="1:87" ht="18" customHeight="1" thickBot="1" x14ac:dyDescent="0.3">
      <c r="A49" s="75"/>
      <c r="B49" s="354"/>
      <c r="C49" s="355"/>
      <c r="D49" s="355"/>
      <c r="E49" s="355"/>
      <c r="F49" s="355"/>
      <c r="G49" s="355"/>
      <c r="H49" s="355"/>
      <c r="I49" s="355"/>
      <c r="J49" s="355"/>
      <c r="K49" s="355"/>
      <c r="L49" s="355"/>
      <c r="M49" s="355"/>
      <c r="N49" s="355"/>
      <c r="O49" s="355"/>
      <c r="P49" s="355"/>
      <c r="Q49" s="355"/>
      <c r="R49" s="355"/>
      <c r="S49" s="355"/>
      <c r="T49" s="355"/>
      <c r="U49" s="355"/>
      <c r="V49" s="355"/>
      <c r="W49" s="355"/>
      <c r="X49" s="355"/>
      <c r="Y49" s="356"/>
      <c r="Z49" s="354"/>
      <c r="AA49" s="355"/>
      <c r="AB49" s="355"/>
      <c r="AC49" s="355"/>
      <c r="AD49" s="356"/>
      <c r="AE49" s="363"/>
      <c r="AF49" s="364"/>
      <c r="AG49" s="364"/>
      <c r="AH49" s="364"/>
      <c r="AI49" s="364"/>
      <c r="AJ49" s="365"/>
      <c r="AK49" s="360"/>
      <c r="AL49" s="361"/>
      <c r="AM49" s="361"/>
      <c r="AN49" s="361"/>
      <c r="AO49" s="361"/>
      <c r="AP49" s="361"/>
      <c r="AQ49" s="361"/>
      <c r="AR49" s="361"/>
      <c r="AS49" s="361"/>
      <c r="AT49" s="361"/>
      <c r="AU49" s="361"/>
      <c r="AV49" s="361"/>
      <c r="AW49" s="361"/>
      <c r="AX49" s="362"/>
      <c r="AY49" s="360"/>
      <c r="AZ49" s="361"/>
      <c r="BA49" s="361"/>
      <c r="BB49" s="362"/>
      <c r="BC49" s="351"/>
      <c r="BD49" s="352"/>
      <c r="BE49" s="352"/>
      <c r="BF49" s="353"/>
      <c r="BG49" s="369"/>
      <c r="BH49" s="370"/>
      <c r="BI49" s="370"/>
      <c r="BJ49" s="371"/>
      <c r="BK49" s="318"/>
      <c r="BL49" s="319"/>
      <c r="BM49" s="319"/>
      <c r="BN49" s="319"/>
      <c r="BO49" s="319"/>
      <c r="BP49" s="320"/>
      <c r="BQ49" s="321"/>
      <c r="BR49" s="322"/>
      <c r="BS49" s="322"/>
      <c r="BT49" s="322"/>
      <c r="BU49" s="322"/>
      <c r="BV49" s="322"/>
      <c r="BW49" s="323"/>
      <c r="BX49" s="321"/>
      <c r="BY49" s="322"/>
      <c r="BZ49" s="322"/>
      <c r="CA49" s="322"/>
      <c r="CB49" s="322"/>
      <c r="CC49" s="323"/>
      <c r="CD49" s="321"/>
      <c r="CE49" s="322"/>
      <c r="CF49" s="322"/>
      <c r="CG49" s="322"/>
      <c r="CH49" s="322"/>
      <c r="CI49" s="323"/>
    </row>
    <row r="50" spans="1:87" ht="18" customHeight="1" x14ac:dyDescent="0.25">
      <c r="A50" s="75"/>
      <c r="B50" s="324" t="s">
        <v>626</v>
      </c>
      <c r="C50" s="325"/>
      <c r="D50" s="325"/>
      <c r="E50" s="325"/>
      <c r="F50" s="325"/>
      <c r="G50" s="325"/>
      <c r="H50" s="325"/>
      <c r="I50" s="325"/>
      <c r="J50" s="325"/>
      <c r="K50" s="325"/>
      <c r="L50" s="325"/>
      <c r="M50" s="325"/>
      <c r="N50" s="325"/>
      <c r="O50" s="325"/>
      <c r="P50" s="325"/>
      <c r="Q50" s="325"/>
      <c r="R50" s="325"/>
      <c r="S50" s="325"/>
      <c r="T50" s="325"/>
      <c r="U50" s="325"/>
      <c r="V50" s="325"/>
      <c r="W50" s="325"/>
      <c r="X50" s="325"/>
      <c r="Y50" s="326"/>
      <c r="Z50" s="333" t="s">
        <v>635</v>
      </c>
      <c r="AA50" s="334"/>
      <c r="AB50" s="334"/>
      <c r="AC50" s="334"/>
      <c r="AD50" s="335"/>
      <c r="AE50" s="333">
        <v>1</v>
      </c>
      <c r="AF50" s="334"/>
      <c r="AG50" s="334"/>
      <c r="AH50" s="334"/>
      <c r="AI50" s="334"/>
      <c r="AJ50" s="334"/>
      <c r="AK50" s="342" t="s">
        <v>41</v>
      </c>
      <c r="AL50" s="343"/>
      <c r="AM50" s="343"/>
      <c r="AN50" s="343"/>
      <c r="AO50" s="343"/>
      <c r="AP50" s="343"/>
      <c r="AQ50" s="343"/>
      <c r="AR50" s="343"/>
      <c r="AS50" s="343"/>
      <c r="AT50" s="343"/>
      <c r="AU50" s="343"/>
      <c r="AV50" s="343"/>
      <c r="AW50" s="343"/>
      <c r="AX50" s="344"/>
      <c r="AY50" s="409">
        <v>1</v>
      </c>
      <c r="AZ50" s="346"/>
      <c r="BA50" s="346"/>
      <c r="BB50" s="410"/>
      <c r="BC50" s="345">
        <f>+$AE$50*AY50</f>
        <v>1</v>
      </c>
      <c r="BD50" s="346"/>
      <c r="BE50" s="346"/>
      <c r="BF50" s="347"/>
      <c r="BG50" s="285">
        <v>22629</v>
      </c>
      <c r="BH50" s="286"/>
      <c r="BI50" s="286"/>
      <c r="BJ50" s="287"/>
      <c r="BK50" s="288">
        <f>+AY50*BG50</f>
        <v>22629</v>
      </c>
      <c r="BL50" s="289"/>
      <c r="BM50" s="289"/>
      <c r="BN50" s="289"/>
      <c r="BO50" s="289"/>
      <c r="BP50" s="290"/>
      <c r="BQ50" s="291">
        <v>1000</v>
      </c>
      <c r="BR50" s="292"/>
      <c r="BS50" s="292"/>
      <c r="BT50" s="292"/>
      <c r="BU50" s="292"/>
      <c r="BV50" s="292"/>
      <c r="BW50" s="293"/>
      <c r="BX50" s="291">
        <f>+(((BK61+BQ50)*15)/85)</f>
        <v>44115.176470588238</v>
      </c>
      <c r="BY50" s="292"/>
      <c r="BZ50" s="292"/>
      <c r="CA50" s="292"/>
      <c r="CB50" s="292"/>
      <c r="CC50" s="293"/>
      <c r="CD50" s="291">
        <f>+BK61+BQ50+BX50</f>
        <v>294101.17647058825</v>
      </c>
      <c r="CE50" s="292"/>
      <c r="CF50" s="292"/>
      <c r="CG50" s="292"/>
      <c r="CH50" s="292"/>
      <c r="CI50" s="293"/>
    </row>
    <row r="51" spans="1:87" ht="18" customHeight="1" x14ac:dyDescent="0.25">
      <c r="A51" s="75"/>
      <c r="B51" s="327"/>
      <c r="C51" s="328"/>
      <c r="D51" s="328"/>
      <c r="E51" s="328"/>
      <c r="F51" s="328"/>
      <c r="G51" s="328"/>
      <c r="H51" s="328"/>
      <c r="I51" s="328"/>
      <c r="J51" s="328"/>
      <c r="K51" s="328"/>
      <c r="L51" s="328"/>
      <c r="M51" s="328"/>
      <c r="N51" s="328"/>
      <c r="O51" s="328"/>
      <c r="P51" s="328"/>
      <c r="Q51" s="328"/>
      <c r="R51" s="328"/>
      <c r="S51" s="328"/>
      <c r="T51" s="328"/>
      <c r="U51" s="328"/>
      <c r="V51" s="328"/>
      <c r="W51" s="328"/>
      <c r="X51" s="328"/>
      <c r="Y51" s="329"/>
      <c r="Z51" s="336"/>
      <c r="AA51" s="337"/>
      <c r="AB51" s="337"/>
      <c r="AC51" s="337"/>
      <c r="AD51" s="338"/>
      <c r="AE51" s="336"/>
      <c r="AF51" s="337"/>
      <c r="AG51" s="337"/>
      <c r="AH51" s="337"/>
      <c r="AI51" s="337"/>
      <c r="AJ51" s="337"/>
      <c r="AK51" s="300" t="s">
        <v>23</v>
      </c>
      <c r="AL51" s="301"/>
      <c r="AM51" s="301"/>
      <c r="AN51" s="301"/>
      <c r="AO51" s="301"/>
      <c r="AP51" s="301"/>
      <c r="AQ51" s="301"/>
      <c r="AR51" s="301"/>
      <c r="AS51" s="301"/>
      <c r="AT51" s="301"/>
      <c r="AU51" s="301"/>
      <c r="AV51" s="301"/>
      <c r="AW51" s="301"/>
      <c r="AX51" s="302"/>
      <c r="AY51" s="407">
        <v>1</v>
      </c>
      <c r="AZ51" s="304"/>
      <c r="BA51" s="304"/>
      <c r="BB51" s="408"/>
      <c r="BC51" s="306">
        <f t="shared" ref="BC51:BC60" si="2">+$AE$50*AY51</f>
        <v>1</v>
      </c>
      <c r="BD51" s="307"/>
      <c r="BE51" s="307"/>
      <c r="BF51" s="308"/>
      <c r="BG51" s="309">
        <v>7925</v>
      </c>
      <c r="BH51" s="310"/>
      <c r="BI51" s="310"/>
      <c r="BJ51" s="311"/>
      <c r="BK51" s="312">
        <f t="shared" ref="BK51:BK60" si="3">+AY51*BG51</f>
        <v>7925</v>
      </c>
      <c r="BL51" s="313"/>
      <c r="BM51" s="313"/>
      <c r="BN51" s="313"/>
      <c r="BO51" s="313"/>
      <c r="BP51" s="314"/>
      <c r="BQ51" s="294"/>
      <c r="BR51" s="295"/>
      <c r="BS51" s="295"/>
      <c r="BT51" s="295"/>
      <c r="BU51" s="295"/>
      <c r="BV51" s="295"/>
      <c r="BW51" s="296"/>
      <c r="BX51" s="294"/>
      <c r="BY51" s="295"/>
      <c r="BZ51" s="295"/>
      <c r="CA51" s="295"/>
      <c r="CB51" s="295"/>
      <c r="CC51" s="296"/>
      <c r="CD51" s="294"/>
      <c r="CE51" s="295"/>
      <c r="CF51" s="295"/>
      <c r="CG51" s="295"/>
      <c r="CH51" s="295"/>
      <c r="CI51" s="296"/>
    </row>
    <row r="52" spans="1:87" ht="18" customHeight="1" x14ac:dyDescent="0.25">
      <c r="A52" s="75"/>
      <c r="B52" s="327"/>
      <c r="C52" s="328"/>
      <c r="D52" s="328"/>
      <c r="E52" s="328"/>
      <c r="F52" s="328"/>
      <c r="G52" s="328"/>
      <c r="H52" s="328"/>
      <c r="I52" s="328"/>
      <c r="J52" s="328"/>
      <c r="K52" s="328"/>
      <c r="L52" s="328"/>
      <c r="M52" s="328"/>
      <c r="N52" s="328"/>
      <c r="O52" s="328"/>
      <c r="P52" s="328"/>
      <c r="Q52" s="328"/>
      <c r="R52" s="328"/>
      <c r="S52" s="328"/>
      <c r="T52" s="328"/>
      <c r="U52" s="328"/>
      <c r="V52" s="328"/>
      <c r="W52" s="328"/>
      <c r="X52" s="328"/>
      <c r="Y52" s="329"/>
      <c r="Z52" s="336"/>
      <c r="AA52" s="337"/>
      <c r="AB52" s="337"/>
      <c r="AC52" s="337"/>
      <c r="AD52" s="338"/>
      <c r="AE52" s="336"/>
      <c r="AF52" s="337"/>
      <c r="AG52" s="337"/>
      <c r="AH52" s="337"/>
      <c r="AI52" s="337"/>
      <c r="AJ52" s="337"/>
      <c r="AK52" s="300" t="s">
        <v>527</v>
      </c>
      <c r="AL52" s="301"/>
      <c r="AM52" s="301"/>
      <c r="AN52" s="301"/>
      <c r="AO52" s="301"/>
      <c r="AP52" s="301"/>
      <c r="AQ52" s="301"/>
      <c r="AR52" s="301"/>
      <c r="AS52" s="301"/>
      <c r="AT52" s="301"/>
      <c r="AU52" s="301"/>
      <c r="AV52" s="301"/>
      <c r="AW52" s="301"/>
      <c r="AX52" s="302"/>
      <c r="AY52" s="407">
        <v>2</v>
      </c>
      <c r="AZ52" s="304"/>
      <c r="BA52" s="304"/>
      <c r="BB52" s="408"/>
      <c r="BC52" s="306">
        <f t="shared" si="2"/>
        <v>2</v>
      </c>
      <c r="BD52" s="307"/>
      <c r="BE52" s="307"/>
      <c r="BF52" s="308"/>
      <c r="BG52" s="309">
        <v>18911</v>
      </c>
      <c r="BH52" s="310"/>
      <c r="BI52" s="310"/>
      <c r="BJ52" s="311"/>
      <c r="BK52" s="312">
        <f t="shared" si="3"/>
        <v>37822</v>
      </c>
      <c r="BL52" s="313"/>
      <c r="BM52" s="313"/>
      <c r="BN52" s="313"/>
      <c r="BO52" s="313"/>
      <c r="BP52" s="314"/>
      <c r="BQ52" s="294"/>
      <c r="BR52" s="295"/>
      <c r="BS52" s="295"/>
      <c r="BT52" s="295"/>
      <c r="BU52" s="295"/>
      <c r="BV52" s="295"/>
      <c r="BW52" s="296"/>
      <c r="BX52" s="294"/>
      <c r="BY52" s="295"/>
      <c r="BZ52" s="295"/>
      <c r="CA52" s="295"/>
      <c r="CB52" s="295"/>
      <c r="CC52" s="296"/>
      <c r="CD52" s="294"/>
      <c r="CE52" s="295"/>
      <c r="CF52" s="295"/>
      <c r="CG52" s="295"/>
      <c r="CH52" s="295"/>
      <c r="CI52" s="296"/>
    </row>
    <row r="53" spans="1:87" ht="18" customHeight="1" x14ac:dyDescent="0.25">
      <c r="A53" s="75"/>
      <c r="B53" s="327"/>
      <c r="C53" s="328"/>
      <c r="D53" s="328"/>
      <c r="E53" s="328"/>
      <c r="F53" s="328"/>
      <c r="G53" s="328"/>
      <c r="H53" s="328"/>
      <c r="I53" s="328"/>
      <c r="J53" s="328"/>
      <c r="K53" s="328"/>
      <c r="L53" s="328"/>
      <c r="M53" s="328"/>
      <c r="N53" s="328"/>
      <c r="O53" s="328"/>
      <c r="P53" s="328"/>
      <c r="Q53" s="328"/>
      <c r="R53" s="328"/>
      <c r="S53" s="328"/>
      <c r="T53" s="328"/>
      <c r="U53" s="328"/>
      <c r="V53" s="328"/>
      <c r="W53" s="328"/>
      <c r="X53" s="328"/>
      <c r="Y53" s="329"/>
      <c r="Z53" s="336"/>
      <c r="AA53" s="337"/>
      <c r="AB53" s="337"/>
      <c r="AC53" s="337"/>
      <c r="AD53" s="338"/>
      <c r="AE53" s="336"/>
      <c r="AF53" s="337"/>
      <c r="AG53" s="337"/>
      <c r="AH53" s="337"/>
      <c r="AI53" s="337"/>
      <c r="AJ53" s="337"/>
      <c r="AK53" s="300" t="s">
        <v>13</v>
      </c>
      <c r="AL53" s="301"/>
      <c r="AM53" s="301"/>
      <c r="AN53" s="301"/>
      <c r="AO53" s="301"/>
      <c r="AP53" s="301"/>
      <c r="AQ53" s="301"/>
      <c r="AR53" s="301"/>
      <c r="AS53" s="301"/>
      <c r="AT53" s="301"/>
      <c r="AU53" s="301"/>
      <c r="AV53" s="301"/>
      <c r="AW53" s="301"/>
      <c r="AX53" s="302"/>
      <c r="AY53" s="407">
        <v>1</v>
      </c>
      <c r="AZ53" s="304"/>
      <c r="BA53" s="304"/>
      <c r="BB53" s="408"/>
      <c r="BC53" s="306">
        <f t="shared" si="2"/>
        <v>1</v>
      </c>
      <c r="BD53" s="307"/>
      <c r="BE53" s="307"/>
      <c r="BF53" s="308"/>
      <c r="BG53" s="309">
        <v>40826</v>
      </c>
      <c r="BH53" s="310"/>
      <c r="BI53" s="310"/>
      <c r="BJ53" s="311"/>
      <c r="BK53" s="312">
        <f t="shared" si="3"/>
        <v>40826</v>
      </c>
      <c r="BL53" s="313"/>
      <c r="BM53" s="313"/>
      <c r="BN53" s="313"/>
      <c r="BO53" s="313"/>
      <c r="BP53" s="314"/>
      <c r="BQ53" s="294"/>
      <c r="BR53" s="295"/>
      <c r="BS53" s="295"/>
      <c r="BT53" s="295"/>
      <c r="BU53" s="295"/>
      <c r="BV53" s="295"/>
      <c r="BW53" s="296"/>
      <c r="BX53" s="294"/>
      <c r="BY53" s="295"/>
      <c r="BZ53" s="295"/>
      <c r="CA53" s="295"/>
      <c r="CB53" s="295"/>
      <c r="CC53" s="296"/>
      <c r="CD53" s="294"/>
      <c r="CE53" s="295"/>
      <c r="CF53" s="295"/>
      <c r="CG53" s="295"/>
      <c r="CH53" s="295"/>
      <c r="CI53" s="296"/>
    </row>
    <row r="54" spans="1:87" ht="18" customHeight="1" x14ac:dyDescent="0.25">
      <c r="A54" s="75"/>
      <c r="B54" s="327"/>
      <c r="C54" s="328"/>
      <c r="D54" s="328"/>
      <c r="E54" s="328"/>
      <c r="F54" s="328"/>
      <c r="G54" s="328"/>
      <c r="H54" s="328"/>
      <c r="I54" s="328"/>
      <c r="J54" s="328"/>
      <c r="K54" s="328"/>
      <c r="L54" s="328"/>
      <c r="M54" s="328"/>
      <c r="N54" s="328"/>
      <c r="O54" s="328"/>
      <c r="P54" s="328"/>
      <c r="Q54" s="328"/>
      <c r="R54" s="328"/>
      <c r="S54" s="328"/>
      <c r="T54" s="328"/>
      <c r="U54" s="328"/>
      <c r="V54" s="328"/>
      <c r="W54" s="328"/>
      <c r="X54" s="328"/>
      <c r="Y54" s="329"/>
      <c r="Z54" s="336"/>
      <c r="AA54" s="337"/>
      <c r="AB54" s="337"/>
      <c r="AC54" s="337"/>
      <c r="AD54" s="338"/>
      <c r="AE54" s="336"/>
      <c r="AF54" s="337"/>
      <c r="AG54" s="337"/>
      <c r="AH54" s="337"/>
      <c r="AI54" s="337"/>
      <c r="AJ54" s="337"/>
      <c r="AK54" s="300" t="s">
        <v>40</v>
      </c>
      <c r="AL54" s="301"/>
      <c r="AM54" s="301"/>
      <c r="AN54" s="301"/>
      <c r="AO54" s="301"/>
      <c r="AP54" s="301"/>
      <c r="AQ54" s="301"/>
      <c r="AR54" s="301"/>
      <c r="AS54" s="301"/>
      <c r="AT54" s="301"/>
      <c r="AU54" s="301"/>
      <c r="AV54" s="301"/>
      <c r="AW54" s="301"/>
      <c r="AX54" s="302"/>
      <c r="AY54" s="407">
        <v>1</v>
      </c>
      <c r="AZ54" s="304"/>
      <c r="BA54" s="304"/>
      <c r="BB54" s="408"/>
      <c r="BC54" s="306">
        <f t="shared" si="2"/>
        <v>1</v>
      </c>
      <c r="BD54" s="307"/>
      <c r="BE54" s="307"/>
      <c r="BF54" s="308"/>
      <c r="BG54" s="309">
        <v>26988</v>
      </c>
      <c r="BH54" s="310"/>
      <c r="BI54" s="310"/>
      <c r="BJ54" s="311"/>
      <c r="BK54" s="312">
        <f t="shared" si="3"/>
        <v>26988</v>
      </c>
      <c r="BL54" s="313"/>
      <c r="BM54" s="313"/>
      <c r="BN54" s="313"/>
      <c r="BO54" s="313"/>
      <c r="BP54" s="314"/>
      <c r="BQ54" s="294"/>
      <c r="BR54" s="295"/>
      <c r="BS54" s="295"/>
      <c r="BT54" s="295"/>
      <c r="BU54" s="295"/>
      <c r="BV54" s="295"/>
      <c r="BW54" s="296"/>
      <c r="BX54" s="294"/>
      <c r="BY54" s="295"/>
      <c r="BZ54" s="295"/>
      <c r="CA54" s="295"/>
      <c r="CB54" s="295"/>
      <c r="CC54" s="296"/>
      <c r="CD54" s="294"/>
      <c r="CE54" s="295"/>
      <c r="CF54" s="295"/>
      <c r="CG54" s="295"/>
      <c r="CH54" s="295"/>
      <c r="CI54" s="296"/>
    </row>
    <row r="55" spans="1:87" ht="18" customHeight="1" x14ac:dyDescent="0.25">
      <c r="A55" s="75"/>
      <c r="B55" s="327"/>
      <c r="C55" s="328"/>
      <c r="D55" s="328"/>
      <c r="E55" s="328"/>
      <c r="F55" s="328"/>
      <c r="G55" s="328"/>
      <c r="H55" s="328"/>
      <c r="I55" s="328"/>
      <c r="J55" s="328"/>
      <c r="K55" s="328"/>
      <c r="L55" s="328"/>
      <c r="M55" s="328"/>
      <c r="N55" s="328"/>
      <c r="O55" s="328"/>
      <c r="P55" s="328"/>
      <c r="Q55" s="328"/>
      <c r="R55" s="328"/>
      <c r="S55" s="328"/>
      <c r="T55" s="328"/>
      <c r="U55" s="328"/>
      <c r="V55" s="328"/>
      <c r="W55" s="328"/>
      <c r="X55" s="328"/>
      <c r="Y55" s="329"/>
      <c r="Z55" s="336"/>
      <c r="AA55" s="337"/>
      <c r="AB55" s="337"/>
      <c r="AC55" s="337"/>
      <c r="AD55" s="338"/>
      <c r="AE55" s="336"/>
      <c r="AF55" s="337"/>
      <c r="AG55" s="337"/>
      <c r="AH55" s="337"/>
      <c r="AI55" s="337"/>
      <c r="AJ55" s="337"/>
      <c r="AK55" s="300" t="s">
        <v>528</v>
      </c>
      <c r="AL55" s="301"/>
      <c r="AM55" s="301"/>
      <c r="AN55" s="301"/>
      <c r="AO55" s="301"/>
      <c r="AP55" s="301"/>
      <c r="AQ55" s="301"/>
      <c r="AR55" s="301"/>
      <c r="AS55" s="301"/>
      <c r="AT55" s="301"/>
      <c r="AU55" s="301"/>
      <c r="AV55" s="301"/>
      <c r="AW55" s="301"/>
      <c r="AX55" s="302"/>
      <c r="AY55" s="407">
        <v>1</v>
      </c>
      <c r="AZ55" s="304"/>
      <c r="BA55" s="304"/>
      <c r="BB55" s="408"/>
      <c r="BC55" s="306">
        <f t="shared" si="2"/>
        <v>1</v>
      </c>
      <c r="BD55" s="307"/>
      <c r="BE55" s="307"/>
      <c r="BF55" s="308"/>
      <c r="BG55" s="309">
        <v>22530</v>
      </c>
      <c r="BH55" s="310"/>
      <c r="BI55" s="310"/>
      <c r="BJ55" s="311"/>
      <c r="BK55" s="312">
        <f t="shared" si="3"/>
        <v>22530</v>
      </c>
      <c r="BL55" s="313"/>
      <c r="BM55" s="313"/>
      <c r="BN55" s="313"/>
      <c r="BO55" s="313"/>
      <c r="BP55" s="314"/>
      <c r="BQ55" s="294"/>
      <c r="BR55" s="295"/>
      <c r="BS55" s="295"/>
      <c r="BT55" s="295"/>
      <c r="BU55" s="295"/>
      <c r="BV55" s="295"/>
      <c r="BW55" s="296"/>
      <c r="BX55" s="294"/>
      <c r="BY55" s="295"/>
      <c r="BZ55" s="295"/>
      <c r="CA55" s="295"/>
      <c r="CB55" s="295"/>
      <c r="CC55" s="296"/>
      <c r="CD55" s="294"/>
      <c r="CE55" s="295"/>
      <c r="CF55" s="295"/>
      <c r="CG55" s="295"/>
      <c r="CH55" s="295"/>
      <c r="CI55" s="296"/>
    </row>
    <row r="56" spans="1:87" ht="18" customHeight="1" x14ac:dyDescent="0.25">
      <c r="A56" s="75"/>
      <c r="B56" s="327"/>
      <c r="C56" s="328"/>
      <c r="D56" s="328"/>
      <c r="E56" s="328"/>
      <c r="F56" s="328"/>
      <c r="G56" s="328"/>
      <c r="H56" s="328"/>
      <c r="I56" s="328"/>
      <c r="J56" s="328"/>
      <c r="K56" s="328"/>
      <c r="L56" s="328"/>
      <c r="M56" s="328"/>
      <c r="N56" s="328"/>
      <c r="O56" s="328"/>
      <c r="P56" s="328"/>
      <c r="Q56" s="328"/>
      <c r="R56" s="328"/>
      <c r="S56" s="328"/>
      <c r="T56" s="328"/>
      <c r="U56" s="328"/>
      <c r="V56" s="328"/>
      <c r="W56" s="328"/>
      <c r="X56" s="328"/>
      <c r="Y56" s="329"/>
      <c r="Z56" s="336"/>
      <c r="AA56" s="337"/>
      <c r="AB56" s="337"/>
      <c r="AC56" s="337"/>
      <c r="AD56" s="338"/>
      <c r="AE56" s="336"/>
      <c r="AF56" s="337"/>
      <c r="AG56" s="337"/>
      <c r="AH56" s="337"/>
      <c r="AI56" s="337"/>
      <c r="AJ56" s="337"/>
      <c r="AK56" s="300" t="s">
        <v>529</v>
      </c>
      <c r="AL56" s="301"/>
      <c r="AM56" s="301"/>
      <c r="AN56" s="301"/>
      <c r="AO56" s="301"/>
      <c r="AP56" s="301"/>
      <c r="AQ56" s="301"/>
      <c r="AR56" s="301"/>
      <c r="AS56" s="301"/>
      <c r="AT56" s="301"/>
      <c r="AU56" s="301"/>
      <c r="AV56" s="301"/>
      <c r="AW56" s="301"/>
      <c r="AX56" s="302"/>
      <c r="AY56" s="407">
        <v>1</v>
      </c>
      <c r="AZ56" s="304"/>
      <c r="BA56" s="304"/>
      <c r="BB56" s="408"/>
      <c r="BC56" s="306">
        <f t="shared" si="2"/>
        <v>1</v>
      </c>
      <c r="BD56" s="307"/>
      <c r="BE56" s="307"/>
      <c r="BF56" s="308"/>
      <c r="BG56" s="309">
        <v>18911</v>
      </c>
      <c r="BH56" s="310"/>
      <c r="BI56" s="310"/>
      <c r="BJ56" s="311"/>
      <c r="BK56" s="312">
        <f t="shared" si="3"/>
        <v>18911</v>
      </c>
      <c r="BL56" s="313"/>
      <c r="BM56" s="313"/>
      <c r="BN56" s="313"/>
      <c r="BO56" s="313"/>
      <c r="BP56" s="314"/>
      <c r="BQ56" s="294"/>
      <c r="BR56" s="295"/>
      <c r="BS56" s="295"/>
      <c r="BT56" s="295"/>
      <c r="BU56" s="295"/>
      <c r="BV56" s="295"/>
      <c r="BW56" s="296"/>
      <c r="BX56" s="294"/>
      <c r="BY56" s="295"/>
      <c r="BZ56" s="295"/>
      <c r="CA56" s="295"/>
      <c r="CB56" s="295"/>
      <c r="CC56" s="296"/>
      <c r="CD56" s="294"/>
      <c r="CE56" s="295"/>
      <c r="CF56" s="295"/>
      <c r="CG56" s="295"/>
      <c r="CH56" s="295"/>
      <c r="CI56" s="296"/>
    </row>
    <row r="57" spans="1:87" ht="18" customHeight="1" x14ac:dyDescent="0.25">
      <c r="A57" s="75"/>
      <c r="B57" s="327"/>
      <c r="C57" s="328"/>
      <c r="D57" s="328"/>
      <c r="E57" s="328"/>
      <c r="F57" s="328"/>
      <c r="G57" s="328"/>
      <c r="H57" s="328"/>
      <c r="I57" s="328"/>
      <c r="J57" s="328"/>
      <c r="K57" s="328"/>
      <c r="L57" s="328"/>
      <c r="M57" s="328"/>
      <c r="N57" s="328"/>
      <c r="O57" s="328"/>
      <c r="P57" s="328"/>
      <c r="Q57" s="328"/>
      <c r="R57" s="328"/>
      <c r="S57" s="328"/>
      <c r="T57" s="328"/>
      <c r="U57" s="328"/>
      <c r="V57" s="328"/>
      <c r="W57" s="328"/>
      <c r="X57" s="328"/>
      <c r="Y57" s="329"/>
      <c r="Z57" s="336"/>
      <c r="AA57" s="337"/>
      <c r="AB57" s="337"/>
      <c r="AC57" s="337"/>
      <c r="AD57" s="338"/>
      <c r="AE57" s="336"/>
      <c r="AF57" s="337"/>
      <c r="AG57" s="337"/>
      <c r="AH57" s="337"/>
      <c r="AI57" s="337"/>
      <c r="AJ57" s="337"/>
      <c r="AK57" s="300" t="s">
        <v>526</v>
      </c>
      <c r="AL57" s="301"/>
      <c r="AM57" s="301"/>
      <c r="AN57" s="301"/>
      <c r="AO57" s="301"/>
      <c r="AP57" s="301"/>
      <c r="AQ57" s="301"/>
      <c r="AR57" s="301"/>
      <c r="AS57" s="301"/>
      <c r="AT57" s="301"/>
      <c r="AU57" s="301"/>
      <c r="AV57" s="301"/>
      <c r="AW57" s="301"/>
      <c r="AX57" s="302"/>
      <c r="AY57" s="407">
        <v>1</v>
      </c>
      <c r="AZ57" s="304"/>
      <c r="BA57" s="304"/>
      <c r="BB57" s="408"/>
      <c r="BC57" s="306">
        <f t="shared" si="2"/>
        <v>1</v>
      </c>
      <c r="BD57" s="307"/>
      <c r="BE57" s="307"/>
      <c r="BF57" s="308"/>
      <c r="BG57" s="309">
        <v>7925</v>
      </c>
      <c r="BH57" s="310"/>
      <c r="BI57" s="310"/>
      <c r="BJ57" s="311"/>
      <c r="BK57" s="312">
        <f t="shared" si="3"/>
        <v>7925</v>
      </c>
      <c r="BL57" s="313"/>
      <c r="BM57" s="313"/>
      <c r="BN57" s="313"/>
      <c r="BO57" s="313"/>
      <c r="BP57" s="314"/>
      <c r="BQ57" s="294"/>
      <c r="BR57" s="295"/>
      <c r="BS57" s="295"/>
      <c r="BT57" s="295"/>
      <c r="BU57" s="295"/>
      <c r="BV57" s="295"/>
      <c r="BW57" s="296"/>
      <c r="BX57" s="294"/>
      <c r="BY57" s="295"/>
      <c r="BZ57" s="295"/>
      <c r="CA57" s="295"/>
      <c r="CB57" s="295"/>
      <c r="CC57" s="296"/>
      <c r="CD57" s="294"/>
      <c r="CE57" s="295"/>
      <c r="CF57" s="295"/>
      <c r="CG57" s="295"/>
      <c r="CH57" s="295"/>
      <c r="CI57" s="296"/>
    </row>
    <row r="58" spans="1:87" ht="18" customHeight="1" x14ac:dyDescent="0.25">
      <c r="A58" s="75"/>
      <c r="B58" s="327"/>
      <c r="C58" s="328"/>
      <c r="D58" s="328"/>
      <c r="E58" s="328"/>
      <c r="F58" s="328"/>
      <c r="G58" s="328"/>
      <c r="H58" s="328"/>
      <c r="I58" s="328"/>
      <c r="J58" s="328"/>
      <c r="K58" s="328"/>
      <c r="L58" s="328"/>
      <c r="M58" s="328"/>
      <c r="N58" s="328"/>
      <c r="O58" s="328"/>
      <c r="P58" s="328"/>
      <c r="Q58" s="328"/>
      <c r="R58" s="328"/>
      <c r="S58" s="328"/>
      <c r="T58" s="328"/>
      <c r="U58" s="328"/>
      <c r="V58" s="328"/>
      <c r="W58" s="328"/>
      <c r="X58" s="328"/>
      <c r="Y58" s="329"/>
      <c r="Z58" s="336"/>
      <c r="AA58" s="337"/>
      <c r="AB58" s="337"/>
      <c r="AC58" s="337"/>
      <c r="AD58" s="338"/>
      <c r="AE58" s="336"/>
      <c r="AF58" s="337"/>
      <c r="AG58" s="337"/>
      <c r="AH58" s="337"/>
      <c r="AI58" s="337"/>
      <c r="AJ58" s="337"/>
      <c r="AK58" s="300" t="s">
        <v>530</v>
      </c>
      <c r="AL58" s="301"/>
      <c r="AM58" s="301"/>
      <c r="AN58" s="301"/>
      <c r="AO58" s="301"/>
      <c r="AP58" s="301"/>
      <c r="AQ58" s="301"/>
      <c r="AR58" s="301"/>
      <c r="AS58" s="301"/>
      <c r="AT58" s="301"/>
      <c r="AU58" s="301"/>
      <c r="AV58" s="301"/>
      <c r="AW58" s="301"/>
      <c r="AX58" s="302"/>
      <c r="AY58" s="407">
        <v>1</v>
      </c>
      <c r="AZ58" s="304"/>
      <c r="BA58" s="304"/>
      <c r="BB58" s="408"/>
      <c r="BC58" s="306">
        <f t="shared" si="2"/>
        <v>1</v>
      </c>
      <c r="BD58" s="307"/>
      <c r="BE58" s="307"/>
      <c r="BF58" s="308"/>
      <c r="BG58" s="309">
        <v>22629</v>
      </c>
      <c r="BH58" s="310"/>
      <c r="BI58" s="310"/>
      <c r="BJ58" s="311"/>
      <c r="BK58" s="312">
        <f t="shared" si="3"/>
        <v>22629</v>
      </c>
      <c r="BL58" s="313"/>
      <c r="BM58" s="313"/>
      <c r="BN58" s="313"/>
      <c r="BO58" s="313"/>
      <c r="BP58" s="314"/>
      <c r="BQ58" s="294"/>
      <c r="BR58" s="295"/>
      <c r="BS58" s="295"/>
      <c r="BT58" s="295"/>
      <c r="BU58" s="295"/>
      <c r="BV58" s="295"/>
      <c r="BW58" s="296"/>
      <c r="BX58" s="294"/>
      <c r="BY58" s="295"/>
      <c r="BZ58" s="295"/>
      <c r="CA58" s="295"/>
      <c r="CB58" s="295"/>
      <c r="CC58" s="296"/>
      <c r="CD58" s="294"/>
      <c r="CE58" s="295"/>
      <c r="CF58" s="295"/>
      <c r="CG58" s="295"/>
      <c r="CH58" s="295"/>
      <c r="CI58" s="296"/>
    </row>
    <row r="59" spans="1:87" ht="18" customHeight="1" x14ac:dyDescent="0.25">
      <c r="A59" s="75"/>
      <c r="B59" s="327"/>
      <c r="C59" s="328"/>
      <c r="D59" s="328"/>
      <c r="E59" s="328"/>
      <c r="F59" s="328"/>
      <c r="G59" s="328"/>
      <c r="H59" s="328"/>
      <c r="I59" s="328"/>
      <c r="J59" s="328"/>
      <c r="K59" s="328"/>
      <c r="L59" s="328"/>
      <c r="M59" s="328"/>
      <c r="N59" s="328"/>
      <c r="O59" s="328"/>
      <c r="P59" s="328"/>
      <c r="Q59" s="328"/>
      <c r="R59" s="328"/>
      <c r="S59" s="328"/>
      <c r="T59" s="328"/>
      <c r="U59" s="328"/>
      <c r="V59" s="328"/>
      <c r="W59" s="328"/>
      <c r="X59" s="328"/>
      <c r="Y59" s="329"/>
      <c r="Z59" s="336"/>
      <c r="AA59" s="337"/>
      <c r="AB59" s="337"/>
      <c r="AC59" s="337"/>
      <c r="AD59" s="338"/>
      <c r="AE59" s="336"/>
      <c r="AF59" s="337"/>
      <c r="AG59" s="337"/>
      <c r="AH59" s="337"/>
      <c r="AI59" s="337"/>
      <c r="AJ59" s="337"/>
      <c r="AK59" s="300" t="s">
        <v>18</v>
      </c>
      <c r="AL59" s="301"/>
      <c r="AM59" s="301"/>
      <c r="AN59" s="301"/>
      <c r="AO59" s="301"/>
      <c r="AP59" s="301"/>
      <c r="AQ59" s="301"/>
      <c r="AR59" s="301"/>
      <c r="AS59" s="301"/>
      <c r="AT59" s="301"/>
      <c r="AU59" s="301"/>
      <c r="AV59" s="301"/>
      <c r="AW59" s="301"/>
      <c r="AX59" s="302"/>
      <c r="AY59" s="407">
        <v>1</v>
      </c>
      <c r="AZ59" s="304"/>
      <c r="BA59" s="304"/>
      <c r="BB59" s="408"/>
      <c r="BC59" s="306">
        <f t="shared" si="2"/>
        <v>1</v>
      </c>
      <c r="BD59" s="307"/>
      <c r="BE59" s="307"/>
      <c r="BF59" s="308"/>
      <c r="BG59" s="309">
        <v>28961</v>
      </c>
      <c r="BH59" s="310"/>
      <c r="BI59" s="310"/>
      <c r="BJ59" s="311"/>
      <c r="BK59" s="312">
        <f t="shared" si="3"/>
        <v>28961</v>
      </c>
      <c r="BL59" s="313"/>
      <c r="BM59" s="313"/>
      <c r="BN59" s="313"/>
      <c r="BO59" s="313"/>
      <c r="BP59" s="314"/>
      <c r="BQ59" s="294"/>
      <c r="BR59" s="295"/>
      <c r="BS59" s="295"/>
      <c r="BT59" s="295"/>
      <c r="BU59" s="295"/>
      <c r="BV59" s="295"/>
      <c r="BW59" s="296"/>
      <c r="BX59" s="294"/>
      <c r="BY59" s="295"/>
      <c r="BZ59" s="295"/>
      <c r="CA59" s="295"/>
      <c r="CB59" s="295"/>
      <c r="CC59" s="296"/>
      <c r="CD59" s="294"/>
      <c r="CE59" s="295"/>
      <c r="CF59" s="295"/>
      <c r="CG59" s="295"/>
      <c r="CH59" s="295"/>
      <c r="CI59" s="296"/>
    </row>
    <row r="60" spans="1:87" ht="18" customHeight="1" thickBot="1" x14ac:dyDescent="0.3">
      <c r="A60" s="75"/>
      <c r="B60" s="327"/>
      <c r="C60" s="328"/>
      <c r="D60" s="328"/>
      <c r="E60" s="328"/>
      <c r="F60" s="328"/>
      <c r="G60" s="328"/>
      <c r="H60" s="328"/>
      <c r="I60" s="328"/>
      <c r="J60" s="328"/>
      <c r="K60" s="328"/>
      <c r="L60" s="328"/>
      <c r="M60" s="328"/>
      <c r="N60" s="328"/>
      <c r="O60" s="328"/>
      <c r="P60" s="328"/>
      <c r="Q60" s="328"/>
      <c r="R60" s="328"/>
      <c r="S60" s="328"/>
      <c r="T60" s="328"/>
      <c r="U60" s="328"/>
      <c r="V60" s="328"/>
      <c r="W60" s="328"/>
      <c r="X60" s="328"/>
      <c r="Y60" s="329"/>
      <c r="Z60" s="336"/>
      <c r="AA60" s="337"/>
      <c r="AB60" s="337"/>
      <c r="AC60" s="337"/>
      <c r="AD60" s="338"/>
      <c r="AE60" s="336"/>
      <c r="AF60" s="337"/>
      <c r="AG60" s="337"/>
      <c r="AH60" s="337"/>
      <c r="AI60" s="337"/>
      <c r="AJ60" s="337"/>
      <c r="AK60" s="392" t="s">
        <v>37</v>
      </c>
      <c r="AL60" s="393"/>
      <c r="AM60" s="393"/>
      <c r="AN60" s="393"/>
      <c r="AO60" s="393"/>
      <c r="AP60" s="393"/>
      <c r="AQ60" s="393"/>
      <c r="AR60" s="393"/>
      <c r="AS60" s="393"/>
      <c r="AT60" s="393"/>
      <c r="AU60" s="393"/>
      <c r="AV60" s="393"/>
      <c r="AW60" s="393"/>
      <c r="AX60" s="394"/>
      <c r="AY60" s="407">
        <v>1</v>
      </c>
      <c r="AZ60" s="304"/>
      <c r="BA60" s="304"/>
      <c r="BB60" s="408"/>
      <c r="BC60" s="306">
        <f t="shared" si="2"/>
        <v>1</v>
      </c>
      <c r="BD60" s="307"/>
      <c r="BE60" s="307"/>
      <c r="BF60" s="308"/>
      <c r="BG60" s="309">
        <v>11840</v>
      </c>
      <c r="BH60" s="310"/>
      <c r="BI60" s="310"/>
      <c r="BJ60" s="311"/>
      <c r="BK60" s="312">
        <f t="shared" si="3"/>
        <v>11840</v>
      </c>
      <c r="BL60" s="313"/>
      <c r="BM60" s="313"/>
      <c r="BN60" s="313"/>
      <c r="BO60" s="313"/>
      <c r="BP60" s="314"/>
      <c r="BQ60" s="294"/>
      <c r="BR60" s="295"/>
      <c r="BS60" s="295"/>
      <c r="BT60" s="295"/>
      <c r="BU60" s="295"/>
      <c r="BV60" s="295"/>
      <c r="BW60" s="296"/>
      <c r="BX60" s="294"/>
      <c r="BY60" s="295"/>
      <c r="BZ60" s="295"/>
      <c r="CA60" s="295"/>
      <c r="CB60" s="295"/>
      <c r="CC60" s="296"/>
      <c r="CD60" s="294"/>
      <c r="CE60" s="295"/>
      <c r="CF60" s="295"/>
      <c r="CG60" s="295"/>
      <c r="CH60" s="295"/>
      <c r="CI60" s="296"/>
    </row>
    <row r="61" spans="1:87" ht="18" customHeight="1" thickBot="1" x14ac:dyDescent="0.3">
      <c r="A61" s="75"/>
      <c r="B61" s="377"/>
      <c r="C61" s="378"/>
      <c r="D61" s="378"/>
      <c r="E61" s="378"/>
      <c r="F61" s="378"/>
      <c r="G61" s="378"/>
      <c r="H61" s="378"/>
      <c r="I61" s="378"/>
      <c r="J61" s="378"/>
      <c r="K61" s="378"/>
      <c r="L61" s="378"/>
      <c r="M61" s="378"/>
      <c r="N61" s="378"/>
      <c r="O61" s="378"/>
      <c r="P61" s="378"/>
      <c r="Q61" s="378"/>
      <c r="R61" s="378"/>
      <c r="S61" s="378"/>
      <c r="T61" s="378"/>
      <c r="U61" s="378"/>
      <c r="V61" s="378"/>
      <c r="W61" s="378"/>
      <c r="X61" s="378"/>
      <c r="Y61" s="378"/>
      <c r="Z61" s="378"/>
      <c r="AA61" s="378"/>
      <c r="AB61" s="378"/>
      <c r="AC61" s="378"/>
      <c r="AD61" s="378"/>
      <c r="AE61" s="378"/>
      <c r="AF61" s="378"/>
      <c r="AG61" s="378"/>
      <c r="AH61" s="378"/>
      <c r="AI61" s="378"/>
      <c r="AJ61" s="379"/>
      <c r="AK61" s="380" t="s">
        <v>3</v>
      </c>
      <c r="AL61" s="381"/>
      <c r="AM61" s="381"/>
      <c r="AN61" s="381"/>
      <c r="AO61" s="381"/>
      <c r="AP61" s="381"/>
      <c r="AQ61" s="381"/>
      <c r="AR61" s="381"/>
      <c r="AS61" s="381"/>
      <c r="AT61" s="381"/>
      <c r="AU61" s="381"/>
      <c r="AV61" s="381"/>
      <c r="AW61" s="381"/>
      <c r="AX61" s="381"/>
      <c r="AY61" s="382"/>
      <c r="AZ61" s="382"/>
      <c r="BA61" s="382"/>
      <c r="BB61" s="382"/>
      <c r="BC61" s="382"/>
      <c r="BD61" s="382"/>
      <c r="BE61" s="382"/>
      <c r="BF61" s="382"/>
      <c r="BG61" s="382"/>
      <c r="BH61" s="382"/>
      <c r="BI61" s="382"/>
      <c r="BJ61" s="383"/>
      <c r="BK61" s="384">
        <f>SUM(BK50:BK60)</f>
        <v>248986</v>
      </c>
      <c r="BL61" s="385"/>
      <c r="BM61" s="385"/>
      <c r="BN61" s="385"/>
      <c r="BO61" s="385"/>
      <c r="BP61" s="386"/>
      <c r="BQ61" s="387" t="s">
        <v>100</v>
      </c>
      <c r="BR61" s="388"/>
      <c r="BS61" s="388"/>
      <c r="BT61" s="388"/>
      <c r="BU61" s="388"/>
      <c r="BV61" s="388"/>
      <c r="BW61" s="388"/>
      <c r="BX61" s="388"/>
      <c r="BY61" s="388"/>
      <c r="BZ61" s="388"/>
      <c r="CA61" s="388"/>
      <c r="CB61" s="388"/>
      <c r="CC61" s="389"/>
      <c r="CD61" s="390">
        <f>+CD50*AE50</f>
        <v>294101.17647058825</v>
      </c>
      <c r="CE61" s="390"/>
      <c r="CF61" s="390"/>
      <c r="CG61" s="390"/>
      <c r="CH61" s="390"/>
      <c r="CI61" s="391"/>
    </row>
    <row r="62" spans="1:87" ht="18" customHeight="1" thickBot="1" x14ac:dyDescent="0.3">
      <c r="A62" s="75"/>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BG62" s="78"/>
      <c r="BH62" s="78"/>
      <c r="BI62" s="78"/>
      <c r="BJ62" s="78"/>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row>
    <row r="63" spans="1:87" ht="18" customHeight="1" x14ac:dyDescent="0.25">
      <c r="A63" s="75"/>
      <c r="B63" s="348" t="s">
        <v>0</v>
      </c>
      <c r="C63" s="349"/>
      <c r="D63" s="349"/>
      <c r="E63" s="349"/>
      <c r="F63" s="349"/>
      <c r="G63" s="349"/>
      <c r="H63" s="349"/>
      <c r="I63" s="349"/>
      <c r="J63" s="349"/>
      <c r="K63" s="349"/>
      <c r="L63" s="349"/>
      <c r="M63" s="349"/>
      <c r="N63" s="349"/>
      <c r="O63" s="349"/>
      <c r="P63" s="349"/>
      <c r="Q63" s="349"/>
      <c r="R63" s="349"/>
      <c r="S63" s="349"/>
      <c r="T63" s="349"/>
      <c r="U63" s="349"/>
      <c r="V63" s="349"/>
      <c r="W63" s="349"/>
      <c r="X63" s="349"/>
      <c r="Y63" s="350"/>
      <c r="Z63" s="348" t="s">
        <v>80</v>
      </c>
      <c r="AA63" s="349"/>
      <c r="AB63" s="349"/>
      <c r="AC63" s="349"/>
      <c r="AD63" s="350"/>
      <c r="AE63" s="357" t="s">
        <v>79</v>
      </c>
      <c r="AF63" s="358"/>
      <c r="AG63" s="358"/>
      <c r="AH63" s="358"/>
      <c r="AI63" s="358"/>
      <c r="AJ63" s="359"/>
      <c r="AK63" s="357" t="s">
        <v>81</v>
      </c>
      <c r="AL63" s="358"/>
      <c r="AM63" s="358"/>
      <c r="AN63" s="358"/>
      <c r="AO63" s="358"/>
      <c r="AP63" s="358"/>
      <c r="AQ63" s="358"/>
      <c r="AR63" s="358"/>
      <c r="AS63" s="358"/>
      <c r="AT63" s="358"/>
      <c r="AU63" s="358"/>
      <c r="AV63" s="358"/>
      <c r="AW63" s="358"/>
      <c r="AX63" s="359"/>
      <c r="AY63" s="357" t="s">
        <v>1</v>
      </c>
      <c r="AZ63" s="358"/>
      <c r="BA63" s="358"/>
      <c r="BB63" s="359"/>
      <c r="BC63" s="348" t="s">
        <v>104</v>
      </c>
      <c r="BD63" s="349"/>
      <c r="BE63" s="349"/>
      <c r="BF63" s="350"/>
      <c r="BG63" s="366" t="s">
        <v>82</v>
      </c>
      <c r="BH63" s="367"/>
      <c r="BI63" s="367"/>
      <c r="BJ63" s="368"/>
      <c r="BK63" s="315" t="s">
        <v>99</v>
      </c>
      <c r="BL63" s="316"/>
      <c r="BM63" s="316"/>
      <c r="BN63" s="316"/>
      <c r="BO63" s="316"/>
      <c r="BP63" s="317"/>
      <c r="BQ63" s="315" t="s">
        <v>83</v>
      </c>
      <c r="BR63" s="316"/>
      <c r="BS63" s="316"/>
      <c r="BT63" s="316"/>
      <c r="BU63" s="316"/>
      <c r="BV63" s="316"/>
      <c r="BW63" s="317"/>
      <c r="BX63" s="315" t="s">
        <v>84</v>
      </c>
      <c r="BY63" s="316"/>
      <c r="BZ63" s="316"/>
      <c r="CA63" s="316"/>
      <c r="CB63" s="316"/>
      <c r="CC63" s="317"/>
      <c r="CD63" s="315" t="s">
        <v>85</v>
      </c>
      <c r="CE63" s="316"/>
      <c r="CF63" s="316"/>
      <c r="CG63" s="316"/>
      <c r="CH63" s="316"/>
      <c r="CI63" s="317"/>
    </row>
    <row r="64" spans="1:87" ht="18" customHeight="1" x14ac:dyDescent="0.25">
      <c r="A64" s="75"/>
      <c r="B64" s="351"/>
      <c r="C64" s="352"/>
      <c r="D64" s="352"/>
      <c r="E64" s="352"/>
      <c r="F64" s="352"/>
      <c r="G64" s="352"/>
      <c r="H64" s="352"/>
      <c r="I64" s="352"/>
      <c r="J64" s="352"/>
      <c r="K64" s="352"/>
      <c r="L64" s="352"/>
      <c r="M64" s="352"/>
      <c r="N64" s="352"/>
      <c r="O64" s="352"/>
      <c r="P64" s="352"/>
      <c r="Q64" s="352"/>
      <c r="R64" s="352"/>
      <c r="S64" s="352"/>
      <c r="T64" s="352"/>
      <c r="U64" s="352"/>
      <c r="V64" s="352"/>
      <c r="W64" s="352"/>
      <c r="X64" s="352"/>
      <c r="Y64" s="353"/>
      <c r="Z64" s="351"/>
      <c r="AA64" s="352"/>
      <c r="AB64" s="352"/>
      <c r="AC64" s="352"/>
      <c r="AD64" s="353"/>
      <c r="AE64" s="360"/>
      <c r="AF64" s="361"/>
      <c r="AG64" s="361"/>
      <c r="AH64" s="361"/>
      <c r="AI64" s="361"/>
      <c r="AJ64" s="362"/>
      <c r="AK64" s="360"/>
      <c r="AL64" s="361"/>
      <c r="AM64" s="361"/>
      <c r="AN64" s="361"/>
      <c r="AO64" s="361"/>
      <c r="AP64" s="361"/>
      <c r="AQ64" s="361"/>
      <c r="AR64" s="361"/>
      <c r="AS64" s="361"/>
      <c r="AT64" s="361"/>
      <c r="AU64" s="361"/>
      <c r="AV64" s="361"/>
      <c r="AW64" s="361"/>
      <c r="AX64" s="362"/>
      <c r="AY64" s="360"/>
      <c r="AZ64" s="361"/>
      <c r="BA64" s="361"/>
      <c r="BB64" s="362"/>
      <c r="BC64" s="351"/>
      <c r="BD64" s="352"/>
      <c r="BE64" s="352"/>
      <c r="BF64" s="353"/>
      <c r="BG64" s="369"/>
      <c r="BH64" s="370"/>
      <c r="BI64" s="370"/>
      <c r="BJ64" s="371"/>
      <c r="BK64" s="318"/>
      <c r="BL64" s="319"/>
      <c r="BM64" s="319"/>
      <c r="BN64" s="319"/>
      <c r="BO64" s="319"/>
      <c r="BP64" s="320"/>
      <c r="BQ64" s="318"/>
      <c r="BR64" s="319"/>
      <c r="BS64" s="319"/>
      <c r="BT64" s="319"/>
      <c r="BU64" s="319"/>
      <c r="BV64" s="319"/>
      <c r="BW64" s="320"/>
      <c r="BX64" s="318"/>
      <c r="BY64" s="319"/>
      <c r="BZ64" s="319"/>
      <c r="CA64" s="319"/>
      <c r="CB64" s="319"/>
      <c r="CC64" s="320"/>
      <c r="CD64" s="318"/>
      <c r="CE64" s="319"/>
      <c r="CF64" s="319"/>
      <c r="CG64" s="319"/>
      <c r="CH64" s="319"/>
      <c r="CI64" s="320"/>
    </row>
    <row r="65" spans="1:87" ht="18" customHeight="1" thickBot="1" x14ac:dyDescent="0.3">
      <c r="A65" s="75"/>
      <c r="B65" s="354"/>
      <c r="C65" s="355"/>
      <c r="D65" s="355"/>
      <c r="E65" s="355"/>
      <c r="F65" s="355"/>
      <c r="G65" s="355"/>
      <c r="H65" s="355"/>
      <c r="I65" s="355"/>
      <c r="J65" s="355"/>
      <c r="K65" s="355"/>
      <c r="L65" s="355"/>
      <c r="M65" s="355"/>
      <c r="N65" s="355"/>
      <c r="O65" s="355"/>
      <c r="P65" s="355"/>
      <c r="Q65" s="355"/>
      <c r="R65" s="355"/>
      <c r="S65" s="355"/>
      <c r="T65" s="355"/>
      <c r="U65" s="355"/>
      <c r="V65" s="355"/>
      <c r="W65" s="355"/>
      <c r="X65" s="355"/>
      <c r="Y65" s="356"/>
      <c r="Z65" s="354"/>
      <c r="AA65" s="355"/>
      <c r="AB65" s="355"/>
      <c r="AC65" s="355"/>
      <c r="AD65" s="356"/>
      <c r="AE65" s="363"/>
      <c r="AF65" s="364"/>
      <c r="AG65" s="364"/>
      <c r="AH65" s="364"/>
      <c r="AI65" s="364"/>
      <c r="AJ65" s="365"/>
      <c r="AK65" s="360"/>
      <c r="AL65" s="361"/>
      <c r="AM65" s="361"/>
      <c r="AN65" s="361"/>
      <c r="AO65" s="361"/>
      <c r="AP65" s="361"/>
      <c r="AQ65" s="361"/>
      <c r="AR65" s="361"/>
      <c r="AS65" s="361"/>
      <c r="AT65" s="361"/>
      <c r="AU65" s="361"/>
      <c r="AV65" s="361"/>
      <c r="AW65" s="361"/>
      <c r="AX65" s="362"/>
      <c r="AY65" s="360"/>
      <c r="AZ65" s="361"/>
      <c r="BA65" s="361"/>
      <c r="BB65" s="362"/>
      <c r="BC65" s="351"/>
      <c r="BD65" s="352"/>
      <c r="BE65" s="352"/>
      <c r="BF65" s="353"/>
      <c r="BG65" s="369"/>
      <c r="BH65" s="370"/>
      <c r="BI65" s="370"/>
      <c r="BJ65" s="371"/>
      <c r="BK65" s="318"/>
      <c r="BL65" s="319"/>
      <c r="BM65" s="319"/>
      <c r="BN65" s="319"/>
      <c r="BO65" s="319"/>
      <c r="BP65" s="320"/>
      <c r="BQ65" s="321"/>
      <c r="BR65" s="322"/>
      <c r="BS65" s="322"/>
      <c r="BT65" s="322"/>
      <c r="BU65" s="322"/>
      <c r="BV65" s="322"/>
      <c r="BW65" s="323"/>
      <c r="BX65" s="321"/>
      <c r="BY65" s="322"/>
      <c r="BZ65" s="322"/>
      <c r="CA65" s="322"/>
      <c r="CB65" s="322"/>
      <c r="CC65" s="323"/>
      <c r="CD65" s="321"/>
      <c r="CE65" s="322"/>
      <c r="CF65" s="322"/>
      <c r="CG65" s="322"/>
      <c r="CH65" s="322"/>
      <c r="CI65" s="323"/>
    </row>
    <row r="66" spans="1:87" ht="18" customHeight="1" x14ac:dyDescent="0.25">
      <c r="A66" s="75"/>
      <c r="B66" s="324" t="s">
        <v>627</v>
      </c>
      <c r="C66" s="325"/>
      <c r="D66" s="325"/>
      <c r="E66" s="325"/>
      <c r="F66" s="325"/>
      <c r="G66" s="325"/>
      <c r="H66" s="325"/>
      <c r="I66" s="325"/>
      <c r="J66" s="325"/>
      <c r="K66" s="325"/>
      <c r="L66" s="325"/>
      <c r="M66" s="325"/>
      <c r="N66" s="325"/>
      <c r="O66" s="325"/>
      <c r="P66" s="325"/>
      <c r="Q66" s="325"/>
      <c r="R66" s="325"/>
      <c r="S66" s="325"/>
      <c r="T66" s="325"/>
      <c r="U66" s="325"/>
      <c r="V66" s="325"/>
      <c r="W66" s="325"/>
      <c r="X66" s="325"/>
      <c r="Y66" s="326"/>
      <c r="Z66" s="333" t="s">
        <v>636</v>
      </c>
      <c r="AA66" s="334"/>
      <c r="AB66" s="334"/>
      <c r="AC66" s="334"/>
      <c r="AD66" s="335"/>
      <c r="AE66" s="333">
        <v>1</v>
      </c>
      <c r="AF66" s="334"/>
      <c r="AG66" s="334"/>
      <c r="AH66" s="334"/>
      <c r="AI66" s="334"/>
      <c r="AJ66" s="334"/>
      <c r="AK66" s="342" t="s">
        <v>41</v>
      </c>
      <c r="AL66" s="343"/>
      <c r="AM66" s="343"/>
      <c r="AN66" s="343"/>
      <c r="AO66" s="343"/>
      <c r="AP66" s="343"/>
      <c r="AQ66" s="343"/>
      <c r="AR66" s="343"/>
      <c r="AS66" s="343"/>
      <c r="AT66" s="343"/>
      <c r="AU66" s="343"/>
      <c r="AV66" s="343"/>
      <c r="AW66" s="343"/>
      <c r="AX66" s="344"/>
      <c r="AY66" s="409">
        <v>0.25</v>
      </c>
      <c r="AZ66" s="346"/>
      <c r="BA66" s="346"/>
      <c r="BB66" s="410"/>
      <c r="BC66" s="345">
        <f>+$AE$66*AY66</f>
        <v>0.25</v>
      </c>
      <c r="BD66" s="346"/>
      <c r="BE66" s="346"/>
      <c r="BF66" s="347"/>
      <c r="BG66" s="285">
        <v>22629</v>
      </c>
      <c r="BH66" s="286"/>
      <c r="BI66" s="286"/>
      <c r="BJ66" s="287"/>
      <c r="BK66" s="288">
        <f>+AY66*BG66</f>
        <v>5657.25</v>
      </c>
      <c r="BL66" s="289"/>
      <c r="BM66" s="289"/>
      <c r="BN66" s="289"/>
      <c r="BO66" s="289"/>
      <c r="BP66" s="290"/>
      <c r="BQ66" s="291">
        <v>1000</v>
      </c>
      <c r="BR66" s="292"/>
      <c r="BS66" s="292"/>
      <c r="BT66" s="292"/>
      <c r="BU66" s="292"/>
      <c r="BV66" s="292"/>
      <c r="BW66" s="293"/>
      <c r="BX66" s="291">
        <f>+(((BK77+BQ66)*15)/85)</f>
        <v>11161.14705882353</v>
      </c>
      <c r="BY66" s="292"/>
      <c r="BZ66" s="292"/>
      <c r="CA66" s="292"/>
      <c r="CB66" s="292"/>
      <c r="CC66" s="293"/>
      <c r="CD66" s="291">
        <f>+BK77+BQ66+BX66</f>
        <v>74407.647058823524</v>
      </c>
      <c r="CE66" s="292"/>
      <c r="CF66" s="292"/>
      <c r="CG66" s="292"/>
      <c r="CH66" s="292"/>
      <c r="CI66" s="293"/>
    </row>
    <row r="67" spans="1:87" ht="18" customHeight="1" x14ac:dyDescent="0.25">
      <c r="A67" s="75"/>
      <c r="B67" s="327"/>
      <c r="C67" s="328"/>
      <c r="D67" s="328"/>
      <c r="E67" s="328"/>
      <c r="F67" s="328"/>
      <c r="G67" s="328"/>
      <c r="H67" s="328"/>
      <c r="I67" s="328"/>
      <c r="J67" s="328"/>
      <c r="K67" s="328"/>
      <c r="L67" s="328"/>
      <c r="M67" s="328"/>
      <c r="N67" s="328"/>
      <c r="O67" s="328"/>
      <c r="P67" s="328"/>
      <c r="Q67" s="328"/>
      <c r="R67" s="328"/>
      <c r="S67" s="328"/>
      <c r="T67" s="328"/>
      <c r="U67" s="328"/>
      <c r="V67" s="328"/>
      <c r="W67" s="328"/>
      <c r="X67" s="328"/>
      <c r="Y67" s="329"/>
      <c r="Z67" s="336"/>
      <c r="AA67" s="337"/>
      <c r="AB67" s="337"/>
      <c r="AC67" s="337"/>
      <c r="AD67" s="338"/>
      <c r="AE67" s="336"/>
      <c r="AF67" s="337"/>
      <c r="AG67" s="337"/>
      <c r="AH67" s="337"/>
      <c r="AI67" s="337"/>
      <c r="AJ67" s="337"/>
      <c r="AK67" s="300" t="s">
        <v>23</v>
      </c>
      <c r="AL67" s="301"/>
      <c r="AM67" s="301"/>
      <c r="AN67" s="301"/>
      <c r="AO67" s="301"/>
      <c r="AP67" s="301"/>
      <c r="AQ67" s="301"/>
      <c r="AR67" s="301"/>
      <c r="AS67" s="301"/>
      <c r="AT67" s="301"/>
      <c r="AU67" s="301"/>
      <c r="AV67" s="301"/>
      <c r="AW67" s="301"/>
      <c r="AX67" s="302"/>
      <c r="AY67" s="407">
        <v>0.25</v>
      </c>
      <c r="AZ67" s="304"/>
      <c r="BA67" s="304"/>
      <c r="BB67" s="408"/>
      <c r="BC67" s="306">
        <f t="shared" ref="BC67:BC76" si="4">+$AE$66*AY67</f>
        <v>0.25</v>
      </c>
      <c r="BD67" s="307"/>
      <c r="BE67" s="307"/>
      <c r="BF67" s="308"/>
      <c r="BG67" s="309">
        <v>7925</v>
      </c>
      <c r="BH67" s="310"/>
      <c r="BI67" s="310"/>
      <c r="BJ67" s="311"/>
      <c r="BK67" s="312">
        <f t="shared" ref="BK67:BK76" si="5">+AY67*BG67</f>
        <v>1981.25</v>
      </c>
      <c r="BL67" s="313"/>
      <c r="BM67" s="313"/>
      <c r="BN67" s="313"/>
      <c r="BO67" s="313"/>
      <c r="BP67" s="314"/>
      <c r="BQ67" s="294"/>
      <c r="BR67" s="295"/>
      <c r="BS67" s="295"/>
      <c r="BT67" s="295"/>
      <c r="BU67" s="295"/>
      <c r="BV67" s="295"/>
      <c r="BW67" s="296"/>
      <c r="BX67" s="294"/>
      <c r="BY67" s="295"/>
      <c r="BZ67" s="295"/>
      <c r="CA67" s="295"/>
      <c r="CB67" s="295"/>
      <c r="CC67" s="296"/>
      <c r="CD67" s="294"/>
      <c r="CE67" s="295"/>
      <c r="CF67" s="295"/>
      <c r="CG67" s="295"/>
      <c r="CH67" s="295"/>
      <c r="CI67" s="296"/>
    </row>
    <row r="68" spans="1:87" ht="18" customHeight="1" x14ac:dyDescent="0.25">
      <c r="A68" s="75"/>
      <c r="B68" s="327"/>
      <c r="C68" s="328"/>
      <c r="D68" s="328"/>
      <c r="E68" s="328"/>
      <c r="F68" s="328"/>
      <c r="G68" s="328"/>
      <c r="H68" s="328"/>
      <c r="I68" s="328"/>
      <c r="J68" s="328"/>
      <c r="K68" s="328"/>
      <c r="L68" s="328"/>
      <c r="M68" s="328"/>
      <c r="N68" s="328"/>
      <c r="O68" s="328"/>
      <c r="P68" s="328"/>
      <c r="Q68" s="328"/>
      <c r="R68" s="328"/>
      <c r="S68" s="328"/>
      <c r="T68" s="328"/>
      <c r="U68" s="328"/>
      <c r="V68" s="328"/>
      <c r="W68" s="328"/>
      <c r="X68" s="328"/>
      <c r="Y68" s="329"/>
      <c r="Z68" s="336"/>
      <c r="AA68" s="337"/>
      <c r="AB68" s="337"/>
      <c r="AC68" s="337"/>
      <c r="AD68" s="338"/>
      <c r="AE68" s="336"/>
      <c r="AF68" s="337"/>
      <c r="AG68" s="337"/>
      <c r="AH68" s="337"/>
      <c r="AI68" s="337"/>
      <c r="AJ68" s="337"/>
      <c r="AK68" s="300" t="s">
        <v>527</v>
      </c>
      <c r="AL68" s="301"/>
      <c r="AM68" s="301"/>
      <c r="AN68" s="301"/>
      <c r="AO68" s="301"/>
      <c r="AP68" s="301"/>
      <c r="AQ68" s="301"/>
      <c r="AR68" s="301"/>
      <c r="AS68" s="301"/>
      <c r="AT68" s="301"/>
      <c r="AU68" s="301"/>
      <c r="AV68" s="301"/>
      <c r="AW68" s="301"/>
      <c r="AX68" s="302"/>
      <c r="AY68" s="407">
        <v>0.5</v>
      </c>
      <c r="AZ68" s="304"/>
      <c r="BA68" s="304"/>
      <c r="BB68" s="408"/>
      <c r="BC68" s="306">
        <f t="shared" si="4"/>
        <v>0.5</v>
      </c>
      <c r="BD68" s="307"/>
      <c r="BE68" s="307"/>
      <c r="BF68" s="308"/>
      <c r="BG68" s="309">
        <v>18911</v>
      </c>
      <c r="BH68" s="310"/>
      <c r="BI68" s="310"/>
      <c r="BJ68" s="311"/>
      <c r="BK68" s="312">
        <f t="shared" si="5"/>
        <v>9455.5</v>
      </c>
      <c r="BL68" s="313"/>
      <c r="BM68" s="313"/>
      <c r="BN68" s="313"/>
      <c r="BO68" s="313"/>
      <c r="BP68" s="314"/>
      <c r="BQ68" s="294"/>
      <c r="BR68" s="295"/>
      <c r="BS68" s="295"/>
      <c r="BT68" s="295"/>
      <c r="BU68" s="295"/>
      <c r="BV68" s="295"/>
      <c r="BW68" s="296"/>
      <c r="BX68" s="294"/>
      <c r="BY68" s="295"/>
      <c r="BZ68" s="295"/>
      <c r="CA68" s="295"/>
      <c r="CB68" s="295"/>
      <c r="CC68" s="296"/>
      <c r="CD68" s="294"/>
      <c r="CE68" s="295"/>
      <c r="CF68" s="295"/>
      <c r="CG68" s="295"/>
      <c r="CH68" s="295"/>
      <c r="CI68" s="296"/>
    </row>
    <row r="69" spans="1:87" ht="18" customHeight="1" x14ac:dyDescent="0.25">
      <c r="A69" s="75"/>
      <c r="B69" s="327"/>
      <c r="C69" s="328"/>
      <c r="D69" s="328"/>
      <c r="E69" s="328"/>
      <c r="F69" s="328"/>
      <c r="G69" s="328"/>
      <c r="H69" s="328"/>
      <c r="I69" s="328"/>
      <c r="J69" s="328"/>
      <c r="K69" s="328"/>
      <c r="L69" s="328"/>
      <c r="M69" s="328"/>
      <c r="N69" s="328"/>
      <c r="O69" s="328"/>
      <c r="P69" s="328"/>
      <c r="Q69" s="328"/>
      <c r="R69" s="328"/>
      <c r="S69" s="328"/>
      <c r="T69" s="328"/>
      <c r="U69" s="328"/>
      <c r="V69" s="328"/>
      <c r="W69" s="328"/>
      <c r="X69" s="328"/>
      <c r="Y69" s="329"/>
      <c r="Z69" s="336"/>
      <c r="AA69" s="337"/>
      <c r="AB69" s="337"/>
      <c r="AC69" s="337"/>
      <c r="AD69" s="338"/>
      <c r="AE69" s="336"/>
      <c r="AF69" s="337"/>
      <c r="AG69" s="337"/>
      <c r="AH69" s="337"/>
      <c r="AI69" s="337"/>
      <c r="AJ69" s="337"/>
      <c r="AK69" s="300" t="s">
        <v>13</v>
      </c>
      <c r="AL69" s="301"/>
      <c r="AM69" s="301"/>
      <c r="AN69" s="301"/>
      <c r="AO69" s="301"/>
      <c r="AP69" s="301"/>
      <c r="AQ69" s="301"/>
      <c r="AR69" s="301"/>
      <c r="AS69" s="301"/>
      <c r="AT69" s="301"/>
      <c r="AU69" s="301"/>
      <c r="AV69" s="301"/>
      <c r="AW69" s="301"/>
      <c r="AX69" s="302"/>
      <c r="AY69" s="407">
        <v>0.25</v>
      </c>
      <c r="AZ69" s="304"/>
      <c r="BA69" s="304"/>
      <c r="BB69" s="408"/>
      <c r="BC69" s="306">
        <f t="shared" si="4"/>
        <v>0.25</v>
      </c>
      <c r="BD69" s="307"/>
      <c r="BE69" s="307"/>
      <c r="BF69" s="308"/>
      <c r="BG69" s="309">
        <v>40826</v>
      </c>
      <c r="BH69" s="310"/>
      <c r="BI69" s="310"/>
      <c r="BJ69" s="311"/>
      <c r="BK69" s="312">
        <f t="shared" si="5"/>
        <v>10206.5</v>
      </c>
      <c r="BL69" s="313"/>
      <c r="BM69" s="313"/>
      <c r="BN69" s="313"/>
      <c r="BO69" s="313"/>
      <c r="BP69" s="314"/>
      <c r="BQ69" s="294"/>
      <c r="BR69" s="295"/>
      <c r="BS69" s="295"/>
      <c r="BT69" s="295"/>
      <c r="BU69" s="295"/>
      <c r="BV69" s="295"/>
      <c r="BW69" s="296"/>
      <c r="BX69" s="294"/>
      <c r="BY69" s="295"/>
      <c r="BZ69" s="295"/>
      <c r="CA69" s="295"/>
      <c r="CB69" s="295"/>
      <c r="CC69" s="296"/>
      <c r="CD69" s="294"/>
      <c r="CE69" s="295"/>
      <c r="CF69" s="295"/>
      <c r="CG69" s="295"/>
      <c r="CH69" s="295"/>
      <c r="CI69" s="296"/>
    </row>
    <row r="70" spans="1:87" ht="18" customHeight="1" x14ac:dyDescent="0.25">
      <c r="A70" s="75"/>
      <c r="B70" s="327"/>
      <c r="C70" s="328"/>
      <c r="D70" s="328"/>
      <c r="E70" s="328"/>
      <c r="F70" s="328"/>
      <c r="G70" s="328"/>
      <c r="H70" s="328"/>
      <c r="I70" s="328"/>
      <c r="J70" s="328"/>
      <c r="K70" s="328"/>
      <c r="L70" s="328"/>
      <c r="M70" s="328"/>
      <c r="N70" s="328"/>
      <c r="O70" s="328"/>
      <c r="P70" s="328"/>
      <c r="Q70" s="328"/>
      <c r="R70" s="328"/>
      <c r="S70" s="328"/>
      <c r="T70" s="328"/>
      <c r="U70" s="328"/>
      <c r="V70" s="328"/>
      <c r="W70" s="328"/>
      <c r="X70" s="328"/>
      <c r="Y70" s="329"/>
      <c r="Z70" s="336"/>
      <c r="AA70" s="337"/>
      <c r="AB70" s="337"/>
      <c r="AC70" s="337"/>
      <c r="AD70" s="338"/>
      <c r="AE70" s="336"/>
      <c r="AF70" s="337"/>
      <c r="AG70" s="337"/>
      <c r="AH70" s="337"/>
      <c r="AI70" s="337"/>
      <c r="AJ70" s="337"/>
      <c r="AK70" s="300" t="s">
        <v>40</v>
      </c>
      <c r="AL70" s="301"/>
      <c r="AM70" s="301"/>
      <c r="AN70" s="301"/>
      <c r="AO70" s="301"/>
      <c r="AP70" s="301"/>
      <c r="AQ70" s="301"/>
      <c r="AR70" s="301"/>
      <c r="AS70" s="301"/>
      <c r="AT70" s="301"/>
      <c r="AU70" s="301"/>
      <c r="AV70" s="301"/>
      <c r="AW70" s="301"/>
      <c r="AX70" s="302"/>
      <c r="AY70" s="407">
        <v>0.25</v>
      </c>
      <c r="AZ70" s="304"/>
      <c r="BA70" s="304"/>
      <c r="BB70" s="408"/>
      <c r="BC70" s="306">
        <f t="shared" si="4"/>
        <v>0.25</v>
      </c>
      <c r="BD70" s="307"/>
      <c r="BE70" s="307"/>
      <c r="BF70" s="308"/>
      <c r="BG70" s="309">
        <v>26988</v>
      </c>
      <c r="BH70" s="310"/>
      <c r="BI70" s="310"/>
      <c r="BJ70" s="311"/>
      <c r="BK70" s="312">
        <f t="shared" si="5"/>
        <v>6747</v>
      </c>
      <c r="BL70" s="313"/>
      <c r="BM70" s="313"/>
      <c r="BN70" s="313"/>
      <c r="BO70" s="313"/>
      <c r="BP70" s="314"/>
      <c r="BQ70" s="294"/>
      <c r="BR70" s="295"/>
      <c r="BS70" s="295"/>
      <c r="BT70" s="295"/>
      <c r="BU70" s="295"/>
      <c r="BV70" s="295"/>
      <c r="BW70" s="296"/>
      <c r="BX70" s="294"/>
      <c r="BY70" s="295"/>
      <c r="BZ70" s="295"/>
      <c r="CA70" s="295"/>
      <c r="CB70" s="295"/>
      <c r="CC70" s="296"/>
      <c r="CD70" s="294"/>
      <c r="CE70" s="295"/>
      <c r="CF70" s="295"/>
      <c r="CG70" s="295"/>
      <c r="CH70" s="295"/>
      <c r="CI70" s="296"/>
    </row>
    <row r="71" spans="1:87" ht="18" customHeight="1" x14ac:dyDescent="0.25">
      <c r="A71" s="75"/>
      <c r="B71" s="327"/>
      <c r="C71" s="328"/>
      <c r="D71" s="328"/>
      <c r="E71" s="328"/>
      <c r="F71" s="328"/>
      <c r="G71" s="328"/>
      <c r="H71" s="328"/>
      <c r="I71" s="328"/>
      <c r="J71" s="328"/>
      <c r="K71" s="328"/>
      <c r="L71" s="328"/>
      <c r="M71" s="328"/>
      <c r="N71" s="328"/>
      <c r="O71" s="328"/>
      <c r="P71" s="328"/>
      <c r="Q71" s="328"/>
      <c r="R71" s="328"/>
      <c r="S71" s="328"/>
      <c r="T71" s="328"/>
      <c r="U71" s="328"/>
      <c r="V71" s="328"/>
      <c r="W71" s="328"/>
      <c r="X71" s="328"/>
      <c r="Y71" s="329"/>
      <c r="Z71" s="336"/>
      <c r="AA71" s="337"/>
      <c r="AB71" s="337"/>
      <c r="AC71" s="337"/>
      <c r="AD71" s="338"/>
      <c r="AE71" s="336"/>
      <c r="AF71" s="337"/>
      <c r="AG71" s="337"/>
      <c r="AH71" s="337"/>
      <c r="AI71" s="337"/>
      <c r="AJ71" s="337"/>
      <c r="AK71" s="300" t="s">
        <v>528</v>
      </c>
      <c r="AL71" s="301"/>
      <c r="AM71" s="301"/>
      <c r="AN71" s="301"/>
      <c r="AO71" s="301"/>
      <c r="AP71" s="301"/>
      <c r="AQ71" s="301"/>
      <c r="AR71" s="301"/>
      <c r="AS71" s="301"/>
      <c r="AT71" s="301"/>
      <c r="AU71" s="301"/>
      <c r="AV71" s="301"/>
      <c r="AW71" s="301"/>
      <c r="AX71" s="302"/>
      <c r="AY71" s="407">
        <v>0.25</v>
      </c>
      <c r="AZ71" s="304"/>
      <c r="BA71" s="304"/>
      <c r="BB71" s="408"/>
      <c r="BC71" s="306">
        <f t="shared" si="4"/>
        <v>0.25</v>
      </c>
      <c r="BD71" s="307"/>
      <c r="BE71" s="307"/>
      <c r="BF71" s="308"/>
      <c r="BG71" s="309">
        <v>22530</v>
      </c>
      <c r="BH71" s="310"/>
      <c r="BI71" s="310"/>
      <c r="BJ71" s="311"/>
      <c r="BK71" s="312">
        <f t="shared" si="5"/>
        <v>5632.5</v>
      </c>
      <c r="BL71" s="313"/>
      <c r="BM71" s="313"/>
      <c r="BN71" s="313"/>
      <c r="BO71" s="313"/>
      <c r="BP71" s="314"/>
      <c r="BQ71" s="294"/>
      <c r="BR71" s="295"/>
      <c r="BS71" s="295"/>
      <c r="BT71" s="295"/>
      <c r="BU71" s="295"/>
      <c r="BV71" s="295"/>
      <c r="BW71" s="296"/>
      <c r="BX71" s="294"/>
      <c r="BY71" s="295"/>
      <c r="BZ71" s="295"/>
      <c r="CA71" s="295"/>
      <c r="CB71" s="295"/>
      <c r="CC71" s="296"/>
      <c r="CD71" s="294"/>
      <c r="CE71" s="295"/>
      <c r="CF71" s="295"/>
      <c r="CG71" s="295"/>
      <c r="CH71" s="295"/>
      <c r="CI71" s="296"/>
    </row>
    <row r="72" spans="1:87" ht="18" customHeight="1" x14ac:dyDescent="0.25">
      <c r="A72" s="75"/>
      <c r="B72" s="327"/>
      <c r="C72" s="328"/>
      <c r="D72" s="328"/>
      <c r="E72" s="328"/>
      <c r="F72" s="328"/>
      <c r="G72" s="328"/>
      <c r="H72" s="328"/>
      <c r="I72" s="328"/>
      <c r="J72" s="328"/>
      <c r="K72" s="328"/>
      <c r="L72" s="328"/>
      <c r="M72" s="328"/>
      <c r="N72" s="328"/>
      <c r="O72" s="328"/>
      <c r="P72" s="328"/>
      <c r="Q72" s="328"/>
      <c r="R72" s="328"/>
      <c r="S72" s="328"/>
      <c r="T72" s="328"/>
      <c r="U72" s="328"/>
      <c r="V72" s="328"/>
      <c r="W72" s="328"/>
      <c r="X72" s="328"/>
      <c r="Y72" s="329"/>
      <c r="Z72" s="336"/>
      <c r="AA72" s="337"/>
      <c r="AB72" s="337"/>
      <c r="AC72" s="337"/>
      <c r="AD72" s="338"/>
      <c r="AE72" s="336"/>
      <c r="AF72" s="337"/>
      <c r="AG72" s="337"/>
      <c r="AH72" s="337"/>
      <c r="AI72" s="337"/>
      <c r="AJ72" s="337"/>
      <c r="AK72" s="300" t="s">
        <v>529</v>
      </c>
      <c r="AL72" s="301"/>
      <c r="AM72" s="301"/>
      <c r="AN72" s="301"/>
      <c r="AO72" s="301"/>
      <c r="AP72" s="301"/>
      <c r="AQ72" s="301"/>
      <c r="AR72" s="301"/>
      <c r="AS72" s="301"/>
      <c r="AT72" s="301"/>
      <c r="AU72" s="301"/>
      <c r="AV72" s="301"/>
      <c r="AW72" s="301"/>
      <c r="AX72" s="302"/>
      <c r="AY72" s="407">
        <v>0.25</v>
      </c>
      <c r="AZ72" s="304"/>
      <c r="BA72" s="304"/>
      <c r="BB72" s="408"/>
      <c r="BC72" s="306">
        <f t="shared" si="4"/>
        <v>0.25</v>
      </c>
      <c r="BD72" s="307"/>
      <c r="BE72" s="307"/>
      <c r="BF72" s="308"/>
      <c r="BG72" s="309">
        <v>18911</v>
      </c>
      <c r="BH72" s="310"/>
      <c r="BI72" s="310"/>
      <c r="BJ72" s="311"/>
      <c r="BK72" s="312">
        <f t="shared" si="5"/>
        <v>4727.75</v>
      </c>
      <c r="BL72" s="313"/>
      <c r="BM72" s="313"/>
      <c r="BN72" s="313"/>
      <c r="BO72" s="313"/>
      <c r="BP72" s="314"/>
      <c r="BQ72" s="294"/>
      <c r="BR72" s="295"/>
      <c r="BS72" s="295"/>
      <c r="BT72" s="295"/>
      <c r="BU72" s="295"/>
      <c r="BV72" s="295"/>
      <c r="BW72" s="296"/>
      <c r="BX72" s="294"/>
      <c r="BY72" s="295"/>
      <c r="BZ72" s="295"/>
      <c r="CA72" s="295"/>
      <c r="CB72" s="295"/>
      <c r="CC72" s="296"/>
      <c r="CD72" s="294"/>
      <c r="CE72" s="295"/>
      <c r="CF72" s="295"/>
      <c r="CG72" s="295"/>
      <c r="CH72" s="295"/>
      <c r="CI72" s="296"/>
    </row>
    <row r="73" spans="1:87" ht="18" customHeight="1" x14ac:dyDescent="0.25">
      <c r="A73" s="75"/>
      <c r="B73" s="327"/>
      <c r="C73" s="328"/>
      <c r="D73" s="328"/>
      <c r="E73" s="328"/>
      <c r="F73" s="328"/>
      <c r="G73" s="328"/>
      <c r="H73" s="328"/>
      <c r="I73" s="328"/>
      <c r="J73" s="328"/>
      <c r="K73" s="328"/>
      <c r="L73" s="328"/>
      <c r="M73" s="328"/>
      <c r="N73" s="328"/>
      <c r="O73" s="328"/>
      <c r="P73" s="328"/>
      <c r="Q73" s="328"/>
      <c r="R73" s="328"/>
      <c r="S73" s="328"/>
      <c r="T73" s="328"/>
      <c r="U73" s="328"/>
      <c r="V73" s="328"/>
      <c r="W73" s="328"/>
      <c r="X73" s="328"/>
      <c r="Y73" s="329"/>
      <c r="Z73" s="336"/>
      <c r="AA73" s="337"/>
      <c r="AB73" s="337"/>
      <c r="AC73" s="337"/>
      <c r="AD73" s="338"/>
      <c r="AE73" s="336"/>
      <c r="AF73" s="337"/>
      <c r="AG73" s="337"/>
      <c r="AH73" s="337"/>
      <c r="AI73" s="337"/>
      <c r="AJ73" s="337"/>
      <c r="AK73" s="300" t="s">
        <v>526</v>
      </c>
      <c r="AL73" s="301"/>
      <c r="AM73" s="301"/>
      <c r="AN73" s="301"/>
      <c r="AO73" s="301"/>
      <c r="AP73" s="301"/>
      <c r="AQ73" s="301"/>
      <c r="AR73" s="301"/>
      <c r="AS73" s="301"/>
      <c r="AT73" s="301"/>
      <c r="AU73" s="301"/>
      <c r="AV73" s="301"/>
      <c r="AW73" s="301"/>
      <c r="AX73" s="302"/>
      <c r="AY73" s="407">
        <v>0.25</v>
      </c>
      <c r="AZ73" s="304"/>
      <c r="BA73" s="304"/>
      <c r="BB73" s="408"/>
      <c r="BC73" s="306">
        <f t="shared" si="4"/>
        <v>0.25</v>
      </c>
      <c r="BD73" s="307"/>
      <c r="BE73" s="307"/>
      <c r="BF73" s="308"/>
      <c r="BG73" s="309">
        <v>7925</v>
      </c>
      <c r="BH73" s="310"/>
      <c r="BI73" s="310"/>
      <c r="BJ73" s="311"/>
      <c r="BK73" s="312">
        <f t="shared" si="5"/>
        <v>1981.25</v>
      </c>
      <c r="BL73" s="313"/>
      <c r="BM73" s="313"/>
      <c r="BN73" s="313"/>
      <c r="BO73" s="313"/>
      <c r="BP73" s="314"/>
      <c r="BQ73" s="294"/>
      <c r="BR73" s="295"/>
      <c r="BS73" s="295"/>
      <c r="BT73" s="295"/>
      <c r="BU73" s="295"/>
      <c r="BV73" s="295"/>
      <c r="BW73" s="296"/>
      <c r="BX73" s="294"/>
      <c r="BY73" s="295"/>
      <c r="BZ73" s="295"/>
      <c r="CA73" s="295"/>
      <c r="CB73" s="295"/>
      <c r="CC73" s="296"/>
      <c r="CD73" s="294"/>
      <c r="CE73" s="295"/>
      <c r="CF73" s="295"/>
      <c r="CG73" s="295"/>
      <c r="CH73" s="295"/>
      <c r="CI73" s="296"/>
    </row>
    <row r="74" spans="1:87" ht="18" customHeight="1" x14ac:dyDescent="0.25">
      <c r="A74" s="75"/>
      <c r="B74" s="327"/>
      <c r="C74" s="328"/>
      <c r="D74" s="328"/>
      <c r="E74" s="328"/>
      <c r="F74" s="328"/>
      <c r="G74" s="328"/>
      <c r="H74" s="328"/>
      <c r="I74" s="328"/>
      <c r="J74" s="328"/>
      <c r="K74" s="328"/>
      <c r="L74" s="328"/>
      <c r="M74" s="328"/>
      <c r="N74" s="328"/>
      <c r="O74" s="328"/>
      <c r="P74" s="328"/>
      <c r="Q74" s="328"/>
      <c r="R74" s="328"/>
      <c r="S74" s="328"/>
      <c r="T74" s="328"/>
      <c r="U74" s="328"/>
      <c r="V74" s="328"/>
      <c r="W74" s="328"/>
      <c r="X74" s="328"/>
      <c r="Y74" s="329"/>
      <c r="Z74" s="336"/>
      <c r="AA74" s="337"/>
      <c r="AB74" s="337"/>
      <c r="AC74" s="337"/>
      <c r="AD74" s="338"/>
      <c r="AE74" s="336"/>
      <c r="AF74" s="337"/>
      <c r="AG74" s="337"/>
      <c r="AH74" s="337"/>
      <c r="AI74" s="337"/>
      <c r="AJ74" s="337"/>
      <c r="AK74" s="300" t="s">
        <v>530</v>
      </c>
      <c r="AL74" s="301"/>
      <c r="AM74" s="301"/>
      <c r="AN74" s="301"/>
      <c r="AO74" s="301"/>
      <c r="AP74" s="301"/>
      <c r="AQ74" s="301"/>
      <c r="AR74" s="301"/>
      <c r="AS74" s="301"/>
      <c r="AT74" s="301"/>
      <c r="AU74" s="301"/>
      <c r="AV74" s="301"/>
      <c r="AW74" s="301"/>
      <c r="AX74" s="302"/>
      <c r="AY74" s="407">
        <v>0.25</v>
      </c>
      <c r="AZ74" s="304"/>
      <c r="BA74" s="304"/>
      <c r="BB74" s="408"/>
      <c r="BC74" s="306">
        <f t="shared" si="4"/>
        <v>0.25</v>
      </c>
      <c r="BD74" s="307"/>
      <c r="BE74" s="307"/>
      <c r="BF74" s="308"/>
      <c r="BG74" s="309">
        <v>22629</v>
      </c>
      <c r="BH74" s="310"/>
      <c r="BI74" s="310"/>
      <c r="BJ74" s="311"/>
      <c r="BK74" s="312">
        <f t="shared" si="5"/>
        <v>5657.25</v>
      </c>
      <c r="BL74" s="313"/>
      <c r="BM74" s="313"/>
      <c r="BN74" s="313"/>
      <c r="BO74" s="313"/>
      <c r="BP74" s="314"/>
      <c r="BQ74" s="294"/>
      <c r="BR74" s="295"/>
      <c r="BS74" s="295"/>
      <c r="BT74" s="295"/>
      <c r="BU74" s="295"/>
      <c r="BV74" s="295"/>
      <c r="BW74" s="296"/>
      <c r="BX74" s="294"/>
      <c r="BY74" s="295"/>
      <c r="BZ74" s="295"/>
      <c r="CA74" s="295"/>
      <c r="CB74" s="295"/>
      <c r="CC74" s="296"/>
      <c r="CD74" s="294"/>
      <c r="CE74" s="295"/>
      <c r="CF74" s="295"/>
      <c r="CG74" s="295"/>
      <c r="CH74" s="295"/>
      <c r="CI74" s="296"/>
    </row>
    <row r="75" spans="1:87" ht="18" customHeight="1" x14ac:dyDescent="0.25">
      <c r="A75" s="75"/>
      <c r="B75" s="327"/>
      <c r="C75" s="328"/>
      <c r="D75" s="328"/>
      <c r="E75" s="328"/>
      <c r="F75" s="328"/>
      <c r="G75" s="328"/>
      <c r="H75" s="328"/>
      <c r="I75" s="328"/>
      <c r="J75" s="328"/>
      <c r="K75" s="328"/>
      <c r="L75" s="328"/>
      <c r="M75" s="328"/>
      <c r="N75" s="328"/>
      <c r="O75" s="328"/>
      <c r="P75" s="328"/>
      <c r="Q75" s="328"/>
      <c r="R75" s="328"/>
      <c r="S75" s="328"/>
      <c r="T75" s="328"/>
      <c r="U75" s="328"/>
      <c r="V75" s="328"/>
      <c r="W75" s="328"/>
      <c r="X75" s="328"/>
      <c r="Y75" s="329"/>
      <c r="Z75" s="336"/>
      <c r="AA75" s="337"/>
      <c r="AB75" s="337"/>
      <c r="AC75" s="337"/>
      <c r="AD75" s="338"/>
      <c r="AE75" s="336"/>
      <c r="AF75" s="337"/>
      <c r="AG75" s="337"/>
      <c r="AH75" s="337"/>
      <c r="AI75" s="337"/>
      <c r="AJ75" s="337"/>
      <c r="AK75" s="300" t="s">
        <v>18</v>
      </c>
      <c r="AL75" s="301"/>
      <c r="AM75" s="301"/>
      <c r="AN75" s="301"/>
      <c r="AO75" s="301"/>
      <c r="AP75" s="301"/>
      <c r="AQ75" s="301"/>
      <c r="AR75" s="301"/>
      <c r="AS75" s="301"/>
      <c r="AT75" s="301"/>
      <c r="AU75" s="301"/>
      <c r="AV75" s="301"/>
      <c r="AW75" s="301"/>
      <c r="AX75" s="302"/>
      <c r="AY75" s="407">
        <v>0.25</v>
      </c>
      <c r="AZ75" s="304"/>
      <c r="BA75" s="304"/>
      <c r="BB75" s="408"/>
      <c r="BC75" s="306">
        <f t="shared" si="4"/>
        <v>0.25</v>
      </c>
      <c r="BD75" s="307"/>
      <c r="BE75" s="307"/>
      <c r="BF75" s="308"/>
      <c r="BG75" s="309">
        <v>28961</v>
      </c>
      <c r="BH75" s="310"/>
      <c r="BI75" s="310"/>
      <c r="BJ75" s="311"/>
      <c r="BK75" s="312">
        <f t="shared" si="5"/>
        <v>7240.25</v>
      </c>
      <c r="BL75" s="313"/>
      <c r="BM75" s="313"/>
      <c r="BN75" s="313"/>
      <c r="BO75" s="313"/>
      <c r="BP75" s="314"/>
      <c r="BQ75" s="294"/>
      <c r="BR75" s="295"/>
      <c r="BS75" s="295"/>
      <c r="BT75" s="295"/>
      <c r="BU75" s="295"/>
      <c r="BV75" s="295"/>
      <c r="BW75" s="296"/>
      <c r="BX75" s="294"/>
      <c r="BY75" s="295"/>
      <c r="BZ75" s="295"/>
      <c r="CA75" s="295"/>
      <c r="CB75" s="295"/>
      <c r="CC75" s="296"/>
      <c r="CD75" s="294"/>
      <c r="CE75" s="295"/>
      <c r="CF75" s="295"/>
      <c r="CG75" s="295"/>
      <c r="CH75" s="295"/>
      <c r="CI75" s="296"/>
    </row>
    <row r="76" spans="1:87" ht="18" customHeight="1" thickBot="1" x14ac:dyDescent="0.3">
      <c r="A76" s="75"/>
      <c r="B76" s="327"/>
      <c r="C76" s="328"/>
      <c r="D76" s="328"/>
      <c r="E76" s="328"/>
      <c r="F76" s="328"/>
      <c r="G76" s="328"/>
      <c r="H76" s="328"/>
      <c r="I76" s="328"/>
      <c r="J76" s="328"/>
      <c r="K76" s="328"/>
      <c r="L76" s="328"/>
      <c r="M76" s="328"/>
      <c r="N76" s="328"/>
      <c r="O76" s="328"/>
      <c r="P76" s="328"/>
      <c r="Q76" s="328"/>
      <c r="R76" s="328"/>
      <c r="S76" s="328"/>
      <c r="T76" s="328"/>
      <c r="U76" s="328"/>
      <c r="V76" s="328"/>
      <c r="W76" s="328"/>
      <c r="X76" s="328"/>
      <c r="Y76" s="329"/>
      <c r="Z76" s="336"/>
      <c r="AA76" s="337"/>
      <c r="AB76" s="337"/>
      <c r="AC76" s="337"/>
      <c r="AD76" s="338"/>
      <c r="AE76" s="336"/>
      <c r="AF76" s="337"/>
      <c r="AG76" s="337"/>
      <c r="AH76" s="337"/>
      <c r="AI76" s="337"/>
      <c r="AJ76" s="337"/>
      <c r="AK76" s="392" t="s">
        <v>37</v>
      </c>
      <c r="AL76" s="393"/>
      <c r="AM76" s="393"/>
      <c r="AN76" s="393"/>
      <c r="AO76" s="393"/>
      <c r="AP76" s="393"/>
      <c r="AQ76" s="393"/>
      <c r="AR76" s="393"/>
      <c r="AS76" s="393"/>
      <c r="AT76" s="393"/>
      <c r="AU76" s="393"/>
      <c r="AV76" s="393"/>
      <c r="AW76" s="393"/>
      <c r="AX76" s="394"/>
      <c r="AY76" s="407">
        <v>0.25</v>
      </c>
      <c r="AZ76" s="304"/>
      <c r="BA76" s="304"/>
      <c r="BB76" s="408"/>
      <c r="BC76" s="306">
        <f t="shared" si="4"/>
        <v>0.25</v>
      </c>
      <c r="BD76" s="307"/>
      <c r="BE76" s="307"/>
      <c r="BF76" s="308"/>
      <c r="BG76" s="309">
        <v>11840</v>
      </c>
      <c r="BH76" s="310"/>
      <c r="BI76" s="310"/>
      <c r="BJ76" s="311"/>
      <c r="BK76" s="312">
        <f t="shared" si="5"/>
        <v>2960</v>
      </c>
      <c r="BL76" s="313"/>
      <c r="BM76" s="313"/>
      <c r="BN76" s="313"/>
      <c r="BO76" s="313"/>
      <c r="BP76" s="314"/>
      <c r="BQ76" s="294"/>
      <c r="BR76" s="295"/>
      <c r="BS76" s="295"/>
      <c r="BT76" s="295"/>
      <c r="BU76" s="295"/>
      <c r="BV76" s="295"/>
      <c r="BW76" s="296"/>
      <c r="BX76" s="294"/>
      <c r="BY76" s="295"/>
      <c r="BZ76" s="295"/>
      <c r="CA76" s="295"/>
      <c r="CB76" s="295"/>
      <c r="CC76" s="296"/>
      <c r="CD76" s="294"/>
      <c r="CE76" s="295"/>
      <c r="CF76" s="295"/>
      <c r="CG76" s="295"/>
      <c r="CH76" s="295"/>
      <c r="CI76" s="296"/>
    </row>
    <row r="77" spans="1:87" ht="18" customHeight="1" thickBot="1" x14ac:dyDescent="0.3">
      <c r="A77" s="75"/>
      <c r="B77" s="377"/>
      <c r="C77" s="378"/>
      <c r="D77" s="378"/>
      <c r="E77" s="378"/>
      <c r="F77" s="378"/>
      <c r="G77" s="378"/>
      <c r="H77" s="378"/>
      <c r="I77" s="378"/>
      <c r="J77" s="378"/>
      <c r="K77" s="378"/>
      <c r="L77" s="378"/>
      <c r="M77" s="378"/>
      <c r="N77" s="378"/>
      <c r="O77" s="378"/>
      <c r="P77" s="378"/>
      <c r="Q77" s="378"/>
      <c r="R77" s="378"/>
      <c r="S77" s="378"/>
      <c r="T77" s="378"/>
      <c r="U77" s="378"/>
      <c r="V77" s="378"/>
      <c r="W77" s="378"/>
      <c r="X77" s="378"/>
      <c r="Y77" s="378"/>
      <c r="Z77" s="378"/>
      <c r="AA77" s="378"/>
      <c r="AB77" s="378"/>
      <c r="AC77" s="378"/>
      <c r="AD77" s="378"/>
      <c r="AE77" s="378"/>
      <c r="AF77" s="378"/>
      <c r="AG77" s="378"/>
      <c r="AH77" s="378"/>
      <c r="AI77" s="378"/>
      <c r="AJ77" s="379"/>
      <c r="AK77" s="380" t="s">
        <v>3</v>
      </c>
      <c r="AL77" s="381"/>
      <c r="AM77" s="381"/>
      <c r="AN77" s="381"/>
      <c r="AO77" s="381"/>
      <c r="AP77" s="381"/>
      <c r="AQ77" s="381"/>
      <c r="AR77" s="381"/>
      <c r="AS77" s="381"/>
      <c r="AT77" s="381"/>
      <c r="AU77" s="381"/>
      <c r="AV77" s="381"/>
      <c r="AW77" s="381"/>
      <c r="AX77" s="381"/>
      <c r="AY77" s="382"/>
      <c r="AZ77" s="382"/>
      <c r="BA77" s="382"/>
      <c r="BB77" s="382"/>
      <c r="BC77" s="382"/>
      <c r="BD77" s="382"/>
      <c r="BE77" s="382"/>
      <c r="BF77" s="382"/>
      <c r="BG77" s="382"/>
      <c r="BH77" s="382"/>
      <c r="BI77" s="382"/>
      <c r="BJ77" s="383"/>
      <c r="BK77" s="384">
        <f>SUM(BK66:BK76)</f>
        <v>62246.5</v>
      </c>
      <c r="BL77" s="385"/>
      <c r="BM77" s="385"/>
      <c r="BN77" s="385"/>
      <c r="BO77" s="385"/>
      <c r="BP77" s="386"/>
      <c r="BQ77" s="387" t="s">
        <v>100</v>
      </c>
      <c r="BR77" s="388"/>
      <c r="BS77" s="388"/>
      <c r="BT77" s="388"/>
      <c r="BU77" s="388"/>
      <c r="BV77" s="388"/>
      <c r="BW77" s="388"/>
      <c r="BX77" s="388"/>
      <c r="BY77" s="388"/>
      <c r="BZ77" s="388"/>
      <c r="CA77" s="388"/>
      <c r="CB77" s="388"/>
      <c r="CC77" s="389"/>
      <c r="CD77" s="390">
        <f>+CD66*AE66</f>
        <v>74407.647058823524</v>
      </c>
      <c r="CE77" s="390"/>
      <c r="CF77" s="390"/>
      <c r="CG77" s="390"/>
      <c r="CH77" s="390"/>
      <c r="CI77" s="391"/>
    </row>
    <row r="78" spans="1:87" ht="18" customHeight="1" thickBot="1" x14ac:dyDescent="0.3">
      <c r="A78" s="75"/>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BG78" s="78"/>
      <c r="BH78" s="78"/>
      <c r="BI78" s="78"/>
      <c r="BJ78" s="78"/>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row>
    <row r="79" spans="1:87" ht="18" customHeight="1" x14ac:dyDescent="0.25">
      <c r="A79" s="75"/>
      <c r="B79" s="348" t="s">
        <v>0</v>
      </c>
      <c r="C79" s="349"/>
      <c r="D79" s="349"/>
      <c r="E79" s="349"/>
      <c r="F79" s="349"/>
      <c r="G79" s="349"/>
      <c r="H79" s="349"/>
      <c r="I79" s="349"/>
      <c r="J79" s="349"/>
      <c r="K79" s="349"/>
      <c r="L79" s="349"/>
      <c r="M79" s="349"/>
      <c r="N79" s="349"/>
      <c r="O79" s="349"/>
      <c r="P79" s="349"/>
      <c r="Q79" s="349"/>
      <c r="R79" s="349"/>
      <c r="S79" s="349"/>
      <c r="T79" s="349"/>
      <c r="U79" s="349"/>
      <c r="V79" s="349"/>
      <c r="W79" s="349"/>
      <c r="X79" s="349"/>
      <c r="Y79" s="350"/>
      <c r="Z79" s="348" t="s">
        <v>80</v>
      </c>
      <c r="AA79" s="349"/>
      <c r="AB79" s="349"/>
      <c r="AC79" s="349"/>
      <c r="AD79" s="350"/>
      <c r="AE79" s="357" t="s">
        <v>79</v>
      </c>
      <c r="AF79" s="358"/>
      <c r="AG79" s="358"/>
      <c r="AH79" s="358"/>
      <c r="AI79" s="358"/>
      <c r="AJ79" s="359"/>
      <c r="AK79" s="357" t="s">
        <v>81</v>
      </c>
      <c r="AL79" s="358"/>
      <c r="AM79" s="358"/>
      <c r="AN79" s="358"/>
      <c r="AO79" s="358"/>
      <c r="AP79" s="358"/>
      <c r="AQ79" s="358"/>
      <c r="AR79" s="358"/>
      <c r="AS79" s="358"/>
      <c r="AT79" s="358"/>
      <c r="AU79" s="358"/>
      <c r="AV79" s="358"/>
      <c r="AW79" s="358"/>
      <c r="AX79" s="359"/>
      <c r="AY79" s="357" t="s">
        <v>1</v>
      </c>
      <c r="AZ79" s="358"/>
      <c r="BA79" s="358"/>
      <c r="BB79" s="359"/>
      <c r="BC79" s="348" t="s">
        <v>104</v>
      </c>
      <c r="BD79" s="349"/>
      <c r="BE79" s="349"/>
      <c r="BF79" s="350"/>
      <c r="BG79" s="366" t="s">
        <v>82</v>
      </c>
      <c r="BH79" s="367"/>
      <c r="BI79" s="367"/>
      <c r="BJ79" s="368"/>
      <c r="BK79" s="315" t="s">
        <v>99</v>
      </c>
      <c r="BL79" s="316"/>
      <c r="BM79" s="316"/>
      <c r="BN79" s="316"/>
      <c r="BO79" s="316"/>
      <c r="BP79" s="317"/>
      <c r="BQ79" s="315" t="s">
        <v>83</v>
      </c>
      <c r="BR79" s="316"/>
      <c r="BS79" s="316"/>
      <c r="BT79" s="316"/>
      <c r="BU79" s="316"/>
      <c r="BV79" s="316"/>
      <c r="BW79" s="317"/>
      <c r="BX79" s="315" t="s">
        <v>84</v>
      </c>
      <c r="BY79" s="316"/>
      <c r="BZ79" s="316"/>
      <c r="CA79" s="316"/>
      <c r="CB79" s="316"/>
      <c r="CC79" s="317"/>
      <c r="CD79" s="315" t="s">
        <v>85</v>
      </c>
      <c r="CE79" s="316"/>
      <c r="CF79" s="316"/>
      <c r="CG79" s="316"/>
      <c r="CH79" s="316"/>
      <c r="CI79" s="317"/>
    </row>
    <row r="80" spans="1:87" ht="18" customHeight="1" x14ac:dyDescent="0.25">
      <c r="A80" s="75"/>
      <c r="B80" s="351"/>
      <c r="C80" s="352"/>
      <c r="D80" s="352"/>
      <c r="E80" s="352"/>
      <c r="F80" s="352"/>
      <c r="G80" s="352"/>
      <c r="H80" s="352"/>
      <c r="I80" s="352"/>
      <c r="J80" s="352"/>
      <c r="K80" s="352"/>
      <c r="L80" s="352"/>
      <c r="M80" s="352"/>
      <c r="N80" s="352"/>
      <c r="O80" s="352"/>
      <c r="P80" s="352"/>
      <c r="Q80" s="352"/>
      <c r="R80" s="352"/>
      <c r="S80" s="352"/>
      <c r="T80" s="352"/>
      <c r="U80" s="352"/>
      <c r="V80" s="352"/>
      <c r="W80" s="352"/>
      <c r="X80" s="352"/>
      <c r="Y80" s="353"/>
      <c r="Z80" s="351"/>
      <c r="AA80" s="352"/>
      <c r="AB80" s="352"/>
      <c r="AC80" s="352"/>
      <c r="AD80" s="353"/>
      <c r="AE80" s="360"/>
      <c r="AF80" s="361"/>
      <c r="AG80" s="361"/>
      <c r="AH80" s="361"/>
      <c r="AI80" s="361"/>
      <c r="AJ80" s="362"/>
      <c r="AK80" s="360"/>
      <c r="AL80" s="361"/>
      <c r="AM80" s="361"/>
      <c r="AN80" s="361"/>
      <c r="AO80" s="361"/>
      <c r="AP80" s="361"/>
      <c r="AQ80" s="361"/>
      <c r="AR80" s="361"/>
      <c r="AS80" s="361"/>
      <c r="AT80" s="361"/>
      <c r="AU80" s="361"/>
      <c r="AV80" s="361"/>
      <c r="AW80" s="361"/>
      <c r="AX80" s="362"/>
      <c r="AY80" s="360"/>
      <c r="AZ80" s="361"/>
      <c r="BA80" s="361"/>
      <c r="BB80" s="362"/>
      <c r="BC80" s="351"/>
      <c r="BD80" s="352"/>
      <c r="BE80" s="352"/>
      <c r="BF80" s="353"/>
      <c r="BG80" s="369"/>
      <c r="BH80" s="370"/>
      <c r="BI80" s="370"/>
      <c r="BJ80" s="371"/>
      <c r="BK80" s="318"/>
      <c r="BL80" s="319"/>
      <c r="BM80" s="319"/>
      <c r="BN80" s="319"/>
      <c r="BO80" s="319"/>
      <c r="BP80" s="320"/>
      <c r="BQ80" s="318"/>
      <c r="BR80" s="319"/>
      <c r="BS80" s="319"/>
      <c r="BT80" s="319"/>
      <c r="BU80" s="319"/>
      <c r="BV80" s="319"/>
      <c r="BW80" s="320"/>
      <c r="BX80" s="318"/>
      <c r="BY80" s="319"/>
      <c r="BZ80" s="319"/>
      <c r="CA80" s="319"/>
      <c r="CB80" s="319"/>
      <c r="CC80" s="320"/>
      <c r="CD80" s="318"/>
      <c r="CE80" s="319"/>
      <c r="CF80" s="319"/>
      <c r="CG80" s="319"/>
      <c r="CH80" s="319"/>
      <c r="CI80" s="320"/>
    </row>
    <row r="81" spans="1:87" ht="18" customHeight="1" thickBot="1" x14ac:dyDescent="0.3">
      <c r="A81" s="75"/>
      <c r="B81" s="354"/>
      <c r="C81" s="355"/>
      <c r="D81" s="355"/>
      <c r="E81" s="355"/>
      <c r="F81" s="355"/>
      <c r="G81" s="355"/>
      <c r="H81" s="355"/>
      <c r="I81" s="355"/>
      <c r="J81" s="355"/>
      <c r="K81" s="355"/>
      <c r="L81" s="355"/>
      <c r="M81" s="355"/>
      <c r="N81" s="355"/>
      <c r="O81" s="355"/>
      <c r="P81" s="355"/>
      <c r="Q81" s="355"/>
      <c r="R81" s="355"/>
      <c r="S81" s="355"/>
      <c r="T81" s="355"/>
      <c r="U81" s="355"/>
      <c r="V81" s="355"/>
      <c r="W81" s="355"/>
      <c r="X81" s="355"/>
      <c r="Y81" s="356"/>
      <c r="Z81" s="354"/>
      <c r="AA81" s="355"/>
      <c r="AB81" s="355"/>
      <c r="AC81" s="355"/>
      <c r="AD81" s="356"/>
      <c r="AE81" s="363"/>
      <c r="AF81" s="364"/>
      <c r="AG81" s="364"/>
      <c r="AH81" s="364"/>
      <c r="AI81" s="364"/>
      <c r="AJ81" s="365"/>
      <c r="AK81" s="360"/>
      <c r="AL81" s="361"/>
      <c r="AM81" s="361"/>
      <c r="AN81" s="361"/>
      <c r="AO81" s="361"/>
      <c r="AP81" s="361"/>
      <c r="AQ81" s="361"/>
      <c r="AR81" s="361"/>
      <c r="AS81" s="361"/>
      <c r="AT81" s="361"/>
      <c r="AU81" s="361"/>
      <c r="AV81" s="361"/>
      <c r="AW81" s="361"/>
      <c r="AX81" s="362"/>
      <c r="AY81" s="360"/>
      <c r="AZ81" s="361"/>
      <c r="BA81" s="361"/>
      <c r="BB81" s="362"/>
      <c r="BC81" s="351"/>
      <c r="BD81" s="352"/>
      <c r="BE81" s="352"/>
      <c r="BF81" s="353"/>
      <c r="BG81" s="369"/>
      <c r="BH81" s="370"/>
      <c r="BI81" s="370"/>
      <c r="BJ81" s="371"/>
      <c r="BK81" s="318"/>
      <c r="BL81" s="319"/>
      <c r="BM81" s="319"/>
      <c r="BN81" s="319"/>
      <c r="BO81" s="319"/>
      <c r="BP81" s="320"/>
      <c r="BQ81" s="321"/>
      <c r="BR81" s="322"/>
      <c r="BS81" s="322"/>
      <c r="BT81" s="322"/>
      <c r="BU81" s="322"/>
      <c r="BV81" s="322"/>
      <c r="BW81" s="323"/>
      <c r="BX81" s="321"/>
      <c r="BY81" s="322"/>
      <c r="BZ81" s="322"/>
      <c r="CA81" s="322"/>
      <c r="CB81" s="322"/>
      <c r="CC81" s="323"/>
      <c r="CD81" s="321"/>
      <c r="CE81" s="322"/>
      <c r="CF81" s="322"/>
      <c r="CG81" s="322"/>
      <c r="CH81" s="322"/>
      <c r="CI81" s="323"/>
    </row>
    <row r="82" spans="1:87" ht="18" customHeight="1" x14ac:dyDescent="0.25">
      <c r="A82" s="75"/>
      <c r="B82" s="324" t="s">
        <v>628</v>
      </c>
      <c r="C82" s="325"/>
      <c r="D82" s="325"/>
      <c r="E82" s="325"/>
      <c r="F82" s="325"/>
      <c r="G82" s="325"/>
      <c r="H82" s="325"/>
      <c r="I82" s="325"/>
      <c r="J82" s="325"/>
      <c r="K82" s="325"/>
      <c r="L82" s="325"/>
      <c r="M82" s="325"/>
      <c r="N82" s="325"/>
      <c r="O82" s="325"/>
      <c r="P82" s="325"/>
      <c r="Q82" s="325"/>
      <c r="R82" s="325"/>
      <c r="S82" s="325"/>
      <c r="T82" s="325"/>
      <c r="U82" s="325"/>
      <c r="V82" s="325"/>
      <c r="W82" s="325"/>
      <c r="X82" s="325"/>
      <c r="Y82" s="326"/>
      <c r="Z82" s="333" t="s">
        <v>637</v>
      </c>
      <c r="AA82" s="334"/>
      <c r="AB82" s="334"/>
      <c r="AC82" s="334"/>
      <c r="AD82" s="335"/>
      <c r="AE82" s="333">
        <v>1</v>
      </c>
      <c r="AF82" s="334"/>
      <c r="AG82" s="334"/>
      <c r="AH82" s="334"/>
      <c r="AI82" s="334"/>
      <c r="AJ82" s="334"/>
      <c r="AK82" s="342" t="s">
        <v>41</v>
      </c>
      <c r="AL82" s="343"/>
      <c r="AM82" s="343"/>
      <c r="AN82" s="343"/>
      <c r="AO82" s="343"/>
      <c r="AP82" s="343"/>
      <c r="AQ82" s="343"/>
      <c r="AR82" s="343"/>
      <c r="AS82" s="343"/>
      <c r="AT82" s="343"/>
      <c r="AU82" s="343"/>
      <c r="AV82" s="343"/>
      <c r="AW82" s="343"/>
      <c r="AX82" s="344"/>
      <c r="AY82" s="409">
        <v>0.25</v>
      </c>
      <c r="AZ82" s="346"/>
      <c r="BA82" s="346"/>
      <c r="BB82" s="410"/>
      <c r="BC82" s="345">
        <f>+$AE$82*AY82</f>
        <v>0.25</v>
      </c>
      <c r="BD82" s="346"/>
      <c r="BE82" s="346"/>
      <c r="BF82" s="347"/>
      <c r="BG82" s="285">
        <v>22629</v>
      </c>
      <c r="BH82" s="286"/>
      <c r="BI82" s="286"/>
      <c r="BJ82" s="287"/>
      <c r="BK82" s="288">
        <f>+AY82*BG82</f>
        <v>5657.25</v>
      </c>
      <c r="BL82" s="289"/>
      <c r="BM82" s="289"/>
      <c r="BN82" s="289"/>
      <c r="BO82" s="289"/>
      <c r="BP82" s="290"/>
      <c r="BQ82" s="291">
        <v>1000</v>
      </c>
      <c r="BR82" s="292"/>
      <c r="BS82" s="292"/>
      <c r="BT82" s="292"/>
      <c r="BU82" s="292"/>
      <c r="BV82" s="292"/>
      <c r="BW82" s="293"/>
      <c r="BX82" s="291">
        <f>+(((BK93+BQ82)*15)/85)</f>
        <v>11161.14705882353</v>
      </c>
      <c r="BY82" s="292"/>
      <c r="BZ82" s="292"/>
      <c r="CA82" s="292"/>
      <c r="CB82" s="292"/>
      <c r="CC82" s="293"/>
      <c r="CD82" s="291">
        <f>+BK93+BQ82+BX82</f>
        <v>74407.647058823524</v>
      </c>
      <c r="CE82" s="292"/>
      <c r="CF82" s="292"/>
      <c r="CG82" s="292"/>
      <c r="CH82" s="292"/>
      <c r="CI82" s="293"/>
    </row>
    <row r="83" spans="1:87" ht="18" customHeight="1" x14ac:dyDescent="0.25">
      <c r="A83" s="75"/>
      <c r="B83" s="327"/>
      <c r="C83" s="328"/>
      <c r="D83" s="328"/>
      <c r="E83" s="328"/>
      <c r="F83" s="328"/>
      <c r="G83" s="328"/>
      <c r="H83" s="328"/>
      <c r="I83" s="328"/>
      <c r="J83" s="328"/>
      <c r="K83" s="328"/>
      <c r="L83" s="328"/>
      <c r="M83" s="328"/>
      <c r="N83" s="328"/>
      <c r="O83" s="328"/>
      <c r="P83" s="328"/>
      <c r="Q83" s="328"/>
      <c r="R83" s="328"/>
      <c r="S83" s="328"/>
      <c r="T83" s="328"/>
      <c r="U83" s="328"/>
      <c r="V83" s="328"/>
      <c r="W83" s="328"/>
      <c r="X83" s="328"/>
      <c r="Y83" s="329"/>
      <c r="Z83" s="336"/>
      <c r="AA83" s="337"/>
      <c r="AB83" s="337"/>
      <c r="AC83" s="337"/>
      <c r="AD83" s="338"/>
      <c r="AE83" s="336"/>
      <c r="AF83" s="337"/>
      <c r="AG83" s="337"/>
      <c r="AH83" s="337"/>
      <c r="AI83" s="337"/>
      <c r="AJ83" s="337"/>
      <c r="AK83" s="300" t="s">
        <v>23</v>
      </c>
      <c r="AL83" s="301"/>
      <c r="AM83" s="301"/>
      <c r="AN83" s="301"/>
      <c r="AO83" s="301"/>
      <c r="AP83" s="301"/>
      <c r="AQ83" s="301"/>
      <c r="AR83" s="301"/>
      <c r="AS83" s="301"/>
      <c r="AT83" s="301"/>
      <c r="AU83" s="301"/>
      <c r="AV83" s="301"/>
      <c r="AW83" s="301"/>
      <c r="AX83" s="302"/>
      <c r="AY83" s="407">
        <v>0.25</v>
      </c>
      <c r="AZ83" s="304"/>
      <c r="BA83" s="304"/>
      <c r="BB83" s="408"/>
      <c r="BC83" s="306">
        <f t="shared" ref="BC83:BC92" si="6">+$AE$82*AY83</f>
        <v>0.25</v>
      </c>
      <c r="BD83" s="307"/>
      <c r="BE83" s="307"/>
      <c r="BF83" s="308"/>
      <c r="BG83" s="309">
        <v>7925</v>
      </c>
      <c r="BH83" s="310"/>
      <c r="BI83" s="310"/>
      <c r="BJ83" s="311"/>
      <c r="BK83" s="312">
        <f t="shared" ref="BK83:BK92" si="7">+AY83*BG83</f>
        <v>1981.25</v>
      </c>
      <c r="BL83" s="313"/>
      <c r="BM83" s="313"/>
      <c r="BN83" s="313"/>
      <c r="BO83" s="313"/>
      <c r="BP83" s="314"/>
      <c r="BQ83" s="294"/>
      <c r="BR83" s="295"/>
      <c r="BS83" s="295"/>
      <c r="BT83" s="295"/>
      <c r="BU83" s="295"/>
      <c r="BV83" s="295"/>
      <c r="BW83" s="296"/>
      <c r="BX83" s="294"/>
      <c r="BY83" s="295"/>
      <c r="BZ83" s="295"/>
      <c r="CA83" s="295"/>
      <c r="CB83" s="295"/>
      <c r="CC83" s="296"/>
      <c r="CD83" s="294"/>
      <c r="CE83" s="295"/>
      <c r="CF83" s="295"/>
      <c r="CG83" s="295"/>
      <c r="CH83" s="295"/>
      <c r="CI83" s="296"/>
    </row>
    <row r="84" spans="1:87" ht="18" customHeight="1" x14ac:dyDescent="0.25">
      <c r="A84" s="75"/>
      <c r="B84" s="327"/>
      <c r="C84" s="328"/>
      <c r="D84" s="328"/>
      <c r="E84" s="328"/>
      <c r="F84" s="328"/>
      <c r="G84" s="328"/>
      <c r="H84" s="328"/>
      <c r="I84" s="328"/>
      <c r="J84" s="328"/>
      <c r="K84" s="328"/>
      <c r="L84" s="328"/>
      <c r="M84" s="328"/>
      <c r="N84" s="328"/>
      <c r="O84" s="328"/>
      <c r="P84" s="328"/>
      <c r="Q84" s="328"/>
      <c r="R84" s="328"/>
      <c r="S84" s="328"/>
      <c r="T84" s="328"/>
      <c r="U84" s="328"/>
      <c r="V84" s="328"/>
      <c r="W84" s="328"/>
      <c r="X84" s="328"/>
      <c r="Y84" s="329"/>
      <c r="Z84" s="336"/>
      <c r="AA84" s="337"/>
      <c r="AB84" s="337"/>
      <c r="AC84" s="337"/>
      <c r="AD84" s="338"/>
      <c r="AE84" s="336"/>
      <c r="AF84" s="337"/>
      <c r="AG84" s="337"/>
      <c r="AH84" s="337"/>
      <c r="AI84" s="337"/>
      <c r="AJ84" s="337"/>
      <c r="AK84" s="300" t="s">
        <v>527</v>
      </c>
      <c r="AL84" s="301"/>
      <c r="AM84" s="301"/>
      <c r="AN84" s="301"/>
      <c r="AO84" s="301"/>
      <c r="AP84" s="301"/>
      <c r="AQ84" s="301"/>
      <c r="AR84" s="301"/>
      <c r="AS84" s="301"/>
      <c r="AT84" s="301"/>
      <c r="AU84" s="301"/>
      <c r="AV84" s="301"/>
      <c r="AW84" s="301"/>
      <c r="AX84" s="302"/>
      <c r="AY84" s="407">
        <v>0.5</v>
      </c>
      <c r="AZ84" s="304"/>
      <c r="BA84" s="304"/>
      <c r="BB84" s="408"/>
      <c r="BC84" s="306">
        <f t="shared" si="6"/>
        <v>0.5</v>
      </c>
      <c r="BD84" s="307"/>
      <c r="BE84" s="307"/>
      <c r="BF84" s="308"/>
      <c r="BG84" s="309">
        <v>18911</v>
      </c>
      <c r="BH84" s="310"/>
      <c r="BI84" s="310"/>
      <c r="BJ84" s="311"/>
      <c r="BK84" s="312">
        <f t="shared" si="7"/>
        <v>9455.5</v>
      </c>
      <c r="BL84" s="313"/>
      <c r="BM84" s="313"/>
      <c r="BN84" s="313"/>
      <c r="BO84" s="313"/>
      <c r="BP84" s="314"/>
      <c r="BQ84" s="294"/>
      <c r="BR84" s="295"/>
      <c r="BS84" s="295"/>
      <c r="BT84" s="295"/>
      <c r="BU84" s="295"/>
      <c r="BV84" s="295"/>
      <c r="BW84" s="296"/>
      <c r="BX84" s="294"/>
      <c r="BY84" s="295"/>
      <c r="BZ84" s="295"/>
      <c r="CA84" s="295"/>
      <c r="CB84" s="295"/>
      <c r="CC84" s="296"/>
      <c r="CD84" s="294"/>
      <c r="CE84" s="295"/>
      <c r="CF84" s="295"/>
      <c r="CG84" s="295"/>
      <c r="CH84" s="295"/>
      <c r="CI84" s="296"/>
    </row>
    <row r="85" spans="1:87" ht="18" customHeight="1" x14ac:dyDescent="0.25">
      <c r="A85" s="75"/>
      <c r="B85" s="327"/>
      <c r="C85" s="328"/>
      <c r="D85" s="328"/>
      <c r="E85" s="328"/>
      <c r="F85" s="328"/>
      <c r="G85" s="328"/>
      <c r="H85" s="328"/>
      <c r="I85" s="328"/>
      <c r="J85" s="328"/>
      <c r="K85" s="328"/>
      <c r="L85" s="328"/>
      <c r="M85" s="328"/>
      <c r="N85" s="328"/>
      <c r="O85" s="328"/>
      <c r="P85" s="328"/>
      <c r="Q85" s="328"/>
      <c r="R85" s="328"/>
      <c r="S85" s="328"/>
      <c r="T85" s="328"/>
      <c r="U85" s="328"/>
      <c r="V85" s="328"/>
      <c r="W85" s="328"/>
      <c r="X85" s="328"/>
      <c r="Y85" s="329"/>
      <c r="Z85" s="336"/>
      <c r="AA85" s="337"/>
      <c r="AB85" s="337"/>
      <c r="AC85" s="337"/>
      <c r="AD85" s="338"/>
      <c r="AE85" s="336"/>
      <c r="AF85" s="337"/>
      <c r="AG85" s="337"/>
      <c r="AH85" s="337"/>
      <c r="AI85" s="337"/>
      <c r="AJ85" s="337"/>
      <c r="AK85" s="300" t="s">
        <v>13</v>
      </c>
      <c r="AL85" s="301"/>
      <c r="AM85" s="301"/>
      <c r="AN85" s="301"/>
      <c r="AO85" s="301"/>
      <c r="AP85" s="301"/>
      <c r="AQ85" s="301"/>
      <c r="AR85" s="301"/>
      <c r="AS85" s="301"/>
      <c r="AT85" s="301"/>
      <c r="AU85" s="301"/>
      <c r="AV85" s="301"/>
      <c r="AW85" s="301"/>
      <c r="AX85" s="302"/>
      <c r="AY85" s="407">
        <v>0.25</v>
      </c>
      <c r="AZ85" s="304"/>
      <c r="BA85" s="304"/>
      <c r="BB85" s="408"/>
      <c r="BC85" s="306">
        <f t="shared" si="6"/>
        <v>0.25</v>
      </c>
      <c r="BD85" s="307"/>
      <c r="BE85" s="307"/>
      <c r="BF85" s="308"/>
      <c r="BG85" s="309">
        <v>40826</v>
      </c>
      <c r="BH85" s="310"/>
      <c r="BI85" s="310"/>
      <c r="BJ85" s="311"/>
      <c r="BK85" s="312">
        <f t="shared" si="7"/>
        <v>10206.5</v>
      </c>
      <c r="BL85" s="313"/>
      <c r="BM85" s="313"/>
      <c r="BN85" s="313"/>
      <c r="BO85" s="313"/>
      <c r="BP85" s="314"/>
      <c r="BQ85" s="294"/>
      <c r="BR85" s="295"/>
      <c r="BS85" s="295"/>
      <c r="BT85" s="295"/>
      <c r="BU85" s="295"/>
      <c r="BV85" s="295"/>
      <c r="BW85" s="296"/>
      <c r="BX85" s="294"/>
      <c r="BY85" s="295"/>
      <c r="BZ85" s="295"/>
      <c r="CA85" s="295"/>
      <c r="CB85" s="295"/>
      <c r="CC85" s="296"/>
      <c r="CD85" s="294"/>
      <c r="CE85" s="295"/>
      <c r="CF85" s="295"/>
      <c r="CG85" s="295"/>
      <c r="CH85" s="295"/>
      <c r="CI85" s="296"/>
    </row>
    <row r="86" spans="1:87" ht="18" customHeight="1" x14ac:dyDescent="0.25">
      <c r="A86" s="75"/>
      <c r="B86" s="327"/>
      <c r="C86" s="328"/>
      <c r="D86" s="328"/>
      <c r="E86" s="328"/>
      <c r="F86" s="328"/>
      <c r="G86" s="328"/>
      <c r="H86" s="328"/>
      <c r="I86" s="328"/>
      <c r="J86" s="328"/>
      <c r="K86" s="328"/>
      <c r="L86" s="328"/>
      <c r="M86" s="328"/>
      <c r="N86" s="328"/>
      <c r="O86" s="328"/>
      <c r="P86" s="328"/>
      <c r="Q86" s="328"/>
      <c r="R86" s="328"/>
      <c r="S86" s="328"/>
      <c r="T86" s="328"/>
      <c r="U86" s="328"/>
      <c r="V86" s="328"/>
      <c r="W86" s="328"/>
      <c r="X86" s="328"/>
      <c r="Y86" s="329"/>
      <c r="Z86" s="336"/>
      <c r="AA86" s="337"/>
      <c r="AB86" s="337"/>
      <c r="AC86" s="337"/>
      <c r="AD86" s="338"/>
      <c r="AE86" s="336"/>
      <c r="AF86" s="337"/>
      <c r="AG86" s="337"/>
      <c r="AH86" s="337"/>
      <c r="AI86" s="337"/>
      <c r="AJ86" s="337"/>
      <c r="AK86" s="300" t="s">
        <v>40</v>
      </c>
      <c r="AL86" s="301"/>
      <c r="AM86" s="301"/>
      <c r="AN86" s="301"/>
      <c r="AO86" s="301"/>
      <c r="AP86" s="301"/>
      <c r="AQ86" s="301"/>
      <c r="AR86" s="301"/>
      <c r="AS86" s="301"/>
      <c r="AT86" s="301"/>
      <c r="AU86" s="301"/>
      <c r="AV86" s="301"/>
      <c r="AW86" s="301"/>
      <c r="AX86" s="302"/>
      <c r="AY86" s="407">
        <v>0.25</v>
      </c>
      <c r="AZ86" s="304"/>
      <c r="BA86" s="304"/>
      <c r="BB86" s="408"/>
      <c r="BC86" s="306">
        <f t="shared" si="6"/>
        <v>0.25</v>
      </c>
      <c r="BD86" s="307"/>
      <c r="BE86" s="307"/>
      <c r="BF86" s="308"/>
      <c r="BG86" s="309">
        <v>26988</v>
      </c>
      <c r="BH86" s="310"/>
      <c r="BI86" s="310"/>
      <c r="BJ86" s="311"/>
      <c r="BK86" s="312">
        <f t="shared" si="7"/>
        <v>6747</v>
      </c>
      <c r="BL86" s="313"/>
      <c r="BM86" s="313"/>
      <c r="BN86" s="313"/>
      <c r="BO86" s="313"/>
      <c r="BP86" s="314"/>
      <c r="BQ86" s="294"/>
      <c r="BR86" s="295"/>
      <c r="BS86" s="295"/>
      <c r="BT86" s="295"/>
      <c r="BU86" s="295"/>
      <c r="BV86" s="295"/>
      <c r="BW86" s="296"/>
      <c r="BX86" s="294"/>
      <c r="BY86" s="295"/>
      <c r="BZ86" s="295"/>
      <c r="CA86" s="295"/>
      <c r="CB86" s="295"/>
      <c r="CC86" s="296"/>
      <c r="CD86" s="294"/>
      <c r="CE86" s="295"/>
      <c r="CF86" s="295"/>
      <c r="CG86" s="295"/>
      <c r="CH86" s="295"/>
      <c r="CI86" s="296"/>
    </row>
    <row r="87" spans="1:87" ht="18" customHeight="1" x14ac:dyDescent="0.25">
      <c r="A87" s="75"/>
      <c r="B87" s="327"/>
      <c r="C87" s="328"/>
      <c r="D87" s="328"/>
      <c r="E87" s="328"/>
      <c r="F87" s="328"/>
      <c r="G87" s="328"/>
      <c r="H87" s="328"/>
      <c r="I87" s="328"/>
      <c r="J87" s="328"/>
      <c r="K87" s="328"/>
      <c r="L87" s="328"/>
      <c r="M87" s="328"/>
      <c r="N87" s="328"/>
      <c r="O87" s="328"/>
      <c r="P87" s="328"/>
      <c r="Q87" s="328"/>
      <c r="R87" s="328"/>
      <c r="S87" s="328"/>
      <c r="T87" s="328"/>
      <c r="U87" s="328"/>
      <c r="V87" s="328"/>
      <c r="W87" s="328"/>
      <c r="X87" s="328"/>
      <c r="Y87" s="329"/>
      <c r="Z87" s="336"/>
      <c r="AA87" s="337"/>
      <c r="AB87" s="337"/>
      <c r="AC87" s="337"/>
      <c r="AD87" s="338"/>
      <c r="AE87" s="336"/>
      <c r="AF87" s="337"/>
      <c r="AG87" s="337"/>
      <c r="AH87" s="337"/>
      <c r="AI87" s="337"/>
      <c r="AJ87" s="337"/>
      <c r="AK87" s="300" t="s">
        <v>528</v>
      </c>
      <c r="AL87" s="301"/>
      <c r="AM87" s="301"/>
      <c r="AN87" s="301"/>
      <c r="AO87" s="301"/>
      <c r="AP87" s="301"/>
      <c r="AQ87" s="301"/>
      <c r="AR87" s="301"/>
      <c r="AS87" s="301"/>
      <c r="AT87" s="301"/>
      <c r="AU87" s="301"/>
      <c r="AV87" s="301"/>
      <c r="AW87" s="301"/>
      <c r="AX87" s="302"/>
      <c r="AY87" s="407">
        <v>0.25</v>
      </c>
      <c r="AZ87" s="304"/>
      <c r="BA87" s="304"/>
      <c r="BB87" s="408"/>
      <c r="BC87" s="306">
        <f t="shared" si="6"/>
        <v>0.25</v>
      </c>
      <c r="BD87" s="307"/>
      <c r="BE87" s="307"/>
      <c r="BF87" s="308"/>
      <c r="BG87" s="309">
        <v>22530</v>
      </c>
      <c r="BH87" s="310"/>
      <c r="BI87" s="310"/>
      <c r="BJ87" s="311"/>
      <c r="BK87" s="312">
        <f t="shared" si="7"/>
        <v>5632.5</v>
      </c>
      <c r="BL87" s="313"/>
      <c r="BM87" s="313"/>
      <c r="BN87" s="313"/>
      <c r="BO87" s="313"/>
      <c r="BP87" s="314"/>
      <c r="BQ87" s="294"/>
      <c r="BR87" s="295"/>
      <c r="BS87" s="295"/>
      <c r="BT87" s="295"/>
      <c r="BU87" s="295"/>
      <c r="BV87" s="295"/>
      <c r="BW87" s="296"/>
      <c r="BX87" s="294"/>
      <c r="BY87" s="295"/>
      <c r="BZ87" s="295"/>
      <c r="CA87" s="295"/>
      <c r="CB87" s="295"/>
      <c r="CC87" s="296"/>
      <c r="CD87" s="294"/>
      <c r="CE87" s="295"/>
      <c r="CF87" s="295"/>
      <c r="CG87" s="295"/>
      <c r="CH87" s="295"/>
      <c r="CI87" s="296"/>
    </row>
    <row r="88" spans="1:87" ht="18" customHeight="1" x14ac:dyDescent="0.25">
      <c r="A88" s="75"/>
      <c r="B88" s="327"/>
      <c r="C88" s="328"/>
      <c r="D88" s="328"/>
      <c r="E88" s="328"/>
      <c r="F88" s="328"/>
      <c r="G88" s="328"/>
      <c r="H88" s="328"/>
      <c r="I88" s="328"/>
      <c r="J88" s="328"/>
      <c r="K88" s="328"/>
      <c r="L88" s="328"/>
      <c r="M88" s="328"/>
      <c r="N88" s="328"/>
      <c r="O88" s="328"/>
      <c r="P88" s="328"/>
      <c r="Q88" s="328"/>
      <c r="R88" s="328"/>
      <c r="S88" s="328"/>
      <c r="T88" s="328"/>
      <c r="U88" s="328"/>
      <c r="V88" s="328"/>
      <c r="W88" s="328"/>
      <c r="X88" s="328"/>
      <c r="Y88" s="329"/>
      <c r="Z88" s="336"/>
      <c r="AA88" s="337"/>
      <c r="AB88" s="337"/>
      <c r="AC88" s="337"/>
      <c r="AD88" s="338"/>
      <c r="AE88" s="336"/>
      <c r="AF88" s="337"/>
      <c r="AG88" s="337"/>
      <c r="AH88" s="337"/>
      <c r="AI88" s="337"/>
      <c r="AJ88" s="337"/>
      <c r="AK88" s="300" t="s">
        <v>529</v>
      </c>
      <c r="AL88" s="301"/>
      <c r="AM88" s="301"/>
      <c r="AN88" s="301"/>
      <c r="AO88" s="301"/>
      <c r="AP88" s="301"/>
      <c r="AQ88" s="301"/>
      <c r="AR88" s="301"/>
      <c r="AS88" s="301"/>
      <c r="AT88" s="301"/>
      <c r="AU88" s="301"/>
      <c r="AV88" s="301"/>
      <c r="AW88" s="301"/>
      <c r="AX88" s="302"/>
      <c r="AY88" s="407">
        <v>0.25</v>
      </c>
      <c r="AZ88" s="304"/>
      <c r="BA88" s="304"/>
      <c r="BB88" s="408"/>
      <c r="BC88" s="306">
        <f t="shared" si="6"/>
        <v>0.25</v>
      </c>
      <c r="BD88" s="307"/>
      <c r="BE88" s="307"/>
      <c r="BF88" s="308"/>
      <c r="BG88" s="309">
        <v>18911</v>
      </c>
      <c r="BH88" s="310"/>
      <c r="BI88" s="310"/>
      <c r="BJ88" s="311"/>
      <c r="BK88" s="312">
        <f t="shared" si="7"/>
        <v>4727.75</v>
      </c>
      <c r="BL88" s="313"/>
      <c r="BM88" s="313"/>
      <c r="BN88" s="313"/>
      <c r="BO88" s="313"/>
      <c r="BP88" s="314"/>
      <c r="BQ88" s="294"/>
      <c r="BR88" s="295"/>
      <c r="BS88" s="295"/>
      <c r="BT88" s="295"/>
      <c r="BU88" s="295"/>
      <c r="BV88" s="295"/>
      <c r="BW88" s="296"/>
      <c r="BX88" s="294"/>
      <c r="BY88" s="295"/>
      <c r="BZ88" s="295"/>
      <c r="CA88" s="295"/>
      <c r="CB88" s="295"/>
      <c r="CC88" s="296"/>
      <c r="CD88" s="294"/>
      <c r="CE88" s="295"/>
      <c r="CF88" s="295"/>
      <c r="CG88" s="295"/>
      <c r="CH88" s="295"/>
      <c r="CI88" s="296"/>
    </row>
    <row r="89" spans="1:87" ht="18" customHeight="1" x14ac:dyDescent="0.25">
      <c r="A89" s="75"/>
      <c r="B89" s="327"/>
      <c r="C89" s="328"/>
      <c r="D89" s="328"/>
      <c r="E89" s="328"/>
      <c r="F89" s="328"/>
      <c r="G89" s="328"/>
      <c r="H89" s="328"/>
      <c r="I89" s="328"/>
      <c r="J89" s="328"/>
      <c r="K89" s="328"/>
      <c r="L89" s="328"/>
      <c r="M89" s="328"/>
      <c r="N89" s="328"/>
      <c r="O89" s="328"/>
      <c r="P89" s="328"/>
      <c r="Q89" s="328"/>
      <c r="R89" s="328"/>
      <c r="S89" s="328"/>
      <c r="T89" s="328"/>
      <c r="U89" s="328"/>
      <c r="V89" s="328"/>
      <c r="W89" s="328"/>
      <c r="X89" s="328"/>
      <c r="Y89" s="329"/>
      <c r="Z89" s="336"/>
      <c r="AA89" s="337"/>
      <c r="AB89" s="337"/>
      <c r="AC89" s="337"/>
      <c r="AD89" s="338"/>
      <c r="AE89" s="336"/>
      <c r="AF89" s="337"/>
      <c r="AG89" s="337"/>
      <c r="AH89" s="337"/>
      <c r="AI89" s="337"/>
      <c r="AJ89" s="337"/>
      <c r="AK89" s="300" t="s">
        <v>526</v>
      </c>
      <c r="AL89" s="301"/>
      <c r="AM89" s="301"/>
      <c r="AN89" s="301"/>
      <c r="AO89" s="301"/>
      <c r="AP89" s="301"/>
      <c r="AQ89" s="301"/>
      <c r="AR89" s="301"/>
      <c r="AS89" s="301"/>
      <c r="AT89" s="301"/>
      <c r="AU89" s="301"/>
      <c r="AV89" s="301"/>
      <c r="AW89" s="301"/>
      <c r="AX89" s="302"/>
      <c r="AY89" s="407">
        <v>0.25</v>
      </c>
      <c r="AZ89" s="304"/>
      <c r="BA89" s="304"/>
      <c r="BB89" s="408"/>
      <c r="BC89" s="306">
        <f t="shared" si="6"/>
        <v>0.25</v>
      </c>
      <c r="BD89" s="307"/>
      <c r="BE89" s="307"/>
      <c r="BF89" s="308"/>
      <c r="BG89" s="309">
        <v>7925</v>
      </c>
      <c r="BH89" s="310"/>
      <c r="BI89" s="310"/>
      <c r="BJ89" s="311"/>
      <c r="BK89" s="312">
        <f t="shared" si="7"/>
        <v>1981.25</v>
      </c>
      <c r="BL89" s="313"/>
      <c r="BM89" s="313"/>
      <c r="BN89" s="313"/>
      <c r="BO89" s="313"/>
      <c r="BP89" s="314"/>
      <c r="BQ89" s="294"/>
      <c r="BR89" s="295"/>
      <c r="BS89" s="295"/>
      <c r="BT89" s="295"/>
      <c r="BU89" s="295"/>
      <c r="BV89" s="295"/>
      <c r="BW89" s="296"/>
      <c r="BX89" s="294"/>
      <c r="BY89" s="295"/>
      <c r="BZ89" s="295"/>
      <c r="CA89" s="295"/>
      <c r="CB89" s="295"/>
      <c r="CC89" s="296"/>
      <c r="CD89" s="294"/>
      <c r="CE89" s="295"/>
      <c r="CF89" s="295"/>
      <c r="CG89" s="295"/>
      <c r="CH89" s="295"/>
      <c r="CI89" s="296"/>
    </row>
    <row r="90" spans="1:87" ht="18" customHeight="1" x14ac:dyDescent="0.25">
      <c r="A90" s="75"/>
      <c r="B90" s="327"/>
      <c r="C90" s="328"/>
      <c r="D90" s="328"/>
      <c r="E90" s="328"/>
      <c r="F90" s="328"/>
      <c r="G90" s="328"/>
      <c r="H90" s="328"/>
      <c r="I90" s="328"/>
      <c r="J90" s="328"/>
      <c r="K90" s="328"/>
      <c r="L90" s="328"/>
      <c r="M90" s="328"/>
      <c r="N90" s="328"/>
      <c r="O90" s="328"/>
      <c r="P90" s="328"/>
      <c r="Q90" s="328"/>
      <c r="R90" s="328"/>
      <c r="S90" s="328"/>
      <c r="T90" s="328"/>
      <c r="U90" s="328"/>
      <c r="V90" s="328"/>
      <c r="W90" s="328"/>
      <c r="X90" s="328"/>
      <c r="Y90" s="329"/>
      <c r="Z90" s="336"/>
      <c r="AA90" s="337"/>
      <c r="AB90" s="337"/>
      <c r="AC90" s="337"/>
      <c r="AD90" s="338"/>
      <c r="AE90" s="336"/>
      <c r="AF90" s="337"/>
      <c r="AG90" s="337"/>
      <c r="AH90" s="337"/>
      <c r="AI90" s="337"/>
      <c r="AJ90" s="337"/>
      <c r="AK90" s="300" t="s">
        <v>530</v>
      </c>
      <c r="AL90" s="301"/>
      <c r="AM90" s="301"/>
      <c r="AN90" s="301"/>
      <c r="AO90" s="301"/>
      <c r="AP90" s="301"/>
      <c r="AQ90" s="301"/>
      <c r="AR90" s="301"/>
      <c r="AS90" s="301"/>
      <c r="AT90" s="301"/>
      <c r="AU90" s="301"/>
      <c r="AV90" s="301"/>
      <c r="AW90" s="301"/>
      <c r="AX90" s="302"/>
      <c r="AY90" s="407">
        <v>0.25</v>
      </c>
      <c r="AZ90" s="304"/>
      <c r="BA90" s="304"/>
      <c r="BB90" s="408"/>
      <c r="BC90" s="306">
        <f t="shared" si="6"/>
        <v>0.25</v>
      </c>
      <c r="BD90" s="307"/>
      <c r="BE90" s="307"/>
      <c r="BF90" s="308"/>
      <c r="BG90" s="309">
        <v>22629</v>
      </c>
      <c r="BH90" s="310"/>
      <c r="BI90" s="310"/>
      <c r="BJ90" s="311"/>
      <c r="BK90" s="312">
        <f t="shared" si="7"/>
        <v>5657.25</v>
      </c>
      <c r="BL90" s="313"/>
      <c r="BM90" s="313"/>
      <c r="BN90" s="313"/>
      <c r="BO90" s="313"/>
      <c r="BP90" s="314"/>
      <c r="BQ90" s="294"/>
      <c r="BR90" s="295"/>
      <c r="BS90" s="295"/>
      <c r="BT90" s="295"/>
      <c r="BU90" s="295"/>
      <c r="BV90" s="295"/>
      <c r="BW90" s="296"/>
      <c r="BX90" s="294"/>
      <c r="BY90" s="295"/>
      <c r="BZ90" s="295"/>
      <c r="CA90" s="295"/>
      <c r="CB90" s="295"/>
      <c r="CC90" s="296"/>
      <c r="CD90" s="294"/>
      <c r="CE90" s="295"/>
      <c r="CF90" s="295"/>
      <c r="CG90" s="295"/>
      <c r="CH90" s="295"/>
      <c r="CI90" s="296"/>
    </row>
    <row r="91" spans="1:87" ht="18" customHeight="1" x14ac:dyDescent="0.25">
      <c r="A91" s="75"/>
      <c r="B91" s="327"/>
      <c r="C91" s="328"/>
      <c r="D91" s="328"/>
      <c r="E91" s="328"/>
      <c r="F91" s="328"/>
      <c r="G91" s="328"/>
      <c r="H91" s="328"/>
      <c r="I91" s="328"/>
      <c r="J91" s="328"/>
      <c r="K91" s="328"/>
      <c r="L91" s="328"/>
      <c r="M91" s="328"/>
      <c r="N91" s="328"/>
      <c r="O91" s="328"/>
      <c r="P91" s="328"/>
      <c r="Q91" s="328"/>
      <c r="R91" s="328"/>
      <c r="S91" s="328"/>
      <c r="T91" s="328"/>
      <c r="U91" s="328"/>
      <c r="V91" s="328"/>
      <c r="W91" s="328"/>
      <c r="X91" s="328"/>
      <c r="Y91" s="329"/>
      <c r="Z91" s="336"/>
      <c r="AA91" s="337"/>
      <c r="AB91" s="337"/>
      <c r="AC91" s="337"/>
      <c r="AD91" s="338"/>
      <c r="AE91" s="336"/>
      <c r="AF91" s="337"/>
      <c r="AG91" s="337"/>
      <c r="AH91" s="337"/>
      <c r="AI91" s="337"/>
      <c r="AJ91" s="337"/>
      <c r="AK91" s="300" t="s">
        <v>18</v>
      </c>
      <c r="AL91" s="301"/>
      <c r="AM91" s="301"/>
      <c r="AN91" s="301"/>
      <c r="AO91" s="301"/>
      <c r="AP91" s="301"/>
      <c r="AQ91" s="301"/>
      <c r="AR91" s="301"/>
      <c r="AS91" s="301"/>
      <c r="AT91" s="301"/>
      <c r="AU91" s="301"/>
      <c r="AV91" s="301"/>
      <c r="AW91" s="301"/>
      <c r="AX91" s="302"/>
      <c r="AY91" s="407">
        <v>0.25</v>
      </c>
      <c r="AZ91" s="304"/>
      <c r="BA91" s="304"/>
      <c r="BB91" s="408"/>
      <c r="BC91" s="306">
        <f t="shared" si="6"/>
        <v>0.25</v>
      </c>
      <c r="BD91" s="307"/>
      <c r="BE91" s="307"/>
      <c r="BF91" s="308"/>
      <c r="BG91" s="309">
        <v>28961</v>
      </c>
      <c r="BH91" s="310"/>
      <c r="BI91" s="310"/>
      <c r="BJ91" s="311"/>
      <c r="BK91" s="312">
        <f t="shared" si="7"/>
        <v>7240.25</v>
      </c>
      <c r="BL91" s="313"/>
      <c r="BM91" s="313"/>
      <c r="BN91" s="313"/>
      <c r="BO91" s="313"/>
      <c r="BP91" s="314"/>
      <c r="BQ91" s="294"/>
      <c r="BR91" s="295"/>
      <c r="BS91" s="295"/>
      <c r="BT91" s="295"/>
      <c r="BU91" s="295"/>
      <c r="BV91" s="295"/>
      <c r="BW91" s="296"/>
      <c r="BX91" s="294"/>
      <c r="BY91" s="295"/>
      <c r="BZ91" s="295"/>
      <c r="CA91" s="295"/>
      <c r="CB91" s="295"/>
      <c r="CC91" s="296"/>
      <c r="CD91" s="294"/>
      <c r="CE91" s="295"/>
      <c r="CF91" s="295"/>
      <c r="CG91" s="295"/>
      <c r="CH91" s="295"/>
      <c r="CI91" s="296"/>
    </row>
    <row r="92" spans="1:87" ht="18" customHeight="1" thickBot="1" x14ac:dyDescent="0.3">
      <c r="A92" s="75"/>
      <c r="B92" s="327"/>
      <c r="C92" s="328"/>
      <c r="D92" s="328"/>
      <c r="E92" s="328"/>
      <c r="F92" s="328"/>
      <c r="G92" s="328"/>
      <c r="H92" s="328"/>
      <c r="I92" s="328"/>
      <c r="J92" s="328"/>
      <c r="K92" s="328"/>
      <c r="L92" s="328"/>
      <c r="M92" s="328"/>
      <c r="N92" s="328"/>
      <c r="O92" s="328"/>
      <c r="P92" s="328"/>
      <c r="Q92" s="328"/>
      <c r="R92" s="328"/>
      <c r="S92" s="328"/>
      <c r="T92" s="328"/>
      <c r="U92" s="328"/>
      <c r="V92" s="328"/>
      <c r="W92" s="328"/>
      <c r="X92" s="328"/>
      <c r="Y92" s="329"/>
      <c r="Z92" s="336"/>
      <c r="AA92" s="337"/>
      <c r="AB92" s="337"/>
      <c r="AC92" s="337"/>
      <c r="AD92" s="338"/>
      <c r="AE92" s="336"/>
      <c r="AF92" s="337"/>
      <c r="AG92" s="337"/>
      <c r="AH92" s="337"/>
      <c r="AI92" s="337"/>
      <c r="AJ92" s="337"/>
      <c r="AK92" s="392" t="s">
        <v>37</v>
      </c>
      <c r="AL92" s="393"/>
      <c r="AM92" s="393"/>
      <c r="AN92" s="393"/>
      <c r="AO92" s="393"/>
      <c r="AP92" s="393"/>
      <c r="AQ92" s="393"/>
      <c r="AR92" s="393"/>
      <c r="AS92" s="393"/>
      <c r="AT92" s="393"/>
      <c r="AU92" s="393"/>
      <c r="AV92" s="393"/>
      <c r="AW92" s="393"/>
      <c r="AX92" s="394"/>
      <c r="AY92" s="407">
        <v>0.25</v>
      </c>
      <c r="AZ92" s="304"/>
      <c r="BA92" s="304"/>
      <c r="BB92" s="408"/>
      <c r="BC92" s="306">
        <f t="shared" si="6"/>
        <v>0.25</v>
      </c>
      <c r="BD92" s="307"/>
      <c r="BE92" s="307"/>
      <c r="BF92" s="308"/>
      <c r="BG92" s="309">
        <v>11840</v>
      </c>
      <c r="BH92" s="310"/>
      <c r="BI92" s="310"/>
      <c r="BJ92" s="311"/>
      <c r="BK92" s="312">
        <f t="shared" si="7"/>
        <v>2960</v>
      </c>
      <c r="BL92" s="313"/>
      <c r="BM92" s="313"/>
      <c r="BN92" s="313"/>
      <c r="BO92" s="313"/>
      <c r="BP92" s="314"/>
      <c r="BQ92" s="294"/>
      <c r="BR92" s="295"/>
      <c r="BS92" s="295"/>
      <c r="BT92" s="295"/>
      <c r="BU92" s="295"/>
      <c r="BV92" s="295"/>
      <c r="BW92" s="296"/>
      <c r="BX92" s="294"/>
      <c r="BY92" s="295"/>
      <c r="BZ92" s="295"/>
      <c r="CA92" s="295"/>
      <c r="CB92" s="295"/>
      <c r="CC92" s="296"/>
      <c r="CD92" s="294"/>
      <c r="CE92" s="295"/>
      <c r="CF92" s="295"/>
      <c r="CG92" s="295"/>
      <c r="CH92" s="295"/>
      <c r="CI92" s="296"/>
    </row>
    <row r="93" spans="1:87" ht="18" customHeight="1" thickBot="1" x14ac:dyDescent="0.3">
      <c r="A93" s="75"/>
      <c r="B93" s="377"/>
      <c r="C93" s="378"/>
      <c r="D93" s="378"/>
      <c r="E93" s="378"/>
      <c r="F93" s="378"/>
      <c r="G93" s="378"/>
      <c r="H93" s="378"/>
      <c r="I93" s="378"/>
      <c r="J93" s="378"/>
      <c r="K93" s="378"/>
      <c r="L93" s="378"/>
      <c r="M93" s="378"/>
      <c r="N93" s="378"/>
      <c r="O93" s="378"/>
      <c r="P93" s="378"/>
      <c r="Q93" s="378"/>
      <c r="R93" s="378"/>
      <c r="S93" s="378"/>
      <c r="T93" s="378"/>
      <c r="U93" s="378"/>
      <c r="V93" s="378"/>
      <c r="W93" s="378"/>
      <c r="X93" s="378"/>
      <c r="Y93" s="378"/>
      <c r="Z93" s="378"/>
      <c r="AA93" s="378"/>
      <c r="AB93" s="378"/>
      <c r="AC93" s="378"/>
      <c r="AD93" s="378"/>
      <c r="AE93" s="378"/>
      <c r="AF93" s="378"/>
      <c r="AG93" s="378"/>
      <c r="AH93" s="378"/>
      <c r="AI93" s="378"/>
      <c r="AJ93" s="379"/>
      <c r="AK93" s="380" t="s">
        <v>3</v>
      </c>
      <c r="AL93" s="381"/>
      <c r="AM93" s="381"/>
      <c r="AN93" s="381"/>
      <c r="AO93" s="381"/>
      <c r="AP93" s="381"/>
      <c r="AQ93" s="381"/>
      <c r="AR93" s="381"/>
      <c r="AS93" s="381"/>
      <c r="AT93" s="381"/>
      <c r="AU93" s="381"/>
      <c r="AV93" s="381"/>
      <c r="AW93" s="381"/>
      <c r="AX93" s="381"/>
      <c r="AY93" s="382"/>
      <c r="AZ93" s="382"/>
      <c r="BA93" s="382"/>
      <c r="BB93" s="382"/>
      <c r="BC93" s="382"/>
      <c r="BD93" s="382"/>
      <c r="BE93" s="382"/>
      <c r="BF93" s="382"/>
      <c r="BG93" s="382"/>
      <c r="BH93" s="382"/>
      <c r="BI93" s="382"/>
      <c r="BJ93" s="383"/>
      <c r="BK93" s="384">
        <f>SUM(BK82:BK92)</f>
        <v>62246.5</v>
      </c>
      <c r="BL93" s="385"/>
      <c r="BM93" s="385"/>
      <c r="BN93" s="385"/>
      <c r="BO93" s="385"/>
      <c r="BP93" s="386"/>
      <c r="BQ93" s="387" t="s">
        <v>100</v>
      </c>
      <c r="BR93" s="388"/>
      <c r="BS93" s="388"/>
      <c r="BT93" s="388"/>
      <c r="BU93" s="388"/>
      <c r="BV93" s="388"/>
      <c r="BW93" s="388"/>
      <c r="BX93" s="388"/>
      <c r="BY93" s="388"/>
      <c r="BZ93" s="388"/>
      <c r="CA93" s="388"/>
      <c r="CB93" s="388"/>
      <c r="CC93" s="389"/>
      <c r="CD93" s="390">
        <f>+CD82*AE82</f>
        <v>74407.647058823524</v>
      </c>
      <c r="CE93" s="390"/>
      <c r="CF93" s="390"/>
      <c r="CG93" s="390"/>
      <c r="CH93" s="390"/>
      <c r="CI93" s="391"/>
    </row>
    <row r="94" spans="1:87" ht="18" customHeight="1" thickBot="1" x14ac:dyDescent="0.3">
      <c r="A94" s="75"/>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BG94" s="78"/>
      <c r="BH94" s="78"/>
      <c r="BI94" s="78"/>
      <c r="BJ94" s="78"/>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row>
    <row r="95" spans="1:87" ht="18" customHeight="1" x14ac:dyDescent="0.25">
      <c r="A95" s="75"/>
      <c r="B95" s="348" t="s">
        <v>0</v>
      </c>
      <c r="C95" s="349"/>
      <c r="D95" s="349"/>
      <c r="E95" s="349"/>
      <c r="F95" s="349"/>
      <c r="G95" s="349"/>
      <c r="H95" s="349"/>
      <c r="I95" s="349"/>
      <c r="J95" s="349"/>
      <c r="K95" s="349"/>
      <c r="L95" s="349"/>
      <c r="M95" s="349"/>
      <c r="N95" s="349"/>
      <c r="O95" s="349"/>
      <c r="P95" s="349"/>
      <c r="Q95" s="349"/>
      <c r="R95" s="349"/>
      <c r="S95" s="349"/>
      <c r="T95" s="349"/>
      <c r="U95" s="349"/>
      <c r="V95" s="349"/>
      <c r="W95" s="349"/>
      <c r="X95" s="349"/>
      <c r="Y95" s="350"/>
      <c r="Z95" s="348" t="s">
        <v>80</v>
      </c>
      <c r="AA95" s="349"/>
      <c r="AB95" s="349"/>
      <c r="AC95" s="349"/>
      <c r="AD95" s="350"/>
      <c r="AE95" s="357" t="s">
        <v>79</v>
      </c>
      <c r="AF95" s="358"/>
      <c r="AG95" s="358"/>
      <c r="AH95" s="358"/>
      <c r="AI95" s="358"/>
      <c r="AJ95" s="359"/>
      <c r="AK95" s="357" t="s">
        <v>81</v>
      </c>
      <c r="AL95" s="358"/>
      <c r="AM95" s="358"/>
      <c r="AN95" s="358"/>
      <c r="AO95" s="358"/>
      <c r="AP95" s="358"/>
      <c r="AQ95" s="358"/>
      <c r="AR95" s="358"/>
      <c r="AS95" s="358"/>
      <c r="AT95" s="358"/>
      <c r="AU95" s="358"/>
      <c r="AV95" s="358"/>
      <c r="AW95" s="358"/>
      <c r="AX95" s="359"/>
      <c r="AY95" s="357" t="s">
        <v>1</v>
      </c>
      <c r="AZ95" s="358"/>
      <c r="BA95" s="358"/>
      <c r="BB95" s="359"/>
      <c r="BC95" s="348" t="s">
        <v>104</v>
      </c>
      <c r="BD95" s="349"/>
      <c r="BE95" s="349"/>
      <c r="BF95" s="350"/>
      <c r="BG95" s="366" t="s">
        <v>82</v>
      </c>
      <c r="BH95" s="367"/>
      <c r="BI95" s="367"/>
      <c r="BJ95" s="368"/>
      <c r="BK95" s="315" t="s">
        <v>99</v>
      </c>
      <c r="BL95" s="316"/>
      <c r="BM95" s="316"/>
      <c r="BN95" s="316"/>
      <c r="BO95" s="316"/>
      <c r="BP95" s="317"/>
      <c r="BQ95" s="315" t="s">
        <v>83</v>
      </c>
      <c r="BR95" s="316"/>
      <c r="BS95" s="316"/>
      <c r="BT95" s="316"/>
      <c r="BU95" s="316"/>
      <c r="BV95" s="316"/>
      <c r="BW95" s="317"/>
      <c r="BX95" s="315" t="s">
        <v>84</v>
      </c>
      <c r="BY95" s="316"/>
      <c r="BZ95" s="316"/>
      <c r="CA95" s="316"/>
      <c r="CB95" s="316"/>
      <c r="CC95" s="317"/>
      <c r="CD95" s="315" t="s">
        <v>85</v>
      </c>
      <c r="CE95" s="316"/>
      <c r="CF95" s="316"/>
      <c r="CG95" s="316"/>
      <c r="CH95" s="316"/>
      <c r="CI95" s="317"/>
    </row>
    <row r="96" spans="1:87" ht="18" customHeight="1" x14ac:dyDescent="0.25">
      <c r="A96" s="75"/>
      <c r="B96" s="351"/>
      <c r="C96" s="352"/>
      <c r="D96" s="352"/>
      <c r="E96" s="352"/>
      <c r="F96" s="352"/>
      <c r="G96" s="352"/>
      <c r="H96" s="352"/>
      <c r="I96" s="352"/>
      <c r="J96" s="352"/>
      <c r="K96" s="352"/>
      <c r="L96" s="352"/>
      <c r="M96" s="352"/>
      <c r="N96" s="352"/>
      <c r="O96" s="352"/>
      <c r="P96" s="352"/>
      <c r="Q96" s="352"/>
      <c r="R96" s="352"/>
      <c r="S96" s="352"/>
      <c r="T96" s="352"/>
      <c r="U96" s="352"/>
      <c r="V96" s="352"/>
      <c r="W96" s="352"/>
      <c r="X96" s="352"/>
      <c r="Y96" s="353"/>
      <c r="Z96" s="351"/>
      <c r="AA96" s="352"/>
      <c r="AB96" s="352"/>
      <c r="AC96" s="352"/>
      <c r="AD96" s="353"/>
      <c r="AE96" s="360"/>
      <c r="AF96" s="361"/>
      <c r="AG96" s="361"/>
      <c r="AH96" s="361"/>
      <c r="AI96" s="361"/>
      <c r="AJ96" s="362"/>
      <c r="AK96" s="360"/>
      <c r="AL96" s="361"/>
      <c r="AM96" s="361"/>
      <c r="AN96" s="361"/>
      <c r="AO96" s="361"/>
      <c r="AP96" s="361"/>
      <c r="AQ96" s="361"/>
      <c r="AR96" s="361"/>
      <c r="AS96" s="361"/>
      <c r="AT96" s="361"/>
      <c r="AU96" s="361"/>
      <c r="AV96" s="361"/>
      <c r="AW96" s="361"/>
      <c r="AX96" s="362"/>
      <c r="AY96" s="360"/>
      <c r="AZ96" s="361"/>
      <c r="BA96" s="361"/>
      <c r="BB96" s="362"/>
      <c r="BC96" s="351"/>
      <c r="BD96" s="352"/>
      <c r="BE96" s="352"/>
      <c r="BF96" s="353"/>
      <c r="BG96" s="369"/>
      <c r="BH96" s="370"/>
      <c r="BI96" s="370"/>
      <c r="BJ96" s="371"/>
      <c r="BK96" s="318"/>
      <c r="BL96" s="319"/>
      <c r="BM96" s="319"/>
      <c r="BN96" s="319"/>
      <c r="BO96" s="319"/>
      <c r="BP96" s="320"/>
      <c r="BQ96" s="318"/>
      <c r="BR96" s="319"/>
      <c r="BS96" s="319"/>
      <c r="BT96" s="319"/>
      <c r="BU96" s="319"/>
      <c r="BV96" s="319"/>
      <c r="BW96" s="320"/>
      <c r="BX96" s="318"/>
      <c r="BY96" s="319"/>
      <c r="BZ96" s="319"/>
      <c r="CA96" s="319"/>
      <c r="CB96" s="319"/>
      <c r="CC96" s="320"/>
      <c r="CD96" s="318"/>
      <c r="CE96" s="319"/>
      <c r="CF96" s="319"/>
      <c r="CG96" s="319"/>
      <c r="CH96" s="319"/>
      <c r="CI96" s="320"/>
    </row>
    <row r="97" spans="1:87" ht="18" customHeight="1" thickBot="1" x14ac:dyDescent="0.3">
      <c r="A97" s="75"/>
      <c r="B97" s="354"/>
      <c r="C97" s="355"/>
      <c r="D97" s="355"/>
      <c r="E97" s="355"/>
      <c r="F97" s="355"/>
      <c r="G97" s="355"/>
      <c r="H97" s="355"/>
      <c r="I97" s="355"/>
      <c r="J97" s="355"/>
      <c r="K97" s="355"/>
      <c r="L97" s="355"/>
      <c r="M97" s="355"/>
      <c r="N97" s="355"/>
      <c r="O97" s="355"/>
      <c r="P97" s="355"/>
      <c r="Q97" s="355"/>
      <c r="R97" s="355"/>
      <c r="S97" s="355"/>
      <c r="T97" s="355"/>
      <c r="U97" s="355"/>
      <c r="V97" s="355"/>
      <c r="W97" s="355"/>
      <c r="X97" s="355"/>
      <c r="Y97" s="356"/>
      <c r="Z97" s="354"/>
      <c r="AA97" s="355"/>
      <c r="AB97" s="355"/>
      <c r="AC97" s="355"/>
      <c r="AD97" s="356"/>
      <c r="AE97" s="363"/>
      <c r="AF97" s="364"/>
      <c r="AG97" s="364"/>
      <c r="AH97" s="364"/>
      <c r="AI97" s="364"/>
      <c r="AJ97" s="365"/>
      <c r="AK97" s="360"/>
      <c r="AL97" s="361"/>
      <c r="AM97" s="361"/>
      <c r="AN97" s="361"/>
      <c r="AO97" s="361"/>
      <c r="AP97" s="361"/>
      <c r="AQ97" s="361"/>
      <c r="AR97" s="361"/>
      <c r="AS97" s="361"/>
      <c r="AT97" s="361"/>
      <c r="AU97" s="361"/>
      <c r="AV97" s="361"/>
      <c r="AW97" s="361"/>
      <c r="AX97" s="362"/>
      <c r="AY97" s="360"/>
      <c r="AZ97" s="361"/>
      <c r="BA97" s="361"/>
      <c r="BB97" s="362"/>
      <c r="BC97" s="351"/>
      <c r="BD97" s="352"/>
      <c r="BE97" s="352"/>
      <c r="BF97" s="353"/>
      <c r="BG97" s="369"/>
      <c r="BH97" s="370"/>
      <c r="BI97" s="370"/>
      <c r="BJ97" s="371"/>
      <c r="BK97" s="318"/>
      <c r="BL97" s="319"/>
      <c r="BM97" s="319"/>
      <c r="BN97" s="319"/>
      <c r="BO97" s="319"/>
      <c r="BP97" s="320"/>
      <c r="BQ97" s="321"/>
      <c r="BR97" s="322"/>
      <c r="BS97" s="322"/>
      <c r="BT97" s="322"/>
      <c r="BU97" s="322"/>
      <c r="BV97" s="322"/>
      <c r="BW97" s="323"/>
      <c r="BX97" s="321"/>
      <c r="BY97" s="322"/>
      <c r="BZ97" s="322"/>
      <c r="CA97" s="322"/>
      <c r="CB97" s="322"/>
      <c r="CC97" s="323"/>
      <c r="CD97" s="321"/>
      <c r="CE97" s="322"/>
      <c r="CF97" s="322"/>
      <c r="CG97" s="322"/>
      <c r="CH97" s="322"/>
      <c r="CI97" s="323"/>
    </row>
    <row r="98" spans="1:87" ht="18" customHeight="1" x14ac:dyDescent="0.25">
      <c r="A98" s="75"/>
      <c r="B98" s="324" t="s">
        <v>629</v>
      </c>
      <c r="C98" s="325"/>
      <c r="D98" s="325"/>
      <c r="E98" s="325"/>
      <c r="F98" s="325"/>
      <c r="G98" s="325"/>
      <c r="H98" s="325"/>
      <c r="I98" s="325"/>
      <c r="J98" s="325"/>
      <c r="K98" s="325"/>
      <c r="L98" s="325"/>
      <c r="M98" s="325"/>
      <c r="N98" s="325"/>
      <c r="O98" s="325"/>
      <c r="P98" s="325"/>
      <c r="Q98" s="325"/>
      <c r="R98" s="325"/>
      <c r="S98" s="325"/>
      <c r="T98" s="325"/>
      <c r="U98" s="325"/>
      <c r="V98" s="325"/>
      <c r="W98" s="325"/>
      <c r="X98" s="325"/>
      <c r="Y98" s="326"/>
      <c r="Z98" s="333" t="s">
        <v>638</v>
      </c>
      <c r="AA98" s="334"/>
      <c r="AB98" s="334"/>
      <c r="AC98" s="334"/>
      <c r="AD98" s="335"/>
      <c r="AE98" s="333">
        <v>4</v>
      </c>
      <c r="AF98" s="334"/>
      <c r="AG98" s="334"/>
      <c r="AH98" s="334"/>
      <c r="AI98" s="334"/>
      <c r="AJ98" s="334"/>
      <c r="AK98" s="342" t="s">
        <v>41</v>
      </c>
      <c r="AL98" s="343"/>
      <c r="AM98" s="343"/>
      <c r="AN98" s="343"/>
      <c r="AO98" s="343"/>
      <c r="AP98" s="343"/>
      <c r="AQ98" s="343"/>
      <c r="AR98" s="343"/>
      <c r="AS98" s="343"/>
      <c r="AT98" s="343"/>
      <c r="AU98" s="343"/>
      <c r="AV98" s="343"/>
      <c r="AW98" s="343"/>
      <c r="AX98" s="344"/>
      <c r="AY98" s="409">
        <v>4</v>
      </c>
      <c r="AZ98" s="346"/>
      <c r="BA98" s="346"/>
      <c r="BB98" s="410"/>
      <c r="BC98" s="345">
        <f>+$AE$98*AY98</f>
        <v>16</v>
      </c>
      <c r="BD98" s="346"/>
      <c r="BE98" s="346"/>
      <c r="BF98" s="347"/>
      <c r="BG98" s="285">
        <v>22629</v>
      </c>
      <c r="BH98" s="286"/>
      <c r="BI98" s="286"/>
      <c r="BJ98" s="287"/>
      <c r="BK98" s="288">
        <f>+AY98*BG98</f>
        <v>90516</v>
      </c>
      <c r="BL98" s="289"/>
      <c r="BM98" s="289"/>
      <c r="BN98" s="289"/>
      <c r="BO98" s="289"/>
      <c r="BP98" s="290"/>
      <c r="BQ98" s="291">
        <v>10000</v>
      </c>
      <c r="BR98" s="292"/>
      <c r="BS98" s="292"/>
      <c r="BT98" s="292"/>
      <c r="BU98" s="292"/>
      <c r="BV98" s="292"/>
      <c r="BW98" s="293"/>
      <c r="BX98" s="291">
        <f>+(((BK109+BQ98)*15)/85)</f>
        <v>177519.5294117647</v>
      </c>
      <c r="BY98" s="292"/>
      <c r="BZ98" s="292"/>
      <c r="CA98" s="292"/>
      <c r="CB98" s="292"/>
      <c r="CC98" s="293"/>
      <c r="CD98" s="291">
        <f>+BK109+BQ98+BX98</f>
        <v>1183463.5294117648</v>
      </c>
      <c r="CE98" s="292"/>
      <c r="CF98" s="292"/>
      <c r="CG98" s="292"/>
      <c r="CH98" s="292"/>
      <c r="CI98" s="293"/>
    </row>
    <row r="99" spans="1:87" ht="18" customHeight="1" x14ac:dyDescent="0.25">
      <c r="A99" s="75"/>
      <c r="B99" s="327"/>
      <c r="C99" s="328"/>
      <c r="D99" s="328"/>
      <c r="E99" s="328"/>
      <c r="F99" s="328"/>
      <c r="G99" s="328"/>
      <c r="H99" s="328"/>
      <c r="I99" s="328"/>
      <c r="J99" s="328"/>
      <c r="K99" s="328"/>
      <c r="L99" s="328"/>
      <c r="M99" s="328"/>
      <c r="N99" s="328"/>
      <c r="O99" s="328"/>
      <c r="P99" s="328"/>
      <c r="Q99" s="328"/>
      <c r="R99" s="328"/>
      <c r="S99" s="328"/>
      <c r="T99" s="328"/>
      <c r="U99" s="328"/>
      <c r="V99" s="328"/>
      <c r="W99" s="328"/>
      <c r="X99" s="328"/>
      <c r="Y99" s="329"/>
      <c r="Z99" s="336"/>
      <c r="AA99" s="337"/>
      <c r="AB99" s="337"/>
      <c r="AC99" s="337"/>
      <c r="AD99" s="338"/>
      <c r="AE99" s="336"/>
      <c r="AF99" s="337"/>
      <c r="AG99" s="337"/>
      <c r="AH99" s="337"/>
      <c r="AI99" s="337"/>
      <c r="AJ99" s="337"/>
      <c r="AK99" s="300" t="s">
        <v>23</v>
      </c>
      <c r="AL99" s="301"/>
      <c r="AM99" s="301"/>
      <c r="AN99" s="301"/>
      <c r="AO99" s="301"/>
      <c r="AP99" s="301"/>
      <c r="AQ99" s="301"/>
      <c r="AR99" s="301"/>
      <c r="AS99" s="301"/>
      <c r="AT99" s="301"/>
      <c r="AU99" s="301"/>
      <c r="AV99" s="301"/>
      <c r="AW99" s="301"/>
      <c r="AX99" s="302"/>
      <c r="AY99" s="407">
        <v>4</v>
      </c>
      <c r="AZ99" s="304"/>
      <c r="BA99" s="304"/>
      <c r="BB99" s="408"/>
      <c r="BC99" s="306">
        <f t="shared" ref="BC99:BC108" si="8">+$AE$98*AY99</f>
        <v>16</v>
      </c>
      <c r="BD99" s="307"/>
      <c r="BE99" s="307"/>
      <c r="BF99" s="308"/>
      <c r="BG99" s="309">
        <v>7925</v>
      </c>
      <c r="BH99" s="310"/>
      <c r="BI99" s="310"/>
      <c r="BJ99" s="311"/>
      <c r="BK99" s="312">
        <f t="shared" ref="BK99:BK108" si="9">+AY99*BG99</f>
        <v>31700</v>
      </c>
      <c r="BL99" s="313"/>
      <c r="BM99" s="313"/>
      <c r="BN99" s="313"/>
      <c r="BO99" s="313"/>
      <c r="BP99" s="314"/>
      <c r="BQ99" s="294"/>
      <c r="BR99" s="295"/>
      <c r="BS99" s="295"/>
      <c r="BT99" s="295"/>
      <c r="BU99" s="295"/>
      <c r="BV99" s="295"/>
      <c r="BW99" s="296"/>
      <c r="BX99" s="294"/>
      <c r="BY99" s="295"/>
      <c r="BZ99" s="295"/>
      <c r="CA99" s="295"/>
      <c r="CB99" s="295"/>
      <c r="CC99" s="296"/>
      <c r="CD99" s="294"/>
      <c r="CE99" s="295"/>
      <c r="CF99" s="295"/>
      <c r="CG99" s="295"/>
      <c r="CH99" s="295"/>
      <c r="CI99" s="296"/>
    </row>
    <row r="100" spans="1:87" ht="18" customHeight="1" x14ac:dyDescent="0.25">
      <c r="A100" s="75"/>
      <c r="B100" s="327"/>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9"/>
      <c r="Z100" s="336"/>
      <c r="AA100" s="337"/>
      <c r="AB100" s="337"/>
      <c r="AC100" s="337"/>
      <c r="AD100" s="338"/>
      <c r="AE100" s="336"/>
      <c r="AF100" s="337"/>
      <c r="AG100" s="337"/>
      <c r="AH100" s="337"/>
      <c r="AI100" s="337"/>
      <c r="AJ100" s="337"/>
      <c r="AK100" s="300" t="s">
        <v>527</v>
      </c>
      <c r="AL100" s="301"/>
      <c r="AM100" s="301"/>
      <c r="AN100" s="301"/>
      <c r="AO100" s="301"/>
      <c r="AP100" s="301"/>
      <c r="AQ100" s="301"/>
      <c r="AR100" s="301"/>
      <c r="AS100" s="301"/>
      <c r="AT100" s="301"/>
      <c r="AU100" s="301"/>
      <c r="AV100" s="301"/>
      <c r="AW100" s="301"/>
      <c r="AX100" s="302"/>
      <c r="AY100" s="407">
        <v>8</v>
      </c>
      <c r="AZ100" s="304"/>
      <c r="BA100" s="304"/>
      <c r="BB100" s="408"/>
      <c r="BC100" s="306">
        <f t="shared" si="8"/>
        <v>32</v>
      </c>
      <c r="BD100" s="307"/>
      <c r="BE100" s="307"/>
      <c r="BF100" s="308"/>
      <c r="BG100" s="309">
        <v>18911</v>
      </c>
      <c r="BH100" s="310"/>
      <c r="BI100" s="310"/>
      <c r="BJ100" s="311"/>
      <c r="BK100" s="312">
        <f t="shared" si="9"/>
        <v>151288</v>
      </c>
      <c r="BL100" s="313"/>
      <c r="BM100" s="313"/>
      <c r="BN100" s="313"/>
      <c r="BO100" s="313"/>
      <c r="BP100" s="314"/>
      <c r="BQ100" s="294"/>
      <c r="BR100" s="295"/>
      <c r="BS100" s="295"/>
      <c r="BT100" s="295"/>
      <c r="BU100" s="295"/>
      <c r="BV100" s="295"/>
      <c r="BW100" s="296"/>
      <c r="BX100" s="294"/>
      <c r="BY100" s="295"/>
      <c r="BZ100" s="295"/>
      <c r="CA100" s="295"/>
      <c r="CB100" s="295"/>
      <c r="CC100" s="296"/>
      <c r="CD100" s="294"/>
      <c r="CE100" s="295"/>
      <c r="CF100" s="295"/>
      <c r="CG100" s="295"/>
      <c r="CH100" s="295"/>
      <c r="CI100" s="296"/>
    </row>
    <row r="101" spans="1:87" ht="18" customHeight="1" x14ac:dyDescent="0.25">
      <c r="A101" s="75"/>
      <c r="B101" s="327"/>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9"/>
      <c r="Z101" s="336"/>
      <c r="AA101" s="337"/>
      <c r="AB101" s="337"/>
      <c r="AC101" s="337"/>
      <c r="AD101" s="338"/>
      <c r="AE101" s="336"/>
      <c r="AF101" s="337"/>
      <c r="AG101" s="337"/>
      <c r="AH101" s="337"/>
      <c r="AI101" s="337"/>
      <c r="AJ101" s="337"/>
      <c r="AK101" s="300" t="s">
        <v>13</v>
      </c>
      <c r="AL101" s="301"/>
      <c r="AM101" s="301"/>
      <c r="AN101" s="301"/>
      <c r="AO101" s="301"/>
      <c r="AP101" s="301"/>
      <c r="AQ101" s="301"/>
      <c r="AR101" s="301"/>
      <c r="AS101" s="301"/>
      <c r="AT101" s="301"/>
      <c r="AU101" s="301"/>
      <c r="AV101" s="301"/>
      <c r="AW101" s="301"/>
      <c r="AX101" s="302"/>
      <c r="AY101" s="407">
        <v>4</v>
      </c>
      <c r="AZ101" s="304"/>
      <c r="BA101" s="304"/>
      <c r="BB101" s="408"/>
      <c r="BC101" s="306">
        <f t="shared" si="8"/>
        <v>16</v>
      </c>
      <c r="BD101" s="307"/>
      <c r="BE101" s="307"/>
      <c r="BF101" s="308"/>
      <c r="BG101" s="309">
        <v>40826</v>
      </c>
      <c r="BH101" s="310"/>
      <c r="BI101" s="310"/>
      <c r="BJ101" s="311"/>
      <c r="BK101" s="312">
        <f t="shared" si="9"/>
        <v>163304</v>
      </c>
      <c r="BL101" s="313"/>
      <c r="BM101" s="313"/>
      <c r="BN101" s="313"/>
      <c r="BO101" s="313"/>
      <c r="BP101" s="314"/>
      <c r="BQ101" s="294"/>
      <c r="BR101" s="295"/>
      <c r="BS101" s="295"/>
      <c r="BT101" s="295"/>
      <c r="BU101" s="295"/>
      <c r="BV101" s="295"/>
      <c r="BW101" s="296"/>
      <c r="BX101" s="294"/>
      <c r="BY101" s="295"/>
      <c r="BZ101" s="295"/>
      <c r="CA101" s="295"/>
      <c r="CB101" s="295"/>
      <c r="CC101" s="296"/>
      <c r="CD101" s="294"/>
      <c r="CE101" s="295"/>
      <c r="CF101" s="295"/>
      <c r="CG101" s="295"/>
      <c r="CH101" s="295"/>
      <c r="CI101" s="296"/>
    </row>
    <row r="102" spans="1:87" ht="18" customHeight="1" x14ac:dyDescent="0.25">
      <c r="A102" s="75"/>
      <c r="B102" s="327"/>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9"/>
      <c r="Z102" s="336"/>
      <c r="AA102" s="337"/>
      <c r="AB102" s="337"/>
      <c r="AC102" s="337"/>
      <c r="AD102" s="338"/>
      <c r="AE102" s="336"/>
      <c r="AF102" s="337"/>
      <c r="AG102" s="337"/>
      <c r="AH102" s="337"/>
      <c r="AI102" s="337"/>
      <c r="AJ102" s="337"/>
      <c r="AK102" s="300" t="s">
        <v>40</v>
      </c>
      <c r="AL102" s="301"/>
      <c r="AM102" s="301"/>
      <c r="AN102" s="301"/>
      <c r="AO102" s="301"/>
      <c r="AP102" s="301"/>
      <c r="AQ102" s="301"/>
      <c r="AR102" s="301"/>
      <c r="AS102" s="301"/>
      <c r="AT102" s="301"/>
      <c r="AU102" s="301"/>
      <c r="AV102" s="301"/>
      <c r="AW102" s="301"/>
      <c r="AX102" s="302"/>
      <c r="AY102" s="407">
        <v>4</v>
      </c>
      <c r="AZ102" s="304"/>
      <c r="BA102" s="304"/>
      <c r="BB102" s="408"/>
      <c r="BC102" s="306">
        <f t="shared" si="8"/>
        <v>16</v>
      </c>
      <c r="BD102" s="307"/>
      <c r="BE102" s="307"/>
      <c r="BF102" s="308"/>
      <c r="BG102" s="309">
        <v>26988</v>
      </c>
      <c r="BH102" s="310"/>
      <c r="BI102" s="310"/>
      <c r="BJ102" s="311"/>
      <c r="BK102" s="312">
        <f t="shared" si="9"/>
        <v>107952</v>
      </c>
      <c r="BL102" s="313"/>
      <c r="BM102" s="313"/>
      <c r="BN102" s="313"/>
      <c r="BO102" s="313"/>
      <c r="BP102" s="314"/>
      <c r="BQ102" s="294"/>
      <c r="BR102" s="295"/>
      <c r="BS102" s="295"/>
      <c r="BT102" s="295"/>
      <c r="BU102" s="295"/>
      <c r="BV102" s="295"/>
      <c r="BW102" s="296"/>
      <c r="BX102" s="294"/>
      <c r="BY102" s="295"/>
      <c r="BZ102" s="295"/>
      <c r="CA102" s="295"/>
      <c r="CB102" s="295"/>
      <c r="CC102" s="296"/>
      <c r="CD102" s="294"/>
      <c r="CE102" s="295"/>
      <c r="CF102" s="295"/>
      <c r="CG102" s="295"/>
      <c r="CH102" s="295"/>
      <c r="CI102" s="296"/>
    </row>
    <row r="103" spans="1:87" ht="18" customHeight="1" x14ac:dyDescent="0.25">
      <c r="A103" s="75"/>
      <c r="B103" s="327"/>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9"/>
      <c r="Z103" s="336"/>
      <c r="AA103" s="337"/>
      <c r="AB103" s="337"/>
      <c r="AC103" s="337"/>
      <c r="AD103" s="338"/>
      <c r="AE103" s="336"/>
      <c r="AF103" s="337"/>
      <c r="AG103" s="337"/>
      <c r="AH103" s="337"/>
      <c r="AI103" s="337"/>
      <c r="AJ103" s="337"/>
      <c r="AK103" s="300" t="s">
        <v>528</v>
      </c>
      <c r="AL103" s="301"/>
      <c r="AM103" s="301"/>
      <c r="AN103" s="301"/>
      <c r="AO103" s="301"/>
      <c r="AP103" s="301"/>
      <c r="AQ103" s="301"/>
      <c r="AR103" s="301"/>
      <c r="AS103" s="301"/>
      <c r="AT103" s="301"/>
      <c r="AU103" s="301"/>
      <c r="AV103" s="301"/>
      <c r="AW103" s="301"/>
      <c r="AX103" s="302"/>
      <c r="AY103" s="407">
        <v>4</v>
      </c>
      <c r="AZ103" s="304"/>
      <c r="BA103" s="304"/>
      <c r="BB103" s="408"/>
      <c r="BC103" s="306">
        <f t="shared" si="8"/>
        <v>16</v>
      </c>
      <c r="BD103" s="307"/>
      <c r="BE103" s="307"/>
      <c r="BF103" s="308"/>
      <c r="BG103" s="309">
        <v>22530</v>
      </c>
      <c r="BH103" s="310"/>
      <c r="BI103" s="310"/>
      <c r="BJ103" s="311"/>
      <c r="BK103" s="312">
        <f t="shared" si="9"/>
        <v>90120</v>
      </c>
      <c r="BL103" s="313"/>
      <c r="BM103" s="313"/>
      <c r="BN103" s="313"/>
      <c r="BO103" s="313"/>
      <c r="BP103" s="314"/>
      <c r="BQ103" s="294"/>
      <c r="BR103" s="295"/>
      <c r="BS103" s="295"/>
      <c r="BT103" s="295"/>
      <c r="BU103" s="295"/>
      <c r="BV103" s="295"/>
      <c r="BW103" s="296"/>
      <c r="BX103" s="294"/>
      <c r="BY103" s="295"/>
      <c r="BZ103" s="295"/>
      <c r="CA103" s="295"/>
      <c r="CB103" s="295"/>
      <c r="CC103" s="296"/>
      <c r="CD103" s="294"/>
      <c r="CE103" s="295"/>
      <c r="CF103" s="295"/>
      <c r="CG103" s="295"/>
      <c r="CH103" s="295"/>
      <c r="CI103" s="296"/>
    </row>
    <row r="104" spans="1:87" ht="18" customHeight="1" x14ac:dyDescent="0.25">
      <c r="A104" s="75"/>
      <c r="B104" s="327"/>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8"/>
      <c r="Y104" s="329"/>
      <c r="Z104" s="336"/>
      <c r="AA104" s="337"/>
      <c r="AB104" s="337"/>
      <c r="AC104" s="337"/>
      <c r="AD104" s="338"/>
      <c r="AE104" s="336"/>
      <c r="AF104" s="337"/>
      <c r="AG104" s="337"/>
      <c r="AH104" s="337"/>
      <c r="AI104" s="337"/>
      <c r="AJ104" s="337"/>
      <c r="AK104" s="300" t="s">
        <v>529</v>
      </c>
      <c r="AL104" s="301"/>
      <c r="AM104" s="301"/>
      <c r="AN104" s="301"/>
      <c r="AO104" s="301"/>
      <c r="AP104" s="301"/>
      <c r="AQ104" s="301"/>
      <c r="AR104" s="301"/>
      <c r="AS104" s="301"/>
      <c r="AT104" s="301"/>
      <c r="AU104" s="301"/>
      <c r="AV104" s="301"/>
      <c r="AW104" s="301"/>
      <c r="AX104" s="302"/>
      <c r="AY104" s="407">
        <v>4</v>
      </c>
      <c r="AZ104" s="304"/>
      <c r="BA104" s="304"/>
      <c r="BB104" s="408"/>
      <c r="BC104" s="306">
        <f t="shared" si="8"/>
        <v>16</v>
      </c>
      <c r="BD104" s="307"/>
      <c r="BE104" s="307"/>
      <c r="BF104" s="308"/>
      <c r="BG104" s="309">
        <v>18911</v>
      </c>
      <c r="BH104" s="310"/>
      <c r="BI104" s="310"/>
      <c r="BJ104" s="311"/>
      <c r="BK104" s="312">
        <f t="shared" si="9"/>
        <v>75644</v>
      </c>
      <c r="BL104" s="313"/>
      <c r="BM104" s="313"/>
      <c r="BN104" s="313"/>
      <c r="BO104" s="313"/>
      <c r="BP104" s="314"/>
      <c r="BQ104" s="294"/>
      <c r="BR104" s="295"/>
      <c r="BS104" s="295"/>
      <c r="BT104" s="295"/>
      <c r="BU104" s="295"/>
      <c r="BV104" s="295"/>
      <c r="BW104" s="296"/>
      <c r="BX104" s="294"/>
      <c r="BY104" s="295"/>
      <c r="BZ104" s="295"/>
      <c r="CA104" s="295"/>
      <c r="CB104" s="295"/>
      <c r="CC104" s="296"/>
      <c r="CD104" s="294"/>
      <c r="CE104" s="295"/>
      <c r="CF104" s="295"/>
      <c r="CG104" s="295"/>
      <c r="CH104" s="295"/>
      <c r="CI104" s="296"/>
    </row>
    <row r="105" spans="1:87" ht="18" customHeight="1" x14ac:dyDescent="0.25">
      <c r="A105" s="75"/>
      <c r="B105" s="327"/>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9"/>
      <c r="Z105" s="336"/>
      <c r="AA105" s="337"/>
      <c r="AB105" s="337"/>
      <c r="AC105" s="337"/>
      <c r="AD105" s="338"/>
      <c r="AE105" s="336"/>
      <c r="AF105" s="337"/>
      <c r="AG105" s="337"/>
      <c r="AH105" s="337"/>
      <c r="AI105" s="337"/>
      <c r="AJ105" s="337"/>
      <c r="AK105" s="300" t="s">
        <v>526</v>
      </c>
      <c r="AL105" s="301"/>
      <c r="AM105" s="301"/>
      <c r="AN105" s="301"/>
      <c r="AO105" s="301"/>
      <c r="AP105" s="301"/>
      <c r="AQ105" s="301"/>
      <c r="AR105" s="301"/>
      <c r="AS105" s="301"/>
      <c r="AT105" s="301"/>
      <c r="AU105" s="301"/>
      <c r="AV105" s="301"/>
      <c r="AW105" s="301"/>
      <c r="AX105" s="302"/>
      <c r="AY105" s="407">
        <v>4</v>
      </c>
      <c r="AZ105" s="304"/>
      <c r="BA105" s="304"/>
      <c r="BB105" s="408"/>
      <c r="BC105" s="306">
        <f t="shared" si="8"/>
        <v>16</v>
      </c>
      <c r="BD105" s="307"/>
      <c r="BE105" s="307"/>
      <c r="BF105" s="308"/>
      <c r="BG105" s="309">
        <v>7925</v>
      </c>
      <c r="BH105" s="310"/>
      <c r="BI105" s="310"/>
      <c r="BJ105" s="311"/>
      <c r="BK105" s="312">
        <f t="shared" si="9"/>
        <v>31700</v>
      </c>
      <c r="BL105" s="313"/>
      <c r="BM105" s="313"/>
      <c r="BN105" s="313"/>
      <c r="BO105" s="313"/>
      <c r="BP105" s="314"/>
      <c r="BQ105" s="294"/>
      <c r="BR105" s="295"/>
      <c r="BS105" s="295"/>
      <c r="BT105" s="295"/>
      <c r="BU105" s="295"/>
      <c r="BV105" s="295"/>
      <c r="BW105" s="296"/>
      <c r="BX105" s="294"/>
      <c r="BY105" s="295"/>
      <c r="BZ105" s="295"/>
      <c r="CA105" s="295"/>
      <c r="CB105" s="295"/>
      <c r="CC105" s="296"/>
      <c r="CD105" s="294"/>
      <c r="CE105" s="295"/>
      <c r="CF105" s="295"/>
      <c r="CG105" s="295"/>
      <c r="CH105" s="295"/>
      <c r="CI105" s="296"/>
    </row>
    <row r="106" spans="1:87" ht="18" customHeight="1" x14ac:dyDescent="0.25">
      <c r="A106" s="75"/>
      <c r="B106" s="327"/>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8"/>
      <c r="Y106" s="329"/>
      <c r="Z106" s="336"/>
      <c r="AA106" s="337"/>
      <c r="AB106" s="337"/>
      <c r="AC106" s="337"/>
      <c r="AD106" s="338"/>
      <c r="AE106" s="336"/>
      <c r="AF106" s="337"/>
      <c r="AG106" s="337"/>
      <c r="AH106" s="337"/>
      <c r="AI106" s="337"/>
      <c r="AJ106" s="337"/>
      <c r="AK106" s="300" t="s">
        <v>530</v>
      </c>
      <c r="AL106" s="301"/>
      <c r="AM106" s="301"/>
      <c r="AN106" s="301"/>
      <c r="AO106" s="301"/>
      <c r="AP106" s="301"/>
      <c r="AQ106" s="301"/>
      <c r="AR106" s="301"/>
      <c r="AS106" s="301"/>
      <c r="AT106" s="301"/>
      <c r="AU106" s="301"/>
      <c r="AV106" s="301"/>
      <c r="AW106" s="301"/>
      <c r="AX106" s="302"/>
      <c r="AY106" s="407">
        <v>4</v>
      </c>
      <c r="AZ106" s="304"/>
      <c r="BA106" s="304"/>
      <c r="BB106" s="408"/>
      <c r="BC106" s="306">
        <f t="shared" si="8"/>
        <v>16</v>
      </c>
      <c r="BD106" s="307"/>
      <c r="BE106" s="307"/>
      <c r="BF106" s="308"/>
      <c r="BG106" s="309">
        <v>22629</v>
      </c>
      <c r="BH106" s="310"/>
      <c r="BI106" s="310"/>
      <c r="BJ106" s="311"/>
      <c r="BK106" s="312">
        <f t="shared" si="9"/>
        <v>90516</v>
      </c>
      <c r="BL106" s="313"/>
      <c r="BM106" s="313"/>
      <c r="BN106" s="313"/>
      <c r="BO106" s="313"/>
      <c r="BP106" s="314"/>
      <c r="BQ106" s="294"/>
      <c r="BR106" s="295"/>
      <c r="BS106" s="295"/>
      <c r="BT106" s="295"/>
      <c r="BU106" s="295"/>
      <c r="BV106" s="295"/>
      <c r="BW106" s="296"/>
      <c r="BX106" s="294"/>
      <c r="BY106" s="295"/>
      <c r="BZ106" s="295"/>
      <c r="CA106" s="295"/>
      <c r="CB106" s="295"/>
      <c r="CC106" s="296"/>
      <c r="CD106" s="294"/>
      <c r="CE106" s="295"/>
      <c r="CF106" s="295"/>
      <c r="CG106" s="295"/>
      <c r="CH106" s="295"/>
      <c r="CI106" s="296"/>
    </row>
    <row r="107" spans="1:87" ht="18" customHeight="1" x14ac:dyDescent="0.25">
      <c r="A107" s="75"/>
      <c r="B107" s="327"/>
      <c r="C107" s="328"/>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9"/>
      <c r="Z107" s="336"/>
      <c r="AA107" s="337"/>
      <c r="AB107" s="337"/>
      <c r="AC107" s="337"/>
      <c r="AD107" s="338"/>
      <c r="AE107" s="336"/>
      <c r="AF107" s="337"/>
      <c r="AG107" s="337"/>
      <c r="AH107" s="337"/>
      <c r="AI107" s="337"/>
      <c r="AJ107" s="337"/>
      <c r="AK107" s="300" t="s">
        <v>18</v>
      </c>
      <c r="AL107" s="301"/>
      <c r="AM107" s="301"/>
      <c r="AN107" s="301"/>
      <c r="AO107" s="301"/>
      <c r="AP107" s="301"/>
      <c r="AQ107" s="301"/>
      <c r="AR107" s="301"/>
      <c r="AS107" s="301"/>
      <c r="AT107" s="301"/>
      <c r="AU107" s="301"/>
      <c r="AV107" s="301"/>
      <c r="AW107" s="301"/>
      <c r="AX107" s="302"/>
      <c r="AY107" s="407">
        <v>4</v>
      </c>
      <c r="AZ107" s="304"/>
      <c r="BA107" s="304"/>
      <c r="BB107" s="408"/>
      <c r="BC107" s="306">
        <f t="shared" si="8"/>
        <v>16</v>
      </c>
      <c r="BD107" s="307"/>
      <c r="BE107" s="307"/>
      <c r="BF107" s="308"/>
      <c r="BG107" s="309">
        <v>28961</v>
      </c>
      <c r="BH107" s="310"/>
      <c r="BI107" s="310"/>
      <c r="BJ107" s="311"/>
      <c r="BK107" s="312">
        <f t="shared" si="9"/>
        <v>115844</v>
      </c>
      <c r="BL107" s="313"/>
      <c r="BM107" s="313"/>
      <c r="BN107" s="313"/>
      <c r="BO107" s="313"/>
      <c r="BP107" s="314"/>
      <c r="BQ107" s="294"/>
      <c r="BR107" s="295"/>
      <c r="BS107" s="295"/>
      <c r="BT107" s="295"/>
      <c r="BU107" s="295"/>
      <c r="BV107" s="295"/>
      <c r="BW107" s="296"/>
      <c r="BX107" s="294"/>
      <c r="BY107" s="295"/>
      <c r="BZ107" s="295"/>
      <c r="CA107" s="295"/>
      <c r="CB107" s="295"/>
      <c r="CC107" s="296"/>
      <c r="CD107" s="294"/>
      <c r="CE107" s="295"/>
      <c r="CF107" s="295"/>
      <c r="CG107" s="295"/>
      <c r="CH107" s="295"/>
      <c r="CI107" s="296"/>
    </row>
    <row r="108" spans="1:87" ht="18" customHeight="1" thickBot="1" x14ac:dyDescent="0.3">
      <c r="A108" s="75"/>
      <c r="B108" s="327"/>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9"/>
      <c r="Z108" s="336"/>
      <c r="AA108" s="337"/>
      <c r="AB108" s="337"/>
      <c r="AC108" s="337"/>
      <c r="AD108" s="338"/>
      <c r="AE108" s="336"/>
      <c r="AF108" s="337"/>
      <c r="AG108" s="337"/>
      <c r="AH108" s="337"/>
      <c r="AI108" s="337"/>
      <c r="AJ108" s="337"/>
      <c r="AK108" s="392" t="s">
        <v>37</v>
      </c>
      <c r="AL108" s="393"/>
      <c r="AM108" s="393"/>
      <c r="AN108" s="393"/>
      <c r="AO108" s="393"/>
      <c r="AP108" s="393"/>
      <c r="AQ108" s="393"/>
      <c r="AR108" s="393"/>
      <c r="AS108" s="393"/>
      <c r="AT108" s="393"/>
      <c r="AU108" s="393"/>
      <c r="AV108" s="393"/>
      <c r="AW108" s="393"/>
      <c r="AX108" s="394"/>
      <c r="AY108" s="407">
        <v>4</v>
      </c>
      <c r="AZ108" s="304"/>
      <c r="BA108" s="304"/>
      <c r="BB108" s="408"/>
      <c r="BC108" s="306">
        <f t="shared" si="8"/>
        <v>16</v>
      </c>
      <c r="BD108" s="307"/>
      <c r="BE108" s="307"/>
      <c r="BF108" s="308"/>
      <c r="BG108" s="309">
        <v>11840</v>
      </c>
      <c r="BH108" s="310"/>
      <c r="BI108" s="310"/>
      <c r="BJ108" s="311"/>
      <c r="BK108" s="312">
        <f t="shared" si="9"/>
        <v>47360</v>
      </c>
      <c r="BL108" s="313"/>
      <c r="BM108" s="313"/>
      <c r="BN108" s="313"/>
      <c r="BO108" s="313"/>
      <c r="BP108" s="314"/>
      <c r="BQ108" s="294"/>
      <c r="BR108" s="295"/>
      <c r="BS108" s="295"/>
      <c r="BT108" s="295"/>
      <c r="BU108" s="295"/>
      <c r="BV108" s="295"/>
      <c r="BW108" s="296"/>
      <c r="BX108" s="294"/>
      <c r="BY108" s="295"/>
      <c r="BZ108" s="295"/>
      <c r="CA108" s="295"/>
      <c r="CB108" s="295"/>
      <c r="CC108" s="296"/>
      <c r="CD108" s="294"/>
      <c r="CE108" s="295"/>
      <c r="CF108" s="295"/>
      <c r="CG108" s="295"/>
      <c r="CH108" s="295"/>
      <c r="CI108" s="296"/>
    </row>
    <row r="109" spans="1:87" ht="18" customHeight="1" thickBot="1" x14ac:dyDescent="0.3">
      <c r="A109" s="75"/>
      <c r="B109" s="377"/>
      <c r="C109" s="378"/>
      <c r="D109" s="378"/>
      <c r="E109" s="378"/>
      <c r="F109" s="378"/>
      <c r="G109" s="378"/>
      <c r="H109" s="378"/>
      <c r="I109" s="378"/>
      <c r="J109" s="378"/>
      <c r="K109" s="378"/>
      <c r="L109" s="378"/>
      <c r="M109" s="378"/>
      <c r="N109" s="378"/>
      <c r="O109" s="378"/>
      <c r="P109" s="378"/>
      <c r="Q109" s="378"/>
      <c r="R109" s="378"/>
      <c r="S109" s="378"/>
      <c r="T109" s="378"/>
      <c r="U109" s="378"/>
      <c r="V109" s="378"/>
      <c r="W109" s="378"/>
      <c r="X109" s="378"/>
      <c r="Y109" s="378"/>
      <c r="Z109" s="378"/>
      <c r="AA109" s="378"/>
      <c r="AB109" s="378"/>
      <c r="AC109" s="378"/>
      <c r="AD109" s="378"/>
      <c r="AE109" s="378"/>
      <c r="AF109" s="378"/>
      <c r="AG109" s="378"/>
      <c r="AH109" s="378"/>
      <c r="AI109" s="378"/>
      <c r="AJ109" s="379"/>
      <c r="AK109" s="380" t="s">
        <v>3</v>
      </c>
      <c r="AL109" s="381"/>
      <c r="AM109" s="381"/>
      <c r="AN109" s="381"/>
      <c r="AO109" s="381"/>
      <c r="AP109" s="381"/>
      <c r="AQ109" s="381"/>
      <c r="AR109" s="381"/>
      <c r="AS109" s="381"/>
      <c r="AT109" s="381"/>
      <c r="AU109" s="381"/>
      <c r="AV109" s="381"/>
      <c r="AW109" s="381"/>
      <c r="AX109" s="381"/>
      <c r="AY109" s="382"/>
      <c r="AZ109" s="382"/>
      <c r="BA109" s="382"/>
      <c r="BB109" s="382"/>
      <c r="BC109" s="382"/>
      <c r="BD109" s="382"/>
      <c r="BE109" s="382"/>
      <c r="BF109" s="382"/>
      <c r="BG109" s="382"/>
      <c r="BH109" s="382"/>
      <c r="BI109" s="382"/>
      <c r="BJ109" s="383"/>
      <c r="BK109" s="384">
        <f>SUM(BK98:BK108)</f>
        <v>995944</v>
      </c>
      <c r="BL109" s="385"/>
      <c r="BM109" s="385"/>
      <c r="BN109" s="385"/>
      <c r="BO109" s="385"/>
      <c r="BP109" s="386"/>
      <c r="BQ109" s="387" t="s">
        <v>100</v>
      </c>
      <c r="BR109" s="388"/>
      <c r="BS109" s="388"/>
      <c r="BT109" s="388"/>
      <c r="BU109" s="388"/>
      <c r="BV109" s="388"/>
      <c r="BW109" s="388"/>
      <c r="BX109" s="388"/>
      <c r="BY109" s="388"/>
      <c r="BZ109" s="388"/>
      <c r="CA109" s="388"/>
      <c r="CB109" s="388"/>
      <c r="CC109" s="389"/>
      <c r="CD109" s="390">
        <f>+CD98*AE98</f>
        <v>4733854.1176470593</v>
      </c>
      <c r="CE109" s="390"/>
      <c r="CF109" s="390"/>
      <c r="CG109" s="390"/>
      <c r="CH109" s="390"/>
      <c r="CI109" s="391"/>
    </row>
    <row r="110" spans="1:87" ht="18" customHeight="1" thickBot="1" x14ac:dyDescent="0.3">
      <c r="A110" s="75"/>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BG110" s="78"/>
      <c r="BH110" s="78"/>
      <c r="BI110" s="78"/>
      <c r="BJ110" s="78"/>
      <c r="BK110" s="79"/>
      <c r="BL110" s="79"/>
      <c r="BM110" s="79"/>
      <c r="BN110" s="79"/>
      <c r="BO110" s="79"/>
      <c r="BP110" s="79"/>
      <c r="BQ110" s="79"/>
      <c r="BR110" s="79"/>
      <c r="BS110" s="79"/>
      <c r="BT110" s="79"/>
      <c r="BU110" s="79"/>
      <c r="BV110" s="79"/>
      <c r="BW110" s="79"/>
      <c r="BX110" s="79"/>
      <c r="BY110" s="79"/>
      <c r="BZ110" s="79"/>
      <c r="CA110" s="79"/>
      <c r="CB110" s="79"/>
      <c r="CC110" s="79"/>
      <c r="CD110" s="79"/>
      <c r="CE110" s="79"/>
      <c r="CF110" s="79"/>
      <c r="CG110" s="79"/>
      <c r="CH110" s="79"/>
      <c r="CI110" s="79"/>
    </row>
    <row r="111" spans="1:87" ht="18" customHeight="1" x14ac:dyDescent="0.25">
      <c r="A111" s="75"/>
      <c r="B111" s="348" t="s">
        <v>0</v>
      </c>
      <c r="C111" s="349"/>
      <c r="D111" s="349"/>
      <c r="E111" s="349"/>
      <c r="F111" s="349"/>
      <c r="G111" s="349"/>
      <c r="H111" s="349"/>
      <c r="I111" s="349"/>
      <c r="J111" s="349"/>
      <c r="K111" s="349"/>
      <c r="L111" s="349"/>
      <c r="M111" s="349"/>
      <c r="N111" s="349"/>
      <c r="O111" s="349"/>
      <c r="P111" s="349"/>
      <c r="Q111" s="349"/>
      <c r="R111" s="349"/>
      <c r="S111" s="349"/>
      <c r="T111" s="349"/>
      <c r="U111" s="349"/>
      <c r="V111" s="349"/>
      <c r="W111" s="349"/>
      <c r="X111" s="349"/>
      <c r="Y111" s="350"/>
      <c r="Z111" s="348" t="s">
        <v>80</v>
      </c>
      <c r="AA111" s="349"/>
      <c r="AB111" s="349"/>
      <c r="AC111" s="349"/>
      <c r="AD111" s="350"/>
      <c r="AE111" s="357" t="s">
        <v>79</v>
      </c>
      <c r="AF111" s="358"/>
      <c r="AG111" s="358"/>
      <c r="AH111" s="358"/>
      <c r="AI111" s="358"/>
      <c r="AJ111" s="359"/>
      <c r="AK111" s="357" t="s">
        <v>81</v>
      </c>
      <c r="AL111" s="358"/>
      <c r="AM111" s="358"/>
      <c r="AN111" s="358"/>
      <c r="AO111" s="358"/>
      <c r="AP111" s="358"/>
      <c r="AQ111" s="358"/>
      <c r="AR111" s="358"/>
      <c r="AS111" s="358"/>
      <c r="AT111" s="358"/>
      <c r="AU111" s="358"/>
      <c r="AV111" s="358"/>
      <c r="AW111" s="358"/>
      <c r="AX111" s="359"/>
      <c r="AY111" s="357" t="s">
        <v>1</v>
      </c>
      <c r="AZ111" s="358"/>
      <c r="BA111" s="358"/>
      <c r="BB111" s="359"/>
      <c r="BC111" s="348" t="s">
        <v>104</v>
      </c>
      <c r="BD111" s="349"/>
      <c r="BE111" s="349"/>
      <c r="BF111" s="350"/>
      <c r="BG111" s="366" t="s">
        <v>82</v>
      </c>
      <c r="BH111" s="367"/>
      <c r="BI111" s="367"/>
      <c r="BJ111" s="368"/>
      <c r="BK111" s="315" t="s">
        <v>99</v>
      </c>
      <c r="BL111" s="316"/>
      <c r="BM111" s="316"/>
      <c r="BN111" s="316"/>
      <c r="BO111" s="316"/>
      <c r="BP111" s="317"/>
      <c r="BQ111" s="315" t="s">
        <v>83</v>
      </c>
      <c r="BR111" s="316"/>
      <c r="BS111" s="316"/>
      <c r="BT111" s="316"/>
      <c r="BU111" s="316"/>
      <c r="BV111" s="316"/>
      <c r="BW111" s="317"/>
      <c r="BX111" s="315" t="s">
        <v>84</v>
      </c>
      <c r="BY111" s="316"/>
      <c r="BZ111" s="316"/>
      <c r="CA111" s="316"/>
      <c r="CB111" s="316"/>
      <c r="CC111" s="317"/>
      <c r="CD111" s="315" t="s">
        <v>85</v>
      </c>
      <c r="CE111" s="316"/>
      <c r="CF111" s="316"/>
      <c r="CG111" s="316"/>
      <c r="CH111" s="316"/>
      <c r="CI111" s="317"/>
    </row>
    <row r="112" spans="1:87" ht="18" customHeight="1" x14ac:dyDescent="0.25">
      <c r="A112" s="75"/>
      <c r="B112" s="351"/>
      <c r="C112" s="352"/>
      <c r="D112" s="352"/>
      <c r="E112" s="352"/>
      <c r="F112" s="352"/>
      <c r="G112" s="352"/>
      <c r="H112" s="352"/>
      <c r="I112" s="352"/>
      <c r="J112" s="352"/>
      <c r="K112" s="352"/>
      <c r="L112" s="352"/>
      <c r="M112" s="352"/>
      <c r="N112" s="352"/>
      <c r="O112" s="352"/>
      <c r="P112" s="352"/>
      <c r="Q112" s="352"/>
      <c r="R112" s="352"/>
      <c r="S112" s="352"/>
      <c r="T112" s="352"/>
      <c r="U112" s="352"/>
      <c r="V112" s="352"/>
      <c r="W112" s="352"/>
      <c r="X112" s="352"/>
      <c r="Y112" s="353"/>
      <c r="Z112" s="351"/>
      <c r="AA112" s="352"/>
      <c r="AB112" s="352"/>
      <c r="AC112" s="352"/>
      <c r="AD112" s="353"/>
      <c r="AE112" s="360"/>
      <c r="AF112" s="361"/>
      <c r="AG112" s="361"/>
      <c r="AH112" s="361"/>
      <c r="AI112" s="361"/>
      <c r="AJ112" s="362"/>
      <c r="AK112" s="360"/>
      <c r="AL112" s="361"/>
      <c r="AM112" s="361"/>
      <c r="AN112" s="361"/>
      <c r="AO112" s="361"/>
      <c r="AP112" s="361"/>
      <c r="AQ112" s="361"/>
      <c r="AR112" s="361"/>
      <c r="AS112" s="361"/>
      <c r="AT112" s="361"/>
      <c r="AU112" s="361"/>
      <c r="AV112" s="361"/>
      <c r="AW112" s="361"/>
      <c r="AX112" s="362"/>
      <c r="AY112" s="360"/>
      <c r="AZ112" s="361"/>
      <c r="BA112" s="361"/>
      <c r="BB112" s="362"/>
      <c r="BC112" s="351"/>
      <c r="BD112" s="352"/>
      <c r="BE112" s="352"/>
      <c r="BF112" s="353"/>
      <c r="BG112" s="369"/>
      <c r="BH112" s="370"/>
      <c r="BI112" s="370"/>
      <c r="BJ112" s="371"/>
      <c r="BK112" s="318"/>
      <c r="BL112" s="319"/>
      <c r="BM112" s="319"/>
      <c r="BN112" s="319"/>
      <c r="BO112" s="319"/>
      <c r="BP112" s="320"/>
      <c r="BQ112" s="318"/>
      <c r="BR112" s="319"/>
      <c r="BS112" s="319"/>
      <c r="BT112" s="319"/>
      <c r="BU112" s="319"/>
      <c r="BV112" s="319"/>
      <c r="BW112" s="320"/>
      <c r="BX112" s="318"/>
      <c r="BY112" s="319"/>
      <c r="BZ112" s="319"/>
      <c r="CA112" s="319"/>
      <c r="CB112" s="319"/>
      <c r="CC112" s="320"/>
      <c r="CD112" s="318"/>
      <c r="CE112" s="319"/>
      <c r="CF112" s="319"/>
      <c r="CG112" s="319"/>
      <c r="CH112" s="319"/>
      <c r="CI112" s="320"/>
    </row>
    <row r="113" spans="1:87" ht="18" customHeight="1" thickBot="1" x14ac:dyDescent="0.3">
      <c r="A113" s="75"/>
      <c r="B113" s="354"/>
      <c r="C113" s="355"/>
      <c r="D113" s="355"/>
      <c r="E113" s="355"/>
      <c r="F113" s="355"/>
      <c r="G113" s="355"/>
      <c r="H113" s="355"/>
      <c r="I113" s="355"/>
      <c r="J113" s="355"/>
      <c r="K113" s="355"/>
      <c r="L113" s="355"/>
      <c r="M113" s="355"/>
      <c r="N113" s="355"/>
      <c r="O113" s="355"/>
      <c r="P113" s="355"/>
      <c r="Q113" s="355"/>
      <c r="R113" s="355"/>
      <c r="S113" s="355"/>
      <c r="T113" s="355"/>
      <c r="U113" s="355"/>
      <c r="V113" s="355"/>
      <c r="W113" s="355"/>
      <c r="X113" s="355"/>
      <c r="Y113" s="356"/>
      <c r="Z113" s="354"/>
      <c r="AA113" s="355"/>
      <c r="AB113" s="355"/>
      <c r="AC113" s="355"/>
      <c r="AD113" s="356"/>
      <c r="AE113" s="363"/>
      <c r="AF113" s="364"/>
      <c r="AG113" s="364"/>
      <c r="AH113" s="364"/>
      <c r="AI113" s="364"/>
      <c r="AJ113" s="365"/>
      <c r="AK113" s="360"/>
      <c r="AL113" s="361"/>
      <c r="AM113" s="361"/>
      <c r="AN113" s="361"/>
      <c r="AO113" s="361"/>
      <c r="AP113" s="361"/>
      <c r="AQ113" s="361"/>
      <c r="AR113" s="361"/>
      <c r="AS113" s="361"/>
      <c r="AT113" s="361"/>
      <c r="AU113" s="361"/>
      <c r="AV113" s="361"/>
      <c r="AW113" s="361"/>
      <c r="AX113" s="362"/>
      <c r="AY113" s="360"/>
      <c r="AZ113" s="361"/>
      <c r="BA113" s="361"/>
      <c r="BB113" s="362"/>
      <c r="BC113" s="351"/>
      <c r="BD113" s="352"/>
      <c r="BE113" s="352"/>
      <c r="BF113" s="353"/>
      <c r="BG113" s="369"/>
      <c r="BH113" s="370"/>
      <c r="BI113" s="370"/>
      <c r="BJ113" s="371"/>
      <c r="BK113" s="318"/>
      <c r="BL113" s="319"/>
      <c r="BM113" s="319"/>
      <c r="BN113" s="319"/>
      <c r="BO113" s="319"/>
      <c r="BP113" s="320"/>
      <c r="BQ113" s="321"/>
      <c r="BR113" s="322"/>
      <c r="BS113" s="322"/>
      <c r="BT113" s="322"/>
      <c r="BU113" s="322"/>
      <c r="BV113" s="322"/>
      <c r="BW113" s="323"/>
      <c r="BX113" s="321"/>
      <c r="BY113" s="322"/>
      <c r="BZ113" s="322"/>
      <c r="CA113" s="322"/>
      <c r="CB113" s="322"/>
      <c r="CC113" s="323"/>
      <c r="CD113" s="321"/>
      <c r="CE113" s="322"/>
      <c r="CF113" s="322"/>
      <c r="CG113" s="322"/>
      <c r="CH113" s="322"/>
      <c r="CI113" s="323"/>
    </row>
    <row r="114" spans="1:87" ht="18" customHeight="1" x14ac:dyDescent="0.25">
      <c r="A114" s="75"/>
      <c r="B114" s="324" t="s">
        <v>630</v>
      </c>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6"/>
      <c r="Z114" s="333" t="s">
        <v>639</v>
      </c>
      <c r="AA114" s="334"/>
      <c r="AB114" s="334"/>
      <c r="AC114" s="334"/>
      <c r="AD114" s="335"/>
      <c r="AE114" s="333">
        <v>4</v>
      </c>
      <c r="AF114" s="334"/>
      <c r="AG114" s="334"/>
      <c r="AH114" s="334"/>
      <c r="AI114" s="334"/>
      <c r="AJ114" s="334"/>
      <c r="AK114" s="342" t="s">
        <v>41</v>
      </c>
      <c r="AL114" s="343"/>
      <c r="AM114" s="343"/>
      <c r="AN114" s="343"/>
      <c r="AO114" s="343"/>
      <c r="AP114" s="343"/>
      <c r="AQ114" s="343"/>
      <c r="AR114" s="343"/>
      <c r="AS114" s="343"/>
      <c r="AT114" s="343"/>
      <c r="AU114" s="343"/>
      <c r="AV114" s="343"/>
      <c r="AW114" s="343"/>
      <c r="AX114" s="344"/>
      <c r="AY114" s="409">
        <v>0.25</v>
      </c>
      <c r="AZ114" s="346"/>
      <c r="BA114" s="346"/>
      <c r="BB114" s="410"/>
      <c r="BC114" s="345">
        <f>+$AE$114*AY114</f>
        <v>1</v>
      </c>
      <c r="BD114" s="346"/>
      <c r="BE114" s="346"/>
      <c r="BF114" s="347"/>
      <c r="BG114" s="285">
        <v>22629</v>
      </c>
      <c r="BH114" s="286"/>
      <c r="BI114" s="286"/>
      <c r="BJ114" s="287"/>
      <c r="BK114" s="288">
        <f>+AY114*BG114</f>
        <v>5657.25</v>
      </c>
      <c r="BL114" s="289"/>
      <c r="BM114" s="289"/>
      <c r="BN114" s="289"/>
      <c r="BO114" s="289"/>
      <c r="BP114" s="290"/>
      <c r="BQ114" s="291">
        <v>1000</v>
      </c>
      <c r="BR114" s="292"/>
      <c r="BS114" s="292"/>
      <c r="BT114" s="292"/>
      <c r="BU114" s="292"/>
      <c r="BV114" s="292"/>
      <c r="BW114" s="293"/>
      <c r="BX114" s="291">
        <f>+(((BK125+BQ114)*15)/85)</f>
        <v>11161.14705882353</v>
      </c>
      <c r="BY114" s="292"/>
      <c r="BZ114" s="292"/>
      <c r="CA114" s="292"/>
      <c r="CB114" s="292"/>
      <c r="CC114" s="293"/>
      <c r="CD114" s="291">
        <f>+BK125+BQ114+BX114</f>
        <v>74407.647058823524</v>
      </c>
      <c r="CE114" s="292"/>
      <c r="CF114" s="292"/>
      <c r="CG114" s="292"/>
      <c r="CH114" s="292"/>
      <c r="CI114" s="293"/>
    </row>
    <row r="115" spans="1:87" ht="18" customHeight="1" x14ac:dyDescent="0.25">
      <c r="A115" s="75"/>
      <c r="B115" s="327"/>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9"/>
      <c r="Z115" s="336"/>
      <c r="AA115" s="337"/>
      <c r="AB115" s="337"/>
      <c r="AC115" s="337"/>
      <c r="AD115" s="338"/>
      <c r="AE115" s="336"/>
      <c r="AF115" s="337"/>
      <c r="AG115" s="337"/>
      <c r="AH115" s="337"/>
      <c r="AI115" s="337"/>
      <c r="AJ115" s="337"/>
      <c r="AK115" s="300" t="s">
        <v>23</v>
      </c>
      <c r="AL115" s="301"/>
      <c r="AM115" s="301"/>
      <c r="AN115" s="301"/>
      <c r="AO115" s="301"/>
      <c r="AP115" s="301"/>
      <c r="AQ115" s="301"/>
      <c r="AR115" s="301"/>
      <c r="AS115" s="301"/>
      <c r="AT115" s="301"/>
      <c r="AU115" s="301"/>
      <c r="AV115" s="301"/>
      <c r="AW115" s="301"/>
      <c r="AX115" s="302"/>
      <c r="AY115" s="407">
        <v>0.25</v>
      </c>
      <c r="AZ115" s="304"/>
      <c r="BA115" s="304"/>
      <c r="BB115" s="408"/>
      <c r="BC115" s="306">
        <f t="shared" ref="BC115:BC124" si="10">+$AE$114*AY115</f>
        <v>1</v>
      </c>
      <c r="BD115" s="307"/>
      <c r="BE115" s="307"/>
      <c r="BF115" s="308"/>
      <c r="BG115" s="309">
        <v>7925</v>
      </c>
      <c r="BH115" s="310"/>
      <c r="BI115" s="310"/>
      <c r="BJ115" s="311"/>
      <c r="BK115" s="312">
        <f t="shared" ref="BK115:BK124" si="11">+AY115*BG115</f>
        <v>1981.25</v>
      </c>
      <c r="BL115" s="313"/>
      <c r="BM115" s="313"/>
      <c r="BN115" s="313"/>
      <c r="BO115" s="313"/>
      <c r="BP115" s="314"/>
      <c r="BQ115" s="294"/>
      <c r="BR115" s="295"/>
      <c r="BS115" s="295"/>
      <c r="BT115" s="295"/>
      <c r="BU115" s="295"/>
      <c r="BV115" s="295"/>
      <c r="BW115" s="296"/>
      <c r="BX115" s="294"/>
      <c r="BY115" s="295"/>
      <c r="BZ115" s="295"/>
      <c r="CA115" s="295"/>
      <c r="CB115" s="295"/>
      <c r="CC115" s="296"/>
      <c r="CD115" s="294"/>
      <c r="CE115" s="295"/>
      <c r="CF115" s="295"/>
      <c r="CG115" s="295"/>
      <c r="CH115" s="295"/>
      <c r="CI115" s="296"/>
    </row>
    <row r="116" spans="1:87" ht="18" customHeight="1" x14ac:dyDescent="0.25">
      <c r="A116" s="75"/>
      <c r="B116" s="327"/>
      <c r="C116" s="328"/>
      <c r="D116" s="328"/>
      <c r="E116" s="328"/>
      <c r="F116" s="328"/>
      <c r="G116" s="328"/>
      <c r="H116" s="328"/>
      <c r="I116" s="328"/>
      <c r="J116" s="328"/>
      <c r="K116" s="328"/>
      <c r="L116" s="328"/>
      <c r="M116" s="328"/>
      <c r="N116" s="328"/>
      <c r="O116" s="328"/>
      <c r="P116" s="328"/>
      <c r="Q116" s="328"/>
      <c r="R116" s="328"/>
      <c r="S116" s="328"/>
      <c r="T116" s="328"/>
      <c r="U116" s="328"/>
      <c r="V116" s="328"/>
      <c r="W116" s="328"/>
      <c r="X116" s="328"/>
      <c r="Y116" s="329"/>
      <c r="Z116" s="336"/>
      <c r="AA116" s="337"/>
      <c r="AB116" s="337"/>
      <c r="AC116" s="337"/>
      <c r="AD116" s="338"/>
      <c r="AE116" s="336"/>
      <c r="AF116" s="337"/>
      <c r="AG116" s="337"/>
      <c r="AH116" s="337"/>
      <c r="AI116" s="337"/>
      <c r="AJ116" s="337"/>
      <c r="AK116" s="300" t="s">
        <v>527</v>
      </c>
      <c r="AL116" s="301"/>
      <c r="AM116" s="301"/>
      <c r="AN116" s="301"/>
      <c r="AO116" s="301"/>
      <c r="AP116" s="301"/>
      <c r="AQ116" s="301"/>
      <c r="AR116" s="301"/>
      <c r="AS116" s="301"/>
      <c r="AT116" s="301"/>
      <c r="AU116" s="301"/>
      <c r="AV116" s="301"/>
      <c r="AW116" s="301"/>
      <c r="AX116" s="302"/>
      <c r="AY116" s="407">
        <v>0.5</v>
      </c>
      <c r="AZ116" s="304"/>
      <c r="BA116" s="304"/>
      <c r="BB116" s="408"/>
      <c r="BC116" s="306">
        <f t="shared" si="10"/>
        <v>2</v>
      </c>
      <c r="BD116" s="307"/>
      <c r="BE116" s="307"/>
      <c r="BF116" s="308"/>
      <c r="BG116" s="309">
        <v>18911</v>
      </c>
      <c r="BH116" s="310"/>
      <c r="BI116" s="310"/>
      <c r="BJ116" s="311"/>
      <c r="BK116" s="312">
        <f t="shared" si="11"/>
        <v>9455.5</v>
      </c>
      <c r="BL116" s="313"/>
      <c r="BM116" s="313"/>
      <c r="BN116" s="313"/>
      <c r="BO116" s="313"/>
      <c r="BP116" s="314"/>
      <c r="BQ116" s="294"/>
      <c r="BR116" s="295"/>
      <c r="BS116" s="295"/>
      <c r="BT116" s="295"/>
      <c r="BU116" s="295"/>
      <c r="BV116" s="295"/>
      <c r="BW116" s="296"/>
      <c r="BX116" s="294"/>
      <c r="BY116" s="295"/>
      <c r="BZ116" s="295"/>
      <c r="CA116" s="295"/>
      <c r="CB116" s="295"/>
      <c r="CC116" s="296"/>
      <c r="CD116" s="294"/>
      <c r="CE116" s="295"/>
      <c r="CF116" s="295"/>
      <c r="CG116" s="295"/>
      <c r="CH116" s="295"/>
      <c r="CI116" s="296"/>
    </row>
    <row r="117" spans="1:87" ht="18" customHeight="1" x14ac:dyDescent="0.25">
      <c r="A117" s="75"/>
      <c r="B117" s="327"/>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9"/>
      <c r="Z117" s="336"/>
      <c r="AA117" s="337"/>
      <c r="AB117" s="337"/>
      <c r="AC117" s="337"/>
      <c r="AD117" s="338"/>
      <c r="AE117" s="336"/>
      <c r="AF117" s="337"/>
      <c r="AG117" s="337"/>
      <c r="AH117" s="337"/>
      <c r="AI117" s="337"/>
      <c r="AJ117" s="337"/>
      <c r="AK117" s="300" t="s">
        <v>13</v>
      </c>
      <c r="AL117" s="301"/>
      <c r="AM117" s="301"/>
      <c r="AN117" s="301"/>
      <c r="AO117" s="301"/>
      <c r="AP117" s="301"/>
      <c r="AQ117" s="301"/>
      <c r="AR117" s="301"/>
      <c r="AS117" s="301"/>
      <c r="AT117" s="301"/>
      <c r="AU117" s="301"/>
      <c r="AV117" s="301"/>
      <c r="AW117" s="301"/>
      <c r="AX117" s="302"/>
      <c r="AY117" s="407">
        <v>0.25</v>
      </c>
      <c r="AZ117" s="304"/>
      <c r="BA117" s="304"/>
      <c r="BB117" s="408"/>
      <c r="BC117" s="306">
        <f t="shared" si="10"/>
        <v>1</v>
      </c>
      <c r="BD117" s="307"/>
      <c r="BE117" s="307"/>
      <c r="BF117" s="308"/>
      <c r="BG117" s="309">
        <v>40826</v>
      </c>
      <c r="BH117" s="310"/>
      <c r="BI117" s="310"/>
      <c r="BJ117" s="311"/>
      <c r="BK117" s="312">
        <f t="shared" si="11"/>
        <v>10206.5</v>
      </c>
      <c r="BL117" s="313"/>
      <c r="BM117" s="313"/>
      <c r="BN117" s="313"/>
      <c r="BO117" s="313"/>
      <c r="BP117" s="314"/>
      <c r="BQ117" s="294"/>
      <c r="BR117" s="295"/>
      <c r="BS117" s="295"/>
      <c r="BT117" s="295"/>
      <c r="BU117" s="295"/>
      <c r="BV117" s="295"/>
      <c r="BW117" s="296"/>
      <c r="BX117" s="294"/>
      <c r="BY117" s="295"/>
      <c r="BZ117" s="295"/>
      <c r="CA117" s="295"/>
      <c r="CB117" s="295"/>
      <c r="CC117" s="296"/>
      <c r="CD117" s="294"/>
      <c r="CE117" s="295"/>
      <c r="CF117" s="295"/>
      <c r="CG117" s="295"/>
      <c r="CH117" s="295"/>
      <c r="CI117" s="296"/>
    </row>
    <row r="118" spans="1:87" ht="18" customHeight="1" x14ac:dyDescent="0.25">
      <c r="A118" s="75"/>
      <c r="B118" s="327"/>
      <c r="C118" s="328"/>
      <c r="D118" s="328"/>
      <c r="E118" s="328"/>
      <c r="F118" s="328"/>
      <c r="G118" s="328"/>
      <c r="H118" s="328"/>
      <c r="I118" s="328"/>
      <c r="J118" s="328"/>
      <c r="K118" s="328"/>
      <c r="L118" s="328"/>
      <c r="M118" s="328"/>
      <c r="N118" s="328"/>
      <c r="O118" s="328"/>
      <c r="P118" s="328"/>
      <c r="Q118" s="328"/>
      <c r="R118" s="328"/>
      <c r="S118" s="328"/>
      <c r="T118" s="328"/>
      <c r="U118" s="328"/>
      <c r="V118" s="328"/>
      <c r="W118" s="328"/>
      <c r="X118" s="328"/>
      <c r="Y118" s="329"/>
      <c r="Z118" s="336"/>
      <c r="AA118" s="337"/>
      <c r="AB118" s="337"/>
      <c r="AC118" s="337"/>
      <c r="AD118" s="338"/>
      <c r="AE118" s="336"/>
      <c r="AF118" s="337"/>
      <c r="AG118" s="337"/>
      <c r="AH118" s="337"/>
      <c r="AI118" s="337"/>
      <c r="AJ118" s="337"/>
      <c r="AK118" s="300" t="s">
        <v>40</v>
      </c>
      <c r="AL118" s="301"/>
      <c r="AM118" s="301"/>
      <c r="AN118" s="301"/>
      <c r="AO118" s="301"/>
      <c r="AP118" s="301"/>
      <c r="AQ118" s="301"/>
      <c r="AR118" s="301"/>
      <c r="AS118" s="301"/>
      <c r="AT118" s="301"/>
      <c r="AU118" s="301"/>
      <c r="AV118" s="301"/>
      <c r="AW118" s="301"/>
      <c r="AX118" s="302"/>
      <c r="AY118" s="407">
        <v>0.25</v>
      </c>
      <c r="AZ118" s="304"/>
      <c r="BA118" s="304"/>
      <c r="BB118" s="408"/>
      <c r="BC118" s="306">
        <f t="shared" si="10"/>
        <v>1</v>
      </c>
      <c r="BD118" s="307"/>
      <c r="BE118" s="307"/>
      <c r="BF118" s="308"/>
      <c r="BG118" s="309">
        <v>26988</v>
      </c>
      <c r="BH118" s="310"/>
      <c r="BI118" s="310"/>
      <c r="BJ118" s="311"/>
      <c r="BK118" s="312">
        <f t="shared" si="11"/>
        <v>6747</v>
      </c>
      <c r="BL118" s="313"/>
      <c r="BM118" s="313"/>
      <c r="BN118" s="313"/>
      <c r="BO118" s="313"/>
      <c r="BP118" s="314"/>
      <c r="BQ118" s="294"/>
      <c r="BR118" s="295"/>
      <c r="BS118" s="295"/>
      <c r="BT118" s="295"/>
      <c r="BU118" s="295"/>
      <c r="BV118" s="295"/>
      <c r="BW118" s="296"/>
      <c r="BX118" s="294"/>
      <c r="BY118" s="295"/>
      <c r="BZ118" s="295"/>
      <c r="CA118" s="295"/>
      <c r="CB118" s="295"/>
      <c r="CC118" s="296"/>
      <c r="CD118" s="294"/>
      <c r="CE118" s="295"/>
      <c r="CF118" s="295"/>
      <c r="CG118" s="295"/>
      <c r="CH118" s="295"/>
      <c r="CI118" s="296"/>
    </row>
    <row r="119" spans="1:87" ht="18" customHeight="1" x14ac:dyDescent="0.25">
      <c r="A119" s="75"/>
      <c r="B119" s="327"/>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9"/>
      <c r="Z119" s="336"/>
      <c r="AA119" s="337"/>
      <c r="AB119" s="337"/>
      <c r="AC119" s="337"/>
      <c r="AD119" s="338"/>
      <c r="AE119" s="336"/>
      <c r="AF119" s="337"/>
      <c r="AG119" s="337"/>
      <c r="AH119" s="337"/>
      <c r="AI119" s="337"/>
      <c r="AJ119" s="337"/>
      <c r="AK119" s="300" t="s">
        <v>528</v>
      </c>
      <c r="AL119" s="301"/>
      <c r="AM119" s="301"/>
      <c r="AN119" s="301"/>
      <c r="AO119" s="301"/>
      <c r="AP119" s="301"/>
      <c r="AQ119" s="301"/>
      <c r="AR119" s="301"/>
      <c r="AS119" s="301"/>
      <c r="AT119" s="301"/>
      <c r="AU119" s="301"/>
      <c r="AV119" s="301"/>
      <c r="AW119" s="301"/>
      <c r="AX119" s="302"/>
      <c r="AY119" s="407">
        <v>0.25</v>
      </c>
      <c r="AZ119" s="304"/>
      <c r="BA119" s="304"/>
      <c r="BB119" s="408"/>
      <c r="BC119" s="306">
        <f t="shared" si="10"/>
        <v>1</v>
      </c>
      <c r="BD119" s="307"/>
      <c r="BE119" s="307"/>
      <c r="BF119" s="308"/>
      <c r="BG119" s="309">
        <v>22530</v>
      </c>
      <c r="BH119" s="310"/>
      <c r="BI119" s="310"/>
      <c r="BJ119" s="311"/>
      <c r="BK119" s="312">
        <f t="shared" si="11"/>
        <v>5632.5</v>
      </c>
      <c r="BL119" s="313"/>
      <c r="BM119" s="313"/>
      <c r="BN119" s="313"/>
      <c r="BO119" s="313"/>
      <c r="BP119" s="314"/>
      <c r="BQ119" s="294"/>
      <c r="BR119" s="295"/>
      <c r="BS119" s="295"/>
      <c r="BT119" s="295"/>
      <c r="BU119" s="295"/>
      <c r="BV119" s="295"/>
      <c r="BW119" s="296"/>
      <c r="BX119" s="294"/>
      <c r="BY119" s="295"/>
      <c r="BZ119" s="295"/>
      <c r="CA119" s="295"/>
      <c r="CB119" s="295"/>
      <c r="CC119" s="296"/>
      <c r="CD119" s="294"/>
      <c r="CE119" s="295"/>
      <c r="CF119" s="295"/>
      <c r="CG119" s="295"/>
      <c r="CH119" s="295"/>
      <c r="CI119" s="296"/>
    </row>
    <row r="120" spans="1:87" ht="18" customHeight="1" x14ac:dyDescent="0.25">
      <c r="A120" s="75"/>
      <c r="B120" s="327"/>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9"/>
      <c r="Z120" s="336"/>
      <c r="AA120" s="337"/>
      <c r="AB120" s="337"/>
      <c r="AC120" s="337"/>
      <c r="AD120" s="338"/>
      <c r="AE120" s="336"/>
      <c r="AF120" s="337"/>
      <c r="AG120" s="337"/>
      <c r="AH120" s="337"/>
      <c r="AI120" s="337"/>
      <c r="AJ120" s="337"/>
      <c r="AK120" s="300" t="s">
        <v>529</v>
      </c>
      <c r="AL120" s="301"/>
      <c r="AM120" s="301"/>
      <c r="AN120" s="301"/>
      <c r="AO120" s="301"/>
      <c r="AP120" s="301"/>
      <c r="AQ120" s="301"/>
      <c r="AR120" s="301"/>
      <c r="AS120" s="301"/>
      <c r="AT120" s="301"/>
      <c r="AU120" s="301"/>
      <c r="AV120" s="301"/>
      <c r="AW120" s="301"/>
      <c r="AX120" s="302"/>
      <c r="AY120" s="407">
        <v>0.25</v>
      </c>
      <c r="AZ120" s="304"/>
      <c r="BA120" s="304"/>
      <c r="BB120" s="408"/>
      <c r="BC120" s="306">
        <f t="shared" si="10"/>
        <v>1</v>
      </c>
      <c r="BD120" s="307"/>
      <c r="BE120" s="307"/>
      <c r="BF120" s="308"/>
      <c r="BG120" s="309">
        <v>18911</v>
      </c>
      <c r="BH120" s="310"/>
      <c r="BI120" s="310"/>
      <c r="BJ120" s="311"/>
      <c r="BK120" s="312">
        <f t="shared" si="11"/>
        <v>4727.75</v>
      </c>
      <c r="BL120" s="313"/>
      <c r="BM120" s="313"/>
      <c r="BN120" s="313"/>
      <c r="BO120" s="313"/>
      <c r="BP120" s="314"/>
      <c r="BQ120" s="294"/>
      <c r="BR120" s="295"/>
      <c r="BS120" s="295"/>
      <c r="BT120" s="295"/>
      <c r="BU120" s="295"/>
      <c r="BV120" s="295"/>
      <c r="BW120" s="296"/>
      <c r="BX120" s="294"/>
      <c r="BY120" s="295"/>
      <c r="BZ120" s="295"/>
      <c r="CA120" s="295"/>
      <c r="CB120" s="295"/>
      <c r="CC120" s="296"/>
      <c r="CD120" s="294"/>
      <c r="CE120" s="295"/>
      <c r="CF120" s="295"/>
      <c r="CG120" s="295"/>
      <c r="CH120" s="295"/>
      <c r="CI120" s="296"/>
    </row>
    <row r="121" spans="1:87" ht="18" customHeight="1" x14ac:dyDescent="0.25">
      <c r="A121" s="75"/>
      <c r="B121" s="327"/>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9"/>
      <c r="Z121" s="336"/>
      <c r="AA121" s="337"/>
      <c r="AB121" s="337"/>
      <c r="AC121" s="337"/>
      <c r="AD121" s="338"/>
      <c r="AE121" s="336"/>
      <c r="AF121" s="337"/>
      <c r="AG121" s="337"/>
      <c r="AH121" s="337"/>
      <c r="AI121" s="337"/>
      <c r="AJ121" s="337"/>
      <c r="AK121" s="300" t="s">
        <v>526</v>
      </c>
      <c r="AL121" s="301"/>
      <c r="AM121" s="301"/>
      <c r="AN121" s="301"/>
      <c r="AO121" s="301"/>
      <c r="AP121" s="301"/>
      <c r="AQ121" s="301"/>
      <c r="AR121" s="301"/>
      <c r="AS121" s="301"/>
      <c r="AT121" s="301"/>
      <c r="AU121" s="301"/>
      <c r="AV121" s="301"/>
      <c r="AW121" s="301"/>
      <c r="AX121" s="302"/>
      <c r="AY121" s="407">
        <v>0.25</v>
      </c>
      <c r="AZ121" s="304"/>
      <c r="BA121" s="304"/>
      <c r="BB121" s="408"/>
      <c r="BC121" s="306">
        <f t="shared" si="10"/>
        <v>1</v>
      </c>
      <c r="BD121" s="307"/>
      <c r="BE121" s="307"/>
      <c r="BF121" s="308"/>
      <c r="BG121" s="309">
        <v>7925</v>
      </c>
      <c r="BH121" s="310"/>
      <c r="BI121" s="310"/>
      <c r="BJ121" s="311"/>
      <c r="BK121" s="312">
        <f t="shared" si="11"/>
        <v>1981.25</v>
      </c>
      <c r="BL121" s="313"/>
      <c r="BM121" s="313"/>
      <c r="BN121" s="313"/>
      <c r="BO121" s="313"/>
      <c r="BP121" s="314"/>
      <c r="BQ121" s="294"/>
      <c r="BR121" s="295"/>
      <c r="BS121" s="295"/>
      <c r="BT121" s="295"/>
      <c r="BU121" s="295"/>
      <c r="BV121" s="295"/>
      <c r="BW121" s="296"/>
      <c r="BX121" s="294"/>
      <c r="BY121" s="295"/>
      <c r="BZ121" s="295"/>
      <c r="CA121" s="295"/>
      <c r="CB121" s="295"/>
      <c r="CC121" s="296"/>
      <c r="CD121" s="294"/>
      <c r="CE121" s="295"/>
      <c r="CF121" s="295"/>
      <c r="CG121" s="295"/>
      <c r="CH121" s="295"/>
      <c r="CI121" s="296"/>
    </row>
    <row r="122" spans="1:87" ht="18" customHeight="1" x14ac:dyDescent="0.25">
      <c r="A122" s="75"/>
      <c r="B122" s="327"/>
      <c r="C122" s="328"/>
      <c r="D122" s="328"/>
      <c r="E122" s="328"/>
      <c r="F122" s="328"/>
      <c r="G122" s="328"/>
      <c r="H122" s="328"/>
      <c r="I122" s="328"/>
      <c r="J122" s="328"/>
      <c r="K122" s="328"/>
      <c r="L122" s="328"/>
      <c r="M122" s="328"/>
      <c r="N122" s="328"/>
      <c r="O122" s="328"/>
      <c r="P122" s="328"/>
      <c r="Q122" s="328"/>
      <c r="R122" s="328"/>
      <c r="S122" s="328"/>
      <c r="T122" s="328"/>
      <c r="U122" s="328"/>
      <c r="V122" s="328"/>
      <c r="W122" s="328"/>
      <c r="X122" s="328"/>
      <c r="Y122" s="329"/>
      <c r="Z122" s="336"/>
      <c r="AA122" s="337"/>
      <c r="AB122" s="337"/>
      <c r="AC122" s="337"/>
      <c r="AD122" s="338"/>
      <c r="AE122" s="336"/>
      <c r="AF122" s="337"/>
      <c r="AG122" s="337"/>
      <c r="AH122" s="337"/>
      <c r="AI122" s="337"/>
      <c r="AJ122" s="337"/>
      <c r="AK122" s="300" t="s">
        <v>530</v>
      </c>
      <c r="AL122" s="301"/>
      <c r="AM122" s="301"/>
      <c r="AN122" s="301"/>
      <c r="AO122" s="301"/>
      <c r="AP122" s="301"/>
      <c r="AQ122" s="301"/>
      <c r="AR122" s="301"/>
      <c r="AS122" s="301"/>
      <c r="AT122" s="301"/>
      <c r="AU122" s="301"/>
      <c r="AV122" s="301"/>
      <c r="AW122" s="301"/>
      <c r="AX122" s="302"/>
      <c r="AY122" s="407">
        <v>0.25</v>
      </c>
      <c r="AZ122" s="304"/>
      <c r="BA122" s="304"/>
      <c r="BB122" s="408"/>
      <c r="BC122" s="306">
        <f t="shared" si="10"/>
        <v>1</v>
      </c>
      <c r="BD122" s="307"/>
      <c r="BE122" s="307"/>
      <c r="BF122" s="308"/>
      <c r="BG122" s="309">
        <v>22629</v>
      </c>
      <c r="BH122" s="310"/>
      <c r="BI122" s="310"/>
      <c r="BJ122" s="311"/>
      <c r="BK122" s="312">
        <f t="shared" si="11"/>
        <v>5657.25</v>
      </c>
      <c r="BL122" s="313"/>
      <c r="BM122" s="313"/>
      <c r="BN122" s="313"/>
      <c r="BO122" s="313"/>
      <c r="BP122" s="314"/>
      <c r="BQ122" s="294"/>
      <c r="BR122" s="295"/>
      <c r="BS122" s="295"/>
      <c r="BT122" s="295"/>
      <c r="BU122" s="295"/>
      <c r="BV122" s="295"/>
      <c r="BW122" s="296"/>
      <c r="BX122" s="294"/>
      <c r="BY122" s="295"/>
      <c r="BZ122" s="295"/>
      <c r="CA122" s="295"/>
      <c r="CB122" s="295"/>
      <c r="CC122" s="296"/>
      <c r="CD122" s="294"/>
      <c r="CE122" s="295"/>
      <c r="CF122" s="295"/>
      <c r="CG122" s="295"/>
      <c r="CH122" s="295"/>
      <c r="CI122" s="296"/>
    </row>
    <row r="123" spans="1:87" ht="18" customHeight="1" x14ac:dyDescent="0.25">
      <c r="A123" s="75"/>
      <c r="B123" s="327"/>
      <c r="C123" s="328"/>
      <c r="D123" s="328"/>
      <c r="E123" s="328"/>
      <c r="F123" s="328"/>
      <c r="G123" s="328"/>
      <c r="H123" s="328"/>
      <c r="I123" s="328"/>
      <c r="J123" s="328"/>
      <c r="K123" s="328"/>
      <c r="L123" s="328"/>
      <c r="M123" s="328"/>
      <c r="N123" s="328"/>
      <c r="O123" s="328"/>
      <c r="P123" s="328"/>
      <c r="Q123" s="328"/>
      <c r="R123" s="328"/>
      <c r="S123" s="328"/>
      <c r="T123" s="328"/>
      <c r="U123" s="328"/>
      <c r="V123" s="328"/>
      <c r="W123" s="328"/>
      <c r="X123" s="328"/>
      <c r="Y123" s="329"/>
      <c r="Z123" s="336"/>
      <c r="AA123" s="337"/>
      <c r="AB123" s="337"/>
      <c r="AC123" s="337"/>
      <c r="AD123" s="338"/>
      <c r="AE123" s="336"/>
      <c r="AF123" s="337"/>
      <c r="AG123" s="337"/>
      <c r="AH123" s="337"/>
      <c r="AI123" s="337"/>
      <c r="AJ123" s="337"/>
      <c r="AK123" s="300" t="s">
        <v>18</v>
      </c>
      <c r="AL123" s="301"/>
      <c r="AM123" s="301"/>
      <c r="AN123" s="301"/>
      <c r="AO123" s="301"/>
      <c r="AP123" s="301"/>
      <c r="AQ123" s="301"/>
      <c r="AR123" s="301"/>
      <c r="AS123" s="301"/>
      <c r="AT123" s="301"/>
      <c r="AU123" s="301"/>
      <c r="AV123" s="301"/>
      <c r="AW123" s="301"/>
      <c r="AX123" s="302"/>
      <c r="AY123" s="407">
        <v>0.25</v>
      </c>
      <c r="AZ123" s="304"/>
      <c r="BA123" s="304"/>
      <c r="BB123" s="408"/>
      <c r="BC123" s="306">
        <f t="shared" si="10"/>
        <v>1</v>
      </c>
      <c r="BD123" s="307"/>
      <c r="BE123" s="307"/>
      <c r="BF123" s="308"/>
      <c r="BG123" s="309">
        <v>28961</v>
      </c>
      <c r="BH123" s="310"/>
      <c r="BI123" s="310"/>
      <c r="BJ123" s="311"/>
      <c r="BK123" s="312">
        <f t="shared" si="11"/>
        <v>7240.25</v>
      </c>
      <c r="BL123" s="313"/>
      <c r="BM123" s="313"/>
      <c r="BN123" s="313"/>
      <c r="BO123" s="313"/>
      <c r="BP123" s="314"/>
      <c r="BQ123" s="294"/>
      <c r="BR123" s="295"/>
      <c r="BS123" s="295"/>
      <c r="BT123" s="295"/>
      <c r="BU123" s="295"/>
      <c r="BV123" s="295"/>
      <c r="BW123" s="296"/>
      <c r="BX123" s="294"/>
      <c r="BY123" s="295"/>
      <c r="BZ123" s="295"/>
      <c r="CA123" s="295"/>
      <c r="CB123" s="295"/>
      <c r="CC123" s="296"/>
      <c r="CD123" s="294"/>
      <c r="CE123" s="295"/>
      <c r="CF123" s="295"/>
      <c r="CG123" s="295"/>
      <c r="CH123" s="295"/>
      <c r="CI123" s="296"/>
    </row>
    <row r="124" spans="1:87" ht="18" customHeight="1" thickBot="1" x14ac:dyDescent="0.3">
      <c r="A124" s="75"/>
      <c r="B124" s="327"/>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9"/>
      <c r="Z124" s="336"/>
      <c r="AA124" s="337"/>
      <c r="AB124" s="337"/>
      <c r="AC124" s="337"/>
      <c r="AD124" s="338"/>
      <c r="AE124" s="336"/>
      <c r="AF124" s="337"/>
      <c r="AG124" s="337"/>
      <c r="AH124" s="337"/>
      <c r="AI124" s="337"/>
      <c r="AJ124" s="337"/>
      <c r="AK124" s="392" t="s">
        <v>37</v>
      </c>
      <c r="AL124" s="393"/>
      <c r="AM124" s="393"/>
      <c r="AN124" s="393"/>
      <c r="AO124" s="393"/>
      <c r="AP124" s="393"/>
      <c r="AQ124" s="393"/>
      <c r="AR124" s="393"/>
      <c r="AS124" s="393"/>
      <c r="AT124" s="393"/>
      <c r="AU124" s="393"/>
      <c r="AV124" s="393"/>
      <c r="AW124" s="393"/>
      <c r="AX124" s="394"/>
      <c r="AY124" s="407">
        <v>0.25</v>
      </c>
      <c r="AZ124" s="304"/>
      <c r="BA124" s="304"/>
      <c r="BB124" s="408"/>
      <c r="BC124" s="306">
        <f t="shared" si="10"/>
        <v>1</v>
      </c>
      <c r="BD124" s="307"/>
      <c r="BE124" s="307"/>
      <c r="BF124" s="308"/>
      <c r="BG124" s="309">
        <v>11840</v>
      </c>
      <c r="BH124" s="310"/>
      <c r="BI124" s="310"/>
      <c r="BJ124" s="311"/>
      <c r="BK124" s="312">
        <f t="shared" si="11"/>
        <v>2960</v>
      </c>
      <c r="BL124" s="313"/>
      <c r="BM124" s="313"/>
      <c r="BN124" s="313"/>
      <c r="BO124" s="313"/>
      <c r="BP124" s="314"/>
      <c r="BQ124" s="294"/>
      <c r="BR124" s="295"/>
      <c r="BS124" s="295"/>
      <c r="BT124" s="295"/>
      <c r="BU124" s="295"/>
      <c r="BV124" s="295"/>
      <c r="BW124" s="296"/>
      <c r="BX124" s="294"/>
      <c r="BY124" s="295"/>
      <c r="BZ124" s="295"/>
      <c r="CA124" s="295"/>
      <c r="CB124" s="295"/>
      <c r="CC124" s="296"/>
      <c r="CD124" s="294"/>
      <c r="CE124" s="295"/>
      <c r="CF124" s="295"/>
      <c r="CG124" s="295"/>
      <c r="CH124" s="295"/>
      <c r="CI124" s="296"/>
    </row>
    <row r="125" spans="1:87" ht="18" customHeight="1" thickBot="1" x14ac:dyDescent="0.3">
      <c r="A125" s="75"/>
      <c r="B125" s="377"/>
      <c r="C125" s="378"/>
      <c r="D125" s="378"/>
      <c r="E125" s="378"/>
      <c r="F125" s="378"/>
      <c r="G125" s="378"/>
      <c r="H125" s="378"/>
      <c r="I125" s="378"/>
      <c r="J125" s="378"/>
      <c r="K125" s="378"/>
      <c r="L125" s="378"/>
      <c r="M125" s="378"/>
      <c r="N125" s="378"/>
      <c r="O125" s="378"/>
      <c r="P125" s="378"/>
      <c r="Q125" s="378"/>
      <c r="R125" s="378"/>
      <c r="S125" s="378"/>
      <c r="T125" s="378"/>
      <c r="U125" s="378"/>
      <c r="V125" s="378"/>
      <c r="W125" s="378"/>
      <c r="X125" s="378"/>
      <c r="Y125" s="378"/>
      <c r="Z125" s="378"/>
      <c r="AA125" s="378"/>
      <c r="AB125" s="378"/>
      <c r="AC125" s="378"/>
      <c r="AD125" s="378"/>
      <c r="AE125" s="378"/>
      <c r="AF125" s="378"/>
      <c r="AG125" s="378"/>
      <c r="AH125" s="378"/>
      <c r="AI125" s="378"/>
      <c r="AJ125" s="379"/>
      <c r="AK125" s="380" t="s">
        <v>3</v>
      </c>
      <c r="AL125" s="381"/>
      <c r="AM125" s="381"/>
      <c r="AN125" s="381"/>
      <c r="AO125" s="381"/>
      <c r="AP125" s="381"/>
      <c r="AQ125" s="381"/>
      <c r="AR125" s="381"/>
      <c r="AS125" s="381"/>
      <c r="AT125" s="381"/>
      <c r="AU125" s="381"/>
      <c r="AV125" s="381"/>
      <c r="AW125" s="381"/>
      <c r="AX125" s="381"/>
      <c r="AY125" s="382"/>
      <c r="AZ125" s="382"/>
      <c r="BA125" s="382"/>
      <c r="BB125" s="382"/>
      <c r="BC125" s="382"/>
      <c r="BD125" s="382"/>
      <c r="BE125" s="382"/>
      <c r="BF125" s="382"/>
      <c r="BG125" s="382"/>
      <c r="BH125" s="382"/>
      <c r="BI125" s="382"/>
      <c r="BJ125" s="383"/>
      <c r="BK125" s="384">
        <f>SUM(BK114:BK124)</f>
        <v>62246.5</v>
      </c>
      <c r="BL125" s="385"/>
      <c r="BM125" s="385"/>
      <c r="BN125" s="385"/>
      <c r="BO125" s="385"/>
      <c r="BP125" s="386"/>
      <c r="BQ125" s="387" t="s">
        <v>100</v>
      </c>
      <c r="BR125" s="388"/>
      <c r="BS125" s="388"/>
      <c r="BT125" s="388"/>
      <c r="BU125" s="388"/>
      <c r="BV125" s="388"/>
      <c r="BW125" s="388"/>
      <c r="BX125" s="388"/>
      <c r="BY125" s="388"/>
      <c r="BZ125" s="388"/>
      <c r="CA125" s="388"/>
      <c r="CB125" s="388"/>
      <c r="CC125" s="389"/>
      <c r="CD125" s="390">
        <f>+CD114*AE114</f>
        <v>297630.5882352941</v>
      </c>
      <c r="CE125" s="390"/>
      <c r="CF125" s="390"/>
      <c r="CG125" s="390"/>
      <c r="CH125" s="390"/>
      <c r="CI125" s="391"/>
    </row>
    <row r="126" spans="1:87" ht="18" customHeight="1" thickBot="1" x14ac:dyDescent="0.3">
      <c r="A126" s="75"/>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BG126" s="78"/>
      <c r="BH126" s="78"/>
      <c r="BI126" s="78"/>
      <c r="BJ126" s="78"/>
      <c r="BK126" s="79"/>
      <c r="BL126" s="79"/>
      <c r="BM126" s="79"/>
      <c r="BN126" s="79"/>
      <c r="BO126" s="79"/>
      <c r="BP126" s="79"/>
      <c r="BQ126" s="79"/>
      <c r="BR126" s="79"/>
      <c r="BS126" s="79"/>
      <c r="BT126" s="79"/>
      <c r="BU126" s="79"/>
      <c r="BV126" s="79"/>
      <c r="BW126" s="79"/>
      <c r="BX126" s="79"/>
      <c r="BY126" s="79"/>
      <c r="BZ126" s="79"/>
      <c r="CA126" s="79"/>
      <c r="CB126" s="79"/>
      <c r="CC126" s="79"/>
      <c r="CD126" s="79"/>
      <c r="CE126" s="79"/>
      <c r="CF126" s="79"/>
      <c r="CG126" s="79"/>
      <c r="CH126" s="79"/>
      <c r="CI126" s="79"/>
    </row>
    <row r="127" spans="1:87" ht="18" customHeight="1" x14ac:dyDescent="0.25">
      <c r="A127" s="75"/>
      <c r="B127" s="348" t="s">
        <v>0</v>
      </c>
      <c r="C127" s="349"/>
      <c r="D127" s="349"/>
      <c r="E127" s="349"/>
      <c r="F127" s="349"/>
      <c r="G127" s="349"/>
      <c r="H127" s="349"/>
      <c r="I127" s="349"/>
      <c r="J127" s="349"/>
      <c r="K127" s="349"/>
      <c r="L127" s="349"/>
      <c r="M127" s="349"/>
      <c r="N127" s="349"/>
      <c r="O127" s="349"/>
      <c r="P127" s="349"/>
      <c r="Q127" s="349"/>
      <c r="R127" s="349"/>
      <c r="S127" s="349"/>
      <c r="T127" s="349"/>
      <c r="U127" s="349"/>
      <c r="V127" s="349"/>
      <c r="W127" s="349"/>
      <c r="X127" s="349"/>
      <c r="Y127" s="350"/>
      <c r="Z127" s="348" t="s">
        <v>80</v>
      </c>
      <c r="AA127" s="349"/>
      <c r="AB127" s="349"/>
      <c r="AC127" s="349"/>
      <c r="AD127" s="350"/>
      <c r="AE127" s="357" t="s">
        <v>79</v>
      </c>
      <c r="AF127" s="358"/>
      <c r="AG127" s="358"/>
      <c r="AH127" s="358"/>
      <c r="AI127" s="358"/>
      <c r="AJ127" s="359"/>
      <c r="AK127" s="357" t="s">
        <v>81</v>
      </c>
      <c r="AL127" s="358"/>
      <c r="AM127" s="358"/>
      <c r="AN127" s="358"/>
      <c r="AO127" s="358"/>
      <c r="AP127" s="358"/>
      <c r="AQ127" s="358"/>
      <c r="AR127" s="358"/>
      <c r="AS127" s="358"/>
      <c r="AT127" s="358"/>
      <c r="AU127" s="358"/>
      <c r="AV127" s="358"/>
      <c r="AW127" s="358"/>
      <c r="AX127" s="359"/>
      <c r="AY127" s="357" t="s">
        <v>1</v>
      </c>
      <c r="AZ127" s="358"/>
      <c r="BA127" s="358"/>
      <c r="BB127" s="359"/>
      <c r="BC127" s="348" t="s">
        <v>104</v>
      </c>
      <c r="BD127" s="349"/>
      <c r="BE127" s="349"/>
      <c r="BF127" s="350"/>
      <c r="BG127" s="366" t="s">
        <v>82</v>
      </c>
      <c r="BH127" s="367"/>
      <c r="BI127" s="367"/>
      <c r="BJ127" s="368"/>
      <c r="BK127" s="315" t="s">
        <v>99</v>
      </c>
      <c r="BL127" s="316"/>
      <c r="BM127" s="316"/>
      <c r="BN127" s="316"/>
      <c r="BO127" s="316"/>
      <c r="BP127" s="317"/>
      <c r="BQ127" s="315" t="s">
        <v>83</v>
      </c>
      <c r="BR127" s="316"/>
      <c r="BS127" s="316"/>
      <c r="BT127" s="316"/>
      <c r="BU127" s="316"/>
      <c r="BV127" s="316"/>
      <c r="BW127" s="317"/>
      <c r="BX127" s="315" t="s">
        <v>84</v>
      </c>
      <c r="BY127" s="316"/>
      <c r="BZ127" s="316"/>
      <c r="CA127" s="316"/>
      <c r="CB127" s="316"/>
      <c r="CC127" s="317"/>
      <c r="CD127" s="315" t="s">
        <v>85</v>
      </c>
      <c r="CE127" s="316"/>
      <c r="CF127" s="316"/>
      <c r="CG127" s="316"/>
      <c r="CH127" s="316"/>
      <c r="CI127" s="317"/>
    </row>
    <row r="128" spans="1:87" ht="18" customHeight="1" x14ac:dyDescent="0.25">
      <c r="A128" s="75"/>
      <c r="B128" s="351"/>
      <c r="C128" s="352"/>
      <c r="D128" s="352"/>
      <c r="E128" s="352"/>
      <c r="F128" s="352"/>
      <c r="G128" s="352"/>
      <c r="H128" s="352"/>
      <c r="I128" s="352"/>
      <c r="J128" s="352"/>
      <c r="K128" s="352"/>
      <c r="L128" s="352"/>
      <c r="M128" s="352"/>
      <c r="N128" s="352"/>
      <c r="O128" s="352"/>
      <c r="P128" s="352"/>
      <c r="Q128" s="352"/>
      <c r="R128" s="352"/>
      <c r="S128" s="352"/>
      <c r="T128" s="352"/>
      <c r="U128" s="352"/>
      <c r="V128" s="352"/>
      <c r="W128" s="352"/>
      <c r="X128" s="352"/>
      <c r="Y128" s="353"/>
      <c r="Z128" s="351"/>
      <c r="AA128" s="352"/>
      <c r="AB128" s="352"/>
      <c r="AC128" s="352"/>
      <c r="AD128" s="353"/>
      <c r="AE128" s="360"/>
      <c r="AF128" s="361"/>
      <c r="AG128" s="361"/>
      <c r="AH128" s="361"/>
      <c r="AI128" s="361"/>
      <c r="AJ128" s="362"/>
      <c r="AK128" s="360"/>
      <c r="AL128" s="361"/>
      <c r="AM128" s="361"/>
      <c r="AN128" s="361"/>
      <c r="AO128" s="361"/>
      <c r="AP128" s="361"/>
      <c r="AQ128" s="361"/>
      <c r="AR128" s="361"/>
      <c r="AS128" s="361"/>
      <c r="AT128" s="361"/>
      <c r="AU128" s="361"/>
      <c r="AV128" s="361"/>
      <c r="AW128" s="361"/>
      <c r="AX128" s="362"/>
      <c r="AY128" s="360"/>
      <c r="AZ128" s="361"/>
      <c r="BA128" s="361"/>
      <c r="BB128" s="362"/>
      <c r="BC128" s="351"/>
      <c r="BD128" s="352"/>
      <c r="BE128" s="352"/>
      <c r="BF128" s="353"/>
      <c r="BG128" s="369"/>
      <c r="BH128" s="370"/>
      <c r="BI128" s="370"/>
      <c r="BJ128" s="371"/>
      <c r="BK128" s="318"/>
      <c r="BL128" s="319"/>
      <c r="BM128" s="319"/>
      <c r="BN128" s="319"/>
      <c r="BO128" s="319"/>
      <c r="BP128" s="320"/>
      <c r="BQ128" s="318"/>
      <c r="BR128" s="319"/>
      <c r="BS128" s="319"/>
      <c r="BT128" s="319"/>
      <c r="BU128" s="319"/>
      <c r="BV128" s="319"/>
      <c r="BW128" s="320"/>
      <c r="BX128" s="318"/>
      <c r="BY128" s="319"/>
      <c r="BZ128" s="319"/>
      <c r="CA128" s="319"/>
      <c r="CB128" s="319"/>
      <c r="CC128" s="320"/>
      <c r="CD128" s="318"/>
      <c r="CE128" s="319"/>
      <c r="CF128" s="319"/>
      <c r="CG128" s="319"/>
      <c r="CH128" s="319"/>
      <c r="CI128" s="320"/>
    </row>
    <row r="129" spans="1:87" ht="18" customHeight="1" thickBot="1" x14ac:dyDescent="0.3">
      <c r="A129" s="75"/>
      <c r="B129" s="354"/>
      <c r="C129" s="355"/>
      <c r="D129" s="355"/>
      <c r="E129" s="355"/>
      <c r="F129" s="355"/>
      <c r="G129" s="355"/>
      <c r="H129" s="355"/>
      <c r="I129" s="355"/>
      <c r="J129" s="355"/>
      <c r="K129" s="355"/>
      <c r="L129" s="355"/>
      <c r="M129" s="355"/>
      <c r="N129" s="355"/>
      <c r="O129" s="355"/>
      <c r="P129" s="355"/>
      <c r="Q129" s="355"/>
      <c r="R129" s="355"/>
      <c r="S129" s="355"/>
      <c r="T129" s="355"/>
      <c r="U129" s="355"/>
      <c r="V129" s="355"/>
      <c r="W129" s="355"/>
      <c r="X129" s="355"/>
      <c r="Y129" s="356"/>
      <c r="Z129" s="354"/>
      <c r="AA129" s="355"/>
      <c r="AB129" s="355"/>
      <c r="AC129" s="355"/>
      <c r="AD129" s="356"/>
      <c r="AE129" s="363"/>
      <c r="AF129" s="364"/>
      <c r="AG129" s="364"/>
      <c r="AH129" s="364"/>
      <c r="AI129" s="364"/>
      <c r="AJ129" s="365"/>
      <c r="AK129" s="360"/>
      <c r="AL129" s="361"/>
      <c r="AM129" s="361"/>
      <c r="AN129" s="361"/>
      <c r="AO129" s="361"/>
      <c r="AP129" s="361"/>
      <c r="AQ129" s="361"/>
      <c r="AR129" s="361"/>
      <c r="AS129" s="361"/>
      <c r="AT129" s="361"/>
      <c r="AU129" s="361"/>
      <c r="AV129" s="361"/>
      <c r="AW129" s="361"/>
      <c r="AX129" s="362"/>
      <c r="AY129" s="360"/>
      <c r="AZ129" s="361"/>
      <c r="BA129" s="361"/>
      <c r="BB129" s="362"/>
      <c r="BC129" s="351"/>
      <c r="BD129" s="352"/>
      <c r="BE129" s="352"/>
      <c r="BF129" s="353"/>
      <c r="BG129" s="369"/>
      <c r="BH129" s="370"/>
      <c r="BI129" s="370"/>
      <c r="BJ129" s="371"/>
      <c r="BK129" s="318"/>
      <c r="BL129" s="319"/>
      <c r="BM129" s="319"/>
      <c r="BN129" s="319"/>
      <c r="BO129" s="319"/>
      <c r="BP129" s="320"/>
      <c r="BQ129" s="321"/>
      <c r="BR129" s="322"/>
      <c r="BS129" s="322"/>
      <c r="BT129" s="322"/>
      <c r="BU129" s="322"/>
      <c r="BV129" s="322"/>
      <c r="BW129" s="323"/>
      <c r="BX129" s="321"/>
      <c r="BY129" s="322"/>
      <c r="BZ129" s="322"/>
      <c r="CA129" s="322"/>
      <c r="CB129" s="322"/>
      <c r="CC129" s="323"/>
      <c r="CD129" s="321"/>
      <c r="CE129" s="322"/>
      <c r="CF129" s="322"/>
      <c r="CG129" s="322"/>
      <c r="CH129" s="322"/>
      <c r="CI129" s="323"/>
    </row>
    <row r="130" spans="1:87" ht="18" customHeight="1" x14ac:dyDescent="0.25">
      <c r="A130" s="75"/>
      <c r="B130" s="324" t="s">
        <v>631</v>
      </c>
      <c r="C130" s="325"/>
      <c r="D130" s="325"/>
      <c r="E130" s="325"/>
      <c r="F130" s="325"/>
      <c r="G130" s="325"/>
      <c r="H130" s="325"/>
      <c r="I130" s="325"/>
      <c r="J130" s="325"/>
      <c r="K130" s="325"/>
      <c r="L130" s="325"/>
      <c r="M130" s="325"/>
      <c r="N130" s="325"/>
      <c r="O130" s="325"/>
      <c r="P130" s="325"/>
      <c r="Q130" s="325"/>
      <c r="R130" s="325"/>
      <c r="S130" s="325"/>
      <c r="T130" s="325"/>
      <c r="U130" s="325"/>
      <c r="V130" s="325"/>
      <c r="W130" s="325"/>
      <c r="X130" s="325"/>
      <c r="Y130" s="326"/>
      <c r="Z130" s="333" t="s">
        <v>640</v>
      </c>
      <c r="AA130" s="334"/>
      <c r="AB130" s="334"/>
      <c r="AC130" s="334"/>
      <c r="AD130" s="335"/>
      <c r="AE130" s="333">
        <v>1</v>
      </c>
      <c r="AF130" s="334"/>
      <c r="AG130" s="334"/>
      <c r="AH130" s="334"/>
      <c r="AI130" s="334"/>
      <c r="AJ130" s="334"/>
      <c r="AK130" s="342" t="s">
        <v>41</v>
      </c>
      <c r="AL130" s="343"/>
      <c r="AM130" s="343"/>
      <c r="AN130" s="343"/>
      <c r="AO130" s="343"/>
      <c r="AP130" s="343"/>
      <c r="AQ130" s="343"/>
      <c r="AR130" s="343"/>
      <c r="AS130" s="343"/>
      <c r="AT130" s="343"/>
      <c r="AU130" s="343"/>
      <c r="AV130" s="343"/>
      <c r="AW130" s="343"/>
      <c r="AX130" s="344"/>
      <c r="AY130" s="409">
        <v>8</v>
      </c>
      <c r="AZ130" s="346"/>
      <c r="BA130" s="346"/>
      <c r="BB130" s="410"/>
      <c r="BC130" s="345">
        <f>+$AE$130*AY130</f>
        <v>8</v>
      </c>
      <c r="BD130" s="346"/>
      <c r="BE130" s="346"/>
      <c r="BF130" s="347"/>
      <c r="BG130" s="285">
        <v>22629</v>
      </c>
      <c r="BH130" s="286"/>
      <c r="BI130" s="286"/>
      <c r="BJ130" s="287"/>
      <c r="BK130" s="288">
        <f>+AY130*BG130</f>
        <v>181032</v>
      </c>
      <c r="BL130" s="289"/>
      <c r="BM130" s="289"/>
      <c r="BN130" s="289"/>
      <c r="BO130" s="289"/>
      <c r="BP130" s="290"/>
      <c r="BQ130" s="291">
        <v>10000000</v>
      </c>
      <c r="BR130" s="292"/>
      <c r="BS130" s="292"/>
      <c r="BT130" s="292"/>
      <c r="BU130" s="292"/>
      <c r="BV130" s="292"/>
      <c r="BW130" s="293"/>
      <c r="BX130" s="291">
        <f>+(((BK141+BQ130)*15)/85)</f>
        <v>2116215.5294117648</v>
      </c>
      <c r="BY130" s="292"/>
      <c r="BZ130" s="292"/>
      <c r="CA130" s="292"/>
      <c r="CB130" s="292"/>
      <c r="CC130" s="293"/>
      <c r="CD130" s="291">
        <f>+BK141+BQ130+BX130</f>
        <v>14108103.529411765</v>
      </c>
      <c r="CE130" s="292"/>
      <c r="CF130" s="292"/>
      <c r="CG130" s="292"/>
      <c r="CH130" s="292"/>
      <c r="CI130" s="293"/>
    </row>
    <row r="131" spans="1:87" ht="18" customHeight="1" x14ac:dyDescent="0.25">
      <c r="A131" s="75"/>
      <c r="B131" s="327"/>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9"/>
      <c r="Z131" s="336"/>
      <c r="AA131" s="337"/>
      <c r="AB131" s="337"/>
      <c r="AC131" s="337"/>
      <c r="AD131" s="338"/>
      <c r="AE131" s="336"/>
      <c r="AF131" s="337"/>
      <c r="AG131" s="337"/>
      <c r="AH131" s="337"/>
      <c r="AI131" s="337"/>
      <c r="AJ131" s="337"/>
      <c r="AK131" s="300" t="s">
        <v>23</v>
      </c>
      <c r="AL131" s="301"/>
      <c r="AM131" s="301"/>
      <c r="AN131" s="301"/>
      <c r="AO131" s="301"/>
      <c r="AP131" s="301"/>
      <c r="AQ131" s="301"/>
      <c r="AR131" s="301"/>
      <c r="AS131" s="301"/>
      <c r="AT131" s="301"/>
      <c r="AU131" s="301"/>
      <c r="AV131" s="301"/>
      <c r="AW131" s="301"/>
      <c r="AX131" s="302"/>
      <c r="AY131" s="407">
        <v>8</v>
      </c>
      <c r="AZ131" s="304"/>
      <c r="BA131" s="304"/>
      <c r="BB131" s="408"/>
      <c r="BC131" s="306">
        <f t="shared" ref="BC131:BC140" si="12">+$AE$130*AY131</f>
        <v>8</v>
      </c>
      <c r="BD131" s="307"/>
      <c r="BE131" s="307"/>
      <c r="BF131" s="308"/>
      <c r="BG131" s="309">
        <v>7925</v>
      </c>
      <c r="BH131" s="310"/>
      <c r="BI131" s="310"/>
      <c r="BJ131" s="311"/>
      <c r="BK131" s="312">
        <f t="shared" ref="BK131:BK140" si="13">+AY131*BG131</f>
        <v>63400</v>
      </c>
      <c r="BL131" s="313"/>
      <c r="BM131" s="313"/>
      <c r="BN131" s="313"/>
      <c r="BO131" s="313"/>
      <c r="BP131" s="314"/>
      <c r="BQ131" s="294"/>
      <c r="BR131" s="295"/>
      <c r="BS131" s="295"/>
      <c r="BT131" s="295"/>
      <c r="BU131" s="295"/>
      <c r="BV131" s="295"/>
      <c r="BW131" s="296"/>
      <c r="BX131" s="294"/>
      <c r="BY131" s="295"/>
      <c r="BZ131" s="295"/>
      <c r="CA131" s="295"/>
      <c r="CB131" s="295"/>
      <c r="CC131" s="296"/>
      <c r="CD131" s="294"/>
      <c r="CE131" s="295"/>
      <c r="CF131" s="295"/>
      <c r="CG131" s="295"/>
      <c r="CH131" s="295"/>
      <c r="CI131" s="296"/>
    </row>
    <row r="132" spans="1:87" ht="18" customHeight="1" x14ac:dyDescent="0.25">
      <c r="A132" s="75"/>
      <c r="B132" s="327"/>
      <c r="C132" s="328"/>
      <c r="D132" s="328"/>
      <c r="E132" s="328"/>
      <c r="F132" s="328"/>
      <c r="G132" s="328"/>
      <c r="H132" s="328"/>
      <c r="I132" s="328"/>
      <c r="J132" s="328"/>
      <c r="K132" s="328"/>
      <c r="L132" s="328"/>
      <c r="M132" s="328"/>
      <c r="N132" s="328"/>
      <c r="O132" s="328"/>
      <c r="P132" s="328"/>
      <c r="Q132" s="328"/>
      <c r="R132" s="328"/>
      <c r="S132" s="328"/>
      <c r="T132" s="328"/>
      <c r="U132" s="328"/>
      <c r="V132" s="328"/>
      <c r="W132" s="328"/>
      <c r="X132" s="328"/>
      <c r="Y132" s="329"/>
      <c r="Z132" s="336"/>
      <c r="AA132" s="337"/>
      <c r="AB132" s="337"/>
      <c r="AC132" s="337"/>
      <c r="AD132" s="338"/>
      <c r="AE132" s="336"/>
      <c r="AF132" s="337"/>
      <c r="AG132" s="337"/>
      <c r="AH132" s="337"/>
      <c r="AI132" s="337"/>
      <c r="AJ132" s="337"/>
      <c r="AK132" s="300" t="s">
        <v>527</v>
      </c>
      <c r="AL132" s="301"/>
      <c r="AM132" s="301"/>
      <c r="AN132" s="301"/>
      <c r="AO132" s="301"/>
      <c r="AP132" s="301"/>
      <c r="AQ132" s="301"/>
      <c r="AR132" s="301"/>
      <c r="AS132" s="301"/>
      <c r="AT132" s="301"/>
      <c r="AU132" s="301"/>
      <c r="AV132" s="301"/>
      <c r="AW132" s="301"/>
      <c r="AX132" s="302"/>
      <c r="AY132" s="407">
        <v>16</v>
      </c>
      <c r="AZ132" s="304"/>
      <c r="BA132" s="304"/>
      <c r="BB132" s="408"/>
      <c r="BC132" s="306">
        <f t="shared" si="12"/>
        <v>16</v>
      </c>
      <c r="BD132" s="307"/>
      <c r="BE132" s="307"/>
      <c r="BF132" s="308"/>
      <c r="BG132" s="309">
        <v>18911</v>
      </c>
      <c r="BH132" s="310"/>
      <c r="BI132" s="310"/>
      <c r="BJ132" s="311"/>
      <c r="BK132" s="312">
        <f t="shared" si="13"/>
        <v>302576</v>
      </c>
      <c r="BL132" s="313"/>
      <c r="BM132" s="313"/>
      <c r="BN132" s="313"/>
      <c r="BO132" s="313"/>
      <c r="BP132" s="314"/>
      <c r="BQ132" s="294"/>
      <c r="BR132" s="295"/>
      <c r="BS132" s="295"/>
      <c r="BT132" s="295"/>
      <c r="BU132" s="295"/>
      <c r="BV132" s="295"/>
      <c r="BW132" s="296"/>
      <c r="BX132" s="294"/>
      <c r="BY132" s="295"/>
      <c r="BZ132" s="295"/>
      <c r="CA132" s="295"/>
      <c r="CB132" s="295"/>
      <c r="CC132" s="296"/>
      <c r="CD132" s="294"/>
      <c r="CE132" s="295"/>
      <c r="CF132" s="295"/>
      <c r="CG132" s="295"/>
      <c r="CH132" s="295"/>
      <c r="CI132" s="296"/>
    </row>
    <row r="133" spans="1:87" ht="18" customHeight="1" x14ac:dyDescent="0.25">
      <c r="A133" s="75"/>
      <c r="B133" s="327"/>
      <c r="C133" s="328"/>
      <c r="D133" s="328"/>
      <c r="E133" s="328"/>
      <c r="F133" s="328"/>
      <c r="G133" s="328"/>
      <c r="H133" s="328"/>
      <c r="I133" s="328"/>
      <c r="J133" s="328"/>
      <c r="K133" s="328"/>
      <c r="L133" s="328"/>
      <c r="M133" s="328"/>
      <c r="N133" s="328"/>
      <c r="O133" s="328"/>
      <c r="P133" s="328"/>
      <c r="Q133" s="328"/>
      <c r="R133" s="328"/>
      <c r="S133" s="328"/>
      <c r="T133" s="328"/>
      <c r="U133" s="328"/>
      <c r="V133" s="328"/>
      <c r="W133" s="328"/>
      <c r="X133" s="328"/>
      <c r="Y133" s="329"/>
      <c r="Z133" s="336"/>
      <c r="AA133" s="337"/>
      <c r="AB133" s="337"/>
      <c r="AC133" s="337"/>
      <c r="AD133" s="338"/>
      <c r="AE133" s="336"/>
      <c r="AF133" s="337"/>
      <c r="AG133" s="337"/>
      <c r="AH133" s="337"/>
      <c r="AI133" s="337"/>
      <c r="AJ133" s="337"/>
      <c r="AK133" s="300" t="s">
        <v>13</v>
      </c>
      <c r="AL133" s="301"/>
      <c r="AM133" s="301"/>
      <c r="AN133" s="301"/>
      <c r="AO133" s="301"/>
      <c r="AP133" s="301"/>
      <c r="AQ133" s="301"/>
      <c r="AR133" s="301"/>
      <c r="AS133" s="301"/>
      <c r="AT133" s="301"/>
      <c r="AU133" s="301"/>
      <c r="AV133" s="301"/>
      <c r="AW133" s="301"/>
      <c r="AX133" s="302"/>
      <c r="AY133" s="407">
        <v>8</v>
      </c>
      <c r="AZ133" s="304"/>
      <c r="BA133" s="304"/>
      <c r="BB133" s="408"/>
      <c r="BC133" s="306">
        <f t="shared" si="12"/>
        <v>8</v>
      </c>
      <c r="BD133" s="307"/>
      <c r="BE133" s="307"/>
      <c r="BF133" s="308"/>
      <c r="BG133" s="309">
        <v>40826</v>
      </c>
      <c r="BH133" s="310"/>
      <c r="BI133" s="310"/>
      <c r="BJ133" s="311"/>
      <c r="BK133" s="312">
        <f t="shared" si="13"/>
        <v>326608</v>
      </c>
      <c r="BL133" s="313"/>
      <c r="BM133" s="313"/>
      <c r="BN133" s="313"/>
      <c r="BO133" s="313"/>
      <c r="BP133" s="314"/>
      <c r="BQ133" s="294"/>
      <c r="BR133" s="295"/>
      <c r="BS133" s="295"/>
      <c r="BT133" s="295"/>
      <c r="BU133" s="295"/>
      <c r="BV133" s="295"/>
      <c r="BW133" s="296"/>
      <c r="BX133" s="294"/>
      <c r="BY133" s="295"/>
      <c r="BZ133" s="295"/>
      <c r="CA133" s="295"/>
      <c r="CB133" s="295"/>
      <c r="CC133" s="296"/>
      <c r="CD133" s="294"/>
      <c r="CE133" s="295"/>
      <c r="CF133" s="295"/>
      <c r="CG133" s="295"/>
      <c r="CH133" s="295"/>
      <c r="CI133" s="296"/>
    </row>
    <row r="134" spans="1:87" ht="18" customHeight="1" x14ac:dyDescent="0.25">
      <c r="A134" s="75"/>
      <c r="B134" s="327"/>
      <c r="C134" s="328"/>
      <c r="D134" s="328"/>
      <c r="E134" s="328"/>
      <c r="F134" s="328"/>
      <c r="G134" s="328"/>
      <c r="H134" s="328"/>
      <c r="I134" s="328"/>
      <c r="J134" s="328"/>
      <c r="K134" s="328"/>
      <c r="L134" s="328"/>
      <c r="M134" s="328"/>
      <c r="N134" s="328"/>
      <c r="O134" s="328"/>
      <c r="P134" s="328"/>
      <c r="Q134" s="328"/>
      <c r="R134" s="328"/>
      <c r="S134" s="328"/>
      <c r="T134" s="328"/>
      <c r="U134" s="328"/>
      <c r="V134" s="328"/>
      <c r="W134" s="328"/>
      <c r="X134" s="328"/>
      <c r="Y134" s="329"/>
      <c r="Z134" s="336"/>
      <c r="AA134" s="337"/>
      <c r="AB134" s="337"/>
      <c r="AC134" s="337"/>
      <c r="AD134" s="338"/>
      <c r="AE134" s="336"/>
      <c r="AF134" s="337"/>
      <c r="AG134" s="337"/>
      <c r="AH134" s="337"/>
      <c r="AI134" s="337"/>
      <c r="AJ134" s="337"/>
      <c r="AK134" s="300" t="s">
        <v>40</v>
      </c>
      <c r="AL134" s="301"/>
      <c r="AM134" s="301"/>
      <c r="AN134" s="301"/>
      <c r="AO134" s="301"/>
      <c r="AP134" s="301"/>
      <c r="AQ134" s="301"/>
      <c r="AR134" s="301"/>
      <c r="AS134" s="301"/>
      <c r="AT134" s="301"/>
      <c r="AU134" s="301"/>
      <c r="AV134" s="301"/>
      <c r="AW134" s="301"/>
      <c r="AX134" s="302"/>
      <c r="AY134" s="407">
        <v>8</v>
      </c>
      <c r="AZ134" s="304"/>
      <c r="BA134" s="304"/>
      <c r="BB134" s="408"/>
      <c r="BC134" s="306">
        <f t="shared" si="12"/>
        <v>8</v>
      </c>
      <c r="BD134" s="307"/>
      <c r="BE134" s="307"/>
      <c r="BF134" s="308"/>
      <c r="BG134" s="309">
        <v>26988</v>
      </c>
      <c r="BH134" s="310"/>
      <c r="BI134" s="310"/>
      <c r="BJ134" s="311"/>
      <c r="BK134" s="312">
        <f t="shared" si="13"/>
        <v>215904</v>
      </c>
      <c r="BL134" s="313"/>
      <c r="BM134" s="313"/>
      <c r="BN134" s="313"/>
      <c r="BO134" s="313"/>
      <c r="BP134" s="314"/>
      <c r="BQ134" s="294"/>
      <c r="BR134" s="295"/>
      <c r="BS134" s="295"/>
      <c r="BT134" s="295"/>
      <c r="BU134" s="295"/>
      <c r="BV134" s="295"/>
      <c r="BW134" s="296"/>
      <c r="BX134" s="294"/>
      <c r="BY134" s="295"/>
      <c r="BZ134" s="295"/>
      <c r="CA134" s="295"/>
      <c r="CB134" s="295"/>
      <c r="CC134" s="296"/>
      <c r="CD134" s="294"/>
      <c r="CE134" s="295"/>
      <c r="CF134" s="295"/>
      <c r="CG134" s="295"/>
      <c r="CH134" s="295"/>
      <c r="CI134" s="296"/>
    </row>
    <row r="135" spans="1:87" ht="18" customHeight="1" x14ac:dyDescent="0.25">
      <c r="A135" s="75"/>
      <c r="B135" s="327"/>
      <c r="C135" s="328"/>
      <c r="D135" s="328"/>
      <c r="E135" s="328"/>
      <c r="F135" s="328"/>
      <c r="G135" s="328"/>
      <c r="H135" s="328"/>
      <c r="I135" s="328"/>
      <c r="J135" s="328"/>
      <c r="K135" s="328"/>
      <c r="L135" s="328"/>
      <c r="M135" s="328"/>
      <c r="N135" s="328"/>
      <c r="O135" s="328"/>
      <c r="P135" s="328"/>
      <c r="Q135" s="328"/>
      <c r="R135" s="328"/>
      <c r="S135" s="328"/>
      <c r="T135" s="328"/>
      <c r="U135" s="328"/>
      <c r="V135" s="328"/>
      <c r="W135" s="328"/>
      <c r="X135" s="328"/>
      <c r="Y135" s="329"/>
      <c r="Z135" s="336"/>
      <c r="AA135" s="337"/>
      <c r="AB135" s="337"/>
      <c r="AC135" s="337"/>
      <c r="AD135" s="338"/>
      <c r="AE135" s="336"/>
      <c r="AF135" s="337"/>
      <c r="AG135" s="337"/>
      <c r="AH135" s="337"/>
      <c r="AI135" s="337"/>
      <c r="AJ135" s="337"/>
      <c r="AK135" s="300" t="s">
        <v>528</v>
      </c>
      <c r="AL135" s="301"/>
      <c r="AM135" s="301"/>
      <c r="AN135" s="301"/>
      <c r="AO135" s="301"/>
      <c r="AP135" s="301"/>
      <c r="AQ135" s="301"/>
      <c r="AR135" s="301"/>
      <c r="AS135" s="301"/>
      <c r="AT135" s="301"/>
      <c r="AU135" s="301"/>
      <c r="AV135" s="301"/>
      <c r="AW135" s="301"/>
      <c r="AX135" s="302"/>
      <c r="AY135" s="407">
        <v>8</v>
      </c>
      <c r="AZ135" s="304"/>
      <c r="BA135" s="304"/>
      <c r="BB135" s="408"/>
      <c r="BC135" s="306">
        <f t="shared" si="12"/>
        <v>8</v>
      </c>
      <c r="BD135" s="307"/>
      <c r="BE135" s="307"/>
      <c r="BF135" s="308"/>
      <c r="BG135" s="309">
        <v>22530</v>
      </c>
      <c r="BH135" s="310"/>
      <c r="BI135" s="310"/>
      <c r="BJ135" s="311"/>
      <c r="BK135" s="312">
        <f t="shared" si="13"/>
        <v>180240</v>
      </c>
      <c r="BL135" s="313"/>
      <c r="BM135" s="313"/>
      <c r="BN135" s="313"/>
      <c r="BO135" s="313"/>
      <c r="BP135" s="314"/>
      <c r="BQ135" s="294"/>
      <c r="BR135" s="295"/>
      <c r="BS135" s="295"/>
      <c r="BT135" s="295"/>
      <c r="BU135" s="295"/>
      <c r="BV135" s="295"/>
      <c r="BW135" s="296"/>
      <c r="BX135" s="294"/>
      <c r="BY135" s="295"/>
      <c r="BZ135" s="295"/>
      <c r="CA135" s="295"/>
      <c r="CB135" s="295"/>
      <c r="CC135" s="296"/>
      <c r="CD135" s="294"/>
      <c r="CE135" s="295"/>
      <c r="CF135" s="295"/>
      <c r="CG135" s="295"/>
      <c r="CH135" s="295"/>
      <c r="CI135" s="296"/>
    </row>
    <row r="136" spans="1:87" ht="18" customHeight="1" x14ac:dyDescent="0.25">
      <c r="A136" s="75"/>
      <c r="B136" s="327"/>
      <c r="C136" s="328"/>
      <c r="D136" s="328"/>
      <c r="E136" s="328"/>
      <c r="F136" s="328"/>
      <c r="G136" s="328"/>
      <c r="H136" s="328"/>
      <c r="I136" s="328"/>
      <c r="J136" s="328"/>
      <c r="K136" s="328"/>
      <c r="L136" s="328"/>
      <c r="M136" s="328"/>
      <c r="N136" s="328"/>
      <c r="O136" s="328"/>
      <c r="P136" s="328"/>
      <c r="Q136" s="328"/>
      <c r="R136" s="328"/>
      <c r="S136" s="328"/>
      <c r="T136" s="328"/>
      <c r="U136" s="328"/>
      <c r="V136" s="328"/>
      <c r="W136" s="328"/>
      <c r="X136" s="328"/>
      <c r="Y136" s="329"/>
      <c r="Z136" s="336"/>
      <c r="AA136" s="337"/>
      <c r="AB136" s="337"/>
      <c r="AC136" s="337"/>
      <c r="AD136" s="338"/>
      <c r="AE136" s="336"/>
      <c r="AF136" s="337"/>
      <c r="AG136" s="337"/>
      <c r="AH136" s="337"/>
      <c r="AI136" s="337"/>
      <c r="AJ136" s="337"/>
      <c r="AK136" s="300" t="s">
        <v>529</v>
      </c>
      <c r="AL136" s="301"/>
      <c r="AM136" s="301"/>
      <c r="AN136" s="301"/>
      <c r="AO136" s="301"/>
      <c r="AP136" s="301"/>
      <c r="AQ136" s="301"/>
      <c r="AR136" s="301"/>
      <c r="AS136" s="301"/>
      <c r="AT136" s="301"/>
      <c r="AU136" s="301"/>
      <c r="AV136" s="301"/>
      <c r="AW136" s="301"/>
      <c r="AX136" s="302"/>
      <c r="AY136" s="407">
        <v>8</v>
      </c>
      <c r="AZ136" s="304"/>
      <c r="BA136" s="304"/>
      <c r="BB136" s="408"/>
      <c r="BC136" s="306">
        <f t="shared" si="12"/>
        <v>8</v>
      </c>
      <c r="BD136" s="307"/>
      <c r="BE136" s="307"/>
      <c r="BF136" s="308"/>
      <c r="BG136" s="309">
        <v>18911</v>
      </c>
      <c r="BH136" s="310"/>
      <c r="BI136" s="310"/>
      <c r="BJ136" s="311"/>
      <c r="BK136" s="312">
        <f t="shared" si="13"/>
        <v>151288</v>
      </c>
      <c r="BL136" s="313"/>
      <c r="BM136" s="313"/>
      <c r="BN136" s="313"/>
      <c r="BO136" s="313"/>
      <c r="BP136" s="314"/>
      <c r="BQ136" s="294"/>
      <c r="BR136" s="295"/>
      <c r="BS136" s="295"/>
      <c r="BT136" s="295"/>
      <c r="BU136" s="295"/>
      <c r="BV136" s="295"/>
      <c r="BW136" s="296"/>
      <c r="BX136" s="294"/>
      <c r="BY136" s="295"/>
      <c r="BZ136" s="295"/>
      <c r="CA136" s="295"/>
      <c r="CB136" s="295"/>
      <c r="CC136" s="296"/>
      <c r="CD136" s="294"/>
      <c r="CE136" s="295"/>
      <c r="CF136" s="295"/>
      <c r="CG136" s="295"/>
      <c r="CH136" s="295"/>
      <c r="CI136" s="296"/>
    </row>
    <row r="137" spans="1:87" ht="18" customHeight="1" x14ac:dyDescent="0.25">
      <c r="A137" s="75"/>
      <c r="B137" s="327"/>
      <c r="C137" s="328"/>
      <c r="D137" s="328"/>
      <c r="E137" s="328"/>
      <c r="F137" s="328"/>
      <c r="G137" s="328"/>
      <c r="H137" s="328"/>
      <c r="I137" s="328"/>
      <c r="J137" s="328"/>
      <c r="K137" s="328"/>
      <c r="L137" s="328"/>
      <c r="M137" s="328"/>
      <c r="N137" s="328"/>
      <c r="O137" s="328"/>
      <c r="P137" s="328"/>
      <c r="Q137" s="328"/>
      <c r="R137" s="328"/>
      <c r="S137" s="328"/>
      <c r="T137" s="328"/>
      <c r="U137" s="328"/>
      <c r="V137" s="328"/>
      <c r="W137" s="328"/>
      <c r="X137" s="328"/>
      <c r="Y137" s="329"/>
      <c r="Z137" s="336"/>
      <c r="AA137" s="337"/>
      <c r="AB137" s="337"/>
      <c r="AC137" s="337"/>
      <c r="AD137" s="338"/>
      <c r="AE137" s="336"/>
      <c r="AF137" s="337"/>
      <c r="AG137" s="337"/>
      <c r="AH137" s="337"/>
      <c r="AI137" s="337"/>
      <c r="AJ137" s="337"/>
      <c r="AK137" s="300" t="s">
        <v>526</v>
      </c>
      <c r="AL137" s="301"/>
      <c r="AM137" s="301"/>
      <c r="AN137" s="301"/>
      <c r="AO137" s="301"/>
      <c r="AP137" s="301"/>
      <c r="AQ137" s="301"/>
      <c r="AR137" s="301"/>
      <c r="AS137" s="301"/>
      <c r="AT137" s="301"/>
      <c r="AU137" s="301"/>
      <c r="AV137" s="301"/>
      <c r="AW137" s="301"/>
      <c r="AX137" s="302"/>
      <c r="AY137" s="407">
        <v>8</v>
      </c>
      <c r="AZ137" s="304"/>
      <c r="BA137" s="304"/>
      <c r="BB137" s="408"/>
      <c r="BC137" s="306">
        <f t="shared" si="12"/>
        <v>8</v>
      </c>
      <c r="BD137" s="307"/>
      <c r="BE137" s="307"/>
      <c r="BF137" s="308"/>
      <c r="BG137" s="309">
        <v>7925</v>
      </c>
      <c r="BH137" s="310"/>
      <c r="BI137" s="310"/>
      <c r="BJ137" s="311"/>
      <c r="BK137" s="312">
        <f t="shared" si="13"/>
        <v>63400</v>
      </c>
      <c r="BL137" s="313"/>
      <c r="BM137" s="313"/>
      <c r="BN137" s="313"/>
      <c r="BO137" s="313"/>
      <c r="BP137" s="314"/>
      <c r="BQ137" s="294"/>
      <c r="BR137" s="295"/>
      <c r="BS137" s="295"/>
      <c r="BT137" s="295"/>
      <c r="BU137" s="295"/>
      <c r="BV137" s="295"/>
      <c r="BW137" s="296"/>
      <c r="BX137" s="294"/>
      <c r="BY137" s="295"/>
      <c r="BZ137" s="295"/>
      <c r="CA137" s="295"/>
      <c r="CB137" s="295"/>
      <c r="CC137" s="296"/>
      <c r="CD137" s="294"/>
      <c r="CE137" s="295"/>
      <c r="CF137" s="295"/>
      <c r="CG137" s="295"/>
      <c r="CH137" s="295"/>
      <c r="CI137" s="296"/>
    </row>
    <row r="138" spans="1:87" ht="18" customHeight="1" x14ac:dyDescent="0.25">
      <c r="A138" s="75"/>
      <c r="B138" s="327"/>
      <c r="C138" s="328"/>
      <c r="D138" s="328"/>
      <c r="E138" s="328"/>
      <c r="F138" s="328"/>
      <c r="G138" s="328"/>
      <c r="H138" s="328"/>
      <c r="I138" s="328"/>
      <c r="J138" s="328"/>
      <c r="K138" s="328"/>
      <c r="L138" s="328"/>
      <c r="M138" s="328"/>
      <c r="N138" s="328"/>
      <c r="O138" s="328"/>
      <c r="P138" s="328"/>
      <c r="Q138" s="328"/>
      <c r="R138" s="328"/>
      <c r="S138" s="328"/>
      <c r="T138" s="328"/>
      <c r="U138" s="328"/>
      <c r="V138" s="328"/>
      <c r="W138" s="328"/>
      <c r="X138" s="328"/>
      <c r="Y138" s="329"/>
      <c r="Z138" s="336"/>
      <c r="AA138" s="337"/>
      <c r="AB138" s="337"/>
      <c r="AC138" s="337"/>
      <c r="AD138" s="338"/>
      <c r="AE138" s="336"/>
      <c r="AF138" s="337"/>
      <c r="AG138" s="337"/>
      <c r="AH138" s="337"/>
      <c r="AI138" s="337"/>
      <c r="AJ138" s="337"/>
      <c r="AK138" s="300" t="s">
        <v>530</v>
      </c>
      <c r="AL138" s="301"/>
      <c r="AM138" s="301"/>
      <c r="AN138" s="301"/>
      <c r="AO138" s="301"/>
      <c r="AP138" s="301"/>
      <c r="AQ138" s="301"/>
      <c r="AR138" s="301"/>
      <c r="AS138" s="301"/>
      <c r="AT138" s="301"/>
      <c r="AU138" s="301"/>
      <c r="AV138" s="301"/>
      <c r="AW138" s="301"/>
      <c r="AX138" s="302"/>
      <c r="AY138" s="407">
        <v>8</v>
      </c>
      <c r="AZ138" s="304"/>
      <c r="BA138" s="304"/>
      <c r="BB138" s="408"/>
      <c r="BC138" s="306">
        <f t="shared" si="12"/>
        <v>8</v>
      </c>
      <c r="BD138" s="307"/>
      <c r="BE138" s="307"/>
      <c r="BF138" s="308"/>
      <c r="BG138" s="309">
        <v>22629</v>
      </c>
      <c r="BH138" s="310"/>
      <c r="BI138" s="310"/>
      <c r="BJ138" s="311"/>
      <c r="BK138" s="312">
        <f t="shared" si="13"/>
        <v>181032</v>
      </c>
      <c r="BL138" s="313"/>
      <c r="BM138" s="313"/>
      <c r="BN138" s="313"/>
      <c r="BO138" s="313"/>
      <c r="BP138" s="314"/>
      <c r="BQ138" s="294"/>
      <c r="BR138" s="295"/>
      <c r="BS138" s="295"/>
      <c r="BT138" s="295"/>
      <c r="BU138" s="295"/>
      <c r="BV138" s="295"/>
      <c r="BW138" s="296"/>
      <c r="BX138" s="294"/>
      <c r="BY138" s="295"/>
      <c r="BZ138" s="295"/>
      <c r="CA138" s="295"/>
      <c r="CB138" s="295"/>
      <c r="CC138" s="296"/>
      <c r="CD138" s="294"/>
      <c r="CE138" s="295"/>
      <c r="CF138" s="295"/>
      <c r="CG138" s="295"/>
      <c r="CH138" s="295"/>
      <c r="CI138" s="296"/>
    </row>
    <row r="139" spans="1:87" ht="18" customHeight="1" x14ac:dyDescent="0.25">
      <c r="A139" s="75"/>
      <c r="B139" s="327"/>
      <c r="C139" s="328"/>
      <c r="D139" s="328"/>
      <c r="E139" s="328"/>
      <c r="F139" s="328"/>
      <c r="G139" s="328"/>
      <c r="H139" s="328"/>
      <c r="I139" s="328"/>
      <c r="J139" s="328"/>
      <c r="K139" s="328"/>
      <c r="L139" s="328"/>
      <c r="M139" s="328"/>
      <c r="N139" s="328"/>
      <c r="O139" s="328"/>
      <c r="P139" s="328"/>
      <c r="Q139" s="328"/>
      <c r="R139" s="328"/>
      <c r="S139" s="328"/>
      <c r="T139" s="328"/>
      <c r="U139" s="328"/>
      <c r="V139" s="328"/>
      <c r="W139" s="328"/>
      <c r="X139" s="328"/>
      <c r="Y139" s="329"/>
      <c r="Z139" s="336"/>
      <c r="AA139" s="337"/>
      <c r="AB139" s="337"/>
      <c r="AC139" s="337"/>
      <c r="AD139" s="338"/>
      <c r="AE139" s="336"/>
      <c r="AF139" s="337"/>
      <c r="AG139" s="337"/>
      <c r="AH139" s="337"/>
      <c r="AI139" s="337"/>
      <c r="AJ139" s="337"/>
      <c r="AK139" s="300" t="s">
        <v>18</v>
      </c>
      <c r="AL139" s="301"/>
      <c r="AM139" s="301"/>
      <c r="AN139" s="301"/>
      <c r="AO139" s="301"/>
      <c r="AP139" s="301"/>
      <c r="AQ139" s="301"/>
      <c r="AR139" s="301"/>
      <c r="AS139" s="301"/>
      <c r="AT139" s="301"/>
      <c r="AU139" s="301"/>
      <c r="AV139" s="301"/>
      <c r="AW139" s="301"/>
      <c r="AX139" s="302"/>
      <c r="AY139" s="407">
        <v>8</v>
      </c>
      <c r="AZ139" s="304"/>
      <c r="BA139" s="304"/>
      <c r="BB139" s="408"/>
      <c r="BC139" s="306">
        <f t="shared" si="12"/>
        <v>8</v>
      </c>
      <c r="BD139" s="307"/>
      <c r="BE139" s="307"/>
      <c r="BF139" s="308"/>
      <c r="BG139" s="309">
        <v>28961</v>
      </c>
      <c r="BH139" s="310"/>
      <c r="BI139" s="310"/>
      <c r="BJ139" s="311"/>
      <c r="BK139" s="312">
        <f t="shared" si="13"/>
        <v>231688</v>
      </c>
      <c r="BL139" s="313"/>
      <c r="BM139" s="313"/>
      <c r="BN139" s="313"/>
      <c r="BO139" s="313"/>
      <c r="BP139" s="314"/>
      <c r="BQ139" s="294"/>
      <c r="BR139" s="295"/>
      <c r="BS139" s="295"/>
      <c r="BT139" s="295"/>
      <c r="BU139" s="295"/>
      <c r="BV139" s="295"/>
      <c r="BW139" s="296"/>
      <c r="BX139" s="294"/>
      <c r="BY139" s="295"/>
      <c r="BZ139" s="295"/>
      <c r="CA139" s="295"/>
      <c r="CB139" s="295"/>
      <c r="CC139" s="296"/>
      <c r="CD139" s="294"/>
      <c r="CE139" s="295"/>
      <c r="CF139" s="295"/>
      <c r="CG139" s="295"/>
      <c r="CH139" s="295"/>
      <c r="CI139" s="296"/>
    </row>
    <row r="140" spans="1:87" ht="18" customHeight="1" thickBot="1" x14ac:dyDescent="0.3">
      <c r="A140" s="75"/>
      <c r="B140" s="327"/>
      <c r="C140" s="328"/>
      <c r="D140" s="328"/>
      <c r="E140" s="328"/>
      <c r="F140" s="328"/>
      <c r="G140" s="328"/>
      <c r="H140" s="328"/>
      <c r="I140" s="328"/>
      <c r="J140" s="328"/>
      <c r="K140" s="328"/>
      <c r="L140" s="328"/>
      <c r="M140" s="328"/>
      <c r="N140" s="328"/>
      <c r="O140" s="328"/>
      <c r="P140" s="328"/>
      <c r="Q140" s="328"/>
      <c r="R140" s="328"/>
      <c r="S140" s="328"/>
      <c r="T140" s="328"/>
      <c r="U140" s="328"/>
      <c r="V140" s="328"/>
      <c r="W140" s="328"/>
      <c r="X140" s="328"/>
      <c r="Y140" s="329"/>
      <c r="Z140" s="336"/>
      <c r="AA140" s="337"/>
      <c r="AB140" s="337"/>
      <c r="AC140" s="337"/>
      <c r="AD140" s="338"/>
      <c r="AE140" s="336"/>
      <c r="AF140" s="337"/>
      <c r="AG140" s="337"/>
      <c r="AH140" s="337"/>
      <c r="AI140" s="337"/>
      <c r="AJ140" s="337"/>
      <c r="AK140" s="392" t="s">
        <v>37</v>
      </c>
      <c r="AL140" s="393"/>
      <c r="AM140" s="393"/>
      <c r="AN140" s="393"/>
      <c r="AO140" s="393"/>
      <c r="AP140" s="393"/>
      <c r="AQ140" s="393"/>
      <c r="AR140" s="393"/>
      <c r="AS140" s="393"/>
      <c r="AT140" s="393"/>
      <c r="AU140" s="393"/>
      <c r="AV140" s="393"/>
      <c r="AW140" s="393"/>
      <c r="AX140" s="394"/>
      <c r="AY140" s="407">
        <v>8</v>
      </c>
      <c r="AZ140" s="304"/>
      <c r="BA140" s="304"/>
      <c r="BB140" s="408"/>
      <c r="BC140" s="306">
        <f t="shared" si="12"/>
        <v>8</v>
      </c>
      <c r="BD140" s="307"/>
      <c r="BE140" s="307"/>
      <c r="BF140" s="308"/>
      <c r="BG140" s="309">
        <v>11840</v>
      </c>
      <c r="BH140" s="310"/>
      <c r="BI140" s="310"/>
      <c r="BJ140" s="311"/>
      <c r="BK140" s="312">
        <f t="shared" si="13"/>
        <v>94720</v>
      </c>
      <c r="BL140" s="313"/>
      <c r="BM140" s="313"/>
      <c r="BN140" s="313"/>
      <c r="BO140" s="313"/>
      <c r="BP140" s="314"/>
      <c r="BQ140" s="294"/>
      <c r="BR140" s="295"/>
      <c r="BS140" s="295"/>
      <c r="BT140" s="295"/>
      <c r="BU140" s="295"/>
      <c r="BV140" s="295"/>
      <c r="BW140" s="296"/>
      <c r="BX140" s="294"/>
      <c r="BY140" s="295"/>
      <c r="BZ140" s="295"/>
      <c r="CA140" s="295"/>
      <c r="CB140" s="295"/>
      <c r="CC140" s="296"/>
      <c r="CD140" s="294"/>
      <c r="CE140" s="295"/>
      <c r="CF140" s="295"/>
      <c r="CG140" s="295"/>
      <c r="CH140" s="295"/>
      <c r="CI140" s="296"/>
    </row>
    <row r="141" spans="1:87" ht="18" customHeight="1" thickBot="1" x14ac:dyDescent="0.3">
      <c r="A141" s="75"/>
      <c r="B141" s="377"/>
      <c r="C141" s="378"/>
      <c r="D141" s="378"/>
      <c r="E141" s="378"/>
      <c r="F141" s="378"/>
      <c r="G141" s="378"/>
      <c r="H141" s="378"/>
      <c r="I141" s="378"/>
      <c r="J141" s="378"/>
      <c r="K141" s="378"/>
      <c r="L141" s="378"/>
      <c r="M141" s="378"/>
      <c r="N141" s="378"/>
      <c r="O141" s="378"/>
      <c r="P141" s="378"/>
      <c r="Q141" s="378"/>
      <c r="R141" s="378"/>
      <c r="S141" s="378"/>
      <c r="T141" s="378"/>
      <c r="U141" s="378"/>
      <c r="V141" s="378"/>
      <c r="W141" s="378"/>
      <c r="X141" s="378"/>
      <c r="Y141" s="378"/>
      <c r="Z141" s="378"/>
      <c r="AA141" s="378"/>
      <c r="AB141" s="378"/>
      <c r="AC141" s="378"/>
      <c r="AD141" s="378"/>
      <c r="AE141" s="378"/>
      <c r="AF141" s="378"/>
      <c r="AG141" s="378"/>
      <c r="AH141" s="378"/>
      <c r="AI141" s="378"/>
      <c r="AJ141" s="379"/>
      <c r="AK141" s="380" t="s">
        <v>3</v>
      </c>
      <c r="AL141" s="381"/>
      <c r="AM141" s="381"/>
      <c r="AN141" s="381"/>
      <c r="AO141" s="381"/>
      <c r="AP141" s="381"/>
      <c r="AQ141" s="381"/>
      <c r="AR141" s="381"/>
      <c r="AS141" s="381"/>
      <c r="AT141" s="381"/>
      <c r="AU141" s="381"/>
      <c r="AV141" s="381"/>
      <c r="AW141" s="381"/>
      <c r="AX141" s="381"/>
      <c r="AY141" s="382"/>
      <c r="AZ141" s="382"/>
      <c r="BA141" s="382"/>
      <c r="BB141" s="382"/>
      <c r="BC141" s="382"/>
      <c r="BD141" s="382"/>
      <c r="BE141" s="382"/>
      <c r="BF141" s="382"/>
      <c r="BG141" s="382"/>
      <c r="BH141" s="382"/>
      <c r="BI141" s="382"/>
      <c r="BJ141" s="383"/>
      <c r="BK141" s="384">
        <f>SUM(BK130:BK140)</f>
        <v>1991888</v>
      </c>
      <c r="BL141" s="385"/>
      <c r="BM141" s="385"/>
      <c r="BN141" s="385"/>
      <c r="BO141" s="385"/>
      <c r="BP141" s="386"/>
      <c r="BQ141" s="387" t="s">
        <v>100</v>
      </c>
      <c r="BR141" s="388"/>
      <c r="BS141" s="388"/>
      <c r="BT141" s="388"/>
      <c r="BU141" s="388"/>
      <c r="BV141" s="388"/>
      <c r="BW141" s="388"/>
      <c r="BX141" s="388"/>
      <c r="BY141" s="388"/>
      <c r="BZ141" s="388"/>
      <c r="CA141" s="388"/>
      <c r="CB141" s="388"/>
      <c r="CC141" s="389"/>
      <c r="CD141" s="390">
        <f>+CD130*AE130</f>
        <v>14108103.529411765</v>
      </c>
      <c r="CE141" s="390"/>
      <c r="CF141" s="390"/>
      <c r="CG141" s="390"/>
      <c r="CH141" s="390"/>
      <c r="CI141" s="391"/>
    </row>
    <row r="142" spans="1:87" ht="18" customHeight="1" thickBot="1" x14ac:dyDescent="0.3">
      <c r="A142" s="75"/>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BG142" s="78"/>
      <c r="BH142" s="78"/>
      <c r="BI142" s="78"/>
      <c r="BJ142" s="78"/>
      <c r="BK142" s="79"/>
      <c r="BL142" s="79"/>
      <c r="BM142" s="79"/>
      <c r="BN142" s="79"/>
      <c r="BO142" s="79"/>
      <c r="BP142" s="79"/>
      <c r="BQ142" s="79"/>
      <c r="BR142" s="79"/>
      <c r="BS142" s="79"/>
      <c r="BT142" s="79"/>
      <c r="BU142" s="79"/>
      <c r="BV142" s="79"/>
      <c r="BW142" s="79"/>
      <c r="BX142" s="79"/>
      <c r="BY142" s="79"/>
      <c r="BZ142" s="79"/>
      <c r="CA142" s="79"/>
      <c r="CB142" s="79"/>
      <c r="CC142" s="79"/>
      <c r="CD142" s="79"/>
      <c r="CE142" s="79"/>
      <c r="CF142" s="79"/>
      <c r="CG142" s="79"/>
      <c r="CH142" s="79"/>
      <c r="CI142" s="79"/>
    </row>
    <row r="143" spans="1:87" ht="18" customHeight="1" x14ac:dyDescent="0.25">
      <c r="A143" s="75"/>
      <c r="B143" s="348" t="s">
        <v>0</v>
      </c>
      <c r="C143" s="349"/>
      <c r="D143" s="349"/>
      <c r="E143" s="349"/>
      <c r="F143" s="349"/>
      <c r="G143" s="349"/>
      <c r="H143" s="349"/>
      <c r="I143" s="349"/>
      <c r="J143" s="349"/>
      <c r="K143" s="349"/>
      <c r="L143" s="349"/>
      <c r="M143" s="349"/>
      <c r="N143" s="349"/>
      <c r="O143" s="349"/>
      <c r="P143" s="349"/>
      <c r="Q143" s="349"/>
      <c r="R143" s="349"/>
      <c r="S143" s="349"/>
      <c r="T143" s="349"/>
      <c r="U143" s="349"/>
      <c r="V143" s="349"/>
      <c r="W143" s="349"/>
      <c r="X143" s="349"/>
      <c r="Y143" s="350"/>
      <c r="Z143" s="348" t="s">
        <v>80</v>
      </c>
      <c r="AA143" s="349"/>
      <c r="AB143" s="349"/>
      <c r="AC143" s="349"/>
      <c r="AD143" s="350"/>
      <c r="AE143" s="357" t="s">
        <v>79</v>
      </c>
      <c r="AF143" s="358"/>
      <c r="AG143" s="358"/>
      <c r="AH143" s="358"/>
      <c r="AI143" s="358"/>
      <c r="AJ143" s="359"/>
      <c r="AK143" s="357" t="s">
        <v>81</v>
      </c>
      <c r="AL143" s="358"/>
      <c r="AM143" s="358"/>
      <c r="AN143" s="358"/>
      <c r="AO143" s="358"/>
      <c r="AP143" s="358"/>
      <c r="AQ143" s="358"/>
      <c r="AR143" s="358"/>
      <c r="AS143" s="358"/>
      <c r="AT143" s="358"/>
      <c r="AU143" s="358"/>
      <c r="AV143" s="358"/>
      <c r="AW143" s="358"/>
      <c r="AX143" s="359"/>
      <c r="AY143" s="357" t="s">
        <v>1</v>
      </c>
      <c r="AZ143" s="358"/>
      <c r="BA143" s="358"/>
      <c r="BB143" s="359"/>
      <c r="BC143" s="348" t="s">
        <v>104</v>
      </c>
      <c r="BD143" s="349"/>
      <c r="BE143" s="349"/>
      <c r="BF143" s="350"/>
      <c r="BG143" s="366" t="s">
        <v>82</v>
      </c>
      <c r="BH143" s="367"/>
      <c r="BI143" s="367"/>
      <c r="BJ143" s="368"/>
      <c r="BK143" s="315" t="s">
        <v>99</v>
      </c>
      <c r="BL143" s="316"/>
      <c r="BM143" s="316"/>
      <c r="BN143" s="316"/>
      <c r="BO143" s="316"/>
      <c r="BP143" s="317"/>
      <c r="BQ143" s="315" t="s">
        <v>83</v>
      </c>
      <c r="BR143" s="316"/>
      <c r="BS143" s="316"/>
      <c r="BT143" s="316"/>
      <c r="BU143" s="316"/>
      <c r="BV143" s="316"/>
      <c r="BW143" s="317"/>
      <c r="BX143" s="315" t="s">
        <v>84</v>
      </c>
      <c r="BY143" s="316"/>
      <c r="BZ143" s="316"/>
      <c r="CA143" s="316"/>
      <c r="CB143" s="316"/>
      <c r="CC143" s="317"/>
      <c r="CD143" s="315" t="s">
        <v>85</v>
      </c>
      <c r="CE143" s="316"/>
      <c r="CF143" s="316"/>
      <c r="CG143" s="316"/>
      <c r="CH143" s="316"/>
      <c r="CI143" s="317"/>
    </row>
    <row r="144" spans="1:87" ht="18" customHeight="1" x14ac:dyDescent="0.25">
      <c r="A144" s="75"/>
      <c r="B144" s="351"/>
      <c r="C144" s="352"/>
      <c r="D144" s="352"/>
      <c r="E144" s="352"/>
      <c r="F144" s="352"/>
      <c r="G144" s="352"/>
      <c r="H144" s="352"/>
      <c r="I144" s="352"/>
      <c r="J144" s="352"/>
      <c r="K144" s="352"/>
      <c r="L144" s="352"/>
      <c r="M144" s="352"/>
      <c r="N144" s="352"/>
      <c r="O144" s="352"/>
      <c r="P144" s="352"/>
      <c r="Q144" s="352"/>
      <c r="R144" s="352"/>
      <c r="S144" s="352"/>
      <c r="T144" s="352"/>
      <c r="U144" s="352"/>
      <c r="V144" s="352"/>
      <c r="W144" s="352"/>
      <c r="X144" s="352"/>
      <c r="Y144" s="353"/>
      <c r="Z144" s="351"/>
      <c r="AA144" s="352"/>
      <c r="AB144" s="352"/>
      <c r="AC144" s="352"/>
      <c r="AD144" s="353"/>
      <c r="AE144" s="360"/>
      <c r="AF144" s="361"/>
      <c r="AG144" s="361"/>
      <c r="AH144" s="361"/>
      <c r="AI144" s="361"/>
      <c r="AJ144" s="362"/>
      <c r="AK144" s="360"/>
      <c r="AL144" s="361"/>
      <c r="AM144" s="361"/>
      <c r="AN144" s="361"/>
      <c r="AO144" s="361"/>
      <c r="AP144" s="361"/>
      <c r="AQ144" s="361"/>
      <c r="AR144" s="361"/>
      <c r="AS144" s="361"/>
      <c r="AT144" s="361"/>
      <c r="AU144" s="361"/>
      <c r="AV144" s="361"/>
      <c r="AW144" s="361"/>
      <c r="AX144" s="362"/>
      <c r="AY144" s="360"/>
      <c r="AZ144" s="361"/>
      <c r="BA144" s="361"/>
      <c r="BB144" s="362"/>
      <c r="BC144" s="351"/>
      <c r="BD144" s="352"/>
      <c r="BE144" s="352"/>
      <c r="BF144" s="353"/>
      <c r="BG144" s="369"/>
      <c r="BH144" s="370"/>
      <c r="BI144" s="370"/>
      <c r="BJ144" s="371"/>
      <c r="BK144" s="318"/>
      <c r="BL144" s="319"/>
      <c r="BM144" s="319"/>
      <c r="BN144" s="319"/>
      <c r="BO144" s="319"/>
      <c r="BP144" s="320"/>
      <c r="BQ144" s="318"/>
      <c r="BR144" s="319"/>
      <c r="BS144" s="319"/>
      <c r="BT144" s="319"/>
      <c r="BU144" s="319"/>
      <c r="BV144" s="319"/>
      <c r="BW144" s="320"/>
      <c r="BX144" s="318"/>
      <c r="BY144" s="319"/>
      <c r="BZ144" s="319"/>
      <c r="CA144" s="319"/>
      <c r="CB144" s="319"/>
      <c r="CC144" s="320"/>
      <c r="CD144" s="318"/>
      <c r="CE144" s="319"/>
      <c r="CF144" s="319"/>
      <c r="CG144" s="319"/>
      <c r="CH144" s="319"/>
      <c r="CI144" s="320"/>
    </row>
    <row r="145" spans="1:87" ht="18" customHeight="1" thickBot="1" x14ac:dyDescent="0.3">
      <c r="A145" s="75"/>
      <c r="B145" s="354"/>
      <c r="C145" s="355"/>
      <c r="D145" s="355"/>
      <c r="E145" s="355"/>
      <c r="F145" s="355"/>
      <c r="G145" s="355"/>
      <c r="H145" s="355"/>
      <c r="I145" s="355"/>
      <c r="J145" s="355"/>
      <c r="K145" s="355"/>
      <c r="L145" s="355"/>
      <c r="M145" s="355"/>
      <c r="N145" s="355"/>
      <c r="O145" s="355"/>
      <c r="P145" s="355"/>
      <c r="Q145" s="355"/>
      <c r="R145" s="355"/>
      <c r="S145" s="355"/>
      <c r="T145" s="355"/>
      <c r="U145" s="355"/>
      <c r="V145" s="355"/>
      <c r="W145" s="355"/>
      <c r="X145" s="355"/>
      <c r="Y145" s="356"/>
      <c r="Z145" s="354"/>
      <c r="AA145" s="355"/>
      <c r="AB145" s="355"/>
      <c r="AC145" s="355"/>
      <c r="AD145" s="356"/>
      <c r="AE145" s="363"/>
      <c r="AF145" s="364"/>
      <c r="AG145" s="364"/>
      <c r="AH145" s="364"/>
      <c r="AI145" s="364"/>
      <c r="AJ145" s="365"/>
      <c r="AK145" s="360"/>
      <c r="AL145" s="361"/>
      <c r="AM145" s="361"/>
      <c r="AN145" s="361"/>
      <c r="AO145" s="361"/>
      <c r="AP145" s="361"/>
      <c r="AQ145" s="361"/>
      <c r="AR145" s="361"/>
      <c r="AS145" s="361"/>
      <c r="AT145" s="361"/>
      <c r="AU145" s="361"/>
      <c r="AV145" s="361"/>
      <c r="AW145" s="361"/>
      <c r="AX145" s="362"/>
      <c r="AY145" s="360"/>
      <c r="AZ145" s="361"/>
      <c r="BA145" s="361"/>
      <c r="BB145" s="362"/>
      <c r="BC145" s="351"/>
      <c r="BD145" s="352"/>
      <c r="BE145" s="352"/>
      <c r="BF145" s="353"/>
      <c r="BG145" s="369"/>
      <c r="BH145" s="370"/>
      <c r="BI145" s="370"/>
      <c r="BJ145" s="371"/>
      <c r="BK145" s="318"/>
      <c r="BL145" s="319"/>
      <c r="BM145" s="319"/>
      <c r="BN145" s="319"/>
      <c r="BO145" s="319"/>
      <c r="BP145" s="320"/>
      <c r="BQ145" s="321"/>
      <c r="BR145" s="322"/>
      <c r="BS145" s="322"/>
      <c r="BT145" s="322"/>
      <c r="BU145" s="322"/>
      <c r="BV145" s="322"/>
      <c r="BW145" s="323"/>
      <c r="BX145" s="321"/>
      <c r="BY145" s="322"/>
      <c r="BZ145" s="322"/>
      <c r="CA145" s="322"/>
      <c r="CB145" s="322"/>
      <c r="CC145" s="323"/>
      <c r="CD145" s="321"/>
      <c r="CE145" s="322"/>
      <c r="CF145" s="322"/>
      <c r="CG145" s="322"/>
      <c r="CH145" s="322"/>
      <c r="CI145" s="323"/>
    </row>
    <row r="146" spans="1:87" ht="18" customHeight="1" x14ac:dyDescent="0.25">
      <c r="A146" s="75"/>
      <c r="B146" s="324" t="s">
        <v>632</v>
      </c>
      <c r="C146" s="325"/>
      <c r="D146" s="325"/>
      <c r="E146" s="325"/>
      <c r="F146" s="325"/>
      <c r="G146" s="325"/>
      <c r="H146" s="325"/>
      <c r="I146" s="325"/>
      <c r="J146" s="325"/>
      <c r="K146" s="325"/>
      <c r="L146" s="325"/>
      <c r="M146" s="325"/>
      <c r="N146" s="325"/>
      <c r="O146" s="325"/>
      <c r="P146" s="325"/>
      <c r="Q146" s="325"/>
      <c r="R146" s="325"/>
      <c r="S146" s="325"/>
      <c r="T146" s="325"/>
      <c r="U146" s="325"/>
      <c r="V146" s="325"/>
      <c r="W146" s="325"/>
      <c r="X146" s="325"/>
      <c r="Y146" s="326"/>
      <c r="Z146" s="333" t="s">
        <v>641</v>
      </c>
      <c r="AA146" s="334"/>
      <c r="AB146" s="334"/>
      <c r="AC146" s="334"/>
      <c r="AD146" s="335"/>
      <c r="AE146" s="333">
        <v>3</v>
      </c>
      <c r="AF146" s="334"/>
      <c r="AG146" s="334"/>
      <c r="AH146" s="334"/>
      <c r="AI146" s="334"/>
      <c r="AJ146" s="334"/>
      <c r="AK146" s="342" t="s">
        <v>41</v>
      </c>
      <c r="AL146" s="343"/>
      <c r="AM146" s="343"/>
      <c r="AN146" s="343"/>
      <c r="AO146" s="343"/>
      <c r="AP146" s="343"/>
      <c r="AQ146" s="343"/>
      <c r="AR146" s="343"/>
      <c r="AS146" s="343"/>
      <c r="AT146" s="343"/>
      <c r="AU146" s="343"/>
      <c r="AV146" s="343"/>
      <c r="AW146" s="343"/>
      <c r="AX146" s="344"/>
      <c r="AY146" s="409">
        <v>0.25</v>
      </c>
      <c r="AZ146" s="346"/>
      <c r="BA146" s="346"/>
      <c r="BB146" s="410"/>
      <c r="BC146" s="345">
        <f>+$AE$146*AY146</f>
        <v>0.75</v>
      </c>
      <c r="BD146" s="346"/>
      <c r="BE146" s="346"/>
      <c r="BF146" s="347"/>
      <c r="BG146" s="285">
        <v>22629</v>
      </c>
      <c r="BH146" s="286"/>
      <c r="BI146" s="286"/>
      <c r="BJ146" s="287"/>
      <c r="BK146" s="288">
        <f>+AY146*BG146</f>
        <v>5657.25</v>
      </c>
      <c r="BL146" s="289"/>
      <c r="BM146" s="289"/>
      <c r="BN146" s="289"/>
      <c r="BO146" s="289"/>
      <c r="BP146" s="290"/>
      <c r="BQ146" s="291">
        <v>1000</v>
      </c>
      <c r="BR146" s="292"/>
      <c r="BS146" s="292"/>
      <c r="BT146" s="292"/>
      <c r="BU146" s="292"/>
      <c r="BV146" s="292"/>
      <c r="BW146" s="293"/>
      <c r="BX146" s="291">
        <f>+(((BK157+BQ146)*15)/85)</f>
        <v>11161.14705882353</v>
      </c>
      <c r="BY146" s="292"/>
      <c r="BZ146" s="292"/>
      <c r="CA146" s="292"/>
      <c r="CB146" s="292"/>
      <c r="CC146" s="293"/>
      <c r="CD146" s="291">
        <f>+BK157+BQ146+BX146</f>
        <v>74407.647058823524</v>
      </c>
      <c r="CE146" s="292"/>
      <c r="CF146" s="292"/>
      <c r="CG146" s="292"/>
      <c r="CH146" s="292"/>
      <c r="CI146" s="293"/>
    </row>
    <row r="147" spans="1:87" ht="18" customHeight="1" x14ac:dyDescent="0.25">
      <c r="A147" s="75"/>
      <c r="B147" s="327"/>
      <c r="C147" s="328"/>
      <c r="D147" s="328"/>
      <c r="E147" s="328"/>
      <c r="F147" s="328"/>
      <c r="G147" s="328"/>
      <c r="H147" s="328"/>
      <c r="I147" s="328"/>
      <c r="J147" s="328"/>
      <c r="K147" s="328"/>
      <c r="L147" s="328"/>
      <c r="M147" s="328"/>
      <c r="N147" s="328"/>
      <c r="O147" s="328"/>
      <c r="P147" s="328"/>
      <c r="Q147" s="328"/>
      <c r="R147" s="328"/>
      <c r="S147" s="328"/>
      <c r="T147" s="328"/>
      <c r="U147" s="328"/>
      <c r="V147" s="328"/>
      <c r="W147" s="328"/>
      <c r="X147" s="328"/>
      <c r="Y147" s="329"/>
      <c r="Z147" s="336"/>
      <c r="AA147" s="337"/>
      <c r="AB147" s="337"/>
      <c r="AC147" s="337"/>
      <c r="AD147" s="338"/>
      <c r="AE147" s="336"/>
      <c r="AF147" s="337"/>
      <c r="AG147" s="337"/>
      <c r="AH147" s="337"/>
      <c r="AI147" s="337"/>
      <c r="AJ147" s="337"/>
      <c r="AK147" s="300" t="s">
        <v>23</v>
      </c>
      <c r="AL147" s="301"/>
      <c r="AM147" s="301"/>
      <c r="AN147" s="301"/>
      <c r="AO147" s="301"/>
      <c r="AP147" s="301"/>
      <c r="AQ147" s="301"/>
      <c r="AR147" s="301"/>
      <c r="AS147" s="301"/>
      <c r="AT147" s="301"/>
      <c r="AU147" s="301"/>
      <c r="AV147" s="301"/>
      <c r="AW147" s="301"/>
      <c r="AX147" s="302"/>
      <c r="AY147" s="407">
        <v>0.25</v>
      </c>
      <c r="AZ147" s="304"/>
      <c r="BA147" s="304"/>
      <c r="BB147" s="408"/>
      <c r="BC147" s="306">
        <f t="shared" ref="BC147:BC156" si="14">+$AE$146*AY147</f>
        <v>0.75</v>
      </c>
      <c r="BD147" s="307"/>
      <c r="BE147" s="307"/>
      <c r="BF147" s="308"/>
      <c r="BG147" s="309">
        <v>7925</v>
      </c>
      <c r="BH147" s="310"/>
      <c r="BI147" s="310"/>
      <c r="BJ147" s="311"/>
      <c r="BK147" s="312">
        <f t="shared" ref="BK147:BK156" si="15">+AY147*BG147</f>
        <v>1981.25</v>
      </c>
      <c r="BL147" s="313"/>
      <c r="BM147" s="313"/>
      <c r="BN147" s="313"/>
      <c r="BO147" s="313"/>
      <c r="BP147" s="314"/>
      <c r="BQ147" s="294"/>
      <c r="BR147" s="295"/>
      <c r="BS147" s="295"/>
      <c r="BT147" s="295"/>
      <c r="BU147" s="295"/>
      <c r="BV147" s="295"/>
      <c r="BW147" s="296"/>
      <c r="BX147" s="294"/>
      <c r="BY147" s="295"/>
      <c r="BZ147" s="295"/>
      <c r="CA147" s="295"/>
      <c r="CB147" s="295"/>
      <c r="CC147" s="296"/>
      <c r="CD147" s="294"/>
      <c r="CE147" s="295"/>
      <c r="CF147" s="295"/>
      <c r="CG147" s="295"/>
      <c r="CH147" s="295"/>
      <c r="CI147" s="296"/>
    </row>
    <row r="148" spans="1:87" ht="18" customHeight="1" x14ac:dyDescent="0.25">
      <c r="A148" s="75"/>
      <c r="B148" s="327"/>
      <c r="C148" s="328"/>
      <c r="D148" s="328"/>
      <c r="E148" s="328"/>
      <c r="F148" s="328"/>
      <c r="G148" s="328"/>
      <c r="H148" s="328"/>
      <c r="I148" s="328"/>
      <c r="J148" s="328"/>
      <c r="K148" s="328"/>
      <c r="L148" s="328"/>
      <c r="M148" s="328"/>
      <c r="N148" s="328"/>
      <c r="O148" s="328"/>
      <c r="P148" s="328"/>
      <c r="Q148" s="328"/>
      <c r="R148" s="328"/>
      <c r="S148" s="328"/>
      <c r="T148" s="328"/>
      <c r="U148" s="328"/>
      <c r="V148" s="328"/>
      <c r="W148" s="328"/>
      <c r="X148" s="328"/>
      <c r="Y148" s="329"/>
      <c r="Z148" s="336"/>
      <c r="AA148" s="337"/>
      <c r="AB148" s="337"/>
      <c r="AC148" s="337"/>
      <c r="AD148" s="338"/>
      <c r="AE148" s="336"/>
      <c r="AF148" s="337"/>
      <c r="AG148" s="337"/>
      <c r="AH148" s="337"/>
      <c r="AI148" s="337"/>
      <c r="AJ148" s="337"/>
      <c r="AK148" s="300" t="s">
        <v>527</v>
      </c>
      <c r="AL148" s="301"/>
      <c r="AM148" s="301"/>
      <c r="AN148" s="301"/>
      <c r="AO148" s="301"/>
      <c r="AP148" s="301"/>
      <c r="AQ148" s="301"/>
      <c r="AR148" s="301"/>
      <c r="AS148" s="301"/>
      <c r="AT148" s="301"/>
      <c r="AU148" s="301"/>
      <c r="AV148" s="301"/>
      <c r="AW148" s="301"/>
      <c r="AX148" s="302"/>
      <c r="AY148" s="407">
        <v>0.5</v>
      </c>
      <c r="AZ148" s="304"/>
      <c r="BA148" s="304"/>
      <c r="BB148" s="408"/>
      <c r="BC148" s="306">
        <f t="shared" si="14"/>
        <v>1.5</v>
      </c>
      <c r="BD148" s="307"/>
      <c r="BE148" s="307"/>
      <c r="BF148" s="308"/>
      <c r="BG148" s="309">
        <v>18911</v>
      </c>
      <c r="BH148" s="310"/>
      <c r="BI148" s="310"/>
      <c r="BJ148" s="311"/>
      <c r="BK148" s="312">
        <f t="shared" si="15"/>
        <v>9455.5</v>
      </c>
      <c r="BL148" s="313"/>
      <c r="BM148" s="313"/>
      <c r="BN148" s="313"/>
      <c r="BO148" s="313"/>
      <c r="BP148" s="314"/>
      <c r="BQ148" s="294"/>
      <c r="BR148" s="295"/>
      <c r="BS148" s="295"/>
      <c r="BT148" s="295"/>
      <c r="BU148" s="295"/>
      <c r="BV148" s="295"/>
      <c r="BW148" s="296"/>
      <c r="BX148" s="294"/>
      <c r="BY148" s="295"/>
      <c r="BZ148" s="295"/>
      <c r="CA148" s="295"/>
      <c r="CB148" s="295"/>
      <c r="CC148" s="296"/>
      <c r="CD148" s="294"/>
      <c r="CE148" s="295"/>
      <c r="CF148" s="295"/>
      <c r="CG148" s="295"/>
      <c r="CH148" s="295"/>
      <c r="CI148" s="296"/>
    </row>
    <row r="149" spans="1:87" ht="18" customHeight="1" x14ac:dyDescent="0.25">
      <c r="A149" s="75"/>
      <c r="B149" s="327"/>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9"/>
      <c r="Z149" s="336"/>
      <c r="AA149" s="337"/>
      <c r="AB149" s="337"/>
      <c r="AC149" s="337"/>
      <c r="AD149" s="338"/>
      <c r="AE149" s="336"/>
      <c r="AF149" s="337"/>
      <c r="AG149" s="337"/>
      <c r="AH149" s="337"/>
      <c r="AI149" s="337"/>
      <c r="AJ149" s="337"/>
      <c r="AK149" s="300" t="s">
        <v>13</v>
      </c>
      <c r="AL149" s="301"/>
      <c r="AM149" s="301"/>
      <c r="AN149" s="301"/>
      <c r="AO149" s="301"/>
      <c r="AP149" s="301"/>
      <c r="AQ149" s="301"/>
      <c r="AR149" s="301"/>
      <c r="AS149" s="301"/>
      <c r="AT149" s="301"/>
      <c r="AU149" s="301"/>
      <c r="AV149" s="301"/>
      <c r="AW149" s="301"/>
      <c r="AX149" s="302"/>
      <c r="AY149" s="407">
        <v>0.25</v>
      </c>
      <c r="AZ149" s="304"/>
      <c r="BA149" s="304"/>
      <c r="BB149" s="408"/>
      <c r="BC149" s="306">
        <f t="shared" si="14"/>
        <v>0.75</v>
      </c>
      <c r="BD149" s="307"/>
      <c r="BE149" s="307"/>
      <c r="BF149" s="308"/>
      <c r="BG149" s="309">
        <v>40826</v>
      </c>
      <c r="BH149" s="310"/>
      <c r="BI149" s="310"/>
      <c r="BJ149" s="311"/>
      <c r="BK149" s="312">
        <f t="shared" si="15"/>
        <v>10206.5</v>
      </c>
      <c r="BL149" s="313"/>
      <c r="BM149" s="313"/>
      <c r="BN149" s="313"/>
      <c r="BO149" s="313"/>
      <c r="BP149" s="314"/>
      <c r="BQ149" s="294"/>
      <c r="BR149" s="295"/>
      <c r="BS149" s="295"/>
      <c r="BT149" s="295"/>
      <c r="BU149" s="295"/>
      <c r="BV149" s="295"/>
      <c r="BW149" s="296"/>
      <c r="BX149" s="294"/>
      <c r="BY149" s="295"/>
      <c r="BZ149" s="295"/>
      <c r="CA149" s="295"/>
      <c r="CB149" s="295"/>
      <c r="CC149" s="296"/>
      <c r="CD149" s="294"/>
      <c r="CE149" s="295"/>
      <c r="CF149" s="295"/>
      <c r="CG149" s="295"/>
      <c r="CH149" s="295"/>
      <c r="CI149" s="296"/>
    </row>
    <row r="150" spans="1:87" ht="18" customHeight="1" x14ac:dyDescent="0.25">
      <c r="A150" s="75"/>
      <c r="B150" s="327"/>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9"/>
      <c r="Z150" s="336"/>
      <c r="AA150" s="337"/>
      <c r="AB150" s="337"/>
      <c r="AC150" s="337"/>
      <c r="AD150" s="338"/>
      <c r="AE150" s="336"/>
      <c r="AF150" s="337"/>
      <c r="AG150" s="337"/>
      <c r="AH150" s="337"/>
      <c r="AI150" s="337"/>
      <c r="AJ150" s="337"/>
      <c r="AK150" s="300" t="s">
        <v>40</v>
      </c>
      <c r="AL150" s="301"/>
      <c r="AM150" s="301"/>
      <c r="AN150" s="301"/>
      <c r="AO150" s="301"/>
      <c r="AP150" s="301"/>
      <c r="AQ150" s="301"/>
      <c r="AR150" s="301"/>
      <c r="AS150" s="301"/>
      <c r="AT150" s="301"/>
      <c r="AU150" s="301"/>
      <c r="AV150" s="301"/>
      <c r="AW150" s="301"/>
      <c r="AX150" s="302"/>
      <c r="AY150" s="407">
        <v>0.25</v>
      </c>
      <c r="AZ150" s="304"/>
      <c r="BA150" s="304"/>
      <c r="BB150" s="408"/>
      <c r="BC150" s="306">
        <f t="shared" si="14"/>
        <v>0.75</v>
      </c>
      <c r="BD150" s="307"/>
      <c r="BE150" s="307"/>
      <c r="BF150" s="308"/>
      <c r="BG150" s="309">
        <v>26988</v>
      </c>
      <c r="BH150" s="310"/>
      <c r="BI150" s="310"/>
      <c r="BJ150" s="311"/>
      <c r="BK150" s="312">
        <f t="shared" si="15"/>
        <v>6747</v>
      </c>
      <c r="BL150" s="313"/>
      <c r="BM150" s="313"/>
      <c r="BN150" s="313"/>
      <c r="BO150" s="313"/>
      <c r="BP150" s="314"/>
      <c r="BQ150" s="294"/>
      <c r="BR150" s="295"/>
      <c r="BS150" s="295"/>
      <c r="BT150" s="295"/>
      <c r="BU150" s="295"/>
      <c r="BV150" s="295"/>
      <c r="BW150" s="296"/>
      <c r="BX150" s="294"/>
      <c r="BY150" s="295"/>
      <c r="BZ150" s="295"/>
      <c r="CA150" s="295"/>
      <c r="CB150" s="295"/>
      <c r="CC150" s="296"/>
      <c r="CD150" s="294"/>
      <c r="CE150" s="295"/>
      <c r="CF150" s="295"/>
      <c r="CG150" s="295"/>
      <c r="CH150" s="295"/>
      <c r="CI150" s="296"/>
    </row>
    <row r="151" spans="1:87" ht="18" customHeight="1" x14ac:dyDescent="0.25">
      <c r="A151" s="75"/>
      <c r="B151" s="327"/>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9"/>
      <c r="Z151" s="336"/>
      <c r="AA151" s="337"/>
      <c r="AB151" s="337"/>
      <c r="AC151" s="337"/>
      <c r="AD151" s="338"/>
      <c r="AE151" s="336"/>
      <c r="AF151" s="337"/>
      <c r="AG151" s="337"/>
      <c r="AH151" s="337"/>
      <c r="AI151" s="337"/>
      <c r="AJ151" s="337"/>
      <c r="AK151" s="300" t="s">
        <v>528</v>
      </c>
      <c r="AL151" s="301"/>
      <c r="AM151" s="301"/>
      <c r="AN151" s="301"/>
      <c r="AO151" s="301"/>
      <c r="AP151" s="301"/>
      <c r="AQ151" s="301"/>
      <c r="AR151" s="301"/>
      <c r="AS151" s="301"/>
      <c r="AT151" s="301"/>
      <c r="AU151" s="301"/>
      <c r="AV151" s="301"/>
      <c r="AW151" s="301"/>
      <c r="AX151" s="302"/>
      <c r="AY151" s="407">
        <v>0.25</v>
      </c>
      <c r="AZ151" s="304"/>
      <c r="BA151" s="304"/>
      <c r="BB151" s="408"/>
      <c r="BC151" s="306">
        <f t="shared" si="14"/>
        <v>0.75</v>
      </c>
      <c r="BD151" s="307"/>
      <c r="BE151" s="307"/>
      <c r="BF151" s="308"/>
      <c r="BG151" s="309">
        <v>22530</v>
      </c>
      <c r="BH151" s="310"/>
      <c r="BI151" s="310"/>
      <c r="BJ151" s="311"/>
      <c r="BK151" s="312">
        <f t="shared" si="15"/>
        <v>5632.5</v>
      </c>
      <c r="BL151" s="313"/>
      <c r="BM151" s="313"/>
      <c r="BN151" s="313"/>
      <c r="BO151" s="313"/>
      <c r="BP151" s="314"/>
      <c r="BQ151" s="294"/>
      <c r="BR151" s="295"/>
      <c r="BS151" s="295"/>
      <c r="BT151" s="295"/>
      <c r="BU151" s="295"/>
      <c r="BV151" s="295"/>
      <c r="BW151" s="296"/>
      <c r="BX151" s="294"/>
      <c r="BY151" s="295"/>
      <c r="BZ151" s="295"/>
      <c r="CA151" s="295"/>
      <c r="CB151" s="295"/>
      <c r="CC151" s="296"/>
      <c r="CD151" s="294"/>
      <c r="CE151" s="295"/>
      <c r="CF151" s="295"/>
      <c r="CG151" s="295"/>
      <c r="CH151" s="295"/>
      <c r="CI151" s="296"/>
    </row>
    <row r="152" spans="1:87" ht="18" customHeight="1" x14ac:dyDescent="0.25">
      <c r="A152" s="75"/>
      <c r="B152" s="327"/>
      <c r="C152" s="328"/>
      <c r="D152" s="328"/>
      <c r="E152" s="328"/>
      <c r="F152" s="328"/>
      <c r="G152" s="328"/>
      <c r="H152" s="328"/>
      <c r="I152" s="328"/>
      <c r="J152" s="328"/>
      <c r="K152" s="328"/>
      <c r="L152" s="328"/>
      <c r="M152" s="328"/>
      <c r="N152" s="328"/>
      <c r="O152" s="328"/>
      <c r="P152" s="328"/>
      <c r="Q152" s="328"/>
      <c r="R152" s="328"/>
      <c r="S152" s="328"/>
      <c r="T152" s="328"/>
      <c r="U152" s="328"/>
      <c r="V152" s="328"/>
      <c r="W152" s="328"/>
      <c r="X152" s="328"/>
      <c r="Y152" s="329"/>
      <c r="Z152" s="336"/>
      <c r="AA152" s="337"/>
      <c r="AB152" s="337"/>
      <c r="AC152" s="337"/>
      <c r="AD152" s="338"/>
      <c r="AE152" s="336"/>
      <c r="AF152" s="337"/>
      <c r="AG152" s="337"/>
      <c r="AH152" s="337"/>
      <c r="AI152" s="337"/>
      <c r="AJ152" s="337"/>
      <c r="AK152" s="300" t="s">
        <v>529</v>
      </c>
      <c r="AL152" s="301"/>
      <c r="AM152" s="301"/>
      <c r="AN152" s="301"/>
      <c r="AO152" s="301"/>
      <c r="AP152" s="301"/>
      <c r="AQ152" s="301"/>
      <c r="AR152" s="301"/>
      <c r="AS152" s="301"/>
      <c r="AT152" s="301"/>
      <c r="AU152" s="301"/>
      <c r="AV152" s="301"/>
      <c r="AW152" s="301"/>
      <c r="AX152" s="302"/>
      <c r="AY152" s="407">
        <v>0.25</v>
      </c>
      <c r="AZ152" s="304"/>
      <c r="BA152" s="304"/>
      <c r="BB152" s="408"/>
      <c r="BC152" s="306">
        <f t="shared" si="14"/>
        <v>0.75</v>
      </c>
      <c r="BD152" s="307"/>
      <c r="BE152" s="307"/>
      <c r="BF152" s="308"/>
      <c r="BG152" s="309">
        <v>18911</v>
      </c>
      <c r="BH152" s="310"/>
      <c r="BI152" s="310"/>
      <c r="BJ152" s="311"/>
      <c r="BK152" s="312">
        <f t="shared" si="15"/>
        <v>4727.75</v>
      </c>
      <c r="BL152" s="313"/>
      <c r="BM152" s="313"/>
      <c r="BN152" s="313"/>
      <c r="BO152" s="313"/>
      <c r="BP152" s="314"/>
      <c r="BQ152" s="294"/>
      <c r="BR152" s="295"/>
      <c r="BS152" s="295"/>
      <c r="BT152" s="295"/>
      <c r="BU152" s="295"/>
      <c r="BV152" s="295"/>
      <c r="BW152" s="296"/>
      <c r="BX152" s="294"/>
      <c r="BY152" s="295"/>
      <c r="BZ152" s="295"/>
      <c r="CA152" s="295"/>
      <c r="CB152" s="295"/>
      <c r="CC152" s="296"/>
      <c r="CD152" s="294"/>
      <c r="CE152" s="295"/>
      <c r="CF152" s="295"/>
      <c r="CG152" s="295"/>
      <c r="CH152" s="295"/>
      <c r="CI152" s="296"/>
    </row>
    <row r="153" spans="1:87" ht="18" customHeight="1" x14ac:dyDescent="0.25">
      <c r="A153" s="75"/>
      <c r="B153" s="327"/>
      <c r="C153" s="328"/>
      <c r="D153" s="328"/>
      <c r="E153" s="328"/>
      <c r="F153" s="328"/>
      <c r="G153" s="328"/>
      <c r="H153" s="328"/>
      <c r="I153" s="328"/>
      <c r="J153" s="328"/>
      <c r="K153" s="328"/>
      <c r="L153" s="328"/>
      <c r="M153" s="328"/>
      <c r="N153" s="328"/>
      <c r="O153" s="328"/>
      <c r="P153" s="328"/>
      <c r="Q153" s="328"/>
      <c r="R153" s="328"/>
      <c r="S153" s="328"/>
      <c r="T153" s="328"/>
      <c r="U153" s="328"/>
      <c r="V153" s="328"/>
      <c r="W153" s="328"/>
      <c r="X153" s="328"/>
      <c r="Y153" s="329"/>
      <c r="Z153" s="336"/>
      <c r="AA153" s="337"/>
      <c r="AB153" s="337"/>
      <c r="AC153" s="337"/>
      <c r="AD153" s="338"/>
      <c r="AE153" s="336"/>
      <c r="AF153" s="337"/>
      <c r="AG153" s="337"/>
      <c r="AH153" s="337"/>
      <c r="AI153" s="337"/>
      <c r="AJ153" s="337"/>
      <c r="AK153" s="300" t="s">
        <v>526</v>
      </c>
      <c r="AL153" s="301"/>
      <c r="AM153" s="301"/>
      <c r="AN153" s="301"/>
      <c r="AO153" s="301"/>
      <c r="AP153" s="301"/>
      <c r="AQ153" s="301"/>
      <c r="AR153" s="301"/>
      <c r="AS153" s="301"/>
      <c r="AT153" s="301"/>
      <c r="AU153" s="301"/>
      <c r="AV153" s="301"/>
      <c r="AW153" s="301"/>
      <c r="AX153" s="302"/>
      <c r="AY153" s="407">
        <v>0.25</v>
      </c>
      <c r="AZ153" s="304"/>
      <c r="BA153" s="304"/>
      <c r="BB153" s="408"/>
      <c r="BC153" s="306">
        <f t="shared" si="14"/>
        <v>0.75</v>
      </c>
      <c r="BD153" s="307"/>
      <c r="BE153" s="307"/>
      <c r="BF153" s="308"/>
      <c r="BG153" s="309">
        <v>7925</v>
      </c>
      <c r="BH153" s="310"/>
      <c r="BI153" s="310"/>
      <c r="BJ153" s="311"/>
      <c r="BK153" s="312">
        <f t="shared" si="15"/>
        <v>1981.25</v>
      </c>
      <c r="BL153" s="313"/>
      <c r="BM153" s="313"/>
      <c r="BN153" s="313"/>
      <c r="BO153" s="313"/>
      <c r="BP153" s="314"/>
      <c r="BQ153" s="294"/>
      <c r="BR153" s="295"/>
      <c r="BS153" s="295"/>
      <c r="BT153" s="295"/>
      <c r="BU153" s="295"/>
      <c r="BV153" s="295"/>
      <c r="BW153" s="296"/>
      <c r="BX153" s="294"/>
      <c r="BY153" s="295"/>
      <c r="BZ153" s="295"/>
      <c r="CA153" s="295"/>
      <c r="CB153" s="295"/>
      <c r="CC153" s="296"/>
      <c r="CD153" s="294"/>
      <c r="CE153" s="295"/>
      <c r="CF153" s="295"/>
      <c r="CG153" s="295"/>
      <c r="CH153" s="295"/>
      <c r="CI153" s="296"/>
    </row>
    <row r="154" spans="1:87" ht="18" customHeight="1" x14ac:dyDescent="0.25">
      <c r="A154" s="75"/>
      <c r="B154" s="327"/>
      <c r="C154" s="328"/>
      <c r="D154" s="328"/>
      <c r="E154" s="328"/>
      <c r="F154" s="328"/>
      <c r="G154" s="328"/>
      <c r="H154" s="328"/>
      <c r="I154" s="328"/>
      <c r="J154" s="328"/>
      <c r="K154" s="328"/>
      <c r="L154" s="328"/>
      <c r="M154" s="328"/>
      <c r="N154" s="328"/>
      <c r="O154" s="328"/>
      <c r="P154" s="328"/>
      <c r="Q154" s="328"/>
      <c r="R154" s="328"/>
      <c r="S154" s="328"/>
      <c r="T154" s="328"/>
      <c r="U154" s="328"/>
      <c r="V154" s="328"/>
      <c r="W154" s="328"/>
      <c r="X154" s="328"/>
      <c r="Y154" s="329"/>
      <c r="Z154" s="336"/>
      <c r="AA154" s="337"/>
      <c r="AB154" s="337"/>
      <c r="AC154" s="337"/>
      <c r="AD154" s="338"/>
      <c r="AE154" s="336"/>
      <c r="AF154" s="337"/>
      <c r="AG154" s="337"/>
      <c r="AH154" s="337"/>
      <c r="AI154" s="337"/>
      <c r="AJ154" s="337"/>
      <c r="AK154" s="300" t="s">
        <v>530</v>
      </c>
      <c r="AL154" s="301"/>
      <c r="AM154" s="301"/>
      <c r="AN154" s="301"/>
      <c r="AO154" s="301"/>
      <c r="AP154" s="301"/>
      <c r="AQ154" s="301"/>
      <c r="AR154" s="301"/>
      <c r="AS154" s="301"/>
      <c r="AT154" s="301"/>
      <c r="AU154" s="301"/>
      <c r="AV154" s="301"/>
      <c r="AW154" s="301"/>
      <c r="AX154" s="302"/>
      <c r="AY154" s="407">
        <v>0.25</v>
      </c>
      <c r="AZ154" s="304"/>
      <c r="BA154" s="304"/>
      <c r="BB154" s="408"/>
      <c r="BC154" s="306">
        <f t="shared" si="14"/>
        <v>0.75</v>
      </c>
      <c r="BD154" s="307"/>
      <c r="BE154" s="307"/>
      <c r="BF154" s="308"/>
      <c r="BG154" s="309">
        <v>22629</v>
      </c>
      <c r="BH154" s="310"/>
      <c r="BI154" s="310"/>
      <c r="BJ154" s="311"/>
      <c r="BK154" s="312">
        <f t="shared" si="15"/>
        <v>5657.25</v>
      </c>
      <c r="BL154" s="313"/>
      <c r="BM154" s="313"/>
      <c r="BN154" s="313"/>
      <c r="BO154" s="313"/>
      <c r="BP154" s="314"/>
      <c r="BQ154" s="294"/>
      <c r="BR154" s="295"/>
      <c r="BS154" s="295"/>
      <c r="BT154" s="295"/>
      <c r="BU154" s="295"/>
      <c r="BV154" s="295"/>
      <c r="BW154" s="296"/>
      <c r="BX154" s="294"/>
      <c r="BY154" s="295"/>
      <c r="BZ154" s="295"/>
      <c r="CA154" s="295"/>
      <c r="CB154" s="295"/>
      <c r="CC154" s="296"/>
      <c r="CD154" s="294"/>
      <c r="CE154" s="295"/>
      <c r="CF154" s="295"/>
      <c r="CG154" s="295"/>
      <c r="CH154" s="295"/>
      <c r="CI154" s="296"/>
    </row>
    <row r="155" spans="1:87" ht="18" customHeight="1" x14ac:dyDescent="0.25">
      <c r="A155" s="75"/>
      <c r="B155" s="327"/>
      <c r="C155" s="328"/>
      <c r="D155" s="328"/>
      <c r="E155" s="328"/>
      <c r="F155" s="328"/>
      <c r="G155" s="328"/>
      <c r="H155" s="328"/>
      <c r="I155" s="328"/>
      <c r="J155" s="328"/>
      <c r="K155" s="328"/>
      <c r="L155" s="328"/>
      <c r="M155" s="328"/>
      <c r="N155" s="328"/>
      <c r="O155" s="328"/>
      <c r="P155" s="328"/>
      <c r="Q155" s="328"/>
      <c r="R155" s="328"/>
      <c r="S155" s="328"/>
      <c r="T155" s="328"/>
      <c r="U155" s="328"/>
      <c r="V155" s="328"/>
      <c r="W155" s="328"/>
      <c r="X155" s="328"/>
      <c r="Y155" s="329"/>
      <c r="Z155" s="336"/>
      <c r="AA155" s="337"/>
      <c r="AB155" s="337"/>
      <c r="AC155" s="337"/>
      <c r="AD155" s="338"/>
      <c r="AE155" s="336"/>
      <c r="AF155" s="337"/>
      <c r="AG155" s="337"/>
      <c r="AH155" s="337"/>
      <c r="AI155" s="337"/>
      <c r="AJ155" s="337"/>
      <c r="AK155" s="300" t="s">
        <v>18</v>
      </c>
      <c r="AL155" s="301"/>
      <c r="AM155" s="301"/>
      <c r="AN155" s="301"/>
      <c r="AO155" s="301"/>
      <c r="AP155" s="301"/>
      <c r="AQ155" s="301"/>
      <c r="AR155" s="301"/>
      <c r="AS155" s="301"/>
      <c r="AT155" s="301"/>
      <c r="AU155" s="301"/>
      <c r="AV155" s="301"/>
      <c r="AW155" s="301"/>
      <c r="AX155" s="302"/>
      <c r="AY155" s="407">
        <v>0.25</v>
      </c>
      <c r="AZ155" s="304"/>
      <c r="BA155" s="304"/>
      <c r="BB155" s="408"/>
      <c r="BC155" s="306">
        <f t="shared" si="14"/>
        <v>0.75</v>
      </c>
      <c r="BD155" s="307"/>
      <c r="BE155" s="307"/>
      <c r="BF155" s="308"/>
      <c r="BG155" s="309">
        <v>28961</v>
      </c>
      <c r="BH155" s="310"/>
      <c r="BI155" s="310"/>
      <c r="BJ155" s="311"/>
      <c r="BK155" s="312">
        <f t="shared" si="15"/>
        <v>7240.25</v>
      </c>
      <c r="BL155" s="313"/>
      <c r="BM155" s="313"/>
      <c r="BN155" s="313"/>
      <c r="BO155" s="313"/>
      <c r="BP155" s="314"/>
      <c r="BQ155" s="294"/>
      <c r="BR155" s="295"/>
      <c r="BS155" s="295"/>
      <c r="BT155" s="295"/>
      <c r="BU155" s="295"/>
      <c r="BV155" s="295"/>
      <c r="BW155" s="296"/>
      <c r="BX155" s="294"/>
      <c r="BY155" s="295"/>
      <c r="BZ155" s="295"/>
      <c r="CA155" s="295"/>
      <c r="CB155" s="295"/>
      <c r="CC155" s="296"/>
      <c r="CD155" s="294"/>
      <c r="CE155" s="295"/>
      <c r="CF155" s="295"/>
      <c r="CG155" s="295"/>
      <c r="CH155" s="295"/>
      <c r="CI155" s="296"/>
    </row>
    <row r="156" spans="1:87" ht="18" customHeight="1" thickBot="1" x14ac:dyDescent="0.3">
      <c r="A156" s="75"/>
      <c r="B156" s="327"/>
      <c r="C156" s="328"/>
      <c r="D156" s="328"/>
      <c r="E156" s="328"/>
      <c r="F156" s="328"/>
      <c r="G156" s="328"/>
      <c r="H156" s="328"/>
      <c r="I156" s="328"/>
      <c r="J156" s="328"/>
      <c r="K156" s="328"/>
      <c r="L156" s="328"/>
      <c r="M156" s="328"/>
      <c r="N156" s="328"/>
      <c r="O156" s="328"/>
      <c r="P156" s="328"/>
      <c r="Q156" s="328"/>
      <c r="R156" s="328"/>
      <c r="S156" s="328"/>
      <c r="T156" s="328"/>
      <c r="U156" s="328"/>
      <c r="V156" s="328"/>
      <c r="W156" s="328"/>
      <c r="X156" s="328"/>
      <c r="Y156" s="329"/>
      <c r="Z156" s="336"/>
      <c r="AA156" s="337"/>
      <c r="AB156" s="337"/>
      <c r="AC156" s="337"/>
      <c r="AD156" s="338"/>
      <c r="AE156" s="336"/>
      <c r="AF156" s="337"/>
      <c r="AG156" s="337"/>
      <c r="AH156" s="337"/>
      <c r="AI156" s="337"/>
      <c r="AJ156" s="337"/>
      <c r="AK156" s="392" t="s">
        <v>37</v>
      </c>
      <c r="AL156" s="393"/>
      <c r="AM156" s="393"/>
      <c r="AN156" s="393"/>
      <c r="AO156" s="393"/>
      <c r="AP156" s="393"/>
      <c r="AQ156" s="393"/>
      <c r="AR156" s="393"/>
      <c r="AS156" s="393"/>
      <c r="AT156" s="393"/>
      <c r="AU156" s="393"/>
      <c r="AV156" s="393"/>
      <c r="AW156" s="393"/>
      <c r="AX156" s="394"/>
      <c r="AY156" s="407">
        <v>0.25</v>
      </c>
      <c r="AZ156" s="304"/>
      <c r="BA156" s="304"/>
      <c r="BB156" s="408"/>
      <c r="BC156" s="306">
        <f t="shared" si="14"/>
        <v>0.75</v>
      </c>
      <c r="BD156" s="307"/>
      <c r="BE156" s="307"/>
      <c r="BF156" s="308"/>
      <c r="BG156" s="309">
        <v>11840</v>
      </c>
      <c r="BH156" s="310"/>
      <c r="BI156" s="310"/>
      <c r="BJ156" s="311"/>
      <c r="BK156" s="312">
        <f t="shared" si="15"/>
        <v>2960</v>
      </c>
      <c r="BL156" s="313"/>
      <c r="BM156" s="313"/>
      <c r="BN156" s="313"/>
      <c r="BO156" s="313"/>
      <c r="BP156" s="314"/>
      <c r="BQ156" s="294"/>
      <c r="BR156" s="295"/>
      <c r="BS156" s="295"/>
      <c r="BT156" s="295"/>
      <c r="BU156" s="295"/>
      <c r="BV156" s="295"/>
      <c r="BW156" s="296"/>
      <c r="BX156" s="294"/>
      <c r="BY156" s="295"/>
      <c r="BZ156" s="295"/>
      <c r="CA156" s="295"/>
      <c r="CB156" s="295"/>
      <c r="CC156" s="296"/>
      <c r="CD156" s="294"/>
      <c r="CE156" s="295"/>
      <c r="CF156" s="295"/>
      <c r="CG156" s="295"/>
      <c r="CH156" s="295"/>
      <c r="CI156" s="296"/>
    </row>
    <row r="157" spans="1:87" ht="18" customHeight="1" thickBot="1" x14ac:dyDescent="0.3">
      <c r="A157" s="75"/>
      <c r="B157" s="377"/>
      <c r="C157" s="378"/>
      <c r="D157" s="378"/>
      <c r="E157" s="378"/>
      <c r="F157" s="378"/>
      <c r="G157" s="378"/>
      <c r="H157" s="378"/>
      <c r="I157" s="378"/>
      <c r="J157" s="378"/>
      <c r="K157" s="378"/>
      <c r="L157" s="378"/>
      <c r="M157" s="378"/>
      <c r="N157" s="378"/>
      <c r="O157" s="378"/>
      <c r="P157" s="378"/>
      <c r="Q157" s="378"/>
      <c r="R157" s="378"/>
      <c r="S157" s="378"/>
      <c r="T157" s="378"/>
      <c r="U157" s="378"/>
      <c r="V157" s="378"/>
      <c r="W157" s="378"/>
      <c r="X157" s="378"/>
      <c r="Y157" s="378"/>
      <c r="Z157" s="378"/>
      <c r="AA157" s="378"/>
      <c r="AB157" s="378"/>
      <c r="AC157" s="378"/>
      <c r="AD157" s="378"/>
      <c r="AE157" s="378"/>
      <c r="AF157" s="378"/>
      <c r="AG157" s="378"/>
      <c r="AH157" s="378"/>
      <c r="AI157" s="378"/>
      <c r="AJ157" s="379"/>
      <c r="AK157" s="380" t="s">
        <v>3</v>
      </c>
      <c r="AL157" s="381"/>
      <c r="AM157" s="381"/>
      <c r="AN157" s="381"/>
      <c r="AO157" s="381"/>
      <c r="AP157" s="381"/>
      <c r="AQ157" s="381"/>
      <c r="AR157" s="381"/>
      <c r="AS157" s="381"/>
      <c r="AT157" s="381"/>
      <c r="AU157" s="381"/>
      <c r="AV157" s="381"/>
      <c r="AW157" s="381"/>
      <c r="AX157" s="381"/>
      <c r="AY157" s="382"/>
      <c r="AZ157" s="382"/>
      <c r="BA157" s="382"/>
      <c r="BB157" s="382"/>
      <c r="BC157" s="382"/>
      <c r="BD157" s="382"/>
      <c r="BE157" s="382"/>
      <c r="BF157" s="382"/>
      <c r="BG157" s="382"/>
      <c r="BH157" s="382"/>
      <c r="BI157" s="382"/>
      <c r="BJ157" s="383"/>
      <c r="BK157" s="384">
        <f>SUM(BK146:BK156)</f>
        <v>62246.5</v>
      </c>
      <c r="BL157" s="385"/>
      <c r="BM157" s="385"/>
      <c r="BN157" s="385"/>
      <c r="BO157" s="385"/>
      <c r="BP157" s="386"/>
      <c r="BQ157" s="387" t="s">
        <v>100</v>
      </c>
      <c r="BR157" s="388"/>
      <c r="BS157" s="388"/>
      <c r="BT157" s="388"/>
      <c r="BU157" s="388"/>
      <c r="BV157" s="388"/>
      <c r="BW157" s="388"/>
      <c r="BX157" s="388"/>
      <c r="BY157" s="388"/>
      <c r="BZ157" s="388"/>
      <c r="CA157" s="388"/>
      <c r="CB157" s="388"/>
      <c r="CC157" s="389"/>
      <c r="CD157" s="390">
        <f>+CD146*AE146</f>
        <v>223222.94117647057</v>
      </c>
      <c r="CE157" s="390"/>
      <c r="CF157" s="390"/>
      <c r="CG157" s="390"/>
      <c r="CH157" s="390"/>
      <c r="CI157" s="391"/>
    </row>
    <row r="158" spans="1:87" ht="18" customHeight="1" thickBot="1" x14ac:dyDescent="0.3">
      <c r="A158" s="75"/>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BG158" s="78"/>
      <c r="BH158" s="78"/>
      <c r="BI158" s="78"/>
      <c r="BJ158" s="78"/>
      <c r="BK158" s="79"/>
      <c r="BL158" s="79"/>
      <c r="BM158" s="79"/>
      <c r="BN158" s="79"/>
      <c r="BO158" s="79"/>
      <c r="BP158" s="79"/>
      <c r="BQ158" s="79"/>
      <c r="BR158" s="79"/>
      <c r="BS158" s="79"/>
      <c r="BT158" s="79"/>
      <c r="BU158" s="79"/>
      <c r="BV158" s="79"/>
      <c r="BW158" s="79"/>
      <c r="BX158" s="79"/>
      <c r="BY158" s="79"/>
      <c r="BZ158" s="79"/>
      <c r="CA158" s="79"/>
      <c r="CB158" s="79"/>
      <c r="CC158" s="79"/>
      <c r="CD158" s="79"/>
      <c r="CE158" s="79"/>
      <c r="CF158" s="79"/>
      <c r="CG158" s="79"/>
      <c r="CH158" s="79"/>
      <c r="CI158" s="79"/>
    </row>
    <row r="159" spans="1:87" ht="18" customHeight="1" x14ac:dyDescent="0.25">
      <c r="A159" s="75"/>
      <c r="B159" s="348" t="s">
        <v>0</v>
      </c>
      <c r="C159" s="349"/>
      <c r="D159" s="349"/>
      <c r="E159" s="349"/>
      <c r="F159" s="349"/>
      <c r="G159" s="349"/>
      <c r="H159" s="349"/>
      <c r="I159" s="349"/>
      <c r="J159" s="349"/>
      <c r="K159" s="349"/>
      <c r="L159" s="349"/>
      <c r="M159" s="349"/>
      <c r="N159" s="349"/>
      <c r="O159" s="349"/>
      <c r="P159" s="349"/>
      <c r="Q159" s="349"/>
      <c r="R159" s="349"/>
      <c r="S159" s="349"/>
      <c r="T159" s="349"/>
      <c r="U159" s="349"/>
      <c r="V159" s="349"/>
      <c r="W159" s="349"/>
      <c r="X159" s="349"/>
      <c r="Y159" s="350"/>
      <c r="Z159" s="348" t="s">
        <v>80</v>
      </c>
      <c r="AA159" s="349"/>
      <c r="AB159" s="349"/>
      <c r="AC159" s="349"/>
      <c r="AD159" s="350"/>
      <c r="AE159" s="357" t="s">
        <v>79</v>
      </c>
      <c r="AF159" s="358"/>
      <c r="AG159" s="358"/>
      <c r="AH159" s="358"/>
      <c r="AI159" s="358"/>
      <c r="AJ159" s="359"/>
      <c r="AK159" s="357" t="s">
        <v>81</v>
      </c>
      <c r="AL159" s="358"/>
      <c r="AM159" s="358"/>
      <c r="AN159" s="358"/>
      <c r="AO159" s="358"/>
      <c r="AP159" s="358"/>
      <c r="AQ159" s="358"/>
      <c r="AR159" s="358"/>
      <c r="AS159" s="358"/>
      <c r="AT159" s="358"/>
      <c r="AU159" s="358"/>
      <c r="AV159" s="358"/>
      <c r="AW159" s="358"/>
      <c r="AX159" s="359"/>
      <c r="AY159" s="357" t="s">
        <v>1</v>
      </c>
      <c r="AZ159" s="358"/>
      <c r="BA159" s="358"/>
      <c r="BB159" s="359"/>
      <c r="BC159" s="348" t="s">
        <v>104</v>
      </c>
      <c r="BD159" s="349"/>
      <c r="BE159" s="349"/>
      <c r="BF159" s="350"/>
      <c r="BG159" s="366" t="s">
        <v>82</v>
      </c>
      <c r="BH159" s="367"/>
      <c r="BI159" s="367"/>
      <c r="BJ159" s="368"/>
      <c r="BK159" s="315" t="s">
        <v>99</v>
      </c>
      <c r="BL159" s="316"/>
      <c r="BM159" s="316"/>
      <c r="BN159" s="316"/>
      <c r="BO159" s="316"/>
      <c r="BP159" s="317"/>
      <c r="BQ159" s="315" t="s">
        <v>83</v>
      </c>
      <c r="BR159" s="316"/>
      <c r="BS159" s="316"/>
      <c r="BT159" s="316"/>
      <c r="BU159" s="316"/>
      <c r="BV159" s="316"/>
      <c r="BW159" s="317"/>
      <c r="BX159" s="315" t="s">
        <v>84</v>
      </c>
      <c r="BY159" s="316"/>
      <c r="BZ159" s="316"/>
      <c r="CA159" s="316"/>
      <c r="CB159" s="316"/>
      <c r="CC159" s="317"/>
      <c r="CD159" s="315" t="s">
        <v>85</v>
      </c>
      <c r="CE159" s="316"/>
      <c r="CF159" s="316"/>
      <c r="CG159" s="316"/>
      <c r="CH159" s="316"/>
      <c r="CI159" s="317"/>
    </row>
    <row r="160" spans="1:87" ht="18" customHeight="1" x14ac:dyDescent="0.25">
      <c r="A160" s="75"/>
      <c r="B160" s="351"/>
      <c r="C160" s="352"/>
      <c r="D160" s="352"/>
      <c r="E160" s="352"/>
      <c r="F160" s="352"/>
      <c r="G160" s="352"/>
      <c r="H160" s="352"/>
      <c r="I160" s="352"/>
      <c r="J160" s="352"/>
      <c r="K160" s="352"/>
      <c r="L160" s="352"/>
      <c r="M160" s="352"/>
      <c r="N160" s="352"/>
      <c r="O160" s="352"/>
      <c r="P160" s="352"/>
      <c r="Q160" s="352"/>
      <c r="R160" s="352"/>
      <c r="S160" s="352"/>
      <c r="T160" s="352"/>
      <c r="U160" s="352"/>
      <c r="V160" s="352"/>
      <c r="W160" s="352"/>
      <c r="X160" s="352"/>
      <c r="Y160" s="353"/>
      <c r="Z160" s="351"/>
      <c r="AA160" s="352"/>
      <c r="AB160" s="352"/>
      <c r="AC160" s="352"/>
      <c r="AD160" s="353"/>
      <c r="AE160" s="360"/>
      <c r="AF160" s="361"/>
      <c r="AG160" s="361"/>
      <c r="AH160" s="361"/>
      <c r="AI160" s="361"/>
      <c r="AJ160" s="362"/>
      <c r="AK160" s="360"/>
      <c r="AL160" s="361"/>
      <c r="AM160" s="361"/>
      <c r="AN160" s="361"/>
      <c r="AO160" s="361"/>
      <c r="AP160" s="361"/>
      <c r="AQ160" s="361"/>
      <c r="AR160" s="361"/>
      <c r="AS160" s="361"/>
      <c r="AT160" s="361"/>
      <c r="AU160" s="361"/>
      <c r="AV160" s="361"/>
      <c r="AW160" s="361"/>
      <c r="AX160" s="362"/>
      <c r="AY160" s="360"/>
      <c r="AZ160" s="361"/>
      <c r="BA160" s="361"/>
      <c r="BB160" s="362"/>
      <c r="BC160" s="351"/>
      <c r="BD160" s="352"/>
      <c r="BE160" s="352"/>
      <c r="BF160" s="353"/>
      <c r="BG160" s="369"/>
      <c r="BH160" s="370"/>
      <c r="BI160" s="370"/>
      <c r="BJ160" s="371"/>
      <c r="BK160" s="318"/>
      <c r="BL160" s="319"/>
      <c r="BM160" s="319"/>
      <c r="BN160" s="319"/>
      <c r="BO160" s="319"/>
      <c r="BP160" s="320"/>
      <c r="BQ160" s="318"/>
      <c r="BR160" s="319"/>
      <c r="BS160" s="319"/>
      <c r="BT160" s="319"/>
      <c r="BU160" s="319"/>
      <c r="BV160" s="319"/>
      <c r="BW160" s="320"/>
      <c r="BX160" s="318"/>
      <c r="BY160" s="319"/>
      <c r="BZ160" s="319"/>
      <c r="CA160" s="319"/>
      <c r="CB160" s="319"/>
      <c r="CC160" s="320"/>
      <c r="CD160" s="318"/>
      <c r="CE160" s="319"/>
      <c r="CF160" s="319"/>
      <c r="CG160" s="319"/>
      <c r="CH160" s="319"/>
      <c r="CI160" s="320"/>
    </row>
    <row r="161" spans="1:87" ht="18" customHeight="1" thickBot="1" x14ac:dyDescent="0.3">
      <c r="A161" s="75"/>
      <c r="B161" s="354"/>
      <c r="C161" s="355"/>
      <c r="D161" s="355"/>
      <c r="E161" s="355"/>
      <c r="F161" s="355"/>
      <c r="G161" s="355"/>
      <c r="H161" s="355"/>
      <c r="I161" s="355"/>
      <c r="J161" s="355"/>
      <c r="K161" s="355"/>
      <c r="L161" s="355"/>
      <c r="M161" s="355"/>
      <c r="N161" s="355"/>
      <c r="O161" s="355"/>
      <c r="P161" s="355"/>
      <c r="Q161" s="355"/>
      <c r="R161" s="355"/>
      <c r="S161" s="355"/>
      <c r="T161" s="355"/>
      <c r="U161" s="355"/>
      <c r="V161" s="355"/>
      <c r="W161" s="355"/>
      <c r="X161" s="355"/>
      <c r="Y161" s="356"/>
      <c r="Z161" s="354"/>
      <c r="AA161" s="355"/>
      <c r="AB161" s="355"/>
      <c r="AC161" s="355"/>
      <c r="AD161" s="356"/>
      <c r="AE161" s="363"/>
      <c r="AF161" s="364"/>
      <c r="AG161" s="364"/>
      <c r="AH161" s="364"/>
      <c r="AI161" s="364"/>
      <c r="AJ161" s="365"/>
      <c r="AK161" s="360"/>
      <c r="AL161" s="361"/>
      <c r="AM161" s="361"/>
      <c r="AN161" s="361"/>
      <c r="AO161" s="361"/>
      <c r="AP161" s="361"/>
      <c r="AQ161" s="361"/>
      <c r="AR161" s="361"/>
      <c r="AS161" s="361"/>
      <c r="AT161" s="361"/>
      <c r="AU161" s="361"/>
      <c r="AV161" s="361"/>
      <c r="AW161" s="361"/>
      <c r="AX161" s="362"/>
      <c r="AY161" s="360"/>
      <c r="AZ161" s="361"/>
      <c r="BA161" s="361"/>
      <c r="BB161" s="362"/>
      <c r="BC161" s="351"/>
      <c r="BD161" s="352"/>
      <c r="BE161" s="352"/>
      <c r="BF161" s="353"/>
      <c r="BG161" s="369"/>
      <c r="BH161" s="370"/>
      <c r="BI161" s="370"/>
      <c r="BJ161" s="371"/>
      <c r="BK161" s="318"/>
      <c r="BL161" s="319"/>
      <c r="BM161" s="319"/>
      <c r="BN161" s="319"/>
      <c r="BO161" s="319"/>
      <c r="BP161" s="320"/>
      <c r="BQ161" s="321"/>
      <c r="BR161" s="322"/>
      <c r="BS161" s="322"/>
      <c r="BT161" s="322"/>
      <c r="BU161" s="322"/>
      <c r="BV161" s="322"/>
      <c r="BW161" s="323"/>
      <c r="BX161" s="321"/>
      <c r="BY161" s="322"/>
      <c r="BZ161" s="322"/>
      <c r="CA161" s="322"/>
      <c r="CB161" s="322"/>
      <c r="CC161" s="323"/>
      <c r="CD161" s="321"/>
      <c r="CE161" s="322"/>
      <c r="CF161" s="322"/>
      <c r="CG161" s="322"/>
      <c r="CH161" s="322"/>
      <c r="CI161" s="323"/>
    </row>
    <row r="162" spans="1:87" ht="18" customHeight="1" x14ac:dyDescent="0.25">
      <c r="A162" s="75"/>
      <c r="B162" s="324" t="s">
        <v>633</v>
      </c>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6"/>
      <c r="Z162" s="333" t="s">
        <v>642</v>
      </c>
      <c r="AA162" s="334"/>
      <c r="AB162" s="334"/>
      <c r="AC162" s="334"/>
      <c r="AD162" s="335"/>
      <c r="AE162" s="333">
        <v>2</v>
      </c>
      <c r="AF162" s="334"/>
      <c r="AG162" s="334"/>
      <c r="AH162" s="334"/>
      <c r="AI162" s="334"/>
      <c r="AJ162" s="334"/>
      <c r="AK162" s="342" t="s">
        <v>41</v>
      </c>
      <c r="AL162" s="343"/>
      <c r="AM162" s="343"/>
      <c r="AN162" s="343"/>
      <c r="AO162" s="343"/>
      <c r="AP162" s="343"/>
      <c r="AQ162" s="343"/>
      <c r="AR162" s="343"/>
      <c r="AS162" s="343"/>
      <c r="AT162" s="343"/>
      <c r="AU162" s="343"/>
      <c r="AV162" s="343"/>
      <c r="AW162" s="343"/>
      <c r="AX162" s="344"/>
      <c r="AY162" s="409">
        <v>4</v>
      </c>
      <c r="AZ162" s="346"/>
      <c r="BA162" s="346"/>
      <c r="BB162" s="410"/>
      <c r="BC162" s="345">
        <f>+$AE$162*AY162</f>
        <v>8</v>
      </c>
      <c r="BD162" s="346"/>
      <c r="BE162" s="346"/>
      <c r="BF162" s="347"/>
      <c r="BG162" s="285">
        <v>22629</v>
      </c>
      <c r="BH162" s="286"/>
      <c r="BI162" s="286"/>
      <c r="BJ162" s="287"/>
      <c r="BK162" s="288">
        <f>+AY162*BG162</f>
        <v>90516</v>
      </c>
      <c r="BL162" s="289"/>
      <c r="BM162" s="289"/>
      <c r="BN162" s="289"/>
      <c r="BO162" s="289"/>
      <c r="BP162" s="290"/>
      <c r="BQ162" s="291">
        <v>10000</v>
      </c>
      <c r="BR162" s="292"/>
      <c r="BS162" s="292"/>
      <c r="BT162" s="292"/>
      <c r="BU162" s="292"/>
      <c r="BV162" s="292"/>
      <c r="BW162" s="293"/>
      <c r="BX162" s="291">
        <f>+(((BK173+BQ162)*15)/85)</f>
        <v>177519.5294117647</v>
      </c>
      <c r="BY162" s="292"/>
      <c r="BZ162" s="292"/>
      <c r="CA162" s="292"/>
      <c r="CB162" s="292"/>
      <c r="CC162" s="293"/>
      <c r="CD162" s="291">
        <f>+BK173+BQ162+BX162</f>
        <v>1183463.5294117648</v>
      </c>
      <c r="CE162" s="292"/>
      <c r="CF162" s="292"/>
      <c r="CG162" s="292"/>
      <c r="CH162" s="292"/>
      <c r="CI162" s="293"/>
    </row>
    <row r="163" spans="1:87" ht="18" customHeight="1" x14ac:dyDescent="0.25">
      <c r="A163" s="75"/>
      <c r="B163" s="327"/>
      <c r="C163" s="328"/>
      <c r="D163" s="328"/>
      <c r="E163" s="328"/>
      <c r="F163" s="328"/>
      <c r="G163" s="328"/>
      <c r="H163" s="328"/>
      <c r="I163" s="328"/>
      <c r="J163" s="328"/>
      <c r="K163" s="328"/>
      <c r="L163" s="328"/>
      <c r="M163" s="328"/>
      <c r="N163" s="328"/>
      <c r="O163" s="328"/>
      <c r="P163" s="328"/>
      <c r="Q163" s="328"/>
      <c r="R163" s="328"/>
      <c r="S163" s="328"/>
      <c r="T163" s="328"/>
      <c r="U163" s="328"/>
      <c r="V163" s="328"/>
      <c r="W163" s="328"/>
      <c r="X163" s="328"/>
      <c r="Y163" s="329"/>
      <c r="Z163" s="336"/>
      <c r="AA163" s="337"/>
      <c r="AB163" s="337"/>
      <c r="AC163" s="337"/>
      <c r="AD163" s="338"/>
      <c r="AE163" s="336"/>
      <c r="AF163" s="337"/>
      <c r="AG163" s="337"/>
      <c r="AH163" s="337"/>
      <c r="AI163" s="337"/>
      <c r="AJ163" s="337"/>
      <c r="AK163" s="300" t="s">
        <v>23</v>
      </c>
      <c r="AL163" s="301"/>
      <c r="AM163" s="301"/>
      <c r="AN163" s="301"/>
      <c r="AO163" s="301"/>
      <c r="AP163" s="301"/>
      <c r="AQ163" s="301"/>
      <c r="AR163" s="301"/>
      <c r="AS163" s="301"/>
      <c r="AT163" s="301"/>
      <c r="AU163" s="301"/>
      <c r="AV163" s="301"/>
      <c r="AW163" s="301"/>
      <c r="AX163" s="302"/>
      <c r="AY163" s="407">
        <v>4</v>
      </c>
      <c r="AZ163" s="304"/>
      <c r="BA163" s="304"/>
      <c r="BB163" s="408"/>
      <c r="BC163" s="306">
        <f t="shared" ref="BC163:BC172" si="16">+$AE$162*AY163</f>
        <v>8</v>
      </c>
      <c r="BD163" s="307"/>
      <c r="BE163" s="307"/>
      <c r="BF163" s="308"/>
      <c r="BG163" s="309">
        <v>7925</v>
      </c>
      <c r="BH163" s="310"/>
      <c r="BI163" s="310"/>
      <c r="BJ163" s="311"/>
      <c r="BK163" s="312">
        <f t="shared" ref="BK163:BK172" si="17">+AY163*BG163</f>
        <v>31700</v>
      </c>
      <c r="BL163" s="313"/>
      <c r="BM163" s="313"/>
      <c r="BN163" s="313"/>
      <c r="BO163" s="313"/>
      <c r="BP163" s="314"/>
      <c r="BQ163" s="294"/>
      <c r="BR163" s="295"/>
      <c r="BS163" s="295"/>
      <c r="BT163" s="295"/>
      <c r="BU163" s="295"/>
      <c r="BV163" s="295"/>
      <c r="BW163" s="296"/>
      <c r="BX163" s="294"/>
      <c r="BY163" s="295"/>
      <c r="BZ163" s="295"/>
      <c r="CA163" s="295"/>
      <c r="CB163" s="295"/>
      <c r="CC163" s="296"/>
      <c r="CD163" s="294"/>
      <c r="CE163" s="295"/>
      <c r="CF163" s="295"/>
      <c r="CG163" s="295"/>
      <c r="CH163" s="295"/>
      <c r="CI163" s="296"/>
    </row>
    <row r="164" spans="1:87" ht="18" customHeight="1" x14ac:dyDescent="0.25">
      <c r="A164" s="75"/>
      <c r="B164" s="327"/>
      <c r="C164" s="328"/>
      <c r="D164" s="328"/>
      <c r="E164" s="328"/>
      <c r="F164" s="328"/>
      <c r="G164" s="328"/>
      <c r="H164" s="328"/>
      <c r="I164" s="328"/>
      <c r="J164" s="328"/>
      <c r="K164" s="328"/>
      <c r="L164" s="328"/>
      <c r="M164" s="328"/>
      <c r="N164" s="328"/>
      <c r="O164" s="328"/>
      <c r="P164" s="328"/>
      <c r="Q164" s="328"/>
      <c r="R164" s="328"/>
      <c r="S164" s="328"/>
      <c r="T164" s="328"/>
      <c r="U164" s="328"/>
      <c r="V164" s="328"/>
      <c r="W164" s="328"/>
      <c r="X164" s="328"/>
      <c r="Y164" s="329"/>
      <c r="Z164" s="336"/>
      <c r="AA164" s="337"/>
      <c r="AB164" s="337"/>
      <c r="AC164" s="337"/>
      <c r="AD164" s="338"/>
      <c r="AE164" s="336"/>
      <c r="AF164" s="337"/>
      <c r="AG164" s="337"/>
      <c r="AH164" s="337"/>
      <c r="AI164" s="337"/>
      <c r="AJ164" s="337"/>
      <c r="AK164" s="300" t="s">
        <v>527</v>
      </c>
      <c r="AL164" s="301"/>
      <c r="AM164" s="301"/>
      <c r="AN164" s="301"/>
      <c r="AO164" s="301"/>
      <c r="AP164" s="301"/>
      <c r="AQ164" s="301"/>
      <c r="AR164" s="301"/>
      <c r="AS164" s="301"/>
      <c r="AT164" s="301"/>
      <c r="AU164" s="301"/>
      <c r="AV164" s="301"/>
      <c r="AW164" s="301"/>
      <c r="AX164" s="302"/>
      <c r="AY164" s="407">
        <v>8</v>
      </c>
      <c r="AZ164" s="304"/>
      <c r="BA164" s="304"/>
      <c r="BB164" s="408"/>
      <c r="BC164" s="306">
        <f t="shared" si="16"/>
        <v>16</v>
      </c>
      <c r="BD164" s="307"/>
      <c r="BE164" s="307"/>
      <c r="BF164" s="308"/>
      <c r="BG164" s="309">
        <v>18911</v>
      </c>
      <c r="BH164" s="310"/>
      <c r="BI164" s="310"/>
      <c r="BJ164" s="311"/>
      <c r="BK164" s="312">
        <f t="shared" si="17"/>
        <v>151288</v>
      </c>
      <c r="BL164" s="313"/>
      <c r="BM164" s="313"/>
      <c r="BN164" s="313"/>
      <c r="BO164" s="313"/>
      <c r="BP164" s="314"/>
      <c r="BQ164" s="294"/>
      <c r="BR164" s="295"/>
      <c r="BS164" s="295"/>
      <c r="BT164" s="295"/>
      <c r="BU164" s="295"/>
      <c r="BV164" s="295"/>
      <c r="BW164" s="296"/>
      <c r="BX164" s="294"/>
      <c r="BY164" s="295"/>
      <c r="BZ164" s="295"/>
      <c r="CA164" s="295"/>
      <c r="CB164" s="295"/>
      <c r="CC164" s="296"/>
      <c r="CD164" s="294"/>
      <c r="CE164" s="295"/>
      <c r="CF164" s="295"/>
      <c r="CG164" s="295"/>
      <c r="CH164" s="295"/>
      <c r="CI164" s="296"/>
    </row>
    <row r="165" spans="1:87" ht="18" customHeight="1" x14ac:dyDescent="0.25">
      <c r="A165" s="75"/>
      <c r="B165" s="327"/>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9"/>
      <c r="Z165" s="336"/>
      <c r="AA165" s="337"/>
      <c r="AB165" s="337"/>
      <c r="AC165" s="337"/>
      <c r="AD165" s="338"/>
      <c r="AE165" s="336"/>
      <c r="AF165" s="337"/>
      <c r="AG165" s="337"/>
      <c r="AH165" s="337"/>
      <c r="AI165" s="337"/>
      <c r="AJ165" s="337"/>
      <c r="AK165" s="300" t="s">
        <v>13</v>
      </c>
      <c r="AL165" s="301"/>
      <c r="AM165" s="301"/>
      <c r="AN165" s="301"/>
      <c r="AO165" s="301"/>
      <c r="AP165" s="301"/>
      <c r="AQ165" s="301"/>
      <c r="AR165" s="301"/>
      <c r="AS165" s="301"/>
      <c r="AT165" s="301"/>
      <c r="AU165" s="301"/>
      <c r="AV165" s="301"/>
      <c r="AW165" s="301"/>
      <c r="AX165" s="302"/>
      <c r="AY165" s="407">
        <v>4</v>
      </c>
      <c r="AZ165" s="304"/>
      <c r="BA165" s="304"/>
      <c r="BB165" s="408"/>
      <c r="BC165" s="306">
        <f t="shared" si="16"/>
        <v>8</v>
      </c>
      <c r="BD165" s="307"/>
      <c r="BE165" s="307"/>
      <c r="BF165" s="308"/>
      <c r="BG165" s="309">
        <v>40826</v>
      </c>
      <c r="BH165" s="310"/>
      <c r="BI165" s="310"/>
      <c r="BJ165" s="311"/>
      <c r="BK165" s="312">
        <f t="shared" si="17"/>
        <v>163304</v>
      </c>
      <c r="BL165" s="313"/>
      <c r="BM165" s="313"/>
      <c r="BN165" s="313"/>
      <c r="BO165" s="313"/>
      <c r="BP165" s="314"/>
      <c r="BQ165" s="294"/>
      <c r="BR165" s="295"/>
      <c r="BS165" s="295"/>
      <c r="BT165" s="295"/>
      <c r="BU165" s="295"/>
      <c r="BV165" s="295"/>
      <c r="BW165" s="296"/>
      <c r="BX165" s="294"/>
      <c r="BY165" s="295"/>
      <c r="BZ165" s="295"/>
      <c r="CA165" s="295"/>
      <c r="CB165" s="295"/>
      <c r="CC165" s="296"/>
      <c r="CD165" s="294"/>
      <c r="CE165" s="295"/>
      <c r="CF165" s="295"/>
      <c r="CG165" s="295"/>
      <c r="CH165" s="295"/>
      <c r="CI165" s="296"/>
    </row>
    <row r="166" spans="1:87" ht="18" customHeight="1" x14ac:dyDescent="0.25">
      <c r="A166" s="75"/>
      <c r="B166" s="327"/>
      <c r="C166" s="328"/>
      <c r="D166" s="328"/>
      <c r="E166" s="328"/>
      <c r="F166" s="328"/>
      <c r="G166" s="328"/>
      <c r="H166" s="328"/>
      <c r="I166" s="328"/>
      <c r="J166" s="328"/>
      <c r="K166" s="328"/>
      <c r="L166" s="328"/>
      <c r="M166" s="328"/>
      <c r="N166" s="328"/>
      <c r="O166" s="328"/>
      <c r="P166" s="328"/>
      <c r="Q166" s="328"/>
      <c r="R166" s="328"/>
      <c r="S166" s="328"/>
      <c r="T166" s="328"/>
      <c r="U166" s="328"/>
      <c r="V166" s="328"/>
      <c r="W166" s="328"/>
      <c r="X166" s="328"/>
      <c r="Y166" s="329"/>
      <c r="Z166" s="336"/>
      <c r="AA166" s="337"/>
      <c r="AB166" s="337"/>
      <c r="AC166" s="337"/>
      <c r="AD166" s="338"/>
      <c r="AE166" s="336"/>
      <c r="AF166" s="337"/>
      <c r="AG166" s="337"/>
      <c r="AH166" s="337"/>
      <c r="AI166" s="337"/>
      <c r="AJ166" s="337"/>
      <c r="AK166" s="300" t="s">
        <v>40</v>
      </c>
      <c r="AL166" s="301"/>
      <c r="AM166" s="301"/>
      <c r="AN166" s="301"/>
      <c r="AO166" s="301"/>
      <c r="AP166" s="301"/>
      <c r="AQ166" s="301"/>
      <c r="AR166" s="301"/>
      <c r="AS166" s="301"/>
      <c r="AT166" s="301"/>
      <c r="AU166" s="301"/>
      <c r="AV166" s="301"/>
      <c r="AW166" s="301"/>
      <c r="AX166" s="302"/>
      <c r="AY166" s="407">
        <v>4</v>
      </c>
      <c r="AZ166" s="304"/>
      <c r="BA166" s="304"/>
      <c r="BB166" s="408"/>
      <c r="BC166" s="306">
        <f t="shared" si="16"/>
        <v>8</v>
      </c>
      <c r="BD166" s="307"/>
      <c r="BE166" s="307"/>
      <c r="BF166" s="308"/>
      <c r="BG166" s="309">
        <v>26988</v>
      </c>
      <c r="BH166" s="310"/>
      <c r="BI166" s="310"/>
      <c r="BJ166" s="311"/>
      <c r="BK166" s="312">
        <f t="shared" si="17"/>
        <v>107952</v>
      </c>
      <c r="BL166" s="313"/>
      <c r="BM166" s="313"/>
      <c r="BN166" s="313"/>
      <c r="BO166" s="313"/>
      <c r="BP166" s="314"/>
      <c r="BQ166" s="294"/>
      <c r="BR166" s="295"/>
      <c r="BS166" s="295"/>
      <c r="BT166" s="295"/>
      <c r="BU166" s="295"/>
      <c r="BV166" s="295"/>
      <c r="BW166" s="296"/>
      <c r="BX166" s="294"/>
      <c r="BY166" s="295"/>
      <c r="BZ166" s="295"/>
      <c r="CA166" s="295"/>
      <c r="CB166" s="295"/>
      <c r="CC166" s="296"/>
      <c r="CD166" s="294"/>
      <c r="CE166" s="295"/>
      <c r="CF166" s="295"/>
      <c r="CG166" s="295"/>
      <c r="CH166" s="295"/>
      <c r="CI166" s="296"/>
    </row>
    <row r="167" spans="1:87" ht="18" customHeight="1" x14ac:dyDescent="0.25">
      <c r="A167" s="75"/>
      <c r="B167" s="327"/>
      <c r="C167" s="328"/>
      <c r="D167" s="328"/>
      <c r="E167" s="328"/>
      <c r="F167" s="328"/>
      <c r="G167" s="328"/>
      <c r="H167" s="328"/>
      <c r="I167" s="328"/>
      <c r="J167" s="328"/>
      <c r="K167" s="328"/>
      <c r="L167" s="328"/>
      <c r="M167" s="328"/>
      <c r="N167" s="328"/>
      <c r="O167" s="328"/>
      <c r="P167" s="328"/>
      <c r="Q167" s="328"/>
      <c r="R167" s="328"/>
      <c r="S167" s="328"/>
      <c r="T167" s="328"/>
      <c r="U167" s="328"/>
      <c r="V167" s="328"/>
      <c r="W167" s="328"/>
      <c r="X167" s="328"/>
      <c r="Y167" s="329"/>
      <c r="Z167" s="336"/>
      <c r="AA167" s="337"/>
      <c r="AB167" s="337"/>
      <c r="AC167" s="337"/>
      <c r="AD167" s="338"/>
      <c r="AE167" s="336"/>
      <c r="AF167" s="337"/>
      <c r="AG167" s="337"/>
      <c r="AH167" s="337"/>
      <c r="AI167" s="337"/>
      <c r="AJ167" s="337"/>
      <c r="AK167" s="300" t="s">
        <v>528</v>
      </c>
      <c r="AL167" s="301"/>
      <c r="AM167" s="301"/>
      <c r="AN167" s="301"/>
      <c r="AO167" s="301"/>
      <c r="AP167" s="301"/>
      <c r="AQ167" s="301"/>
      <c r="AR167" s="301"/>
      <c r="AS167" s="301"/>
      <c r="AT167" s="301"/>
      <c r="AU167" s="301"/>
      <c r="AV167" s="301"/>
      <c r="AW167" s="301"/>
      <c r="AX167" s="302"/>
      <c r="AY167" s="407">
        <v>4</v>
      </c>
      <c r="AZ167" s="304"/>
      <c r="BA167" s="304"/>
      <c r="BB167" s="408"/>
      <c r="BC167" s="306">
        <f t="shared" si="16"/>
        <v>8</v>
      </c>
      <c r="BD167" s="307"/>
      <c r="BE167" s="307"/>
      <c r="BF167" s="308"/>
      <c r="BG167" s="309">
        <v>22530</v>
      </c>
      <c r="BH167" s="310"/>
      <c r="BI167" s="310"/>
      <c r="BJ167" s="311"/>
      <c r="BK167" s="312">
        <f t="shared" si="17"/>
        <v>90120</v>
      </c>
      <c r="BL167" s="313"/>
      <c r="BM167" s="313"/>
      <c r="BN167" s="313"/>
      <c r="BO167" s="313"/>
      <c r="BP167" s="314"/>
      <c r="BQ167" s="294"/>
      <c r="BR167" s="295"/>
      <c r="BS167" s="295"/>
      <c r="BT167" s="295"/>
      <c r="BU167" s="295"/>
      <c r="BV167" s="295"/>
      <c r="BW167" s="296"/>
      <c r="BX167" s="294"/>
      <c r="BY167" s="295"/>
      <c r="BZ167" s="295"/>
      <c r="CA167" s="295"/>
      <c r="CB167" s="295"/>
      <c r="CC167" s="296"/>
      <c r="CD167" s="294"/>
      <c r="CE167" s="295"/>
      <c r="CF167" s="295"/>
      <c r="CG167" s="295"/>
      <c r="CH167" s="295"/>
      <c r="CI167" s="296"/>
    </row>
    <row r="168" spans="1:87" ht="18" customHeight="1" x14ac:dyDescent="0.25">
      <c r="A168" s="75"/>
      <c r="B168" s="327"/>
      <c r="C168" s="328"/>
      <c r="D168" s="328"/>
      <c r="E168" s="328"/>
      <c r="F168" s="328"/>
      <c r="G168" s="328"/>
      <c r="H168" s="328"/>
      <c r="I168" s="328"/>
      <c r="J168" s="328"/>
      <c r="K168" s="328"/>
      <c r="L168" s="328"/>
      <c r="M168" s="328"/>
      <c r="N168" s="328"/>
      <c r="O168" s="328"/>
      <c r="P168" s="328"/>
      <c r="Q168" s="328"/>
      <c r="R168" s="328"/>
      <c r="S168" s="328"/>
      <c r="T168" s="328"/>
      <c r="U168" s="328"/>
      <c r="V168" s="328"/>
      <c r="W168" s="328"/>
      <c r="X168" s="328"/>
      <c r="Y168" s="329"/>
      <c r="Z168" s="336"/>
      <c r="AA168" s="337"/>
      <c r="AB168" s="337"/>
      <c r="AC168" s="337"/>
      <c r="AD168" s="338"/>
      <c r="AE168" s="336"/>
      <c r="AF168" s="337"/>
      <c r="AG168" s="337"/>
      <c r="AH168" s="337"/>
      <c r="AI168" s="337"/>
      <c r="AJ168" s="337"/>
      <c r="AK168" s="300" t="s">
        <v>529</v>
      </c>
      <c r="AL168" s="301"/>
      <c r="AM168" s="301"/>
      <c r="AN168" s="301"/>
      <c r="AO168" s="301"/>
      <c r="AP168" s="301"/>
      <c r="AQ168" s="301"/>
      <c r="AR168" s="301"/>
      <c r="AS168" s="301"/>
      <c r="AT168" s="301"/>
      <c r="AU168" s="301"/>
      <c r="AV168" s="301"/>
      <c r="AW168" s="301"/>
      <c r="AX168" s="302"/>
      <c r="AY168" s="407">
        <v>4</v>
      </c>
      <c r="AZ168" s="304"/>
      <c r="BA168" s="304"/>
      <c r="BB168" s="408"/>
      <c r="BC168" s="306">
        <f t="shared" si="16"/>
        <v>8</v>
      </c>
      <c r="BD168" s="307"/>
      <c r="BE168" s="307"/>
      <c r="BF168" s="308"/>
      <c r="BG168" s="309">
        <v>18911</v>
      </c>
      <c r="BH168" s="310"/>
      <c r="BI168" s="310"/>
      <c r="BJ168" s="311"/>
      <c r="BK168" s="312">
        <f t="shared" si="17"/>
        <v>75644</v>
      </c>
      <c r="BL168" s="313"/>
      <c r="BM168" s="313"/>
      <c r="BN168" s="313"/>
      <c r="BO168" s="313"/>
      <c r="BP168" s="314"/>
      <c r="BQ168" s="294"/>
      <c r="BR168" s="295"/>
      <c r="BS168" s="295"/>
      <c r="BT168" s="295"/>
      <c r="BU168" s="295"/>
      <c r="BV168" s="295"/>
      <c r="BW168" s="296"/>
      <c r="BX168" s="294"/>
      <c r="BY168" s="295"/>
      <c r="BZ168" s="295"/>
      <c r="CA168" s="295"/>
      <c r="CB168" s="295"/>
      <c r="CC168" s="296"/>
      <c r="CD168" s="294"/>
      <c r="CE168" s="295"/>
      <c r="CF168" s="295"/>
      <c r="CG168" s="295"/>
      <c r="CH168" s="295"/>
      <c r="CI168" s="296"/>
    </row>
    <row r="169" spans="1:87" ht="18" customHeight="1" x14ac:dyDescent="0.25">
      <c r="A169" s="75"/>
      <c r="B169" s="327"/>
      <c r="C169" s="328"/>
      <c r="D169" s="328"/>
      <c r="E169" s="328"/>
      <c r="F169" s="328"/>
      <c r="G169" s="328"/>
      <c r="H169" s="328"/>
      <c r="I169" s="328"/>
      <c r="J169" s="328"/>
      <c r="K169" s="328"/>
      <c r="L169" s="328"/>
      <c r="M169" s="328"/>
      <c r="N169" s="328"/>
      <c r="O169" s="328"/>
      <c r="P169" s="328"/>
      <c r="Q169" s="328"/>
      <c r="R169" s="328"/>
      <c r="S169" s="328"/>
      <c r="T169" s="328"/>
      <c r="U169" s="328"/>
      <c r="V169" s="328"/>
      <c r="W169" s="328"/>
      <c r="X169" s="328"/>
      <c r="Y169" s="329"/>
      <c r="Z169" s="336"/>
      <c r="AA169" s="337"/>
      <c r="AB169" s="337"/>
      <c r="AC169" s="337"/>
      <c r="AD169" s="338"/>
      <c r="AE169" s="336"/>
      <c r="AF169" s="337"/>
      <c r="AG169" s="337"/>
      <c r="AH169" s="337"/>
      <c r="AI169" s="337"/>
      <c r="AJ169" s="337"/>
      <c r="AK169" s="300" t="s">
        <v>526</v>
      </c>
      <c r="AL169" s="301"/>
      <c r="AM169" s="301"/>
      <c r="AN169" s="301"/>
      <c r="AO169" s="301"/>
      <c r="AP169" s="301"/>
      <c r="AQ169" s="301"/>
      <c r="AR169" s="301"/>
      <c r="AS169" s="301"/>
      <c r="AT169" s="301"/>
      <c r="AU169" s="301"/>
      <c r="AV169" s="301"/>
      <c r="AW169" s="301"/>
      <c r="AX169" s="302"/>
      <c r="AY169" s="407">
        <v>4</v>
      </c>
      <c r="AZ169" s="304"/>
      <c r="BA169" s="304"/>
      <c r="BB169" s="408"/>
      <c r="BC169" s="306">
        <f t="shared" si="16"/>
        <v>8</v>
      </c>
      <c r="BD169" s="307"/>
      <c r="BE169" s="307"/>
      <c r="BF169" s="308"/>
      <c r="BG169" s="309">
        <v>7925</v>
      </c>
      <c r="BH169" s="310"/>
      <c r="BI169" s="310"/>
      <c r="BJ169" s="311"/>
      <c r="BK169" s="312">
        <f t="shared" si="17"/>
        <v>31700</v>
      </c>
      <c r="BL169" s="313"/>
      <c r="BM169" s="313"/>
      <c r="BN169" s="313"/>
      <c r="BO169" s="313"/>
      <c r="BP169" s="314"/>
      <c r="BQ169" s="294"/>
      <c r="BR169" s="295"/>
      <c r="BS169" s="295"/>
      <c r="BT169" s="295"/>
      <c r="BU169" s="295"/>
      <c r="BV169" s="295"/>
      <c r="BW169" s="296"/>
      <c r="BX169" s="294"/>
      <c r="BY169" s="295"/>
      <c r="BZ169" s="295"/>
      <c r="CA169" s="295"/>
      <c r="CB169" s="295"/>
      <c r="CC169" s="296"/>
      <c r="CD169" s="294"/>
      <c r="CE169" s="295"/>
      <c r="CF169" s="295"/>
      <c r="CG169" s="295"/>
      <c r="CH169" s="295"/>
      <c r="CI169" s="296"/>
    </row>
    <row r="170" spans="1:87" ht="18" customHeight="1" x14ac:dyDescent="0.25">
      <c r="A170" s="75"/>
      <c r="B170" s="327"/>
      <c r="C170" s="328"/>
      <c r="D170" s="328"/>
      <c r="E170" s="328"/>
      <c r="F170" s="328"/>
      <c r="G170" s="328"/>
      <c r="H170" s="328"/>
      <c r="I170" s="328"/>
      <c r="J170" s="328"/>
      <c r="K170" s="328"/>
      <c r="L170" s="328"/>
      <c r="M170" s="328"/>
      <c r="N170" s="328"/>
      <c r="O170" s="328"/>
      <c r="P170" s="328"/>
      <c r="Q170" s="328"/>
      <c r="R170" s="328"/>
      <c r="S170" s="328"/>
      <c r="T170" s="328"/>
      <c r="U170" s="328"/>
      <c r="V170" s="328"/>
      <c r="W170" s="328"/>
      <c r="X170" s="328"/>
      <c r="Y170" s="329"/>
      <c r="Z170" s="336"/>
      <c r="AA170" s="337"/>
      <c r="AB170" s="337"/>
      <c r="AC170" s="337"/>
      <c r="AD170" s="338"/>
      <c r="AE170" s="336"/>
      <c r="AF170" s="337"/>
      <c r="AG170" s="337"/>
      <c r="AH170" s="337"/>
      <c r="AI170" s="337"/>
      <c r="AJ170" s="337"/>
      <c r="AK170" s="300" t="s">
        <v>530</v>
      </c>
      <c r="AL170" s="301"/>
      <c r="AM170" s="301"/>
      <c r="AN170" s="301"/>
      <c r="AO170" s="301"/>
      <c r="AP170" s="301"/>
      <c r="AQ170" s="301"/>
      <c r="AR170" s="301"/>
      <c r="AS170" s="301"/>
      <c r="AT170" s="301"/>
      <c r="AU170" s="301"/>
      <c r="AV170" s="301"/>
      <c r="AW170" s="301"/>
      <c r="AX170" s="302"/>
      <c r="AY170" s="407">
        <v>4</v>
      </c>
      <c r="AZ170" s="304"/>
      <c r="BA170" s="304"/>
      <c r="BB170" s="408"/>
      <c r="BC170" s="306">
        <f t="shared" si="16"/>
        <v>8</v>
      </c>
      <c r="BD170" s="307"/>
      <c r="BE170" s="307"/>
      <c r="BF170" s="308"/>
      <c r="BG170" s="309">
        <v>22629</v>
      </c>
      <c r="BH170" s="310"/>
      <c r="BI170" s="310"/>
      <c r="BJ170" s="311"/>
      <c r="BK170" s="312">
        <f t="shared" si="17"/>
        <v>90516</v>
      </c>
      <c r="BL170" s="313"/>
      <c r="BM170" s="313"/>
      <c r="BN170" s="313"/>
      <c r="BO170" s="313"/>
      <c r="BP170" s="314"/>
      <c r="BQ170" s="294"/>
      <c r="BR170" s="295"/>
      <c r="BS170" s="295"/>
      <c r="BT170" s="295"/>
      <c r="BU170" s="295"/>
      <c r="BV170" s="295"/>
      <c r="BW170" s="296"/>
      <c r="BX170" s="294"/>
      <c r="BY170" s="295"/>
      <c r="BZ170" s="295"/>
      <c r="CA170" s="295"/>
      <c r="CB170" s="295"/>
      <c r="CC170" s="296"/>
      <c r="CD170" s="294"/>
      <c r="CE170" s="295"/>
      <c r="CF170" s="295"/>
      <c r="CG170" s="295"/>
      <c r="CH170" s="295"/>
      <c r="CI170" s="296"/>
    </row>
    <row r="171" spans="1:87" ht="18" customHeight="1" x14ac:dyDescent="0.25">
      <c r="A171" s="75"/>
      <c r="B171" s="327"/>
      <c r="C171" s="328"/>
      <c r="D171" s="328"/>
      <c r="E171" s="328"/>
      <c r="F171" s="328"/>
      <c r="G171" s="328"/>
      <c r="H171" s="328"/>
      <c r="I171" s="328"/>
      <c r="J171" s="328"/>
      <c r="K171" s="328"/>
      <c r="L171" s="328"/>
      <c r="M171" s="328"/>
      <c r="N171" s="328"/>
      <c r="O171" s="328"/>
      <c r="P171" s="328"/>
      <c r="Q171" s="328"/>
      <c r="R171" s="328"/>
      <c r="S171" s="328"/>
      <c r="T171" s="328"/>
      <c r="U171" s="328"/>
      <c r="V171" s="328"/>
      <c r="W171" s="328"/>
      <c r="X171" s="328"/>
      <c r="Y171" s="329"/>
      <c r="Z171" s="336"/>
      <c r="AA171" s="337"/>
      <c r="AB171" s="337"/>
      <c r="AC171" s="337"/>
      <c r="AD171" s="338"/>
      <c r="AE171" s="336"/>
      <c r="AF171" s="337"/>
      <c r="AG171" s="337"/>
      <c r="AH171" s="337"/>
      <c r="AI171" s="337"/>
      <c r="AJ171" s="337"/>
      <c r="AK171" s="300" t="s">
        <v>18</v>
      </c>
      <c r="AL171" s="301"/>
      <c r="AM171" s="301"/>
      <c r="AN171" s="301"/>
      <c r="AO171" s="301"/>
      <c r="AP171" s="301"/>
      <c r="AQ171" s="301"/>
      <c r="AR171" s="301"/>
      <c r="AS171" s="301"/>
      <c r="AT171" s="301"/>
      <c r="AU171" s="301"/>
      <c r="AV171" s="301"/>
      <c r="AW171" s="301"/>
      <c r="AX171" s="302"/>
      <c r="AY171" s="407">
        <v>4</v>
      </c>
      <c r="AZ171" s="304"/>
      <c r="BA171" s="304"/>
      <c r="BB171" s="408"/>
      <c r="BC171" s="306">
        <f t="shared" si="16"/>
        <v>8</v>
      </c>
      <c r="BD171" s="307"/>
      <c r="BE171" s="307"/>
      <c r="BF171" s="308"/>
      <c r="BG171" s="309">
        <v>28961</v>
      </c>
      <c r="BH171" s="310"/>
      <c r="BI171" s="310"/>
      <c r="BJ171" s="311"/>
      <c r="BK171" s="312">
        <f t="shared" si="17"/>
        <v>115844</v>
      </c>
      <c r="BL171" s="313"/>
      <c r="BM171" s="313"/>
      <c r="BN171" s="313"/>
      <c r="BO171" s="313"/>
      <c r="BP171" s="314"/>
      <c r="BQ171" s="294"/>
      <c r="BR171" s="295"/>
      <c r="BS171" s="295"/>
      <c r="BT171" s="295"/>
      <c r="BU171" s="295"/>
      <c r="BV171" s="295"/>
      <c r="BW171" s="296"/>
      <c r="BX171" s="294"/>
      <c r="BY171" s="295"/>
      <c r="BZ171" s="295"/>
      <c r="CA171" s="295"/>
      <c r="CB171" s="295"/>
      <c r="CC171" s="296"/>
      <c r="CD171" s="294"/>
      <c r="CE171" s="295"/>
      <c r="CF171" s="295"/>
      <c r="CG171" s="295"/>
      <c r="CH171" s="295"/>
      <c r="CI171" s="296"/>
    </row>
    <row r="172" spans="1:87" ht="18" customHeight="1" thickBot="1" x14ac:dyDescent="0.3">
      <c r="A172" s="75"/>
      <c r="B172" s="327"/>
      <c r="C172" s="328"/>
      <c r="D172" s="328"/>
      <c r="E172" s="328"/>
      <c r="F172" s="328"/>
      <c r="G172" s="328"/>
      <c r="H172" s="328"/>
      <c r="I172" s="328"/>
      <c r="J172" s="328"/>
      <c r="K172" s="328"/>
      <c r="L172" s="328"/>
      <c r="M172" s="328"/>
      <c r="N172" s="328"/>
      <c r="O172" s="328"/>
      <c r="P172" s="328"/>
      <c r="Q172" s="328"/>
      <c r="R172" s="328"/>
      <c r="S172" s="328"/>
      <c r="T172" s="328"/>
      <c r="U172" s="328"/>
      <c r="V172" s="328"/>
      <c r="W172" s="328"/>
      <c r="X172" s="328"/>
      <c r="Y172" s="329"/>
      <c r="Z172" s="336"/>
      <c r="AA172" s="337"/>
      <c r="AB172" s="337"/>
      <c r="AC172" s="337"/>
      <c r="AD172" s="338"/>
      <c r="AE172" s="336"/>
      <c r="AF172" s="337"/>
      <c r="AG172" s="337"/>
      <c r="AH172" s="337"/>
      <c r="AI172" s="337"/>
      <c r="AJ172" s="337"/>
      <c r="AK172" s="392" t="s">
        <v>37</v>
      </c>
      <c r="AL172" s="393"/>
      <c r="AM172" s="393"/>
      <c r="AN172" s="393"/>
      <c r="AO172" s="393"/>
      <c r="AP172" s="393"/>
      <c r="AQ172" s="393"/>
      <c r="AR172" s="393"/>
      <c r="AS172" s="393"/>
      <c r="AT172" s="393"/>
      <c r="AU172" s="393"/>
      <c r="AV172" s="393"/>
      <c r="AW172" s="393"/>
      <c r="AX172" s="394"/>
      <c r="AY172" s="407">
        <v>4</v>
      </c>
      <c r="AZ172" s="304"/>
      <c r="BA172" s="304"/>
      <c r="BB172" s="408"/>
      <c r="BC172" s="306">
        <f t="shared" si="16"/>
        <v>8</v>
      </c>
      <c r="BD172" s="307"/>
      <c r="BE172" s="307"/>
      <c r="BF172" s="308"/>
      <c r="BG172" s="309">
        <v>11840</v>
      </c>
      <c r="BH172" s="310"/>
      <c r="BI172" s="310"/>
      <c r="BJ172" s="311"/>
      <c r="BK172" s="312">
        <f t="shared" si="17"/>
        <v>47360</v>
      </c>
      <c r="BL172" s="313"/>
      <c r="BM172" s="313"/>
      <c r="BN172" s="313"/>
      <c r="BO172" s="313"/>
      <c r="BP172" s="314"/>
      <c r="BQ172" s="294"/>
      <c r="BR172" s="295"/>
      <c r="BS172" s="295"/>
      <c r="BT172" s="295"/>
      <c r="BU172" s="295"/>
      <c r="BV172" s="295"/>
      <c r="BW172" s="296"/>
      <c r="BX172" s="294"/>
      <c r="BY172" s="295"/>
      <c r="BZ172" s="295"/>
      <c r="CA172" s="295"/>
      <c r="CB172" s="295"/>
      <c r="CC172" s="296"/>
      <c r="CD172" s="294"/>
      <c r="CE172" s="295"/>
      <c r="CF172" s="295"/>
      <c r="CG172" s="295"/>
      <c r="CH172" s="295"/>
      <c r="CI172" s="296"/>
    </row>
    <row r="173" spans="1:87" ht="18" customHeight="1" thickBot="1" x14ac:dyDescent="0.3">
      <c r="A173" s="75"/>
      <c r="B173" s="377"/>
      <c r="C173" s="378"/>
      <c r="D173" s="378"/>
      <c r="E173" s="378"/>
      <c r="F173" s="378"/>
      <c r="G173" s="378"/>
      <c r="H173" s="378"/>
      <c r="I173" s="378"/>
      <c r="J173" s="378"/>
      <c r="K173" s="378"/>
      <c r="L173" s="378"/>
      <c r="M173" s="378"/>
      <c r="N173" s="378"/>
      <c r="O173" s="378"/>
      <c r="P173" s="378"/>
      <c r="Q173" s="378"/>
      <c r="R173" s="378"/>
      <c r="S173" s="378"/>
      <c r="T173" s="378"/>
      <c r="U173" s="378"/>
      <c r="V173" s="378"/>
      <c r="W173" s="378"/>
      <c r="X173" s="378"/>
      <c r="Y173" s="378"/>
      <c r="Z173" s="378"/>
      <c r="AA173" s="378"/>
      <c r="AB173" s="378"/>
      <c r="AC173" s="378"/>
      <c r="AD173" s="378"/>
      <c r="AE173" s="378"/>
      <c r="AF173" s="378"/>
      <c r="AG173" s="378"/>
      <c r="AH173" s="378"/>
      <c r="AI173" s="378"/>
      <c r="AJ173" s="379"/>
      <c r="AK173" s="380" t="s">
        <v>3</v>
      </c>
      <c r="AL173" s="381"/>
      <c r="AM173" s="381"/>
      <c r="AN173" s="381"/>
      <c r="AO173" s="381"/>
      <c r="AP173" s="381"/>
      <c r="AQ173" s="381"/>
      <c r="AR173" s="381"/>
      <c r="AS173" s="381"/>
      <c r="AT173" s="381"/>
      <c r="AU173" s="381"/>
      <c r="AV173" s="381"/>
      <c r="AW173" s="381"/>
      <c r="AX173" s="381"/>
      <c r="AY173" s="382"/>
      <c r="AZ173" s="382"/>
      <c r="BA173" s="382"/>
      <c r="BB173" s="382"/>
      <c r="BC173" s="382"/>
      <c r="BD173" s="382"/>
      <c r="BE173" s="382"/>
      <c r="BF173" s="382"/>
      <c r="BG173" s="382"/>
      <c r="BH173" s="382"/>
      <c r="BI173" s="382"/>
      <c r="BJ173" s="383"/>
      <c r="BK173" s="384">
        <f>SUM(BK162:BK172)</f>
        <v>995944</v>
      </c>
      <c r="BL173" s="385"/>
      <c r="BM173" s="385"/>
      <c r="BN173" s="385"/>
      <c r="BO173" s="385"/>
      <c r="BP173" s="386"/>
      <c r="BQ173" s="387" t="s">
        <v>100</v>
      </c>
      <c r="BR173" s="388"/>
      <c r="BS173" s="388"/>
      <c r="BT173" s="388"/>
      <c r="BU173" s="388"/>
      <c r="BV173" s="388"/>
      <c r="BW173" s="388"/>
      <c r="BX173" s="388"/>
      <c r="BY173" s="388"/>
      <c r="BZ173" s="388"/>
      <c r="CA173" s="388"/>
      <c r="CB173" s="388"/>
      <c r="CC173" s="389"/>
      <c r="CD173" s="390">
        <f>+CD162*AE162</f>
        <v>2366927.0588235296</v>
      </c>
      <c r="CE173" s="390"/>
      <c r="CF173" s="390"/>
      <c r="CG173" s="390"/>
      <c r="CH173" s="390"/>
      <c r="CI173" s="391"/>
    </row>
    <row r="174" spans="1:87" ht="18" customHeight="1" thickBot="1" x14ac:dyDescent="0.3">
      <c r="A174" s="75"/>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c r="AR174" s="76"/>
      <c r="AS174" s="76"/>
      <c r="AT174" s="76"/>
      <c r="AU174" s="76"/>
      <c r="AV174" s="76"/>
      <c r="AW174" s="76"/>
      <c r="AX174" s="76"/>
      <c r="AY174" s="77"/>
      <c r="AZ174" s="77"/>
      <c r="BA174" s="77"/>
      <c r="BB174" s="77"/>
      <c r="BC174" s="77"/>
      <c r="BD174" s="77"/>
      <c r="BE174" s="77"/>
      <c r="BF174" s="77"/>
      <c r="BG174" s="78"/>
      <c r="BH174" s="78"/>
      <c r="BI174" s="78"/>
      <c r="BJ174" s="78"/>
      <c r="BK174" s="79"/>
      <c r="BL174" s="79"/>
      <c r="BM174" s="79"/>
      <c r="BN174" s="79"/>
      <c r="BO174" s="79"/>
      <c r="BP174" s="79"/>
      <c r="BQ174" s="79"/>
      <c r="BR174" s="79"/>
      <c r="BS174" s="79"/>
      <c r="BT174" s="79"/>
      <c r="BU174" s="79"/>
      <c r="BV174" s="79"/>
      <c r="BW174" s="79"/>
      <c r="BX174" s="79"/>
      <c r="BY174" s="79"/>
      <c r="BZ174" s="79"/>
      <c r="CA174" s="79"/>
      <c r="CB174" s="79"/>
      <c r="CC174" s="79"/>
      <c r="CD174" s="79"/>
      <c r="CE174" s="79"/>
      <c r="CF174" s="79"/>
      <c r="CG174" s="79"/>
      <c r="CH174" s="79"/>
      <c r="CI174" s="79"/>
    </row>
    <row r="175" spans="1:87" ht="18" customHeight="1" thickBot="1" x14ac:dyDescent="0.3">
      <c r="A175" s="75"/>
      <c r="B175" s="418" t="s">
        <v>24</v>
      </c>
      <c r="C175" s="419"/>
      <c r="D175" s="419"/>
      <c r="E175" s="419"/>
      <c r="F175" s="419"/>
      <c r="G175" s="419"/>
      <c r="H175" s="419"/>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c r="AG175" s="419"/>
      <c r="AH175" s="420"/>
      <c r="AI175" s="80"/>
      <c r="AJ175" s="80"/>
      <c r="AK175" s="80"/>
      <c r="AL175" s="80"/>
      <c r="AM175" s="80"/>
      <c r="AN175" s="80"/>
      <c r="AO175" s="80"/>
      <c r="AP175" s="80"/>
      <c r="AQ175" s="80"/>
      <c r="AR175" s="80"/>
      <c r="AS175" s="80"/>
      <c r="AT175" s="80"/>
      <c r="AU175" s="80"/>
      <c r="AV175" s="80"/>
      <c r="AW175" s="80"/>
      <c r="AX175" s="80"/>
      <c r="AY175" s="80"/>
      <c r="AZ175" s="80"/>
      <c r="BA175" s="80"/>
      <c r="BB175" s="80"/>
      <c r="BC175" s="80"/>
      <c r="BD175" s="80"/>
      <c r="BE175" s="80"/>
      <c r="BF175" s="80"/>
      <c r="BG175" s="81"/>
      <c r="BH175" s="81"/>
      <c r="BI175" s="81"/>
      <c r="BJ175" s="81"/>
      <c r="BK175" s="80"/>
      <c r="BL175" s="80"/>
      <c r="BM175" s="80"/>
      <c r="BN175" s="80"/>
      <c r="BO175" s="80"/>
      <c r="BP175" s="80"/>
      <c r="BQ175" s="80"/>
      <c r="BR175" s="80"/>
      <c r="BS175" s="80"/>
      <c r="BT175" s="80"/>
      <c r="BU175" s="80"/>
      <c r="BV175" s="80"/>
      <c r="BW175" s="80"/>
      <c r="BX175" s="80"/>
      <c r="BY175" s="80"/>
      <c r="BZ175" s="80"/>
      <c r="CA175" s="80"/>
    </row>
    <row r="176" spans="1:87" ht="18" customHeight="1" thickBot="1" x14ac:dyDescent="0.3">
      <c r="A176" s="75"/>
      <c r="B176" s="418" t="s">
        <v>96</v>
      </c>
      <c r="C176" s="419"/>
      <c r="D176" s="419"/>
      <c r="E176" s="419"/>
      <c r="F176" s="419"/>
      <c r="G176" s="419"/>
      <c r="H176" s="419"/>
      <c r="I176" s="419"/>
      <c r="J176" s="419"/>
      <c r="K176" s="419"/>
      <c r="L176" s="419"/>
      <c r="M176" s="419"/>
      <c r="N176" s="419"/>
      <c r="O176" s="420"/>
      <c r="P176" s="418" t="s">
        <v>97</v>
      </c>
      <c r="Q176" s="419"/>
      <c r="R176" s="419"/>
      <c r="S176" s="419"/>
      <c r="T176" s="419"/>
      <c r="U176" s="420"/>
      <c r="V176" s="418" t="s">
        <v>28</v>
      </c>
      <c r="W176" s="419"/>
      <c r="X176" s="419"/>
      <c r="Y176" s="419"/>
      <c r="Z176" s="419"/>
      <c r="AA176" s="419"/>
      <c r="AB176" s="420"/>
      <c r="AC176" s="418" t="s">
        <v>8</v>
      </c>
      <c r="AD176" s="419"/>
      <c r="AE176" s="419"/>
      <c r="AF176" s="419"/>
      <c r="AG176" s="419"/>
      <c r="AH176" s="420"/>
      <c r="AI176" s="80"/>
      <c r="AJ176" s="80"/>
      <c r="AK176" s="80"/>
      <c r="AL176" s="80"/>
      <c r="AM176" s="80"/>
      <c r="AN176" s="80"/>
      <c r="AO176" s="80"/>
      <c r="AP176" s="80"/>
      <c r="AQ176" s="80"/>
      <c r="AR176" s="80"/>
      <c r="AS176" s="80"/>
      <c r="AT176" s="80"/>
      <c r="AU176" s="80"/>
      <c r="AV176" s="80"/>
      <c r="AW176" s="80"/>
      <c r="AX176" s="80"/>
      <c r="AY176" s="82"/>
      <c r="AZ176" s="82"/>
      <c r="BA176" s="82"/>
      <c r="BB176" s="82"/>
      <c r="BC176" s="82"/>
      <c r="BD176" s="82"/>
      <c r="BE176" s="82"/>
      <c r="BF176" s="82"/>
      <c r="BG176" s="80"/>
      <c r="BH176" s="83"/>
      <c r="BI176" s="83"/>
      <c r="BJ176" s="83"/>
      <c r="BK176" s="80"/>
      <c r="BL176" s="80"/>
      <c r="BM176" s="80"/>
      <c r="BN176" s="80"/>
      <c r="BO176" s="80"/>
      <c r="BP176" s="80"/>
      <c r="BQ176" s="80"/>
      <c r="BR176" s="80"/>
      <c r="BS176" s="80"/>
      <c r="BT176" s="80"/>
      <c r="BU176" s="80"/>
      <c r="BV176" s="80"/>
      <c r="BW176" s="80"/>
      <c r="BX176" s="80"/>
      <c r="BY176" s="80"/>
      <c r="BZ176" s="80"/>
      <c r="CA176" s="80"/>
    </row>
    <row r="177" spans="1:79" ht="18" customHeight="1" x14ac:dyDescent="0.25">
      <c r="A177" s="75"/>
      <c r="B177" s="84" t="str">
        <f>'PLAN DE CARGOS'!B24:P24</f>
        <v>Asesor de Control Interno</v>
      </c>
      <c r="C177" s="85"/>
      <c r="D177" s="85"/>
      <c r="E177" s="85"/>
      <c r="F177" s="85"/>
      <c r="G177" s="85"/>
      <c r="H177" s="85"/>
      <c r="I177" s="85"/>
      <c r="J177" s="85"/>
      <c r="K177" s="85"/>
      <c r="L177" s="85"/>
      <c r="M177" s="85"/>
      <c r="N177" s="85"/>
      <c r="O177" s="86"/>
      <c r="P177" s="421">
        <f>SUMIF($AK$34:$AK$173,"=Asesor de Control Interno",BC34:BF173)</f>
        <v>67.25</v>
      </c>
      <c r="Q177" s="422"/>
      <c r="R177" s="422"/>
      <c r="S177" s="422"/>
      <c r="T177" s="422"/>
      <c r="U177" s="423"/>
      <c r="V177" s="424">
        <f>'CARGA DE HORAS LABORADAS'!P24</f>
        <v>2112</v>
      </c>
      <c r="W177" s="424"/>
      <c r="X177" s="424"/>
      <c r="Y177" s="424"/>
      <c r="Z177" s="424"/>
      <c r="AA177" s="424"/>
      <c r="AB177" s="425"/>
      <c r="AC177" s="424">
        <f>'CARGA DE HORAS LABORADAS'!AC24</f>
        <v>-5.0000000001091394E-3</v>
      </c>
      <c r="AD177" s="424"/>
      <c r="AE177" s="424"/>
      <c r="AF177" s="424"/>
      <c r="AG177" s="424"/>
      <c r="AH177" s="425"/>
      <c r="AI177" s="87"/>
      <c r="AJ177" s="87"/>
      <c r="AK177" s="80"/>
      <c r="AL177" s="88"/>
      <c r="AM177" s="88"/>
      <c r="AN177" s="88"/>
      <c r="AO177" s="88"/>
      <c r="AP177" s="88"/>
      <c r="AQ177" s="88"/>
      <c r="AR177" s="88"/>
      <c r="AS177" s="88"/>
      <c r="AT177" s="88"/>
      <c r="AU177" s="88"/>
      <c r="AV177" s="88"/>
      <c r="AW177" s="88"/>
      <c r="AX177" s="88"/>
      <c r="AY177" s="88"/>
      <c r="AZ177" s="88"/>
      <c r="BA177" s="88"/>
      <c r="BB177" s="88"/>
      <c r="BC177" s="88"/>
      <c r="BD177" s="88"/>
      <c r="BE177" s="88"/>
      <c r="BF177" s="88"/>
      <c r="BG177" s="80"/>
      <c r="BH177" s="89"/>
      <c r="BI177" s="89"/>
      <c r="BJ177" s="89"/>
      <c r="BK177" s="80"/>
      <c r="BL177" s="80"/>
      <c r="BM177" s="80"/>
      <c r="BN177" s="80"/>
      <c r="BO177" s="80"/>
      <c r="BP177" s="80"/>
      <c r="BQ177" s="80"/>
      <c r="BR177" s="80"/>
      <c r="BS177" s="80"/>
      <c r="BT177" s="80"/>
      <c r="BU177" s="80"/>
      <c r="BV177" s="80"/>
      <c r="BW177" s="80"/>
      <c r="BX177" s="80"/>
      <c r="BY177" s="80"/>
      <c r="BZ177" s="80"/>
      <c r="CA177" s="80"/>
    </row>
    <row r="178" spans="1:79" ht="18" customHeight="1" x14ac:dyDescent="0.25">
      <c r="A178" s="75"/>
      <c r="B178" s="90" t="str">
        <f>'PLAN DE CARGOS'!B25:P25</f>
        <v>Auxiliar Administrativo (Admisiones)</v>
      </c>
      <c r="C178" s="91"/>
      <c r="D178" s="91"/>
      <c r="E178" s="91"/>
      <c r="F178" s="91"/>
      <c r="G178" s="91"/>
      <c r="H178" s="91"/>
      <c r="I178" s="91"/>
      <c r="J178" s="91"/>
      <c r="K178" s="91"/>
      <c r="L178" s="91"/>
      <c r="M178" s="91"/>
      <c r="N178" s="91"/>
      <c r="O178" s="92"/>
      <c r="P178" s="413">
        <f>SUMIF($AK$34:$AK$173,"=Auxiliar Administrativo (Admisiones)",BC34:BF173)</f>
        <v>0</v>
      </c>
      <c r="Q178" s="414"/>
      <c r="R178" s="414"/>
      <c r="S178" s="414"/>
      <c r="T178" s="414"/>
      <c r="U178" s="415"/>
      <c r="V178" s="416">
        <f>'CARGA DE HORAS LABORADAS'!P25</f>
        <v>4224</v>
      </c>
      <c r="W178" s="416"/>
      <c r="X178" s="416"/>
      <c r="Y178" s="416"/>
      <c r="Z178" s="416"/>
      <c r="AA178" s="416"/>
      <c r="AB178" s="417"/>
      <c r="AC178" s="416">
        <f>'CARGA DE HORAS LABORADAS'!AC25</f>
        <v>0</v>
      </c>
      <c r="AD178" s="416"/>
      <c r="AE178" s="416"/>
      <c r="AF178" s="416"/>
      <c r="AG178" s="416"/>
      <c r="AH178" s="417"/>
      <c r="AI178" s="87"/>
      <c r="AJ178" s="87"/>
      <c r="AK178" s="80"/>
      <c r="AL178" s="88"/>
      <c r="AM178" s="88"/>
      <c r="AN178" s="88"/>
      <c r="AO178" s="88"/>
      <c r="AP178" s="88"/>
      <c r="AQ178" s="88"/>
      <c r="AR178" s="88"/>
      <c r="AS178" s="88"/>
      <c r="AT178" s="88"/>
      <c r="AU178" s="88"/>
      <c r="AV178" s="88"/>
      <c r="AW178" s="88"/>
      <c r="AX178" s="88"/>
      <c r="AY178" s="88"/>
      <c r="AZ178" s="88"/>
      <c r="BA178" s="88"/>
      <c r="BB178" s="88"/>
      <c r="BC178" s="88"/>
      <c r="BD178" s="88"/>
      <c r="BE178" s="88"/>
      <c r="BF178" s="88"/>
      <c r="BG178" s="80"/>
      <c r="BH178" s="89"/>
      <c r="BI178" s="89"/>
      <c r="BJ178" s="89"/>
      <c r="BK178" s="80"/>
      <c r="BL178" s="80"/>
      <c r="BM178" s="80"/>
      <c r="BN178" s="80"/>
      <c r="BO178" s="80"/>
      <c r="BP178" s="80"/>
      <c r="BQ178" s="80"/>
      <c r="BR178" s="80"/>
      <c r="BS178" s="80"/>
      <c r="BT178" s="80"/>
      <c r="BU178" s="80"/>
      <c r="BV178" s="80"/>
      <c r="BW178" s="80"/>
      <c r="BX178" s="80"/>
      <c r="BY178" s="80"/>
      <c r="BZ178" s="80"/>
      <c r="CA178" s="80"/>
    </row>
    <row r="179" spans="1:79" ht="18" customHeight="1" x14ac:dyDescent="0.25">
      <c r="A179" s="75"/>
      <c r="B179" s="90" t="str">
        <f>'PLAN DE CARGOS'!B26:P26</f>
        <v>Auxiliar Administrativo (Almacenista)</v>
      </c>
      <c r="C179" s="91"/>
      <c r="D179" s="91"/>
      <c r="E179" s="91"/>
      <c r="F179" s="91"/>
      <c r="G179" s="91"/>
      <c r="H179" s="91"/>
      <c r="I179" s="91"/>
      <c r="J179" s="91"/>
      <c r="K179" s="91"/>
      <c r="L179" s="91"/>
      <c r="M179" s="91"/>
      <c r="N179" s="91"/>
      <c r="O179" s="92"/>
      <c r="P179" s="413">
        <f>SUMIF($AK$34:$AK$173,"=Auxiliar Administrativo (Almacenista)",BC34:BF173)</f>
        <v>0</v>
      </c>
      <c r="Q179" s="414"/>
      <c r="R179" s="414"/>
      <c r="S179" s="414"/>
      <c r="T179" s="414"/>
      <c r="U179" s="415"/>
      <c r="V179" s="416">
        <f>'CARGA DE HORAS LABORADAS'!P26</f>
        <v>2112</v>
      </c>
      <c r="W179" s="416"/>
      <c r="X179" s="416"/>
      <c r="Y179" s="416"/>
      <c r="Z179" s="416"/>
      <c r="AA179" s="416"/>
      <c r="AB179" s="417"/>
      <c r="AC179" s="416">
        <f>'CARGA DE HORAS LABORADAS'!AC26</f>
        <v>0</v>
      </c>
      <c r="AD179" s="416"/>
      <c r="AE179" s="416"/>
      <c r="AF179" s="416"/>
      <c r="AG179" s="416"/>
      <c r="AH179" s="417"/>
      <c r="AI179" s="80"/>
      <c r="AJ179" s="80"/>
      <c r="AK179" s="80"/>
      <c r="AL179" s="88"/>
      <c r="AM179" s="88"/>
      <c r="AN179" s="88"/>
      <c r="AO179" s="88"/>
      <c r="AP179" s="88"/>
      <c r="AQ179" s="88"/>
      <c r="AR179" s="88"/>
      <c r="AS179" s="88"/>
      <c r="AT179" s="88"/>
      <c r="AU179" s="88"/>
      <c r="AV179" s="88"/>
      <c r="AW179" s="88"/>
      <c r="AX179" s="88"/>
      <c r="AY179" s="88"/>
      <c r="AZ179" s="88"/>
      <c r="BA179" s="88"/>
      <c r="BB179" s="88"/>
      <c r="BC179" s="88"/>
      <c r="BD179" s="88"/>
      <c r="BE179" s="88"/>
      <c r="BF179" s="88"/>
      <c r="BG179" s="80"/>
      <c r="BH179" s="89"/>
      <c r="BI179" s="89"/>
      <c r="BJ179" s="89"/>
      <c r="BK179" s="80"/>
      <c r="BL179" s="80"/>
      <c r="BM179" s="80"/>
      <c r="BN179" s="80"/>
      <c r="BO179" s="80"/>
      <c r="BP179" s="80"/>
      <c r="BQ179" s="80"/>
      <c r="BR179" s="80"/>
      <c r="BS179" s="80"/>
      <c r="BT179" s="80"/>
      <c r="BU179" s="80"/>
      <c r="BV179" s="80"/>
      <c r="BW179" s="80"/>
      <c r="BX179" s="80"/>
      <c r="BY179" s="80"/>
      <c r="BZ179" s="80"/>
      <c r="CA179" s="80"/>
    </row>
    <row r="180" spans="1:79" ht="18" customHeight="1" x14ac:dyDescent="0.25">
      <c r="A180" s="75"/>
      <c r="B180" s="90" t="str">
        <f>'PLAN DE CARGOS'!B27:P27</f>
        <v>Auxiliar Administrativo (Archivo)</v>
      </c>
      <c r="C180" s="91"/>
      <c r="D180" s="91"/>
      <c r="E180" s="91"/>
      <c r="F180" s="91"/>
      <c r="G180" s="91"/>
      <c r="H180" s="91"/>
      <c r="I180" s="91"/>
      <c r="J180" s="91"/>
      <c r="K180" s="91"/>
      <c r="L180" s="91"/>
      <c r="M180" s="91"/>
      <c r="N180" s="91"/>
      <c r="O180" s="92"/>
      <c r="P180" s="413">
        <f>SUMIF($AK$34:$AK$173,"=Auxiliar Administrativo (Archivo)",BC34:BF173)</f>
        <v>0</v>
      </c>
      <c r="Q180" s="414"/>
      <c r="R180" s="414"/>
      <c r="S180" s="414"/>
      <c r="T180" s="414"/>
      <c r="U180" s="415"/>
      <c r="V180" s="416">
        <f>'CARGA DE HORAS LABORADAS'!P27</f>
        <v>2112</v>
      </c>
      <c r="W180" s="416"/>
      <c r="X180" s="416"/>
      <c r="Y180" s="416"/>
      <c r="Z180" s="416"/>
      <c r="AA180" s="416"/>
      <c r="AB180" s="417"/>
      <c r="AC180" s="416">
        <f>'CARGA DE HORAS LABORADAS'!AC27</f>
        <v>0</v>
      </c>
      <c r="AD180" s="416"/>
      <c r="AE180" s="416"/>
      <c r="AF180" s="416"/>
      <c r="AG180" s="416"/>
      <c r="AH180" s="417"/>
      <c r="AI180" s="80"/>
      <c r="AJ180" s="80"/>
      <c r="AK180" s="80"/>
      <c r="AL180" s="88"/>
      <c r="AM180" s="88"/>
      <c r="AN180" s="88"/>
      <c r="AO180" s="88"/>
      <c r="AP180" s="88"/>
      <c r="AQ180" s="88"/>
      <c r="AR180" s="88"/>
      <c r="AS180" s="88"/>
      <c r="AT180" s="88"/>
      <c r="AU180" s="88"/>
      <c r="AV180" s="88"/>
      <c r="AW180" s="88"/>
      <c r="AX180" s="88"/>
      <c r="AY180" s="88"/>
      <c r="AZ180" s="88"/>
      <c r="BA180" s="88"/>
      <c r="BB180" s="88"/>
      <c r="BC180" s="88"/>
      <c r="BD180" s="88"/>
      <c r="BE180" s="88"/>
      <c r="BF180" s="88"/>
      <c r="BG180" s="80"/>
      <c r="BH180" s="89"/>
      <c r="BI180" s="89"/>
      <c r="BJ180" s="89"/>
      <c r="BK180" s="80"/>
      <c r="BL180" s="80"/>
      <c r="BM180" s="80"/>
      <c r="BN180" s="80"/>
      <c r="BO180" s="80"/>
      <c r="BP180" s="80"/>
      <c r="BQ180" s="80"/>
      <c r="BR180" s="80"/>
      <c r="BS180" s="80"/>
      <c r="BT180" s="80"/>
      <c r="BU180" s="80"/>
      <c r="BV180" s="80"/>
      <c r="BW180" s="80"/>
      <c r="BX180" s="80"/>
      <c r="BY180" s="80"/>
      <c r="BZ180" s="80"/>
      <c r="CA180" s="80"/>
    </row>
    <row r="181" spans="1:79" ht="18" customHeight="1" x14ac:dyDescent="0.25">
      <c r="A181" s="75"/>
      <c r="B181" s="90" t="str">
        <f>'PLAN DE CARGOS'!B28:P28</f>
        <v>Auxiliar Administrativo (Atención al Usuario)</v>
      </c>
      <c r="C181" s="91"/>
      <c r="D181" s="91"/>
      <c r="E181" s="91"/>
      <c r="F181" s="91"/>
      <c r="G181" s="91"/>
      <c r="H181" s="91"/>
      <c r="I181" s="91"/>
      <c r="J181" s="91"/>
      <c r="K181" s="91"/>
      <c r="L181" s="91"/>
      <c r="M181" s="91"/>
      <c r="N181" s="91"/>
      <c r="O181" s="92"/>
      <c r="P181" s="413">
        <f>SUMIF($AK$34:$AK$173,"=Auxiliar Administrativo (Atención al Usuario)",BC34:BF173)</f>
        <v>67.25</v>
      </c>
      <c r="Q181" s="414"/>
      <c r="R181" s="414"/>
      <c r="S181" s="414"/>
      <c r="T181" s="414"/>
      <c r="U181" s="415"/>
      <c r="V181" s="416">
        <f>'CARGA DE HORAS LABORADAS'!P28</f>
        <v>2112</v>
      </c>
      <c r="W181" s="416"/>
      <c r="X181" s="416"/>
      <c r="Y181" s="416"/>
      <c r="Z181" s="416"/>
      <c r="AA181" s="416"/>
      <c r="AB181" s="417"/>
      <c r="AC181" s="416">
        <f>'CARGA DE HORAS LABORADAS'!AC28</f>
        <v>0</v>
      </c>
      <c r="AD181" s="416"/>
      <c r="AE181" s="416"/>
      <c r="AF181" s="416"/>
      <c r="AG181" s="416"/>
      <c r="AH181" s="417"/>
      <c r="AI181" s="80"/>
      <c r="AJ181" s="80"/>
      <c r="AK181" s="80"/>
      <c r="AL181" s="88"/>
      <c r="AM181" s="88"/>
      <c r="AN181" s="88"/>
      <c r="AO181" s="88"/>
      <c r="AP181" s="88"/>
      <c r="AQ181" s="88"/>
      <c r="AR181" s="88"/>
      <c r="AS181" s="88"/>
      <c r="AT181" s="88"/>
      <c r="AU181" s="88"/>
      <c r="AV181" s="88"/>
      <c r="AW181" s="88"/>
      <c r="AX181" s="88"/>
      <c r="AY181" s="88"/>
      <c r="AZ181" s="88"/>
      <c r="BA181" s="88"/>
      <c r="BB181" s="88"/>
      <c r="BC181" s="88"/>
      <c r="BD181" s="88"/>
      <c r="BE181" s="88"/>
      <c r="BF181" s="88"/>
      <c r="BG181" s="80"/>
      <c r="BH181" s="89"/>
      <c r="BI181" s="89"/>
      <c r="BJ181" s="89"/>
      <c r="BK181" s="80"/>
      <c r="BL181" s="80"/>
      <c r="BM181" s="80"/>
      <c r="BN181" s="80"/>
      <c r="BO181" s="80"/>
      <c r="BP181" s="80"/>
      <c r="BQ181" s="80"/>
      <c r="BR181" s="80"/>
      <c r="BS181" s="80"/>
      <c r="BT181" s="80"/>
      <c r="BU181" s="80"/>
      <c r="BV181" s="80"/>
      <c r="BW181" s="80"/>
      <c r="BX181" s="80"/>
      <c r="BY181" s="80"/>
      <c r="BZ181" s="80"/>
      <c r="CA181" s="80"/>
    </row>
    <row r="182" spans="1:79" ht="18" customHeight="1" x14ac:dyDescent="0.25">
      <c r="A182" s="75"/>
      <c r="B182" s="90" t="str">
        <f>'PLAN DE CARGOS'!B29:P29</f>
        <v>Auxiliar Administrativo (Cartera)</v>
      </c>
      <c r="C182" s="91"/>
      <c r="D182" s="91"/>
      <c r="E182" s="91"/>
      <c r="F182" s="91"/>
      <c r="G182" s="91"/>
      <c r="H182" s="91"/>
      <c r="I182" s="91"/>
      <c r="J182" s="91"/>
      <c r="K182" s="91"/>
      <c r="L182" s="91"/>
      <c r="M182" s="91"/>
      <c r="N182" s="91"/>
      <c r="O182" s="92"/>
      <c r="P182" s="413">
        <f>SUMIF($AK$34:$AK$173,"=Auxiliar Administrativo (Cartera)",BC34:BF173)</f>
        <v>0</v>
      </c>
      <c r="Q182" s="414"/>
      <c r="R182" s="414"/>
      <c r="S182" s="414"/>
      <c r="T182" s="414"/>
      <c r="U182" s="415"/>
      <c r="V182" s="416">
        <f>'CARGA DE HORAS LABORADAS'!P29</f>
        <v>2112</v>
      </c>
      <c r="W182" s="416"/>
      <c r="X182" s="416"/>
      <c r="Y182" s="416"/>
      <c r="Z182" s="416"/>
      <c r="AA182" s="416"/>
      <c r="AB182" s="417"/>
      <c r="AC182" s="416">
        <f>'CARGA DE HORAS LABORADAS'!AC29</f>
        <v>0</v>
      </c>
      <c r="AD182" s="416"/>
      <c r="AE182" s="416"/>
      <c r="AF182" s="416"/>
      <c r="AG182" s="416"/>
      <c r="AH182" s="417"/>
      <c r="AI182" s="80"/>
      <c r="AJ182" s="80"/>
      <c r="AK182" s="80"/>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0"/>
      <c r="BH182" s="89"/>
      <c r="BI182" s="89"/>
      <c r="BJ182" s="89"/>
      <c r="BK182" s="80"/>
      <c r="BL182" s="80"/>
      <c r="BM182" s="80"/>
      <c r="BN182" s="80"/>
      <c r="BO182" s="80"/>
      <c r="BP182" s="80"/>
      <c r="BQ182" s="80"/>
      <c r="BR182" s="80"/>
      <c r="BS182" s="80"/>
      <c r="BT182" s="80"/>
      <c r="BU182" s="80"/>
      <c r="BV182" s="80"/>
      <c r="BW182" s="80"/>
      <c r="BX182" s="80"/>
      <c r="BY182" s="80"/>
      <c r="BZ182" s="80"/>
      <c r="CA182" s="80"/>
    </row>
    <row r="183" spans="1:79" ht="18" customHeight="1" x14ac:dyDescent="0.25">
      <c r="A183" s="75"/>
      <c r="B183" s="90" t="str">
        <f>'PLAN DE CARGOS'!B30:P30</f>
        <v>Auxiliar Administrativo (Contabilidad)</v>
      </c>
      <c r="C183" s="91"/>
      <c r="D183" s="91"/>
      <c r="E183" s="91"/>
      <c r="F183" s="91"/>
      <c r="G183" s="91"/>
      <c r="H183" s="91"/>
      <c r="I183" s="91"/>
      <c r="J183" s="91"/>
      <c r="K183" s="91"/>
      <c r="L183" s="91"/>
      <c r="M183" s="91"/>
      <c r="N183" s="91"/>
      <c r="O183" s="92"/>
      <c r="P183" s="413">
        <f>SUMIF($AK$34:$AK$173,"=Auxiliar Administrativo (Contabilidad)",BC34:BF173)</f>
        <v>0</v>
      </c>
      <c r="Q183" s="414"/>
      <c r="R183" s="414"/>
      <c r="S183" s="414"/>
      <c r="T183" s="414"/>
      <c r="U183" s="415"/>
      <c r="V183" s="416">
        <f>'CARGA DE HORAS LABORADAS'!P30</f>
        <v>2112</v>
      </c>
      <c r="W183" s="416"/>
      <c r="X183" s="416"/>
      <c r="Y183" s="416"/>
      <c r="Z183" s="416"/>
      <c r="AA183" s="416"/>
      <c r="AB183" s="417"/>
      <c r="AC183" s="416">
        <f>'CARGA DE HORAS LABORADAS'!AC30</f>
        <v>0</v>
      </c>
      <c r="AD183" s="416"/>
      <c r="AE183" s="416"/>
      <c r="AF183" s="416"/>
      <c r="AG183" s="416"/>
      <c r="AH183" s="417"/>
      <c r="AI183" s="80"/>
      <c r="AJ183" s="80"/>
      <c r="AK183" s="80"/>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0"/>
      <c r="BH183" s="89"/>
      <c r="BI183" s="89"/>
      <c r="BJ183" s="89"/>
      <c r="BK183" s="80"/>
      <c r="BL183" s="80"/>
      <c r="BM183" s="80"/>
      <c r="BN183" s="80"/>
      <c r="BO183" s="80"/>
      <c r="BP183" s="80"/>
      <c r="BQ183" s="80"/>
      <c r="BR183" s="80"/>
      <c r="BS183" s="80"/>
      <c r="BT183" s="80"/>
      <c r="BU183" s="80"/>
      <c r="BV183" s="80"/>
      <c r="BW183" s="80"/>
      <c r="BX183" s="80"/>
      <c r="BY183" s="80"/>
      <c r="BZ183" s="80"/>
      <c r="CA183" s="80"/>
    </row>
    <row r="184" spans="1:79" ht="18" customHeight="1" x14ac:dyDescent="0.25">
      <c r="A184" s="75"/>
      <c r="B184" s="90" t="str">
        <f>'PLAN DE CARGOS'!B31:P31</f>
        <v>Auxiliar Administrativo (Facturación)</v>
      </c>
      <c r="C184" s="91"/>
      <c r="D184" s="91"/>
      <c r="E184" s="91"/>
      <c r="F184" s="91"/>
      <c r="G184" s="91"/>
      <c r="H184" s="91"/>
      <c r="I184" s="91"/>
      <c r="J184" s="91"/>
      <c r="K184" s="91"/>
      <c r="L184" s="91"/>
      <c r="M184" s="91"/>
      <c r="N184" s="91"/>
      <c r="O184" s="92"/>
      <c r="P184" s="413">
        <f>SUMIF($AK$34:$AK$173,"=Auxiliar Administrativo (Facturación)",BC34:BF173)</f>
        <v>0</v>
      </c>
      <c r="Q184" s="414"/>
      <c r="R184" s="414"/>
      <c r="S184" s="414"/>
      <c r="T184" s="414"/>
      <c r="U184" s="415"/>
      <c r="V184" s="416">
        <f>'CARGA DE HORAS LABORADAS'!P31</f>
        <v>6336</v>
      </c>
      <c r="W184" s="416"/>
      <c r="X184" s="416"/>
      <c r="Y184" s="416"/>
      <c r="Z184" s="416"/>
      <c r="AA184" s="416"/>
      <c r="AB184" s="417"/>
      <c r="AC184" s="416">
        <f>'CARGA DE HORAS LABORADAS'!AC31</f>
        <v>0</v>
      </c>
      <c r="AD184" s="416"/>
      <c r="AE184" s="416"/>
      <c r="AF184" s="416"/>
      <c r="AG184" s="416"/>
      <c r="AH184" s="417"/>
      <c r="AI184" s="80"/>
      <c r="AJ184" s="80"/>
      <c r="AK184" s="80"/>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0"/>
      <c r="BH184" s="89"/>
      <c r="BI184" s="89"/>
      <c r="BJ184" s="89"/>
      <c r="BK184" s="80"/>
      <c r="BL184" s="80"/>
      <c r="BM184" s="80"/>
      <c r="BN184" s="80"/>
      <c r="BO184" s="80"/>
      <c r="BP184" s="80"/>
      <c r="BQ184" s="80"/>
      <c r="BR184" s="80"/>
      <c r="BS184" s="80"/>
      <c r="BT184" s="80"/>
      <c r="BU184" s="80"/>
      <c r="BV184" s="80"/>
      <c r="BW184" s="80"/>
      <c r="BX184" s="80"/>
      <c r="BY184" s="80"/>
      <c r="BZ184" s="80"/>
      <c r="CA184" s="80"/>
    </row>
    <row r="185" spans="1:79" ht="18" customHeight="1" x14ac:dyDescent="0.25">
      <c r="A185" s="75"/>
      <c r="B185" s="90" t="str">
        <f>'PLAN DE CARGOS'!B32:P32</f>
        <v>Auxiliar Área Salud (Consultorio Odontológico)</v>
      </c>
      <c r="C185" s="91"/>
      <c r="D185" s="91"/>
      <c r="E185" s="91"/>
      <c r="F185" s="91"/>
      <c r="G185" s="91"/>
      <c r="H185" s="91"/>
      <c r="I185" s="91"/>
      <c r="J185" s="91"/>
      <c r="K185" s="91"/>
      <c r="L185" s="91"/>
      <c r="M185" s="91"/>
      <c r="N185" s="91"/>
      <c r="O185" s="92"/>
      <c r="P185" s="413">
        <f>SUMIF($AK$34:$AK$173,"=Auxiliar Área Salud (Consultorio Odontológico)",BC34:BF173)</f>
        <v>0</v>
      </c>
      <c r="Q185" s="414"/>
      <c r="R185" s="414"/>
      <c r="S185" s="414"/>
      <c r="T185" s="414"/>
      <c r="U185" s="415"/>
      <c r="V185" s="416">
        <f>'CARGA DE HORAS LABORADAS'!P32</f>
        <v>2112</v>
      </c>
      <c r="W185" s="416"/>
      <c r="X185" s="416"/>
      <c r="Y185" s="416"/>
      <c r="Z185" s="416"/>
      <c r="AA185" s="416"/>
      <c r="AB185" s="417"/>
      <c r="AC185" s="416">
        <f>'CARGA DE HORAS LABORADAS'!AC32</f>
        <v>0</v>
      </c>
      <c r="AD185" s="416"/>
      <c r="AE185" s="416"/>
      <c r="AF185" s="416"/>
      <c r="AG185" s="416"/>
      <c r="AH185" s="417"/>
      <c r="AI185" s="80"/>
      <c r="AJ185" s="80"/>
      <c r="AK185" s="80"/>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0"/>
      <c r="BH185" s="89"/>
      <c r="BI185" s="89"/>
      <c r="BJ185" s="89"/>
      <c r="BK185" s="80"/>
      <c r="BL185" s="80"/>
      <c r="BM185" s="80"/>
      <c r="BN185" s="80"/>
      <c r="BO185" s="80"/>
      <c r="BP185" s="80"/>
      <c r="BQ185" s="80"/>
      <c r="BR185" s="80"/>
      <c r="BS185" s="80"/>
      <c r="BT185" s="80"/>
      <c r="BU185" s="80"/>
      <c r="BV185" s="80"/>
      <c r="BW185" s="80"/>
      <c r="BX185" s="80"/>
      <c r="BY185" s="80"/>
      <c r="BZ185" s="80"/>
      <c r="CA185" s="80"/>
    </row>
    <row r="186" spans="1:79" ht="18" customHeight="1" x14ac:dyDescent="0.25">
      <c r="A186" s="75"/>
      <c r="B186" s="90" t="str">
        <f>'PLAN DE CARGOS'!B33:P33</f>
        <v>Auxiliar Área Salud (Enfermería)</v>
      </c>
      <c r="C186" s="91"/>
      <c r="D186" s="91"/>
      <c r="E186" s="91"/>
      <c r="F186" s="91"/>
      <c r="G186" s="91"/>
      <c r="H186" s="91"/>
      <c r="I186" s="91"/>
      <c r="J186" s="91"/>
      <c r="K186" s="91"/>
      <c r="L186" s="91"/>
      <c r="M186" s="91"/>
      <c r="N186" s="91"/>
      <c r="O186" s="92"/>
      <c r="P186" s="413">
        <f>SUMIF($AK$34:$AK$173,"=Auxiliar Área Salud (Enfermería)",BC34:BF173)</f>
        <v>0</v>
      </c>
      <c r="Q186" s="414"/>
      <c r="R186" s="414"/>
      <c r="S186" s="414"/>
      <c r="T186" s="414"/>
      <c r="U186" s="415"/>
      <c r="V186" s="416">
        <f>'CARGA DE HORAS LABORADAS'!P33</f>
        <v>31680</v>
      </c>
      <c r="W186" s="416"/>
      <c r="X186" s="416"/>
      <c r="Y186" s="416"/>
      <c r="Z186" s="416"/>
      <c r="AA186" s="416"/>
      <c r="AB186" s="417"/>
      <c r="AC186" s="416">
        <f>'CARGA DE HORAS LABORADAS'!AC33</f>
        <v>0</v>
      </c>
      <c r="AD186" s="416"/>
      <c r="AE186" s="416"/>
      <c r="AF186" s="416"/>
      <c r="AG186" s="416"/>
      <c r="AH186" s="417"/>
      <c r="AI186" s="80"/>
      <c r="AJ186" s="80"/>
      <c r="AK186" s="80"/>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0"/>
      <c r="BH186" s="89"/>
      <c r="BI186" s="89"/>
      <c r="BJ186" s="89"/>
      <c r="BK186" s="80"/>
      <c r="BL186" s="80"/>
      <c r="BM186" s="80"/>
      <c r="BN186" s="80"/>
      <c r="BO186" s="80"/>
      <c r="BP186" s="80"/>
      <c r="BQ186" s="80"/>
      <c r="BR186" s="80"/>
      <c r="BS186" s="80"/>
      <c r="BT186" s="80"/>
      <c r="BU186" s="80"/>
      <c r="BV186" s="80"/>
      <c r="BW186" s="80"/>
      <c r="BX186" s="80"/>
      <c r="BY186" s="80"/>
      <c r="BZ186" s="80"/>
      <c r="CA186" s="80"/>
    </row>
    <row r="187" spans="1:79" ht="18" customHeight="1" x14ac:dyDescent="0.25">
      <c r="A187" s="75"/>
      <c r="B187" s="90" t="str">
        <f>'PLAN DE CARGOS'!B34:P34</f>
        <v>Auxiliar Área Salud (Farmacia)</v>
      </c>
      <c r="C187" s="91"/>
      <c r="D187" s="91"/>
      <c r="E187" s="91"/>
      <c r="F187" s="91"/>
      <c r="G187" s="91"/>
      <c r="H187" s="91"/>
      <c r="I187" s="91"/>
      <c r="J187" s="91"/>
      <c r="K187" s="91"/>
      <c r="L187" s="91"/>
      <c r="M187" s="91"/>
      <c r="N187" s="91"/>
      <c r="O187" s="92"/>
      <c r="P187" s="413">
        <f>SUMIF($AK$34:$AK$173,"=Auxiliar Área Salud (Farmacia)",BC34:BF173)</f>
        <v>0</v>
      </c>
      <c r="Q187" s="414"/>
      <c r="R187" s="414"/>
      <c r="S187" s="414"/>
      <c r="T187" s="414"/>
      <c r="U187" s="415"/>
      <c r="V187" s="416">
        <f>'CARGA DE HORAS LABORADAS'!P34</f>
        <v>2112</v>
      </c>
      <c r="W187" s="416"/>
      <c r="X187" s="416"/>
      <c r="Y187" s="416"/>
      <c r="Z187" s="416"/>
      <c r="AA187" s="416"/>
      <c r="AB187" s="417"/>
      <c r="AC187" s="416">
        <f>'CARGA DE HORAS LABORADAS'!AC34</f>
        <v>0</v>
      </c>
      <c r="AD187" s="416"/>
      <c r="AE187" s="416"/>
      <c r="AF187" s="416"/>
      <c r="AG187" s="416"/>
      <c r="AH187" s="417"/>
      <c r="AI187" s="80"/>
      <c r="AJ187" s="80"/>
      <c r="AK187" s="80"/>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0"/>
      <c r="BH187" s="89"/>
      <c r="BI187" s="89"/>
      <c r="BJ187" s="89"/>
      <c r="BK187" s="80"/>
      <c r="BL187" s="80"/>
      <c r="BM187" s="80"/>
      <c r="BN187" s="80"/>
      <c r="BO187" s="80"/>
      <c r="BP187" s="80"/>
      <c r="BQ187" s="80"/>
      <c r="BR187" s="80"/>
      <c r="BS187" s="80"/>
      <c r="BT187" s="80"/>
      <c r="BU187" s="80"/>
      <c r="BV187" s="80"/>
      <c r="BW187" s="80"/>
      <c r="BX187" s="80"/>
      <c r="BY187" s="80"/>
      <c r="BZ187" s="80"/>
      <c r="CA187" s="80"/>
    </row>
    <row r="188" spans="1:79" ht="18" customHeight="1" x14ac:dyDescent="0.25">
      <c r="A188" s="75"/>
      <c r="B188" s="90" t="str">
        <f>'PLAN DE CARGOS'!B35:P35</f>
        <v>Auxiliar Área Salud (Higiene Oral)</v>
      </c>
      <c r="C188" s="91"/>
      <c r="D188" s="91"/>
      <c r="E188" s="91"/>
      <c r="F188" s="91"/>
      <c r="G188" s="91"/>
      <c r="H188" s="91"/>
      <c r="I188" s="91"/>
      <c r="J188" s="91"/>
      <c r="K188" s="91"/>
      <c r="L188" s="91"/>
      <c r="M188" s="91"/>
      <c r="N188" s="91"/>
      <c r="O188" s="92"/>
      <c r="P188" s="413">
        <f>SUMIF($AK$34:$AK$173,"=Auxiliar Área Salud (Higiene Oral)",BC34:BF173)</f>
        <v>0</v>
      </c>
      <c r="Q188" s="414"/>
      <c r="R188" s="414"/>
      <c r="S188" s="414"/>
      <c r="T188" s="414"/>
      <c r="U188" s="415"/>
      <c r="V188" s="416">
        <f>'CARGA DE HORAS LABORADAS'!P35</f>
        <v>4224</v>
      </c>
      <c r="W188" s="416"/>
      <c r="X188" s="416"/>
      <c r="Y188" s="416"/>
      <c r="Z188" s="416"/>
      <c r="AA188" s="416"/>
      <c r="AB188" s="417"/>
      <c r="AC188" s="416">
        <f>'CARGA DE HORAS LABORADAS'!AC35</f>
        <v>0</v>
      </c>
      <c r="AD188" s="416"/>
      <c r="AE188" s="416"/>
      <c r="AF188" s="416"/>
      <c r="AG188" s="416"/>
      <c r="AH188" s="417"/>
      <c r="AI188" s="80"/>
      <c r="AJ188" s="80"/>
      <c r="AK188" s="80"/>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0"/>
      <c r="BH188" s="89"/>
      <c r="BI188" s="89"/>
      <c r="BJ188" s="89"/>
      <c r="BK188" s="80"/>
      <c r="BL188" s="80"/>
      <c r="BM188" s="80"/>
      <c r="BN188" s="80"/>
      <c r="BO188" s="80"/>
      <c r="BP188" s="80"/>
      <c r="BQ188" s="80"/>
      <c r="BR188" s="80"/>
      <c r="BS188" s="80"/>
      <c r="BT188" s="80"/>
      <c r="BU188" s="80"/>
      <c r="BV188" s="80"/>
      <c r="BW188" s="80"/>
      <c r="BX188" s="80"/>
      <c r="BY188" s="80"/>
      <c r="BZ188" s="80"/>
      <c r="CA188" s="80"/>
    </row>
    <row r="189" spans="1:79" ht="18" customHeight="1" x14ac:dyDescent="0.25">
      <c r="B189" s="90" t="str">
        <f>'PLAN DE CARGOS'!B36:P36</f>
        <v>Auxiliar Área Salud (Información en Salud)</v>
      </c>
      <c r="C189" s="91"/>
      <c r="D189" s="91"/>
      <c r="E189" s="91"/>
      <c r="F189" s="91"/>
      <c r="G189" s="91"/>
      <c r="H189" s="91"/>
      <c r="I189" s="91"/>
      <c r="J189" s="91"/>
      <c r="K189" s="91"/>
      <c r="L189" s="91"/>
      <c r="M189" s="91"/>
      <c r="N189" s="91"/>
      <c r="O189" s="92"/>
      <c r="P189" s="413">
        <f>SUMIF($AK$34:$AK$173,"=Auxiliar Área Salud (Información en Salud)",BC34:BF173)</f>
        <v>0</v>
      </c>
      <c r="Q189" s="414"/>
      <c r="R189" s="414"/>
      <c r="S189" s="414"/>
      <c r="T189" s="414"/>
      <c r="U189" s="415"/>
      <c r="V189" s="416">
        <f>'CARGA DE HORAS LABORADAS'!P36</f>
        <v>2112</v>
      </c>
      <c r="W189" s="416"/>
      <c r="X189" s="416"/>
      <c r="Y189" s="416"/>
      <c r="Z189" s="416"/>
      <c r="AA189" s="416"/>
      <c r="AB189" s="417"/>
      <c r="AC189" s="416">
        <f>'CARGA DE HORAS LABORADAS'!AC36</f>
        <v>0</v>
      </c>
      <c r="AD189" s="416"/>
      <c r="AE189" s="416"/>
      <c r="AF189" s="416"/>
      <c r="AG189" s="416"/>
      <c r="AH189" s="417"/>
      <c r="AI189" s="80"/>
      <c r="AJ189" s="80"/>
      <c r="AK189" s="80"/>
      <c r="AL189" s="88"/>
      <c r="AM189" s="88"/>
      <c r="AN189" s="88"/>
      <c r="AO189" s="88"/>
      <c r="AP189" s="88"/>
      <c r="AQ189" s="88"/>
      <c r="AR189" s="88"/>
      <c r="AS189" s="88"/>
      <c r="AT189" s="88"/>
      <c r="AU189" s="88"/>
      <c r="AV189" s="88"/>
      <c r="AW189" s="88"/>
      <c r="AX189" s="88"/>
      <c r="AY189" s="88"/>
      <c r="AZ189" s="88"/>
      <c r="BA189" s="88"/>
      <c r="BB189" s="88"/>
      <c r="BC189" s="88"/>
      <c r="BD189" s="88"/>
      <c r="BE189" s="88"/>
      <c r="BF189" s="88"/>
      <c r="BG189" s="80"/>
      <c r="BH189" s="89"/>
      <c r="BI189" s="89"/>
      <c r="BJ189" s="89"/>
      <c r="BK189" s="80"/>
      <c r="BL189" s="80"/>
      <c r="BM189" s="80"/>
      <c r="BN189" s="80"/>
      <c r="BO189" s="80"/>
      <c r="BP189" s="80"/>
      <c r="BQ189" s="80"/>
      <c r="BR189" s="80"/>
      <c r="BS189" s="80"/>
      <c r="BT189" s="80"/>
      <c r="BU189" s="80"/>
      <c r="BV189" s="80"/>
      <c r="BW189" s="80"/>
      <c r="BX189" s="80"/>
      <c r="BY189" s="80"/>
      <c r="BZ189" s="80"/>
      <c r="CA189" s="80"/>
    </row>
    <row r="190" spans="1:79" ht="18" customHeight="1" x14ac:dyDescent="0.25">
      <c r="B190" s="90" t="str">
        <f>'PLAN DE CARGOS'!B37:P37</f>
        <v>Auxiliar Área Salud (Laboratorio Clínico)</v>
      </c>
      <c r="C190" s="91"/>
      <c r="D190" s="91"/>
      <c r="E190" s="91"/>
      <c r="F190" s="91"/>
      <c r="G190" s="91"/>
      <c r="H190" s="91"/>
      <c r="I190" s="91"/>
      <c r="J190" s="91"/>
      <c r="K190" s="91"/>
      <c r="L190" s="91"/>
      <c r="M190" s="91"/>
      <c r="N190" s="91"/>
      <c r="O190" s="92"/>
      <c r="P190" s="413">
        <f>SUMIF($AK$34:$AK$173,"=Auxiliar Área Salud (Laboratorio Clínico)",BC34:BF173)</f>
        <v>0</v>
      </c>
      <c r="Q190" s="414"/>
      <c r="R190" s="414"/>
      <c r="S190" s="414"/>
      <c r="T190" s="414"/>
      <c r="U190" s="415"/>
      <c r="V190" s="416">
        <f>'CARGA DE HORAS LABORADAS'!P37</f>
        <v>2112</v>
      </c>
      <c r="W190" s="416"/>
      <c r="X190" s="416"/>
      <c r="Y190" s="416"/>
      <c r="Z190" s="416"/>
      <c r="AA190" s="416"/>
      <c r="AB190" s="417"/>
      <c r="AC190" s="416">
        <f>'CARGA DE HORAS LABORADAS'!AC37</f>
        <v>-1.9999999999527063E-3</v>
      </c>
      <c r="AD190" s="416"/>
      <c r="AE190" s="416"/>
      <c r="AF190" s="416"/>
      <c r="AG190" s="416"/>
      <c r="AH190" s="417"/>
      <c r="AI190" s="80"/>
      <c r="AJ190" s="80"/>
      <c r="AK190" s="80"/>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0"/>
      <c r="BH190" s="89"/>
      <c r="BI190" s="89"/>
      <c r="BJ190" s="89"/>
      <c r="BK190" s="80"/>
      <c r="BL190" s="80"/>
      <c r="BM190" s="80"/>
      <c r="BN190" s="80"/>
      <c r="BO190" s="80"/>
      <c r="BP190" s="80"/>
      <c r="BQ190" s="80"/>
      <c r="BR190" s="80"/>
      <c r="BS190" s="80"/>
      <c r="BT190" s="80"/>
      <c r="BU190" s="80"/>
      <c r="BV190" s="80"/>
      <c r="BW190" s="80"/>
      <c r="BX190" s="80"/>
      <c r="BY190" s="80"/>
      <c r="BZ190" s="80"/>
      <c r="CA190" s="80"/>
    </row>
    <row r="191" spans="1:79" ht="18" customHeight="1" x14ac:dyDescent="0.25">
      <c r="B191" s="90" t="str">
        <f>'PLAN DE CARGOS'!B38:P38</f>
        <v>Auxiliar de Servicios Generales</v>
      </c>
      <c r="C191" s="91"/>
      <c r="D191" s="91"/>
      <c r="E191" s="91"/>
      <c r="F191" s="91"/>
      <c r="G191" s="91"/>
      <c r="H191" s="91"/>
      <c r="I191" s="91"/>
      <c r="J191" s="91"/>
      <c r="K191" s="91"/>
      <c r="L191" s="91"/>
      <c r="M191" s="91"/>
      <c r="N191" s="91"/>
      <c r="O191" s="92"/>
      <c r="P191" s="413">
        <f>SUMIF($AK$34:$AK$173,"=Auxiliar de Servicios Generales",BC34:BF173)</f>
        <v>0</v>
      </c>
      <c r="Q191" s="414"/>
      <c r="R191" s="414"/>
      <c r="S191" s="414"/>
      <c r="T191" s="414"/>
      <c r="U191" s="415"/>
      <c r="V191" s="416">
        <f>'CARGA DE HORAS LABORADAS'!P38</f>
        <v>12672</v>
      </c>
      <c r="W191" s="416"/>
      <c r="X191" s="416"/>
      <c r="Y191" s="416"/>
      <c r="Z191" s="416"/>
      <c r="AA191" s="416"/>
      <c r="AB191" s="417"/>
      <c r="AC191" s="416">
        <f>'CARGA DE HORAS LABORADAS'!AC38</f>
        <v>0</v>
      </c>
      <c r="AD191" s="416"/>
      <c r="AE191" s="416"/>
      <c r="AF191" s="416"/>
      <c r="AG191" s="416"/>
      <c r="AH191" s="417"/>
      <c r="AI191" s="80"/>
      <c r="AJ191" s="80"/>
      <c r="AK191" s="80"/>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0"/>
      <c r="BH191" s="89"/>
      <c r="BI191" s="89"/>
      <c r="BJ191" s="89"/>
      <c r="BK191" s="80"/>
      <c r="BL191" s="80"/>
      <c r="BM191" s="80"/>
      <c r="BN191" s="80"/>
      <c r="BO191" s="80"/>
      <c r="BP191" s="80"/>
      <c r="BQ191" s="80"/>
      <c r="BR191" s="80"/>
      <c r="BS191" s="80"/>
      <c r="BT191" s="80"/>
      <c r="BU191" s="80"/>
      <c r="BV191" s="80"/>
      <c r="BW191" s="80"/>
      <c r="BX191" s="80"/>
      <c r="BY191" s="80"/>
      <c r="BZ191" s="80"/>
      <c r="CA191" s="80"/>
    </row>
    <row r="192" spans="1:79" ht="18" customHeight="1" x14ac:dyDescent="0.25">
      <c r="B192" s="90" t="str">
        <f>'PLAN DE CARGOS'!B39:P39</f>
        <v>Celador</v>
      </c>
      <c r="C192" s="91"/>
      <c r="D192" s="91"/>
      <c r="E192" s="91"/>
      <c r="F192" s="91"/>
      <c r="G192" s="91"/>
      <c r="H192" s="91"/>
      <c r="I192" s="91"/>
      <c r="J192" s="91"/>
      <c r="K192" s="91"/>
      <c r="L192" s="91"/>
      <c r="M192" s="91"/>
      <c r="N192" s="91"/>
      <c r="O192" s="92"/>
      <c r="P192" s="413">
        <f>SUMIF($AK$34:$AK$173,"=Celador",BC34:BF173)</f>
        <v>0</v>
      </c>
      <c r="Q192" s="414"/>
      <c r="R192" s="414"/>
      <c r="S192" s="414"/>
      <c r="T192" s="414"/>
      <c r="U192" s="415"/>
      <c r="V192" s="416">
        <f>'CARGA DE HORAS LABORADAS'!P39</f>
        <v>6336</v>
      </c>
      <c r="W192" s="416"/>
      <c r="X192" s="416"/>
      <c r="Y192" s="416"/>
      <c r="Z192" s="416"/>
      <c r="AA192" s="416"/>
      <c r="AB192" s="417"/>
      <c r="AC192" s="416">
        <f>'CARGA DE HORAS LABORADAS'!AC39</f>
        <v>0</v>
      </c>
      <c r="AD192" s="416"/>
      <c r="AE192" s="416"/>
      <c r="AF192" s="416"/>
      <c r="AG192" s="416"/>
      <c r="AH192" s="417"/>
      <c r="AI192" s="80"/>
      <c r="AJ192" s="80"/>
      <c r="AK192" s="80"/>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0"/>
      <c r="BH192" s="89"/>
      <c r="BI192" s="89"/>
      <c r="BJ192" s="89"/>
      <c r="BK192" s="80"/>
      <c r="BL192" s="80"/>
      <c r="BM192" s="80"/>
      <c r="BN192" s="80"/>
      <c r="BO192" s="80"/>
      <c r="BP192" s="80"/>
      <c r="BQ192" s="80"/>
      <c r="BR192" s="80"/>
      <c r="BS192" s="80"/>
      <c r="BT192" s="80"/>
      <c r="BU192" s="80"/>
      <c r="BV192" s="80"/>
      <c r="BW192" s="80"/>
      <c r="BX192" s="80"/>
      <c r="BY192" s="80"/>
      <c r="BZ192" s="80"/>
      <c r="CA192" s="80"/>
    </row>
    <row r="193" spans="2:79" ht="18" customHeight="1" x14ac:dyDescent="0.25">
      <c r="B193" s="90" t="str">
        <f>'PLAN DE CARGOS'!B40:P40</f>
        <v>Conductor</v>
      </c>
      <c r="C193" s="91"/>
      <c r="D193" s="91"/>
      <c r="E193" s="91"/>
      <c r="F193" s="91"/>
      <c r="G193" s="91"/>
      <c r="H193" s="91"/>
      <c r="I193" s="91"/>
      <c r="J193" s="91"/>
      <c r="K193" s="91"/>
      <c r="L193" s="91"/>
      <c r="M193" s="91"/>
      <c r="N193" s="91"/>
      <c r="O193" s="92"/>
      <c r="P193" s="413">
        <f>SUMIF($AK$34:$AK$173,"=Conductor",BC34:BF173)</f>
        <v>0</v>
      </c>
      <c r="Q193" s="414"/>
      <c r="R193" s="414"/>
      <c r="S193" s="414"/>
      <c r="T193" s="414"/>
      <c r="U193" s="415"/>
      <c r="V193" s="416">
        <f>'CARGA DE HORAS LABORADAS'!P40</f>
        <v>6336</v>
      </c>
      <c r="W193" s="416"/>
      <c r="X193" s="416"/>
      <c r="Y193" s="416"/>
      <c r="Z193" s="416"/>
      <c r="AA193" s="416"/>
      <c r="AB193" s="417"/>
      <c r="AC193" s="416">
        <f>'CARGA DE HORAS LABORADAS'!AC40</f>
        <v>0</v>
      </c>
      <c r="AD193" s="416"/>
      <c r="AE193" s="416"/>
      <c r="AF193" s="416"/>
      <c r="AG193" s="416"/>
      <c r="AH193" s="417"/>
      <c r="AI193" s="80"/>
      <c r="AJ193" s="80"/>
      <c r="AK193" s="80"/>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0"/>
      <c r="BH193" s="89"/>
      <c r="BI193" s="89"/>
      <c r="BJ193" s="89"/>
      <c r="BK193" s="80"/>
      <c r="BL193" s="80"/>
      <c r="BM193" s="80"/>
      <c r="BN193" s="80"/>
      <c r="BO193" s="80"/>
      <c r="BP193" s="80"/>
      <c r="BQ193" s="80"/>
      <c r="BR193" s="80"/>
      <c r="BS193" s="80"/>
      <c r="BT193" s="80"/>
      <c r="BU193" s="80"/>
      <c r="BV193" s="80"/>
      <c r="BW193" s="80"/>
      <c r="BX193" s="80"/>
      <c r="BY193" s="80"/>
      <c r="BZ193" s="80"/>
      <c r="CA193" s="80"/>
    </row>
    <row r="194" spans="2:79" ht="18" customHeight="1" x14ac:dyDescent="0.25">
      <c r="B194" s="90" t="str">
        <f>'PLAN DE CARGOS'!B41:P41</f>
        <v>Enfermera</v>
      </c>
      <c r="C194" s="91"/>
      <c r="D194" s="91"/>
      <c r="E194" s="91"/>
      <c r="F194" s="91"/>
      <c r="G194" s="91"/>
      <c r="H194" s="91"/>
      <c r="I194" s="91"/>
      <c r="J194" s="91"/>
      <c r="K194" s="91"/>
      <c r="L194" s="91"/>
      <c r="M194" s="91"/>
      <c r="N194" s="91"/>
      <c r="O194" s="92"/>
      <c r="P194" s="413">
        <f>SUMIF($AK$34:$AK$173,"=Enfermera",BC34:BF173)</f>
        <v>134.5</v>
      </c>
      <c r="Q194" s="414"/>
      <c r="R194" s="414"/>
      <c r="S194" s="414"/>
      <c r="T194" s="414"/>
      <c r="U194" s="415"/>
      <c r="V194" s="416">
        <f>'CARGA DE HORAS LABORADAS'!P41</f>
        <v>4224</v>
      </c>
      <c r="W194" s="416"/>
      <c r="X194" s="416"/>
      <c r="Y194" s="416"/>
      <c r="Z194" s="416"/>
      <c r="AA194" s="416"/>
      <c r="AB194" s="417"/>
      <c r="AC194" s="416">
        <f>'CARGA DE HORAS LABORADAS'!AC41</f>
        <v>-5.0000000001091394E-3</v>
      </c>
      <c r="AD194" s="416"/>
      <c r="AE194" s="416"/>
      <c r="AF194" s="416"/>
      <c r="AG194" s="416"/>
      <c r="AH194" s="417"/>
      <c r="AI194" s="80"/>
      <c r="AJ194" s="80"/>
      <c r="AK194" s="80"/>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0"/>
      <c r="BH194" s="89"/>
      <c r="BI194" s="89"/>
      <c r="BJ194" s="89"/>
      <c r="BK194" s="80"/>
      <c r="BL194" s="80"/>
      <c r="BM194" s="80"/>
      <c r="BN194" s="80"/>
      <c r="BO194" s="80"/>
      <c r="BP194" s="80"/>
      <c r="BQ194" s="80"/>
      <c r="BR194" s="80"/>
      <c r="BS194" s="80"/>
      <c r="BT194" s="80"/>
      <c r="BU194" s="80"/>
      <c r="BV194" s="80"/>
      <c r="BW194" s="80"/>
      <c r="BX194" s="80"/>
      <c r="BY194" s="80"/>
      <c r="BZ194" s="80"/>
      <c r="CA194" s="80"/>
    </row>
    <row r="195" spans="2:79" ht="18" customHeight="1" x14ac:dyDescent="0.25">
      <c r="B195" s="90" t="str">
        <f>'PLAN DE CARGOS'!B42:P42</f>
        <v>Gerente Empresa Social del Estado</v>
      </c>
      <c r="C195" s="91"/>
      <c r="D195" s="91"/>
      <c r="E195" s="91"/>
      <c r="F195" s="91"/>
      <c r="G195" s="91"/>
      <c r="H195" s="91"/>
      <c r="I195" s="91"/>
      <c r="J195" s="91"/>
      <c r="K195" s="91"/>
      <c r="L195" s="91"/>
      <c r="M195" s="91"/>
      <c r="N195" s="91"/>
      <c r="O195" s="92"/>
      <c r="P195" s="413">
        <f>SUMIF($AK$34:$AK$173,"=Gerente Empresa Social del Estado",BC34:BF173)</f>
        <v>67.25</v>
      </c>
      <c r="Q195" s="414"/>
      <c r="R195" s="414"/>
      <c r="S195" s="414"/>
      <c r="T195" s="414"/>
      <c r="U195" s="415"/>
      <c r="V195" s="416">
        <f>'CARGA DE HORAS LABORADAS'!P42</f>
        <v>2112</v>
      </c>
      <c r="W195" s="416"/>
      <c r="X195" s="416"/>
      <c r="Y195" s="416"/>
      <c r="Z195" s="416"/>
      <c r="AA195" s="416"/>
      <c r="AB195" s="417"/>
      <c r="AC195" s="416">
        <f>'CARGA DE HORAS LABORADAS'!AC42</f>
        <v>0</v>
      </c>
      <c r="AD195" s="416"/>
      <c r="AE195" s="416"/>
      <c r="AF195" s="416"/>
      <c r="AG195" s="416"/>
      <c r="AH195" s="417"/>
      <c r="AI195" s="80"/>
      <c r="AJ195" s="80"/>
      <c r="AK195" s="80"/>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0"/>
      <c r="BH195" s="89"/>
      <c r="BI195" s="89"/>
      <c r="BJ195" s="89"/>
      <c r="BK195" s="80"/>
      <c r="BL195" s="80"/>
      <c r="BM195" s="80"/>
      <c r="BN195" s="80"/>
      <c r="BO195" s="80"/>
      <c r="BP195" s="80"/>
      <c r="BQ195" s="80"/>
      <c r="BR195" s="80"/>
      <c r="BS195" s="80"/>
      <c r="BT195" s="80"/>
      <c r="BU195" s="80"/>
      <c r="BV195" s="80"/>
      <c r="BW195" s="80"/>
      <c r="BX195" s="80"/>
      <c r="BY195" s="80"/>
      <c r="BZ195" s="80"/>
      <c r="CA195" s="80"/>
    </row>
    <row r="196" spans="2:79" ht="18" customHeight="1" x14ac:dyDescent="0.25">
      <c r="B196" s="90" t="str">
        <f>'PLAN DE CARGOS'!B43:P43</f>
        <v>Médico General</v>
      </c>
      <c r="C196" s="91"/>
      <c r="D196" s="91"/>
      <c r="E196" s="91"/>
      <c r="F196" s="91"/>
      <c r="G196" s="91"/>
      <c r="H196" s="91"/>
      <c r="I196" s="91"/>
      <c r="J196" s="91"/>
      <c r="K196" s="91"/>
      <c r="L196" s="91"/>
      <c r="M196" s="91"/>
      <c r="N196" s="91"/>
      <c r="O196" s="92"/>
      <c r="P196" s="413">
        <f>SUMIF($AK$34:$AK$173,"=Médico General",BC34:BF173)</f>
        <v>67.25</v>
      </c>
      <c r="Q196" s="414"/>
      <c r="R196" s="414"/>
      <c r="S196" s="414"/>
      <c r="T196" s="414"/>
      <c r="U196" s="415"/>
      <c r="V196" s="416">
        <f>'CARGA DE HORAS LABORADAS'!P43</f>
        <v>19008</v>
      </c>
      <c r="W196" s="416"/>
      <c r="X196" s="416"/>
      <c r="Y196" s="416"/>
      <c r="Z196" s="416"/>
      <c r="AA196" s="416"/>
      <c r="AB196" s="417"/>
      <c r="AC196" s="416">
        <f>'CARGA DE HORAS LABORADAS'!AC43</f>
        <v>-6.0000000012223609E-3</v>
      </c>
      <c r="AD196" s="416"/>
      <c r="AE196" s="416"/>
      <c r="AF196" s="416"/>
      <c r="AG196" s="416"/>
      <c r="AH196" s="417"/>
      <c r="AI196" s="80"/>
      <c r="AJ196" s="80"/>
      <c r="AK196" s="80"/>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0"/>
      <c r="BH196" s="89"/>
      <c r="BI196" s="89"/>
      <c r="BJ196" s="89"/>
      <c r="BK196" s="80"/>
      <c r="BL196" s="80"/>
      <c r="BM196" s="80"/>
      <c r="BN196" s="80"/>
      <c r="BO196" s="80"/>
      <c r="BP196" s="80"/>
      <c r="BQ196" s="80"/>
      <c r="BR196" s="80"/>
      <c r="BS196" s="80"/>
      <c r="BT196" s="80"/>
      <c r="BU196" s="80"/>
      <c r="BV196" s="80"/>
      <c r="BW196" s="80"/>
      <c r="BX196" s="80"/>
      <c r="BY196" s="80"/>
      <c r="BZ196" s="80"/>
      <c r="CA196" s="80"/>
    </row>
    <row r="197" spans="2:79" ht="18" customHeight="1" x14ac:dyDescent="0.25">
      <c r="B197" s="90" t="str">
        <f>'PLAN DE CARGOS'!B44:P44</f>
        <v>Odontóloga</v>
      </c>
      <c r="C197" s="91"/>
      <c r="D197" s="91"/>
      <c r="E197" s="91"/>
      <c r="F197" s="91"/>
      <c r="G197" s="91"/>
      <c r="H197" s="91"/>
      <c r="I197" s="91"/>
      <c r="J197" s="91"/>
      <c r="K197" s="91"/>
      <c r="L197" s="91"/>
      <c r="M197" s="91"/>
      <c r="N197" s="91"/>
      <c r="O197" s="92"/>
      <c r="P197" s="413">
        <f>SUMIF($AK$34:$AK$173,"=Odontóloga",BC34:BF173)</f>
        <v>67.25</v>
      </c>
      <c r="Q197" s="414"/>
      <c r="R197" s="414"/>
      <c r="S197" s="414"/>
      <c r="T197" s="414"/>
      <c r="U197" s="415"/>
      <c r="V197" s="416">
        <f>'CARGA DE HORAS LABORADAS'!P44</f>
        <v>2112</v>
      </c>
      <c r="W197" s="416"/>
      <c r="X197" s="416"/>
      <c r="Y197" s="416"/>
      <c r="Z197" s="416"/>
      <c r="AA197" s="416"/>
      <c r="AB197" s="417"/>
      <c r="AC197" s="416">
        <f>'CARGA DE HORAS LABORADAS'!AC44</f>
        <v>-5.0000000001091394E-3</v>
      </c>
      <c r="AD197" s="416"/>
      <c r="AE197" s="416"/>
      <c r="AF197" s="416"/>
      <c r="AG197" s="416"/>
      <c r="AH197" s="417"/>
      <c r="AI197" s="80"/>
      <c r="AJ197" s="80"/>
      <c r="AK197" s="80"/>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0"/>
      <c r="BH197" s="89"/>
      <c r="BI197" s="89"/>
      <c r="BJ197" s="89"/>
      <c r="BK197" s="80"/>
      <c r="BL197" s="80"/>
      <c r="BM197" s="80"/>
      <c r="BN197" s="80"/>
      <c r="BO197" s="80"/>
      <c r="BP197" s="80"/>
      <c r="BQ197" s="80"/>
      <c r="BR197" s="80"/>
      <c r="BS197" s="80"/>
      <c r="BT197" s="80"/>
      <c r="BU197" s="80"/>
      <c r="BV197" s="80"/>
      <c r="BW197" s="80"/>
      <c r="BX197" s="80"/>
      <c r="BY197" s="80"/>
      <c r="BZ197" s="80"/>
      <c r="CA197" s="80"/>
    </row>
    <row r="198" spans="2:79" ht="18" customHeight="1" x14ac:dyDescent="0.25">
      <c r="B198" s="90" t="str">
        <f>'PLAN DE CARGOS'!B45:P45</f>
        <v>Operario (Mantenimiento)</v>
      </c>
      <c r="C198" s="91"/>
      <c r="D198" s="91"/>
      <c r="E198" s="91"/>
      <c r="F198" s="91"/>
      <c r="G198" s="91"/>
      <c r="H198" s="91"/>
      <c r="I198" s="91"/>
      <c r="J198" s="91"/>
      <c r="K198" s="91"/>
      <c r="L198" s="91"/>
      <c r="M198" s="91"/>
      <c r="N198" s="91"/>
      <c r="O198" s="92"/>
      <c r="P198" s="413">
        <f>SUMIF($AK$34:$AK$173,"=Operario (Mantenimiento)",BC34:BF173)</f>
        <v>0</v>
      </c>
      <c r="Q198" s="414"/>
      <c r="R198" s="414"/>
      <c r="S198" s="414"/>
      <c r="T198" s="414"/>
      <c r="U198" s="415"/>
      <c r="V198" s="416">
        <f>'CARGA DE HORAS LABORADAS'!P45</f>
        <v>2112</v>
      </c>
      <c r="W198" s="416"/>
      <c r="X198" s="416"/>
      <c r="Y198" s="416"/>
      <c r="Z198" s="416"/>
      <c r="AA198" s="416"/>
      <c r="AB198" s="417"/>
      <c r="AC198" s="416">
        <f>'CARGA DE HORAS LABORADAS'!AC45</f>
        <v>0</v>
      </c>
      <c r="AD198" s="416"/>
      <c r="AE198" s="416"/>
      <c r="AF198" s="416"/>
      <c r="AG198" s="416"/>
      <c r="AH198" s="417"/>
      <c r="AI198" s="80"/>
      <c r="AJ198" s="80"/>
      <c r="AK198" s="80"/>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0"/>
      <c r="BH198" s="89"/>
      <c r="BI198" s="89"/>
      <c r="BJ198" s="89"/>
      <c r="BK198" s="80"/>
      <c r="BL198" s="80"/>
      <c r="BM198" s="80"/>
      <c r="BN198" s="80"/>
      <c r="BO198" s="80"/>
      <c r="BP198" s="80"/>
      <c r="BQ198" s="80"/>
      <c r="BR198" s="80"/>
      <c r="BS198" s="80"/>
      <c r="BT198" s="80"/>
      <c r="BU198" s="80"/>
      <c r="BV198" s="80"/>
      <c r="BW198" s="80"/>
      <c r="BX198" s="80"/>
      <c r="BY198" s="80"/>
      <c r="BZ198" s="80"/>
      <c r="CA198" s="80"/>
    </row>
    <row r="199" spans="2:79" ht="18" customHeight="1" x14ac:dyDescent="0.25">
      <c r="B199" s="90" t="str">
        <f>'PLAN DE CARGOS'!B46:P46</f>
        <v>Profesional Universitario Área Salud (Bacterióloga)</v>
      </c>
      <c r="C199" s="91"/>
      <c r="D199" s="91"/>
      <c r="E199" s="91"/>
      <c r="F199" s="91"/>
      <c r="G199" s="91"/>
      <c r="H199" s="91"/>
      <c r="I199" s="91"/>
      <c r="J199" s="91"/>
      <c r="K199" s="91"/>
      <c r="L199" s="91"/>
      <c r="M199" s="91"/>
      <c r="N199" s="91"/>
      <c r="O199" s="92"/>
      <c r="P199" s="413">
        <f>SUMIF($AK$34:$AK$173,"=Profesional Universitario Área Salud (Bacterióloga)",BC34:BF173)</f>
        <v>67.25</v>
      </c>
      <c r="Q199" s="414"/>
      <c r="R199" s="414"/>
      <c r="S199" s="414"/>
      <c r="T199" s="414"/>
      <c r="U199" s="415"/>
      <c r="V199" s="416">
        <f>'CARGA DE HORAS LABORADAS'!P46</f>
        <v>2112</v>
      </c>
      <c r="W199" s="416"/>
      <c r="X199" s="416"/>
      <c r="Y199" s="416"/>
      <c r="Z199" s="416"/>
      <c r="AA199" s="416"/>
      <c r="AB199" s="417"/>
      <c r="AC199" s="416">
        <f>'CARGA DE HORAS LABORADAS'!AC46</f>
        <v>0</v>
      </c>
      <c r="AD199" s="416"/>
      <c r="AE199" s="416"/>
      <c r="AF199" s="416"/>
      <c r="AG199" s="416"/>
      <c r="AH199" s="417"/>
      <c r="AI199" s="80"/>
      <c r="AJ199" s="80"/>
      <c r="AK199" s="80"/>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0"/>
      <c r="BH199" s="89"/>
      <c r="BI199" s="89"/>
      <c r="BJ199" s="89"/>
      <c r="BK199" s="80"/>
      <c r="BL199" s="80"/>
      <c r="BM199" s="80"/>
      <c r="BN199" s="80"/>
      <c r="BO199" s="80"/>
      <c r="BP199" s="80"/>
      <c r="BQ199" s="80"/>
      <c r="BR199" s="80"/>
      <c r="BS199" s="80"/>
      <c r="BT199" s="80"/>
      <c r="BU199" s="80"/>
      <c r="BV199" s="80"/>
      <c r="BW199" s="80"/>
      <c r="BX199" s="80"/>
      <c r="BY199" s="80"/>
      <c r="BZ199" s="80"/>
      <c r="CA199" s="80"/>
    </row>
    <row r="200" spans="2:79" ht="18" customHeight="1" x14ac:dyDescent="0.25">
      <c r="B200" s="90" t="str">
        <f>'PLAN DE CARGOS'!B47:P47</f>
        <v>Representante ASOUS en la Junta Directiva</v>
      </c>
      <c r="C200" s="91"/>
      <c r="D200" s="91"/>
      <c r="E200" s="91"/>
      <c r="F200" s="91"/>
      <c r="G200" s="91"/>
      <c r="H200" s="91"/>
      <c r="I200" s="91"/>
      <c r="J200" s="91"/>
      <c r="K200" s="91"/>
      <c r="L200" s="91"/>
      <c r="M200" s="91"/>
      <c r="N200" s="91"/>
      <c r="O200" s="92"/>
      <c r="P200" s="413">
        <f>SUMIF($AK$34:$AK$173,"=Representante ASOUS en la Junta Directiva",BC34:BF173)</f>
        <v>0</v>
      </c>
      <c r="Q200" s="414"/>
      <c r="R200" s="414"/>
      <c r="S200" s="414"/>
      <c r="T200" s="414"/>
      <c r="U200" s="415"/>
      <c r="V200" s="416">
        <f>'CARGA DE HORAS LABORADAS'!P47</f>
        <v>30</v>
      </c>
      <c r="W200" s="416"/>
      <c r="X200" s="416"/>
      <c r="Y200" s="416"/>
      <c r="Z200" s="416"/>
      <c r="AA200" s="416"/>
      <c r="AB200" s="417"/>
      <c r="AC200" s="416">
        <f>'CARGA DE HORAS LABORADAS'!AC47</f>
        <v>-4.75</v>
      </c>
      <c r="AD200" s="416"/>
      <c r="AE200" s="416"/>
      <c r="AF200" s="416"/>
      <c r="AG200" s="416"/>
      <c r="AH200" s="417"/>
      <c r="AI200" s="80"/>
      <c r="AJ200" s="80"/>
      <c r="AK200" s="80"/>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0"/>
      <c r="BH200" s="89"/>
      <c r="BI200" s="89"/>
      <c r="BJ200" s="89"/>
      <c r="BK200" s="80"/>
      <c r="BL200" s="80"/>
      <c r="BM200" s="80"/>
      <c r="BN200" s="80"/>
      <c r="BO200" s="80"/>
      <c r="BP200" s="80"/>
      <c r="BQ200" s="80"/>
      <c r="BR200" s="80"/>
      <c r="BS200" s="80"/>
      <c r="BT200" s="80"/>
      <c r="BU200" s="80"/>
      <c r="BV200" s="80"/>
      <c r="BW200" s="80"/>
      <c r="BX200" s="80"/>
      <c r="BY200" s="80"/>
      <c r="BZ200" s="80"/>
      <c r="CA200" s="80"/>
    </row>
    <row r="201" spans="2:79" ht="18" customHeight="1" x14ac:dyDescent="0.25">
      <c r="B201" s="90" t="str">
        <f>'PLAN DE CARGOS'!B48:P48</f>
        <v>Secretaria</v>
      </c>
      <c r="C201" s="91"/>
      <c r="D201" s="91"/>
      <c r="E201" s="91"/>
      <c r="F201" s="91"/>
      <c r="G201" s="91"/>
      <c r="H201" s="91"/>
      <c r="I201" s="91"/>
      <c r="J201" s="91"/>
      <c r="K201" s="91"/>
      <c r="L201" s="91"/>
      <c r="M201" s="91"/>
      <c r="N201" s="91"/>
      <c r="O201" s="92"/>
      <c r="P201" s="413">
        <f>SUMIF($AK$34:$AK$173,"=Secretaria",BC34:BF173)</f>
        <v>67.25</v>
      </c>
      <c r="Q201" s="414"/>
      <c r="R201" s="414"/>
      <c r="S201" s="414"/>
      <c r="T201" s="414"/>
      <c r="U201" s="415"/>
      <c r="V201" s="416">
        <f>'CARGA DE HORAS LABORADAS'!P48</f>
        <v>2112</v>
      </c>
      <c r="W201" s="416"/>
      <c r="X201" s="416"/>
      <c r="Y201" s="416"/>
      <c r="Z201" s="416"/>
      <c r="AA201" s="416"/>
      <c r="AB201" s="417"/>
      <c r="AC201" s="416">
        <f>'CARGA DE HORAS LABORADAS'!AC48</f>
        <v>0</v>
      </c>
      <c r="AD201" s="416"/>
      <c r="AE201" s="416"/>
      <c r="AF201" s="416"/>
      <c r="AG201" s="416"/>
      <c r="AH201" s="417"/>
      <c r="AI201" s="80"/>
      <c r="AJ201" s="80"/>
      <c r="AK201" s="80"/>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0"/>
      <c r="BH201" s="89"/>
      <c r="BI201" s="89"/>
      <c r="BJ201" s="89"/>
      <c r="BK201" s="80"/>
      <c r="BL201" s="80"/>
      <c r="BM201" s="80"/>
      <c r="BN201" s="80"/>
      <c r="BO201" s="80"/>
      <c r="BP201" s="80"/>
      <c r="BQ201" s="80"/>
      <c r="BR201" s="80"/>
      <c r="BS201" s="80"/>
      <c r="BT201" s="80"/>
      <c r="BU201" s="80"/>
      <c r="BV201" s="80"/>
      <c r="BW201" s="80"/>
      <c r="BX201" s="80"/>
      <c r="BY201" s="80"/>
      <c r="BZ201" s="80"/>
      <c r="CA201" s="80"/>
    </row>
    <row r="202" spans="2:79" ht="18" customHeight="1" x14ac:dyDescent="0.25">
      <c r="B202" s="90" t="str">
        <f>'PLAN DE CARGOS'!B49:P49</f>
        <v>Subgerente Administrativa</v>
      </c>
      <c r="C202" s="91"/>
      <c r="D202" s="91"/>
      <c r="E202" s="91"/>
      <c r="F202" s="91"/>
      <c r="G202" s="91"/>
      <c r="H202" s="91"/>
      <c r="I202" s="91"/>
      <c r="J202" s="91"/>
      <c r="K202" s="91"/>
      <c r="L202" s="91"/>
      <c r="M202" s="91"/>
      <c r="N202" s="91"/>
      <c r="O202" s="92"/>
      <c r="P202" s="413">
        <f>SUMIF($AK$34:$AK$173,"=Subgerente Administrativa",BC34:BF173)</f>
        <v>67.25</v>
      </c>
      <c r="Q202" s="414"/>
      <c r="R202" s="414"/>
      <c r="S202" s="414"/>
      <c r="T202" s="414"/>
      <c r="U202" s="415"/>
      <c r="V202" s="416">
        <f>'CARGA DE HORAS LABORADAS'!P49</f>
        <v>2112</v>
      </c>
      <c r="W202" s="416"/>
      <c r="X202" s="416"/>
      <c r="Y202" s="416"/>
      <c r="Z202" s="416"/>
      <c r="AA202" s="416"/>
      <c r="AB202" s="417"/>
      <c r="AC202" s="416">
        <f>'CARGA DE HORAS LABORADAS'!AC49</f>
        <v>-5.0000000001091394E-3</v>
      </c>
      <c r="AD202" s="416"/>
      <c r="AE202" s="416"/>
      <c r="AF202" s="416"/>
      <c r="AG202" s="416"/>
      <c r="AH202" s="417"/>
      <c r="AI202" s="80"/>
      <c r="AJ202" s="80"/>
      <c r="AK202" s="80"/>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0"/>
      <c r="BH202" s="89"/>
      <c r="BI202" s="89"/>
      <c r="BJ202" s="89"/>
      <c r="BK202" s="80"/>
      <c r="BL202" s="80"/>
      <c r="BM202" s="80"/>
      <c r="BN202" s="80"/>
      <c r="BO202" s="80"/>
      <c r="BP202" s="80"/>
      <c r="BQ202" s="80"/>
      <c r="BR202" s="80"/>
      <c r="BS202" s="80"/>
      <c r="BT202" s="80"/>
      <c r="BU202" s="80"/>
      <c r="BV202" s="80"/>
      <c r="BW202" s="80"/>
      <c r="BX202" s="80"/>
      <c r="BY202" s="80"/>
      <c r="BZ202" s="80"/>
      <c r="CA202" s="80"/>
    </row>
    <row r="203" spans="2:79" ht="18" customHeight="1" x14ac:dyDescent="0.25">
      <c r="B203" s="90" t="str">
        <f>'PLAN DE CARGOS'!B50:P50</f>
        <v>Subgerente Atención al Usuario</v>
      </c>
      <c r="C203" s="91"/>
      <c r="D203" s="91"/>
      <c r="E203" s="91"/>
      <c r="F203" s="91"/>
      <c r="G203" s="91"/>
      <c r="H203" s="91"/>
      <c r="I203" s="91"/>
      <c r="J203" s="91"/>
      <c r="K203" s="91"/>
      <c r="L203" s="91"/>
      <c r="M203" s="91"/>
      <c r="N203" s="91"/>
      <c r="O203" s="92"/>
      <c r="P203" s="413">
        <f>SUMIF($AK$34:$AK$173,"=Subgerente Atención al Usuario",BC34:BF173)</f>
        <v>67.25</v>
      </c>
      <c r="Q203" s="414"/>
      <c r="R203" s="414"/>
      <c r="S203" s="414"/>
      <c r="T203" s="414"/>
      <c r="U203" s="415"/>
      <c r="V203" s="416">
        <f>'CARGA DE HORAS LABORADAS'!P50</f>
        <v>2112</v>
      </c>
      <c r="W203" s="416"/>
      <c r="X203" s="416"/>
      <c r="Y203" s="416"/>
      <c r="Z203" s="416"/>
      <c r="AA203" s="416"/>
      <c r="AB203" s="417"/>
      <c r="AC203" s="416">
        <f>'CARGA DE HORAS LABORADAS'!AC50</f>
        <v>-5.0000000001091394E-3</v>
      </c>
      <c r="AD203" s="416"/>
      <c r="AE203" s="416"/>
      <c r="AF203" s="416"/>
      <c r="AG203" s="416"/>
      <c r="AH203" s="417"/>
      <c r="AI203" s="80"/>
      <c r="AJ203" s="80"/>
      <c r="AK203" s="80"/>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0"/>
      <c r="BH203" s="89"/>
      <c r="BI203" s="89"/>
      <c r="BJ203" s="89"/>
      <c r="BK203" s="80"/>
      <c r="BL203" s="80"/>
      <c r="BM203" s="80"/>
      <c r="BN203" s="80"/>
      <c r="BO203" s="80"/>
      <c r="BP203" s="80"/>
      <c r="BQ203" s="80"/>
      <c r="BR203" s="80"/>
      <c r="BS203" s="80"/>
      <c r="BT203" s="80"/>
      <c r="BU203" s="80"/>
      <c r="BV203" s="80"/>
      <c r="BW203" s="80"/>
      <c r="BX203" s="80"/>
      <c r="BY203" s="80"/>
      <c r="BZ203" s="80"/>
      <c r="CA203" s="80"/>
    </row>
    <row r="204" spans="2:79" ht="18" customHeight="1" x14ac:dyDescent="0.25">
      <c r="B204" s="90" t="str">
        <f>'PLAN DE CARGOS'!B51:P51</f>
        <v>Técnico Área Salud (Farmacia)</v>
      </c>
      <c r="C204" s="91"/>
      <c r="D204" s="91"/>
      <c r="E204" s="91"/>
      <c r="F204" s="91"/>
      <c r="G204" s="91"/>
      <c r="H204" s="91"/>
      <c r="I204" s="91"/>
      <c r="J204" s="91"/>
      <c r="K204" s="91"/>
      <c r="L204" s="91"/>
      <c r="M204" s="91"/>
      <c r="N204" s="91"/>
      <c r="O204" s="92"/>
      <c r="P204" s="413">
        <f>SUMIF($AK$34:$AK$173,"=Técnico Área Salud (Farmacia)",BC34:BF173)</f>
        <v>67.25</v>
      </c>
      <c r="Q204" s="414"/>
      <c r="R204" s="414"/>
      <c r="S204" s="414"/>
      <c r="T204" s="414"/>
      <c r="U204" s="415"/>
      <c r="V204" s="416">
        <f>'CARGA DE HORAS LABORADAS'!P51</f>
        <v>2112</v>
      </c>
      <c r="W204" s="416"/>
      <c r="X204" s="416"/>
      <c r="Y204" s="416"/>
      <c r="Z204" s="416"/>
      <c r="AA204" s="416"/>
      <c r="AB204" s="417"/>
      <c r="AC204" s="416">
        <f>'CARGA DE HORAS LABORADAS'!AC51</f>
        <v>-5.0000000001091394E-3</v>
      </c>
      <c r="AD204" s="416"/>
      <c r="AE204" s="416"/>
      <c r="AF204" s="416"/>
      <c r="AG204" s="416"/>
      <c r="AH204" s="417"/>
      <c r="AI204" s="80"/>
      <c r="AJ204" s="80"/>
      <c r="AK204" s="80"/>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0"/>
      <c r="BH204" s="89"/>
      <c r="BI204" s="89"/>
      <c r="BJ204" s="89"/>
      <c r="BK204" s="80"/>
      <c r="BL204" s="80"/>
      <c r="BM204" s="80"/>
      <c r="BN204" s="80"/>
      <c r="BO204" s="80"/>
      <c r="BP204" s="80"/>
      <c r="BQ204" s="80"/>
      <c r="BR204" s="80"/>
      <c r="BS204" s="80"/>
      <c r="BT204" s="80"/>
      <c r="BU204" s="80"/>
      <c r="BV204" s="80"/>
      <c r="BW204" s="80"/>
      <c r="BX204" s="80"/>
      <c r="BY204" s="80"/>
      <c r="BZ204" s="80"/>
      <c r="CA204" s="80"/>
    </row>
    <row r="205" spans="2:79" ht="18" customHeight="1" x14ac:dyDescent="0.25">
      <c r="B205" s="90" t="str">
        <f>'PLAN DE CARGOS'!B52:P52</f>
        <v>Técnico Área Salud (Rayos X)</v>
      </c>
      <c r="C205" s="91"/>
      <c r="D205" s="91"/>
      <c r="E205" s="91"/>
      <c r="F205" s="91"/>
      <c r="G205" s="91"/>
      <c r="H205" s="91"/>
      <c r="I205" s="91"/>
      <c r="J205" s="91"/>
      <c r="K205" s="91"/>
      <c r="L205" s="91"/>
      <c r="M205" s="91"/>
      <c r="N205" s="91"/>
      <c r="O205" s="92"/>
      <c r="P205" s="413">
        <f>SUMIF($AK$34:$AK$173,"=Técnico Área Salud (Rayos X)",BC34:BF173)</f>
        <v>0</v>
      </c>
      <c r="Q205" s="414"/>
      <c r="R205" s="414"/>
      <c r="S205" s="414"/>
      <c r="T205" s="414"/>
      <c r="U205" s="415"/>
      <c r="V205" s="416">
        <f>'CARGA DE HORAS LABORADAS'!P52</f>
        <v>2112</v>
      </c>
      <c r="W205" s="416"/>
      <c r="X205" s="416"/>
      <c r="Y205" s="416"/>
      <c r="Z205" s="416"/>
      <c r="AA205" s="416"/>
      <c r="AB205" s="417"/>
      <c r="AC205" s="416">
        <f>'CARGA DE HORAS LABORADAS'!AC52</f>
        <v>0</v>
      </c>
      <c r="AD205" s="416"/>
      <c r="AE205" s="416"/>
      <c r="AF205" s="416"/>
      <c r="AG205" s="416"/>
      <c r="AH205" s="417"/>
      <c r="AI205" s="80"/>
      <c r="AJ205" s="80"/>
      <c r="AK205" s="80"/>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0"/>
      <c r="BH205" s="89"/>
      <c r="BI205" s="89"/>
      <c r="BJ205" s="89"/>
      <c r="BK205" s="80"/>
      <c r="BL205" s="80"/>
      <c r="BM205" s="80"/>
      <c r="BN205" s="80"/>
      <c r="BO205" s="80"/>
      <c r="BP205" s="80"/>
      <c r="BQ205" s="80"/>
      <c r="BR205" s="80"/>
      <c r="BS205" s="80"/>
      <c r="BT205" s="80"/>
      <c r="BU205" s="80"/>
      <c r="BV205" s="80"/>
      <c r="BW205" s="80"/>
      <c r="BX205" s="80"/>
      <c r="BY205" s="80"/>
      <c r="BZ205" s="80"/>
      <c r="CA205" s="80"/>
    </row>
    <row r="206" spans="2:79" ht="18" customHeight="1" thickBot="1" x14ac:dyDescent="0.3">
      <c r="B206" s="93" t="str">
        <f>'PLAN DE CARGOS'!B53:P53</f>
        <v>Técnico Área Salud (Vacunador)</v>
      </c>
      <c r="C206" s="94"/>
      <c r="D206" s="94"/>
      <c r="E206" s="94"/>
      <c r="F206" s="94"/>
      <c r="G206" s="94"/>
      <c r="H206" s="94"/>
      <c r="I206" s="94"/>
      <c r="J206" s="94"/>
      <c r="K206" s="94"/>
      <c r="L206" s="94"/>
      <c r="M206" s="94"/>
      <c r="N206" s="94"/>
      <c r="O206" s="95"/>
      <c r="P206" s="426">
        <f>SUMIF($AK$34:$AK$173,"=Técnico Área salud (Vacunador)",BC34:BF173)</f>
        <v>0</v>
      </c>
      <c r="Q206" s="427"/>
      <c r="R206" s="427"/>
      <c r="S206" s="427"/>
      <c r="T206" s="427"/>
      <c r="U206" s="428"/>
      <c r="V206" s="429">
        <f>'CARGA DE HORAS LABORADAS'!P53</f>
        <v>2112</v>
      </c>
      <c r="W206" s="429"/>
      <c r="X206" s="429"/>
      <c r="Y206" s="429"/>
      <c r="Z206" s="429"/>
      <c r="AA206" s="429"/>
      <c r="AB206" s="430"/>
      <c r="AC206" s="429">
        <f>'CARGA DE HORAS LABORADAS'!AC53</f>
        <v>0</v>
      </c>
      <c r="AD206" s="429"/>
      <c r="AE206" s="429"/>
      <c r="AF206" s="429"/>
      <c r="AG206" s="429"/>
      <c r="AH206" s="430"/>
      <c r="AI206" s="80"/>
      <c r="AJ206" s="80"/>
      <c r="AK206" s="80"/>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0"/>
      <c r="BH206" s="89"/>
      <c r="BI206" s="89"/>
      <c r="BJ206" s="89"/>
      <c r="BK206" s="80"/>
      <c r="BL206" s="80"/>
      <c r="BM206" s="80"/>
      <c r="BN206" s="80"/>
      <c r="BO206" s="80"/>
      <c r="BP206" s="80"/>
      <c r="BQ206" s="80"/>
      <c r="BR206" s="80"/>
      <c r="BS206" s="80"/>
      <c r="BT206" s="80"/>
      <c r="BU206" s="80"/>
      <c r="BV206" s="80"/>
      <c r="BW206" s="80"/>
      <c r="BX206" s="80"/>
      <c r="BY206" s="80"/>
      <c r="BZ206" s="80"/>
      <c r="CA206" s="80"/>
    </row>
    <row r="207" spans="2:79" ht="18" customHeight="1" x14ac:dyDescent="0.25">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1"/>
      <c r="BH207" s="81"/>
      <c r="BI207" s="81"/>
      <c r="BJ207" s="81"/>
      <c r="BK207" s="80"/>
      <c r="BL207" s="80"/>
      <c r="BM207" s="80"/>
      <c r="BN207" s="80"/>
      <c r="BO207" s="80"/>
      <c r="BP207" s="80"/>
      <c r="BQ207" s="80"/>
      <c r="BR207" s="80"/>
      <c r="BS207" s="80"/>
      <c r="BT207" s="80"/>
      <c r="BU207" s="80"/>
      <c r="BV207" s="80"/>
      <c r="BW207" s="80"/>
      <c r="BX207" s="80"/>
      <c r="BY207" s="80"/>
      <c r="BZ207" s="80"/>
      <c r="CA207" s="80"/>
    </row>
    <row r="208" spans="2:79" ht="18" customHeight="1" x14ac:dyDescent="0.25">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1"/>
      <c r="BH208" s="81"/>
      <c r="BI208" s="81"/>
      <c r="BJ208" s="81"/>
      <c r="BK208" s="80"/>
      <c r="BL208" s="80"/>
      <c r="BM208" s="80"/>
      <c r="BN208" s="80"/>
      <c r="BO208" s="80"/>
      <c r="BP208" s="80"/>
      <c r="BQ208" s="80"/>
      <c r="BR208" s="80"/>
      <c r="BS208" s="80"/>
      <c r="BT208" s="80"/>
      <c r="BU208" s="80"/>
      <c r="BV208" s="80"/>
      <c r="BW208" s="80"/>
      <c r="BX208" s="80"/>
      <c r="BY208" s="80"/>
      <c r="BZ208" s="80"/>
      <c r="CA208" s="80"/>
    </row>
    <row r="209" spans="35:79" ht="18" customHeight="1" x14ac:dyDescent="0.25">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1"/>
      <c r="BH209" s="81"/>
      <c r="BI209" s="81"/>
      <c r="BJ209" s="81"/>
      <c r="BK209" s="80"/>
      <c r="BL209" s="80"/>
      <c r="BM209" s="80"/>
      <c r="BN209" s="80"/>
      <c r="BO209" s="80"/>
      <c r="BP209" s="80"/>
      <c r="BQ209" s="80"/>
      <c r="BR209" s="80"/>
      <c r="BS209" s="80"/>
      <c r="BT209" s="80"/>
      <c r="BU209" s="80"/>
      <c r="BV209" s="80"/>
      <c r="BW209" s="80"/>
      <c r="BX209" s="80"/>
      <c r="BY209" s="80"/>
      <c r="BZ209" s="80"/>
      <c r="CA209" s="80"/>
    </row>
    <row r="210" spans="35:79" ht="18" customHeight="1" x14ac:dyDescent="0.25">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1"/>
      <c r="BH210" s="81"/>
      <c r="BI210" s="81"/>
      <c r="BJ210" s="81"/>
      <c r="BK210" s="80"/>
      <c r="BL210" s="80"/>
      <c r="BM210" s="80"/>
      <c r="BN210" s="80"/>
      <c r="BO210" s="80"/>
      <c r="BP210" s="80"/>
      <c r="BQ210" s="80"/>
      <c r="BR210" s="80"/>
      <c r="BS210" s="80"/>
      <c r="BT210" s="80"/>
      <c r="BU210" s="80"/>
      <c r="BV210" s="80"/>
      <c r="BW210" s="80"/>
      <c r="BX210" s="80"/>
      <c r="BY210" s="80"/>
      <c r="BZ210" s="80"/>
      <c r="CA210" s="80"/>
    </row>
    <row r="211" spans="35:79" ht="18" customHeight="1" x14ac:dyDescent="0.25">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1"/>
      <c r="BH211" s="81"/>
      <c r="BI211" s="81"/>
      <c r="BJ211" s="81"/>
      <c r="BK211" s="80"/>
      <c r="BL211" s="80"/>
      <c r="BM211" s="80"/>
      <c r="BN211" s="80"/>
      <c r="BO211" s="80"/>
      <c r="BP211" s="80"/>
      <c r="BQ211" s="80"/>
      <c r="BR211" s="80"/>
      <c r="BS211" s="80"/>
      <c r="BT211" s="80"/>
      <c r="BU211" s="80"/>
      <c r="BV211" s="80"/>
      <c r="BW211" s="80"/>
      <c r="BX211" s="80"/>
      <c r="BY211" s="80"/>
      <c r="BZ211" s="80"/>
      <c r="CA211" s="80"/>
    </row>
    <row r="212" spans="35:79" ht="18" customHeight="1" x14ac:dyDescent="0.25">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1"/>
      <c r="BH212" s="81"/>
      <c r="BI212" s="81"/>
      <c r="BJ212" s="81"/>
      <c r="BK212" s="80"/>
      <c r="BL212" s="80"/>
      <c r="BM212" s="80"/>
      <c r="BN212" s="80"/>
      <c r="BO212" s="80"/>
      <c r="BP212" s="80"/>
      <c r="BQ212" s="80"/>
      <c r="BR212" s="80"/>
      <c r="BS212" s="80"/>
      <c r="BT212" s="80"/>
      <c r="BU212" s="80"/>
      <c r="BV212" s="80"/>
      <c r="BW212" s="80"/>
      <c r="BX212" s="80"/>
      <c r="BY212" s="80"/>
      <c r="BZ212" s="80"/>
      <c r="CA212" s="80"/>
    </row>
    <row r="213" spans="35:79" ht="18" customHeight="1" x14ac:dyDescent="0.25">
      <c r="AI213" s="80"/>
      <c r="AJ213" s="80"/>
      <c r="AK213" s="80"/>
      <c r="AL213" s="80"/>
      <c r="AM213" s="80"/>
      <c r="AN213" s="80"/>
      <c r="AO213" s="80"/>
      <c r="AP213" s="80"/>
      <c r="AQ213" s="80"/>
      <c r="AR213" s="80"/>
      <c r="AS213" s="80"/>
      <c r="AT213" s="80"/>
      <c r="AU213" s="80"/>
      <c r="AV213" s="80"/>
      <c r="AW213" s="80"/>
      <c r="AX213" s="80"/>
      <c r="AY213" s="80"/>
      <c r="AZ213" s="80"/>
      <c r="BA213" s="80"/>
      <c r="BB213" s="80"/>
      <c r="BC213" s="80"/>
      <c r="BD213" s="80"/>
      <c r="BE213" s="80"/>
      <c r="BF213" s="80"/>
      <c r="BG213" s="81"/>
      <c r="BH213" s="81"/>
      <c r="BI213" s="81"/>
      <c r="BJ213" s="81"/>
      <c r="BK213" s="80"/>
      <c r="BL213" s="80"/>
      <c r="BM213" s="80"/>
      <c r="BN213" s="80"/>
      <c r="BO213" s="80"/>
      <c r="BP213" s="80"/>
      <c r="BQ213" s="80"/>
      <c r="BR213" s="80"/>
      <c r="BS213" s="80"/>
      <c r="BT213" s="80"/>
      <c r="BU213" s="80"/>
      <c r="BV213" s="80"/>
      <c r="BW213" s="80"/>
      <c r="BX213" s="80"/>
      <c r="BY213" s="80"/>
      <c r="BZ213" s="80"/>
      <c r="CA213" s="80"/>
    </row>
    <row r="214" spans="35:79" ht="18" customHeight="1" x14ac:dyDescent="0.25">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1"/>
      <c r="BH214" s="81"/>
      <c r="BI214" s="81"/>
      <c r="BJ214" s="81"/>
      <c r="BK214" s="80"/>
      <c r="BL214" s="80"/>
      <c r="BM214" s="80"/>
      <c r="BN214" s="80"/>
      <c r="BO214" s="80"/>
      <c r="BP214" s="80"/>
      <c r="BQ214" s="80"/>
      <c r="BR214" s="80"/>
      <c r="BS214" s="80"/>
      <c r="BT214" s="80"/>
      <c r="BU214" s="80"/>
      <c r="BV214" s="80"/>
      <c r="BW214" s="80"/>
      <c r="BX214" s="80"/>
      <c r="BY214" s="80"/>
      <c r="BZ214" s="80"/>
      <c r="CA214" s="80"/>
    </row>
    <row r="215" spans="35:79" ht="18" customHeight="1" x14ac:dyDescent="0.25">
      <c r="AI215" s="80"/>
      <c r="AJ215" s="80"/>
      <c r="AK215" s="80"/>
      <c r="AL215" s="80"/>
      <c r="AM215" s="80"/>
      <c r="AN215" s="80"/>
      <c r="AO215" s="80"/>
      <c r="AP215" s="80"/>
      <c r="AQ215" s="80"/>
      <c r="AR215" s="80"/>
      <c r="AS215" s="80"/>
      <c r="AT215" s="80"/>
      <c r="AU215" s="80"/>
      <c r="AV215" s="80"/>
      <c r="AW215" s="80"/>
      <c r="AX215" s="80"/>
      <c r="AY215" s="80"/>
      <c r="AZ215" s="80"/>
      <c r="BA215" s="80"/>
      <c r="BB215" s="80"/>
      <c r="BC215" s="80"/>
      <c r="BD215" s="80"/>
      <c r="BE215" s="80"/>
      <c r="BF215" s="80"/>
      <c r="BG215" s="81"/>
      <c r="BH215" s="81"/>
      <c r="BI215" s="81"/>
      <c r="BJ215" s="81"/>
      <c r="BK215" s="80"/>
      <c r="BL215" s="80"/>
      <c r="BM215" s="80"/>
      <c r="BN215" s="80"/>
      <c r="BO215" s="80"/>
      <c r="BP215" s="80"/>
      <c r="BQ215" s="80"/>
      <c r="BR215" s="80"/>
      <c r="BS215" s="80"/>
      <c r="BT215" s="80"/>
      <c r="BU215" s="80"/>
      <c r="BV215" s="80"/>
      <c r="BW215" s="80"/>
      <c r="BX215" s="80"/>
      <c r="BY215" s="80"/>
      <c r="BZ215" s="80"/>
      <c r="CA215" s="80"/>
    </row>
    <row r="216" spans="35:79" ht="18" customHeight="1" x14ac:dyDescent="0.25">
      <c r="AI216" s="80"/>
      <c r="AJ216" s="80"/>
      <c r="AK216" s="80"/>
      <c r="AL216" s="80"/>
      <c r="AM216" s="80"/>
      <c r="AN216" s="80"/>
      <c r="AO216" s="80"/>
      <c r="AP216" s="80"/>
      <c r="AQ216" s="80"/>
      <c r="AR216" s="80"/>
      <c r="AS216" s="80"/>
      <c r="AT216" s="80"/>
      <c r="AU216" s="80"/>
      <c r="AV216" s="80"/>
      <c r="AW216" s="80"/>
      <c r="AX216" s="80"/>
      <c r="AY216" s="80"/>
      <c r="AZ216" s="80"/>
      <c r="BA216" s="80"/>
      <c r="BB216" s="80"/>
      <c r="BC216" s="80"/>
      <c r="BD216" s="80"/>
      <c r="BE216" s="80"/>
      <c r="BF216" s="80"/>
      <c r="BG216" s="81"/>
      <c r="BH216" s="81"/>
      <c r="BI216" s="81"/>
      <c r="BJ216" s="81"/>
      <c r="BK216" s="80"/>
      <c r="BL216" s="80"/>
      <c r="BM216" s="80"/>
      <c r="BN216" s="80"/>
      <c r="BO216" s="80"/>
      <c r="BP216" s="80"/>
      <c r="BQ216" s="80"/>
      <c r="BR216" s="80"/>
      <c r="BS216" s="80"/>
      <c r="BT216" s="80"/>
      <c r="BU216" s="80"/>
      <c r="BV216" s="80"/>
      <c r="BW216" s="80"/>
      <c r="BX216" s="80"/>
      <c r="BY216" s="80"/>
      <c r="BZ216" s="80"/>
      <c r="CA216" s="80"/>
    </row>
    <row r="217" spans="35:79" ht="18" customHeight="1" x14ac:dyDescent="0.25">
      <c r="AI217" s="80"/>
      <c r="AJ217" s="80"/>
      <c r="AK217" s="80"/>
      <c r="AL217" s="80"/>
      <c r="AM217" s="80"/>
      <c r="AN217" s="80"/>
      <c r="AO217" s="80"/>
      <c r="AP217" s="80"/>
      <c r="AQ217" s="80"/>
      <c r="AR217" s="80"/>
      <c r="AS217" s="80"/>
      <c r="AT217" s="80"/>
      <c r="AU217" s="80"/>
      <c r="AV217" s="80"/>
      <c r="AW217" s="80"/>
      <c r="AX217" s="80"/>
      <c r="AY217" s="80"/>
      <c r="AZ217" s="80"/>
      <c r="BA217" s="80"/>
      <c r="BB217" s="80"/>
      <c r="BC217" s="80"/>
      <c r="BD217" s="80"/>
      <c r="BE217" s="80"/>
      <c r="BF217" s="80"/>
      <c r="BG217" s="81"/>
      <c r="BH217" s="81"/>
      <c r="BI217" s="81"/>
      <c r="BJ217" s="81"/>
      <c r="BK217" s="80"/>
      <c r="BL217" s="80"/>
      <c r="BM217" s="80"/>
      <c r="BN217" s="80"/>
      <c r="BO217" s="80"/>
      <c r="BP217" s="80"/>
      <c r="BQ217" s="80"/>
      <c r="BR217" s="80"/>
      <c r="BS217" s="80"/>
      <c r="BT217" s="80"/>
      <c r="BU217" s="80"/>
      <c r="BV217" s="80"/>
      <c r="BW217" s="80"/>
      <c r="BX217" s="80"/>
      <c r="BY217" s="80"/>
      <c r="BZ217" s="80"/>
      <c r="CA217" s="80"/>
    </row>
    <row r="218" spans="35:79" ht="18" customHeight="1" x14ac:dyDescent="0.25">
      <c r="AI218" s="80"/>
      <c r="AJ218" s="80"/>
      <c r="AK218" s="80"/>
      <c r="AL218" s="80"/>
      <c r="AM218" s="80"/>
      <c r="AN218" s="80"/>
      <c r="AO218" s="80"/>
      <c r="AP218" s="80"/>
      <c r="AQ218" s="80"/>
      <c r="AR218" s="80"/>
      <c r="AS218" s="80"/>
      <c r="AT218" s="80"/>
      <c r="AU218" s="80"/>
      <c r="AV218" s="80"/>
      <c r="AW218" s="80"/>
      <c r="AX218" s="80"/>
      <c r="AY218" s="80"/>
      <c r="AZ218" s="80"/>
      <c r="BA218" s="80"/>
      <c r="BB218" s="80"/>
      <c r="BC218" s="80"/>
      <c r="BD218" s="80"/>
      <c r="BE218" s="80"/>
      <c r="BF218" s="80"/>
      <c r="BG218" s="81"/>
      <c r="BH218" s="81"/>
      <c r="BI218" s="81"/>
      <c r="BJ218" s="81"/>
      <c r="BK218" s="80"/>
      <c r="BL218" s="80"/>
      <c r="BM218" s="80"/>
      <c r="BN218" s="80"/>
      <c r="BO218" s="80"/>
      <c r="BP218" s="80"/>
      <c r="BQ218" s="80"/>
      <c r="BR218" s="80"/>
      <c r="BS218" s="80"/>
      <c r="BT218" s="80"/>
      <c r="BU218" s="80"/>
      <c r="BV218" s="80"/>
      <c r="BW218" s="80"/>
      <c r="BX218" s="80"/>
      <c r="BY218" s="80"/>
      <c r="BZ218" s="80"/>
      <c r="CA218" s="80"/>
    </row>
    <row r="219" spans="35:79" ht="18" customHeight="1" x14ac:dyDescent="0.25">
      <c r="AI219" s="80"/>
      <c r="AJ219" s="80"/>
      <c r="AK219" s="80"/>
      <c r="AL219" s="80"/>
      <c r="AM219" s="80"/>
      <c r="AN219" s="80"/>
      <c r="AO219" s="80"/>
      <c r="AP219" s="80"/>
      <c r="AQ219" s="80"/>
      <c r="AR219" s="80"/>
      <c r="AS219" s="80"/>
      <c r="AT219" s="80"/>
      <c r="AU219" s="80"/>
      <c r="AV219" s="80"/>
      <c r="AW219" s="80"/>
      <c r="AX219" s="80"/>
      <c r="AY219" s="80"/>
      <c r="AZ219" s="80"/>
      <c r="BA219" s="80"/>
      <c r="BB219" s="80"/>
      <c r="BC219" s="80"/>
      <c r="BD219" s="80"/>
      <c r="BE219" s="80"/>
      <c r="BF219" s="80"/>
      <c r="BG219" s="81"/>
      <c r="BH219" s="81"/>
      <c r="BI219" s="81"/>
      <c r="BJ219" s="81"/>
      <c r="BK219" s="80"/>
      <c r="BL219" s="80"/>
      <c r="BM219" s="80"/>
      <c r="BN219" s="80"/>
      <c r="BO219" s="80"/>
      <c r="BP219" s="80"/>
      <c r="BQ219" s="80"/>
      <c r="BR219" s="80"/>
      <c r="BS219" s="80"/>
      <c r="BT219" s="80"/>
      <c r="BU219" s="80"/>
      <c r="BV219" s="80"/>
      <c r="BW219" s="80"/>
      <c r="BX219" s="80"/>
      <c r="BY219" s="80"/>
      <c r="BZ219" s="80"/>
      <c r="CA219" s="80"/>
    </row>
    <row r="220" spans="35:79" ht="18" customHeight="1" x14ac:dyDescent="0.25">
      <c r="AI220" s="80"/>
      <c r="AJ220" s="80"/>
      <c r="AK220" s="80"/>
      <c r="AL220" s="80"/>
      <c r="AM220" s="80"/>
      <c r="AN220" s="80"/>
      <c r="AO220" s="80"/>
      <c r="AP220" s="80"/>
      <c r="AQ220" s="80"/>
      <c r="AR220" s="80"/>
      <c r="AS220" s="80"/>
      <c r="AT220" s="80"/>
      <c r="AU220" s="80"/>
      <c r="AV220" s="80"/>
      <c r="AW220" s="80"/>
      <c r="AX220" s="80"/>
      <c r="AY220" s="80"/>
      <c r="AZ220" s="80"/>
      <c r="BA220" s="80"/>
      <c r="BB220" s="80"/>
      <c r="BC220" s="80"/>
      <c r="BD220" s="80"/>
      <c r="BE220" s="80"/>
      <c r="BF220" s="80"/>
      <c r="BG220" s="81"/>
      <c r="BH220" s="81"/>
      <c r="BI220" s="81"/>
      <c r="BJ220" s="81"/>
      <c r="BK220" s="80"/>
      <c r="BL220" s="80"/>
      <c r="BM220" s="80"/>
      <c r="BN220" s="80"/>
      <c r="BO220" s="80"/>
      <c r="BP220" s="80"/>
      <c r="BQ220" s="80"/>
      <c r="BR220" s="80"/>
      <c r="BS220" s="80"/>
      <c r="BT220" s="80"/>
      <c r="BU220" s="80"/>
      <c r="BV220" s="80"/>
      <c r="BW220" s="80"/>
      <c r="BX220" s="80"/>
      <c r="BY220" s="80"/>
      <c r="BZ220" s="80"/>
      <c r="CA220" s="80"/>
    </row>
  </sheetData>
  <mergeCells count="817">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 ref="BG34:BJ34"/>
    <mergeCell ref="BK34:BP34"/>
    <mergeCell ref="BQ34:BW44"/>
    <mergeCell ref="B34:Y44"/>
    <mergeCell ref="Z34:AD44"/>
    <mergeCell ref="AE34:AJ44"/>
    <mergeCell ref="Z31:AD33"/>
    <mergeCell ref="AE31:AJ33"/>
    <mergeCell ref="C27:N27"/>
    <mergeCell ref="O27:R27"/>
    <mergeCell ref="C28:N28"/>
    <mergeCell ref="O28:Q28"/>
    <mergeCell ref="C29:N29"/>
    <mergeCell ref="B31:Y33"/>
    <mergeCell ref="C25:N25"/>
    <mergeCell ref="O25:Q25"/>
    <mergeCell ref="AK25:AR25"/>
    <mergeCell ref="AT25:BB25"/>
    <mergeCell ref="BX34:CC44"/>
    <mergeCell ref="CD34:CI44"/>
    <mergeCell ref="AK35:AX35"/>
    <mergeCell ref="AY35:BB35"/>
    <mergeCell ref="BC35:BF35"/>
    <mergeCell ref="BG35:BJ35"/>
    <mergeCell ref="BK35:BP35"/>
    <mergeCell ref="BK31:BP33"/>
    <mergeCell ref="BQ31:BW33"/>
    <mergeCell ref="BX31:CC33"/>
    <mergeCell ref="CD31:CI33"/>
    <mergeCell ref="AK34:AX34"/>
    <mergeCell ref="AY34:BB34"/>
    <mergeCell ref="BC34:BF34"/>
    <mergeCell ref="AK31:AX33"/>
    <mergeCell ref="AY31:BB33"/>
    <mergeCell ref="BC31:BF33"/>
    <mergeCell ref="BG31:BJ33"/>
    <mergeCell ref="BC38:BF38"/>
    <mergeCell ref="BG38:BJ38"/>
    <mergeCell ref="BK38:BP38"/>
    <mergeCell ref="AK39:AX39"/>
    <mergeCell ref="AY39:BB39"/>
    <mergeCell ref="BC39:BF39"/>
    <mergeCell ref="C26:N26"/>
    <mergeCell ref="O26:AI26"/>
    <mergeCell ref="AK42:AX42"/>
    <mergeCell ref="AY42:BB42"/>
    <mergeCell ref="BC42:BF42"/>
    <mergeCell ref="BG42:BJ42"/>
    <mergeCell ref="BK42:BP42"/>
    <mergeCell ref="AK43:AX43"/>
    <mergeCell ref="AY43:BB43"/>
    <mergeCell ref="BC43:BF43"/>
    <mergeCell ref="BG43:BJ43"/>
    <mergeCell ref="BK43:BP43"/>
    <mergeCell ref="AK40:AX40"/>
    <mergeCell ref="AY40:BB40"/>
    <mergeCell ref="BC40:BF40"/>
    <mergeCell ref="BG40:BJ40"/>
    <mergeCell ref="BK40:BP40"/>
    <mergeCell ref="AK41:AX41"/>
    <mergeCell ref="AY41:BB41"/>
    <mergeCell ref="BC41:BF41"/>
    <mergeCell ref="BG41:BJ41"/>
    <mergeCell ref="BK41:BP41"/>
    <mergeCell ref="AK38:AX38"/>
    <mergeCell ref="AY38:BB38"/>
    <mergeCell ref="BG39:BJ39"/>
    <mergeCell ref="BK39:BP39"/>
    <mergeCell ref="AK36:AX36"/>
    <mergeCell ref="AY36:BB36"/>
    <mergeCell ref="BC36:BF36"/>
    <mergeCell ref="BG36:BJ36"/>
    <mergeCell ref="BK36:BP36"/>
    <mergeCell ref="AK37:AX37"/>
    <mergeCell ref="AY37:BB37"/>
    <mergeCell ref="BC37:BF37"/>
    <mergeCell ref="BG37:BJ37"/>
    <mergeCell ref="BK37:BP37"/>
    <mergeCell ref="AK44:AX44"/>
    <mergeCell ref="AY44:BB44"/>
    <mergeCell ref="BC44:BF44"/>
    <mergeCell ref="BG44:BJ44"/>
    <mergeCell ref="BK44:BP44"/>
    <mergeCell ref="BC47:BF49"/>
    <mergeCell ref="BG47:BJ49"/>
    <mergeCell ref="BK47:BP49"/>
    <mergeCell ref="BQ47:BW49"/>
    <mergeCell ref="BX47:CC49"/>
    <mergeCell ref="CD47:CI49"/>
    <mergeCell ref="B45:AJ45"/>
    <mergeCell ref="AK45:BJ45"/>
    <mergeCell ref="BK45:BP45"/>
    <mergeCell ref="BQ45:CC45"/>
    <mergeCell ref="CD45:CI45"/>
    <mergeCell ref="B47:Y49"/>
    <mergeCell ref="Z47:AD49"/>
    <mergeCell ref="AE47:AJ49"/>
    <mergeCell ref="AK47:AX49"/>
    <mergeCell ref="AY47:BB49"/>
    <mergeCell ref="AY54:BB54"/>
    <mergeCell ref="BC54:BF54"/>
    <mergeCell ref="BG54:BJ54"/>
    <mergeCell ref="BK54:BP54"/>
    <mergeCell ref="AK55:AX55"/>
    <mergeCell ref="AY55:BB55"/>
    <mergeCell ref="BC55:BF55"/>
    <mergeCell ref="BG55:BJ55"/>
    <mergeCell ref="BK55:BP55"/>
    <mergeCell ref="BG52:BJ52"/>
    <mergeCell ref="BK52:BP52"/>
    <mergeCell ref="AK53:AX53"/>
    <mergeCell ref="AY53:BB53"/>
    <mergeCell ref="BC53:BF53"/>
    <mergeCell ref="BG53:BJ53"/>
    <mergeCell ref="BK53:BP53"/>
    <mergeCell ref="BG50:BJ50"/>
    <mergeCell ref="BK50:BP50"/>
    <mergeCell ref="BQ50:BW60"/>
    <mergeCell ref="BX50:CC60"/>
    <mergeCell ref="CD50:CI60"/>
    <mergeCell ref="AK51:AX51"/>
    <mergeCell ref="AY51:BB51"/>
    <mergeCell ref="BC51:BF51"/>
    <mergeCell ref="BG51:BJ51"/>
    <mergeCell ref="BK51:BP51"/>
    <mergeCell ref="B50:Y60"/>
    <mergeCell ref="Z50:AD60"/>
    <mergeCell ref="AE50:AJ60"/>
    <mergeCell ref="AK50:AX50"/>
    <mergeCell ref="AY50:BB50"/>
    <mergeCell ref="BC50:BF50"/>
    <mergeCell ref="AK52:AX52"/>
    <mergeCell ref="AY52:BB52"/>
    <mergeCell ref="BC52:BF52"/>
    <mergeCell ref="AK54:AX54"/>
    <mergeCell ref="AK60:AX60"/>
    <mergeCell ref="AY60:BB60"/>
    <mergeCell ref="BC60:BF60"/>
    <mergeCell ref="BG60:BJ60"/>
    <mergeCell ref="BK60:BP60"/>
    <mergeCell ref="AK58:AX58"/>
    <mergeCell ref="AY58:BB58"/>
    <mergeCell ref="BC58:BF58"/>
    <mergeCell ref="BG58:BJ58"/>
    <mergeCell ref="BK58:BP58"/>
    <mergeCell ref="AK59:AX59"/>
    <mergeCell ref="AY59:BB59"/>
    <mergeCell ref="BC59:BF59"/>
    <mergeCell ref="BG59:BJ59"/>
    <mergeCell ref="BK59:BP59"/>
    <mergeCell ref="AK56:AX56"/>
    <mergeCell ref="AY56:BB56"/>
    <mergeCell ref="BC56:BF56"/>
    <mergeCell ref="BG56:BJ56"/>
    <mergeCell ref="BK56:BP56"/>
    <mergeCell ref="AK57:AX57"/>
    <mergeCell ref="AY57:BB57"/>
    <mergeCell ref="BC57:BF57"/>
    <mergeCell ref="BG57:BJ57"/>
    <mergeCell ref="BK57:BP57"/>
    <mergeCell ref="BG66:BJ66"/>
    <mergeCell ref="BK66:BP66"/>
    <mergeCell ref="BQ66:BW76"/>
    <mergeCell ref="BX66:CC76"/>
    <mergeCell ref="CD66:CI76"/>
    <mergeCell ref="AK67:AX67"/>
    <mergeCell ref="AY67:BB67"/>
    <mergeCell ref="BC67:BF67"/>
    <mergeCell ref="BG67:BJ67"/>
    <mergeCell ref="BK67:BP67"/>
    <mergeCell ref="BG74:BJ74"/>
    <mergeCell ref="BK74:BP74"/>
    <mergeCell ref="BG75:BJ75"/>
    <mergeCell ref="BK75:BP75"/>
    <mergeCell ref="BG72:BJ72"/>
    <mergeCell ref="BK72:BP72"/>
    <mergeCell ref="BG73:BJ73"/>
    <mergeCell ref="BK73:BP73"/>
    <mergeCell ref="BG70:BJ70"/>
    <mergeCell ref="BK70:BP70"/>
    <mergeCell ref="AK71:AX71"/>
    <mergeCell ref="AY71:BB71"/>
    <mergeCell ref="BC71:BF71"/>
    <mergeCell ref="BG71:BJ71"/>
    <mergeCell ref="B66:Y76"/>
    <mergeCell ref="Z66:AD76"/>
    <mergeCell ref="AE66:AJ76"/>
    <mergeCell ref="AK66:AX66"/>
    <mergeCell ref="AY66:BB66"/>
    <mergeCell ref="BC66:BF66"/>
    <mergeCell ref="AK68:AX68"/>
    <mergeCell ref="AY68:BB68"/>
    <mergeCell ref="BC68:BF68"/>
    <mergeCell ref="AK70:AX70"/>
    <mergeCell ref="AK74:AX74"/>
    <mergeCell ref="AY74:BB74"/>
    <mergeCell ref="BC74:BF74"/>
    <mergeCell ref="AK75:AX75"/>
    <mergeCell ref="AY75:BB75"/>
    <mergeCell ref="BC75:BF75"/>
    <mergeCell ref="AK72:AX72"/>
    <mergeCell ref="AY72:BB72"/>
    <mergeCell ref="BC72:BF72"/>
    <mergeCell ref="AK73:AX73"/>
    <mergeCell ref="AY73:BB73"/>
    <mergeCell ref="BC73:BF73"/>
    <mergeCell ref="AY70:BB70"/>
    <mergeCell ref="BC70:BF70"/>
    <mergeCell ref="BC63:BF65"/>
    <mergeCell ref="BG63:BJ65"/>
    <mergeCell ref="BK63:BP65"/>
    <mergeCell ref="BQ63:BW65"/>
    <mergeCell ref="BX63:CC65"/>
    <mergeCell ref="CD63:CI65"/>
    <mergeCell ref="B61:AJ61"/>
    <mergeCell ref="AK61:BJ61"/>
    <mergeCell ref="BK61:BP61"/>
    <mergeCell ref="BQ61:CC61"/>
    <mergeCell ref="CD61:CI61"/>
    <mergeCell ref="B63:Y65"/>
    <mergeCell ref="Z63:AD65"/>
    <mergeCell ref="AE63:AJ65"/>
    <mergeCell ref="AK63:AX65"/>
    <mergeCell ref="AY63:BB65"/>
    <mergeCell ref="BK71:BP71"/>
    <mergeCell ref="BG68:BJ68"/>
    <mergeCell ref="BK68:BP68"/>
    <mergeCell ref="AK69:AX69"/>
    <mergeCell ref="AY69:BB69"/>
    <mergeCell ref="BC69:BF69"/>
    <mergeCell ref="BG69:BJ69"/>
    <mergeCell ref="BK69:BP69"/>
    <mergeCell ref="AK76:AX76"/>
    <mergeCell ref="AY76:BB76"/>
    <mergeCell ref="BC76:BF76"/>
    <mergeCell ref="BG76:BJ76"/>
    <mergeCell ref="BK76:BP76"/>
    <mergeCell ref="BC79:BF81"/>
    <mergeCell ref="BG79:BJ81"/>
    <mergeCell ref="BK79:BP81"/>
    <mergeCell ref="BQ79:BW81"/>
    <mergeCell ref="BX79:CC81"/>
    <mergeCell ref="CD79:CI81"/>
    <mergeCell ref="B77:AJ77"/>
    <mergeCell ref="AK77:BJ77"/>
    <mergeCell ref="BK77:BP77"/>
    <mergeCell ref="BQ77:CC77"/>
    <mergeCell ref="CD77:CI77"/>
    <mergeCell ref="B79:Y81"/>
    <mergeCell ref="Z79:AD81"/>
    <mergeCell ref="AE79:AJ81"/>
    <mergeCell ref="AK79:AX81"/>
    <mergeCell ref="AY79:BB81"/>
    <mergeCell ref="AY86:BB86"/>
    <mergeCell ref="BC86:BF86"/>
    <mergeCell ref="BG86:BJ86"/>
    <mergeCell ref="BK86:BP86"/>
    <mergeCell ref="AK87:AX87"/>
    <mergeCell ref="AY87:BB87"/>
    <mergeCell ref="BC87:BF87"/>
    <mergeCell ref="BG87:BJ87"/>
    <mergeCell ref="BK87:BP87"/>
    <mergeCell ref="BG84:BJ84"/>
    <mergeCell ref="BK84:BP84"/>
    <mergeCell ref="AK85:AX85"/>
    <mergeCell ref="AY85:BB85"/>
    <mergeCell ref="BC85:BF85"/>
    <mergeCell ref="BG85:BJ85"/>
    <mergeCell ref="BK85:BP85"/>
    <mergeCell ref="BG82:BJ82"/>
    <mergeCell ref="BK82:BP82"/>
    <mergeCell ref="BQ82:BW92"/>
    <mergeCell ref="BX82:CC92"/>
    <mergeCell ref="CD82:CI92"/>
    <mergeCell ref="AK83:AX83"/>
    <mergeCell ref="AY83:BB83"/>
    <mergeCell ref="BC83:BF83"/>
    <mergeCell ref="BG83:BJ83"/>
    <mergeCell ref="BK83:BP83"/>
    <mergeCell ref="B82:Y92"/>
    <mergeCell ref="Z82:AD92"/>
    <mergeCell ref="AE82:AJ92"/>
    <mergeCell ref="AK82:AX82"/>
    <mergeCell ref="AY82:BB82"/>
    <mergeCell ref="BC82:BF82"/>
    <mergeCell ref="AK84:AX84"/>
    <mergeCell ref="AY84:BB84"/>
    <mergeCell ref="BC84:BF84"/>
    <mergeCell ref="AK86:AX86"/>
    <mergeCell ref="AK92:AX92"/>
    <mergeCell ref="AY92:BB92"/>
    <mergeCell ref="BC92:BF92"/>
    <mergeCell ref="BG92:BJ92"/>
    <mergeCell ref="BK92:BP92"/>
    <mergeCell ref="AK90:AX90"/>
    <mergeCell ref="AY90:BB90"/>
    <mergeCell ref="BC90:BF90"/>
    <mergeCell ref="BG90:BJ90"/>
    <mergeCell ref="BK90:BP90"/>
    <mergeCell ref="AK91:AX91"/>
    <mergeCell ref="AY91:BB91"/>
    <mergeCell ref="BC91:BF91"/>
    <mergeCell ref="BG91:BJ91"/>
    <mergeCell ref="BK91:BP91"/>
    <mergeCell ref="AK88:AX88"/>
    <mergeCell ref="AY88:BB88"/>
    <mergeCell ref="BC88:BF88"/>
    <mergeCell ref="BG88:BJ88"/>
    <mergeCell ref="BK88:BP88"/>
    <mergeCell ref="AK89:AX89"/>
    <mergeCell ref="AY89:BB89"/>
    <mergeCell ref="BC89:BF89"/>
    <mergeCell ref="BG89:BJ89"/>
    <mergeCell ref="BK89:BP89"/>
    <mergeCell ref="BG98:BJ98"/>
    <mergeCell ref="BK98:BP98"/>
    <mergeCell ref="BQ98:BW108"/>
    <mergeCell ref="BX98:CC108"/>
    <mergeCell ref="CD98:CI108"/>
    <mergeCell ref="AK99:AX99"/>
    <mergeCell ref="AY99:BB99"/>
    <mergeCell ref="BC99:BF99"/>
    <mergeCell ref="BG99:BJ99"/>
    <mergeCell ref="BK99:BP99"/>
    <mergeCell ref="BG106:BJ106"/>
    <mergeCell ref="BK106:BP106"/>
    <mergeCell ref="BG107:BJ107"/>
    <mergeCell ref="BK107:BP107"/>
    <mergeCell ref="BG104:BJ104"/>
    <mergeCell ref="BK104:BP104"/>
    <mergeCell ref="BG105:BJ105"/>
    <mergeCell ref="BK105:BP105"/>
    <mergeCell ref="BG102:BJ102"/>
    <mergeCell ref="BK102:BP102"/>
    <mergeCell ref="AK103:AX103"/>
    <mergeCell ref="AY103:BB103"/>
    <mergeCell ref="BC103:BF103"/>
    <mergeCell ref="BG103:BJ103"/>
    <mergeCell ref="B98:Y108"/>
    <mergeCell ref="Z98:AD108"/>
    <mergeCell ref="AE98:AJ108"/>
    <mergeCell ref="AK98:AX98"/>
    <mergeCell ref="AY98:BB98"/>
    <mergeCell ref="BC98:BF98"/>
    <mergeCell ref="AK100:AX100"/>
    <mergeCell ref="AY100:BB100"/>
    <mergeCell ref="BC100:BF100"/>
    <mergeCell ref="AK102:AX102"/>
    <mergeCell ref="AK106:AX106"/>
    <mergeCell ref="AY106:BB106"/>
    <mergeCell ref="BC106:BF106"/>
    <mergeCell ref="AK107:AX107"/>
    <mergeCell ref="AY107:BB107"/>
    <mergeCell ref="BC107:BF107"/>
    <mergeCell ref="AK104:AX104"/>
    <mergeCell ref="AY104:BB104"/>
    <mergeCell ref="BC104:BF104"/>
    <mergeCell ref="AK105:AX105"/>
    <mergeCell ref="AY105:BB105"/>
    <mergeCell ref="BC105:BF105"/>
    <mergeCell ref="AY102:BB102"/>
    <mergeCell ref="BC102:BF102"/>
    <mergeCell ref="BC95:BF97"/>
    <mergeCell ref="BG95:BJ97"/>
    <mergeCell ref="BK95:BP97"/>
    <mergeCell ref="BQ95:BW97"/>
    <mergeCell ref="BX95:CC97"/>
    <mergeCell ref="CD95:CI97"/>
    <mergeCell ref="B93:AJ93"/>
    <mergeCell ref="AK93:BJ93"/>
    <mergeCell ref="BK93:BP93"/>
    <mergeCell ref="BQ93:CC93"/>
    <mergeCell ref="CD93:CI93"/>
    <mergeCell ref="B95:Y97"/>
    <mergeCell ref="Z95:AD97"/>
    <mergeCell ref="AE95:AJ97"/>
    <mergeCell ref="AK95:AX97"/>
    <mergeCell ref="AY95:BB97"/>
    <mergeCell ref="BK103:BP103"/>
    <mergeCell ref="BG100:BJ100"/>
    <mergeCell ref="BK100:BP100"/>
    <mergeCell ref="AK101:AX101"/>
    <mergeCell ref="AY101:BB101"/>
    <mergeCell ref="BC101:BF101"/>
    <mergeCell ref="BG101:BJ101"/>
    <mergeCell ref="BK101:BP101"/>
    <mergeCell ref="AK108:AX108"/>
    <mergeCell ref="AY108:BB108"/>
    <mergeCell ref="BC108:BF108"/>
    <mergeCell ref="BG108:BJ108"/>
    <mergeCell ref="BK108:BP108"/>
    <mergeCell ref="BC111:BF113"/>
    <mergeCell ref="BG111:BJ113"/>
    <mergeCell ref="BK111:BP113"/>
    <mergeCell ref="BQ111:BW113"/>
    <mergeCell ref="BX111:CC113"/>
    <mergeCell ref="CD111:CI113"/>
    <mergeCell ref="B109:AJ109"/>
    <mergeCell ref="AK109:BJ109"/>
    <mergeCell ref="BK109:BP109"/>
    <mergeCell ref="BQ109:CC109"/>
    <mergeCell ref="CD109:CI109"/>
    <mergeCell ref="B111:Y113"/>
    <mergeCell ref="Z111:AD113"/>
    <mergeCell ref="AE111:AJ113"/>
    <mergeCell ref="AK111:AX113"/>
    <mergeCell ref="AY111:BB113"/>
    <mergeCell ref="AY118:BB118"/>
    <mergeCell ref="BC118:BF118"/>
    <mergeCell ref="BG118:BJ118"/>
    <mergeCell ref="BK118:BP118"/>
    <mergeCell ref="AK119:AX119"/>
    <mergeCell ref="AY119:BB119"/>
    <mergeCell ref="BC119:BF119"/>
    <mergeCell ref="BG119:BJ119"/>
    <mergeCell ref="BK119:BP119"/>
    <mergeCell ref="BG116:BJ116"/>
    <mergeCell ref="BK116:BP116"/>
    <mergeCell ref="AK117:AX117"/>
    <mergeCell ref="AY117:BB117"/>
    <mergeCell ref="BC117:BF117"/>
    <mergeCell ref="BG117:BJ117"/>
    <mergeCell ref="BK117:BP117"/>
    <mergeCell ref="BG114:BJ114"/>
    <mergeCell ref="BK114:BP114"/>
    <mergeCell ref="BQ114:BW124"/>
    <mergeCell ref="BX114:CC124"/>
    <mergeCell ref="CD114:CI124"/>
    <mergeCell ref="AK115:AX115"/>
    <mergeCell ref="AY115:BB115"/>
    <mergeCell ref="BC115:BF115"/>
    <mergeCell ref="BG115:BJ115"/>
    <mergeCell ref="BK115:BP115"/>
    <mergeCell ref="B114:Y124"/>
    <mergeCell ref="Z114:AD124"/>
    <mergeCell ref="AE114:AJ124"/>
    <mergeCell ref="AK114:AX114"/>
    <mergeCell ref="AY114:BB114"/>
    <mergeCell ref="BC114:BF114"/>
    <mergeCell ref="AK116:AX116"/>
    <mergeCell ref="AY116:BB116"/>
    <mergeCell ref="BC116:BF116"/>
    <mergeCell ref="AK118:AX118"/>
    <mergeCell ref="AK124:AX124"/>
    <mergeCell ref="AY124:BB124"/>
    <mergeCell ref="BC124:BF124"/>
    <mergeCell ref="BG124:BJ124"/>
    <mergeCell ref="BK124:BP124"/>
    <mergeCell ref="AK122:AX122"/>
    <mergeCell ref="AY122:BB122"/>
    <mergeCell ref="BC122:BF122"/>
    <mergeCell ref="BG122:BJ122"/>
    <mergeCell ref="BK122:BP122"/>
    <mergeCell ref="AK123:AX123"/>
    <mergeCell ref="AY123:BB123"/>
    <mergeCell ref="BC123:BF123"/>
    <mergeCell ref="BG123:BJ123"/>
    <mergeCell ref="BK123:BP123"/>
    <mergeCell ref="AK120:AX120"/>
    <mergeCell ref="AY120:BB120"/>
    <mergeCell ref="BC120:BF120"/>
    <mergeCell ref="BG120:BJ120"/>
    <mergeCell ref="BK120:BP120"/>
    <mergeCell ref="AK121:AX121"/>
    <mergeCell ref="AY121:BB121"/>
    <mergeCell ref="BC121:BF121"/>
    <mergeCell ref="BG121:BJ121"/>
    <mergeCell ref="BK121:BP121"/>
    <mergeCell ref="BG130:BJ130"/>
    <mergeCell ref="BK130:BP130"/>
    <mergeCell ref="BQ130:BW140"/>
    <mergeCell ref="BX130:CC140"/>
    <mergeCell ref="CD130:CI140"/>
    <mergeCell ref="AK131:AX131"/>
    <mergeCell ref="AY131:BB131"/>
    <mergeCell ref="BC131:BF131"/>
    <mergeCell ref="BG131:BJ131"/>
    <mergeCell ref="BK131:BP131"/>
    <mergeCell ref="BG138:BJ138"/>
    <mergeCell ref="BK138:BP138"/>
    <mergeCell ref="BG139:BJ139"/>
    <mergeCell ref="BK139:BP139"/>
    <mergeCell ref="BG136:BJ136"/>
    <mergeCell ref="BK136:BP136"/>
    <mergeCell ref="BG137:BJ137"/>
    <mergeCell ref="BK137:BP137"/>
    <mergeCell ref="BG134:BJ134"/>
    <mergeCell ref="BK134:BP134"/>
    <mergeCell ref="AK135:AX135"/>
    <mergeCell ref="AY135:BB135"/>
    <mergeCell ref="BC135:BF135"/>
    <mergeCell ref="BG135:BJ135"/>
    <mergeCell ref="B130:Y140"/>
    <mergeCell ref="Z130:AD140"/>
    <mergeCell ref="AE130:AJ140"/>
    <mergeCell ref="AK130:AX130"/>
    <mergeCell ref="AY130:BB130"/>
    <mergeCell ref="BC130:BF130"/>
    <mergeCell ref="AK132:AX132"/>
    <mergeCell ref="AY132:BB132"/>
    <mergeCell ref="BC132:BF132"/>
    <mergeCell ref="AK134:AX134"/>
    <mergeCell ref="AK138:AX138"/>
    <mergeCell ref="AY138:BB138"/>
    <mergeCell ref="BC138:BF138"/>
    <mergeCell ref="AK139:AX139"/>
    <mergeCell ref="AY139:BB139"/>
    <mergeCell ref="BC139:BF139"/>
    <mergeCell ref="AK136:AX136"/>
    <mergeCell ref="AY136:BB136"/>
    <mergeCell ref="BC136:BF136"/>
    <mergeCell ref="AK137:AX137"/>
    <mergeCell ref="AY137:BB137"/>
    <mergeCell ref="BC137:BF137"/>
    <mergeCell ref="AY134:BB134"/>
    <mergeCell ref="BC134:BF134"/>
    <mergeCell ref="BC127:BF129"/>
    <mergeCell ref="BG127:BJ129"/>
    <mergeCell ref="BK127:BP129"/>
    <mergeCell ref="BQ127:BW129"/>
    <mergeCell ref="BX127:CC129"/>
    <mergeCell ref="CD127:CI129"/>
    <mergeCell ref="B125:AJ125"/>
    <mergeCell ref="AK125:BJ125"/>
    <mergeCell ref="BK125:BP125"/>
    <mergeCell ref="BQ125:CC125"/>
    <mergeCell ref="CD125:CI125"/>
    <mergeCell ref="B127:Y129"/>
    <mergeCell ref="Z127:AD129"/>
    <mergeCell ref="AE127:AJ129"/>
    <mergeCell ref="AK127:AX129"/>
    <mergeCell ref="AY127:BB129"/>
    <mergeCell ref="BK135:BP135"/>
    <mergeCell ref="BG132:BJ132"/>
    <mergeCell ref="BK132:BP132"/>
    <mergeCell ref="AK133:AX133"/>
    <mergeCell ref="AY133:BB133"/>
    <mergeCell ref="BC133:BF133"/>
    <mergeCell ref="BG133:BJ133"/>
    <mergeCell ref="BK133:BP133"/>
    <mergeCell ref="AK140:AX140"/>
    <mergeCell ref="AY140:BB140"/>
    <mergeCell ref="BC140:BF140"/>
    <mergeCell ref="BG140:BJ140"/>
    <mergeCell ref="BK140:BP140"/>
    <mergeCell ref="BC143:BF145"/>
    <mergeCell ref="BG143:BJ145"/>
    <mergeCell ref="BK143:BP145"/>
    <mergeCell ref="BQ143:BW145"/>
    <mergeCell ref="BX143:CC145"/>
    <mergeCell ref="CD143:CI145"/>
    <mergeCell ref="B141:AJ141"/>
    <mergeCell ref="AK141:BJ141"/>
    <mergeCell ref="BK141:BP141"/>
    <mergeCell ref="BQ141:CC141"/>
    <mergeCell ref="CD141:CI141"/>
    <mergeCell ref="B143:Y145"/>
    <mergeCell ref="Z143:AD145"/>
    <mergeCell ref="AE143:AJ145"/>
    <mergeCell ref="AK143:AX145"/>
    <mergeCell ref="AY143:BB145"/>
    <mergeCell ref="AY150:BB150"/>
    <mergeCell ref="BC150:BF150"/>
    <mergeCell ref="BG150:BJ150"/>
    <mergeCell ref="BK150:BP150"/>
    <mergeCell ref="AK151:AX151"/>
    <mergeCell ref="AY151:BB151"/>
    <mergeCell ref="BC151:BF151"/>
    <mergeCell ref="BG151:BJ151"/>
    <mergeCell ref="BK151:BP151"/>
    <mergeCell ref="BG148:BJ148"/>
    <mergeCell ref="BK148:BP148"/>
    <mergeCell ref="AK149:AX149"/>
    <mergeCell ref="AY149:BB149"/>
    <mergeCell ref="BC149:BF149"/>
    <mergeCell ref="BG149:BJ149"/>
    <mergeCell ref="BK149:BP149"/>
    <mergeCell ref="BG146:BJ146"/>
    <mergeCell ref="BK146:BP146"/>
    <mergeCell ref="BQ146:BW156"/>
    <mergeCell ref="BX146:CC156"/>
    <mergeCell ref="CD146:CI156"/>
    <mergeCell ref="AK147:AX147"/>
    <mergeCell ref="AY147:BB147"/>
    <mergeCell ref="BC147:BF147"/>
    <mergeCell ref="BG147:BJ147"/>
    <mergeCell ref="BK147:BP147"/>
    <mergeCell ref="B146:Y156"/>
    <mergeCell ref="Z146:AD156"/>
    <mergeCell ref="AE146:AJ156"/>
    <mergeCell ref="AK146:AX146"/>
    <mergeCell ref="AY146:BB146"/>
    <mergeCell ref="BC146:BF146"/>
    <mergeCell ref="AK148:AX148"/>
    <mergeCell ref="AY148:BB148"/>
    <mergeCell ref="BC148:BF148"/>
    <mergeCell ref="AK150:AX150"/>
    <mergeCell ref="AK156:AX156"/>
    <mergeCell ref="AY156:BB156"/>
    <mergeCell ref="BC156:BF156"/>
    <mergeCell ref="BG156:BJ156"/>
    <mergeCell ref="BK156:BP156"/>
    <mergeCell ref="AK154:AX154"/>
    <mergeCell ref="AY154:BB154"/>
    <mergeCell ref="BC154:BF154"/>
    <mergeCell ref="BG154:BJ154"/>
    <mergeCell ref="BK154:BP154"/>
    <mergeCell ref="AK155:AX155"/>
    <mergeCell ref="AY155:BB155"/>
    <mergeCell ref="BC155:BF155"/>
    <mergeCell ref="BG155:BJ155"/>
    <mergeCell ref="BK155:BP155"/>
    <mergeCell ref="AK152:AX152"/>
    <mergeCell ref="AY152:BB152"/>
    <mergeCell ref="BC152:BF152"/>
    <mergeCell ref="BG152:BJ152"/>
    <mergeCell ref="BK152:BP152"/>
    <mergeCell ref="AK153:AX153"/>
    <mergeCell ref="AY153:BB153"/>
    <mergeCell ref="BC153:BF153"/>
    <mergeCell ref="BG153:BJ153"/>
    <mergeCell ref="BK153:BP153"/>
    <mergeCell ref="BG162:BJ162"/>
    <mergeCell ref="BK162:BP162"/>
    <mergeCell ref="BQ162:BW172"/>
    <mergeCell ref="BX162:CC172"/>
    <mergeCell ref="CD162:CI172"/>
    <mergeCell ref="AK163:AX163"/>
    <mergeCell ref="AY163:BB163"/>
    <mergeCell ref="BC163:BF163"/>
    <mergeCell ref="BG163:BJ163"/>
    <mergeCell ref="BK163:BP163"/>
    <mergeCell ref="BG170:BJ170"/>
    <mergeCell ref="BK170:BP170"/>
    <mergeCell ref="BG171:BJ171"/>
    <mergeCell ref="BK171:BP171"/>
    <mergeCell ref="BG168:BJ168"/>
    <mergeCell ref="BK168:BP168"/>
    <mergeCell ref="BG169:BJ169"/>
    <mergeCell ref="BK169:BP169"/>
    <mergeCell ref="BG166:BJ166"/>
    <mergeCell ref="BK166:BP166"/>
    <mergeCell ref="AK167:AX167"/>
    <mergeCell ref="AY167:BB167"/>
    <mergeCell ref="BC167:BF167"/>
    <mergeCell ref="BG167:BJ167"/>
    <mergeCell ref="B162:Y172"/>
    <mergeCell ref="Z162:AD172"/>
    <mergeCell ref="AE162:AJ172"/>
    <mergeCell ref="AK162:AX162"/>
    <mergeCell ref="AY162:BB162"/>
    <mergeCell ref="BC162:BF162"/>
    <mergeCell ref="AK164:AX164"/>
    <mergeCell ref="AY164:BB164"/>
    <mergeCell ref="BC164:BF164"/>
    <mergeCell ref="AK166:AX166"/>
    <mergeCell ref="AK170:AX170"/>
    <mergeCell ref="AY170:BB170"/>
    <mergeCell ref="BC170:BF170"/>
    <mergeCell ref="AK171:AX171"/>
    <mergeCell ref="AY171:BB171"/>
    <mergeCell ref="BC171:BF171"/>
    <mergeCell ref="AK168:AX168"/>
    <mergeCell ref="AY168:BB168"/>
    <mergeCell ref="BC168:BF168"/>
    <mergeCell ref="AK169:AX169"/>
    <mergeCell ref="AY169:BB169"/>
    <mergeCell ref="BC169:BF169"/>
    <mergeCell ref="AY166:BB166"/>
    <mergeCell ref="BC166:BF166"/>
    <mergeCell ref="BC159:BF161"/>
    <mergeCell ref="BG159:BJ161"/>
    <mergeCell ref="BK159:BP161"/>
    <mergeCell ref="BQ159:BW161"/>
    <mergeCell ref="BX159:CC161"/>
    <mergeCell ref="CD159:CI161"/>
    <mergeCell ref="B157:AJ157"/>
    <mergeCell ref="AK157:BJ157"/>
    <mergeCell ref="BK157:BP157"/>
    <mergeCell ref="BQ157:CC157"/>
    <mergeCell ref="CD157:CI157"/>
    <mergeCell ref="B159:Y161"/>
    <mergeCell ref="Z159:AD161"/>
    <mergeCell ref="AE159:AJ161"/>
    <mergeCell ref="AK159:AX161"/>
    <mergeCell ref="AY159:BB161"/>
    <mergeCell ref="BK167:BP167"/>
    <mergeCell ref="BG164:BJ164"/>
    <mergeCell ref="BK164:BP164"/>
    <mergeCell ref="AK165:AX165"/>
    <mergeCell ref="AY165:BB165"/>
    <mergeCell ref="BC165:BF165"/>
    <mergeCell ref="BG165:BJ165"/>
    <mergeCell ref="BK165:BP165"/>
    <mergeCell ref="AK172:AX172"/>
    <mergeCell ref="AY172:BB172"/>
    <mergeCell ref="BC172:BF172"/>
    <mergeCell ref="BG172:BJ172"/>
    <mergeCell ref="BK172:BP172"/>
    <mergeCell ref="B173:AJ173"/>
    <mergeCell ref="AK173:BJ173"/>
    <mergeCell ref="BK173:BP173"/>
    <mergeCell ref="BQ173:CC173"/>
    <mergeCell ref="CD173:CI173"/>
    <mergeCell ref="P182:U182"/>
    <mergeCell ref="V182:AB182"/>
    <mergeCell ref="AC182:AH182"/>
    <mergeCell ref="P183:U183"/>
    <mergeCell ref="V183:AB183"/>
    <mergeCell ref="AC183:AH183"/>
    <mergeCell ref="P180:U180"/>
    <mergeCell ref="V180:AB180"/>
    <mergeCell ref="AC180:AH180"/>
    <mergeCell ref="P181:U181"/>
    <mergeCell ref="V181:AB181"/>
    <mergeCell ref="AC181:AH181"/>
    <mergeCell ref="P178:U178"/>
    <mergeCell ref="V178:AB178"/>
    <mergeCell ref="AC178:AH178"/>
    <mergeCell ref="P179:U179"/>
    <mergeCell ref="V179:AB179"/>
    <mergeCell ref="AC179:AH179"/>
    <mergeCell ref="B176:O176"/>
    <mergeCell ref="P176:U176"/>
    <mergeCell ref="V176:AB176"/>
    <mergeCell ref="AC176:AH176"/>
    <mergeCell ref="P177:U177"/>
    <mergeCell ref="V177:AB177"/>
    <mergeCell ref="AC177:AH177"/>
    <mergeCell ref="B175:AH175"/>
    <mergeCell ref="P194:U194"/>
    <mergeCell ref="V194:AB194"/>
    <mergeCell ref="AC194:AH194"/>
    <mergeCell ref="P190:U190"/>
    <mergeCell ref="V190:AB190"/>
    <mergeCell ref="AC190:AH190"/>
    <mergeCell ref="P191:U191"/>
    <mergeCell ref="V191:AB191"/>
    <mergeCell ref="AC191:AH191"/>
    <mergeCell ref="P188:U188"/>
    <mergeCell ref="V188:AB188"/>
    <mergeCell ref="AC188:AH188"/>
    <mergeCell ref="P189:U189"/>
    <mergeCell ref="V189:AB189"/>
    <mergeCell ref="AC189:AH189"/>
    <mergeCell ref="P186:U186"/>
    <mergeCell ref="V186:AB186"/>
    <mergeCell ref="P195:U195"/>
    <mergeCell ref="V195:AB195"/>
    <mergeCell ref="AC195:AH195"/>
    <mergeCell ref="P192:U192"/>
    <mergeCell ref="V192:AB192"/>
    <mergeCell ref="AC192:AH192"/>
    <mergeCell ref="P193:U193"/>
    <mergeCell ref="V193:AB193"/>
    <mergeCell ref="AC193:AH193"/>
    <mergeCell ref="AC186:AH186"/>
    <mergeCell ref="P187:U187"/>
    <mergeCell ref="V187:AB187"/>
    <mergeCell ref="AC187:AH187"/>
    <mergeCell ref="P184:U184"/>
    <mergeCell ref="V184:AB184"/>
    <mergeCell ref="AC184:AH184"/>
    <mergeCell ref="P185:U185"/>
    <mergeCell ref="V185:AB185"/>
    <mergeCell ref="AC185:AH185"/>
    <mergeCell ref="P206:U206"/>
    <mergeCell ref="V206:AB206"/>
    <mergeCell ref="AC206:AH206"/>
    <mergeCell ref="P204:U204"/>
    <mergeCell ref="V204:AB204"/>
    <mergeCell ref="AC204:AH204"/>
    <mergeCell ref="P205:U205"/>
    <mergeCell ref="V205:AB205"/>
    <mergeCell ref="AC205:AH205"/>
    <mergeCell ref="P202:U202"/>
    <mergeCell ref="V202:AB202"/>
    <mergeCell ref="AC202:AH202"/>
    <mergeCell ref="P203:U203"/>
    <mergeCell ref="V203:AB203"/>
    <mergeCell ref="AC203:AH203"/>
    <mergeCell ref="P200:U200"/>
    <mergeCell ref="V200:AB200"/>
    <mergeCell ref="AC200:AH200"/>
    <mergeCell ref="P201:U201"/>
    <mergeCell ref="V201:AB201"/>
    <mergeCell ref="AC201:AH201"/>
    <mergeCell ref="P198:U198"/>
    <mergeCell ref="V198:AB198"/>
    <mergeCell ref="AC198:AH198"/>
    <mergeCell ref="P199:U199"/>
    <mergeCell ref="V199:AB199"/>
    <mergeCell ref="AC199:AH199"/>
    <mergeCell ref="P196:U196"/>
    <mergeCell ref="V196:AB196"/>
    <mergeCell ref="AC196:AH196"/>
    <mergeCell ref="P197:U197"/>
    <mergeCell ref="V197:AB197"/>
    <mergeCell ref="AC197:AH197"/>
  </mergeCells>
  <conditionalFormatting sqref="AC177:AH206">
    <cfRule type="cellIs" dxfId="29" priority="1" operator="lessThan">
      <formula>0</formula>
    </cfRule>
    <cfRule type="cellIs" dxfId="28" priority="2" operator="greaterThan">
      <formula>0</formula>
    </cfRule>
  </conditionalFormatting>
  <dataValidations count="1">
    <dataValidation type="list" allowBlank="1" showInputMessage="1" showErrorMessage="1" error="NO SE SELECCIONÓ UN CARGO DE LA LISTA" prompt="SELECCIONE UN CARGO DE LA LISTA" sqref="AK34:AX44 AK50:AX60 AK66:AX76 AK82:AX92 AK98:AX108 AK114:AX124 AK130:AX140 AK146:AX156 AK162:AX172">
      <formula1>$B$177:$B$206</formula1>
    </dataValidation>
  </dataValidations>
  <pageMargins left="0" right="0" top="0" bottom="0" header="0.31496062992125984" footer="0.31496062992125984"/>
  <pageSetup scale="4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92D050"/>
  </sheetPr>
  <dimension ref="A1:CJ178"/>
  <sheetViews>
    <sheetView zoomScale="90" zoomScaleNormal="90" workbookViewId="0">
      <selection activeCell="B33" sqref="B33:AP33"/>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1:87" ht="18" customHeight="1" thickBot="1" x14ac:dyDescent="0.3">
      <c r="A1" s="184"/>
      <c r="BG1" s="32"/>
      <c r="BH1" s="32"/>
      <c r="BI1" s="32"/>
      <c r="BJ1" s="32"/>
    </row>
    <row r="2" spans="1: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1: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160"/>
      <c r="BD3" s="160"/>
      <c r="BE3" s="160"/>
      <c r="BF3" s="160"/>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1: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161"/>
      <c r="BD4" s="161"/>
      <c r="BE4" s="161"/>
      <c r="BF4" s="161"/>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1: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162"/>
      <c r="BD5" s="162"/>
      <c r="BE5" s="162"/>
      <c r="BF5" s="16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1: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162"/>
      <c r="BD6" s="162"/>
      <c r="BE6" s="162"/>
      <c r="BF6" s="16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1: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162"/>
      <c r="BD7" s="162"/>
      <c r="BE7" s="162"/>
      <c r="BF7" s="16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1: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162"/>
      <c r="BD8" s="162"/>
      <c r="BE8" s="162"/>
      <c r="BF8" s="16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1: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163"/>
      <c r="BD9" s="163"/>
      <c r="BE9" s="163"/>
      <c r="BF9" s="163"/>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1: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1: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1: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161"/>
      <c r="BD12" s="161"/>
      <c r="BE12" s="161"/>
      <c r="BF12" s="161"/>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1: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164"/>
      <c r="BD13" s="164"/>
      <c r="BE13" s="164"/>
      <c r="BF13" s="164"/>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1: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164"/>
      <c r="BD14" s="164"/>
      <c r="BE14" s="164"/>
      <c r="BF14" s="164"/>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1: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1: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v>2017</v>
      </c>
      <c r="Z17" s="280"/>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61"/>
      <c r="X18" s="161"/>
      <c r="Y18" s="166"/>
      <c r="Z18" s="166"/>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165"/>
      <c r="BD19" s="165"/>
      <c r="BE19" s="165"/>
      <c r="BF19" s="165"/>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43" t="s">
        <v>375</v>
      </c>
      <c r="P23" s="43"/>
      <c r="Q23" s="43"/>
      <c r="R23" s="43"/>
      <c r="S23" s="43"/>
      <c r="T23" s="43"/>
      <c r="U23" s="43"/>
      <c r="V23" s="43"/>
      <c r="W23" s="43"/>
      <c r="X23" s="43"/>
      <c r="Y23" s="43"/>
      <c r="Z23" s="43"/>
      <c r="AA23" s="43"/>
      <c r="AB23" s="43"/>
      <c r="AC23" s="43"/>
      <c r="AD23" s="43"/>
      <c r="AE23" s="43"/>
      <c r="AF23" s="43"/>
      <c r="AG23" s="43"/>
      <c r="AH23" s="43"/>
      <c r="AI23" s="43"/>
      <c r="AJ23" s="43"/>
      <c r="AK23" s="268" t="s">
        <v>101</v>
      </c>
      <c r="AL23" s="268"/>
      <c r="AM23" s="268"/>
      <c r="AN23" s="268"/>
      <c r="AO23" s="268"/>
      <c r="AP23" s="268"/>
      <c r="AQ23" s="268"/>
      <c r="AR23" s="268"/>
      <c r="AS23" s="159"/>
      <c r="AT23" s="270">
        <f>+CD44+CD59+CD74+CD89+CD104+CD119+CD131</f>
        <v>27572191.764705881</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376</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v>0.2</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270">
        <f>+PRESUPUESTO!B24-'LE 01 OB 01'!AT23:BB23-'LE 02 OB 01'!AT23:BB23-'LE 02 OB 02'!AT23:BB23-'LE 02 OB 03'!AT23:BB23-'LE 03 OB 01'!AT23:BB23-'LE 03 OB 02'!AT23:BB23-'LE 03 OB 03'!AT23:BB23-'LE 03 OB 04'!AT23:BB23-AT23</f>
        <v>1360998199.7623527</v>
      </c>
      <c r="AU25" s="271"/>
      <c r="AV25" s="271"/>
      <c r="AW25" s="271"/>
      <c r="AX25" s="271"/>
      <c r="AY25" s="271"/>
      <c r="AZ25" s="271"/>
      <c r="BA25" s="271"/>
      <c r="BB25" s="27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18" customHeight="1" x14ac:dyDescent="0.25">
      <c r="B26" s="56"/>
      <c r="C26" s="268" t="s">
        <v>89</v>
      </c>
      <c r="D26" s="268"/>
      <c r="E26" s="268"/>
      <c r="F26" s="268"/>
      <c r="G26" s="268"/>
      <c r="H26" s="268"/>
      <c r="I26" s="268"/>
      <c r="J26" s="268"/>
      <c r="K26" s="268"/>
      <c r="L26" s="268"/>
      <c r="M26" s="268"/>
      <c r="N26" s="268"/>
      <c r="O26" s="373" t="s">
        <v>441</v>
      </c>
      <c r="P26" s="373"/>
      <c r="Q26" s="373"/>
      <c r="R26" s="373"/>
      <c r="S26" s="373"/>
      <c r="T26" s="373"/>
      <c r="U26" s="373"/>
      <c r="V26" s="373"/>
      <c r="W26" s="373"/>
      <c r="X26" s="373"/>
      <c r="Y26" s="373"/>
      <c r="Z26" s="373"/>
      <c r="AA26" s="373"/>
      <c r="AB26" s="373"/>
      <c r="AC26" s="373"/>
      <c r="AD26" s="373"/>
      <c r="AE26" s="373"/>
      <c r="AF26" s="373"/>
      <c r="AG26" s="373"/>
      <c r="AH26" s="373"/>
      <c r="AI26" s="373"/>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64</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v>0.05</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43" t="s">
        <v>196</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1:88"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1:88" ht="18" customHeight="1" x14ac:dyDescent="0.25">
      <c r="B34" s="324" t="s">
        <v>442</v>
      </c>
      <c r="C34" s="325"/>
      <c r="D34" s="325"/>
      <c r="E34" s="325"/>
      <c r="F34" s="325"/>
      <c r="G34" s="325"/>
      <c r="H34" s="325"/>
      <c r="I34" s="325"/>
      <c r="J34" s="325"/>
      <c r="K34" s="325"/>
      <c r="L34" s="325"/>
      <c r="M34" s="325"/>
      <c r="N34" s="325"/>
      <c r="O34" s="325"/>
      <c r="P34" s="325"/>
      <c r="Q34" s="325"/>
      <c r="R34" s="325"/>
      <c r="S34" s="325"/>
      <c r="T34" s="325"/>
      <c r="U34" s="325"/>
      <c r="V34" s="325"/>
      <c r="W34" s="325"/>
      <c r="X34" s="325"/>
      <c r="Y34" s="326"/>
      <c r="Z34" s="333" t="s">
        <v>449</v>
      </c>
      <c r="AA34" s="334"/>
      <c r="AB34" s="334"/>
      <c r="AC34" s="334"/>
      <c r="AD34" s="335"/>
      <c r="AE34" s="333">
        <v>1</v>
      </c>
      <c r="AF34" s="334"/>
      <c r="AG34" s="334"/>
      <c r="AH34" s="334"/>
      <c r="AI34" s="334"/>
      <c r="AJ34" s="334"/>
      <c r="AK34" s="342" t="s">
        <v>41</v>
      </c>
      <c r="AL34" s="343"/>
      <c r="AM34" s="343"/>
      <c r="AN34" s="343"/>
      <c r="AO34" s="343"/>
      <c r="AP34" s="343"/>
      <c r="AQ34" s="343"/>
      <c r="AR34" s="343"/>
      <c r="AS34" s="343"/>
      <c r="AT34" s="343"/>
      <c r="AU34" s="343"/>
      <c r="AV34" s="343"/>
      <c r="AW34" s="343"/>
      <c r="AX34" s="344"/>
      <c r="AY34" s="345">
        <v>16</v>
      </c>
      <c r="AZ34" s="346"/>
      <c r="BA34" s="346"/>
      <c r="BB34" s="347"/>
      <c r="BC34" s="345">
        <f>+$AE$34*AY34</f>
        <v>16</v>
      </c>
      <c r="BD34" s="346"/>
      <c r="BE34" s="346"/>
      <c r="BF34" s="347"/>
      <c r="BG34" s="285">
        <v>22629</v>
      </c>
      <c r="BH34" s="286"/>
      <c r="BI34" s="286"/>
      <c r="BJ34" s="622"/>
      <c r="BK34" s="288">
        <f>+AY34*BG34</f>
        <v>362064</v>
      </c>
      <c r="BL34" s="289"/>
      <c r="BM34" s="289"/>
      <c r="BN34" s="289"/>
      <c r="BO34" s="289"/>
      <c r="BP34" s="290"/>
      <c r="BQ34" s="609">
        <v>200000</v>
      </c>
      <c r="BR34" s="610"/>
      <c r="BS34" s="610"/>
      <c r="BT34" s="610"/>
      <c r="BU34" s="610"/>
      <c r="BV34" s="610"/>
      <c r="BW34" s="611"/>
      <c r="BX34" s="609">
        <f>+(((BK44+BQ34)*15)/85)</f>
        <v>685473.8823529412</v>
      </c>
      <c r="BY34" s="610"/>
      <c r="BZ34" s="610"/>
      <c r="CA34" s="610"/>
      <c r="CB34" s="610"/>
      <c r="CC34" s="611"/>
      <c r="CD34" s="609">
        <f>+BK44+BQ34+BX34</f>
        <v>4569825.8823529407</v>
      </c>
      <c r="CE34" s="610"/>
      <c r="CF34" s="610"/>
      <c r="CG34" s="610"/>
      <c r="CH34" s="610"/>
      <c r="CI34" s="611"/>
    </row>
    <row r="35" spans="1:88" ht="18" customHeight="1" x14ac:dyDescent="0.25">
      <c r="B35" s="327"/>
      <c r="C35" s="328"/>
      <c r="D35" s="328"/>
      <c r="E35" s="328"/>
      <c r="F35" s="328"/>
      <c r="G35" s="328"/>
      <c r="H35" s="328"/>
      <c r="I35" s="328"/>
      <c r="J35" s="328"/>
      <c r="K35" s="328"/>
      <c r="L35" s="328"/>
      <c r="M35" s="328"/>
      <c r="N35" s="328"/>
      <c r="O35" s="328"/>
      <c r="P35" s="328"/>
      <c r="Q35" s="328"/>
      <c r="R35" s="328"/>
      <c r="S35" s="328"/>
      <c r="T35" s="328"/>
      <c r="U35" s="328"/>
      <c r="V35" s="328"/>
      <c r="W35" s="328"/>
      <c r="X35" s="328"/>
      <c r="Y35" s="329"/>
      <c r="Z35" s="336"/>
      <c r="AA35" s="337"/>
      <c r="AB35" s="337"/>
      <c r="AC35" s="337"/>
      <c r="AD35" s="338"/>
      <c r="AE35" s="336"/>
      <c r="AF35" s="337"/>
      <c r="AG35" s="337"/>
      <c r="AH35" s="337"/>
      <c r="AI35" s="337"/>
      <c r="AJ35" s="337"/>
      <c r="AK35" s="300" t="s">
        <v>16</v>
      </c>
      <c r="AL35" s="301"/>
      <c r="AM35" s="301"/>
      <c r="AN35" s="301"/>
      <c r="AO35" s="301"/>
      <c r="AP35" s="301"/>
      <c r="AQ35" s="301"/>
      <c r="AR35" s="301"/>
      <c r="AS35" s="301"/>
      <c r="AT35" s="301"/>
      <c r="AU35" s="301"/>
      <c r="AV35" s="301"/>
      <c r="AW35" s="301"/>
      <c r="AX35" s="302"/>
      <c r="AY35" s="303">
        <v>16</v>
      </c>
      <c r="AZ35" s="304"/>
      <c r="BA35" s="304"/>
      <c r="BB35" s="305"/>
      <c r="BC35" s="303">
        <f t="shared" ref="BC35:BC43" si="0">+$AE$34*AY35</f>
        <v>16</v>
      </c>
      <c r="BD35" s="304"/>
      <c r="BE35" s="304"/>
      <c r="BF35" s="305"/>
      <c r="BG35" s="309">
        <v>7925</v>
      </c>
      <c r="BH35" s="310"/>
      <c r="BI35" s="310"/>
      <c r="BJ35" s="623"/>
      <c r="BK35" s="624">
        <f t="shared" ref="BK35:BK43" si="1">+AY35*BG35</f>
        <v>126800</v>
      </c>
      <c r="BL35" s="625"/>
      <c r="BM35" s="625"/>
      <c r="BN35" s="625"/>
      <c r="BO35" s="625"/>
      <c r="BP35" s="626"/>
      <c r="BQ35" s="612"/>
      <c r="BR35" s="613"/>
      <c r="BS35" s="613"/>
      <c r="BT35" s="613"/>
      <c r="BU35" s="613"/>
      <c r="BV35" s="613"/>
      <c r="BW35" s="614"/>
      <c r="BX35" s="612"/>
      <c r="BY35" s="613"/>
      <c r="BZ35" s="613"/>
      <c r="CA35" s="613"/>
      <c r="CB35" s="613"/>
      <c r="CC35" s="614"/>
      <c r="CD35" s="612"/>
      <c r="CE35" s="613"/>
      <c r="CF35" s="613"/>
      <c r="CG35" s="613"/>
      <c r="CH35" s="613"/>
      <c r="CI35" s="614"/>
    </row>
    <row r="36" spans="1:88" ht="18" customHeight="1" x14ac:dyDescent="0.25">
      <c r="B36" s="327"/>
      <c r="C36" s="328"/>
      <c r="D36" s="328"/>
      <c r="E36" s="328"/>
      <c r="F36" s="328"/>
      <c r="G36" s="328"/>
      <c r="H36" s="328"/>
      <c r="I36" s="328"/>
      <c r="J36" s="328"/>
      <c r="K36" s="328"/>
      <c r="L36" s="328"/>
      <c r="M36" s="328"/>
      <c r="N36" s="328"/>
      <c r="O36" s="328"/>
      <c r="P36" s="328"/>
      <c r="Q36" s="328"/>
      <c r="R36" s="328"/>
      <c r="S36" s="328"/>
      <c r="T36" s="328"/>
      <c r="U36" s="328"/>
      <c r="V36" s="328"/>
      <c r="W36" s="328"/>
      <c r="X36" s="328"/>
      <c r="Y36" s="329"/>
      <c r="Z36" s="336"/>
      <c r="AA36" s="337"/>
      <c r="AB36" s="337"/>
      <c r="AC36" s="337"/>
      <c r="AD36" s="338"/>
      <c r="AE36" s="336"/>
      <c r="AF36" s="337"/>
      <c r="AG36" s="337"/>
      <c r="AH36" s="337"/>
      <c r="AI36" s="337"/>
      <c r="AJ36" s="337"/>
      <c r="AK36" s="300" t="s">
        <v>527</v>
      </c>
      <c r="AL36" s="301"/>
      <c r="AM36" s="301"/>
      <c r="AN36" s="301"/>
      <c r="AO36" s="301"/>
      <c r="AP36" s="301"/>
      <c r="AQ36" s="301"/>
      <c r="AR36" s="301"/>
      <c r="AS36" s="301"/>
      <c r="AT36" s="301"/>
      <c r="AU36" s="301"/>
      <c r="AV36" s="301"/>
      <c r="AW36" s="301"/>
      <c r="AX36" s="302"/>
      <c r="AY36" s="303">
        <v>32</v>
      </c>
      <c r="AZ36" s="304"/>
      <c r="BA36" s="304"/>
      <c r="BB36" s="305"/>
      <c r="BC36" s="303">
        <f t="shared" si="0"/>
        <v>32</v>
      </c>
      <c r="BD36" s="304"/>
      <c r="BE36" s="304"/>
      <c r="BF36" s="305"/>
      <c r="BG36" s="309">
        <v>18911</v>
      </c>
      <c r="BH36" s="310"/>
      <c r="BI36" s="310"/>
      <c r="BJ36" s="623"/>
      <c r="BK36" s="624">
        <f t="shared" si="1"/>
        <v>605152</v>
      </c>
      <c r="BL36" s="625"/>
      <c r="BM36" s="625"/>
      <c r="BN36" s="625"/>
      <c r="BO36" s="625"/>
      <c r="BP36" s="626"/>
      <c r="BQ36" s="612"/>
      <c r="BR36" s="613"/>
      <c r="BS36" s="613"/>
      <c r="BT36" s="613"/>
      <c r="BU36" s="613"/>
      <c r="BV36" s="613"/>
      <c r="BW36" s="614"/>
      <c r="BX36" s="612"/>
      <c r="BY36" s="613"/>
      <c r="BZ36" s="613"/>
      <c r="CA36" s="613"/>
      <c r="CB36" s="613"/>
      <c r="CC36" s="614"/>
      <c r="CD36" s="612"/>
      <c r="CE36" s="613"/>
      <c r="CF36" s="613"/>
      <c r="CG36" s="613"/>
      <c r="CH36" s="613"/>
      <c r="CI36" s="614"/>
    </row>
    <row r="37" spans="1:88" ht="18" customHeight="1" x14ac:dyDescent="0.25">
      <c r="B37" s="327"/>
      <c r="C37" s="328"/>
      <c r="D37" s="328"/>
      <c r="E37" s="328"/>
      <c r="F37" s="328"/>
      <c r="G37" s="328"/>
      <c r="H37" s="328"/>
      <c r="I37" s="328"/>
      <c r="J37" s="328"/>
      <c r="K37" s="328"/>
      <c r="L37" s="328"/>
      <c r="M37" s="328"/>
      <c r="N37" s="328"/>
      <c r="O37" s="328"/>
      <c r="P37" s="328"/>
      <c r="Q37" s="328"/>
      <c r="R37" s="328"/>
      <c r="S37" s="328"/>
      <c r="T37" s="328"/>
      <c r="U37" s="328"/>
      <c r="V37" s="328"/>
      <c r="W37" s="328"/>
      <c r="X37" s="328"/>
      <c r="Y37" s="329"/>
      <c r="Z37" s="336"/>
      <c r="AA37" s="337"/>
      <c r="AB37" s="337"/>
      <c r="AC37" s="337"/>
      <c r="AD37" s="338"/>
      <c r="AE37" s="336"/>
      <c r="AF37" s="337"/>
      <c r="AG37" s="337"/>
      <c r="AH37" s="337"/>
      <c r="AI37" s="337"/>
      <c r="AJ37" s="337"/>
      <c r="AK37" s="300" t="s">
        <v>13</v>
      </c>
      <c r="AL37" s="301"/>
      <c r="AM37" s="301"/>
      <c r="AN37" s="301"/>
      <c r="AO37" s="301"/>
      <c r="AP37" s="301"/>
      <c r="AQ37" s="301"/>
      <c r="AR37" s="301"/>
      <c r="AS37" s="301"/>
      <c r="AT37" s="301"/>
      <c r="AU37" s="301"/>
      <c r="AV37" s="301"/>
      <c r="AW37" s="301"/>
      <c r="AX37" s="302"/>
      <c r="AY37" s="303">
        <v>16</v>
      </c>
      <c r="AZ37" s="304"/>
      <c r="BA37" s="304"/>
      <c r="BB37" s="305"/>
      <c r="BC37" s="303">
        <f t="shared" si="0"/>
        <v>16</v>
      </c>
      <c r="BD37" s="304"/>
      <c r="BE37" s="304"/>
      <c r="BF37" s="305"/>
      <c r="BG37" s="309">
        <v>40826</v>
      </c>
      <c r="BH37" s="310"/>
      <c r="BI37" s="310"/>
      <c r="BJ37" s="623"/>
      <c r="BK37" s="624">
        <f t="shared" si="1"/>
        <v>653216</v>
      </c>
      <c r="BL37" s="625"/>
      <c r="BM37" s="625"/>
      <c r="BN37" s="625"/>
      <c r="BO37" s="625"/>
      <c r="BP37" s="626"/>
      <c r="BQ37" s="612"/>
      <c r="BR37" s="613"/>
      <c r="BS37" s="613"/>
      <c r="BT37" s="613"/>
      <c r="BU37" s="613"/>
      <c r="BV37" s="613"/>
      <c r="BW37" s="614"/>
      <c r="BX37" s="612"/>
      <c r="BY37" s="613"/>
      <c r="BZ37" s="613"/>
      <c r="CA37" s="613"/>
      <c r="CB37" s="613"/>
      <c r="CC37" s="614"/>
      <c r="CD37" s="612"/>
      <c r="CE37" s="613"/>
      <c r="CF37" s="613"/>
      <c r="CG37" s="613"/>
      <c r="CH37" s="613"/>
      <c r="CI37" s="614"/>
    </row>
    <row r="38" spans="1:88" ht="18" customHeight="1" x14ac:dyDescent="0.25">
      <c r="B38" s="327"/>
      <c r="C38" s="328"/>
      <c r="D38" s="328"/>
      <c r="E38" s="328"/>
      <c r="F38" s="328"/>
      <c r="G38" s="328"/>
      <c r="H38" s="328"/>
      <c r="I38" s="328"/>
      <c r="J38" s="328"/>
      <c r="K38" s="328"/>
      <c r="L38" s="328"/>
      <c r="M38" s="328"/>
      <c r="N38" s="328"/>
      <c r="O38" s="328"/>
      <c r="P38" s="328"/>
      <c r="Q38" s="328"/>
      <c r="R38" s="328"/>
      <c r="S38" s="328"/>
      <c r="T38" s="328"/>
      <c r="U38" s="328"/>
      <c r="V38" s="328"/>
      <c r="W38" s="328"/>
      <c r="X38" s="328"/>
      <c r="Y38" s="329"/>
      <c r="Z38" s="336"/>
      <c r="AA38" s="337"/>
      <c r="AB38" s="337"/>
      <c r="AC38" s="337"/>
      <c r="AD38" s="338"/>
      <c r="AE38" s="336"/>
      <c r="AF38" s="337"/>
      <c r="AG38" s="337"/>
      <c r="AH38" s="337"/>
      <c r="AI38" s="337"/>
      <c r="AJ38" s="337"/>
      <c r="AK38" s="300" t="s">
        <v>40</v>
      </c>
      <c r="AL38" s="301"/>
      <c r="AM38" s="301"/>
      <c r="AN38" s="301"/>
      <c r="AO38" s="301"/>
      <c r="AP38" s="301"/>
      <c r="AQ38" s="301"/>
      <c r="AR38" s="301"/>
      <c r="AS38" s="301"/>
      <c r="AT38" s="301"/>
      <c r="AU38" s="301"/>
      <c r="AV38" s="301"/>
      <c r="AW38" s="301"/>
      <c r="AX38" s="302"/>
      <c r="AY38" s="303">
        <v>16</v>
      </c>
      <c r="AZ38" s="304"/>
      <c r="BA38" s="304"/>
      <c r="BB38" s="305"/>
      <c r="BC38" s="303">
        <f t="shared" si="0"/>
        <v>16</v>
      </c>
      <c r="BD38" s="304"/>
      <c r="BE38" s="304"/>
      <c r="BF38" s="305"/>
      <c r="BG38" s="309">
        <v>26988</v>
      </c>
      <c r="BH38" s="310"/>
      <c r="BI38" s="310"/>
      <c r="BJ38" s="623"/>
      <c r="BK38" s="624">
        <f t="shared" si="1"/>
        <v>431808</v>
      </c>
      <c r="BL38" s="625"/>
      <c r="BM38" s="625"/>
      <c r="BN38" s="625"/>
      <c r="BO38" s="625"/>
      <c r="BP38" s="626"/>
      <c r="BQ38" s="612"/>
      <c r="BR38" s="613"/>
      <c r="BS38" s="613"/>
      <c r="BT38" s="613"/>
      <c r="BU38" s="613"/>
      <c r="BV38" s="613"/>
      <c r="BW38" s="614"/>
      <c r="BX38" s="612"/>
      <c r="BY38" s="613"/>
      <c r="BZ38" s="613"/>
      <c r="CA38" s="613"/>
      <c r="CB38" s="613"/>
      <c r="CC38" s="614"/>
      <c r="CD38" s="612"/>
      <c r="CE38" s="613"/>
      <c r="CF38" s="613"/>
      <c r="CG38" s="613"/>
      <c r="CH38" s="613"/>
      <c r="CI38" s="614"/>
    </row>
    <row r="39" spans="1:88" ht="18" customHeight="1" x14ac:dyDescent="0.25">
      <c r="B39" s="327"/>
      <c r="C39" s="328"/>
      <c r="D39" s="328"/>
      <c r="E39" s="328"/>
      <c r="F39" s="328"/>
      <c r="G39" s="328"/>
      <c r="H39" s="328"/>
      <c r="I39" s="328"/>
      <c r="J39" s="328"/>
      <c r="K39" s="328"/>
      <c r="L39" s="328"/>
      <c r="M39" s="328"/>
      <c r="N39" s="328"/>
      <c r="O39" s="328"/>
      <c r="P39" s="328"/>
      <c r="Q39" s="328"/>
      <c r="R39" s="328"/>
      <c r="S39" s="328"/>
      <c r="T39" s="328"/>
      <c r="U39" s="328"/>
      <c r="V39" s="328"/>
      <c r="W39" s="328"/>
      <c r="X39" s="328"/>
      <c r="Y39" s="329"/>
      <c r="Z39" s="336"/>
      <c r="AA39" s="337"/>
      <c r="AB39" s="337"/>
      <c r="AC39" s="337"/>
      <c r="AD39" s="338"/>
      <c r="AE39" s="336"/>
      <c r="AF39" s="337"/>
      <c r="AG39" s="337"/>
      <c r="AH39" s="337"/>
      <c r="AI39" s="337"/>
      <c r="AJ39" s="337"/>
      <c r="AK39" s="300" t="s">
        <v>528</v>
      </c>
      <c r="AL39" s="301"/>
      <c r="AM39" s="301"/>
      <c r="AN39" s="301"/>
      <c r="AO39" s="301"/>
      <c r="AP39" s="301"/>
      <c r="AQ39" s="301"/>
      <c r="AR39" s="301"/>
      <c r="AS39" s="301"/>
      <c r="AT39" s="301"/>
      <c r="AU39" s="301"/>
      <c r="AV39" s="301"/>
      <c r="AW39" s="301"/>
      <c r="AX39" s="302"/>
      <c r="AY39" s="303">
        <v>16</v>
      </c>
      <c r="AZ39" s="304"/>
      <c r="BA39" s="304"/>
      <c r="BB39" s="305"/>
      <c r="BC39" s="303">
        <f t="shared" si="0"/>
        <v>16</v>
      </c>
      <c r="BD39" s="304"/>
      <c r="BE39" s="304"/>
      <c r="BF39" s="305"/>
      <c r="BG39" s="309">
        <v>22530</v>
      </c>
      <c r="BH39" s="310"/>
      <c r="BI39" s="310"/>
      <c r="BJ39" s="623"/>
      <c r="BK39" s="624">
        <f t="shared" si="1"/>
        <v>360480</v>
      </c>
      <c r="BL39" s="625"/>
      <c r="BM39" s="625"/>
      <c r="BN39" s="625"/>
      <c r="BO39" s="625"/>
      <c r="BP39" s="626"/>
      <c r="BQ39" s="612"/>
      <c r="BR39" s="613"/>
      <c r="BS39" s="613"/>
      <c r="BT39" s="613"/>
      <c r="BU39" s="613"/>
      <c r="BV39" s="613"/>
      <c r="BW39" s="614"/>
      <c r="BX39" s="612"/>
      <c r="BY39" s="613"/>
      <c r="BZ39" s="613"/>
      <c r="CA39" s="613"/>
      <c r="CB39" s="613"/>
      <c r="CC39" s="614"/>
      <c r="CD39" s="612"/>
      <c r="CE39" s="613"/>
      <c r="CF39" s="613"/>
      <c r="CG39" s="613"/>
      <c r="CH39" s="613"/>
      <c r="CI39" s="614"/>
    </row>
    <row r="40" spans="1:88" ht="18" customHeight="1" x14ac:dyDescent="0.25">
      <c r="B40" s="327"/>
      <c r="C40" s="328"/>
      <c r="D40" s="328"/>
      <c r="E40" s="328"/>
      <c r="F40" s="328"/>
      <c r="G40" s="328"/>
      <c r="H40" s="328"/>
      <c r="I40" s="328"/>
      <c r="J40" s="328"/>
      <c r="K40" s="328"/>
      <c r="L40" s="328"/>
      <c r="M40" s="328"/>
      <c r="N40" s="328"/>
      <c r="O40" s="328"/>
      <c r="P40" s="328"/>
      <c r="Q40" s="328"/>
      <c r="R40" s="328"/>
      <c r="S40" s="328"/>
      <c r="T40" s="328"/>
      <c r="U40" s="328"/>
      <c r="V40" s="328"/>
      <c r="W40" s="328"/>
      <c r="X40" s="328"/>
      <c r="Y40" s="329"/>
      <c r="Z40" s="336"/>
      <c r="AA40" s="337"/>
      <c r="AB40" s="337"/>
      <c r="AC40" s="337"/>
      <c r="AD40" s="338"/>
      <c r="AE40" s="336"/>
      <c r="AF40" s="337"/>
      <c r="AG40" s="337"/>
      <c r="AH40" s="337"/>
      <c r="AI40" s="337"/>
      <c r="AJ40" s="337"/>
      <c r="AK40" s="300" t="s">
        <v>529</v>
      </c>
      <c r="AL40" s="301"/>
      <c r="AM40" s="301"/>
      <c r="AN40" s="301"/>
      <c r="AO40" s="301"/>
      <c r="AP40" s="301"/>
      <c r="AQ40" s="301"/>
      <c r="AR40" s="301"/>
      <c r="AS40" s="301"/>
      <c r="AT40" s="301"/>
      <c r="AU40" s="301"/>
      <c r="AV40" s="301"/>
      <c r="AW40" s="301"/>
      <c r="AX40" s="302"/>
      <c r="AY40" s="303">
        <v>16</v>
      </c>
      <c r="AZ40" s="304"/>
      <c r="BA40" s="304"/>
      <c r="BB40" s="305"/>
      <c r="BC40" s="303">
        <f t="shared" si="0"/>
        <v>16</v>
      </c>
      <c r="BD40" s="304"/>
      <c r="BE40" s="304"/>
      <c r="BF40" s="305"/>
      <c r="BG40" s="309">
        <v>18911</v>
      </c>
      <c r="BH40" s="310"/>
      <c r="BI40" s="310"/>
      <c r="BJ40" s="623"/>
      <c r="BK40" s="624">
        <f t="shared" si="1"/>
        <v>302576</v>
      </c>
      <c r="BL40" s="625"/>
      <c r="BM40" s="625"/>
      <c r="BN40" s="625"/>
      <c r="BO40" s="625"/>
      <c r="BP40" s="626"/>
      <c r="BQ40" s="612"/>
      <c r="BR40" s="613"/>
      <c r="BS40" s="613"/>
      <c r="BT40" s="613"/>
      <c r="BU40" s="613"/>
      <c r="BV40" s="613"/>
      <c r="BW40" s="614"/>
      <c r="BX40" s="612"/>
      <c r="BY40" s="613"/>
      <c r="BZ40" s="613"/>
      <c r="CA40" s="613"/>
      <c r="CB40" s="613"/>
      <c r="CC40" s="614"/>
      <c r="CD40" s="612"/>
      <c r="CE40" s="613"/>
      <c r="CF40" s="613"/>
      <c r="CG40" s="613"/>
      <c r="CH40" s="613"/>
      <c r="CI40" s="614"/>
    </row>
    <row r="41" spans="1:88" ht="18" customHeight="1" x14ac:dyDescent="0.25">
      <c r="B41" s="327"/>
      <c r="C41" s="328"/>
      <c r="D41" s="328"/>
      <c r="E41" s="328"/>
      <c r="F41" s="328"/>
      <c r="G41" s="328"/>
      <c r="H41" s="328"/>
      <c r="I41" s="328"/>
      <c r="J41" s="328"/>
      <c r="K41" s="328"/>
      <c r="L41" s="328"/>
      <c r="M41" s="328"/>
      <c r="N41" s="328"/>
      <c r="O41" s="328"/>
      <c r="P41" s="328"/>
      <c r="Q41" s="328"/>
      <c r="R41" s="328"/>
      <c r="S41" s="328"/>
      <c r="T41" s="328"/>
      <c r="U41" s="328"/>
      <c r="V41" s="328"/>
      <c r="W41" s="328"/>
      <c r="X41" s="328"/>
      <c r="Y41" s="329"/>
      <c r="Z41" s="336"/>
      <c r="AA41" s="337"/>
      <c r="AB41" s="337"/>
      <c r="AC41" s="337"/>
      <c r="AD41" s="338"/>
      <c r="AE41" s="336"/>
      <c r="AF41" s="337"/>
      <c r="AG41" s="337"/>
      <c r="AH41" s="337"/>
      <c r="AI41" s="337"/>
      <c r="AJ41" s="337"/>
      <c r="AK41" s="300" t="s">
        <v>18</v>
      </c>
      <c r="AL41" s="301"/>
      <c r="AM41" s="301"/>
      <c r="AN41" s="301"/>
      <c r="AO41" s="301"/>
      <c r="AP41" s="301"/>
      <c r="AQ41" s="301"/>
      <c r="AR41" s="301"/>
      <c r="AS41" s="301"/>
      <c r="AT41" s="301"/>
      <c r="AU41" s="301"/>
      <c r="AV41" s="301"/>
      <c r="AW41" s="301"/>
      <c r="AX41" s="302"/>
      <c r="AY41" s="303">
        <v>16</v>
      </c>
      <c r="AZ41" s="304"/>
      <c r="BA41" s="304"/>
      <c r="BB41" s="305"/>
      <c r="BC41" s="303">
        <f t="shared" si="0"/>
        <v>16</v>
      </c>
      <c r="BD41" s="304"/>
      <c r="BE41" s="304"/>
      <c r="BF41" s="305"/>
      <c r="BG41" s="309">
        <v>28961</v>
      </c>
      <c r="BH41" s="310"/>
      <c r="BI41" s="310"/>
      <c r="BJ41" s="623"/>
      <c r="BK41" s="624">
        <f t="shared" si="1"/>
        <v>463376</v>
      </c>
      <c r="BL41" s="625"/>
      <c r="BM41" s="625"/>
      <c r="BN41" s="625"/>
      <c r="BO41" s="625"/>
      <c r="BP41" s="626"/>
      <c r="BQ41" s="612"/>
      <c r="BR41" s="613"/>
      <c r="BS41" s="613"/>
      <c r="BT41" s="613"/>
      <c r="BU41" s="613"/>
      <c r="BV41" s="613"/>
      <c r="BW41" s="614"/>
      <c r="BX41" s="612"/>
      <c r="BY41" s="613"/>
      <c r="BZ41" s="613"/>
      <c r="CA41" s="613"/>
      <c r="CB41" s="613"/>
      <c r="CC41" s="614"/>
      <c r="CD41" s="612"/>
      <c r="CE41" s="613"/>
      <c r="CF41" s="613"/>
      <c r="CG41" s="613"/>
      <c r="CH41" s="613"/>
      <c r="CI41" s="614"/>
    </row>
    <row r="42" spans="1:88" ht="18" customHeight="1" x14ac:dyDescent="0.25">
      <c r="B42" s="327"/>
      <c r="C42" s="328"/>
      <c r="D42" s="328"/>
      <c r="E42" s="328"/>
      <c r="F42" s="328"/>
      <c r="G42" s="328"/>
      <c r="H42" s="328"/>
      <c r="I42" s="328"/>
      <c r="J42" s="328"/>
      <c r="K42" s="328"/>
      <c r="L42" s="328"/>
      <c r="M42" s="328"/>
      <c r="N42" s="328"/>
      <c r="O42" s="328"/>
      <c r="P42" s="328"/>
      <c r="Q42" s="328"/>
      <c r="R42" s="328"/>
      <c r="S42" s="328"/>
      <c r="T42" s="328"/>
      <c r="U42" s="328"/>
      <c r="V42" s="328"/>
      <c r="W42" s="328"/>
      <c r="X42" s="328"/>
      <c r="Y42" s="329"/>
      <c r="Z42" s="336"/>
      <c r="AA42" s="337"/>
      <c r="AB42" s="337"/>
      <c r="AC42" s="337"/>
      <c r="AD42" s="338"/>
      <c r="AE42" s="336"/>
      <c r="AF42" s="337"/>
      <c r="AG42" s="337"/>
      <c r="AH42" s="337"/>
      <c r="AI42" s="337"/>
      <c r="AJ42" s="337"/>
      <c r="AK42" s="300" t="s">
        <v>37</v>
      </c>
      <c r="AL42" s="301"/>
      <c r="AM42" s="301"/>
      <c r="AN42" s="301"/>
      <c r="AO42" s="301"/>
      <c r="AP42" s="301"/>
      <c r="AQ42" s="301"/>
      <c r="AR42" s="301"/>
      <c r="AS42" s="301"/>
      <c r="AT42" s="301"/>
      <c r="AU42" s="301"/>
      <c r="AV42" s="301"/>
      <c r="AW42" s="301"/>
      <c r="AX42" s="302"/>
      <c r="AY42" s="303">
        <v>16</v>
      </c>
      <c r="AZ42" s="304"/>
      <c r="BA42" s="304"/>
      <c r="BB42" s="305"/>
      <c r="BC42" s="303">
        <f t="shared" si="0"/>
        <v>16</v>
      </c>
      <c r="BD42" s="304"/>
      <c r="BE42" s="304"/>
      <c r="BF42" s="305"/>
      <c r="BG42" s="309">
        <v>11840</v>
      </c>
      <c r="BH42" s="310"/>
      <c r="BI42" s="310"/>
      <c r="BJ42" s="623"/>
      <c r="BK42" s="624">
        <f t="shared" si="1"/>
        <v>189440</v>
      </c>
      <c r="BL42" s="625"/>
      <c r="BM42" s="625"/>
      <c r="BN42" s="625"/>
      <c r="BO42" s="625"/>
      <c r="BP42" s="626"/>
      <c r="BQ42" s="612"/>
      <c r="BR42" s="613"/>
      <c r="BS42" s="613"/>
      <c r="BT42" s="613"/>
      <c r="BU42" s="613"/>
      <c r="BV42" s="613"/>
      <c r="BW42" s="614"/>
      <c r="BX42" s="612"/>
      <c r="BY42" s="613"/>
      <c r="BZ42" s="613"/>
      <c r="CA42" s="613"/>
      <c r="CB42" s="613"/>
      <c r="CC42" s="614"/>
      <c r="CD42" s="612"/>
      <c r="CE42" s="613"/>
      <c r="CF42" s="613"/>
      <c r="CG42" s="613"/>
      <c r="CH42" s="613"/>
      <c r="CI42" s="614"/>
    </row>
    <row r="43" spans="1:88" ht="18" customHeight="1" thickBot="1" x14ac:dyDescent="0.3">
      <c r="B43" s="330"/>
      <c r="C43" s="331"/>
      <c r="D43" s="331"/>
      <c r="E43" s="331"/>
      <c r="F43" s="331"/>
      <c r="G43" s="331"/>
      <c r="H43" s="331"/>
      <c r="I43" s="331"/>
      <c r="J43" s="331"/>
      <c r="K43" s="331"/>
      <c r="L43" s="331"/>
      <c r="M43" s="331"/>
      <c r="N43" s="331"/>
      <c r="O43" s="331"/>
      <c r="P43" s="331"/>
      <c r="Q43" s="331"/>
      <c r="R43" s="331"/>
      <c r="S43" s="331"/>
      <c r="T43" s="331"/>
      <c r="U43" s="331"/>
      <c r="V43" s="331"/>
      <c r="W43" s="331"/>
      <c r="X43" s="331"/>
      <c r="Y43" s="332"/>
      <c r="Z43" s="339"/>
      <c r="AA43" s="340"/>
      <c r="AB43" s="340"/>
      <c r="AC43" s="340"/>
      <c r="AD43" s="341"/>
      <c r="AE43" s="339"/>
      <c r="AF43" s="340"/>
      <c r="AG43" s="340"/>
      <c r="AH43" s="340"/>
      <c r="AI43" s="340"/>
      <c r="AJ43" s="340"/>
      <c r="AK43" s="392" t="s">
        <v>39</v>
      </c>
      <c r="AL43" s="393"/>
      <c r="AM43" s="393"/>
      <c r="AN43" s="393"/>
      <c r="AO43" s="393"/>
      <c r="AP43" s="393"/>
      <c r="AQ43" s="393"/>
      <c r="AR43" s="393"/>
      <c r="AS43" s="393"/>
      <c r="AT43" s="393"/>
      <c r="AU43" s="393"/>
      <c r="AV43" s="393"/>
      <c r="AW43" s="393"/>
      <c r="AX43" s="394"/>
      <c r="AY43" s="395">
        <v>16</v>
      </c>
      <c r="AZ43" s="396"/>
      <c r="BA43" s="396"/>
      <c r="BB43" s="397"/>
      <c r="BC43" s="395">
        <f t="shared" si="0"/>
        <v>16</v>
      </c>
      <c r="BD43" s="396"/>
      <c r="BE43" s="396"/>
      <c r="BF43" s="397"/>
      <c r="BG43" s="401">
        <v>11840</v>
      </c>
      <c r="BH43" s="402"/>
      <c r="BI43" s="402"/>
      <c r="BJ43" s="618"/>
      <c r="BK43" s="619">
        <f t="shared" si="1"/>
        <v>189440</v>
      </c>
      <c r="BL43" s="620"/>
      <c r="BM43" s="620"/>
      <c r="BN43" s="620"/>
      <c r="BO43" s="620"/>
      <c r="BP43" s="621"/>
      <c r="BQ43" s="615"/>
      <c r="BR43" s="616"/>
      <c r="BS43" s="616"/>
      <c r="BT43" s="616"/>
      <c r="BU43" s="616"/>
      <c r="BV43" s="616"/>
      <c r="BW43" s="617"/>
      <c r="BX43" s="615"/>
      <c r="BY43" s="616"/>
      <c r="BZ43" s="616"/>
      <c r="CA43" s="616"/>
      <c r="CB43" s="616"/>
      <c r="CC43" s="617"/>
      <c r="CD43" s="615"/>
      <c r="CE43" s="616"/>
      <c r="CF43" s="616"/>
      <c r="CG43" s="616"/>
      <c r="CH43" s="616"/>
      <c r="CI43" s="617"/>
    </row>
    <row r="44" spans="1:88" ht="18" customHeight="1" thickBot="1" x14ac:dyDescent="0.3">
      <c r="B44" s="377"/>
      <c r="C44" s="378"/>
      <c r="D44" s="378"/>
      <c r="E44" s="378"/>
      <c r="F44" s="378"/>
      <c r="G44" s="378"/>
      <c r="H44" s="378"/>
      <c r="I44" s="378"/>
      <c r="J44" s="378"/>
      <c r="K44" s="378"/>
      <c r="L44" s="378"/>
      <c r="M44" s="378"/>
      <c r="N44" s="378"/>
      <c r="O44" s="378"/>
      <c r="P44" s="378"/>
      <c r="Q44" s="378"/>
      <c r="R44" s="378"/>
      <c r="S44" s="378"/>
      <c r="T44" s="378"/>
      <c r="U44" s="378"/>
      <c r="V44" s="378"/>
      <c r="W44" s="378"/>
      <c r="X44" s="378"/>
      <c r="Y44" s="378"/>
      <c r="Z44" s="378"/>
      <c r="AA44" s="378"/>
      <c r="AB44" s="378"/>
      <c r="AC44" s="378"/>
      <c r="AD44" s="378"/>
      <c r="AE44" s="378"/>
      <c r="AF44" s="378"/>
      <c r="AG44" s="378"/>
      <c r="AH44" s="378"/>
      <c r="AI44" s="378"/>
      <c r="AJ44" s="379"/>
      <c r="AK44" s="380" t="s">
        <v>3</v>
      </c>
      <c r="AL44" s="381"/>
      <c r="AM44" s="381"/>
      <c r="AN44" s="381"/>
      <c r="AO44" s="381"/>
      <c r="AP44" s="381"/>
      <c r="AQ44" s="381"/>
      <c r="AR44" s="381"/>
      <c r="AS44" s="381"/>
      <c r="AT44" s="381"/>
      <c r="AU44" s="381"/>
      <c r="AV44" s="381"/>
      <c r="AW44" s="381"/>
      <c r="AX44" s="381"/>
      <c r="AY44" s="381"/>
      <c r="AZ44" s="381"/>
      <c r="BA44" s="381"/>
      <c r="BB44" s="381"/>
      <c r="BC44" s="381"/>
      <c r="BD44" s="381"/>
      <c r="BE44" s="381"/>
      <c r="BF44" s="381"/>
      <c r="BG44" s="381"/>
      <c r="BH44" s="381"/>
      <c r="BI44" s="381"/>
      <c r="BJ44" s="630"/>
      <c r="BK44" s="627">
        <f>SUM(BK34:BP43)</f>
        <v>3684352</v>
      </c>
      <c r="BL44" s="628"/>
      <c r="BM44" s="628"/>
      <c r="BN44" s="628"/>
      <c r="BO44" s="628"/>
      <c r="BP44" s="629"/>
      <c r="BQ44" s="387" t="s">
        <v>100</v>
      </c>
      <c r="BR44" s="388"/>
      <c r="BS44" s="388"/>
      <c r="BT44" s="388"/>
      <c r="BU44" s="388"/>
      <c r="BV44" s="388"/>
      <c r="BW44" s="388"/>
      <c r="BX44" s="388"/>
      <c r="BY44" s="388"/>
      <c r="BZ44" s="388"/>
      <c r="CA44" s="388"/>
      <c r="CB44" s="388"/>
      <c r="CC44" s="389"/>
      <c r="CD44" s="390">
        <f>+CD34*AE34</f>
        <v>4569825.8823529407</v>
      </c>
      <c r="CE44" s="390"/>
      <c r="CF44" s="390"/>
      <c r="CG44" s="390"/>
      <c r="CH44" s="390"/>
      <c r="CI44" s="391"/>
      <c r="CJ44" s="74"/>
    </row>
    <row r="45" spans="1:88" ht="18" customHeight="1" thickBot="1" x14ac:dyDescent="0.3">
      <c r="A45" s="75"/>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BG45" s="78"/>
      <c r="BH45" s="78"/>
      <c r="BI45" s="78"/>
      <c r="BJ45" s="78"/>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row>
    <row r="46" spans="1:88" ht="18" customHeight="1" x14ac:dyDescent="0.25">
      <c r="A46" s="75"/>
      <c r="B46" s="348" t="s">
        <v>0</v>
      </c>
      <c r="C46" s="349"/>
      <c r="D46" s="349"/>
      <c r="E46" s="349"/>
      <c r="F46" s="349"/>
      <c r="G46" s="349"/>
      <c r="H46" s="349"/>
      <c r="I46" s="349"/>
      <c r="J46" s="349"/>
      <c r="K46" s="349"/>
      <c r="L46" s="349"/>
      <c r="M46" s="349"/>
      <c r="N46" s="349"/>
      <c r="O46" s="349"/>
      <c r="P46" s="349"/>
      <c r="Q46" s="349"/>
      <c r="R46" s="349"/>
      <c r="S46" s="349"/>
      <c r="T46" s="349"/>
      <c r="U46" s="349"/>
      <c r="V46" s="349"/>
      <c r="W46" s="349"/>
      <c r="X46" s="349"/>
      <c r="Y46" s="350"/>
      <c r="Z46" s="348" t="s">
        <v>80</v>
      </c>
      <c r="AA46" s="349"/>
      <c r="AB46" s="349"/>
      <c r="AC46" s="349"/>
      <c r="AD46" s="350"/>
      <c r="AE46" s="357" t="s">
        <v>79</v>
      </c>
      <c r="AF46" s="358"/>
      <c r="AG46" s="358"/>
      <c r="AH46" s="358"/>
      <c r="AI46" s="358"/>
      <c r="AJ46" s="359"/>
      <c r="AK46" s="357" t="s">
        <v>81</v>
      </c>
      <c r="AL46" s="358"/>
      <c r="AM46" s="358"/>
      <c r="AN46" s="358"/>
      <c r="AO46" s="358"/>
      <c r="AP46" s="358"/>
      <c r="AQ46" s="358"/>
      <c r="AR46" s="358"/>
      <c r="AS46" s="358"/>
      <c r="AT46" s="358"/>
      <c r="AU46" s="358"/>
      <c r="AV46" s="358"/>
      <c r="AW46" s="358"/>
      <c r="AX46" s="359"/>
      <c r="AY46" s="357" t="s">
        <v>1</v>
      </c>
      <c r="AZ46" s="358"/>
      <c r="BA46" s="358"/>
      <c r="BB46" s="359"/>
      <c r="BC46" s="348" t="s">
        <v>104</v>
      </c>
      <c r="BD46" s="349"/>
      <c r="BE46" s="349"/>
      <c r="BF46" s="350"/>
      <c r="BG46" s="366" t="s">
        <v>82</v>
      </c>
      <c r="BH46" s="367"/>
      <c r="BI46" s="367"/>
      <c r="BJ46" s="368"/>
      <c r="BK46" s="315" t="s">
        <v>99</v>
      </c>
      <c r="BL46" s="316"/>
      <c r="BM46" s="316"/>
      <c r="BN46" s="316"/>
      <c r="BO46" s="316"/>
      <c r="BP46" s="317"/>
      <c r="BQ46" s="315" t="s">
        <v>83</v>
      </c>
      <c r="BR46" s="316"/>
      <c r="BS46" s="316"/>
      <c r="BT46" s="316"/>
      <c r="BU46" s="316"/>
      <c r="BV46" s="316"/>
      <c r="BW46" s="317"/>
      <c r="BX46" s="315" t="s">
        <v>84</v>
      </c>
      <c r="BY46" s="316"/>
      <c r="BZ46" s="316"/>
      <c r="CA46" s="316"/>
      <c r="CB46" s="316"/>
      <c r="CC46" s="317"/>
      <c r="CD46" s="315" t="s">
        <v>85</v>
      </c>
      <c r="CE46" s="316"/>
      <c r="CF46" s="316"/>
      <c r="CG46" s="316"/>
      <c r="CH46" s="316"/>
      <c r="CI46" s="317"/>
    </row>
    <row r="47" spans="1:88" ht="18" customHeight="1" x14ac:dyDescent="0.25">
      <c r="A47" s="75"/>
      <c r="B47" s="351"/>
      <c r="C47" s="352"/>
      <c r="D47" s="352"/>
      <c r="E47" s="352"/>
      <c r="F47" s="352"/>
      <c r="G47" s="352"/>
      <c r="H47" s="352"/>
      <c r="I47" s="352"/>
      <c r="J47" s="352"/>
      <c r="K47" s="352"/>
      <c r="L47" s="352"/>
      <c r="M47" s="352"/>
      <c r="N47" s="352"/>
      <c r="O47" s="352"/>
      <c r="P47" s="352"/>
      <c r="Q47" s="352"/>
      <c r="R47" s="352"/>
      <c r="S47" s="352"/>
      <c r="T47" s="352"/>
      <c r="U47" s="352"/>
      <c r="V47" s="352"/>
      <c r="W47" s="352"/>
      <c r="X47" s="352"/>
      <c r="Y47" s="353"/>
      <c r="Z47" s="351"/>
      <c r="AA47" s="352"/>
      <c r="AB47" s="352"/>
      <c r="AC47" s="352"/>
      <c r="AD47" s="353"/>
      <c r="AE47" s="360"/>
      <c r="AF47" s="361"/>
      <c r="AG47" s="361"/>
      <c r="AH47" s="361"/>
      <c r="AI47" s="361"/>
      <c r="AJ47" s="362"/>
      <c r="AK47" s="360"/>
      <c r="AL47" s="361"/>
      <c r="AM47" s="361"/>
      <c r="AN47" s="361"/>
      <c r="AO47" s="361"/>
      <c r="AP47" s="361"/>
      <c r="AQ47" s="361"/>
      <c r="AR47" s="361"/>
      <c r="AS47" s="361"/>
      <c r="AT47" s="361"/>
      <c r="AU47" s="361"/>
      <c r="AV47" s="361"/>
      <c r="AW47" s="361"/>
      <c r="AX47" s="362"/>
      <c r="AY47" s="360"/>
      <c r="AZ47" s="361"/>
      <c r="BA47" s="361"/>
      <c r="BB47" s="362"/>
      <c r="BC47" s="351"/>
      <c r="BD47" s="352"/>
      <c r="BE47" s="352"/>
      <c r="BF47" s="353"/>
      <c r="BG47" s="369"/>
      <c r="BH47" s="370"/>
      <c r="BI47" s="370"/>
      <c r="BJ47" s="371"/>
      <c r="BK47" s="318"/>
      <c r="BL47" s="319"/>
      <c r="BM47" s="319"/>
      <c r="BN47" s="319"/>
      <c r="BO47" s="319"/>
      <c r="BP47" s="320"/>
      <c r="BQ47" s="318"/>
      <c r="BR47" s="319"/>
      <c r="BS47" s="319"/>
      <c r="BT47" s="319"/>
      <c r="BU47" s="319"/>
      <c r="BV47" s="319"/>
      <c r="BW47" s="320"/>
      <c r="BX47" s="318"/>
      <c r="BY47" s="319"/>
      <c r="BZ47" s="319"/>
      <c r="CA47" s="319"/>
      <c r="CB47" s="319"/>
      <c r="CC47" s="320"/>
      <c r="CD47" s="318"/>
      <c r="CE47" s="319"/>
      <c r="CF47" s="319"/>
      <c r="CG47" s="319"/>
      <c r="CH47" s="319"/>
      <c r="CI47" s="320"/>
    </row>
    <row r="48" spans="1:88" ht="18" customHeight="1" thickBot="1" x14ac:dyDescent="0.3">
      <c r="A48" s="75"/>
      <c r="B48" s="354"/>
      <c r="C48" s="355"/>
      <c r="D48" s="355"/>
      <c r="E48" s="355"/>
      <c r="F48" s="355"/>
      <c r="G48" s="355"/>
      <c r="H48" s="355"/>
      <c r="I48" s="355"/>
      <c r="J48" s="355"/>
      <c r="K48" s="355"/>
      <c r="L48" s="355"/>
      <c r="M48" s="355"/>
      <c r="N48" s="355"/>
      <c r="O48" s="355"/>
      <c r="P48" s="355"/>
      <c r="Q48" s="355"/>
      <c r="R48" s="355"/>
      <c r="S48" s="355"/>
      <c r="T48" s="355"/>
      <c r="U48" s="355"/>
      <c r="V48" s="355"/>
      <c r="W48" s="355"/>
      <c r="X48" s="355"/>
      <c r="Y48" s="356"/>
      <c r="Z48" s="354"/>
      <c r="AA48" s="355"/>
      <c r="AB48" s="355"/>
      <c r="AC48" s="355"/>
      <c r="AD48" s="356"/>
      <c r="AE48" s="363"/>
      <c r="AF48" s="364"/>
      <c r="AG48" s="364"/>
      <c r="AH48" s="364"/>
      <c r="AI48" s="364"/>
      <c r="AJ48" s="365"/>
      <c r="AK48" s="360"/>
      <c r="AL48" s="361"/>
      <c r="AM48" s="361"/>
      <c r="AN48" s="361"/>
      <c r="AO48" s="361"/>
      <c r="AP48" s="361"/>
      <c r="AQ48" s="361"/>
      <c r="AR48" s="361"/>
      <c r="AS48" s="361"/>
      <c r="AT48" s="361"/>
      <c r="AU48" s="361"/>
      <c r="AV48" s="361"/>
      <c r="AW48" s="361"/>
      <c r="AX48" s="362"/>
      <c r="AY48" s="360"/>
      <c r="AZ48" s="361"/>
      <c r="BA48" s="361"/>
      <c r="BB48" s="362"/>
      <c r="BC48" s="351"/>
      <c r="BD48" s="352"/>
      <c r="BE48" s="352"/>
      <c r="BF48" s="353"/>
      <c r="BG48" s="369"/>
      <c r="BH48" s="370"/>
      <c r="BI48" s="370"/>
      <c r="BJ48" s="371"/>
      <c r="BK48" s="318"/>
      <c r="BL48" s="319"/>
      <c r="BM48" s="319"/>
      <c r="BN48" s="319"/>
      <c r="BO48" s="319"/>
      <c r="BP48" s="320"/>
      <c r="BQ48" s="321"/>
      <c r="BR48" s="322"/>
      <c r="BS48" s="322"/>
      <c r="BT48" s="322"/>
      <c r="BU48" s="322"/>
      <c r="BV48" s="322"/>
      <c r="BW48" s="323"/>
      <c r="BX48" s="321"/>
      <c r="BY48" s="322"/>
      <c r="BZ48" s="322"/>
      <c r="CA48" s="322"/>
      <c r="CB48" s="322"/>
      <c r="CC48" s="323"/>
      <c r="CD48" s="321"/>
      <c r="CE48" s="322"/>
      <c r="CF48" s="322"/>
      <c r="CG48" s="322"/>
      <c r="CH48" s="322"/>
      <c r="CI48" s="323"/>
    </row>
    <row r="49" spans="1:87" ht="18" customHeight="1" x14ac:dyDescent="0.25">
      <c r="A49" s="75"/>
      <c r="B49" s="324" t="s">
        <v>443</v>
      </c>
      <c r="C49" s="325"/>
      <c r="D49" s="325"/>
      <c r="E49" s="325"/>
      <c r="F49" s="325"/>
      <c r="G49" s="325"/>
      <c r="H49" s="325"/>
      <c r="I49" s="325"/>
      <c r="J49" s="325"/>
      <c r="K49" s="325"/>
      <c r="L49" s="325"/>
      <c r="M49" s="325"/>
      <c r="N49" s="325"/>
      <c r="O49" s="325"/>
      <c r="P49" s="325"/>
      <c r="Q49" s="325"/>
      <c r="R49" s="325"/>
      <c r="S49" s="325"/>
      <c r="T49" s="325"/>
      <c r="U49" s="325"/>
      <c r="V49" s="325"/>
      <c r="W49" s="325"/>
      <c r="X49" s="325"/>
      <c r="Y49" s="326"/>
      <c r="Z49" s="333" t="s">
        <v>450</v>
      </c>
      <c r="AA49" s="334"/>
      <c r="AB49" s="334"/>
      <c r="AC49" s="334"/>
      <c r="AD49" s="335"/>
      <c r="AE49" s="333">
        <v>1</v>
      </c>
      <c r="AF49" s="334"/>
      <c r="AG49" s="334"/>
      <c r="AH49" s="334"/>
      <c r="AI49" s="334"/>
      <c r="AJ49" s="334"/>
      <c r="AK49" s="342" t="s">
        <v>41</v>
      </c>
      <c r="AL49" s="343"/>
      <c r="AM49" s="343"/>
      <c r="AN49" s="343"/>
      <c r="AO49" s="343"/>
      <c r="AP49" s="343"/>
      <c r="AQ49" s="343"/>
      <c r="AR49" s="343"/>
      <c r="AS49" s="343"/>
      <c r="AT49" s="343"/>
      <c r="AU49" s="343"/>
      <c r="AV49" s="343"/>
      <c r="AW49" s="343"/>
      <c r="AX49" s="344"/>
      <c r="AY49" s="409">
        <v>0.5</v>
      </c>
      <c r="AZ49" s="346"/>
      <c r="BA49" s="346"/>
      <c r="BB49" s="410"/>
      <c r="BC49" s="345">
        <f>+$AE$49*AY49</f>
        <v>0.5</v>
      </c>
      <c r="BD49" s="346"/>
      <c r="BE49" s="346"/>
      <c r="BF49" s="347"/>
      <c r="BG49" s="285">
        <v>22629</v>
      </c>
      <c r="BH49" s="286"/>
      <c r="BI49" s="286"/>
      <c r="BJ49" s="287"/>
      <c r="BK49" s="288">
        <f>+AY49*BG49</f>
        <v>11314.5</v>
      </c>
      <c r="BL49" s="289"/>
      <c r="BM49" s="289"/>
      <c r="BN49" s="289"/>
      <c r="BO49" s="289"/>
      <c r="BP49" s="290"/>
      <c r="BQ49" s="291">
        <v>1000</v>
      </c>
      <c r="BR49" s="292"/>
      <c r="BS49" s="292"/>
      <c r="BT49" s="292"/>
      <c r="BU49" s="292"/>
      <c r="BV49" s="292"/>
      <c r="BW49" s="293"/>
      <c r="BX49" s="291">
        <f>+(((BK59+BQ49)*15)/85)</f>
        <v>38116.76470588235</v>
      </c>
      <c r="BY49" s="292"/>
      <c r="BZ49" s="292"/>
      <c r="CA49" s="292"/>
      <c r="CB49" s="292"/>
      <c r="CC49" s="293"/>
      <c r="CD49" s="291">
        <f>+BK59+BQ49+BX49</f>
        <v>254111.76470588235</v>
      </c>
      <c r="CE49" s="292"/>
      <c r="CF49" s="292"/>
      <c r="CG49" s="292"/>
      <c r="CH49" s="292"/>
      <c r="CI49" s="293"/>
    </row>
    <row r="50" spans="1:87" ht="18" customHeight="1" x14ac:dyDescent="0.25">
      <c r="A50" s="75"/>
      <c r="B50" s="327"/>
      <c r="C50" s="328"/>
      <c r="D50" s="328"/>
      <c r="E50" s="328"/>
      <c r="F50" s="328"/>
      <c r="G50" s="328"/>
      <c r="H50" s="328"/>
      <c r="I50" s="328"/>
      <c r="J50" s="328"/>
      <c r="K50" s="328"/>
      <c r="L50" s="328"/>
      <c r="M50" s="328"/>
      <c r="N50" s="328"/>
      <c r="O50" s="328"/>
      <c r="P50" s="328"/>
      <c r="Q50" s="328"/>
      <c r="R50" s="328"/>
      <c r="S50" s="328"/>
      <c r="T50" s="328"/>
      <c r="U50" s="328"/>
      <c r="V50" s="328"/>
      <c r="W50" s="328"/>
      <c r="X50" s="328"/>
      <c r="Y50" s="329"/>
      <c r="Z50" s="336"/>
      <c r="AA50" s="337"/>
      <c r="AB50" s="337"/>
      <c r="AC50" s="337"/>
      <c r="AD50" s="338"/>
      <c r="AE50" s="336"/>
      <c r="AF50" s="337"/>
      <c r="AG50" s="337"/>
      <c r="AH50" s="337"/>
      <c r="AI50" s="337"/>
      <c r="AJ50" s="337"/>
      <c r="AK50" s="300" t="s">
        <v>16</v>
      </c>
      <c r="AL50" s="301"/>
      <c r="AM50" s="301"/>
      <c r="AN50" s="301"/>
      <c r="AO50" s="301"/>
      <c r="AP50" s="301"/>
      <c r="AQ50" s="301"/>
      <c r="AR50" s="301"/>
      <c r="AS50" s="301"/>
      <c r="AT50" s="301"/>
      <c r="AU50" s="301"/>
      <c r="AV50" s="301"/>
      <c r="AW50" s="301"/>
      <c r="AX50" s="302"/>
      <c r="AY50" s="407">
        <v>0.5</v>
      </c>
      <c r="AZ50" s="304"/>
      <c r="BA50" s="304"/>
      <c r="BB50" s="408"/>
      <c r="BC50" s="306">
        <f t="shared" ref="BC50:BC58" si="2">+$AE$49*AY50</f>
        <v>0.5</v>
      </c>
      <c r="BD50" s="307"/>
      <c r="BE50" s="307"/>
      <c r="BF50" s="308"/>
      <c r="BG50" s="309">
        <v>7925</v>
      </c>
      <c r="BH50" s="310"/>
      <c r="BI50" s="310"/>
      <c r="BJ50" s="311"/>
      <c r="BK50" s="312">
        <f t="shared" ref="BK50:BK58" si="3">+AY50*BG50</f>
        <v>3962.5</v>
      </c>
      <c r="BL50" s="313"/>
      <c r="BM50" s="313"/>
      <c r="BN50" s="313"/>
      <c r="BO50" s="313"/>
      <c r="BP50" s="314"/>
      <c r="BQ50" s="294"/>
      <c r="BR50" s="295"/>
      <c r="BS50" s="295"/>
      <c r="BT50" s="295"/>
      <c r="BU50" s="295"/>
      <c r="BV50" s="295"/>
      <c r="BW50" s="296"/>
      <c r="BX50" s="294"/>
      <c r="BY50" s="295"/>
      <c r="BZ50" s="295"/>
      <c r="CA50" s="295"/>
      <c r="CB50" s="295"/>
      <c r="CC50" s="296"/>
      <c r="CD50" s="294"/>
      <c r="CE50" s="295"/>
      <c r="CF50" s="295"/>
      <c r="CG50" s="295"/>
      <c r="CH50" s="295"/>
      <c r="CI50" s="296"/>
    </row>
    <row r="51" spans="1:87" ht="18" customHeight="1" x14ac:dyDescent="0.25">
      <c r="A51" s="75"/>
      <c r="B51" s="327"/>
      <c r="C51" s="328"/>
      <c r="D51" s="328"/>
      <c r="E51" s="328"/>
      <c r="F51" s="328"/>
      <c r="G51" s="328"/>
      <c r="H51" s="328"/>
      <c r="I51" s="328"/>
      <c r="J51" s="328"/>
      <c r="K51" s="328"/>
      <c r="L51" s="328"/>
      <c r="M51" s="328"/>
      <c r="N51" s="328"/>
      <c r="O51" s="328"/>
      <c r="P51" s="328"/>
      <c r="Q51" s="328"/>
      <c r="R51" s="328"/>
      <c r="S51" s="328"/>
      <c r="T51" s="328"/>
      <c r="U51" s="328"/>
      <c r="V51" s="328"/>
      <c r="W51" s="328"/>
      <c r="X51" s="328"/>
      <c r="Y51" s="329"/>
      <c r="Z51" s="336"/>
      <c r="AA51" s="337"/>
      <c r="AB51" s="337"/>
      <c r="AC51" s="337"/>
      <c r="AD51" s="338"/>
      <c r="AE51" s="336"/>
      <c r="AF51" s="337"/>
      <c r="AG51" s="337"/>
      <c r="AH51" s="337"/>
      <c r="AI51" s="337"/>
      <c r="AJ51" s="337"/>
      <c r="AK51" s="300" t="s">
        <v>527</v>
      </c>
      <c r="AL51" s="301"/>
      <c r="AM51" s="301"/>
      <c r="AN51" s="301"/>
      <c r="AO51" s="301"/>
      <c r="AP51" s="301"/>
      <c r="AQ51" s="301"/>
      <c r="AR51" s="301"/>
      <c r="AS51" s="301"/>
      <c r="AT51" s="301"/>
      <c r="AU51" s="301"/>
      <c r="AV51" s="301"/>
      <c r="AW51" s="301"/>
      <c r="AX51" s="302"/>
      <c r="AY51" s="407">
        <v>2</v>
      </c>
      <c r="AZ51" s="304"/>
      <c r="BA51" s="304"/>
      <c r="BB51" s="408"/>
      <c r="BC51" s="306">
        <f t="shared" si="2"/>
        <v>2</v>
      </c>
      <c r="BD51" s="307"/>
      <c r="BE51" s="307"/>
      <c r="BF51" s="308"/>
      <c r="BG51" s="309">
        <v>18911</v>
      </c>
      <c r="BH51" s="310"/>
      <c r="BI51" s="310"/>
      <c r="BJ51" s="311"/>
      <c r="BK51" s="312">
        <f t="shared" si="3"/>
        <v>37822</v>
      </c>
      <c r="BL51" s="313"/>
      <c r="BM51" s="313"/>
      <c r="BN51" s="313"/>
      <c r="BO51" s="313"/>
      <c r="BP51" s="314"/>
      <c r="BQ51" s="294"/>
      <c r="BR51" s="295"/>
      <c r="BS51" s="295"/>
      <c r="BT51" s="295"/>
      <c r="BU51" s="295"/>
      <c r="BV51" s="295"/>
      <c r="BW51" s="296"/>
      <c r="BX51" s="294"/>
      <c r="BY51" s="295"/>
      <c r="BZ51" s="295"/>
      <c r="CA51" s="295"/>
      <c r="CB51" s="295"/>
      <c r="CC51" s="296"/>
      <c r="CD51" s="294"/>
      <c r="CE51" s="295"/>
      <c r="CF51" s="295"/>
      <c r="CG51" s="295"/>
      <c r="CH51" s="295"/>
      <c r="CI51" s="296"/>
    </row>
    <row r="52" spans="1:87" ht="18" customHeight="1" x14ac:dyDescent="0.25">
      <c r="A52" s="75"/>
      <c r="B52" s="327"/>
      <c r="C52" s="328"/>
      <c r="D52" s="328"/>
      <c r="E52" s="328"/>
      <c r="F52" s="328"/>
      <c r="G52" s="328"/>
      <c r="H52" s="328"/>
      <c r="I52" s="328"/>
      <c r="J52" s="328"/>
      <c r="K52" s="328"/>
      <c r="L52" s="328"/>
      <c r="M52" s="328"/>
      <c r="N52" s="328"/>
      <c r="O52" s="328"/>
      <c r="P52" s="328"/>
      <c r="Q52" s="328"/>
      <c r="R52" s="328"/>
      <c r="S52" s="328"/>
      <c r="T52" s="328"/>
      <c r="U52" s="328"/>
      <c r="V52" s="328"/>
      <c r="W52" s="328"/>
      <c r="X52" s="328"/>
      <c r="Y52" s="329"/>
      <c r="Z52" s="336"/>
      <c r="AA52" s="337"/>
      <c r="AB52" s="337"/>
      <c r="AC52" s="337"/>
      <c r="AD52" s="338"/>
      <c r="AE52" s="336"/>
      <c r="AF52" s="337"/>
      <c r="AG52" s="337"/>
      <c r="AH52" s="337"/>
      <c r="AI52" s="337"/>
      <c r="AJ52" s="337"/>
      <c r="AK52" s="300" t="s">
        <v>13</v>
      </c>
      <c r="AL52" s="301"/>
      <c r="AM52" s="301"/>
      <c r="AN52" s="301"/>
      <c r="AO52" s="301"/>
      <c r="AP52" s="301"/>
      <c r="AQ52" s="301"/>
      <c r="AR52" s="301"/>
      <c r="AS52" s="301"/>
      <c r="AT52" s="301"/>
      <c r="AU52" s="301"/>
      <c r="AV52" s="301"/>
      <c r="AW52" s="301"/>
      <c r="AX52" s="302"/>
      <c r="AY52" s="407">
        <v>1</v>
      </c>
      <c r="AZ52" s="304"/>
      <c r="BA52" s="304"/>
      <c r="BB52" s="408"/>
      <c r="BC52" s="306">
        <f t="shared" si="2"/>
        <v>1</v>
      </c>
      <c r="BD52" s="307"/>
      <c r="BE52" s="307"/>
      <c r="BF52" s="308"/>
      <c r="BG52" s="309">
        <v>40826</v>
      </c>
      <c r="BH52" s="310"/>
      <c r="BI52" s="310"/>
      <c r="BJ52" s="311"/>
      <c r="BK52" s="312">
        <f t="shared" si="3"/>
        <v>40826</v>
      </c>
      <c r="BL52" s="313"/>
      <c r="BM52" s="313"/>
      <c r="BN52" s="313"/>
      <c r="BO52" s="313"/>
      <c r="BP52" s="314"/>
      <c r="BQ52" s="294"/>
      <c r="BR52" s="295"/>
      <c r="BS52" s="295"/>
      <c r="BT52" s="295"/>
      <c r="BU52" s="295"/>
      <c r="BV52" s="295"/>
      <c r="BW52" s="296"/>
      <c r="BX52" s="294"/>
      <c r="BY52" s="295"/>
      <c r="BZ52" s="295"/>
      <c r="CA52" s="295"/>
      <c r="CB52" s="295"/>
      <c r="CC52" s="296"/>
      <c r="CD52" s="294"/>
      <c r="CE52" s="295"/>
      <c r="CF52" s="295"/>
      <c r="CG52" s="295"/>
      <c r="CH52" s="295"/>
      <c r="CI52" s="296"/>
    </row>
    <row r="53" spans="1:87" ht="18" customHeight="1" x14ac:dyDescent="0.25">
      <c r="A53" s="75"/>
      <c r="B53" s="327"/>
      <c r="C53" s="328"/>
      <c r="D53" s="328"/>
      <c r="E53" s="328"/>
      <c r="F53" s="328"/>
      <c r="G53" s="328"/>
      <c r="H53" s="328"/>
      <c r="I53" s="328"/>
      <c r="J53" s="328"/>
      <c r="K53" s="328"/>
      <c r="L53" s="328"/>
      <c r="M53" s="328"/>
      <c r="N53" s="328"/>
      <c r="O53" s="328"/>
      <c r="P53" s="328"/>
      <c r="Q53" s="328"/>
      <c r="R53" s="328"/>
      <c r="S53" s="328"/>
      <c r="T53" s="328"/>
      <c r="U53" s="328"/>
      <c r="V53" s="328"/>
      <c r="W53" s="328"/>
      <c r="X53" s="328"/>
      <c r="Y53" s="329"/>
      <c r="Z53" s="336"/>
      <c r="AA53" s="337"/>
      <c r="AB53" s="337"/>
      <c r="AC53" s="337"/>
      <c r="AD53" s="338"/>
      <c r="AE53" s="336"/>
      <c r="AF53" s="337"/>
      <c r="AG53" s="337"/>
      <c r="AH53" s="337"/>
      <c r="AI53" s="337"/>
      <c r="AJ53" s="337"/>
      <c r="AK53" s="300" t="s">
        <v>40</v>
      </c>
      <c r="AL53" s="301"/>
      <c r="AM53" s="301"/>
      <c r="AN53" s="301"/>
      <c r="AO53" s="301"/>
      <c r="AP53" s="301"/>
      <c r="AQ53" s="301"/>
      <c r="AR53" s="301"/>
      <c r="AS53" s="301"/>
      <c r="AT53" s="301"/>
      <c r="AU53" s="301"/>
      <c r="AV53" s="301"/>
      <c r="AW53" s="301"/>
      <c r="AX53" s="302"/>
      <c r="AY53" s="407">
        <v>1</v>
      </c>
      <c r="AZ53" s="304"/>
      <c r="BA53" s="304"/>
      <c r="BB53" s="408"/>
      <c r="BC53" s="306">
        <f t="shared" si="2"/>
        <v>1</v>
      </c>
      <c r="BD53" s="307"/>
      <c r="BE53" s="307"/>
      <c r="BF53" s="308"/>
      <c r="BG53" s="309">
        <v>26988</v>
      </c>
      <c r="BH53" s="310"/>
      <c r="BI53" s="310"/>
      <c r="BJ53" s="311"/>
      <c r="BK53" s="312">
        <f t="shared" si="3"/>
        <v>26988</v>
      </c>
      <c r="BL53" s="313"/>
      <c r="BM53" s="313"/>
      <c r="BN53" s="313"/>
      <c r="BO53" s="313"/>
      <c r="BP53" s="314"/>
      <c r="BQ53" s="294"/>
      <c r="BR53" s="295"/>
      <c r="BS53" s="295"/>
      <c r="BT53" s="295"/>
      <c r="BU53" s="295"/>
      <c r="BV53" s="295"/>
      <c r="BW53" s="296"/>
      <c r="BX53" s="294"/>
      <c r="BY53" s="295"/>
      <c r="BZ53" s="295"/>
      <c r="CA53" s="295"/>
      <c r="CB53" s="295"/>
      <c r="CC53" s="296"/>
      <c r="CD53" s="294"/>
      <c r="CE53" s="295"/>
      <c r="CF53" s="295"/>
      <c r="CG53" s="295"/>
      <c r="CH53" s="295"/>
      <c r="CI53" s="296"/>
    </row>
    <row r="54" spans="1:87" ht="18" customHeight="1" x14ac:dyDescent="0.25">
      <c r="A54" s="75"/>
      <c r="B54" s="327"/>
      <c r="C54" s="328"/>
      <c r="D54" s="328"/>
      <c r="E54" s="328"/>
      <c r="F54" s="328"/>
      <c r="G54" s="328"/>
      <c r="H54" s="328"/>
      <c r="I54" s="328"/>
      <c r="J54" s="328"/>
      <c r="K54" s="328"/>
      <c r="L54" s="328"/>
      <c r="M54" s="328"/>
      <c r="N54" s="328"/>
      <c r="O54" s="328"/>
      <c r="P54" s="328"/>
      <c r="Q54" s="328"/>
      <c r="R54" s="328"/>
      <c r="S54" s="328"/>
      <c r="T54" s="328"/>
      <c r="U54" s="328"/>
      <c r="V54" s="328"/>
      <c r="W54" s="328"/>
      <c r="X54" s="328"/>
      <c r="Y54" s="329"/>
      <c r="Z54" s="336"/>
      <c r="AA54" s="337"/>
      <c r="AB54" s="337"/>
      <c r="AC54" s="337"/>
      <c r="AD54" s="338"/>
      <c r="AE54" s="336"/>
      <c r="AF54" s="337"/>
      <c r="AG54" s="337"/>
      <c r="AH54" s="337"/>
      <c r="AI54" s="337"/>
      <c r="AJ54" s="337"/>
      <c r="AK54" s="300" t="s">
        <v>528</v>
      </c>
      <c r="AL54" s="301"/>
      <c r="AM54" s="301"/>
      <c r="AN54" s="301"/>
      <c r="AO54" s="301"/>
      <c r="AP54" s="301"/>
      <c r="AQ54" s="301"/>
      <c r="AR54" s="301"/>
      <c r="AS54" s="301"/>
      <c r="AT54" s="301"/>
      <c r="AU54" s="301"/>
      <c r="AV54" s="301"/>
      <c r="AW54" s="301"/>
      <c r="AX54" s="302"/>
      <c r="AY54" s="407">
        <v>1</v>
      </c>
      <c r="AZ54" s="304"/>
      <c r="BA54" s="304"/>
      <c r="BB54" s="408"/>
      <c r="BC54" s="306">
        <f t="shared" si="2"/>
        <v>1</v>
      </c>
      <c r="BD54" s="307"/>
      <c r="BE54" s="307"/>
      <c r="BF54" s="308"/>
      <c r="BG54" s="309">
        <v>22530</v>
      </c>
      <c r="BH54" s="310"/>
      <c r="BI54" s="310"/>
      <c r="BJ54" s="311"/>
      <c r="BK54" s="312">
        <f t="shared" si="3"/>
        <v>22530</v>
      </c>
      <c r="BL54" s="313"/>
      <c r="BM54" s="313"/>
      <c r="BN54" s="313"/>
      <c r="BO54" s="313"/>
      <c r="BP54" s="314"/>
      <c r="BQ54" s="294"/>
      <c r="BR54" s="295"/>
      <c r="BS54" s="295"/>
      <c r="BT54" s="295"/>
      <c r="BU54" s="295"/>
      <c r="BV54" s="295"/>
      <c r="BW54" s="296"/>
      <c r="BX54" s="294"/>
      <c r="BY54" s="295"/>
      <c r="BZ54" s="295"/>
      <c r="CA54" s="295"/>
      <c r="CB54" s="295"/>
      <c r="CC54" s="296"/>
      <c r="CD54" s="294"/>
      <c r="CE54" s="295"/>
      <c r="CF54" s="295"/>
      <c r="CG54" s="295"/>
      <c r="CH54" s="295"/>
      <c r="CI54" s="296"/>
    </row>
    <row r="55" spans="1:87" ht="18" customHeight="1" x14ac:dyDescent="0.25">
      <c r="A55" s="75"/>
      <c r="B55" s="327"/>
      <c r="C55" s="328"/>
      <c r="D55" s="328"/>
      <c r="E55" s="328"/>
      <c r="F55" s="328"/>
      <c r="G55" s="328"/>
      <c r="H55" s="328"/>
      <c r="I55" s="328"/>
      <c r="J55" s="328"/>
      <c r="K55" s="328"/>
      <c r="L55" s="328"/>
      <c r="M55" s="328"/>
      <c r="N55" s="328"/>
      <c r="O55" s="328"/>
      <c r="P55" s="328"/>
      <c r="Q55" s="328"/>
      <c r="R55" s="328"/>
      <c r="S55" s="328"/>
      <c r="T55" s="328"/>
      <c r="U55" s="328"/>
      <c r="V55" s="328"/>
      <c r="W55" s="328"/>
      <c r="X55" s="328"/>
      <c r="Y55" s="329"/>
      <c r="Z55" s="336"/>
      <c r="AA55" s="337"/>
      <c r="AB55" s="337"/>
      <c r="AC55" s="337"/>
      <c r="AD55" s="338"/>
      <c r="AE55" s="336"/>
      <c r="AF55" s="337"/>
      <c r="AG55" s="337"/>
      <c r="AH55" s="337"/>
      <c r="AI55" s="337"/>
      <c r="AJ55" s="337"/>
      <c r="AK55" s="300" t="s">
        <v>529</v>
      </c>
      <c r="AL55" s="301"/>
      <c r="AM55" s="301"/>
      <c r="AN55" s="301"/>
      <c r="AO55" s="301"/>
      <c r="AP55" s="301"/>
      <c r="AQ55" s="301"/>
      <c r="AR55" s="301"/>
      <c r="AS55" s="301"/>
      <c r="AT55" s="301"/>
      <c r="AU55" s="301"/>
      <c r="AV55" s="301"/>
      <c r="AW55" s="301"/>
      <c r="AX55" s="302"/>
      <c r="AY55" s="407">
        <v>1</v>
      </c>
      <c r="AZ55" s="304"/>
      <c r="BA55" s="304"/>
      <c r="BB55" s="408"/>
      <c r="BC55" s="306">
        <f t="shared" si="2"/>
        <v>1</v>
      </c>
      <c r="BD55" s="307"/>
      <c r="BE55" s="307"/>
      <c r="BF55" s="308"/>
      <c r="BG55" s="309">
        <v>18911</v>
      </c>
      <c r="BH55" s="310"/>
      <c r="BI55" s="310"/>
      <c r="BJ55" s="311"/>
      <c r="BK55" s="312">
        <f t="shared" si="3"/>
        <v>18911</v>
      </c>
      <c r="BL55" s="313"/>
      <c r="BM55" s="313"/>
      <c r="BN55" s="313"/>
      <c r="BO55" s="313"/>
      <c r="BP55" s="314"/>
      <c r="BQ55" s="294"/>
      <c r="BR55" s="295"/>
      <c r="BS55" s="295"/>
      <c r="BT55" s="295"/>
      <c r="BU55" s="295"/>
      <c r="BV55" s="295"/>
      <c r="BW55" s="296"/>
      <c r="BX55" s="294"/>
      <c r="BY55" s="295"/>
      <c r="BZ55" s="295"/>
      <c r="CA55" s="295"/>
      <c r="CB55" s="295"/>
      <c r="CC55" s="296"/>
      <c r="CD55" s="294"/>
      <c r="CE55" s="295"/>
      <c r="CF55" s="295"/>
      <c r="CG55" s="295"/>
      <c r="CH55" s="295"/>
      <c r="CI55" s="296"/>
    </row>
    <row r="56" spans="1:87" ht="18" customHeight="1" x14ac:dyDescent="0.25">
      <c r="A56" s="75"/>
      <c r="B56" s="327"/>
      <c r="C56" s="328"/>
      <c r="D56" s="328"/>
      <c r="E56" s="328"/>
      <c r="F56" s="328"/>
      <c r="G56" s="328"/>
      <c r="H56" s="328"/>
      <c r="I56" s="328"/>
      <c r="J56" s="328"/>
      <c r="K56" s="328"/>
      <c r="L56" s="328"/>
      <c r="M56" s="328"/>
      <c r="N56" s="328"/>
      <c r="O56" s="328"/>
      <c r="P56" s="328"/>
      <c r="Q56" s="328"/>
      <c r="R56" s="328"/>
      <c r="S56" s="328"/>
      <c r="T56" s="328"/>
      <c r="U56" s="328"/>
      <c r="V56" s="328"/>
      <c r="W56" s="328"/>
      <c r="X56" s="328"/>
      <c r="Y56" s="329"/>
      <c r="Z56" s="336"/>
      <c r="AA56" s="337"/>
      <c r="AB56" s="337"/>
      <c r="AC56" s="337"/>
      <c r="AD56" s="338"/>
      <c r="AE56" s="336"/>
      <c r="AF56" s="337"/>
      <c r="AG56" s="337"/>
      <c r="AH56" s="337"/>
      <c r="AI56" s="337"/>
      <c r="AJ56" s="337"/>
      <c r="AK56" s="300" t="s">
        <v>18</v>
      </c>
      <c r="AL56" s="301"/>
      <c r="AM56" s="301"/>
      <c r="AN56" s="301"/>
      <c r="AO56" s="301"/>
      <c r="AP56" s="301"/>
      <c r="AQ56" s="301"/>
      <c r="AR56" s="301"/>
      <c r="AS56" s="301"/>
      <c r="AT56" s="301"/>
      <c r="AU56" s="301"/>
      <c r="AV56" s="301"/>
      <c r="AW56" s="301"/>
      <c r="AX56" s="302"/>
      <c r="AY56" s="407">
        <v>1</v>
      </c>
      <c r="AZ56" s="304"/>
      <c r="BA56" s="304"/>
      <c r="BB56" s="408"/>
      <c r="BC56" s="306">
        <f t="shared" si="2"/>
        <v>1</v>
      </c>
      <c r="BD56" s="307"/>
      <c r="BE56" s="307"/>
      <c r="BF56" s="308"/>
      <c r="BG56" s="309">
        <v>28961</v>
      </c>
      <c r="BH56" s="310"/>
      <c r="BI56" s="310"/>
      <c r="BJ56" s="311"/>
      <c r="BK56" s="312">
        <f t="shared" si="3"/>
        <v>28961</v>
      </c>
      <c r="BL56" s="313"/>
      <c r="BM56" s="313"/>
      <c r="BN56" s="313"/>
      <c r="BO56" s="313"/>
      <c r="BP56" s="314"/>
      <c r="BQ56" s="294"/>
      <c r="BR56" s="295"/>
      <c r="BS56" s="295"/>
      <c r="BT56" s="295"/>
      <c r="BU56" s="295"/>
      <c r="BV56" s="295"/>
      <c r="BW56" s="296"/>
      <c r="BX56" s="294"/>
      <c r="BY56" s="295"/>
      <c r="BZ56" s="295"/>
      <c r="CA56" s="295"/>
      <c r="CB56" s="295"/>
      <c r="CC56" s="296"/>
      <c r="CD56" s="294"/>
      <c r="CE56" s="295"/>
      <c r="CF56" s="295"/>
      <c r="CG56" s="295"/>
      <c r="CH56" s="295"/>
      <c r="CI56" s="296"/>
    </row>
    <row r="57" spans="1:87" ht="18" customHeight="1" x14ac:dyDescent="0.25">
      <c r="A57" s="75"/>
      <c r="B57" s="327"/>
      <c r="C57" s="328"/>
      <c r="D57" s="328"/>
      <c r="E57" s="328"/>
      <c r="F57" s="328"/>
      <c r="G57" s="328"/>
      <c r="H57" s="328"/>
      <c r="I57" s="328"/>
      <c r="J57" s="328"/>
      <c r="K57" s="328"/>
      <c r="L57" s="328"/>
      <c r="M57" s="328"/>
      <c r="N57" s="328"/>
      <c r="O57" s="328"/>
      <c r="P57" s="328"/>
      <c r="Q57" s="328"/>
      <c r="R57" s="328"/>
      <c r="S57" s="328"/>
      <c r="T57" s="328"/>
      <c r="U57" s="328"/>
      <c r="V57" s="328"/>
      <c r="W57" s="328"/>
      <c r="X57" s="328"/>
      <c r="Y57" s="329"/>
      <c r="Z57" s="336"/>
      <c r="AA57" s="337"/>
      <c r="AB57" s="337"/>
      <c r="AC57" s="337"/>
      <c r="AD57" s="338"/>
      <c r="AE57" s="336"/>
      <c r="AF57" s="337"/>
      <c r="AG57" s="337"/>
      <c r="AH57" s="337"/>
      <c r="AI57" s="337"/>
      <c r="AJ57" s="337"/>
      <c r="AK57" s="300" t="s">
        <v>37</v>
      </c>
      <c r="AL57" s="301"/>
      <c r="AM57" s="301"/>
      <c r="AN57" s="301"/>
      <c r="AO57" s="301"/>
      <c r="AP57" s="301"/>
      <c r="AQ57" s="301"/>
      <c r="AR57" s="301"/>
      <c r="AS57" s="301"/>
      <c r="AT57" s="301"/>
      <c r="AU57" s="301"/>
      <c r="AV57" s="301"/>
      <c r="AW57" s="301"/>
      <c r="AX57" s="302"/>
      <c r="AY57" s="407">
        <v>1</v>
      </c>
      <c r="AZ57" s="304"/>
      <c r="BA57" s="304"/>
      <c r="BB57" s="408"/>
      <c r="BC57" s="306">
        <f t="shared" si="2"/>
        <v>1</v>
      </c>
      <c r="BD57" s="307"/>
      <c r="BE57" s="307"/>
      <c r="BF57" s="308"/>
      <c r="BG57" s="309">
        <v>11840</v>
      </c>
      <c r="BH57" s="310"/>
      <c r="BI57" s="310"/>
      <c r="BJ57" s="311"/>
      <c r="BK57" s="312">
        <f t="shared" si="3"/>
        <v>11840</v>
      </c>
      <c r="BL57" s="313"/>
      <c r="BM57" s="313"/>
      <c r="BN57" s="313"/>
      <c r="BO57" s="313"/>
      <c r="BP57" s="314"/>
      <c r="BQ57" s="294"/>
      <c r="BR57" s="295"/>
      <c r="BS57" s="295"/>
      <c r="BT57" s="295"/>
      <c r="BU57" s="295"/>
      <c r="BV57" s="295"/>
      <c r="BW57" s="296"/>
      <c r="BX57" s="294"/>
      <c r="BY57" s="295"/>
      <c r="BZ57" s="295"/>
      <c r="CA57" s="295"/>
      <c r="CB57" s="295"/>
      <c r="CC57" s="296"/>
      <c r="CD57" s="294"/>
      <c r="CE57" s="295"/>
      <c r="CF57" s="295"/>
      <c r="CG57" s="295"/>
      <c r="CH57" s="295"/>
      <c r="CI57" s="296"/>
    </row>
    <row r="58" spans="1:87" ht="18" customHeight="1" thickBot="1" x14ac:dyDescent="0.3">
      <c r="A58" s="75"/>
      <c r="B58" s="327"/>
      <c r="C58" s="328"/>
      <c r="D58" s="328"/>
      <c r="E58" s="328"/>
      <c r="F58" s="328"/>
      <c r="G58" s="328"/>
      <c r="H58" s="328"/>
      <c r="I58" s="328"/>
      <c r="J58" s="328"/>
      <c r="K58" s="328"/>
      <c r="L58" s="328"/>
      <c r="M58" s="328"/>
      <c r="N58" s="328"/>
      <c r="O58" s="328"/>
      <c r="P58" s="328"/>
      <c r="Q58" s="328"/>
      <c r="R58" s="328"/>
      <c r="S58" s="328"/>
      <c r="T58" s="328"/>
      <c r="U58" s="328"/>
      <c r="V58" s="328"/>
      <c r="W58" s="328"/>
      <c r="X58" s="328"/>
      <c r="Y58" s="329"/>
      <c r="Z58" s="336"/>
      <c r="AA58" s="337"/>
      <c r="AB58" s="337"/>
      <c r="AC58" s="337"/>
      <c r="AD58" s="338"/>
      <c r="AE58" s="336"/>
      <c r="AF58" s="337"/>
      <c r="AG58" s="337"/>
      <c r="AH58" s="337"/>
      <c r="AI58" s="337"/>
      <c r="AJ58" s="337"/>
      <c r="AK58" s="392" t="s">
        <v>39</v>
      </c>
      <c r="AL58" s="393"/>
      <c r="AM58" s="393"/>
      <c r="AN58" s="393"/>
      <c r="AO58" s="393"/>
      <c r="AP58" s="393"/>
      <c r="AQ58" s="393"/>
      <c r="AR58" s="393"/>
      <c r="AS58" s="393"/>
      <c r="AT58" s="393"/>
      <c r="AU58" s="393"/>
      <c r="AV58" s="393"/>
      <c r="AW58" s="393"/>
      <c r="AX58" s="394"/>
      <c r="AY58" s="407">
        <v>1</v>
      </c>
      <c r="AZ58" s="304"/>
      <c r="BA58" s="304"/>
      <c r="BB58" s="408"/>
      <c r="BC58" s="306">
        <f t="shared" si="2"/>
        <v>1</v>
      </c>
      <c r="BD58" s="307"/>
      <c r="BE58" s="307"/>
      <c r="BF58" s="308"/>
      <c r="BG58" s="309">
        <v>11840</v>
      </c>
      <c r="BH58" s="310"/>
      <c r="BI58" s="310"/>
      <c r="BJ58" s="311"/>
      <c r="BK58" s="312">
        <f t="shared" si="3"/>
        <v>11840</v>
      </c>
      <c r="BL58" s="313"/>
      <c r="BM58" s="313"/>
      <c r="BN58" s="313"/>
      <c r="BO58" s="313"/>
      <c r="BP58" s="314"/>
      <c r="BQ58" s="294"/>
      <c r="BR58" s="295"/>
      <c r="BS58" s="295"/>
      <c r="BT58" s="295"/>
      <c r="BU58" s="295"/>
      <c r="BV58" s="295"/>
      <c r="BW58" s="296"/>
      <c r="BX58" s="294"/>
      <c r="BY58" s="295"/>
      <c r="BZ58" s="295"/>
      <c r="CA58" s="295"/>
      <c r="CB58" s="295"/>
      <c r="CC58" s="296"/>
      <c r="CD58" s="294"/>
      <c r="CE58" s="295"/>
      <c r="CF58" s="295"/>
      <c r="CG58" s="295"/>
      <c r="CH58" s="295"/>
      <c r="CI58" s="296"/>
    </row>
    <row r="59" spans="1:87" ht="18" customHeight="1" thickBot="1" x14ac:dyDescent="0.3">
      <c r="A59" s="75"/>
      <c r="B59" s="377"/>
      <c r="C59" s="378"/>
      <c r="D59" s="378"/>
      <c r="E59" s="378"/>
      <c r="F59" s="378"/>
      <c r="G59" s="378"/>
      <c r="H59" s="378"/>
      <c r="I59" s="378"/>
      <c r="J59" s="378"/>
      <c r="K59" s="378"/>
      <c r="L59" s="378"/>
      <c r="M59" s="378"/>
      <c r="N59" s="378"/>
      <c r="O59" s="378"/>
      <c r="P59" s="378"/>
      <c r="Q59" s="378"/>
      <c r="R59" s="378"/>
      <c r="S59" s="378"/>
      <c r="T59" s="378"/>
      <c r="U59" s="378"/>
      <c r="V59" s="378"/>
      <c r="W59" s="378"/>
      <c r="X59" s="378"/>
      <c r="Y59" s="378"/>
      <c r="Z59" s="378"/>
      <c r="AA59" s="378"/>
      <c r="AB59" s="378"/>
      <c r="AC59" s="378"/>
      <c r="AD59" s="378"/>
      <c r="AE59" s="378"/>
      <c r="AF59" s="378"/>
      <c r="AG59" s="378"/>
      <c r="AH59" s="378"/>
      <c r="AI59" s="378"/>
      <c r="AJ59" s="379"/>
      <c r="AK59" s="380" t="s">
        <v>3</v>
      </c>
      <c r="AL59" s="381"/>
      <c r="AM59" s="381"/>
      <c r="AN59" s="381"/>
      <c r="AO59" s="381"/>
      <c r="AP59" s="381"/>
      <c r="AQ59" s="381"/>
      <c r="AR59" s="381"/>
      <c r="AS59" s="381"/>
      <c r="AT59" s="381"/>
      <c r="AU59" s="381"/>
      <c r="AV59" s="381"/>
      <c r="AW59" s="381"/>
      <c r="AX59" s="381"/>
      <c r="AY59" s="382"/>
      <c r="AZ59" s="382"/>
      <c r="BA59" s="382"/>
      <c r="BB59" s="382"/>
      <c r="BC59" s="382"/>
      <c r="BD59" s="382"/>
      <c r="BE59" s="382"/>
      <c r="BF59" s="382"/>
      <c r="BG59" s="382"/>
      <c r="BH59" s="382"/>
      <c r="BI59" s="382"/>
      <c r="BJ59" s="383"/>
      <c r="BK59" s="384">
        <f>SUM(BK49:BK58)</f>
        <v>214995</v>
      </c>
      <c r="BL59" s="385"/>
      <c r="BM59" s="385"/>
      <c r="BN59" s="385"/>
      <c r="BO59" s="385"/>
      <c r="BP59" s="386"/>
      <c r="BQ59" s="387" t="s">
        <v>100</v>
      </c>
      <c r="BR59" s="388"/>
      <c r="BS59" s="388"/>
      <c r="BT59" s="388"/>
      <c r="BU59" s="388"/>
      <c r="BV59" s="388"/>
      <c r="BW59" s="388"/>
      <c r="BX59" s="388"/>
      <c r="BY59" s="388"/>
      <c r="BZ59" s="388"/>
      <c r="CA59" s="388"/>
      <c r="CB59" s="388"/>
      <c r="CC59" s="389"/>
      <c r="CD59" s="390">
        <f>+CD49*AE49</f>
        <v>254111.76470588235</v>
      </c>
      <c r="CE59" s="390"/>
      <c r="CF59" s="390"/>
      <c r="CG59" s="390"/>
      <c r="CH59" s="390"/>
      <c r="CI59" s="391"/>
    </row>
    <row r="60" spans="1:87" ht="18" customHeight="1" thickBot="1" x14ac:dyDescent="0.3">
      <c r="A60" s="75"/>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BG60" s="78"/>
      <c r="BH60" s="78"/>
      <c r="BI60" s="78"/>
      <c r="BJ60" s="78"/>
      <c r="BK60" s="79"/>
      <c r="BL60" s="79"/>
      <c r="BM60" s="79"/>
      <c r="BN60" s="79"/>
      <c r="BO60" s="79"/>
      <c r="BP60" s="79"/>
      <c r="BQ60" s="79"/>
      <c r="BR60" s="79"/>
      <c r="BS60" s="79"/>
      <c r="BT60" s="79"/>
      <c r="BU60" s="79"/>
      <c r="BV60" s="79"/>
      <c r="BW60" s="79"/>
      <c r="BX60" s="79"/>
      <c r="BY60" s="79"/>
      <c r="BZ60" s="79"/>
      <c r="CA60" s="79"/>
      <c r="CB60" s="79"/>
      <c r="CC60" s="79"/>
      <c r="CD60" s="79"/>
      <c r="CE60" s="79"/>
      <c r="CF60" s="79"/>
      <c r="CG60" s="79"/>
      <c r="CH60" s="79"/>
      <c r="CI60" s="79"/>
    </row>
    <row r="61" spans="1:87" ht="18" customHeight="1" x14ac:dyDescent="0.25">
      <c r="A61" s="75"/>
      <c r="B61" s="348" t="s">
        <v>0</v>
      </c>
      <c r="C61" s="349"/>
      <c r="D61" s="349"/>
      <c r="E61" s="349"/>
      <c r="F61" s="349"/>
      <c r="G61" s="349"/>
      <c r="H61" s="349"/>
      <c r="I61" s="349"/>
      <c r="J61" s="349"/>
      <c r="K61" s="349"/>
      <c r="L61" s="349"/>
      <c r="M61" s="349"/>
      <c r="N61" s="349"/>
      <c r="O61" s="349"/>
      <c r="P61" s="349"/>
      <c r="Q61" s="349"/>
      <c r="R61" s="349"/>
      <c r="S61" s="349"/>
      <c r="T61" s="349"/>
      <c r="U61" s="349"/>
      <c r="V61" s="349"/>
      <c r="W61" s="349"/>
      <c r="X61" s="349"/>
      <c r="Y61" s="350"/>
      <c r="Z61" s="348" t="s">
        <v>80</v>
      </c>
      <c r="AA61" s="349"/>
      <c r="AB61" s="349"/>
      <c r="AC61" s="349"/>
      <c r="AD61" s="350"/>
      <c r="AE61" s="357" t="s">
        <v>79</v>
      </c>
      <c r="AF61" s="358"/>
      <c r="AG61" s="358"/>
      <c r="AH61" s="358"/>
      <c r="AI61" s="358"/>
      <c r="AJ61" s="359"/>
      <c r="AK61" s="357" t="s">
        <v>81</v>
      </c>
      <c r="AL61" s="358"/>
      <c r="AM61" s="358"/>
      <c r="AN61" s="358"/>
      <c r="AO61" s="358"/>
      <c r="AP61" s="358"/>
      <c r="AQ61" s="358"/>
      <c r="AR61" s="358"/>
      <c r="AS61" s="358"/>
      <c r="AT61" s="358"/>
      <c r="AU61" s="358"/>
      <c r="AV61" s="358"/>
      <c r="AW61" s="358"/>
      <c r="AX61" s="359"/>
      <c r="AY61" s="357" t="s">
        <v>1</v>
      </c>
      <c r="AZ61" s="358"/>
      <c r="BA61" s="358"/>
      <c r="BB61" s="359"/>
      <c r="BC61" s="348" t="s">
        <v>104</v>
      </c>
      <c r="BD61" s="349"/>
      <c r="BE61" s="349"/>
      <c r="BF61" s="350"/>
      <c r="BG61" s="366" t="s">
        <v>82</v>
      </c>
      <c r="BH61" s="367"/>
      <c r="BI61" s="367"/>
      <c r="BJ61" s="368"/>
      <c r="BK61" s="315" t="s">
        <v>99</v>
      </c>
      <c r="BL61" s="316"/>
      <c r="BM61" s="316"/>
      <c r="BN61" s="316"/>
      <c r="BO61" s="316"/>
      <c r="BP61" s="317"/>
      <c r="BQ61" s="315" t="s">
        <v>83</v>
      </c>
      <c r="BR61" s="316"/>
      <c r="BS61" s="316"/>
      <c r="BT61" s="316"/>
      <c r="BU61" s="316"/>
      <c r="BV61" s="316"/>
      <c r="BW61" s="317"/>
      <c r="BX61" s="315" t="s">
        <v>84</v>
      </c>
      <c r="BY61" s="316"/>
      <c r="BZ61" s="316"/>
      <c r="CA61" s="316"/>
      <c r="CB61" s="316"/>
      <c r="CC61" s="317"/>
      <c r="CD61" s="315" t="s">
        <v>85</v>
      </c>
      <c r="CE61" s="316"/>
      <c r="CF61" s="316"/>
      <c r="CG61" s="316"/>
      <c r="CH61" s="316"/>
      <c r="CI61" s="317"/>
    </row>
    <row r="62" spans="1:87" ht="18" customHeight="1" x14ac:dyDescent="0.25">
      <c r="A62" s="75"/>
      <c r="B62" s="351"/>
      <c r="C62" s="352"/>
      <c r="D62" s="352"/>
      <c r="E62" s="352"/>
      <c r="F62" s="352"/>
      <c r="G62" s="352"/>
      <c r="H62" s="352"/>
      <c r="I62" s="352"/>
      <c r="J62" s="352"/>
      <c r="K62" s="352"/>
      <c r="L62" s="352"/>
      <c r="M62" s="352"/>
      <c r="N62" s="352"/>
      <c r="O62" s="352"/>
      <c r="P62" s="352"/>
      <c r="Q62" s="352"/>
      <c r="R62" s="352"/>
      <c r="S62" s="352"/>
      <c r="T62" s="352"/>
      <c r="U62" s="352"/>
      <c r="V62" s="352"/>
      <c r="W62" s="352"/>
      <c r="X62" s="352"/>
      <c r="Y62" s="353"/>
      <c r="Z62" s="351"/>
      <c r="AA62" s="352"/>
      <c r="AB62" s="352"/>
      <c r="AC62" s="352"/>
      <c r="AD62" s="353"/>
      <c r="AE62" s="360"/>
      <c r="AF62" s="361"/>
      <c r="AG62" s="361"/>
      <c r="AH62" s="361"/>
      <c r="AI62" s="361"/>
      <c r="AJ62" s="362"/>
      <c r="AK62" s="360"/>
      <c r="AL62" s="361"/>
      <c r="AM62" s="361"/>
      <c r="AN62" s="361"/>
      <c r="AO62" s="361"/>
      <c r="AP62" s="361"/>
      <c r="AQ62" s="361"/>
      <c r="AR62" s="361"/>
      <c r="AS62" s="361"/>
      <c r="AT62" s="361"/>
      <c r="AU62" s="361"/>
      <c r="AV62" s="361"/>
      <c r="AW62" s="361"/>
      <c r="AX62" s="362"/>
      <c r="AY62" s="360"/>
      <c r="AZ62" s="361"/>
      <c r="BA62" s="361"/>
      <c r="BB62" s="362"/>
      <c r="BC62" s="351"/>
      <c r="BD62" s="352"/>
      <c r="BE62" s="352"/>
      <c r="BF62" s="353"/>
      <c r="BG62" s="369"/>
      <c r="BH62" s="370"/>
      <c r="BI62" s="370"/>
      <c r="BJ62" s="371"/>
      <c r="BK62" s="318"/>
      <c r="BL62" s="319"/>
      <c r="BM62" s="319"/>
      <c r="BN62" s="319"/>
      <c r="BO62" s="319"/>
      <c r="BP62" s="320"/>
      <c r="BQ62" s="318"/>
      <c r="BR62" s="319"/>
      <c r="BS62" s="319"/>
      <c r="BT62" s="319"/>
      <c r="BU62" s="319"/>
      <c r="BV62" s="319"/>
      <c r="BW62" s="320"/>
      <c r="BX62" s="318"/>
      <c r="BY62" s="319"/>
      <c r="BZ62" s="319"/>
      <c r="CA62" s="319"/>
      <c r="CB62" s="319"/>
      <c r="CC62" s="320"/>
      <c r="CD62" s="318"/>
      <c r="CE62" s="319"/>
      <c r="CF62" s="319"/>
      <c r="CG62" s="319"/>
      <c r="CH62" s="319"/>
      <c r="CI62" s="320"/>
    </row>
    <row r="63" spans="1:87" ht="18" customHeight="1" thickBot="1" x14ac:dyDescent="0.3">
      <c r="A63" s="75"/>
      <c r="B63" s="354"/>
      <c r="C63" s="355"/>
      <c r="D63" s="355"/>
      <c r="E63" s="355"/>
      <c r="F63" s="355"/>
      <c r="G63" s="355"/>
      <c r="H63" s="355"/>
      <c r="I63" s="355"/>
      <c r="J63" s="355"/>
      <c r="K63" s="355"/>
      <c r="L63" s="355"/>
      <c r="M63" s="355"/>
      <c r="N63" s="355"/>
      <c r="O63" s="355"/>
      <c r="P63" s="355"/>
      <c r="Q63" s="355"/>
      <c r="R63" s="355"/>
      <c r="S63" s="355"/>
      <c r="T63" s="355"/>
      <c r="U63" s="355"/>
      <c r="V63" s="355"/>
      <c r="W63" s="355"/>
      <c r="X63" s="355"/>
      <c r="Y63" s="356"/>
      <c r="Z63" s="354"/>
      <c r="AA63" s="355"/>
      <c r="AB63" s="355"/>
      <c r="AC63" s="355"/>
      <c r="AD63" s="356"/>
      <c r="AE63" s="363"/>
      <c r="AF63" s="364"/>
      <c r="AG63" s="364"/>
      <c r="AH63" s="364"/>
      <c r="AI63" s="364"/>
      <c r="AJ63" s="365"/>
      <c r="AK63" s="360"/>
      <c r="AL63" s="361"/>
      <c r="AM63" s="361"/>
      <c r="AN63" s="361"/>
      <c r="AO63" s="361"/>
      <c r="AP63" s="361"/>
      <c r="AQ63" s="361"/>
      <c r="AR63" s="361"/>
      <c r="AS63" s="361"/>
      <c r="AT63" s="361"/>
      <c r="AU63" s="361"/>
      <c r="AV63" s="361"/>
      <c r="AW63" s="361"/>
      <c r="AX63" s="362"/>
      <c r="AY63" s="360"/>
      <c r="AZ63" s="361"/>
      <c r="BA63" s="361"/>
      <c r="BB63" s="362"/>
      <c r="BC63" s="351"/>
      <c r="BD63" s="352"/>
      <c r="BE63" s="352"/>
      <c r="BF63" s="353"/>
      <c r="BG63" s="369"/>
      <c r="BH63" s="370"/>
      <c r="BI63" s="370"/>
      <c r="BJ63" s="371"/>
      <c r="BK63" s="318"/>
      <c r="BL63" s="319"/>
      <c r="BM63" s="319"/>
      <c r="BN63" s="319"/>
      <c r="BO63" s="319"/>
      <c r="BP63" s="320"/>
      <c r="BQ63" s="321"/>
      <c r="BR63" s="322"/>
      <c r="BS63" s="322"/>
      <c r="BT63" s="322"/>
      <c r="BU63" s="322"/>
      <c r="BV63" s="322"/>
      <c r="BW63" s="323"/>
      <c r="BX63" s="321"/>
      <c r="BY63" s="322"/>
      <c r="BZ63" s="322"/>
      <c r="CA63" s="322"/>
      <c r="CB63" s="322"/>
      <c r="CC63" s="323"/>
      <c r="CD63" s="321"/>
      <c r="CE63" s="322"/>
      <c r="CF63" s="322"/>
      <c r="CG63" s="322"/>
      <c r="CH63" s="322"/>
      <c r="CI63" s="323"/>
    </row>
    <row r="64" spans="1:87" ht="18" customHeight="1" x14ac:dyDescent="0.25">
      <c r="A64" s="75"/>
      <c r="B64" s="324" t="s">
        <v>444</v>
      </c>
      <c r="C64" s="325"/>
      <c r="D64" s="325"/>
      <c r="E64" s="325"/>
      <c r="F64" s="325"/>
      <c r="G64" s="325"/>
      <c r="H64" s="325"/>
      <c r="I64" s="325"/>
      <c r="J64" s="325"/>
      <c r="K64" s="325"/>
      <c r="L64" s="325"/>
      <c r="M64" s="325"/>
      <c r="N64" s="325"/>
      <c r="O64" s="325"/>
      <c r="P64" s="325"/>
      <c r="Q64" s="325"/>
      <c r="R64" s="325"/>
      <c r="S64" s="325"/>
      <c r="T64" s="325"/>
      <c r="U64" s="325"/>
      <c r="V64" s="325"/>
      <c r="W64" s="325"/>
      <c r="X64" s="325"/>
      <c r="Y64" s="326"/>
      <c r="Z64" s="333" t="s">
        <v>451</v>
      </c>
      <c r="AA64" s="334"/>
      <c r="AB64" s="334"/>
      <c r="AC64" s="334"/>
      <c r="AD64" s="335"/>
      <c r="AE64" s="333">
        <v>4</v>
      </c>
      <c r="AF64" s="334"/>
      <c r="AG64" s="334"/>
      <c r="AH64" s="334"/>
      <c r="AI64" s="334"/>
      <c r="AJ64" s="334"/>
      <c r="AK64" s="342" t="s">
        <v>41</v>
      </c>
      <c r="AL64" s="343"/>
      <c r="AM64" s="343"/>
      <c r="AN64" s="343"/>
      <c r="AO64" s="343"/>
      <c r="AP64" s="343"/>
      <c r="AQ64" s="343"/>
      <c r="AR64" s="343"/>
      <c r="AS64" s="343"/>
      <c r="AT64" s="343"/>
      <c r="AU64" s="343"/>
      <c r="AV64" s="343"/>
      <c r="AW64" s="343"/>
      <c r="AX64" s="344"/>
      <c r="AY64" s="409">
        <v>2</v>
      </c>
      <c r="AZ64" s="346"/>
      <c r="BA64" s="346"/>
      <c r="BB64" s="410"/>
      <c r="BC64" s="345">
        <f>+$AE$64*AY64</f>
        <v>8</v>
      </c>
      <c r="BD64" s="346"/>
      <c r="BE64" s="346"/>
      <c r="BF64" s="347"/>
      <c r="BG64" s="285">
        <v>22629</v>
      </c>
      <c r="BH64" s="286"/>
      <c r="BI64" s="286"/>
      <c r="BJ64" s="287"/>
      <c r="BK64" s="288">
        <f>+AY64*BG64</f>
        <v>45258</v>
      </c>
      <c r="BL64" s="289"/>
      <c r="BM64" s="289"/>
      <c r="BN64" s="289"/>
      <c r="BO64" s="289"/>
      <c r="BP64" s="290"/>
      <c r="BQ64" s="291">
        <v>1000</v>
      </c>
      <c r="BR64" s="292"/>
      <c r="BS64" s="292"/>
      <c r="BT64" s="292"/>
      <c r="BU64" s="292"/>
      <c r="BV64" s="292"/>
      <c r="BW64" s="293"/>
      <c r="BX64" s="291">
        <f>+(((BK74+BQ64)*15)/85)</f>
        <v>81448.941176470587</v>
      </c>
      <c r="BY64" s="292"/>
      <c r="BZ64" s="292"/>
      <c r="CA64" s="292"/>
      <c r="CB64" s="292"/>
      <c r="CC64" s="293"/>
      <c r="CD64" s="291">
        <f>+BK74+BQ64+BX64</f>
        <v>542992.9411764706</v>
      </c>
      <c r="CE64" s="292"/>
      <c r="CF64" s="292"/>
      <c r="CG64" s="292"/>
      <c r="CH64" s="292"/>
      <c r="CI64" s="293"/>
    </row>
    <row r="65" spans="1:87" ht="18" customHeight="1" x14ac:dyDescent="0.25">
      <c r="A65" s="75"/>
      <c r="B65" s="327"/>
      <c r="C65" s="328"/>
      <c r="D65" s="328"/>
      <c r="E65" s="328"/>
      <c r="F65" s="328"/>
      <c r="G65" s="328"/>
      <c r="H65" s="328"/>
      <c r="I65" s="328"/>
      <c r="J65" s="328"/>
      <c r="K65" s="328"/>
      <c r="L65" s="328"/>
      <c r="M65" s="328"/>
      <c r="N65" s="328"/>
      <c r="O65" s="328"/>
      <c r="P65" s="328"/>
      <c r="Q65" s="328"/>
      <c r="R65" s="328"/>
      <c r="S65" s="328"/>
      <c r="T65" s="328"/>
      <c r="U65" s="328"/>
      <c r="V65" s="328"/>
      <c r="W65" s="328"/>
      <c r="X65" s="328"/>
      <c r="Y65" s="329"/>
      <c r="Z65" s="336"/>
      <c r="AA65" s="337"/>
      <c r="AB65" s="337"/>
      <c r="AC65" s="337"/>
      <c r="AD65" s="338"/>
      <c r="AE65" s="336"/>
      <c r="AF65" s="337"/>
      <c r="AG65" s="337"/>
      <c r="AH65" s="337"/>
      <c r="AI65" s="337"/>
      <c r="AJ65" s="337"/>
      <c r="AK65" s="300" t="s">
        <v>16</v>
      </c>
      <c r="AL65" s="301"/>
      <c r="AM65" s="301"/>
      <c r="AN65" s="301"/>
      <c r="AO65" s="301"/>
      <c r="AP65" s="301"/>
      <c r="AQ65" s="301"/>
      <c r="AR65" s="301"/>
      <c r="AS65" s="301"/>
      <c r="AT65" s="301"/>
      <c r="AU65" s="301"/>
      <c r="AV65" s="301"/>
      <c r="AW65" s="301"/>
      <c r="AX65" s="302"/>
      <c r="AY65" s="407">
        <v>2</v>
      </c>
      <c r="AZ65" s="304"/>
      <c r="BA65" s="304"/>
      <c r="BB65" s="408"/>
      <c r="BC65" s="306">
        <f t="shared" ref="BC65:BC73" si="4">+$AE$64*AY65</f>
        <v>8</v>
      </c>
      <c r="BD65" s="307"/>
      <c r="BE65" s="307"/>
      <c r="BF65" s="308"/>
      <c r="BG65" s="309">
        <v>7925</v>
      </c>
      <c r="BH65" s="310"/>
      <c r="BI65" s="310"/>
      <c r="BJ65" s="311"/>
      <c r="BK65" s="312">
        <f t="shared" ref="BK65:BK73" si="5">+AY65*BG65</f>
        <v>15850</v>
      </c>
      <c r="BL65" s="313"/>
      <c r="BM65" s="313"/>
      <c r="BN65" s="313"/>
      <c r="BO65" s="313"/>
      <c r="BP65" s="314"/>
      <c r="BQ65" s="294"/>
      <c r="BR65" s="295"/>
      <c r="BS65" s="295"/>
      <c r="BT65" s="295"/>
      <c r="BU65" s="295"/>
      <c r="BV65" s="295"/>
      <c r="BW65" s="296"/>
      <c r="BX65" s="294"/>
      <c r="BY65" s="295"/>
      <c r="BZ65" s="295"/>
      <c r="CA65" s="295"/>
      <c r="CB65" s="295"/>
      <c r="CC65" s="296"/>
      <c r="CD65" s="294"/>
      <c r="CE65" s="295"/>
      <c r="CF65" s="295"/>
      <c r="CG65" s="295"/>
      <c r="CH65" s="295"/>
      <c r="CI65" s="296"/>
    </row>
    <row r="66" spans="1:87" ht="18" customHeight="1" x14ac:dyDescent="0.25">
      <c r="A66" s="75"/>
      <c r="B66" s="327"/>
      <c r="C66" s="328"/>
      <c r="D66" s="328"/>
      <c r="E66" s="328"/>
      <c r="F66" s="328"/>
      <c r="G66" s="328"/>
      <c r="H66" s="328"/>
      <c r="I66" s="328"/>
      <c r="J66" s="328"/>
      <c r="K66" s="328"/>
      <c r="L66" s="328"/>
      <c r="M66" s="328"/>
      <c r="N66" s="328"/>
      <c r="O66" s="328"/>
      <c r="P66" s="328"/>
      <c r="Q66" s="328"/>
      <c r="R66" s="328"/>
      <c r="S66" s="328"/>
      <c r="T66" s="328"/>
      <c r="U66" s="328"/>
      <c r="V66" s="328"/>
      <c r="W66" s="328"/>
      <c r="X66" s="328"/>
      <c r="Y66" s="329"/>
      <c r="Z66" s="336"/>
      <c r="AA66" s="337"/>
      <c r="AB66" s="337"/>
      <c r="AC66" s="337"/>
      <c r="AD66" s="338"/>
      <c r="AE66" s="336"/>
      <c r="AF66" s="337"/>
      <c r="AG66" s="337"/>
      <c r="AH66" s="337"/>
      <c r="AI66" s="337"/>
      <c r="AJ66" s="337"/>
      <c r="AK66" s="300" t="s">
        <v>527</v>
      </c>
      <c r="AL66" s="301"/>
      <c r="AM66" s="301"/>
      <c r="AN66" s="301"/>
      <c r="AO66" s="301"/>
      <c r="AP66" s="301"/>
      <c r="AQ66" s="301"/>
      <c r="AR66" s="301"/>
      <c r="AS66" s="301"/>
      <c r="AT66" s="301"/>
      <c r="AU66" s="301"/>
      <c r="AV66" s="301"/>
      <c r="AW66" s="301"/>
      <c r="AX66" s="302"/>
      <c r="AY66" s="407">
        <v>4</v>
      </c>
      <c r="AZ66" s="304"/>
      <c r="BA66" s="304"/>
      <c r="BB66" s="408"/>
      <c r="BC66" s="306">
        <f t="shared" si="4"/>
        <v>16</v>
      </c>
      <c r="BD66" s="307"/>
      <c r="BE66" s="307"/>
      <c r="BF66" s="308"/>
      <c r="BG66" s="309">
        <v>18911</v>
      </c>
      <c r="BH66" s="310"/>
      <c r="BI66" s="310"/>
      <c r="BJ66" s="311"/>
      <c r="BK66" s="312">
        <f t="shared" si="5"/>
        <v>75644</v>
      </c>
      <c r="BL66" s="313"/>
      <c r="BM66" s="313"/>
      <c r="BN66" s="313"/>
      <c r="BO66" s="313"/>
      <c r="BP66" s="314"/>
      <c r="BQ66" s="294"/>
      <c r="BR66" s="295"/>
      <c r="BS66" s="295"/>
      <c r="BT66" s="295"/>
      <c r="BU66" s="295"/>
      <c r="BV66" s="295"/>
      <c r="BW66" s="296"/>
      <c r="BX66" s="294"/>
      <c r="BY66" s="295"/>
      <c r="BZ66" s="295"/>
      <c r="CA66" s="295"/>
      <c r="CB66" s="295"/>
      <c r="CC66" s="296"/>
      <c r="CD66" s="294"/>
      <c r="CE66" s="295"/>
      <c r="CF66" s="295"/>
      <c r="CG66" s="295"/>
      <c r="CH66" s="295"/>
      <c r="CI66" s="296"/>
    </row>
    <row r="67" spans="1:87" ht="18" customHeight="1" x14ac:dyDescent="0.25">
      <c r="A67" s="75"/>
      <c r="B67" s="327"/>
      <c r="C67" s="328"/>
      <c r="D67" s="328"/>
      <c r="E67" s="328"/>
      <c r="F67" s="328"/>
      <c r="G67" s="328"/>
      <c r="H67" s="328"/>
      <c r="I67" s="328"/>
      <c r="J67" s="328"/>
      <c r="K67" s="328"/>
      <c r="L67" s="328"/>
      <c r="M67" s="328"/>
      <c r="N67" s="328"/>
      <c r="O67" s="328"/>
      <c r="P67" s="328"/>
      <c r="Q67" s="328"/>
      <c r="R67" s="328"/>
      <c r="S67" s="328"/>
      <c r="T67" s="328"/>
      <c r="U67" s="328"/>
      <c r="V67" s="328"/>
      <c r="W67" s="328"/>
      <c r="X67" s="328"/>
      <c r="Y67" s="329"/>
      <c r="Z67" s="336"/>
      <c r="AA67" s="337"/>
      <c r="AB67" s="337"/>
      <c r="AC67" s="337"/>
      <c r="AD67" s="338"/>
      <c r="AE67" s="336"/>
      <c r="AF67" s="337"/>
      <c r="AG67" s="337"/>
      <c r="AH67" s="337"/>
      <c r="AI67" s="337"/>
      <c r="AJ67" s="337"/>
      <c r="AK67" s="300" t="s">
        <v>13</v>
      </c>
      <c r="AL67" s="301"/>
      <c r="AM67" s="301"/>
      <c r="AN67" s="301"/>
      <c r="AO67" s="301"/>
      <c r="AP67" s="301"/>
      <c r="AQ67" s="301"/>
      <c r="AR67" s="301"/>
      <c r="AS67" s="301"/>
      <c r="AT67" s="301"/>
      <c r="AU67" s="301"/>
      <c r="AV67" s="301"/>
      <c r="AW67" s="301"/>
      <c r="AX67" s="302"/>
      <c r="AY67" s="407">
        <v>2</v>
      </c>
      <c r="AZ67" s="304"/>
      <c r="BA67" s="304"/>
      <c r="BB67" s="408"/>
      <c r="BC67" s="306">
        <f t="shared" si="4"/>
        <v>8</v>
      </c>
      <c r="BD67" s="307"/>
      <c r="BE67" s="307"/>
      <c r="BF67" s="308"/>
      <c r="BG67" s="309">
        <v>40826</v>
      </c>
      <c r="BH67" s="310"/>
      <c r="BI67" s="310"/>
      <c r="BJ67" s="311"/>
      <c r="BK67" s="312">
        <f t="shared" si="5"/>
        <v>81652</v>
      </c>
      <c r="BL67" s="313"/>
      <c r="BM67" s="313"/>
      <c r="BN67" s="313"/>
      <c r="BO67" s="313"/>
      <c r="BP67" s="314"/>
      <c r="BQ67" s="294"/>
      <c r="BR67" s="295"/>
      <c r="BS67" s="295"/>
      <c r="BT67" s="295"/>
      <c r="BU67" s="295"/>
      <c r="BV67" s="295"/>
      <c r="BW67" s="296"/>
      <c r="BX67" s="294"/>
      <c r="BY67" s="295"/>
      <c r="BZ67" s="295"/>
      <c r="CA67" s="295"/>
      <c r="CB67" s="295"/>
      <c r="CC67" s="296"/>
      <c r="CD67" s="294"/>
      <c r="CE67" s="295"/>
      <c r="CF67" s="295"/>
      <c r="CG67" s="295"/>
      <c r="CH67" s="295"/>
      <c r="CI67" s="296"/>
    </row>
    <row r="68" spans="1:87" ht="18" customHeight="1" x14ac:dyDescent="0.25">
      <c r="A68" s="75"/>
      <c r="B68" s="327"/>
      <c r="C68" s="328"/>
      <c r="D68" s="328"/>
      <c r="E68" s="328"/>
      <c r="F68" s="328"/>
      <c r="G68" s="328"/>
      <c r="H68" s="328"/>
      <c r="I68" s="328"/>
      <c r="J68" s="328"/>
      <c r="K68" s="328"/>
      <c r="L68" s="328"/>
      <c r="M68" s="328"/>
      <c r="N68" s="328"/>
      <c r="O68" s="328"/>
      <c r="P68" s="328"/>
      <c r="Q68" s="328"/>
      <c r="R68" s="328"/>
      <c r="S68" s="328"/>
      <c r="T68" s="328"/>
      <c r="U68" s="328"/>
      <c r="V68" s="328"/>
      <c r="W68" s="328"/>
      <c r="X68" s="328"/>
      <c r="Y68" s="329"/>
      <c r="Z68" s="336"/>
      <c r="AA68" s="337"/>
      <c r="AB68" s="337"/>
      <c r="AC68" s="337"/>
      <c r="AD68" s="338"/>
      <c r="AE68" s="336"/>
      <c r="AF68" s="337"/>
      <c r="AG68" s="337"/>
      <c r="AH68" s="337"/>
      <c r="AI68" s="337"/>
      <c r="AJ68" s="337"/>
      <c r="AK68" s="300" t="s">
        <v>40</v>
      </c>
      <c r="AL68" s="301"/>
      <c r="AM68" s="301"/>
      <c r="AN68" s="301"/>
      <c r="AO68" s="301"/>
      <c r="AP68" s="301"/>
      <c r="AQ68" s="301"/>
      <c r="AR68" s="301"/>
      <c r="AS68" s="301"/>
      <c r="AT68" s="301"/>
      <c r="AU68" s="301"/>
      <c r="AV68" s="301"/>
      <c r="AW68" s="301"/>
      <c r="AX68" s="302"/>
      <c r="AY68" s="407">
        <v>2</v>
      </c>
      <c r="AZ68" s="304"/>
      <c r="BA68" s="304"/>
      <c r="BB68" s="408"/>
      <c r="BC68" s="306">
        <f t="shared" si="4"/>
        <v>8</v>
      </c>
      <c r="BD68" s="307"/>
      <c r="BE68" s="307"/>
      <c r="BF68" s="308"/>
      <c r="BG68" s="309">
        <v>26988</v>
      </c>
      <c r="BH68" s="310"/>
      <c r="BI68" s="310"/>
      <c r="BJ68" s="311"/>
      <c r="BK68" s="312">
        <f t="shared" si="5"/>
        <v>53976</v>
      </c>
      <c r="BL68" s="313"/>
      <c r="BM68" s="313"/>
      <c r="BN68" s="313"/>
      <c r="BO68" s="313"/>
      <c r="BP68" s="314"/>
      <c r="BQ68" s="294"/>
      <c r="BR68" s="295"/>
      <c r="BS68" s="295"/>
      <c r="BT68" s="295"/>
      <c r="BU68" s="295"/>
      <c r="BV68" s="295"/>
      <c r="BW68" s="296"/>
      <c r="BX68" s="294"/>
      <c r="BY68" s="295"/>
      <c r="BZ68" s="295"/>
      <c r="CA68" s="295"/>
      <c r="CB68" s="295"/>
      <c r="CC68" s="296"/>
      <c r="CD68" s="294"/>
      <c r="CE68" s="295"/>
      <c r="CF68" s="295"/>
      <c r="CG68" s="295"/>
      <c r="CH68" s="295"/>
      <c r="CI68" s="296"/>
    </row>
    <row r="69" spans="1:87" ht="18" customHeight="1" x14ac:dyDescent="0.25">
      <c r="A69" s="75"/>
      <c r="B69" s="327"/>
      <c r="C69" s="328"/>
      <c r="D69" s="328"/>
      <c r="E69" s="328"/>
      <c r="F69" s="328"/>
      <c r="G69" s="328"/>
      <c r="H69" s="328"/>
      <c r="I69" s="328"/>
      <c r="J69" s="328"/>
      <c r="K69" s="328"/>
      <c r="L69" s="328"/>
      <c r="M69" s="328"/>
      <c r="N69" s="328"/>
      <c r="O69" s="328"/>
      <c r="P69" s="328"/>
      <c r="Q69" s="328"/>
      <c r="R69" s="328"/>
      <c r="S69" s="328"/>
      <c r="T69" s="328"/>
      <c r="U69" s="328"/>
      <c r="V69" s="328"/>
      <c r="W69" s="328"/>
      <c r="X69" s="328"/>
      <c r="Y69" s="329"/>
      <c r="Z69" s="336"/>
      <c r="AA69" s="337"/>
      <c r="AB69" s="337"/>
      <c r="AC69" s="337"/>
      <c r="AD69" s="338"/>
      <c r="AE69" s="336"/>
      <c r="AF69" s="337"/>
      <c r="AG69" s="337"/>
      <c r="AH69" s="337"/>
      <c r="AI69" s="337"/>
      <c r="AJ69" s="337"/>
      <c r="AK69" s="300" t="s">
        <v>528</v>
      </c>
      <c r="AL69" s="301"/>
      <c r="AM69" s="301"/>
      <c r="AN69" s="301"/>
      <c r="AO69" s="301"/>
      <c r="AP69" s="301"/>
      <c r="AQ69" s="301"/>
      <c r="AR69" s="301"/>
      <c r="AS69" s="301"/>
      <c r="AT69" s="301"/>
      <c r="AU69" s="301"/>
      <c r="AV69" s="301"/>
      <c r="AW69" s="301"/>
      <c r="AX69" s="302"/>
      <c r="AY69" s="407">
        <v>2</v>
      </c>
      <c r="AZ69" s="304"/>
      <c r="BA69" s="304"/>
      <c r="BB69" s="408"/>
      <c r="BC69" s="306">
        <f t="shared" si="4"/>
        <v>8</v>
      </c>
      <c r="BD69" s="307"/>
      <c r="BE69" s="307"/>
      <c r="BF69" s="308"/>
      <c r="BG69" s="309">
        <v>22530</v>
      </c>
      <c r="BH69" s="310"/>
      <c r="BI69" s="310"/>
      <c r="BJ69" s="311"/>
      <c r="BK69" s="312">
        <f t="shared" si="5"/>
        <v>45060</v>
      </c>
      <c r="BL69" s="313"/>
      <c r="BM69" s="313"/>
      <c r="BN69" s="313"/>
      <c r="BO69" s="313"/>
      <c r="BP69" s="314"/>
      <c r="BQ69" s="294"/>
      <c r="BR69" s="295"/>
      <c r="BS69" s="295"/>
      <c r="BT69" s="295"/>
      <c r="BU69" s="295"/>
      <c r="BV69" s="295"/>
      <c r="BW69" s="296"/>
      <c r="BX69" s="294"/>
      <c r="BY69" s="295"/>
      <c r="BZ69" s="295"/>
      <c r="CA69" s="295"/>
      <c r="CB69" s="295"/>
      <c r="CC69" s="296"/>
      <c r="CD69" s="294"/>
      <c r="CE69" s="295"/>
      <c r="CF69" s="295"/>
      <c r="CG69" s="295"/>
      <c r="CH69" s="295"/>
      <c r="CI69" s="296"/>
    </row>
    <row r="70" spans="1:87" ht="18" customHeight="1" x14ac:dyDescent="0.25">
      <c r="A70" s="75"/>
      <c r="B70" s="327"/>
      <c r="C70" s="328"/>
      <c r="D70" s="328"/>
      <c r="E70" s="328"/>
      <c r="F70" s="328"/>
      <c r="G70" s="328"/>
      <c r="H70" s="328"/>
      <c r="I70" s="328"/>
      <c r="J70" s="328"/>
      <c r="K70" s="328"/>
      <c r="L70" s="328"/>
      <c r="M70" s="328"/>
      <c r="N70" s="328"/>
      <c r="O70" s="328"/>
      <c r="P70" s="328"/>
      <c r="Q70" s="328"/>
      <c r="R70" s="328"/>
      <c r="S70" s="328"/>
      <c r="T70" s="328"/>
      <c r="U70" s="328"/>
      <c r="V70" s="328"/>
      <c r="W70" s="328"/>
      <c r="X70" s="328"/>
      <c r="Y70" s="329"/>
      <c r="Z70" s="336"/>
      <c r="AA70" s="337"/>
      <c r="AB70" s="337"/>
      <c r="AC70" s="337"/>
      <c r="AD70" s="338"/>
      <c r="AE70" s="336"/>
      <c r="AF70" s="337"/>
      <c r="AG70" s="337"/>
      <c r="AH70" s="337"/>
      <c r="AI70" s="337"/>
      <c r="AJ70" s="337"/>
      <c r="AK70" s="300" t="s">
        <v>529</v>
      </c>
      <c r="AL70" s="301"/>
      <c r="AM70" s="301"/>
      <c r="AN70" s="301"/>
      <c r="AO70" s="301"/>
      <c r="AP70" s="301"/>
      <c r="AQ70" s="301"/>
      <c r="AR70" s="301"/>
      <c r="AS70" s="301"/>
      <c r="AT70" s="301"/>
      <c r="AU70" s="301"/>
      <c r="AV70" s="301"/>
      <c r="AW70" s="301"/>
      <c r="AX70" s="302"/>
      <c r="AY70" s="407">
        <v>2</v>
      </c>
      <c r="AZ70" s="304"/>
      <c r="BA70" s="304"/>
      <c r="BB70" s="408"/>
      <c r="BC70" s="306">
        <f t="shared" si="4"/>
        <v>8</v>
      </c>
      <c r="BD70" s="307"/>
      <c r="BE70" s="307"/>
      <c r="BF70" s="308"/>
      <c r="BG70" s="309">
        <v>18911</v>
      </c>
      <c r="BH70" s="310"/>
      <c r="BI70" s="310"/>
      <c r="BJ70" s="311"/>
      <c r="BK70" s="312">
        <f t="shared" si="5"/>
        <v>37822</v>
      </c>
      <c r="BL70" s="313"/>
      <c r="BM70" s="313"/>
      <c r="BN70" s="313"/>
      <c r="BO70" s="313"/>
      <c r="BP70" s="314"/>
      <c r="BQ70" s="294"/>
      <c r="BR70" s="295"/>
      <c r="BS70" s="295"/>
      <c r="BT70" s="295"/>
      <c r="BU70" s="295"/>
      <c r="BV70" s="295"/>
      <c r="BW70" s="296"/>
      <c r="BX70" s="294"/>
      <c r="BY70" s="295"/>
      <c r="BZ70" s="295"/>
      <c r="CA70" s="295"/>
      <c r="CB70" s="295"/>
      <c r="CC70" s="296"/>
      <c r="CD70" s="294"/>
      <c r="CE70" s="295"/>
      <c r="CF70" s="295"/>
      <c r="CG70" s="295"/>
      <c r="CH70" s="295"/>
      <c r="CI70" s="296"/>
    </row>
    <row r="71" spans="1:87" ht="18" customHeight="1" x14ac:dyDescent="0.25">
      <c r="A71" s="75"/>
      <c r="B71" s="327"/>
      <c r="C71" s="328"/>
      <c r="D71" s="328"/>
      <c r="E71" s="328"/>
      <c r="F71" s="328"/>
      <c r="G71" s="328"/>
      <c r="H71" s="328"/>
      <c r="I71" s="328"/>
      <c r="J71" s="328"/>
      <c r="K71" s="328"/>
      <c r="L71" s="328"/>
      <c r="M71" s="328"/>
      <c r="N71" s="328"/>
      <c r="O71" s="328"/>
      <c r="P71" s="328"/>
      <c r="Q71" s="328"/>
      <c r="R71" s="328"/>
      <c r="S71" s="328"/>
      <c r="T71" s="328"/>
      <c r="U71" s="328"/>
      <c r="V71" s="328"/>
      <c r="W71" s="328"/>
      <c r="X71" s="328"/>
      <c r="Y71" s="329"/>
      <c r="Z71" s="336"/>
      <c r="AA71" s="337"/>
      <c r="AB71" s="337"/>
      <c r="AC71" s="337"/>
      <c r="AD71" s="338"/>
      <c r="AE71" s="336"/>
      <c r="AF71" s="337"/>
      <c r="AG71" s="337"/>
      <c r="AH71" s="337"/>
      <c r="AI71" s="337"/>
      <c r="AJ71" s="337"/>
      <c r="AK71" s="300" t="s">
        <v>18</v>
      </c>
      <c r="AL71" s="301"/>
      <c r="AM71" s="301"/>
      <c r="AN71" s="301"/>
      <c r="AO71" s="301"/>
      <c r="AP71" s="301"/>
      <c r="AQ71" s="301"/>
      <c r="AR71" s="301"/>
      <c r="AS71" s="301"/>
      <c r="AT71" s="301"/>
      <c r="AU71" s="301"/>
      <c r="AV71" s="301"/>
      <c r="AW71" s="301"/>
      <c r="AX71" s="302"/>
      <c r="AY71" s="407">
        <v>2</v>
      </c>
      <c r="AZ71" s="304"/>
      <c r="BA71" s="304"/>
      <c r="BB71" s="408"/>
      <c r="BC71" s="306">
        <f t="shared" si="4"/>
        <v>8</v>
      </c>
      <c r="BD71" s="307"/>
      <c r="BE71" s="307"/>
      <c r="BF71" s="308"/>
      <c r="BG71" s="309">
        <v>28961</v>
      </c>
      <c r="BH71" s="310"/>
      <c r="BI71" s="310"/>
      <c r="BJ71" s="311"/>
      <c r="BK71" s="312">
        <f t="shared" si="5"/>
        <v>57922</v>
      </c>
      <c r="BL71" s="313"/>
      <c r="BM71" s="313"/>
      <c r="BN71" s="313"/>
      <c r="BO71" s="313"/>
      <c r="BP71" s="314"/>
      <c r="BQ71" s="294"/>
      <c r="BR71" s="295"/>
      <c r="BS71" s="295"/>
      <c r="BT71" s="295"/>
      <c r="BU71" s="295"/>
      <c r="BV71" s="295"/>
      <c r="BW71" s="296"/>
      <c r="BX71" s="294"/>
      <c r="BY71" s="295"/>
      <c r="BZ71" s="295"/>
      <c r="CA71" s="295"/>
      <c r="CB71" s="295"/>
      <c r="CC71" s="296"/>
      <c r="CD71" s="294"/>
      <c r="CE71" s="295"/>
      <c r="CF71" s="295"/>
      <c r="CG71" s="295"/>
      <c r="CH71" s="295"/>
      <c r="CI71" s="296"/>
    </row>
    <row r="72" spans="1:87" ht="18" customHeight="1" x14ac:dyDescent="0.25">
      <c r="A72" s="75"/>
      <c r="B72" s="327"/>
      <c r="C72" s="328"/>
      <c r="D72" s="328"/>
      <c r="E72" s="328"/>
      <c r="F72" s="328"/>
      <c r="G72" s="328"/>
      <c r="H72" s="328"/>
      <c r="I72" s="328"/>
      <c r="J72" s="328"/>
      <c r="K72" s="328"/>
      <c r="L72" s="328"/>
      <c r="M72" s="328"/>
      <c r="N72" s="328"/>
      <c r="O72" s="328"/>
      <c r="P72" s="328"/>
      <c r="Q72" s="328"/>
      <c r="R72" s="328"/>
      <c r="S72" s="328"/>
      <c r="T72" s="328"/>
      <c r="U72" s="328"/>
      <c r="V72" s="328"/>
      <c r="W72" s="328"/>
      <c r="X72" s="328"/>
      <c r="Y72" s="329"/>
      <c r="Z72" s="336"/>
      <c r="AA72" s="337"/>
      <c r="AB72" s="337"/>
      <c r="AC72" s="337"/>
      <c r="AD72" s="338"/>
      <c r="AE72" s="336"/>
      <c r="AF72" s="337"/>
      <c r="AG72" s="337"/>
      <c r="AH72" s="337"/>
      <c r="AI72" s="337"/>
      <c r="AJ72" s="337"/>
      <c r="AK72" s="300" t="s">
        <v>37</v>
      </c>
      <c r="AL72" s="301"/>
      <c r="AM72" s="301"/>
      <c r="AN72" s="301"/>
      <c r="AO72" s="301"/>
      <c r="AP72" s="301"/>
      <c r="AQ72" s="301"/>
      <c r="AR72" s="301"/>
      <c r="AS72" s="301"/>
      <c r="AT72" s="301"/>
      <c r="AU72" s="301"/>
      <c r="AV72" s="301"/>
      <c r="AW72" s="301"/>
      <c r="AX72" s="302"/>
      <c r="AY72" s="407">
        <v>2</v>
      </c>
      <c r="AZ72" s="304"/>
      <c r="BA72" s="304"/>
      <c r="BB72" s="408"/>
      <c r="BC72" s="306">
        <f t="shared" si="4"/>
        <v>8</v>
      </c>
      <c r="BD72" s="307"/>
      <c r="BE72" s="307"/>
      <c r="BF72" s="308"/>
      <c r="BG72" s="309">
        <v>11840</v>
      </c>
      <c r="BH72" s="310"/>
      <c r="BI72" s="310"/>
      <c r="BJ72" s="311"/>
      <c r="BK72" s="312">
        <f t="shared" si="5"/>
        <v>23680</v>
      </c>
      <c r="BL72" s="313"/>
      <c r="BM72" s="313"/>
      <c r="BN72" s="313"/>
      <c r="BO72" s="313"/>
      <c r="BP72" s="314"/>
      <c r="BQ72" s="294"/>
      <c r="BR72" s="295"/>
      <c r="BS72" s="295"/>
      <c r="BT72" s="295"/>
      <c r="BU72" s="295"/>
      <c r="BV72" s="295"/>
      <c r="BW72" s="296"/>
      <c r="BX72" s="294"/>
      <c r="BY72" s="295"/>
      <c r="BZ72" s="295"/>
      <c r="CA72" s="295"/>
      <c r="CB72" s="295"/>
      <c r="CC72" s="296"/>
      <c r="CD72" s="294"/>
      <c r="CE72" s="295"/>
      <c r="CF72" s="295"/>
      <c r="CG72" s="295"/>
      <c r="CH72" s="295"/>
      <c r="CI72" s="296"/>
    </row>
    <row r="73" spans="1:87" ht="18" customHeight="1" thickBot="1" x14ac:dyDescent="0.3">
      <c r="A73" s="75"/>
      <c r="B73" s="327"/>
      <c r="C73" s="328"/>
      <c r="D73" s="328"/>
      <c r="E73" s="328"/>
      <c r="F73" s="328"/>
      <c r="G73" s="328"/>
      <c r="H73" s="328"/>
      <c r="I73" s="328"/>
      <c r="J73" s="328"/>
      <c r="K73" s="328"/>
      <c r="L73" s="328"/>
      <c r="M73" s="328"/>
      <c r="N73" s="328"/>
      <c r="O73" s="328"/>
      <c r="P73" s="328"/>
      <c r="Q73" s="328"/>
      <c r="R73" s="328"/>
      <c r="S73" s="328"/>
      <c r="T73" s="328"/>
      <c r="U73" s="328"/>
      <c r="V73" s="328"/>
      <c r="W73" s="328"/>
      <c r="X73" s="328"/>
      <c r="Y73" s="329"/>
      <c r="Z73" s="336"/>
      <c r="AA73" s="337"/>
      <c r="AB73" s="337"/>
      <c r="AC73" s="337"/>
      <c r="AD73" s="338"/>
      <c r="AE73" s="336"/>
      <c r="AF73" s="337"/>
      <c r="AG73" s="337"/>
      <c r="AH73" s="337"/>
      <c r="AI73" s="337"/>
      <c r="AJ73" s="337"/>
      <c r="AK73" s="392" t="s">
        <v>39</v>
      </c>
      <c r="AL73" s="393"/>
      <c r="AM73" s="393"/>
      <c r="AN73" s="393"/>
      <c r="AO73" s="393"/>
      <c r="AP73" s="393"/>
      <c r="AQ73" s="393"/>
      <c r="AR73" s="393"/>
      <c r="AS73" s="393"/>
      <c r="AT73" s="393"/>
      <c r="AU73" s="393"/>
      <c r="AV73" s="393"/>
      <c r="AW73" s="393"/>
      <c r="AX73" s="394"/>
      <c r="AY73" s="407">
        <v>2</v>
      </c>
      <c r="AZ73" s="304"/>
      <c r="BA73" s="304"/>
      <c r="BB73" s="408"/>
      <c r="BC73" s="306">
        <f t="shared" si="4"/>
        <v>8</v>
      </c>
      <c r="BD73" s="307"/>
      <c r="BE73" s="307"/>
      <c r="BF73" s="308"/>
      <c r="BG73" s="309">
        <v>11840</v>
      </c>
      <c r="BH73" s="310"/>
      <c r="BI73" s="310"/>
      <c r="BJ73" s="311"/>
      <c r="BK73" s="312">
        <f t="shared" si="5"/>
        <v>23680</v>
      </c>
      <c r="BL73" s="313"/>
      <c r="BM73" s="313"/>
      <c r="BN73" s="313"/>
      <c r="BO73" s="313"/>
      <c r="BP73" s="314"/>
      <c r="BQ73" s="294"/>
      <c r="BR73" s="295"/>
      <c r="BS73" s="295"/>
      <c r="BT73" s="295"/>
      <c r="BU73" s="295"/>
      <c r="BV73" s="295"/>
      <c r="BW73" s="296"/>
      <c r="BX73" s="294"/>
      <c r="BY73" s="295"/>
      <c r="BZ73" s="295"/>
      <c r="CA73" s="295"/>
      <c r="CB73" s="295"/>
      <c r="CC73" s="296"/>
      <c r="CD73" s="294"/>
      <c r="CE73" s="295"/>
      <c r="CF73" s="295"/>
      <c r="CG73" s="295"/>
      <c r="CH73" s="295"/>
      <c r="CI73" s="296"/>
    </row>
    <row r="74" spans="1:87" ht="18" customHeight="1" thickBot="1" x14ac:dyDescent="0.3">
      <c r="A74" s="75"/>
      <c r="B74" s="377"/>
      <c r="C74" s="378"/>
      <c r="D74" s="378"/>
      <c r="E74" s="378"/>
      <c r="F74" s="378"/>
      <c r="G74" s="378"/>
      <c r="H74" s="378"/>
      <c r="I74" s="378"/>
      <c r="J74" s="378"/>
      <c r="K74" s="378"/>
      <c r="L74" s="378"/>
      <c r="M74" s="378"/>
      <c r="N74" s="378"/>
      <c r="O74" s="378"/>
      <c r="P74" s="378"/>
      <c r="Q74" s="378"/>
      <c r="R74" s="378"/>
      <c r="S74" s="378"/>
      <c r="T74" s="378"/>
      <c r="U74" s="378"/>
      <c r="V74" s="378"/>
      <c r="W74" s="378"/>
      <c r="X74" s="378"/>
      <c r="Y74" s="378"/>
      <c r="Z74" s="378"/>
      <c r="AA74" s="378"/>
      <c r="AB74" s="378"/>
      <c r="AC74" s="378"/>
      <c r="AD74" s="378"/>
      <c r="AE74" s="378"/>
      <c r="AF74" s="378"/>
      <c r="AG74" s="378"/>
      <c r="AH74" s="378"/>
      <c r="AI74" s="378"/>
      <c r="AJ74" s="379"/>
      <c r="AK74" s="380" t="s">
        <v>3</v>
      </c>
      <c r="AL74" s="381"/>
      <c r="AM74" s="381"/>
      <c r="AN74" s="381"/>
      <c r="AO74" s="381"/>
      <c r="AP74" s="381"/>
      <c r="AQ74" s="381"/>
      <c r="AR74" s="381"/>
      <c r="AS74" s="381"/>
      <c r="AT74" s="381"/>
      <c r="AU74" s="381"/>
      <c r="AV74" s="381"/>
      <c r="AW74" s="381"/>
      <c r="AX74" s="381"/>
      <c r="AY74" s="382"/>
      <c r="AZ74" s="382"/>
      <c r="BA74" s="382"/>
      <c r="BB74" s="382"/>
      <c r="BC74" s="382"/>
      <c r="BD74" s="382"/>
      <c r="BE74" s="382"/>
      <c r="BF74" s="382"/>
      <c r="BG74" s="382"/>
      <c r="BH74" s="382"/>
      <c r="BI74" s="382"/>
      <c r="BJ74" s="383"/>
      <c r="BK74" s="384">
        <f>SUM(BK64:BK73)</f>
        <v>460544</v>
      </c>
      <c r="BL74" s="385"/>
      <c r="BM74" s="385"/>
      <c r="BN74" s="385"/>
      <c r="BO74" s="385"/>
      <c r="BP74" s="386"/>
      <c r="BQ74" s="387" t="s">
        <v>100</v>
      </c>
      <c r="BR74" s="388"/>
      <c r="BS74" s="388"/>
      <c r="BT74" s="388"/>
      <c r="BU74" s="388"/>
      <c r="BV74" s="388"/>
      <c r="BW74" s="388"/>
      <c r="BX74" s="388"/>
      <c r="BY74" s="388"/>
      <c r="BZ74" s="388"/>
      <c r="CA74" s="388"/>
      <c r="CB74" s="388"/>
      <c r="CC74" s="389"/>
      <c r="CD74" s="390">
        <f>+CD64*AE64</f>
        <v>2171971.7647058824</v>
      </c>
      <c r="CE74" s="390"/>
      <c r="CF74" s="390"/>
      <c r="CG74" s="390"/>
      <c r="CH74" s="390"/>
      <c r="CI74" s="391"/>
    </row>
    <row r="75" spans="1:87" ht="18" customHeight="1" thickBot="1" x14ac:dyDescent="0.3">
      <c r="A75" s="75"/>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BG75" s="78"/>
      <c r="BH75" s="78"/>
      <c r="BI75" s="78"/>
      <c r="BJ75" s="78"/>
      <c r="BK75" s="79"/>
      <c r="BL75" s="79"/>
      <c r="BM75" s="79"/>
      <c r="BN75" s="79"/>
      <c r="BO75" s="79"/>
      <c r="BP75" s="79"/>
      <c r="BQ75" s="79"/>
      <c r="BR75" s="79"/>
      <c r="BS75" s="79"/>
      <c r="BT75" s="79"/>
      <c r="BU75" s="79"/>
      <c r="BV75" s="79"/>
      <c r="BW75" s="79"/>
      <c r="BX75" s="79"/>
      <c r="BY75" s="79"/>
      <c r="BZ75" s="79"/>
      <c r="CA75" s="79"/>
      <c r="CB75" s="79"/>
      <c r="CC75" s="79"/>
      <c r="CD75" s="79"/>
      <c r="CE75" s="79"/>
      <c r="CF75" s="79"/>
      <c r="CG75" s="79"/>
      <c r="CH75" s="79"/>
      <c r="CI75" s="79"/>
    </row>
    <row r="76" spans="1:87" ht="18" customHeight="1" x14ac:dyDescent="0.25">
      <c r="A76" s="75"/>
      <c r="B76" s="348" t="s">
        <v>0</v>
      </c>
      <c r="C76" s="349"/>
      <c r="D76" s="349"/>
      <c r="E76" s="349"/>
      <c r="F76" s="349"/>
      <c r="G76" s="349"/>
      <c r="H76" s="349"/>
      <c r="I76" s="349"/>
      <c r="J76" s="349"/>
      <c r="K76" s="349"/>
      <c r="L76" s="349"/>
      <c r="M76" s="349"/>
      <c r="N76" s="349"/>
      <c r="O76" s="349"/>
      <c r="P76" s="349"/>
      <c r="Q76" s="349"/>
      <c r="R76" s="349"/>
      <c r="S76" s="349"/>
      <c r="T76" s="349"/>
      <c r="U76" s="349"/>
      <c r="V76" s="349"/>
      <c r="W76" s="349"/>
      <c r="X76" s="349"/>
      <c r="Y76" s="350"/>
      <c r="Z76" s="348" t="s">
        <v>80</v>
      </c>
      <c r="AA76" s="349"/>
      <c r="AB76" s="349"/>
      <c r="AC76" s="349"/>
      <c r="AD76" s="350"/>
      <c r="AE76" s="357" t="s">
        <v>79</v>
      </c>
      <c r="AF76" s="358"/>
      <c r="AG76" s="358"/>
      <c r="AH76" s="358"/>
      <c r="AI76" s="358"/>
      <c r="AJ76" s="359"/>
      <c r="AK76" s="357" t="s">
        <v>81</v>
      </c>
      <c r="AL76" s="358"/>
      <c r="AM76" s="358"/>
      <c r="AN76" s="358"/>
      <c r="AO76" s="358"/>
      <c r="AP76" s="358"/>
      <c r="AQ76" s="358"/>
      <c r="AR76" s="358"/>
      <c r="AS76" s="358"/>
      <c r="AT76" s="358"/>
      <c r="AU76" s="358"/>
      <c r="AV76" s="358"/>
      <c r="AW76" s="358"/>
      <c r="AX76" s="359"/>
      <c r="AY76" s="357" t="s">
        <v>1</v>
      </c>
      <c r="AZ76" s="358"/>
      <c r="BA76" s="358"/>
      <c r="BB76" s="359"/>
      <c r="BC76" s="348" t="s">
        <v>104</v>
      </c>
      <c r="BD76" s="349"/>
      <c r="BE76" s="349"/>
      <c r="BF76" s="350"/>
      <c r="BG76" s="366" t="s">
        <v>82</v>
      </c>
      <c r="BH76" s="367"/>
      <c r="BI76" s="367"/>
      <c r="BJ76" s="368"/>
      <c r="BK76" s="315" t="s">
        <v>99</v>
      </c>
      <c r="BL76" s="316"/>
      <c r="BM76" s="316"/>
      <c r="BN76" s="316"/>
      <c r="BO76" s="316"/>
      <c r="BP76" s="317"/>
      <c r="BQ76" s="315" t="s">
        <v>83</v>
      </c>
      <c r="BR76" s="316"/>
      <c r="BS76" s="316"/>
      <c r="BT76" s="316"/>
      <c r="BU76" s="316"/>
      <c r="BV76" s="316"/>
      <c r="BW76" s="317"/>
      <c r="BX76" s="315" t="s">
        <v>84</v>
      </c>
      <c r="BY76" s="316"/>
      <c r="BZ76" s="316"/>
      <c r="CA76" s="316"/>
      <c r="CB76" s="316"/>
      <c r="CC76" s="317"/>
      <c r="CD76" s="315" t="s">
        <v>85</v>
      </c>
      <c r="CE76" s="316"/>
      <c r="CF76" s="316"/>
      <c r="CG76" s="316"/>
      <c r="CH76" s="316"/>
      <c r="CI76" s="317"/>
    </row>
    <row r="77" spans="1:87" ht="18" customHeight="1" x14ac:dyDescent="0.25">
      <c r="A77" s="75"/>
      <c r="B77" s="351"/>
      <c r="C77" s="352"/>
      <c r="D77" s="352"/>
      <c r="E77" s="352"/>
      <c r="F77" s="352"/>
      <c r="G77" s="352"/>
      <c r="H77" s="352"/>
      <c r="I77" s="352"/>
      <c r="J77" s="352"/>
      <c r="K77" s="352"/>
      <c r="L77" s="352"/>
      <c r="M77" s="352"/>
      <c r="N77" s="352"/>
      <c r="O77" s="352"/>
      <c r="P77" s="352"/>
      <c r="Q77" s="352"/>
      <c r="R77" s="352"/>
      <c r="S77" s="352"/>
      <c r="T77" s="352"/>
      <c r="U77" s="352"/>
      <c r="V77" s="352"/>
      <c r="W77" s="352"/>
      <c r="X77" s="352"/>
      <c r="Y77" s="353"/>
      <c r="Z77" s="351"/>
      <c r="AA77" s="352"/>
      <c r="AB77" s="352"/>
      <c r="AC77" s="352"/>
      <c r="AD77" s="353"/>
      <c r="AE77" s="360"/>
      <c r="AF77" s="361"/>
      <c r="AG77" s="361"/>
      <c r="AH77" s="361"/>
      <c r="AI77" s="361"/>
      <c r="AJ77" s="362"/>
      <c r="AK77" s="360"/>
      <c r="AL77" s="361"/>
      <c r="AM77" s="361"/>
      <c r="AN77" s="361"/>
      <c r="AO77" s="361"/>
      <c r="AP77" s="361"/>
      <c r="AQ77" s="361"/>
      <c r="AR77" s="361"/>
      <c r="AS77" s="361"/>
      <c r="AT77" s="361"/>
      <c r="AU77" s="361"/>
      <c r="AV77" s="361"/>
      <c r="AW77" s="361"/>
      <c r="AX77" s="362"/>
      <c r="AY77" s="360"/>
      <c r="AZ77" s="361"/>
      <c r="BA77" s="361"/>
      <c r="BB77" s="362"/>
      <c r="BC77" s="351"/>
      <c r="BD77" s="352"/>
      <c r="BE77" s="352"/>
      <c r="BF77" s="353"/>
      <c r="BG77" s="369"/>
      <c r="BH77" s="370"/>
      <c r="BI77" s="370"/>
      <c r="BJ77" s="371"/>
      <c r="BK77" s="318"/>
      <c r="BL77" s="319"/>
      <c r="BM77" s="319"/>
      <c r="BN77" s="319"/>
      <c r="BO77" s="319"/>
      <c r="BP77" s="320"/>
      <c r="BQ77" s="318"/>
      <c r="BR77" s="319"/>
      <c r="BS77" s="319"/>
      <c r="BT77" s="319"/>
      <c r="BU77" s="319"/>
      <c r="BV77" s="319"/>
      <c r="BW77" s="320"/>
      <c r="BX77" s="318"/>
      <c r="BY77" s="319"/>
      <c r="BZ77" s="319"/>
      <c r="CA77" s="319"/>
      <c r="CB77" s="319"/>
      <c r="CC77" s="320"/>
      <c r="CD77" s="318"/>
      <c r="CE77" s="319"/>
      <c r="CF77" s="319"/>
      <c r="CG77" s="319"/>
      <c r="CH77" s="319"/>
      <c r="CI77" s="320"/>
    </row>
    <row r="78" spans="1:87" ht="18" customHeight="1" thickBot="1" x14ac:dyDescent="0.3">
      <c r="A78" s="75"/>
      <c r="B78" s="354"/>
      <c r="C78" s="355"/>
      <c r="D78" s="355"/>
      <c r="E78" s="355"/>
      <c r="F78" s="355"/>
      <c r="G78" s="355"/>
      <c r="H78" s="355"/>
      <c r="I78" s="355"/>
      <c r="J78" s="355"/>
      <c r="K78" s="355"/>
      <c r="L78" s="355"/>
      <c r="M78" s="355"/>
      <c r="N78" s="355"/>
      <c r="O78" s="355"/>
      <c r="P78" s="355"/>
      <c r="Q78" s="355"/>
      <c r="R78" s="355"/>
      <c r="S78" s="355"/>
      <c r="T78" s="355"/>
      <c r="U78" s="355"/>
      <c r="V78" s="355"/>
      <c r="W78" s="355"/>
      <c r="X78" s="355"/>
      <c r="Y78" s="356"/>
      <c r="Z78" s="354"/>
      <c r="AA78" s="355"/>
      <c r="AB78" s="355"/>
      <c r="AC78" s="355"/>
      <c r="AD78" s="356"/>
      <c r="AE78" s="363"/>
      <c r="AF78" s="364"/>
      <c r="AG78" s="364"/>
      <c r="AH78" s="364"/>
      <c r="AI78" s="364"/>
      <c r="AJ78" s="365"/>
      <c r="AK78" s="360"/>
      <c r="AL78" s="361"/>
      <c r="AM78" s="361"/>
      <c r="AN78" s="361"/>
      <c r="AO78" s="361"/>
      <c r="AP78" s="361"/>
      <c r="AQ78" s="361"/>
      <c r="AR78" s="361"/>
      <c r="AS78" s="361"/>
      <c r="AT78" s="361"/>
      <c r="AU78" s="361"/>
      <c r="AV78" s="361"/>
      <c r="AW78" s="361"/>
      <c r="AX78" s="362"/>
      <c r="AY78" s="360"/>
      <c r="AZ78" s="361"/>
      <c r="BA78" s="361"/>
      <c r="BB78" s="362"/>
      <c r="BC78" s="351"/>
      <c r="BD78" s="352"/>
      <c r="BE78" s="352"/>
      <c r="BF78" s="353"/>
      <c r="BG78" s="369"/>
      <c r="BH78" s="370"/>
      <c r="BI78" s="370"/>
      <c r="BJ78" s="371"/>
      <c r="BK78" s="318"/>
      <c r="BL78" s="319"/>
      <c r="BM78" s="319"/>
      <c r="BN78" s="319"/>
      <c r="BO78" s="319"/>
      <c r="BP78" s="320"/>
      <c r="BQ78" s="321"/>
      <c r="BR78" s="322"/>
      <c r="BS78" s="322"/>
      <c r="BT78" s="322"/>
      <c r="BU78" s="322"/>
      <c r="BV78" s="322"/>
      <c r="BW78" s="323"/>
      <c r="BX78" s="321"/>
      <c r="BY78" s="322"/>
      <c r="BZ78" s="322"/>
      <c r="CA78" s="322"/>
      <c r="CB78" s="322"/>
      <c r="CC78" s="323"/>
      <c r="CD78" s="321"/>
      <c r="CE78" s="322"/>
      <c r="CF78" s="322"/>
      <c r="CG78" s="322"/>
      <c r="CH78" s="322"/>
      <c r="CI78" s="323"/>
    </row>
    <row r="79" spans="1:87" ht="18" customHeight="1" x14ac:dyDescent="0.25">
      <c r="A79" s="75"/>
      <c r="B79" s="324" t="s">
        <v>445</v>
      </c>
      <c r="C79" s="325"/>
      <c r="D79" s="325"/>
      <c r="E79" s="325"/>
      <c r="F79" s="325"/>
      <c r="G79" s="325"/>
      <c r="H79" s="325"/>
      <c r="I79" s="325"/>
      <c r="J79" s="325"/>
      <c r="K79" s="325"/>
      <c r="L79" s="325"/>
      <c r="M79" s="325"/>
      <c r="N79" s="325"/>
      <c r="O79" s="325"/>
      <c r="P79" s="325"/>
      <c r="Q79" s="325"/>
      <c r="R79" s="325"/>
      <c r="S79" s="325"/>
      <c r="T79" s="325"/>
      <c r="U79" s="325"/>
      <c r="V79" s="325"/>
      <c r="W79" s="325"/>
      <c r="X79" s="325"/>
      <c r="Y79" s="326"/>
      <c r="Z79" s="333" t="s">
        <v>452</v>
      </c>
      <c r="AA79" s="334"/>
      <c r="AB79" s="334"/>
      <c r="AC79" s="334"/>
      <c r="AD79" s="335"/>
      <c r="AE79" s="333">
        <v>4</v>
      </c>
      <c r="AF79" s="334"/>
      <c r="AG79" s="334"/>
      <c r="AH79" s="334"/>
      <c r="AI79" s="334"/>
      <c r="AJ79" s="334"/>
      <c r="AK79" s="342" t="s">
        <v>41</v>
      </c>
      <c r="AL79" s="343"/>
      <c r="AM79" s="343"/>
      <c r="AN79" s="343"/>
      <c r="AO79" s="343"/>
      <c r="AP79" s="343"/>
      <c r="AQ79" s="343"/>
      <c r="AR79" s="343"/>
      <c r="AS79" s="343"/>
      <c r="AT79" s="343"/>
      <c r="AU79" s="343"/>
      <c r="AV79" s="343"/>
      <c r="AW79" s="343"/>
      <c r="AX79" s="344"/>
      <c r="AY79" s="409">
        <v>0.25</v>
      </c>
      <c r="AZ79" s="346"/>
      <c r="BA79" s="346"/>
      <c r="BB79" s="410"/>
      <c r="BC79" s="345">
        <f>+$AE$79*AY79</f>
        <v>1</v>
      </c>
      <c r="BD79" s="346"/>
      <c r="BE79" s="346"/>
      <c r="BF79" s="347"/>
      <c r="BG79" s="285">
        <v>22629</v>
      </c>
      <c r="BH79" s="286"/>
      <c r="BI79" s="286"/>
      <c r="BJ79" s="287"/>
      <c r="BK79" s="288">
        <f>+AY79*BG79</f>
        <v>5657.25</v>
      </c>
      <c r="BL79" s="289"/>
      <c r="BM79" s="289"/>
      <c r="BN79" s="289"/>
      <c r="BO79" s="289"/>
      <c r="BP79" s="290"/>
      <c r="BQ79" s="291">
        <v>1000</v>
      </c>
      <c r="BR79" s="292"/>
      <c r="BS79" s="292"/>
      <c r="BT79" s="292"/>
      <c r="BU79" s="292"/>
      <c r="BV79" s="292"/>
      <c r="BW79" s="293"/>
      <c r="BX79" s="291">
        <f>+(((BK89+BQ79)*15)/85)</f>
        <v>10335.529411764706</v>
      </c>
      <c r="BY79" s="292"/>
      <c r="BZ79" s="292"/>
      <c r="CA79" s="292"/>
      <c r="CB79" s="292"/>
      <c r="CC79" s="293"/>
      <c r="CD79" s="291">
        <f>+BK89+BQ79+BX79</f>
        <v>68903.529411764699</v>
      </c>
      <c r="CE79" s="292"/>
      <c r="CF79" s="292"/>
      <c r="CG79" s="292"/>
      <c r="CH79" s="292"/>
      <c r="CI79" s="293"/>
    </row>
    <row r="80" spans="1:87" ht="18" customHeight="1" x14ac:dyDescent="0.25">
      <c r="A80" s="75"/>
      <c r="B80" s="327"/>
      <c r="C80" s="328"/>
      <c r="D80" s="328"/>
      <c r="E80" s="328"/>
      <c r="F80" s="328"/>
      <c r="G80" s="328"/>
      <c r="H80" s="328"/>
      <c r="I80" s="328"/>
      <c r="J80" s="328"/>
      <c r="K80" s="328"/>
      <c r="L80" s="328"/>
      <c r="M80" s="328"/>
      <c r="N80" s="328"/>
      <c r="O80" s="328"/>
      <c r="P80" s="328"/>
      <c r="Q80" s="328"/>
      <c r="R80" s="328"/>
      <c r="S80" s="328"/>
      <c r="T80" s="328"/>
      <c r="U80" s="328"/>
      <c r="V80" s="328"/>
      <c r="W80" s="328"/>
      <c r="X80" s="328"/>
      <c r="Y80" s="329"/>
      <c r="Z80" s="336"/>
      <c r="AA80" s="337"/>
      <c r="AB80" s="337"/>
      <c r="AC80" s="337"/>
      <c r="AD80" s="338"/>
      <c r="AE80" s="336"/>
      <c r="AF80" s="337"/>
      <c r="AG80" s="337"/>
      <c r="AH80" s="337"/>
      <c r="AI80" s="337"/>
      <c r="AJ80" s="337"/>
      <c r="AK80" s="300" t="s">
        <v>16</v>
      </c>
      <c r="AL80" s="301"/>
      <c r="AM80" s="301"/>
      <c r="AN80" s="301"/>
      <c r="AO80" s="301"/>
      <c r="AP80" s="301"/>
      <c r="AQ80" s="301"/>
      <c r="AR80" s="301"/>
      <c r="AS80" s="301"/>
      <c r="AT80" s="301"/>
      <c r="AU80" s="301"/>
      <c r="AV80" s="301"/>
      <c r="AW80" s="301"/>
      <c r="AX80" s="302"/>
      <c r="AY80" s="407">
        <v>0.25</v>
      </c>
      <c r="AZ80" s="304"/>
      <c r="BA80" s="304"/>
      <c r="BB80" s="408"/>
      <c r="BC80" s="306">
        <f t="shared" ref="BC80:BC88" si="6">+$AE$79*AY80</f>
        <v>1</v>
      </c>
      <c r="BD80" s="307"/>
      <c r="BE80" s="307"/>
      <c r="BF80" s="308"/>
      <c r="BG80" s="309">
        <v>7925</v>
      </c>
      <c r="BH80" s="310"/>
      <c r="BI80" s="310"/>
      <c r="BJ80" s="311"/>
      <c r="BK80" s="312">
        <f t="shared" ref="BK80:BK88" si="7">+AY80*BG80</f>
        <v>1981.25</v>
      </c>
      <c r="BL80" s="313"/>
      <c r="BM80" s="313"/>
      <c r="BN80" s="313"/>
      <c r="BO80" s="313"/>
      <c r="BP80" s="314"/>
      <c r="BQ80" s="294"/>
      <c r="BR80" s="295"/>
      <c r="BS80" s="295"/>
      <c r="BT80" s="295"/>
      <c r="BU80" s="295"/>
      <c r="BV80" s="295"/>
      <c r="BW80" s="296"/>
      <c r="BX80" s="294"/>
      <c r="BY80" s="295"/>
      <c r="BZ80" s="295"/>
      <c r="CA80" s="295"/>
      <c r="CB80" s="295"/>
      <c r="CC80" s="296"/>
      <c r="CD80" s="294"/>
      <c r="CE80" s="295"/>
      <c r="CF80" s="295"/>
      <c r="CG80" s="295"/>
      <c r="CH80" s="295"/>
      <c r="CI80" s="296"/>
    </row>
    <row r="81" spans="1:87" ht="18" customHeight="1" x14ac:dyDescent="0.25">
      <c r="A81" s="75"/>
      <c r="B81" s="327"/>
      <c r="C81" s="328"/>
      <c r="D81" s="328"/>
      <c r="E81" s="328"/>
      <c r="F81" s="328"/>
      <c r="G81" s="328"/>
      <c r="H81" s="328"/>
      <c r="I81" s="328"/>
      <c r="J81" s="328"/>
      <c r="K81" s="328"/>
      <c r="L81" s="328"/>
      <c r="M81" s="328"/>
      <c r="N81" s="328"/>
      <c r="O81" s="328"/>
      <c r="P81" s="328"/>
      <c r="Q81" s="328"/>
      <c r="R81" s="328"/>
      <c r="S81" s="328"/>
      <c r="T81" s="328"/>
      <c r="U81" s="328"/>
      <c r="V81" s="328"/>
      <c r="W81" s="328"/>
      <c r="X81" s="328"/>
      <c r="Y81" s="329"/>
      <c r="Z81" s="336"/>
      <c r="AA81" s="337"/>
      <c r="AB81" s="337"/>
      <c r="AC81" s="337"/>
      <c r="AD81" s="338"/>
      <c r="AE81" s="336"/>
      <c r="AF81" s="337"/>
      <c r="AG81" s="337"/>
      <c r="AH81" s="337"/>
      <c r="AI81" s="337"/>
      <c r="AJ81" s="337"/>
      <c r="AK81" s="300" t="s">
        <v>527</v>
      </c>
      <c r="AL81" s="301"/>
      <c r="AM81" s="301"/>
      <c r="AN81" s="301"/>
      <c r="AO81" s="301"/>
      <c r="AP81" s="301"/>
      <c r="AQ81" s="301"/>
      <c r="AR81" s="301"/>
      <c r="AS81" s="301"/>
      <c r="AT81" s="301"/>
      <c r="AU81" s="301"/>
      <c r="AV81" s="301"/>
      <c r="AW81" s="301"/>
      <c r="AX81" s="302"/>
      <c r="AY81" s="407">
        <v>0.5</v>
      </c>
      <c r="AZ81" s="304"/>
      <c r="BA81" s="304"/>
      <c r="BB81" s="408"/>
      <c r="BC81" s="306">
        <f t="shared" si="6"/>
        <v>2</v>
      </c>
      <c r="BD81" s="307"/>
      <c r="BE81" s="307"/>
      <c r="BF81" s="308"/>
      <c r="BG81" s="309">
        <v>18911</v>
      </c>
      <c r="BH81" s="310"/>
      <c r="BI81" s="310"/>
      <c r="BJ81" s="311"/>
      <c r="BK81" s="312">
        <f t="shared" si="7"/>
        <v>9455.5</v>
      </c>
      <c r="BL81" s="313"/>
      <c r="BM81" s="313"/>
      <c r="BN81" s="313"/>
      <c r="BO81" s="313"/>
      <c r="BP81" s="314"/>
      <c r="BQ81" s="294"/>
      <c r="BR81" s="295"/>
      <c r="BS81" s="295"/>
      <c r="BT81" s="295"/>
      <c r="BU81" s="295"/>
      <c r="BV81" s="295"/>
      <c r="BW81" s="296"/>
      <c r="BX81" s="294"/>
      <c r="BY81" s="295"/>
      <c r="BZ81" s="295"/>
      <c r="CA81" s="295"/>
      <c r="CB81" s="295"/>
      <c r="CC81" s="296"/>
      <c r="CD81" s="294"/>
      <c r="CE81" s="295"/>
      <c r="CF81" s="295"/>
      <c r="CG81" s="295"/>
      <c r="CH81" s="295"/>
      <c r="CI81" s="296"/>
    </row>
    <row r="82" spans="1:87" ht="18" customHeight="1" x14ac:dyDescent="0.25">
      <c r="A82" s="75"/>
      <c r="B82" s="327"/>
      <c r="C82" s="328"/>
      <c r="D82" s="328"/>
      <c r="E82" s="328"/>
      <c r="F82" s="328"/>
      <c r="G82" s="328"/>
      <c r="H82" s="328"/>
      <c r="I82" s="328"/>
      <c r="J82" s="328"/>
      <c r="K82" s="328"/>
      <c r="L82" s="328"/>
      <c r="M82" s="328"/>
      <c r="N82" s="328"/>
      <c r="O82" s="328"/>
      <c r="P82" s="328"/>
      <c r="Q82" s="328"/>
      <c r="R82" s="328"/>
      <c r="S82" s="328"/>
      <c r="T82" s="328"/>
      <c r="U82" s="328"/>
      <c r="V82" s="328"/>
      <c r="W82" s="328"/>
      <c r="X82" s="328"/>
      <c r="Y82" s="329"/>
      <c r="Z82" s="336"/>
      <c r="AA82" s="337"/>
      <c r="AB82" s="337"/>
      <c r="AC82" s="337"/>
      <c r="AD82" s="338"/>
      <c r="AE82" s="336"/>
      <c r="AF82" s="337"/>
      <c r="AG82" s="337"/>
      <c r="AH82" s="337"/>
      <c r="AI82" s="337"/>
      <c r="AJ82" s="337"/>
      <c r="AK82" s="300" t="s">
        <v>13</v>
      </c>
      <c r="AL82" s="301"/>
      <c r="AM82" s="301"/>
      <c r="AN82" s="301"/>
      <c r="AO82" s="301"/>
      <c r="AP82" s="301"/>
      <c r="AQ82" s="301"/>
      <c r="AR82" s="301"/>
      <c r="AS82" s="301"/>
      <c r="AT82" s="301"/>
      <c r="AU82" s="301"/>
      <c r="AV82" s="301"/>
      <c r="AW82" s="301"/>
      <c r="AX82" s="302"/>
      <c r="AY82" s="407">
        <v>0.25</v>
      </c>
      <c r="AZ82" s="304"/>
      <c r="BA82" s="304"/>
      <c r="BB82" s="408"/>
      <c r="BC82" s="306">
        <f t="shared" si="6"/>
        <v>1</v>
      </c>
      <c r="BD82" s="307"/>
      <c r="BE82" s="307"/>
      <c r="BF82" s="308"/>
      <c r="BG82" s="309">
        <v>40826</v>
      </c>
      <c r="BH82" s="310"/>
      <c r="BI82" s="310"/>
      <c r="BJ82" s="311"/>
      <c r="BK82" s="312">
        <f t="shared" si="7"/>
        <v>10206.5</v>
      </c>
      <c r="BL82" s="313"/>
      <c r="BM82" s="313"/>
      <c r="BN82" s="313"/>
      <c r="BO82" s="313"/>
      <c r="BP82" s="314"/>
      <c r="BQ82" s="294"/>
      <c r="BR82" s="295"/>
      <c r="BS82" s="295"/>
      <c r="BT82" s="295"/>
      <c r="BU82" s="295"/>
      <c r="BV82" s="295"/>
      <c r="BW82" s="296"/>
      <c r="BX82" s="294"/>
      <c r="BY82" s="295"/>
      <c r="BZ82" s="295"/>
      <c r="CA82" s="295"/>
      <c r="CB82" s="295"/>
      <c r="CC82" s="296"/>
      <c r="CD82" s="294"/>
      <c r="CE82" s="295"/>
      <c r="CF82" s="295"/>
      <c r="CG82" s="295"/>
      <c r="CH82" s="295"/>
      <c r="CI82" s="296"/>
    </row>
    <row r="83" spans="1:87" ht="18" customHeight="1" x14ac:dyDescent="0.25">
      <c r="A83" s="75"/>
      <c r="B83" s="327"/>
      <c r="C83" s="328"/>
      <c r="D83" s="328"/>
      <c r="E83" s="328"/>
      <c r="F83" s="328"/>
      <c r="G83" s="328"/>
      <c r="H83" s="328"/>
      <c r="I83" s="328"/>
      <c r="J83" s="328"/>
      <c r="K83" s="328"/>
      <c r="L83" s="328"/>
      <c r="M83" s="328"/>
      <c r="N83" s="328"/>
      <c r="O83" s="328"/>
      <c r="P83" s="328"/>
      <c r="Q83" s="328"/>
      <c r="R83" s="328"/>
      <c r="S83" s="328"/>
      <c r="T83" s="328"/>
      <c r="U83" s="328"/>
      <c r="V83" s="328"/>
      <c r="W83" s="328"/>
      <c r="X83" s="328"/>
      <c r="Y83" s="329"/>
      <c r="Z83" s="336"/>
      <c r="AA83" s="337"/>
      <c r="AB83" s="337"/>
      <c r="AC83" s="337"/>
      <c r="AD83" s="338"/>
      <c r="AE83" s="336"/>
      <c r="AF83" s="337"/>
      <c r="AG83" s="337"/>
      <c r="AH83" s="337"/>
      <c r="AI83" s="337"/>
      <c r="AJ83" s="337"/>
      <c r="AK83" s="300" t="s">
        <v>40</v>
      </c>
      <c r="AL83" s="301"/>
      <c r="AM83" s="301"/>
      <c r="AN83" s="301"/>
      <c r="AO83" s="301"/>
      <c r="AP83" s="301"/>
      <c r="AQ83" s="301"/>
      <c r="AR83" s="301"/>
      <c r="AS83" s="301"/>
      <c r="AT83" s="301"/>
      <c r="AU83" s="301"/>
      <c r="AV83" s="301"/>
      <c r="AW83" s="301"/>
      <c r="AX83" s="302"/>
      <c r="AY83" s="407">
        <v>0.25</v>
      </c>
      <c r="AZ83" s="304"/>
      <c r="BA83" s="304"/>
      <c r="BB83" s="408"/>
      <c r="BC83" s="306">
        <f t="shared" si="6"/>
        <v>1</v>
      </c>
      <c r="BD83" s="307"/>
      <c r="BE83" s="307"/>
      <c r="BF83" s="308"/>
      <c r="BG83" s="309">
        <v>26988</v>
      </c>
      <c r="BH83" s="310"/>
      <c r="BI83" s="310"/>
      <c r="BJ83" s="311"/>
      <c r="BK83" s="312">
        <f t="shared" si="7"/>
        <v>6747</v>
      </c>
      <c r="BL83" s="313"/>
      <c r="BM83" s="313"/>
      <c r="BN83" s="313"/>
      <c r="BO83" s="313"/>
      <c r="BP83" s="314"/>
      <c r="BQ83" s="294"/>
      <c r="BR83" s="295"/>
      <c r="BS83" s="295"/>
      <c r="BT83" s="295"/>
      <c r="BU83" s="295"/>
      <c r="BV83" s="295"/>
      <c r="BW83" s="296"/>
      <c r="BX83" s="294"/>
      <c r="BY83" s="295"/>
      <c r="BZ83" s="295"/>
      <c r="CA83" s="295"/>
      <c r="CB83" s="295"/>
      <c r="CC83" s="296"/>
      <c r="CD83" s="294"/>
      <c r="CE83" s="295"/>
      <c r="CF83" s="295"/>
      <c r="CG83" s="295"/>
      <c r="CH83" s="295"/>
      <c r="CI83" s="296"/>
    </row>
    <row r="84" spans="1:87" ht="18" customHeight="1" x14ac:dyDescent="0.25">
      <c r="A84" s="75"/>
      <c r="B84" s="327"/>
      <c r="C84" s="328"/>
      <c r="D84" s="328"/>
      <c r="E84" s="328"/>
      <c r="F84" s="328"/>
      <c r="G84" s="328"/>
      <c r="H84" s="328"/>
      <c r="I84" s="328"/>
      <c r="J84" s="328"/>
      <c r="K84" s="328"/>
      <c r="L84" s="328"/>
      <c r="M84" s="328"/>
      <c r="N84" s="328"/>
      <c r="O84" s="328"/>
      <c r="P84" s="328"/>
      <c r="Q84" s="328"/>
      <c r="R84" s="328"/>
      <c r="S84" s="328"/>
      <c r="T84" s="328"/>
      <c r="U84" s="328"/>
      <c r="V84" s="328"/>
      <c r="W84" s="328"/>
      <c r="X84" s="328"/>
      <c r="Y84" s="329"/>
      <c r="Z84" s="336"/>
      <c r="AA84" s="337"/>
      <c r="AB84" s="337"/>
      <c r="AC84" s="337"/>
      <c r="AD84" s="338"/>
      <c r="AE84" s="336"/>
      <c r="AF84" s="337"/>
      <c r="AG84" s="337"/>
      <c r="AH84" s="337"/>
      <c r="AI84" s="337"/>
      <c r="AJ84" s="337"/>
      <c r="AK84" s="300" t="s">
        <v>528</v>
      </c>
      <c r="AL84" s="301"/>
      <c r="AM84" s="301"/>
      <c r="AN84" s="301"/>
      <c r="AO84" s="301"/>
      <c r="AP84" s="301"/>
      <c r="AQ84" s="301"/>
      <c r="AR84" s="301"/>
      <c r="AS84" s="301"/>
      <c r="AT84" s="301"/>
      <c r="AU84" s="301"/>
      <c r="AV84" s="301"/>
      <c r="AW84" s="301"/>
      <c r="AX84" s="302"/>
      <c r="AY84" s="407">
        <v>0.25</v>
      </c>
      <c r="AZ84" s="304"/>
      <c r="BA84" s="304"/>
      <c r="BB84" s="408"/>
      <c r="BC84" s="306">
        <f t="shared" si="6"/>
        <v>1</v>
      </c>
      <c r="BD84" s="307"/>
      <c r="BE84" s="307"/>
      <c r="BF84" s="308"/>
      <c r="BG84" s="309">
        <v>22530</v>
      </c>
      <c r="BH84" s="310"/>
      <c r="BI84" s="310"/>
      <c r="BJ84" s="311"/>
      <c r="BK84" s="312">
        <f t="shared" si="7"/>
        <v>5632.5</v>
      </c>
      <c r="BL84" s="313"/>
      <c r="BM84" s="313"/>
      <c r="BN84" s="313"/>
      <c r="BO84" s="313"/>
      <c r="BP84" s="314"/>
      <c r="BQ84" s="294"/>
      <c r="BR84" s="295"/>
      <c r="BS84" s="295"/>
      <c r="BT84" s="295"/>
      <c r="BU84" s="295"/>
      <c r="BV84" s="295"/>
      <c r="BW84" s="296"/>
      <c r="BX84" s="294"/>
      <c r="BY84" s="295"/>
      <c r="BZ84" s="295"/>
      <c r="CA84" s="295"/>
      <c r="CB84" s="295"/>
      <c r="CC84" s="296"/>
      <c r="CD84" s="294"/>
      <c r="CE84" s="295"/>
      <c r="CF84" s="295"/>
      <c r="CG84" s="295"/>
      <c r="CH84" s="295"/>
      <c r="CI84" s="296"/>
    </row>
    <row r="85" spans="1:87" ht="18" customHeight="1" x14ac:dyDescent="0.25">
      <c r="A85" s="75"/>
      <c r="B85" s="327"/>
      <c r="C85" s="328"/>
      <c r="D85" s="328"/>
      <c r="E85" s="328"/>
      <c r="F85" s="328"/>
      <c r="G85" s="328"/>
      <c r="H85" s="328"/>
      <c r="I85" s="328"/>
      <c r="J85" s="328"/>
      <c r="K85" s="328"/>
      <c r="L85" s="328"/>
      <c r="M85" s="328"/>
      <c r="N85" s="328"/>
      <c r="O85" s="328"/>
      <c r="P85" s="328"/>
      <c r="Q85" s="328"/>
      <c r="R85" s="328"/>
      <c r="S85" s="328"/>
      <c r="T85" s="328"/>
      <c r="U85" s="328"/>
      <c r="V85" s="328"/>
      <c r="W85" s="328"/>
      <c r="X85" s="328"/>
      <c r="Y85" s="329"/>
      <c r="Z85" s="336"/>
      <c r="AA85" s="337"/>
      <c r="AB85" s="337"/>
      <c r="AC85" s="337"/>
      <c r="AD85" s="338"/>
      <c r="AE85" s="336"/>
      <c r="AF85" s="337"/>
      <c r="AG85" s="337"/>
      <c r="AH85" s="337"/>
      <c r="AI85" s="337"/>
      <c r="AJ85" s="337"/>
      <c r="AK85" s="300" t="s">
        <v>529</v>
      </c>
      <c r="AL85" s="301"/>
      <c r="AM85" s="301"/>
      <c r="AN85" s="301"/>
      <c r="AO85" s="301"/>
      <c r="AP85" s="301"/>
      <c r="AQ85" s="301"/>
      <c r="AR85" s="301"/>
      <c r="AS85" s="301"/>
      <c r="AT85" s="301"/>
      <c r="AU85" s="301"/>
      <c r="AV85" s="301"/>
      <c r="AW85" s="301"/>
      <c r="AX85" s="302"/>
      <c r="AY85" s="407">
        <v>0.25</v>
      </c>
      <c r="AZ85" s="304"/>
      <c r="BA85" s="304"/>
      <c r="BB85" s="408"/>
      <c r="BC85" s="306">
        <f t="shared" si="6"/>
        <v>1</v>
      </c>
      <c r="BD85" s="307"/>
      <c r="BE85" s="307"/>
      <c r="BF85" s="308"/>
      <c r="BG85" s="309">
        <v>18911</v>
      </c>
      <c r="BH85" s="310"/>
      <c r="BI85" s="310"/>
      <c r="BJ85" s="311"/>
      <c r="BK85" s="312">
        <f t="shared" si="7"/>
        <v>4727.75</v>
      </c>
      <c r="BL85" s="313"/>
      <c r="BM85" s="313"/>
      <c r="BN85" s="313"/>
      <c r="BO85" s="313"/>
      <c r="BP85" s="314"/>
      <c r="BQ85" s="294"/>
      <c r="BR85" s="295"/>
      <c r="BS85" s="295"/>
      <c r="BT85" s="295"/>
      <c r="BU85" s="295"/>
      <c r="BV85" s="295"/>
      <c r="BW85" s="296"/>
      <c r="BX85" s="294"/>
      <c r="BY85" s="295"/>
      <c r="BZ85" s="295"/>
      <c r="CA85" s="295"/>
      <c r="CB85" s="295"/>
      <c r="CC85" s="296"/>
      <c r="CD85" s="294"/>
      <c r="CE85" s="295"/>
      <c r="CF85" s="295"/>
      <c r="CG85" s="295"/>
      <c r="CH85" s="295"/>
      <c r="CI85" s="296"/>
    </row>
    <row r="86" spans="1:87" ht="18" customHeight="1" x14ac:dyDescent="0.25">
      <c r="A86" s="75"/>
      <c r="B86" s="327"/>
      <c r="C86" s="328"/>
      <c r="D86" s="328"/>
      <c r="E86" s="328"/>
      <c r="F86" s="328"/>
      <c r="G86" s="328"/>
      <c r="H86" s="328"/>
      <c r="I86" s="328"/>
      <c r="J86" s="328"/>
      <c r="K86" s="328"/>
      <c r="L86" s="328"/>
      <c r="M86" s="328"/>
      <c r="N86" s="328"/>
      <c r="O86" s="328"/>
      <c r="P86" s="328"/>
      <c r="Q86" s="328"/>
      <c r="R86" s="328"/>
      <c r="S86" s="328"/>
      <c r="T86" s="328"/>
      <c r="U86" s="328"/>
      <c r="V86" s="328"/>
      <c r="W86" s="328"/>
      <c r="X86" s="328"/>
      <c r="Y86" s="329"/>
      <c r="Z86" s="336"/>
      <c r="AA86" s="337"/>
      <c r="AB86" s="337"/>
      <c r="AC86" s="337"/>
      <c r="AD86" s="338"/>
      <c r="AE86" s="336"/>
      <c r="AF86" s="337"/>
      <c r="AG86" s="337"/>
      <c r="AH86" s="337"/>
      <c r="AI86" s="337"/>
      <c r="AJ86" s="337"/>
      <c r="AK86" s="300" t="s">
        <v>18</v>
      </c>
      <c r="AL86" s="301"/>
      <c r="AM86" s="301"/>
      <c r="AN86" s="301"/>
      <c r="AO86" s="301"/>
      <c r="AP86" s="301"/>
      <c r="AQ86" s="301"/>
      <c r="AR86" s="301"/>
      <c r="AS86" s="301"/>
      <c r="AT86" s="301"/>
      <c r="AU86" s="301"/>
      <c r="AV86" s="301"/>
      <c r="AW86" s="301"/>
      <c r="AX86" s="302"/>
      <c r="AY86" s="407">
        <v>0.25</v>
      </c>
      <c r="AZ86" s="304"/>
      <c r="BA86" s="304"/>
      <c r="BB86" s="408"/>
      <c r="BC86" s="306">
        <f t="shared" si="6"/>
        <v>1</v>
      </c>
      <c r="BD86" s="307"/>
      <c r="BE86" s="307"/>
      <c r="BF86" s="308"/>
      <c r="BG86" s="309">
        <v>28961</v>
      </c>
      <c r="BH86" s="310"/>
      <c r="BI86" s="310"/>
      <c r="BJ86" s="311"/>
      <c r="BK86" s="312">
        <f t="shared" si="7"/>
        <v>7240.25</v>
      </c>
      <c r="BL86" s="313"/>
      <c r="BM86" s="313"/>
      <c r="BN86" s="313"/>
      <c r="BO86" s="313"/>
      <c r="BP86" s="314"/>
      <c r="BQ86" s="294"/>
      <c r="BR86" s="295"/>
      <c r="BS86" s="295"/>
      <c r="BT86" s="295"/>
      <c r="BU86" s="295"/>
      <c r="BV86" s="295"/>
      <c r="BW86" s="296"/>
      <c r="BX86" s="294"/>
      <c r="BY86" s="295"/>
      <c r="BZ86" s="295"/>
      <c r="CA86" s="295"/>
      <c r="CB86" s="295"/>
      <c r="CC86" s="296"/>
      <c r="CD86" s="294"/>
      <c r="CE86" s="295"/>
      <c r="CF86" s="295"/>
      <c r="CG86" s="295"/>
      <c r="CH86" s="295"/>
      <c r="CI86" s="296"/>
    </row>
    <row r="87" spans="1:87" ht="18" customHeight="1" x14ac:dyDescent="0.25">
      <c r="A87" s="75"/>
      <c r="B87" s="327"/>
      <c r="C87" s="328"/>
      <c r="D87" s="328"/>
      <c r="E87" s="328"/>
      <c r="F87" s="328"/>
      <c r="G87" s="328"/>
      <c r="H87" s="328"/>
      <c r="I87" s="328"/>
      <c r="J87" s="328"/>
      <c r="K87" s="328"/>
      <c r="L87" s="328"/>
      <c r="M87" s="328"/>
      <c r="N87" s="328"/>
      <c r="O87" s="328"/>
      <c r="P87" s="328"/>
      <c r="Q87" s="328"/>
      <c r="R87" s="328"/>
      <c r="S87" s="328"/>
      <c r="T87" s="328"/>
      <c r="U87" s="328"/>
      <c r="V87" s="328"/>
      <c r="W87" s="328"/>
      <c r="X87" s="328"/>
      <c r="Y87" s="329"/>
      <c r="Z87" s="336"/>
      <c r="AA87" s="337"/>
      <c r="AB87" s="337"/>
      <c r="AC87" s="337"/>
      <c r="AD87" s="338"/>
      <c r="AE87" s="336"/>
      <c r="AF87" s="337"/>
      <c r="AG87" s="337"/>
      <c r="AH87" s="337"/>
      <c r="AI87" s="337"/>
      <c r="AJ87" s="337"/>
      <c r="AK87" s="300" t="s">
        <v>37</v>
      </c>
      <c r="AL87" s="301"/>
      <c r="AM87" s="301"/>
      <c r="AN87" s="301"/>
      <c r="AO87" s="301"/>
      <c r="AP87" s="301"/>
      <c r="AQ87" s="301"/>
      <c r="AR87" s="301"/>
      <c r="AS87" s="301"/>
      <c r="AT87" s="301"/>
      <c r="AU87" s="301"/>
      <c r="AV87" s="301"/>
      <c r="AW87" s="301"/>
      <c r="AX87" s="302"/>
      <c r="AY87" s="407">
        <v>0.25</v>
      </c>
      <c r="AZ87" s="304"/>
      <c r="BA87" s="304"/>
      <c r="BB87" s="408"/>
      <c r="BC87" s="306">
        <f t="shared" si="6"/>
        <v>1</v>
      </c>
      <c r="BD87" s="307"/>
      <c r="BE87" s="307"/>
      <c r="BF87" s="308"/>
      <c r="BG87" s="309">
        <v>11840</v>
      </c>
      <c r="BH87" s="310"/>
      <c r="BI87" s="310"/>
      <c r="BJ87" s="311"/>
      <c r="BK87" s="312">
        <f t="shared" si="7"/>
        <v>2960</v>
      </c>
      <c r="BL87" s="313"/>
      <c r="BM87" s="313"/>
      <c r="BN87" s="313"/>
      <c r="BO87" s="313"/>
      <c r="BP87" s="314"/>
      <c r="BQ87" s="294"/>
      <c r="BR87" s="295"/>
      <c r="BS87" s="295"/>
      <c r="BT87" s="295"/>
      <c r="BU87" s="295"/>
      <c r="BV87" s="295"/>
      <c r="BW87" s="296"/>
      <c r="BX87" s="294"/>
      <c r="BY87" s="295"/>
      <c r="BZ87" s="295"/>
      <c r="CA87" s="295"/>
      <c r="CB87" s="295"/>
      <c r="CC87" s="296"/>
      <c r="CD87" s="294"/>
      <c r="CE87" s="295"/>
      <c r="CF87" s="295"/>
      <c r="CG87" s="295"/>
      <c r="CH87" s="295"/>
      <c r="CI87" s="296"/>
    </row>
    <row r="88" spans="1:87" ht="18" customHeight="1" thickBot="1" x14ac:dyDescent="0.3">
      <c r="A88" s="75"/>
      <c r="B88" s="327"/>
      <c r="C88" s="328"/>
      <c r="D88" s="328"/>
      <c r="E88" s="328"/>
      <c r="F88" s="328"/>
      <c r="G88" s="328"/>
      <c r="H88" s="328"/>
      <c r="I88" s="328"/>
      <c r="J88" s="328"/>
      <c r="K88" s="328"/>
      <c r="L88" s="328"/>
      <c r="M88" s="328"/>
      <c r="N88" s="328"/>
      <c r="O88" s="328"/>
      <c r="P88" s="328"/>
      <c r="Q88" s="328"/>
      <c r="R88" s="328"/>
      <c r="S88" s="328"/>
      <c r="T88" s="328"/>
      <c r="U88" s="328"/>
      <c r="V88" s="328"/>
      <c r="W88" s="328"/>
      <c r="X88" s="328"/>
      <c r="Y88" s="329"/>
      <c r="Z88" s="336"/>
      <c r="AA88" s="337"/>
      <c r="AB88" s="337"/>
      <c r="AC88" s="337"/>
      <c r="AD88" s="338"/>
      <c r="AE88" s="336"/>
      <c r="AF88" s="337"/>
      <c r="AG88" s="337"/>
      <c r="AH88" s="337"/>
      <c r="AI88" s="337"/>
      <c r="AJ88" s="337"/>
      <c r="AK88" s="392" t="s">
        <v>39</v>
      </c>
      <c r="AL88" s="393"/>
      <c r="AM88" s="393"/>
      <c r="AN88" s="393"/>
      <c r="AO88" s="393"/>
      <c r="AP88" s="393"/>
      <c r="AQ88" s="393"/>
      <c r="AR88" s="393"/>
      <c r="AS88" s="393"/>
      <c r="AT88" s="393"/>
      <c r="AU88" s="393"/>
      <c r="AV88" s="393"/>
      <c r="AW88" s="393"/>
      <c r="AX88" s="394"/>
      <c r="AY88" s="407">
        <v>0.25</v>
      </c>
      <c r="AZ88" s="304"/>
      <c r="BA88" s="304"/>
      <c r="BB88" s="408"/>
      <c r="BC88" s="306">
        <f t="shared" si="6"/>
        <v>1</v>
      </c>
      <c r="BD88" s="307"/>
      <c r="BE88" s="307"/>
      <c r="BF88" s="308"/>
      <c r="BG88" s="309">
        <v>11840</v>
      </c>
      <c r="BH88" s="310"/>
      <c r="BI88" s="310"/>
      <c r="BJ88" s="311"/>
      <c r="BK88" s="312">
        <f t="shared" si="7"/>
        <v>2960</v>
      </c>
      <c r="BL88" s="313"/>
      <c r="BM88" s="313"/>
      <c r="BN88" s="313"/>
      <c r="BO88" s="313"/>
      <c r="BP88" s="314"/>
      <c r="BQ88" s="294"/>
      <c r="BR88" s="295"/>
      <c r="BS88" s="295"/>
      <c r="BT88" s="295"/>
      <c r="BU88" s="295"/>
      <c r="BV88" s="295"/>
      <c r="BW88" s="296"/>
      <c r="BX88" s="294"/>
      <c r="BY88" s="295"/>
      <c r="BZ88" s="295"/>
      <c r="CA88" s="295"/>
      <c r="CB88" s="295"/>
      <c r="CC88" s="296"/>
      <c r="CD88" s="294"/>
      <c r="CE88" s="295"/>
      <c r="CF88" s="295"/>
      <c r="CG88" s="295"/>
      <c r="CH88" s="295"/>
      <c r="CI88" s="296"/>
    </row>
    <row r="89" spans="1:87" ht="18" customHeight="1" thickBot="1" x14ac:dyDescent="0.3">
      <c r="A89" s="75"/>
      <c r="B89" s="377"/>
      <c r="C89" s="378"/>
      <c r="D89" s="378"/>
      <c r="E89" s="378"/>
      <c r="F89" s="378"/>
      <c r="G89" s="378"/>
      <c r="H89" s="378"/>
      <c r="I89" s="378"/>
      <c r="J89" s="378"/>
      <c r="K89" s="378"/>
      <c r="L89" s="378"/>
      <c r="M89" s="378"/>
      <c r="N89" s="378"/>
      <c r="O89" s="378"/>
      <c r="P89" s="378"/>
      <c r="Q89" s="378"/>
      <c r="R89" s="378"/>
      <c r="S89" s="378"/>
      <c r="T89" s="378"/>
      <c r="U89" s="378"/>
      <c r="V89" s="378"/>
      <c r="W89" s="378"/>
      <c r="X89" s="378"/>
      <c r="Y89" s="378"/>
      <c r="Z89" s="378"/>
      <c r="AA89" s="378"/>
      <c r="AB89" s="378"/>
      <c r="AC89" s="378"/>
      <c r="AD89" s="378"/>
      <c r="AE89" s="378"/>
      <c r="AF89" s="378"/>
      <c r="AG89" s="378"/>
      <c r="AH89" s="378"/>
      <c r="AI89" s="378"/>
      <c r="AJ89" s="379"/>
      <c r="AK89" s="380" t="s">
        <v>3</v>
      </c>
      <c r="AL89" s="381"/>
      <c r="AM89" s="381"/>
      <c r="AN89" s="381"/>
      <c r="AO89" s="381"/>
      <c r="AP89" s="381"/>
      <c r="AQ89" s="381"/>
      <c r="AR89" s="381"/>
      <c r="AS89" s="381"/>
      <c r="AT89" s="381"/>
      <c r="AU89" s="381"/>
      <c r="AV89" s="381"/>
      <c r="AW89" s="381"/>
      <c r="AX89" s="381"/>
      <c r="AY89" s="382"/>
      <c r="AZ89" s="382"/>
      <c r="BA89" s="382"/>
      <c r="BB89" s="382"/>
      <c r="BC89" s="382"/>
      <c r="BD89" s="382"/>
      <c r="BE89" s="382"/>
      <c r="BF89" s="382"/>
      <c r="BG89" s="382"/>
      <c r="BH89" s="382"/>
      <c r="BI89" s="382"/>
      <c r="BJ89" s="383"/>
      <c r="BK89" s="384">
        <f>SUM(BK79:BK88)</f>
        <v>57568</v>
      </c>
      <c r="BL89" s="385"/>
      <c r="BM89" s="385"/>
      <c r="BN89" s="385"/>
      <c r="BO89" s="385"/>
      <c r="BP89" s="386"/>
      <c r="BQ89" s="387" t="s">
        <v>100</v>
      </c>
      <c r="BR89" s="388"/>
      <c r="BS89" s="388"/>
      <c r="BT89" s="388"/>
      <c r="BU89" s="388"/>
      <c r="BV89" s="388"/>
      <c r="BW89" s="388"/>
      <c r="BX89" s="388"/>
      <c r="BY89" s="388"/>
      <c r="BZ89" s="388"/>
      <c r="CA89" s="388"/>
      <c r="CB89" s="388"/>
      <c r="CC89" s="389"/>
      <c r="CD89" s="390">
        <f>+CD79*AE79</f>
        <v>275614.1176470588</v>
      </c>
      <c r="CE89" s="390"/>
      <c r="CF89" s="390"/>
      <c r="CG89" s="390"/>
      <c r="CH89" s="390"/>
      <c r="CI89" s="391"/>
    </row>
    <row r="90" spans="1:87" ht="18" customHeight="1" thickBot="1" x14ac:dyDescent="0.3">
      <c r="A90" s="75"/>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BG90" s="78"/>
      <c r="BH90" s="78"/>
      <c r="BI90" s="78"/>
      <c r="BJ90" s="78"/>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row>
    <row r="91" spans="1:87" ht="18" customHeight="1" x14ac:dyDescent="0.25">
      <c r="A91" s="75"/>
      <c r="B91" s="348" t="s">
        <v>0</v>
      </c>
      <c r="C91" s="349"/>
      <c r="D91" s="349"/>
      <c r="E91" s="349"/>
      <c r="F91" s="349"/>
      <c r="G91" s="349"/>
      <c r="H91" s="349"/>
      <c r="I91" s="349"/>
      <c r="J91" s="349"/>
      <c r="K91" s="349"/>
      <c r="L91" s="349"/>
      <c r="M91" s="349"/>
      <c r="N91" s="349"/>
      <c r="O91" s="349"/>
      <c r="P91" s="349"/>
      <c r="Q91" s="349"/>
      <c r="R91" s="349"/>
      <c r="S91" s="349"/>
      <c r="T91" s="349"/>
      <c r="U91" s="349"/>
      <c r="V91" s="349"/>
      <c r="W91" s="349"/>
      <c r="X91" s="349"/>
      <c r="Y91" s="350"/>
      <c r="Z91" s="348" t="s">
        <v>80</v>
      </c>
      <c r="AA91" s="349"/>
      <c r="AB91" s="349"/>
      <c r="AC91" s="349"/>
      <c r="AD91" s="350"/>
      <c r="AE91" s="357" t="s">
        <v>79</v>
      </c>
      <c r="AF91" s="358"/>
      <c r="AG91" s="358"/>
      <c r="AH91" s="358"/>
      <c r="AI91" s="358"/>
      <c r="AJ91" s="359"/>
      <c r="AK91" s="357" t="s">
        <v>81</v>
      </c>
      <c r="AL91" s="358"/>
      <c r="AM91" s="358"/>
      <c r="AN91" s="358"/>
      <c r="AO91" s="358"/>
      <c r="AP91" s="358"/>
      <c r="AQ91" s="358"/>
      <c r="AR91" s="358"/>
      <c r="AS91" s="358"/>
      <c r="AT91" s="358"/>
      <c r="AU91" s="358"/>
      <c r="AV91" s="358"/>
      <c r="AW91" s="358"/>
      <c r="AX91" s="359"/>
      <c r="AY91" s="357" t="s">
        <v>1</v>
      </c>
      <c r="AZ91" s="358"/>
      <c r="BA91" s="358"/>
      <c r="BB91" s="359"/>
      <c r="BC91" s="348" t="s">
        <v>104</v>
      </c>
      <c r="BD91" s="349"/>
      <c r="BE91" s="349"/>
      <c r="BF91" s="350"/>
      <c r="BG91" s="366" t="s">
        <v>82</v>
      </c>
      <c r="BH91" s="367"/>
      <c r="BI91" s="367"/>
      <c r="BJ91" s="368"/>
      <c r="BK91" s="315" t="s">
        <v>99</v>
      </c>
      <c r="BL91" s="316"/>
      <c r="BM91" s="316"/>
      <c r="BN91" s="316"/>
      <c r="BO91" s="316"/>
      <c r="BP91" s="317"/>
      <c r="BQ91" s="315" t="s">
        <v>83</v>
      </c>
      <c r="BR91" s="316"/>
      <c r="BS91" s="316"/>
      <c r="BT91" s="316"/>
      <c r="BU91" s="316"/>
      <c r="BV91" s="316"/>
      <c r="BW91" s="317"/>
      <c r="BX91" s="315" t="s">
        <v>84</v>
      </c>
      <c r="BY91" s="316"/>
      <c r="BZ91" s="316"/>
      <c r="CA91" s="316"/>
      <c r="CB91" s="316"/>
      <c r="CC91" s="317"/>
      <c r="CD91" s="315" t="s">
        <v>85</v>
      </c>
      <c r="CE91" s="316"/>
      <c r="CF91" s="316"/>
      <c r="CG91" s="316"/>
      <c r="CH91" s="316"/>
      <c r="CI91" s="317"/>
    </row>
    <row r="92" spans="1:87" ht="18" customHeight="1" x14ac:dyDescent="0.25">
      <c r="A92" s="75"/>
      <c r="B92" s="351"/>
      <c r="C92" s="352"/>
      <c r="D92" s="352"/>
      <c r="E92" s="352"/>
      <c r="F92" s="352"/>
      <c r="G92" s="352"/>
      <c r="H92" s="352"/>
      <c r="I92" s="352"/>
      <c r="J92" s="352"/>
      <c r="K92" s="352"/>
      <c r="L92" s="352"/>
      <c r="M92" s="352"/>
      <c r="N92" s="352"/>
      <c r="O92" s="352"/>
      <c r="P92" s="352"/>
      <c r="Q92" s="352"/>
      <c r="R92" s="352"/>
      <c r="S92" s="352"/>
      <c r="T92" s="352"/>
      <c r="U92" s="352"/>
      <c r="V92" s="352"/>
      <c r="W92" s="352"/>
      <c r="X92" s="352"/>
      <c r="Y92" s="353"/>
      <c r="Z92" s="351"/>
      <c r="AA92" s="352"/>
      <c r="AB92" s="352"/>
      <c r="AC92" s="352"/>
      <c r="AD92" s="353"/>
      <c r="AE92" s="360"/>
      <c r="AF92" s="361"/>
      <c r="AG92" s="361"/>
      <c r="AH92" s="361"/>
      <c r="AI92" s="361"/>
      <c r="AJ92" s="362"/>
      <c r="AK92" s="360"/>
      <c r="AL92" s="361"/>
      <c r="AM92" s="361"/>
      <c r="AN92" s="361"/>
      <c r="AO92" s="361"/>
      <c r="AP92" s="361"/>
      <c r="AQ92" s="361"/>
      <c r="AR92" s="361"/>
      <c r="AS92" s="361"/>
      <c r="AT92" s="361"/>
      <c r="AU92" s="361"/>
      <c r="AV92" s="361"/>
      <c r="AW92" s="361"/>
      <c r="AX92" s="362"/>
      <c r="AY92" s="360"/>
      <c r="AZ92" s="361"/>
      <c r="BA92" s="361"/>
      <c r="BB92" s="362"/>
      <c r="BC92" s="351"/>
      <c r="BD92" s="352"/>
      <c r="BE92" s="352"/>
      <c r="BF92" s="353"/>
      <c r="BG92" s="369"/>
      <c r="BH92" s="370"/>
      <c r="BI92" s="370"/>
      <c r="BJ92" s="371"/>
      <c r="BK92" s="318"/>
      <c r="BL92" s="319"/>
      <c r="BM92" s="319"/>
      <c r="BN92" s="319"/>
      <c r="BO92" s="319"/>
      <c r="BP92" s="320"/>
      <c r="BQ92" s="318"/>
      <c r="BR92" s="319"/>
      <c r="BS92" s="319"/>
      <c r="BT92" s="319"/>
      <c r="BU92" s="319"/>
      <c r="BV92" s="319"/>
      <c r="BW92" s="320"/>
      <c r="BX92" s="318"/>
      <c r="BY92" s="319"/>
      <c r="BZ92" s="319"/>
      <c r="CA92" s="319"/>
      <c r="CB92" s="319"/>
      <c r="CC92" s="320"/>
      <c r="CD92" s="318"/>
      <c r="CE92" s="319"/>
      <c r="CF92" s="319"/>
      <c r="CG92" s="319"/>
      <c r="CH92" s="319"/>
      <c r="CI92" s="320"/>
    </row>
    <row r="93" spans="1:87" ht="18" customHeight="1" thickBot="1" x14ac:dyDescent="0.3">
      <c r="A93" s="75"/>
      <c r="B93" s="354"/>
      <c r="C93" s="355"/>
      <c r="D93" s="355"/>
      <c r="E93" s="355"/>
      <c r="F93" s="355"/>
      <c r="G93" s="355"/>
      <c r="H93" s="355"/>
      <c r="I93" s="355"/>
      <c r="J93" s="355"/>
      <c r="K93" s="355"/>
      <c r="L93" s="355"/>
      <c r="M93" s="355"/>
      <c r="N93" s="355"/>
      <c r="O93" s="355"/>
      <c r="P93" s="355"/>
      <c r="Q93" s="355"/>
      <c r="R93" s="355"/>
      <c r="S93" s="355"/>
      <c r="T93" s="355"/>
      <c r="U93" s="355"/>
      <c r="V93" s="355"/>
      <c r="W93" s="355"/>
      <c r="X93" s="355"/>
      <c r="Y93" s="356"/>
      <c r="Z93" s="354"/>
      <c r="AA93" s="355"/>
      <c r="AB93" s="355"/>
      <c r="AC93" s="355"/>
      <c r="AD93" s="356"/>
      <c r="AE93" s="363"/>
      <c r="AF93" s="364"/>
      <c r="AG93" s="364"/>
      <c r="AH93" s="364"/>
      <c r="AI93" s="364"/>
      <c r="AJ93" s="365"/>
      <c r="AK93" s="360"/>
      <c r="AL93" s="361"/>
      <c r="AM93" s="361"/>
      <c r="AN93" s="361"/>
      <c r="AO93" s="361"/>
      <c r="AP93" s="361"/>
      <c r="AQ93" s="361"/>
      <c r="AR93" s="361"/>
      <c r="AS93" s="361"/>
      <c r="AT93" s="361"/>
      <c r="AU93" s="361"/>
      <c r="AV93" s="361"/>
      <c r="AW93" s="361"/>
      <c r="AX93" s="362"/>
      <c r="AY93" s="360"/>
      <c r="AZ93" s="361"/>
      <c r="BA93" s="361"/>
      <c r="BB93" s="362"/>
      <c r="BC93" s="351"/>
      <c r="BD93" s="352"/>
      <c r="BE93" s="352"/>
      <c r="BF93" s="353"/>
      <c r="BG93" s="369"/>
      <c r="BH93" s="370"/>
      <c r="BI93" s="370"/>
      <c r="BJ93" s="371"/>
      <c r="BK93" s="318"/>
      <c r="BL93" s="319"/>
      <c r="BM93" s="319"/>
      <c r="BN93" s="319"/>
      <c r="BO93" s="319"/>
      <c r="BP93" s="320"/>
      <c r="BQ93" s="321"/>
      <c r="BR93" s="322"/>
      <c r="BS93" s="322"/>
      <c r="BT93" s="322"/>
      <c r="BU93" s="322"/>
      <c r="BV93" s="322"/>
      <c r="BW93" s="323"/>
      <c r="BX93" s="321"/>
      <c r="BY93" s="322"/>
      <c r="BZ93" s="322"/>
      <c r="CA93" s="322"/>
      <c r="CB93" s="322"/>
      <c r="CC93" s="323"/>
      <c r="CD93" s="321"/>
      <c r="CE93" s="322"/>
      <c r="CF93" s="322"/>
      <c r="CG93" s="322"/>
      <c r="CH93" s="322"/>
      <c r="CI93" s="323"/>
    </row>
    <row r="94" spans="1:87" ht="18" customHeight="1" x14ac:dyDescent="0.25">
      <c r="A94" s="75"/>
      <c r="B94" s="324" t="s">
        <v>446</v>
      </c>
      <c r="C94" s="325"/>
      <c r="D94" s="325"/>
      <c r="E94" s="325"/>
      <c r="F94" s="325"/>
      <c r="G94" s="325"/>
      <c r="H94" s="325"/>
      <c r="I94" s="325"/>
      <c r="J94" s="325"/>
      <c r="K94" s="325"/>
      <c r="L94" s="325"/>
      <c r="M94" s="325"/>
      <c r="N94" s="325"/>
      <c r="O94" s="325"/>
      <c r="P94" s="325"/>
      <c r="Q94" s="325"/>
      <c r="R94" s="325"/>
      <c r="S94" s="325"/>
      <c r="T94" s="325"/>
      <c r="U94" s="325"/>
      <c r="V94" s="325"/>
      <c r="W94" s="325"/>
      <c r="X94" s="325"/>
      <c r="Y94" s="326"/>
      <c r="Z94" s="333" t="s">
        <v>453</v>
      </c>
      <c r="AA94" s="334"/>
      <c r="AB94" s="334"/>
      <c r="AC94" s="334"/>
      <c r="AD94" s="335"/>
      <c r="AE94" s="333">
        <v>1</v>
      </c>
      <c r="AF94" s="334"/>
      <c r="AG94" s="334"/>
      <c r="AH94" s="334"/>
      <c r="AI94" s="334"/>
      <c r="AJ94" s="334"/>
      <c r="AK94" s="342" t="s">
        <v>41</v>
      </c>
      <c r="AL94" s="343"/>
      <c r="AM94" s="343"/>
      <c r="AN94" s="343"/>
      <c r="AO94" s="343"/>
      <c r="AP94" s="343"/>
      <c r="AQ94" s="343"/>
      <c r="AR94" s="343"/>
      <c r="AS94" s="343"/>
      <c r="AT94" s="343"/>
      <c r="AU94" s="343"/>
      <c r="AV94" s="343"/>
      <c r="AW94" s="343"/>
      <c r="AX94" s="344"/>
      <c r="AY94" s="409">
        <v>1</v>
      </c>
      <c r="AZ94" s="346"/>
      <c r="BA94" s="346"/>
      <c r="BB94" s="410"/>
      <c r="BC94" s="345">
        <f>+$AE$94*AY94</f>
        <v>1</v>
      </c>
      <c r="BD94" s="346"/>
      <c r="BE94" s="346"/>
      <c r="BF94" s="347"/>
      <c r="BG94" s="285">
        <v>22629</v>
      </c>
      <c r="BH94" s="286"/>
      <c r="BI94" s="286"/>
      <c r="BJ94" s="287"/>
      <c r="BK94" s="288">
        <f>+AY94*BG94</f>
        <v>22629</v>
      </c>
      <c r="BL94" s="289"/>
      <c r="BM94" s="289"/>
      <c r="BN94" s="289"/>
      <c r="BO94" s="289"/>
      <c r="BP94" s="290"/>
      <c r="BQ94" s="291">
        <v>100000</v>
      </c>
      <c r="BR94" s="292"/>
      <c r="BS94" s="292"/>
      <c r="BT94" s="292"/>
      <c r="BU94" s="292"/>
      <c r="BV94" s="292"/>
      <c r="BW94" s="293"/>
      <c r="BX94" s="291">
        <f>+(((BK104+BQ94)*15)/85)</f>
        <v>58283.294117647056</v>
      </c>
      <c r="BY94" s="292"/>
      <c r="BZ94" s="292"/>
      <c r="CA94" s="292"/>
      <c r="CB94" s="292"/>
      <c r="CC94" s="293"/>
      <c r="CD94" s="291">
        <f>+BK104+BQ94+BX94</f>
        <v>388555.29411764705</v>
      </c>
      <c r="CE94" s="292"/>
      <c r="CF94" s="292"/>
      <c r="CG94" s="292"/>
      <c r="CH94" s="292"/>
      <c r="CI94" s="293"/>
    </row>
    <row r="95" spans="1:87" ht="18" customHeight="1" x14ac:dyDescent="0.25">
      <c r="A95" s="75"/>
      <c r="B95" s="327"/>
      <c r="C95" s="328"/>
      <c r="D95" s="328"/>
      <c r="E95" s="328"/>
      <c r="F95" s="328"/>
      <c r="G95" s="328"/>
      <c r="H95" s="328"/>
      <c r="I95" s="328"/>
      <c r="J95" s="328"/>
      <c r="K95" s="328"/>
      <c r="L95" s="328"/>
      <c r="M95" s="328"/>
      <c r="N95" s="328"/>
      <c r="O95" s="328"/>
      <c r="P95" s="328"/>
      <c r="Q95" s="328"/>
      <c r="R95" s="328"/>
      <c r="S95" s="328"/>
      <c r="T95" s="328"/>
      <c r="U95" s="328"/>
      <c r="V95" s="328"/>
      <c r="W95" s="328"/>
      <c r="X95" s="328"/>
      <c r="Y95" s="329"/>
      <c r="Z95" s="336"/>
      <c r="AA95" s="337"/>
      <c r="AB95" s="337"/>
      <c r="AC95" s="337"/>
      <c r="AD95" s="338"/>
      <c r="AE95" s="336"/>
      <c r="AF95" s="337"/>
      <c r="AG95" s="337"/>
      <c r="AH95" s="337"/>
      <c r="AI95" s="337"/>
      <c r="AJ95" s="337"/>
      <c r="AK95" s="300" t="s">
        <v>16</v>
      </c>
      <c r="AL95" s="301"/>
      <c r="AM95" s="301"/>
      <c r="AN95" s="301"/>
      <c r="AO95" s="301"/>
      <c r="AP95" s="301"/>
      <c r="AQ95" s="301"/>
      <c r="AR95" s="301"/>
      <c r="AS95" s="301"/>
      <c r="AT95" s="301"/>
      <c r="AU95" s="301"/>
      <c r="AV95" s="301"/>
      <c r="AW95" s="301"/>
      <c r="AX95" s="302"/>
      <c r="AY95" s="407">
        <v>1</v>
      </c>
      <c r="AZ95" s="304"/>
      <c r="BA95" s="304"/>
      <c r="BB95" s="408"/>
      <c r="BC95" s="306">
        <f t="shared" ref="BC95:BC103" si="8">+$AE$94*AY95</f>
        <v>1</v>
      </c>
      <c r="BD95" s="307"/>
      <c r="BE95" s="307"/>
      <c r="BF95" s="308"/>
      <c r="BG95" s="309">
        <v>7925</v>
      </c>
      <c r="BH95" s="310"/>
      <c r="BI95" s="310"/>
      <c r="BJ95" s="311"/>
      <c r="BK95" s="312">
        <f t="shared" ref="BK95:BK103" si="9">+AY95*BG95</f>
        <v>7925</v>
      </c>
      <c r="BL95" s="313"/>
      <c r="BM95" s="313"/>
      <c r="BN95" s="313"/>
      <c r="BO95" s="313"/>
      <c r="BP95" s="314"/>
      <c r="BQ95" s="294"/>
      <c r="BR95" s="295"/>
      <c r="BS95" s="295"/>
      <c r="BT95" s="295"/>
      <c r="BU95" s="295"/>
      <c r="BV95" s="295"/>
      <c r="BW95" s="296"/>
      <c r="BX95" s="294"/>
      <c r="BY95" s="295"/>
      <c r="BZ95" s="295"/>
      <c r="CA95" s="295"/>
      <c r="CB95" s="295"/>
      <c r="CC95" s="296"/>
      <c r="CD95" s="294"/>
      <c r="CE95" s="295"/>
      <c r="CF95" s="295"/>
      <c r="CG95" s="295"/>
      <c r="CH95" s="295"/>
      <c r="CI95" s="296"/>
    </row>
    <row r="96" spans="1:87" ht="18" customHeight="1" x14ac:dyDescent="0.25">
      <c r="A96" s="75"/>
      <c r="B96" s="327"/>
      <c r="C96" s="328"/>
      <c r="D96" s="328"/>
      <c r="E96" s="328"/>
      <c r="F96" s="328"/>
      <c r="G96" s="328"/>
      <c r="H96" s="328"/>
      <c r="I96" s="328"/>
      <c r="J96" s="328"/>
      <c r="K96" s="328"/>
      <c r="L96" s="328"/>
      <c r="M96" s="328"/>
      <c r="N96" s="328"/>
      <c r="O96" s="328"/>
      <c r="P96" s="328"/>
      <c r="Q96" s="328"/>
      <c r="R96" s="328"/>
      <c r="S96" s="328"/>
      <c r="T96" s="328"/>
      <c r="U96" s="328"/>
      <c r="V96" s="328"/>
      <c r="W96" s="328"/>
      <c r="X96" s="328"/>
      <c r="Y96" s="329"/>
      <c r="Z96" s="336"/>
      <c r="AA96" s="337"/>
      <c r="AB96" s="337"/>
      <c r="AC96" s="337"/>
      <c r="AD96" s="338"/>
      <c r="AE96" s="336"/>
      <c r="AF96" s="337"/>
      <c r="AG96" s="337"/>
      <c r="AH96" s="337"/>
      <c r="AI96" s="337"/>
      <c r="AJ96" s="337"/>
      <c r="AK96" s="300" t="s">
        <v>527</v>
      </c>
      <c r="AL96" s="301"/>
      <c r="AM96" s="301"/>
      <c r="AN96" s="301"/>
      <c r="AO96" s="301"/>
      <c r="AP96" s="301"/>
      <c r="AQ96" s="301"/>
      <c r="AR96" s="301"/>
      <c r="AS96" s="301"/>
      <c r="AT96" s="301"/>
      <c r="AU96" s="301"/>
      <c r="AV96" s="301"/>
      <c r="AW96" s="301"/>
      <c r="AX96" s="302"/>
      <c r="AY96" s="407">
        <v>2</v>
      </c>
      <c r="AZ96" s="304"/>
      <c r="BA96" s="304"/>
      <c r="BB96" s="408"/>
      <c r="BC96" s="306">
        <f t="shared" si="8"/>
        <v>2</v>
      </c>
      <c r="BD96" s="307"/>
      <c r="BE96" s="307"/>
      <c r="BF96" s="308"/>
      <c r="BG96" s="309">
        <v>18911</v>
      </c>
      <c r="BH96" s="310"/>
      <c r="BI96" s="310"/>
      <c r="BJ96" s="311"/>
      <c r="BK96" s="312">
        <f t="shared" si="9"/>
        <v>37822</v>
      </c>
      <c r="BL96" s="313"/>
      <c r="BM96" s="313"/>
      <c r="BN96" s="313"/>
      <c r="BO96" s="313"/>
      <c r="BP96" s="314"/>
      <c r="BQ96" s="294"/>
      <c r="BR96" s="295"/>
      <c r="BS96" s="295"/>
      <c r="BT96" s="295"/>
      <c r="BU96" s="295"/>
      <c r="BV96" s="295"/>
      <c r="BW96" s="296"/>
      <c r="BX96" s="294"/>
      <c r="BY96" s="295"/>
      <c r="BZ96" s="295"/>
      <c r="CA96" s="295"/>
      <c r="CB96" s="295"/>
      <c r="CC96" s="296"/>
      <c r="CD96" s="294"/>
      <c r="CE96" s="295"/>
      <c r="CF96" s="295"/>
      <c r="CG96" s="295"/>
      <c r="CH96" s="295"/>
      <c r="CI96" s="296"/>
    </row>
    <row r="97" spans="1:87" ht="18" customHeight="1" x14ac:dyDescent="0.25">
      <c r="A97" s="75"/>
      <c r="B97" s="327"/>
      <c r="C97" s="328"/>
      <c r="D97" s="328"/>
      <c r="E97" s="328"/>
      <c r="F97" s="328"/>
      <c r="G97" s="328"/>
      <c r="H97" s="328"/>
      <c r="I97" s="328"/>
      <c r="J97" s="328"/>
      <c r="K97" s="328"/>
      <c r="L97" s="328"/>
      <c r="M97" s="328"/>
      <c r="N97" s="328"/>
      <c r="O97" s="328"/>
      <c r="P97" s="328"/>
      <c r="Q97" s="328"/>
      <c r="R97" s="328"/>
      <c r="S97" s="328"/>
      <c r="T97" s="328"/>
      <c r="U97" s="328"/>
      <c r="V97" s="328"/>
      <c r="W97" s="328"/>
      <c r="X97" s="328"/>
      <c r="Y97" s="329"/>
      <c r="Z97" s="336"/>
      <c r="AA97" s="337"/>
      <c r="AB97" s="337"/>
      <c r="AC97" s="337"/>
      <c r="AD97" s="338"/>
      <c r="AE97" s="336"/>
      <c r="AF97" s="337"/>
      <c r="AG97" s="337"/>
      <c r="AH97" s="337"/>
      <c r="AI97" s="337"/>
      <c r="AJ97" s="337"/>
      <c r="AK97" s="300" t="s">
        <v>13</v>
      </c>
      <c r="AL97" s="301"/>
      <c r="AM97" s="301"/>
      <c r="AN97" s="301"/>
      <c r="AO97" s="301"/>
      <c r="AP97" s="301"/>
      <c r="AQ97" s="301"/>
      <c r="AR97" s="301"/>
      <c r="AS97" s="301"/>
      <c r="AT97" s="301"/>
      <c r="AU97" s="301"/>
      <c r="AV97" s="301"/>
      <c r="AW97" s="301"/>
      <c r="AX97" s="302"/>
      <c r="AY97" s="407">
        <v>1</v>
      </c>
      <c r="AZ97" s="304"/>
      <c r="BA97" s="304"/>
      <c r="BB97" s="408"/>
      <c r="BC97" s="306">
        <f t="shared" si="8"/>
        <v>1</v>
      </c>
      <c r="BD97" s="307"/>
      <c r="BE97" s="307"/>
      <c r="BF97" s="308"/>
      <c r="BG97" s="309">
        <v>40826</v>
      </c>
      <c r="BH97" s="310"/>
      <c r="BI97" s="310"/>
      <c r="BJ97" s="311"/>
      <c r="BK97" s="312">
        <f t="shared" si="9"/>
        <v>40826</v>
      </c>
      <c r="BL97" s="313"/>
      <c r="BM97" s="313"/>
      <c r="BN97" s="313"/>
      <c r="BO97" s="313"/>
      <c r="BP97" s="314"/>
      <c r="BQ97" s="294"/>
      <c r="BR97" s="295"/>
      <c r="BS97" s="295"/>
      <c r="BT97" s="295"/>
      <c r="BU97" s="295"/>
      <c r="BV97" s="295"/>
      <c r="BW97" s="296"/>
      <c r="BX97" s="294"/>
      <c r="BY97" s="295"/>
      <c r="BZ97" s="295"/>
      <c r="CA97" s="295"/>
      <c r="CB97" s="295"/>
      <c r="CC97" s="296"/>
      <c r="CD97" s="294"/>
      <c r="CE97" s="295"/>
      <c r="CF97" s="295"/>
      <c r="CG97" s="295"/>
      <c r="CH97" s="295"/>
      <c r="CI97" s="296"/>
    </row>
    <row r="98" spans="1:87" ht="18" customHeight="1" x14ac:dyDescent="0.25">
      <c r="A98" s="75"/>
      <c r="B98" s="327"/>
      <c r="C98" s="328"/>
      <c r="D98" s="328"/>
      <c r="E98" s="328"/>
      <c r="F98" s="328"/>
      <c r="G98" s="328"/>
      <c r="H98" s="328"/>
      <c r="I98" s="328"/>
      <c r="J98" s="328"/>
      <c r="K98" s="328"/>
      <c r="L98" s="328"/>
      <c r="M98" s="328"/>
      <c r="N98" s="328"/>
      <c r="O98" s="328"/>
      <c r="P98" s="328"/>
      <c r="Q98" s="328"/>
      <c r="R98" s="328"/>
      <c r="S98" s="328"/>
      <c r="T98" s="328"/>
      <c r="U98" s="328"/>
      <c r="V98" s="328"/>
      <c r="W98" s="328"/>
      <c r="X98" s="328"/>
      <c r="Y98" s="329"/>
      <c r="Z98" s="336"/>
      <c r="AA98" s="337"/>
      <c r="AB98" s="337"/>
      <c r="AC98" s="337"/>
      <c r="AD98" s="338"/>
      <c r="AE98" s="336"/>
      <c r="AF98" s="337"/>
      <c r="AG98" s="337"/>
      <c r="AH98" s="337"/>
      <c r="AI98" s="337"/>
      <c r="AJ98" s="337"/>
      <c r="AK98" s="300" t="s">
        <v>40</v>
      </c>
      <c r="AL98" s="301"/>
      <c r="AM98" s="301"/>
      <c r="AN98" s="301"/>
      <c r="AO98" s="301"/>
      <c r="AP98" s="301"/>
      <c r="AQ98" s="301"/>
      <c r="AR98" s="301"/>
      <c r="AS98" s="301"/>
      <c r="AT98" s="301"/>
      <c r="AU98" s="301"/>
      <c r="AV98" s="301"/>
      <c r="AW98" s="301"/>
      <c r="AX98" s="302"/>
      <c r="AY98" s="407">
        <v>1</v>
      </c>
      <c r="AZ98" s="304"/>
      <c r="BA98" s="304"/>
      <c r="BB98" s="408"/>
      <c r="BC98" s="306">
        <f t="shared" si="8"/>
        <v>1</v>
      </c>
      <c r="BD98" s="307"/>
      <c r="BE98" s="307"/>
      <c r="BF98" s="308"/>
      <c r="BG98" s="309">
        <v>26988</v>
      </c>
      <c r="BH98" s="310"/>
      <c r="BI98" s="310"/>
      <c r="BJ98" s="311"/>
      <c r="BK98" s="312">
        <f t="shared" si="9"/>
        <v>26988</v>
      </c>
      <c r="BL98" s="313"/>
      <c r="BM98" s="313"/>
      <c r="BN98" s="313"/>
      <c r="BO98" s="313"/>
      <c r="BP98" s="314"/>
      <c r="BQ98" s="294"/>
      <c r="BR98" s="295"/>
      <c r="BS98" s="295"/>
      <c r="BT98" s="295"/>
      <c r="BU98" s="295"/>
      <c r="BV98" s="295"/>
      <c r="BW98" s="296"/>
      <c r="BX98" s="294"/>
      <c r="BY98" s="295"/>
      <c r="BZ98" s="295"/>
      <c r="CA98" s="295"/>
      <c r="CB98" s="295"/>
      <c r="CC98" s="296"/>
      <c r="CD98" s="294"/>
      <c r="CE98" s="295"/>
      <c r="CF98" s="295"/>
      <c r="CG98" s="295"/>
      <c r="CH98" s="295"/>
      <c r="CI98" s="296"/>
    </row>
    <row r="99" spans="1:87" ht="18" customHeight="1" x14ac:dyDescent="0.25">
      <c r="A99" s="75"/>
      <c r="B99" s="327"/>
      <c r="C99" s="328"/>
      <c r="D99" s="328"/>
      <c r="E99" s="328"/>
      <c r="F99" s="328"/>
      <c r="G99" s="328"/>
      <c r="H99" s="328"/>
      <c r="I99" s="328"/>
      <c r="J99" s="328"/>
      <c r="K99" s="328"/>
      <c r="L99" s="328"/>
      <c r="M99" s="328"/>
      <c r="N99" s="328"/>
      <c r="O99" s="328"/>
      <c r="P99" s="328"/>
      <c r="Q99" s="328"/>
      <c r="R99" s="328"/>
      <c r="S99" s="328"/>
      <c r="T99" s="328"/>
      <c r="U99" s="328"/>
      <c r="V99" s="328"/>
      <c r="W99" s="328"/>
      <c r="X99" s="328"/>
      <c r="Y99" s="329"/>
      <c r="Z99" s="336"/>
      <c r="AA99" s="337"/>
      <c r="AB99" s="337"/>
      <c r="AC99" s="337"/>
      <c r="AD99" s="338"/>
      <c r="AE99" s="336"/>
      <c r="AF99" s="337"/>
      <c r="AG99" s="337"/>
      <c r="AH99" s="337"/>
      <c r="AI99" s="337"/>
      <c r="AJ99" s="337"/>
      <c r="AK99" s="300" t="s">
        <v>528</v>
      </c>
      <c r="AL99" s="301"/>
      <c r="AM99" s="301"/>
      <c r="AN99" s="301"/>
      <c r="AO99" s="301"/>
      <c r="AP99" s="301"/>
      <c r="AQ99" s="301"/>
      <c r="AR99" s="301"/>
      <c r="AS99" s="301"/>
      <c r="AT99" s="301"/>
      <c r="AU99" s="301"/>
      <c r="AV99" s="301"/>
      <c r="AW99" s="301"/>
      <c r="AX99" s="302"/>
      <c r="AY99" s="407">
        <v>1</v>
      </c>
      <c r="AZ99" s="304"/>
      <c r="BA99" s="304"/>
      <c r="BB99" s="408"/>
      <c r="BC99" s="306">
        <f t="shared" si="8"/>
        <v>1</v>
      </c>
      <c r="BD99" s="307"/>
      <c r="BE99" s="307"/>
      <c r="BF99" s="308"/>
      <c r="BG99" s="309">
        <v>22530</v>
      </c>
      <c r="BH99" s="310"/>
      <c r="BI99" s="310"/>
      <c r="BJ99" s="311"/>
      <c r="BK99" s="312">
        <f t="shared" si="9"/>
        <v>22530</v>
      </c>
      <c r="BL99" s="313"/>
      <c r="BM99" s="313"/>
      <c r="BN99" s="313"/>
      <c r="BO99" s="313"/>
      <c r="BP99" s="314"/>
      <c r="BQ99" s="294"/>
      <c r="BR99" s="295"/>
      <c r="BS99" s="295"/>
      <c r="BT99" s="295"/>
      <c r="BU99" s="295"/>
      <c r="BV99" s="295"/>
      <c r="BW99" s="296"/>
      <c r="BX99" s="294"/>
      <c r="BY99" s="295"/>
      <c r="BZ99" s="295"/>
      <c r="CA99" s="295"/>
      <c r="CB99" s="295"/>
      <c r="CC99" s="296"/>
      <c r="CD99" s="294"/>
      <c r="CE99" s="295"/>
      <c r="CF99" s="295"/>
      <c r="CG99" s="295"/>
      <c r="CH99" s="295"/>
      <c r="CI99" s="296"/>
    </row>
    <row r="100" spans="1:87" ht="18" customHeight="1" x14ac:dyDescent="0.25">
      <c r="A100" s="75"/>
      <c r="B100" s="327"/>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9"/>
      <c r="Z100" s="336"/>
      <c r="AA100" s="337"/>
      <c r="AB100" s="337"/>
      <c r="AC100" s="337"/>
      <c r="AD100" s="338"/>
      <c r="AE100" s="336"/>
      <c r="AF100" s="337"/>
      <c r="AG100" s="337"/>
      <c r="AH100" s="337"/>
      <c r="AI100" s="337"/>
      <c r="AJ100" s="337"/>
      <c r="AK100" s="300" t="s">
        <v>529</v>
      </c>
      <c r="AL100" s="301"/>
      <c r="AM100" s="301"/>
      <c r="AN100" s="301"/>
      <c r="AO100" s="301"/>
      <c r="AP100" s="301"/>
      <c r="AQ100" s="301"/>
      <c r="AR100" s="301"/>
      <c r="AS100" s="301"/>
      <c r="AT100" s="301"/>
      <c r="AU100" s="301"/>
      <c r="AV100" s="301"/>
      <c r="AW100" s="301"/>
      <c r="AX100" s="302"/>
      <c r="AY100" s="407">
        <v>1</v>
      </c>
      <c r="AZ100" s="304"/>
      <c r="BA100" s="304"/>
      <c r="BB100" s="408"/>
      <c r="BC100" s="306">
        <f t="shared" si="8"/>
        <v>1</v>
      </c>
      <c r="BD100" s="307"/>
      <c r="BE100" s="307"/>
      <c r="BF100" s="308"/>
      <c r="BG100" s="309">
        <v>18911</v>
      </c>
      <c r="BH100" s="310"/>
      <c r="BI100" s="310"/>
      <c r="BJ100" s="311"/>
      <c r="BK100" s="312">
        <f t="shared" si="9"/>
        <v>18911</v>
      </c>
      <c r="BL100" s="313"/>
      <c r="BM100" s="313"/>
      <c r="BN100" s="313"/>
      <c r="BO100" s="313"/>
      <c r="BP100" s="314"/>
      <c r="BQ100" s="294"/>
      <c r="BR100" s="295"/>
      <c r="BS100" s="295"/>
      <c r="BT100" s="295"/>
      <c r="BU100" s="295"/>
      <c r="BV100" s="295"/>
      <c r="BW100" s="296"/>
      <c r="BX100" s="294"/>
      <c r="BY100" s="295"/>
      <c r="BZ100" s="295"/>
      <c r="CA100" s="295"/>
      <c r="CB100" s="295"/>
      <c r="CC100" s="296"/>
      <c r="CD100" s="294"/>
      <c r="CE100" s="295"/>
      <c r="CF100" s="295"/>
      <c r="CG100" s="295"/>
      <c r="CH100" s="295"/>
      <c r="CI100" s="296"/>
    </row>
    <row r="101" spans="1:87" ht="18" customHeight="1" x14ac:dyDescent="0.25">
      <c r="A101" s="75"/>
      <c r="B101" s="327"/>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9"/>
      <c r="Z101" s="336"/>
      <c r="AA101" s="337"/>
      <c r="AB101" s="337"/>
      <c r="AC101" s="337"/>
      <c r="AD101" s="338"/>
      <c r="AE101" s="336"/>
      <c r="AF101" s="337"/>
      <c r="AG101" s="337"/>
      <c r="AH101" s="337"/>
      <c r="AI101" s="337"/>
      <c r="AJ101" s="337"/>
      <c r="AK101" s="300" t="s">
        <v>18</v>
      </c>
      <c r="AL101" s="301"/>
      <c r="AM101" s="301"/>
      <c r="AN101" s="301"/>
      <c r="AO101" s="301"/>
      <c r="AP101" s="301"/>
      <c r="AQ101" s="301"/>
      <c r="AR101" s="301"/>
      <c r="AS101" s="301"/>
      <c r="AT101" s="301"/>
      <c r="AU101" s="301"/>
      <c r="AV101" s="301"/>
      <c r="AW101" s="301"/>
      <c r="AX101" s="302"/>
      <c r="AY101" s="407">
        <v>1</v>
      </c>
      <c r="AZ101" s="304"/>
      <c r="BA101" s="304"/>
      <c r="BB101" s="408"/>
      <c r="BC101" s="306">
        <f t="shared" si="8"/>
        <v>1</v>
      </c>
      <c r="BD101" s="307"/>
      <c r="BE101" s="307"/>
      <c r="BF101" s="308"/>
      <c r="BG101" s="309">
        <v>28961</v>
      </c>
      <c r="BH101" s="310"/>
      <c r="BI101" s="310"/>
      <c r="BJ101" s="311"/>
      <c r="BK101" s="312">
        <f t="shared" si="9"/>
        <v>28961</v>
      </c>
      <c r="BL101" s="313"/>
      <c r="BM101" s="313"/>
      <c r="BN101" s="313"/>
      <c r="BO101" s="313"/>
      <c r="BP101" s="314"/>
      <c r="BQ101" s="294"/>
      <c r="BR101" s="295"/>
      <c r="BS101" s="295"/>
      <c r="BT101" s="295"/>
      <c r="BU101" s="295"/>
      <c r="BV101" s="295"/>
      <c r="BW101" s="296"/>
      <c r="BX101" s="294"/>
      <c r="BY101" s="295"/>
      <c r="BZ101" s="295"/>
      <c r="CA101" s="295"/>
      <c r="CB101" s="295"/>
      <c r="CC101" s="296"/>
      <c r="CD101" s="294"/>
      <c r="CE101" s="295"/>
      <c r="CF101" s="295"/>
      <c r="CG101" s="295"/>
      <c r="CH101" s="295"/>
      <c r="CI101" s="296"/>
    </row>
    <row r="102" spans="1:87" ht="18" customHeight="1" x14ac:dyDescent="0.25">
      <c r="A102" s="75"/>
      <c r="B102" s="327"/>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9"/>
      <c r="Z102" s="336"/>
      <c r="AA102" s="337"/>
      <c r="AB102" s="337"/>
      <c r="AC102" s="337"/>
      <c r="AD102" s="338"/>
      <c r="AE102" s="336"/>
      <c r="AF102" s="337"/>
      <c r="AG102" s="337"/>
      <c r="AH102" s="337"/>
      <c r="AI102" s="337"/>
      <c r="AJ102" s="337"/>
      <c r="AK102" s="300" t="s">
        <v>37</v>
      </c>
      <c r="AL102" s="301"/>
      <c r="AM102" s="301"/>
      <c r="AN102" s="301"/>
      <c r="AO102" s="301"/>
      <c r="AP102" s="301"/>
      <c r="AQ102" s="301"/>
      <c r="AR102" s="301"/>
      <c r="AS102" s="301"/>
      <c r="AT102" s="301"/>
      <c r="AU102" s="301"/>
      <c r="AV102" s="301"/>
      <c r="AW102" s="301"/>
      <c r="AX102" s="302"/>
      <c r="AY102" s="407">
        <v>1</v>
      </c>
      <c r="AZ102" s="304"/>
      <c r="BA102" s="304"/>
      <c r="BB102" s="408"/>
      <c r="BC102" s="306">
        <f t="shared" si="8"/>
        <v>1</v>
      </c>
      <c r="BD102" s="307"/>
      <c r="BE102" s="307"/>
      <c r="BF102" s="308"/>
      <c r="BG102" s="309">
        <v>11840</v>
      </c>
      <c r="BH102" s="310"/>
      <c r="BI102" s="310"/>
      <c r="BJ102" s="311"/>
      <c r="BK102" s="312">
        <f t="shared" si="9"/>
        <v>11840</v>
      </c>
      <c r="BL102" s="313"/>
      <c r="BM102" s="313"/>
      <c r="BN102" s="313"/>
      <c r="BO102" s="313"/>
      <c r="BP102" s="314"/>
      <c r="BQ102" s="294"/>
      <c r="BR102" s="295"/>
      <c r="BS102" s="295"/>
      <c r="BT102" s="295"/>
      <c r="BU102" s="295"/>
      <c r="BV102" s="295"/>
      <c r="BW102" s="296"/>
      <c r="BX102" s="294"/>
      <c r="BY102" s="295"/>
      <c r="BZ102" s="295"/>
      <c r="CA102" s="295"/>
      <c r="CB102" s="295"/>
      <c r="CC102" s="296"/>
      <c r="CD102" s="294"/>
      <c r="CE102" s="295"/>
      <c r="CF102" s="295"/>
      <c r="CG102" s="295"/>
      <c r="CH102" s="295"/>
      <c r="CI102" s="296"/>
    </row>
    <row r="103" spans="1:87" ht="18" customHeight="1" thickBot="1" x14ac:dyDescent="0.3">
      <c r="A103" s="75"/>
      <c r="B103" s="327"/>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9"/>
      <c r="Z103" s="336"/>
      <c r="AA103" s="337"/>
      <c r="AB103" s="337"/>
      <c r="AC103" s="337"/>
      <c r="AD103" s="338"/>
      <c r="AE103" s="336"/>
      <c r="AF103" s="337"/>
      <c r="AG103" s="337"/>
      <c r="AH103" s="337"/>
      <c r="AI103" s="337"/>
      <c r="AJ103" s="337"/>
      <c r="AK103" s="392" t="s">
        <v>39</v>
      </c>
      <c r="AL103" s="393"/>
      <c r="AM103" s="393"/>
      <c r="AN103" s="393"/>
      <c r="AO103" s="393"/>
      <c r="AP103" s="393"/>
      <c r="AQ103" s="393"/>
      <c r="AR103" s="393"/>
      <c r="AS103" s="393"/>
      <c r="AT103" s="393"/>
      <c r="AU103" s="393"/>
      <c r="AV103" s="393"/>
      <c r="AW103" s="393"/>
      <c r="AX103" s="394"/>
      <c r="AY103" s="407">
        <v>1</v>
      </c>
      <c r="AZ103" s="304"/>
      <c r="BA103" s="304"/>
      <c r="BB103" s="408"/>
      <c r="BC103" s="306">
        <f t="shared" si="8"/>
        <v>1</v>
      </c>
      <c r="BD103" s="307"/>
      <c r="BE103" s="307"/>
      <c r="BF103" s="308"/>
      <c r="BG103" s="309">
        <v>11840</v>
      </c>
      <c r="BH103" s="310"/>
      <c r="BI103" s="310"/>
      <c r="BJ103" s="311"/>
      <c r="BK103" s="312">
        <f t="shared" si="9"/>
        <v>11840</v>
      </c>
      <c r="BL103" s="313"/>
      <c r="BM103" s="313"/>
      <c r="BN103" s="313"/>
      <c r="BO103" s="313"/>
      <c r="BP103" s="314"/>
      <c r="BQ103" s="294"/>
      <c r="BR103" s="295"/>
      <c r="BS103" s="295"/>
      <c r="BT103" s="295"/>
      <c r="BU103" s="295"/>
      <c r="BV103" s="295"/>
      <c r="BW103" s="296"/>
      <c r="BX103" s="294"/>
      <c r="BY103" s="295"/>
      <c r="BZ103" s="295"/>
      <c r="CA103" s="295"/>
      <c r="CB103" s="295"/>
      <c r="CC103" s="296"/>
      <c r="CD103" s="294"/>
      <c r="CE103" s="295"/>
      <c r="CF103" s="295"/>
      <c r="CG103" s="295"/>
      <c r="CH103" s="295"/>
      <c r="CI103" s="296"/>
    </row>
    <row r="104" spans="1:87" ht="18" customHeight="1" thickBot="1" x14ac:dyDescent="0.3">
      <c r="A104" s="75"/>
      <c r="B104" s="377"/>
      <c r="C104" s="378"/>
      <c r="D104" s="378"/>
      <c r="E104" s="378"/>
      <c r="F104" s="378"/>
      <c r="G104" s="378"/>
      <c r="H104" s="378"/>
      <c r="I104" s="378"/>
      <c r="J104" s="378"/>
      <c r="K104" s="378"/>
      <c r="L104" s="378"/>
      <c r="M104" s="378"/>
      <c r="N104" s="378"/>
      <c r="O104" s="378"/>
      <c r="P104" s="378"/>
      <c r="Q104" s="378"/>
      <c r="R104" s="378"/>
      <c r="S104" s="378"/>
      <c r="T104" s="378"/>
      <c r="U104" s="378"/>
      <c r="V104" s="378"/>
      <c r="W104" s="378"/>
      <c r="X104" s="378"/>
      <c r="Y104" s="378"/>
      <c r="Z104" s="378"/>
      <c r="AA104" s="378"/>
      <c r="AB104" s="378"/>
      <c r="AC104" s="378"/>
      <c r="AD104" s="378"/>
      <c r="AE104" s="378"/>
      <c r="AF104" s="378"/>
      <c r="AG104" s="378"/>
      <c r="AH104" s="378"/>
      <c r="AI104" s="378"/>
      <c r="AJ104" s="379"/>
      <c r="AK104" s="380" t="s">
        <v>3</v>
      </c>
      <c r="AL104" s="381"/>
      <c r="AM104" s="381"/>
      <c r="AN104" s="381"/>
      <c r="AO104" s="381"/>
      <c r="AP104" s="381"/>
      <c r="AQ104" s="381"/>
      <c r="AR104" s="381"/>
      <c r="AS104" s="381"/>
      <c r="AT104" s="381"/>
      <c r="AU104" s="381"/>
      <c r="AV104" s="381"/>
      <c r="AW104" s="381"/>
      <c r="AX104" s="381"/>
      <c r="AY104" s="382"/>
      <c r="AZ104" s="382"/>
      <c r="BA104" s="382"/>
      <c r="BB104" s="382"/>
      <c r="BC104" s="382"/>
      <c r="BD104" s="382"/>
      <c r="BE104" s="382"/>
      <c r="BF104" s="382"/>
      <c r="BG104" s="382"/>
      <c r="BH104" s="382"/>
      <c r="BI104" s="382"/>
      <c r="BJ104" s="383"/>
      <c r="BK104" s="384">
        <f>SUM(BK94:BK103)</f>
        <v>230272</v>
      </c>
      <c r="BL104" s="385"/>
      <c r="BM104" s="385"/>
      <c r="BN104" s="385"/>
      <c r="BO104" s="385"/>
      <c r="BP104" s="386"/>
      <c r="BQ104" s="387" t="s">
        <v>100</v>
      </c>
      <c r="BR104" s="388"/>
      <c r="BS104" s="388"/>
      <c r="BT104" s="388"/>
      <c r="BU104" s="388"/>
      <c r="BV104" s="388"/>
      <c r="BW104" s="388"/>
      <c r="BX104" s="388"/>
      <c r="BY104" s="388"/>
      <c r="BZ104" s="388"/>
      <c r="CA104" s="388"/>
      <c r="CB104" s="388"/>
      <c r="CC104" s="389"/>
      <c r="CD104" s="390">
        <f>+CD94*AE94</f>
        <v>388555.29411764705</v>
      </c>
      <c r="CE104" s="390"/>
      <c r="CF104" s="390"/>
      <c r="CG104" s="390"/>
      <c r="CH104" s="390"/>
      <c r="CI104" s="391"/>
    </row>
    <row r="105" spans="1:87" ht="18" customHeight="1" thickBot="1" x14ac:dyDescent="0.3">
      <c r="A105" s="75"/>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BG105" s="78"/>
      <c r="BH105" s="78"/>
      <c r="BI105" s="78"/>
      <c r="BJ105" s="78"/>
      <c r="BK105" s="79"/>
      <c r="BL105" s="79"/>
      <c r="BM105" s="79"/>
      <c r="BN105" s="79"/>
      <c r="BO105" s="79"/>
      <c r="BP105" s="79"/>
      <c r="BQ105" s="79"/>
      <c r="BR105" s="79"/>
      <c r="BS105" s="79"/>
      <c r="BT105" s="79"/>
      <c r="BU105" s="79"/>
      <c r="BV105" s="79"/>
      <c r="BW105" s="79"/>
      <c r="BX105" s="79"/>
      <c r="BY105" s="79"/>
      <c r="BZ105" s="79"/>
      <c r="CA105" s="79"/>
      <c r="CB105" s="79"/>
      <c r="CC105" s="79"/>
      <c r="CD105" s="79"/>
      <c r="CE105" s="79"/>
      <c r="CF105" s="79"/>
      <c r="CG105" s="79"/>
      <c r="CH105" s="79"/>
      <c r="CI105" s="79"/>
    </row>
    <row r="106" spans="1:87" ht="18" customHeight="1" x14ac:dyDescent="0.25">
      <c r="A106" s="75"/>
      <c r="B106" s="348" t="s">
        <v>0</v>
      </c>
      <c r="C106" s="349"/>
      <c r="D106" s="349"/>
      <c r="E106" s="349"/>
      <c r="F106" s="349"/>
      <c r="G106" s="349"/>
      <c r="H106" s="349"/>
      <c r="I106" s="349"/>
      <c r="J106" s="349"/>
      <c r="K106" s="349"/>
      <c r="L106" s="349"/>
      <c r="M106" s="349"/>
      <c r="N106" s="349"/>
      <c r="O106" s="349"/>
      <c r="P106" s="349"/>
      <c r="Q106" s="349"/>
      <c r="R106" s="349"/>
      <c r="S106" s="349"/>
      <c r="T106" s="349"/>
      <c r="U106" s="349"/>
      <c r="V106" s="349"/>
      <c r="W106" s="349"/>
      <c r="X106" s="349"/>
      <c r="Y106" s="350"/>
      <c r="Z106" s="348" t="s">
        <v>80</v>
      </c>
      <c r="AA106" s="349"/>
      <c r="AB106" s="349"/>
      <c r="AC106" s="349"/>
      <c r="AD106" s="350"/>
      <c r="AE106" s="357" t="s">
        <v>79</v>
      </c>
      <c r="AF106" s="358"/>
      <c r="AG106" s="358"/>
      <c r="AH106" s="358"/>
      <c r="AI106" s="358"/>
      <c r="AJ106" s="359"/>
      <c r="AK106" s="357" t="s">
        <v>81</v>
      </c>
      <c r="AL106" s="358"/>
      <c r="AM106" s="358"/>
      <c r="AN106" s="358"/>
      <c r="AO106" s="358"/>
      <c r="AP106" s="358"/>
      <c r="AQ106" s="358"/>
      <c r="AR106" s="358"/>
      <c r="AS106" s="358"/>
      <c r="AT106" s="358"/>
      <c r="AU106" s="358"/>
      <c r="AV106" s="358"/>
      <c r="AW106" s="358"/>
      <c r="AX106" s="359"/>
      <c r="AY106" s="357" t="s">
        <v>1</v>
      </c>
      <c r="AZ106" s="358"/>
      <c r="BA106" s="358"/>
      <c r="BB106" s="359"/>
      <c r="BC106" s="348" t="s">
        <v>104</v>
      </c>
      <c r="BD106" s="349"/>
      <c r="BE106" s="349"/>
      <c r="BF106" s="350"/>
      <c r="BG106" s="366" t="s">
        <v>82</v>
      </c>
      <c r="BH106" s="367"/>
      <c r="BI106" s="367"/>
      <c r="BJ106" s="368"/>
      <c r="BK106" s="315" t="s">
        <v>99</v>
      </c>
      <c r="BL106" s="316"/>
      <c r="BM106" s="316"/>
      <c r="BN106" s="316"/>
      <c r="BO106" s="316"/>
      <c r="BP106" s="317"/>
      <c r="BQ106" s="315" t="s">
        <v>83</v>
      </c>
      <c r="BR106" s="316"/>
      <c r="BS106" s="316"/>
      <c r="BT106" s="316"/>
      <c r="BU106" s="316"/>
      <c r="BV106" s="316"/>
      <c r="BW106" s="317"/>
      <c r="BX106" s="315" t="s">
        <v>84</v>
      </c>
      <c r="BY106" s="316"/>
      <c r="BZ106" s="316"/>
      <c r="CA106" s="316"/>
      <c r="CB106" s="316"/>
      <c r="CC106" s="317"/>
      <c r="CD106" s="315" t="s">
        <v>85</v>
      </c>
      <c r="CE106" s="316"/>
      <c r="CF106" s="316"/>
      <c r="CG106" s="316"/>
      <c r="CH106" s="316"/>
      <c r="CI106" s="317"/>
    </row>
    <row r="107" spans="1:87" ht="18" customHeight="1" x14ac:dyDescent="0.25">
      <c r="A107" s="75"/>
      <c r="B107" s="351"/>
      <c r="C107" s="352"/>
      <c r="D107" s="352"/>
      <c r="E107" s="352"/>
      <c r="F107" s="352"/>
      <c r="G107" s="352"/>
      <c r="H107" s="352"/>
      <c r="I107" s="352"/>
      <c r="J107" s="352"/>
      <c r="K107" s="352"/>
      <c r="L107" s="352"/>
      <c r="M107" s="352"/>
      <c r="N107" s="352"/>
      <c r="O107" s="352"/>
      <c r="P107" s="352"/>
      <c r="Q107" s="352"/>
      <c r="R107" s="352"/>
      <c r="S107" s="352"/>
      <c r="T107" s="352"/>
      <c r="U107" s="352"/>
      <c r="V107" s="352"/>
      <c r="W107" s="352"/>
      <c r="X107" s="352"/>
      <c r="Y107" s="353"/>
      <c r="Z107" s="351"/>
      <c r="AA107" s="352"/>
      <c r="AB107" s="352"/>
      <c r="AC107" s="352"/>
      <c r="AD107" s="353"/>
      <c r="AE107" s="360"/>
      <c r="AF107" s="361"/>
      <c r="AG107" s="361"/>
      <c r="AH107" s="361"/>
      <c r="AI107" s="361"/>
      <c r="AJ107" s="362"/>
      <c r="AK107" s="360"/>
      <c r="AL107" s="361"/>
      <c r="AM107" s="361"/>
      <c r="AN107" s="361"/>
      <c r="AO107" s="361"/>
      <c r="AP107" s="361"/>
      <c r="AQ107" s="361"/>
      <c r="AR107" s="361"/>
      <c r="AS107" s="361"/>
      <c r="AT107" s="361"/>
      <c r="AU107" s="361"/>
      <c r="AV107" s="361"/>
      <c r="AW107" s="361"/>
      <c r="AX107" s="362"/>
      <c r="AY107" s="360"/>
      <c r="AZ107" s="361"/>
      <c r="BA107" s="361"/>
      <c r="BB107" s="362"/>
      <c r="BC107" s="351"/>
      <c r="BD107" s="352"/>
      <c r="BE107" s="352"/>
      <c r="BF107" s="353"/>
      <c r="BG107" s="369"/>
      <c r="BH107" s="370"/>
      <c r="BI107" s="370"/>
      <c r="BJ107" s="371"/>
      <c r="BK107" s="318"/>
      <c r="BL107" s="319"/>
      <c r="BM107" s="319"/>
      <c r="BN107" s="319"/>
      <c r="BO107" s="319"/>
      <c r="BP107" s="320"/>
      <c r="BQ107" s="318"/>
      <c r="BR107" s="319"/>
      <c r="BS107" s="319"/>
      <c r="BT107" s="319"/>
      <c r="BU107" s="319"/>
      <c r="BV107" s="319"/>
      <c r="BW107" s="320"/>
      <c r="BX107" s="318"/>
      <c r="BY107" s="319"/>
      <c r="BZ107" s="319"/>
      <c r="CA107" s="319"/>
      <c r="CB107" s="319"/>
      <c r="CC107" s="320"/>
      <c r="CD107" s="318"/>
      <c r="CE107" s="319"/>
      <c r="CF107" s="319"/>
      <c r="CG107" s="319"/>
      <c r="CH107" s="319"/>
      <c r="CI107" s="320"/>
    </row>
    <row r="108" spans="1:87" ht="18" customHeight="1" thickBot="1" x14ac:dyDescent="0.3">
      <c r="A108" s="75"/>
      <c r="B108" s="354"/>
      <c r="C108" s="355"/>
      <c r="D108" s="355"/>
      <c r="E108" s="355"/>
      <c r="F108" s="355"/>
      <c r="G108" s="355"/>
      <c r="H108" s="355"/>
      <c r="I108" s="355"/>
      <c r="J108" s="355"/>
      <c r="K108" s="355"/>
      <c r="L108" s="355"/>
      <c r="M108" s="355"/>
      <c r="N108" s="355"/>
      <c r="O108" s="355"/>
      <c r="P108" s="355"/>
      <c r="Q108" s="355"/>
      <c r="R108" s="355"/>
      <c r="S108" s="355"/>
      <c r="T108" s="355"/>
      <c r="U108" s="355"/>
      <c r="V108" s="355"/>
      <c r="W108" s="355"/>
      <c r="X108" s="355"/>
      <c r="Y108" s="356"/>
      <c r="Z108" s="354"/>
      <c r="AA108" s="355"/>
      <c r="AB108" s="355"/>
      <c r="AC108" s="355"/>
      <c r="AD108" s="356"/>
      <c r="AE108" s="363"/>
      <c r="AF108" s="364"/>
      <c r="AG108" s="364"/>
      <c r="AH108" s="364"/>
      <c r="AI108" s="364"/>
      <c r="AJ108" s="365"/>
      <c r="AK108" s="360"/>
      <c r="AL108" s="361"/>
      <c r="AM108" s="361"/>
      <c r="AN108" s="361"/>
      <c r="AO108" s="361"/>
      <c r="AP108" s="361"/>
      <c r="AQ108" s="361"/>
      <c r="AR108" s="361"/>
      <c r="AS108" s="361"/>
      <c r="AT108" s="361"/>
      <c r="AU108" s="361"/>
      <c r="AV108" s="361"/>
      <c r="AW108" s="361"/>
      <c r="AX108" s="362"/>
      <c r="AY108" s="360"/>
      <c r="AZ108" s="361"/>
      <c r="BA108" s="361"/>
      <c r="BB108" s="362"/>
      <c r="BC108" s="351"/>
      <c r="BD108" s="352"/>
      <c r="BE108" s="352"/>
      <c r="BF108" s="353"/>
      <c r="BG108" s="369"/>
      <c r="BH108" s="370"/>
      <c r="BI108" s="370"/>
      <c r="BJ108" s="371"/>
      <c r="BK108" s="318"/>
      <c r="BL108" s="319"/>
      <c r="BM108" s="319"/>
      <c r="BN108" s="319"/>
      <c r="BO108" s="319"/>
      <c r="BP108" s="320"/>
      <c r="BQ108" s="321"/>
      <c r="BR108" s="322"/>
      <c r="BS108" s="322"/>
      <c r="BT108" s="322"/>
      <c r="BU108" s="322"/>
      <c r="BV108" s="322"/>
      <c r="BW108" s="323"/>
      <c r="BX108" s="321"/>
      <c r="BY108" s="322"/>
      <c r="BZ108" s="322"/>
      <c r="CA108" s="322"/>
      <c r="CB108" s="322"/>
      <c r="CC108" s="323"/>
      <c r="CD108" s="321"/>
      <c r="CE108" s="322"/>
      <c r="CF108" s="322"/>
      <c r="CG108" s="322"/>
      <c r="CH108" s="322"/>
      <c r="CI108" s="323"/>
    </row>
    <row r="109" spans="1:87" ht="18" customHeight="1" x14ac:dyDescent="0.25">
      <c r="A109" s="75"/>
      <c r="B109" s="324" t="s">
        <v>447</v>
      </c>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325"/>
      <c r="Y109" s="326"/>
      <c r="Z109" s="333" t="s">
        <v>454</v>
      </c>
      <c r="AA109" s="334"/>
      <c r="AB109" s="334"/>
      <c r="AC109" s="334"/>
      <c r="AD109" s="335"/>
      <c r="AE109" s="333">
        <v>4</v>
      </c>
      <c r="AF109" s="334"/>
      <c r="AG109" s="334"/>
      <c r="AH109" s="334"/>
      <c r="AI109" s="334"/>
      <c r="AJ109" s="334"/>
      <c r="AK109" s="342" t="s">
        <v>41</v>
      </c>
      <c r="AL109" s="343"/>
      <c r="AM109" s="343"/>
      <c r="AN109" s="343"/>
      <c r="AO109" s="343"/>
      <c r="AP109" s="343"/>
      <c r="AQ109" s="343"/>
      <c r="AR109" s="343"/>
      <c r="AS109" s="343"/>
      <c r="AT109" s="343"/>
      <c r="AU109" s="343"/>
      <c r="AV109" s="343"/>
      <c r="AW109" s="343"/>
      <c r="AX109" s="344"/>
      <c r="AY109" s="409">
        <v>0.25</v>
      </c>
      <c r="AZ109" s="346"/>
      <c r="BA109" s="346"/>
      <c r="BB109" s="410"/>
      <c r="BC109" s="345">
        <f>+$AE$109*AY109</f>
        <v>1</v>
      </c>
      <c r="BD109" s="346"/>
      <c r="BE109" s="346"/>
      <c r="BF109" s="347"/>
      <c r="BG109" s="285">
        <v>22629</v>
      </c>
      <c r="BH109" s="286"/>
      <c r="BI109" s="286"/>
      <c r="BJ109" s="287"/>
      <c r="BK109" s="288">
        <f>+AY109*BG109</f>
        <v>5657.25</v>
      </c>
      <c r="BL109" s="289"/>
      <c r="BM109" s="289"/>
      <c r="BN109" s="289"/>
      <c r="BO109" s="289"/>
      <c r="BP109" s="290"/>
      <c r="BQ109" s="291">
        <v>1000</v>
      </c>
      <c r="BR109" s="292"/>
      <c r="BS109" s="292"/>
      <c r="BT109" s="292"/>
      <c r="BU109" s="292"/>
      <c r="BV109" s="292"/>
      <c r="BW109" s="293"/>
      <c r="BX109" s="291">
        <f>+(((BK119+BQ109)*15)/85)</f>
        <v>10335.529411764706</v>
      </c>
      <c r="BY109" s="292"/>
      <c r="BZ109" s="292"/>
      <c r="CA109" s="292"/>
      <c r="CB109" s="292"/>
      <c r="CC109" s="293"/>
      <c r="CD109" s="291">
        <f>+BK119+BQ109+BX109</f>
        <v>68903.529411764699</v>
      </c>
      <c r="CE109" s="292"/>
      <c r="CF109" s="292"/>
      <c r="CG109" s="292"/>
      <c r="CH109" s="292"/>
      <c r="CI109" s="293"/>
    </row>
    <row r="110" spans="1:87" ht="18" customHeight="1" x14ac:dyDescent="0.25">
      <c r="A110" s="75"/>
      <c r="B110" s="327"/>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9"/>
      <c r="Z110" s="336"/>
      <c r="AA110" s="337"/>
      <c r="AB110" s="337"/>
      <c r="AC110" s="337"/>
      <c r="AD110" s="338"/>
      <c r="AE110" s="336"/>
      <c r="AF110" s="337"/>
      <c r="AG110" s="337"/>
      <c r="AH110" s="337"/>
      <c r="AI110" s="337"/>
      <c r="AJ110" s="337"/>
      <c r="AK110" s="300" t="s">
        <v>16</v>
      </c>
      <c r="AL110" s="301"/>
      <c r="AM110" s="301"/>
      <c r="AN110" s="301"/>
      <c r="AO110" s="301"/>
      <c r="AP110" s="301"/>
      <c r="AQ110" s="301"/>
      <c r="AR110" s="301"/>
      <c r="AS110" s="301"/>
      <c r="AT110" s="301"/>
      <c r="AU110" s="301"/>
      <c r="AV110" s="301"/>
      <c r="AW110" s="301"/>
      <c r="AX110" s="302"/>
      <c r="AY110" s="407">
        <v>0.25</v>
      </c>
      <c r="AZ110" s="304"/>
      <c r="BA110" s="304"/>
      <c r="BB110" s="408"/>
      <c r="BC110" s="306">
        <f t="shared" ref="BC110:BC118" si="10">+$AE$109*AY110</f>
        <v>1</v>
      </c>
      <c r="BD110" s="307"/>
      <c r="BE110" s="307"/>
      <c r="BF110" s="308"/>
      <c r="BG110" s="309">
        <v>7925</v>
      </c>
      <c r="BH110" s="310"/>
      <c r="BI110" s="310"/>
      <c r="BJ110" s="311"/>
      <c r="BK110" s="312">
        <f t="shared" ref="BK110:BK118" si="11">+AY110*BG110</f>
        <v>1981.25</v>
      </c>
      <c r="BL110" s="313"/>
      <c r="BM110" s="313"/>
      <c r="BN110" s="313"/>
      <c r="BO110" s="313"/>
      <c r="BP110" s="314"/>
      <c r="BQ110" s="294"/>
      <c r="BR110" s="295"/>
      <c r="BS110" s="295"/>
      <c r="BT110" s="295"/>
      <c r="BU110" s="295"/>
      <c r="BV110" s="295"/>
      <c r="BW110" s="296"/>
      <c r="BX110" s="294"/>
      <c r="BY110" s="295"/>
      <c r="BZ110" s="295"/>
      <c r="CA110" s="295"/>
      <c r="CB110" s="295"/>
      <c r="CC110" s="296"/>
      <c r="CD110" s="294"/>
      <c r="CE110" s="295"/>
      <c r="CF110" s="295"/>
      <c r="CG110" s="295"/>
      <c r="CH110" s="295"/>
      <c r="CI110" s="296"/>
    </row>
    <row r="111" spans="1:87" ht="18" customHeight="1" x14ac:dyDescent="0.25">
      <c r="A111" s="75"/>
      <c r="B111" s="327"/>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9"/>
      <c r="Z111" s="336"/>
      <c r="AA111" s="337"/>
      <c r="AB111" s="337"/>
      <c r="AC111" s="337"/>
      <c r="AD111" s="338"/>
      <c r="AE111" s="336"/>
      <c r="AF111" s="337"/>
      <c r="AG111" s="337"/>
      <c r="AH111" s="337"/>
      <c r="AI111" s="337"/>
      <c r="AJ111" s="337"/>
      <c r="AK111" s="300" t="s">
        <v>527</v>
      </c>
      <c r="AL111" s="301"/>
      <c r="AM111" s="301"/>
      <c r="AN111" s="301"/>
      <c r="AO111" s="301"/>
      <c r="AP111" s="301"/>
      <c r="AQ111" s="301"/>
      <c r="AR111" s="301"/>
      <c r="AS111" s="301"/>
      <c r="AT111" s="301"/>
      <c r="AU111" s="301"/>
      <c r="AV111" s="301"/>
      <c r="AW111" s="301"/>
      <c r="AX111" s="302"/>
      <c r="AY111" s="407">
        <v>0.5</v>
      </c>
      <c r="AZ111" s="304"/>
      <c r="BA111" s="304"/>
      <c r="BB111" s="408"/>
      <c r="BC111" s="306">
        <f t="shared" si="10"/>
        <v>2</v>
      </c>
      <c r="BD111" s="307"/>
      <c r="BE111" s="307"/>
      <c r="BF111" s="308"/>
      <c r="BG111" s="309">
        <v>18911</v>
      </c>
      <c r="BH111" s="310"/>
      <c r="BI111" s="310"/>
      <c r="BJ111" s="311"/>
      <c r="BK111" s="312">
        <f t="shared" si="11"/>
        <v>9455.5</v>
      </c>
      <c r="BL111" s="313"/>
      <c r="BM111" s="313"/>
      <c r="BN111" s="313"/>
      <c r="BO111" s="313"/>
      <c r="BP111" s="314"/>
      <c r="BQ111" s="294"/>
      <c r="BR111" s="295"/>
      <c r="BS111" s="295"/>
      <c r="BT111" s="295"/>
      <c r="BU111" s="295"/>
      <c r="BV111" s="295"/>
      <c r="BW111" s="296"/>
      <c r="BX111" s="294"/>
      <c r="BY111" s="295"/>
      <c r="BZ111" s="295"/>
      <c r="CA111" s="295"/>
      <c r="CB111" s="295"/>
      <c r="CC111" s="296"/>
      <c r="CD111" s="294"/>
      <c r="CE111" s="295"/>
      <c r="CF111" s="295"/>
      <c r="CG111" s="295"/>
      <c r="CH111" s="295"/>
      <c r="CI111" s="296"/>
    </row>
    <row r="112" spans="1:87" ht="18" customHeight="1" x14ac:dyDescent="0.25">
      <c r="A112" s="75"/>
      <c r="B112" s="327"/>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9"/>
      <c r="Z112" s="336"/>
      <c r="AA112" s="337"/>
      <c r="AB112" s="337"/>
      <c r="AC112" s="337"/>
      <c r="AD112" s="338"/>
      <c r="AE112" s="336"/>
      <c r="AF112" s="337"/>
      <c r="AG112" s="337"/>
      <c r="AH112" s="337"/>
      <c r="AI112" s="337"/>
      <c r="AJ112" s="337"/>
      <c r="AK112" s="300" t="s">
        <v>13</v>
      </c>
      <c r="AL112" s="301"/>
      <c r="AM112" s="301"/>
      <c r="AN112" s="301"/>
      <c r="AO112" s="301"/>
      <c r="AP112" s="301"/>
      <c r="AQ112" s="301"/>
      <c r="AR112" s="301"/>
      <c r="AS112" s="301"/>
      <c r="AT112" s="301"/>
      <c r="AU112" s="301"/>
      <c r="AV112" s="301"/>
      <c r="AW112" s="301"/>
      <c r="AX112" s="302"/>
      <c r="AY112" s="407">
        <v>0.25</v>
      </c>
      <c r="AZ112" s="304"/>
      <c r="BA112" s="304"/>
      <c r="BB112" s="408"/>
      <c r="BC112" s="306">
        <f t="shared" si="10"/>
        <v>1</v>
      </c>
      <c r="BD112" s="307"/>
      <c r="BE112" s="307"/>
      <c r="BF112" s="308"/>
      <c r="BG112" s="309">
        <v>40826</v>
      </c>
      <c r="BH112" s="310"/>
      <c r="BI112" s="310"/>
      <c r="BJ112" s="311"/>
      <c r="BK112" s="312">
        <f t="shared" si="11"/>
        <v>10206.5</v>
      </c>
      <c r="BL112" s="313"/>
      <c r="BM112" s="313"/>
      <c r="BN112" s="313"/>
      <c r="BO112" s="313"/>
      <c r="BP112" s="314"/>
      <c r="BQ112" s="294"/>
      <c r="BR112" s="295"/>
      <c r="BS112" s="295"/>
      <c r="BT112" s="295"/>
      <c r="BU112" s="295"/>
      <c r="BV112" s="295"/>
      <c r="BW112" s="296"/>
      <c r="BX112" s="294"/>
      <c r="BY112" s="295"/>
      <c r="BZ112" s="295"/>
      <c r="CA112" s="295"/>
      <c r="CB112" s="295"/>
      <c r="CC112" s="296"/>
      <c r="CD112" s="294"/>
      <c r="CE112" s="295"/>
      <c r="CF112" s="295"/>
      <c r="CG112" s="295"/>
      <c r="CH112" s="295"/>
      <c r="CI112" s="296"/>
    </row>
    <row r="113" spans="1:87" ht="18" customHeight="1" x14ac:dyDescent="0.25">
      <c r="A113" s="75"/>
      <c r="B113" s="327"/>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9"/>
      <c r="Z113" s="336"/>
      <c r="AA113" s="337"/>
      <c r="AB113" s="337"/>
      <c r="AC113" s="337"/>
      <c r="AD113" s="338"/>
      <c r="AE113" s="336"/>
      <c r="AF113" s="337"/>
      <c r="AG113" s="337"/>
      <c r="AH113" s="337"/>
      <c r="AI113" s="337"/>
      <c r="AJ113" s="337"/>
      <c r="AK113" s="300" t="s">
        <v>40</v>
      </c>
      <c r="AL113" s="301"/>
      <c r="AM113" s="301"/>
      <c r="AN113" s="301"/>
      <c r="AO113" s="301"/>
      <c r="AP113" s="301"/>
      <c r="AQ113" s="301"/>
      <c r="AR113" s="301"/>
      <c r="AS113" s="301"/>
      <c r="AT113" s="301"/>
      <c r="AU113" s="301"/>
      <c r="AV113" s="301"/>
      <c r="AW113" s="301"/>
      <c r="AX113" s="302"/>
      <c r="AY113" s="407">
        <v>0.25</v>
      </c>
      <c r="AZ113" s="304"/>
      <c r="BA113" s="304"/>
      <c r="BB113" s="408"/>
      <c r="BC113" s="306">
        <f t="shared" si="10"/>
        <v>1</v>
      </c>
      <c r="BD113" s="307"/>
      <c r="BE113" s="307"/>
      <c r="BF113" s="308"/>
      <c r="BG113" s="309">
        <v>26988</v>
      </c>
      <c r="BH113" s="310"/>
      <c r="BI113" s="310"/>
      <c r="BJ113" s="311"/>
      <c r="BK113" s="312">
        <f t="shared" si="11"/>
        <v>6747</v>
      </c>
      <c r="BL113" s="313"/>
      <c r="BM113" s="313"/>
      <c r="BN113" s="313"/>
      <c r="BO113" s="313"/>
      <c r="BP113" s="314"/>
      <c r="BQ113" s="294"/>
      <c r="BR113" s="295"/>
      <c r="BS113" s="295"/>
      <c r="BT113" s="295"/>
      <c r="BU113" s="295"/>
      <c r="BV113" s="295"/>
      <c r="BW113" s="296"/>
      <c r="BX113" s="294"/>
      <c r="BY113" s="295"/>
      <c r="BZ113" s="295"/>
      <c r="CA113" s="295"/>
      <c r="CB113" s="295"/>
      <c r="CC113" s="296"/>
      <c r="CD113" s="294"/>
      <c r="CE113" s="295"/>
      <c r="CF113" s="295"/>
      <c r="CG113" s="295"/>
      <c r="CH113" s="295"/>
      <c r="CI113" s="296"/>
    </row>
    <row r="114" spans="1:87" ht="18" customHeight="1" x14ac:dyDescent="0.25">
      <c r="A114" s="75"/>
      <c r="B114" s="327"/>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9"/>
      <c r="Z114" s="336"/>
      <c r="AA114" s="337"/>
      <c r="AB114" s="337"/>
      <c r="AC114" s="337"/>
      <c r="AD114" s="338"/>
      <c r="AE114" s="336"/>
      <c r="AF114" s="337"/>
      <c r="AG114" s="337"/>
      <c r="AH114" s="337"/>
      <c r="AI114" s="337"/>
      <c r="AJ114" s="337"/>
      <c r="AK114" s="300" t="s">
        <v>528</v>
      </c>
      <c r="AL114" s="301"/>
      <c r="AM114" s="301"/>
      <c r="AN114" s="301"/>
      <c r="AO114" s="301"/>
      <c r="AP114" s="301"/>
      <c r="AQ114" s="301"/>
      <c r="AR114" s="301"/>
      <c r="AS114" s="301"/>
      <c r="AT114" s="301"/>
      <c r="AU114" s="301"/>
      <c r="AV114" s="301"/>
      <c r="AW114" s="301"/>
      <c r="AX114" s="302"/>
      <c r="AY114" s="407">
        <v>0.25</v>
      </c>
      <c r="AZ114" s="304"/>
      <c r="BA114" s="304"/>
      <c r="BB114" s="408"/>
      <c r="BC114" s="306">
        <f t="shared" si="10"/>
        <v>1</v>
      </c>
      <c r="BD114" s="307"/>
      <c r="BE114" s="307"/>
      <c r="BF114" s="308"/>
      <c r="BG114" s="309">
        <v>22530</v>
      </c>
      <c r="BH114" s="310"/>
      <c r="BI114" s="310"/>
      <c r="BJ114" s="311"/>
      <c r="BK114" s="312">
        <f t="shared" si="11"/>
        <v>5632.5</v>
      </c>
      <c r="BL114" s="313"/>
      <c r="BM114" s="313"/>
      <c r="BN114" s="313"/>
      <c r="BO114" s="313"/>
      <c r="BP114" s="314"/>
      <c r="BQ114" s="294"/>
      <c r="BR114" s="295"/>
      <c r="BS114" s="295"/>
      <c r="BT114" s="295"/>
      <c r="BU114" s="295"/>
      <c r="BV114" s="295"/>
      <c r="BW114" s="296"/>
      <c r="BX114" s="294"/>
      <c r="BY114" s="295"/>
      <c r="BZ114" s="295"/>
      <c r="CA114" s="295"/>
      <c r="CB114" s="295"/>
      <c r="CC114" s="296"/>
      <c r="CD114" s="294"/>
      <c r="CE114" s="295"/>
      <c r="CF114" s="295"/>
      <c r="CG114" s="295"/>
      <c r="CH114" s="295"/>
      <c r="CI114" s="296"/>
    </row>
    <row r="115" spans="1:87" ht="18" customHeight="1" x14ac:dyDescent="0.25">
      <c r="A115" s="75"/>
      <c r="B115" s="327"/>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9"/>
      <c r="Z115" s="336"/>
      <c r="AA115" s="337"/>
      <c r="AB115" s="337"/>
      <c r="AC115" s="337"/>
      <c r="AD115" s="338"/>
      <c r="AE115" s="336"/>
      <c r="AF115" s="337"/>
      <c r="AG115" s="337"/>
      <c r="AH115" s="337"/>
      <c r="AI115" s="337"/>
      <c r="AJ115" s="337"/>
      <c r="AK115" s="300" t="s">
        <v>529</v>
      </c>
      <c r="AL115" s="301"/>
      <c r="AM115" s="301"/>
      <c r="AN115" s="301"/>
      <c r="AO115" s="301"/>
      <c r="AP115" s="301"/>
      <c r="AQ115" s="301"/>
      <c r="AR115" s="301"/>
      <c r="AS115" s="301"/>
      <c r="AT115" s="301"/>
      <c r="AU115" s="301"/>
      <c r="AV115" s="301"/>
      <c r="AW115" s="301"/>
      <c r="AX115" s="302"/>
      <c r="AY115" s="407">
        <v>0.25</v>
      </c>
      <c r="AZ115" s="304"/>
      <c r="BA115" s="304"/>
      <c r="BB115" s="408"/>
      <c r="BC115" s="306">
        <f t="shared" si="10"/>
        <v>1</v>
      </c>
      <c r="BD115" s="307"/>
      <c r="BE115" s="307"/>
      <c r="BF115" s="308"/>
      <c r="BG115" s="309">
        <v>18911</v>
      </c>
      <c r="BH115" s="310"/>
      <c r="BI115" s="310"/>
      <c r="BJ115" s="311"/>
      <c r="BK115" s="312">
        <f t="shared" si="11"/>
        <v>4727.75</v>
      </c>
      <c r="BL115" s="313"/>
      <c r="BM115" s="313"/>
      <c r="BN115" s="313"/>
      <c r="BO115" s="313"/>
      <c r="BP115" s="314"/>
      <c r="BQ115" s="294"/>
      <c r="BR115" s="295"/>
      <c r="BS115" s="295"/>
      <c r="BT115" s="295"/>
      <c r="BU115" s="295"/>
      <c r="BV115" s="295"/>
      <c r="BW115" s="296"/>
      <c r="BX115" s="294"/>
      <c r="BY115" s="295"/>
      <c r="BZ115" s="295"/>
      <c r="CA115" s="295"/>
      <c r="CB115" s="295"/>
      <c r="CC115" s="296"/>
      <c r="CD115" s="294"/>
      <c r="CE115" s="295"/>
      <c r="CF115" s="295"/>
      <c r="CG115" s="295"/>
      <c r="CH115" s="295"/>
      <c r="CI115" s="296"/>
    </row>
    <row r="116" spans="1:87" ht="18" customHeight="1" x14ac:dyDescent="0.25">
      <c r="A116" s="75"/>
      <c r="B116" s="327"/>
      <c r="C116" s="328"/>
      <c r="D116" s="328"/>
      <c r="E116" s="328"/>
      <c r="F116" s="328"/>
      <c r="G116" s="328"/>
      <c r="H116" s="328"/>
      <c r="I116" s="328"/>
      <c r="J116" s="328"/>
      <c r="K116" s="328"/>
      <c r="L116" s="328"/>
      <c r="M116" s="328"/>
      <c r="N116" s="328"/>
      <c r="O116" s="328"/>
      <c r="P116" s="328"/>
      <c r="Q116" s="328"/>
      <c r="R116" s="328"/>
      <c r="S116" s="328"/>
      <c r="T116" s="328"/>
      <c r="U116" s="328"/>
      <c r="V116" s="328"/>
      <c r="W116" s="328"/>
      <c r="X116" s="328"/>
      <c r="Y116" s="329"/>
      <c r="Z116" s="336"/>
      <c r="AA116" s="337"/>
      <c r="AB116" s="337"/>
      <c r="AC116" s="337"/>
      <c r="AD116" s="338"/>
      <c r="AE116" s="336"/>
      <c r="AF116" s="337"/>
      <c r="AG116" s="337"/>
      <c r="AH116" s="337"/>
      <c r="AI116" s="337"/>
      <c r="AJ116" s="337"/>
      <c r="AK116" s="300" t="s">
        <v>18</v>
      </c>
      <c r="AL116" s="301"/>
      <c r="AM116" s="301"/>
      <c r="AN116" s="301"/>
      <c r="AO116" s="301"/>
      <c r="AP116" s="301"/>
      <c r="AQ116" s="301"/>
      <c r="AR116" s="301"/>
      <c r="AS116" s="301"/>
      <c r="AT116" s="301"/>
      <c r="AU116" s="301"/>
      <c r="AV116" s="301"/>
      <c r="AW116" s="301"/>
      <c r="AX116" s="302"/>
      <c r="AY116" s="407">
        <v>0.25</v>
      </c>
      <c r="AZ116" s="304"/>
      <c r="BA116" s="304"/>
      <c r="BB116" s="408"/>
      <c r="BC116" s="306">
        <f t="shared" si="10"/>
        <v>1</v>
      </c>
      <c r="BD116" s="307"/>
      <c r="BE116" s="307"/>
      <c r="BF116" s="308"/>
      <c r="BG116" s="309">
        <v>28961</v>
      </c>
      <c r="BH116" s="310"/>
      <c r="BI116" s="310"/>
      <c r="BJ116" s="311"/>
      <c r="BK116" s="312">
        <f t="shared" si="11"/>
        <v>7240.25</v>
      </c>
      <c r="BL116" s="313"/>
      <c r="BM116" s="313"/>
      <c r="BN116" s="313"/>
      <c r="BO116" s="313"/>
      <c r="BP116" s="314"/>
      <c r="BQ116" s="294"/>
      <c r="BR116" s="295"/>
      <c r="BS116" s="295"/>
      <c r="BT116" s="295"/>
      <c r="BU116" s="295"/>
      <c r="BV116" s="295"/>
      <c r="BW116" s="296"/>
      <c r="BX116" s="294"/>
      <c r="BY116" s="295"/>
      <c r="BZ116" s="295"/>
      <c r="CA116" s="295"/>
      <c r="CB116" s="295"/>
      <c r="CC116" s="296"/>
      <c r="CD116" s="294"/>
      <c r="CE116" s="295"/>
      <c r="CF116" s="295"/>
      <c r="CG116" s="295"/>
      <c r="CH116" s="295"/>
      <c r="CI116" s="296"/>
    </row>
    <row r="117" spans="1:87" ht="18" customHeight="1" x14ac:dyDescent="0.25">
      <c r="A117" s="75"/>
      <c r="B117" s="327"/>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9"/>
      <c r="Z117" s="336"/>
      <c r="AA117" s="337"/>
      <c r="AB117" s="337"/>
      <c r="AC117" s="337"/>
      <c r="AD117" s="338"/>
      <c r="AE117" s="336"/>
      <c r="AF117" s="337"/>
      <c r="AG117" s="337"/>
      <c r="AH117" s="337"/>
      <c r="AI117" s="337"/>
      <c r="AJ117" s="337"/>
      <c r="AK117" s="300" t="s">
        <v>37</v>
      </c>
      <c r="AL117" s="301"/>
      <c r="AM117" s="301"/>
      <c r="AN117" s="301"/>
      <c r="AO117" s="301"/>
      <c r="AP117" s="301"/>
      <c r="AQ117" s="301"/>
      <c r="AR117" s="301"/>
      <c r="AS117" s="301"/>
      <c r="AT117" s="301"/>
      <c r="AU117" s="301"/>
      <c r="AV117" s="301"/>
      <c r="AW117" s="301"/>
      <c r="AX117" s="302"/>
      <c r="AY117" s="407">
        <v>0.25</v>
      </c>
      <c r="AZ117" s="304"/>
      <c r="BA117" s="304"/>
      <c r="BB117" s="408"/>
      <c r="BC117" s="306">
        <f t="shared" si="10"/>
        <v>1</v>
      </c>
      <c r="BD117" s="307"/>
      <c r="BE117" s="307"/>
      <c r="BF117" s="308"/>
      <c r="BG117" s="309">
        <v>11840</v>
      </c>
      <c r="BH117" s="310"/>
      <c r="BI117" s="310"/>
      <c r="BJ117" s="311"/>
      <c r="BK117" s="312">
        <f t="shared" si="11"/>
        <v>2960</v>
      </c>
      <c r="BL117" s="313"/>
      <c r="BM117" s="313"/>
      <c r="BN117" s="313"/>
      <c r="BO117" s="313"/>
      <c r="BP117" s="314"/>
      <c r="BQ117" s="294"/>
      <c r="BR117" s="295"/>
      <c r="BS117" s="295"/>
      <c r="BT117" s="295"/>
      <c r="BU117" s="295"/>
      <c r="BV117" s="295"/>
      <c r="BW117" s="296"/>
      <c r="BX117" s="294"/>
      <c r="BY117" s="295"/>
      <c r="BZ117" s="295"/>
      <c r="CA117" s="295"/>
      <c r="CB117" s="295"/>
      <c r="CC117" s="296"/>
      <c r="CD117" s="294"/>
      <c r="CE117" s="295"/>
      <c r="CF117" s="295"/>
      <c r="CG117" s="295"/>
      <c r="CH117" s="295"/>
      <c r="CI117" s="296"/>
    </row>
    <row r="118" spans="1:87" ht="18" customHeight="1" thickBot="1" x14ac:dyDescent="0.3">
      <c r="A118" s="75"/>
      <c r="B118" s="327"/>
      <c r="C118" s="328"/>
      <c r="D118" s="328"/>
      <c r="E118" s="328"/>
      <c r="F118" s="328"/>
      <c r="G118" s="328"/>
      <c r="H118" s="328"/>
      <c r="I118" s="328"/>
      <c r="J118" s="328"/>
      <c r="K118" s="328"/>
      <c r="L118" s="328"/>
      <c r="M118" s="328"/>
      <c r="N118" s="328"/>
      <c r="O118" s="328"/>
      <c r="P118" s="328"/>
      <c r="Q118" s="328"/>
      <c r="R118" s="328"/>
      <c r="S118" s="328"/>
      <c r="T118" s="328"/>
      <c r="U118" s="328"/>
      <c r="V118" s="328"/>
      <c r="W118" s="328"/>
      <c r="X118" s="328"/>
      <c r="Y118" s="329"/>
      <c r="Z118" s="336"/>
      <c r="AA118" s="337"/>
      <c r="AB118" s="337"/>
      <c r="AC118" s="337"/>
      <c r="AD118" s="338"/>
      <c r="AE118" s="336"/>
      <c r="AF118" s="337"/>
      <c r="AG118" s="337"/>
      <c r="AH118" s="337"/>
      <c r="AI118" s="337"/>
      <c r="AJ118" s="337"/>
      <c r="AK118" s="392" t="s">
        <v>39</v>
      </c>
      <c r="AL118" s="393"/>
      <c r="AM118" s="393"/>
      <c r="AN118" s="393"/>
      <c r="AO118" s="393"/>
      <c r="AP118" s="393"/>
      <c r="AQ118" s="393"/>
      <c r="AR118" s="393"/>
      <c r="AS118" s="393"/>
      <c r="AT118" s="393"/>
      <c r="AU118" s="393"/>
      <c r="AV118" s="393"/>
      <c r="AW118" s="393"/>
      <c r="AX118" s="394"/>
      <c r="AY118" s="407">
        <v>0.25</v>
      </c>
      <c r="AZ118" s="304"/>
      <c r="BA118" s="304"/>
      <c r="BB118" s="408"/>
      <c r="BC118" s="306">
        <f t="shared" si="10"/>
        <v>1</v>
      </c>
      <c r="BD118" s="307"/>
      <c r="BE118" s="307"/>
      <c r="BF118" s="308"/>
      <c r="BG118" s="309">
        <v>11840</v>
      </c>
      <c r="BH118" s="310"/>
      <c r="BI118" s="310"/>
      <c r="BJ118" s="311"/>
      <c r="BK118" s="312">
        <f t="shared" si="11"/>
        <v>2960</v>
      </c>
      <c r="BL118" s="313"/>
      <c r="BM118" s="313"/>
      <c r="BN118" s="313"/>
      <c r="BO118" s="313"/>
      <c r="BP118" s="314"/>
      <c r="BQ118" s="294"/>
      <c r="BR118" s="295"/>
      <c r="BS118" s="295"/>
      <c r="BT118" s="295"/>
      <c r="BU118" s="295"/>
      <c r="BV118" s="295"/>
      <c r="BW118" s="296"/>
      <c r="BX118" s="294"/>
      <c r="BY118" s="295"/>
      <c r="BZ118" s="295"/>
      <c r="CA118" s="295"/>
      <c r="CB118" s="295"/>
      <c r="CC118" s="296"/>
      <c r="CD118" s="294"/>
      <c r="CE118" s="295"/>
      <c r="CF118" s="295"/>
      <c r="CG118" s="295"/>
      <c r="CH118" s="295"/>
      <c r="CI118" s="296"/>
    </row>
    <row r="119" spans="1:87" ht="18" customHeight="1" thickBot="1" x14ac:dyDescent="0.3">
      <c r="A119" s="75"/>
      <c r="B119" s="377"/>
      <c r="C119" s="378"/>
      <c r="D119" s="378"/>
      <c r="E119" s="378"/>
      <c r="F119" s="378"/>
      <c r="G119" s="378"/>
      <c r="H119" s="378"/>
      <c r="I119" s="378"/>
      <c r="J119" s="378"/>
      <c r="K119" s="378"/>
      <c r="L119" s="378"/>
      <c r="M119" s="378"/>
      <c r="N119" s="378"/>
      <c r="O119" s="378"/>
      <c r="P119" s="378"/>
      <c r="Q119" s="378"/>
      <c r="R119" s="378"/>
      <c r="S119" s="378"/>
      <c r="T119" s="378"/>
      <c r="U119" s="378"/>
      <c r="V119" s="378"/>
      <c r="W119" s="378"/>
      <c r="X119" s="378"/>
      <c r="Y119" s="378"/>
      <c r="Z119" s="378"/>
      <c r="AA119" s="378"/>
      <c r="AB119" s="378"/>
      <c r="AC119" s="378"/>
      <c r="AD119" s="378"/>
      <c r="AE119" s="378"/>
      <c r="AF119" s="378"/>
      <c r="AG119" s="378"/>
      <c r="AH119" s="378"/>
      <c r="AI119" s="378"/>
      <c r="AJ119" s="379"/>
      <c r="AK119" s="380" t="s">
        <v>3</v>
      </c>
      <c r="AL119" s="381"/>
      <c r="AM119" s="381"/>
      <c r="AN119" s="381"/>
      <c r="AO119" s="381"/>
      <c r="AP119" s="381"/>
      <c r="AQ119" s="381"/>
      <c r="AR119" s="381"/>
      <c r="AS119" s="381"/>
      <c r="AT119" s="381"/>
      <c r="AU119" s="381"/>
      <c r="AV119" s="381"/>
      <c r="AW119" s="381"/>
      <c r="AX119" s="381"/>
      <c r="AY119" s="382"/>
      <c r="AZ119" s="382"/>
      <c r="BA119" s="382"/>
      <c r="BB119" s="382"/>
      <c r="BC119" s="382"/>
      <c r="BD119" s="382"/>
      <c r="BE119" s="382"/>
      <c r="BF119" s="382"/>
      <c r="BG119" s="382"/>
      <c r="BH119" s="382"/>
      <c r="BI119" s="382"/>
      <c r="BJ119" s="383"/>
      <c r="BK119" s="384">
        <f>SUM(BK109:BK118)</f>
        <v>57568</v>
      </c>
      <c r="BL119" s="385"/>
      <c r="BM119" s="385"/>
      <c r="BN119" s="385"/>
      <c r="BO119" s="385"/>
      <c r="BP119" s="386"/>
      <c r="BQ119" s="387" t="s">
        <v>100</v>
      </c>
      <c r="BR119" s="388"/>
      <c r="BS119" s="388"/>
      <c r="BT119" s="388"/>
      <c r="BU119" s="388"/>
      <c r="BV119" s="388"/>
      <c r="BW119" s="388"/>
      <c r="BX119" s="388"/>
      <c r="BY119" s="388"/>
      <c r="BZ119" s="388"/>
      <c r="CA119" s="388"/>
      <c r="CB119" s="388"/>
      <c r="CC119" s="389"/>
      <c r="CD119" s="390">
        <f>+CD109*AE109</f>
        <v>275614.1176470588</v>
      </c>
      <c r="CE119" s="390"/>
      <c r="CF119" s="390"/>
      <c r="CG119" s="390"/>
      <c r="CH119" s="390"/>
      <c r="CI119" s="391"/>
    </row>
    <row r="120" spans="1:87" ht="18" customHeight="1" thickBot="1" x14ac:dyDescent="0.3">
      <c r="A120" s="75"/>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BG120" s="78"/>
      <c r="BH120" s="78"/>
      <c r="BI120" s="78"/>
      <c r="BJ120" s="78"/>
      <c r="BK120" s="79"/>
      <c r="BL120" s="79"/>
      <c r="BM120" s="79"/>
      <c r="BN120" s="79"/>
      <c r="BO120" s="79"/>
      <c r="BP120" s="79"/>
      <c r="BQ120" s="79"/>
      <c r="BR120" s="79"/>
      <c r="BS120" s="79"/>
      <c r="BT120" s="79"/>
      <c r="BU120" s="79"/>
      <c r="BV120" s="79"/>
      <c r="BW120" s="79"/>
      <c r="BX120" s="79"/>
      <c r="BY120" s="79"/>
      <c r="BZ120" s="79"/>
      <c r="CA120" s="79"/>
      <c r="CB120" s="79"/>
      <c r="CC120" s="79"/>
      <c r="CD120" s="79"/>
      <c r="CE120" s="79"/>
      <c r="CF120" s="79"/>
      <c r="CG120" s="79"/>
      <c r="CH120" s="79"/>
      <c r="CI120" s="79"/>
    </row>
    <row r="121" spans="1:87" ht="18" customHeight="1" x14ac:dyDescent="0.25">
      <c r="A121" s="75"/>
      <c r="B121" s="348" t="s">
        <v>0</v>
      </c>
      <c r="C121" s="349"/>
      <c r="D121" s="349"/>
      <c r="E121" s="349"/>
      <c r="F121" s="349"/>
      <c r="G121" s="349"/>
      <c r="H121" s="349"/>
      <c r="I121" s="349"/>
      <c r="J121" s="349"/>
      <c r="K121" s="349"/>
      <c r="L121" s="349"/>
      <c r="M121" s="349"/>
      <c r="N121" s="349"/>
      <c r="O121" s="349"/>
      <c r="P121" s="349"/>
      <c r="Q121" s="349"/>
      <c r="R121" s="349"/>
      <c r="S121" s="349"/>
      <c r="T121" s="349"/>
      <c r="U121" s="349"/>
      <c r="V121" s="349"/>
      <c r="W121" s="349"/>
      <c r="X121" s="349"/>
      <c r="Y121" s="350"/>
      <c r="Z121" s="348" t="s">
        <v>80</v>
      </c>
      <c r="AA121" s="349"/>
      <c r="AB121" s="349"/>
      <c r="AC121" s="349"/>
      <c r="AD121" s="350"/>
      <c r="AE121" s="357" t="s">
        <v>79</v>
      </c>
      <c r="AF121" s="358"/>
      <c r="AG121" s="358"/>
      <c r="AH121" s="358"/>
      <c r="AI121" s="358"/>
      <c r="AJ121" s="359"/>
      <c r="AK121" s="357" t="s">
        <v>81</v>
      </c>
      <c r="AL121" s="358"/>
      <c r="AM121" s="358"/>
      <c r="AN121" s="358"/>
      <c r="AO121" s="358"/>
      <c r="AP121" s="358"/>
      <c r="AQ121" s="358"/>
      <c r="AR121" s="358"/>
      <c r="AS121" s="358"/>
      <c r="AT121" s="358"/>
      <c r="AU121" s="358"/>
      <c r="AV121" s="358"/>
      <c r="AW121" s="358"/>
      <c r="AX121" s="359"/>
      <c r="AY121" s="357" t="s">
        <v>1</v>
      </c>
      <c r="AZ121" s="358"/>
      <c r="BA121" s="358"/>
      <c r="BB121" s="359"/>
      <c r="BC121" s="348" t="s">
        <v>104</v>
      </c>
      <c r="BD121" s="349"/>
      <c r="BE121" s="349"/>
      <c r="BF121" s="350"/>
      <c r="BG121" s="366" t="s">
        <v>82</v>
      </c>
      <c r="BH121" s="367"/>
      <c r="BI121" s="367"/>
      <c r="BJ121" s="368"/>
      <c r="BK121" s="315" t="s">
        <v>99</v>
      </c>
      <c r="BL121" s="316"/>
      <c r="BM121" s="316"/>
      <c r="BN121" s="316"/>
      <c r="BO121" s="316"/>
      <c r="BP121" s="317"/>
      <c r="BQ121" s="315" t="s">
        <v>83</v>
      </c>
      <c r="BR121" s="316"/>
      <c r="BS121" s="316"/>
      <c r="BT121" s="316"/>
      <c r="BU121" s="316"/>
      <c r="BV121" s="316"/>
      <c r="BW121" s="317"/>
      <c r="BX121" s="315" t="s">
        <v>84</v>
      </c>
      <c r="BY121" s="316"/>
      <c r="BZ121" s="316"/>
      <c r="CA121" s="316"/>
      <c r="CB121" s="316"/>
      <c r="CC121" s="317"/>
      <c r="CD121" s="315" t="s">
        <v>85</v>
      </c>
      <c r="CE121" s="316"/>
      <c r="CF121" s="316"/>
      <c r="CG121" s="316"/>
      <c r="CH121" s="316"/>
      <c r="CI121" s="317"/>
    </row>
    <row r="122" spans="1:87" ht="18" customHeight="1" x14ac:dyDescent="0.25">
      <c r="A122" s="75"/>
      <c r="B122" s="351"/>
      <c r="C122" s="352"/>
      <c r="D122" s="352"/>
      <c r="E122" s="352"/>
      <c r="F122" s="352"/>
      <c r="G122" s="352"/>
      <c r="H122" s="352"/>
      <c r="I122" s="352"/>
      <c r="J122" s="352"/>
      <c r="K122" s="352"/>
      <c r="L122" s="352"/>
      <c r="M122" s="352"/>
      <c r="N122" s="352"/>
      <c r="O122" s="352"/>
      <c r="P122" s="352"/>
      <c r="Q122" s="352"/>
      <c r="R122" s="352"/>
      <c r="S122" s="352"/>
      <c r="T122" s="352"/>
      <c r="U122" s="352"/>
      <c r="V122" s="352"/>
      <c r="W122" s="352"/>
      <c r="X122" s="352"/>
      <c r="Y122" s="353"/>
      <c r="Z122" s="351"/>
      <c r="AA122" s="352"/>
      <c r="AB122" s="352"/>
      <c r="AC122" s="352"/>
      <c r="AD122" s="353"/>
      <c r="AE122" s="360"/>
      <c r="AF122" s="361"/>
      <c r="AG122" s="361"/>
      <c r="AH122" s="361"/>
      <c r="AI122" s="361"/>
      <c r="AJ122" s="362"/>
      <c r="AK122" s="360"/>
      <c r="AL122" s="361"/>
      <c r="AM122" s="361"/>
      <c r="AN122" s="361"/>
      <c r="AO122" s="361"/>
      <c r="AP122" s="361"/>
      <c r="AQ122" s="361"/>
      <c r="AR122" s="361"/>
      <c r="AS122" s="361"/>
      <c r="AT122" s="361"/>
      <c r="AU122" s="361"/>
      <c r="AV122" s="361"/>
      <c r="AW122" s="361"/>
      <c r="AX122" s="362"/>
      <c r="AY122" s="360"/>
      <c r="AZ122" s="361"/>
      <c r="BA122" s="361"/>
      <c r="BB122" s="362"/>
      <c r="BC122" s="351"/>
      <c r="BD122" s="352"/>
      <c r="BE122" s="352"/>
      <c r="BF122" s="353"/>
      <c r="BG122" s="369"/>
      <c r="BH122" s="370"/>
      <c r="BI122" s="370"/>
      <c r="BJ122" s="371"/>
      <c r="BK122" s="318"/>
      <c r="BL122" s="319"/>
      <c r="BM122" s="319"/>
      <c r="BN122" s="319"/>
      <c r="BO122" s="319"/>
      <c r="BP122" s="320"/>
      <c r="BQ122" s="318"/>
      <c r="BR122" s="319"/>
      <c r="BS122" s="319"/>
      <c r="BT122" s="319"/>
      <c r="BU122" s="319"/>
      <c r="BV122" s="319"/>
      <c r="BW122" s="320"/>
      <c r="BX122" s="318"/>
      <c r="BY122" s="319"/>
      <c r="BZ122" s="319"/>
      <c r="CA122" s="319"/>
      <c r="CB122" s="319"/>
      <c r="CC122" s="320"/>
      <c r="CD122" s="318"/>
      <c r="CE122" s="319"/>
      <c r="CF122" s="319"/>
      <c r="CG122" s="319"/>
      <c r="CH122" s="319"/>
      <c r="CI122" s="320"/>
    </row>
    <row r="123" spans="1:87" ht="18" customHeight="1" thickBot="1" x14ac:dyDescent="0.3">
      <c r="A123" s="75"/>
      <c r="B123" s="354"/>
      <c r="C123" s="355"/>
      <c r="D123" s="355"/>
      <c r="E123" s="355"/>
      <c r="F123" s="355"/>
      <c r="G123" s="355"/>
      <c r="H123" s="355"/>
      <c r="I123" s="355"/>
      <c r="J123" s="355"/>
      <c r="K123" s="355"/>
      <c r="L123" s="355"/>
      <c r="M123" s="355"/>
      <c r="N123" s="355"/>
      <c r="O123" s="355"/>
      <c r="P123" s="355"/>
      <c r="Q123" s="355"/>
      <c r="R123" s="355"/>
      <c r="S123" s="355"/>
      <c r="T123" s="355"/>
      <c r="U123" s="355"/>
      <c r="V123" s="355"/>
      <c r="W123" s="355"/>
      <c r="X123" s="355"/>
      <c r="Y123" s="356"/>
      <c r="Z123" s="354"/>
      <c r="AA123" s="355"/>
      <c r="AB123" s="355"/>
      <c r="AC123" s="355"/>
      <c r="AD123" s="356"/>
      <c r="AE123" s="363"/>
      <c r="AF123" s="364"/>
      <c r="AG123" s="364"/>
      <c r="AH123" s="364"/>
      <c r="AI123" s="364"/>
      <c r="AJ123" s="365"/>
      <c r="AK123" s="360"/>
      <c r="AL123" s="361"/>
      <c r="AM123" s="361"/>
      <c r="AN123" s="361"/>
      <c r="AO123" s="361"/>
      <c r="AP123" s="361"/>
      <c r="AQ123" s="361"/>
      <c r="AR123" s="361"/>
      <c r="AS123" s="361"/>
      <c r="AT123" s="361"/>
      <c r="AU123" s="361"/>
      <c r="AV123" s="361"/>
      <c r="AW123" s="361"/>
      <c r="AX123" s="362"/>
      <c r="AY123" s="360"/>
      <c r="AZ123" s="361"/>
      <c r="BA123" s="361"/>
      <c r="BB123" s="362"/>
      <c r="BC123" s="351"/>
      <c r="BD123" s="352"/>
      <c r="BE123" s="352"/>
      <c r="BF123" s="353"/>
      <c r="BG123" s="369"/>
      <c r="BH123" s="370"/>
      <c r="BI123" s="370"/>
      <c r="BJ123" s="371"/>
      <c r="BK123" s="318"/>
      <c r="BL123" s="319"/>
      <c r="BM123" s="319"/>
      <c r="BN123" s="319"/>
      <c r="BO123" s="319"/>
      <c r="BP123" s="320"/>
      <c r="BQ123" s="321"/>
      <c r="BR123" s="322"/>
      <c r="BS123" s="322"/>
      <c r="BT123" s="322"/>
      <c r="BU123" s="322"/>
      <c r="BV123" s="322"/>
      <c r="BW123" s="323"/>
      <c r="BX123" s="321"/>
      <c r="BY123" s="322"/>
      <c r="BZ123" s="322"/>
      <c r="CA123" s="322"/>
      <c r="CB123" s="322"/>
      <c r="CC123" s="323"/>
      <c r="CD123" s="321"/>
      <c r="CE123" s="322"/>
      <c r="CF123" s="322"/>
      <c r="CG123" s="322"/>
      <c r="CH123" s="322"/>
      <c r="CI123" s="323"/>
    </row>
    <row r="124" spans="1:87" ht="18" customHeight="1" x14ac:dyDescent="0.25">
      <c r="A124" s="75"/>
      <c r="B124" s="324" t="s">
        <v>448</v>
      </c>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6"/>
      <c r="Z124" s="333" t="s">
        <v>455</v>
      </c>
      <c r="AA124" s="334"/>
      <c r="AB124" s="334"/>
      <c r="AC124" s="334"/>
      <c r="AD124" s="335"/>
      <c r="AE124" s="333">
        <v>1</v>
      </c>
      <c r="AF124" s="334"/>
      <c r="AG124" s="334"/>
      <c r="AH124" s="334"/>
      <c r="AI124" s="334"/>
      <c r="AJ124" s="335"/>
      <c r="AK124" s="342" t="s">
        <v>527</v>
      </c>
      <c r="AL124" s="343"/>
      <c r="AM124" s="343"/>
      <c r="AN124" s="343"/>
      <c r="AO124" s="343"/>
      <c r="AP124" s="343"/>
      <c r="AQ124" s="343"/>
      <c r="AR124" s="343"/>
      <c r="AS124" s="343"/>
      <c r="AT124" s="343"/>
      <c r="AU124" s="343"/>
      <c r="AV124" s="343"/>
      <c r="AW124" s="343"/>
      <c r="AX124" s="344"/>
      <c r="AY124" s="345">
        <v>88</v>
      </c>
      <c r="AZ124" s="346"/>
      <c r="BA124" s="346"/>
      <c r="BB124" s="347"/>
      <c r="BC124" s="345">
        <f>+$AE$124*AY124</f>
        <v>88</v>
      </c>
      <c r="BD124" s="346"/>
      <c r="BE124" s="346"/>
      <c r="BF124" s="347"/>
      <c r="BG124" s="285">
        <v>18911</v>
      </c>
      <c r="BH124" s="286"/>
      <c r="BI124" s="286"/>
      <c r="BJ124" s="622"/>
      <c r="BK124" s="288">
        <f>+AY124*BG124</f>
        <v>1664168</v>
      </c>
      <c r="BL124" s="289"/>
      <c r="BM124" s="289"/>
      <c r="BN124" s="289"/>
      <c r="BO124" s="289"/>
      <c r="BP124" s="290"/>
      <c r="BQ124" s="609">
        <v>200000</v>
      </c>
      <c r="BR124" s="610"/>
      <c r="BS124" s="610"/>
      <c r="BT124" s="610"/>
      <c r="BU124" s="610"/>
      <c r="BV124" s="610"/>
      <c r="BW124" s="611"/>
      <c r="BX124" s="609">
        <f>+(((BK131+BQ124)*15)/85)</f>
        <v>2945474.8235294116</v>
      </c>
      <c r="BY124" s="610"/>
      <c r="BZ124" s="610"/>
      <c r="CA124" s="610"/>
      <c r="CB124" s="610"/>
      <c r="CC124" s="611"/>
      <c r="CD124" s="609">
        <f>+BK131+BQ124+BX124</f>
        <v>19636498.823529411</v>
      </c>
      <c r="CE124" s="610"/>
      <c r="CF124" s="610"/>
      <c r="CG124" s="610"/>
      <c r="CH124" s="610"/>
      <c r="CI124" s="611"/>
    </row>
    <row r="125" spans="1:87" ht="18" customHeight="1" x14ac:dyDescent="0.25">
      <c r="A125" s="75"/>
      <c r="B125" s="327"/>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9"/>
      <c r="Z125" s="336"/>
      <c r="AA125" s="337"/>
      <c r="AB125" s="337"/>
      <c r="AC125" s="337"/>
      <c r="AD125" s="338"/>
      <c r="AE125" s="336"/>
      <c r="AF125" s="337"/>
      <c r="AG125" s="337"/>
      <c r="AH125" s="337"/>
      <c r="AI125" s="337"/>
      <c r="AJ125" s="338"/>
      <c r="AK125" s="300" t="s">
        <v>40</v>
      </c>
      <c r="AL125" s="301"/>
      <c r="AM125" s="301"/>
      <c r="AN125" s="301"/>
      <c r="AO125" s="301"/>
      <c r="AP125" s="301"/>
      <c r="AQ125" s="301"/>
      <c r="AR125" s="301"/>
      <c r="AS125" s="301"/>
      <c r="AT125" s="301"/>
      <c r="AU125" s="301"/>
      <c r="AV125" s="301"/>
      <c r="AW125" s="301"/>
      <c r="AX125" s="302"/>
      <c r="AY125" s="303">
        <v>396</v>
      </c>
      <c r="AZ125" s="304"/>
      <c r="BA125" s="304"/>
      <c r="BB125" s="305"/>
      <c r="BC125" s="303">
        <f t="shared" ref="BC125:BC130" si="12">+$AE$124*AY125</f>
        <v>396</v>
      </c>
      <c r="BD125" s="304"/>
      <c r="BE125" s="304"/>
      <c r="BF125" s="305"/>
      <c r="BG125" s="309">
        <v>26988</v>
      </c>
      <c r="BH125" s="310"/>
      <c r="BI125" s="310"/>
      <c r="BJ125" s="623"/>
      <c r="BK125" s="624">
        <f t="shared" ref="BK125:BK130" si="13">+AY125*BG125</f>
        <v>10687248</v>
      </c>
      <c r="BL125" s="625"/>
      <c r="BM125" s="625"/>
      <c r="BN125" s="625"/>
      <c r="BO125" s="625"/>
      <c r="BP125" s="626"/>
      <c r="BQ125" s="612"/>
      <c r="BR125" s="613"/>
      <c r="BS125" s="613"/>
      <c r="BT125" s="613"/>
      <c r="BU125" s="613"/>
      <c r="BV125" s="613"/>
      <c r="BW125" s="614"/>
      <c r="BX125" s="612"/>
      <c r="BY125" s="613"/>
      <c r="BZ125" s="613"/>
      <c r="CA125" s="613"/>
      <c r="CB125" s="613"/>
      <c r="CC125" s="614"/>
      <c r="CD125" s="612"/>
      <c r="CE125" s="613"/>
      <c r="CF125" s="613"/>
      <c r="CG125" s="613"/>
      <c r="CH125" s="613"/>
      <c r="CI125" s="614"/>
    </row>
    <row r="126" spans="1:87" ht="18" customHeight="1" x14ac:dyDescent="0.25">
      <c r="A126" s="75"/>
      <c r="B126" s="327"/>
      <c r="C126" s="328"/>
      <c r="D126" s="328"/>
      <c r="E126" s="328"/>
      <c r="F126" s="328"/>
      <c r="G126" s="328"/>
      <c r="H126" s="328"/>
      <c r="I126" s="328"/>
      <c r="J126" s="328"/>
      <c r="K126" s="328"/>
      <c r="L126" s="328"/>
      <c r="M126" s="328"/>
      <c r="N126" s="328"/>
      <c r="O126" s="328"/>
      <c r="P126" s="328"/>
      <c r="Q126" s="328"/>
      <c r="R126" s="328"/>
      <c r="S126" s="328"/>
      <c r="T126" s="328"/>
      <c r="U126" s="328"/>
      <c r="V126" s="328"/>
      <c r="W126" s="328"/>
      <c r="X126" s="328"/>
      <c r="Y126" s="329"/>
      <c r="Z126" s="336"/>
      <c r="AA126" s="337"/>
      <c r="AB126" s="337"/>
      <c r="AC126" s="337"/>
      <c r="AD126" s="338"/>
      <c r="AE126" s="336"/>
      <c r="AF126" s="337"/>
      <c r="AG126" s="337"/>
      <c r="AH126" s="337"/>
      <c r="AI126" s="337"/>
      <c r="AJ126" s="338"/>
      <c r="AK126" s="300" t="s">
        <v>528</v>
      </c>
      <c r="AL126" s="301"/>
      <c r="AM126" s="301"/>
      <c r="AN126" s="301"/>
      <c r="AO126" s="301"/>
      <c r="AP126" s="301"/>
      <c r="AQ126" s="301"/>
      <c r="AR126" s="301"/>
      <c r="AS126" s="301"/>
      <c r="AT126" s="301"/>
      <c r="AU126" s="301"/>
      <c r="AV126" s="301"/>
      <c r="AW126" s="301"/>
      <c r="AX126" s="302"/>
      <c r="AY126" s="303">
        <v>44</v>
      </c>
      <c r="AZ126" s="304"/>
      <c r="BA126" s="304"/>
      <c r="BB126" s="305"/>
      <c r="BC126" s="303">
        <f t="shared" si="12"/>
        <v>44</v>
      </c>
      <c r="BD126" s="304"/>
      <c r="BE126" s="304"/>
      <c r="BF126" s="305"/>
      <c r="BG126" s="309">
        <v>22530</v>
      </c>
      <c r="BH126" s="310"/>
      <c r="BI126" s="310"/>
      <c r="BJ126" s="623"/>
      <c r="BK126" s="624">
        <f t="shared" si="13"/>
        <v>991320</v>
      </c>
      <c r="BL126" s="625"/>
      <c r="BM126" s="625"/>
      <c r="BN126" s="625"/>
      <c r="BO126" s="625"/>
      <c r="BP126" s="626"/>
      <c r="BQ126" s="612"/>
      <c r="BR126" s="613"/>
      <c r="BS126" s="613"/>
      <c r="BT126" s="613"/>
      <c r="BU126" s="613"/>
      <c r="BV126" s="613"/>
      <c r="BW126" s="614"/>
      <c r="BX126" s="612"/>
      <c r="BY126" s="613"/>
      <c r="BZ126" s="613"/>
      <c r="CA126" s="613"/>
      <c r="CB126" s="613"/>
      <c r="CC126" s="614"/>
      <c r="CD126" s="612"/>
      <c r="CE126" s="613"/>
      <c r="CF126" s="613"/>
      <c r="CG126" s="613"/>
      <c r="CH126" s="613"/>
      <c r="CI126" s="614"/>
    </row>
    <row r="127" spans="1:87" ht="18" customHeight="1" x14ac:dyDescent="0.25">
      <c r="A127" s="75"/>
      <c r="B127" s="327"/>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9"/>
      <c r="Z127" s="336"/>
      <c r="AA127" s="337"/>
      <c r="AB127" s="337"/>
      <c r="AC127" s="337"/>
      <c r="AD127" s="338"/>
      <c r="AE127" s="336"/>
      <c r="AF127" s="337"/>
      <c r="AG127" s="337"/>
      <c r="AH127" s="337"/>
      <c r="AI127" s="337"/>
      <c r="AJ127" s="338"/>
      <c r="AK127" s="300" t="s">
        <v>529</v>
      </c>
      <c r="AL127" s="301"/>
      <c r="AM127" s="301"/>
      <c r="AN127" s="301"/>
      <c r="AO127" s="301"/>
      <c r="AP127" s="301"/>
      <c r="AQ127" s="301"/>
      <c r="AR127" s="301"/>
      <c r="AS127" s="301"/>
      <c r="AT127" s="301"/>
      <c r="AU127" s="301"/>
      <c r="AV127" s="301"/>
      <c r="AW127" s="301"/>
      <c r="AX127" s="302"/>
      <c r="AY127" s="303">
        <v>44</v>
      </c>
      <c r="AZ127" s="304"/>
      <c r="BA127" s="304"/>
      <c r="BB127" s="305"/>
      <c r="BC127" s="303">
        <f t="shared" si="12"/>
        <v>44</v>
      </c>
      <c r="BD127" s="304"/>
      <c r="BE127" s="304"/>
      <c r="BF127" s="305"/>
      <c r="BG127" s="309">
        <v>18911</v>
      </c>
      <c r="BH127" s="310"/>
      <c r="BI127" s="310"/>
      <c r="BJ127" s="623"/>
      <c r="BK127" s="624">
        <f t="shared" si="13"/>
        <v>832084</v>
      </c>
      <c r="BL127" s="625"/>
      <c r="BM127" s="625"/>
      <c r="BN127" s="625"/>
      <c r="BO127" s="625"/>
      <c r="BP127" s="626"/>
      <c r="BQ127" s="612"/>
      <c r="BR127" s="613"/>
      <c r="BS127" s="613"/>
      <c r="BT127" s="613"/>
      <c r="BU127" s="613"/>
      <c r="BV127" s="613"/>
      <c r="BW127" s="614"/>
      <c r="BX127" s="612"/>
      <c r="BY127" s="613"/>
      <c r="BZ127" s="613"/>
      <c r="CA127" s="613"/>
      <c r="CB127" s="613"/>
      <c r="CC127" s="614"/>
      <c r="CD127" s="612"/>
      <c r="CE127" s="613"/>
      <c r="CF127" s="613"/>
      <c r="CG127" s="613"/>
      <c r="CH127" s="613"/>
      <c r="CI127" s="614"/>
    </row>
    <row r="128" spans="1:87" ht="18" customHeight="1" x14ac:dyDescent="0.25">
      <c r="A128" s="75"/>
      <c r="B128" s="327"/>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9"/>
      <c r="Z128" s="336"/>
      <c r="AA128" s="337"/>
      <c r="AB128" s="337"/>
      <c r="AC128" s="337"/>
      <c r="AD128" s="338"/>
      <c r="AE128" s="336"/>
      <c r="AF128" s="337"/>
      <c r="AG128" s="337"/>
      <c r="AH128" s="337"/>
      <c r="AI128" s="337"/>
      <c r="AJ128" s="338"/>
      <c r="AK128" s="300" t="s">
        <v>18</v>
      </c>
      <c r="AL128" s="301"/>
      <c r="AM128" s="301"/>
      <c r="AN128" s="301"/>
      <c r="AO128" s="301"/>
      <c r="AP128" s="301"/>
      <c r="AQ128" s="301"/>
      <c r="AR128" s="301"/>
      <c r="AS128" s="301"/>
      <c r="AT128" s="301"/>
      <c r="AU128" s="301"/>
      <c r="AV128" s="301"/>
      <c r="AW128" s="301"/>
      <c r="AX128" s="302"/>
      <c r="AY128" s="303">
        <v>44</v>
      </c>
      <c r="AZ128" s="304"/>
      <c r="BA128" s="304"/>
      <c r="BB128" s="305"/>
      <c r="BC128" s="303">
        <f t="shared" si="12"/>
        <v>44</v>
      </c>
      <c r="BD128" s="304"/>
      <c r="BE128" s="304"/>
      <c r="BF128" s="305"/>
      <c r="BG128" s="309">
        <v>28961</v>
      </c>
      <c r="BH128" s="310"/>
      <c r="BI128" s="310"/>
      <c r="BJ128" s="623"/>
      <c r="BK128" s="624">
        <f t="shared" si="13"/>
        <v>1274284</v>
      </c>
      <c r="BL128" s="625"/>
      <c r="BM128" s="625"/>
      <c r="BN128" s="625"/>
      <c r="BO128" s="625"/>
      <c r="BP128" s="626"/>
      <c r="BQ128" s="612"/>
      <c r="BR128" s="613"/>
      <c r="BS128" s="613"/>
      <c r="BT128" s="613"/>
      <c r="BU128" s="613"/>
      <c r="BV128" s="613"/>
      <c r="BW128" s="614"/>
      <c r="BX128" s="612"/>
      <c r="BY128" s="613"/>
      <c r="BZ128" s="613"/>
      <c r="CA128" s="613"/>
      <c r="CB128" s="613"/>
      <c r="CC128" s="614"/>
      <c r="CD128" s="612"/>
      <c r="CE128" s="613"/>
      <c r="CF128" s="613"/>
      <c r="CG128" s="613"/>
      <c r="CH128" s="613"/>
      <c r="CI128" s="614"/>
    </row>
    <row r="129" spans="1:87" ht="18" customHeight="1" x14ac:dyDescent="0.25">
      <c r="A129" s="75"/>
      <c r="B129" s="327"/>
      <c r="C129" s="328"/>
      <c r="D129" s="328"/>
      <c r="E129" s="328"/>
      <c r="F129" s="328"/>
      <c r="G129" s="328"/>
      <c r="H129" s="328"/>
      <c r="I129" s="328"/>
      <c r="J129" s="328"/>
      <c r="K129" s="328"/>
      <c r="L129" s="328"/>
      <c r="M129" s="328"/>
      <c r="N129" s="328"/>
      <c r="O129" s="328"/>
      <c r="P129" s="328"/>
      <c r="Q129" s="328"/>
      <c r="R129" s="328"/>
      <c r="S129" s="328"/>
      <c r="T129" s="328"/>
      <c r="U129" s="328"/>
      <c r="V129" s="328"/>
      <c r="W129" s="328"/>
      <c r="X129" s="328"/>
      <c r="Y129" s="329"/>
      <c r="Z129" s="336"/>
      <c r="AA129" s="337"/>
      <c r="AB129" s="337"/>
      <c r="AC129" s="337"/>
      <c r="AD129" s="338"/>
      <c r="AE129" s="336"/>
      <c r="AF129" s="337"/>
      <c r="AG129" s="337"/>
      <c r="AH129" s="337"/>
      <c r="AI129" s="337"/>
      <c r="AJ129" s="338"/>
      <c r="AK129" s="300" t="s">
        <v>38</v>
      </c>
      <c r="AL129" s="301"/>
      <c r="AM129" s="301"/>
      <c r="AN129" s="301"/>
      <c r="AO129" s="301"/>
      <c r="AP129" s="301"/>
      <c r="AQ129" s="301"/>
      <c r="AR129" s="301"/>
      <c r="AS129" s="301"/>
      <c r="AT129" s="301"/>
      <c r="AU129" s="301"/>
      <c r="AV129" s="301"/>
      <c r="AW129" s="301"/>
      <c r="AX129" s="302"/>
      <c r="AY129" s="303">
        <v>44</v>
      </c>
      <c r="AZ129" s="304"/>
      <c r="BA129" s="304"/>
      <c r="BB129" s="305"/>
      <c r="BC129" s="303">
        <f t="shared" si="12"/>
        <v>44</v>
      </c>
      <c r="BD129" s="304"/>
      <c r="BE129" s="304"/>
      <c r="BF129" s="305"/>
      <c r="BG129" s="309">
        <v>11840</v>
      </c>
      <c r="BH129" s="310"/>
      <c r="BI129" s="310"/>
      <c r="BJ129" s="623"/>
      <c r="BK129" s="624">
        <f t="shared" si="13"/>
        <v>520960</v>
      </c>
      <c r="BL129" s="625"/>
      <c r="BM129" s="625"/>
      <c r="BN129" s="625"/>
      <c r="BO129" s="625"/>
      <c r="BP129" s="626"/>
      <c r="BQ129" s="612"/>
      <c r="BR129" s="613"/>
      <c r="BS129" s="613"/>
      <c r="BT129" s="613"/>
      <c r="BU129" s="613"/>
      <c r="BV129" s="613"/>
      <c r="BW129" s="614"/>
      <c r="BX129" s="612"/>
      <c r="BY129" s="613"/>
      <c r="BZ129" s="613"/>
      <c r="CA129" s="613"/>
      <c r="CB129" s="613"/>
      <c r="CC129" s="614"/>
      <c r="CD129" s="612"/>
      <c r="CE129" s="613"/>
      <c r="CF129" s="613"/>
      <c r="CG129" s="613"/>
      <c r="CH129" s="613"/>
      <c r="CI129" s="614"/>
    </row>
    <row r="130" spans="1:87" ht="18" customHeight="1" thickBot="1" x14ac:dyDescent="0.3">
      <c r="A130" s="75"/>
      <c r="B130" s="330"/>
      <c r="C130" s="331"/>
      <c r="D130" s="331"/>
      <c r="E130" s="331"/>
      <c r="F130" s="331"/>
      <c r="G130" s="331"/>
      <c r="H130" s="331"/>
      <c r="I130" s="331"/>
      <c r="J130" s="331"/>
      <c r="K130" s="331"/>
      <c r="L130" s="331"/>
      <c r="M130" s="331"/>
      <c r="N130" s="331"/>
      <c r="O130" s="331"/>
      <c r="P130" s="331"/>
      <c r="Q130" s="331"/>
      <c r="R130" s="331"/>
      <c r="S130" s="331"/>
      <c r="T130" s="331"/>
      <c r="U130" s="331"/>
      <c r="V130" s="331"/>
      <c r="W130" s="331"/>
      <c r="X130" s="331"/>
      <c r="Y130" s="332"/>
      <c r="Z130" s="339"/>
      <c r="AA130" s="340"/>
      <c r="AB130" s="340"/>
      <c r="AC130" s="340"/>
      <c r="AD130" s="341"/>
      <c r="AE130" s="339"/>
      <c r="AF130" s="340"/>
      <c r="AG130" s="340"/>
      <c r="AH130" s="340"/>
      <c r="AI130" s="340"/>
      <c r="AJ130" s="341"/>
      <c r="AK130" s="392" t="s">
        <v>39</v>
      </c>
      <c r="AL130" s="393"/>
      <c r="AM130" s="393"/>
      <c r="AN130" s="393"/>
      <c r="AO130" s="393"/>
      <c r="AP130" s="393"/>
      <c r="AQ130" s="393"/>
      <c r="AR130" s="393"/>
      <c r="AS130" s="393"/>
      <c r="AT130" s="393"/>
      <c r="AU130" s="393"/>
      <c r="AV130" s="393"/>
      <c r="AW130" s="393"/>
      <c r="AX130" s="394"/>
      <c r="AY130" s="395">
        <v>44</v>
      </c>
      <c r="AZ130" s="396"/>
      <c r="BA130" s="396"/>
      <c r="BB130" s="397"/>
      <c r="BC130" s="395">
        <f t="shared" si="12"/>
        <v>44</v>
      </c>
      <c r="BD130" s="396"/>
      <c r="BE130" s="396"/>
      <c r="BF130" s="397"/>
      <c r="BG130" s="401">
        <v>11840</v>
      </c>
      <c r="BH130" s="402"/>
      <c r="BI130" s="402"/>
      <c r="BJ130" s="618"/>
      <c r="BK130" s="619">
        <f t="shared" si="13"/>
        <v>520960</v>
      </c>
      <c r="BL130" s="620"/>
      <c r="BM130" s="620"/>
      <c r="BN130" s="620"/>
      <c r="BO130" s="620"/>
      <c r="BP130" s="621"/>
      <c r="BQ130" s="615"/>
      <c r="BR130" s="616"/>
      <c r="BS130" s="616"/>
      <c r="BT130" s="616"/>
      <c r="BU130" s="616"/>
      <c r="BV130" s="616"/>
      <c r="BW130" s="617"/>
      <c r="BX130" s="615"/>
      <c r="BY130" s="616"/>
      <c r="BZ130" s="616"/>
      <c r="CA130" s="616"/>
      <c r="CB130" s="616"/>
      <c r="CC130" s="617"/>
      <c r="CD130" s="615"/>
      <c r="CE130" s="616"/>
      <c r="CF130" s="616"/>
      <c r="CG130" s="616"/>
      <c r="CH130" s="616"/>
      <c r="CI130" s="617"/>
    </row>
    <row r="131" spans="1:87" ht="18" customHeight="1" thickBot="1" x14ac:dyDescent="0.3">
      <c r="A131" s="75"/>
      <c r="B131" s="377"/>
      <c r="C131" s="378"/>
      <c r="D131" s="378"/>
      <c r="E131" s="378"/>
      <c r="F131" s="378"/>
      <c r="G131" s="378"/>
      <c r="H131" s="378"/>
      <c r="I131" s="378"/>
      <c r="J131" s="378"/>
      <c r="K131" s="378"/>
      <c r="L131" s="378"/>
      <c r="M131" s="378"/>
      <c r="N131" s="378"/>
      <c r="O131" s="378"/>
      <c r="P131" s="378"/>
      <c r="Q131" s="378"/>
      <c r="R131" s="378"/>
      <c r="S131" s="378"/>
      <c r="T131" s="378"/>
      <c r="U131" s="378"/>
      <c r="V131" s="378"/>
      <c r="W131" s="378"/>
      <c r="X131" s="378"/>
      <c r="Y131" s="378"/>
      <c r="Z131" s="378"/>
      <c r="AA131" s="378"/>
      <c r="AB131" s="378"/>
      <c r="AC131" s="378"/>
      <c r="AD131" s="378"/>
      <c r="AE131" s="378"/>
      <c r="AF131" s="378"/>
      <c r="AG131" s="378"/>
      <c r="AH131" s="378"/>
      <c r="AI131" s="378"/>
      <c r="AJ131" s="379"/>
      <c r="AK131" s="380" t="s">
        <v>3</v>
      </c>
      <c r="AL131" s="381"/>
      <c r="AM131" s="381"/>
      <c r="AN131" s="381"/>
      <c r="AO131" s="381"/>
      <c r="AP131" s="381"/>
      <c r="AQ131" s="381"/>
      <c r="AR131" s="381"/>
      <c r="AS131" s="381"/>
      <c r="AT131" s="381"/>
      <c r="AU131" s="381"/>
      <c r="AV131" s="381"/>
      <c r="AW131" s="381"/>
      <c r="AX131" s="381"/>
      <c r="AY131" s="381"/>
      <c r="AZ131" s="381"/>
      <c r="BA131" s="381"/>
      <c r="BB131" s="381"/>
      <c r="BC131" s="381"/>
      <c r="BD131" s="381"/>
      <c r="BE131" s="381"/>
      <c r="BF131" s="381"/>
      <c r="BG131" s="381"/>
      <c r="BH131" s="381"/>
      <c r="BI131" s="381"/>
      <c r="BJ131" s="630"/>
      <c r="BK131" s="627">
        <f>SUM(BK124:BP130)</f>
        <v>16491024</v>
      </c>
      <c r="BL131" s="628"/>
      <c r="BM131" s="628"/>
      <c r="BN131" s="628"/>
      <c r="BO131" s="628"/>
      <c r="BP131" s="629"/>
      <c r="BQ131" s="387" t="s">
        <v>100</v>
      </c>
      <c r="BR131" s="388"/>
      <c r="BS131" s="388"/>
      <c r="BT131" s="388"/>
      <c r="BU131" s="388"/>
      <c r="BV131" s="388"/>
      <c r="BW131" s="388"/>
      <c r="BX131" s="388"/>
      <c r="BY131" s="388"/>
      <c r="BZ131" s="388"/>
      <c r="CA131" s="388"/>
      <c r="CB131" s="388"/>
      <c r="CC131" s="389"/>
      <c r="CD131" s="390">
        <f>+CD124*AE124</f>
        <v>19636498.823529411</v>
      </c>
      <c r="CE131" s="390"/>
      <c r="CF131" s="390"/>
      <c r="CG131" s="390"/>
      <c r="CH131" s="390"/>
      <c r="CI131" s="391"/>
    </row>
    <row r="132" spans="1:87" ht="18" customHeight="1" thickBot="1" x14ac:dyDescent="0.3">
      <c r="A132" s="75"/>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BG132" s="78"/>
      <c r="BH132" s="78"/>
      <c r="BI132" s="78"/>
      <c r="BJ132" s="78"/>
      <c r="BK132" s="79"/>
      <c r="BL132" s="79"/>
      <c r="BM132" s="79"/>
      <c r="BN132" s="79"/>
      <c r="BO132" s="79"/>
      <c r="BP132" s="79"/>
      <c r="BQ132" s="79"/>
      <c r="BR132" s="79"/>
      <c r="BS132" s="79"/>
      <c r="BT132" s="79"/>
      <c r="BU132" s="79"/>
      <c r="BV132" s="79"/>
      <c r="BW132" s="79"/>
      <c r="BX132" s="79"/>
      <c r="BY132" s="79"/>
      <c r="BZ132" s="79"/>
      <c r="CA132" s="79"/>
      <c r="CB132" s="79"/>
      <c r="CC132" s="79"/>
      <c r="CD132" s="79"/>
      <c r="CE132" s="79"/>
      <c r="CF132" s="79"/>
      <c r="CG132" s="79"/>
      <c r="CH132" s="79"/>
      <c r="CI132" s="79"/>
    </row>
    <row r="133" spans="1:87" ht="18" customHeight="1" thickBot="1" x14ac:dyDescent="0.3">
      <c r="A133" s="75"/>
      <c r="B133" s="418" t="s">
        <v>24</v>
      </c>
      <c r="C133" s="419"/>
      <c r="D133" s="419"/>
      <c r="E133" s="419"/>
      <c r="F133" s="419"/>
      <c r="G133" s="419"/>
      <c r="H133" s="419"/>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2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1"/>
      <c r="BH133" s="81"/>
      <c r="BI133" s="81"/>
      <c r="BJ133" s="81"/>
      <c r="BK133" s="80"/>
      <c r="BL133" s="80"/>
      <c r="BM133" s="80"/>
      <c r="BN133" s="80"/>
      <c r="BO133" s="80"/>
      <c r="BP133" s="80"/>
      <c r="BQ133" s="80"/>
      <c r="BR133" s="80"/>
      <c r="BS133" s="80"/>
      <c r="BT133" s="80"/>
      <c r="BU133" s="80"/>
      <c r="BV133" s="80"/>
      <c r="BW133" s="80"/>
      <c r="BX133" s="80"/>
      <c r="BY133" s="80"/>
      <c r="BZ133" s="80"/>
      <c r="CA133" s="80"/>
    </row>
    <row r="134" spans="1:87" ht="18" customHeight="1" thickBot="1" x14ac:dyDescent="0.3">
      <c r="A134" s="75"/>
      <c r="B134" s="418" t="s">
        <v>96</v>
      </c>
      <c r="C134" s="419"/>
      <c r="D134" s="419"/>
      <c r="E134" s="419"/>
      <c r="F134" s="419"/>
      <c r="G134" s="419"/>
      <c r="H134" s="419"/>
      <c r="I134" s="419"/>
      <c r="J134" s="419"/>
      <c r="K134" s="419"/>
      <c r="L134" s="419"/>
      <c r="M134" s="419"/>
      <c r="N134" s="419"/>
      <c r="O134" s="420"/>
      <c r="P134" s="418" t="s">
        <v>97</v>
      </c>
      <c r="Q134" s="419"/>
      <c r="R134" s="419"/>
      <c r="S134" s="419"/>
      <c r="T134" s="419"/>
      <c r="U134" s="420"/>
      <c r="V134" s="418" t="s">
        <v>28</v>
      </c>
      <c r="W134" s="419"/>
      <c r="X134" s="419"/>
      <c r="Y134" s="419"/>
      <c r="Z134" s="419"/>
      <c r="AA134" s="419"/>
      <c r="AB134" s="420"/>
      <c r="AC134" s="418" t="s">
        <v>8</v>
      </c>
      <c r="AD134" s="419"/>
      <c r="AE134" s="419"/>
      <c r="AF134" s="419"/>
      <c r="AG134" s="419"/>
      <c r="AH134" s="420"/>
      <c r="AI134" s="80"/>
      <c r="AJ134" s="80"/>
      <c r="AK134" s="80"/>
      <c r="AL134" s="80"/>
      <c r="AM134" s="80"/>
      <c r="AN134" s="80"/>
      <c r="AO134" s="80"/>
      <c r="AP134" s="80"/>
      <c r="AQ134" s="80"/>
      <c r="AR134" s="80"/>
      <c r="AS134" s="80"/>
      <c r="AT134" s="80"/>
      <c r="AU134" s="80"/>
      <c r="AV134" s="80"/>
      <c r="AW134" s="80"/>
      <c r="AX134" s="80"/>
      <c r="AY134" s="82"/>
      <c r="AZ134" s="82"/>
      <c r="BA134" s="82"/>
      <c r="BB134" s="82"/>
      <c r="BC134" s="82"/>
      <c r="BD134" s="82"/>
      <c r="BE134" s="82"/>
      <c r="BF134" s="82"/>
      <c r="BG134" s="80"/>
      <c r="BH134" s="83"/>
      <c r="BI134" s="83"/>
      <c r="BJ134" s="83"/>
      <c r="BK134" s="80"/>
      <c r="BL134" s="80"/>
      <c r="BM134" s="80"/>
      <c r="BN134" s="80"/>
      <c r="BO134" s="80"/>
      <c r="BP134" s="80"/>
      <c r="BQ134" s="80"/>
      <c r="BR134" s="80"/>
      <c r="BS134" s="80"/>
      <c r="BT134" s="80"/>
      <c r="BU134" s="80"/>
      <c r="BV134" s="80"/>
      <c r="BW134" s="80"/>
      <c r="BX134" s="80"/>
      <c r="BY134" s="80"/>
      <c r="BZ134" s="80"/>
      <c r="CA134" s="80"/>
    </row>
    <row r="135" spans="1:87" ht="18" customHeight="1" x14ac:dyDescent="0.25">
      <c r="A135" s="75"/>
      <c r="B135" s="84" t="str">
        <f>'PLAN DE CARGOS'!B24:P24</f>
        <v>Asesor de Control Interno</v>
      </c>
      <c r="C135" s="85"/>
      <c r="D135" s="85"/>
      <c r="E135" s="85"/>
      <c r="F135" s="85"/>
      <c r="G135" s="85"/>
      <c r="H135" s="85"/>
      <c r="I135" s="85"/>
      <c r="J135" s="85"/>
      <c r="K135" s="85"/>
      <c r="L135" s="85"/>
      <c r="M135" s="85"/>
      <c r="N135" s="85"/>
      <c r="O135" s="86"/>
      <c r="P135" s="421">
        <f>SUMIF($AK$34:$AK$132,"=Asesor de Control Interno",BC34:BF132)</f>
        <v>27.5</v>
      </c>
      <c r="Q135" s="422"/>
      <c r="R135" s="422"/>
      <c r="S135" s="422"/>
      <c r="T135" s="422"/>
      <c r="U135" s="423"/>
      <c r="V135" s="424">
        <f>'CARGA DE HORAS LABORADAS'!P24</f>
        <v>2112</v>
      </c>
      <c r="W135" s="424"/>
      <c r="X135" s="424"/>
      <c r="Y135" s="424"/>
      <c r="Z135" s="424"/>
      <c r="AA135" s="424"/>
      <c r="AB135" s="425"/>
      <c r="AC135" s="424">
        <f>'CARGA DE HORAS LABORADAS'!AC24</f>
        <v>-5.0000000001091394E-3</v>
      </c>
      <c r="AD135" s="424"/>
      <c r="AE135" s="424"/>
      <c r="AF135" s="424"/>
      <c r="AG135" s="424"/>
      <c r="AH135" s="425"/>
      <c r="AI135" s="87"/>
      <c r="AJ135" s="87"/>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1:87" ht="18" customHeight="1" x14ac:dyDescent="0.25">
      <c r="A136" s="75"/>
      <c r="B136" s="90" t="str">
        <f>'PLAN DE CARGOS'!B25:P25</f>
        <v>Auxiliar Administrativo (Admisiones)</v>
      </c>
      <c r="C136" s="91"/>
      <c r="D136" s="91"/>
      <c r="E136" s="91"/>
      <c r="F136" s="91"/>
      <c r="G136" s="91"/>
      <c r="H136" s="91"/>
      <c r="I136" s="91"/>
      <c r="J136" s="91"/>
      <c r="K136" s="91"/>
      <c r="L136" s="91"/>
      <c r="M136" s="91"/>
      <c r="N136" s="91"/>
      <c r="O136" s="92"/>
      <c r="P136" s="413">
        <f>SUMIF($AK$34:$AK$132,"=Auxiliar Administrativo (Admisiones)",BC34:BF132)</f>
        <v>0</v>
      </c>
      <c r="Q136" s="414"/>
      <c r="R136" s="414"/>
      <c r="S136" s="414"/>
      <c r="T136" s="414"/>
      <c r="U136" s="415"/>
      <c r="V136" s="416">
        <f>'CARGA DE HORAS LABORADAS'!P25</f>
        <v>4224</v>
      </c>
      <c r="W136" s="416"/>
      <c r="X136" s="416"/>
      <c r="Y136" s="416"/>
      <c r="Z136" s="416"/>
      <c r="AA136" s="416"/>
      <c r="AB136" s="417"/>
      <c r="AC136" s="416">
        <f>'CARGA DE HORAS LABORADAS'!AC25</f>
        <v>0</v>
      </c>
      <c r="AD136" s="416"/>
      <c r="AE136" s="416"/>
      <c r="AF136" s="416"/>
      <c r="AG136" s="416"/>
      <c r="AH136" s="417"/>
      <c r="AI136" s="87"/>
      <c r="AJ136" s="87"/>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1:87" ht="18" customHeight="1" x14ac:dyDescent="0.25">
      <c r="A137" s="75"/>
      <c r="B137" s="90" t="str">
        <f>'PLAN DE CARGOS'!B26:P26</f>
        <v>Auxiliar Administrativo (Almacenista)</v>
      </c>
      <c r="C137" s="91"/>
      <c r="D137" s="91"/>
      <c r="E137" s="91"/>
      <c r="F137" s="91"/>
      <c r="G137" s="91"/>
      <c r="H137" s="91"/>
      <c r="I137" s="91"/>
      <c r="J137" s="91"/>
      <c r="K137" s="91"/>
      <c r="L137" s="91"/>
      <c r="M137" s="91"/>
      <c r="N137" s="91"/>
      <c r="O137" s="92"/>
      <c r="P137" s="413">
        <f>SUMIF($AK$34:$AK$132,"=Auxiliar Administrativo (Almacenista)",BC34:BF132)</f>
        <v>0</v>
      </c>
      <c r="Q137" s="414"/>
      <c r="R137" s="414"/>
      <c r="S137" s="414"/>
      <c r="T137" s="414"/>
      <c r="U137" s="415"/>
      <c r="V137" s="416">
        <f>'CARGA DE HORAS LABORADAS'!P26</f>
        <v>2112</v>
      </c>
      <c r="W137" s="416"/>
      <c r="X137" s="416"/>
      <c r="Y137" s="416"/>
      <c r="Z137" s="416"/>
      <c r="AA137" s="416"/>
      <c r="AB137" s="417"/>
      <c r="AC137" s="416">
        <f>'CARGA DE HORAS LABORADAS'!AC26</f>
        <v>0</v>
      </c>
      <c r="AD137" s="416"/>
      <c r="AE137" s="416"/>
      <c r="AF137" s="416"/>
      <c r="AG137" s="416"/>
      <c r="AH137" s="417"/>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1:87" ht="18" customHeight="1" x14ac:dyDescent="0.25">
      <c r="A138" s="75"/>
      <c r="B138" s="90" t="str">
        <f>'PLAN DE CARGOS'!B27:P27</f>
        <v>Auxiliar Administrativo (Archivo)</v>
      </c>
      <c r="C138" s="91"/>
      <c r="D138" s="91"/>
      <c r="E138" s="91"/>
      <c r="F138" s="91"/>
      <c r="G138" s="91"/>
      <c r="H138" s="91"/>
      <c r="I138" s="91"/>
      <c r="J138" s="91"/>
      <c r="K138" s="91"/>
      <c r="L138" s="91"/>
      <c r="M138" s="91"/>
      <c r="N138" s="91"/>
      <c r="O138" s="92"/>
      <c r="P138" s="413">
        <f>SUMIF($AK$34:$AK$132,"=Auxiliar Administrativo (Archivo)",BC34:BF132)</f>
        <v>27.5</v>
      </c>
      <c r="Q138" s="414"/>
      <c r="R138" s="414"/>
      <c r="S138" s="414"/>
      <c r="T138" s="414"/>
      <c r="U138" s="415"/>
      <c r="V138" s="416">
        <f>'CARGA DE HORAS LABORADAS'!P27</f>
        <v>2112</v>
      </c>
      <c r="W138" s="416"/>
      <c r="X138" s="416"/>
      <c r="Y138" s="416"/>
      <c r="Z138" s="416"/>
      <c r="AA138" s="416"/>
      <c r="AB138" s="417"/>
      <c r="AC138" s="416">
        <f>'CARGA DE HORAS LABORADAS'!AC27</f>
        <v>0</v>
      </c>
      <c r="AD138" s="416"/>
      <c r="AE138" s="416"/>
      <c r="AF138" s="416"/>
      <c r="AG138" s="416"/>
      <c r="AH138" s="417"/>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1:87" ht="18" customHeight="1" x14ac:dyDescent="0.25">
      <c r="A139" s="75"/>
      <c r="B139" s="90" t="str">
        <f>'PLAN DE CARGOS'!B28:P28</f>
        <v>Auxiliar Administrativo (Atención al Usuario)</v>
      </c>
      <c r="C139" s="91"/>
      <c r="D139" s="91"/>
      <c r="E139" s="91"/>
      <c r="F139" s="91"/>
      <c r="G139" s="91"/>
      <c r="H139" s="91"/>
      <c r="I139" s="91"/>
      <c r="J139" s="91"/>
      <c r="K139" s="91"/>
      <c r="L139" s="91"/>
      <c r="M139" s="91"/>
      <c r="N139" s="91"/>
      <c r="O139" s="92"/>
      <c r="P139" s="413">
        <f>SUMIF($AK$34:$AK$132,"=Auxiliar Administrativo (Atención al Usuario)",BC34:BF132)</f>
        <v>0</v>
      </c>
      <c r="Q139" s="414"/>
      <c r="R139" s="414"/>
      <c r="S139" s="414"/>
      <c r="T139" s="414"/>
      <c r="U139" s="415"/>
      <c r="V139" s="416">
        <f>'CARGA DE HORAS LABORADAS'!P28</f>
        <v>2112</v>
      </c>
      <c r="W139" s="416"/>
      <c r="X139" s="416"/>
      <c r="Y139" s="416"/>
      <c r="Z139" s="416"/>
      <c r="AA139" s="416"/>
      <c r="AB139" s="417"/>
      <c r="AC139" s="416">
        <f>'CARGA DE HORAS LABORADAS'!AC28</f>
        <v>0</v>
      </c>
      <c r="AD139" s="416"/>
      <c r="AE139" s="416"/>
      <c r="AF139" s="416"/>
      <c r="AG139" s="416"/>
      <c r="AH139" s="417"/>
      <c r="AI139" s="80"/>
      <c r="AJ139" s="80"/>
      <c r="AK139" s="80"/>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0"/>
      <c r="BH139" s="89"/>
      <c r="BI139" s="89"/>
      <c r="BJ139" s="89"/>
      <c r="BK139" s="80"/>
      <c r="BL139" s="80"/>
      <c r="BM139" s="80"/>
      <c r="BN139" s="80"/>
      <c r="BO139" s="80"/>
      <c r="BP139" s="80"/>
      <c r="BQ139" s="80"/>
      <c r="BR139" s="80"/>
      <c r="BS139" s="80"/>
      <c r="BT139" s="80"/>
      <c r="BU139" s="80"/>
      <c r="BV139" s="80"/>
      <c r="BW139" s="80"/>
      <c r="BX139" s="80"/>
      <c r="BY139" s="80"/>
      <c r="BZ139" s="80"/>
      <c r="CA139" s="80"/>
    </row>
    <row r="140" spans="1:87" ht="18" customHeight="1" x14ac:dyDescent="0.25">
      <c r="A140" s="75"/>
      <c r="B140" s="90" t="str">
        <f>'PLAN DE CARGOS'!B29:P29</f>
        <v>Auxiliar Administrativo (Cartera)</v>
      </c>
      <c r="C140" s="91"/>
      <c r="D140" s="91"/>
      <c r="E140" s="91"/>
      <c r="F140" s="91"/>
      <c r="G140" s="91"/>
      <c r="H140" s="91"/>
      <c r="I140" s="91"/>
      <c r="J140" s="91"/>
      <c r="K140" s="91"/>
      <c r="L140" s="91"/>
      <c r="M140" s="91"/>
      <c r="N140" s="91"/>
      <c r="O140" s="92"/>
      <c r="P140" s="413">
        <f>SUMIF($AK$34:$AK$132,"=Auxiliar Administrativo (Cartera)",BC34:BF132)</f>
        <v>0</v>
      </c>
      <c r="Q140" s="414"/>
      <c r="R140" s="414"/>
      <c r="S140" s="414"/>
      <c r="T140" s="414"/>
      <c r="U140" s="415"/>
      <c r="V140" s="416">
        <f>'CARGA DE HORAS LABORADAS'!P29</f>
        <v>2112</v>
      </c>
      <c r="W140" s="416"/>
      <c r="X140" s="416"/>
      <c r="Y140" s="416"/>
      <c r="Z140" s="416"/>
      <c r="AA140" s="416"/>
      <c r="AB140" s="417"/>
      <c r="AC140" s="416">
        <f>'CARGA DE HORAS LABORADAS'!AC29</f>
        <v>0</v>
      </c>
      <c r="AD140" s="416"/>
      <c r="AE140" s="416"/>
      <c r="AF140" s="416"/>
      <c r="AG140" s="416"/>
      <c r="AH140" s="417"/>
      <c r="AI140" s="80"/>
      <c r="AJ140" s="80"/>
      <c r="AK140" s="80"/>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0"/>
      <c r="BH140" s="89"/>
      <c r="BI140" s="89"/>
      <c r="BJ140" s="89"/>
      <c r="BK140" s="80"/>
      <c r="BL140" s="80"/>
      <c r="BM140" s="80"/>
      <c r="BN140" s="80"/>
      <c r="BO140" s="80"/>
      <c r="BP140" s="80"/>
      <c r="BQ140" s="80"/>
      <c r="BR140" s="80"/>
      <c r="BS140" s="80"/>
      <c r="BT140" s="80"/>
      <c r="BU140" s="80"/>
      <c r="BV140" s="80"/>
      <c r="BW140" s="80"/>
      <c r="BX140" s="80"/>
      <c r="BY140" s="80"/>
      <c r="BZ140" s="80"/>
      <c r="CA140" s="80"/>
    </row>
    <row r="141" spans="1:87" ht="18" customHeight="1" x14ac:dyDescent="0.25">
      <c r="A141" s="75"/>
      <c r="B141" s="90" t="str">
        <f>'PLAN DE CARGOS'!B30:P30</f>
        <v>Auxiliar Administrativo (Contabilidad)</v>
      </c>
      <c r="C141" s="91"/>
      <c r="D141" s="91"/>
      <c r="E141" s="91"/>
      <c r="F141" s="91"/>
      <c r="G141" s="91"/>
      <c r="H141" s="91"/>
      <c r="I141" s="91"/>
      <c r="J141" s="91"/>
      <c r="K141" s="91"/>
      <c r="L141" s="91"/>
      <c r="M141" s="91"/>
      <c r="N141" s="91"/>
      <c r="O141" s="92"/>
      <c r="P141" s="413">
        <f>SUMIF($AK$34:$AK$132,"=Auxiliar Administrativo (Contabilidad)",BC34:BF132)</f>
        <v>0</v>
      </c>
      <c r="Q141" s="414"/>
      <c r="R141" s="414"/>
      <c r="S141" s="414"/>
      <c r="T141" s="414"/>
      <c r="U141" s="415"/>
      <c r="V141" s="416">
        <f>'CARGA DE HORAS LABORADAS'!P30</f>
        <v>2112</v>
      </c>
      <c r="W141" s="416"/>
      <c r="X141" s="416"/>
      <c r="Y141" s="416"/>
      <c r="Z141" s="416"/>
      <c r="AA141" s="416"/>
      <c r="AB141" s="417"/>
      <c r="AC141" s="416">
        <f>'CARGA DE HORAS LABORADAS'!AC30</f>
        <v>0</v>
      </c>
      <c r="AD141" s="416"/>
      <c r="AE141" s="416"/>
      <c r="AF141" s="416"/>
      <c r="AG141" s="416"/>
      <c r="AH141" s="417"/>
      <c r="AI141" s="80"/>
      <c r="AJ141" s="80"/>
      <c r="AK141" s="80"/>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0"/>
      <c r="BH141" s="89"/>
      <c r="BI141" s="89"/>
      <c r="BJ141" s="89"/>
      <c r="BK141" s="80"/>
      <c r="BL141" s="80"/>
      <c r="BM141" s="80"/>
      <c r="BN141" s="80"/>
      <c r="BO141" s="80"/>
      <c r="BP141" s="80"/>
      <c r="BQ141" s="80"/>
      <c r="BR141" s="80"/>
      <c r="BS141" s="80"/>
      <c r="BT141" s="80"/>
      <c r="BU141" s="80"/>
      <c r="BV141" s="80"/>
      <c r="BW141" s="80"/>
      <c r="BX141" s="80"/>
      <c r="BY141" s="80"/>
      <c r="BZ141" s="80"/>
      <c r="CA141" s="80"/>
    </row>
    <row r="142" spans="1:87" ht="18" customHeight="1" x14ac:dyDescent="0.25">
      <c r="A142" s="75"/>
      <c r="B142" s="90" t="str">
        <f>'PLAN DE CARGOS'!B31:P31</f>
        <v>Auxiliar Administrativo (Facturación)</v>
      </c>
      <c r="C142" s="91"/>
      <c r="D142" s="91"/>
      <c r="E142" s="91"/>
      <c r="F142" s="91"/>
      <c r="G142" s="91"/>
      <c r="H142" s="91"/>
      <c r="I142" s="91"/>
      <c r="J142" s="91"/>
      <c r="K142" s="91"/>
      <c r="L142" s="91"/>
      <c r="M142" s="91"/>
      <c r="N142" s="91"/>
      <c r="O142" s="92"/>
      <c r="P142" s="413">
        <f>SUMIF($AK$34:$AK$132,"=Auxiliar Administrativo (Facturación)",BC34:BF132)</f>
        <v>0</v>
      </c>
      <c r="Q142" s="414"/>
      <c r="R142" s="414"/>
      <c r="S142" s="414"/>
      <c r="T142" s="414"/>
      <c r="U142" s="415"/>
      <c r="V142" s="416">
        <f>'CARGA DE HORAS LABORADAS'!P31</f>
        <v>6336</v>
      </c>
      <c r="W142" s="416"/>
      <c r="X142" s="416"/>
      <c r="Y142" s="416"/>
      <c r="Z142" s="416"/>
      <c r="AA142" s="416"/>
      <c r="AB142" s="417"/>
      <c r="AC142" s="416">
        <f>'CARGA DE HORAS LABORADAS'!AC31</f>
        <v>0</v>
      </c>
      <c r="AD142" s="416"/>
      <c r="AE142" s="416"/>
      <c r="AF142" s="416"/>
      <c r="AG142" s="416"/>
      <c r="AH142" s="417"/>
      <c r="AI142" s="80"/>
      <c r="AJ142" s="80"/>
      <c r="AK142" s="80"/>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0"/>
      <c r="BH142" s="89"/>
      <c r="BI142" s="89"/>
      <c r="BJ142" s="89"/>
      <c r="BK142" s="80"/>
      <c r="BL142" s="80"/>
      <c r="BM142" s="80"/>
      <c r="BN142" s="80"/>
      <c r="BO142" s="80"/>
      <c r="BP142" s="80"/>
      <c r="BQ142" s="80"/>
      <c r="BR142" s="80"/>
      <c r="BS142" s="80"/>
      <c r="BT142" s="80"/>
      <c r="BU142" s="80"/>
      <c r="BV142" s="80"/>
      <c r="BW142" s="80"/>
      <c r="BX142" s="80"/>
      <c r="BY142" s="80"/>
      <c r="BZ142" s="80"/>
      <c r="CA142" s="80"/>
    </row>
    <row r="143" spans="1:87" ht="18" customHeight="1" x14ac:dyDescent="0.25">
      <c r="A143" s="75"/>
      <c r="B143" s="90" t="str">
        <f>'PLAN DE CARGOS'!B32:P32</f>
        <v>Auxiliar Área Salud (Consultorio Odontológico)</v>
      </c>
      <c r="C143" s="91"/>
      <c r="D143" s="91"/>
      <c r="E143" s="91"/>
      <c r="F143" s="91"/>
      <c r="G143" s="91"/>
      <c r="H143" s="91"/>
      <c r="I143" s="91"/>
      <c r="J143" s="91"/>
      <c r="K143" s="91"/>
      <c r="L143" s="91"/>
      <c r="M143" s="91"/>
      <c r="N143" s="91"/>
      <c r="O143" s="92"/>
      <c r="P143" s="413">
        <f>SUMIF($AK$34:$AK$132,"=Auxiliar Área Salud (Consultorio Odontológico)",BC34:BF132)</f>
        <v>0</v>
      </c>
      <c r="Q143" s="414"/>
      <c r="R143" s="414"/>
      <c r="S143" s="414"/>
      <c r="T143" s="414"/>
      <c r="U143" s="415"/>
      <c r="V143" s="416">
        <f>'CARGA DE HORAS LABORADAS'!P32</f>
        <v>2112</v>
      </c>
      <c r="W143" s="416"/>
      <c r="X143" s="416"/>
      <c r="Y143" s="416"/>
      <c r="Z143" s="416"/>
      <c r="AA143" s="416"/>
      <c r="AB143" s="417"/>
      <c r="AC143" s="416">
        <f>'CARGA DE HORAS LABORADAS'!AC32</f>
        <v>0</v>
      </c>
      <c r="AD143" s="416"/>
      <c r="AE143" s="416"/>
      <c r="AF143" s="416"/>
      <c r="AG143" s="416"/>
      <c r="AH143" s="417"/>
      <c r="AI143" s="80"/>
      <c r="AJ143" s="80"/>
      <c r="AK143" s="80"/>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0"/>
      <c r="BH143" s="89"/>
      <c r="BI143" s="89"/>
      <c r="BJ143" s="89"/>
      <c r="BK143" s="80"/>
      <c r="BL143" s="80"/>
      <c r="BM143" s="80"/>
      <c r="BN143" s="80"/>
      <c r="BO143" s="80"/>
      <c r="BP143" s="80"/>
      <c r="BQ143" s="80"/>
      <c r="BR143" s="80"/>
      <c r="BS143" s="80"/>
      <c r="BT143" s="80"/>
      <c r="BU143" s="80"/>
      <c r="BV143" s="80"/>
      <c r="BW143" s="80"/>
      <c r="BX143" s="80"/>
      <c r="BY143" s="80"/>
      <c r="BZ143" s="80"/>
      <c r="CA143" s="80"/>
    </row>
    <row r="144" spans="1:87" ht="18" customHeight="1" x14ac:dyDescent="0.25">
      <c r="A144" s="75"/>
      <c r="B144" s="90" t="str">
        <f>'PLAN DE CARGOS'!B33:P33</f>
        <v>Auxiliar Área Salud (Enfermería)</v>
      </c>
      <c r="C144" s="91"/>
      <c r="D144" s="91"/>
      <c r="E144" s="91"/>
      <c r="F144" s="91"/>
      <c r="G144" s="91"/>
      <c r="H144" s="91"/>
      <c r="I144" s="91"/>
      <c r="J144" s="91"/>
      <c r="K144" s="91"/>
      <c r="L144" s="91"/>
      <c r="M144" s="91"/>
      <c r="N144" s="91"/>
      <c r="O144" s="92"/>
      <c r="P144" s="413">
        <f>SUMIF($AK$34:$AK$132,"=Auxiliar Área Salud (Enfermería)",BC34:BF132)</f>
        <v>0</v>
      </c>
      <c r="Q144" s="414"/>
      <c r="R144" s="414"/>
      <c r="S144" s="414"/>
      <c r="T144" s="414"/>
      <c r="U144" s="415"/>
      <c r="V144" s="416">
        <f>'CARGA DE HORAS LABORADAS'!P33</f>
        <v>31680</v>
      </c>
      <c r="W144" s="416"/>
      <c r="X144" s="416"/>
      <c r="Y144" s="416"/>
      <c r="Z144" s="416"/>
      <c r="AA144" s="416"/>
      <c r="AB144" s="417"/>
      <c r="AC144" s="416">
        <f>'CARGA DE HORAS LABORADAS'!AC33</f>
        <v>0</v>
      </c>
      <c r="AD144" s="416"/>
      <c r="AE144" s="416"/>
      <c r="AF144" s="416"/>
      <c r="AG144" s="416"/>
      <c r="AH144" s="417"/>
      <c r="AI144" s="80"/>
      <c r="AJ144" s="80"/>
      <c r="AK144" s="80"/>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0"/>
      <c r="BH144" s="89"/>
      <c r="BI144" s="89"/>
      <c r="BJ144" s="89"/>
      <c r="BK144" s="80"/>
      <c r="BL144" s="80"/>
      <c r="BM144" s="80"/>
      <c r="BN144" s="80"/>
      <c r="BO144" s="80"/>
      <c r="BP144" s="80"/>
      <c r="BQ144" s="80"/>
      <c r="BR144" s="80"/>
      <c r="BS144" s="80"/>
      <c r="BT144" s="80"/>
      <c r="BU144" s="80"/>
      <c r="BV144" s="80"/>
      <c r="BW144" s="80"/>
      <c r="BX144" s="80"/>
      <c r="BY144" s="80"/>
      <c r="BZ144" s="80"/>
      <c r="CA144" s="80"/>
    </row>
    <row r="145" spans="1:79" ht="18" customHeight="1" x14ac:dyDescent="0.25">
      <c r="A145" s="75"/>
      <c r="B145" s="90" t="str">
        <f>'PLAN DE CARGOS'!B34:P34</f>
        <v>Auxiliar Área Salud (Farmacia)</v>
      </c>
      <c r="C145" s="91"/>
      <c r="D145" s="91"/>
      <c r="E145" s="91"/>
      <c r="F145" s="91"/>
      <c r="G145" s="91"/>
      <c r="H145" s="91"/>
      <c r="I145" s="91"/>
      <c r="J145" s="91"/>
      <c r="K145" s="91"/>
      <c r="L145" s="91"/>
      <c r="M145" s="91"/>
      <c r="N145" s="91"/>
      <c r="O145" s="92"/>
      <c r="P145" s="413">
        <f>SUMIF($AK$34:$AK$132,"=Auxiliar Área Salud (Farmacia)",BC34:BF132)</f>
        <v>0</v>
      </c>
      <c r="Q145" s="414"/>
      <c r="R145" s="414"/>
      <c r="S145" s="414"/>
      <c r="T145" s="414"/>
      <c r="U145" s="415"/>
      <c r="V145" s="416">
        <f>'CARGA DE HORAS LABORADAS'!P34</f>
        <v>2112</v>
      </c>
      <c r="W145" s="416"/>
      <c r="X145" s="416"/>
      <c r="Y145" s="416"/>
      <c r="Z145" s="416"/>
      <c r="AA145" s="416"/>
      <c r="AB145" s="417"/>
      <c r="AC145" s="416">
        <f>'CARGA DE HORAS LABORADAS'!AC34</f>
        <v>0</v>
      </c>
      <c r="AD145" s="416"/>
      <c r="AE145" s="416"/>
      <c r="AF145" s="416"/>
      <c r="AG145" s="416"/>
      <c r="AH145" s="417"/>
      <c r="AI145" s="80"/>
      <c r="AJ145" s="80"/>
      <c r="AK145" s="80"/>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0"/>
      <c r="BH145" s="89"/>
      <c r="BI145" s="89"/>
      <c r="BJ145" s="89"/>
      <c r="BK145" s="80"/>
      <c r="BL145" s="80"/>
      <c r="BM145" s="80"/>
      <c r="BN145" s="80"/>
      <c r="BO145" s="80"/>
      <c r="BP145" s="80"/>
      <c r="BQ145" s="80"/>
      <c r="BR145" s="80"/>
      <c r="BS145" s="80"/>
      <c r="BT145" s="80"/>
      <c r="BU145" s="80"/>
      <c r="BV145" s="80"/>
      <c r="BW145" s="80"/>
      <c r="BX145" s="80"/>
      <c r="BY145" s="80"/>
      <c r="BZ145" s="80"/>
      <c r="CA145" s="80"/>
    </row>
    <row r="146" spans="1:79" ht="18" customHeight="1" x14ac:dyDescent="0.25">
      <c r="A146" s="75"/>
      <c r="B146" s="90" t="str">
        <f>'PLAN DE CARGOS'!B35:P35</f>
        <v>Auxiliar Área Salud (Higiene Oral)</v>
      </c>
      <c r="C146" s="91"/>
      <c r="D146" s="91"/>
      <c r="E146" s="91"/>
      <c r="F146" s="91"/>
      <c r="G146" s="91"/>
      <c r="H146" s="91"/>
      <c r="I146" s="91"/>
      <c r="J146" s="91"/>
      <c r="K146" s="91"/>
      <c r="L146" s="91"/>
      <c r="M146" s="91"/>
      <c r="N146" s="91"/>
      <c r="O146" s="92"/>
      <c r="P146" s="413">
        <f>SUMIF($AK$34:$AK$132,"=Auxiliar Área Salud (Higiene Oral)",BC34:BF132)</f>
        <v>0</v>
      </c>
      <c r="Q146" s="414"/>
      <c r="R146" s="414"/>
      <c r="S146" s="414"/>
      <c r="T146" s="414"/>
      <c r="U146" s="415"/>
      <c r="V146" s="416">
        <f>'CARGA DE HORAS LABORADAS'!P35</f>
        <v>4224</v>
      </c>
      <c r="W146" s="416"/>
      <c r="X146" s="416"/>
      <c r="Y146" s="416"/>
      <c r="Z146" s="416"/>
      <c r="AA146" s="416"/>
      <c r="AB146" s="417"/>
      <c r="AC146" s="416">
        <f>'CARGA DE HORAS LABORADAS'!AC35</f>
        <v>0</v>
      </c>
      <c r="AD146" s="416"/>
      <c r="AE146" s="416"/>
      <c r="AF146" s="416"/>
      <c r="AG146" s="416"/>
      <c r="AH146" s="417"/>
      <c r="AI146" s="80"/>
      <c r="AJ146" s="80"/>
      <c r="AK146" s="80"/>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0"/>
      <c r="BH146" s="89"/>
      <c r="BI146" s="89"/>
      <c r="BJ146" s="89"/>
      <c r="BK146" s="80"/>
      <c r="BL146" s="80"/>
      <c r="BM146" s="80"/>
      <c r="BN146" s="80"/>
      <c r="BO146" s="80"/>
      <c r="BP146" s="80"/>
      <c r="BQ146" s="80"/>
      <c r="BR146" s="80"/>
      <c r="BS146" s="80"/>
      <c r="BT146" s="80"/>
      <c r="BU146" s="80"/>
      <c r="BV146" s="80"/>
      <c r="BW146" s="80"/>
      <c r="BX146" s="80"/>
      <c r="BY146" s="80"/>
      <c r="BZ146" s="80"/>
      <c r="CA146" s="80"/>
    </row>
    <row r="147" spans="1:79" ht="18" customHeight="1" x14ac:dyDescent="0.25">
      <c r="B147" s="90" t="str">
        <f>'PLAN DE CARGOS'!B36:P36</f>
        <v>Auxiliar Área Salud (Información en Salud)</v>
      </c>
      <c r="C147" s="91"/>
      <c r="D147" s="91"/>
      <c r="E147" s="91"/>
      <c r="F147" s="91"/>
      <c r="G147" s="91"/>
      <c r="H147" s="91"/>
      <c r="I147" s="91"/>
      <c r="J147" s="91"/>
      <c r="K147" s="91"/>
      <c r="L147" s="91"/>
      <c r="M147" s="91"/>
      <c r="N147" s="91"/>
      <c r="O147" s="92"/>
      <c r="P147" s="413">
        <f>SUMIF($AK$34:$AK$132,"=Auxiliar Área Salud (Información en Salud)",BC34:BF132)</f>
        <v>0</v>
      </c>
      <c r="Q147" s="414"/>
      <c r="R147" s="414"/>
      <c r="S147" s="414"/>
      <c r="T147" s="414"/>
      <c r="U147" s="415"/>
      <c r="V147" s="416">
        <f>'CARGA DE HORAS LABORADAS'!P36</f>
        <v>2112</v>
      </c>
      <c r="W147" s="416"/>
      <c r="X147" s="416"/>
      <c r="Y147" s="416"/>
      <c r="Z147" s="416"/>
      <c r="AA147" s="416"/>
      <c r="AB147" s="417"/>
      <c r="AC147" s="416">
        <f>'CARGA DE HORAS LABORADAS'!AC36</f>
        <v>0</v>
      </c>
      <c r="AD147" s="416"/>
      <c r="AE147" s="416"/>
      <c r="AF147" s="416"/>
      <c r="AG147" s="416"/>
      <c r="AH147" s="417"/>
      <c r="AI147" s="80"/>
      <c r="AJ147" s="80"/>
      <c r="AK147" s="80"/>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0"/>
      <c r="BH147" s="89"/>
      <c r="BI147" s="89"/>
      <c r="BJ147" s="89"/>
      <c r="BK147" s="80"/>
      <c r="BL147" s="80"/>
      <c r="BM147" s="80"/>
      <c r="BN147" s="80"/>
      <c r="BO147" s="80"/>
      <c r="BP147" s="80"/>
      <c r="BQ147" s="80"/>
      <c r="BR147" s="80"/>
      <c r="BS147" s="80"/>
      <c r="BT147" s="80"/>
      <c r="BU147" s="80"/>
      <c r="BV147" s="80"/>
      <c r="BW147" s="80"/>
      <c r="BX147" s="80"/>
      <c r="BY147" s="80"/>
      <c r="BZ147" s="80"/>
      <c r="CA147" s="80"/>
    </row>
    <row r="148" spans="1:79" ht="18" customHeight="1" x14ac:dyDescent="0.25">
      <c r="B148" s="90" t="str">
        <f>'PLAN DE CARGOS'!B37:P37</f>
        <v>Auxiliar Área Salud (Laboratorio Clínico)</v>
      </c>
      <c r="C148" s="91"/>
      <c r="D148" s="91"/>
      <c r="E148" s="91"/>
      <c r="F148" s="91"/>
      <c r="G148" s="91"/>
      <c r="H148" s="91"/>
      <c r="I148" s="91"/>
      <c r="J148" s="91"/>
      <c r="K148" s="91"/>
      <c r="L148" s="91"/>
      <c r="M148" s="91"/>
      <c r="N148" s="91"/>
      <c r="O148" s="92"/>
      <c r="P148" s="413">
        <f>SUMIF($AK$34:$AK$132,"=Auxiliar Área Salud (Laboratorio Clínico)",BC34:BF132)</f>
        <v>0</v>
      </c>
      <c r="Q148" s="414"/>
      <c r="R148" s="414"/>
      <c r="S148" s="414"/>
      <c r="T148" s="414"/>
      <c r="U148" s="415"/>
      <c r="V148" s="416">
        <f>'CARGA DE HORAS LABORADAS'!P37</f>
        <v>2112</v>
      </c>
      <c r="W148" s="416"/>
      <c r="X148" s="416"/>
      <c r="Y148" s="416"/>
      <c r="Z148" s="416"/>
      <c r="AA148" s="416"/>
      <c r="AB148" s="417"/>
      <c r="AC148" s="416">
        <f>'CARGA DE HORAS LABORADAS'!AC37</f>
        <v>-1.9999999999527063E-3</v>
      </c>
      <c r="AD148" s="416"/>
      <c r="AE148" s="416"/>
      <c r="AF148" s="416"/>
      <c r="AG148" s="416"/>
      <c r="AH148" s="417"/>
      <c r="AI148" s="80"/>
      <c r="AJ148" s="80"/>
      <c r="AK148" s="80"/>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0"/>
      <c r="BH148" s="89"/>
      <c r="BI148" s="89"/>
      <c r="BJ148" s="89"/>
      <c r="BK148" s="80"/>
      <c r="BL148" s="80"/>
      <c r="BM148" s="80"/>
      <c r="BN148" s="80"/>
      <c r="BO148" s="80"/>
      <c r="BP148" s="80"/>
      <c r="BQ148" s="80"/>
      <c r="BR148" s="80"/>
      <c r="BS148" s="80"/>
      <c r="BT148" s="80"/>
      <c r="BU148" s="80"/>
      <c r="BV148" s="80"/>
      <c r="BW148" s="80"/>
      <c r="BX148" s="80"/>
      <c r="BY148" s="80"/>
      <c r="BZ148" s="80"/>
      <c r="CA148" s="80"/>
    </row>
    <row r="149" spans="1:79" ht="18" customHeight="1" x14ac:dyDescent="0.25">
      <c r="B149" s="90" t="str">
        <f>'PLAN DE CARGOS'!B38:P38</f>
        <v>Auxiliar de Servicios Generales</v>
      </c>
      <c r="C149" s="91"/>
      <c r="D149" s="91"/>
      <c r="E149" s="91"/>
      <c r="F149" s="91"/>
      <c r="G149" s="91"/>
      <c r="H149" s="91"/>
      <c r="I149" s="91"/>
      <c r="J149" s="91"/>
      <c r="K149" s="91"/>
      <c r="L149" s="91"/>
      <c r="M149" s="91"/>
      <c r="N149" s="91"/>
      <c r="O149" s="92"/>
      <c r="P149" s="413">
        <f>SUMIF($AK$34:$AK$132,"=Auxiliar de Servicios Generales",BC34:BF132)</f>
        <v>0</v>
      </c>
      <c r="Q149" s="414"/>
      <c r="R149" s="414"/>
      <c r="S149" s="414"/>
      <c r="T149" s="414"/>
      <c r="U149" s="415"/>
      <c r="V149" s="416">
        <f>'CARGA DE HORAS LABORADAS'!P38</f>
        <v>12672</v>
      </c>
      <c r="W149" s="416"/>
      <c r="X149" s="416"/>
      <c r="Y149" s="416"/>
      <c r="Z149" s="416"/>
      <c r="AA149" s="416"/>
      <c r="AB149" s="417"/>
      <c r="AC149" s="416">
        <f>'CARGA DE HORAS LABORADAS'!AC38</f>
        <v>0</v>
      </c>
      <c r="AD149" s="416"/>
      <c r="AE149" s="416"/>
      <c r="AF149" s="416"/>
      <c r="AG149" s="416"/>
      <c r="AH149" s="417"/>
      <c r="AI149" s="80"/>
      <c r="AJ149" s="80"/>
      <c r="AK149" s="80"/>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0"/>
      <c r="BH149" s="89"/>
      <c r="BI149" s="89"/>
      <c r="BJ149" s="89"/>
      <c r="BK149" s="80"/>
      <c r="BL149" s="80"/>
      <c r="BM149" s="80"/>
      <c r="BN149" s="80"/>
      <c r="BO149" s="80"/>
      <c r="BP149" s="80"/>
      <c r="BQ149" s="80"/>
      <c r="BR149" s="80"/>
      <c r="BS149" s="80"/>
      <c r="BT149" s="80"/>
      <c r="BU149" s="80"/>
      <c r="BV149" s="80"/>
      <c r="BW149" s="80"/>
      <c r="BX149" s="80"/>
      <c r="BY149" s="80"/>
      <c r="BZ149" s="80"/>
      <c r="CA149" s="80"/>
    </row>
    <row r="150" spans="1:79" ht="18" customHeight="1" x14ac:dyDescent="0.25">
      <c r="B150" s="90" t="str">
        <f>'PLAN DE CARGOS'!B39:P39</f>
        <v>Celador</v>
      </c>
      <c r="C150" s="91"/>
      <c r="D150" s="91"/>
      <c r="E150" s="91"/>
      <c r="F150" s="91"/>
      <c r="G150" s="91"/>
      <c r="H150" s="91"/>
      <c r="I150" s="91"/>
      <c r="J150" s="91"/>
      <c r="K150" s="91"/>
      <c r="L150" s="91"/>
      <c r="M150" s="91"/>
      <c r="N150" s="91"/>
      <c r="O150" s="92"/>
      <c r="P150" s="413">
        <f>SUMIF($AK$34:$AK$132,"=Celador",BC34:BF132)</f>
        <v>0</v>
      </c>
      <c r="Q150" s="414"/>
      <c r="R150" s="414"/>
      <c r="S150" s="414"/>
      <c r="T150" s="414"/>
      <c r="U150" s="415"/>
      <c r="V150" s="416">
        <f>'CARGA DE HORAS LABORADAS'!P39</f>
        <v>6336</v>
      </c>
      <c r="W150" s="416"/>
      <c r="X150" s="416"/>
      <c r="Y150" s="416"/>
      <c r="Z150" s="416"/>
      <c r="AA150" s="416"/>
      <c r="AB150" s="417"/>
      <c r="AC150" s="416">
        <f>'CARGA DE HORAS LABORADAS'!AC39</f>
        <v>0</v>
      </c>
      <c r="AD150" s="416"/>
      <c r="AE150" s="416"/>
      <c r="AF150" s="416"/>
      <c r="AG150" s="416"/>
      <c r="AH150" s="417"/>
      <c r="AI150" s="80"/>
      <c r="AJ150" s="80"/>
      <c r="AK150" s="80"/>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0"/>
      <c r="BH150" s="89"/>
      <c r="BI150" s="89"/>
      <c r="BJ150" s="89"/>
      <c r="BK150" s="80"/>
      <c r="BL150" s="80"/>
      <c r="BM150" s="80"/>
      <c r="BN150" s="80"/>
      <c r="BO150" s="80"/>
      <c r="BP150" s="80"/>
      <c r="BQ150" s="80"/>
      <c r="BR150" s="80"/>
      <c r="BS150" s="80"/>
      <c r="BT150" s="80"/>
      <c r="BU150" s="80"/>
      <c r="BV150" s="80"/>
      <c r="BW150" s="80"/>
      <c r="BX150" s="80"/>
      <c r="BY150" s="80"/>
      <c r="BZ150" s="80"/>
      <c r="CA150" s="80"/>
    </row>
    <row r="151" spans="1:79" ht="18" customHeight="1" x14ac:dyDescent="0.25">
      <c r="B151" s="90" t="str">
        <f>'PLAN DE CARGOS'!B40:P40</f>
        <v>Conductor</v>
      </c>
      <c r="C151" s="91"/>
      <c r="D151" s="91"/>
      <c r="E151" s="91"/>
      <c r="F151" s="91"/>
      <c r="G151" s="91"/>
      <c r="H151" s="91"/>
      <c r="I151" s="91"/>
      <c r="J151" s="91"/>
      <c r="K151" s="91"/>
      <c r="L151" s="91"/>
      <c r="M151" s="91"/>
      <c r="N151" s="91"/>
      <c r="O151" s="92"/>
      <c r="P151" s="413">
        <f>SUMIF($AK$34:$AK$132,"=Conductor",BC34:BF132)</f>
        <v>0</v>
      </c>
      <c r="Q151" s="414"/>
      <c r="R151" s="414"/>
      <c r="S151" s="414"/>
      <c r="T151" s="414"/>
      <c r="U151" s="415"/>
      <c r="V151" s="416">
        <f>'CARGA DE HORAS LABORADAS'!P40</f>
        <v>6336</v>
      </c>
      <c r="W151" s="416"/>
      <c r="X151" s="416"/>
      <c r="Y151" s="416"/>
      <c r="Z151" s="416"/>
      <c r="AA151" s="416"/>
      <c r="AB151" s="417"/>
      <c r="AC151" s="416">
        <f>'CARGA DE HORAS LABORADAS'!AC40</f>
        <v>0</v>
      </c>
      <c r="AD151" s="416"/>
      <c r="AE151" s="416"/>
      <c r="AF151" s="416"/>
      <c r="AG151" s="416"/>
      <c r="AH151" s="417"/>
      <c r="AI151" s="80"/>
      <c r="AJ151" s="80"/>
      <c r="AK151" s="80"/>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0"/>
      <c r="BH151" s="89"/>
      <c r="BI151" s="89"/>
      <c r="BJ151" s="89"/>
      <c r="BK151" s="80"/>
      <c r="BL151" s="80"/>
      <c r="BM151" s="80"/>
      <c r="BN151" s="80"/>
      <c r="BO151" s="80"/>
      <c r="BP151" s="80"/>
      <c r="BQ151" s="80"/>
      <c r="BR151" s="80"/>
      <c r="BS151" s="80"/>
      <c r="BT151" s="80"/>
      <c r="BU151" s="80"/>
      <c r="BV151" s="80"/>
      <c r="BW151" s="80"/>
      <c r="BX151" s="80"/>
      <c r="BY151" s="80"/>
      <c r="BZ151" s="80"/>
      <c r="CA151" s="80"/>
    </row>
    <row r="152" spans="1:79" ht="18" customHeight="1" x14ac:dyDescent="0.25">
      <c r="B152" s="90" t="str">
        <f>'PLAN DE CARGOS'!B41:P41</f>
        <v>Enfermera</v>
      </c>
      <c r="C152" s="91"/>
      <c r="D152" s="91"/>
      <c r="E152" s="91"/>
      <c r="F152" s="91"/>
      <c r="G152" s="91"/>
      <c r="H152" s="91"/>
      <c r="I152" s="91"/>
      <c r="J152" s="91"/>
      <c r="K152" s="91"/>
      <c r="L152" s="91"/>
      <c r="M152" s="91"/>
      <c r="N152" s="91"/>
      <c r="O152" s="92"/>
      <c r="P152" s="413">
        <f>SUMIF($AK$34:$AK$132,"=Enfermera",BC34:BF132)</f>
        <v>144</v>
      </c>
      <c r="Q152" s="414"/>
      <c r="R152" s="414"/>
      <c r="S152" s="414"/>
      <c r="T152" s="414"/>
      <c r="U152" s="415"/>
      <c r="V152" s="416">
        <f>'CARGA DE HORAS LABORADAS'!P41</f>
        <v>4224</v>
      </c>
      <c r="W152" s="416"/>
      <c r="X152" s="416"/>
      <c r="Y152" s="416"/>
      <c r="Z152" s="416"/>
      <c r="AA152" s="416"/>
      <c r="AB152" s="417"/>
      <c r="AC152" s="416">
        <f>'CARGA DE HORAS LABORADAS'!AC41</f>
        <v>-5.0000000001091394E-3</v>
      </c>
      <c r="AD152" s="416"/>
      <c r="AE152" s="416"/>
      <c r="AF152" s="416"/>
      <c r="AG152" s="416"/>
      <c r="AH152" s="417"/>
      <c r="AI152" s="80"/>
      <c r="AJ152" s="80"/>
      <c r="AK152" s="80"/>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0"/>
      <c r="BH152" s="89"/>
      <c r="BI152" s="89"/>
      <c r="BJ152" s="89"/>
      <c r="BK152" s="80"/>
      <c r="BL152" s="80"/>
      <c r="BM152" s="80"/>
      <c r="BN152" s="80"/>
      <c r="BO152" s="80"/>
      <c r="BP152" s="80"/>
      <c r="BQ152" s="80"/>
      <c r="BR152" s="80"/>
      <c r="BS152" s="80"/>
      <c r="BT152" s="80"/>
      <c r="BU152" s="80"/>
      <c r="BV152" s="80"/>
      <c r="BW152" s="80"/>
      <c r="BX152" s="80"/>
      <c r="BY152" s="80"/>
      <c r="BZ152" s="80"/>
      <c r="CA152" s="80"/>
    </row>
    <row r="153" spans="1:79" ht="18" customHeight="1" x14ac:dyDescent="0.25">
      <c r="B153" s="90" t="str">
        <f>'PLAN DE CARGOS'!B42:P42</f>
        <v>Gerente Empresa Social del Estado</v>
      </c>
      <c r="C153" s="91"/>
      <c r="D153" s="91"/>
      <c r="E153" s="91"/>
      <c r="F153" s="91"/>
      <c r="G153" s="91"/>
      <c r="H153" s="91"/>
      <c r="I153" s="91"/>
      <c r="J153" s="91"/>
      <c r="K153" s="91"/>
      <c r="L153" s="91"/>
      <c r="M153" s="91"/>
      <c r="N153" s="91"/>
      <c r="O153" s="92"/>
      <c r="P153" s="413">
        <f>SUMIF($AK$34:$AK$132,"=Gerente Empresa Social del Estado",BC34:BF132)</f>
        <v>28</v>
      </c>
      <c r="Q153" s="414"/>
      <c r="R153" s="414"/>
      <c r="S153" s="414"/>
      <c r="T153" s="414"/>
      <c r="U153" s="415"/>
      <c r="V153" s="416">
        <f>'CARGA DE HORAS LABORADAS'!P42</f>
        <v>2112</v>
      </c>
      <c r="W153" s="416"/>
      <c r="X153" s="416"/>
      <c r="Y153" s="416"/>
      <c r="Z153" s="416"/>
      <c r="AA153" s="416"/>
      <c r="AB153" s="417"/>
      <c r="AC153" s="416">
        <f>'CARGA DE HORAS LABORADAS'!AC42</f>
        <v>0</v>
      </c>
      <c r="AD153" s="416"/>
      <c r="AE153" s="416"/>
      <c r="AF153" s="416"/>
      <c r="AG153" s="416"/>
      <c r="AH153" s="417"/>
      <c r="AI153" s="80"/>
      <c r="AJ153" s="80"/>
      <c r="AK153" s="80"/>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0"/>
      <c r="BH153" s="89"/>
      <c r="BI153" s="89"/>
      <c r="BJ153" s="89"/>
      <c r="BK153" s="80"/>
      <c r="BL153" s="80"/>
      <c r="BM153" s="80"/>
      <c r="BN153" s="80"/>
      <c r="BO153" s="80"/>
      <c r="BP153" s="80"/>
      <c r="BQ153" s="80"/>
      <c r="BR153" s="80"/>
      <c r="BS153" s="80"/>
      <c r="BT153" s="80"/>
      <c r="BU153" s="80"/>
      <c r="BV153" s="80"/>
      <c r="BW153" s="80"/>
      <c r="BX153" s="80"/>
      <c r="BY153" s="80"/>
      <c r="BZ153" s="80"/>
      <c r="CA153" s="80"/>
    </row>
    <row r="154" spans="1:79" ht="18" customHeight="1" x14ac:dyDescent="0.25">
      <c r="B154" s="90" t="str">
        <f>'PLAN DE CARGOS'!B43:P43</f>
        <v>Médico General</v>
      </c>
      <c r="C154" s="91"/>
      <c r="D154" s="91"/>
      <c r="E154" s="91"/>
      <c r="F154" s="91"/>
      <c r="G154" s="91"/>
      <c r="H154" s="91"/>
      <c r="I154" s="91"/>
      <c r="J154" s="91"/>
      <c r="K154" s="91"/>
      <c r="L154" s="91"/>
      <c r="M154" s="91"/>
      <c r="N154" s="91"/>
      <c r="O154" s="92"/>
      <c r="P154" s="413">
        <f>SUMIF($AK$34:$AK$132,"=Médico General",BC34:BF132)</f>
        <v>424</v>
      </c>
      <c r="Q154" s="414"/>
      <c r="R154" s="414"/>
      <c r="S154" s="414"/>
      <c r="T154" s="414"/>
      <c r="U154" s="415"/>
      <c r="V154" s="416">
        <f>'CARGA DE HORAS LABORADAS'!P43</f>
        <v>19008</v>
      </c>
      <c r="W154" s="416"/>
      <c r="X154" s="416"/>
      <c r="Y154" s="416"/>
      <c r="Z154" s="416"/>
      <c r="AA154" s="416"/>
      <c r="AB154" s="417"/>
      <c r="AC154" s="416">
        <f>'CARGA DE HORAS LABORADAS'!AC43</f>
        <v>-6.0000000012223609E-3</v>
      </c>
      <c r="AD154" s="416"/>
      <c r="AE154" s="416"/>
      <c r="AF154" s="416"/>
      <c r="AG154" s="416"/>
      <c r="AH154" s="417"/>
      <c r="AI154" s="80"/>
      <c r="AJ154" s="80"/>
      <c r="AK154" s="80"/>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0"/>
      <c r="BH154" s="89"/>
      <c r="BI154" s="89"/>
      <c r="BJ154" s="89"/>
      <c r="BK154" s="80"/>
      <c r="BL154" s="80"/>
      <c r="BM154" s="80"/>
      <c r="BN154" s="80"/>
      <c r="BO154" s="80"/>
      <c r="BP154" s="80"/>
      <c r="BQ154" s="80"/>
      <c r="BR154" s="80"/>
      <c r="BS154" s="80"/>
      <c r="BT154" s="80"/>
      <c r="BU154" s="80"/>
      <c r="BV154" s="80"/>
      <c r="BW154" s="80"/>
      <c r="BX154" s="80"/>
      <c r="BY154" s="80"/>
      <c r="BZ154" s="80"/>
      <c r="CA154" s="80"/>
    </row>
    <row r="155" spans="1:79" ht="18" customHeight="1" x14ac:dyDescent="0.25">
      <c r="B155" s="90" t="str">
        <f>'PLAN DE CARGOS'!B44:P44</f>
        <v>Odontóloga</v>
      </c>
      <c r="C155" s="91"/>
      <c r="D155" s="91"/>
      <c r="E155" s="91"/>
      <c r="F155" s="91"/>
      <c r="G155" s="91"/>
      <c r="H155" s="91"/>
      <c r="I155" s="91"/>
      <c r="J155" s="91"/>
      <c r="K155" s="91"/>
      <c r="L155" s="91"/>
      <c r="M155" s="91"/>
      <c r="N155" s="91"/>
      <c r="O155" s="92"/>
      <c r="P155" s="413">
        <f>SUMIF($AK$34:$AK$132,"=Odontóloga",BC34:BF132)</f>
        <v>72</v>
      </c>
      <c r="Q155" s="414"/>
      <c r="R155" s="414"/>
      <c r="S155" s="414"/>
      <c r="T155" s="414"/>
      <c r="U155" s="415"/>
      <c r="V155" s="416">
        <f>'CARGA DE HORAS LABORADAS'!P44</f>
        <v>2112</v>
      </c>
      <c r="W155" s="416"/>
      <c r="X155" s="416"/>
      <c r="Y155" s="416"/>
      <c r="Z155" s="416"/>
      <c r="AA155" s="416"/>
      <c r="AB155" s="417"/>
      <c r="AC155" s="416">
        <f>'CARGA DE HORAS LABORADAS'!AC44</f>
        <v>-5.0000000001091394E-3</v>
      </c>
      <c r="AD155" s="416"/>
      <c r="AE155" s="416"/>
      <c r="AF155" s="416"/>
      <c r="AG155" s="416"/>
      <c r="AH155" s="417"/>
      <c r="AI155" s="80"/>
      <c r="AJ155" s="80"/>
      <c r="AK155" s="80"/>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0"/>
      <c r="BH155" s="89"/>
      <c r="BI155" s="89"/>
      <c r="BJ155" s="89"/>
      <c r="BK155" s="80"/>
      <c r="BL155" s="80"/>
      <c r="BM155" s="80"/>
      <c r="BN155" s="80"/>
      <c r="BO155" s="80"/>
      <c r="BP155" s="80"/>
      <c r="BQ155" s="80"/>
      <c r="BR155" s="80"/>
      <c r="BS155" s="80"/>
      <c r="BT155" s="80"/>
      <c r="BU155" s="80"/>
      <c r="BV155" s="80"/>
      <c r="BW155" s="80"/>
      <c r="BX155" s="80"/>
      <c r="BY155" s="80"/>
      <c r="BZ155" s="80"/>
      <c r="CA155" s="80"/>
    </row>
    <row r="156" spans="1:79" ht="18" customHeight="1" x14ac:dyDescent="0.25">
      <c r="B156" s="90" t="str">
        <f>'PLAN DE CARGOS'!B45:P45</f>
        <v>Operario (Mantenimiento)</v>
      </c>
      <c r="C156" s="91"/>
      <c r="D156" s="91"/>
      <c r="E156" s="91"/>
      <c r="F156" s="91"/>
      <c r="G156" s="91"/>
      <c r="H156" s="91"/>
      <c r="I156" s="91"/>
      <c r="J156" s="91"/>
      <c r="K156" s="91"/>
      <c r="L156" s="91"/>
      <c r="M156" s="91"/>
      <c r="N156" s="91"/>
      <c r="O156" s="92"/>
      <c r="P156" s="413">
        <f>SUMIF($AK$34:$AK$132,"=Operario (Mantenimiento)",BC34:BF132)</f>
        <v>0</v>
      </c>
      <c r="Q156" s="414"/>
      <c r="R156" s="414"/>
      <c r="S156" s="414"/>
      <c r="T156" s="414"/>
      <c r="U156" s="415"/>
      <c r="V156" s="416">
        <f>'CARGA DE HORAS LABORADAS'!P45</f>
        <v>2112</v>
      </c>
      <c r="W156" s="416"/>
      <c r="X156" s="416"/>
      <c r="Y156" s="416"/>
      <c r="Z156" s="416"/>
      <c r="AA156" s="416"/>
      <c r="AB156" s="417"/>
      <c r="AC156" s="416">
        <f>'CARGA DE HORAS LABORADAS'!AC45</f>
        <v>0</v>
      </c>
      <c r="AD156" s="416"/>
      <c r="AE156" s="416"/>
      <c r="AF156" s="416"/>
      <c r="AG156" s="416"/>
      <c r="AH156" s="417"/>
      <c r="AI156" s="80"/>
      <c r="AJ156" s="80"/>
      <c r="AK156" s="80"/>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0"/>
      <c r="BH156" s="89"/>
      <c r="BI156" s="89"/>
      <c r="BJ156" s="89"/>
      <c r="BK156" s="80"/>
      <c r="BL156" s="80"/>
      <c r="BM156" s="80"/>
      <c r="BN156" s="80"/>
      <c r="BO156" s="80"/>
      <c r="BP156" s="80"/>
      <c r="BQ156" s="80"/>
      <c r="BR156" s="80"/>
      <c r="BS156" s="80"/>
      <c r="BT156" s="80"/>
      <c r="BU156" s="80"/>
      <c r="BV156" s="80"/>
      <c r="BW156" s="80"/>
      <c r="BX156" s="80"/>
      <c r="BY156" s="80"/>
      <c r="BZ156" s="80"/>
      <c r="CA156" s="80"/>
    </row>
    <row r="157" spans="1:79" ht="18" customHeight="1" x14ac:dyDescent="0.25">
      <c r="B157" s="90" t="str">
        <f>'PLAN DE CARGOS'!B46:P46</f>
        <v>Profesional Universitario Área Salud (Bacterióloga)</v>
      </c>
      <c r="C157" s="91"/>
      <c r="D157" s="91"/>
      <c r="E157" s="91"/>
      <c r="F157" s="91"/>
      <c r="G157" s="91"/>
      <c r="H157" s="91"/>
      <c r="I157" s="91"/>
      <c r="J157" s="91"/>
      <c r="K157" s="91"/>
      <c r="L157" s="91"/>
      <c r="M157" s="91"/>
      <c r="N157" s="91"/>
      <c r="O157" s="92"/>
      <c r="P157" s="413">
        <f>SUMIF($AK$34:$AK$132,"=Profesional Universitario Área Salud (Bacterióloga)",BC34:BF132)</f>
        <v>72</v>
      </c>
      <c r="Q157" s="414"/>
      <c r="R157" s="414"/>
      <c r="S157" s="414"/>
      <c r="T157" s="414"/>
      <c r="U157" s="415"/>
      <c r="V157" s="416">
        <f>'CARGA DE HORAS LABORADAS'!P46</f>
        <v>2112</v>
      </c>
      <c r="W157" s="416"/>
      <c r="X157" s="416"/>
      <c r="Y157" s="416"/>
      <c r="Z157" s="416"/>
      <c r="AA157" s="416"/>
      <c r="AB157" s="417"/>
      <c r="AC157" s="416">
        <f>'CARGA DE HORAS LABORADAS'!AC46</f>
        <v>0</v>
      </c>
      <c r="AD157" s="416"/>
      <c r="AE157" s="416"/>
      <c r="AF157" s="416"/>
      <c r="AG157" s="416"/>
      <c r="AH157" s="417"/>
      <c r="AI157" s="80"/>
      <c r="AJ157" s="80"/>
      <c r="AK157" s="80"/>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0"/>
      <c r="BH157" s="89"/>
      <c r="BI157" s="89"/>
      <c r="BJ157" s="89"/>
      <c r="BK157" s="80"/>
      <c r="BL157" s="80"/>
      <c r="BM157" s="80"/>
      <c r="BN157" s="80"/>
      <c r="BO157" s="80"/>
      <c r="BP157" s="80"/>
      <c r="BQ157" s="80"/>
      <c r="BR157" s="80"/>
      <c r="BS157" s="80"/>
      <c r="BT157" s="80"/>
      <c r="BU157" s="80"/>
      <c r="BV157" s="80"/>
      <c r="BW157" s="80"/>
      <c r="BX157" s="80"/>
      <c r="BY157" s="80"/>
      <c r="BZ157" s="80"/>
      <c r="CA157" s="80"/>
    </row>
    <row r="158" spans="1:79" ht="18" customHeight="1" x14ac:dyDescent="0.25">
      <c r="B158" s="90" t="str">
        <f>'PLAN DE CARGOS'!B47:P47</f>
        <v>Representante ASOUS en la Junta Directiva</v>
      </c>
      <c r="C158" s="91"/>
      <c r="D158" s="91"/>
      <c r="E158" s="91"/>
      <c r="F158" s="91"/>
      <c r="G158" s="91"/>
      <c r="H158" s="91"/>
      <c r="I158" s="91"/>
      <c r="J158" s="91"/>
      <c r="K158" s="91"/>
      <c r="L158" s="91"/>
      <c r="M158" s="91"/>
      <c r="N158" s="91"/>
      <c r="O158" s="92"/>
      <c r="P158" s="413">
        <f>SUMIF($AK$34:$AK$132,"=Representante ASOUS en la Junta Directiva",BC34:BF132)</f>
        <v>0</v>
      </c>
      <c r="Q158" s="414"/>
      <c r="R158" s="414"/>
      <c r="S158" s="414"/>
      <c r="T158" s="414"/>
      <c r="U158" s="415"/>
      <c r="V158" s="416">
        <f>'CARGA DE HORAS LABORADAS'!P47</f>
        <v>30</v>
      </c>
      <c r="W158" s="416"/>
      <c r="X158" s="416"/>
      <c r="Y158" s="416"/>
      <c r="Z158" s="416"/>
      <c r="AA158" s="416"/>
      <c r="AB158" s="417"/>
      <c r="AC158" s="416">
        <f>'CARGA DE HORAS LABORADAS'!AC47</f>
        <v>-4.75</v>
      </c>
      <c r="AD158" s="416"/>
      <c r="AE158" s="416"/>
      <c r="AF158" s="416"/>
      <c r="AG158" s="416"/>
      <c r="AH158" s="417"/>
      <c r="AI158" s="80"/>
      <c r="AJ158" s="80"/>
      <c r="AK158" s="80"/>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0"/>
      <c r="BH158" s="89"/>
      <c r="BI158" s="89"/>
      <c r="BJ158" s="89"/>
      <c r="BK158" s="80"/>
      <c r="BL158" s="80"/>
      <c r="BM158" s="80"/>
      <c r="BN158" s="80"/>
      <c r="BO158" s="80"/>
      <c r="BP158" s="80"/>
      <c r="BQ158" s="80"/>
      <c r="BR158" s="80"/>
      <c r="BS158" s="80"/>
      <c r="BT158" s="80"/>
      <c r="BU158" s="80"/>
      <c r="BV158" s="80"/>
      <c r="BW158" s="80"/>
      <c r="BX158" s="80"/>
      <c r="BY158" s="80"/>
      <c r="BZ158" s="80"/>
      <c r="CA158" s="80"/>
    </row>
    <row r="159" spans="1:79" ht="18" customHeight="1" x14ac:dyDescent="0.25">
      <c r="B159" s="90" t="str">
        <f>'PLAN DE CARGOS'!B48:P48</f>
        <v>Secretaria</v>
      </c>
      <c r="C159" s="91"/>
      <c r="D159" s="91"/>
      <c r="E159" s="91"/>
      <c r="F159" s="91"/>
      <c r="G159" s="91"/>
      <c r="H159" s="91"/>
      <c r="I159" s="91"/>
      <c r="J159" s="91"/>
      <c r="K159" s="91"/>
      <c r="L159" s="91"/>
      <c r="M159" s="91"/>
      <c r="N159" s="91"/>
      <c r="O159" s="92"/>
      <c r="P159" s="413">
        <f>SUMIF($AK$34:$AK$132,"=Secretaria",BC34:BF132)</f>
        <v>0</v>
      </c>
      <c r="Q159" s="414"/>
      <c r="R159" s="414"/>
      <c r="S159" s="414"/>
      <c r="T159" s="414"/>
      <c r="U159" s="415"/>
      <c r="V159" s="416">
        <f>'CARGA DE HORAS LABORADAS'!P48</f>
        <v>2112</v>
      </c>
      <c r="W159" s="416"/>
      <c r="X159" s="416"/>
      <c r="Y159" s="416"/>
      <c r="Z159" s="416"/>
      <c r="AA159" s="416"/>
      <c r="AB159" s="417"/>
      <c r="AC159" s="416">
        <f>'CARGA DE HORAS LABORADAS'!AC48</f>
        <v>0</v>
      </c>
      <c r="AD159" s="416"/>
      <c r="AE159" s="416"/>
      <c r="AF159" s="416"/>
      <c r="AG159" s="416"/>
      <c r="AH159" s="417"/>
      <c r="AI159" s="80"/>
      <c r="AJ159" s="80"/>
      <c r="AK159" s="80"/>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0"/>
      <c r="BH159" s="89"/>
      <c r="BI159" s="89"/>
      <c r="BJ159" s="89"/>
      <c r="BK159" s="80"/>
      <c r="BL159" s="80"/>
      <c r="BM159" s="80"/>
      <c r="BN159" s="80"/>
      <c r="BO159" s="80"/>
      <c r="BP159" s="80"/>
      <c r="BQ159" s="80"/>
      <c r="BR159" s="80"/>
      <c r="BS159" s="80"/>
      <c r="BT159" s="80"/>
      <c r="BU159" s="80"/>
      <c r="BV159" s="80"/>
      <c r="BW159" s="80"/>
      <c r="BX159" s="80"/>
      <c r="BY159" s="80"/>
      <c r="BZ159" s="80"/>
      <c r="CA159" s="80"/>
    </row>
    <row r="160" spans="1:79" ht="18" customHeight="1" x14ac:dyDescent="0.25">
      <c r="B160" s="90" t="str">
        <f>'PLAN DE CARGOS'!B49:P49</f>
        <v>Subgerente Administrativa</v>
      </c>
      <c r="C160" s="91"/>
      <c r="D160" s="91"/>
      <c r="E160" s="91"/>
      <c r="F160" s="91"/>
      <c r="G160" s="91"/>
      <c r="H160" s="91"/>
      <c r="I160" s="91"/>
      <c r="J160" s="91"/>
      <c r="K160" s="91"/>
      <c r="L160" s="91"/>
      <c r="M160" s="91"/>
      <c r="N160" s="91"/>
      <c r="O160" s="92"/>
      <c r="P160" s="413">
        <f>SUMIF($AK$34:$AK$132,"=Subgerente Administrativa",BC34:BF132)</f>
        <v>0</v>
      </c>
      <c r="Q160" s="414"/>
      <c r="R160" s="414"/>
      <c r="S160" s="414"/>
      <c r="T160" s="414"/>
      <c r="U160" s="415"/>
      <c r="V160" s="416">
        <f>'CARGA DE HORAS LABORADAS'!P49</f>
        <v>2112</v>
      </c>
      <c r="W160" s="416"/>
      <c r="X160" s="416"/>
      <c r="Y160" s="416"/>
      <c r="Z160" s="416"/>
      <c r="AA160" s="416"/>
      <c r="AB160" s="417"/>
      <c r="AC160" s="416">
        <f>'CARGA DE HORAS LABORADAS'!AC49</f>
        <v>-5.0000000001091394E-3</v>
      </c>
      <c r="AD160" s="416"/>
      <c r="AE160" s="416"/>
      <c r="AF160" s="416"/>
      <c r="AG160" s="416"/>
      <c r="AH160" s="417"/>
      <c r="AI160" s="80"/>
      <c r="AJ160" s="80"/>
      <c r="AK160" s="80"/>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0"/>
      <c r="BH160" s="89"/>
      <c r="BI160" s="89"/>
      <c r="BJ160" s="89"/>
      <c r="BK160" s="80"/>
      <c r="BL160" s="80"/>
      <c r="BM160" s="80"/>
      <c r="BN160" s="80"/>
      <c r="BO160" s="80"/>
      <c r="BP160" s="80"/>
      <c r="BQ160" s="80"/>
      <c r="BR160" s="80"/>
      <c r="BS160" s="80"/>
      <c r="BT160" s="80"/>
      <c r="BU160" s="80"/>
      <c r="BV160" s="80"/>
      <c r="BW160" s="80"/>
      <c r="BX160" s="80"/>
      <c r="BY160" s="80"/>
      <c r="BZ160" s="80"/>
      <c r="CA160" s="80"/>
    </row>
    <row r="161" spans="2:79" ht="18" customHeight="1" x14ac:dyDescent="0.25">
      <c r="B161" s="90" t="str">
        <f>'PLAN DE CARGOS'!B50:P50</f>
        <v>Subgerente Atención al Usuario</v>
      </c>
      <c r="C161" s="91"/>
      <c r="D161" s="91"/>
      <c r="E161" s="91"/>
      <c r="F161" s="91"/>
      <c r="G161" s="91"/>
      <c r="H161" s="91"/>
      <c r="I161" s="91"/>
      <c r="J161" s="91"/>
      <c r="K161" s="91"/>
      <c r="L161" s="91"/>
      <c r="M161" s="91"/>
      <c r="N161" s="91"/>
      <c r="O161" s="92"/>
      <c r="P161" s="413">
        <f>SUMIF($AK$34:$AK$132,"=Subgerente Atención al Usuario",BC34:BF132)</f>
        <v>72</v>
      </c>
      <c r="Q161" s="414"/>
      <c r="R161" s="414"/>
      <c r="S161" s="414"/>
      <c r="T161" s="414"/>
      <c r="U161" s="415"/>
      <c r="V161" s="416">
        <f>'CARGA DE HORAS LABORADAS'!P50</f>
        <v>2112</v>
      </c>
      <c r="W161" s="416"/>
      <c r="X161" s="416"/>
      <c r="Y161" s="416"/>
      <c r="Z161" s="416"/>
      <c r="AA161" s="416"/>
      <c r="AB161" s="417"/>
      <c r="AC161" s="416">
        <f>'CARGA DE HORAS LABORADAS'!AC50</f>
        <v>-5.0000000001091394E-3</v>
      </c>
      <c r="AD161" s="416"/>
      <c r="AE161" s="416"/>
      <c r="AF161" s="416"/>
      <c r="AG161" s="416"/>
      <c r="AH161" s="417"/>
      <c r="AI161" s="80"/>
      <c r="AJ161" s="80"/>
      <c r="AK161" s="80"/>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0"/>
      <c r="BH161" s="89"/>
      <c r="BI161" s="89"/>
      <c r="BJ161" s="89"/>
      <c r="BK161" s="80"/>
      <c r="BL161" s="80"/>
      <c r="BM161" s="80"/>
      <c r="BN161" s="80"/>
      <c r="BO161" s="80"/>
      <c r="BP161" s="80"/>
      <c r="BQ161" s="80"/>
      <c r="BR161" s="80"/>
      <c r="BS161" s="80"/>
      <c r="BT161" s="80"/>
      <c r="BU161" s="80"/>
      <c r="BV161" s="80"/>
      <c r="BW161" s="80"/>
      <c r="BX161" s="80"/>
      <c r="BY161" s="80"/>
      <c r="BZ161" s="80"/>
      <c r="CA161" s="80"/>
    </row>
    <row r="162" spans="2:79" ht="18" customHeight="1" x14ac:dyDescent="0.25">
      <c r="B162" s="90" t="str">
        <f>'PLAN DE CARGOS'!B51:P51</f>
        <v>Técnico Área Salud (Farmacia)</v>
      </c>
      <c r="C162" s="91"/>
      <c r="D162" s="91"/>
      <c r="E162" s="91"/>
      <c r="F162" s="91"/>
      <c r="G162" s="91"/>
      <c r="H162" s="91"/>
      <c r="I162" s="91"/>
      <c r="J162" s="91"/>
      <c r="K162" s="91"/>
      <c r="L162" s="91"/>
      <c r="M162" s="91"/>
      <c r="N162" s="91"/>
      <c r="O162" s="92"/>
      <c r="P162" s="413">
        <f>SUMIF($AK$34:$AK$132,"=Técnico Área Salud (Farmacia)",BC34:BF132)</f>
        <v>28</v>
      </c>
      <c r="Q162" s="414"/>
      <c r="R162" s="414"/>
      <c r="S162" s="414"/>
      <c r="T162" s="414"/>
      <c r="U162" s="415"/>
      <c r="V162" s="416">
        <f>'CARGA DE HORAS LABORADAS'!P51</f>
        <v>2112</v>
      </c>
      <c r="W162" s="416"/>
      <c r="X162" s="416"/>
      <c r="Y162" s="416"/>
      <c r="Z162" s="416"/>
      <c r="AA162" s="416"/>
      <c r="AB162" s="417"/>
      <c r="AC162" s="416">
        <f>'CARGA DE HORAS LABORADAS'!AC51</f>
        <v>-5.0000000001091394E-3</v>
      </c>
      <c r="AD162" s="416"/>
      <c r="AE162" s="416"/>
      <c r="AF162" s="416"/>
      <c r="AG162" s="416"/>
      <c r="AH162" s="417"/>
      <c r="AI162" s="80"/>
      <c r="AJ162" s="80"/>
      <c r="AK162" s="80"/>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0"/>
      <c r="BH162" s="89"/>
      <c r="BI162" s="89"/>
      <c r="BJ162" s="89"/>
      <c r="BK162" s="80"/>
      <c r="BL162" s="80"/>
      <c r="BM162" s="80"/>
      <c r="BN162" s="80"/>
      <c r="BO162" s="80"/>
      <c r="BP162" s="80"/>
      <c r="BQ162" s="80"/>
      <c r="BR162" s="80"/>
      <c r="BS162" s="80"/>
      <c r="BT162" s="80"/>
      <c r="BU162" s="80"/>
      <c r="BV162" s="80"/>
      <c r="BW162" s="80"/>
      <c r="BX162" s="80"/>
      <c r="BY162" s="80"/>
      <c r="BZ162" s="80"/>
      <c r="CA162" s="80"/>
    </row>
    <row r="163" spans="2:79" ht="18" customHeight="1" x14ac:dyDescent="0.25">
      <c r="B163" s="90" t="str">
        <f>'PLAN DE CARGOS'!B52:P52</f>
        <v>Técnico Área Salud (Rayos X)</v>
      </c>
      <c r="C163" s="91"/>
      <c r="D163" s="91"/>
      <c r="E163" s="91"/>
      <c r="F163" s="91"/>
      <c r="G163" s="91"/>
      <c r="H163" s="91"/>
      <c r="I163" s="91"/>
      <c r="J163" s="91"/>
      <c r="K163" s="91"/>
      <c r="L163" s="91"/>
      <c r="M163" s="91"/>
      <c r="N163" s="91"/>
      <c r="O163" s="92"/>
      <c r="P163" s="413">
        <f>SUMIF($AK$34:$AK$132,"=Técnico Área Salud (Rayos X)",BC34:BF132)</f>
        <v>44</v>
      </c>
      <c r="Q163" s="414"/>
      <c r="R163" s="414"/>
      <c r="S163" s="414"/>
      <c r="T163" s="414"/>
      <c r="U163" s="415"/>
      <c r="V163" s="416">
        <f>'CARGA DE HORAS LABORADAS'!P52</f>
        <v>2112</v>
      </c>
      <c r="W163" s="416"/>
      <c r="X163" s="416"/>
      <c r="Y163" s="416"/>
      <c r="Z163" s="416"/>
      <c r="AA163" s="416"/>
      <c r="AB163" s="417"/>
      <c r="AC163" s="416">
        <f>'CARGA DE HORAS LABORADAS'!AC52</f>
        <v>0</v>
      </c>
      <c r="AD163" s="416"/>
      <c r="AE163" s="416"/>
      <c r="AF163" s="416"/>
      <c r="AG163" s="416"/>
      <c r="AH163" s="417"/>
      <c r="AI163" s="80"/>
      <c r="AJ163" s="80"/>
      <c r="AK163" s="80"/>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0"/>
      <c r="BH163" s="89"/>
      <c r="BI163" s="89"/>
      <c r="BJ163" s="89"/>
      <c r="BK163" s="80"/>
      <c r="BL163" s="80"/>
      <c r="BM163" s="80"/>
      <c r="BN163" s="80"/>
      <c r="BO163" s="80"/>
      <c r="BP163" s="80"/>
      <c r="BQ163" s="80"/>
      <c r="BR163" s="80"/>
      <c r="BS163" s="80"/>
      <c r="BT163" s="80"/>
      <c r="BU163" s="80"/>
      <c r="BV163" s="80"/>
      <c r="BW163" s="80"/>
      <c r="BX163" s="80"/>
      <c r="BY163" s="80"/>
      <c r="BZ163" s="80"/>
      <c r="CA163" s="80"/>
    </row>
    <row r="164" spans="2:79" ht="18" customHeight="1" thickBot="1" x14ac:dyDescent="0.3">
      <c r="B164" s="93" t="str">
        <f>'PLAN DE CARGOS'!B53:P53</f>
        <v>Técnico Área Salud (Vacunador)</v>
      </c>
      <c r="C164" s="94"/>
      <c r="D164" s="94"/>
      <c r="E164" s="94"/>
      <c r="F164" s="94"/>
      <c r="G164" s="94"/>
      <c r="H164" s="94"/>
      <c r="I164" s="94"/>
      <c r="J164" s="94"/>
      <c r="K164" s="94"/>
      <c r="L164" s="94"/>
      <c r="M164" s="94"/>
      <c r="N164" s="94"/>
      <c r="O164" s="95"/>
      <c r="P164" s="426">
        <f>SUMIF($AK$34:$AK$132,"=Técnico Área salud (Vacunador)",BC34:BF132)</f>
        <v>72</v>
      </c>
      <c r="Q164" s="427"/>
      <c r="R164" s="427"/>
      <c r="S164" s="427"/>
      <c r="T164" s="427"/>
      <c r="U164" s="428"/>
      <c r="V164" s="429">
        <f>'CARGA DE HORAS LABORADAS'!P53</f>
        <v>2112</v>
      </c>
      <c r="W164" s="429"/>
      <c r="X164" s="429"/>
      <c r="Y164" s="429"/>
      <c r="Z164" s="429"/>
      <c r="AA164" s="429"/>
      <c r="AB164" s="430"/>
      <c r="AC164" s="429">
        <f>'CARGA DE HORAS LABORADAS'!AC53</f>
        <v>0</v>
      </c>
      <c r="AD164" s="429"/>
      <c r="AE164" s="429"/>
      <c r="AF164" s="429"/>
      <c r="AG164" s="429"/>
      <c r="AH164" s="430"/>
      <c r="AI164" s="80"/>
      <c r="AJ164" s="80"/>
      <c r="AK164" s="80"/>
      <c r="AL164" s="88"/>
      <c r="AM164" s="88"/>
      <c r="AN164" s="88"/>
      <c r="AO164" s="88"/>
      <c r="AP164" s="88"/>
      <c r="AQ164" s="88"/>
      <c r="AR164" s="88"/>
      <c r="AS164" s="88"/>
      <c r="AT164" s="88"/>
      <c r="AU164" s="88"/>
      <c r="AV164" s="88"/>
      <c r="AW164" s="88"/>
      <c r="AX164" s="88"/>
      <c r="AY164" s="88"/>
      <c r="AZ164" s="88"/>
      <c r="BA164" s="88"/>
      <c r="BB164" s="88"/>
      <c r="BC164" s="88"/>
      <c r="BD164" s="88"/>
      <c r="BE164" s="88"/>
      <c r="BF164" s="88"/>
      <c r="BG164" s="80"/>
      <c r="BH164" s="89"/>
      <c r="BI164" s="89"/>
      <c r="BJ164" s="89"/>
      <c r="BK164" s="80"/>
      <c r="BL164" s="80"/>
      <c r="BM164" s="80"/>
      <c r="BN164" s="80"/>
      <c r="BO164" s="80"/>
      <c r="BP164" s="80"/>
      <c r="BQ164" s="80"/>
      <c r="BR164" s="80"/>
      <c r="BS164" s="80"/>
      <c r="BT164" s="80"/>
      <c r="BU164" s="80"/>
      <c r="BV164" s="80"/>
      <c r="BW164" s="80"/>
      <c r="BX164" s="80"/>
      <c r="BY164" s="80"/>
      <c r="BZ164" s="80"/>
      <c r="CA164" s="80"/>
    </row>
    <row r="165" spans="2:79" ht="18" customHeight="1" x14ac:dyDescent="0.25">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1"/>
      <c r="BH165" s="81"/>
      <c r="BI165" s="81"/>
      <c r="BJ165" s="81"/>
      <c r="BK165" s="80"/>
      <c r="BL165" s="80"/>
      <c r="BM165" s="80"/>
      <c r="BN165" s="80"/>
      <c r="BO165" s="80"/>
      <c r="BP165" s="80"/>
      <c r="BQ165" s="80"/>
      <c r="BR165" s="80"/>
      <c r="BS165" s="80"/>
      <c r="BT165" s="80"/>
      <c r="BU165" s="80"/>
      <c r="BV165" s="80"/>
      <c r="BW165" s="80"/>
      <c r="BX165" s="80"/>
      <c r="BY165" s="80"/>
      <c r="BZ165" s="80"/>
      <c r="CA165" s="80"/>
    </row>
    <row r="166" spans="2:79" ht="18" customHeight="1" x14ac:dyDescent="0.25">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1"/>
      <c r="BH166" s="81"/>
      <c r="BI166" s="81"/>
      <c r="BJ166" s="81"/>
      <c r="BK166" s="80"/>
      <c r="BL166" s="80"/>
      <c r="BM166" s="80"/>
      <c r="BN166" s="80"/>
      <c r="BO166" s="80"/>
      <c r="BP166" s="80"/>
      <c r="BQ166" s="80"/>
      <c r="BR166" s="80"/>
      <c r="BS166" s="80"/>
      <c r="BT166" s="80"/>
      <c r="BU166" s="80"/>
      <c r="BV166" s="80"/>
      <c r="BW166" s="80"/>
      <c r="BX166" s="80"/>
      <c r="BY166" s="80"/>
      <c r="BZ166" s="80"/>
      <c r="CA166" s="80"/>
    </row>
    <row r="167" spans="2:79" ht="18" customHeight="1" x14ac:dyDescent="0.25">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1"/>
      <c r="BH167" s="81"/>
      <c r="BI167" s="81"/>
      <c r="BJ167" s="81"/>
      <c r="BK167" s="80"/>
      <c r="BL167" s="80"/>
      <c r="BM167" s="80"/>
      <c r="BN167" s="80"/>
      <c r="BO167" s="80"/>
      <c r="BP167" s="80"/>
      <c r="BQ167" s="80"/>
      <c r="BR167" s="80"/>
      <c r="BS167" s="80"/>
      <c r="BT167" s="80"/>
      <c r="BU167" s="80"/>
      <c r="BV167" s="80"/>
      <c r="BW167" s="80"/>
      <c r="BX167" s="80"/>
      <c r="BY167" s="80"/>
      <c r="BZ167" s="80"/>
      <c r="CA167" s="80"/>
    </row>
    <row r="168" spans="2:79" ht="18" customHeight="1" x14ac:dyDescent="0.25">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1"/>
      <c r="BH168" s="81"/>
      <c r="BI168" s="81"/>
      <c r="BJ168" s="81"/>
      <c r="BK168" s="80"/>
      <c r="BL168" s="80"/>
      <c r="BM168" s="80"/>
      <c r="BN168" s="80"/>
      <c r="BO168" s="80"/>
      <c r="BP168" s="80"/>
      <c r="BQ168" s="80"/>
      <c r="BR168" s="80"/>
      <c r="BS168" s="80"/>
      <c r="BT168" s="80"/>
      <c r="BU168" s="80"/>
      <c r="BV168" s="80"/>
      <c r="BW168" s="80"/>
      <c r="BX168" s="80"/>
      <c r="BY168" s="80"/>
      <c r="BZ168" s="80"/>
      <c r="CA168" s="80"/>
    </row>
    <row r="169" spans="2:79" ht="18" customHeight="1" x14ac:dyDescent="0.25">
      <c r="AI169" s="80"/>
      <c r="AJ169" s="80"/>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1"/>
      <c r="BH169" s="81"/>
      <c r="BI169" s="81"/>
      <c r="BJ169" s="81"/>
      <c r="BK169" s="80"/>
      <c r="BL169" s="80"/>
      <c r="BM169" s="80"/>
      <c r="BN169" s="80"/>
      <c r="BO169" s="80"/>
      <c r="BP169" s="80"/>
      <c r="BQ169" s="80"/>
      <c r="BR169" s="80"/>
      <c r="BS169" s="80"/>
      <c r="BT169" s="80"/>
      <c r="BU169" s="80"/>
      <c r="BV169" s="80"/>
      <c r="BW169" s="80"/>
      <c r="BX169" s="80"/>
      <c r="BY169" s="80"/>
      <c r="BZ169" s="80"/>
      <c r="CA169" s="80"/>
    </row>
    <row r="170" spans="2:79" ht="18" customHeight="1" x14ac:dyDescent="0.25">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1"/>
      <c r="BH170" s="81"/>
      <c r="BI170" s="81"/>
      <c r="BJ170" s="81"/>
      <c r="BK170" s="80"/>
      <c r="BL170" s="80"/>
      <c r="BM170" s="80"/>
      <c r="BN170" s="80"/>
      <c r="BO170" s="80"/>
      <c r="BP170" s="80"/>
      <c r="BQ170" s="80"/>
      <c r="BR170" s="80"/>
      <c r="BS170" s="80"/>
      <c r="BT170" s="80"/>
      <c r="BU170" s="80"/>
      <c r="BV170" s="80"/>
      <c r="BW170" s="80"/>
      <c r="BX170" s="80"/>
      <c r="BY170" s="80"/>
      <c r="BZ170" s="80"/>
      <c r="CA170" s="80"/>
    </row>
    <row r="171" spans="2:79" ht="18" customHeight="1" x14ac:dyDescent="0.25">
      <c r="AI171" s="80"/>
      <c r="AJ171" s="80"/>
      <c r="AK171" s="80"/>
      <c r="AL171" s="80"/>
      <c r="AM171" s="80"/>
      <c r="AN171" s="80"/>
      <c r="AO171" s="80"/>
      <c r="AP171" s="80"/>
      <c r="AQ171" s="80"/>
      <c r="AR171" s="80"/>
      <c r="AS171" s="80"/>
      <c r="AT171" s="80"/>
      <c r="AU171" s="80"/>
      <c r="AV171" s="80"/>
      <c r="AW171" s="80"/>
      <c r="AX171" s="80"/>
      <c r="AY171" s="80"/>
      <c r="AZ171" s="80"/>
      <c r="BA171" s="80"/>
      <c r="BB171" s="80"/>
      <c r="BC171" s="80"/>
      <c r="BD171" s="80"/>
      <c r="BE171" s="80"/>
      <c r="BF171" s="80"/>
      <c r="BG171" s="81"/>
      <c r="BH171" s="81"/>
      <c r="BI171" s="81"/>
      <c r="BJ171" s="81"/>
      <c r="BK171" s="80"/>
      <c r="BL171" s="80"/>
      <c r="BM171" s="80"/>
      <c r="BN171" s="80"/>
      <c r="BO171" s="80"/>
      <c r="BP171" s="80"/>
      <c r="BQ171" s="80"/>
      <c r="BR171" s="80"/>
      <c r="BS171" s="80"/>
      <c r="BT171" s="80"/>
      <c r="BU171" s="80"/>
      <c r="BV171" s="80"/>
      <c r="BW171" s="80"/>
      <c r="BX171" s="80"/>
      <c r="BY171" s="80"/>
      <c r="BZ171" s="80"/>
      <c r="CA171" s="80"/>
    </row>
    <row r="172" spans="2:79" ht="18" customHeight="1" x14ac:dyDescent="0.25">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1"/>
      <c r="BH172" s="81"/>
      <c r="BI172" s="81"/>
      <c r="BJ172" s="81"/>
      <c r="BK172" s="80"/>
      <c r="BL172" s="80"/>
      <c r="BM172" s="80"/>
      <c r="BN172" s="80"/>
      <c r="BO172" s="80"/>
      <c r="BP172" s="80"/>
      <c r="BQ172" s="80"/>
      <c r="BR172" s="80"/>
      <c r="BS172" s="80"/>
      <c r="BT172" s="80"/>
      <c r="BU172" s="80"/>
      <c r="BV172" s="80"/>
      <c r="BW172" s="80"/>
      <c r="BX172" s="80"/>
      <c r="BY172" s="80"/>
      <c r="BZ172" s="80"/>
      <c r="CA172" s="80"/>
    </row>
    <row r="173" spans="2:79" ht="18" customHeight="1" x14ac:dyDescent="0.25">
      <c r="AI173" s="80"/>
      <c r="AJ173" s="80"/>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1"/>
      <c r="BH173" s="81"/>
      <c r="BI173" s="81"/>
      <c r="BJ173" s="81"/>
      <c r="BK173" s="80"/>
      <c r="BL173" s="80"/>
      <c r="BM173" s="80"/>
      <c r="BN173" s="80"/>
      <c r="BO173" s="80"/>
      <c r="BP173" s="80"/>
      <c r="BQ173" s="80"/>
      <c r="BR173" s="80"/>
      <c r="BS173" s="80"/>
      <c r="BT173" s="80"/>
      <c r="BU173" s="80"/>
      <c r="BV173" s="80"/>
      <c r="BW173" s="80"/>
      <c r="BX173" s="80"/>
      <c r="BY173" s="80"/>
      <c r="BZ173" s="80"/>
      <c r="CA173" s="80"/>
    </row>
    <row r="174" spans="2:79" ht="18" customHeight="1" x14ac:dyDescent="0.25">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1"/>
      <c r="BH174" s="81"/>
      <c r="BI174" s="81"/>
      <c r="BJ174" s="81"/>
      <c r="BK174" s="80"/>
      <c r="BL174" s="80"/>
      <c r="BM174" s="80"/>
      <c r="BN174" s="80"/>
      <c r="BO174" s="80"/>
      <c r="BP174" s="80"/>
      <c r="BQ174" s="80"/>
      <c r="BR174" s="80"/>
      <c r="BS174" s="80"/>
      <c r="BT174" s="80"/>
      <c r="BU174" s="80"/>
      <c r="BV174" s="80"/>
      <c r="BW174" s="80"/>
      <c r="BX174" s="80"/>
      <c r="BY174" s="80"/>
      <c r="BZ174" s="80"/>
      <c r="CA174" s="80"/>
    </row>
    <row r="175" spans="2:79" ht="18" customHeight="1" x14ac:dyDescent="0.25">
      <c r="AI175" s="80"/>
      <c r="AJ175" s="80"/>
      <c r="AK175" s="80"/>
      <c r="AL175" s="80"/>
      <c r="AM175" s="80"/>
      <c r="AN175" s="80"/>
      <c r="AO175" s="80"/>
      <c r="AP175" s="80"/>
      <c r="AQ175" s="80"/>
      <c r="AR175" s="80"/>
      <c r="AS175" s="80"/>
      <c r="AT175" s="80"/>
      <c r="AU175" s="80"/>
      <c r="AV175" s="80"/>
      <c r="AW175" s="80"/>
      <c r="AX175" s="80"/>
      <c r="AY175" s="80"/>
      <c r="AZ175" s="80"/>
      <c r="BA175" s="80"/>
      <c r="BB175" s="80"/>
      <c r="BC175" s="80"/>
      <c r="BD175" s="80"/>
      <c r="BE175" s="80"/>
      <c r="BF175" s="80"/>
      <c r="BG175" s="81"/>
      <c r="BH175" s="81"/>
      <c r="BI175" s="81"/>
      <c r="BJ175" s="81"/>
      <c r="BK175" s="80"/>
      <c r="BL175" s="80"/>
      <c r="BM175" s="80"/>
      <c r="BN175" s="80"/>
      <c r="BO175" s="80"/>
      <c r="BP175" s="80"/>
      <c r="BQ175" s="80"/>
      <c r="BR175" s="80"/>
      <c r="BS175" s="80"/>
      <c r="BT175" s="80"/>
      <c r="BU175" s="80"/>
      <c r="BV175" s="80"/>
      <c r="BW175" s="80"/>
      <c r="BX175" s="80"/>
      <c r="BY175" s="80"/>
      <c r="BZ175" s="80"/>
      <c r="CA175" s="80"/>
    </row>
    <row r="176" spans="2:79" ht="18" customHeight="1" x14ac:dyDescent="0.25">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1"/>
      <c r="BH176" s="81"/>
      <c r="BI176" s="81"/>
      <c r="BJ176" s="81"/>
      <c r="BK176" s="80"/>
      <c r="BL176" s="80"/>
      <c r="BM176" s="80"/>
      <c r="BN176" s="80"/>
      <c r="BO176" s="80"/>
      <c r="BP176" s="80"/>
      <c r="BQ176" s="80"/>
      <c r="BR176" s="80"/>
      <c r="BS176" s="80"/>
      <c r="BT176" s="80"/>
      <c r="BU176" s="80"/>
      <c r="BV176" s="80"/>
      <c r="BW176" s="80"/>
      <c r="BX176" s="80"/>
      <c r="BY176" s="80"/>
      <c r="BZ176" s="80"/>
      <c r="CA176" s="80"/>
    </row>
    <row r="177" spans="35:79" ht="18" customHeight="1" x14ac:dyDescent="0.25">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1"/>
      <c r="BH177" s="81"/>
      <c r="BI177" s="81"/>
      <c r="BJ177" s="81"/>
      <c r="BK177" s="80"/>
      <c r="BL177" s="80"/>
      <c r="BM177" s="80"/>
      <c r="BN177" s="80"/>
      <c r="BO177" s="80"/>
      <c r="BP177" s="80"/>
      <c r="BQ177" s="80"/>
      <c r="BR177" s="80"/>
      <c r="BS177" s="80"/>
      <c r="BT177" s="80"/>
      <c r="BU177" s="80"/>
      <c r="BV177" s="80"/>
      <c r="BW177" s="80"/>
      <c r="BX177" s="80"/>
      <c r="BY177" s="80"/>
      <c r="BZ177" s="80"/>
      <c r="CA177" s="80"/>
    </row>
    <row r="178" spans="35:79" ht="18" customHeight="1" x14ac:dyDescent="0.25">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1"/>
      <c r="BH178" s="81"/>
      <c r="BI178" s="81"/>
      <c r="BJ178" s="81"/>
      <c r="BK178" s="80"/>
      <c r="BL178" s="80"/>
      <c r="BM178" s="80"/>
      <c r="BN178" s="80"/>
      <c r="BO178" s="80"/>
      <c r="BP178" s="80"/>
      <c r="BQ178" s="80"/>
      <c r="BR178" s="80"/>
      <c r="BS178" s="80"/>
      <c r="BT178" s="80"/>
      <c r="BU178" s="80"/>
      <c r="BV178" s="80"/>
      <c r="BW178" s="80"/>
      <c r="BX178" s="80"/>
      <c r="BY178" s="80"/>
      <c r="BZ178" s="80"/>
      <c r="CA178" s="80"/>
    </row>
  </sheetData>
  <mergeCells count="613">
    <mergeCell ref="AY130:BB130"/>
    <mergeCell ref="BC130:BF130"/>
    <mergeCell ref="BK127:BP127"/>
    <mergeCell ref="AY128:BB128"/>
    <mergeCell ref="BC128:BF128"/>
    <mergeCell ref="BG128:BJ128"/>
    <mergeCell ref="BK128:BP128"/>
    <mergeCell ref="AY129:BB129"/>
    <mergeCell ref="BC129:BF129"/>
    <mergeCell ref="BG129:BJ129"/>
    <mergeCell ref="BK129:BP129"/>
    <mergeCell ref="BQ124:BW130"/>
    <mergeCell ref="BX124:CC130"/>
    <mergeCell ref="CD124:CI130"/>
    <mergeCell ref="BG41:BJ41"/>
    <mergeCell ref="BK41:BP41"/>
    <mergeCell ref="AK42:AX42"/>
    <mergeCell ref="AY42:BB42"/>
    <mergeCell ref="BC42:BF42"/>
    <mergeCell ref="BG42:BJ42"/>
    <mergeCell ref="BK42:BP42"/>
    <mergeCell ref="AK43:AX43"/>
    <mergeCell ref="AY43:BB43"/>
    <mergeCell ref="BC43:BF43"/>
    <mergeCell ref="AY125:BB125"/>
    <mergeCell ref="BC125:BF125"/>
    <mergeCell ref="BG125:BJ125"/>
    <mergeCell ref="BK125:BP125"/>
    <mergeCell ref="AY126:BB126"/>
    <mergeCell ref="BC126:BF126"/>
    <mergeCell ref="BG126:BJ126"/>
    <mergeCell ref="BK126:BP126"/>
    <mergeCell ref="AY127:BB127"/>
    <mergeCell ref="BC127:BF127"/>
    <mergeCell ref="BG127:BJ127"/>
    <mergeCell ref="BC37:BF37"/>
    <mergeCell ref="BG37:BJ37"/>
    <mergeCell ref="BK37:BP37"/>
    <mergeCell ref="BK43:BP43"/>
    <mergeCell ref="BG38:BJ38"/>
    <mergeCell ref="BK38:BP38"/>
    <mergeCell ref="AK39:AX39"/>
    <mergeCell ref="AY39:BB39"/>
    <mergeCell ref="BC39:BF39"/>
    <mergeCell ref="BG39:BJ39"/>
    <mergeCell ref="BK39:BP39"/>
    <mergeCell ref="AK40:AX40"/>
    <mergeCell ref="AY40:BB40"/>
    <mergeCell ref="BC40:BF40"/>
    <mergeCell ref="BG40:BJ40"/>
    <mergeCell ref="BK40:BP40"/>
    <mergeCell ref="BQ31:BW33"/>
    <mergeCell ref="BX31:CC33"/>
    <mergeCell ref="CD31:CI33"/>
    <mergeCell ref="AK34:AX34"/>
    <mergeCell ref="AY34:BB34"/>
    <mergeCell ref="BC34:BF34"/>
    <mergeCell ref="Z31:AD33"/>
    <mergeCell ref="AE31:AJ33"/>
    <mergeCell ref="AK31:AX33"/>
    <mergeCell ref="AY31:BB33"/>
    <mergeCell ref="BC31:BF33"/>
    <mergeCell ref="BG31:BJ33"/>
    <mergeCell ref="BG34:BJ34"/>
    <mergeCell ref="BK34:BP34"/>
    <mergeCell ref="BQ34:BW43"/>
    <mergeCell ref="BX34:CC43"/>
    <mergeCell ref="CD34:CI43"/>
    <mergeCell ref="BK35:BP35"/>
    <mergeCell ref="AK36:AX36"/>
    <mergeCell ref="AY36:BB36"/>
    <mergeCell ref="BC36:BF36"/>
    <mergeCell ref="BG36:BJ36"/>
    <mergeCell ref="BK36:BP36"/>
    <mergeCell ref="AK37:AX37"/>
    <mergeCell ref="B3:BB3"/>
    <mergeCell ref="B4:BB4"/>
    <mergeCell ref="B5:BB5"/>
    <mergeCell ref="B6:BB6"/>
    <mergeCell ref="B7:BB7"/>
    <mergeCell ref="B8:BB8"/>
    <mergeCell ref="C27:N27"/>
    <mergeCell ref="O27:R27"/>
    <mergeCell ref="C28:N28"/>
    <mergeCell ref="O28:Q28"/>
    <mergeCell ref="C25:N25"/>
    <mergeCell ref="O25:Q25"/>
    <mergeCell ref="AK25:AR25"/>
    <mergeCell ref="AT25:BB25"/>
    <mergeCell ref="C26:N26"/>
    <mergeCell ref="O26:AI26"/>
    <mergeCell ref="B19:BB19"/>
    <mergeCell ref="B9:BB9"/>
    <mergeCell ref="B12:BB12"/>
    <mergeCell ref="B13:BB13"/>
    <mergeCell ref="B14:BB14"/>
    <mergeCell ref="W17:X17"/>
    <mergeCell ref="Y17:Z17"/>
    <mergeCell ref="C23:N23"/>
    <mergeCell ref="AK23:AR23"/>
    <mergeCell ref="AT23:BB23"/>
    <mergeCell ref="C24:N24"/>
    <mergeCell ref="O24:Q24"/>
    <mergeCell ref="BG35:BJ35"/>
    <mergeCell ref="BG43:BJ43"/>
    <mergeCell ref="BK46:BP48"/>
    <mergeCell ref="B31:Y33"/>
    <mergeCell ref="B34:Y43"/>
    <mergeCell ref="Z34:AD43"/>
    <mergeCell ref="AE34:AJ43"/>
    <mergeCell ref="AK35:AX35"/>
    <mergeCell ref="AY35:BB35"/>
    <mergeCell ref="C29:N29"/>
    <mergeCell ref="BC35:BF35"/>
    <mergeCell ref="AK38:AX38"/>
    <mergeCell ref="AY38:BB38"/>
    <mergeCell ref="BC38:BF38"/>
    <mergeCell ref="AK41:AX41"/>
    <mergeCell ref="AY41:BB41"/>
    <mergeCell ref="BC41:BF41"/>
    <mergeCell ref="BK31:BP33"/>
    <mergeCell ref="AY37:BB37"/>
    <mergeCell ref="BQ46:BW48"/>
    <mergeCell ref="BX46:CC48"/>
    <mergeCell ref="CD46:CI48"/>
    <mergeCell ref="B44:AJ44"/>
    <mergeCell ref="AK44:BJ44"/>
    <mergeCell ref="BK44:BP44"/>
    <mergeCell ref="BQ44:CC44"/>
    <mergeCell ref="CD44:CI44"/>
    <mergeCell ref="B46:Y48"/>
    <mergeCell ref="Z46:AD48"/>
    <mergeCell ref="AE46:AJ48"/>
    <mergeCell ref="AK46:AX48"/>
    <mergeCell ref="AY46:BB48"/>
    <mergeCell ref="BC46:BF48"/>
    <mergeCell ref="BG46:BJ48"/>
    <mergeCell ref="AY58:BB58"/>
    <mergeCell ref="BC58:BF58"/>
    <mergeCell ref="BG58:BJ58"/>
    <mergeCell ref="BK58:BP58"/>
    <mergeCell ref="AK55:AX55"/>
    <mergeCell ref="AY55:BB55"/>
    <mergeCell ref="BC55:BF55"/>
    <mergeCell ref="BG55:BJ55"/>
    <mergeCell ref="BK55:BP55"/>
    <mergeCell ref="AK56:AX56"/>
    <mergeCell ref="AY56:BB56"/>
    <mergeCell ref="BC56:BF56"/>
    <mergeCell ref="BG56:BJ56"/>
    <mergeCell ref="BK56:BP56"/>
    <mergeCell ref="BQ49:BW58"/>
    <mergeCell ref="BX49:CC58"/>
    <mergeCell ref="CD49:CI58"/>
    <mergeCell ref="AK50:AX50"/>
    <mergeCell ref="AY50:BB50"/>
    <mergeCell ref="BC50:BF50"/>
    <mergeCell ref="BG50:BJ50"/>
    <mergeCell ref="BK50:BP50"/>
    <mergeCell ref="B49:Y58"/>
    <mergeCell ref="Z49:AD58"/>
    <mergeCell ref="AE49:AJ58"/>
    <mergeCell ref="AK49:AX49"/>
    <mergeCell ref="AY49:BB49"/>
    <mergeCell ref="BC49:BF49"/>
    <mergeCell ref="AK51:AX51"/>
    <mergeCell ref="AY51:BB51"/>
    <mergeCell ref="BC51:BF51"/>
    <mergeCell ref="AK53:AX53"/>
    <mergeCell ref="AK57:AX57"/>
    <mergeCell ref="AY57:BB57"/>
    <mergeCell ref="BC57:BF57"/>
    <mergeCell ref="BG57:BJ57"/>
    <mergeCell ref="BK57:BP57"/>
    <mergeCell ref="AK58:AX58"/>
    <mergeCell ref="BG51:BJ51"/>
    <mergeCell ref="BK51:BP51"/>
    <mergeCell ref="AK52:AX52"/>
    <mergeCell ref="AY52:BB52"/>
    <mergeCell ref="BC52:BF52"/>
    <mergeCell ref="BG52:BJ52"/>
    <mergeCell ref="BK52:BP52"/>
    <mergeCell ref="BG49:BJ49"/>
    <mergeCell ref="BK49:BP49"/>
    <mergeCell ref="AY53:BB53"/>
    <mergeCell ref="BC53:BF53"/>
    <mergeCell ref="BG53:BJ53"/>
    <mergeCell ref="BK53:BP53"/>
    <mergeCell ref="AK54:AX54"/>
    <mergeCell ref="AY54:BB54"/>
    <mergeCell ref="BC54:BF54"/>
    <mergeCell ref="BG54:BJ54"/>
    <mergeCell ref="BK54:BP54"/>
    <mergeCell ref="AY73:BB73"/>
    <mergeCell ref="BC73:BF73"/>
    <mergeCell ref="BG73:BJ73"/>
    <mergeCell ref="BK73:BP73"/>
    <mergeCell ref="AK70:AX70"/>
    <mergeCell ref="AY70:BB70"/>
    <mergeCell ref="BC70:BF70"/>
    <mergeCell ref="BG70:BJ70"/>
    <mergeCell ref="BK70:BP70"/>
    <mergeCell ref="AK71:AX71"/>
    <mergeCell ref="AY71:BB71"/>
    <mergeCell ref="BC71:BF71"/>
    <mergeCell ref="BG71:BJ71"/>
    <mergeCell ref="BK71:BP71"/>
    <mergeCell ref="BC61:BF63"/>
    <mergeCell ref="BG61:BJ63"/>
    <mergeCell ref="BK61:BP63"/>
    <mergeCell ref="BQ61:BW63"/>
    <mergeCell ref="BX61:CC63"/>
    <mergeCell ref="CD61:CI63"/>
    <mergeCell ref="B59:AJ59"/>
    <mergeCell ref="AK59:BJ59"/>
    <mergeCell ref="BK59:BP59"/>
    <mergeCell ref="BQ59:CC59"/>
    <mergeCell ref="CD59:CI59"/>
    <mergeCell ref="B61:Y63"/>
    <mergeCell ref="Z61:AD63"/>
    <mergeCell ref="AE61:AJ63"/>
    <mergeCell ref="AK61:AX63"/>
    <mergeCell ref="AY61:BB63"/>
    <mergeCell ref="BQ64:BW73"/>
    <mergeCell ref="BX64:CC73"/>
    <mergeCell ref="CD64:CI73"/>
    <mergeCell ref="AK65:AX65"/>
    <mergeCell ref="AY65:BB65"/>
    <mergeCell ref="BC65:BF65"/>
    <mergeCell ref="BG65:BJ65"/>
    <mergeCell ref="BK65:BP65"/>
    <mergeCell ref="B64:Y73"/>
    <mergeCell ref="Z64:AD73"/>
    <mergeCell ref="AE64:AJ73"/>
    <mergeCell ref="AK64:AX64"/>
    <mergeCell ref="AY64:BB64"/>
    <mergeCell ref="BC64:BF64"/>
    <mergeCell ref="AK66:AX66"/>
    <mergeCell ref="AY66:BB66"/>
    <mergeCell ref="BC66:BF66"/>
    <mergeCell ref="AK68:AX68"/>
    <mergeCell ref="AK72:AX72"/>
    <mergeCell ref="AY72:BB72"/>
    <mergeCell ref="BC72:BF72"/>
    <mergeCell ref="BG72:BJ72"/>
    <mergeCell ref="BK72:BP72"/>
    <mergeCell ref="AK73:AX73"/>
    <mergeCell ref="BK69:BP69"/>
    <mergeCell ref="BG66:BJ66"/>
    <mergeCell ref="BK66:BP66"/>
    <mergeCell ref="AK67:AX67"/>
    <mergeCell ref="AY67:BB67"/>
    <mergeCell ref="BC67:BF67"/>
    <mergeCell ref="BG67:BJ67"/>
    <mergeCell ref="BK67:BP67"/>
    <mergeCell ref="BG64:BJ64"/>
    <mergeCell ref="BK64:BP64"/>
    <mergeCell ref="AY68:BB68"/>
    <mergeCell ref="BC68:BF68"/>
    <mergeCell ref="BG68:BJ68"/>
    <mergeCell ref="BK68:BP68"/>
    <mergeCell ref="AK69:AX69"/>
    <mergeCell ref="AY69:BB69"/>
    <mergeCell ref="BC69:BF69"/>
    <mergeCell ref="BG69:BJ69"/>
    <mergeCell ref="BC76:BF78"/>
    <mergeCell ref="BG76:BJ78"/>
    <mergeCell ref="BK76:BP78"/>
    <mergeCell ref="BQ76:BW78"/>
    <mergeCell ref="BX76:CC78"/>
    <mergeCell ref="CD76:CI78"/>
    <mergeCell ref="B74:AJ74"/>
    <mergeCell ref="AK74:BJ74"/>
    <mergeCell ref="BK74:BP74"/>
    <mergeCell ref="BQ74:CC74"/>
    <mergeCell ref="CD74:CI74"/>
    <mergeCell ref="B76:Y78"/>
    <mergeCell ref="Z76:AD78"/>
    <mergeCell ref="AE76:AJ78"/>
    <mergeCell ref="AK76:AX78"/>
    <mergeCell ref="AY76:BB78"/>
    <mergeCell ref="AY88:BB88"/>
    <mergeCell ref="BC88:BF88"/>
    <mergeCell ref="BG88:BJ88"/>
    <mergeCell ref="BK88:BP88"/>
    <mergeCell ref="AK85:AX85"/>
    <mergeCell ref="AY85:BB85"/>
    <mergeCell ref="BC85:BF85"/>
    <mergeCell ref="BG85:BJ85"/>
    <mergeCell ref="BK85:BP85"/>
    <mergeCell ref="AK86:AX86"/>
    <mergeCell ref="AY86:BB86"/>
    <mergeCell ref="BC86:BF86"/>
    <mergeCell ref="BG86:BJ86"/>
    <mergeCell ref="BK86:BP86"/>
    <mergeCell ref="BQ79:BW88"/>
    <mergeCell ref="BX79:CC88"/>
    <mergeCell ref="CD79:CI88"/>
    <mergeCell ref="AK80:AX80"/>
    <mergeCell ref="AY80:BB80"/>
    <mergeCell ref="BC80:BF80"/>
    <mergeCell ref="BG80:BJ80"/>
    <mergeCell ref="BK80:BP80"/>
    <mergeCell ref="B79:Y88"/>
    <mergeCell ref="Z79:AD88"/>
    <mergeCell ref="AE79:AJ88"/>
    <mergeCell ref="AK79:AX79"/>
    <mergeCell ref="AY79:BB79"/>
    <mergeCell ref="BC79:BF79"/>
    <mergeCell ref="AK81:AX81"/>
    <mergeCell ref="AY81:BB81"/>
    <mergeCell ref="BC81:BF81"/>
    <mergeCell ref="AK83:AX83"/>
    <mergeCell ref="AK87:AX87"/>
    <mergeCell ref="AY87:BB87"/>
    <mergeCell ref="BC87:BF87"/>
    <mergeCell ref="BG87:BJ87"/>
    <mergeCell ref="BK87:BP87"/>
    <mergeCell ref="AK88:AX88"/>
    <mergeCell ref="BG81:BJ81"/>
    <mergeCell ref="BK81:BP81"/>
    <mergeCell ref="AK82:AX82"/>
    <mergeCell ref="AY82:BB82"/>
    <mergeCell ref="BC82:BF82"/>
    <mergeCell ref="BG82:BJ82"/>
    <mergeCell ref="BK82:BP82"/>
    <mergeCell ref="BG79:BJ79"/>
    <mergeCell ref="BK79:BP79"/>
    <mergeCell ref="AY83:BB83"/>
    <mergeCell ref="BC83:BF83"/>
    <mergeCell ref="BG83:BJ83"/>
    <mergeCell ref="BK83:BP83"/>
    <mergeCell ref="AK84:AX84"/>
    <mergeCell ref="AY84:BB84"/>
    <mergeCell ref="BC84:BF84"/>
    <mergeCell ref="BG84:BJ84"/>
    <mergeCell ref="BK84:BP84"/>
    <mergeCell ref="BC91:BF93"/>
    <mergeCell ref="BG91:BJ93"/>
    <mergeCell ref="BK91:BP93"/>
    <mergeCell ref="BQ91:BW93"/>
    <mergeCell ref="BX91:CC93"/>
    <mergeCell ref="CD91:CI93"/>
    <mergeCell ref="B89:AJ89"/>
    <mergeCell ref="AK89:BJ89"/>
    <mergeCell ref="BK89:BP89"/>
    <mergeCell ref="BQ89:CC89"/>
    <mergeCell ref="CD89:CI89"/>
    <mergeCell ref="B91:Y93"/>
    <mergeCell ref="Z91:AD93"/>
    <mergeCell ref="AE91:AJ93"/>
    <mergeCell ref="AK91:AX93"/>
    <mergeCell ref="AY91:BB93"/>
    <mergeCell ref="BX94:CC103"/>
    <mergeCell ref="CD94:CI103"/>
    <mergeCell ref="AY95:BB95"/>
    <mergeCell ref="BC95:BF95"/>
    <mergeCell ref="BG95:BJ95"/>
    <mergeCell ref="BK95:BP95"/>
    <mergeCell ref="B94:Y103"/>
    <mergeCell ref="Z94:AD103"/>
    <mergeCell ref="AE94:AJ103"/>
    <mergeCell ref="AY94:BB94"/>
    <mergeCell ref="BC94:BF94"/>
    <mergeCell ref="AY96:BB96"/>
    <mergeCell ref="BC96:BF96"/>
    <mergeCell ref="AY102:BB102"/>
    <mergeCell ref="BC102:BF102"/>
    <mergeCell ref="BG102:BJ102"/>
    <mergeCell ref="BK102:BP102"/>
    <mergeCell ref="AY103:BB103"/>
    <mergeCell ref="BC103:BF103"/>
    <mergeCell ref="BG103:BJ103"/>
    <mergeCell ref="BK103:BP103"/>
    <mergeCell ref="AY100:BB100"/>
    <mergeCell ref="BC100:BF100"/>
    <mergeCell ref="BG100:BJ100"/>
    <mergeCell ref="AK95:AX95"/>
    <mergeCell ref="AK96:AX96"/>
    <mergeCell ref="AK94:AX94"/>
    <mergeCell ref="AK103:AX103"/>
    <mergeCell ref="AK101:AX101"/>
    <mergeCell ref="AK102:AX102"/>
    <mergeCell ref="BG94:BJ94"/>
    <mergeCell ref="BK94:BP94"/>
    <mergeCell ref="BQ94:BW103"/>
    <mergeCell ref="BK100:BP100"/>
    <mergeCell ref="AY101:BB101"/>
    <mergeCell ref="BC101:BF101"/>
    <mergeCell ref="BG101:BJ101"/>
    <mergeCell ref="BK101:BP101"/>
    <mergeCell ref="AY98:BB98"/>
    <mergeCell ref="BC98:BF98"/>
    <mergeCell ref="BG98:BJ98"/>
    <mergeCell ref="BK98:BP98"/>
    <mergeCell ref="AY99:BB99"/>
    <mergeCell ref="BC99:BF99"/>
    <mergeCell ref="BG96:BJ96"/>
    <mergeCell ref="BK96:BP96"/>
    <mergeCell ref="AY97:BB97"/>
    <mergeCell ref="BC97:BF97"/>
    <mergeCell ref="CD109:CI118"/>
    <mergeCell ref="AY110:BB110"/>
    <mergeCell ref="BC110:BF110"/>
    <mergeCell ref="BG110:BJ110"/>
    <mergeCell ref="BK110:BP110"/>
    <mergeCell ref="B109:Y118"/>
    <mergeCell ref="Z109:AD118"/>
    <mergeCell ref="AE109:AJ118"/>
    <mergeCell ref="AY109:BB109"/>
    <mergeCell ref="BC109:BF109"/>
    <mergeCell ref="AY111:BB111"/>
    <mergeCell ref="BC111:BF111"/>
    <mergeCell ref="AY113:BB113"/>
    <mergeCell ref="BC113:BF113"/>
    <mergeCell ref="BG113:BJ113"/>
    <mergeCell ref="BK113:BP113"/>
    <mergeCell ref="AY114:BB114"/>
    <mergeCell ref="BC114:BF114"/>
    <mergeCell ref="BG114:BJ114"/>
    <mergeCell ref="BK114:BP114"/>
    <mergeCell ref="BG111:BJ111"/>
    <mergeCell ref="BK111:BP111"/>
    <mergeCell ref="AK118:AX118"/>
    <mergeCell ref="AK116:AX116"/>
    <mergeCell ref="BQ106:BW108"/>
    <mergeCell ref="BX106:CC108"/>
    <mergeCell ref="CD106:CI108"/>
    <mergeCell ref="B104:AJ104"/>
    <mergeCell ref="AK104:BJ104"/>
    <mergeCell ref="BK104:BP104"/>
    <mergeCell ref="BQ104:CC104"/>
    <mergeCell ref="CD104:CI104"/>
    <mergeCell ref="B106:Y108"/>
    <mergeCell ref="Z106:AD108"/>
    <mergeCell ref="AE106:AJ108"/>
    <mergeCell ref="AK106:AX108"/>
    <mergeCell ref="AY106:BB108"/>
    <mergeCell ref="AK117:AX117"/>
    <mergeCell ref="AK114:AX114"/>
    <mergeCell ref="AK115:AX115"/>
    <mergeCell ref="AK112:AX112"/>
    <mergeCell ref="AK113:AX113"/>
    <mergeCell ref="BG99:BJ99"/>
    <mergeCell ref="BK99:BP99"/>
    <mergeCell ref="AY115:BB115"/>
    <mergeCell ref="BC115:BF115"/>
    <mergeCell ref="BG115:BJ115"/>
    <mergeCell ref="BK115:BP115"/>
    <mergeCell ref="AY116:BB116"/>
    <mergeCell ref="BC116:BF116"/>
    <mergeCell ref="BG116:BJ116"/>
    <mergeCell ref="BK116:BP116"/>
    <mergeCell ref="AY112:BB112"/>
    <mergeCell ref="BC112:BF112"/>
    <mergeCell ref="BG112:BJ112"/>
    <mergeCell ref="BK112:BP112"/>
    <mergeCell ref="AK111:AX111"/>
    <mergeCell ref="AK109:AX109"/>
    <mergeCell ref="BG97:BJ97"/>
    <mergeCell ref="BK97:BP97"/>
    <mergeCell ref="AK110:AX110"/>
    <mergeCell ref="BC106:BF108"/>
    <mergeCell ref="BG106:BJ108"/>
    <mergeCell ref="BK106:BP108"/>
    <mergeCell ref="BG109:BJ109"/>
    <mergeCell ref="BK109:BP109"/>
    <mergeCell ref="AK99:AX99"/>
    <mergeCell ref="AK100:AX100"/>
    <mergeCell ref="AK97:AX97"/>
    <mergeCell ref="AK98:AX98"/>
    <mergeCell ref="B133:AH133"/>
    <mergeCell ref="B131:AJ131"/>
    <mergeCell ref="AK131:BJ131"/>
    <mergeCell ref="BK131:BP131"/>
    <mergeCell ref="AK124:AX124"/>
    <mergeCell ref="B119:AJ119"/>
    <mergeCell ref="AK119:BJ119"/>
    <mergeCell ref="BK119:BP119"/>
    <mergeCell ref="B124:Y130"/>
    <mergeCell ref="B121:Y123"/>
    <mergeCell ref="Z121:AD123"/>
    <mergeCell ref="AE121:AJ123"/>
    <mergeCell ref="AK121:AX123"/>
    <mergeCell ref="AY121:BB123"/>
    <mergeCell ref="AK125:AX125"/>
    <mergeCell ref="AK126:AX126"/>
    <mergeCell ref="AK127:AX127"/>
    <mergeCell ref="AK128:AX128"/>
    <mergeCell ref="AK129:AX129"/>
    <mergeCell ref="AK130:AX130"/>
    <mergeCell ref="BG130:BJ130"/>
    <mergeCell ref="BK130:BP130"/>
    <mergeCell ref="Z124:AD130"/>
    <mergeCell ref="AE124:AJ130"/>
    <mergeCell ref="BQ131:CC131"/>
    <mergeCell ref="CD131:CI131"/>
    <mergeCell ref="AY117:BB117"/>
    <mergeCell ref="BC117:BF117"/>
    <mergeCell ref="BG117:BJ117"/>
    <mergeCell ref="BK117:BP117"/>
    <mergeCell ref="AY118:BB118"/>
    <mergeCell ref="BC118:BF118"/>
    <mergeCell ref="BG118:BJ118"/>
    <mergeCell ref="BK118:BP118"/>
    <mergeCell ref="BQ121:BW123"/>
    <mergeCell ref="BX121:CC123"/>
    <mergeCell ref="CD121:CI123"/>
    <mergeCell ref="BG124:BJ124"/>
    <mergeCell ref="BK124:BP124"/>
    <mergeCell ref="AY124:BB124"/>
    <mergeCell ref="BC124:BF124"/>
    <mergeCell ref="BC121:BF123"/>
    <mergeCell ref="BG121:BJ123"/>
    <mergeCell ref="BK121:BP123"/>
    <mergeCell ref="BQ119:CC119"/>
    <mergeCell ref="CD119:CI119"/>
    <mergeCell ref="BQ109:BW118"/>
    <mergeCell ref="BX109:CC118"/>
    <mergeCell ref="P136:U136"/>
    <mergeCell ref="V136:AB136"/>
    <mergeCell ref="AC136:AH136"/>
    <mergeCell ref="P137:U137"/>
    <mergeCell ref="V137:AB137"/>
    <mergeCell ref="AC137:AH137"/>
    <mergeCell ref="B134:O134"/>
    <mergeCell ref="P134:U134"/>
    <mergeCell ref="V134:AB134"/>
    <mergeCell ref="AC134:AH134"/>
    <mergeCell ref="P135:U135"/>
    <mergeCell ref="V135:AB135"/>
    <mergeCell ref="AC135:AH135"/>
    <mergeCell ref="P140:U140"/>
    <mergeCell ref="V140:AB140"/>
    <mergeCell ref="AC140:AH140"/>
    <mergeCell ref="P141:U141"/>
    <mergeCell ref="V141:AB141"/>
    <mergeCell ref="AC141:AH141"/>
    <mergeCell ref="P138:U138"/>
    <mergeCell ref="V138:AB138"/>
    <mergeCell ref="AC138:AH138"/>
    <mergeCell ref="P139:U139"/>
    <mergeCell ref="V139:AB139"/>
    <mergeCell ref="AC139:AH139"/>
    <mergeCell ref="P144:U144"/>
    <mergeCell ref="V144:AB144"/>
    <mergeCell ref="AC144:AH144"/>
    <mergeCell ref="P145:U145"/>
    <mergeCell ref="V145:AB145"/>
    <mergeCell ref="AC145:AH145"/>
    <mergeCell ref="P142:U142"/>
    <mergeCell ref="V142:AB142"/>
    <mergeCell ref="AC142:AH142"/>
    <mergeCell ref="P143:U143"/>
    <mergeCell ref="V143:AB143"/>
    <mergeCell ref="AC143:AH143"/>
    <mergeCell ref="P148:U148"/>
    <mergeCell ref="V148:AB148"/>
    <mergeCell ref="AC148:AH148"/>
    <mergeCell ref="P149:U149"/>
    <mergeCell ref="V149:AB149"/>
    <mergeCell ref="AC149:AH149"/>
    <mergeCell ref="P146:U146"/>
    <mergeCell ref="V146:AB146"/>
    <mergeCell ref="AC146:AH146"/>
    <mergeCell ref="P147:U147"/>
    <mergeCell ref="V147:AB147"/>
    <mergeCell ref="AC147:AH147"/>
    <mergeCell ref="P152:U152"/>
    <mergeCell ref="V152:AB152"/>
    <mergeCell ref="AC152:AH152"/>
    <mergeCell ref="P153:U153"/>
    <mergeCell ref="V153:AB153"/>
    <mergeCell ref="AC153:AH153"/>
    <mergeCell ref="P150:U150"/>
    <mergeCell ref="V150:AB150"/>
    <mergeCell ref="AC150:AH150"/>
    <mergeCell ref="P151:U151"/>
    <mergeCell ref="V151:AB151"/>
    <mergeCell ref="AC151:AH151"/>
    <mergeCell ref="P156:U156"/>
    <mergeCell ref="V156:AB156"/>
    <mergeCell ref="AC156:AH156"/>
    <mergeCell ref="P157:U157"/>
    <mergeCell ref="V157:AB157"/>
    <mergeCell ref="AC157:AH157"/>
    <mergeCell ref="P154:U154"/>
    <mergeCell ref="V154:AB154"/>
    <mergeCell ref="AC154:AH154"/>
    <mergeCell ref="P155:U155"/>
    <mergeCell ref="V155:AB155"/>
    <mergeCell ref="AC155:AH155"/>
    <mergeCell ref="P160:U160"/>
    <mergeCell ref="V160:AB160"/>
    <mergeCell ref="AC160:AH160"/>
    <mergeCell ref="P161:U161"/>
    <mergeCell ref="V161:AB161"/>
    <mergeCell ref="AC161:AH161"/>
    <mergeCell ref="P158:U158"/>
    <mergeCell ref="V158:AB158"/>
    <mergeCell ref="AC158:AH158"/>
    <mergeCell ref="P159:U159"/>
    <mergeCell ref="V159:AB159"/>
    <mergeCell ref="AC159:AH159"/>
    <mergeCell ref="P164:U164"/>
    <mergeCell ref="V164:AB164"/>
    <mergeCell ref="AC164:AH164"/>
    <mergeCell ref="P162:U162"/>
    <mergeCell ref="V162:AB162"/>
    <mergeCell ref="AC162:AH162"/>
    <mergeCell ref="P163:U163"/>
    <mergeCell ref="V163:AB163"/>
    <mergeCell ref="AC163:AH163"/>
  </mergeCells>
  <conditionalFormatting sqref="AC135:AH164">
    <cfRule type="cellIs" dxfId="27" priority="1" operator="lessThan">
      <formula>0</formula>
    </cfRule>
    <cfRule type="cellIs" dxfId="26" priority="2" operator="greaterThan">
      <formula>0</formula>
    </cfRule>
  </conditionalFormatting>
  <dataValidations count="1">
    <dataValidation type="list" allowBlank="1" showInputMessage="1" showErrorMessage="1" error="NO SE SELECCIONÓ UN CARGO DE LA LISTA" prompt="SELECCIONE UN CARGO DE LA LISTA" sqref="AK94:AX103 AK34:AX43 AK124:AX130 AK79:AX88 AK109:AX118 AK49:AX58 AK64:AX73">
      <formula1>$B$135:$B$164</formula1>
    </dataValidation>
  </dataValidations>
  <pageMargins left="0" right="0" top="0" bottom="0" header="0.31496062992125984" footer="0.31496062992125984"/>
  <pageSetup scale="4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92D050"/>
  </sheetPr>
  <dimension ref="A1:CJ494"/>
  <sheetViews>
    <sheetView zoomScale="90" zoomScaleNormal="90" workbookViewId="0">
      <selection activeCell="B33" sqref="B33:AP33"/>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1:87" ht="18" customHeight="1" thickBot="1" x14ac:dyDescent="0.3">
      <c r="A1" s="184"/>
      <c r="BG1" s="32"/>
      <c r="BH1" s="32"/>
      <c r="BI1" s="32"/>
      <c r="BJ1" s="32"/>
    </row>
    <row r="2" spans="1: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1: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151"/>
      <c r="BD3" s="151"/>
      <c r="BE3" s="151"/>
      <c r="BF3" s="151"/>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1: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152"/>
      <c r="BD4" s="152"/>
      <c r="BE4" s="152"/>
      <c r="BF4" s="152"/>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1: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153"/>
      <c r="BD5" s="153"/>
      <c r="BE5" s="153"/>
      <c r="BF5" s="153"/>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1: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153"/>
      <c r="BD6" s="153"/>
      <c r="BE6" s="153"/>
      <c r="BF6" s="153"/>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1: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153"/>
      <c r="BD7" s="153"/>
      <c r="BE7" s="153"/>
      <c r="BF7" s="153"/>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1: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153"/>
      <c r="BD8" s="153"/>
      <c r="BE8" s="153"/>
      <c r="BF8" s="153"/>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1: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154"/>
      <c r="BD9" s="154"/>
      <c r="BE9" s="154"/>
      <c r="BF9" s="154"/>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1: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1: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1: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152"/>
      <c r="BD12" s="152"/>
      <c r="BE12" s="152"/>
      <c r="BF12" s="152"/>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1: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155"/>
      <c r="BD13" s="155"/>
      <c r="BE13" s="155"/>
      <c r="BF13" s="155"/>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1: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155"/>
      <c r="BD14" s="155"/>
      <c r="BE14" s="155"/>
      <c r="BF14" s="155"/>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1: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1: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v>2017</v>
      </c>
      <c r="Z17" s="280"/>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52"/>
      <c r="X18" s="152"/>
      <c r="Y18" s="158"/>
      <c r="Z18" s="158"/>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156"/>
      <c r="BD19" s="156"/>
      <c r="BE19" s="156"/>
      <c r="BF19" s="156"/>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43" t="s">
        <v>375</v>
      </c>
      <c r="P23" s="43"/>
      <c r="Q23" s="43"/>
      <c r="R23" s="43"/>
      <c r="S23" s="43"/>
      <c r="T23" s="43"/>
      <c r="U23" s="43"/>
      <c r="V23" s="43"/>
      <c r="W23" s="43"/>
      <c r="X23" s="43"/>
      <c r="Y23" s="43"/>
      <c r="Z23" s="43"/>
      <c r="AA23" s="43"/>
      <c r="AB23" s="43"/>
      <c r="AC23" s="43"/>
      <c r="AD23" s="43"/>
      <c r="AE23" s="43"/>
      <c r="AF23" s="43"/>
      <c r="AG23" s="43"/>
      <c r="AH23" s="43"/>
      <c r="AI23" s="43"/>
      <c r="AJ23" s="43"/>
      <c r="AK23" s="268" t="s">
        <v>101</v>
      </c>
      <c r="AL23" s="268"/>
      <c r="AM23" s="268"/>
      <c r="AN23" s="268"/>
      <c r="AO23" s="268"/>
      <c r="AP23" s="268"/>
      <c r="AQ23" s="268"/>
      <c r="AR23" s="268"/>
      <c r="AS23" s="157"/>
      <c r="AT23" s="270">
        <f>+CD35+CD54+CD68+CD82+CD96+CD105+CD111+CD118+CD124+CD134+CD143+CD149+CD155+CD161+CD167+CD173+CD180+CD187+CD196+CD203+CD210+CD217+CD224+CD230+CD248+CD254+CD263+CD270+CD277+CD284+CD291+CD300+CD311+CD322+CD330+CD341+CD355+CD366+CD377+CD387+CD407+CD427+CD447</f>
        <v>58310927.282352947</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376</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v>0.2</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704">
        <f>+PRESUPUESTO!B24-'LE 01 OB 01'!AT23:BB23-'LE 02 OB 01'!AT23:BB23-'LE 02 OB 02'!AT23:BB23-'LE 02 OB 03'!AT23:BB23-'LE 03 OB 01'!AT23:BB23-'LE 03 OB 02'!AT23:BB23-'LE 03 OB 03'!AT23:BB23-'LE 03 OB 04'!AT23:BB23-'LE 03 OB 05'!AT23:BB23-'LE 03 OB 06'!AT23:BB23</f>
        <v>1302687272.4799998</v>
      </c>
      <c r="AU25" s="705"/>
      <c r="AV25" s="705"/>
      <c r="AW25" s="705"/>
      <c r="AX25" s="705"/>
      <c r="AY25" s="705"/>
      <c r="AZ25" s="705"/>
      <c r="BA25" s="705"/>
      <c r="BB25" s="70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36" customHeight="1" x14ac:dyDescent="0.25">
      <c r="B26" s="56"/>
      <c r="C26" s="647" t="s">
        <v>89</v>
      </c>
      <c r="D26" s="647"/>
      <c r="E26" s="647"/>
      <c r="F26" s="647"/>
      <c r="G26" s="647"/>
      <c r="H26" s="647"/>
      <c r="I26" s="647"/>
      <c r="J26" s="647"/>
      <c r="K26" s="647"/>
      <c r="L26" s="647"/>
      <c r="M26" s="647"/>
      <c r="N26" s="647"/>
      <c r="O26" s="648" t="s">
        <v>456</v>
      </c>
      <c r="P26" s="648"/>
      <c r="Q26" s="648"/>
      <c r="R26" s="648"/>
      <c r="S26" s="648"/>
      <c r="T26" s="648"/>
      <c r="U26" s="648"/>
      <c r="V26" s="648"/>
      <c r="W26" s="648"/>
      <c r="X26" s="648"/>
      <c r="Y26" s="648"/>
      <c r="Z26" s="648"/>
      <c r="AA26" s="648"/>
      <c r="AB26" s="648"/>
      <c r="AC26" s="648"/>
      <c r="AD26" s="648"/>
      <c r="AE26" s="648"/>
      <c r="AF26" s="648"/>
      <c r="AG26" s="648"/>
      <c r="AH26" s="648"/>
      <c r="AI26" s="648"/>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65</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v>0.15</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43" t="s">
        <v>457</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1:88"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1:88" ht="34.5" customHeight="1" thickBot="1" x14ac:dyDescent="0.3">
      <c r="B34" s="324" t="s">
        <v>434</v>
      </c>
      <c r="C34" s="325"/>
      <c r="D34" s="325"/>
      <c r="E34" s="325"/>
      <c r="F34" s="325"/>
      <c r="G34" s="325"/>
      <c r="H34" s="325"/>
      <c r="I34" s="325"/>
      <c r="J34" s="325"/>
      <c r="K34" s="325"/>
      <c r="L34" s="325"/>
      <c r="M34" s="325"/>
      <c r="N34" s="325"/>
      <c r="O34" s="325"/>
      <c r="P34" s="325"/>
      <c r="Q34" s="325"/>
      <c r="R34" s="325"/>
      <c r="S34" s="325"/>
      <c r="T34" s="325"/>
      <c r="U34" s="325"/>
      <c r="V34" s="325"/>
      <c r="W34" s="325"/>
      <c r="X34" s="325"/>
      <c r="Y34" s="326"/>
      <c r="Z34" s="333" t="s">
        <v>484</v>
      </c>
      <c r="AA34" s="334"/>
      <c r="AB34" s="334"/>
      <c r="AC34" s="334"/>
      <c r="AD34" s="335"/>
      <c r="AE34" s="333">
        <v>1</v>
      </c>
      <c r="AF34" s="334"/>
      <c r="AG34" s="334"/>
      <c r="AH34" s="334"/>
      <c r="AI34" s="334"/>
      <c r="AJ34" s="334"/>
      <c r="AK34" s="640" t="s">
        <v>41</v>
      </c>
      <c r="AL34" s="641"/>
      <c r="AM34" s="641"/>
      <c r="AN34" s="641"/>
      <c r="AO34" s="641"/>
      <c r="AP34" s="641"/>
      <c r="AQ34" s="641"/>
      <c r="AR34" s="641"/>
      <c r="AS34" s="641"/>
      <c r="AT34" s="641"/>
      <c r="AU34" s="641"/>
      <c r="AV34" s="641"/>
      <c r="AW34" s="641"/>
      <c r="AX34" s="642"/>
      <c r="AY34" s="699">
        <v>8</v>
      </c>
      <c r="AZ34" s="697"/>
      <c r="BA34" s="697"/>
      <c r="BB34" s="700"/>
      <c r="BC34" s="699">
        <f>+$AE$34*AY34</f>
        <v>8</v>
      </c>
      <c r="BD34" s="697"/>
      <c r="BE34" s="697"/>
      <c r="BF34" s="700"/>
      <c r="BG34" s="690">
        <v>22629</v>
      </c>
      <c r="BH34" s="691"/>
      <c r="BI34" s="691"/>
      <c r="BJ34" s="692"/>
      <c r="BK34" s="693">
        <f>+AY34*BG34</f>
        <v>181032</v>
      </c>
      <c r="BL34" s="694"/>
      <c r="BM34" s="694"/>
      <c r="BN34" s="694"/>
      <c r="BO34" s="694"/>
      <c r="BP34" s="695"/>
      <c r="BQ34" s="291">
        <v>1000</v>
      </c>
      <c r="BR34" s="292"/>
      <c r="BS34" s="292"/>
      <c r="BT34" s="292"/>
      <c r="BU34" s="292"/>
      <c r="BV34" s="292"/>
      <c r="BW34" s="293"/>
      <c r="BX34" s="291">
        <f>+(((BK35+BQ34)*15)/85)</f>
        <v>32123.294117647059</v>
      </c>
      <c r="BY34" s="292"/>
      <c r="BZ34" s="292"/>
      <c r="CA34" s="292"/>
      <c r="CB34" s="292"/>
      <c r="CC34" s="293"/>
      <c r="CD34" s="291">
        <f>+BK35+BQ34+BX34</f>
        <v>214155.29411764705</v>
      </c>
      <c r="CE34" s="292"/>
      <c r="CF34" s="292"/>
      <c r="CG34" s="292"/>
      <c r="CH34" s="292"/>
      <c r="CI34" s="293"/>
    </row>
    <row r="35" spans="1:88" ht="18" customHeight="1" thickBot="1" x14ac:dyDescent="0.3">
      <c r="B35" s="377"/>
      <c r="C35" s="378"/>
      <c r="D35" s="378"/>
      <c r="E35" s="378"/>
      <c r="F35" s="378"/>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8"/>
      <c r="AE35" s="378"/>
      <c r="AF35" s="378"/>
      <c r="AG35" s="378"/>
      <c r="AH35" s="378"/>
      <c r="AI35" s="378"/>
      <c r="AJ35" s="379"/>
      <c r="AK35" s="380" t="s">
        <v>3</v>
      </c>
      <c r="AL35" s="381"/>
      <c r="AM35" s="381"/>
      <c r="AN35" s="381"/>
      <c r="AO35" s="381"/>
      <c r="AP35" s="381"/>
      <c r="AQ35" s="381"/>
      <c r="AR35" s="381"/>
      <c r="AS35" s="381"/>
      <c r="AT35" s="381"/>
      <c r="AU35" s="381"/>
      <c r="AV35" s="381"/>
      <c r="AW35" s="381"/>
      <c r="AX35" s="381"/>
      <c r="AY35" s="382"/>
      <c r="AZ35" s="382"/>
      <c r="BA35" s="382"/>
      <c r="BB35" s="382"/>
      <c r="BC35" s="382"/>
      <c r="BD35" s="382"/>
      <c r="BE35" s="382"/>
      <c r="BF35" s="382"/>
      <c r="BG35" s="382"/>
      <c r="BH35" s="382"/>
      <c r="BI35" s="382"/>
      <c r="BJ35" s="383"/>
      <c r="BK35" s="384">
        <f>SUM(BK34:BK34)</f>
        <v>181032</v>
      </c>
      <c r="BL35" s="385"/>
      <c r="BM35" s="385"/>
      <c r="BN35" s="385"/>
      <c r="BO35" s="385"/>
      <c r="BP35" s="386"/>
      <c r="BQ35" s="387" t="s">
        <v>100</v>
      </c>
      <c r="BR35" s="388"/>
      <c r="BS35" s="388"/>
      <c r="BT35" s="388"/>
      <c r="BU35" s="388"/>
      <c r="BV35" s="388"/>
      <c r="BW35" s="388"/>
      <c r="BX35" s="388"/>
      <c r="BY35" s="388"/>
      <c r="BZ35" s="388"/>
      <c r="CA35" s="388"/>
      <c r="CB35" s="388"/>
      <c r="CC35" s="389"/>
      <c r="CD35" s="390">
        <f>+CD34*AE34</f>
        <v>214155.29411764705</v>
      </c>
      <c r="CE35" s="390"/>
      <c r="CF35" s="390"/>
      <c r="CG35" s="390"/>
      <c r="CH35" s="390"/>
      <c r="CI35" s="391"/>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48" t="s">
        <v>0</v>
      </c>
      <c r="C37" s="349"/>
      <c r="D37" s="349"/>
      <c r="E37" s="349"/>
      <c r="F37" s="349"/>
      <c r="G37" s="349"/>
      <c r="H37" s="349"/>
      <c r="I37" s="349"/>
      <c r="J37" s="349"/>
      <c r="K37" s="349"/>
      <c r="L37" s="349"/>
      <c r="M37" s="349"/>
      <c r="N37" s="349"/>
      <c r="O37" s="349"/>
      <c r="P37" s="349"/>
      <c r="Q37" s="349"/>
      <c r="R37" s="349"/>
      <c r="S37" s="349"/>
      <c r="T37" s="349"/>
      <c r="U37" s="349"/>
      <c r="V37" s="349"/>
      <c r="W37" s="349"/>
      <c r="X37" s="349"/>
      <c r="Y37" s="350"/>
      <c r="Z37" s="348" t="s">
        <v>80</v>
      </c>
      <c r="AA37" s="349"/>
      <c r="AB37" s="349"/>
      <c r="AC37" s="349"/>
      <c r="AD37" s="350"/>
      <c r="AE37" s="357" t="s">
        <v>79</v>
      </c>
      <c r="AF37" s="358"/>
      <c r="AG37" s="358"/>
      <c r="AH37" s="358"/>
      <c r="AI37" s="358"/>
      <c r="AJ37" s="359"/>
      <c r="AK37" s="357" t="s">
        <v>81</v>
      </c>
      <c r="AL37" s="358"/>
      <c r="AM37" s="358"/>
      <c r="AN37" s="358"/>
      <c r="AO37" s="358"/>
      <c r="AP37" s="358"/>
      <c r="AQ37" s="358"/>
      <c r="AR37" s="358"/>
      <c r="AS37" s="358"/>
      <c r="AT37" s="358"/>
      <c r="AU37" s="358"/>
      <c r="AV37" s="358"/>
      <c r="AW37" s="358"/>
      <c r="AX37" s="359"/>
      <c r="AY37" s="357" t="s">
        <v>1</v>
      </c>
      <c r="AZ37" s="358"/>
      <c r="BA37" s="358"/>
      <c r="BB37" s="359"/>
      <c r="BC37" s="348" t="s">
        <v>104</v>
      </c>
      <c r="BD37" s="349"/>
      <c r="BE37" s="349"/>
      <c r="BF37" s="350"/>
      <c r="BG37" s="366" t="s">
        <v>82</v>
      </c>
      <c r="BH37" s="367"/>
      <c r="BI37" s="367"/>
      <c r="BJ37" s="368"/>
      <c r="BK37" s="315" t="s">
        <v>99</v>
      </c>
      <c r="BL37" s="316"/>
      <c r="BM37" s="316"/>
      <c r="BN37" s="316"/>
      <c r="BO37" s="316"/>
      <c r="BP37" s="317"/>
      <c r="BQ37" s="315" t="s">
        <v>83</v>
      </c>
      <c r="BR37" s="316"/>
      <c r="BS37" s="316"/>
      <c r="BT37" s="316"/>
      <c r="BU37" s="316"/>
      <c r="BV37" s="316"/>
      <c r="BW37" s="317"/>
      <c r="BX37" s="315" t="s">
        <v>84</v>
      </c>
      <c r="BY37" s="316"/>
      <c r="BZ37" s="316"/>
      <c r="CA37" s="316"/>
      <c r="CB37" s="316"/>
      <c r="CC37" s="317"/>
      <c r="CD37" s="315" t="s">
        <v>85</v>
      </c>
      <c r="CE37" s="316"/>
      <c r="CF37" s="316"/>
      <c r="CG37" s="316"/>
      <c r="CH37" s="316"/>
      <c r="CI37" s="317"/>
    </row>
    <row r="38" spans="1:88" ht="18" customHeight="1" x14ac:dyDescent="0.25">
      <c r="A38" s="75"/>
      <c r="B38" s="351"/>
      <c r="C38" s="352"/>
      <c r="D38" s="352"/>
      <c r="E38" s="352"/>
      <c r="F38" s="352"/>
      <c r="G38" s="352"/>
      <c r="H38" s="352"/>
      <c r="I38" s="352"/>
      <c r="J38" s="352"/>
      <c r="K38" s="352"/>
      <c r="L38" s="352"/>
      <c r="M38" s="352"/>
      <c r="N38" s="352"/>
      <c r="O38" s="352"/>
      <c r="P38" s="352"/>
      <c r="Q38" s="352"/>
      <c r="R38" s="352"/>
      <c r="S38" s="352"/>
      <c r="T38" s="352"/>
      <c r="U38" s="352"/>
      <c r="V38" s="352"/>
      <c r="W38" s="352"/>
      <c r="X38" s="352"/>
      <c r="Y38" s="353"/>
      <c r="Z38" s="351"/>
      <c r="AA38" s="352"/>
      <c r="AB38" s="352"/>
      <c r="AC38" s="352"/>
      <c r="AD38" s="353"/>
      <c r="AE38" s="360"/>
      <c r="AF38" s="361"/>
      <c r="AG38" s="361"/>
      <c r="AH38" s="361"/>
      <c r="AI38" s="361"/>
      <c r="AJ38" s="362"/>
      <c r="AK38" s="360"/>
      <c r="AL38" s="361"/>
      <c r="AM38" s="361"/>
      <c r="AN38" s="361"/>
      <c r="AO38" s="361"/>
      <c r="AP38" s="361"/>
      <c r="AQ38" s="361"/>
      <c r="AR38" s="361"/>
      <c r="AS38" s="361"/>
      <c r="AT38" s="361"/>
      <c r="AU38" s="361"/>
      <c r="AV38" s="361"/>
      <c r="AW38" s="361"/>
      <c r="AX38" s="362"/>
      <c r="AY38" s="360"/>
      <c r="AZ38" s="361"/>
      <c r="BA38" s="361"/>
      <c r="BB38" s="362"/>
      <c r="BC38" s="351"/>
      <c r="BD38" s="352"/>
      <c r="BE38" s="352"/>
      <c r="BF38" s="353"/>
      <c r="BG38" s="369"/>
      <c r="BH38" s="370"/>
      <c r="BI38" s="370"/>
      <c r="BJ38" s="371"/>
      <c r="BK38" s="318"/>
      <c r="BL38" s="319"/>
      <c r="BM38" s="319"/>
      <c r="BN38" s="319"/>
      <c r="BO38" s="319"/>
      <c r="BP38" s="320"/>
      <c r="BQ38" s="318"/>
      <c r="BR38" s="319"/>
      <c r="BS38" s="319"/>
      <c r="BT38" s="319"/>
      <c r="BU38" s="319"/>
      <c r="BV38" s="319"/>
      <c r="BW38" s="320"/>
      <c r="BX38" s="318"/>
      <c r="BY38" s="319"/>
      <c r="BZ38" s="319"/>
      <c r="CA38" s="319"/>
      <c r="CB38" s="319"/>
      <c r="CC38" s="320"/>
      <c r="CD38" s="318"/>
      <c r="CE38" s="319"/>
      <c r="CF38" s="319"/>
      <c r="CG38" s="319"/>
      <c r="CH38" s="319"/>
      <c r="CI38" s="320"/>
    </row>
    <row r="39" spans="1:88" ht="18" customHeight="1" thickBot="1" x14ac:dyDescent="0.3">
      <c r="A39" s="75"/>
      <c r="B39" s="354"/>
      <c r="C39" s="355"/>
      <c r="D39" s="355"/>
      <c r="E39" s="355"/>
      <c r="F39" s="355"/>
      <c r="G39" s="355"/>
      <c r="H39" s="355"/>
      <c r="I39" s="355"/>
      <c r="J39" s="355"/>
      <c r="K39" s="355"/>
      <c r="L39" s="355"/>
      <c r="M39" s="355"/>
      <c r="N39" s="355"/>
      <c r="O39" s="355"/>
      <c r="P39" s="355"/>
      <c r="Q39" s="355"/>
      <c r="R39" s="355"/>
      <c r="S39" s="355"/>
      <c r="T39" s="355"/>
      <c r="U39" s="355"/>
      <c r="V39" s="355"/>
      <c r="W39" s="355"/>
      <c r="X39" s="355"/>
      <c r="Y39" s="356"/>
      <c r="Z39" s="354"/>
      <c r="AA39" s="355"/>
      <c r="AB39" s="355"/>
      <c r="AC39" s="355"/>
      <c r="AD39" s="356"/>
      <c r="AE39" s="363"/>
      <c r="AF39" s="364"/>
      <c r="AG39" s="364"/>
      <c r="AH39" s="364"/>
      <c r="AI39" s="364"/>
      <c r="AJ39" s="365"/>
      <c r="AK39" s="360"/>
      <c r="AL39" s="361"/>
      <c r="AM39" s="361"/>
      <c r="AN39" s="361"/>
      <c r="AO39" s="361"/>
      <c r="AP39" s="361"/>
      <c r="AQ39" s="361"/>
      <c r="AR39" s="361"/>
      <c r="AS39" s="361"/>
      <c r="AT39" s="361"/>
      <c r="AU39" s="361"/>
      <c r="AV39" s="361"/>
      <c r="AW39" s="361"/>
      <c r="AX39" s="362"/>
      <c r="AY39" s="360"/>
      <c r="AZ39" s="361"/>
      <c r="BA39" s="361"/>
      <c r="BB39" s="362"/>
      <c r="BC39" s="351"/>
      <c r="BD39" s="352"/>
      <c r="BE39" s="352"/>
      <c r="BF39" s="353"/>
      <c r="BG39" s="369"/>
      <c r="BH39" s="370"/>
      <c r="BI39" s="370"/>
      <c r="BJ39" s="371"/>
      <c r="BK39" s="318"/>
      <c r="BL39" s="319"/>
      <c r="BM39" s="319"/>
      <c r="BN39" s="319"/>
      <c r="BO39" s="319"/>
      <c r="BP39" s="320"/>
      <c r="BQ39" s="321"/>
      <c r="BR39" s="322"/>
      <c r="BS39" s="322"/>
      <c r="BT39" s="322"/>
      <c r="BU39" s="322"/>
      <c r="BV39" s="322"/>
      <c r="BW39" s="323"/>
      <c r="BX39" s="321"/>
      <c r="BY39" s="322"/>
      <c r="BZ39" s="322"/>
      <c r="CA39" s="322"/>
      <c r="CB39" s="322"/>
      <c r="CC39" s="323"/>
      <c r="CD39" s="321"/>
      <c r="CE39" s="322"/>
      <c r="CF39" s="322"/>
      <c r="CG39" s="322"/>
      <c r="CH39" s="322"/>
      <c r="CI39" s="323"/>
    </row>
    <row r="40" spans="1:88" ht="18" customHeight="1" x14ac:dyDescent="0.25">
      <c r="A40" s="75"/>
      <c r="B40" s="324" t="s">
        <v>435</v>
      </c>
      <c r="C40" s="325"/>
      <c r="D40" s="325"/>
      <c r="E40" s="325"/>
      <c r="F40" s="325"/>
      <c r="G40" s="325"/>
      <c r="H40" s="325"/>
      <c r="I40" s="325"/>
      <c r="J40" s="325"/>
      <c r="K40" s="325"/>
      <c r="L40" s="325"/>
      <c r="M40" s="325"/>
      <c r="N40" s="325"/>
      <c r="O40" s="325"/>
      <c r="P40" s="325"/>
      <c r="Q40" s="325"/>
      <c r="R40" s="325"/>
      <c r="S40" s="325"/>
      <c r="T40" s="325"/>
      <c r="U40" s="325"/>
      <c r="V40" s="325"/>
      <c r="W40" s="325"/>
      <c r="X40" s="325"/>
      <c r="Y40" s="326"/>
      <c r="Z40" s="333" t="s">
        <v>485</v>
      </c>
      <c r="AA40" s="334"/>
      <c r="AB40" s="334"/>
      <c r="AC40" s="334"/>
      <c r="AD40" s="335"/>
      <c r="AE40" s="333">
        <v>1</v>
      </c>
      <c r="AF40" s="334"/>
      <c r="AG40" s="334"/>
      <c r="AH40" s="334"/>
      <c r="AI40" s="334"/>
      <c r="AJ40" s="334"/>
      <c r="AK40" s="342" t="s">
        <v>41</v>
      </c>
      <c r="AL40" s="343"/>
      <c r="AM40" s="343"/>
      <c r="AN40" s="343"/>
      <c r="AO40" s="343"/>
      <c r="AP40" s="343"/>
      <c r="AQ40" s="343"/>
      <c r="AR40" s="343"/>
      <c r="AS40" s="343"/>
      <c r="AT40" s="343"/>
      <c r="AU40" s="343"/>
      <c r="AV40" s="343"/>
      <c r="AW40" s="343"/>
      <c r="AX40" s="344"/>
      <c r="AY40" s="409">
        <v>0.25</v>
      </c>
      <c r="AZ40" s="346"/>
      <c r="BA40" s="346"/>
      <c r="BB40" s="410"/>
      <c r="BC40" s="345">
        <f>+$AE$40*AY40</f>
        <v>0.25</v>
      </c>
      <c r="BD40" s="346"/>
      <c r="BE40" s="346"/>
      <c r="BF40" s="347"/>
      <c r="BG40" s="285">
        <v>22629</v>
      </c>
      <c r="BH40" s="286"/>
      <c r="BI40" s="286"/>
      <c r="BJ40" s="287"/>
      <c r="BK40" s="288">
        <f>+AY40*BG40</f>
        <v>5657.25</v>
      </c>
      <c r="BL40" s="289"/>
      <c r="BM40" s="289"/>
      <c r="BN40" s="289"/>
      <c r="BO40" s="289"/>
      <c r="BP40" s="290"/>
      <c r="BQ40" s="291">
        <v>1000</v>
      </c>
      <c r="BR40" s="292"/>
      <c r="BS40" s="292"/>
      <c r="BT40" s="292"/>
      <c r="BU40" s="292"/>
      <c r="BV40" s="292"/>
      <c r="BW40" s="293"/>
      <c r="BX40" s="291">
        <f>+(((BK54+BQ40)*15)/85)</f>
        <v>12159.441176470587</v>
      </c>
      <c r="BY40" s="292"/>
      <c r="BZ40" s="292"/>
      <c r="CA40" s="292"/>
      <c r="CB40" s="292"/>
      <c r="CC40" s="293"/>
      <c r="CD40" s="291">
        <f>+BK54+BQ40+BX40</f>
        <v>81062.941176470587</v>
      </c>
      <c r="CE40" s="292"/>
      <c r="CF40" s="292"/>
      <c r="CG40" s="292"/>
      <c r="CH40" s="292"/>
      <c r="CI40" s="293"/>
    </row>
    <row r="41" spans="1:88" ht="18" customHeight="1" x14ac:dyDescent="0.25">
      <c r="A41" s="75"/>
      <c r="B41" s="327"/>
      <c r="C41" s="328"/>
      <c r="D41" s="328"/>
      <c r="E41" s="328"/>
      <c r="F41" s="328"/>
      <c r="G41" s="328"/>
      <c r="H41" s="328"/>
      <c r="I41" s="328"/>
      <c r="J41" s="328"/>
      <c r="K41" s="328"/>
      <c r="L41" s="328"/>
      <c r="M41" s="328"/>
      <c r="N41" s="328"/>
      <c r="O41" s="328"/>
      <c r="P41" s="328"/>
      <c r="Q41" s="328"/>
      <c r="R41" s="328"/>
      <c r="S41" s="328"/>
      <c r="T41" s="328"/>
      <c r="U41" s="328"/>
      <c r="V41" s="328"/>
      <c r="W41" s="328"/>
      <c r="X41" s="328"/>
      <c r="Y41" s="329"/>
      <c r="Z41" s="336"/>
      <c r="AA41" s="337"/>
      <c r="AB41" s="337"/>
      <c r="AC41" s="337"/>
      <c r="AD41" s="338"/>
      <c r="AE41" s="336"/>
      <c r="AF41" s="337"/>
      <c r="AG41" s="337"/>
      <c r="AH41" s="337"/>
      <c r="AI41" s="337"/>
      <c r="AJ41" s="337"/>
      <c r="AK41" s="300" t="s">
        <v>16</v>
      </c>
      <c r="AL41" s="301"/>
      <c r="AM41" s="301"/>
      <c r="AN41" s="301"/>
      <c r="AO41" s="301"/>
      <c r="AP41" s="301"/>
      <c r="AQ41" s="301"/>
      <c r="AR41" s="301"/>
      <c r="AS41" s="301"/>
      <c r="AT41" s="301"/>
      <c r="AU41" s="301"/>
      <c r="AV41" s="301"/>
      <c r="AW41" s="301"/>
      <c r="AX41" s="302"/>
      <c r="AY41" s="407">
        <v>0.25</v>
      </c>
      <c r="AZ41" s="304"/>
      <c r="BA41" s="304"/>
      <c r="BB41" s="408"/>
      <c r="BC41" s="306">
        <f t="shared" ref="BC41:BC53" si="0">+$AE$40*AY41</f>
        <v>0.25</v>
      </c>
      <c r="BD41" s="307"/>
      <c r="BE41" s="307"/>
      <c r="BF41" s="308"/>
      <c r="BG41" s="309">
        <v>7925</v>
      </c>
      <c r="BH41" s="310"/>
      <c r="BI41" s="310"/>
      <c r="BJ41" s="311"/>
      <c r="BK41" s="312">
        <f t="shared" ref="BK41:BK53" si="1">+AY41*BG41</f>
        <v>1981.25</v>
      </c>
      <c r="BL41" s="313"/>
      <c r="BM41" s="313"/>
      <c r="BN41" s="313"/>
      <c r="BO41" s="313"/>
      <c r="BP41" s="314"/>
      <c r="BQ41" s="294"/>
      <c r="BR41" s="295"/>
      <c r="BS41" s="295"/>
      <c r="BT41" s="295"/>
      <c r="BU41" s="295"/>
      <c r="BV41" s="295"/>
      <c r="BW41" s="296"/>
      <c r="BX41" s="294"/>
      <c r="BY41" s="295"/>
      <c r="BZ41" s="295"/>
      <c r="CA41" s="295"/>
      <c r="CB41" s="295"/>
      <c r="CC41" s="296"/>
      <c r="CD41" s="294"/>
      <c r="CE41" s="295"/>
      <c r="CF41" s="295"/>
      <c r="CG41" s="295"/>
      <c r="CH41" s="295"/>
      <c r="CI41" s="296"/>
    </row>
    <row r="42" spans="1:88" ht="18" customHeight="1" x14ac:dyDescent="0.25">
      <c r="A42" s="75"/>
      <c r="B42" s="327"/>
      <c r="C42" s="328"/>
      <c r="D42" s="328"/>
      <c r="E42" s="328"/>
      <c r="F42" s="328"/>
      <c r="G42" s="328"/>
      <c r="H42" s="328"/>
      <c r="I42" s="328"/>
      <c r="J42" s="328"/>
      <c r="K42" s="328"/>
      <c r="L42" s="328"/>
      <c r="M42" s="328"/>
      <c r="N42" s="328"/>
      <c r="O42" s="328"/>
      <c r="P42" s="328"/>
      <c r="Q42" s="328"/>
      <c r="R42" s="328"/>
      <c r="S42" s="328"/>
      <c r="T42" s="328"/>
      <c r="U42" s="328"/>
      <c r="V42" s="328"/>
      <c r="W42" s="328"/>
      <c r="X42" s="328"/>
      <c r="Y42" s="329"/>
      <c r="Z42" s="336"/>
      <c r="AA42" s="337"/>
      <c r="AB42" s="337"/>
      <c r="AC42" s="337"/>
      <c r="AD42" s="338"/>
      <c r="AE42" s="336"/>
      <c r="AF42" s="337"/>
      <c r="AG42" s="337"/>
      <c r="AH42" s="337"/>
      <c r="AI42" s="337"/>
      <c r="AJ42" s="337"/>
      <c r="AK42" s="300" t="s">
        <v>23</v>
      </c>
      <c r="AL42" s="301"/>
      <c r="AM42" s="301"/>
      <c r="AN42" s="301"/>
      <c r="AO42" s="301"/>
      <c r="AP42" s="301"/>
      <c r="AQ42" s="301"/>
      <c r="AR42" s="301"/>
      <c r="AS42" s="301"/>
      <c r="AT42" s="301"/>
      <c r="AU42" s="301"/>
      <c r="AV42" s="301"/>
      <c r="AW42" s="301"/>
      <c r="AX42" s="302"/>
      <c r="AY42" s="407">
        <v>0.25</v>
      </c>
      <c r="AZ42" s="304"/>
      <c r="BA42" s="304"/>
      <c r="BB42" s="408"/>
      <c r="BC42" s="306">
        <f t="shared" si="0"/>
        <v>0.25</v>
      </c>
      <c r="BD42" s="307"/>
      <c r="BE42" s="307"/>
      <c r="BF42" s="308"/>
      <c r="BG42" s="309">
        <v>7925</v>
      </c>
      <c r="BH42" s="310"/>
      <c r="BI42" s="310"/>
      <c r="BJ42" s="311"/>
      <c r="BK42" s="312">
        <f t="shared" si="1"/>
        <v>1981.25</v>
      </c>
      <c r="BL42" s="313"/>
      <c r="BM42" s="313"/>
      <c r="BN42" s="313"/>
      <c r="BO42" s="313"/>
      <c r="BP42" s="314"/>
      <c r="BQ42" s="294"/>
      <c r="BR42" s="295"/>
      <c r="BS42" s="295"/>
      <c r="BT42" s="295"/>
      <c r="BU42" s="295"/>
      <c r="BV42" s="295"/>
      <c r="BW42" s="296"/>
      <c r="BX42" s="294"/>
      <c r="BY42" s="295"/>
      <c r="BZ42" s="295"/>
      <c r="CA42" s="295"/>
      <c r="CB42" s="295"/>
      <c r="CC42" s="296"/>
      <c r="CD42" s="294"/>
      <c r="CE42" s="295"/>
      <c r="CF42" s="295"/>
      <c r="CG42" s="295"/>
      <c r="CH42" s="295"/>
      <c r="CI42" s="296"/>
    </row>
    <row r="43" spans="1:88" ht="18" customHeight="1" x14ac:dyDescent="0.25">
      <c r="A43" s="75"/>
      <c r="B43" s="327"/>
      <c r="C43" s="328"/>
      <c r="D43" s="328"/>
      <c r="E43" s="328"/>
      <c r="F43" s="328"/>
      <c r="G43" s="328"/>
      <c r="H43" s="328"/>
      <c r="I43" s="328"/>
      <c r="J43" s="328"/>
      <c r="K43" s="328"/>
      <c r="L43" s="328"/>
      <c r="M43" s="328"/>
      <c r="N43" s="328"/>
      <c r="O43" s="328"/>
      <c r="P43" s="328"/>
      <c r="Q43" s="328"/>
      <c r="R43" s="328"/>
      <c r="S43" s="328"/>
      <c r="T43" s="328"/>
      <c r="U43" s="328"/>
      <c r="V43" s="328"/>
      <c r="W43" s="328"/>
      <c r="X43" s="328"/>
      <c r="Y43" s="329"/>
      <c r="Z43" s="336"/>
      <c r="AA43" s="337"/>
      <c r="AB43" s="337"/>
      <c r="AC43" s="337"/>
      <c r="AD43" s="338"/>
      <c r="AE43" s="336"/>
      <c r="AF43" s="337"/>
      <c r="AG43" s="337"/>
      <c r="AH43" s="337"/>
      <c r="AI43" s="337"/>
      <c r="AJ43" s="337"/>
      <c r="AK43" s="300" t="s">
        <v>14</v>
      </c>
      <c r="AL43" s="301"/>
      <c r="AM43" s="301"/>
      <c r="AN43" s="301"/>
      <c r="AO43" s="301"/>
      <c r="AP43" s="301"/>
      <c r="AQ43" s="301"/>
      <c r="AR43" s="301"/>
      <c r="AS43" s="301"/>
      <c r="AT43" s="301"/>
      <c r="AU43" s="301"/>
      <c r="AV43" s="301"/>
      <c r="AW43" s="301"/>
      <c r="AX43" s="302"/>
      <c r="AY43" s="407">
        <v>0.25</v>
      </c>
      <c r="AZ43" s="304"/>
      <c r="BA43" s="304"/>
      <c r="BB43" s="408"/>
      <c r="BC43" s="306">
        <f t="shared" si="0"/>
        <v>0.25</v>
      </c>
      <c r="BD43" s="307"/>
      <c r="BE43" s="307"/>
      <c r="BF43" s="308"/>
      <c r="BG43" s="309">
        <v>7925</v>
      </c>
      <c r="BH43" s="310"/>
      <c r="BI43" s="310"/>
      <c r="BJ43" s="311"/>
      <c r="BK43" s="312">
        <f t="shared" si="1"/>
        <v>1981.25</v>
      </c>
      <c r="BL43" s="313"/>
      <c r="BM43" s="313"/>
      <c r="BN43" s="313"/>
      <c r="BO43" s="313"/>
      <c r="BP43" s="314"/>
      <c r="BQ43" s="294"/>
      <c r="BR43" s="295"/>
      <c r="BS43" s="295"/>
      <c r="BT43" s="295"/>
      <c r="BU43" s="295"/>
      <c r="BV43" s="295"/>
      <c r="BW43" s="296"/>
      <c r="BX43" s="294"/>
      <c r="BY43" s="295"/>
      <c r="BZ43" s="295"/>
      <c r="CA43" s="295"/>
      <c r="CB43" s="295"/>
      <c r="CC43" s="296"/>
      <c r="CD43" s="294"/>
      <c r="CE43" s="295"/>
      <c r="CF43" s="295"/>
      <c r="CG43" s="295"/>
      <c r="CH43" s="295"/>
      <c r="CI43" s="296"/>
    </row>
    <row r="44" spans="1:88" ht="18" customHeight="1" x14ac:dyDescent="0.25">
      <c r="A44" s="75"/>
      <c r="B44" s="327"/>
      <c r="C44" s="328"/>
      <c r="D44" s="328"/>
      <c r="E44" s="328"/>
      <c r="F44" s="328"/>
      <c r="G44" s="328"/>
      <c r="H44" s="328"/>
      <c r="I44" s="328"/>
      <c r="J44" s="328"/>
      <c r="K44" s="328"/>
      <c r="L44" s="328"/>
      <c r="M44" s="328"/>
      <c r="N44" s="328"/>
      <c r="O44" s="328"/>
      <c r="P44" s="328"/>
      <c r="Q44" s="328"/>
      <c r="R44" s="328"/>
      <c r="S44" s="328"/>
      <c r="T44" s="328"/>
      <c r="U44" s="328"/>
      <c r="V44" s="328"/>
      <c r="W44" s="328"/>
      <c r="X44" s="328"/>
      <c r="Y44" s="329"/>
      <c r="Z44" s="336"/>
      <c r="AA44" s="337"/>
      <c r="AB44" s="337"/>
      <c r="AC44" s="337"/>
      <c r="AD44" s="338"/>
      <c r="AE44" s="336"/>
      <c r="AF44" s="337"/>
      <c r="AG44" s="337"/>
      <c r="AH44" s="337"/>
      <c r="AI44" s="337"/>
      <c r="AJ44" s="337"/>
      <c r="AK44" s="300" t="s">
        <v>5</v>
      </c>
      <c r="AL44" s="301"/>
      <c r="AM44" s="301"/>
      <c r="AN44" s="301"/>
      <c r="AO44" s="301"/>
      <c r="AP44" s="301"/>
      <c r="AQ44" s="301"/>
      <c r="AR44" s="301"/>
      <c r="AS44" s="301"/>
      <c r="AT44" s="301"/>
      <c r="AU44" s="301"/>
      <c r="AV44" s="301"/>
      <c r="AW44" s="301"/>
      <c r="AX44" s="302"/>
      <c r="AY44" s="407">
        <v>0.25</v>
      </c>
      <c r="AZ44" s="304"/>
      <c r="BA44" s="304"/>
      <c r="BB44" s="408"/>
      <c r="BC44" s="306">
        <f t="shared" si="0"/>
        <v>0.25</v>
      </c>
      <c r="BD44" s="307"/>
      <c r="BE44" s="307"/>
      <c r="BF44" s="308"/>
      <c r="BG44" s="309">
        <v>6778</v>
      </c>
      <c r="BH44" s="310"/>
      <c r="BI44" s="310"/>
      <c r="BJ44" s="311"/>
      <c r="BK44" s="312">
        <f t="shared" si="1"/>
        <v>1694.5</v>
      </c>
      <c r="BL44" s="313"/>
      <c r="BM44" s="313"/>
      <c r="BN44" s="313"/>
      <c r="BO44" s="313"/>
      <c r="BP44" s="314"/>
      <c r="BQ44" s="294"/>
      <c r="BR44" s="295"/>
      <c r="BS44" s="295"/>
      <c r="BT44" s="295"/>
      <c r="BU44" s="295"/>
      <c r="BV44" s="295"/>
      <c r="BW44" s="296"/>
      <c r="BX44" s="294"/>
      <c r="BY44" s="295"/>
      <c r="BZ44" s="295"/>
      <c r="CA44" s="295"/>
      <c r="CB44" s="295"/>
      <c r="CC44" s="296"/>
      <c r="CD44" s="294"/>
      <c r="CE44" s="295"/>
      <c r="CF44" s="295"/>
      <c r="CG44" s="295"/>
      <c r="CH44" s="295"/>
      <c r="CI44" s="296"/>
    </row>
    <row r="45" spans="1:88" ht="18" customHeight="1" x14ac:dyDescent="0.25">
      <c r="A45" s="75"/>
      <c r="B45" s="327"/>
      <c r="C45" s="328"/>
      <c r="D45" s="328"/>
      <c r="E45" s="328"/>
      <c r="F45" s="328"/>
      <c r="G45" s="328"/>
      <c r="H45" s="328"/>
      <c r="I45" s="328"/>
      <c r="J45" s="328"/>
      <c r="K45" s="328"/>
      <c r="L45" s="328"/>
      <c r="M45" s="328"/>
      <c r="N45" s="328"/>
      <c r="O45" s="328"/>
      <c r="P45" s="328"/>
      <c r="Q45" s="328"/>
      <c r="R45" s="328"/>
      <c r="S45" s="328"/>
      <c r="T45" s="328"/>
      <c r="U45" s="328"/>
      <c r="V45" s="328"/>
      <c r="W45" s="328"/>
      <c r="X45" s="328"/>
      <c r="Y45" s="329"/>
      <c r="Z45" s="336"/>
      <c r="AA45" s="337"/>
      <c r="AB45" s="337"/>
      <c r="AC45" s="337"/>
      <c r="AD45" s="338"/>
      <c r="AE45" s="336"/>
      <c r="AF45" s="337"/>
      <c r="AG45" s="337"/>
      <c r="AH45" s="337"/>
      <c r="AI45" s="337"/>
      <c r="AJ45" s="337"/>
      <c r="AK45" s="300" t="s">
        <v>527</v>
      </c>
      <c r="AL45" s="301"/>
      <c r="AM45" s="301"/>
      <c r="AN45" s="301"/>
      <c r="AO45" s="301"/>
      <c r="AP45" s="301"/>
      <c r="AQ45" s="301"/>
      <c r="AR45" s="301"/>
      <c r="AS45" s="301"/>
      <c r="AT45" s="301"/>
      <c r="AU45" s="301"/>
      <c r="AV45" s="301"/>
      <c r="AW45" s="301"/>
      <c r="AX45" s="302"/>
      <c r="AY45" s="407">
        <v>0.5</v>
      </c>
      <c r="AZ45" s="304"/>
      <c r="BA45" s="304"/>
      <c r="BB45" s="408"/>
      <c r="BC45" s="306">
        <f t="shared" si="0"/>
        <v>0.5</v>
      </c>
      <c r="BD45" s="307"/>
      <c r="BE45" s="307"/>
      <c r="BF45" s="308"/>
      <c r="BG45" s="309">
        <v>18911</v>
      </c>
      <c r="BH45" s="310"/>
      <c r="BI45" s="310"/>
      <c r="BJ45" s="311"/>
      <c r="BK45" s="312">
        <f t="shared" si="1"/>
        <v>9455.5</v>
      </c>
      <c r="BL45" s="313"/>
      <c r="BM45" s="313"/>
      <c r="BN45" s="313"/>
      <c r="BO45" s="313"/>
      <c r="BP45" s="314"/>
      <c r="BQ45" s="294"/>
      <c r="BR45" s="295"/>
      <c r="BS45" s="295"/>
      <c r="BT45" s="295"/>
      <c r="BU45" s="295"/>
      <c r="BV45" s="295"/>
      <c r="BW45" s="296"/>
      <c r="BX45" s="294"/>
      <c r="BY45" s="295"/>
      <c r="BZ45" s="295"/>
      <c r="CA45" s="295"/>
      <c r="CB45" s="295"/>
      <c r="CC45" s="296"/>
      <c r="CD45" s="294"/>
      <c r="CE45" s="295"/>
      <c r="CF45" s="295"/>
      <c r="CG45" s="295"/>
      <c r="CH45" s="295"/>
      <c r="CI45" s="296"/>
    </row>
    <row r="46" spans="1:88" ht="18" customHeight="1" x14ac:dyDescent="0.25">
      <c r="A46" s="75"/>
      <c r="B46" s="327"/>
      <c r="C46" s="328"/>
      <c r="D46" s="328"/>
      <c r="E46" s="328"/>
      <c r="F46" s="328"/>
      <c r="G46" s="328"/>
      <c r="H46" s="328"/>
      <c r="I46" s="328"/>
      <c r="J46" s="328"/>
      <c r="K46" s="328"/>
      <c r="L46" s="328"/>
      <c r="M46" s="328"/>
      <c r="N46" s="328"/>
      <c r="O46" s="328"/>
      <c r="P46" s="328"/>
      <c r="Q46" s="328"/>
      <c r="R46" s="328"/>
      <c r="S46" s="328"/>
      <c r="T46" s="328"/>
      <c r="U46" s="328"/>
      <c r="V46" s="328"/>
      <c r="W46" s="328"/>
      <c r="X46" s="328"/>
      <c r="Y46" s="329"/>
      <c r="Z46" s="336"/>
      <c r="AA46" s="337"/>
      <c r="AB46" s="337"/>
      <c r="AC46" s="337"/>
      <c r="AD46" s="338"/>
      <c r="AE46" s="336"/>
      <c r="AF46" s="337"/>
      <c r="AG46" s="337"/>
      <c r="AH46" s="337"/>
      <c r="AI46" s="337"/>
      <c r="AJ46" s="337"/>
      <c r="AK46" s="300" t="s">
        <v>13</v>
      </c>
      <c r="AL46" s="301"/>
      <c r="AM46" s="301"/>
      <c r="AN46" s="301"/>
      <c r="AO46" s="301"/>
      <c r="AP46" s="301"/>
      <c r="AQ46" s="301"/>
      <c r="AR46" s="301"/>
      <c r="AS46" s="301"/>
      <c r="AT46" s="301"/>
      <c r="AU46" s="301"/>
      <c r="AV46" s="301"/>
      <c r="AW46" s="301"/>
      <c r="AX46" s="302"/>
      <c r="AY46" s="407">
        <v>0.25</v>
      </c>
      <c r="AZ46" s="304"/>
      <c r="BA46" s="304"/>
      <c r="BB46" s="408"/>
      <c r="BC46" s="306">
        <f t="shared" si="0"/>
        <v>0.25</v>
      </c>
      <c r="BD46" s="307"/>
      <c r="BE46" s="307"/>
      <c r="BF46" s="308"/>
      <c r="BG46" s="309">
        <v>40826</v>
      </c>
      <c r="BH46" s="310"/>
      <c r="BI46" s="310"/>
      <c r="BJ46" s="311"/>
      <c r="BK46" s="312">
        <f t="shared" si="1"/>
        <v>10206.5</v>
      </c>
      <c r="BL46" s="313"/>
      <c r="BM46" s="313"/>
      <c r="BN46" s="313"/>
      <c r="BO46" s="313"/>
      <c r="BP46" s="314"/>
      <c r="BQ46" s="294"/>
      <c r="BR46" s="295"/>
      <c r="BS46" s="295"/>
      <c r="BT46" s="295"/>
      <c r="BU46" s="295"/>
      <c r="BV46" s="295"/>
      <c r="BW46" s="296"/>
      <c r="BX46" s="294"/>
      <c r="BY46" s="295"/>
      <c r="BZ46" s="295"/>
      <c r="CA46" s="295"/>
      <c r="CB46" s="295"/>
      <c r="CC46" s="296"/>
      <c r="CD46" s="294"/>
      <c r="CE46" s="295"/>
      <c r="CF46" s="295"/>
      <c r="CG46" s="295"/>
      <c r="CH46" s="295"/>
      <c r="CI46" s="296"/>
    </row>
    <row r="47" spans="1:88" ht="18" customHeight="1" x14ac:dyDescent="0.25">
      <c r="A47" s="75"/>
      <c r="B47" s="327"/>
      <c r="C47" s="328"/>
      <c r="D47" s="328"/>
      <c r="E47" s="328"/>
      <c r="F47" s="328"/>
      <c r="G47" s="328"/>
      <c r="H47" s="328"/>
      <c r="I47" s="328"/>
      <c r="J47" s="328"/>
      <c r="K47" s="328"/>
      <c r="L47" s="328"/>
      <c r="M47" s="328"/>
      <c r="N47" s="328"/>
      <c r="O47" s="328"/>
      <c r="P47" s="328"/>
      <c r="Q47" s="328"/>
      <c r="R47" s="328"/>
      <c r="S47" s="328"/>
      <c r="T47" s="328"/>
      <c r="U47" s="328"/>
      <c r="V47" s="328"/>
      <c r="W47" s="328"/>
      <c r="X47" s="328"/>
      <c r="Y47" s="329"/>
      <c r="Z47" s="336"/>
      <c r="AA47" s="337"/>
      <c r="AB47" s="337"/>
      <c r="AC47" s="337"/>
      <c r="AD47" s="338"/>
      <c r="AE47" s="336"/>
      <c r="AF47" s="337"/>
      <c r="AG47" s="337"/>
      <c r="AH47" s="337"/>
      <c r="AI47" s="337"/>
      <c r="AJ47" s="337"/>
      <c r="AK47" s="300" t="s">
        <v>40</v>
      </c>
      <c r="AL47" s="301"/>
      <c r="AM47" s="301"/>
      <c r="AN47" s="301"/>
      <c r="AO47" s="301"/>
      <c r="AP47" s="301"/>
      <c r="AQ47" s="301"/>
      <c r="AR47" s="301"/>
      <c r="AS47" s="301"/>
      <c r="AT47" s="301"/>
      <c r="AU47" s="301"/>
      <c r="AV47" s="301"/>
      <c r="AW47" s="301"/>
      <c r="AX47" s="302"/>
      <c r="AY47" s="407">
        <v>0.25</v>
      </c>
      <c r="AZ47" s="304"/>
      <c r="BA47" s="304"/>
      <c r="BB47" s="408"/>
      <c r="BC47" s="306">
        <f t="shared" si="0"/>
        <v>0.25</v>
      </c>
      <c r="BD47" s="307"/>
      <c r="BE47" s="307"/>
      <c r="BF47" s="308"/>
      <c r="BG47" s="309">
        <v>26988</v>
      </c>
      <c r="BH47" s="310"/>
      <c r="BI47" s="310"/>
      <c r="BJ47" s="311"/>
      <c r="BK47" s="312">
        <f t="shared" si="1"/>
        <v>6747</v>
      </c>
      <c r="BL47" s="313"/>
      <c r="BM47" s="313"/>
      <c r="BN47" s="313"/>
      <c r="BO47" s="313"/>
      <c r="BP47" s="314"/>
      <c r="BQ47" s="294"/>
      <c r="BR47" s="295"/>
      <c r="BS47" s="295"/>
      <c r="BT47" s="295"/>
      <c r="BU47" s="295"/>
      <c r="BV47" s="295"/>
      <c r="BW47" s="296"/>
      <c r="BX47" s="294"/>
      <c r="BY47" s="295"/>
      <c r="BZ47" s="295"/>
      <c r="CA47" s="295"/>
      <c r="CB47" s="295"/>
      <c r="CC47" s="296"/>
      <c r="CD47" s="294"/>
      <c r="CE47" s="295"/>
      <c r="CF47" s="295"/>
      <c r="CG47" s="295"/>
      <c r="CH47" s="295"/>
      <c r="CI47" s="296"/>
    </row>
    <row r="48" spans="1:88" ht="18" customHeight="1" x14ac:dyDescent="0.25">
      <c r="A48" s="75"/>
      <c r="B48" s="327"/>
      <c r="C48" s="328"/>
      <c r="D48" s="328"/>
      <c r="E48" s="328"/>
      <c r="F48" s="328"/>
      <c r="G48" s="328"/>
      <c r="H48" s="328"/>
      <c r="I48" s="328"/>
      <c r="J48" s="328"/>
      <c r="K48" s="328"/>
      <c r="L48" s="328"/>
      <c r="M48" s="328"/>
      <c r="N48" s="328"/>
      <c r="O48" s="328"/>
      <c r="P48" s="328"/>
      <c r="Q48" s="328"/>
      <c r="R48" s="328"/>
      <c r="S48" s="328"/>
      <c r="T48" s="328"/>
      <c r="U48" s="328"/>
      <c r="V48" s="328"/>
      <c r="W48" s="328"/>
      <c r="X48" s="328"/>
      <c r="Y48" s="329"/>
      <c r="Z48" s="336"/>
      <c r="AA48" s="337"/>
      <c r="AB48" s="337"/>
      <c r="AC48" s="337"/>
      <c r="AD48" s="338"/>
      <c r="AE48" s="336"/>
      <c r="AF48" s="337"/>
      <c r="AG48" s="337"/>
      <c r="AH48" s="337"/>
      <c r="AI48" s="337"/>
      <c r="AJ48" s="337"/>
      <c r="AK48" s="300" t="s">
        <v>528</v>
      </c>
      <c r="AL48" s="301"/>
      <c r="AM48" s="301"/>
      <c r="AN48" s="301"/>
      <c r="AO48" s="301"/>
      <c r="AP48" s="301"/>
      <c r="AQ48" s="301"/>
      <c r="AR48" s="301"/>
      <c r="AS48" s="301"/>
      <c r="AT48" s="301"/>
      <c r="AU48" s="301"/>
      <c r="AV48" s="301"/>
      <c r="AW48" s="301"/>
      <c r="AX48" s="302"/>
      <c r="AY48" s="407">
        <v>0.25</v>
      </c>
      <c r="AZ48" s="304"/>
      <c r="BA48" s="304"/>
      <c r="BB48" s="408"/>
      <c r="BC48" s="306">
        <f t="shared" si="0"/>
        <v>0.25</v>
      </c>
      <c r="BD48" s="307"/>
      <c r="BE48" s="307"/>
      <c r="BF48" s="308"/>
      <c r="BG48" s="309">
        <v>22530</v>
      </c>
      <c r="BH48" s="310"/>
      <c r="BI48" s="310"/>
      <c r="BJ48" s="311"/>
      <c r="BK48" s="312">
        <f t="shared" si="1"/>
        <v>5632.5</v>
      </c>
      <c r="BL48" s="313"/>
      <c r="BM48" s="313"/>
      <c r="BN48" s="313"/>
      <c r="BO48" s="313"/>
      <c r="BP48" s="314"/>
      <c r="BQ48" s="294"/>
      <c r="BR48" s="295"/>
      <c r="BS48" s="295"/>
      <c r="BT48" s="295"/>
      <c r="BU48" s="295"/>
      <c r="BV48" s="295"/>
      <c r="BW48" s="296"/>
      <c r="BX48" s="294"/>
      <c r="BY48" s="295"/>
      <c r="BZ48" s="295"/>
      <c r="CA48" s="295"/>
      <c r="CB48" s="295"/>
      <c r="CC48" s="296"/>
      <c r="CD48" s="294"/>
      <c r="CE48" s="295"/>
      <c r="CF48" s="295"/>
      <c r="CG48" s="295"/>
      <c r="CH48" s="295"/>
      <c r="CI48" s="296"/>
    </row>
    <row r="49" spans="1:87" ht="18" customHeight="1" x14ac:dyDescent="0.25">
      <c r="A49" s="75"/>
      <c r="B49" s="327"/>
      <c r="C49" s="328"/>
      <c r="D49" s="328"/>
      <c r="E49" s="328"/>
      <c r="F49" s="328"/>
      <c r="G49" s="328"/>
      <c r="H49" s="328"/>
      <c r="I49" s="328"/>
      <c r="J49" s="328"/>
      <c r="K49" s="328"/>
      <c r="L49" s="328"/>
      <c r="M49" s="328"/>
      <c r="N49" s="328"/>
      <c r="O49" s="328"/>
      <c r="P49" s="328"/>
      <c r="Q49" s="328"/>
      <c r="R49" s="328"/>
      <c r="S49" s="328"/>
      <c r="T49" s="328"/>
      <c r="U49" s="328"/>
      <c r="V49" s="328"/>
      <c r="W49" s="328"/>
      <c r="X49" s="328"/>
      <c r="Y49" s="329"/>
      <c r="Z49" s="336"/>
      <c r="AA49" s="337"/>
      <c r="AB49" s="337"/>
      <c r="AC49" s="337"/>
      <c r="AD49" s="338"/>
      <c r="AE49" s="336"/>
      <c r="AF49" s="337"/>
      <c r="AG49" s="337"/>
      <c r="AH49" s="337"/>
      <c r="AI49" s="337"/>
      <c r="AJ49" s="337"/>
      <c r="AK49" s="300" t="s">
        <v>529</v>
      </c>
      <c r="AL49" s="301"/>
      <c r="AM49" s="301"/>
      <c r="AN49" s="301"/>
      <c r="AO49" s="301"/>
      <c r="AP49" s="301"/>
      <c r="AQ49" s="301"/>
      <c r="AR49" s="301"/>
      <c r="AS49" s="301"/>
      <c r="AT49" s="301"/>
      <c r="AU49" s="301"/>
      <c r="AV49" s="301"/>
      <c r="AW49" s="301"/>
      <c r="AX49" s="302"/>
      <c r="AY49" s="407">
        <v>0.25</v>
      </c>
      <c r="AZ49" s="304"/>
      <c r="BA49" s="304"/>
      <c r="BB49" s="408"/>
      <c r="BC49" s="306">
        <f t="shared" si="0"/>
        <v>0.25</v>
      </c>
      <c r="BD49" s="307"/>
      <c r="BE49" s="307"/>
      <c r="BF49" s="308"/>
      <c r="BG49" s="309">
        <v>18911</v>
      </c>
      <c r="BH49" s="310"/>
      <c r="BI49" s="310"/>
      <c r="BJ49" s="311"/>
      <c r="BK49" s="312">
        <f t="shared" si="1"/>
        <v>4727.75</v>
      </c>
      <c r="BL49" s="313"/>
      <c r="BM49" s="313"/>
      <c r="BN49" s="313"/>
      <c r="BO49" s="313"/>
      <c r="BP49" s="314"/>
      <c r="BQ49" s="294"/>
      <c r="BR49" s="295"/>
      <c r="BS49" s="295"/>
      <c r="BT49" s="295"/>
      <c r="BU49" s="295"/>
      <c r="BV49" s="295"/>
      <c r="BW49" s="296"/>
      <c r="BX49" s="294"/>
      <c r="BY49" s="295"/>
      <c r="BZ49" s="295"/>
      <c r="CA49" s="295"/>
      <c r="CB49" s="295"/>
      <c r="CC49" s="296"/>
      <c r="CD49" s="294"/>
      <c r="CE49" s="295"/>
      <c r="CF49" s="295"/>
      <c r="CG49" s="295"/>
      <c r="CH49" s="295"/>
      <c r="CI49" s="296"/>
    </row>
    <row r="50" spans="1:87" ht="18" customHeight="1" x14ac:dyDescent="0.25">
      <c r="A50" s="75"/>
      <c r="B50" s="327"/>
      <c r="C50" s="328"/>
      <c r="D50" s="328"/>
      <c r="E50" s="328"/>
      <c r="F50" s="328"/>
      <c r="G50" s="328"/>
      <c r="H50" s="328"/>
      <c r="I50" s="328"/>
      <c r="J50" s="328"/>
      <c r="K50" s="328"/>
      <c r="L50" s="328"/>
      <c r="M50" s="328"/>
      <c r="N50" s="328"/>
      <c r="O50" s="328"/>
      <c r="P50" s="328"/>
      <c r="Q50" s="328"/>
      <c r="R50" s="328"/>
      <c r="S50" s="328"/>
      <c r="T50" s="328"/>
      <c r="U50" s="328"/>
      <c r="V50" s="328"/>
      <c r="W50" s="328"/>
      <c r="X50" s="328"/>
      <c r="Y50" s="329"/>
      <c r="Z50" s="336"/>
      <c r="AA50" s="337"/>
      <c r="AB50" s="337"/>
      <c r="AC50" s="337"/>
      <c r="AD50" s="338"/>
      <c r="AE50" s="336"/>
      <c r="AF50" s="337"/>
      <c r="AG50" s="337"/>
      <c r="AH50" s="337"/>
      <c r="AI50" s="337"/>
      <c r="AJ50" s="337"/>
      <c r="AK50" s="300" t="s">
        <v>526</v>
      </c>
      <c r="AL50" s="301"/>
      <c r="AM50" s="301"/>
      <c r="AN50" s="301"/>
      <c r="AO50" s="301"/>
      <c r="AP50" s="301"/>
      <c r="AQ50" s="301"/>
      <c r="AR50" s="301"/>
      <c r="AS50" s="301"/>
      <c r="AT50" s="301"/>
      <c r="AU50" s="301"/>
      <c r="AV50" s="301"/>
      <c r="AW50" s="301"/>
      <c r="AX50" s="302"/>
      <c r="AY50" s="407">
        <v>0.25</v>
      </c>
      <c r="AZ50" s="304"/>
      <c r="BA50" s="304"/>
      <c r="BB50" s="408"/>
      <c r="BC50" s="306">
        <f t="shared" si="0"/>
        <v>0.25</v>
      </c>
      <c r="BD50" s="307"/>
      <c r="BE50" s="307"/>
      <c r="BF50" s="308"/>
      <c r="BG50" s="309">
        <v>7925</v>
      </c>
      <c r="BH50" s="310"/>
      <c r="BI50" s="310"/>
      <c r="BJ50" s="311"/>
      <c r="BK50" s="312">
        <f t="shared" si="1"/>
        <v>1981.25</v>
      </c>
      <c r="BL50" s="313"/>
      <c r="BM50" s="313"/>
      <c r="BN50" s="313"/>
      <c r="BO50" s="313"/>
      <c r="BP50" s="314"/>
      <c r="BQ50" s="294"/>
      <c r="BR50" s="295"/>
      <c r="BS50" s="295"/>
      <c r="BT50" s="295"/>
      <c r="BU50" s="295"/>
      <c r="BV50" s="295"/>
      <c r="BW50" s="296"/>
      <c r="BX50" s="294"/>
      <c r="BY50" s="295"/>
      <c r="BZ50" s="295"/>
      <c r="CA50" s="295"/>
      <c r="CB50" s="295"/>
      <c r="CC50" s="296"/>
      <c r="CD50" s="294"/>
      <c r="CE50" s="295"/>
      <c r="CF50" s="295"/>
      <c r="CG50" s="295"/>
      <c r="CH50" s="295"/>
      <c r="CI50" s="296"/>
    </row>
    <row r="51" spans="1:87" ht="18" customHeight="1" x14ac:dyDescent="0.25">
      <c r="A51" s="75"/>
      <c r="B51" s="327"/>
      <c r="C51" s="328"/>
      <c r="D51" s="328"/>
      <c r="E51" s="328"/>
      <c r="F51" s="328"/>
      <c r="G51" s="328"/>
      <c r="H51" s="328"/>
      <c r="I51" s="328"/>
      <c r="J51" s="328"/>
      <c r="K51" s="328"/>
      <c r="L51" s="328"/>
      <c r="M51" s="328"/>
      <c r="N51" s="328"/>
      <c r="O51" s="328"/>
      <c r="P51" s="328"/>
      <c r="Q51" s="328"/>
      <c r="R51" s="328"/>
      <c r="S51" s="328"/>
      <c r="T51" s="328"/>
      <c r="U51" s="328"/>
      <c r="V51" s="328"/>
      <c r="W51" s="328"/>
      <c r="X51" s="328"/>
      <c r="Y51" s="329"/>
      <c r="Z51" s="336"/>
      <c r="AA51" s="337"/>
      <c r="AB51" s="337"/>
      <c r="AC51" s="337"/>
      <c r="AD51" s="338"/>
      <c r="AE51" s="336"/>
      <c r="AF51" s="337"/>
      <c r="AG51" s="337"/>
      <c r="AH51" s="337"/>
      <c r="AI51" s="337"/>
      <c r="AJ51" s="337"/>
      <c r="AK51" s="300" t="s">
        <v>530</v>
      </c>
      <c r="AL51" s="301"/>
      <c r="AM51" s="301"/>
      <c r="AN51" s="301"/>
      <c r="AO51" s="301"/>
      <c r="AP51" s="301"/>
      <c r="AQ51" s="301"/>
      <c r="AR51" s="301"/>
      <c r="AS51" s="301"/>
      <c r="AT51" s="301"/>
      <c r="AU51" s="301"/>
      <c r="AV51" s="301"/>
      <c r="AW51" s="301"/>
      <c r="AX51" s="302"/>
      <c r="AY51" s="407">
        <v>0.25</v>
      </c>
      <c r="AZ51" s="304"/>
      <c r="BA51" s="304"/>
      <c r="BB51" s="408"/>
      <c r="BC51" s="306">
        <f t="shared" si="0"/>
        <v>0.25</v>
      </c>
      <c r="BD51" s="307"/>
      <c r="BE51" s="307"/>
      <c r="BF51" s="308"/>
      <c r="BG51" s="309">
        <v>22629</v>
      </c>
      <c r="BH51" s="310"/>
      <c r="BI51" s="310"/>
      <c r="BJ51" s="311"/>
      <c r="BK51" s="312">
        <f t="shared" si="1"/>
        <v>5657.25</v>
      </c>
      <c r="BL51" s="313"/>
      <c r="BM51" s="313"/>
      <c r="BN51" s="313"/>
      <c r="BO51" s="313"/>
      <c r="BP51" s="314"/>
      <c r="BQ51" s="294"/>
      <c r="BR51" s="295"/>
      <c r="BS51" s="295"/>
      <c r="BT51" s="295"/>
      <c r="BU51" s="295"/>
      <c r="BV51" s="295"/>
      <c r="BW51" s="296"/>
      <c r="BX51" s="294"/>
      <c r="BY51" s="295"/>
      <c r="BZ51" s="295"/>
      <c r="CA51" s="295"/>
      <c r="CB51" s="295"/>
      <c r="CC51" s="296"/>
      <c r="CD51" s="294"/>
      <c r="CE51" s="295"/>
      <c r="CF51" s="295"/>
      <c r="CG51" s="295"/>
      <c r="CH51" s="295"/>
      <c r="CI51" s="296"/>
    </row>
    <row r="52" spans="1:87" ht="18" customHeight="1" x14ac:dyDescent="0.25">
      <c r="A52" s="75"/>
      <c r="B52" s="327"/>
      <c r="C52" s="328"/>
      <c r="D52" s="328"/>
      <c r="E52" s="328"/>
      <c r="F52" s="328"/>
      <c r="G52" s="328"/>
      <c r="H52" s="328"/>
      <c r="I52" s="328"/>
      <c r="J52" s="328"/>
      <c r="K52" s="328"/>
      <c r="L52" s="328"/>
      <c r="M52" s="328"/>
      <c r="N52" s="328"/>
      <c r="O52" s="328"/>
      <c r="P52" s="328"/>
      <c r="Q52" s="328"/>
      <c r="R52" s="328"/>
      <c r="S52" s="328"/>
      <c r="T52" s="328"/>
      <c r="U52" s="328"/>
      <c r="V52" s="328"/>
      <c r="W52" s="328"/>
      <c r="X52" s="328"/>
      <c r="Y52" s="329"/>
      <c r="Z52" s="336"/>
      <c r="AA52" s="337"/>
      <c r="AB52" s="337"/>
      <c r="AC52" s="337"/>
      <c r="AD52" s="338"/>
      <c r="AE52" s="336"/>
      <c r="AF52" s="337"/>
      <c r="AG52" s="337"/>
      <c r="AH52" s="337"/>
      <c r="AI52" s="337"/>
      <c r="AJ52" s="337"/>
      <c r="AK52" s="300" t="s">
        <v>18</v>
      </c>
      <c r="AL52" s="301"/>
      <c r="AM52" s="301"/>
      <c r="AN52" s="301"/>
      <c r="AO52" s="301"/>
      <c r="AP52" s="301"/>
      <c r="AQ52" s="301"/>
      <c r="AR52" s="301"/>
      <c r="AS52" s="301"/>
      <c r="AT52" s="301"/>
      <c r="AU52" s="301"/>
      <c r="AV52" s="301"/>
      <c r="AW52" s="301"/>
      <c r="AX52" s="302"/>
      <c r="AY52" s="407">
        <v>0.25</v>
      </c>
      <c r="AZ52" s="304"/>
      <c r="BA52" s="304"/>
      <c r="BB52" s="408"/>
      <c r="BC52" s="306">
        <f t="shared" si="0"/>
        <v>0.25</v>
      </c>
      <c r="BD52" s="307"/>
      <c r="BE52" s="307"/>
      <c r="BF52" s="308"/>
      <c r="BG52" s="309">
        <v>28961</v>
      </c>
      <c r="BH52" s="310"/>
      <c r="BI52" s="310"/>
      <c r="BJ52" s="311"/>
      <c r="BK52" s="312">
        <f t="shared" si="1"/>
        <v>7240.25</v>
      </c>
      <c r="BL52" s="313"/>
      <c r="BM52" s="313"/>
      <c r="BN52" s="313"/>
      <c r="BO52" s="313"/>
      <c r="BP52" s="314"/>
      <c r="BQ52" s="294"/>
      <c r="BR52" s="295"/>
      <c r="BS52" s="295"/>
      <c r="BT52" s="295"/>
      <c r="BU52" s="295"/>
      <c r="BV52" s="295"/>
      <c r="BW52" s="296"/>
      <c r="BX52" s="294"/>
      <c r="BY52" s="295"/>
      <c r="BZ52" s="295"/>
      <c r="CA52" s="295"/>
      <c r="CB52" s="295"/>
      <c r="CC52" s="296"/>
      <c r="CD52" s="294"/>
      <c r="CE52" s="295"/>
      <c r="CF52" s="295"/>
      <c r="CG52" s="295"/>
      <c r="CH52" s="295"/>
      <c r="CI52" s="296"/>
    </row>
    <row r="53" spans="1:87" ht="18" customHeight="1" thickBot="1" x14ac:dyDescent="0.3">
      <c r="A53" s="75"/>
      <c r="B53" s="327"/>
      <c r="C53" s="328"/>
      <c r="D53" s="328"/>
      <c r="E53" s="328"/>
      <c r="F53" s="328"/>
      <c r="G53" s="328"/>
      <c r="H53" s="328"/>
      <c r="I53" s="328"/>
      <c r="J53" s="328"/>
      <c r="K53" s="328"/>
      <c r="L53" s="328"/>
      <c r="M53" s="328"/>
      <c r="N53" s="328"/>
      <c r="O53" s="328"/>
      <c r="P53" s="328"/>
      <c r="Q53" s="328"/>
      <c r="R53" s="328"/>
      <c r="S53" s="328"/>
      <c r="T53" s="328"/>
      <c r="U53" s="328"/>
      <c r="V53" s="328"/>
      <c r="W53" s="328"/>
      <c r="X53" s="328"/>
      <c r="Y53" s="329"/>
      <c r="Z53" s="336"/>
      <c r="AA53" s="337"/>
      <c r="AB53" s="337"/>
      <c r="AC53" s="337"/>
      <c r="AD53" s="338"/>
      <c r="AE53" s="336"/>
      <c r="AF53" s="337"/>
      <c r="AG53" s="337"/>
      <c r="AH53" s="337"/>
      <c r="AI53" s="337"/>
      <c r="AJ53" s="337"/>
      <c r="AK53" s="392" t="s">
        <v>37</v>
      </c>
      <c r="AL53" s="393"/>
      <c r="AM53" s="393"/>
      <c r="AN53" s="393"/>
      <c r="AO53" s="393"/>
      <c r="AP53" s="393"/>
      <c r="AQ53" s="393"/>
      <c r="AR53" s="393"/>
      <c r="AS53" s="393"/>
      <c r="AT53" s="393"/>
      <c r="AU53" s="393"/>
      <c r="AV53" s="393"/>
      <c r="AW53" s="393"/>
      <c r="AX53" s="394"/>
      <c r="AY53" s="407">
        <v>0.25</v>
      </c>
      <c r="AZ53" s="304"/>
      <c r="BA53" s="304"/>
      <c r="BB53" s="408"/>
      <c r="BC53" s="306">
        <f t="shared" si="0"/>
        <v>0.25</v>
      </c>
      <c r="BD53" s="307"/>
      <c r="BE53" s="307"/>
      <c r="BF53" s="308"/>
      <c r="BG53" s="309">
        <v>11840</v>
      </c>
      <c r="BH53" s="310"/>
      <c r="BI53" s="310"/>
      <c r="BJ53" s="311"/>
      <c r="BK53" s="312">
        <f t="shared" si="1"/>
        <v>2960</v>
      </c>
      <c r="BL53" s="313"/>
      <c r="BM53" s="313"/>
      <c r="BN53" s="313"/>
      <c r="BO53" s="313"/>
      <c r="BP53" s="314"/>
      <c r="BQ53" s="294"/>
      <c r="BR53" s="295"/>
      <c r="BS53" s="295"/>
      <c r="BT53" s="295"/>
      <c r="BU53" s="295"/>
      <c r="BV53" s="295"/>
      <c r="BW53" s="296"/>
      <c r="BX53" s="294"/>
      <c r="BY53" s="295"/>
      <c r="BZ53" s="295"/>
      <c r="CA53" s="295"/>
      <c r="CB53" s="295"/>
      <c r="CC53" s="296"/>
      <c r="CD53" s="294"/>
      <c r="CE53" s="295"/>
      <c r="CF53" s="295"/>
      <c r="CG53" s="295"/>
      <c r="CH53" s="295"/>
      <c r="CI53" s="296"/>
    </row>
    <row r="54" spans="1:87" ht="18" customHeight="1" thickBot="1" x14ac:dyDescent="0.3">
      <c r="A54" s="75"/>
      <c r="B54" s="377"/>
      <c r="C54" s="378"/>
      <c r="D54" s="378"/>
      <c r="E54" s="378"/>
      <c r="F54" s="378"/>
      <c r="G54" s="378"/>
      <c r="H54" s="378"/>
      <c r="I54" s="378"/>
      <c r="J54" s="378"/>
      <c r="K54" s="378"/>
      <c r="L54" s="378"/>
      <c r="M54" s="378"/>
      <c r="N54" s="378"/>
      <c r="O54" s="378"/>
      <c r="P54" s="378"/>
      <c r="Q54" s="378"/>
      <c r="R54" s="378"/>
      <c r="S54" s="378"/>
      <c r="T54" s="378"/>
      <c r="U54" s="378"/>
      <c r="V54" s="378"/>
      <c r="W54" s="378"/>
      <c r="X54" s="378"/>
      <c r="Y54" s="378"/>
      <c r="Z54" s="378"/>
      <c r="AA54" s="378"/>
      <c r="AB54" s="378"/>
      <c r="AC54" s="378"/>
      <c r="AD54" s="378"/>
      <c r="AE54" s="378"/>
      <c r="AF54" s="378"/>
      <c r="AG54" s="378"/>
      <c r="AH54" s="378"/>
      <c r="AI54" s="378"/>
      <c r="AJ54" s="379"/>
      <c r="AK54" s="380" t="s">
        <v>3</v>
      </c>
      <c r="AL54" s="381"/>
      <c r="AM54" s="381"/>
      <c r="AN54" s="381"/>
      <c r="AO54" s="381"/>
      <c r="AP54" s="381"/>
      <c r="AQ54" s="381"/>
      <c r="AR54" s="381"/>
      <c r="AS54" s="381"/>
      <c r="AT54" s="381"/>
      <c r="AU54" s="381"/>
      <c r="AV54" s="381"/>
      <c r="AW54" s="381"/>
      <c r="AX54" s="381"/>
      <c r="AY54" s="382"/>
      <c r="AZ54" s="382"/>
      <c r="BA54" s="382"/>
      <c r="BB54" s="382"/>
      <c r="BC54" s="382"/>
      <c r="BD54" s="382"/>
      <c r="BE54" s="382"/>
      <c r="BF54" s="382"/>
      <c r="BG54" s="382"/>
      <c r="BH54" s="382"/>
      <c r="BI54" s="382"/>
      <c r="BJ54" s="383"/>
      <c r="BK54" s="384">
        <f>SUM(BK40:BK53)</f>
        <v>67903.5</v>
      </c>
      <c r="BL54" s="385"/>
      <c r="BM54" s="385"/>
      <c r="BN54" s="385"/>
      <c r="BO54" s="385"/>
      <c r="BP54" s="386"/>
      <c r="BQ54" s="387" t="s">
        <v>100</v>
      </c>
      <c r="BR54" s="388"/>
      <c r="BS54" s="388"/>
      <c r="BT54" s="388"/>
      <c r="BU54" s="388"/>
      <c r="BV54" s="388"/>
      <c r="BW54" s="388"/>
      <c r="BX54" s="388"/>
      <c r="BY54" s="388"/>
      <c r="BZ54" s="388"/>
      <c r="CA54" s="388"/>
      <c r="CB54" s="388"/>
      <c r="CC54" s="389"/>
      <c r="CD54" s="390">
        <f>+CD40*AE40</f>
        <v>81062.941176470587</v>
      </c>
      <c r="CE54" s="390"/>
      <c r="CF54" s="390"/>
      <c r="CG54" s="390"/>
      <c r="CH54" s="390"/>
      <c r="CI54" s="391"/>
    </row>
    <row r="55" spans="1:87" ht="18" customHeight="1" thickBot="1" x14ac:dyDescent="0.3">
      <c r="A55" s="75"/>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BG55" s="78"/>
      <c r="BH55" s="78"/>
      <c r="BI55" s="78"/>
      <c r="BJ55" s="78"/>
      <c r="BK55" s="79"/>
      <c r="BL55" s="79"/>
      <c r="BM55" s="79"/>
      <c r="BN55" s="79"/>
      <c r="BO55" s="79"/>
      <c r="BP55" s="79"/>
      <c r="BQ55" s="79"/>
      <c r="BR55" s="79"/>
      <c r="BS55" s="79"/>
      <c r="BT55" s="79"/>
      <c r="BU55" s="79"/>
      <c r="BV55" s="79"/>
      <c r="BW55" s="79"/>
      <c r="BX55" s="79"/>
      <c r="BY55" s="79"/>
      <c r="BZ55" s="79"/>
      <c r="CA55" s="79"/>
      <c r="CB55" s="79"/>
      <c r="CC55" s="79"/>
      <c r="CD55" s="79"/>
      <c r="CE55" s="79"/>
      <c r="CF55" s="79"/>
      <c r="CG55" s="79"/>
      <c r="CH55" s="79"/>
      <c r="CI55" s="79"/>
    </row>
    <row r="56" spans="1:87" ht="18" customHeight="1" x14ac:dyDescent="0.25">
      <c r="A56" s="75"/>
      <c r="B56" s="348" t="s">
        <v>0</v>
      </c>
      <c r="C56" s="349"/>
      <c r="D56" s="349"/>
      <c r="E56" s="349"/>
      <c r="F56" s="349"/>
      <c r="G56" s="349"/>
      <c r="H56" s="349"/>
      <c r="I56" s="349"/>
      <c r="J56" s="349"/>
      <c r="K56" s="349"/>
      <c r="L56" s="349"/>
      <c r="M56" s="349"/>
      <c r="N56" s="349"/>
      <c r="O56" s="349"/>
      <c r="P56" s="349"/>
      <c r="Q56" s="349"/>
      <c r="R56" s="349"/>
      <c r="S56" s="349"/>
      <c r="T56" s="349"/>
      <c r="U56" s="349"/>
      <c r="V56" s="349"/>
      <c r="W56" s="349"/>
      <c r="X56" s="349"/>
      <c r="Y56" s="350"/>
      <c r="Z56" s="348" t="s">
        <v>80</v>
      </c>
      <c r="AA56" s="349"/>
      <c r="AB56" s="349"/>
      <c r="AC56" s="349"/>
      <c r="AD56" s="350"/>
      <c r="AE56" s="357" t="s">
        <v>79</v>
      </c>
      <c r="AF56" s="358"/>
      <c r="AG56" s="358"/>
      <c r="AH56" s="358"/>
      <c r="AI56" s="358"/>
      <c r="AJ56" s="359"/>
      <c r="AK56" s="357" t="s">
        <v>81</v>
      </c>
      <c r="AL56" s="358"/>
      <c r="AM56" s="358"/>
      <c r="AN56" s="358"/>
      <c r="AO56" s="358"/>
      <c r="AP56" s="358"/>
      <c r="AQ56" s="358"/>
      <c r="AR56" s="358"/>
      <c r="AS56" s="358"/>
      <c r="AT56" s="358"/>
      <c r="AU56" s="358"/>
      <c r="AV56" s="358"/>
      <c r="AW56" s="358"/>
      <c r="AX56" s="359"/>
      <c r="AY56" s="357" t="s">
        <v>1</v>
      </c>
      <c r="AZ56" s="358"/>
      <c r="BA56" s="358"/>
      <c r="BB56" s="359"/>
      <c r="BC56" s="348" t="s">
        <v>104</v>
      </c>
      <c r="BD56" s="349"/>
      <c r="BE56" s="349"/>
      <c r="BF56" s="350"/>
      <c r="BG56" s="366" t="s">
        <v>82</v>
      </c>
      <c r="BH56" s="367"/>
      <c r="BI56" s="367"/>
      <c r="BJ56" s="368"/>
      <c r="BK56" s="315" t="s">
        <v>99</v>
      </c>
      <c r="BL56" s="316"/>
      <c r="BM56" s="316"/>
      <c r="BN56" s="316"/>
      <c r="BO56" s="316"/>
      <c r="BP56" s="317"/>
      <c r="BQ56" s="315" t="s">
        <v>83</v>
      </c>
      <c r="BR56" s="316"/>
      <c r="BS56" s="316"/>
      <c r="BT56" s="316"/>
      <c r="BU56" s="316"/>
      <c r="BV56" s="316"/>
      <c r="BW56" s="317"/>
      <c r="BX56" s="315" t="s">
        <v>84</v>
      </c>
      <c r="BY56" s="316"/>
      <c r="BZ56" s="316"/>
      <c r="CA56" s="316"/>
      <c r="CB56" s="316"/>
      <c r="CC56" s="317"/>
      <c r="CD56" s="315" t="s">
        <v>85</v>
      </c>
      <c r="CE56" s="316"/>
      <c r="CF56" s="316"/>
      <c r="CG56" s="316"/>
      <c r="CH56" s="316"/>
      <c r="CI56" s="317"/>
    </row>
    <row r="57" spans="1:87" ht="18" customHeight="1" x14ac:dyDescent="0.25">
      <c r="A57" s="75"/>
      <c r="B57" s="351"/>
      <c r="C57" s="352"/>
      <c r="D57" s="352"/>
      <c r="E57" s="352"/>
      <c r="F57" s="352"/>
      <c r="G57" s="352"/>
      <c r="H57" s="352"/>
      <c r="I57" s="352"/>
      <c r="J57" s="352"/>
      <c r="K57" s="352"/>
      <c r="L57" s="352"/>
      <c r="M57" s="352"/>
      <c r="N57" s="352"/>
      <c r="O57" s="352"/>
      <c r="P57" s="352"/>
      <c r="Q57" s="352"/>
      <c r="R57" s="352"/>
      <c r="S57" s="352"/>
      <c r="T57" s="352"/>
      <c r="U57" s="352"/>
      <c r="V57" s="352"/>
      <c r="W57" s="352"/>
      <c r="X57" s="352"/>
      <c r="Y57" s="353"/>
      <c r="Z57" s="351"/>
      <c r="AA57" s="352"/>
      <c r="AB57" s="352"/>
      <c r="AC57" s="352"/>
      <c r="AD57" s="353"/>
      <c r="AE57" s="360"/>
      <c r="AF57" s="361"/>
      <c r="AG57" s="361"/>
      <c r="AH57" s="361"/>
      <c r="AI57" s="361"/>
      <c r="AJ57" s="362"/>
      <c r="AK57" s="360"/>
      <c r="AL57" s="361"/>
      <c r="AM57" s="361"/>
      <c r="AN57" s="361"/>
      <c r="AO57" s="361"/>
      <c r="AP57" s="361"/>
      <c r="AQ57" s="361"/>
      <c r="AR57" s="361"/>
      <c r="AS57" s="361"/>
      <c r="AT57" s="361"/>
      <c r="AU57" s="361"/>
      <c r="AV57" s="361"/>
      <c r="AW57" s="361"/>
      <c r="AX57" s="362"/>
      <c r="AY57" s="360"/>
      <c r="AZ57" s="361"/>
      <c r="BA57" s="361"/>
      <c r="BB57" s="362"/>
      <c r="BC57" s="351"/>
      <c r="BD57" s="352"/>
      <c r="BE57" s="352"/>
      <c r="BF57" s="353"/>
      <c r="BG57" s="369"/>
      <c r="BH57" s="370"/>
      <c r="BI57" s="370"/>
      <c r="BJ57" s="371"/>
      <c r="BK57" s="318"/>
      <c r="BL57" s="319"/>
      <c r="BM57" s="319"/>
      <c r="BN57" s="319"/>
      <c r="BO57" s="319"/>
      <c r="BP57" s="320"/>
      <c r="BQ57" s="318"/>
      <c r="BR57" s="319"/>
      <c r="BS57" s="319"/>
      <c r="BT57" s="319"/>
      <c r="BU57" s="319"/>
      <c r="BV57" s="319"/>
      <c r="BW57" s="320"/>
      <c r="BX57" s="318"/>
      <c r="BY57" s="319"/>
      <c r="BZ57" s="319"/>
      <c r="CA57" s="319"/>
      <c r="CB57" s="319"/>
      <c r="CC57" s="320"/>
      <c r="CD57" s="318"/>
      <c r="CE57" s="319"/>
      <c r="CF57" s="319"/>
      <c r="CG57" s="319"/>
      <c r="CH57" s="319"/>
      <c r="CI57" s="320"/>
    </row>
    <row r="58" spans="1:87" ht="18" customHeight="1" thickBot="1" x14ac:dyDescent="0.3">
      <c r="A58" s="75"/>
      <c r="B58" s="354"/>
      <c r="C58" s="355"/>
      <c r="D58" s="355"/>
      <c r="E58" s="355"/>
      <c r="F58" s="355"/>
      <c r="G58" s="355"/>
      <c r="H58" s="355"/>
      <c r="I58" s="355"/>
      <c r="J58" s="355"/>
      <c r="K58" s="355"/>
      <c r="L58" s="355"/>
      <c r="M58" s="355"/>
      <c r="N58" s="355"/>
      <c r="O58" s="355"/>
      <c r="P58" s="355"/>
      <c r="Q58" s="355"/>
      <c r="R58" s="355"/>
      <c r="S58" s="355"/>
      <c r="T58" s="355"/>
      <c r="U58" s="355"/>
      <c r="V58" s="355"/>
      <c r="W58" s="355"/>
      <c r="X58" s="355"/>
      <c r="Y58" s="356"/>
      <c r="Z58" s="354"/>
      <c r="AA58" s="355"/>
      <c r="AB58" s="355"/>
      <c r="AC58" s="355"/>
      <c r="AD58" s="356"/>
      <c r="AE58" s="363"/>
      <c r="AF58" s="364"/>
      <c r="AG58" s="364"/>
      <c r="AH58" s="364"/>
      <c r="AI58" s="364"/>
      <c r="AJ58" s="365"/>
      <c r="AK58" s="360"/>
      <c r="AL58" s="361"/>
      <c r="AM58" s="361"/>
      <c r="AN58" s="361"/>
      <c r="AO58" s="361"/>
      <c r="AP58" s="361"/>
      <c r="AQ58" s="361"/>
      <c r="AR58" s="361"/>
      <c r="AS58" s="361"/>
      <c r="AT58" s="361"/>
      <c r="AU58" s="361"/>
      <c r="AV58" s="361"/>
      <c r="AW58" s="361"/>
      <c r="AX58" s="362"/>
      <c r="AY58" s="360"/>
      <c r="AZ58" s="361"/>
      <c r="BA58" s="361"/>
      <c r="BB58" s="362"/>
      <c r="BC58" s="351"/>
      <c r="BD58" s="352"/>
      <c r="BE58" s="352"/>
      <c r="BF58" s="353"/>
      <c r="BG58" s="369"/>
      <c r="BH58" s="370"/>
      <c r="BI58" s="370"/>
      <c r="BJ58" s="371"/>
      <c r="BK58" s="318"/>
      <c r="BL58" s="319"/>
      <c r="BM58" s="319"/>
      <c r="BN58" s="319"/>
      <c r="BO58" s="319"/>
      <c r="BP58" s="320"/>
      <c r="BQ58" s="321"/>
      <c r="BR58" s="322"/>
      <c r="BS58" s="322"/>
      <c r="BT58" s="322"/>
      <c r="BU58" s="322"/>
      <c r="BV58" s="322"/>
      <c r="BW58" s="323"/>
      <c r="BX58" s="321"/>
      <c r="BY58" s="322"/>
      <c r="BZ58" s="322"/>
      <c r="CA58" s="322"/>
      <c r="CB58" s="322"/>
      <c r="CC58" s="323"/>
      <c r="CD58" s="321"/>
      <c r="CE58" s="322"/>
      <c r="CF58" s="322"/>
      <c r="CG58" s="322"/>
      <c r="CH58" s="322"/>
      <c r="CI58" s="323"/>
    </row>
    <row r="59" spans="1:87" ht="18" customHeight="1" x14ac:dyDescent="0.25">
      <c r="A59" s="75"/>
      <c r="B59" s="324" t="s">
        <v>385</v>
      </c>
      <c r="C59" s="325"/>
      <c r="D59" s="325"/>
      <c r="E59" s="325"/>
      <c r="F59" s="325"/>
      <c r="G59" s="325"/>
      <c r="H59" s="325"/>
      <c r="I59" s="325"/>
      <c r="J59" s="325"/>
      <c r="K59" s="325"/>
      <c r="L59" s="325"/>
      <c r="M59" s="325"/>
      <c r="N59" s="325"/>
      <c r="O59" s="325"/>
      <c r="P59" s="325"/>
      <c r="Q59" s="325"/>
      <c r="R59" s="325"/>
      <c r="S59" s="325"/>
      <c r="T59" s="325"/>
      <c r="U59" s="325"/>
      <c r="V59" s="325"/>
      <c r="W59" s="325"/>
      <c r="X59" s="325"/>
      <c r="Y59" s="326"/>
      <c r="Z59" s="333" t="s">
        <v>486</v>
      </c>
      <c r="AA59" s="334"/>
      <c r="AB59" s="334"/>
      <c r="AC59" s="334"/>
      <c r="AD59" s="335"/>
      <c r="AE59" s="333">
        <v>11</v>
      </c>
      <c r="AF59" s="334"/>
      <c r="AG59" s="334"/>
      <c r="AH59" s="334"/>
      <c r="AI59" s="334"/>
      <c r="AJ59" s="334"/>
      <c r="AK59" s="342" t="s">
        <v>41</v>
      </c>
      <c r="AL59" s="343"/>
      <c r="AM59" s="343"/>
      <c r="AN59" s="343"/>
      <c r="AO59" s="343"/>
      <c r="AP59" s="343"/>
      <c r="AQ59" s="343"/>
      <c r="AR59" s="343"/>
      <c r="AS59" s="343"/>
      <c r="AT59" s="343"/>
      <c r="AU59" s="343"/>
      <c r="AV59" s="343"/>
      <c r="AW59" s="343"/>
      <c r="AX59" s="344"/>
      <c r="AY59" s="409">
        <v>2</v>
      </c>
      <c r="AZ59" s="346"/>
      <c r="BA59" s="346"/>
      <c r="BB59" s="410"/>
      <c r="BC59" s="345">
        <f>+$AE$59*AY59</f>
        <v>22</v>
      </c>
      <c r="BD59" s="346"/>
      <c r="BE59" s="346"/>
      <c r="BF59" s="347"/>
      <c r="BG59" s="285">
        <v>22629</v>
      </c>
      <c r="BH59" s="286"/>
      <c r="BI59" s="286"/>
      <c r="BJ59" s="287"/>
      <c r="BK59" s="288">
        <f>+AY59*BG59</f>
        <v>45258</v>
      </c>
      <c r="BL59" s="289"/>
      <c r="BM59" s="289"/>
      <c r="BN59" s="289"/>
      <c r="BO59" s="289"/>
      <c r="BP59" s="290"/>
      <c r="BQ59" s="291">
        <v>10000</v>
      </c>
      <c r="BR59" s="292"/>
      <c r="BS59" s="292"/>
      <c r="BT59" s="292"/>
      <c r="BU59" s="292"/>
      <c r="BV59" s="292"/>
      <c r="BW59" s="293"/>
      <c r="BX59" s="291">
        <f>+(((BK68+BQ59)*15)/85)</f>
        <v>13180.14705882353</v>
      </c>
      <c r="BY59" s="292"/>
      <c r="BZ59" s="292"/>
      <c r="CA59" s="292"/>
      <c r="CB59" s="292"/>
      <c r="CC59" s="293"/>
      <c r="CD59" s="291">
        <f>+BK68+BQ59+BX59</f>
        <v>87867.647058823524</v>
      </c>
      <c r="CE59" s="292"/>
      <c r="CF59" s="292"/>
      <c r="CG59" s="292"/>
      <c r="CH59" s="292"/>
      <c r="CI59" s="293"/>
    </row>
    <row r="60" spans="1:87" ht="18" customHeight="1" x14ac:dyDescent="0.25">
      <c r="A60" s="75"/>
      <c r="B60" s="327"/>
      <c r="C60" s="328"/>
      <c r="D60" s="328"/>
      <c r="E60" s="328"/>
      <c r="F60" s="328"/>
      <c r="G60" s="328"/>
      <c r="H60" s="328"/>
      <c r="I60" s="328"/>
      <c r="J60" s="328"/>
      <c r="K60" s="328"/>
      <c r="L60" s="328"/>
      <c r="M60" s="328"/>
      <c r="N60" s="328"/>
      <c r="O60" s="328"/>
      <c r="P60" s="328"/>
      <c r="Q60" s="328"/>
      <c r="R60" s="328"/>
      <c r="S60" s="328"/>
      <c r="T60" s="328"/>
      <c r="U60" s="328"/>
      <c r="V60" s="328"/>
      <c r="W60" s="328"/>
      <c r="X60" s="328"/>
      <c r="Y60" s="329"/>
      <c r="Z60" s="336"/>
      <c r="AA60" s="337"/>
      <c r="AB60" s="337"/>
      <c r="AC60" s="337"/>
      <c r="AD60" s="338"/>
      <c r="AE60" s="336"/>
      <c r="AF60" s="337"/>
      <c r="AG60" s="337"/>
      <c r="AH60" s="337"/>
      <c r="AI60" s="337"/>
      <c r="AJ60" s="337"/>
      <c r="AK60" s="300" t="s">
        <v>30</v>
      </c>
      <c r="AL60" s="301"/>
      <c r="AM60" s="301"/>
      <c r="AN60" s="301"/>
      <c r="AO60" s="301"/>
      <c r="AP60" s="301"/>
      <c r="AQ60" s="301"/>
      <c r="AR60" s="301"/>
      <c r="AS60" s="301"/>
      <c r="AT60" s="301"/>
      <c r="AU60" s="301"/>
      <c r="AV60" s="301"/>
      <c r="AW60" s="301"/>
      <c r="AX60" s="302"/>
      <c r="AY60" s="407">
        <v>0.2</v>
      </c>
      <c r="AZ60" s="304"/>
      <c r="BA60" s="304"/>
      <c r="BB60" s="408"/>
      <c r="BC60" s="306">
        <f t="shared" ref="BC60:BC67" si="2">+$AE$59*AY60</f>
        <v>2.2000000000000002</v>
      </c>
      <c r="BD60" s="307"/>
      <c r="BE60" s="307"/>
      <c r="BF60" s="308"/>
      <c r="BG60" s="309">
        <v>7925</v>
      </c>
      <c r="BH60" s="310"/>
      <c r="BI60" s="310"/>
      <c r="BJ60" s="311"/>
      <c r="BK60" s="312">
        <f t="shared" ref="BK60:BK67" si="3">+AY60*BG60</f>
        <v>1585</v>
      </c>
      <c r="BL60" s="313"/>
      <c r="BM60" s="313"/>
      <c r="BN60" s="313"/>
      <c r="BO60" s="313"/>
      <c r="BP60" s="314"/>
      <c r="BQ60" s="294"/>
      <c r="BR60" s="295"/>
      <c r="BS60" s="295"/>
      <c r="BT60" s="295"/>
      <c r="BU60" s="295"/>
      <c r="BV60" s="295"/>
      <c r="BW60" s="296"/>
      <c r="BX60" s="294"/>
      <c r="BY60" s="295"/>
      <c r="BZ60" s="295"/>
      <c r="CA60" s="295"/>
      <c r="CB60" s="295"/>
      <c r="CC60" s="296"/>
      <c r="CD60" s="294"/>
      <c r="CE60" s="295"/>
      <c r="CF60" s="295"/>
      <c r="CG60" s="295"/>
      <c r="CH60" s="295"/>
      <c r="CI60" s="296"/>
    </row>
    <row r="61" spans="1:87" ht="18" customHeight="1" x14ac:dyDescent="0.25">
      <c r="A61" s="75"/>
      <c r="B61" s="327"/>
      <c r="C61" s="328"/>
      <c r="D61" s="328"/>
      <c r="E61" s="328"/>
      <c r="F61" s="328"/>
      <c r="G61" s="328"/>
      <c r="H61" s="328"/>
      <c r="I61" s="328"/>
      <c r="J61" s="328"/>
      <c r="K61" s="328"/>
      <c r="L61" s="328"/>
      <c r="M61" s="328"/>
      <c r="N61" s="328"/>
      <c r="O61" s="328"/>
      <c r="P61" s="328"/>
      <c r="Q61" s="328"/>
      <c r="R61" s="328"/>
      <c r="S61" s="328"/>
      <c r="T61" s="328"/>
      <c r="U61" s="328"/>
      <c r="V61" s="328"/>
      <c r="W61" s="328"/>
      <c r="X61" s="328"/>
      <c r="Y61" s="329"/>
      <c r="Z61" s="336"/>
      <c r="AA61" s="337"/>
      <c r="AB61" s="337"/>
      <c r="AC61" s="337"/>
      <c r="AD61" s="338"/>
      <c r="AE61" s="336"/>
      <c r="AF61" s="337"/>
      <c r="AG61" s="337"/>
      <c r="AH61" s="337"/>
      <c r="AI61" s="337"/>
      <c r="AJ61" s="337"/>
      <c r="AK61" s="300" t="s">
        <v>23</v>
      </c>
      <c r="AL61" s="301"/>
      <c r="AM61" s="301"/>
      <c r="AN61" s="301"/>
      <c r="AO61" s="301"/>
      <c r="AP61" s="301"/>
      <c r="AQ61" s="301"/>
      <c r="AR61" s="301"/>
      <c r="AS61" s="301"/>
      <c r="AT61" s="301"/>
      <c r="AU61" s="301"/>
      <c r="AV61" s="301"/>
      <c r="AW61" s="301"/>
      <c r="AX61" s="302"/>
      <c r="AY61" s="407">
        <v>0.2</v>
      </c>
      <c r="AZ61" s="304"/>
      <c r="BA61" s="304"/>
      <c r="BB61" s="408"/>
      <c r="BC61" s="306">
        <f t="shared" si="2"/>
        <v>2.2000000000000002</v>
      </c>
      <c r="BD61" s="307"/>
      <c r="BE61" s="307"/>
      <c r="BF61" s="308"/>
      <c r="BG61" s="309">
        <v>7925</v>
      </c>
      <c r="BH61" s="310"/>
      <c r="BI61" s="310"/>
      <c r="BJ61" s="311"/>
      <c r="BK61" s="312">
        <f t="shared" si="3"/>
        <v>1585</v>
      </c>
      <c r="BL61" s="313"/>
      <c r="BM61" s="313"/>
      <c r="BN61" s="313"/>
      <c r="BO61" s="313"/>
      <c r="BP61" s="314"/>
      <c r="BQ61" s="294"/>
      <c r="BR61" s="295"/>
      <c r="BS61" s="295"/>
      <c r="BT61" s="295"/>
      <c r="BU61" s="295"/>
      <c r="BV61" s="295"/>
      <c r="BW61" s="296"/>
      <c r="BX61" s="294"/>
      <c r="BY61" s="295"/>
      <c r="BZ61" s="295"/>
      <c r="CA61" s="295"/>
      <c r="CB61" s="295"/>
      <c r="CC61" s="296"/>
      <c r="CD61" s="294"/>
      <c r="CE61" s="295"/>
      <c r="CF61" s="295"/>
      <c r="CG61" s="295"/>
      <c r="CH61" s="295"/>
      <c r="CI61" s="296"/>
    </row>
    <row r="62" spans="1:87" ht="18" customHeight="1" x14ac:dyDescent="0.25">
      <c r="A62" s="75"/>
      <c r="B62" s="327"/>
      <c r="C62" s="328"/>
      <c r="D62" s="328"/>
      <c r="E62" s="328"/>
      <c r="F62" s="328"/>
      <c r="G62" s="328"/>
      <c r="H62" s="328"/>
      <c r="I62" s="328"/>
      <c r="J62" s="328"/>
      <c r="K62" s="328"/>
      <c r="L62" s="328"/>
      <c r="M62" s="328"/>
      <c r="N62" s="328"/>
      <c r="O62" s="328"/>
      <c r="P62" s="328"/>
      <c r="Q62" s="328"/>
      <c r="R62" s="328"/>
      <c r="S62" s="328"/>
      <c r="T62" s="328"/>
      <c r="U62" s="328"/>
      <c r="V62" s="328"/>
      <c r="W62" s="328"/>
      <c r="X62" s="328"/>
      <c r="Y62" s="329"/>
      <c r="Z62" s="336"/>
      <c r="AA62" s="337"/>
      <c r="AB62" s="337"/>
      <c r="AC62" s="337"/>
      <c r="AD62" s="338"/>
      <c r="AE62" s="336"/>
      <c r="AF62" s="337"/>
      <c r="AG62" s="337"/>
      <c r="AH62" s="337"/>
      <c r="AI62" s="337"/>
      <c r="AJ62" s="337"/>
      <c r="AK62" s="300" t="s">
        <v>22</v>
      </c>
      <c r="AL62" s="301"/>
      <c r="AM62" s="301"/>
      <c r="AN62" s="301"/>
      <c r="AO62" s="301"/>
      <c r="AP62" s="301"/>
      <c r="AQ62" s="301"/>
      <c r="AR62" s="301"/>
      <c r="AS62" s="301"/>
      <c r="AT62" s="301"/>
      <c r="AU62" s="301"/>
      <c r="AV62" s="301"/>
      <c r="AW62" s="301"/>
      <c r="AX62" s="302"/>
      <c r="AY62" s="407">
        <v>0.2</v>
      </c>
      <c r="AZ62" s="304"/>
      <c r="BA62" s="304"/>
      <c r="BB62" s="408"/>
      <c r="BC62" s="306">
        <f t="shared" si="2"/>
        <v>2.2000000000000002</v>
      </c>
      <c r="BD62" s="307"/>
      <c r="BE62" s="307"/>
      <c r="BF62" s="308"/>
      <c r="BG62" s="309">
        <v>7925</v>
      </c>
      <c r="BH62" s="310"/>
      <c r="BI62" s="310"/>
      <c r="BJ62" s="311"/>
      <c r="BK62" s="312">
        <f t="shared" si="3"/>
        <v>1585</v>
      </c>
      <c r="BL62" s="313"/>
      <c r="BM62" s="313"/>
      <c r="BN62" s="313"/>
      <c r="BO62" s="313"/>
      <c r="BP62" s="314"/>
      <c r="BQ62" s="294"/>
      <c r="BR62" s="295"/>
      <c r="BS62" s="295"/>
      <c r="BT62" s="295"/>
      <c r="BU62" s="295"/>
      <c r="BV62" s="295"/>
      <c r="BW62" s="296"/>
      <c r="BX62" s="294"/>
      <c r="BY62" s="295"/>
      <c r="BZ62" s="295"/>
      <c r="CA62" s="295"/>
      <c r="CB62" s="295"/>
      <c r="CC62" s="296"/>
      <c r="CD62" s="294"/>
      <c r="CE62" s="295"/>
      <c r="CF62" s="295"/>
      <c r="CG62" s="295"/>
      <c r="CH62" s="295"/>
      <c r="CI62" s="296"/>
    </row>
    <row r="63" spans="1:87" ht="18" customHeight="1" x14ac:dyDescent="0.25">
      <c r="A63" s="75"/>
      <c r="B63" s="327"/>
      <c r="C63" s="328"/>
      <c r="D63" s="328"/>
      <c r="E63" s="328"/>
      <c r="F63" s="328"/>
      <c r="G63" s="328"/>
      <c r="H63" s="328"/>
      <c r="I63" s="328"/>
      <c r="J63" s="328"/>
      <c r="K63" s="328"/>
      <c r="L63" s="328"/>
      <c r="M63" s="328"/>
      <c r="N63" s="328"/>
      <c r="O63" s="328"/>
      <c r="P63" s="328"/>
      <c r="Q63" s="328"/>
      <c r="R63" s="328"/>
      <c r="S63" s="328"/>
      <c r="T63" s="328"/>
      <c r="U63" s="328"/>
      <c r="V63" s="328"/>
      <c r="W63" s="328"/>
      <c r="X63" s="328"/>
      <c r="Y63" s="329"/>
      <c r="Z63" s="336"/>
      <c r="AA63" s="337"/>
      <c r="AB63" s="337"/>
      <c r="AC63" s="337"/>
      <c r="AD63" s="338"/>
      <c r="AE63" s="336"/>
      <c r="AF63" s="337"/>
      <c r="AG63" s="337"/>
      <c r="AH63" s="337"/>
      <c r="AI63" s="337"/>
      <c r="AJ63" s="337"/>
      <c r="AK63" s="300" t="s">
        <v>14</v>
      </c>
      <c r="AL63" s="301"/>
      <c r="AM63" s="301"/>
      <c r="AN63" s="301"/>
      <c r="AO63" s="301"/>
      <c r="AP63" s="301"/>
      <c r="AQ63" s="301"/>
      <c r="AR63" s="301"/>
      <c r="AS63" s="301"/>
      <c r="AT63" s="301"/>
      <c r="AU63" s="301"/>
      <c r="AV63" s="301"/>
      <c r="AW63" s="301"/>
      <c r="AX63" s="302"/>
      <c r="AY63" s="407">
        <v>0.2</v>
      </c>
      <c r="AZ63" s="304"/>
      <c r="BA63" s="304"/>
      <c r="BB63" s="408"/>
      <c r="BC63" s="306">
        <f t="shared" si="2"/>
        <v>2.2000000000000002</v>
      </c>
      <c r="BD63" s="307"/>
      <c r="BE63" s="307"/>
      <c r="BF63" s="308"/>
      <c r="BG63" s="309">
        <v>7925</v>
      </c>
      <c r="BH63" s="310"/>
      <c r="BI63" s="310"/>
      <c r="BJ63" s="311"/>
      <c r="BK63" s="312">
        <f t="shared" si="3"/>
        <v>1585</v>
      </c>
      <c r="BL63" s="313"/>
      <c r="BM63" s="313"/>
      <c r="BN63" s="313"/>
      <c r="BO63" s="313"/>
      <c r="BP63" s="314"/>
      <c r="BQ63" s="294"/>
      <c r="BR63" s="295"/>
      <c r="BS63" s="295"/>
      <c r="BT63" s="295"/>
      <c r="BU63" s="295"/>
      <c r="BV63" s="295"/>
      <c r="BW63" s="296"/>
      <c r="BX63" s="294"/>
      <c r="BY63" s="295"/>
      <c r="BZ63" s="295"/>
      <c r="CA63" s="295"/>
      <c r="CB63" s="295"/>
      <c r="CC63" s="296"/>
      <c r="CD63" s="294"/>
      <c r="CE63" s="295"/>
      <c r="CF63" s="295"/>
      <c r="CG63" s="295"/>
      <c r="CH63" s="295"/>
      <c r="CI63" s="296"/>
    </row>
    <row r="64" spans="1:87" ht="18" customHeight="1" x14ac:dyDescent="0.25">
      <c r="A64" s="75"/>
      <c r="B64" s="327"/>
      <c r="C64" s="328"/>
      <c r="D64" s="328"/>
      <c r="E64" s="328"/>
      <c r="F64" s="328"/>
      <c r="G64" s="328"/>
      <c r="H64" s="328"/>
      <c r="I64" s="328"/>
      <c r="J64" s="328"/>
      <c r="K64" s="328"/>
      <c r="L64" s="328"/>
      <c r="M64" s="328"/>
      <c r="N64" s="328"/>
      <c r="O64" s="328"/>
      <c r="P64" s="328"/>
      <c r="Q64" s="328"/>
      <c r="R64" s="328"/>
      <c r="S64" s="328"/>
      <c r="T64" s="328"/>
      <c r="U64" s="328"/>
      <c r="V64" s="328"/>
      <c r="W64" s="328"/>
      <c r="X64" s="328"/>
      <c r="Y64" s="329"/>
      <c r="Z64" s="336"/>
      <c r="AA64" s="337"/>
      <c r="AB64" s="337"/>
      <c r="AC64" s="337"/>
      <c r="AD64" s="338"/>
      <c r="AE64" s="336"/>
      <c r="AF64" s="337"/>
      <c r="AG64" s="337"/>
      <c r="AH64" s="337"/>
      <c r="AI64" s="337"/>
      <c r="AJ64" s="337"/>
      <c r="AK64" s="300" t="s">
        <v>13</v>
      </c>
      <c r="AL64" s="301"/>
      <c r="AM64" s="301"/>
      <c r="AN64" s="301"/>
      <c r="AO64" s="301"/>
      <c r="AP64" s="301"/>
      <c r="AQ64" s="301"/>
      <c r="AR64" s="301"/>
      <c r="AS64" s="301"/>
      <c r="AT64" s="301"/>
      <c r="AU64" s="301"/>
      <c r="AV64" s="301"/>
      <c r="AW64" s="301"/>
      <c r="AX64" s="302"/>
      <c r="AY64" s="407">
        <v>0.1</v>
      </c>
      <c r="AZ64" s="304"/>
      <c r="BA64" s="304"/>
      <c r="BB64" s="408"/>
      <c r="BC64" s="306">
        <f t="shared" si="2"/>
        <v>1.1000000000000001</v>
      </c>
      <c r="BD64" s="307"/>
      <c r="BE64" s="307"/>
      <c r="BF64" s="308"/>
      <c r="BG64" s="309">
        <v>40826</v>
      </c>
      <c r="BH64" s="310"/>
      <c r="BI64" s="310"/>
      <c r="BJ64" s="311"/>
      <c r="BK64" s="312">
        <f t="shared" si="3"/>
        <v>4082.6000000000004</v>
      </c>
      <c r="BL64" s="313"/>
      <c r="BM64" s="313"/>
      <c r="BN64" s="313"/>
      <c r="BO64" s="313"/>
      <c r="BP64" s="314"/>
      <c r="BQ64" s="294"/>
      <c r="BR64" s="295"/>
      <c r="BS64" s="295"/>
      <c r="BT64" s="295"/>
      <c r="BU64" s="295"/>
      <c r="BV64" s="295"/>
      <c r="BW64" s="296"/>
      <c r="BX64" s="294"/>
      <c r="BY64" s="295"/>
      <c r="BZ64" s="295"/>
      <c r="CA64" s="295"/>
      <c r="CB64" s="295"/>
      <c r="CC64" s="296"/>
      <c r="CD64" s="294"/>
      <c r="CE64" s="295"/>
      <c r="CF64" s="295"/>
      <c r="CG64" s="295"/>
      <c r="CH64" s="295"/>
      <c r="CI64" s="296"/>
    </row>
    <row r="65" spans="1:87" ht="18" customHeight="1" x14ac:dyDescent="0.25">
      <c r="A65" s="75"/>
      <c r="B65" s="327"/>
      <c r="C65" s="328"/>
      <c r="D65" s="328"/>
      <c r="E65" s="328"/>
      <c r="F65" s="328"/>
      <c r="G65" s="328"/>
      <c r="H65" s="328"/>
      <c r="I65" s="328"/>
      <c r="J65" s="328"/>
      <c r="K65" s="328"/>
      <c r="L65" s="328"/>
      <c r="M65" s="328"/>
      <c r="N65" s="328"/>
      <c r="O65" s="328"/>
      <c r="P65" s="328"/>
      <c r="Q65" s="328"/>
      <c r="R65" s="328"/>
      <c r="S65" s="328"/>
      <c r="T65" s="328"/>
      <c r="U65" s="328"/>
      <c r="V65" s="328"/>
      <c r="W65" s="328"/>
      <c r="X65" s="328"/>
      <c r="Y65" s="329"/>
      <c r="Z65" s="336"/>
      <c r="AA65" s="337"/>
      <c r="AB65" s="337"/>
      <c r="AC65" s="337"/>
      <c r="AD65" s="338"/>
      <c r="AE65" s="336"/>
      <c r="AF65" s="337"/>
      <c r="AG65" s="337"/>
      <c r="AH65" s="337"/>
      <c r="AI65" s="337"/>
      <c r="AJ65" s="337"/>
      <c r="AK65" s="300" t="s">
        <v>526</v>
      </c>
      <c r="AL65" s="301"/>
      <c r="AM65" s="301"/>
      <c r="AN65" s="301"/>
      <c r="AO65" s="301"/>
      <c r="AP65" s="301"/>
      <c r="AQ65" s="301"/>
      <c r="AR65" s="301"/>
      <c r="AS65" s="301"/>
      <c r="AT65" s="301"/>
      <c r="AU65" s="301"/>
      <c r="AV65" s="301"/>
      <c r="AW65" s="301"/>
      <c r="AX65" s="302"/>
      <c r="AY65" s="407">
        <v>0.2</v>
      </c>
      <c r="AZ65" s="304"/>
      <c r="BA65" s="304"/>
      <c r="BB65" s="408"/>
      <c r="BC65" s="306">
        <f t="shared" si="2"/>
        <v>2.2000000000000002</v>
      </c>
      <c r="BD65" s="307"/>
      <c r="BE65" s="307"/>
      <c r="BF65" s="308"/>
      <c r="BG65" s="309">
        <v>7925</v>
      </c>
      <c r="BH65" s="310"/>
      <c r="BI65" s="310"/>
      <c r="BJ65" s="311"/>
      <c r="BK65" s="312">
        <f t="shared" si="3"/>
        <v>1585</v>
      </c>
      <c r="BL65" s="313"/>
      <c r="BM65" s="313"/>
      <c r="BN65" s="313"/>
      <c r="BO65" s="313"/>
      <c r="BP65" s="314"/>
      <c r="BQ65" s="294"/>
      <c r="BR65" s="295"/>
      <c r="BS65" s="295"/>
      <c r="BT65" s="295"/>
      <c r="BU65" s="295"/>
      <c r="BV65" s="295"/>
      <c r="BW65" s="296"/>
      <c r="BX65" s="294"/>
      <c r="BY65" s="295"/>
      <c r="BZ65" s="295"/>
      <c r="CA65" s="295"/>
      <c r="CB65" s="295"/>
      <c r="CC65" s="296"/>
      <c r="CD65" s="294"/>
      <c r="CE65" s="295"/>
      <c r="CF65" s="295"/>
      <c r="CG65" s="295"/>
      <c r="CH65" s="295"/>
      <c r="CI65" s="296"/>
    </row>
    <row r="66" spans="1:87" ht="18" customHeight="1" x14ac:dyDescent="0.25">
      <c r="A66" s="75"/>
      <c r="B66" s="327"/>
      <c r="C66" s="328"/>
      <c r="D66" s="328"/>
      <c r="E66" s="328"/>
      <c r="F66" s="328"/>
      <c r="G66" s="328"/>
      <c r="H66" s="328"/>
      <c r="I66" s="328"/>
      <c r="J66" s="328"/>
      <c r="K66" s="328"/>
      <c r="L66" s="328"/>
      <c r="M66" s="328"/>
      <c r="N66" s="328"/>
      <c r="O66" s="328"/>
      <c r="P66" s="328"/>
      <c r="Q66" s="328"/>
      <c r="R66" s="328"/>
      <c r="S66" s="328"/>
      <c r="T66" s="328"/>
      <c r="U66" s="328"/>
      <c r="V66" s="328"/>
      <c r="W66" s="328"/>
      <c r="X66" s="328"/>
      <c r="Y66" s="329"/>
      <c r="Z66" s="336"/>
      <c r="AA66" s="337"/>
      <c r="AB66" s="337"/>
      <c r="AC66" s="337"/>
      <c r="AD66" s="338"/>
      <c r="AE66" s="336"/>
      <c r="AF66" s="337"/>
      <c r="AG66" s="337"/>
      <c r="AH66" s="337"/>
      <c r="AI66" s="337"/>
      <c r="AJ66" s="337"/>
      <c r="AK66" s="300" t="s">
        <v>530</v>
      </c>
      <c r="AL66" s="301"/>
      <c r="AM66" s="301"/>
      <c r="AN66" s="301"/>
      <c r="AO66" s="301"/>
      <c r="AP66" s="301"/>
      <c r="AQ66" s="301"/>
      <c r="AR66" s="301"/>
      <c r="AS66" s="301"/>
      <c r="AT66" s="301"/>
      <c r="AU66" s="301"/>
      <c r="AV66" s="301"/>
      <c r="AW66" s="301"/>
      <c r="AX66" s="302"/>
      <c r="AY66" s="407">
        <v>0.2</v>
      </c>
      <c r="AZ66" s="304"/>
      <c r="BA66" s="304"/>
      <c r="BB66" s="408"/>
      <c r="BC66" s="306">
        <f t="shared" si="2"/>
        <v>2.2000000000000002</v>
      </c>
      <c r="BD66" s="307"/>
      <c r="BE66" s="307"/>
      <c r="BF66" s="308"/>
      <c r="BG66" s="309">
        <v>22629</v>
      </c>
      <c r="BH66" s="310"/>
      <c r="BI66" s="310"/>
      <c r="BJ66" s="311"/>
      <c r="BK66" s="312">
        <f t="shared" si="3"/>
        <v>4525.8</v>
      </c>
      <c r="BL66" s="313"/>
      <c r="BM66" s="313"/>
      <c r="BN66" s="313"/>
      <c r="BO66" s="313"/>
      <c r="BP66" s="314"/>
      <c r="BQ66" s="294"/>
      <c r="BR66" s="295"/>
      <c r="BS66" s="295"/>
      <c r="BT66" s="295"/>
      <c r="BU66" s="295"/>
      <c r="BV66" s="295"/>
      <c r="BW66" s="296"/>
      <c r="BX66" s="294"/>
      <c r="BY66" s="295"/>
      <c r="BZ66" s="295"/>
      <c r="CA66" s="295"/>
      <c r="CB66" s="295"/>
      <c r="CC66" s="296"/>
      <c r="CD66" s="294"/>
      <c r="CE66" s="295"/>
      <c r="CF66" s="295"/>
      <c r="CG66" s="295"/>
      <c r="CH66" s="295"/>
      <c r="CI66" s="296"/>
    </row>
    <row r="67" spans="1:87" ht="18" customHeight="1" thickBot="1" x14ac:dyDescent="0.3">
      <c r="A67" s="75"/>
      <c r="B67" s="327"/>
      <c r="C67" s="328"/>
      <c r="D67" s="328"/>
      <c r="E67" s="328"/>
      <c r="F67" s="328"/>
      <c r="G67" s="328"/>
      <c r="H67" s="328"/>
      <c r="I67" s="328"/>
      <c r="J67" s="328"/>
      <c r="K67" s="328"/>
      <c r="L67" s="328"/>
      <c r="M67" s="328"/>
      <c r="N67" s="328"/>
      <c r="O67" s="328"/>
      <c r="P67" s="328"/>
      <c r="Q67" s="328"/>
      <c r="R67" s="328"/>
      <c r="S67" s="328"/>
      <c r="T67" s="328"/>
      <c r="U67" s="328"/>
      <c r="V67" s="328"/>
      <c r="W67" s="328"/>
      <c r="X67" s="328"/>
      <c r="Y67" s="329"/>
      <c r="Z67" s="336"/>
      <c r="AA67" s="337"/>
      <c r="AB67" s="337"/>
      <c r="AC67" s="337"/>
      <c r="AD67" s="338"/>
      <c r="AE67" s="336"/>
      <c r="AF67" s="337"/>
      <c r="AG67" s="337"/>
      <c r="AH67" s="337"/>
      <c r="AI67" s="337"/>
      <c r="AJ67" s="337"/>
      <c r="AK67" s="392" t="s">
        <v>18</v>
      </c>
      <c r="AL67" s="393"/>
      <c r="AM67" s="393"/>
      <c r="AN67" s="393"/>
      <c r="AO67" s="393"/>
      <c r="AP67" s="393"/>
      <c r="AQ67" s="393"/>
      <c r="AR67" s="393"/>
      <c r="AS67" s="393"/>
      <c r="AT67" s="393"/>
      <c r="AU67" s="393"/>
      <c r="AV67" s="393"/>
      <c r="AW67" s="393"/>
      <c r="AX67" s="394"/>
      <c r="AY67" s="407">
        <v>0.1</v>
      </c>
      <c r="AZ67" s="304"/>
      <c r="BA67" s="304"/>
      <c r="BB67" s="408"/>
      <c r="BC67" s="398">
        <f t="shared" si="2"/>
        <v>1.1000000000000001</v>
      </c>
      <c r="BD67" s="399"/>
      <c r="BE67" s="399"/>
      <c r="BF67" s="400"/>
      <c r="BG67" s="309">
        <v>28961</v>
      </c>
      <c r="BH67" s="310"/>
      <c r="BI67" s="310"/>
      <c r="BJ67" s="311"/>
      <c r="BK67" s="312">
        <f t="shared" si="3"/>
        <v>2896.1000000000004</v>
      </c>
      <c r="BL67" s="313"/>
      <c r="BM67" s="313"/>
      <c r="BN67" s="313"/>
      <c r="BO67" s="313"/>
      <c r="BP67" s="314"/>
      <c r="BQ67" s="294"/>
      <c r="BR67" s="295"/>
      <c r="BS67" s="295"/>
      <c r="BT67" s="295"/>
      <c r="BU67" s="295"/>
      <c r="BV67" s="295"/>
      <c r="BW67" s="296"/>
      <c r="BX67" s="294"/>
      <c r="BY67" s="295"/>
      <c r="BZ67" s="295"/>
      <c r="CA67" s="295"/>
      <c r="CB67" s="295"/>
      <c r="CC67" s="296"/>
      <c r="CD67" s="294"/>
      <c r="CE67" s="295"/>
      <c r="CF67" s="295"/>
      <c r="CG67" s="295"/>
      <c r="CH67" s="295"/>
      <c r="CI67" s="296"/>
    </row>
    <row r="68" spans="1:87" ht="18" customHeight="1" thickBot="1" x14ac:dyDescent="0.3">
      <c r="A68" s="75"/>
      <c r="B68" s="377"/>
      <c r="C68" s="378"/>
      <c r="D68" s="378"/>
      <c r="E68" s="378"/>
      <c r="F68" s="378"/>
      <c r="G68" s="378"/>
      <c r="H68" s="378"/>
      <c r="I68" s="378"/>
      <c r="J68" s="378"/>
      <c r="K68" s="378"/>
      <c r="L68" s="378"/>
      <c r="M68" s="378"/>
      <c r="N68" s="378"/>
      <c r="O68" s="378"/>
      <c r="P68" s="378"/>
      <c r="Q68" s="378"/>
      <c r="R68" s="378"/>
      <c r="S68" s="378"/>
      <c r="T68" s="378"/>
      <c r="U68" s="378"/>
      <c r="V68" s="378"/>
      <c r="W68" s="378"/>
      <c r="X68" s="378"/>
      <c r="Y68" s="378"/>
      <c r="Z68" s="378"/>
      <c r="AA68" s="378"/>
      <c r="AB68" s="378"/>
      <c r="AC68" s="378"/>
      <c r="AD68" s="378"/>
      <c r="AE68" s="378"/>
      <c r="AF68" s="378"/>
      <c r="AG68" s="378"/>
      <c r="AH68" s="378"/>
      <c r="AI68" s="378"/>
      <c r="AJ68" s="379"/>
      <c r="AK68" s="380" t="s">
        <v>3</v>
      </c>
      <c r="AL68" s="381"/>
      <c r="AM68" s="381"/>
      <c r="AN68" s="381"/>
      <c r="AO68" s="381"/>
      <c r="AP68" s="381"/>
      <c r="AQ68" s="381"/>
      <c r="AR68" s="381"/>
      <c r="AS68" s="381"/>
      <c r="AT68" s="381"/>
      <c r="AU68" s="381"/>
      <c r="AV68" s="381"/>
      <c r="AW68" s="381"/>
      <c r="AX68" s="381"/>
      <c r="AY68" s="382"/>
      <c r="AZ68" s="382"/>
      <c r="BA68" s="382"/>
      <c r="BB68" s="382"/>
      <c r="BC68" s="382"/>
      <c r="BD68" s="382"/>
      <c r="BE68" s="382"/>
      <c r="BF68" s="382"/>
      <c r="BG68" s="382"/>
      <c r="BH68" s="382"/>
      <c r="BI68" s="382"/>
      <c r="BJ68" s="383"/>
      <c r="BK68" s="384">
        <f>SUM(BK59:BK67)</f>
        <v>64687.5</v>
      </c>
      <c r="BL68" s="385"/>
      <c r="BM68" s="385"/>
      <c r="BN68" s="385"/>
      <c r="BO68" s="385"/>
      <c r="BP68" s="386"/>
      <c r="BQ68" s="387" t="s">
        <v>100</v>
      </c>
      <c r="BR68" s="388"/>
      <c r="BS68" s="388"/>
      <c r="BT68" s="388"/>
      <c r="BU68" s="388"/>
      <c r="BV68" s="388"/>
      <c r="BW68" s="388"/>
      <c r="BX68" s="388"/>
      <c r="BY68" s="388"/>
      <c r="BZ68" s="388"/>
      <c r="CA68" s="388"/>
      <c r="CB68" s="388"/>
      <c r="CC68" s="389"/>
      <c r="CD68" s="390">
        <f>+CD59*AE59</f>
        <v>966544.1176470588</v>
      </c>
      <c r="CE68" s="390"/>
      <c r="CF68" s="390"/>
      <c r="CG68" s="390"/>
      <c r="CH68" s="390"/>
      <c r="CI68" s="391"/>
    </row>
    <row r="69" spans="1:87" ht="18" customHeight="1" thickBot="1" x14ac:dyDescent="0.3">
      <c r="A69" s="75"/>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6"/>
      <c r="AG69" s="76"/>
      <c r="AH69" s="76"/>
      <c r="AI69" s="76"/>
      <c r="AJ69" s="76"/>
      <c r="BG69" s="78"/>
      <c r="BH69" s="78"/>
      <c r="BI69" s="78"/>
      <c r="BJ69" s="78"/>
      <c r="BK69" s="79"/>
      <c r="BL69" s="79"/>
      <c r="BM69" s="79"/>
      <c r="BN69" s="79"/>
      <c r="BO69" s="79"/>
      <c r="BP69" s="79"/>
      <c r="BQ69" s="79"/>
      <c r="BR69" s="79"/>
      <c r="BS69" s="79"/>
      <c r="BT69" s="79"/>
      <c r="BU69" s="79"/>
      <c r="BV69" s="79"/>
      <c r="BW69" s="79"/>
      <c r="BX69" s="79"/>
      <c r="BY69" s="79"/>
      <c r="BZ69" s="79"/>
      <c r="CA69" s="79"/>
      <c r="CB69" s="79"/>
      <c r="CC69" s="79"/>
      <c r="CD69" s="79"/>
      <c r="CE69" s="79"/>
      <c r="CF69" s="79"/>
      <c r="CG69" s="79"/>
      <c r="CH69" s="79"/>
      <c r="CI69" s="79"/>
    </row>
    <row r="70" spans="1:87" ht="18" customHeight="1" x14ac:dyDescent="0.25">
      <c r="A70" s="75"/>
      <c r="B70" s="348" t="s">
        <v>0</v>
      </c>
      <c r="C70" s="349"/>
      <c r="D70" s="349"/>
      <c r="E70" s="349"/>
      <c r="F70" s="349"/>
      <c r="G70" s="349"/>
      <c r="H70" s="349"/>
      <c r="I70" s="349"/>
      <c r="J70" s="349"/>
      <c r="K70" s="349"/>
      <c r="L70" s="349"/>
      <c r="M70" s="349"/>
      <c r="N70" s="349"/>
      <c r="O70" s="349"/>
      <c r="P70" s="349"/>
      <c r="Q70" s="349"/>
      <c r="R70" s="349"/>
      <c r="S70" s="349"/>
      <c r="T70" s="349"/>
      <c r="U70" s="349"/>
      <c r="V70" s="349"/>
      <c r="W70" s="349"/>
      <c r="X70" s="349"/>
      <c r="Y70" s="350"/>
      <c r="Z70" s="348" t="s">
        <v>80</v>
      </c>
      <c r="AA70" s="349"/>
      <c r="AB70" s="349"/>
      <c r="AC70" s="349"/>
      <c r="AD70" s="350"/>
      <c r="AE70" s="357" t="s">
        <v>79</v>
      </c>
      <c r="AF70" s="358"/>
      <c r="AG70" s="358"/>
      <c r="AH70" s="358"/>
      <c r="AI70" s="358"/>
      <c r="AJ70" s="359"/>
      <c r="AK70" s="357" t="s">
        <v>81</v>
      </c>
      <c r="AL70" s="358"/>
      <c r="AM70" s="358"/>
      <c r="AN70" s="358"/>
      <c r="AO70" s="358"/>
      <c r="AP70" s="358"/>
      <c r="AQ70" s="358"/>
      <c r="AR70" s="358"/>
      <c r="AS70" s="358"/>
      <c r="AT70" s="358"/>
      <c r="AU70" s="358"/>
      <c r="AV70" s="358"/>
      <c r="AW70" s="358"/>
      <c r="AX70" s="359"/>
      <c r="AY70" s="357" t="s">
        <v>1</v>
      </c>
      <c r="AZ70" s="358"/>
      <c r="BA70" s="358"/>
      <c r="BB70" s="359"/>
      <c r="BC70" s="348" t="s">
        <v>104</v>
      </c>
      <c r="BD70" s="349"/>
      <c r="BE70" s="349"/>
      <c r="BF70" s="350"/>
      <c r="BG70" s="366" t="s">
        <v>82</v>
      </c>
      <c r="BH70" s="367"/>
      <c r="BI70" s="367"/>
      <c r="BJ70" s="368"/>
      <c r="BK70" s="315" t="s">
        <v>99</v>
      </c>
      <c r="BL70" s="316"/>
      <c r="BM70" s="316"/>
      <c r="BN70" s="316"/>
      <c r="BO70" s="316"/>
      <c r="BP70" s="317"/>
      <c r="BQ70" s="315" t="s">
        <v>83</v>
      </c>
      <c r="BR70" s="316"/>
      <c r="BS70" s="316"/>
      <c r="BT70" s="316"/>
      <c r="BU70" s="316"/>
      <c r="BV70" s="316"/>
      <c r="BW70" s="317"/>
      <c r="BX70" s="315" t="s">
        <v>84</v>
      </c>
      <c r="BY70" s="316"/>
      <c r="BZ70" s="316"/>
      <c r="CA70" s="316"/>
      <c r="CB70" s="316"/>
      <c r="CC70" s="317"/>
      <c r="CD70" s="315" t="s">
        <v>85</v>
      </c>
      <c r="CE70" s="316"/>
      <c r="CF70" s="316"/>
      <c r="CG70" s="316"/>
      <c r="CH70" s="316"/>
      <c r="CI70" s="317"/>
    </row>
    <row r="71" spans="1:87" ht="18" customHeight="1" x14ac:dyDescent="0.25">
      <c r="A71" s="75"/>
      <c r="B71" s="351"/>
      <c r="C71" s="352"/>
      <c r="D71" s="352"/>
      <c r="E71" s="352"/>
      <c r="F71" s="352"/>
      <c r="G71" s="352"/>
      <c r="H71" s="352"/>
      <c r="I71" s="352"/>
      <c r="J71" s="352"/>
      <c r="K71" s="352"/>
      <c r="L71" s="352"/>
      <c r="M71" s="352"/>
      <c r="N71" s="352"/>
      <c r="O71" s="352"/>
      <c r="P71" s="352"/>
      <c r="Q71" s="352"/>
      <c r="R71" s="352"/>
      <c r="S71" s="352"/>
      <c r="T71" s="352"/>
      <c r="U71" s="352"/>
      <c r="V71" s="352"/>
      <c r="W71" s="352"/>
      <c r="X71" s="352"/>
      <c r="Y71" s="353"/>
      <c r="Z71" s="351"/>
      <c r="AA71" s="352"/>
      <c r="AB71" s="352"/>
      <c r="AC71" s="352"/>
      <c r="AD71" s="353"/>
      <c r="AE71" s="360"/>
      <c r="AF71" s="361"/>
      <c r="AG71" s="361"/>
      <c r="AH71" s="361"/>
      <c r="AI71" s="361"/>
      <c r="AJ71" s="362"/>
      <c r="AK71" s="360"/>
      <c r="AL71" s="361"/>
      <c r="AM71" s="361"/>
      <c r="AN71" s="361"/>
      <c r="AO71" s="361"/>
      <c r="AP71" s="361"/>
      <c r="AQ71" s="361"/>
      <c r="AR71" s="361"/>
      <c r="AS71" s="361"/>
      <c r="AT71" s="361"/>
      <c r="AU71" s="361"/>
      <c r="AV71" s="361"/>
      <c r="AW71" s="361"/>
      <c r="AX71" s="362"/>
      <c r="AY71" s="360"/>
      <c r="AZ71" s="361"/>
      <c r="BA71" s="361"/>
      <c r="BB71" s="362"/>
      <c r="BC71" s="351"/>
      <c r="BD71" s="352"/>
      <c r="BE71" s="352"/>
      <c r="BF71" s="353"/>
      <c r="BG71" s="369"/>
      <c r="BH71" s="370"/>
      <c r="BI71" s="370"/>
      <c r="BJ71" s="371"/>
      <c r="BK71" s="318"/>
      <c r="BL71" s="319"/>
      <c r="BM71" s="319"/>
      <c r="BN71" s="319"/>
      <c r="BO71" s="319"/>
      <c r="BP71" s="320"/>
      <c r="BQ71" s="318"/>
      <c r="BR71" s="319"/>
      <c r="BS71" s="319"/>
      <c r="BT71" s="319"/>
      <c r="BU71" s="319"/>
      <c r="BV71" s="319"/>
      <c r="BW71" s="320"/>
      <c r="BX71" s="318"/>
      <c r="BY71" s="319"/>
      <c r="BZ71" s="319"/>
      <c r="CA71" s="319"/>
      <c r="CB71" s="319"/>
      <c r="CC71" s="320"/>
      <c r="CD71" s="318"/>
      <c r="CE71" s="319"/>
      <c r="CF71" s="319"/>
      <c r="CG71" s="319"/>
      <c r="CH71" s="319"/>
      <c r="CI71" s="320"/>
    </row>
    <row r="72" spans="1:87" ht="18" customHeight="1" thickBot="1" x14ac:dyDescent="0.3">
      <c r="A72" s="75"/>
      <c r="B72" s="354"/>
      <c r="C72" s="355"/>
      <c r="D72" s="355"/>
      <c r="E72" s="355"/>
      <c r="F72" s="355"/>
      <c r="G72" s="355"/>
      <c r="H72" s="355"/>
      <c r="I72" s="355"/>
      <c r="J72" s="355"/>
      <c r="K72" s="355"/>
      <c r="L72" s="355"/>
      <c r="M72" s="355"/>
      <c r="N72" s="355"/>
      <c r="O72" s="355"/>
      <c r="P72" s="355"/>
      <c r="Q72" s="355"/>
      <c r="R72" s="355"/>
      <c r="S72" s="355"/>
      <c r="T72" s="355"/>
      <c r="U72" s="355"/>
      <c r="V72" s="355"/>
      <c r="W72" s="355"/>
      <c r="X72" s="355"/>
      <c r="Y72" s="356"/>
      <c r="Z72" s="354"/>
      <c r="AA72" s="355"/>
      <c r="AB72" s="355"/>
      <c r="AC72" s="355"/>
      <c r="AD72" s="356"/>
      <c r="AE72" s="363"/>
      <c r="AF72" s="364"/>
      <c r="AG72" s="364"/>
      <c r="AH72" s="364"/>
      <c r="AI72" s="364"/>
      <c r="AJ72" s="365"/>
      <c r="AK72" s="360"/>
      <c r="AL72" s="361"/>
      <c r="AM72" s="361"/>
      <c r="AN72" s="361"/>
      <c r="AO72" s="361"/>
      <c r="AP72" s="361"/>
      <c r="AQ72" s="361"/>
      <c r="AR72" s="361"/>
      <c r="AS72" s="361"/>
      <c r="AT72" s="361"/>
      <c r="AU72" s="361"/>
      <c r="AV72" s="361"/>
      <c r="AW72" s="361"/>
      <c r="AX72" s="362"/>
      <c r="AY72" s="360"/>
      <c r="AZ72" s="361"/>
      <c r="BA72" s="361"/>
      <c r="BB72" s="362"/>
      <c r="BC72" s="351"/>
      <c r="BD72" s="352"/>
      <c r="BE72" s="352"/>
      <c r="BF72" s="353"/>
      <c r="BG72" s="369"/>
      <c r="BH72" s="370"/>
      <c r="BI72" s="370"/>
      <c r="BJ72" s="371"/>
      <c r="BK72" s="318"/>
      <c r="BL72" s="319"/>
      <c r="BM72" s="319"/>
      <c r="BN72" s="319"/>
      <c r="BO72" s="319"/>
      <c r="BP72" s="320"/>
      <c r="BQ72" s="321"/>
      <c r="BR72" s="322"/>
      <c r="BS72" s="322"/>
      <c r="BT72" s="322"/>
      <c r="BU72" s="322"/>
      <c r="BV72" s="322"/>
      <c r="BW72" s="323"/>
      <c r="BX72" s="321"/>
      <c r="BY72" s="322"/>
      <c r="BZ72" s="322"/>
      <c r="CA72" s="322"/>
      <c r="CB72" s="322"/>
      <c r="CC72" s="323"/>
      <c r="CD72" s="321"/>
      <c r="CE72" s="322"/>
      <c r="CF72" s="322"/>
      <c r="CG72" s="322"/>
      <c r="CH72" s="322"/>
      <c r="CI72" s="323"/>
    </row>
    <row r="73" spans="1:87" ht="18" customHeight="1" x14ac:dyDescent="0.25">
      <c r="A73" s="75"/>
      <c r="B73" s="324" t="s">
        <v>436</v>
      </c>
      <c r="C73" s="325"/>
      <c r="D73" s="325"/>
      <c r="E73" s="325"/>
      <c r="F73" s="325"/>
      <c r="G73" s="325"/>
      <c r="H73" s="325"/>
      <c r="I73" s="325"/>
      <c r="J73" s="325"/>
      <c r="K73" s="325"/>
      <c r="L73" s="325"/>
      <c r="M73" s="325"/>
      <c r="N73" s="325"/>
      <c r="O73" s="325"/>
      <c r="P73" s="325"/>
      <c r="Q73" s="325"/>
      <c r="R73" s="325"/>
      <c r="S73" s="325"/>
      <c r="T73" s="325"/>
      <c r="U73" s="325"/>
      <c r="V73" s="325"/>
      <c r="W73" s="325"/>
      <c r="X73" s="325"/>
      <c r="Y73" s="326"/>
      <c r="Z73" s="333" t="s">
        <v>487</v>
      </c>
      <c r="AA73" s="334"/>
      <c r="AB73" s="334"/>
      <c r="AC73" s="334"/>
      <c r="AD73" s="335"/>
      <c r="AE73" s="333">
        <v>11</v>
      </c>
      <c r="AF73" s="334"/>
      <c r="AG73" s="334"/>
      <c r="AH73" s="334"/>
      <c r="AI73" s="334"/>
      <c r="AJ73" s="334"/>
      <c r="AK73" s="342" t="s">
        <v>41</v>
      </c>
      <c r="AL73" s="343"/>
      <c r="AM73" s="343"/>
      <c r="AN73" s="343"/>
      <c r="AO73" s="343"/>
      <c r="AP73" s="343"/>
      <c r="AQ73" s="343"/>
      <c r="AR73" s="343"/>
      <c r="AS73" s="343"/>
      <c r="AT73" s="343"/>
      <c r="AU73" s="343"/>
      <c r="AV73" s="343"/>
      <c r="AW73" s="343"/>
      <c r="AX73" s="344"/>
      <c r="AY73" s="409">
        <v>0.25</v>
      </c>
      <c r="AZ73" s="346"/>
      <c r="BA73" s="346"/>
      <c r="BB73" s="410"/>
      <c r="BC73" s="345">
        <f>+$AE$73*AY73</f>
        <v>2.75</v>
      </c>
      <c r="BD73" s="346"/>
      <c r="BE73" s="346"/>
      <c r="BF73" s="347"/>
      <c r="BG73" s="285">
        <v>22629</v>
      </c>
      <c r="BH73" s="286"/>
      <c r="BI73" s="286"/>
      <c r="BJ73" s="287"/>
      <c r="BK73" s="288">
        <f>+AY73*BG73</f>
        <v>5657.25</v>
      </c>
      <c r="BL73" s="289"/>
      <c r="BM73" s="289"/>
      <c r="BN73" s="289"/>
      <c r="BO73" s="289"/>
      <c r="BP73" s="290"/>
      <c r="BQ73" s="291">
        <v>1000</v>
      </c>
      <c r="BR73" s="292"/>
      <c r="BS73" s="292"/>
      <c r="BT73" s="292"/>
      <c r="BU73" s="292"/>
      <c r="BV73" s="292"/>
      <c r="BW73" s="293"/>
      <c r="BX73" s="291">
        <f>+(((BK82+BQ73)*15)/85)</f>
        <v>7000.1470588235297</v>
      </c>
      <c r="BY73" s="292"/>
      <c r="BZ73" s="292"/>
      <c r="CA73" s="292"/>
      <c r="CB73" s="292"/>
      <c r="CC73" s="293"/>
      <c r="CD73" s="291">
        <f>+BK82+BQ73+BX73</f>
        <v>46667.647058823532</v>
      </c>
      <c r="CE73" s="292"/>
      <c r="CF73" s="292"/>
      <c r="CG73" s="292"/>
      <c r="CH73" s="292"/>
      <c r="CI73" s="293"/>
    </row>
    <row r="74" spans="1:87" ht="18" customHeight="1" x14ac:dyDescent="0.25">
      <c r="A74" s="75"/>
      <c r="B74" s="327"/>
      <c r="C74" s="328"/>
      <c r="D74" s="328"/>
      <c r="E74" s="328"/>
      <c r="F74" s="328"/>
      <c r="G74" s="328"/>
      <c r="H74" s="328"/>
      <c r="I74" s="328"/>
      <c r="J74" s="328"/>
      <c r="K74" s="328"/>
      <c r="L74" s="328"/>
      <c r="M74" s="328"/>
      <c r="N74" s="328"/>
      <c r="O74" s="328"/>
      <c r="P74" s="328"/>
      <c r="Q74" s="328"/>
      <c r="R74" s="328"/>
      <c r="S74" s="328"/>
      <c r="T74" s="328"/>
      <c r="U74" s="328"/>
      <c r="V74" s="328"/>
      <c r="W74" s="328"/>
      <c r="X74" s="328"/>
      <c r="Y74" s="329"/>
      <c r="Z74" s="336"/>
      <c r="AA74" s="337"/>
      <c r="AB74" s="337"/>
      <c r="AC74" s="337"/>
      <c r="AD74" s="338"/>
      <c r="AE74" s="336"/>
      <c r="AF74" s="337"/>
      <c r="AG74" s="337"/>
      <c r="AH74" s="337"/>
      <c r="AI74" s="337"/>
      <c r="AJ74" s="337"/>
      <c r="AK74" s="300" t="s">
        <v>30</v>
      </c>
      <c r="AL74" s="301"/>
      <c r="AM74" s="301"/>
      <c r="AN74" s="301"/>
      <c r="AO74" s="301"/>
      <c r="AP74" s="301"/>
      <c r="AQ74" s="301"/>
      <c r="AR74" s="301"/>
      <c r="AS74" s="301"/>
      <c r="AT74" s="301"/>
      <c r="AU74" s="301"/>
      <c r="AV74" s="301"/>
      <c r="AW74" s="301"/>
      <c r="AX74" s="302"/>
      <c r="AY74" s="407">
        <v>0.25</v>
      </c>
      <c r="AZ74" s="304"/>
      <c r="BA74" s="304"/>
      <c r="BB74" s="408"/>
      <c r="BC74" s="306">
        <f t="shared" ref="BC74:BC81" si="4">+$AE$73*AY74</f>
        <v>2.75</v>
      </c>
      <c r="BD74" s="307"/>
      <c r="BE74" s="307"/>
      <c r="BF74" s="308"/>
      <c r="BG74" s="309">
        <v>7925</v>
      </c>
      <c r="BH74" s="310"/>
      <c r="BI74" s="310"/>
      <c r="BJ74" s="311"/>
      <c r="BK74" s="312">
        <f t="shared" ref="BK74:BK81" si="5">+AY74*BG74</f>
        <v>1981.25</v>
      </c>
      <c r="BL74" s="313"/>
      <c r="BM74" s="313"/>
      <c r="BN74" s="313"/>
      <c r="BO74" s="313"/>
      <c r="BP74" s="314"/>
      <c r="BQ74" s="294"/>
      <c r="BR74" s="295"/>
      <c r="BS74" s="295"/>
      <c r="BT74" s="295"/>
      <c r="BU74" s="295"/>
      <c r="BV74" s="295"/>
      <c r="BW74" s="296"/>
      <c r="BX74" s="294"/>
      <c r="BY74" s="295"/>
      <c r="BZ74" s="295"/>
      <c r="CA74" s="295"/>
      <c r="CB74" s="295"/>
      <c r="CC74" s="296"/>
      <c r="CD74" s="294"/>
      <c r="CE74" s="295"/>
      <c r="CF74" s="295"/>
      <c r="CG74" s="295"/>
      <c r="CH74" s="295"/>
      <c r="CI74" s="296"/>
    </row>
    <row r="75" spans="1:87" ht="18" customHeight="1" x14ac:dyDescent="0.25">
      <c r="A75" s="75"/>
      <c r="B75" s="327"/>
      <c r="C75" s="328"/>
      <c r="D75" s="328"/>
      <c r="E75" s="328"/>
      <c r="F75" s="328"/>
      <c r="G75" s="328"/>
      <c r="H75" s="328"/>
      <c r="I75" s="328"/>
      <c r="J75" s="328"/>
      <c r="K75" s="328"/>
      <c r="L75" s="328"/>
      <c r="M75" s="328"/>
      <c r="N75" s="328"/>
      <c r="O75" s="328"/>
      <c r="P75" s="328"/>
      <c r="Q75" s="328"/>
      <c r="R75" s="328"/>
      <c r="S75" s="328"/>
      <c r="T75" s="328"/>
      <c r="U75" s="328"/>
      <c r="V75" s="328"/>
      <c r="W75" s="328"/>
      <c r="X75" s="328"/>
      <c r="Y75" s="329"/>
      <c r="Z75" s="336"/>
      <c r="AA75" s="337"/>
      <c r="AB75" s="337"/>
      <c r="AC75" s="337"/>
      <c r="AD75" s="338"/>
      <c r="AE75" s="336"/>
      <c r="AF75" s="337"/>
      <c r="AG75" s="337"/>
      <c r="AH75" s="337"/>
      <c r="AI75" s="337"/>
      <c r="AJ75" s="337"/>
      <c r="AK75" s="300" t="s">
        <v>23</v>
      </c>
      <c r="AL75" s="301"/>
      <c r="AM75" s="301"/>
      <c r="AN75" s="301"/>
      <c r="AO75" s="301"/>
      <c r="AP75" s="301"/>
      <c r="AQ75" s="301"/>
      <c r="AR75" s="301"/>
      <c r="AS75" s="301"/>
      <c r="AT75" s="301"/>
      <c r="AU75" s="301"/>
      <c r="AV75" s="301"/>
      <c r="AW75" s="301"/>
      <c r="AX75" s="302"/>
      <c r="AY75" s="407">
        <v>0.25</v>
      </c>
      <c r="AZ75" s="304"/>
      <c r="BA75" s="304"/>
      <c r="BB75" s="408"/>
      <c r="BC75" s="306">
        <f t="shared" si="4"/>
        <v>2.75</v>
      </c>
      <c r="BD75" s="307"/>
      <c r="BE75" s="307"/>
      <c r="BF75" s="308"/>
      <c r="BG75" s="309">
        <v>7925</v>
      </c>
      <c r="BH75" s="310"/>
      <c r="BI75" s="310"/>
      <c r="BJ75" s="311"/>
      <c r="BK75" s="312">
        <f t="shared" si="5"/>
        <v>1981.25</v>
      </c>
      <c r="BL75" s="313"/>
      <c r="BM75" s="313"/>
      <c r="BN75" s="313"/>
      <c r="BO75" s="313"/>
      <c r="BP75" s="314"/>
      <c r="BQ75" s="294"/>
      <c r="BR75" s="295"/>
      <c r="BS75" s="295"/>
      <c r="BT75" s="295"/>
      <c r="BU75" s="295"/>
      <c r="BV75" s="295"/>
      <c r="BW75" s="296"/>
      <c r="BX75" s="294"/>
      <c r="BY75" s="295"/>
      <c r="BZ75" s="295"/>
      <c r="CA75" s="295"/>
      <c r="CB75" s="295"/>
      <c r="CC75" s="296"/>
      <c r="CD75" s="294"/>
      <c r="CE75" s="295"/>
      <c r="CF75" s="295"/>
      <c r="CG75" s="295"/>
      <c r="CH75" s="295"/>
      <c r="CI75" s="296"/>
    </row>
    <row r="76" spans="1:87" ht="18" customHeight="1" x14ac:dyDescent="0.25">
      <c r="A76" s="75"/>
      <c r="B76" s="327"/>
      <c r="C76" s="328"/>
      <c r="D76" s="328"/>
      <c r="E76" s="328"/>
      <c r="F76" s="328"/>
      <c r="G76" s="328"/>
      <c r="H76" s="328"/>
      <c r="I76" s="328"/>
      <c r="J76" s="328"/>
      <c r="K76" s="328"/>
      <c r="L76" s="328"/>
      <c r="M76" s="328"/>
      <c r="N76" s="328"/>
      <c r="O76" s="328"/>
      <c r="P76" s="328"/>
      <c r="Q76" s="328"/>
      <c r="R76" s="328"/>
      <c r="S76" s="328"/>
      <c r="T76" s="328"/>
      <c r="U76" s="328"/>
      <c r="V76" s="328"/>
      <c r="W76" s="328"/>
      <c r="X76" s="328"/>
      <c r="Y76" s="329"/>
      <c r="Z76" s="336"/>
      <c r="AA76" s="337"/>
      <c r="AB76" s="337"/>
      <c r="AC76" s="337"/>
      <c r="AD76" s="338"/>
      <c r="AE76" s="336"/>
      <c r="AF76" s="337"/>
      <c r="AG76" s="337"/>
      <c r="AH76" s="337"/>
      <c r="AI76" s="337"/>
      <c r="AJ76" s="337"/>
      <c r="AK76" s="300" t="s">
        <v>22</v>
      </c>
      <c r="AL76" s="301"/>
      <c r="AM76" s="301"/>
      <c r="AN76" s="301"/>
      <c r="AO76" s="301"/>
      <c r="AP76" s="301"/>
      <c r="AQ76" s="301"/>
      <c r="AR76" s="301"/>
      <c r="AS76" s="301"/>
      <c r="AT76" s="301"/>
      <c r="AU76" s="301"/>
      <c r="AV76" s="301"/>
      <c r="AW76" s="301"/>
      <c r="AX76" s="302"/>
      <c r="AY76" s="407">
        <v>0.25</v>
      </c>
      <c r="AZ76" s="304"/>
      <c r="BA76" s="304"/>
      <c r="BB76" s="408"/>
      <c r="BC76" s="306">
        <f t="shared" si="4"/>
        <v>2.75</v>
      </c>
      <c r="BD76" s="307"/>
      <c r="BE76" s="307"/>
      <c r="BF76" s="308"/>
      <c r="BG76" s="309">
        <v>7925</v>
      </c>
      <c r="BH76" s="310"/>
      <c r="BI76" s="310"/>
      <c r="BJ76" s="311"/>
      <c r="BK76" s="312">
        <f t="shared" si="5"/>
        <v>1981.25</v>
      </c>
      <c r="BL76" s="313"/>
      <c r="BM76" s="313"/>
      <c r="BN76" s="313"/>
      <c r="BO76" s="313"/>
      <c r="BP76" s="314"/>
      <c r="BQ76" s="294"/>
      <c r="BR76" s="295"/>
      <c r="BS76" s="295"/>
      <c r="BT76" s="295"/>
      <c r="BU76" s="295"/>
      <c r="BV76" s="295"/>
      <c r="BW76" s="296"/>
      <c r="BX76" s="294"/>
      <c r="BY76" s="295"/>
      <c r="BZ76" s="295"/>
      <c r="CA76" s="295"/>
      <c r="CB76" s="295"/>
      <c r="CC76" s="296"/>
      <c r="CD76" s="294"/>
      <c r="CE76" s="295"/>
      <c r="CF76" s="295"/>
      <c r="CG76" s="295"/>
      <c r="CH76" s="295"/>
      <c r="CI76" s="296"/>
    </row>
    <row r="77" spans="1:87" ht="18" customHeight="1" x14ac:dyDescent="0.25">
      <c r="A77" s="75"/>
      <c r="B77" s="327"/>
      <c r="C77" s="328"/>
      <c r="D77" s="328"/>
      <c r="E77" s="328"/>
      <c r="F77" s="328"/>
      <c r="G77" s="328"/>
      <c r="H77" s="328"/>
      <c r="I77" s="328"/>
      <c r="J77" s="328"/>
      <c r="K77" s="328"/>
      <c r="L77" s="328"/>
      <c r="M77" s="328"/>
      <c r="N77" s="328"/>
      <c r="O77" s="328"/>
      <c r="P77" s="328"/>
      <c r="Q77" s="328"/>
      <c r="R77" s="328"/>
      <c r="S77" s="328"/>
      <c r="T77" s="328"/>
      <c r="U77" s="328"/>
      <c r="V77" s="328"/>
      <c r="W77" s="328"/>
      <c r="X77" s="328"/>
      <c r="Y77" s="329"/>
      <c r="Z77" s="336"/>
      <c r="AA77" s="337"/>
      <c r="AB77" s="337"/>
      <c r="AC77" s="337"/>
      <c r="AD77" s="338"/>
      <c r="AE77" s="336"/>
      <c r="AF77" s="337"/>
      <c r="AG77" s="337"/>
      <c r="AH77" s="337"/>
      <c r="AI77" s="337"/>
      <c r="AJ77" s="337"/>
      <c r="AK77" s="300" t="s">
        <v>14</v>
      </c>
      <c r="AL77" s="301"/>
      <c r="AM77" s="301"/>
      <c r="AN77" s="301"/>
      <c r="AO77" s="301"/>
      <c r="AP77" s="301"/>
      <c r="AQ77" s="301"/>
      <c r="AR77" s="301"/>
      <c r="AS77" s="301"/>
      <c r="AT77" s="301"/>
      <c r="AU77" s="301"/>
      <c r="AV77" s="301"/>
      <c r="AW77" s="301"/>
      <c r="AX77" s="302"/>
      <c r="AY77" s="407">
        <v>0.25</v>
      </c>
      <c r="AZ77" s="304"/>
      <c r="BA77" s="304"/>
      <c r="BB77" s="408"/>
      <c r="BC77" s="306">
        <f t="shared" si="4"/>
        <v>2.75</v>
      </c>
      <c r="BD77" s="307"/>
      <c r="BE77" s="307"/>
      <c r="BF77" s="308"/>
      <c r="BG77" s="309">
        <v>7925</v>
      </c>
      <c r="BH77" s="310"/>
      <c r="BI77" s="310"/>
      <c r="BJ77" s="311"/>
      <c r="BK77" s="312">
        <f t="shared" si="5"/>
        <v>1981.25</v>
      </c>
      <c r="BL77" s="313"/>
      <c r="BM77" s="313"/>
      <c r="BN77" s="313"/>
      <c r="BO77" s="313"/>
      <c r="BP77" s="314"/>
      <c r="BQ77" s="294"/>
      <c r="BR77" s="295"/>
      <c r="BS77" s="295"/>
      <c r="BT77" s="295"/>
      <c r="BU77" s="295"/>
      <c r="BV77" s="295"/>
      <c r="BW77" s="296"/>
      <c r="BX77" s="294"/>
      <c r="BY77" s="295"/>
      <c r="BZ77" s="295"/>
      <c r="CA77" s="295"/>
      <c r="CB77" s="295"/>
      <c r="CC77" s="296"/>
      <c r="CD77" s="294"/>
      <c r="CE77" s="295"/>
      <c r="CF77" s="295"/>
      <c r="CG77" s="295"/>
      <c r="CH77" s="295"/>
      <c r="CI77" s="296"/>
    </row>
    <row r="78" spans="1:87" ht="18" customHeight="1" x14ac:dyDescent="0.25">
      <c r="A78" s="75"/>
      <c r="B78" s="327"/>
      <c r="C78" s="328"/>
      <c r="D78" s="328"/>
      <c r="E78" s="328"/>
      <c r="F78" s="328"/>
      <c r="G78" s="328"/>
      <c r="H78" s="328"/>
      <c r="I78" s="328"/>
      <c r="J78" s="328"/>
      <c r="K78" s="328"/>
      <c r="L78" s="328"/>
      <c r="M78" s="328"/>
      <c r="N78" s="328"/>
      <c r="O78" s="328"/>
      <c r="P78" s="328"/>
      <c r="Q78" s="328"/>
      <c r="R78" s="328"/>
      <c r="S78" s="328"/>
      <c r="T78" s="328"/>
      <c r="U78" s="328"/>
      <c r="V78" s="328"/>
      <c r="W78" s="328"/>
      <c r="X78" s="328"/>
      <c r="Y78" s="329"/>
      <c r="Z78" s="336"/>
      <c r="AA78" s="337"/>
      <c r="AB78" s="337"/>
      <c r="AC78" s="337"/>
      <c r="AD78" s="338"/>
      <c r="AE78" s="336"/>
      <c r="AF78" s="337"/>
      <c r="AG78" s="337"/>
      <c r="AH78" s="337"/>
      <c r="AI78" s="337"/>
      <c r="AJ78" s="337"/>
      <c r="AK78" s="300" t="s">
        <v>13</v>
      </c>
      <c r="AL78" s="301"/>
      <c r="AM78" s="301"/>
      <c r="AN78" s="301"/>
      <c r="AO78" s="301"/>
      <c r="AP78" s="301"/>
      <c r="AQ78" s="301"/>
      <c r="AR78" s="301"/>
      <c r="AS78" s="301"/>
      <c r="AT78" s="301"/>
      <c r="AU78" s="301"/>
      <c r="AV78" s="301"/>
      <c r="AW78" s="301"/>
      <c r="AX78" s="302"/>
      <c r="AY78" s="407">
        <v>0.25</v>
      </c>
      <c r="AZ78" s="304"/>
      <c r="BA78" s="304"/>
      <c r="BB78" s="408"/>
      <c r="BC78" s="306">
        <f t="shared" si="4"/>
        <v>2.75</v>
      </c>
      <c r="BD78" s="307"/>
      <c r="BE78" s="307"/>
      <c r="BF78" s="308"/>
      <c r="BG78" s="309">
        <v>40826</v>
      </c>
      <c r="BH78" s="310"/>
      <c r="BI78" s="310"/>
      <c r="BJ78" s="311"/>
      <c r="BK78" s="312">
        <f t="shared" si="5"/>
        <v>10206.5</v>
      </c>
      <c r="BL78" s="313"/>
      <c r="BM78" s="313"/>
      <c r="BN78" s="313"/>
      <c r="BO78" s="313"/>
      <c r="BP78" s="314"/>
      <c r="BQ78" s="294"/>
      <c r="BR78" s="295"/>
      <c r="BS78" s="295"/>
      <c r="BT78" s="295"/>
      <c r="BU78" s="295"/>
      <c r="BV78" s="295"/>
      <c r="BW78" s="296"/>
      <c r="BX78" s="294"/>
      <c r="BY78" s="295"/>
      <c r="BZ78" s="295"/>
      <c r="CA78" s="295"/>
      <c r="CB78" s="295"/>
      <c r="CC78" s="296"/>
      <c r="CD78" s="294"/>
      <c r="CE78" s="295"/>
      <c r="CF78" s="295"/>
      <c r="CG78" s="295"/>
      <c r="CH78" s="295"/>
      <c r="CI78" s="296"/>
    </row>
    <row r="79" spans="1:87" ht="18" customHeight="1" x14ac:dyDescent="0.25">
      <c r="A79" s="75"/>
      <c r="B79" s="327"/>
      <c r="C79" s="328"/>
      <c r="D79" s="328"/>
      <c r="E79" s="328"/>
      <c r="F79" s="328"/>
      <c r="G79" s="328"/>
      <c r="H79" s="328"/>
      <c r="I79" s="328"/>
      <c r="J79" s="328"/>
      <c r="K79" s="328"/>
      <c r="L79" s="328"/>
      <c r="M79" s="328"/>
      <c r="N79" s="328"/>
      <c r="O79" s="328"/>
      <c r="P79" s="328"/>
      <c r="Q79" s="328"/>
      <c r="R79" s="328"/>
      <c r="S79" s="328"/>
      <c r="T79" s="328"/>
      <c r="U79" s="328"/>
      <c r="V79" s="328"/>
      <c r="W79" s="328"/>
      <c r="X79" s="328"/>
      <c r="Y79" s="329"/>
      <c r="Z79" s="336"/>
      <c r="AA79" s="337"/>
      <c r="AB79" s="337"/>
      <c r="AC79" s="337"/>
      <c r="AD79" s="338"/>
      <c r="AE79" s="336"/>
      <c r="AF79" s="337"/>
      <c r="AG79" s="337"/>
      <c r="AH79" s="337"/>
      <c r="AI79" s="337"/>
      <c r="AJ79" s="337"/>
      <c r="AK79" s="300" t="s">
        <v>526</v>
      </c>
      <c r="AL79" s="301"/>
      <c r="AM79" s="301"/>
      <c r="AN79" s="301"/>
      <c r="AO79" s="301"/>
      <c r="AP79" s="301"/>
      <c r="AQ79" s="301"/>
      <c r="AR79" s="301"/>
      <c r="AS79" s="301"/>
      <c r="AT79" s="301"/>
      <c r="AU79" s="301"/>
      <c r="AV79" s="301"/>
      <c r="AW79" s="301"/>
      <c r="AX79" s="302"/>
      <c r="AY79" s="407">
        <v>0.25</v>
      </c>
      <c r="AZ79" s="304"/>
      <c r="BA79" s="304"/>
      <c r="BB79" s="408"/>
      <c r="BC79" s="306">
        <f t="shared" si="4"/>
        <v>2.75</v>
      </c>
      <c r="BD79" s="307"/>
      <c r="BE79" s="307"/>
      <c r="BF79" s="308"/>
      <c r="BG79" s="309">
        <v>7925</v>
      </c>
      <c r="BH79" s="310"/>
      <c r="BI79" s="310"/>
      <c r="BJ79" s="311"/>
      <c r="BK79" s="312">
        <f t="shared" si="5"/>
        <v>1981.25</v>
      </c>
      <c r="BL79" s="313"/>
      <c r="BM79" s="313"/>
      <c r="BN79" s="313"/>
      <c r="BO79" s="313"/>
      <c r="BP79" s="314"/>
      <c r="BQ79" s="294"/>
      <c r="BR79" s="295"/>
      <c r="BS79" s="295"/>
      <c r="BT79" s="295"/>
      <c r="BU79" s="295"/>
      <c r="BV79" s="295"/>
      <c r="BW79" s="296"/>
      <c r="BX79" s="294"/>
      <c r="BY79" s="295"/>
      <c r="BZ79" s="295"/>
      <c r="CA79" s="295"/>
      <c r="CB79" s="295"/>
      <c r="CC79" s="296"/>
      <c r="CD79" s="294"/>
      <c r="CE79" s="295"/>
      <c r="CF79" s="295"/>
      <c r="CG79" s="295"/>
      <c r="CH79" s="295"/>
      <c r="CI79" s="296"/>
    </row>
    <row r="80" spans="1:87" ht="18" customHeight="1" x14ac:dyDescent="0.25">
      <c r="A80" s="75"/>
      <c r="B80" s="327"/>
      <c r="C80" s="328"/>
      <c r="D80" s="328"/>
      <c r="E80" s="328"/>
      <c r="F80" s="328"/>
      <c r="G80" s="328"/>
      <c r="H80" s="328"/>
      <c r="I80" s="328"/>
      <c r="J80" s="328"/>
      <c r="K80" s="328"/>
      <c r="L80" s="328"/>
      <c r="M80" s="328"/>
      <c r="N80" s="328"/>
      <c r="O80" s="328"/>
      <c r="P80" s="328"/>
      <c r="Q80" s="328"/>
      <c r="R80" s="328"/>
      <c r="S80" s="328"/>
      <c r="T80" s="328"/>
      <c r="U80" s="328"/>
      <c r="V80" s="328"/>
      <c r="W80" s="328"/>
      <c r="X80" s="328"/>
      <c r="Y80" s="329"/>
      <c r="Z80" s="336"/>
      <c r="AA80" s="337"/>
      <c r="AB80" s="337"/>
      <c r="AC80" s="337"/>
      <c r="AD80" s="338"/>
      <c r="AE80" s="336"/>
      <c r="AF80" s="337"/>
      <c r="AG80" s="337"/>
      <c r="AH80" s="337"/>
      <c r="AI80" s="337"/>
      <c r="AJ80" s="337"/>
      <c r="AK80" s="300" t="s">
        <v>530</v>
      </c>
      <c r="AL80" s="301"/>
      <c r="AM80" s="301"/>
      <c r="AN80" s="301"/>
      <c r="AO80" s="301"/>
      <c r="AP80" s="301"/>
      <c r="AQ80" s="301"/>
      <c r="AR80" s="301"/>
      <c r="AS80" s="301"/>
      <c r="AT80" s="301"/>
      <c r="AU80" s="301"/>
      <c r="AV80" s="301"/>
      <c r="AW80" s="301"/>
      <c r="AX80" s="302"/>
      <c r="AY80" s="407">
        <v>0.25</v>
      </c>
      <c r="AZ80" s="304"/>
      <c r="BA80" s="304"/>
      <c r="BB80" s="408"/>
      <c r="BC80" s="306">
        <f t="shared" si="4"/>
        <v>2.75</v>
      </c>
      <c r="BD80" s="307"/>
      <c r="BE80" s="307"/>
      <c r="BF80" s="308"/>
      <c r="BG80" s="309">
        <v>22629</v>
      </c>
      <c r="BH80" s="310"/>
      <c r="BI80" s="310"/>
      <c r="BJ80" s="311"/>
      <c r="BK80" s="312">
        <f t="shared" si="5"/>
        <v>5657.25</v>
      </c>
      <c r="BL80" s="313"/>
      <c r="BM80" s="313"/>
      <c r="BN80" s="313"/>
      <c r="BO80" s="313"/>
      <c r="BP80" s="314"/>
      <c r="BQ80" s="294"/>
      <c r="BR80" s="295"/>
      <c r="BS80" s="295"/>
      <c r="BT80" s="295"/>
      <c r="BU80" s="295"/>
      <c r="BV80" s="295"/>
      <c r="BW80" s="296"/>
      <c r="BX80" s="294"/>
      <c r="BY80" s="295"/>
      <c r="BZ80" s="295"/>
      <c r="CA80" s="295"/>
      <c r="CB80" s="295"/>
      <c r="CC80" s="296"/>
      <c r="CD80" s="294"/>
      <c r="CE80" s="295"/>
      <c r="CF80" s="295"/>
      <c r="CG80" s="295"/>
      <c r="CH80" s="295"/>
      <c r="CI80" s="296"/>
    </row>
    <row r="81" spans="1:87" ht="18" customHeight="1" thickBot="1" x14ac:dyDescent="0.3">
      <c r="A81" s="75"/>
      <c r="B81" s="327"/>
      <c r="C81" s="328"/>
      <c r="D81" s="328"/>
      <c r="E81" s="328"/>
      <c r="F81" s="328"/>
      <c r="G81" s="328"/>
      <c r="H81" s="328"/>
      <c r="I81" s="328"/>
      <c r="J81" s="328"/>
      <c r="K81" s="328"/>
      <c r="L81" s="328"/>
      <c r="M81" s="328"/>
      <c r="N81" s="328"/>
      <c r="O81" s="328"/>
      <c r="P81" s="328"/>
      <c r="Q81" s="328"/>
      <c r="R81" s="328"/>
      <c r="S81" s="328"/>
      <c r="T81" s="328"/>
      <c r="U81" s="328"/>
      <c r="V81" s="328"/>
      <c r="W81" s="328"/>
      <c r="X81" s="328"/>
      <c r="Y81" s="329"/>
      <c r="Z81" s="336"/>
      <c r="AA81" s="337"/>
      <c r="AB81" s="337"/>
      <c r="AC81" s="337"/>
      <c r="AD81" s="338"/>
      <c r="AE81" s="336"/>
      <c r="AF81" s="337"/>
      <c r="AG81" s="337"/>
      <c r="AH81" s="337"/>
      <c r="AI81" s="337"/>
      <c r="AJ81" s="337"/>
      <c r="AK81" s="392" t="s">
        <v>18</v>
      </c>
      <c r="AL81" s="393"/>
      <c r="AM81" s="393"/>
      <c r="AN81" s="393"/>
      <c r="AO81" s="393"/>
      <c r="AP81" s="393"/>
      <c r="AQ81" s="393"/>
      <c r="AR81" s="393"/>
      <c r="AS81" s="393"/>
      <c r="AT81" s="393"/>
      <c r="AU81" s="393"/>
      <c r="AV81" s="393"/>
      <c r="AW81" s="393"/>
      <c r="AX81" s="394"/>
      <c r="AY81" s="407">
        <v>0.25</v>
      </c>
      <c r="AZ81" s="304"/>
      <c r="BA81" s="304"/>
      <c r="BB81" s="408"/>
      <c r="BC81" s="306">
        <f t="shared" si="4"/>
        <v>2.75</v>
      </c>
      <c r="BD81" s="307"/>
      <c r="BE81" s="307"/>
      <c r="BF81" s="308"/>
      <c r="BG81" s="309">
        <v>28961</v>
      </c>
      <c r="BH81" s="310"/>
      <c r="BI81" s="310"/>
      <c r="BJ81" s="311"/>
      <c r="BK81" s="312">
        <f t="shared" si="5"/>
        <v>7240.25</v>
      </c>
      <c r="BL81" s="313"/>
      <c r="BM81" s="313"/>
      <c r="BN81" s="313"/>
      <c r="BO81" s="313"/>
      <c r="BP81" s="314"/>
      <c r="BQ81" s="294"/>
      <c r="BR81" s="295"/>
      <c r="BS81" s="295"/>
      <c r="BT81" s="295"/>
      <c r="BU81" s="295"/>
      <c r="BV81" s="295"/>
      <c r="BW81" s="296"/>
      <c r="BX81" s="294"/>
      <c r="BY81" s="295"/>
      <c r="BZ81" s="295"/>
      <c r="CA81" s="295"/>
      <c r="CB81" s="295"/>
      <c r="CC81" s="296"/>
      <c r="CD81" s="294"/>
      <c r="CE81" s="295"/>
      <c r="CF81" s="295"/>
      <c r="CG81" s="295"/>
      <c r="CH81" s="295"/>
      <c r="CI81" s="296"/>
    </row>
    <row r="82" spans="1:87" ht="18" customHeight="1" thickBot="1" x14ac:dyDescent="0.3">
      <c r="A82" s="75"/>
      <c r="B82" s="377"/>
      <c r="C82" s="378"/>
      <c r="D82" s="378"/>
      <c r="E82" s="378"/>
      <c r="F82" s="378"/>
      <c r="G82" s="378"/>
      <c r="H82" s="378"/>
      <c r="I82" s="378"/>
      <c r="J82" s="378"/>
      <c r="K82" s="378"/>
      <c r="L82" s="378"/>
      <c r="M82" s="378"/>
      <c r="N82" s="378"/>
      <c r="O82" s="378"/>
      <c r="P82" s="378"/>
      <c r="Q82" s="378"/>
      <c r="R82" s="378"/>
      <c r="S82" s="378"/>
      <c r="T82" s="378"/>
      <c r="U82" s="378"/>
      <c r="V82" s="378"/>
      <c r="W82" s="378"/>
      <c r="X82" s="378"/>
      <c r="Y82" s="378"/>
      <c r="Z82" s="378"/>
      <c r="AA82" s="378"/>
      <c r="AB82" s="378"/>
      <c r="AC82" s="378"/>
      <c r="AD82" s="378"/>
      <c r="AE82" s="378"/>
      <c r="AF82" s="378"/>
      <c r="AG82" s="378"/>
      <c r="AH82" s="378"/>
      <c r="AI82" s="378"/>
      <c r="AJ82" s="379"/>
      <c r="AK82" s="380" t="s">
        <v>3</v>
      </c>
      <c r="AL82" s="381"/>
      <c r="AM82" s="381"/>
      <c r="AN82" s="381"/>
      <c r="AO82" s="381"/>
      <c r="AP82" s="381"/>
      <c r="AQ82" s="381"/>
      <c r="AR82" s="381"/>
      <c r="AS82" s="381"/>
      <c r="AT82" s="381"/>
      <c r="AU82" s="381"/>
      <c r="AV82" s="381"/>
      <c r="AW82" s="381"/>
      <c r="AX82" s="381"/>
      <c r="AY82" s="382"/>
      <c r="AZ82" s="382"/>
      <c r="BA82" s="382"/>
      <c r="BB82" s="382"/>
      <c r="BC82" s="382"/>
      <c r="BD82" s="382"/>
      <c r="BE82" s="382"/>
      <c r="BF82" s="382"/>
      <c r="BG82" s="382"/>
      <c r="BH82" s="382"/>
      <c r="BI82" s="382"/>
      <c r="BJ82" s="383"/>
      <c r="BK82" s="384">
        <f>SUM(BK73:BK81)</f>
        <v>38667.5</v>
      </c>
      <c r="BL82" s="385"/>
      <c r="BM82" s="385"/>
      <c r="BN82" s="385"/>
      <c r="BO82" s="385"/>
      <c r="BP82" s="386"/>
      <c r="BQ82" s="387" t="s">
        <v>100</v>
      </c>
      <c r="BR82" s="388"/>
      <c r="BS82" s="388"/>
      <c r="BT82" s="388"/>
      <c r="BU82" s="388"/>
      <c r="BV82" s="388"/>
      <c r="BW82" s="388"/>
      <c r="BX82" s="388"/>
      <c r="BY82" s="388"/>
      <c r="BZ82" s="388"/>
      <c r="CA82" s="388"/>
      <c r="CB82" s="388"/>
      <c r="CC82" s="389"/>
      <c r="CD82" s="390">
        <f>+CD73*AE73</f>
        <v>513344.11764705885</v>
      </c>
      <c r="CE82" s="390"/>
      <c r="CF82" s="390"/>
      <c r="CG82" s="390"/>
      <c r="CH82" s="390"/>
      <c r="CI82" s="391"/>
    </row>
    <row r="83" spans="1:87" ht="18" customHeight="1" thickBot="1" x14ac:dyDescent="0.3">
      <c r="A83" s="75"/>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BG83" s="78"/>
      <c r="BH83" s="78"/>
      <c r="BI83" s="78"/>
      <c r="BJ83" s="78"/>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row>
    <row r="84" spans="1:87" ht="18" customHeight="1" x14ac:dyDescent="0.25">
      <c r="A84" s="75"/>
      <c r="B84" s="348" t="s">
        <v>0</v>
      </c>
      <c r="C84" s="349"/>
      <c r="D84" s="349"/>
      <c r="E84" s="349"/>
      <c r="F84" s="349"/>
      <c r="G84" s="349"/>
      <c r="H84" s="349"/>
      <c r="I84" s="349"/>
      <c r="J84" s="349"/>
      <c r="K84" s="349"/>
      <c r="L84" s="349"/>
      <c r="M84" s="349"/>
      <c r="N84" s="349"/>
      <c r="O84" s="349"/>
      <c r="P84" s="349"/>
      <c r="Q84" s="349"/>
      <c r="R84" s="349"/>
      <c r="S84" s="349"/>
      <c r="T84" s="349"/>
      <c r="U84" s="349"/>
      <c r="V84" s="349"/>
      <c r="W84" s="349"/>
      <c r="X84" s="349"/>
      <c r="Y84" s="350"/>
      <c r="Z84" s="348" t="s">
        <v>80</v>
      </c>
      <c r="AA84" s="349"/>
      <c r="AB84" s="349"/>
      <c r="AC84" s="349"/>
      <c r="AD84" s="350"/>
      <c r="AE84" s="357" t="s">
        <v>79</v>
      </c>
      <c r="AF84" s="358"/>
      <c r="AG84" s="358"/>
      <c r="AH84" s="358"/>
      <c r="AI84" s="358"/>
      <c r="AJ84" s="359"/>
      <c r="AK84" s="357" t="s">
        <v>81</v>
      </c>
      <c r="AL84" s="358"/>
      <c r="AM84" s="358"/>
      <c r="AN84" s="358"/>
      <c r="AO84" s="358"/>
      <c r="AP84" s="358"/>
      <c r="AQ84" s="358"/>
      <c r="AR84" s="358"/>
      <c r="AS84" s="358"/>
      <c r="AT84" s="358"/>
      <c r="AU84" s="358"/>
      <c r="AV84" s="358"/>
      <c r="AW84" s="358"/>
      <c r="AX84" s="359"/>
      <c r="AY84" s="357" t="s">
        <v>1</v>
      </c>
      <c r="AZ84" s="358"/>
      <c r="BA84" s="358"/>
      <c r="BB84" s="359"/>
      <c r="BC84" s="348" t="s">
        <v>104</v>
      </c>
      <c r="BD84" s="349"/>
      <c r="BE84" s="349"/>
      <c r="BF84" s="350"/>
      <c r="BG84" s="366" t="s">
        <v>82</v>
      </c>
      <c r="BH84" s="367"/>
      <c r="BI84" s="367"/>
      <c r="BJ84" s="368"/>
      <c r="BK84" s="315" t="s">
        <v>99</v>
      </c>
      <c r="BL84" s="316"/>
      <c r="BM84" s="316"/>
      <c r="BN84" s="316"/>
      <c r="BO84" s="316"/>
      <c r="BP84" s="317"/>
      <c r="BQ84" s="315" t="s">
        <v>83</v>
      </c>
      <c r="BR84" s="316"/>
      <c r="BS84" s="316"/>
      <c r="BT84" s="316"/>
      <c r="BU84" s="316"/>
      <c r="BV84" s="316"/>
      <c r="BW84" s="317"/>
      <c r="BX84" s="315" t="s">
        <v>84</v>
      </c>
      <c r="BY84" s="316"/>
      <c r="BZ84" s="316"/>
      <c r="CA84" s="316"/>
      <c r="CB84" s="316"/>
      <c r="CC84" s="317"/>
      <c r="CD84" s="315" t="s">
        <v>85</v>
      </c>
      <c r="CE84" s="316"/>
      <c r="CF84" s="316"/>
      <c r="CG84" s="316"/>
      <c r="CH84" s="316"/>
      <c r="CI84" s="317"/>
    </row>
    <row r="85" spans="1:87" ht="18" customHeight="1" x14ac:dyDescent="0.25">
      <c r="A85" s="75"/>
      <c r="B85" s="351"/>
      <c r="C85" s="352"/>
      <c r="D85" s="352"/>
      <c r="E85" s="352"/>
      <c r="F85" s="352"/>
      <c r="G85" s="352"/>
      <c r="H85" s="352"/>
      <c r="I85" s="352"/>
      <c r="J85" s="352"/>
      <c r="K85" s="352"/>
      <c r="L85" s="352"/>
      <c r="M85" s="352"/>
      <c r="N85" s="352"/>
      <c r="O85" s="352"/>
      <c r="P85" s="352"/>
      <c r="Q85" s="352"/>
      <c r="R85" s="352"/>
      <c r="S85" s="352"/>
      <c r="T85" s="352"/>
      <c r="U85" s="352"/>
      <c r="V85" s="352"/>
      <c r="W85" s="352"/>
      <c r="X85" s="352"/>
      <c r="Y85" s="353"/>
      <c r="Z85" s="351"/>
      <c r="AA85" s="352"/>
      <c r="AB85" s="352"/>
      <c r="AC85" s="352"/>
      <c r="AD85" s="353"/>
      <c r="AE85" s="360"/>
      <c r="AF85" s="361"/>
      <c r="AG85" s="361"/>
      <c r="AH85" s="361"/>
      <c r="AI85" s="361"/>
      <c r="AJ85" s="362"/>
      <c r="AK85" s="360"/>
      <c r="AL85" s="361"/>
      <c r="AM85" s="361"/>
      <c r="AN85" s="361"/>
      <c r="AO85" s="361"/>
      <c r="AP85" s="361"/>
      <c r="AQ85" s="361"/>
      <c r="AR85" s="361"/>
      <c r="AS85" s="361"/>
      <c r="AT85" s="361"/>
      <c r="AU85" s="361"/>
      <c r="AV85" s="361"/>
      <c r="AW85" s="361"/>
      <c r="AX85" s="362"/>
      <c r="AY85" s="360"/>
      <c r="AZ85" s="361"/>
      <c r="BA85" s="361"/>
      <c r="BB85" s="362"/>
      <c r="BC85" s="351"/>
      <c r="BD85" s="352"/>
      <c r="BE85" s="352"/>
      <c r="BF85" s="353"/>
      <c r="BG85" s="369"/>
      <c r="BH85" s="370"/>
      <c r="BI85" s="370"/>
      <c r="BJ85" s="371"/>
      <c r="BK85" s="318"/>
      <c r="BL85" s="319"/>
      <c r="BM85" s="319"/>
      <c r="BN85" s="319"/>
      <c r="BO85" s="319"/>
      <c r="BP85" s="320"/>
      <c r="BQ85" s="318"/>
      <c r="BR85" s="319"/>
      <c r="BS85" s="319"/>
      <c r="BT85" s="319"/>
      <c r="BU85" s="319"/>
      <c r="BV85" s="319"/>
      <c r="BW85" s="320"/>
      <c r="BX85" s="318"/>
      <c r="BY85" s="319"/>
      <c r="BZ85" s="319"/>
      <c r="CA85" s="319"/>
      <c r="CB85" s="319"/>
      <c r="CC85" s="320"/>
      <c r="CD85" s="318"/>
      <c r="CE85" s="319"/>
      <c r="CF85" s="319"/>
      <c r="CG85" s="319"/>
      <c r="CH85" s="319"/>
      <c r="CI85" s="320"/>
    </row>
    <row r="86" spans="1:87" ht="18" customHeight="1" thickBot="1" x14ac:dyDescent="0.3">
      <c r="A86" s="75"/>
      <c r="B86" s="354"/>
      <c r="C86" s="355"/>
      <c r="D86" s="355"/>
      <c r="E86" s="355"/>
      <c r="F86" s="355"/>
      <c r="G86" s="355"/>
      <c r="H86" s="355"/>
      <c r="I86" s="355"/>
      <c r="J86" s="355"/>
      <c r="K86" s="355"/>
      <c r="L86" s="355"/>
      <c r="M86" s="355"/>
      <c r="N86" s="355"/>
      <c r="O86" s="355"/>
      <c r="P86" s="355"/>
      <c r="Q86" s="355"/>
      <c r="R86" s="355"/>
      <c r="S86" s="355"/>
      <c r="T86" s="355"/>
      <c r="U86" s="355"/>
      <c r="V86" s="355"/>
      <c r="W86" s="355"/>
      <c r="X86" s="355"/>
      <c r="Y86" s="356"/>
      <c r="Z86" s="354"/>
      <c r="AA86" s="355"/>
      <c r="AB86" s="355"/>
      <c r="AC86" s="355"/>
      <c r="AD86" s="356"/>
      <c r="AE86" s="363"/>
      <c r="AF86" s="364"/>
      <c r="AG86" s="364"/>
      <c r="AH86" s="364"/>
      <c r="AI86" s="364"/>
      <c r="AJ86" s="365"/>
      <c r="AK86" s="360"/>
      <c r="AL86" s="361"/>
      <c r="AM86" s="361"/>
      <c r="AN86" s="361"/>
      <c r="AO86" s="361"/>
      <c r="AP86" s="361"/>
      <c r="AQ86" s="361"/>
      <c r="AR86" s="361"/>
      <c r="AS86" s="361"/>
      <c r="AT86" s="361"/>
      <c r="AU86" s="361"/>
      <c r="AV86" s="361"/>
      <c r="AW86" s="361"/>
      <c r="AX86" s="362"/>
      <c r="AY86" s="360"/>
      <c r="AZ86" s="361"/>
      <c r="BA86" s="361"/>
      <c r="BB86" s="362"/>
      <c r="BC86" s="351"/>
      <c r="BD86" s="352"/>
      <c r="BE86" s="352"/>
      <c r="BF86" s="353"/>
      <c r="BG86" s="369"/>
      <c r="BH86" s="370"/>
      <c r="BI86" s="370"/>
      <c r="BJ86" s="371"/>
      <c r="BK86" s="318"/>
      <c r="BL86" s="319"/>
      <c r="BM86" s="319"/>
      <c r="BN86" s="319"/>
      <c r="BO86" s="319"/>
      <c r="BP86" s="320"/>
      <c r="BQ86" s="321"/>
      <c r="BR86" s="322"/>
      <c r="BS86" s="322"/>
      <c r="BT86" s="322"/>
      <c r="BU86" s="322"/>
      <c r="BV86" s="322"/>
      <c r="BW86" s="323"/>
      <c r="BX86" s="321"/>
      <c r="BY86" s="322"/>
      <c r="BZ86" s="322"/>
      <c r="CA86" s="322"/>
      <c r="CB86" s="322"/>
      <c r="CC86" s="323"/>
      <c r="CD86" s="321"/>
      <c r="CE86" s="322"/>
      <c r="CF86" s="322"/>
      <c r="CG86" s="322"/>
      <c r="CH86" s="322"/>
      <c r="CI86" s="323"/>
    </row>
    <row r="87" spans="1:87" ht="18" customHeight="1" x14ac:dyDescent="0.25">
      <c r="A87" s="75"/>
      <c r="B87" s="324" t="s">
        <v>437</v>
      </c>
      <c r="C87" s="325"/>
      <c r="D87" s="325"/>
      <c r="E87" s="325"/>
      <c r="F87" s="325"/>
      <c r="G87" s="325"/>
      <c r="H87" s="325"/>
      <c r="I87" s="325"/>
      <c r="J87" s="325"/>
      <c r="K87" s="325"/>
      <c r="L87" s="325"/>
      <c r="M87" s="325"/>
      <c r="N87" s="325"/>
      <c r="O87" s="325"/>
      <c r="P87" s="325"/>
      <c r="Q87" s="325"/>
      <c r="R87" s="325"/>
      <c r="S87" s="325"/>
      <c r="T87" s="325"/>
      <c r="U87" s="325"/>
      <c r="V87" s="325"/>
      <c r="W87" s="325"/>
      <c r="X87" s="325"/>
      <c r="Y87" s="326"/>
      <c r="Z87" s="333" t="s">
        <v>488</v>
      </c>
      <c r="AA87" s="334"/>
      <c r="AB87" s="334"/>
      <c r="AC87" s="334"/>
      <c r="AD87" s="335"/>
      <c r="AE87" s="333">
        <v>1</v>
      </c>
      <c r="AF87" s="334"/>
      <c r="AG87" s="334"/>
      <c r="AH87" s="334"/>
      <c r="AI87" s="334"/>
      <c r="AJ87" s="334"/>
      <c r="AK87" s="342" t="s">
        <v>41</v>
      </c>
      <c r="AL87" s="343"/>
      <c r="AM87" s="343"/>
      <c r="AN87" s="343"/>
      <c r="AO87" s="343"/>
      <c r="AP87" s="343"/>
      <c r="AQ87" s="343"/>
      <c r="AR87" s="343"/>
      <c r="AS87" s="343"/>
      <c r="AT87" s="343"/>
      <c r="AU87" s="343"/>
      <c r="AV87" s="343"/>
      <c r="AW87" s="343"/>
      <c r="AX87" s="344"/>
      <c r="AY87" s="409">
        <v>40</v>
      </c>
      <c r="AZ87" s="346"/>
      <c r="BA87" s="346"/>
      <c r="BB87" s="410"/>
      <c r="BC87" s="345">
        <f>+$AE$87*AY87</f>
        <v>40</v>
      </c>
      <c r="BD87" s="346"/>
      <c r="BE87" s="346"/>
      <c r="BF87" s="347"/>
      <c r="BG87" s="285">
        <v>22629</v>
      </c>
      <c r="BH87" s="286"/>
      <c r="BI87" s="286"/>
      <c r="BJ87" s="287"/>
      <c r="BK87" s="288">
        <f>+AY87*BG87</f>
        <v>905160</v>
      </c>
      <c r="BL87" s="289"/>
      <c r="BM87" s="289"/>
      <c r="BN87" s="289"/>
      <c r="BO87" s="289"/>
      <c r="BP87" s="290"/>
      <c r="BQ87" s="291">
        <v>100000</v>
      </c>
      <c r="BR87" s="292"/>
      <c r="BS87" s="292"/>
      <c r="BT87" s="292"/>
      <c r="BU87" s="292"/>
      <c r="BV87" s="292"/>
      <c r="BW87" s="293"/>
      <c r="BX87" s="291">
        <f>+(((BK96+BQ87)*15)/85)</f>
        <v>1109435.294117647</v>
      </c>
      <c r="BY87" s="292"/>
      <c r="BZ87" s="292"/>
      <c r="CA87" s="292"/>
      <c r="CB87" s="292"/>
      <c r="CC87" s="293"/>
      <c r="CD87" s="291">
        <f>+BK96+BQ87+BX87</f>
        <v>7396235.2941176472</v>
      </c>
      <c r="CE87" s="292"/>
      <c r="CF87" s="292"/>
      <c r="CG87" s="292"/>
      <c r="CH87" s="292"/>
      <c r="CI87" s="293"/>
    </row>
    <row r="88" spans="1:87" ht="18" customHeight="1" x14ac:dyDescent="0.25">
      <c r="A88" s="75"/>
      <c r="B88" s="327"/>
      <c r="C88" s="328"/>
      <c r="D88" s="328"/>
      <c r="E88" s="328"/>
      <c r="F88" s="328"/>
      <c r="G88" s="328"/>
      <c r="H88" s="328"/>
      <c r="I88" s="328"/>
      <c r="J88" s="328"/>
      <c r="K88" s="328"/>
      <c r="L88" s="328"/>
      <c r="M88" s="328"/>
      <c r="N88" s="328"/>
      <c r="O88" s="328"/>
      <c r="P88" s="328"/>
      <c r="Q88" s="328"/>
      <c r="R88" s="328"/>
      <c r="S88" s="328"/>
      <c r="T88" s="328"/>
      <c r="U88" s="328"/>
      <c r="V88" s="328"/>
      <c r="W88" s="328"/>
      <c r="X88" s="328"/>
      <c r="Y88" s="329"/>
      <c r="Z88" s="336"/>
      <c r="AA88" s="337"/>
      <c r="AB88" s="337"/>
      <c r="AC88" s="337"/>
      <c r="AD88" s="338"/>
      <c r="AE88" s="336"/>
      <c r="AF88" s="337"/>
      <c r="AG88" s="337"/>
      <c r="AH88" s="337"/>
      <c r="AI88" s="337"/>
      <c r="AJ88" s="337"/>
      <c r="AK88" s="300" t="s">
        <v>30</v>
      </c>
      <c r="AL88" s="301"/>
      <c r="AM88" s="301"/>
      <c r="AN88" s="301"/>
      <c r="AO88" s="301"/>
      <c r="AP88" s="301"/>
      <c r="AQ88" s="301"/>
      <c r="AR88" s="301"/>
      <c r="AS88" s="301"/>
      <c r="AT88" s="301"/>
      <c r="AU88" s="301"/>
      <c r="AV88" s="301"/>
      <c r="AW88" s="301"/>
      <c r="AX88" s="302"/>
      <c r="AY88" s="306">
        <v>40</v>
      </c>
      <c r="AZ88" s="307"/>
      <c r="BA88" s="307"/>
      <c r="BB88" s="308"/>
      <c r="BC88" s="306">
        <f t="shared" ref="BC88:BC95" si="6">+$AE$87*AY88</f>
        <v>40</v>
      </c>
      <c r="BD88" s="307"/>
      <c r="BE88" s="307"/>
      <c r="BF88" s="308"/>
      <c r="BG88" s="309">
        <v>7925</v>
      </c>
      <c r="BH88" s="310"/>
      <c r="BI88" s="310"/>
      <c r="BJ88" s="311"/>
      <c r="BK88" s="312">
        <f t="shared" ref="BK88:BK95" si="7">+AY88*BG88</f>
        <v>317000</v>
      </c>
      <c r="BL88" s="313"/>
      <c r="BM88" s="313"/>
      <c r="BN88" s="313"/>
      <c r="BO88" s="313"/>
      <c r="BP88" s="314"/>
      <c r="BQ88" s="294"/>
      <c r="BR88" s="295"/>
      <c r="BS88" s="295"/>
      <c r="BT88" s="295"/>
      <c r="BU88" s="295"/>
      <c r="BV88" s="295"/>
      <c r="BW88" s="296"/>
      <c r="BX88" s="294"/>
      <c r="BY88" s="295"/>
      <c r="BZ88" s="295"/>
      <c r="CA88" s="295"/>
      <c r="CB88" s="295"/>
      <c r="CC88" s="296"/>
      <c r="CD88" s="294"/>
      <c r="CE88" s="295"/>
      <c r="CF88" s="295"/>
      <c r="CG88" s="295"/>
      <c r="CH88" s="295"/>
      <c r="CI88" s="296"/>
    </row>
    <row r="89" spans="1:87" ht="18" customHeight="1" x14ac:dyDescent="0.25">
      <c r="A89" s="75"/>
      <c r="B89" s="327"/>
      <c r="C89" s="328"/>
      <c r="D89" s="328"/>
      <c r="E89" s="328"/>
      <c r="F89" s="328"/>
      <c r="G89" s="328"/>
      <c r="H89" s="328"/>
      <c r="I89" s="328"/>
      <c r="J89" s="328"/>
      <c r="K89" s="328"/>
      <c r="L89" s="328"/>
      <c r="M89" s="328"/>
      <c r="N89" s="328"/>
      <c r="O89" s="328"/>
      <c r="P89" s="328"/>
      <c r="Q89" s="328"/>
      <c r="R89" s="328"/>
      <c r="S89" s="328"/>
      <c r="T89" s="328"/>
      <c r="U89" s="328"/>
      <c r="V89" s="328"/>
      <c r="W89" s="328"/>
      <c r="X89" s="328"/>
      <c r="Y89" s="329"/>
      <c r="Z89" s="336"/>
      <c r="AA89" s="337"/>
      <c r="AB89" s="337"/>
      <c r="AC89" s="337"/>
      <c r="AD89" s="338"/>
      <c r="AE89" s="336"/>
      <c r="AF89" s="337"/>
      <c r="AG89" s="337"/>
      <c r="AH89" s="337"/>
      <c r="AI89" s="337"/>
      <c r="AJ89" s="337"/>
      <c r="AK89" s="300" t="s">
        <v>23</v>
      </c>
      <c r="AL89" s="301"/>
      <c r="AM89" s="301"/>
      <c r="AN89" s="301"/>
      <c r="AO89" s="301"/>
      <c r="AP89" s="301"/>
      <c r="AQ89" s="301"/>
      <c r="AR89" s="301"/>
      <c r="AS89" s="301"/>
      <c r="AT89" s="301"/>
      <c r="AU89" s="301"/>
      <c r="AV89" s="301"/>
      <c r="AW89" s="301"/>
      <c r="AX89" s="302"/>
      <c r="AY89" s="306">
        <v>40</v>
      </c>
      <c r="AZ89" s="307"/>
      <c r="BA89" s="307"/>
      <c r="BB89" s="308"/>
      <c r="BC89" s="306">
        <f t="shared" si="6"/>
        <v>40</v>
      </c>
      <c r="BD89" s="307"/>
      <c r="BE89" s="307"/>
      <c r="BF89" s="308"/>
      <c r="BG89" s="309">
        <v>7925</v>
      </c>
      <c r="BH89" s="310"/>
      <c r="BI89" s="310"/>
      <c r="BJ89" s="311"/>
      <c r="BK89" s="312">
        <f t="shared" si="7"/>
        <v>317000</v>
      </c>
      <c r="BL89" s="313"/>
      <c r="BM89" s="313"/>
      <c r="BN89" s="313"/>
      <c r="BO89" s="313"/>
      <c r="BP89" s="314"/>
      <c r="BQ89" s="294"/>
      <c r="BR89" s="295"/>
      <c r="BS89" s="295"/>
      <c r="BT89" s="295"/>
      <c r="BU89" s="295"/>
      <c r="BV89" s="295"/>
      <c r="BW89" s="296"/>
      <c r="BX89" s="294"/>
      <c r="BY89" s="295"/>
      <c r="BZ89" s="295"/>
      <c r="CA89" s="295"/>
      <c r="CB89" s="295"/>
      <c r="CC89" s="296"/>
      <c r="CD89" s="294"/>
      <c r="CE89" s="295"/>
      <c r="CF89" s="295"/>
      <c r="CG89" s="295"/>
      <c r="CH89" s="295"/>
      <c r="CI89" s="296"/>
    </row>
    <row r="90" spans="1:87" ht="18" customHeight="1" x14ac:dyDescent="0.25">
      <c r="A90" s="75"/>
      <c r="B90" s="327"/>
      <c r="C90" s="328"/>
      <c r="D90" s="328"/>
      <c r="E90" s="328"/>
      <c r="F90" s="328"/>
      <c r="G90" s="328"/>
      <c r="H90" s="328"/>
      <c r="I90" s="328"/>
      <c r="J90" s="328"/>
      <c r="K90" s="328"/>
      <c r="L90" s="328"/>
      <c r="M90" s="328"/>
      <c r="N90" s="328"/>
      <c r="O90" s="328"/>
      <c r="P90" s="328"/>
      <c r="Q90" s="328"/>
      <c r="R90" s="328"/>
      <c r="S90" s="328"/>
      <c r="T90" s="328"/>
      <c r="U90" s="328"/>
      <c r="V90" s="328"/>
      <c r="W90" s="328"/>
      <c r="X90" s="328"/>
      <c r="Y90" s="329"/>
      <c r="Z90" s="336"/>
      <c r="AA90" s="337"/>
      <c r="AB90" s="337"/>
      <c r="AC90" s="337"/>
      <c r="AD90" s="338"/>
      <c r="AE90" s="336"/>
      <c r="AF90" s="337"/>
      <c r="AG90" s="337"/>
      <c r="AH90" s="337"/>
      <c r="AI90" s="337"/>
      <c r="AJ90" s="337"/>
      <c r="AK90" s="300" t="s">
        <v>22</v>
      </c>
      <c r="AL90" s="301"/>
      <c r="AM90" s="301"/>
      <c r="AN90" s="301"/>
      <c r="AO90" s="301"/>
      <c r="AP90" s="301"/>
      <c r="AQ90" s="301"/>
      <c r="AR90" s="301"/>
      <c r="AS90" s="301"/>
      <c r="AT90" s="301"/>
      <c r="AU90" s="301"/>
      <c r="AV90" s="301"/>
      <c r="AW90" s="301"/>
      <c r="AX90" s="302"/>
      <c r="AY90" s="306">
        <v>40</v>
      </c>
      <c r="AZ90" s="307"/>
      <c r="BA90" s="307"/>
      <c r="BB90" s="308"/>
      <c r="BC90" s="306">
        <f t="shared" si="6"/>
        <v>40</v>
      </c>
      <c r="BD90" s="307"/>
      <c r="BE90" s="307"/>
      <c r="BF90" s="308"/>
      <c r="BG90" s="309">
        <v>7925</v>
      </c>
      <c r="BH90" s="310"/>
      <c r="BI90" s="310"/>
      <c r="BJ90" s="311"/>
      <c r="BK90" s="312">
        <f t="shared" si="7"/>
        <v>317000</v>
      </c>
      <c r="BL90" s="313"/>
      <c r="BM90" s="313"/>
      <c r="BN90" s="313"/>
      <c r="BO90" s="313"/>
      <c r="BP90" s="314"/>
      <c r="BQ90" s="294"/>
      <c r="BR90" s="295"/>
      <c r="BS90" s="295"/>
      <c r="BT90" s="295"/>
      <c r="BU90" s="295"/>
      <c r="BV90" s="295"/>
      <c r="BW90" s="296"/>
      <c r="BX90" s="294"/>
      <c r="BY90" s="295"/>
      <c r="BZ90" s="295"/>
      <c r="CA90" s="295"/>
      <c r="CB90" s="295"/>
      <c r="CC90" s="296"/>
      <c r="CD90" s="294"/>
      <c r="CE90" s="295"/>
      <c r="CF90" s="295"/>
      <c r="CG90" s="295"/>
      <c r="CH90" s="295"/>
      <c r="CI90" s="296"/>
    </row>
    <row r="91" spans="1:87" ht="18" customHeight="1" x14ac:dyDescent="0.25">
      <c r="A91" s="75"/>
      <c r="B91" s="327"/>
      <c r="C91" s="328"/>
      <c r="D91" s="328"/>
      <c r="E91" s="328"/>
      <c r="F91" s="328"/>
      <c r="G91" s="328"/>
      <c r="H91" s="328"/>
      <c r="I91" s="328"/>
      <c r="J91" s="328"/>
      <c r="K91" s="328"/>
      <c r="L91" s="328"/>
      <c r="M91" s="328"/>
      <c r="N91" s="328"/>
      <c r="O91" s="328"/>
      <c r="P91" s="328"/>
      <c r="Q91" s="328"/>
      <c r="R91" s="328"/>
      <c r="S91" s="328"/>
      <c r="T91" s="328"/>
      <c r="U91" s="328"/>
      <c r="V91" s="328"/>
      <c r="W91" s="328"/>
      <c r="X91" s="328"/>
      <c r="Y91" s="329"/>
      <c r="Z91" s="336"/>
      <c r="AA91" s="337"/>
      <c r="AB91" s="337"/>
      <c r="AC91" s="337"/>
      <c r="AD91" s="338"/>
      <c r="AE91" s="336"/>
      <c r="AF91" s="337"/>
      <c r="AG91" s="337"/>
      <c r="AH91" s="337"/>
      <c r="AI91" s="337"/>
      <c r="AJ91" s="337"/>
      <c r="AK91" s="300" t="s">
        <v>14</v>
      </c>
      <c r="AL91" s="301"/>
      <c r="AM91" s="301"/>
      <c r="AN91" s="301"/>
      <c r="AO91" s="301"/>
      <c r="AP91" s="301"/>
      <c r="AQ91" s="301"/>
      <c r="AR91" s="301"/>
      <c r="AS91" s="301"/>
      <c r="AT91" s="301"/>
      <c r="AU91" s="301"/>
      <c r="AV91" s="301"/>
      <c r="AW91" s="301"/>
      <c r="AX91" s="302"/>
      <c r="AY91" s="306">
        <v>40</v>
      </c>
      <c r="AZ91" s="307"/>
      <c r="BA91" s="307"/>
      <c r="BB91" s="308"/>
      <c r="BC91" s="306">
        <f t="shared" si="6"/>
        <v>40</v>
      </c>
      <c r="BD91" s="307"/>
      <c r="BE91" s="307"/>
      <c r="BF91" s="308"/>
      <c r="BG91" s="309">
        <v>7925</v>
      </c>
      <c r="BH91" s="310"/>
      <c r="BI91" s="310"/>
      <c r="BJ91" s="311"/>
      <c r="BK91" s="312">
        <f t="shared" si="7"/>
        <v>317000</v>
      </c>
      <c r="BL91" s="313"/>
      <c r="BM91" s="313"/>
      <c r="BN91" s="313"/>
      <c r="BO91" s="313"/>
      <c r="BP91" s="314"/>
      <c r="BQ91" s="294"/>
      <c r="BR91" s="295"/>
      <c r="BS91" s="295"/>
      <c r="BT91" s="295"/>
      <c r="BU91" s="295"/>
      <c r="BV91" s="295"/>
      <c r="BW91" s="296"/>
      <c r="BX91" s="294"/>
      <c r="BY91" s="295"/>
      <c r="BZ91" s="295"/>
      <c r="CA91" s="295"/>
      <c r="CB91" s="295"/>
      <c r="CC91" s="296"/>
      <c r="CD91" s="294"/>
      <c r="CE91" s="295"/>
      <c r="CF91" s="295"/>
      <c r="CG91" s="295"/>
      <c r="CH91" s="295"/>
      <c r="CI91" s="296"/>
    </row>
    <row r="92" spans="1:87" ht="18" customHeight="1" x14ac:dyDescent="0.25">
      <c r="A92" s="75"/>
      <c r="B92" s="327"/>
      <c r="C92" s="328"/>
      <c r="D92" s="328"/>
      <c r="E92" s="328"/>
      <c r="F92" s="328"/>
      <c r="G92" s="328"/>
      <c r="H92" s="328"/>
      <c r="I92" s="328"/>
      <c r="J92" s="328"/>
      <c r="K92" s="328"/>
      <c r="L92" s="328"/>
      <c r="M92" s="328"/>
      <c r="N92" s="328"/>
      <c r="O92" s="328"/>
      <c r="P92" s="328"/>
      <c r="Q92" s="328"/>
      <c r="R92" s="328"/>
      <c r="S92" s="328"/>
      <c r="T92" s="328"/>
      <c r="U92" s="328"/>
      <c r="V92" s="328"/>
      <c r="W92" s="328"/>
      <c r="X92" s="328"/>
      <c r="Y92" s="329"/>
      <c r="Z92" s="336"/>
      <c r="AA92" s="337"/>
      <c r="AB92" s="337"/>
      <c r="AC92" s="337"/>
      <c r="AD92" s="338"/>
      <c r="AE92" s="336"/>
      <c r="AF92" s="337"/>
      <c r="AG92" s="337"/>
      <c r="AH92" s="337"/>
      <c r="AI92" s="337"/>
      <c r="AJ92" s="337"/>
      <c r="AK92" s="300" t="s">
        <v>13</v>
      </c>
      <c r="AL92" s="301"/>
      <c r="AM92" s="301"/>
      <c r="AN92" s="301"/>
      <c r="AO92" s="301"/>
      <c r="AP92" s="301"/>
      <c r="AQ92" s="301"/>
      <c r="AR92" s="301"/>
      <c r="AS92" s="301"/>
      <c r="AT92" s="301"/>
      <c r="AU92" s="301"/>
      <c r="AV92" s="301"/>
      <c r="AW92" s="301"/>
      <c r="AX92" s="302"/>
      <c r="AY92" s="306">
        <v>40</v>
      </c>
      <c r="AZ92" s="307"/>
      <c r="BA92" s="307"/>
      <c r="BB92" s="308"/>
      <c r="BC92" s="306">
        <f t="shared" si="6"/>
        <v>40</v>
      </c>
      <c r="BD92" s="307"/>
      <c r="BE92" s="307"/>
      <c r="BF92" s="308"/>
      <c r="BG92" s="309">
        <v>40826</v>
      </c>
      <c r="BH92" s="310"/>
      <c r="BI92" s="310"/>
      <c r="BJ92" s="311"/>
      <c r="BK92" s="312">
        <f t="shared" si="7"/>
        <v>1633040</v>
      </c>
      <c r="BL92" s="313"/>
      <c r="BM92" s="313"/>
      <c r="BN92" s="313"/>
      <c r="BO92" s="313"/>
      <c r="BP92" s="314"/>
      <c r="BQ92" s="294"/>
      <c r="BR92" s="295"/>
      <c r="BS92" s="295"/>
      <c r="BT92" s="295"/>
      <c r="BU92" s="295"/>
      <c r="BV92" s="295"/>
      <c r="BW92" s="296"/>
      <c r="BX92" s="294"/>
      <c r="BY92" s="295"/>
      <c r="BZ92" s="295"/>
      <c r="CA92" s="295"/>
      <c r="CB92" s="295"/>
      <c r="CC92" s="296"/>
      <c r="CD92" s="294"/>
      <c r="CE92" s="295"/>
      <c r="CF92" s="295"/>
      <c r="CG92" s="295"/>
      <c r="CH92" s="295"/>
      <c r="CI92" s="296"/>
    </row>
    <row r="93" spans="1:87" ht="18" customHeight="1" x14ac:dyDescent="0.25">
      <c r="A93" s="75"/>
      <c r="B93" s="327"/>
      <c r="C93" s="328"/>
      <c r="D93" s="328"/>
      <c r="E93" s="328"/>
      <c r="F93" s="328"/>
      <c r="G93" s="328"/>
      <c r="H93" s="328"/>
      <c r="I93" s="328"/>
      <c r="J93" s="328"/>
      <c r="K93" s="328"/>
      <c r="L93" s="328"/>
      <c r="M93" s="328"/>
      <c r="N93" s="328"/>
      <c r="O93" s="328"/>
      <c r="P93" s="328"/>
      <c r="Q93" s="328"/>
      <c r="R93" s="328"/>
      <c r="S93" s="328"/>
      <c r="T93" s="328"/>
      <c r="U93" s="328"/>
      <c r="V93" s="328"/>
      <c r="W93" s="328"/>
      <c r="X93" s="328"/>
      <c r="Y93" s="329"/>
      <c r="Z93" s="336"/>
      <c r="AA93" s="337"/>
      <c r="AB93" s="337"/>
      <c r="AC93" s="337"/>
      <c r="AD93" s="338"/>
      <c r="AE93" s="336"/>
      <c r="AF93" s="337"/>
      <c r="AG93" s="337"/>
      <c r="AH93" s="337"/>
      <c r="AI93" s="337"/>
      <c r="AJ93" s="337"/>
      <c r="AK93" s="300" t="s">
        <v>526</v>
      </c>
      <c r="AL93" s="301"/>
      <c r="AM93" s="301"/>
      <c r="AN93" s="301"/>
      <c r="AO93" s="301"/>
      <c r="AP93" s="301"/>
      <c r="AQ93" s="301"/>
      <c r="AR93" s="301"/>
      <c r="AS93" s="301"/>
      <c r="AT93" s="301"/>
      <c r="AU93" s="301"/>
      <c r="AV93" s="301"/>
      <c r="AW93" s="301"/>
      <c r="AX93" s="302"/>
      <c r="AY93" s="306">
        <v>40</v>
      </c>
      <c r="AZ93" s="307"/>
      <c r="BA93" s="307"/>
      <c r="BB93" s="308"/>
      <c r="BC93" s="306">
        <f t="shared" si="6"/>
        <v>40</v>
      </c>
      <c r="BD93" s="307"/>
      <c r="BE93" s="307"/>
      <c r="BF93" s="308"/>
      <c r="BG93" s="309">
        <v>7925</v>
      </c>
      <c r="BH93" s="310"/>
      <c r="BI93" s="310"/>
      <c r="BJ93" s="311"/>
      <c r="BK93" s="312">
        <f t="shared" si="7"/>
        <v>317000</v>
      </c>
      <c r="BL93" s="313"/>
      <c r="BM93" s="313"/>
      <c r="BN93" s="313"/>
      <c r="BO93" s="313"/>
      <c r="BP93" s="314"/>
      <c r="BQ93" s="294"/>
      <c r="BR93" s="295"/>
      <c r="BS93" s="295"/>
      <c r="BT93" s="295"/>
      <c r="BU93" s="295"/>
      <c r="BV93" s="295"/>
      <c r="BW93" s="296"/>
      <c r="BX93" s="294"/>
      <c r="BY93" s="295"/>
      <c r="BZ93" s="295"/>
      <c r="CA93" s="295"/>
      <c r="CB93" s="295"/>
      <c r="CC93" s="296"/>
      <c r="CD93" s="294"/>
      <c r="CE93" s="295"/>
      <c r="CF93" s="295"/>
      <c r="CG93" s="295"/>
      <c r="CH93" s="295"/>
      <c r="CI93" s="296"/>
    </row>
    <row r="94" spans="1:87" ht="18" customHeight="1" x14ac:dyDescent="0.25">
      <c r="A94" s="75"/>
      <c r="B94" s="327"/>
      <c r="C94" s="328"/>
      <c r="D94" s="328"/>
      <c r="E94" s="328"/>
      <c r="F94" s="328"/>
      <c r="G94" s="328"/>
      <c r="H94" s="328"/>
      <c r="I94" s="328"/>
      <c r="J94" s="328"/>
      <c r="K94" s="328"/>
      <c r="L94" s="328"/>
      <c r="M94" s="328"/>
      <c r="N94" s="328"/>
      <c r="O94" s="328"/>
      <c r="P94" s="328"/>
      <c r="Q94" s="328"/>
      <c r="R94" s="328"/>
      <c r="S94" s="328"/>
      <c r="T94" s="328"/>
      <c r="U94" s="328"/>
      <c r="V94" s="328"/>
      <c r="W94" s="328"/>
      <c r="X94" s="328"/>
      <c r="Y94" s="329"/>
      <c r="Z94" s="336"/>
      <c r="AA94" s="337"/>
      <c r="AB94" s="337"/>
      <c r="AC94" s="337"/>
      <c r="AD94" s="338"/>
      <c r="AE94" s="336"/>
      <c r="AF94" s="337"/>
      <c r="AG94" s="337"/>
      <c r="AH94" s="337"/>
      <c r="AI94" s="337"/>
      <c r="AJ94" s="337"/>
      <c r="AK94" s="300" t="s">
        <v>530</v>
      </c>
      <c r="AL94" s="301"/>
      <c r="AM94" s="301"/>
      <c r="AN94" s="301"/>
      <c r="AO94" s="301"/>
      <c r="AP94" s="301"/>
      <c r="AQ94" s="301"/>
      <c r="AR94" s="301"/>
      <c r="AS94" s="301"/>
      <c r="AT94" s="301"/>
      <c r="AU94" s="301"/>
      <c r="AV94" s="301"/>
      <c r="AW94" s="301"/>
      <c r="AX94" s="302"/>
      <c r="AY94" s="306">
        <v>40</v>
      </c>
      <c r="AZ94" s="307"/>
      <c r="BA94" s="307"/>
      <c r="BB94" s="308"/>
      <c r="BC94" s="306">
        <f t="shared" si="6"/>
        <v>40</v>
      </c>
      <c r="BD94" s="307"/>
      <c r="BE94" s="307"/>
      <c r="BF94" s="308"/>
      <c r="BG94" s="309">
        <v>22629</v>
      </c>
      <c r="BH94" s="310"/>
      <c r="BI94" s="310"/>
      <c r="BJ94" s="311"/>
      <c r="BK94" s="312">
        <f t="shared" si="7"/>
        <v>905160</v>
      </c>
      <c r="BL94" s="313"/>
      <c r="BM94" s="313"/>
      <c r="BN94" s="313"/>
      <c r="BO94" s="313"/>
      <c r="BP94" s="314"/>
      <c r="BQ94" s="294"/>
      <c r="BR94" s="295"/>
      <c r="BS94" s="295"/>
      <c r="BT94" s="295"/>
      <c r="BU94" s="295"/>
      <c r="BV94" s="295"/>
      <c r="BW94" s="296"/>
      <c r="BX94" s="294"/>
      <c r="BY94" s="295"/>
      <c r="BZ94" s="295"/>
      <c r="CA94" s="295"/>
      <c r="CB94" s="295"/>
      <c r="CC94" s="296"/>
      <c r="CD94" s="294"/>
      <c r="CE94" s="295"/>
      <c r="CF94" s="295"/>
      <c r="CG94" s="295"/>
      <c r="CH94" s="295"/>
      <c r="CI94" s="296"/>
    </row>
    <row r="95" spans="1:87" ht="18" customHeight="1" thickBot="1" x14ac:dyDescent="0.3">
      <c r="A95" s="75"/>
      <c r="B95" s="327"/>
      <c r="C95" s="328"/>
      <c r="D95" s="328"/>
      <c r="E95" s="328"/>
      <c r="F95" s="328"/>
      <c r="G95" s="328"/>
      <c r="H95" s="328"/>
      <c r="I95" s="328"/>
      <c r="J95" s="328"/>
      <c r="K95" s="328"/>
      <c r="L95" s="328"/>
      <c r="M95" s="328"/>
      <c r="N95" s="328"/>
      <c r="O95" s="328"/>
      <c r="P95" s="328"/>
      <c r="Q95" s="328"/>
      <c r="R95" s="328"/>
      <c r="S95" s="328"/>
      <c r="T95" s="328"/>
      <c r="U95" s="328"/>
      <c r="V95" s="328"/>
      <c r="W95" s="328"/>
      <c r="X95" s="328"/>
      <c r="Y95" s="329"/>
      <c r="Z95" s="336"/>
      <c r="AA95" s="337"/>
      <c r="AB95" s="337"/>
      <c r="AC95" s="337"/>
      <c r="AD95" s="338"/>
      <c r="AE95" s="336"/>
      <c r="AF95" s="337"/>
      <c r="AG95" s="337"/>
      <c r="AH95" s="337"/>
      <c r="AI95" s="337"/>
      <c r="AJ95" s="337"/>
      <c r="AK95" s="392" t="s">
        <v>18</v>
      </c>
      <c r="AL95" s="393"/>
      <c r="AM95" s="393"/>
      <c r="AN95" s="393"/>
      <c r="AO95" s="393"/>
      <c r="AP95" s="393"/>
      <c r="AQ95" s="393"/>
      <c r="AR95" s="393"/>
      <c r="AS95" s="393"/>
      <c r="AT95" s="393"/>
      <c r="AU95" s="393"/>
      <c r="AV95" s="393"/>
      <c r="AW95" s="393"/>
      <c r="AX95" s="394"/>
      <c r="AY95" s="306">
        <v>40</v>
      </c>
      <c r="AZ95" s="307"/>
      <c r="BA95" s="307"/>
      <c r="BB95" s="308"/>
      <c r="BC95" s="306">
        <f t="shared" si="6"/>
        <v>40</v>
      </c>
      <c r="BD95" s="307"/>
      <c r="BE95" s="307"/>
      <c r="BF95" s="308"/>
      <c r="BG95" s="309">
        <v>28961</v>
      </c>
      <c r="BH95" s="310"/>
      <c r="BI95" s="310"/>
      <c r="BJ95" s="311"/>
      <c r="BK95" s="312">
        <f t="shared" si="7"/>
        <v>1158440</v>
      </c>
      <c r="BL95" s="313"/>
      <c r="BM95" s="313"/>
      <c r="BN95" s="313"/>
      <c r="BO95" s="313"/>
      <c r="BP95" s="314"/>
      <c r="BQ95" s="294"/>
      <c r="BR95" s="295"/>
      <c r="BS95" s="295"/>
      <c r="BT95" s="295"/>
      <c r="BU95" s="295"/>
      <c r="BV95" s="295"/>
      <c r="BW95" s="296"/>
      <c r="BX95" s="294"/>
      <c r="BY95" s="295"/>
      <c r="BZ95" s="295"/>
      <c r="CA95" s="295"/>
      <c r="CB95" s="295"/>
      <c r="CC95" s="296"/>
      <c r="CD95" s="294"/>
      <c r="CE95" s="295"/>
      <c r="CF95" s="295"/>
      <c r="CG95" s="295"/>
      <c r="CH95" s="295"/>
      <c r="CI95" s="296"/>
    </row>
    <row r="96" spans="1:87" ht="18" customHeight="1" thickBot="1" x14ac:dyDescent="0.3">
      <c r="A96" s="75"/>
      <c r="B96" s="377"/>
      <c r="C96" s="378"/>
      <c r="D96" s="378"/>
      <c r="E96" s="378"/>
      <c r="F96" s="378"/>
      <c r="G96" s="378"/>
      <c r="H96" s="378"/>
      <c r="I96" s="378"/>
      <c r="J96" s="378"/>
      <c r="K96" s="378"/>
      <c r="L96" s="378"/>
      <c r="M96" s="378"/>
      <c r="N96" s="378"/>
      <c r="O96" s="378"/>
      <c r="P96" s="378"/>
      <c r="Q96" s="378"/>
      <c r="R96" s="378"/>
      <c r="S96" s="378"/>
      <c r="T96" s="378"/>
      <c r="U96" s="378"/>
      <c r="V96" s="378"/>
      <c r="W96" s="378"/>
      <c r="X96" s="378"/>
      <c r="Y96" s="378"/>
      <c r="Z96" s="378"/>
      <c r="AA96" s="378"/>
      <c r="AB96" s="378"/>
      <c r="AC96" s="378"/>
      <c r="AD96" s="378"/>
      <c r="AE96" s="378"/>
      <c r="AF96" s="378"/>
      <c r="AG96" s="378"/>
      <c r="AH96" s="378"/>
      <c r="AI96" s="378"/>
      <c r="AJ96" s="379"/>
      <c r="AK96" s="380" t="s">
        <v>3</v>
      </c>
      <c r="AL96" s="381"/>
      <c r="AM96" s="381"/>
      <c r="AN96" s="381"/>
      <c r="AO96" s="381"/>
      <c r="AP96" s="381"/>
      <c r="AQ96" s="381"/>
      <c r="AR96" s="381"/>
      <c r="AS96" s="381"/>
      <c r="AT96" s="381"/>
      <c r="AU96" s="381"/>
      <c r="AV96" s="381"/>
      <c r="AW96" s="381"/>
      <c r="AX96" s="381"/>
      <c r="AY96" s="382"/>
      <c r="AZ96" s="382"/>
      <c r="BA96" s="382"/>
      <c r="BB96" s="382"/>
      <c r="BC96" s="382"/>
      <c r="BD96" s="382"/>
      <c r="BE96" s="382"/>
      <c r="BF96" s="382"/>
      <c r="BG96" s="382"/>
      <c r="BH96" s="382"/>
      <c r="BI96" s="382"/>
      <c r="BJ96" s="383"/>
      <c r="BK96" s="384">
        <f>SUM(BK87:BK95)</f>
        <v>6186800</v>
      </c>
      <c r="BL96" s="385"/>
      <c r="BM96" s="385"/>
      <c r="BN96" s="385"/>
      <c r="BO96" s="385"/>
      <c r="BP96" s="386"/>
      <c r="BQ96" s="387" t="s">
        <v>100</v>
      </c>
      <c r="BR96" s="388"/>
      <c r="BS96" s="388"/>
      <c r="BT96" s="388"/>
      <c r="BU96" s="388"/>
      <c r="BV96" s="388"/>
      <c r="BW96" s="388"/>
      <c r="BX96" s="388"/>
      <c r="BY96" s="388"/>
      <c r="BZ96" s="388"/>
      <c r="CA96" s="388"/>
      <c r="CB96" s="388"/>
      <c r="CC96" s="389"/>
      <c r="CD96" s="390">
        <f>+CD87*AE87</f>
        <v>7396235.2941176472</v>
      </c>
      <c r="CE96" s="390"/>
      <c r="CF96" s="390"/>
      <c r="CG96" s="390"/>
      <c r="CH96" s="390"/>
      <c r="CI96" s="391"/>
    </row>
    <row r="97" spans="1:87" ht="18" customHeight="1" thickBot="1" x14ac:dyDescent="0.3">
      <c r="A97" s="75"/>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BG97" s="78"/>
      <c r="BH97" s="78"/>
      <c r="BI97" s="78"/>
      <c r="BJ97" s="78"/>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row>
    <row r="98" spans="1:87" ht="18" customHeight="1" x14ac:dyDescent="0.25">
      <c r="A98" s="75"/>
      <c r="B98" s="348" t="s">
        <v>0</v>
      </c>
      <c r="C98" s="349"/>
      <c r="D98" s="349"/>
      <c r="E98" s="349"/>
      <c r="F98" s="349"/>
      <c r="G98" s="349"/>
      <c r="H98" s="349"/>
      <c r="I98" s="349"/>
      <c r="J98" s="349"/>
      <c r="K98" s="349"/>
      <c r="L98" s="349"/>
      <c r="M98" s="349"/>
      <c r="N98" s="349"/>
      <c r="O98" s="349"/>
      <c r="P98" s="349"/>
      <c r="Q98" s="349"/>
      <c r="R98" s="349"/>
      <c r="S98" s="349"/>
      <c r="T98" s="349"/>
      <c r="U98" s="349"/>
      <c r="V98" s="349"/>
      <c r="W98" s="349"/>
      <c r="X98" s="349"/>
      <c r="Y98" s="350"/>
      <c r="Z98" s="348" t="s">
        <v>80</v>
      </c>
      <c r="AA98" s="349"/>
      <c r="AB98" s="349"/>
      <c r="AC98" s="349"/>
      <c r="AD98" s="350"/>
      <c r="AE98" s="357" t="s">
        <v>79</v>
      </c>
      <c r="AF98" s="358"/>
      <c r="AG98" s="358"/>
      <c r="AH98" s="358"/>
      <c r="AI98" s="358"/>
      <c r="AJ98" s="359"/>
      <c r="AK98" s="357" t="s">
        <v>81</v>
      </c>
      <c r="AL98" s="358"/>
      <c r="AM98" s="358"/>
      <c r="AN98" s="358"/>
      <c r="AO98" s="358"/>
      <c r="AP98" s="358"/>
      <c r="AQ98" s="358"/>
      <c r="AR98" s="358"/>
      <c r="AS98" s="358"/>
      <c r="AT98" s="358"/>
      <c r="AU98" s="358"/>
      <c r="AV98" s="358"/>
      <c r="AW98" s="358"/>
      <c r="AX98" s="359"/>
      <c r="AY98" s="357" t="s">
        <v>1</v>
      </c>
      <c r="AZ98" s="358"/>
      <c r="BA98" s="358"/>
      <c r="BB98" s="359"/>
      <c r="BC98" s="348" t="s">
        <v>104</v>
      </c>
      <c r="BD98" s="349"/>
      <c r="BE98" s="349"/>
      <c r="BF98" s="350"/>
      <c r="BG98" s="366" t="s">
        <v>82</v>
      </c>
      <c r="BH98" s="367"/>
      <c r="BI98" s="367"/>
      <c r="BJ98" s="368"/>
      <c r="BK98" s="315" t="s">
        <v>99</v>
      </c>
      <c r="BL98" s="316"/>
      <c r="BM98" s="316"/>
      <c r="BN98" s="316"/>
      <c r="BO98" s="316"/>
      <c r="BP98" s="317"/>
      <c r="BQ98" s="315" t="s">
        <v>83</v>
      </c>
      <c r="BR98" s="316"/>
      <c r="BS98" s="316"/>
      <c r="BT98" s="316"/>
      <c r="BU98" s="316"/>
      <c r="BV98" s="316"/>
      <c r="BW98" s="317"/>
      <c r="BX98" s="315" t="s">
        <v>84</v>
      </c>
      <c r="BY98" s="316"/>
      <c r="BZ98" s="316"/>
      <c r="CA98" s="316"/>
      <c r="CB98" s="316"/>
      <c r="CC98" s="317"/>
      <c r="CD98" s="315" t="s">
        <v>85</v>
      </c>
      <c r="CE98" s="316"/>
      <c r="CF98" s="316"/>
      <c r="CG98" s="316"/>
      <c r="CH98" s="316"/>
      <c r="CI98" s="317"/>
    </row>
    <row r="99" spans="1:87" ht="18" customHeight="1" x14ac:dyDescent="0.25">
      <c r="A99" s="75"/>
      <c r="B99" s="351"/>
      <c r="C99" s="352"/>
      <c r="D99" s="352"/>
      <c r="E99" s="352"/>
      <c r="F99" s="352"/>
      <c r="G99" s="352"/>
      <c r="H99" s="352"/>
      <c r="I99" s="352"/>
      <c r="J99" s="352"/>
      <c r="K99" s="352"/>
      <c r="L99" s="352"/>
      <c r="M99" s="352"/>
      <c r="N99" s="352"/>
      <c r="O99" s="352"/>
      <c r="P99" s="352"/>
      <c r="Q99" s="352"/>
      <c r="R99" s="352"/>
      <c r="S99" s="352"/>
      <c r="T99" s="352"/>
      <c r="U99" s="352"/>
      <c r="V99" s="352"/>
      <c r="W99" s="352"/>
      <c r="X99" s="352"/>
      <c r="Y99" s="353"/>
      <c r="Z99" s="351"/>
      <c r="AA99" s="352"/>
      <c r="AB99" s="352"/>
      <c r="AC99" s="352"/>
      <c r="AD99" s="353"/>
      <c r="AE99" s="360"/>
      <c r="AF99" s="361"/>
      <c r="AG99" s="361"/>
      <c r="AH99" s="361"/>
      <c r="AI99" s="361"/>
      <c r="AJ99" s="362"/>
      <c r="AK99" s="360"/>
      <c r="AL99" s="361"/>
      <c r="AM99" s="361"/>
      <c r="AN99" s="361"/>
      <c r="AO99" s="361"/>
      <c r="AP99" s="361"/>
      <c r="AQ99" s="361"/>
      <c r="AR99" s="361"/>
      <c r="AS99" s="361"/>
      <c r="AT99" s="361"/>
      <c r="AU99" s="361"/>
      <c r="AV99" s="361"/>
      <c r="AW99" s="361"/>
      <c r="AX99" s="362"/>
      <c r="AY99" s="360"/>
      <c r="AZ99" s="361"/>
      <c r="BA99" s="361"/>
      <c r="BB99" s="362"/>
      <c r="BC99" s="351"/>
      <c r="BD99" s="352"/>
      <c r="BE99" s="352"/>
      <c r="BF99" s="353"/>
      <c r="BG99" s="369"/>
      <c r="BH99" s="370"/>
      <c r="BI99" s="370"/>
      <c r="BJ99" s="371"/>
      <c r="BK99" s="318"/>
      <c r="BL99" s="319"/>
      <c r="BM99" s="319"/>
      <c r="BN99" s="319"/>
      <c r="BO99" s="319"/>
      <c r="BP99" s="320"/>
      <c r="BQ99" s="318"/>
      <c r="BR99" s="319"/>
      <c r="BS99" s="319"/>
      <c r="BT99" s="319"/>
      <c r="BU99" s="319"/>
      <c r="BV99" s="319"/>
      <c r="BW99" s="320"/>
      <c r="BX99" s="318"/>
      <c r="BY99" s="319"/>
      <c r="BZ99" s="319"/>
      <c r="CA99" s="319"/>
      <c r="CB99" s="319"/>
      <c r="CC99" s="320"/>
      <c r="CD99" s="318"/>
      <c r="CE99" s="319"/>
      <c r="CF99" s="319"/>
      <c r="CG99" s="319"/>
      <c r="CH99" s="319"/>
      <c r="CI99" s="320"/>
    </row>
    <row r="100" spans="1:87" ht="18" customHeight="1" thickBot="1" x14ac:dyDescent="0.3">
      <c r="A100" s="75"/>
      <c r="B100" s="354"/>
      <c r="C100" s="355"/>
      <c r="D100" s="355"/>
      <c r="E100" s="355"/>
      <c r="F100" s="355"/>
      <c r="G100" s="355"/>
      <c r="H100" s="355"/>
      <c r="I100" s="355"/>
      <c r="J100" s="355"/>
      <c r="K100" s="355"/>
      <c r="L100" s="355"/>
      <c r="M100" s="355"/>
      <c r="N100" s="355"/>
      <c r="O100" s="355"/>
      <c r="P100" s="355"/>
      <c r="Q100" s="355"/>
      <c r="R100" s="355"/>
      <c r="S100" s="355"/>
      <c r="T100" s="355"/>
      <c r="U100" s="355"/>
      <c r="V100" s="355"/>
      <c r="W100" s="355"/>
      <c r="X100" s="355"/>
      <c r="Y100" s="356"/>
      <c r="Z100" s="354"/>
      <c r="AA100" s="355"/>
      <c r="AB100" s="355"/>
      <c r="AC100" s="355"/>
      <c r="AD100" s="356"/>
      <c r="AE100" s="363"/>
      <c r="AF100" s="364"/>
      <c r="AG100" s="364"/>
      <c r="AH100" s="364"/>
      <c r="AI100" s="364"/>
      <c r="AJ100" s="365"/>
      <c r="AK100" s="360"/>
      <c r="AL100" s="361"/>
      <c r="AM100" s="361"/>
      <c r="AN100" s="361"/>
      <c r="AO100" s="361"/>
      <c r="AP100" s="361"/>
      <c r="AQ100" s="361"/>
      <c r="AR100" s="361"/>
      <c r="AS100" s="361"/>
      <c r="AT100" s="361"/>
      <c r="AU100" s="361"/>
      <c r="AV100" s="361"/>
      <c r="AW100" s="361"/>
      <c r="AX100" s="362"/>
      <c r="AY100" s="360"/>
      <c r="AZ100" s="361"/>
      <c r="BA100" s="361"/>
      <c r="BB100" s="362"/>
      <c r="BC100" s="351"/>
      <c r="BD100" s="352"/>
      <c r="BE100" s="352"/>
      <c r="BF100" s="353"/>
      <c r="BG100" s="369"/>
      <c r="BH100" s="370"/>
      <c r="BI100" s="370"/>
      <c r="BJ100" s="371"/>
      <c r="BK100" s="318"/>
      <c r="BL100" s="319"/>
      <c r="BM100" s="319"/>
      <c r="BN100" s="319"/>
      <c r="BO100" s="319"/>
      <c r="BP100" s="320"/>
      <c r="BQ100" s="321"/>
      <c r="BR100" s="322"/>
      <c r="BS100" s="322"/>
      <c r="BT100" s="322"/>
      <c r="BU100" s="322"/>
      <c r="BV100" s="322"/>
      <c r="BW100" s="323"/>
      <c r="BX100" s="321"/>
      <c r="BY100" s="322"/>
      <c r="BZ100" s="322"/>
      <c r="CA100" s="322"/>
      <c r="CB100" s="322"/>
      <c r="CC100" s="323"/>
      <c r="CD100" s="321"/>
      <c r="CE100" s="322"/>
      <c r="CF100" s="322"/>
      <c r="CG100" s="322"/>
      <c r="CH100" s="322"/>
      <c r="CI100" s="323"/>
    </row>
    <row r="101" spans="1:87" ht="18" customHeight="1" x14ac:dyDescent="0.25">
      <c r="A101" s="75"/>
      <c r="B101" s="324" t="s">
        <v>438</v>
      </c>
      <c r="C101" s="325"/>
      <c r="D101" s="325"/>
      <c r="E101" s="325"/>
      <c r="F101" s="325"/>
      <c r="G101" s="325"/>
      <c r="H101" s="325"/>
      <c r="I101" s="325"/>
      <c r="J101" s="325"/>
      <c r="K101" s="325"/>
      <c r="L101" s="325"/>
      <c r="M101" s="325"/>
      <c r="N101" s="325"/>
      <c r="O101" s="325"/>
      <c r="P101" s="325"/>
      <c r="Q101" s="325"/>
      <c r="R101" s="325"/>
      <c r="S101" s="325"/>
      <c r="T101" s="325"/>
      <c r="U101" s="325"/>
      <c r="V101" s="325"/>
      <c r="W101" s="325"/>
      <c r="X101" s="325"/>
      <c r="Y101" s="326"/>
      <c r="Z101" s="333" t="s">
        <v>489</v>
      </c>
      <c r="AA101" s="334"/>
      <c r="AB101" s="334"/>
      <c r="AC101" s="334"/>
      <c r="AD101" s="335"/>
      <c r="AE101" s="333">
        <v>4</v>
      </c>
      <c r="AF101" s="334"/>
      <c r="AG101" s="334"/>
      <c r="AH101" s="334"/>
      <c r="AI101" s="334"/>
      <c r="AJ101" s="334"/>
      <c r="AK101" s="342" t="s">
        <v>41</v>
      </c>
      <c r="AL101" s="343"/>
      <c r="AM101" s="343"/>
      <c r="AN101" s="343"/>
      <c r="AO101" s="343"/>
      <c r="AP101" s="343"/>
      <c r="AQ101" s="343"/>
      <c r="AR101" s="343"/>
      <c r="AS101" s="343"/>
      <c r="AT101" s="343"/>
      <c r="AU101" s="343"/>
      <c r="AV101" s="343"/>
      <c r="AW101" s="343"/>
      <c r="AX101" s="344"/>
      <c r="AY101" s="409">
        <v>0.25</v>
      </c>
      <c r="AZ101" s="346"/>
      <c r="BA101" s="346"/>
      <c r="BB101" s="410"/>
      <c r="BC101" s="345">
        <f>+$AE$101*AY101</f>
        <v>1</v>
      </c>
      <c r="BD101" s="346"/>
      <c r="BE101" s="346"/>
      <c r="BF101" s="347"/>
      <c r="BG101" s="285">
        <v>22629</v>
      </c>
      <c r="BH101" s="286"/>
      <c r="BI101" s="286"/>
      <c r="BJ101" s="287"/>
      <c r="BK101" s="288">
        <f>+AY101*BG101</f>
        <v>5657.25</v>
      </c>
      <c r="BL101" s="289"/>
      <c r="BM101" s="289"/>
      <c r="BN101" s="289"/>
      <c r="BO101" s="289"/>
      <c r="BP101" s="290"/>
      <c r="BQ101" s="291">
        <v>1000</v>
      </c>
      <c r="BR101" s="292"/>
      <c r="BS101" s="292"/>
      <c r="BT101" s="292"/>
      <c r="BU101" s="292"/>
      <c r="BV101" s="292"/>
      <c r="BW101" s="293"/>
      <c r="BX101" s="291">
        <f>+(((BK105+BQ101)*15)/85)</f>
        <v>5251.9852941176468</v>
      </c>
      <c r="BY101" s="292"/>
      <c r="BZ101" s="292"/>
      <c r="CA101" s="292"/>
      <c r="CB101" s="292"/>
      <c r="CC101" s="293"/>
      <c r="CD101" s="291">
        <f>+BK105+BQ101+BX101</f>
        <v>35013.23529411765</v>
      </c>
      <c r="CE101" s="292"/>
      <c r="CF101" s="292"/>
      <c r="CG101" s="292"/>
      <c r="CH101" s="292"/>
      <c r="CI101" s="293"/>
    </row>
    <row r="102" spans="1:87" ht="18" customHeight="1" x14ac:dyDescent="0.25">
      <c r="A102" s="75"/>
      <c r="B102" s="327"/>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9"/>
      <c r="Z102" s="336"/>
      <c r="AA102" s="337"/>
      <c r="AB102" s="337"/>
      <c r="AC102" s="337"/>
      <c r="AD102" s="338"/>
      <c r="AE102" s="336"/>
      <c r="AF102" s="337"/>
      <c r="AG102" s="337"/>
      <c r="AH102" s="337"/>
      <c r="AI102" s="337"/>
      <c r="AJ102" s="337"/>
      <c r="AK102" s="300" t="s">
        <v>13</v>
      </c>
      <c r="AL102" s="301"/>
      <c r="AM102" s="301"/>
      <c r="AN102" s="301"/>
      <c r="AO102" s="301"/>
      <c r="AP102" s="301"/>
      <c r="AQ102" s="301"/>
      <c r="AR102" s="301"/>
      <c r="AS102" s="301"/>
      <c r="AT102" s="301"/>
      <c r="AU102" s="301"/>
      <c r="AV102" s="301"/>
      <c r="AW102" s="301"/>
      <c r="AX102" s="302"/>
      <c r="AY102" s="407">
        <v>0.25</v>
      </c>
      <c r="AZ102" s="304"/>
      <c r="BA102" s="304"/>
      <c r="BB102" s="408"/>
      <c r="BC102" s="306">
        <f t="shared" ref="BC102:BC104" si="8">+$AE$101*AY102</f>
        <v>1</v>
      </c>
      <c r="BD102" s="307"/>
      <c r="BE102" s="307"/>
      <c r="BF102" s="308"/>
      <c r="BG102" s="309">
        <v>40826</v>
      </c>
      <c r="BH102" s="310"/>
      <c r="BI102" s="310"/>
      <c r="BJ102" s="311"/>
      <c r="BK102" s="312">
        <f t="shared" ref="BK102:BK104" si="9">+AY102*BG102</f>
        <v>10206.5</v>
      </c>
      <c r="BL102" s="313"/>
      <c r="BM102" s="313"/>
      <c r="BN102" s="313"/>
      <c r="BO102" s="313"/>
      <c r="BP102" s="314"/>
      <c r="BQ102" s="294"/>
      <c r="BR102" s="295"/>
      <c r="BS102" s="295"/>
      <c r="BT102" s="295"/>
      <c r="BU102" s="295"/>
      <c r="BV102" s="295"/>
      <c r="BW102" s="296"/>
      <c r="BX102" s="294"/>
      <c r="BY102" s="295"/>
      <c r="BZ102" s="295"/>
      <c r="CA102" s="295"/>
      <c r="CB102" s="295"/>
      <c r="CC102" s="296"/>
      <c r="CD102" s="294"/>
      <c r="CE102" s="295"/>
      <c r="CF102" s="295"/>
      <c r="CG102" s="295"/>
      <c r="CH102" s="295"/>
      <c r="CI102" s="296"/>
    </row>
    <row r="103" spans="1:87" ht="18" customHeight="1" x14ac:dyDescent="0.25">
      <c r="A103" s="75"/>
      <c r="B103" s="327"/>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9"/>
      <c r="Z103" s="336"/>
      <c r="AA103" s="337"/>
      <c r="AB103" s="337"/>
      <c r="AC103" s="337"/>
      <c r="AD103" s="338"/>
      <c r="AE103" s="336"/>
      <c r="AF103" s="337"/>
      <c r="AG103" s="337"/>
      <c r="AH103" s="337"/>
      <c r="AI103" s="337"/>
      <c r="AJ103" s="337"/>
      <c r="AK103" s="300" t="s">
        <v>530</v>
      </c>
      <c r="AL103" s="301"/>
      <c r="AM103" s="301"/>
      <c r="AN103" s="301"/>
      <c r="AO103" s="301"/>
      <c r="AP103" s="301"/>
      <c r="AQ103" s="301"/>
      <c r="AR103" s="301"/>
      <c r="AS103" s="301"/>
      <c r="AT103" s="301"/>
      <c r="AU103" s="301"/>
      <c r="AV103" s="301"/>
      <c r="AW103" s="301"/>
      <c r="AX103" s="302"/>
      <c r="AY103" s="407">
        <v>0.25</v>
      </c>
      <c r="AZ103" s="304"/>
      <c r="BA103" s="304"/>
      <c r="BB103" s="408"/>
      <c r="BC103" s="306">
        <f t="shared" si="8"/>
        <v>1</v>
      </c>
      <c r="BD103" s="307"/>
      <c r="BE103" s="307"/>
      <c r="BF103" s="308"/>
      <c r="BG103" s="309">
        <v>22629</v>
      </c>
      <c r="BH103" s="310"/>
      <c r="BI103" s="310"/>
      <c r="BJ103" s="311"/>
      <c r="BK103" s="312">
        <f t="shared" si="9"/>
        <v>5657.25</v>
      </c>
      <c r="BL103" s="313"/>
      <c r="BM103" s="313"/>
      <c r="BN103" s="313"/>
      <c r="BO103" s="313"/>
      <c r="BP103" s="314"/>
      <c r="BQ103" s="294"/>
      <c r="BR103" s="295"/>
      <c r="BS103" s="295"/>
      <c r="BT103" s="295"/>
      <c r="BU103" s="295"/>
      <c r="BV103" s="295"/>
      <c r="BW103" s="296"/>
      <c r="BX103" s="294"/>
      <c r="BY103" s="295"/>
      <c r="BZ103" s="295"/>
      <c r="CA103" s="295"/>
      <c r="CB103" s="295"/>
      <c r="CC103" s="296"/>
      <c r="CD103" s="294"/>
      <c r="CE103" s="295"/>
      <c r="CF103" s="295"/>
      <c r="CG103" s="295"/>
      <c r="CH103" s="295"/>
      <c r="CI103" s="296"/>
    </row>
    <row r="104" spans="1:87" ht="18" customHeight="1" thickBot="1" x14ac:dyDescent="0.3">
      <c r="A104" s="75"/>
      <c r="B104" s="327"/>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8"/>
      <c r="Y104" s="329"/>
      <c r="Z104" s="336"/>
      <c r="AA104" s="337"/>
      <c r="AB104" s="337"/>
      <c r="AC104" s="337"/>
      <c r="AD104" s="338"/>
      <c r="AE104" s="336"/>
      <c r="AF104" s="337"/>
      <c r="AG104" s="337"/>
      <c r="AH104" s="337"/>
      <c r="AI104" s="337"/>
      <c r="AJ104" s="337"/>
      <c r="AK104" s="300" t="s">
        <v>18</v>
      </c>
      <c r="AL104" s="301"/>
      <c r="AM104" s="301"/>
      <c r="AN104" s="301"/>
      <c r="AO104" s="301"/>
      <c r="AP104" s="301"/>
      <c r="AQ104" s="301"/>
      <c r="AR104" s="301"/>
      <c r="AS104" s="301"/>
      <c r="AT104" s="301"/>
      <c r="AU104" s="301"/>
      <c r="AV104" s="301"/>
      <c r="AW104" s="301"/>
      <c r="AX104" s="302"/>
      <c r="AY104" s="407">
        <v>0.25</v>
      </c>
      <c r="AZ104" s="304"/>
      <c r="BA104" s="304"/>
      <c r="BB104" s="408"/>
      <c r="BC104" s="306">
        <f t="shared" si="8"/>
        <v>1</v>
      </c>
      <c r="BD104" s="307"/>
      <c r="BE104" s="307"/>
      <c r="BF104" s="308"/>
      <c r="BG104" s="309">
        <v>28961</v>
      </c>
      <c r="BH104" s="310"/>
      <c r="BI104" s="310"/>
      <c r="BJ104" s="311"/>
      <c r="BK104" s="312">
        <f t="shared" si="9"/>
        <v>7240.25</v>
      </c>
      <c r="BL104" s="313"/>
      <c r="BM104" s="313"/>
      <c r="BN104" s="313"/>
      <c r="BO104" s="313"/>
      <c r="BP104" s="314"/>
      <c r="BQ104" s="294"/>
      <c r="BR104" s="295"/>
      <c r="BS104" s="295"/>
      <c r="BT104" s="295"/>
      <c r="BU104" s="295"/>
      <c r="BV104" s="295"/>
      <c r="BW104" s="296"/>
      <c r="BX104" s="294"/>
      <c r="BY104" s="295"/>
      <c r="BZ104" s="295"/>
      <c r="CA104" s="295"/>
      <c r="CB104" s="295"/>
      <c r="CC104" s="296"/>
      <c r="CD104" s="294"/>
      <c r="CE104" s="295"/>
      <c r="CF104" s="295"/>
      <c r="CG104" s="295"/>
      <c r="CH104" s="295"/>
      <c r="CI104" s="296"/>
    </row>
    <row r="105" spans="1:87" ht="18" customHeight="1" thickBot="1" x14ac:dyDescent="0.3">
      <c r="A105" s="75"/>
      <c r="B105" s="377"/>
      <c r="C105" s="378"/>
      <c r="D105" s="378"/>
      <c r="E105" s="378"/>
      <c r="F105" s="378"/>
      <c r="G105" s="378"/>
      <c r="H105" s="378"/>
      <c r="I105" s="378"/>
      <c r="J105" s="378"/>
      <c r="K105" s="378"/>
      <c r="L105" s="378"/>
      <c r="M105" s="378"/>
      <c r="N105" s="378"/>
      <c r="O105" s="378"/>
      <c r="P105" s="378"/>
      <c r="Q105" s="378"/>
      <c r="R105" s="378"/>
      <c r="S105" s="378"/>
      <c r="T105" s="378"/>
      <c r="U105" s="378"/>
      <c r="V105" s="378"/>
      <c r="W105" s="378"/>
      <c r="X105" s="378"/>
      <c r="Y105" s="378"/>
      <c r="Z105" s="378"/>
      <c r="AA105" s="378"/>
      <c r="AB105" s="378"/>
      <c r="AC105" s="378"/>
      <c r="AD105" s="378"/>
      <c r="AE105" s="378"/>
      <c r="AF105" s="378"/>
      <c r="AG105" s="378"/>
      <c r="AH105" s="378"/>
      <c r="AI105" s="378"/>
      <c r="AJ105" s="379"/>
      <c r="AK105" s="380" t="s">
        <v>3</v>
      </c>
      <c r="AL105" s="381"/>
      <c r="AM105" s="381"/>
      <c r="AN105" s="381"/>
      <c r="AO105" s="381"/>
      <c r="AP105" s="381"/>
      <c r="AQ105" s="381"/>
      <c r="AR105" s="381"/>
      <c r="AS105" s="381"/>
      <c r="AT105" s="381"/>
      <c r="AU105" s="381"/>
      <c r="AV105" s="381"/>
      <c r="AW105" s="381"/>
      <c r="AX105" s="381"/>
      <c r="AY105" s="382"/>
      <c r="AZ105" s="382"/>
      <c r="BA105" s="382"/>
      <c r="BB105" s="382"/>
      <c r="BC105" s="382"/>
      <c r="BD105" s="382"/>
      <c r="BE105" s="382"/>
      <c r="BF105" s="382"/>
      <c r="BG105" s="382"/>
      <c r="BH105" s="382"/>
      <c r="BI105" s="382"/>
      <c r="BJ105" s="383"/>
      <c r="BK105" s="384">
        <f>SUM(BK101:BK104)</f>
        <v>28761.25</v>
      </c>
      <c r="BL105" s="385"/>
      <c r="BM105" s="385"/>
      <c r="BN105" s="385"/>
      <c r="BO105" s="385"/>
      <c r="BP105" s="386"/>
      <c r="BQ105" s="387" t="s">
        <v>100</v>
      </c>
      <c r="BR105" s="388"/>
      <c r="BS105" s="388"/>
      <c r="BT105" s="388"/>
      <c r="BU105" s="388"/>
      <c r="BV105" s="388"/>
      <c r="BW105" s="388"/>
      <c r="BX105" s="388"/>
      <c r="BY105" s="388"/>
      <c r="BZ105" s="388"/>
      <c r="CA105" s="388"/>
      <c r="CB105" s="388"/>
      <c r="CC105" s="389"/>
      <c r="CD105" s="390">
        <f>+CD101*AE101</f>
        <v>140052.9411764706</v>
      </c>
      <c r="CE105" s="390"/>
      <c r="CF105" s="390"/>
      <c r="CG105" s="390"/>
      <c r="CH105" s="390"/>
      <c r="CI105" s="391"/>
    </row>
    <row r="106" spans="1:87" ht="18" customHeight="1" thickBot="1" x14ac:dyDescent="0.3">
      <c r="A106" s="75"/>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BG106" s="78"/>
      <c r="BH106" s="78"/>
      <c r="BI106" s="78"/>
      <c r="BJ106" s="78"/>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row>
    <row r="107" spans="1:87" ht="18" customHeight="1" x14ac:dyDescent="0.25">
      <c r="A107" s="75"/>
      <c r="B107" s="348" t="s">
        <v>0</v>
      </c>
      <c r="C107" s="349"/>
      <c r="D107" s="349"/>
      <c r="E107" s="349"/>
      <c r="F107" s="349"/>
      <c r="G107" s="349"/>
      <c r="H107" s="349"/>
      <c r="I107" s="349"/>
      <c r="J107" s="349"/>
      <c r="K107" s="349"/>
      <c r="L107" s="349"/>
      <c r="M107" s="349"/>
      <c r="N107" s="349"/>
      <c r="O107" s="349"/>
      <c r="P107" s="349"/>
      <c r="Q107" s="349"/>
      <c r="R107" s="349"/>
      <c r="S107" s="349"/>
      <c r="T107" s="349"/>
      <c r="U107" s="349"/>
      <c r="V107" s="349"/>
      <c r="W107" s="349"/>
      <c r="X107" s="349"/>
      <c r="Y107" s="350"/>
      <c r="Z107" s="348" t="s">
        <v>80</v>
      </c>
      <c r="AA107" s="349"/>
      <c r="AB107" s="349"/>
      <c r="AC107" s="349"/>
      <c r="AD107" s="350"/>
      <c r="AE107" s="357" t="s">
        <v>79</v>
      </c>
      <c r="AF107" s="358"/>
      <c r="AG107" s="358"/>
      <c r="AH107" s="358"/>
      <c r="AI107" s="358"/>
      <c r="AJ107" s="359"/>
      <c r="AK107" s="357" t="s">
        <v>81</v>
      </c>
      <c r="AL107" s="358"/>
      <c r="AM107" s="358"/>
      <c r="AN107" s="358"/>
      <c r="AO107" s="358"/>
      <c r="AP107" s="358"/>
      <c r="AQ107" s="358"/>
      <c r="AR107" s="358"/>
      <c r="AS107" s="358"/>
      <c r="AT107" s="358"/>
      <c r="AU107" s="358"/>
      <c r="AV107" s="358"/>
      <c r="AW107" s="358"/>
      <c r="AX107" s="359"/>
      <c r="AY107" s="357" t="s">
        <v>1</v>
      </c>
      <c r="AZ107" s="358"/>
      <c r="BA107" s="358"/>
      <c r="BB107" s="359"/>
      <c r="BC107" s="348" t="s">
        <v>104</v>
      </c>
      <c r="BD107" s="349"/>
      <c r="BE107" s="349"/>
      <c r="BF107" s="350"/>
      <c r="BG107" s="366" t="s">
        <v>82</v>
      </c>
      <c r="BH107" s="367"/>
      <c r="BI107" s="367"/>
      <c r="BJ107" s="368"/>
      <c r="BK107" s="315" t="s">
        <v>99</v>
      </c>
      <c r="BL107" s="316"/>
      <c r="BM107" s="316"/>
      <c r="BN107" s="316"/>
      <c r="BO107" s="316"/>
      <c r="BP107" s="317"/>
      <c r="BQ107" s="315" t="s">
        <v>83</v>
      </c>
      <c r="BR107" s="316"/>
      <c r="BS107" s="316"/>
      <c r="BT107" s="316"/>
      <c r="BU107" s="316"/>
      <c r="BV107" s="316"/>
      <c r="BW107" s="317"/>
      <c r="BX107" s="315" t="s">
        <v>84</v>
      </c>
      <c r="BY107" s="316"/>
      <c r="BZ107" s="316"/>
      <c r="CA107" s="316"/>
      <c r="CB107" s="316"/>
      <c r="CC107" s="317"/>
      <c r="CD107" s="315" t="s">
        <v>85</v>
      </c>
      <c r="CE107" s="316"/>
      <c r="CF107" s="316"/>
      <c r="CG107" s="316"/>
      <c r="CH107" s="316"/>
      <c r="CI107" s="317"/>
    </row>
    <row r="108" spans="1:87" ht="18" customHeight="1" x14ac:dyDescent="0.25">
      <c r="A108" s="75"/>
      <c r="B108" s="351"/>
      <c r="C108" s="352"/>
      <c r="D108" s="352"/>
      <c r="E108" s="352"/>
      <c r="F108" s="352"/>
      <c r="G108" s="352"/>
      <c r="H108" s="352"/>
      <c r="I108" s="352"/>
      <c r="J108" s="352"/>
      <c r="K108" s="352"/>
      <c r="L108" s="352"/>
      <c r="M108" s="352"/>
      <c r="N108" s="352"/>
      <c r="O108" s="352"/>
      <c r="P108" s="352"/>
      <c r="Q108" s="352"/>
      <c r="R108" s="352"/>
      <c r="S108" s="352"/>
      <c r="T108" s="352"/>
      <c r="U108" s="352"/>
      <c r="V108" s="352"/>
      <c r="W108" s="352"/>
      <c r="X108" s="352"/>
      <c r="Y108" s="353"/>
      <c r="Z108" s="351"/>
      <c r="AA108" s="352"/>
      <c r="AB108" s="352"/>
      <c r="AC108" s="352"/>
      <c r="AD108" s="353"/>
      <c r="AE108" s="360"/>
      <c r="AF108" s="361"/>
      <c r="AG108" s="361"/>
      <c r="AH108" s="361"/>
      <c r="AI108" s="361"/>
      <c r="AJ108" s="362"/>
      <c r="AK108" s="360"/>
      <c r="AL108" s="361"/>
      <c r="AM108" s="361"/>
      <c r="AN108" s="361"/>
      <c r="AO108" s="361"/>
      <c r="AP108" s="361"/>
      <c r="AQ108" s="361"/>
      <c r="AR108" s="361"/>
      <c r="AS108" s="361"/>
      <c r="AT108" s="361"/>
      <c r="AU108" s="361"/>
      <c r="AV108" s="361"/>
      <c r="AW108" s="361"/>
      <c r="AX108" s="362"/>
      <c r="AY108" s="360"/>
      <c r="AZ108" s="361"/>
      <c r="BA108" s="361"/>
      <c r="BB108" s="362"/>
      <c r="BC108" s="351"/>
      <c r="BD108" s="352"/>
      <c r="BE108" s="352"/>
      <c r="BF108" s="353"/>
      <c r="BG108" s="369"/>
      <c r="BH108" s="370"/>
      <c r="BI108" s="370"/>
      <c r="BJ108" s="371"/>
      <c r="BK108" s="318"/>
      <c r="BL108" s="319"/>
      <c r="BM108" s="319"/>
      <c r="BN108" s="319"/>
      <c r="BO108" s="319"/>
      <c r="BP108" s="320"/>
      <c r="BQ108" s="318"/>
      <c r="BR108" s="319"/>
      <c r="BS108" s="319"/>
      <c r="BT108" s="319"/>
      <c r="BU108" s="319"/>
      <c r="BV108" s="319"/>
      <c r="BW108" s="320"/>
      <c r="BX108" s="318"/>
      <c r="BY108" s="319"/>
      <c r="BZ108" s="319"/>
      <c r="CA108" s="319"/>
      <c r="CB108" s="319"/>
      <c r="CC108" s="320"/>
      <c r="CD108" s="318"/>
      <c r="CE108" s="319"/>
      <c r="CF108" s="319"/>
      <c r="CG108" s="319"/>
      <c r="CH108" s="319"/>
      <c r="CI108" s="320"/>
    </row>
    <row r="109" spans="1:87" ht="18" customHeight="1" thickBot="1" x14ac:dyDescent="0.3">
      <c r="A109" s="75"/>
      <c r="B109" s="354"/>
      <c r="C109" s="355"/>
      <c r="D109" s="355"/>
      <c r="E109" s="355"/>
      <c r="F109" s="355"/>
      <c r="G109" s="355"/>
      <c r="H109" s="355"/>
      <c r="I109" s="355"/>
      <c r="J109" s="355"/>
      <c r="K109" s="355"/>
      <c r="L109" s="355"/>
      <c r="M109" s="355"/>
      <c r="N109" s="355"/>
      <c r="O109" s="355"/>
      <c r="P109" s="355"/>
      <c r="Q109" s="355"/>
      <c r="R109" s="355"/>
      <c r="S109" s="355"/>
      <c r="T109" s="355"/>
      <c r="U109" s="355"/>
      <c r="V109" s="355"/>
      <c r="W109" s="355"/>
      <c r="X109" s="355"/>
      <c r="Y109" s="356"/>
      <c r="Z109" s="354"/>
      <c r="AA109" s="355"/>
      <c r="AB109" s="355"/>
      <c r="AC109" s="355"/>
      <c r="AD109" s="356"/>
      <c r="AE109" s="363"/>
      <c r="AF109" s="364"/>
      <c r="AG109" s="364"/>
      <c r="AH109" s="364"/>
      <c r="AI109" s="364"/>
      <c r="AJ109" s="365"/>
      <c r="AK109" s="360"/>
      <c r="AL109" s="361"/>
      <c r="AM109" s="361"/>
      <c r="AN109" s="361"/>
      <c r="AO109" s="361"/>
      <c r="AP109" s="361"/>
      <c r="AQ109" s="361"/>
      <c r="AR109" s="361"/>
      <c r="AS109" s="361"/>
      <c r="AT109" s="361"/>
      <c r="AU109" s="361"/>
      <c r="AV109" s="361"/>
      <c r="AW109" s="361"/>
      <c r="AX109" s="362"/>
      <c r="AY109" s="360"/>
      <c r="AZ109" s="361"/>
      <c r="BA109" s="361"/>
      <c r="BB109" s="362"/>
      <c r="BC109" s="351"/>
      <c r="BD109" s="352"/>
      <c r="BE109" s="352"/>
      <c r="BF109" s="353"/>
      <c r="BG109" s="369"/>
      <c r="BH109" s="370"/>
      <c r="BI109" s="370"/>
      <c r="BJ109" s="371"/>
      <c r="BK109" s="318"/>
      <c r="BL109" s="319"/>
      <c r="BM109" s="319"/>
      <c r="BN109" s="319"/>
      <c r="BO109" s="319"/>
      <c r="BP109" s="320"/>
      <c r="BQ109" s="321"/>
      <c r="BR109" s="322"/>
      <c r="BS109" s="322"/>
      <c r="BT109" s="322"/>
      <c r="BU109" s="322"/>
      <c r="BV109" s="322"/>
      <c r="BW109" s="323"/>
      <c r="BX109" s="321"/>
      <c r="BY109" s="322"/>
      <c r="BZ109" s="322"/>
      <c r="CA109" s="322"/>
      <c r="CB109" s="322"/>
      <c r="CC109" s="323"/>
      <c r="CD109" s="321"/>
      <c r="CE109" s="322"/>
      <c r="CF109" s="322"/>
      <c r="CG109" s="322"/>
      <c r="CH109" s="322"/>
      <c r="CI109" s="323"/>
    </row>
    <row r="110" spans="1:87" ht="47.25" customHeight="1" thickBot="1" x14ac:dyDescent="0.3">
      <c r="A110" s="75"/>
      <c r="B110" s="324" t="s">
        <v>458</v>
      </c>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6"/>
      <c r="Z110" s="333" t="s">
        <v>490</v>
      </c>
      <c r="AA110" s="334"/>
      <c r="AB110" s="334"/>
      <c r="AC110" s="334"/>
      <c r="AD110" s="335"/>
      <c r="AE110" s="333">
        <v>0</v>
      </c>
      <c r="AF110" s="334"/>
      <c r="AG110" s="334"/>
      <c r="AH110" s="334"/>
      <c r="AI110" s="334"/>
      <c r="AJ110" s="334"/>
      <c r="AK110" s="606"/>
      <c r="AL110" s="607"/>
      <c r="AM110" s="607"/>
      <c r="AN110" s="607"/>
      <c r="AO110" s="607"/>
      <c r="AP110" s="607"/>
      <c r="AQ110" s="607"/>
      <c r="AR110" s="607"/>
      <c r="AS110" s="607"/>
      <c r="AT110" s="607"/>
      <c r="AU110" s="607"/>
      <c r="AV110" s="607"/>
      <c r="AW110" s="607"/>
      <c r="AX110" s="608"/>
      <c r="AY110" s="696"/>
      <c r="AZ110" s="697"/>
      <c r="BA110" s="697"/>
      <c r="BB110" s="698"/>
      <c r="BC110" s="699">
        <f>+$AE$110*AY110</f>
        <v>0</v>
      </c>
      <c r="BD110" s="697"/>
      <c r="BE110" s="697"/>
      <c r="BF110" s="700"/>
      <c r="BG110" s="690"/>
      <c r="BH110" s="691"/>
      <c r="BI110" s="691"/>
      <c r="BJ110" s="692"/>
      <c r="BK110" s="693">
        <f>+AY110*BG110</f>
        <v>0</v>
      </c>
      <c r="BL110" s="694"/>
      <c r="BM110" s="694"/>
      <c r="BN110" s="694"/>
      <c r="BO110" s="694"/>
      <c r="BP110" s="695"/>
      <c r="BQ110" s="291"/>
      <c r="BR110" s="292"/>
      <c r="BS110" s="292"/>
      <c r="BT110" s="292"/>
      <c r="BU110" s="292"/>
      <c r="BV110" s="292"/>
      <c r="BW110" s="293"/>
      <c r="BX110" s="291">
        <f>+(((BK111+BQ110)*15)/85)</f>
        <v>0</v>
      </c>
      <c r="BY110" s="292"/>
      <c r="BZ110" s="292"/>
      <c r="CA110" s="292"/>
      <c r="CB110" s="292"/>
      <c r="CC110" s="293"/>
      <c r="CD110" s="291">
        <f>+BK111+BQ110+BX110</f>
        <v>0</v>
      </c>
      <c r="CE110" s="292"/>
      <c r="CF110" s="292"/>
      <c r="CG110" s="292"/>
      <c r="CH110" s="292"/>
      <c r="CI110" s="293"/>
    </row>
    <row r="111" spans="1:87" ht="18" customHeight="1" thickBot="1" x14ac:dyDescent="0.3">
      <c r="A111" s="75"/>
      <c r="B111" s="377"/>
      <c r="C111" s="378"/>
      <c r="D111" s="378"/>
      <c r="E111" s="378"/>
      <c r="F111" s="378"/>
      <c r="G111" s="378"/>
      <c r="H111" s="378"/>
      <c r="I111" s="378"/>
      <c r="J111" s="378"/>
      <c r="K111" s="378"/>
      <c r="L111" s="378"/>
      <c r="M111" s="378"/>
      <c r="N111" s="378"/>
      <c r="O111" s="378"/>
      <c r="P111" s="378"/>
      <c r="Q111" s="378"/>
      <c r="R111" s="378"/>
      <c r="S111" s="378"/>
      <c r="T111" s="378"/>
      <c r="U111" s="378"/>
      <c r="V111" s="378"/>
      <c r="W111" s="378"/>
      <c r="X111" s="378"/>
      <c r="Y111" s="378"/>
      <c r="Z111" s="378"/>
      <c r="AA111" s="378"/>
      <c r="AB111" s="378"/>
      <c r="AC111" s="378"/>
      <c r="AD111" s="378"/>
      <c r="AE111" s="378"/>
      <c r="AF111" s="378"/>
      <c r="AG111" s="378"/>
      <c r="AH111" s="378"/>
      <c r="AI111" s="378"/>
      <c r="AJ111" s="379"/>
      <c r="AK111" s="380" t="s">
        <v>3</v>
      </c>
      <c r="AL111" s="381"/>
      <c r="AM111" s="381"/>
      <c r="AN111" s="381"/>
      <c r="AO111" s="381"/>
      <c r="AP111" s="381"/>
      <c r="AQ111" s="381"/>
      <c r="AR111" s="381"/>
      <c r="AS111" s="381"/>
      <c r="AT111" s="381"/>
      <c r="AU111" s="381"/>
      <c r="AV111" s="381"/>
      <c r="AW111" s="381"/>
      <c r="AX111" s="381"/>
      <c r="AY111" s="382"/>
      <c r="AZ111" s="382"/>
      <c r="BA111" s="382"/>
      <c r="BB111" s="382"/>
      <c r="BC111" s="382"/>
      <c r="BD111" s="382"/>
      <c r="BE111" s="382"/>
      <c r="BF111" s="382"/>
      <c r="BG111" s="382"/>
      <c r="BH111" s="382"/>
      <c r="BI111" s="382"/>
      <c r="BJ111" s="383"/>
      <c r="BK111" s="384">
        <f>SUM(BK110:BK110)</f>
        <v>0</v>
      </c>
      <c r="BL111" s="385"/>
      <c r="BM111" s="385"/>
      <c r="BN111" s="385"/>
      <c r="BO111" s="385"/>
      <c r="BP111" s="386"/>
      <c r="BQ111" s="387" t="s">
        <v>100</v>
      </c>
      <c r="BR111" s="388"/>
      <c r="BS111" s="388"/>
      <c r="BT111" s="388"/>
      <c r="BU111" s="388"/>
      <c r="BV111" s="388"/>
      <c r="BW111" s="388"/>
      <c r="BX111" s="388"/>
      <c r="BY111" s="388"/>
      <c r="BZ111" s="388"/>
      <c r="CA111" s="388"/>
      <c r="CB111" s="388"/>
      <c r="CC111" s="389"/>
      <c r="CD111" s="390">
        <f>+CD110*AE110</f>
        <v>0</v>
      </c>
      <c r="CE111" s="390"/>
      <c r="CF111" s="390"/>
      <c r="CG111" s="390"/>
      <c r="CH111" s="390"/>
      <c r="CI111" s="391"/>
    </row>
    <row r="112" spans="1:87" ht="18" customHeight="1" thickBot="1" x14ac:dyDescent="0.3">
      <c r="A112" s="75"/>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BG112" s="78"/>
      <c r="BH112" s="78"/>
      <c r="BI112" s="78"/>
      <c r="BJ112" s="78"/>
      <c r="BK112" s="79"/>
      <c r="BL112" s="79"/>
      <c r="BM112" s="79"/>
      <c r="BN112" s="79"/>
      <c r="BO112" s="79"/>
      <c r="BP112" s="79"/>
      <c r="BQ112" s="79"/>
      <c r="BR112" s="79"/>
      <c r="BS112" s="79"/>
      <c r="BT112" s="79"/>
      <c r="BU112" s="79"/>
      <c r="BV112" s="79"/>
      <c r="BW112" s="79"/>
      <c r="BX112" s="79"/>
      <c r="BY112" s="79"/>
      <c r="BZ112" s="79"/>
      <c r="CA112" s="79"/>
      <c r="CB112" s="79"/>
      <c r="CC112" s="79"/>
      <c r="CD112" s="79"/>
      <c r="CE112" s="79"/>
      <c r="CF112" s="79"/>
      <c r="CG112" s="79"/>
      <c r="CH112" s="79"/>
      <c r="CI112" s="79"/>
    </row>
    <row r="113" spans="1:87" ht="18" customHeight="1" x14ac:dyDescent="0.25">
      <c r="A113" s="75"/>
      <c r="B113" s="348" t="s">
        <v>0</v>
      </c>
      <c r="C113" s="349"/>
      <c r="D113" s="349"/>
      <c r="E113" s="349"/>
      <c r="F113" s="349"/>
      <c r="G113" s="349"/>
      <c r="H113" s="349"/>
      <c r="I113" s="349"/>
      <c r="J113" s="349"/>
      <c r="K113" s="349"/>
      <c r="L113" s="349"/>
      <c r="M113" s="349"/>
      <c r="N113" s="349"/>
      <c r="O113" s="349"/>
      <c r="P113" s="349"/>
      <c r="Q113" s="349"/>
      <c r="R113" s="349"/>
      <c r="S113" s="349"/>
      <c r="T113" s="349"/>
      <c r="U113" s="349"/>
      <c r="V113" s="349"/>
      <c r="W113" s="349"/>
      <c r="X113" s="349"/>
      <c r="Y113" s="350"/>
      <c r="Z113" s="348" t="s">
        <v>80</v>
      </c>
      <c r="AA113" s="349"/>
      <c r="AB113" s="349"/>
      <c r="AC113" s="349"/>
      <c r="AD113" s="350"/>
      <c r="AE113" s="357" t="s">
        <v>79</v>
      </c>
      <c r="AF113" s="358"/>
      <c r="AG113" s="358"/>
      <c r="AH113" s="358"/>
      <c r="AI113" s="358"/>
      <c r="AJ113" s="359"/>
      <c r="AK113" s="357" t="s">
        <v>81</v>
      </c>
      <c r="AL113" s="358"/>
      <c r="AM113" s="358"/>
      <c r="AN113" s="358"/>
      <c r="AO113" s="358"/>
      <c r="AP113" s="358"/>
      <c r="AQ113" s="358"/>
      <c r="AR113" s="358"/>
      <c r="AS113" s="358"/>
      <c r="AT113" s="358"/>
      <c r="AU113" s="358"/>
      <c r="AV113" s="358"/>
      <c r="AW113" s="358"/>
      <c r="AX113" s="359"/>
      <c r="AY113" s="357" t="s">
        <v>1</v>
      </c>
      <c r="AZ113" s="358"/>
      <c r="BA113" s="358"/>
      <c r="BB113" s="359"/>
      <c r="BC113" s="348" t="s">
        <v>104</v>
      </c>
      <c r="BD113" s="349"/>
      <c r="BE113" s="349"/>
      <c r="BF113" s="350"/>
      <c r="BG113" s="366" t="s">
        <v>82</v>
      </c>
      <c r="BH113" s="367"/>
      <c r="BI113" s="367"/>
      <c r="BJ113" s="368"/>
      <c r="BK113" s="315" t="s">
        <v>99</v>
      </c>
      <c r="BL113" s="316"/>
      <c r="BM113" s="316"/>
      <c r="BN113" s="316"/>
      <c r="BO113" s="316"/>
      <c r="BP113" s="317"/>
      <c r="BQ113" s="315" t="s">
        <v>83</v>
      </c>
      <c r="BR113" s="316"/>
      <c r="BS113" s="316"/>
      <c r="BT113" s="316"/>
      <c r="BU113" s="316"/>
      <c r="BV113" s="316"/>
      <c r="BW113" s="317"/>
      <c r="BX113" s="315" t="s">
        <v>84</v>
      </c>
      <c r="BY113" s="316"/>
      <c r="BZ113" s="316"/>
      <c r="CA113" s="316"/>
      <c r="CB113" s="316"/>
      <c r="CC113" s="317"/>
      <c r="CD113" s="315" t="s">
        <v>85</v>
      </c>
      <c r="CE113" s="316"/>
      <c r="CF113" s="316"/>
      <c r="CG113" s="316"/>
      <c r="CH113" s="316"/>
      <c r="CI113" s="317"/>
    </row>
    <row r="114" spans="1:87" ht="18" customHeight="1" x14ac:dyDescent="0.25">
      <c r="A114" s="75"/>
      <c r="B114" s="351"/>
      <c r="C114" s="352"/>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3"/>
      <c r="Z114" s="351"/>
      <c r="AA114" s="352"/>
      <c r="AB114" s="352"/>
      <c r="AC114" s="352"/>
      <c r="AD114" s="353"/>
      <c r="AE114" s="360"/>
      <c r="AF114" s="361"/>
      <c r="AG114" s="361"/>
      <c r="AH114" s="361"/>
      <c r="AI114" s="361"/>
      <c r="AJ114" s="362"/>
      <c r="AK114" s="360"/>
      <c r="AL114" s="361"/>
      <c r="AM114" s="361"/>
      <c r="AN114" s="361"/>
      <c r="AO114" s="361"/>
      <c r="AP114" s="361"/>
      <c r="AQ114" s="361"/>
      <c r="AR114" s="361"/>
      <c r="AS114" s="361"/>
      <c r="AT114" s="361"/>
      <c r="AU114" s="361"/>
      <c r="AV114" s="361"/>
      <c r="AW114" s="361"/>
      <c r="AX114" s="362"/>
      <c r="AY114" s="360"/>
      <c r="AZ114" s="361"/>
      <c r="BA114" s="361"/>
      <c r="BB114" s="362"/>
      <c r="BC114" s="351"/>
      <c r="BD114" s="352"/>
      <c r="BE114" s="352"/>
      <c r="BF114" s="353"/>
      <c r="BG114" s="369"/>
      <c r="BH114" s="370"/>
      <c r="BI114" s="370"/>
      <c r="BJ114" s="371"/>
      <c r="BK114" s="318"/>
      <c r="BL114" s="319"/>
      <c r="BM114" s="319"/>
      <c r="BN114" s="319"/>
      <c r="BO114" s="319"/>
      <c r="BP114" s="320"/>
      <c r="BQ114" s="318"/>
      <c r="BR114" s="319"/>
      <c r="BS114" s="319"/>
      <c r="BT114" s="319"/>
      <c r="BU114" s="319"/>
      <c r="BV114" s="319"/>
      <c r="BW114" s="320"/>
      <c r="BX114" s="318"/>
      <c r="BY114" s="319"/>
      <c r="BZ114" s="319"/>
      <c r="CA114" s="319"/>
      <c r="CB114" s="319"/>
      <c r="CC114" s="320"/>
      <c r="CD114" s="318"/>
      <c r="CE114" s="319"/>
      <c r="CF114" s="319"/>
      <c r="CG114" s="319"/>
      <c r="CH114" s="319"/>
      <c r="CI114" s="320"/>
    </row>
    <row r="115" spans="1:87" ht="18" customHeight="1" thickBot="1" x14ac:dyDescent="0.3">
      <c r="A115" s="75"/>
      <c r="B115" s="354"/>
      <c r="C115" s="355"/>
      <c r="D115" s="355"/>
      <c r="E115" s="355"/>
      <c r="F115" s="355"/>
      <c r="G115" s="355"/>
      <c r="H115" s="355"/>
      <c r="I115" s="355"/>
      <c r="J115" s="355"/>
      <c r="K115" s="355"/>
      <c r="L115" s="355"/>
      <c r="M115" s="355"/>
      <c r="N115" s="355"/>
      <c r="O115" s="355"/>
      <c r="P115" s="355"/>
      <c r="Q115" s="355"/>
      <c r="R115" s="355"/>
      <c r="S115" s="355"/>
      <c r="T115" s="355"/>
      <c r="U115" s="355"/>
      <c r="V115" s="355"/>
      <c r="W115" s="355"/>
      <c r="X115" s="355"/>
      <c r="Y115" s="356"/>
      <c r="Z115" s="354"/>
      <c r="AA115" s="355"/>
      <c r="AB115" s="355"/>
      <c r="AC115" s="355"/>
      <c r="AD115" s="356"/>
      <c r="AE115" s="363"/>
      <c r="AF115" s="364"/>
      <c r="AG115" s="364"/>
      <c r="AH115" s="364"/>
      <c r="AI115" s="364"/>
      <c r="AJ115" s="365"/>
      <c r="AK115" s="360"/>
      <c r="AL115" s="361"/>
      <c r="AM115" s="361"/>
      <c r="AN115" s="361"/>
      <c r="AO115" s="361"/>
      <c r="AP115" s="361"/>
      <c r="AQ115" s="361"/>
      <c r="AR115" s="361"/>
      <c r="AS115" s="361"/>
      <c r="AT115" s="361"/>
      <c r="AU115" s="361"/>
      <c r="AV115" s="361"/>
      <c r="AW115" s="361"/>
      <c r="AX115" s="362"/>
      <c r="AY115" s="360"/>
      <c r="AZ115" s="361"/>
      <c r="BA115" s="361"/>
      <c r="BB115" s="362"/>
      <c r="BC115" s="351"/>
      <c r="BD115" s="352"/>
      <c r="BE115" s="352"/>
      <c r="BF115" s="353"/>
      <c r="BG115" s="369"/>
      <c r="BH115" s="370"/>
      <c r="BI115" s="370"/>
      <c r="BJ115" s="371"/>
      <c r="BK115" s="318"/>
      <c r="BL115" s="319"/>
      <c r="BM115" s="319"/>
      <c r="BN115" s="319"/>
      <c r="BO115" s="319"/>
      <c r="BP115" s="320"/>
      <c r="BQ115" s="321"/>
      <c r="BR115" s="322"/>
      <c r="BS115" s="322"/>
      <c r="BT115" s="322"/>
      <c r="BU115" s="322"/>
      <c r="BV115" s="322"/>
      <c r="BW115" s="323"/>
      <c r="BX115" s="321"/>
      <c r="BY115" s="322"/>
      <c r="BZ115" s="322"/>
      <c r="CA115" s="322"/>
      <c r="CB115" s="322"/>
      <c r="CC115" s="323"/>
      <c r="CD115" s="321"/>
      <c r="CE115" s="322"/>
      <c r="CF115" s="322"/>
      <c r="CG115" s="322"/>
      <c r="CH115" s="322"/>
      <c r="CI115" s="323"/>
    </row>
    <row r="116" spans="1:87" ht="18" customHeight="1" x14ac:dyDescent="0.25">
      <c r="A116" s="75"/>
      <c r="B116" s="324" t="s">
        <v>459</v>
      </c>
      <c r="C116" s="325"/>
      <c r="D116" s="325"/>
      <c r="E116" s="325"/>
      <c r="F116" s="325"/>
      <c r="G116" s="325"/>
      <c r="H116" s="325"/>
      <c r="I116" s="325"/>
      <c r="J116" s="325"/>
      <c r="K116" s="325"/>
      <c r="L116" s="325"/>
      <c r="M116" s="325"/>
      <c r="N116" s="325"/>
      <c r="O116" s="325"/>
      <c r="P116" s="325"/>
      <c r="Q116" s="325"/>
      <c r="R116" s="325"/>
      <c r="S116" s="325"/>
      <c r="T116" s="325"/>
      <c r="U116" s="325"/>
      <c r="V116" s="325"/>
      <c r="W116" s="325"/>
      <c r="X116" s="325"/>
      <c r="Y116" s="326"/>
      <c r="Z116" s="333" t="s">
        <v>491</v>
      </c>
      <c r="AA116" s="334"/>
      <c r="AB116" s="334"/>
      <c r="AC116" s="334"/>
      <c r="AD116" s="335"/>
      <c r="AE116" s="333">
        <v>1</v>
      </c>
      <c r="AF116" s="334"/>
      <c r="AG116" s="334"/>
      <c r="AH116" s="334"/>
      <c r="AI116" s="334"/>
      <c r="AJ116" s="335"/>
      <c r="AK116" s="342" t="s">
        <v>41</v>
      </c>
      <c r="AL116" s="343"/>
      <c r="AM116" s="343"/>
      <c r="AN116" s="343"/>
      <c r="AO116" s="343"/>
      <c r="AP116" s="343"/>
      <c r="AQ116" s="343"/>
      <c r="AR116" s="343"/>
      <c r="AS116" s="343"/>
      <c r="AT116" s="343"/>
      <c r="AU116" s="343"/>
      <c r="AV116" s="343"/>
      <c r="AW116" s="343"/>
      <c r="AX116" s="344"/>
      <c r="AY116" s="345">
        <v>88</v>
      </c>
      <c r="AZ116" s="346"/>
      <c r="BA116" s="346"/>
      <c r="BB116" s="347"/>
      <c r="BC116" s="345">
        <f>+$AE$116*AY116</f>
        <v>88</v>
      </c>
      <c r="BD116" s="346"/>
      <c r="BE116" s="346"/>
      <c r="BF116" s="347"/>
      <c r="BG116" s="285">
        <v>22629</v>
      </c>
      <c r="BH116" s="286"/>
      <c r="BI116" s="286"/>
      <c r="BJ116" s="622"/>
      <c r="BK116" s="288">
        <f>+AY116*BG116</f>
        <v>1991352</v>
      </c>
      <c r="BL116" s="289"/>
      <c r="BM116" s="289"/>
      <c r="BN116" s="289"/>
      <c r="BO116" s="289"/>
      <c r="BP116" s="290"/>
      <c r="BQ116" s="609">
        <v>100000</v>
      </c>
      <c r="BR116" s="610"/>
      <c r="BS116" s="610"/>
      <c r="BT116" s="610"/>
      <c r="BU116" s="610"/>
      <c r="BV116" s="610"/>
      <c r="BW116" s="611"/>
      <c r="BX116" s="609">
        <f>+(((BK118+BQ116)*15)/85)</f>
        <v>1003065.8823529412</v>
      </c>
      <c r="BY116" s="610"/>
      <c r="BZ116" s="610"/>
      <c r="CA116" s="610"/>
      <c r="CB116" s="610"/>
      <c r="CC116" s="611"/>
      <c r="CD116" s="609">
        <f>+BK118+BQ116+BX116</f>
        <v>6687105.8823529407</v>
      </c>
      <c r="CE116" s="610"/>
      <c r="CF116" s="610"/>
      <c r="CG116" s="610"/>
      <c r="CH116" s="610"/>
      <c r="CI116" s="611"/>
    </row>
    <row r="117" spans="1:87" ht="18" customHeight="1" thickBot="1" x14ac:dyDescent="0.3">
      <c r="A117" s="75"/>
      <c r="B117" s="330"/>
      <c r="C117" s="331"/>
      <c r="D117" s="331"/>
      <c r="E117" s="331"/>
      <c r="F117" s="331"/>
      <c r="G117" s="331"/>
      <c r="H117" s="331"/>
      <c r="I117" s="331"/>
      <c r="J117" s="331"/>
      <c r="K117" s="331"/>
      <c r="L117" s="331"/>
      <c r="M117" s="331"/>
      <c r="N117" s="331"/>
      <c r="O117" s="331"/>
      <c r="P117" s="331"/>
      <c r="Q117" s="331"/>
      <c r="R117" s="331"/>
      <c r="S117" s="331"/>
      <c r="T117" s="331"/>
      <c r="U117" s="331"/>
      <c r="V117" s="331"/>
      <c r="W117" s="331"/>
      <c r="X117" s="331"/>
      <c r="Y117" s="332"/>
      <c r="Z117" s="339"/>
      <c r="AA117" s="340"/>
      <c r="AB117" s="340"/>
      <c r="AC117" s="340"/>
      <c r="AD117" s="341"/>
      <c r="AE117" s="339"/>
      <c r="AF117" s="340"/>
      <c r="AG117" s="340"/>
      <c r="AH117" s="340"/>
      <c r="AI117" s="340"/>
      <c r="AJ117" s="341"/>
      <c r="AK117" s="392" t="s">
        <v>13</v>
      </c>
      <c r="AL117" s="393"/>
      <c r="AM117" s="393"/>
      <c r="AN117" s="393"/>
      <c r="AO117" s="393"/>
      <c r="AP117" s="393"/>
      <c r="AQ117" s="393"/>
      <c r="AR117" s="393"/>
      <c r="AS117" s="393"/>
      <c r="AT117" s="393"/>
      <c r="AU117" s="393"/>
      <c r="AV117" s="393"/>
      <c r="AW117" s="393"/>
      <c r="AX117" s="394"/>
      <c r="AY117" s="395">
        <v>88</v>
      </c>
      <c r="AZ117" s="396"/>
      <c r="BA117" s="396"/>
      <c r="BB117" s="397"/>
      <c r="BC117" s="395">
        <f>+$AE$116*AY117</f>
        <v>88</v>
      </c>
      <c r="BD117" s="396"/>
      <c r="BE117" s="396"/>
      <c r="BF117" s="397"/>
      <c r="BG117" s="401">
        <v>40826</v>
      </c>
      <c r="BH117" s="402"/>
      <c r="BI117" s="402"/>
      <c r="BJ117" s="618"/>
      <c r="BK117" s="619">
        <f>+AY117*BG117</f>
        <v>3592688</v>
      </c>
      <c r="BL117" s="620"/>
      <c r="BM117" s="620"/>
      <c r="BN117" s="620"/>
      <c r="BO117" s="620"/>
      <c r="BP117" s="621"/>
      <c r="BQ117" s="615"/>
      <c r="BR117" s="616"/>
      <c r="BS117" s="616"/>
      <c r="BT117" s="616"/>
      <c r="BU117" s="616"/>
      <c r="BV117" s="616"/>
      <c r="BW117" s="617"/>
      <c r="BX117" s="615"/>
      <c r="BY117" s="616"/>
      <c r="BZ117" s="616"/>
      <c r="CA117" s="616"/>
      <c r="CB117" s="616"/>
      <c r="CC117" s="617"/>
      <c r="CD117" s="615"/>
      <c r="CE117" s="616"/>
      <c r="CF117" s="616"/>
      <c r="CG117" s="616"/>
      <c r="CH117" s="616"/>
      <c r="CI117" s="617"/>
    </row>
    <row r="118" spans="1:87" ht="18" customHeight="1" thickBot="1" x14ac:dyDescent="0.3">
      <c r="A118" s="75"/>
      <c r="B118" s="377"/>
      <c r="C118" s="378"/>
      <c r="D118" s="378"/>
      <c r="E118" s="378"/>
      <c r="F118" s="378"/>
      <c r="G118" s="378"/>
      <c r="H118" s="378"/>
      <c r="I118" s="378"/>
      <c r="J118" s="378"/>
      <c r="K118" s="378"/>
      <c r="L118" s="378"/>
      <c r="M118" s="378"/>
      <c r="N118" s="378"/>
      <c r="O118" s="378"/>
      <c r="P118" s="378"/>
      <c r="Q118" s="378"/>
      <c r="R118" s="378"/>
      <c r="S118" s="378"/>
      <c r="T118" s="378"/>
      <c r="U118" s="378"/>
      <c r="V118" s="378"/>
      <c r="W118" s="378"/>
      <c r="X118" s="378"/>
      <c r="Y118" s="378"/>
      <c r="Z118" s="378"/>
      <c r="AA118" s="378"/>
      <c r="AB118" s="378"/>
      <c r="AC118" s="378"/>
      <c r="AD118" s="378"/>
      <c r="AE118" s="378"/>
      <c r="AF118" s="378"/>
      <c r="AG118" s="378"/>
      <c r="AH118" s="378"/>
      <c r="AI118" s="378"/>
      <c r="AJ118" s="379"/>
      <c r="AK118" s="380" t="s">
        <v>3</v>
      </c>
      <c r="AL118" s="381"/>
      <c r="AM118" s="381"/>
      <c r="AN118" s="381"/>
      <c r="AO118" s="381"/>
      <c r="AP118" s="381"/>
      <c r="AQ118" s="381"/>
      <c r="AR118" s="381"/>
      <c r="AS118" s="381"/>
      <c r="AT118" s="381"/>
      <c r="AU118" s="381"/>
      <c r="AV118" s="381"/>
      <c r="AW118" s="381"/>
      <c r="AX118" s="381"/>
      <c r="AY118" s="381"/>
      <c r="AZ118" s="381"/>
      <c r="BA118" s="381"/>
      <c r="BB118" s="381"/>
      <c r="BC118" s="381"/>
      <c r="BD118" s="381"/>
      <c r="BE118" s="381"/>
      <c r="BF118" s="381"/>
      <c r="BG118" s="381"/>
      <c r="BH118" s="381"/>
      <c r="BI118" s="381"/>
      <c r="BJ118" s="630"/>
      <c r="BK118" s="627">
        <f>SUM(BK116:BP117)</f>
        <v>5584040</v>
      </c>
      <c r="BL118" s="628"/>
      <c r="BM118" s="628"/>
      <c r="BN118" s="628"/>
      <c r="BO118" s="628"/>
      <c r="BP118" s="629"/>
      <c r="BQ118" s="387" t="s">
        <v>100</v>
      </c>
      <c r="BR118" s="388"/>
      <c r="BS118" s="388"/>
      <c r="BT118" s="388"/>
      <c r="BU118" s="388"/>
      <c r="BV118" s="388"/>
      <c r="BW118" s="388"/>
      <c r="BX118" s="388"/>
      <c r="BY118" s="388"/>
      <c r="BZ118" s="388"/>
      <c r="CA118" s="388"/>
      <c r="CB118" s="388"/>
      <c r="CC118" s="389"/>
      <c r="CD118" s="390">
        <f>+CD116*AE116</f>
        <v>6687105.8823529407</v>
      </c>
      <c r="CE118" s="390"/>
      <c r="CF118" s="390"/>
      <c r="CG118" s="390"/>
      <c r="CH118" s="390"/>
      <c r="CI118" s="391"/>
    </row>
    <row r="119" spans="1:87" ht="18" customHeight="1" thickBot="1" x14ac:dyDescent="0.3">
      <c r="A119" s="75"/>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BG119" s="78"/>
      <c r="BH119" s="78"/>
      <c r="BI119" s="78"/>
      <c r="BJ119" s="78"/>
      <c r="BK119" s="79"/>
      <c r="BL119" s="79"/>
      <c r="BM119" s="79"/>
      <c r="BN119" s="79"/>
      <c r="BO119" s="79"/>
      <c r="BP119" s="79"/>
      <c r="BQ119" s="79"/>
      <c r="BR119" s="79"/>
      <c r="BS119" s="79"/>
      <c r="BT119" s="79"/>
      <c r="BU119" s="79"/>
      <c r="BV119" s="79"/>
      <c r="BW119" s="79"/>
      <c r="BX119" s="79"/>
      <c r="BY119" s="79"/>
      <c r="BZ119" s="79"/>
      <c r="CA119" s="79"/>
      <c r="CB119" s="79"/>
      <c r="CC119" s="79"/>
      <c r="CD119" s="79"/>
      <c r="CE119" s="79"/>
      <c r="CF119" s="79"/>
      <c r="CG119" s="79"/>
      <c r="CH119" s="79"/>
      <c r="CI119" s="79"/>
    </row>
    <row r="120" spans="1:87" ht="18" customHeight="1" x14ac:dyDescent="0.25">
      <c r="A120" s="75"/>
      <c r="B120" s="348" t="s">
        <v>0</v>
      </c>
      <c r="C120" s="349"/>
      <c r="D120" s="349"/>
      <c r="E120" s="349"/>
      <c r="F120" s="349"/>
      <c r="G120" s="349"/>
      <c r="H120" s="349"/>
      <c r="I120" s="349"/>
      <c r="J120" s="349"/>
      <c r="K120" s="349"/>
      <c r="L120" s="349"/>
      <c r="M120" s="349"/>
      <c r="N120" s="349"/>
      <c r="O120" s="349"/>
      <c r="P120" s="349"/>
      <c r="Q120" s="349"/>
      <c r="R120" s="349"/>
      <c r="S120" s="349"/>
      <c r="T120" s="349"/>
      <c r="U120" s="349"/>
      <c r="V120" s="349"/>
      <c r="W120" s="349"/>
      <c r="X120" s="349"/>
      <c r="Y120" s="350"/>
      <c r="Z120" s="348" t="s">
        <v>80</v>
      </c>
      <c r="AA120" s="349"/>
      <c r="AB120" s="349"/>
      <c r="AC120" s="349"/>
      <c r="AD120" s="350"/>
      <c r="AE120" s="357" t="s">
        <v>79</v>
      </c>
      <c r="AF120" s="358"/>
      <c r="AG120" s="358"/>
      <c r="AH120" s="358"/>
      <c r="AI120" s="358"/>
      <c r="AJ120" s="359"/>
      <c r="AK120" s="357" t="s">
        <v>81</v>
      </c>
      <c r="AL120" s="358"/>
      <c r="AM120" s="358"/>
      <c r="AN120" s="358"/>
      <c r="AO120" s="358"/>
      <c r="AP120" s="358"/>
      <c r="AQ120" s="358"/>
      <c r="AR120" s="358"/>
      <c r="AS120" s="358"/>
      <c r="AT120" s="358"/>
      <c r="AU120" s="358"/>
      <c r="AV120" s="358"/>
      <c r="AW120" s="358"/>
      <c r="AX120" s="359"/>
      <c r="AY120" s="357" t="s">
        <v>1</v>
      </c>
      <c r="AZ120" s="358"/>
      <c r="BA120" s="358"/>
      <c r="BB120" s="359"/>
      <c r="BC120" s="348" t="s">
        <v>104</v>
      </c>
      <c r="BD120" s="349"/>
      <c r="BE120" s="349"/>
      <c r="BF120" s="350"/>
      <c r="BG120" s="366" t="s">
        <v>82</v>
      </c>
      <c r="BH120" s="367"/>
      <c r="BI120" s="367"/>
      <c r="BJ120" s="368"/>
      <c r="BK120" s="315" t="s">
        <v>99</v>
      </c>
      <c r="BL120" s="316"/>
      <c r="BM120" s="316"/>
      <c r="BN120" s="316"/>
      <c r="BO120" s="316"/>
      <c r="BP120" s="317"/>
      <c r="BQ120" s="315" t="s">
        <v>83</v>
      </c>
      <c r="BR120" s="316"/>
      <c r="BS120" s="316"/>
      <c r="BT120" s="316"/>
      <c r="BU120" s="316"/>
      <c r="BV120" s="316"/>
      <c r="BW120" s="317"/>
      <c r="BX120" s="315" t="s">
        <v>84</v>
      </c>
      <c r="BY120" s="316"/>
      <c r="BZ120" s="316"/>
      <c r="CA120" s="316"/>
      <c r="CB120" s="316"/>
      <c r="CC120" s="317"/>
      <c r="CD120" s="315" t="s">
        <v>85</v>
      </c>
      <c r="CE120" s="316"/>
      <c r="CF120" s="316"/>
      <c r="CG120" s="316"/>
      <c r="CH120" s="316"/>
      <c r="CI120" s="317"/>
    </row>
    <row r="121" spans="1:87" ht="18" customHeight="1" x14ac:dyDescent="0.25">
      <c r="A121" s="75"/>
      <c r="B121" s="351"/>
      <c r="C121" s="352"/>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3"/>
      <c r="Z121" s="351"/>
      <c r="AA121" s="352"/>
      <c r="AB121" s="352"/>
      <c r="AC121" s="352"/>
      <c r="AD121" s="353"/>
      <c r="AE121" s="360"/>
      <c r="AF121" s="361"/>
      <c r="AG121" s="361"/>
      <c r="AH121" s="361"/>
      <c r="AI121" s="361"/>
      <c r="AJ121" s="362"/>
      <c r="AK121" s="360"/>
      <c r="AL121" s="361"/>
      <c r="AM121" s="361"/>
      <c r="AN121" s="361"/>
      <c r="AO121" s="361"/>
      <c r="AP121" s="361"/>
      <c r="AQ121" s="361"/>
      <c r="AR121" s="361"/>
      <c r="AS121" s="361"/>
      <c r="AT121" s="361"/>
      <c r="AU121" s="361"/>
      <c r="AV121" s="361"/>
      <c r="AW121" s="361"/>
      <c r="AX121" s="362"/>
      <c r="AY121" s="360"/>
      <c r="AZ121" s="361"/>
      <c r="BA121" s="361"/>
      <c r="BB121" s="362"/>
      <c r="BC121" s="351"/>
      <c r="BD121" s="352"/>
      <c r="BE121" s="352"/>
      <c r="BF121" s="353"/>
      <c r="BG121" s="369"/>
      <c r="BH121" s="370"/>
      <c r="BI121" s="370"/>
      <c r="BJ121" s="371"/>
      <c r="BK121" s="318"/>
      <c r="BL121" s="319"/>
      <c r="BM121" s="319"/>
      <c r="BN121" s="319"/>
      <c r="BO121" s="319"/>
      <c r="BP121" s="320"/>
      <c r="BQ121" s="318"/>
      <c r="BR121" s="319"/>
      <c r="BS121" s="319"/>
      <c r="BT121" s="319"/>
      <c r="BU121" s="319"/>
      <c r="BV121" s="319"/>
      <c r="BW121" s="320"/>
      <c r="BX121" s="318"/>
      <c r="BY121" s="319"/>
      <c r="BZ121" s="319"/>
      <c r="CA121" s="319"/>
      <c r="CB121" s="319"/>
      <c r="CC121" s="320"/>
      <c r="CD121" s="318"/>
      <c r="CE121" s="319"/>
      <c r="CF121" s="319"/>
      <c r="CG121" s="319"/>
      <c r="CH121" s="319"/>
      <c r="CI121" s="320"/>
    </row>
    <row r="122" spans="1:87" ht="18" customHeight="1" thickBot="1" x14ac:dyDescent="0.3">
      <c r="A122" s="75"/>
      <c r="B122" s="354"/>
      <c r="C122" s="355"/>
      <c r="D122" s="355"/>
      <c r="E122" s="355"/>
      <c r="F122" s="355"/>
      <c r="G122" s="355"/>
      <c r="H122" s="355"/>
      <c r="I122" s="355"/>
      <c r="J122" s="355"/>
      <c r="K122" s="355"/>
      <c r="L122" s="355"/>
      <c r="M122" s="355"/>
      <c r="N122" s="355"/>
      <c r="O122" s="355"/>
      <c r="P122" s="355"/>
      <c r="Q122" s="355"/>
      <c r="R122" s="355"/>
      <c r="S122" s="355"/>
      <c r="T122" s="355"/>
      <c r="U122" s="355"/>
      <c r="V122" s="355"/>
      <c r="W122" s="355"/>
      <c r="X122" s="355"/>
      <c r="Y122" s="356"/>
      <c r="Z122" s="354"/>
      <c r="AA122" s="355"/>
      <c r="AB122" s="355"/>
      <c r="AC122" s="355"/>
      <c r="AD122" s="356"/>
      <c r="AE122" s="363"/>
      <c r="AF122" s="364"/>
      <c r="AG122" s="364"/>
      <c r="AH122" s="364"/>
      <c r="AI122" s="364"/>
      <c r="AJ122" s="365"/>
      <c r="AK122" s="360"/>
      <c r="AL122" s="361"/>
      <c r="AM122" s="361"/>
      <c r="AN122" s="361"/>
      <c r="AO122" s="361"/>
      <c r="AP122" s="361"/>
      <c r="AQ122" s="361"/>
      <c r="AR122" s="361"/>
      <c r="AS122" s="361"/>
      <c r="AT122" s="361"/>
      <c r="AU122" s="361"/>
      <c r="AV122" s="361"/>
      <c r="AW122" s="361"/>
      <c r="AX122" s="362"/>
      <c r="AY122" s="360"/>
      <c r="AZ122" s="361"/>
      <c r="BA122" s="361"/>
      <c r="BB122" s="362"/>
      <c r="BC122" s="351"/>
      <c r="BD122" s="352"/>
      <c r="BE122" s="352"/>
      <c r="BF122" s="353"/>
      <c r="BG122" s="369"/>
      <c r="BH122" s="370"/>
      <c r="BI122" s="370"/>
      <c r="BJ122" s="371"/>
      <c r="BK122" s="318"/>
      <c r="BL122" s="319"/>
      <c r="BM122" s="319"/>
      <c r="BN122" s="319"/>
      <c r="BO122" s="319"/>
      <c r="BP122" s="320"/>
      <c r="BQ122" s="321"/>
      <c r="BR122" s="322"/>
      <c r="BS122" s="322"/>
      <c r="BT122" s="322"/>
      <c r="BU122" s="322"/>
      <c r="BV122" s="322"/>
      <c r="BW122" s="323"/>
      <c r="BX122" s="321"/>
      <c r="BY122" s="322"/>
      <c r="BZ122" s="322"/>
      <c r="CA122" s="322"/>
      <c r="CB122" s="322"/>
      <c r="CC122" s="323"/>
      <c r="CD122" s="321"/>
      <c r="CE122" s="322"/>
      <c r="CF122" s="322"/>
      <c r="CG122" s="322"/>
      <c r="CH122" s="322"/>
      <c r="CI122" s="323"/>
    </row>
    <row r="123" spans="1:87" ht="54.75" customHeight="1" thickBot="1" x14ac:dyDescent="0.3">
      <c r="A123" s="75"/>
      <c r="B123" s="324" t="s">
        <v>439</v>
      </c>
      <c r="C123" s="325"/>
      <c r="D123" s="325"/>
      <c r="E123" s="325"/>
      <c r="F123" s="325"/>
      <c r="G123" s="325"/>
      <c r="H123" s="325"/>
      <c r="I123" s="325"/>
      <c r="J123" s="325"/>
      <c r="K123" s="325"/>
      <c r="L123" s="325"/>
      <c r="M123" s="325"/>
      <c r="N123" s="325"/>
      <c r="O123" s="325"/>
      <c r="P123" s="325"/>
      <c r="Q123" s="325"/>
      <c r="R123" s="325"/>
      <c r="S123" s="325"/>
      <c r="T123" s="325"/>
      <c r="U123" s="325"/>
      <c r="V123" s="325"/>
      <c r="W123" s="325"/>
      <c r="X123" s="325"/>
      <c r="Y123" s="326"/>
      <c r="Z123" s="333" t="s">
        <v>492</v>
      </c>
      <c r="AA123" s="334"/>
      <c r="AB123" s="334"/>
      <c r="AC123" s="334"/>
      <c r="AD123" s="335"/>
      <c r="AE123" s="333">
        <v>0</v>
      </c>
      <c r="AF123" s="334"/>
      <c r="AG123" s="334"/>
      <c r="AH123" s="334"/>
      <c r="AI123" s="334"/>
      <c r="AJ123" s="334"/>
      <c r="AK123" s="640"/>
      <c r="AL123" s="641"/>
      <c r="AM123" s="641"/>
      <c r="AN123" s="641"/>
      <c r="AO123" s="641"/>
      <c r="AP123" s="641"/>
      <c r="AQ123" s="641"/>
      <c r="AR123" s="641"/>
      <c r="AS123" s="641"/>
      <c r="AT123" s="641"/>
      <c r="AU123" s="641"/>
      <c r="AV123" s="641"/>
      <c r="AW123" s="641"/>
      <c r="AX123" s="642"/>
      <c r="AY123" s="409"/>
      <c r="AZ123" s="346"/>
      <c r="BA123" s="346"/>
      <c r="BB123" s="410"/>
      <c r="BC123" s="699">
        <f>+$AE$123*AY123</f>
        <v>0</v>
      </c>
      <c r="BD123" s="697"/>
      <c r="BE123" s="697"/>
      <c r="BF123" s="700"/>
      <c r="BG123" s="690"/>
      <c r="BH123" s="691"/>
      <c r="BI123" s="691"/>
      <c r="BJ123" s="692"/>
      <c r="BK123" s="693">
        <f>+AY123*BG123</f>
        <v>0</v>
      </c>
      <c r="BL123" s="694"/>
      <c r="BM123" s="694"/>
      <c r="BN123" s="694"/>
      <c r="BO123" s="694"/>
      <c r="BP123" s="695"/>
      <c r="BQ123" s="291"/>
      <c r="BR123" s="292"/>
      <c r="BS123" s="292"/>
      <c r="BT123" s="292"/>
      <c r="BU123" s="292"/>
      <c r="BV123" s="292"/>
      <c r="BW123" s="293"/>
      <c r="BX123" s="291">
        <f>+(((BK124+BQ123)*15)/85)</f>
        <v>0</v>
      </c>
      <c r="BY123" s="292"/>
      <c r="BZ123" s="292"/>
      <c r="CA123" s="292"/>
      <c r="CB123" s="292"/>
      <c r="CC123" s="293"/>
      <c r="CD123" s="291">
        <f>+BK124+BQ123+BX123</f>
        <v>0</v>
      </c>
      <c r="CE123" s="292"/>
      <c r="CF123" s="292"/>
      <c r="CG123" s="292"/>
      <c r="CH123" s="292"/>
      <c r="CI123" s="293"/>
    </row>
    <row r="124" spans="1:87" ht="18" customHeight="1" thickBot="1" x14ac:dyDescent="0.3">
      <c r="A124" s="75"/>
      <c r="B124" s="377"/>
      <c r="C124" s="378"/>
      <c r="D124" s="378"/>
      <c r="E124" s="378"/>
      <c r="F124" s="378"/>
      <c r="G124" s="378"/>
      <c r="H124" s="378"/>
      <c r="I124" s="378"/>
      <c r="J124" s="378"/>
      <c r="K124" s="378"/>
      <c r="L124" s="378"/>
      <c r="M124" s="378"/>
      <c r="N124" s="378"/>
      <c r="O124" s="378"/>
      <c r="P124" s="378"/>
      <c r="Q124" s="378"/>
      <c r="R124" s="378"/>
      <c r="S124" s="378"/>
      <c r="T124" s="378"/>
      <c r="U124" s="378"/>
      <c r="V124" s="378"/>
      <c r="W124" s="378"/>
      <c r="X124" s="378"/>
      <c r="Y124" s="378"/>
      <c r="Z124" s="378"/>
      <c r="AA124" s="378"/>
      <c r="AB124" s="378"/>
      <c r="AC124" s="378"/>
      <c r="AD124" s="378"/>
      <c r="AE124" s="378"/>
      <c r="AF124" s="378"/>
      <c r="AG124" s="378"/>
      <c r="AH124" s="378"/>
      <c r="AI124" s="378"/>
      <c r="AJ124" s="379"/>
      <c r="AK124" s="380" t="s">
        <v>3</v>
      </c>
      <c r="AL124" s="381"/>
      <c r="AM124" s="381"/>
      <c r="AN124" s="381"/>
      <c r="AO124" s="381"/>
      <c r="AP124" s="381"/>
      <c r="AQ124" s="381"/>
      <c r="AR124" s="381"/>
      <c r="AS124" s="381"/>
      <c r="AT124" s="381"/>
      <c r="AU124" s="381"/>
      <c r="AV124" s="381"/>
      <c r="AW124" s="381"/>
      <c r="AX124" s="381"/>
      <c r="AY124" s="382"/>
      <c r="AZ124" s="382"/>
      <c r="BA124" s="382"/>
      <c r="BB124" s="382"/>
      <c r="BC124" s="382"/>
      <c r="BD124" s="382"/>
      <c r="BE124" s="382"/>
      <c r="BF124" s="382"/>
      <c r="BG124" s="382"/>
      <c r="BH124" s="382"/>
      <c r="BI124" s="382"/>
      <c r="BJ124" s="383"/>
      <c r="BK124" s="384">
        <f>SUM(BK123:BK123)</f>
        <v>0</v>
      </c>
      <c r="BL124" s="385"/>
      <c r="BM124" s="385"/>
      <c r="BN124" s="385"/>
      <c r="BO124" s="385"/>
      <c r="BP124" s="386"/>
      <c r="BQ124" s="387" t="s">
        <v>100</v>
      </c>
      <c r="BR124" s="388"/>
      <c r="BS124" s="388"/>
      <c r="BT124" s="388"/>
      <c r="BU124" s="388"/>
      <c r="BV124" s="388"/>
      <c r="BW124" s="388"/>
      <c r="BX124" s="388"/>
      <c r="BY124" s="388"/>
      <c r="BZ124" s="388"/>
      <c r="CA124" s="388"/>
      <c r="CB124" s="388"/>
      <c r="CC124" s="389"/>
      <c r="CD124" s="390">
        <f>+CD123*AE123</f>
        <v>0</v>
      </c>
      <c r="CE124" s="390"/>
      <c r="CF124" s="390"/>
      <c r="CG124" s="390"/>
      <c r="CH124" s="390"/>
      <c r="CI124" s="391"/>
    </row>
    <row r="125" spans="1:87" ht="18" customHeight="1" thickBot="1" x14ac:dyDescent="0.3">
      <c r="A125" s="75"/>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BG125" s="78"/>
      <c r="BH125" s="78"/>
      <c r="BI125" s="78"/>
      <c r="BJ125" s="78"/>
      <c r="BK125" s="79"/>
      <c r="BL125" s="79"/>
      <c r="BM125" s="79"/>
      <c r="BN125" s="79"/>
      <c r="BO125" s="79"/>
      <c r="BP125" s="79"/>
      <c r="BQ125" s="79"/>
      <c r="BR125" s="79"/>
      <c r="BS125" s="79"/>
      <c r="BT125" s="79"/>
      <c r="BU125" s="79"/>
      <c r="BV125" s="79"/>
      <c r="BW125" s="79"/>
      <c r="BX125" s="79"/>
      <c r="BY125" s="79"/>
      <c r="BZ125" s="79"/>
      <c r="CA125" s="79"/>
      <c r="CB125" s="79"/>
      <c r="CC125" s="79"/>
      <c r="CD125" s="79"/>
      <c r="CE125" s="79"/>
      <c r="CF125" s="79"/>
      <c r="CG125" s="79"/>
      <c r="CH125" s="79"/>
      <c r="CI125" s="79"/>
    </row>
    <row r="126" spans="1:87" ht="18" customHeight="1" x14ac:dyDescent="0.25">
      <c r="A126" s="75"/>
      <c r="B126" s="348" t="s">
        <v>0</v>
      </c>
      <c r="C126" s="349"/>
      <c r="D126" s="349"/>
      <c r="E126" s="349"/>
      <c r="F126" s="349"/>
      <c r="G126" s="349"/>
      <c r="H126" s="349"/>
      <c r="I126" s="349"/>
      <c r="J126" s="349"/>
      <c r="K126" s="349"/>
      <c r="L126" s="349"/>
      <c r="M126" s="349"/>
      <c r="N126" s="349"/>
      <c r="O126" s="349"/>
      <c r="P126" s="349"/>
      <c r="Q126" s="349"/>
      <c r="R126" s="349"/>
      <c r="S126" s="349"/>
      <c r="T126" s="349"/>
      <c r="U126" s="349"/>
      <c r="V126" s="349"/>
      <c r="W126" s="349"/>
      <c r="X126" s="349"/>
      <c r="Y126" s="350"/>
      <c r="Z126" s="348" t="s">
        <v>80</v>
      </c>
      <c r="AA126" s="349"/>
      <c r="AB126" s="349"/>
      <c r="AC126" s="349"/>
      <c r="AD126" s="350"/>
      <c r="AE126" s="357" t="s">
        <v>79</v>
      </c>
      <c r="AF126" s="358"/>
      <c r="AG126" s="358"/>
      <c r="AH126" s="358"/>
      <c r="AI126" s="358"/>
      <c r="AJ126" s="359"/>
      <c r="AK126" s="357" t="s">
        <v>81</v>
      </c>
      <c r="AL126" s="358"/>
      <c r="AM126" s="358"/>
      <c r="AN126" s="358"/>
      <c r="AO126" s="358"/>
      <c r="AP126" s="358"/>
      <c r="AQ126" s="358"/>
      <c r="AR126" s="358"/>
      <c r="AS126" s="358"/>
      <c r="AT126" s="358"/>
      <c r="AU126" s="358"/>
      <c r="AV126" s="358"/>
      <c r="AW126" s="358"/>
      <c r="AX126" s="359"/>
      <c r="AY126" s="357" t="s">
        <v>1</v>
      </c>
      <c r="AZ126" s="358"/>
      <c r="BA126" s="358"/>
      <c r="BB126" s="359"/>
      <c r="BC126" s="348" t="s">
        <v>104</v>
      </c>
      <c r="BD126" s="349"/>
      <c r="BE126" s="349"/>
      <c r="BF126" s="350"/>
      <c r="BG126" s="366" t="s">
        <v>82</v>
      </c>
      <c r="BH126" s="367"/>
      <c r="BI126" s="367"/>
      <c r="BJ126" s="368"/>
      <c r="BK126" s="315" t="s">
        <v>99</v>
      </c>
      <c r="BL126" s="316"/>
      <c r="BM126" s="316"/>
      <c r="BN126" s="316"/>
      <c r="BO126" s="316"/>
      <c r="BP126" s="317"/>
      <c r="BQ126" s="315" t="s">
        <v>83</v>
      </c>
      <c r="BR126" s="316"/>
      <c r="BS126" s="316"/>
      <c r="BT126" s="316"/>
      <c r="BU126" s="316"/>
      <c r="BV126" s="316"/>
      <c r="BW126" s="317"/>
      <c r="BX126" s="315" t="s">
        <v>84</v>
      </c>
      <c r="BY126" s="316"/>
      <c r="BZ126" s="316"/>
      <c r="CA126" s="316"/>
      <c r="CB126" s="316"/>
      <c r="CC126" s="317"/>
      <c r="CD126" s="315" t="s">
        <v>85</v>
      </c>
      <c r="CE126" s="316"/>
      <c r="CF126" s="316"/>
      <c r="CG126" s="316"/>
      <c r="CH126" s="316"/>
      <c r="CI126" s="317"/>
    </row>
    <row r="127" spans="1:87" ht="18" customHeight="1" x14ac:dyDescent="0.25">
      <c r="A127" s="75"/>
      <c r="B127" s="351"/>
      <c r="C127" s="352"/>
      <c r="D127" s="352"/>
      <c r="E127" s="352"/>
      <c r="F127" s="352"/>
      <c r="G127" s="352"/>
      <c r="H127" s="352"/>
      <c r="I127" s="352"/>
      <c r="J127" s="352"/>
      <c r="K127" s="352"/>
      <c r="L127" s="352"/>
      <c r="M127" s="352"/>
      <c r="N127" s="352"/>
      <c r="O127" s="352"/>
      <c r="P127" s="352"/>
      <c r="Q127" s="352"/>
      <c r="R127" s="352"/>
      <c r="S127" s="352"/>
      <c r="T127" s="352"/>
      <c r="U127" s="352"/>
      <c r="V127" s="352"/>
      <c r="W127" s="352"/>
      <c r="X127" s="352"/>
      <c r="Y127" s="353"/>
      <c r="Z127" s="351"/>
      <c r="AA127" s="352"/>
      <c r="AB127" s="352"/>
      <c r="AC127" s="352"/>
      <c r="AD127" s="353"/>
      <c r="AE127" s="360"/>
      <c r="AF127" s="361"/>
      <c r="AG127" s="361"/>
      <c r="AH127" s="361"/>
      <c r="AI127" s="361"/>
      <c r="AJ127" s="362"/>
      <c r="AK127" s="360"/>
      <c r="AL127" s="361"/>
      <c r="AM127" s="361"/>
      <c r="AN127" s="361"/>
      <c r="AO127" s="361"/>
      <c r="AP127" s="361"/>
      <c r="AQ127" s="361"/>
      <c r="AR127" s="361"/>
      <c r="AS127" s="361"/>
      <c r="AT127" s="361"/>
      <c r="AU127" s="361"/>
      <c r="AV127" s="361"/>
      <c r="AW127" s="361"/>
      <c r="AX127" s="362"/>
      <c r="AY127" s="360"/>
      <c r="AZ127" s="361"/>
      <c r="BA127" s="361"/>
      <c r="BB127" s="362"/>
      <c r="BC127" s="351"/>
      <c r="BD127" s="352"/>
      <c r="BE127" s="352"/>
      <c r="BF127" s="353"/>
      <c r="BG127" s="369"/>
      <c r="BH127" s="370"/>
      <c r="BI127" s="370"/>
      <c r="BJ127" s="371"/>
      <c r="BK127" s="318"/>
      <c r="BL127" s="319"/>
      <c r="BM127" s="319"/>
      <c r="BN127" s="319"/>
      <c r="BO127" s="319"/>
      <c r="BP127" s="320"/>
      <c r="BQ127" s="318"/>
      <c r="BR127" s="319"/>
      <c r="BS127" s="319"/>
      <c r="BT127" s="319"/>
      <c r="BU127" s="319"/>
      <c r="BV127" s="319"/>
      <c r="BW127" s="320"/>
      <c r="BX127" s="318"/>
      <c r="BY127" s="319"/>
      <c r="BZ127" s="319"/>
      <c r="CA127" s="319"/>
      <c r="CB127" s="319"/>
      <c r="CC127" s="320"/>
      <c r="CD127" s="318"/>
      <c r="CE127" s="319"/>
      <c r="CF127" s="319"/>
      <c r="CG127" s="319"/>
      <c r="CH127" s="319"/>
      <c r="CI127" s="320"/>
    </row>
    <row r="128" spans="1:87" ht="18" customHeight="1" thickBot="1" x14ac:dyDescent="0.3">
      <c r="A128" s="75"/>
      <c r="B128" s="354"/>
      <c r="C128" s="355"/>
      <c r="D128" s="355"/>
      <c r="E128" s="355"/>
      <c r="F128" s="355"/>
      <c r="G128" s="355"/>
      <c r="H128" s="355"/>
      <c r="I128" s="355"/>
      <c r="J128" s="355"/>
      <c r="K128" s="355"/>
      <c r="L128" s="355"/>
      <c r="M128" s="355"/>
      <c r="N128" s="355"/>
      <c r="O128" s="355"/>
      <c r="P128" s="355"/>
      <c r="Q128" s="355"/>
      <c r="R128" s="355"/>
      <c r="S128" s="355"/>
      <c r="T128" s="355"/>
      <c r="U128" s="355"/>
      <c r="V128" s="355"/>
      <c r="W128" s="355"/>
      <c r="X128" s="355"/>
      <c r="Y128" s="356"/>
      <c r="Z128" s="354"/>
      <c r="AA128" s="355"/>
      <c r="AB128" s="355"/>
      <c r="AC128" s="355"/>
      <c r="AD128" s="356"/>
      <c r="AE128" s="363"/>
      <c r="AF128" s="364"/>
      <c r="AG128" s="364"/>
      <c r="AH128" s="364"/>
      <c r="AI128" s="364"/>
      <c r="AJ128" s="365"/>
      <c r="AK128" s="360"/>
      <c r="AL128" s="361"/>
      <c r="AM128" s="361"/>
      <c r="AN128" s="361"/>
      <c r="AO128" s="361"/>
      <c r="AP128" s="361"/>
      <c r="AQ128" s="361"/>
      <c r="AR128" s="361"/>
      <c r="AS128" s="361"/>
      <c r="AT128" s="361"/>
      <c r="AU128" s="361"/>
      <c r="AV128" s="361"/>
      <c r="AW128" s="361"/>
      <c r="AX128" s="362"/>
      <c r="AY128" s="360"/>
      <c r="AZ128" s="361"/>
      <c r="BA128" s="361"/>
      <c r="BB128" s="362"/>
      <c r="BC128" s="351"/>
      <c r="BD128" s="352"/>
      <c r="BE128" s="352"/>
      <c r="BF128" s="353"/>
      <c r="BG128" s="369"/>
      <c r="BH128" s="370"/>
      <c r="BI128" s="370"/>
      <c r="BJ128" s="371"/>
      <c r="BK128" s="318"/>
      <c r="BL128" s="319"/>
      <c r="BM128" s="319"/>
      <c r="BN128" s="319"/>
      <c r="BO128" s="319"/>
      <c r="BP128" s="320"/>
      <c r="BQ128" s="321"/>
      <c r="BR128" s="322"/>
      <c r="BS128" s="322"/>
      <c r="BT128" s="322"/>
      <c r="BU128" s="322"/>
      <c r="BV128" s="322"/>
      <c r="BW128" s="323"/>
      <c r="BX128" s="321"/>
      <c r="BY128" s="322"/>
      <c r="BZ128" s="322"/>
      <c r="CA128" s="322"/>
      <c r="CB128" s="322"/>
      <c r="CC128" s="323"/>
      <c r="CD128" s="321"/>
      <c r="CE128" s="322"/>
      <c r="CF128" s="322"/>
      <c r="CG128" s="322"/>
      <c r="CH128" s="322"/>
      <c r="CI128" s="323"/>
    </row>
    <row r="129" spans="1:87" ht="18" customHeight="1" x14ac:dyDescent="0.25">
      <c r="A129" s="75"/>
      <c r="B129" s="324" t="s">
        <v>460</v>
      </c>
      <c r="C129" s="325"/>
      <c r="D129" s="325"/>
      <c r="E129" s="325"/>
      <c r="F129" s="325"/>
      <c r="G129" s="325"/>
      <c r="H129" s="325"/>
      <c r="I129" s="325"/>
      <c r="J129" s="325"/>
      <c r="K129" s="325"/>
      <c r="L129" s="325"/>
      <c r="M129" s="325"/>
      <c r="N129" s="325"/>
      <c r="O129" s="325"/>
      <c r="P129" s="325"/>
      <c r="Q129" s="325"/>
      <c r="R129" s="325"/>
      <c r="S129" s="325"/>
      <c r="T129" s="325"/>
      <c r="U129" s="325"/>
      <c r="V129" s="325"/>
      <c r="W129" s="325"/>
      <c r="X129" s="325"/>
      <c r="Y129" s="326"/>
      <c r="Z129" s="333" t="s">
        <v>493</v>
      </c>
      <c r="AA129" s="334"/>
      <c r="AB129" s="334"/>
      <c r="AC129" s="334"/>
      <c r="AD129" s="335"/>
      <c r="AE129" s="333">
        <v>1</v>
      </c>
      <c r="AF129" s="334"/>
      <c r="AG129" s="334"/>
      <c r="AH129" s="334"/>
      <c r="AI129" s="334"/>
      <c r="AJ129" s="335"/>
      <c r="AK129" s="342" t="s">
        <v>41</v>
      </c>
      <c r="AL129" s="343"/>
      <c r="AM129" s="343"/>
      <c r="AN129" s="343"/>
      <c r="AO129" s="343"/>
      <c r="AP129" s="343"/>
      <c r="AQ129" s="343"/>
      <c r="AR129" s="343"/>
      <c r="AS129" s="343"/>
      <c r="AT129" s="343"/>
      <c r="AU129" s="343"/>
      <c r="AV129" s="343"/>
      <c r="AW129" s="343"/>
      <c r="AX129" s="344"/>
      <c r="AY129" s="345">
        <v>88</v>
      </c>
      <c r="AZ129" s="346"/>
      <c r="BA129" s="346"/>
      <c r="BB129" s="347"/>
      <c r="BC129" s="345">
        <f>+$AE$129*AY129</f>
        <v>88</v>
      </c>
      <c r="BD129" s="346"/>
      <c r="BE129" s="346"/>
      <c r="BF129" s="347"/>
      <c r="BG129" s="285">
        <v>22629</v>
      </c>
      <c r="BH129" s="286"/>
      <c r="BI129" s="286"/>
      <c r="BJ129" s="622"/>
      <c r="BK129" s="288">
        <f>+AY129*BG129</f>
        <v>1991352</v>
      </c>
      <c r="BL129" s="289"/>
      <c r="BM129" s="289"/>
      <c r="BN129" s="289"/>
      <c r="BO129" s="289"/>
      <c r="BP129" s="290"/>
      <c r="BQ129" s="609">
        <v>100000</v>
      </c>
      <c r="BR129" s="610"/>
      <c r="BS129" s="610"/>
      <c r="BT129" s="610"/>
      <c r="BU129" s="610"/>
      <c r="BV129" s="610"/>
      <c r="BW129" s="611"/>
      <c r="BX129" s="609">
        <f>+(((BK134+BQ129)*15)/85)</f>
        <v>1089688.9411764706</v>
      </c>
      <c r="BY129" s="610"/>
      <c r="BZ129" s="610"/>
      <c r="CA129" s="610"/>
      <c r="CB129" s="610"/>
      <c r="CC129" s="611"/>
      <c r="CD129" s="609">
        <f>+BK134+BQ129+BX129</f>
        <v>7264592.9411764704</v>
      </c>
      <c r="CE129" s="610"/>
      <c r="CF129" s="610"/>
      <c r="CG129" s="610"/>
      <c r="CH129" s="610"/>
      <c r="CI129" s="611"/>
    </row>
    <row r="130" spans="1:87" ht="18" customHeight="1" x14ac:dyDescent="0.25">
      <c r="A130" s="75"/>
      <c r="B130" s="327"/>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9"/>
      <c r="Z130" s="336"/>
      <c r="AA130" s="337"/>
      <c r="AB130" s="337"/>
      <c r="AC130" s="337"/>
      <c r="AD130" s="338"/>
      <c r="AE130" s="336"/>
      <c r="AF130" s="337"/>
      <c r="AG130" s="337"/>
      <c r="AH130" s="337"/>
      <c r="AI130" s="337"/>
      <c r="AJ130" s="338"/>
      <c r="AK130" s="300" t="s">
        <v>22</v>
      </c>
      <c r="AL130" s="301"/>
      <c r="AM130" s="301"/>
      <c r="AN130" s="301"/>
      <c r="AO130" s="301"/>
      <c r="AP130" s="301"/>
      <c r="AQ130" s="301"/>
      <c r="AR130" s="301"/>
      <c r="AS130" s="301"/>
      <c r="AT130" s="301"/>
      <c r="AU130" s="301"/>
      <c r="AV130" s="301"/>
      <c r="AW130" s="301"/>
      <c r="AX130" s="302"/>
      <c r="AY130" s="303">
        <v>88</v>
      </c>
      <c r="AZ130" s="304"/>
      <c r="BA130" s="304"/>
      <c r="BB130" s="305"/>
      <c r="BC130" s="303">
        <f t="shared" ref="BC130:BC133" si="10">+$AE$129*AY130</f>
        <v>88</v>
      </c>
      <c r="BD130" s="304"/>
      <c r="BE130" s="304"/>
      <c r="BF130" s="305"/>
      <c r="BG130" s="309">
        <v>7925</v>
      </c>
      <c r="BH130" s="310"/>
      <c r="BI130" s="310"/>
      <c r="BJ130" s="623"/>
      <c r="BK130" s="624">
        <f t="shared" ref="BK130:BK133" si="11">+AY130*BG130</f>
        <v>697400</v>
      </c>
      <c r="BL130" s="625"/>
      <c r="BM130" s="625"/>
      <c r="BN130" s="625"/>
      <c r="BO130" s="625"/>
      <c r="BP130" s="626"/>
      <c r="BQ130" s="612"/>
      <c r="BR130" s="613"/>
      <c r="BS130" s="613"/>
      <c r="BT130" s="613"/>
      <c r="BU130" s="613"/>
      <c r="BV130" s="613"/>
      <c r="BW130" s="614"/>
      <c r="BX130" s="612"/>
      <c r="BY130" s="613"/>
      <c r="BZ130" s="613"/>
      <c r="CA130" s="613"/>
      <c r="CB130" s="613"/>
      <c r="CC130" s="614"/>
      <c r="CD130" s="612"/>
      <c r="CE130" s="613"/>
      <c r="CF130" s="613"/>
      <c r="CG130" s="613"/>
      <c r="CH130" s="613"/>
      <c r="CI130" s="614"/>
    </row>
    <row r="131" spans="1:87" ht="18" customHeight="1" x14ac:dyDescent="0.25">
      <c r="A131" s="75"/>
      <c r="B131" s="327"/>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9"/>
      <c r="Z131" s="336"/>
      <c r="AA131" s="337"/>
      <c r="AB131" s="337"/>
      <c r="AC131" s="337"/>
      <c r="AD131" s="338"/>
      <c r="AE131" s="336"/>
      <c r="AF131" s="337"/>
      <c r="AG131" s="337"/>
      <c r="AH131" s="337"/>
      <c r="AI131" s="337"/>
      <c r="AJ131" s="338"/>
      <c r="AK131" s="300" t="s">
        <v>29</v>
      </c>
      <c r="AL131" s="301"/>
      <c r="AM131" s="301"/>
      <c r="AN131" s="301"/>
      <c r="AO131" s="301"/>
      <c r="AP131" s="301"/>
      <c r="AQ131" s="301"/>
      <c r="AR131" s="301"/>
      <c r="AS131" s="301"/>
      <c r="AT131" s="301"/>
      <c r="AU131" s="301"/>
      <c r="AV131" s="301"/>
      <c r="AW131" s="301"/>
      <c r="AX131" s="302"/>
      <c r="AY131" s="303">
        <v>88</v>
      </c>
      <c r="AZ131" s="304"/>
      <c r="BA131" s="304"/>
      <c r="BB131" s="305"/>
      <c r="BC131" s="303">
        <f t="shared" si="10"/>
        <v>88</v>
      </c>
      <c r="BD131" s="304"/>
      <c r="BE131" s="304"/>
      <c r="BF131" s="305"/>
      <c r="BG131" s="309">
        <v>7925</v>
      </c>
      <c r="BH131" s="310"/>
      <c r="BI131" s="310"/>
      <c r="BJ131" s="623"/>
      <c r="BK131" s="624">
        <f t="shared" si="11"/>
        <v>697400</v>
      </c>
      <c r="BL131" s="625"/>
      <c r="BM131" s="625"/>
      <c r="BN131" s="625"/>
      <c r="BO131" s="625"/>
      <c r="BP131" s="626"/>
      <c r="BQ131" s="612"/>
      <c r="BR131" s="613"/>
      <c r="BS131" s="613"/>
      <c r="BT131" s="613"/>
      <c r="BU131" s="613"/>
      <c r="BV131" s="613"/>
      <c r="BW131" s="614"/>
      <c r="BX131" s="612"/>
      <c r="BY131" s="613"/>
      <c r="BZ131" s="613"/>
      <c r="CA131" s="613"/>
      <c r="CB131" s="613"/>
      <c r="CC131" s="614"/>
      <c r="CD131" s="612"/>
      <c r="CE131" s="613"/>
      <c r="CF131" s="613"/>
      <c r="CG131" s="613"/>
      <c r="CH131" s="613"/>
      <c r="CI131" s="614"/>
    </row>
    <row r="132" spans="1:87" ht="18" customHeight="1" x14ac:dyDescent="0.25">
      <c r="A132" s="75"/>
      <c r="B132" s="327"/>
      <c r="C132" s="328"/>
      <c r="D132" s="328"/>
      <c r="E132" s="328"/>
      <c r="F132" s="328"/>
      <c r="G132" s="328"/>
      <c r="H132" s="328"/>
      <c r="I132" s="328"/>
      <c r="J132" s="328"/>
      <c r="K132" s="328"/>
      <c r="L132" s="328"/>
      <c r="M132" s="328"/>
      <c r="N132" s="328"/>
      <c r="O132" s="328"/>
      <c r="P132" s="328"/>
      <c r="Q132" s="328"/>
      <c r="R132" s="328"/>
      <c r="S132" s="328"/>
      <c r="T132" s="328"/>
      <c r="U132" s="328"/>
      <c r="V132" s="328"/>
      <c r="W132" s="328"/>
      <c r="X132" s="328"/>
      <c r="Y132" s="329"/>
      <c r="Z132" s="336"/>
      <c r="AA132" s="337"/>
      <c r="AB132" s="337"/>
      <c r="AC132" s="337"/>
      <c r="AD132" s="338"/>
      <c r="AE132" s="336"/>
      <c r="AF132" s="337"/>
      <c r="AG132" s="337"/>
      <c r="AH132" s="337"/>
      <c r="AI132" s="337"/>
      <c r="AJ132" s="338"/>
      <c r="AK132" s="300" t="s">
        <v>14</v>
      </c>
      <c r="AL132" s="301"/>
      <c r="AM132" s="301"/>
      <c r="AN132" s="301"/>
      <c r="AO132" s="301"/>
      <c r="AP132" s="301"/>
      <c r="AQ132" s="301"/>
      <c r="AR132" s="301"/>
      <c r="AS132" s="301"/>
      <c r="AT132" s="301"/>
      <c r="AU132" s="301"/>
      <c r="AV132" s="301"/>
      <c r="AW132" s="301"/>
      <c r="AX132" s="302"/>
      <c r="AY132" s="303">
        <v>88</v>
      </c>
      <c r="AZ132" s="304"/>
      <c r="BA132" s="304"/>
      <c r="BB132" s="305"/>
      <c r="BC132" s="303">
        <f t="shared" si="10"/>
        <v>88</v>
      </c>
      <c r="BD132" s="304"/>
      <c r="BE132" s="304"/>
      <c r="BF132" s="305"/>
      <c r="BG132" s="309">
        <v>7925</v>
      </c>
      <c r="BH132" s="310"/>
      <c r="BI132" s="310"/>
      <c r="BJ132" s="623"/>
      <c r="BK132" s="624">
        <f t="shared" si="11"/>
        <v>697400</v>
      </c>
      <c r="BL132" s="625"/>
      <c r="BM132" s="625"/>
      <c r="BN132" s="625"/>
      <c r="BO132" s="625"/>
      <c r="BP132" s="626"/>
      <c r="BQ132" s="612"/>
      <c r="BR132" s="613"/>
      <c r="BS132" s="613"/>
      <c r="BT132" s="613"/>
      <c r="BU132" s="613"/>
      <c r="BV132" s="613"/>
      <c r="BW132" s="614"/>
      <c r="BX132" s="612"/>
      <c r="BY132" s="613"/>
      <c r="BZ132" s="613"/>
      <c r="CA132" s="613"/>
      <c r="CB132" s="613"/>
      <c r="CC132" s="614"/>
      <c r="CD132" s="612"/>
      <c r="CE132" s="613"/>
      <c r="CF132" s="613"/>
      <c r="CG132" s="613"/>
      <c r="CH132" s="613"/>
      <c r="CI132" s="614"/>
    </row>
    <row r="133" spans="1:87" ht="18" customHeight="1" thickBot="1" x14ac:dyDescent="0.3">
      <c r="A133" s="75"/>
      <c r="B133" s="330"/>
      <c r="C133" s="331"/>
      <c r="D133" s="331"/>
      <c r="E133" s="331"/>
      <c r="F133" s="331"/>
      <c r="G133" s="331"/>
      <c r="H133" s="331"/>
      <c r="I133" s="331"/>
      <c r="J133" s="331"/>
      <c r="K133" s="331"/>
      <c r="L133" s="331"/>
      <c r="M133" s="331"/>
      <c r="N133" s="331"/>
      <c r="O133" s="331"/>
      <c r="P133" s="331"/>
      <c r="Q133" s="331"/>
      <c r="R133" s="331"/>
      <c r="S133" s="331"/>
      <c r="T133" s="331"/>
      <c r="U133" s="331"/>
      <c r="V133" s="331"/>
      <c r="W133" s="331"/>
      <c r="X133" s="331"/>
      <c r="Y133" s="332"/>
      <c r="Z133" s="339"/>
      <c r="AA133" s="340"/>
      <c r="AB133" s="340"/>
      <c r="AC133" s="340"/>
      <c r="AD133" s="341"/>
      <c r="AE133" s="339"/>
      <c r="AF133" s="340"/>
      <c r="AG133" s="340"/>
      <c r="AH133" s="340"/>
      <c r="AI133" s="340"/>
      <c r="AJ133" s="341"/>
      <c r="AK133" s="392" t="s">
        <v>530</v>
      </c>
      <c r="AL133" s="393"/>
      <c r="AM133" s="393"/>
      <c r="AN133" s="393"/>
      <c r="AO133" s="393"/>
      <c r="AP133" s="393"/>
      <c r="AQ133" s="393"/>
      <c r="AR133" s="393"/>
      <c r="AS133" s="393"/>
      <c r="AT133" s="393"/>
      <c r="AU133" s="393"/>
      <c r="AV133" s="393"/>
      <c r="AW133" s="393"/>
      <c r="AX133" s="394"/>
      <c r="AY133" s="395">
        <v>88</v>
      </c>
      <c r="AZ133" s="396"/>
      <c r="BA133" s="396"/>
      <c r="BB133" s="397"/>
      <c r="BC133" s="395">
        <f t="shared" si="10"/>
        <v>88</v>
      </c>
      <c r="BD133" s="396"/>
      <c r="BE133" s="396"/>
      <c r="BF133" s="397"/>
      <c r="BG133" s="401">
        <v>22629</v>
      </c>
      <c r="BH133" s="402"/>
      <c r="BI133" s="402"/>
      <c r="BJ133" s="618"/>
      <c r="BK133" s="619">
        <f t="shared" si="11"/>
        <v>1991352</v>
      </c>
      <c r="BL133" s="620"/>
      <c r="BM133" s="620"/>
      <c r="BN133" s="620"/>
      <c r="BO133" s="620"/>
      <c r="BP133" s="621"/>
      <c r="BQ133" s="615"/>
      <c r="BR133" s="616"/>
      <c r="BS133" s="616"/>
      <c r="BT133" s="616"/>
      <c r="BU133" s="616"/>
      <c r="BV133" s="616"/>
      <c r="BW133" s="617"/>
      <c r="BX133" s="615"/>
      <c r="BY133" s="616"/>
      <c r="BZ133" s="616"/>
      <c r="CA133" s="616"/>
      <c r="CB133" s="616"/>
      <c r="CC133" s="617"/>
      <c r="CD133" s="615"/>
      <c r="CE133" s="616"/>
      <c r="CF133" s="616"/>
      <c r="CG133" s="616"/>
      <c r="CH133" s="616"/>
      <c r="CI133" s="617"/>
    </row>
    <row r="134" spans="1:87" ht="18" customHeight="1" thickBot="1" x14ac:dyDescent="0.3">
      <c r="A134" s="75"/>
      <c r="B134" s="377"/>
      <c r="C134" s="378"/>
      <c r="D134" s="378"/>
      <c r="E134" s="378"/>
      <c r="F134" s="378"/>
      <c r="G134" s="378"/>
      <c r="H134" s="378"/>
      <c r="I134" s="378"/>
      <c r="J134" s="378"/>
      <c r="K134" s="378"/>
      <c r="L134" s="378"/>
      <c r="M134" s="378"/>
      <c r="N134" s="378"/>
      <c r="O134" s="378"/>
      <c r="P134" s="378"/>
      <c r="Q134" s="378"/>
      <c r="R134" s="378"/>
      <c r="S134" s="378"/>
      <c r="T134" s="378"/>
      <c r="U134" s="378"/>
      <c r="V134" s="378"/>
      <c r="W134" s="378"/>
      <c r="X134" s="378"/>
      <c r="Y134" s="378"/>
      <c r="Z134" s="378"/>
      <c r="AA134" s="378"/>
      <c r="AB134" s="378"/>
      <c r="AC134" s="378"/>
      <c r="AD134" s="378"/>
      <c r="AE134" s="378"/>
      <c r="AF134" s="378"/>
      <c r="AG134" s="378"/>
      <c r="AH134" s="378"/>
      <c r="AI134" s="378"/>
      <c r="AJ134" s="379"/>
      <c r="AK134" s="380" t="s">
        <v>3</v>
      </c>
      <c r="AL134" s="381"/>
      <c r="AM134" s="381"/>
      <c r="AN134" s="381"/>
      <c r="AO134" s="381"/>
      <c r="AP134" s="381"/>
      <c r="AQ134" s="381"/>
      <c r="AR134" s="381"/>
      <c r="AS134" s="381"/>
      <c r="AT134" s="381"/>
      <c r="AU134" s="381"/>
      <c r="AV134" s="381"/>
      <c r="AW134" s="381"/>
      <c r="AX134" s="381"/>
      <c r="AY134" s="381"/>
      <c r="AZ134" s="381"/>
      <c r="BA134" s="381"/>
      <c r="BB134" s="381"/>
      <c r="BC134" s="381"/>
      <c r="BD134" s="381"/>
      <c r="BE134" s="381"/>
      <c r="BF134" s="381"/>
      <c r="BG134" s="381"/>
      <c r="BH134" s="381"/>
      <c r="BI134" s="381"/>
      <c r="BJ134" s="630"/>
      <c r="BK134" s="627">
        <f>SUM(BK129:BP133)</f>
        <v>6074904</v>
      </c>
      <c r="BL134" s="628"/>
      <c r="BM134" s="628"/>
      <c r="BN134" s="628"/>
      <c r="BO134" s="628"/>
      <c r="BP134" s="629"/>
      <c r="BQ134" s="387" t="s">
        <v>100</v>
      </c>
      <c r="BR134" s="388"/>
      <c r="BS134" s="388"/>
      <c r="BT134" s="388"/>
      <c r="BU134" s="388"/>
      <c r="BV134" s="388"/>
      <c r="BW134" s="388"/>
      <c r="BX134" s="388"/>
      <c r="BY134" s="388"/>
      <c r="BZ134" s="388"/>
      <c r="CA134" s="388"/>
      <c r="CB134" s="388"/>
      <c r="CC134" s="389"/>
      <c r="CD134" s="390">
        <f>+CD129*AE129</f>
        <v>7264592.9411764704</v>
      </c>
      <c r="CE134" s="390"/>
      <c r="CF134" s="390"/>
      <c r="CG134" s="390"/>
      <c r="CH134" s="390"/>
      <c r="CI134" s="391"/>
    </row>
    <row r="135" spans="1:87" ht="18" customHeight="1" thickBot="1" x14ac:dyDescent="0.3">
      <c r="A135" s="75"/>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BG135" s="78"/>
      <c r="BH135" s="78"/>
      <c r="BI135" s="78"/>
      <c r="BJ135" s="78"/>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row>
    <row r="136" spans="1:87" ht="18" customHeight="1" x14ac:dyDescent="0.25">
      <c r="A136" s="75"/>
      <c r="B136" s="348" t="s">
        <v>0</v>
      </c>
      <c r="C136" s="349"/>
      <c r="D136" s="349"/>
      <c r="E136" s="349"/>
      <c r="F136" s="349"/>
      <c r="G136" s="349"/>
      <c r="H136" s="349"/>
      <c r="I136" s="349"/>
      <c r="J136" s="349"/>
      <c r="K136" s="349"/>
      <c r="L136" s="349"/>
      <c r="M136" s="349"/>
      <c r="N136" s="349"/>
      <c r="O136" s="349"/>
      <c r="P136" s="349"/>
      <c r="Q136" s="349"/>
      <c r="R136" s="349"/>
      <c r="S136" s="349"/>
      <c r="T136" s="349"/>
      <c r="U136" s="349"/>
      <c r="V136" s="349"/>
      <c r="W136" s="349"/>
      <c r="X136" s="349"/>
      <c r="Y136" s="350"/>
      <c r="Z136" s="348" t="s">
        <v>80</v>
      </c>
      <c r="AA136" s="349"/>
      <c r="AB136" s="349"/>
      <c r="AC136" s="349"/>
      <c r="AD136" s="350"/>
      <c r="AE136" s="357" t="s">
        <v>79</v>
      </c>
      <c r="AF136" s="358"/>
      <c r="AG136" s="358"/>
      <c r="AH136" s="358"/>
      <c r="AI136" s="358"/>
      <c r="AJ136" s="359"/>
      <c r="AK136" s="357" t="s">
        <v>81</v>
      </c>
      <c r="AL136" s="358"/>
      <c r="AM136" s="358"/>
      <c r="AN136" s="358"/>
      <c r="AO136" s="358"/>
      <c r="AP136" s="358"/>
      <c r="AQ136" s="358"/>
      <c r="AR136" s="358"/>
      <c r="AS136" s="358"/>
      <c r="AT136" s="358"/>
      <c r="AU136" s="358"/>
      <c r="AV136" s="358"/>
      <c r="AW136" s="358"/>
      <c r="AX136" s="359"/>
      <c r="AY136" s="357" t="s">
        <v>1</v>
      </c>
      <c r="AZ136" s="358"/>
      <c r="BA136" s="358"/>
      <c r="BB136" s="359"/>
      <c r="BC136" s="348" t="s">
        <v>104</v>
      </c>
      <c r="BD136" s="349"/>
      <c r="BE136" s="349"/>
      <c r="BF136" s="350"/>
      <c r="BG136" s="366" t="s">
        <v>82</v>
      </c>
      <c r="BH136" s="367"/>
      <c r="BI136" s="367"/>
      <c r="BJ136" s="368"/>
      <c r="BK136" s="315" t="s">
        <v>99</v>
      </c>
      <c r="BL136" s="316"/>
      <c r="BM136" s="316"/>
      <c r="BN136" s="316"/>
      <c r="BO136" s="316"/>
      <c r="BP136" s="317"/>
      <c r="BQ136" s="315" t="s">
        <v>83</v>
      </c>
      <c r="BR136" s="316"/>
      <c r="BS136" s="316"/>
      <c r="BT136" s="316"/>
      <c r="BU136" s="316"/>
      <c r="BV136" s="316"/>
      <c r="BW136" s="317"/>
      <c r="BX136" s="315" t="s">
        <v>84</v>
      </c>
      <c r="BY136" s="316"/>
      <c r="BZ136" s="316"/>
      <c r="CA136" s="316"/>
      <c r="CB136" s="316"/>
      <c r="CC136" s="317"/>
      <c r="CD136" s="315" t="s">
        <v>85</v>
      </c>
      <c r="CE136" s="316"/>
      <c r="CF136" s="316"/>
      <c r="CG136" s="316"/>
      <c r="CH136" s="316"/>
      <c r="CI136" s="317"/>
    </row>
    <row r="137" spans="1:87" ht="18" customHeight="1" x14ac:dyDescent="0.25">
      <c r="A137" s="75"/>
      <c r="B137" s="351"/>
      <c r="C137" s="352"/>
      <c r="D137" s="352"/>
      <c r="E137" s="352"/>
      <c r="F137" s="352"/>
      <c r="G137" s="352"/>
      <c r="H137" s="352"/>
      <c r="I137" s="352"/>
      <c r="J137" s="352"/>
      <c r="K137" s="352"/>
      <c r="L137" s="352"/>
      <c r="M137" s="352"/>
      <c r="N137" s="352"/>
      <c r="O137" s="352"/>
      <c r="P137" s="352"/>
      <c r="Q137" s="352"/>
      <c r="R137" s="352"/>
      <c r="S137" s="352"/>
      <c r="T137" s="352"/>
      <c r="U137" s="352"/>
      <c r="V137" s="352"/>
      <c r="W137" s="352"/>
      <c r="X137" s="352"/>
      <c r="Y137" s="353"/>
      <c r="Z137" s="351"/>
      <c r="AA137" s="352"/>
      <c r="AB137" s="352"/>
      <c r="AC137" s="352"/>
      <c r="AD137" s="353"/>
      <c r="AE137" s="360"/>
      <c r="AF137" s="361"/>
      <c r="AG137" s="361"/>
      <c r="AH137" s="361"/>
      <c r="AI137" s="361"/>
      <c r="AJ137" s="362"/>
      <c r="AK137" s="360"/>
      <c r="AL137" s="361"/>
      <c r="AM137" s="361"/>
      <c r="AN137" s="361"/>
      <c r="AO137" s="361"/>
      <c r="AP137" s="361"/>
      <c r="AQ137" s="361"/>
      <c r="AR137" s="361"/>
      <c r="AS137" s="361"/>
      <c r="AT137" s="361"/>
      <c r="AU137" s="361"/>
      <c r="AV137" s="361"/>
      <c r="AW137" s="361"/>
      <c r="AX137" s="362"/>
      <c r="AY137" s="360"/>
      <c r="AZ137" s="361"/>
      <c r="BA137" s="361"/>
      <c r="BB137" s="362"/>
      <c r="BC137" s="351"/>
      <c r="BD137" s="352"/>
      <c r="BE137" s="352"/>
      <c r="BF137" s="353"/>
      <c r="BG137" s="369"/>
      <c r="BH137" s="370"/>
      <c r="BI137" s="370"/>
      <c r="BJ137" s="371"/>
      <c r="BK137" s="318"/>
      <c r="BL137" s="319"/>
      <c r="BM137" s="319"/>
      <c r="BN137" s="319"/>
      <c r="BO137" s="319"/>
      <c r="BP137" s="320"/>
      <c r="BQ137" s="318"/>
      <c r="BR137" s="319"/>
      <c r="BS137" s="319"/>
      <c r="BT137" s="319"/>
      <c r="BU137" s="319"/>
      <c r="BV137" s="319"/>
      <c r="BW137" s="320"/>
      <c r="BX137" s="318"/>
      <c r="BY137" s="319"/>
      <c r="BZ137" s="319"/>
      <c r="CA137" s="319"/>
      <c r="CB137" s="319"/>
      <c r="CC137" s="320"/>
      <c r="CD137" s="318"/>
      <c r="CE137" s="319"/>
      <c r="CF137" s="319"/>
      <c r="CG137" s="319"/>
      <c r="CH137" s="319"/>
      <c r="CI137" s="320"/>
    </row>
    <row r="138" spans="1:87" ht="18" customHeight="1" thickBot="1" x14ac:dyDescent="0.3">
      <c r="A138" s="75"/>
      <c r="B138" s="354"/>
      <c r="C138" s="355"/>
      <c r="D138" s="355"/>
      <c r="E138" s="355"/>
      <c r="F138" s="355"/>
      <c r="G138" s="355"/>
      <c r="H138" s="355"/>
      <c r="I138" s="355"/>
      <c r="J138" s="355"/>
      <c r="K138" s="355"/>
      <c r="L138" s="355"/>
      <c r="M138" s="355"/>
      <c r="N138" s="355"/>
      <c r="O138" s="355"/>
      <c r="P138" s="355"/>
      <c r="Q138" s="355"/>
      <c r="R138" s="355"/>
      <c r="S138" s="355"/>
      <c r="T138" s="355"/>
      <c r="U138" s="355"/>
      <c r="V138" s="355"/>
      <c r="W138" s="355"/>
      <c r="X138" s="355"/>
      <c r="Y138" s="356"/>
      <c r="Z138" s="354"/>
      <c r="AA138" s="355"/>
      <c r="AB138" s="355"/>
      <c r="AC138" s="355"/>
      <c r="AD138" s="356"/>
      <c r="AE138" s="363"/>
      <c r="AF138" s="364"/>
      <c r="AG138" s="364"/>
      <c r="AH138" s="364"/>
      <c r="AI138" s="364"/>
      <c r="AJ138" s="365"/>
      <c r="AK138" s="360"/>
      <c r="AL138" s="361"/>
      <c r="AM138" s="361"/>
      <c r="AN138" s="361"/>
      <c r="AO138" s="361"/>
      <c r="AP138" s="361"/>
      <c r="AQ138" s="361"/>
      <c r="AR138" s="361"/>
      <c r="AS138" s="361"/>
      <c r="AT138" s="361"/>
      <c r="AU138" s="361"/>
      <c r="AV138" s="361"/>
      <c r="AW138" s="361"/>
      <c r="AX138" s="362"/>
      <c r="AY138" s="360"/>
      <c r="AZ138" s="361"/>
      <c r="BA138" s="361"/>
      <c r="BB138" s="362"/>
      <c r="BC138" s="351"/>
      <c r="BD138" s="352"/>
      <c r="BE138" s="352"/>
      <c r="BF138" s="353"/>
      <c r="BG138" s="369"/>
      <c r="BH138" s="370"/>
      <c r="BI138" s="370"/>
      <c r="BJ138" s="371"/>
      <c r="BK138" s="318"/>
      <c r="BL138" s="319"/>
      <c r="BM138" s="319"/>
      <c r="BN138" s="319"/>
      <c r="BO138" s="319"/>
      <c r="BP138" s="320"/>
      <c r="BQ138" s="321"/>
      <c r="BR138" s="322"/>
      <c r="BS138" s="322"/>
      <c r="BT138" s="322"/>
      <c r="BU138" s="322"/>
      <c r="BV138" s="322"/>
      <c r="BW138" s="323"/>
      <c r="BX138" s="321"/>
      <c r="BY138" s="322"/>
      <c r="BZ138" s="322"/>
      <c r="CA138" s="322"/>
      <c r="CB138" s="322"/>
      <c r="CC138" s="323"/>
      <c r="CD138" s="321"/>
      <c r="CE138" s="322"/>
      <c r="CF138" s="322"/>
      <c r="CG138" s="322"/>
      <c r="CH138" s="322"/>
      <c r="CI138" s="323"/>
    </row>
    <row r="139" spans="1:87" ht="18" customHeight="1" x14ac:dyDescent="0.25">
      <c r="A139" s="75"/>
      <c r="B139" s="324" t="s">
        <v>461</v>
      </c>
      <c r="C139" s="325"/>
      <c r="D139" s="325"/>
      <c r="E139" s="325"/>
      <c r="F139" s="325"/>
      <c r="G139" s="325"/>
      <c r="H139" s="325"/>
      <c r="I139" s="325"/>
      <c r="J139" s="325"/>
      <c r="K139" s="325"/>
      <c r="L139" s="325"/>
      <c r="M139" s="325"/>
      <c r="N139" s="325"/>
      <c r="O139" s="325"/>
      <c r="P139" s="325"/>
      <c r="Q139" s="325"/>
      <c r="R139" s="325"/>
      <c r="S139" s="325"/>
      <c r="T139" s="325"/>
      <c r="U139" s="325"/>
      <c r="V139" s="325"/>
      <c r="W139" s="325"/>
      <c r="X139" s="325"/>
      <c r="Y139" s="326"/>
      <c r="Z139" s="333" t="s">
        <v>494</v>
      </c>
      <c r="AA139" s="334"/>
      <c r="AB139" s="334"/>
      <c r="AC139" s="334"/>
      <c r="AD139" s="335"/>
      <c r="AE139" s="333">
        <v>1</v>
      </c>
      <c r="AF139" s="334"/>
      <c r="AG139" s="334"/>
      <c r="AH139" s="334"/>
      <c r="AI139" s="334"/>
      <c r="AJ139" s="334"/>
      <c r="AK139" s="342" t="s">
        <v>41</v>
      </c>
      <c r="AL139" s="343"/>
      <c r="AM139" s="343"/>
      <c r="AN139" s="343"/>
      <c r="AO139" s="343"/>
      <c r="AP139" s="343"/>
      <c r="AQ139" s="343"/>
      <c r="AR139" s="343"/>
      <c r="AS139" s="343"/>
      <c r="AT139" s="343"/>
      <c r="AU139" s="343"/>
      <c r="AV139" s="343"/>
      <c r="AW139" s="343"/>
      <c r="AX139" s="344"/>
      <c r="AY139" s="345">
        <v>88</v>
      </c>
      <c r="AZ139" s="346"/>
      <c r="BA139" s="346"/>
      <c r="BB139" s="347"/>
      <c r="BC139" s="345">
        <f>+$AE$139*AY139</f>
        <v>88</v>
      </c>
      <c r="BD139" s="346"/>
      <c r="BE139" s="346"/>
      <c r="BF139" s="347"/>
      <c r="BG139" s="285">
        <v>22629</v>
      </c>
      <c r="BH139" s="286"/>
      <c r="BI139" s="286"/>
      <c r="BJ139" s="622"/>
      <c r="BK139" s="288">
        <f>+AY139*BG139</f>
        <v>1991352</v>
      </c>
      <c r="BL139" s="289"/>
      <c r="BM139" s="289"/>
      <c r="BN139" s="289"/>
      <c r="BO139" s="289"/>
      <c r="BP139" s="290"/>
      <c r="BQ139" s="609">
        <v>100000</v>
      </c>
      <c r="BR139" s="610"/>
      <c r="BS139" s="610"/>
      <c r="BT139" s="610"/>
      <c r="BU139" s="610"/>
      <c r="BV139" s="610"/>
      <c r="BW139" s="611"/>
      <c r="BX139" s="609">
        <f>+(((BK143+BQ139)*15)/85)</f>
        <v>1477551.5294117648</v>
      </c>
      <c r="BY139" s="610"/>
      <c r="BZ139" s="610"/>
      <c r="CA139" s="610"/>
      <c r="CB139" s="610"/>
      <c r="CC139" s="611"/>
      <c r="CD139" s="609">
        <f>+BK143+BQ139+BX139</f>
        <v>9850343.5294117648</v>
      </c>
      <c r="CE139" s="610"/>
      <c r="CF139" s="610"/>
      <c r="CG139" s="610"/>
      <c r="CH139" s="610"/>
      <c r="CI139" s="611"/>
    </row>
    <row r="140" spans="1:87" ht="18" customHeight="1" x14ac:dyDescent="0.25">
      <c r="A140" s="75"/>
      <c r="B140" s="327"/>
      <c r="C140" s="328"/>
      <c r="D140" s="328"/>
      <c r="E140" s="328"/>
      <c r="F140" s="328"/>
      <c r="G140" s="328"/>
      <c r="H140" s="328"/>
      <c r="I140" s="328"/>
      <c r="J140" s="328"/>
      <c r="K140" s="328"/>
      <c r="L140" s="328"/>
      <c r="M140" s="328"/>
      <c r="N140" s="328"/>
      <c r="O140" s="328"/>
      <c r="P140" s="328"/>
      <c r="Q140" s="328"/>
      <c r="R140" s="328"/>
      <c r="S140" s="328"/>
      <c r="T140" s="328"/>
      <c r="U140" s="328"/>
      <c r="V140" s="328"/>
      <c r="W140" s="328"/>
      <c r="X140" s="328"/>
      <c r="Y140" s="329"/>
      <c r="Z140" s="336"/>
      <c r="AA140" s="337"/>
      <c r="AB140" s="337"/>
      <c r="AC140" s="337"/>
      <c r="AD140" s="338"/>
      <c r="AE140" s="336"/>
      <c r="AF140" s="337"/>
      <c r="AG140" s="337"/>
      <c r="AH140" s="337"/>
      <c r="AI140" s="337"/>
      <c r="AJ140" s="337"/>
      <c r="AK140" s="300" t="s">
        <v>13</v>
      </c>
      <c r="AL140" s="301"/>
      <c r="AM140" s="301"/>
      <c r="AN140" s="301"/>
      <c r="AO140" s="301"/>
      <c r="AP140" s="301"/>
      <c r="AQ140" s="301"/>
      <c r="AR140" s="301"/>
      <c r="AS140" s="301"/>
      <c r="AT140" s="301"/>
      <c r="AU140" s="301"/>
      <c r="AV140" s="301"/>
      <c r="AW140" s="301"/>
      <c r="AX140" s="302"/>
      <c r="AY140" s="303">
        <v>88</v>
      </c>
      <c r="AZ140" s="304"/>
      <c r="BA140" s="304"/>
      <c r="BB140" s="305"/>
      <c r="BC140" s="303">
        <f t="shared" ref="BC140:BC142" si="12">+$AE$139*AY140</f>
        <v>88</v>
      </c>
      <c r="BD140" s="304"/>
      <c r="BE140" s="304"/>
      <c r="BF140" s="305"/>
      <c r="BG140" s="309">
        <v>40826</v>
      </c>
      <c r="BH140" s="310"/>
      <c r="BI140" s="310"/>
      <c r="BJ140" s="623"/>
      <c r="BK140" s="624">
        <f t="shared" ref="BK140:BK142" si="13">+AY140*BG140</f>
        <v>3592688</v>
      </c>
      <c r="BL140" s="625"/>
      <c r="BM140" s="625"/>
      <c r="BN140" s="625"/>
      <c r="BO140" s="625"/>
      <c r="BP140" s="626"/>
      <c r="BQ140" s="612"/>
      <c r="BR140" s="613"/>
      <c r="BS140" s="613"/>
      <c r="BT140" s="613"/>
      <c r="BU140" s="613"/>
      <c r="BV140" s="613"/>
      <c r="BW140" s="614"/>
      <c r="BX140" s="612"/>
      <c r="BY140" s="613"/>
      <c r="BZ140" s="613"/>
      <c r="CA140" s="613"/>
      <c r="CB140" s="613"/>
      <c r="CC140" s="614"/>
      <c r="CD140" s="612"/>
      <c r="CE140" s="613"/>
      <c r="CF140" s="613"/>
      <c r="CG140" s="613"/>
      <c r="CH140" s="613"/>
      <c r="CI140" s="614"/>
    </row>
    <row r="141" spans="1:87" ht="18" customHeight="1" x14ac:dyDescent="0.25">
      <c r="A141" s="75"/>
      <c r="B141" s="327"/>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9"/>
      <c r="Z141" s="336"/>
      <c r="AA141" s="337"/>
      <c r="AB141" s="337"/>
      <c r="AC141" s="337"/>
      <c r="AD141" s="338"/>
      <c r="AE141" s="336"/>
      <c r="AF141" s="337"/>
      <c r="AG141" s="337"/>
      <c r="AH141" s="337"/>
      <c r="AI141" s="337"/>
      <c r="AJ141" s="337"/>
      <c r="AK141" s="300" t="s">
        <v>526</v>
      </c>
      <c r="AL141" s="301"/>
      <c r="AM141" s="301"/>
      <c r="AN141" s="301"/>
      <c r="AO141" s="301"/>
      <c r="AP141" s="301"/>
      <c r="AQ141" s="301"/>
      <c r="AR141" s="301"/>
      <c r="AS141" s="301"/>
      <c r="AT141" s="301"/>
      <c r="AU141" s="301"/>
      <c r="AV141" s="301"/>
      <c r="AW141" s="301"/>
      <c r="AX141" s="302"/>
      <c r="AY141" s="303">
        <v>88</v>
      </c>
      <c r="AZ141" s="304"/>
      <c r="BA141" s="304"/>
      <c r="BB141" s="305"/>
      <c r="BC141" s="303">
        <f t="shared" si="12"/>
        <v>88</v>
      </c>
      <c r="BD141" s="304"/>
      <c r="BE141" s="304"/>
      <c r="BF141" s="305"/>
      <c r="BG141" s="309">
        <v>7925</v>
      </c>
      <c r="BH141" s="310"/>
      <c r="BI141" s="310"/>
      <c r="BJ141" s="623"/>
      <c r="BK141" s="624">
        <f t="shared" si="13"/>
        <v>697400</v>
      </c>
      <c r="BL141" s="625"/>
      <c r="BM141" s="625"/>
      <c r="BN141" s="625"/>
      <c r="BO141" s="625"/>
      <c r="BP141" s="626"/>
      <c r="BQ141" s="612"/>
      <c r="BR141" s="613"/>
      <c r="BS141" s="613"/>
      <c r="BT141" s="613"/>
      <c r="BU141" s="613"/>
      <c r="BV141" s="613"/>
      <c r="BW141" s="614"/>
      <c r="BX141" s="612"/>
      <c r="BY141" s="613"/>
      <c r="BZ141" s="613"/>
      <c r="CA141" s="613"/>
      <c r="CB141" s="613"/>
      <c r="CC141" s="614"/>
      <c r="CD141" s="612"/>
      <c r="CE141" s="613"/>
      <c r="CF141" s="613"/>
      <c r="CG141" s="613"/>
      <c r="CH141" s="613"/>
      <c r="CI141" s="614"/>
    </row>
    <row r="142" spans="1:87" ht="18" customHeight="1" thickBot="1" x14ac:dyDescent="0.3">
      <c r="A142" s="75"/>
      <c r="B142" s="330"/>
      <c r="C142" s="331"/>
      <c r="D142" s="331"/>
      <c r="E142" s="331"/>
      <c r="F142" s="331"/>
      <c r="G142" s="331"/>
      <c r="H142" s="331"/>
      <c r="I142" s="331"/>
      <c r="J142" s="331"/>
      <c r="K142" s="331"/>
      <c r="L142" s="331"/>
      <c r="M142" s="331"/>
      <c r="N142" s="331"/>
      <c r="O142" s="331"/>
      <c r="P142" s="331"/>
      <c r="Q142" s="331"/>
      <c r="R142" s="331"/>
      <c r="S142" s="331"/>
      <c r="T142" s="331"/>
      <c r="U142" s="331"/>
      <c r="V142" s="331"/>
      <c r="W142" s="331"/>
      <c r="X142" s="331"/>
      <c r="Y142" s="332"/>
      <c r="Z142" s="339"/>
      <c r="AA142" s="340"/>
      <c r="AB142" s="340"/>
      <c r="AC142" s="340"/>
      <c r="AD142" s="341"/>
      <c r="AE142" s="339"/>
      <c r="AF142" s="340"/>
      <c r="AG142" s="340"/>
      <c r="AH142" s="340"/>
      <c r="AI142" s="340"/>
      <c r="AJ142" s="340"/>
      <c r="AK142" s="392" t="s">
        <v>530</v>
      </c>
      <c r="AL142" s="393"/>
      <c r="AM142" s="393"/>
      <c r="AN142" s="393"/>
      <c r="AO142" s="393"/>
      <c r="AP142" s="393"/>
      <c r="AQ142" s="393"/>
      <c r="AR142" s="393"/>
      <c r="AS142" s="393"/>
      <c r="AT142" s="393"/>
      <c r="AU142" s="393"/>
      <c r="AV142" s="393"/>
      <c r="AW142" s="393"/>
      <c r="AX142" s="394"/>
      <c r="AY142" s="395">
        <v>88</v>
      </c>
      <c r="AZ142" s="396"/>
      <c r="BA142" s="396"/>
      <c r="BB142" s="397"/>
      <c r="BC142" s="395">
        <f t="shared" si="12"/>
        <v>88</v>
      </c>
      <c r="BD142" s="396"/>
      <c r="BE142" s="396"/>
      <c r="BF142" s="397"/>
      <c r="BG142" s="401">
        <v>22629</v>
      </c>
      <c r="BH142" s="402"/>
      <c r="BI142" s="402"/>
      <c r="BJ142" s="618"/>
      <c r="BK142" s="619">
        <f t="shared" si="13"/>
        <v>1991352</v>
      </c>
      <c r="BL142" s="620"/>
      <c r="BM142" s="620"/>
      <c r="BN142" s="620"/>
      <c r="BO142" s="620"/>
      <c r="BP142" s="621"/>
      <c r="BQ142" s="615"/>
      <c r="BR142" s="616"/>
      <c r="BS142" s="616"/>
      <c r="BT142" s="616"/>
      <c r="BU142" s="616"/>
      <c r="BV142" s="616"/>
      <c r="BW142" s="617"/>
      <c r="BX142" s="615"/>
      <c r="BY142" s="616"/>
      <c r="BZ142" s="616"/>
      <c r="CA142" s="616"/>
      <c r="CB142" s="616"/>
      <c r="CC142" s="617"/>
      <c r="CD142" s="615"/>
      <c r="CE142" s="616"/>
      <c r="CF142" s="616"/>
      <c r="CG142" s="616"/>
      <c r="CH142" s="616"/>
      <c r="CI142" s="617"/>
    </row>
    <row r="143" spans="1:87" ht="18" customHeight="1" thickBot="1" x14ac:dyDescent="0.3">
      <c r="A143" s="75"/>
      <c r="B143" s="377"/>
      <c r="C143" s="378"/>
      <c r="D143" s="378"/>
      <c r="E143" s="378"/>
      <c r="F143" s="378"/>
      <c r="G143" s="378"/>
      <c r="H143" s="378"/>
      <c r="I143" s="378"/>
      <c r="J143" s="378"/>
      <c r="K143" s="378"/>
      <c r="L143" s="378"/>
      <c r="M143" s="378"/>
      <c r="N143" s="378"/>
      <c r="O143" s="378"/>
      <c r="P143" s="378"/>
      <c r="Q143" s="378"/>
      <c r="R143" s="378"/>
      <c r="S143" s="378"/>
      <c r="T143" s="378"/>
      <c r="U143" s="378"/>
      <c r="V143" s="378"/>
      <c r="W143" s="378"/>
      <c r="X143" s="378"/>
      <c r="Y143" s="378"/>
      <c r="Z143" s="378"/>
      <c r="AA143" s="378"/>
      <c r="AB143" s="378"/>
      <c r="AC143" s="378"/>
      <c r="AD143" s="378"/>
      <c r="AE143" s="378"/>
      <c r="AF143" s="378"/>
      <c r="AG143" s="378"/>
      <c r="AH143" s="378"/>
      <c r="AI143" s="378"/>
      <c r="AJ143" s="379"/>
      <c r="AK143" s="380" t="s">
        <v>3</v>
      </c>
      <c r="AL143" s="381"/>
      <c r="AM143" s="381"/>
      <c r="AN143" s="381"/>
      <c r="AO143" s="381"/>
      <c r="AP143" s="381"/>
      <c r="AQ143" s="381"/>
      <c r="AR143" s="381"/>
      <c r="AS143" s="381"/>
      <c r="AT143" s="381"/>
      <c r="AU143" s="381"/>
      <c r="AV143" s="381"/>
      <c r="AW143" s="381"/>
      <c r="AX143" s="381"/>
      <c r="AY143" s="381"/>
      <c r="AZ143" s="381"/>
      <c r="BA143" s="381"/>
      <c r="BB143" s="381"/>
      <c r="BC143" s="381"/>
      <c r="BD143" s="381"/>
      <c r="BE143" s="381"/>
      <c r="BF143" s="381"/>
      <c r="BG143" s="381"/>
      <c r="BH143" s="381"/>
      <c r="BI143" s="381"/>
      <c r="BJ143" s="630"/>
      <c r="BK143" s="627">
        <f>SUM(BK139:BP142)</f>
        <v>8272792</v>
      </c>
      <c r="BL143" s="628"/>
      <c r="BM143" s="628"/>
      <c r="BN143" s="628"/>
      <c r="BO143" s="628"/>
      <c r="BP143" s="629"/>
      <c r="BQ143" s="387" t="s">
        <v>100</v>
      </c>
      <c r="BR143" s="388"/>
      <c r="BS143" s="388"/>
      <c r="BT143" s="388"/>
      <c r="BU143" s="388"/>
      <c r="BV143" s="388"/>
      <c r="BW143" s="388"/>
      <c r="BX143" s="388"/>
      <c r="BY143" s="388"/>
      <c r="BZ143" s="388"/>
      <c r="CA143" s="388"/>
      <c r="CB143" s="388"/>
      <c r="CC143" s="389"/>
      <c r="CD143" s="390">
        <f>+CD139*AE139</f>
        <v>9850343.5294117648</v>
      </c>
      <c r="CE143" s="390"/>
      <c r="CF143" s="390"/>
      <c r="CG143" s="390"/>
      <c r="CH143" s="390"/>
      <c r="CI143" s="391"/>
    </row>
    <row r="144" spans="1:87" ht="18" customHeight="1" thickBot="1" x14ac:dyDescent="0.3">
      <c r="A144" s="75"/>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BG144" s="78"/>
      <c r="BH144" s="78"/>
      <c r="BI144" s="78"/>
      <c r="BJ144" s="78"/>
      <c r="BK144" s="79"/>
      <c r="BL144" s="79"/>
      <c r="BM144" s="79"/>
      <c r="BN144" s="79"/>
      <c r="BO144" s="79"/>
      <c r="BP144" s="79"/>
      <c r="BQ144" s="79"/>
      <c r="BR144" s="79"/>
      <c r="BS144" s="79"/>
      <c r="BT144" s="79"/>
      <c r="BU144" s="79"/>
      <c r="BV144" s="79"/>
      <c r="BW144" s="79"/>
      <c r="BX144" s="79"/>
      <c r="BY144" s="79"/>
      <c r="BZ144" s="79"/>
      <c r="CA144" s="79"/>
      <c r="CB144" s="79"/>
      <c r="CC144" s="79"/>
      <c r="CD144" s="79"/>
      <c r="CE144" s="79"/>
      <c r="CF144" s="79"/>
      <c r="CG144" s="79"/>
      <c r="CH144" s="79"/>
      <c r="CI144" s="79"/>
    </row>
    <row r="145" spans="1:87" ht="18" customHeight="1" x14ac:dyDescent="0.25">
      <c r="A145" s="75"/>
      <c r="B145" s="348" t="s">
        <v>0</v>
      </c>
      <c r="C145" s="349"/>
      <c r="D145" s="349"/>
      <c r="E145" s="349"/>
      <c r="F145" s="349"/>
      <c r="G145" s="349"/>
      <c r="H145" s="349"/>
      <c r="I145" s="349"/>
      <c r="J145" s="349"/>
      <c r="K145" s="349"/>
      <c r="L145" s="349"/>
      <c r="M145" s="349"/>
      <c r="N145" s="349"/>
      <c r="O145" s="349"/>
      <c r="P145" s="349"/>
      <c r="Q145" s="349"/>
      <c r="R145" s="349"/>
      <c r="S145" s="349"/>
      <c r="T145" s="349"/>
      <c r="U145" s="349"/>
      <c r="V145" s="349"/>
      <c r="W145" s="349"/>
      <c r="X145" s="349"/>
      <c r="Y145" s="350"/>
      <c r="Z145" s="348" t="s">
        <v>80</v>
      </c>
      <c r="AA145" s="349"/>
      <c r="AB145" s="349"/>
      <c r="AC145" s="349"/>
      <c r="AD145" s="350"/>
      <c r="AE145" s="357" t="s">
        <v>79</v>
      </c>
      <c r="AF145" s="358"/>
      <c r="AG145" s="358"/>
      <c r="AH145" s="358"/>
      <c r="AI145" s="358"/>
      <c r="AJ145" s="359"/>
      <c r="AK145" s="357" t="s">
        <v>81</v>
      </c>
      <c r="AL145" s="358"/>
      <c r="AM145" s="358"/>
      <c r="AN145" s="358"/>
      <c r="AO145" s="358"/>
      <c r="AP145" s="358"/>
      <c r="AQ145" s="358"/>
      <c r="AR145" s="358"/>
      <c r="AS145" s="358"/>
      <c r="AT145" s="358"/>
      <c r="AU145" s="358"/>
      <c r="AV145" s="358"/>
      <c r="AW145" s="358"/>
      <c r="AX145" s="359"/>
      <c r="AY145" s="357" t="s">
        <v>1</v>
      </c>
      <c r="AZ145" s="358"/>
      <c r="BA145" s="358"/>
      <c r="BB145" s="359"/>
      <c r="BC145" s="348" t="s">
        <v>104</v>
      </c>
      <c r="BD145" s="349"/>
      <c r="BE145" s="349"/>
      <c r="BF145" s="350"/>
      <c r="BG145" s="366" t="s">
        <v>82</v>
      </c>
      <c r="BH145" s="367"/>
      <c r="BI145" s="367"/>
      <c r="BJ145" s="368"/>
      <c r="BK145" s="315" t="s">
        <v>99</v>
      </c>
      <c r="BL145" s="316"/>
      <c r="BM145" s="316"/>
      <c r="BN145" s="316"/>
      <c r="BO145" s="316"/>
      <c r="BP145" s="317"/>
      <c r="BQ145" s="315" t="s">
        <v>83</v>
      </c>
      <c r="BR145" s="316"/>
      <c r="BS145" s="316"/>
      <c r="BT145" s="316"/>
      <c r="BU145" s="316"/>
      <c r="BV145" s="316"/>
      <c r="BW145" s="317"/>
      <c r="BX145" s="315" t="s">
        <v>84</v>
      </c>
      <c r="BY145" s="316"/>
      <c r="BZ145" s="316"/>
      <c r="CA145" s="316"/>
      <c r="CB145" s="316"/>
      <c r="CC145" s="317"/>
      <c r="CD145" s="315" t="s">
        <v>85</v>
      </c>
      <c r="CE145" s="316"/>
      <c r="CF145" s="316"/>
      <c r="CG145" s="316"/>
      <c r="CH145" s="316"/>
      <c r="CI145" s="317"/>
    </row>
    <row r="146" spans="1:87" ht="18" customHeight="1" x14ac:dyDescent="0.25">
      <c r="A146" s="75"/>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3"/>
      <c r="Z146" s="351"/>
      <c r="AA146" s="352"/>
      <c r="AB146" s="352"/>
      <c r="AC146" s="352"/>
      <c r="AD146" s="353"/>
      <c r="AE146" s="360"/>
      <c r="AF146" s="361"/>
      <c r="AG146" s="361"/>
      <c r="AH146" s="361"/>
      <c r="AI146" s="361"/>
      <c r="AJ146" s="362"/>
      <c r="AK146" s="360"/>
      <c r="AL146" s="361"/>
      <c r="AM146" s="361"/>
      <c r="AN146" s="361"/>
      <c r="AO146" s="361"/>
      <c r="AP146" s="361"/>
      <c r="AQ146" s="361"/>
      <c r="AR146" s="361"/>
      <c r="AS146" s="361"/>
      <c r="AT146" s="361"/>
      <c r="AU146" s="361"/>
      <c r="AV146" s="361"/>
      <c r="AW146" s="361"/>
      <c r="AX146" s="362"/>
      <c r="AY146" s="360"/>
      <c r="AZ146" s="361"/>
      <c r="BA146" s="361"/>
      <c r="BB146" s="362"/>
      <c r="BC146" s="351"/>
      <c r="BD146" s="352"/>
      <c r="BE146" s="352"/>
      <c r="BF146" s="353"/>
      <c r="BG146" s="369"/>
      <c r="BH146" s="370"/>
      <c r="BI146" s="370"/>
      <c r="BJ146" s="371"/>
      <c r="BK146" s="318"/>
      <c r="BL146" s="319"/>
      <c r="BM146" s="319"/>
      <c r="BN146" s="319"/>
      <c r="BO146" s="319"/>
      <c r="BP146" s="320"/>
      <c r="BQ146" s="318"/>
      <c r="BR146" s="319"/>
      <c r="BS146" s="319"/>
      <c r="BT146" s="319"/>
      <c r="BU146" s="319"/>
      <c r="BV146" s="319"/>
      <c r="BW146" s="320"/>
      <c r="BX146" s="318"/>
      <c r="BY146" s="319"/>
      <c r="BZ146" s="319"/>
      <c r="CA146" s="319"/>
      <c r="CB146" s="319"/>
      <c r="CC146" s="320"/>
      <c r="CD146" s="318"/>
      <c r="CE146" s="319"/>
      <c r="CF146" s="319"/>
      <c r="CG146" s="319"/>
      <c r="CH146" s="319"/>
      <c r="CI146" s="320"/>
    </row>
    <row r="147" spans="1:87" ht="18" customHeight="1" thickBot="1" x14ac:dyDescent="0.3">
      <c r="A147" s="75"/>
      <c r="B147" s="354"/>
      <c r="C147" s="355"/>
      <c r="D147" s="355"/>
      <c r="E147" s="355"/>
      <c r="F147" s="355"/>
      <c r="G147" s="355"/>
      <c r="H147" s="355"/>
      <c r="I147" s="355"/>
      <c r="J147" s="355"/>
      <c r="K147" s="355"/>
      <c r="L147" s="355"/>
      <c r="M147" s="355"/>
      <c r="N147" s="355"/>
      <c r="O147" s="355"/>
      <c r="P147" s="355"/>
      <c r="Q147" s="355"/>
      <c r="R147" s="355"/>
      <c r="S147" s="355"/>
      <c r="T147" s="355"/>
      <c r="U147" s="355"/>
      <c r="V147" s="355"/>
      <c r="W147" s="355"/>
      <c r="X147" s="355"/>
      <c r="Y147" s="356"/>
      <c r="Z147" s="354"/>
      <c r="AA147" s="355"/>
      <c r="AB147" s="355"/>
      <c r="AC147" s="355"/>
      <c r="AD147" s="356"/>
      <c r="AE147" s="363"/>
      <c r="AF147" s="364"/>
      <c r="AG147" s="364"/>
      <c r="AH147" s="364"/>
      <c r="AI147" s="364"/>
      <c r="AJ147" s="365"/>
      <c r="AK147" s="360"/>
      <c r="AL147" s="361"/>
      <c r="AM147" s="361"/>
      <c r="AN147" s="361"/>
      <c r="AO147" s="361"/>
      <c r="AP147" s="361"/>
      <c r="AQ147" s="361"/>
      <c r="AR147" s="361"/>
      <c r="AS147" s="361"/>
      <c r="AT147" s="361"/>
      <c r="AU147" s="361"/>
      <c r="AV147" s="361"/>
      <c r="AW147" s="361"/>
      <c r="AX147" s="362"/>
      <c r="AY147" s="360"/>
      <c r="AZ147" s="361"/>
      <c r="BA147" s="361"/>
      <c r="BB147" s="362"/>
      <c r="BC147" s="351"/>
      <c r="BD147" s="352"/>
      <c r="BE147" s="352"/>
      <c r="BF147" s="353"/>
      <c r="BG147" s="369"/>
      <c r="BH147" s="370"/>
      <c r="BI147" s="370"/>
      <c r="BJ147" s="371"/>
      <c r="BK147" s="318"/>
      <c r="BL147" s="319"/>
      <c r="BM147" s="319"/>
      <c r="BN147" s="319"/>
      <c r="BO147" s="319"/>
      <c r="BP147" s="320"/>
      <c r="BQ147" s="321"/>
      <c r="BR147" s="322"/>
      <c r="BS147" s="322"/>
      <c r="BT147" s="322"/>
      <c r="BU147" s="322"/>
      <c r="BV147" s="322"/>
      <c r="BW147" s="323"/>
      <c r="BX147" s="321"/>
      <c r="BY147" s="322"/>
      <c r="BZ147" s="322"/>
      <c r="CA147" s="322"/>
      <c r="CB147" s="322"/>
      <c r="CC147" s="323"/>
      <c r="CD147" s="321"/>
      <c r="CE147" s="322"/>
      <c r="CF147" s="322"/>
      <c r="CG147" s="322"/>
      <c r="CH147" s="322"/>
      <c r="CI147" s="323"/>
    </row>
    <row r="148" spans="1:87" ht="55.5" customHeight="1" thickBot="1" x14ac:dyDescent="0.3">
      <c r="A148" s="75"/>
      <c r="B148" s="324" t="s">
        <v>462</v>
      </c>
      <c r="C148" s="325"/>
      <c r="D148" s="325"/>
      <c r="E148" s="325"/>
      <c r="F148" s="325"/>
      <c r="G148" s="325"/>
      <c r="H148" s="325"/>
      <c r="I148" s="325"/>
      <c r="J148" s="325"/>
      <c r="K148" s="325"/>
      <c r="L148" s="325"/>
      <c r="M148" s="325"/>
      <c r="N148" s="325"/>
      <c r="O148" s="325"/>
      <c r="P148" s="325"/>
      <c r="Q148" s="325"/>
      <c r="R148" s="325"/>
      <c r="S148" s="325"/>
      <c r="T148" s="325"/>
      <c r="U148" s="325"/>
      <c r="V148" s="325"/>
      <c r="W148" s="325"/>
      <c r="X148" s="325"/>
      <c r="Y148" s="326"/>
      <c r="Z148" s="333" t="s">
        <v>495</v>
      </c>
      <c r="AA148" s="334"/>
      <c r="AB148" s="334"/>
      <c r="AC148" s="334"/>
      <c r="AD148" s="335"/>
      <c r="AE148" s="333">
        <v>0</v>
      </c>
      <c r="AF148" s="334"/>
      <c r="AG148" s="334"/>
      <c r="AH148" s="334"/>
      <c r="AI148" s="334"/>
      <c r="AJ148" s="334"/>
      <c r="AK148" s="606"/>
      <c r="AL148" s="607"/>
      <c r="AM148" s="607"/>
      <c r="AN148" s="607"/>
      <c r="AO148" s="607"/>
      <c r="AP148" s="607"/>
      <c r="AQ148" s="607"/>
      <c r="AR148" s="607"/>
      <c r="AS148" s="607"/>
      <c r="AT148" s="607"/>
      <c r="AU148" s="607"/>
      <c r="AV148" s="607"/>
      <c r="AW148" s="607"/>
      <c r="AX148" s="608"/>
      <c r="AY148" s="409"/>
      <c r="AZ148" s="346"/>
      <c r="BA148" s="346"/>
      <c r="BB148" s="410"/>
      <c r="BC148" s="699">
        <f>+$AE$148*AY148</f>
        <v>0</v>
      </c>
      <c r="BD148" s="697"/>
      <c r="BE148" s="697"/>
      <c r="BF148" s="700"/>
      <c r="BG148" s="690"/>
      <c r="BH148" s="691"/>
      <c r="BI148" s="691"/>
      <c r="BJ148" s="692"/>
      <c r="BK148" s="693">
        <f>+AY148*BG148</f>
        <v>0</v>
      </c>
      <c r="BL148" s="694"/>
      <c r="BM148" s="694"/>
      <c r="BN148" s="694"/>
      <c r="BO148" s="694"/>
      <c r="BP148" s="695"/>
      <c r="BQ148" s="291"/>
      <c r="BR148" s="292"/>
      <c r="BS148" s="292"/>
      <c r="BT148" s="292"/>
      <c r="BU148" s="292"/>
      <c r="BV148" s="292"/>
      <c r="BW148" s="293"/>
      <c r="BX148" s="291">
        <f>+(((BK149+BQ148)*15)/85)</f>
        <v>0</v>
      </c>
      <c r="BY148" s="292"/>
      <c r="BZ148" s="292"/>
      <c r="CA148" s="292"/>
      <c r="CB148" s="292"/>
      <c r="CC148" s="293"/>
      <c r="CD148" s="291">
        <f>+BK149+BQ148+BX148</f>
        <v>0</v>
      </c>
      <c r="CE148" s="292"/>
      <c r="CF148" s="292"/>
      <c r="CG148" s="292"/>
      <c r="CH148" s="292"/>
      <c r="CI148" s="293"/>
    </row>
    <row r="149" spans="1:87" ht="18" customHeight="1" thickBot="1" x14ac:dyDescent="0.3">
      <c r="A149" s="75"/>
      <c r="B149" s="377"/>
      <c r="C149" s="378"/>
      <c r="D149" s="378"/>
      <c r="E149" s="378"/>
      <c r="F149" s="378"/>
      <c r="G149" s="378"/>
      <c r="H149" s="378"/>
      <c r="I149" s="378"/>
      <c r="J149" s="378"/>
      <c r="K149" s="378"/>
      <c r="L149" s="378"/>
      <c r="M149" s="378"/>
      <c r="N149" s="378"/>
      <c r="O149" s="378"/>
      <c r="P149" s="378"/>
      <c r="Q149" s="378"/>
      <c r="R149" s="378"/>
      <c r="S149" s="378"/>
      <c r="T149" s="378"/>
      <c r="U149" s="378"/>
      <c r="V149" s="378"/>
      <c r="W149" s="378"/>
      <c r="X149" s="378"/>
      <c r="Y149" s="378"/>
      <c r="Z149" s="378"/>
      <c r="AA149" s="378"/>
      <c r="AB149" s="378"/>
      <c r="AC149" s="378"/>
      <c r="AD149" s="378"/>
      <c r="AE149" s="378"/>
      <c r="AF149" s="378"/>
      <c r="AG149" s="378"/>
      <c r="AH149" s="378"/>
      <c r="AI149" s="378"/>
      <c r="AJ149" s="379"/>
      <c r="AK149" s="380" t="s">
        <v>3</v>
      </c>
      <c r="AL149" s="381"/>
      <c r="AM149" s="381"/>
      <c r="AN149" s="381"/>
      <c r="AO149" s="381"/>
      <c r="AP149" s="381"/>
      <c r="AQ149" s="381"/>
      <c r="AR149" s="381"/>
      <c r="AS149" s="381"/>
      <c r="AT149" s="381"/>
      <c r="AU149" s="381"/>
      <c r="AV149" s="381"/>
      <c r="AW149" s="381"/>
      <c r="AX149" s="381"/>
      <c r="AY149" s="382"/>
      <c r="AZ149" s="382"/>
      <c r="BA149" s="382"/>
      <c r="BB149" s="382"/>
      <c r="BC149" s="382"/>
      <c r="BD149" s="382"/>
      <c r="BE149" s="382"/>
      <c r="BF149" s="382"/>
      <c r="BG149" s="382"/>
      <c r="BH149" s="382"/>
      <c r="BI149" s="382"/>
      <c r="BJ149" s="383"/>
      <c r="BK149" s="384">
        <f>SUM(BK148:BK148)</f>
        <v>0</v>
      </c>
      <c r="BL149" s="385"/>
      <c r="BM149" s="385"/>
      <c r="BN149" s="385"/>
      <c r="BO149" s="385"/>
      <c r="BP149" s="386"/>
      <c r="BQ149" s="387" t="s">
        <v>100</v>
      </c>
      <c r="BR149" s="388"/>
      <c r="BS149" s="388"/>
      <c r="BT149" s="388"/>
      <c r="BU149" s="388"/>
      <c r="BV149" s="388"/>
      <c r="BW149" s="388"/>
      <c r="BX149" s="388"/>
      <c r="BY149" s="388"/>
      <c r="BZ149" s="388"/>
      <c r="CA149" s="388"/>
      <c r="CB149" s="388"/>
      <c r="CC149" s="389"/>
      <c r="CD149" s="390">
        <f>+CD148*AE148</f>
        <v>0</v>
      </c>
      <c r="CE149" s="390"/>
      <c r="CF149" s="390"/>
      <c r="CG149" s="390"/>
      <c r="CH149" s="390"/>
      <c r="CI149" s="391"/>
    </row>
    <row r="150" spans="1:87" ht="18" customHeight="1" thickBot="1" x14ac:dyDescent="0.3">
      <c r="A150" s="75"/>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76"/>
      <c r="AG150" s="76"/>
      <c r="AH150" s="76"/>
      <c r="AI150" s="76"/>
      <c r="AJ150" s="76"/>
      <c r="BG150" s="78"/>
      <c r="BH150" s="78"/>
      <c r="BI150" s="78"/>
      <c r="BJ150" s="78"/>
      <c r="BK150" s="79"/>
      <c r="BL150" s="79"/>
      <c r="BM150" s="79"/>
      <c r="BN150" s="79"/>
      <c r="BO150" s="79"/>
      <c r="BP150" s="79"/>
      <c r="BQ150" s="79"/>
      <c r="BR150" s="79"/>
      <c r="BS150" s="79"/>
      <c r="BT150" s="79"/>
      <c r="BU150" s="79"/>
      <c r="BV150" s="79"/>
      <c r="BW150" s="79"/>
      <c r="BX150" s="79"/>
      <c r="BY150" s="79"/>
      <c r="BZ150" s="79"/>
      <c r="CA150" s="79"/>
      <c r="CB150" s="79"/>
      <c r="CC150" s="79"/>
      <c r="CD150" s="79"/>
      <c r="CE150" s="79"/>
      <c r="CF150" s="79"/>
      <c r="CG150" s="79"/>
      <c r="CH150" s="79"/>
      <c r="CI150" s="79"/>
    </row>
    <row r="151" spans="1:87" ht="18" customHeight="1" x14ac:dyDescent="0.25">
      <c r="A151" s="75"/>
      <c r="B151" s="348" t="s">
        <v>0</v>
      </c>
      <c r="C151" s="349"/>
      <c r="D151" s="349"/>
      <c r="E151" s="349"/>
      <c r="F151" s="349"/>
      <c r="G151" s="349"/>
      <c r="H151" s="349"/>
      <c r="I151" s="349"/>
      <c r="J151" s="349"/>
      <c r="K151" s="349"/>
      <c r="L151" s="349"/>
      <c r="M151" s="349"/>
      <c r="N151" s="349"/>
      <c r="O151" s="349"/>
      <c r="P151" s="349"/>
      <c r="Q151" s="349"/>
      <c r="R151" s="349"/>
      <c r="S151" s="349"/>
      <c r="T151" s="349"/>
      <c r="U151" s="349"/>
      <c r="V151" s="349"/>
      <c r="W151" s="349"/>
      <c r="X151" s="349"/>
      <c r="Y151" s="350"/>
      <c r="Z151" s="348" t="s">
        <v>80</v>
      </c>
      <c r="AA151" s="349"/>
      <c r="AB151" s="349"/>
      <c r="AC151" s="349"/>
      <c r="AD151" s="350"/>
      <c r="AE151" s="357" t="s">
        <v>79</v>
      </c>
      <c r="AF151" s="358"/>
      <c r="AG151" s="358"/>
      <c r="AH151" s="358"/>
      <c r="AI151" s="358"/>
      <c r="AJ151" s="359"/>
      <c r="AK151" s="357" t="s">
        <v>81</v>
      </c>
      <c r="AL151" s="358"/>
      <c r="AM151" s="358"/>
      <c r="AN151" s="358"/>
      <c r="AO151" s="358"/>
      <c r="AP151" s="358"/>
      <c r="AQ151" s="358"/>
      <c r="AR151" s="358"/>
      <c r="AS151" s="358"/>
      <c r="AT151" s="358"/>
      <c r="AU151" s="358"/>
      <c r="AV151" s="358"/>
      <c r="AW151" s="358"/>
      <c r="AX151" s="359"/>
      <c r="AY151" s="357" t="s">
        <v>1</v>
      </c>
      <c r="AZ151" s="358"/>
      <c r="BA151" s="358"/>
      <c r="BB151" s="359"/>
      <c r="BC151" s="348" t="s">
        <v>104</v>
      </c>
      <c r="BD151" s="349"/>
      <c r="BE151" s="349"/>
      <c r="BF151" s="350"/>
      <c r="BG151" s="366" t="s">
        <v>82</v>
      </c>
      <c r="BH151" s="367"/>
      <c r="BI151" s="367"/>
      <c r="BJ151" s="368"/>
      <c r="BK151" s="315" t="s">
        <v>99</v>
      </c>
      <c r="BL151" s="316"/>
      <c r="BM151" s="316"/>
      <c r="BN151" s="316"/>
      <c r="BO151" s="316"/>
      <c r="BP151" s="317"/>
      <c r="BQ151" s="315" t="s">
        <v>83</v>
      </c>
      <c r="BR151" s="316"/>
      <c r="BS151" s="316"/>
      <c r="BT151" s="316"/>
      <c r="BU151" s="316"/>
      <c r="BV151" s="316"/>
      <c r="BW151" s="317"/>
      <c r="BX151" s="315" t="s">
        <v>84</v>
      </c>
      <c r="BY151" s="316"/>
      <c r="BZ151" s="316"/>
      <c r="CA151" s="316"/>
      <c r="CB151" s="316"/>
      <c r="CC151" s="317"/>
      <c r="CD151" s="315" t="s">
        <v>85</v>
      </c>
      <c r="CE151" s="316"/>
      <c r="CF151" s="316"/>
      <c r="CG151" s="316"/>
      <c r="CH151" s="316"/>
      <c r="CI151" s="317"/>
    </row>
    <row r="152" spans="1:87" ht="18" customHeight="1" x14ac:dyDescent="0.25">
      <c r="A152" s="75"/>
      <c r="B152" s="351"/>
      <c r="C152" s="352"/>
      <c r="D152" s="352"/>
      <c r="E152" s="352"/>
      <c r="F152" s="352"/>
      <c r="G152" s="352"/>
      <c r="H152" s="352"/>
      <c r="I152" s="352"/>
      <c r="J152" s="352"/>
      <c r="K152" s="352"/>
      <c r="L152" s="352"/>
      <c r="M152" s="352"/>
      <c r="N152" s="352"/>
      <c r="O152" s="352"/>
      <c r="P152" s="352"/>
      <c r="Q152" s="352"/>
      <c r="R152" s="352"/>
      <c r="S152" s="352"/>
      <c r="T152" s="352"/>
      <c r="U152" s="352"/>
      <c r="V152" s="352"/>
      <c r="W152" s="352"/>
      <c r="X152" s="352"/>
      <c r="Y152" s="353"/>
      <c r="Z152" s="351"/>
      <c r="AA152" s="352"/>
      <c r="AB152" s="352"/>
      <c r="AC152" s="352"/>
      <c r="AD152" s="353"/>
      <c r="AE152" s="360"/>
      <c r="AF152" s="361"/>
      <c r="AG152" s="361"/>
      <c r="AH152" s="361"/>
      <c r="AI152" s="361"/>
      <c r="AJ152" s="362"/>
      <c r="AK152" s="360"/>
      <c r="AL152" s="361"/>
      <c r="AM152" s="361"/>
      <c r="AN152" s="361"/>
      <c r="AO152" s="361"/>
      <c r="AP152" s="361"/>
      <c r="AQ152" s="361"/>
      <c r="AR152" s="361"/>
      <c r="AS152" s="361"/>
      <c r="AT152" s="361"/>
      <c r="AU152" s="361"/>
      <c r="AV152" s="361"/>
      <c r="AW152" s="361"/>
      <c r="AX152" s="362"/>
      <c r="AY152" s="360"/>
      <c r="AZ152" s="361"/>
      <c r="BA152" s="361"/>
      <c r="BB152" s="362"/>
      <c r="BC152" s="351"/>
      <c r="BD152" s="352"/>
      <c r="BE152" s="352"/>
      <c r="BF152" s="353"/>
      <c r="BG152" s="369"/>
      <c r="BH152" s="370"/>
      <c r="BI152" s="370"/>
      <c r="BJ152" s="371"/>
      <c r="BK152" s="318"/>
      <c r="BL152" s="319"/>
      <c r="BM152" s="319"/>
      <c r="BN152" s="319"/>
      <c r="BO152" s="319"/>
      <c r="BP152" s="320"/>
      <c r="BQ152" s="318"/>
      <c r="BR152" s="319"/>
      <c r="BS152" s="319"/>
      <c r="BT152" s="319"/>
      <c r="BU152" s="319"/>
      <c r="BV152" s="319"/>
      <c r="BW152" s="320"/>
      <c r="BX152" s="318"/>
      <c r="BY152" s="319"/>
      <c r="BZ152" s="319"/>
      <c r="CA152" s="319"/>
      <c r="CB152" s="319"/>
      <c r="CC152" s="320"/>
      <c r="CD152" s="318"/>
      <c r="CE152" s="319"/>
      <c r="CF152" s="319"/>
      <c r="CG152" s="319"/>
      <c r="CH152" s="319"/>
      <c r="CI152" s="320"/>
    </row>
    <row r="153" spans="1:87" ht="18" customHeight="1" thickBot="1" x14ac:dyDescent="0.3">
      <c r="A153" s="75"/>
      <c r="B153" s="354"/>
      <c r="C153" s="355"/>
      <c r="D153" s="355"/>
      <c r="E153" s="355"/>
      <c r="F153" s="355"/>
      <c r="G153" s="355"/>
      <c r="H153" s="355"/>
      <c r="I153" s="355"/>
      <c r="J153" s="355"/>
      <c r="K153" s="355"/>
      <c r="L153" s="355"/>
      <c r="M153" s="355"/>
      <c r="N153" s="355"/>
      <c r="O153" s="355"/>
      <c r="P153" s="355"/>
      <c r="Q153" s="355"/>
      <c r="R153" s="355"/>
      <c r="S153" s="355"/>
      <c r="T153" s="355"/>
      <c r="U153" s="355"/>
      <c r="V153" s="355"/>
      <c r="W153" s="355"/>
      <c r="X153" s="355"/>
      <c r="Y153" s="356"/>
      <c r="Z153" s="354"/>
      <c r="AA153" s="355"/>
      <c r="AB153" s="355"/>
      <c r="AC153" s="355"/>
      <c r="AD153" s="356"/>
      <c r="AE153" s="363"/>
      <c r="AF153" s="364"/>
      <c r="AG153" s="364"/>
      <c r="AH153" s="364"/>
      <c r="AI153" s="364"/>
      <c r="AJ153" s="365"/>
      <c r="AK153" s="360"/>
      <c r="AL153" s="361"/>
      <c r="AM153" s="361"/>
      <c r="AN153" s="361"/>
      <c r="AO153" s="361"/>
      <c r="AP153" s="361"/>
      <c r="AQ153" s="361"/>
      <c r="AR153" s="361"/>
      <c r="AS153" s="361"/>
      <c r="AT153" s="361"/>
      <c r="AU153" s="361"/>
      <c r="AV153" s="361"/>
      <c r="AW153" s="361"/>
      <c r="AX153" s="362"/>
      <c r="AY153" s="360"/>
      <c r="AZ153" s="361"/>
      <c r="BA153" s="361"/>
      <c r="BB153" s="362"/>
      <c r="BC153" s="351"/>
      <c r="BD153" s="352"/>
      <c r="BE153" s="352"/>
      <c r="BF153" s="353"/>
      <c r="BG153" s="369"/>
      <c r="BH153" s="370"/>
      <c r="BI153" s="370"/>
      <c r="BJ153" s="371"/>
      <c r="BK153" s="318"/>
      <c r="BL153" s="319"/>
      <c r="BM153" s="319"/>
      <c r="BN153" s="319"/>
      <c r="BO153" s="319"/>
      <c r="BP153" s="320"/>
      <c r="BQ153" s="321"/>
      <c r="BR153" s="322"/>
      <c r="BS153" s="322"/>
      <c r="BT153" s="322"/>
      <c r="BU153" s="322"/>
      <c r="BV153" s="322"/>
      <c r="BW153" s="323"/>
      <c r="BX153" s="321"/>
      <c r="BY153" s="322"/>
      <c r="BZ153" s="322"/>
      <c r="CA153" s="322"/>
      <c r="CB153" s="322"/>
      <c r="CC153" s="323"/>
      <c r="CD153" s="321"/>
      <c r="CE153" s="322"/>
      <c r="CF153" s="322"/>
      <c r="CG153" s="322"/>
      <c r="CH153" s="322"/>
      <c r="CI153" s="323"/>
    </row>
    <row r="154" spans="1:87" ht="53.25" customHeight="1" thickBot="1" x14ac:dyDescent="0.3">
      <c r="A154" s="75"/>
      <c r="B154" s="324" t="s">
        <v>463</v>
      </c>
      <c r="C154" s="325"/>
      <c r="D154" s="325"/>
      <c r="E154" s="325"/>
      <c r="F154" s="325"/>
      <c r="G154" s="325"/>
      <c r="H154" s="325"/>
      <c r="I154" s="325"/>
      <c r="J154" s="325"/>
      <c r="K154" s="325"/>
      <c r="L154" s="325"/>
      <c r="M154" s="325"/>
      <c r="N154" s="325"/>
      <c r="O154" s="325"/>
      <c r="P154" s="325"/>
      <c r="Q154" s="325"/>
      <c r="R154" s="325"/>
      <c r="S154" s="325"/>
      <c r="T154" s="325"/>
      <c r="U154" s="325"/>
      <c r="V154" s="325"/>
      <c r="W154" s="325"/>
      <c r="X154" s="325"/>
      <c r="Y154" s="326"/>
      <c r="Z154" s="333" t="s">
        <v>496</v>
      </c>
      <c r="AA154" s="334"/>
      <c r="AB154" s="334"/>
      <c r="AC154" s="334"/>
      <c r="AD154" s="335"/>
      <c r="AE154" s="333">
        <v>0</v>
      </c>
      <c r="AF154" s="334"/>
      <c r="AG154" s="334"/>
      <c r="AH154" s="334"/>
      <c r="AI154" s="334"/>
      <c r="AJ154" s="334"/>
      <c r="AK154" s="606"/>
      <c r="AL154" s="607"/>
      <c r="AM154" s="607"/>
      <c r="AN154" s="607"/>
      <c r="AO154" s="607"/>
      <c r="AP154" s="607"/>
      <c r="AQ154" s="607"/>
      <c r="AR154" s="607"/>
      <c r="AS154" s="607"/>
      <c r="AT154" s="607"/>
      <c r="AU154" s="607"/>
      <c r="AV154" s="607"/>
      <c r="AW154" s="607"/>
      <c r="AX154" s="608"/>
      <c r="AY154" s="409"/>
      <c r="AZ154" s="346"/>
      <c r="BA154" s="346"/>
      <c r="BB154" s="410"/>
      <c r="BC154" s="699">
        <f>+$AE$154*AY154</f>
        <v>0</v>
      </c>
      <c r="BD154" s="697"/>
      <c r="BE154" s="697"/>
      <c r="BF154" s="700"/>
      <c r="BG154" s="690"/>
      <c r="BH154" s="691"/>
      <c r="BI154" s="691"/>
      <c r="BJ154" s="692"/>
      <c r="BK154" s="693">
        <f>+AY154*BG154</f>
        <v>0</v>
      </c>
      <c r="BL154" s="694"/>
      <c r="BM154" s="694"/>
      <c r="BN154" s="694"/>
      <c r="BO154" s="694"/>
      <c r="BP154" s="695"/>
      <c r="BQ154" s="291"/>
      <c r="BR154" s="292"/>
      <c r="BS154" s="292"/>
      <c r="BT154" s="292"/>
      <c r="BU154" s="292"/>
      <c r="BV154" s="292"/>
      <c r="BW154" s="293"/>
      <c r="BX154" s="291">
        <f>+(((BK155+BQ154)*15)/85)</f>
        <v>0</v>
      </c>
      <c r="BY154" s="292"/>
      <c r="BZ154" s="292"/>
      <c r="CA154" s="292"/>
      <c r="CB154" s="292"/>
      <c r="CC154" s="293"/>
      <c r="CD154" s="291">
        <f>+BK155+BQ154+BX154</f>
        <v>0</v>
      </c>
      <c r="CE154" s="292"/>
      <c r="CF154" s="292"/>
      <c r="CG154" s="292"/>
      <c r="CH154" s="292"/>
      <c r="CI154" s="293"/>
    </row>
    <row r="155" spans="1:87" ht="18" customHeight="1" thickBot="1" x14ac:dyDescent="0.3">
      <c r="A155" s="75"/>
      <c r="B155" s="377"/>
      <c r="C155" s="378"/>
      <c r="D155" s="378"/>
      <c r="E155" s="378"/>
      <c r="F155" s="378"/>
      <c r="G155" s="378"/>
      <c r="H155" s="378"/>
      <c r="I155" s="378"/>
      <c r="J155" s="378"/>
      <c r="K155" s="378"/>
      <c r="L155" s="378"/>
      <c r="M155" s="378"/>
      <c r="N155" s="378"/>
      <c r="O155" s="378"/>
      <c r="P155" s="378"/>
      <c r="Q155" s="378"/>
      <c r="R155" s="378"/>
      <c r="S155" s="378"/>
      <c r="T155" s="378"/>
      <c r="U155" s="378"/>
      <c r="V155" s="378"/>
      <c r="W155" s="378"/>
      <c r="X155" s="378"/>
      <c r="Y155" s="378"/>
      <c r="Z155" s="378"/>
      <c r="AA155" s="378"/>
      <c r="AB155" s="378"/>
      <c r="AC155" s="378"/>
      <c r="AD155" s="378"/>
      <c r="AE155" s="378"/>
      <c r="AF155" s="378"/>
      <c r="AG155" s="378"/>
      <c r="AH155" s="378"/>
      <c r="AI155" s="378"/>
      <c r="AJ155" s="379"/>
      <c r="AK155" s="380" t="s">
        <v>3</v>
      </c>
      <c r="AL155" s="381"/>
      <c r="AM155" s="381"/>
      <c r="AN155" s="381"/>
      <c r="AO155" s="381"/>
      <c r="AP155" s="381"/>
      <c r="AQ155" s="381"/>
      <c r="AR155" s="381"/>
      <c r="AS155" s="381"/>
      <c r="AT155" s="381"/>
      <c r="AU155" s="381"/>
      <c r="AV155" s="381"/>
      <c r="AW155" s="381"/>
      <c r="AX155" s="381"/>
      <c r="AY155" s="382"/>
      <c r="AZ155" s="382"/>
      <c r="BA155" s="382"/>
      <c r="BB155" s="382"/>
      <c r="BC155" s="382"/>
      <c r="BD155" s="382"/>
      <c r="BE155" s="382"/>
      <c r="BF155" s="382"/>
      <c r="BG155" s="382"/>
      <c r="BH155" s="382"/>
      <c r="BI155" s="382"/>
      <c r="BJ155" s="383"/>
      <c r="BK155" s="384">
        <f>SUM(BK154:BK154)</f>
        <v>0</v>
      </c>
      <c r="BL155" s="385"/>
      <c r="BM155" s="385"/>
      <c r="BN155" s="385"/>
      <c r="BO155" s="385"/>
      <c r="BP155" s="386"/>
      <c r="BQ155" s="387" t="s">
        <v>100</v>
      </c>
      <c r="BR155" s="388"/>
      <c r="BS155" s="388"/>
      <c r="BT155" s="388"/>
      <c r="BU155" s="388"/>
      <c r="BV155" s="388"/>
      <c r="BW155" s="388"/>
      <c r="BX155" s="388"/>
      <c r="BY155" s="388"/>
      <c r="BZ155" s="388"/>
      <c r="CA155" s="388"/>
      <c r="CB155" s="388"/>
      <c r="CC155" s="389"/>
      <c r="CD155" s="390">
        <f>+CD154*AE154</f>
        <v>0</v>
      </c>
      <c r="CE155" s="390"/>
      <c r="CF155" s="390"/>
      <c r="CG155" s="390"/>
      <c r="CH155" s="390"/>
      <c r="CI155" s="391"/>
    </row>
    <row r="156" spans="1:87" ht="18" customHeight="1" thickBot="1" x14ac:dyDescent="0.3">
      <c r="A156" s="75"/>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c r="AB156" s="76"/>
      <c r="AC156" s="76"/>
      <c r="AD156" s="76"/>
      <c r="AE156" s="76"/>
      <c r="AF156" s="76"/>
      <c r="AG156" s="76"/>
      <c r="AH156" s="76"/>
      <c r="AI156" s="76"/>
      <c r="AJ156" s="76"/>
      <c r="BG156" s="78"/>
      <c r="BH156" s="78"/>
      <c r="BI156" s="78"/>
      <c r="BJ156" s="78"/>
      <c r="BK156" s="79"/>
      <c r="BL156" s="79"/>
      <c r="BM156" s="79"/>
      <c r="BN156" s="79"/>
      <c r="BO156" s="79"/>
      <c r="BP156" s="79"/>
      <c r="BQ156" s="79"/>
      <c r="BR156" s="79"/>
      <c r="BS156" s="79"/>
      <c r="BT156" s="79"/>
      <c r="BU156" s="79"/>
      <c r="BV156" s="79"/>
      <c r="BW156" s="79"/>
      <c r="BX156" s="79"/>
      <c r="BY156" s="79"/>
      <c r="BZ156" s="79"/>
      <c r="CA156" s="79"/>
      <c r="CB156" s="79"/>
      <c r="CC156" s="79"/>
      <c r="CD156" s="79"/>
      <c r="CE156" s="79"/>
      <c r="CF156" s="79"/>
      <c r="CG156" s="79"/>
      <c r="CH156" s="79"/>
      <c r="CI156" s="79"/>
    </row>
    <row r="157" spans="1:87" ht="18" customHeight="1" x14ac:dyDescent="0.25">
      <c r="A157" s="75"/>
      <c r="B157" s="348" t="s">
        <v>0</v>
      </c>
      <c r="C157" s="349"/>
      <c r="D157" s="349"/>
      <c r="E157" s="349"/>
      <c r="F157" s="349"/>
      <c r="G157" s="349"/>
      <c r="H157" s="349"/>
      <c r="I157" s="349"/>
      <c r="J157" s="349"/>
      <c r="K157" s="349"/>
      <c r="L157" s="349"/>
      <c r="M157" s="349"/>
      <c r="N157" s="349"/>
      <c r="O157" s="349"/>
      <c r="P157" s="349"/>
      <c r="Q157" s="349"/>
      <c r="R157" s="349"/>
      <c r="S157" s="349"/>
      <c r="T157" s="349"/>
      <c r="U157" s="349"/>
      <c r="V157" s="349"/>
      <c r="W157" s="349"/>
      <c r="X157" s="349"/>
      <c r="Y157" s="350"/>
      <c r="Z157" s="348" t="s">
        <v>80</v>
      </c>
      <c r="AA157" s="349"/>
      <c r="AB157" s="349"/>
      <c r="AC157" s="349"/>
      <c r="AD157" s="350"/>
      <c r="AE157" s="357" t="s">
        <v>79</v>
      </c>
      <c r="AF157" s="358"/>
      <c r="AG157" s="358"/>
      <c r="AH157" s="358"/>
      <c r="AI157" s="358"/>
      <c r="AJ157" s="359"/>
      <c r="AK157" s="357" t="s">
        <v>81</v>
      </c>
      <c r="AL157" s="358"/>
      <c r="AM157" s="358"/>
      <c r="AN157" s="358"/>
      <c r="AO157" s="358"/>
      <c r="AP157" s="358"/>
      <c r="AQ157" s="358"/>
      <c r="AR157" s="358"/>
      <c r="AS157" s="358"/>
      <c r="AT157" s="358"/>
      <c r="AU157" s="358"/>
      <c r="AV157" s="358"/>
      <c r="AW157" s="358"/>
      <c r="AX157" s="359"/>
      <c r="AY157" s="357" t="s">
        <v>1</v>
      </c>
      <c r="AZ157" s="358"/>
      <c r="BA157" s="358"/>
      <c r="BB157" s="359"/>
      <c r="BC157" s="348" t="s">
        <v>104</v>
      </c>
      <c r="BD157" s="349"/>
      <c r="BE157" s="349"/>
      <c r="BF157" s="350"/>
      <c r="BG157" s="366" t="s">
        <v>82</v>
      </c>
      <c r="BH157" s="367"/>
      <c r="BI157" s="367"/>
      <c r="BJ157" s="368"/>
      <c r="BK157" s="315" t="s">
        <v>99</v>
      </c>
      <c r="BL157" s="316"/>
      <c r="BM157" s="316"/>
      <c r="BN157" s="316"/>
      <c r="BO157" s="316"/>
      <c r="BP157" s="317"/>
      <c r="BQ157" s="315" t="s">
        <v>83</v>
      </c>
      <c r="BR157" s="316"/>
      <c r="BS157" s="316"/>
      <c r="BT157" s="316"/>
      <c r="BU157" s="316"/>
      <c r="BV157" s="316"/>
      <c r="BW157" s="317"/>
      <c r="BX157" s="315" t="s">
        <v>84</v>
      </c>
      <c r="BY157" s="316"/>
      <c r="BZ157" s="316"/>
      <c r="CA157" s="316"/>
      <c r="CB157" s="316"/>
      <c r="CC157" s="317"/>
      <c r="CD157" s="315" t="s">
        <v>85</v>
      </c>
      <c r="CE157" s="316"/>
      <c r="CF157" s="316"/>
      <c r="CG157" s="316"/>
      <c r="CH157" s="316"/>
      <c r="CI157" s="317"/>
    </row>
    <row r="158" spans="1:87" ht="18" customHeight="1" x14ac:dyDescent="0.25">
      <c r="A158" s="75"/>
      <c r="B158" s="351"/>
      <c r="C158" s="352"/>
      <c r="D158" s="352"/>
      <c r="E158" s="352"/>
      <c r="F158" s="352"/>
      <c r="G158" s="352"/>
      <c r="H158" s="352"/>
      <c r="I158" s="352"/>
      <c r="J158" s="352"/>
      <c r="K158" s="352"/>
      <c r="L158" s="352"/>
      <c r="M158" s="352"/>
      <c r="N158" s="352"/>
      <c r="O158" s="352"/>
      <c r="P158" s="352"/>
      <c r="Q158" s="352"/>
      <c r="R158" s="352"/>
      <c r="S158" s="352"/>
      <c r="T158" s="352"/>
      <c r="U158" s="352"/>
      <c r="V158" s="352"/>
      <c r="W158" s="352"/>
      <c r="X158" s="352"/>
      <c r="Y158" s="353"/>
      <c r="Z158" s="351"/>
      <c r="AA158" s="352"/>
      <c r="AB158" s="352"/>
      <c r="AC158" s="352"/>
      <c r="AD158" s="353"/>
      <c r="AE158" s="360"/>
      <c r="AF158" s="361"/>
      <c r="AG158" s="361"/>
      <c r="AH158" s="361"/>
      <c r="AI158" s="361"/>
      <c r="AJ158" s="362"/>
      <c r="AK158" s="360"/>
      <c r="AL158" s="361"/>
      <c r="AM158" s="361"/>
      <c r="AN158" s="361"/>
      <c r="AO158" s="361"/>
      <c r="AP158" s="361"/>
      <c r="AQ158" s="361"/>
      <c r="AR158" s="361"/>
      <c r="AS158" s="361"/>
      <c r="AT158" s="361"/>
      <c r="AU158" s="361"/>
      <c r="AV158" s="361"/>
      <c r="AW158" s="361"/>
      <c r="AX158" s="362"/>
      <c r="AY158" s="360"/>
      <c r="AZ158" s="361"/>
      <c r="BA158" s="361"/>
      <c r="BB158" s="362"/>
      <c r="BC158" s="351"/>
      <c r="BD158" s="352"/>
      <c r="BE158" s="352"/>
      <c r="BF158" s="353"/>
      <c r="BG158" s="369"/>
      <c r="BH158" s="370"/>
      <c r="BI158" s="370"/>
      <c r="BJ158" s="371"/>
      <c r="BK158" s="318"/>
      <c r="BL158" s="319"/>
      <c r="BM158" s="319"/>
      <c r="BN158" s="319"/>
      <c r="BO158" s="319"/>
      <c r="BP158" s="320"/>
      <c r="BQ158" s="318"/>
      <c r="BR158" s="319"/>
      <c r="BS158" s="319"/>
      <c r="BT158" s="319"/>
      <c r="BU158" s="319"/>
      <c r="BV158" s="319"/>
      <c r="BW158" s="320"/>
      <c r="BX158" s="318"/>
      <c r="BY158" s="319"/>
      <c r="BZ158" s="319"/>
      <c r="CA158" s="319"/>
      <c r="CB158" s="319"/>
      <c r="CC158" s="320"/>
      <c r="CD158" s="318"/>
      <c r="CE158" s="319"/>
      <c r="CF158" s="319"/>
      <c r="CG158" s="319"/>
      <c r="CH158" s="319"/>
      <c r="CI158" s="320"/>
    </row>
    <row r="159" spans="1:87" ht="18" customHeight="1" thickBot="1" x14ac:dyDescent="0.3">
      <c r="A159" s="75"/>
      <c r="B159" s="354"/>
      <c r="C159" s="355"/>
      <c r="D159" s="355"/>
      <c r="E159" s="355"/>
      <c r="F159" s="355"/>
      <c r="G159" s="355"/>
      <c r="H159" s="355"/>
      <c r="I159" s="355"/>
      <c r="J159" s="355"/>
      <c r="K159" s="355"/>
      <c r="L159" s="355"/>
      <c r="M159" s="355"/>
      <c r="N159" s="355"/>
      <c r="O159" s="355"/>
      <c r="P159" s="355"/>
      <c r="Q159" s="355"/>
      <c r="R159" s="355"/>
      <c r="S159" s="355"/>
      <c r="T159" s="355"/>
      <c r="U159" s="355"/>
      <c r="V159" s="355"/>
      <c r="W159" s="355"/>
      <c r="X159" s="355"/>
      <c r="Y159" s="356"/>
      <c r="Z159" s="354"/>
      <c r="AA159" s="355"/>
      <c r="AB159" s="355"/>
      <c r="AC159" s="355"/>
      <c r="AD159" s="356"/>
      <c r="AE159" s="363"/>
      <c r="AF159" s="364"/>
      <c r="AG159" s="364"/>
      <c r="AH159" s="364"/>
      <c r="AI159" s="364"/>
      <c r="AJ159" s="365"/>
      <c r="AK159" s="360"/>
      <c r="AL159" s="361"/>
      <c r="AM159" s="361"/>
      <c r="AN159" s="361"/>
      <c r="AO159" s="361"/>
      <c r="AP159" s="361"/>
      <c r="AQ159" s="361"/>
      <c r="AR159" s="361"/>
      <c r="AS159" s="361"/>
      <c r="AT159" s="361"/>
      <c r="AU159" s="361"/>
      <c r="AV159" s="361"/>
      <c r="AW159" s="361"/>
      <c r="AX159" s="362"/>
      <c r="AY159" s="360"/>
      <c r="AZ159" s="361"/>
      <c r="BA159" s="361"/>
      <c r="BB159" s="362"/>
      <c r="BC159" s="351"/>
      <c r="BD159" s="352"/>
      <c r="BE159" s="352"/>
      <c r="BF159" s="353"/>
      <c r="BG159" s="369"/>
      <c r="BH159" s="370"/>
      <c r="BI159" s="370"/>
      <c r="BJ159" s="371"/>
      <c r="BK159" s="318"/>
      <c r="BL159" s="319"/>
      <c r="BM159" s="319"/>
      <c r="BN159" s="319"/>
      <c r="BO159" s="319"/>
      <c r="BP159" s="320"/>
      <c r="BQ159" s="321"/>
      <c r="BR159" s="322"/>
      <c r="BS159" s="322"/>
      <c r="BT159" s="322"/>
      <c r="BU159" s="322"/>
      <c r="BV159" s="322"/>
      <c r="BW159" s="323"/>
      <c r="BX159" s="321"/>
      <c r="BY159" s="322"/>
      <c r="BZ159" s="322"/>
      <c r="CA159" s="322"/>
      <c r="CB159" s="322"/>
      <c r="CC159" s="323"/>
      <c r="CD159" s="321"/>
      <c r="CE159" s="322"/>
      <c r="CF159" s="322"/>
      <c r="CG159" s="322"/>
      <c r="CH159" s="322"/>
      <c r="CI159" s="323"/>
    </row>
    <row r="160" spans="1:87" ht="54" customHeight="1" thickBot="1" x14ac:dyDescent="0.3">
      <c r="A160" s="75"/>
      <c r="B160" s="324" t="s">
        <v>464</v>
      </c>
      <c r="C160" s="325"/>
      <c r="D160" s="325"/>
      <c r="E160" s="325"/>
      <c r="F160" s="325"/>
      <c r="G160" s="325"/>
      <c r="H160" s="325"/>
      <c r="I160" s="325"/>
      <c r="J160" s="325"/>
      <c r="K160" s="325"/>
      <c r="L160" s="325"/>
      <c r="M160" s="325"/>
      <c r="N160" s="325"/>
      <c r="O160" s="325"/>
      <c r="P160" s="325"/>
      <c r="Q160" s="325"/>
      <c r="R160" s="325"/>
      <c r="S160" s="325"/>
      <c r="T160" s="325"/>
      <c r="U160" s="325"/>
      <c r="V160" s="325"/>
      <c r="W160" s="325"/>
      <c r="X160" s="325"/>
      <c r="Y160" s="326"/>
      <c r="Z160" s="333" t="s">
        <v>497</v>
      </c>
      <c r="AA160" s="334"/>
      <c r="AB160" s="334"/>
      <c r="AC160" s="334"/>
      <c r="AD160" s="335"/>
      <c r="AE160" s="333">
        <v>0</v>
      </c>
      <c r="AF160" s="334"/>
      <c r="AG160" s="334"/>
      <c r="AH160" s="334"/>
      <c r="AI160" s="334"/>
      <c r="AJ160" s="334"/>
      <c r="AK160" s="606"/>
      <c r="AL160" s="607"/>
      <c r="AM160" s="607"/>
      <c r="AN160" s="607"/>
      <c r="AO160" s="607"/>
      <c r="AP160" s="607"/>
      <c r="AQ160" s="607"/>
      <c r="AR160" s="607"/>
      <c r="AS160" s="607"/>
      <c r="AT160" s="607"/>
      <c r="AU160" s="607"/>
      <c r="AV160" s="607"/>
      <c r="AW160" s="607"/>
      <c r="AX160" s="608"/>
      <c r="AY160" s="409"/>
      <c r="AZ160" s="346"/>
      <c r="BA160" s="346"/>
      <c r="BB160" s="410"/>
      <c r="BC160" s="699">
        <f>+$AE$160*AY160</f>
        <v>0</v>
      </c>
      <c r="BD160" s="697"/>
      <c r="BE160" s="697"/>
      <c r="BF160" s="700"/>
      <c r="BG160" s="690"/>
      <c r="BH160" s="691"/>
      <c r="BI160" s="691"/>
      <c r="BJ160" s="692"/>
      <c r="BK160" s="693">
        <f>+AY160*BG160</f>
        <v>0</v>
      </c>
      <c r="BL160" s="694"/>
      <c r="BM160" s="694"/>
      <c r="BN160" s="694"/>
      <c r="BO160" s="694"/>
      <c r="BP160" s="695"/>
      <c r="BQ160" s="291"/>
      <c r="BR160" s="292"/>
      <c r="BS160" s="292"/>
      <c r="BT160" s="292"/>
      <c r="BU160" s="292"/>
      <c r="BV160" s="292"/>
      <c r="BW160" s="293"/>
      <c r="BX160" s="291">
        <f>+(((BK161+BQ160)*15)/85)</f>
        <v>0</v>
      </c>
      <c r="BY160" s="292"/>
      <c r="BZ160" s="292"/>
      <c r="CA160" s="292"/>
      <c r="CB160" s="292"/>
      <c r="CC160" s="293"/>
      <c r="CD160" s="291">
        <f>+BK161+BQ160+BX160</f>
        <v>0</v>
      </c>
      <c r="CE160" s="292"/>
      <c r="CF160" s="292"/>
      <c r="CG160" s="292"/>
      <c r="CH160" s="292"/>
      <c r="CI160" s="293"/>
    </row>
    <row r="161" spans="1:88" ht="18" customHeight="1" thickBot="1" x14ac:dyDescent="0.3">
      <c r="A161" s="75"/>
      <c r="B161" s="377"/>
      <c r="C161" s="378"/>
      <c r="D161" s="378"/>
      <c r="E161" s="378"/>
      <c r="F161" s="378"/>
      <c r="G161" s="378"/>
      <c r="H161" s="378"/>
      <c r="I161" s="378"/>
      <c r="J161" s="378"/>
      <c r="K161" s="378"/>
      <c r="L161" s="378"/>
      <c r="M161" s="378"/>
      <c r="N161" s="378"/>
      <c r="O161" s="378"/>
      <c r="P161" s="378"/>
      <c r="Q161" s="378"/>
      <c r="R161" s="378"/>
      <c r="S161" s="378"/>
      <c r="T161" s="378"/>
      <c r="U161" s="378"/>
      <c r="V161" s="378"/>
      <c r="W161" s="378"/>
      <c r="X161" s="378"/>
      <c r="Y161" s="378"/>
      <c r="Z161" s="378"/>
      <c r="AA161" s="378"/>
      <c r="AB161" s="378"/>
      <c r="AC161" s="378"/>
      <c r="AD161" s="378"/>
      <c r="AE161" s="378"/>
      <c r="AF161" s="378"/>
      <c r="AG161" s="378"/>
      <c r="AH161" s="378"/>
      <c r="AI161" s="378"/>
      <c r="AJ161" s="379"/>
      <c r="AK161" s="380" t="s">
        <v>3</v>
      </c>
      <c r="AL161" s="381"/>
      <c r="AM161" s="381"/>
      <c r="AN161" s="381"/>
      <c r="AO161" s="381"/>
      <c r="AP161" s="381"/>
      <c r="AQ161" s="381"/>
      <c r="AR161" s="381"/>
      <c r="AS161" s="381"/>
      <c r="AT161" s="381"/>
      <c r="AU161" s="381"/>
      <c r="AV161" s="381"/>
      <c r="AW161" s="381"/>
      <c r="AX161" s="381"/>
      <c r="AY161" s="382"/>
      <c r="AZ161" s="382"/>
      <c r="BA161" s="382"/>
      <c r="BB161" s="382"/>
      <c r="BC161" s="382"/>
      <c r="BD161" s="382"/>
      <c r="BE161" s="382"/>
      <c r="BF161" s="382"/>
      <c r="BG161" s="382"/>
      <c r="BH161" s="382"/>
      <c r="BI161" s="382"/>
      <c r="BJ161" s="383"/>
      <c r="BK161" s="384">
        <f>SUM(BK160:BK160)</f>
        <v>0</v>
      </c>
      <c r="BL161" s="385"/>
      <c r="BM161" s="385"/>
      <c r="BN161" s="385"/>
      <c r="BO161" s="385"/>
      <c r="BP161" s="386"/>
      <c r="BQ161" s="387" t="s">
        <v>100</v>
      </c>
      <c r="BR161" s="388"/>
      <c r="BS161" s="388"/>
      <c r="BT161" s="388"/>
      <c r="BU161" s="388"/>
      <c r="BV161" s="388"/>
      <c r="BW161" s="388"/>
      <c r="BX161" s="388"/>
      <c r="BY161" s="388"/>
      <c r="BZ161" s="388"/>
      <c r="CA161" s="388"/>
      <c r="CB161" s="388"/>
      <c r="CC161" s="389"/>
      <c r="CD161" s="390">
        <f>+CD160*AE160</f>
        <v>0</v>
      </c>
      <c r="CE161" s="390"/>
      <c r="CF161" s="390"/>
      <c r="CG161" s="390"/>
      <c r="CH161" s="390"/>
      <c r="CI161" s="391"/>
    </row>
    <row r="162" spans="1:88" ht="18" customHeight="1" thickBot="1" x14ac:dyDescent="0.3">
      <c r="A162" s="75"/>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c r="AE162" s="76"/>
      <c r="AF162" s="76"/>
      <c r="AG162" s="76"/>
      <c r="AH162" s="76"/>
      <c r="AI162" s="76"/>
      <c r="AJ162" s="76"/>
      <c r="BG162" s="78"/>
      <c r="BH162" s="78"/>
      <c r="BI162" s="78"/>
      <c r="BJ162" s="78"/>
      <c r="BK162" s="79"/>
      <c r="BL162" s="79"/>
      <c r="BM162" s="79"/>
      <c r="BN162" s="79"/>
      <c r="BO162" s="79"/>
      <c r="BP162" s="79"/>
      <c r="BQ162" s="79"/>
      <c r="BR162" s="79"/>
      <c r="BS162" s="79"/>
      <c r="BT162" s="79"/>
      <c r="BU162" s="79"/>
      <c r="BV162" s="79"/>
      <c r="BW162" s="79"/>
      <c r="BX162" s="79"/>
      <c r="BY162" s="79"/>
      <c r="BZ162" s="79"/>
      <c r="CA162" s="79"/>
      <c r="CB162" s="79"/>
      <c r="CC162" s="79"/>
      <c r="CD162" s="79"/>
      <c r="CE162" s="79"/>
      <c r="CF162" s="79"/>
      <c r="CG162" s="79"/>
      <c r="CH162" s="79"/>
      <c r="CI162" s="79"/>
    </row>
    <row r="163" spans="1:88" ht="18" customHeight="1" x14ac:dyDescent="0.25">
      <c r="A163" s="75"/>
      <c r="B163" s="348" t="s">
        <v>0</v>
      </c>
      <c r="C163" s="349"/>
      <c r="D163" s="349"/>
      <c r="E163" s="349"/>
      <c r="F163" s="349"/>
      <c r="G163" s="349"/>
      <c r="H163" s="349"/>
      <c r="I163" s="349"/>
      <c r="J163" s="349"/>
      <c r="K163" s="349"/>
      <c r="L163" s="349"/>
      <c r="M163" s="349"/>
      <c r="N163" s="349"/>
      <c r="O163" s="349"/>
      <c r="P163" s="349"/>
      <c r="Q163" s="349"/>
      <c r="R163" s="349"/>
      <c r="S163" s="349"/>
      <c r="T163" s="349"/>
      <c r="U163" s="349"/>
      <c r="V163" s="349"/>
      <c r="W163" s="349"/>
      <c r="X163" s="349"/>
      <c r="Y163" s="350"/>
      <c r="Z163" s="348" t="s">
        <v>80</v>
      </c>
      <c r="AA163" s="349"/>
      <c r="AB163" s="349"/>
      <c r="AC163" s="349"/>
      <c r="AD163" s="350"/>
      <c r="AE163" s="357" t="s">
        <v>79</v>
      </c>
      <c r="AF163" s="358"/>
      <c r="AG163" s="358"/>
      <c r="AH163" s="358"/>
      <c r="AI163" s="358"/>
      <c r="AJ163" s="359"/>
      <c r="AK163" s="357" t="s">
        <v>81</v>
      </c>
      <c r="AL163" s="358"/>
      <c r="AM163" s="358"/>
      <c r="AN163" s="358"/>
      <c r="AO163" s="358"/>
      <c r="AP163" s="358"/>
      <c r="AQ163" s="358"/>
      <c r="AR163" s="358"/>
      <c r="AS163" s="358"/>
      <c r="AT163" s="358"/>
      <c r="AU163" s="358"/>
      <c r="AV163" s="358"/>
      <c r="AW163" s="358"/>
      <c r="AX163" s="359"/>
      <c r="AY163" s="357" t="s">
        <v>1</v>
      </c>
      <c r="AZ163" s="358"/>
      <c r="BA163" s="358"/>
      <c r="BB163" s="359"/>
      <c r="BC163" s="348" t="s">
        <v>104</v>
      </c>
      <c r="BD163" s="349"/>
      <c r="BE163" s="349"/>
      <c r="BF163" s="350"/>
      <c r="BG163" s="366" t="s">
        <v>82</v>
      </c>
      <c r="BH163" s="367"/>
      <c r="BI163" s="367"/>
      <c r="BJ163" s="368"/>
      <c r="BK163" s="315" t="s">
        <v>99</v>
      </c>
      <c r="BL163" s="316"/>
      <c r="BM163" s="316"/>
      <c r="BN163" s="316"/>
      <c r="BO163" s="316"/>
      <c r="BP163" s="317"/>
      <c r="BQ163" s="315" t="s">
        <v>83</v>
      </c>
      <c r="BR163" s="316"/>
      <c r="BS163" s="316"/>
      <c r="BT163" s="316"/>
      <c r="BU163" s="316"/>
      <c r="BV163" s="316"/>
      <c r="BW163" s="317"/>
      <c r="BX163" s="315" t="s">
        <v>84</v>
      </c>
      <c r="BY163" s="316"/>
      <c r="BZ163" s="316"/>
      <c r="CA163" s="316"/>
      <c r="CB163" s="316"/>
      <c r="CC163" s="317"/>
      <c r="CD163" s="315" t="s">
        <v>85</v>
      </c>
      <c r="CE163" s="316"/>
      <c r="CF163" s="316"/>
      <c r="CG163" s="316"/>
      <c r="CH163" s="316"/>
      <c r="CI163" s="317"/>
      <c r="CJ163" s="74"/>
    </row>
    <row r="164" spans="1:88" ht="18" customHeight="1" x14ac:dyDescent="0.25">
      <c r="A164" s="75"/>
      <c r="B164" s="351"/>
      <c r="C164" s="352"/>
      <c r="D164" s="352"/>
      <c r="E164" s="352"/>
      <c r="F164" s="352"/>
      <c r="G164" s="352"/>
      <c r="H164" s="352"/>
      <c r="I164" s="352"/>
      <c r="J164" s="352"/>
      <c r="K164" s="352"/>
      <c r="L164" s="352"/>
      <c r="M164" s="352"/>
      <c r="N164" s="352"/>
      <c r="O164" s="352"/>
      <c r="P164" s="352"/>
      <c r="Q164" s="352"/>
      <c r="R164" s="352"/>
      <c r="S164" s="352"/>
      <c r="T164" s="352"/>
      <c r="U164" s="352"/>
      <c r="V164" s="352"/>
      <c r="W164" s="352"/>
      <c r="X164" s="352"/>
      <c r="Y164" s="353"/>
      <c r="Z164" s="351"/>
      <c r="AA164" s="352"/>
      <c r="AB164" s="352"/>
      <c r="AC164" s="352"/>
      <c r="AD164" s="353"/>
      <c r="AE164" s="360"/>
      <c r="AF164" s="361"/>
      <c r="AG164" s="361"/>
      <c r="AH164" s="361"/>
      <c r="AI164" s="361"/>
      <c r="AJ164" s="362"/>
      <c r="AK164" s="360"/>
      <c r="AL164" s="361"/>
      <c r="AM164" s="361"/>
      <c r="AN164" s="361"/>
      <c r="AO164" s="361"/>
      <c r="AP164" s="361"/>
      <c r="AQ164" s="361"/>
      <c r="AR164" s="361"/>
      <c r="AS164" s="361"/>
      <c r="AT164" s="361"/>
      <c r="AU164" s="361"/>
      <c r="AV164" s="361"/>
      <c r="AW164" s="361"/>
      <c r="AX164" s="362"/>
      <c r="AY164" s="360"/>
      <c r="AZ164" s="361"/>
      <c r="BA164" s="361"/>
      <c r="BB164" s="362"/>
      <c r="BC164" s="351"/>
      <c r="BD164" s="352"/>
      <c r="BE164" s="352"/>
      <c r="BF164" s="353"/>
      <c r="BG164" s="369"/>
      <c r="BH164" s="370"/>
      <c r="BI164" s="370"/>
      <c r="BJ164" s="371"/>
      <c r="BK164" s="318"/>
      <c r="BL164" s="319"/>
      <c r="BM164" s="319"/>
      <c r="BN164" s="319"/>
      <c r="BO164" s="319"/>
      <c r="BP164" s="320"/>
      <c r="BQ164" s="318"/>
      <c r="BR164" s="319"/>
      <c r="BS164" s="319"/>
      <c r="BT164" s="319"/>
      <c r="BU164" s="319"/>
      <c r="BV164" s="319"/>
      <c r="BW164" s="320"/>
      <c r="BX164" s="318"/>
      <c r="BY164" s="319"/>
      <c r="BZ164" s="319"/>
      <c r="CA164" s="319"/>
      <c r="CB164" s="319"/>
      <c r="CC164" s="320"/>
      <c r="CD164" s="318"/>
      <c r="CE164" s="319"/>
      <c r="CF164" s="319"/>
      <c r="CG164" s="319"/>
      <c r="CH164" s="319"/>
      <c r="CI164" s="320"/>
    </row>
    <row r="165" spans="1:88" ht="18" customHeight="1" thickBot="1" x14ac:dyDescent="0.3">
      <c r="A165" s="75"/>
      <c r="B165" s="354"/>
      <c r="C165" s="355"/>
      <c r="D165" s="355"/>
      <c r="E165" s="355"/>
      <c r="F165" s="355"/>
      <c r="G165" s="355"/>
      <c r="H165" s="355"/>
      <c r="I165" s="355"/>
      <c r="J165" s="355"/>
      <c r="K165" s="355"/>
      <c r="L165" s="355"/>
      <c r="M165" s="355"/>
      <c r="N165" s="355"/>
      <c r="O165" s="355"/>
      <c r="P165" s="355"/>
      <c r="Q165" s="355"/>
      <c r="R165" s="355"/>
      <c r="S165" s="355"/>
      <c r="T165" s="355"/>
      <c r="U165" s="355"/>
      <c r="V165" s="355"/>
      <c r="W165" s="355"/>
      <c r="X165" s="355"/>
      <c r="Y165" s="356"/>
      <c r="Z165" s="354"/>
      <c r="AA165" s="355"/>
      <c r="AB165" s="355"/>
      <c r="AC165" s="355"/>
      <c r="AD165" s="356"/>
      <c r="AE165" s="363"/>
      <c r="AF165" s="364"/>
      <c r="AG165" s="364"/>
      <c r="AH165" s="364"/>
      <c r="AI165" s="364"/>
      <c r="AJ165" s="365"/>
      <c r="AK165" s="360"/>
      <c r="AL165" s="361"/>
      <c r="AM165" s="361"/>
      <c r="AN165" s="361"/>
      <c r="AO165" s="361"/>
      <c r="AP165" s="361"/>
      <c r="AQ165" s="361"/>
      <c r="AR165" s="361"/>
      <c r="AS165" s="361"/>
      <c r="AT165" s="361"/>
      <c r="AU165" s="361"/>
      <c r="AV165" s="361"/>
      <c r="AW165" s="361"/>
      <c r="AX165" s="362"/>
      <c r="AY165" s="360"/>
      <c r="AZ165" s="361"/>
      <c r="BA165" s="361"/>
      <c r="BB165" s="362"/>
      <c r="BC165" s="351"/>
      <c r="BD165" s="352"/>
      <c r="BE165" s="352"/>
      <c r="BF165" s="353"/>
      <c r="BG165" s="369"/>
      <c r="BH165" s="370"/>
      <c r="BI165" s="370"/>
      <c r="BJ165" s="371"/>
      <c r="BK165" s="318"/>
      <c r="BL165" s="319"/>
      <c r="BM165" s="319"/>
      <c r="BN165" s="319"/>
      <c r="BO165" s="319"/>
      <c r="BP165" s="320"/>
      <c r="BQ165" s="321"/>
      <c r="BR165" s="322"/>
      <c r="BS165" s="322"/>
      <c r="BT165" s="322"/>
      <c r="BU165" s="322"/>
      <c r="BV165" s="322"/>
      <c r="BW165" s="323"/>
      <c r="BX165" s="321"/>
      <c r="BY165" s="322"/>
      <c r="BZ165" s="322"/>
      <c r="CA165" s="322"/>
      <c r="CB165" s="322"/>
      <c r="CC165" s="323"/>
      <c r="CD165" s="321"/>
      <c r="CE165" s="322"/>
      <c r="CF165" s="322"/>
      <c r="CG165" s="322"/>
      <c r="CH165" s="322"/>
      <c r="CI165" s="323"/>
    </row>
    <row r="166" spans="1:88" ht="54" customHeight="1" thickBot="1" x14ac:dyDescent="0.3">
      <c r="A166" s="75"/>
      <c r="B166" s="324" t="s">
        <v>465</v>
      </c>
      <c r="C166" s="325"/>
      <c r="D166" s="325"/>
      <c r="E166" s="325"/>
      <c r="F166" s="325"/>
      <c r="G166" s="325"/>
      <c r="H166" s="325"/>
      <c r="I166" s="325"/>
      <c r="J166" s="325"/>
      <c r="K166" s="325"/>
      <c r="L166" s="325"/>
      <c r="M166" s="325"/>
      <c r="N166" s="325"/>
      <c r="O166" s="325"/>
      <c r="P166" s="325"/>
      <c r="Q166" s="325"/>
      <c r="R166" s="325"/>
      <c r="S166" s="325"/>
      <c r="T166" s="325"/>
      <c r="U166" s="325"/>
      <c r="V166" s="325"/>
      <c r="W166" s="325"/>
      <c r="X166" s="325"/>
      <c r="Y166" s="326"/>
      <c r="Z166" s="333" t="s">
        <v>498</v>
      </c>
      <c r="AA166" s="334"/>
      <c r="AB166" s="334"/>
      <c r="AC166" s="334"/>
      <c r="AD166" s="335"/>
      <c r="AE166" s="333">
        <v>0</v>
      </c>
      <c r="AF166" s="334"/>
      <c r="AG166" s="334"/>
      <c r="AH166" s="334"/>
      <c r="AI166" s="334"/>
      <c r="AJ166" s="334"/>
      <c r="AK166" s="606"/>
      <c r="AL166" s="607"/>
      <c r="AM166" s="607"/>
      <c r="AN166" s="607"/>
      <c r="AO166" s="607"/>
      <c r="AP166" s="607"/>
      <c r="AQ166" s="607"/>
      <c r="AR166" s="607"/>
      <c r="AS166" s="607"/>
      <c r="AT166" s="607"/>
      <c r="AU166" s="607"/>
      <c r="AV166" s="607"/>
      <c r="AW166" s="607"/>
      <c r="AX166" s="608"/>
      <c r="AY166" s="409"/>
      <c r="AZ166" s="346"/>
      <c r="BA166" s="346"/>
      <c r="BB166" s="410"/>
      <c r="BC166" s="699">
        <f>+$AE$166*AY166</f>
        <v>0</v>
      </c>
      <c r="BD166" s="697"/>
      <c r="BE166" s="697"/>
      <c r="BF166" s="700"/>
      <c r="BG166" s="690"/>
      <c r="BH166" s="691"/>
      <c r="BI166" s="691"/>
      <c r="BJ166" s="692"/>
      <c r="BK166" s="693">
        <f>+AY166*BG166</f>
        <v>0</v>
      </c>
      <c r="BL166" s="694"/>
      <c r="BM166" s="694"/>
      <c r="BN166" s="694"/>
      <c r="BO166" s="694"/>
      <c r="BP166" s="695"/>
      <c r="BQ166" s="291"/>
      <c r="BR166" s="292"/>
      <c r="BS166" s="292"/>
      <c r="BT166" s="292"/>
      <c r="BU166" s="292"/>
      <c r="BV166" s="292"/>
      <c r="BW166" s="293"/>
      <c r="BX166" s="291">
        <f>+(((BK167+BQ166)*15)/85)</f>
        <v>0</v>
      </c>
      <c r="BY166" s="292"/>
      <c r="BZ166" s="292"/>
      <c r="CA166" s="292"/>
      <c r="CB166" s="292"/>
      <c r="CC166" s="293"/>
      <c r="CD166" s="291">
        <f>+BK167+BQ166+BX166</f>
        <v>0</v>
      </c>
      <c r="CE166" s="292"/>
      <c r="CF166" s="292"/>
      <c r="CG166" s="292"/>
      <c r="CH166" s="292"/>
      <c r="CI166" s="293"/>
    </row>
    <row r="167" spans="1:88" ht="18" customHeight="1" thickBot="1" x14ac:dyDescent="0.3">
      <c r="A167" s="75"/>
      <c r="B167" s="377"/>
      <c r="C167" s="378"/>
      <c r="D167" s="378"/>
      <c r="E167" s="378"/>
      <c r="F167" s="378"/>
      <c r="G167" s="378"/>
      <c r="H167" s="378"/>
      <c r="I167" s="378"/>
      <c r="J167" s="378"/>
      <c r="K167" s="378"/>
      <c r="L167" s="378"/>
      <c r="M167" s="378"/>
      <c r="N167" s="378"/>
      <c r="O167" s="378"/>
      <c r="P167" s="378"/>
      <c r="Q167" s="378"/>
      <c r="R167" s="378"/>
      <c r="S167" s="378"/>
      <c r="T167" s="378"/>
      <c r="U167" s="378"/>
      <c r="V167" s="378"/>
      <c r="W167" s="378"/>
      <c r="X167" s="378"/>
      <c r="Y167" s="378"/>
      <c r="Z167" s="378"/>
      <c r="AA167" s="378"/>
      <c r="AB167" s="378"/>
      <c r="AC167" s="378"/>
      <c r="AD167" s="378"/>
      <c r="AE167" s="378"/>
      <c r="AF167" s="378"/>
      <c r="AG167" s="378"/>
      <c r="AH167" s="378"/>
      <c r="AI167" s="378"/>
      <c r="AJ167" s="379"/>
      <c r="AK167" s="380" t="s">
        <v>3</v>
      </c>
      <c r="AL167" s="381"/>
      <c r="AM167" s="381"/>
      <c r="AN167" s="381"/>
      <c r="AO167" s="381"/>
      <c r="AP167" s="381"/>
      <c r="AQ167" s="381"/>
      <c r="AR167" s="381"/>
      <c r="AS167" s="381"/>
      <c r="AT167" s="381"/>
      <c r="AU167" s="381"/>
      <c r="AV167" s="381"/>
      <c r="AW167" s="381"/>
      <c r="AX167" s="381"/>
      <c r="AY167" s="382"/>
      <c r="AZ167" s="382"/>
      <c r="BA167" s="382"/>
      <c r="BB167" s="382"/>
      <c r="BC167" s="382"/>
      <c r="BD167" s="382"/>
      <c r="BE167" s="382"/>
      <c r="BF167" s="382"/>
      <c r="BG167" s="382"/>
      <c r="BH167" s="382"/>
      <c r="BI167" s="382"/>
      <c r="BJ167" s="383"/>
      <c r="BK167" s="384">
        <f>SUM(BK166:BK166)</f>
        <v>0</v>
      </c>
      <c r="BL167" s="385"/>
      <c r="BM167" s="385"/>
      <c r="BN167" s="385"/>
      <c r="BO167" s="385"/>
      <c r="BP167" s="386"/>
      <c r="BQ167" s="387" t="s">
        <v>100</v>
      </c>
      <c r="BR167" s="388"/>
      <c r="BS167" s="388"/>
      <c r="BT167" s="388"/>
      <c r="BU167" s="388"/>
      <c r="BV167" s="388"/>
      <c r="BW167" s="388"/>
      <c r="BX167" s="388"/>
      <c r="BY167" s="388"/>
      <c r="BZ167" s="388"/>
      <c r="CA167" s="388"/>
      <c r="CB167" s="388"/>
      <c r="CC167" s="389"/>
      <c r="CD167" s="390">
        <f>+CD166*AE166</f>
        <v>0</v>
      </c>
      <c r="CE167" s="390"/>
      <c r="CF167" s="390"/>
      <c r="CG167" s="390"/>
      <c r="CH167" s="390"/>
      <c r="CI167" s="391"/>
    </row>
    <row r="168" spans="1:88" ht="18" customHeight="1" thickBot="1" x14ac:dyDescent="0.3">
      <c r="A168" s="75"/>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BG168" s="78"/>
      <c r="BH168" s="78"/>
      <c r="BI168" s="78"/>
      <c r="BJ168" s="78"/>
      <c r="BK168" s="79"/>
      <c r="BL168" s="79"/>
      <c r="BM168" s="79"/>
      <c r="BN168" s="79"/>
      <c r="BO168" s="79"/>
      <c r="BP168" s="79"/>
      <c r="BQ168" s="79"/>
      <c r="BR168" s="79"/>
      <c r="BS168" s="79"/>
      <c r="BT168" s="79"/>
      <c r="BU168" s="79"/>
      <c r="BV168" s="79"/>
      <c r="BW168" s="79"/>
      <c r="BX168" s="79"/>
      <c r="BY168" s="79"/>
      <c r="BZ168" s="79"/>
      <c r="CA168" s="79"/>
      <c r="CB168" s="79"/>
      <c r="CC168" s="79"/>
      <c r="CD168" s="79"/>
      <c r="CE168" s="79"/>
      <c r="CF168" s="79"/>
      <c r="CG168" s="79"/>
      <c r="CH168" s="79"/>
      <c r="CI168" s="79"/>
    </row>
    <row r="169" spans="1:88" ht="18" customHeight="1" x14ac:dyDescent="0.25">
      <c r="A169" s="75"/>
      <c r="B169" s="348" t="s">
        <v>0</v>
      </c>
      <c r="C169" s="349"/>
      <c r="D169" s="349"/>
      <c r="E169" s="349"/>
      <c r="F169" s="349"/>
      <c r="G169" s="349"/>
      <c r="H169" s="349"/>
      <c r="I169" s="349"/>
      <c r="J169" s="349"/>
      <c r="K169" s="349"/>
      <c r="L169" s="349"/>
      <c r="M169" s="349"/>
      <c r="N169" s="349"/>
      <c r="O169" s="349"/>
      <c r="P169" s="349"/>
      <c r="Q169" s="349"/>
      <c r="R169" s="349"/>
      <c r="S169" s="349"/>
      <c r="T169" s="349"/>
      <c r="U169" s="349"/>
      <c r="V169" s="349"/>
      <c r="W169" s="349"/>
      <c r="X169" s="349"/>
      <c r="Y169" s="350"/>
      <c r="Z169" s="348" t="s">
        <v>80</v>
      </c>
      <c r="AA169" s="349"/>
      <c r="AB169" s="349"/>
      <c r="AC169" s="349"/>
      <c r="AD169" s="350"/>
      <c r="AE169" s="357" t="s">
        <v>79</v>
      </c>
      <c r="AF169" s="358"/>
      <c r="AG169" s="358"/>
      <c r="AH169" s="358"/>
      <c r="AI169" s="358"/>
      <c r="AJ169" s="359"/>
      <c r="AK169" s="357" t="s">
        <v>81</v>
      </c>
      <c r="AL169" s="358"/>
      <c r="AM169" s="358"/>
      <c r="AN169" s="358"/>
      <c r="AO169" s="358"/>
      <c r="AP169" s="358"/>
      <c r="AQ169" s="358"/>
      <c r="AR169" s="358"/>
      <c r="AS169" s="358"/>
      <c r="AT169" s="358"/>
      <c r="AU169" s="358"/>
      <c r="AV169" s="358"/>
      <c r="AW169" s="358"/>
      <c r="AX169" s="359"/>
      <c r="AY169" s="357" t="s">
        <v>1</v>
      </c>
      <c r="AZ169" s="358"/>
      <c r="BA169" s="358"/>
      <c r="BB169" s="359"/>
      <c r="BC169" s="348" t="s">
        <v>104</v>
      </c>
      <c r="BD169" s="349"/>
      <c r="BE169" s="349"/>
      <c r="BF169" s="350"/>
      <c r="BG169" s="366" t="s">
        <v>82</v>
      </c>
      <c r="BH169" s="367"/>
      <c r="BI169" s="367"/>
      <c r="BJ169" s="368"/>
      <c r="BK169" s="315" t="s">
        <v>99</v>
      </c>
      <c r="BL169" s="316"/>
      <c r="BM169" s="316"/>
      <c r="BN169" s="316"/>
      <c r="BO169" s="316"/>
      <c r="BP169" s="317"/>
      <c r="BQ169" s="315" t="s">
        <v>83</v>
      </c>
      <c r="BR169" s="316"/>
      <c r="BS169" s="316"/>
      <c r="BT169" s="316"/>
      <c r="BU169" s="316"/>
      <c r="BV169" s="316"/>
      <c r="BW169" s="317"/>
      <c r="BX169" s="315" t="s">
        <v>84</v>
      </c>
      <c r="BY169" s="316"/>
      <c r="BZ169" s="316"/>
      <c r="CA169" s="316"/>
      <c r="CB169" s="316"/>
      <c r="CC169" s="317"/>
      <c r="CD169" s="315" t="s">
        <v>85</v>
      </c>
      <c r="CE169" s="316"/>
      <c r="CF169" s="316"/>
      <c r="CG169" s="316"/>
      <c r="CH169" s="316"/>
      <c r="CI169" s="317"/>
    </row>
    <row r="170" spans="1:88" ht="18" customHeight="1" x14ac:dyDescent="0.25">
      <c r="A170" s="75"/>
      <c r="B170" s="351"/>
      <c r="C170" s="352"/>
      <c r="D170" s="352"/>
      <c r="E170" s="352"/>
      <c r="F170" s="352"/>
      <c r="G170" s="352"/>
      <c r="H170" s="352"/>
      <c r="I170" s="352"/>
      <c r="J170" s="352"/>
      <c r="K170" s="352"/>
      <c r="L170" s="352"/>
      <c r="M170" s="352"/>
      <c r="N170" s="352"/>
      <c r="O170" s="352"/>
      <c r="P170" s="352"/>
      <c r="Q170" s="352"/>
      <c r="R170" s="352"/>
      <c r="S170" s="352"/>
      <c r="T170" s="352"/>
      <c r="U170" s="352"/>
      <c r="V170" s="352"/>
      <c r="W170" s="352"/>
      <c r="X170" s="352"/>
      <c r="Y170" s="353"/>
      <c r="Z170" s="351"/>
      <c r="AA170" s="352"/>
      <c r="AB170" s="352"/>
      <c r="AC170" s="352"/>
      <c r="AD170" s="353"/>
      <c r="AE170" s="360"/>
      <c r="AF170" s="361"/>
      <c r="AG170" s="361"/>
      <c r="AH170" s="361"/>
      <c r="AI170" s="361"/>
      <c r="AJ170" s="362"/>
      <c r="AK170" s="360"/>
      <c r="AL170" s="361"/>
      <c r="AM170" s="361"/>
      <c r="AN170" s="361"/>
      <c r="AO170" s="361"/>
      <c r="AP170" s="361"/>
      <c r="AQ170" s="361"/>
      <c r="AR170" s="361"/>
      <c r="AS170" s="361"/>
      <c r="AT170" s="361"/>
      <c r="AU170" s="361"/>
      <c r="AV170" s="361"/>
      <c r="AW170" s="361"/>
      <c r="AX170" s="362"/>
      <c r="AY170" s="360"/>
      <c r="AZ170" s="361"/>
      <c r="BA170" s="361"/>
      <c r="BB170" s="362"/>
      <c r="BC170" s="351"/>
      <c r="BD170" s="352"/>
      <c r="BE170" s="352"/>
      <c r="BF170" s="353"/>
      <c r="BG170" s="369"/>
      <c r="BH170" s="370"/>
      <c r="BI170" s="370"/>
      <c r="BJ170" s="371"/>
      <c r="BK170" s="318"/>
      <c r="BL170" s="319"/>
      <c r="BM170" s="319"/>
      <c r="BN170" s="319"/>
      <c r="BO170" s="319"/>
      <c r="BP170" s="320"/>
      <c r="BQ170" s="318"/>
      <c r="BR170" s="319"/>
      <c r="BS170" s="319"/>
      <c r="BT170" s="319"/>
      <c r="BU170" s="319"/>
      <c r="BV170" s="319"/>
      <c r="BW170" s="320"/>
      <c r="BX170" s="318"/>
      <c r="BY170" s="319"/>
      <c r="BZ170" s="319"/>
      <c r="CA170" s="319"/>
      <c r="CB170" s="319"/>
      <c r="CC170" s="320"/>
      <c r="CD170" s="318"/>
      <c r="CE170" s="319"/>
      <c r="CF170" s="319"/>
      <c r="CG170" s="319"/>
      <c r="CH170" s="319"/>
      <c r="CI170" s="320"/>
    </row>
    <row r="171" spans="1:88" ht="18" customHeight="1" thickBot="1" x14ac:dyDescent="0.3">
      <c r="A171" s="75"/>
      <c r="B171" s="354"/>
      <c r="C171" s="355"/>
      <c r="D171" s="355"/>
      <c r="E171" s="355"/>
      <c r="F171" s="355"/>
      <c r="G171" s="355"/>
      <c r="H171" s="355"/>
      <c r="I171" s="355"/>
      <c r="J171" s="355"/>
      <c r="K171" s="355"/>
      <c r="L171" s="355"/>
      <c r="M171" s="355"/>
      <c r="N171" s="355"/>
      <c r="O171" s="355"/>
      <c r="P171" s="355"/>
      <c r="Q171" s="355"/>
      <c r="R171" s="355"/>
      <c r="S171" s="355"/>
      <c r="T171" s="355"/>
      <c r="U171" s="355"/>
      <c r="V171" s="355"/>
      <c r="W171" s="355"/>
      <c r="X171" s="355"/>
      <c r="Y171" s="356"/>
      <c r="Z171" s="354"/>
      <c r="AA171" s="355"/>
      <c r="AB171" s="355"/>
      <c r="AC171" s="355"/>
      <c r="AD171" s="356"/>
      <c r="AE171" s="363"/>
      <c r="AF171" s="364"/>
      <c r="AG171" s="364"/>
      <c r="AH171" s="364"/>
      <c r="AI171" s="364"/>
      <c r="AJ171" s="365"/>
      <c r="AK171" s="360"/>
      <c r="AL171" s="361"/>
      <c r="AM171" s="361"/>
      <c r="AN171" s="361"/>
      <c r="AO171" s="361"/>
      <c r="AP171" s="361"/>
      <c r="AQ171" s="361"/>
      <c r="AR171" s="361"/>
      <c r="AS171" s="361"/>
      <c r="AT171" s="361"/>
      <c r="AU171" s="361"/>
      <c r="AV171" s="361"/>
      <c r="AW171" s="361"/>
      <c r="AX171" s="362"/>
      <c r="AY171" s="360"/>
      <c r="AZ171" s="361"/>
      <c r="BA171" s="361"/>
      <c r="BB171" s="362"/>
      <c r="BC171" s="351"/>
      <c r="BD171" s="352"/>
      <c r="BE171" s="352"/>
      <c r="BF171" s="353"/>
      <c r="BG171" s="369"/>
      <c r="BH171" s="370"/>
      <c r="BI171" s="370"/>
      <c r="BJ171" s="371"/>
      <c r="BK171" s="318"/>
      <c r="BL171" s="319"/>
      <c r="BM171" s="319"/>
      <c r="BN171" s="319"/>
      <c r="BO171" s="319"/>
      <c r="BP171" s="320"/>
      <c r="BQ171" s="321"/>
      <c r="BR171" s="322"/>
      <c r="BS171" s="322"/>
      <c r="BT171" s="322"/>
      <c r="BU171" s="322"/>
      <c r="BV171" s="322"/>
      <c r="BW171" s="323"/>
      <c r="BX171" s="321"/>
      <c r="BY171" s="322"/>
      <c r="BZ171" s="322"/>
      <c r="CA171" s="322"/>
      <c r="CB171" s="322"/>
      <c r="CC171" s="323"/>
      <c r="CD171" s="321"/>
      <c r="CE171" s="322"/>
      <c r="CF171" s="322"/>
      <c r="CG171" s="322"/>
      <c r="CH171" s="322"/>
      <c r="CI171" s="323"/>
    </row>
    <row r="172" spans="1:88" ht="43.5" customHeight="1" thickBot="1" x14ac:dyDescent="0.3">
      <c r="A172" s="75"/>
      <c r="B172" s="324" t="s">
        <v>466</v>
      </c>
      <c r="C172" s="325"/>
      <c r="D172" s="325"/>
      <c r="E172" s="325"/>
      <c r="F172" s="325"/>
      <c r="G172" s="325"/>
      <c r="H172" s="325"/>
      <c r="I172" s="325"/>
      <c r="J172" s="325"/>
      <c r="K172" s="325"/>
      <c r="L172" s="325"/>
      <c r="M172" s="325"/>
      <c r="N172" s="325"/>
      <c r="O172" s="325"/>
      <c r="P172" s="325"/>
      <c r="Q172" s="325"/>
      <c r="R172" s="325"/>
      <c r="S172" s="325"/>
      <c r="T172" s="325"/>
      <c r="U172" s="325"/>
      <c r="V172" s="325"/>
      <c r="W172" s="325"/>
      <c r="X172" s="325"/>
      <c r="Y172" s="326"/>
      <c r="Z172" s="333" t="s">
        <v>499</v>
      </c>
      <c r="AA172" s="334"/>
      <c r="AB172" s="334"/>
      <c r="AC172" s="334"/>
      <c r="AD172" s="335"/>
      <c r="AE172" s="333">
        <v>0</v>
      </c>
      <c r="AF172" s="334"/>
      <c r="AG172" s="334"/>
      <c r="AH172" s="334"/>
      <c r="AI172" s="334"/>
      <c r="AJ172" s="334"/>
      <c r="AK172" s="606"/>
      <c r="AL172" s="607"/>
      <c r="AM172" s="607"/>
      <c r="AN172" s="607"/>
      <c r="AO172" s="607"/>
      <c r="AP172" s="607"/>
      <c r="AQ172" s="607"/>
      <c r="AR172" s="607"/>
      <c r="AS172" s="607"/>
      <c r="AT172" s="607"/>
      <c r="AU172" s="607"/>
      <c r="AV172" s="607"/>
      <c r="AW172" s="607"/>
      <c r="AX172" s="608"/>
      <c r="AY172" s="409"/>
      <c r="AZ172" s="346"/>
      <c r="BA172" s="346"/>
      <c r="BB172" s="410"/>
      <c r="BC172" s="699">
        <f>+$AE$172*AY172</f>
        <v>0</v>
      </c>
      <c r="BD172" s="697"/>
      <c r="BE172" s="697"/>
      <c r="BF172" s="700"/>
      <c r="BG172" s="690"/>
      <c r="BH172" s="691"/>
      <c r="BI172" s="691"/>
      <c r="BJ172" s="692"/>
      <c r="BK172" s="693">
        <f>+AY172*BG172</f>
        <v>0</v>
      </c>
      <c r="BL172" s="694"/>
      <c r="BM172" s="694"/>
      <c r="BN172" s="694"/>
      <c r="BO172" s="694"/>
      <c r="BP172" s="695"/>
      <c r="BQ172" s="291"/>
      <c r="BR172" s="292"/>
      <c r="BS172" s="292"/>
      <c r="BT172" s="292"/>
      <c r="BU172" s="292"/>
      <c r="BV172" s="292"/>
      <c r="BW172" s="293"/>
      <c r="BX172" s="291">
        <f>+(((BK173+BQ172)*15)/85)</f>
        <v>0</v>
      </c>
      <c r="BY172" s="292"/>
      <c r="BZ172" s="292"/>
      <c r="CA172" s="292"/>
      <c r="CB172" s="292"/>
      <c r="CC172" s="293"/>
      <c r="CD172" s="291">
        <f>+BK173+BQ172+BX172</f>
        <v>0</v>
      </c>
      <c r="CE172" s="292"/>
      <c r="CF172" s="292"/>
      <c r="CG172" s="292"/>
      <c r="CH172" s="292"/>
      <c r="CI172" s="293"/>
    </row>
    <row r="173" spans="1:88" ht="18" customHeight="1" thickBot="1" x14ac:dyDescent="0.3">
      <c r="A173" s="75"/>
      <c r="B173" s="377"/>
      <c r="C173" s="378"/>
      <c r="D173" s="378"/>
      <c r="E173" s="378"/>
      <c r="F173" s="378"/>
      <c r="G173" s="378"/>
      <c r="H173" s="378"/>
      <c r="I173" s="378"/>
      <c r="J173" s="378"/>
      <c r="K173" s="378"/>
      <c r="L173" s="378"/>
      <c r="M173" s="378"/>
      <c r="N173" s="378"/>
      <c r="O173" s="378"/>
      <c r="P173" s="378"/>
      <c r="Q173" s="378"/>
      <c r="R173" s="378"/>
      <c r="S173" s="378"/>
      <c r="T173" s="378"/>
      <c r="U173" s="378"/>
      <c r="V173" s="378"/>
      <c r="W173" s="378"/>
      <c r="X173" s="378"/>
      <c r="Y173" s="378"/>
      <c r="Z173" s="378"/>
      <c r="AA173" s="378"/>
      <c r="AB173" s="378"/>
      <c r="AC173" s="378"/>
      <c r="AD173" s="378"/>
      <c r="AE173" s="378"/>
      <c r="AF173" s="378"/>
      <c r="AG173" s="378"/>
      <c r="AH173" s="378"/>
      <c r="AI173" s="378"/>
      <c r="AJ173" s="379"/>
      <c r="AK173" s="380" t="s">
        <v>3</v>
      </c>
      <c r="AL173" s="381"/>
      <c r="AM173" s="381"/>
      <c r="AN173" s="381"/>
      <c r="AO173" s="381"/>
      <c r="AP173" s="381"/>
      <c r="AQ173" s="381"/>
      <c r="AR173" s="381"/>
      <c r="AS173" s="381"/>
      <c r="AT173" s="381"/>
      <c r="AU173" s="381"/>
      <c r="AV173" s="381"/>
      <c r="AW173" s="381"/>
      <c r="AX173" s="381"/>
      <c r="AY173" s="382"/>
      <c r="AZ173" s="382"/>
      <c r="BA173" s="382"/>
      <c r="BB173" s="382"/>
      <c r="BC173" s="382"/>
      <c r="BD173" s="382"/>
      <c r="BE173" s="382"/>
      <c r="BF173" s="382"/>
      <c r="BG173" s="382"/>
      <c r="BH173" s="382"/>
      <c r="BI173" s="382"/>
      <c r="BJ173" s="383"/>
      <c r="BK173" s="384">
        <f>SUM(BK172:BK172)</f>
        <v>0</v>
      </c>
      <c r="BL173" s="385"/>
      <c r="BM173" s="385"/>
      <c r="BN173" s="385"/>
      <c r="BO173" s="385"/>
      <c r="BP173" s="386"/>
      <c r="BQ173" s="387" t="s">
        <v>100</v>
      </c>
      <c r="BR173" s="388"/>
      <c r="BS173" s="388"/>
      <c r="BT173" s="388"/>
      <c r="BU173" s="388"/>
      <c r="BV173" s="388"/>
      <c r="BW173" s="388"/>
      <c r="BX173" s="388"/>
      <c r="BY173" s="388"/>
      <c r="BZ173" s="388"/>
      <c r="CA173" s="388"/>
      <c r="CB173" s="388"/>
      <c r="CC173" s="389"/>
      <c r="CD173" s="390">
        <f>+CD172*AE172</f>
        <v>0</v>
      </c>
      <c r="CE173" s="390"/>
      <c r="CF173" s="390"/>
      <c r="CG173" s="390"/>
      <c r="CH173" s="390"/>
      <c r="CI173" s="391"/>
    </row>
    <row r="174" spans="1:88" ht="18" customHeight="1" thickBot="1" x14ac:dyDescent="0.3">
      <c r="A174" s="75"/>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c r="AR174" s="76"/>
      <c r="AS174" s="76"/>
      <c r="AT174" s="76"/>
      <c r="AU174" s="76"/>
      <c r="AV174" s="76"/>
      <c r="AW174" s="76"/>
      <c r="AX174" s="76"/>
      <c r="AY174" s="77"/>
      <c r="AZ174" s="77"/>
      <c r="BA174" s="77"/>
      <c r="BB174" s="77"/>
      <c r="BC174" s="77"/>
      <c r="BD174" s="77"/>
      <c r="BE174" s="77"/>
      <c r="BF174" s="77"/>
      <c r="BG174" s="78"/>
      <c r="BH174" s="78"/>
      <c r="BI174" s="78"/>
      <c r="BJ174" s="78"/>
      <c r="BK174" s="79"/>
      <c r="BL174" s="79"/>
      <c r="BM174" s="79"/>
      <c r="BN174" s="79"/>
      <c r="BO174" s="79"/>
      <c r="BP174" s="79"/>
      <c r="BQ174" s="79"/>
      <c r="BR174" s="79"/>
      <c r="BS174" s="79"/>
      <c r="BT174" s="79"/>
      <c r="BU174" s="79"/>
      <c r="BV174" s="79"/>
      <c r="BW174" s="79"/>
      <c r="BX174" s="79"/>
      <c r="BY174" s="79"/>
      <c r="BZ174" s="79"/>
      <c r="CA174" s="79"/>
      <c r="CB174" s="79"/>
      <c r="CC174" s="79"/>
      <c r="CD174" s="79"/>
      <c r="CE174" s="79"/>
      <c r="CF174" s="79"/>
      <c r="CG174" s="79"/>
      <c r="CH174" s="79"/>
      <c r="CI174" s="79"/>
    </row>
    <row r="175" spans="1:88" ht="18" customHeight="1" x14ac:dyDescent="0.25">
      <c r="A175" s="75"/>
      <c r="B175" s="348" t="s">
        <v>0</v>
      </c>
      <c r="C175" s="349"/>
      <c r="D175" s="349"/>
      <c r="E175" s="349"/>
      <c r="F175" s="349"/>
      <c r="G175" s="349"/>
      <c r="H175" s="349"/>
      <c r="I175" s="349"/>
      <c r="J175" s="349"/>
      <c r="K175" s="349"/>
      <c r="L175" s="349"/>
      <c r="M175" s="349"/>
      <c r="N175" s="349"/>
      <c r="O175" s="349"/>
      <c r="P175" s="349"/>
      <c r="Q175" s="349"/>
      <c r="R175" s="349"/>
      <c r="S175" s="349"/>
      <c r="T175" s="349"/>
      <c r="U175" s="349"/>
      <c r="V175" s="349"/>
      <c r="W175" s="349"/>
      <c r="X175" s="349"/>
      <c r="Y175" s="350"/>
      <c r="Z175" s="348" t="s">
        <v>80</v>
      </c>
      <c r="AA175" s="349"/>
      <c r="AB175" s="349"/>
      <c r="AC175" s="349"/>
      <c r="AD175" s="350"/>
      <c r="AE175" s="357" t="s">
        <v>79</v>
      </c>
      <c r="AF175" s="358"/>
      <c r="AG175" s="358"/>
      <c r="AH175" s="358"/>
      <c r="AI175" s="358"/>
      <c r="AJ175" s="359"/>
      <c r="AK175" s="357" t="s">
        <v>81</v>
      </c>
      <c r="AL175" s="358"/>
      <c r="AM175" s="358"/>
      <c r="AN175" s="358"/>
      <c r="AO175" s="358"/>
      <c r="AP175" s="358"/>
      <c r="AQ175" s="358"/>
      <c r="AR175" s="358"/>
      <c r="AS175" s="358"/>
      <c r="AT175" s="358"/>
      <c r="AU175" s="358"/>
      <c r="AV175" s="358"/>
      <c r="AW175" s="358"/>
      <c r="AX175" s="359"/>
      <c r="AY175" s="357" t="s">
        <v>1</v>
      </c>
      <c r="AZ175" s="358"/>
      <c r="BA175" s="358"/>
      <c r="BB175" s="359"/>
      <c r="BC175" s="348" t="s">
        <v>104</v>
      </c>
      <c r="BD175" s="349"/>
      <c r="BE175" s="349"/>
      <c r="BF175" s="350"/>
      <c r="BG175" s="366" t="s">
        <v>82</v>
      </c>
      <c r="BH175" s="367"/>
      <c r="BI175" s="367"/>
      <c r="BJ175" s="368"/>
      <c r="BK175" s="315" t="s">
        <v>99</v>
      </c>
      <c r="BL175" s="316"/>
      <c r="BM175" s="316"/>
      <c r="BN175" s="316"/>
      <c r="BO175" s="316"/>
      <c r="BP175" s="317"/>
      <c r="BQ175" s="315" t="s">
        <v>83</v>
      </c>
      <c r="BR175" s="316"/>
      <c r="BS175" s="316"/>
      <c r="BT175" s="316"/>
      <c r="BU175" s="316"/>
      <c r="BV175" s="316"/>
      <c r="BW175" s="317"/>
      <c r="BX175" s="315" t="s">
        <v>84</v>
      </c>
      <c r="BY175" s="316"/>
      <c r="BZ175" s="316"/>
      <c r="CA175" s="316"/>
      <c r="CB175" s="316"/>
      <c r="CC175" s="317"/>
      <c r="CD175" s="315" t="s">
        <v>85</v>
      </c>
      <c r="CE175" s="316"/>
      <c r="CF175" s="316"/>
      <c r="CG175" s="316"/>
      <c r="CH175" s="316"/>
      <c r="CI175" s="317"/>
    </row>
    <row r="176" spans="1:88" ht="18" customHeight="1" x14ac:dyDescent="0.25">
      <c r="A176" s="75"/>
      <c r="B176" s="351"/>
      <c r="C176" s="352"/>
      <c r="D176" s="352"/>
      <c r="E176" s="352"/>
      <c r="F176" s="352"/>
      <c r="G176" s="352"/>
      <c r="H176" s="352"/>
      <c r="I176" s="352"/>
      <c r="J176" s="352"/>
      <c r="K176" s="352"/>
      <c r="L176" s="352"/>
      <c r="M176" s="352"/>
      <c r="N176" s="352"/>
      <c r="O176" s="352"/>
      <c r="P176" s="352"/>
      <c r="Q176" s="352"/>
      <c r="R176" s="352"/>
      <c r="S176" s="352"/>
      <c r="T176" s="352"/>
      <c r="U176" s="352"/>
      <c r="V176" s="352"/>
      <c r="W176" s="352"/>
      <c r="X176" s="352"/>
      <c r="Y176" s="353"/>
      <c r="Z176" s="351"/>
      <c r="AA176" s="352"/>
      <c r="AB176" s="352"/>
      <c r="AC176" s="352"/>
      <c r="AD176" s="353"/>
      <c r="AE176" s="360"/>
      <c r="AF176" s="361"/>
      <c r="AG176" s="361"/>
      <c r="AH176" s="361"/>
      <c r="AI176" s="361"/>
      <c r="AJ176" s="362"/>
      <c r="AK176" s="360"/>
      <c r="AL176" s="361"/>
      <c r="AM176" s="361"/>
      <c r="AN176" s="361"/>
      <c r="AO176" s="361"/>
      <c r="AP176" s="361"/>
      <c r="AQ176" s="361"/>
      <c r="AR176" s="361"/>
      <c r="AS176" s="361"/>
      <c r="AT176" s="361"/>
      <c r="AU176" s="361"/>
      <c r="AV176" s="361"/>
      <c r="AW176" s="361"/>
      <c r="AX176" s="362"/>
      <c r="AY176" s="360"/>
      <c r="AZ176" s="361"/>
      <c r="BA176" s="361"/>
      <c r="BB176" s="362"/>
      <c r="BC176" s="351"/>
      <c r="BD176" s="352"/>
      <c r="BE176" s="352"/>
      <c r="BF176" s="353"/>
      <c r="BG176" s="369"/>
      <c r="BH176" s="370"/>
      <c r="BI176" s="370"/>
      <c r="BJ176" s="371"/>
      <c r="BK176" s="318"/>
      <c r="BL176" s="319"/>
      <c r="BM176" s="319"/>
      <c r="BN176" s="319"/>
      <c r="BO176" s="319"/>
      <c r="BP176" s="320"/>
      <c r="BQ176" s="318"/>
      <c r="BR176" s="319"/>
      <c r="BS176" s="319"/>
      <c r="BT176" s="319"/>
      <c r="BU176" s="319"/>
      <c r="BV176" s="319"/>
      <c r="BW176" s="320"/>
      <c r="BX176" s="318"/>
      <c r="BY176" s="319"/>
      <c r="BZ176" s="319"/>
      <c r="CA176" s="319"/>
      <c r="CB176" s="319"/>
      <c r="CC176" s="320"/>
      <c r="CD176" s="318"/>
      <c r="CE176" s="319"/>
      <c r="CF176" s="319"/>
      <c r="CG176" s="319"/>
      <c r="CH176" s="319"/>
      <c r="CI176" s="320"/>
    </row>
    <row r="177" spans="1:87" ht="18" customHeight="1" thickBot="1" x14ac:dyDescent="0.3">
      <c r="A177" s="75"/>
      <c r="B177" s="354"/>
      <c r="C177" s="355"/>
      <c r="D177" s="355"/>
      <c r="E177" s="355"/>
      <c r="F177" s="355"/>
      <c r="G177" s="355"/>
      <c r="H177" s="355"/>
      <c r="I177" s="355"/>
      <c r="J177" s="355"/>
      <c r="K177" s="355"/>
      <c r="L177" s="355"/>
      <c r="M177" s="355"/>
      <c r="N177" s="355"/>
      <c r="O177" s="355"/>
      <c r="P177" s="355"/>
      <c r="Q177" s="355"/>
      <c r="R177" s="355"/>
      <c r="S177" s="355"/>
      <c r="T177" s="355"/>
      <c r="U177" s="355"/>
      <c r="V177" s="355"/>
      <c r="W177" s="355"/>
      <c r="X177" s="355"/>
      <c r="Y177" s="356"/>
      <c r="Z177" s="354"/>
      <c r="AA177" s="355"/>
      <c r="AB177" s="355"/>
      <c r="AC177" s="355"/>
      <c r="AD177" s="356"/>
      <c r="AE177" s="363"/>
      <c r="AF177" s="364"/>
      <c r="AG177" s="364"/>
      <c r="AH177" s="364"/>
      <c r="AI177" s="364"/>
      <c r="AJ177" s="365"/>
      <c r="AK177" s="360"/>
      <c r="AL177" s="361"/>
      <c r="AM177" s="361"/>
      <c r="AN177" s="361"/>
      <c r="AO177" s="361"/>
      <c r="AP177" s="361"/>
      <c r="AQ177" s="361"/>
      <c r="AR177" s="361"/>
      <c r="AS177" s="361"/>
      <c r="AT177" s="361"/>
      <c r="AU177" s="361"/>
      <c r="AV177" s="361"/>
      <c r="AW177" s="361"/>
      <c r="AX177" s="362"/>
      <c r="AY177" s="360"/>
      <c r="AZ177" s="361"/>
      <c r="BA177" s="361"/>
      <c r="BB177" s="362"/>
      <c r="BC177" s="351"/>
      <c r="BD177" s="352"/>
      <c r="BE177" s="352"/>
      <c r="BF177" s="353"/>
      <c r="BG177" s="369"/>
      <c r="BH177" s="370"/>
      <c r="BI177" s="370"/>
      <c r="BJ177" s="371"/>
      <c r="BK177" s="318"/>
      <c r="BL177" s="319"/>
      <c r="BM177" s="319"/>
      <c r="BN177" s="319"/>
      <c r="BO177" s="319"/>
      <c r="BP177" s="320"/>
      <c r="BQ177" s="321"/>
      <c r="BR177" s="322"/>
      <c r="BS177" s="322"/>
      <c r="BT177" s="322"/>
      <c r="BU177" s="322"/>
      <c r="BV177" s="322"/>
      <c r="BW177" s="323"/>
      <c r="BX177" s="321"/>
      <c r="BY177" s="322"/>
      <c r="BZ177" s="322"/>
      <c r="CA177" s="322"/>
      <c r="CB177" s="322"/>
      <c r="CC177" s="323"/>
      <c r="CD177" s="321"/>
      <c r="CE177" s="322"/>
      <c r="CF177" s="322"/>
      <c r="CG177" s="322"/>
      <c r="CH177" s="322"/>
      <c r="CI177" s="323"/>
    </row>
    <row r="178" spans="1:87" ht="18" customHeight="1" x14ac:dyDescent="0.25">
      <c r="A178" s="75"/>
      <c r="B178" s="324" t="s">
        <v>605</v>
      </c>
      <c r="C178" s="325"/>
      <c r="D178" s="325"/>
      <c r="E178" s="325"/>
      <c r="F178" s="325"/>
      <c r="G178" s="325"/>
      <c r="H178" s="325"/>
      <c r="I178" s="325"/>
      <c r="J178" s="325"/>
      <c r="K178" s="325"/>
      <c r="L178" s="325"/>
      <c r="M178" s="325"/>
      <c r="N178" s="325"/>
      <c r="O178" s="325"/>
      <c r="P178" s="325"/>
      <c r="Q178" s="325"/>
      <c r="R178" s="325"/>
      <c r="S178" s="325"/>
      <c r="T178" s="325"/>
      <c r="U178" s="325"/>
      <c r="V178" s="325"/>
      <c r="W178" s="325"/>
      <c r="X178" s="325"/>
      <c r="Y178" s="326"/>
      <c r="Z178" s="333" t="s">
        <v>500</v>
      </c>
      <c r="AA178" s="334"/>
      <c r="AB178" s="334"/>
      <c r="AC178" s="334"/>
      <c r="AD178" s="335"/>
      <c r="AE178" s="333">
        <v>1</v>
      </c>
      <c r="AF178" s="334"/>
      <c r="AG178" s="334"/>
      <c r="AH178" s="334"/>
      <c r="AI178" s="334"/>
      <c r="AJ178" s="334"/>
      <c r="AK178" s="342" t="s">
        <v>41</v>
      </c>
      <c r="AL178" s="343"/>
      <c r="AM178" s="343"/>
      <c r="AN178" s="343"/>
      <c r="AO178" s="343"/>
      <c r="AP178" s="343"/>
      <c r="AQ178" s="343"/>
      <c r="AR178" s="343"/>
      <c r="AS178" s="343"/>
      <c r="AT178" s="343"/>
      <c r="AU178" s="343"/>
      <c r="AV178" s="343"/>
      <c r="AW178" s="343"/>
      <c r="AX178" s="344"/>
      <c r="AY178" s="345">
        <v>8</v>
      </c>
      <c r="AZ178" s="346"/>
      <c r="BA178" s="346"/>
      <c r="BB178" s="347"/>
      <c r="BC178" s="345">
        <f>+$AE$178*AY178</f>
        <v>8</v>
      </c>
      <c r="BD178" s="346"/>
      <c r="BE178" s="346"/>
      <c r="BF178" s="347"/>
      <c r="BG178" s="285">
        <v>22629</v>
      </c>
      <c r="BH178" s="286"/>
      <c r="BI178" s="286"/>
      <c r="BJ178" s="287"/>
      <c r="BK178" s="288">
        <f>+AY178*BG178</f>
        <v>181032</v>
      </c>
      <c r="BL178" s="289"/>
      <c r="BM178" s="289"/>
      <c r="BN178" s="289"/>
      <c r="BO178" s="289"/>
      <c r="BP178" s="290"/>
      <c r="BQ178" s="609">
        <v>10000</v>
      </c>
      <c r="BR178" s="610"/>
      <c r="BS178" s="610"/>
      <c r="BT178" s="610"/>
      <c r="BU178" s="610"/>
      <c r="BV178" s="610"/>
      <c r="BW178" s="611"/>
      <c r="BX178" s="609">
        <f>+(((BK180+BQ178)*15)/85)</f>
        <v>91348.23529411765</v>
      </c>
      <c r="BY178" s="610"/>
      <c r="BZ178" s="610"/>
      <c r="CA178" s="610"/>
      <c r="CB178" s="610"/>
      <c r="CC178" s="611"/>
      <c r="CD178" s="609">
        <f>+BK180+BQ178+BX178</f>
        <v>608988.23529411759</v>
      </c>
      <c r="CE178" s="610"/>
      <c r="CF178" s="610"/>
      <c r="CG178" s="610"/>
      <c r="CH178" s="610"/>
      <c r="CI178" s="611"/>
    </row>
    <row r="179" spans="1:87" ht="21" customHeight="1" thickBot="1" x14ac:dyDescent="0.3">
      <c r="A179" s="75"/>
      <c r="B179" s="330"/>
      <c r="C179" s="331"/>
      <c r="D179" s="331"/>
      <c r="E179" s="331"/>
      <c r="F179" s="331"/>
      <c r="G179" s="331"/>
      <c r="H179" s="331"/>
      <c r="I179" s="331"/>
      <c r="J179" s="331"/>
      <c r="K179" s="331"/>
      <c r="L179" s="331"/>
      <c r="M179" s="331"/>
      <c r="N179" s="331"/>
      <c r="O179" s="331"/>
      <c r="P179" s="331"/>
      <c r="Q179" s="331"/>
      <c r="R179" s="331"/>
      <c r="S179" s="331"/>
      <c r="T179" s="331"/>
      <c r="U179" s="331"/>
      <c r="V179" s="331"/>
      <c r="W179" s="331"/>
      <c r="X179" s="331"/>
      <c r="Y179" s="332"/>
      <c r="Z179" s="339"/>
      <c r="AA179" s="340"/>
      <c r="AB179" s="340"/>
      <c r="AC179" s="340"/>
      <c r="AD179" s="341"/>
      <c r="AE179" s="339"/>
      <c r="AF179" s="340"/>
      <c r="AG179" s="340"/>
      <c r="AH179" s="340"/>
      <c r="AI179" s="340"/>
      <c r="AJ179" s="340"/>
      <c r="AK179" s="392" t="s">
        <v>13</v>
      </c>
      <c r="AL179" s="393"/>
      <c r="AM179" s="393"/>
      <c r="AN179" s="393"/>
      <c r="AO179" s="393"/>
      <c r="AP179" s="393"/>
      <c r="AQ179" s="393"/>
      <c r="AR179" s="393"/>
      <c r="AS179" s="393"/>
      <c r="AT179" s="393"/>
      <c r="AU179" s="393"/>
      <c r="AV179" s="393"/>
      <c r="AW179" s="393"/>
      <c r="AX179" s="394"/>
      <c r="AY179" s="395">
        <v>8</v>
      </c>
      <c r="AZ179" s="396"/>
      <c r="BA179" s="396"/>
      <c r="BB179" s="397"/>
      <c r="BC179" s="395">
        <f>+$AE$178*AY179</f>
        <v>8</v>
      </c>
      <c r="BD179" s="396"/>
      <c r="BE179" s="396"/>
      <c r="BF179" s="397"/>
      <c r="BG179" s="401">
        <v>40826</v>
      </c>
      <c r="BH179" s="402"/>
      <c r="BI179" s="402"/>
      <c r="BJ179" s="403"/>
      <c r="BK179" s="619">
        <f>+AY179*BG179</f>
        <v>326608</v>
      </c>
      <c r="BL179" s="620"/>
      <c r="BM179" s="620"/>
      <c r="BN179" s="620"/>
      <c r="BO179" s="620"/>
      <c r="BP179" s="621"/>
      <c r="BQ179" s="615"/>
      <c r="BR179" s="616"/>
      <c r="BS179" s="616"/>
      <c r="BT179" s="616"/>
      <c r="BU179" s="616"/>
      <c r="BV179" s="616"/>
      <c r="BW179" s="617"/>
      <c r="BX179" s="615"/>
      <c r="BY179" s="616"/>
      <c r="BZ179" s="616"/>
      <c r="CA179" s="616"/>
      <c r="CB179" s="616"/>
      <c r="CC179" s="617"/>
      <c r="CD179" s="615"/>
      <c r="CE179" s="616"/>
      <c r="CF179" s="616"/>
      <c r="CG179" s="616"/>
      <c r="CH179" s="616"/>
      <c r="CI179" s="617"/>
    </row>
    <row r="180" spans="1:87" ht="18" customHeight="1" thickBot="1" x14ac:dyDescent="0.3">
      <c r="A180" s="75"/>
      <c r="B180" s="377"/>
      <c r="C180" s="378"/>
      <c r="D180" s="378"/>
      <c r="E180" s="378"/>
      <c r="F180" s="378"/>
      <c r="G180" s="378"/>
      <c r="H180" s="378"/>
      <c r="I180" s="378"/>
      <c r="J180" s="378"/>
      <c r="K180" s="378"/>
      <c r="L180" s="378"/>
      <c r="M180" s="378"/>
      <c r="N180" s="378"/>
      <c r="O180" s="378"/>
      <c r="P180" s="378"/>
      <c r="Q180" s="378"/>
      <c r="R180" s="378"/>
      <c r="S180" s="378"/>
      <c r="T180" s="378"/>
      <c r="U180" s="378"/>
      <c r="V180" s="378"/>
      <c r="W180" s="378"/>
      <c r="X180" s="378"/>
      <c r="Y180" s="378"/>
      <c r="Z180" s="378"/>
      <c r="AA180" s="378"/>
      <c r="AB180" s="378"/>
      <c r="AC180" s="378"/>
      <c r="AD180" s="378"/>
      <c r="AE180" s="378"/>
      <c r="AF180" s="378"/>
      <c r="AG180" s="378"/>
      <c r="AH180" s="378"/>
      <c r="AI180" s="378"/>
      <c r="AJ180" s="379"/>
      <c r="AK180" s="380" t="s">
        <v>3</v>
      </c>
      <c r="AL180" s="381"/>
      <c r="AM180" s="381"/>
      <c r="AN180" s="381"/>
      <c r="AO180" s="381"/>
      <c r="AP180" s="381"/>
      <c r="AQ180" s="381"/>
      <c r="AR180" s="381"/>
      <c r="AS180" s="381"/>
      <c r="AT180" s="381"/>
      <c r="AU180" s="381"/>
      <c r="AV180" s="381"/>
      <c r="AW180" s="381"/>
      <c r="AX180" s="381"/>
      <c r="AY180" s="381"/>
      <c r="AZ180" s="381"/>
      <c r="BA180" s="381"/>
      <c r="BB180" s="381"/>
      <c r="BC180" s="381"/>
      <c r="BD180" s="381"/>
      <c r="BE180" s="381"/>
      <c r="BF180" s="381"/>
      <c r="BG180" s="381"/>
      <c r="BH180" s="381"/>
      <c r="BI180" s="381"/>
      <c r="BJ180" s="630"/>
      <c r="BK180" s="627">
        <f>SUM(BK178:BP179)</f>
        <v>507640</v>
      </c>
      <c r="BL180" s="628"/>
      <c r="BM180" s="628"/>
      <c r="BN180" s="628"/>
      <c r="BO180" s="628"/>
      <c r="BP180" s="629"/>
      <c r="BQ180" s="387" t="s">
        <v>100</v>
      </c>
      <c r="BR180" s="388"/>
      <c r="BS180" s="388"/>
      <c r="BT180" s="388"/>
      <c r="BU180" s="388"/>
      <c r="BV180" s="388"/>
      <c r="BW180" s="388"/>
      <c r="BX180" s="388"/>
      <c r="BY180" s="388"/>
      <c r="BZ180" s="388"/>
      <c r="CA180" s="388"/>
      <c r="CB180" s="388"/>
      <c r="CC180" s="389"/>
      <c r="CD180" s="390">
        <f>+CD178*AE178</f>
        <v>608988.23529411759</v>
      </c>
      <c r="CE180" s="390"/>
      <c r="CF180" s="390"/>
      <c r="CG180" s="390"/>
      <c r="CH180" s="390"/>
      <c r="CI180" s="391"/>
    </row>
    <row r="181" spans="1:87" ht="18" customHeight="1" thickBot="1" x14ac:dyDescent="0.3">
      <c r="A181" s="75"/>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BG181" s="78"/>
      <c r="BH181" s="78"/>
      <c r="BI181" s="78"/>
      <c r="BJ181" s="78"/>
      <c r="BK181" s="79"/>
      <c r="BL181" s="79"/>
      <c r="BM181" s="79"/>
      <c r="BN181" s="79"/>
      <c r="BO181" s="79"/>
      <c r="BP181" s="79"/>
      <c r="BQ181" s="79"/>
      <c r="BR181" s="79"/>
      <c r="BS181" s="79"/>
      <c r="BT181" s="79"/>
      <c r="BU181" s="79"/>
      <c r="BV181" s="79"/>
      <c r="BW181" s="79"/>
      <c r="BX181" s="79"/>
      <c r="BY181" s="79"/>
      <c r="BZ181" s="79"/>
      <c r="CA181" s="79"/>
      <c r="CB181" s="79"/>
      <c r="CC181" s="79"/>
      <c r="CD181" s="79"/>
      <c r="CE181" s="79"/>
      <c r="CF181" s="79"/>
      <c r="CG181" s="79"/>
      <c r="CH181" s="79"/>
      <c r="CI181" s="79"/>
    </row>
    <row r="182" spans="1:87" ht="18" customHeight="1" x14ac:dyDescent="0.25">
      <c r="A182" s="75"/>
      <c r="B182" s="348" t="s">
        <v>0</v>
      </c>
      <c r="C182" s="349"/>
      <c r="D182" s="349"/>
      <c r="E182" s="349"/>
      <c r="F182" s="349"/>
      <c r="G182" s="349"/>
      <c r="H182" s="349"/>
      <c r="I182" s="349"/>
      <c r="J182" s="349"/>
      <c r="K182" s="349"/>
      <c r="L182" s="349"/>
      <c r="M182" s="349"/>
      <c r="N182" s="349"/>
      <c r="O182" s="349"/>
      <c r="P182" s="349"/>
      <c r="Q182" s="349"/>
      <c r="R182" s="349"/>
      <c r="S182" s="349"/>
      <c r="T182" s="349"/>
      <c r="U182" s="349"/>
      <c r="V182" s="349"/>
      <c r="W182" s="349"/>
      <c r="X182" s="349"/>
      <c r="Y182" s="350"/>
      <c r="Z182" s="348" t="s">
        <v>80</v>
      </c>
      <c r="AA182" s="349"/>
      <c r="AB182" s="349"/>
      <c r="AC182" s="349"/>
      <c r="AD182" s="350"/>
      <c r="AE182" s="357" t="s">
        <v>79</v>
      </c>
      <c r="AF182" s="358"/>
      <c r="AG182" s="358"/>
      <c r="AH182" s="358"/>
      <c r="AI182" s="358"/>
      <c r="AJ182" s="359"/>
      <c r="AK182" s="357" t="s">
        <v>81</v>
      </c>
      <c r="AL182" s="358"/>
      <c r="AM182" s="358"/>
      <c r="AN182" s="358"/>
      <c r="AO182" s="358"/>
      <c r="AP182" s="358"/>
      <c r="AQ182" s="358"/>
      <c r="AR182" s="358"/>
      <c r="AS182" s="358"/>
      <c r="AT182" s="358"/>
      <c r="AU182" s="358"/>
      <c r="AV182" s="358"/>
      <c r="AW182" s="358"/>
      <c r="AX182" s="359"/>
      <c r="AY182" s="357" t="s">
        <v>1</v>
      </c>
      <c r="AZ182" s="358"/>
      <c r="BA182" s="358"/>
      <c r="BB182" s="359"/>
      <c r="BC182" s="348" t="s">
        <v>104</v>
      </c>
      <c r="BD182" s="349"/>
      <c r="BE182" s="349"/>
      <c r="BF182" s="350"/>
      <c r="BG182" s="366" t="s">
        <v>82</v>
      </c>
      <c r="BH182" s="367"/>
      <c r="BI182" s="367"/>
      <c r="BJ182" s="368"/>
      <c r="BK182" s="315" t="s">
        <v>99</v>
      </c>
      <c r="BL182" s="316"/>
      <c r="BM182" s="316"/>
      <c r="BN182" s="316"/>
      <c r="BO182" s="316"/>
      <c r="BP182" s="317"/>
      <c r="BQ182" s="315" t="s">
        <v>83</v>
      </c>
      <c r="BR182" s="316"/>
      <c r="BS182" s="316"/>
      <c r="BT182" s="316"/>
      <c r="BU182" s="316"/>
      <c r="BV182" s="316"/>
      <c r="BW182" s="317"/>
      <c r="BX182" s="315" t="s">
        <v>84</v>
      </c>
      <c r="BY182" s="316"/>
      <c r="BZ182" s="316"/>
      <c r="CA182" s="316"/>
      <c r="CB182" s="316"/>
      <c r="CC182" s="317"/>
      <c r="CD182" s="315" t="s">
        <v>85</v>
      </c>
      <c r="CE182" s="316"/>
      <c r="CF182" s="316"/>
      <c r="CG182" s="316"/>
      <c r="CH182" s="316"/>
      <c r="CI182" s="317"/>
    </row>
    <row r="183" spans="1:87" ht="18" customHeight="1" x14ac:dyDescent="0.25">
      <c r="A183" s="75"/>
      <c r="B183" s="351"/>
      <c r="C183" s="352"/>
      <c r="D183" s="352"/>
      <c r="E183" s="352"/>
      <c r="F183" s="352"/>
      <c r="G183" s="352"/>
      <c r="H183" s="352"/>
      <c r="I183" s="352"/>
      <c r="J183" s="352"/>
      <c r="K183" s="352"/>
      <c r="L183" s="352"/>
      <c r="M183" s="352"/>
      <c r="N183" s="352"/>
      <c r="O183" s="352"/>
      <c r="P183" s="352"/>
      <c r="Q183" s="352"/>
      <c r="R183" s="352"/>
      <c r="S183" s="352"/>
      <c r="T183" s="352"/>
      <c r="U183" s="352"/>
      <c r="V183" s="352"/>
      <c r="W183" s="352"/>
      <c r="X183" s="352"/>
      <c r="Y183" s="353"/>
      <c r="Z183" s="351"/>
      <c r="AA183" s="352"/>
      <c r="AB183" s="352"/>
      <c r="AC183" s="352"/>
      <c r="AD183" s="353"/>
      <c r="AE183" s="360"/>
      <c r="AF183" s="361"/>
      <c r="AG183" s="361"/>
      <c r="AH183" s="361"/>
      <c r="AI183" s="361"/>
      <c r="AJ183" s="362"/>
      <c r="AK183" s="360"/>
      <c r="AL183" s="361"/>
      <c r="AM183" s="361"/>
      <c r="AN183" s="361"/>
      <c r="AO183" s="361"/>
      <c r="AP183" s="361"/>
      <c r="AQ183" s="361"/>
      <c r="AR183" s="361"/>
      <c r="AS183" s="361"/>
      <c r="AT183" s="361"/>
      <c r="AU183" s="361"/>
      <c r="AV183" s="361"/>
      <c r="AW183" s="361"/>
      <c r="AX183" s="362"/>
      <c r="AY183" s="360"/>
      <c r="AZ183" s="361"/>
      <c r="BA183" s="361"/>
      <c r="BB183" s="362"/>
      <c r="BC183" s="351"/>
      <c r="BD183" s="352"/>
      <c r="BE183" s="352"/>
      <c r="BF183" s="353"/>
      <c r="BG183" s="369"/>
      <c r="BH183" s="370"/>
      <c r="BI183" s="370"/>
      <c r="BJ183" s="371"/>
      <c r="BK183" s="318"/>
      <c r="BL183" s="319"/>
      <c r="BM183" s="319"/>
      <c r="BN183" s="319"/>
      <c r="BO183" s="319"/>
      <c r="BP183" s="320"/>
      <c r="BQ183" s="318"/>
      <c r="BR183" s="319"/>
      <c r="BS183" s="319"/>
      <c r="BT183" s="319"/>
      <c r="BU183" s="319"/>
      <c r="BV183" s="319"/>
      <c r="BW183" s="320"/>
      <c r="BX183" s="318"/>
      <c r="BY183" s="319"/>
      <c r="BZ183" s="319"/>
      <c r="CA183" s="319"/>
      <c r="CB183" s="319"/>
      <c r="CC183" s="320"/>
      <c r="CD183" s="318"/>
      <c r="CE183" s="319"/>
      <c r="CF183" s="319"/>
      <c r="CG183" s="319"/>
      <c r="CH183" s="319"/>
      <c r="CI183" s="320"/>
    </row>
    <row r="184" spans="1:87" ht="18" customHeight="1" thickBot="1" x14ac:dyDescent="0.3">
      <c r="A184" s="75"/>
      <c r="B184" s="354"/>
      <c r="C184" s="355"/>
      <c r="D184" s="355"/>
      <c r="E184" s="355"/>
      <c r="F184" s="355"/>
      <c r="G184" s="355"/>
      <c r="H184" s="355"/>
      <c r="I184" s="355"/>
      <c r="J184" s="355"/>
      <c r="K184" s="355"/>
      <c r="L184" s="355"/>
      <c r="M184" s="355"/>
      <c r="N184" s="355"/>
      <c r="O184" s="355"/>
      <c r="P184" s="355"/>
      <c r="Q184" s="355"/>
      <c r="R184" s="355"/>
      <c r="S184" s="355"/>
      <c r="T184" s="355"/>
      <c r="U184" s="355"/>
      <c r="V184" s="355"/>
      <c r="W184" s="355"/>
      <c r="X184" s="355"/>
      <c r="Y184" s="356"/>
      <c r="Z184" s="354"/>
      <c r="AA184" s="355"/>
      <c r="AB184" s="355"/>
      <c r="AC184" s="355"/>
      <c r="AD184" s="356"/>
      <c r="AE184" s="363"/>
      <c r="AF184" s="364"/>
      <c r="AG184" s="364"/>
      <c r="AH184" s="364"/>
      <c r="AI184" s="364"/>
      <c r="AJ184" s="365"/>
      <c r="AK184" s="360"/>
      <c r="AL184" s="361"/>
      <c r="AM184" s="361"/>
      <c r="AN184" s="361"/>
      <c r="AO184" s="361"/>
      <c r="AP184" s="361"/>
      <c r="AQ184" s="361"/>
      <c r="AR184" s="361"/>
      <c r="AS184" s="361"/>
      <c r="AT184" s="361"/>
      <c r="AU184" s="361"/>
      <c r="AV184" s="361"/>
      <c r="AW184" s="361"/>
      <c r="AX184" s="362"/>
      <c r="AY184" s="360"/>
      <c r="AZ184" s="361"/>
      <c r="BA184" s="361"/>
      <c r="BB184" s="362"/>
      <c r="BC184" s="351"/>
      <c r="BD184" s="352"/>
      <c r="BE184" s="352"/>
      <c r="BF184" s="353"/>
      <c r="BG184" s="369"/>
      <c r="BH184" s="370"/>
      <c r="BI184" s="370"/>
      <c r="BJ184" s="371"/>
      <c r="BK184" s="318"/>
      <c r="BL184" s="319"/>
      <c r="BM184" s="319"/>
      <c r="BN184" s="319"/>
      <c r="BO184" s="319"/>
      <c r="BP184" s="320"/>
      <c r="BQ184" s="321"/>
      <c r="BR184" s="322"/>
      <c r="BS184" s="322"/>
      <c r="BT184" s="322"/>
      <c r="BU184" s="322"/>
      <c r="BV184" s="322"/>
      <c r="BW184" s="323"/>
      <c r="BX184" s="321"/>
      <c r="BY184" s="322"/>
      <c r="BZ184" s="322"/>
      <c r="CA184" s="322"/>
      <c r="CB184" s="322"/>
      <c r="CC184" s="323"/>
      <c r="CD184" s="321"/>
      <c r="CE184" s="322"/>
      <c r="CF184" s="322"/>
      <c r="CG184" s="322"/>
      <c r="CH184" s="322"/>
      <c r="CI184" s="323"/>
    </row>
    <row r="185" spans="1:87" ht="19.5" customHeight="1" x14ac:dyDescent="0.25">
      <c r="A185" s="75"/>
      <c r="B185" s="324" t="s">
        <v>606</v>
      </c>
      <c r="C185" s="325"/>
      <c r="D185" s="325"/>
      <c r="E185" s="325"/>
      <c r="F185" s="325"/>
      <c r="G185" s="325"/>
      <c r="H185" s="325"/>
      <c r="I185" s="325"/>
      <c r="J185" s="325"/>
      <c r="K185" s="325"/>
      <c r="L185" s="325"/>
      <c r="M185" s="325"/>
      <c r="N185" s="325"/>
      <c r="O185" s="325"/>
      <c r="P185" s="325"/>
      <c r="Q185" s="325"/>
      <c r="R185" s="325"/>
      <c r="S185" s="325"/>
      <c r="T185" s="325"/>
      <c r="U185" s="325"/>
      <c r="V185" s="325"/>
      <c r="W185" s="325"/>
      <c r="X185" s="325"/>
      <c r="Y185" s="326"/>
      <c r="Z185" s="333" t="s">
        <v>501</v>
      </c>
      <c r="AA185" s="334"/>
      <c r="AB185" s="334"/>
      <c r="AC185" s="334"/>
      <c r="AD185" s="335"/>
      <c r="AE185" s="333">
        <v>1</v>
      </c>
      <c r="AF185" s="334"/>
      <c r="AG185" s="334"/>
      <c r="AH185" s="334"/>
      <c r="AI185" s="334"/>
      <c r="AJ185" s="334"/>
      <c r="AK185" s="342" t="s">
        <v>41</v>
      </c>
      <c r="AL185" s="343"/>
      <c r="AM185" s="343"/>
      <c r="AN185" s="343"/>
      <c r="AO185" s="343"/>
      <c r="AP185" s="343"/>
      <c r="AQ185" s="343"/>
      <c r="AR185" s="343"/>
      <c r="AS185" s="343"/>
      <c r="AT185" s="343"/>
      <c r="AU185" s="343"/>
      <c r="AV185" s="343"/>
      <c r="AW185" s="343"/>
      <c r="AX185" s="344"/>
      <c r="AY185" s="345">
        <v>8</v>
      </c>
      <c r="AZ185" s="346"/>
      <c r="BA185" s="346"/>
      <c r="BB185" s="347"/>
      <c r="BC185" s="345">
        <f>+$AE$185*AY185</f>
        <v>8</v>
      </c>
      <c r="BD185" s="346"/>
      <c r="BE185" s="346"/>
      <c r="BF185" s="347"/>
      <c r="BG185" s="285">
        <v>22629</v>
      </c>
      <c r="BH185" s="286"/>
      <c r="BI185" s="286"/>
      <c r="BJ185" s="622"/>
      <c r="BK185" s="288">
        <f>+AY185*BG185</f>
        <v>181032</v>
      </c>
      <c r="BL185" s="289"/>
      <c r="BM185" s="289"/>
      <c r="BN185" s="289"/>
      <c r="BO185" s="289"/>
      <c r="BP185" s="290"/>
      <c r="BQ185" s="609">
        <v>10000</v>
      </c>
      <c r="BR185" s="610"/>
      <c r="BS185" s="610"/>
      <c r="BT185" s="610"/>
      <c r="BU185" s="610"/>
      <c r="BV185" s="610"/>
      <c r="BW185" s="611"/>
      <c r="BX185" s="609">
        <f>+(((BK187+BQ185)*15)/85)</f>
        <v>91348.23529411765</v>
      </c>
      <c r="BY185" s="610"/>
      <c r="BZ185" s="610"/>
      <c r="CA185" s="610"/>
      <c r="CB185" s="610"/>
      <c r="CC185" s="611"/>
      <c r="CD185" s="609">
        <f>+BK187+BQ185+BX185</f>
        <v>608988.23529411759</v>
      </c>
      <c r="CE185" s="610"/>
      <c r="CF185" s="610"/>
      <c r="CG185" s="610"/>
      <c r="CH185" s="610"/>
      <c r="CI185" s="611"/>
    </row>
    <row r="186" spans="1:87" ht="19.5" customHeight="1" thickBot="1" x14ac:dyDescent="0.3">
      <c r="A186" s="75"/>
      <c r="B186" s="330"/>
      <c r="C186" s="331"/>
      <c r="D186" s="331"/>
      <c r="E186" s="331"/>
      <c r="F186" s="331"/>
      <c r="G186" s="331"/>
      <c r="H186" s="331"/>
      <c r="I186" s="331"/>
      <c r="J186" s="331"/>
      <c r="K186" s="331"/>
      <c r="L186" s="331"/>
      <c r="M186" s="331"/>
      <c r="N186" s="331"/>
      <c r="O186" s="331"/>
      <c r="P186" s="331"/>
      <c r="Q186" s="331"/>
      <c r="R186" s="331"/>
      <c r="S186" s="331"/>
      <c r="T186" s="331"/>
      <c r="U186" s="331"/>
      <c r="V186" s="331"/>
      <c r="W186" s="331"/>
      <c r="X186" s="331"/>
      <c r="Y186" s="332"/>
      <c r="Z186" s="339"/>
      <c r="AA186" s="340"/>
      <c r="AB186" s="340"/>
      <c r="AC186" s="340"/>
      <c r="AD186" s="341"/>
      <c r="AE186" s="339"/>
      <c r="AF186" s="340"/>
      <c r="AG186" s="340"/>
      <c r="AH186" s="340"/>
      <c r="AI186" s="340"/>
      <c r="AJ186" s="340"/>
      <c r="AK186" s="392" t="s">
        <v>13</v>
      </c>
      <c r="AL186" s="393"/>
      <c r="AM186" s="393"/>
      <c r="AN186" s="393"/>
      <c r="AO186" s="393"/>
      <c r="AP186" s="393"/>
      <c r="AQ186" s="393"/>
      <c r="AR186" s="393"/>
      <c r="AS186" s="393"/>
      <c r="AT186" s="393"/>
      <c r="AU186" s="393"/>
      <c r="AV186" s="393"/>
      <c r="AW186" s="393"/>
      <c r="AX186" s="394"/>
      <c r="AY186" s="395">
        <v>8</v>
      </c>
      <c r="AZ186" s="396"/>
      <c r="BA186" s="396"/>
      <c r="BB186" s="397"/>
      <c r="BC186" s="395">
        <f>+$AE$185*AY186</f>
        <v>8</v>
      </c>
      <c r="BD186" s="396"/>
      <c r="BE186" s="396"/>
      <c r="BF186" s="397"/>
      <c r="BG186" s="401">
        <v>40826</v>
      </c>
      <c r="BH186" s="402"/>
      <c r="BI186" s="402"/>
      <c r="BJ186" s="618"/>
      <c r="BK186" s="619">
        <f>+AY186*BG186</f>
        <v>326608</v>
      </c>
      <c r="BL186" s="620"/>
      <c r="BM186" s="620"/>
      <c r="BN186" s="620"/>
      <c r="BO186" s="620"/>
      <c r="BP186" s="621"/>
      <c r="BQ186" s="615"/>
      <c r="BR186" s="616"/>
      <c r="BS186" s="616"/>
      <c r="BT186" s="616"/>
      <c r="BU186" s="616"/>
      <c r="BV186" s="616"/>
      <c r="BW186" s="617"/>
      <c r="BX186" s="615"/>
      <c r="BY186" s="616"/>
      <c r="BZ186" s="616"/>
      <c r="CA186" s="616"/>
      <c r="CB186" s="616"/>
      <c r="CC186" s="617"/>
      <c r="CD186" s="615"/>
      <c r="CE186" s="616"/>
      <c r="CF186" s="616"/>
      <c r="CG186" s="616"/>
      <c r="CH186" s="616"/>
      <c r="CI186" s="617"/>
    </row>
    <row r="187" spans="1:87" ht="18" customHeight="1" thickBot="1" x14ac:dyDescent="0.3">
      <c r="A187" s="75"/>
      <c r="B187" s="377"/>
      <c r="C187" s="378"/>
      <c r="D187" s="378"/>
      <c r="E187" s="378"/>
      <c r="F187" s="378"/>
      <c r="G187" s="378"/>
      <c r="H187" s="378"/>
      <c r="I187" s="378"/>
      <c r="J187" s="378"/>
      <c r="K187" s="378"/>
      <c r="L187" s="378"/>
      <c r="M187" s="378"/>
      <c r="N187" s="378"/>
      <c r="O187" s="378"/>
      <c r="P187" s="378"/>
      <c r="Q187" s="378"/>
      <c r="R187" s="378"/>
      <c r="S187" s="378"/>
      <c r="T187" s="378"/>
      <c r="U187" s="378"/>
      <c r="V187" s="378"/>
      <c r="W187" s="378"/>
      <c r="X187" s="378"/>
      <c r="Y187" s="378"/>
      <c r="Z187" s="378"/>
      <c r="AA187" s="378"/>
      <c r="AB187" s="378"/>
      <c r="AC187" s="378"/>
      <c r="AD187" s="378"/>
      <c r="AE187" s="378"/>
      <c r="AF187" s="378"/>
      <c r="AG187" s="378"/>
      <c r="AH187" s="378"/>
      <c r="AI187" s="378"/>
      <c r="AJ187" s="379"/>
      <c r="AK187" s="380" t="s">
        <v>3</v>
      </c>
      <c r="AL187" s="381"/>
      <c r="AM187" s="381"/>
      <c r="AN187" s="381"/>
      <c r="AO187" s="381"/>
      <c r="AP187" s="381"/>
      <c r="AQ187" s="381"/>
      <c r="AR187" s="381"/>
      <c r="AS187" s="381"/>
      <c r="AT187" s="381"/>
      <c r="AU187" s="381"/>
      <c r="AV187" s="381"/>
      <c r="AW187" s="381"/>
      <c r="AX187" s="381"/>
      <c r="AY187" s="381"/>
      <c r="AZ187" s="381"/>
      <c r="BA187" s="381"/>
      <c r="BB187" s="381"/>
      <c r="BC187" s="381"/>
      <c r="BD187" s="381"/>
      <c r="BE187" s="381"/>
      <c r="BF187" s="381"/>
      <c r="BG187" s="381"/>
      <c r="BH187" s="381"/>
      <c r="BI187" s="381"/>
      <c r="BJ187" s="630"/>
      <c r="BK187" s="627">
        <f>SUM(BK185:BP186)</f>
        <v>507640</v>
      </c>
      <c r="BL187" s="628"/>
      <c r="BM187" s="628"/>
      <c r="BN187" s="628"/>
      <c r="BO187" s="628"/>
      <c r="BP187" s="629"/>
      <c r="BQ187" s="387" t="s">
        <v>100</v>
      </c>
      <c r="BR187" s="388"/>
      <c r="BS187" s="388"/>
      <c r="BT187" s="388"/>
      <c r="BU187" s="388"/>
      <c r="BV187" s="388"/>
      <c r="BW187" s="388"/>
      <c r="BX187" s="388"/>
      <c r="BY187" s="388"/>
      <c r="BZ187" s="388"/>
      <c r="CA187" s="388"/>
      <c r="CB187" s="388"/>
      <c r="CC187" s="389"/>
      <c r="CD187" s="390">
        <f>+CD185*AE185</f>
        <v>608988.23529411759</v>
      </c>
      <c r="CE187" s="390"/>
      <c r="CF187" s="390"/>
      <c r="CG187" s="390"/>
      <c r="CH187" s="390"/>
      <c r="CI187" s="391"/>
    </row>
    <row r="188" spans="1:87" ht="18" customHeight="1" thickBot="1" x14ac:dyDescent="0.3">
      <c r="A188" s="75"/>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BG188" s="78"/>
      <c r="BH188" s="78"/>
      <c r="BI188" s="78"/>
      <c r="BJ188" s="78"/>
      <c r="BK188" s="79"/>
      <c r="BL188" s="79"/>
      <c r="BM188" s="79"/>
      <c r="BN188" s="79"/>
      <c r="BO188" s="79"/>
      <c r="BP188" s="79"/>
      <c r="BQ188" s="79"/>
      <c r="BR188" s="79"/>
      <c r="BS188" s="79"/>
      <c r="BT188" s="79"/>
      <c r="BU188" s="79"/>
      <c r="BV188" s="79"/>
      <c r="BW188" s="79"/>
      <c r="BX188" s="79"/>
      <c r="BY188" s="79"/>
      <c r="BZ188" s="79"/>
      <c r="CA188" s="79"/>
      <c r="CB188" s="79"/>
      <c r="CC188" s="79"/>
      <c r="CD188" s="79"/>
      <c r="CE188" s="79"/>
      <c r="CF188" s="79"/>
      <c r="CG188" s="79"/>
      <c r="CH188" s="79"/>
      <c r="CI188" s="79"/>
    </row>
    <row r="189" spans="1:87" ht="18" customHeight="1" x14ac:dyDescent="0.25">
      <c r="A189" s="75"/>
      <c r="B189" s="348" t="s">
        <v>0</v>
      </c>
      <c r="C189" s="349"/>
      <c r="D189" s="349"/>
      <c r="E189" s="349"/>
      <c r="F189" s="349"/>
      <c r="G189" s="349"/>
      <c r="H189" s="349"/>
      <c r="I189" s="349"/>
      <c r="J189" s="349"/>
      <c r="K189" s="349"/>
      <c r="L189" s="349"/>
      <c r="M189" s="349"/>
      <c r="N189" s="349"/>
      <c r="O189" s="349"/>
      <c r="P189" s="349"/>
      <c r="Q189" s="349"/>
      <c r="R189" s="349"/>
      <c r="S189" s="349"/>
      <c r="T189" s="349"/>
      <c r="U189" s="349"/>
      <c r="V189" s="349"/>
      <c r="W189" s="349"/>
      <c r="X189" s="349"/>
      <c r="Y189" s="350"/>
      <c r="Z189" s="348" t="s">
        <v>80</v>
      </c>
      <c r="AA189" s="349"/>
      <c r="AB189" s="349"/>
      <c r="AC189" s="349"/>
      <c r="AD189" s="350"/>
      <c r="AE189" s="357" t="s">
        <v>79</v>
      </c>
      <c r="AF189" s="358"/>
      <c r="AG189" s="358"/>
      <c r="AH189" s="358"/>
      <c r="AI189" s="358"/>
      <c r="AJ189" s="359"/>
      <c r="AK189" s="357" t="s">
        <v>81</v>
      </c>
      <c r="AL189" s="358"/>
      <c r="AM189" s="358"/>
      <c r="AN189" s="358"/>
      <c r="AO189" s="358"/>
      <c r="AP189" s="358"/>
      <c r="AQ189" s="358"/>
      <c r="AR189" s="358"/>
      <c r="AS189" s="358"/>
      <c r="AT189" s="358"/>
      <c r="AU189" s="358"/>
      <c r="AV189" s="358"/>
      <c r="AW189" s="358"/>
      <c r="AX189" s="359"/>
      <c r="AY189" s="357" t="s">
        <v>1</v>
      </c>
      <c r="AZ189" s="358"/>
      <c r="BA189" s="358"/>
      <c r="BB189" s="359"/>
      <c r="BC189" s="348" t="s">
        <v>104</v>
      </c>
      <c r="BD189" s="349"/>
      <c r="BE189" s="349"/>
      <c r="BF189" s="350"/>
      <c r="BG189" s="366" t="s">
        <v>82</v>
      </c>
      <c r="BH189" s="367"/>
      <c r="BI189" s="367"/>
      <c r="BJ189" s="368"/>
      <c r="BK189" s="315" t="s">
        <v>99</v>
      </c>
      <c r="BL189" s="316"/>
      <c r="BM189" s="316"/>
      <c r="BN189" s="316"/>
      <c r="BO189" s="316"/>
      <c r="BP189" s="317"/>
      <c r="BQ189" s="315" t="s">
        <v>83</v>
      </c>
      <c r="BR189" s="316"/>
      <c r="BS189" s="316"/>
      <c r="BT189" s="316"/>
      <c r="BU189" s="316"/>
      <c r="BV189" s="316"/>
      <c r="BW189" s="317"/>
      <c r="BX189" s="315" t="s">
        <v>84</v>
      </c>
      <c r="BY189" s="316"/>
      <c r="BZ189" s="316"/>
      <c r="CA189" s="316"/>
      <c r="CB189" s="316"/>
      <c r="CC189" s="317"/>
      <c r="CD189" s="315" t="s">
        <v>85</v>
      </c>
      <c r="CE189" s="316"/>
      <c r="CF189" s="316"/>
      <c r="CG189" s="316"/>
      <c r="CH189" s="316"/>
      <c r="CI189" s="317"/>
    </row>
    <row r="190" spans="1:87" ht="18" customHeight="1" x14ac:dyDescent="0.25">
      <c r="A190" s="75"/>
      <c r="B190" s="351"/>
      <c r="C190" s="352"/>
      <c r="D190" s="352"/>
      <c r="E190" s="352"/>
      <c r="F190" s="352"/>
      <c r="G190" s="352"/>
      <c r="H190" s="352"/>
      <c r="I190" s="352"/>
      <c r="J190" s="352"/>
      <c r="K190" s="352"/>
      <c r="L190" s="352"/>
      <c r="M190" s="352"/>
      <c r="N190" s="352"/>
      <c r="O190" s="352"/>
      <c r="P190" s="352"/>
      <c r="Q190" s="352"/>
      <c r="R190" s="352"/>
      <c r="S190" s="352"/>
      <c r="T190" s="352"/>
      <c r="U190" s="352"/>
      <c r="V190" s="352"/>
      <c r="W190" s="352"/>
      <c r="X190" s="352"/>
      <c r="Y190" s="353"/>
      <c r="Z190" s="351"/>
      <c r="AA190" s="352"/>
      <c r="AB190" s="352"/>
      <c r="AC190" s="352"/>
      <c r="AD190" s="353"/>
      <c r="AE190" s="360"/>
      <c r="AF190" s="361"/>
      <c r="AG190" s="361"/>
      <c r="AH190" s="361"/>
      <c r="AI190" s="361"/>
      <c r="AJ190" s="362"/>
      <c r="AK190" s="360"/>
      <c r="AL190" s="361"/>
      <c r="AM190" s="361"/>
      <c r="AN190" s="361"/>
      <c r="AO190" s="361"/>
      <c r="AP190" s="361"/>
      <c r="AQ190" s="361"/>
      <c r="AR190" s="361"/>
      <c r="AS190" s="361"/>
      <c r="AT190" s="361"/>
      <c r="AU190" s="361"/>
      <c r="AV190" s="361"/>
      <c r="AW190" s="361"/>
      <c r="AX190" s="362"/>
      <c r="AY190" s="360"/>
      <c r="AZ190" s="361"/>
      <c r="BA190" s="361"/>
      <c r="BB190" s="362"/>
      <c r="BC190" s="351"/>
      <c r="BD190" s="352"/>
      <c r="BE190" s="352"/>
      <c r="BF190" s="353"/>
      <c r="BG190" s="369"/>
      <c r="BH190" s="370"/>
      <c r="BI190" s="370"/>
      <c r="BJ190" s="371"/>
      <c r="BK190" s="318"/>
      <c r="BL190" s="319"/>
      <c r="BM190" s="319"/>
      <c r="BN190" s="319"/>
      <c r="BO190" s="319"/>
      <c r="BP190" s="320"/>
      <c r="BQ190" s="318"/>
      <c r="BR190" s="319"/>
      <c r="BS190" s="319"/>
      <c r="BT190" s="319"/>
      <c r="BU190" s="319"/>
      <c r="BV190" s="319"/>
      <c r="BW190" s="320"/>
      <c r="BX190" s="318"/>
      <c r="BY190" s="319"/>
      <c r="BZ190" s="319"/>
      <c r="CA190" s="319"/>
      <c r="CB190" s="319"/>
      <c r="CC190" s="320"/>
      <c r="CD190" s="318"/>
      <c r="CE190" s="319"/>
      <c r="CF190" s="319"/>
      <c r="CG190" s="319"/>
      <c r="CH190" s="319"/>
      <c r="CI190" s="320"/>
    </row>
    <row r="191" spans="1:87" ht="18" customHeight="1" thickBot="1" x14ac:dyDescent="0.3">
      <c r="A191" s="75"/>
      <c r="B191" s="354"/>
      <c r="C191" s="355"/>
      <c r="D191" s="355"/>
      <c r="E191" s="355"/>
      <c r="F191" s="355"/>
      <c r="G191" s="355"/>
      <c r="H191" s="355"/>
      <c r="I191" s="355"/>
      <c r="J191" s="355"/>
      <c r="K191" s="355"/>
      <c r="L191" s="355"/>
      <c r="M191" s="355"/>
      <c r="N191" s="355"/>
      <c r="O191" s="355"/>
      <c r="P191" s="355"/>
      <c r="Q191" s="355"/>
      <c r="R191" s="355"/>
      <c r="S191" s="355"/>
      <c r="T191" s="355"/>
      <c r="U191" s="355"/>
      <c r="V191" s="355"/>
      <c r="W191" s="355"/>
      <c r="X191" s="355"/>
      <c r="Y191" s="356"/>
      <c r="Z191" s="354"/>
      <c r="AA191" s="355"/>
      <c r="AB191" s="355"/>
      <c r="AC191" s="355"/>
      <c r="AD191" s="356"/>
      <c r="AE191" s="363"/>
      <c r="AF191" s="364"/>
      <c r="AG191" s="364"/>
      <c r="AH191" s="364"/>
      <c r="AI191" s="364"/>
      <c r="AJ191" s="365"/>
      <c r="AK191" s="360"/>
      <c r="AL191" s="361"/>
      <c r="AM191" s="361"/>
      <c r="AN191" s="361"/>
      <c r="AO191" s="361"/>
      <c r="AP191" s="361"/>
      <c r="AQ191" s="361"/>
      <c r="AR191" s="361"/>
      <c r="AS191" s="361"/>
      <c r="AT191" s="361"/>
      <c r="AU191" s="361"/>
      <c r="AV191" s="361"/>
      <c r="AW191" s="361"/>
      <c r="AX191" s="362"/>
      <c r="AY191" s="360"/>
      <c r="AZ191" s="361"/>
      <c r="BA191" s="361"/>
      <c r="BB191" s="362"/>
      <c r="BC191" s="351"/>
      <c r="BD191" s="352"/>
      <c r="BE191" s="352"/>
      <c r="BF191" s="353"/>
      <c r="BG191" s="369"/>
      <c r="BH191" s="370"/>
      <c r="BI191" s="370"/>
      <c r="BJ191" s="371"/>
      <c r="BK191" s="318"/>
      <c r="BL191" s="319"/>
      <c r="BM191" s="319"/>
      <c r="BN191" s="319"/>
      <c r="BO191" s="319"/>
      <c r="BP191" s="320"/>
      <c r="BQ191" s="321"/>
      <c r="BR191" s="322"/>
      <c r="BS191" s="322"/>
      <c r="BT191" s="322"/>
      <c r="BU191" s="322"/>
      <c r="BV191" s="322"/>
      <c r="BW191" s="323"/>
      <c r="BX191" s="321"/>
      <c r="BY191" s="322"/>
      <c r="BZ191" s="322"/>
      <c r="CA191" s="322"/>
      <c r="CB191" s="322"/>
      <c r="CC191" s="323"/>
      <c r="CD191" s="321"/>
      <c r="CE191" s="322"/>
      <c r="CF191" s="322"/>
      <c r="CG191" s="322"/>
      <c r="CH191" s="322"/>
      <c r="CI191" s="323"/>
    </row>
    <row r="192" spans="1:87" ht="18.75" customHeight="1" x14ac:dyDescent="0.25">
      <c r="A192" s="75"/>
      <c r="B192" s="324" t="s">
        <v>607</v>
      </c>
      <c r="C192" s="325"/>
      <c r="D192" s="325"/>
      <c r="E192" s="325"/>
      <c r="F192" s="325"/>
      <c r="G192" s="325"/>
      <c r="H192" s="325"/>
      <c r="I192" s="325"/>
      <c r="J192" s="325"/>
      <c r="K192" s="325"/>
      <c r="L192" s="325"/>
      <c r="M192" s="325"/>
      <c r="N192" s="325"/>
      <c r="O192" s="325"/>
      <c r="P192" s="325"/>
      <c r="Q192" s="325"/>
      <c r="R192" s="325"/>
      <c r="S192" s="325"/>
      <c r="T192" s="325"/>
      <c r="U192" s="325"/>
      <c r="V192" s="325"/>
      <c r="W192" s="325"/>
      <c r="X192" s="325"/>
      <c r="Y192" s="326"/>
      <c r="Z192" s="333" t="s">
        <v>502</v>
      </c>
      <c r="AA192" s="334"/>
      <c r="AB192" s="334"/>
      <c r="AC192" s="334"/>
      <c r="AD192" s="335"/>
      <c r="AE192" s="333">
        <v>1</v>
      </c>
      <c r="AF192" s="334"/>
      <c r="AG192" s="334"/>
      <c r="AH192" s="334"/>
      <c r="AI192" s="334"/>
      <c r="AJ192" s="334"/>
      <c r="AK192" s="342" t="s">
        <v>41</v>
      </c>
      <c r="AL192" s="343"/>
      <c r="AM192" s="343"/>
      <c r="AN192" s="343"/>
      <c r="AO192" s="343"/>
      <c r="AP192" s="343"/>
      <c r="AQ192" s="343"/>
      <c r="AR192" s="343"/>
      <c r="AS192" s="343"/>
      <c r="AT192" s="343"/>
      <c r="AU192" s="343"/>
      <c r="AV192" s="343"/>
      <c r="AW192" s="343"/>
      <c r="AX192" s="344"/>
      <c r="AY192" s="345">
        <v>44</v>
      </c>
      <c r="AZ192" s="346"/>
      <c r="BA192" s="346"/>
      <c r="BB192" s="347"/>
      <c r="BC192" s="345">
        <f>+$AE$192*AY192</f>
        <v>44</v>
      </c>
      <c r="BD192" s="346"/>
      <c r="BE192" s="346"/>
      <c r="BF192" s="347"/>
      <c r="BG192" s="285">
        <v>22629</v>
      </c>
      <c r="BH192" s="286"/>
      <c r="BI192" s="286"/>
      <c r="BJ192" s="622"/>
      <c r="BK192" s="288">
        <f>+AY192*BG192</f>
        <v>995676</v>
      </c>
      <c r="BL192" s="289"/>
      <c r="BM192" s="289"/>
      <c r="BN192" s="289"/>
      <c r="BO192" s="289"/>
      <c r="BP192" s="290"/>
      <c r="BQ192" s="609">
        <v>100000</v>
      </c>
      <c r="BR192" s="610"/>
      <c r="BS192" s="610"/>
      <c r="BT192" s="610"/>
      <c r="BU192" s="610"/>
      <c r="BV192" s="610"/>
      <c r="BW192" s="611"/>
      <c r="BX192" s="609">
        <f>+(((BK196+BQ192)*15)/85)</f>
        <v>910937.6470588235</v>
      </c>
      <c r="BY192" s="610"/>
      <c r="BZ192" s="610"/>
      <c r="CA192" s="610"/>
      <c r="CB192" s="610"/>
      <c r="CC192" s="611"/>
      <c r="CD192" s="609">
        <f>+BK196+BQ192+BX192</f>
        <v>6072917.6470588231</v>
      </c>
      <c r="CE192" s="610"/>
      <c r="CF192" s="610"/>
      <c r="CG192" s="610"/>
      <c r="CH192" s="610"/>
      <c r="CI192" s="611"/>
    </row>
    <row r="193" spans="1:87" ht="18.75" customHeight="1" x14ac:dyDescent="0.25">
      <c r="A193" s="75"/>
      <c r="B193" s="327"/>
      <c r="C193" s="328"/>
      <c r="D193" s="328"/>
      <c r="E193" s="328"/>
      <c r="F193" s="328"/>
      <c r="G193" s="328"/>
      <c r="H193" s="328"/>
      <c r="I193" s="328"/>
      <c r="J193" s="328"/>
      <c r="K193" s="328"/>
      <c r="L193" s="328"/>
      <c r="M193" s="328"/>
      <c r="N193" s="328"/>
      <c r="O193" s="328"/>
      <c r="P193" s="328"/>
      <c r="Q193" s="328"/>
      <c r="R193" s="328"/>
      <c r="S193" s="328"/>
      <c r="T193" s="328"/>
      <c r="U193" s="328"/>
      <c r="V193" s="328"/>
      <c r="W193" s="328"/>
      <c r="X193" s="328"/>
      <c r="Y193" s="329"/>
      <c r="Z193" s="336"/>
      <c r="AA193" s="337"/>
      <c r="AB193" s="337"/>
      <c r="AC193" s="337"/>
      <c r="AD193" s="338"/>
      <c r="AE193" s="336"/>
      <c r="AF193" s="337"/>
      <c r="AG193" s="337"/>
      <c r="AH193" s="337"/>
      <c r="AI193" s="337"/>
      <c r="AJ193" s="337"/>
      <c r="AK193" s="300" t="s">
        <v>13</v>
      </c>
      <c r="AL193" s="301"/>
      <c r="AM193" s="301"/>
      <c r="AN193" s="301"/>
      <c r="AO193" s="301"/>
      <c r="AP193" s="301"/>
      <c r="AQ193" s="301"/>
      <c r="AR193" s="301"/>
      <c r="AS193" s="301"/>
      <c r="AT193" s="301"/>
      <c r="AU193" s="301"/>
      <c r="AV193" s="301"/>
      <c r="AW193" s="301"/>
      <c r="AX193" s="302"/>
      <c r="AY193" s="303">
        <v>44</v>
      </c>
      <c r="AZ193" s="304"/>
      <c r="BA193" s="304"/>
      <c r="BB193" s="305"/>
      <c r="BC193" s="303">
        <f t="shared" ref="BC193:BC195" si="14">+$AE$192*AY193</f>
        <v>44</v>
      </c>
      <c r="BD193" s="304"/>
      <c r="BE193" s="304"/>
      <c r="BF193" s="305"/>
      <c r="BG193" s="309">
        <v>40826</v>
      </c>
      <c r="BH193" s="310"/>
      <c r="BI193" s="310"/>
      <c r="BJ193" s="623"/>
      <c r="BK193" s="624">
        <f t="shared" ref="BK193:BK195" si="15">+AY193*BG193</f>
        <v>1796344</v>
      </c>
      <c r="BL193" s="625"/>
      <c r="BM193" s="625"/>
      <c r="BN193" s="625"/>
      <c r="BO193" s="625"/>
      <c r="BP193" s="626"/>
      <c r="BQ193" s="612"/>
      <c r="BR193" s="613"/>
      <c r="BS193" s="613"/>
      <c r="BT193" s="613"/>
      <c r="BU193" s="613"/>
      <c r="BV193" s="613"/>
      <c r="BW193" s="614"/>
      <c r="BX193" s="612"/>
      <c r="BY193" s="613"/>
      <c r="BZ193" s="613"/>
      <c r="CA193" s="613"/>
      <c r="CB193" s="613"/>
      <c r="CC193" s="614"/>
      <c r="CD193" s="612"/>
      <c r="CE193" s="613"/>
      <c r="CF193" s="613"/>
      <c r="CG193" s="613"/>
      <c r="CH193" s="613"/>
      <c r="CI193" s="614"/>
    </row>
    <row r="194" spans="1:87" ht="18.75" customHeight="1" x14ac:dyDescent="0.25">
      <c r="A194" s="75"/>
      <c r="B194" s="327"/>
      <c r="C194" s="328"/>
      <c r="D194" s="328"/>
      <c r="E194" s="328"/>
      <c r="F194" s="328"/>
      <c r="G194" s="328"/>
      <c r="H194" s="328"/>
      <c r="I194" s="328"/>
      <c r="J194" s="328"/>
      <c r="K194" s="328"/>
      <c r="L194" s="328"/>
      <c r="M194" s="328"/>
      <c r="N194" s="328"/>
      <c r="O194" s="328"/>
      <c r="P194" s="328"/>
      <c r="Q194" s="328"/>
      <c r="R194" s="328"/>
      <c r="S194" s="328"/>
      <c r="T194" s="328"/>
      <c r="U194" s="328"/>
      <c r="V194" s="328"/>
      <c r="W194" s="328"/>
      <c r="X194" s="328"/>
      <c r="Y194" s="329"/>
      <c r="Z194" s="336"/>
      <c r="AA194" s="337"/>
      <c r="AB194" s="337"/>
      <c r="AC194" s="337"/>
      <c r="AD194" s="338"/>
      <c r="AE194" s="336"/>
      <c r="AF194" s="337"/>
      <c r="AG194" s="337"/>
      <c r="AH194" s="337"/>
      <c r="AI194" s="337"/>
      <c r="AJ194" s="337"/>
      <c r="AK194" s="300" t="s">
        <v>530</v>
      </c>
      <c r="AL194" s="301"/>
      <c r="AM194" s="301"/>
      <c r="AN194" s="301"/>
      <c r="AO194" s="301"/>
      <c r="AP194" s="301"/>
      <c r="AQ194" s="301"/>
      <c r="AR194" s="301"/>
      <c r="AS194" s="301"/>
      <c r="AT194" s="301"/>
      <c r="AU194" s="301"/>
      <c r="AV194" s="301"/>
      <c r="AW194" s="301"/>
      <c r="AX194" s="302"/>
      <c r="AY194" s="303">
        <v>44</v>
      </c>
      <c r="AZ194" s="304"/>
      <c r="BA194" s="304"/>
      <c r="BB194" s="305"/>
      <c r="BC194" s="303">
        <f t="shared" si="14"/>
        <v>44</v>
      </c>
      <c r="BD194" s="304"/>
      <c r="BE194" s="304"/>
      <c r="BF194" s="305"/>
      <c r="BG194" s="309">
        <v>22629</v>
      </c>
      <c r="BH194" s="310"/>
      <c r="BI194" s="310"/>
      <c r="BJ194" s="623"/>
      <c r="BK194" s="624">
        <f t="shared" si="15"/>
        <v>995676</v>
      </c>
      <c r="BL194" s="625"/>
      <c r="BM194" s="625"/>
      <c r="BN194" s="625"/>
      <c r="BO194" s="625"/>
      <c r="BP194" s="626"/>
      <c r="BQ194" s="612"/>
      <c r="BR194" s="613"/>
      <c r="BS194" s="613"/>
      <c r="BT194" s="613"/>
      <c r="BU194" s="613"/>
      <c r="BV194" s="613"/>
      <c r="BW194" s="614"/>
      <c r="BX194" s="612"/>
      <c r="BY194" s="613"/>
      <c r="BZ194" s="613"/>
      <c r="CA194" s="613"/>
      <c r="CB194" s="613"/>
      <c r="CC194" s="614"/>
      <c r="CD194" s="612"/>
      <c r="CE194" s="613"/>
      <c r="CF194" s="613"/>
      <c r="CG194" s="613"/>
      <c r="CH194" s="613"/>
      <c r="CI194" s="614"/>
    </row>
    <row r="195" spans="1:87" ht="18.75" customHeight="1" thickBot="1" x14ac:dyDescent="0.3">
      <c r="A195" s="75"/>
      <c r="B195" s="330"/>
      <c r="C195" s="331"/>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2"/>
      <c r="Z195" s="339"/>
      <c r="AA195" s="340"/>
      <c r="AB195" s="340"/>
      <c r="AC195" s="340"/>
      <c r="AD195" s="341"/>
      <c r="AE195" s="339"/>
      <c r="AF195" s="340"/>
      <c r="AG195" s="340"/>
      <c r="AH195" s="340"/>
      <c r="AI195" s="340"/>
      <c r="AJ195" s="340"/>
      <c r="AK195" s="392" t="s">
        <v>18</v>
      </c>
      <c r="AL195" s="393"/>
      <c r="AM195" s="393"/>
      <c r="AN195" s="393"/>
      <c r="AO195" s="393"/>
      <c r="AP195" s="393"/>
      <c r="AQ195" s="393"/>
      <c r="AR195" s="393"/>
      <c r="AS195" s="393"/>
      <c r="AT195" s="393"/>
      <c r="AU195" s="393"/>
      <c r="AV195" s="393"/>
      <c r="AW195" s="393"/>
      <c r="AX195" s="394"/>
      <c r="AY195" s="395">
        <v>44</v>
      </c>
      <c r="AZ195" s="396"/>
      <c r="BA195" s="396"/>
      <c r="BB195" s="397"/>
      <c r="BC195" s="395">
        <f t="shared" si="14"/>
        <v>44</v>
      </c>
      <c r="BD195" s="396"/>
      <c r="BE195" s="396"/>
      <c r="BF195" s="397"/>
      <c r="BG195" s="401">
        <v>28961</v>
      </c>
      <c r="BH195" s="402"/>
      <c r="BI195" s="402"/>
      <c r="BJ195" s="618"/>
      <c r="BK195" s="619">
        <f t="shared" si="15"/>
        <v>1274284</v>
      </c>
      <c r="BL195" s="620"/>
      <c r="BM195" s="620"/>
      <c r="BN195" s="620"/>
      <c r="BO195" s="620"/>
      <c r="BP195" s="621"/>
      <c r="BQ195" s="615"/>
      <c r="BR195" s="616"/>
      <c r="BS195" s="616"/>
      <c r="BT195" s="616"/>
      <c r="BU195" s="616"/>
      <c r="BV195" s="616"/>
      <c r="BW195" s="617"/>
      <c r="BX195" s="615"/>
      <c r="BY195" s="616"/>
      <c r="BZ195" s="616"/>
      <c r="CA195" s="616"/>
      <c r="CB195" s="616"/>
      <c r="CC195" s="617"/>
      <c r="CD195" s="615"/>
      <c r="CE195" s="616"/>
      <c r="CF195" s="616"/>
      <c r="CG195" s="616"/>
      <c r="CH195" s="616"/>
      <c r="CI195" s="617"/>
    </row>
    <row r="196" spans="1:87" ht="18" customHeight="1" thickBot="1" x14ac:dyDescent="0.3">
      <c r="A196" s="75"/>
      <c r="B196" s="377"/>
      <c r="C196" s="378"/>
      <c r="D196" s="378"/>
      <c r="E196" s="378"/>
      <c r="F196" s="378"/>
      <c r="G196" s="378"/>
      <c r="H196" s="378"/>
      <c r="I196" s="378"/>
      <c r="J196" s="378"/>
      <c r="K196" s="378"/>
      <c r="L196" s="378"/>
      <c r="M196" s="378"/>
      <c r="N196" s="378"/>
      <c r="O196" s="378"/>
      <c r="P196" s="378"/>
      <c r="Q196" s="378"/>
      <c r="R196" s="378"/>
      <c r="S196" s="378"/>
      <c r="T196" s="378"/>
      <c r="U196" s="378"/>
      <c r="V196" s="378"/>
      <c r="W196" s="378"/>
      <c r="X196" s="378"/>
      <c r="Y196" s="378"/>
      <c r="Z196" s="378"/>
      <c r="AA196" s="378"/>
      <c r="AB196" s="378"/>
      <c r="AC196" s="378"/>
      <c r="AD196" s="378"/>
      <c r="AE196" s="378"/>
      <c r="AF196" s="378"/>
      <c r="AG196" s="378"/>
      <c r="AH196" s="378"/>
      <c r="AI196" s="378"/>
      <c r="AJ196" s="379"/>
      <c r="AK196" s="380" t="s">
        <v>3</v>
      </c>
      <c r="AL196" s="381"/>
      <c r="AM196" s="381"/>
      <c r="AN196" s="381"/>
      <c r="AO196" s="381"/>
      <c r="AP196" s="381"/>
      <c r="AQ196" s="381"/>
      <c r="AR196" s="381"/>
      <c r="AS196" s="381"/>
      <c r="AT196" s="381"/>
      <c r="AU196" s="381"/>
      <c r="AV196" s="381"/>
      <c r="AW196" s="381"/>
      <c r="AX196" s="381"/>
      <c r="AY196" s="381"/>
      <c r="AZ196" s="381"/>
      <c r="BA196" s="381"/>
      <c r="BB196" s="381"/>
      <c r="BC196" s="381"/>
      <c r="BD196" s="381"/>
      <c r="BE196" s="381"/>
      <c r="BF196" s="381"/>
      <c r="BG196" s="381"/>
      <c r="BH196" s="381"/>
      <c r="BI196" s="381"/>
      <c r="BJ196" s="630"/>
      <c r="BK196" s="627">
        <f>SUM(BK192:BP195)</f>
        <v>5061980</v>
      </c>
      <c r="BL196" s="628"/>
      <c r="BM196" s="628"/>
      <c r="BN196" s="628"/>
      <c r="BO196" s="628"/>
      <c r="BP196" s="629"/>
      <c r="BQ196" s="387" t="s">
        <v>100</v>
      </c>
      <c r="BR196" s="388"/>
      <c r="BS196" s="388"/>
      <c r="BT196" s="388"/>
      <c r="BU196" s="388"/>
      <c r="BV196" s="388"/>
      <c r="BW196" s="388"/>
      <c r="BX196" s="388"/>
      <c r="BY196" s="388"/>
      <c r="BZ196" s="388"/>
      <c r="CA196" s="388"/>
      <c r="CB196" s="388"/>
      <c r="CC196" s="389"/>
      <c r="CD196" s="390">
        <f>+CD192*AE192</f>
        <v>6072917.6470588231</v>
      </c>
      <c r="CE196" s="390"/>
      <c r="CF196" s="390"/>
      <c r="CG196" s="390"/>
      <c r="CH196" s="390"/>
      <c r="CI196" s="391"/>
    </row>
    <row r="197" spans="1:87" ht="18" customHeight="1" thickBot="1" x14ac:dyDescent="0.3">
      <c r="A197" s="75"/>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c r="AI197" s="76"/>
      <c r="AJ197" s="76"/>
      <c r="BG197" s="78"/>
      <c r="BH197" s="78"/>
      <c r="BI197" s="78"/>
      <c r="BJ197" s="78"/>
      <c r="BK197" s="79"/>
      <c r="BL197" s="79"/>
      <c r="BM197" s="79"/>
      <c r="BN197" s="79"/>
      <c r="BO197" s="79"/>
      <c r="BP197" s="79"/>
      <c r="BQ197" s="79"/>
      <c r="BR197" s="79"/>
      <c r="BS197" s="79"/>
      <c r="BT197" s="79"/>
      <c r="BU197" s="79"/>
      <c r="BV197" s="79"/>
      <c r="BW197" s="79"/>
      <c r="BX197" s="79"/>
      <c r="BY197" s="79"/>
      <c r="BZ197" s="79"/>
      <c r="CA197" s="79"/>
      <c r="CB197" s="79"/>
      <c r="CC197" s="79"/>
      <c r="CD197" s="79"/>
      <c r="CE197" s="79"/>
      <c r="CF197" s="79"/>
      <c r="CG197" s="79"/>
      <c r="CH197" s="79"/>
      <c r="CI197" s="79"/>
    </row>
    <row r="198" spans="1:87" ht="18" customHeight="1" x14ac:dyDescent="0.25">
      <c r="A198" s="75"/>
      <c r="B198" s="348" t="s">
        <v>0</v>
      </c>
      <c r="C198" s="349"/>
      <c r="D198" s="349"/>
      <c r="E198" s="349"/>
      <c r="F198" s="349"/>
      <c r="G198" s="349"/>
      <c r="H198" s="349"/>
      <c r="I198" s="349"/>
      <c r="J198" s="349"/>
      <c r="K198" s="349"/>
      <c r="L198" s="349"/>
      <c r="M198" s="349"/>
      <c r="N198" s="349"/>
      <c r="O198" s="349"/>
      <c r="P198" s="349"/>
      <c r="Q198" s="349"/>
      <c r="R198" s="349"/>
      <c r="S198" s="349"/>
      <c r="T198" s="349"/>
      <c r="U198" s="349"/>
      <c r="V198" s="349"/>
      <c r="W198" s="349"/>
      <c r="X198" s="349"/>
      <c r="Y198" s="350"/>
      <c r="Z198" s="348" t="s">
        <v>80</v>
      </c>
      <c r="AA198" s="349"/>
      <c r="AB198" s="349"/>
      <c r="AC198" s="349"/>
      <c r="AD198" s="350"/>
      <c r="AE198" s="357" t="s">
        <v>79</v>
      </c>
      <c r="AF198" s="358"/>
      <c r="AG198" s="358"/>
      <c r="AH198" s="358"/>
      <c r="AI198" s="358"/>
      <c r="AJ198" s="359"/>
      <c r="AK198" s="357" t="s">
        <v>81</v>
      </c>
      <c r="AL198" s="358"/>
      <c r="AM198" s="358"/>
      <c r="AN198" s="358"/>
      <c r="AO198" s="358"/>
      <c r="AP198" s="358"/>
      <c r="AQ198" s="358"/>
      <c r="AR198" s="358"/>
      <c r="AS198" s="358"/>
      <c r="AT198" s="358"/>
      <c r="AU198" s="358"/>
      <c r="AV198" s="358"/>
      <c r="AW198" s="358"/>
      <c r="AX198" s="359"/>
      <c r="AY198" s="357" t="s">
        <v>1</v>
      </c>
      <c r="AZ198" s="358"/>
      <c r="BA198" s="358"/>
      <c r="BB198" s="359"/>
      <c r="BC198" s="348" t="s">
        <v>104</v>
      </c>
      <c r="BD198" s="349"/>
      <c r="BE198" s="349"/>
      <c r="BF198" s="350"/>
      <c r="BG198" s="366" t="s">
        <v>82</v>
      </c>
      <c r="BH198" s="367"/>
      <c r="BI198" s="367"/>
      <c r="BJ198" s="368"/>
      <c r="BK198" s="315" t="s">
        <v>99</v>
      </c>
      <c r="BL198" s="316"/>
      <c r="BM198" s="316"/>
      <c r="BN198" s="316"/>
      <c r="BO198" s="316"/>
      <c r="BP198" s="317"/>
      <c r="BQ198" s="315" t="s">
        <v>83</v>
      </c>
      <c r="BR198" s="316"/>
      <c r="BS198" s="316"/>
      <c r="BT198" s="316"/>
      <c r="BU198" s="316"/>
      <c r="BV198" s="316"/>
      <c r="BW198" s="317"/>
      <c r="BX198" s="315" t="s">
        <v>84</v>
      </c>
      <c r="BY198" s="316"/>
      <c r="BZ198" s="316"/>
      <c r="CA198" s="316"/>
      <c r="CB198" s="316"/>
      <c r="CC198" s="317"/>
      <c r="CD198" s="315" t="s">
        <v>85</v>
      </c>
      <c r="CE198" s="316"/>
      <c r="CF198" s="316"/>
      <c r="CG198" s="316"/>
      <c r="CH198" s="316"/>
      <c r="CI198" s="317"/>
    </row>
    <row r="199" spans="1:87" ht="18" customHeight="1" x14ac:dyDescent="0.25">
      <c r="A199" s="75"/>
      <c r="B199" s="351"/>
      <c r="C199" s="352"/>
      <c r="D199" s="352"/>
      <c r="E199" s="352"/>
      <c r="F199" s="352"/>
      <c r="G199" s="352"/>
      <c r="H199" s="352"/>
      <c r="I199" s="352"/>
      <c r="J199" s="352"/>
      <c r="K199" s="352"/>
      <c r="L199" s="352"/>
      <c r="M199" s="352"/>
      <c r="N199" s="352"/>
      <c r="O199" s="352"/>
      <c r="P199" s="352"/>
      <c r="Q199" s="352"/>
      <c r="R199" s="352"/>
      <c r="S199" s="352"/>
      <c r="T199" s="352"/>
      <c r="U199" s="352"/>
      <c r="V199" s="352"/>
      <c r="W199" s="352"/>
      <c r="X199" s="352"/>
      <c r="Y199" s="353"/>
      <c r="Z199" s="351"/>
      <c r="AA199" s="352"/>
      <c r="AB199" s="352"/>
      <c r="AC199" s="352"/>
      <c r="AD199" s="353"/>
      <c r="AE199" s="360"/>
      <c r="AF199" s="361"/>
      <c r="AG199" s="361"/>
      <c r="AH199" s="361"/>
      <c r="AI199" s="361"/>
      <c r="AJ199" s="362"/>
      <c r="AK199" s="360"/>
      <c r="AL199" s="361"/>
      <c r="AM199" s="361"/>
      <c r="AN199" s="361"/>
      <c r="AO199" s="361"/>
      <c r="AP199" s="361"/>
      <c r="AQ199" s="361"/>
      <c r="AR199" s="361"/>
      <c r="AS199" s="361"/>
      <c r="AT199" s="361"/>
      <c r="AU199" s="361"/>
      <c r="AV199" s="361"/>
      <c r="AW199" s="361"/>
      <c r="AX199" s="362"/>
      <c r="AY199" s="360"/>
      <c r="AZ199" s="361"/>
      <c r="BA199" s="361"/>
      <c r="BB199" s="362"/>
      <c r="BC199" s="351"/>
      <c r="BD199" s="352"/>
      <c r="BE199" s="352"/>
      <c r="BF199" s="353"/>
      <c r="BG199" s="369"/>
      <c r="BH199" s="370"/>
      <c r="BI199" s="370"/>
      <c r="BJ199" s="371"/>
      <c r="BK199" s="318"/>
      <c r="BL199" s="319"/>
      <c r="BM199" s="319"/>
      <c r="BN199" s="319"/>
      <c r="BO199" s="319"/>
      <c r="BP199" s="320"/>
      <c r="BQ199" s="318"/>
      <c r="BR199" s="319"/>
      <c r="BS199" s="319"/>
      <c r="BT199" s="319"/>
      <c r="BU199" s="319"/>
      <c r="BV199" s="319"/>
      <c r="BW199" s="320"/>
      <c r="BX199" s="318"/>
      <c r="BY199" s="319"/>
      <c r="BZ199" s="319"/>
      <c r="CA199" s="319"/>
      <c r="CB199" s="319"/>
      <c r="CC199" s="320"/>
      <c r="CD199" s="318"/>
      <c r="CE199" s="319"/>
      <c r="CF199" s="319"/>
      <c r="CG199" s="319"/>
      <c r="CH199" s="319"/>
      <c r="CI199" s="320"/>
    </row>
    <row r="200" spans="1:87" ht="18" customHeight="1" thickBot="1" x14ac:dyDescent="0.3">
      <c r="A200" s="75"/>
      <c r="B200" s="354"/>
      <c r="C200" s="355"/>
      <c r="D200" s="355"/>
      <c r="E200" s="355"/>
      <c r="F200" s="355"/>
      <c r="G200" s="355"/>
      <c r="H200" s="355"/>
      <c r="I200" s="355"/>
      <c r="J200" s="355"/>
      <c r="K200" s="355"/>
      <c r="L200" s="355"/>
      <c r="M200" s="355"/>
      <c r="N200" s="355"/>
      <c r="O200" s="355"/>
      <c r="P200" s="355"/>
      <c r="Q200" s="355"/>
      <c r="R200" s="355"/>
      <c r="S200" s="355"/>
      <c r="T200" s="355"/>
      <c r="U200" s="355"/>
      <c r="V200" s="355"/>
      <c r="W200" s="355"/>
      <c r="X200" s="355"/>
      <c r="Y200" s="356"/>
      <c r="Z200" s="354"/>
      <c r="AA200" s="355"/>
      <c r="AB200" s="355"/>
      <c r="AC200" s="355"/>
      <c r="AD200" s="356"/>
      <c r="AE200" s="363"/>
      <c r="AF200" s="364"/>
      <c r="AG200" s="364"/>
      <c r="AH200" s="364"/>
      <c r="AI200" s="364"/>
      <c r="AJ200" s="365"/>
      <c r="AK200" s="360"/>
      <c r="AL200" s="361"/>
      <c r="AM200" s="361"/>
      <c r="AN200" s="361"/>
      <c r="AO200" s="361"/>
      <c r="AP200" s="361"/>
      <c r="AQ200" s="361"/>
      <c r="AR200" s="361"/>
      <c r="AS200" s="361"/>
      <c r="AT200" s="361"/>
      <c r="AU200" s="361"/>
      <c r="AV200" s="361"/>
      <c r="AW200" s="361"/>
      <c r="AX200" s="362"/>
      <c r="AY200" s="360"/>
      <c r="AZ200" s="361"/>
      <c r="BA200" s="361"/>
      <c r="BB200" s="362"/>
      <c r="BC200" s="351"/>
      <c r="BD200" s="352"/>
      <c r="BE200" s="352"/>
      <c r="BF200" s="353"/>
      <c r="BG200" s="369"/>
      <c r="BH200" s="370"/>
      <c r="BI200" s="370"/>
      <c r="BJ200" s="371"/>
      <c r="BK200" s="318"/>
      <c r="BL200" s="319"/>
      <c r="BM200" s="319"/>
      <c r="BN200" s="319"/>
      <c r="BO200" s="319"/>
      <c r="BP200" s="320"/>
      <c r="BQ200" s="321"/>
      <c r="BR200" s="322"/>
      <c r="BS200" s="322"/>
      <c r="BT200" s="322"/>
      <c r="BU200" s="322"/>
      <c r="BV200" s="322"/>
      <c r="BW200" s="323"/>
      <c r="BX200" s="321"/>
      <c r="BY200" s="322"/>
      <c r="BZ200" s="322"/>
      <c r="CA200" s="322"/>
      <c r="CB200" s="322"/>
      <c r="CC200" s="323"/>
      <c r="CD200" s="321"/>
      <c r="CE200" s="322"/>
      <c r="CF200" s="322"/>
      <c r="CG200" s="322"/>
      <c r="CH200" s="322"/>
      <c r="CI200" s="323"/>
    </row>
    <row r="201" spans="1:87" ht="18.75" customHeight="1" x14ac:dyDescent="0.25">
      <c r="A201" s="75"/>
      <c r="B201" s="324" t="s">
        <v>608</v>
      </c>
      <c r="C201" s="325"/>
      <c r="D201" s="325"/>
      <c r="E201" s="325"/>
      <c r="F201" s="325"/>
      <c r="G201" s="325"/>
      <c r="H201" s="325"/>
      <c r="I201" s="325"/>
      <c r="J201" s="325"/>
      <c r="K201" s="325"/>
      <c r="L201" s="325"/>
      <c r="M201" s="325"/>
      <c r="N201" s="325"/>
      <c r="O201" s="325"/>
      <c r="P201" s="325"/>
      <c r="Q201" s="325"/>
      <c r="R201" s="325"/>
      <c r="S201" s="325"/>
      <c r="T201" s="325"/>
      <c r="U201" s="325"/>
      <c r="V201" s="325"/>
      <c r="W201" s="325"/>
      <c r="X201" s="325"/>
      <c r="Y201" s="326"/>
      <c r="Z201" s="333" t="s">
        <v>503</v>
      </c>
      <c r="AA201" s="334"/>
      <c r="AB201" s="334"/>
      <c r="AC201" s="334"/>
      <c r="AD201" s="335"/>
      <c r="AE201" s="333">
        <v>1</v>
      </c>
      <c r="AF201" s="334"/>
      <c r="AG201" s="334"/>
      <c r="AH201" s="334"/>
      <c r="AI201" s="334"/>
      <c r="AJ201" s="334"/>
      <c r="AK201" s="342" t="s">
        <v>41</v>
      </c>
      <c r="AL201" s="343"/>
      <c r="AM201" s="343"/>
      <c r="AN201" s="343"/>
      <c r="AO201" s="343"/>
      <c r="AP201" s="343"/>
      <c r="AQ201" s="343"/>
      <c r="AR201" s="343"/>
      <c r="AS201" s="343"/>
      <c r="AT201" s="343"/>
      <c r="AU201" s="343"/>
      <c r="AV201" s="343"/>
      <c r="AW201" s="343"/>
      <c r="AX201" s="344"/>
      <c r="AY201" s="345">
        <v>16</v>
      </c>
      <c r="AZ201" s="346"/>
      <c r="BA201" s="346"/>
      <c r="BB201" s="347"/>
      <c r="BC201" s="345">
        <f>+$AE$201*AY201</f>
        <v>16</v>
      </c>
      <c r="BD201" s="346"/>
      <c r="BE201" s="346"/>
      <c r="BF201" s="347"/>
      <c r="BG201" s="285">
        <v>22629</v>
      </c>
      <c r="BH201" s="286"/>
      <c r="BI201" s="286"/>
      <c r="BJ201" s="622"/>
      <c r="BK201" s="288">
        <f>+AY201*BG201</f>
        <v>362064</v>
      </c>
      <c r="BL201" s="289"/>
      <c r="BM201" s="289"/>
      <c r="BN201" s="289"/>
      <c r="BO201" s="289"/>
      <c r="BP201" s="290"/>
      <c r="BQ201" s="609">
        <v>10000</v>
      </c>
      <c r="BR201" s="610"/>
      <c r="BS201" s="610"/>
      <c r="BT201" s="610"/>
      <c r="BU201" s="610"/>
      <c r="BV201" s="610"/>
      <c r="BW201" s="611"/>
      <c r="BX201" s="609">
        <f>+(((BK203+BQ201)*15)/85)</f>
        <v>180931.76470588235</v>
      </c>
      <c r="BY201" s="610"/>
      <c r="BZ201" s="610"/>
      <c r="CA201" s="610"/>
      <c r="CB201" s="610"/>
      <c r="CC201" s="611"/>
      <c r="CD201" s="609">
        <f>+BK203+BQ201+BX201</f>
        <v>1206211.7647058824</v>
      </c>
      <c r="CE201" s="610"/>
      <c r="CF201" s="610"/>
      <c r="CG201" s="610"/>
      <c r="CH201" s="610"/>
      <c r="CI201" s="611"/>
    </row>
    <row r="202" spans="1:87" ht="18.75" customHeight="1" thickBot="1" x14ac:dyDescent="0.3">
      <c r="A202" s="75"/>
      <c r="B202" s="330"/>
      <c r="C202" s="331"/>
      <c r="D202" s="331"/>
      <c r="E202" s="331"/>
      <c r="F202" s="331"/>
      <c r="G202" s="331"/>
      <c r="H202" s="331"/>
      <c r="I202" s="331"/>
      <c r="J202" s="331"/>
      <c r="K202" s="331"/>
      <c r="L202" s="331"/>
      <c r="M202" s="331"/>
      <c r="N202" s="331"/>
      <c r="O202" s="331"/>
      <c r="P202" s="331"/>
      <c r="Q202" s="331"/>
      <c r="R202" s="331"/>
      <c r="S202" s="331"/>
      <c r="T202" s="331"/>
      <c r="U202" s="331"/>
      <c r="V202" s="331"/>
      <c r="W202" s="331"/>
      <c r="X202" s="331"/>
      <c r="Y202" s="332"/>
      <c r="Z202" s="339"/>
      <c r="AA202" s="340"/>
      <c r="AB202" s="340"/>
      <c r="AC202" s="340"/>
      <c r="AD202" s="341"/>
      <c r="AE202" s="339"/>
      <c r="AF202" s="340"/>
      <c r="AG202" s="340"/>
      <c r="AH202" s="340"/>
      <c r="AI202" s="340"/>
      <c r="AJ202" s="340"/>
      <c r="AK202" s="392" t="s">
        <v>13</v>
      </c>
      <c r="AL202" s="393"/>
      <c r="AM202" s="393"/>
      <c r="AN202" s="393"/>
      <c r="AO202" s="393"/>
      <c r="AP202" s="393"/>
      <c r="AQ202" s="393"/>
      <c r="AR202" s="393"/>
      <c r="AS202" s="393"/>
      <c r="AT202" s="393"/>
      <c r="AU202" s="393"/>
      <c r="AV202" s="393"/>
      <c r="AW202" s="393"/>
      <c r="AX202" s="394"/>
      <c r="AY202" s="395">
        <v>16</v>
      </c>
      <c r="AZ202" s="396"/>
      <c r="BA202" s="396"/>
      <c r="BB202" s="397"/>
      <c r="BC202" s="395">
        <f>+$AE$201*AY202</f>
        <v>16</v>
      </c>
      <c r="BD202" s="396"/>
      <c r="BE202" s="396"/>
      <c r="BF202" s="397"/>
      <c r="BG202" s="401">
        <v>40826</v>
      </c>
      <c r="BH202" s="402"/>
      <c r="BI202" s="402"/>
      <c r="BJ202" s="618"/>
      <c r="BK202" s="619">
        <f>+AY202*BG202</f>
        <v>653216</v>
      </c>
      <c r="BL202" s="620"/>
      <c r="BM202" s="620"/>
      <c r="BN202" s="620"/>
      <c r="BO202" s="620"/>
      <c r="BP202" s="621"/>
      <c r="BQ202" s="615"/>
      <c r="BR202" s="616"/>
      <c r="BS202" s="616"/>
      <c r="BT202" s="616"/>
      <c r="BU202" s="616"/>
      <c r="BV202" s="616"/>
      <c r="BW202" s="617"/>
      <c r="BX202" s="615"/>
      <c r="BY202" s="616"/>
      <c r="BZ202" s="616"/>
      <c r="CA202" s="616"/>
      <c r="CB202" s="616"/>
      <c r="CC202" s="617"/>
      <c r="CD202" s="615"/>
      <c r="CE202" s="616"/>
      <c r="CF202" s="616"/>
      <c r="CG202" s="616"/>
      <c r="CH202" s="616"/>
      <c r="CI202" s="617"/>
    </row>
    <row r="203" spans="1:87" ht="18" customHeight="1" thickBot="1" x14ac:dyDescent="0.3">
      <c r="A203" s="75"/>
      <c r="B203" s="377"/>
      <c r="C203" s="378"/>
      <c r="D203" s="378"/>
      <c r="E203" s="378"/>
      <c r="F203" s="378"/>
      <c r="G203" s="378"/>
      <c r="H203" s="378"/>
      <c r="I203" s="378"/>
      <c r="J203" s="378"/>
      <c r="K203" s="378"/>
      <c r="L203" s="378"/>
      <c r="M203" s="378"/>
      <c r="N203" s="378"/>
      <c r="O203" s="378"/>
      <c r="P203" s="378"/>
      <c r="Q203" s="378"/>
      <c r="R203" s="378"/>
      <c r="S203" s="378"/>
      <c r="T203" s="378"/>
      <c r="U203" s="378"/>
      <c r="V203" s="378"/>
      <c r="W203" s="378"/>
      <c r="X203" s="378"/>
      <c r="Y203" s="378"/>
      <c r="Z203" s="378"/>
      <c r="AA203" s="378"/>
      <c r="AB203" s="378"/>
      <c r="AC203" s="378"/>
      <c r="AD203" s="378"/>
      <c r="AE203" s="378"/>
      <c r="AF203" s="378"/>
      <c r="AG203" s="378"/>
      <c r="AH203" s="378"/>
      <c r="AI203" s="378"/>
      <c r="AJ203" s="379"/>
      <c r="AK203" s="380" t="s">
        <v>3</v>
      </c>
      <c r="AL203" s="381"/>
      <c r="AM203" s="381"/>
      <c r="AN203" s="381"/>
      <c r="AO203" s="381"/>
      <c r="AP203" s="381"/>
      <c r="AQ203" s="381"/>
      <c r="AR203" s="381"/>
      <c r="AS203" s="381"/>
      <c r="AT203" s="381"/>
      <c r="AU203" s="381"/>
      <c r="AV203" s="381"/>
      <c r="AW203" s="381"/>
      <c r="AX203" s="381"/>
      <c r="AY203" s="381"/>
      <c r="AZ203" s="381"/>
      <c r="BA203" s="381"/>
      <c r="BB203" s="381"/>
      <c r="BC203" s="381"/>
      <c r="BD203" s="381"/>
      <c r="BE203" s="381"/>
      <c r="BF203" s="381"/>
      <c r="BG203" s="381"/>
      <c r="BH203" s="381"/>
      <c r="BI203" s="381"/>
      <c r="BJ203" s="630"/>
      <c r="BK203" s="627">
        <f>SUM(BK201:BP202)</f>
        <v>1015280</v>
      </c>
      <c r="BL203" s="628"/>
      <c r="BM203" s="628"/>
      <c r="BN203" s="628"/>
      <c r="BO203" s="628"/>
      <c r="BP203" s="629"/>
      <c r="BQ203" s="387" t="s">
        <v>100</v>
      </c>
      <c r="BR203" s="388"/>
      <c r="BS203" s="388"/>
      <c r="BT203" s="388"/>
      <c r="BU203" s="388"/>
      <c r="BV203" s="388"/>
      <c r="BW203" s="388"/>
      <c r="BX203" s="388"/>
      <c r="BY203" s="388"/>
      <c r="BZ203" s="388"/>
      <c r="CA203" s="388"/>
      <c r="CB203" s="388"/>
      <c r="CC203" s="389"/>
      <c r="CD203" s="390">
        <f>+CD201*AE201</f>
        <v>1206211.7647058824</v>
      </c>
      <c r="CE203" s="390"/>
      <c r="CF203" s="390"/>
      <c r="CG203" s="390"/>
      <c r="CH203" s="390"/>
      <c r="CI203" s="391"/>
    </row>
    <row r="204" spans="1:87" ht="18" customHeight="1" thickBot="1" x14ac:dyDescent="0.3">
      <c r="A204" s="75"/>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BG204" s="78"/>
      <c r="BH204" s="78"/>
      <c r="BI204" s="78"/>
      <c r="BJ204" s="78"/>
      <c r="BK204" s="79"/>
      <c r="BL204" s="79"/>
      <c r="BM204" s="79"/>
      <c r="BN204" s="79"/>
      <c r="BO204" s="79"/>
      <c r="BP204" s="79"/>
      <c r="BQ204" s="79"/>
      <c r="BR204" s="79"/>
      <c r="BS204" s="79"/>
      <c r="BT204" s="79"/>
      <c r="BU204" s="79"/>
      <c r="BV204" s="79"/>
      <c r="BW204" s="79"/>
      <c r="BX204" s="79"/>
      <c r="BY204" s="79"/>
      <c r="BZ204" s="79"/>
      <c r="CA204" s="79"/>
      <c r="CB204" s="79"/>
      <c r="CC204" s="79"/>
      <c r="CD204" s="79"/>
      <c r="CE204" s="79"/>
      <c r="CF204" s="79"/>
      <c r="CG204" s="79"/>
      <c r="CH204" s="79"/>
      <c r="CI204" s="79"/>
    </row>
    <row r="205" spans="1:87" ht="18" customHeight="1" x14ac:dyDescent="0.25">
      <c r="A205" s="75"/>
      <c r="B205" s="348" t="s">
        <v>0</v>
      </c>
      <c r="C205" s="349"/>
      <c r="D205" s="349"/>
      <c r="E205" s="349"/>
      <c r="F205" s="349"/>
      <c r="G205" s="349"/>
      <c r="H205" s="349"/>
      <c r="I205" s="349"/>
      <c r="J205" s="349"/>
      <c r="K205" s="349"/>
      <c r="L205" s="349"/>
      <c r="M205" s="349"/>
      <c r="N205" s="349"/>
      <c r="O205" s="349"/>
      <c r="P205" s="349"/>
      <c r="Q205" s="349"/>
      <c r="R205" s="349"/>
      <c r="S205" s="349"/>
      <c r="T205" s="349"/>
      <c r="U205" s="349"/>
      <c r="V205" s="349"/>
      <c r="W205" s="349"/>
      <c r="X205" s="349"/>
      <c r="Y205" s="350"/>
      <c r="Z205" s="348" t="s">
        <v>80</v>
      </c>
      <c r="AA205" s="349"/>
      <c r="AB205" s="349"/>
      <c r="AC205" s="349"/>
      <c r="AD205" s="350"/>
      <c r="AE205" s="357" t="s">
        <v>79</v>
      </c>
      <c r="AF205" s="358"/>
      <c r="AG205" s="358"/>
      <c r="AH205" s="358"/>
      <c r="AI205" s="358"/>
      <c r="AJ205" s="359"/>
      <c r="AK205" s="357" t="s">
        <v>81</v>
      </c>
      <c r="AL205" s="358"/>
      <c r="AM205" s="358"/>
      <c r="AN205" s="358"/>
      <c r="AO205" s="358"/>
      <c r="AP205" s="358"/>
      <c r="AQ205" s="358"/>
      <c r="AR205" s="358"/>
      <c r="AS205" s="358"/>
      <c r="AT205" s="358"/>
      <c r="AU205" s="358"/>
      <c r="AV205" s="358"/>
      <c r="AW205" s="358"/>
      <c r="AX205" s="359"/>
      <c r="AY205" s="357" t="s">
        <v>1</v>
      </c>
      <c r="AZ205" s="358"/>
      <c r="BA205" s="358"/>
      <c r="BB205" s="359"/>
      <c r="BC205" s="348" t="s">
        <v>104</v>
      </c>
      <c r="BD205" s="349"/>
      <c r="BE205" s="349"/>
      <c r="BF205" s="350"/>
      <c r="BG205" s="366" t="s">
        <v>82</v>
      </c>
      <c r="BH205" s="367"/>
      <c r="BI205" s="367"/>
      <c r="BJ205" s="368"/>
      <c r="BK205" s="315" t="s">
        <v>99</v>
      </c>
      <c r="BL205" s="316"/>
      <c r="BM205" s="316"/>
      <c r="BN205" s="316"/>
      <c r="BO205" s="316"/>
      <c r="BP205" s="317"/>
      <c r="BQ205" s="315" t="s">
        <v>83</v>
      </c>
      <c r="BR205" s="316"/>
      <c r="BS205" s="316"/>
      <c r="BT205" s="316"/>
      <c r="BU205" s="316"/>
      <c r="BV205" s="316"/>
      <c r="BW205" s="317"/>
      <c r="BX205" s="315" t="s">
        <v>84</v>
      </c>
      <c r="BY205" s="316"/>
      <c r="BZ205" s="316"/>
      <c r="CA205" s="316"/>
      <c r="CB205" s="316"/>
      <c r="CC205" s="317"/>
      <c r="CD205" s="315" t="s">
        <v>85</v>
      </c>
      <c r="CE205" s="316"/>
      <c r="CF205" s="316"/>
      <c r="CG205" s="316"/>
      <c r="CH205" s="316"/>
      <c r="CI205" s="317"/>
    </row>
    <row r="206" spans="1:87" ht="18" customHeight="1" x14ac:dyDescent="0.25">
      <c r="A206" s="75"/>
      <c r="B206" s="351"/>
      <c r="C206" s="352"/>
      <c r="D206" s="352"/>
      <c r="E206" s="352"/>
      <c r="F206" s="352"/>
      <c r="G206" s="352"/>
      <c r="H206" s="352"/>
      <c r="I206" s="352"/>
      <c r="J206" s="352"/>
      <c r="K206" s="352"/>
      <c r="L206" s="352"/>
      <c r="M206" s="352"/>
      <c r="N206" s="352"/>
      <c r="O206" s="352"/>
      <c r="P206" s="352"/>
      <c r="Q206" s="352"/>
      <c r="R206" s="352"/>
      <c r="S206" s="352"/>
      <c r="T206" s="352"/>
      <c r="U206" s="352"/>
      <c r="V206" s="352"/>
      <c r="W206" s="352"/>
      <c r="X206" s="352"/>
      <c r="Y206" s="353"/>
      <c r="Z206" s="351"/>
      <c r="AA206" s="352"/>
      <c r="AB206" s="352"/>
      <c r="AC206" s="352"/>
      <c r="AD206" s="353"/>
      <c r="AE206" s="360"/>
      <c r="AF206" s="361"/>
      <c r="AG206" s="361"/>
      <c r="AH206" s="361"/>
      <c r="AI206" s="361"/>
      <c r="AJ206" s="362"/>
      <c r="AK206" s="360"/>
      <c r="AL206" s="361"/>
      <c r="AM206" s="361"/>
      <c r="AN206" s="361"/>
      <c r="AO206" s="361"/>
      <c r="AP206" s="361"/>
      <c r="AQ206" s="361"/>
      <c r="AR206" s="361"/>
      <c r="AS206" s="361"/>
      <c r="AT206" s="361"/>
      <c r="AU206" s="361"/>
      <c r="AV206" s="361"/>
      <c r="AW206" s="361"/>
      <c r="AX206" s="362"/>
      <c r="AY206" s="360"/>
      <c r="AZ206" s="361"/>
      <c r="BA206" s="361"/>
      <c r="BB206" s="362"/>
      <c r="BC206" s="351"/>
      <c r="BD206" s="352"/>
      <c r="BE206" s="352"/>
      <c r="BF206" s="353"/>
      <c r="BG206" s="369"/>
      <c r="BH206" s="370"/>
      <c r="BI206" s="370"/>
      <c r="BJ206" s="371"/>
      <c r="BK206" s="318"/>
      <c r="BL206" s="319"/>
      <c r="BM206" s="319"/>
      <c r="BN206" s="319"/>
      <c r="BO206" s="319"/>
      <c r="BP206" s="320"/>
      <c r="BQ206" s="318"/>
      <c r="BR206" s="319"/>
      <c r="BS206" s="319"/>
      <c r="BT206" s="319"/>
      <c r="BU206" s="319"/>
      <c r="BV206" s="319"/>
      <c r="BW206" s="320"/>
      <c r="BX206" s="318"/>
      <c r="BY206" s="319"/>
      <c r="BZ206" s="319"/>
      <c r="CA206" s="319"/>
      <c r="CB206" s="319"/>
      <c r="CC206" s="320"/>
      <c r="CD206" s="318"/>
      <c r="CE206" s="319"/>
      <c r="CF206" s="319"/>
      <c r="CG206" s="319"/>
      <c r="CH206" s="319"/>
      <c r="CI206" s="320"/>
    </row>
    <row r="207" spans="1:87" ht="18" customHeight="1" thickBot="1" x14ac:dyDescent="0.3">
      <c r="A207" s="75"/>
      <c r="B207" s="354"/>
      <c r="C207" s="355"/>
      <c r="D207" s="355"/>
      <c r="E207" s="355"/>
      <c r="F207" s="355"/>
      <c r="G207" s="355"/>
      <c r="H207" s="355"/>
      <c r="I207" s="355"/>
      <c r="J207" s="355"/>
      <c r="K207" s="355"/>
      <c r="L207" s="355"/>
      <c r="M207" s="355"/>
      <c r="N207" s="355"/>
      <c r="O207" s="355"/>
      <c r="P207" s="355"/>
      <c r="Q207" s="355"/>
      <c r="R207" s="355"/>
      <c r="S207" s="355"/>
      <c r="T207" s="355"/>
      <c r="U207" s="355"/>
      <c r="V207" s="355"/>
      <c r="W207" s="355"/>
      <c r="X207" s="355"/>
      <c r="Y207" s="356"/>
      <c r="Z207" s="354"/>
      <c r="AA207" s="355"/>
      <c r="AB207" s="355"/>
      <c r="AC207" s="355"/>
      <c r="AD207" s="356"/>
      <c r="AE207" s="363"/>
      <c r="AF207" s="364"/>
      <c r="AG207" s="364"/>
      <c r="AH207" s="364"/>
      <c r="AI207" s="364"/>
      <c r="AJ207" s="365"/>
      <c r="AK207" s="360"/>
      <c r="AL207" s="361"/>
      <c r="AM207" s="361"/>
      <c r="AN207" s="361"/>
      <c r="AO207" s="361"/>
      <c r="AP207" s="361"/>
      <c r="AQ207" s="361"/>
      <c r="AR207" s="361"/>
      <c r="AS207" s="361"/>
      <c r="AT207" s="361"/>
      <c r="AU207" s="361"/>
      <c r="AV207" s="361"/>
      <c r="AW207" s="361"/>
      <c r="AX207" s="362"/>
      <c r="AY207" s="360"/>
      <c r="AZ207" s="361"/>
      <c r="BA207" s="361"/>
      <c r="BB207" s="362"/>
      <c r="BC207" s="351"/>
      <c r="BD207" s="352"/>
      <c r="BE207" s="352"/>
      <c r="BF207" s="353"/>
      <c r="BG207" s="369"/>
      <c r="BH207" s="370"/>
      <c r="BI207" s="370"/>
      <c r="BJ207" s="371"/>
      <c r="BK207" s="318"/>
      <c r="BL207" s="319"/>
      <c r="BM207" s="319"/>
      <c r="BN207" s="319"/>
      <c r="BO207" s="319"/>
      <c r="BP207" s="320"/>
      <c r="BQ207" s="321"/>
      <c r="BR207" s="322"/>
      <c r="BS207" s="322"/>
      <c r="BT207" s="322"/>
      <c r="BU207" s="322"/>
      <c r="BV207" s="322"/>
      <c r="BW207" s="323"/>
      <c r="BX207" s="321"/>
      <c r="BY207" s="322"/>
      <c r="BZ207" s="322"/>
      <c r="CA207" s="322"/>
      <c r="CB207" s="322"/>
      <c r="CC207" s="323"/>
      <c r="CD207" s="321"/>
      <c r="CE207" s="322"/>
      <c r="CF207" s="322"/>
      <c r="CG207" s="322"/>
      <c r="CH207" s="322"/>
      <c r="CI207" s="323"/>
    </row>
    <row r="208" spans="1:87" ht="20.25" customHeight="1" x14ac:dyDescent="0.25">
      <c r="A208" s="75"/>
      <c r="B208" s="324" t="s">
        <v>609</v>
      </c>
      <c r="C208" s="325"/>
      <c r="D208" s="325"/>
      <c r="E208" s="325"/>
      <c r="F208" s="325"/>
      <c r="G208" s="325"/>
      <c r="H208" s="325"/>
      <c r="I208" s="325"/>
      <c r="J208" s="325"/>
      <c r="K208" s="325"/>
      <c r="L208" s="325"/>
      <c r="M208" s="325"/>
      <c r="N208" s="325"/>
      <c r="O208" s="325"/>
      <c r="P208" s="325"/>
      <c r="Q208" s="325"/>
      <c r="R208" s="325"/>
      <c r="S208" s="325"/>
      <c r="T208" s="325"/>
      <c r="U208" s="325"/>
      <c r="V208" s="325"/>
      <c r="W208" s="325"/>
      <c r="X208" s="325"/>
      <c r="Y208" s="326"/>
      <c r="Z208" s="333" t="s">
        <v>504</v>
      </c>
      <c r="AA208" s="334"/>
      <c r="AB208" s="334"/>
      <c r="AC208" s="334"/>
      <c r="AD208" s="335"/>
      <c r="AE208" s="333">
        <v>1</v>
      </c>
      <c r="AF208" s="334"/>
      <c r="AG208" s="334"/>
      <c r="AH208" s="334"/>
      <c r="AI208" s="334"/>
      <c r="AJ208" s="334"/>
      <c r="AK208" s="342" t="s">
        <v>41</v>
      </c>
      <c r="AL208" s="343"/>
      <c r="AM208" s="343"/>
      <c r="AN208" s="343"/>
      <c r="AO208" s="343"/>
      <c r="AP208" s="343"/>
      <c r="AQ208" s="343"/>
      <c r="AR208" s="343"/>
      <c r="AS208" s="343"/>
      <c r="AT208" s="343"/>
      <c r="AU208" s="343"/>
      <c r="AV208" s="343"/>
      <c r="AW208" s="343"/>
      <c r="AX208" s="344"/>
      <c r="AY208" s="345">
        <v>16</v>
      </c>
      <c r="AZ208" s="346"/>
      <c r="BA208" s="346"/>
      <c r="BB208" s="347"/>
      <c r="BC208" s="345">
        <f>+$AE$208*AY208</f>
        <v>16</v>
      </c>
      <c r="BD208" s="346"/>
      <c r="BE208" s="346"/>
      <c r="BF208" s="347"/>
      <c r="BG208" s="285">
        <v>22629</v>
      </c>
      <c r="BH208" s="286"/>
      <c r="BI208" s="286"/>
      <c r="BJ208" s="622"/>
      <c r="BK208" s="288">
        <f>+AY208*BG208</f>
        <v>362064</v>
      </c>
      <c r="BL208" s="289"/>
      <c r="BM208" s="289"/>
      <c r="BN208" s="289"/>
      <c r="BO208" s="289"/>
      <c r="BP208" s="290"/>
      <c r="BQ208" s="609">
        <v>10000</v>
      </c>
      <c r="BR208" s="610"/>
      <c r="BS208" s="610"/>
      <c r="BT208" s="610"/>
      <c r="BU208" s="610"/>
      <c r="BV208" s="610"/>
      <c r="BW208" s="611"/>
      <c r="BX208" s="609">
        <f>+(((BK210+BQ208)*15)/85)</f>
        <v>180931.76470588235</v>
      </c>
      <c r="BY208" s="610"/>
      <c r="BZ208" s="610"/>
      <c r="CA208" s="610"/>
      <c r="CB208" s="610"/>
      <c r="CC208" s="611"/>
      <c r="CD208" s="609">
        <f>+BK210+BQ208+BX208</f>
        <v>1206211.7647058824</v>
      </c>
      <c r="CE208" s="610"/>
      <c r="CF208" s="610"/>
      <c r="CG208" s="610"/>
      <c r="CH208" s="610"/>
      <c r="CI208" s="611"/>
    </row>
    <row r="209" spans="1:87" ht="20.25" customHeight="1" thickBot="1" x14ac:dyDescent="0.3">
      <c r="A209" s="75"/>
      <c r="B209" s="330"/>
      <c r="C209" s="331"/>
      <c r="D209" s="331"/>
      <c r="E209" s="331"/>
      <c r="F209" s="331"/>
      <c r="G209" s="331"/>
      <c r="H209" s="331"/>
      <c r="I209" s="331"/>
      <c r="J209" s="331"/>
      <c r="K209" s="331"/>
      <c r="L209" s="331"/>
      <c r="M209" s="331"/>
      <c r="N209" s="331"/>
      <c r="O209" s="331"/>
      <c r="P209" s="331"/>
      <c r="Q209" s="331"/>
      <c r="R209" s="331"/>
      <c r="S209" s="331"/>
      <c r="T209" s="331"/>
      <c r="U209" s="331"/>
      <c r="V209" s="331"/>
      <c r="W209" s="331"/>
      <c r="X209" s="331"/>
      <c r="Y209" s="332"/>
      <c r="Z209" s="339"/>
      <c r="AA209" s="340"/>
      <c r="AB209" s="340"/>
      <c r="AC209" s="340"/>
      <c r="AD209" s="341"/>
      <c r="AE209" s="339"/>
      <c r="AF209" s="340"/>
      <c r="AG209" s="340"/>
      <c r="AH209" s="340"/>
      <c r="AI209" s="340"/>
      <c r="AJ209" s="340"/>
      <c r="AK209" s="392" t="s">
        <v>13</v>
      </c>
      <c r="AL209" s="393"/>
      <c r="AM209" s="393"/>
      <c r="AN209" s="393"/>
      <c r="AO209" s="393"/>
      <c r="AP209" s="393"/>
      <c r="AQ209" s="393"/>
      <c r="AR209" s="393"/>
      <c r="AS209" s="393"/>
      <c r="AT209" s="393"/>
      <c r="AU209" s="393"/>
      <c r="AV209" s="393"/>
      <c r="AW209" s="393"/>
      <c r="AX209" s="394"/>
      <c r="AY209" s="395">
        <v>16</v>
      </c>
      <c r="AZ209" s="396"/>
      <c r="BA209" s="396"/>
      <c r="BB209" s="397"/>
      <c r="BC209" s="395">
        <f>+$AE$208*AY209</f>
        <v>16</v>
      </c>
      <c r="BD209" s="396"/>
      <c r="BE209" s="396"/>
      <c r="BF209" s="397"/>
      <c r="BG209" s="401">
        <v>40826</v>
      </c>
      <c r="BH209" s="402"/>
      <c r="BI209" s="402"/>
      <c r="BJ209" s="618"/>
      <c r="BK209" s="619">
        <f>+AY209*BG209</f>
        <v>653216</v>
      </c>
      <c r="BL209" s="620"/>
      <c r="BM209" s="620"/>
      <c r="BN209" s="620"/>
      <c r="BO209" s="620"/>
      <c r="BP209" s="621"/>
      <c r="BQ209" s="615"/>
      <c r="BR209" s="616"/>
      <c r="BS209" s="616"/>
      <c r="BT209" s="616"/>
      <c r="BU209" s="616"/>
      <c r="BV209" s="616"/>
      <c r="BW209" s="617"/>
      <c r="BX209" s="615"/>
      <c r="BY209" s="616"/>
      <c r="BZ209" s="616"/>
      <c r="CA209" s="616"/>
      <c r="CB209" s="616"/>
      <c r="CC209" s="617"/>
      <c r="CD209" s="615"/>
      <c r="CE209" s="616"/>
      <c r="CF209" s="616"/>
      <c r="CG209" s="616"/>
      <c r="CH209" s="616"/>
      <c r="CI209" s="617"/>
    </row>
    <row r="210" spans="1:87" ht="18" customHeight="1" thickBot="1" x14ac:dyDescent="0.3">
      <c r="A210" s="75"/>
      <c r="B210" s="377"/>
      <c r="C210" s="378"/>
      <c r="D210" s="378"/>
      <c r="E210" s="378"/>
      <c r="F210" s="378"/>
      <c r="G210" s="378"/>
      <c r="H210" s="378"/>
      <c r="I210" s="378"/>
      <c r="J210" s="378"/>
      <c r="K210" s="378"/>
      <c r="L210" s="378"/>
      <c r="M210" s="378"/>
      <c r="N210" s="378"/>
      <c r="O210" s="378"/>
      <c r="P210" s="378"/>
      <c r="Q210" s="378"/>
      <c r="R210" s="378"/>
      <c r="S210" s="378"/>
      <c r="T210" s="378"/>
      <c r="U210" s="378"/>
      <c r="V210" s="378"/>
      <c r="W210" s="378"/>
      <c r="X210" s="378"/>
      <c r="Y210" s="378"/>
      <c r="Z210" s="378"/>
      <c r="AA210" s="378"/>
      <c r="AB210" s="378"/>
      <c r="AC210" s="378"/>
      <c r="AD210" s="378"/>
      <c r="AE210" s="378"/>
      <c r="AF210" s="378"/>
      <c r="AG210" s="378"/>
      <c r="AH210" s="378"/>
      <c r="AI210" s="378"/>
      <c r="AJ210" s="379"/>
      <c r="AK210" s="380" t="s">
        <v>3</v>
      </c>
      <c r="AL210" s="381"/>
      <c r="AM210" s="381"/>
      <c r="AN210" s="381"/>
      <c r="AO210" s="381"/>
      <c r="AP210" s="381"/>
      <c r="AQ210" s="381"/>
      <c r="AR210" s="381"/>
      <c r="AS210" s="381"/>
      <c r="AT210" s="381"/>
      <c r="AU210" s="381"/>
      <c r="AV210" s="381"/>
      <c r="AW210" s="381"/>
      <c r="AX210" s="381"/>
      <c r="AY210" s="381"/>
      <c r="AZ210" s="381"/>
      <c r="BA210" s="381"/>
      <c r="BB210" s="381"/>
      <c r="BC210" s="381"/>
      <c r="BD210" s="381"/>
      <c r="BE210" s="381"/>
      <c r="BF210" s="381"/>
      <c r="BG210" s="381"/>
      <c r="BH210" s="381"/>
      <c r="BI210" s="381"/>
      <c r="BJ210" s="630"/>
      <c r="BK210" s="627">
        <f>SUM(BK208:BP209)</f>
        <v>1015280</v>
      </c>
      <c r="BL210" s="628"/>
      <c r="BM210" s="628"/>
      <c r="BN210" s="628"/>
      <c r="BO210" s="628"/>
      <c r="BP210" s="629"/>
      <c r="BQ210" s="387" t="s">
        <v>100</v>
      </c>
      <c r="BR210" s="388"/>
      <c r="BS210" s="388"/>
      <c r="BT210" s="388"/>
      <c r="BU210" s="388"/>
      <c r="BV210" s="388"/>
      <c r="BW210" s="388"/>
      <c r="BX210" s="388"/>
      <c r="BY210" s="388"/>
      <c r="BZ210" s="388"/>
      <c r="CA210" s="388"/>
      <c r="CB210" s="388"/>
      <c r="CC210" s="389"/>
      <c r="CD210" s="390">
        <f>+CD208*AE208</f>
        <v>1206211.7647058824</v>
      </c>
      <c r="CE210" s="390"/>
      <c r="CF210" s="390"/>
      <c r="CG210" s="390"/>
      <c r="CH210" s="390"/>
      <c r="CI210" s="391"/>
    </row>
    <row r="211" spans="1:87" ht="18" customHeight="1" thickBot="1" x14ac:dyDescent="0.3">
      <c r="A211" s="75"/>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c r="AE211" s="76"/>
      <c r="AF211" s="76"/>
      <c r="AG211" s="76"/>
      <c r="AH211" s="76"/>
      <c r="AI211" s="76"/>
      <c r="AJ211" s="76"/>
      <c r="BG211" s="78"/>
      <c r="BH211" s="78"/>
      <c r="BI211" s="78"/>
      <c r="BJ211" s="78"/>
      <c r="BK211" s="79"/>
      <c r="BL211" s="79"/>
      <c r="BM211" s="79"/>
      <c r="BN211" s="79"/>
      <c r="BO211" s="79"/>
      <c r="BP211" s="79"/>
      <c r="BQ211" s="79"/>
      <c r="BR211" s="79"/>
      <c r="BS211" s="79"/>
      <c r="BT211" s="79"/>
      <c r="BU211" s="79"/>
      <c r="BV211" s="79"/>
      <c r="BW211" s="79"/>
      <c r="BX211" s="79"/>
      <c r="BY211" s="79"/>
      <c r="BZ211" s="79"/>
      <c r="CA211" s="79"/>
      <c r="CB211" s="79"/>
      <c r="CC211" s="79"/>
      <c r="CD211" s="79"/>
      <c r="CE211" s="79"/>
      <c r="CF211" s="79"/>
      <c r="CG211" s="79"/>
      <c r="CH211" s="79"/>
      <c r="CI211" s="79"/>
    </row>
    <row r="212" spans="1:87" ht="18" customHeight="1" x14ac:dyDescent="0.25">
      <c r="A212" s="75"/>
      <c r="B212" s="348" t="s">
        <v>0</v>
      </c>
      <c r="C212" s="349"/>
      <c r="D212" s="349"/>
      <c r="E212" s="349"/>
      <c r="F212" s="349"/>
      <c r="G212" s="349"/>
      <c r="H212" s="349"/>
      <c r="I212" s="349"/>
      <c r="J212" s="349"/>
      <c r="K212" s="349"/>
      <c r="L212" s="349"/>
      <c r="M212" s="349"/>
      <c r="N212" s="349"/>
      <c r="O212" s="349"/>
      <c r="P212" s="349"/>
      <c r="Q212" s="349"/>
      <c r="R212" s="349"/>
      <c r="S212" s="349"/>
      <c r="T212" s="349"/>
      <c r="U212" s="349"/>
      <c r="V212" s="349"/>
      <c r="W212" s="349"/>
      <c r="X212" s="349"/>
      <c r="Y212" s="350"/>
      <c r="Z212" s="348" t="s">
        <v>80</v>
      </c>
      <c r="AA212" s="349"/>
      <c r="AB212" s="349"/>
      <c r="AC212" s="349"/>
      <c r="AD212" s="350"/>
      <c r="AE212" s="357" t="s">
        <v>79</v>
      </c>
      <c r="AF212" s="358"/>
      <c r="AG212" s="358"/>
      <c r="AH212" s="358"/>
      <c r="AI212" s="358"/>
      <c r="AJ212" s="359"/>
      <c r="AK212" s="357" t="s">
        <v>81</v>
      </c>
      <c r="AL212" s="358"/>
      <c r="AM212" s="358"/>
      <c r="AN212" s="358"/>
      <c r="AO212" s="358"/>
      <c r="AP212" s="358"/>
      <c r="AQ212" s="358"/>
      <c r="AR212" s="358"/>
      <c r="AS212" s="358"/>
      <c r="AT212" s="358"/>
      <c r="AU212" s="358"/>
      <c r="AV212" s="358"/>
      <c r="AW212" s="358"/>
      <c r="AX212" s="359"/>
      <c r="AY212" s="357" t="s">
        <v>1</v>
      </c>
      <c r="AZ212" s="358"/>
      <c r="BA212" s="358"/>
      <c r="BB212" s="359"/>
      <c r="BC212" s="348" t="s">
        <v>104</v>
      </c>
      <c r="BD212" s="349"/>
      <c r="BE212" s="349"/>
      <c r="BF212" s="350"/>
      <c r="BG212" s="366" t="s">
        <v>82</v>
      </c>
      <c r="BH212" s="367"/>
      <c r="BI212" s="367"/>
      <c r="BJ212" s="368"/>
      <c r="BK212" s="315" t="s">
        <v>99</v>
      </c>
      <c r="BL212" s="316"/>
      <c r="BM212" s="316"/>
      <c r="BN212" s="316"/>
      <c r="BO212" s="316"/>
      <c r="BP212" s="317"/>
      <c r="BQ212" s="315" t="s">
        <v>83</v>
      </c>
      <c r="BR212" s="316"/>
      <c r="BS212" s="316"/>
      <c r="BT212" s="316"/>
      <c r="BU212" s="316"/>
      <c r="BV212" s="316"/>
      <c r="BW212" s="317"/>
      <c r="BX212" s="315" t="s">
        <v>84</v>
      </c>
      <c r="BY212" s="316"/>
      <c r="BZ212" s="316"/>
      <c r="CA212" s="316"/>
      <c r="CB212" s="316"/>
      <c r="CC212" s="317"/>
      <c r="CD212" s="315" t="s">
        <v>85</v>
      </c>
      <c r="CE212" s="316"/>
      <c r="CF212" s="316"/>
      <c r="CG212" s="316"/>
      <c r="CH212" s="316"/>
      <c r="CI212" s="317"/>
    </row>
    <row r="213" spans="1:87" ht="18" customHeight="1" x14ac:dyDescent="0.25">
      <c r="A213" s="75"/>
      <c r="B213" s="351"/>
      <c r="C213" s="352"/>
      <c r="D213" s="352"/>
      <c r="E213" s="352"/>
      <c r="F213" s="352"/>
      <c r="G213" s="352"/>
      <c r="H213" s="352"/>
      <c r="I213" s="352"/>
      <c r="J213" s="352"/>
      <c r="K213" s="352"/>
      <c r="L213" s="352"/>
      <c r="M213" s="352"/>
      <c r="N213" s="352"/>
      <c r="O213" s="352"/>
      <c r="P213" s="352"/>
      <c r="Q213" s="352"/>
      <c r="R213" s="352"/>
      <c r="S213" s="352"/>
      <c r="T213" s="352"/>
      <c r="U213" s="352"/>
      <c r="V213" s="352"/>
      <c r="W213" s="352"/>
      <c r="X213" s="352"/>
      <c r="Y213" s="353"/>
      <c r="Z213" s="351"/>
      <c r="AA213" s="352"/>
      <c r="AB213" s="352"/>
      <c r="AC213" s="352"/>
      <c r="AD213" s="353"/>
      <c r="AE213" s="360"/>
      <c r="AF213" s="361"/>
      <c r="AG213" s="361"/>
      <c r="AH213" s="361"/>
      <c r="AI213" s="361"/>
      <c r="AJ213" s="362"/>
      <c r="AK213" s="360"/>
      <c r="AL213" s="361"/>
      <c r="AM213" s="361"/>
      <c r="AN213" s="361"/>
      <c r="AO213" s="361"/>
      <c r="AP213" s="361"/>
      <c r="AQ213" s="361"/>
      <c r="AR213" s="361"/>
      <c r="AS213" s="361"/>
      <c r="AT213" s="361"/>
      <c r="AU213" s="361"/>
      <c r="AV213" s="361"/>
      <c r="AW213" s="361"/>
      <c r="AX213" s="362"/>
      <c r="AY213" s="360"/>
      <c r="AZ213" s="361"/>
      <c r="BA213" s="361"/>
      <c r="BB213" s="362"/>
      <c r="BC213" s="351"/>
      <c r="BD213" s="352"/>
      <c r="BE213" s="352"/>
      <c r="BF213" s="353"/>
      <c r="BG213" s="369"/>
      <c r="BH213" s="370"/>
      <c r="BI213" s="370"/>
      <c r="BJ213" s="371"/>
      <c r="BK213" s="318"/>
      <c r="BL213" s="319"/>
      <c r="BM213" s="319"/>
      <c r="BN213" s="319"/>
      <c r="BO213" s="319"/>
      <c r="BP213" s="320"/>
      <c r="BQ213" s="318"/>
      <c r="BR213" s="319"/>
      <c r="BS213" s="319"/>
      <c r="BT213" s="319"/>
      <c r="BU213" s="319"/>
      <c r="BV213" s="319"/>
      <c r="BW213" s="320"/>
      <c r="BX213" s="318"/>
      <c r="BY213" s="319"/>
      <c r="BZ213" s="319"/>
      <c r="CA213" s="319"/>
      <c r="CB213" s="319"/>
      <c r="CC213" s="320"/>
      <c r="CD213" s="318"/>
      <c r="CE213" s="319"/>
      <c r="CF213" s="319"/>
      <c r="CG213" s="319"/>
      <c r="CH213" s="319"/>
      <c r="CI213" s="320"/>
    </row>
    <row r="214" spans="1:87" ht="18" customHeight="1" thickBot="1" x14ac:dyDescent="0.3">
      <c r="A214" s="75"/>
      <c r="B214" s="354"/>
      <c r="C214" s="355"/>
      <c r="D214" s="355"/>
      <c r="E214" s="355"/>
      <c r="F214" s="355"/>
      <c r="G214" s="355"/>
      <c r="H214" s="355"/>
      <c r="I214" s="355"/>
      <c r="J214" s="355"/>
      <c r="K214" s="355"/>
      <c r="L214" s="355"/>
      <c r="M214" s="355"/>
      <c r="N214" s="355"/>
      <c r="O214" s="355"/>
      <c r="P214" s="355"/>
      <c r="Q214" s="355"/>
      <c r="R214" s="355"/>
      <c r="S214" s="355"/>
      <c r="T214" s="355"/>
      <c r="U214" s="355"/>
      <c r="V214" s="355"/>
      <c r="W214" s="355"/>
      <c r="X214" s="355"/>
      <c r="Y214" s="356"/>
      <c r="Z214" s="354"/>
      <c r="AA214" s="355"/>
      <c r="AB214" s="355"/>
      <c r="AC214" s="355"/>
      <c r="AD214" s="356"/>
      <c r="AE214" s="363"/>
      <c r="AF214" s="364"/>
      <c r="AG214" s="364"/>
      <c r="AH214" s="364"/>
      <c r="AI214" s="364"/>
      <c r="AJ214" s="365"/>
      <c r="AK214" s="360"/>
      <c r="AL214" s="361"/>
      <c r="AM214" s="361"/>
      <c r="AN214" s="361"/>
      <c r="AO214" s="361"/>
      <c r="AP214" s="361"/>
      <c r="AQ214" s="361"/>
      <c r="AR214" s="361"/>
      <c r="AS214" s="361"/>
      <c r="AT214" s="361"/>
      <c r="AU214" s="361"/>
      <c r="AV214" s="361"/>
      <c r="AW214" s="361"/>
      <c r="AX214" s="362"/>
      <c r="AY214" s="360"/>
      <c r="AZ214" s="361"/>
      <c r="BA214" s="361"/>
      <c r="BB214" s="362"/>
      <c r="BC214" s="351"/>
      <c r="BD214" s="352"/>
      <c r="BE214" s="352"/>
      <c r="BF214" s="353"/>
      <c r="BG214" s="369"/>
      <c r="BH214" s="370"/>
      <c r="BI214" s="370"/>
      <c r="BJ214" s="371"/>
      <c r="BK214" s="318"/>
      <c r="BL214" s="319"/>
      <c r="BM214" s="319"/>
      <c r="BN214" s="319"/>
      <c r="BO214" s="319"/>
      <c r="BP214" s="320"/>
      <c r="BQ214" s="321"/>
      <c r="BR214" s="322"/>
      <c r="BS214" s="322"/>
      <c r="BT214" s="322"/>
      <c r="BU214" s="322"/>
      <c r="BV214" s="322"/>
      <c r="BW214" s="323"/>
      <c r="BX214" s="321"/>
      <c r="BY214" s="322"/>
      <c r="BZ214" s="322"/>
      <c r="CA214" s="322"/>
      <c r="CB214" s="322"/>
      <c r="CC214" s="323"/>
      <c r="CD214" s="321"/>
      <c r="CE214" s="322"/>
      <c r="CF214" s="322"/>
      <c r="CG214" s="322"/>
      <c r="CH214" s="322"/>
      <c r="CI214" s="323"/>
    </row>
    <row r="215" spans="1:87" ht="19.5" customHeight="1" x14ac:dyDescent="0.25">
      <c r="A215" s="75"/>
      <c r="B215" s="324" t="s">
        <v>610</v>
      </c>
      <c r="C215" s="325"/>
      <c r="D215" s="325"/>
      <c r="E215" s="325"/>
      <c r="F215" s="325"/>
      <c r="G215" s="325"/>
      <c r="H215" s="325"/>
      <c r="I215" s="325"/>
      <c r="J215" s="325"/>
      <c r="K215" s="325"/>
      <c r="L215" s="325"/>
      <c r="M215" s="325"/>
      <c r="N215" s="325"/>
      <c r="O215" s="325"/>
      <c r="P215" s="325"/>
      <c r="Q215" s="325"/>
      <c r="R215" s="325"/>
      <c r="S215" s="325"/>
      <c r="T215" s="325"/>
      <c r="U215" s="325"/>
      <c r="V215" s="325"/>
      <c r="W215" s="325"/>
      <c r="X215" s="325"/>
      <c r="Y215" s="326"/>
      <c r="Z215" s="333" t="s">
        <v>505</v>
      </c>
      <c r="AA215" s="334"/>
      <c r="AB215" s="334"/>
      <c r="AC215" s="334"/>
      <c r="AD215" s="335"/>
      <c r="AE215" s="333">
        <v>1</v>
      </c>
      <c r="AF215" s="334"/>
      <c r="AG215" s="334"/>
      <c r="AH215" s="334"/>
      <c r="AI215" s="334"/>
      <c r="AJ215" s="334"/>
      <c r="AK215" s="342" t="s">
        <v>41</v>
      </c>
      <c r="AL215" s="343"/>
      <c r="AM215" s="343"/>
      <c r="AN215" s="343"/>
      <c r="AO215" s="343"/>
      <c r="AP215" s="343"/>
      <c r="AQ215" s="343"/>
      <c r="AR215" s="343"/>
      <c r="AS215" s="343"/>
      <c r="AT215" s="343"/>
      <c r="AU215" s="343"/>
      <c r="AV215" s="343"/>
      <c r="AW215" s="343"/>
      <c r="AX215" s="344"/>
      <c r="AY215" s="345">
        <v>8</v>
      </c>
      <c r="AZ215" s="346"/>
      <c r="BA215" s="346"/>
      <c r="BB215" s="347"/>
      <c r="BC215" s="345">
        <f>+$AE$215*AY215</f>
        <v>8</v>
      </c>
      <c r="BD215" s="346"/>
      <c r="BE215" s="346"/>
      <c r="BF215" s="347"/>
      <c r="BG215" s="285">
        <v>22629</v>
      </c>
      <c r="BH215" s="286"/>
      <c r="BI215" s="286"/>
      <c r="BJ215" s="622"/>
      <c r="BK215" s="288">
        <f>+AY215*BG215</f>
        <v>181032</v>
      </c>
      <c r="BL215" s="289"/>
      <c r="BM215" s="289"/>
      <c r="BN215" s="289"/>
      <c r="BO215" s="289"/>
      <c r="BP215" s="290"/>
      <c r="BQ215" s="609">
        <v>10000</v>
      </c>
      <c r="BR215" s="610"/>
      <c r="BS215" s="610"/>
      <c r="BT215" s="610"/>
      <c r="BU215" s="610"/>
      <c r="BV215" s="610"/>
      <c r="BW215" s="611"/>
      <c r="BX215" s="609">
        <f>+(((BK217+BQ215)*15)/85)</f>
        <v>91348.23529411765</v>
      </c>
      <c r="BY215" s="610"/>
      <c r="BZ215" s="610"/>
      <c r="CA215" s="610"/>
      <c r="CB215" s="610"/>
      <c r="CC215" s="611"/>
      <c r="CD215" s="609">
        <f>+BK217+BQ215+BX215</f>
        <v>608988.23529411759</v>
      </c>
      <c r="CE215" s="610"/>
      <c r="CF215" s="610"/>
      <c r="CG215" s="610"/>
      <c r="CH215" s="610"/>
      <c r="CI215" s="611"/>
    </row>
    <row r="216" spans="1:87" ht="19.5" customHeight="1" thickBot="1" x14ac:dyDescent="0.3">
      <c r="A216" s="75"/>
      <c r="B216" s="330"/>
      <c r="C216" s="331"/>
      <c r="D216" s="331"/>
      <c r="E216" s="331"/>
      <c r="F216" s="331"/>
      <c r="G216" s="331"/>
      <c r="H216" s="331"/>
      <c r="I216" s="331"/>
      <c r="J216" s="331"/>
      <c r="K216" s="331"/>
      <c r="L216" s="331"/>
      <c r="M216" s="331"/>
      <c r="N216" s="331"/>
      <c r="O216" s="331"/>
      <c r="P216" s="331"/>
      <c r="Q216" s="331"/>
      <c r="R216" s="331"/>
      <c r="S216" s="331"/>
      <c r="T216" s="331"/>
      <c r="U216" s="331"/>
      <c r="V216" s="331"/>
      <c r="W216" s="331"/>
      <c r="X216" s="331"/>
      <c r="Y216" s="332"/>
      <c r="Z216" s="339"/>
      <c r="AA216" s="340"/>
      <c r="AB216" s="340"/>
      <c r="AC216" s="340"/>
      <c r="AD216" s="341"/>
      <c r="AE216" s="339"/>
      <c r="AF216" s="340"/>
      <c r="AG216" s="340"/>
      <c r="AH216" s="340"/>
      <c r="AI216" s="340"/>
      <c r="AJ216" s="340"/>
      <c r="AK216" s="392" t="s">
        <v>13</v>
      </c>
      <c r="AL216" s="393"/>
      <c r="AM216" s="393"/>
      <c r="AN216" s="393"/>
      <c r="AO216" s="393"/>
      <c r="AP216" s="393"/>
      <c r="AQ216" s="393"/>
      <c r="AR216" s="393"/>
      <c r="AS216" s="393"/>
      <c r="AT216" s="393"/>
      <c r="AU216" s="393"/>
      <c r="AV216" s="393"/>
      <c r="AW216" s="393"/>
      <c r="AX216" s="394"/>
      <c r="AY216" s="395">
        <v>8</v>
      </c>
      <c r="AZ216" s="396"/>
      <c r="BA216" s="396"/>
      <c r="BB216" s="397"/>
      <c r="BC216" s="395">
        <f>+$AE$215*AY216</f>
        <v>8</v>
      </c>
      <c r="BD216" s="396"/>
      <c r="BE216" s="396"/>
      <c r="BF216" s="397"/>
      <c r="BG216" s="401">
        <v>40826</v>
      </c>
      <c r="BH216" s="402"/>
      <c r="BI216" s="402"/>
      <c r="BJ216" s="618"/>
      <c r="BK216" s="619">
        <f>+AY216*BG216</f>
        <v>326608</v>
      </c>
      <c r="BL216" s="620"/>
      <c r="BM216" s="620"/>
      <c r="BN216" s="620"/>
      <c r="BO216" s="620"/>
      <c r="BP216" s="621"/>
      <c r="BQ216" s="615"/>
      <c r="BR216" s="616"/>
      <c r="BS216" s="616"/>
      <c r="BT216" s="616"/>
      <c r="BU216" s="616"/>
      <c r="BV216" s="616"/>
      <c r="BW216" s="617"/>
      <c r="BX216" s="615"/>
      <c r="BY216" s="616"/>
      <c r="BZ216" s="616"/>
      <c r="CA216" s="616"/>
      <c r="CB216" s="616"/>
      <c r="CC216" s="617"/>
      <c r="CD216" s="615"/>
      <c r="CE216" s="616"/>
      <c r="CF216" s="616"/>
      <c r="CG216" s="616"/>
      <c r="CH216" s="616"/>
      <c r="CI216" s="617"/>
    </row>
    <row r="217" spans="1:87" ht="18" customHeight="1" thickBot="1" x14ac:dyDescent="0.3">
      <c r="A217" s="75"/>
      <c r="B217" s="377"/>
      <c r="C217" s="378"/>
      <c r="D217" s="378"/>
      <c r="E217" s="378"/>
      <c r="F217" s="378"/>
      <c r="G217" s="378"/>
      <c r="H217" s="378"/>
      <c r="I217" s="378"/>
      <c r="J217" s="378"/>
      <c r="K217" s="378"/>
      <c r="L217" s="378"/>
      <c r="M217" s="378"/>
      <c r="N217" s="378"/>
      <c r="O217" s="378"/>
      <c r="P217" s="378"/>
      <c r="Q217" s="378"/>
      <c r="R217" s="378"/>
      <c r="S217" s="378"/>
      <c r="T217" s="378"/>
      <c r="U217" s="378"/>
      <c r="V217" s="378"/>
      <c r="W217" s="378"/>
      <c r="X217" s="378"/>
      <c r="Y217" s="378"/>
      <c r="Z217" s="378"/>
      <c r="AA217" s="378"/>
      <c r="AB217" s="378"/>
      <c r="AC217" s="378"/>
      <c r="AD217" s="378"/>
      <c r="AE217" s="378"/>
      <c r="AF217" s="378"/>
      <c r="AG217" s="378"/>
      <c r="AH217" s="378"/>
      <c r="AI217" s="378"/>
      <c r="AJ217" s="379"/>
      <c r="AK217" s="380" t="s">
        <v>3</v>
      </c>
      <c r="AL217" s="381"/>
      <c r="AM217" s="381"/>
      <c r="AN217" s="381"/>
      <c r="AO217" s="381"/>
      <c r="AP217" s="381"/>
      <c r="AQ217" s="381"/>
      <c r="AR217" s="381"/>
      <c r="AS217" s="381"/>
      <c r="AT217" s="381"/>
      <c r="AU217" s="381"/>
      <c r="AV217" s="381"/>
      <c r="AW217" s="381"/>
      <c r="AX217" s="381"/>
      <c r="AY217" s="381"/>
      <c r="AZ217" s="381"/>
      <c r="BA217" s="381"/>
      <c r="BB217" s="381"/>
      <c r="BC217" s="381"/>
      <c r="BD217" s="381"/>
      <c r="BE217" s="381"/>
      <c r="BF217" s="381"/>
      <c r="BG217" s="381"/>
      <c r="BH217" s="381"/>
      <c r="BI217" s="381"/>
      <c r="BJ217" s="630"/>
      <c r="BK217" s="627">
        <f>SUM(BK215:BP216)</f>
        <v>507640</v>
      </c>
      <c r="BL217" s="628"/>
      <c r="BM217" s="628"/>
      <c r="BN217" s="628"/>
      <c r="BO217" s="628"/>
      <c r="BP217" s="629"/>
      <c r="BQ217" s="387" t="s">
        <v>100</v>
      </c>
      <c r="BR217" s="388"/>
      <c r="BS217" s="388"/>
      <c r="BT217" s="388"/>
      <c r="BU217" s="388"/>
      <c r="BV217" s="388"/>
      <c r="BW217" s="388"/>
      <c r="BX217" s="388"/>
      <c r="BY217" s="388"/>
      <c r="BZ217" s="388"/>
      <c r="CA217" s="388"/>
      <c r="CB217" s="388"/>
      <c r="CC217" s="389"/>
      <c r="CD217" s="390">
        <f>+CD215*AE215</f>
        <v>608988.23529411759</v>
      </c>
      <c r="CE217" s="390"/>
      <c r="CF217" s="390"/>
      <c r="CG217" s="390"/>
      <c r="CH217" s="390"/>
      <c r="CI217" s="391"/>
    </row>
    <row r="218" spans="1:87" ht="18" customHeight="1" thickBot="1" x14ac:dyDescent="0.3">
      <c r="A218" s="75"/>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BG218" s="78"/>
      <c r="BH218" s="78"/>
      <c r="BI218" s="78"/>
      <c r="BJ218" s="78"/>
      <c r="BK218" s="79"/>
      <c r="BL218" s="79"/>
      <c r="BM218" s="79"/>
      <c r="BN218" s="79"/>
      <c r="BO218" s="79"/>
      <c r="BP218" s="79"/>
      <c r="BQ218" s="79"/>
      <c r="BR218" s="79"/>
      <c r="BS218" s="79"/>
      <c r="BT218" s="79"/>
      <c r="BU218" s="79"/>
      <c r="BV218" s="79"/>
      <c r="BW218" s="79"/>
      <c r="BX218" s="79"/>
      <c r="BY218" s="79"/>
      <c r="BZ218" s="79"/>
      <c r="CA218" s="79"/>
      <c r="CB218" s="79"/>
      <c r="CC218" s="79"/>
      <c r="CD218" s="79"/>
      <c r="CE218" s="79"/>
      <c r="CF218" s="79"/>
      <c r="CG218" s="79"/>
      <c r="CH218" s="79"/>
      <c r="CI218" s="79"/>
    </row>
    <row r="219" spans="1:87" ht="18" customHeight="1" x14ac:dyDescent="0.25">
      <c r="A219" s="75"/>
      <c r="B219" s="348" t="s">
        <v>0</v>
      </c>
      <c r="C219" s="349"/>
      <c r="D219" s="349"/>
      <c r="E219" s="349"/>
      <c r="F219" s="349"/>
      <c r="G219" s="349"/>
      <c r="H219" s="349"/>
      <c r="I219" s="349"/>
      <c r="J219" s="349"/>
      <c r="K219" s="349"/>
      <c r="L219" s="349"/>
      <c r="M219" s="349"/>
      <c r="N219" s="349"/>
      <c r="O219" s="349"/>
      <c r="P219" s="349"/>
      <c r="Q219" s="349"/>
      <c r="R219" s="349"/>
      <c r="S219" s="349"/>
      <c r="T219" s="349"/>
      <c r="U219" s="349"/>
      <c r="V219" s="349"/>
      <c r="W219" s="349"/>
      <c r="X219" s="349"/>
      <c r="Y219" s="350"/>
      <c r="Z219" s="348" t="s">
        <v>80</v>
      </c>
      <c r="AA219" s="349"/>
      <c r="AB219" s="349"/>
      <c r="AC219" s="349"/>
      <c r="AD219" s="350"/>
      <c r="AE219" s="357" t="s">
        <v>79</v>
      </c>
      <c r="AF219" s="358"/>
      <c r="AG219" s="358"/>
      <c r="AH219" s="358"/>
      <c r="AI219" s="358"/>
      <c r="AJ219" s="359"/>
      <c r="AK219" s="357" t="s">
        <v>81</v>
      </c>
      <c r="AL219" s="358"/>
      <c r="AM219" s="358"/>
      <c r="AN219" s="358"/>
      <c r="AO219" s="358"/>
      <c r="AP219" s="358"/>
      <c r="AQ219" s="358"/>
      <c r="AR219" s="358"/>
      <c r="AS219" s="358"/>
      <c r="AT219" s="358"/>
      <c r="AU219" s="358"/>
      <c r="AV219" s="358"/>
      <c r="AW219" s="358"/>
      <c r="AX219" s="359"/>
      <c r="AY219" s="357" t="s">
        <v>1</v>
      </c>
      <c r="AZ219" s="358"/>
      <c r="BA219" s="358"/>
      <c r="BB219" s="359"/>
      <c r="BC219" s="348" t="s">
        <v>104</v>
      </c>
      <c r="BD219" s="349"/>
      <c r="BE219" s="349"/>
      <c r="BF219" s="350"/>
      <c r="BG219" s="366" t="s">
        <v>82</v>
      </c>
      <c r="BH219" s="367"/>
      <c r="BI219" s="367"/>
      <c r="BJ219" s="368"/>
      <c r="BK219" s="315" t="s">
        <v>99</v>
      </c>
      <c r="BL219" s="316"/>
      <c r="BM219" s="316"/>
      <c r="BN219" s="316"/>
      <c r="BO219" s="316"/>
      <c r="BP219" s="317"/>
      <c r="BQ219" s="315" t="s">
        <v>83</v>
      </c>
      <c r="BR219" s="316"/>
      <c r="BS219" s="316"/>
      <c r="BT219" s="316"/>
      <c r="BU219" s="316"/>
      <c r="BV219" s="316"/>
      <c r="BW219" s="317"/>
      <c r="BX219" s="315" t="s">
        <v>84</v>
      </c>
      <c r="BY219" s="316"/>
      <c r="BZ219" s="316"/>
      <c r="CA219" s="316"/>
      <c r="CB219" s="316"/>
      <c r="CC219" s="317"/>
      <c r="CD219" s="315" t="s">
        <v>85</v>
      </c>
      <c r="CE219" s="316"/>
      <c r="CF219" s="316"/>
      <c r="CG219" s="316"/>
      <c r="CH219" s="316"/>
      <c r="CI219" s="317"/>
    </row>
    <row r="220" spans="1:87" ht="18" customHeight="1" x14ac:dyDescent="0.25">
      <c r="A220" s="75"/>
      <c r="B220" s="351"/>
      <c r="C220" s="352"/>
      <c r="D220" s="352"/>
      <c r="E220" s="352"/>
      <c r="F220" s="352"/>
      <c r="G220" s="352"/>
      <c r="H220" s="352"/>
      <c r="I220" s="352"/>
      <c r="J220" s="352"/>
      <c r="K220" s="352"/>
      <c r="L220" s="352"/>
      <c r="M220" s="352"/>
      <c r="N220" s="352"/>
      <c r="O220" s="352"/>
      <c r="P220" s="352"/>
      <c r="Q220" s="352"/>
      <c r="R220" s="352"/>
      <c r="S220" s="352"/>
      <c r="T220" s="352"/>
      <c r="U220" s="352"/>
      <c r="V220" s="352"/>
      <c r="W220" s="352"/>
      <c r="X220" s="352"/>
      <c r="Y220" s="353"/>
      <c r="Z220" s="351"/>
      <c r="AA220" s="352"/>
      <c r="AB220" s="352"/>
      <c r="AC220" s="352"/>
      <c r="AD220" s="353"/>
      <c r="AE220" s="360"/>
      <c r="AF220" s="361"/>
      <c r="AG220" s="361"/>
      <c r="AH220" s="361"/>
      <c r="AI220" s="361"/>
      <c r="AJ220" s="362"/>
      <c r="AK220" s="360"/>
      <c r="AL220" s="361"/>
      <c r="AM220" s="361"/>
      <c r="AN220" s="361"/>
      <c r="AO220" s="361"/>
      <c r="AP220" s="361"/>
      <c r="AQ220" s="361"/>
      <c r="AR220" s="361"/>
      <c r="AS220" s="361"/>
      <c r="AT220" s="361"/>
      <c r="AU220" s="361"/>
      <c r="AV220" s="361"/>
      <c r="AW220" s="361"/>
      <c r="AX220" s="362"/>
      <c r="AY220" s="360"/>
      <c r="AZ220" s="361"/>
      <c r="BA220" s="361"/>
      <c r="BB220" s="362"/>
      <c r="BC220" s="351"/>
      <c r="BD220" s="352"/>
      <c r="BE220" s="352"/>
      <c r="BF220" s="353"/>
      <c r="BG220" s="369"/>
      <c r="BH220" s="370"/>
      <c r="BI220" s="370"/>
      <c r="BJ220" s="371"/>
      <c r="BK220" s="318"/>
      <c r="BL220" s="319"/>
      <c r="BM220" s="319"/>
      <c r="BN220" s="319"/>
      <c r="BO220" s="319"/>
      <c r="BP220" s="320"/>
      <c r="BQ220" s="318"/>
      <c r="BR220" s="319"/>
      <c r="BS220" s="319"/>
      <c r="BT220" s="319"/>
      <c r="BU220" s="319"/>
      <c r="BV220" s="319"/>
      <c r="BW220" s="320"/>
      <c r="BX220" s="318"/>
      <c r="BY220" s="319"/>
      <c r="BZ220" s="319"/>
      <c r="CA220" s="319"/>
      <c r="CB220" s="319"/>
      <c r="CC220" s="320"/>
      <c r="CD220" s="318"/>
      <c r="CE220" s="319"/>
      <c r="CF220" s="319"/>
      <c r="CG220" s="319"/>
      <c r="CH220" s="319"/>
      <c r="CI220" s="320"/>
    </row>
    <row r="221" spans="1:87" ht="18" customHeight="1" thickBot="1" x14ac:dyDescent="0.3">
      <c r="A221" s="75"/>
      <c r="B221" s="354"/>
      <c r="C221" s="355"/>
      <c r="D221" s="355"/>
      <c r="E221" s="355"/>
      <c r="F221" s="355"/>
      <c r="G221" s="355"/>
      <c r="H221" s="355"/>
      <c r="I221" s="355"/>
      <c r="J221" s="355"/>
      <c r="K221" s="355"/>
      <c r="L221" s="355"/>
      <c r="M221" s="355"/>
      <c r="N221" s="355"/>
      <c r="O221" s="355"/>
      <c r="P221" s="355"/>
      <c r="Q221" s="355"/>
      <c r="R221" s="355"/>
      <c r="S221" s="355"/>
      <c r="T221" s="355"/>
      <c r="U221" s="355"/>
      <c r="V221" s="355"/>
      <c r="W221" s="355"/>
      <c r="X221" s="355"/>
      <c r="Y221" s="356"/>
      <c r="Z221" s="354"/>
      <c r="AA221" s="355"/>
      <c r="AB221" s="355"/>
      <c r="AC221" s="355"/>
      <c r="AD221" s="356"/>
      <c r="AE221" s="363"/>
      <c r="AF221" s="364"/>
      <c r="AG221" s="364"/>
      <c r="AH221" s="364"/>
      <c r="AI221" s="364"/>
      <c r="AJ221" s="365"/>
      <c r="AK221" s="360"/>
      <c r="AL221" s="361"/>
      <c r="AM221" s="361"/>
      <c r="AN221" s="361"/>
      <c r="AO221" s="361"/>
      <c r="AP221" s="361"/>
      <c r="AQ221" s="361"/>
      <c r="AR221" s="361"/>
      <c r="AS221" s="361"/>
      <c r="AT221" s="361"/>
      <c r="AU221" s="361"/>
      <c r="AV221" s="361"/>
      <c r="AW221" s="361"/>
      <c r="AX221" s="362"/>
      <c r="AY221" s="360"/>
      <c r="AZ221" s="361"/>
      <c r="BA221" s="361"/>
      <c r="BB221" s="362"/>
      <c r="BC221" s="351"/>
      <c r="BD221" s="352"/>
      <c r="BE221" s="352"/>
      <c r="BF221" s="353"/>
      <c r="BG221" s="369"/>
      <c r="BH221" s="370"/>
      <c r="BI221" s="370"/>
      <c r="BJ221" s="371"/>
      <c r="BK221" s="318"/>
      <c r="BL221" s="319"/>
      <c r="BM221" s="319"/>
      <c r="BN221" s="319"/>
      <c r="BO221" s="319"/>
      <c r="BP221" s="320"/>
      <c r="BQ221" s="321"/>
      <c r="BR221" s="322"/>
      <c r="BS221" s="322"/>
      <c r="BT221" s="322"/>
      <c r="BU221" s="322"/>
      <c r="BV221" s="322"/>
      <c r="BW221" s="323"/>
      <c r="BX221" s="321"/>
      <c r="BY221" s="322"/>
      <c r="BZ221" s="322"/>
      <c r="CA221" s="322"/>
      <c r="CB221" s="322"/>
      <c r="CC221" s="323"/>
      <c r="CD221" s="321"/>
      <c r="CE221" s="322"/>
      <c r="CF221" s="322"/>
      <c r="CG221" s="322"/>
      <c r="CH221" s="322"/>
      <c r="CI221" s="323"/>
    </row>
    <row r="222" spans="1:87" ht="26.25" customHeight="1" x14ac:dyDescent="0.25">
      <c r="A222" s="75"/>
      <c r="B222" s="324" t="s">
        <v>611</v>
      </c>
      <c r="C222" s="325"/>
      <c r="D222" s="325"/>
      <c r="E222" s="325"/>
      <c r="F222" s="325"/>
      <c r="G222" s="325"/>
      <c r="H222" s="325"/>
      <c r="I222" s="325"/>
      <c r="J222" s="325"/>
      <c r="K222" s="325"/>
      <c r="L222" s="325"/>
      <c r="M222" s="325"/>
      <c r="N222" s="325"/>
      <c r="O222" s="325"/>
      <c r="P222" s="325"/>
      <c r="Q222" s="325"/>
      <c r="R222" s="325"/>
      <c r="S222" s="325"/>
      <c r="T222" s="325"/>
      <c r="U222" s="325"/>
      <c r="V222" s="325"/>
      <c r="W222" s="325"/>
      <c r="X222" s="325"/>
      <c r="Y222" s="326"/>
      <c r="Z222" s="333" t="s">
        <v>506</v>
      </c>
      <c r="AA222" s="334"/>
      <c r="AB222" s="334"/>
      <c r="AC222" s="334"/>
      <c r="AD222" s="335"/>
      <c r="AE222" s="333">
        <v>1</v>
      </c>
      <c r="AF222" s="334"/>
      <c r="AG222" s="334"/>
      <c r="AH222" s="334"/>
      <c r="AI222" s="334"/>
      <c r="AJ222" s="335"/>
      <c r="AK222" s="342" t="s">
        <v>41</v>
      </c>
      <c r="AL222" s="343"/>
      <c r="AM222" s="343"/>
      <c r="AN222" s="343"/>
      <c r="AO222" s="343"/>
      <c r="AP222" s="343"/>
      <c r="AQ222" s="343"/>
      <c r="AR222" s="343"/>
      <c r="AS222" s="343"/>
      <c r="AT222" s="343"/>
      <c r="AU222" s="343"/>
      <c r="AV222" s="343"/>
      <c r="AW222" s="343"/>
      <c r="AX222" s="344"/>
      <c r="AY222" s="345">
        <v>4</v>
      </c>
      <c r="AZ222" s="346"/>
      <c r="BA222" s="346"/>
      <c r="BB222" s="347"/>
      <c r="BC222" s="345">
        <f>+$AE$222*AY222</f>
        <v>4</v>
      </c>
      <c r="BD222" s="346"/>
      <c r="BE222" s="346"/>
      <c r="BF222" s="347"/>
      <c r="BG222" s="285">
        <v>22629</v>
      </c>
      <c r="BH222" s="286"/>
      <c r="BI222" s="286"/>
      <c r="BJ222" s="622"/>
      <c r="BK222" s="288">
        <f>+AY222*BG222</f>
        <v>90516</v>
      </c>
      <c r="BL222" s="289"/>
      <c r="BM222" s="289"/>
      <c r="BN222" s="289"/>
      <c r="BO222" s="289"/>
      <c r="BP222" s="290"/>
      <c r="BQ222" s="609">
        <v>10000</v>
      </c>
      <c r="BR222" s="610"/>
      <c r="BS222" s="610"/>
      <c r="BT222" s="610"/>
      <c r="BU222" s="610"/>
      <c r="BV222" s="610"/>
      <c r="BW222" s="611"/>
      <c r="BX222" s="609">
        <f>+(((BK224+BQ222)*15)/85)</f>
        <v>46556.470588235294</v>
      </c>
      <c r="BY222" s="610"/>
      <c r="BZ222" s="610"/>
      <c r="CA222" s="610"/>
      <c r="CB222" s="610"/>
      <c r="CC222" s="611"/>
      <c r="CD222" s="609">
        <f>+BK224+BQ222+BX222</f>
        <v>310376.4705882353</v>
      </c>
      <c r="CE222" s="610"/>
      <c r="CF222" s="610"/>
      <c r="CG222" s="610"/>
      <c r="CH222" s="610"/>
      <c r="CI222" s="611"/>
    </row>
    <row r="223" spans="1:87" ht="26.25" customHeight="1" thickBot="1" x14ac:dyDescent="0.3">
      <c r="A223" s="75"/>
      <c r="B223" s="330"/>
      <c r="C223" s="331"/>
      <c r="D223" s="331"/>
      <c r="E223" s="331"/>
      <c r="F223" s="331"/>
      <c r="G223" s="331"/>
      <c r="H223" s="331"/>
      <c r="I223" s="331"/>
      <c r="J223" s="331"/>
      <c r="K223" s="331"/>
      <c r="L223" s="331"/>
      <c r="M223" s="331"/>
      <c r="N223" s="331"/>
      <c r="O223" s="331"/>
      <c r="P223" s="331"/>
      <c r="Q223" s="331"/>
      <c r="R223" s="331"/>
      <c r="S223" s="331"/>
      <c r="T223" s="331"/>
      <c r="U223" s="331"/>
      <c r="V223" s="331"/>
      <c r="W223" s="331"/>
      <c r="X223" s="331"/>
      <c r="Y223" s="332"/>
      <c r="Z223" s="339"/>
      <c r="AA223" s="340"/>
      <c r="AB223" s="340"/>
      <c r="AC223" s="340"/>
      <c r="AD223" s="341"/>
      <c r="AE223" s="339"/>
      <c r="AF223" s="340"/>
      <c r="AG223" s="340"/>
      <c r="AH223" s="340"/>
      <c r="AI223" s="340"/>
      <c r="AJ223" s="341"/>
      <c r="AK223" s="392" t="s">
        <v>13</v>
      </c>
      <c r="AL223" s="393"/>
      <c r="AM223" s="393"/>
      <c r="AN223" s="393"/>
      <c r="AO223" s="393"/>
      <c r="AP223" s="393"/>
      <c r="AQ223" s="393"/>
      <c r="AR223" s="393"/>
      <c r="AS223" s="393"/>
      <c r="AT223" s="393"/>
      <c r="AU223" s="393"/>
      <c r="AV223" s="393"/>
      <c r="AW223" s="393"/>
      <c r="AX223" s="394"/>
      <c r="AY223" s="395">
        <v>4</v>
      </c>
      <c r="AZ223" s="396"/>
      <c r="BA223" s="396"/>
      <c r="BB223" s="397"/>
      <c r="BC223" s="395">
        <f>+$AE$222*AY223</f>
        <v>4</v>
      </c>
      <c r="BD223" s="396"/>
      <c r="BE223" s="396"/>
      <c r="BF223" s="397"/>
      <c r="BG223" s="401">
        <v>40826</v>
      </c>
      <c r="BH223" s="402"/>
      <c r="BI223" s="402"/>
      <c r="BJ223" s="618"/>
      <c r="BK223" s="619">
        <f>+AY223*BG223</f>
        <v>163304</v>
      </c>
      <c r="BL223" s="620"/>
      <c r="BM223" s="620"/>
      <c r="BN223" s="620"/>
      <c r="BO223" s="620"/>
      <c r="BP223" s="621"/>
      <c r="BQ223" s="615"/>
      <c r="BR223" s="616"/>
      <c r="BS223" s="616"/>
      <c r="BT223" s="616"/>
      <c r="BU223" s="616"/>
      <c r="BV223" s="616"/>
      <c r="BW223" s="617"/>
      <c r="BX223" s="615"/>
      <c r="BY223" s="616"/>
      <c r="BZ223" s="616"/>
      <c r="CA223" s="616"/>
      <c r="CB223" s="616"/>
      <c r="CC223" s="617"/>
      <c r="CD223" s="615"/>
      <c r="CE223" s="616"/>
      <c r="CF223" s="616"/>
      <c r="CG223" s="616"/>
      <c r="CH223" s="616"/>
      <c r="CI223" s="617"/>
    </row>
    <row r="224" spans="1:87" ht="18" customHeight="1" thickBot="1" x14ac:dyDescent="0.3">
      <c r="A224" s="75"/>
      <c r="B224" s="377"/>
      <c r="C224" s="378"/>
      <c r="D224" s="378"/>
      <c r="E224" s="378"/>
      <c r="F224" s="378"/>
      <c r="G224" s="378"/>
      <c r="H224" s="378"/>
      <c r="I224" s="378"/>
      <c r="J224" s="378"/>
      <c r="K224" s="378"/>
      <c r="L224" s="378"/>
      <c r="M224" s="378"/>
      <c r="N224" s="378"/>
      <c r="O224" s="378"/>
      <c r="P224" s="378"/>
      <c r="Q224" s="378"/>
      <c r="R224" s="378"/>
      <c r="S224" s="378"/>
      <c r="T224" s="378"/>
      <c r="U224" s="378"/>
      <c r="V224" s="378"/>
      <c r="W224" s="378"/>
      <c r="X224" s="378"/>
      <c r="Y224" s="378"/>
      <c r="Z224" s="378"/>
      <c r="AA224" s="378"/>
      <c r="AB224" s="378"/>
      <c r="AC224" s="378"/>
      <c r="AD224" s="378"/>
      <c r="AE224" s="378"/>
      <c r="AF224" s="378"/>
      <c r="AG224" s="378"/>
      <c r="AH224" s="378"/>
      <c r="AI224" s="378"/>
      <c r="AJ224" s="379"/>
      <c r="AK224" s="380" t="s">
        <v>3</v>
      </c>
      <c r="AL224" s="381"/>
      <c r="AM224" s="381"/>
      <c r="AN224" s="381"/>
      <c r="AO224" s="381"/>
      <c r="AP224" s="381"/>
      <c r="AQ224" s="381"/>
      <c r="AR224" s="381"/>
      <c r="AS224" s="381"/>
      <c r="AT224" s="381"/>
      <c r="AU224" s="381"/>
      <c r="AV224" s="381"/>
      <c r="AW224" s="381"/>
      <c r="AX224" s="381"/>
      <c r="AY224" s="381"/>
      <c r="AZ224" s="381"/>
      <c r="BA224" s="381"/>
      <c r="BB224" s="381"/>
      <c r="BC224" s="381"/>
      <c r="BD224" s="381"/>
      <c r="BE224" s="381"/>
      <c r="BF224" s="381"/>
      <c r="BG224" s="381"/>
      <c r="BH224" s="381"/>
      <c r="BI224" s="381"/>
      <c r="BJ224" s="630"/>
      <c r="BK224" s="627">
        <f>SUM(BK222:BP223)</f>
        <v>253820</v>
      </c>
      <c r="BL224" s="628"/>
      <c r="BM224" s="628"/>
      <c r="BN224" s="628"/>
      <c r="BO224" s="628"/>
      <c r="BP224" s="629"/>
      <c r="BQ224" s="387" t="s">
        <v>100</v>
      </c>
      <c r="BR224" s="388"/>
      <c r="BS224" s="388"/>
      <c r="BT224" s="388"/>
      <c r="BU224" s="388"/>
      <c r="BV224" s="388"/>
      <c r="BW224" s="388"/>
      <c r="BX224" s="388"/>
      <c r="BY224" s="388"/>
      <c r="BZ224" s="388"/>
      <c r="CA224" s="388"/>
      <c r="CB224" s="388"/>
      <c r="CC224" s="389"/>
      <c r="CD224" s="390">
        <f>+CD222*AE222</f>
        <v>310376.4705882353</v>
      </c>
      <c r="CE224" s="390"/>
      <c r="CF224" s="390"/>
      <c r="CG224" s="390"/>
      <c r="CH224" s="390"/>
      <c r="CI224" s="391"/>
    </row>
    <row r="225" spans="1:87" ht="18" customHeight="1" thickBot="1" x14ac:dyDescent="0.3">
      <c r="A225" s="75"/>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c r="AE225" s="76"/>
      <c r="AF225" s="76"/>
      <c r="AG225" s="76"/>
      <c r="AH225" s="76"/>
      <c r="AI225" s="76"/>
      <c r="AJ225" s="76"/>
      <c r="BG225" s="78"/>
      <c r="BH225" s="78"/>
      <c r="BI225" s="78"/>
      <c r="BJ225" s="78"/>
      <c r="BK225" s="79"/>
      <c r="BL225" s="79"/>
      <c r="BM225" s="79"/>
      <c r="BN225" s="79"/>
      <c r="BO225" s="79"/>
      <c r="BP225" s="79"/>
      <c r="BQ225" s="79"/>
      <c r="BR225" s="79"/>
      <c r="BS225" s="79"/>
      <c r="BT225" s="79"/>
      <c r="BU225" s="79"/>
      <c r="BV225" s="79"/>
      <c r="BW225" s="79"/>
      <c r="BX225" s="79"/>
      <c r="BY225" s="79"/>
      <c r="BZ225" s="79"/>
      <c r="CA225" s="79"/>
      <c r="CB225" s="79"/>
      <c r="CC225" s="79"/>
      <c r="CD225" s="79"/>
      <c r="CE225" s="79"/>
      <c r="CF225" s="79"/>
      <c r="CG225" s="79"/>
      <c r="CH225" s="79"/>
      <c r="CI225" s="79"/>
    </row>
    <row r="226" spans="1:87" ht="18" customHeight="1" x14ac:dyDescent="0.25">
      <c r="A226" s="75"/>
      <c r="B226" s="348" t="s">
        <v>0</v>
      </c>
      <c r="C226" s="349"/>
      <c r="D226" s="349"/>
      <c r="E226" s="349"/>
      <c r="F226" s="349"/>
      <c r="G226" s="349"/>
      <c r="H226" s="349"/>
      <c r="I226" s="349"/>
      <c r="J226" s="349"/>
      <c r="K226" s="349"/>
      <c r="L226" s="349"/>
      <c r="M226" s="349"/>
      <c r="N226" s="349"/>
      <c r="O226" s="349"/>
      <c r="P226" s="349"/>
      <c r="Q226" s="349"/>
      <c r="R226" s="349"/>
      <c r="S226" s="349"/>
      <c r="T226" s="349"/>
      <c r="U226" s="349"/>
      <c r="V226" s="349"/>
      <c r="W226" s="349"/>
      <c r="X226" s="349"/>
      <c r="Y226" s="350"/>
      <c r="Z226" s="348" t="s">
        <v>80</v>
      </c>
      <c r="AA226" s="349"/>
      <c r="AB226" s="349"/>
      <c r="AC226" s="349"/>
      <c r="AD226" s="350"/>
      <c r="AE226" s="357" t="s">
        <v>79</v>
      </c>
      <c r="AF226" s="358"/>
      <c r="AG226" s="358"/>
      <c r="AH226" s="358"/>
      <c r="AI226" s="358"/>
      <c r="AJ226" s="359"/>
      <c r="AK226" s="357" t="s">
        <v>81</v>
      </c>
      <c r="AL226" s="358"/>
      <c r="AM226" s="358"/>
      <c r="AN226" s="358"/>
      <c r="AO226" s="358"/>
      <c r="AP226" s="358"/>
      <c r="AQ226" s="358"/>
      <c r="AR226" s="358"/>
      <c r="AS226" s="358"/>
      <c r="AT226" s="358"/>
      <c r="AU226" s="358"/>
      <c r="AV226" s="358"/>
      <c r="AW226" s="358"/>
      <c r="AX226" s="359"/>
      <c r="AY226" s="357" t="s">
        <v>1</v>
      </c>
      <c r="AZ226" s="358"/>
      <c r="BA226" s="358"/>
      <c r="BB226" s="359"/>
      <c r="BC226" s="348" t="s">
        <v>104</v>
      </c>
      <c r="BD226" s="349"/>
      <c r="BE226" s="349"/>
      <c r="BF226" s="350"/>
      <c r="BG226" s="366" t="s">
        <v>82</v>
      </c>
      <c r="BH226" s="367"/>
      <c r="BI226" s="367"/>
      <c r="BJ226" s="368"/>
      <c r="BK226" s="315" t="s">
        <v>99</v>
      </c>
      <c r="BL226" s="316"/>
      <c r="BM226" s="316"/>
      <c r="BN226" s="316"/>
      <c r="BO226" s="316"/>
      <c r="BP226" s="317"/>
      <c r="BQ226" s="315" t="s">
        <v>83</v>
      </c>
      <c r="BR226" s="316"/>
      <c r="BS226" s="316"/>
      <c r="BT226" s="316"/>
      <c r="BU226" s="316"/>
      <c r="BV226" s="316"/>
      <c r="BW226" s="317"/>
      <c r="BX226" s="315" t="s">
        <v>84</v>
      </c>
      <c r="BY226" s="316"/>
      <c r="BZ226" s="316"/>
      <c r="CA226" s="316"/>
      <c r="CB226" s="316"/>
      <c r="CC226" s="317"/>
      <c r="CD226" s="315" t="s">
        <v>85</v>
      </c>
      <c r="CE226" s="316"/>
      <c r="CF226" s="316"/>
      <c r="CG226" s="316"/>
      <c r="CH226" s="316"/>
      <c r="CI226" s="317"/>
    </row>
    <row r="227" spans="1:87" ht="18" customHeight="1" x14ac:dyDescent="0.25">
      <c r="A227" s="75"/>
      <c r="B227" s="351"/>
      <c r="C227" s="352"/>
      <c r="D227" s="352"/>
      <c r="E227" s="352"/>
      <c r="F227" s="352"/>
      <c r="G227" s="352"/>
      <c r="H227" s="352"/>
      <c r="I227" s="352"/>
      <c r="J227" s="352"/>
      <c r="K227" s="352"/>
      <c r="L227" s="352"/>
      <c r="M227" s="352"/>
      <c r="N227" s="352"/>
      <c r="O227" s="352"/>
      <c r="P227" s="352"/>
      <c r="Q227" s="352"/>
      <c r="R227" s="352"/>
      <c r="S227" s="352"/>
      <c r="T227" s="352"/>
      <c r="U227" s="352"/>
      <c r="V227" s="352"/>
      <c r="W227" s="352"/>
      <c r="X227" s="352"/>
      <c r="Y227" s="353"/>
      <c r="Z227" s="351"/>
      <c r="AA227" s="352"/>
      <c r="AB227" s="352"/>
      <c r="AC227" s="352"/>
      <c r="AD227" s="353"/>
      <c r="AE227" s="360"/>
      <c r="AF227" s="361"/>
      <c r="AG227" s="361"/>
      <c r="AH227" s="361"/>
      <c r="AI227" s="361"/>
      <c r="AJ227" s="362"/>
      <c r="AK227" s="360"/>
      <c r="AL227" s="361"/>
      <c r="AM227" s="361"/>
      <c r="AN227" s="361"/>
      <c r="AO227" s="361"/>
      <c r="AP227" s="361"/>
      <c r="AQ227" s="361"/>
      <c r="AR227" s="361"/>
      <c r="AS227" s="361"/>
      <c r="AT227" s="361"/>
      <c r="AU227" s="361"/>
      <c r="AV227" s="361"/>
      <c r="AW227" s="361"/>
      <c r="AX227" s="362"/>
      <c r="AY227" s="360"/>
      <c r="AZ227" s="361"/>
      <c r="BA227" s="361"/>
      <c r="BB227" s="362"/>
      <c r="BC227" s="351"/>
      <c r="BD227" s="352"/>
      <c r="BE227" s="352"/>
      <c r="BF227" s="353"/>
      <c r="BG227" s="369"/>
      <c r="BH227" s="370"/>
      <c r="BI227" s="370"/>
      <c r="BJ227" s="371"/>
      <c r="BK227" s="318"/>
      <c r="BL227" s="319"/>
      <c r="BM227" s="319"/>
      <c r="BN227" s="319"/>
      <c r="BO227" s="319"/>
      <c r="BP227" s="320"/>
      <c r="BQ227" s="318"/>
      <c r="BR227" s="319"/>
      <c r="BS227" s="319"/>
      <c r="BT227" s="319"/>
      <c r="BU227" s="319"/>
      <c r="BV227" s="319"/>
      <c r="BW227" s="320"/>
      <c r="BX227" s="318"/>
      <c r="BY227" s="319"/>
      <c r="BZ227" s="319"/>
      <c r="CA227" s="319"/>
      <c r="CB227" s="319"/>
      <c r="CC227" s="320"/>
      <c r="CD227" s="318"/>
      <c r="CE227" s="319"/>
      <c r="CF227" s="319"/>
      <c r="CG227" s="319"/>
      <c r="CH227" s="319"/>
      <c r="CI227" s="320"/>
    </row>
    <row r="228" spans="1:87" ht="18" customHeight="1" thickBot="1" x14ac:dyDescent="0.3">
      <c r="A228" s="75"/>
      <c r="B228" s="354"/>
      <c r="C228" s="355"/>
      <c r="D228" s="355"/>
      <c r="E228" s="355"/>
      <c r="F228" s="355"/>
      <c r="G228" s="355"/>
      <c r="H228" s="355"/>
      <c r="I228" s="355"/>
      <c r="J228" s="355"/>
      <c r="K228" s="355"/>
      <c r="L228" s="355"/>
      <c r="M228" s="355"/>
      <c r="N228" s="355"/>
      <c r="O228" s="355"/>
      <c r="P228" s="355"/>
      <c r="Q228" s="355"/>
      <c r="R228" s="355"/>
      <c r="S228" s="355"/>
      <c r="T228" s="355"/>
      <c r="U228" s="355"/>
      <c r="V228" s="355"/>
      <c r="W228" s="355"/>
      <c r="X228" s="355"/>
      <c r="Y228" s="356"/>
      <c r="Z228" s="354"/>
      <c r="AA228" s="355"/>
      <c r="AB228" s="355"/>
      <c r="AC228" s="355"/>
      <c r="AD228" s="356"/>
      <c r="AE228" s="363"/>
      <c r="AF228" s="364"/>
      <c r="AG228" s="364"/>
      <c r="AH228" s="364"/>
      <c r="AI228" s="364"/>
      <c r="AJ228" s="365"/>
      <c r="AK228" s="360"/>
      <c r="AL228" s="361"/>
      <c r="AM228" s="361"/>
      <c r="AN228" s="361"/>
      <c r="AO228" s="361"/>
      <c r="AP228" s="361"/>
      <c r="AQ228" s="361"/>
      <c r="AR228" s="361"/>
      <c r="AS228" s="361"/>
      <c r="AT228" s="361"/>
      <c r="AU228" s="361"/>
      <c r="AV228" s="361"/>
      <c r="AW228" s="361"/>
      <c r="AX228" s="362"/>
      <c r="AY228" s="360"/>
      <c r="AZ228" s="361"/>
      <c r="BA228" s="361"/>
      <c r="BB228" s="362"/>
      <c r="BC228" s="351"/>
      <c r="BD228" s="352"/>
      <c r="BE228" s="352"/>
      <c r="BF228" s="353"/>
      <c r="BG228" s="369"/>
      <c r="BH228" s="370"/>
      <c r="BI228" s="370"/>
      <c r="BJ228" s="371"/>
      <c r="BK228" s="318"/>
      <c r="BL228" s="319"/>
      <c r="BM228" s="319"/>
      <c r="BN228" s="319"/>
      <c r="BO228" s="319"/>
      <c r="BP228" s="320"/>
      <c r="BQ228" s="321"/>
      <c r="BR228" s="322"/>
      <c r="BS228" s="322"/>
      <c r="BT228" s="322"/>
      <c r="BU228" s="322"/>
      <c r="BV228" s="322"/>
      <c r="BW228" s="323"/>
      <c r="BX228" s="321"/>
      <c r="BY228" s="322"/>
      <c r="BZ228" s="322"/>
      <c r="CA228" s="322"/>
      <c r="CB228" s="322"/>
      <c r="CC228" s="323"/>
      <c r="CD228" s="321"/>
      <c r="CE228" s="322"/>
      <c r="CF228" s="322"/>
      <c r="CG228" s="322"/>
      <c r="CH228" s="322"/>
      <c r="CI228" s="323"/>
    </row>
    <row r="229" spans="1:87" ht="44.25" customHeight="1" thickBot="1" x14ac:dyDescent="0.3">
      <c r="A229" s="75"/>
      <c r="B229" s="324" t="s">
        <v>612</v>
      </c>
      <c r="C229" s="325"/>
      <c r="D229" s="325"/>
      <c r="E229" s="325"/>
      <c r="F229" s="325"/>
      <c r="G229" s="325"/>
      <c r="H229" s="325"/>
      <c r="I229" s="325"/>
      <c r="J229" s="325"/>
      <c r="K229" s="325"/>
      <c r="L229" s="325"/>
      <c r="M229" s="325"/>
      <c r="N229" s="325"/>
      <c r="O229" s="325"/>
      <c r="P229" s="325"/>
      <c r="Q229" s="325"/>
      <c r="R229" s="325"/>
      <c r="S229" s="325"/>
      <c r="T229" s="325"/>
      <c r="U229" s="325"/>
      <c r="V229" s="325"/>
      <c r="W229" s="325"/>
      <c r="X229" s="325"/>
      <c r="Y229" s="326"/>
      <c r="Z229" s="333" t="s">
        <v>507</v>
      </c>
      <c r="AA229" s="334"/>
      <c r="AB229" s="334"/>
      <c r="AC229" s="334"/>
      <c r="AD229" s="335"/>
      <c r="AE229" s="333">
        <v>0</v>
      </c>
      <c r="AF229" s="334"/>
      <c r="AG229" s="334"/>
      <c r="AH229" s="334"/>
      <c r="AI229" s="334"/>
      <c r="AJ229" s="334"/>
      <c r="AK229" s="606"/>
      <c r="AL229" s="607"/>
      <c r="AM229" s="607"/>
      <c r="AN229" s="607"/>
      <c r="AO229" s="607"/>
      <c r="AP229" s="607"/>
      <c r="AQ229" s="607"/>
      <c r="AR229" s="607"/>
      <c r="AS229" s="607"/>
      <c r="AT229" s="607"/>
      <c r="AU229" s="607"/>
      <c r="AV229" s="607"/>
      <c r="AW229" s="607"/>
      <c r="AX229" s="608"/>
      <c r="AY229" s="409"/>
      <c r="AZ229" s="346"/>
      <c r="BA229" s="346"/>
      <c r="BB229" s="410"/>
      <c r="BC229" s="699">
        <f>+$AE$229*AY229</f>
        <v>0</v>
      </c>
      <c r="BD229" s="697"/>
      <c r="BE229" s="697"/>
      <c r="BF229" s="700"/>
      <c r="BG229" s="690"/>
      <c r="BH229" s="691"/>
      <c r="BI229" s="691"/>
      <c r="BJ229" s="692"/>
      <c r="BK229" s="693">
        <f>+AY229*BG229</f>
        <v>0</v>
      </c>
      <c r="BL229" s="694"/>
      <c r="BM229" s="694"/>
      <c r="BN229" s="694"/>
      <c r="BO229" s="694"/>
      <c r="BP229" s="695"/>
      <c r="BQ229" s="291"/>
      <c r="BR229" s="292"/>
      <c r="BS229" s="292"/>
      <c r="BT229" s="292"/>
      <c r="BU229" s="292"/>
      <c r="BV229" s="292"/>
      <c r="BW229" s="293"/>
      <c r="BX229" s="291">
        <f>+(((BK230+BQ229)*15)/85)</f>
        <v>0</v>
      </c>
      <c r="BY229" s="292"/>
      <c r="BZ229" s="292"/>
      <c r="CA229" s="292"/>
      <c r="CB229" s="292"/>
      <c r="CC229" s="293"/>
      <c r="CD229" s="291">
        <f>+BK230+BQ229+BX229</f>
        <v>0</v>
      </c>
      <c r="CE229" s="292"/>
      <c r="CF229" s="292"/>
      <c r="CG229" s="292"/>
      <c r="CH229" s="292"/>
      <c r="CI229" s="293"/>
    </row>
    <row r="230" spans="1:87" ht="18" customHeight="1" thickBot="1" x14ac:dyDescent="0.3">
      <c r="A230" s="75"/>
      <c r="B230" s="377"/>
      <c r="C230" s="378"/>
      <c r="D230" s="378"/>
      <c r="E230" s="378"/>
      <c r="F230" s="378"/>
      <c r="G230" s="378"/>
      <c r="H230" s="378"/>
      <c r="I230" s="378"/>
      <c r="J230" s="378"/>
      <c r="K230" s="378"/>
      <c r="L230" s="378"/>
      <c r="M230" s="378"/>
      <c r="N230" s="378"/>
      <c r="O230" s="378"/>
      <c r="P230" s="378"/>
      <c r="Q230" s="378"/>
      <c r="R230" s="378"/>
      <c r="S230" s="378"/>
      <c r="T230" s="378"/>
      <c r="U230" s="378"/>
      <c r="V230" s="378"/>
      <c r="W230" s="378"/>
      <c r="X230" s="378"/>
      <c r="Y230" s="378"/>
      <c r="Z230" s="378"/>
      <c r="AA230" s="378"/>
      <c r="AB230" s="378"/>
      <c r="AC230" s="378"/>
      <c r="AD230" s="378"/>
      <c r="AE230" s="378"/>
      <c r="AF230" s="378"/>
      <c r="AG230" s="378"/>
      <c r="AH230" s="378"/>
      <c r="AI230" s="378"/>
      <c r="AJ230" s="379"/>
      <c r="AK230" s="380" t="s">
        <v>3</v>
      </c>
      <c r="AL230" s="381"/>
      <c r="AM230" s="381"/>
      <c r="AN230" s="381"/>
      <c r="AO230" s="381"/>
      <c r="AP230" s="381"/>
      <c r="AQ230" s="381"/>
      <c r="AR230" s="381"/>
      <c r="AS230" s="381"/>
      <c r="AT230" s="381"/>
      <c r="AU230" s="381"/>
      <c r="AV230" s="381"/>
      <c r="AW230" s="381"/>
      <c r="AX230" s="381"/>
      <c r="AY230" s="382"/>
      <c r="AZ230" s="382"/>
      <c r="BA230" s="382"/>
      <c r="BB230" s="382"/>
      <c r="BC230" s="382"/>
      <c r="BD230" s="382"/>
      <c r="BE230" s="382"/>
      <c r="BF230" s="382"/>
      <c r="BG230" s="382"/>
      <c r="BH230" s="382"/>
      <c r="BI230" s="382"/>
      <c r="BJ230" s="383"/>
      <c r="BK230" s="384">
        <f>SUM(BK229:BK229)</f>
        <v>0</v>
      </c>
      <c r="BL230" s="385"/>
      <c r="BM230" s="385"/>
      <c r="BN230" s="385"/>
      <c r="BO230" s="385"/>
      <c r="BP230" s="386"/>
      <c r="BQ230" s="387" t="s">
        <v>100</v>
      </c>
      <c r="BR230" s="388"/>
      <c r="BS230" s="388"/>
      <c r="BT230" s="388"/>
      <c r="BU230" s="388"/>
      <c r="BV230" s="388"/>
      <c r="BW230" s="388"/>
      <c r="BX230" s="388"/>
      <c r="BY230" s="388"/>
      <c r="BZ230" s="388"/>
      <c r="CA230" s="388"/>
      <c r="CB230" s="388"/>
      <c r="CC230" s="389"/>
      <c r="CD230" s="390">
        <f>+CD229*AE229</f>
        <v>0</v>
      </c>
      <c r="CE230" s="390"/>
      <c r="CF230" s="390"/>
      <c r="CG230" s="390"/>
      <c r="CH230" s="390"/>
      <c r="CI230" s="391"/>
    </row>
    <row r="231" spans="1:87" ht="18" customHeight="1" thickBot="1" x14ac:dyDescent="0.3">
      <c r="A231" s="75"/>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c r="AE231" s="76"/>
      <c r="AF231" s="76"/>
      <c r="AG231" s="76"/>
      <c r="AH231" s="76"/>
      <c r="AI231" s="76"/>
      <c r="AJ231" s="76"/>
      <c r="AK231" s="76"/>
      <c r="AL231" s="76"/>
      <c r="AM231" s="76"/>
      <c r="AN231" s="76"/>
      <c r="AO231" s="76"/>
      <c r="AP231" s="76"/>
      <c r="AQ231" s="76"/>
      <c r="AR231" s="76"/>
      <c r="AS231" s="76"/>
      <c r="AT231" s="76"/>
      <c r="AU231" s="76"/>
      <c r="AV231" s="76"/>
      <c r="AW231" s="76"/>
      <c r="AX231" s="76"/>
      <c r="AY231" s="77"/>
      <c r="AZ231" s="77"/>
      <c r="BA231" s="77"/>
      <c r="BB231" s="77"/>
      <c r="BC231" s="77"/>
      <c r="BD231" s="77"/>
      <c r="BE231" s="77"/>
      <c r="BF231" s="77"/>
      <c r="BG231" s="78"/>
      <c r="BH231" s="78"/>
      <c r="BI231" s="78"/>
      <c r="BJ231" s="78"/>
      <c r="BK231" s="79"/>
      <c r="BL231" s="79"/>
      <c r="BM231" s="79"/>
      <c r="BN231" s="79"/>
      <c r="BO231" s="79"/>
      <c r="BP231" s="79"/>
      <c r="BQ231" s="79"/>
      <c r="BR231" s="79"/>
      <c r="BS231" s="79"/>
      <c r="BT231" s="79"/>
      <c r="BU231" s="79"/>
      <c r="BV231" s="79"/>
      <c r="BW231" s="79"/>
      <c r="BX231" s="79"/>
      <c r="BY231" s="79"/>
      <c r="BZ231" s="79"/>
      <c r="CA231" s="79"/>
      <c r="CB231" s="79"/>
      <c r="CC231" s="79"/>
      <c r="CD231" s="79"/>
      <c r="CE231" s="79"/>
      <c r="CF231" s="79"/>
      <c r="CG231" s="79"/>
      <c r="CH231" s="79"/>
      <c r="CI231" s="79"/>
    </row>
    <row r="232" spans="1:87" ht="18" customHeight="1" x14ac:dyDescent="0.25">
      <c r="A232" s="75"/>
      <c r="B232" s="348" t="s">
        <v>0</v>
      </c>
      <c r="C232" s="349"/>
      <c r="D232" s="349"/>
      <c r="E232" s="349"/>
      <c r="F232" s="349"/>
      <c r="G232" s="349"/>
      <c r="H232" s="349"/>
      <c r="I232" s="349"/>
      <c r="J232" s="349"/>
      <c r="K232" s="349"/>
      <c r="L232" s="349"/>
      <c r="M232" s="349"/>
      <c r="N232" s="349"/>
      <c r="O232" s="349"/>
      <c r="P232" s="349"/>
      <c r="Q232" s="349"/>
      <c r="R232" s="349"/>
      <c r="S232" s="349"/>
      <c r="T232" s="349"/>
      <c r="U232" s="349"/>
      <c r="V232" s="349"/>
      <c r="W232" s="349"/>
      <c r="X232" s="349"/>
      <c r="Y232" s="350"/>
      <c r="Z232" s="348" t="s">
        <v>80</v>
      </c>
      <c r="AA232" s="349"/>
      <c r="AB232" s="349"/>
      <c r="AC232" s="349"/>
      <c r="AD232" s="350"/>
      <c r="AE232" s="357" t="s">
        <v>79</v>
      </c>
      <c r="AF232" s="358"/>
      <c r="AG232" s="358"/>
      <c r="AH232" s="358"/>
      <c r="AI232" s="358"/>
      <c r="AJ232" s="359"/>
      <c r="AK232" s="357" t="s">
        <v>81</v>
      </c>
      <c r="AL232" s="358"/>
      <c r="AM232" s="358"/>
      <c r="AN232" s="358"/>
      <c r="AO232" s="358"/>
      <c r="AP232" s="358"/>
      <c r="AQ232" s="358"/>
      <c r="AR232" s="358"/>
      <c r="AS232" s="358"/>
      <c r="AT232" s="358"/>
      <c r="AU232" s="358"/>
      <c r="AV232" s="358"/>
      <c r="AW232" s="358"/>
      <c r="AX232" s="359"/>
      <c r="AY232" s="357" t="s">
        <v>1</v>
      </c>
      <c r="AZ232" s="358"/>
      <c r="BA232" s="358"/>
      <c r="BB232" s="359"/>
      <c r="BC232" s="348" t="s">
        <v>104</v>
      </c>
      <c r="BD232" s="349"/>
      <c r="BE232" s="349"/>
      <c r="BF232" s="350"/>
      <c r="BG232" s="366" t="s">
        <v>82</v>
      </c>
      <c r="BH232" s="367"/>
      <c r="BI232" s="367"/>
      <c r="BJ232" s="368"/>
      <c r="BK232" s="315" t="s">
        <v>99</v>
      </c>
      <c r="BL232" s="316"/>
      <c r="BM232" s="316"/>
      <c r="BN232" s="316"/>
      <c r="BO232" s="316"/>
      <c r="BP232" s="317"/>
      <c r="BQ232" s="315" t="s">
        <v>83</v>
      </c>
      <c r="BR232" s="316"/>
      <c r="BS232" s="316"/>
      <c r="BT232" s="316"/>
      <c r="BU232" s="316"/>
      <c r="BV232" s="316"/>
      <c r="BW232" s="317"/>
      <c r="BX232" s="315" t="s">
        <v>84</v>
      </c>
      <c r="BY232" s="316"/>
      <c r="BZ232" s="316"/>
      <c r="CA232" s="316"/>
      <c r="CB232" s="316"/>
      <c r="CC232" s="317"/>
      <c r="CD232" s="315" t="s">
        <v>85</v>
      </c>
      <c r="CE232" s="316"/>
      <c r="CF232" s="316"/>
      <c r="CG232" s="316"/>
      <c r="CH232" s="316"/>
      <c r="CI232" s="317"/>
    </row>
    <row r="233" spans="1:87" ht="18" customHeight="1" x14ac:dyDescent="0.25">
      <c r="A233" s="75"/>
      <c r="B233" s="351"/>
      <c r="C233" s="352"/>
      <c r="D233" s="352"/>
      <c r="E233" s="352"/>
      <c r="F233" s="352"/>
      <c r="G233" s="352"/>
      <c r="H233" s="352"/>
      <c r="I233" s="352"/>
      <c r="J233" s="352"/>
      <c r="K233" s="352"/>
      <c r="L233" s="352"/>
      <c r="M233" s="352"/>
      <c r="N233" s="352"/>
      <c r="O233" s="352"/>
      <c r="P233" s="352"/>
      <c r="Q233" s="352"/>
      <c r="R233" s="352"/>
      <c r="S233" s="352"/>
      <c r="T233" s="352"/>
      <c r="U233" s="352"/>
      <c r="V233" s="352"/>
      <c r="W233" s="352"/>
      <c r="X233" s="352"/>
      <c r="Y233" s="353"/>
      <c r="Z233" s="351"/>
      <c r="AA233" s="352"/>
      <c r="AB233" s="352"/>
      <c r="AC233" s="352"/>
      <c r="AD233" s="353"/>
      <c r="AE233" s="360"/>
      <c r="AF233" s="361"/>
      <c r="AG233" s="361"/>
      <c r="AH233" s="361"/>
      <c r="AI233" s="361"/>
      <c r="AJ233" s="362"/>
      <c r="AK233" s="360"/>
      <c r="AL233" s="361"/>
      <c r="AM233" s="361"/>
      <c r="AN233" s="361"/>
      <c r="AO233" s="361"/>
      <c r="AP233" s="361"/>
      <c r="AQ233" s="361"/>
      <c r="AR233" s="361"/>
      <c r="AS233" s="361"/>
      <c r="AT233" s="361"/>
      <c r="AU233" s="361"/>
      <c r="AV233" s="361"/>
      <c r="AW233" s="361"/>
      <c r="AX233" s="362"/>
      <c r="AY233" s="360"/>
      <c r="AZ233" s="361"/>
      <c r="BA233" s="361"/>
      <c r="BB233" s="362"/>
      <c r="BC233" s="351"/>
      <c r="BD233" s="352"/>
      <c r="BE233" s="352"/>
      <c r="BF233" s="353"/>
      <c r="BG233" s="369"/>
      <c r="BH233" s="370"/>
      <c r="BI233" s="370"/>
      <c r="BJ233" s="371"/>
      <c r="BK233" s="318"/>
      <c r="BL233" s="319"/>
      <c r="BM233" s="319"/>
      <c r="BN233" s="319"/>
      <c r="BO233" s="319"/>
      <c r="BP233" s="320"/>
      <c r="BQ233" s="318"/>
      <c r="BR233" s="319"/>
      <c r="BS233" s="319"/>
      <c r="BT233" s="319"/>
      <c r="BU233" s="319"/>
      <c r="BV233" s="319"/>
      <c r="BW233" s="320"/>
      <c r="BX233" s="318"/>
      <c r="BY233" s="319"/>
      <c r="BZ233" s="319"/>
      <c r="CA233" s="319"/>
      <c r="CB233" s="319"/>
      <c r="CC233" s="320"/>
      <c r="CD233" s="318"/>
      <c r="CE233" s="319"/>
      <c r="CF233" s="319"/>
      <c r="CG233" s="319"/>
      <c r="CH233" s="319"/>
      <c r="CI233" s="320"/>
    </row>
    <row r="234" spans="1:87" ht="18" customHeight="1" thickBot="1" x14ac:dyDescent="0.3">
      <c r="A234" s="75"/>
      <c r="B234" s="354"/>
      <c r="C234" s="355"/>
      <c r="D234" s="355"/>
      <c r="E234" s="355"/>
      <c r="F234" s="355"/>
      <c r="G234" s="355"/>
      <c r="H234" s="355"/>
      <c r="I234" s="355"/>
      <c r="J234" s="355"/>
      <c r="K234" s="355"/>
      <c r="L234" s="355"/>
      <c r="M234" s="355"/>
      <c r="N234" s="355"/>
      <c r="O234" s="355"/>
      <c r="P234" s="355"/>
      <c r="Q234" s="355"/>
      <c r="R234" s="355"/>
      <c r="S234" s="355"/>
      <c r="T234" s="355"/>
      <c r="U234" s="355"/>
      <c r="V234" s="355"/>
      <c r="W234" s="355"/>
      <c r="X234" s="355"/>
      <c r="Y234" s="356"/>
      <c r="Z234" s="354"/>
      <c r="AA234" s="355"/>
      <c r="AB234" s="355"/>
      <c r="AC234" s="355"/>
      <c r="AD234" s="356"/>
      <c r="AE234" s="363"/>
      <c r="AF234" s="364"/>
      <c r="AG234" s="364"/>
      <c r="AH234" s="364"/>
      <c r="AI234" s="364"/>
      <c r="AJ234" s="365"/>
      <c r="AK234" s="360"/>
      <c r="AL234" s="361"/>
      <c r="AM234" s="361"/>
      <c r="AN234" s="361"/>
      <c r="AO234" s="361"/>
      <c r="AP234" s="361"/>
      <c r="AQ234" s="361"/>
      <c r="AR234" s="361"/>
      <c r="AS234" s="361"/>
      <c r="AT234" s="361"/>
      <c r="AU234" s="361"/>
      <c r="AV234" s="361"/>
      <c r="AW234" s="361"/>
      <c r="AX234" s="362"/>
      <c r="AY234" s="360"/>
      <c r="AZ234" s="361"/>
      <c r="BA234" s="361"/>
      <c r="BB234" s="362"/>
      <c r="BC234" s="351"/>
      <c r="BD234" s="352"/>
      <c r="BE234" s="352"/>
      <c r="BF234" s="353"/>
      <c r="BG234" s="369"/>
      <c r="BH234" s="370"/>
      <c r="BI234" s="370"/>
      <c r="BJ234" s="371"/>
      <c r="BK234" s="318"/>
      <c r="BL234" s="319"/>
      <c r="BM234" s="319"/>
      <c r="BN234" s="319"/>
      <c r="BO234" s="319"/>
      <c r="BP234" s="320"/>
      <c r="BQ234" s="321"/>
      <c r="BR234" s="322"/>
      <c r="BS234" s="322"/>
      <c r="BT234" s="322"/>
      <c r="BU234" s="322"/>
      <c r="BV234" s="322"/>
      <c r="BW234" s="323"/>
      <c r="BX234" s="321"/>
      <c r="BY234" s="322"/>
      <c r="BZ234" s="322"/>
      <c r="CA234" s="322"/>
      <c r="CB234" s="322"/>
      <c r="CC234" s="323"/>
      <c r="CD234" s="321"/>
      <c r="CE234" s="322"/>
      <c r="CF234" s="322"/>
      <c r="CG234" s="322"/>
      <c r="CH234" s="322"/>
      <c r="CI234" s="323"/>
    </row>
    <row r="235" spans="1:87" ht="18" customHeight="1" x14ac:dyDescent="0.25">
      <c r="A235" s="75"/>
      <c r="B235" s="324" t="s">
        <v>613</v>
      </c>
      <c r="C235" s="325"/>
      <c r="D235" s="325"/>
      <c r="E235" s="325"/>
      <c r="F235" s="325"/>
      <c r="G235" s="325"/>
      <c r="H235" s="325"/>
      <c r="I235" s="325"/>
      <c r="J235" s="325"/>
      <c r="K235" s="325"/>
      <c r="L235" s="325"/>
      <c r="M235" s="325"/>
      <c r="N235" s="325"/>
      <c r="O235" s="325"/>
      <c r="P235" s="325"/>
      <c r="Q235" s="325"/>
      <c r="R235" s="325"/>
      <c r="S235" s="325"/>
      <c r="T235" s="325"/>
      <c r="U235" s="325"/>
      <c r="V235" s="325"/>
      <c r="W235" s="325"/>
      <c r="X235" s="325"/>
      <c r="Y235" s="326"/>
      <c r="Z235" s="333" t="s">
        <v>508</v>
      </c>
      <c r="AA235" s="334"/>
      <c r="AB235" s="334"/>
      <c r="AC235" s="334"/>
      <c r="AD235" s="335"/>
      <c r="AE235" s="333">
        <v>1</v>
      </c>
      <c r="AF235" s="334"/>
      <c r="AG235" s="334"/>
      <c r="AH235" s="334"/>
      <c r="AI235" s="334"/>
      <c r="AJ235" s="335"/>
      <c r="AK235" s="342" t="s">
        <v>41</v>
      </c>
      <c r="AL235" s="343"/>
      <c r="AM235" s="343"/>
      <c r="AN235" s="343"/>
      <c r="AO235" s="343"/>
      <c r="AP235" s="343"/>
      <c r="AQ235" s="343"/>
      <c r="AR235" s="343"/>
      <c r="AS235" s="343"/>
      <c r="AT235" s="343"/>
      <c r="AU235" s="343"/>
      <c r="AV235" s="343"/>
      <c r="AW235" s="343"/>
      <c r="AX235" s="344"/>
      <c r="AY235" s="345">
        <v>8</v>
      </c>
      <c r="AZ235" s="346"/>
      <c r="BA235" s="346"/>
      <c r="BB235" s="347"/>
      <c r="BC235" s="345">
        <f>+$AE$235*AY235</f>
        <v>8</v>
      </c>
      <c r="BD235" s="346"/>
      <c r="BE235" s="346"/>
      <c r="BF235" s="347"/>
      <c r="BG235" s="285">
        <v>22629</v>
      </c>
      <c r="BH235" s="286"/>
      <c r="BI235" s="286"/>
      <c r="BJ235" s="622"/>
      <c r="BK235" s="288">
        <f>+AY235*BG235</f>
        <v>181032</v>
      </c>
      <c r="BL235" s="289"/>
      <c r="BM235" s="289"/>
      <c r="BN235" s="289"/>
      <c r="BO235" s="289"/>
      <c r="BP235" s="290"/>
      <c r="BQ235" s="609">
        <v>100000</v>
      </c>
      <c r="BR235" s="610"/>
      <c r="BS235" s="610"/>
      <c r="BT235" s="610"/>
      <c r="BU235" s="610"/>
      <c r="BV235" s="610"/>
      <c r="BW235" s="611"/>
      <c r="BX235" s="609">
        <f>+(((BK248+BQ235)*15)/85)</f>
        <v>371580.70588235295</v>
      </c>
      <c r="BY235" s="610"/>
      <c r="BZ235" s="610"/>
      <c r="CA235" s="610"/>
      <c r="CB235" s="610"/>
      <c r="CC235" s="611"/>
      <c r="CD235" s="609">
        <f>+BK248+BQ235+BX235</f>
        <v>2477204.7058823528</v>
      </c>
      <c r="CE235" s="610"/>
      <c r="CF235" s="610"/>
      <c r="CG235" s="610"/>
      <c r="CH235" s="610"/>
      <c r="CI235" s="611"/>
    </row>
    <row r="236" spans="1:87" ht="18" customHeight="1" x14ac:dyDescent="0.25">
      <c r="A236" s="75"/>
      <c r="B236" s="327"/>
      <c r="C236" s="328"/>
      <c r="D236" s="328"/>
      <c r="E236" s="328"/>
      <c r="F236" s="328"/>
      <c r="G236" s="328"/>
      <c r="H236" s="328"/>
      <c r="I236" s="328"/>
      <c r="J236" s="328"/>
      <c r="K236" s="328"/>
      <c r="L236" s="328"/>
      <c r="M236" s="328"/>
      <c r="N236" s="328"/>
      <c r="O236" s="328"/>
      <c r="P236" s="328"/>
      <c r="Q236" s="328"/>
      <c r="R236" s="328"/>
      <c r="S236" s="328"/>
      <c r="T236" s="328"/>
      <c r="U236" s="328"/>
      <c r="V236" s="328"/>
      <c r="W236" s="328"/>
      <c r="X236" s="328"/>
      <c r="Y236" s="329"/>
      <c r="Z236" s="336"/>
      <c r="AA236" s="337"/>
      <c r="AB236" s="337"/>
      <c r="AC236" s="337"/>
      <c r="AD236" s="338"/>
      <c r="AE236" s="336"/>
      <c r="AF236" s="337"/>
      <c r="AG236" s="337"/>
      <c r="AH236" s="337"/>
      <c r="AI236" s="337"/>
      <c r="AJ236" s="338"/>
      <c r="AK236" s="300" t="s">
        <v>4</v>
      </c>
      <c r="AL236" s="301"/>
      <c r="AM236" s="301"/>
      <c r="AN236" s="301"/>
      <c r="AO236" s="301"/>
      <c r="AP236" s="301"/>
      <c r="AQ236" s="301"/>
      <c r="AR236" s="301"/>
      <c r="AS236" s="301"/>
      <c r="AT236" s="301"/>
      <c r="AU236" s="301"/>
      <c r="AV236" s="301"/>
      <c r="AW236" s="301"/>
      <c r="AX236" s="302"/>
      <c r="AY236" s="303">
        <v>8</v>
      </c>
      <c r="AZ236" s="304"/>
      <c r="BA236" s="304"/>
      <c r="BB236" s="305"/>
      <c r="BC236" s="303">
        <f t="shared" ref="BC236:BC247" si="16">+$AE$235*AY236</f>
        <v>8</v>
      </c>
      <c r="BD236" s="304"/>
      <c r="BE236" s="304"/>
      <c r="BF236" s="305"/>
      <c r="BG236" s="309">
        <v>6399</v>
      </c>
      <c r="BH236" s="310"/>
      <c r="BI236" s="310"/>
      <c r="BJ236" s="623"/>
      <c r="BK236" s="624">
        <f t="shared" ref="BK236:BK247" si="17">+AY236*BG236</f>
        <v>51192</v>
      </c>
      <c r="BL236" s="625"/>
      <c r="BM236" s="625"/>
      <c r="BN236" s="625"/>
      <c r="BO236" s="625"/>
      <c r="BP236" s="626"/>
      <c r="BQ236" s="612"/>
      <c r="BR236" s="613"/>
      <c r="BS236" s="613"/>
      <c r="BT236" s="613"/>
      <c r="BU236" s="613"/>
      <c r="BV236" s="613"/>
      <c r="BW236" s="614"/>
      <c r="BX236" s="612"/>
      <c r="BY236" s="613"/>
      <c r="BZ236" s="613"/>
      <c r="CA236" s="613"/>
      <c r="CB236" s="613"/>
      <c r="CC236" s="614"/>
      <c r="CD236" s="612"/>
      <c r="CE236" s="613"/>
      <c r="CF236" s="613"/>
      <c r="CG236" s="613"/>
      <c r="CH236" s="613"/>
      <c r="CI236" s="614"/>
    </row>
    <row r="237" spans="1:87" ht="18" customHeight="1" x14ac:dyDescent="0.25">
      <c r="A237" s="75"/>
      <c r="B237" s="327"/>
      <c r="C237" s="328"/>
      <c r="D237" s="328"/>
      <c r="E237" s="328"/>
      <c r="F237" s="328"/>
      <c r="G237" s="328"/>
      <c r="H237" s="328"/>
      <c r="I237" s="328"/>
      <c r="J237" s="328"/>
      <c r="K237" s="328"/>
      <c r="L237" s="328"/>
      <c r="M237" s="328"/>
      <c r="N237" s="328"/>
      <c r="O237" s="328"/>
      <c r="P237" s="328"/>
      <c r="Q237" s="328"/>
      <c r="R237" s="328"/>
      <c r="S237" s="328"/>
      <c r="T237" s="328"/>
      <c r="U237" s="328"/>
      <c r="V237" s="328"/>
      <c r="W237" s="328"/>
      <c r="X237" s="328"/>
      <c r="Y237" s="329"/>
      <c r="Z237" s="336"/>
      <c r="AA237" s="337"/>
      <c r="AB237" s="337"/>
      <c r="AC237" s="337"/>
      <c r="AD237" s="338"/>
      <c r="AE237" s="336"/>
      <c r="AF237" s="337"/>
      <c r="AG237" s="337"/>
      <c r="AH237" s="337"/>
      <c r="AI237" s="337"/>
      <c r="AJ237" s="338"/>
      <c r="AK237" s="300" t="s">
        <v>527</v>
      </c>
      <c r="AL237" s="301"/>
      <c r="AM237" s="301"/>
      <c r="AN237" s="301"/>
      <c r="AO237" s="301"/>
      <c r="AP237" s="301"/>
      <c r="AQ237" s="301"/>
      <c r="AR237" s="301"/>
      <c r="AS237" s="301"/>
      <c r="AT237" s="301"/>
      <c r="AU237" s="301"/>
      <c r="AV237" s="301"/>
      <c r="AW237" s="301"/>
      <c r="AX237" s="302"/>
      <c r="AY237" s="303">
        <v>8</v>
      </c>
      <c r="AZ237" s="304"/>
      <c r="BA237" s="304"/>
      <c r="BB237" s="305"/>
      <c r="BC237" s="303">
        <f t="shared" si="16"/>
        <v>8</v>
      </c>
      <c r="BD237" s="304"/>
      <c r="BE237" s="304"/>
      <c r="BF237" s="305"/>
      <c r="BG237" s="309">
        <v>18911</v>
      </c>
      <c r="BH237" s="310"/>
      <c r="BI237" s="310"/>
      <c r="BJ237" s="623"/>
      <c r="BK237" s="624">
        <f t="shared" si="17"/>
        <v>151288</v>
      </c>
      <c r="BL237" s="625"/>
      <c r="BM237" s="625"/>
      <c r="BN237" s="625"/>
      <c r="BO237" s="625"/>
      <c r="BP237" s="626"/>
      <c r="BQ237" s="612"/>
      <c r="BR237" s="613"/>
      <c r="BS237" s="613"/>
      <c r="BT237" s="613"/>
      <c r="BU237" s="613"/>
      <c r="BV237" s="613"/>
      <c r="BW237" s="614"/>
      <c r="BX237" s="612"/>
      <c r="BY237" s="613"/>
      <c r="BZ237" s="613"/>
      <c r="CA237" s="613"/>
      <c r="CB237" s="613"/>
      <c r="CC237" s="614"/>
      <c r="CD237" s="612"/>
      <c r="CE237" s="613"/>
      <c r="CF237" s="613"/>
      <c r="CG237" s="613"/>
      <c r="CH237" s="613"/>
      <c r="CI237" s="614"/>
    </row>
    <row r="238" spans="1:87" ht="18" customHeight="1" x14ac:dyDescent="0.25">
      <c r="A238" s="75"/>
      <c r="B238" s="327"/>
      <c r="C238" s="328"/>
      <c r="D238" s="328"/>
      <c r="E238" s="328"/>
      <c r="F238" s="328"/>
      <c r="G238" s="328"/>
      <c r="H238" s="328"/>
      <c r="I238" s="328"/>
      <c r="J238" s="328"/>
      <c r="K238" s="328"/>
      <c r="L238" s="328"/>
      <c r="M238" s="328"/>
      <c r="N238" s="328"/>
      <c r="O238" s="328"/>
      <c r="P238" s="328"/>
      <c r="Q238" s="328"/>
      <c r="R238" s="328"/>
      <c r="S238" s="328"/>
      <c r="T238" s="328"/>
      <c r="U238" s="328"/>
      <c r="V238" s="328"/>
      <c r="W238" s="328"/>
      <c r="X238" s="328"/>
      <c r="Y238" s="329"/>
      <c r="Z238" s="336"/>
      <c r="AA238" s="337"/>
      <c r="AB238" s="337"/>
      <c r="AC238" s="337"/>
      <c r="AD238" s="338"/>
      <c r="AE238" s="336"/>
      <c r="AF238" s="337"/>
      <c r="AG238" s="337"/>
      <c r="AH238" s="337"/>
      <c r="AI238" s="337"/>
      <c r="AJ238" s="338"/>
      <c r="AK238" s="300" t="s">
        <v>13</v>
      </c>
      <c r="AL238" s="301"/>
      <c r="AM238" s="301"/>
      <c r="AN238" s="301"/>
      <c r="AO238" s="301"/>
      <c r="AP238" s="301"/>
      <c r="AQ238" s="301"/>
      <c r="AR238" s="301"/>
      <c r="AS238" s="301"/>
      <c r="AT238" s="301"/>
      <c r="AU238" s="301"/>
      <c r="AV238" s="301"/>
      <c r="AW238" s="301"/>
      <c r="AX238" s="302"/>
      <c r="AY238" s="303">
        <v>8</v>
      </c>
      <c r="AZ238" s="304"/>
      <c r="BA238" s="304"/>
      <c r="BB238" s="305"/>
      <c r="BC238" s="303">
        <f t="shared" si="16"/>
        <v>8</v>
      </c>
      <c r="BD238" s="304"/>
      <c r="BE238" s="304"/>
      <c r="BF238" s="305"/>
      <c r="BG238" s="309">
        <v>40826</v>
      </c>
      <c r="BH238" s="310"/>
      <c r="BI238" s="310"/>
      <c r="BJ238" s="623"/>
      <c r="BK238" s="624">
        <f t="shared" si="17"/>
        <v>326608</v>
      </c>
      <c r="BL238" s="625"/>
      <c r="BM238" s="625"/>
      <c r="BN238" s="625"/>
      <c r="BO238" s="625"/>
      <c r="BP238" s="626"/>
      <c r="BQ238" s="612"/>
      <c r="BR238" s="613"/>
      <c r="BS238" s="613"/>
      <c r="BT238" s="613"/>
      <c r="BU238" s="613"/>
      <c r="BV238" s="613"/>
      <c r="BW238" s="614"/>
      <c r="BX238" s="612"/>
      <c r="BY238" s="613"/>
      <c r="BZ238" s="613"/>
      <c r="CA238" s="613"/>
      <c r="CB238" s="613"/>
      <c r="CC238" s="614"/>
      <c r="CD238" s="612"/>
      <c r="CE238" s="613"/>
      <c r="CF238" s="613"/>
      <c r="CG238" s="613"/>
      <c r="CH238" s="613"/>
      <c r="CI238" s="614"/>
    </row>
    <row r="239" spans="1:87" ht="18" customHeight="1" x14ac:dyDescent="0.25">
      <c r="A239" s="75"/>
      <c r="B239" s="327"/>
      <c r="C239" s="328"/>
      <c r="D239" s="328"/>
      <c r="E239" s="328"/>
      <c r="F239" s="328"/>
      <c r="G239" s="328"/>
      <c r="H239" s="328"/>
      <c r="I239" s="328"/>
      <c r="J239" s="328"/>
      <c r="K239" s="328"/>
      <c r="L239" s="328"/>
      <c r="M239" s="328"/>
      <c r="N239" s="328"/>
      <c r="O239" s="328"/>
      <c r="P239" s="328"/>
      <c r="Q239" s="328"/>
      <c r="R239" s="328"/>
      <c r="S239" s="328"/>
      <c r="T239" s="328"/>
      <c r="U239" s="328"/>
      <c r="V239" s="328"/>
      <c r="W239" s="328"/>
      <c r="X239" s="328"/>
      <c r="Y239" s="329"/>
      <c r="Z239" s="336"/>
      <c r="AA239" s="337"/>
      <c r="AB239" s="337"/>
      <c r="AC239" s="337"/>
      <c r="AD239" s="338"/>
      <c r="AE239" s="336"/>
      <c r="AF239" s="337"/>
      <c r="AG239" s="337"/>
      <c r="AH239" s="337"/>
      <c r="AI239" s="337"/>
      <c r="AJ239" s="338"/>
      <c r="AK239" s="300" t="s">
        <v>40</v>
      </c>
      <c r="AL239" s="301"/>
      <c r="AM239" s="301"/>
      <c r="AN239" s="301"/>
      <c r="AO239" s="301"/>
      <c r="AP239" s="301"/>
      <c r="AQ239" s="301"/>
      <c r="AR239" s="301"/>
      <c r="AS239" s="301"/>
      <c r="AT239" s="301"/>
      <c r="AU239" s="301"/>
      <c r="AV239" s="301"/>
      <c r="AW239" s="301"/>
      <c r="AX239" s="302"/>
      <c r="AY239" s="303">
        <v>8</v>
      </c>
      <c r="AZ239" s="304"/>
      <c r="BA239" s="304"/>
      <c r="BB239" s="305"/>
      <c r="BC239" s="303">
        <f t="shared" si="16"/>
        <v>8</v>
      </c>
      <c r="BD239" s="304"/>
      <c r="BE239" s="304"/>
      <c r="BF239" s="305"/>
      <c r="BG239" s="309">
        <v>26988</v>
      </c>
      <c r="BH239" s="310"/>
      <c r="BI239" s="310"/>
      <c r="BJ239" s="623"/>
      <c r="BK239" s="624">
        <f t="shared" si="17"/>
        <v>215904</v>
      </c>
      <c r="BL239" s="625"/>
      <c r="BM239" s="625"/>
      <c r="BN239" s="625"/>
      <c r="BO239" s="625"/>
      <c r="BP239" s="626"/>
      <c r="BQ239" s="612"/>
      <c r="BR239" s="613"/>
      <c r="BS239" s="613"/>
      <c r="BT239" s="613"/>
      <c r="BU239" s="613"/>
      <c r="BV239" s="613"/>
      <c r="BW239" s="614"/>
      <c r="BX239" s="612"/>
      <c r="BY239" s="613"/>
      <c r="BZ239" s="613"/>
      <c r="CA239" s="613"/>
      <c r="CB239" s="613"/>
      <c r="CC239" s="614"/>
      <c r="CD239" s="612"/>
      <c r="CE239" s="613"/>
      <c r="CF239" s="613"/>
      <c r="CG239" s="613"/>
      <c r="CH239" s="613"/>
      <c r="CI239" s="614"/>
    </row>
    <row r="240" spans="1:87" ht="18" customHeight="1" x14ac:dyDescent="0.25">
      <c r="A240" s="75"/>
      <c r="B240" s="327"/>
      <c r="C240" s="328"/>
      <c r="D240" s="328"/>
      <c r="E240" s="328"/>
      <c r="F240" s="328"/>
      <c r="G240" s="328"/>
      <c r="H240" s="328"/>
      <c r="I240" s="328"/>
      <c r="J240" s="328"/>
      <c r="K240" s="328"/>
      <c r="L240" s="328"/>
      <c r="M240" s="328"/>
      <c r="N240" s="328"/>
      <c r="O240" s="328"/>
      <c r="P240" s="328"/>
      <c r="Q240" s="328"/>
      <c r="R240" s="328"/>
      <c r="S240" s="328"/>
      <c r="T240" s="328"/>
      <c r="U240" s="328"/>
      <c r="V240" s="328"/>
      <c r="W240" s="328"/>
      <c r="X240" s="328"/>
      <c r="Y240" s="329"/>
      <c r="Z240" s="336"/>
      <c r="AA240" s="337"/>
      <c r="AB240" s="337"/>
      <c r="AC240" s="337"/>
      <c r="AD240" s="338"/>
      <c r="AE240" s="336"/>
      <c r="AF240" s="337"/>
      <c r="AG240" s="337"/>
      <c r="AH240" s="337"/>
      <c r="AI240" s="337"/>
      <c r="AJ240" s="338"/>
      <c r="AK240" s="300" t="s">
        <v>528</v>
      </c>
      <c r="AL240" s="301"/>
      <c r="AM240" s="301"/>
      <c r="AN240" s="301"/>
      <c r="AO240" s="301"/>
      <c r="AP240" s="301"/>
      <c r="AQ240" s="301"/>
      <c r="AR240" s="301"/>
      <c r="AS240" s="301"/>
      <c r="AT240" s="301"/>
      <c r="AU240" s="301"/>
      <c r="AV240" s="301"/>
      <c r="AW240" s="301"/>
      <c r="AX240" s="302"/>
      <c r="AY240" s="303">
        <v>8</v>
      </c>
      <c r="AZ240" s="304"/>
      <c r="BA240" s="304"/>
      <c r="BB240" s="305"/>
      <c r="BC240" s="303">
        <f t="shared" si="16"/>
        <v>8</v>
      </c>
      <c r="BD240" s="304"/>
      <c r="BE240" s="304"/>
      <c r="BF240" s="305"/>
      <c r="BG240" s="309">
        <v>22530</v>
      </c>
      <c r="BH240" s="310"/>
      <c r="BI240" s="310"/>
      <c r="BJ240" s="623"/>
      <c r="BK240" s="624">
        <f t="shared" si="17"/>
        <v>180240</v>
      </c>
      <c r="BL240" s="625"/>
      <c r="BM240" s="625"/>
      <c r="BN240" s="625"/>
      <c r="BO240" s="625"/>
      <c r="BP240" s="626"/>
      <c r="BQ240" s="612"/>
      <c r="BR240" s="613"/>
      <c r="BS240" s="613"/>
      <c r="BT240" s="613"/>
      <c r="BU240" s="613"/>
      <c r="BV240" s="613"/>
      <c r="BW240" s="614"/>
      <c r="BX240" s="612"/>
      <c r="BY240" s="613"/>
      <c r="BZ240" s="613"/>
      <c r="CA240" s="613"/>
      <c r="CB240" s="613"/>
      <c r="CC240" s="614"/>
      <c r="CD240" s="612"/>
      <c r="CE240" s="613"/>
      <c r="CF240" s="613"/>
      <c r="CG240" s="613"/>
      <c r="CH240" s="613"/>
      <c r="CI240" s="614"/>
    </row>
    <row r="241" spans="1:87" ht="18" customHeight="1" x14ac:dyDescent="0.25">
      <c r="A241" s="75"/>
      <c r="B241" s="327"/>
      <c r="C241" s="328"/>
      <c r="D241" s="328"/>
      <c r="E241" s="328"/>
      <c r="F241" s="328"/>
      <c r="G241" s="328"/>
      <c r="H241" s="328"/>
      <c r="I241" s="328"/>
      <c r="J241" s="328"/>
      <c r="K241" s="328"/>
      <c r="L241" s="328"/>
      <c r="M241" s="328"/>
      <c r="N241" s="328"/>
      <c r="O241" s="328"/>
      <c r="P241" s="328"/>
      <c r="Q241" s="328"/>
      <c r="R241" s="328"/>
      <c r="S241" s="328"/>
      <c r="T241" s="328"/>
      <c r="U241" s="328"/>
      <c r="V241" s="328"/>
      <c r="W241" s="328"/>
      <c r="X241" s="328"/>
      <c r="Y241" s="329"/>
      <c r="Z241" s="336"/>
      <c r="AA241" s="337"/>
      <c r="AB241" s="337"/>
      <c r="AC241" s="337"/>
      <c r="AD241" s="338"/>
      <c r="AE241" s="336"/>
      <c r="AF241" s="337"/>
      <c r="AG241" s="337"/>
      <c r="AH241" s="337"/>
      <c r="AI241" s="337"/>
      <c r="AJ241" s="338"/>
      <c r="AK241" s="300" t="s">
        <v>17</v>
      </c>
      <c r="AL241" s="301"/>
      <c r="AM241" s="301"/>
      <c r="AN241" s="301"/>
      <c r="AO241" s="301"/>
      <c r="AP241" s="301"/>
      <c r="AQ241" s="301"/>
      <c r="AR241" s="301"/>
      <c r="AS241" s="301"/>
      <c r="AT241" s="301"/>
      <c r="AU241" s="301"/>
      <c r="AV241" s="301"/>
      <c r="AW241" s="301"/>
      <c r="AX241" s="302"/>
      <c r="AY241" s="303">
        <v>8</v>
      </c>
      <c r="AZ241" s="304"/>
      <c r="BA241" s="304"/>
      <c r="BB241" s="305"/>
      <c r="BC241" s="303">
        <f t="shared" si="16"/>
        <v>8</v>
      </c>
      <c r="BD241" s="304"/>
      <c r="BE241" s="304"/>
      <c r="BF241" s="305"/>
      <c r="BG241" s="309">
        <v>6399</v>
      </c>
      <c r="BH241" s="310"/>
      <c r="BI241" s="310"/>
      <c r="BJ241" s="623"/>
      <c r="BK241" s="624">
        <f t="shared" si="17"/>
        <v>51192</v>
      </c>
      <c r="BL241" s="625"/>
      <c r="BM241" s="625"/>
      <c r="BN241" s="625"/>
      <c r="BO241" s="625"/>
      <c r="BP241" s="626"/>
      <c r="BQ241" s="612"/>
      <c r="BR241" s="613"/>
      <c r="BS241" s="613"/>
      <c r="BT241" s="613"/>
      <c r="BU241" s="613"/>
      <c r="BV241" s="613"/>
      <c r="BW241" s="614"/>
      <c r="BX241" s="612"/>
      <c r="BY241" s="613"/>
      <c r="BZ241" s="613"/>
      <c r="CA241" s="613"/>
      <c r="CB241" s="613"/>
      <c r="CC241" s="614"/>
      <c r="CD241" s="612"/>
      <c r="CE241" s="613"/>
      <c r="CF241" s="613"/>
      <c r="CG241" s="613"/>
      <c r="CH241" s="613"/>
      <c r="CI241" s="614"/>
    </row>
    <row r="242" spans="1:87" ht="18" customHeight="1" x14ac:dyDescent="0.25">
      <c r="A242" s="75"/>
      <c r="B242" s="327"/>
      <c r="C242" s="328"/>
      <c r="D242" s="328"/>
      <c r="E242" s="328"/>
      <c r="F242" s="328"/>
      <c r="G242" s="328"/>
      <c r="H242" s="328"/>
      <c r="I242" s="328"/>
      <c r="J242" s="328"/>
      <c r="K242" s="328"/>
      <c r="L242" s="328"/>
      <c r="M242" s="328"/>
      <c r="N242" s="328"/>
      <c r="O242" s="328"/>
      <c r="P242" s="328"/>
      <c r="Q242" s="328"/>
      <c r="R242" s="328"/>
      <c r="S242" s="328"/>
      <c r="T242" s="328"/>
      <c r="U242" s="328"/>
      <c r="V242" s="328"/>
      <c r="W242" s="328"/>
      <c r="X242" s="328"/>
      <c r="Y242" s="329"/>
      <c r="Z242" s="336"/>
      <c r="AA242" s="337"/>
      <c r="AB242" s="337"/>
      <c r="AC242" s="337"/>
      <c r="AD242" s="338"/>
      <c r="AE242" s="336"/>
      <c r="AF242" s="337"/>
      <c r="AG242" s="337"/>
      <c r="AH242" s="337"/>
      <c r="AI242" s="337"/>
      <c r="AJ242" s="338"/>
      <c r="AK242" s="300" t="s">
        <v>529</v>
      </c>
      <c r="AL242" s="301"/>
      <c r="AM242" s="301"/>
      <c r="AN242" s="301"/>
      <c r="AO242" s="301"/>
      <c r="AP242" s="301"/>
      <c r="AQ242" s="301"/>
      <c r="AR242" s="301"/>
      <c r="AS242" s="301"/>
      <c r="AT242" s="301"/>
      <c r="AU242" s="301"/>
      <c r="AV242" s="301"/>
      <c r="AW242" s="301"/>
      <c r="AX242" s="302"/>
      <c r="AY242" s="303">
        <v>8</v>
      </c>
      <c r="AZ242" s="304"/>
      <c r="BA242" s="304"/>
      <c r="BB242" s="305"/>
      <c r="BC242" s="303">
        <f t="shared" si="16"/>
        <v>8</v>
      </c>
      <c r="BD242" s="304"/>
      <c r="BE242" s="304"/>
      <c r="BF242" s="305"/>
      <c r="BG242" s="309">
        <v>18911</v>
      </c>
      <c r="BH242" s="310"/>
      <c r="BI242" s="310"/>
      <c r="BJ242" s="623"/>
      <c r="BK242" s="624">
        <f t="shared" si="17"/>
        <v>151288</v>
      </c>
      <c r="BL242" s="625"/>
      <c r="BM242" s="625"/>
      <c r="BN242" s="625"/>
      <c r="BO242" s="625"/>
      <c r="BP242" s="626"/>
      <c r="BQ242" s="612"/>
      <c r="BR242" s="613"/>
      <c r="BS242" s="613"/>
      <c r="BT242" s="613"/>
      <c r="BU242" s="613"/>
      <c r="BV242" s="613"/>
      <c r="BW242" s="614"/>
      <c r="BX242" s="612"/>
      <c r="BY242" s="613"/>
      <c r="BZ242" s="613"/>
      <c r="CA242" s="613"/>
      <c r="CB242" s="613"/>
      <c r="CC242" s="614"/>
      <c r="CD242" s="612"/>
      <c r="CE242" s="613"/>
      <c r="CF242" s="613"/>
      <c r="CG242" s="613"/>
      <c r="CH242" s="613"/>
      <c r="CI242" s="614"/>
    </row>
    <row r="243" spans="1:87" ht="18" customHeight="1" x14ac:dyDescent="0.25">
      <c r="A243" s="75"/>
      <c r="B243" s="327"/>
      <c r="C243" s="328"/>
      <c r="D243" s="328"/>
      <c r="E243" s="328"/>
      <c r="F243" s="328"/>
      <c r="G243" s="328"/>
      <c r="H243" s="328"/>
      <c r="I243" s="328"/>
      <c r="J243" s="328"/>
      <c r="K243" s="328"/>
      <c r="L243" s="328"/>
      <c r="M243" s="328"/>
      <c r="N243" s="328"/>
      <c r="O243" s="328"/>
      <c r="P243" s="328"/>
      <c r="Q243" s="328"/>
      <c r="R243" s="328"/>
      <c r="S243" s="328"/>
      <c r="T243" s="328"/>
      <c r="U243" s="328"/>
      <c r="V243" s="328"/>
      <c r="W243" s="328"/>
      <c r="X243" s="328"/>
      <c r="Y243" s="329"/>
      <c r="Z243" s="336"/>
      <c r="AA243" s="337"/>
      <c r="AB243" s="337"/>
      <c r="AC243" s="337"/>
      <c r="AD243" s="338"/>
      <c r="AE243" s="336"/>
      <c r="AF243" s="337"/>
      <c r="AG243" s="337"/>
      <c r="AH243" s="337"/>
      <c r="AI243" s="337"/>
      <c r="AJ243" s="338"/>
      <c r="AK243" s="300" t="s">
        <v>530</v>
      </c>
      <c r="AL243" s="301"/>
      <c r="AM243" s="301"/>
      <c r="AN243" s="301"/>
      <c r="AO243" s="301"/>
      <c r="AP243" s="301"/>
      <c r="AQ243" s="301"/>
      <c r="AR243" s="301"/>
      <c r="AS243" s="301"/>
      <c r="AT243" s="301"/>
      <c r="AU243" s="301"/>
      <c r="AV243" s="301"/>
      <c r="AW243" s="301"/>
      <c r="AX243" s="302"/>
      <c r="AY243" s="303">
        <v>8</v>
      </c>
      <c r="AZ243" s="304"/>
      <c r="BA243" s="304"/>
      <c r="BB243" s="305"/>
      <c r="BC243" s="303">
        <f t="shared" si="16"/>
        <v>8</v>
      </c>
      <c r="BD243" s="304"/>
      <c r="BE243" s="304"/>
      <c r="BF243" s="305"/>
      <c r="BG243" s="309">
        <v>22629</v>
      </c>
      <c r="BH243" s="310"/>
      <c r="BI243" s="310"/>
      <c r="BJ243" s="623"/>
      <c r="BK243" s="624">
        <f t="shared" si="17"/>
        <v>181032</v>
      </c>
      <c r="BL243" s="625"/>
      <c r="BM243" s="625"/>
      <c r="BN243" s="625"/>
      <c r="BO243" s="625"/>
      <c r="BP243" s="626"/>
      <c r="BQ243" s="612"/>
      <c r="BR243" s="613"/>
      <c r="BS243" s="613"/>
      <c r="BT243" s="613"/>
      <c r="BU243" s="613"/>
      <c r="BV243" s="613"/>
      <c r="BW243" s="614"/>
      <c r="BX243" s="612"/>
      <c r="BY243" s="613"/>
      <c r="BZ243" s="613"/>
      <c r="CA243" s="613"/>
      <c r="CB243" s="613"/>
      <c r="CC243" s="614"/>
      <c r="CD243" s="612"/>
      <c r="CE243" s="613"/>
      <c r="CF243" s="613"/>
      <c r="CG243" s="613"/>
      <c r="CH243" s="613"/>
      <c r="CI243" s="614"/>
    </row>
    <row r="244" spans="1:87" ht="18" customHeight="1" x14ac:dyDescent="0.25">
      <c r="A244" s="75"/>
      <c r="B244" s="327"/>
      <c r="C244" s="328"/>
      <c r="D244" s="328"/>
      <c r="E244" s="328"/>
      <c r="F244" s="328"/>
      <c r="G244" s="328"/>
      <c r="H244" s="328"/>
      <c r="I244" s="328"/>
      <c r="J244" s="328"/>
      <c r="K244" s="328"/>
      <c r="L244" s="328"/>
      <c r="M244" s="328"/>
      <c r="N244" s="328"/>
      <c r="O244" s="328"/>
      <c r="P244" s="328"/>
      <c r="Q244" s="328"/>
      <c r="R244" s="328"/>
      <c r="S244" s="328"/>
      <c r="T244" s="328"/>
      <c r="U244" s="328"/>
      <c r="V244" s="328"/>
      <c r="W244" s="328"/>
      <c r="X244" s="328"/>
      <c r="Y244" s="329"/>
      <c r="Z244" s="336"/>
      <c r="AA244" s="337"/>
      <c r="AB244" s="337"/>
      <c r="AC244" s="337"/>
      <c r="AD244" s="338"/>
      <c r="AE244" s="336"/>
      <c r="AF244" s="337"/>
      <c r="AG244" s="337"/>
      <c r="AH244" s="337"/>
      <c r="AI244" s="337"/>
      <c r="AJ244" s="338"/>
      <c r="AK244" s="300" t="s">
        <v>18</v>
      </c>
      <c r="AL244" s="301"/>
      <c r="AM244" s="301"/>
      <c r="AN244" s="301"/>
      <c r="AO244" s="301"/>
      <c r="AP244" s="301"/>
      <c r="AQ244" s="301"/>
      <c r="AR244" s="301"/>
      <c r="AS244" s="301"/>
      <c r="AT244" s="301"/>
      <c r="AU244" s="301"/>
      <c r="AV244" s="301"/>
      <c r="AW244" s="301"/>
      <c r="AX244" s="302"/>
      <c r="AY244" s="303">
        <v>8</v>
      </c>
      <c r="AZ244" s="304"/>
      <c r="BA244" s="304"/>
      <c r="BB244" s="305"/>
      <c r="BC244" s="303">
        <f t="shared" si="16"/>
        <v>8</v>
      </c>
      <c r="BD244" s="304"/>
      <c r="BE244" s="304"/>
      <c r="BF244" s="305"/>
      <c r="BG244" s="309">
        <v>28961</v>
      </c>
      <c r="BH244" s="310"/>
      <c r="BI244" s="310"/>
      <c r="BJ244" s="623"/>
      <c r="BK244" s="624">
        <f t="shared" si="17"/>
        <v>231688</v>
      </c>
      <c r="BL244" s="625"/>
      <c r="BM244" s="625"/>
      <c r="BN244" s="625"/>
      <c r="BO244" s="625"/>
      <c r="BP244" s="626"/>
      <c r="BQ244" s="612"/>
      <c r="BR244" s="613"/>
      <c r="BS244" s="613"/>
      <c r="BT244" s="613"/>
      <c r="BU244" s="613"/>
      <c r="BV244" s="613"/>
      <c r="BW244" s="614"/>
      <c r="BX244" s="612"/>
      <c r="BY244" s="613"/>
      <c r="BZ244" s="613"/>
      <c r="CA244" s="613"/>
      <c r="CB244" s="613"/>
      <c r="CC244" s="614"/>
      <c r="CD244" s="612"/>
      <c r="CE244" s="613"/>
      <c r="CF244" s="613"/>
      <c r="CG244" s="613"/>
      <c r="CH244" s="613"/>
      <c r="CI244" s="614"/>
    </row>
    <row r="245" spans="1:87" ht="18" customHeight="1" x14ac:dyDescent="0.25">
      <c r="A245" s="75"/>
      <c r="B245" s="327"/>
      <c r="C245" s="328"/>
      <c r="D245" s="328"/>
      <c r="E245" s="328"/>
      <c r="F245" s="328"/>
      <c r="G245" s="328"/>
      <c r="H245" s="328"/>
      <c r="I245" s="328"/>
      <c r="J245" s="328"/>
      <c r="K245" s="328"/>
      <c r="L245" s="328"/>
      <c r="M245" s="328"/>
      <c r="N245" s="328"/>
      <c r="O245" s="328"/>
      <c r="P245" s="328"/>
      <c r="Q245" s="328"/>
      <c r="R245" s="328"/>
      <c r="S245" s="328"/>
      <c r="T245" s="328"/>
      <c r="U245" s="328"/>
      <c r="V245" s="328"/>
      <c r="W245" s="328"/>
      <c r="X245" s="328"/>
      <c r="Y245" s="329"/>
      <c r="Z245" s="336"/>
      <c r="AA245" s="337"/>
      <c r="AB245" s="337"/>
      <c r="AC245" s="337"/>
      <c r="AD245" s="338"/>
      <c r="AE245" s="336"/>
      <c r="AF245" s="337"/>
      <c r="AG245" s="337"/>
      <c r="AH245" s="337"/>
      <c r="AI245" s="337"/>
      <c r="AJ245" s="338"/>
      <c r="AK245" s="300" t="s">
        <v>37</v>
      </c>
      <c r="AL245" s="301"/>
      <c r="AM245" s="301"/>
      <c r="AN245" s="301"/>
      <c r="AO245" s="301"/>
      <c r="AP245" s="301"/>
      <c r="AQ245" s="301"/>
      <c r="AR245" s="301"/>
      <c r="AS245" s="301"/>
      <c r="AT245" s="301"/>
      <c r="AU245" s="301"/>
      <c r="AV245" s="301"/>
      <c r="AW245" s="301"/>
      <c r="AX245" s="302"/>
      <c r="AY245" s="303">
        <v>8</v>
      </c>
      <c r="AZ245" s="304"/>
      <c r="BA245" s="304"/>
      <c r="BB245" s="305"/>
      <c r="BC245" s="303">
        <f t="shared" si="16"/>
        <v>8</v>
      </c>
      <c r="BD245" s="304"/>
      <c r="BE245" s="304"/>
      <c r="BF245" s="305"/>
      <c r="BG245" s="309">
        <v>11840</v>
      </c>
      <c r="BH245" s="310"/>
      <c r="BI245" s="310"/>
      <c r="BJ245" s="623"/>
      <c r="BK245" s="624">
        <f t="shared" si="17"/>
        <v>94720</v>
      </c>
      <c r="BL245" s="625"/>
      <c r="BM245" s="625"/>
      <c r="BN245" s="625"/>
      <c r="BO245" s="625"/>
      <c r="BP245" s="626"/>
      <c r="BQ245" s="612"/>
      <c r="BR245" s="613"/>
      <c r="BS245" s="613"/>
      <c r="BT245" s="613"/>
      <c r="BU245" s="613"/>
      <c r="BV245" s="613"/>
      <c r="BW245" s="614"/>
      <c r="BX245" s="612"/>
      <c r="BY245" s="613"/>
      <c r="BZ245" s="613"/>
      <c r="CA245" s="613"/>
      <c r="CB245" s="613"/>
      <c r="CC245" s="614"/>
      <c r="CD245" s="612"/>
      <c r="CE245" s="613"/>
      <c r="CF245" s="613"/>
      <c r="CG245" s="613"/>
      <c r="CH245" s="613"/>
      <c r="CI245" s="614"/>
    </row>
    <row r="246" spans="1:87" ht="18" customHeight="1" x14ac:dyDescent="0.25">
      <c r="A246" s="75"/>
      <c r="B246" s="327"/>
      <c r="C246" s="328"/>
      <c r="D246" s="328"/>
      <c r="E246" s="328"/>
      <c r="F246" s="328"/>
      <c r="G246" s="328"/>
      <c r="H246" s="328"/>
      <c r="I246" s="328"/>
      <c r="J246" s="328"/>
      <c r="K246" s="328"/>
      <c r="L246" s="328"/>
      <c r="M246" s="328"/>
      <c r="N246" s="328"/>
      <c r="O246" s="328"/>
      <c r="P246" s="328"/>
      <c r="Q246" s="328"/>
      <c r="R246" s="328"/>
      <c r="S246" s="328"/>
      <c r="T246" s="328"/>
      <c r="U246" s="328"/>
      <c r="V246" s="328"/>
      <c r="W246" s="328"/>
      <c r="X246" s="328"/>
      <c r="Y246" s="329"/>
      <c r="Z246" s="336"/>
      <c r="AA246" s="337"/>
      <c r="AB246" s="337"/>
      <c r="AC246" s="337"/>
      <c r="AD246" s="338"/>
      <c r="AE246" s="336"/>
      <c r="AF246" s="337"/>
      <c r="AG246" s="337"/>
      <c r="AH246" s="337"/>
      <c r="AI246" s="337"/>
      <c r="AJ246" s="338"/>
      <c r="AK246" s="300" t="s">
        <v>38</v>
      </c>
      <c r="AL246" s="301"/>
      <c r="AM246" s="301"/>
      <c r="AN246" s="301"/>
      <c r="AO246" s="301"/>
      <c r="AP246" s="301"/>
      <c r="AQ246" s="301"/>
      <c r="AR246" s="301"/>
      <c r="AS246" s="301"/>
      <c r="AT246" s="301"/>
      <c r="AU246" s="301"/>
      <c r="AV246" s="301"/>
      <c r="AW246" s="301"/>
      <c r="AX246" s="302"/>
      <c r="AY246" s="303">
        <v>8</v>
      </c>
      <c r="AZ246" s="304"/>
      <c r="BA246" s="304"/>
      <c r="BB246" s="305"/>
      <c r="BC246" s="303">
        <f t="shared" si="16"/>
        <v>8</v>
      </c>
      <c r="BD246" s="304"/>
      <c r="BE246" s="304"/>
      <c r="BF246" s="305"/>
      <c r="BG246" s="309">
        <v>11840</v>
      </c>
      <c r="BH246" s="310"/>
      <c r="BI246" s="310"/>
      <c r="BJ246" s="623"/>
      <c r="BK246" s="624">
        <f t="shared" si="17"/>
        <v>94720</v>
      </c>
      <c r="BL246" s="625"/>
      <c r="BM246" s="625"/>
      <c r="BN246" s="625"/>
      <c r="BO246" s="625"/>
      <c r="BP246" s="626"/>
      <c r="BQ246" s="612"/>
      <c r="BR246" s="613"/>
      <c r="BS246" s="613"/>
      <c r="BT246" s="613"/>
      <c r="BU246" s="613"/>
      <c r="BV246" s="613"/>
      <c r="BW246" s="614"/>
      <c r="BX246" s="612"/>
      <c r="BY246" s="613"/>
      <c r="BZ246" s="613"/>
      <c r="CA246" s="613"/>
      <c r="CB246" s="613"/>
      <c r="CC246" s="614"/>
      <c r="CD246" s="612"/>
      <c r="CE246" s="613"/>
      <c r="CF246" s="613"/>
      <c r="CG246" s="613"/>
      <c r="CH246" s="613"/>
      <c r="CI246" s="614"/>
    </row>
    <row r="247" spans="1:87" ht="18" customHeight="1" thickBot="1" x14ac:dyDescent="0.3">
      <c r="A247" s="75"/>
      <c r="B247" s="330"/>
      <c r="C247" s="331"/>
      <c r="D247" s="331"/>
      <c r="E247" s="331"/>
      <c r="F247" s="331"/>
      <c r="G247" s="331"/>
      <c r="H247" s="331"/>
      <c r="I247" s="331"/>
      <c r="J247" s="331"/>
      <c r="K247" s="331"/>
      <c r="L247" s="331"/>
      <c r="M247" s="331"/>
      <c r="N247" s="331"/>
      <c r="O247" s="331"/>
      <c r="P247" s="331"/>
      <c r="Q247" s="331"/>
      <c r="R247" s="331"/>
      <c r="S247" s="331"/>
      <c r="T247" s="331"/>
      <c r="U247" s="331"/>
      <c r="V247" s="331"/>
      <c r="W247" s="331"/>
      <c r="X247" s="331"/>
      <c r="Y247" s="332"/>
      <c r="Z247" s="339"/>
      <c r="AA247" s="340"/>
      <c r="AB247" s="340"/>
      <c r="AC247" s="340"/>
      <c r="AD247" s="341"/>
      <c r="AE247" s="339"/>
      <c r="AF247" s="340"/>
      <c r="AG247" s="340"/>
      <c r="AH247" s="340"/>
      <c r="AI247" s="340"/>
      <c r="AJ247" s="341"/>
      <c r="AK247" s="392" t="s">
        <v>39</v>
      </c>
      <c r="AL247" s="393"/>
      <c r="AM247" s="393"/>
      <c r="AN247" s="393"/>
      <c r="AO247" s="393"/>
      <c r="AP247" s="393"/>
      <c r="AQ247" s="393"/>
      <c r="AR247" s="393"/>
      <c r="AS247" s="393"/>
      <c r="AT247" s="393"/>
      <c r="AU247" s="393"/>
      <c r="AV247" s="393"/>
      <c r="AW247" s="393"/>
      <c r="AX247" s="394"/>
      <c r="AY247" s="395">
        <v>8</v>
      </c>
      <c r="AZ247" s="396"/>
      <c r="BA247" s="396"/>
      <c r="BB247" s="397"/>
      <c r="BC247" s="395">
        <f t="shared" si="16"/>
        <v>8</v>
      </c>
      <c r="BD247" s="396"/>
      <c r="BE247" s="396"/>
      <c r="BF247" s="397"/>
      <c r="BG247" s="401">
        <v>11840</v>
      </c>
      <c r="BH247" s="402"/>
      <c r="BI247" s="402"/>
      <c r="BJ247" s="618"/>
      <c r="BK247" s="619">
        <f t="shared" si="17"/>
        <v>94720</v>
      </c>
      <c r="BL247" s="620"/>
      <c r="BM247" s="620"/>
      <c r="BN247" s="620"/>
      <c r="BO247" s="620"/>
      <c r="BP247" s="621"/>
      <c r="BQ247" s="615"/>
      <c r="BR247" s="616"/>
      <c r="BS247" s="616"/>
      <c r="BT247" s="616"/>
      <c r="BU247" s="616"/>
      <c r="BV247" s="616"/>
      <c r="BW247" s="617"/>
      <c r="BX247" s="615"/>
      <c r="BY247" s="616"/>
      <c r="BZ247" s="616"/>
      <c r="CA247" s="616"/>
      <c r="CB247" s="616"/>
      <c r="CC247" s="617"/>
      <c r="CD247" s="615"/>
      <c r="CE247" s="616"/>
      <c r="CF247" s="616"/>
      <c r="CG247" s="616"/>
      <c r="CH247" s="616"/>
      <c r="CI247" s="617"/>
    </row>
    <row r="248" spans="1:87" ht="18" customHeight="1" thickBot="1" x14ac:dyDescent="0.3">
      <c r="A248" s="75"/>
      <c r="B248" s="377"/>
      <c r="C248" s="378"/>
      <c r="D248" s="378"/>
      <c r="E248" s="378"/>
      <c r="F248" s="378"/>
      <c r="G248" s="378"/>
      <c r="H248" s="378"/>
      <c r="I248" s="378"/>
      <c r="J248" s="378"/>
      <c r="K248" s="378"/>
      <c r="L248" s="378"/>
      <c r="M248" s="378"/>
      <c r="N248" s="378"/>
      <c r="O248" s="378"/>
      <c r="P248" s="378"/>
      <c r="Q248" s="378"/>
      <c r="R248" s="378"/>
      <c r="S248" s="378"/>
      <c r="T248" s="378"/>
      <c r="U248" s="378"/>
      <c r="V248" s="378"/>
      <c r="W248" s="378"/>
      <c r="X248" s="378"/>
      <c r="Y248" s="378"/>
      <c r="Z248" s="378"/>
      <c r="AA248" s="378"/>
      <c r="AB248" s="378"/>
      <c r="AC248" s="378"/>
      <c r="AD248" s="378"/>
      <c r="AE248" s="378"/>
      <c r="AF248" s="378"/>
      <c r="AG248" s="378"/>
      <c r="AH248" s="378"/>
      <c r="AI248" s="378"/>
      <c r="AJ248" s="379"/>
      <c r="AK248" s="380" t="s">
        <v>3</v>
      </c>
      <c r="AL248" s="381"/>
      <c r="AM248" s="381"/>
      <c r="AN248" s="381"/>
      <c r="AO248" s="381"/>
      <c r="AP248" s="381"/>
      <c r="AQ248" s="381"/>
      <c r="AR248" s="381"/>
      <c r="AS248" s="381"/>
      <c r="AT248" s="381"/>
      <c r="AU248" s="381"/>
      <c r="AV248" s="381"/>
      <c r="AW248" s="381"/>
      <c r="AX248" s="381"/>
      <c r="AY248" s="381"/>
      <c r="AZ248" s="381"/>
      <c r="BA248" s="381"/>
      <c r="BB248" s="381"/>
      <c r="BC248" s="381"/>
      <c r="BD248" s="381"/>
      <c r="BE248" s="381"/>
      <c r="BF248" s="381"/>
      <c r="BG248" s="381"/>
      <c r="BH248" s="381"/>
      <c r="BI248" s="381"/>
      <c r="BJ248" s="630"/>
      <c r="BK248" s="627">
        <f>SUM(BK235:BP247)</f>
        <v>2005624</v>
      </c>
      <c r="BL248" s="628"/>
      <c r="BM248" s="628"/>
      <c r="BN248" s="628"/>
      <c r="BO248" s="628"/>
      <c r="BP248" s="629"/>
      <c r="BQ248" s="387" t="s">
        <v>100</v>
      </c>
      <c r="BR248" s="388"/>
      <c r="BS248" s="388"/>
      <c r="BT248" s="388"/>
      <c r="BU248" s="388"/>
      <c r="BV248" s="388"/>
      <c r="BW248" s="388"/>
      <c r="BX248" s="388"/>
      <c r="BY248" s="388"/>
      <c r="BZ248" s="388"/>
      <c r="CA248" s="388"/>
      <c r="CB248" s="388"/>
      <c r="CC248" s="389"/>
      <c r="CD248" s="390">
        <f>+CD235*AE235</f>
        <v>2477204.7058823528</v>
      </c>
      <c r="CE248" s="390"/>
      <c r="CF248" s="390"/>
      <c r="CG248" s="390"/>
      <c r="CH248" s="390"/>
      <c r="CI248" s="391"/>
    </row>
    <row r="249" spans="1:87" ht="18" customHeight="1" thickBot="1" x14ac:dyDescent="0.3">
      <c r="A249" s="75"/>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c r="AE249" s="76"/>
      <c r="AF249" s="76"/>
      <c r="AG249" s="76"/>
      <c r="AH249" s="76"/>
      <c r="AI249" s="76"/>
      <c r="AJ249" s="76"/>
      <c r="BG249" s="78"/>
      <c r="BH249" s="78"/>
      <c r="BI249" s="78"/>
      <c r="BJ249" s="78"/>
      <c r="BK249" s="79"/>
      <c r="BL249" s="79"/>
      <c r="BM249" s="79"/>
      <c r="BN249" s="79"/>
      <c r="BO249" s="79"/>
      <c r="BP249" s="79"/>
      <c r="BQ249" s="79"/>
      <c r="BR249" s="79"/>
      <c r="BS249" s="79"/>
      <c r="BT249" s="79"/>
      <c r="BU249" s="79"/>
      <c r="BV249" s="79"/>
      <c r="BW249" s="79"/>
      <c r="BX249" s="79"/>
      <c r="BY249" s="79"/>
      <c r="BZ249" s="79"/>
      <c r="CA249" s="79"/>
      <c r="CB249" s="79"/>
      <c r="CC249" s="79"/>
      <c r="CD249" s="79"/>
      <c r="CE249" s="79"/>
      <c r="CF249" s="79"/>
      <c r="CG249" s="79"/>
      <c r="CH249" s="79"/>
      <c r="CI249" s="79"/>
    </row>
    <row r="250" spans="1:87" ht="18" customHeight="1" x14ac:dyDescent="0.25">
      <c r="A250" s="75"/>
      <c r="B250" s="348" t="s">
        <v>0</v>
      </c>
      <c r="C250" s="349"/>
      <c r="D250" s="349"/>
      <c r="E250" s="349"/>
      <c r="F250" s="349"/>
      <c r="G250" s="349"/>
      <c r="H250" s="349"/>
      <c r="I250" s="349"/>
      <c r="J250" s="349"/>
      <c r="K250" s="349"/>
      <c r="L250" s="349"/>
      <c r="M250" s="349"/>
      <c r="N250" s="349"/>
      <c r="O250" s="349"/>
      <c r="P250" s="349"/>
      <c r="Q250" s="349"/>
      <c r="R250" s="349"/>
      <c r="S250" s="349"/>
      <c r="T250" s="349"/>
      <c r="U250" s="349"/>
      <c r="V250" s="349"/>
      <c r="W250" s="349"/>
      <c r="X250" s="349"/>
      <c r="Y250" s="350"/>
      <c r="Z250" s="348" t="s">
        <v>80</v>
      </c>
      <c r="AA250" s="349"/>
      <c r="AB250" s="349"/>
      <c r="AC250" s="349"/>
      <c r="AD250" s="350"/>
      <c r="AE250" s="357" t="s">
        <v>79</v>
      </c>
      <c r="AF250" s="358"/>
      <c r="AG250" s="358"/>
      <c r="AH250" s="358"/>
      <c r="AI250" s="358"/>
      <c r="AJ250" s="359"/>
      <c r="AK250" s="357" t="s">
        <v>81</v>
      </c>
      <c r="AL250" s="358"/>
      <c r="AM250" s="358"/>
      <c r="AN250" s="358"/>
      <c r="AO250" s="358"/>
      <c r="AP250" s="358"/>
      <c r="AQ250" s="358"/>
      <c r="AR250" s="358"/>
      <c r="AS250" s="358"/>
      <c r="AT250" s="358"/>
      <c r="AU250" s="358"/>
      <c r="AV250" s="358"/>
      <c r="AW250" s="358"/>
      <c r="AX250" s="359"/>
      <c r="AY250" s="357" t="s">
        <v>1</v>
      </c>
      <c r="AZ250" s="358"/>
      <c r="BA250" s="358"/>
      <c r="BB250" s="359"/>
      <c r="BC250" s="348" t="s">
        <v>104</v>
      </c>
      <c r="BD250" s="349"/>
      <c r="BE250" s="349"/>
      <c r="BF250" s="350"/>
      <c r="BG250" s="366" t="s">
        <v>82</v>
      </c>
      <c r="BH250" s="367"/>
      <c r="BI250" s="367"/>
      <c r="BJ250" s="368"/>
      <c r="BK250" s="315" t="s">
        <v>99</v>
      </c>
      <c r="BL250" s="316"/>
      <c r="BM250" s="316"/>
      <c r="BN250" s="316"/>
      <c r="BO250" s="316"/>
      <c r="BP250" s="317"/>
      <c r="BQ250" s="315" t="s">
        <v>83</v>
      </c>
      <c r="BR250" s="316"/>
      <c r="BS250" s="316"/>
      <c r="BT250" s="316"/>
      <c r="BU250" s="316"/>
      <c r="BV250" s="316"/>
      <c r="BW250" s="317"/>
      <c r="BX250" s="315" t="s">
        <v>84</v>
      </c>
      <c r="BY250" s="316"/>
      <c r="BZ250" s="316"/>
      <c r="CA250" s="316"/>
      <c r="CB250" s="316"/>
      <c r="CC250" s="317"/>
      <c r="CD250" s="315" t="s">
        <v>85</v>
      </c>
      <c r="CE250" s="316"/>
      <c r="CF250" s="316"/>
      <c r="CG250" s="316"/>
      <c r="CH250" s="316"/>
      <c r="CI250" s="317"/>
    </row>
    <row r="251" spans="1:87" ht="18" customHeight="1" x14ac:dyDescent="0.25">
      <c r="A251" s="75"/>
      <c r="B251" s="351"/>
      <c r="C251" s="352"/>
      <c r="D251" s="352"/>
      <c r="E251" s="352"/>
      <c r="F251" s="352"/>
      <c r="G251" s="352"/>
      <c r="H251" s="352"/>
      <c r="I251" s="352"/>
      <c r="J251" s="352"/>
      <c r="K251" s="352"/>
      <c r="L251" s="352"/>
      <c r="M251" s="352"/>
      <c r="N251" s="352"/>
      <c r="O251" s="352"/>
      <c r="P251" s="352"/>
      <c r="Q251" s="352"/>
      <c r="R251" s="352"/>
      <c r="S251" s="352"/>
      <c r="T251" s="352"/>
      <c r="U251" s="352"/>
      <c r="V251" s="352"/>
      <c r="W251" s="352"/>
      <c r="X251" s="352"/>
      <c r="Y251" s="353"/>
      <c r="Z251" s="351"/>
      <c r="AA251" s="352"/>
      <c r="AB251" s="352"/>
      <c r="AC251" s="352"/>
      <c r="AD251" s="353"/>
      <c r="AE251" s="360"/>
      <c r="AF251" s="361"/>
      <c r="AG251" s="361"/>
      <c r="AH251" s="361"/>
      <c r="AI251" s="361"/>
      <c r="AJ251" s="362"/>
      <c r="AK251" s="360"/>
      <c r="AL251" s="361"/>
      <c r="AM251" s="361"/>
      <c r="AN251" s="361"/>
      <c r="AO251" s="361"/>
      <c r="AP251" s="361"/>
      <c r="AQ251" s="361"/>
      <c r="AR251" s="361"/>
      <c r="AS251" s="361"/>
      <c r="AT251" s="361"/>
      <c r="AU251" s="361"/>
      <c r="AV251" s="361"/>
      <c r="AW251" s="361"/>
      <c r="AX251" s="362"/>
      <c r="AY251" s="360"/>
      <c r="AZ251" s="361"/>
      <c r="BA251" s="361"/>
      <c r="BB251" s="362"/>
      <c r="BC251" s="351"/>
      <c r="BD251" s="352"/>
      <c r="BE251" s="352"/>
      <c r="BF251" s="353"/>
      <c r="BG251" s="369"/>
      <c r="BH251" s="370"/>
      <c r="BI251" s="370"/>
      <c r="BJ251" s="371"/>
      <c r="BK251" s="318"/>
      <c r="BL251" s="319"/>
      <c r="BM251" s="319"/>
      <c r="BN251" s="319"/>
      <c r="BO251" s="319"/>
      <c r="BP251" s="320"/>
      <c r="BQ251" s="318"/>
      <c r="BR251" s="319"/>
      <c r="BS251" s="319"/>
      <c r="BT251" s="319"/>
      <c r="BU251" s="319"/>
      <c r="BV251" s="319"/>
      <c r="BW251" s="320"/>
      <c r="BX251" s="318"/>
      <c r="BY251" s="319"/>
      <c r="BZ251" s="319"/>
      <c r="CA251" s="319"/>
      <c r="CB251" s="319"/>
      <c r="CC251" s="320"/>
      <c r="CD251" s="318"/>
      <c r="CE251" s="319"/>
      <c r="CF251" s="319"/>
      <c r="CG251" s="319"/>
      <c r="CH251" s="319"/>
      <c r="CI251" s="320"/>
    </row>
    <row r="252" spans="1:87" ht="18" customHeight="1" thickBot="1" x14ac:dyDescent="0.3">
      <c r="A252" s="75"/>
      <c r="B252" s="354"/>
      <c r="C252" s="355"/>
      <c r="D252" s="355"/>
      <c r="E252" s="355"/>
      <c r="F252" s="355"/>
      <c r="G252" s="355"/>
      <c r="H252" s="355"/>
      <c r="I252" s="355"/>
      <c r="J252" s="355"/>
      <c r="K252" s="355"/>
      <c r="L252" s="355"/>
      <c r="M252" s="355"/>
      <c r="N252" s="355"/>
      <c r="O252" s="355"/>
      <c r="P252" s="355"/>
      <c r="Q252" s="355"/>
      <c r="R252" s="355"/>
      <c r="S252" s="355"/>
      <c r="T252" s="355"/>
      <c r="U252" s="355"/>
      <c r="V252" s="355"/>
      <c r="W252" s="355"/>
      <c r="X252" s="355"/>
      <c r="Y252" s="356"/>
      <c r="Z252" s="354"/>
      <c r="AA252" s="355"/>
      <c r="AB252" s="355"/>
      <c r="AC252" s="355"/>
      <c r="AD252" s="356"/>
      <c r="AE252" s="363"/>
      <c r="AF252" s="364"/>
      <c r="AG252" s="364"/>
      <c r="AH252" s="364"/>
      <c r="AI252" s="364"/>
      <c r="AJ252" s="365"/>
      <c r="AK252" s="360"/>
      <c r="AL252" s="361"/>
      <c r="AM252" s="361"/>
      <c r="AN252" s="361"/>
      <c r="AO252" s="361"/>
      <c r="AP252" s="361"/>
      <c r="AQ252" s="361"/>
      <c r="AR252" s="361"/>
      <c r="AS252" s="361"/>
      <c r="AT252" s="361"/>
      <c r="AU252" s="361"/>
      <c r="AV252" s="361"/>
      <c r="AW252" s="361"/>
      <c r="AX252" s="362"/>
      <c r="AY252" s="360"/>
      <c r="AZ252" s="361"/>
      <c r="BA252" s="361"/>
      <c r="BB252" s="362"/>
      <c r="BC252" s="351"/>
      <c r="BD252" s="352"/>
      <c r="BE252" s="352"/>
      <c r="BF252" s="353"/>
      <c r="BG252" s="369"/>
      <c r="BH252" s="370"/>
      <c r="BI252" s="370"/>
      <c r="BJ252" s="371"/>
      <c r="BK252" s="318"/>
      <c r="BL252" s="319"/>
      <c r="BM252" s="319"/>
      <c r="BN252" s="319"/>
      <c r="BO252" s="319"/>
      <c r="BP252" s="320"/>
      <c r="BQ252" s="321"/>
      <c r="BR252" s="322"/>
      <c r="BS252" s="322"/>
      <c r="BT252" s="322"/>
      <c r="BU252" s="322"/>
      <c r="BV252" s="322"/>
      <c r="BW252" s="323"/>
      <c r="BX252" s="321"/>
      <c r="BY252" s="322"/>
      <c r="BZ252" s="322"/>
      <c r="CA252" s="322"/>
      <c r="CB252" s="322"/>
      <c r="CC252" s="323"/>
      <c r="CD252" s="321"/>
      <c r="CE252" s="322"/>
      <c r="CF252" s="322"/>
      <c r="CG252" s="322"/>
      <c r="CH252" s="322"/>
      <c r="CI252" s="323"/>
    </row>
    <row r="253" spans="1:87" ht="35.25" customHeight="1" thickBot="1" x14ac:dyDescent="0.3">
      <c r="A253" s="75"/>
      <c r="B253" s="324" t="s">
        <v>467</v>
      </c>
      <c r="C253" s="325"/>
      <c r="D253" s="325"/>
      <c r="E253" s="325"/>
      <c r="F253" s="325"/>
      <c r="G253" s="325"/>
      <c r="H253" s="325"/>
      <c r="I253" s="325"/>
      <c r="J253" s="325"/>
      <c r="K253" s="325"/>
      <c r="L253" s="325"/>
      <c r="M253" s="325"/>
      <c r="N253" s="325"/>
      <c r="O253" s="325"/>
      <c r="P253" s="325"/>
      <c r="Q253" s="325"/>
      <c r="R253" s="325"/>
      <c r="S253" s="325"/>
      <c r="T253" s="325"/>
      <c r="U253" s="325"/>
      <c r="V253" s="325"/>
      <c r="W253" s="325"/>
      <c r="X253" s="325"/>
      <c r="Y253" s="326"/>
      <c r="Z253" s="333" t="s">
        <v>509</v>
      </c>
      <c r="AA253" s="334"/>
      <c r="AB253" s="334"/>
      <c r="AC253" s="334"/>
      <c r="AD253" s="335"/>
      <c r="AE253" s="333">
        <v>0</v>
      </c>
      <c r="AF253" s="334"/>
      <c r="AG253" s="334"/>
      <c r="AH253" s="334"/>
      <c r="AI253" s="334"/>
      <c r="AJ253" s="334"/>
      <c r="AK253" s="606"/>
      <c r="AL253" s="607"/>
      <c r="AM253" s="607"/>
      <c r="AN253" s="607"/>
      <c r="AO253" s="607"/>
      <c r="AP253" s="607"/>
      <c r="AQ253" s="607"/>
      <c r="AR253" s="607"/>
      <c r="AS253" s="607"/>
      <c r="AT253" s="607"/>
      <c r="AU253" s="607"/>
      <c r="AV253" s="607"/>
      <c r="AW253" s="607"/>
      <c r="AX253" s="608"/>
      <c r="AY253" s="409"/>
      <c r="AZ253" s="346"/>
      <c r="BA253" s="346"/>
      <c r="BB253" s="410"/>
      <c r="BC253" s="699">
        <f>+$AE$253*AY253</f>
        <v>0</v>
      </c>
      <c r="BD253" s="697"/>
      <c r="BE253" s="697"/>
      <c r="BF253" s="700"/>
      <c r="BG253" s="690"/>
      <c r="BH253" s="691"/>
      <c r="BI253" s="691"/>
      <c r="BJ253" s="692"/>
      <c r="BK253" s="693">
        <f>+AY253*BG253</f>
        <v>0</v>
      </c>
      <c r="BL253" s="694"/>
      <c r="BM253" s="694"/>
      <c r="BN253" s="694"/>
      <c r="BO253" s="694"/>
      <c r="BP253" s="695"/>
      <c r="BQ253" s="291"/>
      <c r="BR253" s="292"/>
      <c r="BS253" s="292"/>
      <c r="BT253" s="292"/>
      <c r="BU253" s="292"/>
      <c r="BV253" s="292"/>
      <c r="BW253" s="293"/>
      <c r="BX253" s="291">
        <f>+(((BK254+BQ253)*15)/85)</f>
        <v>0</v>
      </c>
      <c r="BY253" s="292"/>
      <c r="BZ253" s="292"/>
      <c r="CA253" s="292"/>
      <c r="CB253" s="292"/>
      <c r="CC253" s="293"/>
      <c r="CD253" s="291">
        <f>+BK254+BQ253+BX253</f>
        <v>0</v>
      </c>
      <c r="CE253" s="292"/>
      <c r="CF253" s="292"/>
      <c r="CG253" s="292"/>
      <c r="CH253" s="292"/>
      <c r="CI253" s="293"/>
    </row>
    <row r="254" spans="1:87" ht="18" customHeight="1" thickBot="1" x14ac:dyDescent="0.3">
      <c r="A254" s="75"/>
      <c r="B254" s="377"/>
      <c r="C254" s="378"/>
      <c r="D254" s="378"/>
      <c r="E254" s="378"/>
      <c r="F254" s="378"/>
      <c r="G254" s="378"/>
      <c r="H254" s="378"/>
      <c r="I254" s="378"/>
      <c r="J254" s="378"/>
      <c r="K254" s="378"/>
      <c r="L254" s="378"/>
      <c r="M254" s="378"/>
      <c r="N254" s="378"/>
      <c r="O254" s="378"/>
      <c r="P254" s="378"/>
      <c r="Q254" s="378"/>
      <c r="R254" s="378"/>
      <c r="S254" s="378"/>
      <c r="T254" s="378"/>
      <c r="U254" s="378"/>
      <c r="V254" s="378"/>
      <c r="W254" s="378"/>
      <c r="X254" s="378"/>
      <c r="Y254" s="378"/>
      <c r="Z254" s="378"/>
      <c r="AA254" s="378"/>
      <c r="AB254" s="378"/>
      <c r="AC254" s="378"/>
      <c r="AD254" s="378"/>
      <c r="AE254" s="378"/>
      <c r="AF254" s="378"/>
      <c r="AG254" s="378"/>
      <c r="AH254" s="378"/>
      <c r="AI254" s="378"/>
      <c r="AJ254" s="379"/>
      <c r="AK254" s="380" t="s">
        <v>3</v>
      </c>
      <c r="AL254" s="381"/>
      <c r="AM254" s="381"/>
      <c r="AN254" s="381"/>
      <c r="AO254" s="381"/>
      <c r="AP254" s="381"/>
      <c r="AQ254" s="381"/>
      <c r="AR254" s="381"/>
      <c r="AS254" s="381"/>
      <c r="AT254" s="381"/>
      <c r="AU254" s="381"/>
      <c r="AV254" s="381"/>
      <c r="AW254" s="381"/>
      <c r="AX254" s="381"/>
      <c r="AY254" s="382"/>
      <c r="AZ254" s="382"/>
      <c r="BA254" s="382"/>
      <c r="BB254" s="382"/>
      <c r="BC254" s="382"/>
      <c r="BD254" s="382"/>
      <c r="BE254" s="382"/>
      <c r="BF254" s="382"/>
      <c r="BG254" s="382"/>
      <c r="BH254" s="382"/>
      <c r="BI254" s="382"/>
      <c r="BJ254" s="383"/>
      <c r="BK254" s="384">
        <f>SUM(BK253:BK253)</f>
        <v>0</v>
      </c>
      <c r="BL254" s="385"/>
      <c r="BM254" s="385"/>
      <c r="BN254" s="385"/>
      <c r="BO254" s="385"/>
      <c r="BP254" s="386"/>
      <c r="BQ254" s="387" t="s">
        <v>100</v>
      </c>
      <c r="BR254" s="388"/>
      <c r="BS254" s="388"/>
      <c r="BT254" s="388"/>
      <c r="BU254" s="388"/>
      <c r="BV254" s="388"/>
      <c r="BW254" s="388"/>
      <c r="BX254" s="388"/>
      <c r="BY254" s="388"/>
      <c r="BZ254" s="388"/>
      <c r="CA254" s="388"/>
      <c r="CB254" s="388"/>
      <c r="CC254" s="389"/>
      <c r="CD254" s="390">
        <f>+CD253*AE253</f>
        <v>0</v>
      </c>
      <c r="CE254" s="390"/>
      <c r="CF254" s="390"/>
      <c r="CG254" s="390"/>
      <c r="CH254" s="390"/>
      <c r="CI254" s="391"/>
    </row>
    <row r="255" spans="1:87" ht="18" customHeight="1" thickBot="1" x14ac:dyDescent="0.3">
      <c r="A255" s="75"/>
      <c r="B255" s="76"/>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BG255" s="78"/>
      <c r="BH255" s="78"/>
      <c r="BI255" s="78"/>
      <c r="BJ255" s="78"/>
      <c r="BK255" s="79"/>
      <c r="BL255" s="79"/>
      <c r="BM255" s="79"/>
      <c r="BN255" s="79"/>
      <c r="BO255" s="79"/>
      <c r="BP255" s="79"/>
      <c r="BQ255" s="79"/>
      <c r="BR255" s="79"/>
      <c r="BS255" s="79"/>
      <c r="BT255" s="79"/>
      <c r="BU255" s="79"/>
      <c r="BV255" s="79"/>
      <c r="BW255" s="79"/>
      <c r="BX255" s="79"/>
      <c r="BY255" s="79"/>
      <c r="BZ255" s="79"/>
      <c r="CA255" s="79"/>
      <c r="CB255" s="79"/>
      <c r="CC255" s="79"/>
      <c r="CD255" s="79"/>
      <c r="CE255" s="79"/>
      <c r="CF255" s="79"/>
      <c r="CG255" s="79"/>
      <c r="CH255" s="79"/>
      <c r="CI255" s="79"/>
    </row>
    <row r="256" spans="1:87" ht="18" customHeight="1" x14ac:dyDescent="0.25">
      <c r="A256" s="75"/>
      <c r="B256" s="348" t="s">
        <v>0</v>
      </c>
      <c r="C256" s="349"/>
      <c r="D256" s="349"/>
      <c r="E256" s="349"/>
      <c r="F256" s="349"/>
      <c r="G256" s="349"/>
      <c r="H256" s="349"/>
      <c r="I256" s="349"/>
      <c r="J256" s="349"/>
      <c r="K256" s="349"/>
      <c r="L256" s="349"/>
      <c r="M256" s="349"/>
      <c r="N256" s="349"/>
      <c r="O256" s="349"/>
      <c r="P256" s="349"/>
      <c r="Q256" s="349"/>
      <c r="R256" s="349"/>
      <c r="S256" s="349"/>
      <c r="T256" s="349"/>
      <c r="U256" s="349"/>
      <c r="V256" s="349"/>
      <c r="W256" s="349"/>
      <c r="X256" s="349"/>
      <c r="Y256" s="350"/>
      <c r="Z256" s="348" t="s">
        <v>80</v>
      </c>
      <c r="AA256" s="349"/>
      <c r="AB256" s="349"/>
      <c r="AC256" s="349"/>
      <c r="AD256" s="350"/>
      <c r="AE256" s="357" t="s">
        <v>79</v>
      </c>
      <c r="AF256" s="358"/>
      <c r="AG256" s="358"/>
      <c r="AH256" s="358"/>
      <c r="AI256" s="358"/>
      <c r="AJ256" s="359"/>
      <c r="AK256" s="357" t="s">
        <v>81</v>
      </c>
      <c r="AL256" s="358"/>
      <c r="AM256" s="358"/>
      <c r="AN256" s="358"/>
      <c r="AO256" s="358"/>
      <c r="AP256" s="358"/>
      <c r="AQ256" s="358"/>
      <c r="AR256" s="358"/>
      <c r="AS256" s="358"/>
      <c r="AT256" s="358"/>
      <c r="AU256" s="358"/>
      <c r="AV256" s="358"/>
      <c r="AW256" s="358"/>
      <c r="AX256" s="359"/>
      <c r="AY256" s="357" t="s">
        <v>1</v>
      </c>
      <c r="AZ256" s="358"/>
      <c r="BA256" s="358"/>
      <c r="BB256" s="359"/>
      <c r="BC256" s="348" t="s">
        <v>104</v>
      </c>
      <c r="BD256" s="349"/>
      <c r="BE256" s="349"/>
      <c r="BF256" s="350"/>
      <c r="BG256" s="366" t="s">
        <v>82</v>
      </c>
      <c r="BH256" s="367"/>
      <c r="BI256" s="367"/>
      <c r="BJ256" s="368"/>
      <c r="BK256" s="315" t="s">
        <v>99</v>
      </c>
      <c r="BL256" s="316"/>
      <c r="BM256" s="316"/>
      <c r="BN256" s="316"/>
      <c r="BO256" s="316"/>
      <c r="BP256" s="317"/>
      <c r="BQ256" s="315" t="s">
        <v>83</v>
      </c>
      <c r="BR256" s="316"/>
      <c r="BS256" s="316"/>
      <c r="BT256" s="316"/>
      <c r="BU256" s="316"/>
      <c r="BV256" s="316"/>
      <c r="BW256" s="317"/>
      <c r="BX256" s="315" t="s">
        <v>84</v>
      </c>
      <c r="BY256" s="316"/>
      <c r="BZ256" s="316"/>
      <c r="CA256" s="316"/>
      <c r="CB256" s="316"/>
      <c r="CC256" s="317"/>
      <c r="CD256" s="315" t="s">
        <v>85</v>
      </c>
      <c r="CE256" s="316"/>
      <c r="CF256" s="316"/>
      <c r="CG256" s="316"/>
      <c r="CH256" s="316"/>
      <c r="CI256" s="317"/>
    </row>
    <row r="257" spans="1:87" ht="18" customHeight="1" x14ac:dyDescent="0.25">
      <c r="A257" s="75"/>
      <c r="B257" s="351"/>
      <c r="C257" s="352"/>
      <c r="D257" s="352"/>
      <c r="E257" s="352"/>
      <c r="F257" s="352"/>
      <c r="G257" s="352"/>
      <c r="H257" s="352"/>
      <c r="I257" s="352"/>
      <c r="J257" s="352"/>
      <c r="K257" s="352"/>
      <c r="L257" s="352"/>
      <c r="M257" s="352"/>
      <c r="N257" s="352"/>
      <c r="O257" s="352"/>
      <c r="P257" s="352"/>
      <c r="Q257" s="352"/>
      <c r="R257" s="352"/>
      <c r="S257" s="352"/>
      <c r="T257" s="352"/>
      <c r="U257" s="352"/>
      <c r="V257" s="352"/>
      <c r="W257" s="352"/>
      <c r="X257" s="352"/>
      <c r="Y257" s="353"/>
      <c r="Z257" s="351"/>
      <c r="AA257" s="352"/>
      <c r="AB257" s="352"/>
      <c r="AC257" s="352"/>
      <c r="AD257" s="353"/>
      <c r="AE257" s="360"/>
      <c r="AF257" s="361"/>
      <c r="AG257" s="361"/>
      <c r="AH257" s="361"/>
      <c r="AI257" s="361"/>
      <c r="AJ257" s="362"/>
      <c r="AK257" s="360"/>
      <c r="AL257" s="361"/>
      <c r="AM257" s="361"/>
      <c r="AN257" s="361"/>
      <c r="AO257" s="361"/>
      <c r="AP257" s="361"/>
      <c r="AQ257" s="361"/>
      <c r="AR257" s="361"/>
      <c r="AS257" s="361"/>
      <c r="AT257" s="361"/>
      <c r="AU257" s="361"/>
      <c r="AV257" s="361"/>
      <c r="AW257" s="361"/>
      <c r="AX257" s="362"/>
      <c r="AY257" s="360"/>
      <c r="AZ257" s="361"/>
      <c r="BA257" s="361"/>
      <c r="BB257" s="362"/>
      <c r="BC257" s="351"/>
      <c r="BD257" s="352"/>
      <c r="BE257" s="352"/>
      <c r="BF257" s="353"/>
      <c r="BG257" s="369"/>
      <c r="BH257" s="370"/>
      <c r="BI257" s="370"/>
      <c r="BJ257" s="371"/>
      <c r="BK257" s="318"/>
      <c r="BL257" s="319"/>
      <c r="BM257" s="319"/>
      <c r="BN257" s="319"/>
      <c r="BO257" s="319"/>
      <c r="BP257" s="320"/>
      <c r="BQ257" s="318"/>
      <c r="BR257" s="319"/>
      <c r="BS257" s="319"/>
      <c r="BT257" s="319"/>
      <c r="BU257" s="319"/>
      <c r="BV257" s="319"/>
      <c r="BW257" s="320"/>
      <c r="BX257" s="318"/>
      <c r="BY257" s="319"/>
      <c r="BZ257" s="319"/>
      <c r="CA257" s="319"/>
      <c r="CB257" s="319"/>
      <c r="CC257" s="320"/>
      <c r="CD257" s="318"/>
      <c r="CE257" s="319"/>
      <c r="CF257" s="319"/>
      <c r="CG257" s="319"/>
      <c r="CH257" s="319"/>
      <c r="CI257" s="320"/>
    </row>
    <row r="258" spans="1:87" ht="18" customHeight="1" thickBot="1" x14ac:dyDescent="0.3">
      <c r="A258" s="75"/>
      <c r="B258" s="354"/>
      <c r="C258" s="355"/>
      <c r="D258" s="355"/>
      <c r="E258" s="355"/>
      <c r="F258" s="355"/>
      <c r="G258" s="355"/>
      <c r="H258" s="355"/>
      <c r="I258" s="355"/>
      <c r="J258" s="355"/>
      <c r="K258" s="355"/>
      <c r="L258" s="355"/>
      <c r="M258" s="355"/>
      <c r="N258" s="355"/>
      <c r="O258" s="355"/>
      <c r="P258" s="355"/>
      <c r="Q258" s="355"/>
      <c r="R258" s="355"/>
      <c r="S258" s="355"/>
      <c r="T258" s="355"/>
      <c r="U258" s="355"/>
      <c r="V258" s="355"/>
      <c r="W258" s="355"/>
      <c r="X258" s="355"/>
      <c r="Y258" s="356"/>
      <c r="Z258" s="354"/>
      <c r="AA258" s="355"/>
      <c r="AB258" s="355"/>
      <c r="AC258" s="355"/>
      <c r="AD258" s="356"/>
      <c r="AE258" s="363"/>
      <c r="AF258" s="364"/>
      <c r="AG258" s="364"/>
      <c r="AH258" s="364"/>
      <c r="AI258" s="364"/>
      <c r="AJ258" s="365"/>
      <c r="AK258" s="360"/>
      <c r="AL258" s="361"/>
      <c r="AM258" s="361"/>
      <c r="AN258" s="361"/>
      <c r="AO258" s="361"/>
      <c r="AP258" s="361"/>
      <c r="AQ258" s="361"/>
      <c r="AR258" s="361"/>
      <c r="AS258" s="361"/>
      <c r="AT258" s="361"/>
      <c r="AU258" s="361"/>
      <c r="AV258" s="361"/>
      <c r="AW258" s="361"/>
      <c r="AX258" s="362"/>
      <c r="AY258" s="360"/>
      <c r="AZ258" s="361"/>
      <c r="BA258" s="361"/>
      <c r="BB258" s="362"/>
      <c r="BC258" s="351"/>
      <c r="BD258" s="352"/>
      <c r="BE258" s="352"/>
      <c r="BF258" s="353"/>
      <c r="BG258" s="369"/>
      <c r="BH258" s="370"/>
      <c r="BI258" s="370"/>
      <c r="BJ258" s="371"/>
      <c r="BK258" s="318"/>
      <c r="BL258" s="319"/>
      <c r="BM258" s="319"/>
      <c r="BN258" s="319"/>
      <c r="BO258" s="319"/>
      <c r="BP258" s="320"/>
      <c r="BQ258" s="321"/>
      <c r="BR258" s="322"/>
      <c r="BS258" s="322"/>
      <c r="BT258" s="322"/>
      <c r="BU258" s="322"/>
      <c r="BV258" s="322"/>
      <c r="BW258" s="323"/>
      <c r="BX258" s="321"/>
      <c r="BY258" s="322"/>
      <c r="BZ258" s="322"/>
      <c r="CA258" s="322"/>
      <c r="CB258" s="322"/>
      <c r="CC258" s="323"/>
      <c r="CD258" s="321"/>
      <c r="CE258" s="322"/>
      <c r="CF258" s="322"/>
      <c r="CG258" s="322"/>
      <c r="CH258" s="322"/>
      <c r="CI258" s="323"/>
    </row>
    <row r="259" spans="1:87" ht="18" customHeight="1" x14ac:dyDescent="0.25">
      <c r="A259" s="75"/>
      <c r="B259" s="324" t="s">
        <v>468</v>
      </c>
      <c r="C259" s="325"/>
      <c r="D259" s="325"/>
      <c r="E259" s="325"/>
      <c r="F259" s="325"/>
      <c r="G259" s="325"/>
      <c r="H259" s="325"/>
      <c r="I259" s="325"/>
      <c r="J259" s="325"/>
      <c r="K259" s="325"/>
      <c r="L259" s="325"/>
      <c r="M259" s="325"/>
      <c r="N259" s="325"/>
      <c r="O259" s="325"/>
      <c r="P259" s="325"/>
      <c r="Q259" s="325"/>
      <c r="R259" s="325"/>
      <c r="S259" s="325"/>
      <c r="T259" s="325"/>
      <c r="U259" s="325"/>
      <c r="V259" s="325"/>
      <c r="W259" s="325"/>
      <c r="X259" s="325"/>
      <c r="Y259" s="326"/>
      <c r="Z259" s="333" t="s">
        <v>510</v>
      </c>
      <c r="AA259" s="334"/>
      <c r="AB259" s="334"/>
      <c r="AC259" s="334"/>
      <c r="AD259" s="335"/>
      <c r="AE259" s="333">
        <v>4</v>
      </c>
      <c r="AF259" s="334"/>
      <c r="AG259" s="334"/>
      <c r="AH259" s="334"/>
      <c r="AI259" s="334"/>
      <c r="AJ259" s="334"/>
      <c r="AK259" s="342" t="s">
        <v>41</v>
      </c>
      <c r="AL259" s="343"/>
      <c r="AM259" s="343"/>
      <c r="AN259" s="343"/>
      <c r="AO259" s="343"/>
      <c r="AP259" s="343"/>
      <c r="AQ259" s="343"/>
      <c r="AR259" s="343"/>
      <c r="AS259" s="343"/>
      <c r="AT259" s="343"/>
      <c r="AU259" s="343"/>
      <c r="AV259" s="343"/>
      <c r="AW259" s="343"/>
      <c r="AX259" s="344"/>
      <c r="AY259" s="409">
        <v>8</v>
      </c>
      <c r="AZ259" s="346"/>
      <c r="BA259" s="346"/>
      <c r="BB259" s="410"/>
      <c r="BC259" s="345">
        <f>+$AE$259*AY259</f>
        <v>32</v>
      </c>
      <c r="BD259" s="346"/>
      <c r="BE259" s="346"/>
      <c r="BF259" s="347"/>
      <c r="BG259" s="285">
        <v>22629</v>
      </c>
      <c r="BH259" s="286"/>
      <c r="BI259" s="286"/>
      <c r="BJ259" s="287"/>
      <c r="BK259" s="288">
        <f>+AY259*BG259</f>
        <v>181032</v>
      </c>
      <c r="BL259" s="289"/>
      <c r="BM259" s="289"/>
      <c r="BN259" s="289"/>
      <c r="BO259" s="289"/>
      <c r="BP259" s="290"/>
      <c r="BQ259" s="291">
        <v>1000</v>
      </c>
      <c r="BR259" s="292"/>
      <c r="BS259" s="292"/>
      <c r="BT259" s="292"/>
      <c r="BU259" s="292"/>
      <c r="BV259" s="292"/>
      <c r="BW259" s="293"/>
      <c r="BX259" s="291">
        <f>+(((BK263+BQ259)*15)/85)</f>
        <v>36200.470588235294</v>
      </c>
      <c r="BY259" s="292"/>
      <c r="BZ259" s="292"/>
      <c r="CA259" s="292"/>
      <c r="CB259" s="292"/>
      <c r="CC259" s="293"/>
      <c r="CD259" s="291">
        <f>+BK263+BQ259+BX259</f>
        <v>241336.4705882353</v>
      </c>
      <c r="CE259" s="292"/>
      <c r="CF259" s="292"/>
      <c r="CG259" s="292"/>
      <c r="CH259" s="292"/>
      <c r="CI259" s="293"/>
    </row>
    <row r="260" spans="1:87" ht="18" customHeight="1" x14ac:dyDescent="0.25">
      <c r="A260" s="75"/>
      <c r="B260" s="327"/>
      <c r="C260" s="328"/>
      <c r="D260" s="328"/>
      <c r="E260" s="328"/>
      <c r="F260" s="328"/>
      <c r="G260" s="328"/>
      <c r="H260" s="328"/>
      <c r="I260" s="328"/>
      <c r="J260" s="328"/>
      <c r="K260" s="328"/>
      <c r="L260" s="328"/>
      <c r="M260" s="328"/>
      <c r="N260" s="328"/>
      <c r="O260" s="328"/>
      <c r="P260" s="328"/>
      <c r="Q260" s="328"/>
      <c r="R260" s="328"/>
      <c r="S260" s="328"/>
      <c r="T260" s="328"/>
      <c r="U260" s="328"/>
      <c r="V260" s="328"/>
      <c r="W260" s="328"/>
      <c r="X260" s="328"/>
      <c r="Y260" s="329"/>
      <c r="Z260" s="336"/>
      <c r="AA260" s="337"/>
      <c r="AB260" s="337"/>
      <c r="AC260" s="337"/>
      <c r="AD260" s="338"/>
      <c r="AE260" s="336"/>
      <c r="AF260" s="337"/>
      <c r="AG260" s="337"/>
      <c r="AH260" s="337"/>
      <c r="AI260" s="337"/>
      <c r="AJ260" s="337"/>
      <c r="AK260" s="300" t="s">
        <v>13</v>
      </c>
      <c r="AL260" s="301"/>
      <c r="AM260" s="301"/>
      <c r="AN260" s="301"/>
      <c r="AO260" s="301"/>
      <c r="AP260" s="301"/>
      <c r="AQ260" s="301"/>
      <c r="AR260" s="301"/>
      <c r="AS260" s="301"/>
      <c r="AT260" s="301"/>
      <c r="AU260" s="301"/>
      <c r="AV260" s="301"/>
      <c r="AW260" s="301"/>
      <c r="AX260" s="302"/>
      <c r="AY260" s="407">
        <v>0.25</v>
      </c>
      <c r="AZ260" s="304"/>
      <c r="BA260" s="304"/>
      <c r="BB260" s="408"/>
      <c r="BC260" s="306">
        <f t="shared" ref="BC260:BC262" si="18">+$AE$259*AY260</f>
        <v>1</v>
      </c>
      <c r="BD260" s="307"/>
      <c r="BE260" s="307"/>
      <c r="BF260" s="308"/>
      <c r="BG260" s="309">
        <v>40826</v>
      </c>
      <c r="BH260" s="310"/>
      <c r="BI260" s="310"/>
      <c r="BJ260" s="311"/>
      <c r="BK260" s="312">
        <f t="shared" ref="BK260:BK262" si="19">+AY260*BG260</f>
        <v>10206.5</v>
      </c>
      <c r="BL260" s="313"/>
      <c r="BM260" s="313"/>
      <c r="BN260" s="313"/>
      <c r="BO260" s="313"/>
      <c r="BP260" s="314"/>
      <c r="BQ260" s="294"/>
      <c r="BR260" s="295"/>
      <c r="BS260" s="295"/>
      <c r="BT260" s="295"/>
      <c r="BU260" s="295"/>
      <c r="BV260" s="295"/>
      <c r="BW260" s="296"/>
      <c r="BX260" s="294"/>
      <c r="BY260" s="295"/>
      <c r="BZ260" s="295"/>
      <c r="CA260" s="295"/>
      <c r="CB260" s="295"/>
      <c r="CC260" s="296"/>
      <c r="CD260" s="294"/>
      <c r="CE260" s="295"/>
      <c r="CF260" s="295"/>
      <c r="CG260" s="295"/>
      <c r="CH260" s="295"/>
      <c r="CI260" s="296"/>
    </row>
    <row r="261" spans="1:87" ht="18" customHeight="1" x14ac:dyDescent="0.25">
      <c r="A261" s="75"/>
      <c r="B261" s="327"/>
      <c r="C261" s="328"/>
      <c r="D261" s="328"/>
      <c r="E261" s="328"/>
      <c r="F261" s="328"/>
      <c r="G261" s="328"/>
      <c r="H261" s="328"/>
      <c r="I261" s="328"/>
      <c r="J261" s="328"/>
      <c r="K261" s="328"/>
      <c r="L261" s="328"/>
      <c r="M261" s="328"/>
      <c r="N261" s="328"/>
      <c r="O261" s="328"/>
      <c r="P261" s="328"/>
      <c r="Q261" s="328"/>
      <c r="R261" s="328"/>
      <c r="S261" s="328"/>
      <c r="T261" s="328"/>
      <c r="U261" s="328"/>
      <c r="V261" s="328"/>
      <c r="W261" s="328"/>
      <c r="X261" s="328"/>
      <c r="Y261" s="329"/>
      <c r="Z261" s="336"/>
      <c r="AA261" s="337"/>
      <c r="AB261" s="337"/>
      <c r="AC261" s="337"/>
      <c r="AD261" s="338"/>
      <c r="AE261" s="336"/>
      <c r="AF261" s="337"/>
      <c r="AG261" s="337"/>
      <c r="AH261" s="337"/>
      <c r="AI261" s="337"/>
      <c r="AJ261" s="337"/>
      <c r="AK261" s="300" t="s">
        <v>530</v>
      </c>
      <c r="AL261" s="301"/>
      <c r="AM261" s="301"/>
      <c r="AN261" s="301"/>
      <c r="AO261" s="301"/>
      <c r="AP261" s="301"/>
      <c r="AQ261" s="301"/>
      <c r="AR261" s="301"/>
      <c r="AS261" s="301"/>
      <c r="AT261" s="301"/>
      <c r="AU261" s="301"/>
      <c r="AV261" s="301"/>
      <c r="AW261" s="301"/>
      <c r="AX261" s="302"/>
      <c r="AY261" s="407">
        <v>0.25</v>
      </c>
      <c r="AZ261" s="304"/>
      <c r="BA261" s="304"/>
      <c r="BB261" s="408"/>
      <c r="BC261" s="306">
        <f t="shared" si="18"/>
        <v>1</v>
      </c>
      <c r="BD261" s="307"/>
      <c r="BE261" s="307"/>
      <c r="BF261" s="308"/>
      <c r="BG261" s="309">
        <v>22629</v>
      </c>
      <c r="BH261" s="310"/>
      <c r="BI261" s="310"/>
      <c r="BJ261" s="311"/>
      <c r="BK261" s="312">
        <f t="shared" si="19"/>
        <v>5657.25</v>
      </c>
      <c r="BL261" s="313"/>
      <c r="BM261" s="313"/>
      <c r="BN261" s="313"/>
      <c r="BO261" s="313"/>
      <c r="BP261" s="314"/>
      <c r="BQ261" s="294"/>
      <c r="BR261" s="295"/>
      <c r="BS261" s="295"/>
      <c r="BT261" s="295"/>
      <c r="BU261" s="295"/>
      <c r="BV261" s="295"/>
      <c r="BW261" s="296"/>
      <c r="BX261" s="294"/>
      <c r="BY261" s="295"/>
      <c r="BZ261" s="295"/>
      <c r="CA261" s="295"/>
      <c r="CB261" s="295"/>
      <c r="CC261" s="296"/>
      <c r="CD261" s="294"/>
      <c r="CE261" s="295"/>
      <c r="CF261" s="295"/>
      <c r="CG261" s="295"/>
      <c r="CH261" s="295"/>
      <c r="CI261" s="296"/>
    </row>
    <row r="262" spans="1:87" ht="18" customHeight="1" thickBot="1" x14ac:dyDescent="0.3">
      <c r="A262" s="75"/>
      <c r="B262" s="327"/>
      <c r="C262" s="328"/>
      <c r="D262" s="328"/>
      <c r="E262" s="328"/>
      <c r="F262" s="328"/>
      <c r="G262" s="328"/>
      <c r="H262" s="328"/>
      <c r="I262" s="328"/>
      <c r="J262" s="328"/>
      <c r="K262" s="328"/>
      <c r="L262" s="328"/>
      <c r="M262" s="328"/>
      <c r="N262" s="328"/>
      <c r="O262" s="328"/>
      <c r="P262" s="328"/>
      <c r="Q262" s="328"/>
      <c r="R262" s="328"/>
      <c r="S262" s="328"/>
      <c r="T262" s="328"/>
      <c r="U262" s="328"/>
      <c r="V262" s="328"/>
      <c r="W262" s="328"/>
      <c r="X262" s="328"/>
      <c r="Y262" s="329"/>
      <c r="Z262" s="336"/>
      <c r="AA262" s="337"/>
      <c r="AB262" s="337"/>
      <c r="AC262" s="337"/>
      <c r="AD262" s="338"/>
      <c r="AE262" s="336"/>
      <c r="AF262" s="337"/>
      <c r="AG262" s="337"/>
      <c r="AH262" s="337"/>
      <c r="AI262" s="337"/>
      <c r="AJ262" s="337"/>
      <c r="AK262" s="392" t="s">
        <v>18</v>
      </c>
      <c r="AL262" s="393"/>
      <c r="AM262" s="393"/>
      <c r="AN262" s="393"/>
      <c r="AO262" s="393"/>
      <c r="AP262" s="393"/>
      <c r="AQ262" s="393"/>
      <c r="AR262" s="393"/>
      <c r="AS262" s="393"/>
      <c r="AT262" s="393"/>
      <c r="AU262" s="393"/>
      <c r="AV262" s="393"/>
      <c r="AW262" s="393"/>
      <c r="AX262" s="394"/>
      <c r="AY262" s="407">
        <v>0.25</v>
      </c>
      <c r="AZ262" s="304"/>
      <c r="BA262" s="304"/>
      <c r="BB262" s="408"/>
      <c r="BC262" s="306">
        <f t="shared" si="18"/>
        <v>1</v>
      </c>
      <c r="BD262" s="307"/>
      <c r="BE262" s="307"/>
      <c r="BF262" s="308"/>
      <c r="BG262" s="309">
        <v>28961</v>
      </c>
      <c r="BH262" s="310"/>
      <c r="BI262" s="310"/>
      <c r="BJ262" s="311"/>
      <c r="BK262" s="312">
        <f t="shared" si="19"/>
        <v>7240.25</v>
      </c>
      <c r="BL262" s="313"/>
      <c r="BM262" s="313"/>
      <c r="BN262" s="313"/>
      <c r="BO262" s="313"/>
      <c r="BP262" s="314"/>
      <c r="BQ262" s="294"/>
      <c r="BR262" s="295"/>
      <c r="BS262" s="295"/>
      <c r="BT262" s="295"/>
      <c r="BU262" s="295"/>
      <c r="BV262" s="295"/>
      <c r="BW262" s="296"/>
      <c r="BX262" s="294"/>
      <c r="BY262" s="295"/>
      <c r="BZ262" s="295"/>
      <c r="CA262" s="295"/>
      <c r="CB262" s="295"/>
      <c r="CC262" s="296"/>
      <c r="CD262" s="294"/>
      <c r="CE262" s="295"/>
      <c r="CF262" s="295"/>
      <c r="CG262" s="295"/>
      <c r="CH262" s="295"/>
      <c r="CI262" s="296"/>
    </row>
    <row r="263" spans="1:87" ht="18" customHeight="1" thickBot="1" x14ac:dyDescent="0.3">
      <c r="A263" s="75"/>
      <c r="B263" s="377"/>
      <c r="C263" s="378"/>
      <c r="D263" s="378"/>
      <c r="E263" s="378"/>
      <c r="F263" s="378"/>
      <c r="G263" s="378"/>
      <c r="H263" s="378"/>
      <c r="I263" s="378"/>
      <c r="J263" s="378"/>
      <c r="K263" s="378"/>
      <c r="L263" s="378"/>
      <c r="M263" s="378"/>
      <c r="N263" s="378"/>
      <c r="O263" s="378"/>
      <c r="P263" s="378"/>
      <c r="Q263" s="378"/>
      <c r="R263" s="378"/>
      <c r="S263" s="378"/>
      <c r="T263" s="378"/>
      <c r="U263" s="378"/>
      <c r="V263" s="378"/>
      <c r="W263" s="378"/>
      <c r="X263" s="378"/>
      <c r="Y263" s="378"/>
      <c r="Z263" s="378"/>
      <c r="AA263" s="378"/>
      <c r="AB263" s="378"/>
      <c r="AC263" s="378"/>
      <c r="AD263" s="378"/>
      <c r="AE263" s="378"/>
      <c r="AF263" s="378"/>
      <c r="AG263" s="378"/>
      <c r="AH263" s="378"/>
      <c r="AI263" s="378"/>
      <c r="AJ263" s="379"/>
      <c r="AK263" s="380" t="s">
        <v>3</v>
      </c>
      <c r="AL263" s="381"/>
      <c r="AM263" s="381"/>
      <c r="AN263" s="381"/>
      <c r="AO263" s="381"/>
      <c r="AP263" s="381"/>
      <c r="AQ263" s="381"/>
      <c r="AR263" s="381"/>
      <c r="AS263" s="381"/>
      <c r="AT263" s="381"/>
      <c r="AU263" s="381"/>
      <c r="AV263" s="381"/>
      <c r="AW263" s="381"/>
      <c r="AX263" s="381"/>
      <c r="AY263" s="382"/>
      <c r="AZ263" s="382"/>
      <c r="BA263" s="382"/>
      <c r="BB263" s="382"/>
      <c r="BC263" s="382"/>
      <c r="BD263" s="382"/>
      <c r="BE263" s="382"/>
      <c r="BF263" s="382"/>
      <c r="BG263" s="382"/>
      <c r="BH263" s="382"/>
      <c r="BI263" s="382"/>
      <c r="BJ263" s="383"/>
      <c r="BK263" s="384">
        <f>SUM(BK259:BK262)</f>
        <v>204136</v>
      </c>
      <c r="BL263" s="385"/>
      <c r="BM263" s="385"/>
      <c r="BN263" s="385"/>
      <c r="BO263" s="385"/>
      <c r="BP263" s="386"/>
      <c r="BQ263" s="387" t="s">
        <v>100</v>
      </c>
      <c r="BR263" s="388"/>
      <c r="BS263" s="388"/>
      <c r="BT263" s="388"/>
      <c r="BU263" s="388"/>
      <c r="BV263" s="388"/>
      <c r="BW263" s="388"/>
      <c r="BX263" s="388"/>
      <c r="BY263" s="388"/>
      <c r="BZ263" s="388"/>
      <c r="CA263" s="388"/>
      <c r="CB263" s="388"/>
      <c r="CC263" s="389"/>
      <c r="CD263" s="390">
        <f>+CD259*AE259</f>
        <v>965345.8823529412</v>
      </c>
      <c r="CE263" s="390"/>
      <c r="CF263" s="390"/>
      <c r="CG263" s="390"/>
      <c r="CH263" s="390"/>
      <c r="CI263" s="391"/>
    </row>
    <row r="264" spans="1:87" ht="18" customHeight="1" thickBot="1" x14ac:dyDescent="0.3">
      <c r="A264" s="75"/>
      <c r="B264" s="76"/>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c r="AB264" s="76"/>
      <c r="AC264" s="76"/>
      <c r="AD264" s="76"/>
      <c r="AE264" s="76"/>
      <c r="AF264" s="76"/>
      <c r="AG264" s="76"/>
      <c r="AH264" s="76"/>
      <c r="AI264" s="76"/>
      <c r="AJ264" s="76"/>
      <c r="BG264" s="78"/>
      <c r="BH264" s="78"/>
      <c r="BI264" s="78"/>
      <c r="BJ264" s="78"/>
      <c r="BK264" s="79"/>
      <c r="BL264" s="79"/>
      <c r="BM264" s="79"/>
      <c r="BN264" s="79"/>
      <c r="BO264" s="79"/>
      <c r="BP264" s="79"/>
      <c r="BQ264" s="79"/>
      <c r="BR264" s="79"/>
      <c r="BS264" s="79"/>
      <c r="BT264" s="79"/>
      <c r="BU264" s="79"/>
      <c r="BV264" s="79"/>
      <c r="BW264" s="79"/>
      <c r="BX264" s="79"/>
      <c r="BY264" s="79"/>
      <c r="BZ264" s="79"/>
      <c r="CA264" s="79"/>
      <c r="CB264" s="79"/>
      <c r="CC264" s="79"/>
      <c r="CD264" s="79"/>
      <c r="CE264" s="79"/>
      <c r="CF264" s="79"/>
      <c r="CG264" s="79"/>
      <c r="CH264" s="79"/>
      <c r="CI264" s="79"/>
    </row>
    <row r="265" spans="1:87" ht="18" customHeight="1" x14ac:dyDescent="0.25">
      <c r="A265" s="75"/>
      <c r="B265" s="348" t="s">
        <v>0</v>
      </c>
      <c r="C265" s="349"/>
      <c r="D265" s="349"/>
      <c r="E265" s="349"/>
      <c r="F265" s="349"/>
      <c r="G265" s="349"/>
      <c r="H265" s="349"/>
      <c r="I265" s="349"/>
      <c r="J265" s="349"/>
      <c r="K265" s="349"/>
      <c r="L265" s="349"/>
      <c r="M265" s="349"/>
      <c r="N265" s="349"/>
      <c r="O265" s="349"/>
      <c r="P265" s="349"/>
      <c r="Q265" s="349"/>
      <c r="R265" s="349"/>
      <c r="S265" s="349"/>
      <c r="T265" s="349"/>
      <c r="U265" s="349"/>
      <c r="V265" s="349"/>
      <c r="W265" s="349"/>
      <c r="X265" s="349"/>
      <c r="Y265" s="350"/>
      <c r="Z265" s="348" t="s">
        <v>80</v>
      </c>
      <c r="AA265" s="349"/>
      <c r="AB265" s="349"/>
      <c r="AC265" s="349"/>
      <c r="AD265" s="350"/>
      <c r="AE265" s="357" t="s">
        <v>79</v>
      </c>
      <c r="AF265" s="358"/>
      <c r="AG265" s="358"/>
      <c r="AH265" s="358"/>
      <c r="AI265" s="358"/>
      <c r="AJ265" s="359"/>
      <c r="AK265" s="357" t="s">
        <v>81</v>
      </c>
      <c r="AL265" s="358"/>
      <c r="AM265" s="358"/>
      <c r="AN265" s="358"/>
      <c r="AO265" s="358"/>
      <c r="AP265" s="358"/>
      <c r="AQ265" s="358"/>
      <c r="AR265" s="358"/>
      <c r="AS265" s="358"/>
      <c r="AT265" s="358"/>
      <c r="AU265" s="358"/>
      <c r="AV265" s="358"/>
      <c r="AW265" s="358"/>
      <c r="AX265" s="359"/>
      <c r="AY265" s="357" t="s">
        <v>1</v>
      </c>
      <c r="AZ265" s="358"/>
      <c r="BA265" s="358"/>
      <c r="BB265" s="359"/>
      <c r="BC265" s="348" t="s">
        <v>104</v>
      </c>
      <c r="BD265" s="349"/>
      <c r="BE265" s="349"/>
      <c r="BF265" s="350"/>
      <c r="BG265" s="366" t="s">
        <v>82</v>
      </c>
      <c r="BH265" s="367"/>
      <c r="BI265" s="367"/>
      <c r="BJ265" s="368"/>
      <c r="BK265" s="315" t="s">
        <v>99</v>
      </c>
      <c r="BL265" s="316"/>
      <c r="BM265" s="316"/>
      <c r="BN265" s="316"/>
      <c r="BO265" s="316"/>
      <c r="BP265" s="317"/>
      <c r="BQ265" s="315" t="s">
        <v>83</v>
      </c>
      <c r="BR265" s="316"/>
      <c r="BS265" s="316"/>
      <c r="BT265" s="316"/>
      <c r="BU265" s="316"/>
      <c r="BV265" s="316"/>
      <c r="BW265" s="317"/>
      <c r="BX265" s="315" t="s">
        <v>84</v>
      </c>
      <c r="BY265" s="316"/>
      <c r="BZ265" s="316"/>
      <c r="CA265" s="316"/>
      <c r="CB265" s="316"/>
      <c r="CC265" s="317"/>
      <c r="CD265" s="315" t="s">
        <v>85</v>
      </c>
      <c r="CE265" s="316"/>
      <c r="CF265" s="316"/>
      <c r="CG265" s="316"/>
      <c r="CH265" s="316"/>
      <c r="CI265" s="317"/>
    </row>
    <row r="266" spans="1:87" ht="18" customHeight="1" x14ac:dyDescent="0.25">
      <c r="A266" s="75"/>
      <c r="B266" s="351"/>
      <c r="C266" s="352"/>
      <c r="D266" s="352"/>
      <c r="E266" s="352"/>
      <c r="F266" s="352"/>
      <c r="G266" s="352"/>
      <c r="H266" s="352"/>
      <c r="I266" s="352"/>
      <c r="J266" s="352"/>
      <c r="K266" s="352"/>
      <c r="L266" s="352"/>
      <c r="M266" s="352"/>
      <c r="N266" s="352"/>
      <c r="O266" s="352"/>
      <c r="P266" s="352"/>
      <c r="Q266" s="352"/>
      <c r="R266" s="352"/>
      <c r="S266" s="352"/>
      <c r="T266" s="352"/>
      <c r="U266" s="352"/>
      <c r="V266" s="352"/>
      <c r="W266" s="352"/>
      <c r="X266" s="352"/>
      <c r="Y266" s="353"/>
      <c r="Z266" s="351"/>
      <c r="AA266" s="352"/>
      <c r="AB266" s="352"/>
      <c r="AC266" s="352"/>
      <c r="AD266" s="353"/>
      <c r="AE266" s="360"/>
      <c r="AF266" s="361"/>
      <c r="AG266" s="361"/>
      <c r="AH266" s="361"/>
      <c r="AI266" s="361"/>
      <c r="AJ266" s="362"/>
      <c r="AK266" s="360"/>
      <c r="AL266" s="361"/>
      <c r="AM266" s="361"/>
      <c r="AN266" s="361"/>
      <c r="AO266" s="361"/>
      <c r="AP266" s="361"/>
      <c r="AQ266" s="361"/>
      <c r="AR266" s="361"/>
      <c r="AS266" s="361"/>
      <c r="AT266" s="361"/>
      <c r="AU266" s="361"/>
      <c r="AV266" s="361"/>
      <c r="AW266" s="361"/>
      <c r="AX266" s="362"/>
      <c r="AY266" s="360"/>
      <c r="AZ266" s="361"/>
      <c r="BA266" s="361"/>
      <c r="BB266" s="362"/>
      <c r="BC266" s="351"/>
      <c r="BD266" s="352"/>
      <c r="BE266" s="352"/>
      <c r="BF266" s="353"/>
      <c r="BG266" s="369"/>
      <c r="BH266" s="370"/>
      <c r="BI266" s="370"/>
      <c r="BJ266" s="371"/>
      <c r="BK266" s="318"/>
      <c r="BL266" s="319"/>
      <c r="BM266" s="319"/>
      <c r="BN266" s="319"/>
      <c r="BO266" s="319"/>
      <c r="BP266" s="320"/>
      <c r="BQ266" s="318"/>
      <c r="BR266" s="319"/>
      <c r="BS266" s="319"/>
      <c r="BT266" s="319"/>
      <c r="BU266" s="319"/>
      <c r="BV266" s="319"/>
      <c r="BW266" s="320"/>
      <c r="BX266" s="318"/>
      <c r="BY266" s="319"/>
      <c r="BZ266" s="319"/>
      <c r="CA266" s="319"/>
      <c r="CB266" s="319"/>
      <c r="CC266" s="320"/>
      <c r="CD266" s="318"/>
      <c r="CE266" s="319"/>
      <c r="CF266" s="319"/>
      <c r="CG266" s="319"/>
      <c r="CH266" s="319"/>
      <c r="CI266" s="320"/>
    </row>
    <row r="267" spans="1:87" ht="18" customHeight="1" thickBot="1" x14ac:dyDescent="0.3">
      <c r="A267" s="75"/>
      <c r="B267" s="354"/>
      <c r="C267" s="355"/>
      <c r="D267" s="355"/>
      <c r="E267" s="355"/>
      <c r="F267" s="355"/>
      <c r="G267" s="355"/>
      <c r="H267" s="355"/>
      <c r="I267" s="355"/>
      <c r="J267" s="355"/>
      <c r="K267" s="355"/>
      <c r="L267" s="355"/>
      <c r="M267" s="355"/>
      <c r="N267" s="355"/>
      <c r="O267" s="355"/>
      <c r="P267" s="355"/>
      <c r="Q267" s="355"/>
      <c r="R267" s="355"/>
      <c r="S267" s="355"/>
      <c r="T267" s="355"/>
      <c r="U267" s="355"/>
      <c r="V267" s="355"/>
      <c r="W267" s="355"/>
      <c r="X267" s="355"/>
      <c r="Y267" s="356"/>
      <c r="Z267" s="354"/>
      <c r="AA267" s="355"/>
      <c r="AB267" s="355"/>
      <c r="AC267" s="355"/>
      <c r="AD267" s="356"/>
      <c r="AE267" s="363"/>
      <c r="AF267" s="364"/>
      <c r="AG267" s="364"/>
      <c r="AH267" s="364"/>
      <c r="AI267" s="364"/>
      <c r="AJ267" s="365"/>
      <c r="AK267" s="360"/>
      <c r="AL267" s="361"/>
      <c r="AM267" s="361"/>
      <c r="AN267" s="361"/>
      <c r="AO267" s="361"/>
      <c r="AP267" s="361"/>
      <c r="AQ267" s="361"/>
      <c r="AR267" s="361"/>
      <c r="AS267" s="361"/>
      <c r="AT267" s="361"/>
      <c r="AU267" s="361"/>
      <c r="AV267" s="361"/>
      <c r="AW267" s="361"/>
      <c r="AX267" s="362"/>
      <c r="AY267" s="360"/>
      <c r="AZ267" s="361"/>
      <c r="BA267" s="361"/>
      <c r="BB267" s="362"/>
      <c r="BC267" s="351"/>
      <c r="BD267" s="352"/>
      <c r="BE267" s="352"/>
      <c r="BF267" s="353"/>
      <c r="BG267" s="369"/>
      <c r="BH267" s="370"/>
      <c r="BI267" s="370"/>
      <c r="BJ267" s="371"/>
      <c r="BK267" s="318"/>
      <c r="BL267" s="319"/>
      <c r="BM267" s="319"/>
      <c r="BN267" s="319"/>
      <c r="BO267" s="319"/>
      <c r="BP267" s="320"/>
      <c r="BQ267" s="321"/>
      <c r="BR267" s="322"/>
      <c r="BS267" s="322"/>
      <c r="BT267" s="322"/>
      <c r="BU267" s="322"/>
      <c r="BV267" s="322"/>
      <c r="BW267" s="323"/>
      <c r="BX267" s="321"/>
      <c r="BY267" s="322"/>
      <c r="BZ267" s="322"/>
      <c r="CA267" s="322"/>
      <c r="CB267" s="322"/>
      <c r="CC267" s="323"/>
      <c r="CD267" s="321"/>
      <c r="CE267" s="322"/>
      <c r="CF267" s="322"/>
      <c r="CG267" s="322"/>
      <c r="CH267" s="322"/>
      <c r="CI267" s="323"/>
    </row>
    <row r="268" spans="1:87" ht="18" customHeight="1" x14ac:dyDescent="0.25">
      <c r="A268" s="75"/>
      <c r="B268" s="324" t="s">
        <v>469</v>
      </c>
      <c r="C268" s="325"/>
      <c r="D268" s="325"/>
      <c r="E268" s="325"/>
      <c r="F268" s="325"/>
      <c r="G268" s="325"/>
      <c r="H268" s="325"/>
      <c r="I268" s="325"/>
      <c r="J268" s="325"/>
      <c r="K268" s="325"/>
      <c r="L268" s="325"/>
      <c r="M268" s="325"/>
      <c r="N268" s="325"/>
      <c r="O268" s="325"/>
      <c r="P268" s="325"/>
      <c r="Q268" s="325"/>
      <c r="R268" s="325"/>
      <c r="S268" s="325"/>
      <c r="T268" s="325"/>
      <c r="U268" s="325"/>
      <c r="V268" s="325"/>
      <c r="W268" s="325"/>
      <c r="X268" s="325"/>
      <c r="Y268" s="326"/>
      <c r="Z268" s="333" t="s">
        <v>511</v>
      </c>
      <c r="AA268" s="334"/>
      <c r="AB268" s="334"/>
      <c r="AC268" s="334"/>
      <c r="AD268" s="335"/>
      <c r="AE268" s="333">
        <v>4</v>
      </c>
      <c r="AF268" s="334"/>
      <c r="AG268" s="334"/>
      <c r="AH268" s="334"/>
      <c r="AI268" s="334"/>
      <c r="AJ268" s="334"/>
      <c r="AK268" s="342" t="s">
        <v>41</v>
      </c>
      <c r="AL268" s="343"/>
      <c r="AM268" s="343"/>
      <c r="AN268" s="343"/>
      <c r="AO268" s="343"/>
      <c r="AP268" s="343"/>
      <c r="AQ268" s="343"/>
      <c r="AR268" s="343"/>
      <c r="AS268" s="343"/>
      <c r="AT268" s="343"/>
      <c r="AU268" s="343"/>
      <c r="AV268" s="343"/>
      <c r="AW268" s="343"/>
      <c r="AX268" s="344"/>
      <c r="AY268" s="409">
        <v>4</v>
      </c>
      <c r="AZ268" s="346"/>
      <c r="BA268" s="346"/>
      <c r="BB268" s="410"/>
      <c r="BC268" s="345">
        <f>+$AE$268*AY268</f>
        <v>16</v>
      </c>
      <c r="BD268" s="346"/>
      <c r="BE268" s="346"/>
      <c r="BF268" s="347"/>
      <c r="BG268" s="285">
        <v>22629</v>
      </c>
      <c r="BH268" s="286"/>
      <c r="BI268" s="286"/>
      <c r="BJ268" s="287"/>
      <c r="BK268" s="288">
        <f>+AY268*BG268</f>
        <v>90516</v>
      </c>
      <c r="BL268" s="289"/>
      <c r="BM268" s="289"/>
      <c r="BN268" s="289"/>
      <c r="BO268" s="289"/>
      <c r="BP268" s="290"/>
      <c r="BQ268" s="291">
        <v>1000</v>
      </c>
      <c r="BR268" s="292"/>
      <c r="BS268" s="292"/>
      <c r="BT268" s="292"/>
      <c r="BU268" s="292"/>
      <c r="BV268" s="292"/>
      <c r="BW268" s="293"/>
      <c r="BX268" s="291">
        <f>+(((BK270+BQ268)*15)/85)</f>
        <v>16499.514705882353</v>
      </c>
      <c r="BY268" s="292"/>
      <c r="BZ268" s="292"/>
      <c r="CA268" s="292"/>
      <c r="CB268" s="292"/>
      <c r="CC268" s="293"/>
      <c r="CD268" s="291">
        <f>+BK270+BQ268+BX268</f>
        <v>109996.76470588235</v>
      </c>
      <c r="CE268" s="292"/>
      <c r="CF268" s="292"/>
      <c r="CG268" s="292"/>
      <c r="CH268" s="292"/>
      <c r="CI268" s="293"/>
    </row>
    <row r="269" spans="1:87" ht="18" customHeight="1" thickBot="1" x14ac:dyDescent="0.3">
      <c r="A269" s="75"/>
      <c r="B269" s="327"/>
      <c r="C269" s="328"/>
      <c r="D269" s="328"/>
      <c r="E269" s="328"/>
      <c r="F269" s="328"/>
      <c r="G269" s="328"/>
      <c r="H269" s="328"/>
      <c r="I269" s="328"/>
      <c r="J269" s="328"/>
      <c r="K269" s="328"/>
      <c r="L269" s="328"/>
      <c r="M269" s="328"/>
      <c r="N269" s="328"/>
      <c r="O269" s="328"/>
      <c r="P269" s="328"/>
      <c r="Q269" s="328"/>
      <c r="R269" s="328"/>
      <c r="S269" s="328"/>
      <c r="T269" s="328"/>
      <c r="U269" s="328"/>
      <c r="V269" s="328"/>
      <c r="W269" s="328"/>
      <c r="X269" s="328"/>
      <c r="Y269" s="329"/>
      <c r="Z269" s="336"/>
      <c r="AA269" s="337"/>
      <c r="AB269" s="337"/>
      <c r="AC269" s="337"/>
      <c r="AD269" s="338"/>
      <c r="AE269" s="336"/>
      <c r="AF269" s="337"/>
      <c r="AG269" s="337"/>
      <c r="AH269" s="337"/>
      <c r="AI269" s="337"/>
      <c r="AJ269" s="337"/>
      <c r="AK269" s="392" t="s">
        <v>526</v>
      </c>
      <c r="AL269" s="393"/>
      <c r="AM269" s="393"/>
      <c r="AN269" s="393"/>
      <c r="AO269" s="393"/>
      <c r="AP269" s="393"/>
      <c r="AQ269" s="393"/>
      <c r="AR269" s="393"/>
      <c r="AS269" s="393"/>
      <c r="AT269" s="393"/>
      <c r="AU269" s="393"/>
      <c r="AV269" s="393"/>
      <c r="AW269" s="393"/>
      <c r="AX269" s="394"/>
      <c r="AY269" s="407">
        <v>0.25</v>
      </c>
      <c r="AZ269" s="304"/>
      <c r="BA269" s="304"/>
      <c r="BB269" s="408"/>
      <c r="BC269" s="306">
        <f t="shared" ref="BC269" si="20">+$AE$268*AY269</f>
        <v>1</v>
      </c>
      <c r="BD269" s="307"/>
      <c r="BE269" s="307"/>
      <c r="BF269" s="308"/>
      <c r="BG269" s="309">
        <v>7925</v>
      </c>
      <c r="BH269" s="310"/>
      <c r="BI269" s="310"/>
      <c r="BJ269" s="311"/>
      <c r="BK269" s="312">
        <f t="shared" ref="BK269" si="21">+AY269*BG269</f>
        <v>1981.25</v>
      </c>
      <c r="BL269" s="313"/>
      <c r="BM269" s="313"/>
      <c r="BN269" s="313"/>
      <c r="BO269" s="313"/>
      <c r="BP269" s="314"/>
      <c r="BQ269" s="294"/>
      <c r="BR269" s="295"/>
      <c r="BS269" s="295"/>
      <c r="BT269" s="295"/>
      <c r="BU269" s="295"/>
      <c r="BV269" s="295"/>
      <c r="BW269" s="296"/>
      <c r="BX269" s="294"/>
      <c r="BY269" s="295"/>
      <c r="BZ269" s="295"/>
      <c r="CA269" s="295"/>
      <c r="CB269" s="295"/>
      <c r="CC269" s="296"/>
      <c r="CD269" s="294"/>
      <c r="CE269" s="295"/>
      <c r="CF269" s="295"/>
      <c r="CG269" s="295"/>
      <c r="CH269" s="295"/>
      <c r="CI269" s="296"/>
    </row>
    <row r="270" spans="1:87" ht="18" customHeight="1" thickBot="1" x14ac:dyDescent="0.3">
      <c r="A270" s="75"/>
      <c r="B270" s="377"/>
      <c r="C270" s="378"/>
      <c r="D270" s="378"/>
      <c r="E270" s="378"/>
      <c r="F270" s="378"/>
      <c r="G270" s="378"/>
      <c r="H270" s="378"/>
      <c r="I270" s="378"/>
      <c r="J270" s="378"/>
      <c r="K270" s="378"/>
      <c r="L270" s="378"/>
      <c r="M270" s="378"/>
      <c r="N270" s="378"/>
      <c r="O270" s="378"/>
      <c r="P270" s="378"/>
      <c r="Q270" s="378"/>
      <c r="R270" s="378"/>
      <c r="S270" s="378"/>
      <c r="T270" s="378"/>
      <c r="U270" s="378"/>
      <c r="V270" s="378"/>
      <c r="W270" s="378"/>
      <c r="X270" s="378"/>
      <c r="Y270" s="378"/>
      <c r="Z270" s="378"/>
      <c r="AA270" s="378"/>
      <c r="AB270" s="378"/>
      <c r="AC270" s="378"/>
      <c r="AD270" s="378"/>
      <c r="AE270" s="378"/>
      <c r="AF270" s="378"/>
      <c r="AG270" s="378"/>
      <c r="AH270" s="378"/>
      <c r="AI270" s="378"/>
      <c r="AJ270" s="379"/>
      <c r="AK270" s="380" t="s">
        <v>3</v>
      </c>
      <c r="AL270" s="381"/>
      <c r="AM270" s="381"/>
      <c r="AN270" s="381"/>
      <c r="AO270" s="381"/>
      <c r="AP270" s="381"/>
      <c r="AQ270" s="381"/>
      <c r="AR270" s="381"/>
      <c r="AS270" s="381"/>
      <c r="AT270" s="381"/>
      <c r="AU270" s="381"/>
      <c r="AV270" s="381"/>
      <c r="AW270" s="381"/>
      <c r="AX270" s="381"/>
      <c r="AY270" s="382"/>
      <c r="AZ270" s="382"/>
      <c r="BA270" s="382"/>
      <c r="BB270" s="382"/>
      <c r="BC270" s="382"/>
      <c r="BD270" s="382"/>
      <c r="BE270" s="382"/>
      <c r="BF270" s="382"/>
      <c r="BG270" s="382"/>
      <c r="BH270" s="382"/>
      <c r="BI270" s="382"/>
      <c r="BJ270" s="383"/>
      <c r="BK270" s="384">
        <f>SUM(BK268:BK269)</f>
        <v>92497.25</v>
      </c>
      <c r="BL270" s="385"/>
      <c r="BM270" s="385"/>
      <c r="BN270" s="385"/>
      <c r="BO270" s="385"/>
      <c r="BP270" s="386"/>
      <c r="BQ270" s="387" t="s">
        <v>100</v>
      </c>
      <c r="BR270" s="388"/>
      <c r="BS270" s="388"/>
      <c r="BT270" s="388"/>
      <c r="BU270" s="388"/>
      <c r="BV270" s="388"/>
      <c r="BW270" s="388"/>
      <c r="BX270" s="388"/>
      <c r="BY270" s="388"/>
      <c r="BZ270" s="388"/>
      <c r="CA270" s="388"/>
      <c r="CB270" s="388"/>
      <c r="CC270" s="389"/>
      <c r="CD270" s="390">
        <f>+CD268*AE268</f>
        <v>439987.0588235294</v>
      </c>
      <c r="CE270" s="390"/>
      <c r="CF270" s="390"/>
      <c r="CG270" s="390"/>
      <c r="CH270" s="390"/>
      <c r="CI270" s="391"/>
    </row>
    <row r="271" spans="1:87" ht="18" customHeight="1" thickBot="1" x14ac:dyDescent="0.3">
      <c r="A271" s="75"/>
      <c r="B271" s="76"/>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6"/>
      <c r="AC271" s="76"/>
      <c r="AD271" s="76"/>
      <c r="AE271" s="76"/>
      <c r="AF271" s="76"/>
      <c r="AG271" s="76"/>
      <c r="AH271" s="76"/>
      <c r="AI271" s="76"/>
      <c r="AJ271" s="76"/>
      <c r="BG271" s="78"/>
      <c r="BH271" s="78"/>
      <c r="BI271" s="78"/>
      <c r="BJ271" s="78"/>
      <c r="BK271" s="79"/>
      <c r="BL271" s="79"/>
      <c r="BM271" s="79"/>
      <c r="BN271" s="79"/>
      <c r="BO271" s="79"/>
      <c r="BP271" s="79"/>
      <c r="BQ271" s="79"/>
      <c r="BR271" s="79"/>
      <c r="BS271" s="79"/>
      <c r="BT271" s="79"/>
      <c r="BU271" s="79"/>
      <c r="BV271" s="79"/>
      <c r="BW271" s="79"/>
      <c r="BX271" s="79"/>
      <c r="BY271" s="79"/>
      <c r="BZ271" s="79"/>
      <c r="CA271" s="79"/>
      <c r="CB271" s="79"/>
      <c r="CC271" s="79"/>
      <c r="CD271" s="79"/>
      <c r="CE271" s="79"/>
      <c r="CF271" s="79"/>
      <c r="CG271" s="79"/>
      <c r="CH271" s="79"/>
      <c r="CI271" s="79"/>
    </row>
    <row r="272" spans="1:87" ht="18" customHeight="1" x14ac:dyDescent="0.25">
      <c r="A272" s="75"/>
      <c r="B272" s="348" t="s">
        <v>0</v>
      </c>
      <c r="C272" s="349"/>
      <c r="D272" s="349"/>
      <c r="E272" s="349"/>
      <c r="F272" s="349"/>
      <c r="G272" s="349"/>
      <c r="H272" s="349"/>
      <c r="I272" s="349"/>
      <c r="J272" s="349"/>
      <c r="K272" s="349"/>
      <c r="L272" s="349"/>
      <c r="M272" s="349"/>
      <c r="N272" s="349"/>
      <c r="O272" s="349"/>
      <c r="P272" s="349"/>
      <c r="Q272" s="349"/>
      <c r="R272" s="349"/>
      <c r="S272" s="349"/>
      <c r="T272" s="349"/>
      <c r="U272" s="349"/>
      <c r="V272" s="349"/>
      <c r="W272" s="349"/>
      <c r="X272" s="349"/>
      <c r="Y272" s="350"/>
      <c r="Z272" s="348" t="s">
        <v>80</v>
      </c>
      <c r="AA272" s="349"/>
      <c r="AB272" s="349"/>
      <c r="AC272" s="349"/>
      <c r="AD272" s="350"/>
      <c r="AE272" s="357" t="s">
        <v>79</v>
      </c>
      <c r="AF272" s="358"/>
      <c r="AG272" s="358"/>
      <c r="AH272" s="358"/>
      <c r="AI272" s="358"/>
      <c r="AJ272" s="359"/>
      <c r="AK272" s="357" t="s">
        <v>81</v>
      </c>
      <c r="AL272" s="358"/>
      <c r="AM272" s="358"/>
      <c r="AN272" s="358"/>
      <c r="AO272" s="358"/>
      <c r="AP272" s="358"/>
      <c r="AQ272" s="358"/>
      <c r="AR272" s="358"/>
      <c r="AS272" s="358"/>
      <c r="AT272" s="358"/>
      <c r="AU272" s="358"/>
      <c r="AV272" s="358"/>
      <c r="AW272" s="358"/>
      <c r="AX272" s="359"/>
      <c r="AY272" s="357" t="s">
        <v>1</v>
      </c>
      <c r="AZ272" s="358"/>
      <c r="BA272" s="358"/>
      <c r="BB272" s="359"/>
      <c r="BC272" s="348" t="s">
        <v>104</v>
      </c>
      <c r="BD272" s="349"/>
      <c r="BE272" s="349"/>
      <c r="BF272" s="350"/>
      <c r="BG272" s="366" t="s">
        <v>82</v>
      </c>
      <c r="BH272" s="367"/>
      <c r="BI272" s="367"/>
      <c r="BJ272" s="368"/>
      <c r="BK272" s="315" t="s">
        <v>99</v>
      </c>
      <c r="BL272" s="316"/>
      <c r="BM272" s="316"/>
      <c r="BN272" s="316"/>
      <c r="BO272" s="316"/>
      <c r="BP272" s="317"/>
      <c r="BQ272" s="315" t="s">
        <v>83</v>
      </c>
      <c r="BR272" s="316"/>
      <c r="BS272" s="316"/>
      <c r="BT272" s="316"/>
      <c r="BU272" s="316"/>
      <c r="BV272" s="316"/>
      <c r="BW272" s="317"/>
      <c r="BX272" s="315" t="s">
        <v>84</v>
      </c>
      <c r="BY272" s="316"/>
      <c r="BZ272" s="316"/>
      <c r="CA272" s="316"/>
      <c r="CB272" s="316"/>
      <c r="CC272" s="317"/>
      <c r="CD272" s="315" t="s">
        <v>85</v>
      </c>
      <c r="CE272" s="316"/>
      <c r="CF272" s="316"/>
      <c r="CG272" s="316"/>
      <c r="CH272" s="316"/>
      <c r="CI272" s="317"/>
    </row>
    <row r="273" spans="1:87" ht="18" customHeight="1" x14ac:dyDescent="0.25">
      <c r="A273" s="75"/>
      <c r="B273" s="351"/>
      <c r="C273" s="352"/>
      <c r="D273" s="352"/>
      <c r="E273" s="352"/>
      <c r="F273" s="352"/>
      <c r="G273" s="352"/>
      <c r="H273" s="352"/>
      <c r="I273" s="352"/>
      <c r="J273" s="352"/>
      <c r="K273" s="352"/>
      <c r="L273" s="352"/>
      <c r="M273" s="352"/>
      <c r="N273" s="352"/>
      <c r="O273" s="352"/>
      <c r="P273" s="352"/>
      <c r="Q273" s="352"/>
      <c r="R273" s="352"/>
      <c r="S273" s="352"/>
      <c r="T273" s="352"/>
      <c r="U273" s="352"/>
      <c r="V273" s="352"/>
      <c r="W273" s="352"/>
      <c r="X273" s="352"/>
      <c r="Y273" s="353"/>
      <c r="Z273" s="351"/>
      <c r="AA273" s="352"/>
      <c r="AB273" s="352"/>
      <c r="AC273" s="352"/>
      <c r="AD273" s="353"/>
      <c r="AE273" s="360"/>
      <c r="AF273" s="361"/>
      <c r="AG273" s="361"/>
      <c r="AH273" s="361"/>
      <c r="AI273" s="361"/>
      <c r="AJ273" s="362"/>
      <c r="AK273" s="360"/>
      <c r="AL273" s="361"/>
      <c r="AM273" s="361"/>
      <c r="AN273" s="361"/>
      <c r="AO273" s="361"/>
      <c r="AP273" s="361"/>
      <c r="AQ273" s="361"/>
      <c r="AR273" s="361"/>
      <c r="AS273" s="361"/>
      <c r="AT273" s="361"/>
      <c r="AU273" s="361"/>
      <c r="AV273" s="361"/>
      <c r="AW273" s="361"/>
      <c r="AX273" s="362"/>
      <c r="AY273" s="360"/>
      <c r="AZ273" s="361"/>
      <c r="BA273" s="361"/>
      <c r="BB273" s="362"/>
      <c r="BC273" s="351"/>
      <c r="BD273" s="352"/>
      <c r="BE273" s="352"/>
      <c r="BF273" s="353"/>
      <c r="BG273" s="369"/>
      <c r="BH273" s="370"/>
      <c r="BI273" s="370"/>
      <c r="BJ273" s="371"/>
      <c r="BK273" s="318"/>
      <c r="BL273" s="319"/>
      <c r="BM273" s="319"/>
      <c r="BN273" s="319"/>
      <c r="BO273" s="319"/>
      <c r="BP273" s="320"/>
      <c r="BQ273" s="318"/>
      <c r="BR273" s="319"/>
      <c r="BS273" s="319"/>
      <c r="BT273" s="319"/>
      <c r="BU273" s="319"/>
      <c r="BV273" s="319"/>
      <c r="BW273" s="320"/>
      <c r="BX273" s="318"/>
      <c r="BY273" s="319"/>
      <c r="BZ273" s="319"/>
      <c r="CA273" s="319"/>
      <c r="CB273" s="319"/>
      <c r="CC273" s="320"/>
      <c r="CD273" s="318"/>
      <c r="CE273" s="319"/>
      <c r="CF273" s="319"/>
      <c r="CG273" s="319"/>
      <c r="CH273" s="319"/>
      <c r="CI273" s="320"/>
    </row>
    <row r="274" spans="1:87" ht="18" customHeight="1" thickBot="1" x14ac:dyDescent="0.3">
      <c r="A274" s="75"/>
      <c r="B274" s="354"/>
      <c r="C274" s="355"/>
      <c r="D274" s="355"/>
      <c r="E274" s="355"/>
      <c r="F274" s="355"/>
      <c r="G274" s="355"/>
      <c r="H274" s="355"/>
      <c r="I274" s="355"/>
      <c r="J274" s="355"/>
      <c r="K274" s="355"/>
      <c r="L274" s="355"/>
      <c r="M274" s="355"/>
      <c r="N274" s="355"/>
      <c r="O274" s="355"/>
      <c r="P274" s="355"/>
      <c r="Q274" s="355"/>
      <c r="R274" s="355"/>
      <c r="S274" s="355"/>
      <c r="T274" s="355"/>
      <c r="U274" s="355"/>
      <c r="V274" s="355"/>
      <c r="W274" s="355"/>
      <c r="X274" s="355"/>
      <c r="Y274" s="356"/>
      <c r="Z274" s="354"/>
      <c r="AA274" s="355"/>
      <c r="AB274" s="355"/>
      <c r="AC274" s="355"/>
      <c r="AD274" s="356"/>
      <c r="AE274" s="363"/>
      <c r="AF274" s="364"/>
      <c r="AG274" s="364"/>
      <c r="AH274" s="364"/>
      <c r="AI274" s="364"/>
      <c r="AJ274" s="365"/>
      <c r="AK274" s="360"/>
      <c r="AL274" s="361"/>
      <c r="AM274" s="361"/>
      <c r="AN274" s="361"/>
      <c r="AO274" s="361"/>
      <c r="AP274" s="361"/>
      <c r="AQ274" s="361"/>
      <c r="AR274" s="361"/>
      <c r="AS274" s="361"/>
      <c r="AT274" s="361"/>
      <c r="AU274" s="361"/>
      <c r="AV274" s="361"/>
      <c r="AW274" s="361"/>
      <c r="AX274" s="362"/>
      <c r="AY274" s="360"/>
      <c r="AZ274" s="361"/>
      <c r="BA274" s="361"/>
      <c r="BB274" s="362"/>
      <c r="BC274" s="351"/>
      <c r="BD274" s="352"/>
      <c r="BE274" s="352"/>
      <c r="BF274" s="353"/>
      <c r="BG274" s="369"/>
      <c r="BH274" s="370"/>
      <c r="BI274" s="370"/>
      <c r="BJ274" s="371"/>
      <c r="BK274" s="318"/>
      <c r="BL274" s="319"/>
      <c r="BM274" s="319"/>
      <c r="BN274" s="319"/>
      <c r="BO274" s="319"/>
      <c r="BP274" s="320"/>
      <c r="BQ274" s="321"/>
      <c r="BR274" s="322"/>
      <c r="BS274" s="322"/>
      <c r="BT274" s="322"/>
      <c r="BU274" s="322"/>
      <c r="BV274" s="322"/>
      <c r="BW274" s="323"/>
      <c r="BX274" s="321"/>
      <c r="BY274" s="322"/>
      <c r="BZ274" s="322"/>
      <c r="CA274" s="322"/>
      <c r="CB274" s="322"/>
      <c r="CC274" s="323"/>
      <c r="CD274" s="321"/>
      <c r="CE274" s="322"/>
      <c r="CF274" s="322"/>
      <c r="CG274" s="322"/>
      <c r="CH274" s="322"/>
      <c r="CI274" s="323"/>
    </row>
    <row r="275" spans="1:87" ht="18" customHeight="1" x14ac:dyDescent="0.25">
      <c r="A275" s="75"/>
      <c r="B275" s="324" t="s">
        <v>470</v>
      </c>
      <c r="C275" s="325"/>
      <c r="D275" s="325"/>
      <c r="E275" s="325"/>
      <c r="F275" s="325"/>
      <c r="G275" s="325"/>
      <c r="H275" s="325"/>
      <c r="I275" s="325"/>
      <c r="J275" s="325"/>
      <c r="K275" s="325"/>
      <c r="L275" s="325"/>
      <c r="M275" s="325"/>
      <c r="N275" s="325"/>
      <c r="O275" s="325"/>
      <c r="P275" s="325"/>
      <c r="Q275" s="325"/>
      <c r="R275" s="325"/>
      <c r="S275" s="325"/>
      <c r="T275" s="325"/>
      <c r="U275" s="325"/>
      <c r="V275" s="325"/>
      <c r="W275" s="325"/>
      <c r="X275" s="325"/>
      <c r="Y275" s="326"/>
      <c r="Z275" s="333" t="s">
        <v>512</v>
      </c>
      <c r="AA275" s="334"/>
      <c r="AB275" s="334"/>
      <c r="AC275" s="334"/>
      <c r="AD275" s="335"/>
      <c r="AE275" s="333">
        <v>1</v>
      </c>
      <c r="AF275" s="334"/>
      <c r="AG275" s="334"/>
      <c r="AH275" s="334"/>
      <c r="AI275" s="334"/>
      <c r="AJ275" s="334"/>
      <c r="AK275" s="342" t="s">
        <v>41</v>
      </c>
      <c r="AL275" s="343"/>
      <c r="AM275" s="343"/>
      <c r="AN275" s="343"/>
      <c r="AO275" s="343"/>
      <c r="AP275" s="343"/>
      <c r="AQ275" s="343"/>
      <c r="AR275" s="343"/>
      <c r="AS275" s="343"/>
      <c r="AT275" s="343"/>
      <c r="AU275" s="343"/>
      <c r="AV275" s="343"/>
      <c r="AW275" s="343"/>
      <c r="AX275" s="344"/>
      <c r="AY275" s="409">
        <v>4</v>
      </c>
      <c r="AZ275" s="346"/>
      <c r="BA275" s="346"/>
      <c r="BB275" s="410"/>
      <c r="BC275" s="345">
        <f>+$AE$275*AY275</f>
        <v>4</v>
      </c>
      <c r="BD275" s="346"/>
      <c r="BE275" s="346"/>
      <c r="BF275" s="347"/>
      <c r="BG275" s="285">
        <v>22629</v>
      </c>
      <c r="BH275" s="286"/>
      <c r="BI275" s="286"/>
      <c r="BJ275" s="287"/>
      <c r="BK275" s="288">
        <f>+AY275*BG275</f>
        <v>90516</v>
      </c>
      <c r="BL275" s="289"/>
      <c r="BM275" s="289"/>
      <c r="BN275" s="289"/>
      <c r="BO275" s="289"/>
      <c r="BP275" s="290"/>
      <c r="BQ275" s="291">
        <v>1000</v>
      </c>
      <c r="BR275" s="292"/>
      <c r="BS275" s="292"/>
      <c r="BT275" s="292"/>
      <c r="BU275" s="292"/>
      <c r="BV275" s="292"/>
      <c r="BW275" s="293"/>
      <c r="BX275" s="291">
        <f>+(((BK277+BQ275)*15)/85)</f>
        <v>16499.514705882353</v>
      </c>
      <c r="BY275" s="292"/>
      <c r="BZ275" s="292"/>
      <c r="CA275" s="292"/>
      <c r="CB275" s="292"/>
      <c r="CC275" s="293"/>
      <c r="CD275" s="291">
        <f>+BK277+BQ275+BX275</f>
        <v>109996.76470588235</v>
      </c>
      <c r="CE275" s="292"/>
      <c r="CF275" s="292"/>
      <c r="CG275" s="292"/>
      <c r="CH275" s="292"/>
      <c r="CI275" s="293"/>
    </row>
    <row r="276" spans="1:87" ht="18" customHeight="1" thickBot="1" x14ac:dyDescent="0.3">
      <c r="A276" s="75"/>
      <c r="B276" s="327"/>
      <c r="C276" s="328"/>
      <c r="D276" s="328"/>
      <c r="E276" s="328"/>
      <c r="F276" s="328"/>
      <c r="G276" s="328"/>
      <c r="H276" s="328"/>
      <c r="I276" s="328"/>
      <c r="J276" s="328"/>
      <c r="K276" s="328"/>
      <c r="L276" s="328"/>
      <c r="M276" s="328"/>
      <c r="N276" s="328"/>
      <c r="O276" s="328"/>
      <c r="P276" s="328"/>
      <c r="Q276" s="328"/>
      <c r="R276" s="328"/>
      <c r="S276" s="328"/>
      <c r="T276" s="328"/>
      <c r="U276" s="328"/>
      <c r="V276" s="328"/>
      <c r="W276" s="328"/>
      <c r="X276" s="328"/>
      <c r="Y276" s="329"/>
      <c r="Z276" s="336"/>
      <c r="AA276" s="337"/>
      <c r="AB276" s="337"/>
      <c r="AC276" s="337"/>
      <c r="AD276" s="338"/>
      <c r="AE276" s="336"/>
      <c r="AF276" s="337"/>
      <c r="AG276" s="337"/>
      <c r="AH276" s="337"/>
      <c r="AI276" s="337"/>
      <c r="AJ276" s="337"/>
      <c r="AK276" s="392" t="s">
        <v>526</v>
      </c>
      <c r="AL276" s="393"/>
      <c r="AM276" s="393"/>
      <c r="AN276" s="393"/>
      <c r="AO276" s="393"/>
      <c r="AP276" s="393"/>
      <c r="AQ276" s="393"/>
      <c r="AR276" s="393"/>
      <c r="AS276" s="393"/>
      <c r="AT276" s="393"/>
      <c r="AU276" s="393"/>
      <c r="AV276" s="393"/>
      <c r="AW276" s="393"/>
      <c r="AX276" s="394"/>
      <c r="AY276" s="407">
        <v>0.25</v>
      </c>
      <c r="AZ276" s="304"/>
      <c r="BA276" s="304"/>
      <c r="BB276" s="408"/>
      <c r="BC276" s="306">
        <f t="shared" ref="BC276" si="22">+$AE$275*AY276</f>
        <v>0.25</v>
      </c>
      <c r="BD276" s="307"/>
      <c r="BE276" s="307"/>
      <c r="BF276" s="308"/>
      <c r="BG276" s="309">
        <v>7925</v>
      </c>
      <c r="BH276" s="310"/>
      <c r="BI276" s="310"/>
      <c r="BJ276" s="311"/>
      <c r="BK276" s="312">
        <f t="shared" ref="BK276" si="23">+AY276*BG276</f>
        <v>1981.25</v>
      </c>
      <c r="BL276" s="313"/>
      <c r="BM276" s="313"/>
      <c r="BN276" s="313"/>
      <c r="BO276" s="313"/>
      <c r="BP276" s="314"/>
      <c r="BQ276" s="294"/>
      <c r="BR276" s="295"/>
      <c r="BS276" s="295"/>
      <c r="BT276" s="295"/>
      <c r="BU276" s="295"/>
      <c r="BV276" s="295"/>
      <c r="BW276" s="296"/>
      <c r="BX276" s="294"/>
      <c r="BY276" s="295"/>
      <c r="BZ276" s="295"/>
      <c r="CA276" s="295"/>
      <c r="CB276" s="295"/>
      <c r="CC276" s="296"/>
      <c r="CD276" s="294"/>
      <c r="CE276" s="295"/>
      <c r="CF276" s="295"/>
      <c r="CG276" s="295"/>
      <c r="CH276" s="295"/>
      <c r="CI276" s="296"/>
    </row>
    <row r="277" spans="1:87" ht="18" customHeight="1" thickBot="1" x14ac:dyDescent="0.3">
      <c r="A277" s="75"/>
      <c r="B277" s="377"/>
      <c r="C277" s="378"/>
      <c r="D277" s="378"/>
      <c r="E277" s="378"/>
      <c r="F277" s="378"/>
      <c r="G277" s="378"/>
      <c r="H277" s="378"/>
      <c r="I277" s="378"/>
      <c r="J277" s="378"/>
      <c r="K277" s="378"/>
      <c r="L277" s="378"/>
      <c r="M277" s="378"/>
      <c r="N277" s="378"/>
      <c r="O277" s="378"/>
      <c r="P277" s="378"/>
      <c r="Q277" s="378"/>
      <c r="R277" s="378"/>
      <c r="S277" s="378"/>
      <c r="T277" s="378"/>
      <c r="U277" s="378"/>
      <c r="V277" s="378"/>
      <c r="W277" s="378"/>
      <c r="X277" s="378"/>
      <c r="Y277" s="378"/>
      <c r="Z277" s="378"/>
      <c r="AA277" s="378"/>
      <c r="AB277" s="378"/>
      <c r="AC277" s="378"/>
      <c r="AD277" s="378"/>
      <c r="AE277" s="378"/>
      <c r="AF277" s="378"/>
      <c r="AG277" s="378"/>
      <c r="AH277" s="378"/>
      <c r="AI277" s="378"/>
      <c r="AJ277" s="379"/>
      <c r="AK277" s="380" t="s">
        <v>3</v>
      </c>
      <c r="AL277" s="381"/>
      <c r="AM277" s="381"/>
      <c r="AN277" s="381"/>
      <c r="AO277" s="381"/>
      <c r="AP277" s="381"/>
      <c r="AQ277" s="381"/>
      <c r="AR277" s="381"/>
      <c r="AS277" s="381"/>
      <c r="AT277" s="381"/>
      <c r="AU277" s="381"/>
      <c r="AV277" s="381"/>
      <c r="AW277" s="381"/>
      <c r="AX277" s="381"/>
      <c r="AY277" s="382"/>
      <c r="AZ277" s="382"/>
      <c r="BA277" s="382"/>
      <c r="BB277" s="382"/>
      <c r="BC277" s="382"/>
      <c r="BD277" s="382"/>
      <c r="BE277" s="382"/>
      <c r="BF277" s="382"/>
      <c r="BG277" s="382"/>
      <c r="BH277" s="382"/>
      <c r="BI277" s="382"/>
      <c r="BJ277" s="383"/>
      <c r="BK277" s="384">
        <f>SUM(BK275:BK276)</f>
        <v>92497.25</v>
      </c>
      <c r="BL277" s="385"/>
      <c r="BM277" s="385"/>
      <c r="BN277" s="385"/>
      <c r="BO277" s="385"/>
      <c r="BP277" s="386"/>
      <c r="BQ277" s="387" t="s">
        <v>100</v>
      </c>
      <c r="BR277" s="388"/>
      <c r="BS277" s="388"/>
      <c r="BT277" s="388"/>
      <c r="BU277" s="388"/>
      <c r="BV277" s="388"/>
      <c r="BW277" s="388"/>
      <c r="BX277" s="388"/>
      <c r="BY277" s="388"/>
      <c r="BZ277" s="388"/>
      <c r="CA277" s="388"/>
      <c r="CB277" s="388"/>
      <c r="CC277" s="389"/>
      <c r="CD277" s="390">
        <f>+CD275*AE275</f>
        <v>109996.76470588235</v>
      </c>
      <c r="CE277" s="390"/>
      <c r="CF277" s="390"/>
      <c r="CG277" s="390"/>
      <c r="CH277" s="390"/>
      <c r="CI277" s="391"/>
    </row>
    <row r="278" spans="1:87" ht="18" customHeight="1" thickBot="1" x14ac:dyDescent="0.3">
      <c r="A278" s="75"/>
      <c r="B278" s="76"/>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c r="AB278" s="76"/>
      <c r="AC278" s="76"/>
      <c r="AD278" s="76"/>
      <c r="AE278" s="76"/>
      <c r="AF278" s="76"/>
      <c r="AG278" s="76"/>
      <c r="AH278" s="76"/>
      <c r="AI278" s="76"/>
      <c r="AJ278" s="76"/>
      <c r="BG278" s="78"/>
      <c r="BH278" s="78"/>
      <c r="BI278" s="78"/>
      <c r="BJ278" s="78"/>
      <c r="BK278" s="79"/>
      <c r="BL278" s="79"/>
      <c r="BM278" s="79"/>
      <c r="BN278" s="79"/>
      <c r="BO278" s="79"/>
      <c r="BP278" s="79"/>
      <c r="BQ278" s="79"/>
      <c r="BR278" s="79"/>
      <c r="BS278" s="79"/>
      <c r="BT278" s="79"/>
      <c r="BU278" s="79"/>
      <c r="BV278" s="79"/>
      <c r="BW278" s="79"/>
      <c r="BX278" s="79"/>
      <c r="BY278" s="79"/>
      <c r="BZ278" s="79"/>
      <c r="CA278" s="79"/>
      <c r="CB278" s="79"/>
      <c r="CC278" s="79"/>
      <c r="CD278" s="79"/>
      <c r="CE278" s="79"/>
      <c r="CF278" s="79"/>
      <c r="CG278" s="79"/>
      <c r="CH278" s="79"/>
      <c r="CI278" s="79"/>
    </row>
    <row r="279" spans="1:87" ht="18" customHeight="1" x14ac:dyDescent="0.25">
      <c r="A279" s="75"/>
      <c r="B279" s="348" t="s">
        <v>0</v>
      </c>
      <c r="C279" s="349"/>
      <c r="D279" s="349"/>
      <c r="E279" s="349"/>
      <c r="F279" s="349"/>
      <c r="G279" s="349"/>
      <c r="H279" s="349"/>
      <c r="I279" s="349"/>
      <c r="J279" s="349"/>
      <c r="K279" s="349"/>
      <c r="L279" s="349"/>
      <c r="M279" s="349"/>
      <c r="N279" s="349"/>
      <c r="O279" s="349"/>
      <c r="P279" s="349"/>
      <c r="Q279" s="349"/>
      <c r="R279" s="349"/>
      <c r="S279" s="349"/>
      <c r="T279" s="349"/>
      <c r="U279" s="349"/>
      <c r="V279" s="349"/>
      <c r="W279" s="349"/>
      <c r="X279" s="349"/>
      <c r="Y279" s="350"/>
      <c r="Z279" s="348" t="s">
        <v>80</v>
      </c>
      <c r="AA279" s="349"/>
      <c r="AB279" s="349"/>
      <c r="AC279" s="349"/>
      <c r="AD279" s="350"/>
      <c r="AE279" s="357" t="s">
        <v>79</v>
      </c>
      <c r="AF279" s="358"/>
      <c r="AG279" s="358"/>
      <c r="AH279" s="358"/>
      <c r="AI279" s="358"/>
      <c r="AJ279" s="359"/>
      <c r="AK279" s="357" t="s">
        <v>81</v>
      </c>
      <c r="AL279" s="358"/>
      <c r="AM279" s="358"/>
      <c r="AN279" s="358"/>
      <c r="AO279" s="358"/>
      <c r="AP279" s="358"/>
      <c r="AQ279" s="358"/>
      <c r="AR279" s="358"/>
      <c r="AS279" s="358"/>
      <c r="AT279" s="358"/>
      <c r="AU279" s="358"/>
      <c r="AV279" s="358"/>
      <c r="AW279" s="358"/>
      <c r="AX279" s="359"/>
      <c r="AY279" s="357" t="s">
        <v>1</v>
      </c>
      <c r="AZ279" s="358"/>
      <c r="BA279" s="358"/>
      <c r="BB279" s="359"/>
      <c r="BC279" s="348" t="s">
        <v>104</v>
      </c>
      <c r="BD279" s="349"/>
      <c r="BE279" s="349"/>
      <c r="BF279" s="350"/>
      <c r="BG279" s="366" t="s">
        <v>82</v>
      </c>
      <c r="BH279" s="367"/>
      <c r="BI279" s="367"/>
      <c r="BJ279" s="368"/>
      <c r="BK279" s="315" t="s">
        <v>99</v>
      </c>
      <c r="BL279" s="316"/>
      <c r="BM279" s="316"/>
      <c r="BN279" s="316"/>
      <c r="BO279" s="316"/>
      <c r="BP279" s="317"/>
      <c r="BQ279" s="315" t="s">
        <v>83</v>
      </c>
      <c r="BR279" s="316"/>
      <c r="BS279" s="316"/>
      <c r="BT279" s="316"/>
      <c r="BU279" s="316"/>
      <c r="BV279" s="316"/>
      <c r="BW279" s="317"/>
      <c r="BX279" s="315" t="s">
        <v>84</v>
      </c>
      <c r="BY279" s="316"/>
      <c r="BZ279" s="316"/>
      <c r="CA279" s="316"/>
      <c r="CB279" s="316"/>
      <c r="CC279" s="317"/>
      <c r="CD279" s="315" t="s">
        <v>85</v>
      </c>
      <c r="CE279" s="316"/>
      <c r="CF279" s="316"/>
      <c r="CG279" s="316"/>
      <c r="CH279" s="316"/>
      <c r="CI279" s="317"/>
    </row>
    <row r="280" spans="1:87" ht="18" customHeight="1" x14ac:dyDescent="0.25">
      <c r="A280" s="75"/>
      <c r="B280" s="351"/>
      <c r="C280" s="352"/>
      <c r="D280" s="352"/>
      <c r="E280" s="352"/>
      <c r="F280" s="352"/>
      <c r="G280" s="352"/>
      <c r="H280" s="352"/>
      <c r="I280" s="352"/>
      <c r="J280" s="352"/>
      <c r="K280" s="352"/>
      <c r="L280" s="352"/>
      <c r="M280" s="352"/>
      <c r="N280" s="352"/>
      <c r="O280" s="352"/>
      <c r="P280" s="352"/>
      <c r="Q280" s="352"/>
      <c r="R280" s="352"/>
      <c r="S280" s="352"/>
      <c r="T280" s="352"/>
      <c r="U280" s="352"/>
      <c r="V280" s="352"/>
      <c r="W280" s="352"/>
      <c r="X280" s="352"/>
      <c r="Y280" s="353"/>
      <c r="Z280" s="351"/>
      <c r="AA280" s="352"/>
      <c r="AB280" s="352"/>
      <c r="AC280" s="352"/>
      <c r="AD280" s="353"/>
      <c r="AE280" s="360"/>
      <c r="AF280" s="361"/>
      <c r="AG280" s="361"/>
      <c r="AH280" s="361"/>
      <c r="AI280" s="361"/>
      <c r="AJ280" s="362"/>
      <c r="AK280" s="360"/>
      <c r="AL280" s="361"/>
      <c r="AM280" s="361"/>
      <c r="AN280" s="361"/>
      <c r="AO280" s="361"/>
      <c r="AP280" s="361"/>
      <c r="AQ280" s="361"/>
      <c r="AR280" s="361"/>
      <c r="AS280" s="361"/>
      <c r="AT280" s="361"/>
      <c r="AU280" s="361"/>
      <c r="AV280" s="361"/>
      <c r="AW280" s="361"/>
      <c r="AX280" s="362"/>
      <c r="AY280" s="360"/>
      <c r="AZ280" s="361"/>
      <c r="BA280" s="361"/>
      <c r="BB280" s="362"/>
      <c r="BC280" s="351"/>
      <c r="BD280" s="352"/>
      <c r="BE280" s="352"/>
      <c r="BF280" s="353"/>
      <c r="BG280" s="369"/>
      <c r="BH280" s="370"/>
      <c r="BI280" s="370"/>
      <c r="BJ280" s="371"/>
      <c r="BK280" s="318"/>
      <c r="BL280" s="319"/>
      <c r="BM280" s="319"/>
      <c r="BN280" s="319"/>
      <c r="BO280" s="319"/>
      <c r="BP280" s="320"/>
      <c r="BQ280" s="318"/>
      <c r="BR280" s="319"/>
      <c r="BS280" s="319"/>
      <c r="BT280" s="319"/>
      <c r="BU280" s="319"/>
      <c r="BV280" s="319"/>
      <c r="BW280" s="320"/>
      <c r="BX280" s="318"/>
      <c r="BY280" s="319"/>
      <c r="BZ280" s="319"/>
      <c r="CA280" s="319"/>
      <c r="CB280" s="319"/>
      <c r="CC280" s="320"/>
      <c r="CD280" s="318"/>
      <c r="CE280" s="319"/>
      <c r="CF280" s="319"/>
      <c r="CG280" s="319"/>
      <c r="CH280" s="319"/>
      <c r="CI280" s="320"/>
    </row>
    <row r="281" spans="1:87" ht="18" customHeight="1" thickBot="1" x14ac:dyDescent="0.3">
      <c r="A281" s="75"/>
      <c r="B281" s="354"/>
      <c r="C281" s="355"/>
      <c r="D281" s="355"/>
      <c r="E281" s="355"/>
      <c r="F281" s="355"/>
      <c r="G281" s="355"/>
      <c r="H281" s="355"/>
      <c r="I281" s="355"/>
      <c r="J281" s="355"/>
      <c r="K281" s="355"/>
      <c r="L281" s="355"/>
      <c r="M281" s="355"/>
      <c r="N281" s="355"/>
      <c r="O281" s="355"/>
      <c r="P281" s="355"/>
      <c r="Q281" s="355"/>
      <c r="R281" s="355"/>
      <c r="S281" s="355"/>
      <c r="T281" s="355"/>
      <c r="U281" s="355"/>
      <c r="V281" s="355"/>
      <c r="W281" s="355"/>
      <c r="X281" s="355"/>
      <c r="Y281" s="356"/>
      <c r="Z281" s="354"/>
      <c r="AA281" s="355"/>
      <c r="AB281" s="355"/>
      <c r="AC281" s="355"/>
      <c r="AD281" s="356"/>
      <c r="AE281" s="363"/>
      <c r="AF281" s="364"/>
      <c r="AG281" s="364"/>
      <c r="AH281" s="364"/>
      <c r="AI281" s="364"/>
      <c r="AJ281" s="365"/>
      <c r="AK281" s="360"/>
      <c r="AL281" s="361"/>
      <c r="AM281" s="361"/>
      <c r="AN281" s="361"/>
      <c r="AO281" s="361"/>
      <c r="AP281" s="361"/>
      <c r="AQ281" s="361"/>
      <c r="AR281" s="361"/>
      <c r="AS281" s="361"/>
      <c r="AT281" s="361"/>
      <c r="AU281" s="361"/>
      <c r="AV281" s="361"/>
      <c r="AW281" s="361"/>
      <c r="AX281" s="362"/>
      <c r="AY281" s="360"/>
      <c r="AZ281" s="361"/>
      <c r="BA281" s="361"/>
      <c r="BB281" s="362"/>
      <c r="BC281" s="351"/>
      <c r="BD281" s="352"/>
      <c r="BE281" s="352"/>
      <c r="BF281" s="353"/>
      <c r="BG281" s="369"/>
      <c r="BH281" s="370"/>
      <c r="BI281" s="370"/>
      <c r="BJ281" s="371"/>
      <c r="BK281" s="318"/>
      <c r="BL281" s="319"/>
      <c r="BM281" s="319"/>
      <c r="BN281" s="319"/>
      <c r="BO281" s="319"/>
      <c r="BP281" s="320"/>
      <c r="BQ281" s="321"/>
      <c r="BR281" s="322"/>
      <c r="BS281" s="322"/>
      <c r="BT281" s="322"/>
      <c r="BU281" s="322"/>
      <c r="BV281" s="322"/>
      <c r="BW281" s="323"/>
      <c r="BX281" s="321"/>
      <c r="BY281" s="322"/>
      <c r="BZ281" s="322"/>
      <c r="CA281" s="322"/>
      <c r="CB281" s="322"/>
      <c r="CC281" s="323"/>
      <c r="CD281" s="321"/>
      <c r="CE281" s="322"/>
      <c r="CF281" s="322"/>
      <c r="CG281" s="322"/>
      <c r="CH281" s="322"/>
      <c r="CI281" s="323"/>
    </row>
    <row r="282" spans="1:87" ht="18" customHeight="1" x14ac:dyDescent="0.25">
      <c r="A282" s="75"/>
      <c r="B282" s="324" t="s">
        <v>471</v>
      </c>
      <c r="C282" s="325"/>
      <c r="D282" s="325"/>
      <c r="E282" s="325"/>
      <c r="F282" s="325"/>
      <c r="G282" s="325"/>
      <c r="H282" s="325"/>
      <c r="I282" s="325"/>
      <c r="J282" s="325"/>
      <c r="K282" s="325"/>
      <c r="L282" s="325"/>
      <c r="M282" s="325"/>
      <c r="N282" s="325"/>
      <c r="O282" s="325"/>
      <c r="P282" s="325"/>
      <c r="Q282" s="325"/>
      <c r="R282" s="325"/>
      <c r="S282" s="325"/>
      <c r="T282" s="325"/>
      <c r="U282" s="325"/>
      <c r="V282" s="325"/>
      <c r="W282" s="325"/>
      <c r="X282" s="325"/>
      <c r="Y282" s="326"/>
      <c r="Z282" s="333" t="s">
        <v>513</v>
      </c>
      <c r="AA282" s="334"/>
      <c r="AB282" s="334"/>
      <c r="AC282" s="334"/>
      <c r="AD282" s="335"/>
      <c r="AE282" s="333">
        <v>1</v>
      </c>
      <c r="AF282" s="334"/>
      <c r="AG282" s="334"/>
      <c r="AH282" s="334"/>
      <c r="AI282" s="334"/>
      <c r="AJ282" s="334"/>
      <c r="AK282" s="342" t="s">
        <v>41</v>
      </c>
      <c r="AL282" s="343"/>
      <c r="AM282" s="343"/>
      <c r="AN282" s="343"/>
      <c r="AO282" s="343"/>
      <c r="AP282" s="343"/>
      <c r="AQ282" s="343"/>
      <c r="AR282" s="343"/>
      <c r="AS282" s="343"/>
      <c r="AT282" s="343"/>
      <c r="AU282" s="343"/>
      <c r="AV282" s="343"/>
      <c r="AW282" s="343"/>
      <c r="AX282" s="344"/>
      <c r="AY282" s="409">
        <v>4</v>
      </c>
      <c r="AZ282" s="346"/>
      <c r="BA282" s="346"/>
      <c r="BB282" s="410"/>
      <c r="BC282" s="345">
        <f>+$AE$282*AY282</f>
        <v>4</v>
      </c>
      <c r="BD282" s="346"/>
      <c r="BE282" s="346"/>
      <c r="BF282" s="347"/>
      <c r="BG282" s="285">
        <v>22629</v>
      </c>
      <c r="BH282" s="286"/>
      <c r="BI282" s="286"/>
      <c r="BJ282" s="287"/>
      <c r="BK282" s="288">
        <f>+AY282*BG282</f>
        <v>90516</v>
      </c>
      <c r="BL282" s="289"/>
      <c r="BM282" s="289"/>
      <c r="BN282" s="289"/>
      <c r="BO282" s="289"/>
      <c r="BP282" s="290"/>
      <c r="BQ282" s="291">
        <v>1000</v>
      </c>
      <c r="BR282" s="292"/>
      <c r="BS282" s="292"/>
      <c r="BT282" s="292"/>
      <c r="BU282" s="292"/>
      <c r="BV282" s="292"/>
      <c r="BW282" s="293"/>
      <c r="BX282" s="291">
        <f>+(((BK284+BQ282)*15)/85)</f>
        <v>21744</v>
      </c>
      <c r="BY282" s="292"/>
      <c r="BZ282" s="292"/>
      <c r="CA282" s="292"/>
      <c r="CB282" s="292"/>
      <c r="CC282" s="293"/>
      <c r="CD282" s="291">
        <f>+BK284+BQ282+BX282</f>
        <v>144960</v>
      </c>
      <c r="CE282" s="292"/>
      <c r="CF282" s="292"/>
      <c r="CG282" s="292"/>
      <c r="CH282" s="292"/>
      <c r="CI282" s="293"/>
    </row>
    <row r="283" spans="1:87" ht="18" customHeight="1" thickBot="1" x14ac:dyDescent="0.3">
      <c r="A283" s="75"/>
      <c r="B283" s="327"/>
      <c r="C283" s="328"/>
      <c r="D283" s="328"/>
      <c r="E283" s="328"/>
      <c r="F283" s="328"/>
      <c r="G283" s="328"/>
      <c r="H283" s="328"/>
      <c r="I283" s="328"/>
      <c r="J283" s="328"/>
      <c r="K283" s="328"/>
      <c r="L283" s="328"/>
      <c r="M283" s="328"/>
      <c r="N283" s="328"/>
      <c r="O283" s="328"/>
      <c r="P283" s="328"/>
      <c r="Q283" s="328"/>
      <c r="R283" s="328"/>
      <c r="S283" s="328"/>
      <c r="T283" s="328"/>
      <c r="U283" s="328"/>
      <c r="V283" s="328"/>
      <c r="W283" s="328"/>
      <c r="X283" s="328"/>
      <c r="Y283" s="329"/>
      <c r="Z283" s="336"/>
      <c r="AA283" s="337"/>
      <c r="AB283" s="337"/>
      <c r="AC283" s="337"/>
      <c r="AD283" s="338"/>
      <c r="AE283" s="336"/>
      <c r="AF283" s="337"/>
      <c r="AG283" s="337"/>
      <c r="AH283" s="337"/>
      <c r="AI283" s="337"/>
      <c r="AJ283" s="337"/>
      <c r="AK283" s="392" t="s">
        <v>526</v>
      </c>
      <c r="AL283" s="393"/>
      <c r="AM283" s="393"/>
      <c r="AN283" s="393"/>
      <c r="AO283" s="393"/>
      <c r="AP283" s="393"/>
      <c r="AQ283" s="393"/>
      <c r="AR283" s="393"/>
      <c r="AS283" s="393"/>
      <c r="AT283" s="393"/>
      <c r="AU283" s="393"/>
      <c r="AV283" s="393"/>
      <c r="AW283" s="393"/>
      <c r="AX283" s="394"/>
      <c r="AY283" s="407">
        <v>4</v>
      </c>
      <c r="AZ283" s="304"/>
      <c r="BA283" s="304"/>
      <c r="BB283" s="408"/>
      <c r="BC283" s="306">
        <f t="shared" ref="BC283" si="24">+$AE$282*AY283</f>
        <v>4</v>
      </c>
      <c r="BD283" s="307"/>
      <c r="BE283" s="307"/>
      <c r="BF283" s="308"/>
      <c r="BG283" s="309">
        <v>7925</v>
      </c>
      <c r="BH283" s="310"/>
      <c r="BI283" s="310"/>
      <c r="BJ283" s="311"/>
      <c r="BK283" s="312">
        <f t="shared" ref="BK283" si="25">+AY283*BG283</f>
        <v>31700</v>
      </c>
      <c r="BL283" s="313"/>
      <c r="BM283" s="313"/>
      <c r="BN283" s="313"/>
      <c r="BO283" s="313"/>
      <c r="BP283" s="314"/>
      <c r="BQ283" s="294"/>
      <c r="BR283" s="295"/>
      <c r="BS283" s="295"/>
      <c r="BT283" s="295"/>
      <c r="BU283" s="295"/>
      <c r="BV283" s="295"/>
      <c r="BW283" s="296"/>
      <c r="BX283" s="294"/>
      <c r="BY283" s="295"/>
      <c r="BZ283" s="295"/>
      <c r="CA283" s="295"/>
      <c r="CB283" s="295"/>
      <c r="CC283" s="296"/>
      <c r="CD283" s="294"/>
      <c r="CE283" s="295"/>
      <c r="CF283" s="295"/>
      <c r="CG283" s="295"/>
      <c r="CH283" s="295"/>
      <c r="CI283" s="296"/>
    </row>
    <row r="284" spans="1:87" ht="18" customHeight="1" thickBot="1" x14ac:dyDescent="0.3">
      <c r="A284" s="75"/>
      <c r="B284" s="377"/>
      <c r="C284" s="378"/>
      <c r="D284" s="378"/>
      <c r="E284" s="378"/>
      <c r="F284" s="378"/>
      <c r="G284" s="378"/>
      <c r="H284" s="378"/>
      <c r="I284" s="378"/>
      <c r="J284" s="378"/>
      <c r="K284" s="378"/>
      <c r="L284" s="378"/>
      <c r="M284" s="378"/>
      <c r="N284" s="378"/>
      <c r="O284" s="378"/>
      <c r="P284" s="378"/>
      <c r="Q284" s="378"/>
      <c r="R284" s="378"/>
      <c r="S284" s="378"/>
      <c r="T284" s="378"/>
      <c r="U284" s="378"/>
      <c r="V284" s="378"/>
      <c r="W284" s="378"/>
      <c r="X284" s="378"/>
      <c r="Y284" s="378"/>
      <c r="Z284" s="378"/>
      <c r="AA284" s="378"/>
      <c r="AB284" s="378"/>
      <c r="AC284" s="378"/>
      <c r="AD284" s="378"/>
      <c r="AE284" s="378"/>
      <c r="AF284" s="378"/>
      <c r="AG284" s="378"/>
      <c r="AH284" s="378"/>
      <c r="AI284" s="378"/>
      <c r="AJ284" s="379"/>
      <c r="AK284" s="380" t="s">
        <v>3</v>
      </c>
      <c r="AL284" s="381"/>
      <c r="AM284" s="381"/>
      <c r="AN284" s="381"/>
      <c r="AO284" s="381"/>
      <c r="AP284" s="381"/>
      <c r="AQ284" s="381"/>
      <c r="AR284" s="381"/>
      <c r="AS284" s="381"/>
      <c r="AT284" s="381"/>
      <c r="AU284" s="381"/>
      <c r="AV284" s="381"/>
      <c r="AW284" s="381"/>
      <c r="AX284" s="381"/>
      <c r="AY284" s="382"/>
      <c r="AZ284" s="382"/>
      <c r="BA284" s="382"/>
      <c r="BB284" s="382"/>
      <c r="BC284" s="382"/>
      <c r="BD284" s="382"/>
      <c r="BE284" s="382"/>
      <c r="BF284" s="382"/>
      <c r="BG284" s="382"/>
      <c r="BH284" s="382"/>
      <c r="BI284" s="382"/>
      <c r="BJ284" s="383"/>
      <c r="BK284" s="384">
        <f>SUM(BK282:BK283)</f>
        <v>122216</v>
      </c>
      <c r="BL284" s="385"/>
      <c r="BM284" s="385"/>
      <c r="BN284" s="385"/>
      <c r="BO284" s="385"/>
      <c r="BP284" s="386"/>
      <c r="BQ284" s="387" t="s">
        <v>100</v>
      </c>
      <c r="BR284" s="388"/>
      <c r="BS284" s="388"/>
      <c r="BT284" s="388"/>
      <c r="BU284" s="388"/>
      <c r="BV284" s="388"/>
      <c r="BW284" s="388"/>
      <c r="BX284" s="388"/>
      <c r="BY284" s="388"/>
      <c r="BZ284" s="388"/>
      <c r="CA284" s="388"/>
      <c r="CB284" s="388"/>
      <c r="CC284" s="389"/>
      <c r="CD284" s="390">
        <f>+CD282*AE282</f>
        <v>144960</v>
      </c>
      <c r="CE284" s="390"/>
      <c r="CF284" s="390"/>
      <c r="CG284" s="390"/>
      <c r="CH284" s="390"/>
      <c r="CI284" s="391"/>
    </row>
    <row r="285" spans="1:87" ht="18" customHeight="1" thickBot="1" x14ac:dyDescent="0.3">
      <c r="A285" s="75"/>
      <c r="B285" s="76"/>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BG285" s="78"/>
      <c r="BH285" s="78"/>
      <c r="BI285" s="78"/>
      <c r="BJ285" s="78"/>
      <c r="BK285" s="79"/>
      <c r="BL285" s="79"/>
      <c r="BM285" s="79"/>
      <c r="BN285" s="79"/>
      <c r="BO285" s="79"/>
      <c r="BP285" s="79"/>
      <c r="BQ285" s="79"/>
      <c r="BR285" s="79"/>
      <c r="BS285" s="79"/>
      <c r="BT285" s="79"/>
      <c r="BU285" s="79"/>
      <c r="BV285" s="79"/>
      <c r="BW285" s="79"/>
      <c r="BX285" s="79"/>
      <c r="BY285" s="79"/>
      <c r="BZ285" s="79"/>
      <c r="CA285" s="79"/>
      <c r="CB285" s="79"/>
      <c r="CC285" s="79"/>
      <c r="CD285" s="79"/>
      <c r="CE285" s="79"/>
      <c r="CF285" s="79"/>
      <c r="CG285" s="79"/>
      <c r="CH285" s="79"/>
      <c r="CI285" s="79"/>
    </row>
    <row r="286" spans="1:87" ht="18" customHeight="1" x14ac:dyDescent="0.25">
      <c r="A286" s="75"/>
      <c r="B286" s="348" t="s">
        <v>0</v>
      </c>
      <c r="C286" s="349"/>
      <c r="D286" s="349"/>
      <c r="E286" s="349"/>
      <c r="F286" s="349"/>
      <c r="G286" s="349"/>
      <c r="H286" s="349"/>
      <c r="I286" s="349"/>
      <c r="J286" s="349"/>
      <c r="K286" s="349"/>
      <c r="L286" s="349"/>
      <c r="M286" s="349"/>
      <c r="N286" s="349"/>
      <c r="O286" s="349"/>
      <c r="P286" s="349"/>
      <c r="Q286" s="349"/>
      <c r="R286" s="349"/>
      <c r="S286" s="349"/>
      <c r="T286" s="349"/>
      <c r="U286" s="349"/>
      <c r="V286" s="349"/>
      <c r="W286" s="349"/>
      <c r="X286" s="349"/>
      <c r="Y286" s="350"/>
      <c r="Z286" s="348" t="s">
        <v>80</v>
      </c>
      <c r="AA286" s="349"/>
      <c r="AB286" s="349"/>
      <c r="AC286" s="349"/>
      <c r="AD286" s="350"/>
      <c r="AE286" s="357" t="s">
        <v>79</v>
      </c>
      <c r="AF286" s="358"/>
      <c r="AG286" s="358"/>
      <c r="AH286" s="358"/>
      <c r="AI286" s="358"/>
      <c r="AJ286" s="359"/>
      <c r="AK286" s="357" t="s">
        <v>81</v>
      </c>
      <c r="AL286" s="358"/>
      <c r="AM286" s="358"/>
      <c r="AN286" s="358"/>
      <c r="AO286" s="358"/>
      <c r="AP286" s="358"/>
      <c r="AQ286" s="358"/>
      <c r="AR286" s="358"/>
      <c r="AS286" s="358"/>
      <c r="AT286" s="358"/>
      <c r="AU286" s="358"/>
      <c r="AV286" s="358"/>
      <c r="AW286" s="358"/>
      <c r="AX286" s="359"/>
      <c r="AY286" s="357" t="s">
        <v>1</v>
      </c>
      <c r="AZ286" s="358"/>
      <c r="BA286" s="358"/>
      <c r="BB286" s="359"/>
      <c r="BC286" s="348" t="s">
        <v>104</v>
      </c>
      <c r="BD286" s="349"/>
      <c r="BE286" s="349"/>
      <c r="BF286" s="350"/>
      <c r="BG286" s="366" t="s">
        <v>82</v>
      </c>
      <c r="BH286" s="367"/>
      <c r="BI286" s="367"/>
      <c r="BJ286" s="368"/>
      <c r="BK286" s="315" t="s">
        <v>99</v>
      </c>
      <c r="BL286" s="316"/>
      <c r="BM286" s="316"/>
      <c r="BN286" s="316"/>
      <c r="BO286" s="316"/>
      <c r="BP286" s="317"/>
      <c r="BQ286" s="315" t="s">
        <v>83</v>
      </c>
      <c r="BR286" s="316"/>
      <c r="BS286" s="316"/>
      <c r="BT286" s="316"/>
      <c r="BU286" s="316"/>
      <c r="BV286" s="316"/>
      <c r="BW286" s="317"/>
      <c r="BX286" s="315" t="s">
        <v>84</v>
      </c>
      <c r="BY286" s="316"/>
      <c r="BZ286" s="316"/>
      <c r="CA286" s="316"/>
      <c r="CB286" s="316"/>
      <c r="CC286" s="317"/>
      <c r="CD286" s="315" t="s">
        <v>85</v>
      </c>
      <c r="CE286" s="316"/>
      <c r="CF286" s="316"/>
      <c r="CG286" s="316"/>
      <c r="CH286" s="316"/>
      <c r="CI286" s="317"/>
    </row>
    <row r="287" spans="1:87" ht="18" customHeight="1" x14ac:dyDescent="0.25">
      <c r="A287" s="75"/>
      <c r="B287" s="351"/>
      <c r="C287" s="352"/>
      <c r="D287" s="352"/>
      <c r="E287" s="352"/>
      <c r="F287" s="352"/>
      <c r="G287" s="352"/>
      <c r="H287" s="352"/>
      <c r="I287" s="352"/>
      <c r="J287" s="352"/>
      <c r="K287" s="352"/>
      <c r="L287" s="352"/>
      <c r="M287" s="352"/>
      <c r="N287" s="352"/>
      <c r="O287" s="352"/>
      <c r="P287" s="352"/>
      <c r="Q287" s="352"/>
      <c r="R287" s="352"/>
      <c r="S287" s="352"/>
      <c r="T287" s="352"/>
      <c r="U287" s="352"/>
      <c r="V287" s="352"/>
      <c r="W287" s="352"/>
      <c r="X287" s="352"/>
      <c r="Y287" s="353"/>
      <c r="Z287" s="351"/>
      <c r="AA287" s="352"/>
      <c r="AB287" s="352"/>
      <c r="AC287" s="352"/>
      <c r="AD287" s="353"/>
      <c r="AE287" s="360"/>
      <c r="AF287" s="361"/>
      <c r="AG287" s="361"/>
      <c r="AH287" s="361"/>
      <c r="AI287" s="361"/>
      <c r="AJ287" s="362"/>
      <c r="AK287" s="360"/>
      <c r="AL287" s="361"/>
      <c r="AM287" s="361"/>
      <c r="AN287" s="361"/>
      <c r="AO287" s="361"/>
      <c r="AP287" s="361"/>
      <c r="AQ287" s="361"/>
      <c r="AR287" s="361"/>
      <c r="AS287" s="361"/>
      <c r="AT287" s="361"/>
      <c r="AU287" s="361"/>
      <c r="AV287" s="361"/>
      <c r="AW287" s="361"/>
      <c r="AX287" s="362"/>
      <c r="AY287" s="360"/>
      <c r="AZ287" s="361"/>
      <c r="BA287" s="361"/>
      <c r="BB287" s="362"/>
      <c r="BC287" s="351"/>
      <c r="BD287" s="352"/>
      <c r="BE287" s="352"/>
      <c r="BF287" s="353"/>
      <c r="BG287" s="369"/>
      <c r="BH287" s="370"/>
      <c r="BI287" s="370"/>
      <c r="BJ287" s="371"/>
      <c r="BK287" s="318"/>
      <c r="BL287" s="319"/>
      <c r="BM287" s="319"/>
      <c r="BN287" s="319"/>
      <c r="BO287" s="319"/>
      <c r="BP287" s="320"/>
      <c r="BQ287" s="318"/>
      <c r="BR287" s="319"/>
      <c r="BS287" s="319"/>
      <c r="BT287" s="319"/>
      <c r="BU287" s="319"/>
      <c r="BV287" s="319"/>
      <c r="BW287" s="320"/>
      <c r="BX287" s="318"/>
      <c r="BY287" s="319"/>
      <c r="BZ287" s="319"/>
      <c r="CA287" s="319"/>
      <c r="CB287" s="319"/>
      <c r="CC287" s="320"/>
      <c r="CD287" s="318"/>
      <c r="CE287" s="319"/>
      <c r="CF287" s="319"/>
      <c r="CG287" s="319"/>
      <c r="CH287" s="319"/>
      <c r="CI287" s="320"/>
    </row>
    <row r="288" spans="1:87" ht="18" customHeight="1" thickBot="1" x14ac:dyDescent="0.3">
      <c r="A288" s="75"/>
      <c r="B288" s="354"/>
      <c r="C288" s="355"/>
      <c r="D288" s="355"/>
      <c r="E288" s="355"/>
      <c r="F288" s="355"/>
      <c r="G288" s="355"/>
      <c r="H288" s="355"/>
      <c r="I288" s="355"/>
      <c r="J288" s="355"/>
      <c r="K288" s="355"/>
      <c r="L288" s="355"/>
      <c r="M288" s="355"/>
      <c r="N288" s="355"/>
      <c r="O288" s="355"/>
      <c r="P288" s="355"/>
      <c r="Q288" s="355"/>
      <c r="R288" s="355"/>
      <c r="S288" s="355"/>
      <c r="T288" s="355"/>
      <c r="U288" s="355"/>
      <c r="V288" s="355"/>
      <c r="W288" s="355"/>
      <c r="X288" s="355"/>
      <c r="Y288" s="356"/>
      <c r="Z288" s="354"/>
      <c r="AA288" s="355"/>
      <c r="AB288" s="355"/>
      <c r="AC288" s="355"/>
      <c r="AD288" s="356"/>
      <c r="AE288" s="363"/>
      <c r="AF288" s="364"/>
      <c r="AG288" s="364"/>
      <c r="AH288" s="364"/>
      <c r="AI288" s="364"/>
      <c r="AJ288" s="365"/>
      <c r="AK288" s="360"/>
      <c r="AL288" s="361"/>
      <c r="AM288" s="361"/>
      <c r="AN288" s="361"/>
      <c r="AO288" s="361"/>
      <c r="AP288" s="361"/>
      <c r="AQ288" s="361"/>
      <c r="AR288" s="361"/>
      <c r="AS288" s="361"/>
      <c r="AT288" s="361"/>
      <c r="AU288" s="361"/>
      <c r="AV288" s="361"/>
      <c r="AW288" s="361"/>
      <c r="AX288" s="362"/>
      <c r="AY288" s="360"/>
      <c r="AZ288" s="361"/>
      <c r="BA288" s="361"/>
      <c r="BB288" s="362"/>
      <c r="BC288" s="351"/>
      <c r="BD288" s="352"/>
      <c r="BE288" s="352"/>
      <c r="BF288" s="353"/>
      <c r="BG288" s="369"/>
      <c r="BH288" s="370"/>
      <c r="BI288" s="370"/>
      <c r="BJ288" s="371"/>
      <c r="BK288" s="318"/>
      <c r="BL288" s="319"/>
      <c r="BM288" s="319"/>
      <c r="BN288" s="319"/>
      <c r="BO288" s="319"/>
      <c r="BP288" s="320"/>
      <c r="BQ288" s="321"/>
      <c r="BR288" s="322"/>
      <c r="BS288" s="322"/>
      <c r="BT288" s="322"/>
      <c r="BU288" s="322"/>
      <c r="BV288" s="322"/>
      <c r="BW288" s="323"/>
      <c r="BX288" s="321"/>
      <c r="BY288" s="322"/>
      <c r="BZ288" s="322"/>
      <c r="CA288" s="322"/>
      <c r="CB288" s="322"/>
      <c r="CC288" s="323"/>
      <c r="CD288" s="321"/>
      <c r="CE288" s="322"/>
      <c r="CF288" s="322"/>
      <c r="CG288" s="322"/>
      <c r="CH288" s="322"/>
      <c r="CI288" s="323"/>
    </row>
    <row r="289" spans="1:87" ht="18" customHeight="1" x14ac:dyDescent="0.25">
      <c r="A289" s="75"/>
      <c r="B289" s="324" t="s">
        <v>472</v>
      </c>
      <c r="C289" s="325"/>
      <c r="D289" s="325"/>
      <c r="E289" s="325"/>
      <c r="F289" s="325"/>
      <c r="G289" s="325"/>
      <c r="H289" s="325"/>
      <c r="I289" s="325"/>
      <c r="J289" s="325"/>
      <c r="K289" s="325"/>
      <c r="L289" s="325"/>
      <c r="M289" s="325"/>
      <c r="N289" s="325"/>
      <c r="O289" s="325"/>
      <c r="P289" s="325"/>
      <c r="Q289" s="325"/>
      <c r="R289" s="325"/>
      <c r="S289" s="325"/>
      <c r="T289" s="325"/>
      <c r="U289" s="325"/>
      <c r="V289" s="325"/>
      <c r="W289" s="325"/>
      <c r="X289" s="325"/>
      <c r="Y289" s="326"/>
      <c r="Z289" s="333" t="s">
        <v>514</v>
      </c>
      <c r="AA289" s="334"/>
      <c r="AB289" s="334"/>
      <c r="AC289" s="334"/>
      <c r="AD289" s="335"/>
      <c r="AE289" s="333">
        <v>2</v>
      </c>
      <c r="AF289" s="334"/>
      <c r="AG289" s="334"/>
      <c r="AH289" s="334"/>
      <c r="AI289" s="334"/>
      <c r="AJ289" s="334"/>
      <c r="AK289" s="342" t="s">
        <v>41</v>
      </c>
      <c r="AL289" s="343"/>
      <c r="AM289" s="343"/>
      <c r="AN289" s="343"/>
      <c r="AO289" s="343"/>
      <c r="AP289" s="343"/>
      <c r="AQ289" s="343"/>
      <c r="AR289" s="343"/>
      <c r="AS289" s="343"/>
      <c r="AT289" s="343"/>
      <c r="AU289" s="343"/>
      <c r="AV289" s="343"/>
      <c r="AW289" s="343"/>
      <c r="AX289" s="344"/>
      <c r="AY289" s="409">
        <v>4</v>
      </c>
      <c r="AZ289" s="346"/>
      <c r="BA289" s="346"/>
      <c r="BB289" s="410"/>
      <c r="BC289" s="345">
        <f>+$AE$289*AY289</f>
        <v>8</v>
      </c>
      <c r="BD289" s="346"/>
      <c r="BE289" s="346"/>
      <c r="BF289" s="347"/>
      <c r="BG289" s="285">
        <v>22629</v>
      </c>
      <c r="BH289" s="286"/>
      <c r="BI289" s="286"/>
      <c r="BJ289" s="287"/>
      <c r="BK289" s="288">
        <f>+AY289*BG289</f>
        <v>90516</v>
      </c>
      <c r="BL289" s="289"/>
      <c r="BM289" s="289"/>
      <c r="BN289" s="289"/>
      <c r="BO289" s="289"/>
      <c r="BP289" s="290"/>
      <c r="BQ289" s="291">
        <v>1000</v>
      </c>
      <c r="BR289" s="292"/>
      <c r="BS289" s="292"/>
      <c r="BT289" s="292"/>
      <c r="BU289" s="292"/>
      <c r="BV289" s="292"/>
      <c r="BW289" s="293"/>
      <c r="BX289" s="291">
        <f>+(((BK291+BQ289)*15)/85)</f>
        <v>21744</v>
      </c>
      <c r="BY289" s="292"/>
      <c r="BZ289" s="292"/>
      <c r="CA289" s="292"/>
      <c r="CB289" s="292"/>
      <c r="CC289" s="293"/>
      <c r="CD289" s="291">
        <f>+BK291+BQ289+BX289</f>
        <v>144960</v>
      </c>
      <c r="CE289" s="292"/>
      <c r="CF289" s="292"/>
      <c r="CG289" s="292"/>
      <c r="CH289" s="292"/>
      <c r="CI289" s="293"/>
    </row>
    <row r="290" spans="1:87" ht="18" customHeight="1" thickBot="1" x14ac:dyDescent="0.3">
      <c r="A290" s="75"/>
      <c r="B290" s="327"/>
      <c r="C290" s="328"/>
      <c r="D290" s="328"/>
      <c r="E290" s="328"/>
      <c r="F290" s="328"/>
      <c r="G290" s="328"/>
      <c r="H290" s="328"/>
      <c r="I290" s="328"/>
      <c r="J290" s="328"/>
      <c r="K290" s="328"/>
      <c r="L290" s="328"/>
      <c r="M290" s="328"/>
      <c r="N290" s="328"/>
      <c r="O290" s="328"/>
      <c r="P290" s="328"/>
      <c r="Q290" s="328"/>
      <c r="R290" s="328"/>
      <c r="S290" s="328"/>
      <c r="T290" s="328"/>
      <c r="U290" s="328"/>
      <c r="V290" s="328"/>
      <c r="W290" s="328"/>
      <c r="X290" s="328"/>
      <c r="Y290" s="329"/>
      <c r="Z290" s="336"/>
      <c r="AA290" s="337"/>
      <c r="AB290" s="337"/>
      <c r="AC290" s="337"/>
      <c r="AD290" s="338"/>
      <c r="AE290" s="336"/>
      <c r="AF290" s="337"/>
      <c r="AG290" s="337"/>
      <c r="AH290" s="337"/>
      <c r="AI290" s="337"/>
      <c r="AJ290" s="337"/>
      <c r="AK290" s="392" t="s">
        <v>23</v>
      </c>
      <c r="AL290" s="393"/>
      <c r="AM290" s="393"/>
      <c r="AN290" s="393"/>
      <c r="AO290" s="393"/>
      <c r="AP290" s="393"/>
      <c r="AQ290" s="393"/>
      <c r="AR290" s="393"/>
      <c r="AS290" s="393"/>
      <c r="AT290" s="393"/>
      <c r="AU290" s="393"/>
      <c r="AV290" s="393"/>
      <c r="AW290" s="393"/>
      <c r="AX290" s="394"/>
      <c r="AY290" s="407">
        <v>4</v>
      </c>
      <c r="AZ290" s="304"/>
      <c r="BA290" s="304"/>
      <c r="BB290" s="408"/>
      <c r="BC290" s="306">
        <f t="shared" ref="BC290" si="26">+$AE$289*AY290</f>
        <v>8</v>
      </c>
      <c r="BD290" s="307"/>
      <c r="BE290" s="307"/>
      <c r="BF290" s="308"/>
      <c r="BG290" s="309">
        <v>7925</v>
      </c>
      <c r="BH290" s="310"/>
      <c r="BI290" s="310"/>
      <c r="BJ290" s="311"/>
      <c r="BK290" s="312">
        <f t="shared" ref="BK290" si="27">+AY290*BG290</f>
        <v>31700</v>
      </c>
      <c r="BL290" s="313"/>
      <c r="BM290" s="313"/>
      <c r="BN290" s="313"/>
      <c r="BO290" s="313"/>
      <c r="BP290" s="314"/>
      <c r="BQ290" s="294"/>
      <c r="BR290" s="295"/>
      <c r="BS290" s="295"/>
      <c r="BT290" s="295"/>
      <c r="BU290" s="295"/>
      <c r="BV290" s="295"/>
      <c r="BW290" s="296"/>
      <c r="BX290" s="294"/>
      <c r="BY290" s="295"/>
      <c r="BZ290" s="295"/>
      <c r="CA290" s="295"/>
      <c r="CB290" s="295"/>
      <c r="CC290" s="296"/>
      <c r="CD290" s="294"/>
      <c r="CE290" s="295"/>
      <c r="CF290" s="295"/>
      <c r="CG290" s="295"/>
      <c r="CH290" s="295"/>
      <c r="CI290" s="296"/>
    </row>
    <row r="291" spans="1:87" ht="18" customHeight="1" thickBot="1" x14ac:dyDescent="0.3">
      <c r="A291" s="75"/>
      <c r="B291" s="377"/>
      <c r="C291" s="378"/>
      <c r="D291" s="378"/>
      <c r="E291" s="378"/>
      <c r="F291" s="378"/>
      <c r="G291" s="378"/>
      <c r="H291" s="378"/>
      <c r="I291" s="378"/>
      <c r="J291" s="378"/>
      <c r="K291" s="378"/>
      <c r="L291" s="378"/>
      <c r="M291" s="378"/>
      <c r="N291" s="378"/>
      <c r="O291" s="378"/>
      <c r="P291" s="378"/>
      <c r="Q291" s="378"/>
      <c r="R291" s="378"/>
      <c r="S291" s="378"/>
      <c r="T291" s="378"/>
      <c r="U291" s="378"/>
      <c r="V291" s="378"/>
      <c r="W291" s="378"/>
      <c r="X291" s="378"/>
      <c r="Y291" s="378"/>
      <c r="Z291" s="378"/>
      <c r="AA291" s="378"/>
      <c r="AB291" s="378"/>
      <c r="AC291" s="378"/>
      <c r="AD291" s="378"/>
      <c r="AE291" s="378"/>
      <c r="AF291" s="378"/>
      <c r="AG291" s="378"/>
      <c r="AH291" s="378"/>
      <c r="AI291" s="378"/>
      <c r="AJ291" s="379"/>
      <c r="AK291" s="380" t="s">
        <v>3</v>
      </c>
      <c r="AL291" s="381"/>
      <c r="AM291" s="381"/>
      <c r="AN291" s="381"/>
      <c r="AO291" s="381"/>
      <c r="AP291" s="381"/>
      <c r="AQ291" s="381"/>
      <c r="AR291" s="381"/>
      <c r="AS291" s="381"/>
      <c r="AT291" s="381"/>
      <c r="AU291" s="381"/>
      <c r="AV291" s="381"/>
      <c r="AW291" s="381"/>
      <c r="AX291" s="381"/>
      <c r="AY291" s="382"/>
      <c r="AZ291" s="382"/>
      <c r="BA291" s="382"/>
      <c r="BB291" s="382"/>
      <c r="BC291" s="382"/>
      <c r="BD291" s="382"/>
      <c r="BE291" s="382"/>
      <c r="BF291" s="382"/>
      <c r="BG291" s="382"/>
      <c r="BH291" s="382"/>
      <c r="BI291" s="382"/>
      <c r="BJ291" s="383"/>
      <c r="BK291" s="384">
        <f>SUM(BK289:BK290)</f>
        <v>122216</v>
      </c>
      <c r="BL291" s="385"/>
      <c r="BM291" s="385"/>
      <c r="BN291" s="385"/>
      <c r="BO291" s="385"/>
      <c r="BP291" s="386"/>
      <c r="BQ291" s="387" t="s">
        <v>100</v>
      </c>
      <c r="BR291" s="388"/>
      <c r="BS291" s="388"/>
      <c r="BT291" s="388"/>
      <c r="BU291" s="388"/>
      <c r="BV291" s="388"/>
      <c r="BW291" s="388"/>
      <c r="BX291" s="388"/>
      <c r="BY291" s="388"/>
      <c r="BZ291" s="388"/>
      <c r="CA291" s="388"/>
      <c r="CB291" s="388"/>
      <c r="CC291" s="389"/>
      <c r="CD291" s="390">
        <f>+CD289*AE289</f>
        <v>289920</v>
      </c>
      <c r="CE291" s="390"/>
      <c r="CF291" s="390"/>
      <c r="CG291" s="390"/>
      <c r="CH291" s="390"/>
      <c r="CI291" s="391"/>
    </row>
    <row r="292" spans="1:87" ht="18" customHeight="1" thickBot="1" x14ac:dyDescent="0.3">
      <c r="A292" s="75"/>
      <c r="B292" s="76"/>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BG292" s="78"/>
      <c r="BH292" s="78"/>
      <c r="BI292" s="78"/>
      <c r="BJ292" s="78"/>
      <c r="BK292" s="79"/>
      <c r="BL292" s="79"/>
      <c r="BM292" s="79"/>
      <c r="BN292" s="79"/>
      <c r="BO292" s="79"/>
      <c r="BP292" s="79"/>
      <c r="BQ292" s="79"/>
      <c r="BR292" s="79"/>
      <c r="BS292" s="79"/>
      <c r="BT292" s="79"/>
      <c r="BU292" s="79"/>
      <c r="BV292" s="79"/>
      <c r="BW292" s="79"/>
      <c r="BX292" s="79"/>
      <c r="BY292" s="79"/>
      <c r="BZ292" s="79"/>
      <c r="CA292" s="79"/>
      <c r="CB292" s="79"/>
      <c r="CC292" s="79"/>
      <c r="CD292" s="79"/>
      <c r="CE292" s="79"/>
      <c r="CF292" s="79"/>
      <c r="CG292" s="79"/>
      <c r="CH292" s="79"/>
      <c r="CI292" s="79"/>
    </row>
    <row r="293" spans="1:87" ht="18" customHeight="1" x14ac:dyDescent="0.25">
      <c r="A293" s="75"/>
      <c r="B293" s="348" t="s">
        <v>0</v>
      </c>
      <c r="C293" s="349"/>
      <c r="D293" s="349"/>
      <c r="E293" s="349"/>
      <c r="F293" s="349"/>
      <c r="G293" s="349"/>
      <c r="H293" s="349"/>
      <c r="I293" s="349"/>
      <c r="J293" s="349"/>
      <c r="K293" s="349"/>
      <c r="L293" s="349"/>
      <c r="M293" s="349"/>
      <c r="N293" s="349"/>
      <c r="O293" s="349"/>
      <c r="P293" s="349"/>
      <c r="Q293" s="349"/>
      <c r="R293" s="349"/>
      <c r="S293" s="349"/>
      <c r="T293" s="349"/>
      <c r="U293" s="349"/>
      <c r="V293" s="349"/>
      <c r="W293" s="349"/>
      <c r="X293" s="349"/>
      <c r="Y293" s="350"/>
      <c r="Z293" s="348" t="s">
        <v>80</v>
      </c>
      <c r="AA293" s="349"/>
      <c r="AB293" s="349"/>
      <c r="AC293" s="349"/>
      <c r="AD293" s="350"/>
      <c r="AE293" s="357" t="s">
        <v>79</v>
      </c>
      <c r="AF293" s="358"/>
      <c r="AG293" s="358"/>
      <c r="AH293" s="358"/>
      <c r="AI293" s="358"/>
      <c r="AJ293" s="359"/>
      <c r="AK293" s="357" t="s">
        <v>81</v>
      </c>
      <c r="AL293" s="358"/>
      <c r="AM293" s="358"/>
      <c r="AN293" s="358"/>
      <c r="AO293" s="358"/>
      <c r="AP293" s="358"/>
      <c r="AQ293" s="358"/>
      <c r="AR293" s="358"/>
      <c r="AS293" s="358"/>
      <c r="AT293" s="358"/>
      <c r="AU293" s="358"/>
      <c r="AV293" s="358"/>
      <c r="AW293" s="358"/>
      <c r="AX293" s="359"/>
      <c r="AY293" s="357" t="s">
        <v>1</v>
      </c>
      <c r="AZ293" s="358"/>
      <c r="BA293" s="358"/>
      <c r="BB293" s="359"/>
      <c r="BC293" s="348" t="s">
        <v>104</v>
      </c>
      <c r="BD293" s="349"/>
      <c r="BE293" s="349"/>
      <c r="BF293" s="350"/>
      <c r="BG293" s="366" t="s">
        <v>82</v>
      </c>
      <c r="BH293" s="367"/>
      <c r="BI293" s="367"/>
      <c r="BJ293" s="368"/>
      <c r="BK293" s="315" t="s">
        <v>99</v>
      </c>
      <c r="BL293" s="316"/>
      <c r="BM293" s="316"/>
      <c r="BN293" s="316"/>
      <c r="BO293" s="316"/>
      <c r="BP293" s="317"/>
      <c r="BQ293" s="315" t="s">
        <v>83</v>
      </c>
      <c r="BR293" s="316"/>
      <c r="BS293" s="316"/>
      <c r="BT293" s="316"/>
      <c r="BU293" s="316"/>
      <c r="BV293" s="316"/>
      <c r="BW293" s="317"/>
      <c r="BX293" s="315" t="s">
        <v>84</v>
      </c>
      <c r="BY293" s="316"/>
      <c r="BZ293" s="316"/>
      <c r="CA293" s="316"/>
      <c r="CB293" s="316"/>
      <c r="CC293" s="317"/>
      <c r="CD293" s="315" t="s">
        <v>85</v>
      </c>
      <c r="CE293" s="316"/>
      <c r="CF293" s="316"/>
      <c r="CG293" s="316"/>
      <c r="CH293" s="316"/>
      <c r="CI293" s="317"/>
    </row>
    <row r="294" spans="1:87" ht="18" customHeight="1" x14ac:dyDescent="0.25">
      <c r="A294" s="75"/>
      <c r="B294" s="351"/>
      <c r="C294" s="352"/>
      <c r="D294" s="352"/>
      <c r="E294" s="352"/>
      <c r="F294" s="352"/>
      <c r="G294" s="352"/>
      <c r="H294" s="352"/>
      <c r="I294" s="352"/>
      <c r="J294" s="352"/>
      <c r="K294" s="352"/>
      <c r="L294" s="352"/>
      <c r="M294" s="352"/>
      <c r="N294" s="352"/>
      <c r="O294" s="352"/>
      <c r="P294" s="352"/>
      <c r="Q294" s="352"/>
      <c r="R294" s="352"/>
      <c r="S294" s="352"/>
      <c r="T294" s="352"/>
      <c r="U294" s="352"/>
      <c r="V294" s="352"/>
      <c r="W294" s="352"/>
      <c r="X294" s="352"/>
      <c r="Y294" s="353"/>
      <c r="Z294" s="351"/>
      <c r="AA294" s="352"/>
      <c r="AB294" s="352"/>
      <c r="AC294" s="352"/>
      <c r="AD294" s="353"/>
      <c r="AE294" s="360"/>
      <c r="AF294" s="361"/>
      <c r="AG294" s="361"/>
      <c r="AH294" s="361"/>
      <c r="AI294" s="361"/>
      <c r="AJ294" s="362"/>
      <c r="AK294" s="360"/>
      <c r="AL294" s="361"/>
      <c r="AM294" s="361"/>
      <c r="AN294" s="361"/>
      <c r="AO294" s="361"/>
      <c r="AP294" s="361"/>
      <c r="AQ294" s="361"/>
      <c r="AR294" s="361"/>
      <c r="AS294" s="361"/>
      <c r="AT294" s="361"/>
      <c r="AU294" s="361"/>
      <c r="AV294" s="361"/>
      <c r="AW294" s="361"/>
      <c r="AX294" s="362"/>
      <c r="AY294" s="360"/>
      <c r="AZ294" s="361"/>
      <c r="BA294" s="361"/>
      <c r="BB294" s="362"/>
      <c r="BC294" s="351"/>
      <c r="BD294" s="352"/>
      <c r="BE294" s="352"/>
      <c r="BF294" s="353"/>
      <c r="BG294" s="369"/>
      <c r="BH294" s="370"/>
      <c r="BI294" s="370"/>
      <c r="BJ294" s="371"/>
      <c r="BK294" s="318"/>
      <c r="BL294" s="319"/>
      <c r="BM294" s="319"/>
      <c r="BN294" s="319"/>
      <c r="BO294" s="319"/>
      <c r="BP294" s="320"/>
      <c r="BQ294" s="318"/>
      <c r="BR294" s="319"/>
      <c r="BS294" s="319"/>
      <c r="BT294" s="319"/>
      <c r="BU294" s="319"/>
      <c r="BV294" s="319"/>
      <c r="BW294" s="320"/>
      <c r="BX294" s="318"/>
      <c r="BY294" s="319"/>
      <c r="BZ294" s="319"/>
      <c r="CA294" s="319"/>
      <c r="CB294" s="319"/>
      <c r="CC294" s="320"/>
      <c r="CD294" s="318"/>
      <c r="CE294" s="319"/>
      <c r="CF294" s="319"/>
      <c r="CG294" s="319"/>
      <c r="CH294" s="319"/>
      <c r="CI294" s="320"/>
    </row>
    <row r="295" spans="1:87" ht="18" customHeight="1" thickBot="1" x14ac:dyDescent="0.3">
      <c r="A295" s="75"/>
      <c r="B295" s="354"/>
      <c r="C295" s="355"/>
      <c r="D295" s="355"/>
      <c r="E295" s="355"/>
      <c r="F295" s="355"/>
      <c r="G295" s="355"/>
      <c r="H295" s="355"/>
      <c r="I295" s="355"/>
      <c r="J295" s="355"/>
      <c r="K295" s="355"/>
      <c r="L295" s="355"/>
      <c r="M295" s="355"/>
      <c r="N295" s="355"/>
      <c r="O295" s="355"/>
      <c r="P295" s="355"/>
      <c r="Q295" s="355"/>
      <c r="R295" s="355"/>
      <c r="S295" s="355"/>
      <c r="T295" s="355"/>
      <c r="U295" s="355"/>
      <c r="V295" s="355"/>
      <c r="W295" s="355"/>
      <c r="X295" s="355"/>
      <c r="Y295" s="356"/>
      <c r="Z295" s="354"/>
      <c r="AA295" s="355"/>
      <c r="AB295" s="355"/>
      <c r="AC295" s="355"/>
      <c r="AD295" s="356"/>
      <c r="AE295" s="363"/>
      <c r="AF295" s="364"/>
      <c r="AG295" s="364"/>
      <c r="AH295" s="364"/>
      <c r="AI295" s="364"/>
      <c r="AJ295" s="365"/>
      <c r="AK295" s="360"/>
      <c r="AL295" s="361"/>
      <c r="AM295" s="361"/>
      <c r="AN295" s="361"/>
      <c r="AO295" s="361"/>
      <c r="AP295" s="361"/>
      <c r="AQ295" s="361"/>
      <c r="AR295" s="361"/>
      <c r="AS295" s="361"/>
      <c r="AT295" s="361"/>
      <c r="AU295" s="361"/>
      <c r="AV295" s="361"/>
      <c r="AW295" s="361"/>
      <c r="AX295" s="362"/>
      <c r="AY295" s="360"/>
      <c r="AZ295" s="361"/>
      <c r="BA295" s="361"/>
      <c r="BB295" s="362"/>
      <c r="BC295" s="351"/>
      <c r="BD295" s="352"/>
      <c r="BE295" s="352"/>
      <c r="BF295" s="353"/>
      <c r="BG295" s="369"/>
      <c r="BH295" s="370"/>
      <c r="BI295" s="370"/>
      <c r="BJ295" s="371"/>
      <c r="BK295" s="318"/>
      <c r="BL295" s="319"/>
      <c r="BM295" s="319"/>
      <c r="BN295" s="319"/>
      <c r="BO295" s="319"/>
      <c r="BP295" s="320"/>
      <c r="BQ295" s="321"/>
      <c r="BR295" s="322"/>
      <c r="BS295" s="322"/>
      <c r="BT295" s="322"/>
      <c r="BU295" s="322"/>
      <c r="BV295" s="322"/>
      <c r="BW295" s="323"/>
      <c r="BX295" s="321"/>
      <c r="BY295" s="322"/>
      <c r="BZ295" s="322"/>
      <c r="CA295" s="322"/>
      <c r="CB295" s="322"/>
      <c r="CC295" s="323"/>
      <c r="CD295" s="321"/>
      <c r="CE295" s="322"/>
      <c r="CF295" s="322"/>
      <c r="CG295" s="322"/>
      <c r="CH295" s="322"/>
      <c r="CI295" s="323"/>
    </row>
    <row r="296" spans="1:87" ht="18" customHeight="1" x14ac:dyDescent="0.25">
      <c r="A296" s="75"/>
      <c r="B296" s="324" t="s">
        <v>473</v>
      </c>
      <c r="C296" s="325"/>
      <c r="D296" s="325"/>
      <c r="E296" s="325"/>
      <c r="F296" s="325"/>
      <c r="G296" s="325"/>
      <c r="H296" s="325"/>
      <c r="I296" s="325"/>
      <c r="J296" s="325"/>
      <c r="K296" s="325"/>
      <c r="L296" s="325"/>
      <c r="M296" s="325"/>
      <c r="N296" s="325"/>
      <c r="O296" s="325"/>
      <c r="P296" s="325"/>
      <c r="Q296" s="325"/>
      <c r="R296" s="325"/>
      <c r="S296" s="325"/>
      <c r="T296" s="325"/>
      <c r="U296" s="325"/>
      <c r="V296" s="325"/>
      <c r="W296" s="325"/>
      <c r="X296" s="325"/>
      <c r="Y296" s="326"/>
      <c r="Z296" s="333" t="s">
        <v>515</v>
      </c>
      <c r="AA296" s="334"/>
      <c r="AB296" s="334"/>
      <c r="AC296" s="334"/>
      <c r="AD296" s="335"/>
      <c r="AE296" s="333">
        <v>4</v>
      </c>
      <c r="AF296" s="334"/>
      <c r="AG296" s="334"/>
      <c r="AH296" s="334"/>
      <c r="AI296" s="334"/>
      <c r="AJ296" s="334"/>
      <c r="AK296" s="342" t="s">
        <v>41</v>
      </c>
      <c r="AL296" s="343"/>
      <c r="AM296" s="343"/>
      <c r="AN296" s="343"/>
      <c r="AO296" s="343"/>
      <c r="AP296" s="343"/>
      <c r="AQ296" s="343"/>
      <c r="AR296" s="343"/>
      <c r="AS296" s="343"/>
      <c r="AT296" s="343"/>
      <c r="AU296" s="343"/>
      <c r="AV296" s="343"/>
      <c r="AW296" s="343"/>
      <c r="AX296" s="344"/>
      <c r="AY296" s="409">
        <v>0.5</v>
      </c>
      <c r="AZ296" s="346"/>
      <c r="BA296" s="346"/>
      <c r="BB296" s="410"/>
      <c r="BC296" s="345">
        <f>+$AE$296*AY296</f>
        <v>2</v>
      </c>
      <c r="BD296" s="346"/>
      <c r="BE296" s="346"/>
      <c r="BF296" s="347"/>
      <c r="BG296" s="285">
        <v>22629</v>
      </c>
      <c r="BH296" s="286"/>
      <c r="BI296" s="286"/>
      <c r="BJ296" s="287"/>
      <c r="BK296" s="288">
        <f>+AY296*BG296</f>
        <v>11314.5</v>
      </c>
      <c r="BL296" s="289"/>
      <c r="BM296" s="289"/>
      <c r="BN296" s="289"/>
      <c r="BO296" s="289"/>
      <c r="BP296" s="290"/>
      <c r="BQ296" s="291">
        <v>1000</v>
      </c>
      <c r="BR296" s="292"/>
      <c r="BS296" s="292"/>
      <c r="BT296" s="292"/>
      <c r="BU296" s="292"/>
      <c r="BV296" s="292"/>
      <c r="BW296" s="293"/>
      <c r="BX296" s="291">
        <f>+(((BK300+BQ296)*15)/85)</f>
        <v>10327.5</v>
      </c>
      <c r="BY296" s="292"/>
      <c r="BZ296" s="292"/>
      <c r="CA296" s="292"/>
      <c r="CB296" s="292"/>
      <c r="CC296" s="293"/>
      <c r="CD296" s="291">
        <f>+BK300+BQ296+BX296</f>
        <v>68850</v>
      </c>
      <c r="CE296" s="292"/>
      <c r="CF296" s="292"/>
      <c r="CG296" s="292"/>
      <c r="CH296" s="292"/>
      <c r="CI296" s="293"/>
    </row>
    <row r="297" spans="1:87" ht="18" customHeight="1" x14ac:dyDescent="0.25">
      <c r="A297" s="75"/>
      <c r="B297" s="327"/>
      <c r="C297" s="328"/>
      <c r="D297" s="328"/>
      <c r="E297" s="328"/>
      <c r="F297" s="328"/>
      <c r="G297" s="328"/>
      <c r="H297" s="328"/>
      <c r="I297" s="328"/>
      <c r="J297" s="328"/>
      <c r="K297" s="328"/>
      <c r="L297" s="328"/>
      <c r="M297" s="328"/>
      <c r="N297" s="328"/>
      <c r="O297" s="328"/>
      <c r="P297" s="328"/>
      <c r="Q297" s="328"/>
      <c r="R297" s="328"/>
      <c r="S297" s="328"/>
      <c r="T297" s="328"/>
      <c r="U297" s="328"/>
      <c r="V297" s="328"/>
      <c r="W297" s="328"/>
      <c r="X297" s="328"/>
      <c r="Y297" s="329"/>
      <c r="Z297" s="336"/>
      <c r="AA297" s="337"/>
      <c r="AB297" s="337"/>
      <c r="AC297" s="337"/>
      <c r="AD297" s="338"/>
      <c r="AE297" s="336"/>
      <c r="AF297" s="337"/>
      <c r="AG297" s="337"/>
      <c r="AH297" s="337"/>
      <c r="AI297" s="337"/>
      <c r="AJ297" s="337"/>
      <c r="AK297" s="300" t="s">
        <v>13</v>
      </c>
      <c r="AL297" s="301"/>
      <c r="AM297" s="301"/>
      <c r="AN297" s="301"/>
      <c r="AO297" s="301"/>
      <c r="AP297" s="301"/>
      <c r="AQ297" s="301"/>
      <c r="AR297" s="301"/>
      <c r="AS297" s="301"/>
      <c r="AT297" s="301"/>
      <c r="AU297" s="301"/>
      <c r="AV297" s="301"/>
      <c r="AW297" s="301"/>
      <c r="AX297" s="302"/>
      <c r="AY297" s="407">
        <v>0.5</v>
      </c>
      <c r="AZ297" s="304"/>
      <c r="BA297" s="304"/>
      <c r="BB297" s="408"/>
      <c r="BC297" s="306">
        <f t="shared" ref="BC297:BC299" si="28">+$AE$296*AY297</f>
        <v>2</v>
      </c>
      <c r="BD297" s="307"/>
      <c r="BE297" s="307"/>
      <c r="BF297" s="308"/>
      <c r="BG297" s="309">
        <v>40826</v>
      </c>
      <c r="BH297" s="310"/>
      <c r="BI297" s="310"/>
      <c r="BJ297" s="311"/>
      <c r="BK297" s="312">
        <f t="shared" ref="BK297:BK299" si="29">+AY297*BG297</f>
        <v>20413</v>
      </c>
      <c r="BL297" s="313"/>
      <c r="BM297" s="313"/>
      <c r="BN297" s="313"/>
      <c r="BO297" s="313"/>
      <c r="BP297" s="314"/>
      <c r="BQ297" s="294"/>
      <c r="BR297" s="295"/>
      <c r="BS297" s="295"/>
      <c r="BT297" s="295"/>
      <c r="BU297" s="295"/>
      <c r="BV297" s="295"/>
      <c r="BW297" s="296"/>
      <c r="BX297" s="294"/>
      <c r="BY297" s="295"/>
      <c r="BZ297" s="295"/>
      <c r="CA297" s="295"/>
      <c r="CB297" s="295"/>
      <c r="CC297" s="296"/>
      <c r="CD297" s="294"/>
      <c r="CE297" s="295"/>
      <c r="CF297" s="295"/>
      <c r="CG297" s="295"/>
      <c r="CH297" s="295"/>
      <c r="CI297" s="296"/>
    </row>
    <row r="298" spans="1:87" ht="18" customHeight="1" x14ac:dyDescent="0.25">
      <c r="A298" s="75"/>
      <c r="B298" s="327"/>
      <c r="C298" s="328"/>
      <c r="D298" s="328"/>
      <c r="E298" s="328"/>
      <c r="F298" s="328"/>
      <c r="G298" s="328"/>
      <c r="H298" s="328"/>
      <c r="I298" s="328"/>
      <c r="J298" s="328"/>
      <c r="K298" s="328"/>
      <c r="L298" s="328"/>
      <c r="M298" s="328"/>
      <c r="N298" s="328"/>
      <c r="O298" s="328"/>
      <c r="P298" s="328"/>
      <c r="Q298" s="328"/>
      <c r="R298" s="328"/>
      <c r="S298" s="328"/>
      <c r="T298" s="328"/>
      <c r="U298" s="328"/>
      <c r="V298" s="328"/>
      <c r="W298" s="328"/>
      <c r="X298" s="328"/>
      <c r="Y298" s="329"/>
      <c r="Z298" s="336"/>
      <c r="AA298" s="337"/>
      <c r="AB298" s="337"/>
      <c r="AC298" s="337"/>
      <c r="AD298" s="338"/>
      <c r="AE298" s="336"/>
      <c r="AF298" s="337"/>
      <c r="AG298" s="337"/>
      <c r="AH298" s="337"/>
      <c r="AI298" s="337"/>
      <c r="AJ298" s="337"/>
      <c r="AK298" s="300" t="s">
        <v>530</v>
      </c>
      <c r="AL298" s="301"/>
      <c r="AM298" s="301"/>
      <c r="AN298" s="301"/>
      <c r="AO298" s="301"/>
      <c r="AP298" s="301"/>
      <c r="AQ298" s="301"/>
      <c r="AR298" s="301"/>
      <c r="AS298" s="301"/>
      <c r="AT298" s="301"/>
      <c r="AU298" s="301"/>
      <c r="AV298" s="301"/>
      <c r="AW298" s="301"/>
      <c r="AX298" s="302"/>
      <c r="AY298" s="407">
        <v>0.5</v>
      </c>
      <c r="AZ298" s="304"/>
      <c r="BA298" s="304"/>
      <c r="BB298" s="408"/>
      <c r="BC298" s="306">
        <f t="shared" si="28"/>
        <v>2</v>
      </c>
      <c r="BD298" s="307"/>
      <c r="BE298" s="307"/>
      <c r="BF298" s="308"/>
      <c r="BG298" s="309">
        <v>22629</v>
      </c>
      <c r="BH298" s="310"/>
      <c r="BI298" s="310"/>
      <c r="BJ298" s="311"/>
      <c r="BK298" s="312">
        <f t="shared" si="29"/>
        <v>11314.5</v>
      </c>
      <c r="BL298" s="313"/>
      <c r="BM298" s="313"/>
      <c r="BN298" s="313"/>
      <c r="BO298" s="313"/>
      <c r="BP298" s="314"/>
      <c r="BQ298" s="294"/>
      <c r="BR298" s="295"/>
      <c r="BS298" s="295"/>
      <c r="BT298" s="295"/>
      <c r="BU298" s="295"/>
      <c r="BV298" s="295"/>
      <c r="BW298" s="296"/>
      <c r="BX298" s="294"/>
      <c r="BY298" s="295"/>
      <c r="BZ298" s="295"/>
      <c r="CA298" s="295"/>
      <c r="CB298" s="295"/>
      <c r="CC298" s="296"/>
      <c r="CD298" s="294"/>
      <c r="CE298" s="295"/>
      <c r="CF298" s="295"/>
      <c r="CG298" s="295"/>
      <c r="CH298" s="295"/>
      <c r="CI298" s="296"/>
    </row>
    <row r="299" spans="1:87" ht="18" customHeight="1" thickBot="1" x14ac:dyDescent="0.3">
      <c r="A299" s="75"/>
      <c r="B299" s="327"/>
      <c r="C299" s="328"/>
      <c r="D299" s="328"/>
      <c r="E299" s="328"/>
      <c r="F299" s="328"/>
      <c r="G299" s="328"/>
      <c r="H299" s="328"/>
      <c r="I299" s="328"/>
      <c r="J299" s="328"/>
      <c r="K299" s="328"/>
      <c r="L299" s="328"/>
      <c r="M299" s="328"/>
      <c r="N299" s="328"/>
      <c r="O299" s="328"/>
      <c r="P299" s="328"/>
      <c r="Q299" s="328"/>
      <c r="R299" s="328"/>
      <c r="S299" s="328"/>
      <c r="T299" s="328"/>
      <c r="U299" s="328"/>
      <c r="V299" s="328"/>
      <c r="W299" s="328"/>
      <c r="X299" s="328"/>
      <c r="Y299" s="329"/>
      <c r="Z299" s="336"/>
      <c r="AA299" s="337"/>
      <c r="AB299" s="337"/>
      <c r="AC299" s="337"/>
      <c r="AD299" s="338"/>
      <c r="AE299" s="336"/>
      <c r="AF299" s="337"/>
      <c r="AG299" s="337"/>
      <c r="AH299" s="337"/>
      <c r="AI299" s="337"/>
      <c r="AJ299" s="337"/>
      <c r="AK299" s="392" t="s">
        <v>18</v>
      </c>
      <c r="AL299" s="393"/>
      <c r="AM299" s="393"/>
      <c r="AN299" s="393"/>
      <c r="AO299" s="393"/>
      <c r="AP299" s="393"/>
      <c r="AQ299" s="393"/>
      <c r="AR299" s="393"/>
      <c r="AS299" s="393"/>
      <c r="AT299" s="393"/>
      <c r="AU299" s="393"/>
      <c r="AV299" s="393"/>
      <c r="AW299" s="393"/>
      <c r="AX299" s="394"/>
      <c r="AY299" s="407">
        <v>0.5</v>
      </c>
      <c r="AZ299" s="304"/>
      <c r="BA299" s="304"/>
      <c r="BB299" s="408"/>
      <c r="BC299" s="306">
        <f t="shared" si="28"/>
        <v>2</v>
      </c>
      <c r="BD299" s="307"/>
      <c r="BE299" s="307"/>
      <c r="BF299" s="308"/>
      <c r="BG299" s="309">
        <v>28961</v>
      </c>
      <c r="BH299" s="310"/>
      <c r="BI299" s="310"/>
      <c r="BJ299" s="311"/>
      <c r="BK299" s="312">
        <f t="shared" si="29"/>
        <v>14480.5</v>
      </c>
      <c r="BL299" s="313"/>
      <c r="BM299" s="313"/>
      <c r="BN299" s="313"/>
      <c r="BO299" s="313"/>
      <c r="BP299" s="314"/>
      <c r="BQ299" s="294"/>
      <c r="BR299" s="295"/>
      <c r="BS299" s="295"/>
      <c r="BT299" s="295"/>
      <c r="BU299" s="295"/>
      <c r="BV299" s="295"/>
      <c r="BW299" s="296"/>
      <c r="BX299" s="294"/>
      <c r="BY299" s="295"/>
      <c r="BZ299" s="295"/>
      <c r="CA299" s="295"/>
      <c r="CB299" s="295"/>
      <c r="CC299" s="296"/>
      <c r="CD299" s="294"/>
      <c r="CE299" s="295"/>
      <c r="CF299" s="295"/>
      <c r="CG299" s="295"/>
      <c r="CH299" s="295"/>
      <c r="CI299" s="296"/>
    </row>
    <row r="300" spans="1:87" ht="18" customHeight="1" thickBot="1" x14ac:dyDescent="0.3">
      <c r="A300" s="75"/>
      <c r="B300" s="377"/>
      <c r="C300" s="378"/>
      <c r="D300" s="378"/>
      <c r="E300" s="378"/>
      <c r="F300" s="378"/>
      <c r="G300" s="378"/>
      <c r="H300" s="378"/>
      <c r="I300" s="378"/>
      <c r="J300" s="378"/>
      <c r="K300" s="378"/>
      <c r="L300" s="378"/>
      <c r="M300" s="378"/>
      <c r="N300" s="378"/>
      <c r="O300" s="378"/>
      <c r="P300" s="378"/>
      <c r="Q300" s="378"/>
      <c r="R300" s="378"/>
      <c r="S300" s="378"/>
      <c r="T300" s="378"/>
      <c r="U300" s="378"/>
      <c r="V300" s="378"/>
      <c r="W300" s="378"/>
      <c r="X300" s="378"/>
      <c r="Y300" s="378"/>
      <c r="Z300" s="378"/>
      <c r="AA300" s="378"/>
      <c r="AB300" s="378"/>
      <c r="AC300" s="378"/>
      <c r="AD300" s="378"/>
      <c r="AE300" s="378"/>
      <c r="AF300" s="378"/>
      <c r="AG300" s="378"/>
      <c r="AH300" s="378"/>
      <c r="AI300" s="378"/>
      <c r="AJ300" s="379"/>
      <c r="AK300" s="380" t="s">
        <v>3</v>
      </c>
      <c r="AL300" s="381"/>
      <c r="AM300" s="381"/>
      <c r="AN300" s="381"/>
      <c r="AO300" s="381"/>
      <c r="AP300" s="381"/>
      <c r="AQ300" s="381"/>
      <c r="AR300" s="381"/>
      <c r="AS300" s="381"/>
      <c r="AT300" s="381"/>
      <c r="AU300" s="381"/>
      <c r="AV300" s="381"/>
      <c r="AW300" s="381"/>
      <c r="AX300" s="381"/>
      <c r="AY300" s="382"/>
      <c r="AZ300" s="382"/>
      <c r="BA300" s="382"/>
      <c r="BB300" s="382"/>
      <c r="BC300" s="382"/>
      <c r="BD300" s="382"/>
      <c r="BE300" s="382"/>
      <c r="BF300" s="382"/>
      <c r="BG300" s="382"/>
      <c r="BH300" s="382"/>
      <c r="BI300" s="382"/>
      <c r="BJ300" s="383"/>
      <c r="BK300" s="384">
        <f>SUM(BK296:BK299)</f>
        <v>57522.5</v>
      </c>
      <c r="BL300" s="385"/>
      <c r="BM300" s="385"/>
      <c r="BN300" s="385"/>
      <c r="BO300" s="385"/>
      <c r="BP300" s="386"/>
      <c r="BQ300" s="387" t="s">
        <v>100</v>
      </c>
      <c r="BR300" s="388"/>
      <c r="BS300" s="388"/>
      <c r="BT300" s="388"/>
      <c r="BU300" s="388"/>
      <c r="BV300" s="388"/>
      <c r="BW300" s="388"/>
      <c r="BX300" s="388"/>
      <c r="BY300" s="388"/>
      <c r="BZ300" s="388"/>
      <c r="CA300" s="388"/>
      <c r="CB300" s="388"/>
      <c r="CC300" s="389"/>
      <c r="CD300" s="390">
        <f>+CD296*AE296</f>
        <v>275400</v>
      </c>
      <c r="CE300" s="390"/>
      <c r="CF300" s="390"/>
      <c r="CG300" s="390"/>
      <c r="CH300" s="390"/>
      <c r="CI300" s="391"/>
    </row>
    <row r="301" spans="1:87" ht="18" customHeight="1" thickBot="1" x14ac:dyDescent="0.3">
      <c r="A301" s="75"/>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c r="AY301" s="77"/>
      <c r="AZ301" s="77"/>
      <c r="BA301" s="77"/>
      <c r="BB301" s="77"/>
      <c r="BC301" s="77"/>
      <c r="BD301" s="77"/>
      <c r="BE301" s="77"/>
      <c r="BF301" s="77"/>
      <c r="BG301" s="78"/>
      <c r="BH301" s="78"/>
      <c r="BI301" s="78"/>
      <c r="BJ301" s="78"/>
      <c r="BK301" s="79"/>
      <c r="BL301" s="79"/>
      <c r="BM301" s="79"/>
      <c r="BN301" s="79"/>
      <c r="BO301" s="79"/>
      <c r="BP301" s="79"/>
      <c r="BQ301" s="79"/>
      <c r="BR301" s="79"/>
      <c r="BS301" s="79"/>
      <c r="BT301" s="79"/>
      <c r="BU301" s="79"/>
      <c r="BV301" s="79"/>
      <c r="BW301" s="79"/>
      <c r="BX301" s="79"/>
      <c r="BY301" s="79"/>
      <c r="BZ301" s="79"/>
      <c r="CA301" s="79"/>
      <c r="CB301" s="79"/>
      <c r="CC301" s="79"/>
      <c r="CD301" s="79"/>
      <c r="CE301" s="79"/>
      <c r="CF301" s="79"/>
      <c r="CG301" s="79"/>
      <c r="CH301" s="79"/>
      <c r="CI301" s="79"/>
    </row>
    <row r="302" spans="1:87" ht="18" customHeight="1" x14ac:dyDescent="0.25">
      <c r="A302" s="75"/>
      <c r="B302" s="348" t="s">
        <v>0</v>
      </c>
      <c r="C302" s="349"/>
      <c r="D302" s="349"/>
      <c r="E302" s="349"/>
      <c r="F302" s="349"/>
      <c r="G302" s="349"/>
      <c r="H302" s="349"/>
      <c r="I302" s="349"/>
      <c r="J302" s="349"/>
      <c r="K302" s="349"/>
      <c r="L302" s="349"/>
      <c r="M302" s="349"/>
      <c r="N302" s="349"/>
      <c r="O302" s="349"/>
      <c r="P302" s="349"/>
      <c r="Q302" s="349"/>
      <c r="R302" s="349"/>
      <c r="S302" s="349"/>
      <c r="T302" s="349"/>
      <c r="U302" s="349"/>
      <c r="V302" s="349"/>
      <c r="W302" s="349"/>
      <c r="X302" s="349"/>
      <c r="Y302" s="350"/>
      <c r="Z302" s="348" t="s">
        <v>80</v>
      </c>
      <c r="AA302" s="349"/>
      <c r="AB302" s="349"/>
      <c r="AC302" s="349"/>
      <c r="AD302" s="350"/>
      <c r="AE302" s="357" t="s">
        <v>79</v>
      </c>
      <c r="AF302" s="358"/>
      <c r="AG302" s="358"/>
      <c r="AH302" s="358"/>
      <c r="AI302" s="358"/>
      <c r="AJ302" s="359"/>
      <c r="AK302" s="357" t="s">
        <v>81</v>
      </c>
      <c r="AL302" s="358"/>
      <c r="AM302" s="358"/>
      <c r="AN302" s="358"/>
      <c r="AO302" s="358"/>
      <c r="AP302" s="358"/>
      <c r="AQ302" s="358"/>
      <c r="AR302" s="358"/>
      <c r="AS302" s="358"/>
      <c r="AT302" s="358"/>
      <c r="AU302" s="358"/>
      <c r="AV302" s="358"/>
      <c r="AW302" s="358"/>
      <c r="AX302" s="359"/>
      <c r="AY302" s="357" t="s">
        <v>1</v>
      </c>
      <c r="AZ302" s="358"/>
      <c r="BA302" s="358"/>
      <c r="BB302" s="359"/>
      <c r="BC302" s="348" t="s">
        <v>104</v>
      </c>
      <c r="BD302" s="349"/>
      <c r="BE302" s="349"/>
      <c r="BF302" s="350"/>
      <c r="BG302" s="366" t="s">
        <v>82</v>
      </c>
      <c r="BH302" s="367"/>
      <c r="BI302" s="367"/>
      <c r="BJ302" s="368"/>
      <c r="BK302" s="315" t="s">
        <v>99</v>
      </c>
      <c r="BL302" s="316"/>
      <c r="BM302" s="316"/>
      <c r="BN302" s="316"/>
      <c r="BO302" s="316"/>
      <c r="BP302" s="317"/>
      <c r="BQ302" s="315" t="s">
        <v>83</v>
      </c>
      <c r="BR302" s="316"/>
      <c r="BS302" s="316"/>
      <c r="BT302" s="316"/>
      <c r="BU302" s="316"/>
      <c r="BV302" s="316"/>
      <c r="BW302" s="317"/>
      <c r="BX302" s="315" t="s">
        <v>84</v>
      </c>
      <c r="BY302" s="316"/>
      <c r="BZ302" s="316"/>
      <c r="CA302" s="316"/>
      <c r="CB302" s="316"/>
      <c r="CC302" s="317"/>
      <c r="CD302" s="315" t="s">
        <v>85</v>
      </c>
      <c r="CE302" s="316"/>
      <c r="CF302" s="316"/>
      <c r="CG302" s="316"/>
      <c r="CH302" s="316"/>
      <c r="CI302" s="317"/>
    </row>
    <row r="303" spans="1:87" ht="18" customHeight="1" x14ac:dyDescent="0.25">
      <c r="A303" s="75"/>
      <c r="B303" s="351"/>
      <c r="C303" s="352"/>
      <c r="D303" s="352"/>
      <c r="E303" s="352"/>
      <c r="F303" s="352"/>
      <c r="G303" s="352"/>
      <c r="H303" s="352"/>
      <c r="I303" s="352"/>
      <c r="J303" s="352"/>
      <c r="K303" s="352"/>
      <c r="L303" s="352"/>
      <c r="M303" s="352"/>
      <c r="N303" s="352"/>
      <c r="O303" s="352"/>
      <c r="P303" s="352"/>
      <c r="Q303" s="352"/>
      <c r="R303" s="352"/>
      <c r="S303" s="352"/>
      <c r="T303" s="352"/>
      <c r="U303" s="352"/>
      <c r="V303" s="352"/>
      <c r="W303" s="352"/>
      <c r="X303" s="352"/>
      <c r="Y303" s="353"/>
      <c r="Z303" s="351"/>
      <c r="AA303" s="352"/>
      <c r="AB303" s="352"/>
      <c r="AC303" s="352"/>
      <c r="AD303" s="353"/>
      <c r="AE303" s="360"/>
      <c r="AF303" s="361"/>
      <c r="AG303" s="361"/>
      <c r="AH303" s="361"/>
      <c r="AI303" s="361"/>
      <c r="AJ303" s="362"/>
      <c r="AK303" s="360"/>
      <c r="AL303" s="361"/>
      <c r="AM303" s="361"/>
      <c r="AN303" s="361"/>
      <c r="AO303" s="361"/>
      <c r="AP303" s="361"/>
      <c r="AQ303" s="361"/>
      <c r="AR303" s="361"/>
      <c r="AS303" s="361"/>
      <c r="AT303" s="361"/>
      <c r="AU303" s="361"/>
      <c r="AV303" s="361"/>
      <c r="AW303" s="361"/>
      <c r="AX303" s="362"/>
      <c r="AY303" s="360"/>
      <c r="AZ303" s="361"/>
      <c r="BA303" s="361"/>
      <c r="BB303" s="362"/>
      <c r="BC303" s="351"/>
      <c r="BD303" s="352"/>
      <c r="BE303" s="352"/>
      <c r="BF303" s="353"/>
      <c r="BG303" s="369"/>
      <c r="BH303" s="370"/>
      <c r="BI303" s="370"/>
      <c r="BJ303" s="371"/>
      <c r="BK303" s="318"/>
      <c r="BL303" s="319"/>
      <c r="BM303" s="319"/>
      <c r="BN303" s="319"/>
      <c r="BO303" s="319"/>
      <c r="BP303" s="320"/>
      <c r="BQ303" s="318"/>
      <c r="BR303" s="319"/>
      <c r="BS303" s="319"/>
      <c r="BT303" s="319"/>
      <c r="BU303" s="319"/>
      <c r="BV303" s="319"/>
      <c r="BW303" s="320"/>
      <c r="BX303" s="318"/>
      <c r="BY303" s="319"/>
      <c r="BZ303" s="319"/>
      <c r="CA303" s="319"/>
      <c r="CB303" s="319"/>
      <c r="CC303" s="320"/>
      <c r="CD303" s="318"/>
      <c r="CE303" s="319"/>
      <c r="CF303" s="319"/>
      <c r="CG303" s="319"/>
      <c r="CH303" s="319"/>
      <c r="CI303" s="320"/>
    </row>
    <row r="304" spans="1:87" ht="18" customHeight="1" thickBot="1" x14ac:dyDescent="0.3">
      <c r="A304" s="75"/>
      <c r="B304" s="354"/>
      <c r="C304" s="355"/>
      <c r="D304" s="355"/>
      <c r="E304" s="355"/>
      <c r="F304" s="355"/>
      <c r="G304" s="355"/>
      <c r="H304" s="355"/>
      <c r="I304" s="355"/>
      <c r="J304" s="355"/>
      <c r="K304" s="355"/>
      <c r="L304" s="355"/>
      <c r="M304" s="355"/>
      <c r="N304" s="355"/>
      <c r="O304" s="355"/>
      <c r="P304" s="355"/>
      <c r="Q304" s="355"/>
      <c r="R304" s="355"/>
      <c r="S304" s="355"/>
      <c r="T304" s="355"/>
      <c r="U304" s="355"/>
      <c r="V304" s="355"/>
      <c r="W304" s="355"/>
      <c r="X304" s="355"/>
      <c r="Y304" s="356"/>
      <c r="Z304" s="354"/>
      <c r="AA304" s="355"/>
      <c r="AB304" s="355"/>
      <c r="AC304" s="355"/>
      <c r="AD304" s="356"/>
      <c r="AE304" s="363"/>
      <c r="AF304" s="364"/>
      <c r="AG304" s="364"/>
      <c r="AH304" s="364"/>
      <c r="AI304" s="364"/>
      <c r="AJ304" s="365"/>
      <c r="AK304" s="360"/>
      <c r="AL304" s="361"/>
      <c r="AM304" s="361"/>
      <c r="AN304" s="361"/>
      <c r="AO304" s="361"/>
      <c r="AP304" s="361"/>
      <c r="AQ304" s="361"/>
      <c r="AR304" s="361"/>
      <c r="AS304" s="361"/>
      <c r="AT304" s="361"/>
      <c r="AU304" s="361"/>
      <c r="AV304" s="361"/>
      <c r="AW304" s="361"/>
      <c r="AX304" s="362"/>
      <c r="AY304" s="360"/>
      <c r="AZ304" s="361"/>
      <c r="BA304" s="361"/>
      <c r="BB304" s="362"/>
      <c r="BC304" s="351"/>
      <c r="BD304" s="352"/>
      <c r="BE304" s="352"/>
      <c r="BF304" s="353"/>
      <c r="BG304" s="369"/>
      <c r="BH304" s="370"/>
      <c r="BI304" s="370"/>
      <c r="BJ304" s="371"/>
      <c r="BK304" s="318"/>
      <c r="BL304" s="319"/>
      <c r="BM304" s="319"/>
      <c r="BN304" s="319"/>
      <c r="BO304" s="319"/>
      <c r="BP304" s="320"/>
      <c r="BQ304" s="321"/>
      <c r="BR304" s="322"/>
      <c r="BS304" s="322"/>
      <c r="BT304" s="322"/>
      <c r="BU304" s="322"/>
      <c r="BV304" s="322"/>
      <c r="BW304" s="323"/>
      <c r="BX304" s="321"/>
      <c r="BY304" s="322"/>
      <c r="BZ304" s="322"/>
      <c r="CA304" s="322"/>
      <c r="CB304" s="322"/>
      <c r="CC304" s="323"/>
      <c r="CD304" s="321"/>
      <c r="CE304" s="322"/>
      <c r="CF304" s="322"/>
      <c r="CG304" s="322"/>
      <c r="CH304" s="322"/>
      <c r="CI304" s="323"/>
    </row>
    <row r="305" spans="1:87" ht="18" customHeight="1" x14ac:dyDescent="0.25">
      <c r="A305" s="75"/>
      <c r="B305" s="324" t="s">
        <v>474</v>
      </c>
      <c r="C305" s="325"/>
      <c r="D305" s="325"/>
      <c r="E305" s="325"/>
      <c r="F305" s="325"/>
      <c r="G305" s="325"/>
      <c r="H305" s="325"/>
      <c r="I305" s="325"/>
      <c r="J305" s="325"/>
      <c r="K305" s="325"/>
      <c r="L305" s="325"/>
      <c r="M305" s="325"/>
      <c r="N305" s="325"/>
      <c r="O305" s="325"/>
      <c r="P305" s="325"/>
      <c r="Q305" s="325"/>
      <c r="R305" s="325"/>
      <c r="S305" s="325"/>
      <c r="T305" s="325"/>
      <c r="U305" s="325"/>
      <c r="V305" s="325"/>
      <c r="W305" s="325"/>
      <c r="X305" s="325"/>
      <c r="Y305" s="326"/>
      <c r="Z305" s="333" t="s">
        <v>516</v>
      </c>
      <c r="AA305" s="334"/>
      <c r="AB305" s="334"/>
      <c r="AC305" s="334"/>
      <c r="AD305" s="335"/>
      <c r="AE305" s="333">
        <v>28</v>
      </c>
      <c r="AF305" s="334"/>
      <c r="AG305" s="334"/>
      <c r="AH305" s="334"/>
      <c r="AI305" s="334"/>
      <c r="AJ305" s="334"/>
      <c r="AK305" s="342" t="s">
        <v>41</v>
      </c>
      <c r="AL305" s="343"/>
      <c r="AM305" s="343"/>
      <c r="AN305" s="343"/>
      <c r="AO305" s="343"/>
      <c r="AP305" s="343"/>
      <c r="AQ305" s="343"/>
      <c r="AR305" s="343"/>
      <c r="AS305" s="343"/>
      <c r="AT305" s="343"/>
      <c r="AU305" s="343"/>
      <c r="AV305" s="343"/>
      <c r="AW305" s="343"/>
      <c r="AX305" s="344"/>
      <c r="AY305" s="409">
        <v>3.5000000000000003E-2</v>
      </c>
      <c r="AZ305" s="346"/>
      <c r="BA305" s="346"/>
      <c r="BB305" s="410"/>
      <c r="BC305" s="345">
        <f>+$AE$305*AY305</f>
        <v>0.98000000000000009</v>
      </c>
      <c r="BD305" s="346"/>
      <c r="BE305" s="346"/>
      <c r="BF305" s="347"/>
      <c r="BG305" s="285">
        <v>22629</v>
      </c>
      <c r="BH305" s="286"/>
      <c r="BI305" s="286"/>
      <c r="BJ305" s="287"/>
      <c r="BK305" s="288">
        <f>+AY305*BG305</f>
        <v>792.0150000000001</v>
      </c>
      <c r="BL305" s="289"/>
      <c r="BM305" s="289"/>
      <c r="BN305" s="289"/>
      <c r="BO305" s="289"/>
      <c r="BP305" s="290"/>
      <c r="BQ305" s="291">
        <v>1000</v>
      </c>
      <c r="BR305" s="292"/>
      <c r="BS305" s="292"/>
      <c r="BT305" s="292"/>
      <c r="BU305" s="292"/>
      <c r="BV305" s="292"/>
      <c r="BW305" s="293"/>
      <c r="BX305" s="291">
        <f>+(((BK311+BQ305)*15)/85)</f>
        <v>1007.644411764706</v>
      </c>
      <c r="BY305" s="292"/>
      <c r="BZ305" s="292"/>
      <c r="CA305" s="292"/>
      <c r="CB305" s="292"/>
      <c r="CC305" s="293"/>
      <c r="CD305" s="291">
        <f>+BK311+BQ305+BX305</f>
        <v>6717.6294117647067</v>
      </c>
      <c r="CE305" s="292"/>
      <c r="CF305" s="292"/>
      <c r="CG305" s="292"/>
      <c r="CH305" s="292"/>
      <c r="CI305" s="293"/>
    </row>
    <row r="306" spans="1:87" ht="18" customHeight="1" x14ac:dyDescent="0.25">
      <c r="A306" s="75"/>
      <c r="B306" s="327"/>
      <c r="C306" s="328"/>
      <c r="D306" s="328"/>
      <c r="E306" s="328"/>
      <c r="F306" s="328"/>
      <c r="G306" s="328"/>
      <c r="H306" s="328"/>
      <c r="I306" s="328"/>
      <c r="J306" s="328"/>
      <c r="K306" s="328"/>
      <c r="L306" s="328"/>
      <c r="M306" s="328"/>
      <c r="N306" s="328"/>
      <c r="O306" s="328"/>
      <c r="P306" s="328"/>
      <c r="Q306" s="328"/>
      <c r="R306" s="328"/>
      <c r="S306" s="328"/>
      <c r="T306" s="328"/>
      <c r="U306" s="328"/>
      <c r="V306" s="328"/>
      <c r="W306" s="328"/>
      <c r="X306" s="328"/>
      <c r="Y306" s="329"/>
      <c r="Z306" s="336"/>
      <c r="AA306" s="337"/>
      <c r="AB306" s="337"/>
      <c r="AC306" s="337"/>
      <c r="AD306" s="338"/>
      <c r="AE306" s="336"/>
      <c r="AF306" s="337"/>
      <c r="AG306" s="337"/>
      <c r="AH306" s="337"/>
      <c r="AI306" s="337"/>
      <c r="AJ306" s="337"/>
      <c r="AK306" s="300" t="s">
        <v>527</v>
      </c>
      <c r="AL306" s="301"/>
      <c r="AM306" s="301"/>
      <c r="AN306" s="301"/>
      <c r="AO306" s="301"/>
      <c r="AP306" s="301"/>
      <c r="AQ306" s="301"/>
      <c r="AR306" s="301"/>
      <c r="AS306" s="301"/>
      <c r="AT306" s="301"/>
      <c r="AU306" s="301"/>
      <c r="AV306" s="301"/>
      <c r="AW306" s="301"/>
      <c r="AX306" s="302"/>
      <c r="AY306" s="407">
        <v>3.5000000000000003E-2</v>
      </c>
      <c r="AZ306" s="304"/>
      <c r="BA306" s="304"/>
      <c r="BB306" s="408"/>
      <c r="BC306" s="306">
        <f t="shared" ref="BC306:BC310" si="30">+$AE$305*AY306</f>
        <v>0.98000000000000009</v>
      </c>
      <c r="BD306" s="307"/>
      <c r="BE306" s="307"/>
      <c r="BF306" s="308"/>
      <c r="BG306" s="309">
        <v>18911</v>
      </c>
      <c r="BH306" s="310"/>
      <c r="BI306" s="310"/>
      <c r="BJ306" s="311"/>
      <c r="BK306" s="312">
        <f t="shared" ref="BK306:BK310" si="31">+AY306*BG306</f>
        <v>661.8850000000001</v>
      </c>
      <c r="BL306" s="313"/>
      <c r="BM306" s="313"/>
      <c r="BN306" s="313"/>
      <c r="BO306" s="313"/>
      <c r="BP306" s="314"/>
      <c r="BQ306" s="294"/>
      <c r="BR306" s="295"/>
      <c r="BS306" s="295"/>
      <c r="BT306" s="295"/>
      <c r="BU306" s="295"/>
      <c r="BV306" s="295"/>
      <c r="BW306" s="296"/>
      <c r="BX306" s="294"/>
      <c r="BY306" s="295"/>
      <c r="BZ306" s="295"/>
      <c r="CA306" s="295"/>
      <c r="CB306" s="295"/>
      <c r="CC306" s="296"/>
      <c r="CD306" s="294"/>
      <c r="CE306" s="295"/>
      <c r="CF306" s="295"/>
      <c r="CG306" s="295"/>
      <c r="CH306" s="295"/>
      <c r="CI306" s="296"/>
    </row>
    <row r="307" spans="1:87" ht="18" customHeight="1" x14ac:dyDescent="0.25">
      <c r="A307" s="75"/>
      <c r="B307" s="327"/>
      <c r="C307" s="328"/>
      <c r="D307" s="328"/>
      <c r="E307" s="328"/>
      <c r="F307" s="328"/>
      <c r="G307" s="328"/>
      <c r="H307" s="328"/>
      <c r="I307" s="328"/>
      <c r="J307" s="328"/>
      <c r="K307" s="328"/>
      <c r="L307" s="328"/>
      <c r="M307" s="328"/>
      <c r="N307" s="328"/>
      <c r="O307" s="328"/>
      <c r="P307" s="328"/>
      <c r="Q307" s="328"/>
      <c r="R307" s="328"/>
      <c r="S307" s="328"/>
      <c r="T307" s="328"/>
      <c r="U307" s="328"/>
      <c r="V307" s="328"/>
      <c r="W307" s="328"/>
      <c r="X307" s="328"/>
      <c r="Y307" s="329"/>
      <c r="Z307" s="336"/>
      <c r="AA307" s="337"/>
      <c r="AB307" s="337"/>
      <c r="AC307" s="337"/>
      <c r="AD307" s="338"/>
      <c r="AE307" s="336"/>
      <c r="AF307" s="337"/>
      <c r="AG307" s="337"/>
      <c r="AH307" s="337"/>
      <c r="AI307" s="337"/>
      <c r="AJ307" s="337"/>
      <c r="AK307" s="300" t="s">
        <v>528</v>
      </c>
      <c r="AL307" s="301"/>
      <c r="AM307" s="301"/>
      <c r="AN307" s="301"/>
      <c r="AO307" s="301"/>
      <c r="AP307" s="301"/>
      <c r="AQ307" s="301"/>
      <c r="AR307" s="301"/>
      <c r="AS307" s="301"/>
      <c r="AT307" s="301"/>
      <c r="AU307" s="301"/>
      <c r="AV307" s="301"/>
      <c r="AW307" s="301"/>
      <c r="AX307" s="302"/>
      <c r="AY307" s="407">
        <v>3.5000000000000003E-2</v>
      </c>
      <c r="AZ307" s="304"/>
      <c r="BA307" s="304"/>
      <c r="BB307" s="408"/>
      <c r="BC307" s="306">
        <f t="shared" si="30"/>
        <v>0.98000000000000009</v>
      </c>
      <c r="BD307" s="307"/>
      <c r="BE307" s="307"/>
      <c r="BF307" s="308"/>
      <c r="BG307" s="309">
        <v>22530</v>
      </c>
      <c r="BH307" s="310"/>
      <c r="BI307" s="310"/>
      <c r="BJ307" s="311"/>
      <c r="BK307" s="312">
        <f t="shared" si="31"/>
        <v>788.55000000000007</v>
      </c>
      <c r="BL307" s="313"/>
      <c r="BM307" s="313"/>
      <c r="BN307" s="313"/>
      <c r="BO307" s="313"/>
      <c r="BP307" s="314"/>
      <c r="BQ307" s="294"/>
      <c r="BR307" s="295"/>
      <c r="BS307" s="295"/>
      <c r="BT307" s="295"/>
      <c r="BU307" s="295"/>
      <c r="BV307" s="295"/>
      <c r="BW307" s="296"/>
      <c r="BX307" s="294"/>
      <c r="BY307" s="295"/>
      <c r="BZ307" s="295"/>
      <c r="CA307" s="295"/>
      <c r="CB307" s="295"/>
      <c r="CC307" s="296"/>
      <c r="CD307" s="294"/>
      <c r="CE307" s="295"/>
      <c r="CF307" s="295"/>
      <c r="CG307" s="295"/>
      <c r="CH307" s="295"/>
      <c r="CI307" s="296"/>
    </row>
    <row r="308" spans="1:87" ht="18" customHeight="1" x14ac:dyDescent="0.25">
      <c r="A308" s="75"/>
      <c r="B308" s="327"/>
      <c r="C308" s="328"/>
      <c r="D308" s="328"/>
      <c r="E308" s="328"/>
      <c r="F308" s="328"/>
      <c r="G308" s="328"/>
      <c r="H308" s="328"/>
      <c r="I308" s="328"/>
      <c r="J308" s="328"/>
      <c r="K308" s="328"/>
      <c r="L308" s="328"/>
      <c r="M308" s="328"/>
      <c r="N308" s="328"/>
      <c r="O308" s="328"/>
      <c r="P308" s="328"/>
      <c r="Q308" s="328"/>
      <c r="R308" s="328"/>
      <c r="S308" s="328"/>
      <c r="T308" s="328"/>
      <c r="U308" s="328"/>
      <c r="V308" s="328"/>
      <c r="W308" s="328"/>
      <c r="X308" s="328"/>
      <c r="Y308" s="329"/>
      <c r="Z308" s="336"/>
      <c r="AA308" s="337"/>
      <c r="AB308" s="337"/>
      <c r="AC308" s="337"/>
      <c r="AD308" s="338"/>
      <c r="AE308" s="336"/>
      <c r="AF308" s="337"/>
      <c r="AG308" s="337"/>
      <c r="AH308" s="337"/>
      <c r="AI308" s="337"/>
      <c r="AJ308" s="337"/>
      <c r="AK308" s="300" t="s">
        <v>529</v>
      </c>
      <c r="AL308" s="301"/>
      <c r="AM308" s="301"/>
      <c r="AN308" s="301"/>
      <c r="AO308" s="301"/>
      <c r="AP308" s="301"/>
      <c r="AQ308" s="301"/>
      <c r="AR308" s="301"/>
      <c r="AS308" s="301"/>
      <c r="AT308" s="301"/>
      <c r="AU308" s="301"/>
      <c r="AV308" s="301"/>
      <c r="AW308" s="301"/>
      <c r="AX308" s="302"/>
      <c r="AY308" s="407">
        <v>3.5000000000000003E-2</v>
      </c>
      <c r="AZ308" s="304"/>
      <c r="BA308" s="304"/>
      <c r="BB308" s="408"/>
      <c r="BC308" s="306">
        <f t="shared" si="30"/>
        <v>0.98000000000000009</v>
      </c>
      <c r="BD308" s="307"/>
      <c r="BE308" s="307"/>
      <c r="BF308" s="308"/>
      <c r="BG308" s="309">
        <v>18911</v>
      </c>
      <c r="BH308" s="310"/>
      <c r="BI308" s="310"/>
      <c r="BJ308" s="311"/>
      <c r="BK308" s="312">
        <f t="shared" si="31"/>
        <v>661.8850000000001</v>
      </c>
      <c r="BL308" s="313"/>
      <c r="BM308" s="313"/>
      <c r="BN308" s="313"/>
      <c r="BO308" s="313"/>
      <c r="BP308" s="314"/>
      <c r="BQ308" s="294"/>
      <c r="BR308" s="295"/>
      <c r="BS308" s="295"/>
      <c r="BT308" s="295"/>
      <c r="BU308" s="295"/>
      <c r="BV308" s="295"/>
      <c r="BW308" s="296"/>
      <c r="BX308" s="294"/>
      <c r="BY308" s="295"/>
      <c r="BZ308" s="295"/>
      <c r="CA308" s="295"/>
      <c r="CB308" s="295"/>
      <c r="CC308" s="296"/>
      <c r="CD308" s="294"/>
      <c r="CE308" s="295"/>
      <c r="CF308" s="295"/>
      <c r="CG308" s="295"/>
      <c r="CH308" s="295"/>
      <c r="CI308" s="296"/>
    </row>
    <row r="309" spans="1:87" ht="18" customHeight="1" x14ac:dyDescent="0.25">
      <c r="A309" s="75"/>
      <c r="B309" s="327"/>
      <c r="C309" s="328"/>
      <c r="D309" s="328"/>
      <c r="E309" s="328"/>
      <c r="F309" s="328"/>
      <c r="G309" s="328"/>
      <c r="H309" s="328"/>
      <c r="I309" s="328"/>
      <c r="J309" s="328"/>
      <c r="K309" s="328"/>
      <c r="L309" s="328"/>
      <c r="M309" s="328"/>
      <c r="N309" s="328"/>
      <c r="O309" s="328"/>
      <c r="P309" s="328"/>
      <c r="Q309" s="328"/>
      <c r="R309" s="328"/>
      <c r="S309" s="328"/>
      <c r="T309" s="328"/>
      <c r="U309" s="328"/>
      <c r="V309" s="328"/>
      <c r="W309" s="328"/>
      <c r="X309" s="328"/>
      <c r="Y309" s="329"/>
      <c r="Z309" s="336"/>
      <c r="AA309" s="337"/>
      <c r="AB309" s="337"/>
      <c r="AC309" s="337"/>
      <c r="AD309" s="338"/>
      <c r="AE309" s="336"/>
      <c r="AF309" s="337"/>
      <c r="AG309" s="337"/>
      <c r="AH309" s="337"/>
      <c r="AI309" s="337"/>
      <c r="AJ309" s="337"/>
      <c r="AK309" s="300" t="s">
        <v>530</v>
      </c>
      <c r="AL309" s="301"/>
      <c r="AM309" s="301"/>
      <c r="AN309" s="301"/>
      <c r="AO309" s="301"/>
      <c r="AP309" s="301"/>
      <c r="AQ309" s="301"/>
      <c r="AR309" s="301"/>
      <c r="AS309" s="301"/>
      <c r="AT309" s="301"/>
      <c r="AU309" s="301"/>
      <c r="AV309" s="301"/>
      <c r="AW309" s="301"/>
      <c r="AX309" s="302"/>
      <c r="AY309" s="407">
        <v>3.5000000000000003E-2</v>
      </c>
      <c r="AZ309" s="304"/>
      <c r="BA309" s="304"/>
      <c r="BB309" s="408"/>
      <c r="BC309" s="306">
        <f t="shared" si="30"/>
        <v>0.98000000000000009</v>
      </c>
      <c r="BD309" s="307"/>
      <c r="BE309" s="307"/>
      <c r="BF309" s="308"/>
      <c r="BG309" s="309">
        <v>22629</v>
      </c>
      <c r="BH309" s="310"/>
      <c r="BI309" s="310"/>
      <c r="BJ309" s="311"/>
      <c r="BK309" s="312">
        <f t="shared" si="31"/>
        <v>792.0150000000001</v>
      </c>
      <c r="BL309" s="313"/>
      <c r="BM309" s="313"/>
      <c r="BN309" s="313"/>
      <c r="BO309" s="313"/>
      <c r="BP309" s="314"/>
      <c r="BQ309" s="294"/>
      <c r="BR309" s="295"/>
      <c r="BS309" s="295"/>
      <c r="BT309" s="295"/>
      <c r="BU309" s="295"/>
      <c r="BV309" s="295"/>
      <c r="BW309" s="296"/>
      <c r="BX309" s="294"/>
      <c r="BY309" s="295"/>
      <c r="BZ309" s="295"/>
      <c r="CA309" s="295"/>
      <c r="CB309" s="295"/>
      <c r="CC309" s="296"/>
      <c r="CD309" s="294"/>
      <c r="CE309" s="295"/>
      <c r="CF309" s="295"/>
      <c r="CG309" s="295"/>
      <c r="CH309" s="295"/>
      <c r="CI309" s="296"/>
    </row>
    <row r="310" spans="1:87" ht="18" customHeight="1" thickBot="1" x14ac:dyDescent="0.3">
      <c r="A310" s="75"/>
      <c r="B310" s="327"/>
      <c r="C310" s="328"/>
      <c r="D310" s="328"/>
      <c r="E310" s="328"/>
      <c r="F310" s="328"/>
      <c r="G310" s="328"/>
      <c r="H310" s="328"/>
      <c r="I310" s="328"/>
      <c r="J310" s="328"/>
      <c r="K310" s="328"/>
      <c r="L310" s="328"/>
      <c r="M310" s="328"/>
      <c r="N310" s="328"/>
      <c r="O310" s="328"/>
      <c r="P310" s="328"/>
      <c r="Q310" s="328"/>
      <c r="R310" s="328"/>
      <c r="S310" s="328"/>
      <c r="T310" s="328"/>
      <c r="U310" s="328"/>
      <c r="V310" s="328"/>
      <c r="W310" s="328"/>
      <c r="X310" s="328"/>
      <c r="Y310" s="329"/>
      <c r="Z310" s="336"/>
      <c r="AA310" s="337"/>
      <c r="AB310" s="337"/>
      <c r="AC310" s="337"/>
      <c r="AD310" s="338"/>
      <c r="AE310" s="336"/>
      <c r="AF310" s="337"/>
      <c r="AG310" s="337"/>
      <c r="AH310" s="337"/>
      <c r="AI310" s="337"/>
      <c r="AJ310" s="337"/>
      <c r="AK310" s="392" t="s">
        <v>18</v>
      </c>
      <c r="AL310" s="393"/>
      <c r="AM310" s="393"/>
      <c r="AN310" s="393"/>
      <c r="AO310" s="393"/>
      <c r="AP310" s="393"/>
      <c r="AQ310" s="393"/>
      <c r="AR310" s="393"/>
      <c r="AS310" s="393"/>
      <c r="AT310" s="393"/>
      <c r="AU310" s="393"/>
      <c r="AV310" s="393"/>
      <c r="AW310" s="393"/>
      <c r="AX310" s="394"/>
      <c r="AY310" s="407">
        <v>3.5000000000000003E-2</v>
      </c>
      <c r="AZ310" s="304"/>
      <c r="BA310" s="304"/>
      <c r="BB310" s="408"/>
      <c r="BC310" s="306">
        <f t="shared" si="30"/>
        <v>0.98000000000000009</v>
      </c>
      <c r="BD310" s="307"/>
      <c r="BE310" s="307"/>
      <c r="BF310" s="308"/>
      <c r="BG310" s="309">
        <v>28961</v>
      </c>
      <c r="BH310" s="310"/>
      <c r="BI310" s="310"/>
      <c r="BJ310" s="311"/>
      <c r="BK310" s="312">
        <f t="shared" si="31"/>
        <v>1013.6350000000001</v>
      </c>
      <c r="BL310" s="313"/>
      <c r="BM310" s="313"/>
      <c r="BN310" s="313"/>
      <c r="BO310" s="313"/>
      <c r="BP310" s="314"/>
      <c r="BQ310" s="294"/>
      <c r="BR310" s="295"/>
      <c r="BS310" s="295"/>
      <c r="BT310" s="295"/>
      <c r="BU310" s="295"/>
      <c r="BV310" s="295"/>
      <c r="BW310" s="296"/>
      <c r="BX310" s="294"/>
      <c r="BY310" s="295"/>
      <c r="BZ310" s="295"/>
      <c r="CA310" s="295"/>
      <c r="CB310" s="295"/>
      <c r="CC310" s="296"/>
      <c r="CD310" s="294"/>
      <c r="CE310" s="295"/>
      <c r="CF310" s="295"/>
      <c r="CG310" s="295"/>
      <c r="CH310" s="295"/>
      <c r="CI310" s="296"/>
    </row>
    <row r="311" spans="1:87" ht="18" customHeight="1" thickBot="1" x14ac:dyDescent="0.3">
      <c r="A311" s="75"/>
      <c r="B311" s="377"/>
      <c r="C311" s="378"/>
      <c r="D311" s="378"/>
      <c r="E311" s="378"/>
      <c r="F311" s="378"/>
      <c r="G311" s="378"/>
      <c r="H311" s="378"/>
      <c r="I311" s="378"/>
      <c r="J311" s="378"/>
      <c r="K311" s="378"/>
      <c r="L311" s="378"/>
      <c r="M311" s="378"/>
      <c r="N311" s="378"/>
      <c r="O311" s="378"/>
      <c r="P311" s="378"/>
      <c r="Q311" s="378"/>
      <c r="R311" s="378"/>
      <c r="S311" s="378"/>
      <c r="T311" s="378"/>
      <c r="U311" s="378"/>
      <c r="V311" s="378"/>
      <c r="W311" s="378"/>
      <c r="X311" s="378"/>
      <c r="Y311" s="378"/>
      <c r="Z311" s="378"/>
      <c r="AA311" s="378"/>
      <c r="AB311" s="378"/>
      <c r="AC311" s="378"/>
      <c r="AD311" s="378"/>
      <c r="AE311" s="378"/>
      <c r="AF311" s="378"/>
      <c r="AG311" s="378"/>
      <c r="AH311" s="378"/>
      <c r="AI311" s="378"/>
      <c r="AJ311" s="379"/>
      <c r="AK311" s="380" t="s">
        <v>3</v>
      </c>
      <c r="AL311" s="381"/>
      <c r="AM311" s="381"/>
      <c r="AN311" s="381"/>
      <c r="AO311" s="381"/>
      <c r="AP311" s="381"/>
      <c r="AQ311" s="381"/>
      <c r="AR311" s="381"/>
      <c r="AS311" s="381"/>
      <c r="AT311" s="381"/>
      <c r="AU311" s="381"/>
      <c r="AV311" s="381"/>
      <c r="AW311" s="381"/>
      <c r="AX311" s="381"/>
      <c r="AY311" s="382"/>
      <c r="AZ311" s="382"/>
      <c r="BA311" s="382"/>
      <c r="BB311" s="382"/>
      <c r="BC311" s="382"/>
      <c r="BD311" s="382"/>
      <c r="BE311" s="382"/>
      <c r="BF311" s="382"/>
      <c r="BG311" s="382"/>
      <c r="BH311" s="382"/>
      <c r="BI311" s="382"/>
      <c r="BJ311" s="383"/>
      <c r="BK311" s="384">
        <f>SUM(BK305:BK310)</f>
        <v>4709.9850000000006</v>
      </c>
      <c r="BL311" s="385"/>
      <c r="BM311" s="385"/>
      <c r="BN311" s="385"/>
      <c r="BO311" s="385"/>
      <c r="BP311" s="386"/>
      <c r="BQ311" s="387" t="s">
        <v>100</v>
      </c>
      <c r="BR311" s="388"/>
      <c r="BS311" s="388"/>
      <c r="BT311" s="388"/>
      <c r="BU311" s="388"/>
      <c r="BV311" s="388"/>
      <c r="BW311" s="388"/>
      <c r="BX311" s="388"/>
      <c r="BY311" s="388"/>
      <c r="BZ311" s="388"/>
      <c r="CA311" s="388"/>
      <c r="CB311" s="388"/>
      <c r="CC311" s="389"/>
      <c r="CD311" s="390">
        <f>+CD305*AE305</f>
        <v>188093.62352941179</v>
      </c>
      <c r="CE311" s="390"/>
      <c r="CF311" s="390"/>
      <c r="CG311" s="390"/>
      <c r="CH311" s="390"/>
      <c r="CI311" s="391"/>
    </row>
    <row r="312" spans="1:87" ht="18" customHeight="1" thickBot="1" x14ac:dyDescent="0.3">
      <c r="A312" s="75"/>
      <c r="B312" s="76"/>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BG312" s="78"/>
      <c r="BH312" s="78"/>
      <c r="BI312" s="78"/>
      <c r="BJ312" s="78"/>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row>
    <row r="313" spans="1:87" ht="18" customHeight="1" x14ac:dyDescent="0.25">
      <c r="A313" s="75"/>
      <c r="B313" s="348" t="s">
        <v>0</v>
      </c>
      <c r="C313" s="349"/>
      <c r="D313" s="349"/>
      <c r="E313" s="349"/>
      <c r="F313" s="349"/>
      <c r="G313" s="349"/>
      <c r="H313" s="349"/>
      <c r="I313" s="349"/>
      <c r="J313" s="349"/>
      <c r="K313" s="349"/>
      <c r="L313" s="349"/>
      <c r="M313" s="349"/>
      <c r="N313" s="349"/>
      <c r="O313" s="349"/>
      <c r="P313" s="349"/>
      <c r="Q313" s="349"/>
      <c r="R313" s="349"/>
      <c r="S313" s="349"/>
      <c r="T313" s="349"/>
      <c r="U313" s="349"/>
      <c r="V313" s="349"/>
      <c r="W313" s="349"/>
      <c r="X313" s="349"/>
      <c r="Y313" s="350"/>
      <c r="Z313" s="348" t="s">
        <v>80</v>
      </c>
      <c r="AA313" s="349"/>
      <c r="AB313" s="349"/>
      <c r="AC313" s="349"/>
      <c r="AD313" s="350"/>
      <c r="AE313" s="357" t="s">
        <v>79</v>
      </c>
      <c r="AF313" s="358"/>
      <c r="AG313" s="358"/>
      <c r="AH313" s="358"/>
      <c r="AI313" s="358"/>
      <c r="AJ313" s="359"/>
      <c r="AK313" s="357" t="s">
        <v>81</v>
      </c>
      <c r="AL313" s="358"/>
      <c r="AM313" s="358"/>
      <c r="AN313" s="358"/>
      <c r="AO313" s="358"/>
      <c r="AP313" s="358"/>
      <c r="AQ313" s="358"/>
      <c r="AR313" s="358"/>
      <c r="AS313" s="358"/>
      <c r="AT313" s="358"/>
      <c r="AU313" s="358"/>
      <c r="AV313" s="358"/>
      <c r="AW313" s="358"/>
      <c r="AX313" s="359"/>
      <c r="AY313" s="357" t="s">
        <v>1</v>
      </c>
      <c r="AZ313" s="358"/>
      <c r="BA313" s="358"/>
      <c r="BB313" s="359"/>
      <c r="BC313" s="348" t="s">
        <v>104</v>
      </c>
      <c r="BD313" s="349"/>
      <c r="BE313" s="349"/>
      <c r="BF313" s="350"/>
      <c r="BG313" s="366" t="s">
        <v>82</v>
      </c>
      <c r="BH313" s="367"/>
      <c r="BI313" s="367"/>
      <c r="BJ313" s="368"/>
      <c r="BK313" s="315" t="s">
        <v>99</v>
      </c>
      <c r="BL313" s="316"/>
      <c r="BM313" s="316"/>
      <c r="BN313" s="316"/>
      <c r="BO313" s="316"/>
      <c r="BP313" s="317"/>
      <c r="BQ313" s="315" t="s">
        <v>83</v>
      </c>
      <c r="BR313" s="316"/>
      <c r="BS313" s="316"/>
      <c r="BT313" s="316"/>
      <c r="BU313" s="316"/>
      <c r="BV313" s="316"/>
      <c r="BW313" s="317"/>
      <c r="BX313" s="315" t="s">
        <v>84</v>
      </c>
      <c r="BY313" s="316"/>
      <c r="BZ313" s="316"/>
      <c r="CA313" s="316"/>
      <c r="CB313" s="316"/>
      <c r="CC313" s="317"/>
      <c r="CD313" s="315" t="s">
        <v>85</v>
      </c>
      <c r="CE313" s="316"/>
      <c r="CF313" s="316"/>
      <c r="CG313" s="316"/>
      <c r="CH313" s="316"/>
      <c r="CI313" s="317"/>
    </row>
    <row r="314" spans="1:87" ht="18" customHeight="1" x14ac:dyDescent="0.25">
      <c r="A314" s="75"/>
      <c r="B314" s="351"/>
      <c r="C314" s="352"/>
      <c r="D314" s="352"/>
      <c r="E314" s="352"/>
      <c r="F314" s="352"/>
      <c r="G314" s="352"/>
      <c r="H314" s="352"/>
      <c r="I314" s="352"/>
      <c r="J314" s="352"/>
      <c r="K314" s="352"/>
      <c r="L314" s="352"/>
      <c r="M314" s="352"/>
      <c r="N314" s="352"/>
      <c r="O314" s="352"/>
      <c r="P314" s="352"/>
      <c r="Q314" s="352"/>
      <c r="R314" s="352"/>
      <c r="S314" s="352"/>
      <c r="T314" s="352"/>
      <c r="U314" s="352"/>
      <c r="V314" s="352"/>
      <c r="W314" s="352"/>
      <c r="X314" s="352"/>
      <c r="Y314" s="353"/>
      <c r="Z314" s="351"/>
      <c r="AA314" s="352"/>
      <c r="AB314" s="352"/>
      <c r="AC314" s="352"/>
      <c r="AD314" s="353"/>
      <c r="AE314" s="360"/>
      <c r="AF314" s="361"/>
      <c r="AG314" s="361"/>
      <c r="AH314" s="361"/>
      <c r="AI314" s="361"/>
      <c r="AJ314" s="362"/>
      <c r="AK314" s="360"/>
      <c r="AL314" s="361"/>
      <c r="AM314" s="361"/>
      <c r="AN314" s="361"/>
      <c r="AO314" s="361"/>
      <c r="AP314" s="361"/>
      <c r="AQ314" s="361"/>
      <c r="AR314" s="361"/>
      <c r="AS314" s="361"/>
      <c r="AT314" s="361"/>
      <c r="AU314" s="361"/>
      <c r="AV314" s="361"/>
      <c r="AW314" s="361"/>
      <c r="AX314" s="362"/>
      <c r="AY314" s="360"/>
      <c r="AZ314" s="361"/>
      <c r="BA314" s="361"/>
      <c r="BB314" s="362"/>
      <c r="BC314" s="351"/>
      <c r="BD314" s="352"/>
      <c r="BE314" s="352"/>
      <c r="BF314" s="353"/>
      <c r="BG314" s="369"/>
      <c r="BH314" s="370"/>
      <c r="BI314" s="370"/>
      <c r="BJ314" s="371"/>
      <c r="BK314" s="318"/>
      <c r="BL314" s="319"/>
      <c r="BM314" s="319"/>
      <c r="BN314" s="319"/>
      <c r="BO314" s="319"/>
      <c r="BP314" s="320"/>
      <c r="BQ314" s="318"/>
      <c r="BR314" s="319"/>
      <c r="BS314" s="319"/>
      <c r="BT314" s="319"/>
      <c r="BU314" s="319"/>
      <c r="BV314" s="319"/>
      <c r="BW314" s="320"/>
      <c r="BX314" s="318"/>
      <c r="BY314" s="319"/>
      <c r="BZ314" s="319"/>
      <c r="CA314" s="319"/>
      <c r="CB314" s="319"/>
      <c r="CC314" s="320"/>
      <c r="CD314" s="318"/>
      <c r="CE314" s="319"/>
      <c r="CF314" s="319"/>
      <c r="CG314" s="319"/>
      <c r="CH314" s="319"/>
      <c r="CI314" s="320"/>
    </row>
    <row r="315" spans="1:87" ht="18" customHeight="1" thickBot="1" x14ac:dyDescent="0.3">
      <c r="A315" s="75"/>
      <c r="B315" s="354"/>
      <c r="C315" s="355"/>
      <c r="D315" s="355"/>
      <c r="E315" s="355"/>
      <c r="F315" s="355"/>
      <c r="G315" s="355"/>
      <c r="H315" s="355"/>
      <c r="I315" s="355"/>
      <c r="J315" s="355"/>
      <c r="K315" s="355"/>
      <c r="L315" s="355"/>
      <c r="M315" s="355"/>
      <c r="N315" s="355"/>
      <c r="O315" s="355"/>
      <c r="P315" s="355"/>
      <c r="Q315" s="355"/>
      <c r="R315" s="355"/>
      <c r="S315" s="355"/>
      <c r="T315" s="355"/>
      <c r="U315" s="355"/>
      <c r="V315" s="355"/>
      <c r="W315" s="355"/>
      <c r="X315" s="355"/>
      <c r="Y315" s="356"/>
      <c r="Z315" s="354"/>
      <c r="AA315" s="355"/>
      <c r="AB315" s="355"/>
      <c r="AC315" s="355"/>
      <c r="AD315" s="356"/>
      <c r="AE315" s="363"/>
      <c r="AF315" s="364"/>
      <c r="AG315" s="364"/>
      <c r="AH315" s="364"/>
      <c r="AI315" s="364"/>
      <c r="AJ315" s="365"/>
      <c r="AK315" s="360"/>
      <c r="AL315" s="361"/>
      <c r="AM315" s="361"/>
      <c r="AN315" s="361"/>
      <c r="AO315" s="361"/>
      <c r="AP315" s="361"/>
      <c r="AQ315" s="361"/>
      <c r="AR315" s="361"/>
      <c r="AS315" s="361"/>
      <c r="AT315" s="361"/>
      <c r="AU315" s="361"/>
      <c r="AV315" s="361"/>
      <c r="AW315" s="361"/>
      <c r="AX315" s="362"/>
      <c r="AY315" s="360"/>
      <c r="AZ315" s="361"/>
      <c r="BA315" s="361"/>
      <c r="BB315" s="362"/>
      <c r="BC315" s="351"/>
      <c r="BD315" s="352"/>
      <c r="BE315" s="352"/>
      <c r="BF315" s="353"/>
      <c r="BG315" s="369"/>
      <c r="BH315" s="370"/>
      <c r="BI315" s="370"/>
      <c r="BJ315" s="371"/>
      <c r="BK315" s="318"/>
      <c r="BL315" s="319"/>
      <c r="BM315" s="319"/>
      <c r="BN315" s="319"/>
      <c r="BO315" s="319"/>
      <c r="BP315" s="320"/>
      <c r="BQ315" s="321"/>
      <c r="BR315" s="322"/>
      <c r="BS315" s="322"/>
      <c r="BT315" s="322"/>
      <c r="BU315" s="322"/>
      <c r="BV315" s="322"/>
      <c r="BW315" s="323"/>
      <c r="BX315" s="321"/>
      <c r="BY315" s="322"/>
      <c r="BZ315" s="322"/>
      <c r="CA315" s="322"/>
      <c r="CB315" s="322"/>
      <c r="CC315" s="323"/>
      <c r="CD315" s="321"/>
      <c r="CE315" s="322"/>
      <c r="CF315" s="322"/>
      <c r="CG315" s="322"/>
      <c r="CH315" s="322"/>
      <c r="CI315" s="323"/>
    </row>
    <row r="316" spans="1:87" ht="18.75" customHeight="1" x14ac:dyDescent="0.25">
      <c r="A316" s="75"/>
      <c r="B316" s="324" t="s">
        <v>475</v>
      </c>
      <c r="C316" s="325"/>
      <c r="D316" s="325"/>
      <c r="E316" s="325"/>
      <c r="F316" s="325"/>
      <c r="G316" s="325"/>
      <c r="H316" s="325"/>
      <c r="I316" s="325"/>
      <c r="J316" s="325"/>
      <c r="K316" s="325"/>
      <c r="L316" s="325"/>
      <c r="M316" s="325"/>
      <c r="N316" s="325"/>
      <c r="O316" s="325"/>
      <c r="P316" s="325"/>
      <c r="Q316" s="325"/>
      <c r="R316" s="325"/>
      <c r="S316" s="325"/>
      <c r="T316" s="325"/>
      <c r="U316" s="325"/>
      <c r="V316" s="325"/>
      <c r="W316" s="325"/>
      <c r="X316" s="325"/>
      <c r="Y316" s="326"/>
      <c r="Z316" s="333" t="s">
        <v>538</v>
      </c>
      <c r="AA316" s="334"/>
      <c r="AB316" s="334"/>
      <c r="AC316" s="334"/>
      <c r="AD316" s="335"/>
      <c r="AE316" s="333">
        <v>47</v>
      </c>
      <c r="AF316" s="334"/>
      <c r="AG316" s="334"/>
      <c r="AH316" s="334"/>
      <c r="AI316" s="334"/>
      <c r="AJ316" s="335"/>
      <c r="AK316" s="342" t="s">
        <v>41</v>
      </c>
      <c r="AL316" s="343"/>
      <c r="AM316" s="343"/>
      <c r="AN316" s="343"/>
      <c r="AO316" s="343"/>
      <c r="AP316" s="343"/>
      <c r="AQ316" s="343"/>
      <c r="AR316" s="343"/>
      <c r="AS316" s="343"/>
      <c r="AT316" s="343"/>
      <c r="AU316" s="343"/>
      <c r="AV316" s="343"/>
      <c r="AW316" s="343"/>
      <c r="AX316" s="344"/>
      <c r="AY316" s="345">
        <v>3.5000000000000003E-2</v>
      </c>
      <c r="AZ316" s="346"/>
      <c r="BA316" s="346"/>
      <c r="BB316" s="347"/>
      <c r="BC316" s="345">
        <f>+$AE$316*AY316</f>
        <v>1.6450000000000002</v>
      </c>
      <c r="BD316" s="346"/>
      <c r="BE316" s="346"/>
      <c r="BF316" s="347"/>
      <c r="BG316" s="285">
        <v>22629</v>
      </c>
      <c r="BH316" s="286"/>
      <c r="BI316" s="286"/>
      <c r="BJ316" s="622"/>
      <c r="BK316" s="288">
        <f>+AY316*BG316</f>
        <v>792.0150000000001</v>
      </c>
      <c r="BL316" s="289"/>
      <c r="BM316" s="289"/>
      <c r="BN316" s="289"/>
      <c r="BO316" s="289"/>
      <c r="BP316" s="290"/>
      <c r="BQ316" s="609">
        <v>1000</v>
      </c>
      <c r="BR316" s="610"/>
      <c r="BS316" s="610"/>
      <c r="BT316" s="610"/>
      <c r="BU316" s="610"/>
      <c r="BV316" s="610"/>
      <c r="BW316" s="611"/>
      <c r="BX316" s="609">
        <f>+(((BK322+BQ316)*15)/85)</f>
        <v>963.97058823529414</v>
      </c>
      <c r="BY316" s="610"/>
      <c r="BZ316" s="610"/>
      <c r="CA316" s="610"/>
      <c r="CB316" s="610"/>
      <c r="CC316" s="611"/>
      <c r="CD316" s="609">
        <f>+BK322+BQ316+BX316</f>
        <v>6426.4705882352937</v>
      </c>
      <c r="CE316" s="610"/>
      <c r="CF316" s="610"/>
      <c r="CG316" s="610"/>
      <c r="CH316" s="610"/>
      <c r="CI316" s="611"/>
    </row>
    <row r="317" spans="1:87" ht="18.75" customHeight="1" x14ac:dyDescent="0.25">
      <c r="A317" s="75"/>
      <c r="B317" s="327"/>
      <c r="C317" s="328"/>
      <c r="D317" s="328"/>
      <c r="E317" s="328"/>
      <c r="F317" s="328"/>
      <c r="G317" s="328"/>
      <c r="H317" s="328"/>
      <c r="I317" s="328"/>
      <c r="J317" s="328"/>
      <c r="K317" s="328"/>
      <c r="L317" s="328"/>
      <c r="M317" s="328"/>
      <c r="N317" s="328"/>
      <c r="O317" s="328"/>
      <c r="P317" s="328"/>
      <c r="Q317" s="328"/>
      <c r="R317" s="328"/>
      <c r="S317" s="328"/>
      <c r="T317" s="328"/>
      <c r="U317" s="328"/>
      <c r="V317" s="328"/>
      <c r="W317" s="328"/>
      <c r="X317" s="328"/>
      <c r="Y317" s="329"/>
      <c r="Z317" s="336"/>
      <c r="AA317" s="337"/>
      <c r="AB317" s="337"/>
      <c r="AC317" s="337"/>
      <c r="AD317" s="338"/>
      <c r="AE317" s="336"/>
      <c r="AF317" s="337"/>
      <c r="AG317" s="337"/>
      <c r="AH317" s="337"/>
      <c r="AI317" s="337"/>
      <c r="AJ317" s="338"/>
      <c r="AK317" s="300" t="s">
        <v>527</v>
      </c>
      <c r="AL317" s="301"/>
      <c r="AM317" s="301"/>
      <c r="AN317" s="301"/>
      <c r="AO317" s="301"/>
      <c r="AP317" s="301"/>
      <c r="AQ317" s="301"/>
      <c r="AR317" s="301"/>
      <c r="AS317" s="301"/>
      <c r="AT317" s="301"/>
      <c r="AU317" s="301"/>
      <c r="AV317" s="301"/>
      <c r="AW317" s="301"/>
      <c r="AX317" s="302"/>
      <c r="AY317" s="303">
        <v>3.5000000000000003E-2</v>
      </c>
      <c r="AZ317" s="304"/>
      <c r="BA317" s="304"/>
      <c r="BB317" s="305"/>
      <c r="BC317" s="303">
        <f t="shared" ref="BC317:BC321" si="32">+$AE$316*AY317</f>
        <v>1.6450000000000002</v>
      </c>
      <c r="BD317" s="304"/>
      <c r="BE317" s="304"/>
      <c r="BF317" s="305"/>
      <c r="BG317" s="309">
        <v>18911</v>
      </c>
      <c r="BH317" s="310"/>
      <c r="BI317" s="310"/>
      <c r="BJ317" s="623"/>
      <c r="BK317" s="624">
        <f t="shared" ref="BK317:BK321" si="33">+AY317*BG317</f>
        <v>661.8850000000001</v>
      </c>
      <c r="BL317" s="625"/>
      <c r="BM317" s="625"/>
      <c r="BN317" s="625"/>
      <c r="BO317" s="625"/>
      <c r="BP317" s="626"/>
      <c r="BQ317" s="612"/>
      <c r="BR317" s="613"/>
      <c r="BS317" s="613"/>
      <c r="BT317" s="613"/>
      <c r="BU317" s="613"/>
      <c r="BV317" s="613"/>
      <c r="BW317" s="614"/>
      <c r="BX317" s="612"/>
      <c r="BY317" s="613"/>
      <c r="BZ317" s="613"/>
      <c r="CA317" s="613"/>
      <c r="CB317" s="613"/>
      <c r="CC317" s="614"/>
      <c r="CD317" s="612"/>
      <c r="CE317" s="613"/>
      <c r="CF317" s="613"/>
      <c r="CG317" s="613"/>
      <c r="CH317" s="613"/>
      <c r="CI317" s="614"/>
    </row>
    <row r="318" spans="1:87" ht="18.75" customHeight="1" x14ac:dyDescent="0.25">
      <c r="A318" s="75"/>
      <c r="B318" s="327"/>
      <c r="C318" s="328"/>
      <c r="D318" s="328"/>
      <c r="E318" s="328"/>
      <c r="F318" s="328"/>
      <c r="G318" s="328"/>
      <c r="H318" s="328"/>
      <c r="I318" s="328"/>
      <c r="J318" s="328"/>
      <c r="K318" s="328"/>
      <c r="L318" s="328"/>
      <c r="M318" s="328"/>
      <c r="N318" s="328"/>
      <c r="O318" s="328"/>
      <c r="P318" s="328"/>
      <c r="Q318" s="328"/>
      <c r="R318" s="328"/>
      <c r="S318" s="328"/>
      <c r="T318" s="328"/>
      <c r="U318" s="328"/>
      <c r="V318" s="328"/>
      <c r="W318" s="328"/>
      <c r="X318" s="328"/>
      <c r="Y318" s="329"/>
      <c r="Z318" s="336"/>
      <c r="AA318" s="337"/>
      <c r="AB318" s="337"/>
      <c r="AC318" s="337"/>
      <c r="AD318" s="338"/>
      <c r="AE318" s="336"/>
      <c r="AF318" s="337"/>
      <c r="AG318" s="337"/>
      <c r="AH318" s="337"/>
      <c r="AI318" s="337"/>
      <c r="AJ318" s="338"/>
      <c r="AK318" s="300" t="s">
        <v>528</v>
      </c>
      <c r="AL318" s="301"/>
      <c r="AM318" s="301"/>
      <c r="AN318" s="301"/>
      <c r="AO318" s="301"/>
      <c r="AP318" s="301"/>
      <c r="AQ318" s="301"/>
      <c r="AR318" s="301"/>
      <c r="AS318" s="301"/>
      <c r="AT318" s="301"/>
      <c r="AU318" s="301"/>
      <c r="AV318" s="301"/>
      <c r="AW318" s="301"/>
      <c r="AX318" s="302"/>
      <c r="AY318" s="303">
        <v>3.5000000000000003E-2</v>
      </c>
      <c r="AZ318" s="304"/>
      <c r="BA318" s="304"/>
      <c r="BB318" s="305"/>
      <c r="BC318" s="303">
        <f t="shared" si="32"/>
        <v>1.6450000000000002</v>
      </c>
      <c r="BD318" s="304"/>
      <c r="BE318" s="304"/>
      <c r="BF318" s="305"/>
      <c r="BG318" s="309">
        <v>22530</v>
      </c>
      <c r="BH318" s="310"/>
      <c r="BI318" s="310"/>
      <c r="BJ318" s="623"/>
      <c r="BK318" s="624">
        <f t="shared" si="33"/>
        <v>788.55000000000007</v>
      </c>
      <c r="BL318" s="625"/>
      <c r="BM318" s="625"/>
      <c r="BN318" s="625"/>
      <c r="BO318" s="625"/>
      <c r="BP318" s="626"/>
      <c r="BQ318" s="612"/>
      <c r="BR318" s="613"/>
      <c r="BS318" s="613"/>
      <c r="BT318" s="613"/>
      <c r="BU318" s="613"/>
      <c r="BV318" s="613"/>
      <c r="BW318" s="614"/>
      <c r="BX318" s="612"/>
      <c r="BY318" s="613"/>
      <c r="BZ318" s="613"/>
      <c r="CA318" s="613"/>
      <c r="CB318" s="613"/>
      <c r="CC318" s="614"/>
      <c r="CD318" s="612"/>
      <c r="CE318" s="613"/>
      <c r="CF318" s="613"/>
      <c r="CG318" s="613"/>
      <c r="CH318" s="613"/>
      <c r="CI318" s="614"/>
    </row>
    <row r="319" spans="1:87" ht="18.75" customHeight="1" x14ac:dyDescent="0.25">
      <c r="A319" s="75"/>
      <c r="B319" s="327"/>
      <c r="C319" s="328"/>
      <c r="D319" s="328"/>
      <c r="E319" s="328"/>
      <c r="F319" s="328"/>
      <c r="G319" s="328"/>
      <c r="H319" s="328"/>
      <c r="I319" s="328"/>
      <c r="J319" s="328"/>
      <c r="K319" s="328"/>
      <c r="L319" s="328"/>
      <c r="M319" s="328"/>
      <c r="N319" s="328"/>
      <c r="O319" s="328"/>
      <c r="P319" s="328"/>
      <c r="Q319" s="328"/>
      <c r="R319" s="328"/>
      <c r="S319" s="328"/>
      <c r="T319" s="328"/>
      <c r="U319" s="328"/>
      <c r="V319" s="328"/>
      <c r="W319" s="328"/>
      <c r="X319" s="328"/>
      <c r="Y319" s="329"/>
      <c r="Z319" s="336"/>
      <c r="AA319" s="337"/>
      <c r="AB319" s="337"/>
      <c r="AC319" s="337"/>
      <c r="AD319" s="338"/>
      <c r="AE319" s="336"/>
      <c r="AF319" s="337"/>
      <c r="AG319" s="337"/>
      <c r="AH319" s="337"/>
      <c r="AI319" s="337"/>
      <c r="AJ319" s="338"/>
      <c r="AK319" s="300" t="s">
        <v>530</v>
      </c>
      <c r="AL319" s="301"/>
      <c r="AM319" s="301"/>
      <c r="AN319" s="301"/>
      <c r="AO319" s="301"/>
      <c r="AP319" s="301"/>
      <c r="AQ319" s="301"/>
      <c r="AR319" s="301"/>
      <c r="AS319" s="301"/>
      <c r="AT319" s="301"/>
      <c r="AU319" s="301"/>
      <c r="AV319" s="301"/>
      <c r="AW319" s="301"/>
      <c r="AX319" s="302"/>
      <c r="AY319" s="303">
        <v>3.5000000000000003E-2</v>
      </c>
      <c r="AZ319" s="304"/>
      <c r="BA319" s="304"/>
      <c r="BB319" s="305"/>
      <c r="BC319" s="303">
        <f t="shared" si="32"/>
        <v>1.6450000000000002</v>
      </c>
      <c r="BD319" s="304"/>
      <c r="BE319" s="304"/>
      <c r="BF319" s="305"/>
      <c r="BG319" s="309">
        <v>22629</v>
      </c>
      <c r="BH319" s="310"/>
      <c r="BI319" s="310"/>
      <c r="BJ319" s="623"/>
      <c r="BK319" s="624">
        <f t="shared" si="33"/>
        <v>792.0150000000001</v>
      </c>
      <c r="BL319" s="625"/>
      <c r="BM319" s="625"/>
      <c r="BN319" s="625"/>
      <c r="BO319" s="625"/>
      <c r="BP319" s="626"/>
      <c r="BQ319" s="612"/>
      <c r="BR319" s="613"/>
      <c r="BS319" s="613"/>
      <c r="BT319" s="613"/>
      <c r="BU319" s="613"/>
      <c r="BV319" s="613"/>
      <c r="BW319" s="614"/>
      <c r="BX319" s="612"/>
      <c r="BY319" s="613"/>
      <c r="BZ319" s="613"/>
      <c r="CA319" s="613"/>
      <c r="CB319" s="613"/>
      <c r="CC319" s="614"/>
      <c r="CD319" s="612"/>
      <c r="CE319" s="613"/>
      <c r="CF319" s="613"/>
      <c r="CG319" s="613"/>
      <c r="CH319" s="613"/>
      <c r="CI319" s="614"/>
    </row>
    <row r="320" spans="1:87" ht="18.75" customHeight="1" x14ac:dyDescent="0.25">
      <c r="A320" s="75"/>
      <c r="B320" s="327"/>
      <c r="C320" s="328"/>
      <c r="D320" s="328"/>
      <c r="E320" s="328"/>
      <c r="F320" s="328"/>
      <c r="G320" s="328"/>
      <c r="H320" s="328"/>
      <c r="I320" s="328"/>
      <c r="J320" s="328"/>
      <c r="K320" s="328"/>
      <c r="L320" s="328"/>
      <c r="M320" s="328"/>
      <c r="N320" s="328"/>
      <c r="O320" s="328"/>
      <c r="P320" s="328"/>
      <c r="Q320" s="328"/>
      <c r="R320" s="328"/>
      <c r="S320" s="328"/>
      <c r="T320" s="328"/>
      <c r="U320" s="328"/>
      <c r="V320" s="328"/>
      <c r="W320" s="328"/>
      <c r="X320" s="328"/>
      <c r="Y320" s="329"/>
      <c r="Z320" s="336"/>
      <c r="AA320" s="337"/>
      <c r="AB320" s="337"/>
      <c r="AC320" s="337"/>
      <c r="AD320" s="338"/>
      <c r="AE320" s="336"/>
      <c r="AF320" s="337"/>
      <c r="AG320" s="337"/>
      <c r="AH320" s="337"/>
      <c r="AI320" s="337"/>
      <c r="AJ320" s="338"/>
      <c r="AK320" s="300" t="s">
        <v>18</v>
      </c>
      <c r="AL320" s="301"/>
      <c r="AM320" s="301"/>
      <c r="AN320" s="301"/>
      <c r="AO320" s="301"/>
      <c r="AP320" s="301"/>
      <c r="AQ320" s="301"/>
      <c r="AR320" s="301"/>
      <c r="AS320" s="301"/>
      <c r="AT320" s="301"/>
      <c r="AU320" s="301"/>
      <c r="AV320" s="301"/>
      <c r="AW320" s="301"/>
      <c r="AX320" s="302"/>
      <c r="AY320" s="303">
        <v>3.5000000000000003E-2</v>
      </c>
      <c r="AZ320" s="304"/>
      <c r="BA320" s="304"/>
      <c r="BB320" s="305"/>
      <c r="BC320" s="303">
        <f t="shared" si="32"/>
        <v>1.6450000000000002</v>
      </c>
      <c r="BD320" s="304"/>
      <c r="BE320" s="304"/>
      <c r="BF320" s="305"/>
      <c r="BG320" s="309">
        <v>28961</v>
      </c>
      <c r="BH320" s="310"/>
      <c r="BI320" s="310"/>
      <c r="BJ320" s="623"/>
      <c r="BK320" s="624">
        <f t="shared" si="33"/>
        <v>1013.6350000000001</v>
      </c>
      <c r="BL320" s="625"/>
      <c r="BM320" s="625"/>
      <c r="BN320" s="625"/>
      <c r="BO320" s="625"/>
      <c r="BP320" s="626"/>
      <c r="BQ320" s="612"/>
      <c r="BR320" s="613"/>
      <c r="BS320" s="613"/>
      <c r="BT320" s="613"/>
      <c r="BU320" s="613"/>
      <c r="BV320" s="613"/>
      <c r="BW320" s="614"/>
      <c r="BX320" s="612"/>
      <c r="BY320" s="613"/>
      <c r="BZ320" s="613"/>
      <c r="CA320" s="613"/>
      <c r="CB320" s="613"/>
      <c r="CC320" s="614"/>
      <c r="CD320" s="612"/>
      <c r="CE320" s="613"/>
      <c r="CF320" s="613"/>
      <c r="CG320" s="613"/>
      <c r="CH320" s="613"/>
      <c r="CI320" s="614"/>
    </row>
    <row r="321" spans="1:87" ht="18.75" customHeight="1" thickBot="1" x14ac:dyDescent="0.3">
      <c r="A321" s="75"/>
      <c r="B321" s="330"/>
      <c r="C321" s="331"/>
      <c r="D321" s="331"/>
      <c r="E321" s="331"/>
      <c r="F321" s="331"/>
      <c r="G321" s="331"/>
      <c r="H321" s="331"/>
      <c r="I321" s="331"/>
      <c r="J321" s="331"/>
      <c r="K321" s="331"/>
      <c r="L321" s="331"/>
      <c r="M321" s="331"/>
      <c r="N321" s="331"/>
      <c r="O321" s="331"/>
      <c r="P321" s="331"/>
      <c r="Q321" s="331"/>
      <c r="R321" s="331"/>
      <c r="S321" s="331"/>
      <c r="T321" s="331"/>
      <c r="U321" s="331"/>
      <c r="V321" s="331"/>
      <c r="W321" s="331"/>
      <c r="X321" s="331"/>
      <c r="Y321" s="332"/>
      <c r="Z321" s="339"/>
      <c r="AA321" s="340"/>
      <c r="AB321" s="340"/>
      <c r="AC321" s="340"/>
      <c r="AD321" s="341"/>
      <c r="AE321" s="339"/>
      <c r="AF321" s="340"/>
      <c r="AG321" s="340"/>
      <c r="AH321" s="340"/>
      <c r="AI321" s="340"/>
      <c r="AJ321" s="341"/>
      <c r="AK321" s="392" t="s">
        <v>37</v>
      </c>
      <c r="AL321" s="393"/>
      <c r="AM321" s="393"/>
      <c r="AN321" s="393"/>
      <c r="AO321" s="393"/>
      <c r="AP321" s="393"/>
      <c r="AQ321" s="393"/>
      <c r="AR321" s="393"/>
      <c r="AS321" s="393"/>
      <c r="AT321" s="393"/>
      <c r="AU321" s="393"/>
      <c r="AV321" s="393"/>
      <c r="AW321" s="393"/>
      <c r="AX321" s="394"/>
      <c r="AY321" s="395">
        <v>3.5000000000000003E-2</v>
      </c>
      <c r="AZ321" s="396"/>
      <c r="BA321" s="396"/>
      <c r="BB321" s="397"/>
      <c r="BC321" s="395">
        <f t="shared" si="32"/>
        <v>1.6450000000000002</v>
      </c>
      <c r="BD321" s="396"/>
      <c r="BE321" s="396"/>
      <c r="BF321" s="397"/>
      <c r="BG321" s="401">
        <v>11840</v>
      </c>
      <c r="BH321" s="402"/>
      <c r="BI321" s="402"/>
      <c r="BJ321" s="618"/>
      <c r="BK321" s="619">
        <f t="shared" si="33"/>
        <v>414.40000000000003</v>
      </c>
      <c r="BL321" s="620"/>
      <c r="BM321" s="620"/>
      <c r="BN321" s="620"/>
      <c r="BO321" s="620"/>
      <c r="BP321" s="621"/>
      <c r="BQ321" s="615"/>
      <c r="BR321" s="616"/>
      <c r="BS321" s="616"/>
      <c r="BT321" s="616"/>
      <c r="BU321" s="616"/>
      <c r="BV321" s="616"/>
      <c r="BW321" s="617"/>
      <c r="BX321" s="615"/>
      <c r="BY321" s="616"/>
      <c r="BZ321" s="616"/>
      <c r="CA321" s="616"/>
      <c r="CB321" s="616"/>
      <c r="CC321" s="617"/>
      <c r="CD321" s="615"/>
      <c r="CE321" s="616"/>
      <c r="CF321" s="616"/>
      <c r="CG321" s="616"/>
      <c r="CH321" s="616"/>
      <c r="CI321" s="617"/>
    </row>
    <row r="322" spans="1:87" ht="18" customHeight="1" thickBot="1" x14ac:dyDescent="0.3">
      <c r="A322" s="75"/>
      <c r="B322" s="377"/>
      <c r="C322" s="378"/>
      <c r="D322" s="378"/>
      <c r="E322" s="378"/>
      <c r="F322" s="378"/>
      <c r="G322" s="378"/>
      <c r="H322" s="378"/>
      <c r="I322" s="378"/>
      <c r="J322" s="378"/>
      <c r="K322" s="378"/>
      <c r="L322" s="378"/>
      <c r="M322" s="378"/>
      <c r="N322" s="378"/>
      <c r="O322" s="378"/>
      <c r="P322" s="378"/>
      <c r="Q322" s="378"/>
      <c r="R322" s="378"/>
      <c r="S322" s="378"/>
      <c r="T322" s="378"/>
      <c r="U322" s="378"/>
      <c r="V322" s="378"/>
      <c r="W322" s="378"/>
      <c r="X322" s="378"/>
      <c r="Y322" s="378"/>
      <c r="Z322" s="378"/>
      <c r="AA322" s="378"/>
      <c r="AB322" s="378"/>
      <c r="AC322" s="378"/>
      <c r="AD322" s="378"/>
      <c r="AE322" s="378"/>
      <c r="AF322" s="378"/>
      <c r="AG322" s="378"/>
      <c r="AH322" s="378"/>
      <c r="AI322" s="378"/>
      <c r="AJ322" s="379"/>
      <c r="AK322" s="380" t="s">
        <v>3</v>
      </c>
      <c r="AL322" s="381"/>
      <c r="AM322" s="381"/>
      <c r="AN322" s="381"/>
      <c r="AO322" s="381"/>
      <c r="AP322" s="381"/>
      <c r="AQ322" s="381"/>
      <c r="AR322" s="381"/>
      <c r="AS322" s="381"/>
      <c r="AT322" s="381"/>
      <c r="AU322" s="381"/>
      <c r="AV322" s="381"/>
      <c r="AW322" s="381"/>
      <c r="AX322" s="381"/>
      <c r="AY322" s="381"/>
      <c r="AZ322" s="381"/>
      <c r="BA322" s="381"/>
      <c r="BB322" s="381"/>
      <c r="BC322" s="381"/>
      <c r="BD322" s="381"/>
      <c r="BE322" s="381"/>
      <c r="BF322" s="381"/>
      <c r="BG322" s="381"/>
      <c r="BH322" s="381"/>
      <c r="BI322" s="381"/>
      <c r="BJ322" s="630"/>
      <c r="BK322" s="627">
        <f>SUM(BK316:BP321)</f>
        <v>4462.5</v>
      </c>
      <c r="BL322" s="628"/>
      <c r="BM322" s="628"/>
      <c r="BN322" s="628"/>
      <c r="BO322" s="628"/>
      <c r="BP322" s="629"/>
      <c r="BQ322" s="387" t="s">
        <v>100</v>
      </c>
      <c r="BR322" s="388"/>
      <c r="BS322" s="388"/>
      <c r="BT322" s="388"/>
      <c r="BU322" s="388"/>
      <c r="BV322" s="388"/>
      <c r="BW322" s="388"/>
      <c r="BX322" s="388"/>
      <c r="BY322" s="388"/>
      <c r="BZ322" s="388"/>
      <c r="CA322" s="388"/>
      <c r="CB322" s="388"/>
      <c r="CC322" s="389"/>
      <c r="CD322" s="390">
        <f>+CD316*AE316</f>
        <v>302044.1176470588</v>
      </c>
      <c r="CE322" s="390"/>
      <c r="CF322" s="390"/>
      <c r="CG322" s="390"/>
      <c r="CH322" s="390"/>
      <c r="CI322" s="391"/>
    </row>
    <row r="323" spans="1:87" ht="18" customHeight="1" thickBot="1" x14ac:dyDescent="0.3">
      <c r="A323" s="75"/>
      <c r="B323" s="76"/>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c r="BG323" s="78"/>
      <c r="BH323" s="78"/>
      <c r="BI323" s="78"/>
      <c r="BJ323" s="78"/>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row>
    <row r="324" spans="1:87" ht="18" customHeight="1" x14ac:dyDescent="0.25">
      <c r="A324" s="75"/>
      <c r="B324" s="348" t="s">
        <v>0</v>
      </c>
      <c r="C324" s="349"/>
      <c r="D324" s="349"/>
      <c r="E324" s="349"/>
      <c r="F324" s="349"/>
      <c r="G324" s="349"/>
      <c r="H324" s="349"/>
      <c r="I324" s="349"/>
      <c r="J324" s="349"/>
      <c r="K324" s="349"/>
      <c r="L324" s="349"/>
      <c r="M324" s="349"/>
      <c r="N324" s="349"/>
      <c r="O324" s="349"/>
      <c r="P324" s="349"/>
      <c r="Q324" s="349"/>
      <c r="R324" s="349"/>
      <c r="S324" s="349"/>
      <c r="T324" s="349"/>
      <c r="U324" s="349"/>
      <c r="V324" s="349"/>
      <c r="W324" s="349"/>
      <c r="X324" s="349"/>
      <c r="Y324" s="350"/>
      <c r="Z324" s="348" t="s">
        <v>80</v>
      </c>
      <c r="AA324" s="349"/>
      <c r="AB324" s="349"/>
      <c r="AC324" s="349"/>
      <c r="AD324" s="350"/>
      <c r="AE324" s="357" t="s">
        <v>79</v>
      </c>
      <c r="AF324" s="358"/>
      <c r="AG324" s="358"/>
      <c r="AH324" s="358"/>
      <c r="AI324" s="358"/>
      <c r="AJ324" s="359"/>
      <c r="AK324" s="357" t="s">
        <v>81</v>
      </c>
      <c r="AL324" s="358"/>
      <c r="AM324" s="358"/>
      <c r="AN324" s="358"/>
      <c r="AO324" s="358"/>
      <c r="AP324" s="358"/>
      <c r="AQ324" s="358"/>
      <c r="AR324" s="358"/>
      <c r="AS324" s="358"/>
      <c r="AT324" s="358"/>
      <c r="AU324" s="358"/>
      <c r="AV324" s="358"/>
      <c r="AW324" s="358"/>
      <c r="AX324" s="359"/>
      <c r="AY324" s="357" t="s">
        <v>1</v>
      </c>
      <c r="AZ324" s="358"/>
      <c r="BA324" s="358"/>
      <c r="BB324" s="359"/>
      <c r="BC324" s="348" t="s">
        <v>104</v>
      </c>
      <c r="BD324" s="349"/>
      <c r="BE324" s="349"/>
      <c r="BF324" s="350"/>
      <c r="BG324" s="366" t="s">
        <v>82</v>
      </c>
      <c r="BH324" s="367"/>
      <c r="BI324" s="367"/>
      <c r="BJ324" s="368"/>
      <c r="BK324" s="315" t="s">
        <v>99</v>
      </c>
      <c r="BL324" s="316"/>
      <c r="BM324" s="316"/>
      <c r="BN324" s="316"/>
      <c r="BO324" s="316"/>
      <c r="BP324" s="317"/>
      <c r="BQ324" s="315" t="s">
        <v>83</v>
      </c>
      <c r="BR324" s="316"/>
      <c r="BS324" s="316"/>
      <c r="BT324" s="316"/>
      <c r="BU324" s="316"/>
      <c r="BV324" s="316"/>
      <c r="BW324" s="317"/>
      <c r="BX324" s="315" t="s">
        <v>84</v>
      </c>
      <c r="BY324" s="316"/>
      <c r="BZ324" s="316"/>
      <c r="CA324" s="316"/>
      <c r="CB324" s="316"/>
      <c r="CC324" s="317"/>
      <c r="CD324" s="315" t="s">
        <v>85</v>
      </c>
      <c r="CE324" s="316"/>
      <c r="CF324" s="316"/>
      <c r="CG324" s="316"/>
      <c r="CH324" s="316"/>
      <c r="CI324" s="317"/>
    </row>
    <row r="325" spans="1:87" ht="18" customHeight="1" x14ac:dyDescent="0.25">
      <c r="A325" s="75"/>
      <c r="B325" s="351"/>
      <c r="C325" s="352"/>
      <c r="D325" s="352"/>
      <c r="E325" s="352"/>
      <c r="F325" s="352"/>
      <c r="G325" s="352"/>
      <c r="H325" s="352"/>
      <c r="I325" s="352"/>
      <c r="J325" s="352"/>
      <c r="K325" s="352"/>
      <c r="L325" s="352"/>
      <c r="M325" s="352"/>
      <c r="N325" s="352"/>
      <c r="O325" s="352"/>
      <c r="P325" s="352"/>
      <c r="Q325" s="352"/>
      <c r="R325" s="352"/>
      <c r="S325" s="352"/>
      <c r="T325" s="352"/>
      <c r="U325" s="352"/>
      <c r="V325" s="352"/>
      <c r="W325" s="352"/>
      <c r="X325" s="352"/>
      <c r="Y325" s="353"/>
      <c r="Z325" s="351"/>
      <c r="AA325" s="352"/>
      <c r="AB325" s="352"/>
      <c r="AC325" s="352"/>
      <c r="AD325" s="353"/>
      <c r="AE325" s="360"/>
      <c r="AF325" s="361"/>
      <c r="AG325" s="361"/>
      <c r="AH325" s="361"/>
      <c r="AI325" s="361"/>
      <c r="AJ325" s="362"/>
      <c r="AK325" s="360"/>
      <c r="AL325" s="361"/>
      <c r="AM325" s="361"/>
      <c r="AN325" s="361"/>
      <c r="AO325" s="361"/>
      <c r="AP325" s="361"/>
      <c r="AQ325" s="361"/>
      <c r="AR325" s="361"/>
      <c r="AS325" s="361"/>
      <c r="AT325" s="361"/>
      <c r="AU325" s="361"/>
      <c r="AV325" s="361"/>
      <c r="AW325" s="361"/>
      <c r="AX325" s="362"/>
      <c r="AY325" s="360"/>
      <c r="AZ325" s="361"/>
      <c r="BA325" s="361"/>
      <c r="BB325" s="362"/>
      <c r="BC325" s="351"/>
      <c r="BD325" s="352"/>
      <c r="BE325" s="352"/>
      <c r="BF325" s="353"/>
      <c r="BG325" s="369"/>
      <c r="BH325" s="370"/>
      <c r="BI325" s="370"/>
      <c r="BJ325" s="371"/>
      <c r="BK325" s="318"/>
      <c r="BL325" s="319"/>
      <c r="BM325" s="319"/>
      <c r="BN325" s="319"/>
      <c r="BO325" s="319"/>
      <c r="BP325" s="320"/>
      <c r="BQ325" s="318"/>
      <c r="BR325" s="319"/>
      <c r="BS325" s="319"/>
      <c r="BT325" s="319"/>
      <c r="BU325" s="319"/>
      <c r="BV325" s="319"/>
      <c r="BW325" s="320"/>
      <c r="BX325" s="318"/>
      <c r="BY325" s="319"/>
      <c r="BZ325" s="319"/>
      <c r="CA325" s="319"/>
      <c r="CB325" s="319"/>
      <c r="CC325" s="320"/>
      <c r="CD325" s="318"/>
      <c r="CE325" s="319"/>
      <c r="CF325" s="319"/>
      <c r="CG325" s="319"/>
      <c r="CH325" s="319"/>
      <c r="CI325" s="320"/>
    </row>
    <row r="326" spans="1:87" ht="18" customHeight="1" thickBot="1" x14ac:dyDescent="0.3">
      <c r="A326" s="75"/>
      <c r="B326" s="354"/>
      <c r="C326" s="355"/>
      <c r="D326" s="355"/>
      <c r="E326" s="355"/>
      <c r="F326" s="355"/>
      <c r="G326" s="355"/>
      <c r="H326" s="355"/>
      <c r="I326" s="355"/>
      <c r="J326" s="355"/>
      <c r="K326" s="355"/>
      <c r="L326" s="355"/>
      <c r="M326" s="355"/>
      <c r="N326" s="355"/>
      <c r="O326" s="355"/>
      <c r="P326" s="355"/>
      <c r="Q326" s="355"/>
      <c r="R326" s="355"/>
      <c r="S326" s="355"/>
      <c r="T326" s="355"/>
      <c r="U326" s="355"/>
      <c r="V326" s="355"/>
      <c r="W326" s="355"/>
      <c r="X326" s="355"/>
      <c r="Y326" s="356"/>
      <c r="Z326" s="354"/>
      <c r="AA326" s="355"/>
      <c r="AB326" s="355"/>
      <c r="AC326" s="355"/>
      <c r="AD326" s="356"/>
      <c r="AE326" s="363"/>
      <c r="AF326" s="364"/>
      <c r="AG326" s="364"/>
      <c r="AH326" s="364"/>
      <c r="AI326" s="364"/>
      <c r="AJ326" s="365"/>
      <c r="AK326" s="360"/>
      <c r="AL326" s="361"/>
      <c r="AM326" s="361"/>
      <c r="AN326" s="361"/>
      <c r="AO326" s="361"/>
      <c r="AP326" s="361"/>
      <c r="AQ326" s="361"/>
      <c r="AR326" s="361"/>
      <c r="AS326" s="361"/>
      <c r="AT326" s="361"/>
      <c r="AU326" s="361"/>
      <c r="AV326" s="361"/>
      <c r="AW326" s="361"/>
      <c r="AX326" s="362"/>
      <c r="AY326" s="360"/>
      <c r="AZ326" s="361"/>
      <c r="BA326" s="361"/>
      <c r="BB326" s="362"/>
      <c r="BC326" s="351"/>
      <c r="BD326" s="352"/>
      <c r="BE326" s="352"/>
      <c r="BF326" s="353"/>
      <c r="BG326" s="369"/>
      <c r="BH326" s="370"/>
      <c r="BI326" s="370"/>
      <c r="BJ326" s="371"/>
      <c r="BK326" s="318"/>
      <c r="BL326" s="319"/>
      <c r="BM326" s="319"/>
      <c r="BN326" s="319"/>
      <c r="BO326" s="319"/>
      <c r="BP326" s="320"/>
      <c r="BQ326" s="321"/>
      <c r="BR326" s="322"/>
      <c r="BS326" s="322"/>
      <c r="BT326" s="322"/>
      <c r="BU326" s="322"/>
      <c r="BV326" s="322"/>
      <c r="BW326" s="323"/>
      <c r="BX326" s="321"/>
      <c r="BY326" s="322"/>
      <c r="BZ326" s="322"/>
      <c r="CA326" s="322"/>
      <c r="CB326" s="322"/>
      <c r="CC326" s="323"/>
      <c r="CD326" s="321"/>
      <c r="CE326" s="322"/>
      <c r="CF326" s="322"/>
      <c r="CG326" s="322"/>
      <c r="CH326" s="322"/>
      <c r="CI326" s="323"/>
    </row>
    <row r="327" spans="1:87" ht="18" customHeight="1" x14ac:dyDescent="0.25">
      <c r="A327" s="75"/>
      <c r="B327" s="324" t="s">
        <v>476</v>
      </c>
      <c r="C327" s="325"/>
      <c r="D327" s="325"/>
      <c r="E327" s="325"/>
      <c r="F327" s="325"/>
      <c r="G327" s="325"/>
      <c r="H327" s="325"/>
      <c r="I327" s="325"/>
      <c r="J327" s="325"/>
      <c r="K327" s="325"/>
      <c r="L327" s="325"/>
      <c r="M327" s="325"/>
      <c r="N327" s="325"/>
      <c r="O327" s="325"/>
      <c r="P327" s="325"/>
      <c r="Q327" s="325"/>
      <c r="R327" s="325"/>
      <c r="S327" s="325"/>
      <c r="T327" s="325"/>
      <c r="U327" s="325"/>
      <c r="V327" s="325"/>
      <c r="W327" s="325"/>
      <c r="X327" s="325"/>
      <c r="Y327" s="326"/>
      <c r="Z327" s="333" t="s">
        <v>517</v>
      </c>
      <c r="AA327" s="334"/>
      <c r="AB327" s="334"/>
      <c r="AC327" s="334"/>
      <c r="AD327" s="335"/>
      <c r="AE327" s="333">
        <v>2</v>
      </c>
      <c r="AF327" s="334"/>
      <c r="AG327" s="334"/>
      <c r="AH327" s="334"/>
      <c r="AI327" s="334"/>
      <c r="AJ327" s="334"/>
      <c r="AK327" s="342" t="s">
        <v>41</v>
      </c>
      <c r="AL327" s="343"/>
      <c r="AM327" s="343"/>
      <c r="AN327" s="343"/>
      <c r="AO327" s="343"/>
      <c r="AP327" s="343"/>
      <c r="AQ327" s="343"/>
      <c r="AR327" s="343"/>
      <c r="AS327" s="343"/>
      <c r="AT327" s="343"/>
      <c r="AU327" s="343"/>
      <c r="AV327" s="343"/>
      <c r="AW327" s="343"/>
      <c r="AX327" s="344"/>
      <c r="AY327" s="409">
        <v>4</v>
      </c>
      <c r="AZ327" s="346"/>
      <c r="BA327" s="346"/>
      <c r="BB327" s="410"/>
      <c r="BC327" s="345">
        <f>+$AE$327*AY327</f>
        <v>8</v>
      </c>
      <c r="BD327" s="346"/>
      <c r="BE327" s="346"/>
      <c r="BF327" s="347"/>
      <c r="BG327" s="285">
        <v>22629</v>
      </c>
      <c r="BH327" s="286"/>
      <c r="BI327" s="286"/>
      <c r="BJ327" s="287"/>
      <c r="BK327" s="288">
        <f>+AY327*BG327</f>
        <v>90516</v>
      </c>
      <c r="BL327" s="289"/>
      <c r="BM327" s="289"/>
      <c r="BN327" s="289"/>
      <c r="BO327" s="289"/>
      <c r="BP327" s="290"/>
      <c r="BQ327" s="291">
        <v>1000</v>
      </c>
      <c r="BR327" s="292"/>
      <c r="BS327" s="292"/>
      <c r="BT327" s="292"/>
      <c r="BU327" s="292"/>
      <c r="BV327" s="292"/>
      <c r="BW327" s="293"/>
      <c r="BX327" s="291">
        <f>+(((BK330+BQ327)*15)/85)</f>
        <v>33356.117647058825</v>
      </c>
      <c r="BY327" s="292"/>
      <c r="BZ327" s="292"/>
      <c r="CA327" s="292"/>
      <c r="CB327" s="292"/>
      <c r="CC327" s="293"/>
      <c r="CD327" s="291">
        <f>+BK330+BQ327+BX327</f>
        <v>222374.11764705883</v>
      </c>
      <c r="CE327" s="292"/>
      <c r="CF327" s="292"/>
      <c r="CG327" s="292"/>
      <c r="CH327" s="292"/>
      <c r="CI327" s="293"/>
    </row>
    <row r="328" spans="1:87" ht="18" customHeight="1" x14ac:dyDescent="0.25">
      <c r="A328" s="75"/>
      <c r="B328" s="327"/>
      <c r="C328" s="328"/>
      <c r="D328" s="328"/>
      <c r="E328" s="328"/>
      <c r="F328" s="328"/>
      <c r="G328" s="328"/>
      <c r="H328" s="328"/>
      <c r="I328" s="328"/>
      <c r="J328" s="328"/>
      <c r="K328" s="328"/>
      <c r="L328" s="328"/>
      <c r="M328" s="328"/>
      <c r="N328" s="328"/>
      <c r="O328" s="328"/>
      <c r="P328" s="328"/>
      <c r="Q328" s="328"/>
      <c r="R328" s="328"/>
      <c r="S328" s="328"/>
      <c r="T328" s="328"/>
      <c r="U328" s="328"/>
      <c r="V328" s="328"/>
      <c r="W328" s="328"/>
      <c r="X328" s="328"/>
      <c r="Y328" s="329"/>
      <c r="Z328" s="336"/>
      <c r="AA328" s="337"/>
      <c r="AB328" s="337"/>
      <c r="AC328" s="337"/>
      <c r="AD328" s="338"/>
      <c r="AE328" s="336"/>
      <c r="AF328" s="337"/>
      <c r="AG328" s="337"/>
      <c r="AH328" s="337"/>
      <c r="AI328" s="337"/>
      <c r="AJ328" s="337"/>
      <c r="AK328" s="300" t="s">
        <v>13</v>
      </c>
      <c r="AL328" s="301"/>
      <c r="AM328" s="301"/>
      <c r="AN328" s="301"/>
      <c r="AO328" s="301"/>
      <c r="AP328" s="301"/>
      <c r="AQ328" s="301"/>
      <c r="AR328" s="301"/>
      <c r="AS328" s="301"/>
      <c r="AT328" s="301"/>
      <c r="AU328" s="301"/>
      <c r="AV328" s="301"/>
      <c r="AW328" s="301"/>
      <c r="AX328" s="302"/>
      <c r="AY328" s="407">
        <v>2</v>
      </c>
      <c r="AZ328" s="304"/>
      <c r="BA328" s="304"/>
      <c r="BB328" s="408"/>
      <c r="BC328" s="306">
        <f t="shared" ref="BC328:BC329" si="34">+$AE$327*AY328</f>
        <v>4</v>
      </c>
      <c r="BD328" s="307"/>
      <c r="BE328" s="307"/>
      <c r="BF328" s="308"/>
      <c r="BG328" s="309">
        <v>40826</v>
      </c>
      <c r="BH328" s="310"/>
      <c r="BI328" s="310"/>
      <c r="BJ328" s="311"/>
      <c r="BK328" s="312">
        <f t="shared" ref="BK328:BK329" si="35">+AY328*BG328</f>
        <v>81652</v>
      </c>
      <c r="BL328" s="313"/>
      <c r="BM328" s="313"/>
      <c r="BN328" s="313"/>
      <c r="BO328" s="313"/>
      <c r="BP328" s="314"/>
      <c r="BQ328" s="294"/>
      <c r="BR328" s="295"/>
      <c r="BS328" s="295"/>
      <c r="BT328" s="295"/>
      <c r="BU328" s="295"/>
      <c r="BV328" s="295"/>
      <c r="BW328" s="296"/>
      <c r="BX328" s="294"/>
      <c r="BY328" s="295"/>
      <c r="BZ328" s="295"/>
      <c r="CA328" s="295"/>
      <c r="CB328" s="295"/>
      <c r="CC328" s="296"/>
      <c r="CD328" s="294"/>
      <c r="CE328" s="295"/>
      <c r="CF328" s="295"/>
      <c r="CG328" s="295"/>
      <c r="CH328" s="295"/>
      <c r="CI328" s="296"/>
    </row>
    <row r="329" spans="1:87" ht="18" customHeight="1" thickBot="1" x14ac:dyDescent="0.3">
      <c r="A329" s="75"/>
      <c r="B329" s="327"/>
      <c r="C329" s="328"/>
      <c r="D329" s="328"/>
      <c r="E329" s="328"/>
      <c r="F329" s="328"/>
      <c r="G329" s="328"/>
      <c r="H329" s="328"/>
      <c r="I329" s="328"/>
      <c r="J329" s="328"/>
      <c r="K329" s="328"/>
      <c r="L329" s="328"/>
      <c r="M329" s="328"/>
      <c r="N329" s="328"/>
      <c r="O329" s="328"/>
      <c r="P329" s="328"/>
      <c r="Q329" s="328"/>
      <c r="R329" s="328"/>
      <c r="S329" s="328"/>
      <c r="T329" s="328"/>
      <c r="U329" s="328"/>
      <c r="V329" s="328"/>
      <c r="W329" s="328"/>
      <c r="X329" s="328"/>
      <c r="Y329" s="329"/>
      <c r="Z329" s="336"/>
      <c r="AA329" s="337"/>
      <c r="AB329" s="337"/>
      <c r="AC329" s="337"/>
      <c r="AD329" s="338"/>
      <c r="AE329" s="336"/>
      <c r="AF329" s="337"/>
      <c r="AG329" s="337"/>
      <c r="AH329" s="337"/>
      <c r="AI329" s="337"/>
      <c r="AJ329" s="337"/>
      <c r="AK329" s="392" t="s">
        <v>526</v>
      </c>
      <c r="AL329" s="393"/>
      <c r="AM329" s="393"/>
      <c r="AN329" s="393"/>
      <c r="AO329" s="393"/>
      <c r="AP329" s="393"/>
      <c r="AQ329" s="393"/>
      <c r="AR329" s="393"/>
      <c r="AS329" s="393"/>
      <c r="AT329" s="393"/>
      <c r="AU329" s="393"/>
      <c r="AV329" s="393"/>
      <c r="AW329" s="393"/>
      <c r="AX329" s="394"/>
      <c r="AY329" s="407">
        <v>2</v>
      </c>
      <c r="AZ329" s="304"/>
      <c r="BA329" s="304"/>
      <c r="BB329" s="408"/>
      <c r="BC329" s="306">
        <f t="shared" si="34"/>
        <v>4</v>
      </c>
      <c r="BD329" s="307"/>
      <c r="BE329" s="307"/>
      <c r="BF329" s="308"/>
      <c r="BG329" s="309">
        <v>7925</v>
      </c>
      <c r="BH329" s="310"/>
      <c r="BI329" s="310"/>
      <c r="BJ329" s="311"/>
      <c r="BK329" s="312">
        <f t="shared" si="35"/>
        <v>15850</v>
      </c>
      <c r="BL329" s="313"/>
      <c r="BM329" s="313"/>
      <c r="BN329" s="313"/>
      <c r="BO329" s="313"/>
      <c r="BP329" s="314"/>
      <c r="BQ329" s="294"/>
      <c r="BR329" s="295"/>
      <c r="BS329" s="295"/>
      <c r="BT329" s="295"/>
      <c r="BU329" s="295"/>
      <c r="BV329" s="295"/>
      <c r="BW329" s="296"/>
      <c r="BX329" s="294"/>
      <c r="BY329" s="295"/>
      <c r="BZ329" s="295"/>
      <c r="CA329" s="295"/>
      <c r="CB329" s="295"/>
      <c r="CC329" s="296"/>
      <c r="CD329" s="294"/>
      <c r="CE329" s="295"/>
      <c r="CF329" s="295"/>
      <c r="CG329" s="295"/>
      <c r="CH329" s="295"/>
      <c r="CI329" s="296"/>
    </row>
    <row r="330" spans="1:87" ht="18" customHeight="1" thickBot="1" x14ac:dyDescent="0.3">
      <c r="A330" s="75"/>
      <c r="B330" s="377"/>
      <c r="C330" s="378"/>
      <c r="D330" s="378"/>
      <c r="E330" s="378"/>
      <c r="F330" s="378"/>
      <c r="G330" s="378"/>
      <c r="H330" s="378"/>
      <c r="I330" s="378"/>
      <c r="J330" s="378"/>
      <c r="K330" s="378"/>
      <c r="L330" s="378"/>
      <c r="M330" s="378"/>
      <c r="N330" s="378"/>
      <c r="O330" s="378"/>
      <c r="P330" s="378"/>
      <c r="Q330" s="378"/>
      <c r="R330" s="378"/>
      <c r="S330" s="378"/>
      <c r="T330" s="378"/>
      <c r="U330" s="378"/>
      <c r="V330" s="378"/>
      <c r="W330" s="378"/>
      <c r="X330" s="378"/>
      <c r="Y330" s="378"/>
      <c r="Z330" s="378"/>
      <c r="AA330" s="378"/>
      <c r="AB330" s="378"/>
      <c r="AC330" s="378"/>
      <c r="AD330" s="378"/>
      <c r="AE330" s="378"/>
      <c r="AF330" s="378"/>
      <c r="AG330" s="378"/>
      <c r="AH330" s="378"/>
      <c r="AI330" s="378"/>
      <c r="AJ330" s="379"/>
      <c r="AK330" s="380" t="s">
        <v>3</v>
      </c>
      <c r="AL330" s="381"/>
      <c r="AM330" s="381"/>
      <c r="AN330" s="381"/>
      <c r="AO330" s="381"/>
      <c r="AP330" s="381"/>
      <c r="AQ330" s="381"/>
      <c r="AR330" s="381"/>
      <c r="AS330" s="381"/>
      <c r="AT330" s="381"/>
      <c r="AU330" s="381"/>
      <c r="AV330" s="381"/>
      <c r="AW330" s="381"/>
      <c r="AX330" s="381"/>
      <c r="AY330" s="382"/>
      <c r="AZ330" s="382"/>
      <c r="BA330" s="382"/>
      <c r="BB330" s="382"/>
      <c r="BC330" s="382"/>
      <c r="BD330" s="382"/>
      <c r="BE330" s="382"/>
      <c r="BF330" s="382"/>
      <c r="BG330" s="382"/>
      <c r="BH330" s="382"/>
      <c r="BI330" s="382"/>
      <c r="BJ330" s="383"/>
      <c r="BK330" s="384">
        <f>SUM(BK327:BK329)</f>
        <v>188018</v>
      </c>
      <c r="BL330" s="385"/>
      <c r="BM330" s="385"/>
      <c r="BN330" s="385"/>
      <c r="BO330" s="385"/>
      <c r="BP330" s="386"/>
      <c r="BQ330" s="387" t="s">
        <v>100</v>
      </c>
      <c r="BR330" s="388"/>
      <c r="BS330" s="388"/>
      <c r="BT330" s="388"/>
      <c r="BU330" s="388"/>
      <c r="BV330" s="388"/>
      <c r="BW330" s="388"/>
      <c r="BX330" s="388"/>
      <c r="BY330" s="388"/>
      <c r="BZ330" s="388"/>
      <c r="CA330" s="388"/>
      <c r="CB330" s="388"/>
      <c r="CC330" s="389"/>
      <c r="CD330" s="390">
        <f>+CD327*AE327</f>
        <v>444748.23529411765</v>
      </c>
      <c r="CE330" s="390"/>
      <c r="CF330" s="390"/>
      <c r="CG330" s="390"/>
      <c r="CH330" s="390"/>
      <c r="CI330" s="391"/>
    </row>
    <row r="331" spans="1:87" ht="18" customHeight="1" thickBot="1" x14ac:dyDescent="0.3">
      <c r="A331" s="75"/>
      <c r="B331" s="76"/>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BG331" s="78"/>
      <c r="BH331" s="78"/>
      <c r="BI331" s="78"/>
      <c r="BJ331" s="78"/>
      <c r="BK331" s="79"/>
      <c r="BL331" s="79"/>
      <c r="BM331" s="79"/>
      <c r="BN331" s="79"/>
      <c r="BO331" s="79"/>
      <c r="BP331" s="79"/>
      <c r="BQ331" s="79"/>
      <c r="BR331" s="79"/>
      <c r="BS331" s="79"/>
      <c r="BT331" s="79"/>
      <c r="BU331" s="79"/>
      <c r="BV331" s="79"/>
      <c r="BW331" s="79"/>
      <c r="BX331" s="79"/>
      <c r="BY331" s="79"/>
      <c r="BZ331" s="79"/>
      <c r="CA331" s="79"/>
      <c r="CB331" s="79"/>
      <c r="CC331" s="79"/>
      <c r="CD331" s="79"/>
      <c r="CE331" s="79"/>
      <c r="CF331" s="79"/>
      <c r="CG331" s="79"/>
      <c r="CH331" s="79"/>
      <c r="CI331" s="79"/>
    </row>
    <row r="332" spans="1:87" ht="18" customHeight="1" x14ac:dyDescent="0.25">
      <c r="A332" s="75"/>
      <c r="B332" s="348" t="s">
        <v>0</v>
      </c>
      <c r="C332" s="349"/>
      <c r="D332" s="349"/>
      <c r="E332" s="349"/>
      <c r="F332" s="349"/>
      <c r="G332" s="349"/>
      <c r="H332" s="349"/>
      <c r="I332" s="349"/>
      <c r="J332" s="349"/>
      <c r="K332" s="349"/>
      <c r="L332" s="349"/>
      <c r="M332" s="349"/>
      <c r="N332" s="349"/>
      <c r="O332" s="349"/>
      <c r="P332" s="349"/>
      <c r="Q332" s="349"/>
      <c r="R332" s="349"/>
      <c r="S332" s="349"/>
      <c r="T332" s="349"/>
      <c r="U332" s="349"/>
      <c r="V332" s="349"/>
      <c r="W332" s="349"/>
      <c r="X332" s="349"/>
      <c r="Y332" s="350"/>
      <c r="Z332" s="348" t="s">
        <v>80</v>
      </c>
      <c r="AA332" s="349"/>
      <c r="AB332" s="349"/>
      <c r="AC332" s="349"/>
      <c r="AD332" s="350"/>
      <c r="AE332" s="357" t="s">
        <v>79</v>
      </c>
      <c r="AF332" s="358"/>
      <c r="AG332" s="358"/>
      <c r="AH332" s="358"/>
      <c r="AI332" s="358"/>
      <c r="AJ332" s="359"/>
      <c r="AK332" s="357" t="s">
        <v>81</v>
      </c>
      <c r="AL332" s="358"/>
      <c r="AM332" s="358"/>
      <c r="AN332" s="358"/>
      <c r="AO332" s="358"/>
      <c r="AP332" s="358"/>
      <c r="AQ332" s="358"/>
      <c r="AR332" s="358"/>
      <c r="AS332" s="358"/>
      <c r="AT332" s="358"/>
      <c r="AU332" s="358"/>
      <c r="AV332" s="358"/>
      <c r="AW332" s="358"/>
      <c r="AX332" s="359"/>
      <c r="AY332" s="357" t="s">
        <v>1</v>
      </c>
      <c r="AZ332" s="358"/>
      <c r="BA332" s="358"/>
      <c r="BB332" s="359"/>
      <c r="BC332" s="348" t="s">
        <v>104</v>
      </c>
      <c r="BD332" s="349"/>
      <c r="BE332" s="349"/>
      <c r="BF332" s="350"/>
      <c r="BG332" s="366" t="s">
        <v>82</v>
      </c>
      <c r="BH332" s="367"/>
      <c r="BI332" s="367"/>
      <c r="BJ332" s="368"/>
      <c r="BK332" s="315" t="s">
        <v>99</v>
      </c>
      <c r="BL332" s="316"/>
      <c r="BM332" s="316"/>
      <c r="BN332" s="316"/>
      <c r="BO332" s="316"/>
      <c r="BP332" s="317"/>
      <c r="BQ332" s="315" t="s">
        <v>83</v>
      </c>
      <c r="BR332" s="316"/>
      <c r="BS332" s="316"/>
      <c r="BT332" s="316"/>
      <c r="BU332" s="316"/>
      <c r="BV332" s="316"/>
      <c r="BW332" s="317"/>
      <c r="BX332" s="315" t="s">
        <v>84</v>
      </c>
      <c r="BY332" s="316"/>
      <c r="BZ332" s="316"/>
      <c r="CA332" s="316"/>
      <c r="CB332" s="316"/>
      <c r="CC332" s="317"/>
      <c r="CD332" s="315" t="s">
        <v>85</v>
      </c>
      <c r="CE332" s="316"/>
      <c r="CF332" s="316"/>
      <c r="CG332" s="316"/>
      <c r="CH332" s="316"/>
      <c r="CI332" s="317"/>
    </row>
    <row r="333" spans="1:87" ht="18" customHeight="1" x14ac:dyDescent="0.25">
      <c r="A333" s="75"/>
      <c r="B333" s="351"/>
      <c r="C333" s="352"/>
      <c r="D333" s="352"/>
      <c r="E333" s="352"/>
      <c r="F333" s="352"/>
      <c r="G333" s="352"/>
      <c r="H333" s="352"/>
      <c r="I333" s="352"/>
      <c r="J333" s="352"/>
      <c r="K333" s="352"/>
      <c r="L333" s="352"/>
      <c r="M333" s="352"/>
      <c r="N333" s="352"/>
      <c r="O333" s="352"/>
      <c r="P333" s="352"/>
      <c r="Q333" s="352"/>
      <c r="R333" s="352"/>
      <c r="S333" s="352"/>
      <c r="T333" s="352"/>
      <c r="U333" s="352"/>
      <c r="V333" s="352"/>
      <c r="W333" s="352"/>
      <c r="X333" s="352"/>
      <c r="Y333" s="353"/>
      <c r="Z333" s="351"/>
      <c r="AA333" s="352"/>
      <c r="AB333" s="352"/>
      <c r="AC333" s="352"/>
      <c r="AD333" s="353"/>
      <c r="AE333" s="360"/>
      <c r="AF333" s="361"/>
      <c r="AG333" s="361"/>
      <c r="AH333" s="361"/>
      <c r="AI333" s="361"/>
      <c r="AJ333" s="362"/>
      <c r="AK333" s="360"/>
      <c r="AL333" s="361"/>
      <c r="AM333" s="361"/>
      <c r="AN333" s="361"/>
      <c r="AO333" s="361"/>
      <c r="AP333" s="361"/>
      <c r="AQ333" s="361"/>
      <c r="AR333" s="361"/>
      <c r="AS333" s="361"/>
      <c r="AT333" s="361"/>
      <c r="AU333" s="361"/>
      <c r="AV333" s="361"/>
      <c r="AW333" s="361"/>
      <c r="AX333" s="362"/>
      <c r="AY333" s="360"/>
      <c r="AZ333" s="361"/>
      <c r="BA333" s="361"/>
      <c r="BB333" s="362"/>
      <c r="BC333" s="351"/>
      <c r="BD333" s="352"/>
      <c r="BE333" s="352"/>
      <c r="BF333" s="353"/>
      <c r="BG333" s="369"/>
      <c r="BH333" s="370"/>
      <c r="BI333" s="370"/>
      <c r="BJ333" s="371"/>
      <c r="BK333" s="318"/>
      <c r="BL333" s="319"/>
      <c r="BM333" s="319"/>
      <c r="BN333" s="319"/>
      <c r="BO333" s="319"/>
      <c r="BP333" s="320"/>
      <c r="BQ333" s="318"/>
      <c r="BR333" s="319"/>
      <c r="BS333" s="319"/>
      <c r="BT333" s="319"/>
      <c r="BU333" s="319"/>
      <c r="BV333" s="319"/>
      <c r="BW333" s="320"/>
      <c r="BX333" s="318"/>
      <c r="BY333" s="319"/>
      <c r="BZ333" s="319"/>
      <c r="CA333" s="319"/>
      <c r="CB333" s="319"/>
      <c r="CC333" s="320"/>
      <c r="CD333" s="318"/>
      <c r="CE333" s="319"/>
      <c r="CF333" s="319"/>
      <c r="CG333" s="319"/>
      <c r="CH333" s="319"/>
      <c r="CI333" s="320"/>
    </row>
    <row r="334" spans="1:87" ht="18" customHeight="1" thickBot="1" x14ac:dyDescent="0.3">
      <c r="A334" s="75"/>
      <c r="B334" s="354"/>
      <c r="C334" s="355"/>
      <c r="D334" s="355"/>
      <c r="E334" s="355"/>
      <c r="F334" s="355"/>
      <c r="G334" s="355"/>
      <c r="H334" s="355"/>
      <c r="I334" s="355"/>
      <c r="J334" s="355"/>
      <c r="K334" s="355"/>
      <c r="L334" s="355"/>
      <c r="M334" s="355"/>
      <c r="N334" s="355"/>
      <c r="O334" s="355"/>
      <c r="P334" s="355"/>
      <c r="Q334" s="355"/>
      <c r="R334" s="355"/>
      <c r="S334" s="355"/>
      <c r="T334" s="355"/>
      <c r="U334" s="355"/>
      <c r="V334" s="355"/>
      <c r="W334" s="355"/>
      <c r="X334" s="355"/>
      <c r="Y334" s="356"/>
      <c r="Z334" s="354"/>
      <c r="AA334" s="355"/>
      <c r="AB334" s="355"/>
      <c r="AC334" s="355"/>
      <c r="AD334" s="356"/>
      <c r="AE334" s="363"/>
      <c r="AF334" s="364"/>
      <c r="AG334" s="364"/>
      <c r="AH334" s="364"/>
      <c r="AI334" s="364"/>
      <c r="AJ334" s="365"/>
      <c r="AK334" s="360"/>
      <c r="AL334" s="361"/>
      <c r="AM334" s="361"/>
      <c r="AN334" s="361"/>
      <c r="AO334" s="361"/>
      <c r="AP334" s="361"/>
      <c r="AQ334" s="361"/>
      <c r="AR334" s="361"/>
      <c r="AS334" s="361"/>
      <c r="AT334" s="361"/>
      <c r="AU334" s="361"/>
      <c r="AV334" s="361"/>
      <c r="AW334" s="361"/>
      <c r="AX334" s="362"/>
      <c r="AY334" s="360"/>
      <c r="AZ334" s="361"/>
      <c r="BA334" s="361"/>
      <c r="BB334" s="362"/>
      <c r="BC334" s="351"/>
      <c r="BD334" s="352"/>
      <c r="BE334" s="352"/>
      <c r="BF334" s="353"/>
      <c r="BG334" s="369"/>
      <c r="BH334" s="370"/>
      <c r="BI334" s="370"/>
      <c r="BJ334" s="371"/>
      <c r="BK334" s="318"/>
      <c r="BL334" s="319"/>
      <c r="BM334" s="319"/>
      <c r="BN334" s="319"/>
      <c r="BO334" s="319"/>
      <c r="BP334" s="320"/>
      <c r="BQ334" s="321"/>
      <c r="BR334" s="322"/>
      <c r="BS334" s="322"/>
      <c r="BT334" s="322"/>
      <c r="BU334" s="322"/>
      <c r="BV334" s="322"/>
      <c r="BW334" s="323"/>
      <c r="BX334" s="321"/>
      <c r="BY334" s="322"/>
      <c r="BZ334" s="322"/>
      <c r="CA334" s="322"/>
      <c r="CB334" s="322"/>
      <c r="CC334" s="323"/>
      <c r="CD334" s="321"/>
      <c r="CE334" s="322"/>
      <c r="CF334" s="322"/>
      <c r="CG334" s="322"/>
      <c r="CH334" s="322"/>
      <c r="CI334" s="323"/>
    </row>
    <row r="335" spans="1:87" ht="18" customHeight="1" x14ac:dyDescent="0.25">
      <c r="A335" s="75"/>
      <c r="B335" s="324" t="s">
        <v>477</v>
      </c>
      <c r="C335" s="325"/>
      <c r="D335" s="325"/>
      <c r="E335" s="325"/>
      <c r="F335" s="325"/>
      <c r="G335" s="325"/>
      <c r="H335" s="325"/>
      <c r="I335" s="325"/>
      <c r="J335" s="325"/>
      <c r="K335" s="325"/>
      <c r="L335" s="325"/>
      <c r="M335" s="325"/>
      <c r="N335" s="325"/>
      <c r="O335" s="325"/>
      <c r="P335" s="325"/>
      <c r="Q335" s="325"/>
      <c r="R335" s="325"/>
      <c r="S335" s="325"/>
      <c r="T335" s="325"/>
      <c r="U335" s="325"/>
      <c r="V335" s="325"/>
      <c r="W335" s="325"/>
      <c r="X335" s="325"/>
      <c r="Y335" s="326"/>
      <c r="Z335" s="333" t="s">
        <v>518</v>
      </c>
      <c r="AA335" s="334"/>
      <c r="AB335" s="334"/>
      <c r="AC335" s="334"/>
      <c r="AD335" s="335"/>
      <c r="AE335" s="333">
        <v>4</v>
      </c>
      <c r="AF335" s="334"/>
      <c r="AG335" s="334"/>
      <c r="AH335" s="334"/>
      <c r="AI335" s="334"/>
      <c r="AJ335" s="334"/>
      <c r="AK335" s="655" t="s">
        <v>41</v>
      </c>
      <c r="AL335" s="656"/>
      <c r="AM335" s="656"/>
      <c r="AN335" s="656"/>
      <c r="AO335" s="656"/>
      <c r="AP335" s="656"/>
      <c r="AQ335" s="656"/>
      <c r="AR335" s="656"/>
      <c r="AS335" s="656"/>
      <c r="AT335" s="656"/>
      <c r="AU335" s="656"/>
      <c r="AV335" s="656"/>
      <c r="AW335" s="656"/>
      <c r="AX335" s="657"/>
      <c r="AY335" s="409">
        <v>0.5</v>
      </c>
      <c r="AZ335" s="346"/>
      <c r="BA335" s="346"/>
      <c r="BB335" s="410"/>
      <c r="BC335" s="345">
        <f>+$AE$335*AY335</f>
        <v>2</v>
      </c>
      <c r="BD335" s="346"/>
      <c r="BE335" s="346"/>
      <c r="BF335" s="347"/>
      <c r="BG335" s="285">
        <v>22629</v>
      </c>
      <c r="BH335" s="286"/>
      <c r="BI335" s="286"/>
      <c r="BJ335" s="287"/>
      <c r="BK335" s="288">
        <f>+AY335*BG335</f>
        <v>11314.5</v>
      </c>
      <c r="BL335" s="289"/>
      <c r="BM335" s="289"/>
      <c r="BN335" s="289"/>
      <c r="BO335" s="289"/>
      <c r="BP335" s="290"/>
      <c r="BQ335" s="291">
        <v>1000</v>
      </c>
      <c r="BR335" s="292"/>
      <c r="BS335" s="292"/>
      <c r="BT335" s="292"/>
      <c r="BU335" s="292"/>
      <c r="BV335" s="292"/>
      <c r="BW335" s="293"/>
      <c r="BX335" s="291">
        <f>+(((BK341+BQ335)*15)/85)</f>
        <v>8550.176470588236</v>
      </c>
      <c r="BY335" s="292"/>
      <c r="BZ335" s="292"/>
      <c r="CA335" s="292"/>
      <c r="CB335" s="292"/>
      <c r="CC335" s="293"/>
      <c r="CD335" s="291">
        <f>+BK341+BQ335+BX335</f>
        <v>57001.176470588238</v>
      </c>
      <c r="CE335" s="292"/>
      <c r="CF335" s="292"/>
      <c r="CG335" s="292"/>
      <c r="CH335" s="292"/>
      <c r="CI335" s="293"/>
    </row>
    <row r="336" spans="1:87" ht="18" customHeight="1" x14ac:dyDescent="0.25">
      <c r="A336" s="75"/>
      <c r="B336" s="327"/>
      <c r="C336" s="328"/>
      <c r="D336" s="328"/>
      <c r="E336" s="328"/>
      <c r="F336" s="328"/>
      <c r="G336" s="328"/>
      <c r="H336" s="328"/>
      <c r="I336" s="328"/>
      <c r="J336" s="328"/>
      <c r="K336" s="328"/>
      <c r="L336" s="328"/>
      <c r="M336" s="328"/>
      <c r="N336" s="328"/>
      <c r="O336" s="328"/>
      <c r="P336" s="328"/>
      <c r="Q336" s="328"/>
      <c r="R336" s="328"/>
      <c r="S336" s="328"/>
      <c r="T336" s="328"/>
      <c r="U336" s="328"/>
      <c r="V336" s="328"/>
      <c r="W336" s="328"/>
      <c r="X336" s="328"/>
      <c r="Y336" s="329"/>
      <c r="Z336" s="336"/>
      <c r="AA336" s="337"/>
      <c r="AB336" s="337"/>
      <c r="AC336" s="337"/>
      <c r="AD336" s="338"/>
      <c r="AE336" s="336"/>
      <c r="AF336" s="337"/>
      <c r="AG336" s="337"/>
      <c r="AH336" s="337"/>
      <c r="AI336" s="337"/>
      <c r="AJ336" s="337"/>
      <c r="AK336" s="658" t="s">
        <v>23</v>
      </c>
      <c r="AL336" s="659"/>
      <c r="AM336" s="659"/>
      <c r="AN336" s="659"/>
      <c r="AO336" s="659"/>
      <c r="AP336" s="659"/>
      <c r="AQ336" s="659"/>
      <c r="AR336" s="659"/>
      <c r="AS336" s="659"/>
      <c r="AT336" s="659"/>
      <c r="AU336" s="659"/>
      <c r="AV336" s="659"/>
      <c r="AW336" s="659"/>
      <c r="AX336" s="660"/>
      <c r="AY336" s="407">
        <v>0.5</v>
      </c>
      <c r="AZ336" s="304"/>
      <c r="BA336" s="304"/>
      <c r="BB336" s="408"/>
      <c r="BC336" s="306">
        <f t="shared" ref="BC336:BC340" si="36">+$AE$335*AY336</f>
        <v>2</v>
      </c>
      <c r="BD336" s="307"/>
      <c r="BE336" s="307"/>
      <c r="BF336" s="308"/>
      <c r="BG336" s="309">
        <v>7925</v>
      </c>
      <c r="BH336" s="310"/>
      <c r="BI336" s="310"/>
      <c r="BJ336" s="311"/>
      <c r="BK336" s="312">
        <f t="shared" ref="BK336:BK340" si="37">+AY336*BG336</f>
        <v>3962.5</v>
      </c>
      <c r="BL336" s="313"/>
      <c r="BM336" s="313"/>
      <c r="BN336" s="313"/>
      <c r="BO336" s="313"/>
      <c r="BP336" s="314"/>
      <c r="BQ336" s="294"/>
      <c r="BR336" s="295"/>
      <c r="BS336" s="295"/>
      <c r="BT336" s="295"/>
      <c r="BU336" s="295"/>
      <c r="BV336" s="295"/>
      <c r="BW336" s="296"/>
      <c r="BX336" s="294"/>
      <c r="BY336" s="295"/>
      <c r="BZ336" s="295"/>
      <c r="CA336" s="295"/>
      <c r="CB336" s="295"/>
      <c r="CC336" s="296"/>
      <c r="CD336" s="294"/>
      <c r="CE336" s="295"/>
      <c r="CF336" s="295"/>
      <c r="CG336" s="295"/>
      <c r="CH336" s="295"/>
      <c r="CI336" s="296"/>
    </row>
    <row r="337" spans="1:87" ht="18" customHeight="1" x14ac:dyDescent="0.25">
      <c r="A337" s="75"/>
      <c r="B337" s="327"/>
      <c r="C337" s="328"/>
      <c r="D337" s="328"/>
      <c r="E337" s="328"/>
      <c r="F337" s="328"/>
      <c r="G337" s="328"/>
      <c r="H337" s="328"/>
      <c r="I337" s="328"/>
      <c r="J337" s="328"/>
      <c r="K337" s="328"/>
      <c r="L337" s="328"/>
      <c r="M337" s="328"/>
      <c r="N337" s="328"/>
      <c r="O337" s="328"/>
      <c r="P337" s="328"/>
      <c r="Q337" s="328"/>
      <c r="R337" s="328"/>
      <c r="S337" s="328"/>
      <c r="T337" s="328"/>
      <c r="U337" s="328"/>
      <c r="V337" s="328"/>
      <c r="W337" s="328"/>
      <c r="X337" s="328"/>
      <c r="Y337" s="329"/>
      <c r="Z337" s="336"/>
      <c r="AA337" s="337"/>
      <c r="AB337" s="337"/>
      <c r="AC337" s="337"/>
      <c r="AD337" s="338"/>
      <c r="AE337" s="336"/>
      <c r="AF337" s="337"/>
      <c r="AG337" s="337"/>
      <c r="AH337" s="337"/>
      <c r="AI337" s="337"/>
      <c r="AJ337" s="337"/>
      <c r="AK337" s="658" t="s">
        <v>32</v>
      </c>
      <c r="AL337" s="659"/>
      <c r="AM337" s="659"/>
      <c r="AN337" s="659"/>
      <c r="AO337" s="659"/>
      <c r="AP337" s="659"/>
      <c r="AQ337" s="659"/>
      <c r="AR337" s="659"/>
      <c r="AS337" s="659"/>
      <c r="AT337" s="659"/>
      <c r="AU337" s="659"/>
      <c r="AV337" s="659"/>
      <c r="AW337" s="659"/>
      <c r="AX337" s="660"/>
      <c r="AY337" s="407">
        <v>0.5</v>
      </c>
      <c r="AZ337" s="304"/>
      <c r="BA337" s="304"/>
      <c r="BB337" s="408"/>
      <c r="BC337" s="306">
        <f t="shared" si="36"/>
        <v>2</v>
      </c>
      <c r="BD337" s="307"/>
      <c r="BE337" s="307"/>
      <c r="BF337" s="308"/>
      <c r="BG337" s="309">
        <v>10968</v>
      </c>
      <c r="BH337" s="310"/>
      <c r="BI337" s="310"/>
      <c r="BJ337" s="311"/>
      <c r="BK337" s="312">
        <f t="shared" si="37"/>
        <v>5484</v>
      </c>
      <c r="BL337" s="313"/>
      <c r="BM337" s="313"/>
      <c r="BN337" s="313"/>
      <c r="BO337" s="313"/>
      <c r="BP337" s="314"/>
      <c r="BQ337" s="294"/>
      <c r="BR337" s="295"/>
      <c r="BS337" s="295"/>
      <c r="BT337" s="295"/>
      <c r="BU337" s="295"/>
      <c r="BV337" s="295"/>
      <c r="BW337" s="296"/>
      <c r="BX337" s="294"/>
      <c r="BY337" s="295"/>
      <c r="BZ337" s="295"/>
      <c r="CA337" s="295"/>
      <c r="CB337" s="295"/>
      <c r="CC337" s="296"/>
      <c r="CD337" s="294"/>
      <c r="CE337" s="295"/>
      <c r="CF337" s="295"/>
      <c r="CG337" s="295"/>
      <c r="CH337" s="295"/>
      <c r="CI337" s="296"/>
    </row>
    <row r="338" spans="1:87" ht="18" customHeight="1" x14ac:dyDescent="0.25">
      <c r="A338" s="75"/>
      <c r="B338" s="327"/>
      <c r="C338" s="328"/>
      <c r="D338" s="328"/>
      <c r="E338" s="328"/>
      <c r="F338" s="328"/>
      <c r="G338" s="328"/>
      <c r="H338" s="328"/>
      <c r="I338" s="328"/>
      <c r="J338" s="328"/>
      <c r="K338" s="328"/>
      <c r="L338" s="328"/>
      <c r="M338" s="328"/>
      <c r="N338" s="328"/>
      <c r="O338" s="328"/>
      <c r="P338" s="328"/>
      <c r="Q338" s="328"/>
      <c r="R338" s="328"/>
      <c r="S338" s="328"/>
      <c r="T338" s="328"/>
      <c r="U338" s="328"/>
      <c r="V338" s="328"/>
      <c r="W338" s="328"/>
      <c r="X338" s="328"/>
      <c r="Y338" s="329"/>
      <c r="Z338" s="336"/>
      <c r="AA338" s="337"/>
      <c r="AB338" s="337"/>
      <c r="AC338" s="337"/>
      <c r="AD338" s="338"/>
      <c r="AE338" s="336"/>
      <c r="AF338" s="337"/>
      <c r="AG338" s="337"/>
      <c r="AH338" s="337"/>
      <c r="AI338" s="337"/>
      <c r="AJ338" s="337"/>
      <c r="AK338" s="658" t="s">
        <v>527</v>
      </c>
      <c r="AL338" s="659"/>
      <c r="AM338" s="659"/>
      <c r="AN338" s="659"/>
      <c r="AO338" s="659"/>
      <c r="AP338" s="659"/>
      <c r="AQ338" s="659"/>
      <c r="AR338" s="659"/>
      <c r="AS338" s="659"/>
      <c r="AT338" s="659"/>
      <c r="AU338" s="659"/>
      <c r="AV338" s="659"/>
      <c r="AW338" s="659"/>
      <c r="AX338" s="660"/>
      <c r="AY338" s="407">
        <v>0.5</v>
      </c>
      <c r="AZ338" s="304"/>
      <c r="BA338" s="304"/>
      <c r="BB338" s="408"/>
      <c r="BC338" s="306">
        <f t="shared" si="36"/>
        <v>2</v>
      </c>
      <c r="BD338" s="307"/>
      <c r="BE338" s="307"/>
      <c r="BF338" s="308"/>
      <c r="BG338" s="309">
        <v>18911</v>
      </c>
      <c r="BH338" s="310"/>
      <c r="BI338" s="310"/>
      <c r="BJ338" s="311"/>
      <c r="BK338" s="312">
        <f t="shared" si="37"/>
        <v>9455.5</v>
      </c>
      <c r="BL338" s="313"/>
      <c r="BM338" s="313"/>
      <c r="BN338" s="313"/>
      <c r="BO338" s="313"/>
      <c r="BP338" s="314"/>
      <c r="BQ338" s="294"/>
      <c r="BR338" s="295"/>
      <c r="BS338" s="295"/>
      <c r="BT338" s="295"/>
      <c r="BU338" s="295"/>
      <c r="BV338" s="295"/>
      <c r="BW338" s="296"/>
      <c r="BX338" s="294"/>
      <c r="BY338" s="295"/>
      <c r="BZ338" s="295"/>
      <c r="CA338" s="295"/>
      <c r="CB338" s="295"/>
      <c r="CC338" s="296"/>
      <c r="CD338" s="294"/>
      <c r="CE338" s="295"/>
      <c r="CF338" s="295"/>
      <c r="CG338" s="295"/>
      <c r="CH338" s="295"/>
      <c r="CI338" s="296"/>
    </row>
    <row r="339" spans="1:87" ht="18" customHeight="1" x14ac:dyDescent="0.25">
      <c r="A339" s="75"/>
      <c r="B339" s="327"/>
      <c r="C339" s="328"/>
      <c r="D339" s="328"/>
      <c r="E339" s="328"/>
      <c r="F339" s="328"/>
      <c r="G339" s="328"/>
      <c r="H339" s="328"/>
      <c r="I339" s="328"/>
      <c r="J339" s="328"/>
      <c r="K339" s="328"/>
      <c r="L339" s="328"/>
      <c r="M339" s="328"/>
      <c r="N339" s="328"/>
      <c r="O339" s="328"/>
      <c r="P339" s="328"/>
      <c r="Q339" s="328"/>
      <c r="R339" s="328"/>
      <c r="S339" s="328"/>
      <c r="T339" s="328"/>
      <c r="U339" s="328"/>
      <c r="V339" s="328"/>
      <c r="W339" s="328"/>
      <c r="X339" s="328"/>
      <c r="Y339" s="329"/>
      <c r="Z339" s="336"/>
      <c r="AA339" s="337"/>
      <c r="AB339" s="337"/>
      <c r="AC339" s="337"/>
      <c r="AD339" s="338"/>
      <c r="AE339" s="336"/>
      <c r="AF339" s="337"/>
      <c r="AG339" s="337"/>
      <c r="AH339" s="337"/>
      <c r="AI339" s="337"/>
      <c r="AJ339" s="337"/>
      <c r="AK339" s="658" t="s">
        <v>530</v>
      </c>
      <c r="AL339" s="659"/>
      <c r="AM339" s="659"/>
      <c r="AN339" s="659"/>
      <c r="AO339" s="659"/>
      <c r="AP339" s="659"/>
      <c r="AQ339" s="659"/>
      <c r="AR339" s="659"/>
      <c r="AS339" s="659"/>
      <c r="AT339" s="659"/>
      <c r="AU339" s="659"/>
      <c r="AV339" s="659"/>
      <c r="AW339" s="659"/>
      <c r="AX339" s="660"/>
      <c r="AY339" s="407">
        <v>0.5</v>
      </c>
      <c r="AZ339" s="304"/>
      <c r="BA339" s="304"/>
      <c r="BB339" s="408"/>
      <c r="BC339" s="306">
        <f t="shared" si="36"/>
        <v>2</v>
      </c>
      <c r="BD339" s="307"/>
      <c r="BE339" s="307"/>
      <c r="BF339" s="308"/>
      <c r="BG339" s="309">
        <v>22629</v>
      </c>
      <c r="BH339" s="310"/>
      <c r="BI339" s="310"/>
      <c r="BJ339" s="311"/>
      <c r="BK339" s="312">
        <f t="shared" si="37"/>
        <v>11314.5</v>
      </c>
      <c r="BL339" s="313"/>
      <c r="BM339" s="313"/>
      <c r="BN339" s="313"/>
      <c r="BO339" s="313"/>
      <c r="BP339" s="314"/>
      <c r="BQ339" s="294"/>
      <c r="BR339" s="295"/>
      <c r="BS339" s="295"/>
      <c r="BT339" s="295"/>
      <c r="BU339" s="295"/>
      <c r="BV339" s="295"/>
      <c r="BW339" s="296"/>
      <c r="BX339" s="294"/>
      <c r="BY339" s="295"/>
      <c r="BZ339" s="295"/>
      <c r="CA339" s="295"/>
      <c r="CB339" s="295"/>
      <c r="CC339" s="296"/>
      <c r="CD339" s="294"/>
      <c r="CE339" s="295"/>
      <c r="CF339" s="295"/>
      <c r="CG339" s="295"/>
      <c r="CH339" s="295"/>
      <c r="CI339" s="296"/>
    </row>
    <row r="340" spans="1:87" ht="18" customHeight="1" thickBot="1" x14ac:dyDescent="0.3">
      <c r="A340" s="75"/>
      <c r="B340" s="327"/>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9"/>
      <c r="Z340" s="336"/>
      <c r="AA340" s="337"/>
      <c r="AB340" s="337"/>
      <c r="AC340" s="337"/>
      <c r="AD340" s="338"/>
      <c r="AE340" s="336"/>
      <c r="AF340" s="337"/>
      <c r="AG340" s="337"/>
      <c r="AH340" s="337"/>
      <c r="AI340" s="337"/>
      <c r="AJ340" s="337"/>
      <c r="AK340" s="681" t="s">
        <v>39</v>
      </c>
      <c r="AL340" s="687"/>
      <c r="AM340" s="687"/>
      <c r="AN340" s="687"/>
      <c r="AO340" s="687"/>
      <c r="AP340" s="687"/>
      <c r="AQ340" s="687"/>
      <c r="AR340" s="687"/>
      <c r="AS340" s="687"/>
      <c r="AT340" s="687"/>
      <c r="AU340" s="687"/>
      <c r="AV340" s="687"/>
      <c r="AW340" s="687"/>
      <c r="AX340" s="688"/>
      <c r="AY340" s="407">
        <v>0.5</v>
      </c>
      <c r="AZ340" s="304"/>
      <c r="BA340" s="304"/>
      <c r="BB340" s="408"/>
      <c r="BC340" s="306">
        <f t="shared" si="36"/>
        <v>2</v>
      </c>
      <c r="BD340" s="307"/>
      <c r="BE340" s="307"/>
      <c r="BF340" s="308"/>
      <c r="BG340" s="309">
        <v>11840</v>
      </c>
      <c r="BH340" s="310"/>
      <c r="BI340" s="310"/>
      <c r="BJ340" s="311"/>
      <c r="BK340" s="312">
        <f t="shared" si="37"/>
        <v>5920</v>
      </c>
      <c r="BL340" s="313"/>
      <c r="BM340" s="313"/>
      <c r="BN340" s="313"/>
      <c r="BO340" s="313"/>
      <c r="BP340" s="314"/>
      <c r="BQ340" s="294"/>
      <c r="BR340" s="295"/>
      <c r="BS340" s="295"/>
      <c r="BT340" s="295"/>
      <c r="BU340" s="295"/>
      <c r="BV340" s="295"/>
      <c r="BW340" s="296"/>
      <c r="BX340" s="294"/>
      <c r="BY340" s="295"/>
      <c r="BZ340" s="295"/>
      <c r="CA340" s="295"/>
      <c r="CB340" s="295"/>
      <c r="CC340" s="296"/>
      <c r="CD340" s="294"/>
      <c r="CE340" s="295"/>
      <c r="CF340" s="295"/>
      <c r="CG340" s="295"/>
      <c r="CH340" s="295"/>
      <c r="CI340" s="296"/>
    </row>
    <row r="341" spans="1:87" ht="18" customHeight="1" thickBot="1" x14ac:dyDescent="0.3">
      <c r="A341" s="75"/>
      <c r="B341" s="377"/>
      <c r="C341" s="378"/>
      <c r="D341" s="378"/>
      <c r="E341" s="378"/>
      <c r="F341" s="378"/>
      <c r="G341" s="378"/>
      <c r="H341" s="378"/>
      <c r="I341" s="378"/>
      <c r="J341" s="378"/>
      <c r="K341" s="378"/>
      <c r="L341" s="378"/>
      <c r="M341" s="378"/>
      <c r="N341" s="378"/>
      <c r="O341" s="378"/>
      <c r="P341" s="378"/>
      <c r="Q341" s="378"/>
      <c r="R341" s="378"/>
      <c r="S341" s="378"/>
      <c r="T341" s="378"/>
      <c r="U341" s="378"/>
      <c r="V341" s="378"/>
      <c r="W341" s="378"/>
      <c r="X341" s="378"/>
      <c r="Y341" s="378"/>
      <c r="Z341" s="378"/>
      <c r="AA341" s="378"/>
      <c r="AB341" s="378"/>
      <c r="AC341" s="378"/>
      <c r="AD341" s="378"/>
      <c r="AE341" s="378"/>
      <c r="AF341" s="378"/>
      <c r="AG341" s="378"/>
      <c r="AH341" s="378"/>
      <c r="AI341" s="378"/>
      <c r="AJ341" s="379"/>
      <c r="AK341" s="380" t="s">
        <v>3</v>
      </c>
      <c r="AL341" s="381"/>
      <c r="AM341" s="381"/>
      <c r="AN341" s="381"/>
      <c r="AO341" s="381"/>
      <c r="AP341" s="381"/>
      <c r="AQ341" s="381"/>
      <c r="AR341" s="381"/>
      <c r="AS341" s="381"/>
      <c r="AT341" s="381"/>
      <c r="AU341" s="381"/>
      <c r="AV341" s="381"/>
      <c r="AW341" s="381"/>
      <c r="AX341" s="381"/>
      <c r="AY341" s="382"/>
      <c r="AZ341" s="382"/>
      <c r="BA341" s="382"/>
      <c r="BB341" s="382"/>
      <c r="BC341" s="382"/>
      <c r="BD341" s="382"/>
      <c r="BE341" s="382"/>
      <c r="BF341" s="382"/>
      <c r="BG341" s="382"/>
      <c r="BH341" s="382"/>
      <c r="BI341" s="382"/>
      <c r="BJ341" s="383"/>
      <c r="BK341" s="384">
        <f>SUM(BK335:BK340)</f>
        <v>47451</v>
      </c>
      <c r="BL341" s="385"/>
      <c r="BM341" s="385"/>
      <c r="BN341" s="385"/>
      <c r="BO341" s="385"/>
      <c r="BP341" s="386"/>
      <c r="BQ341" s="387" t="s">
        <v>100</v>
      </c>
      <c r="BR341" s="388"/>
      <c r="BS341" s="388"/>
      <c r="BT341" s="388"/>
      <c r="BU341" s="388"/>
      <c r="BV341" s="388"/>
      <c r="BW341" s="388"/>
      <c r="BX341" s="388"/>
      <c r="BY341" s="388"/>
      <c r="BZ341" s="388"/>
      <c r="CA341" s="388"/>
      <c r="CB341" s="388"/>
      <c r="CC341" s="389"/>
      <c r="CD341" s="390">
        <f>+CD335*AE335</f>
        <v>228004.70588235295</v>
      </c>
      <c r="CE341" s="390"/>
      <c r="CF341" s="390"/>
      <c r="CG341" s="390"/>
      <c r="CH341" s="390"/>
      <c r="CI341" s="391"/>
    </row>
    <row r="342" spans="1:87" ht="18" customHeight="1" thickBot="1" x14ac:dyDescent="0.3">
      <c r="A342" s="75"/>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c r="BG342" s="78"/>
      <c r="BH342" s="78"/>
      <c r="BI342" s="78"/>
      <c r="BJ342" s="78"/>
      <c r="BK342" s="79"/>
      <c r="BL342" s="79"/>
      <c r="BM342" s="79"/>
      <c r="BN342" s="79"/>
      <c r="BO342" s="79"/>
      <c r="BP342" s="79"/>
      <c r="BQ342" s="79"/>
      <c r="BR342" s="79"/>
      <c r="BS342" s="79"/>
      <c r="BT342" s="79"/>
      <c r="BU342" s="79"/>
      <c r="BV342" s="79"/>
      <c r="BW342" s="79"/>
      <c r="BX342" s="79"/>
      <c r="BY342" s="79"/>
      <c r="BZ342" s="79"/>
      <c r="CA342" s="79"/>
      <c r="CB342" s="79"/>
      <c r="CC342" s="79"/>
      <c r="CD342" s="79"/>
      <c r="CE342" s="79"/>
      <c r="CF342" s="79"/>
      <c r="CG342" s="79"/>
      <c r="CH342" s="79"/>
      <c r="CI342" s="79"/>
    </row>
    <row r="343" spans="1:87" ht="18" customHeight="1" x14ac:dyDescent="0.25">
      <c r="A343" s="75"/>
      <c r="B343" s="348" t="s">
        <v>0</v>
      </c>
      <c r="C343" s="349"/>
      <c r="D343" s="349"/>
      <c r="E343" s="349"/>
      <c r="F343" s="349"/>
      <c r="G343" s="349"/>
      <c r="H343" s="349"/>
      <c r="I343" s="349"/>
      <c r="J343" s="349"/>
      <c r="K343" s="349"/>
      <c r="L343" s="349"/>
      <c r="M343" s="349"/>
      <c r="N343" s="349"/>
      <c r="O343" s="349"/>
      <c r="P343" s="349"/>
      <c r="Q343" s="349"/>
      <c r="R343" s="349"/>
      <c r="S343" s="349"/>
      <c r="T343" s="349"/>
      <c r="U343" s="349"/>
      <c r="V343" s="349"/>
      <c r="W343" s="349"/>
      <c r="X343" s="349"/>
      <c r="Y343" s="350"/>
      <c r="Z343" s="348" t="s">
        <v>80</v>
      </c>
      <c r="AA343" s="349"/>
      <c r="AB343" s="349"/>
      <c r="AC343" s="349"/>
      <c r="AD343" s="350"/>
      <c r="AE343" s="357" t="s">
        <v>79</v>
      </c>
      <c r="AF343" s="358"/>
      <c r="AG343" s="358"/>
      <c r="AH343" s="358"/>
      <c r="AI343" s="358"/>
      <c r="AJ343" s="359"/>
      <c r="AK343" s="357" t="s">
        <v>81</v>
      </c>
      <c r="AL343" s="358"/>
      <c r="AM343" s="358"/>
      <c r="AN343" s="358"/>
      <c r="AO343" s="358"/>
      <c r="AP343" s="358"/>
      <c r="AQ343" s="358"/>
      <c r="AR343" s="358"/>
      <c r="AS343" s="358"/>
      <c r="AT343" s="358"/>
      <c r="AU343" s="358"/>
      <c r="AV343" s="358"/>
      <c r="AW343" s="358"/>
      <c r="AX343" s="359"/>
      <c r="AY343" s="357" t="s">
        <v>1</v>
      </c>
      <c r="AZ343" s="358"/>
      <c r="BA343" s="358"/>
      <c r="BB343" s="359"/>
      <c r="BC343" s="348" t="s">
        <v>104</v>
      </c>
      <c r="BD343" s="349"/>
      <c r="BE343" s="349"/>
      <c r="BF343" s="350"/>
      <c r="BG343" s="366" t="s">
        <v>82</v>
      </c>
      <c r="BH343" s="367"/>
      <c r="BI343" s="367"/>
      <c r="BJ343" s="368"/>
      <c r="BK343" s="315" t="s">
        <v>99</v>
      </c>
      <c r="BL343" s="316"/>
      <c r="BM343" s="316"/>
      <c r="BN343" s="316"/>
      <c r="BO343" s="316"/>
      <c r="BP343" s="317"/>
      <c r="BQ343" s="315" t="s">
        <v>83</v>
      </c>
      <c r="BR343" s="316"/>
      <c r="BS343" s="316"/>
      <c r="BT343" s="316"/>
      <c r="BU343" s="316"/>
      <c r="BV343" s="316"/>
      <c r="BW343" s="317"/>
      <c r="BX343" s="315" t="s">
        <v>84</v>
      </c>
      <c r="BY343" s="316"/>
      <c r="BZ343" s="316"/>
      <c r="CA343" s="316"/>
      <c r="CB343" s="316"/>
      <c r="CC343" s="317"/>
      <c r="CD343" s="315" t="s">
        <v>85</v>
      </c>
      <c r="CE343" s="316"/>
      <c r="CF343" s="316"/>
      <c r="CG343" s="316"/>
      <c r="CH343" s="316"/>
      <c r="CI343" s="317"/>
    </row>
    <row r="344" spans="1:87" ht="18" customHeight="1" x14ac:dyDescent="0.25">
      <c r="A344" s="75"/>
      <c r="B344" s="351"/>
      <c r="C344" s="352"/>
      <c r="D344" s="352"/>
      <c r="E344" s="352"/>
      <c r="F344" s="352"/>
      <c r="G344" s="352"/>
      <c r="H344" s="352"/>
      <c r="I344" s="352"/>
      <c r="J344" s="352"/>
      <c r="K344" s="352"/>
      <c r="L344" s="352"/>
      <c r="M344" s="352"/>
      <c r="N344" s="352"/>
      <c r="O344" s="352"/>
      <c r="P344" s="352"/>
      <c r="Q344" s="352"/>
      <c r="R344" s="352"/>
      <c r="S344" s="352"/>
      <c r="T344" s="352"/>
      <c r="U344" s="352"/>
      <c r="V344" s="352"/>
      <c r="W344" s="352"/>
      <c r="X344" s="352"/>
      <c r="Y344" s="353"/>
      <c r="Z344" s="351"/>
      <c r="AA344" s="352"/>
      <c r="AB344" s="352"/>
      <c r="AC344" s="352"/>
      <c r="AD344" s="353"/>
      <c r="AE344" s="360"/>
      <c r="AF344" s="361"/>
      <c r="AG344" s="361"/>
      <c r="AH344" s="361"/>
      <c r="AI344" s="361"/>
      <c r="AJ344" s="362"/>
      <c r="AK344" s="360"/>
      <c r="AL344" s="361"/>
      <c r="AM344" s="361"/>
      <c r="AN344" s="361"/>
      <c r="AO344" s="361"/>
      <c r="AP344" s="361"/>
      <c r="AQ344" s="361"/>
      <c r="AR344" s="361"/>
      <c r="AS344" s="361"/>
      <c r="AT344" s="361"/>
      <c r="AU344" s="361"/>
      <c r="AV344" s="361"/>
      <c r="AW344" s="361"/>
      <c r="AX344" s="362"/>
      <c r="AY344" s="360"/>
      <c r="AZ344" s="361"/>
      <c r="BA344" s="361"/>
      <c r="BB344" s="362"/>
      <c r="BC344" s="351"/>
      <c r="BD344" s="352"/>
      <c r="BE344" s="352"/>
      <c r="BF344" s="353"/>
      <c r="BG344" s="369"/>
      <c r="BH344" s="370"/>
      <c r="BI344" s="370"/>
      <c r="BJ344" s="371"/>
      <c r="BK344" s="318"/>
      <c r="BL344" s="319"/>
      <c r="BM344" s="319"/>
      <c r="BN344" s="319"/>
      <c r="BO344" s="319"/>
      <c r="BP344" s="320"/>
      <c r="BQ344" s="318"/>
      <c r="BR344" s="319"/>
      <c r="BS344" s="319"/>
      <c r="BT344" s="319"/>
      <c r="BU344" s="319"/>
      <c r="BV344" s="319"/>
      <c r="BW344" s="320"/>
      <c r="BX344" s="318"/>
      <c r="BY344" s="319"/>
      <c r="BZ344" s="319"/>
      <c r="CA344" s="319"/>
      <c r="CB344" s="319"/>
      <c r="CC344" s="320"/>
      <c r="CD344" s="318"/>
      <c r="CE344" s="319"/>
      <c r="CF344" s="319"/>
      <c r="CG344" s="319"/>
      <c r="CH344" s="319"/>
      <c r="CI344" s="320"/>
    </row>
    <row r="345" spans="1:87" ht="18" customHeight="1" thickBot="1" x14ac:dyDescent="0.3">
      <c r="A345" s="75"/>
      <c r="B345" s="354"/>
      <c r="C345" s="355"/>
      <c r="D345" s="355"/>
      <c r="E345" s="355"/>
      <c r="F345" s="355"/>
      <c r="G345" s="355"/>
      <c r="H345" s="355"/>
      <c r="I345" s="355"/>
      <c r="J345" s="355"/>
      <c r="K345" s="355"/>
      <c r="L345" s="355"/>
      <c r="M345" s="355"/>
      <c r="N345" s="355"/>
      <c r="O345" s="355"/>
      <c r="P345" s="355"/>
      <c r="Q345" s="355"/>
      <c r="R345" s="355"/>
      <c r="S345" s="355"/>
      <c r="T345" s="355"/>
      <c r="U345" s="355"/>
      <c r="V345" s="355"/>
      <c r="W345" s="355"/>
      <c r="X345" s="355"/>
      <c r="Y345" s="356"/>
      <c r="Z345" s="354"/>
      <c r="AA345" s="355"/>
      <c r="AB345" s="355"/>
      <c r="AC345" s="355"/>
      <c r="AD345" s="356"/>
      <c r="AE345" s="363"/>
      <c r="AF345" s="364"/>
      <c r="AG345" s="364"/>
      <c r="AH345" s="364"/>
      <c r="AI345" s="364"/>
      <c r="AJ345" s="365"/>
      <c r="AK345" s="360"/>
      <c r="AL345" s="361"/>
      <c r="AM345" s="361"/>
      <c r="AN345" s="361"/>
      <c r="AO345" s="361"/>
      <c r="AP345" s="361"/>
      <c r="AQ345" s="361"/>
      <c r="AR345" s="361"/>
      <c r="AS345" s="361"/>
      <c r="AT345" s="361"/>
      <c r="AU345" s="361"/>
      <c r="AV345" s="361"/>
      <c r="AW345" s="361"/>
      <c r="AX345" s="362"/>
      <c r="AY345" s="360"/>
      <c r="AZ345" s="361"/>
      <c r="BA345" s="361"/>
      <c r="BB345" s="362"/>
      <c r="BC345" s="351"/>
      <c r="BD345" s="352"/>
      <c r="BE345" s="352"/>
      <c r="BF345" s="353"/>
      <c r="BG345" s="369"/>
      <c r="BH345" s="370"/>
      <c r="BI345" s="370"/>
      <c r="BJ345" s="371"/>
      <c r="BK345" s="318"/>
      <c r="BL345" s="319"/>
      <c r="BM345" s="319"/>
      <c r="BN345" s="319"/>
      <c r="BO345" s="319"/>
      <c r="BP345" s="320"/>
      <c r="BQ345" s="321"/>
      <c r="BR345" s="322"/>
      <c r="BS345" s="322"/>
      <c r="BT345" s="322"/>
      <c r="BU345" s="322"/>
      <c r="BV345" s="322"/>
      <c r="BW345" s="323"/>
      <c r="BX345" s="321"/>
      <c r="BY345" s="322"/>
      <c r="BZ345" s="322"/>
      <c r="CA345" s="322"/>
      <c r="CB345" s="322"/>
      <c r="CC345" s="323"/>
      <c r="CD345" s="321"/>
      <c r="CE345" s="322"/>
      <c r="CF345" s="322"/>
      <c r="CG345" s="322"/>
      <c r="CH345" s="322"/>
      <c r="CI345" s="323"/>
    </row>
    <row r="346" spans="1:87" ht="18" customHeight="1" x14ac:dyDescent="0.25">
      <c r="A346" s="75"/>
      <c r="B346" s="324" t="s">
        <v>478</v>
      </c>
      <c r="C346" s="325"/>
      <c r="D346" s="325"/>
      <c r="E346" s="325"/>
      <c r="F346" s="325"/>
      <c r="G346" s="325"/>
      <c r="H346" s="325"/>
      <c r="I346" s="325"/>
      <c r="J346" s="325"/>
      <c r="K346" s="325"/>
      <c r="L346" s="325"/>
      <c r="M346" s="325"/>
      <c r="N346" s="325"/>
      <c r="O346" s="325"/>
      <c r="P346" s="325"/>
      <c r="Q346" s="325"/>
      <c r="R346" s="325"/>
      <c r="S346" s="325"/>
      <c r="T346" s="325"/>
      <c r="U346" s="325"/>
      <c r="V346" s="325"/>
      <c r="W346" s="325"/>
      <c r="X346" s="325"/>
      <c r="Y346" s="326"/>
      <c r="Z346" s="333" t="s">
        <v>519</v>
      </c>
      <c r="AA346" s="334"/>
      <c r="AB346" s="334"/>
      <c r="AC346" s="334"/>
      <c r="AD346" s="335"/>
      <c r="AE346" s="333">
        <v>2</v>
      </c>
      <c r="AF346" s="334"/>
      <c r="AG346" s="334"/>
      <c r="AH346" s="334"/>
      <c r="AI346" s="334"/>
      <c r="AJ346" s="334"/>
      <c r="AK346" s="342" t="s">
        <v>41</v>
      </c>
      <c r="AL346" s="343"/>
      <c r="AM346" s="343"/>
      <c r="AN346" s="343"/>
      <c r="AO346" s="343"/>
      <c r="AP346" s="343"/>
      <c r="AQ346" s="343"/>
      <c r="AR346" s="343"/>
      <c r="AS346" s="343"/>
      <c r="AT346" s="343"/>
      <c r="AU346" s="343"/>
      <c r="AV346" s="343"/>
      <c r="AW346" s="343"/>
      <c r="AX346" s="344"/>
      <c r="AY346" s="409">
        <v>0.5</v>
      </c>
      <c r="AZ346" s="346"/>
      <c r="BA346" s="346"/>
      <c r="BB346" s="410"/>
      <c r="BC346" s="345">
        <f>+$AE$346*AY346</f>
        <v>1</v>
      </c>
      <c r="BD346" s="346"/>
      <c r="BE346" s="346"/>
      <c r="BF346" s="347"/>
      <c r="BG346" s="285">
        <v>22629</v>
      </c>
      <c r="BH346" s="286"/>
      <c r="BI346" s="286"/>
      <c r="BJ346" s="287"/>
      <c r="BK346" s="288">
        <f>+AY346*BG346</f>
        <v>11314.5</v>
      </c>
      <c r="BL346" s="289"/>
      <c r="BM346" s="289"/>
      <c r="BN346" s="289"/>
      <c r="BO346" s="289"/>
      <c r="BP346" s="290"/>
      <c r="BQ346" s="291">
        <v>1000</v>
      </c>
      <c r="BR346" s="292"/>
      <c r="BS346" s="292"/>
      <c r="BT346" s="292"/>
      <c r="BU346" s="292"/>
      <c r="BV346" s="292"/>
      <c r="BW346" s="293"/>
      <c r="BX346" s="291">
        <f>+(((BK355+BQ346)*15)/85)</f>
        <v>11417.470588235294</v>
      </c>
      <c r="BY346" s="292"/>
      <c r="BZ346" s="292"/>
      <c r="CA346" s="292"/>
      <c r="CB346" s="292"/>
      <c r="CC346" s="293"/>
      <c r="CD346" s="291">
        <f>+BK355+BQ346+BX346</f>
        <v>76116.470588235301</v>
      </c>
      <c r="CE346" s="292"/>
      <c r="CF346" s="292"/>
      <c r="CG346" s="292"/>
      <c r="CH346" s="292"/>
      <c r="CI346" s="293"/>
    </row>
    <row r="347" spans="1:87" ht="18" customHeight="1" x14ac:dyDescent="0.25">
      <c r="A347" s="75"/>
      <c r="B347" s="327"/>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9"/>
      <c r="Z347" s="336"/>
      <c r="AA347" s="337"/>
      <c r="AB347" s="337"/>
      <c r="AC347" s="337"/>
      <c r="AD347" s="338"/>
      <c r="AE347" s="336"/>
      <c r="AF347" s="337"/>
      <c r="AG347" s="337"/>
      <c r="AH347" s="337"/>
      <c r="AI347" s="337"/>
      <c r="AJ347" s="337"/>
      <c r="AK347" s="300" t="s">
        <v>14</v>
      </c>
      <c r="AL347" s="301"/>
      <c r="AM347" s="301"/>
      <c r="AN347" s="301"/>
      <c r="AO347" s="301"/>
      <c r="AP347" s="301"/>
      <c r="AQ347" s="301"/>
      <c r="AR347" s="301"/>
      <c r="AS347" s="301"/>
      <c r="AT347" s="301"/>
      <c r="AU347" s="301"/>
      <c r="AV347" s="301"/>
      <c r="AW347" s="301"/>
      <c r="AX347" s="302"/>
      <c r="AY347" s="407">
        <v>0.5</v>
      </c>
      <c r="AZ347" s="304"/>
      <c r="BA347" s="304"/>
      <c r="BB347" s="408"/>
      <c r="BC347" s="306">
        <f t="shared" ref="BC347:BC354" si="38">+$AE$346*AY347</f>
        <v>1</v>
      </c>
      <c r="BD347" s="307"/>
      <c r="BE347" s="307"/>
      <c r="BF347" s="308"/>
      <c r="BG347" s="309">
        <v>7925</v>
      </c>
      <c r="BH347" s="310"/>
      <c r="BI347" s="310"/>
      <c r="BJ347" s="311"/>
      <c r="BK347" s="312">
        <f t="shared" ref="BK347:BK354" si="39">+AY347*BG347</f>
        <v>3962.5</v>
      </c>
      <c r="BL347" s="313"/>
      <c r="BM347" s="313"/>
      <c r="BN347" s="313"/>
      <c r="BO347" s="313"/>
      <c r="BP347" s="314"/>
      <c r="BQ347" s="294"/>
      <c r="BR347" s="295"/>
      <c r="BS347" s="295"/>
      <c r="BT347" s="295"/>
      <c r="BU347" s="295"/>
      <c r="BV347" s="295"/>
      <c r="BW347" s="296"/>
      <c r="BX347" s="294"/>
      <c r="BY347" s="295"/>
      <c r="BZ347" s="295"/>
      <c r="CA347" s="295"/>
      <c r="CB347" s="295"/>
      <c r="CC347" s="296"/>
      <c r="CD347" s="294"/>
      <c r="CE347" s="295"/>
      <c r="CF347" s="295"/>
      <c r="CG347" s="295"/>
      <c r="CH347" s="295"/>
      <c r="CI347" s="296"/>
    </row>
    <row r="348" spans="1:87" ht="18" customHeight="1" x14ac:dyDescent="0.25">
      <c r="A348" s="75"/>
      <c r="B348" s="327"/>
      <c r="C348" s="328"/>
      <c r="D348" s="328"/>
      <c r="E348" s="328"/>
      <c r="F348" s="328"/>
      <c r="G348" s="328"/>
      <c r="H348" s="328"/>
      <c r="I348" s="328"/>
      <c r="J348" s="328"/>
      <c r="K348" s="328"/>
      <c r="L348" s="328"/>
      <c r="M348" s="328"/>
      <c r="N348" s="328"/>
      <c r="O348" s="328"/>
      <c r="P348" s="328"/>
      <c r="Q348" s="328"/>
      <c r="R348" s="328"/>
      <c r="S348" s="328"/>
      <c r="T348" s="328"/>
      <c r="U348" s="328"/>
      <c r="V348" s="328"/>
      <c r="W348" s="328"/>
      <c r="X348" s="328"/>
      <c r="Y348" s="329"/>
      <c r="Z348" s="336"/>
      <c r="AA348" s="337"/>
      <c r="AB348" s="337"/>
      <c r="AC348" s="337"/>
      <c r="AD348" s="338"/>
      <c r="AE348" s="336"/>
      <c r="AF348" s="337"/>
      <c r="AG348" s="337"/>
      <c r="AH348" s="337"/>
      <c r="AI348" s="337"/>
      <c r="AJ348" s="337"/>
      <c r="AK348" s="300" t="s">
        <v>32</v>
      </c>
      <c r="AL348" s="301"/>
      <c r="AM348" s="301"/>
      <c r="AN348" s="301"/>
      <c r="AO348" s="301"/>
      <c r="AP348" s="301"/>
      <c r="AQ348" s="301"/>
      <c r="AR348" s="301"/>
      <c r="AS348" s="301"/>
      <c r="AT348" s="301"/>
      <c r="AU348" s="301"/>
      <c r="AV348" s="301"/>
      <c r="AW348" s="301"/>
      <c r="AX348" s="302"/>
      <c r="AY348" s="407">
        <v>0.5</v>
      </c>
      <c r="AZ348" s="304"/>
      <c r="BA348" s="304"/>
      <c r="BB348" s="408"/>
      <c r="BC348" s="306">
        <f t="shared" si="38"/>
        <v>1</v>
      </c>
      <c r="BD348" s="307"/>
      <c r="BE348" s="307"/>
      <c r="BF348" s="308"/>
      <c r="BG348" s="309">
        <v>10968</v>
      </c>
      <c r="BH348" s="310"/>
      <c r="BI348" s="310"/>
      <c r="BJ348" s="311"/>
      <c r="BK348" s="312">
        <f t="shared" si="39"/>
        <v>5484</v>
      </c>
      <c r="BL348" s="313"/>
      <c r="BM348" s="313"/>
      <c r="BN348" s="313"/>
      <c r="BO348" s="313"/>
      <c r="BP348" s="314"/>
      <c r="BQ348" s="294"/>
      <c r="BR348" s="295"/>
      <c r="BS348" s="295"/>
      <c r="BT348" s="295"/>
      <c r="BU348" s="295"/>
      <c r="BV348" s="295"/>
      <c r="BW348" s="296"/>
      <c r="BX348" s="294"/>
      <c r="BY348" s="295"/>
      <c r="BZ348" s="295"/>
      <c r="CA348" s="295"/>
      <c r="CB348" s="295"/>
      <c r="CC348" s="296"/>
      <c r="CD348" s="294"/>
      <c r="CE348" s="295"/>
      <c r="CF348" s="295"/>
      <c r="CG348" s="295"/>
      <c r="CH348" s="295"/>
      <c r="CI348" s="296"/>
    </row>
    <row r="349" spans="1:87" ht="18" customHeight="1" x14ac:dyDescent="0.25">
      <c r="A349" s="75"/>
      <c r="B349" s="327"/>
      <c r="C349" s="328"/>
      <c r="D349" s="328"/>
      <c r="E349" s="328"/>
      <c r="F349" s="328"/>
      <c r="G349" s="328"/>
      <c r="H349" s="328"/>
      <c r="I349" s="328"/>
      <c r="J349" s="328"/>
      <c r="K349" s="328"/>
      <c r="L349" s="328"/>
      <c r="M349" s="328"/>
      <c r="N349" s="328"/>
      <c r="O349" s="328"/>
      <c r="P349" s="328"/>
      <c r="Q349" s="328"/>
      <c r="R349" s="328"/>
      <c r="S349" s="328"/>
      <c r="T349" s="328"/>
      <c r="U349" s="328"/>
      <c r="V349" s="328"/>
      <c r="W349" s="328"/>
      <c r="X349" s="328"/>
      <c r="Y349" s="329"/>
      <c r="Z349" s="336"/>
      <c r="AA349" s="337"/>
      <c r="AB349" s="337"/>
      <c r="AC349" s="337"/>
      <c r="AD349" s="338"/>
      <c r="AE349" s="336"/>
      <c r="AF349" s="337"/>
      <c r="AG349" s="337"/>
      <c r="AH349" s="337"/>
      <c r="AI349" s="337"/>
      <c r="AJ349" s="337"/>
      <c r="AK349" s="300" t="s">
        <v>527</v>
      </c>
      <c r="AL349" s="301"/>
      <c r="AM349" s="301"/>
      <c r="AN349" s="301"/>
      <c r="AO349" s="301"/>
      <c r="AP349" s="301"/>
      <c r="AQ349" s="301"/>
      <c r="AR349" s="301"/>
      <c r="AS349" s="301"/>
      <c r="AT349" s="301"/>
      <c r="AU349" s="301"/>
      <c r="AV349" s="301"/>
      <c r="AW349" s="301"/>
      <c r="AX349" s="302"/>
      <c r="AY349" s="407">
        <v>0.5</v>
      </c>
      <c r="AZ349" s="304"/>
      <c r="BA349" s="304"/>
      <c r="BB349" s="408"/>
      <c r="BC349" s="306">
        <f t="shared" si="38"/>
        <v>1</v>
      </c>
      <c r="BD349" s="307"/>
      <c r="BE349" s="307"/>
      <c r="BF349" s="308"/>
      <c r="BG349" s="309">
        <v>18911</v>
      </c>
      <c r="BH349" s="310"/>
      <c r="BI349" s="310"/>
      <c r="BJ349" s="311"/>
      <c r="BK349" s="312">
        <f t="shared" si="39"/>
        <v>9455.5</v>
      </c>
      <c r="BL349" s="313"/>
      <c r="BM349" s="313"/>
      <c r="BN349" s="313"/>
      <c r="BO349" s="313"/>
      <c r="BP349" s="314"/>
      <c r="BQ349" s="294"/>
      <c r="BR349" s="295"/>
      <c r="BS349" s="295"/>
      <c r="BT349" s="295"/>
      <c r="BU349" s="295"/>
      <c r="BV349" s="295"/>
      <c r="BW349" s="296"/>
      <c r="BX349" s="294"/>
      <c r="BY349" s="295"/>
      <c r="BZ349" s="295"/>
      <c r="CA349" s="295"/>
      <c r="CB349" s="295"/>
      <c r="CC349" s="296"/>
      <c r="CD349" s="294"/>
      <c r="CE349" s="295"/>
      <c r="CF349" s="295"/>
      <c r="CG349" s="295"/>
      <c r="CH349" s="295"/>
      <c r="CI349" s="296"/>
    </row>
    <row r="350" spans="1:87" ht="18" customHeight="1" x14ac:dyDescent="0.25">
      <c r="A350" s="75"/>
      <c r="B350" s="327"/>
      <c r="C350" s="328"/>
      <c r="D350" s="328"/>
      <c r="E350" s="328"/>
      <c r="F350" s="328"/>
      <c r="G350" s="328"/>
      <c r="H350" s="328"/>
      <c r="I350" s="328"/>
      <c r="J350" s="328"/>
      <c r="K350" s="328"/>
      <c r="L350" s="328"/>
      <c r="M350" s="328"/>
      <c r="N350" s="328"/>
      <c r="O350" s="328"/>
      <c r="P350" s="328"/>
      <c r="Q350" s="328"/>
      <c r="R350" s="328"/>
      <c r="S350" s="328"/>
      <c r="T350" s="328"/>
      <c r="U350" s="328"/>
      <c r="V350" s="328"/>
      <c r="W350" s="328"/>
      <c r="X350" s="328"/>
      <c r="Y350" s="329"/>
      <c r="Z350" s="336"/>
      <c r="AA350" s="337"/>
      <c r="AB350" s="337"/>
      <c r="AC350" s="337"/>
      <c r="AD350" s="338"/>
      <c r="AE350" s="336"/>
      <c r="AF350" s="337"/>
      <c r="AG350" s="337"/>
      <c r="AH350" s="337"/>
      <c r="AI350" s="337"/>
      <c r="AJ350" s="337"/>
      <c r="AK350" s="300" t="s">
        <v>17</v>
      </c>
      <c r="AL350" s="301"/>
      <c r="AM350" s="301"/>
      <c r="AN350" s="301"/>
      <c r="AO350" s="301"/>
      <c r="AP350" s="301"/>
      <c r="AQ350" s="301"/>
      <c r="AR350" s="301"/>
      <c r="AS350" s="301"/>
      <c r="AT350" s="301"/>
      <c r="AU350" s="301"/>
      <c r="AV350" s="301"/>
      <c r="AW350" s="301"/>
      <c r="AX350" s="302"/>
      <c r="AY350" s="407">
        <v>0.5</v>
      </c>
      <c r="AZ350" s="304"/>
      <c r="BA350" s="304"/>
      <c r="BB350" s="408"/>
      <c r="BC350" s="306">
        <f t="shared" si="38"/>
        <v>1</v>
      </c>
      <c r="BD350" s="307"/>
      <c r="BE350" s="307"/>
      <c r="BF350" s="308"/>
      <c r="BG350" s="309">
        <v>6399</v>
      </c>
      <c r="BH350" s="310"/>
      <c r="BI350" s="310"/>
      <c r="BJ350" s="311"/>
      <c r="BK350" s="312">
        <f t="shared" si="39"/>
        <v>3199.5</v>
      </c>
      <c r="BL350" s="313"/>
      <c r="BM350" s="313"/>
      <c r="BN350" s="313"/>
      <c r="BO350" s="313"/>
      <c r="BP350" s="314"/>
      <c r="BQ350" s="294"/>
      <c r="BR350" s="295"/>
      <c r="BS350" s="295"/>
      <c r="BT350" s="295"/>
      <c r="BU350" s="295"/>
      <c r="BV350" s="295"/>
      <c r="BW350" s="296"/>
      <c r="BX350" s="294"/>
      <c r="BY350" s="295"/>
      <c r="BZ350" s="295"/>
      <c r="CA350" s="295"/>
      <c r="CB350" s="295"/>
      <c r="CC350" s="296"/>
      <c r="CD350" s="294"/>
      <c r="CE350" s="295"/>
      <c r="CF350" s="295"/>
      <c r="CG350" s="295"/>
      <c r="CH350" s="295"/>
      <c r="CI350" s="296"/>
    </row>
    <row r="351" spans="1:87" ht="18" customHeight="1" x14ac:dyDescent="0.25">
      <c r="A351" s="75"/>
      <c r="B351" s="327"/>
      <c r="C351" s="328"/>
      <c r="D351" s="328"/>
      <c r="E351" s="328"/>
      <c r="F351" s="328"/>
      <c r="G351" s="328"/>
      <c r="H351" s="328"/>
      <c r="I351" s="328"/>
      <c r="J351" s="328"/>
      <c r="K351" s="328"/>
      <c r="L351" s="328"/>
      <c r="M351" s="328"/>
      <c r="N351" s="328"/>
      <c r="O351" s="328"/>
      <c r="P351" s="328"/>
      <c r="Q351" s="328"/>
      <c r="R351" s="328"/>
      <c r="S351" s="328"/>
      <c r="T351" s="328"/>
      <c r="U351" s="328"/>
      <c r="V351" s="328"/>
      <c r="W351" s="328"/>
      <c r="X351" s="328"/>
      <c r="Y351" s="329"/>
      <c r="Z351" s="336"/>
      <c r="AA351" s="337"/>
      <c r="AB351" s="337"/>
      <c r="AC351" s="337"/>
      <c r="AD351" s="338"/>
      <c r="AE351" s="336"/>
      <c r="AF351" s="337"/>
      <c r="AG351" s="337"/>
      <c r="AH351" s="337"/>
      <c r="AI351" s="337"/>
      <c r="AJ351" s="337"/>
      <c r="AK351" s="300" t="s">
        <v>18</v>
      </c>
      <c r="AL351" s="301"/>
      <c r="AM351" s="301"/>
      <c r="AN351" s="301"/>
      <c r="AO351" s="301"/>
      <c r="AP351" s="301"/>
      <c r="AQ351" s="301"/>
      <c r="AR351" s="301"/>
      <c r="AS351" s="301"/>
      <c r="AT351" s="301"/>
      <c r="AU351" s="301"/>
      <c r="AV351" s="301"/>
      <c r="AW351" s="301"/>
      <c r="AX351" s="302"/>
      <c r="AY351" s="407">
        <v>0.5</v>
      </c>
      <c r="AZ351" s="304"/>
      <c r="BA351" s="304"/>
      <c r="BB351" s="408"/>
      <c r="BC351" s="306">
        <f t="shared" si="38"/>
        <v>1</v>
      </c>
      <c r="BD351" s="307"/>
      <c r="BE351" s="307"/>
      <c r="BF351" s="308"/>
      <c r="BG351" s="309">
        <v>28961</v>
      </c>
      <c r="BH351" s="310"/>
      <c r="BI351" s="310"/>
      <c r="BJ351" s="311"/>
      <c r="BK351" s="312">
        <f t="shared" si="39"/>
        <v>14480.5</v>
      </c>
      <c r="BL351" s="313"/>
      <c r="BM351" s="313"/>
      <c r="BN351" s="313"/>
      <c r="BO351" s="313"/>
      <c r="BP351" s="314"/>
      <c r="BQ351" s="294"/>
      <c r="BR351" s="295"/>
      <c r="BS351" s="295"/>
      <c r="BT351" s="295"/>
      <c r="BU351" s="295"/>
      <c r="BV351" s="295"/>
      <c r="BW351" s="296"/>
      <c r="BX351" s="294"/>
      <c r="BY351" s="295"/>
      <c r="BZ351" s="295"/>
      <c r="CA351" s="295"/>
      <c r="CB351" s="295"/>
      <c r="CC351" s="296"/>
      <c r="CD351" s="294"/>
      <c r="CE351" s="295"/>
      <c r="CF351" s="295"/>
      <c r="CG351" s="295"/>
      <c r="CH351" s="295"/>
      <c r="CI351" s="296"/>
    </row>
    <row r="352" spans="1:87" ht="18" customHeight="1" x14ac:dyDescent="0.25">
      <c r="A352" s="75"/>
      <c r="B352" s="327"/>
      <c r="C352" s="328"/>
      <c r="D352" s="328"/>
      <c r="E352" s="328"/>
      <c r="F352" s="328"/>
      <c r="G352" s="328"/>
      <c r="H352" s="328"/>
      <c r="I352" s="328"/>
      <c r="J352" s="328"/>
      <c r="K352" s="328"/>
      <c r="L352" s="328"/>
      <c r="M352" s="328"/>
      <c r="N352" s="328"/>
      <c r="O352" s="328"/>
      <c r="P352" s="328"/>
      <c r="Q352" s="328"/>
      <c r="R352" s="328"/>
      <c r="S352" s="328"/>
      <c r="T352" s="328"/>
      <c r="U352" s="328"/>
      <c r="V352" s="328"/>
      <c r="W352" s="328"/>
      <c r="X352" s="328"/>
      <c r="Y352" s="329"/>
      <c r="Z352" s="336"/>
      <c r="AA352" s="337"/>
      <c r="AB352" s="337"/>
      <c r="AC352" s="337"/>
      <c r="AD352" s="338"/>
      <c r="AE352" s="336"/>
      <c r="AF352" s="337"/>
      <c r="AG352" s="337"/>
      <c r="AH352" s="337"/>
      <c r="AI352" s="337"/>
      <c r="AJ352" s="337"/>
      <c r="AK352" s="300" t="s">
        <v>30</v>
      </c>
      <c r="AL352" s="301"/>
      <c r="AM352" s="301"/>
      <c r="AN352" s="301"/>
      <c r="AO352" s="301"/>
      <c r="AP352" s="301"/>
      <c r="AQ352" s="301"/>
      <c r="AR352" s="301"/>
      <c r="AS352" s="301"/>
      <c r="AT352" s="301"/>
      <c r="AU352" s="301"/>
      <c r="AV352" s="301"/>
      <c r="AW352" s="301"/>
      <c r="AX352" s="302"/>
      <c r="AY352" s="407">
        <v>0.5</v>
      </c>
      <c r="AZ352" s="304"/>
      <c r="BA352" s="304"/>
      <c r="BB352" s="408"/>
      <c r="BC352" s="306">
        <f t="shared" si="38"/>
        <v>1</v>
      </c>
      <c r="BD352" s="307"/>
      <c r="BE352" s="307"/>
      <c r="BF352" s="308"/>
      <c r="BG352" s="309">
        <v>7925</v>
      </c>
      <c r="BH352" s="310"/>
      <c r="BI352" s="310"/>
      <c r="BJ352" s="311"/>
      <c r="BK352" s="312">
        <f t="shared" si="39"/>
        <v>3962.5</v>
      </c>
      <c r="BL352" s="313"/>
      <c r="BM352" s="313"/>
      <c r="BN352" s="313"/>
      <c r="BO352" s="313"/>
      <c r="BP352" s="314"/>
      <c r="BQ352" s="294"/>
      <c r="BR352" s="295"/>
      <c r="BS352" s="295"/>
      <c r="BT352" s="295"/>
      <c r="BU352" s="295"/>
      <c r="BV352" s="295"/>
      <c r="BW352" s="296"/>
      <c r="BX352" s="294"/>
      <c r="BY352" s="295"/>
      <c r="BZ352" s="295"/>
      <c r="CA352" s="295"/>
      <c r="CB352" s="295"/>
      <c r="CC352" s="296"/>
      <c r="CD352" s="294"/>
      <c r="CE352" s="295"/>
      <c r="CF352" s="295"/>
      <c r="CG352" s="295"/>
      <c r="CH352" s="295"/>
      <c r="CI352" s="296"/>
    </row>
    <row r="353" spans="1:87" ht="18" customHeight="1" x14ac:dyDescent="0.25">
      <c r="A353" s="75"/>
      <c r="B353" s="327"/>
      <c r="C353" s="328"/>
      <c r="D353" s="328"/>
      <c r="E353" s="328"/>
      <c r="F353" s="328"/>
      <c r="G353" s="328"/>
      <c r="H353" s="328"/>
      <c r="I353" s="328"/>
      <c r="J353" s="328"/>
      <c r="K353" s="328"/>
      <c r="L353" s="328"/>
      <c r="M353" s="328"/>
      <c r="N353" s="328"/>
      <c r="O353" s="328"/>
      <c r="P353" s="328"/>
      <c r="Q353" s="328"/>
      <c r="R353" s="328"/>
      <c r="S353" s="328"/>
      <c r="T353" s="328"/>
      <c r="U353" s="328"/>
      <c r="V353" s="328"/>
      <c r="W353" s="328"/>
      <c r="X353" s="328"/>
      <c r="Y353" s="329"/>
      <c r="Z353" s="336"/>
      <c r="AA353" s="337"/>
      <c r="AB353" s="337"/>
      <c r="AC353" s="337"/>
      <c r="AD353" s="338"/>
      <c r="AE353" s="336"/>
      <c r="AF353" s="337"/>
      <c r="AG353" s="337"/>
      <c r="AH353" s="337"/>
      <c r="AI353" s="337"/>
      <c r="AJ353" s="337"/>
      <c r="AK353" s="300" t="s">
        <v>37</v>
      </c>
      <c r="AL353" s="301"/>
      <c r="AM353" s="301"/>
      <c r="AN353" s="301"/>
      <c r="AO353" s="301"/>
      <c r="AP353" s="301"/>
      <c r="AQ353" s="301"/>
      <c r="AR353" s="301"/>
      <c r="AS353" s="301"/>
      <c r="AT353" s="301"/>
      <c r="AU353" s="301"/>
      <c r="AV353" s="301"/>
      <c r="AW353" s="301"/>
      <c r="AX353" s="302"/>
      <c r="AY353" s="407">
        <v>0.5</v>
      </c>
      <c r="AZ353" s="304"/>
      <c r="BA353" s="304"/>
      <c r="BB353" s="408"/>
      <c r="BC353" s="306">
        <f t="shared" si="38"/>
        <v>1</v>
      </c>
      <c r="BD353" s="307"/>
      <c r="BE353" s="307"/>
      <c r="BF353" s="308"/>
      <c r="BG353" s="309">
        <v>11840</v>
      </c>
      <c r="BH353" s="310"/>
      <c r="BI353" s="310"/>
      <c r="BJ353" s="311"/>
      <c r="BK353" s="312">
        <f t="shared" si="39"/>
        <v>5920</v>
      </c>
      <c r="BL353" s="313"/>
      <c r="BM353" s="313"/>
      <c r="BN353" s="313"/>
      <c r="BO353" s="313"/>
      <c r="BP353" s="314"/>
      <c r="BQ353" s="294"/>
      <c r="BR353" s="295"/>
      <c r="BS353" s="295"/>
      <c r="BT353" s="295"/>
      <c r="BU353" s="295"/>
      <c r="BV353" s="295"/>
      <c r="BW353" s="296"/>
      <c r="BX353" s="294"/>
      <c r="BY353" s="295"/>
      <c r="BZ353" s="295"/>
      <c r="CA353" s="295"/>
      <c r="CB353" s="295"/>
      <c r="CC353" s="296"/>
      <c r="CD353" s="294"/>
      <c r="CE353" s="295"/>
      <c r="CF353" s="295"/>
      <c r="CG353" s="295"/>
      <c r="CH353" s="295"/>
      <c r="CI353" s="296"/>
    </row>
    <row r="354" spans="1:87" ht="18" customHeight="1" thickBot="1" x14ac:dyDescent="0.3">
      <c r="A354" s="75"/>
      <c r="B354" s="327"/>
      <c r="C354" s="328"/>
      <c r="D354" s="328"/>
      <c r="E354" s="328"/>
      <c r="F354" s="328"/>
      <c r="G354" s="328"/>
      <c r="H354" s="328"/>
      <c r="I354" s="328"/>
      <c r="J354" s="328"/>
      <c r="K354" s="328"/>
      <c r="L354" s="328"/>
      <c r="M354" s="328"/>
      <c r="N354" s="328"/>
      <c r="O354" s="328"/>
      <c r="P354" s="328"/>
      <c r="Q354" s="328"/>
      <c r="R354" s="328"/>
      <c r="S354" s="328"/>
      <c r="T354" s="328"/>
      <c r="U354" s="328"/>
      <c r="V354" s="328"/>
      <c r="W354" s="328"/>
      <c r="X354" s="328"/>
      <c r="Y354" s="329"/>
      <c r="Z354" s="336"/>
      <c r="AA354" s="337"/>
      <c r="AB354" s="337"/>
      <c r="AC354" s="337"/>
      <c r="AD354" s="338"/>
      <c r="AE354" s="336"/>
      <c r="AF354" s="337"/>
      <c r="AG354" s="337"/>
      <c r="AH354" s="337"/>
      <c r="AI354" s="337"/>
      <c r="AJ354" s="337"/>
      <c r="AK354" s="392" t="s">
        <v>39</v>
      </c>
      <c r="AL354" s="393"/>
      <c r="AM354" s="393"/>
      <c r="AN354" s="393"/>
      <c r="AO354" s="393"/>
      <c r="AP354" s="393"/>
      <c r="AQ354" s="393"/>
      <c r="AR354" s="393"/>
      <c r="AS354" s="393"/>
      <c r="AT354" s="393"/>
      <c r="AU354" s="393"/>
      <c r="AV354" s="393"/>
      <c r="AW354" s="393"/>
      <c r="AX354" s="394"/>
      <c r="AY354" s="407">
        <v>0.5</v>
      </c>
      <c r="AZ354" s="304"/>
      <c r="BA354" s="304"/>
      <c r="BB354" s="408"/>
      <c r="BC354" s="306">
        <f t="shared" si="38"/>
        <v>1</v>
      </c>
      <c r="BD354" s="307"/>
      <c r="BE354" s="307"/>
      <c r="BF354" s="308"/>
      <c r="BG354" s="309">
        <v>11840</v>
      </c>
      <c r="BH354" s="310"/>
      <c r="BI354" s="310"/>
      <c r="BJ354" s="311"/>
      <c r="BK354" s="312">
        <f t="shared" si="39"/>
        <v>5920</v>
      </c>
      <c r="BL354" s="313"/>
      <c r="BM354" s="313"/>
      <c r="BN354" s="313"/>
      <c r="BO354" s="313"/>
      <c r="BP354" s="314"/>
      <c r="BQ354" s="294"/>
      <c r="BR354" s="295"/>
      <c r="BS354" s="295"/>
      <c r="BT354" s="295"/>
      <c r="BU354" s="295"/>
      <c r="BV354" s="295"/>
      <c r="BW354" s="296"/>
      <c r="BX354" s="294"/>
      <c r="BY354" s="295"/>
      <c r="BZ354" s="295"/>
      <c r="CA354" s="295"/>
      <c r="CB354" s="295"/>
      <c r="CC354" s="296"/>
      <c r="CD354" s="294"/>
      <c r="CE354" s="295"/>
      <c r="CF354" s="295"/>
      <c r="CG354" s="295"/>
      <c r="CH354" s="295"/>
      <c r="CI354" s="296"/>
    </row>
    <row r="355" spans="1:87" ht="18" customHeight="1" thickBot="1" x14ac:dyDescent="0.3">
      <c r="A355" s="75"/>
      <c r="B355" s="377"/>
      <c r="C355" s="378"/>
      <c r="D355" s="378"/>
      <c r="E355" s="378"/>
      <c r="F355" s="378"/>
      <c r="G355" s="378"/>
      <c r="H355" s="378"/>
      <c r="I355" s="378"/>
      <c r="J355" s="378"/>
      <c r="K355" s="378"/>
      <c r="L355" s="378"/>
      <c r="M355" s="378"/>
      <c r="N355" s="378"/>
      <c r="O355" s="378"/>
      <c r="P355" s="378"/>
      <c r="Q355" s="378"/>
      <c r="R355" s="378"/>
      <c r="S355" s="378"/>
      <c r="T355" s="378"/>
      <c r="U355" s="378"/>
      <c r="V355" s="378"/>
      <c r="W355" s="378"/>
      <c r="X355" s="378"/>
      <c r="Y355" s="378"/>
      <c r="Z355" s="378"/>
      <c r="AA355" s="378"/>
      <c r="AB355" s="378"/>
      <c r="AC355" s="378"/>
      <c r="AD355" s="378"/>
      <c r="AE355" s="378"/>
      <c r="AF355" s="378"/>
      <c r="AG355" s="378"/>
      <c r="AH355" s="378"/>
      <c r="AI355" s="378"/>
      <c r="AJ355" s="379"/>
      <c r="AK355" s="380" t="s">
        <v>3</v>
      </c>
      <c r="AL355" s="381"/>
      <c r="AM355" s="381"/>
      <c r="AN355" s="381"/>
      <c r="AO355" s="381"/>
      <c r="AP355" s="381"/>
      <c r="AQ355" s="381"/>
      <c r="AR355" s="381"/>
      <c r="AS355" s="381"/>
      <c r="AT355" s="381"/>
      <c r="AU355" s="381"/>
      <c r="AV355" s="381"/>
      <c r="AW355" s="381"/>
      <c r="AX355" s="381"/>
      <c r="AY355" s="382"/>
      <c r="AZ355" s="382"/>
      <c r="BA355" s="382"/>
      <c r="BB355" s="382"/>
      <c r="BC355" s="382"/>
      <c r="BD355" s="382"/>
      <c r="BE355" s="382"/>
      <c r="BF355" s="382"/>
      <c r="BG355" s="382"/>
      <c r="BH355" s="382"/>
      <c r="BI355" s="382"/>
      <c r="BJ355" s="383"/>
      <c r="BK355" s="384">
        <f>SUM(BK346:BK354)</f>
        <v>63699</v>
      </c>
      <c r="BL355" s="385"/>
      <c r="BM355" s="385"/>
      <c r="BN355" s="385"/>
      <c r="BO355" s="385"/>
      <c r="BP355" s="386"/>
      <c r="BQ355" s="387" t="s">
        <v>100</v>
      </c>
      <c r="BR355" s="388"/>
      <c r="BS355" s="388"/>
      <c r="BT355" s="388"/>
      <c r="BU355" s="388"/>
      <c r="BV355" s="388"/>
      <c r="BW355" s="388"/>
      <c r="BX355" s="388"/>
      <c r="BY355" s="388"/>
      <c r="BZ355" s="388"/>
      <c r="CA355" s="388"/>
      <c r="CB355" s="388"/>
      <c r="CC355" s="389"/>
      <c r="CD355" s="390">
        <f>+CD346*AE346</f>
        <v>152232.9411764706</v>
      </c>
      <c r="CE355" s="390"/>
      <c r="CF355" s="390"/>
      <c r="CG355" s="390"/>
      <c r="CH355" s="390"/>
      <c r="CI355" s="391"/>
    </row>
    <row r="356" spans="1:87" ht="18" customHeight="1" thickBot="1" x14ac:dyDescent="0.3">
      <c r="A356" s="75"/>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c r="AE356" s="76"/>
      <c r="AF356" s="76"/>
      <c r="AG356" s="76"/>
      <c r="AH356" s="76"/>
      <c r="AI356" s="76"/>
      <c r="AJ356" s="76"/>
      <c r="BG356" s="78"/>
      <c r="BH356" s="78"/>
      <c r="BI356" s="78"/>
      <c r="BJ356" s="78"/>
      <c r="BK356" s="79"/>
      <c r="BL356" s="79"/>
      <c r="BM356" s="79"/>
      <c r="BN356" s="79"/>
      <c r="BO356" s="79"/>
      <c r="BP356" s="79"/>
      <c r="BQ356" s="79"/>
      <c r="BR356" s="79"/>
      <c r="BS356" s="79"/>
      <c r="BT356" s="79"/>
      <c r="BU356" s="79"/>
      <c r="BV356" s="79"/>
      <c r="BW356" s="79"/>
      <c r="BX356" s="79"/>
      <c r="BY356" s="79"/>
      <c r="BZ356" s="79"/>
      <c r="CA356" s="79"/>
      <c r="CB356" s="79"/>
      <c r="CC356" s="79"/>
      <c r="CD356" s="79"/>
      <c r="CE356" s="79"/>
      <c r="CF356" s="79"/>
      <c r="CG356" s="79"/>
      <c r="CH356" s="79"/>
      <c r="CI356" s="79"/>
    </row>
    <row r="357" spans="1:87" ht="18" customHeight="1" x14ac:dyDescent="0.25">
      <c r="A357" s="75"/>
      <c r="B357" s="348" t="s">
        <v>0</v>
      </c>
      <c r="C357" s="349"/>
      <c r="D357" s="349"/>
      <c r="E357" s="349"/>
      <c r="F357" s="349"/>
      <c r="G357" s="349"/>
      <c r="H357" s="349"/>
      <c r="I357" s="349"/>
      <c r="J357" s="349"/>
      <c r="K357" s="349"/>
      <c r="L357" s="349"/>
      <c r="M357" s="349"/>
      <c r="N357" s="349"/>
      <c r="O357" s="349"/>
      <c r="P357" s="349"/>
      <c r="Q357" s="349"/>
      <c r="R357" s="349"/>
      <c r="S357" s="349"/>
      <c r="T357" s="349"/>
      <c r="U357" s="349"/>
      <c r="V357" s="349"/>
      <c r="W357" s="349"/>
      <c r="X357" s="349"/>
      <c r="Y357" s="350"/>
      <c r="Z357" s="348" t="s">
        <v>80</v>
      </c>
      <c r="AA357" s="349"/>
      <c r="AB357" s="349"/>
      <c r="AC357" s="349"/>
      <c r="AD357" s="350"/>
      <c r="AE357" s="357" t="s">
        <v>79</v>
      </c>
      <c r="AF357" s="358"/>
      <c r="AG357" s="358"/>
      <c r="AH357" s="358"/>
      <c r="AI357" s="358"/>
      <c r="AJ357" s="359"/>
      <c r="AK357" s="357" t="s">
        <v>81</v>
      </c>
      <c r="AL357" s="358"/>
      <c r="AM357" s="358"/>
      <c r="AN357" s="358"/>
      <c r="AO357" s="358"/>
      <c r="AP357" s="358"/>
      <c r="AQ357" s="358"/>
      <c r="AR357" s="358"/>
      <c r="AS357" s="358"/>
      <c r="AT357" s="358"/>
      <c r="AU357" s="358"/>
      <c r="AV357" s="358"/>
      <c r="AW357" s="358"/>
      <c r="AX357" s="359"/>
      <c r="AY357" s="357" t="s">
        <v>1</v>
      </c>
      <c r="AZ357" s="358"/>
      <c r="BA357" s="358"/>
      <c r="BB357" s="359"/>
      <c r="BC357" s="348" t="s">
        <v>104</v>
      </c>
      <c r="BD357" s="349"/>
      <c r="BE357" s="349"/>
      <c r="BF357" s="350"/>
      <c r="BG357" s="366" t="s">
        <v>82</v>
      </c>
      <c r="BH357" s="367"/>
      <c r="BI357" s="367"/>
      <c r="BJ357" s="368"/>
      <c r="BK357" s="315" t="s">
        <v>99</v>
      </c>
      <c r="BL357" s="316"/>
      <c r="BM357" s="316"/>
      <c r="BN357" s="316"/>
      <c r="BO357" s="316"/>
      <c r="BP357" s="317"/>
      <c r="BQ357" s="315" t="s">
        <v>83</v>
      </c>
      <c r="BR357" s="316"/>
      <c r="BS357" s="316"/>
      <c r="BT357" s="316"/>
      <c r="BU357" s="316"/>
      <c r="BV357" s="316"/>
      <c r="BW357" s="317"/>
      <c r="BX357" s="315" t="s">
        <v>84</v>
      </c>
      <c r="BY357" s="316"/>
      <c r="BZ357" s="316"/>
      <c r="CA357" s="316"/>
      <c r="CB357" s="316"/>
      <c r="CC357" s="317"/>
      <c r="CD357" s="315" t="s">
        <v>85</v>
      </c>
      <c r="CE357" s="316"/>
      <c r="CF357" s="316"/>
      <c r="CG357" s="316"/>
      <c r="CH357" s="316"/>
      <c r="CI357" s="317"/>
    </row>
    <row r="358" spans="1:87" ht="18" customHeight="1" x14ac:dyDescent="0.25">
      <c r="A358" s="75"/>
      <c r="B358" s="351"/>
      <c r="C358" s="352"/>
      <c r="D358" s="352"/>
      <c r="E358" s="352"/>
      <c r="F358" s="352"/>
      <c r="G358" s="352"/>
      <c r="H358" s="352"/>
      <c r="I358" s="352"/>
      <c r="J358" s="352"/>
      <c r="K358" s="352"/>
      <c r="L358" s="352"/>
      <c r="M358" s="352"/>
      <c r="N358" s="352"/>
      <c r="O358" s="352"/>
      <c r="P358" s="352"/>
      <c r="Q358" s="352"/>
      <c r="R358" s="352"/>
      <c r="S358" s="352"/>
      <c r="T358" s="352"/>
      <c r="U358" s="352"/>
      <c r="V358" s="352"/>
      <c r="W358" s="352"/>
      <c r="X358" s="352"/>
      <c r="Y358" s="353"/>
      <c r="Z358" s="351"/>
      <c r="AA358" s="352"/>
      <c r="AB358" s="352"/>
      <c r="AC358" s="352"/>
      <c r="AD358" s="353"/>
      <c r="AE358" s="360"/>
      <c r="AF358" s="361"/>
      <c r="AG358" s="361"/>
      <c r="AH358" s="361"/>
      <c r="AI358" s="361"/>
      <c r="AJ358" s="362"/>
      <c r="AK358" s="360"/>
      <c r="AL358" s="361"/>
      <c r="AM358" s="361"/>
      <c r="AN358" s="361"/>
      <c r="AO358" s="361"/>
      <c r="AP358" s="361"/>
      <c r="AQ358" s="361"/>
      <c r="AR358" s="361"/>
      <c r="AS358" s="361"/>
      <c r="AT358" s="361"/>
      <c r="AU358" s="361"/>
      <c r="AV358" s="361"/>
      <c r="AW358" s="361"/>
      <c r="AX358" s="362"/>
      <c r="AY358" s="360"/>
      <c r="AZ358" s="361"/>
      <c r="BA358" s="361"/>
      <c r="BB358" s="362"/>
      <c r="BC358" s="351"/>
      <c r="BD358" s="352"/>
      <c r="BE358" s="352"/>
      <c r="BF358" s="353"/>
      <c r="BG358" s="369"/>
      <c r="BH358" s="370"/>
      <c r="BI358" s="370"/>
      <c r="BJ358" s="371"/>
      <c r="BK358" s="318"/>
      <c r="BL358" s="319"/>
      <c r="BM358" s="319"/>
      <c r="BN358" s="319"/>
      <c r="BO358" s="319"/>
      <c r="BP358" s="320"/>
      <c r="BQ358" s="318"/>
      <c r="BR358" s="319"/>
      <c r="BS358" s="319"/>
      <c r="BT358" s="319"/>
      <c r="BU358" s="319"/>
      <c r="BV358" s="319"/>
      <c r="BW358" s="320"/>
      <c r="BX358" s="318"/>
      <c r="BY358" s="319"/>
      <c r="BZ358" s="319"/>
      <c r="CA358" s="319"/>
      <c r="CB358" s="319"/>
      <c r="CC358" s="320"/>
      <c r="CD358" s="318"/>
      <c r="CE358" s="319"/>
      <c r="CF358" s="319"/>
      <c r="CG358" s="319"/>
      <c r="CH358" s="319"/>
      <c r="CI358" s="320"/>
    </row>
    <row r="359" spans="1:87" ht="18" customHeight="1" thickBot="1" x14ac:dyDescent="0.3">
      <c r="A359" s="75"/>
      <c r="B359" s="354"/>
      <c r="C359" s="355"/>
      <c r="D359" s="355"/>
      <c r="E359" s="355"/>
      <c r="F359" s="355"/>
      <c r="G359" s="355"/>
      <c r="H359" s="355"/>
      <c r="I359" s="355"/>
      <c r="J359" s="355"/>
      <c r="K359" s="355"/>
      <c r="L359" s="355"/>
      <c r="M359" s="355"/>
      <c r="N359" s="355"/>
      <c r="O359" s="355"/>
      <c r="P359" s="355"/>
      <c r="Q359" s="355"/>
      <c r="R359" s="355"/>
      <c r="S359" s="355"/>
      <c r="T359" s="355"/>
      <c r="U359" s="355"/>
      <c r="V359" s="355"/>
      <c r="W359" s="355"/>
      <c r="X359" s="355"/>
      <c r="Y359" s="356"/>
      <c r="Z359" s="354"/>
      <c r="AA359" s="355"/>
      <c r="AB359" s="355"/>
      <c r="AC359" s="355"/>
      <c r="AD359" s="356"/>
      <c r="AE359" s="363"/>
      <c r="AF359" s="364"/>
      <c r="AG359" s="364"/>
      <c r="AH359" s="364"/>
      <c r="AI359" s="364"/>
      <c r="AJ359" s="365"/>
      <c r="AK359" s="360"/>
      <c r="AL359" s="361"/>
      <c r="AM359" s="361"/>
      <c r="AN359" s="361"/>
      <c r="AO359" s="361"/>
      <c r="AP359" s="361"/>
      <c r="AQ359" s="361"/>
      <c r="AR359" s="361"/>
      <c r="AS359" s="361"/>
      <c r="AT359" s="361"/>
      <c r="AU359" s="361"/>
      <c r="AV359" s="361"/>
      <c r="AW359" s="361"/>
      <c r="AX359" s="362"/>
      <c r="AY359" s="360"/>
      <c r="AZ359" s="361"/>
      <c r="BA359" s="361"/>
      <c r="BB359" s="362"/>
      <c r="BC359" s="351"/>
      <c r="BD359" s="352"/>
      <c r="BE359" s="352"/>
      <c r="BF359" s="353"/>
      <c r="BG359" s="369"/>
      <c r="BH359" s="370"/>
      <c r="BI359" s="370"/>
      <c r="BJ359" s="371"/>
      <c r="BK359" s="318"/>
      <c r="BL359" s="319"/>
      <c r="BM359" s="319"/>
      <c r="BN359" s="319"/>
      <c r="BO359" s="319"/>
      <c r="BP359" s="320"/>
      <c r="BQ359" s="321"/>
      <c r="BR359" s="322"/>
      <c r="BS359" s="322"/>
      <c r="BT359" s="322"/>
      <c r="BU359" s="322"/>
      <c r="BV359" s="322"/>
      <c r="BW359" s="323"/>
      <c r="BX359" s="321"/>
      <c r="BY359" s="322"/>
      <c r="BZ359" s="322"/>
      <c r="CA359" s="322"/>
      <c r="CB359" s="322"/>
      <c r="CC359" s="323"/>
      <c r="CD359" s="321"/>
      <c r="CE359" s="322"/>
      <c r="CF359" s="322"/>
      <c r="CG359" s="322"/>
      <c r="CH359" s="322"/>
      <c r="CI359" s="323"/>
    </row>
    <row r="360" spans="1:87" ht="18" customHeight="1" x14ac:dyDescent="0.25">
      <c r="A360" s="75"/>
      <c r="B360" s="324" t="s">
        <v>479</v>
      </c>
      <c r="C360" s="325"/>
      <c r="D360" s="325"/>
      <c r="E360" s="325"/>
      <c r="F360" s="325"/>
      <c r="G360" s="325"/>
      <c r="H360" s="325"/>
      <c r="I360" s="325"/>
      <c r="J360" s="325"/>
      <c r="K360" s="325"/>
      <c r="L360" s="325"/>
      <c r="M360" s="325"/>
      <c r="N360" s="325"/>
      <c r="O360" s="325"/>
      <c r="P360" s="325"/>
      <c r="Q360" s="325"/>
      <c r="R360" s="325"/>
      <c r="S360" s="325"/>
      <c r="T360" s="325"/>
      <c r="U360" s="325"/>
      <c r="V360" s="325"/>
      <c r="W360" s="325"/>
      <c r="X360" s="325"/>
      <c r="Y360" s="326"/>
      <c r="Z360" s="333" t="s">
        <v>520</v>
      </c>
      <c r="AA360" s="334"/>
      <c r="AB360" s="334"/>
      <c r="AC360" s="334"/>
      <c r="AD360" s="335"/>
      <c r="AE360" s="333">
        <v>2</v>
      </c>
      <c r="AF360" s="334"/>
      <c r="AG360" s="334"/>
      <c r="AH360" s="334"/>
      <c r="AI360" s="334"/>
      <c r="AJ360" s="334"/>
      <c r="AK360" s="342" t="s">
        <v>41</v>
      </c>
      <c r="AL360" s="343"/>
      <c r="AM360" s="343"/>
      <c r="AN360" s="343"/>
      <c r="AO360" s="343"/>
      <c r="AP360" s="343"/>
      <c r="AQ360" s="343"/>
      <c r="AR360" s="343"/>
      <c r="AS360" s="343"/>
      <c r="AT360" s="343"/>
      <c r="AU360" s="343"/>
      <c r="AV360" s="343"/>
      <c r="AW360" s="343"/>
      <c r="AX360" s="344"/>
      <c r="AY360" s="409">
        <v>0.5</v>
      </c>
      <c r="AZ360" s="346"/>
      <c r="BA360" s="346"/>
      <c r="BB360" s="410"/>
      <c r="BC360" s="345">
        <f>+$AE$360*AY360</f>
        <v>1</v>
      </c>
      <c r="BD360" s="346"/>
      <c r="BE360" s="346"/>
      <c r="BF360" s="347"/>
      <c r="BG360" s="285">
        <v>22629</v>
      </c>
      <c r="BH360" s="286"/>
      <c r="BI360" s="286"/>
      <c r="BJ360" s="287"/>
      <c r="BK360" s="288">
        <f>+AY360*BG360</f>
        <v>11314.5</v>
      </c>
      <c r="BL360" s="289"/>
      <c r="BM360" s="289"/>
      <c r="BN360" s="289"/>
      <c r="BO360" s="289"/>
      <c r="BP360" s="290"/>
      <c r="BQ360" s="291">
        <v>1000</v>
      </c>
      <c r="BR360" s="292"/>
      <c r="BS360" s="292"/>
      <c r="BT360" s="292"/>
      <c r="BU360" s="292"/>
      <c r="BV360" s="292"/>
      <c r="BW360" s="293"/>
      <c r="BX360" s="291">
        <f>+(((BK366+BQ360)*15)/85)</f>
        <v>12071.470588235294</v>
      </c>
      <c r="BY360" s="292"/>
      <c r="BZ360" s="292"/>
      <c r="CA360" s="292"/>
      <c r="CB360" s="292"/>
      <c r="CC360" s="293"/>
      <c r="CD360" s="291">
        <f>+BK366+BQ360+BX360</f>
        <v>80476.470588235301</v>
      </c>
      <c r="CE360" s="292"/>
      <c r="CF360" s="292"/>
      <c r="CG360" s="292"/>
      <c r="CH360" s="292"/>
      <c r="CI360" s="293"/>
    </row>
    <row r="361" spans="1:87" ht="18" customHeight="1" x14ac:dyDescent="0.25">
      <c r="A361" s="75"/>
      <c r="B361" s="327"/>
      <c r="C361" s="328"/>
      <c r="D361" s="328"/>
      <c r="E361" s="328"/>
      <c r="F361" s="328"/>
      <c r="G361" s="328"/>
      <c r="H361" s="328"/>
      <c r="I361" s="328"/>
      <c r="J361" s="328"/>
      <c r="K361" s="328"/>
      <c r="L361" s="328"/>
      <c r="M361" s="328"/>
      <c r="N361" s="328"/>
      <c r="O361" s="328"/>
      <c r="P361" s="328"/>
      <c r="Q361" s="328"/>
      <c r="R361" s="328"/>
      <c r="S361" s="328"/>
      <c r="T361" s="328"/>
      <c r="U361" s="328"/>
      <c r="V361" s="328"/>
      <c r="W361" s="328"/>
      <c r="X361" s="328"/>
      <c r="Y361" s="329"/>
      <c r="Z361" s="336"/>
      <c r="AA361" s="337"/>
      <c r="AB361" s="337"/>
      <c r="AC361" s="337"/>
      <c r="AD361" s="338"/>
      <c r="AE361" s="336"/>
      <c r="AF361" s="337"/>
      <c r="AG361" s="337"/>
      <c r="AH361" s="337"/>
      <c r="AI361" s="337"/>
      <c r="AJ361" s="337"/>
      <c r="AK361" s="300" t="s">
        <v>30</v>
      </c>
      <c r="AL361" s="301"/>
      <c r="AM361" s="301"/>
      <c r="AN361" s="301"/>
      <c r="AO361" s="301"/>
      <c r="AP361" s="301"/>
      <c r="AQ361" s="301"/>
      <c r="AR361" s="301"/>
      <c r="AS361" s="301"/>
      <c r="AT361" s="301"/>
      <c r="AU361" s="301"/>
      <c r="AV361" s="301"/>
      <c r="AW361" s="301"/>
      <c r="AX361" s="302"/>
      <c r="AY361" s="407">
        <v>0.5</v>
      </c>
      <c r="AZ361" s="304"/>
      <c r="BA361" s="304"/>
      <c r="BB361" s="408"/>
      <c r="BC361" s="306">
        <f t="shared" ref="BC361:BC365" si="40">+$AE$360*AY361</f>
        <v>1</v>
      </c>
      <c r="BD361" s="307"/>
      <c r="BE361" s="307"/>
      <c r="BF361" s="308"/>
      <c r="BG361" s="309">
        <v>7925</v>
      </c>
      <c r="BH361" s="310"/>
      <c r="BI361" s="310"/>
      <c r="BJ361" s="311"/>
      <c r="BK361" s="312">
        <f t="shared" ref="BK361:BK365" si="41">+AY361*BG361</f>
        <v>3962.5</v>
      </c>
      <c r="BL361" s="313"/>
      <c r="BM361" s="313"/>
      <c r="BN361" s="313"/>
      <c r="BO361" s="313"/>
      <c r="BP361" s="314"/>
      <c r="BQ361" s="294"/>
      <c r="BR361" s="295"/>
      <c r="BS361" s="295"/>
      <c r="BT361" s="295"/>
      <c r="BU361" s="295"/>
      <c r="BV361" s="295"/>
      <c r="BW361" s="296"/>
      <c r="BX361" s="294"/>
      <c r="BY361" s="295"/>
      <c r="BZ361" s="295"/>
      <c r="CA361" s="295"/>
      <c r="CB361" s="295"/>
      <c r="CC361" s="296"/>
      <c r="CD361" s="294"/>
      <c r="CE361" s="295"/>
      <c r="CF361" s="295"/>
      <c r="CG361" s="295"/>
      <c r="CH361" s="295"/>
      <c r="CI361" s="296"/>
    </row>
    <row r="362" spans="1:87" ht="18" customHeight="1" x14ac:dyDescent="0.25">
      <c r="A362" s="75"/>
      <c r="B362" s="327"/>
      <c r="C362" s="328"/>
      <c r="D362" s="328"/>
      <c r="E362" s="328"/>
      <c r="F362" s="328"/>
      <c r="G362" s="328"/>
      <c r="H362" s="328"/>
      <c r="I362" s="328"/>
      <c r="J362" s="328"/>
      <c r="K362" s="328"/>
      <c r="L362" s="328"/>
      <c r="M362" s="328"/>
      <c r="N362" s="328"/>
      <c r="O362" s="328"/>
      <c r="P362" s="328"/>
      <c r="Q362" s="328"/>
      <c r="R362" s="328"/>
      <c r="S362" s="328"/>
      <c r="T362" s="328"/>
      <c r="U362" s="328"/>
      <c r="V362" s="328"/>
      <c r="W362" s="328"/>
      <c r="X362" s="328"/>
      <c r="Y362" s="329"/>
      <c r="Z362" s="336"/>
      <c r="AA362" s="337"/>
      <c r="AB362" s="337"/>
      <c r="AC362" s="337"/>
      <c r="AD362" s="338"/>
      <c r="AE362" s="336"/>
      <c r="AF362" s="337"/>
      <c r="AG362" s="337"/>
      <c r="AH362" s="337"/>
      <c r="AI362" s="337"/>
      <c r="AJ362" s="337"/>
      <c r="AK362" s="300" t="s">
        <v>13</v>
      </c>
      <c r="AL362" s="301"/>
      <c r="AM362" s="301"/>
      <c r="AN362" s="301"/>
      <c r="AO362" s="301"/>
      <c r="AP362" s="301"/>
      <c r="AQ362" s="301"/>
      <c r="AR362" s="301"/>
      <c r="AS362" s="301"/>
      <c r="AT362" s="301"/>
      <c r="AU362" s="301"/>
      <c r="AV362" s="301"/>
      <c r="AW362" s="301"/>
      <c r="AX362" s="302"/>
      <c r="AY362" s="407">
        <v>0.5</v>
      </c>
      <c r="AZ362" s="304"/>
      <c r="BA362" s="304"/>
      <c r="BB362" s="408"/>
      <c r="BC362" s="306">
        <f t="shared" si="40"/>
        <v>1</v>
      </c>
      <c r="BD362" s="307"/>
      <c r="BE362" s="307"/>
      <c r="BF362" s="308"/>
      <c r="BG362" s="309">
        <v>40826</v>
      </c>
      <c r="BH362" s="310"/>
      <c r="BI362" s="310"/>
      <c r="BJ362" s="311"/>
      <c r="BK362" s="312">
        <f t="shared" si="41"/>
        <v>20413</v>
      </c>
      <c r="BL362" s="313"/>
      <c r="BM362" s="313"/>
      <c r="BN362" s="313"/>
      <c r="BO362" s="313"/>
      <c r="BP362" s="314"/>
      <c r="BQ362" s="294"/>
      <c r="BR362" s="295"/>
      <c r="BS362" s="295"/>
      <c r="BT362" s="295"/>
      <c r="BU362" s="295"/>
      <c r="BV362" s="295"/>
      <c r="BW362" s="296"/>
      <c r="BX362" s="294"/>
      <c r="BY362" s="295"/>
      <c r="BZ362" s="295"/>
      <c r="CA362" s="295"/>
      <c r="CB362" s="295"/>
      <c r="CC362" s="296"/>
      <c r="CD362" s="294"/>
      <c r="CE362" s="295"/>
      <c r="CF362" s="295"/>
      <c r="CG362" s="295"/>
      <c r="CH362" s="295"/>
      <c r="CI362" s="296"/>
    </row>
    <row r="363" spans="1:87" ht="18" customHeight="1" x14ac:dyDescent="0.25">
      <c r="A363" s="75"/>
      <c r="B363" s="327"/>
      <c r="C363" s="328"/>
      <c r="D363" s="328"/>
      <c r="E363" s="328"/>
      <c r="F363" s="328"/>
      <c r="G363" s="328"/>
      <c r="H363" s="328"/>
      <c r="I363" s="328"/>
      <c r="J363" s="328"/>
      <c r="K363" s="328"/>
      <c r="L363" s="328"/>
      <c r="M363" s="328"/>
      <c r="N363" s="328"/>
      <c r="O363" s="328"/>
      <c r="P363" s="328"/>
      <c r="Q363" s="328"/>
      <c r="R363" s="328"/>
      <c r="S363" s="328"/>
      <c r="T363" s="328"/>
      <c r="U363" s="328"/>
      <c r="V363" s="328"/>
      <c r="W363" s="328"/>
      <c r="X363" s="328"/>
      <c r="Y363" s="329"/>
      <c r="Z363" s="336"/>
      <c r="AA363" s="337"/>
      <c r="AB363" s="337"/>
      <c r="AC363" s="337"/>
      <c r="AD363" s="338"/>
      <c r="AE363" s="336"/>
      <c r="AF363" s="337"/>
      <c r="AG363" s="337"/>
      <c r="AH363" s="337"/>
      <c r="AI363" s="337"/>
      <c r="AJ363" s="337"/>
      <c r="AK363" s="300" t="s">
        <v>530</v>
      </c>
      <c r="AL363" s="301"/>
      <c r="AM363" s="301"/>
      <c r="AN363" s="301"/>
      <c r="AO363" s="301"/>
      <c r="AP363" s="301"/>
      <c r="AQ363" s="301"/>
      <c r="AR363" s="301"/>
      <c r="AS363" s="301"/>
      <c r="AT363" s="301"/>
      <c r="AU363" s="301"/>
      <c r="AV363" s="301"/>
      <c r="AW363" s="301"/>
      <c r="AX363" s="302"/>
      <c r="AY363" s="407">
        <v>0.5</v>
      </c>
      <c r="AZ363" s="304"/>
      <c r="BA363" s="304"/>
      <c r="BB363" s="408"/>
      <c r="BC363" s="306">
        <f t="shared" si="40"/>
        <v>1</v>
      </c>
      <c r="BD363" s="307"/>
      <c r="BE363" s="307"/>
      <c r="BF363" s="308"/>
      <c r="BG363" s="309">
        <v>22629</v>
      </c>
      <c r="BH363" s="310"/>
      <c r="BI363" s="310"/>
      <c r="BJ363" s="311"/>
      <c r="BK363" s="312">
        <f t="shared" si="41"/>
        <v>11314.5</v>
      </c>
      <c r="BL363" s="313"/>
      <c r="BM363" s="313"/>
      <c r="BN363" s="313"/>
      <c r="BO363" s="313"/>
      <c r="BP363" s="314"/>
      <c r="BQ363" s="294"/>
      <c r="BR363" s="295"/>
      <c r="BS363" s="295"/>
      <c r="BT363" s="295"/>
      <c r="BU363" s="295"/>
      <c r="BV363" s="295"/>
      <c r="BW363" s="296"/>
      <c r="BX363" s="294"/>
      <c r="BY363" s="295"/>
      <c r="BZ363" s="295"/>
      <c r="CA363" s="295"/>
      <c r="CB363" s="295"/>
      <c r="CC363" s="296"/>
      <c r="CD363" s="294"/>
      <c r="CE363" s="295"/>
      <c r="CF363" s="295"/>
      <c r="CG363" s="295"/>
      <c r="CH363" s="295"/>
      <c r="CI363" s="296"/>
    </row>
    <row r="364" spans="1:87" ht="18" customHeight="1" x14ac:dyDescent="0.25">
      <c r="A364" s="75"/>
      <c r="B364" s="327"/>
      <c r="C364" s="328"/>
      <c r="D364" s="328"/>
      <c r="E364" s="328"/>
      <c r="F364" s="328"/>
      <c r="G364" s="328"/>
      <c r="H364" s="328"/>
      <c r="I364" s="328"/>
      <c r="J364" s="328"/>
      <c r="K364" s="328"/>
      <c r="L364" s="328"/>
      <c r="M364" s="328"/>
      <c r="N364" s="328"/>
      <c r="O364" s="328"/>
      <c r="P364" s="328"/>
      <c r="Q364" s="328"/>
      <c r="R364" s="328"/>
      <c r="S364" s="328"/>
      <c r="T364" s="328"/>
      <c r="U364" s="328"/>
      <c r="V364" s="328"/>
      <c r="W364" s="328"/>
      <c r="X364" s="328"/>
      <c r="Y364" s="329"/>
      <c r="Z364" s="336"/>
      <c r="AA364" s="337"/>
      <c r="AB364" s="337"/>
      <c r="AC364" s="337"/>
      <c r="AD364" s="338"/>
      <c r="AE364" s="336"/>
      <c r="AF364" s="337"/>
      <c r="AG364" s="337"/>
      <c r="AH364" s="337"/>
      <c r="AI364" s="337"/>
      <c r="AJ364" s="337"/>
      <c r="AK364" s="300" t="s">
        <v>18</v>
      </c>
      <c r="AL364" s="301"/>
      <c r="AM364" s="301"/>
      <c r="AN364" s="301"/>
      <c r="AO364" s="301"/>
      <c r="AP364" s="301"/>
      <c r="AQ364" s="301"/>
      <c r="AR364" s="301"/>
      <c r="AS364" s="301"/>
      <c r="AT364" s="301"/>
      <c r="AU364" s="301"/>
      <c r="AV364" s="301"/>
      <c r="AW364" s="301"/>
      <c r="AX364" s="302"/>
      <c r="AY364" s="407">
        <v>0.5</v>
      </c>
      <c r="AZ364" s="304"/>
      <c r="BA364" s="304"/>
      <c r="BB364" s="408"/>
      <c r="BC364" s="306">
        <f t="shared" si="40"/>
        <v>1</v>
      </c>
      <c r="BD364" s="307"/>
      <c r="BE364" s="307"/>
      <c r="BF364" s="308"/>
      <c r="BG364" s="309">
        <v>28961</v>
      </c>
      <c r="BH364" s="310"/>
      <c r="BI364" s="310"/>
      <c r="BJ364" s="311"/>
      <c r="BK364" s="312">
        <f t="shared" si="41"/>
        <v>14480.5</v>
      </c>
      <c r="BL364" s="313"/>
      <c r="BM364" s="313"/>
      <c r="BN364" s="313"/>
      <c r="BO364" s="313"/>
      <c r="BP364" s="314"/>
      <c r="BQ364" s="294"/>
      <c r="BR364" s="295"/>
      <c r="BS364" s="295"/>
      <c r="BT364" s="295"/>
      <c r="BU364" s="295"/>
      <c r="BV364" s="295"/>
      <c r="BW364" s="296"/>
      <c r="BX364" s="294"/>
      <c r="BY364" s="295"/>
      <c r="BZ364" s="295"/>
      <c r="CA364" s="295"/>
      <c r="CB364" s="295"/>
      <c r="CC364" s="296"/>
      <c r="CD364" s="294"/>
      <c r="CE364" s="295"/>
      <c r="CF364" s="295"/>
      <c r="CG364" s="295"/>
      <c r="CH364" s="295"/>
      <c r="CI364" s="296"/>
    </row>
    <row r="365" spans="1:87" ht="18" customHeight="1" thickBot="1" x14ac:dyDescent="0.3">
      <c r="A365" s="75"/>
      <c r="B365" s="327"/>
      <c r="C365" s="328"/>
      <c r="D365" s="328"/>
      <c r="E365" s="328"/>
      <c r="F365" s="328"/>
      <c r="G365" s="328"/>
      <c r="H365" s="328"/>
      <c r="I365" s="328"/>
      <c r="J365" s="328"/>
      <c r="K365" s="328"/>
      <c r="L365" s="328"/>
      <c r="M365" s="328"/>
      <c r="N365" s="328"/>
      <c r="O365" s="328"/>
      <c r="P365" s="328"/>
      <c r="Q365" s="328"/>
      <c r="R365" s="328"/>
      <c r="S365" s="328"/>
      <c r="T365" s="328"/>
      <c r="U365" s="328"/>
      <c r="V365" s="328"/>
      <c r="W365" s="328"/>
      <c r="X365" s="328"/>
      <c r="Y365" s="329"/>
      <c r="Z365" s="336"/>
      <c r="AA365" s="337"/>
      <c r="AB365" s="337"/>
      <c r="AC365" s="337"/>
      <c r="AD365" s="338"/>
      <c r="AE365" s="336"/>
      <c r="AF365" s="337"/>
      <c r="AG365" s="337"/>
      <c r="AH365" s="337"/>
      <c r="AI365" s="337"/>
      <c r="AJ365" s="337"/>
      <c r="AK365" s="392" t="s">
        <v>37</v>
      </c>
      <c r="AL365" s="393"/>
      <c r="AM365" s="393"/>
      <c r="AN365" s="393"/>
      <c r="AO365" s="393"/>
      <c r="AP365" s="393"/>
      <c r="AQ365" s="393"/>
      <c r="AR365" s="393"/>
      <c r="AS365" s="393"/>
      <c r="AT365" s="393"/>
      <c r="AU365" s="393"/>
      <c r="AV365" s="393"/>
      <c r="AW365" s="393"/>
      <c r="AX365" s="394"/>
      <c r="AY365" s="407">
        <v>0.5</v>
      </c>
      <c r="AZ365" s="304"/>
      <c r="BA365" s="304"/>
      <c r="BB365" s="408"/>
      <c r="BC365" s="306">
        <f t="shared" si="40"/>
        <v>1</v>
      </c>
      <c r="BD365" s="307"/>
      <c r="BE365" s="307"/>
      <c r="BF365" s="308"/>
      <c r="BG365" s="309">
        <v>11840</v>
      </c>
      <c r="BH365" s="310"/>
      <c r="BI365" s="310"/>
      <c r="BJ365" s="311"/>
      <c r="BK365" s="312">
        <f t="shared" si="41"/>
        <v>5920</v>
      </c>
      <c r="BL365" s="313"/>
      <c r="BM365" s="313"/>
      <c r="BN365" s="313"/>
      <c r="BO365" s="313"/>
      <c r="BP365" s="314"/>
      <c r="BQ365" s="294"/>
      <c r="BR365" s="295"/>
      <c r="BS365" s="295"/>
      <c r="BT365" s="295"/>
      <c r="BU365" s="295"/>
      <c r="BV365" s="295"/>
      <c r="BW365" s="296"/>
      <c r="BX365" s="294"/>
      <c r="BY365" s="295"/>
      <c r="BZ365" s="295"/>
      <c r="CA365" s="295"/>
      <c r="CB365" s="295"/>
      <c r="CC365" s="296"/>
      <c r="CD365" s="294"/>
      <c r="CE365" s="295"/>
      <c r="CF365" s="295"/>
      <c r="CG365" s="295"/>
      <c r="CH365" s="295"/>
      <c r="CI365" s="296"/>
    </row>
    <row r="366" spans="1:87" ht="18" customHeight="1" thickBot="1" x14ac:dyDescent="0.3">
      <c r="A366" s="75"/>
      <c r="B366" s="377"/>
      <c r="C366" s="378"/>
      <c r="D366" s="378"/>
      <c r="E366" s="378"/>
      <c r="F366" s="378"/>
      <c r="G366" s="378"/>
      <c r="H366" s="378"/>
      <c r="I366" s="378"/>
      <c r="J366" s="378"/>
      <c r="K366" s="378"/>
      <c r="L366" s="378"/>
      <c r="M366" s="378"/>
      <c r="N366" s="378"/>
      <c r="O366" s="378"/>
      <c r="P366" s="378"/>
      <c r="Q366" s="378"/>
      <c r="R366" s="378"/>
      <c r="S366" s="378"/>
      <c r="T366" s="378"/>
      <c r="U366" s="378"/>
      <c r="V366" s="378"/>
      <c r="W366" s="378"/>
      <c r="X366" s="378"/>
      <c r="Y366" s="378"/>
      <c r="Z366" s="378"/>
      <c r="AA366" s="378"/>
      <c r="AB366" s="378"/>
      <c r="AC366" s="378"/>
      <c r="AD366" s="378"/>
      <c r="AE366" s="378"/>
      <c r="AF366" s="378"/>
      <c r="AG366" s="378"/>
      <c r="AH366" s="378"/>
      <c r="AI366" s="378"/>
      <c r="AJ366" s="379"/>
      <c r="AK366" s="380" t="s">
        <v>3</v>
      </c>
      <c r="AL366" s="381"/>
      <c r="AM366" s="381"/>
      <c r="AN366" s="381"/>
      <c r="AO366" s="381"/>
      <c r="AP366" s="381"/>
      <c r="AQ366" s="381"/>
      <c r="AR366" s="381"/>
      <c r="AS366" s="381"/>
      <c r="AT366" s="381"/>
      <c r="AU366" s="381"/>
      <c r="AV366" s="381"/>
      <c r="AW366" s="381"/>
      <c r="AX366" s="381"/>
      <c r="AY366" s="382"/>
      <c r="AZ366" s="382"/>
      <c r="BA366" s="382"/>
      <c r="BB366" s="382"/>
      <c r="BC366" s="382"/>
      <c r="BD366" s="382"/>
      <c r="BE366" s="382"/>
      <c r="BF366" s="382"/>
      <c r="BG366" s="382"/>
      <c r="BH366" s="382"/>
      <c r="BI366" s="382"/>
      <c r="BJ366" s="383"/>
      <c r="BK366" s="384">
        <f>SUM(BK360:BK365)</f>
        <v>67405</v>
      </c>
      <c r="BL366" s="385"/>
      <c r="BM366" s="385"/>
      <c r="BN366" s="385"/>
      <c r="BO366" s="385"/>
      <c r="BP366" s="386"/>
      <c r="BQ366" s="387" t="s">
        <v>100</v>
      </c>
      <c r="BR366" s="388"/>
      <c r="BS366" s="388"/>
      <c r="BT366" s="388"/>
      <c r="BU366" s="388"/>
      <c r="BV366" s="388"/>
      <c r="BW366" s="388"/>
      <c r="BX366" s="388"/>
      <c r="BY366" s="388"/>
      <c r="BZ366" s="388"/>
      <c r="CA366" s="388"/>
      <c r="CB366" s="388"/>
      <c r="CC366" s="389"/>
      <c r="CD366" s="390">
        <f>+CD360*AE360</f>
        <v>160952.9411764706</v>
      </c>
      <c r="CE366" s="390"/>
      <c r="CF366" s="390"/>
      <c r="CG366" s="390"/>
      <c r="CH366" s="390"/>
      <c r="CI366" s="391"/>
    </row>
    <row r="367" spans="1:87" ht="18" customHeight="1" thickBot="1" x14ac:dyDescent="0.3">
      <c r="A367" s="75"/>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BG367" s="78"/>
      <c r="BH367" s="78"/>
      <c r="BI367" s="78"/>
      <c r="BJ367" s="78"/>
      <c r="BK367" s="79"/>
      <c r="BL367" s="79"/>
      <c r="BM367" s="79"/>
      <c r="BN367" s="79"/>
      <c r="BO367" s="79"/>
      <c r="BP367" s="79"/>
      <c r="BQ367" s="79"/>
      <c r="BR367" s="79"/>
      <c r="BS367" s="79"/>
      <c r="BT367" s="79"/>
      <c r="BU367" s="79"/>
      <c r="BV367" s="79"/>
      <c r="BW367" s="79"/>
      <c r="BX367" s="79"/>
      <c r="BY367" s="79"/>
      <c r="BZ367" s="79"/>
      <c r="CA367" s="79"/>
      <c r="CB367" s="79"/>
      <c r="CC367" s="79"/>
      <c r="CD367" s="79"/>
      <c r="CE367" s="79"/>
      <c r="CF367" s="79"/>
      <c r="CG367" s="79"/>
      <c r="CH367" s="79"/>
      <c r="CI367" s="79"/>
    </row>
    <row r="368" spans="1:87" ht="18" customHeight="1" x14ac:dyDescent="0.25">
      <c r="A368" s="75"/>
      <c r="B368" s="348" t="s">
        <v>0</v>
      </c>
      <c r="C368" s="349"/>
      <c r="D368" s="349"/>
      <c r="E368" s="349"/>
      <c r="F368" s="349"/>
      <c r="G368" s="349"/>
      <c r="H368" s="349"/>
      <c r="I368" s="349"/>
      <c r="J368" s="349"/>
      <c r="K368" s="349"/>
      <c r="L368" s="349"/>
      <c r="M368" s="349"/>
      <c r="N368" s="349"/>
      <c r="O368" s="349"/>
      <c r="P368" s="349"/>
      <c r="Q368" s="349"/>
      <c r="R368" s="349"/>
      <c r="S368" s="349"/>
      <c r="T368" s="349"/>
      <c r="U368" s="349"/>
      <c r="V368" s="349"/>
      <c r="W368" s="349"/>
      <c r="X368" s="349"/>
      <c r="Y368" s="350"/>
      <c r="Z368" s="348" t="s">
        <v>80</v>
      </c>
      <c r="AA368" s="349"/>
      <c r="AB368" s="349"/>
      <c r="AC368" s="349"/>
      <c r="AD368" s="350"/>
      <c r="AE368" s="357" t="s">
        <v>79</v>
      </c>
      <c r="AF368" s="358"/>
      <c r="AG368" s="358"/>
      <c r="AH368" s="358"/>
      <c r="AI368" s="358"/>
      <c r="AJ368" s="359"/>
      <c r="AK368" s="357" t="s">
        <v>81</v>
      </c>
      <c r="AL368" s="358"/>
      <c r="AM368" s="358"/>
      <c r="AN368" s="358"/>
      <c r="AO368" s="358"/>
      <c r="AP368" s="358"/>
      <c r="AQ368" s="358"/>
      <c r="AR368" s="358"/>
      <c r="AS368" s="358"/>
      <c r="AT368" s="358"/>
      <c r="AU368" s="358"/>
      <c r="AV368" s="358"/>
      <c r="AW368" s="358"/>
      <c r="AX368" s="359"/>
      <c r="AY368" s="357" t="s">
        <v>1</v>
      </c>
      <c r="AZ368" s="358"/>
      <c r="BA368" s="358"/>
      <c r="BB368" s="359"/>
      <c r="BC368" s="348" t="s">
        <v>104</v>
      </c>
      <c r="BD368" s="349"/>
      <c r="BE368" s="349"/>
      <c r="BF368" s="350"/>
      <c r="BG368" s="366" t="s">
        <v>82</v>
      </c>
      <c r="BH368" s="367"/>
      <c r="BI368" s="367"/>
      <c r="BJ368" s="368"/>
      <c r="BK368" s="315" t="s">
        <v>99</v>
      </c>
      <c r="BL368" s="316"/>
      <c r="BM368" s="316"/>
      <c r="BN368" s="316"/>
      <c r="BO368" s="316"/>
      <c r="BP368" s="317"/>
      <c r="BQ368" s="315" t="s">
        <v>83</v>
      </c>
      <c r="BR368" s="316"/>
      <c r="BS368" s="316"/>
      <c r="BT368" s="316"/>
      <c r="BU368" s="316"/>
      <c r="BV368" s="316"/>
      <c r="BW368" s="317"/>
      <c r="BX368" s="315" t="s">
        <v>84</v>
      </c>
      <c r="BY368" s="316"/>
      <c r="BZ368" s="316"/>
      <c r="CA368" s="316"/>
      <c r="CB368" s="316"/>
      <c r="CC368" s="317"/>
      <c r="CD368" s="315" t="s">
        <v>85</v>
      </c>
      <c r="CE368" s="316"/>
      <c r="CF368" s="316"/>
      <c r="CG368" s="316"/>
      <c r="CH368" s="316"/>
      <c r="CI368" s="317"/>
    </row>
    <row r="369" spans="1:87" ht="18" customHeight="1" x14ac:dyDescent="0.25">
      <c r="A369" s="75"/>
      <c r="B369" s="351"/>
      <c r="C369" s="352"/>
      <c r="D369" s="352"/>
      <c r="E369" s="352"/>
      <c r="F369" s="352"/>
      <c r="G369" s="352"/>
      <c r="H369" s="352"/>
      <c r="I369" s="352"/>
      <c r="J369" s="352"/>
      <c r="K369" s="352"/>
      <c r="L369" s="352"/>
      <c r="M369" s="352"/>
      <c r="N369" s="352"/>
      <c r="O369" s="352"/>
      <c r="P369" s="352"/>
      <c r="Q369" s="352"/>
      <c r="R369" s="352"/>
      <c r="S369" s="352"/>
      <c r="T369" s="352"/>
      <c r="U369" s="352"/>
      <c r="V369" s="352"/>
      <c r="W369" s="352"/>
      <c r="X369" s="352"/>
      <c r="Y369" s="353"/>
      <c r="Z369" s="351"/>
      <c r="AA369" s="352"/>
      <c r="AB369" s="352"/>
      <c r="AC369" s="352"/>
      <c r="AD369" s="353"/>
      <c r="AE369" s="360"/>
      <c r="AF369" s="361"/>
      <c r="AG369" s="361"/>
      <c r="AH369" s="361"/>
      <c r="AI369" s="361"/>
      <c r="AJ369" s="362"/>
      <c r="AK369" s="360"/>
      <c r="AL369" s="361"/>
      <c r="AM369" s="361"/>
      <c r="AN369" s="361"/>
      <c r="AO369" s="361"/>
      <c r="AP369" s="361"/>
      <c r="AQ369" s="361"/>
      <c r="AR369" s="361"/>
      <c r="AS369" s="361"/>
      <c r="AT369" s="361"/>
      <c r="AU369" s="361"/>
      <c r="AV369" s="361"/>
      <c r="AW369" s="361"/>
      <c r="AX369" s="362"/>
      <c r="AY369" s="360"/>
      <c r="AZ369" s="361"/>
      <c r="BA369" s="361"/>
      <c r="BB369" s="362"/>
      <c r="BC369" s="351"/>
      <c r="BD369" s="352"/>
      <c r="BE369" s="352"/>
      <c r="BF369" s="353"/>
      <c r="BG369" s="369"/>
      <c r="BH369" s="370"/>
      <c r="BI369" s="370"/>
      <c r="BJ369" s="371"/>
      <c r="BK369" s="318"/>
      <c r="BL369" s="319"/>
      <c r="BM369" s="319"/>
      <c r="BN369" s="319"/>
      <c r="BO369" s="319"/>
      <c r="BP369" s="320"/>
      <c r="BQ369" s="318"/>
      <c r="BR369" s="319"/>
      <c r="BS369" s="319"/>
      <c r="BT369" s="319"/>
      <c r="BU369" s="319"/>
      <c r="BV369" s="319"/>
      <c r="BW369" s="320"/>
      <c r="BX369" s="318"/>
      <c r="BY369" s="319"/>
      <c r="BZ369" s="319"/>
      <c r="CA369" s="319"/>
      <c r="CB369" s="319"/>
      <c r="CC369" s="320"/>
      <c r="CD369" s="318"/>
      <c r="CE369" s="319"/>
      <c r="CF369" s="319"/>
      <c r="CG369" s="319"/>
      <c r="CH369" s="319"/>
      <c r="CI369" s="320"/>
    </row>
    <row r="370" spans="1:87" ht="18" customHeight="1" thickBot="1" x14ac:dyDescent="0.3">
      <c r="A370" s="75"/>
      <c r="B370" s="354"/>
      <c r="C370" s="355"/>
      <c r="D370" s="355"/>
      <c r="E370" s="355"/>
      <c r="F370" s="355"/>
      <c r="G370" s="355"/>
      <c r="H370" s="355"/>
      <c r="I370" s="355"/>
      <c r="J370" s="355"/>
      <c r="K370" s="355"/>
      <c r="L370" s="355"/>
      <c r="M370" s="355"/>
      <c r="N370" s="355"/>
      <c r="O370" s="355"/>
      <c r="P370" s="355"/>
      <c r="Q370" s="355"/>
      <c r="R370" s="355"/>
      <c r="S370" s="355"/>
      <c r="T370" s="355"/>
      <c r="U370" s="355"/>
      <c r="V370" s="355"/>
      <c r="W370" s="355"/>
      <c r="X370" s="355"/>
      <c r="Y370" s="356"/>
      <c r="Z370" s="354"/>
      <c r="AA370" s="355"/>
      <c r="AB370" s="355"/>
      <c r="AC370" s="355"/>
      <c r="AD370" s="356"/>
      <c r="AE370" s="363"/>
      <c r="AF370" s="364"/>
      <c r="AG370" s="364"/>
      <c r="AH370" s="364"/>
      <c r="AI370" s="364"/>
      <c r="AJ370" s="365"/>
      <c r="AK370" s="360"/>
      <c r="AL370" s="361"/>
      <c r="AM370" s="361"/>
      <c r="AN370" s="361"/>
      <c r="AO370" s="361"/>
      <c r="AP370" s="361"/>
      <c r="AQ370" s="361"/>
      <c r="AR370" s="361"/>
      <c r="AS370" s="361"/>
      <c r="AT370" s="361"/>
      <c r="AU370" s="361"/>
      <c r="AV370" s="361"/>
      <c r="AW370" s="361"/>
      <c r="AX370" s="362"/>
      <c r="AY370" s="360"/>
      <c r="AZ370" s="361"/>
      <c r="BA370" s="361"/>
      <c r="BB370" s="362"/>
      <c r="BC370" s="351"/>
      <c r="BD370" s="352"/>
      <c r="BE370" s="352"/>
      <c r="BF370" s="353"/>
      <c r="BG370" s="369"/>
      <c r="BH370" s="370"/>
      <c r="BI370" s="370"/>
      <c r="BJ370" s="371"/>
      <c r="BK370" s="318"/>
      <c r="BL370" s="319"/>
      <c r="BM370" s="319"/>
      <c r="BN370" s="319"/>
      <c r="BO370" s="319"/>
      <c r="BP370" s="320"/>
      <c r="BQ370" s="321"/>
      <c r="BR370" s="322"/>
      <c r="BS370" s="322"/>
      <c r="BT370" s="322"/>
      <c r="BU370" s="322"/>
      <c r="BV370" s="322"/>
      <c r="BW370" s="323"/>
      <c r="BX370" s="321"/>
      <c r="BY370" s="322"/>
      <c r="BZ370" s="322"/>
      <c r="CA370" s="322"/>
      <c r="CB370" s="322"/>
      <c r="CC370" s="323"/>
      <c r="CD370" s="321"/>
      <c r="CE370" s="322"/>
      <c r="CF370" s="322"/>
      <c r="CG370" s="322"/>
      <c r="CH370" s="322"/>
      <c r="CI370" s="323"/>
    </row>
    <row r="371" spans="1:87" ht="18" customHeight="1" x14ac:dyDescent="0.25">
      <c r="A371" s="75"/>
      <c r="B371" s="324" t="s">
        <v>533</v>
      </c>
      <c r="C371" s="325"/>
      <c r="D371" s="325"/>
      <c r="E371" s="325"/>
      <c r="F371" s="325"/>
      <c r="G371" s="325"/>
      <c r="H371" s="325"/>
      <c r="I371" s="325"/>
      <c r="J371" s="325"/>
      <c r="K371" s="325"/>
      <c r="L371" s="325"/>
      <c r="M371" s="325"/>
      <c r="N371" s="325"/>
      <c r="O371" s="325"/>
      <c r="P371" s="325"/>
      <c r="Q371" s="325"/>
      <c r="R371" s="325"/>
      <c r="S371" s="325"/>
      <c r="T371" s="325"/>
      <c r="U371" s="325"/>
      <c r="V371" s="325"/>
      <c r="W371" s="325"/>
      <c r="X371" s="325"/>
      <c r="Y371" s="326"/>
      <c r="Z371" s="333" t="s">
        <v>521</v>
      </c>
      <c r="AA371" s="334"/>
      <c r="AB371" s="334"/>
      <c r="AC371" s="334"/>
      <c r="AD371" s="335"/>
      <c r="AE371" s="333">
        <v>4</v>
      </c>
      <c r="AF371" s="334"/>
      <c r="AG371" s="334"/>
      <c r="AH371" s="334"/>
      <c r="AI371" s="334"/>
      <c r="AJ371" s="334"/>
      <c r="AK371" s="342" t="s">
        <v>41</v>
      </c>
      <c r="AL371" s="343"/>
      <c r="AM371" s="343"/>
      <c r="AN371" s="343"/>
      <c r="AO371" s="343"/>
      <c r="AP371" s="343"/>
      <c r="AQ371" s="343"/>
      <c r="AR371" s="343"/>
      <c r="AS371" s="343"/>
      <c r="AT371" s="343"/>
      <c r="AU371" s="343"/>
      <c r="AV371" s="343"/>
      <c r="AW371" s="343"/>
      <c r="AX371" s="344"/>
      <c r="AY371" s="409">
        <v>0.5</v>
      </c>
      <c r="AZ371" s="346"/>
      <c r="BA371" s="346"/>
      <c r="BB371" s="410"/>
      <c r="BC371" s="345">
        <f>+$AE$371*AY371</f>
        <v>2</v>
      </c>
      <c r="BD371" s="346"/>
      <c r="BE371" s="346"/>
      <c r="BF371" s="347"/>
      <c r="BG371" s="285">
        <v>22629</v>
      </c>
      <c r="BH371" s="286"/>
      <c r="BI371" s="286"/>
      <c r="BJ371" s="287"/>
      <c r="BK371" s="288">
        <f>+AY371*BG371</f>
        <v>11314.5</v>
      </c>
      <c r="BL371" s="289"/>
      <c r="BM371" s="289"/>
      <c r="BN371" s="289"/>
      <c r="BO371" s="289"/>
      <c r="BP371" s="290"/>
      <c r="BQ371" s="291">
        <v>1000</v>
      </c>
      <c r="BR371" s="292"/>
      <c r="BS371" s="292"/>
      <c r="BT371" s="292"/>
      <c r="BU371" s="292"/>
      <c r="BV371" s="292"/>
      <c r="BW371" s="293"/>
      <c r="BX371" s="291">
        <f>+(((BK377+BQ371)*15)/85)</f>
        <v>9869.9117647058829</v>
      </c>
      <c r="BY371" s="292"/>
      <c r="BZ371" s="292"/>
      <c r="CA371" s="292"/>
      <c r="CB371" s="292"/>
      <c r="CC371" s="293"/>
      <c r="CD371" s="291">
        <f>+BK377+BQ371+BX371</f>
        <v>65799.411764705888</v>
      </c>
      <c r="CE371" s="292"/>
      <c r="CF371" s="292"/>
      <c r="CG371" s="292"/>
      <c r="CH371" s="292"/>
      <c r="CI371" s="293"/>
    </row>
    <row r="372" spans="1:87" ht="18" customHeight="1" x14ac:dyDescent="0.25">
      <c r="A372" s="75"/>
      <c r="B372" s="327"/>
      <c r="C372" s="328"/>
      <c r="D372" s="328"/>
      <c r="E372" s="328"/>
      <c r="F372" s="328"/>
      <c r="G372" s="328"/>
      <c r="H372" s="328"/>
      <c r="I372" s="328"/>
      <c r="J372" s="328"/>
      <c r="K372" s="328"/>
      <c r="L372" s="328"/>
      <c r="M372" s="328"/>
      <c r="N372" s="328"/>
      <c r="O372" s="328"/>
      <c r="P372" s="328"/>
      <c r="Q372" s="328"/>
      <c r="R372" s="328"/>
      <c r="S372" s="328"/>
      <c r="T372" s="328"/>
      <c r="U372" s="328"/>
      <c r="V372" s="328"/>
      <c r="W372" s="328"/>
      <c r="X372" s="328"/>
      <c r="Y372" s="329"/>
      <c r="Z372" s="336"/>
      <c r="AA372" s="337"/>
      <c r="AB372" s="337"/>
      <c r="AC372" s="337"/>
      <c r="AD372" s="338"/>
      <c r="AE372" s="336"/>
      <c r="AF372" s="337"/>
      <c r="AG372" s="337"/>
      <c r="AH372" s="337"/>
      <c r="AI372" s="337"/>
      <c r="AJ372" s="337"/>
      <c r="AK372" s="300" t="s">
        <v>30</v>
      </c>
      <c r="AL372" s="301"/>
      <c r="AM372" s="301"/>
      <c r="AN372" s="301"/>
      <c r="AO372" s="301"/>
      <c r="AP372" s="301"/>
      <c r="AQ372" s="301"/>
      <c r="AR372" s="301"/>
      <c r="AS372" s="301"/>
      <c r="AT372" s="301"/>
      <c r="AU372" s="301"/>
      <c r="AV372" s="301"/>
      <c r="AW372" s="301"/>
      <c r="AX372" s="302"/>
      <c r="AY372" s="407">
        <v>0.5</v>
      </c>
      <c r="AZ372" s="304"/>
      <c r="BA372" s="304"/>
      <c r="BB372" s="408"/>
      <c r="BC372" s="306">
        <f t="shared" ref="BC372:BC376" si="42">+$AE$371*AY372</f>
        <v>2</v>
      </c>
      <c r="BD372" s="307"/>
      <c r="BE372" s="307"/>
      <c r="BF372" s="308"/>
      <c r="BG372" s="309">
        <v>7925</v>
      </c>
      <c r="BH372" s="310"/>
      <c r="BI372" s="310"/>
      <c r="BJ372" s="311"/>
      <c r="BK372" s="312">
        <f t="shared" ref="BK372:BK376" si="43">+AY372*BG372</f>
        <v>3962.5</v>
      </c>
      <c r="BL372" s="313"/>
      <c r="BM372" s="313"/>
      <c r="BN372" s="313"/>
      <c r="BO372" s="313"/>
      <c r="BP372" s="314"/>
      <c r="BQ372" s="294"/>
      <c r="BR372" s="295"/>
      <c r="BS372" s="295"/>
      <c r="BT372" s="295"/>
      <c r="BU372" s="295"/>
      <c r="BV372" s="295"/>
      <c r="BW372" s="296"/>
      <c r="BX372" s="294"/>
      <c r="BY372" s="295"/>
      <c r="BZ372" s="295"/>
      <c r="CA372" s="295"/>
      <c r="CB372" s="295"/>
      <c r="CC372" s="296"/>
      <c r="CD372" s="294"/>
      <c r="CE372" s="295"/>
      <c r="CF372" s="295"/>
      <c r="CG372" s="295"/>
      <c r="CH372" s="295"/>
      <c r="CI372" s="296"/>
    </row>
    <row r="373" spans="1:87" ht="18" customHeight="1" x14ac:dyDescent="0.25">
      <c r="A373" s="75"/>
      <c r="B373" s="327"/>
      <c r="C373" s="328"/>
      <c r="D373" s="328"/>
      <c r="E373" s="328"/>
      <c r="F373" s="328"/>
      <c r="G373" s="328"/>
      <c r="H373" s="328"/>
      <c r="I373" s="328"/>
      <c r="J373" s="328"/>
      <c r="K373" s="328"/>
      <c r="L373" s="328"/>
      <c r="M373" s="328"/>
      <c r="N373" s="328"/>
      <c r="O373" s="328"/>
      <c r="P373" s="328"/>
      <c r="Q373" s="328"/>
      <c r="R373" s="328"/>
      <c r="S373" s="328"/>
      <c r="T373" s="328"/>
      <c r="U373" s="328"/>
      <c r="V373" s="328"/>
      <c r="W373" s="328"/>
      <c r="X373" s="328"/>
      <c r="Y373" s="329"/>
      <c r="Z373" s="336"/>
      <c r="AA373" s="337"/>
      <c r="AB373" s="337"/>
      <c r="AC373" s="337"/>
      <c r="AD373" s="338"/>
      <c r="AE373" s="336"/>
      <c r="AF373" s="337"/>
      <c r="AG373" s="337"/>
      <c r="AH373" s="337"/>
      <c r="AI373" s="337"/>
      <c r="AJ373" s="337"/>
      <c r="AK373" s="300" t="s">
        <v>29</v>
      </c>
      <c r="AL373" s="301"/>
      <c r="AM373" s="301"/>
      <c r="AN373" s="301"/>
      <c r="AO373" s="301"/>
      <c r="AP373" s="301"/>
      <c r="AQ373" s="301"/>
      <c r="AR373" s="301"/>
      <c r="AS373" s="301"/>
      <c r="AT373" s="301"/>
      <c r="AU373" s="301"/>
      <c r="AV373" s="301"/>
      <c r="AW373" s="301"/>
      <c r="AX373" s="302"/>
      <c r="AY373" s="407">
        <v>0.5</v>
      </c>
      <c r="AZ373" s="304"/>
      <c r="BA373" s="304"/>
      <c r="BB373" s="408"/>
      <c r="BC373" s="306">
        <f t="shared" si="42"/>
        <v>2</v>
      </c>
      <c r="BD373" s="307"/>
      <c r="BE373" s="307"/>
      <c r="BF373" s="308"/>
      <c r="BG373" s="309">
        <v>7925</v>
      </c>
      <c r="BH373" s="310"/>
      <c r="BI373" s="310"/>
      <c r="BJ373" s="311"/>
      <c r="BK373" s="312">
        <f t="shared" si="43"/>
        <v>3962.5</v>
      </c>
      <c r="BL373" s="313"/>
      <c r="BM373" s="313"/>
      <c r="BN373" s="313"/>
      <c r="BO373" s="313"/>
      <c r="BP373" s="314"/>
      <c r="BQ373" s="294"/>
      <c r="BR373" s="295"/>
      <c r="BS373" s="295"/>
      <c r="BT373" s="295"/>
      <c r="BU373" s="295"/>
      <c r="BV373" s="295"/>
      <c r="BW373" s="296"/>
      <c r="BX373" s="294"/>
      <c r="BY373" s="295"/>
      <c r="BZ373" s="295"/>
      <c r="CA373" s="295"/>
      <c r="CB373" s="295"/>
      <c r="CC373" s="296"/>
      <c r="CD373" s="294"/>
      <c r="CE373" s="295"/>
      <c r="CF373" s="295"/>
      <c r="CG373" s="295"/>
      <c r="CH373" s="295"/>
      <c r="CI373" s="296"/>
    </row>
    <row r="374" spans="1:87" ht="18" customHeight="1" x14ac:dyDescent="0.25">
      <c r="A374" s="75"/>
      <c r="B374" s="327"/>
      <c r="C374" s="328"/>
      <c r="D374" s="328"/>
      <c r="E374" s="328"/>
      <c r="F374" s="328"/>
      <c r="G374" s="328"/>
      <c r="H374" s="328"/>
      <c r="I374" s="328"/>
      <c r="J374" s="328"/>
      <c r="K374" s="328"/>
      <c r="L374" s="328"/>
      <c r="M374" s="328"/>
      <c r="N374" s="328"/>
      <c r="O374" s="328"/>
      <c r="P374" s="328"/>
      <c r="Q374" s="328"/>
      <c r="R374" s="328"/>
      <c r="S374" s="328"/>
      <c r="T374" s="328"/>
      <c r="U374" s="328"/>
      <c r="V374" s="328"/>
      <c r="W374" s="328"/>
      <c r="X374" s="328"/>
      <c r="Y374" s="329"/>
      <c r="Z374" s="336"/>
      <c r="AA374" s="337"/>
      <c r="AB374" s="337"/>
      <c r="AC374" s="337"/>
      <c r="AD374" s="338"/>
      <c r="AE374" s="336"/>
      <c r="AF374" s="337"/>
      <c r="AG374" s="337"/>
      <c r="AH374" s="337"/>
      <c r="AI374" s="337"/>
      <c r="AJ374" s="337"/>
      <c r="AK374" s="300" t="s">
        <v>13</v>
      </c>
      <c r="AL374" s="301"/>
      <c r="AM374" s="301"/>
      <c r="AN374" s="301"/>
      <c r="AO374" s="301"/>
      <c r="AP374" s="301"/>
      <c r="AQ374" s="301"/>
      <c r="AR374" s="301"/>
      <c r="AS374" s="301"/>
      <c r="AT374" s="301"/>
      <c r="AU374" s="301"/>
      <c r="AV374" s="301"/>
      <c r="AW374" s="301"/>
      <c r="AX374" s="302"/>
      <c r="AY374" s="407">
        <v>0.5</v>
      </c>
      <c r="AZ374" s="304"/>
      <c r="BA374" s="304"/>
      <c r="BB374" s="408"/>
      <c r="BC374" s="306">
        <f t="shared" si="42"/>
        <v>2</v>
      </c>
      <c r="BD374" s="307"/>
      <c r="BE374" s="307"/>
      <c r="BF374" s="308"/>
      <c r="BG374" s="309">
        <v>40826</v>
      </c>
      <c r="BH374" s="310"/>
      <c r="BI374" s="310"/>
      <c r="BJ374" s="311"/>
      <c r="BK374" s="312">
        <f t="shared" si="43"/>
        <v>20413</v>
      </c>
      <c r="BL374" s="313"/>
      <c r="BM374" s="313"/>
      <c r="BN374" s="313"/>
      <c r="BO374" s="313"/>
      <c r="BP374" s="314"/>
      <c r="BQ374" s="294"/>
      <c r="BR374" s="295"/>
      <c r="BS374" s="295"/>
      <c r="BT374" s="295"/>
      <c r="BU374" s="295"/>
      <c r="BV374" s="295"/>
      <c r="BW374" s="296"/>
      <c r="BX374" s="294"/>
      <c r="BY374" s="295"/>
      <c r="BZ374" s="295"/>
      <c r="CA374" s="295"/>
      <c r="CB374" s="295"/>
      <c r="CC374" s="296"/>
      <c r="CD374" s="294"/>
      <c r="CE374" s="295"/>
      <c r="CF374" s="295"/>
      <c r="CG374" s="295"/>
      <c r="CH374" s="295"/>
      <c r="CI374" s="296"/>
    </row>
    <row r="375" spans="1:87" ht="18" customHeight="1" x14ac:dyDescent="0.25">
      <c r="A375" s="75"/>
      <c r="B375" s="327"/>
      <c r="C375" s="328"/>
      <c r="D375" s="328"/>
      <c r="E375" s="328"/>
      <c r="F375" s="328"/>
      <c r="G375" s="328"/>
      <c r="H375" s="328"/>
      <c r="I375" s="328"/>
      <c r="J375" s="328"/>
      <c r="K375" s="328"/>
      <c r="L375" s="328"/>
      <c r="M375" s="328"/>
      <c r="N375" s="328"/>
      <c r="O375" s="328"/>
      <c r="P375" s="328"/>
      <c r="Q375" s="328"/>
      <c r="R375" s="328"/>
      <c r="S375" s="328"/>
      <c r="T375" s="328"/>
      <c r="U375" s="328"/>
      <c r="V375" s="328"/>
      <c r="W375" s="328"/>
      <c r="X375" s="328"/>
      <c r="Y375" s="329"/>
      <c r="Z375" s="336"/>
      <c r="AA375" s="337"/>
      <c r="AB375" s="337"/>
      <c r="AC375" s="337"/>
      <c r="AD375" s="338"/>
      <c r="AE375" s="336"/>
      <c r="AF375" s="337"/>
      <c r="AG375" s="337"/>
      <c r="AH375" s="337"/>
      <c r="AI375" s="337"/>
      <c r="AJ375" s="337"/>
      <c r="AK375" s="300" t="s">
        <v>526</v>
      </c>
      <c r="AL375" s="301"/>
      <c r="AM375" s="301"/>
      <c r="AN375" s="301"/>
      <c r="AO375" s="301"/>
      <c r="AP375" s="301"/>
      <c r="AQ375" s="301"/>
      <c r="AR375" s="301"/>
      <c r="AS375" s="301"/>
      <c r="AT375" s="301"/>
      <c r="AU375" s="301"/>
      <c r="AV375" s="301"/>
      <c r="AW375" s="301"/>
      <c r="AX375" s="302"/>
      <c r="AY375" s="407">
        <v>0.5</v>
      </c>
      <c r="AZ375" s="304"/>
      <c r="BA375" s="304"/>
      <c r="BB375" s="408"/>
      <c r="BC375" s="306">
        <f t="shared" si="42"/>
        <v>2</v>
      </c>
      <c r="BD375" s="307"/>
      <c r="BE375" s="307"/>
      <c r="BF375" s="308"/>
      <c r="BG375" s="309">
        <v>7925</v>
      </c>
      <c r="BH375" s="310"/>
      <c r="BI375" s="310"/>
      <c r="BJ375" s="311"/>
      <c r="BK375" s="312">
        <f t="shared" si="43"/>
        <v>3962.5</v>
      </c>
      <c r="BL375" s="313"/>
      <c r="BM375" s="313"/>
      <c r="BN375" s="313"/>
      <c r="BO375" s="313"/>
      <c r="BP375" s="314"/>
      <c r="BQ375" s="294"/>
      <c r="BR375" s="295"/>
      <c r="BS375" s="295"/>
      <c r="BT375" s="295"/>
      <c r="BU375" s="295"/>
      <c r="BV375" s="295"/>
      <c r="BW375" s="296"/>
      <c r="BX375" s="294"/>
      <c r="BY375" s="295"/>
      <c r="BZ375" s="295"/>
      <c r="CA375" s="295"/>
      <c r="CB375" s="295"/>
      <c r="CC375" s="296"/>
      <c r="CD375" s="294"/>
      <c r="CE375" s="295"/>
      <c r="CF375" s="295"/>
      <c r="CG375" s="295"/>
      <c r="CH375" s="295"/>
      <c r="CI375" s="296"/>
    </row>
    <row r="376" spans="1:87" ht="18" customHeight="1" thickBot="1" x14ac:dyDescent="0.3">
      <c r="A376" s="75"/>
      <c r="B376" s="327"/>
      <c r="C376" s="328"/>
      <c r="D376" s="328"/>
      <c r="E376" s="328"/>
      <c r="F376" s="328"/>
      <c r="G376" s="328"/>
      <c r="H376" s="328"/>
      <c r="I376" s="328"/>
      <c r="J376" s="328"/>
      <c r="K376" s="328"/>
      <c r="L376" s="328"/>
      <c r="M376" s="328"/>
      <c r="N376" s="328"/>
      <c r="O376" s="328"/>
      <c r="P376" s="328"/>
      <c r="Q376" s="328"/>
      <c r="R376" s="328"/>
      <c r="S376" s="328"/>
      <c r="T376" s="328"/>
      <c r="U376" s="328"/>
      <c r="V376" s="328"/>
      <c r="W376" s="328"/>
      <c r="X376" s="328"/>
      <c r="Y376" s="329"/>
      <c r="Z376" s="336"/>
      <c r="AA376" s="337"/>
      <c r="AB376" s="337"/>
      <c r="AC376" s="337"/>
      <c r="AD376" s="338"/>
      <c r="AE376" s="336"/>
      <c r="AF376" s="337"/>
      <c r="AG376" s="337"/>
      <c r="AH376" s="337"/>
      <c r="AI376" s="337"/>
      <c r="AJ376" s="337"/>
      <c r="AK376" s="392" t="s">
        <v>530</v>
      </c>
      <c r="AL376" s="393"/>
      <c r="AM376" s="393"/>
      <c r="AN376" s="393"/>
      <c r="AO376" s="393"/>
      <c r="AP376" s="393"/>
      <c r="AQ376" s="393"/>
      <c r="AR376" s="393"/>
      <c r="AS376" s="393"/>
      <c r="AT376" s="393"/>
      <c r="AU376" s="393"/>
      <c r="AV376" s="393"/>
      <c r="AW376" s="393"/>
      <c r="AX376" s="394"/>
      <c r="AY376" s="407">
        <v>0.5</v>
      </c>
      <c r="AZ376" s="304"/>
      <c r="BA376" s="304"/>
      <c r="BB376" s="408"/>
      <c r="BC376" s="306">
        <f t="shared" si="42"/>
        <v>2</v>
      </c>
      <c r="BD376" s="307"/>
      <c r="BE376" s="307"/>
      <c r="BF376" s="308"/>
      <c r="BG376" s="309">
        <v>22629</v>
      </c>
      <c r="BH376" s="310"/>
      <c r="BI376" s="310"/>
      <c r="BJ376" s="311"/>
      <c r="BK376" s="312">
        <f t="shared" si="43"/>
        <v>11314.5</v>
      </c>
      <c r="BL376" s="313"/>
      <c r="BM376" s="313"/>
      <c r="BN376" s="313"/>
      <c r="BO376" s="313"/>
      <c r="BP376" s="314"/>
      <c r="BQ376" s="294"/>
      <c r="BR376" s="295"/>
      <c r="BS376" s="295"/>
      <c r="BT376" s="295"/>
      <c r="BU376" s="295"/>
      <c r="BV376" s="295"/>
      <c r="BW376" s="296"/>
      <c r="BX376" s="294"/>
      <c r="BY376" s="295"/>
      <c r="BZ376" s="295"/>
      <c r="CA376" s="295"/>
      <c r="CB376" s="295"/>
      <c r="CC376" s="296"/>
      <c r="CD376" s="294"/>
      <c r="CE376" s="295"/>
      <c r="CF376" s="295"/>
      <c r="CG376" s="295"/>
      <c r="CH376" s="295"/>
      <c r="CI376" s="296"/>
    </row>
    <row r="377" spans="1:87" ht="18" customHeight="1" thickBot="1" x14ac:dyDescent="0.3">
      <c r="A377" s="75"/>
      <c r="B377" s="377"/>
      <c r="C377" s="378"/>
      <c r="D377" s="378"/>
      <c r="E377" s="378"/>
      <c r="F377" s="378"/>
      <c r="G377" s="378"/>
      <c r="H377" s="378"/>
      <c r="I377" s="378"/>
      <c r="J377" s="378"/>
      <c r="K377" s="378"/>
      <c r="L377" s="378"/>
      <c r="M377" s="378"/>
      <c r="N377" s="378"/>
      <c r="O377" s="378"/>
      <c r="P377" s="378"/>
      <c r="Q377" s="378"/>
      <c r="R377" s="378"/>
      <c r="S377" s="378"/>
      <c r="T377" s="378"/>
      <c r="U377" s="378"/>
      <c r="V377" s="378"/>
      <c r="W377" s="378"/>
      <c r="X377" s="378"/>
      <c r="Y377" s="378"/>
      <c r="Z377" s="378"/>
      <c r="AA377" s="378"/>
      <c r="AB377" s="378"/>
      <c r="AC377" s="378"/>
      <c r="AD377" s="378"/>
      <c r="AE377" s="378"/>
      <c r="AF377" s="378"/>
      <c r="AG377" s="378"/>
      <c r="AH377" s="378"/>
      <c r="AI377" s="378"/>
      <c r="AJ377" s="379"/>
      <c r="AK377" s="380" t="s">
        <v>3</v>
      </c>
      <c r="AL377" s="381"/>
      <c r="AM377" s="381"/>
      <c r="AN377" s="381"/>
      <c r="AO377" s="381"/>
      <c r="AP377" s="381"/>
      <c r="AQ377" s="381"/>
      <c r="AR377" s="381"/>
      <c r="AS377" s="381"/>
      <c r="AT377" s="381"/>
      <c r="AU377" s="381"/>
      <c r="AV377" s="381"/>
      <c r="AW377" s="381"/>
      <c r="AX377" s="381"/>
      <c r="AY377" s="382"/>
      <c r="AZ377" s="382"/>
      <c r="BA377" s="382"/>
      <c r="BB377" s="382"/>
      <c r="BC377" s="382"/>
      <c r="BD377" s="382"/>
      <c r="BE377" s="382"/>
      <c r="BF377" s="382"/>
      <c r="BG377" s="382"/>
      <c r="BH377" s="382"/>
      <c r="BI377" s="382"/>
      <c r="BJ377" s="383"/>
      <c r="BK377" s="384">
        <f>SUM(BK371:BK376)</f>
        <v>54929.5</v>
      </c>
      <c r="BL377" s="385"/>
      <c r="BM377" s="385"/>
      <c r="BN377" s="385"/>
      <c r="BO377" s="385"/>
      <c r="BP377" s="386"/>
      <c r="BQ377" s="387" t="s">
        <v>100</v>
      </c>
      <c r="BR377" s="388"/>
      <c r="BS377" s="388"/>
      <c r="BT377" s="388"/>
      <c r="BU377" s="388"/>
      <c r="BV377" s="388"/>
      <c r="BW377" s="388"/>
      <c r="BX377" s="388"/>
      <c r="BY377" s="388"/>
      <c r="BZ377" s="388"/>
      <c r="CA377" s="388"/>
      <c r="CB377" s="388"/>
      <c r="CC377" s="389"/>
      <c r="CD377" s="390">
        <f>+CD371*AE371</f>
        <v>263197.64705882355</v>
      </c>
      <c r="CE377" s="390"/>
      <c r="CF377" s="390"/>
      <c r="CG377" s="390"/>
      <c r="CH377" s="390"/>
      <c r="CI377" s="391"/>
    </row>
    <row r="378" spans="1:87" ht="18" customHeight="1" thickBot="1" x14ac:dyDescent="0.3">
      <c r="A378" s="75"/>
      <c r="B378" s="76"/>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c r="AK378" s="76"/>
      <c r="AL378" s="76"/>
      <c r="AM378" s="76"/>
      <c r="AN378" s="76"/>
      <c r="AO378" s="76"/>
      <c r="AP378" s="76"/>
      <c r="AQ378" s="76"/>
      <c r="AR378" s="76"/>
      <c r="AS378" s="76"/>
      <c r="AT378" s="76"/>
      <c r="AU378" s="76"/>
      <c r="AV378" s="76"/>
      <c r="AW378" s="76"/>
      <c r="AX378" s="76"/>
      <c r="AY378" s="77"/>
      <c r="AZ378" s="77"/>
      <c r="BA378" s="77"/>
      <c r="BB378" s="77"/>
      <c r="BC378" s="77"/>
      <c r="BD378" s="77"/>
      <c r="BE378" s="77"/>
      <c r="BF378" s="77"/>
      <c r="BG378" s="78"/>
      <c r="BH378" s="78"/>
      <c r="BI378" s="78"/>
      <c r="BJ378" s="78"/>
      <c r="BK378" s="79"/>
      <c r="BL378" s="79"/>
      <c r="BM378" s="79"/>
      <c r="BN378" s="79"/>
      <c r="BO378" s="79"/>
      <c r="BP378" s="79"/>
      <c r="BQ378" s="79"/>
      <c r="BR378" s="79"/>
      <c r="BS378" s="79"/>
      <c r="BT378" s="79"/>
      <c r="BU378" s="79"/>
      <c r="BV378" s="79"/>
      <c r="BW378" s="79"/>
      <c r="BX378" s="79"/>
      <c r="BY378" s="79"/>
      <c r="BZ378" s="79"/>
      <c r="CA378" s="79"/>
      <c r="CB378" s="79"/>
      <c r="CC378" s="79"/>
      <c r="CD378" s="79"/>
      <c r="CE378" s="79"/>
      <c r="CF378" s="79"/>
      <c r="CG378" s="79"/>
      <c r="CH378" s="79"/>
      <c r="CI378" s="79"/>
    </row>
    <row r="379" spans="1:87" ht="18" customHeight="1" x14ac:dyDescent="0.25">
      <c r="A379" s="75"/>
      <c r="B379" s="348" t="s">
        <v>0</v>
      </c>
      <c r="C379" s="349"/>
      <c r="D379" s="349"/>
      <c r="E379" s="349"/>
      <c r="F379" s="349"/>
      <c r="G379" s="349"/>
      <c r="H379" s="349"/>
      <c r="I379" s="349"/>
      <c r="J379" s="349"/>
      <c r="K379" s="349"/>
      <c r="L379" s="349"/>
      <c r="M379" s="349"/>
      <c r="N379" s="349"/>
      <c r="O379" s="349"/>
      <c r="P379" s="349"/>
      <c r="Q379" s="349"/>
      <c r="R379" s="349"/>
      <c r="S379" s="349"/>
      <c r="T379" s="349"/>
      <c r="U379" s="349"/>
      <c r="V379" s="349"/>
      <c r="W379" s="349"/>
      <c r="X379" s="349"/>
      <c r="Y379" s="350"/>
      <c r="Z379" s="348" t="s">
        <v>80</v>
      </c>
      <c r="AA379" s="349"/>
      <c r="AB379" s="349"/>
      <c r="AC379" s="349"/>
      <c r="AD379" s="350"/>
      <c r="AE379" s="357" t="s">
        <v>79</v>
      </c>
      <c r="AF379" s="358"/>
      <c r="AG379" s="358"/>
      <c r="AH379" s="358"/>
      <c r="AI379" s="358"/>
      <c r="AJ379" s="359"/>
      <c r="AK379" s="357" t="s">
        <v>81</v>
      </c>
      <c r="AL379" s="358"/>
      <c r="AM379" s="358"/>
      <c r="AN379" s="358"/>
      <c r="AO379" s="358"/>
      <c r="AP379" s="358"/>
      <c r="AQ379" s="358"/>
      <c r="AR379" s="358"/>
      <c r="AS379" s="358"/>
      <c r="AT379" s="358"/>
      <c r="AU379" s="358"/>
      <c r="AV379" s="358"/>
      <c r="AW379" s="358"/>
      <c r="AX379" s="359"/>
      <c r="AY379" s="357" t="s">
        <v>1</v>
      </c>
      <c r="AZ379" s="358"/>
      <c r="BA379" s="358"/>
      <c r="BB379" s="359"/>
      <c r="BC379" s="348" t="s">
        <v>104</v>
      </c>
      <c r="BD379" s="349"/>
      <c r="BE379" s="349"/>
      <c r="BF379" s="350"/>
      <c r="BG379" s="366" t="s">
        <v>82</v>
      </c>
      <c r="BH379" s="367"/>
      <c r="BI379" s="367"/>
      <c r="BJ379" s="368"/>
      <c r="BK379" s="315" t="s">
        <v>99</v>
      </c>
      <c r="BL379" s="316"/>
      <c r="BM379" s="316"/>
      <c r="BN379" s="316"/>
      <c r="BO379" s="316"/>
      <c r="BP379" s="317"/>
      <c r="BQ379" s="315" t="s">
        <v>83</v>
      </c>
      <c r="BR379" s="316"/>
      <c r="BS379" s="316"/>
      <c r="BT379" s="316"/>
      <c r="BU379" s="316"/>
      <c r="BV379" s="316"/>
      <c r="BW379" s="317"/>
      <c r="BX379" s="315" t="s">
        <v>84</v>
      </c>
      <c r="BY379" s="316"/>
      <c r="BZ379" s="316"/>
      <c r="CA379" s="316"/>
      <c r="CB379" s="316"/>
      <c r="CC379" s="317"/>
      <c r="CD379" s="315" t="s">
        <v>85</v>
      </c>
      <c r="CE379" s="316"/>
      <c r="CF379" s="316"/>
      <c r="CG379" s="316"/>
      <c r="CH379" s="316"/>
      <c r="CI379" s="317"/>
    </row>
    <row r="380" spans="1:87" ht="18" customHeight="1" x14ac:dyDescent="0.25">
      <c r="A380" s="75"/>
      <c r="B380" s="351"/>
      <c r="C380" s="352"/>
      <c r="D380" s="352"/>
      <c r="E380" s="352"/>
      <c r="F380" s="352"/>
      <c r="G380" s="352"/>
      <c r="H380" s="352"/>
      <c r="I380" s="352"/>
      <c r="J380" s="352"/>
      <c r="K380" s="352"/>
      <c r="L380" s="352"/>
      <c r="M380" s="352"/>
      <c r="N380" s="352"/>
      <c r="O380" s="352"/>
      <c r="P380" s="352"/>
      <c r="Q380" s="352"/>
      <c r="R380" s="352"/>
      <c r="S380" s="352"/>
      <c r="T380" s="352"/>
      <c r="U380" s="352"/>
      <c r="V380" s="352"/>
      <c r="W380" s="352"/>
      <c r="X380" s="352"/>
      <c r="Y380" s="353"/>
      <c r="Z380" s="351"/>
      <c r="AA380" s="352"/>
      <c r="AB380" s="352"/>
      <c r="AC380" s="352"/>
      <c r="AD380" s="353"/>
      <c r="AE380" s="360"/>
      <c r="AF380" s="361"/>
      <c r="AG380" s="361"/>
      <c r="AH380" s="361"/>
      <c r="AI380" s="361"/>
      <c r="AJ380" s="362"/>
      <c r="AK380" s="360"/>
      <c r="AL380" s="361"/>
      <c r="AM380" s="361"/>
      <c r="AN380" s="361"/>
      <c r="AO380" s="361"/>
      <c r="AP380" s="361"/>
      <c r="AQ380" s="361"/>
      <c r="AR380" s="361"/>
      <c r="AS380" s="361"/>
      <c r="AT380" s="361"/>
      <c r="AU380" s="361"/>
      <c r="AV380" s="361"/>
      <c r="AW380" s="361"/>
      <c r="AX380" s="362"/>
      <c r="AY380" s="360"/>
      <c r="AZ380" s="361"/>
      <c r="BA380" s="361"/>
      <c r="BB380" s="362"/>
      <c r="BC380" s="351"/>
      <c r="BD380" s="352"/>
      <c r="BE380" s="352"/>
      <c r="BF380" s="353"/>
      <c r="BG380" s="369"/>
      <c r="BH380" s="370"/>
      <c r="BI380" s="370"/>
      <c r="BJ380" s="371"/>
      <c r="BK380" s="318"/>
      <c r="BL380" s="319"/>
      <c r="BM380" s="319"/>
      <c r="BN380" s="319"/>
      <c r="BO380" s="319"/>
      <c r="BP380" s="320"/>
      <c r="BQ380" s="318"/>
      <c r="BR380" s="319"/>
      <c r="BS380" s="319"/>
      <c r="BT380" s="319"/>
      <c r="BU380" s="319"/>
      <c r="BV380" s="319"/>
      <c r="BW380" s="320"/>
      <c r="BX380" s="318"/>
      <c r="BY380" s="319"/>
      <c r="BZ380" s="319"/>
      <c r="CA380" s="319"/>
      <c r="CB380" s="319"/>
      <c r="CC380" s="320"/>
      <c r="CD380" s="318"/>
      <c r="CE380" s="319"/>
      <c r="CF380" s="319"/>
      <c r="CG380" s="319"/>
      <c r="CH380" s="319"/>
      <c r="CI380" s="320"/>
    </row>
    <row r="381" spans="1:87" ht="18" customHeight="1" thickBot="1" x14ac:dyDescent="0.3">
      <c r="A381" s="75"/>
      <c r="B381" s="354"/>
      <c r="C381" s="355"/>
      <c r="D381" s="355"/>
      <c r="E381" s="355"/>
      <c r="F381" s="355"/>
      <c r="G381" s="355"/>
      <c r="H381" s="355"/>
      <c r="I381" s="355"/>
      <c r="J381" s="355"/>
      <c r="K381" s="355"/>
      <c r="L381" s="355"/>
      <c r="M381" s="355"/>
      <c r="N381" s="355"/>
      <c r="O381" s="355"/>
      <c r="P381" s="355"/>
      <c r="Q381" s="355"/>
      <c r="R381" s="355"/>
      <c r="S381" s="355"/>
      <c r="T381" s="355"/>
      <c r="U381" s="355"/>
      <c r="V381" s="355"/>
      <c r="W381" s="355"/>
      <c r="X381" s="355"/>
      <c r="Y381" s="356"/>
      <c r="Z381" s="354"/>
      <c r="AA381" s="355"/>
      <c r="AB381" s="355"/>
      <c r="AC381" s="355"/>
      <c r="AD381" s="356"/>
      <c r="AE381" s="363"/>
      <c r="AF381" s="364"/>
      <c r="AG381" s="364"/>
      <c r="AH381" s="364"/>
      <c r="AI381" s="364"/>
      <c r="AJ381" s="365"/>
      <c r="AK381" s="360"/>
      <c r="AL381" s="361"/>
      <c r="AM381" s="361"/>
      <c r="AN381" s="361"/>
      <c r="AO381" s="361"/>
      <c r="AP381" s="361"/>
      <c r="AQ381" s="361"/>
      <c r="AR381" s="361"/>
      <c r="AS381" s="361"/>
      <c r="AT381" s="361"/>
      <c r="AU381" s="361"/>
      <c r="AV381" s="361"/>
      <c r="AW381" s="361"/>
      <c r="AX381" s="362"/>
      <c r="AY381" s="360"/>
      <c r="AZ381" s="361"/>
      <c r="BA381" s="361"/>
      <c r="BB381" s="362"/>
      <c r="BC381" s="351"/>
      <c r="BD381" s="352"/>
      <c r="BE381" s="352"/>
      <c r="BF381" s="353"/>
      <c r="BG381" s="369"/>
      <c r="BH381" s="370"/>
      <c r="BI381" s="370"/>
      <c r="BJ381" s="371"/>
      <c r="BK381" s="318"/>
      <c r="BL381" s="319"/>
      <c r="BM381" s="319"/>
      <c r="BN381" s="319"/>
      <c r="BO381" s="319"/>
      <c r="BP381" s="320"/>
      <c r="BQ381" s="321"/>
      <c r="BR381" s="322"/>
      <c r="BS381" s="322"/>
      <c r="BT381" s="322"/>
      <c r="BU381" s="322"/>
      <c r="BV381" s="322"/>
      <c r="BW381" s="323"/>
      <c r="BX381" s="321"/>
      <c r="BY381" s="322"/>
      <c r="BZ381" s="322"/>
      <c r="CA381" s="322"/>
      <c r="CB381" s="322"/>
      <c r="CC381" s="323"/>
      <c r="CD381" s="321"/>
      <c r="CE381" s="322"/>
      <c r="CF381" s="322"/>
      <c r="CG381" s="322"/>
      <c r="CH381" s="322"/>
      <c r="CI381" s="323"/>
    </row>
    <row r="382" spans="1:87" ht="18" customHeight="1" x14ac:dyDescent="0.25">
      <c r="A382" s="75"/>
      <c r="B382" s="324" t="s">
        <v>480</v>
      </c>
      <c r="C382" s="325"/>
      <c r="D382" s="325"/>
      <c r="E382" s="325"/>
      <c r="F382" s="325"/>
      <c r="G382" s="325"/>
      <c r="H382" s="325"/>
      <c r="I382" s="325"/>
      <c r="J382" s="325"/>
      <c r="K382" s="325"/>
      <c r="L382" s="325"/>
      <c r="M382" s="325"/>
      <c r="N382" s="325"/>
      <c r="O382" s="325"/>
      <c r="P382" s="325"/>
      <c r="Q382" s="325"/>
      <c r="R382" s="325"/>
      <c r="S382" s="325"/>
      <c r="T382" s="325"/>
      <c r="U382" s="325"/>
      <c r="V382" s="325"/>
      <c r="W382" s="325"/>
      <c r="X382" s="325"/>
      <c r="Y382" s="326"/>
      <c r="Z382" s="333" t="s">
        <v>522</v>
      </c>
      <c r="AA382" s="334"/>
      <c r="AB382" s="334"/>
      <c r="AC382" s="334"/>
      <c r="AD382" s="335"/>
      <c r="AE382" s="333">
        <v>2</v>
      </c>
      <c r="AF382" s="334"/>
      <c r="AG382" s="334"/>
      <c r="AH382" s="334"/>
      <c r="AI382" s="334"/>
      <c r="AJ382" s="334"/>
      <c r="AK382" s="342" t="s">
        <v>41</v>
      </c>
      <c r="AL382" s="343"/>
      <c r="AM382" s="343"/>
      <c r="AN382" s="343"/>
      <c r="AO382" s="343"/>
      <c r="AP382" s="343"/>
      <c r="AQ382" s="343"/>
      <c r="AR382" s="343"/>
      <c r="AS382" s="343"/>
      <c r="AT382" s="343"/>
      <c r="AU382" s="343"/>
      <c r="AV382" s="343"/>
      <c r="AW382" s="343"/>
      <c r="AX382" s="344"/>
      <c r="AY382" s="409">
        <v>1</v>
      </c>
      <c r="AZ382" s="346"/>
      <c r="BA382" s="346"/>
      <c r="BB382" s="410"/>
      <c r="BC382" s="345">
        <f>+$AE$382*AY382</f>
        <v>2</v>
      </c>
      <c r="BD382" s="346"/>
      <c r="BE382" s="346"/>
      <c r="BF382" s="347"/>
      <c r="BG382" s="285">
        <v>22629</v>
      </c>
      <c r="BH382" s="286"/>
      <c r="BI382" s="286"/>
      <c r="BJ382" s="287"/>
      <c r="BK382" s="288">
        <f>+AY382*BG382</f>
        <v>22629</v>
      </c>
      <c r="BL382" s="289"/>
      <c r="BM382" s="289"/>
      <c r="BN382" s="289"/>
      <c r="BO382" s="289"/>
      <c r="BP382" s="290"/>
      <c r="BQ382" s="291">
        <v>1000</v>
      </c>
      <c r="BR382" s="292"/>
      <c r="BS382" s="292"/>
      <c r="BT382" s="292"/>
      <c r="BU382" s="292"/>
      <c r="BV382" s="292"/>
      <c r="BW382" s="293"/>
      <c r="BX382" s="291">
        <f>+(((BK387+BQ382)*15)/85)</f>
        <v>18164.823529411766</v>
      </c>
      <c r="BY382" s="292"/>
      <c r="BZ382" s="292"/>
      <c r="CA382" s="292"/>
      <c r="CB382" s="292"/>
      <c r="CC382" s="293"/>
      <c r="CD382" s="291">
        <f>+BK387+BQ382+BX382</f>
        <v>121098.82352941176</v>
      </c>
      <c r="CE382" s="292"/>
      <c r="CF382" s="292"/>
      <c r="CG382" s="292"/>
      <c r="CH382" s="292"/>
      <c r="CI382" s="293"/>
    </row>
    <row r="383" spans="1:87" ht="18" customHeight="1" x14ac:dyDescent="0.25">
      <c r="A383" s="75"/>
      <c r="B383" s="327"/>
      <c r="C383" s="328"/>
      <c r="D383" s="328"/>
      <c r="E383" s="328"/>
      <c r="F383" s="328"/>
      <c r="G383" s="328"/>
      <c r="H383" s="328"/>
      <c r="I383" s="328"/>
      <c r="J383" s="328"/>
      <c r="K383" s="328"/>
      <c r="L383" s="328"/>
      <c r="M383" s="328"/>
      <c r="N383" s="328"/>
      <c r="O383" s="328"/>
      <c r="P383" s="328"/>
      <c r="Q383" s="328"/>
      <c r="R383" s="328"/>
      <c r="S383" s="328"/>
      <c r="T383" s="328"/>
      <c r="U383" s="328"/>
      <c r="V383" s="328"/>
      <c r="W383" s="328"/>
      <c r="X383" s="328"/>
      <c r="Y383" s="329"/>
      <c r="Z383" s="336"/>
      <c r="AA383" s="337"/>
      <c r="AB383" s="337"/>
      <c r="AC383" s="337"/>
      <c r="AD383" s="338"/>
      <c r="AE383" s="336"/>
      <c r="AF383" s="337"/>
      <c r="AG383" s="337"/>
      <c r="AH383" s="337"/>
      <c r="AI383" s="337"/>
      <c r="AJ383" s="337"/>
      <c r="AK383" s="300" t="s">
        <v>16</v>
      </c>
      <c r="AL383" s="301"/>
      <c r="AM383" s="301"/>
      <c r="AN383" s="301"/>
      <c r="AO383" s="301"/>
      <c r="AP383" s="301"/>
      <c r="AQ383" s="301"/>
      <c r="AR383" s="301"/>
      <c r="AS383" s="301"/>
      <c r="AT383" s="301"/>
      <c r="AU383" s="301"/>
      <c r="AV383" s="301"/>
      <c r="AW383" s="301"/>
      <c r="AX383" s="302"/>
      <c r="AY383" s="407">
        <v>1</v>
      </c>
      <c r="AZ383" s="304"/>
      <c r="BA383" s="304"/>
      <c r="BB383" s="408"/>
      <c r="BC383" s="306">
        <f t="shared" ref="BC383:BC386" si="44">+$AE$382*AY383</f>
        <v>2</v>
      </c>
      <c r="BD383" s="307"/>
      <c r="BE383" s="307"/>
      <c r="BF383" s="308"/>
      <c r="BG383" s="309">
        <v>7925</v>
      </c>
      <c r="BH383" s="310"/>
      <c r="BI383" s="310"/>
      <c r="BJ383" s="311"/>
      <c r="BK383" s="312">
        <f t="shared" ref="BK383:BK386" si="45">+AY383*BG383</f>
        <v>7925</v>
      </c>
      <c r="BL383" s="313"/>
      <c r="BM383" s="313"/>
      <c r="BN383" s="313"/>
      <c r="BO383" s="313"/>
      <c r="BP383" s="314"/>
      <c r="BQ383" s="294"/>
      <c r="BR383" s="295"/>
      <c r="BS383" s="295"/>
      <c r="BT383" s="295"/>
      <c r="BU383" s="295"/>
      <c r="BV383" s="295"/>
      <c r="BW383" s="296"/>
      <c r="BX383" s="294"/>
      <c r="BY383" s="295"/>
      <c r="BZ383" s="295"/>
      <c r="CA383" s="295"/>
      <c r="CB383" s="295"/>
      <c r="CC383" s="296"/>
      <c r="CD383" s="294"/>
      <c r="CE383" s="295"/>
      <c r="CF383" s="295"/>
      <c r="CG383" s="295"/>
      <c r="CH383" s="295"/>
      <c r="CI383" s="296"/>
    </row>
    <row r="384" spans="1:87" ht="18" customHeight="1" x14ac:dyDescent="0.25">
      <c r="A384" s="75"/>
      <c r="B384" s="327"/>
      <c r="C384" s="328"/>
      <c r="D384" s="328"/>
      <c r="E384" s="328"/>
      <c r="F384" s="328"/>
      <c r="G384" s="328"/>
      <c r="H384" s="328"/>
      <c r="I384" s="328"/>
      <c r="J384" s="328"/>
      <c r="K384" s="328"/>
      <c r="L384" s="328"/>
      <c r="M384" s="328"/>
      <c r="N384" s="328"/>
      <c r="O384" s="328"/>
      <c r="P384" s="328"/>
      <c r="Q384" s="328"/>
      <c r="R384" s="328"/>
      <c r="S384" s="328"/>
      <c r="T384" s="328"/>
      <c r="U384" s="328"/>
      <c r="V384" s="328"/>
      <c r="W384" s="328"/>
      <c r="X384" s="328"/>
      <c r="Y384" s="329"/>
      <c r="Z384" s="336"/>
      <c r="AA384" s="337"/>
      <c r="AB384" s="337"/>
      <c r="AC384" s="337"/>
      <c r="AD384" s="338"/>
      <c r="AE384" s="336"/>
      <c r="AF384" s="337"/>
      <c r="AG384" s="337"/>
      <c r="AH384" s="337"/>
      <c r="AI384" s="337"/>
      <c r="AJ384" s="337"/>
      <c r="AK384" s="300" t="s">
        <v>13</v>
      </c>
      <c r="AL384" s="301"/>
      <c r="AM384" s="301"/>
      <c r="AN384" s="301"/>
      <c r="AO384" s="301"/>
      <c r="AP384" s="301"/>
      <c r="AQ384" s="301"/>
      <c r="AR384" s="301"/>
      <c r="AS384" s="301"/>
      <c r="AT384" s="301"/>
      <c r="AU384" s="301"/>
      <c r="AV384" s="301"/>
      <c r="AW384" s="301"/>
      <c r="AX384" s="302"/>
      <c r="AY384" s="407">
        <v>1</v>
      </c>
      <c r="AZ384" s="304"/>
      <c r="BA384" s="304"/>
      <c r="BB384" s="408"/>
      <c r="BC384" s="306">
        <f t="shared" si="44"/>
        <v>2</v>
      </c>
      <c r="BD384" s="307"/>
      <c r="BE384" s="307"/>
      <c r="BF384" s="308"/>
      <c r="BG384" s="309">
        <v>40826</v>
      </c>
      <c r="BH384" s="310"/>
      <c r="BI384" s="310"/>
      <c r="BJ384" s="311"/>
      <c r="BK384" s="312">
        <f t="shared" si="45"/>
        <v>40826</v>
      </c>
      <c r="BL384" s="313"/>
      <c r="BM384" s="313"/>
      <c r="BN384" s="313"/>
      <c r="BO384" s="313"/>
      <c r="BP384" s="314"/>
      <c r="BQ384" s="294"/>
      <c r="BR384" s="295"/>
      <c r="BS384" s="295"/>
      <c r="BT384" s="295"/>
      <c r="BU384" s="295"/>
      <c r="BV384" s="295"/>
      <c r="BW384" s="296"/>
      <c r="BX384" s="294"/>
      <c r="BY384" s="295"/>
      <c r="BZ384" s="295"/>
      <c r="CA384" s="295"/>
      <c r="CB384" s="295"/>
      <c r="CC384" s="296"/>
      <c r="CD384" s="294"/>
      <c r="CE384" s="295"/>
      <c r="CF384" s="295"/>
      <c r="CG384" s="295"/>
      <c r="CH384" s="295"/>
      <c r="CI384" s="296"/>
    </row>
    <row r="385" spans="1:87" ht="18" customHeight="1" x14ac:dyDescent="0.25">
      <c r="A385" s="75"/>
      <c r="B385" s="327"/>
      <c r="C385" s="328"/>
      <c r="D385" s="328"/>
      <c r="E385" s="328"/>
      <c r="F385" s="328"/>
      <c r="G385" s="328"/>
      <c r="H385" s="328"/>
      <c r="I385" s="328"/>
      <c r="J385" s="328"/>
      <c r="K385" s="328"/>
      <c r="L385" s="328"/>
      <c r="M385" s="328"/>
      <c r="N385" s="328"/>
      <c r="O385" s="328"/>
      <c r="P385" s="328"/>
      <c r="Q385" s="328"/>
      <c r="R385" s="328"/>
      <c r="S385" s="328"/>
      <c r="T385" s="328"/>
      <c r="U385" s="328"/>
      <c r="V385" s="328"/>
      <c r="W385" s="328"/>
      <c r="X385" s="328"/>
      <c r="Y385" s="329"/>
      <c r="Z385" s="336"/>
      <c r="AA385" s="337"/>
      <c r="AB385" s="337"/>
      <c r="AC385" s="337"/>
      <c r="AD385" s="338"/>
      <c r="AE385" s="336"/>
      <c r="AF385" s="337"/>
      <c r="AG385" s="337"/>
      <c r="AH385" s="337"/>
      <c r="AI385" s="337"/>
      <c r="AJ385" s="337"/>
      <c r="AK385" s="300" t="s">
        <v>530</v>
      </c>
      <c r="AL385" s="301"/>
      <c r="AM385" s="301"/>
      <c r="AN385" s="301"/>
      <c r="AO385" s="301"/>
      <c r="AP385" s="301"/>
      <c r="AQ385" s="301"/>
      <c r="AR385" s="301"/>
      <c r="AS385" s="301"/>
      <c r="AT385" s="301"/>
      <c r="AU385" s="301"/>
      <c r="AV385" s="301"/>
      <c r="AW385" s="301"/>
      <c r="AX385" s="302"/>
      <c r="AY385" s="407">
        <v>1</v>
      </c>
      <c r="AZ385" s="304"/>
      <c r="BA385" s="304"/>
      <c r="BB385" s="408"/>
      <c r="BC385" s="306">
        <f t="shared" si="44"/>
        <v>2</v>
      </c>
      <c r="BD385" s="307"/>
      <c r="BE385" s="307"/>
      <c r="BF385" s="308"/>
      <c r="BG385" s="309">
        <v>22629</v>
      </c>
      <c r="BH385" s="310"/>
      <c r="BI385" s="310"/>
      <c r="BJ385" s="311"/>
      <c r="BK385" s="312">
        <f t="shared" si="45"/>
        <v>22629</v>
      </c>
      <c r="BL385" s="313"/>
      <c r="BM385" s="313"/>
      <c r="BN385" s="313"/>
      <c r="BO385" s="313"/>
      <c r="BP385" s="314"/>
      <c r="BQ385" s="294"/>
      <c r="BR385" s="295"/>
      <c r="BS385" s="295"/>
      <c r="BT385" s="295"/>
      <c r="BU385" s="295"/>
      <c r="BV385" s="295"/>
      <c r="BW385" s="296"/>
      <c r="BX385" s="294"/>
      <c r="BY385" s="295"/>
      <c r="BZ385" s="295"/>
      <c r="CA385" s="295"/>
      <c r="CB385" s="295"/>
      <c r="CC385" s="296"/>
      <c r="CD385" s="294"/>
      <c r="CE385" s="295"/>
      <c r="CF385" s="295"/>
      <c r="CG385" s="295"/>
      <c r="CH385" s="295"/>
      <c r="CI385" s="296"/>
    </row>
    <row r="386" spans="1:87" ht="18" customHeight="1" thickBot="1" x14ac:dyDescent="0.3">
      <c r="A386" s="75"/>
      <c r="B386" s="327"/>
      <c r="C386" s="328"/>
      <c r="D386" s="328"/>
      <c r="E386" s="328"/>
      <c r="F386" s="328"/>
      <c r="G386" s="328"/>
      <c r="H386" s="328"/>
      <c r="I386" s="328"/>
      <c r="J386" s="328"/>
      <c r="K386" s="328"/>
      <c r="L386" s="328"/>
      <c r="M386" s="328"/>
      <c r="N386" s="328"/>
      <c r="O386" s="328"/>
      <c r="P386" s="328"/>
      <c r="Q386" s="328"/>
      <c r="R386" s="328"/>
      <c r="S386" s="328"/>
      <c r="T386" s="328"/>
      <c r="U386" s="328"/>
      <c r="V386" s="328"/>
      <c r="W386" s="328"/>
      <c r="X386" s="328"/>
      <c r="Y386" s="329"/>
      <c r="Z386" s="336"/>
      <c r="AA386" s="337"/>
      <c r="AB386" s="337"/>
      <c r="AC386" s="337"/>
      <c r="AD386" s="338"/>
      <c r="AE386" s="336"/>
      <c r="AF386" s="337"/>
      <c r="AG386" s="337"/>
      <c r="AH386" s="337"/>
      <c r="AI386" s="337"/>
      <c r="AJ386" s="337"/>
      <c r="AK386" s="392" t="s">
        <v>526</v>
      </c>
      <c r="AL386" s="393"/>
      <c r="AM386" s="393"/>
      <c r="AN386" s="393"/>
      <c r="AO386" s="393"/>
      <c r="AP386" s="393"/>
      <c r="AQ386" s="393"/>
      <c r="AR386" s="393"/>
      <c r="AS386" s="393"/>
      <c r="AT386" s="393"/>
      <c r="AU386" s="393"/>
      <c r="AV386" s="393"/>
      <c r="AW386" s="393"/>
      <c r="AX386" s="394"/>
      <c r="AY386" s="407">
        <v>1</v>
      </c>
      <c r="AZ386" s="304"/>
      <c r="BA386" s="304"/>
      <c r="BB386" s="408"/>
      <c r="BC386" s="306">
        <f t="shared" si="44"/>
        <v>2</v>
      </c>
      <c r="BD386" s="307"/>
      <c r="BE386" s="307"/>
      <c r="BF386" s="308"/>
      <c r="BG386" s="309">
        <v>7925</v>
      </c>
      <c r="BH386" s="310"/>
      <c r="BI386" s="310"/>
      <c r="BJ386" s="311"/>
      <c r="BK386" s="312">
        <f t="shared" si="45"/>
        <v>7925</v>
      </c>
      <c r="BL386" s="313"/>
      <c r="BM386" s="313"/>
      <c r="BN386" s="313"/>
      <c r="BO386" s="313"/>
      <c r="BP386" s="314"/>
      <c r="BQ386" s="294"/>
      <c r="BR386" s="295"/>
      <c r="BS386" s="295"/>
      <c r="BT386" s="295"/>
      <c r="BU386" s="295"/>
      <c r="BV386" s="295"/>
      <c r="BW386" s="296"/>
      <c r="BX386" s="294"/>
      <c r="BY386" s="295"/>
      <c r="BZ386" s="295"/>
      <c r="CA386" s="295"/>
      <c r="CB386" s="295"/>
      <c r="CC386" s="296"/>
      <c r="CD386" s="294"/>
      <c r="CE386" s="295"/>
      <c r="CF386" s="295"/>
      <c r="CG386" s="295"/>
      <c r="CH386" s="295"/>
      <c r="CI386" s="296"/>
    </row>
    <row r="387" spans="1:87" ht="18" customHeight="1" thickBot="1" x14ac:dyDescent="0.3">
      <c r="A387" s="75"/>
      <c r="B387" s="377"/>
      <c r="C387" s="378"/>
      <c r="D387" s="378"/>
      <c r="E387" s="378"/>
      <c r="F387" s="378"/>
      <c r="G387" s="378"/>
      <c r="H387" s="378"/>
      <c r="I387" s="378"/>
      <c r="J387" s="378"/>
      <c r="K387" s="378"/>
      <c r="L387" s="378"/>
      <c r="M387" s="378"/>
      <c r="N387" s="378"/>
      <c r="O387" s="378"/>
      <c r="P387" s="378"/>
      <c r="Q387" s="378"/>
      <c r="R387" s="378"/>
      <c r="S387" s="378"/>
      <c r="T387" s="378"/>
      <c r="U387" s="378"/>
      <c r="V387" s="378"/>
      <c r="W387" s="378"/>
      <c r="X387" s="378"/>
      <c r="Y387" s="378"/>
      <c r="Z387" s="378"/>
      <c r="AA387" s="378"/>
      <c r="AB387" s="378"/>
      <c r="AC387" s="378"/>
      <c r="AD387" s="378"/>
      <c r="AE387" s="378"/>
      <c r="AF387" s="378"/>
      <c r="AG387" s="378"/>
      <c r="AH387" s="378"/>
      <c r="AI387" s="378"/>
      <c r="AJ387" s="379"/>
      <c r="AK387" s="380" t="s">
        <v>3</v>
      </c>
      <c r="AL387" s="381"/>
      <c r="AM387" s="381"/>
      <c r="AN387" s="381"/>
      <c r="AO387" s="381"/>
      <c r="AP387" s="381"/>
      <c r="AQ387" s="381"/>
      <c r="AR387" s="381"/>
      <c r="AS387" s="381"/>
      <c r="AT387" s="381"/>
      <c r="AU387" s="381"/>
      <c r="AV387" s="381"/>
      <c r="AW387" s="381"/>
      <c r="AX387" s="381"/>
      <c r="AY387" s="382"/>
      <c r="AZ387" s="382"/>
      <c r="BA387" s="382"/>
      <c r="BB387" s="382"/>
      <c r="BC387" s="382"/>
      <c r="BD387" s="382"/>
      <c r="BE387" s="382"/>
      <c r="BF387" s="382"/>
      <c r="BG387" s="382"/>
      <c r="BH387" s="382"/>
      <c r="BI387" s="382"/>
      <c r="BJ387" s="383"/>
      <c r="BK387" s="384">
        <f>SUM(BK382:BK386)</f>
        <v>101934</v>
      </c>
      <c r="BL387" s="385"/>
      <c r="BM387" s="385"/>
      <c r="BN387" s="385"/>
      <c r="BO387" s="385"/>
      <c r="BP387" s="386"/>
      <c r="BQ387" s="387" t="s">
        <v>100</v>
      </c>
      <c r="BR387" s="388"/>
      <c r="BS387" s="388"/>
      <c r="BT387" s="388"/>
      <c r="BU387" s="388"/>
      <c r="BV387" s="388"/>
      <c r="BW387" s="388"/>
      <c r="BX387" s="388"/>
      <c r="BY387" s="388"/>
      <c r="BZ387" s="388"/>
      <c r="CA387" s="388"/>
      <c r="CB387" s="388"/>
      <c r="CC387" s="389"/>
      <c r="CD387" s="390">
        <f>+CD382*AE382</f>
        <v>242197.64705882352</v>
      </c>
      <c r="CE387" s="390"/>
      <c r="CF387" s="390"/>
      <c r="CG387" s="390"/>
      <c r="CH387" s="390"/>
      <c r="CI387" s="391"/>
    </row>
    <row r="388" spans="1:87" ht="18" customHeight="1" thickBot="1" x14ac:dyDescent="0.3">
      <c r="A388" s="75"/>
      <c r="B388" s="76"/>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c r="BG388" s="78"/>
      <c r="BH388" s="78"/>
      <c r="BI388" s="78"/>
      <c r="BJ388" s="78"/>
      <c r="BK388" s="79"/>
      <c r="BL388" s="79"/>
      <c r="BM388" s="79"/>
      <c r="BN388" s="79"/>
      <c r="BO388" s="79"/>
      <c r="BP388" s="79"/>
      <c r="BQ388" s="79"/>
      <c r="BR388" s="79"/>
      <c r="BS388" s="79"/>
      <c r="BT388" s="79"/>
      <c r="BU388" s="79"/>
      <c r="BV388" s="79"/>
      <c r="BW388" s="79"/>
      <c r="BX388" s="79"/>
      <c r="BY388" s="79"/>
      <c r="BZ388" s="79"/>
      <c r="CA388" s="79"/>
      <c r="CB388" s="79"/>
      <c r="CC388" s="79"/>
      <c r="CD388" s="79"/>
      <c r="CE388" s="79"/>
      <c r="CF388" s="79"/>
      <c r="CG388" s="79"/>
      <c r="CH388" s="79"/>
      <c r="CI388" s="79"/>
    </row>
    <row r="389" spans="1:87" ht="18" customHeight="1" x14ac:dyDescent="0.25">
      <c r="A389" s="75"/>
      <c r="B389" s="348" t="s">
        <v>0</v>
      </c>
      <c r="C389" s="349"/>
      <c r="D389" s="349"/>
      <c r="E389" s="349"/>
      <c r="F389" s="349"/>
      <c r="G389" s="349"/>
      <c r="H389" s="349"/>
      <c r="I389" s="349"/>
      <c r="J389" s="349"/>
      <c r="K389" s="349"/>
      <c r="L389" s="349"/>
      <c r="M389" s="349"/>
      <c r="N389" s="349"/>
      <c r="O389" s="349"/>
      <c r="P389" s="349"/>
      <c r="Q389" s="349"/>
      <c r="R389" s="349"/>
      <c r="S389" s="349"/>
      <c r="T389" s="349"/>
      <c r="U389" s="349"/>
      <c r="V389" s="349"/>
      <c r="W389" s="349"/>
      <c r="X389" s="349"/>
      <c r="Y389" s="350"/>
      <c r="Z389" s="348" t="s">
        <v>80</v>
      </c>
      <c r="AA389" s="349"/>
      <c r="AB389" s="349"/>
      <c r="AC389" s="349"/>
      <c r="AD389" s="350"/>
      <c r="AE389" s="357" t="s">
        <v>79</v>
      </c>
      <c r="AF389" s="358"/>
      <c r="AG389" s="358"/>
      <c r="AH389" s="358"/>
      <c r="AI389" s="358"/>
      <c r="AJ389" s="359"/>
      <c r="AK389" s="357" t="s">
        <v>81</v>
      </c>
      <c r="AL389" s="358"/>
      <c r="AM389" s="358"/>
      <c r="AN389" s="358"/>
      <c r="AO389" s="358"/>
      <c r="AP389" s="358"/>
      <c r="AQ389" s="358"/>
      <c r="AR389" s="358"/>
      <c r="AS389" s="358"/>
      <c r="AT389" s="358"/>
      <c r="AU389" s="358"/>
      <c r="AV389" s="358"/>
      <c r="AW389" s="358"/>
      <c r="AX389" s="359"/>
      <c r="AY389" s="357" t="s">
        <v>1</v>
      </c>
      <c r="AZ389" s="358"/>
      <c r="BA389" s="358"/>
      <c r="BB389" s="359"/>
      <c r="BC389" s="348" t="s">
        <v>104</v>
      </c>
      <c r="BD389" s="349"/>
      <c r="BE389" s="349"/>
      <c r="BF389" s="350"/>
      <c r="BG389" s="366" t="s">
        <v>82</v>
      </c>
      <c r="BH389" s="367"/>
      <c r="BI389" s="367"/>
      <c r="BJ389" s="368"/>
      <c r="BK389" s="315" t="s">
        <v>99</v>
      </c>
      <c r="BL389" s="316"/>
      <c r="BM389" s="316"/>
      <c r="BN389" s="316"/>
      <c r="BO389" s="316"/>
      <c r="BP389" s="317"/>
      <c r="BQ389" s="315" t="s">
        <v>83</v>
      </c>
      <c r="BR389" s="316"/>
      <c r="BS389" s="316"/>
      <c r="BT389" s="316"/>
      <c r="BU389" s="316"/>
      <c r="BV389" s="316"/>
      <c r="BW389" s="317"/>
      <c r="BX389" s="315" t="s">
        <v>84</v>
      </c>
      <c r="BY389" s="316"/>
      <c r="BZ389" s="316"/>
      <c r="CA389" s="316"/>
      <c r="CB389" s="316"/>
      <c r="CC389" s="317"/>
      <c r="CD389" s="315" t="s">
        <v>85</v>
      </c>
      <c r="CE389" s="316"/>
      <c r="CF389" s="316"/>
      <c r="CG389" s="316"/>
      <c r="CH389" s="316"/>
      <c r="CI389" s="317"/>
    </row>
    <row r="390" spans="1:87" ht="18" customHeight="1" x14ac:dyDescent="0.25">
      <c r="A390" s="75"/>
      <c r="B390" s="351"/>
      <c r="C390" s="352"/>
      <c r="D390" s="352"/>
      <c r="E390" s="352"/>
      <c r="F390" s="352"/>
      <c r="G390" s="352"/>
      <c r="H390" s="352"/>
      <c r="I390" s="352"/>
      <c r="J390" s="352"/>
      <c r="K390" s="352"/>
      <c r="L390" s="352"/>
      <c r="M390" s="352"/>
      <c r="N390" s="352"/>
      <c r="O390" s="352"/>
      <c r="P390" s="352"/>
      <c r="Q390" s="352"/>
      <c r="R390" s="352"/>
      <c r="S390" s="352"/>
      <c r="T390" s="352"/>
      <c r="U390" s="352"/>
      <c r="V390" s="352"/>
      <c r="W390" s="352"/>
      <c r="X390" s="352"/>
      <c r="Y390" s="353"/>
      <c r="Z390" s="351"/>
      <c r="AA390" s="352"/>
      <c r="AB390" s="352"/>
      <c r="AC390" s="352"/>
      <c r="AD390" s="353"/>
      <c r="AE390" s="360"/>
      <c r="AF390" s="361"/>
      <c r="AG390" s="361"/>
      <c r="AH390" s="361"/>
      <c r="AI390" s="361"/>
      <c r="AJ390" s="362"/>
      <c r="AK390" s="360"/>
      <c r="AL390" s="361"/>
      <c r="AM390" s="361"/>
      <c r="AN390" s="361"/>
      <c r="AO390" s="361"/>
      <c r="AP390" s="361"/>
      <c r="AQ390" s="361"/>
      <c r="AR390" s="361"/>
      <c r="AS390" s="361"/>
      <c r="AT390" s="361"/>
      <c r="AU390" s="361"/>
      <c r="AV390" s="361"/>
      <c r="AW390" s="361"/>
      <c r="AX390" s="362"/>
      <c r="AY390" s="360"/>
      <c r="AZ390" s="361"/>
      <c r="BA390" s="361"/>
      <c r="BB390" s="362"/>
      <c r="BC390" s="351"/>
      <c r="BD390" s="352"/>
      <c r="BE390" s="352"/>
      <c r="BF390" s="353"/>
      <c r="BG390" s="369"/>
      <c r="BH390" s="370"/>
      <c r="BI390" s="370"/>
      <c r="BJ390" s="371"/>
      <c r="BK390" s="318"/>
      <c r="BL390" s="319"/>
      <c r="BM390" s="319"/>
      <c r="BN390" s="319"/>
      <c r="BO390" s="319"/>
      <c r="BP390" s="320"/>
      <c r="BQ390" s="318"/>
      <c r="BR390" s="319"/>
      <c r="BS390" s="319"/>
      <c r="BT390" s="319"/>
      <c r="BU390" s="319"/>
      <c r="BV390" s="319"/>
      <c r="BW390" s="320"/>
      <c r="BX390" s="318"/>
      <c r="BY390" s="319"/>
      <c r="BZ390" s="319"/>
      <c r="CA390" s="319"/>
      <c r="CB390" s="319"/>
      <c r="CC390" s="320"/>
      <c r="CD390" s="318"/>
      <c r="CE390" s="319"/>
      <c r="CF390" s="319"/>
      <c r="CG390" s="319"/>
      <c r="CH390" s="319"/>
      <c r="CI390" s="320"/>
    </row>
    <row r="391" spans="1:87" ht="18" customHeight="1" thickBot="1" x14ac:dyDescent="0.3">
      <c r="A391" s="75"/>
      <c r="B391" s="354"/>
      <c r="C391" s="355"/>
      <c r="D391" s="355"/>
      <c r="E391" s="355"/>
      <c r="F391" s="355"/>
      <c r="G391" s="355"/>
      <c r="H391" s="355"/>
      <c r="I391" s="355"/>
      <c r="J391" s="355"/>
      <c r="K391" s="355"/>
      <c r="L391" s="355"/>
      <c r="M391" s="355"/>
      <c r="N391" s="355"/>
      <c r="O391" s="355"/>
      <c r="P391" s="355"/>
      <c r="Q391" s="355"/>
      <c r="R391" s="355"/>
      <c r="S391" s="355"/>
      <c r="T391" s="355"/>
      <c r="U391" s="355"/>
      <c r="V391" s="355"/>
      <c r="W391" s="355"/>
      <c r="X391" s="355"/>
      <c r="Y391" s="356"/>
      <c r="Z391" s="354"/>
      <c r="AA391" s="355"/>
      <c r="AB391" s="355"/>
      <c r="AC391" s="355"/>
      <c r="AD391" s="356"/>
      <c r="AE391" s="363"/>
      <c r="AF391" s="364"/>
      <c r="AG391" s="364"/>
      <c r="AH391" s="364"/>
      <c r="AI391" s="364"/>
      <c r="AJ391" s="365"/>
      <c r="AK391" s="360"/>
      <c r="AL391" s="361"/>
      <c r="AM391" s="361"/>
      <c r="AN391" s="361"/>
      <c r="AO391" s="361"/>
      <c r="AP391" s="361"/>
      <c r="AQ391" s="361"/>
      <c r="AR391" s="361"/>
      <c r="AS391" s="361"/>
      <c r="AT391" s="361"/>
      <c r="AU391" s="361"/>
      <c r="AV391" s="361"/>
      <c r="AW391" s="361"/>
      <c r="AX391" s="362"/>
      <c r="AY391" s="360"/>
      <c r="AZ391" s="361"/>
      <c r="BA391" s="361"/>
      <c r="BB391" s="362"/>
      <c r="BC391" s="351"/>
      <c r="BD391" s="352"/>
      <c r="BE391" s="352"/>
      <c r="BF391" s="353"/>
      <c r="BG391" s="369"/>
      <c r="BH391" s="370"/>
      <c r="BI391" s="370"/>
      <c r="BJ391" s="371"/>
      <c r="BK391" s="318"/>
      <c r="BL391" s="319"/>
      <c r="BM391" s="319"/>
      <c r="BN391" s="319"/>
      <c r="BO391" s="319"/>
      <c r="BP391" s="320"/>
      <c r="BQ391" s="321"/>
      <c r="BR391" s="322"/>
      <c r="BS391" s="322"/>
      <c r="BT391" s="322"/>
      <c r="BU391" s="322"/>
      <c r="BV391" s="322"/>
      <c r="BW391" s="323"/>
      <c r="BX391" s="321"/>
      <c r="BY391" s="322"/>
      <c r="BZ391" s="322"/>
      <c r="CA391" s="322"/>
      <c r="CB391" s="322"/>
      <c r="CC391" s="323"/>
      <c r="CD391" s="321"/>
      <c r="CE391" s="322"/>
      <c r="CF391" s="322"/>
      <c r="CG391" s="322"/>
      <c r="CH391" s="322"/>
      <c r="CI391" s="323"/>
    </row>
    <row r="392" spans="1:87" ht="18" customHeight="1" x14ac:dyDescent="0.25">
      <c r="A392" s="75"/>
      <c r="B392" s="324" t="s">
        <v>481</v>
      </c>
      <c r="C392" s="325"/>
      <c r="D392" s="325"/>
      <c r="E392" s="325"/>
      <c r="F392" s="325"/>
      <c r="G392" s="325"/>
      <c r="H392" s="325"/>
      <c r="I392" s="325"/>
      <c r="J392" s="325"/>
      <c r="K392" s="325"/>
      <c r="L392" s="325"/>
      <c r="M392" s="325"/>
      <c r="N392" s="325"/>
      <c r="O392" s="325"/>
      <c r="P392" s="325"/>
      <c r="Q392" s="325"/>
      <c r="R392" s="325"/>
      <c r="S392" s="325"/>
      <c r="T392" s="325"/>
      <c r="U392" s="325"/>
      <c r="V392" s="325"/>
      <c r="W392" s="325"/>
      <c r="X392" s="325"/>
      <c r="Y392" s="326"/>
      <c r="Z392" s="333" t="s">
        <v>523</v>
      </c>
      <c r="AA392" s="334"/>
      <c r="AB392" s="334"/>
      <c r="AC392" s="334"/>
      <c r="AD392" s="335"/>
      <c r="AE392" s="333">
        <v>16</v>
      </c>
      <c r="AF392" s="334"/>
      <c r="AG392" s="334"/>
      <c r="AH392" s="334"/>
      <c r="AI392" s="334"/>
      <c r="AJ392" s="334"/>
      <c r="AK392" s="342" t="s">
        <v>41</v>
      </c>
      <c r="AL392" s="343"/>
      <c r="AM392" s="343"/>
      <c r="AN392" s="343"/>
      <c r="AO392" s="343"/>
      <c r="AP392" s="343"/>
      <c r="AQ392" s="343"/>
      <c r="AR392" s="343"/>
      <c r="AS392" s="343"/>
      <c r="AT392" s="343"/>
      <c r="AU392" s="343"/>
      <c r="AV392" s="343"/>
      <c r="AW392" s="343"/>
      <c r="AX392" s="344"/>
      <c r="AY392" s="409">
        <v>7.0000000000000007E-2</v>
      </c>
      <c r="AZ392" s="346"/>
      <c r="BA392" s="346"/>
      <c r="BB392" s="410"/>
      <c r="BC392" s="345">
        <f>+$AE$392*AY392</f>
        <v>1.1200000000000001</v>
      </c>
      <c r="BD392" s="346"/>
      <c r="BE392" s="346"/>
      <c r="BF392" s="347"/>
      <c r="BG392" s="285">
        <v>22629</v>
      </c>
      <c r="BH392" s="286"/>
      <c r="BI392" s="286"/>
      <c r="BJ392" s="287"/>
      <c r="BK392" s="288">
        <f>+AY392*BG392</f>
        <v>1584.0300000000002</v>
      </c>
      <c r="BL392" s="289"/>
      <c r="BM392" s="289"/>
      <c r="BN392" s="289"/>
      <c r="BO392" s="289"/>
      <c r="BP392" s="290"/>
      <c r="BQ392" s="291">
        <v>1000</v>
      </c>
      <c r="BR392" s="292"/>
      <c r="BS392" s="292"/>
      <c r="BT392" s="292"/>
      <c r="BU392" s="292"/>
      <c r="BV392" s="292"/>
      <c r="BW392" s="293"/>
      <c r="BX392" s="291">
        <f>+(((BK407+BQ392)*15)/85)</f>
        <v>2925.654705882353</v>
      </c>
      <c r="BY392" s="292"/>
      <c r="BZ392" s="292"/>
      <c r="CA392" s="292"/>
      <c r="CB392" s="292"/>
      <c r="CC392" s="293"/>
      <c r="CD392" s="291">
        <f>+BK407+BQ392+BX392</f>
        <v>19504.364705882352</v>
      </c>
      <c r="CE392" s="292"/>
      <c r="CF392" s="292"/>
      <c r="CG392" s="292"/>
      <c r="CH392" s="292"/>
      <c r="CI392" s="293"/>
    </row>
    <row r="393" spans="1:87" ht="18" customHeight="1" x14ac:dyDescent="0.25">
      <c r="A393" s="75"/>
      <c r="B393" s="327"/>
      <c r="C393" s="328"/>
      <c r="D393" s="328"/>
      <c r="E393" s="328"/>
      <c r="F393" s="328"/>
      <c r="G393" s="328"/>
      <c r="H393" s="328"/>
      <c r="I393" s="328"/>
      <c r="J393" s="328"/>
      <c r="K393" s="328"/>
      <c r="L393" s="328"/>
      <c r="M393" s="328"/>
      <c r="N393" s="328"/>
      <c r="O393" s="328"/>
      <c r="P393" s="328"/>
      <c r="Q393" s="328"/>
      <c r="R393" s="328"/>
      <c r="S393" s="328"/>
      <c r="T393" s="328"/>
      <c r="U393" s="328"/>
      <c r="V393" s="328"/>
      <c r="W393" s="328"/>
      <c r="X393" s="328"/>
      <c r="Y393" s="329"/>
      <c r="Z393" s="336"/>
      <c r="AA393" s="337"/>
      <c r="AB393" s="337"/>
      <c r="AC393" s="337"/>
      <c r="AD393" s="338"/>
      <c r="AE393" s="336"/>
      <c r="AF393" s="337"/>
      <c r="AG393" s="337"/>
      <c r="AH393" s="337"/>
      <c r="AI393" s="337"/>
      <c r="AJ393" s="337"/>
      <c r="AK393" s="300" t="s">
        <v>30</v>
      </c>
      <c r="AL393" s="301"/>
      <c r="AM393" s="301"/>
      <c r="AN393" s="301"/>
      <c r="AO393" s="301"/>
      <c r="AP393" s="301"/>
      <c r="AQ393" s="301"/>
      <c r="AR393" s="301"/>
      <c r="AS393" s="301"/>
      <c r="AT393" s="301"/>
      <c r="AU393" s="301"/>
      <c r="AV393" s="301"/>
      <c r="AW393" s="301"/>
      <c r="AX393" s="302"/>
      <c r="AY393" s="407">
        <v>7.0000000000000007E-2</v>
      </c>
      <c r="AZ393" s="304"/>
      <c r="BA393" s="304"/>
      <c r="BB393" s="408"/>
      <c r="BC393" s="306">
        <f t="shared" ref="BC393:BC406" si="46">+$AE$392*AY393</f>
        <v>1.1200000000000001</v>
      </c>
      <c r="BD393" s="307"/>
      <c r="BE393" s="307"/>
      <c r="BF393" s="308"/>
      <c r="BG393" s="309">
        <v>7925</v>
      </c>
      <c r="BH393" s="310"/>
      <c r="BI393" s="310"/>
      <c r="BJ393" s="311"/>
      <c r="BK393" s="312">
        <f t="shared" ref="BK393:BK406" si="47">+AY393*BG393</f>
        <v>554.75</v>
      </c>
      <c r="BL393" s="313"/>
      <c r="BM393" s="313"/>
      <c r="BN393" s="313"/>
      <c r="BO393" s="313"/>
      <c r="BP393" s="314"/>
      <c r="BQ393" s="294"/>
      <c r="BR393" s="295"/>
      <c r="BS393" s="295"/>
      <c r="BT393" s="295"/>
      <c r="BU393" s="295"/>
      <c r="BV393" s="295"/>
      <c r="BW393" s="296"/>
      <c r="BX393" s="294"/>
      <c r="BY393" s="295"/>
      <c r="BZ393" s="295"/>
      <c r="CA393" s="295"/>
      <c r="CB393" s="295"/>
      <c r="CC393" s="296"/>
      <c r="CD393" s="294"/>
      <c r="CE393" s="295"/>
      <c r="CF393" s="295"/>
      <c r="CG393" s="295"/>
      <c r="CH393" s="295"/>
      <c r="CI393" s="296"/>
    </row>
    <row r="394" spans="1:87" ht="18" customHeight="1" x14ac:dyDescent="0.25">
      <c r="A394" s="75"/>
      <c r="B394" s="327"/>
      <c r="C394" s="328"/>
      <c r="D394" s="328"/>
      <c r="E394" s="328"/>
      <c r="F394" s="328"/>
      <c r="G394" s="328"/>
      <c r="H394" s="328"/>
      <c r="I394" s="328"/>
      <c r="J394" s="328"/>
      <c r="K394" s="328"/>
      <c r="L394" s="328"/>
      <c r="M394" s="328"/>
      <c r="N394" s="328"/>
      <c r="O394" s="328"/>
      <c r="P394" s="328"/>
      <c r="Q394" s="328"/>
      <c r="R394" s="328"/>
      <c r="S394" s="328"/>
      <c r="T394" s="328"/>
      <c r="U394" s="328"/>
      <c r="V394" s="328"/>
      <c r="W394" s="328"/>
      <c r="X394" s="328"/>
      <c r="Y394" s="329"/>
      <c r="Z394" s="336"/>
      <c r="AA394" s="337"/>
      <c r="AB394" s="337"/>
      <c r="AC394" s="337"/>
      <c r="AD394" s="338"/>
      <c r="AE394" s="336"/>
      <c r="AF394" s="337"/>
      <c r="AG394" s="337"/>
      <c r="AH394" s="337"/>
      <c r="AI394" s="337"/>
      <c r="AJ394" s="337"/>
      <c r="AK394" s="300" t="s">
        <v>16</v>
      </c>
      <c r="AL394" s="301"/>
      <c r="AM394" s="301"/>
      <c r="AN394" s="301"/>
      <c r="AO394" s="301"/>
      <c r="AP394" s="301"/>
      <c r="AQ394" s="301"/>
      <c r="AR394" s="301"/>
      <c r="AS394" s="301"/>
      <c r="AT394" s="301"/>
      <c r="AU394" s="301"/>
      <c r="AV394" s="301"/>
      <c r="AW394" s="301"/>
      <c r="AX394" s="302"/>
      <c r="AY394" s="407">
        <v>7.0000000000000007E-2</v>
      </c>
      <c r="AZ394" s="304"/>
      <c r="BA394" s="304"/>
      <c r="BB394" s="408"/>
      <c r="BC394" s="306">
        <f t="shared" si="46"/>
        <v>1.1200000000000001</v>
      </c>
      <c r="BD394" s="307"/>
      <c r="BE394" s="307"/>
      <c r="BF394" s="308"/>
      <c r="BG394" s="309">
        <v>7925</v>
      </c>
      <c r="BH394" s="310"/>
      <c r="BI394" s="310"/>
      <c r="BJ394" s="311"/>
      <c r="BK394" s="312">
        <f t="shared" si="47"/>
        <v>554.75</v>
      </c>
      <c r="BL394" s="313"/>
      <c r="BM394" s="313"/>
      <c r="BN394" s="313"/>
      <c r="BO394" s="313"/>
      <c r="BP394" s="314"/>
      <c r="BQ394" s="294"/>
      <c r="BR394" s="295"/>
      <c r="BS394" s="295"/>
      <c r="BT394" s="295"/>
      <c r="BU394" s="295"/>
      <c r="BV394" s="295"/>
      <c r="BW394" s="296"/>
      <c r="BX394" s="294"/>
      <c r="BY394" s="295"/>
      <c r="BZ394" s="295"/>
      <c r="CA394" s="295"/>
      <c r="CB394" s="295"/>
      <c r="CC394" s="296"/>
      <c r="CD394" s="294"/>
      <c r="CE394" s="295"/>
      <c r="CF394" s="295"/>
      <c r="CG394" s="295"/>
      <c r="CH394" s="295"/>
      <c r="CI394" s="296"/>
    </row>
    <row r="395" spans="1:87" ht="18" customHeight="1" x14ac:dyDescent="0.25">
      <c r="A395" s="75"/>
      <c r="B395" s="327"/>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9"/>
      <c r="Z395" s="336"/>
      <c r="AA395" s="337"/>
      <c r="AB395" s="337"/>
      <c r="AC395" s="337"/>
      <c r="AD395" s="338"/>
      <c r="AE395" s="336"/>
      <c r="AF395" s="337"/>
      <c r="AG395" s="337"/>
      <c r="AH395" s="337"/>
      <c r="AI395" s="337"/>
      <c r="AJ395" s="337"/>
      <c r="AK395" s="300" t="s">
        <v>23</v>
      </c>
      <c r="AL395" s="301"/>
      <c r="AM395" s="301"/>
      <c r="AN395" s="301"/>
      <c r="AO395" s="301"/>
      <c r="AP395" s="301"/>
      <c r="AQ395" s="301"/>
      <c r="AR395" s="301"/>
      <c r="AS395" s="301"/>
      <c r="AT395" s="301"/>
      <c r="AU395" s="301"/>
      <c r="AV395" s="301"/>
      <c r="AW395" s="301"/>
      <c r="AX395" s="302"/>
      <c r="AY395" s="407">
        <v>7.0000000000000007E-2</v>
      </c>
      <c r="AZ395" s="304"/>
      <c r="BA395" s="304"/>
      <c r="BB395" s="408"/>
      <c r="BC395" s="306">
        <f t="shared" si="46"/>
        <v>1.1200000000000001</v>
      </c>
      <c r="BD395" s="307"/>
      <c r="BE395" s="307"/>
      <c r="BF395" s="308"/>
      <c r="BG395" s="309">
        <v>7925</v>
      </c>
      <c r="BH395" s="310"/>
      <c r="BI395" s="310"/>
      <c r="BJ395" s="311"/>
      <c r="BK395" s="312">
        <f t="shared" si="47"/>
        <v>554.75</v>
      </c>
      <c r="BL395" s="313"/>
      <c r="BM395" s="313"/>
      <c r="BN395" s="313"/>
      <c r="BO395" s="313"/>
      <c r="BP395" s="314"/>
      <c r="BQ395" s="294"/>
      <c r="BR395" s="295"/>
      <c r="BS395" s="295"/>
      <c r="BT395" s="295"/>
      <c r="BU395" s="295"/>
      <c r="BV395" s="295"/>
      <c r="BW395" s="296"/>
      <c r="BX395" s="294"/>
      <c r="BY395" s="295"/>
      <c r="BZ395" s="295"/>
      <c r="CA395" s="295"/>
      <c r="CB395" s="295"/>
      <c r="CC395" s="296"/>
      <c r="CD395" s="294"/>
      <c r="CE395" s="295"/>
      <c r="CF395" s="295"/>
      <c r="CG395" s="295"/>
      <c r="CH395" s="295"/>
      <c r="CI395" s="296"/>
    </row>
    <row r="396" spans="1:87" ht="18" customHeight="1" x14ac:dyDescent="0.25">
      <c r="A396" s="75"/>
      <c r="B396" s="327"/>
      <c r="C396" s="328"/>
      <c r="D396" s="328"/>
      <c r="E396" s="328"/>
      <c r="F396" s="328"/>
      <c r="G396" s="328"/>
      <c r="H396" s="328"/>
      <c r="I396" s="328"/>
      <c r="J396" s="328"/>
      <c r="K396" s="328"/>
      <c r="L396" s="328"/>
      <c r="M396" s="328"/>
      <c r="N396" s="328"/>
      <c r="O396" s="328"/>
      <c r="P396" s="328"/>
      <c r="Q396" s="328"/>
      <c r="R396" s="328"/>
      <c r="S396" s="328"/>
      <c r="T396" s="328"/>
      <c r="U396" s="328"/>
      <c r="V396" s="328"/>
      <c r="W396" s="328"/>
      <c r="X396" s="328"/>
      <c r="Y396" s="329"/>
      <c r="Z396" s="336"/>
      <c r="AA396" s="337"/>
      <c r="AB396" s="337"/>
      <c r="AC396" s="337"/>
      <c r="AD396" s="338"/>
      <c r="AE396" s="336"/>
      <c r="AF396" s="337"/>
      <c r="AG396" s="337"/>
      <c r="AH396" s="337"/>
      <c r="AI396" s="337"/>
      <c r="AJ396" s="337"/>
      <c r="AK396" s="658" t="s">
        <v>29</v>
      </c>
      <c r="AL396" s="659"/>
      <c r="AM396" s="659"/>
      <c r="AN396" s="659"/>
      <c r="AO396" s="659"/>
      <c r="AP396" s="659"/>
      <c r="AQ396" s="659"/>
      <c r="AR396" s="659"/>
      <c r="AS396" s="659"/>
      <c r="AT396" s="659"/>
      <c r="AU396" s="659"/>
      <c r="AV396" s="659"/>
      <c r="AW396" s="659"/>
      <c r="AX396" s="660"/>
      <c r="AY396" s="407">
        <v>7.0000000000000007E-2</v>
      </c>
      <c r="AZ396" s="304"/>
      <c r="BA396" s="304"/>
      <c r="BB396" s="408"/>
      <c r="BC396" s="306">
        <f t="shared" si="46"/>
        <v>1.1200000000000001</v>
      </c>
      <c r="BD396" s="307"/>
      <c r="BE396" s="307"/>
      <c r="BF396" s="308"/>
      <c r="BG396" s="309">
        <v>7925</v>
      </c>
      <c r="BH396" s="310"/>
      <c r="BI396" s="310"/>
      <c r="BJ396" s="311"/>
      <c r="BK396" s="312">
        <f t="shared" si="47"/>
        <v>554.75</v>
      </c>
      <c r="BL396" s="313"/>
      <c r="BM396" s="313"/>
      <c r="BN396" s="313"/>
      <c r="BO396" s="313"/>
      <c r="BP396" s="314"/>
      <c r="BQ396" s="294"/>
      <c r="BR396" s="295"/>
      <c r="BS396" s="295"/>
      <c r="BT396" s="295"/>
      <c r="BU396" s="295"/>
      <c r="BV396" s="295"/>
      <c r="BW396" s="296"/>
      <c r="BX396" s="294"/>
      <c r="BY396" s="295"/>
      <c r="BZ396" s="295"/>
      <c r="CA396" s="295"/>
      <c r="CB396" s="295"/>
      <c r="CC396" s="296"/>
      <c r="CD396" s="294"/>
      <c r="CE396" s="295"/>
      <c r="CF396" s="295"/>
      <c r="CG396" s="295"/>
      <c r="CH396" s="295"/>
      <c r="CI396" s="296"/>
    </row>
    <row r="397" spans="1:87" ht="18" customHeight="1" x14ac:dyDescent="0.25">
      <c r="A397" s="75"/>
      <c r="B397" s="327"/>
      <c r="C397" s="328"/>
      <c r="D397" s="328"/>
      <c r="E397" s="328"/>
      <c r="F397" s="328"/>
      <c r="G397" s="328"/>
      <c r="H397" s="328"/>
      <c r="I397" s="328"/>
      <c r="J397" s="328"/>
      <c r="K397" s="328"/>
      <c r="L397" s="328"/>
      <c r="M397" s="328"/>
      <c r="N397" s="328"/>
      <c r="O397" s="328"/>
      <c r="P397" s="328"/>
      <c r="Q397" s="328"/>
      <c r="R397" s="328"/>
      <c r="S397" s="328"/>
      <c r="T397" s="328"/>
      <c r="U397" s="328"/>
      <c r="V397" s="328"/>
      <c r="W397" s="328"/>
      <c r="X397" s="328"/>
      <c r="Y397" s="329"/>
      <c r="Z397" s="336"/>
      <c r="AA397" s="337"/>
      <c r="AB397" s="337"/>
      <c r="AC397" s="337"/>
      <c r="AD397" s="338"/>
      <c r="AE397" s="336"/>
      <c r="AF397" s="337"/>
      <c r="AG397" s="337"/>
      <c r="AH397" s="337"/>
      <c r="AI397" s="337"/>
      <c r="AJ397" s="337"/>
      <c r="AK397" s="658" t="s">
        <v>14</v>
      </c>
      <c r="AL397" s="659"/>
      <c r="AM397" s="659"/>
      <c r="AN397" s="659"/>
      <c r="AO397" s="659"/>
      <c r="AP397" s="659"/>
      <c r="AQ397" s="659"/>
      <c r="AR397" s="659"/>
      <c r="AS397" s="659"/>
      <c r="AT397" s="659"/>
      <c r="AU397" s="659"/>
      <c r="AV397" s="659"/>
      <c r="AW397" s="659"/>
      <c r="AX397" s="660"/>
      <c r="AY397" s="407">
        <v>7.0000000000000007E-2</v>
      </c>
      <c r="AZ397" s="304"/>
      <c r="BA397" s="304"/>
      <c r="BB397" s="408"/>
      <c r="BC397" s="306">
        <f t="shared" si="46"/>
        <v>1.1200000000000001</v>
      </c>
      <c r="BD397" s="307"/>
      <c r="BE397" s="307"/>
      <c r="BF397" s="308"/>
      <c r="BG397" s="309">
        <v>7925</v>
      </c>
      <c r="BH397" s="310"/>
      <c r="BI397" s="310"/>
      <c r="BJ397" s="311"/>
      <c r="BK397" s="312">
        <f t="shared" si="47"/>
        <v>554.75</v>
      </c>
      <c r="BL397" s="313"/>
      <c r="BM397" s="313"/>
      <c r="BN397" s="313"/>
      <c r="BO397" s="313"/>
      <c r="BP397" s="314"/>
      <c r="BQ397" s="294"/>
      <c r="BR397" s="295"/>
      <c r="BS397" s="295"/>
      <c r="BT397" s="295"/>
      <c r="BU397" s="295"/>
      <c r="BV397" s="295"/>
      <c r="BW397" s="296"/>
      <c r="BX397" s="294"/>
      <c r="BY397" s="295"/>
      <c r="BZ397" s="295"/>
      <c r="CA397" s="295"/>
      <c r="CB397" s="295"/>
      <c r="CC397" s="296"/>
      <c r="CD397" s="294"/>
      <c r="CE397" s="295"/>
      <c r="CF397" s="295"/>
      <c r="CG397" s="295"/>
      <c r="CH397" s="295"/>
      <c r="CI397" s="296"/>
    </row>
    <row r="398" spans="1:87" ht="18" customHeight="1" x14ac:dyDescent="0.25">
      <c r="A398" s="75"/>
      <c r="B398" s="327"/>
      <c r="C398" s="328"/>
      <c r="D398" s="328"/>
      <c r="E398" s="328"/>
      <c r="F398" s="328"/>
      <c r="G398" s="328"/>
      <c r="H398" s="328"/>
      <c r="I398" s="328"/>
      <c r="J398" s="328"/>
      <c r="K398" s="328"/>
      <c r="L398" s="328"/>
      <c r="M398" s="328"/>
      <c r="N398" s="328"/>
      <c r="O398" s="328"/>
      <c r="P398" s="328"/>
      <c r="Q398" s="328"/>
      <c r="R398" s="328"/>
      <c r="S398" s="328"/>
      <c r="T398" s="328"/>
      <c r="U398" s="328"/>
      <c r="V398" s="328"/>
      <c r="W398" s="328"/>
      <c r="X398" s="328"/>
      <c r="Y398" s="329"/>
      <c r="Z398" s="336"/>
      <c r="AA398" s="337"/>
      <c r="AB398" s="337"/>
      <c r="AC398" s="337"/>
      <c r="AD398" s="338"/>
      <c r="AE398" s="336"/>
      <c r="AF398" s="337"/>
      <c r="AG398" s="337"/>
      <c r="AH398" s="337"/>
      <c r="AI398" s="337"/>
      <c r="AJ398" s="337"/>
      <c r="AK398" s="658" t="s">
        <v>32</v>
      </c>
      <c r="AL398" s="659"/>
      <c r="AM398" s="659"/>
      <c r="AN398" s="659"/>
      <c r="AO398" s="659"/>
      <c r="AP398" s="659"/>
      <c r="AQ398" s="659"/>
      <c r="AR398" s="659"/>
      <c r="AS398" s="659"/>
      <c r="AT398" s="659"/>
      <c r="AU398" s="659"/>
      <c r="AV398" s="659"/>
      <c r="AW398" s="659"/>
      <c r="AX398" s="660"/>
      <c r="AY398" s="407">
        <v>7.0000000000000007E-2</v>
      </c>
      <c r="AZ398" s="304"/>
      <c r="BA398" s="304"/>
      <c r="BB398" s="408"/>
      <c r="BC398" s="306">
        <f t="shared" si="46"/>
        <v>1.1200000000000001</v>
      </c>
      <c r="BD398" s="307"/>
      <c r="BE398" s="307"/>
      <c r="BF398" s="308"/>
      <c r="BG398" s="309">
        <v>10968</v>
      </c>
      <c r="BH398" s="310"/>
      <c r="BI398" s="310"/>
      <c r="BJ398" s="311"/>
      <c r="BK398" s="312">
        <f t="shared" si="47"/>
        <v>767.7600000000001</v>
      </c>
      <c r="BL398" s="313"/>
      <c r="BM398" s="313"/>
      <c r="BN398" s="313"/>
      <c r="BO398" s="313"/>
      <c r="BP398" s="314"/>
      <c r="BQ398" s="294"/>
      <c r="BR398" s="295"/>
      <c r="BS398" s="295"/>
      <c r="BT398" s="295"/>
      <c r="BU398" s="295"/>
      <c r="BV398" s="295"/>
      <c r="BW398" s="296"/>
      <c r="BX398" s="294"/>
      <c r="BY398" s="295"/>
      <c r="BZ398" s="295"/>
      <c r="CA398" s="295"/>
      <c r="CB398" s="295"/>
      <c r="CC398" s="296"/>
      <c r="CD398" s="294"/>
      <c r="CE398" s="295"/>
      <c r="CF398" s="295"/>
      <c r="CG398" s="295"/>
      <c r="CH398" s="295"/>
      <c r="CI398" s="296"/>
    </row>
    <row r="399" spans="1:87" ht="18" customHeight="1" x14ac:dyDescent="0.25">
      <c r="A399" s="75"/>
      <c r="B399" s="327"/>
      <c r="C399" s="328"/>
      <c r="D399" s="328"/>
      <c r="E399" s="328"/>
      <c r="F399" s="328"/>
      <c r="G399" s="328"/>
      <c r="H399" s="328"/>
      <c r="I399" s="328"/>
      <c r="J399" s="328"/>
      <c r="K399" s="328"/>
      <c r="L399" s="328"/>
      <c r="M399" s="328"/>
      <c r="N399" s="328"/>
      <c r="O399" s="328"/>
      <c r="P399" s="328"/>
      <c r="Q399" s="328"/>
      <c r="R399" s="328"/>
      <c r="S399" s="328"/>
      <c r="T399" s="328"/>
      <c r="U399" s="328"/>
      <c r="V399" s="328"/>
      <c r="W399" s="328"/>
      <c r="X399" s="328"/>
      <c r="Y399" s="329"/>
      <c r="Z399" s="336"/>
      <c r="AA399" s="337"/>
      <c r="AB399" s="337"/>
      <c r="AC399" s="337"/>
      <c r="AD399" s="338"/>
      <c r="AE399" s="336"/>
      <c r="AF399" s="337"/>
      <c r="AG399" s="337"/>
      <c r="AH399" s="337"/>
      <c r="AI399" s="337"/>
      <c r="AJ399" s="337"/>
      <c r="AK399" s="658" t="s">
        <v>527</v>
      </c>
      <c r="AL399" s="659"/>
      <c r="AM399" s="659"/>
      <c r="AN399" s="659"/>
      <c r="AO399" s="659"/>
      <c r="AP399" s="659"/>
      <c r="AQ399" s="659"/>
      <c r="AR399" s="659"/>
      <c r="AS399" s="659"/>
      <c r="AT399" s="659"/>
      <c r="AU399" s="659"/>
      <c r="AV399" s="659"/>
      <c r="AW399" s="659"/>
      <c r="AX399" s="660"/>
      <c r="AY399" s="407">
        <v>7.0000000000000007E-2</v>
      </c>
      <c r="AZ399" s="304"/>
      <c r="BA399" s="304"/>
      <c r="BB399" s="408"/>
      <c r="BC399" s="306">
        <f t="shared" si="46"/>
        <v>1.1200000000000001</v>
      </c>
      <c r="BD399" s="307"/>
      <c r="BE399" s="307"/>
      <c r="BF399" s="308"/>
      <c r="BG399" s="309">
        <v>18911</v>
      </c>
      <c r="BH399" s="310"/>
      <c r="BI399" s="310"/>
      <c r="BJ399" s="311"/>
      <c r="BK399" s="312">
        <f t="shared" si="47"/>
        <v>1323.7700000000002</v>
      </c>
      <c r="BL399" s="313"/>
      <c r="BM399" s="313"/>
      <c r="BN399" s="313"/>
      <c r="BO399" s="313"/>
      <c r="BP399" s="314"/>
      <c r="BQ399" s="294"/>
      <c r="BR399" s="295"/>
      <c r="BS399" s="295"/>
      <c r="BT399" s="295"/>
      <c r="BU399" s="295"/>
      <c r="BV399" s="295"/>
      <c r="BW399" s="296"/>
      <c r="BX399" s="294"/>
      <c r="BY399" s="295"/>
      <c r="BZ399" s="295"/>
      <c r="CA399" s="295"/>
      <c r="CB399" s="295"/>
      <c r="CC399" s="296"/>
      <c r="CD399" s="294"/>
      <c r="CE399" s="295"/>
      <c r="CF399" s="295"/>
      <c r="CG399" s="295"/>
      <c r="CH399" s="295"/>
      <c r="CI399" s="296"/>
    </row>
    <row r="400" spans="1:87" ht="18" customHeight="1" x14ac:dyDescent="0.25">
      <c r="A400" s="75"/>
      <c r="B400" s="327"/>
      <c r="C400" s="328"/>
      <c r="D400" s="328"/>
      <c r="E400" s="328"/>
      <c r="F400" s="328"/>
      <c r="G400" s="328"/>
      <c r="H400" s="328"/>
      <c r="I400" s="328"/>
      <c r="J400" s="328"/>
      <c r="K400" s="328"/>
      <c r="L400" s="328"/>
      <c r="M400" s="328"/>
      <c r="N400" s="328"/>
      <c r="O400" s="328"/>
      <c r="P400" s="328"/>
      <c r="Q400" s="328"/>
      <c r="R400" s="328"/>
      <c r="S400" s="328"/>
      <c r="T400" s="328"/>
      <c r="U400" s="328"/>
      <c r="V400" s="328"/>
      <c r="W400" s="328"/>
      <c r="X400" s="328"/>
      <c r="Y400" s="329"/>
      <c r="Z400" s="336"/>
      <c r="AA400" s="337"/>
      <c r="AB400" s="337"/>
      <c r="AC400" s="337"/>
      <c r="AD400" s="338"/>
      <c r="AE400" s="336"/>
      <c r="AF400" s="337"/>
      <c r="AG400" s="337"/>
      <c r="AH400" s="337"/>
      <c r="AI400" s="337"/>
      <c r="AJ400" s="337"/>
      <c r="AK400" s="658" t="s">
        <v>13</v>
      </c>
      <c r="AL400" s="659"/>
      <c r="AM400" s="659"/>
      <c r="AN400" s="659"/>
      <c r="AO400" s="659"/>
      <c r="AP400" s="659"/>
      <c r="AQ400" s="659"/>
      <c r="AR400" s="659"/>
      <c r="AS400" s="659"/>
      <c r="AT400" s="659"/>
      <c r="AU400" s="659"/>
      <c r="AV400" s="659"/>
      <c r="AW400" s="659"/>
      <c r="AX400" s="660"/>
      <c r="AY400" s="407">
        <v>7.0000000000000007E-2</v>
      </c>
      <c r="AZ400" s="304"/>
      <c r="BA400" s="304"/>
      <c r="BB400" s="408"/>
      <c r="BC400" s="306">
        <f t="shared" si="46"/>
        <v>1.1200000000000001</v>
      </c>
      <c r="BD400" s="307"/>
      <c r="BE400" s="307"/>
      <c r="BF400" s="308"/>
      <c r="BG400" s="309">
        <v>40826</v>
      </c>
      <c r="BH400" s="310"/>
      <c r="BI400" s="310"/>
      <c r="BJ400" s="311"/>
      <c r="BK400" s="312">
        <f t="shared" si="47"/>
        <v>2857.82</v>
      </c>
      <c r="BL400" s="313"/>
      <c r="BM400" s="313"/>
      <c r="BN400" s="313"/>
      <c r="BO400" s="313"/>
      <c r="BP400" s="314"/>
      <c r="BQ400" s="294"/>
      <c r="BR400" s="295"/>
      <c r="BS400" s="295"/>
      <c r="BT400" s="295"/>
      <c r="BU400" s="295"/>
      <c r="BV400" s="295"/>
      <c r="BW400" s="296"/>
      <c r="BX400" s="294"/>
      <c r="BY400" s="295"/>
      <c r="BZ400" s="295"/>
      <c r="CA400" s="295"/>
      <c r="CB400" s="295"/>
      <c r="CC400" s="296"/>
      <c r="CD400" s="294"/>
      <c r="CE400" s="295"/>
      <c r="CF400" s="295"/>
      <c r="CG400" s="295"/>
      <c r="CH400" s="295"/>
      <c r="CI400" s="296"/>
    </row>
    <row r="401" spans="1:87" ht="18" customHeight="1" x14ac:dyDescent="0.25">
      <c r="A401" s="75"/>
      <c r="B401" s="327"/>
      <c r="C401" s="328"/>
      <c r="D401" s="328"/>
      <c r="E401" s="328"/>
      <c r="F401" s="328"/>
      <c r="G401" s="328"/>
      <c r="H401" s="328"/>
      <c r="I401" s="328"/>
      <c r="J401" s="328"/>
      <c r="K401" s="328"/>
      <c r="L401" s="328"/>
      <c r="M401" s="328"/>
      <c r="N401" s="328"/>
      <c r="O401" s="328"/>
      <c r="P401" s="328"/>
      <c r="Q401" s="328"/>
      <c r="R401" s="328"/>
      <c r="S401" s="328"/>
      <c r="T401" s="328"/>
      <c r="U401" s="328"/>
      <c r="V401" s="328"/>
      <c r="W401" s="328"/>
      <c r="X401" s="328"/>
      <c r="Y401" s="329"/>
      <c r="Z401" s="336"/>
      <c r="AA401" s="337"/>
      <c r="AB401" s="337"/>
      <c r="AC401" s="337"/>
      <c r="AD401" s="338"/>
      <c r="AE401" s="336"/>
      <c r="AF401" s="337"/>
      <c r="AG401" s="337"/>
      <c r="AH401" s="337"/>
      <c r="AI401" s="337"/>
      <c r="AJ401" s="337"/>
      <c r="AK401" s="658" t="s">
        <v>17</v>
      </c>
      <c r="AL401" s="659"/>
      <c r="AM401" s="659"/>
      <c r="AN401" s="659"/>
      <c r="AO401" s="659"/>
      <c r="AP401" s="659"/>
      <c r="AQ401" s="659"/>
      <c r="AR401" s="659"/>
      <c r="AS401" s="659"/>
      <c r="AT401" s="659"/>
      <c r="AU401" s="659"/>
      <c r="AV401" s="659"/>
      <c r="AW401" s="659"/>
      <c r="AX401" s="660"/>
      <c r="AY401" s="407">
        <v>7.0000000000000007E-2</v>
      </c>
      <c r="AZ401" s="304"/>
      <c r="BA401" s="304"/>
      <c r="BB401" s="408"/>
      <c r="BC401" s="306">
        <f t="shared" si="46"/>
        <v>1.1200000000000001</v>
      </c>
      <c r="BD401" s="307"/>
      <c r="BE401" s="307"/>
      <c r="BF401" s="308"/>
      <c r="BG401" s="309">
        <v>6399</v>
      </c>
      <c r="BH401" s="310"/>
      <c r="BI401" s="310"/>
      <c r="BJ401" s="311"/>
      <c r="BK401" s="312">
        <f t="shared" si="47"/>
        <v>447.93000000000006</v>
      </c>
      <c r="BL401" s="313"/>
      <c r="BM401" s="313"/>
      <c r="BN401" s="313"/>
      <c r="BO401" s="313"/>
      <c r="BP401" s="314"/>
      <c r="BQ401" s="294"/>
      <c r="BR401" s="295"/>
      <c r="BS401" s="295"/>
      <c r="BT401" s="295"/>
      <c r="BU401" s="295"/>
      <c r="BV401" s="295"/>
      <c r="BW401" s="296"/>
      <c r="BX401" s="294"/>
      <c r="BY401" s="295"/>
      <c r="BZ401" s="295"/>
      <c r="CA401" s="295"/>
      <c r="CB401" s="295"/>
      <c r="CC401" s="296"/>
      <c r="CD401" s="294"/>
      <c r="CE401" s="295"/>
      <c r="CF401" s="295"/>
      <c r="CG401" s="295"/>
      <c r="CH401" s="295"/>
      <c r="CI401" s="296"/>
    </row>
    <row r="402" spans="1:87" ht="18" customHeight="1" x14ac:dyDescent="0.25">
      <c r="A402" s="75"/>
      <c r="B402" s="327"/>
      <c r="C402" s="328"/>
      <c r="D402" s="328"/>
      <c r="E402" s="328"/>
      <c r="F402" s="328"/>
      <c r="G402" s="328"/>
      <c r="H402" s="328"/>
      <c r="I402" s="328"/>
      <c r="J402" s="328"/>
      <c r="K402" s="328"/>
      <c r="L402" s="328"/>
      <c r="M402" s="328"/>
      <c r="N402" s="328"/>
      <c r="O402" s="328"/>
      <c r="P402" s="328"/>
      <c r="Q402" s="328"/>
      <c r="R402" s="328"/>
      <c r="S402" s="328"/>
      <c r="T402" s="328"/>
      <c r="U402" s="328"/>
      <c r="V402" s="328"/>
      <c r="W402" s="328"/>
      <c r="X402" s="328"/>
      <c r="Y402" s="329"/>
      <c r="Z402" s="336"/>
      <c r="AA402" s="337"/>
      <c r="AB402" s="337"/>
      <c r="AC402" s="337"/>
      <c r="AD402" s="338"/>
      <c r="AE402" s="336"/>
      <c r="AF402" s="337"/>
      <c r="AG402" s="337"/>
      <c r="AH402" s="337"/>
      <c r="AI402" s="337"/>
      <c r="AJ402" s="337"/>
      <c r="AK402" s="658" t="s">
        <v>526</v>
      </c>
      <c r="AL402" s="659"/>
      <c r="AM402" s="659"/>
      <c r="AN402" s="659"/>
      <c r="AO402" s="659"/>
      <c r="AP402" s="659"/>
      <c r="AQ402" s="659"/>
      <c r="AR402" s="659"/>
      <c r="AS402" s="659"/>
      <c r="AT402" s="659"/>
      <c r="AU402" s="659"/>
      <c r="AV402" s="659"/>
      <c r="AW402" s="659"/>
      <c r="AX402" s="660"/>
      <c r="AY402" s="407">
        <v>7.0000000000000007E-2</v>
      </c>
      <c r="AZ402" s="304"/>
      <c r="BA402" s="304"/>
      <c r="BB402" s="408"/>
      <c r="BC402" s="306">
        <f t="shared" si="46"/>
        <v>1.1200000000000001</v>
      </c>
      <c r="BD402" s="307"/>
      <c r="BE402" s="307"/>
      <c r="BF402" s="308"/>
      <c r="BG402" s="309">
        <v>7925</v>
      </c>
      <c r="BH402" s="310"/>
      <c r="BI402" s="310"/>
      <c r="BJ402" s="311"/>
      <c r="BK402" s="312">
        <f t="shared" si="47"/>
        <v>554.75</v>
      </c>
      <c r="BL402" s="313"/>
      <c r="BM402" s="313"/>
      <c r="BN402" s="313"/>
      <c r="BO402" s="313"/>
      <c r="BP402" s="314"/>
      <c r="BQ402" s="294"/>
      <c r="BR402" s="295"/>
      <c r="BS402" s="295"/>
      <c r="BT402" s="295"/>
      <c r="BU402" s="295"/>
      <c r="BV402" s="295"/>
      <c r="BW402" s="296"/>
      <c r="BX402" s="294"/>
      <c r="BY402" s="295"/>
      <c r="BZ402" s="295"/>
      <c r="CA402" s="295"/>
      <c r="CB402" s="295"/>
      <c r="CC402" s="296"/>
      <c r="CD402" s="294"/>
      <c r="CE402" s="295"/>
      <c r="CF402" s="295"/>
      <c r="CG402" s="295"/>
      <c r="CH402" s="295"/>
      <c r="CI402" s="296"/>
    </row>
    <row r="403" spans="1:87" ht="18" customHeight="1" x14ac:dyDescent="0.25">
      <c r="A403" s="75"/>
      <c r="B403" s="327"/>
      <c r="C403" s="328"/>
      <c r="D403" s="328"/>
      <c r="E403" s="328"/>
      <c r="F403" s="328"/>
      <c r="G403" s="328"/>
      <c r="H403" s="328"/>
      <c r="I403" s="328"/>
      <c r="J403" s="328"/>
      <c r="K403" s="328"/>
      <c r="L403" s="328"/>
      <c r="M403" s="328"/>
      <c r="N403" s="328"/>
      <c r="O403" s="328"/>
      <c r="P403" s="328"/>
      <c r="Q403" s="328"/>
      <c r="R403" s="328"/>
      <c r="S403" s="328"/>
      <c r="T403" s="328"/>
      <c r="U403" s="328"/>
      <c r="V403" s="328"/>
      <c r="W403" s="328"/>
      <c r="X403" s="328"/>
      <c r="Y403" s="329"/>
      <c r="Z403" s="336"/>
      <c r="AA403" s="337"/>
      <c r="AB403" s="337"/>
      <c r="AC403" s="337"/>
      <c r="AD403" s="338"/>
      <c r="AE403" s="336"/>
      <c r="AF403" s="337"/>
      <c r="AG403" s="337"/>
      <c r="AH403" s="337"/>
      <c r="AI403" s="337"/>
      <c r="AJ403" s="337"/>
      <c r="AK403" s="658" t="s">
        <v>530</v>
      </c>
      <c r="AL403" s="659"/>
      <c r="AM403" s="659"/>
      <c r="AN403" s="659"/>
      <c r="AO403" s="659"/>
      <c r="AP403" s="659"/>
      <c r="AQ403" s="659"/>
      <c r="AR403" s="659"/>
      <c r="AS403" s="659"/>
      <c r="AT403" s="659"/>
      <c r="AU403" s="659"/>
      <c r="AV403" s="659"/>
      <c r="AW403" s="659"/>
      <c r="AX403" s="660"/>
      <c r="AY403" s="407">
        <v>7.0000000000000007E-2</v>
      </c>
      <c r="AZ403" s="304"/>
      <c r="BA403" s="304"/>
      <c r="BB403" s="408"/>
      <c r="BC403" s="306">
        <f t="shared" si="46"/>
        <v>1.1200000000000001</v>
      </c>
      <c r="BD403" s="307"/>
      <c r="BE403" s="307"/>
      <c r="BF403" s="308"/>
      <c r="BG403" s="309">
        <v>22629</v>
      </c>
      <c r="BH403" s="310"/>
      <c r="BI403" s="310"/>
      <c r="BJ403" s="311"/>
      <c r="BK403" s="312">
        <f t="shared" si="47"/>
        <v>1584.0300000000002</v>
      </c>
      <c r="BL403" s="313"/>
      <c r="BM403" s="313"/>
      <c r="BN403" s="313"/>
      <c r="BO403" s="313"/>
      <c r="BP403" s="314"/>
      <c r="BQ403" s="294"/>
      <c r="BR403" s="295"/>
      <c r="BS403" s="295"/>
      <c r="BT403" s="295"/>
      <c r="BU403" s="295"/>
      <c r="BV403" s="295"/>
      <c r="BW403" s="296"/>
      <c r="BX403" s="294"/>
      <c r="BY403" s="295"/>
      <c r="BZ403" s="295"/>
      <c r="CA403" s="295"/>
      <c r="CB403" s="295"/>
      <c r="CC403" s="296"/>
      <c r="CD403" s="294"/>
      <c r="CE403" s="295"/>
      <c r="CF403" s="295"/>
      <c r="CG403" s="295"/>
      <c r="CH403" s="295"/>
      <c r="CI403" s="296"/>
    </row>
    <row r="404" spans="1:87" ht="18" customHeight="1" x14ac:dyDescent="0.25">
      <c r="A404" s="75"/>
      <c r="B404" s="327"/>
      <c r="C404" s="328"/>
      <c r="D404" s="328"/>
      <c r="E404" s="328"/>
      <c r="F404" s="328"/>
      <c r="G404" s="328"/>
      <c r="H404" s="328"/>
      <c r="I404" s="328"/>
      <c r="J404" s="328"/>
      <c r="K404" s="328"/>
      <c r="L404" s="328"/>
      <c r="M404" s="328"/>
      <c r="N404" s="328"/>
      <c r="O404" s="328"/>
      <c r="P404" s="328"/>
      <c r="Q404" s="328"/>
      <c r="R404" s="328"/>
      <c r="S404" s="328"/>
      <c r="T404" s="328"/>
      <c r="U404" s="328"/>
      <c r="V404" s="328"/>
      <c r="W404" s="328"/>
      <c r="X404" s="328"/>
      <c r="Y404" s="329"/>
      <c r="Z404" s="336"/>
      <c r="AA404" s="337"/>
      <c r="AB404" s="337"/>
      <c r="AC404" s="337"/>
      <c r="AD404" s="338"/>
      <c r="AE404" s="336"/>
      <c r="AF404" s="337"/>
      <c r="AG404" s="337"/>
      <c r="AH404" s="337"/>
      <c r="AI404" s="337"/>
      <c r="AJ404" s="337"/>
      <c r="AK404" s="658" t="s">
        <v>18</v>
      </c>
      <c r="AL404" s="659"/>
      <c r="AM404" s="659"/>
      <c r="AN404" s="659"/>
      <c r="AO404" s="659"/>
      <c r="AP404" s="659"/>
      <c r="AQ404" s="659"/>
      <c r="AR404" s="659"/>
      <c r="AS404" s="659"/>
      <c r="AT404" s="659"/>
      <c r="AU404" s="659"/>
      <c r="AV404" s="659"/>
      <c r="AW404" s="659"/>
      <c r="AX404" s="660"/>
      <c r="AY404" s="407">
        <v>7.0000000000000007E-2</v>
      </c>
      <c r="AZ404" s="304"/>
      <c r="BA404" s="304"/>
      <c r="BB404" s="408"/>
      <c r="BC404" s="306">
        <f t="shared" si="46"/>
        <v>1.1200000000000001</v>
      </c>
      <c r="BD404" s="307"/>
      <c r="BE404" s="307"/>
      <c r="BF404" s="308"/>
      <c r="BG404" s="309">
        <v>28961</v>
      </c>
      <c r="BH404" s="310"/>
      <c r="BI404" s="310"/>
      <c r="BJ404" s="311"/>
      <c r="BK404" s="312">
        <f t="shared" si="47"/>
        <v>2027.2700000000002</v>
      </c>
      <c r="BL404" s="313"/>
      <c r="BM404" s="313"/>
      <c r="BN404" s="313"/>
      <c r="BO404" s="313"/>
      <c r="BP404" s="314"/>
      <c r="BQ404" s="294"/>
      <c r="BR404" s="295"/>
      <c r="BS404" s="295"/>
      <c r="BT404" s="295"/>
      <c r="BU404" s="295"/>
      <c r="BV404" s="295"/>
      <c r="BW404" s="296"/>
      <c r="BX404" s="294"/>
      <c r="BY404" s="295"/>
      <c r="BZ404" s="295"/>
      <c r="CA404" s="295"/>
      <c r="CB404" s="295"/>
      <c r="CC404" s="296"/>
      <c r="CD404" s="294"/>
      <c r="CE404" s="295"/>
      <c r="CF404" s="295"/>
      <c r="CG404" s="295"/>
      <c r="CH404" s="295"/>
      <c r="CI404" s="296"/>
    </row>
    <row r="405" spans="1:87" ht="18" customHeight="1" x14ac:dyDescent="0.25">
      <c r="A405" s="75"/>
      <c r="B405" s="327"/>
      <c r="C405" s="328"/>
      <c r="D405" s="328"/>
      <c r="E405" s="328"/>
      <c r="F405" s="328"/>
      <c r="G405" s="328"/>
      <c r="H405" s="328"/>
      <c r="I405" s="328"/>
      <c r="J405" s="328"/>
      <c r="K405" s="328"/>
      <c r="L405" s="328"/>
      <c r="M405" s="328"/>
      <c r="N405" s="328"/>
      <c r="O405" s="328"/>
      <c r="P405" s="328"/>
      <c r="Q405" s="328"/>
      <c r="R405" s="328"/>
      <c r="S405" s="328"/>
      <c r="T405" s="328"/>
      <c r="U405" s="328"/>
      <c r="V405" s="328"/>
      <c r="W405" s="328"/>
      <c r="X405" s="328"/>
      <c r="Y405" s="329"/>
      <c r="Z405" s="336"/>
      <c r="AA405" s="337"/>
      <c r="AB405" s="337"/>
      <c r="AC405" s="337"/>
      <c r="AD405" s="338"/>
      <c r="AE405" s="336"/>
      <c r="AF405" s="337"/>
      <c r="AG405" s="337"/>
      <c r="AH405" s="337"/>
      <c r="AI405" s="337"/>
      <c r="AJ405" s="337"/>
      <c r="AK405" s="658" t="s">
        <v>37</v>
      </c>
      <c r="AL405" s="659"/>
      <c r="AM405" s="659"/>
      <c r="AN405" s="659"/>
      <c r="AO405" s="659"/>
      <c r="AP405" s="659"/>
      <c r="AQ405" s="659"/>
      <c r="AR405" s="659"/>
      <c r="AS405" s="659"/>
      <c r="AT405" s="659"/>
      <c r="AU405" s="659"/>
      <c r="AV405" s="659"/>
      <c r="AW405" s="659"/>
      <c r="AX405" s="660"/>
      <c r="AY405" s="407">
        <v>7.0000000000000007E-2</v>
      </c>
      <c r="AZ405" s="304"/>
      <c r="BA405" s="304"/>
      <c r="BB405" s="408"/>
      <c r="BC405" s="306">
        <f t="shared" si="46"/>
        <v>1.1200000000000001</v>
      </c>
      <c r="BD405" s="307"/>
      <c r="BE405" s="307"/>
      <c r="BF405" s="308"/>
      <c r="BG405" s="309">
        <v>11840</v>
      </c>
      <c r="BH405" s="310"/>
      <c r="BI405" s="310"/>
      <c r="BJ405" s="311"/>
      <c r="BK405" s="312">
        <f t="shared" si="47"/>
        <v>828.80000000000007</v>
      </c>
      <c r="BL405" s="313"/>
      <c r="BM405" s="313"/>
      <c r="BN405" s="313"/>
      <c r="BO405" s="313"/>
      <c r="BP405" s="314"/>
      <c r="BQ405" s="294"/>
      <c r="BR405" s="295"/>
      <c r="BS405" s="295"/>
      <c r="BT405" s="295"/>
      <c r="BU405" s="295"/>
      <c r="BV405" s="295"/>
      <c r="BW405" s="296"/>
      <c r="BX405" s="294"/>
      <c r="BY405" s="295"/>
      <c r="BZ405" s="295"/>
      <c r="CA405" s="295"/>
      <c r="CB405" s="295"/>
      <c r="CC405" s="296"/>
      <c r="CD405" s="294"/>
      <c r="CE405" s="295"/>
      <c r="CF405" s="295"/>
      <c r="CG405" s="295"/>
      <c r="CH405" s="295"/>
      <c r="CI405" s="296"/>
    </row>
    <row r="406" spans="1:87" ht="18" customHeight="1" thickBot="1" x14ac:dyDescent="0.3">
      <c r="A406" s="75"/>
      <c r="B406" s="327"/>
      <c r="C406" s="328"/>
      <c r="D406" s="328"/>
      <c r="E406" s="328"/>
      <c r="F406" s="328"/>
      <c r="G406" s="328"/>
      <c r="H406" s="328"/>
      <c r="I406" s="328"/>
      <c r="J406" s="328"/>
      <c r="K406" s="328"/>
      <c r="L406" s="328"/>
      <c r="M406" s="328"/>
      <c r="N406" s="328"/>
      <c r="O406" s="328"/>
      <c r="P406" s="328"/>
      <c r="Q406" s="328"/>
      <c r="R406" s="328"/>
      <c r="S406" s="328"/>
      <c r="T406" s="328"/>
      <c r="U406" s="328"/>
      <c r="V406" s="328"/>
      <c r="W406" s="328"/>
      <c r="X406" s="328"/>
      <c r="Y406" s="329"/>
      <c r="Z406" s="336"/>
      <c r="AA406" s="337"/>
      <c r="AB406" s="337"/>
      <c r="AC406" s="337"/>
      <c r="AD406" s="338"/>
      <c r="AE406" s="336"/>
      <c r="AF406" s="337"/>
      <c r="AG406" s="337"/>
      <c r="AH406" s="337"/>
      <c r="AI406" s="337"/>
      <c r="AJ406" s="337"/>
      <c r="AK406" s="681" t="s">
        <v>39</v>
      </c>
      <c r="AL406" s="687"/>
      <c r="AM406" s="687"/>
      <c r="AN406" s="687"/>
      <c r="AO406" s="687"/>
      <c r="AP406" s="687"/>
      <c r="AQ406" s="687"/>
      <c r="AR406" s="687"/>
      <c r="AS406" s="687"/>
      <c r="AT406" s="687"/>
      <c r="AU406" s="687"/>
      <c r="AV406" s="687"/>
      <c r="AW406" s="687"/>
      <c r="AX406" s="688"/>
      <c r="AY406" s="407">
        <v>7.0000000000000007E-2</v>
      </c>
      <c r="AZ406" s="304"/>
      <c r="BA406" s="304"/>
      <c r="BB406" s="408"/>
      <c r="BC406" s="306">
        <f t="shared" si="46"/>
        <v>1.1200000000000001</v>
      </c>
      <c r="BD406" s="307"/>
      <c r="BE406" s="307"/>
      <c r="BF406" s="308"/>
      <c r="BG406" s="309">
        <v>11840</v>
      </c>
      <c r="BH406" s="310"/>
      <c r="BI406" s="310"/>
      <c r="BJ406" s="311"/>
      <c r="BK406" s="312">
        <f t="shared" si="47"/>
        <v>828.80000000000007</v>
      </c>
      <c r="BL406" s="313"/>
      <c r="BM406" s="313"/>
      <c r="BN406" s="313"/>
      <c r="BO406" s="313"/>
      <c r="BP406" s="314"/>
      <c r="BQ406" s="294"/>
      <c r="BR406" s="295"/>
      <c r="BS406" s="295"/>
      <c r="BT406" s="295"/>
      <c r="BU406" s="295"/>
      <c r="BV406" s="295"/>
      <c r="BW406" s="296"/>
      <c r="BX406" s="294"/>
      <c r="BY406" s="295"/>
      <c r="BZ406" s="295"/>
      <c r="CA406" s="295"/>
      <c r="CB406" s="295"/>
      <c r="CC406" s="296"/>
      <c r="CD406" s="294"/>
      <c r="CE406" s="295"/>
      <c r="CF406" s="295"/>
      <c r="CG406" s="295"/>
      <c r="CH406" s="295"/>
      <c r="CI406" s="296"/>
    </row>
    <row r="407" spans="1:87" ht="18" customHeight="1" thickBot="1" x14ac:dyDescent="0.3">
      <c r="A407" s="75"/>
      <c r="B407" s="377"/>
      <c r="C407" s="378"/>
      <c r="D407" s="378"/>
      <c r="E407" s="378"/>
      <c r="F407" s="378"/>
      <c r="G407" s="378"/>
      <c r="H407" s="378"/>
      <c r="I407" s="378"/>
      <c r="J407" s="378"/>
      <c r="K407" s="378"/>
      <c r="L407" s="378"/>
      <c r="M407" s="378"/>
      <c r="N407" s="378"/>
      <c r="O407" s="378"/>
      <c r="P407" s="378"/>
      <c r="Q407" s="378"/>
      <c r="R407" s="378"/>
      <c r="S407" s="378"/>
      <c r="T407" s="378"/>
      <c r="U407" s="378"/>
      <c r="V407" s="378"/>
      <c r="W407" s="378"/>
      <c r="X407" s="378"/>
      <c r="Y407" s="378"/>
      <c r="Z407" s="378"/>
      <c r="AA407" s="378"/>
      <c r="AB407" s="378"/>
      <c r="AC407" s="378"/>
      <c r="AD407" s="378"/>
      <c r="AE407" s="378"/>
      <c r="AF407" s="378"/>
      <c r="AG407" s="378"/>
      <c r="AH407" s="378"/>
      <c r="AI407" s="378"/>
      <c r="AJ407" s="379"/>
      <c r="AK407" s="380" t="s">
        <v>3</v>
      </c>
      <c r="AL407" s="381"/>
      <c r="AM407" s="381"/>
      <c r="AN407" s="381"/>
      <c r="AO407" s="381"/>
      <c r="AP407" s="381"/>
      <c r="AQ407" s="381"/>
      <c r="AR407" s="381"/>
      <c r="AS407" s="381"/>
      <c r="AT407" s="381"/>
      <c r="AU407" s="381"/>
      <c r="AV407" s="381"/>
      <c r="AW407" s="381"/>
      <c r="AX407" s="381"/>
      <c r="AY407" s="382"/>
      <c r="AZ407" s="382"/>
      <c r="BA407" s="382"/>
      <c r="BB407" s="382"/>
      <c r="BC407" s="382"/>
      <c r="BD407" s="382"/>
      <c r="BE407" s="382"/>
      <c r="BF407" s="382"/>
      <c r="BG407" s="382"/>
      <c r="BH407" s="382"/>
      <c r="BI407" s="382"/>
      <c r="BJ407" s="383"/>
      <c r="BK407" s="384">
        <f>SUM(BK392:BK406)</f>
        <v>15578.710000000001</v>
      </c>
      <c r="BL407" s="385"/>
      <c r="BM407" s="385"/>
      <c r="BN407" s="385"/>
      <c r="BO407" s="385"/>
      <c r="BP407" s="386"/>
      <c r="BQ407" s="387" t="s">
        <v>100</v>
      </c>
      <c r="BR407" s="388"/>
      <c r="BS407" s="388"/>
      <c r="BT407" s="388"/>
      <c r="BU407" s="388"/>
      <c r="BV407" s="388"/>
      <c r="BW407" s="388"/>
      <c r="BX407" s="388"/>
      <c r="BY407" s="388"/>
      <c r="BZ407" s="388"/>
      <c r="CA407" s="388"/>
      <c r="CB407" s="388"/>
      <c r="CC407" s="389"/>
      <c r="CD407" s="390">
        <f>+CD392*AE392</f>
        <v>312069.83529411763</v>
      </c>
      <c r="CE407" s="390"/>
      <c r="CF407" s="390"/>
      <c r="CG407" s="390"/>
      <c r="CH407" s="390"/>
      <c r="CI407" s="391"/>
    </row>
    <row r="408" spans="1:87" ht="18" customHeight="1" thickBot="1" x14ac:dyDescent="0.3">
      <c r="A408" s="75"/>
      <c r="B408" s="76"/>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BG408" s="78"/>
      <c r="BH408" s="78"/>
      <c r="BI408" s="78"/>
      <c r="BJ408" s="78"/>
      <c r="BK408" s="79"/>
      <c r="BL408" s="79"/>
      <c r="BM408" s="79"/>
      <c r="BN408" s="79"/>
      <c r="BO408" s="79"/>
      <c r="BP408" s="79"/>
      <c r="BQ408" s="79"/>
      <c r="BR408" s="79"/>
      <c r="BS408" s="79"/>
      <c r="BT408" s="79"/>
      <c r="BU408" s="79"/>
      <c r="BV408" s="79"/>
      <c r="BW408" s="79"/>
      <c r="BX408" s="79"/>
      <c r="BY408" s="79"/>
      <c r="BZ408" s="79"/>
      <c r="CA408" s="79"/>
      <c r="CB408" s="79"/>
      <c r="CC408" s="79"/>
      <c r="CD408" s="79"/>
      <c r="CE408" s="79"/>
      <c r="CF408" s="79"/>
      <c r="CG408" s="79"/>
      <c r="CH408" s="79"/>
      <c r="CI408" s="79"/>
    </row>
    <row r="409" spans="1:87" ht="18" customHeight="1" x14ac:dyDescent="0.25">
      <c r="A409" s="75"/>
      <c r="B409" s="348" t="s">
        <v>0</v>
      </c>
      <c r="C409" s="349"/>
      <c r="D409" s="349"/>
      <c r="E409" s="349"/>
      <c r="F409" s="349"/>
      <c r="G409" s="349"/>
      <c r="H409" s="349"/>
      <c r="I409" s="349"/>
      <c r="J409" s="349"/>
      <c r="K409" s="349"/>
      <c r="L409" s="349"/>
      <c r="M409" s="349"/>
      <c r="N409" s="349"/>
      <c r="O409" s="349"/>
      <c r="P409" s="349"/>
      <c r="Q409" s="349"/>
      <c r="R409" s="349"/>
      <c r="S409" s="349"/>
      <c r="T409" s="349"/>
      <c r="U409" s="349"/>
      <c r="V409" s="349"/>
      <c r="W409" s="349"/>
      <c r="X409" s="349"/>
      <c r="Y409" s="350"/>
      <c r="Z409" s="348" t="s">
        <v>80</v>
      </c>
      <c r="AA409" s="349"/>
      <c r="AB409" s="349"/>
      <c r="AC409" s="349"/>
      <c r="AD409" s="350"/>
      <c r="AE409" s="357" t="s">
        <v>79</v>
      </c>
      <c r="AF409" s="358"/>
      <c r="AG409" s="358"/>
      <c r="AH409" s="358"/>
      <c r="AI409" s="358"/>
      <c r="AJ409" s="359"/>
      <c r="AK409" s="357" t="s">
        <v>81</v>
      </c>
      <c r="AL409" s="358"/>
      <c r="AM409" s="358"/>
      <c r="AN409" s="358"/>
      <c r="AO409" s="358"/>
      <c r="AP409" s="358"/>
      <c r="AQ409" s="358"/>
      <c r="AR409" s="358"/>
      <c r="AS409" s="358"/>
      <c r="AT409" s="358"/>
      <c r="AU409" s="358"/>
      <c r="AV409" s="358"/>
      <c r="AW409" s="358"/>
      <c r="AX409" s="359"/>
      <c r="AY409" s="357" t="s">
        <v>1</v>
      </c>
      <c r="AZ409" s="358"/>
      <c r="BA409" s="358"/>
      <c r="BB409" s="359"/>
      <c r="BC409" s="348" t="s">
        <v>104</v>
      </c>
      <c r="BD409" s="349"/>
      <c r="BE409" s="349"/>
      <c r="BF409" s="350"/>
      <c r="BG409" s="366" t="s">
        <v>82</v>
      </c>
      <c r="BH409" s="367"/>
      <c r="BI409" s="367"/>
      <c r="BJ409" s="368"/>
      <c r="BK409" s="315" t="s">
        <v>99</v>
      </c>
      <c r="BL409" s="316"/>
      <c r="BM409" s="316"/>
      <c r="BN409" s="316"/>
      <c r="BO409" s="316"/>
      <c r="BP409" s="317"/>
      <c r="BQ409" s="315" t="s">
        <v>83</v>
      </c>
      <c r="BR409" s="316"/>
      <c r="BS409" s="316"/>
      <c r="BT409" s="316"/>
      <c r="BU409" s="316"/>
      <c r="BV409" s="316"/>
      <c r="BW409" s="317"/>
      <c r="BX409" s="315" t="s">
        <v>84</v>
      </c>
      <c r="BY409" s="316"/>
      <c r="BZ409" s="316"/>
      <c r="CA409" s="316"/>
      <c r="CB409" s="316"/>
      <c r="CC409" s="317"/>
      <c r="CD409" s="315" t="s">
        <v>85</v>
      </c>
      <c r="CE409" s="316"/>
      <c r="CF409" s="316"/>
      <c r="CG409" s="316"/>
      <c r="CH409" s="316"/>
      <c r="CI409" s="317"/>
    </row>
    <row r="410" spans="1:87" ht="18" customHeight="1" x14ac:dyDescent="0.25">
      <c r="A410" s="75"/>
      <c r="B410" s="351"/>
      <c r="C410" s="352"/>
      <c r="D410" s="352"/>
      <c r="E410" s="352"/>
      <c r="F410" s="352"/>
      <c r="G410" s="352"/>
      <c r="H410" s="352"/>
      <c r="I410" s="352"/>
      <c r="J410" s="352"/>
      <c r="K410" s="352"/>
      <c r="L410" s="352"/>
      <c r="M410" s="352"/>
      <c r="N410" s="352"/>
      <c r="O410" s="352"/>
      <c r="P410" s="352"/>
      <c r="Q410" s="352"/>
      <c r="R410" s="352"/>
      <c r="S410" s="352"/>
      <c r="T410" s="352"/>
      <c r="U410" s="352"/>
      <c r="V410" s="352"/>
      <c r="W410" s="352"/>
      <c r="X410" s="352"/>
      <c r="Y410" s="353"/>
      <c r="Z410" s="351"/>
      <c r="AA410" s="352"/>
      <c r="AB410" s="352"/>
      <c r="AC410" s="352"/>
      <c r="AD410" s="353"/>
      <c r="AE410" s="360"/>
      <c r="AF410" s="361"/>
      <c r="AG410" s="361"/>
      <c r="AH410" s="361"/>
      <c r="AI410" s="361"/>
      <c r="AJ410" s="362"/>
      <c r="AK410" s="360"/>
      <c r="AL410" s="361"/>
      <c r="AM410" s="361"/>
      <c r="AN410" s="361"/>
      <c r="AO410" s="361"/>
      <c r="AP410" s="361"/>
      <c r="AQ410" s="361"/>
      <c r="AR410" s="361"/>
      <c r="AS410" s="361"/>
      <c r="AT410" s="361"/>
      <c r="AU410" s="361"/>
      <c r="AV410" s="361"/>
      <c r="AW410" s="361"/>
      <c r="AX410" s="362"/>
      <c r="AY410" s="360"/>
      <c r="AZ410" s="361"/>
      <c r="BA410" s="361"/>
      <c r="BB410" s="362"/>
      <c r="BC410" s="351"/>
      <c r="BD410" s="352"/>
      <c r="BE410" s="352"/>
      <c r="BF410" s="353"/>
      <c r="BG410" s="369"/>
      <c r="BH410" s="370"/>
      <c r="BI410" s="370"/>
      <c r="BJ410" s="371"/>
      <c r="BK410" s="318"/>
      <c r="BL410" s="319"/>
      <c r="BM410" s="319"/>
      <c r="BN410" s="319"/>
      <c r="BO410" s="319"/>
      <c r="BP410" s="320"/>
      <c r="BQ410" s="318"/>
      <c r="BR410" s="319"/>
      <c r="BS410" s="319"/>
      <c r="BT410" s="319"/>
      <c r="BU410" s="319"/>
      <c r="BV410" s="319"/>
      <c r="BW410" s="320"/>
      <c r="BX410" s="318"/>
      <c r="BY410" s="319"/>
      <c r="BZ410" s="319"/>
      <c r="CA410" s="319"/>
      <c r="CB410" s="319"/>
      <c r="CC410" s="320"/>
      <c r="CD410" s="318"/>
      <c r="CE410" s="319"/>
      <c r="CF410" s="319"/>
      <c r="CG410" s="319"/>
      <c r="CH410" s="319"/>
      <c r="CI410" s="320"/>
    </row>
    <row r="411" spans="1:87" ht="18" customHeight="1" thickBot="1" x14ac:dyDescent="0.3">
      <c r="A411" s="75"/>
      <c r="B411" s="354"/>
      <c r="C411" s="355"/>
      <c r="D411" s="355"/>
      <c r="E411" s="355"/>
      <c r="F411" s="355"/>
      <c r="G411" s="355"/>
      <c r="H411" s="355"/>
      <c r="I411" s="355"/>
      <c r="J411" s="355"/>
      <c r="K411" s="355"/>
      <c r="L411" s="355"/>
      <c r="M411" s="355"/>
      <c r="N411" s="355"/>
      <c r="O411" s="355"/>
      <c r="P411" s="355"/>
      <c r="Q411" s="355"/>
      <c r="R411" s="355"/>
      <c r="S411" s="355"/>
      <c r="T411" s="355"/>
      <c r="U411" s="355"/>
      <c r="V411" s="355"/>
      <c r="W411" s="355"/>
      <c r="X411" s="355"/>
      <c r="Y411" s="356"/>
      <c r="Z411" s="354"/>
      <c r="AA411" s="355"/>
      <c r="AB411" s="355"/>
      <c r="AC411" s="355"/>
      <c r="AD411" s="356"/>
      <c r="AE411" s="363"/>
      <c r="AF411" s="364"/>
      <c r="AG411" s="364"/>
      <c r="AH411" s="364"/>
      <c r="AI411" s="364"/>
      <c r="AJ411" s="365"/>
      <c r="AK411" s="360"/>
      <c r="AL411" s="361"/>
      <c r="AM411" s="361"/>
      <c r="AN411" s="361"/>
      <c r="AO411" s="361"/>
      <c r="AP411" s="361"/>
      <c r="AQ411" s="361"/>
      <c r="AR411" s="361"/>
      <c r="AS411" s="361"/>
      <c r="AT411" s="361"/>
      <c r="AU411" s="361"/>
      <c r="AV411" s="361"/>
      <c r="AW411" s="361"/>
      <c r="AX411" s="362"/>
      <c r="AY411" s="360"/>
      <c r="AZ411" s="361"/>
      <c r="BA411" s="361"/>
      <c r="BB411" s="362"/>
      <c r="BC411" s="351"/>
      <c r="BD411" s="352"/>
      <c r="BE411" s="352"/>
      <c r="BF411" s="353"/>
      <c r="BG411" s="369"/>
      <c r="BH411" s="370"/>
      <c r="BI411" s="370"/>
      <c r="BJ411" s="371"/>
      <c r="BK411" s="318"/>
      <c r="BL411" s="319"/>
      <c r="BM411" s="319"/>
      <c r="BN411" s="319"/>
      <c r="BO411" s="319"/>
      <c r="BP411" s="320"/>
      <c r="BQ411" s="321"/>
      <c r="BR411" s="322"/>
      <c r="BS411" s="322"/>
      <c r="BT411" s="322"/>
      <c r="BU411" s="322"/>
      <c r="BV411" s="322"/>
      <c r="BW411" s="323"/>
      <c r="BX411" s="321"/>
      <c r="BY411" s="322"/>
      <c r="BZ411" s="322"/>
      <c r="CA411" s="322"/>
      <c r="CB411" s="322"/>
      <c r="CC411" s="323"/>
      <c r="CD411" s="321"/>
      <c r="CE411" s="322"/>
      <c r="CF411" s="322"/>
      <c r="CG411" s="322"/>
      <c r="CH411" s="322"/>
      <c r="CI411" s="323"/>
    </row>
    <row r="412" spans="1:87" ht="18" customHeight="1" x14ac:dyDescent="0.25">
      <c r="A412" s="75"/>
      <c r="B412" s="324" t="s">
        <v>482</v>
      </c>
      <c r="C412" s="325"/>
      <c r="D412" s="325"/>
      <c r="E412" s="325"/>
      <c r="F412" s="325"/>
      <c r="G412" s="325"/>
      <c r="H412" s="325"/>
      <c r="I412" s="325"/>
      <c r="J412" s="325"/>
      <c r="K412" s="325"/>
      <c r="L412" s="325"/>
      <c r="M412" s="325"/>
      <c r="N412" s="325"/>
      <c r="O412" s="325"/>
      <c r="P412" s="325"/>
      <c r="Q412" s="325"/>
      <c r="R412" s="325"/>
      <c r="S412" s="325"/>
      <c r="T412" s="325"/>
      <c r="U412" s="325"/>
      <c r="V412" s="325"/>
      <c r="W412" s="325"/>
      <c r="X412" s="325"/>
      <c r="Y412" s="326"/>
      <c r="Z412" s="333" t="s">
        <v>524</v>
      </c>
      <c r="AA412" s="334"/>
      <c r="AB412" s="334"/>
      <c r="AC412" s="334"/>
      <c r="AD412" s="335"/>
      <c r="AE412" s="333">
        <v>1</v>
      </c>
      <c r="AF412" s="334"/>
      <c r="AG412" s="334"/>
      <c r="AH412" s="334"/>
      <c r="AI412" s="334"/>
      <c r="AJ412" s="334"/>
      <c r="AK412" s="342" t="s">
        <v>41</v>
      </c>
      <c r="AL412" s="343"/>
      <c r="AM412" s="343"/>
      <c r="AN412" s="343"/>
      <c r="AO412" s="343"/>
      <c r="AP412" s="343"/>
      <c r="AQ412" s="343"/>
      <c r="AR412" s="343"/>
      <c r="AS412" s="343"/>
      <c r="AT412" s="343"/>
      <c r="AU412" s="343"/>
      <c r="AV412" s="343"/>
      <c r="AW412" s="343"/>
      <c r="AX412" s="344"/>
      <c r="AY412" s="409">
        <v>8</v>
      </c>
      <c r="AZ412" s="346"/>
      <c r="BA412" s="346"/>
      <c r="BB412" s="410"/>
      <c r="BC412" s="345">
        <f>+$AE$412*AY412</f>
        <v>8</v>
      </c>
      <c r="BD412" s="346"/>
      <c r="BE412" s="346"/>
      <c r="BF412" s="347"/>
      <c r="BG412" s="285">
        <v>22629</v>
      </c>
      <c r="BH412" s="286"/>
      <c r="BI412" s="286"/>
      <c r="BJ412" s="287"/>
      <c r="BK412" s="288">
        <f>+AY412*BG412</f>
        <v>181032</v>
      </c>
      <c r="BL412" s="289"/>
      <c r="BM412" s="289"/>
      <c r="BN412" s="289"/>
      <c r="BO412" s="289"/>
      <c r="BP412" s="290"/>
      <c r="BQ412" s="291">
        <v>100000</v>
      </c>
      <c r="BR412" s="292"/>
      <c r="BS412" s="292"/>
      <c r="BT412" s="292"/>
      <c r="BU412" s="292"/>
      <c r="BV412" s="292"/>
      <c r="BW412" s="293"/>
      <c r="BX412" s="291">
        <f>+(((BK427+BQ412)*15)/85)</f>
        <v>331839.5294117647</v>
      </c>
      <c r="BY412" s="292"/>
      <c r="BZ412" s="292"/>
      <c r="CA412" s="292"/>
      <c r="CB412" s="292"/>
      <c r="CC412" s="293"/>
      <c r="CD412" s="291">
        <f>+BK427+BQ412+BX412</f>
        <v>2212263.5294117648</v>
      </c>
      <c r="CE412" s="292"/>
      <c r="CF412" s="292"/>
      <c r="CG412" s="292"/>
      <c r="CH412" s="292"/>
      <c r="CI412" s="293"/>
    </row>
    <row r="413" spans="1:87" ht="18" customHeight="1" x14ac:dyDescent="0.25">
      <c r="A413" s="75"/>
      <c r="B413" s="327"/>
      <c r="C413" s="328"/>
      <c r="D413" s="328"/>
      <c r="E413" s="328"/>
      <c r="F413" s="328"/>
      <c r="G413" s="328"/>
      <c r="H413" s="328"/>
      <c r="I413" s="328"/>
      <c r="J413" s="328"/>
      <c r="K413" s="328"/>
      <c r="L413" s="328"/>
      <c r="M413" s="328"/>
      <c r="N413" s="328"/>
      <c r="O413" s="328"/>
      <c r="P413" s="328"/>
      <c r="Q413" s="328"/>
      <c r="R413" s="328"/>
      <c r="S413" s="328"/>
      <c r="T413" s="328"/>
      <c r="U413" s="328"/>
      <c r="V413" s="328"/>
      <c r="W413" s="328"/>
      <c r="X413" s="328"/>
      <c r="Y413" s="329"/>
      <c r="Z413" s="336"/>
      <c r="AA413" s="337"/>
      <c r="AB413" s="337"/>
      <c r="AC413" s="337"/>
      <c r="AD413" s="338"/>
      <c r="AE413" s="336"/>
      <c r="AF413" s="337"/>
      <c r="AG413" s="337"/>
      <c r="AH413" s="337"/>
      <c r="AI413" s="337"/>
      <c r="AJ413" s="337"/>
      <c r="AK413" s="300" t="s">
        <v>30</v>
      </c>
      <c r="AL413" s="301"/>
      <c r="AM413" s="301"/>
      <c r="AN413" s="301"/>
      <c r="AO413" s="301"/>
      <c r="AP413" s="301"/>
      <c r="AQ413" s="301"/>
      <c r="AR413" s="301"/>
      <c r="AS413" s="301"/>
      <c r="AT413" s="301"/>
      <c r="AU413" s="301"/>
      <c r="AV413" s="301"/>
      <c r="AW413" s="301"/>
      <c r="AX413" s="302"/>
      <c r="AY413" s="407">
        <v>8</v>
      </c>
      <c r="AZ413" s="304"/>
      <c r="BA413" s="304"/>
      <c r="BB413" s="408"/>
      <c r="BC413" s="306">
        <f t="shared" ref="BC413:BC426" si="48">+$AE$412*AY413</f>
        <v>8</v>
      </c>
      <c r="BD413" s="307"/>
      <c r="BE413" s="307"/>
      <c r="BF413" s="308"/>
      <c r="BG413" s="309">
        <v>7925</v>
      </c>
      <c r="BH413" s="310"/>
      <c r="BI413" s="310"/>
      <c r="BJ413" s="311"/>
      <c r="BK413" s="312">
        <f t="shared" ref="BK413:BK426" si="49">+AY413*BG413</f>
        <v>63400</v>
      </c>
      <c r="BL413" s="313"/>
      <c r="BM413" s="313"/>
      <c r="BN413" s="313"/>
      <c r="BO413" s="313"/>
      <c r="BP413" s="314"/>
      <c r="BQ413" s="294"/>
      <c r="BR413" s="295"/>
      <c r="BS413" s="295"/>
      <c r="BT413" s="295"/>
      <c r="BU413" s="295"/>
      <c r="BV413" s="295"/>
      <c r="BW413" s="296"/>
      <c r="BX413" s="294"/>
      <c r="BY413" s="295"/>
      <c r="BZ413" s="295"/>
      <c r="CA413" s="295"/>
      <c r="CB413" s="295"/>
      <c r="CC413" s="296"/>
      <c r="CD413" s="294"/>
      <c r="CE413" s="295"/>
      <c r="CF413" s="295"/>
      <c r="CG413" s="295"/>
      <c r="CH413" s="295"/>
      <c r="CI413" s="296"/>
    </row>
    <row r="414" spans="1:87" ht="18" customHeight="1" x14ac:dyDescent="0.25">
      <c r="A414" s="75"/>
      <c r="B414" s="327"/>
      <c r="C414" s="328"/>
      <c r="D414" s="328"/>
      <c r="E414" s="328"/>
      <c r="F414" s="328"/>
      <c r="G414" s="328"/>
      <c r="H414" s="328"/>
      <c r="I414" s="328"/>
      <c r="J414" s="328"/>
      <c r="K414" s="328"/>
      <c r="L414" s="328"/>
      <c r="M414" s="328"/>
      <c r="N414" s="328"/>
      <c r="O414" s="328"/>
      <c r="P414" s="328"/>
      <c r="Q414" s="328"/>
      <c r="R414" s="328"/>
      <c r="S414" s="328"/>
      <c r="T414" s="328"/>
      <c r="U414" s="328"/>
      <c r="V414" s="328"/>
      <c r="W414" s="328"/>
      <c r="X414" s="328"/>
      <c r="Y414" s="329"/>
      <c r="Z414" s="336"/>
      <c r="AA414" s="337"/>
      <c r="AB414" s="337"/>
      <c r="AC414" s="337"/>
      <c r="AD414" s="338"/>
      <c r="AE414" s="336"/>
      <c r="AF414" s="337"/>
      <c r="AG414" s="337"/>
      <c r="AH414" s="337"/>
      <c r="AI414" s="337"/>
      <c r="AJ414" s="337"/>
      <c r="AK414" s="300" t="s">
        <v>16</v>
      </c>
      <c r="AL414" s="301"/>
      <c r="AM414" s="301"/>
      <c r="AN414" s="301"/>
      <c r="AO414" s="301"/>
      <c r="AP414" s="301"/>
      <c r="AQ414" s="301"/>
      <c r="AR414" s="301"/>
      <c r="AS414" s="301"/>
      <c r="AT414" s="301"/>
      <c r="AU414" s="301"/>
      <c r="AV414" s="301"/>
      <c r="AW414" s="301"/>
      <c r="AX414" s="302"/>
      <c r="AY414" s="407">
        <v>8</v>
      </c>
      <c r="AZ414" s="304"/>
      <c r="BA414" s="304"/>
      <c r="BB414" s="408"/>
      <c r="BC414" s="306">
        <f t="shared" si="48"/>
        <v>8</v>
      </c>
      <c r="BD414" s="307"/>
      <c r="BE414" s="307"/>
      <c r="BF414" s="308"/>
      <c r="BG414" s="309">
        <v>7925</v>
      </c>
      <c r="BH414" s="310"/>
      <c r="BI414" s="310"/>
      <c r="BJ414" s="311"/>
      <c r="BK414" s="312">
        <f t="shared" si="49"/>
        <v>63400</v>
      </c>
      <c r="BL414" s="313"/>
      <c r="BM414" s="313"/>
      <c r="BN414" s="313"/>
      <c r="BO414" s="313"/>
      <c r="BP414" s="314"/>
      <c r="BQ414" s="294"/>
      <c r="BR414" s="295"/>
      <c r="BS414" s="295"/>
      <c r="BT414" s="295"/>
      <c r="BU414" s="295"/>
      <c r="BV414" s="295"/>
      <c r="BW414" s="296"/>
      <c r="BX414" s="294"/>
      <c r="BY414" s="295"/>
      <c r="BZ414" s="295"/>
      <c r="CA414" s="295"/>
      <c r="CB414" s="295"/>
      <c r="CC414" s="296"/>
      <c r="CD414" s="294"/>
      <c r="CE414" s="295"/>
      <c r="CF414" s="295"/>
      <c r="CG414" s="295"/>
      <c r="CH414" s="295"/>
      <c r="CI414" s="296"/>
    </row>
    <row r="415" spans="1:87" ht="18" customHeight="1" x14ac:dyDescent="0.25">
      <c r="A415" s="75"/>
      <c r="B415" s="327"/>
      <c r="C415" s="328"/>
      <c r="D415" s="328"/>
      <c r="E415" s="328"/>
      <c r="F415" s="328"/>
      <c r="G415" s="328"/>
      <c r="H415" s="328"/>
      <c r="I415" s="328"/>
      <c r="J415" s="328"/>
      <c r="K415" s="328"/>
      <c r="L415" s="328"/>
      <c r="M415" s="328"/>
      <c r="N415" s="328"/>
      <c r="O415" s="328"/>
      <c r="P415" s="328"/>
      <c r="Q415" s="328"/>
      <c r="R415" s="328"/>
      <c r="S415" s="328"/>
      <c r="T415" s="328"/>
      <c r="U415" s="328"/>
      <c r="V415" s="328"/>
      <c r="W415" s="328"/>
      <c r="X415" s="328"/>
      <c r="Y415" s="329"/>
      <c r="Z415" s="336"/>
      <c r="AA415" s="337"/>
      <c r="AB415" s="337"/>
      <c r="AC415" s="337"/>
      <c r="AD415" s="338"/>
      <c r="AE415" s="336"/>
      <c r="AF415" s="337"/>
      <c r="AG415" s="337"/>
      <c r="AH415" s="337"/>
      <c r="AI415" s="337"/>
      <c r="AJ415" s="337"/>
      <c r="AK415" s="300" t="s">
        <v>23</v>
      </c>
      <c r="AL415" s="301"/>
      <c r="AM415" s="301"/>
      <c r="AN415" s="301"/>
      <c r="AO415" s="301"/>
      <c r="AP415" s="301"/>
      <c r="AQ415" s="301"/>
      <c r="AR415" s="301"/>
      <c r="AS415" s="301"/>
      <c r="AT415" s="301"/>
      <c r="AU415" s="301"/>
      <c r="AV415" s="301"/>
      <c r="AW415" s="301"/>
      <c r="AX415" s="302"/>
      <c r="AY415" s="407">
        <v>8</v>
      </c>
      <c r="AZ415" s="304"/>
      <c r="BA415" s="304"/>
      <c r="BB415" s="408"/>
      <c r="BC415" s="306">
        <f t="shared" si="48"/>
        <v>8</v>
      </c>
      <c r="BD415" s="307"/>
      <c r="BE415" s="307"/>
      <c r="BF415" s="308"/>
      <c r="BG415" s="309">
        <v>7925</v>
      </c>
      <c r="BH415" s="310"/>
      <c r="BI415" s="310"/>
      <c r="BJ415" s="311"/>
      <c r="BK415" s="312">
        <f t="shared" si="49"/>
        <v>63400</v>
      </c>
      <c r="BL415" s="313"/>
      <c r="BM415" s="313"/>
      <c r="BN415" s="313"/>
      <c r="BO415" s="313"/>
      <c r="BP415" s="314"/>
      <c r="BQ415" s="294"/>
      <c r="BR415" s="295"/>
      <c r="BS415" s="295"/>
      <c r="BT415" s="295"/>
      <c r="BU415" s="295"/>
      <c r="BV415" s="295"/>
      <c r="BW415" s="296"/>
      <c r="BX415" s="294"/>
      <c r="BY415" s="295"/>
      <c r="BZ415" s="295"/>
      <c r="CA415" s="295"/>
      <c r="CB415" s="295"/>
      <c r="CC415" s="296"/>
      <c r="CD415" s="294"/>
      <c r="CE415" s="295"/>
      <c r="CF415" s="295"/>
      <c r="CG415" s="295"/>
      <c r="CH415" s="295"/>
      <c r="CI415" s="296"/>
    </row>
    <row r="416" spans="1:87" ht="18" customHeight="1" x14ac:dyDescent="0.25">
      <c r="A416" s="75"/>
      <c r="B416" s="327"/>
      <c r="C416" s="328"/>
      <c r="D416" s="328"/>
      <c r="E416" s="328"/>
      <c r="F416" s="328"/>
      <c r="G416" s="328"/>
      <c r="H416" s="328"/>
      <c r="I416" s="328"/>
      <c r="J416" s="328"/>
      <c r="K416" s="328"/>
      <c r="L416" s="328"/>
      <c r="M416" s="328"/>
      <c r="N416" s="328"/>
      <c r="O416" s="328"/>
      <c r="P416" s="328"/>
      <c r="Q416" s="328"/>
      <c r="R416" s="328"/>
      <c r="S416" s="328"/>
      <c r="T416" s="328"/>
      <c r="U416" s="328"/>
      <c r="V416" s="328"/>
      <c r="W416" s="328"/>
      <c r="X416" s="328"/>
      <c r="Y416" s="329"/>
      <c r="Z416" s="336"/>
      <c r="AA416" s="337"/>
      <c r="AB416" s="337"/>
      <c r="AC416" s="337"/>
      <c r="AD416" s="338"/>
      <c r="AE416" s="336"/>
      <c r="AF416" s="337"/>
      <c r="AG416" s="337"/>
      <c r="AH416" s="337"/>
      <c r="AI416" s="337"/>
      <c r="AJ416" s="337"/>
      <c r="AK416" s="300" t="s">
        <v>29</v>
      </c>
      <c r="AL416" s="301"/>
      <c r="AM416" s="301"/>
      <c r="AN416" s="301"/>
      <c r="AO416" s="301"/>
      <c r="AP416" s="301"/>
      <c r="AQ416" s="301"/>
      <c r="AR416" s="301"/>
      <c r="AS416" s="301"/>
      <c r="AT416" s="301"/>
      <c r="AU416" s="301"/>
      <c r="AV416" s="301"/>
      <c r="AW416" s="301"/>
      <c r="AX416" s="302"/>
      <c r="AY416" s="407">
        <v>8</v>
      </c>
      <c r="AZ416" s="304"/>
      <c r="BA416" s="304"/>
      <c r="BB416" s="408"/>
      <c r="BC416" s="306">
        <f t="shared" si="48"/>
        <v>8</v>
      </c>
      <c r="BD416" s="307"/>
      <c r="BE416" s="307"/>
      <c r="BF416" s="308"/>
      <c r="BG416" s="309">
        <v>7925</v>
      </c>
      <c r="BH416" s="310"/>
      <c r="BI416" s="310"/>
      <c r="BJ416" s="311"/>
      <c r="BK416" s="312">
        <f t="shared" si="49"/>
        <v>63400</v>
      </c>
      <c r="BL416" s="313"/>
      <c r="BM416" s="313"/>
      <c r="BN416" s="313"/>
      <c r="BO416" s="313"/>
      <c r="BP416" s="314"/>
      <c r="BQ416" s="294"/>
      <c r="BR416" s="295"/>
      <c r="BS416" s="295"/>
      <c r="BT416" s="295"/>
      <c r="BU416" s="295"/>
      <c r="BV416" s="295"/>
      <c r="BW416" s="296"/>
      <c r="BX416" s="294"/>
      <c r="BY416" s="295"/>
      <c r="BZ416" s="295"/>
      <c r="CA416" s="295"/>
      <c r="CB416" s="295"/>
      <c r="CC416" s="296"/>
      <c r="CD416" s="294"/>
      <c r="CE416" s="295"/>
      <c r="CF416" s="295"/>
      <c r="CG416" s="295"/>
      <c r="CH416" s="295"/>
      <c r="CI416" s="296"/>
    </row>
    <row r="417" spans="1:87" ht="18" customHeight="1" x14ac:dyDescent="0.25">
      <c r="A417" s="75"/>
      <c r="B417" s="327"/>
      <c r="C417" s="328"/>
      <c r="D417" s="328"/>
      <c r="E417" s="328"/>
      <c r="F417" s="328"/>
      <c r="G417" s="328"/>
      <c r="H417" s="328"/>
      <c r="I417" s="328"/>
      <c r="J417" s="328"/>
      <c r="K417" s="328"/>
      <c r="L417" s="328"/>
      <c r="M417" s="328"/>
      <c r="N417" s="328"/>
      <c r="O417" s="328"/>
      <c r="P417" s="328"/>
      <c r="Q417" s="328"/>
      <c r="R417" s="328"/>
      <c r="S417" s="328"/>
      <c r="T417" s="328"/>
      <c r="U417" s="328"/>
      <c r="V417" s="328"/>
      <c r="W417" s="328"/>
      <c r="X417" s="328"/>
      <c r="Y417" s="329"/>
      <c r="Z417" s="336"/>
      <c r="AA417" s="337"/>
      <c r="AB417" s="337"/>
      <c r="AC417" s="337"/>
      <c r="AD417" s="338"/>
      <c r="AE417" s="336"/>
      <c r="AF417" s="337"/>
      <c r="AG417" s="337"/>
      <c r="AH417" s="337"/>
      <c r="AI417" s="337"/>
      <c r="AJ417" s="337"/>
      <c r="AK417" s="300" t="s">
        <v>14</v>
      </c>
      <c r="AL417" s="301"/>
      <c r="AM417" s="301"/>
      <c r="AN417" s="301"/>
      <c r="AO417" s="301"/>
      <c r="AP417" s="301"/>
      <c r="AQ417" s="301"/>
      <c r="AR417" s="301"/>
      <c r="AS417" s="301"/>
      <c r="AT417" s="301"/>
      <c r="AU417" s="301"/>
      <c r="AV417" s="301"/>
      <c r="AW417" s="301"/>
      <c r="AX417" s="302"/>
      <c r="AY417" s="407">
        <v>8</v>
      </c>
      <c r="AZ417" s="304"/>
      <c r="BA417" s="304"/>
      <c r="BB417" s="408"/>
      <c r="BC417" s="306">
        <f t="shared" si="48"/>
        <v>8</v>
      </c>
      <c r="BD417" s="307"/>
      <c r="BE417" s="307"/>
      <c r="BF417" s="308"/>
      <c r="BG417" s="309">
        <v>7925</v>
      </c>
      <c r="BH417" s="310"/>
      <c r="BI417" s="310"/>
      <c r="BJ417" s="311"/>
      <c r="BK417" s="312">
        <f t="shared" si="49"/>
        <v>63400</v>
      </c>
      <c r="BL417" s="313"/>
      <c r="BM417" s="313"/>
      <c r="BN417" s="313"/>
      <c r="BO417" s="313"/>
      <c r="BP417" s="314"/>
      <c r="BQ417" s="294"/>
      <c r="BR417" s="295"/>
      <c r="BS417" s="295"/>
      <c r="BT417" s="295"/>
      <c r="BU417" s="295"/>
      <c r="BV417" s="295"/>
      <c r="BW417" s="296"/>
      <c r="BX417" s="294"/>
      <c r="BY417" s="295"/>
      <c r="BZ417" s="295"/>
      <c r="CA417" s="295"/>
      <c r="CB417" s="295"/>
      <c r="CC417" s="296"/>
      <c r="CD417" s="294"/>
      <c r="CE417" s="295"/>
      <c r="CF417" s="295"/>
      <c r="CG417" s="295"/>
      <c r="CH417" s="295"/>
      <c r="CI417" s="296"/>
    </row>
    <row r="418" spans="1:87" ht="18" customHeight="1" x14ac:dyDescent="0.25">
      <c r="A418" s="75"/>
      <c r="B418" s="327"/>
      <c r="C418" s="328"/>
      <c r="D418" s="328"/>
      <c r="E418" s="328"/>
      <c r="F418" s="328"/>
      <c r="G418" s="328"/>
      <c r="H418" s="328"/>
      <c r="I418" s="328"/>
      <c r="J418" s="328"/>
      <c r="K418" s="328"/>
      <c r="L418" s="328"/>
      <c r="M418" s="328"/>
      <c r="N418" s="328"/>
      <c r="O418" s="328"/>
      <c r="P418" s="328"/>
      <c r="Q418" s="328"/>
      <c r="R418" s="328"/>
      <c r="S418" s="328"/>
      <c r="T418" s="328"/>
      <c r="U418" s="328"/>
      <c r="V418" s="328"/>
      <c r="W418" s="328"/>
      <c r="X418" s="328"/>
      <c r="Y418" s="329"/>
      <c r="Z418" s="336"/>
      <c r="AA418" s="337"/>
      <c r="AB418" s="337"/>
      <c r="AC418" s="337"/>
      <c r="AD418" s="338"/>
      <c r="AE418" s="336"/>
      <c r="AF418" s="337"/>
      <c r="AG418" s="337"/>
      <c r="AH418" s="337"/>
      <c r="AI418" s="337"/>
      <c r="AJ418" s="337"/>
      <c r="AK418" s="300" t="s">
        <v>32</v>
      </c>
      <c r="AL418" s="301"/>
      <c r="AM418" s="301"/>
      <c r="AN418" s="301"/>
      <c r="AO418" s="301"/>
      <c r="AP418" s="301"/>
      <c r="AQ418" s="301"/>
      <c r="AR418" s="301"/>
      <c r="AS418" s="301"/>
      <c r="AT418" s="301"/>
      <c r="AU418" s="301"/>
      <c r="AV418" s="301"/>
      <c r="AW418" s="301"/>
      <c r="AX418" s="302"/>
      <c r="AY418" s="407">
        <v>8</v>
      </c>
      <c r="AZ418" s="304"/>
      <c r="BA418" s="304"/>
      <c r="BB418" s="408"/>
      <c r="BC418" s="306">
        <f t="shared" si="48"/>
        <v>8</v>
      </c>
      <c r="BD418" s="307"/>
      <c r="BE418" s="307"/>
      <c r="BF418" s="308"/>
      <c r="BG418" s="309">
        <v>10968</v>
      </c>
      <c r="BH418" s="310"/>
      <c r="BI418" s="310"/>
      <c r="BJ418" s="311"/>
      <c r="BK418" s="312">
        <f t="shared" si="49"/>
        <v>87744</v>
      </c>
      <c r="BL418" s="313"/>
      <c r="BM418" s="313"/>
      <c r="BN418" s="313"/>
      <c r="BO418" s="313"/>
      <c r="BP418" s="314"/>
      <c r="BQ418" s="294"/>
      <c r="BR418" s="295"/>
      <c r="BS418" s="295"/>
      <c r="BT418" s="295"/>
      <c r="BU418" s="295"/>
      <c r="BV418" s="295"/>
      <c r="BW418" s="296"/>
      <c r="BX418" s="294"/>
      <c r="BY418" s="295"/>
      <c r="BZ418" s="295"/>
      <c r="CA418" s="295"/>
      <c r="CB418" s="295"/>
      <c r="CC418" s="296"/>
      <c r="CD418" s="294"/>
      <c r="CE418" s="295"/>
      <c r="CF418" s="295"/>
      <c r="CG418" s="295"/>
      <c r="CH418" s="295"/>
      <c r="CI418" s="296"/>
    </row>
    <row r="419" spans="1:87" ht="18" customHeight="1" x14ac:dyDescent="0.25">
      <c r="A419" s="75"/>
      <c r="B419" s="327"/>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9"/>
      <c r="Z419" s="336"/>
      <c r="AA419" s="337"/>
      <c r="AB419" s="337"/>
      <c r="AC419" s="337"/>
      <c r="AD419" s="338"/>
      <c r="AE419" s="336"/>
      <c r="AF419" s="337"/>
      <c r="AG419" s="337"/>
      <c r="AH419" s="337"/>
      <c r="AI419" s="337"/>
      <c r="AJ419" s="337"/>
      <c r="AK419" s="300" t="s">
        <v>527</v>
      </c>
      <c r="AL419" s="301"/>
      <c r="AM419" s="301"/>
      <c r="AN419" s="301"/>
      <c r="AO419" s="301"/>
      <c r="AP419" s="301"/>
      <c r="AQ419" s="301"/>
      <c r="AR419" s="301"/>
      <c r="AS419" s="301"/>
      <c r="AT419" s="301"/>
      <c r="AU419" s="301"/>
      <c r="AV419" s="301"/>
      <c r="AW419" s="301"/>
      <c r="AX419" s="302"/>
      <c r="AY419" s="407">
        <v>8</v>
      </c>
      <c r="AZ419" s="304"/>
      <c r="BA419" s="304"/>
      <c r="BB419" s="408"/>
      <c r="BC419" s="306">
        <f t="shared" si="48"/>
        <v>8</v>
      </c>
      <c r="BD419" s="307"/>
      <c r="BE419" s="307"/>
      <c r="BF419" s="308"/>
      <c r="BG419" s="309">
        <v>18911</v>
      </c>
      <c r="BH419" s="310"/>
      <c r="BI419" s="310"/>
      <c r="BJ419" s="311"/>
      <c r="BK419" s="312">
        <f t="shared" si="49"/>
        <v>151288</v>
      </c>
      <c r="BL419" s="313"/>
      <c r="BM419" s="313"/>
      <c r="BN419" s="313"/>
      <c r="BO419" s="313"/>
      <c r="BP419" s="314"/>
      <c r="BQ419" s="294"/>
      <c r="BR419" s="295"/>
      <c r="BS419" s="295"/>
      <c r="BT419" s="295"/>
      <c r="BU419" s="295"/>
      <c r="BV419" s="295"/>
      <c r="BW419" s="296"/>
      <c r="BX419" s="294"/>
      <c r="BY419" s="295"/>
      <c r="BZ419" s="295"/>
      <c r="CA419" s="295"/>
      <c r="CB419" s="295"/>
      <c r="CC419" s="296"/>
      <c r="CD419" s="294"/>
      <c r="CE419" s="295"/>
      <c r="CF419" s="295"/>
      <c r="CG419" s="295"/>
      <c r="CH419" s="295"/>
      <c r="CI419" s="296"/>
    </row>
    <row r="420" spans="1:87" ht="18" customHeight="1" x14ac:dyDescent="0.25">
      <c r="A420" s="75"/>
      <c r="B420" s="327"/>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9"/>
      <c r="Z420" s="336"/>
      <c r="AA420" s="337"/>
      <c r="AB420" s="337"/>
      <c r="AC420" s="337"/>
      <c r="AD420" s="338"/>
      <c r="AE420" s="336"/>
      <c r="AF420" s="337"/>
      <c r="AG420" s="337"/>
      <c r="AH420" s="337"/>
      <c r="AI420" s="337"/>
      <c r="AJ420" s="337"/>
      <c r="AK420" s="300" t="s">
        <v>13</v>
      </c>
      <c r="AL420" s="301"/>
      <c r="AM420" s="301"/>
      <c r="AN420" s="301"/>
      <c r="AO420" s="301"/>
      <c r="AP420" s="301"/>
      <c r="AQ420" s="301"/>
      <c r="AR420" s="301"/>
      <c r="AS420" s="301"/>
      <c r="AT420" s="301"/>
      <c r="AU420" s="301"/>
      <c r="AV420" s="301"/>
      <c r="AW420" s="301"/>
      <c r="AX420" s="302"/>
      <c r="AY420" s="407">
        <v>8</v>
      </c>
      <c r="AZ420" s="304"/>
      <c r="BA420" s="304"/>
      <c r="BB420" s="408"/>
      <c r="BC420" s="306">
        <f t="shared" si="48"/>
        <v>8</v>
      </c>
      <c r="BD420" s="307"/>
      <c r="BE420" s="307"/>
      <c r="BF420" s="308"/>
      <c r="BG420" s="309">
        <v>40826</v>
      </c>
      <c r="BH420" s="310"/>
      <c r="BI420" s="310"/>
      <c r="BJ420" s="311"/>
      <c r="BK420" s="312">
        <f t="shared" si="49"/>
        <v>326608</v>
      </c>
      <c r="BL420" s="313"/>
      <c r="BM420" s="313"/>
      <c r="BN420" s="313"/>
      <c r="BO420" s="313"/>
      <c r="BP420" s="314"/>
      <c r="BQ420" s="294"/>
      <c r="BR420" s="295"/>
      <c r="BS420" s="295"/>
      <c r="BT420" s="295"/>
      <c r="BU420" s="295"/>
      <c r="BV420" s="295"/>
      <c r="BW420" s="296"/>
      <c r="BX420" s="294"/>
      <c r="BY420" s="295"/>
      <c r="BZ420" s="295"/>
      <c r="CA420" s="295"/>
      <c r="CB420" s="295"/>
      <c r="CC420" s="296"/>
      <c r="CD420" s="294"/>
      <c r="CE420" s="295"/>
      <c r="CF420" s="295"/>
      <c r="CG420" s="295"/>
      <c r="CH420" s="295"/>
      <c r="CI420" s="296"/>
    </row>
    <row r="421" spans="1:87" ht="18" customHeight="1" x14ac:dyDescent="0.25">
      <c r="A421" s="75"/>
      <c r="B421" s="327"/>
      <c r="C421" s="328"/>
      <c r="D421" s="328"/>
      <c r="E421" s="328"/>
      <c r="F421" s="328"/>
      <c r="G421" s="328"/>
      <c r="H421" s="328"/>
      <c r="I421" s="328"/>
      <c r="J421" s="328"/>
      <c r="K421" s="328"/>
      <c r="L421" s="328"/>
      <c r="M421" s="328"/>
      <c r="N421" s="328"/>
      <c r="O421" s="328"/>
      <c r="P421" s="328"/>
      <c r="Q421" s="328"/>
      <c r="R421" s="328"/>
      <c r="S421" s="328"/>
      <c r="T421" s="328"/>
      <c r="U421" s="328"/>
      <c r="V421" s="328"/>
      <c r="W421" s="328"/>
      <c r="X421" s="328"/>
      <c r="Y421" s="329"/>
      <c r="Z421" s="336"/>
      <c r="AA421" s="337"/>
      <c r="AB421" s="337"/>
      <c r="AC421" s="337"/>
      <c r="AD421" s="338"/>
      <c r="AE421" s="336"/>
      <c r="AF421" s="337"/>
      <c r="AG421" s="337"/>
      <c r="AH421" s="337"/>
      <c r="AI421" s="337"/>
      <c r="AJ421" s="337"/>
      <c r="AK421" s="300" t="s">
        <v>17</v>
      </c>
      <c r="AL421" s="301"/>
      <c r="AM421" s="301"/>
      <c r="AN421" s="301"/>
      <c r="AO421" s="301"/>
      <c r="AP421" s="301"/>
      <c r="AQ421" s="301"/>
      <c r="AR421" s="301"/>
      <c r="AS421" s="301"/>
      <c r="AT421" s="301"/>
      <c r="AU421" s="301"/>
      <c r="AV421" s="301"/>
      <c r="AW421" s="301"/>
      <c r="AX421" s="302"/>
      <c r="AY421" s="407">
        <v>8</v>
      </c>
      <c r="AZ421" s="304"/>
      <c r="BA421" s="304"/>
      <c r="BB421" s="408"/>
      <c r="BC421" s="306">
        <f t="shared" si="48"/>
        <v>8</v>
      </c>
      <c r="BD421" s="307"/>
      <c r="BE421" s="307"/>
      <c r="BF421" s="308"/>
      <c r="BG421" s="309">
        <v>6399</v>
      </c>
      <c r="BH421" s="310"/>
      <c r="BI421" s="310"/>
      <c r="BJ421" s="311"/>
      <c r="BK421" s="312">
        <f t="shared" si="49"/>
        <v>51192</v>
      </c>
      <c r="BL421" s="313"/>
      <c r="BM421" s="313"/>
      <c r="BN421" s="313"/>
      <c r="BO421" s="313"/>
      <c r="BP421" s="314"/>
      <c r="BQ421" s="294"/>
      <c r="BR421" s="295"/>
      <c r="BS421" s="295"/>
      <c r="BT421" s="295"/>
      <c r="BU421" s="295"/>
      <c r="BV421" s="295"/>
      <c r="BW421" s="296"/>
      <c r="BX421" s="294"/>
      <c r="BY421" s="295"/>
      <c r="BZ421" s="295"/>
      <c r="CA421" s="295"/>
      <c r="CB421" s="295"/>
      <c r="CC421" s="296"/>
      <c r="CD421" s="294"/>
      <c r="CE421" s="295"/>
      <c r="CF421" s="295"/>
      <c r="CG421" s="295"/>
      <c r="CH421" s="295"/>
      <c r="CI421" s="296"/>
    </row>
    <row r="422" spans="1:87" ht="18" customHeight="1" x14ac:dyDescent="0.25">
      <c r="A422" s="75"/>
      <c r="B422" s="327"/>
      <c r="C422" s="328"/>
      <c r="D422" s="328"/>
      <c r="E422" s="328"/>
      <c r="F422" s="328"/>
      <c r="G422" s="328"/>
      <c r="H422" s="328"/>
      <c r="I422" s="328"/>
      <c r="J422" s="328"/>
      <c r="K422" s="328"/>
      <c r="L422" s="328"/>
      <c r="M422" s="328"/>
      <c r="N422" s="328"/>
      <c r="O422" s="328"/>
      <c r="P422" s="328"/>
      <c r="Q422" s="328"/>
      <c r="R422" s="328"/>
      <c r="S422" s="328"/>
      <c r="T422" s="328"/>
      <c r="U422" s="328"/>
      <c r="V422" s="328"/>
      <c r="W422" s="328"/>
      <c r="X422" s="328"/>
      <c r="Y422" s="329"/>
      <c r="Z422" s="336"/>
      <c r="AA422" s="337"/>
      <c r="AB422" s="337"/>
      <c r="AC422" s="337"/>
      <c r="AD422" s="338"/>
      <c r="AE422" s="336"/>
      <c r="AF422" s="337"/>
      <c r="AG422" s="337"/>
      <c r="AH422" s="337"/>
      <c r="AI422" s="337"/>
      <c r="AJ422" s="337"/>
      <c r="AK422" s="300" t="s">
        <v>526</v>
      </c>
      <c r="AL422" s="301"/>
      <c r="AM422" s="301"/>
      <c r="AN422" s="301"/>
      <c r="AO422" s="301"/>
      <c r="AP422" s="301"/>
      <c r="AQ422" s="301"/>
      <c r="AR422" s="301"/>
      <c r="AS422" s="301"/>
      <c r="AT422" s="301"/>
      <c r="AU422" s="301"/>
      <c r="AV422" s="301"/>
      <c r="AW422" s="301"/>
      <c r="AX422" s="302"/>
      <c r="AY422" s="407">
        <v>8</v>
      </c>
      <c r="AZ422" s="304"/>
      <c r="BA422" s="304"/>
      <c r="BB422" s="408"/>
      <c r="BC422" s="306">
        <f t="shared" si="48"/>
        <v>8</v>
      </c>
      <c r="BD422" s="307"/>
      <c r="BE422" s="307"/>
      <c r="BF422" s="308"/>
      <c r="BG422" s="309">
        <v>7925</v>
      </c>
      <c r="BH422" s="310"/>
      <c r="BI422" s="310"/>
      <c r="BJ422" s="311"/>
      <c r="BK422" s="312">
        <f t="shared" si="49"/>
        <v>63400</v>
      </c>
      <c r="BL422" s="313"/>
      <c r="BM422" s="313"/>
      <c r="BN422" s="313"/>
      <c r="BO422" s="313"/>
      <c r="BP422" s="314"/>
      <c r="BQ422" s="294"/>
      <c r="BR422" s="295"/>
      <c r="BS422" s="295"/>
      <c r="BT422" s="295"/>
      <c r="BU422" s="295"/>
      <c r="BV422" s="295"/>
      <c r="BW422" s="296"/>
      <c r="BX422" s="294"/>
      <c r="BY422" s="295"/>
      <c r="BZ422" s="295"/>
      <c r="CA422" s="295"/>
      <c r="CB422" s="295"/>
      <c r="CC422" s="296"/>
      <c r="CD422" s="294"/>
      <c r="CE422" s="295"/>
      <c r="CF422" s="295"/>
      <c r="CG422" s="295"/>
      <c r="CH422" s="295"/>
      <c r="CI422" s="296"/>
    </row>
    <row r="423" spans="1:87" ht="18" customHeight="1" x14ac:dyDescent="0.25">
      <c r="A423" s="75"/>
      <c r="B423" s="327"/>
      <c r="C423" s="328"/>
      <c r="D423" s="328"/>
      <c r="E423" s="328"/>
      <c r="F423" s="328"/>
      <c r="G423" s="328"/>
      <c r="H423" s="328"/>
      <c r="I423" s="328"/>
      <c r="J423" s="328"/>
      <c r="K423" s="328"/>
      <c r="L423" s="328"/>
      <c r="M423" s="328"/>
      <c r="N423" s="328"/>
      <c r="O423" s="328"/>
      <c r="P423" s="328"/>
      <c r="Q423" s="328"/>
      <c r="R423" s="328"/>
      <c r="S423" s="328"/>
      <c r="T423" s="328"/>
      <c r="U423" s="328"/>
      <c r="V423" s="328"/>
      <c r="W423" s="328"/>
      <c r="X423" s="328"/>
      <c r="Y423" s="329"/>
      <c r="Z423" s="336"/>
      <c r="AA423" s="337"/>
      <c r="AB423" s="337"/>
      <c r="AC423" s="337"/>
      <c r="AD423" s="338"/>
      <c r="AE423" s="336"/>
      <c r="AF423" s="337"/>
      <c r="AG423" s="337"/>
      <c r="AH423" s="337"/>
      <c r="AI423" s="337"/>
      <c r="AJ423" s="337"/>
      <c r="AK423" s="300" t="s">
        <v>530</v>
      </c>
      <c r="AL423" s="301"/>
      <c r="AM423" s="301"/>
      <c r="AN423" s="301"/>
      <c r="AO423" s="301"/>
      <c r="AP423" s="301"/>
      <c r="AQ423" s="301"/>
      <c r="AR423" s="301"/>
      <c r="AS423" s="301"/>
      <c r="AT423" s="301"/>
      <c r="AU423" s="301"/>
      <c r="AV423" s="301"/>
      <c r="AW423" s="301"/>
      <c r="AX423" s="302"/>
      <c r="AY423" s="407">
        <v>8</v>
      </c>
      <c r="AZ423" s="304"/>
      <c r="BA423" s="304"/>
      <c r="BB423" s="408"/>
      <c r="BC423" s="306">
        <f t="shared" si="48"/>
        <v>8</v>
      </c>
      <c r="BD423" s="307"/>
      <c r="BE423" s="307"/>
      <c r="BF423" s="308"/>
      <c r="BG423" s="309">
        <v>22629</v>
      </c>
      <c r="BH423" s="310"/>
      <c r="BI423" s="310"/>
      <c r="BJ423" s="311"/>
      <c r="BK423" s="312">
        <f t="shared" si="49"/>
        <v>181032</v>
      </c>
      <c r="BL423" s="313"/>
      <c r="BM423" s="313"/>
      <c r="BN423" s="313"/>
      <c r="BO423" s="313"/>
      <c r="BP423" s="314"/>
      <c r="BQ423" s="294"/>
      <c r="BR423" s="295"/>
      <c r="BS423" s="295"/>
      <c r="BT423" s="295"/>
      <c r="BU423" s="295"/>
      <c r="BV423" s="295"/>
      <c r="BW423" s="296"/>
      <c r="BX423" s="294"/>
      <c r="BY423" s="295"/>
      <c r="BZ423" s="295"/>
      <c r="CA423" s="295"/>
      <c r="CB423" s="295"/>
      <c r="CC423" s="296"/>
      <c r="CD423" s="294"/>
      <c r="CE423" s="295"/>
      <c r="CF423" s="295"/>
      <c r="CG423" s="295"/>
      <c r="CH423" s="295"/>
      <c r="CI423" s="296"/>
    </row>
    <row r="424" spans="1:87" ht="18" customHeight="1" x14ac:dyDescent="0.25">
      <c r="A424" s="75"/>
      <c r="B424" s="327"/>
      <c r="C424" s="328"/>
      <c r="D424" s="328"/>
      <c r="E424" s="328"/>
      <c r="F424" s="328"/>
      <c r="G424" s="328"/>
      <c r="H424" s="328"/>
      <c r="I424" s="328"/>
      <c r="J424" s="328"/>
      <c r="K424" s="328"/>
      <c r="L424" s="328"/>
      <c r="M424" s="328"/>
      <c r="N424" s="328"/>
      <c r="O424" s="328"/>
      <c r="P424" s="328"/>
      <c r="Q424" s="328"/>
      <c r="R424" s="328"/>
      <c r="S424" s="328"/>
      <c r="T424" s="328"/>
      <c r="U424" s="328"/>
      <c r="V424" s="328"/>
      <c r="W424" s="328"/>
      <c r="X424" s="328"/>
      <c r="Y424" s="329"/>
      <c r="Z424" s="336"/>
      <c r="AA424" s="337"/>
      <c r="AB424" s="337"/>
      <c r="AC424" s="337"/>
      <c r="AD424" s="338"/>
      <c r="AE424" s="336"/>
      <c r="AF424" s="337"/>
      <c r="AG424" s="337"/>
      <c r="AH424" s="337"/>
      <c r="AI424" s="337"/>
      <c r="AJ424" s="337"/>
      <c r="AK424" s="300" t="s">
        <v>18</v>
      </c>
      <c r="AL424" s="301"/>
      <c r="AM424" s="301"/>
      <c r="AN424" s="301"/>
      <c r="AO424" s="301"/>
      <c r="AP424" s="301"/>
      <c r="AQ424" s="301"/>
      <c r="AR424" s="301"/>
      <c r="AS424" s="301"/>
      <c r="AT424" s="301"/>
      <c r="AU424" s="301"/>
      <c r="AV424" s="301"/>
      <c r="AW424" s="301"/>
      <c r="AX424" s="302"/>
      <c r="AY424" s="407">
        <v>8</v>
      </c>
      <c r="AZ424" s="304"/>
      <c r="BA424" s="304"/>
      <c r="BB424" s="408"/>
      <c r="BC424" s="306">
        <f t="shared" si="48"/>
        <v>8</v>
      </c>
      <c r="BD424" s="307"/>
      <c r="BE424" s="307"/>
      <c r="BF424" s="308"/>
      <c r="BG424" s="309">
        <v>28961</v>
      </c>
      <c r="BH424" s="310"/>
      <c r="BI424" s="310"/>
      <c r="BJ424" s="311"/>
      <c r="BK424" s="312">
        <f t="shared" si="49"/>
        <v>231688</v>
      </c>
      <c r="BL424" s="313"/>
      <c r="BM424" s="313"/>
      <c r="BN424" s="313"/>
      <c r="BO424" s="313"/>
      <c r="BP424" s="314"/>
      <c r="BQ424" s="294"/>
      <c r="BR424" s="295"/>
      <c r="BS424" s="295"/>
      <c r="BT424" s="295"/>
      <c r="BU424" s="295"/>
      <c r="BV424" s="295"/>
      <c r="BW424" s="296"/>
      <c r="BX424" s="294"/>
      <c r="BY424" s="295"/>
      <c r="BZ424" s="295"/>
      <c r="CA424" s="295"/>
      <c r="CB424" s="295"/>
      <c r="CC424" s="296"/>
      <c r="CD424" s="294"/>
      <c r="CE424" s="295"/>
      <c r="CF424" s="295"/>
      <c r="CG424" s="295"/>
      <c r="CH424" s="295"/>
      <c r="CI424" s="296"/>
    </row>
    <row r="425" spans="1:87" ht="18" customHeight="1" x14ac:dyDescent="0.25">
      <c r="A425" s="75"/>
      <c r="B425" s="327"/>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9"/>
      <c r="Z425" s="336"/>
      <c r="AA425" s="337"/>
      <c r="AB425" s="337"/>
      <c r="AC425" s="337"/>
      <c r="AD425" s="338"/>
      <c r="AE425" s="336"/>
      <c r="AF425" s="337"/>
      <c r="AG425" s="337"/>
      <c r="AH425" s="337"/>
      <c r="AI425" s="337"/>
      <c r="AJ425" s="337"/>
      <c r="AK425" s="300" t="s">
        <v>37</v>
      </c>
      <c r="AL425" s="301"/>
      <c r="AM425" s="301"/>
      <c r="AN425" s="301"/>
      <c r="AO425" s="301"/>
      <c r="AP425" s="301"/>
      <c r="AQ425" s="301"/>
      <c r="AR425" s="301"/>
      <c r="AS425" s="301"/>
      <c r="AT425" s="301"/>
      <c r="AU425" s="301"/>
      <c r="AV425" s="301"/>
      <c r="AW425" s="301"/>
      <c r="AX425" s="302"/>
      <c r="AY425" s="407">
        <v>8</v>
      </c>
      <c r="AZ425" s="304"/>
      <c r="BA425" s="304"/>
      <c r="BB425" s="408"/>
      <c r="BC425" s="306">
        <f t="shared" si="48"/>
        <v>8</v>
      </c>
      <c r="BD425" s="307"/>
      <c r="BE425" s="307"/>
      <c r="BF425" s="308"/>
      <c r="BG425" s="309">
        <v>11840</v>
      </c>
      <c r="BH425" s="310"/>
      <c r="BI425" s="310"/>
      <c r="BJ425" s="311"/>
      <c r="BK425" s="312">
        <f t="shared" si="49"/>
        <v>94720</v>
      </c>
      <c r="BL425" s="313"/>
      <c r="BM425" s="313"/>
      <c r="BN425" s="313"/>
      <c r="BO425" s="313"/>
      <c r="BP425" s="314"/>
      <c r="BQ425" s="294"/>
      <c r="BR425" s="295"/>
      <c r="BS425" s="295"/>
      <c r="BT425" s="295"/>
      <c r="BU425" s="295"/>
      <c r="BV425" s="295"/>
      <c r="BW425" s="296"/>
      <c r="BX425" s="294"/>
      <c r="BY425" s="295"/>
      <c r="BZ425" s="295"/>
      <c r="CA425" s="295"/>
      <c r="CB425" s="295"/>
      <c r="CC425" s="296"/>
      <c r="CD425" s="294"/>
      <c r="CE425" s="295"/>
      <c r="CF425" s="295"/>
      <c r="CG425" s="295"/>
      <c r="CH425" s="295"/>
      <c r="CI425" s="296"/>
    </row>
    <row r="426" spans="1:87" ht="18" customHeight="1" thickBot="1" x14ac:dyDescent="0.3">
      <c r="A426" s="75"/>
      <c r="B426" s="327"/>
      <c r="C426" s="328"/>
      <c r="D426" s="328"/>
      <c r="E426" s="328"/>
      <c r="F426" s="328"/>
      <c r="G426" s="328"/>
      <c r="H426" s="328"/>
      <c r="I426" s="328"/>
      <c r="J426" s="328"/>
      <c r="K426" s="328"/>
      <c r="L426" s="328"/>
      <c r="M426" s="328"/>
      <c r="N426" s="328"/>
      <c r="O426" s="328"/>
      <c r="P426" s="328"/>
      <c r="Q426" s="328"/>
      <c r="R426" s="328"/>
      <c r="S426" s="328"/>
      <c r="T426" s="328"/>
      <c r="U426" s="328"/>
      <c r="V426" s="328"/>
      <c r="W426" s="328"/>
      <c r="X426" s="328"/>
      <c r="Y426" s="329"/>
      <c r="Z426" s="336"/>
      <c r="AA426" s="337"/>
      <c r="AB426" s="337"/>
      <c r="AC426" s="337"/>
      <c r="AD426" s="338"/>
      <c r="AE426" s="336"/>
      <c r="AF426" s="337"/>
      <c r="AG426" s="337"/>
      <c r="AH426" s="337"/>
      <c r="AI426" s="337"/>
      <c r="AJ426" s="337"/>
      <c r="AK426" s="392" t="s">
        <v>39</v>
      </c>
      <c r="AL426" s="393"/>
      <c r="AM426" s="393"/>
      <c r="AN426" s="393"/>
      <c r="AO426" s="393"/>
      <c r="AP426" s="393"/>
      <c r="AQ426" s="393"/>
      <c r="AR426" s="393"/>
      <c r="AS426" s="393"/>
      <c r="AT426" s="393"/>
      <c r="AU426" s="393"/>
      <c r="AV426" s="393"/>
      <c r="AW426" s="393"/>
      <c r="AX426" s="394"/>
      <c r="AY426" s="407">
        <v>8</v>
      </c>
      <c r="AZ426" s="304"/>
      <c r="BA426" s="304"/>
      <c r="BB426" s="408"/>
      <c r="BC426" s="306">
        <f t="shared" si="48"/>
        <v>8</v>
      </c>
      <c r="BD426" s="307"/>
      <c r="BE426" s="307"/>
      <c r="BF426" s="308"/>
      <c r="BG426" s="309">
        <v>11840</v>
      </c>
      <c r="BH426" s="310"/>
      <c r="BI426" s="310"/>
      <c r="BJ426" s="311"/>
      <c r="BK426" s="312">
        <f t="shared" si="49"/>
        <v>94720</v>
      </c>
      <c r="BL426" s="313"/>
      <c r="BM426" s="313"/>
      <c r="BN426" s="313"/>
      <c r="BO426" s="313"/>
      <c r="BP426" s="314"/>
      <c r="BQ426" s="294"/>
      <c r="BR426" s="295"/>
      <c r="BS426" s="295"/>
      <c r="BT426" s="295"/>
      <c r="BU426" s="295"/>
      <c r="BV426" s="295"/>
      <c r="BW426" s="296"/>
      <c r="BX426" s="294"/>
      <c r="BY426" s="295"/>
      <c r="BZ426" s="295"/>
      <c r="CA426" s="295"/>
      <c r="CB426" s="295"/>
      <c r="CC426" s="296"/>
      <c r="CD426" s="294"/>
      <c r="CE426" s="295"/>
      <c r="CF426" s="295"/>
      <c r="CG426" s="295"/>
      <c r="CH426" s="295"/>
      <c r="CI426" s="296"/>
    </row>
    <row r="427" spans="1:87" ht="18" customHeight="1" thickBot="1" x14ac:dyDescent="0.3">
      <c r="A427" s="75"/>
      <c r="B427" s="377"/>
      <c r="C427" s="378"/>
      <c r="D427" s="378"/>
      <c r="E427" s="378"/>
      <c r="F427" s="378"/>
      <c r="G427" s="378"/>
      <c r="H427" s="378"/>
      <c r="I427" s="378"/>
      <c r="J427" s="378"/>
      <c r="K427" s="378"/>
      <c r="L427" s="378"/>
      <c r="M427" s="378"/>
      <c r="N427" s="378"/>
      <c r="O427" s="378"/>
      <c r="P427" s="378"/>
      <c r="Q427" s="378"/>
      <c r="R427" s="378"/>
      <c r="S427" s="378"/>
      <c r="T427" s="378"/>
      <c r="U427" s="378"/>
      <c r="V427" s="378"/>
      <c r="W427" s="378"/>
      <c r="X427" s="378"/>
      <c r="Y427" s="378"/>
      <c r="Z427" s="378"/>
      <c r="AA427" s="378"/>
      <c r="AB427" s="378"/>
      <c r="AC427" s="378"/>
      <c r="AD427" s="378"/>
      <c r="AE427" s="378"/>
      <c r="AF427" s="378"/>
      <c r="AG427" s="378"/>
      <c r="AH427" s="378"/>
      <c r="AI427" s="378"/>
      <c r="AJ427" s="379"/>
      <c r="AK427" s="380" t="s">
        <v>3</v>
      </c>
      <c r="AL427" s="381"/>
      <c r="AM427" s="381"/>
      <c r="AN427" s="381"/>
      <c r="AO427" s="381"/>
      <c r="AP427" s="381"/>
      <c r="AQ427" s="381"/>
      <c r="AR427" s="381"/>
      <c r="AS427" s="381"/>
      <c r="AT427" s="381"/>
      <c r="AU427" s="381"/>
      <c r="AV427" s="381"/>
      <c r="AW427" s="381"/>
      <c r="AX427" s="381"/>
      <c r="AY427" s="382"/>
      <c r="AZ427" s="382"/>
      <c r="BA427" s="382"/>
      <c r="BB427" s="382"/>
      <c r="BC427" s="382"/>
      <c r="BD427" s="382"/>
      <c r="BE427" s="382"/>
      <c r="BF427" s="382"/>
      <c r="BG427" s="382"/>
      <c r="BH427" s="382"/>
      <c r="BI427" s="382"/>
      <c r="BJ427" s="383"/>
      <c r="BK427" s="384">
        <f>SUM(BK412:BK426)</f>
        <v>1780424</v>
      </c>
      <c r="BL427" s="385"/>
      <c r="BM427" s="385"/>
      <c r="BN427" s="385"/>
      <c r="BO427" s="385"/>
      <c r="BP427" s="386"/>
      <c r="BQ427" s="387" t="s">
        <v>100</v>
      </c>
      <c r="BR427" s="388"/>
      <c r="BS427" s="388"/>
      <c r="BT427" s="388"/>
      <c r="BU427" s="388"/>
      <c r="BV427" s="388"/>
      <c r="BW427" s="388"/>
      <c r="BX427" s="388"/>
      <c r="BY427" s="388"/>
      <c r="BZ427" s="388"/>
      <c r="CA427" s="388"/>
      <c r="CB427" s="388"/>
      <c r="CC427" s="389"/>
      <c r="CD427" s="390">
        <f>+CD412*AE412</f>
        <v>2212263.5294117648</v>
      </c>
      <c r="CE427" s="390"/>
      <c r="CF427" s="390"/>
      <c r="CG427" s="390"/>
      <c r="CH427" s="390"/>
      <c r="CI427" s="391"/>
    </row>
    <row r="428" spans="1:87" ht="18" customHeight="1" thickBot="1" x14ac:dyDescent="0.3">
      <c r="A428" s="75"/>
      <c r="B428" s="76"/>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c r="AB428" s="76"/>
      <c r="AC428" s="76"/>
      <c r="AD428" s="76"/>
      <c r="AE428" s="76"/>
      <c r="AF428" s="76"/>
      <c r="AG428" s="76"/>
      <c r="AH428" s="76"/>
      <c r="AI428" s="76"/>
      <c r="AJ428" s="76"/>
      <c r="BG428" s="78"/>
      <c r="BH428" s="78"/>
      <c r="BI428" s="78"/>
      <c r="BJ428" s="78"/>
      <c r="BK428" s="79"/>
      <c r="BL428" s="79"/>
      <c r="BM428" s="79"/>
      <c r="BN428" s="79"/>
      <c r="BO428" s="79"/>
      <c r="BP428" s="79"/>
      <c r="BQ428" s="79"/>
      <c r="BR428" s="79"/>
      <c r="BS428" s="79"/>
      <c r="BT428" s="79"/>
      <c r="BU428" s="79"/>
      <c r="BV428" s="79"/>
      <c r="BW428" s="79"/>
      <c r="BX428" s="79"/>
      <c r="BY428" s="79"/>
      <c r="BZ428" s="79"/>
      <c r="CA428" s="79"/>
      <c r="CB428" s="79"/>
      <c r="CC428" s="79"/>
      <c r="CD428" s="79"/>
      <c r="CE428" s="79"/>
      <c r="CF428" s="79"/>
      <c r="CG428" s="79"/>
      <c r="CH428" s="79"/>
      <c r="CI428" s="79"/>
    </row>
    <row r="429" spans="1:87" ht="18" customHeight="1" x14ac:dyDescent="0.25">
      <c r="A429" s="75"/>
      <c r="B429" s="348" t="s">
        <v>0</v>
      </c>
      <c r="C429" s="349"/>
      <c r="D429" s="349"/>
      <c r="E429" s="349"/>
      <c r="F429" s="349"/>
      <c r="G429" s="349"/>
      <c r="H429" s="349"/>
      <c r="I429" s="349"/>
      <c r="J429" s="349"/>
      <c r="K429" s="349"/>
      <c r="L429" s="349"/>
      <c r="M429" s="349"/>
      <c r="N429" s="349"/>
      <c r="O429" s="349"/>
      <c r="P429" s="349"/>
      <c r="Q429" s="349"/>
      <c r="R429" s="349"/>
      <c r="S429" s="349"/>
      <c r="T429" s="349"/>
      <c r="U429" s="349"/>
      <c r="V429" s="349"/>
      <c r="W429" s="349"/>
      <c r="X429" s="349"/>
      <c r="Y429" s="350"/>
      <c r="Z429" s="348" t="s">
        <v>80</v>
      </c>
      <c r="AA429" s="349"/>
      <c r="AB429" s="349"/>
      <c r="AC429" s="349"/>
      <c r="AD429" s="350"/>
      <c r="AE429" s="357" t="s">
        <v>79</v>
      </c>
      <c r="AF429" s="358"/>
      <c r="AG429" s="358"/>
      <c r="AH429" s="358"/>
      <c r="AI429" s="358"/>
      <c r="AJ429" s="359"/>
      <c r="AK429" s="357" t="s">
        <v>81</v>
      </c>
      <c r="AL429" s="358"/>
      <c r="AM429" s="358"/>
      <c r="AN429" s="358"/>
      <c r="AO429" s="358"/>
      <c r="AP429" s="358"/>
      <c r="AQ429" s="358"/>
      <c r="AR429" s="358"/>
      <c r="AS429" s="358"/>
      <c r="AT429" s="358"/>
      <c r="AU429" s="358"/>
      <c r="AV429" s="358"/>
      <c r="AW429" s="358"/>
      <c r="AX429" s="359"/>
      <c r="AY429" s="357" t="s">
        <v>1</v>
      </c>
      <c r="AZ429" s="358"/>
      <c r="BA429" s="358"/>
      <c r="BB429" s="359"/>
      <c r="BC429" s="348" t="s">
        <v>104</v>
      </c>
      <c r="BD429" s="349"/>
      <c r="BE429" s="349"/>
      <c r="BF429" s="350"/>
      <c r="BG429" s="366" t="s">
        <v>82</v>
      </c>
      <c r="BH429" s="367"/>
      <c r="BI429" s="367"/>
      <c r="BJ429" s="368"/>
      <c r="BK429" s="315" t="s">
        <v>99</v>
      </c>
      <c r="BL429" s="316"/>
      <c r="BM429" s="316"/>
      <c r="BN429" s="316"/>
      <c r="BO429" s="316"/>
      <c r="BP429" s="317"/>
      <c r="BQ429" s="315" t="s">
        <v>83</v>
      </c>
      <c r="BR429" s="316"/>
      <c r="BS429" s="316"/>
      <c r="BT429" s="316"/>
      <c r="BU429" s="316"/>
      <c r="BV429" s="316"/>
      <c r="BW429" s="317"/>
      <c r="BX429" s="315" t="s">
        <v>84</v>
      </c>
      <c r="BY429" s="316"/>
      <c r="BZ429" s="316"/>
      <c r="CA429" s="316"/>
      <c r="CB429" s="316"/>
      <c r="CC429" s="317"/>
      <c r="CD429" s="315" t="s">
        <v>85</v>
      </c>
      <c r="CE429" s="316"/>
      <c r="CF429" s="316"/>
      <c r="CG429" s="316"/>
      <c r="CH429" s="316"/>
      <c r="CI429" s="317"/>
    </row>
    <row r="430" spans="1:87" ht="18" customHeight="1" x14ac:dyDescent="0.25">
      <c r="A430" s="75"/>
      <c r="B430" s="351"/>
      <c r="C430" s="352"/>
      <c r="D430" s="352"/>
      <c r="E430" s="352"/>
      <c r="F430" s="352"/>
      <c r="G430" s="352"/>
      <c r="H430" s="352"/>
      <c r="I430" s="352"/>
      <c r="J430" s="352"/>
      <c r="K430" s="352"/>
      <c r="L430" s="352"/>
      <c r="M430" s="352"/>
      <c r="N430" s="352"/>
      <c r="O430" s="352"/>
      <c r="P430" s="352"/>
      <c r="Q430" s="352"/>
      <c r="R430" s="352"/>
      <c r="S430" s="352"/>
      <c r="T430" s="352"/>
      <c r="U430" s="352"/>
      <c r="V430" s="352"/>
      <c r="W430" s="352"/>
      <c r="X430" s="352"/>
      <c r="Y430" s="353"/>
      <c r="Z430" s="351"/>
      <c r="AA430" s="352"/>
      <c r="AB430" s="352"/>
      <c r="AC430" s="352"/>
      <c r="AD430" s="353"/>
      <c r="AE430" s="360"/>
      <c r="AF430" s="361"/>
      <c r="AG430" s="361"/>
      <c r="AH430" s="361"/>
      <c r="AI430" s="361"/>
      <c r="AJ430" s="362"/>
      <c r="AK430" s="360"/>
      <c r="AL430" s="361"/>
      <c r="AM430" s="361"/>
      <c r="AN430" s="361"/>
      <c r="AO430" s="361"/>
      <c r="AP430" s="361"/>
      <c r="AQ430" s="361"/>
      <c r="AR430" s="361"/>
      <c r="AS430" s="361"/>
      <c r="AT430" s="361"/>
      <c r="AU430" s="361"/>
      <c r="AV430" s="361"/>
      <c r="AW430" s="361"/>
      <c r="AX430" s="362"/>
      <c r="AY430" s="360"/>
      <c r="AZ430" s="361"/>
      <c r="BA430" s="361"/>
      <c r="BB430" s="362"/>
      <c r="BC430" s="351"/>
      <c r="BD430" s="352"/>
      <c r="BE430" s="352"/>
      <c r="BF430" s="353"/>
      <c r="BG430" s="369"/>
      <c r="BH430" s="370"/>
      <c r="BI430" s="370"/>
      <c r="BJ430" s="371"/>
      <c r="BK430" s="318"/>
      <c r="BL430" s="319"/>
      <c r="BM430" s="319"/>
      <c r="BN430" s="319"/>
      <c r="BO430" s="319"/>
      <c r="BP430" s="320"/>
      <c r="BQ430" s="318"/>
      <c r="BR430" s="319"/>
      <c r="BS430" s="319"/>
      <c r="BT430" s="319"/>
      <c r="BU430" s="319"/>
      <c r="BV430" s="319"/>
      <c r="BW430" s="320"/>
      <c r="BX430" s="318"/>
      <c r="BY430" s="319"/>
      <c r="BZ430" s="319"/>
      <c r="CA430" s="319"/>
      <c r="CB430" s="319"/>
      <c r="CC430" s="320"/>
      <c r="CD430" s="318"/>
      <c r="CE430" s="319"/>
      <c r="CF430" s="319"/>
      <c r="CG430" s="319"/>
      <c r="CH430" s="319"/>
      <c r="CI430" s="320"/>
    </row>
    <row r="431" spans="1:87" ht="18" customHeight="1" thickBot="1" x14ac:dyDescent="0.3">
      <c r="A431" s="75"/>
      <c r="B431" s="354"/>
      <c r="C431" s="355"/>
      <c r="D431" s="355"/>
      <c r="E431" s="355"/>
      <c r="F431" s="355"/>
      <c r="G431" s="355"/>
      <c r="H431" s="355"/>
      <c r="I431" s="355"/>
      <c r="J431" s="355"/>
      <c r="K431" s="355"/>
      <c r="L431" s="355"/>
      <c r="M431" s="355"/>
      <c r="N431" s="355"/>
      <c r="O431" s="355"/>
      <c r="P431" s="355"/>
      <c r="Q431" s="355"/>
      <c r="R431" s="355"/>
      <c r="S431" s="355"/>
      <c r="T431" s="355"/>
      <c r="U431" s="355"/>
      <c r="V431" s="355"/>
      <c r="W431" s="355"/>
      <c r="X431" s="355"/>
      <c r="Y431" s="356"/>
      <c r="Z431" s="354"/>
      <c r="AA431" s="355"/>
      <c r="AB431" s="355"/>
      <c r="AC431" s="355"/>
      <c r="AD431" s="356"/>
      <c r="AE431" s="363"/>
      <c r="AF431" s="364"/>
      <c r="AG431" s="364"/>
      <c r="AH431" s="364"/>
      <c r="AI431" s="364"/>
      <c r="AJ431" s="365"/>
      <c r="AK431" s="360"/>
      <c r="AL431" s="361"/>
      <c r="AM431" s="361"/>
      <c r="AN431" s="361"/>
      <c r="AO431" s="361"/>
      <c r="AP431" s="361"/>
      <c r="AQ431" s="361"/>
      <c r="AR431" s="361"/>
      <c r="AS431" s="361"/>
      <c r="AT431" s="361"/>
      <c r="AU431" s="361"/>
      <c r="AV431" s="361"/>
      <c r="AW431" s="361"/>
      <c r="AX431" s="362"/>
      <c r="AY431" s="360"/>
      <c r="AZ431" s="361"/>
      <c r="BA431" s="361"/>
      <c r="BB431" s="362"/>
      <c r="BC431" s="351"/>
      <c r="BD431" s="352"/>
      <c r="BE431" s="352"/>
      <c r="BF431" s="353"/>
      <c r="BG431" s="369"/>
      <c r="BH431" s="370"/>
      <c r="BI431" s="370"/>
      <c r="BJ431" s="371"/>
      <c r="BK431" s="318"/>
      <c r="BL431" s="319"/>
      <c r="BM431" s="319"/>
      <c r="BN431" s="319"/>
      <c r="BO431" s="319"/>
      <c r="BP431" s="320"/>
      <c r="BQ431" s="321"/>
      <c r="BR431" s="322"/>
      <c r="BS431" s="322"/>
      <c r="BT431" s="322"/>
      <c r="BU431" s="322"/>
      <c r="BV431" s="322"/>
      <c r="BW431" s="323"/>
      <c r="BX431" s="321"/>
      <c r="BY431" s="322"/>
      <c r="BZ431" s="322"/>
      <c r="CA431" s="322"/>
      <c r="CB431" s="322"/>
      <c r="CC431" s="323"/>
      <c r="CD431" s="321"/>
      <c r="CE431" s="322"/>
      <c r="CF431" s="322"/>
      <c r="CG431" s="322"/>
      <c r="CH431" s="322"/>
      <c r="CI431" s="323"/>
    </row>
    <row r="432" spans="1:87" ht="18" customHeight="1" x14ac:dyDescent="0.25">
      <c r="A432" s="75"/>
      <c r="B432" s="324" t="s">
        <v>483</v>
      </c>
      <c r="C432" s="325"/>
      <c r="D432" s="325"/>
      <c r="E432" s="325"/>
      <c r="F432" s="325"/>
      <c r="G432" s="325"/>
      <c r="H432" s="325"/>
      <c r="I432" s="325"/>
      <c r="J432" s="325"/>
      <c r="K432" s="325"/>
      <c r="L432" s="325"/>
      <c r="M432" s="325"/>
      <c r="N432" s="325"/>
      <c r="O432" s="325"/>
      <c r="P432" s="325"/>
      <c r="Q432" s="325"/>
      <c r="R432" s="325"/>
      <c r="S432" s="325"/>
      <c r="T432" s="325"/>
      <c r="U432" s="325"/>
      <c r="V432" s="325"/>
      <c r="W432" s="325"/>
      <c r="X432" s="325"/>
      <c r="Y432" s="326"/>
      <c r="Z432" s="333" t="s">
        <v>525</v>
      </c>
      <c r="AA432" s="334"/>
      <c r="AB432" s="334"/>
      <c r="AC432" s="334"/>
      <c r="AD432" s="335"/>
      <c r="AE432" s="333">
        <v>48</v>
      </c>
      <c r="AF432" s="334"/>
      <c r="AG432" s="334"/>
      <c r="AH432" s="334"/>
      <c r="AI432" s="334"/>
      <c r="AJ432" s="334"/>
      <c r="AK432" s="342" t="s">
        <v>41</v>
      </c>
      <c r="AL432" s="343"/>
      <c r="AM432" s="343"/>
      <c r="AN432" s="343"/>
      <c r="AO432" s="343"/>
      <c r="AP432" s="343"/>
      <c r="AQ432" s="343"/>
      <c r="AR432" s="343"/>
      <c r="AS432" s="343"/>
      <c r="AT432" s="343"/>
      <c r="AU432" s="343"/>
      <c r="AV432" s="343"/>
      <c r="AW432" s="343"/>
      <c r="AX432" s="344"/>
      <c r="AY432" s="409">
        <v>0.25</v>
      </c>
      <c r="AZ432" s="346"/>
      <c r="BA432" s="346"/>
      <c r="BB432" s="410"/>
      <c r="BC432" s="345">
        <f>+$AE$432*AY432</f>
        <v>12</v>
      </c>
      <c r="BD432" s="346"/>
      <c r="BE432" s="346"/>
      <c r="BF432" s="347"/>
      <c r="BG432" s="285">
        <v>22629</v>
      </c>
      <c r="BH432" s="286"/>
      <c r="BI432" s="286"/>
      <c r="BJ432" s="287"/>
      <c r="BK432" s="288">
        <f>+AY432*BG432</f>
        <v>5657.25</v>
      </c>
      <c r="BL432" s="289"/>
      <c r="BM432" s="289"/>
      <c r="BN432" s="289"/>
      <c r="BO432" s="289"/>
      <c r="BP432" s="290"/>
      <c r="BQ432" s="291">
        <v>1000</v>
      </c>
      <c r="BR432" s="292"/>
      <c r="BS432" s="292"/>
      <c r="BT432" s="292"/>
      <c r="BU432" s="292"/>
      <c r="BV432" s="292"/>
      <c r="BW432" s="293"/>
      <c r="BX432" s="291">
        <f>+(((BK447+BQ432)*15)/85)</f>
        <v>16769.338235294119</v>
      </c>
      <c r="BY432" s="292"/>
      <c r="BZ432" s="292"/>
      <c r="CA432" s="292"/>
      <c r="CB432" s="292"/>
      <c r="CC432" s="293"/>
      <c r="CD432" s="291">
        <f>+BK447+BQ432+BX432</f>
        <v>111795.58823529413</v>
      </c>
      <c r="CE432" s="292"/>
      <c r="CF432" s="292"/>
      <c r="CG432" s="292"/>
      <c r="CH432" s="292"/>
      <c r="CI432" s="293"/>
    </row>
    <row r="433" spans="1:87" ht="18" customHeight="1" x14ac:dyDescent="0.25">
      <c r="A433" s="75"/>
      <c r="B433" s="327"/>
      <c r="C433" s="328"/>
      <c r="D433" s="328"/>
      <c r="E433" s="328"/>
      <c r="F433" s="328"/>
      <c r="G433" s="328"/>
      <c r="H433" s="328"/>
      <c r="I433" s="328"/>
      <c r="J433" s="328"/>
      <c r="K433" s="328"/>
      <c r="L433" s="328"/>
      <c r="M433" s="328"/>
      <c r="N433" s="328"/>
      <c r="O433" s="328"/>
      <c r="P433" s="328"/>
      <c r="Q433" s="328"/>
      <c r="R433" s="328"/>
      <c r="S433" s="328"/>
      <c r="T433" s="328"/>
      <c r="U433" s="328"/>
      <c r="V433" s="328"/>
      <c r="W433" s="328"/>
      <c r="X433" s="328"/>
      <c r="Y433" s="329"/>
      <c r="Z433" s="336"/>
      <c r="AA433" s="337"/>
      <c r="AB433" s="337"/>
      <c r="AC433" s="337"/>
      <c r="AD433" s="338"/>
      <c r="AE433" s="336"/>
      <c r="AF433" s="337"/>
      <c r="AG433" s="337"/>
      <c r="AH433" s="337"/>
      <c r="AI433" s="337"/>
      <c r="AJ433" s="337"/>
      <c r="AK433" s="300" t="s">
        <v>30</v>
      </c>
      <c r="AL433" s="301"/>
      <c r="AM433" s="301"/>
      <c r="AN433" s="301"/>
      <c r="AO433" s="301"/>
      <c r="AP433" s="301"/>
      <c r="AQ433" s="301"/>
      <c r="AR433" s="301"/>
      <c r="AS433" s="301"/>
      <c r="AT433" s="301"/>
      <c r="AU433" s="301"/>
      <c r="AV433" s="301"/>
      <c r="AW433" s="301"/>
      <c r="AX433" s="302"/>
      <c r="AY433" s="407">
        <v>0.25</v>
      </c>
      <c r="AZ433" s="304"/>
      <c r="BA433" s="304"/>
      <c r="BB433" s="408"/>
      <c r="BC433" s="306">
        <f t="shared" ref="BC433:BC446" si="50">+$AE$432*AY433</f>
        <v>12</v>
      </c>
      <c r="BD433" s="307"/>
      <c r="BE433" s="307"/>
      <c r="BF433" s="308"/>
      <c r="BG433" s="309">
        <v>7925</v>
      </c>
      <c r="BH433" s="310"/>
      <c r="BI433" s="310"/>
      <c r="BJ433" s="311"/>
      <c r="BK433" s="312">
        <f t="shared" ref="BK433:BK446" si="51">+AY433*BG433</f>
        <v>1981.25</v>
      </c>
      <c r="BL433" s="313"/>
      <c r="BM433" s="313"/>
      <c r="BN433" s="313"/>
      <c r="BO433" s="313"/>
      <c r="BP433" s="314"/>
      <c r="BQ433" s="294"/>
      <c r="BR433" s="295"/>
      <c r="BS433" s="295"/>
      <c r="BT433" s="295"/>
      <c r="BU433" s="295"/>
      <c r="BV433" s="295"/>
      <c r="BW433" s="296"/>
      <c r="BX433" s="294"/>
      <c r="BY433" s="295"/>
      <c r="BZ433" s="295"/>
      <c r="CA433" s="295"/>
      <c r="CB433" s="295"/>
      <c r="CC433" s="296"/>
      <c r="CD433" s="294"/>
      <c r="CE433" s="295"/>
      <c r="CF433" s="295"/>
      <c r="CG433" s="295"/>
      <c r="CH433" s="295"/>
      <c r="CI433" s="296"/>
    </row>
    <row r="434" spans="1:87" ht="18" customHeight="1" x14ac:dyDescent="0.25">
      <c r="A434" s="75"/>
      <c r="B434" s="327"/>
      <c r="C434" s="328"/>
      <c r="D434" s="328"/>
      <c r="E434" s="328"/>
      <c r="F434" s="328"/>
      <c r="G434" s="328"/>
      <c r="H434" s="328"/>
      <c r="I434" s="328"/>
      <c r="J434" s="328"/>
      <c r="K434" s="328"/>
      <c r="L434" s="328"/>
      <c r="M434" s="328"/>
      <c r="N434" s="328"/>
      <c r="O434" s="328"/>
      <c r="P434" s="328"/>
      <c r="Q434" s="328"/>
      <c r="R434" s="328"/>
      <c r="S434" s="328"/>
      <c r="T434" s="328"/>
      <c r="U434" s="328"/>
      <c r="V434" s="328"/>
      <c r="W434" s="328"/>
      <c r="X434" s="328"/>
      <c r="Y434" s="329"/>
      <c r="Z434" s="336"/>
      <c r="AA434" s="337"/>
      <c r="AB434" s="337"/>
      <c r="AC434" s="337"/>
      <c r="AD434" s="338"/>
      <c r="AE434" s="336"/>
      <c r="AF434" s="337"/>
      <c r="AG434" s="337"/>
      <c r="AH434" s="337"/>
      <c r="AI434" s="337"/>
      <c r="AJ434" s="337"/>
      <c r="AK434" s="300" t="s">
        <v>16</v>
      </c>
      <c r="AL434" s="301"/>
      <c r="AM434" s="301"/>
      <c r="AN434" s="301"/>
      <c r="AO434" s="301"/>
      <c r="AP434" s="301"/>
      <c r="AQ434" s="301"/>
      <c r="AR434" s="301"/>
      <c r="AS434" s="301"/>
      <c r="AT434" s="301"/>
      <c r="AU434" s="301"/>
      <c r="AV434" s="301"/>
      <c r="AW434" s="301"/>
      <c r="AX434" s="302"/>
      <c r="AY434" s="407">
        <v>0.25</v>
      </c>
      <c r="AZ434" s="304"/>
      <c r="BA434" s="304"/>
      <c r="BB434" s="408"/>
      <c r="BC434" s="306">
        <f t="shared" si="50"/>
        <v>12</v>
      </c>
      <c r="BD434" s="307"/>
      <c r="BE434" s="307"/>
      <c r="BF434" s="308"/>
      <c r="BG434" s="309">
        <v>7925</v>
      </c>
      <c r="BH434" s="310"/>
      <c r="BI434" s="310"/>
      <c r="BJ434" s="311"/>
      <c r="BK434" s="312">
        <f t="shared" si="51"/>
        <v>1981.25</v>
      </c>
      <c r="BL434" s="313"/>
      <c r="BM434" s="313"/>
      <c r="BN434" s="313"/>
      <c r="BO434" s="313"/>
      <c r="BP434" s="314"/>
      <c r="BQ434" s="294"/>
      <c r="BR434" s="295"/>
      <c r="BS434" s="295"/>
      <c r="BT434" s="295"/>
      <c r="BU434" s="295"/>
      <c r="BV434" s="295"/>
      <c r="BW434" s="296"/>
      <c r="BX434" s="294"/>
      <c r="BY434" s="295"/>
      <c r="BZ434" s="295"/>
      <c r="CA434" s="295"/>
      <c r="CB434" s="295"/>
      <c r="CC434" s="296"/>
      <c r="CD434" s="294"/>
      <c r="CE434" s="295"/>
      <c r="CF434" s="295"/>
      <c r="CG434" s="295"/>
      <c r="CH434" s="295"/>
      <c r="CI434" s="296"/>
    </row>
    <row r="435" spans="1:87" ht="18" customHeight="1" x14ac:dyDescent="0.25">
      <c r="A435" s="75"/>
      <c r="B435" s="327"/>
      <c r="C435" s="328"/>
      <c r="D435" s="328"/>
      <c r="E435" s="328"/>
      <c r="F435" s="328"/>
      <c r="G435" s="328"/>
      <c r="H435" s="328"/>
      <c r="I435" s="328"/>
      <c r="J435" s="328"/>
      <c r="K435" s="328"/>
      <c r="L435" s="328"/>
      <c r="M435" s="328"/>
      <c r="N435" s="328"/>
      <c r="O435" s="328"/>
      <c r="P435" s="328"/>
      <c r="Q435" s="328"/>
      <c r="R435" s="328"/>
      <c r="S435" s="328"/>
      <c r="T435" s="328"/>
      <c r="U435" s="328"/>
      <c r="V435" s="328"/>
      <c r="W435" s="328"/>
      <c r="X435" s="328"/>
      <c r="Y435" s="329"/>
      <c r="Z435" s="336"/>
      <c r="AA435" s="337"/>
      <c r="AB435" s="337"/>
      <c r="AC435" s="337"/>
      <c r="AD435" s="338"/>
      <c r="AE435" s="336"/>
      <c r="AF435" s="337"/>
      <c r="AG435" s="337"/>
      <c r="AH435" s="337"/>
      <c r="AI435" s="337"/>
      <c r="AJ435" s="337"/>
      <c r="AK435" s="300" t="s">
        <v>23</v>
      </c>
      <c r="AL435" s="301"/>
      <c r="AM435" s="301"/>
      <c r="AN435" s="301"/>
      <c r="AO435" s="301"/>
      <c r="AP435" s="301"/>
      <c r="AQ435" s="301"/>
      <c r="AR435" s="301"/>
      <c r="AS435" s="301"/>
      <c r="AT435" s="301"/>
      <c r="AU435" s="301"/>
      <c r="AV435" s="301"/>
      <c r="AW435" s="301"/>
      <c r="AX435" s="302"/>
      <c r="AY435" s="407">
        <v>0.25</v>
      </c>
      <c r="AZ435" s="304"/>
      <c r="BA435" s="304"/>
      <c r="BB435" s="408"/>
      <c r="BC435" s="306">
        <f t="shared" si="50"/>
        <v>12</v>
      </c>
      <c r="BD435" s="307"/>
      <c r="BE435" s="307"/>
      <c r="BF435" s="308"/>
      <c r="BG435" s="309">
        <v>7925</v>
      </c>
      <c r="BH435" s="310"/>
      <c r="BI435" s="310"/>
      <c r="BJ435" s="311"/>
      <c r="BK435" s="312">
        <f t="shared" si="51"/>
        <v>1981.25</v>
      </c>
      <c r="BL435" s="313"/>
      <c r="BM435" s="313"/>
      <c r="BN435" s="313"/>
      <c r="BO435" s="313"/>
      <c r="BP435" s="314"/>
      <c r="BQ435" s="294"/>
      <c r="BR435" s="295"/>
      <c r="BS435" s="295"/>
      <c r="BT435" s="295"/>
      <c r="BU435" s="295"/>
      <c r="BV435" s="295"/>
      <c r="BW435" s="296"/>
      <c r="BX435" s="294"/>
      <c r="BY435" s="295"/>
      <c r="BZ435" s="295"/>
      <c r="CA435" s="295"/>
      <c r="CB435" s="295"/>
      <c r="CC435" s="296"/>
      <c r="CD435" s="294"/>
      <c r="CE435" s="295"/>
      <c r="CF435" s="295"/>
      <c r="CG435" s="295"/>
      <c r="CH435" s="295"/>
      <c r="CI435" s="296"/>
    </row>
    <row r="436" spans="1:87" ht="18" customHeight="1" x14ac:dyDescent="0.25">
      <c r="A436" s="75"/>
      <c r="B436" s="327"/>
      <c r="C436" s="328"/>
      <c r="D436" s="328"/>
      <c r="E436" s="328"/>
      <c r="F436" s="328"/>
      <c r="G436" s="328"/>
      <c r="H436" s="328"/>
      <c r="I436" s="328"/>
      <c r="J436" s="328"/>
      <c r="K436" s="328"/>
      <c r="L436" s="328"/>
      <c r="M436" s="328"/>
      <c r="N436" s="328"/>
      <c r="O436" s="328"/>
      <c r="P436" s="328"/>
      <c r="Q436" s="328"/>
      <c r="R436" s="328"/>
      <c r="S436" s="328"/>
      <c r="T436" s="328"/>
      <c r="U436" s="328"/>
      <c r="V436" s="328"/>
      <c r="W436" s="328"/>
      <c r="X436" s="328"/>
      <c r="Y436" s="329"/>
      <c r="Z436" s="336"/>
      <c r="AA436" s="337"/>
      <c r="AB436" s="337"/>
      <c r="AC436" s="337"/>
      <c r="AD436" s="338"/>
      <c r="AE436" s="336"/>
      <c r="AF436" s="337"/>
      <c r="AG436" s="337"/>
      <c r="AH436" s="337"/>
      <c r="AI436" s="337"/>
      <c r="AJ436" s="337"/>
      <c r="AK436" s="300" t="s">
        <v>29</v>
      </c>
      <c r="AL436" s="301"/>
      <c r="AM436" s="301"/>
      <c r="AN436" s="301"/>
      <c r="AO436" s="301"/>
      <c r="AP436" s="301"/>
      <c r="AQ436" s="301"/>
      <c r="AR436" s="301"/>
      <c r="AS436" s="301"/>
      <c r="AT436" s="301"/>
      <c r="AU436" s="301"/>
      <c r="AV436" s="301"/>
      <c r="AW436" s="301"/>
      <c r="AX436" s="302"/>
      <c r="AY436" s="407">
        <v>0.25</v>
      </c>
      <c r="AZ436" s="304"/>
      <c r="BA436" s="304"/>
      <c r="BB436" s="408"/>
      <c r="BC436" s="306">
        <f t="shared" si="50"/>
        <v>12</v>
      </c>
      <c r="BD436" s="307"/>
      <c r="BE436" s="307"/>
      <c r="BF436" s="308"/>
      <c r="BG436" s="309">
        <v>7925</v>
      </c>
      <c r="BH436" s="310"/>
      <c r="BI436" s="310"/>
      <c r="BJ436" s="311"/>
      <c r="BK436" s="312">
        <f t="shared" si="51"/>
        <v>1981.25</v>
      </c>
      <c r="BL436" s="313"/>
      <c r="BM436" s="313"/>
      <c r="BN436" s="313"/>
      <c r="BO436" s="313"/>
      <c r="BP436" s="314"/>
      <c r="BQ436" s="294"/>
      <c r="BR436" s="295"/>
      <c r="BS436" s="295"/>
      <c r="BT436" s="295"/>
      <c r="BU436" s="295"/>
      <c r="BV436" s="295"/>
      <c r="BW436" s="296"/>
      <c r="BX436" s="294"/>
      <c r="BY436" s="295"/>
      <c r="BZ436" s="295"/>
      <c r="CA436" s="295"/>
      <c r="CB436" s="295"/>
      <c r="CC436" s="296"/>
      <c r="CD436" s="294"/>
      <c r="CE436" s="295"/>
      <c r="CF436" s="295"/>
      <c r="CG436" s="295"/>
      <c r="CH436" s="295"/>
      <c r="CI436" s="296"/>
    </row>
    <row r="437" spans="1:87" ht="18" customHeight="1" x14ac:dyDescent="0.25">
      <c r="A437" s="75"/>
      <c r="B437" s="327"/>
      <c r="C437" s="328"/>
      <c r="D437" s="328"/>
      <c r="E437" s="328"/>
      <c r="F437" s="328"/>
      <c r="G437" s="328"/>
      <c r="H437" s="328"/>
      <c r="I437" s="328"/>
      <c r="J437" s="328"/>
      <c r="K437" s="328"/>
      <c r="L437" s="328"/>
      <c r="M437" s="328"/>
      <c r="N437" s="328"/>
      <c r="O437" s="328"/>
      <c r="P437" s="328"/>
      <c r="Q437" s="328"/>
      <c r="R437" s="328"/>
      <c r="S437" s="328"/>
      <c r="T437" s="328"/>
      <c r="U437" s="328"/>
      <c r="V437" s="328"/>
      <c r="W437" s="328"/>
      <c r="X437" s="328"/>
      <c r="Y437" s="329"/>
      <c r="Z437" s="336"/>
      <c r="AA437" s="337"/>
      <c r="AB437" s="337"/>
      <c r="AC437" s="337"/>
      <c r="AD437" s="338"/>
      <c r="AE437" s="336"/>
      <c r="AF437" s="337"/>
      <c r="AG437" s="337"/>
      <c r="AH437" s="337"/>
      <c r="AI437" s="337"/>
      <c r="AJ437" s="337"/>
      <c r="AK437" s="300" t="s">
        <v>14</v>
      </c>
      <c r="AL437" s="301"/>
      <c r="AM437" s="301"/>
      <c r="AN437" s="301"/>
      <c r="AO437" s="301"/>
      <c r="AP437" s="301"/>
      <c r="AQ437" s="301"/>
      <c r="AR437" s="301"/>
      <c r="AS437" s="301"/>
      <c r="AT437" s="301"/>
      <c r="AU437" s="301"/>
      <c r="AV437" s="301"/>
      <c r="AW437" s="301"/>
      <c r="AX437" s="302"/>
      <c r="AY437" s="407">
        <v>0.25</v>
      </c>
      <c r="AZ437" s="304"/>
      <c r="BA437" s="304"/>
      <c r="BB437" s="408"/>
      <c r="BC437" s="306">
        <f t="shared" si="50"/>
        <v>12</v>
      </c>
      <c r="BD437" s="307"/>
      <c r="BE437" s="307"/>
      <c r="BF437" s="308"/>
      <c r="BG437" s="309">
        <v>7925</v>
      </c>
      <c r="BH437" s="310"/>
      <c r="BI437" s="310"/>
      <c r="BJ437" s="311"/>
      <c r="BK437" s="312">
        <f t="shared" si="51"/>
        <v>1981.25</v>
      </c>
      <c r="BL437" s="313"/>
      <c r="BM437" s="313"/>
      <c r="BN437" s="313"/>
      <c r="BO437" s="313"/>
      <c r="BP437" s="314"/>
      <c r="BQ437" s="294"/>
      <c r="BR437" s="295"/>
      <c r="BS437" s="295"/>
      <c r="BT437" s="295"/>
      <c r="BU437" s="295"/>
      <c r="BV437" s="295"/>
      <c r="BW437" s="296"/>
      <c r="BX437" s="294"/>
      <c r="BY437" s="295"/>
      <c r="BZ437" s="295"/>
      <c r="CA437" s="295"/>
      <c r="CB437" s="295"/>
      <c r="CC437" s="296"/>
      <c r="CD437" s="294"/>
      <c r="CE437" s="295"/>
      <c r="CF437" s="295"/>
      <c r="CG437" s="295"/>
      <c r="CH437" s="295"/>
      <c r="CI437" s="296"/>
    </row>
    <row r="438" spans="1:87" ht="18" customHeight="1" x14ac:dyDescent="0.25">
      <c r="A438" s="75"/>
      <c r="B438" s="327"/>
      <c r="C438" s="328"/>
      <c r="D438" s="328"/>
      <c r="E438" s="328"/>
      <c r="F438" s="328"/>
      <c r="G438" s="328"/>
      <c r="H438" s="328"/>
      <c r="I438" s="328"/>
      <c r="J438" s="328"/>
      <c r="K438" s="328"/>
      <c r="L438" s="328"/>
      <c r="M438" s="328"/>
      <c r="N438" s="328"/>
      <c r="O438" s="328"/>
      <c r="P438" s="328"/>
      <c r="Q438" s="328"/>
      <c r="R438" s="328"/>
      <c r="S438" s="328"/>
      <c r="T438" s="328"/>
      <c r="U438" s="328"/>
      <c r="V438" s="328"/>
      <c r="W438" s="328"/>
      <c r="X438" s="328"/>
      <c r="Y438" s="329"/>
      <c r="Z438" s="336"/>
      <c r="AA438" s="337"/>
      <c r="AB438" s="337"/>
      <c r="AC438" s="337"/>
      <c r="AD438" s="338"/>
      <c r="AE438" s="336"/>
      <c r="AF438" s="337"/>
      <c r="AG438" s="337"/>
      <c r="AH438" s="337"/>
      <c r="AI438" s="337"/>
      <c r="AJ438" s="337"/>
      <c r="AK438" s="300" t="s">
        <v>32</v>
      </c>
      <c r="AL438" s="301"/>
      <c r="AM438" s="301"/>
      <c r="AN438" s="301"/>
      <c r="AO438" s="301"/>
      <c r="AP438" s="301"/>
      <c r="AQ438" s="301"/>
      <c r="AR438" s="301"/>
      <c r="AS438" s="301"/>
      <c r="AT438" s="301"/>
      <c r="AU438" s="301"/>
      <c r="AV438" s="301"/>
      <c r="AW438" s="301"/>
      <c r="AX438" s="302"/>
      <c r="AY438" s="407">
        <v>3.75</v>
      </c>
      <c r="AZ438" s="304"/>
      <c r="BA438" s="304"/>
      <c r="BB438" s="408"/>
      <c r="BC438" s="306">
        <f t="shared" si="50"/>
        <v>180</v>
      </c>
      <c r="BD438" s="307"/>
      <c r="BE438" s="307"/>
      <c r="BF438" s="308"/>
      <c r="BG438" s="309">
        <v>10968</v>
      </c>
      <c r="BH438" s="310"/>
      <c r="BI438" s="310"/>
      <c r="BJ438" s="311"/>
      <c r="BK438" s="312">
        <f t="shared" si="51"/>
        <v>41130</v>
      </c>
      <c r="BL438" s="313"/>
      <c r="BM438" s="313"/>
      <c r="BN438" s="313"/>
      <c r="BO438" s="313"/>
      <c r="BP438" s="314"/>
      <c r="BQ438" s="294"/>
      <c r="BR438" s="295"/>
      <c r="BS438" s="295"/>
      <c r="BT438" s="295"/>
      <c r="BU438" s="295"/>
      <c r="BV438" s="295"/>
      <c r="BW438" s="296"/>
      <c r="BX438" s="294"/>
      <c r="BY438" s="295"/>
      <c r="BZ438" s="295"/>
      <c r="CA438" s="295"/>
      <c r="CB438" s="295"/>
      <c r="CC438" s="296"/>
      <c r="CD438" s="294"/>
      <c r="CE438" s="295"/>
      <c r="CF438" s="295"/>
      <c r="CG438" s="295"/>
      <c r="CH438" s="295"/>
      <c r="CI438" s="296"/>
    </row>
    <row r="439" spans="1:87" ht="18" customHeight="1" x14ac:dyDescent="0.25">
      <c r="A439" s="75"/>
      <c r="B439" s="327"/>
      <c r="C439" s="328"/>
      <c r="D439" s="328"/>
      <c r="E439" s="328"/>
      <c r="F439" s="328"/>
      <c r="G439" s="328"/>
      <c r="H439" s="328"/>
      <c r="I439" s="328"/>
      <c r="J439" s="328"/>
      <c r="K439" s="328"/>
      <c r="L439" s="328"/>
      <c r="M439" s="328"/>
      <c r="N439" s="328"/>
      <c r="O439" s="328"/>
      <c r="P439" s="328"/>
      <c r="Q439" s="328"/>
      <c r="R439" s="328"/>
      <c r="S439" s="328"/>
      <c r="T439" s="328"/>
      <c r="U439" s="328"/>
      <c r="V439" s="328"/>
      <c r="W439" s="328"/>
      <c r="X439" s="328"/>
      <c r="Y439" s="329"/>
      <c r="Z439" s="336"/>
      <c r="AA439" s="337"/>
      <c r="AB439" s="337"/>
      <c r="AC439" s="337"/>
      <c r="AD439" s="338"/>
      <c r="AE439" s="336"/>
      <c r="AF439" s="337"/>
      <c r="AG439" s="337"/>
      <c r="AH439" s="337"/>
      <c r="AI439" s="337"/>
      <c r="AJ439" s="337"/>
      <c r="AK439" s="300" t="s">
        <v>527</v>
      </c>
      <c r="AL439" s="301"/>
      <c r="AM439" s="301"/>
      <c r="AN439" s="301"/>
      <c r="AO439" s="301"/>
      <c r="AP439" s="301"/>
      <c r="AQ439" s="301"/>
      <c r="AR439" s="301"/>
      <c r="AS439" s="301"/>
      <c r="AT439" s="301"/>
      <c r="AU439" s="301"/>
      <c r="AV439" s="301"/>
      <c r="AW439" s="301"/>
      <c r="AX439" s="302"/>
      <c r="AY439" s="407">
        <v>0.25</v>
      </c>
      <c r="AZ439" s="304"/>
      <c r="BA439" s="304"/>
      <c r="BB439" s="408"/>
      <c r="BC439" s="306">
        <f t="shared" si="50"/>
        <v>12</v>
      </c>
      <c r="BD439" s="307"/>
      <c r="BE439" s="307"/>
      <c r="BF439" s="308"/>
      <c r="BG439" s="309">
        <v>18911</v>
      </c>
      <c r="BH439" s="310"/>
      <c r="BI439" s="310"/>
      <c r="BJ439" s="311"/>
      <c r="BK439" s="312">
        <f t="shared" si="51"/>
        <v>4727.75</v>
      </c>
      <c r="BL439" s="313"/>
      <c r="BM439" s="313"/>
      <c r="BN439" s="313"/>
      <c r="BO439" s="313"/>
      <c r="BP439" s="314"/>
      <c r="BQ439" s="294"/>
      <c r="BR439" s="295"/>
      <c r="BS439" s="295"/>
      <c r="BT439" s="295"/>
      <c r="BU439" s="295"/>
      <c r="BV439" s="295"/>
      <c r="BW439" s="296"/>
      <c r="BX439" s="294"/>
      <c r="BY439" s="295"/>
      <c r="BZ439" s="295"/>
      <c r="CA439" s="295"/>
      <c r="CB439" s="295"/>
      <c r="CC439" s="296"/>
      <c r="CD439" s="294"/>
      <c r="CE439" s="295"/>
      <c r="CF439" s="295"/>
      <c r="CG439" s="295"/>
      <c r="CH439" s="295"/>
      <c r="CI439" s="296"/>
    </row>
    <row r="440" spans="1:87" ht="18" customHeight="1" x14ac:dyDescent="0.25">
      <c r="A440" s="75"/>
      <c r="B440" s="327"/>
      <c r="C440" s="328"/>
      <c r="D440" s="328"/>
      <c r="E440" s="328"/>
      <c r="F440" s="328"/>
      <c r="G440" s="328"/>
      <c r="H440" s="328"/>
      <c r="I440" s="328"/>
      <c r="J440" s="328"/>
      <c r="K440" s="328"/>
      <c r="L440" s="328"/>
      <c r="M440" s="328"/>
      <c r="N440" s="328"/>
      <c r="O440" s="328"/>
      <c r="P440" s="328"/>
      <c r="Q440" s="328"/>
      <c r="R440" s="328"/>
      <c r="S440" s="328"/>
      <c r="T440" s="328"/>
      <c r="U440" s="328"/>
      <c r="V440" s="328"/>
      <c r="W440" s="328"/>
      <c r="X440" s="328"/>
      <c r="Y440" s="329"/>
      <c r="Z440" s="336"/>
      <c r="AA440" s="337"/>
      <c r="AB440" s="337"/>
      <c r="AC440" s="337"/>
      <c r="AD440" s="338"/>
      <c r="AE440" s="336"/>
      <c r="AF440" s="337"/>
      <c r="AG440" s="337"/>
      <c r="AH440" s="337"/>
      <c r="AI440" s="337"/>
      <c r="AJ440" s="337"/>
      <c r="AK440" s="300" t="s">
        <v>13</v>
      </c>
      <c r="AL440" s="301"/>
      <c r="AM440" s="301"/>
      <c r="AN440" s="301"/>
      <c r="AO440" s="301"/>
      <c r="AP440" s="301"/>
      <c r="AQ440" s="301"/>
      <c r="AR440" s="301"/>
      <c r="AS440" s="301"/>
      <c r="AT440" s="301"/>
      <c r="AU440" s="301"/>
      <c r="AV440" s="301"/>
      <c r="AW440" s="301"/>
      <c r="AX440" s="302"/>
      <c r="AY440" s="407">
        <v>0.25</v>
      </c>
      <c r="AZ440" s="304"/>
      <c r="BA440" s="304"/>
      <c r="BB440" s="408"/>
      <c r="BC440" s="306">
        <f t="shared" si="50"/>
        <v>12</v>
      </c>
      <c r="BD440" s="307"/>
      <c r="BE440" s="307"/>
      <c r="BF440" s="308"/>
      <c r="BG440" s="309">
        <v>40826</v>
      </c>
      <c r="BH440" s="310"/>
      <c r="BI440" s="310"/>
      <c r="BJ440" s="311"/>
      <c r="BK440" s="312">
        <f t="shared" si="51"/>
        <v>10206.5</v>
      </c>
      <c r="BL440" s="313"/>
      <c r="BM440" s="313"/>
      <c r="BN440" s="313"/>
      <c r="BO440" s="313"/>
      <c r="BP440" s="314"/>
      <c r="BQ440" s="294"/>
      <c r="BR440" s="295"/>
      <c r="BS440" s="295"/>
      <c r="BT440" s="295"/>
      <c r="BU440" s="295"/>
      <c r="BV440" s="295"/>
      <c r="BW440" s="296"/>
      <c r="BX440" s="294"/>
      <c r="BY440" s="295"/>
      <c r="BZ440" s="295"/>
      <c r="CA440" s="295"/>
      <c r="CB440" s="295"/>
      <c r="CC440" s="296"/>
      <c r="CD440" s="294"/>
      <c r="CE440" s="295"/>
      <c r="CF440" s="295"/>
      <c r="CG440" s="295"/>
      <c r="CH440" s="295"/>
      <c r="CI440" s="296"/>
    </row>
    <row r="441" spans="1:87" ht="18" customHeight="1" x14ac:dyDescent="0.25">
      <c r="A441" s="75"/>
      <c r="B441" s="327"/>
      <c r="C441" s="328"/>
      <c r="D441" s="328"/>
      <c r="E441" s="328"/>
      <c r="F441" s="328"/>
      <c r="G441" s="328"/>
      <c r="H441" s="328"/>
      <c r="I441" s="328"/>
      <c r="J441" s="328"/>
      <c r="K441" s="328"/>
      <c r="L441" s="328"/>
      <c r="M441" s="328"/>
      <c r="N441" s="328"/>
      <c r="O441" s="328"/>
      <c r="P441" s="328"/>
      <c r="Q441" s="328"/>
      <c r="R441" s="328"/>
      <c r="S441" s="328"/>
      <c r="T441" s="328"/>
      <c r="U441" s="328"/>
      <c r="V441" s="328"/>
      <c r="W441" s="328"/>
      <c r="X441" s="328"/>
      <c r="Y441" s="329"/>
      <c r="Z441" s="336"/>
      <c r="AA441" s="337"/>
      <c r="AB441" s="337"/>
      <c r="AC441" s="337"/>
      <c r="AD441" s="338"/>
      <c r="AE441" s="336"/>
      <c r="AF441" s="337"/>
      <c r="AG441" s="337"/>
      <c r="AH441" s="337"/>
      <c r="AI441" s="337"/>
      <c r="AJ441" s="337"/>
      <c r="AK441" s="300" t="s">
        <v>17</v>
      </c>
      <c r="AL441" s="301"/>
      <c r="AM441" s="301"/>
      <c r="AN441" s="301"/>
      <c r="AO441" s="301"/>
      <c r="AP441" s="301"/>
      <c r="AQ441" s="301"/>
      <c r="AR441" s="301"/>
      <c r="AS441" s="301"/>
      <c r="AT441" s="301"/>
      <c r="AU441" s="301"/>
      <c r="AV441" s="301"/>
      <c r="AW441" s="301"/>
      <c r="AX441" s="302"/>
      <c r="AY441" s="407">
        <v>0.25</v>
      </c>
      <c r="AZ441" s="304"/>
      <c r="BA441" s="304"/>
      <c r="BB441" s="408"/>
      <c r="BC441" s="306">
        <f t="shared" si="50"/>
        <v>12</v>
      </c>
      <c r="BD441" s="307"/>
      <c r="BE441" s="307"/>
      <c r="BF441" s="308"/>
      <c r="BG441" s="309">
        <v>6399</v>
      </c>
      <c r="BH441" s="310"/>
      <c r="BI441" s="310"/>
      <c r="BJ441" s="311"/>
      <c r="BK441" s="312">
        <f t="shared" si="51"/>
        <v>1599.75</v>
      </c>
      <c r="BL441" s="313"/>
      <c r="BM441" s="313"/>
      <c r="BN441" s="313"/>
      <c r="BO441" s="313"/>
      <c r="BP441" s="314"/>
      <c r="BQ441" s="294"/>
      <c r="BR441" s="295"/>
      <c r="BS441" s="295"/>
      <c r="BT441" s="295"/>
      <c r="BU441" s="295"/>
      <c r="BV441" s="295"/>
      <c r="BW441" s="296"/>
      <c r="BX441" s="294"/>
      <c r="BY441" s="295"/>
      <c r="BZ441" s="295"/>
      <c r="CA441" s="295"/>
      <c r="CB441" s="295"/>
      <c r="CC441" s="296"/>
      <c r="CD441" s="294"/>
      <c r="CE441" s="295"/>
      <c r="CF441" s="295"/>
      <c r="CG441" s="295"/>
      <c r="CH441" s="295"/>
      <c r="CI441" s="296"/>
    </row>
    <row r="442" spans="1:87" ht="18" customHeight="1" x14ac:dyDescent="0.25">
      <c r="A442" s="75"/>
      <c r="B442" s="327"/>
      <c r="C442" s="328"/>
      <c r="D442" s="328"/>
      <c r="E442" s="328"/>
      <c r="F442" s="328"/>
      <c r="G442" s="328"/>
      <c r="H442" s="328"/>
      <c r="I442" s="328"/>
      <c r="J442" s="328"/>
      <c r="K442" s="328"/>
      <c r="L442" s="328"/>
      <c r="M442" s="328"/>
      <c r="N442" s="328"/>
      <c r="O442" s="328"/>
      <c r="P442" s="328"/>
      <c r="Q442" s="328"/>
      <c r="R442" s="328"/>
      <c r="S442" s="328"/>
      <c r="T442" s="328"/>
      <c r="U442" s="328"/>
      <c r="V442" s="328"/>
      <c r="W442" s="328"/>
      <c r="X442" s="328"/>
      <c r="Y442" s="329"/>
      <c r="Z442" s="336"/>
      <c r="AA442" s="337"/>
      <c r="AB442" s="337"/>
      <c r="AC442" s="337"/>
      <c r="AD442" s="338"/>
      <c r="AE442" s="336"/>
      <c r="AF442" s="337"/>
      <c r="AG442" s="337"/>
      <c r="AH442" s="337"/>
      <c r="AI442" s="337"/>
      <c r="AJ442" s="337"/>
      <c r="AK442" s="300" t="s">
        <v>526</v>
      </c>
      <c r="AL442" s="301"/>
      <c r="AM442" s="301"/>
      <c r="AN442" s="301"/>
      <c r="AO442" s="301"/>
      <c r="AP442" s="301"/>
      <c r="AQ442" s="301"/>
      <c r="AR442" s="301"/>
      <c r="AS442" s="301"/>
      <c r="AT442" s="301"/>
      <c r="AU442" s="301"/>
      <c r="AV442" s="301"/>
      <c r="AW442" s="301"/>
      <c r="AX442" s="302"/>
      <c r="AY442" s="407">
        <v>0.25</v>
      </c>
      <c r="AZ442" s="304"/>
      <c r="BA442" s="304"/>
      <c r="BB442" s="408"/>
      <c r="BC442" s="306">
        <f t="shared" si="50"/>
        <v>12</v>
      </c>
      <c r="BD442" s="307"/>
      <c r="BE442" s="307"/>
      <c r="BF442" s="308"/>
      <c r="BG442" s="309">
        <v>7925</v>
      </c>
      <c r="BH442" s="310"/>
      <c r="BI442" s="310"/>
      <c r="BJ442" s="311"/>
      <c r="BK442" s="312">
        <f t="shared" si="51"/>
        <v>1981.25</v>
      </c>
      <c r="BL442" s="313"/>
      <c r="BM442" s="313"/>
      <c r="BN442" s="313"/>
      <c r="BO442" s="313"/>
      <c r="BP442" s="314"/>
      <c r="BQ442" s="294"/>
      <c r="BR442" s="295"/>
      <c r="BS442" s="295"/>
      <c r="BT442" s="295"/>
      <c r="BU442" s="295"/>
      <c r="BV442" s="295"/>
      <c r="BW442" s="296"/>
      <c r="BX442" s="294"/>
      <c r="BY442" s="295"/>
      <c r="BZ442" s="295"/>
      <c r="CA442" s="295"/>
      <c r="CB442" s="295"/>
      <c r="CC442" s="296"/>
      <c r="CD442" s="294"/>
      <c r="CE442" s="295"/>
      <c r="CF442" s="295"/>
      <c r="CG442" s="295"/>
      <c r="CH442" s="295"/>
      <c r="CI442" s="296"/>
    </row>
    <row r="443" spans="1:87" ht="18" customHeight="1" x14ac:dyDescent="0.25">
      <c r="A443" s="75"/>
      <c r="B443" s="327"/>
      <c r="C443" s="328"/>
      <c r="D443" s="328"/>
      <c r="E443" s="328"/>
      <c r="F443" s="328"/>
      <c r="G443" s="328"/>
      <c r="H443" s="328"/>
      <c r="I443" s="328"/>
      <c r="J443" s="328"/>
      <c r="K443" s="328"/>
      <c r="L443" s="328"/>
      <c r="M443" s="328"/>
      <c r="N443" s="328"/>
      <c r="O443" s="328"/>
      <c r="P443" s="328"/>
      <c r="Q443" s="328"/>
      <c r="R443" s="328"/>
      <c r="S443" s="328"/>
      <c r="T443" s="328"/>
      <c r="U443" s="328"/>
      <c r="V443" s="328"/>
      <c r="W443" s="328"/>
      <c r="X443" s="328"/>
      <c r="Y443" s="329"/>
      <c r="Z443" s="336"/>
      <c r="AA443" s="337"/>
      <c r="AB443" s="337"/>
      <c r="AC443" s="337"/>
      <c r="AD443" s="338"/>
      <c r="AE443" s="336"/>
      <c r="AF443" s="337"/>
      <c r="AG443" s="337"/>
      <c r="AH443" s="337"/>
      <c r="AI443" s="337"/>
      <c r="AJ443" s="337"/>
      <c r="AK443" s="300" t="s">
        <v>530</v>
      </c>
      <c r="AL443" s="301"/>
      <c r="AM443" s="301"/>
      <c r="AN443" s="301"/>
      <c r="AO443" s="301"/>
      <c r="AP443" s="301"/>
      <c r="AQ443" s="301"/>
      <c r="AR443" s="301"/>
      <c r="AS443" s="301"/>
      <c r="AT443" s="301"/>
      <c r="AU443" s="301"/>
      <c r="AV443" s="301"/>
      <c r="AW443" s="301"/>
      <c r="AX443" s="302"/>
      <c r="AY443" s="407">
        <v>0.25</v>
      </c>
      <c r="AZ443" s="304"/>
      <c r="BA443" s="304"/>
      <c r="BB443" s="408"/>
      <c r="BC443" s="306">
        <f t="shared" si="50"/>
        <v>12</v>
      </c>
      <c r="BD443" s="307"/>
      <c r="BE443" s="307"/>
      <c r="BF443" s="308"/>
      <c r="BG443" s="309">
        <v>22629</v>
      </c>
      <c r="BH443" s="310"/>
      <c r="BI443" s="310"/>
      <c r="BJ443" s="311"/>
      <c r="BK443" s="312">
        <f t="shared" si="51"/>
        <v>5657.25</v>
      </c>
      <c r="BL443" s="313"/>
      <c r="BM443" s="313"/>
      <c r="BN443" s="313"/>
      <c r="BO443" s="313"/>
      <c r="BP443" s="314"/>
      <c r="BQ443" s="294"/>
      <c r="BR443" s="295"/>
      <c r="BS443" s="295"/>
      <c r="BT443" s="295"/>
      <c r="BU443" s="295"/>
      <c r="BV443" s="295"/>
      <c r="BW443" s="296"/>
      <c r="BX443" s="294"/>
      <c r="BY443" s="295"/>
      <c r="BZ443" s="295"/>
      <c r="CA443" s="295"/>
      <c r="CB443" s="295"/>
      <c r="CC443" s="296"/>
      <c r="CD443" s="294"/>
      <c r="CE443" s="295"/>
      <c r="CF443" s="295"/>
      <c r="CG443" s="295"/>
      <c r="CH443" s="295"/>
      <c r="CI443" s="296"/>
    </row>
    <row r="444" spans="1:87" ht="18" customHeight="1" x14ac:dyDescent="0.25">
      <c r="A444" s="75"/>
      <c r="B444" s="327"/>
      <c r="C444" s="328"/>
      <c r="D444" s="328"/>
      <c r="E444" s="328"/>
      <c r="F444" s="328"/>
      <c r="G444" s="328"/>
      <c r="H444" s="328"/>
      <c r="I444" s="328"/>
      <c r="J444" s="328"/>
      <c r="K444" s="328"/>
      <c r="L444" s="328"/>
      <c r="M444" s="328"/>
      <c r="N444" s="328"/>
      <c r="O444" s="328"/>
      <c r="P444" s="328"/>
      <c r="Q444" s="328"/>
      <c r="R444" s="328"/>
      <c r="S444" s="328"/>
      <c r="T444" s="328"/>
      <c r="U444" s="328"/>
      <c r="V444" s="328"/>
      <c r="W444" s="328"/>
      <c r="X444" s="328"/>
      <c r="Y444" s="329"/>
      <c r="Z444" s="336"/>
      <c r="AA444" s="337"/>
      <c r="AB444" s="337"/>
      <c r="AC444" s="337"/>
      <c r="AD444" s="338"/>
      <c r="AE444" s="336"/>
      <c r="AF444" s="337"/>
      <c r="AG444" s="337"/>
      <c r="AH444" s="337"/>
      <c r="AI444" s="337"/>
      <c r="AJ444" s="337"/>
      <c r="AK444" s="300" t="s">
        <v>18</v>
      </c>
      <c r="AL444" s="301"/>
      <c r="AM444" s="301"/>
      <c r="AN444" s="301"/>
      <c r="AO444" s="301"/>
      <c r="AP444" s="301"/>
      <c r="AQ444" s="301"/>
      <c r="AR444" s="301"/>
      <c r="AS444" s="301"/>
      <c r="AT444" s="301"/>
      <c r="AU444" s="301"/>
      <c r="AV444" s="301"/>
      <c r="AW444" s="301"/>
      <c r="AX444" s="302"/>
      <c r="AY444" s="407">
        <v>0.25</v>
      </c>
      <c r="AZ444" s="304"/>
      <c r="BA444" s="304"/>
      <c r="BB444" s="408"/>
      <c r="BC444" s="306">
        <f t="shared" si="50"/>
        <v>12</v>
      </c>
      <c r="BD444" s="307"/>
      <c r="BE444" s="307"/>
      <c r="BF444" s="308"/>
      <c r="BG444" s="309">
        <v>28961</v>
      </c>
      <c r="BH444" s="310"/>
      <c r="BI444" s="310"/>
      <c r="BJ444" s="311"/>
      <c r="BK444" s="312">
        <f t="shared" si="51"/>
        <v>7240.25</v>
      </c>
      <c r="BL444" s="313"/>
      <c r="BM444" s="313"/>
      <c r="BN444" s="313"/>
      <c r="BO444" s="313"/>
      <c r="BP444" s="314"/>
      <c r="BQ444" s="294"/>
      <c r="BR444" s="295"/>
      <c r="BS444" s="295"/>
      <c r="BT444" s="295"/>
      <c r="BU444" s="295"/>
      <c r="BV444" s="295"/>
      <c r="BW444" s="296"/>
      <c r="BX444" s="294"/>
      <c r="BY444" s="295"/>
      <c r="BZ444" s="295"/>
      <c r="CA444" s="295"/>
      <c r="CB444" s="295"/>
      <c r="CC444" s="296"/>
      <c r="CD444" s="294"/>
      <c r="CE444" s="295"/>
      <c r="CF444" s="295"/>
      <c r="CG444" s="295"/>
      <c r="CH444" s="295"/>
      <c r="CI444" s="296"/>
    </row>
    <row r="445" spans="1:87" ht="18" customHeight="1" x14ac:dyDescent="0.25">
      <c r="A445" s="75"/>
      <c r="B445" s="327"/>
      <c r="C445" s="328"/>
      <c r="D445" s="328"/>
      <c r="E445" s="328"/>
      <c r="F445" s="328"/>
      <c r="G445" s="328"/>
      <c r="H445" s="328"/>
      <c r="I445" s="328"/>
      <c r="J445" s="328"/>
      <c r="K445" s="328"/>
      <c r="L445" s="328"/>
      <c r="M445" s="328"/>
      <c r="N445" s="328"/>
      <c r="O445" s="328"/>
      <c r="P445" s="328"/>
      <c r="Q445" s="328"/>
      <c r="R445" s="328"/>
      <c r="S445" s="328"/>
      <c r="T445" s="328"/>
      <c r="U445" s="328"/>
      <c r="V445" s="328"/>
      <c r="W445" s="328"/>
      <c r="X445" s="328"/>
      <c r="Y445" s="329"/>
      <c r="Z445" s="336"/>
      <c r="AA445" s="337"/>
      <c r="AB445" s="337"/>
      <c r="AC445" s="337"/>
      <c r="AD445" s="338"/>
      <c r="AE445" s="336"/>
      <c r="AF445" s="337"/>
      <c r="AG445" s="337"/>
      <c r="AH445" s="337"/>
      <c r="AI445" s="337"/>
      <c r="AJ445" s="337"/>
      <c r="AK445" s="300" t="s">
        <v>37</v>
      </c>
      <c r="AL445" s="301"/>
      <c r="AM445" s="301"/>
      <c r="AN445" s="301"/>
      <c r="AO445" s="301"/>
      <c r="AP445" s="301"/>
      <c r="AQ445" s="301"/>
      <c r="AR445" s="301"/>
      <c r="AS445" s="301"/>
      <c r="AT445" s="301"/>
      <c r="AU445" s="301"/>
      <c r="AV445" s="301"/>
      <c r="AW445" s="301"/>
      <c r="AX445" s="302"/>
      <c r="AY445" s="407">
        <v>0.25</v>
      </c>
      <c r="AZ445" s="304"/>
      <c r="BA445" s="304"/>
      <c r="BB445" s="408"/>
      <c r="BC445" s="306">
        <f t="shared" si="50"/>
        <v>12</v>
      </c>
      <c r="BD445" s="307"/>
      <c r="BE445" s="307"/>
      <c r="BF445" s="308"/>
      <c r="BG445" s="309">
        <v>11840</v>
      </c>
      <c r="BH445" s="310"/>
      <c r="BI445" s="310"/>
      <c r="BJ445" s="311"/>
      <c r="BK445" s="312">
        <f t="shared" si="51"/>
        <v>2960</v>
      </c>
      <c r="BL445" s="313"/>
      <c r="BM445" s="313"/>
      <c r="BN445" s="313"/>
      <c r="BO445" s="313"/>
      <c r="BP445" s="314"/>
      <c r="BQ445" s="294"/>
      <c r="BR445" s="295"/>
      <c r="BS445" s="295"/>
      <c r="BT445" s="295"/>
      <c r="BU445" s="295"/>
      <c r="BV445" s="295"/>
      <c r="BW445" s="296"/>
      <c r="BX445" s="294"/>
      <c r="BY445" s="295"/>
      <c r="BZ445" s="295"/>
      <c r="CA445" s="295"/>
      <c r="CB445" s="295"/>
      <c r="CC445" s="296"/>
      <c r="CD445" s="294"/>
      <c r="CE445" s="295"/>
      <c r="CF445" s="295"/>
      <c r="CG445" s="295"/>
      <c r="CH445" s="295"/>
      <c r="CI445" s="296"/>
    </row>
    <row r="446" spans="1:87" ht="18" customHeight="1" thickBot="1" x14ac:dyDescent="0.3">
      <c r="A446" s="75"/>
      <c r="B446" s="327"/>
      <c r="C446" s="328"/>
      <c r="D446" s="328"/>
      <c r="E446" s="328"/>
      <c r="F446" s="328"/>
      <c r="G446" s="328"/>
      <c r="H446" s="328"/>
      <c r="I446" s="328"/>
      <c r="J446" s="328"/>
      <c r="K446" s="328"/>
      <c r="L446" s="328"/>
      <c r="M446" s="328"/>
      <c r="N446" s="328"/>
      <c r="O446" s="328"/>
      <c r="P446" s="328"/>
      <c r="Q446" s="328"/>
      <c r="R446" s="328"/>
      <c r="S446" s="328"/>
      <c r="T446" s="328"/>
      <c r="U446" s="328"/>
      <c r="V446" s="328"/>
      <c r="W446" s="328"/>
      <c r="X446" s="328"/>
      <c r="Y446" s="329"/>
      <c r="Z446" s="336"/>
      <c r="AA446" s="337"/>
      <c r="AB446" s="337"/>
      <c r="AC446" s="337"/>
      <c r="AD446" s="338"/>
      <c r="AE446" s="336"/>
      <c r="AF446" s="337"/>
      <c r="AG446" s="337"/>
      <c r="AH446" s="337"/>
      <c r="AI446" s="337"/>
      <c r="AJ446" s="337"/>
      <c r="AK446" s="392" t="s">
        <v>39</v>
      </c>
      <c r="AL446" s="393"/>
      <c r="AM446" s="393"/>
      <c r="AN446" s="393"/>
      <c r="AO446" s="393"/>
      <c r="AP446" s="393"/>
      <c r="AQ446" s="393"/>
      <c r="AR446" s="393"/>
      <c r="AS446" s="393"/>
      <c r="AT446" s="393"/>
      <c r="AU446" s="393"/>
      <c r="AV446" s="393"/>
      <c r="AW446" s="393"/>
      <c r="AX446" s="394"/>
      <c r="AY446" s="407">
        <v>0.25</v>
      </c>
      <c r="AZ446" s="304"/>
      <c r="BA446" s="304"/>
      <c r="BB446" s="408"/>
      <c r="BC446" s="306">
        <f t="shared" si="50"/>
        <v>12</v>
      </c>
      <c r="BD446" s="307"/>
      <c r="BE446" s="307"/>
      <c r="BF446" s="308"/>
      <c r="BG446" s="309">
        <v>11840</v>
      </c>
      <c r="BH446" s="310"/>
      <c r="BI446" s="310"/>
      <c r="BJ446" s="311"/>
      <c r="BK446" s="312">
        <f t="shared" si="51"/>
        <v>2960</v>
      </c>
      <c r="BL446" s="313"/>
      <c r="BM446" s="313"/>
      <c r="BN446" s="313"/>
      <c r="BO446" s="313"/>
      <c r="BP446" s="314"/>
      <c r="BQ446" s="294"/>
      <c r="BR446" s="295"/>
      <c r="BS446" s="295"/>
      <c r="BT446" s="295"/>
      <c r="BU446" s="295"/>
      <c r="BV446" s="295"/>
      <c r="BW446" s="296"/>
      <c r="BX446" s="294"/>
      <c r="BY446" s="295"/>
      <c r="BZ446" s="295"/>
      <c r="CA446" s="295"/>
      <c r="CB446" s="295"/>
      <c r="CC446" s="296"/>
      <c r="CD446" s="294"/>
      <c r="CE446" s="295"/>
      <c r="CF446" s="295"/>
      <c r="CG446" s="295"/>
      <c r="CH446" s="295"/>
      <c r="CI446" s="296"/>
    </row>
    <row r="447" spans="1:87" ht="18" customHeight="1" thickBot="1" x14ac:dyDescent="0.3">
      <c r="A447" s="75"/>
      <c r="B447" s="377"/>
      <c r="C447" s="378"/>
      <c r="D447" s="378"/>
      <c r="E447" s="378"/>
      <c r="F447" s="378"/>
      <c r="G447" s="378"/>
      <c r="H447" s="378"/>
      <c r="I447" s="378"/>
      <c r="J447" s="378"/>
      <c r="K447" s="378"/>
      <c r="L447" s="378"/>
      <c r="M447" s="378"/>
      <c r="N447" s="378"/>
      <c r="O447" s="378"/>
      <c r="P447" s="378"/>
      <c r="Q447" s="378"/>
      <c r="R447" s="378"/>
      <c r="S447" s="378"/>
      <c r="T447" s="378"/>
      <c r="U447" s="378"/>
      <c r="V447" s="378"/>
      <c r="W447" s="378"/>
      <c r="X447" s="378"/>
      <c r="Y447" s="378"/>
      <c r="Z447" s="378"/>
      <c r="AA447" s="378"/>
      <c r="AB447" s="378"/>
      <c r="AC447" s="378"/>
      <c r="AD447" s="378"/>
      <c r="AE447" s="378"/>
      <c r="AF447" s="378"/>
      <c r="AG447" s="378"/>
      <c r="AH447" s="378"/>
      <c r="AI447" s="378"/>
      <c r="AJ447" s="379"/>
      <c r="AK447" s="380" t="s">
        <v>3</v>
      </c>
      <c r="AL447" s="381"/>
      <c r="AM447" s="381"/>
      <c r="AN447" s="381"/>
      <c r="AO447" s="381"/>
      <c r="AP447" s="381"/>
      <c r="AQ447" s="381"/>
      <c r="AR447" s="381"/>
      <c r="AS447" s="381"/>
      <c r="AT447" s="381"/>
      <c r="AU447" s="381"/>
      <c r="AV447" s="381"/>
      <c r="AW447" s="381"/>
      <c r="AX447" s="381"/>
      <c r="AY447" s="382"/>
      <c r="AZ447" s="382"/>
      <c r="BA447" s="382"/>
      <c r="BB447" s="382"/>
      <c r="BC447" s="382"/>
      <c r="BD447" s="382"/>
      <c r="BE447" s="382"/>
      <c r="BF447" s="382"/>
      <c r="BG447" s="382"/>
      <c r="BH447" s="382"/>
      <c r="BI447" s="382"/>
      <c r="BJ447" s="383"/>
      <c r="BK447" s="384">
        <f>SUM(BK432:BK446)</f>
        <v>94026.25</v>
      </c>
      <c r="BL447" s="385"/>
      <c r="BM447" s="385"/>
      <c r="BN447" s="385"/>
      <c r="BO447" s="385"/>
      <c r="BP447" s="386"/>
      <c r="BQ447" s="387" t="s">
        <v>100</v>
      </c>
      <c r="BR447" s="388"/>
      <c r="BS447" s="388"/>
      <c r="BT447" s="388"/>
      <c r="BU447" s="388"/>
      <c r="BV447" s="388"/>
      <c r="BW447" s="388"/>
      <c r="BX447" s="388"/>
      <c r="BY447" s="388"/>
      <c r="BZ447" s="388"/>
      <c r="CA447" s="388"/>
      <c r="CB447" s="388"/>
      <c r="CC447" s="389"/>
      <c r="CD447" s="390">
        <f>+CD432*AE432</f>
        <v>5366188.2352941185</v>
      </c>
      <c r="CE447" s="390"/>
      <c r="CF447" s="390"/>
      <c r="CG447" s="390"/>
      <c r="CH447" s="390"/>
      <c r="CI447" s="391"/>
    </row>
    <row r="448" spans="1:87" ht="18" customHeight="1" thickBot="1" x14ac:dyDescent="0.3">
      <c r="A448" s="75"/>
      <c r="B448" s="76"/>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c r="AB448" s="76"/>
      <c r="AC448" s="76"/>
      <c r="AD448" s="76"/>
      <c r="AE448" s="76"/>
      <c r="AF448" s="76"/>
      <c r="AG448" s="76"/>
      <c r="AH448" s="76"/>
      <c r="AI448" s="76"/>
      <c r="AJ448" s="76"/>
      <c r="AK448" s="76"/>
      <c r="AL448" s="76"/>
      <c r="AM448" s="76"/>
      <c r="AN448" s="76"/>
      <c r="AO448" s="76"/>
      <c r="AP448" s="76"/>
      <c r="AQ448" s="76"/>
      <c r="AR448" s="76"/>
      <c r="AS448" s="76"/>
      <c r="AT448" s="76"/>
      <c r="AU448" s="76"/>
      <c r="AV448" s="76"/>
      <c r="AW448" s="76"/>
      <c r="AX448" s="76"/>
      <c r="AY448" s="77"/>
      <c r="AZ448" s="77"/>
      <c r="BA448" s="77"/>
      <c r="BB448" s="77"/>
      <c r="BC448" s="77"/>
      <c r="BD448" s="77"/>
      <c r="BE448" s="77"/>
      <c r="BF448" s="77"/>
      <c r="BG448" s="78"/>
      <c r="BH448" s="78"/>
      <c r="BI448" s="78"/>
      <c r="BJ448" s="78"/>
      <c r="BK448" s="79"/>
      <c r="BL448" s="79"/>
      <c r="BM448" s="79"/>
      <c r="BN448" s="79"/>
      <c r="BO448" s="79"/>
      <c r="BP448" s="79"/>
      <c r="BQ448" s="79"/>
      <c r="BR448" s="79"/>
      <c r="BS448" s="79"/>
      <c r="BT448" s="79"/>
      <c r="BU448" s="79"/>
      <c r="BV448" s="79"/>
      <c r="BW448" s="79"/>
      <c r="BX448" s="79"/>
      <c r="BY448" s="79"/>
      <c r="BZ448" s="79"/>
      <c r="CA448" s="79"/>
      <c r="CB448" s="79"/>
      <c r="CC448" s="79"/>
      <c r="CD448" s="79"/>
      <c r="CE448" s="79"/>
      <c r="CF448" s="79"/>
      <c r="CG448" s="79"/>
      <c r="CH448" s="79"/>
      <c r="CI448" s="79"/>
    </row>
    <row r="449" spans="1:79" ht="18" customHeight="1" thickBot="1" x14ac:dyDescent="0.3">
      <c r="A449" s="75"/>
      <c r="B449" s="418" t="s">
        <v>24</v>
      </c>
      <c r="C449" s="419"/>
      <c r="D449" s="419"/>
      <c r="E449" s="419"/>
      <c r="F449" s="419"/>
      <c r="G449" s="419"/>
      <c r="H449" s="419"/>
      <c r="I449" s="419"/>
      <c r="J449" s="419"/>
      <c r="K449" s="419"/>
      <c r="L449" s="419"/>
      <c r="M449" s="419"/>
      <c r="N449" s="419"/>
      <c r="O449" s="419"/>
      <c r="P449" s="419"/>
      <c r="Q449" s="419"/>
      <c r="R449" s="419"/>
      <c r="S449" s="419"/>
      <c r="T449" s="419"/>
      <c r="U449" s="419"/>
      <c r="V449" s="419"/>
      <c r="W449" s="419"/>
      <c r="X449" s="419"/>
      <c r="Y449" s="419"/>
      <c r="Z449" s="419"/>
      <c r="AA449" s="419"/>
      <c r="AB449" s="419"/>
      <c r="AC449" s="419"/>
      <c r="AD449" s="419"/>
      <c r="AE449" s="419"/>
      <c r="AF449" s="419"/>
      <c r="AG449" s="419"/>
      <c r="AH449" s="420"/>
      <c r="AI449" s="80"/>
      <c r="AJ449" s="80"/>
      <c r="AK449" s="80"/>
      <c r="AL449" s="80"/>
      <c r="AM449" s="80"/>
      <c r="AN449" s="80"/>
      <c r="AO449" s="80"/>
      <c r="AP449" s="80"/>
      <c r="AQ449" s="80"/>
      <c r="AR449" s="80"/>
      <c r="AS449" s="80"/>
      <c r="AT449" s="80"/>
      <c r="AU449" s="80"/>
      <c r="AV449" s="80"/>
      <c r="AW449" s="80"/>
      <c r="AX449" s="80"/>
      <c r="AY449" s="80"/>
      <c r="AZ449" s="80"/>
      <c r="BA449" s="80"/>
      <c r="BB449" s="80"/>
      <c r="BC449" s="80"/>
      <c r="BD449" s="80"/>
      <c r="BE449" s="80"/>
      <c r="BF449" s="80"/>
      <c r="BG449" s="81"/>
      <c r="BH449" s="81"/>
      <c r="BI449" s="81"/>
      <c r="BJ449" s="81"/>
      <c r="BK449" s="80"/>
      <c r="BL449" s="80"/>
      <c r="BM449" s="80"/>
      <c r="BN449" s="80"/>
      <c r="BO449" s="80"/>
      <c r="BP449" s="80"/>
      <c r="BQ449" s="80"/>
      <c r="BR449" s="80"/>
      <c r="BS449" s="80"/>
      <c r="BT449" s="80"/>
      <c r="BU449" s="80"/>
      <c r="BV449" s="80"/>
      <c r="BW449" s="80"/>
      <c r="BX449" s="80"/>
      <c r="BY449" s="80"/>
      <c r="BZ449" s="80"/>
      <c r="CA449" s="80"/>
    </row>
    <row r="450" spans="1:79" ht="18" customHeight="1" thickBot="1" x14ac:dyDescent="0.3">
      <c r="A450" s="75"/>
      <c r="B450" s="418" t="s">
        <v>96</v>
      </c>
      <c r="C450" s="419"/>
      <c r="D450" s="419"/>
      <c r="E450" s="419"/>
      <c r="F450" s="419"/>
      <c r="G450" s="419"/>
      <c r="H450" s="419"/>
      <c r="I450" s="419"/>
      <c r="J450" s="419"/>
      <c r="K450" s="419"/>
      <c r="L450" s="419"/>
      <c r="M450" s="419"/>
      <c r="N450" s="419"/>
      <c r="O450" s="420"/>
      <c r="P450" s="418" t="s">
        <v>97</v>
      </c>
      <c r="Q450" s="419"/>
      <c r="R450" s="419"/>
      <c r="S450" s="419"/>
      <c r="T450" s="419"/>
      <c r="U450" s="420"/>
      <c r="V450" s="418" t="s">
        <v>28</v>
      </c>
      <c r="W450" s="419"/>
      <c r="X450" s="419"/>
      <c r="Y450" s="419"/>
      <c r="Z450" s="419"/>
      <c r="AA450" s="419"/>
      <c r="AB450" s="420"/>
      <c r="AC450" s="418" t="s">
        <v>8</v>
      </c>
      <c r="AD450" s="419"/>
      <c r="AE450" s="419"/>
      <c r="AF450" s="419"/>
      <c r="AG450" s="419"/>
      <c r="AH450" s="420"/>
      <c r="AI450" s="80"/>
      <c r="AJ450" s="80"/>
      <c r="AK450" s="80"/>
      <c r="AL450" s="80"/>
      <c r="AM450" s="80"/>
      <c r="AN450" s="80"/>
      <c r="AO450" s="80"/>
      <c r="AP450" s="80"/>
      <c r="AQ450" s="80"/>
      <c r="AR450" s="80"/>
      <c r="AS450" s="80"/>
      <c r="AT450" s="80"/>
      <c r="AU450" s="80"/>
      <c r="AV450" s="80"/>
      <c r="AW450" s="80"/>
      <c r="AX450" s="80"/>
      <c r="AY450" s="82"/>
      <c r="AZ450" s="82"/>
      <c r="BA450" s="82"/>
      <c r="BB450" s="82"/>
      <c r="BC450" s="82"/>
      <c r="BD450" s="82"/>
      <c r="BE450" s="82"/>
      <c r="BF450" s="82"/>
      <c r="BG450" s="80"/>
      <c r="BH450" s="83"/>
      <c r="BI450" s="83"/>
      <c r="BJ450" s="83"/>
      <c r="BK450" s="80"/>
      <c r="BL450" s="80"/>
      <c r="BM450" s="80"/>
      <c r="BN450" s="80"/>
      <c r="BO450" s="80"/>
      <c r="BP450" s="80"/>
      <c r="BQ450" s="80"/>
      <c r="BR450" s="80"/>
      <c r="BS450" s="80"/>
      <c r="BT450" s="80"/>
      <c r="BU450" s="80"/>
      <c r="BV450" s="80"/>
      <c r="BW450" s="80"/>
      <c r="BX450" s="80"/>
      <c r="BY450" s="80"/>
      <c r="BZ450" s="80"/>
      <c r="CA450" s="80"/>
    </row>
    <row r="451" spans="1:79" ht="18" customHeight="1" x14ac:dyDescent="0.25">
      <c r="A451" s="75"/>
      <c r="B451" s="84" t="str">
        <f>'PLAN DE CARGOS'!B24:P24</f>
        <v>Asesor de Control Interno</v>
      </c>
      <c r="C451" s="85"/>
      <c r="D451" s="85"/>
      <c r="E451" s="85"/>
      <c r="F451" s="85"/>
      <c r="G451" s="85"/>
      <c r="H451" s="85"/>
      <c r="I451" s="85"/>
      <c r="J451" s="85"/>
      <c r="K451" s="85"/>
      <c r="L451" s="85"/>
      <c r="M451" s="85"/>
      <c r="N451" s="85"/>
      <c r="O451" s="86"/>
      <c r="P451" s="421">
        <f>SUMIF($AK$34:$AK$447,"=Asesor de Control Interno",BC34:BF447)</f>
        <v>555.745</v>
      </c>
      <c r="Q451" s="422"/>
      <c r="R451" s="422"/>
      <c r="S451" s="422"/>
      <c r="T451" s="422"/>
      <c r="U451" s="423"/>
      <c r="V451" s="424">
        <f>'CARGA DE HORAS LABORADAS'!P24</f>
        <v>2112</v>
      </c>
      <c r="W451" s="424"/>
      <c r="X451" s="424"/>
      <c r="Y451" s="424"/>
      <c r="Z451" s="424"/>
      <c r="AA451" s="424"/>
      <c r="AB451" s="425"/>
      <c r="AC451" s="424">
        <f>'CARGA DE HORAS LABORADAS'!AC24</f>
        <v>-5.0000000001091394E-3</v>
      </c>
      <c r="AD451" s="424"/>
      <c r="AE451" s="424"/>
      <c r="AF451" s="424"/>
      <c r="AG451" s="424"/>
      <c r="AH451" s="425"/>
      <c r="AI451" s="87"/>
      <c r="AJ451" s="87"/>
      <c r="AK451" s="80"/>
      <c r="AL451" s="88"/>
      <c r="AM451" s="88"/>
      <c r="AN451" s="88"/>
      <c r="AO451" s="88"/>
      <c r="AP451" s="88"/>
      <c r="AQ451" s="88"/>
      <c r="AR451" s="88"/>
      <c r="AS451" s="88"/>
      <c r="AT451" s="88"/>
      <c r="AU451" s="88"/>
      <c r="AV451" s="88"/>
      <c r="AW451" s="88"/>
      <c r="AX451" s="88"/>
      <c r="AY451" s="88"/>
      <c r="AZ451" s="88"/>
      <c r="BA451" s="88"/>
      <c r="BB451" s="88"/>
      <c r="BC451" s="88"/>
      <c r="BD451" s="88"/>
      <c r="BE451" s="88"/>
      <c r="BF451" s="88"/>
      <c r="BG451" s="80"/>
      <c r="BH451" s="89"/>
      <c r="BI451" s="89"/>
      <c r="BJ451" s="89"/>
      <c r="BK451" s="80"/>
      <c r="BL451" s="80"/>
      <c r="BM451" s="80"/>
      <c r="BN451" s="80"/>
      <c r="BO451" s="80"/>
      <c r="BP451" s="80"/>
      <c r="BQ451" s="80"/>
      <c r="BR451" s="80"/>
      <c r="BS451" s="80"/>
      <c r="BT451" s="80"/>
      <c r="BU451" s="80"/>
      <c r="BV451" s="80"/>
      <c r="BW451" s="80"/>
      <c r="BX451" s="80"/>
      <c r="BY451" s="80"/>
      <c r="BZ451" s="80"/>
      <c r="CA451" s="80"/>
    </row>
    <row r="452" spans="1:79" ht="18" customHeight="1" x14ac:dyDescent="0.25">
      <c r="A452" s="75"/>
      <c r="B452" s="90" t="str">
        <f>'PLAN DE CARGOS'!B25:P25</f>
        <v>Auxiliar Administrativo (Admisiones)</v>
      </c>
      <c r="C452" s="91"/>
      <c r="D452" s="91"/>
      <c r="E452" s="91"/>
      <c r="F452" s="91"/>
      <c r="G452" s="91"/>
      <c r="H452" s="91"/>
      <c r="I452" s="91"/>
      <c r="J452" s="91"/>
      <c r="K452" s="91"/>
      <c r="L452" s="91"/>
      <c r="M452" s="91"/>
      <c r="N452" s="91"/>
      <c r="O452" s="92"/>
      <c r="P452" s="413">
        <f>SUMIF($AK$34:$AK$447,"=Auxiliar Administrativo (Admisiones)",BC34:BF447)</f>
        <v>0</v>
      </c>
      <c r="Q452" s="414"/>
      <c r="R452" s="414"/>
      <c r="S452" s="414"/>
      <c r="T452" s="414"/>
      <c r="U452" s="415"/>
      <c r="V452" s="416">
        <f>'CARGA DE HORAS LABORADAS'!P25</f>
        <v>4224</v>
      </c>
      <c r="W452" s="416"/>
      <c r="X452" s="416"/>
      <c r="Y452" s="416"/>
      <c r="Z452" s="416"/>
      <c r="AA452" s="416"/>
      <c r="AB452" s="417"/>
      <c r="AC452" s="416">
        <f>'CARGA DE HORAS LABORADAS'!AC25</f>
        <v>0</v>
      </c>
      <c r="AD452" s="416"/>
      <c r="AE452" s="416"/>
      <c r="AF452" s="416"/>
      <c r="AG452" s="416"/>
      <c r="AH452" s="417"/>
      <c r="AI452" s="87"/>
      <c r="AJ452" s="87"/>
      <c r="AK452" s="80"/>
      <c r="AL452" s="88"/>
      <c r="AM452" s="88"/>
      <c r="AN452" s="88"/>
      <c r="AO452" s="88"/>
      <c r="AP452" s="88"/>
      <c r="AQ452" s="88"/>
      <c r="AR452" s="88"/>
      <c r="AS452" s="88"/>
      <c r="AT452" s="88"/>
      <c r="AU452" s="88"/>
      <c r="AV452" s="88"/>
      <c r="AW452" s="88"/>
      <c r="AX452" s="88"/>
      <c r="AY452" s="88"/>
      <c r="AZ452" s="88"/>
      <c r="BA452" s="88"/>
      <c r="BB452" s="88"/>
      <c r="BC452" s="88"/>
      <c r="BD452" s="88"/>
      <c r="BE452" s="88"/>
      <c r="BF452" s="88"/>
      <c r="BG452" s="80"/>
      <c r="BH452" s="89"/>
      <c r="BI452" s="89"/>
      <c r="BJ452" s="89"/>
      <c r="BK452" s="80"/>
      <c r="BL452" s="80"/>
      <c r="BM452" s="80"/>
      <c r="BN452" s="80"/>
      <c r="BO452" s="80"/>
      <c r="BP452" s="80"/>
      <c r="BQ452" s="80"/>
      <c r="BR452" s="80"/>
      <c r="BS452" s="80"/>
      <c r="BT452" s="80"/>
      <c r="BU452" s="80"/>
      <c r="BV452" s="80"/>
      <c r="BW452" s="80"/>
      <c r="BX452" s="80"/>
      <c r="BY452" s="80"/>
      <c r="BZ452" s="80"/>
      <c r="CA452" s="80"/>
    </row>
    <row r="453" spans="1:79" ht="18" customHeight="1" x14ac:dyDescent="0.25">
      <c r="A453" s="75"/>
      <c r="B453" s="90" t="str">
        <f>'PLAN DE CARGOS'!B26:P26</f>
        <v>Auxiliar Administrativo (Almacenista)</v>
      </c>
      <c r="C453" s="91"/>
      <c r="D453" s="91"/>
      <c r="E453" s="91"/>
      <c r="F453" s="91"/>
      <c r="G453" s="91"/>
      <c r="H453" s="91"/>
      <c r="I453" s="91"/>
      <c r="J453" s="91"/>
      <c r="K453" s="91"/>
      <c r="L453" s="91"/>
      <c r="M453" s="91"/>
      <c r="N453" s="91"/>
      <c r="O453" s="92"/>
      <c r="P453" s="413">
        <f>SUMIF($AK$34:$AK$447,"=Auxiliar Administrativo (Almacenista)",BC34:BF447)</f>
        <v>70.069999999999993</v>
      </c>
      <c r="Q453" s="414"/>
      <c r="R453" s="414"/>
      <c r="S453" s="414"/>
      <c r="T453" s="414"/>
      <c r="U453" s="415"/>
      <c r="V453" s="416">
        <f>'CARGA DE HORAS LABORADAS'!P26</f>
        <v>2112</v>
      </c>
      <c r="W453" s="416"/>
      <c r="X453" s="416"/>
      <c r="Y453" s="416"/>
      <c r="Z453" s="416"/>
      <c r="AA453" s="416"/>
      <c r="AB453" s="417"/>
      <c r="AC453" s="416">
        <f>'CARGA DE HORAS LABORADAS'!AC26</f>
        <v>0</v>
      </c>
      <c r="AD453" s="416"/>
      <c r="AE453" s="416"/>
      <c r="AF453" s="416"/>
      <c r="AG453" s="416"/>
      <c r="AH453" s="417"/>
      <c r="AI453" s="80"/>
      <c r="AJ453" s="80"/>
      <c r="AK453" s="80"/>
      <c r="AL453" s="88"/>
      <c r="AM453" s="88"/>
      <c r="AN453" s="88"/>
      <c r="AO453" s="88"/>
      <c r="AP453" s="88"/>
      <c r="AQ453" s="88"/>
      <c r="AR453" s="88"/>
      <c r="AS453" s="88"/>
      <c r="AT453" s="88"/>
      <c r="AU453" s="88"/>
      <c r="AV453" s="88"/>
      <c r="AW453" s="88"/>
      <c r="AX453" s="88"/>
      <c r="AY453" s="88"/>
      <c r="AZ453" s="88"/>
      <c r="BA453" s="88"/>
      <c r="BB453" s="88"/>
      <c r="BC453" s="88"/>
      <c r="BD453" s="88"/>
      <c r="BE453" s="88"/>
      <c r="BF453" s="88"/>
      <c r="BG453" s="80"/>
      <c r="BH453" s="89"/>
      <c r="BI453" s="89"/>
      <c r="BJ453" s="89"/>
      <c r="BK453" s="80"/>
      <c r="BL453" s="80"/>
      <c r="BM453" s="80"/>
      <c r="BN453" s="80"/>
      <c r="BO453" s="80"/>
      <c r="BP453" s="80"/>
      <c r="BQ453" s="80"/>
      <c r="BR453" s="80"/>
      <c r="BS453" s="80"/>
      <c r="BT453" s="80"/>
      <c r="BU453" s="80"/>
      <c r="BV453" s="80"/>
      <c r="BW453" s="80"/>
      <c r="BX453" s="80"/>
      <c r="BY453" s="80"/>
      <c r="BZ453" s="80"/>
      <c r="CA453" s="80"/>
    </row>
    <row r="454" spans="1:79" ht="18" customHeight="1" x14ac:dyDescent="0.25">
      <c r="A454" s="75"/>
      <c r="B454" s="90" t="str">
        <f>'PLAN DE CARGOS'!B27:P27</f>
        <v>Auxiliar Administrativo (Archivo)</v>
      </c>
      <c r="C454" s="91"/>
      <c r="D454" s="91"/>
      <c r="E454" s="91"/>
      <c r="F454" s="91"/>
      <c r="G454" s="91"/>
      <c r="H454" s="91"/>
      <c r="I454" s="91"/>
      <c r="J454" s="91"/>
      <c r="K454" s="91"/>
      <c r="L454" s="91"/>
      <c r="M454" s="91"/>
      <c r="N454" s="91"/>
      <c r="O454" s="92"/>
      <c r="P454" s="413">
        <f>SUMIF($AK$34:$AK$447,"=Auxiliar Administrativo (Archivo)",BC34:BF447)</f>
        <v>23.37</v>
      </c>
      <c r="Q454" s="414"/>
      <c r="R454" s="414"/>
      <c r="S454" s="414"/>
      <c r="T454" s="414"/>
      <c r="U454" s="415"/>
      <c r="V454" s="416">
        <f>'CARGA DE HORAS LABORADAS'!P27</f>
        <v>2112</v>
      </c>
      <c r="W454" s="416"/>
      <c r="X454" s="416"/>
      <c r="Y454" s="416"/>
      <c r="Z454" s="416"/>
      <c r="AA454" s="416"/>
      <c r="AB454" s="417"/>
      <c r="AC454" s="416">
        <f>'CARGA DE HORAS LABORADAS'!AC27</f>
        <v>0</v>
      </c>
      <c r="AD454" s="416"/>
      <c r="AE454" s="416"/>
      <c r="AF454" s="416"/>
      <c r="AG454" s="416"/>
      <c r="AH454" s="417"/>
      <c r="AI454" s="80"/>
      <c r="AJ454" s="80"/>
      <c r="AK454" s="80"/>
      <c r="AL454" s="88"/>
      <c r="AM454" s="88"/>
      <c r="AN454" s="88"/>
      <c r="AO454" s="88"/>
      <c r="AP454" s="88"/>
      <c r="AQ454" s="88"/>
      <c r="AR454" s="88"/>
      <c r="AS454" s="88"/>
      <c r="AT454" s="88"/>
      <c r="AU454" s="88"/>
      <c r="AV454" s="88"/>
      <c r="AW454" s="88"/>
      <c r="AX454" s="88"/>
      <c r="AY454" s="88"/>
      <c r="AZ454" s="88"/>
      <c r="BA454" s="88"/>
      <c r="BB454" s="88"/>
      <c r="BC454" s="88"/>
      <c r="BD454" s="88"/>
      <c r="BE454" s="88"/>
      <c r="BF454" s="88"/>
      <c r="BG454" s="80"/>
      <c r="BH454" s="89"/>
      <c r="BI454" s="89"/>
      <c r="BJ454" s="89"/>
      <c r="BK454" s="80"/>
      <c r="BL454" s="80"/>
      <c r="BM454" s="80"/>
      <c r="BN454" s="80"/>
      <c r="BO454" s="80"/>
      <c r="BP454" s="80"/>
      <c r="BQ454" s="80"/>
      <c r="BR454" s="80"/>
      <c r="BS454" s="80"/>
      <c r="BT454" s="80"/>
      <c r="BU454" s="80"/>
      <c r="BV454" s="80"/>
      <c r="BW454" s="80"/>
      <c r="BX454" s="80"/>
      <c r="BY454" s="80"/>
      <c r="BZ454" s="80"/>
      <c r="CA454" s="80"/>
    </row>
    <row r="455" spans="1:79" ht="18" customHeight="1" x14ac:dyDescent="0.25">
      <c r="A455" s="75"/>
      <c r="B455" s="90" t="str">
        <f>'PLAN DE CARGOS'!B28:P28</f>
        <v>Auxiliar Administrativo (Atención al Usuario)</v>
      </c>
      <c r="C455" s="91"/>
      <c r="D455" s="91"/>
      <c r="E455" s="91"/>
      <c r="F455" s="91"/>
      <c r="G455" s="91"/>
      <c r="H455" s="91"/>
      <c r="I455" s="91"/>
      <c r="J455" s="91"/>
      <c r="K455" s="91"/>
      <c r="L455" s="91"/>
      <c r="M455" s="91"/>
      <c r="N455" s="91"/>
      <c r="O455" s="92"/>
      <c r="P455" s="413">
        <f>SUMIF($AK$34:$AK$447,"=Auxiliar Administrativo (Atención al Usuario)",BC34:BF447)</f>
        <v>76.319999999999993</v>
      </c>
      <c r="Q455" s="414"/>
      <c r="R455" s="414"/>
      <c r="S455" s="414"/>
      <c r="T455" s="414"/>
      <c r="U455" s="415"/>
      <c r="V455" s="416">
        <f>'CARGA DE HORAS LABORADAS'!P28</f>
        <v>2112</v>
      </c>
      <c r="W455" s="416"/>
      <c r="X455" s="416"/>
      <c r="Y455" s="416"/>
      <c r="Z455" s="416"/>
      <c r="AA455" s="416"/>
      <c r="AB455" s="417"/>
      <c r="AC455" s="416">
        <f>'CARGA DE HORAS LABORADAS'!AC28</f>
        <v>0</v>
      </c>
      <c r="AD455" s="416"/>
      <c r="AE455" s="416"/>
      <c r="AF455" s="416"/>
      <c r="AG455" s="416"/>
      <c r="AH455" s="417"/>
      <c r="AI455" s="80"/>
      <c r="AJ455" s="80"/>
      <c r="AK455" s="80"/>
      <c r="AL455" s="88"/>
      <c r="AM455" s="88"/>
      <c r="AN455" s="88"/>
      <c r="AO455" s="88"/>
      <c r="AP455" s="88"/>
      <c r="AQ455" s="88"/>
      <c r="AR455" s="88"/>
      <c r="AS455" s="88"/>
      <c r="AT455" s="88"/>
      <c r="AU455" s="88"/>
      <c r="AV455" s="88"/>
      <c r="AW455" s="88"/>
      <c r="AX455" s="88"/>
      <c r="AY455" s="88"/>
      <c r="AZ455" s="88"/>
      <c r="BA455" s="88"/>
      <c r="BB455" s="88"/>
      <c r="BC455" s="88"/>
      <c r="BD455" s="88"/>
      <c r="BE455" s="88"/>
      <c r="BF455" s="88"/>
      <c r="BG455" s="80"/>
      <c r="BH455" s="89"/>
      <c r="BI455" s="89"/>
      <c r="BJ455" s="89"/>
      <c r="BK455" s="80"/>
      <c r="BL455" s="80"/>
      <c r="BM455" s="80"/>
      <c r="BN455" s="80"/>
      <c r="BO455" s="80"/>
      <c r="BP455" s="80"/>
      <c r="BQ455" s="80"/>
      <c r="BR455" s="80"/>
      <c r="BS455" s="80"/>
      <c r="BT455" s="80"/>
      <c r="BU455" s="80"/>
      <c r="BV455" s="80"/>
      <c r="BW455" s="80"/>
      <c r="BX455" s="80"/>
      <c r="BY455" s="80"/>
      <c r="BZ455" s="80"/>
      <c r="CA455" s="80"/>
    </row>
    <row r="456" spans="1:79" ht="18" customHeight="1" x14ac:dyDescent="0.25">
      <c r="A456" s="75"/>
      <c r="B456" s="90" t="str">
        <f>'PLAN DE CARGOS'!B29:P29</f>
        <v>Auxiliar Administrativo (Cartera)</v>
      </c>
      <c r="C456" s="91"/>
      <c r="D456" s="91"/>
      <c r="E456" s="91"/>
      <c r="F456" s="91"/>
      <c r="G456" s="91"/>
      <c r="H456" s="91"/>
      <c r="I456" s="91"/>
      <c r="J456" s="91"/>
      <c r="K456" s="91"/>
      <c r="L456" s="91"/>
      <c r="M456" s="91"/>
      <c r="N456" s="91"/>
      <c r="O456" s="92"/>
      <c r="P456" s="413">
        <f>SUMIF($AK$34:$AK$447,"=Auxiliar Administrativo (Cartera)",BC34:BF447)</f>
        <v>132.94999999999999</v>
      </c>
      <c r="Q456" s="414"/>
      <c r="R456" s="414"/>
      <c r="S456" s="414"/>
      <c r="T456" s="414"/>
      <c r="U456" s="415"/>
      <c r="V456" s="416">
        <f>'CARGA DE HORAS LABORADAS'!P29</f>
        <v>2112</v>
      </c>
      <c r="W456" s="416"/>
      <c r="X456" s="416"/>
      <c r="Y456" s="416"/>
      <c r="Z456" s="416"/>
      <c r="AA456" s="416"/>
      <c r="AB456" s="417"/>
      <c r="AC456" s="416">
        <f>'CARGA DE HORAS LABORADAS'!AC29</f>
        <v>0</v>
      </c>
      <c r="AD456" s="416"/>
      <c r="AE456" s="416"/>
      <c r="AF456" s="416"/>
      <c r="AG456" s="416"/>
      <c r="AH456" s="417"/>
      <c r="AI456" s="80"/>
      <c r="AJ456" s="80"/>
      <c r="AK456" s="80"/>
      <c r="AL456" s="88"/>
      <c r="AM456" s="88"/>
      <c r="AN456" s="88"/>
      <c r="AO456" s="88"/>
      <c r="AP456" s="88"/>
      <c r="AQ456" s="88"/>
      <c r="AR456" s="88"/>
      <c r="AS456" s="88"/>
      <c r="AT456" s="88"/>
      <c r="AU456" s="88"/>
      <c r="AV456" s="88"/>
      <c r="AW456" s="88"/>
      <c r="AX456" s="88"/>
      <c r="AY456" s="88"/>
      <c r="AZ456" s="88"/>
      <c r="BA456" s="88"/>
      <c r="BB456" s="88"/>
      <c r="BC456" s="88"/>
      <c r="BD456" s="88"/>
      <c r="BE456" s="88"/>
      <c r="BF456" s="88"/>
      <c r="BG456" s="80"/>
      <c r="BH456" s="89"/>
      <c r="BI456" s="89"/>
      <c r="BJ456" s="89"/>
      <c r="BK456" s="80"/>
      <c r="BL456" s="80"/>
      <c r="BM456" s="80"/>
      <c r="BN456" s="80"/>
      <c r="BO456" s="80"/>
      <c r="BP456" s="80"/>
      <c r="BQ456" s="80"/>
      <c r="BR456" s="80"/>
      <c r="BS456" s="80"/>
      <c r="BT456" s="80"/>
      <c r="BU456" s="80"/>
      <c r="BV456" s="80"/>
      <c r="BW456" s="80"/>
      <c r="BX456" s="80"/>
      <c r="BY456" s="80"/>
      <c r="BZ456" s="80"/>
      <c r="CA456" s="80"/>
    </row>
    <row r="457" spans="1:79" ht="18" customHeight="1" x14ac:dyDescent="0.25">
      <c r="A457" s="75"/>
      <c r="B457" s="90" t="str">
        <f>'PLAN DE CARGOS'!B30:P30</f>
        <v>Auxiliar Administrativo (Contabilidad)</v>
      </c>
      <c r="C457" s="91"/>
      <c r="D457" s="91"/>
      <c r="E457" s="91"/>
      <c r="F457" s="91"/>
      <c r="G457" s="91"/>
      <c r="H457" s="91"/>
      <c r="I457" s="91"/>
      <c r="J457" s="91"/>
      <c r="K457" s="91"/>
      <c r="L457" s="91"/>
      <c r="M457" s="91"/>
      <c r="N457" s="91"/>
      <c r="O457" s="92"/>
      <c r="P457" s="413">
        <f>SUMIF($AK$34:$AK$447,"=Auxiliar Administrativo (Contabilidad)",BC34:BF447)</f>
        <v>111.12</v>
      </c>
      <c r="Q457" s="414"/>
      <c r="R457" s="414"/>
      <c r="S457" s="414"/>
      <c r="T457" s="414"/>
      <c r="U457" s="415"/>
      <c r="V457" s="416">
        <f>'CARGA DE HORAS LABORADAS'!P30</f>
        <v>2112</v>
      </c>
      <c r="W457" s="416"/>
      <c r="X457" s="416"/>
      <c r="Y457" s="416"/>
      <c r="Z457" s="416"/>
      <c r="AA457" s="416"/>
      <c r="AB457" s="417"/>
      <c r="AC457" s="416">
        <f>'CARGA DE HORAS LABORADAS'!AC30</f>
        <v>0</v>
      </c>
      <c r="AD457" s="416"/>
      <c r="AE457" s="416"/>
      <c r="AF457" s="416"/>
      <c r="AG457" s="416"/>
      <c r="AH457" s="417"/>
      <c r="AI457" s="80"/>
      <c r="AJ457" s="80"/>
      <c r="AK457" s="80"/>
      <c r="AL457" s="88"/>
      <c r="AM457" s="88"/>
      <c r="AN457" s="88"/>
      <c r="AO457" s="88"/>
      <c r="AP457" s="88"/>
      <c r="AQ457" s="88"/>
      <c r="AR457" s="88"/>
      <c r="AS457" s="88"/>
      <c r="AT457" s="88"/>
      <c r="AU457" s="88"/>
      <c r="AV457" s="88"/>
      <c r="AW457" s="88"/>
      <c r="AX457" s="88"/>
      <c r="AY457" s="88"/>
      <c r="AZ457" s="88"/>
      <c r="BA457" s="88"/>
      <c r="BB457" s="88"/>
      <c r="BC457" s="88"/>
      <c r="BD457" s="88"/>
      <c r="BE457" s="88"/>
      <c r="BF457" s="88"/>
      <c r="BG457" s="80"/>
      <c r="BH457" s="89"/>
      <c r="BI457" s="89"/>
      <c r="BJ457" s="89"/>
      <c r="BK457" s="80"/>
      <c r="BL457" s="80"/>
      <c r="BM457" s="80"/>
      <c r="BN457" s="80"/>
      <c r="BO457" s="80"/>
      <c r="BP457" s="80"/>
      <c r="BQ457" s="80"/>
      <c r="BR457" s="80"/>
      <c r="BS457" s="80"/>
      <c r="BT457" s="80"/>
      <c r="BU457" s="80"/>
      <c r="BV457" s="80"/>
      <c r="BW457" s="80"/>
      <c r="BX457" s="80"/>
      <c r="BY457" s="80"/>
      <c r="BZ457" s="80"/>
      <c r="CA457" s="80"/>
    </row>
    <row r="458" spans="1:79" ht="18" customHeight="1" x14ac:dyDescent="0.25">
      <c r="A458" s="75"/>
      <c r="B458" s="90" t="str">
        <f>'PLAN DE CARGOS'!B31:P31</f>
        <v>Auxiliar Administrativo (Facturación)</v>
      </c>
      <c r="C458" s="91"/>
      <c r="D458" s="91"/>
      <c r="E458" s="91"/>
      <c r="F458" s="91"/>
      <c r="G458" s="91"/>
      <c r="H458" s="91"/>
      <c r="I458" s="91"/>
      <c r="J458" s="91"/>
      <c r="K458" s="91"/>
      <c r="L458" s="91"/>
      <c r="M458" s="91"/>
      <c r="N458" s="91"/>
      <c r="O458" s="92"/>
      <c r="P458" s="413">
        <f>SUMIF($AK$34:$AK$447,"=Auxiliar Administrativo (Facturación)",BC34:BF447)</f>
        <v>155.32</v>
      </c>
      <c r="Q458" s="414"/>
      <c r="R458" s="414"/>
      <c r="S458" s="414"/>
      <c r="T458" s="414"/>
      <c r="U458" s="415"/>
      <c r="V458" s="416">
        <f>'CARGA DE HORAS LABORADAS'!P31</f>
        <v>6336</v>
      </c>
      <c r="W458" s="416"/>
      <c r="X458" s="416"/>
      <c r="Y458" s="416"/>
      <c r="Z458" s="416"/>
      <c r="AA458" s="416"/>
      <c r="AB458" s="417"/>
      <c r="AC458" s="416">
        <f>'CARGA DE HORAS LABORADAS'!AC31</f>
        <v>0</v>
      </c>
      <c r="AD458" s="416"/>
      <c r="AE458" s="416"/>
      <c r="AF458" s="416"/>
      <c r="AG458" s="416"/>
      <c r="AH458" s="417"/>
      <c r="AI458" s="80"/>
      <c r="AJ458" s="80"/>
      <c r="AK458" s="80"/>
      <c r="AL458" s="88"/>
      <c r="AM458" s="88"/>
      <c r="AN458" s="88"/>
      <c r="AO458" s="88"/>
      <c r="AP458" s="88"/>
      <c r="AQ458" s="88"/>
      <c r="AR458" s="88"/>
      <c r="AS458" s="88"/>
      <c r="AT458" s="88"/>
      <c r="AU458" s="88"/>
      <c r="AV458" s="88"/>
      <c r="AW458" s="88"/>
      <c r="AX458" s="88"/>
      <c r="AY458" s="88"/>
      <c r="AZ458" s="88"/>
      <c r="BA458" s="88"/>
      <c r="BB458" s="88"/>
      <c r="BC458" s="88"/>
      <c r="BD458" s="88"/>
      <c r="BE458" s="88"/>
      <c r="BF458" s="88"/>
      <c r="BG458" s="80"/>
      <c r="BH458" s="89"/>
      <c r="BI458" s="89"/>
      <c r="BJ458" s="89"/>
      <c r="BK458" s="80"/>
      <c r="BL458" s="80"/>
      <c r="BM458" s="80"/>
      <c r="BN458" s="80"/>
      <c r="BO458" s="80"/>
      <c r="BP458" s="80"/>
      <c r="BQ458" s="80"/>
      <c r="BR458" s="80"/>
      <c r="BS458" s="80"/>
      <c r="BT458" s="80"/>
      <c r="BU458" s="80"/>
      <c r="BV458" s="80"/>
      <c r="BW458" s="80"/>
      <c r="BX458" s="80"/>
      <c r="BY458" s="80"/>
      <c r="BZ458" s="80"/>
      <c r="CA458" s="80"/>
    </row>
    <row r="459" spans="1:79" ht="18" customHeight="1" x14ac:dyDescent="0.25">
      <c r="A459" s="75"/>
      <c r="B459" s="90" t="str">
        <f>'PLAN DE CARGOS'!B32:P32</f>
        <v>Auxiliar Área Salud (Consultorio Odontológico)</v>
      </c>
      <c r="C459" s="91"/>
      <c r="D459" s="91"/>
      <c r="E459" s="91"/>
      <c r="F459" s="91"/>
      <c r="G459" s="91"/>
      <c r="H459" s="91"/>
      <c r="I459" s="91"/>
      <c r="J459" s="91"/>
      <c r="K459" s="91"/>
      <c r="L459" s="91"/>
      <c r="M459" s="91"/>
      <c r="N459" s="91"/>
      <c r="O459" s="92"/>
      <c r="P459" s="413">
        <f>SUMIF($AK$34:$AK$447,"=Auxiliar Área Salud (Consultorio Odontológico)",BC34:BF447)</f>
        <v>0</v>
      </c>
      <c r="Q459" s="414"/>
      <c r="R459" s="414"/>
      <c r="S459" s="414"/>
      <c r="T459" s="414"/>
      <c r="U459" s="415"/>
      <c r="V459" s="416">
        <f>'CARGA DE HORAS LABORADAS'!P32</f>
        <v>2112</v>
      </c>
      <c r="W459" s="416"/>
      <c r="X459" s="416"/>
      <c r="Y459" s="416"/>
      <c r="Z459" s="416"/>
      <c r="AA459" s="416"/>
      <c r="AB459" s="417"/>
      <c r="AC459" s="416">
        <f>'CARGA DE HORAS LABORADAS'!AC32</f>
        <v>0</v>
      </c>
      <c r="AD459" s="416"/>
      <c r="AE459" s="416"/>
      <c r="AF459" s="416"/>
      <c r="AG459" s="416"/>
      <c r="AH459" s="417"/>
      <c r="AI459" s="80"/>
      <c r="AJ459" s="80"/>
      <c r="AK459" s="80"/>
      <c r="AL459" s="88"/>
      <c r="AM459" s="88"/>
      <c r="AN459" s="88"/>
      <c r="AO459" s="88"/>
      <c r="AP459" s="88"/>
      <c r="AQ459" s="88"/>
      <c r="AR459" s="88"/>
      <c r="AS459" s="88"/>
      <c r="AT459" s="88"/>
      <c r="AU459" s="88"/>
      <c r="AV459" s="88"/>
      <c r="AW459" s="88"/>
      <c r="AX459" s="88"/>
      <c r="AY459" s="88"/>
      <c r="AZ459" s="88"/>
      <c r="BA459" s="88"/>
      <c r="BB459" s="88"/>
      <c r="BC459" s="88"/>
      <c r="BD459" s="88"/>
      <c r="BE459" s="88"/>
      <c r="BF459" s="88"/>
      <c r="BG459" s="80"/>
      <c r="BH459" s="89"/>
      <c r="BI459" s="89"/>
      <c r="BJ459" s="89"/>
      <c r="BK459" s="80"/>
      <c r="BL459" s="80"/>
      <c r="BM459" s="80"/>
      <c r="BN459" s="80"/>
      <c r="BO459" s="80"/>
      <c r="BP459" s="80"/>
      <c r="BQ459" s="80"/>
      <c r="BR459" s="80"/>
      <c r="BS459" s="80"/>
      <c r="BT459" s="80"/>
      <c r="BU459" s="80"/>
      <c r="BV459" s="80"/>
      <c r="BW459" s="80"/>
      <c r="BX459" s="80"/>
      <c r="BY459" s="80"/>
      <c r="BZ459" s="80"/>
      <c r="CA459" s="80"/>
    </row>
    <row r="460" spans="1:79" ht="18" customHeight="1" x14ac:dyDescent="0.25">
      <c r="A460" s="75"/>
      <c r="B460" s="90" t="str">
        <f>'PLAN DE CARGOS'!B33:P33</f>
        <v>Auxiliar Área Salud (Enfermería)</v>
      </c>
      <c r="C460" s="91"/>
      <c r="D460" s="91"/>
      <c r="E460" s="91"/>
      <c r="F460" s="91"/>
      <c r="G460" s="91"/>
      <c r="H460" s="91"/>
      <c r="I460" s="91"/>
      <c r="J460" s="91"/>
      <c r="K460" s="91"/>
      <c r="L460" s="91"/>
      <c r="M460" s="91"/>
      <c r="N460" s="91"/>
      <c r="O460" s="92"/>
      <c r="P460" s="413">
        <f>SUMIF($AK$34:$AK$447,"=Auxiliar Área Salud (Enfermería)",BC34:BF447)</f>
        <v>192.12</v>
      </c>
      <c r="Q460" s="414"/>
      <c r="R460" s="414"/>
      <c r="S460" s="414"/>
      <c r="T460" s="414"/>
      <c r="U460" s="415"/>
      <c r="V460" s="416">
        <f>'CARGA DE HORAS LABORADAS'!P33</f>
        <v>31680</v>
      </c>
      <c r="W460" s="416"/>
      <c r="X460" s="416"/>
      <c r="Y460" s="416"/>
      <c r="Z460" s="416"/>
      <c r="AA460" s="416"/>
      <c r="AB460" s="417"/>
      <c r="AC460" s="416">
        <f>'CARGA DE HORAS LABORADAS'!AC33</f>
        <v>0</v>
      </c>
      <c r="AD460" s="416"/>
      <c r="AE460" s="416"/>
      <c r="AF460" s="416"/>
      <c r="AG460" s="416"/>
      <c r="AH460" s="417"/>
      <c r="AI460" s="80"/>
      <c r="AJ460" s="80"/>
      <c r="AK460" s="80"/>
      <c r="AL460" s="88"/>
      <c r="AM460" s="88"/>
      <c r="AN460" s="88"/>
      <c r="AO460" s="88"/>
      <c r="AP460" s="88"/>
      <c r="AQ460" s="88"/>
      <c r="AR460" s="88"/>
      <c r="AS460" s="88"/>
      <c r="AT460" s="88"/>
      <c r="AU460" s="88"/>
      <c r="AV460" s="88"/>
      <c r="AW460" s="88"/>
      <c r="AX460" s="88"/>
      <c r="AY460" s="88"/>
      <c r="AZ460" s="88"/>
      <c r="BA460" s="88"/>
      <c r="BB460" s="88"/>
      <c r="BC460" s="88"/>
      <c r="BD460" s="88"/>
      <c r="BE460" s="88"/>
      <c r="BF460" s="88"/>
      <c r="BG460" s="80"/>
      <c r="BH460" s="89"/>
      <c r="BI460" s="89"/>
      <c r="BJ460" s="89"/>
      <c r="BK460" s="80"/>
      <c r="BL460" s="80"/>
      <c r="BM460" s="80"/>
      <c r="BN460" s="80"/>
      <c r="BO460" s="80"/>
      <c r="BP460" s="80"/>
      <c r="BQ460" s="80"/>
      <c r="BR460" s="80"/>
      <c r="BS460" s="80"/>
      <c r="BT460" s="80"/>
      <c r="BU460" s="80"/>
      <c r="BV460" s="80"/>
      <c r="BW460" s="80"/>
      <c r="BX460" s="80"/>
      <c r="BY460" s="80"/>
      <c r="BZ460" s="80"/>
      <c r="CA460" s="80"/>
    </row>
    <row r="461" spans="1:79" ht="18" customHeight="1" x14ac:dyDescent="0.25">
      <c r="A461" s="75"/>
      <c r="B461" s="90" t="str">
        <f>'PLAN DE CARGOS'!B34:P34</f>
        <v>Auxiliar Área Salud (Farmacia)</v>
      </c>
      <c r="C461" s="91"/>
      <c r="D461" s="91"/>
      <c r="E461" s="91"/>
      <c r="F461" s="91"/>
      <c r="G461" s="91"/>
      <c r="H461" s="91"/>
      <c r="I461" s="91"/>
      <c r="J461" s="91"/>
      <c r="K461" s="91"/>
      <c r="L461" s="91"/>
      <c r="M461" s="91"/>
      <c r="N461" s="91"/>
      <c r="O461" s="92"/>
      <c r="P461" s="413">
        <f>SUMIF($AK$34:$AK$447,"=Auxiliar Área Salud (Farmacia)",BC34:BF447)</f>
        <v>0</v>
      </c>
      <c r="Q461" s="414"/>
      <c r="R461" s="414"/>
      <c r="S461" s="414"/>
      <c r="T461" s="414"/>
      <c r="U461" s="415"/>
      <c r="V461" s="416">
        <f>'CARGA DE HORAS LABORADAS'!P34</f>
        <v>2112</v>
      </c>
      <c r="W461" s="416"/>
      <c r="X461" s="416"/>
      <c r="Y461" s="416"/>
      <c r="Z461" s="416"/>
      <c r="AA461" s="416"/>
      <c r="AB461" s="417"/>
      <c r="AC461" s="416">
        <f>'CARGA DE HORAS LABORADAS'!AC34</f>
        <v>0</v>
      </c>
      <c r="AD461" s="416"/>
      <c r="AE461" s="416"/>
      <c r="AF461" s="416"/>
      <c r="AG461" s="416"/>
      <c r="AH461" s="417"/>
      <c r="AI461" s="80"/>
      <c r="AJ461" s="80"/>
      <c r="AK461" s="80"/>
      <c r="AL461" s="88"/>
      <c r="AM461" s="88"/>
      <c r="AN461" s="88"/>
      <c r="AO461" s="88"/>
      <c r="AP461" s="88"/>
      <c r="AQ461" s="88"/>
      <c r="AR461" s="88"/>
      <c r="AS461" s="88"/>
      <c r="AT461" s="88"/>
      <c r="AU461" s="88"/>
      <c r="AV461" s="88"/>
      <c r="AW461" s="88"/>
      <c r="AX461" s="88"/>
      <c r="AY461" s="88"/>
      <c r="AZ461" s="88"/>
      <c r="BA461" s="88"/>
      <c r="BB461" s="88"/>
      <c r="BC461" s="88"/>
      <c r="BD461" s="88"/>
      <c r="BE461" s="88"/>
      <c r="BF461" s="88"/>
      <c r="BG461" s="80"/>
      <c r="BH461" s="89"/>
      <c r="BI461" s="89"/>
      <c r="BJ461" s="89"/>
      <c r="BK461" s="80"/>
      <c r="BL461" s="80"/>
      <c r="BM461" s="80"/>
      <c r="BN461" s="80"/>
      <c r="BO461" s="80"/>
      <c r="BP461" s="80"/>
      <c r="BQ461" s="80"/>
      <c r="BR461" s="80"/>
      <c r="BS461" s="80"/>
      <c r="BT461" s="80"/>
      <c r="BU461" s="80"/>
      <c r="BV461" s="80"/>
      <c r="BW461" s="80"/>
      <c r="BX461" s="80"/>
      <c r="BY461" s="80"/>
      <c r="BZ461" s="80"/>
      <c r="CA461" s="80"/>
    </row>
    <row r="462" spans="1:79" ht="18" customHeight="1" x14ac:dyDescent="0.25">
      <c r="A462" s="75"/>
      <c r="B462" s="90" t="str">
        <f>'PLAN DE CARGOS'!B35:P35</f>
        <v>Auxiliar Área Salud (Higiene Oral)</v>
      </c>
      <c r="C462" s="91"/>
      <c r="D462" s="91"/>
      <c r="E462" s="91"/>
      <c r="F462" s="91"/>
      <c r="G462" s="91"/>
      <c r="H462" s="91"/>
      <c r="I462" s="91"/>
      <c r="J462" s="91"/>
      <c r="K462" s="91"/>
      <c r="L462" s="91"/>
      <c r="M462" s="91"/>
      <c r="N462" s="91"/>
      <c r="O462" s="92"/>
      <c r="P462" s="413">
        <f>SUMIF($AK$34:$AK$447,"=Auxiliar Área Salud (Higiene Oral)",BC34:BF447)</f>
        <v>0</v>
      </c>
      <c r="Q462" s="414"/>
      <c r="R462" s="414"/>
      <c r="S462" s="414"/>
      <c r="T462" s="414"/>
      <c r="U462" s="415"/>
      <c r="V462" s="416">
        <f>'CARGA DE HORAS LABORADAS'!P35</f>
        <v>4224</v>
      </c>
      <c r="W462" s="416"/>
      <c r="X462" s="416"/>
      <c r="Y462" s="416"/>
      <c r="Z462" s="416"/>
      <c r="AA462" s="416"/>
      <c r="AB462" s="417"/>
      <c r="AC462" s="416">
        <f>'CARGA DE HORAS LABORADAS'!AC35</f>
        <v>0</v>
      </c>
      <c r="AD462" s="416"/>
      <c r="AE462" s="416"/>
      <c r="AF462" s="416"/>
      <c r="AG462" s="416"/>
      <c r="AH462" s="417"/>
      <c r="AI462" s="80"/>
      <c r="AJ462" s="80"/>
      <c r="AK462" s="80"/>
      <c r="AL462" s="88"/>
      <c r="AM462" s="88"/>
      <c r="AN462" s="88"/>
      <c r="AO462" s="88"/>
      <c r="AP462" s="88"/>
      <c r="AQ462" s="88"/>
      <c r="AR462" s="88"/>
      <c r="AS462" s="88"/>
      <c r="AT462" s="88"/>
      <c r="AU462" s="88"/>
      <c r="AV462" s="88"/>
      <c r="AW462" s="88"/>
      <c r="AX462" s="88"/>
      <c r="AY462" s="88"/>
      <c r="AZ462" s="88"/>
      <c r="BA462" s="88"/>
      <c r="BB462" s="88"/>
      <c r="BC462" s="88"/>
      <c r="BD462" s="88"/>
      <c r="BE462" s="88"/>
      <c r="BF462" s="88"/>
      <c r="BG462" s="80"/>
      <c r="BH462" s="89"/>
      <c r="BI462" s="89"/>
      <c r="BJ462" s="89"/>
      <c r="BK462" s="80"/>
      <c r="BL462" s="80"/>
      <c r="BM462" s="80"/>
      <c r="BN462" s="80"/>
      <c r="BO462" s="80"/>
      <c r="BP462" s="80"/>
      <c r="BQ462" s="80"/>
      <c r="BR462" s="80"/>
      <c r="BS462" s="80"/>
      <c r="BT462" s="80"/>
      <c r="BU462" s="80"/>
      <c r="BV462" s="80"/>
      <c r="BW462" s="80"/>
      <c r="BX462" s="80"/>
      <c r="BY462" s="80"/>
      <c r="BZ462" s="80"/>
      <c r="CA462" s="80"/>
    </row>
    <row r="463" spans="1:79" ht="18" customHeight="1" x14ac:dyDescent="0.25">
      <c r="B463" s="90" t="str">
        <f>'PLAN DE CARGOS'!B36:P36</f>
        <v>Auxiliar Área Salud (Información en Salud)</v>
      </c>
      <c r="C463" s="91"/>
      <c r="D463" s="91"/>
      <c r="E463" s="91"/>
      <c r="F463" s="91"/>
      <c r="G463" s="91"/>
      <c r="H463" s="91"/>
      <c r="I463" s="91"/>
      <c r="J463" s="91"/>
      <c r="K463" s="91"/>
      <c r="L463" s="91"/>
      <c r="M463" s="91"/>
      <c r="N463" s="91"/>
      <c r="O463" s="92"/>
      <c r="P463" s="413">
        <f>SUMIF($AK$34:$AK$447,"=Auxiliar Área Salud (Información en Salud)",BC34:BF447)</f>
        <v>0</v>
      </c>
      <c r="Q463" s="414"/>
      <c r="R463" s="414"/>
      <c r="S463" s="414"/>
      <c r="T463" s="414"/>
      <c r="U463" s="415"/>
      <c r="V463" s="416">
        <f>'CARGA DE HORAS LABORADAS'!P36</f>
        <v>2112</v>
      </c>
      <c r="W463" s="416"/>
      <c r="X463" s="416"/>
      <c r="Y463" s="416"/>
      <c r="Z463" s="416"/>
      <c r="AA463" s="416"/>
      <c r="AB463" s="417"/>
      <c r="AC463" s="416">
        <f>'CARGA DE HORAS LABORADAS'!AC36</f>
        <v>0</v>
      </c>
      <c r="AD463" s="416"/>
      <c r="AE463" s="416"/>
      <c r="AF463" s="416"/>
      <c r="AG463" s="416"/>
      <c r="AH463" s="417"/>
      <c r="AI463" s="80"/>
      <c r="AJ463" s="80"/>
      <c r="AK463" s="80"/>
      <c r="AL463" s="88"/>
      <c r="AM463" s="88"/>
      <c r="AN463" s="88"/>
      <c r="AO463" s="88"/>
      <c r="AP463" s="88"/>
      <c r="AQ463" s="88"/>
      <c r="AR463" s="88"/>
      <c r="AS463" s="88"/>
      <c r="AT463" s="88"/>
      <c r="AU463" s="88"/>
      <c r="AV463" s="88"/>
      <c r="AW463" s="88"/>
      <c r="AX463" s="88"/>
      <c r="AY463" s="88"/>
      <c r="AZ463" s="88"/>
      <c r="BA463" s="88"/>
      <c r="BB463" s="88"/>
      <c r="BC463" s="88"/>
      <c r="BD463" s="88"/>
      <c r="BE463" s="88"/>
      <c r="BF463" s="88"/>
      <c r="BG463" s="80"/>
      <c r="BH463" s="89"/>
      <c r="BI463" s="89"/>
      <c r="BJ463" s="89"/>
      <c r="BK463" s="80"/>
      <c r="BL463" s="80"/>
      <c r="BM463" s="80"/>
      <c r="BN463" s="80"/>
      <c r="BO463" s="80"/>
      <c r="BP463" s="80"/>
      <c r="BQ463" s="80"/>
      <c r="BR463" s="80"/>
      <c r="BS463" s="80"/>
      <c r="BT463" s="80"/>
      <c r="BU463" s="80"/>
      <c r="BV463" s="80"/>
      <c r="BW463" s="80"/>
      <c r="BX463" s="80"/>
      <c r="BY463" s="80"/>
      <c r="BZ463" s="80"/>
      <c r="CA463" s="80"/>
    </row>
    <row r="464" spans="1:79" ht="18" customHeight="1" x14ac:dyDescent="0.25">
      <c r="B464" s="90" t="str">
        <f>'PLAN DE CARGOS'!B37:P37</f>
        <v>Auxiliar Área Salud (Laboratorio Clínico)</v>
      </c>
      <c r="C464" s="91"/>
      <c r="D464" s="91"/>
      <c r="E464" s="91"/>
      <c r="F464" s="91"/>
      <c r="G464" s="91"/>
      <c r="H464" s="91"/>
      <c r="I464" s="91"/>
      <c r="J464" s="91"/>
      <c r="K464" s="91"/>
      <c r="L464" s="91"/>
      <c r="M464" s="91"/>
      <c r="N464" s="91"/>
      <c r="O464" s="92"/>
      <c r="P464" s="413">
        <f>SUMIF($AK$34:$AK$447,"=Auxiliar Área Salud (Laboratorio Clínico)",BC34:BF447)</f>
        <v>0</v>
      </c>
      <c r="Q464" s="414"/>
      <c r="R464" s="414"/>
      <c r="S464" s="414"/>
      <c r="T464" s="414"/>
      <c r="U464" s="415"/>
      <c r="V464" s="416">
        <f>'CARGA DE HORAS LABORADAS'!P37</f>
        <v>2112</v>
      </c>
      <c r="W464" s="416"/>
      <c r="X464" s="416"/>
      <c r="Y464" s="416"/>
      <c r="Z464" s="416"/>
      <c r="AA464" s="416"/>
      <c r="AB464" s="417"/>
      <c r="AC464" s="416">
        <f>'CARGA DE HORAS LABORADAS'!AC37</f>
        <v>-1.9999999999527063E-3</v>
      </c>
      <c r="AD464" s="416"/>
      <c r="AE464" s="416"/>
      <c r="AF464" s="416"/>
      <c r="AG464" s="416"/>
      <c r="AH464" s="417"/>
      <c r="AI464" s="80"/>
      <c r="AJ464" s="80"/>
      <c r="AK464" s="80"/>
      <c r="AL464" s="88"/>
      <c r="AM464" s="88"/>
      <c r="AN464" s="88"/>
      <c r="AO464" s="88"/>
      <c r="AP464" s="88"/>
      <c r="AQ464" s="88"/>
      <c r="AR464" s="88"/>
      <c r="AS464" s="88"/>
      <c r="AT464" s="88"/>
      <c r="AU464" s="88"/>
      <c r="AV464" s="88"/>
      <c r="AW464" s="88"/>
      <c r="AX464" s="88"/>
      <c r="AY464" s="88"/>
      <c r="AZ464" s="88"/>
      <c r="BA464" s="88"/>
      <c r="BB464" s="88"/>
      <c r="BC464" s="88"/>
      <c r="BD464" s="88"/>
      <c r="BE464" s="88"/>
      <c r="BF464" s="88"/>
      <c r="BG464" s="80"/>
      <c r="BH464" s="89"/>
      <c r="BI464" s="89"/>
      <c r="BJ464" s="89"/>
      <c r="BK464" s="80"/>
      <c r="BL464" s="80"/>
      <c r="BM464" s="80"/>
      <c r="BN464" s="80"/>
      <c r="BO464" s="80"/>
      <c r="BP464" s="80"/>
      <c r="BQ464" s="80"/>
      <c r="BR464" s="80"/>
      <c r="BS464" s="80"/>
      <c r="BT464" s="80"/>
      <c r="BU464" s="80"/>
      <c r="BV464" s="80"/>
      <c r="BW464" s="80"/>
      <c r="BX464" s="80"/>
      <c r="BY464" s="80"/>
      <c r="BZ464" s="80"/>
      <c r="CA464" s="80"/>
    </row>
    <row r="465" spans="2:79" ht="18" customHeight="1" x14ac:dyDescent="0.25">
      <c r="B465" s="90" t="str">
        <f>'PLAN DE CARGOS'!B38:P38</f>
        <v>Auxiliar de Servicios Generales</v>
      </c>
      <c r="C465" s="91"/>
      <c r="D465" s="91"/>
      <c r="E465" s="91"/>
      <c r="F465" s="91"/>
      <c r="G465" s="91"/>
      <c r="H465" s="91"/>
      <c r="I465" s="91"/>
      <c r="J465" s="91"/>
      <c r="K465" s="91"/>
      <c r="L465" s="91"/>
      <c r="M465" s="91"/>
      <c r="N465" s="91"/>
      <c r="O465" s="92"/>
      <c r="P465" s="413">
        <f>SUMIF($AK$34:$AK$447,"=Auxiliar de Servicios Generales",BC34:BF447)</f>
        <v>8</v>
      </c>
      <c r="Q465" s="414"/>
      <c r="R465" s="414"/>
      <c r="S465" s="414"/>
      <c r="T465" s="414"/>
      <c r="U465" s="415"/>
      <c r="V465" s="416">
        <f>'CARGA DE HORAS LABORADAS'!P38</f>
        <v>12672</v>
      </c>
      <c r="W465" s="416"/>
      <c r="X465" s="416"/>
      <c r="Y465" s="416"/>
      <c r="Z465" s="416"/>
      <c r="AA465" s="416"/>
      <c r="AB465" s="417"/>
      <c r="AC465" s="416">
        <f>'CARGA DE HORAS LABORADAS'!AC38</f>
        <v>0</v>
      </c>
      <c r="AD465" s="416"/>
      <c r="AE465" s="416"/>
      <c r="AF465" s="416"/>
      <c r="AG465" s="416"/>
      <c r="AH465" s="417"/>
      <c r="AI465" s="80"/>
      <c r="AJ465" s="80"/>
      <c r="AK465" s="80"/>
      <c r="AL465" s="88"/>
      <c r="AM465" s="88"/>
      <c r="AN465" s="88"/>
      <c r="AO465" s="88"/>
      <c r="AP465" s="88"/>
      <c r="AQ465" s="88"/>
      <c r="AR465" s="88"/>
      <c r="AS465" s="88"/>
      <c r="AT465" s="88"/>
      <c r="AU465" s="88"/>
      <c r="AV465" s="88"/>
      <c r="AW465" s="88"/>
      <c r="AX465" s="88"/>
      <c r="AY465" s="88"/>
      <c r="AZ465" s="88"/>
      <c r="BA465" s="88"/>
      <c r="BB465" s="88"/>
      <c r="BC465" s="88"/>
      <c r="BD465" s="88"/>
      <c r="BE465" s="88"/>
      <c r="BF465" s="88"/>
      <c r="BG465" s="80"/>
      <c r="BH465" s="89"/>
      <c r="BI465" s="89"/>
      <c r="BJ465" s="89"/>
      <c r="BK465" s="80"/>
      <c r="BL465" s="80"/>
      <c r="BM465" s="80"/>
      <c r="BN465" s="80"/>
      <c r="BO465" s="80"/>
      <c r="BP465" s="80"/>
      <c r="BQ465" s="80"/>
      <c r="BR465" s="80"/>
      <c r="BS465" s="80"/>
      <c r="BT465" s="80"/>
      <c r="BU465" s="80"/>
      <c r="BV465" s="80"/>
      <c r="BW465" s="80"/>
      <c r="BX465" s="80"/>
      <c r="BY465" s="80"/>
      <c r="BZ465" s="80"/>
      <c r="CA465" s="80"/>
    </row>
    <row r="466" spans="2:79" ht="18" customHeight="1" x14ac:dyDescent="0.25">
      <c r="B466" s="90" t="str">
        <f>'PLAN DE CARGOS'!B39:P39</f>
        <v>Celador</v>
      </c>
      <c r="C466" s="91"/>
      <c r="D466" s="91"/>
      <c r="E466" s="91"/>
      <c r="F466" s="91"/>
      <c r="G466" s="91"/>
      <c r="H466" s="91"/>
      <c r="I466" s="91"/>
      <c r="J466" s="91"/>
      <c r="K466" s="91"/>
      <c r="L466" s="91"/>
      <c r="M466" s="91"/>
      <c r="N466" s="91"/>
      <c r="O466" s="92"/>
      <c r="P466" s="413">
        <f>SUMIF($AK$34:$AK$447,"=Celador",BC34:BF447)</f>
        <v>0</v>
      </c>
      <c r="Q466" s="414"/>
      <c r="R466" s="414"/>
      <c r="S466" s="414"/>
      <c r="T466" s="414"/>
      <c r="U466" s="415"/>
      <c r="V466" s="416">
        <f>'CARGA DE HORAS LABORADAS'!P39</f>
        <v>6336</v>
      </c>
      <c r="W466" s="416"/>
      <c r="X466" s="416"/>
      <c r="Y466" s="416"/>
      <c r="Z466" s="416"/>
      <c r="AA466" s="416"/>
      <c r="AB466" s="417"/>
      <c r="AC466" s="416">
        <f>'CARGA DE HORAS LABORADAS'!AC39</f>
        <v>0</v>
      </c>
      <c r="AD466" s="416"/>
      <c r="AE466" s="416"/>
      <c r="AF466" s="416"/>
      <c r="AG466" s="416"/>
      <c r="AH466" s="417"/>
      <c r="AI466" s="80"/>
      <c r="AJ466" s="80"/>
      <c r="AK466" s="80"/>
      <c r="AL466" s="88"/>
      <c r="AM466" s="88"/>
      <c r="AN466" s="88"/>
      <c r="AO466" s="88"/>
      <c r="AP466" s="88"/>
      <c r="AQ466" s="88"/>
      <c r="AR466" s="88"/>
      <c r="AS466" s="88"/>
      <c r="AT466" s="88"/>
      <c r="AU466" s="88"/>
      <c r="AV466" s="88"/>
      <c r="AW466" s="88"/>
      <c r="AX466" s="88"/>
      <c r="AY466" s="88"/>
      <c r="AZ466" s="88"/>
      <c r="BA466" s="88"/>
      <c r="BB466" s="88"/>
      <c r="BC466" s="88"/>
      <c r="BD466" s="88"/>
      <c r="BE466" s="88"/>
      <c r="BF466" s="88"/>
      <c r="BG466" s="80"/>
      <c r="BH466" s="89"/>
      <c r="BI466" s="89"/>
      <c r="BJ466" s="89"/>
      <c r="BK466" s="80"/>
      <c r="BL466" s="80"/>
      <c r="BM466" s="80"/>
      <c r="BN466" s="80"/>
      <c r="BO466" s="80"/>
      <c r="BP466" s="80"/>
      <c r="BQ466" s="80"/>
      <c r="BR466" s="80"/>
      <c r="BS466" s="80"/>
      <c r="BT466" s="80"/>
      <c r="BU466" s="80"/>
      <c r="BV466" s="80"/>
      <c r="BW466" s="80"/>
      <c r="BX466" s="80"/>
      <c r="BY466" s="80"/>
      <c r="BZ466" s="80"/>
      <c r="CA466" s="80"/>
    </row>
    <row r="467" spans="2:79" ht="18" customHeight="1" x14ac:dyDescent="0.25">
      <c r="B467" s="90" t="str">
        <f>'PLAN DE CARGOS'!B40:P40</f>
        <v>Conductor</v>
      </c>
      <c r="C467" s="91"/>
      <c r="D467" s="91"/>
      <c r="E467" s="91"/>
      <c r="F467" s="91"/>
      <c r="G467" s="91"/>
      <c r="H467" s="91"/>
      <c r="I467" s="91"/>
      <c r="J467" s="91"/>
      <c r="K467" s="91"/>
      <c r="L467" s="91"/>
      <c r="M467" s="91"/>
      <c r="N467" s="91"/>
      <c r="O467" s="92"/>
      <c r="P467" s="413">
        <f>SUMIF($AK$34:$AK$447,"=Conductor",BC34:BF447)</f>
        <v>0.25</v>
      </c>
      <c r="Q467" s="414"/>
      <c r="R467" s="414"/>
      <c r="S467" s="414"/>
      <c r="T467" s="414"/>
      <c r="U467" s="415"/>
      <c r="V467" s="416">
        <f>'CARGA DE HORAS LABORADAS'!P40</f>
        <v>6336</v>
      </c>
      <c r="W467" s="416"/>
      <c r="X467" s="416"/>
      <c r="Y467" s="416"/>
      <c r="Z467" s="416"/>
      <c r="AA467" s="416"/>
      <c r="AB467" s="417"/>
      <c r="AC467" s="416">
        <f>'CARGA DE HORAS LABORADAS'!AC40</f>
        <v>0</v>
      </c>
      <c r="AD467" s="416"/>
      <c r="AE467" s="416"/>
      <c r="AF467" s="416"/>
      <c r="AG467" s="416"/>
      <c r="AH467" s="417"/>
      <c r="AI467" s="80"/>
      <c r="AJ467" s="80"/>
      <c r="AK467" s="80"/>
      <c r="AL467" s="88"/>
      <c r="AM467" s="88"/>
      <c r="AN467" s="88"/>
      <c r="AO467" s="88"/>
      <c r="AP467" s="88"/>
      <c r="AQ467" s="88"/>
      <c r="AR467" s="88"/>
      <c r="AS467" s="88"/>
      <c r="AT467" s="88"/>
      <c r="AU467" s="88"/>
      <c r="AV467" s="88"/>
      <c r="AW467" s="88"/>
      <c r="AX467" s="88"/>
      <c r="AY467" s="88"/>
      <c r="AZ467" s="88"/>
      <c r="BA467" s="88"/>
      <c r="BB467" s="88"/>
      <c r="BC467" s="88"/>
      <c r="BD467" s="88"/>
      <c r="BE467" s="88"/>
      <c r="BF467" s="88"/>
      <c r="BG467" s="80"/>
      <c r="BH467" s="89"/>
      <c r="BI467" s="89"/>
      <c r="BJ467" s="89"/>
      <c r="BK467" s="80"/>
      <c r="BL467" s="80"/>
      <c r="BM467" s="80"/>
      <c r="BN467" s="80"/>
      <c r="BO467" s="80"/>
      <c r="BP467" s="80"/>
      <c r="BQ467" s="80"/>
      <c r="BR467" s="80"/>
      <c r="BS467" s="80"/>
      <c r="BT467" s="80"/>
      <c r="BU467" s="80"/>
      <c r="BV467" s="80"/>
      <c r="BW467" s="80"/>
      <c r="BX467" s="80"/>
      <c r="BY467" s="80"/>
      <c r="BZ467" s="80"/>
      <c r="CA467" s="80"/>
    </row>
    <row r="468" spans="2:79" ht="18" customHeight="1" x14ac:dyDescent="0.25">
      <c r="B468" s="90" t="str">
        <f>'PLAN DE CARGOS'!B41:P41</f>
        <v>Enfermera</v>
      </c>
      <c r="C468" s="91"/>
      <c r="D468" s="91"/>
      <c r="E468" s="91"/>
      <c r="F468" s="91"/>
      <c r="G468" s="91"/>
      <c r="H468" s="91"/>
      <c r="I468" s="91"/>
      <c r="J468" s="91"/>
      <c r="K468" s="91"/>
      <c r="L468" s="91"/>
      <c r="M468" s="91"/>
      <c r="N468" s="91"/>
      <c r="O468" s="92"/>
      <c r="P468" s="413">
        <f>SUMIF($AK$34:$AK$447,"=Enfermera",BC34:BF447)</f>
        <v>35.245000000000005</v>
      </c>
      <c r="Q468" s="414"/>
      <c r="R468" s="414"/>
      <c r="S468" s="414"/>
      <c r="T468" s="414"/>
      <c r="U468" s="415"/>
      <c r="V468" s="416">
        <f>'CARGA DE HORAS LABORADAS'!P41</f>
        <v>4224</v>
      </c>
      <c r="W468" s="416"/>
      <c r="X468" s="416"/>
      <c r="Y468" s="416"/>
      <c r="Z468" s="416"/>
      <c r="AA468" s="416"/>
      <c r="AB468" s="417"/>
      <c r="AC468" s="416">
        <f>'CARGA DE HORAS LABORADAS'!AC41</f>
        <v>-5.0000000001091394E-3</v>
      </c>
      <c r="AD468" s="416"/>
      <c r="AE468" s="416"/>
      <c r="AF468" s="416"/>
      <c r="AG468" s="416"/>
      <c r="AH468" s="417"/>
      <c r="AI468" s="80"/>
      <c r="AJ468" s="80"/>
      <c r="AK468" s="80"/>
      <c r="AL468" s="88"/>
      <c r="AM468" s="88"/>
      <c r="AN468" s="88"/>
      <c r="AO468" s="88"/>
      <c r="AP468" s="88"/>
      <c r="AQ468" s="88"/>
      <c r="AR468" s="88"/>
      <c r="AS468" s="88"/>
      <c r="AT468" s="88"/>
      <c r="AU468" s="88"/>
      <c r="AV468" s="88"/>
      <c r="AW468" s="88"/>
      <c r="AX468" s="88"/>
      <c r="AY468" s="88"/>
      <c r="AZ468" s="88"/>
      <c r="BA468" s="88"/>
      <c r="BB468" s="88"/>
      <c r="BC468" s="88"/>
      <c r="BD468" s="88"/>
      <c r="BE468" s="88"/>
      <c r="BF468" s="88"/>
      <c r="BG468" s="80"/>
      <c r="BH468" s="89"/>
      <c r="BI468" s="89"/>
      <c r="BJ468" s="89"/>
      <c r="BK468" s="80"/>
      <c r="BL468" s="80"/>
      <c r="BM468" s="80"/>
      <c r="BN468" s="80"/>
      <c r="BO468" s="80"/>
      <c r="BP468" s="80"/>
      <c r="BQ468" s="80"/>
      <c r="BR468" s="80"/>
      <c r="BS468" s="80"/>
      <c r="BT468" s="80"/>
      <c r="BU468" s="80"/>
      <c r="BV468" s="80"/>
      <c r="BW468" s="80"/>
      <c r="BX468" s="80"/>
      <c r="BY468" s="80"/>
      <c r="BZ468" s="80"/>
      <c r="CA468" s="80"/>
    </row>
    <row r="469" spans="2:79" ht="18" customHeight="1" x14ac:dyDescent="0.25">
      <c r="B469" s="90" t="str">
        <f>'PLAN DE CARGOS'!B42:P42</f>
        <v>Gerente Empresa Social del Estado</v>
      </c>
      <c r="C469" s="91"/>
      <c r="D469" s="91"/>
      <c r="E469" s="91"/>
      <c r="F469" s="91"/>
      <c r="G469" s="91"/>
      <c r="H469" s="91"/>
      <c r="I469" s="91"/>
      <c r="J469" s="91"/>
      <c r="K469" s="91"/>
      <c r="L469" s="91"/>
      <c r="M469" s="91"/>
      <c r="N469" s="91"/>
      <c r="O469" s="92"/>
      <c r="P469" s="413">
        <f>SUMIF($AK$34:$AK$447,"=Gerente Empresa Social del Estado",BC34:BF447)</f>
        <v>366.22</v>
      </c>
      <c r="Q469" s="414"/>
      <c r="R469" s="414"/>
      <c r="S469" s="414"/>
      <c r="T469" s="414"/>
      <c r="U469" s="415"/>
      <c r="V469" s="416">
        <f>'CARGA DE HORAS LABORADAS'!P42</f>
        <v>2112</v>
      </c>
      <c r="W469" s="416"/>
      <c r="X469" s="416"/>
      <c r="Y469" s="416"/>
      <c r="Z469" s="416"/>
      <c r="AA469" s="416"/>
      <c r="AB469" s="417"/>
      <c r="AC469" s="416">
        <f>'CARGA DE HORAS LABORADAS'!AC42</f>
        <v>0</v>
      </c>
      <c r="AD469" s="416"/>
      <c r="AE469" s="416"/>
      <c r="AF469" s="416"/>
      <c r="AG469" s="416"/>
      <c r="AH469" s="417"/>
      <c r="AI469" s="80"/>
      <c r="AJ469" s="80"/>
      <c r="AK469" s="80"/>
      <c r="AL469" s="88"/>
      <c r="AM469" s="88"/>
      <c r="AN469" s="88"/>
      <c r="AO469" s="88"/>
      <c r="AP469" s="88"/>
      <c r="AQ469" s="88"/>
      <c r="AR469" s="88"/>
      <c r="AS469" s="88"/>
      <c r="AT469" s="88"/>
      <c r="AU469" s="88"/>
      <c r="AV469" s="88"/>
      <c r="AW469" s="88"/>
      <c r="AX469" s="88"/>
      <c r="AY469" s="88"/>
      <c r="AZ469" s="88"/>
      <c r="BA469" s="88"/>
      <c r="BB469" s="88"/>
      <c r="BC469" s="88"/>
      <c r="BD469" s="88"/>
      <c r="BE469" s="88"/>
      <c r="BF469" s="88"/>
      <c r="BG469" s="80"/>
      <c r="BH469" s="89"/>
      <c r="BI469" s="89"/>
      <c r="BJ469" s="89"/>
      <c r="BK469" s="80"/>
      <c r="BL469" s="80"/>
      <c r="BM469" s="80"/>
      <c r="BN469" s="80"/>
      <c r="BO469" s="80"/>
      <c r="BP469" s="80"/>
      <c r="BQ469" s="80"/>
      <c r="BR469" s="80"/>
      <c r="BS469" s="80"/>
      <c r="BT469" s="80"/>
      <c r="BU469" s="80"/>
      <c r="BV469" s="80"/>
      <c r="BW469" s="80"/>
      <c r="BX469" s="80"/>
      <c r="BY469" s="80"/>
      <c r="BZ469" s="80"/>
      <c r="CA469" s="80"/>
    </row>
    <row r="470" spans="2:79" ht="18" customHeight="1" x14ac:dyDescent="0.25">
      <c r="B470" s="90" t="str">
        <f>'PLAN DE CARGOS'!B43:P43</f>
        <v>Médico General</v>
      </c>
      <c r="C470" s="91"/>
      <c r="D470" s="91"/>
      <c r="E470" s="91"/>
      <c r="F470" s="91"/>
      <c r="G470" s="91"/>
      <c r="H470" s="91"/>
      <c r="I470" s="91"/>
      <c r="J470" s="91"/>
      <c r="K470" s="91"/>
      <c r="L470" s="91"/>
      <c r="M470" s="91"/>
      <c r="N470" s="91"/>
      <c r="O470" s="92"/>
      <c r="P470" s="413">
        <f>SUMIF($AK$34:$AK$447,"=Médico General",BC34:BF447)</f>
        <v>8.25</v>
      </c>
      <c r="Q470" s="414"/>
      <c r="R470" s="414"/>
      <c r="S470" s="414"/>
      <c r="T470" s="414"/>
      <c r="U470" s="415"/>
      <c r="V470" s="416">
        <f>'CARGA DE HORAS LABORADAS'!P43</f>
        <v>19008</v>
      </c>
      <c r="W470" s="416"/>
      <c r="X470" s="416"/>
      <c r="Y470" s="416"/>
      <c r="Z470" s="416"/>
      <c r="AA470" s="416"/>
      <c r="AB470" s="417"/>
      <c r="AC470" s="416">
        <f>'CARGA DE HORAS LABORADAS'!AC43</f>
        <v>-6.0000000012223609E-3</v>
      </c>
      <c r="AD470" s="416"/>
      <c r="AE470" s="416"/>
      <c r="AF470" s="416"/>
      <c r="AG470" s="416"/>
      <c r="AH470" s="417"/>
      <c r="AI470" s="80"/>
      <c r="AJ470" s="80"/>
      <c r="AK470" s="80"/>
      <c r="AL470" s="88"/>
      <c r="AM470" s="88"/>
      <c r="AN470" s="88"/>
      <c r="AO470" s="88"/>
      <c r="AP470" s="88"/>
      <c r="AQ470" s="88"/>
      <c r="AR470" s="88"/>
      <c r="AS470" s="88"/>
      <c r="AT470" s="88"/>
      <c r="AU470" s="88"/>
      <c r="AV470" s="88"/>
      <c r="AW470" s="88"/>
      <c r="AX470" s="88"/>
      <c r="AY470" s="88"/>
      <c r="AZ470" s="88"/>
      <c r="BA470" s="88"/>
      <c r="BB470" s="88"/>
      <c r="BC470" s="88"/>
      <c r="BD470" s="88"/>
      <c r="BE470" s="88"/>
      <c r="BF470" s="88"/>
      <c r="BG470" s="80"/>
      <c r="BH470" s="89"/>
      <c r="BI470" s="89"/>
      <c r="BJ470" s="89"/>
      <c r="BK470" s="80"/>
      <c r="BL470" s="80"/>
      <c r="BM470" s="80"/>
      <c r="BN470" s="80"/>
      <c r="BO470" s="80"/>
      <c r="BP470" s="80"/>
      <c r="BQ470" s="80"/>
      <c r="BR470" s="80"/>
      <c r="BS470" s="80"/>
      <c r="BT470" s="80"/>
      <c r="BU470" s="80"/>
      <c r="BV470" s="80"/>
      <c r="BW470" s="80"/>
      <c r="BX470" s="80"/>
      <c r="BY470" s="80"/>
      <c r="BZ470" s="80"/>
      <c r="CA470" s="80"/>
    </row>
    <row r="471" spans="2:79" ht="18" customHeight="1" x14ac:dyDescent="0.25">
      <c r="B471" s="90" t="str">
        <f>'PLAN DE CARGOS'!B44:P44</f>
        <v>Odontóloga</v>
      </c>
      <c r="C471" s="91"/>
      <c r="D471" s="91"/>
      <c r="E471" s="91"/>
      <c r="F471" s="91"/>
      <c r="G471" s="91"/>
      <c r="H471" s="91"/>
      <c r="I471" s="91"/>
      <c r="J471" s="91"/>
      <c r="K471" s="91"/>
      <c r="L471" s="91"/>
      <c r="M471" s="91"/>
      <c r="N471" s="91"/>
      <c r="O471" s="92"/>
      <c r="P471" s="413">
        <f>SUMIF($AK$34:$AK$447,"=Odontóloga",BC34:BF447)</f>
        <v>10.875</v>
      </c>
      <c r="Q471" s="414"/>
      <c r="R471" s="414"/>
      <c r="S471" s="414"/>
      <c r="T471" s="414"/>
      <c r="U471" s="415"/>
      <c r="V471" s="416">
        <f>'CARGA DE HORAS LABORADAS'!P44</f>
        <v>2112</v>
      </c>
      <c r="W471" s="416"/>
      <c r="X471" s="416"/>
      <c r="Y471" s="416"/>
      <c r="Z471" s="416"/>
      <c r="AA471" s="416"/>
      <c r="AB471" s="417"/>
      <c r="AC471" s="416">
        <f>'CARGA DE HORAS LABORADAS'!AC44</f>
        <v>-5.0000000001091394E-3</v>
      </c>
      <c r="AD471" s="416"/>
      <c r="AE471" s="416"/>
      <c r="AF471" s="416"/>
      <c r="AG471" s="416"/>
      <c r="AH471" s="417"/>
      <c r="AI471" s="80"/>
      <c r="AJ471" s="80"/>
      <c r="AK471" s="80"/>
      <c r="AL471" s="88"/>
      <c r="AM471" s="88"/>
      <c r="AN471" s="88"/>
      <c r="AO471" s="88"/>
      <c r="AP471" s="88"/>
      <c r="AQ471" s="88"/>
      <c r="AR471" s="88"/>
      <c r="AS471" s="88"/>
      <c r="AT471" s="88"/>
      <c r="AU471" s="88"/>
      <c r="AV471" s="88"/>
      <c r="AW471" s="88"/>
      <c r="AX471" s="88"/>
      <c r="AY471" s="88"/>
      <c r="AZ471" s="88"/>
      <c r="BA471" s="88"/>
      <c r="BB471" s="88"/>
      <c r="BC471" s="88"/>
      <c r="BD471" s="88"/>
      <c r="BE471" s="88"/>
      <c r="BF471" s="88"/>
      <c r="BG471" s="80"/>
      <c r="BH471" s="89"/>
      <c r="BI471" s="89"/>
      <c r="BJ471" s="89"/>
      <c r="BK471" s="80"/>
      <c r="BL471" s="80"/>
      <c r="BM471" s="80"/>
      <c r="BN471" s="80"/>
      <c r="BO471" s="80"/>
      <c r="BP471" s="80"/>
      <c r="BQ471" s="80"/>
      <c r="BR471" s="80"/>
      <c r="BS471" s="80"/>
      <c r="BT471" s="80"/>
      <c r="BU471" s="80"/>
      <c r="BV471" s="80"/>
      <c r="BW471" s="80"/>
      <c r="BX471" s="80"/>
      <c r="BY471" s="80"/>
      <c r="BZ471" s="80"/>
      <c r="CA471" s="80"/>
    </row>
    <row r="472" spans="2:79" ht="18" customHeight="1" x14ac:dyDescent="0.25">
      <c r="B472" s="90" t="str">
        <f>'PLAN DE CARGOS'!B45:P45</f>
        <v>Operario (Mantenimiento)</v>
      </c>
      <c r="C472" s="91"/>
      <c r="D472" s="91"/>
      <c r="E472" s="91"/>
      <c r="F472" s="91"/>
      <c r="G472" s="91"/>
      <c r="H472" s="91"/>
      <c r="I472" s="91"/>
      <c r="J472" s="91"/>
      <c r="K472" s="91"/>
      <c r="L472" s="91"/>
      <c r="M472" s="91"/>
      <c r="N472" s="91"/>
      <c r="O472" s="92"/>
      <c r="P472" s="413">
        <f>SUMIF($AK$34:$AK$447,"=Operario (Mantenimiento)",BC34:BF447)</f>
        <v>30.12</v>
      </c>
      <c r="Q472" s="414"/>
      <c r="R472" s="414"/>
      <c r="S472" s="414"/>
      <c r="T472" s="414"/>
      <c r="U472" s="415"/>
      <c r="V472" s="416">
        <f>'CARGA DE HORAS LABORADAS'!P45</f>
        <v>2112</v>
      </c>
      <c r="W472" s="416"/>
      <c r="X472" s="416"/>
      <c r="Y472" s="416"/>
      <c r="Z472" s="416"/>
      <c r="AA472" s="416"/>
      <c r="AB472" s="417"/>
      <c r="AC472" s="416">
        <f>'CARGA DE HORAS LABORADAS'!AC45</f>
        <v>0</v>
      </c>
      <c r="AD472" s="416"/>
      <c r="AE472" s="416"/>
      <c r="AF472" s="416"/>
      <c r="AG472" s="416"/>
      <c r="AH472" s="417"/>
      <c r="AI472" s="80"/>
      <c r="AJ472" s="80"/>
      <c r="AK472" s="80"/>
      <c r="AL472" s="88"/>
      <c r="AM472" s="88"/>
      <c r="AN472" s="88"/>
      <c r="AO472" s="88"/>
      <c r="AP472" s="88"/>
      <c r="AQ472" s="88"/>
      <c r="AR472" s="88"/>
      <c r="AS472" s="88"/>
      <c r="AT472" s="88"/>
      <c r="AU472" s="88"/>
      <c r="AV472" s="88"/>
      <c r="AW472" s="88"/>
      <c r="AX472" s="88"/>
      <c r="AY472" s="88"/>
      <c r="AZ472" s="88"/>
      <c r="BA472" s="88"/>
      <c r="BB472" s="88"/>
      <c r="BC472" s="88"/>
      <c r="BD472" s="88"/>
      <c r="BE472" s="88"/>
      <c r="BF472" s="88"/>
      <c r="BG472" s="80"/>
      <c r="BH472" s="89"/>
      <c r="BI472" s="89"/>
      <c r="BJ472" s="89"/>
      <c r="BK472" s="80"/>
      <c r="BL472" s="80"/>
      <c r="BM472" s="80"/>
      <c r="BN472" s="80"/>
      <c r="BO472" s="80"/>
      <c r="BP472" s="80"/>
      <c r="BQ472" s="80"/>
      <c r="BR472" s="80"/>
      <c r="BS472" s="80"/>
      <c r="BT472" s="80"/>
      <c r="BU472" s="80"/>
      <c r="BV472" s="80"/>
      <c r="BW472" s="80"/>
      <c r="BX472" s="80"/>
      <c r="BY472" s="80"/>
      <c r="BZ472" s="80"/>
      <c r="CA472" s="80"/>
    </row>
    <row r="473" spans="2:79" ht="18" customHeight="1" x14ac:dyDescent="0.25">
      <c r="B473" s="90" t="str">
        <f>'PLAN DE CARGOS'!B46:P46</f>
        <v>Profesional Universitario Área Salud (Bacterióloga)</v>
      </c>
      <c r="C473" s="91"/>
      <c r="D473" s="91"/>
      <c r="E473" s="91"/>
      <c r="F473" s="91"/>
      <c r="G473" s="91"/>
      <c r="H473" s="91"/>
      <c r="I473" s="91"/>
      <c r="J473" s="91"/>
      <c r="K473" s="91"/>
      <c r="L473" s="91"/>
      <c r="M473" s="91"/>
      <c r="N473" s="91"/>
      <c r="O473" s="92"/>
      <c r="P473" s="413">
        <f>SUMIF($AK$34:$AK$447,"=Profesional Universitario Área Salud (Bacterióloga)",BC34:BF447)</f>
        <v>9.23</v>
      </c>
      <c r="Q473" s="414"/>
      <c r="R473" s="414"/>
      <c r="S473" s="414"/>
      <c r="T473" s="414"/>
      <c r="U473" s="415"/>
      <c r="V473" s="416">
        <f>'CARGA DE HORAS LABORADAS'!P46</f>
        <v>2112</v>
      </c>
      <c r="W473" s="416"/>
      <c r="X473" s="416"/>
      <c r="Y473" s="416"/>
      <c r="Z473" s="416"/>
      <c r="AA473" s="416"/>
      <c r="AB473" s="417"/>
      <c r="AC473" s="416">
        <f>'CARGA DE HORAS LABORADAS'!AC46</f>
        <v>0</v>
      </c>
      <c r="AD473" s="416"/>
      <c r="AE473" s="416"/>
      <c r="AF473" s="416"/>
      <c r="AG473" s="416"/>
      <c r="AH473" s="417"/>
      <c r="AI473" s="80"/>
      <c r="AJ473" s="80"/>
      <c r="AK473" s="80"/>
      <c r="AL473" s="88"/>
      <c r="AM473" s="88"/>
      <c r="AN473" s="88"/>
      <c r="AO473" s="88"/>
      <c r="AP473" s="88"/>
      <c r="AQ473" s="88"/>
      <c r="AR473" s="88"/>
      <c r="AS473" s="88"/>
      <c r="AT473" s="88"/>
      <c r="AU473" s="88"/>
      <c r="AV473" s="88"/>
      <c r="AW473" s="88"/>
      <c r="AX473" s="88"/>
      <c r="AY473" s="88"/>
      <c r="AZ473" s="88"/>
      <c r="BA473" s="88"/>
      <c r="BB473" s="88"/>
      <c r="BC473" s="88"/>
      <c r="BD473" s="88"/>
      <c r="BE473" s="88"/>
      <c r="BF473" s="88"/>
      <c r="BG473" s="80"/>
      <c r="BH473" s="89"/>
      <c r="BI473" s="89"/>
      <c r="BJ473" s="89"/>
      <c r="BK473" s="80"/>
      <c r="BL473" s="80"/>
      <c r="BM473" s="80"/>
      <c r="BN473" s="80"/>
      <c r="BO473" s="80"/>
      <c r="BP473" s="80"/>
      <c r="BQ473" s="80"/>
      <c r="BR473" s="80"/>
      <c r="BS473" s="80"/>
      <c r="BT473" s="80"/>
      <c r="BU473" s="80"/>
      <c r="BV473" s="80"/>
      <c r="BW473" s="80"/>
      <c r="BX473" s="80"/>
      <c r="BY473" s="80"/>
      <c r="BZ473" s="80"/>
      <c r="CA473" s="80"/>
    </row>
    <row r="474" spans="2:79" ht="18" customHeight="1" x14ac:dyDescent="0.25">
      <c r="B474" s="90" t="str">
        <f>'PLAN DE CARGOS'!B47:P47</f>
        <v>Representante ASOUS en la Junta Directiva</v>
      </c>
      <c r="C474" s="91"/>
      <c r="D474" s="91"/>
      <c r="E474" s="91"/>
      <c r="F474" s="91"/>
      <c r="G474" s="91"/>
      <c r="H474" s="91"/>
      <c r="I474" s="91"/>
      <c r="J474" s="91"/>
      <c r="K474" s="91"/>
      <c r="L474" s="91"/>
      <c r="M474" s="91"/>
      <c r="N474" s="91"/>
      <c r="O474" s="92"/>
      <c r="P474" s="413">
        <f>SUMIF($AK$34:$AK$447,"=Representante ASOUS en la Junta Directiva",BC34:BF447)</f>
        <v>0</v>
      </c>
      <c r="Q474" s="414"/>
      <c r="R474" s="414"/>
      <c r="S474" s="414"/>
      <c r="T474" s="414"/>
      <c r="U474" s="415"/>
      <c r="V474" s="416">
        <f>'CARGA DE HORAS LABORADAS'!P47</f>
        <v>30</v>
      </c>
      <c r="W474" s="416"/>
      <c r="X474" s="416"/>
      <c r="Y474" s="416"/>
      <c r="Z474" s="416"/>
      <c r="AA474" s="416"/>
      <c r="AB474" s="417"/>
      <c r="AC474" s="416">
        <f>'CARGA DE HORAS LABORADAS'!AC47</f>
        <v>-4.75</v>
      </c>
      <c r="AD474" s="416"/>
      <c r="AE474" s="416"/>
      <c r="AF474" s="416"/>
      <c r="AG474" s="416"/>
      <c r="AH474" s="417"/>
      <c r="AI474" s="80"/>
      <c r="AJ474" s="80"/>
      <c r="AK474" s="80"/>
      <c r="AL474" s="88"/>
      <c r="AM474" s="88"/>
      <c r="AN474" s="88"/>
      <c r="AO474" s="88"/>
      <c r="AP474" s="88"/>
      <c r="AQ474" s="88"/>
      <c r="AR474" s="88"/>
      <c r="AS474" s="88"/>
      <c r="AT474" s="88"/>
      <c r="AU474" s="88"/>
      <c r="AV474" s="88"/>
      <c r="AW474" s="88"/>
      <c r="AX474" s="88"/>
      <c r="AY474" s="88"/>
      <c r="AZ474" s="88"/>
      <c r="BA474" s="88"/>
      <c r="BB474" s="88"/>
      <c r="BC474" s="88"/>
      <c r="BD474" s="88"/>
      <c r="BE474" s="88"/>
      <c r="BF474" s="88"/>
      <c r="BG474" s="80"/>
      <c r="BH474" s="89"/>
      <c r="BI474" s="89"/>
      <c r="BJ474" s="89"/>
      <c r="BK474" s="80"/>
      <c r="BL474" s="80"/>
      <c r="BM474" s="80"/>
      <c r="BN474" s="80"/>
      <c r="BO474" s="80"/>
      <c r="BP474" s="80"/>
      <c r="BQ474" s="80"/>
      <c r="BR474" s="80"/>
      <c r="BS474" s="80"/>
      <c r="BT474" s="80"/>
      <c r="BU474" s="80"/>
      <c r="BV474" s="80"/>
      <c r="BW474" s="80"/>
      <c r="BX474" s="80"/>
      <c r="BY474" s="80"/>
      <c r="BZ474" s="80"/>
      <c r="CA474" s="80"/>
    </row>
    <row r="475" spans="2:79" ht="18" customHeight="1" x14ac:dyDescent="0.25">
      <c r="B475" s="90" t="str">
        <f>'PLAN DE CARGOS'!B48:P48</f>
        <v>Secretaria</v>
      </c>
      <c r="C475" s="91"/>
      <c r="D475" s="91"/>
      <c r="E475" s="91"/>
      <c r="F475" s="91"/>
      <c r="G475" s="91"/>
      <c r="H475" s="91"/>
      <c r="I475" s="91"/>
      <c r="J475" s="91"/>
      <c r="K475" s="91"/>
      <c r="L475" s="91"/>
      <c r="M475" s="91"/>
      <c r="N475" s="91"/>
      <c r="O475" s="92"/>
      <c r="P475" s="413">
        <f>SUMIF($AK$34:$AK$447,"=Secretaria",BC34:BF447)</f>
        <v>167.57</v>
      </c>
      <c r="Q475" s="414"/>
      <c r="R475" s="414"/>
      <c r="S475" s="414"/>
      <c r="T475" s="414"/>
      <c r="U475" s="415"/>
      <c r="V475" s="416">
        <f>'CARGA DE HORAS LABORADAS'!P48</f>
        <v>2112</v>
      </c>
      <c r="W475" s="416"/>
      <c r="X475" s="416"/>
      <c r="Y475" s="416"/>
      <c r="Z475" s="416"/>
      <c r="AA475" s="416"/>
      <c r="AB475" s="417"/>
      <c r="AC475" s="416">
        <f>'CARGA DE HORAS LABORADAS'!AC48</f>
        <v>0</v>
      </c>
      <c r="AD475" s="416"/>
      <c r="AE475" s="416"/>
      <c r="AF475" s="416"/>
      <c r="AG475" s="416"/>
      <c r="AH475" s="417"/>
      <c r="AI475" s="80"/>
      <c r="AJ475" s="80"/>
      <c r="AK475" s="80"/>
      <c r="AL475" s="88"/>
      <c r="AM475" s="88"/>
      <c r="AN475" s="88"/>
      <c r="AO475" s="88"/>
      <c r="AP475" s="88"/>
      <c r="AQ475" s="88"/>
      <c r="AR475" s="88"/>
      <c r="AS475" s="88"/>
      <c r="AT475" s="88"/>
      <c r="AU475" s="88"/>
      <c r="AV475" s="88"/>
      <c r="AW475" s="88"/>
      <c r="AX475" s="88"/>
      <c r="AY475" s="88"/>
      <c r="AZ475" s="88"/>
      <c r="BA475" s="88"/>
      <c r="BB475" s="88"/>
      <c r="BC475" s="88"/>
      <c r="BD475" s="88"/>
      <c r="BE475" s="88"/>
      <c r="BF475" s="88"/>
      <c r="BG475" s="80"/>
      <c r="BH475" s="89"/>
      <c r="BI475" s="89"/>
      <c r="BJ475" s="89"/>
      <c r="BK475" s="80"/>
      <c r="BL475" s="80"/>
      <c r="BM475" s="80"/>
      <c r="BN475" s="80"/>
      <c r="BO475" s="80"/>
      <c r="BP475" s="80"/>
      <c r="BQ475" s="80"/>
      <c r="BR475" s="80"/>
      <c r="BS475" s="80"/>
      <c r="BT475" s="80"/>
      <c r="BU475" s="80"/>
      <c r="BV475" s="80"/>
      <c r="BW475" s="80"/>
      <c r="BX475" s="80"/>
      <c r="BY475" s="80"/>
      <c r="BZ475" s="80"/>
      <c r="CA475" s="80"/>
    </row>
    <row r="476" spans="2:79" ht="18" customHeight="1" x14ac:dyDescent="0.25">
      <c r="B476" s="90" t="str">
        <f>'PLAN DE CARGOS'!B49:P49</f>
        <v>Subgerente Administrativa</v>
      </c>
      <c r="C476" s="91"/>
      <c r="D476" s="91"/>
      <c r="E476" s="91"/>
      <c r="F476" s="91"/>
      <c r="G476" s="91"/>
      <c r="H476" s="91"/>
      <c r="I476" s="91"/>
      <c r="J476" s="91"/>
      <c r="K476" s="91"/>
      <c r="L476" s="91"/>
      <c r="M476" s="91"/>
      <c r="N476" s="91"/>
      <c r="O476" s="92"/>
      <c r="P476" s="413">
        <f>SUMIF($AK$34:$AK$447,"=Subgerente Administrativa",BC34:BF447)</f>
        <v>307.94499999999999</v>
      </c>
      <c r="Q476" s="414"/>
      <c r="R476" s="414"/>
      <c r="S476" s="414"/>
      <c r="T476" s="414"/>
      <c r="U476" s="415"/>
      <c r="V476" s="416">
        <f>'CARGA DE HORAS LABORADAS'!P49</f>
        <v>2112</v>
      </c>
      <c r="W476" s="416"/>
      <c r="X476" s="416"/>
      <c r="Y476" s="416"/>
      <c r="Z476" s="416"/>
      <c r="AA476" s="416"/>
      <c r="AB476" s="417"/>
      <c r="AC476" s="416">
        <f>'CARGA DE HORAS LABORADAS'!AC49</f>
        <v>-5.0000000001091394E-3</v>
      </c>
      <c r="AD476" s="416"/>
      <c r="AE476" s="416"/>
      <c r="AF476" s="416"/>
      <c r="AG476" s="416"/>
      <c r="AH476" s="417"/>
      <c r="AI476" s="80"/>
      <c r="AJ476" s="80"/>
      <c r="AK476" s="80"/>
      <c r="AL476" s="88"/>
      <c r="AM476" s="88"/>
      <c r="AN476" s="88"/>
      <c r="AO476" s="88"/>
      <c r="AP476" s="88"/>
      <c r="AQ476" s="88"/>
      <c r="AR476" s="88"/>
      <c r="AS476" s="88"/>
      <c r="AT476" s="88"/>
      <c r="AU476" s="88"/>
      <c r="AV476" s="88"/>
      <c r="AW476" s="88"/>
      <c r="AX476" s="88"/>
      <c r="AY476" s="88"/>
      <c r="AZ476" s="88"/>
      <c r="BA476" s="88"/>
      <c r="BB476" s="88"/>
      <c r="BC476" s="88"/>
      <c r="BD476" s="88"/>
      <c r="BE476" s="88"/>
      <c r="BF476" s="88"/>
      <c r="BG476" s="80"/>
      <c r="BH476" s="89"/>
      <c r="BI476" s="89"/>
      <c r="BJ476" s="89"/>
      <c r="BK476" s="80"/>
      <c r="BL476" s="80"/>
      <c r="BM476" s="80"/>
      <c r="BN476" s="80"/>
      <c r="BO476" s="80"/>
      <c r="BP476" s="80"/>
      <c r="BQ476" s="80"/>
      <c r="BR476" s="80"/>
      <c r="BS476" s="80"/>
      <c r="BT476" s="80"/>
      <c r="BU476" s="80"/>
      <c r="BV476" s="80"/>
      <c r="BW476" s="80"/>
      <c r="BX476" s="80"/>
      <c r="BY476" s="80"/>
      <c r="BZ476" s="80"/>
      <c r="CA476" s="80"/>
    </row>
    <row r="477" spans="2:79" ht="18" customHeight="1" x14ac:dyDescent="0.25">
      <c r="B477" s="90" t="str">
        <f>'PLAN DE CARGOS'!B50:P50</f>
        <v>Subgerente Atención al Usuario</v>
      </c>
      <c r="C477" s="91"/>
      <c r="D477" s="91"/>
      <c r="E477" s="91"/>
      <c r="F477" s="91"/>
      <c r="G477" s="91"/>
      <c r="H477" s="91"/>
      <c r="I477" s="91"/>
      <c r="J477" s="91"/>
      <c r="K477" s="91"/>
      <c r="L477" s="91"/>
      <c r="M477" s="91"/>
      <c r="N477" s="91"/>
      <c r="O477" s="92"/>
      <c r="P477" s="413">
        <f>SUMIF($AK$34:$AK$447,"=Subgerente Atención al Usuario",BC34:BF447)</f>
        <v>125.845</v>
      </c>
      <c r="Q477" s="414"/>
      <c r="R477" s="414"/>
      <c r="S477" s="414"/>
      <c r="T477" s="414"/>
      <c r="U477" s="415"/>
      <c r="V477" s="416">
        <f>'CARGA DE HORAS LABORADAS'!P50</f>
        <v>2112</v>
      </c>
      <c r="W477" s="416"/>
      <c r="X477" s="416"/>
      <c r="Y477" s="416"/>
      <c r="Z477" s="416"/>
      <c r="AA477" s="416"/>
      <c r="AB477" s="417"/>
      <c r="AC477" s="416">
        <f>'CARGA DE HORAS LABORADAS'!AC50</f>
        <v>-5.0000000001091394E-3</v>
      </c>
      <c r="AD477" s="416"/>
      <c r="AE477" s="416"/>
      <c r="AF477" s="416"/>
      <c r="AG477" s="416"/>
      <c r="AH477" s="417"/>
      <c r="AI477" s="80"/>
      <c r="AJ477" s="80"/>
      <c r="AK477" s="80"/>
      <c r="AL477" s="88"/>
      <c r="AM477" s="88"/>
      <c r="AN477" s="88"/>
      <c r="AO477" s="88"/>
      <c r="AP477" s="88"/>
      <c r="AQ477" s="88"/>
      <c r="AR477" s="88"/>
      <c r="AS477" s="88"/>
      <c r="AT477" s="88"/>
      <c r="AU477" s="88"/>
      <c r="AV477" s="88"/>
      <c r="AW477" s="88"/>
      <c r="AX477" s="88"/>
      <c r="AY477" s="88"/>
      <c r="AZ477" s="88"/>
      <c r="BA477" s="88"/>
      <c r="BB477" s="88"/>
      <c r="BC477" s="88"/>
      <c r="BD477" s="88"/>
      <c r="BE477" s="88"/>
      <c r="BF477" s="88"/>
      <c r="BG477" s="80"/>
      <c r="BH477" s="89"/>
      <c r="BI477" s="89"/>
      <c r="BJ477" s="89"/>
      <c r="BK477" s="80"/>
      <c r="BL477" s="80"/>
      <c r="BM477" s="80"/>
      <c r="BN477" s="80"/>
      <c r="BO477" s="80"/>
      <c r="BP477" s="80"/>
      <c r="BQ477" s="80"/>
      <c r="BR477" s="80"/>
      <c r="BS477" s="80"/>
      <c r="BT477" s="80"/>
      <c r="BU477" s="80"/>
      <c r="BV477" s="80"/>
      <c r="BW477" s="80"/>
      <c r="BX477" s="80"/>
      <c r="BY477" s="80"/>
      <c r="BZ477" s="80"/>
      <c r="CA477" s="80"/>
    </row>
    <row r="478" spans="2:79" ht="18" customHeight="1" x14ac:dyDescent="0.25">
      <c r="B478" s="90" t="str">
        <f>'PLAN DE CARGOS'!B51:P51</f>
        <v>Técnico Área Salud (Farmacia)</v>
      </c>
      <c r="C478" s="91"/>
      <c r="D478" s="91"/>
      <c r="E478" s="91"/>
      <c r="F478" s="91"/>
      <c r="G478" s="91"/>
      <c r="H478" s="91"/>
      <c r="I478" s="91"/>
      <c r="J478" s="91"/>
      <c r="K478" s="91"/>
      <c r="L478" s="91"/>
      <c r="M478" s="91"/>
      <c r="N478" s="91"/>
      <c r="O478" s="92"/>
      <c r="P478" s="413">
        <f>SUMIF($AK$34:$AK$447,"=Técnico Área Salud (Farmacia)",BC34:BF447)</f>
        <v>33.015000000000001</v>
      </c>
      <c r="Q478" s="414"/>
      <c r="R478" s="414"/>
      <c r="S478" s="414"/>
      <c r="T478" s="414"/>
      <c r="U478" s="415"/>
      <c r="V478" s="416">
        <f>'CARGA DE HORAS LABORADAS'!P51</f>
        <v>2112</v>
      </c>
      <c r="W478" s="416"/>
      <c r="X478" s="416"/>
      <c r="Y478" s="416"/>
      <c r="Z478" s="416"/>
      <c r="AA478" s="416"/>
      <c r="AB478" s="417"/>
      <c r="AC478" s="416">
        <f>'CARGA DE HORAS LABORADAS'!AC51</f>
        <v>-5.0000000001091394E-3</v>
      </c>
      <c r="AD478" s="416"/>
      <c r="AE478" s="416"/>
      <c r="AF478" s="416"/>
      <c r="AG478" s="416"/>
      <c r="AH478" s="417"/>
      <c r="AI478" s="80"/>
      <c r="AJ478" s="80"/>
      <c r="AK478" s="80"/>
      <c r="AL478" s="88"/>
      <c r="AM478" s="88"/>
      <c r="AN478" s="88"/>
      <c r="AO478" s="88"/>
      <c r="AP478" s="88"/>
      <c r="AQ478" s="88"/>
      <c r="AR478" s="88"/>
      <c r="AS478" s="88"/>
      <c r="AT478" s="88"/>
      <c r="AU478" s="88"/>
      <c r="AV478" s="88"/>
      <c r="AW478" s="88"/>
      <c r="AX478" s="88"/>
      <c r="AY478" s="88"/>
      <c r="AZ478" s="88"/>
      <c r="BA478" s="88"/>
      <c r="BB478" s="88"/>
      <c r="BC478" s="88"/>
      <c r="BD478" s="88"/>
      <c r="BE478" s="88"/>
      <c r="BF478" s="88"/>
      <c r="BG478" s="80"/>
      <c r="BH478" s="89"/>
      <c r="BI478" s="89"/>
      <c r="BJ478" s="89"/>
      <c r="BK478" s="80"/>
      <c r="BL478" s="80"/>
      <c r="BM478" s="80"/>
      <c r="BN478" s="80"/>
      <c r="BO478" s="80"/>
      <c r="BP478" s="80"/>
      <c r="BQ478" s="80"/>
      <c r="BR478" s="80"/>
      <c r="BS478" s="80"/>
      <c r="BT478" s="80"/>
      <c r="BU478" s="80"/>
      <c r="BV478" s="80"/>
      <c r="BW478" s="80"/>
      <c r="BX478" s="80"/>
      <c r="BY478" s="80"/>
      <c r="BZ478" s="80"/>
      <c r="CA478" s="80"/>
    </row>
    <row r="479" spans="2:79" ht="18" customHeight="1" x14ac:dyDescent="0.25">
      <c r="B479" s="90" t="str">
        <f>'PLAN DE CARGOS'!B52:P52</f>
        <v>Técnico Área Salud (Rayos X)</v>
      </c>
      <c r="C479" s="91"/>
      <c r="D479" s="91"/>
      <c r="E479" s="91"/>
      <c r="F479" s="91"/>
      <c r="G479" s="91"/>
      <c r="H479" s="91"/>
      <c r="I479" s="91"/>
      <c r="J479" s="91"/>
      <c r="K479" s="91"/>
      <c r="L479" s="91"/>
      <c r="M479" s="91"/>
      <c r="N479" s="91"/>
      <c r="O479" s="92"/>
      <c r="P479" s="413">
        <f>SUMIF($AK$34:$AK$447,"=Técnico Área Salud (Rayos X)",BC34:BF447)</f>
        <v>8</v>
      </c>
      <c r="Q479" s="414"/>
      <c r="R479" s="414"/>
      <c r="S479" s="414"/>
      <c r="T479" s="414"/>
      <c r="U479" s="415"/>
      <c r="V479" s="416">
        <f>'CARGA DE HORAS LABORADAS'!P52</f>
        <v>2112</v>
      </c>
      <c r="W479" s="416"/>
      <c r="X479" s="416"/>
      <c r="Y479" s="416"/>
      <c r="Z479" s="416"/>
      <c r="AA479" s="416"/>
      <c r="AB479" s="417"/>
      <c r="AC479" s="416">
        <f>'CARGA DE HORAS LABORADAS'!AC52</f>
        <v>0</v>
      </c>
      <c r="AD479" s="416"/>
      <c r="AE479" s="416"/>
      <c r="AF479" s="416"/>
      <c r="AG479" s="416"/>
      <c r="AH479" s="417"/>
      <c r="AI479" s="80"/>
      <c r="AJ479" s="80"/>
      <c r="AK479" s="80"/>
      <c r="AL479" s="88"/>
      <c r="AM479" s="88"/>
      <c r="AN479" s="88"/>
      <c r="AO479" s="88"/>
      <c r="AP479" s="88"/>
      <c r="AQ479" s="88"/>
      <c r="AR479" s="88"/>
      <c r="AS479" s="88"/>
      <c r="AT479" s="88"/>
      <c r="AU479" s="88"/>
      <c r="AV479" s="88"/>
      <c r="AW479" s="88"/>
      <c r="AX479" s="88"/>
      <c r="AY479" s="88"/>
      <c r="AZ479" s="88"/>
      <c r="BA479" s="88"/>
      <c r="BB479" s="88"/>
      <c r="BC479" s="88"/>
      <c r="BD479" s="88"/>
      <c r="BE479" s="88"/>
      <c r="BF479" s="88"/>
      <c r="BG479" s="80"/>
      <c r="BH479" s="89"/>
      <c r="BI479" s="89"/>
      <c r="BJ479" s="89"/>
      <c r="BK479" s="80"/>
      <c r="BL479" s="80"/>
      <c r="BM479" s="80"/>
      <c r="BN479" s="80"/>
      <c r="BO479" s="80"/>
      <c r="BP479" s="80"/>
      <c r="BQ479" s="80"/>
      <c r="BR479" s="80"/>
      <c r="BS479" s="80"/>
      <c r="BT479" s="80"/>
      <c r="BU479" s="80"/>
      <c r="BV479" s="80"/>
      <c r="BW479" s="80"/>
      <c r="BX479" s="80"/>
      <c r="BY479" s="80"/>
      <c r="BZ479" s="80"/>
      <c r="CA479" s="80"/>
    </row>
    <row r="480" spans="2:79" ht="18" customHeight="1" thickBot="1" x14ac:dyDescent="0.3">
      <c r="B480" s="93" t="str">
        <f>'PLAN DE CARGOS'!B53:P53</f>
        <v>Técnico Área Salud (Vacunador)</v>
      </c>
      <c r="C480" s="94"/>
      <c r="D480" s="94"/>
      <c r="E480" s="94"/>
      <c r="F480" s="94"/>
      <c r="G480" s="94"/>
      <c r="H480" s="94"/>
      <c r="I480" s="94"/>
      <c r="J480" s="94"/>
      <c r="K480" s="94"/>
      <c r="L480" s="94"/>
      <c r="M480" s="94"/>
      <c r="N480" s="94"/>
      <c r="O480" s="95"/>
      <c r="P480" s="426">
        <f>SUMIF($AK$34:$AK$447,"=Técnico Área salud (Vacunador)",BC34:BF447)</f>
        <v>32.120000000000005</v>
      </c>
      <c r="Q480" s="427"/>
      <c r="R480" s="427"/>
      <c r="S480" s="427"/>
      <c r="T480" s="427"/>
      <c r="U480" s="428"/>
      <c r="V480" s="429">
        <f>'CARGA DE HORAS LABORADAS'!P53</f>
        <v>2112</v>
      </c>
      <c r="W480" s="429"/>
      <c r="X480" s="429"/>
      <c r="Y480" s="429"/>
      <c r="Z480" s="429"/>
      <c r="AA480" s="429"/>
      <c r="AB480" s="430"/>
      <c r="AC480" s="429">
        <f>'CARGA DE HORAS LABORADAS'!AC53</f>
        <v>0</v>
      </c>
      <c r="AD480" s="429"/>
      <c r="AE480" s="429"/>
      <c r="AF480" s="429"/>
      <c r="AG480" s="429"/>
      <c r="AH480" s="430"/>
      <c r="AI480" s="80"/>
      <c r="AJ480" s="80"/>
      <c r="AK480" s="80"/>
      <c r="AL480" s="88"/>
      <c r="AM480" s="88"/>
      <c r="AN480" s="88"/>
      <c r="AO480" s="88"/>
      <c r="AP480" s="88"/>
      <c r="AQ480" s="88"/>
      <c r="AR480" s="88"/>
      <c r="AS480" s="88"/>
      <c r="AT480" s="88"/>
      <c r="AU480" s="88"/>
      <c r="AV480" s="88"/>
      <c r="AW480" s="88"/>
      <c r="AX480" s="88"/>
      <c r="AY480" s="88"/>
      <c r="AZ480" s="88"/>
      <c r="BA480" s="88"/>
      <c r="BB480" s="88"/>
      <c r="BC480" s="88"/>
      <c r="BD480" s="88"/>
      <c r="BE480" s="88"/>
      <c r="BF480" s="88"/>
      <c r="BG480" s="80"/>
      <c r="BH480" s="89"/>
      <c r="BI480" s="89"/>
      <c r="BJ480" s="89"/>
      <c r="BK480" s="80"/>
      <c r="BL480" s="80"/>
      <c r="BM480" s="80"/>
      <c r="BN480" s="80"/>
      <c r="BO480" s="80"/>
      <c r="BP480" s="80"/>
      <c r="BQ480" s="80"/>
      <c r="BR480" s="80"/>
      <c r="BS480" s="80"/>
      <c r="BT480" s="80"/>
      <c r="BU480" s="80"/>
      <c r="BV480" s="80"/>
      <c r="BW480" s="80"/>
      <c r="BX480" s="80"/>
      <c r="BY480" s="80"/>
      <c r="BZ480" s="80"/>
      <c r="CA480" s="80"/>
    </row>
    <row r="481" spans="35:79" ht="18" customHeight="1" x14ac:dyDescent="0.25">
      <c r="AI481" s="80"/>
      <c r="AJ481" s="80"/>
      <c r="AK481" s="80"/>
      <c r="AL481" s="80"/>
      <c r="AM481" s="80"/>
      <c r="AN481" s="80"/>
      <c r="AO481" s="80"/>
      <c r="AP481" s="80"/>
      <c r="AQ481" s="80"/>
      <c r="AR481" s="80"/>
      <c r="AS481" s="80"/>
      <c r="AT481" s="80"/>
      <c r="AU481" s="80"/>
      <c r="AV481" s="80"/>
      <c r="AW481" s="80"/>
      <c r="AX481" s="80"/>
      <c r="AY481" s="80"/>
      <c r="AZ481" s="80"/>
      <c r="BA481" s="80"/>
      <c r="BB481" s="80"/>
      <c r="BC481" s="80"/>
      <c r="BD481" s="80"/>
      <c r="BE481" s="80"/>
      <c r="BF481" s="80"/>
      <c r="BG481" s="81"/>
      <c r="BH481" s="81"/>
      <c r="BI481" s="81"/>
      <c r="BJ481" s="81"/>
      <c r="BK481" s="80"/>
      <c r="BL481" s="80"/>
      <c r="BM481" s="80"/>
      <c r="BN481" s="80"/>
      <c r="BO481" s="80"/>
      <c r="BP481" s="80"/>
      <c r="BQ481" s="80"/>
      <c r="BR481" s="80"/>
      <c r="BS481" s="80"/>
      <c r="BT481" s="80"/>
      <c r="BU481" s="80"/>
      <c r="BV481" s="80"/>
      <c r="BW481" s="80"/>
      <c r="BX481" s="80"/>
      <c r="BY481" s="80"/>
      <c r="BZ481" s="80"/>
      <c r="CA481" s="80"/>
    </row>
    <row r="482" spans="35:79" ht="18" customHeight="1" x14ac:dyDescent="0.25">
      <c r="AI482" s="80"/>
      <c r="AJ482" s="80"/>
      <c r="AK482" s="80"/>
      <c r="AL482" s="80"/>
      <c r="AM482" s="80"/>
      <c r="AN482" s="80"/>
      <c r="AO482" s="80"/>
      <c r="AP482" s="80"/>
      <c r="AQ482" s="80"/>
      <c r="AR482" s="80"/>
      <c r="AS482" s="80"/>
      <c r="AT482" s="80"/>
      <c r="AU482" s="80"/>
      <c r="AV482" s="80"/>
      <c r="AW482" s="80"/>
      <c r="AX482" s="80"/>
      <c r="AY482" s="80"/>
      <c r="AZ482" s="80"/>
      <c r="BA482" s="80"/>
      <c r="BB482" s="80"/>
      <c r="BC482" s="80"/>
      <c r="BD482" s="80"/>
      <c r="BE482" s="80"/>
      <c r="BF482" s="80"/>
      <c r="BG482" s="81"/>
      <c r="BH482" s="81"/>
      <c r="BI482" s="81"/>
      <c r="BJ482" s="81"/>
      <c r="BK482" s="80"/>
      <c r="BL482" s="80"/>
      <c r="BM482" s="80"/>
      <c r="BN482" s="80"/>
      <c r="BO482" s="80"/>
      <c r="BP482" s="80"/>
      <c r="BQ482" s="80"/>
      <c r="BR482" s="80"/>
      <c r="BS482" s="80"/>
      <c r="BT482" s="80"/>
      <c r="BU482" s="80"/>
      <c r="BV482" s="80"/>
      <c r="BW482" s="80"/>
      <c r="BX482" s="80"/>
      <c r="BY482" s="80"/>
      <c r="BZ482" s="80"/>
      <c r="CA482" s="80"/>
    </row>
    <row r="483" spans="35:79" ht="18" customHeight="1" x14ac:dyDescent="0.25">
      <c r="AI483" s="80"/>
      <c r="AJ483" s="80"/>
      <c r="AK483" s="80"/>
      <c r="AL483" s="80"/>
      <c r="AM483" s="80"/>
      <c r="AN483" s="80"/>
      <c r="AO483" s="80"/>
      <c r="AP483" s="80"/>
      <c r="AQ483" s="80"/>
      <c r="AR483" s="80"/>
      <c r="AS483" s="80"/>
      <c r="AT483" s="80"/>
      <c r="AU483" s="80"/>
      <c r="AV483" s="80"/>
      <c r="AW483" s="80"/>
      <c r="AX483" s="80"/>
      <c r="AY483" s="80"/>
      <c r="AZ483" s="80"/>
      <c r="BA483" s="80"/>
      <c r="BB483" s="80"/>
      <c r="BC483" s="80"/>
      <c r="BD483" s="80"/>
      <c r="BE483" s="80"/>
      <c r="BF483" s="80"/>
      <c r="BG483" s="81"/>
      <c r="BH483" s="81"/>
      <c r="BI483" s="81"/>
      <c r="BJ483" s="81"/>
      <c r="BK483" s="80"/>
      <c r="BL483" s="80"/>
      <c r="BM483" s="80"/>
      <c r="BN483" s="80"/>
      <c r="BO483" s="80"/>
      <c r="BP483" s="80"/>
      <c r="BQ483" s="80"/>
      <c r="BR483" s="80"/>
      <c r="BS483" s="80"/>
      <c r="BT483" s="80"/>
      <c r="BU483" s="80"/>
      <c r="BV483" s="80"/>
      <c r="BW483" s="80"/>
      <c r="BX483" s="80"/>
      <c r="BY483" s="80"/>
      <c r="BZ483" s="80"/>
      <c r="CA483" s="80"/>
    </row>
    <row r="484" spans="35:79" ht="18" customHeight="1" x14ac:dyDescent="0.25">
      <c r="AI484" s="80"/>
      <c r="AJ484" s="80"/>
      <c r="AK484" s="80"/>
      <c r="AL484" s="80"/>
      <c r="AM484" s="80"/>
      <c r="AN484" s="80"/>
      <c r="AO484" s="80"/>
      <c r="AP484" s="80"/>
      <c r="AQ484" s="80"/>
      <c r="AR484" s="80"/>
      <c r="AS484" s="80"/>
      <c r="AT484" s="80"/>
      <c r="AU484" s="80"/>
      <c r="AV484" s="80"/>
      <c r="AW484" s="80"/>
      <c r="AX484" s="80"/>
      <c r="AY484" s="80"/>
      <c r="AZ484" s="80"/>
      <c r="BA484" s="80"/>
      <c r="BB484" s="80"/>
      <c r="BC484" s="80"/>
      <c r="BD484" s="80"/>
      <c r="BE484" s="80"/>
      <c r="BF484" s="80"/>
      <c r="BG484" s="81"/>
      <c r="BH484" s="81"/>
      <c r="BI484" s="81"/>
      <c r="BJ484" s="81"/>
      <c r="BK484" s="80"/>
      <c r="BL484" s="80"/>
      <c r="BM484" s="80"/>
      <c r="BN484" s="80"/>
      <c r="BO484" s="80"/>
      <c r="BP484" s="80"/>
      <c r="BQ484" s="80"/>
      <c r="BR484" s="80"/>
      <c r="BS484" s="80"/>
      <c r="BT484" s="80"/>
      <c r="BU484" s="80"/>
      <c r="BV484" s="80"/>
      <c r="BW484" s="80"/>
      <c r="BX484" s="80"/>
      <c r="BY484" s="80"/>
      <c r="BZ484" s="80"/>
      <c r="CA484" s="80"/>
    </row>
    <row r="485" spans="35:79" ht="18" customHeight="1" x14ac:dyDescent="0.25">
      <c r="AI485" s="80"/>
      <c r="AJ485" s="80"/>
      <c r="AK485" s="80"/>
      <c r="AL485" s="80"/>
      <c r="AM485" s="80"/>
      <c r="AN485" s="80"/>
      <c r="AO485" s="80"/>
      <c r="AP485" s="80"/>
      <c r="AQ485" s="80"/>
      <c r="AR485" s="80"/>
      <c r="AS485" s="80"/>
      <c r="AT485" s="80"/>
      <c r="AU485" s="80"/>
      <c r="AV485" s="80"/>
      <c r="AW485" s="80"/>
      <c r="AX485" s="80"/>
      <c r="AY485" s="80"/>
      <c r="AZ485" s="80"/>
      <c r="BA485" s="80"/>
      <c r="BB485" s="80"/>
      <c r="BC485" s="80"/>
      <c r="BD485" s="80"/>
      <c r="BE485" s="80"/>
      <c r="BF485" s="80"/>
      <c r="BG485" s="81"/>
      <c r="BH485" s="81"/>
      <c r="BI485" s="81"/>
      <c r="BJ485" s="81"/>
      <c r="BK485" s="80"/>
      <c r="BL485" s="80"/>
      <c r="BM485" s="80"/>
      <c r="BN485" s="80"/>
      <c r="BO485" s="80"/>
      <c r="BP485" s="80"/>
      <c r="BQ485" s="80"/>
      <c r="BR485" s="80"/>
      <c r="BS485" s="80"/>
      <c r="BT485" s="80"/>
      <c r="BU485" s="80"/>
      <c r="BV485" s="80"/>
      <c r="BW485" s="80"/>
      <c r="BX485" s="80"/>
      <c r="BY485" s="80"/>
      <c r="BZ485" s="80"/>
      <c r="CA485" s="80"/>
    </row>
    <row r="486" spans="35:79" ht="18" customHeight="1" x14ac:dyDescent="0.25">
      <c r="AI486" s="80"/>
      <c r="AJ486" s="80"/>
      <c r="AK486" s="80"/>
      <c r="AL486" s="80"/>
      <c r="AM486" s="80"/>
      <c r="AN486" s="80"/>
      <c r="AO486" s="80"/>
      <c r="AP486" s="80"/>
      <c r="AQ486" s="80"/>
      <c r="AR486" s="80"/>
      <c r="AS486" s="80"/>
      <c r="AT486" s="80"/>
      <c r="AU486" s="80"/>
      <c r="AV486" s="80"/>
      <c r="AW486" s="80"/>
      <c r="AX486" s="80"/>
      <c r="AY486" s="80"/>
      <c r="AZ486" s="80"/>
      <c r="BA486" s="80"/>
      <c r="BB486" s="80"/>
      <c r="BC486" s="80"/>
      <c r="BD486" s="80"/>
      <c r="BE486" s="80"/>
      <c r="BF486" s="80"/>
      <c r="BG486" s="81"/>
      <c r="BH486" s="81"/>
      <c r="BI486" s="81"/>
      <c r="BJ486" s="81"/>
      <c r="BK486" s="80"/>
      <c r="BL486" s="80"/>
      <c r="BM486" s="80"/>
      <c r="BN486" s="80"/>
      <c r="BO486" s="80"/>
      <c r="BP486" s="80"/>
      <c r="BQ486" s="80"/>
      <c r="BR486" s="80"/>
      <c r="BS486" s="80"/>
      <c r="BT486" s="80"/>
      <c r="BU486" s="80"/>
      <c r="BV486" s="80"/>
      <c r="BW486" s="80"/>
      <c r="BX486" s="80"/>
      <c r="BY486" s="80"/>
      <c r="BZ486" s="80"/>
      <c r="CA486" s="80"/>
    </row>
    <row r="487" spans="35:79" ht="18" customHeight="1" x14ac:dyDescent="0.25">
      <c r="AI487" s="80"/>
      <c r="AJ487" s="80"/>
      <c r="AK487" s="80"/>
      <c r="AL487" s="80"/>
      <c r="AM487" s="80"/>
      <c r="AN487" s="80"/>
      <c r="AO487" s="80"/>
      <c r="AP487" s="80"/>
      <c r="AQ487" s="80"/>
      <c r="AR487" s="80"/>
      <c r="AS487" s="80"/>
      <c r="AT487" s="80"/>
      <c r="AU487" s="80"/>
      <c r="AV487" s="80"/>
      <c r="AW487" s="80"/>
      <c r="AX487" s="80"/>
      <c r="AY487" s="80"/>
      <c r="AZ487" s="80"/>
      <c r="BA487" s="80"/>
      <c r="BB487" s="80"/>
      <c r="BC487" s="80"/>
      <c r="BD487" s="80"/>
      <c r="BE487" s="80"/>
      <c r="BF487" s="80"/>
      <c r="BG487" s="81"/>
      <c r="BH487" s="81"/>
      <c r="BI487" s="81"/>
      <c r="BJ487" s="81"/>
      <c r="BK487" s="80"/>
      <c r="BL487" s="80"/>
      <c r="BM487" s="80"/>
      <c r="BN487" s="80"/>
      <c r="BO487" s="80"/>
      <c r="BP487" s="80"/>
      <c r="BQ487" s="80"/>
      <c r="BR487" s="80"/>
      <c r="BS487" s="80"/>
      <c r="BT487" s="80"/>
      <c r="BU487" s="80"/>
      <c r="BV487" s="80"/>
      <c r="BW487" s="80"/>
      <c r="BX487" s="80"/>
      <c r="BY487" s="80"/>
      <c r="BZ487" s="80"/>
      <c r="CA487" s="80"/>
    </row>
    <row r="488" spans="35:79" ht="18" customHeight="1" x14ac:dyDescent="0.25">
      <c r="AI488" s="80"/>
      <c r="AJ488" s="80"/>
      <c r="AK488" s="80"/>
      <c r="AL488" s="80"/>
      <c r="AM488" s="80"/>
      <c r="AN488" s="80"/>
      <c r="AO488" s="80"/>
      <c r="AP488" s="80"/>
      <c r="AQ488" s="80"/>
      <c r="AR488" s="80"/>
      <c r="AS488" s="80"/>
      <c r="AT488" s="80"/>
      <c r="AU488" s="80"/>
      <c r="AV488" s="80"/>
      <c r="AW488" s="80"/>
      <c r="AX488" s="80"/>
      <c r="AY488" s="80"/>
      <c r="AZ488" s="80"/>
      <c r="BA488" s="80"/>
      <c r="BB488" s="80"/>
      <c r="BC488" s="80"/>
      <c r="BD488" s="80"/>
      <c r="BE488" s="80"/>
      <c r="BF488" s="80"/>
      <c r="BG488" s="81"/>
      <c r="BH488" s="81"/>
      <c r="BI488" s="81"/>
      <c r="BJ488" s="81"/>
      <c r="BK488" s="80"/>
      <c r="BL488" s="80"/>
      <c r="BM488" s="80"/>
      <c r="BN488" s="80"/>
      <c r="BO488" s="80"/>
      <c r="BP488" s="80"/>
      <c r="BQ488" s="80"/>
      <c r="BR488" s="80"/>
      <c r="BS488" s="80"/>
      <c r="BT488" s="80"/>
      <c r="BU488" s="80"/>
      <c r="BV488" s="80"/>
      <c r="BW488" s="80"/>
      <c r="BX488" s="80"/>
      <c r="BY488" s="80"/>
      <c r="BZ488" s="80"/>
      <c r="CA488" s="80"/>
    </row>
    <row r="489" spans="35:79" ht="18" customHeight="1" x14ac:dyDescent="0.25">
      <c r="AI489" s="80"/>
      <c r="AJ489" s="80"/>
      <c r="AK489" s="80"/>
      <c r="AL489" s="80"/>
      <c r="AM489" s="80"/>
      <c r="AN489" s="80"/>
      <c r="AO489" s="80"/>
      <c r="AP489" s="80"/>
      <c r="AQ489" s="80"/>
      <c r="AR489" s="80"/>
      <c r="AS489" s="80"/>
      <c r="AT489" s="80"/>
      <c r="AU489" s="80"/>
      <c r="AV489" s="80"/>
      <c r="AW489" s="80"/>
      <c r="AX489" s="80"/>
      <c r="AY489" s="80"/>
      <c r="AZ489" s="80"/>
      <c r="BA489" s="80"/>
      <c r="BB489" s="80"/>
      <c r="BC489" s="80"/>
      <c r="BD489" s="80"/>
      <c r="BE489" s="80"/>
      <c r="BF489" s="80"/>
      <c r="BG489" s="81"/>
      <c r="BH489" s="81"/>
      <c r="BI489" s="81"/>
      <c r="BJ489" s="81"/>
      <c r="BK489" s="80"/>
      <c r="BL489" s="80"/>
      <c r="BM489" s="80"/>
      <c r="BN489" s="80"/>
      <c r="BO489" s="80"/>
      <c r="BP489" s="80"/>
      <c r="BQ489" s="80"/>
      <c r="BR489" s="80"/>
      <c r="BS489" s="80"/>
      <c r="BT489" s="80"/>
      <c r="BU489" s="80"/>
      <c r="BV489" s="80"/>
      <c r="BW489" s="80"/>
      <c r="BX489" s="80"/>
      <c r="BY489" s="80"/>
      <c r="BZ489" s="80"/>
      <c r="CA489" s="80"/>
    </row>
    <row r="490" spans="35:79" ht="18" customHeight="1" x14ac:dyDescent="0.25">
      <c r="AI490" s="80"/>
      <c r="AJ490" s="80"/>
      <c r="AK490" s="80"/>
      <c r="AL490" s="80"/>
      <c r="AM490" s="80"/>
      <c r="AN490" s="80"/>
      <c r="AO490" s="80"/>
      <c r="AP490" s="80"/>
      <c r="AQ490" s="80"/>
      <c r="AR490" s="80"/>
      <c r="AS490" s="80"/>
      <c r="AT490" s="80"/>
      <c r="AU490" s="80"/>
      <c r="AV490" s="80"/>
      <c r="AW490" s="80"/>
      <c r="AX490" s="80"/>
      <c r="AY490" s="80"/>
      <c r="AZ490" s="80"/>
      <c r="BA490" s="80"/>
      <c r="BB490" s="80"/>
      <c r="BC490" s="80"/>
      <c r="BD490" s="80"/>
      <c r="BE490" s="80"/>
      <c r="BF490" s="80"/>
      <c r="BG490" s="81"/>
      <c r="BH490" s="81"/>
      <c r="BI490" s="81"/>
      <c r="BJ490" s="81"/>
      <c r="BK490" s="80"/>
      <c r="BL490" s="80"/>
      <c r="BM490" s="80"/>
      <c r="BN490" s="80"/>
      <c r="BO490" s="80"/>
      <c r="BP490" s="80"/>
      <c r="BQ490" s="80"/>
      <c r="BR490" s="80"/>
      <c r="BS490" s="80"/>
      <c r="BT490" s="80"/>
      <c r="BU490" s="80"/>
      <c r="BV490" s="80"/>
      <c r="BW490" s="80"/>
      <c r="BX490" s="80"/>
      <c r="BY490" s="80"/>
      <c r="BZ490" s="80"/>
      <c r="CA490" s="80"/>
    </row>
    <row r="491" spans="35:79" ht="18" customHeight="1" x14ac:dyDescent="0.25">
      <c r="AI491" s="80"/>
      <c r="AJ491" s="80"/>
      <c r="AK491" s="80"/>
      <c r="AL491" s="80"/>
      <c r="AM491" s="80"/>
      <c r="AN491" s="80"/>
      <c r="AO491" s="80"/>
      <c r="AP491" s="80"/>
      <c r="AQ491" s="80"/>
      <c r="AR491" s="80"/>
      <c r="AS491" s="80"/>
      <c r="AT491" s="80"/>
      <c r="AU491" s="80"/>
      <c r="AV491" s="80"/>
      <c r="AW491" s="80"/>
      <c r="AX491" s="80"/>
      <c r="AY491" s="80"/>
      <c r="AZ491" s="80"/>
      <c r="BA491" s="80"/>
      <c r="BB491" s="80"/>
      <c r="BC491" s="80"/>
      <c r="BD491" s="80"/>
      <c r="BE491" s="80"/>
      <c r="BF491" s="80"/>
      <c r="BG491" s="81"/>
      <c r="BH491" s="81"/>
      <c r="BI491" s="81"/>
      <c r="BJ491" s="81"/>
      <c r="BK491" s="80"/>
      <c r="BL491" s="80"/>
      <c r="BM491" s="80"/>
      <c r="BN491" s="80"/>
      <c r="BO491" s="80"/>
      <c r="BP491" s="80"/>
      <c r="BQ491" s="80"/>
      <c r="BR491" s="80"/>
      <c r="BS491" s="80"/>
      <c r="BT491" s="80"/>
      <c r="BU491" s="80"/>
      <c r="BV491" s="80"/>
      <c r="BW491" s="80"/>
      <c r="BX491" s="80"/>
      <c r="BY491" s="80"/>
      <c r="BZ491" s="80"/>
      <c r="CA491" s="80"/>
    </row>
    <row r="492" spans="35:79" ht="18" customHeight="1" x14ac:dyDescent="0.25">
      <c r="AI492" s="80"/>
      <c r="AJ492" s="80"/>
      <c r="AK492" s="80"/>
      <c r="AL492" s="80"/>
      <c r="AM492" s="80"/>
      <c r="AN492" s="80"/>
      <c r="AO492" s="80"/>
      <c r="AP492" s="80"/>
      <c r="AQ492" s="80"/>
      <c r="AR492" s="80"/>
      <c r="AS492" s="80"/>
      <c r="AT492" s="80"/>
      <c r="AU492" s="80"/>
      <c r="AV492" s="80"/>
      <c r="AW492" s="80"/>
      <c r="AX492" s="80"/>
      <c r="AY492" s="80"/>
      <c r="AZ492" s="80"/>
      <c r="BA492" s="80"/>
      <c r="BB492" s="80"/>
      <c r="BC492" s="80"/>
      <c r="BD492" s="80"/>
      <c r="BE492" s="80"/>
      <c r="BF492" s="80"/>
      <c r="BG492" s="81"/>
      <c r="BH492" s="81"/>
      <c r="BI492" s="81"/>
      <c r="BJ492" s="81"/>
      <c r="BK492" s="80"/>
      <c r="BL492" s="80"/>
      <c r="BM492" s="80"/>
      <c r="BN492" s="80"/>
      <c r="BO492" s="80"/>
      <c r="BP492" s="80"/>
      <c r="BQ492" s="80"/>
      <c r="BR492" s="80"/>
      <c r="BS492" s="80"/>
      <c r="BT492" s="80"/>
      <c r="BU492" s="80"/>
      <c r="BV492" s="80"/>
      <c r="BW492" s="80"/>
      <c r="BX492" s="80"/>
      <c r="BY492" s="80"/>
      <c r="BZ492" s="80"/>
      <c r="CA492" s="80"/>
    </row>
    <row r="493" spans="35:79" ht="18" customHeight="1" x14ac:dyDescent="0.25">
      <c r="AI493" s="80"/>
      <c r="AJ493" s="80"/>
      <c r="AK493" s="80"/>
      <c r="AL493" s="80"/>
      <c r="AM493" s="80"/>
      <c r="AN493" s="80"/>
      <c r="AO493" s="80"/>
      <c r="AP493" s="80"/>
      <c r="AQ493" s="80"/>
      <c r="AR493" s="80"/>
      <c r="AS493" s="80"/>
      <c r="AT493" s="80"/>
      <c r="AU493" s="80"/>
      <c r="AV493" s="80"/>
      <c r="AW493" s="80"/>
      <c r="AX493" s="80"/>
      <c r="AY493" s="80"/>
      <c r="AZ493" s="80"/>
      <c r="BA493" s="80"/>
      <c r="BB493" s="80"/>
      <c r="BC493" s="80"/>
      <c r="BD493" s="80"/>
      <c r="BE493" s="80"/>
      <c r="BF493" s="80"/>
      <c r="BG493" s="81"/>
      <c r="BH493" s="81"/>
      <c r="BI493" s="81"/>
      <c r="BJ493" s="81"/>
      <c r="BK493" s="80"/>
      <c r="BL493" s="80"/>
      <c r="BM493" s="80"/>
      <c r="BN493" s="80"/>
      <c r="BO493" s="80"/>
      <c r="BP493" s="80"/>
      <c r="BQ493" s="80"/>
      <c r="BR493" s="80"/>
      <c r="BS493" s="80"/>
      <c r="BT493" s="80"/>
      <c r="BU493" s="80"/>
      <c r="BV493" s="80"/>
      <c r="BW493" s="80"/>
      <c r="BX493" s="80"/>
      <c r="BY493" s="80"/>
      <c r="BZ493" s="80"/>
      <c r="CA493" s="80"/>
    </row>
    <row r="494" spans="35:79" ht="18" customHeight="1" x14ac:dyDescent="0.25">
      <c r="AI494" s="80"/>
      <c r="AJ494" s="80"/>
      <c r="AK494" s="80"/>
      <c r="AL494" s="80"/>
      <c r="AM494" s="80"/>
      <c r="AN494" s="80"/>
      <c r="AO494" s="80"/>
      <c r="AP494" s="80"/>
      <c r="AQ494" s="80"/>
      <c r="AR494" s="80"/>
      <c r="AS494" s="80"/>
      <c r="AT494" s="80"/>
      <c r="AU494" s="80"/>
      <c r="AV494" s="80"/>
      <c r="AW494" s="80"/>
      <c r="AX494" s="80"/>
      <c r="AY494" s="80"/>
      <c r="AZ494" s="80"/>
      <c r="BA494" s="80"/>
      <c r="BB494" s="80"/>
      <c r="BC494" s="80"/>
      <c r="BD494" s="80"/>
      <c r="BE494" s="80"/>
      <c r="BF494" s="80"/>
      <c r="BG494" s="81"/>
      <c r="BH494" s="81"/>
      <c r="BI494" s="81"/>
      <c r="BJ494" s="81"/>
      <c r="BK494" s="80"/>
      <c r="BL494" s="80"/>
      <c r="BM494" s="80"/>
      <c r="BN494" s="80"/>
      <c r="BO494" s="80"/>
      <c r="BP494" s="80"/>
      <c r="BQ494" s="80"/>
      <c r="BR494" s="80"/>
      <c r="BS494" s="80"/>
      <c r="BT494" s="80"/>
      <c r="BU494" s="80"/>
      <c r="BV494" s="80"/>
      <c r="BW494" s="80"/>
      <c r="BX494" s="80"/>
      <c r="BY494" s="80"/>
      <c r="BZ494" s="80"/>
      <c r="CA494" s="80"/>
    </row>
  </sheetData>
  <mergeCells count="2085">
    <mergeCell ref="P472:U472"/>
    <mergeCell ref="V472:AB472"/>
    <mergeCell ref="AC472:AH472"/>
    <mergeCell ref="P473:U473"/>
    <mergeCell ref="V473:AB473"/>
    <mergeCell ref="AC473:AH473"/>
    <mergeCell ref="P470:U470"/>
    <mergeCell ref="V470:AB470"/>
    <mergeCell ref="AC470:AH470"/>
    <mergeCell ref="P471:U471"/>
    <mergeCell ref="V471:AB471"/>
    <mergeCell ref="AC471:AH471"/>
    <mergeCell ref="P480:U480"/>
    <mergeCell ref="V480:AB480"/>
    <mergeCell ref="AC480:AH480"/>
    <mergeCell ref="P478:U478"/>
    <mergeCell ref="V478:AB478"/>
    <mergeCell ref="AC478:AH478"/>
    <mergeCell ref="P479:U479"/>
    <mergeCell ref="V479:AB479"/>
    <mergeCell ref="AC479:AH479"/>
    <mergeCell ref="P476:U476"/>
    <mergeCell ref="V476:AB476"/>
    <mergeCell ref="AC476:AH476"/>
    <mergeCell ref="P477:U477"/>
    <mergeCell ref="V477:AB477"/>
    <mergeCell ref="AC477:AH477"/>
    <mergeCell ref="P474:U474"/>
    <mergeCell ref="V474:AB474"/>
    <mergeCell ref="AC474:AH474"/>
    <mergeCell ref="P475:U475"/>
    <mergeCell ref="V475:AB475"/>
    <mergeCell ref="AC475:AH475"/>
    <mergeCell ref="P462:U462"/>
    <mergeCell ref="V462:AB462"/>
    <mergeCell ref="AC462:AH462"/>
    <mergeCell ref="P463:U463"/>
    <mergeCell ref="V463:AB463"/>
    <mergeCell ref="AC463:AH463"/>
    <mergeCell ref="P460:U460"/>
    <mergeCell ref="V460:AB460"/>
    <mergeCell ref="AC460:AH460"/>
    <mergeCell ref="P461:U461"/>
    <mergeCell ref="V461:AB461"/>
    <mergeCell ref="AC461:AH461"/>
    <mergeCell ref="P458:U458"/>
    <mergeCell ref="V458:AB458"/>
    <mergeCell ref="AC458:AH458"/>
    <mergeCell ref="P459:U459"/>
    <mergeCell ref="V459:AB459"/>
    <mergeCell ref="AC459:AH459"/>
    <mergeCell ref="P468:U468"/>
    <mergeCell ref="V468:AB468"/>
    <mergeCell ref="AC468:AH468"/>
    <mergeCell ref="P469:U469"/>
    <mergeCell ref="V469:AB469"/>
    <mergeCell ref="AC469:AH469"/>
    <mergeCell ref="P466:U466"/>
    <mergeCell ref="V466:AB466"/>
    <mergeCell ref="AC466:AH466"/>
    <mergeCell ref="P467:U467"/>
    <mergeCell ref="V467:AB467"/>
    <mergeCell ref="AC467:AH467"/>
    <mergeCell ref="P464:U464"/>
    <mergeCell ref="V464:AB464"/>
    <mergeCell ref="AC464:AH464"/>
    <mergeCell ref="P465:U465"/>
    <mergeCell ref="V465:AB465"/>
    <mergeCell ref="AC465:AH465"/>
    <mergeCell ref="B447:AJ447"/>
    <mergeCell ref="AK447:BJ447"/>
    <mergeCell ref="BK447:BP447"/>
    <mergeCell ref="BQ447:CC447"/>
    <mergeCell ref="CD447:CI447"/>
    <mergeCell ref="P456:U456"/>
    <mergeCell ref="V456:AB456"/>
    <mergeCell ref="AC456:AH456"/>
    <mergeCell ref="P457:U457"/>
    <mergeCell ref="V457:AB457"/>
    <mergeCell ref="AC457:AH457"/>
    <mergeCell ref="P454:U454"/>
    <mergeCell ref="V454:AB454"/>
    <mergeCell ref="AC454:AH454"/>
    <mergeCell ref="P455:U455"/>
    <mergeCell ref="V455:AB455"/>
    <mergeCell ref="AC455:AH455"/>
    <mergeCell ref="P452:U452"/>
    <mergeCell ref="V452:AB452"/>
    <mergeCell ref="AC452:AH452"/>
    <mergeCell ref="P453:U453"/>
    <mergeCell ref="V453:AB453"/>
    <mergeCell ref="AC453:AH453"/>
    <mergeCell ref="B450:O450"/>
    <mergeCell ref="P450:U450"/>
    <mergeCell ref="V450:AB450"/>
    <mergeCell ref="AC450:AH450"/>
    <mergeCell ref="AK440:AX440"/>
    <mergeCell ref="AY440:BB440"/>
    <mergeCell ref="BC440:BF440"/>
    <mergeCell ref="BG440:BJ440"/>
    <mergeCell ref="BK440:BP440"/>
    <mergeCell ref="AK441:AX441"/>
    <mergeCell ref="AY441:BB441"/>
    <mergeCell ref="BC441:BF441"/>
    <mergeCell ref="BG441:BJ441"/>
    <mergeCell ref="BK441:BP441"/>
    <mergeCell ref="B432:Y446"/>
    <mergeCell ref="Z432:AD446"/>
    <mergeCell ref="AE432:AJ446"/>
    <mergeCell ref="BC445:BF445"/>
    <mergeCell ref="BG445:BJ445"/>
    <mergeCell ref="BK445:BP445"/>
    <mergeCell ref="AK442:AX442"/>
    <mergeCell ref="AY444:BB444"/>
    <mergeCell ref="BC444:BF444"/>
    <mergeCell ref="BG444:BJ444"/>
    <mergeCell ref="BK444:BP444"/>
    <mergeCell ref="AK445:AX445"/>
    <mergeCell ref="AY445:BB445"/>
    <mergeCell ref="AY436:BB436"/>
    <mergeCell ref="BC436:BF436"/>
    <mergeCell ref="BG436:BJ436"/>
    <mergeCell ref="BK436:BP436"/>
    <mergeCell ref="AK437:AX437"/>
    <mergeCell ref="AY437:BB437"/>
    <mergeCell ref="BC437:BF437"/>
    <mergeCell ref="BG437:BJ437"/>
    <mergeCell ref="BK437:BP437"/>
    <mergeCell ref="P451:U451"/>
    <mergeCell ref="V451:AB451"/>
    <mergeCell ref="AC451:AH451"/>
    <mergeCell ref="B449:AH449"/>
    <mergeCell ref="AK446:AX446"/>
    <mergeCell ref="AY446:BB446"/>
    <mergeCell ref="BC446:BF446"/>
    <mergeCell ref="BG446:BJ446"/>
    <mergeCell ref="BK446:BP446"/>
    <mergeCell ref="BK442:BP442"/>
    <mergeCell ref="AK443:AX443"/>
    <mergeCell ref="AY443:BB443"/>
    <mergeCell ref="BC443:BF443"/>
    <mergeCell ref="BG443:BJ443"/>
    <mergeCell ref="BK443:BP443"/>
    <mergeCell ref="AY442:BB442"/>
    <mergeCell ref="BC442:BF442"/>
    <mergeCell ref="BG442:BJ442"/>
    <mergeCell ref="BG434:BJ434"/>
    <mergeCell ref="BK434:BP434"/>
    <mergeCell ref="AK435:AX435"/>
    <mergeCell ref="AY435:BB435"/>
    <mergeCell ref="BC435:BF435"/>
    <mergeCell ref="BG435:BJ435"/>
    <mergeCell ref="BK435:BP435"/>
    <mergeCell ref="AK438:AX438"/>
    <mergeCell ref="AY438:BB438"/>
    <mergeCell ref="BC438:BF438"/>
    <mergeCell ref="BG438:BJ438"/>
    <mergeCell ref="BK438:BP438"/>
    <mergeCell ref="AK439:AX439"/>
    <mergeCell ref="AY439:BB439"/>
    <mergeCell ref="BC439:BF439"/>
    <mergeCell ref="BG439:BJ439"/>
    <mergeCell ref="BK439:BP439"/>
    <mergeCell ref="AK434:AX434"/>
    <mergeCell ref="AY434:BB434"/>
    <mergeCell ref="BC434:BF434"/>
    <mergeCell ref="BK417:BP417"/>
    <mergeCell ref="BG432:BJ432"/>
    <mergeCell ref="BK432:BP432"/>
    <mergeCell ref="BC429:BF431"/>
    <mergeCell ref="BG429:BJ431"/>
    <mergeCell ref="BK429:BP431"/>
    <mergeCell ref="BQ429:BW431"/>
    <mergeCell ref="BX429:CC431"/>
    <mergeCell ref="CD429:CI431"/>
    <mergeCell ref="B427:AJ427"/>
    <mergeCell ref="AK427:BJ427"/>
    <mergeCell ref="BK427:BP427"/>
    <mergeCell ref="BQ427:CC427"/>
    <mergeCell ref="CD427:CI427"/>
    <mergeCell ref="B429:Y431"/>
    <mergeCell ref="Z429:AD431"/>
    <mergeCell ref="AE429:AJ431"/>
    <mergeCell ref="AK429:AX431"/>
    <mergeCell ref="AY429:BB431"/>
    <mergeCell ref="BQ432:BW446"/>
    <mergeCell ref="BX432:CC446"/>
    <mergeCell ref="CD432:CI446"/>
    <mergeCell ref="AK433:AX433"/>
    <mergeCell ref="AY433:BB433"/>
    <mergeCell ref="BC433:BF433"/>
    <mergeCell ref="BG433:BJ433"/>
    <mergeCell ref="BK433:BP433"/>
    <mergeCell ref="AK432:AX432"/>
    <mergeCell ref="AY432:BB432"/>
    <mergeCell ref="BC432:BF432"/>
    <mergeCell ref="AK436:AX436"/>
    <mergeCell ref="AK444:AX444"/>
    <mergeCell ref="AY415:BB415"/>
    <mergeCell ref="BC415:BF415"/>
    <mergeCell ref="BG415:BJ415"/>
    <mergeCell ref="BK415:BP415"/>
    <mergeCell ref="AK426:AX426"/>
    <mergeCell ref="AY426:BB426"/>
    <mergeCell ref="BC426:BF426"/>
    <mergeCell ref="BG426:BJ426"/>
    <mergeCell ref="BK426:BP426"/>
    <mergeCell ref="AK424:AX424"/>
    <mergeCell ref="AY424:BB424"/>
    <mergeCell ref="BC424:BF424"/>
    <mergeCell ref="BG424:BJ424"/>
    <mergeCell ref="BC409:BF411"/>
    <mergeCell ref="BG409:BJ411"/>
    <mergeCell ref="BK409:BP411"/>
    <mergeCell ref="BK424:BP424"/>
    <mergeCell ref="AK425:AX425"/>
    <mergeCell ref="AY425:BB425"/>
    <mergeCell ref="BC425:BF425"/>
    <mergeCell ref="BG425:BJ425"/>
    <mergeCell ref="BK425:BP425"/>
    <mergeCell ref="AK422:AX422"/>
    <mergeCell ref="AY422:BB422"/>
    <mergeCell ref="BC422:BF422"/>
    <mergeCell ref="BG422:BJ422"/>
    <mergeCell ref="BK422:BP422"/>
    <mergeCell ref="AK423:AX423"/>
    <mergeCell ref="AY423:BB423"/>
    <mergeCell ref="BC423:BF423"/>
    <mergeCell ref="BG423:BJ423"/>
    <mergeCell ref="BK423:BP423"/>
    <mergeCell ref="BQ409:BW411"/>
    <mergeCell ref="BX409:CC411"/>
    <mergeCell ref="CD409:CI411"/>
    <mergeCell ref="B407:AJ407"/>
    <mergeCell ref="AK407:BJ407"/>
    <mergeCell ref="BK407:BP407"/>
    <mergeCell ref="BQ407:CC407"/>
    <mergeCell ref="CD407:CI407"/>
    <mergeCell ref="B409:Y411"/>
    <mergeCell ref="Z409:AD411"/>
    <mergeCell ref="AE409:AJ411"/>
    <mergeCell ref="AK409:AX411"/>
    <mergeCell ref="AY409:BB411"/>
    <mergeCell ref="AK420:AX420"/>
    <mergeCell ref="AY420:BB420"/>
    <mergeCell ref="BC420:BF420"/>
    <mergeCell ref="BG420:BJ420"/>
    <mergeCell ref="BK420:BP420"/>
    <mergeCell ref="AK418:AX418"/>
    <mergeCell ref="AY418:BB418"/>
    <mergeCell ref="BC418:BF418"/>
    <mergeCell ref="BG418:BJ418"/>
    <mergeCell ref="BK418:BP418"/>
    <mergeCell ref="AK419:AX419"/>
    <mergeCell ref="AY419:BB419"/>
    <mergeCell ref="BC419:BF419"/>
    <mergeCell ref="BG419:BJ419"/>
    <mergeCell ref="BK419:BP419"/>
    <mergeCell ref="AY416:BB416"/>
    <mergeCell ref="BG412:BJ412"/>
    <mergeCell ref="BK412:BP412"/>
    <mergeCell ref="BQ412:BW426"/>
    <mergeCell ref="BX412:CC426"/>
    <mergeCell ref="CD412:CI426"/>
    <mergeCell ref="AK413:AX413"/>
    <mergeCell ref="AY413:BB413"/>
    <mergeCell ref="BC413:BF413"/>
    <mergeCell ref="BG413:BJ413"/>
    <mergeCell ref="BK413:BP413"/>
    <mergeCell ref="B412:Y426"/>
    <mergeCell ref="Z412:AD426"/>
    <mergeCell ref="AE412:AJ426"/>
    <mergeCell ref="AK412:AX412"/>
    <mergeCell ref="AY412:BB412"/>
    <mergeCell ref="BC412:BF412"/>
    <mergeCell ref="AK414:AX414"/>
    <mergeCell ref="AY414:BB414"/>
    <mergeCell ref="BC414:BF414"/>
    <mergeCell ref="AK416:AX416"/>
    <mergeCell ref="AK421:AX421"/>
    <mergeCell ref="AY421:BB421"/>
    <mergeCell ref="BC421:BF421"/>
    <mergeCell ref="BG421:BJ421"/>
    <mergeCell ref="BK421:BP421"/>
    <mergeCell ref="BC416:BF416"/>
    <mergeCell ref="BG416:BJ416"/>
    <mergeCell ref="BK416:BP416"/>
    <mergeCell ref="AK417:AX417"/>
    <mergeCell ref="AY417:BB417"/>
    <mergeCell ref="BC417:BF417"/>
    <mergeCell ref="BG417:BJ417"/>
    <mergeCell ref="BG414:BJ414"/>
    <mergeCell ref="BK414:BP414"/>
    <mergeCell ref="AK415:AX415"/>
    <mergeCell ref="BK406:BP406"/>
    <mergeCell ref="BK402:BP402"/>
    <mergeCell ref="AK403:AX403"/>
    <mergeCell ref="AY403:BB403"/>
    <mergeCell ref="BC403:BF403"/>
    <mergeCell ref="BG403:BJ403"/>
    <mergeCell ref="BK403:BP403"/>
    <mergeCell ref="AK400:AX400"/>
    <mergeCell ref="AY400:BB400"/>
    <mergeCell ref="BC400:BF400"/>
    <mergeCell ref="BG400:BJ400"/>
    <mergeCell ref="BK400:BP400"/>
    <mergeCell ref="AK401:AX401"/>
    <mergeCell ref="AY401:BB401"/>
    <mergeCell ref="BC401:BF401"/>
    <mergeCell ref="BG401:BJ401"/>
    <mergeCell ref="BK401:BP401"/>
    <mergeCell ref="AK398:AX398"/>
    <mergeCell ref="AY398:BB398"/>
    <mergeCell ref="BC398:BF398"/>
    <mergeCell ref="BG398:BJ398"/>
    <mergeCell ref="BK398:BP398"/>
    <mergeCell ref="AK399:AX399"/>
    <mergeCell ref="AY399:BB399"/>
    <mergeCell ref="BC399:BF399"/>
    <mergeCell ref="BG399:BJ399"/>
    <mergeCell ref="BK399:BP399"/>
    <mergeCell ref="BQ392:BW406"/>
    <mergeCell ref="BX392:CC406"/>
    <mergeCell ref="CD392:CI406"/>
    <mergeCell ref="AK393:AX393"/>
    <mergeCell ref="AY393:BB393"/>
    <mergeCell ref="BC393:BF393"/>
    <mergeCell ref="BG393:BJ393"/>
    <mergeCell ref="BK393:BP393"/>
    <mergeCell ref="BK397:BP397"/>
    <mergeCell ref="BG394:BJ394"/>
    <mergeCell ref="BK394:BP394"/>
    <mergeCell ref="AK395:AX395"/>
    <mergeCell ref="AY395:BB395"/>
    <mergeCell ref="BC395:BF395"/>
    <mergeCell ref="BG395:BJ395"/>
    <mergeCell ref="BK395:BP395"/>
    <mergeCell ref="BG392:BJ392"/>
    <mergeCell ref="BK392:BP392"/>
    <mergeCell ref="AK406:AX406"/>
    <mergeCell ref="AY406:BB406"/>
    <mergeCell ref="BC406:BF406"/>
    <mergeCell ref="BG406:BJ406"/>
    <mergeCell ref="B392:Y406"/>
    <mergeCell ref="Z392:AD406"/>
    <mergeCell ref="AE392:AJ406"/>
    <mergeCell ref="AK392:AX392"/>
    <mergeCell ref="AY392:BB392"/>
    <mergeCell ref="BC392:BF392"/>
    <mergeCell ref="AK394:AX394"/>
    <mergeCell ref="AY394:BB394"/>
    <mergeCell ref="BC394:BF394"/>
    <mergeCell ref="AK396:AX396"/>
    <mergeCell ref="AK404:AX404"/>
    <mergeCell ref="AY404:BB404"/>
    <mergeCell ref="BC404:BF404"/>
    <mergeCell ref="BG404:BJ404"/>
    <mergeCell ref="BK404:BP404"/>
    <mergeCell ref="AK405:AX405"/>
    <mergeCell ref="AY405:BB405"/>
    <mergeCell ref="BC405:BF405"/>
    <mergeCell ref="BG405:BJ405"/>
    <mergeCell ref="BK405:BP405"/>
    <mergeCell ref="AK402:AX402"/>
    <mergeCell ref="AY402:BB402"/>
    <mergeCell ref="BC402:BF402"/>
    <mergeCell ref="BG402:BJ402"/>
    <mergeCell ref="AY396:BB396"/>
    <mergeCell ref="BC396:BF396"/>
    <mergeCell ref="BG396:BJ396"/>
    <mergeCell ref="BK396:BP396"/>
    <mergeCell ref="AK397:AX397"/>
    <mergeCell ref="AY397:BB397"/>
    <mergeCell ref="BC397:BF397"/>
    <mergeCell ref="BG397:BJ397"/>
    <mergeCell ref="BC389:BF391"/>
    <mergeCell ref="BG389:BJ391"/>
    <mergeCell ref="BK389:BP391"/>
    <mergeCell ref="BQ389:BW391"/>
    <mergeCell ref="BX389:CC391"/>
    <mergeCell ref="CD389:CI391"/>
    <mergeCell ref="B387:AJ387"/>
    <mergeCell ref="AK387:BJ387"/>
    <mergeCell ref="BK387:BP387"/>
    <mergeCell ref="BQ387:CC387"/>
    <mergeCell ref="CD387:CI387"/>
    <mergeCell ref="B389:Y391"/>
    <mergeCell ref="Z389:AD391"/>
    <mergeCell ref="AE389:AJ391"/>
    <mergeCell ref="AK389:AX391"/>
    <mergeCell ref="AY389:BB391"/>
    <mergeCell ref="BG384:BJ384"/>
    <mergeCell ref="BK384:BP384"/>
    <mergeCell ref="AK385:AX385"/>
    <mergeCell ref="AY385:BB385"/>
    <mergeCell ref="BC385:BF385"/>
    <mergeCell ref="BG385:BJ385"/>
    <mergeCell ref="BK385:BP385"/>
    <mergeCell ref="BC379:BF381"/>
    <mergeCell ref="BG379:BJ381"/>
    <mergeCell ref="BK379:BP381"/>
    <mergeCell ref="BQ379:BW381"/>
    <mergeCell ref="BX379:CC381"/>
    <mergeCell ref="CD379:CI381"/>
    <mergeCell ref="B377:AJ377"/>
    <mergeCell ref="AK377:BJ377"/>
    <mergeCell ref="BK377:BP377"/>
    <mergeCell ref="BQ377:CC377"/>
    <mergeCell ref="CD377:CI377"/>
    <mergeCell ref="B379:Y381"/>
    <mergeCell ref="Z379:AD381"/>
    <mergeCell ref="AE379:AJ381"/>
    <mergeCell ref="AK379:AX381"/>
    <mergeCell ref="AY379:BB381"/>
    <mergeCell ref="AY386:BB386"/>
    <mergeCell ref="BG382:BJ382"/>
    <mergeCell ref="BK382:BP382"/>
    <mergeCell ref="BQ382:BW386"/>
    <mergeCell ref="BX382:CC386"/>
    <mergeCell ref="CD382:CI386"/>
    <mergeCell ref="AK383:AX383"/>
    <mergeCell ref="AY383:BB383"/>
    <mergeCell ref="BC383:BF383"/>
    <mergeCell ref="BG383:BJ383"/>
    <mergeCell ref="BK383:BP383"/>
    <mergeCell ref="B382:Y386"/>
    <mergeCell ref="Z382:AD386"/>
    <mergeCell ref="AE382:AJ386"/>
    <mergeCell ref="AK382:AX382"/>
    <mergeCell ref="AY382:BB382"/>
    <mergeCell ref="BC382:BF382"/>
    <mergeCell ref="AK384:AX384"/>
    <mergeCell ref="AY384:BB384"/>
    <mergeCell ref="BC384:BF384"/>
    <mergeCell ref="AK386:AX386"/>
    <mergeCell ref="BC386:BF386"/>
    <mergeCell ref="BG386:BJ386"/>
    <mergeCell ref="BK386:BP386"/>
    <mergeCell ref="BQ371:BW376"/>
    <mergeCell ref="BX371:CC376"/>
    <mergeCell ref="CD371:CI376"/>
    <mergeCell ref="AK372:AX372"/>
    <mergeCell ref="AY372:BB372"/>
    <mergeCell ref="BC372:BF372"/>
    <mergeCell ref="BG372:BJ372"/>
    <mergeCell ref="BK372:BP372"/>
    <mergeCell ref="B371:Y376"/>
    <mergeCell ref="Z371:AD376"/>
    <mergeCell ref="AE371:AJ376"/>
    <mergeCell ref="AK371:AX371"/>
    <mergeCell ref="AY371:BB371"/>
    <mergeCell ref="BC371:BF371"/>
    <mergeCell ref="AK373:AX373"/>
    <mergeCell ref="AY373:BB373"/>
    <mergeCell ref="BC373:BF373"/>
    <mergeCell ref="AK375:AX375"/>
    <mergeCell ref="AY375:BB375"/>
    <mergeCell ref="BC375:BF375"/>
    <mergeCell ref="BG375:BJ375"/>
    <mergeCell ref="BK375:BP375"/>
    <mergeCell ref="AK376:AX376"/>
    <mergeCell ref="AY376:BB376"/>
    <mergeCell ref="BC376:BF376"/>
    <mergeCell ref="BG376:BJ376"/>
    <mergeCell ref="BK376:BP376"/>
    <mergeCell ref="BG373:BJ373"/>
    <mergeCell ref="BK373:BP373"/>
    <mergeCell ref="AK374:AX374"/>
    <mergeCell ref="AY374:BB374"/>
    <mergeCell ref="BC374:BF374"/>
    <mergeCell ref="BG374:BJ374"/>
    <mergeCell ref="BK374:BP374"/>
    <mergeCell ref="BG371:BJ371"/>
    <mergeCell ref="BK371:BP371"/>
    <mergeCell ref="BC368:BF370"/>
    <mergeCell ref="BG368:BJ370"/>
    <mergeCell ref="BK368:BP370"/>
    <mergeCell ref="BQ368:BW370"/>
    <mergeCell ref="BX368:CC370"/>
    <mergeCell ref="CD368:CI370"/>
    <mergeCell ref="B366:AJ366"/>
    <mergeCell ref="AK366:BJ366"/>
    <mergeCell ref="BK366:BP366"/>
    <mergeCell ref="BQ366:CC366"/>
    <mergeCell ref="CD366:CI366"/>
    <mergeCell ref="B368:Y370"/>
    <mergeCell ref="Z368:AD370"/>
    <mergeCell ref="AE368:AJ370"/>
    <mergeCell ref="AK368:AX370"/>
    <mergeCell ref="AY368:BB370"/>
    <mergeCell ref="BK365:BP365"/>
    <mergeCell ref="BG362:BJ362"/>
    <mergeCell ref="BK362:BP362"/>
    <mergeCell ref="AK363:AX363"/>
    <mergeCell ref="AY363:BB363"/>
    <mergeCell ref="BC363:BF363"/>
    <mergeCell ref="BG363:BJ363"/>
    <mergeCell ref="BK363:BP363"/>
    <mergeCell ref="BC365:BF365"/>
    <mergeCell ref="BG365:BJ365"/>
    <mergeCell ref="B355:AJ355"/>
    <mergeCell ref="AK355:BJ355"/>
    <mergeCell ref="BK355:BP355"/>
    <mergeCell ref="BQ355:CC355"/>
    <mergeCell ref="CD355:CI355"/>
    <mergeCell ref="B357:Y359"/>
    <mergeCell ref="Z357:AD359"/>
    <mergeCell ref="AE357:AJ359"/>
    <mergeCell ref="AK357:AX359"/>
    <mergeCell ref="AY357:BB359"/>
    <mergeCell ref="AY364:BB364"/>
    <mergeCell ref="BG360:BJ360"/>
    <mergeCell ref="BK360:BP360"/>
    <mergeCell ref="BQ360:BW365"/>
    <mergeCell ref="BX360:CC365"/>
    <mergeCell ref="CD360:CI365"/>
    <mergeCell ref="AK361:AX361"/>
    <mergeCell ref="AY361:BB361"/>
    <mergeCell ref="BC361:BF361"/>
    <mergeCell ref="BG361:BJ361"/>
    <mergeCell ref="BK361:BP361"/>
    <mergeCell ref="B360:Y365"/>
    <mergeCell ref="Z360:AD365"/>
    <mergeCell ref="AE360:AJ365"/>
    <mergeCell ref="AK360:AX360"/>
    <mergeCell ref="AY360:BB360"/>
    <mergeCell ref="AK364:AX364"/>
    <mergeCell ref="BC364:BF364"/>
    <mergeCell ref="BG364:BJ364"/>
    <mergeCell ref="BK364:BP364"/>
    <mergeCell ref="AK365:AX365"/>
    <mergeCell ref="AY365:BB365"/>
    <mergeCell ref="AK354:AX354"/>
    <mergeCell ref="AY354:BB354"/>
    <mergeCell ref="BC354:BF354"/>
    <mergeCell ref="BG354:BJ354"/>
    <mergeCell ref="BK354:BP354"/>
    <mergeCell ref="BC357:BF359"/>
    <mergeCell ref="BG357:BJ359"/>
    <mergeCell ref="BK357:BP359"/>
    <mergeCell ref="BQ357:BW359"/>
    <mergeCell ref="BK352:BP352"/>
    <mergeCell ref="AK353:AX353"/>
    <mergeCell ref="AY353:BB353"/>
    <mergeCell ref="BC353:BF353"/>
    <mergeCell ref="BG353:BJ353"/>
    <mergeCell ref="BK353:BP353"/>
    <mergeCell ref="BQ346:BW354"/>
    <mergeCell ref="BX346:CC354"/>
    <mergeCell ref="BK348:BP348"/>
    <mergeCell ref="AK349:AX349"/>
    <mergeCell ref="AY349:BB349"/>
    <mergeCell ref="BC349:BF349"/>
    <mergeCell ref="BG349:BJ349"/>
    <mergeCell ref="BK349:BP349"/>
    <mergeCell ref="BG346:BJ346"/>
    <mergeCell ref="BK346:BP346"/>
    <mergeCell ref="AK352:AX352"/>
    <mergeCell ref="AY352:BB352"/>
    <mergeCell ref="BC352:BF352"/>
    <mergeCell ref="BG352:BJ352"/>
    <mergeCell ref="CD346:CI354"/>
    <mergeCell ref="AK347:AX347"/>
    <mergeCell ref="AY347:BB347"/>
    <mergeCell ref="BC347:BF347"/>
    <mergeCell ref="BG347:BJ347"/>
    <mergeCell ref="BK347:BP347"/>
    <mergeCell ref="BC360:BF360"/>
    <mergeCell ref="AK362:AX362"/>
    <mergeCell ref="AY362:BB362"/>
    <mergeCell ref="BC362:BF362"/>
    <mergeCell ref="BX357:CC359"/>
    <mergeCell ref="CD357:CI359"/>
    <mergeCell ref="B346:Y354"/>
    <mergeCell ref="Z346:AD354"/>
    <mergeCell ref="AE346:AJ354"/>
    <mergeCell ref="AK346:AX346"/>
    <mergeCell ref="AY346:BB346"/>
    <mergeCell ref="BC346:BF346"/>
    <mergeCell ref="AK348:AX348"/>
    <mergeCell ref="AY348:BB348"/>
    <mergeCell ref="BC348:BF348"/>
    <mergeCell ref="AK350:AX350"/>
    <mergeCell ref="AY350:BB350"/>
    <mergeCell ref="BC350:BF350"/>
    <mergeCell ref="BG350:BJ350"/>
    <mergeCell ref="BK350:BP350"/>
    <mergeCell ref="AK351:AX351"/>
    <mergeCell ref="AY351:BB351"/>
    <mergeCell ref="BC351:BF351"/>
    <mergeCell ref="BG351:BJ351"/>
    <mergeCell ref="BK351:BP351"/>
    <mergeCell ref="BG348:BJ348"/>
    <mergeCell ref="BC343:BF345"/>
    <mergeCell ref="BG343:BJ345"/>
    <mergeCell ref="BK343:BP345"/>
    <mergeCell ref="BQ343:BW345"/>
    <mergeCell ref="BX343:CC345"/>
    <mergeCell ref="CD343:CI345"/>
    <mergeCell ref="B341:AJ341"/>
    <mergeCell ref="AK341:BJ341"/>
    <mergeCell ref="BK341:BP341"/>
    <mergeCell ref="BQ341:CC341"/>
    <mergeCell ref="CD341:CI341"/>
    <mergeCell ref="B343:Y345"/>
    <mergeCell ref="Z343:AD345"/>
    <mergeCell ref="AE343:AJ345"/>
    <mergeCell ref="AK343:AX345"/>
    <mergeCell ref="AY343:BB345"/>
    <mergeCell ref="BK340:BP340"/>
    <mergeCell ref="BC338:BF338"/>
    <mergeCell ref="BG338:BJ338"/>
    <mergeCell ref="BK338:BP338"/>
    <mergeCell ref="BC332:BF334"/>
    <mergeCell ref="BG332:BJ334"/>
    <mergeCell ref="BK332:BP334"/>
    <mergeCell ref="BQ332:BW334"/>
    <mergeCell ref="BX332:CC334"/>
    <mergeCell ref="CD332:CI334"/>
    <mergeCell ref="B330:AJ330"/>
    <mergeCell ref="AK330:BJ330"/>
    <mergeCell ref="BK330:BP330"/>
    <mergeCell ref="BQ330:CC330"/>
    <mergeCell ref="CD330:CI330"/>
    <mergeCell ref="B332:Y334"/>
    <mergeCell ref="Z332:AD334"/>
    <mergeCell ref="AE332:AJ334"/>
    <mergeCell ref="AK332:AX334"/>
    <mergeCell ref="AY332:BB334"/>
    <mergeCell ref="AY339:BB339"/>
    <mergeCell ref="BG335:BJ335"/>
    <mergeCell ref="BK335:BP335"/>
    <mergeCell ref="BQ335:BW340"/>
    <mergeCell ref="BX335:CC340"/>
    <mergeCell ref="CD335:CI340"/>
    <mergeCell ref="AK336:AX336"/>
    <mergeCell ref="AY336:BB336"/>
    <mergeCell ref="BC336:BF336"/>
    <mergeCell ref="BG336:BJ336"/>
    <mergeCell ref="BK336:BP336"/>
    <mergeCell ref="B335:Y340"/>
    <mergeCell ref="Z335:AD340"/>
    <mergeCell ref="AE335:AJ340"/>
    <mergeCell ref="AK335:AX335"/>
    <mergeCell ref="AY335:BB335"/>
    <mergeCell ref="BC335:BF335"/>
    <mergeCell ref="AK337:AX337"/>
    <mergeCell ref="AY337:BB337"/>
    <mergeCell ref="BC337:BF337"/>
    <mergeCell ref="AK339:AX339"/>
    <mergeCell ref="BC339:BF339"/>
    <mergeCell ref="BG339:BJ339"/>
    <mergeCell ref="BK339:BP339"/>
    <mergeCell ref="AK340:AX340"/>
    <mergeCell ref="AY340:BB340"/>
    <mergeCell ref="BC340:BF340"/>
    <mergeCell ref="BG340:BJ340"/>
    <mergeCell ref="BG337:BJ337"/>
    <mergeCell ref="BK337:BP337"/>
    <mergeCell ref="AK338:AX338"/>
    <mergeCell ref="AY338:BB338"/>
    <mergeCell ref="BQ327:BW329"/>
    <mergeCell ref="BX327:CC329"/>
    <mergeCell ref="CD327:CI329"/>
    <mergeCell ref="AK328:AX328"/>
    <mergeCell ref="AY328:BB328"/>
    <mergeCell ref="BC328:BF328"/>
    <mergeCell ref="BG328:BJ328"/>
    <mergeCell ref="BK328:BP328"/>
    <mergeCell ref="B327:Y329"/>
    <mergeCell ref="Z327:AD329"/>
    <mergeCell ref="AE327:AJ329"/>
    <mergeCell ref="AK327:AX327"/>
    <mergeCell ref="AY327:BB327"/>
    <mergeCell ref="BC327:BF327"/>
    <mergeCell ref="AK329:AX329"/>
    <mergeCell ref="AY329:BB329"/>
    <mergeCell ref="BC329:BF329"/>
    <mergeCell ref="BG329:BJ329"/>
    <mergeCell ref="BK329:BP329"/>
    <mergeCell ref="BG327:BJ327"/>
    <mergeCell ref="BK327:BP327"/>
    <mergeCell ref="BC324:BF326"/>
    <mergeCell ref="BG324:BJ326"/>
    <mergeCell ref="BK324:BP326"/>
    <mergeCell ref="BQ324:BW326"/>
    <mergeCell ref="BX324:CC326"/>
    <mergeCell ref="CD324:CI326"/>
    <mergeCell ref="B322:AJ322"/>
    <mergeCell ref="AK322:BJ322"/>
    <mergeCell ref="BK322:BP322"/>
    <mergeCell ref="BQ322:CC322"/>
    <mergeCell ref="CD322:CI322"/>
    <mergeCell ref="B324:Y326"/>
    <mergeCell ref="Z324:AD326"/>
    <mergeCell ref="AE324:AJ326"/>
    <mergeCell ref="AK324:AX326"/>
    <mergeCell ref="AY324:BB326"/>
    <mergeCell ref="BC313:BF315"/>
    <mergeCell ref="BG313:BJ315"/>
    <mergeCell ref="BK313:BP315"/>
    <mergeCell ref="BQ313:BW315"/>
    <mergeCell ref="BX313:CC315"/>
    <mergeCell ref="CD313:CI315"/>
    <mergeCell ref="B313:Y315"/>
    <mergeCell ref="Z313:AD315"/>
    <mergeCell ref="AE313:AJ315"/>
    <mergeCell ref="AK313:AX315"/>
    <mergeCell ref="AY313:BB315"/>
    <mergeCell ref="BG316:BJ316"/>
    <mergeCell ref="BK316:BP316"/>
    <mergeCell ref="AK316:AX316"/>
    <mergeCell ref="AY316:BB316"/>
    <mergeCell ref="BC316:BF316"/>
    <mergeCell ref="B311:AJ311"/>
    <mergeCell ref="AK311:BJ311"/>
    <mergeCell ref="BK311:BP311"/>
    <mergeCell ref="BQ311:CC311"/>
    <mergeCell ref="CD311:CI311"/>
    <mergeCell ref="BK310:BP310"/>
    <mergeCell ref="BC308:BF308"/>
    <mergeCell ref="BG308:BJ308"/>
    <mergeCell ref="BK308:BP308"/>
    <mergeCell ref="BC302:BF304"/>
    <mergeCell ref="BG302:BJ304"/>
    <mergeCell ref="BK302:BP304"/>
    <mergeCell ref="BQ302:BW304"/>
    <mergeCell ref="BX302:CC304"/>
    <mergeCell ref="CD302:CI304"/>
    <mergeCell ref="BG309:BJ309"/>
    <mergeCell ref="BK309:BP309"/>
    <mergeCell ref="AK310:AX310"/>
    <mergeCell ref="AY310:BB310"/>
    <mergeCell ref="BC310:BF310"/>
    <mergeCell ref="BG310:BJ310"/>
    <mergeCell ref="BG307:BJ307"/>
    <mergeCell ref="BK307:BP307"/>
    <mergeCell ref="AK308:AX308"/>
    <mergeCell ref="AY308:BB308"/>
    <mergeCell ref="B300:AJ300"/>
    <mergeCell ref="AK300:BJ300"/>
    <mergeCell ref="BK300:BP300"/>
    <mergeCell ref="BQ300:CC300"/>
    <mergeCell ref="CD300:CI300"/>
    <mergeCell ref="B302:Y304"/>
    <mergeCell ref="Z302:AD304"/>
    <mergeCell ref="AE302:AJ304"/>
    <mergeCell ref="AK302:AX304"/>
    <mergeCell ref="AY302:BB304"/>
    <mergeCell ref="AY309:BB309"/>
    <mergeCell ref="BG305:BJ305"/>
    <mergeCell ref="BK305:BP305"/>
    <mergeCell ref="BQ305:BW310"/>
    <mergeCell ref="BX305:CC310"/>
    <mergeCell ref="CD305:CI310"/>
    <mergeCell ref="AK306:AX306"/>
    <mergeCell ref="AY306:BB306"/>
    <mergeCell ref="BC306:BF306"/>
    <mergeCell ref="BG306:BJ306"/>
    <mergeCell ref="BK306:BP306"/>
    <mergeCell ref="B305:Y310"/>
    <mergeCell ref="Z305:AD310"/>
    <mergeCell ref="AE305:AJ310"/>
    <mergeCell ref="AK305:AX305"/>
    <mergeCell ref="AY305:BB305"/>
    <mergeCell ref="BC305:BF305"/>
    <mergeCell ref="AK307:AX307"/>
    <mergeCell ref="AY307:BB307"/>
    <mergeCell ref="BC307:BF307"/>
    <mergeCell ref="AK309:AX309"/>
    <mergeCell ref="BC309:BF309"/>
    <mergeCell ref="BQ296:BW299"/>
    <mergeCell ref="BX296:CC299"/>
    <mergeCell ref="CD296:CI299"/>
    <mergeCell ref="AK297:AX297"/>
    <mergeCell ref="AY297:BB297"/>
    <mergeCell ref="BC297:BF297"/>
    <mergeCell ref="BG297:BJ297"/>
    <mergeCell ref="BK297:BP297"/>
    <mergeCell ref="B296:Y299"/>
    <mergeCell ref="Z296:AD299"/>
    <mergeCell ref="AE296:AJ299"/>
    <mergeCell ref="AK296:AX296"/>
    <mergeCell ref="AY296:BB296"/>
    <mergeCell ref="BC296:BF296"/>
    <mergeCell ref="AK298:AX298"/>
    <mergeCell ref="AY298:BB298"/>
    <mergeCell ref="BC298:BF298"/>
    <mergeCell ref="BG298:BJ298"/>
    <mergeCell ref="BK298:BP298"/>
    <mergeCell ref="AK299:AX299"/>
    <mergeCell ref="AY299:BB299"/>
    <mergeCell ref="BC299:BF299"/>
    <mergeCell ref="BG299:BJ299"/>
    <mergeCell ref="BK299:BP299"/>
    <mergeCell ref="BG296:BJ296"/>
    <mergeCell ref="BK296:BP296"/>
    <mergeCell ref="BK293:BP295"/>
    <mergeCell ref="BQ293:BW295"/>
    <mergeCell ref="BX293:CC295"/>
    <mergeCell ref="CD293:CI295"/>
    <mergeCell ref="B291:AJ291"/>
    <mergeCell ref="AK291:BJ291"/>
    <mergeCell ref="BK291:BP291"/>
    <mergeCell ref="BQ291:CC291"/>
    <mergeCell ref="CD291:CI291"/>
    <mergeCell ref="B293:Y295"/>
    <mergeCell ref="Z293:AD295"/>
    <mergeCell ref="AE293:AJ295"/>
    <mergeCell ref="AK293:AX295"/>
    <mergeCell ref="AY293:BB295"/>
    <mergeCell ref="BC286:BF288"/>
    <mergeCell ref="BG286:BJ288"/>
    <mergeCell ref="BK286:BP288"/>
    <mergeCell ref="BQ286:BW288"/>
    <mergeCell ref="BX286:CC288"/>
    <mergeCell ref="CD286:CI288"/>
    <mergeCell ref="B286:Y288"/>
    <mergeCell ref="Z286:AD288"/>
    <mergeCell ref="AE286:AJ288"/>
    <mergeCell ref="AK286:AX288"/>
    <mergeCell ref="AY286:BB288"/>
    <mergeCell ref="BG289:BJ289"/>
    <mergeCell ref="BK289:BP289"/>
    <mergeCell ref="BQ289:BW290"/>
    <mergeCell ref="BX289:CC290"/>
    <mergeCell ref="CD289:CI290"/>
    <mergeCell ref="B289:Y290"/>
    <mergeCell ref="Z289:AD290"/>
    <mergeCell ref="AE289:AJ290"/>
    <mergeCell ref="AK289:AX289"/>
    <mergeCell ref="AY289:BB289"/>
    <mergeCell ref="BC289:BF289"/>
    <mergeCell ref="BG282:BJ282"/>
    <mergeCell ref="BK282:BP282"/>
    <mergeCell ref="BQ282:BW283"/>
    <mergeCell ref="BX282:CC283"/>
    <mergeCell ref="CD282:CI283"/>
    <mergeCell ref="AK283:AX283"/>
    <mergeCell ref="AY283:BB283"/>
    <mergeCell ref="BC283:BF283"/>
    <mergeCell ref="BG283:BJ283"/>
    <mergeCell ref="BK283:BP283"/>
    <mergeCell ref="B282:Y283"/>
    <mergeCell ref="Z282:AD283"/>
    <mergeCell ref="AE282:AJ283"/>
    <mergeCell ref="AK282:AX282"/>
    <mergeCell ref="AY282:BB282"/>
    <mergeCell ref="BC282:BF282"/>
    <mergeCell ref="B284:AJ284"/>
    <mergeCell ref="AK284:BJ284"/>
    <mergeCell ref="BK284:BP284"/>
    <mergeCell ref="BQ284:CC284"/>
    <mergeCell ref="CD284:CI284"/>
    <mergeCell ref="AK290:AX290"/>
    <mergeCell ref="AY290:BB290"/>
    <mergeCell ref="BC290:BF290"/>
    <mergeCell ref="BG290:BJ290"/>
    <mergeCell ref="BK290:BP290"/>
    <mergeCell ref="BQ279:BW281"/>
    <mergeCell ref="BX279:CC281"/>
    <mergeCell ref="CD279:CI281"/>
    <mergeCell ref="B277:AJ277"/>
    <mergeCell ref="AK277:BJ277"/>
    <mergeCell ref="BK277:BP277"/>
    <mergeCell ref="BQ277:CC277"/>
    <mergeCell ref="CD277:CI277"/>
    <mergeCell ref="B279:Y281"/>
    <mergeCell ref="Z279:AD281"/>
    <mergeCell ref="AE279:AJ281"/>
    <mergeCell ref="AK279:AX281"/>
    <mergeCell ref="AY279:BB281"/>
    <mergeCell ref="BG275:BJ275"/>
    <mergeCell ref="BK275:BP275"/>
    <mergeCell ref="BQ275:BW276"/>
    <mergeCell ref="BX275:CC276"/>
    <mergeCell ref="CD275:CI276"/>
    <mergeCell ref="AK276:AX276"/>
    <mergeCell ref="AY276:BB276"/>
    <mergeCell ref="BC276:BF276"/>
    <mergeCell ref="BG276:BJ276"/>
    <mergeCell ref="BK276:BP276"/>
    <mergeCell ref="B275:Y276"/>
    <mergeCell ref="Z275:AD276"/>
    <mergeCell ref="AE275:AJ276"/>
    <mergeCell ref="AK275:AX275"/>
    <mergeCell ref="AY275:BB275"/>
    <mergeCell ref="BC275:BF275"/>
    <mergeCell ref="BC279:BF281"/>
    <mergeCell ref="BG279:BJ281"/>
    <mergeCell ref="BK279:BP281"/>
    <mergeCell ref="BQ272:BW274"/>
    <mergeCell ref="BX272:CC274"/>
    <mergeCell ref="CD272:CI274"/>
    <mergeCell ref="BC265:BF267"/>
    <mergeCell ref="BG265:BJ267"/>
    <mergeCell ref="BK265:BP267"/>
    <mergeCell ref="BQ265:BW267"/>
    <mergeCell ref="BX265:CC267"/>
    <mergeCell ref="CD265:CI267"/>
    <mergeCell ref="B270:AJ270"/>
    <mergeCell ref="AK270:BJ270"/>
    <mergeCell ref="BK270:BP270"/>
    <mergeCell ref="BQ270:CC270"/>
    <mergeCell ref="CD270:CI270"/>
    <mergeCell ref="B272:Y274"/>
    <mergeCell ref="Z272:AD274"/>
    <mergeCell ref="AE272:AJ274"/>
    <mergeCell ref="AK272:AX274"/>
    <mergeCell ref="AY272:BB274"/>
    <mergeCell ref="BK272:BP274"/>
    <mergeCell ref="B263:AJ263"/>
    <mergeCell ref="AK263:BJ263"/>
    <mergeCell ref="BK263:BP263"/>
    <mergeCell ref="BQ263:CC263"/>
    <mergeCell ref="CD263:CI263"/>
    <mergeCell ref="B265:Y267"/>
    <mergeCell ref="Z265:AD267"/>
    <mergeCell ref="AE265:AJ267"/>
    <mergeCell ref="AK265:AX267"/>
    <mergeCell ref="AY265:BB267"/>
    <mergeCell ref="BG268:BJ268"/>
    <mergeCell ref="BK268:BP268"/>
    <mergeCell ref="BQ268:BW269"/>
    <mergeCell ref="BX268:CC269"/>
    <mergeCell ref="CD268:CI269"/>
    <mergeCell ref="AK269:AX269"/>
    <mergeCell ref="AY269:BB269"/>
    <mergeCell ref="BC269:BF269"/>
    <mergeCell ref="BG269:BJ269"/>
    <mergeCell ref="BK269:BP269"/>
    <mergeCell ref="B268:Y269"/>
    <mergeCell ref="Z268:AD269"/>
    <mergeCell ref="AE268:AJ269"/>
    <mergeCell ref="AK268:AX268"/>
    <mergeCell ref="AY268:BB268"/>
    <mergeCell ref="BC268:BF268"/>
    <mergeCell ref="BQ256:BW258"/>
    <mergeCell ref="BX256:CC258"/>
    <mergeCell ref="CD256:CI258"/>
    <mergeCell ref="B254:AJ254"/>
    <mergeCell ref="AK254:BJ254"/>
    <mergeCell ref="BK254:BP254"/>
    <mergeCell ref="BQ254:CC254"/>
    <mergeCell ref="CD254:CI254"/>
    <mergeCell ref="B256:Y258"/>
    <mergeCell ref="Z256:AD258"/>
    <mergeCell ref="AE256:AJ258"/>
    <mergeCell ref="AK256:AX258"/>
    <mergeCell ref="AY256:BB258"/>
    <mergeCell ref="BG261:BJ261"/>
    <mergeCell ref="BK261:BP261"/>
    <mergeCell ref="AK262:AX262"/>
    <mergeCell ref="AY262:BB262"/>
    <mergeCell ref="BC262:BF262"/>
    <mergeCell ref="BG262:BJ262"/>
    <mergeCell ref="BK262:BP262"/>
    <mergeCell ref="BQ259:BW262"/>
    <mergeCell ref="BX259:CC262"/>
    <mergeCell ref="CD259:CI262"/>
    <mergeCell ref="AK260:AX260"/>
    <mergeCell ref="AY260:BB260"/>
    <mergeCell ref="BC260:BF260"/>
    <mergeCell ref="BG260:BJ260"/>
    <mergeCell ref="BK260:BP260"/>
    <mergeCell ref="B259:Y262"/>
    <mergeCell ref="Z259:AD262"/>
    <mergeCell ref="AE259:AJ262"/>
    <mergeCell ref="AK259:AX259"/>
    <mergeCell ref="AY259:BB259"/>
    <mergeCell ref="BC259:BF259"/>
    <mergeCell ref="AK261:AX261"/>
    <mergeCell ref="AY261:BB261"/>
    <mergeCell ref="BC261:BF261"/>
    <mergeCell ref="AY243:BB243"/>
    <mergeCell ref="BC243:BF243"/>
    <mergeCell ref="BG243:BJ243"/>
    <mergeCell ref="BK243:BP243"/>
    <mergeCell ref="AK244:AX244"/>
    <mergeCell ref="AY244:BB244"/>
    <mergeCell ref="BC244:BF244"/>
    <mergeCell ref="BG244:BJ244"/>
    <mergeCell ref="BK244:BP244"/>
    <mergeCell ref="B253:Y253"/>
    <mergeCell ref="Z253:AD253"/>
    <mergeCell ref="AE253:AJ253"/>
    <mergeCell ref="AK253:AX253"/>
    <mergeCell ref="AY253:BB253"/>
    <mergeCell ref="BC253:BF253"/>
    <mergeCell ref="BG259:BJ259"/>
    <mergeCell ref="BK259:BP259"/>
    <mergeCell ref="BC256:BF258"/>
    <mergeCell ref="BG256:BJ258"/>
    <mergeCell ref="BK256:BP258"/>
    <mergeCell ref="B248:AJ248"/>
    <mergeCell ref="AK248:BJ248"/>
    <mergeCell ref="BK248:BP248"/>
    <mergeCell ref="Z235:AD247"/>
    <mergeCell ref="AE235:AJ247"/>
    <mergeCell ref="BQ248:CC248"/>
    <mergeCell ref="CD248:CI248"/>
    <mergeCell ref="B250:Y252"/>
    <mergeCell ref="Z250:AD252"/>
    <mergeCell ref="AE250:AJ252"/>
    <mergeCell ref="AK250:AX252"/>
    <mergeCell ref="AY250:BB252"/>
    <mergeCell ref="BG235:BJ235"/>
    <mergeCell ref="BK235:BP235"/>
    <mergeCell ref="AK235:AX235"/>
    <mergeCell ref="AY235:BB235"/>
    <mergeCell ref="BC235:BF235"/>
    <mergeCell ref="BC232:BF234"/>
    <mergeCell ref="BG253:BJ253"/>
    <mergeCell ref="BK253:BP253"/>
    <mergeCell ref="BQ253:BW253"/>
    <mergeCell ref="BX253:CC253"/>
    <mergeCell ref="CD253:CI253"/>
    <mergeCell ref="BC250:BF252"/>
    <mergeCell ref="BG250:BJ252"/>
    <mergeCell ref="BK250:BP252"/>
    <mergeCell ref="BQ250:BW252"/>
    <mergeCell ref="BX250:CC252"/>
    <mergeCell ref="CD250:CI252"/>
    <mergeCell ref="AY242:BB242"/>
    <mergeCell ref="BC242:BF242"/>
    <mergeCell ref="BG242:BJ242"/>
    <mergeCell ref="BK242:BP242"/>
    <mergeCell ref="AK243:AX243"/>
    <mergeCell ref="B235:Y247"/>
    <mergeCell ref="AK236:AX236"/>
    <mergeCell ref="AY236:BB236"/>
    <mergeCell ref="B229:Y229"/>
    <mergeCell ref="Z229:AD229"/>
    <mergeCell ref="AE229:AJ229"/>
    <mergeCell ref="AK229:AX229"/>
    <mergeCell ref="AY229:BB229"/>
    <mergeCell ref="BC229:BF229"/>
    <mergeCell ref="BQ229:BW229"/>
    <mergeCell ref="BX229:CC229"/>
    <mergeCell ref="CD229:CI229"/>
    <mergeCell ref="BG229:BJ229"/>
    <mergeCell ref="BK229:BP229"/>
    <mergeCell ref="BG232:BJ234"/>
    <mergeCell ref="BK232:BP234"/>
    <mergeCell ref="BQ232:BW234"/>
    <mergeCell ref="BX232:CC234"/>
    <mergeCell ref="CD232:CI234"/>
    <mergeCell ref="B230:AJ230"/>
    <mergeCell ref="AK230:BJ230"/>
    <mergeCell ref="BK230:BP230"/>
    <mergeCell ref="BQ230:CC230"/>
    <mergeCell ref="CD230:CI230"/>
    <mergeCell ref="B232:Y234"/>
    <mergeCell ref="Z232:AD234"/>
    <mergeCell ref="AE232:AJ234"/>
    <mergeCell ref="AK232:AX234"/>
    <mergeCell ref="AY232:BB234"/>
    <mergeCell ref="BC219:BF221"/>
    <mergeCell ref="BG219:BJ221"/>
    <mergeCell ref="BK219:BP221"/>
    <mergeCell ref="BQ219:BW221"/>
    <mergeCell ref="BX219:CC221"/>
    <mergeCell ref="CD219:CI221"/>
    <mergeCell ref="B217:AJ217"/>
    <mergeCell ref="AK217:BJ217"/>
    <mergeCell ref="BK217:BP217"/>
    <mergeCell ref="BQ217:CC217"/>
    <mergeCell ref="CD217:CI217"/>
    <mergeCell ref="B219:Y221"/>
    <mergeCell ref="Z219:AD221"/>
    <mergeCell ref="AE219:AJ221"/>
    <mergeCell ref="AK219:AX221"/>
    <mergeCell ref="AY219:BB221"/>
    <mergeCell ref="BQ226:BW228"/>
    <mergeCell ref="BX226:CC228"/>
    <mergeCell ref="CD226:CI228"/>
    <mergeCell ref="B224:AJ224"/>
    <mergeCell ref="AK224:BJ224"/>
    <mergeCell ref="BK224:BP224"/>
    <mergeCell ref="BQ224:CC224"/>
    <mergeCell ref="CD224:CI224"/>
    <mergeCell ref="B226:Y228"/>
    <mergeCell ref="Z226:AD228"/>
    <mergeCell ref="AE226:AJ228"/>
    <mergeCell ref="AK226:AX228"/>
    <mergeCell ref="AY226:BB228"/>
    <mergeCell ref="BC226:BF228"/>
    <mergeCell ref="BG226:BJ228"/>
    <mergeCell ref="BK226:BP228"/>
    <mergeCell ref="CD205:CI207"/>
    <mergeCell ref="B203:AJ203"/>
    <mergeCell ref="AK203:BJ203"/>
    <mergeCell ref="BK203:BP203"/>
    <mergeCell ref="BQ203:CC203"/>
    <mergeCell ref="CD203:CI203"/>
    <mergeCell ref="B205:Y207"/>
    <mergeCell ref="Z205:AD207"/>
    <mergeCell ref="AE205:AJ207"/>
    <mergeCell ref="AK205:AX207"/>
    <mergeCell ref="AY205:BB207"/>
    <mergeCell ref="BQ212:BW214"/>
    <mergeCell ref="BX212:CC214"/>
    <mergeCell ref="CD212:CI214"/>
    <mergeCell ref="B210:AJ210"/>
    <mergeCell ref="AK210:BJ210"/>
    <mergeCell ref="BK210:BP210"/>
    <mergeCell ref="BQ210:CC210"/>
    <mergeCell ref="CD210:CI210"/>
    <mergeCell ref="B212:Y214"/>
    <mergeCell ref="Z212:AD214"/>
    <mergeCell ref="AE212:AJ214"/>
    <mergeCell ref="AK212:AX214"/>
    <mergeCell ref="AY212:BB214"/>
    <mergeCell ref="BC212:BF214"/>
    <mergeCell ref="BG212:BJ214"/>
    <mergeCell ref="BK212:BP214"/>
    <mergeCell ref="BX205:CC207"/>
    <mergeCell ref="BQ198:BW200"/>
    <mergeCell ref="BX198:CC200"/>
    <mergeCell ref="CD198:CI200"/>
    <mergeCell ref="B196:AJ196"/>
    <mergeCell ref="AK196:BJ196"/>
    <mergeCell ref="BK196:BP196"/>
    <mergeCell ref="BQ196:CC196"/>
    <mergeCell ref="CD196:CI196"/>
    <mergeCell ref="B198:Y200"/>
    <mergeCell ref="Z198:AD200"/>
    <mergeCell ref="AE198:AJ200"/>
    <mergeCell ref="AK198:AX200"/>
    <mergeCell ref="AY198:BB200"/>
    <mergeCell ref="BG201:BJ201"/>
    <mergeCell ref="BK201:BP201"/>
    <mergeCell ref="BC198:BF200"/>
    <mergeCell ref="BG198:BJ200"/>
    <mergeCell ref="BK198:BP200"/>
    <mergeCell ref="AK201:AX201"/>
    <mergeCell ref="AY201:BB201"/>
    <mergeCell ref="BC201:BF201"/>
    <mergeCell ref="BG185:BJ185"/>
    <mergeCell ref="BK185:BP185"/>
    <mergeCell ref="AK185:AX185"/>
    <mergeCell ref="AY185:BB185"/>
    <mergeCell ref="BC185:BF185"/>
    <mergeCell ref="BG192:BJ192"/>
    <mergeCell ref="BK192:BP192"/>
    <mergeCell ref="AK192:AX192"/>
    <mergeCell ref="AY192:BB192"/>
    <mergeCell ref="BC192:BF192"/>
    <mergeCell ref="BC189:BF191"/>
    <mergeCell ref="BG189:BJ191"/>
    <mergeCell ref="BK189:BP191"/>
    <mergeCell ref="BQ189:BW191"/>
    <mergeCell ref="BX189:CC191"/>
    <mergeCell ref="CD189:CI191"/>
    <mergeCell ref="B187:AJ187"/>
    <mergeCell ref="AK187:BJ187"/>
    <mergeCell ref="BK187:BP187"/>
    <mergeCell ref="BQ187:CC187"/>
    <mergeCell ref="CD187:CI187"/>
    <mergeCell ref="B189:Y191"/>
    <mergeCell ref="Z189:AD191"/>
    <mergeCell ref="AE189:AJ191"/>
    <mergeCell ref="AK189:AX191"/>
    <mergeCell ref="AY189:BB191"/>
    <mergeCell ref="BQ185:BW186"/>
    <mergeCell ref="BX185:CC186"/>
    <mergeCell ref="CD185:CI186"/>
    <mergeCell ref="B192:Y195"/>
    <mergeCell ref="Z192:AD195"/>
    <mergeCell ref="AE192:AJ195"/>
    <mergeCell ref="BK173:BP173"/>
    <mergeCell ref="BQ173:CC173"/>
    <mergeCell ref="CD173:CI173"/>
    <mergeCell ref="B175:Y177"/>
    <mergeCell ref="Z175:AD177"/>
    <mergeCell ref="AE175:AJ177"/>
    <mergeCell ref="AK175:AX177"/>
    <mergeCell ref="AY175:BB177"/>
    <mergeCell ref="BC182:BF184"/>
    <mergeCell ref="BG182:BJ184"/>
    <mergeCell ref="BK182:BP184"/>
    <mergeCell ref="BQ182:BW184"/>
    <mergeCell ref="BX182:CC184"/>
    <mergeCell ref="CD182:CI184"/>
    <mergeCell ref="B180:AJ180"/>
    <mergeCell ref="AK180:BJ180"/>
    <mergeCell ref="BK180:BP180"/>
    <mergeCell ref="BQ180:CC180"/>
    <mergeCell ref="CD180:CI180"/>
    <mergeCell ref="B182:Y184"/>
    <mergeCell ref="Z182:AD184"/>
    <mergeCell ref="AE182:AJ184"/>
    <mergeCell ref="AK182:AX184"/>
    <mergeCell ref="AY182:BB184"/>
    <mergeCell ref="B178:Y179"/>
    <mergeCell ref="Z178:AD179"/>
    <mergeCell ref="AE178:AJ179"/>
    <mergeCell ref="BG172:BJ172"/>
    <mergeCell ref="BK172:BP172"/>
    <mergeCell ref="BQ172:BW172"/>
    <mergeCell ref="BX172:CC172"/>
    <mergeCell ref="CD172:CI172"/>
    <mergeCell ref="AK179:AX179"/>
    <mergeCell ref="AY179:BB179"/>
    <mergeCell ref="BC179:BF179"/>
    <mergeCell ref="BG179:BJ179"/>
    <mergeCell ref="BK179:BP179"/>
    <mergeCell ref="BQ178:BW179"/>
    <mergeCell ref="BX178:CC179"/>
    <mergeCell ref="CD178:CI179"/>
    <mergeCell ref="B172:Y172"/>
    <mergeCell ref="Z172:AD172"/>
    <mergeCell ref="AE172:AJ172"/>
    <mergeCell ref="AK172:AX172"/>
    <mergeCell ref="AY172:BB172"/>
    <mergeCell ref="BC172:BF172"/>
    <mergeCell ref="BG178:BJ178"/>
    <mergeCell ref="BK178:BP178"/>
    <mergeCell ref="AK178:AX178"/>
    <mergeCell ref="AY178:BB178"/>
    <mergeCell ref="BC178:BF178"/>
    <mergeCell ref="BC175:BF177"/>
    <mergeCell ref="BG175:BJ177"/>
    <mergeCell ref="BK175:BP177"/>
    <mergeCell ref="BQ175:BW177"/>
    <mergeCell ref="BX175:CC177"/>
    <mergeCell ref="CD175:CI177"/>
    <mergeCell ref="B173:AJ173"/>
    <mergeCell ref="AK173:BJ173"/>
    <mergeCell ref="CD161:CI161"/>
    <mergeCell ref="B163:Y165"/>
    <mergeCell ref="Z163:AD165"/>
    <mergeCell ref="AE163:AJ165"/>
    <mergeCell ref="AK163:AX165"/>
    <mergeCell ref="AY163:BB165"/>
    <mergeCell ref="BC169:BF171"/>
    <mergeCell ref="BG169:BJ171"/>
    <mergeCell ref="BK169:BP171"/>
    <mergeCell ref="BQ169:BW171"/>
    <mergeCell ref="BX169:CC171"/>
    <mergeCell ref="CD169:CI171"/>
    <mergeCell ref="B167:AJ167"/>
    <mergeCell ref="AK167:BJ167"/>
    <mergeCell ref="BK167:BP167"/>
    <mergeCell ref="BQ167:CC167"/>
    <mergeCell ref="CD167:CI167"/>
    <mergeCell ref="B169:Y171"/>
    <mergeCell ref="Z169:AD171"/>
    <mergeCell ref="AE169:AJ171"/>
    <mergeCell ref="AK169:AX171"/>
    <mergeCell ref="AY169:BB171"/>
    <mergeCell ref="BG160:BJ160"/>
    <mergeCell ref="BK160:BP160"/>
    <mergeCell ref="BQ160:BW160"/>
    <mergeCell ref="BX160:CC160"/>
    <mergeCell ref="CD160:CI160"/>
    <mergeCell ref="B160:Y160"/>
    <mergeCell ref="Z160:AD160"/>
    <mergeCell ref="AE160:AJ160"/>
    <mergeCell ref="AK160:AX160"/>
    <mergeCell ref="AY160:BB160"/>
    <mergeCell ref="BC160:BF160"/>
    <mergeCell ref="BG166:BJ166"/>
    <mergeCell ref="BK166:BP166"/>
    <mergeCell ref="BQ166:BW166"/>
    <mergeCell ref="BX166:CC166"/>
    <mergeCell ref="CD166:CI166"/>
    <mergeCell ref="B166:Y166"/>
    <mergeCell ref="Z166:AD166"/>
    <mergeCell ref="AE166:AJ166"/>
    <mergeCell ref="AK166:AX166"/>
    <mergeCell ref="AY166:BB166"/>
    <mergeCell ref="BC166:BF166"/>
    <mergeCell ref="BC163:BF165"/>
    <mergeCell ref="BG163:BJ165"/>
    <mergeCell ref="BK163:BP165"/>
    <mergeCell ref="BQ163:BW165"/>
    <mergeCell ref="BX163:CC165"/>
    <mergeCell ref="CD163:CI165"/>
    <mergeCell ref="B161:AJ161"/>
    <mergeCell ref="AK161:BJ161"/>
    <mergeCell ref="BK161:BP161"/>
    <mergeCell ref="BQ161:CC161"/>
    <mergeCell ref="BC157:BF159"/>
    <mergeCell ref="BG157:BJ159"/>
    <mergeCell ref="BK157:BP159"/>
    <mergeCell ref="BQ157:BW159"/>
    <mergeCell ref="BX157:CC159"/>
    <mergeCell ref="CD157:CI159"/>
    <mergeCell ref="B155:AJ155"/>
    <mergeCell ref="AK155:BJ155"/>
    <mergeCell ref="BK155:BP155"/>
    <mergeCell ref="BQ155:CC155"/>
    <mergeCell ref="CD155:CI155"/>
    <mergeCell ref="B157:Y159"/>
    <mergeCell ref="Z157:AD159"/>
    <mergeCell ref="AE157:AJ159"/>
    <mergeCell ref="AK157:AX159"/>
    <mergeCell ref="AY157:BB159"/>
    <mergeCell ref="BG154:BJ154"/>
    <mergeCell ref="BK154:BP154"/>
    <mergeCell ref="BQ154:BW154"/>
    <mergeCell ref="BX154:CC154"/>
    <mergeCell ref="CD154:CI154"/>
    <mergeCell ref="B154:Y154"/>
    <mergeCell ref="Z154:AD154"/>
    <mergeCell ref="AE154:AJ154"/>
    <mergeCell ref="AK154:AX154"/>
    <mergeCell ref="AY154:BB154"/>
    <mergeCell ref="BC154:BF154"/>
    <mergeCell ref="BC151:BF153"/>
    <mergeCell ref="BG151:BJ153"/>
    <mergeCell ref="BK151:BP153"/>
    <mergeCell ref="BQ151:BW153"/>
    <mergeCell ref="BX151:CC153"/>
    <mergeCell ref="CD151:CI153"/>
    <mergeCell ref="BC145:BF147"/>
    <mergeCell ref="BG145:BJ147"/>
    <mergeCell ref="BK145:BP147"/>
    <mergeCell ref="BQ145:BW147"/>
    <mergeCell ref="BX145:CC147"/>
    <mergeCell ref="CD145:CI147"/>
    <mergeCell ref="B149:AJ149"/>
    <mergeCell ref="AK149:BJ149"/>
    <mergeCell ref="BK149:BP149"/>
    <mergeCell ref="BQ149:CC149"/>
    <mergeCell ref="CD149:CI149"/>
    <mergeCell ref="B151:Y153"/>
    <mergeCell ref="Z151:AD153"/>
    <mergeCell ref="AE151:AJ153"/>
    <mergeCell ref="AK151:AX153"/>
    <mergeCell ref="AY151:BB153"/>
    <mergeCell ref="B143:AJ143"/>
    <mergeCell ref="AK143:BJ143"/>
    <mergeCell ref="BK143:BP143"/>
    <mergeCell ref="BQ143:CC143"/>
    <mergeCell ref="CD143:CI143"/>
    <mergeCell ref="B145:Y147"/>
    <mergeCell ref="Z145:AD147"/>
    <mergeCell ref="AE145:AJ147"/>
    <mergeCell ref="AK145:AX147"/>
    <mergeCell ref="AY145:BB147"/>
    <mergeCell ref="BG148:BJ148"/>
    <mergeCell ref="BK148:BP148"/>
    <mergeCell ref="BQ148:BW148"/>
    <mergeCell ref="BX148:CC148"/>
    <mergeCell ref="CD148:CI148"/>
    <mergeCell ref="B148:Y148"/>
    <mergeCell ref="Z148:AD148"/>
    <mergeCell ref="AE148:AJ148"/>
    <mergeCell ref="AK148:AX148"/>
    <mergeCell ref="AY148:BB148"/>
    <mergeCell ref="BC148:BF148"/>
    <mergeCell ref="BC139:BF139"/>
    <mergeCell ref="BC136:BF138"/>
    <mergeCell ref="BG136:BJ138"/>
    <mergeCell ref="BK136:BP138"/>
    <mergeCell ref="BQ136:BW138"/>
    <mergeCell ref="BX136:CC138"/>
    <mergeCell ref="CD136:CI138"/>
    <mergeCell ref="B134:AJ134"/>
    <mergeCell ref="AK134:BJ134"/>
    <mergeCell ref="BK134:BP134"/>
    <mergeCell ref="BQ134:CC134"/>
    <mergeCell ref="CD134:CI134"/>
    <mergeCell ref="B136:Y138"/>
    <mergeCell ref="Z136:AD138"/>
    <mergeCell ref="AE136:AJ138"/>
    <mergeCell ref="AK136:AX138"/>
    <mergeCell ref="AY136:BB138"/>
    <mergeCell ref="B139:Y142"/>
    <mergeCell ref="Z139:AD142"/>
    <mergeCell ref="AE139:AJ142"/>
    <mergeCell ref="BQ139:BW142"/>
    <mergeCell ref="BX139:CC142"/>
    <mergeCell ref="CD139:CI142"/>
    <mergeCell ref="AK140:AX140"/>
    <mergeCell ref="AY140:BB140"/>
    <mergeCell ref="BC140:BF140"/>
    <mergeCell ref="BG140:BJ140"/>
    <mergeCell ref="BK140:BP140"/>
    <mergeCell ref="BQ124:CC124"/>
    <mergeCell ref="CD124:CI124"/>
    <mergeCell ref="B126:Y128"/>
    <mergeCell ref="Z126:AD128"/>
    <mergeCell ref="AE126:AJ128"/>
    <mergeCell ref="AK126:AX128"/>
    <mergeCell ref="AY126:BB128"/>
    <mergeCell ref="BG129:BJ129"/>
    <mergeCell ref="BK129:BP129"/>
    <mergeCell ref="AK129:AX129"/>
    <mergeCell ref="AY129:BB129"/>
    <mergeCell ref="BC129:BF129"/>
    <mergeCell ref="B129:Y133"/>
    <mergeCell ref="Z129:AD133"/>
    <mergeCell ref="AE129:AJ133"/>
    <mergeCell ref="BQ129:BW133"/>
    <mergeCell ref="BX129:CC133"/>
    <mergeCell ref="CD129:CI133"/>
    <mergeCell ref="BX107:CC109"/>
    <mergeCell ref="CD107:CI109"/>
    <mergeCell ref="BG116:BJ116"/>
    <mergeCell ref="BK116:BP116"/>
    <mergeCell ref="AK116:AX116"/>
    <mergeCell ref="AY116:BB116"/>
    <mergeCell ref="BC116:BF116"/>
    <mergeCell ref="BG123:BJ123"/>
    <mergeCell ref="BK123:BP123"/>
    <mergeCell ref="BQ123:BW123"/>
    <mergeCell ref="BX123:CC123"/>
    <mergeCell ref="CD123:CI123"/>
    <mergeCell ref="B123:Y123"/>
    <mergeCell ref="Z123:AD123"/>
    <mergeCell ref="AE123:AJ123"/>
    <mergeCell ref="AK123:AX123"/>
    <mergeCell ref="AY123:BB123"/>
    <mergeCell ref="BC123:BF123"/>
    <mergeCell ref="BC120:BF122"/>
    <mergeCell ref="BG120:BJ122"/>
    <mergeCell ref="BK120:BP122"/>
    <mergeCell ref="BQ120:BW122"/>
    <mergeCell ref="BX120:CC122"/>
    <mergeCell ref="CD120:CI122"/>
    <mergeCell ref="B118:AJ118"/>
    <mergeCell ref="AK118:BJ118"/>
    <mergeCell ref="BK118:BP118"/>
    <mergeCell ref="BQ118:CC118"/>
    <mergeCell ref="CD118:CI118"/>
    <mergeCell ref="B120:Y122"/>
    <mergeCell ref="Z120:AD122"/>
    <mergeCell ref="AE120:AJ122"/>
    <mergeCell ref="BX113:CC115"/>
    <mergeCell ref="CD113:CI115"/>
    <mergeCell ref="B111:AJ111"/>
    <mergeCell ref="AK111:BJ111"/>
    <mergeCell ref="BK111:BP111"/>
    <mergeCell ref="BQ111:CC111"/>
    <mergeCell ref="CD111:CI111"/>
    <mergeCell ref="B113:Y115"/>
    <mergeCell ref="Z113:AD115"/>
    <mergeCell ref="AE113:AJ115"/>
    <mergeCell ref="AK113:AX115"/>
    <mergeCell ref="AY113:BB115"/>
    <mergeCell ref="BG110:BJ110"/>
    <mergeCell ref="BK110:BP110"/>
    <mergeCell ref="BQ110:BW110"/>
    <mergeCell ref="BX110:CC110"/>
    <mergeCell ref="CD110:CI110"/>
    <mergeCell ref="B110:Y110"/>
    <mergeCell ref="Z110:AD110"/>
    <mergeCell ref="AE110:AJ110"/>
    <mergeCell ref="AK110:AX110"/>
    <mergeCell ref="AY110:BB110"/>
    <mergeCell ref="BC110:BF110"/>
    <mergeCell ref="AY102:BB102"/>
    <mergeCell ref="BC102:BF102"/>
    <mergeCell ref="BG102:BJ102"/>
    <mergeCell ref="BK102:BP102"/>
    <mergeCell ref="B101:Y104"/>
    <mergeCell ref="Z101:AD104"/>
    <mergeCell ref="AE101:AJ104"/>
    <mergeCell ref="AK101:AX101"/>
    <mergeCell ref="AY101:BB101"/>
    <mergeCell ref="BC101:BF101"/>
    <mergeCell ref="AK103:AX103"/>
    <mergeCell ref="AY103:BB103"/>
    <mergeCell ref="BC103:BF103"/>
    <mergeCell ref="BC113:BF115"/>
    <mergeCell ref="BG113:BJ115"/>
    <mergeCell ref="BK113:BP115"/>
    <mergeCell ref="BQ113:BW115"/>
    <mergeCell ref="BC107:BF109"/>
    <mergeCell ref="BG107:BJ109"/>
    <mergeCell ref="BK107:BP109"/>
    <mergeCell ref="BQ107:BW109"/>
    <mergeCell ref="AY91:BB91"/>
    <mergeCell ref="BC91:BF91"/>
    <mergeCell ref="BG91:BJ91"/>
    <mergeCell ref="BK91:BP91"/>
    <mergeCell ref="AK92:AX92"/>
    <mergeCell ref="AY92:BB92"/>
    <mergeCell ref="BC92:BF92"/>
    <mergeCell ref="BG92:BJ92"/>
    <mergeCell ref="BK92:BP92"/>
    <mergeCell ref="B105:AJ105"/>
    <mergeCell ref="AK105:BJ105"/>
    <mergeCell ref="BK105:BP105"/>
    <mergeCell ref="BQ105:CC105"/>
    <mergeCell ref="CD105:CI105"/>
    <mergeCell ref="B107:Y109"/>
    <mergeCell ref="Z107:AD109"/>
    <mergeCell ref="AE107:AJ109"/>
    <mergeCell ref="AK107:AX109"/>
    <mergeCell ref="AY107:BB109"/>
    <mergeCell ref="BG103:BJ103"/>
    <mergeCell ref="BK103:BP103"/>
    <mergeCell ref="AK104:AX104"/>
    <mergeCell ref="AY104:BB104"/>
    <mergeCell ref="BC104:BF104"/>
    <mergeCell ref="BG104:BJ104"/>
    <mergeCell ref="BK104:BP104"/>
    <mergeCell ref="BG101:BJ101"/>
    <mergeCell ref="BK101:BP101"/>
    <mergeCell ref="BQ101:BW104"/>
    <mergeCell ref="BX101:CC104"/>
    <mergeCell ref="CD101:CI104"/>
    <mergeCell ref="AK102:AX102"/>
    <mergeCell ref="B87:Y95"/>
    <mergeCell ref="Z87:AD95"/>
    <mergeCell ref="AE87:AJ95"/>
    <mergeCell ref="AK87:AX87"/>
    <mergeCell ref="AY87:BB87"/>
    <mergeCell ref="BC87:BF87"/>
    <mergeCell ref="AK89:AX89"/>
    <mergeCell ref="AY89:BB89"/>
    <mergeCell ref="BC89:BF89"/>
    <mergeCell ref="AK91:AX91"/>
    <mergeCell ref="BC84:BF86"/>
    <mergeCell ref="BG84:BJ86"/>
    <mergeCell ref="BK84:BP86"/>
    <mergeCell ref="BQ84:BW86"/>
    <mergeCell ref="BX84:CC86"/>
    <mergeCell ref="CD84:CI86"/>
    <mergeCell ref="BC98:BF100"/>
    <mergeCell ref="BG98:BJ100"/>
    <mergeCell ref="BK98:BP100"/>
    <mergeCell ref="BQ98:BW100"/>
    <mergeCell ref="BX98:CC100"/>
    <mergeCell ref="CD98:CI100"/>
    <mergeCell ref="B96:AJ96"/>
    <mergeCell ref="AK96:BJ96"/>
    <mergeCell ref="BK96:BP96"/>
    <mergeCell ref="BQ96:CC96"/>
    <mergeCell ref="CD96:CI96"/>
    <mergeCell ref="B98:Y100"/>
    <mergeCell ref="Z98:AD100"/>
    <mergeCell ref="AE98:AJ100"/>
    <mergeCell ref="AK98:AX100"/>
    <mergeCell ref="AY98:BB100"/>
    <mergeCell ref="BG89:BJ89"/>
    <mergeCell ref="BK89:BP89"/>
    <mergeCell ref="AK90:AX90"/>
    <mergeCell ref="AY90:BB90"/>
    <mergeCell ref="BC90:BF90"/>
    <mergeCell ref="BG90:BJ90"/>
    <mergeCell ref="BK90:BP90"/>
    <mergeCell ref="BG87:BJ87"/>
    <mergeCell ref="BK87:BP87"/>
    <mergeCell ref="BQ87:BW95"/>
    <mergeCell ref="BX87:CC95"/>
    <mergeCell ref="CD87:CI95"/>
    <mergeCell ref="AK88:AX88"/>
    <mergeCell ref="AY88:BB88"/>
    <mergeCell ref="BC88:BF88"/>
    <mergeCell ref="BG88:BJ88"/>
    <mergeCell ref="BK88:BP88"/>
    <mergeCell ref="AK95:AX95"/>
    <mergeCell ref="AY95:BB95"/>
    <mergeCell ref="BC95:BF95"/>
    <mergeCell ref="BG95:BJ95"/>
    <mergeCell ref="BK95:BP95"/>
    <mergeCell ref="AK93:AX93"/>
    <mergeCell ref="AY93:BB93"/>
    <mergeCell ref="BC93:BF93"/>
    <mergeCell ref="BG93:BJ93"/>
    <mergeCell ref="BK93:BP93"/>
    <mergeCell ref="AK94:AX94"/>
    <mergeCell ref="AY94:BB94"/>
    <mergeCell ref="BC94:BF94"/>
    <mergeCell ref="BG94:BJ94"/>
    <mergeCell ref="BK94:BP94"/>
    <mergeCell ref="B84:Y86"/>
    <mergeCell ref="Z84:AD86"/>
    <mergeCell ref="AE84:AJ86"/>
    <mergeCell ref="AK84:AX86"/>
    <mergeCell ref="AY84:BB86"/>
    <mergeCell ref="AK81:AX81"/>
    <mergeCell ref="AY81:BB81"/>
    <mergeCell ref="BC81:BF81"/>
    <mergeCell ref="BG81:BJ81"/>
    <mergeCell ref="BK81:BP81"/>
    <mergeCell ref="AK79:AX79"/>
    <mergeCell ref="AY79:BB79"/>
    <mergeCell ref="BC79:BF79"/>
    <mergeCell ref="BG79:BJ79"/>
    <mergeCell ref="BK79:BP79"/>
    <mergeCell ref="AK80:AX80"/>
    <mergeCell ref="AY80:BB80"/>
    <mergeCell ref="BC80:BF80"/>
    <mergeCell ref="BG80:BJ80"/>
    <mergeCell ref="BK80:BP80"/>
    <mergeCell ref="B73:Y81"/>
    <mergeCell ref="Z73:AD81"/>
    <mergeCell ref="AE73:AJ81"/>
    <mergeCell ref="AK73:AX73"/>
    <mergeCell ref="AY73:BB73"/>
    <mergeCell ref="BC73:BF73"/>
    <mergeCell ref="AK75:AX75"/>
    <mergeCell ref="AY75:BB75"/>
    <mergeCell ref="BC75:BF75"/>
    <mergeCell ref="AK77:AX77"/>
    <mergeCell ref="AK74:AX74"/>
    <mergeCell ref="AY74:BB74"/>
    <mergeCell ref="BC70:BF72"/>
    <mergeCell ref="BG70:BJ72"/>
    <mergeCell ref="BK70:BP72"/>
    <mergeCell ref="BQ70:BW72"/>
    <mergeCell ref="BX70:CC72"/>
    <mergeCell ref="CD70:CI72"/>
    <mergeCell ref="B82:AJ82"/>
    <mergeCell ref="AK82:BJ82"/>
    <mergeCell ref="BK82:BP82"/>
    <mergeCell ref="BQ82:CC82"/>
    <mergeCell ref="CD82:CI82"/>
    <mergeCell ref="AY77:BB77"/>
    <mergeCell ref="BC77:BF77"/>
    <mergeCell ref="BG77:BJ77"/>
    <mergeCell ref="BK77:BP77"/>
    <mergeCell ref="AK78:AX78"/>
    <mergeCell ref="AY78:BB78"/>
    <mergeCell ref="BC78:BF78"/>
    <mergeCell ref="BG78:BJ78"/>
    <mergeCell ref="BK78:BP78"/>
    <mergeCell ref="BG75:BJ75"/>
    <mergeCell ref="BK75:BP75"/>
    <mergeCell ref="AK76:AX76"/>
    <mergeCell ref="AY76:BB76"/>
    <mergeCell ref="BC76:BF76"/>
    <mergeCell ref="BG76:BJ76"/>
    <mergeCell ref="BK76:BP76"/>
    <mergeCell ref="BG73:BJ73"/>
    <mergeCell ref="BK73:BP73"/>
    <mergeCell ref="BQ73:BW81"/>
    <mergeCell ref="BX73:CC81"/>
    <mergeCell ref="CD73:CI81"/>
    <mergeCell ref="BC74:BF74"/>
    <mergeCell ref="BG74:BJ74"/>
    <mergeCell ref="BK74:BP74"/>
    <mergeCell ref="B70:Y72"/>
    <mergeCell ref="Z70:AD72"/>
    <mergeCell ref="AE70:AJ72"/>
    <mergeCell ref="AK70:AX72"/>
    <mergeCell ref="AY70:BB72"/>
    <mergeCell ref="AK67:AX67"/>
    <mergeCell ref="AY67:BB67"/>
    <mergeCell ref="BC67:BF67"/>
    <mergeCell ref="BG67:BJ67"/>
    <mergeCell ref="BK67:BP67"/>
    <mergeCell ref="AK65:AX65"/>
    <mergeCell ref="AY65:BB65"/>
    <mergeCell ref="BC65:BF65"/>
    <mergeCell ref="BG65:BJ65"/>
    <mergeCell ref="BK65:BP65"/>
    <mergeCell ref="AK66:AX66"/>
    <mergeCell ref="AY66:BB66"/>
    <mergeCell ref="BC66:BF66"/>
    <mergeCell ref="BG66:BJ66"/>
    <mergeCell ref="BK66:BP66"/>
    <mergeCell ref="B59:Y67"/>
    <mergeCell ref="Z59:AD67"/>
    <mergeCell ref="AE59:AJ67"/>
    <mergeCell ref="AK59:AX59"/>
    <mergeCell ref="AY59:BB59"/>
    <mergeCell ref="BC59:BF59"/>
    <mergeCell ref="AK61:AX61"/>
    <mergeCell ref="AY61:BB61"/>
    <mergeCell ref="BC61:BF61"/>
    <mergeCell ref="AK63:AX63"/>
    <mergeCell ref="BC56:BF58"/>
    <mergeCell ref="BG56:BJ58"/>
    <mergeCell ref="BK56:BP58"/>
    <mergeCell ref="BQ56:BW58"/>
    <mergeCell ref="BX56:CC58"/>
    <mergeCell ref="CD56:CI58"/>
    <mergeCell ref="B68:AJ68"/>
    <mergeCell ref="AK68:BJ68"/>
    <mergeCell ref="BK68:BP68"/>
    <mergeCell ref="BQ68:CC68"/>
    <mergeCell ref="CD68:CI68"/>
    <mergeCell ref="AY63:BB63"/>
    <mergeCell ref="BC63:BF63"/>
    <mergeCell ref="BG63:BJ63"/>
    <mergeCell ref="BK63:BP63"/>
    <mergeCell ref="AK64:AX64"/>
    <mergeCell ref="AY64:BB64"/>
    <mergeCell ref="BC64:BF64"/>
    <mergeCell ref="BG64:BJ64"/>
    <mergeCell ref="BK64:BP64"/>
    <mergeCell ref="BG61:BJ61"/>
    <mergeCell ref="BK61:BP61"/>
    <mergeCell ref="AK62:AX62"/>
    <mergeCell ref="AY62:BB62"/>
    <mergeCell ref="BC62:BF62"/>
    <mergeCell ref="BG62:BJ62"/>
    <mergeCell ref="BK62:BP62"/>
    <mergeCell ref="BG59:BJ59"/>
    <mergeCell ref="BK59:BP59"/>
    <mergeCell ref="BQ59:BW67"/>
    <mergeCell ref="BX59:CC67"/>
    <mergeCell ref="CD59:CI67"/>
    <mergeCell ref="AK60:AX60"/>
    <mergeCell ref="AY60:BB60"/>
    <mergeCell ref="BC60:BF60"/>
    <mergeCell ref="BG60:BJ60"/>
    <mergeCell ref="BK60:BP60"/>
    <mergeCell ref="BC48:BF48"/>
    <mergeCell ref="BG48:BJ48"/>
    <mergeCell ref="BK48:BP48"/>
    <mergeCell ref="AK49:AX49"/>
    <mergeCell ref="AY49:BB49"/>
    <mergeCell ref="BC49:BF49"/>
    <mergeCell ref="BG49:BJ49"/>
    <mergeCell ref="BK49:BP49"/>
    <mergeCell ref="B40:Y53"/>
    <mergeCell ref="Z40:AD53"/>
    <mergeCell ref="AE40:AJ53"/>
    <mergeCell ref="AK46:AX46"/>
    <mergeCell ref="AY46:BB46"/>
    <mergeCell ref="BC46:BF46"/>
    <mergeCell ref="BG46:BJ46"/>
    <mergeCell ref="BK46:BP46"/>
    <mergeCell ref="AK47:AX47"/>
    <mergeCell ref="AY47:BB47"/>
    <mergeCell ref="BC47:BF47"/>
    <mergeCell ref="BG47:BJ47"/>
    <mergeCell ref="BK47:BP47"/>
    <mergeCell ref="AY44:BB44"/>
    <mergeCell ref="BC44:BF44"/>
    <mergeCell ref="BG44:BJ44"/>
    <mergeCell ref="BK44:BP44"/>
    <mergeCell ref="AK45:AX45"/>
    <mergeCell ref="B54:AJ54"/>
    <mergeCell ref="AK54:BJ54"/>
    <mergeCell ref="BK54:BP54"/>
    <mergeCell ref="BQ54:CC54"/>
    <mergeCell ref="CD54:CI54"/>
    <mergeCell ref="B56:Y58"/>
    <mergeCell ref="Z56:AD58"/>
    <mergeCell ref="AE56:AJ58"/>
    <mergeCell ref="AK56:AX58"/>
    <mergeCell ref="AY56:BB58"/>
    <mergeCell ref="AK52:AX52"/>
    <mergeCell ref="AY52:BB52"/>
    <mergeCell ref="BC52:BF52"/>
    <mergeCell ref="BG52:BJ52"/>
    <mergeCell ref="BK52:BP52"/>
    <mergeCell ref="AK53:AX53"/>
    <mergeCell ref="AY53:BB53"/>
    <mergeCell ref="BC53:BF53"/>
    <mergeCell ref="BG53:BJ53"/>
    <mergeCell ref="BK53:BP53"/>
    <mergeCell ref="BQ40:BW53"/>
    <mergeCell ref="BX40:CC53"/>
    <mergeCell ref="CD40:CI53"/>
    <mergeCell ref="AK41:AX41"/>
    <mergeCell ref="AY41:BB41"/>
    <mergeCell ref="BC41:BF41"/>
    <mergeCell ref="BQ37:BW39"/>
    <mergeCell ref="BX37:CC39"/>
    <mergeCell ref="CD37:CI39"/>
    <mergeCell ref="AK37:AX39"/>
    <mergeCell ref="AY37:BB39"/>
    <mergeCell ref="AK50:AX50"/>
    <mergeCell ref="AY50:BB50"/>
    <mergeCell ref="BC50:BF50"/>
    <mergeCell ref="BG50:BJ50"/>
    <mergeCell ref="BK50:BP50"/>
    <mergeCell ref="BC37:BF39"/>
    <mergeCell ref="BG37:BJ39"/>
    <mergeCell ref="BK37:BP39"/>
    <mergeCell ref="AY45:BB45"/>
    <mergeCell ref="BC45:BF45"/>
    <mergeCell ref="BG45:BJ45"/>
    <mergeCell ref="BK45:BP45"/>
    <mergeCell ref="BG42:BJ42"/>
    <mergeCell ref="BK42:BP42"/>
    <mergeCell ref="C25:N25"/>
    <mergeCell ref="O25:Q25"/>
    <mergeCell ref="AK25:AR25"/>
    <mergeCell ref="AT25:BB25"/>
    <mergeCell ref="C26:N26"/>
    <mergeCell ref="O26:AI26"/>
    <mergeCell ref="AK43:AX43"/>
    <mergeCell ref="AY43:BB43"/>
    <mergeCell ref="BC43:BF43"/>
    <mergeCell ref="BG43:BJ43"/>
    <mergeCell ref="BK43:BP43"/>
    <mergeCell ref="BG40:BJ40"/>
    <mergeCell ref="BK40:BP40"/>
    <mergeCell ref="B35:AJ35"/>
    <mergeCell ref="AK35:BJ35"/>
    <mergeCell ref="BK35:BP35"/>
    <mergeCell ref="B37:Y39"/>
    <mergeCell ref="Z37:AD39"/>
    <mergeCell ref="AE37:AJ39"/>
    <mergeCell ref="BG41:BJ41"/>
    <mergeCell ref="BK41:BP41"/>
    <mergeCell ref="AK40:AX40"/>
    <mergeCell ref="AY40:BB40"/>
    <mergeCell ref="BC40:BF40"/>
    <mergeCell ref="AK42:AX42"/>
    <mergeCell ref="AY42:BB42"/>
    <mergeCell ref="BC42:BF42"/>
    <mergeCell ref="AK34:AX34"/>
    <mergeCell ref="AY34:BB34"/>
    <mergeCell ref="BC34:BF34"/>
    <mergeCell ref="Z31:AD33"/>
    <mergeCell ref="AE31:AJ33"/>
    <mergeCell ref="AK31:AX33"/>
    <mergeCell ref="AY31:BB33"/>
    <mergeCell ref="BC31:BF33"/>
    <mergeCell ref="BG31:BJ33"/>
    <mergeCell ref="AK51:AX51"/>
    <mergeCell ref="AY51:BB51"/>
    <mergeCell ref="BC51:BF51"/>
    <mergeCell ref="BG51:BJ51"/>
    <mergeCell ref="BK51:BP51"/>
    <mergeCell ref="AK48:AX48"/>
    <mergeCell ref="AY48:BB48"/>
    <mergeCell ref="C27:N27"/>
    <mergeCell ref="O27:R27"/>
    <mergeCell ref="C28:N28"/>
    <mergeCell ref="O28:Q28"/>
    <mergeCell ref="C29:N29"/>
    <mergeCell ref="B31:Y33"/>
    <mergeCell ref="AK44:AX44"/>
    <mergeCell ref="BQ35:CC35"/>
    <mergeCell ref="CD35:CI35"/>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 ref="BG34:BJ34"/>
    <mergeCell ref="BK34:BP34"/>
    <mergeCell ref="BQ34:BW34"/>
    <mergeCell ref="BX34:CC34"/>
    <mergeCell ref="CD34:CI34"/>
    <mergeCell ref="BK31:BP33"/>
    <mergeCell ref="BQ31:BW33"/>
    <mergeCell ref="BX31:CC33"/>
    <mergeCell ref="CD31:CI33"/>
    <mergeCell ref="B34:Y34"/>
    <mergeCell ref="Z34:AD34"/>
    <mergeCell ref="AE34:AJ34"/>
    <mergeCell ref="B116:Y117"/>
    <mergeCell ref="Z116:AD117"/>
    <mergeCell ref="AE116:AJ117"/>
    <mergeCell ref="AK117:AX117"/>
    <mergeCell ref="AY117:BB117"/>
    <mergeCell ref="BC117:BF117"/>
    <mergeCell ref="BG117:BJ117"/>
    <mergeCell ref="BK117:BP117"/>
    <mergeCell ref="BQ116:BW117"/>
    <mergeCell ref="BX116:CC117"/>
    <mergeCell ref="CD116:CI117"/>
    <mergeCell ref="AK130:AX130"/>
    <mergeCell ref="AY130:BB130"/>
    <mergeCell ref="BC130:BF130"/>
    <mergeCell ref="BG130:BJ130"/>
    <mergeCell ref="BK130:BP130"/>
    <mergeCell ref="AK131:AX131"/>
    <mergeCell ref="AY131:BB131"/>
    <mergeCell ref="BC131:BF131"/>
    <mergeCell ref="BG131:BJ131"/>
    <mergeCell ref="BK131:BP131"/>
    <mergeCell ref="AK120:AX122"/>
    <mergeCell ref="AY120:BB122"/>
    <mergeCell ref="BC126:BF128"/>
    <mergeCell ref="BG126:BJ128"/>
    <mergeCell ref="BK126:BP128"/>
    <mergeCell ref="BQ126:BW128"/>
    <mergeCell ref="BX126:CC128"/>
    <mergeCell ref="CD126:CI128"/>
    <mergeCell ref="B124:AJ124"/>
    <mergeCell ref="AK124:BJ124"/>
    <mergeCell ref="BK124:BP124"/>
    <mergeCell ref="AK141:AX141"/>
    <mergeCell ref="AY141:BB141"/>
    <mergeCell ref="BC141:BF141"/>
    <mergeCell ref="BG141:BJ141"/>
    <mergeCell ref="BK141:BP141"/>
    <mergeCell ref="AK142:AX142"/>
    <mergeCell ref="AY142:BB142"/>
    <mergeCell ref="BC142:BF142"/>
    <mergeCell ref="BG142:BJ142"/>
    <mergeCell ref="BK142:BP142"/>
    <mergeCell ref="AK132:AX132"/>
    <mergeCell ref="AY132:BB132"/>
    <mergeCell ref="BC132:BF132"/>
    <mergeCell ref="BG132:BJ132"/>
    <mergeCell ref="BK132:BP132"/>
    <mergeCell ref="B185:Y186"/>
    <mergeCell ref="Z185:AD186"/>
    <mergeCell ref="AE185:AJ186"/>
    <mergeCell ref="AK186:AX186"/>
    <mergeCell ref="AY186:BB186"/>
    <mergeCell ref="BC186:BF186"/>
    <mergeCell ref="BG186:BJ186"/>
    <mergeCell ref="BK186:BP186"/>
    <mergeCell ref="AK133:AX133"/>
    <mergeCell ref="AY133:BB133"/>
    <mergeCell ref="BC133:BF133"/>
    <mergeCell ref="BG133:BJ133"/>
    <mergeCell ref="BK133:BP133"/>
    <mergeCell ref="BG139:BJ139"/>
    <mergeCell ref="BK139:BP139"/>
    <mergeCell ref="AK139:AX139"/>
    <mergeCell ref="AY139:BB139"/>
    <mergeCell ref="AK193:AX193"/>
    <mergeCell ref="AY193:BB193"/>
    <mergeCell ref="BC193:BF193"/>
    <mergeCell ref="BG193:BJ193"/>
    <mergeCell ref="BK193:BP193"/>
    <mergeCell ref="AK194:AX194"/>
    <mergeCell ref="AY194:BB194"/>
    <mergeCell ref="BC194:BF194"/>
    <mergeCell ref="BG194:BJ194"/>
    <mergeCell ref="BK194:BP194"/>
    <mergeCell ref="AK195:AX195"/>
    <mergeCell ref="AY195:BB195"/>
    <mergeCell ref="BC195:BF195"/>
    <mergeCell ref="BG195:BJ195"/>
    <mergeCell ref="BK195:BP195"/>
    <mergeCell ref="BQ192:BW195"/>
    <mergeCell ref="BX192:CC195"/>
    <mergeCell ref="CD192:CI195"/>
    <mergeCell ref="B201:Y202"/>
    <mergeCell ref="Z201:AD202"/>
    <mergeCell ref="AE201:AJ202"/>
    <mergeCell ref="AK202:AX202"/>
    <mergeCell ref="AY202:BB202"/>
    <mergeCell ref="BC202:BF202"/>
    <mergeCell ref="BG202:BJ202"/>
    <mergeCell ref="BK202:BP202"/>
    <mergeCell ref="BQ201:BW202"/>
    <mergeCell ref="BX201:CC202"/>
    <mergeCell ref="CD201:CI202"/>
    <mergeCell ref="B208:Y209"/>
    <mergeCell ref="Z208:AD209"/>
    <mergeCell ref="AE208:AJ209"/>
    <mergeCell ref="AK209:AX209"/>
    <mergeCell ref="AY209:BB209"/>
    <mergeCell ref="BC209:BF209"/>
    <mergeCell ref="BG209:BJ209"/>
    <mergeCell ref="BK209:BP209"/>
    <mergeCell ref="BQ208:BW209"/>
    <mergeCell ref="BX208:CC209"/>
    <mergeCell ref="CD208:CI209"/>
    <mergeCell ref="BG208:BJ208"/>
    <mergeCell ref="BK208:BP208"/>
    <mergeCell ref="AK208:AX208"/>
    <mergeCell ref="AY208:BB208"/>
    <mergeCell ref="BC208:BF208"/>
    <mergeCell ref="BC205:BF207"/>
    <mergeCell ref="BG205:BJ207"/>
    <mergeCell ref="BK205:BP207"/>
    <mergeCell ref="BQ205:BW207"/>
    <mergeCell ref="B215:Y216"/>
    <mergeCell ref="Z215:AD216"/>
    <mergeCell ref="AE215:AJ216"/>
    <mergeCell ref="AK216:AX216"/>
    <mergeCell ref="AY216:BB216"/>
    <mergeCell ref="BC216:BF216"/>
    <mergeCell ref="BG216:BJ216"/>
    <mergeCell ref="BK216:BP216"/>
    <mergeCell ref="BQ215:BW216"/>
    <mergeCell ref="BX215:CC216"/>
    <mergeCell ref="CD215:CI216"/>
    <mergeCell ref="B222:Y223"/>
    <mergeCell ref="Z222:AD223"/>
    <mergeCell ref="AE222:AJ223"/>
    <mergeCell ref="AK223:AX223"/>
    <mergeCell ref="AY223:BB223"/>
    <mergeCell ref="BC223:BF223"/>
    <mergeCell ref="BG223:BJ223"/>
    <mergeCell ref="BK223:BP223"/>
    <mergeCell ref="BQ222:BW223"/>
    <mergeCell ref="BX222:CC223"/>
    <mergeCell ref="CD222:CI223"/>
    <mergeCell ref="BG215:BJ215"/>
    <mergeCell ref="BK215:BP215"/>
    <mergeCell ref="AK215:AX215"/>
    <mergeCell ref="AY215:BB215"/>
    <mergeCell ref="BC215:BF215"/>
    <mergeCell ref="BG222:BJ222"/>
    <mergeCell ref="BK222:BP222"/>
    <mergeCell ref="AK222:AX222"/>
    <mergeCell ref="AY222:BB222"/>
    <mergeCell ref="BC222:BF222"/>
    <mergeCell ref="BC236:BF236"/>
    <mergeCell ref="BG236:BJ236"/>
    <mergeCell ref="BK236:BP236"/>
    <mergeCell ref="AK237:AX237"/>
    <mergeCell ref="AY237:BB237"/>
    <mergeCell ref="BC237:BF237"/>
    <mergeCell ref="BG237:BJ237"/>
    <mergeCell ref="BK237:BP237"/>
    <mergeCell ref="AK238:AX238"/>
    <mergeCell ref="AY238:BB238"/>
    <mergeCell ref="BC238:BF238"/>
    <mergeCell ref="BG238:BJ238"/>
    <mergeCell ref="BK238:BP238"/>
    <mergeCell ref="AK239:AX239"/>
    <mergeCell ref="AY239:BB239"/>
    <mergeCell ref="BC239:BF239"/>
    <mergeCell ref="BG239:BJ239"/>
    <mergeCell ref="BK239:BP239"/>
    <mergeCell ref="AK240:AX240"/>
    <mergeCell ref="AY240:BB240"/>
    <mergeCell ref="BC240:BF240"/>
    <mergeCell ref="BG240:BJ240"/>
    <mergeCell ref="BK240:BP240"/>
    <mergeCell ref="AK241:AX241"/>
    <mergeCell ref="AY241:BB241"/>
    <mergeCell ref="BC241:BF241"/>
    <mergeCell ref="BG241:BJ241"/>
    <mergeCell ref="BK241:BP241"/>
    <mergeCell ref="AK242:AX242"/>
    <mergeCell ref="AY319:BB319"/>
    <mergeCell ref="BC319:BF319"/>
    <mergeCell ref="BG319:BJ319"/>
    <mergeCell ref="BK319:BP319"/>
    <mergeCell ref="AK245:AX245"/>
    <mergeCell ref="AY245:BB245"/>
    <mergeCell ref="BC245:BF245"/>
    <mergeCell ref="BG245:BJ245"/>
    <mergeCell ref="BK245:BP245"/>
    <mergeCell ref="AK246:AX246"/>
    <mergeCell ref="AY246:BB246"/>
    <mergeCell ref="BC246:BF246"/>
    <mergeCell ref="BG246:BJ246"/>
    <mergeCell ref="BK246:BP246"/>
    <mergeCell ref="AK247:AX247"/>
    <mergeCell ref="AY247:BB247"/>
    <mergeCell ref="BC247:BF247"/>
    <mergeCell ref="BG247:BJ247"/>
    <mergeCell ref="BK247:BP247"/>
    <mergeCell ref="BC272:BF274"/>
    <mergeCell ref="BG272:BJ274"/>
    <mergeCell ref="BQ235:BW247"/>
    <mergeCell ref="BX235:CC247"/>
    <mergeCell ref="CD235:CI247"/>
    <mergeCell ref="AK317:AX317"/>
    <mergeCell ref="AY317:BB317"/>
    <mergeCell ref="BC317:BF317"/>
    <mergeCell ref="BG317:BJ317"/>
    <mergeCell ref="BK317:BP317"/>
    <mergeCell ref="AK318:AX318"/>
    <mergeCell ref="AY318:BB318"/>
    <mergeCell ref="BC318:BF318"/>
    <mergeCell ref="BG318:BJ318"/>
    <mergeCell ref="BK318:BP318"/>
    <mergeCell ref="AK319:AX319"/>
    <mergeCell ref="BC293:BF295"/>
    <mergeCell ref="BG293:BJ295"/>
    <mergeCell ref="B316:Y321"/>
    <mergeCell ref="Z316:AD321"/>
    <mergeCell ref="AE316:AJ321"/>
    <mergeCell ref="BQ316:BW321"/>
    <mergeCell ref="BX316:CC321"/>
    <mergeCell ref="CD316:CI321"/>
    <mergeCell ref="AK320:AX320"/>
    <mergeCell ref="AY320:BB320"/>
    <mergeCell ref="BC320:BF320"/>
    <mergeCell ref="BG320:BJ320"/>
    <mergeCell ref="BK320:BP320"/>
    <mergeCell ref="AK321:AX321"/>
    <mergeCell ref="AY321:BB321"/>
    <mergeCell ref="BC321:BF321"/>
    <mergeCell ref="BG321:BJ321"/>
    <mergeCell ref="BK321:BP321"/>
  </mergeCells>
  <conditionalFormatting sqref="AC451:AH480">
    <cfRule type="cellIs" dxfId="25" priority="1" operator="lessThan">
      <formula>0</formula>
    </cfRule>
    <cfRule type="cellIs" dxfId="24" priority="2" operator="greaterThan">
      <formula>0</formula>
    </cfRule>
  </conditionalFormatting>
  <dataValidations count="1">
    <dataValidation type="list" allowBlank="1" showInputMessage="1" showErrorMessage="1" error="NO SE SELECCIONÓ UN CARGO DE LA LISTA" prompt="SELECCIONE UN CARGO DE LA LISTA" sqref="AK34:AX34 AK316:AX321 AK40:AX53 AK73:AX81 AK59:AX67 AK101:AX104 AK110:AX110 AK87:AX95 AK123:AX123 AK432:AX446 AK129:AX133 AK148:AX148 AK154:AX154 AK160:AX160 AK166:AX166 AK172:AX172 AK116:AX117 AK139:AX142 AK178:AX179 AK185:AX186 AK192:AX195 AK201:AX202 AK208:AX209 AK229:AX229 AK215:AX216 AK253:AX253 AK259:AX262 AK268:AX269 AK275:AX276 AK282:AX283 AK289:AX290 AK296:AX299 AK305:AX310 AK222:AX223 AK327:AX329 AK335:AX340 AK346:AX354 AK360:AX365 AK371:AX376 AK382:AX386 AK392:AX406 AK412:AX426 AK235:AX247">
      <formula1>$B$451:$B$480</formula1>
    </dataValidation>
  </dataValidations>
  <pageMargins left="0" right="0" top="0" bottom="0" header="0.31496062992125984" footer="0.31496062992125984"/>
  <pageSetup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92D050"/>
  </sheetPr>
  <dimension ref="A1:CJ413"/>
  <sheetViews>
    <sheetView zoomScale="90" zoomScaleNormal="90" workbookViewId="0">
      <selection activeCell="B33" sqref="B33:AP33"/>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1:87" ht="18" customHeight="1" thickBot="1" x14ac:dyDescent="0.3">
      <c r="A1" s="184"/>
      <c r="BG1" s="32"/>
      <c r="BH1" s="32"/>
      <c r="BI1" s="32"/>
      <c r="BJ1" s="32"/>
    </row>
    <row r="2" spans="1: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1: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168"/>
      <c r="BD3" s="168"/>
      <c r="BE3" s="168"/>
      <c r="BF3" s="168"/>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1: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169"/>
      <c r="BD4" s="169"/>
      <c r="BE4" s="169"/>
      <c r="BF4" s="169"/>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1: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170"/>
      <c r="BD5" s="170"/>
      <c r="BE5" s="170"/>
      <c r="BF5" s="170"/>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1: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170"/>
      <c r="BD6" s="170"/>
      <c r="BE6" s="170"/>
      <c r="BF6" s="170"/>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1: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170"/>
      <c r="BD7" s="170"/>
      <c r="BE7" s="170"/>
      <c r="BF7" s="170"/>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1: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170"/>
      <c r="BD8" s="170"/>
      <c r="BE8" s="170"/>
      <c r="BF8" s="170"/>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1: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171"/>
      <c r="BD9" s="171"/>
      <c r="BE9" s="171"/>
      <c r="BF9" s="171"/>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1: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1: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1: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169"/>
      <c r="BD12" s="169"/>
      <c r="BE12" s="169"/>
      <c r="BF12" s="169"/>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1: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172"/>
      <c r="BD13" s="172"/>
      <c r="BE13" s="172"/>
      <c r="BF13" s="172"/>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1: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172"/>
      <c r="BD14" s="172"/>
      <c r="BE14" s="172"/>
      <c r="BF14" s="172"/>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1: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1: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v>2017</v>
      </c>
      <c r="Z17" s="280"/>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69"/>
      <c r="X18" s="169"/>
      <c r="Y18" s="174"/>
      <c r="Z18" s="174"/>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173"/>
      <c r="BD19" s="173"/>
      <c r="BE19" s="173"/>
      <c r="BF19" s="173"/>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43" t="s">
        <v>534</v>
      </c>
      <c r="P23" s="43"/>
      <c r="Q23" s="43"/>
      <c r="R23" s="43"/>
      <c r="S23" s="43"/>
      <c r="T23" s="43"/>
      <c r="U23" s="43"/>
      <c r="V23" s="43"/>
      <c r="W23" s="43"/>
      <c r="X23" s="43"/>
      <c r="Y23" s="43"/>
      <c r="Z23" s="43"/>
      <c r="AA23" s="43"/>
      <c r="AB23" s="43"/>
      <c r="AC23" s="43"/>
      <c r="AD23" s="43"/>
      <c r="AE23" s="43"/>
      <c r="AF23" s="43"/>
      <c r="AG23" s="43"/>
      <c r="AH23" s="43"/>
      <c r="AI23" s="43"/>
      <c r="AJ23" s="43"/>
      <c r="AK23" s="268" t="s">
        <v>101</v>
      </c>
      <c r="AL23" s="268"/>
      <c r="AM23" s="268"/>
      <c r="AN23" s="268"/>
      <c r="AO23" s="268"/>
      <c r="AP23" s="268"/>
      <c r="AQ23" s="268"/>
      <c r="AR23" s="268"/>
      <c r="AS23" s="167"/>
      <c r="AT23" s="270">
        <f>+CD38+CD47+CD55+CD71+CD77+CD88+CD96+CD104+CD121+CD128+CD153+CD164+CD170+CD181+CD187+CD194+CD200+CD206+CD220+CD227+CD241+CD255+CD269+CD283+CD291+CD300+CD314+CD328+CD342+CD348+CD354+CD360+CD366</f>
        <v>90998967.058823511</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535</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v>0.05</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270">
        <f>+PRESUPUESTO!B24-'LE 01 OB 01'!AT23:BB23-'LE 02 OB 01'!AT23:BB23-'LE 02 OB 02'!AT23:BB23-'LE 02 OB 03'!AT23:BB23-'LE 03 OB 01'!AT23:BB23-'LE 03 OB 02'!AT23:BB23-'LE 03 OB 03'!AT23:BB23-'LE 03 OB 04'!AT23:BB23-'LE 03 OB 05'!AT23:BB23-'LE 03 OB 06'!AT23:BB23-'LE 04 OB 01'!AT23:BB23</f>
        <v>1211688305.4211762</v>
      </c>
      <c r="AU25" s="271"/>
      <c r="AV25" s="271"/>
      <c r="AW25" s="271"/>
      <c r="AX25" s="271"/>
      <c r="AY25" s="271"/>
      <c r="AZ25" s="271"/>
      <c r="BA25" s="271"/>
      <c r="BB25" s="27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54" customHeight="1" x14ac:dyDescent="0.25">
      <c r="B26" s="56"/>
      <c r="C26" s="647" t="s">
        <v>89</v>
      </c>
      <c r="D26" s="647"/>
      <c r="E26" s="647"/>
      <c r="F26" s="647"/>
      <c r="G26" s="647"/>
      <c r="H26" s="647"/>
      <c r="I26" s="647"/>
      <c r="J26" s="647"/>
      <c r="K26" s="647"/>
      <c r="L26" s="647"/>
      <c r="M26" s="647"/>
      <c r="N26" s="647"/>
      <c r="O26" s="648" t="s">
        <v>536</v>
      </c>
      <c r="P26" s="648"/>
      <c r="Q26" s="648"/>
      <c r="R26" s="648"/>
      <c r="S26" s="648"/>
      <c r="T26" s="648"/>
      <c r="U26" s="648"/>
      <c r="V26" s="648"/>
      <c r="W26" s="648"/>
      <c r="X26" s="648"/>
      <c r="Y26" s="648"/>
      <c r="Z26" s="648"/>
      <c r="AA26" s="648"/>
      <c r="AB26" s="648"/>
      <c r="AC26" s="648"/>
      <c r="AD26" s="648"/>
      <c r="AE26" s="648"/>
      <c r="AF26" s="648"/>
      <c r="AG26" s="648"/>
      <c r="AH26" s="648"/>
      <c r="AI26" s="648"/>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66</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v>1</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43" t="s">
        <v>537</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1:88"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1:88" ht="18" customHeight="1" x14ac:dyDescent="0.25">
      <c r="B34" s="324" t="s">
        <v>539</v>
      </c>
      <c r="C34" s="325"/>
      <c r="D34" s="325"/>
      <c r="E34" s="325"/>
      <c r="F34" s="325"/>
      <c r="G34" s="325"/>
      <c r="H34" s="325"/>
      <c r="I34" s="325"/>
      <c r="J34" s="325"/>
      <c r="K34" s="325"/>
      <c r="L34" s="325"/>
      <c r="M34" s="325"/>
      <c r="N34" s="325"/>
      <c r="O34" s="325"/>
      <c r="P34" s="325"/>
      <c r="Q34" s="325"/>
      <c r="R34" s="325"/>
      <c r="S34" s="325"/>
      <c r="T34" s="325"/>
      <c r="U34" s="325"/>
      <c r="V34" s="325"/>
      <c r="W34" s="325"/>
      <c r="X34" s="325"/>
      <c r="Y34" s="326"/>
      <c r="Z34" s="333" t="s">
        <v>572</v>
      </c>
      <c r="AA34" s="334"/>
      <c r="AB34" s="334"/>
      <c r="AC34" s="334"/>
      <c r="AD34" s="335"/>
      <c r="AE34" s="333">
        <v>1</v>
      </c>
      <c r="AF34" s="334"/>
      <c r="AG34" s="334"/>
      <c r="AH34" s="334"/>
      <c r="AI34" s="334"/>
      <c r="AJ34" s="334"/>
      <c r="AK34" s="342" t="s">
        <v>41</v>
      </c>
      <c r="AL34" s="343"/>
      <c r="AM34" s="343"/>
      <c r="AN34" s="343"/>
      <c r="AO34" s="343"/>
      <c r="AP34" s="343"/>
      <c r="AQ34" s="343"/>
      <c r="AR34" s="343"/>
      <c r="AS34" s="343"/>
      <c r="AT34" s="343"/>
      <c r="AU34" s="343"/>
      <c r="AV34" s="343"/>
      <c r="AW34" s="343"/>
      <c r="AX34" s="344"/>
      <c r="AY34" s="345">
        <v>1</v>
      </c>
      <c r="AZ34" s="346"/>
      <c r="BA34" s="346"/>
      <c r="BB34" s="347"/>
      <c r="BC34" s="345">
        <f>+$AE$34*AY34</f>
        <v>1</v>
      </c>
      <c r="BD34" s="346"/>
      <c r="BE34" s="346"/>
      <c r="BF34" s="347"/>
      <c r="BG34" s="285">
        <v>22629</v>
      </c>
      <c r="BH34" s="286"/>
      <c r="BI34" s="286"/>
      <c r="BJ34" s="287"/>
      <c r="BK34" s="288">
        <f>+AY34*BG34</f>
        <v>22629</v>
      </c>
      <c r="BL34" s="289"/>
      <c r="BM34" s="289"/>
      <c r="BN34" s="289"/>
      <c r="BO34" s="289"/>
      <c r="BP34" s="290"/>
      <c r="BQ34" s="291">
        <v>1000</v>
      </c>
      <c r="BR34" s="292"/>
      <c r="BS34" s="292"/>
      <c r="BT34" s="292"/>
      <c r="BU34" s="292"/>
      <c r="BV34" s="292"/>
      <c r="BW34" s="293"/>
      <c r="BX34" s="291">
        <f>+(((BK38+BQ34)*15)/85)</f>
        <v>20478.529411764706</v>
      </c>
      <c r="BY34" s="292"/>
      <c r="BZ34" s="292"/>
      <c r="CA34" s="292"/>
      <c r="CB34" s="292"/>
      <c r="CC34" s="293"/>
      <c r="CD34" s="291">
        <f>+BK38+BQ34+BX34</f>
        <v>136523.5294117647</v>
      </c>
      <c r="CE34" s="292"/>
      <c r="CF34" s="292"/>
      <c r="CG34" s="292"/>
      <c r="CH34" s="292"/>
      <c r="CI34" s="293"/>
    </row>
    <row r="35" spans="1:88" ht="18" customHeight="1" x14ac:dyDescent="0.25">
      <c r="B35" s="327"/>
      <c r="C35" s="328"/>
      <c r="D35" s="328"/>
      <c r="E35" s="328"/>
      <c r="F35" s="328"/>
      <c r="G35" s="328"/>
      <c r="H35" s="328"/>
      <c r="I35" s="328"/>
      <c r="J35" s="328"/>
      <c r="K35" s="328"/>
      <c r="L35" s="328"/>
      <c r="M35" s="328"/>
      <c r="N35" s="328"/>
      <c r="O35" s="328"/>
      <c r="P35" s="328"/>
      <c r="Q35" s="328"/>
      <c r="R35" s="328"/>
      <c r="S35" s="328"/>
      <c r="T35" s="328"/>
      <c r="U35" s="328"/>
      <c r="V35" s="328"/>
      <c r="W35" s="328"/>
      <c r="X35" s="328"/>
      <c r="Y35" s="329"/>
      <c r="Z35" s="336"/>
      <c r="AA35" s="337"/>
      <c r="AB35" s="337"/>
      <c r="AC35" s="337"/>
      <c r="AD35" s="338"/>
      <c r="AE35" s="336"/>
      <c r="AF35" s="337"/>
      <c r="AG35" s="337"/>
      <c r="AH35" s="337"/>
      <c r="AI35" s="337"/>
      <c r="AJ35" s="337"/>
      <c r="AK35" s="300" t="s">
        <v>13</v>
      </c>
      <c r="AL35" s="301"/>
      <c r="AM35" s="301"/>
      <c r="AN35" s="301"/>
      <c r="AO35" s="301"/>
      <c r="AP35" s="301"/>
      <c r="AQ35" s="301"/>
      <c r="AR35" s="301"/>
      <c r="AS35" s="301"/>
      <c r="AT35" s="301"/>
      <c r="AU35" s="301"/>
      <c r="AV35" s="301"/>
      <c r="AW35" s="301"/>
      <c r="AX35" s="302"/>
      <c r="AY35" s="303">
        <v>1</v>
      </c>
      <c r="AZ35" s="304"/>
      <c r="BA35" s="304"/>
      <c r="BB35" s="305"/>
      <c r="BC35" s="306">
        <f t="shared" ref="BC35:BC37" si="0">+$AE$34*AY35</f>
        <v>1</v>
      </c>
      <c r="BD35" s="307"/>
      <c r="BE35" s="307"/>
      <c r="BF35" s="308"/>
      <c r="BG35" s="309">
        <v>40826</v>
      </c>
      <c r="BH35" s="310"/>
      <c r="BI35" s="310"/>
      <c r="BJ35" s="311"/>
      <c r="BK35" s="312">
        <f t="shared" ref="BK35:BK37" si="1">+AY35*BG35</f>
        <v>40826</v>
      </c>
      <c r="BL35" s="313"/>
      <c r="BM35" s="313"/>
      <c r="BN35" s="313"/>
      <c r="BO35" s="313"/>
      <c r="BP35" s="314"/>
      <c r="BQ35" s="294"/>
      <c r="BR35" s="295"/>
      <c r="BS35" s="295"/>
      <c r="BT35" s="295"/>
      <c r="BU35" s="295"/>
      <c r="BV35" s="295"/>
      <c r="BW35" s="296"/>
      <c r="BX35" s="294"/>
      <c r="BY35" s="295"/>
      <c r="BZ35" s="295"/>
      <c r="CA35" s="295"/>
      <c r="CB35" s="295"/>
      <c r="CC35" s="296"/>
      <c r="CD35" s="294"/>
      <c r="CE35" s="295"/>
      <c r="CF35" s="295"/>
      <c r="CG35" s="295"/>
      <c r="CH35" s="295"/>
      <c r="CI35" s="296"/>
    </row>
    <row r="36" spans="1:88" ht="18" customHeight="1" x14ac:dyDescent="0.25">
      <c r="B36" s="327"/>
      <c r="C36" s="328"/>
      <c r="D36" s="328"/>
      <c r="E36" s="328"/>
      <c r="F36" s="328"/>
      <c r="G36" s="328"/>
      <c r="H36" s="328"/>
      <c r="I36" s="328"/>
      <c r="J36" s="328"/>
      <c r="K36" s="328"/>
      <c r="L36" s="328"/>
      <c r="M36" s="328"/>
      <c r="N36" s="328"/>
      <c r="O36" s="328"/>
      <c r="P36" s="328"/>
      <c r="Q36" s="328"/>
      <c r="R36" s="328"/>
      <c r="S36" s="328"/>
      <c r="T36" s="328"/>
      <c r="U36" s="328"/>
      <c r="V36" s="328"/>
      <c r="W36" s="328"/>
      <c r="X36" s="328"/>
      <c r="Y36" s="329"/>
      <c r="Z36" s="336"/>
      <c r="AA36" s="337"/>
      <c r="AB36" s="337"/>
      <c r="AC36" s="337"/>
      <c r="AD36" s="338"/>
      <c r="AE36" s="336"/>
      <c r="AF36" s="337"/>
      <c r="AG36" s="337"/>
      <c r="AH36" s="337"/>
      <c r="AI36" s="337"/>
      <c r="AJ36" s="337"/>
      <c r="AK36" s="300" t="s">
        <v>530</v>
      </c>
      <c r="AL36" s="301"/>
      <c r="AM36" s="301"/>
      <c r="AN36" s="301"/>
      <c r="AO36" s="301"/>
      <c r="AP36" s="301"/>
      <c r="AQ36" s="301"/>
      <c r="AR36" s="301"/>
      <c r="AS36" s="301"/>
      <c r="AT36" s="301"/>
      <c r="AU36" s="301"/>
      <c r="AV36" s="301"/>
      <c r="AW36" s="301"/>
      <c r="AX36" s="302"/>
      <c r="AY36" s="303">
        <v>1</v>
      </c>
      <c r="AZ36" s="304"/>
      <c r="BA36" s="304"/>
      <c r="BB36" s="305"/>
      <c r="BC36" s="306">
        <f t="shared" si="0"/>
        <v>1</v>
      </c>
      <c r="BD36" s="307"/>
      <c r="BE36" s="307"/>
      <c r="BF36" s="308"/>
      <c r="BG36" s="309">
        <v>22629</v>
      </c>
      <c r="BH36" s="310"/>
      <c r="BI36" s="310"/>
      <c r="BJ36" s="311"/>
      <c r="BK36" s="312">
        <f t="shared" si="1"/>
        <v>22629</v>
      </c>
      <c r="BL36" s="313"/>
      <c r="BM36" s="313"/>
      <c r="BN36" s="313"/>
      <c r="BO36" s="313"/>
      <c r="BP36" s="314"/>
      <c r="BQ36" s="294"/>
      <c r="BR36" s="295"/>
      <c r="BS36" s="295"/>
      <c r="BT36" s="295"/>
      <c r="BU36" s="295"/>
      <c r="BV36" s="295"/>
      <c r="BW36" s="296"/>
      <c r="BX36" s="294"/>
      <c r="BY36" s="295"/>
      <c r="BZ36" s="295"/>
      <c r="CA36" s="295"/>
      <c r="CB36" s="295"/>
      <c r="CC36" s="296"/>
      <c r="CD36" s="294"/>
      <c r="CE36" s="295"/>
      <c r="CF36" s="295"/>
      <c r="CG36" s="295"/>
      <c r="CH36" s="295"/>
      <c r="CI36" s="296"/>
    </row>
    <row r="37" spans="1:88" ht="18" customHeight="1" thickBot="1" x14ac:dyDescent="0.3">
      <c r="B37" s="327"/>
      <c r="C37" s="328"/>
      <c r="D37" s="328"/>
      <c r="E37" s="328"/>
      <c r="F37" s="328"/>
      <c r="G37" s="328"/>
      <c r="H37" s="328"/>
      <c r="I37" s="328"/>
      <c r="J37" s="328"/>
      <c r="K37" s="328"/>
      <c r="L37" s="328"/>
      <c r="M37" s="328"/>
      <c r="N37" s="328"/>
      <c r="O37" s="328"/>
      <c r="P37" s="328"/>
      <c r="Q37" s="328"/>
      <c r="R37" s="328"/>
      <c r="S37" s="328"/>
      <c r="T37" s="328"/>
      <c r="U37" s="328"/>
      <c r="V37" s="328"/>
      <c r="W37" s="328"/>
      <c r="X37" s="328"/>
      <c r="Y37" s="329"/>
      <c r="Z37" s="336"/>
      <c r="AA37" s="337"/>
      <c r="AB37" s="337"/>
      <c r="AC37" s="337"/>
      <c r="AD37" s="338"/>
      <c r="AE37" s="336"/>
      <c r="AF37" s="337"/>
      <c r="AG37" s="337"/>
      <c r="AH37" s="337"/>
      <c r="AI37" s="337"/>
      <c r="AJ37" s="337"/>
      <c r="AK37" s="392" t="s">
        <v>18</v>
      </c>
      <c r="AL37" s="393"/>
      <c r="AM37" s="393"/>
      <c r="AN37" s="393"/>
      <c r="AO37" s="393"/>
      <c r="AP37" s="393"/>
      <c r="AQ37" s="393"/>
      <c r="AR37" s="393"/>
      <c r="AS37" s="393"/>
      <c r="AT37" s="393"/>
      <c r="AU37" s="393"/>
      <c r="AV37" s="393"/>
      <c r="AW37" s="393"/>
      <c r="AX37" s="394"/>
      <c r="AY37" s="303">
        <v>1</v>
      </c>
      <c r="AZ37" s="304"/>
      <c r="BA37" s="304"/>
      <c r="BB37" s="305"/>
      <c r="BC37" s="374">
        <f t="shared" si="0"/>
        <v>1</v>
      </c>
      <c r="BD37" s="375"/>
      <c r="BE37" s="375"/>
      <c r="BF37" s="376"/>
      <c r="BG37" s="309">
        <v>28961</v>
      </c>
      <c r="BH37" s="310"/>
      <c r="BI37" s="310"/>
      <c r="BJ37" s="311"/>
      <c r="BK37" s="312">
        <f t="shared" si="1"/>
        <v>28961</v>
      </c>
      <c r="BL37" s="313"/>
      <c r="BM37" s="313"/>
      <c r="BN37" s="313"/>
      <c r="BO37" s="313"/>
      <c r="BP37" s="314"/>
      <c r="BQ37" s="294"/>
      <c r="BR37" s="295"/>
      <c r="BS37" s="295"/>
      <c r="BT37" s="295"/>
      <c r="BU37" s="295"/>
      <c r="BV37" s="295"/>
      <c r="BW37" s="296"/>
      <c r="BX37" s="294"/>
      <c r="BY37" s="295"/>
      <c r="BZ37" s="295"/>
      <c r="CA37" s="295"/>
      <c r="CB37" s="295"/>
      <c r="CC37" s="296"/>
      <c r="CD37" s="294"/>
      <c r="CE37" s="295"/>
      <c r="CF37" s="295"/>
      <c r="CG37" s="295"/>
      <c r="CH37" s="295"/>
      <c r="CI37" s="296"/>
    </row>
    <row r="38" spans="1:88" ht="18" customHeight="1" thickBot="1" x14ac:dyDescent="0.3">
      <c r="B38" s="377"/>
      <c r="C38" s="378"/>
      <c r="D38" s="378"/>
      <c r="E38" s="378"/>
      <c r="F38" s="378"/>
      <c r="G38" s="378"/>
      <c r="H38" s="378"/>
      <c r="I38" s="378"/>
      <c r="J38" s="378"/>
      <c r="K38" s="378"/>
      <c r="L38" s="378"/>
      <c r="M38" s="378"/>
      <c r="N38" s="378"/>
      <c r="O38" s="378"/>
      <c r="P38" s="378"/>
      <c r="Q38" s="378"/>
      <c r="R38" s="378"/>
      <c r="S38" s="378"/>
      <c r="T38" s="378"/>
      <c r="U38" s="378"/>
      <c r="V38" s="378"/>
      <c r="W38" s="378"/>
      <c r="X38" s="378"/>
      <c r="Y38" s="378"/>
      <c r="Z38" s="378"/>
      <c r="AA38" s="378"/>
      <c r="AB38" s="378"/>
      <c r="AC38" s="378"/>
      <c r="AD38" s="378"/>
      <c r="AE38" s="378"/>
      <c r="AF38" s="378"/>
      <c r="AG38" s="378"/>
      <c r="AH38" s="378"/>
      <c r="AI38" s="378"/>
      <c r="AJ38" s="379"/>
      <c r="AK38" s="380" t="s">
        <v>3</v>
      </c>
      <c r="AL38" s="381"/>
      <c r="AM38" s="381"/>
      <c r="AN38" s="381"/>
      <c r="AO38" s="381"/>
      <c r="AP38" s="381"/>
      <c r="AQ38" s="381"/>
      <c r="AR38" s="381"/>
      <c r="AS38" s="381"/>
      <c r="AT38" s="381"/>
      <c r="AU38" s="381"/>
      <c r="AV38" s="381"/>
      <c r="AW38" s="381"/>
      <c r="AX38" s="381"/>
      <c r="AY38" s="382"/>
      <c r="AZ38" s="382"/>
      <c r="BA38" s="382"/>
      <c r="BB38" s="382"/>
      <c r="BC38" s="382"/>
      <c r="BD38" s="382"/>
      <c r="BE38" s="382"/>
      <c r="BF38" s="382"/>
      <c r="BG38" s="382"/>
      <c r="BH38" s="382"/>
      <c r="BI38" s="382"/>
      <c r="BJ38" s="383"/>
      <c r="BK38" s="384">
        <f>SUM(BK34:BK37)</f>
        <v>115045</v>
      </c>
      <c r="BL38" s="385"/>
      <c r="BM38" s="385"/>
      <c r="BN38" s="385"/>
      <c r="BO38" s="385"/>
      <c r="BP38" s="386"/>
      <c r="BQ38" s="387" t="s">
        <v>100</v>
      </c>
      <c r="BR38" s="388"/>
      <c r="BS38" s="388"/>
      <c r="BT38" s="388"/>
      <c r="BU38" s="388"/>
      <c r="BV38" s="388"/>
      <c r="BW38" s="388"/>
      <c r="BX38" s="388"/>
      <c r="BY38" s="388"/>
      <c r="BZ38" s="388"/>
      <c r="CA38" s="388"/>
      <c r="CB38" s="388"/>
      <c r="CC38" s="389"/>
      <c r="CD38" s="390">
        <f>+CD34*AE34</f>
        <v>136523.5294117647</v>
      </c>
      <c r="CE38" s="390"/>
      <c r="CF38" s="390"/>
      <c r="CG38" s="390"/>
      <c r="CH38" s="390"/>
      <c r="CI38" s="391"/>
      <c r="CJ38" s="74"/>
    </row>
    <row r="39" spans="1:88" ht="18" customHeight="1" thickBot="1" x14ac:dyDescent="0.3">
      <c r="A39" s="75"/>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76"/>
      <c r="AE39" s="76"/>
      <c r="AF39" s="76"/>
      <c r="AG39" s="76"/>
      <c r="AH39" s="76"/>
      <c r="AI39" s="76"/>
      <c r="AJ39" s="76"/>
      <c r="BG39" s="78"/>
      <c r="BH39" s="78"/>
      <c r="BI39" s="78"/>
      <c r="BJ39" s="78"/>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row>
    <row r="40" spans="1:88" ht="18" customHeight="1" x14ac:dyDescent="0.25">
      <c r="A40" s="75"/>
      <c r="B40" s="348" t="s">
        <v>0</v>
      </c>
      <c r="C40" s="349"/>
      <c r="D40" s="349"/>
      <c r="E40" s="349"/>
      <c r="F40" s="349"/>
      <c r="G40" s="349"/>
      <c r="H40" s="349"/>
      <c r="I40" s="349"/>
      <c r="J40" s="349"/>
      <c r="K40" s="349"/>
      <c r="L40" s="349"/>
      <c r="M40" s="349"/>
      <c r="N40" s="349"/>
      <c r="O40" s="349"/>
      <c r="P40" s="349"/>
      <c r="Q40" s="349"/>
      <c r="R40" s="349"/>
      <c r="S40" s="349"/>
      <c r="T40" s="349"/>
      <c r="U40" s="349"/>
      <c r="V40" s="349"/>
      <c r="W40" s="349"/>
      <c r="X40" s="349"/>
      <c r="Y40" s="350"/>
      <c r="Z40" s="348" t="s">
        <v>80</v>
      </c>
      <c r="AA40" s="349"/>
      <c r="AB40" s="349"/>
      <c r="AC40" s="349"/>
      <c r="AD40" s="350"/>
      <c r="AE40" s="357" t="s">
        <v>79</v>
      </c>
      <c r="AF40" s="358"/>
      <c r="AG40" s="358"/>
      <c r="AH40" s="358"/>
      <c r="AI40" s="358"/>
      <c r="AJ40" s="359"/>
      <c r="AK40" s="357" t="s">
        <v>81</v>
      </c>
      <c r="AL40" s="358"/>
      <c r="AM40" s="358"/>
      <c r="AN40" s="358"/>
      <c r="AO40" s="358"/>
      <c r="AP40" s="358"/>
      <c r="AQ40" s="358"/>
      <c r="AR40" s="358"/>
      <c r="AS40" s="358"/>
      <c r="AT40" s="358"/>
      <c r="AU40" s="358"/>
      <c r="AV40" s="358"/>
      <c r="AW40" s="358"/>
      <c r="AX40" s="359"/>
      <c r="AY40" s="357" t="s">
        <v>1</v>
      </c>
      <c r="AZ40" s="358"/>
      <c r="BA40" s="358"/>
      <c r="BB40" s="359"/>
      <c r="BC40" s="348" t="s">
        <v>104</v>
      </c>
      <c r="BD40" s="349"/>
      <c r="BE40" s="349"/>
      <c r="BF40" s="350"/>
      <c r="BG40" s="366" t="s">
        <v>82</v>
      </c>
      <c r="BH40" s="367"/>
      <c r="BI40" s="367"/>
      <c r="BJ40" s="368"/>
      <c r="BK40" s="315" t="s">
        <v>99</v>
      </c>
      <c r="BL40" s="316"/>
      <c r="BM40" s="316"/>
      <c r="BN40" s="316"/>
      <c r="BO40" s="316"/>
      <c r="BP40" s="317"/>
      <c r="BQ40" s="315" t="s">
        <v>83</v>
      </c>
      <c r="BR40" s="316"/>
      <c r="BS40" s="316"/>
      <c r="BT40" s="316"/>
      <c r="BU40" s="316"/>
      <c r="BV40" s="316"/>
      <c r="BW40" s="317"/>
      <c r="BX40" s="315" t="s">
        <v>84</v>
      </c>
      <c r="BY40" s="316"/>
      <c r="BZ40" s="316"/>
      <c r="CA40" s="316"/>
      <c r="CB40" s="316"/>
      <c r="CC40" s="317"/>
      <c r="CD40" s="315" t="s">
        <v>85</v>
      </c>
      <c r="CE40" s="316"/>
      <c r="CF40" s="316"/>
      <c r="CG40" s="316"/>
      <c r="CH40" s="316"/>
      <c r="CI40" s="317"/>
    </row>
    <row r="41" spans="1:88" ht="18" customHeight="1" x14ac:dyDescent="0.25">
      <c r="A41" s="75"/>
      <c r="B41" s="351"/>
      <c r="C41" s="352"/>
      <c r="D41" s="352"/>
      <c r="E41" s="352"/>
      <c r="F41" s="352"/>
      <c r="G41" s="352"/>
      <c r="H41" s="352"/>
      <c r="I41" s="352"/>
      <c r="J41" s="352"/>
      <c r="K41" s="352"/>
      <c r="L41" s="352"/>
      <c r="M41" s="352"/>
      <c r="N41" s="352"/>
      <c r="O41" s="352"/>
      <c r="P41" s="352"/>
      <c r="Q41" s="352"/>
      <c r="R41" s="352"/>
      <c r="S41" s="352"/>
      <c r="T41" s="352"/>
      <c r="U41" s="352"/>
      <c r="V41" s="352"/>
      <c r="W41" s="352"/>
      <c r="X41" s="352"/>
      <c r="Y41" s="353"/>
      <c r="Z41" s="351"/>
      <c r="AA41" s="352"/>
      <c r="AB41" s="352"/>
      <c r="AC41" s="352"/>
      <c r="AD41" s="353"/>
      <c r="AE41" s="360"/>
      <c r="AF41" s="361"/>
      <c r="AG41" s="361"/>
      <c r="AH41" s="361"/>
      <c r="AI41" s="361"/>
      <c r="AJ41" s="362"/>
      <c r="AK41" s="360"/>
      <c r="AL41" s="361"/>
      <c r="AM41" s="361"/>
      <c r="AN41" s="361"/>
      <c r="AO41" s="361"/>
      <c r="AP41" s="361"/>
      <c r="AQ41" s="361"/>
      <c r="AR41" s="361"/>
      <c r="AS41" s="361"/>
      <c r="AT41" s="361"/>
      <c r="AU41" s="361"/>
      <c r="AV41" s="361"/>
      <c r="AW41" s="361"/>
      <c r="AX41" s="362"/>
      <c r="AY41" s="360"/>
      <c r="AZ41" s="361"/>
      <c r="BA41" s="361"/>
      <c r="BB41" s="362"/>
      <c r="BC41" s="351"/>
      <c r="BD41" s="352"/>
      <c r="BE41" s="352"/>
      <c r="BF41" s="353"/>
      <c r="BG41" s="369"/>
      <c r="BH41" s="370"/>
      <c r="BI41" s="370"/>
      <c r="BJ41" s="371"/>
      <c r="BK41" s="318"/>
      <c r="BL41" s="319"/>
      <c r="BM41" s="319"/>
      <c r="BN41" s="319"/>
      <c r="BO41" s="319"/>
      <c r="BP41" s="320"/>
      <c r="BQ41" s="318"/>
      <c r="BR41" s="319"/>
      <c r="BS41" s="319"/>
      <c r="BT41" s="319"/>
      <c r="BU41" s="319"/>
      <c r="BV41" s="319"/>
      <c r="BW41" s="320"/>
      <c r="BX41" s="318"/>
      <c r="BY41" s="319"/>
      <c r="BZ41" s="319"/>
      <c r="CA41" s="319"/>
      <c r="CB41" s="319"/>
      <c r="CC41" s="320"/>
      <c r="CD41" s="318"/>
      <c r="CE41" s="319"/>
      <c r="CF41" s="319"/>
      <c r="CG41" s="319"/>
      <c r="CH41" s="319"/>
      <c r="CI41" s="320"/>
    </row>
    <row r="42" spans="1:88" ht="18" customHeight="1" thickBot="1" x14ac:dyDescent="0.3">
      <c r="A42" s="75"/>
      <c r="B42" s="354"/>
      <c r="C42" s="355"/>
      <c r="D42" s="355"/>
      <c r="E42" s="355"/>
      <c r="F42" s="355"/>
      <c r="G42" s="355"/>
      <c r="H42" s="355"/>
      <c r="I42" s="355"/>
      <c r="J42" s="355"/>
      <c r="K42" s="355"/>
      <c r="L42" s="355"/>
      <c r="M42" s="355"/>
      <c r="N42" s="355"/>
      <c r="O42" s="355"/>
      <c r="P42" s="355"/>
      <c r="Q42" s="355"/>
      <c r="R42" s="355"/>
      <c r="S42" s="355"/>
      <c r="T42" s="355"/>
      <c r="U42" s="355"/>
      <c r="V42" s="355"/>
      <c r="W42" s="355"/>
      <c r="X42" s="355"/>
      <c r="Y42" s="356"/>
      <c r="Z42" s="354"/>
      <c r="AA42" s="355"/>
      <c r="AB42" s="355"/>
      <c r="AC42" s="355"/>
      <c r="AD42" s="356"/>
      <c r="AE42" s="363"/>
      <c r="AF42" s="364"/>
      <c r="AG42" s="364"/>
      <c r="AH42" s="364"/>
      <c r="AI42" s="364"/>
      <c r="AJ42" s="365"/>
      <c r="AK42" s="360"/>
      <c r="AL42" s="361"/>
      <c r="AM42" s="361"/>
      <c r="AN42" s="361"/>
      <c r="AO42" s="361"/>
      <c r="AP42" s="361"/>
      <c r="AQ42" s="361"/>
      <c r="AR42" s="361"/>
      <c r="AS42" s="361"/>
      <c r="AT42" s="361"/>
      <c r="AU42" s="361"/>
      <c r="AV42" s="361"/>
      <c r="AW42" s="361"/>
      <c r="AX42" s="362"/>
      <c r="AY42" s="360"/>
      <c r="AZ42" s="361"/>
      <c r="BA42" s="361"/>
      <c r="BB42" s="362"/>
      <c r="BC42" s="351"/>
      <c r="BD42" s="352"/>
      <c r="BE42" s="352"/>
      <c r="BF42" s="353"/>
      <c r="BG42" s="369"/>
      <c r="BH42" s="370"/>
      <c r="BI42" s="370"/>
      <c r="BJ42" s="371"/>
      <c r="BK42" s="318"/>
      <c r="BL42" s="319"/>
      <c r="BM42" s="319"/>
      <c r="BN42" s="319"/>
      <c r="BO42" s="319"/>
      <c r="BP42" s="320"/>
      <c r="BQ42" s="321"/>
      <c r="BR42" s="322"/>
      <c r="BS42" s="322"/>
      <c r="BT42" s="322"/>
      <c r="BU42" s="322"/>
      <c r="BV42" s="322"/>
      <c r="BW42" s="323"/>
      <c r="BX42" s="321"/>
      <c r="BY42" s="322"/>
      <c r="BZ42" s="322"/>
      <c r="CA42" s="322"/>
      <c r="CB42" s="322"/>
      <c r="CC42" s="323"/>
      <c r="CD42" s="321"/>
      <c r="CE42" s="322"/>
      <c r="CF42" s="322"/>
      <c r="CG42" s="322"/>
      <c r="CH42" s="322"/>
      <c r="CI42" s="323"/>
    </row>
    <row r="43" spans="1:88" ht="18" customHeight="1" x14ac:dyDescent="0.25">
      <c r="A43" s="75"/>
      <c r="B43" s="324" t="s">
        <v>540</v>
      </c>
      <c r="C43" s="325"/>
      <c r="D43" s="325"/>
      <c r="E43" s="325"/>
      <c r="F43" s="325"/>
      <c r="G43" s="325"/>
      <c r="H43" s="325"/>
      <c r="I43" s="325"/>
      <c r="J43" s="325"/>
      <c r="K43" s="325"/>
      <c r="L43" s="325"/>
      <c r="M43" s="325"/>
      <c r="N43" s="325"/>
      <c r="O43" s="325"/>
      <c r="P43" s="325"/>
      <c r="Q43" s="325"/>
      <c r="R43" s="325"/>
      <c r="S43" s="325"/>
      <c r="T43" s="325"/>
      <c r="U43" s="325"/>
      <c r="V43" s="325"/>
      <c r="W43" s="325"/>
      <c r="X43" s="325"/>
      <c r="Y43" s="326"/>
      <c r="Z43" s="333" t="s">
        <v>573</v>
      </c>
      <c r="AA43" s="334"/>
      <c r="AB43" s="334"/>
      <c r="AC43" s="334"/>
      <c r="AD43" s="335"/>
      <c r="AE43" s="333">
        <v>1</v>
      </c>
      <c r="AF43" s="334"/>
      <c r="AG43" s="334"/>
      <c r="AH43" s="334"/>
      <c r="AI43" s="334"/>
      <c r="AJ43" s="334"/>
      <c r="AK43" s="342" t="s">
        <v>13</v>
      </c>
      <c r="AL43" s="343"/>
      <c r="AM43" s="343"/>
      <c r="AN43" s="343"/>
      <c r="AO43" s="343"/>
      <c r="AP43" s="343"/>
      <c r="AQ43" s="343"/>
      <c r="AR43" s="343"/>
      <c r="AS43" s="343"/>
      <c r="AT43" s="343"/>
      <c r="AU43" s="343"/>
      <c r="AV43" s="343"/>
      <c r="AW43" s="343"/>
      <c r="AX43" s="344"/>
      <c r="AY43" s="409">
        <v>0.25</v>
      </c>
      <c r="AZ43" s="346"/>
      <c r="BA43" s="346"/>
      <c r="BB43" s="410"/>
      <c r="BC43" s="345">
        <f>+$AE$43*AY43</f>
        <v>0.25</v>
      </c>
      <c r="BD43" s="346"/>
      <c r="BE43" s="346"/>
      <c r="BF43" s="347"/>
      <c r="BG43" s="285">
        <v>40826</v>
      </c>
      <c r="BH43" s="286"/>
      <c r="BI43" s="286"/>
      <c r="BJ43" s="287"/>
      <c r="BK43" s="288">
        <f>+AY43*BG43</f>
        <v>10206.5</v>
      </c>
      <c r="BL43" s="289"/>
      <c r="BM43" s="289"/>
      <c r="BN43" s="289"/>
      <c r="BO43" s="289"/>
      <c r="BP43" s="290"/>
      <c r="BQ43" s="291">
        <v>1000</v>
      </c>
      <c r="BR43" s="292"/>
      <c r="BS43" s="292"/>
      <c r="BT43" s="292"/>
      <c r="BU43" s="292"/>
      <c r="BV43" s="292"/>
      <c r="BW43" s="293"/>
      <c r="BX43" s="291">
        <f>+(((BK47+BQ43)*15)/85)</f>
        <v>6680.1176470588234</v>
      </c>
      <c r="BY43" s="292"/>
      <c r="BZ43" s="292"/>
      <c r="CA43" s="292"/>
      <c r="CB43" s="292"/>
      <c r="CC43" s="293"/>
      <c r="CD43" s="291">
        <f>+BK47+BQ43+BX43</f>
        <v>44534.117647058825</v>
      </c>
      <c r="CE43" s="292"/>
      <c r="CF43" s="292"/>
      <c r="CG43" s="292"/>
      <c r="CH43" s="292"/>
      <c r="CI43" s="293"/>
    </row>
    <row r="44" spans="1:88" ht="18" customHeight="1" x14ac:dyDescent="0.25">
      <c r="A44" s="75"/>
      <c r="B44" s="327"/>
      <c r="C44" s="328"/>
      <c r="D44" s="328"/>
      <c r="E44" s="328"/>
      <c r="F44" s="328"/>
      <c r="G44" s="328"/>
      <c r="H44" s="328"/>
      <c r="I44" s="328"/>
      <c r="J44" s="328"/>
      <c r="K44" s="328"/>
      <c r="L44" s="328"/>
      <c r="M44" s="328"/>
      <c r="N44" s="328"/>
      <c r="O44" s="328"/>
      <c r="P44" s="328"/>
      <c r="Q44" s="328"/>
      <c r="R44" s="328"/>
      <c r="S44" s="328"/>
      <c r="T44" s="328"/>
      <c r="U44" s="328"/>
      <c r="V44" s="328"/>
      <c r="W44" s="328"/>
      <c r="X44" s="328"/>
      <c r="Y44" s="329"/>
      <c r="Z44" s="336"/>
      <c r="AA44" s="337"/>
      <c r="AB44" s="337"/>
      <c r="AC44" s="337"/>
      <c r="AD44" s="338"/>
      <c r="AE44" s="336"/>
      <c r="AF44" s="337"/>
      <c r="AG44" s="337"/>
      <c r="AH44" s="337"/>
      <c r="AI44" s="337"/>
      <c r="AJ44" s="337"/>
      <c r="AK44" s="300" t="s">
        <v>95</v>
      </c>
      <c r="AL44" s="301"/>
      <c r="AM44" s="301"/>
      <c r="AN44" s="301"/>
      <c r="AO44" s="301"/>
      <c r="AP44" s="301"/>
      <c r="AQ44" s="301"/>
      <c r="AR44" s="301"/>
      <c r="AS44" s="301"/>
      <c r="AT44" s="301"/>
      <c r="AU44" s="301"/>
      <c r="AV44" s="301"/>
      <c r="AW44" s="301"/>
      <c r="AX44" s="302"/>
      <c r="AY44" s="407">
        <v>0.25</v>
      </c>
      <c r="AZ44" s="304"/>
      <c r="BA44" s="304"/>
      <c r="BB44" s="408"/>
      <c r="BC44" s="306">
        <f t="shared" ref="BC44:BC46" si="2">+$AE$43*AY44</f>
        <v>0.25</v>
      </c>
      <c r="BD44" s="307"/>
      <c r="BE44" s="307"/>
      <c r="BF44" s="308"/>
      <c r="BG44" s="309">
        <v>55000</v>
      </c>
      <c r="BH44" s="310"/>
      <c r="BI44" s="310"/>
      <c r="BJ44" s="311"/>
      <c r="BK44" s="312">
        <f t="shared" ref="BK44:BK46" si="3">+AY44*BG44</f>
        <v>13750</v>
      </c>
      <c r="BL44" s="313"/>
      <c r="BM44" s="313"/>
      <c r="BN44" s="313"/>
      <c r="BO44" s="313"/>
      <c r="BP44" s="314"/>
      <c r="BQ44" s="294"/>
      <c r="BR44" s="295"/>
      <c r="BS44" s="295"/>
      <c r="BT44" s="295"/>
      <c r="BU44" s="295"/>
      <c r="BV44" s="295"/>
      <c r="BW44" s="296"/>
      <c r="BX44" s="294"/>
      <c r="BY44" s="295"/>
      <c r="BZ44" s="295"/>
      <c r="CA44" s="295"/>
      <c r="CB44" s="295"/>
      <c r="CC44" s="296"/>
      <c r="CD44" s="294"/>
      <c r="CE44" s="295"/>
      <c r="CF44" s="295"/>
      <c r="CG44" s="295"/>
      <c r="CH44" s="295"/>
      <c r="CI44" s="296"/>
    </row>
    <row r="45" spans="1:88" ht="18" customHeight="1" x14ac:dyDescent="0.25">
      <c r="A45" s="75"/>
      <c r="B45" s="327"/>
      <c r="C45" s="328"/>
      <c r="D45" s="328"/>
      <c r="E45" s="328"/>
      <c r="F45" s="328"/>
      <c r="G45" s="328"/>
      <c r="H45" s="328"/>
      <c r="I45" s="328"/>
      <c r="J45" s="328"/>
      <c r="K45" s="328"/>
      <c r="L45" s="328"/>
      <c r="M45" s="328"/>
      <c r="N45" s="328"/>
      <c r="O45" s="328"/>
      <c r="P45" s="328"/>
      <c r="Q45" s="328"/>
      <c r="R45" s="328"/>
      <c r="S45" s="328"/>
      <c r="T45" s="328"/>
      <c r="U45" s="328"/>
      <c r="V45" s="328"/>
      <c r="W45" s="328"/>
      <c r="X45" s="328"/>
      <c r="Y45" s="329"/>
      <c r="Z45" s="336"/>
      <c r="AA45" s="337"/>
      <c r="AB45" s="337"/>
      <c r="AC45" s="337"/>
      <c r="AD45" s="338"/>
      <c r="AE45" s="336"/>
      <c r="AF45" s="337"/>
      <c r="AG45" s="337"/>
      <c r="AH45" s="337"/>
      <c r="AI45" s="337"/>
      <c r="AJ45" s="337"/>
      <c r="AK45" s="300" t="s">
        <v>530</v>
      </c>
      <c r="AL45" s="301"/>
      <c r="AM45" s="301"/>
      <c r="AN45" s="301"/>
      <c r="AO45" s="301"/>
      <c r="AP45" s="301"/>
      <c r="AQ45" s="301"/>
      <c r="AR45" s="301"/>
      <c r="AS45" s="301"/>
      <c r="AT45" s="301"/>
      <c r="AU45" s="301"/>
      <c r="AV45" s="301"/>
      <c r="AW45" s="301"/>
      <c r="AX45" s="302"/>
      <c r="AY45" s="407">
        <v>0.25</v>
      </c>
      <c r="AZ45" s="304"/>
      <c r="BA45" s="304"/>
      <c r="BB45" s="408"/>
      <c r="BC45" s="306">
        <f t="shared" si="2"/>
        <v>0.25</v>
      </c>
      <c r="BD45" s="307"/>
      <c r="BE45" s="307"/>
      <c r="BF45" s="308"/>
      <c r="BG45" s="309">
        <v>22629</v>
      </c>
      <c r="BH45" s="310"/>
      <c r="BI45" s="310"/>
      <c r="BJ45" s="311"/>
      <c r="BK45" s="312">
        <f t="shared" si="3"/>
        <v>5657.25</v>
      </c>
      <c r="BL45" s="313"/>
      <c r="BM45" s="313"/>
      <c r="BN45" s="313"/>
      <c r="BO45" s="313"/>
      <c r="BP45" s="314"/>
      <c r="BQ45" s="294"/>
      <c r="BR45" s="295"/>
      <c r="BS45" s="295"/>
      <c r="BT45" s="295"/>
      <c r="BU45" s="295"/>
      <c r="BV45" s="295"/>
      <c r="BW45" s="296"/>
      <c r="BX45" s="294"/>
      <c r="BY45" s="295"/>
      <c r="BZ45" s="295"/>
      <c r="CA45" s="295"/>
      <c r="CB45" s="295"/>
      <c r="CC45" s="296"/>
      <c r="CD45" s="294"/>
      <c r="CE45" s="295"/>
      <c r="CF45" s="295"/>
      <c r="CG45" s="295"/>
      <c r="CH45" s="295"/>
      <c r="CI45" s="296"/>
    </row>
    <row r="46" spans="1:88" ht="18" customHeight="1" thickBot="1" x14ac:dyDescent="0.3">
      <c r="A46" s="75"/>
      <c r="B46" s="327"/>
      <c r="C46" s="328"/>
      <c r="D46" s="328"/>
      <c r="E46" s="328"/>
      <c r="F46" s="328"/>
      <c r="G46" s="328"/>
      <c r="H46" s="328"/>
      <c r="I46" s="328"/>
      <c r="J46" s="328"/>
      <c r="K46" s="328"/>
      <c r="L46" s="328"/>
      <c r="M46" s="328"/>
      <c r="N46" s="328"/>
      <c r="O46" s="328"/>
      <c r="P46" s="328"/>
      <c r="Q46" s="328"/>
      <c r="R46" s="328"/>
      <c r="S46" s="328"/>
      <c r="T46" s="328"/>
      <c r="U46" s="328"/>
      <c r="V46" s="328"/>
      <c r="W46" s="328"/>
      <c r="X46" s="328"/>
      <c r="Y46" s="329"/>
      <c r="Z46" s="336"/>
      <c r="AA46" s="337"/>
      <c r="AB46" s="337"/>
      <c r="AC46" s="337"/>
      <c r="AD46" s="338"/>
      <c r="AE46" s="336"/>
      <c r="AF46" s="337"/>
      <c r="AG46" s="337"/>
      <c r="AH46" s="337"/>
      <c r="AI46" s="337"/>
      <c r="AJ46" s="337"/>
      <c r="AK46" s="392" t="s">
        <v>18</v>
      </c>
      <c r="AL46" s="393"/>
      <c r="AM46" s="393"/>
      <c r="AN46" s="393"/>
      <c r="AO46" s="393"/>
      <c r="AP46" s="393"/>
      <c r="AQ46" s="393"/>
      <c r="AR46" s="393"/>
      <c r="AS46" s="393"/>
      <c r="AT46" s="393"/>
      <c r="AU46" s="393"/>
      <c r="AV46" s="393"/>
      <c r="AW46" s="393"/>
      <c r="AX46" s="394"/>
      <c r="AY46" s="407">
        <v>0.25</v>
      </c>
      <c r="AZ46" s="304"/>
      <c r="BA46" s="304"/>
      <c r="BB46" s="408"/>
      <c r="BC46" s="306">
        <f t="shared" si="2"/>
        <v>0.25</v>
      </c>
      <c r="BD46" s="307"/>
      <c r="BE46" s="307"/>
      <c r="BF46" s="308"/>
      <c r="BG46" s="309">
        <v>28961</v>
      </c>
      <c r="BH46" s="310"/>
      <c r="BI46" s="310"/>
      <c r="BJ46" s="311"/>
      <c r="BK46" s="312">
        <f t="shared" si="3"/>
        <v>7240.25</v>
      </c>
      <c r="BL46" s="313"/>
      <c r="BM46" s="313"/>
      <c r="BN46" s="313"/>
      <c r="BO46" s="313"/>
      <c r="BP46" s="314"/>
      <c r="BQ46" s="294"/>
      <c r="BR46" s="295"/>
      <c r="BS46" s="295"/>
      <c r="BT46" s="295"/>
      <c r="BU46" s="295"/>
      <c r="BV46" s="295"/>
      <c r="BW46" s="296"/>
      <c r="BX46" s="294"/>
      <c r="BY46" s="295"/>
      <c r="BZ46" s="295"/>
      <c r="CA46" s="295"/>
      <c r="CB46" s="295"/>
      <c r="CC46" s="296"/>
      <c r="CD46" s="294"/>
      <c r="CE46" s="295"/>
      <c r="CF46" s="295"/>
      <c r="CG46" s="295"/>
      <c r="CH46" s="295"/>
      <c r="CI46" s="296"/>
    </row>
    <row r="47" spans="1:88" ht="18" customHeight="1" thickBot="1" x14ac:dyDescent="0.3">
      <c r="A47" s="75"/>
      <c r="B47" s="377"/>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8"/>
      <c r="AJ47" s="379"/>
      <c r="AK47" s="380" t="s">
        <v>3</v>
      </c>
      <c r="AL47" s="381"/>
      <c r="AM47" s="381"/>
      <c r="AN47" s="381"/>
      <c r="AO47" s="381"/>
      <c r="AP47" s="381"/>
      <c r="AQ47" s="381"/>
      <c r="AR47" s="381"/>
      <c r="AS47" s="381"/>
      <c r="AT47" s="381"/>
      <c r="AU47" s="381"/>
      <c r="AV47" s="381"/>
      <c r="AW47" s="381"/>
      <c r="AX47" s="381"/>
      <c r="AY47" s="382"/>
      <c r="AZ47" s="382"/>
      <c r="BA47" s="382"/>
      <c r="BB47" s="382"/>
      <c r="BC47" s="382"/>
      <c r="BD47" s="382"/>
      <c r="BE47" s="382"/>
      <c r="BF47" s="382"/>
      <c r="BG47" s="382"/>
      <c r="BH47" s="382"/>
      <c r="BI47" s="382"/>
      <c r="BJ47" s="383"/>
      <c r="BK47" s="384">
        <f>SUM(BK43:BK46)</f>
        <v>36854</v>
      </c>
      <c r="BL47" s="385"/>
      <c r="BM47" s="385"/>
      <c r="BN47" s="385"/>
      <c r="BO47" s="385"/>
      <c r="BP47" s="386"/>
      <c r="BQ47" s="387" t="s">
        <v>100</v>
      </c>
      <c r="BR47" s="388"/>
      <c r="BS47" s="388"/>
      <c r="BT47" s="388"/>
      <c r="BU47" s="388"/>
      <c r="BV47" s="388"/>
      <c r="BW47" s="388"/>
      <c r="BX47" s="388"/>
      <c r="BY47" s="388"/>
      <c r="BZ47" s="388"/>
      <c r="CA47" s="388"/>
      <c r="CB47" s="388"/>
      <c r="CC47" s="389"/>
      <c r="CD47" s="390">
        <f>+CD43*AE43</f>
        <v>44534.117647058825</v>
      </c>
      <c r="CE47" s="390"/>
      <c r="CF47" s="390"/>
      <c r="CG47" s="390"/>
      <c r="CH47" s="390"/>
      <c r="CI47" s="391"/>
    </row>
    <row r="48" spans="1:88" ht="18" customHeight="1" thickBot="1" x14ac:dyDescent="0.3">
      <c r="A48" s="75"/>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BG48" s="78"/>
      <c r="BH48" s="78"/>
      <c r="BI48" s="78"/>
      <c r="BJ48" s="78"/>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row>
    <row r="49" spans="1:87" ht="18" customHeight="1" x14ac:dyDescent="0.25">
      <c r="A49" s="75"/>
      <c r="B49" s="348" t="s">
        <v>0</v>
      </c>
      <c r="C49" s="349"/>
      <c r="D49" s="349"/>
      <c r="E49" s="349"/>
      <c r="F49" s="349"/>
      <c r="G49" s="349"/>
      <c r="H49" s="349"/>
      <c r="I49" s="349"/>
      <c r="J49" s="349"/>
      <c r="K49" s="349"/>
      <c r="L49" s="349"/>
      <c r="M49" s="349"/>
      <c r="N49" s="349"/>
      <c r="O49" s="349"/>
      <c r="P49" s="349"/>
      <c r="Q49" s="349"/>
      <c r="R49" s="349"/>
      <c r="S49" s="349"/>
      <c r="T49" s="349"/>
      <c r="U49" s="349"/>
      <c r="V49" s="349"/>
      <c r="W49" s="349"/>
      <c r="X49" s="349"/>
      <c r="Y49" s="350"/>
      <c r="Z49" s="348" t="s">
        <v>80</v>
      </c>
      <c r="AA49" s="349"/>
      <c r="AB49" s="349"/>
      <c r="AC49" s="349"/>
      <c r="AD49" s="350"/>
      <c r="AE49" s="357" t="s">
        <v>79</v>
      </c>
      <c r="AF49" s="358"/>
      <c r="AG49" s="358"/>
      <c r="AH49" s="358"/>
      <c r="AI49" s="358"/>
      <c r="AJ49" s="359"/>
      <c r="AK49" s="357" t="s">
        <v>81</v>
      </c>
      <c r="AL49" s="358"/>
      <c r="AM49" s="358"/>
      <c r="AN49" s="358"/>
      <c r="AO49" s="358"/>
      <c r="AP49" s="358"/>
      <c r="AQ49" s="358"/>
      <c r="AR49" s="358"/>
      <c r="AS49" s="358"/>
      <c r="AT49" s="358"/>
      <c r="AU49" s="358"/>
      <c r="AV49" s="358"/>
      <c r="AW49" s="358"/>
      <c r="AX49" s="359"/>
      <c r="AY49" s="357" t="s">
        <v>1</v>
      </c>
      <c r="AZ49" s="358"/>
      <c r="BA49" s="358"/>
      <c r="BB49" s="359"/>
      <c r="BC49" s="348" t="s">
        <v>104</v>
      </c>
      <c r="BD49" s="349"/>
      <c r="BE49" s="349"/>
      <c r="BF49" s="350"/>
      <c r="BG49" s="366" t="s">
        <v>82</v>
      </c>
      <c r="BH49" s="367"/>
      <c r="BI49" s="367"/>
      <c r="BJ49" s="368"/>
      <c r="BK49" s="315" t="s">
        <v>99</v>
      </c>
      <c r="BL49" s="316"/>
      <c r="BM49" s="316"/>
      <c r="BN49" s="316"/>
      <c r="BO49" s="316"/>
      <c r="BP49" s="317"/>
      <c r="BQ49" s="315" t="s">
        <v>83</v>
      </c>
      <c r="BR49" s="316"/>
      <c r="BS49" s="316"/>
      <c r="BT49" s="316"/>
      <c r="BU49" s="316"/>
      <c r="BV49" s="316"/>
      <c r="BW49" s="317"/>
      <c r="BX49" s="315" t="s">
        <v>84</v>
      </c>
      <c r="BY49" s="316"/>
      <c r="BZ49" s="316"/>
      <c r="CA49" s="316"/>
      <c r="CB49" s="316"/>
      <c r="CC49" s="317"/>
      <c r="CD49" s="315" t="s">
        <v>85</v>
      </c>
      <c r="CE49" s="316"/>
      <c r="CF49" s="316"/>
      <c r="CG49" s="316"/>
      <c r="CH49" s="316"/>
      <c r="CI49" s="317"/>
    </row>
    <row r="50" spans="1:87" ht="18" customHeight="1" x14ac:dyDescent="0.25">
      <c r="A50" s="75"/>
      <c r="B50" s="351"/>
      <c r="C50" s="352"/>
      <c r="D50" s="352"/>
      <c r="E50" s="352"/>
      <c r="F50" s="352"/>
      <c r="G50" s="352"/>
      <c r="H50" s="352"/>
      <c r="I50" s="352"/>
      <c r="J50" s="352"/>
      <c r="K50" s="352"/>
      <c r="L50" s="352"/>
      <c r="M50" s="352"/>
      <c r="N50" s="352"/>
      <c r="O50" s="352"/>
      <c r="P50" s="352"/>
      <c r="Q50" s="352"/>
      <c r="R50" s="352"/>
      <c r="S50" s="352"/>
      <c r="T50" s="352"/>
      <c r="U50" s="352"/>
      <c r="V50" s="352"/>
      <c r="W50" s="352"/>
      <c r="X50" s="352"/>
      <c r="Y50" s="353"/>
      <c r="Z50" s="351"/>
      <c r="AA50" s="352"/>
      <c r="AB50" s="352"/>
      <c r="AC50" s="352"/>
      <c r="AD50" s="353"/>
      <c r="AE50" s="360"/>
      <c r="AF50" s="361"/>
      <c r="AG50" s="361"/>
      <c r="AH50" s="361"/>
      <c r="AI50" s="361"/>
      <c r="AJ50" s="362"/>
      <c r="AK50" s="360"/>
      <c r="AL50" s="361"/>
      <c r="AM50" s="361"/>
      <c r="AN50" s="361"/>
      <c r="AO50" s="361"/>
      <c r="AP50" s="361"/>
      <c r="AQ50" s="361"/>
      <c r="AR50" s="361"/>
      <c r="AS50" s="361"/>
      <c r="AT50" s="361"/>
      <c r="AU50" s="361"/>
      <c r="AV50" s="361"/>
      <c r="AW50" s="361"/>
      <c r="AX50" s="362"/>
      <c r="AY50" s="360"/>
      <c r="AZ50" s="361"/>
      <c r="BA50" s="361"/>
      <c r="BB50" s="362"/>
      <c r="BC50" s="351"/>
      <c r="BD50" s="352"/>
      <c r="BE50" s="352"/>
      <c r="BF50" s="353"/>
      <c r="BG50" s="369"/>
      <c r="BH50" s="370"/>
      <c r="BI50" s="370"/>
      <c r="BJ50" s="371"/>
      <c r="BK50" s="318"/>
      <c r="BL50" s="319"/>
      <c r="BM50" s="319"/>
      <c r="BN50" s="319"/>
      <c r="BO50" s="319"/>
      <c r="BP50" s="320"/>
      <c r="BQ50" s="318"/>
      <c r="BR50" s="319"/>
      <c r="BS50" s="319"/>
      <c r="BT50" s="319"/>
      <c r="BU50" s="319"/>
      <c r="BV50" s="319"/>
      <c r="BW50" s="320"/>
      <c r="BX50" s="318"/>
      <c r="BY50" s="319"/>
      <c r="BZ50" s="319"/>
      <c r="CA50" s="319"/>
      <c r="CB50" s="319"/>
      <c r="CC50" s="320"/>
      <c r="CD50" s="318"/>
      <c r="CE50" s="319"/>
      <c r="CF50" s="319"/>
      <c r="CG50" s="319"/>
      <c r="CH50" s="319"/>
      <c r="CI50" s="320"/>
    </row>
    <row r="51" spans="1:87" ht="18" customHeight="1" thickBot="1" x14ac:dyDescent="0.3">
      <c r="A51" s="75"/>
      <c r="B51" s="354"/>
      <c r="C51" s="355"/>
      <c r="D51" s="355"/>
      <c r="E51" s="355"/>
      <c r="F51" s="355"/>
      <c r="G51" s="355"/>
      <c r="H51" s="355"/>
      <c r="I51" s="355"/>
      <c r="J51" s="355"/>
      <c r="K51" s="355"/>
      <c r="L51" s="355"/>
      <c r="M51" s="355"/>
      <c r="N51" s="355"/>
      <c r="O51" s="355"/>
      <c r="P51" s="355"/>
      <c r="Q51" s="355"/>
      <c r="R51" s="355"/>
      <c r="S51" s="355"/>
      <c r="T51" s="355"/>
      <c r="U51" s="355"/>
      <c r="V51" s="355"/>
      <c r="W51" s="355"/>
      <c r="X51" s="355"/>
      <c r="Y51" s="356"/>
      <c r="Z51" s="354"/>
      <c r="AA51" s="355"/>
      <c r="AB51" s="355"/>
      <c r="AC51" s="355"/>
      <c r="AD51" s="356"/>
      <c r="AE51" s="363"/>
      <c r="AF51" s="364"/>
      <c r="AG51" s="364"/>
      <c r="AH51" s="364"/>
      <c r="AI51" s="364"/>
      <c r="AJ51" s="365"/>
      <c r="AK51" s="360"/>
      <c r="AL51" s="361"/>
      <c r="AM51" s="361"/>
      <c r="AN51" s="361"/>
      <c r="AO51" s="361"/>
      <c r="AP51" s="361"/>
      <c r="AQ51" s="361"/>
      <c r="AR51" s="361"/>
      <c r="AS51" s="361"/>
      <c r="AT51" s="361"/>
      <c r="AU51" s="361"/>
      <c r="AV51" s="361"/>
      <c r="AW51" s="361"/>
      <c r="AX51" s="362"/>
      <c r="AY51" s="360"/>
      <c r="AZ51" s="361"/>
      <c r="BA51" s="361"/>
      <c r="BB51" s="362"/>
      <c r="BC51" s="351"/>
      <c r="BD51" s="352"/>
      <c r="BE51" s="352"/>
      <c r="BF51" s="353"/>
      <c r="BG51" s="369"/>
      <c r="BH51" s="370"/>
      <c r="BI51" s="370"/>
      <c r="BJ51" s="371"/>
      <c r="BK51" s="318"/>
      <c r="BL51" s="319"/>
      <c r="BM51" s="319"/>
      <c r="BN51" s="319"/>
      <c r="BO51" s="319"/>
      <c r="BP51" s="320"/>
      <c r="BQ51" s="321"/>
      <c r="BR51" s="322"/>
      <c r="BS51" s="322"/>
      <c r="BT51" s="322"/>
      <c r="BU51" s="322"/>
      <c r="BV51" s="322"/>
      <c r="BW51" s="323"/>
      <c r="BX51" s="321"/>
      <c r="BY51" s="322"/>
      <c r="BZ51" s="322"/>
      <c r="CA51" s="322"/>
      <c r="CB51" s="322"/>
      <c r="CC51" s="323"/>
      <c r="CD51" s="321"/>
      <c r="CE51" s="322"/>
      <c r="CF51" s="322"/>
      <c r="CG51" s="322"/>
      <c r="CH51" s="322"/>
      <c r="CI51" s="323"/>
    </row>
    <row r="52" spans="1:87" ht="18" customHeight="1" x14ac:dyDescent="0.25">
      <c r="A52" s="75"/>
      <c r="B52" s="324" t="s">
        <v>541</v>
      </c>
      <c r="C52" s="325"/>
      <c r="D52" s="325"/>
      <c r="E52" s="325"/>
      <c r="F52" s="325"/>
      <c r="G52" s="325"/>
      <c r="H52" s="325"/>
      <c r="I52" s="325"/>
      <c r="J52" s="325"/>
      <c r="K52" s="325"/>
      <c r="L52" s="325"/>
      <c r="M52" s="325"/>
      <c r="N52" s="325"/>
      <c r="O52" s="325"/>
      <c r="P52" s="325"/>
      <c r="Q52" s="325"/>
      <c r="R52" s="325"/>
      <c r="S52" s="325"/>
      <c r="T52" s="325"/>
      <c r="U52" s="325"/>
      <c r="V52" s="325"/>
      <c r="W52" s="325"/>
      <c r="X52" s="325"/>
      <c r="Y52" s="326"/>
      <c r="Z52" s="333" t="s">
        <v>574</v>
      </c>
      <c r="AA52" s="334"/>
      <c r="AB52" s="334"/>
      <c r="AC52" s="334"/>
      <c r="AD52" s="335"/>
      <c r="AE52" s="333">
        <v>1</v>
      </c>
      <c r="AF52" s="334"/>
      <c r="AG52" s="334"/>
      <c r="AH52" s="334"/>
      <c r="AI52" s="334"/>
      <c r="AJ52" s="334"/>
      <c r="AK52" s="342" t="s">
        <v>41</v>
      </c>
      <c r="AL52" s="343"/>
      <c r="AM52" s="343"/>
      <c r="AN52" s="343"/>
      <c r="AO52" s="343"/>
      <c r="AP52" s="343"/>
      <c r="AQ52" s="343"/>
      <c r="AR52" s="343"/>
      <c r="AS52" s="343"/>
      <c r="AT52" s="343"/>
      <c r="AU52" s="343"/>
      <c r="AV52" s="343"/>
      <c r="AW52" s="343"/>
      <c r="AX52" s="344"/>
      <c r="AY52" s="409">
        <v>8</v>
      </c>
      <c r="AZ52" s="346"/>
      <c r="BA52" s="346"/>
      <c r="BB52" s="410"/>
      <c r="BC52" s="345">
        <f>+$AE$52*AY52</f>
        <v>8</v>
      </c>
      <c r="BD52" s="346"/>
      <c r="BE52" s="346"/>
      <c r="BF52" s="347"/>
      <c r="BG52" s="285">
        <v>22629</v>
      </c>
      <c r="BH52" s="286"/>
      <c r="BI52" s="286"/>
      <c r="BJ52" s="287"/>
      <c r="BK52" s="288">
        <f>+AY52*BG52</f>
        <v>181032</v>
      </c>
      <c r="BL52" s="289"/>
      <c r="BM52" s="289"/>
      <c r="BN52" s="289"/>
      <c r="BO52" s="289"/>
      <c r="BP52" s="290"/>
      <c r="BQ52" s="291">
        <v>1000</v>
      </c>
      <c r="BR52" s="292"/>
      <c r="BS52" s="292"/>
      <c r="BT52" s="292"/>
      <c r="BU52" s="292"/>
      <c r="BV52" s="292"/>
      <c r="BW52" s="293"/>
      <c r="BX52" s="291">
        <f>+(((BK55+BQ52)*15)/85)</f>
        <v>72129.882352941175</v>
      </c>
      <c r="BY52" s="292"/>
      <c r="BZ52" s="292"/>
      <c r="CA52" s="292"/>
      <c r="CB52" s="292"/>
      <c r="CC52" s="293"/>
      <c r="CD52" s="291">
        <f>+BK55+BQ52+BX52</f>
        <v>480865.8823529412</v>
      </c>
      <c r="CE52" s="292"/>
      <c r="CF52" s="292"/>
      <c r="CG52" s="292"/>
      <c r="CH52" s="292"/>
      <c r="CI52" s="293"/>
    </row>
    <row r="53" spans="1:87" ht="18" customHeight="1" x14ac:dyDescent="0.25">
      <c r="A53" s="75"/>
      <c r="B53" s="327"/>
      <c r="C53" s="328"/>
      <c r="D53" s="328"/>
      <c r="E53" s="328"/>
      <c r="F53" s="328"/>
      <c r="G53" s="328"/>
      <c r="H53" s="328"/>
      <c r="I53" s="328"/>
      <c r="J53" s="328"/>
      <c r="K53" s="328"/>
      <c r="L53" s="328"/>
      <c r="M53" s="328"/>
      <c r="N53" s="328"/>
      <c r="O53" s="328"/>
      <c r="P53" s="328"/>
      <c r="Q53" s="328"/>
      <c r="R53" s="328"/>
      <c r="S53" s="328"/>
      <c r="T53" s="328"/>
      <c r="U53" s="328"/>
      <c r="V53" s="328"/>
      <c r="W53" s="328"/>
      <c r="X53" s="328"/>
      <c r="Y53" s="329"/>
      <c r="Z53" s="336"/>
      <c r="AA53" s="337"/>
      <c r="AB53" s="337"/>
      <c r="AC53" s="337"/>
      <c r="AD53" s="338"/>
      <c r="AE53" s="336"/>
      <c r="AF53" s="337"/>
      <c r="AG53" s="337"/>
      <c r="AH53" s="337"/>
      <c r="AI53" s="337"/>
      <c r="AJ53" s="337"/>
      <c r="AK53" s="300" t="s">
        <v>13</v>
      </c>
      <c r="AL53" s="301"/>
      <c r="AM53" s="301"/>
      <c r="AN53" s="301"/>
      <c r="AO53" s="301"/>
      <c r="AP53" s="301"/>
      <c r="AQ53" s="301"/>
      <c r="AR53" s="301"/>
      <c r="AS53" s="301"/>
      <c r="AT53" s="301"/>
      <c r="AU53" s="301"/>
      <c r="AV53" s="301"/>
      <c r="AW53" s="301"/>
      <c r="AX53" s="302"/>
      <c r="AY53" s="407">
        <v>4</v>
      </c>
      <c r="AZ53" s="304"/>
      <c r="BA53" s="304"/>
      <c r="BB53" s="408"/>
      <c r="BC53" s="306">
        <f t="shared" ref="BC53:BC54" si="4">+$AE$52*AY53</f>
        <v>4</v>
      </c>
      <c r="BD53" s="307"/>
      <c r="BE53" s="307"/>
      <c r="BF53" s="308"/>
      <c r="BG53" s="309">
        <v>40826</v>
      </c>
      <c r="BH53" s="310"/>
      <c r="BI53" s="310"/>
      <c r="BJ53" s="311"/>
      <c r="BK53" s="312">
        <f t="shared" ref="BK53:BK54" si="5">+AY53*BG53</f>
        <v>163304</v>
      </c>
      <c r="BL53" s="313"/>
      <c r="BM53" s="313"/>
      <c r="BN53" s="313"/>
      <c r="BO53" s="313"/>
      <c r="BP53" s="314"/>
      <c r="BQ53" s="294"/>
      <c r="BR53" s="295"/>
      <c r="BS53" s="295"/>
      <c r="BT53" s="295"/>
      <c r="BU53" s="295"/>
      <c r="BV53" s="295"/>
      <c r="BW53" s="296"/>
      <c r="BX53" s="294"/>
      <c r="BY53" s="295"/>
      <c r="BZ53" s="295"/>
      <c r="CA53" s="295"/>
      <c r="CB53" s="295"/>
      <c r="CC53" s="296"/>
      <c r="CD53" s="294"/>
      <c r="CE53" s="295"/>
      <c r="CF53" s="295"/>
      <c r="CG53" s="295"/>
      <c r="CH53" s="295"/>
      <c r="CI53" s="296"/>
    </row>
    <row r="54" spans="1:87" ht="18" customHeight="1" thickBot="1" x14ac:dyDescent="0.3">
      <c r="A54" s="75"/>
      <c r="B54" s="327"/>
      <c r="C54" s="328"/>
      <c r="D54" s="328"/>
      <c r="E54" s="328"/>
      <c r="F54" s="328"/>
      <c r="G54" s="328"/>
      <c r="H54" s="328"/>
      <c r="I54" s="328"/>
      <c r="J54" s="328"/>
      <c r="K54" s="328"/>
      <c r="L54" s="328"/>
      <c r="M54" s="328"/>
      <c r="N54" s="328"/>
      <c r="O54" s="328"/>
      <c r="P54" s="328"/>
      <c r="Q54" s="328"/>
      <c r="R54" s="328"/>
      <c r="S54" s="328"/>
      <c r="T54" s="328"/>
      <c r="U54" s="328"/>
      <c r="V54" s="328"/>
      <c r="W54" s="328"/>
      <c r="X54" s="328"/>
      <c r="Y54" s="329"/>
      <c r="Z54" s="336"/>
      <c r="AA54" s="337"/>
      <c r="AB54" s="337"/>
      <c r="AC54" s="337"/>
      <c r="AD54" s="338"/>
      <c r="AE54" s="336"/>
      <c r="AF54" s="337"/>
      <c r="AG54" s="337"/>
      <c r="AH54" s="337"/>
      <c r="AI54" s="337"/>
      <c r="AJ54" s="337"/>
      <c r="AK54" s="392" t="s">
        <v>526</v>
      </c>
      <c r="AL54" s="393"/>
      <c r="AM54" s="393"/>
      <c r="AN54" s="393"/>
      <c r="AO54" s="393"/>
      <c r="AP54" s="393"/>
      <c r="AQ54" s="393"/>
      <c r="AR54" s="393"/>
      <c r="AS54" s="393"/>
      <c r="AT54" s="393"/>
      <c r="AU54" s="393"/>
      <c r="AV54" s="393"/>
      <c r="AW54" s="393"/>
      <c r="AX54" s="394"/>
      <c r="AY54" s="407">
        <v>8</v>
      </c>
      <c r="AZ54" s="304"/>
      <c r="BA54" s="304"/>
      <c r="BB54" s="408"/>
      <c r="BC54" s="306">
        <f t="shared" si="4"/>
        <v>8</v>
      </c>
      <c r="BD54" s="307"/>
      <c r="BE54" s="307"/>
      <c r="BF54" s="308"/>
      <c r="BG54" s="309">
        <v>7925</v>
      </c>
      <c r="BH54" s="310"/>
      <c r="BI54" s="310"/>
      <c r="BJ54" s="311"/>
      <c r="BK54" s="312">
        <f t="shared" si="5"/>
        <v>63400</v>
      </c>
      <c r="BL54" s="313"/>
      <c r="BM54" s="313"/>
      <c r="BN54" s="313"/>
      <c r="BO54" s="313"/>
      <c r="BP54" s="314"/>
      <c r="BQ54" s="294"/>
      <c r="BR54" s="295"/>
      <c r="BS54" s="295"/>
      <c r="BT54" s="295"/>
      <c r="BU54" s="295"/>
      <c r="BV54" s="295"/>
      <c r="BW54" s="296"/>
      <c r="BX54" s="294"/>
      <c r="BY54" s="295"/>
      <c r="BZ54" s="295"/>
      <c r="CA54" s="295"/>
      <c r="CB54" s="295"/>
      <c r="CC54" s="296"/>
      <c r="CD54" s="294"/>
      <c r="CE54" s="295"/>
      <c r="CF54" s="295"/>
      <c r="CG54" s="295"/>
      <c r="CH54" s="295"/>
      <c r="CI54" s="296"/>
    </row>
    <row r="55" spans="1:87" ht="18" customHeight="1" thickBot="1" x14ac:dyDescent="0.3">
      <c r="A55" s="75"/>
      <c r="B55" s="377"/>
      <c r="C55" s="378"/>
      <c r="D55" s="378"/>
      <c r="E55" s="378"/>
      <c r="F55" s="378"/>
      <c r="G55" s="378"/>
      <c r="H55" s="378"/>
      <c r="I55" s="378"/>
      <c r="J55" s="378"/>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9"/>
      <c r="AK55" s="380" t="s">
        <v>3</v>
      </c>
      <c r="AL55" s="381"/>
      <c r="AM55" s="381"/>
      <c r="AN55" s="381"/>
      <c r="AO55" s="381"/>
      <c r="AP55" s="381"/>
      <c r="AQ55" s="381"/>
      <c r="AR55" s="381"/>
      <c r="AS55" s="381"/>
      <c r="AT55" s="381"/>
      <c r="AU55" s="381"/>
      <c r="AV55" s="381"/>
      <c r="AW55" s="381"/>
      <c r="AX55" s="381"/>
      <c r="AY55" s="382"/>
      <c r="AZ55" s="382"/>
      <c r="BA55" s="382"/>
      <c r="BB55" s="382"/>
      <c r="BC55" s="382"/>
      <c r="BD55" s="382"/>
      <c r="BE55" s="382"/>
      <c r="BF55" s="382"/>
      <c r="BG55" s="382"/>
      <c r="BH55" s="382"/>
      <c r="BI55" s="382"/>
      <c r="BJ55" s="383"/>
      <c r="BK55" s="384">
        <f>SUM(BK52:BK54)</f>
        <v>407736</v>
      </c>
      <c r="BL55" s="385"/>
      <c r="BM55" s="385"/>
      <c r="BN55" s="385"/>
      <c r="BO55" s="385"/>
      <c r="BP55" s="386"/>
      <c r="BQ55" s="387" t="s">
        <v>100</v>
      </c>
      <c r="BR55" s="388"/>
      <c r="BS55" s="388"/>
      <c r="BT55" s="388"/>
      <c r="BU55" s="388"/>
      <c r="BV55" s="388"/>
      <c r="BW55" s="388"/>
      <c r="BX55" s="388"/>
      <c r="BY55" s="388"/>
      <c r="BZ55" s="388"/>
      <c r="CA55" s="388"/>
      <c r="CB55" s="388"/>
      <c r="CC55" s="389"/>
      <c r="CD55" s="390">
        <f>+CD52*AE52</f>
        <v>480865.8823529412</v>
      </c>
      <c r="CE55" s="390"/>
      <c r="CF55" s="390"/>
      <c r="CG55" s="390"/>
      <c r="CH55" s="390"/>
      <c r="CI55" s="391"/>
    </row>
    <row r="56" spans="1:87" ht="18" customHeight="1" thickBot="1" x14ac:dyDescent="0.3">
      <c r="A56" s="75"/>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BG56" s="78"/>
      <c r="BH56" s="78"/>
      <c r="BI56" s="78"/>
      <c r="BJ56" s="78"/>
      <c r="BK56" s="79"/>
      <c r="BL56" s="79"/>
      <c r="BM56" s="79"/>
      <c r="BN56" s="79"/>
      <c r="BO56" s="79"/>
      <c r="BP56" s="79"/>
      <c r="BQ56" s="79"/>
      <c r="BR56" s="79"/>
      <c r="BS56" s="79"/>
      <c r="BT56" s="79"/>
      <c r="BU56" s="79"/>
      <c r="BV56" s="79"/>
      <c r="BW56" s="79"/>
      <c r="BX56" s="79"/>
      <c r="BY56" s="79"/>
      <c r="BZ56" s="79"/>
      <c r="CA56" s="79"/>
      <c r="CB56" s="79"/>
      <c r="CC56" s="79"/>
      <c r="CD56" s="79"/>
      <c r="CE56" s="79"/>
      <c r="CF56" s="79"/>
      <c r="CG56" s="79"/>
      <c r="CH56" s="79"/>
      <c r="CI56" s="79"/>
    </row>
    <row r="57" spans="1:87" ht="18" customHeight="1" x14ac:dyDescent="0.25">
      <c r="A57" s="75"/>
      <c r="B57" s="348" t="s">
        <v>0</v>
      </c>
      <c r="C57" s="349"/>
      <c r="D57" s="349"/>
      <c r="E57" s="349"/>
      <c r="F57" s="349"/>
      <c r="G57" s="349"/>
      <c r="H57" s="349"/>
      <c r="I57" s="349"/>
      <c r="J57" s="349"/>
      <c r="K57" s="349"/>
      <c r="L57" s="349"/>
      <c r="M57" s="349"/>
      <c r="N57" s="349"/>
      <c r="O57" s="349"/>
      <c r="P57" s="349"/>
      <c r="Q57" s="349"/>
      <c r="R57" s="349"/>
      <c r="S57" s="349"/>
      <c r="T57" s="349"/>
      <c r="U57" s="349"/>
      <c r="V57" s="349"/>
      <c r="W57" s="349"/>
      <c r="X57" s="349"/>
      <c r="Y57" s="350"/>
      <c r="Z57" s="348" t="s">
        <v>80</v>
      </c>
      <c r="AA57" s="349"/>
      <c r="AB57" s="349"/>
      <c r="AC57" s="349"/>
      <c r="AD57" s="350"/>
      <c r="AE57" s="357" t="s">
        <v>79</v>
      </c>
      <c r="AF57" s="358"/>
      <c r="AG57" s="358"/>
      <c r="AH57" s="358"/>
      <c r="AI57" s="358"/>
      <c r="AJ57" s="359"/>
      <c r="AK57" s="357" t="s">
        <v>81</v>
      </c>
      <c r="AL57" s="358"/>
      <c r="AM57" s="358"/>
      <c r="AN57" s="358"/>
      <c r="AO57" s="358"/>
      <c r="AP57" s="358"/>
      <c r="AQ57" s="358"/>
      <c r="AR57" s="358"/>
      <c r="AS57" s="358"/>
      <c r="AT57" s="358"/>
      <c r="AU57" s="358"/>
      <c r="AV57" s="358"/>
      <c r="AW57" s="358"/>
      <c r="AX57" s="359"/>
      <c r="AY57" s="357" t="s">
        <v>1</v>
      </c>
      <c r="AZ57" s="358"/>
      <c r="BA57" s="358"/>
      <c r="BB57" s="359"/>
      <c r="BC57" s="348" t="s">
        <v>104</v>
      </c>
      <c r="BD57" s="349"/>
      <c r="BE57" s="349"/>
      <c r="BF57" s="350"/>
      <c r="BG57" s="366" t="s">
        <v>82</v>
      </c>
      <c r="BH57" s="367"/>
      <c r="BI57" s="367"/>
      <c r="BJ57" s="368"/>
      <c r="BK57" s="315" t="s">
        <v>99</v>
      </c>
      <c r="BL57" s="316"/>
      <c r="BM57" s="316"/>
      <c r="BN57" s="316"/>
      <c r="BO57" s="316"/>
      <c r="BP57" s="317"/>
      <c r="BQ57" s="315" t="s">
        <v>83</v>
      </c>
      <c r="BR57" s="316"/>
      <c r="BS57" s="316"/>
      <c r="BT57" s="316"/>
      <c r="BU57" s="316"/>
      <c r="BV57" s="316"/>
      <c r="BW57" s="317"/>
      <c r="BX57" s="315" t="s">
        <v>84</v>
      </c>
      <c r="BY57" s="316"/>
      <c r="BZ57" s="316"/>
      <c r="CA57" s="316"/>
      <c r="CB57" s="316"/>
      <c r="CC57" s="317"/>
      <c r="CD57" s="315" t="s">
        <v>85</v>
      </c>
      <c r="CE57" s="316"/>
      <c r="CF57" s="316"/>
      <c r="CG57" s="316"/>
      <c r="CH57" s="316"/>
      <c r="CI57" s="317"/>
    </row>
    <row r="58" spans="1:87" ht="18" customHeight="1" x14ac:dyDescent="0.25">
      <c r="A58" s="75"/>
      <c r="B58" s="351"/>
      <c r="C58" s="352"/>
      <c r="D58" s="352"/>
      <c r="E58" s="352"/>
      <c r="F58" s="352"/>
      <c r="G58" s="352"/>
      <c r="H58" s="352"/>
      <c r="I58" s="352"/>
      <c r="J58" s="352"/>
      <c r="K58" s="352"/>
      <c r="L58" s="352"/>
      <c r="M58" s="352"/>
      <c r="N58" s="352"/>
      <c r="O58" s="352"/>
      <c r="P58" s="352"/>
      <c r="Q58" s="352"/>
      <c r="R58" s="352"/>
      <c r="S58" s="352"/>
      <c r="T58" s="352"/>
      <c r="U58" s="352"/>
      <c r="V58" s="352"/>
      <c r="W58" s="352"/>
      <c r="X58" s="352"/>
      <c r="Y58" s="353"/>
      <c r="Z58" s="351"/>
      <c r="AA58" s="352"/>
      <c r="AB58" s="352"/>
      <c r="AC58" s="352"/>
      <c r="AD58" s="353"/>
      <c r="AE58" s="360"/>
      <c r="AF58" s="361"/>
      <c r="AG58" s="361"/>
      <c r="AH58" s="361"/>
      <c r="AI58" s="361"/>
      <c r="AJ58" s="362"/>
      <c r="AK58" s="360"/>
      <c r="AL58" s="361"/>
      <c r="AM58" s="361"/>
      <c r="AN58" s="361"/>
      <c r="AO58" s="361"/>
      <c r="AP58" s="361"/>
      <c r="AQ58" s="361"/>
      <c r="AR58" s="361"/>
      <c r="AS58" s="361"/>
      <c r="AT58" s="361"/>
      <c r="AU58" s="361"/>
      <c r="AV58" s="361"/>
      <c r="AW58" s="361"/>
      <c r="AX58" s="362"/>
      <c r="AY58" s="360"/>
      <c r="AZ58" s="361"/>
      <c r="BA58" s="361"/>
      <c r="BB58" s="362"/>
      <c r="BC58" s="351"/>
      <c r="BD58" s="352"/>
      <c r="BE58" s="352"/>
      <c r="BF58" s="353"/>
      <c r="BG58" s="369"/>
      <c r="BH58" s="370"/>
      <c r="BI58" s="370"/>
      <c r="BJ58" s="371"/>
      <c r="BK58" s="318"/>
      <c r="BL58" s="319"/>
      <c r="BM58" s="319"/>
      <c r="BN58" s="319"/>
      <c r="BO58" s="319"/>
      <c r="BP58" s="320"/>
      <c r="BQ58" s="318"/>
      <c r="BR58" s="319"/>
      <c r="BS58" s="319"/>
      <c r="BT58" s="319"/>
      <c r="BU58" s="319"/>
      <c r="BV58" s="319"/>
      <c r="BW58" s="320"/>
      <c r="BX58" s="318"/>
      <c r="BY58" s="319"/>
      <c r="BZ58" s="319"/>
      <c r="CA58" s="319"/>
      <c r="CB58" s="319"/>
      <c r="CC58" s="320"/>
      <c r="CD58" s="318"/>
      <c r="CE58" s="319"/>
      <c r="CF58" s="319"/>
      <c r="CG58" s="319"/>
      <c r="CH58" s="319"/>
      <c r="CI58" s="320"/>
    </row>
    <row r="59" spans="1:87" ht="18" customHeight="1" thickBot="1" x14ac:dyDescent="0.3">
      <c r="A59" s="75"/>
      <c r="B59" s="354"/>
      <c r="C59" s="355"/>
      <c r="D59" s="355"/>
      <c r="E59" s="355"/>
      <c r="F59" s="355"/>
      <c r="G59" s="355"/>
      <c r="H59" s="355"/>
      <c r="I59" s="355"/>
      <c r="J59" s="355"/>
      <c r="K59" s="355"/>
      <c r="L59" s="355"/>
      <c r="M59" s="355"/>
      <c r="N59" s="355"/>
      <c r="O59" s="355"/>
      <c r="P59" s="355"/>
      <c r="Q59" s="355"/>
      <c r="R59" s="355"/>
      <c r="S59" s="355"/>
      <c r="T59" s="355"/>
      <c r="U59" s="355"/>
      <c r="V59" s="355"/>
      <c r="W59" s="355"/>
      <c r="X59" s="355"/>
      <c r="Y59" s="356"/>
      <c r="Z59" s="354"/>
      <c r="AA59" s="355"/>
      <c r="AB59" s="355"/>
      <c r="AC59" s="355"/>
      <c r="AD59" s="356"/>
      <c r="AE59" s="363"/>
      <c r="AF59" s="364"/>
      <c r="AG59" s="364"/>
      <c r="AH59" s="364"/>
      <c r="AI59" s="364"/>
      <c r="AJ59" s="365"/>
      <c r="AK59" s="360"/>
      <c r="AL59" s="361"/>
      <c r="AM59" s="361"/>
      <c r="AN59" s="361"/>
      <c r="AO59" s="361"/>
      <c r="AP59" s="361"/>
      <c r="AQ59" s="361"/>
      <c r="AR59" s="361"/>
      <c r="AS59" s="361"/>
      <c r="AT59" s="361"/>
      <c r="AU59" s="361"/>
      <c r="AV59" s="361"/>
      <c r="AW59" s="361"/>
      <c r="AX59" s="362"/>
      <c r="AY59" s="360"/>
      <c r="AZ59" s="361"/>
      <c r="BA59" s="361"/>
      <c r="BB59" s="362"/>
      <c r="BC59" s="351"/>
      <c r="BD59" s="352"/>
      <c r="BE59" s="352"/>
      <c r="BF59" s="353"/>
      <c r="BG59" s="369"/>
      <c r="BH59" s="370"/>
      <c r="BI59" s="370"/>
      <c r="BJ59" s="371"/>
      <c r="BK59" s="318"/>
      <c r="BL59" s="319"/>
      <c r="BM59" s="319"/>
      <c r="BN59" s="319"/>
      <c r="BO59" s="319"/>
      <c r="BP59" s="320"/>
      <c r="BQ59" s="321"/>
      <c r="BR59" s="322"/>
      <c r="BS59" s="322"/>
      <c r="BT59" s="322"/>
      <c r="BU59" s="322"/>
      <c r="BV59" s="322"/>
      <c r="BW59" s="323"/>
      <c r="BX59" s="321"/>
      <c r="BY59" s="322"/>
      <c r="BZ59" s="322"/>
      <c r="CA59" s="322"/>
      <c r="CB59" s="322"/>
      <c r="CC59" s="323"/>
      <c r="CD59" s="321"/>
      <c r="CE59" s="322"/>
      <c r="CF59" s="322"/>
      <c r="CG59" s="322"/>
      <c r="CH59" s="322"/>
      <c r="CI59" s="323"/>
    </row>
    <row r="60" spans="1:87" ht="18" customHeight="1" x14ac:dyDescent="0.25">
      <c r="A60" s="75"/>
      <c r="B60" s="324" t="s">
        <v>542</v>
      </c>
      <c r="C60" s="325"/>
      <c r="D60" s="325"/>
      <c r="E60" s="325"/>
      <c r="F60" s="325"/>
      <c r="G60" s="325"/>
      <c r="H60" s="325"/>
      <c r="I60" s="325"/>
      <c r="J60" s="325"/>
      <c r="K60" s="325"/>
      <c r="L60" s="325"/>
      <c r="M60" s="325"/>
      <c r="N60" s="325"/>
      <c r="O60" s="325"/>
      <c r="P60" s="325"/>
      <c r="Q60" s="325"/>
      <c r="R60" s="325"/>
      <c r="S60" s="325"/>
      <c r="T60" s="325"/>
      <c r="U60" s="325"/>
      <c r="V60" s="325"/>
      <c r="W60" s="325"/>
      <c r="X60" s="325"/>
      <c r="Y60" s="326"/>
      <c r="Z60" s="333" t="s">
        <v>575</v>
      </c>
      <c r="AA60" s="334"/>
      <c r="AB60" s="334"/>
      <c r="AC60" s="334"/>
      <c r="AD60" s="335"/>
      <c r="AE60" s="333">
        <v>1</v>
      </c>
      <c r="AF60" s="334"/>
      <c r="AG60" s="334"/>
      <c r="AH60" s="334"/>
      <c r="AI60" s="334"/>
      <c r="AJ60" s="334"/>
      <c r="AK60" s="342" t="s">
        <v>41</v>
      </c>
      <c r="AL60" s="343"/>
      <c r="AM60" s="343"/>
      <c r="AN60" s="343"/>
      <c r="AO60" s="343"/>
      <c r="AP60" s="343"/>
      <c r="AQ60" s="343"/>
      <c r="AR60" s="343"/>
      <c r="AS60" s="343"/>
      <c r="AT60" s="343"/>
      <c r="AU60" s="343"/>
      <c r="AV60" s="343"/>
      <c r="AW60" s="343"/>
      <c r="AX60" s="344"/>
      <c r="AY60" s="409">
        <v>1</v>
      </c>
      <c r="AZ60" s="346"/>
      <c r="BA60" s="346"/>
      <c r="BB60" s="410"/>
      <c r="BC60" s="345">
        <f>+$AE$60*AY60</f>
        <v>1</v>
      </c>
      <c r="BD60" s="346"/>
      <c r="BE60" s="346"/>
      <c r="BF60" s="347"/>
      <c r="BG60" s="285">
        <v>22629</v>
      </c>
      <c r="BH60" s="286"/>
      <c r="BI60" s="286"/>
      <c r="BJ60" s="287"/>
      <c r="BK60" s="288">
        <f>+AY60*BG60</f>
        <v>22629</v>
      </c>
      <c r="BL60" s="289"/>
      <c r="BM60" s="289"/>
      <c r="BN60" s="289"/>
      <c r="BO60" s="289"/>
      <c r="BP60" s="290"/>
      <c r="BQ60" s="291">
        <v>1000</v>
      </c>
      <c r="BR60" s="292"/>
      <c r="BS60" s="292"/>
      <c r="BT60" s="292"/>
      <c r="BU60" s="292"/>
      <c r="BV60" s="292"/>
      <c r="BW60" s="293"/>
      <c r="BX60" s="291">
        <f>+(((BK71+BQ60)*15)/85)</f>
        <v>40060.23529411765</v>
      </c>
      <c r="BY60" s="292"/>
      <c r="BZ60" s="292"/>
      <c r="CA60" s="292"/>
      <c r="CB60" s="292"/>
      <c r="CC60" s="293"/>
      <c r="CD60" s="291">
        <f>+BK71+BQ60+BX60</f>
        <v>267068.23529411765</v>
      </c>
      <c r="CE60" s="292"/>
      <c r="CF60" s="292"/>
      <c r="CG60" s="292"/>
      <c r="CH60" s="292"/>
      <c r="CI60" s="293"/>
    </row>
    <row r="61" spans="1:87" ht="18" customHeight="1" x14ac:dyDescent="0.25">
      <c r="A61" s="75"/>
      <c r="B61" s="327"/>
      <c r="C61" s="328"/>
      <c r="D61" s="328"/>
      <c r="E61" s="328"/>
      <c r="F61" s="328"/>
      <c r="G61" s="328"/>
      <c r="H61" s="328"/>
      <c r="I61" s="328"/>
      <c r="J61" s="328"/>
      <c r="K61" s="328"/>
      <c r="L61" s="328"/>
      <c r="M61" s="328"/>
      <c r="N61" s="328"/>
      <c r="O61" s="328"/>
      <c r="P61" s="328"/>
      <c r="Q61" s="328"/>
      <c r="R61" s="328"/>
      <c r="S61" s="328"/>
      <c r="T61" s="328"/>
      <c r="U61" s="328"/>
      <c r="V61" s="328"/>
      <c r="W61" s="328"/>
      <c r="X61" s="328"/>
      <c r="Y61" s="329"/>
      <c r="Z61" s="336"/>
      <c r="AA61" s="337"/>
      <c r="AB61" s="337"/>
      <c r="AC61" s="337"/>
      <c r="AD61" s="338"/>
      <c r="AE61" s="336"/>
      <c r="AF61" s="337"/>
      <c r="AG61" s="337"/>
      <c r="AH61" s="337"/>
      <c r="AI61" s="337"/>
      <c r="AJ61" s="337"/>
      <c r="AK61" s="300" t="s">
        <v>30</v>
      </c>
      <c r="AL61" s="301"/>
      <c r="AM61" s="301"/>
      <c r="AN61" s="301"/>
      <c r="AO61" s="301"/>
      <c r="AP61" s="301"/>
      <c r="AQ61" s="301"/>
      <c r="AR61" s="301"/>
      <c r="AS61" s="301"/>
      <c r="AT61" s="301"/>
      <c r="AU61" s="301"/>
      <c r="AV61" s="301"/>
      <c r="AW61" s="301"/>
      <c r="AX61" s="302"/>
      <c r="AY61" s="407">
        <v>1</v>
      </c>
      <c r="AZ61" s="304"/>
      <c r="BA61" s="304"/>
      <c r="BB61" s="408"/>
      <c r="BC61" s="306">
        <f t="shared" ref="BC61:BC70" si="6">+$AE$60*AY61</f>
        <v>1</v>
      </c>
      <c r="BD61" s="307"/>
      <c r="BE61" s="307"/>
      <c r="BF61" s="308"/>
      <c r="BG61" s="309">
        <v>7925</v>
      </c>
      <c r="BH61" s="310"/>
      <c r="BI61" s="310"/>
      <c r="BJ61" s="311"/>
      <c r="BK61" s="312">
        <f t="shared" ref="BK61:BK70" si="7">+AY61*BG61</f>
        <v>7925</v>
      </c>
      <c r="BL61" s="313"/>
      <c r="BM61" s="313"/>
      <c r="BN61" s="313"/>
      <c r="BO61" s="313"/>
      <c r="BP61" s="314"/>
      <c r="BQ61" s="294"/>
      <c r="BR61" s="295"/>
      <c r="BS61" s="295"/>
      <c r="BT61" s="295"/>
      <c r="BU61" s="295"/>
      <c r="BV61" s="295"/>
      <c r="BW61" s="296"/>
      <c r="BX61" s="294"/>
      <c r="BY61" s="295"/>
      <c r="BZ61" s="295"/>
      <c r="CA61" s="295"/>
      <c r="CB61" s="295"/>
      <c r="CC61" s="296"/>
      <c r="CD61" s="294"/>
      <c r="CE61" s="295"/>
      <c r="CF61" s="295"/>
      <c r="CG61" s="295"/>
      <c r="CH61" s="295"/>
      <c r="CI61" s="296"/>
    </row>
    <row r="62" spans="1:87" ht="18" customHeight="1" x14ac:dyDescent="0.25">
      <c r="A62" s="75"/>
      <c r="B62" s="327"/>
      <c r="C62" s="328"/>
      <c r="D62" s="328"/>
      <c r="E62" s="328"/>
      <c r="F62" s="328"/>
      <c r="G62" s="328"/>
      <c r="H62" s="328"/>
      <c r="I62" s="328"/>
      <c r="J62" s="328"/>
      <c r="K62" s="328"/>
      <c r="L62" s="328"/>
      <c r="M62" s="328"/>
      <c r="N62" s="328"/>
      <c r="O62" s="328"/>
      <c r="P62" s="328"/>
      <c r="Q62" s="328"/>
      <c r="R62" s="328"/>
      <c r="S62" s="328"/>
      <c r="T62" s="328"/>
      <c r="U62" s="328"/>
      <c r="V62" s="328"/>
      <c r="W62" s="328"/>
      <c r="X62" s="328"/>
      <c r="Y62" s="329"/>
      <c r="Z62" s="336"/>
      <c r="AA62" s="337"/>
      <c r="AB62" s="337"/>
      <c r="AC62" s="337"/>
      <c r="AD62" s="338"/>
      <c r="AE62" s="336"/>
      <c r="AF62" s="337"/>
      <c r="AG62" s="337"/>
      <c r="AH62" s="337"/>
      <c r="AI62" s="337"/>
      <c r="AJ62" s="337"/>
      <c r="AK62" s="300" t="s">
        <v>16</v>
      </c>
      <c r="AL62" s="301"/>
      <c r="AM62" s="301"/>
      <c r="AN62" s="301"/>
      <c r="AO62" s="301"/>
      <c r="AP62" s="301"/>
      <c r="AQ62" s="301"/>
      <c r="AR62" s="301"/>
      <c r="AS62" s="301"/>
      <c r="AT62" s="301"/>
      <c r="AU62" s="301"/>
      <c r="AV62" s="301"/>
      <c r="AW62" s="301"/>
      <c r="AX62" s="302"/>
      <c r="AY62" s="407">
        <v>1</v>
      </c>
      <c r="AZ62" s="304"/>
      <c r="BA62" s="304"/>
      <c r="BB62" s="408"/>
      <c r="BC62" s="306">
        <f t="shared" si="6"/>
        <v>1</v>
      </c>
      <c r="BD62" s="307"/>
      <c r="BE62" s="307"/>
      <c r="BF62" s="308"/>
      <c r="BG62" s="309">
        <v>7925</v>
      </c>
      <c r="BH62" s="310"/>
      <c r="BI62" s="310"/>
      <c r="BJ62" s="311"/>
      <c r="BK62" s="312">
        <f t="shared" si="7"/>
        <v>7925</v>
      </c>
      <c r="BL62" s="313"/>
      <c r="BM62" s="313"/>
      <c r="BN62" s="313"/>
      <c r="BO62" s="313"/>
      <c r="BP62" s="314"/>
      <c r="BQ62" s="294"/>
      <c r="BR62" s="295"/>
      <c r="BS62" s="295"/>
      <c r="BT62" s="295"/>
      <c r="BU62" s="295"/>
      <c r="BV62" s="295"/>
      <c r="BW62" s="296"/>
      <c r="BX62" s="294"/>
      <c r="BY62" s="295"/>
      <c r="BZ62" s="295"/>
      <c r="CA62" s="295"/>
      <c r="CB62" s="295"/>
      <c r="CC62" s="296"/>
      <c r="CD62" s="294"/>
      <c r="CE62" s="295"/>
      <c r="CF62" s="295"/>
      <c r="CG62" s="295"/>
      <c r="CH62" s="295"/>
      <c r="CI62" s="296"/>
    </row>
    <row r="63" spans="1:87" ht="18" customHeight="1" x14ac:dyDescent="0.25">
      <c r="A63" s="75"/>
      <c r="B63" s="327"/>
      <c r="C63" s="328"/>
      <c r="D63" s="328"/>
      <c r="E63" s="328"/>
      <c r="F63" s="328"/>
      <c r="G63" s="328"/>
      <c r="H63" s="328"/>
      <c r="I63" s="328"/>
      <c r="J63" s="328"/>
      <c r="K63" s="328"/>
      <c r="L63" s="328"/>
      <c r="M63" s="328"/>
      <c r="N63" s="328"/>
      <c r="O63" s="328"/>
      <c r="P63" s="328"/>
      <c r="Q63" s="328"/>
      <c r="R63" s="328"/>
      <c r="S63" s="328"/>
      <c r="T63" s="328"/>
      <c r="U63" s="328"/>
      <c r="V63" s="328"/>
      <c r="W63" s="328"/>
      <c r="X63" s="328"/>
      <c r="Y63" s="329"/>
      <c r="Z63" s="336"/>
      <c r="AA63" s="337"/>
      <c r="AB63" s="337"/>
      <c r="AC63" s="337"/>
      <c r="AD63" s="338"/>
      <c r="AE63" s="336"/>
      <c r="AF63" s="337"/>
      <c r="AG63" s="337"/>
      <c r="AH63" s="337"/>
      <c r="AI63" s="337"/>
      <c r="AJ63" s="337"/>
      <c r="AK63" s="300" t="s">
        <v>14</v>
      </c>
      <c r="AL63" s="301"/>
      <c r="AM63" s="301"/>
      <c r="AN63" s="301"/>
      <c r="AO63" s="301"/>
      <c r="AP63" s="301"/>
      <c r="AQ63" s="301"/>
      <c r="AR63" s="301"/>
      <c r="AS63" s="301"/>
      <c r="AT63" s="301"/>
      <c r="AU63" s="301"/>
      <c r="AV63" s="301"/>
      <c r="AW63" s="301"/>
      <c r="AX63" s="302"/>
      <c r="AY63" s="407">
        <v>1</v>
      </c>
      <c r="AZ63" s="304"/>
      <c r="BA63" s="304"/>
      <c r="BB63" s="408"/>
      <c r="BC63" s="306">
        <f t="shared" si="6"/>
        <v>1</v>
      </c>
      <c r="BD63" s="307"/>
      <c r="BE63" s="307"/>
      <c r="BF63" s="308"/>
      <c r="BG63" s="309">
        <v>7925</v>
      </c>
      <c r="BH63" s="310"/>
      <c r="BI63" s="310"/>
      <c r="BJ63" s="311"/>
      <c r="BK63" s="312">
        <f t="shared" si="7"/>
        <v>7925</v>
      </c>
      <c r="BL63" s="313"/>
      <c r="BM63" s="313"/>
      <c r="BN63" s="313"/>
      <c r="BO63" s="313"/>
      <c r="BP63" s="314"/>
      <c r="BQ63" s="294"/>
      <c r="BR63" s="295"/>
      <c r="BS63" s="295"/>
      <c r="BT63" s="295"/>
      <c r="BU63" s="295"/>
      <c r="BV63" s="295"/>
      <c r="BW63" s="296"/>
      <c r="BX63" s="294"/>
      <c r="BY63" s="295"/>
      <c r="BZ63" s="295"/>
      <c r="CA63" s="295"/>
      <c r="CB63" s="295"/>
      <c r="CC63" s="296"/>
      <c r="CD63" s="294"/>
      <c r="CE63" s="295"/>
      <c r="CF63" s="295"/>
      <c r="CG63" s="295"/>
      <c r="CH63" s="295"/>
      <c r="CI63" s="296"/>
    </row>
    <row r="64" spans="1:87" ht="18" customHeight="1" x14ac:dyDescent="0.25">
      <c r="A64" s="75"/>
      <c r="B64" s="327"/>
      <c r="C64" s="328"/>
      <c r="D64" s="328"/>
      <c r="E64" s="328"/>
      <c r="F64" s="328"/>
      <c r="G64" s="328"/>
      <c r="H64" s="328"/>
      <c r="I64" s="328"/>
      <c r="J64" s="328"/>
      <c r="K64" s="328"/>
      <c r="L64" s="328"/>
      <c r="M64" s="328"/>
      <c r="N64" s="328"/>
      <c r="O64" s="328"/>
      <c r="P64" s="328"/>
      <c r="Q64" s="328"/>
      <c r="R64" s="328"/>
      <c r="S64" s="328"/>
      <c r="T64" s="328"/>
      <c r="U64" s="328"/>
      <c r="V64" s="328"/>
      <c r="W64" s="328"/>
      <c r="X64" s="328"/>
      <c r="Y64" s="329"/>
      <c r="Z64" s="336"/>
      <c r="AA64" s="337"/>
      <c r="AB64" s="337"/>
      <c r="AC64" s="337"/>
      <c r="AD64" s="338"/>
      <c r="AE64" s="336"/>
      <c r="AF64" s="337"/>
      <c r="AG64" s="337"/>
      <c r="AH64" s="337"/>
      <c r="AI64" s="337"/>
      <c r="AJ64" s="337"/>
      <c r="AK64" s="300" t="s">
        <v>527</v>
      </c>
      <c r="AL64" s="301"/>
      <c r="AM64" s="301"/>
      <c r="AN64" s="301"/>
      <c r="AO64" s="301"/>
      <c r="AP64" s="301"/>
      <c r="AQ64" s="301"/>
      <c r="AR64" s="301"/>
      <c r="AS64" s="301"/>
      <c r="AT64" s="301"/>
      <c r="AU64" s="301"/>
      <c r="AV64" s="301"/>
      <c r="AW64" s="301"/>
      <c r="AX64" s="302"/>
      <c r="AY64" s="407">
        <v>2</v>
      </c>
      <c r="AZ64" s="304"/>
      <c r="BA64" s="304"/>
      <c r="BB64" s="408"/>
      <c r="BC64" s="306">
        <f t="shared" si="6"/>
        <v>2</v>
      </c>
      <c r="BD64" s="307"/>
      <c r="BE64" s="307"/>
      <c r="BF64" s="308"/>
      <c r="BG64" s="309">
        <v>18911</v>
      </c>
      <c r="BH64" s="310"/>
      <c r="BI64" s="310"/>
      <c r="BJ64" s="311"/>
      <c r="BK64" s="312">
        <f t="shared" si="7"/>
        <v>37822</v>
      </c>
      <c r="BL64" s="313"/>
      <c r="BM64" s="313"/>
      <c r="BN64" s="313"/>
      <c r="BO64" s="313"/>
      <c r="BP64" s="314"/>
      <c r="BQ64" s="294"/>
      <c r="BR64" s="295"/>
      <c r="BS64" s="295"/>
      <c r="BT64" s="295"/>
      <c r="BU64" s="295"/>
      <c r="BV64" s="295"/>
      <c r="BW64" s="296"/>
      <c r="BX64" s="294"/>
      <c r="BY64" s="295"/>
      <c r="BZ64" s="295"/>
      <c r="CA64" s="295"/>
      <c r="CB64" s="295"/>
      <c r="CC64" s="296"/>
      <c r="CD64" s="294"/>
      <c r="CE64" s="295"/>
      <c r="CF64" s="295"/>
      <c r="CG64" s="295"/>
      <c r="CH64" s="295"/>
      <c r="CI64" s="296"/>
    </row>
    <row r="65" spans="1:87" ht="18" customHeight="1" x14ac:dyDescent="0.25">
      <c r="A65" s="75"/>
      <c r="B65" s="327"/>
      <c r="C65" s="328"/>
      <c r="D65" s="328"/>
      <c r="E65" s="328"/>
      <c r="F65" s="328"/>
      <c r="G65" s="328"/>
      <c r="H65" s="328"/>
      <c r="I65" s="328"/>
      <c r="J65" s="328"/>
      <c r="K65" s="328"/>
      <c r="L65" s="328"/>
      <c r="M65" s="328"/>
      <c r="N65" s="328"/>
      <c r="O65" s="328"/>
      <c r="P65" s="328"/>
      <c r="Q65" s="328"/>
      <c r="R65" s="328"/>
      <c r="S65" s="328"/>
      <c r="T65" s="328"/>
      <c r="U65" s="328"/>
      <c r="V65" s="328"/>
      <c r="W65" s="328"/>
      <c r="X65" s="328"/>
      <c r="Y65" s="329"/>
      <c r="Z65" s="336"/>
      <c r="AA65" s="337"/>
      <c r="AB65" s="337"/>
      <c r="AC65" s="337"/>
      <c r="AD65" s="338"/>
      <c r="AE65" s="336"/>
      <c r="AF65" s="337"/>
      <c r="AG65" s="337"/>
      <c r="AH65" s="337"/>
      <c r="AI65" s="337"/>
      <c r="AJ65" s="337"/>
      <c r="AK65" s="300" t="s">
        <v>13</v>
      </c>
      <c r="AL65" s="301"/>
      <c r="AM65" s="301"/>
      <c r="AN65" s="301"/>
      <c r="AO65" s="301"/>
      <c r="AP65" s="301"/>
      <c r="AQ65" s="301"/>
      <c r="AR65" s="301"/>
      <c r="AS65" s="301"/>
      <c r="AT65" s="301"/>
      <c r="AU65" s="301"/>
      <c r="AV65" s="301"/>
      <c r="AW65" s="301"/>
      <c r="AX65" s="302"/>
      <c r="AY65" s="407">
        <v>1</v>
      </c>
      <c r="AZ65" s="304"/>
      <c r="BA65" s="304"/>
      <c r="BB65" s="408"/>
      <c r="BC65" s="306">
        <f t="shared" si="6"/>
        <v>1</v>
      </c>
      <c r="BD65" s="307"/>
      <c r="BE65" s="307"/>
      <c r="BF65" s="308"/>
      <c r="BG65" s="309">
        <v>40826</v>
      </c>
      <c r="BH65" s="310"/>
      <c r="BI65" s="310"/>
      <c r="BJ65" s="311"/>
      <c r="BK65" s="312">
        <f t="shared" si="7"/>
        <v>40826</v>
      </c>
      <c r="BL65" s="313"/>
      <c r="BM65" s="313"/>
      <c r="BN65" s="313"/>
      <c r="BO65" s="313"/>
      <c r="BP65" s="314"/>
      <c r="BQ65" s="294"/>
      <c r="BR65" s="295"/>
      <c r="BS65" s="295"/>
      <c r="BT65" s="295"/>
      <c r="BU65" s="295"/>
      <c r="BV65" s="295"/>
      <c r="BW65" s="296"/>
      <c r="BX65" s="294"/>
      <c r="BY65" s="295"/>
      <c r="BZ65" s="295"/>
      <c r="CA65" s="295"/>
      <c r="CB65" s="295"/>
      <c r="CC65" s="296"/>
      <c r="CD65" s="294"/>
      <c r="CE65" s="295"/>
      <c r="CF65" s="295"/>
      <c r="CG65" s="295"/>
      <c r="CH65" s="295"/>
      <c r="CI65" s="296"/>
    </row>
    <row r="66" spans="1:87" ht="18" customHeight="1" x14ac:dyDescent="0.25">
      <c r="A66" s="75"/>
      <c r="B66" s="327"/>
      <c r="C66" s="328"/>
      <c r="D66" s="328"/>
      <c r="E66" s="328"/>
      <c r="F66" s="328"/>
      <c r="G66" s="328"/>
      <c r="H66" s="328"/>
      <c r="I66" s="328"/>
      <c r="J66" s="328"/>
      <c r="K66" s="328"/>
      <c r="L66" s="328"/>
      <c r="M66" s="328"/>
      <c r="N66" s="328"/>
      <c r="O66" s="328"/>
      <c r="P66" s="328"/>
      <c r="Q66" s="328"/>
      <c r="R66" s="328"/>
      <c r="S66" s="328"/>
      <c r="T66" s="328"/>
      <c r="U66" s="328"/>
      <c r="V66" s="328"/>
      <c r="W66" s="328"/>
      <c r="X66" s="328"/>
      <c r="Y66" s="329"/>
      <c r="Z66" s="336"/>
      <c r="AA66" s="337"/>
      <c r="AB66" s="337"/>
      <c r="AC66" s="337"/>
      <c r="AD66" s="338"/>
      <c r="AE66" s="336"/>
      <c r="AF66" s="337"/>
      <c r="AG66" s="337"/>
      <c r="AH66" s="337"/>
      <c r="AI66" s="337"/>
      <c r="AJ66" s="337"/>
      <c r="AK66" s="300" t="s">
        <v>528</v>
      </c>
      <c r="AL66" s="301"/>
      <c r="AM66" s="301"/>
      <c r="AN66" s="301"/>
      <c r="AO66" s="301"/>
      <c r="AP66" s="301"/>
      <c r="AQ66" s="301"/>
      <c r="AR66" s="301"/>
      <c r="AS66" s="301"/>
      <c r="AT66" s="301"/>
      <c r="AU66" s="301"/>
      <c r="AV66" s="301"/>
      <c r="AW66" s="301"/>
      <c r="AX66" s="302"/>
      <c r="AY66" s="407">
        <v>1</v>
      </c>
      <c r="AZ66" s="304"/>
      <c r="BA66" s="304"/>
      <c r="BB66" s="408"/>
      <c r="BC66" s="306">
        <f t="shared" si="6"/>
        <v>1</v>
      </c>
      <c r="BD66" s="307"/>
      <c r="BE66" s="307"/>
      <c r="BF66" s="308"/>
      <c r="BG66" s="309">
        <v>22530</v>
      </c>
      <c r="BH66" s="310"/>
      <c r="BI66" s="310"/>
      <c r="BJ66" s="311"/>
      <c r="BK66" s="312">
        <f t="shared" si="7"/>
        <v>22530</v>
      </c>
      <c r="BL66" s="313"/>
      <c r="BM66" s="313"/>
      <c r="BN66" s="313"/>
      <c r="BO66" s="313"/>
      <c r="BP66" s="314"/>
      <c r="BQ66" s="294"/>
      <c r="BR66" s="295"/>
      <c r="BS66" s="295"/>
      <c r="BT66" s="295"/>
      <c r="BU66" s="295"/>
      <c r="BV66" s="295"/>
      <c r="BW66" s="296"/>
      <c r="BX66" s="294"/>
      <c r="BY66" s="295"/>
      <c r="BZ66" s="295"/>
      <c r="CA66" s="295"/>
      <c r="CB66" s="295"/>
      <c r="CC66" s="296"/>
      <c r="CD66" s="294"/>
      <c r="CE66" s="295"/>
      <c r="CF66" s="295"/>
      <c r="CG66" s="295"/>
      <c r="CH66" s="295"/>
      <c r="CI66" s="296"/>
    </row>
    <row r="67" spans="1:87" ht="18" customHeight="1" x14ac:dyDescent="0.25">
      <c r="A67" s="75"/>
      <c r="B67" s="327"/>
      <c r="C67" s="328"/>
      <c r="D67" s="328"/>
      <c r="E67" s="328"/>
      <c r="F67" s="328"/>
      <c r="G67" s="328"/>
      <c r="H67" s="328"/>
      <c r="I67" s="328"/>
      <c r="J67" s="328"/>
      <c r="K67" s="328"/>
      <c r="L67" s="328"/>
      <c r="M67" s="328"/>
      <c r="N67" s="328"/>
      <c r="O67" s="328"/>
      <c r="P67" s="328"/>
      <c r="Q67" s="328"/>
      <c r="R67" s="328"/>
      <c r="S67" s="328"/>
      <c r="T67" s="328"/>
      <c r="U67" s="328"/>
      <c r="V67" s="328"/>
      <c r="W67" s="328"/>
      <c r="X67" s="328"/>
      <c r="Y67" s="329"/>
      <c r="Z67" s="336"/>
      <c r="AA67" s="337"/>
      <c r="AB67" s="337"/>
      <c r="AC67" s="337"/>
      <c r="AD67" s="338"/>
      <c r="AE67" s="336"/>
      <c r="AF67" s="337"/>
      <c r="AG67" s="337"/>
      <c r="AH67" s="337"/>
      <c r="AI67" s="337"/>
      <c r="AJ67" s="337"/>
      <c r="AK67" s="300" t="s">
        <v>529</v>
      </c>
      <c r="AL67" s="301"/>
      <c r="AM67" s="301"/>
      <c r="AN67" s="301"/>
      <c r="AO67" s="301"/>
      <c r="AP67" s="301"/>
      <c r="AQ67" s="301"/>
      <c r="AR67" s="301"/>
      <c r="AS67" s="301"/>
      <c r="AT67" s="301"/>
      <c r="AU67" s="301"/>
      <c r="AV67" s="301"/>
      <c r="AW67" s="301"/>
      <c r="AX67" s="302"/>
      <c r="AY67" s="407">
        <v>1</v>
      </c>
      <c r="AZ67" s="304"/>
      <c r="BA67" s="304"/>
      <c r="BB67" s="408"/>
      <c r="BC67" s="306">
        <f t="shared" si="6"/>
        <v>1</v>
      </c>
      <c r="BD67" s="307"/>
      <c r="BE67" s="307"/>
      <c r="BF67" s="308"/>
      <c r="BG67" s="309">
        <v>18911</v>
      </c>
      <c r="BH67" s="310"/>
      <c r="BI67" s="310"/>
      <c r="BJ67" s="311"/>
      <c r="BK67" s="312">
        <f t="shared" si="7"/>
        <v>18911</v>
      </c>
      <c r="BL67" s="313"/>
      <c r="BM67" s="313"/>
      <c r="BN67" s="313"/>
      <c r="BO67" s="313"/>
      <c r="BP67" s="314"/>
      <c r="BQ67" s="294"/>
      <c r="BR67" s="295"/>
      <c r="BS67" s="295"/>
      <c r="BT67" s="295"/>
      <c r="BU67" s="295"/>
      <c r="BV67" s="295"/>
      <c r="BW67" s="296"/>
      <c r="BX67" s="294"/>
      <c r="BY67" s="295"/>
      <c r="BZ67" s="295"/>
      <c r="CA67" s="295"/>
      <c r="CB67" s="295"/>
      <c r="CC67" s="296"/>
      <c r="CD67" s="294"/>
      <c r="CE67" s="295"/>
      <c r="CF67" s="295"/>
      <c r="CG67" s="295"/>
      <c r="CH67" s="295"/>
      <c r="CI67" s="296"/>
    </row>
    <row r="68" spans="1:87" ht="18" customHeight="1" x14ac:dyDescent="0.25">
      <c r="A68" s="75"/>
      <c r="B68" s="327"/>
      <c r="C68" s="328"/>
      <c r="D68" s="328"/>
      <c r="E68" s="328"/>
      <c r="F68" s="328"/>
      <c r="G68" s="328"/>
      <c r="H68" s="328"/>
      <c r="I68" s="328"/>
      <c r="J68" s="328"/>
      <c r="K68" s="328"/>
      <c r="L68" s="328"/>
      <c r="M68" s="328"/>
      <c r="N68" s="328"/>
      <c r="O68" s="328"/>
      <c r="P68" s="328"/>
      <c r="Q68" s="328"/>
      <c r="R68" s="328"/>
      <c r="S68" s="328"/>
      <c r="T68" s="328"/>
      <c r="U68" s="328"/>
      <c r="V68" s="328"/>
      <c r="W68" s="328"/>
      <c r="X68" s="328"/>
      <c r="Y68" s="329"/>
      <c r="Z68" s="336"/>
      <c r="AA68" s="337"/>
      <c r="AB68" s="337"/>
      <c r="AC68" s="337"/>
      <c r="AD68" s="338"/>
      <c r="AE68" s="336"/>
      <c r="AF68" s="337"/>
      <c r="AG68" s="337"/>
      <c r="AH68" s="337"/>
      <c r="AI68" s="337"/>
      <c r="AJ68" s="337"/>
      <c r="AK68" s="300" t="s">
        <v>526</v>
      </c>
      <c r="AL68" s="301"/>
      <c r="AM68" s="301"/>
      <c r="AN68" s="301"/>
      <c r="AO68" s="301"/>
      <c r="AP68" s="301"/>
      <c r="AQ68" s="301"/>
      <c r="AR68" s="301"/>
      <c r="AS68" s="301"/>
      <c r="AT68" s="301"/>
      <c r="AU68" s="301"/>
      <c r="AV68" s="301"/>
      <c r="AW68" s="301"/>
      <c r="AX68" s="302"/>
      <c r="AY68" s="407">
        <v>1</v>
      </c>
      <c r="AZ68" s="304"/>
      <c r="BA68" s="304"/>
      <c r="BB68" s="408"/>
      <c r="BC68" s="306">
        <f t="shared" si="6"/>
        <v>1</v>
      </c>
      <c r="BD68" s="307"/>
      <c r="BE68" s="307"/>
      <c r="BF68" s="308"/>
      <c r="BG68" s="309">
        <v>7925</v>
      </c>
      <c r="BH68" s="310"/>
      <c r="BI68" s="310"/>
      <c r="BJ68" s="311"/>
      <c r="BK68" s="312">
        <f t="shared" si="7"/>
        <v>7925</v>
      </c>
      <c r="BL68" s="313"/>
      <c r="BM68" s="313"/>
      <c r="BN68" s="313"/>
      <c r="BO68" s="313"/>
      <c r="BP68" s="314"/>
      <c r="BQ68" s="294"/>
      <c r="BR68" s="295"/>
      <c r="BS68" s="295"/>
      <c r="BT68" s="295"/>
      <c r="BU68" s="295"/>
      <c r="BV68" s="295"/>
      <c r="BW68" s="296"/>
      <c r="BX68" s="294"/>
      <c r="BY68" s="295"/>
      <c r="BZ68" s="295"/>
      <c r="CA68" s="295"/>
      <c r="CB68" s="295"/>
      <c r="CC68" s="296"/>
      <c r="CD68" s="294"/>
      <c r="CE68" s="295"/>
      <c r="CF68" s="295"/>
      <c r="CG68" s="295"/>
      <c r="CH68" s="295"/>
      <c r="CI68" s="296"/>
    </row>
    <row r="69" spans="1:87" ht="18" customHeight="1" x14ac:dyDescent="0.25">
      <c r="A69" s="75"/>
      <c r="B69" s="327"/>
      <c r="C69" s="328"/>
      <c r="D69" s="328"/>
      <c r="E69" s="328"/>
      <c r="F69" s="328"/>
      <c r="G69" s="328"/>
      <c r="H69" s="328"/>
      <c r="I69" s="328"/>
      <c r="J69" s="328"/>
      <c r="K69" s="328"/>
      <c r="L69" s="328"/>
      <c r="M69" s="328"/>
      <c r="N69" s="328"/>
      <c r="O69" s="328"/>
      <c r="P69" s="328"/>
      <c r="Q69" s="328"/>
      <c r="R69" s="328"/>
      <c r="S69" s="328"/>
      <c r="T69" s="328"/>
      <c r="U69" s="328"/>
      <c r="V69" s="328"/>
      <c r="W69" s="328"/>
      <c r="X69" s="328"/>
      <c r="Y69" s="329"/>
      <c r="Z69" s="336"/>
      <c r="AA69" s="337"/>
      <c r="AB69" s="337"/>
      <c r="AC69" s="337"/>
      <c r="AD69" s="338"/>
      <c r="AE69" s="336"/>
      <c r="AF69" s="337"/>
      <c r="AG69" s="337"/>
      <c r="AH69" s="337"/>
      <c r="AI69" s="337"/>
      <c r="AJ69" s="337"/>
      <c r="AK69" s="300" t="s">
        <v>530</v>
      </c>
      <c r="AL69" s="301"/>
      <c r="AM69" s="301"/>
      <c r="AN69" s="301"/>
      <c r="AO69" s="301"/>
      <c r="AP69" s="301"/>
      <c r="AQ69" s="301"/>
      <c r="AR69" s="301"/>
      <c r="AS69" s="301"/>
      <c r="AT69" s="301"/>
      <c r="AU69" s="301"/>
      <c r="AV69" s="301"/>
      <c r="AW69" s="301"/>
      <c r="AX69" s="302"/>
      <c r="AY69" s="407">
        <v>1</v>
      </c>
      <c r="AZ69" s="304"/>
      <c r="BA69" s="304"/>
      <c r="BB69" s="408"/>
      <c r="BC69" s="306">
        <f t="shared" si="6"/>
        <v>1</v>
      </c>
      <c r="BD69" s="307"/>
      <c r="BE69" s="307"/>
      <c r="BF69" s="308"/>
      <c r="BG69" s="309">
        <v>22629</v>
      </c>
      <c r="BH69" s="310"/>
      <c r="BI69" s="310"/>
      <c r="BJ69" s="311"/>
      <c r="BK69" s="312">
        <f t="shared" si="7"/>
        <v>22629</v>
      </c>
      <c r="BL69" s="313"/>
      <c r="BM69" s="313"/>
      <c r="BN69" s="313"/>
      <c r="BO69" s="313"/>
      <c r="BP69" s="314"/>
      <c r="BQ69" s="294"/>
      <c r="BR69" s="295"/>
      <c r="BS69" s="295"/>
      <c r="BT69" s="295"/>
      <c r="BU69" s="295"/>
      <c r="BV69" s="295"/>
      <c r="BW69" s="296"/>
      <c r="BX69" s="294"/>
      <c r="BY69" s="295"/>
      <c r="BZ69" s="295"/>
      <c r="CA69" s="295"/>
      <c r="CB69" s="295"/>
      <c r="CC69" s="296"/>
      <c r="CD69" s="294"/>
      <c r="CE69" s="295"/>
      <c r="CF69" s="295"/>
      <c r="CG69" s="295"/>
      <c r="CH69" s="295"/>
      <c r="CI69" s="296"/>
    </row>
    <row r="70" spans="1:87" ht="18" customHeight="1" thickBot="1" x14ac:dyDescent="0.3">
      <c r="A70" s="75"/>
      <c r="B70" s="327"/>
      <c r="C70" s="328"/>
      <c r="D70" s="328"/>
      <c r="E70" s="328"/>
      <c r="F70" s="328"/>
      <c r="G70" s="328"/>
      <c r="H70" s="328"/>
      <c r="I70" s="328"/>
      <c r="J70" s="328"/>
      <c r="K70" s="328"/>
      <c r="L70" s="328"/>
      <c r="M70" s="328"/>
      <c r="N70" s="328"/>
      <c r="O70" s="328"/>
      <c r="P70" s="328"/>
      <c r="Q70" s="328"/>
      <c r="R70" s="328"/>
      <c r="S70" s="328"/>
      <c r="T70" s="328"/>
      <c r="U70" s="328"/>
      <c r="V70" s="328"/>
      <c r="W70" s="328"/>
      <c r="X70" s="328"/>
      <c r="Y70" s="329"/>
      <c r="Z70" s="336"/>
      <c r="AA70" s="337"/>
      <c r="AB70" s="337"/>
      <c r="AC70" s="337"/>
      <c r="AD70" s="338"/>
      <c r="AE70" s="336"/>
      <c r="AF70" s="337"/>
      <c r="AG70" s="337"/>
      <c r="AH70" s="337"/>
      <c r="AI70" s="337"/>
      <c r="AJ70" s="337"/>
      <c r="AK70" s="392" t="s">
        <v>18</v>
      </c>
      <c r="AL70" s="393"/>
      <c r="AM70" s="393"/>
      <c r="AN70" s="393"/>
      <c r="AO70" s="393"/>
      <c r="AP70" s="393"/>
      <c r="AQ70" s="393"/>
      <c r="AR70" s="393"/>
      <c r="AS70" s="393"/>
      <c r="AT70" s="393"/>
      <c r="AU70" s="393"/>
      <c r="AV70" s="393"/>
      <c r="AW70" s="393"/>
      <c r="AX70" s="394"/>
      <c r="AY70" s="407">
        <v>1</v>
      </c>
      <c r="AZ70" s="304"/>
      <c r="BA70" s="304"/>
      <c r="BB70" s="408"/>
      <c r="BC70" s="306">
        <f t="shared" si="6"/>
        <v>1</v>
      </c>
      <c r="BD70" s="307"/>
      <c r="BE70" s="307"/>
      <c r="BF70" s="308"/>
      <c r="BG70" s="309">
        <v>28961</v>
      </c>
      <c r="BH70" s="310"/>
      <c r="BI70" s="310"/>
      <c r="BJ70" s="311"/>
      <c r="BK70" s="312">
        <f t="shared" si="7"/>
        <v>28961</v>
      </c>
      <c r="BL70" s="313"/>
      <c r="BM70" s="313"/>
      <c r="BN70" s="313"/>
      <c r="BO70" s="313"/>
      <c r="BP70" s="314"/>
      <c r="BQ70" s="294"/>
      <c r="BR70" s="295"/>
      <c r="BS70" s="295"/>
      <c r="BT70" s="295"/>
      <c r="BU70" s="295"/>
      <c r="BV70" s="295"/>
      <c r="BW70" s="296"/>
      <c r="BX70" s="294"/>
      <c r="BY70" s="295"/>
      <c r="BZ70" s="295"/>
      <c r="CA70" s="295"/>
      <c r="CB70" s="295"/>
      <c r="CC70" s="296"/>
      <c r="CD70" s="294"/>
      <c r="CE70" s="295"/>
      <c r="CF70" s="295"/>
      <c r="CG70" s="295"/>
      <c r="CH70" s="295"/>
      <c r="CI70" s="296"/>
    </row>
    <row r="71" spans="1:87" ht="18" customHeight="1" thickBot="1" x14ac:dyDescent="0.3">
      <c r="A71" s="75"/>
      <c r="B71" s="377"/>
      <c r="C71" s="378"/>
      <c r="D71" s="378"/>
      <c r="E71" s="378"/>
      <c r="F71" s="378"/>
      <c r="G71" s="378"/>
      <c r="H71" s="378"/>
      <c r="I71" s="378"/>
      <c r="J71" s="378"/>
      <c r="K71" s="378"/>
      <c r="L71" s="378"/>
      <c r="M71" s="378"/>
      <c r="N71" s="378"/>
      <c r="O71" s="378"/>
      <c r="P71" s="378"/>
      <c r="Q71" s="378"/>
      <c r="R71" s="378"/>
      <c r="S71" s="378"/>
      <c r="T71" s="378"/>
      <c r="U71" s="378"/>
      <c r="V71" s="378"/>
      <c r="W71" s="378"/>
      <c r="X71" s="378"/>
      <c r="Y71" s="378"/>
      <c r="Z71" s="378"/>
      <c r="AA71" s="378"/>
      <c r="AB71" s="378"/>
      <c r="AC71" s="378"/>
      <c r="AD71" s="378"/>
      <c r="AE71" s="378"/>
      <c r="AF71" s="378"/>
      <c r="AG71" s="378"/>
      <c r="AH71" s="378"/>
      <c r="AI71" s="378"/>
      <c r="AJ71" s="379"/>
      <c r="AK71" s="380" t="s">
        <v>3</v>
      </c>
      <c r="AL71" s="381"/>
      <c r="AM71" s="381"/>
      <c r="AN71" s="381"/>
      <c r="AO71" s="381"/>
      <c r="AP71" s="381"/>
      <c r="AQ71" s="381"/>
      <c r="AR71" s="381"/>
      <c r="AS71" s="381"/>
      <c r="AT71" s="381"/>
      <c r="AU71" s="381"/>
      <c r="AV71" s="381"/>
      <c r="AW71" s="381"/>
      <c r="AX71" s="381"/>
      <c r="AY71" s="382"/>
      <c r="AZ71" s="382"/>
      <c r="BA71" s="382"/>
      <c r="BB71" s="382"/>
      <c r="BC71" s="382"/>
      <c r="BD71" s="382"/>
      <c r="BE71" s="382"/>
      <c r="BF71" s="382"/>
      <c r="BG71" s="382"/>
      <c r="BH71" s="382"/>
      <c r="BI71" s="382"/>
      <c r="BJ71" s="383"/>
      <c r="BK71" s="384">
        <f>SUM(BK60:BK70)</f>
        <v>226008</v>
      </c>
      <c r="BL71" s="385"/>
      <c r="BM71" s="385"/>
      <c r="BN71" s="385"/>
      <c r="BO71" s="385"/>
      <c r="BP71" s="386"/>
      <c r="BQ71" s="387" t="s">
        <v>100</v>
      </c>
      <c r="BR71" s="388"/>
      <c r="BS71" s="388"/>
      <c r="BT71" s="388"/>
      <c r="BU71" s="388"/>
      <c r="BV71" s="388"/>
      <c r="BW71" s="388"/>
      <c r="BX71" s="388"/>
      <c r="BY71" s="388"/>
      <c r="BZ71" s="388"/>
      <c r="CA71" s="388"/>
      <c r="CB71" s="388"/>
      <c r="CC71" s="389"/>
      <c r="CD71" s="390">
        <f>+CD60*AE60</f>
        <v>267068.23529411765</v>
      </c>
      <c r="CE71" s="390"/>
      <c r="CF71" s="390"/>
      <c r="CG71" s="390"/>
      <c r="CH71" s="390"/>
      <c r="CI71" s="391"/>
    </row>
    <row r="72" spans="1:87" ht="18" customHeight="1" thickBot="1" x14ac:dyDescent="0.3">
      <c r="A72" s="75"/>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BG72" s="78"/>
      <c r="BH72" s="78"/>
      <c r="BI72" s="78"/>
      <c r="BJ72" s="78"/>
      <c r="BK72" s="79"/>
      <c r="BL72" s="79"/>
      <c r="BM72" s="79"/>
      <c r="BN72" s="79"/>
      <c r="BO72" s="79"/>
      <c r="BP72" s="79"/>
      <c r="BQ72" s="79"/>
      <c r="BR72" s="79"/>
      <c r="BS72" s="79"/>
      <c r="BT72" s="79"/>
      <c r="BU72" s="79"/>
      <c r="BV72" s="79"/>
      <c r="BW72" s="79"/>
      <c r="BX72" s="79"/>
      <c r="BY72" s="79"/>
      <c r="BZ72" s="79"/>
      <c r="CA72" s="79"/>
      <c r="CB72" s="79"/>
      <c r="CC72" s="79"/>
      <c r="CD72" s="79"/>
      <c r="CE72" s="79"/>
      <c r="CF72" s="79"/>
      <c r="CG72" s="79"/>
      <c r="CH72" s="79"/>
      <c r="CI72" s="79"/>
    </row>
    <row r="73" spans="1:87" ht="18" customHeight="1" x14ac:dyDescent="0.25">
      <c r="A73" s="75"/>
      <c r="B73" s="348" t="s">
        <v>0</v>
      </c>
      <c r="C73" s="349"/>
      <c r="D73" s="349"/>
      <c r="E73" s="349"/>
      <c r="F73" s="349"/>
      <c r="G73" s="349"/>
      <c r="H73" s="349"/>
      <c r="I73" s="349"/>
      <c r="J73" s="349"/>
      <c r="K73" s="349"/>
      <c r="L73" s="349"/>
      <c r="M73" s="349"/>
      <c r="N73" s="349"/>
      <c r="O73" s="349"/>
      <c r="P73" s="349"/>
      <c r="Q73" s="349"/>
      <c r="R73" s="349"/>
      <c r="S73" s="349"/>
      <c r="T73" s="349"/>
      <c r="U73" s="349"/>
      <c r="V73" s="349"/>
      <c r="W73" s="349"/>
      <c r="X73" s="349"/>
      <c r="Y73" s="350"/>
      <c r="Z73" s="348" t="s">
        <v>80</v>
      </c>
      <c r="AA73" s="349"/>
      <c r="AB73" s="349"/>
      <c r="AC73" s="349"/>
      <c r="AD73" s="350"/>
      <c r="AE73" s="357" t="s">
        <v>79</v>
      </c>
      <c r="AF73" s="358"/>
      <c r="AG73" s="358"/>
      <c r="AH73" s="358"/>
      <c r="AI73" s="358"/>
      <c r="AJ73" s="359"/>
      <c r="AK73" s="357" t="s">
        <v>81</v>
      </c>
      <c r="AL73" s="358"/>
      <c r="AM73" s="358"/>
      <c r="AN73" s="358"/>
      <c r="AO73" s="358"/>
      <c r="AP73" s="358"/>
      <c r="AQ73" s="358"/>
      <c r="AR73" s="358"/>
      <c r="AS73" s="358"/>
      <c r="AT73" s="358"/>
      <c r="AU73" s="358"/>
      <c r="AV73" s="358"/>
      <c r="AW73" s="358"/>
      <c r="AX73" s="359"/>
      <c r="AY73" s="357" t="s">
        <v>1</v>
      </c>
      <c r="AZ73" s="358"/>
      <c r="BA73" s="358"/>
      <c r="BB73" s="359"/>
      <c r="BC73" s="348" t="s">
        <v>104</v>
      </c>
      <c r="BD73" s="349"/>
      <c r="BE73" s="349"/>
      <c r="BF73" s="350"/>
      <c r="BG73" s="366" t="s">
        <v>82</v>
      </c>
      <c r="BH73" s="367"/>
      <c r="BI73" s="367"/>
      <c r="BJ73" s="368"/>
      <c r="BK73" s="315" t="s">
        <v>99</v>
      </c>
      <c r="BL73" s="316"/>
      <c r="BM73" s="316"/>
      <c r="BN73" s="316"/>
      <c r="BO73" s="316"/>
      <c r="BP73" s="317"/>
      <c r="BQ73" s="315" t="s">
        <v>83</v>
      </c>
      <c r="BR73" s="316"/>
      <c r="BS73" s="316"/>
      <c r="BT73" s="316"/>
      <c r="BU73" s="316"/>
      <c r="BV73" s="316"/>
      <c r="BW73" s="317"/>
      <c r="BX73" s="315" t="s">
        <v>84</v>
      </c>
      <c r="BY73" s="316"/>
      <c r="BZ73" s="316"/>
      <c r="CA73" s="316"/>
      <c r="CB73" s="316"/>
      <c r="CC73" s="317"/>
      <c r="CD73" s="315" t="s">
        <v>85</v>
      </c>
      <c r="CE73" s="316"/>
      <c r="CF73" s="316"/>
      <c r="CG73" s="316"/>
      <c r="CH73" s="316"/>
      <c r="CI73" s="317"/>
    </row>
    <row r="74" spans="1:87" ht="18" customHeight="1" x14ac:dyDescent="0.25">
      <c r="A74" s="75"/>
      <c r="B74" s="351"/>
      <c r="C74" s="352"/>
      <c r="D74" s="352"/>
      <c r="E74" s="352"/>
      <c r="F74" s="352"/>
      <c r="G74" s="352"/>
      <c r="H74" s="352"/>
      <c r="I74" s="352"/>
      <c r="J74" s="352"/>
      <c r="K74" s="352"/>
      <c r="L74" s="352"/>
      <c r="M74" s="352"/>
      <c r="N74" s="352"/>
      <c r="O74" s="352"/>
      <c r="P74" s="352"/>
      <c r="Q74" s="352"/>
      <c r="R74" s="352"/>
      <c r="S74" s="352"/>
      <c r="T74" s="352"/>
      <c r="U74" s="352"/>
      <c r="V74" s="352"/>
      <c r="W74" s="352"/>
      <c r="X74" s="352"/>
      <c r="Y74" s="353"/>
      <c r="Z74" s="351"/>
      <c r="AA74" s="352"/>
      <c r="AB74" s="352"/>
      <c r="AC74" s="352"/>
      <c r="AD74" s="353"/>
      <c r="AE74" s="360"/>
      <c r="AF74" s="361"/>
      <c r="AG74" s="361"/>
      <c r="AH74" s="361"/>
      <c r="AI74" s="361"/>
      <c r="AJ74" s="362"/>
      <c r="AK74" s="360"/>
      <c r="AL74" s="361"/>
      <c r="AM74" s="361"/>
      <c r="AN74" s="361"/>
      <c r="AO74" s="361"/>
      <c r="AP74" s="361"/>
      <c r="AQ74" s="361"/>
      <c r="AR74" s="361"/>
      <c r="AS74" s="361"/>
      <c r="AT74" s="361"/>
      <c r="AU74" s="361"/>
      <c r="AV74" s="361"/>
      <c r="AW74" s="361"/>
      <c r="AX74" s="362"/>
      <c r="AY74" s="360"/>
      <c r="AZ74" s="361"/>
      <c r="BA74" s="361"/>
      <c r="BB74" s="362"/>
      <c r="BC74" s="351"/>
      <c r="BD74" s="352"/>
      <c r="BE74" s="352"/>
      <c r="BF74" s="353"/>
      <c r="BG74" s="369"/>
      <c r="BH74" s="370"/>
      <c r="BI74" s="370"/>
      <c r="BJ74" s="371"/>
      <c r="BK74" s="318"/>
      <c r="BL74" s="319"/>
      <c r="BM74" s="319"/>
      <c r="BN74" s="319"/>
      <c r="BO74" s="319"/>
      <c r="BP74" s="320"/>
      <c r="BQ74" s="318"/>
      <c r="BR74" s="319"/>
      <c r="BS74" s="319"/>
      <c r="BT74" s="319"/>
      <c r="BU74" s="319"/>
      <c r="BV74" s="319"/>
      <c r="BW74" s="320"/>
      <c r="BX74" s="318"/>
      <c r="BY74" s="319"/>
      <c r="BZ74" s="319"/>
      <c r="CA74" s="319"/>
      <c r="CB74" s="319"/>
      <c r="CC74" s="320"/>
      <c r="CD74" s="318"/>
      <c r="CE74" s="319"/>
      <c r="CF74" s="319"/>
      <c r="CG74" s="319"/>
      <c r="CH74" s="319"/>
      <c r="CI74" s="320"/>
    </row>
    <row r="75" spans="1:87" ht="18" customHeight="1" thickBot="1" x14ac:dyDescent="0.3">
      <c r="A75" s="75"/>
      <c r="B75" s="354"/>
      <c r="C75" s="355"/>
      <c r="D75" s="355"/>
      <c r="E75" s="355"/>
      <c r="F75" s="355"/>
      <c r="G75" s="355"/>
      <c r="H75" s="355"/>
      <c r="I75" s="355"/>
      <c r="J75" s="355"/>
      <c r="K75" s="355"/>
      <c r="L75" s="355"/>
      <c r="M75" s="355"/>
      <c r="N75" s="355"/>
      <c r="O75" s="355"/>
      <c r="P75" s="355"/>
      <c r="Q75" s="355"/>
      <c r="R75" s="355"/>
      <c r="S75" s="355"/>
      <c r="T75" s="355"/>
      <c r="U75" s="355"/>
      <c r="V75" s="355"/>
      <c r="W75" s="355"/>
      <c r="X75" s="355"/>
      <c r="Y75" s="356"/>
      <c r="Z75" s="354"/>
      <c r="AA75" s="355"/>
      <c r="AB75" s="355"/>
      <c r="AC75" s="355"/>
      <c r="AD75" s="356"/>
      <c r="AE75" s="363"/>
      <c r="AF75" s="364"/>
      <c r="AG75" s="364"/>
      <c r="AH75" s="364"/>
      <c r="AI75" s="364"/>
      <c r="AJ75" s="365"/>
      <c r="AK75" s="360"/>
      <c r="AL75" s="361"/>
      <c r="AM75" s="361"/>
      <c r="AN75" s="361"/>
      <c r="AO75" s="361"/>
      <c r="AP75" s="361"/>
      <c r="AQ75" s="361"/>
      <c r="AR75" s="361"/>
      <c r="AS75" s="361"/>
      <c r="AT75" s="361"/>
      <c r="AU75" s="361"/>
      <c r="AV75" s="361"/>
      <c r="AW75" s="361"/>
      <c r="AX75" s="362"/>
      <c r="AY75" s="360"/>
      <c r="AZ75" s="361"/>
      <c r="BA75" s="361"/>
      <c r="BB75" s="362"/>
      <c r="BC75" s="351"/>
      <c r="BD75" s="352"/>
      <c r="BE75" s="352"/>
      <c r="BF75" s="353"/>
      <c r="BG75" s="369"/>
      <c r="BH75" s="370"/>
      <c r="BI75" s="370"/>
      <c r="BJ75" s="371"/>
      <c r="BK75" s="318"/>
      <c r="BL75" s="319"/>
      <c r="BM75" s="319"/>
      <c r="BN75" s="319"/>
      <c r="BO75" s="319"/>
      <c r="BP75" s="320"/>
      <c r="BQ75" s="321"/>
      <c r="BR75" s="322"/>
      <c r="BS75" s="322"/>
      <c r="BT75" s="322"/>
      <c r="BU75" s="322"/>
      <c r="BV75" s="322"/>
      <c r="BW75" s="323"/>
      <c r="BX75" s="321"/>
      <c r="BY75" s="322"/>
      <c r="BZ75" s="322"/>
      <c r="CA75" s="322"/>
      <c r="CB75" s="322"/>
      <c r="CC75" s="323"/>
      <c r="CD75" s="321"/>
      <c r="CE75" s="322"/>
      <c r="CF75" s="322"/>
      <c r="CG75" s="322"/>
      <c r="CH75" s="322"/>
      <c r="CI75" s="323"/>
    </row>
    <row r="76" spans="1:87" ht="37.5" customHeight="1" thickBot="1" x14ac:dyDescent="0.3">
      <c r="A76" s="75"/>
      <c r="B76" s="324" t="s">
        <v>543</v>
      </c>
      <c r="C76" s="325"/>
      <c r="D76" s="325"/>
      <c r="E76" s="325"/>
      <c r="F76" s="325"/>
      <c r="G76" s="325"/>
      <c r="H76" s="325"/>
      <c r="I76" s="325"/>
      <c r="J76" s="325"/>
      <c r="K76" s="325"/>
      <c r="L76" s="325"/>
      <c r="M76" s="325"/>
      <c r="N76" s="325"/>
      <c r="O76" s="325"/>
      <c r="P76" s="325"/>
      <c r="Q76" s="325"/>
      <c r="R76" s="325"/>
      <c r="S76" s="325"/>
      <c r="T76" s="325"/>
      <c r="U76" s="325"/>
      <c r="V76" s="325"/>
      <c r="W76" s="325"/>
      <c r="X76" s="325"/>
      <c r="Y76" s="326"/>
      <c r="Z76" s="333" t="s">
        <v>576</v>
      </c>
      <c r="AA76" s="334"/>
      <c r="AB76" s="334"/>
      <c r="AC76" s="334"/>
      <c r="AD76" s="335"/>
      <c r="AE76" s="333">
        <v>1</v>
      </c>
      <c r="AF76" s="334"/>
      <c r="AG76" s="334"/>
      <c r="AH76" s="334"/>
      <c r="AI76" s="334"/>
      <c r="AJ76" s="334"/>
      <c r="AK76" s="640" t="s">
        <v>526</v>
      </c>
      <c r="AL76" s="641"/>
      <c r="AM76" s="641"/>
      <c r="AN76" s="641"/>
      <c r="AO76" s="641"/>
      <c r="AP76" s="641"/>
      <c r="AQ76" s="641"/>
      <c r="AR76" s="641"/>
      <c r="AS76" s="641"/>
      <c r="AT76" s="641"/>
      <c r="AU76" s="641"/>
      <c r="AV76" s="641"/>
      <c r="AW76" s="641"/>
      <c r="AX76" s="642"/>
      <c r="AY76" s="696">
        <v>4</v>
      </c>
      <c r="AZ76" s="697"/>
      <c r="BA76" s="697"/>
      <c r="BB76" s="698"/>
      <c r="BC76" s="699">
        <f>+$AE$76*AY76</f>
        <v>4</v>
      </c>
      <c r="BD76" s="697"/>
      <c r="BE76" s="697"/>
      <c r="BF76" s="700"/>
      <c r="BG76" s="285">
        <v>7925</v>
      </c>
      <c r="BH76" s="286"/>
      <c r="BI76" s="286"/>
      <c r="BJ76" s="287"/>
      <c r="BK76" s="288">
        <f>+AY76*BG76</f>
        <v>31700</v>
      </c>
      <c r="BL76" s="289"/>
      <c r="BM76" s="289"/>
      <c r="BN76" s="289"/>
      <c r="BO76" s="289"/>
      <c r="BP76" s="290"/>
      <c r="BQ76" s="291">
        <v>5000</v>
      </c>
      <c r="BR76" s="292"/>
      <c r="BS76" s="292"/>
      <c r="BT76" s="292"/>
      <c r="BU76" s="292"/>
      <c r="BV76" s="292"/>
      <c r="BW76" s="293"/>
      <c r="BX76" s="291">
        <f>+(((BK77+BQ76)*15)/85)</f>
        <v>6476.4705882352937</v>
      </c>
      <c r="BY76" s="292"/>
      <c r="BZ76" s="292"/>
      <c r="CA76" s="292"/>
      <c r="CB76" s="292"/>
      <c r="CC76" s="293"/>
      <c r="CD76" s="291">
        <f>+BK77+BQ76+BX76</f>
        <v>43176.470588235294</v>
      </c>
      <c r="CE76" s="292"/>
      <c r="CF76" s="292"/>
      <c r="CG76" s="292"/>
      <c r="CH76" s="292"/>
      <c r="CI76" s="293"/>
    </row>
    <row r="77" spans="1:87" ht="18" customHeight="1" thickBot="1" x14ac:dyDescent="0.3">
      <c r="A77" s="75"/>
      <c r="B77" s="377"/>
      <c r="C77" s="378"/>
      <c r="D77" s="378"/>
      <c r="E77" s="378"/>
      <c r="F77" s="378"/>
      <c r="G77" s="378"/>
      <c r="H77" s="378"/>
      <c r="I77" s="378"/>
      <c r="J77" s="378"/>
      <c r="K77" s="378"/>
      <c r="L77" s="378"/>
      <c r="M77" s="378"/>
      <c r="N77" s="378"/>
      <c r="O77" s="378"/>
      <c r="P77" s="378"/>
      <c r="Q77" s="378"/>
      <c r="R77" s="378"/>
      <c r="S77" s="378"/>
      <c r="T77" s="378"/>
      <c r="U77" s="378"/>
      <c r="V77" s="378"/>
      <c r="W77" s="378"/>
      <c r="X77" s="378"/>
      <c r="Y77" s="378"/>
      <c r="Z77" s="378"/>
      <c r="AA77" s="378"/>
      <c r="AB77" s="378"/>
      <c r="AC77" s="378"/>
      <c r="AD77" s="378"/>
      <c r="AE77" s="378"/>
      <c r="AF77" s="378"/>
      <c r="AG77" s="378"/>
      <c r="AH77" s="378"/>
      <c r="AI77" s="378"/>
      <c r="AJ77" s="379"/>
      <c r="AK77" s="380" t="s">
        <v>3</v>
      </c>
      <c r="AL77" s="381"/>
      <c r="AM77" s="381"/>
      <c r="AN77" s="381"/>
      <c r="AO77" s="381"/>
      <c r="AP77" s="381"/>
      <c r="AQ77" s="381"/>
      <c r="AR77" s="381"/>
      <c r="AS77" s="381"/>
      <c r="AT77" s="381"/>
      <c r="AU77" s="381"/>
      <c r="AV77" s="381"/>
      <c r="AW77" s="381"/>
      <c r="AX77" s="381"/>
      <c r="AY77" s="382"/>
      <c r="AZ77" s="382"/>
      <c r="BA77" s="382"/>
      <c r="BB77" s="382"/>
      <c r="BC77" s="382"/>
      <c r="BD77" s="382"/>
      <c r="BE77" s="382"/>
      <c r="BF77" s="382"/>
      <c r="BG77" s="382"/>
      <c r="BH77" s="382"/>
      <c r="BI77" s="382"/>
      <c r="BJ77" s="383"/>
      <c r="BK77" s="384">
        <f>SUM(BK76:BK76)</f>
        <v>31700</v>
      </c>
      <c r="BL77" s="385"/>
      <c r="BM77" s="385"/>
      <c r="BN77" s="385"/>
      <c r="BO77" s="385"/>
      <c r="BP77" s="386"/>
      <c r="BQ77" s="387" t="s">
        <v>100</v>
      </c>
      <c r="BR77" s="388"/>
      <c r="BS77" s="388"/>
      <c r="BT77" s="388"/>
      <c r="BU77" s="388"/>
      <c r="BV77" s="388"/>
      <c r="BW77" s="388"/>
      <c r="BX77" s="388"/>
      <c r="BY77" s="388"/>
      <c r="BZ77" s="388"/>
      <c r="CA77" s="388"/>
      <c r="CB77" s="388"/>
      <c r="CC77" s="389"/>
      <c r="CD77" s="390">
        <f>+CD76*AE76</f>
        <v>43176.470588235294</v>
      </c>
      <c r="CE77" s="390"/>
      <c r="CF77" s="390"/>
      <c r="CG77" s="390"/>
      <c r="CH77" s="390"/>
      <c r="CI77" s="391"/>
    </row>
    <row r="78" spans="1:87" ht="18" customHeight="1" thickBot="1" x14ac:dyDescent="0.3">
      <c r="A78" s="75"/>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BG78" s="78"/>
      <c r="BH78" s="78"/>
      <c r="BI78" s="78"/>
      <c r="BJ78" s="78"/>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row>
    <row r="79" spans="1:87" ht="18" customHeight="1" x14ac:dyDescent="0.25">
      <c r="A79" s="75"/>
      <c r="B79" s="348" t="s">
        <v>0</v>
      </c>
      <c r="C79" s="349"/>
      <c r="D79" s="349"/>
      <c r="E79" s="349"/>
      <c r="F79" s="349"/>
      <c r="G79" s="349"/>
      <c r="H79" s="349"/>
      <c r="I79" s="349"/>
      <c r="J79" s="349"/>
      <c r="K79" s="349"/>
      <c r="L79" s="349"/>
      <c r="M79" s="349"/>
      <c r="N79" s="349"/>
      <c r="O79" s="349"/>
      <c r="P79" s="349"/>
      <c r="Q79" s="349"/>
      <c r="R79" s="349"/>
      <c r="S79" s="349"/>
      <c r="T79" s="349"/>
      <c r="U79" s="349"/>
      <c r="V79" s="349"/>
      <c r="W79" s="349"/>
      <c r="X79" s="349"/>
      <c r="Y79" s="350"/>
      <c r="Z79" s="348" t="s">
        <v>80</v>
      </c>
      <c r="AA79" s="349"/>
      <c r="AB79" s="349"/>
      <c r="AC79" s="349"/>
      <c r="AD79" s="350"/>
      <c r="AE79" s="357" t="s">
        <v>79</v>
      </c>
      <c r="AF79" s="358"/>
      <c r="AG79" s="358"/>
      <c r="AH79" s="358"/>
      <c r="AI79" s="358"/>
      <c r="AJ79" s="359"/>
      <c r="AK79" s="357" t="s">
        <v>81</v>
      </c>
      <c r="AL79" s="358"/>
      <c r="AM79" s="358"/>
      <c r="AN79" s="358"/>
      <c r="AO79" s="358"/>
      <c r="AP79" s="358"/>
      <c r="AQ79" s="358"/>
      <c r="AR79" s="358"/>
      <c r="AS79" s="358"/>
      <c r="AT79" s="358"/>
      <c r="AU79" s="358"/>
      <c r="AV79" s="358"/>
      <c r="AW79" s="358"/>
      <c r="AX79" s="359"/>
      <c r="AY79" s="357" t="s">
        <v>1</v>
      </c>
      <c r="AZ79" s="358"/>
      <c r="BA79" s="358"/>
      <c r="BB79" s="359"/>
      <c r="BC79" s="348" t="s">
        <v>104</v>
      </c>
      <c r="BD79" s="349"/>
      <c r="BE79" s="349"/>
      <c r="BF79" s="350"/>
      <c r="BG79" s="366" t="s">
        <v>82</v>
      </c>
      <c r="BH79" s="367"/>
      <c r="BI79" s="367"/>
      <c r="BJ79" s="368"/>
      <c r="BK79" s="315" t="s">
        <v>99</v>
      </c>
      <c r="BL79" s="316"/>
      <c r="BM79" s="316"/>
      <c r="BN79" s="316"/>
      <c r="BO79" s="316"/>
      <c r="BP79" s="317"/>
      <c r="BQ79" s="315" t="s">
        <v>83</v>
      </c>
      <c r="BR79" s="316"/>
      <c r="BS79" s="316"/>
      <c r="BT79" s="316"/>
      <c r="BU79" s="316"/>
      <c r="BV79" s="316"/>
      <c r="BW79" s="317"/>
      <c r="BX79" s="315" t="s">
        <v>84</v>
      </c>
      <c r="BY79" s="316"/>
      <c r="BZ79" s="316"/>
      <c r="CA79" s="316"/>
      <c r="CB79" s="316"/>
      <c r="CC79" s="317"/>
      <c r="CD79" s="315" t="s">
        <v>85</v>
      </c>
      <c r="CE79" s="316"/>
      <c r="CF79" s="316"/>
      <c r="CG79" s="316"/>
      <c r="CH79" s="316"/>
      <c r="CI79" s="317"/>
    </row>
    <row r="80" spans="1:87" ht="18" customHeight="1" x14ac:dyDescent="0.25">
      <c r="A80" s="75"/>
      <c r="B80" s="351"/>
      <c r="C80" s="352"/>
      <c r="D80" s="352"/>
      <c r="E80" s="352"/>
      <c r="F80" s="352"/>
      <c r="G80" s="352"/>
      <c r="H80" s="352"/>
      <c r="I80" s="352"/>
      <c r="J80" s="352"/>
      <c r="K80" s="352"/>
      <c r="L80" s="352"/>
      <c r="M80" s="352"/>
      <c r="N80" s="352"/>
      <c r="O80" s="352"/>
      <c r="P80" s="352"/>
      <c r="Q80" s="352"/>
      <c r="R80" s="352"/>
      <c r="S80" s="352"/>
      <c r="T80" s="352"/>
      <c r="U80" s="352"/>
      <c r="V80" s="352"/>
      <c r="W80" s="352"/>
      <c r="X80" s="352"/>
      <c r="Y80" s="353"/>
      <c r="Z80" s="351"/>
      <c r="AA80" s="352"/>
      <c r="AB80" s="352"/>
      <c r="AC80" s="352"/>
      <c r="AD80" s="353"/>
      <c r="AE80" s="360"/>
      <c r="AF80" s="361"/>
      <c r="AG80" s="361"/>
      <c r="AH80" s="361"/>
      <c r="AI80" s="361"/>
      <c r="AJ80" s="362"/>
      <c r="AK80" s="360"/>
      <c r="AL80" s="361"/>
      <c r="AM80" s="361"/>
      <c r="AN80" s="361"/>
      <c r="AO80" s="361"/>
      <c r="AP80" s="361"/>
      <c r="AQ80" s="361"/>
      <c r="AR80" s="361"/>
      <c r="AS80" s="361"/>
      <c r="AT80" s="361"/>
      <c r="AU80" s="361"/>
      <c r="AV80" s="361"/>
      <c r="AW80" s="361"/>
      <c r="AX80" s="362"/>
      <c r="AY80" s="360"/>
      <c r="AZ80" s="361"/>
      <c r="BA80" s="361"/>
      <c r="BB80" s="362"/>
      <c r="BC80" s="351"/>
      <c r="BD80" s="352"/>
      <c r="BE80" s="352"/>
      <c r="BF80" s="353"/>
      <c r="BG80" s="369"/>
      <c r="BH80" s="370"/>
      <c r="BI80" s="370"/>
      <c r="BJ80" s="371"/>
      <c r="BK80" s="318"/>
      <c r="BL80" s="319"/>
      <c r="BM80" s="319"/>
      <c r="BN80" s="319"/>
      <c r="BO80" s="319"/>
      <c r="BP80" s="320"/>
      <c r="BQ80" s="318"/>
      <c r="BR80" s="319"/>
      <c r="BS80" s="319"/>
      <c r="BT80" s="319"/>
      <c r="BU80" s="319"/>
      <c r="BV80" s="319"/>
      <c r="BW80" s="320"/>
      <c r="BX80" s="318"/>
      <c r="BY80" s="319"/>
      <c r="BZ80" s="319"/>
      <c r="CA80" s="319"/>
      <c r="CB80" s="319"/>
      <c r="CC80" s="320"/>
      <c r="CD80" s="318"/>
      <c r="CE80" s="319"/>
      <c r="CF80" s="319"/>
      <c r="CG80" s="319"/>
      <c r="CH80" s="319"/>
      <c r="CI80" s="320"/>
    </row>
    <row r="81" spans="1:87" ht="18" customHeight="1" thickBot="1" x14ac:dyDescent="0.3">
      <c r="A81" s="75"/>
      <c r="B81" s="354"/>
      <c r="C81" s="355"/>
      <c r="D81" s="355"/>
      <c r="E81" s="355"/>
      <c r="F81" s="355"/>
      <c r="G81" s="355"/>
      <c r="H81" s="355"/>
      <c r="I81" s="355"/>
      <c r="J81" s="355"/>
      <c r="K81" s="355"/>
      <c r="L81" s="355"/>
      <c r="M81" s="355"/>
      <c r="N81" s="355"/>
      <c r="O81" s="355"/>
      <c r="P81" s="355"/>
      <c r="Q81" s="355"/>
      <c r="R81" s="355"/>
      <c r="S81" s="355"/>
      <c r="T81" s="355"/>
      <c r="U81" s="355"/>
      <c r="V81" s="355"/>
      <c r="W81" s="355"/>
      <c r="X81" s="355"/>
      <c r="Y81" s="356"/>
      <c r="Z81" s="354"/>
      <c r="AA81" s="355"/>
      <c r="AB81" s="355"/>
      <c r="AC81" s="355"/>
      <c r="AD81" s="356"/>
      <c r="AE81" s="363"/>
      <c r="AF81" s="364"/>
      <c r="AG81" s="364"/>
      <c r="AH81" s="364"/>
      <c r="AI81" s="364"/>
      <c r="AJ81" s="365"/>
      <c r="AK81" s="360"/>
      <c r="AL81" s="361"/>
      <c r="AM81" s="361"/>
      <c r="AN81" s="361"/>
      <c r="AO81" s="361"/>
      <c r="AP81" s="361"/>
      <c r="AQ81" s="361"/>
      <c r="AR81" s="361"/>
      <c r="AS81" s="361"/>
      <c r="AT81" s="361"/>
      <c r="AU81" s="361"/>
      <c r="AV81" s="361"/>
      <c r="AW81" s="361"/>
      <c r="AX81" s="362"/>
      <c r="AY81" s="360"/>
      <c r="AZ81" s="361"/>
      <c r="BA81" s="361"/>
      <c r="BB81" s="362"/>
      <c r="BC81" s="351"/>
      <c r="BD81" s="352"/>
      <c r="BE81" s="352"/>
      <c r="BF81" s="353"/>
      <c r="BG81" s="369"/>
      <c r="BH81" s="370"/>
      <c r="BI81" s="370"/>
      <c r="BJ81" s="371"/>
      <c r="BK81" s="318"/>
      <c r="BL81" s="319"/>
      <c r="BM81" s="319"/>
      <c r="BN81" s="319"/>
      <c r="BO81" s="319"/>
      <c r="BP81" s="320"/>
      <c r="BQ81" s="321"/>
      <c r="BR81" s="322"/>
      <c r="BS81" s="322"/>
      <c r="BT81" s="322"/>
      <c r="BU81" s="322"/>
      <c r="BV81" s="322"/>
      <c r="BW81" s="323"/>
      <c r="BX81" s="321"/>
      <c r="BY81" s="322"/>
      <c r="BZ81" s="322"/>
      <c r="CA81" s="322"/>
      <c r="CB81" s="322"/>
      <c r="CC81" s="323"/>
      <c r="CD81" s="321"/>
      <c r="CE81" s="322"/>
      <c r="CF81" s="322"/>
      <c r="CG81" s="322"/>
      <c r="CH81" s="322"/>
      <c r="CI81" s="323"/>
    </row>
    <row r="82" spans="1:87" ht="18" customHeight="1" x14ac:dyDescent="0.25">
      <c r="A82" s="75"/>
      <c r="B82" s="324" t="s">
        <v>544</v>
      </c>
      <c r="C82" s="325"/>
      <c r="D82" s="325"/>
      <c r="E82" s="325"/>
      <c r="F82" s="325"/>
      <c r="G82" s="325"/>
      <c r="H82" s="325"/>
      <c r="I82" s="325"/>
      <c r="J82" s="325"/>
      <c r="K82" s="325"/>
      <c r="L82" s="325"/>
      <c r="M82" s="325"/>
      <c r="N82" s="325"/>
      <c r="O82" s="325"/>
      <c r="P82" s="325"/>
      <c r="Q82" s="325"/>
      <c r="R82" s="325"/>
      <c r="S82" s="325"/>
      <c r="T82" s="325"/>
      <c r="U82" s="325"/>
      <c r="V82" s="325"/>
      <c r="W82" s="325"/>
      <c r="X82" s="325"/>
      <c r="Y82" s="326"/>
      <c r="Z82" s="333" t="s">
        <v>577</v>
      </c>
      <c r="AA82" s="334"/>
      <c r="AB82" s="334"/>
      <c r="AC82" s="334"/>
      <c r="AD82" s="335"/>
      <c r="AE82" s="333">
        <v>24</v>
      </c>
      <c r="AF82" s="334"/>
      <c r="AG82" s="334"/>
      <c r="AH82" s="334"/>
      <c r="AI82" s="334"/>
      <c r="AJ82" s="334"/>
      <c r="AK82" s="342" t="s">
        <v>29</v>
      </c>
      <c r="AL82" s="343"/>
      <c r="AM82" s="343"/>
      <c r="AN82" s="343"/>
      <c r="AO82" s="343"/>
      <c r="AP82" s="343"/>
      <c r="AQ82" s="343"/>
      <c r="AR82" s="343"/>
      <c r="AS82" s="343"/>
      <c r="AT82" s="343"/>
      <c r="AU82" s="343"/>
      <c r="AV82" s="343"/>
      <c r="AW82" s="343"/>
      <c r="AX82" s="344"/>
      <c r="AY82" s="409">
        <v>4</v>
      </c>
      <c r="AZ82" s="346"/>
      <c r="BA82" s="346"/>
      <c r="BB82" s="410"/>
      <c r="BC82" s="345">
        <f>+$AE$82*AY82</f>
        <v>96</v>
      </c>
      <c r="BD82" s="346"/>
      <c r="BE82" s="346"/>
      <c r="BF82" s="347"/>
      <c r="BG82" s="285">
        <v>7925</v>
      </c>
      <c r="BH82" s="286"/>
      <c r="BI82" s="286"/>
      <c r="BJ82" s="287"/>
      <c r="BK82" s="288">
        <f>+AY82*BG82</f>
        <v>31700</v>
      </c>
      <c r="BL82" s="289"/>
      <c r="BM82" s="289"/>
      <c r="BN82" s="289"/>
      <c r="BO82" s="289"/>
      <c r="BP82" s="290"/>
      <c r="BQ82" s="291">
        <v>50000</v>
      </c>
      <c r="BR82" s="292"/>
      <c r="BS82" s="292"/>
      <c r="BT82" s="292"/>
      <c r="BU82" s="292"/>
      <c r="BV82" s="292"/>
      <c r="BW82" s="293"/>
      <c r="BX82" s="291">
        <f>+(((BK88+BQ82)*15)/85)</f>
        <v>97861.147058823524</v>
      </c>
      <c r="BY82" s="292"/>
      <c r="BZ82" s="292"/>
      <c r="CA82" s="292"/>
      <c r="CB82" s="292"/>
      <c r="CC82" s="293"/>
      <c r="CD82" s="291">
        <f>+BK88+BQ82+BX82</f>
        <v>652407.6470588235</v>
      </c>
      <c r="CE82" s="292"/>
      <c r="CF82" s="292"/>
      <c r="CG82" s="292"/>
      <c r="CH82" s="292"/>
      <c r="CI82" s="293"/>
    </row>
    <row r="83" spans="1:87" ht="18" customHeight="1" x14ac:dyDescent="0.25">
      <c r="A83" s="75"/>
      <c r="B83" s="327"/>
      <c r="C83" s="328"/>
      <c r="D83" s="328"/>
      <c r="E83" s="328"/>
      <c r="F83" s="328"/>
      <c r="G83" s="328"/>
      <c r="H83" s="328"/>
      <c r="I83" s="328"/>
      <c r="J83" s="328"/>
      <c r="K83" s="328"/>
      <c r="L83" s="328"/>
      <c r="M83" s="328"/>
      <c r="N83" s="328"/>
      <c r="O83" s="328"/>
      <c r="P83" s="328"/>
      <c r="Q83" s="328"/>
      <c r="R83" s="328"/>
      <c r="S83" s="328"/>
      <c r="T83" s="328"/>
      <c r="U83" s="328"/>
      <c r="V83" s="328"/>
      <c r="W83" s="328"/>
      <c r="X83" s="328"/>
      <c r="Y83" s="329"/>
      <c r="Z83" s="336"/>
      <c r="AA83" s="337"/>
      <c r="AB83" s="337"/>
      <c r="AC83" s="337"/>
      <c r="AD83" s="338"/>
      <c r="AE83" s="336"/>
      <c r="AF83" s="337"/>
      <c r="AG83" s="337"/>
      <c r="AH83" s="337"/>
      <c r="AI83" s="337"/>
      <c r="AJ83" s="337"/>
      <c r="AK83" s="649" t="s">
        <v>13</v>
      </c>
      <c r="AL83" s="650"/>
      <c r="AM83" s="650"/>
      <c r="AN83" s="650"/>
      <c r="AO83" s="650"/>
      <c r="AP83" s="650"/>
      <c r="AQ83" s="650"/>
      <c r="AR83" s="650"/>
      <c r="AS83" s="650"/>
      <c r="AT83" s="650"/>
      <c r="AU83" s="650"/>
      <c r="AV83" s="650"/>
      <c r="AW83" s="650"/>
      <c r="AX83" s="651"/>
      <c r="AY83" s="673">
        <v>0.25</v>
      </c>
      <c r="AZ83" s="668"/>
      <c r="BA83" s="668"/>
      <c r="BB83" s="674"/>
      <c r="BC83" s="667">
        <f>+$AE$82*AY83</f>
        <v>6</v>
      </c>
      <c r="BD83" s="668"/>
      <c r="BE83" s="668"/>
      <c r="BF83" s="669"/>
      <c r="BG83" s="661">
        <v>40826</v>
      </c>
      <c r="BH83" s="662"/>
      <c r="BI83" s="662"/>
      <c r="BJ83" s="663"/>
      <c r="BK83" s="664">
        <f>+AY83*BG83</f>
        <v>10206.5</v>
      </c>
      <c r="BL83" s="665"/>
      <c r="BM83" s="665"/>
      <c r="BN83" s="665"/>
      <c r="BO83" s="665"/>
      <c r="BP83" s="666"/>
      <c r="BQ83" s="294"/>
      <c r="BR83" s="295"/>
      <c r="BS83" s="295"/>
      <c r="BT83" s="295"/>
      <c r="BU83" s="295"/>
      <c r="BV83" s="295"/>
      <c r="BW83" s="296"/>
      <c r="BX83" s="294"/>
      <c r="BY83" s="295"/>
      <c r="BZ83" s="295"/>
      <c r="CA83" s="295"/>
      <c r="CB83" s="295"/>
      <c r="CC83" s="296"/>
      <c r="CD83" s="294"/>
      <c r="CE83" s="295"/>
      <c r="CF83" s="295"/>
      <c r="CG83" s="295"/>
      <c r="CH83" s="295"/>
      <c r="CI83" s="296"/>
    </row>
    <row r="84" spans="1:87" ht="18" customHeight="1" x14ac:dyDescent="0.25">
      <c r="A84" s="75"/>
      <c r="B84" s="327"/>
      <c r="C84" s="328"/>
      <c r="D84" s="328"/>
      <c r="E84" s="328"/>
      <c r="F84" s="328"/>
      <c r="G84" s="328"/>
      <c r="H84" s="328"/>
      <c r="I84" s="328"/>
      <c r="J84" s="328"/>
      <c r="K84" s="328"/>
      <c r="L84" s="328"/>
      <c r="M84" s="328"/>
      <c r="N84" s="328"/>
      <c r="O84" s="328"/>
      <c r="P84" s="328"/>
      <c r="Q84" s="328"/>
      <c r="R84" s="328"/>
      <c r="S84" s="328"/>
      <c r="T84" s="328"/>
      <c r="U84" s="328"/>
      <c r="V84" s="328"/>
      <c r="W84" s="328"/>
      <c r="X84" s="328"/>
      <c r="Y84" s="329"/>
      <c r="Z84" s="336"/>
      <c r="AA84" s="337"/>
      <c r="AB84" s="337"/>
      <c r="AC84" s="337"/>
      <c r="AD84" s="338"/>
      <c r="AE84" s="336"/>
      <c r="AF84" s="337"/>
      <c r="AG84" s="337"/>
      <c r="AH84" s="337"/>
      <c r="AI84" s="337"/>
      <c r="AJ84" s="337"/>
      <c r="AK84" s="300" t="s">
        <v>527</v>
      </c>
      <c r="AL84" s="301"/>
      <c r="AM84" s="301"/>
      <c r="AN84" s="301"/>
      <c r="AO84" s="301"/>
      <c r="AP84" s="301"/>
      <c r="AQ84" s="301"/>
      <c r="AR84" s="301"/>
      <c r="AS84" s="301"/>
      <c r="AT84" s="301"/>
      <c r="AU84" s="301"/>
      <c r="AV84" s="301"/>
      <c r="AW84" s="301"/>
      <c r="AX84" s="302"/>
      <c r="AY84" s="407">
        <v>4</v>
      </c>
      <c r="AZ84" s="304"/>
      <c r="BA84" s="304"/>
      <c r="BB84" s="408"/>
      <c r="BC84" s="306">
        <f t="shared" ref="BC84:BC87" si="8">+$AE$82*AY84</f>
        <v>96</v>
      </c>
      <c r="BD84" s="307"/>
      <c r="BE84" s="307"/>
      <c r="BF84" s="308"/>
      <c r="BG84" s="309">
        <v>18911</v>
      </c>
      <c r="BH84" s="310"/>
      <c r="BI84" s="310"/>
      <c r="BJ84" s="311"/>
      <c r="BK84" s="312">
        <f t="shared" ref="BK84:BK87" si="9">+AY84*BG84</f>
        <v>75644</v>
      </c>
      <c r="BL84" s="313"/>
      <c r="BM84" s="313"/>
      <c r="BN84" s="313"/>
      <c r="BO84" s="313"/>
      <c r="BP84" s="314"/>
      <c r="BQ84" s="294"/>
      <c r="BR84" s="295"/>
      <c r="BS84" s="295"/>
      <c r="BT84" s="295"/>
      <c r="BU84" s="295"/>
      <c r="BV84" s="295"/>
      <c r="BW84" s="296"/>
      <c r="BX84" s="294"/>
      <c r="BY84" s="295"/>
      <c r="BZ84" s="295"/>
      <c r="CA84" s="295"/>
      <c r="CB84" s="295"/>
      <c r="CC84" s="296"/>
      <c r="CD84" s="294"/>
      <c r="CE84" s="295"/>
      <c r="CF84" s="295"/>
      <c r="CG84" s="295"/>
      <c r="CH84" s="295"/>
      <c r="CI84" s="296"/>
    </row>
    <row r="85" spans="1:87" ht="18" customHeight="1" x14ac:dyDescent="0.25">
      <c r="A85" s="75"/>
      <c r="B85" s="327"/>
      <c r="C85" s="328"/>
      <c r="D85" s="328"/>
      <c r="E85" s="328"/>
      <c r="F85" s="328"/>
      <c r="G85" s="328"/>
      <c r="H85" s="328"/>
      <c r="I85" s="328"/>
      <c r="J85" s="328"/>
      <c r="K85" s="328"/>
      <c r="L85" s="328"/>
      <c r="M85" s="328"/>
      <c r="N85" s="328"/>
      <c r="O85" s="328"/>
      <c r="P85" s="328"/>
      <c r="Q85" s="328"/>
      <c r="R85" s="328"/>
      <c r="S85" s="328"/>
      <c r="T85" s="328"/>
      <c r="U85" s="328"/>
      <c r="V85" s="328"/>
      <c r="W85" s="328"/>
      <c r="X85" s="328"/>
      <c r="Y85" s="329"/>
      <c r="Z85" s="336"/>
      <c r="AA85" s="337"/>
      <c r="AB85" s="337"/>
      <c r="AC85" s="337"/>
      <c r="AD85" s="338"/>
      <c r="AE85" s="336"/>
      <c r="AF85" s="337"/>
      <c r="AG85" s="337"/>
      <c r="AH85" s="337"/>
      <c r="AI85" s="337"/>
      <c r="AJ85" s="337"/>
      <c r="AK85" s="300" t="s">
        <v>528</v>
      </c>
      <c r="AL85" s="301"/>
      <c r="AM85" s="301"/>
      <c r="AN85" s="301"/>
      <c r="AO85" s="301"/>
      <c r="AP85" s="301"/>
      <c r="AQ85" s="301"/>
      <c r="AR85" s="301"/>
      <c r="AS85" s="301"/>
      <c r="AT85" s="301"/>
      <c r="AU85" s="301"/>
      <c r="AV85" s="301"/>
      <c r="AW85" s="301"/>
      <c r="AX85" s="302"/>
      <c r="AY85" s="407">
        <v>4</v>
      </c>
      <c r="AZ85" s="304"/>
      <c r="BA85" s="304"/>
      <c r="BB85" s="408"/>
      <c r="BC85" s="306">
        <f t="shared" si="8"/>
        <v>96</v>
      </c>
      <c r="BD85" s="307"/>
      <c r="BE85" s="307"/>
      <c r="BF85" s="308"/>
      <c r="BG85" s="309">
        <v>22530</v>
      </c>
      <c r="BH85" s="310"/>
      <c r="BI85" s="310"/>
      <c r="BJ85" s="311"/>
      <c r="BK85" s="312">
        <f t="shared" si="9"/>
        <v>90120</v>
      </c>
      <c r="BL85" s="313"/>
      <c r="BM85" s="313"/>
      <c r="BN85" s="313"/>
      <c r="BO85" s="313"/>
      <c r="BP85" s="314"/>
      <c r="BQ85" s="294"/>
      <c r="BR85" s="295"/>
      <c r="BS85" s="295"/>
      <c r="BT85" s="295"/>
      <c r="BU85" s="295"/>
      <c r="BV85" s="295"/>
      <c r="BW85" s="296"/>
      <c r="BX85" s="294"/>
      <c r="BY85" s="295"/>
      <c r="BZ85" s="295"/>
      <c r="CA85" s="295"/>
      <c r="CB85" s="295"/>
      <c r="CC85" s="296"/>
      <c r="CD85" s="294"/>
      <c r="CE85" s="295"/>
      <c r="CF85" s="295"/>
      <c r="CG85" s="295"/>
      <c r="CH85" s="295"/>
      <c r="CI85" s="296"/>
    </row>
    <row r="86" spans="1:87" ht="18" customHeight="1" x14ac:dyDescent="0.25">
      <c r="A86" s="75"/>
      <c r="B86" s="327"/>
      <c r="C86" s="328"/>
      <c r="D86" s="328"/>
      <c r="E86" s="328"/>
      <c r="F86" s="328"/>
      <c r="G86" s="328"/>
      <c r="H86" s="328"/>
      <c r="I86" s="328"/>
      <c r="J86" s="328"/>
      <c r="K86" s="328"/>
      <c r="L86" s="328"/>
      <c r="M86" s="328"/>
      <c r="N86" s="328"/>
      <c r="O86" s="328"/>
      <c r="P86" s="328"/>
      <c r="Q86" s="328"/>
      <c r="R86" s="328"/>
      <c r="S86" s="328"/>
      <c r="T86" s="328"/>
      <c r="U86" s="328"/>
      <c r="V86" s="328"/>
      <c r="W86" s="328"/>
      <c r="X86" s="328"/>
      <c r="Y86" s="329"/>
      <c r="Z86" s="336"/>
      <c r="AA86" s="337"/>
      <c r="AB86" s="337"/>
      <c r="AC86" s="337"/>
      <c r="AD86" s="338"/>
      <c r="AE86" s="336"/>
      <c r="AF86" s="337"/>
      <c r="AG86" s="337"/>
      <c r="AH86" s="337"/>
      <c r="AI86" s="337"/>
      <c r="AJ86" s="337"/>
      <c r="AK86" s="300" t="s">
        <v>530</v>
      </c>
      <c r="AL86" s="301"/>
      <c r="AM86" s="301"/>
      <c r="AN86" s="301"/>
      <c r="AO86" s="301"/>
      <c r="AP86" s="301"/>
      <c r="AQ86" s="301"/>
      <c r="AR86" s="301"/>
      <c r="AS86" s="301"/>
      <c r="AT86" s="301"/>
      <c r="AU86" s="301"/>
      <c r="AV86" s="301"/>
      <c r="AW86" s="301"/>
      <c r="AX86" s="302"/>
      <c r="AY86" s="407">
        <v>8</v>
      </c>
      <c r="AZ86" s="304"/>
      <c r="BA86" s="304"/>
      <c r="BB86" s="408"/>
      <c r="BC86" s="306">
        <f t="shared" si="8"/>
        <v>192</v>
      </c>
      <c r="BD86" s="307"/>
      <c r="BE86" s="307"/>
      <c r="BF86" s="308"/>
      <c r="BG86" s="309">
        <v>22629</v>
      </c>
      <c r="BH86" s="310"/>
      <c r="BI86" s="310"/>
      <c r="BJ86" s="311"/>
      <c r="BK86" s="312">
        <f t="shared" si="9"/>
        <v>181032</v>
      </c>
      <c r="BL86" s="313"/>
      <c r="BM86" s="313"/>
      <c r="BN86" s="313"/>
      <c r="BO86" s="313"/>
      <c r="BP86" s="314"/>
      <c r="BQ86" s="294"/>
      <c r="BR86" s="295"/>
      <c r="BS86" s="295"/>
      <c r="BT86" s="295"/>
      <c r="BU86" s="295"/>
      <c r="BV86" s="295"/>
      <c r="BW86" s="296"/>
      <c r="BX86" s="294"/>
      <c r="BY86" s="295"/>
      <c r="BZ86" s="295"/>
      <c r="CA86" s="295"/>
      <c r="CB86" s="295"/>
      <c r="CC86" s="296"/>
      <c r="CD86" s="294"/>
      <c r="CE86" s="295"/>
      <c r="CF86" s="295"/>
      <c r="CG86" s="295"/>
      <c r="CH86" s="295"/>
      <c r="CI86" s="296"/>
    </row>
    <row r="87" spans="1:87" ht="18" customHeight="1" thickBot="1" x14ac:dyDescent="0.3">
      <c r="A87" s="75"/>
      <c r="B87" s="327"/>
      <c r="C87" s="328"/>
      <c r="D87" s="328"/>
      <c r="E87" s="328"/>
      <c r="F87" s="328"/>
      <c r="G87" s="328"/>
      <c r="H87" s="328"/>
      <c r="I87" s="328"/>
      <c r="J87" s="328"/>
      <c r="K87" s="328"/>
      <c r="L87" s="328"/>
      <c r="M87" s="328"/>
      <c r="N87" s="328"/>
      <c r="O87" s="328"/>
      <c r="P87" s="328"/>
      <c r="Q87" s="328"/>
      <c r="R87" s="328"/>
      <c r="S87" s="328"/>
      <c r="T87" s="328"/>
      <c r="U87" s="328"/>
      <c r="V87" s="328"/>
      <c r="W87" s="328"/>
      <c r="X87" s="328"/>
      <c r="Y87" s="329"/>
      <c r="Z87" s="336"/>
      <c r="AA87" s="337"/>
      <c r="AB87" s="337"/>
      <c r="AC87" s="337"/>
      <c r="AD87" s="338"/>
      <c r="AE87" s="336"/>
      <c r="AF87" s="337"/>
      <c r="AG87" s="337"/>
      <c r="AH87" s="337"/>
      <c r="AI87" s="337"/>
      <c r="AJ87" s="337"/>
      <c r="AK87" s="392" t="s">
        <v>18</v>
      </c>
      <c r="AL87" s="393"/>
      <c r="AM87" s="393"/>
      <c r="AN87" s="393"/>
      <c r="AO87" s="393"/>
      <c r="AP87" s="393"/>
      <c r="AQ87" s="393"/>
      <c r="AR87" s="393"/>
      <c r="AS87" s="393"/>
      <c r="AT87" s="393"/>
      <c r="AU87" s="393"/>
      <c r="AV87" s="393"/>
      <c r="AW87" s="393"/>
      <c r="AX87" s="394"/>
      <c r="AY87" s="407">
        <v>4</v>
      </c>
      <c r="AZ87" s="304"/>
      <c r="BA87" s="304"/>
      <c r="BB87" s="408"/>
      <c r="BC87" s="306">
        <f t="shared" si="8"/>
        <v>96</v>
      </c>
      <c r="BD87" s="307"/>
      <c r="BE87" s="307"/>
      <c r="BF87" s="308"/>
      <c r="BG87" s="309">
        <v>28961</v>
      </c>
      <c r="BH87" s="310"/>
      <c r="BI87" s="310"/>
      <c r="BJ87" s="311"/>
      <c r="BK87" s="312">
        <f t="shared" si="9"/>
        <v>115844</v>
      </c>
      <c r="BL87" s="313"/>
      <c r="BM87" s="313"/>
      <c r="BN87" s="313"/>
      <c r="BO87" s="313"/>
      <c r="BP87" s="314"/>
      <c r="BQ87" s="294"/>
      <c r="BR87" s="295"/>
      <c r="BS87" s="295"/>
      <c r="BT87" s="295"/>
      <c r="BU87" s="295"/>
      <c r="BV87" s="295"/>
      <c r="BW87" s="296"/>
      <c r="BX87" s="294"/>
      <c r="BY87" s="295"/>
      <c r="BZ87" s="295"/>
      <c r="CA87" s="295"/>
      <c r="CB87" s="295"/>
      <c r="CC87" s="296"/>
      <c r="CD87" s="294"/>
      <c r="CE87" s="295"/>
      <c r="CF87" s="295"/>
      <c r="CG87" s="295"/>
      <c r="CH87" s="295"/>
      <c r="CI87" s="296"/>
    </row>
    <row r="88" spans="1:87" ht="18" customHeight="1" thickBot="1" x14ac:dyDescent="0.3">
      <c r="A88" s="75"/>
      <c r="B88" s="377"/>
      <c r="C88" s="378"/>
      <c r="D88" s="378"/>
      <c r="E88" s="378"/>
      <c r="F88" s="378"/>
      <c r="G88" s="378"/>
      <c r="H88" s="378"/>
      <c r="I88" s="378"/>
      <c r="J88" s="378"/>
      <c r="K88" s="378"/>
      <c r="L88" s="378"/>
      <c r="M88" s="378"/>
      <c r="N88" s="378"/>
      <c r="O88" s="378"/>
      <c r="P88" s="378"/>
      <c r="Q88" s="378"/>
      <c r="R88" s="378"/>
      <c r="S88" s="378"/>
      <c r="T88" s="378"/>
      <c r="U88" s="378"/>
      <c r="V88" s="378"/>
      <c r="W88" s="378"/>
      <c r="X88" s="378"/>
      <c r="Y88" s="378"/>
      <c r="Z88" s="378"/>
      <c r="AA88" s="378"/>
      <c r="AB88" s="378"/>
      <c r="AC88" s="378"/>
      <c r="AD88" s="378"/>
      <c r="AE88" s="378"/>
      <c r="AF88" s="378"/>
      <c r="AG88" s="378"/>
      <c r="AH88" s="378"/>
      <c r="AI88" s="378"/>
      <c r="AJ88" s="379"/>
      <c r="AK88" s="380" t="s">
        <v>3</v>
      </c>
      <c r="AL88" s="381"/>
      <c r="AM88" s="381"/>
      <c r="AN88" s="381"/>
      <c r="AO88" s="381"/>
      <c r="AP88" s="381"/>
      <c r="AQ88" s="381"/>
      <c r="AR88" s="381"/>
      <c r="AS88" s="381"/>
      <c r="AT88" s="381"/>
      <c r="AU88" s="381"/>
      <c r="AV88" s="381"/>
      <c r="AW88" s="381"/>
      <c r="AX88" s="381"/>
      <c r="AY88" s="382"/>
      <c r="AZ88" s="382"/>
      <c r="BA88" s="382"/>
      <c r="BB88" s="382"/>
      <c r="BC88" s="382"/>
      <c r="BD88" s="382"/>
      <c r="BE88" s="382"/>
      <c r="BF88" s="382"/>
      <c r="BG88" s="382"/>
      <c r="BH88" s="382"/>
      <c r="BI88" s="382"/>
      <c r="BJ88" s="383"/>
      <c r="BK88" s="384">
        <f>SUM(BK82:BK87)</f>
        <v>504546.5</v>
      </c>
      <c r="BL88" s="385"/>
      <c r="BM88" s="385"/>
      <c r="BN88" s="385"/>
      <c r="BO88" s="385"/>
      <c r="BP88" s="386"/>
      <c r="BQ88" s="387" t="s">
        <v>100</v>
      </c>
      <c r="BR88" s="388"/>
      <c r="BS88" s="388"/>
      <c r="BT88" s="388"/>
      <c r="BU88" s="388"/>
      <c r="BV88" s="388"/>
      <c r="BW88" s="388"/>
      <c r="BX88" s="388"/>
      <c r="BY88" s="388"/>
      <c r="BZ88" s="388"/>
      <c r="CA88" s="388"/>
      <c r="CB88" s="388"/>
      <c r="CC88" s="389"/>
      <c r="CD88" s="689">
        <f>+CD82*AE82</f>
        <v>15657783.529411763</v>
      </c>
      <c r="CE88" s="390"/>
      <c r="CF88" s="390"/>
      <c r="CG88" s="390"/>
      <c r="CH88" s="390"/>
      <c r="CI88" s="391"/>
    </row>
    <row r="89" spans="1:87" ht="18" customHeight="1" thickBot="1" x14ac:dyDescent="0.3">
      <c r="A89" s="75"/>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BG89" s="78"/>
      <c r="BH89" s="78"/>
      <c r="BI89" s="78"/>
      <c r="BJ89" s="78"/>
      <c r="BK89" s="79"/>
      <c r="BL89" s="79"/>
      <c r="BM89" s="79"/>
      <c r="BN89" s="79"/>
      <c r="BO89" s="79"/>
      <c r="BP89" s="79"/>
      <c r="BQ89" s="79"/>
      <c r="BR89" s="79"/>
      <c r="BS89" s="79"/>
      <c r="BT89" s="79"/>
      <c r="BU89" s="79"/>
      <c r="BV89" s="79"/>
      <c r="BW89" s="79"/>
      <c r="BX89" s="79"/>
      <c r="BY89" s="79"/>
      <c r="BZ89" s="79"/>
      <c r="CA89" s="79"/>
      <c r="CB89" s="79"/>
      <c r="CC89" s="79"/>
      <c r="CD89" s="79"/>
      <c r="CE89" s="79"/>
      <c r="CF89" s="79"/>
      <c r="CG89" s="79"/>
      <c r="CH89" s="79"/>
      <c r="CI89" s="79"/>
    </row>
    <row r="90" spans="1:87" ht="18" customHeight="1" x14ac:dyDescent="0.25">
      <c r="A90" s="75"/>
      <c r="B90" s="348" t="s">
        <v>0</v>
      </c>
      <c r="C90" s="349"/>
      <c r="D90" s="349"/>
      <c r="E90" s="349"/>
      <c r="F90" s="349"/>
      <c r="G90" s="349"/>
      <c r="H90" s="349"/>
      <c r="I90" s="349"/>
      <c r="J90" s="349"/>
      <c r="K90" s="349"/>
      <c r="L90" s="349"/>
      <c r="M90" s="349"/>
      <c r="N90" s="349"/>
      <c r="O90" s="349"/>
      <c r="P90" s="349"/>
      <c r="Q90" s="349"/>
      <c r="R90" s="349"/>
      <c r="S90" s="349"/>
      <c r="T90" s="349"/>
      <c r="U90" s="349"/>
      <c r="V90" s="349"/>
      <c r="W90" s="349"/>
      <c r="X90" s="349"/>
      <c r="Y90" s="350"/>
      <c r="Z90" s="348" t="s">
        <v>80</v>
      </c>
      <c r="AA90" s="349"/>
      <c r="AB90" s="349"/>
      <c r="AC90" s="349"/>
      <c r="AD90" s="350"/>
      <c r="AE90" s="357" t="s">
        <v>79</v>
      </c>
      <c r="AF90" s="358"/>
      <c r="AG90" s="358"/>
      <c r="AH90" s="358"/>
      <c r="AI90" s="358"/>
      <c r="AJ90" s="359"/>
      <c r="AK90" s="357" t="s">
        <v>81</v>
      </c>
      <c r="AL90" s="358"/>
      <c r="AM90" s="358"/>
      <c r="AN90" s="358"/>
      <c r="AO90" s="358"/>
      <c r="AP90" s="358"/>
      <c r="AQ90" s="358"/>
      <c r="AR90" s="358"/>
      <c r="AS90" s="358"/>
      <c r="AT90" s="358"/>
      <c r="AU90" s="358"/>
      <c r="AV90" s="358"/>
      <c r="AW90" s="358"/>
      <c r="AX90" s="359"/>
      <c r="AY90" s="357" t="s">
        <v>1</v>
      </c>
      <c r="AZ90" s="358"/>
      <c r="BA90" s="358"/>
      <c r="BB90" s="359"/>
      <c r="BC90" s="348" t="s">
        <v>104</v>
      </c>
      <c r="BD90" s="349"/>
      <c r="BE90" s="349"/>
      <c r="BF90" s="350"/>
      <c r="BG90" s="366" t="s">
        <v>82</v>
      </c>
      <c r="BH90" s="367"/>
      <c r="BI90" s="367"/>
      <c r="BJ90" s="368"/>
      <c r="BK90" s="315" t="s">
        <v>99</v>
      </c>
      <c r="BL90" s="316"/>
      <c r="BM90" s="316"/>
      <c r="BN90" s="316"/>
      <c r="BO90" s="316"/>
      <c r="BP90" s="317"/>
      <c r="BQ90" s="315" t="s">
        <v>83</v>
      </c>
      <c r="BR90" s="316"/>
      <c r="BS90" s="316"/>
      <c r="BT90" s="316"/>
      <c r="BU90" s="316"/>
      <c r="BV90" s="316"/>
      <c r="BW90" s="317"/>
      <c r="BX90" s="315" t="s">
        <v>84</v>
      </c>
      <c r="BY90" s="316"/>
      <c r="BZ90" s="316"/>
      <c r="CA90" s="316"/>
      <c r="CB90" s="316"/>
      <c r="CC90" s="317"/>
      <c r="CD90" s="315" t="s">
        <v>85</v>
      </c>
      <c r="CE90" s="316"/>
      <c r="CF90" s="316"/>
      <c r="CG90" s="316"/>
      <c r="CH90" s="316"/>
      <c r="CI90" s="317"/>
    </row>
    <row r="91" spans="1:87" ht="18" customHeight="1" x14ac:dyDescent="0.25">
      <c r="A91" s="75"/>
      <c r="B91" s="351"/>
      <c r="C91" s="352"/>
      <c r="D91" s="352"/>
      <c r="E91" s="352"/>
      <c r="F91" s="352"/>
      <c r="G91" s="352"/>
      <c r="H91" s="352"/>
      <c r="I91" s="352"/>
      <c r="J91" s="352"/>
      <c r="K91" s="352"/>
      <c r="L91" s="352"/>
      <c r="M91" s="352"/>
      <c r="N91" s="352"/>
      <c r="O91" s="352"/>
      <c r="P91" s="352"/>
      <c r="Q91" s="352"/>
      <c r="R91" s="352"/>
      <c r="S91" s="352"/>
      <c r="T91" s="352"/>
      <c r="U91" s="352"/>
      <c r="V91" s="352"/>
      <c r="W91" s="352"/>
      <c r="X91" s="352"/>
      <c r="Y91" s="353"/>
      <c r="Z91" s="351"/>
      <c r="AA91" s="352"/>
      <c r="AB91" s="352"/>
      <c r="AC91" s="352"/>
      <c r="AD91" s="353"/>
      <c r="AE91" s="360"/>
      <c r="AF91" s="361"/>
      <c r="AG91" s="361"/>
      <c r="AH91" s="361"/>
      <c r="AI91" s="361"/>
      <c r="AJ91" s="362"/>
      <c r="AK91" s="360"/>
      <c r="AL91" s="361"/>
      <c r="AM91" s="361"/>
      <c r="AN91" s="361"/>
      <c r="AO91" s="361"/>
      <c r="AP91" s="361"/>
      <c r="AQ91" s="361"/>
      <c r="AR91" s="361"/>
      <c r="AS91" s="361"/>
      <c r="AT91" s="361"/>
      <c r="AU91" s="361"/>
      <c r="AV91" s="361"/>
      <c r="AW91" s="361"/>
      <c r="AX91" s="362"/>
      <c r="AY91" s="360"/>
      <c r="AZ91" s="361"/>
      <c r="BA91" s="361"/>
      <c r="BB91" s="362"/>
      <c r="BC91" s="351"/>
      <c r="BD91" s="352"/>
      <c r="BE91" s="352"/>
      <c r="BF91" s="353"/>
      <c r="BG91" s="369"/>
      <c r="BH91" s="370"/>
      <c r="BI91" s="370"/>
      <c r="BJ91" s="371"/>
      <c r="BK91" s="318"/>
      <c r="BL91" s="319"/>
      <c r="BM91" s="319"/>
      <c r="BN91" s="319"/>
      <c r="BO91" s="319"/>
      <c r="BP91" s="320"/>
      <c r="BQ91" s="318"/>
      <c r="BR91" s="319"/>
      <c r="BS91" s="319"/>
      <c r="BT91" s="319"/>
      <c r="BU91" s="319"/>
      <c r="BV91" s="319"/>
      <c r="BW91" s="320"/>
      <c r="BX91" s="318"/>
      <c r="BY91" s="319"/>
      <c r="BZ91" s="319"/>
      <c r="CA91" s="319"/>
      <c r="CB91" s="319"/>
      <c r="CC91" s="320"/>
      <c r="CD91" s="318"/>
      <c r="CE91" s="319"/>
      <c r="CF91" s="319"/>
      <c r="CG91" s="319"/>
      <c r="CH91" s="319"/>
      <c r="CI91" s="320"/>
    </row>
    <row r="92" spans="1:87" ht="18" customHeight="1" thickBot="1" x14ac:dyDescent="0.3">
      <c r="A92" s="75"/>
      <c r="B92" s="354"/>
      <c r="C92" s="355"/>
      <c r="D92" s="355"/>
      <c r="E92" s="355"/>
      <c r="F92" s="355"/>
      <c r="G92" s="355"/>
      <c r="H92" s="355"/>
      <c r="I92" s="355"/>
      <c r="J92" s="355"/>
      <c r="K92" s="355"/>
      <c r="L92" s="355"/>
      <c r="M92" s="355"/>
      <c r="N92" s="355"/>
      <c r="O92" s="355"/>
      <c r="P92" s="355"/>
      <c r="Q92" s="355"/>
      <c r="R92" s="355"/>
      <c r="S92" s="355"/>
      <c r="T92" s="355"/>
      <c r="U92" s="355"/>
      <c r="V92" s="355"/>
      <c r="W92" s="355"/>
      <c r="X92" s="355"/>
      <c r="Y92" s="356"/>
      <c r="Z92" s="354"/>
      <c r="AA92" s="355"/>
      <c r="AB92" s="355"/>
      <c r="AC92" s="355"/>
      <c r="AD92" s="356"/>
      <c r="AE92" s="363"/>
      <c r="AF92" s="364"/>
      <c r="AG92" s="364"/>
      <c r="AH92" s="364"/>
      <c r="AI92" s="364"/>
      <c r="AJ92" s="365"/>
      <c r="AK92" s="360"/>
      <c r="AL92" s="361"/>
      <c r="AM92" s="361"/>
      <c r="AN92" s="361"/>
      <c r="AO92" s="361"/>
      <c r="AP92" s="361"/>
      <c r="AQ92" s="361"/>
      <c r="AR92" s="361"/>
      <c r="AS92" s="361"/>
      <c r="AT92" s="361"/>
      <c r="AU92" s="361"/>
      <c r="AV92" s="361"/>
      <c r="AW92" s="361"/>
      <c r="AX92" s="362"/>
      <c r="AY92" s="360"/>
      <c r="AZ92" s="361"/>
      <c r="BA92" s="361"/>
      <c r="BB92" s="362"/>
      <c r="BC92" s="351"/>
      <c r="BD92" s="352"/>
      <c r="BE92" s="352"/>
      <c r="BF92" s="353"/>
      <c r="BG92" s="369"/>
      <c r="BH92" s="370"/>
      <c r="BI92" s="370"/>
      <c r="BJ92" s="371"/>
      <c r="BK92" s="318"/>
      <c r="BL92" s="319"/>
      <c r="BM92" s="319"/>
      <c r="BN92" s="319"/>
      <c r="BO92" s="319"/>
      <c r="BP92" s="320"/>
      <c r="BQ92" s="321"/>
      <c r="BR92" s="322"/>
      <c r="BS92" s="322"/>
      <c r="BT92" s="322"/>
      <c r="BU92" s="322"/>
      <c r="BV92" s="322"/>
      <c r="BW92" s="323"/>
      <c r="BX92" s="321"/>
      <c r="BY92" s="322"/>
      <c r="BZ92" s="322"/>
      <c r="CA92" s="322"/>
      <c r="CB92" s="322"/>
      <c r="CC92" s="323"/>
      <c r="CD92" s="321"/>
      <c r="CE92" s="322"/>
      <c r="CF92" s="322"/>
      <c r="CG92" s="322"/>
      <c r="CH92" s="322"/>
      <c r="CI92" s="323"/>
    </row>
    <row r="93" spans="1:87" ht="18" customHeight="1" x14ac:dyDescent="0.25">
      <c r="A93" s="75"/>
      <c r="B93" s="324" t="s">
        <v>545</v>
      </c>
      <c r="C93" s="325"/>
      <c r="D93" s="325"/>
      <c r="E93" s="325"/>
      <c r="F93" s="325"/>
      <c r="G93" s="325"/>
      <c r="H93" s="325"/>
      <c r="I93" s="325"/>
      <c r="J93" s="325"/>
      <c r="K93" s="325"/>
      <c r="L93" s="325"/>
      <c r="M93" s="325"/>
      <c r="N93" s="325"/>
      <c r="O93" s="325"/>
      <c r="P93" s="325"/>
      <c r="Q93" s="325"/>
      <c r="R93" s="325"/>
      <c r="S93" s="325"/>
      <c r="T93" s="325"/>
      <c r="U93" s="325"/>
      <c r="V93" s="325"/>
      <c r="W93" s="325"/>
      <c r="X93" s="325"/>
      <c r="Y93" s="326"/>
      <c r="Z93" s="333" t="s">
        <v>578</v>
      </c>
      <c r="AA93" s="334"/>
      <c r="AB93" s="334"/>
      <c r="AC93" s="334"/>
      <c r="AD93" s="335"/>
      <c r="AE93" s="333">
        <v>12</v>
      </c>
      <c r="AF93" s="334"/>
      <c r="AG93" s="334"/>
      <c r="AH93" s="334"/>
      <c r="AI93" s="334"/>
      <c r="AJ93" s="334"/>
      <c r="AK93" s="342" t="s">
        <v>29</v>
      </c>
      <c r="AL93" s="343"/>
      <c r="AM93" s="343"/>
      <c r="AN93" s="343"/>
      <c r="AO93" s="343"/>
      <c r="AP93" s="343"/>
      <c r="AQ93" s="343"/>
      <c r="AR93" s="343"/>
      <c r="AS93" s="343"/>
      <c r="AT93" s="343"/>
      <c r="AU93" s="343"/>
      <c r="AV93" s="343"/>
      <c r="AW93" s="343"/>
      <c r="AX93" s="344"/>
      <c r="AY93" s="409">
        <v>4</v>
      </c>
      <c r="AZ93" s="346"/>
      <c r="BA93" s="346"/>
      <c r="BB93" s="410"/>
      <c r="BC93" s="345">
        <f>+$AE$93*AY93</f>
        <v>48</v>
      </c>
      <c r="BD93" s="346"/>
      <c r="BE93" s="346"/>
      <c r="BF93" s="347"/>
      <c r="BG93" s="285">
        <v>7925</v>
      </c>
      <c r="BH93" s="286"/>
      <c r="BI93" s="286"/>
      <c r="BJ93" s="287"/>
      <c r="BK93" s="288">
        <f>+AY93*BG93</f>
        <v>31700</v>
      </c>
      <c r="BL93" s="289"/>
      <c r="BM93" s="289"/>
      <c r="BN93" s="289"/>
      <c r="BO93" s="289"/>
      <c r="BP93" s="290"/>
      <c r="BQ93" s="291">
        <v>50000</v>
      </c>
      <c r="BR93" s="292"/>
      <c r="BS93" s="292"/>
      <c r="BT93" s="292"/>
      <c r="BU93" s="292"/>
      <c r="BV93" s="292"/>
      <c r="BW93" s="293"/>
      <c r="BX93" s="291">
        <f>+(((BK96+BQ93)*15)/85)</f>
        <v>32192.205882352941</v>
      </c>
      <c r="BY93" s="292"/>
      <c r="BZ93" s="292"/>
      <c r="CA93" s="292"/>
      <c r="CB93" s="292"/>
      <c r="CC93" s="293"/>
      <c r="CD93" s="291">
        <f>+BK96+BQ93+BX93</f>
        <v>214614.70588235295</v>
      </c>
      <c r="CE93" s="292"/>
      <c r="CF93" s="292"/>
      <c r="CG93" s="292"/>
      <c r="CH93" s="292"/>
      <c r="CI93" s="293"/>
    </row>
    <row r="94" spans="1:87" ht="18" customHeight="1" x14ac:dyDescent="0.25">
      <c r="A94" s="75"/>
      <c r="B94" s="327"/>
      <c r="C94" s="328"/>
      <c r="D94" s="328"/>
      <c r="E94" s="328"/>
      <c r="F94" s="328"/>
      <c r="G94" s="328"/>
      <c r="H94" s="328"/>
      <c r="I94" s="328"/>
      <c r="J94" s="328"/>
      <c r="K94" s="328"/>
      <c r="L94" s="328"/>
      <c r="M94" s="328"/>
      <c r="N94" s="328"/>
      <c r="O94" s="328"/>
      <c r="P94" s="328"/>
      <c r="Q94" s="328"/>
      <c r="R94" s="328"/>
      <c r="S94" s="328"/>
      <c r="T94" s="328"/>
      <c r="U94" s="328"/>
      <c r="V94" s="328"/>
      <c r="W94" s="328"/>
      <c r="X94" s="328"/>
      <c r="Y94" s="329"/>
      <c r="Z94" s="336"/>
      <c r="AA94" s="337"/>
      <c r="AB94" s="337"/>
      <c r="AC94" s="337"/>
      <c r="AD94" s="338"/>
      <c r="AE94" s="336"/>
      <c r="AF94" s="337"/>
      <c r="AG94" s="337"/>
      <c r="AH94" s="337"/>
      <c r="AI94" s="337"/>
      <c r="AJ94" s="337"/>
      <c r="AK94" s="300" t="s">
        <v>13</v>
      </c>
      <c r="AL94" s="301"/>
      <c r="AM94" s="301"/>
      <c r="AN94" s="301"/>
      <c r="AO94" s="301"/>
      <c r="AP94" s="301"/>
      <c r="AQ94" s="301"/>
      <c r="AR94" s="301"/>
      <c r="AS94" s="301"/>
      <c r="AT94" s="301"/>
      <c r="AU94" s="301"/>
      <c r="AV94" s="301"/>
      <c r="AW94" s="301"/>
      <c r="AX94" s="302"/>
      <c r="AY94" s="407">
        <v>0.25</v>
      </c>
      <c r="AZ94" s="304"/>
      <c r="BA94" s="304"/>
      <c r="BB94" s="408"/>
      <c r="BC94" s="306">
        <f t="shared" ref="BC94:BC95" si="10">+$AE$93*AY94</f>
        <v>3</v>
      </c>
      <c r="BD94" s="307"/>
      <c r="BE94" s="307"/>
      <c r="BF94" s="308"/>
      <c r="BG94" s="309">
        <v>40826</v>
      </c>
      <c r="BH94" s="310"/>
      <c r="BI94" s="310"/>
      <c r="BJ94" s="311"/>
      <c r="BK94" s="312">
        <f t="shared" ref="BK94:BK95" si="11">+AY94*BG94</f>
        <v>10206.5</v>
      </c>
      <c r="BL94" s="313"/>
      <c r="BM94" s="313"/>
      <c r="BN94" s="313"/>
      <c r="BO94" s="313"/>
      <c r="BP94" s="314"/>
      <c r="BQ94" s="294"/>
      <c r="BR94" s="295"/>
      <c r="BS94" s="295"/>
      <c r="BT94" s="295"/>
      <c r="BU94" s="295"/>
      <c r="BV94" s="295"/>
      <c r="BW94" s="296"/>
      <c r="BX94" s="294"/>
      <c r="BY94" s="295"/>
      <c r="BZ94" s="295"/>
      <c r="CA94" s="295"/>
      <c r="CB94" s="295"/>
      <c r="CC94" s="296"/>
      <c r="CD94" s="294"/>
      <c r="CE94" s="295"/>
      <c r="CF94" s="295"/>
      <c r="CG94" s="295"/>
      <c r="CH94" s="295"/>
      <c r="CI94" s="296"/>
    </row>
    <row r="95" spans="1:87" ht="18" customHeight="1" thickBot="1" x14ac:dyDescent="0.3">
      <c r="A95" s="75"/>
      <c r="B95" s="327"/>
      <c r="C95" s="328"/>
      <c r="D95" s="328"/>
      <c r="E95" s="328"/>
      <c r="F95" s="328"/>
      <c r="G95" s="328"/>
      <c r="H95" s="328"/>
      <c r="I95" s="328"/>
      <c r="J95" s="328"/>
      <c r="K95" s="328"/>
      <c r="L95" s="328"/>
      <c r="M95" s="328"/>
      <c r="N95" s="328"/>
      <c r="O95" s="328"/>
      <c r="P95" s="328"/>
      <c r="Q95" s="328"/>
      <c r="R95" s="328"/>
      <c r="S95" s="328"/>
      <c r="T95" s="328"/>
      <c r="U95" s="328"/>
      <c r="V95" s="328"/>
      <c r="W95" s="328"/>
      <c r="X95" s="328"/>
      <c r="Y95" s="329"/>
      <c r="Z95" s="336"/>
      <c r="AA95" s="337"/>
      <c r="AB95" s="337"/>
      <c r="AC95" s="337"/>
      <c r="AD95" s="338"/>
      <c r="AE95" s="336"/>
      <c r="AF95" s="337"/>
      <c r="AG95" s="337"/>
      <c r="AH95" s="337"/>
      <c r="AI95" s="337"/>
      <c r="AJ95" s="337"/>
      <c r="AK95" s="392" t="s">
        <v>530</v>
      </c>
      <c r="AL95" s="393"/>
      <c r="AM95" s="393"/>
      <c r="AN95" s="393"/>
      <c r="AO95" s="393"/>
      <c r="AP95" s="393"/>
      <c r="AQ95" s="393"/>
      <c r="AR95" s="393"/>
      <c r="AS95" s="393"/>
      <c r="AT95" s="393"/>
      <c r="AU95" s="393"/>
      <c r="AV95" s="393"/>
      <c r="AW95" s="393"/>
      <c r="AX95" s="394"/>
      <c r="AY95" s="407">
        <v>4</v>
      </c>
      <c r="AZ95" s="304"/>
      <c r="BA95" s="304"/>
      <c r="BB95" s="408"/>
      <c r="BC95" s="306">
        <f t="shared" si="10"/>
        <v>48</v>
      </c>
      <c r="BD95" s="307"/>
      <c r="BE95" s="307"/>
      <c r="BF95" s="308"/>
      <c r="BG95" s="309">
        <v>22629</v>
      </c>
      <c r="BH95" s="310"/>
      <c r="BI95" s="310"/>
      <c r="BJ95" s="311"/>
      <c r="BK95" s="312">
        <f t="shared" si="11"/>
        <v>90516</v>
      </c>
      <c r="BL95" s="313"/>
      <c r="BM95" s="313"/>
      <c r="BN95" s="313"/>
      <c r="BO95" s="313"/>
      <c r="BP95" s="314"/>
      <c r="BQ95" s="294"/>
      <c r="BR95" s="295"/>
      <c r="BS95" s="295"/>
      <c r="BT95" s="295"/>
      <c r="BU95" s="295"/>
      <c r="BV95" s="295"/>
      <c r="BW95" s="296"/>
      <c r="BX95" s="294"/>
      <c r="BY95" s="295"/>
      <c r="BZ95" s="295"/>
      <c r="CA95" s="295"/>
      <c r="CB95" s="295"/>
      <c r="CC95" s="296"/>
      <c r="CD95" s="294"/>
      <c r="CE95" s="295"/>
      <c r="CF95" s="295"/>
      <c r="CG95" s="295"/>
      <c r="CH95" s="295"/>
      <c r="CI95" s="296"/>
    </row>
    <row r="96" spans="1:87" ht="18" customHeight="1" thickBot="1" x14ac:dyDescent="0.3">
      <c r="A96" s="75"/>
      <c r="B96" s="377"/>
      <c r="C96" s="378"/>
      <c r="D96" s="378"/>
      <c r="E96" s="378"/>
      <c r="F96" s="378"/>
      <c r="G96" s="378"/>
      <c r="H96" s="378"/>
      <c r="I96" s="378"/>
      <c r="J96" s="378"/>
      <c r="K96" s="378"/>
      <c r="L96" s="378"/>
      <c r="M96" s="378"/>
      <c r="N96" s="378"/>
      <c r="O96" s="378"/>
      <c r="P96" s="378"/>
      <c r="Q96" s="378"/>
      <c r="R96" s="378"/>
      <c r="S96" s="378"/>
      <c r="T96" s="378"/>
      <c r="U96" s="378"/>
      <c r="V96" s="378"/>
      <c r="W96" s="378"/>
      <c r="X96" s="378"/>
      <c r="Y96" s="378"/>
      <c r="Z96" s="378"/>
      <c r="AA96" s="378"/>
      <c r="AB96" s="378"/>
      <c r="AC96" s="378"/>
      <c r="AD96" s="378"/>
      <c r="AE96" s="378"/>
      <c r="AF96" s="378"/>
      <c r="AG96" s="378"/>
      <c r="AH96" s="378"/>
      <c r="AI96" s="378"/>
      <c r="AJ96" s="379"/>
      <c r="AK96" s="380" t="s">
        <v>3</v>
      </c>
      <c r="AL96" s="381"/>
      <c r="AM96" s="381"/>
      <c r="AN96" s="381"/>
      <c r="AO96" s="381"/>
      <c r="AP96" s="381"/>
      <c r="AQ96" s="381"/>
      <c r="AR96" s="381"/>
      <c r="AS96" s="381"/>
      <c r="AT96" s="381"/>
      <c r="AU96" s="381"/>
      <c r="AV96" s="381"/>
      <c r="AW96" s="381"/>
      <c r="AX96" s="381"/>
      <c r="AY96" s="382"/>
      <c r="AZ96" s="382"/>
      <c r="BA96" s="382"/>
      <c r="BB96" s="382"/>
      <c r="BC96" s="382"/>
      <c r="BD96" s="382"/>
      <c r="BE96" s="382"/>
      <c r="BF96" s="382"/>
      <c r="BG96" s="382"/>
      <c r="BH96" s="382"/>
      <c r="BI96" s="382"/>
      <c r="BJ96" s="383"/>
      <c r="BK96" s="384">
        <f>SUM(BK93:BK95)</f>
        <v>132422.5</v>
      </c>
      <c r="BL96" s="385"/>
      <c r="BM96" s="385"/>
      <c r="BN96" s="385"/>
      <c r="BO96" s="385"/>
      <c r="BP96" s="386"/>
      <c r="BQ96" s="387" t="s">
        <v>100</v>
      </c>
      <c r="BR96" s="388"/>
      <c r="BS96" s="388"/>
      <c r="BT96" s="388"/>
      <c r="BU96" s="388"/>
      <c r="BV96" s="388"/>
      <c r="BW96" s="388"/>
      <c r="BX96" s="388"/>
      <c r="BY96" s="388"/>
      <c r="BZ96" s="388"/>
      <c r="CA96" s="388"/>
      <c r="CB96" s="388"/>
      <c r="CC96" s="389"/>
      <c r="CD96" s="390">
        <f>+CD93*AE93</f>
        <v>2575376.4705882352</v>
      </c>
      <c r="CE96" s="390"/>
      <c r="CF96" s="390"/>
      <c r="CG96" s="390"/>
      <c r="CH96" s="390"/>
      <c r="CI96" s="391"/>
    </row>
    <row r="97" spans="1:87" ht="18" customHeight="1" thickBot="1" x14ac:dyDescent="0.3">
      <c r="A97" s="75"/>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BG97" s="78"/>
      <c r="BH97" s="78"/>
      <c r="BI97" s="78"/>
      <c r="BJ97" s="78"/>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row>
    <row r="98" spans="1:87" ht="18" customHeight="1" x14ac:dyDescent="0.25">
      <c r="A98" s="75"/>
      <c r="B98" s="348" t="s">
        <v>0</v>
      </c>
      <c r="C98" s="349"/>
      <c r="D98" s="349"/>
      <c r="E98" s="349"/>
      <c r="F98" s="349"/>
      <c r="G98" s="349"/>
      <c r="H98" s="349"/>
      <c r="I98" s="349"/>
      <c r="J98" s="349"/>
      <c r="K98" s="349"/>
      <c r="L98" s="349"/>
      <c r="M98" s="349"/>
      <c r="N98" s="349"/>
      <c r="O98" s="349"/>
      <c r="P98" s="349"/>
      <c r="Q98" s="349"/>
      <c r="R98" s="349"/>
      <c r="S98" s="349"/>
      <c r="T98" s="349"/>
      <c r="U98" s="349"/>
      <c r="V98" s="349"/>
      <c r="W98" s="349"/>
      <c r="X98" s="349"/>
      <c r="Y98" s="350"/>
      <c r="Z98" s="348" t="s">
        <v>80</v>
      </c>
      <c r="AA98" s="349"/>
      <c r="AB98" s="349"/>
      <c r="AC98" s="349"/>
      <c r="AD98" s="350"/>
      <c r="AE98" s="357" t="s">
        <v>79</v>
      </c>
      <c r="AF98" s="358"/>
      <c r="AG98" s="358"/>
      <c r="AH98" s="358"/>
      <c r="AI98" s="358"/>
      <c r="AJ98" s="359"/>
      <c r="AK98" s="357" t="s">
        <v>81</v>
      </c>
      <c r="AL98" s="358"/>
      <c r="AM98" s="358"/>
      <c r="AN98" s="358"/>
      <c r="AO98" s="358"/>
      <c r="AP98" s="358"/>
      <c r="AQ98" s="358"/>
      <c r="AR98" s="358"/>
      <c r="AS98" s="358"/>
      <c r="AT98" s="358"/>
      <c r="AU98" s="358"/>
      <c r="AV98" s="358"/>
      <c r="AW98" s="358"/>
      <c r="AX98" s="359"/>
      <c r="AY98" s="357" t="s">
        <v>1</v>
      </c>
      <c r="AZ98" s="358"/>
      <c r="BA98" s="358"/>
      <c r="BB98" s="359"/>
      <c r="BC98" s="348" t="s">
        <v>104</v>
      </c>
      <c r="BD98" s="349"/>
      <c r="BE98" s="349"/>
      <c r="BF98" s="350"/>
      <c r="BG98" s="366" t="s">
        <v>82</v>
      </c>
      <c r="BH98" s="367"/>
      <c r="BI98" s="367"/>
      <c r="BJ98" s="368"/>
      <c r="BK98" s="315" t="s">
        <v>99</v>
      </c>
      <c r="BL98" s="316"/>
      <c r="BM98" s="316"/>
      <c r="BN98" s="316"/>
      <c r="BO98" s="316"/>
      <c r="BP98" s="317"/>
      <c r="BQ98" s="315" t="s">
        <v>83</v>
      </c>
      <c r="BR98" s="316"/>
      <c r="BS98" s="316"/>
      <c r="BT98" s="316"/>
      <c r="BU98" s="316"/>
      <c r="BV98" s="316"/>
      <c r="BW98" s="317"/>
      <c r="BX98" s="315" t="s">
        <v>84</v>
      </c>
      <c r="BY98" s="316"/>
      <c r="BZ98" s="316"/>
      <c r="CA98" s="316"/>
      <c r="CB98" s="316"/>
      <c r="CC98" s="317"/>
      <c r="CD98" s="315" t="s">
        <v>85</v>
      </c>
      <c r="CE98" s="316"/>
      <c r="CF98" s="316"/>
      <c r="CG98" s="316"/>
      <c r="CH98" s="316"/>
      <c r="CI98" s="317"/>
    </row>
    <row r="99" spans="1:87" ht="18" customHeight="1" x14ac:dyDescent="0.25">
      <c r="A99" s="75"/>
      <c r="B99" s="351"/>
      <c r="C99" s="352"/>
      <c r="D99" s="352"/>
      <c r="E99" s="352"/>
      <c r="F99" s="352"/>
      <c r="G99" s="352"/>
      <c r="H99" s="352"/>
      <c r="I99" s="352"/>
      <c r="J99" s="352"/>
      <c r="K99" s="352"/>
      <c r="L99" s="352"/>
      <c r="M99" s="352"/>
      <c r="N99" s="352"/>
      <c r="O99" s="352"/>
      <c r="P99" s="352"/>
      <c r="Q99" s="352"/>
      <c r="R99" s="352"/>
      <c r="S99" s="352"/>
      <c r="T99" s="352"/>
      <c r="U99" s="352"/>
      <c r="V99" s="352"/>
      <c r="W99" s="352"/>
      <c r="X99" s="352"/>
      <c r="Y99" s="353"/>
      <c r="Z99" s="351"/>
      <c r="AA99" s="352"/>
      <c r="AB99" s="352"/>
      <c r="AC99" s="352"/>
      <c r="AD99" s="353"/>
      <c r="AE99" s="360"/>
      <c r="AF99" s="361"/>
      <c r="AG99" s="361"/>
      <c r="AH99" s="361"/>
      <c r="AI99" s="361"/>
      <c r="AJ99" s="362"/>
      <c r="AK99" s="360"/>
      <c r="AL99" s="361"/>
      <c r="AM99" s="361"/>
      <c r="AN99" s="361"/>
      <c r="AO99" s="361"/>
      <c r="AP99" s="361"/>
      <c r="AQ99" s="361"/>
      <c r="AR99" s="361"/>
      <c r="AS99" s="361"/>
      <c r="AT99" s="361"/>
      <c r="AU99" s="361"/>
      <c r="AV99" s="361"/>
      <c r="AW99" s="361"/>
      <c r="AX99" s="362"/>
      <c r="AY99" s="360"/>
      <c r="AZ99" s="361"/>
      <c r="BA99" s="361"/>
      <c r="BB99" s="362"/>
      <c r="BC99" s="351"/>
      <c r="BD99" s="352"/>
      <c r="BE99" s="352"/>
      <c r="BF99" s="353"/>
      <c r="BG99" s="369"/>
      <c r="BH99" s="370"/>
      <c r="BI99" s="370"/>
      <c r="BJ99" s="371"/>
      <c r="BK99" s="318"/>
      <c r="BL99" s="319"/>
      <c r="BM99" s="319"/>
      <c r="BN99" s="319"/>
      <c r="BO99" s="319"/>
      <c r="BP99" s="320"/>
      <c r="BQ99" s="318"/>
      <c r="BR99" s="319"/>
      <c r="BS99" s="319"/>
      <c r="BT99" s="319"/>
      <c r="BU99" s="319"/>
      <c r="BV99" s="319"/>
      <c r="BW99" s="320"/>
      <c r="BX99" s="318"/>
      <c r="BY99" s="319"/>
      <c r="BZ99" s="319"/>
      <c r="CA99" s="319"/>
      <c r="CB99" s="319"/>
      <c r="CC99" s="320"/>
      <c r="CD99" s="318"/>
      <c r="CE99" s="319"/>
      <c r="CF99" s="319"/>
      <c r="CG99" s="319"/>
      <c r="CH99" s="319"/>
      <c r="CI99" s="320"/>
    </row>
    <row r="100" spans="1:87" ht="18" customHeight="1" thickBot="1" x14ac:dyDescent="0.3">
      <c r="A100" s="75"/>
      <c r="B100" s="354"/>
      <c r="C100" s="355"/>
      <c r="D100" s="355"/>
      <c r="E100" s="355"/>
      <c r="F100" s="355"/>
      <c r="G100" s="355"/>
      <c r="H100" s="355"/>
      <c r="I100" s="355"/>
      <c r="J100" s="355"/>
      <c r="K100" s="355"/>
      <c r="L100" s="355"/>
      <c r="M100" s="355"/>
      <c r="N100" s="355"/>
      <c r="O100" s="355"/>
      <c r="P100" s="355"/>
      <c r="Q100" s="355"/>
      <c r="R100" s="355"/>
      <c r="S100" s="355"/>
      <c r="T100" s="355"/>
      <c r="U100" s="355"/>
      <c r="V100" s="355"/>
      <c r="W100" s="355"/>
      <c r="X100" s="355"/>
      <c r="Y100" s="356"/>
      <c r="Z100" s="354"/>
      <c r="AA100" s="355"/>
      <c r="AB100" s="355"/>
      <c r="AC100" s="355"/>
      <c r="AD100" s="356"/>
      <c r="AE100" s="363"/>
      <c r="AF100" s="364"/>
      <c r="AG100" s="364"/>
      <c r="AH100" s="364"/>
      <c r="AI100" s="364"/>
      <c r="AJ100" s="365"/>
      <c r="AK100" s="360"/>
      <c r="AL100" s="361"/>
      <c r="AM100" s="361"/>
      <c r="AN100" s="361"/>
      <c r="AO100" s="361"/>
      <c r="AP100" s="361"/>
      <c r="AQ100" s="361"/>
      <c r="AR100" s="361"/>
      <c r="AS100" s="361"/>
      <c r="AT100" s="361"/>
      <c r="AU100" s="361"/>
      <c r="AV100" s="361"/>
      <c r="AW100" s="361"/>
      <c r="AX100" s="362"/>
      <c r="AY100" s="360"/>
      <c r="AZ100" s="361"/>
      <c r="BA100" s="361"/>
      <c r="BB100" s="362"/>
      <c r="BC100" s="351"/>
      <c r="BD100" s="352"/>
      <c r="BE100" s="352"/>
      <c r="BF100" s="353"/>
      <c r="BG100" s="369"/>
      <c r="BH100" s="370"/>
      <c r="BI100" s="370"/>
      <c r="BJ100" s="371"/>
      <c r="BK100" s="318"/>
      <c r="BL100" s="319"/>
      <c r="BM100" s="319"/>
      <c r="BN100" s="319"/>
      <c r="BO100" s="319"/>
      <c r="BP100" s="320"/>
      <c r="BQ100" s="321"/>
      <c r="BR100" s="322"/>
      <c r="BS100" s="322"/>
      <c r="BT100" s="322"/>
      <c r="BU100" s="322"/>
      <c r="BV100" s="322"/>
      <c r="BW100" s="323"/>
      <c r="BX100" s="321"/>
      <c r="BY100" s="322"/>
      <c r="BZ100" s="322"/>
      <c r="CA100" s="322"/>
      <c r="CB100" s="322"/>
      <c r="CC100" s="323"/>
      <c r="CD100" s="321"/>
      <c r="CE100" s="322"/>
      <c r="CF100" s="322"/>
      <c r="CG100" s="322"/>
      <c r="CH100" s="322"/>
      <c r="CI100" s="323"/>
    </row>
    <row r="101" spans="1:87" ht="18" customHeight="1" x14ac:dyDescent="0.25">
      <c r="A101" s="75"/>
      <c r="B101" s="324" t="s">
        <v>546</v>
      </c>
      <c r="C101" s="325"/>
      <c r="D101" s="325"/>
      <c r="E101" s="325"/>
      <c r="F101" s="325"/>
      <c r="G101" s="325"/>
      <c r="H101" s="325"/>
      <c r="I101" s="325"/>
      <c r="J101" s="325"/>
      <c r="K101" s="325"/>
      <c r="L101" s="325"/>
      <c r="M101" s="325"/>
      <c r="N101" s="325"/>
      <c r="O101" s="325"/>
      <c r="P101" s="325"/>
      <c r="Q101" s="325"/>
      <c r="R101" s="325"/>
      <c r="S101" s="325"/>
      <c r="T101" s="325"/>
      <c r="U101" s="325"/>
      <c r="V101" s="325"/>
      <c r="W101" s="325"/>
      <c r="X101" s="325"/>
      <c r="Y101" s="326"/>
      <c r="Z101" s="333" t="s">
        <v>579</v>
      </c>
      <c r="AA101" s="334"/>
      <c r="AB101" s="334"/>
      <c r="AC101" s="334"/>
      <c r="AD101" s="335"/>
      <c r="AE101" s="333">
        <v>1</v>
      </c>
      <c r="AF101" s="334"/>
      <c r="AG101" s="334"/>
      <c r="AH101" s="334"/>
      <c r="AI101" s="334"/>
      <c r="AJ101" s="334"/>
      <c r="AK101" s="342" t="s">
        <v>13</v>
      </c>
      <c r="AL101" s="343"/>
      <c r="AM101" s="343"/>
      <c r="AN101" s="343"/>
      <c r="AO101" s="343"/>
      <c r="AP101" s="343"/>
      <c r="AQ101" s="343"/>
      <c r="AR101" s="343"/>
      <c r="AS101" s="343"/>
      <c r="AT101" s="343"/>
      <c r="AU101" s="343"/>
      <c r="AV101" s="343"/>
      <c r="AW101" s="343"/>
      <c r="AX101" s="344"/>
      <c r="AY101" s="409">
        <v>0.25</v>
      </c>
      <c r="AZ101" s="346"/>
      <c r="BA101" s="346"/>
      <c r="BB101" s="410"/>
      <c r="BC101" s="345">
        <f>+$AE$101*AY101</f>
        <v>0.25</v>
      </c>
      <c r="BD101" s="346"/>
      <c r="BE101" s="346"/>
      <c r="BF101" s="347"/>
      <c r="BG101" s="285">
        <v>40826</v>
      </c>
      <c r="BH101" s="286"/>
      <c r="BI101" s="286"/>
      <c r="BJ101" s="287"/>
      <c r="BK101" s="288">
        <f>+AY101*BG101</f>
        <v>10206.5</v>
      </c>
      <c r="BL101" s="289"/>
      <c r="BM101" s="289"/>
      <c r="BN101" s="289"/>
      <c r="BO101" s="289"/>
      <c r="BP101" s="290"/>
      <c r="BQ101" s="291">
        <v>10000</v>
      </c>
      <c r="BR101" s="292"/>
      <c r="BS101" s="292"/>
      <c r="BT101" s="292"/>
      <c r="BU101" s="292"/>
      <c r="BV101" s="292"/>
      <c r="BW101" s="293"/>
      <c r="BX101" s="291">
        <f>+(((BK104+BQ101)*15)/85)</f>
        <v>46700.911764705881</v>
      </c>
      <c r="BY101" s="292"/>
      <c r="BZ101" s="292"/>
      <c r="CA101" s="292"/>
      <c r="CB101" s="292"/>
      <c r="CC101" s="293"/>
      <c r="CD101" s="291">
        <f>+BK104+BQ101+BX101</f>
        <v>311339.4117647059</v>
      </c>
      <c r="CE101" s="292"/>
      <c r="CF101" s="292"/>
      <c r="CG101" s="292"/>
      <c r="CH101" s="292"/>
      <c r="CI101" s="293"/>
    </row>
    <row r="102" spans="1:87" ht="18" customHeight="1" x14ac:dyDescent="0.25">
      <c r="A102" s="75"/>
      <c r="B102" s="327"/>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9"/>
      <c r="Z102" s="336"/>
      <c r="AA102" s="337"/>
      <c r="AB102" s="337"/>
      <c r="AC102" s="337"/>
      <c r="AD102" s="338"/>
      <c r="AE102" s="336"/>
      <c r="AF102" s="337"/>
      <c r="AG102" s="337"/>
      <c r="AH102" s="337"/>
      <c r="AI102" s="337"/>
      <c r="AJ102" s="337"/>
      <c r="AK102" s="300" t="s">
        <v>526</v>
      </c>
      <c r="AL102" s="301"/>
      <c r="AM102" s="301"/>
      <c r="AN102" s="301"/>
      <c r="AO102" s="301"/>
      <c r="AP102" s="301"/>
      <c r="AQ102" s="301"/>
      <c r="AR102" s="301"/>
      <c r="AS102" s="301"/>
      <c r="AT102" s="301"/>
      <c r="AU102" s="301"/>
      <c r="AV102" s="301"/>
      <c r="AW102" s="301"/>
      <c r="AX102" s="302"/>
      <c r="AY102" s="407">
        <v>8</v>
      </c>
      <c r="AZ102" s="304"/>
      <c r="BA102" s="304"/>
      <c r="BB102" s="408"/>
      <c r="BC102" s="306">
        <f t="shared" ref="BC102:BC103" si="12">+$AE$101*AY102</f>
        <v>8</v>
      </c>
      <c r="BD102" s="307"/>
      <c r="BE102" s="307"/>
      <c r="BF102" s="308"/>
      <c r="BG102" s="309">
        <v>7925</v>
      </c>
      <c r="BH102" s="310"/>
      <c r="BI102" s="310"/>
      <c r="BJ102" s="311"/>
      <c r="BK102" s="312">
        <f t="shared" ref="BK102:BK103" si="13">+AY102*BG102</f>
        <v>63400</v>
      </c>
      <c r="BL102" s="313"/>
      <c r="BM102" s="313"/>
      <c r="BN102" s="313"/>
      <c r="BO102" s="313"/>
      <c r="BP102" s="314"/>
      <c r="BQ102" s="294"/>
      <c r="BR102" s="295"/>
      <c r="BS102" s="295"/>
      <c r="BT102" s="295"/>
      <c r="BU102" s="295"/>
      <c r="BV102" s="295"/>
      <c r="BW102" s="296"/>
      <c r="BX102" s="294"/>
      <c r="BY102" s="295"/>
      <c r="BZ102" s="295"/>
      <c r="CA102" s="295"/>
      <c r="CB102" s="295"/>
      <c r="CC102" s="296"/>
      <c r="CD102" s="294"/>
      <c r="CE102" s="295"/>
      <c r="CF102" s="295"/>
      <c r="CG102" s="295"/>
      <c r="CH102" s="295"/>
      <c r="CI102" s="296"/>
    </row>
    <row r="103" spans="1:87" ht="18" customHeight="1" thickBot="1" x14ac:dyDescent="0.3">
      <c r="A103" s="75"/>
      <c r="B103" s="327"/>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9"/>
      <c r="Z103" s="336"/>
      <c r="AA103" s="337"/>
      <c r="AB103" s="337"/>
      <c r="AC103" s="337"/>
      <c r="AD103" s="338"/>
      <c r="AE103" s="336"/>
      <c r="AF103" s="337"/>
      <c r="AG103" s="337"/>
      <c r="AH103" s="337"/>
      <c r="AI103" s="337"/>
      <c r="AJ103" s="337"/>
      <c r="AK103" s="392" t="s">
        <v>530</v>
      </c>
      <c r="AL103" s="393"/>
      <c r="AM103" s="393"/>
      <c r="AN103" s="393"/>
      <c r="AO103" s="393"/>
      <c r="AP103" s="393"/>
      <c r="AQ103" s="393"/>
      <c r="AR103" s="393"/>
      <c r="AS103" s="393"/>
      <c r="AT103" s="393"/>
      <c r="AU103" s="393"/>
      <c r="AV103" s="393"/>
      <c r="AW103" s="393"/>
      <c r="AX103" s="394"/>
      <c r="AY103" s="407">
        <v>8</v>
      </c>
      <c r="AZ103" s="304"/>
      <c r="BA103" s="304"/>
      <c r="BB103" s="408"/>
      <c r="BC103" s="306">
        <f t="shared" si="12"/>
        <v>8</v>
      </c>
      <c r="BD103" s="307"/>
      <c r="BE103" s="307"/>
      <c r="BF103" s="308"/>
      <c r="BG103" s="309">
        <v>22629</v>
      </c>
      <c r="BH103" s="310"/>
      <c r="BI103" s="310"/>
      <c r="BJ103" s="311"/>
      <c r="BK103" s="312">
        <f t="shared" si="13"/>
        <v>181032</v>
      </c>
      <c r="BL103" s="313"/>
      <c r="BM103" s="313"/>
      <c r="BN103" s="313"/>
      <c r="BO103" s="313"/>
      <c r="BP103" s="314"/>
      <c r="BQ103" s="294"/>
      <c r="BR103" s="295"/>
      <c r="BS103" s="295"/>
      <c r="BT103" s="295"/>
      <c r="BU103" s="295"/>
      <c r="BV103" s="295"/>
      <c r="BW103" s="296"/>
      <c r="BX103" s="294"/>
      <c r="BY103" s="295"/>
      <c r="BZ103" s="295"/>
      <c r="CA103" s="295"/>
      <c r="CB103" s="295"/>
      <c r="CC103" s="296"/>
      <c r="CD103" s="294"/>
      <c r="CE103" s="295"/>
      <c r="CF103" s="295"/>
      <c r="CG103" s="295"/>
      <c r="CH103" s="295"/>
      <c r="CI103" s="296"/>
    </row>
    <row r="104" spans="1:87" ht="18" customHeight="1" thickBot="1" x14ac:dyDescent="0.3">
      <c r="A104" s="75"/>
      <c r="B104" s="377"/>
      <c r="C104" s="378"/>
      <c r="D104" s="378"/>
      <c r="E104" s="378"/>
      <c r="F104" s="378"/>
      <c r="G104" s="378"/>
      <c r="H104" s="378"/>
      <c r="I104" s="378"/>
      <c r="J104" s="378"/>
      <c r="K104" s="378"/>
      <c r="L104" s="378"/>
      <c r="M104" s="378"/>
      <c r="N104" s="378"/>
      <c r="O104" s="378"/>
      <c r="P104" s="378"/>
      <c r="Q104" s="378"/>
      <c r="R104" s="378"/>
      <c r="S104" s="378"/>
      <c r="T104" s="378"/>
      <c r="U104" s="378"/>
      <c r="V104" s="378"/>
      <c r="W104" s="378"/>
      <c r="X104" s="378"/>
      <c r="Y104" s="378"/>
      <c r="Z104" s="378"/>
      <c r="AA104" s="378"/>
      <c r="AB104" s="378"/>
      <c r="AC104" s="378"/>
      <c r="AD104" s="378"/>
      <c r="AE104" s="378"/>
      <c r="AF104" s="378"/>
      <c r="AG104" s="378"/>
      <c r="AH104" s="378"/>
      <c r="AI104" s="378"/>
      <c r="AJ104" s="379"/>
      <c r="AK104" s="380" t="s">
        <v>3</v>
      </c>
      <c r="AL104" s="381"/>
      <c r="AM104" s="381"/>
      <c r="AN104" s="381"/>
      <c r="AO104" s="381"/>
      <c r="AP104" s="381"/>
      <c r="AQ104" s="381"/>
      <c r="AR104" s="381"/>
      <c r="AS104" s="381"/>
      <c r="AT104" s="381"/>
      <c r="AU104" s="381"/>
      <c r="AV104" s="381"/>
      <c r="AW104" s="381"/>
      <c r="AX104" s="381"/>
      <c r="AY104" s="382"/>
      <c r="AZ104" s="382"/>
      <c r="BA104" s="382"/>
      <c r="BB104" s="382"/>
      <c r="BC104" s="382"/>
      <c r="BD104" s="382"/>
      <c r="BE104" s="382"/>
      <c r="BF104" s="382"/>
      <c r="BG104" s="382"/>
      <c r="BH104" s="382"/>
      <c r="BI104" s="382"/>
      <c r="BJ104" s="383"/>
      <c r="BK104" s="384">
        <f>SUM(BK101:BK103)</f>
        <v>254638.5</v>
      </c>
      <c r="BL104" s="385"/>
      <c r="BM104" s="385"/>
      <c r="BN104" s="385"/>
      <c r="BO104" s="385"/>
      <c r="BP104" s="386"/>
      <c r="BQ104" s="387" t="s">
        <v>100</v>
      </c>
      <c r="BR104" s="388"/>
      <c r="BS104" s="388"/>
      <c r="BT104" s="388"/>
      <c r="BU104" s="388"/>
      <c r="BV104" s="388"/>
      <c r="BW104" s="388"/>
      <c r="BX104" s="388"/>
      <c r="BY104" s="388"/>
      <c r="BZ104" s="388"/>
      <c r="CA104" s="388"/>
      <c r="CB104" s="388"/>
      <c r="CC104" s="389"/>
      <c r="CD104" s="390">
        <f>+CD101*AE101</f>
        <v>311339.4117647059</v>
      </c>
      <c r="CE104" s="390"/>
      <c r="CF104" s="390"/>
      <c r="CG104" s="390"/>
      <c r="CH104" s="390"/>
      <c r="CI104" s="391"/>
    </row>
    <row r="105" spans="1:87" ht="18" customHeight="1" thickBot="1" x14ac:dyDescent="0.3">
      <c r="A105" s="75"/>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BG105" s="78"/>
      <c r="BH105" s="78"/>
      <c r="BI105" s="78"/>
      <c r="BJ105" s="78"/>
      <c r="BK105" s="79"/>
      <c r="BL105" s="79"/>
      <c r="BM105" s="79"/>
      <c r="BN105" s="79"/>
      <c r="BO105" s="79"/>
      <c r="BP105" s="79"/>
      <c r="BQ105" s="79"/>
      <c r="BR105" s="79"/>
      <c r="BS105" s="79"/>
      <c r="BT105" s="79"/>
      <c r="BU105" s="79"/>
      <c r="BV105" s="79"/>
      <c r="BW105" s="79"/>
      <c r="BX105" s="79"/>
      <c r="BY105" s="79"/>
      <c r="BZ105" s="79"/>
      <c r="CA105" s="79"/>
      <c r="CB105" s="79"/>
      <c r="CC105" s="79"/>
      <c r="CD105" s="79"/>
      <c r="CE105" s="79"/>
      <c r="CF105" s="79"/>
      <c r="CG105" s="79"/>
      <c r="CH105" s="79"/>
      <c r="CI105" s="79"/>
    </row>
    <row r="106" spans="1:87" ht="18" customHeight="1" x14ac:dyDescent="0.25">
      <c r="A106" s="75"/>
      <c r="B106" s="348" t="s">
        <v>0</v>
      </c>
      <c r="C106" s="349"/>
      <c r="D106" s="349"/>
      <c r="E106" s="349"/>
      <c r="F106" s="349"/>
      <c r="G106" s="349"/>
      <c r="H106" s="349"/>
      <c r="I106" s="349"/>
      <c r="J106" s="349"/>
      <c r="K106" s="349"/>
      <c r="L106" s="349"/>
      <c r="M106" s="349"/>
      <c r="N106" s="349"/>
      <c r="O106" s="349"/>
      <c r="P106" s="349"/>
      <c r="Q106" s="349"/>
      <c r="R106" s="349"/>
      <c r="S106" s="349"/>
      <c r="T106" s="349"/>
      <c r="U106" s="349"/>
      <c r="V106" s="349"/>
      <c r="W106" s="349"/>
      <c r="X106" s="349"/>
      <c r="Y106" s="350"/>
      <c r="Z106" s="348" t="s">
        <v>80</v>
      </c>
      <c r="AA106" s="349"/>
      <c r="AB106" s="349"/>
      <c r="AC106" s="349"/>
      <c r="AD106" s="350"/>
      <c r="AE106" s="357" t="s">
        <v>79</v>
      </c>
      <c r="AF106" s="358"/>
      <c r="AG106" s="358"/>
      <c r="AH106" s="358"/>
      <c r="AI106" s="358"/>
      <c r="AJ106" s="359"/>
      <c r="AK106" s="357" t="s">
        <v>81</v>
      </c>
      <c r="AL106" s="358"/>
      <c r="AM106" s="358"/>
      <c r="AN106" s="358"/>
      <c r="AO106" s="358"/>
      <c r="AP106" s="358"/>
      <c r="AQ106" s="358"/>
      <c r="AR106" s="358"/>
      <c r="AS106" s="358"/>
      <c r="AT106" s="358"/>
      <c r="AU106" s="358"/>
      <c r="AV106" s="358"/>
      <c r="AW106" s="358"/>
      <c r="AX106" s="359"/>
      <c r="AY106" s="357" t="s">
        <v>1</v>
      </c>
      <c r="AZ106" s="358"/>
      <c r="BA106" s="358"/>
      <c r="BB106" s="359"/>
      <c r="BC106" s="348" t="s">
        <v>104</v>
      </c>
      <c r="BD106" s="349"/>
      <c r="BE106" s="349"/>
      <c r="BF106" s="350"/>
      <c r="BG106" s="366" t="s">
        <v>82</v>
      </c>
      <c r="BH106" s="367"/>
      <c r="BI106" s="367"/>
      <c r="BJ106" s="368"/>
      <c r="BK106" s="315" t="s">
        <v>99</v>
      </c>
      <c r="BL106" s="316"/>
      <c r="BM106" s="316"/>
      <c r="BN106" s="316"/>
      <c r="BO106" s="316"/>
      <c r="BP106" s="317"/>
      <c r="BQ106" s="315" t="s">
        <v>83</v>
      </c>
      <c r="BR106" s="316"/>
      <c r="BS106" s="316"/>
      <c r="BT106" s="316"/>
      <c r="BU106" s="316"/>
      <c r="BV106" s="316"/>
      <c r="BW106" s="317"/>
      <c r="BX106" s="315" t="s">
        <v>84</v>
      </c>
      <c r="BY106" s="316"/>
      <c r="BZ106" s="316"/>
      <c r="CA106" s="316"/>
      <c r="CB106" s="316"/>
      <c r="CC106" s="317"/>
      <c r="CD106" s="315" t="s">
        <v>85</v>
      </c>
      <c r="CE106" s="316"/>
      <c r="CF106" s="316"/>
      <c r="CG106" s="316"/>
      <c r="CH106" s="316"/>
      <c r="CI106" s="317"/>
    </row>
    <row r="107" spans="1:87" ht="18" customHeight="1" x14ac:dyDescent="0.25">
      <c r="A107" s="75"/>
      <c r="B107" s="351"/>
      <c r="C107" s="352"/>
      <c r="D107" s="352"/>
      <c r="E107" s="352"/>
      <c r="F107" s="352"/>
      <c r="G107" s="352"/>
      <c r="H107" s="352"/>
      <c r="I107" s="352"/>
      <c r="J107" s="352"/>
      <c r="K107" s="352"/>
      <c r="L107" s="352"/>
      <c r="M107" s="352"/>
      <c r="N107" s="352"/>
      <c r="O107" s="352"/>
      <c r="P107" s="352"/>
      <c r="Q107" s="352"/>
      <c r="R107" s="352"/>
      <c r="S107" s="352"/>
      <c r="T107" s="352"/>
      <c r="U107" s="352"/>
      <c r="V107" s="352"/>
      <c r="W107" s="352"/>
      <c r="X107" s="352"/>
      <c r="Y107" s="353"/>
      <c r="Z107" s="351"/>
      <c r="AA107" s="352"/>
      <c r="AB107" s="352"/>
      <c r="AC107" s="352"/>
      <c r="AD107" s="353"/>
      <c r="AE107" s="360"/>
      <c r="AF107" s="361"/>
      <c r="AG107" s="361"/>
      <c r="AH107" s="361"/>
      <c r="AI107" s="361"/>
      <c r="AJ107" s="362"/>
      <c r="AK107" s="360"/>
      <c r="AL107" s="361"/>
      <c r="AM107" s="361"/>
      <c r="AN107" s="361"/>
      <c r="AO107" s="361"/>
      <c r="AP107" s="361"/>
      <c r="AQ107" s="361"/>
      <c r="AR107" s="361"/>
      <c r="AS107" s="361"/>
      <c r="AT107" s="361"/>
      <c r="AU107" s="361"/>
      <c r="AV107" s="361"/>
      <c r="AW107" s="361"/>
      <c r="AX107" s="362"/>
      <c r="AY107" s="360"/>
      <c r="AZ107" s="361"/>
      <c r="BA107" s="361"/>
      <c r="BB107" s="362"/>
      <c r="BC107" s="351"/>
      <c r="BD107" s="352"/>
      <c r="BE107" s="352"/>
      <c r="BF107" s="353"/>
      <c r="BG107" s="369"/>
      <c r="BH107" s="370"/>
      <c r="BI107" s="370"/>
      <c r="BJ107" s="371"/>
      <c r="BK107" s="318"/>
      <c r="BL107" s="319"/>
      <c r="BM107" s="319"/>
      <c r="BN107" s="319"/>
      <c r="BO107" s="319"/>
      <c r="BP107" s="320"/>
      <c r="BQ107" s="318"/>
      <c r="BR107" s="319"/>
      <c r="BS107" s="319"/>
      <c r="BT107" s="319"/>
      <c r="BU107" s="319"/>
      <c r="BV107" s="319"/>
      <c r="BW107" s="320"/>
      <c r="BX107" s="318"/>
      <c r="BY107" s="319"/>
      <c r="BZ107" s="319"/>
      <c r="CA107" s="319"/>
      <c r="CB107" s="319"/>
      <c r="CC107" s="320"/>
      <c r="CD107" s="318"/>
      <c r="CE107" s="319"/>
      <c r="CF107" s="319"/>
      <c r="CG107" s="319"/>
      <c r="CH107" s="319"/>
      <c r="CI107" s="320"/>
    </row>
    <row r="108" spans="1:87" ht="18" customHeight="1" thickBot="1" x14ac:dyDescent="0.3">
      <c r="A108" s="75"/>
      <c r="B108" s="354"/>
      <c r="C108" s="355"/>
      <c r="D108" s="355"/>
      <c r="E108" s="355"/>
      <c r="F108" s="355"/>
      <c r="G108" s="355"/>
      <c r="H108" s="355"/>
      <c r="I108" s="355"/>
      <c r="J108" s="355"/>
      <c r="K108" s="355"/>
      <c r="L108" s="355"/>
      <c r="M108" s="355"/>
      <c r="N108" s="355"/>
      <c r="O108" s="355"/>
      <c r="P108" s="355"/>
      <c r="Q108" s="355"/>
      <c r="R108" s="355"/>
      <c r="S108" s="355"/>
      <c r="T108" s="355"/>
      <c r="U108" s="355"/>
      <c r="V108" s="355"/>
      <c r="W108" s="355"/>
      <c r="X108" s="355"/>
      <c r="Y108" s="356"/>
      <c r="Z108" s="354"/>
      <c r="AA108" s="355"/>
      <c r="AB108" s="355"/>
      <c r="AC108" s="355"/>
      <c r="AD108" s="356"/>
      <c r="AE108" s="363"/>
      <c r="AF108" s="364"/>
      <c r="AG108" s="364"/>
      <c r="AH108" s="364"/>
      <c r="AI108" s="364"/>
      <c r="AJ108" s="365"/>
      <c r="AK108" s="360"/>
      <c r="AL108" s="361"/>
      <c r="AM108" s="361"/>
      <c r="AN108" s="361"/>
      <c r="AO108" s="361"/>
      <c r="AP108" s="361"/>
      <c r="AQ108" s="361"/>
      <c r="AR108" s="361"/>
      <c r="AS108" s="361"/>
      <c r="AT108" s="361"/>
      <c r="AU108" s="361"/>
      <c r="AV108" s="361"/>
      <c r="AW108" s="361"/>
      <c r="AX108" s="362"/>
      <c r="AY108" s="360"/>
      <c r="AZ108" s="361"/>
      <c r="BA108" s="361"/>
      <c r="BB108" s="362"/>
      <c r="BC108" s="351"/>
      <c r="BD108" s="352"/>
      <c r="BE108" s="352"/>
      <c r="BF108" s="353"/>
      <c r="BG108" s="369"/>
      <c r="BH108" s="370"/>
      <c r="BI108" s="370"/>
      <c r="BJ108" s="371"/>
      <c r="BK108" s="318"/>
      <c r="BL108" s="319"/>
      <c r="BM108" s="319"/>
      <c r="BN108" s="319"/>
      <c r="BO108" s="319"/>
      <c r="BP108" s="320"/>
      <c r="BQ108" s="321"/>
      <c r="BR108" s="322"/>
      <c r="BS108" s="322"/>
      <c r="BT108" s="322"/>
      <c r="BU108" s="322"/>
      <c r="BV108" s="322"/>
      <c r="BW108" s="323"/>
      <c r="BX108" s="321"/>
      <c r="BY108" s="322"/>
      <c r="BZ108" s="322"/>
      <c r="CA108" s="322"/>
      <c r="CB108" s="322"/>
      <c r="CC108" s="323"/>
      <c r="CD108" s="321"/>
      <c r="CE108" s="322"/>
      <c r="CF108" s="322"/>
      <c r="CG108" s="322"/>
      <c r="CH108" s="322"/>
      <c r="CI108" s="323"/>
    </row>
    <row r="109" spans="1:87" ht="18" customHeight="1" x14ac:dyDescent="0.25">
      <c r="A109" s="75"/>
      <c r="B109" s="324" t="s">
        <v>547</v>
      </c>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325"/>
      <c r="Y109" s="326"/>
      <c r="Z109" s="333" t="s">
        <v>580</v>
      </c>
      <c r="AA109" s="334"/>
      <c r="AB109" s="334"/>
      <c r="AC109" s="334"/>
      <c r="AD109" s="335"/>
      <c r="AE109" s="333">
        <v>2</v>
      </c>
      <c r="AF109" s="334"/>
      <c r="AG109" s="334"/>
      <c r="AH109" s="334"/>
      <c r="AI109" s="334"/>
      <c r="AJ109" s="334"/>
      <c r="AK109" s="342" t="s">
        <v>23</v>
      </c>
      <c r="AL109" s="343"/>
      <c r="AM109" s="343"/>
      <c r="AN109" s="343"/>
      <c r="AO109" s="343"/>
      <c r="AP109" s="343"/>
      <c r="AQ109" s="343"/>
      <c r="AR109" s="343"/>
      <c r="AS109" s="343"/>
      <c r="AT109" s="343"/>
      <c r="AU109" s="343"/>
      <c r="AV109" s="343"/>
      <c r="AW109" s="343"/>
      <c r="AX109" s="344"/>
      <c r="AY109" s="409">
        <v>2</v>
      </c>
      <c r="AZ109" s="346"/>
      <c r="BA109" s="346"/>
      <c r="BB109" s="410"/>
      <c r="BC109" s="345">
        <f>+$AE$109*AY109</f>
        <v>4</v>
      </c>
      <c r="BD109" s="346"/>
      <c r="BE109" s="346"/>
      <c r="BF109" s="347"/>
      <c r="BG109" s="285">
        <v>7925</v>
      </c>
      <c r="BH109" s="286"/>
      <c r="BI109" s="286"/>
      <c r="BJ109" s="287"/>
      <c r="BK109" s="288">
        <f>+AY109*BG109</f>
        <v>15850</v>
      </c>
      <c r="BL109" s="289"/>
      <c r="BM109" s="289"/>
      <c r="BN109" s="289"/>
      <c r="BO109" s="289"/>
      <c r="BP109" s="290"/>
      <c r="BQ109" s="291">
        <v>1000</v>
      </c>
      <c r="BR109" s="292"/>
      <c r="BS109" s="292"/>
      <c r="BT109" s="292"/>
      <c r="BU109" s="292"/>
      <c r="BV109" s="292"/>
      <c r="BW109" s="293"/>
      <c r="BX109" s="291">
        <f>+(((BK121+BQ109)*15)/85)</f>
        <v>211540.58823529413</v>
      </c>
      <c r="BY109" s="292"/>
      <c r="BZ109" s="292"/>
      <c r="CA109" s="292"/>
      <c r="CB109" s="292"/>
      <c r="CC109" s="293"/>
      <c r="CD109" s="291">
        <f>+BK121+BQ109+BX109</f>
        <v>1410270.5882352942</v>
      </c>
      <c r="CE109" s="292"/>
      <c r="CF109" s="292"/>
      <c r="CG109" s="292"/>
      <c r="CH109" s="292"/>
      <c r="CI109" s="293"/>
    </row>
    <row r="110" spans="1:87" ht="18" customHeight="1" x14ac:dyDescent="0.25">
      <c r="A110" s="75"/>
      <c r="B110" s="327"/>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9"/>
      <c r="Z110" s="336"/>
      <c r="AA110" s="337"/>
      <c r="AB110" s="337"/>
      <c r="AC110" s="337"/>
      <c r="AD110" s="338"/>
      <c r="AE110" s="336"/>
      <c r="AF110" s="337"/>
      <c r="AG110" s="337"/>
      <c r="AH110" s="337"/>
      <c r="AI110" s="337"/>
      <c r="AJ110" s="337"/>
      <c r="AK110" s="300" t="s">
        <v>29</v>
      </c>
      <c r="AL110" s="301"/>
      <c r="AM110" s="301"/>
      <c r="AN110" s="301"/>
      <c r="AO110" s="301"/>
      <c r="AP110" s="301"/>
      <c r="AQ110" s="301"/>
      <c r="AR110" s="301"/>
      <c r="AS110" s="301"/>
      <c r="AT110" s="301"/>
      <c r="AU110" s="301"/>
      <c r="AV110" s="301"/>
      <c r="AW110" s="301"/>
      <c r="AX110" s="302"/>
      <c r="AY110" s="306">
        <v>2</v>
      </c>
      <c r="AZ110" s="307"/>
      <c r="BA110" s="307"/>
      <c r="BB110" s="308"/>
      <c r="BC110" s="306">
        <f t="shared" ref="BC110:BC120" si="14">+$AE$109*AY110</f>
        <v>4</v>
      </c>
      <c r="BD110" s="307"/>
      <c r="BE110" s="307"/>
      <c r="BF110" s="308"/>
      <c r="BG110" s="309">
        <v>7925</v>
      </c>
      <c r="BH110" s="310"/>
      <c r="BI110" s="310"/>
      <c r="BJ110" s="311"/>
      <c r="BK110" s="312">
        <f t="shared" ref="BK110:BK120" si="15">+AY110*BG110</f>
        <v>15850</v>
      </c>
      <c r="BL110" s="313"/>
      <c r="BM110" s="313"/>
      <c r="BN110" s="313"/>
      <c r="BO110" s="313"/>
      <c r="BP110" s="314"/>
      <c r="BQ110" s="294"/>
      <c r="BR110" s="295"/>
      <c r="BS110" s="295"/>
      <c r="BT110" s="295"/>
      <c r="BU110" s="295"/>
      <c r="BV110" s="295"/>
      <c r="BW110" s="296"/>
      <c r="BX110" s="294"/>
      <c r="BY110" s="295"/>
      <c r="BZ110" s="295"/>
      <c r="CA110" s="295"/>
      <c r="CB110" s="295"/>
      <c r="CC110" s="296"/>
      <c r="CD110" s="294"/>
      <c r="CE110" s="295"/>
      <c r="CF110" s="295"/>
      <c r="CG110" s="295"/>
      <c r="CH110" s="295"/>
      <c r="CI110" s="296"/>
    </row>
    <row r="111" spans="1:87" ht="18" customHeight="1" x14ac:dyDescent="0.25">
      <c r="A111" s="75"/>
      <c r="B111" s="327"/>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9"/>
      <c r="Z111" s="336"/>
      <c r="AA111" s="337"/>
      <c r="AB111" s="337"/>
      <c r="AC111" s="337"/>
      <c r="AD111" s="338"/>
      <c r="AE111" s="336"/>
      <c r="AF111" s="337"/>
      <c r="AG111" s="337"/>
      <c r="AH111" s="337"/>
      <c r="AI111" s="337"/>
      <c r="AJ111" s="337"/>
      <c r="AK111" s="300" t="s">
        <v>31</v>
      </c>
      <c r="AL111" s="301"/>
      <c r="AM111" s="301"/>
      <c r="AN111" s="301"/>
      <c r="AO111" s="301"/>
      <c r="AP111" s="301"/>
      <c r="AQ111" s="301"/>
      <c r="AR111" s="301"/>
      <c r="AS111" s="301"/>
      <c r="AT111" s="301"/>
      <c r="AU111" s="301"/>
      <c r="AV111" s="301"/>
      <c r="AW111" s="301"/>
      <c r="AX111" s="302"/>
      <c r="AY111" s="306">
        <v>2</v>
      </c>
      <c r="AZ111" s="307"/>
      <c r="BA111" s="307"/>
      <c r="BB111" s="308"/>
      <c r="BC111" s="306">
        <f t="shared" si="14"/>
        <v>4</v>
      </c>
      <c r="BD111" s="307"/>
      <c r="BE111" s="307"/>
      <c r="BF111" s="308"/>
      <c r="BG111" s="309">
        <v>11177</v>
      </c>
      <c r="BH111" s="310"/>
      <c r="BI111" s="310"/>
      <c r="BJ111" s="311"/>
      <c r="BK111" s="312">
        <f t="shared" si="15"/>
        <v>22354</v>
      </c>
      <c r="BL111" s="313"/>
      <c r="BM111" s="313"/>
      <c r="BN111" s="313"/>
      <c r="BO111" s="313"/>
      <c r="BP111" s="314"/>
      <c r="BQ111" s="294"/>
      <c r="BR111" s="295"/>
      <c r="BS111" s="295"/>
      <c r="BT111" s="295"/>
      <c r="BU111" s="295"/>
      <c r="BV111" s="295"/>
      <c r="BW111" s="296"/>
      <c r="BX111" s="294"/>
      <c r="BY111" s="295"/>
      <c r="BZ111" s="295"/>
      <c r="CA111" s="295"/>
      <c r="CB111" s="295"/>
      <c r="CC111" s="296"/>
      <c r="CD111" s="294"/>
      <c r="CE111" s="295"/>
      <c r="CF111" s="295"/>
      <c r="CG111" s="295"/>
      <c r="CH111" s="295"/>
      <c r="CI111" s="296"/>
    </row>
    <row r="112" spans="1:87" ht="18" customHeight="1" x14ac:dyDescent="0.25">
      <c r="A112" s="75"/>
      <c r="B112" s="327"/>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9"/>
      <c r="Z112" s="336"/>
      <c r="AA112" s="337"/>
      <c r="AB112" s="337"/>
      <c r="AC112" s="337"/>
      <c r="AD112" s="338"/>
      <c r="AE112" s="336"/>
      <c r="AF112" s="337"/>
      <c r="AG112" s="337"/>
      <c r="AH112" s="337"/>
      <c r="AI112" s="337"/>
      <c r="AJ112" s="337"/>
      <c r="AK112" s="300" t="s">
        <v>32</v>
      </c>
      <c r="AL112" s="301"/>
      <c r="AM112" s="301"/>
      <c r="AN112" s="301"/>
      <c r="AO112" s="301"/>
      <c r="AP112" s="301"/>
      <c r="AQ112" s="301"/>
      <c r="AR112" s="301"/>
      <c r="AS112" s="301"/>
      <c r="AT112" s="301"/>
      <c r="AU112" s="301"/>
      <c r="AV112" s="301"/>
      <c r="AW112" s="301"/>
      <c r="AX112" s="302"/>
      <c r="AY112" s="306">
        <v>14</v>
      </c>
      <c r="AZ112" s="307"/>
      <c r="BA112" s="307"/>
      <c r="BB112" s="308"/>
      <c r="BC112" s="306">
        <f t="shared" si="14"/>
        <v>28</v>
      </c>
      <c r="BD112" s="307"/>
      <c r="BE112" s="307"/>
      <c r="BF112" s="308"/>
      <c r="BG112" s="309">
        <v>10968</v>
      </c>
      <c r="BH112" s="310"/>
      <c r="BI112" s="310"/>
      <c r="BJ112" s="311"/>
      <c r="BK112" s="312">
        <f t="shared" si="15"/>
        <v>153552</v>
      </c>
      <c r="BL112" s="313"/>
      <c r="BM112" s="313"/>
      <c r="BN112" s="313"/>
      <c r="BO112" s="313"/>
      <c r="BP112" s="314"/>
      <c r="BQ112" s="294"/>
      <c r="BR112" s="295"/>
      <c r="BS112" s="295"/>
      <c r="BT112" s="295"/>
      <c r="BU112" s="295"/>
      <c r="BV112" s="295"/>
      <c r="BW112" s="296"/>
      <c r="BX112" s="294"/>
      <c r="BY112" s="295"/>
      <c r="BZ112" s="295"/>
      <c r="CA112" s="295"/>
      <c r="CB112" s="295"/>
      <c r="CC112" s="296"/>
      <c r="CD112" s="294"/>
      <c r="CE112" s="295"/>
      <c r="CF112" s="295"/>
      <c r="CG112" s="295"/>
      <c r="CH112" s="295"/>
      <c r="CI112" s="296"/>
    </row>
    <row r="113" spans="1:87" ht="18" customHeight="1" x14ac:dyDescent="0.25">
      <c r="A113" s="75"/>
      <c r="B113" s="327"/>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9"/>
      <c r="Z113" s="336"/>
      <c r="AA113" s="337"/>
      <c r="AB113" s="337"/>
      <c r="AC113" s="337"/>
      <c r="AD113" s="338"/>
      <c r="AE113" s="336"/>
      <c r="AF113" s="337"/>
      <c r="AG113" s="337"/>
      <c r="AH113" s="337"/>
      <c r="AI113" s="337"/>
      <c r="AJ113" s="337"/>
      <c r="AK113" s="300" t="s">
        <v>35</v>
      </c>
      <c r="AL113" s="301"/>
      <c r="AM113" s="301"/>
      <c r="AN113" s="301"/>
      <c r="AO113" s="301"/>
      <c r="AP113" s="301"/>
      <c r="AQ113" s="301"/>
      <c r="AR113" s="301"/>
      <c r="AS113" s="301"/>
      <c r="AT113" s="301"/>
      <c r="AU113" s="301"/>
      <c r="AV113" s="301"/>
      <c r="AW113" s="301"/>
      <c r="AX113" s="302"/>
      <c r="AY113" s="306">
        <v>2</v>
      </c>
      <c r="AZ113" s="307"/>
      <c r="BA113" s="307"/>
      <c r="BB113" s="308"/>
      <c r="BC113" s="306">
        <f t="shared" si="14"/>
        <v>4</v>
      </c>
      <c r="BD113" s="307"/>
      <c r="BE113" s="307"/>
      <c r="BF113" s="308"/>
      <c r="BG113" s="309">
        <v>11718</v>
      </c>
      <c r="BH113" s="310"/>
      <c r="BI113" s="310"/>
      <c r="BJ113" s="311"/>
      <c r="BK113" s="312">
        <f t="shared" si="15"/>
        <v>23436</v>
      </c>
      <c r="BL113" s="313"/>
      <c r="BM113" s="313"/>
      <c r="BN113" s="313"/>
      <c r="BO113" s="313"/>
      <c r="BP113" s="314"/>
      <c r="BQ113" s="294"/>
      <c r="BR113" s="295"/>
      <c r="BS113" s="295"/>
      <c r="BT113" s="295"/>
      <c r="BU113" s="295"/>
      <c r="BV113" s="295"/>
      <c r="BW113" s="296"/>
      <c r="BX113" s="294"/>
      <c r="BY113" s="295"/>
      <c r="BZ113" s="295"/>
      <c r="CA113" s="295"/>
      <c r="CB113" s="295"/>
      <c r="CC113" s="296"/>
      <c r="CD113" s="294"/>
      <c r="CE113" s="295"/>
      <c r="CF113" s="295"/>
      <c r="CG113" s="295"/>
      <c r="CH113" s="295"/>
      <c r="CI113" s="296"/>
    </row>
    <row r="114" spans="1:87" ht="18" customHeight="1" x14ac:dyDescent="0.25">
      <c r="A114" s="75"/>
      <c r="B114" s="327"/>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9"/>
      <c r="Z114" s="336"/>
      <c r="AA114" s="337"/>
      <c r="AB114" s="337"/>
      <c r="AC114" s="337"/>
      <c r="AD114" s="338"/>
      <c r="AE114" s="336"/>
      <c r="AF114" s="337"/>
      <c r="AG114" s="337"/>
      <c r="AH114" s="337"/>
      <c r="AI114" s="337"/>
      <c r="AJ114" s="337"/>
      <c r="AK114" s="300" t="s">
        <v>36</v>
      </c>
      <c r="AL114" s="301"/>
      <c r="AM114" s="301"/>
      <c r="AN114" s="301"/>
      <c r="AO114" s="301"/>
      <c r="AP114" s="301"/>
      <c r="AQ114" s="301"/>
      <c r="AR114" s="301"/>
      <c r="AS114" s="301"/>
      <c r="AT114" s="301"/>
      <c r="AU114" s="301"/>
      <c r="AV114" s="301"/>
      <c r="AW114" s="301"/>
      <c r="AX114" s="302"/>
      <c r="AY114" s="306">
        <v>2</v>
      </c>
      <c r="AZ114" s="307"/>
      <c r="BA114" s="307"/>
      <c r="BB114" s="308"/>
      <c r="BC114" s="306">
        <f t="shared" si="14"/>
        <v>4</v>
      </c>
      <c r="BD114" s="307"/>
      <c r="BE114" s="307"/>
      <c r="BF114" s="308"/>
      <c r="BG114" s="309">
        <v>7925</v>
      </c>
      <c r="BH114" s="310"/>
      <c r="BI114" s="310"/>
      <c r="BJ114" s="311"/>
      <c r="BK114" s="312">
        <f t="shared" si="15"/>
        <v>15850</v>
      </c>
      <c r="BL114" s="313"/>
      <c r="BM114" s="313"/>
      <c r="BN114" s="313"/>
      <c r="BO114" s="313"/>
      <c r="BP114" s="314"/>
      <c r="BQ114" s="294"/>
      <c r="BR114" s="295"/>
      <c r="BS114" s="295"/>
      <c r="BT114" s="295"/>
      <c r="BU114" s="295"/>
      <c r="BV114" s="295"/>
      <c r="BW114" s="296"/>
      <c r="BX114" s="294"/>
      <c r="BY114" s="295"/>
      <c r="BZ114" s="295"/>
      <c r="CA114" s="295"/>
      <c r="CB114" s="295"/>
      <c r="CC114" s="296"/>
      <c r="CD114" s="294"/>
      <c r="CE114" s="295"/>
      <c r="CF114" s="295"/>
      <c r="CG114" s="295"/>
      <c r="CH114" s="295"/>
      <c r="CI114" s="296"/>
    </row>
    <row r="115" spans="1:87" ht="18" customHeight="1" x14ac:dyDescent="0.25">
      <c r="A115" s="75"/>
      <c r="B115" s="327"/>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9"/>
      <c r="Z115" s="336"/>
      <c r="AA115" s="337"/>
      <c r="AB115" s="337"/>
      <c r="AC115" s="337"/>
      <c r="AD115" s="338"/>
      <c r="AE115" s="336"/>
      <c r="AF115" s="337"/>
      <c r="AG115" s="337"/>
      <c r="AH115" s="337"/>
      <c r="AI115" s="337"/>
      <c r="AJ115" s="337"/>
      <c r="AK115" s="300" t="s">
        <v>527</v>
      </c>
      <c r="AL115" s="301"/>
      <c r="AM115" s="301"/>
      <c r="AN115" s="301"/>
      <c r="AO115" s="301"/>
      <c r="AP115" s="301"/>
      <c r="AQ115" s="301"/>
      <c r="AR115" s="301"/>
      <c r="AS115" s="301"/>
      <c r="AT115" s="301"/>
      <c r="AU115" s="301"/>
      <c r="AV115" s="301"/>
      <c r="AW115" s="301"/>
      <c r="AX115" s="302"/>
      <c r="AY115" s="306">
        <v>28</v>
      </c>
      <c r="AZ115" s="307"/>
      <c r="BA115" s="307"/>
      <c r="BB115" s="308"/>
      <c r="BC115" s="306">
        <f t="shared" si="14"/>
        <v>56</v>
      </c>
      <c r="BD115" s="307"/>
      <c r="BE115" s="307"/>
      <c r="BF115" s="308"/>
      <c r="BG115" s="309">
        <v>18911</v>
      </c>
      <c r="BH115" s="310"/>
      <c r="BI115" s="310"/>
      <c r="BJ115" s="311"/>
      <c r="BK115" s="312">
        <f t="shared" si="15"/>
        <v>529508</v>
      </c>
      <c r="BL115" s="313"/>
      <c r="BM115" s="313"/>
      <c r="BN115" s="313"/>
      <c r="BO115" s="313"/>
      <c r="BP115" s="314"/>
      <c r="BQ115" s="294"/>
      <c r="BR115" s="295"/>
      <c r="BS115" s="295"/>
      <c r="BT115" s="295"/>
      <c r="BU115" s="295"/>
      <c r="BV115" s="295"/>
      <c r="BW115" s="296"/>
      <c r="BX115" s="294"/>
      <c r="BY115" s="295"/>
      <c r="BZ115" s="295"/>
      <c r="CA115" s="295"/>
      <c r="CB115" s="295"/>
      <c r="CC115" s="296"/>
      <c r="CD115" s="294"/>
      <c r="CE115" s="295"/>
      <c r="CF115" s="295"/>
      <c r="CG115" s="295"/>
      <c r="CH115" s="295"/>
      <c r="CI115" s="296"/>
    </row>
    <row r="116" spans="1:87" ht="18" customHeight="1" x14ac:dyDescent="0.25">
      <c r="A116" s="75"/>
      <c r="B116" s="327"/>
      <c r="C116" s="328"/>
      <c r="D116" s="328"/>
      <c r="E116" s="328"/>
      <c r="F116" s="328"/>
      <c r="G116" s="328"/>
      <c r="H116" s="328"/>
      <c r="I116" s="328"/>
      <c r="J116" s="328"/>
      <c r="K116" s="328"/>
      <c r="L116" s="328"/>
      <c r="M116" s="328"/>
      <c r="N116" s="328"/>
      <c r="O116" s="328"/>
      <c r="P116" s="328"/>
      <c r="Q116" s="328"/>
      <c r="R116" s="328"/>
      <c r="S116" s="328"/>
      <c r="T116" s="328"/>
      <c r="U116" s="328"/>
      <c r="V116" s="328"/>
      <c r="W116" s="328"/>
      <c r="X116" s="328"/>
      <c r="Y116" s="329"/>
      <c r="Z116" s="336"/>
      <c r="AA116" s="337"/>
      <c r="AB116" s="337"/>
      <c r="AC116" s="337"/>
      <c r="AD116" s="338"/>
      <c r="AE116" s="336"/>
      <c r="AF116" s="337"/>
      <c r="AG116" s="337"/>
      <c r="AH116" s="337"/>
      <c r="AI116" s="337"/>
      <c r="AJ116" s="337"/>
      <c r="AK116" s="300" t="s">
        <v>528</v>
      </c>
      <c r="AL116" s="301"/>
      <c r="AM116" s="301"/>
      <c r="AN116" s="301"/>
      <c r="AO116" s="301"/>
      <c r="AP116" s="301"/>
      <c r="AQ116" s="301"/>
      <c r="AR116" s="301"/>
      <c r="AS116" s="301"/>
      <c r="AT116" s="301"/>
      <c r="AU116" s="301"/>
      <c r="AV116" s="301"/>
      <c r="AW116" s="301"/>
      <c r="AX116" s="302"/>
      <c r="AY116" s="306">
        <v>2</v>
      </c>
      <c r="AZ116" s="307"/>
      <c r="BA116" s="307"/>
      <c r="BB116" s="308"/>
      <c r="BC116" s="306">
        <f t="shared" si="14"/>
        <v>4</v>
      </c>
      <c r="BD116" s="307"/>
      <c r="BE116" s="307"/>
      <c r="BF116" s="308"/>
      <c r="BG116" s="309">
        <v>22530</v>
      </c>
      <c r="BH116" s="310"/>
      <c r="BI116" s="310"/>
      <c r="BJ116" s="311"/>
      <c r="BK116" s="312">
        <f t="shared" si="15"/>
        <v>45060</v>
      </c>
      <c r="BL116" s="313"/>
      <c r="BM116" s="313"/>
      <c r="BN116" s="313"/>
      <c r="BO116" s="313"/>
      <c r="BP116" s="314"/>
      <c r="BQ116" s="294"/>
      <c r="BR116" s="295"/>
      <c r="BS116" s="295"/>
      <c r="BT116" s="295"/>
      <c r="BU116" s="295"/>
      <c r="BV116" s="295"/>
      <c r="BW116" s="296"/>
      <c r="BX116" s="294"/>
      <c r="BY116" s="295"/>
      <c r="BZ116" s="295"/>
      <c r="CA116" s="295"/>
      <c r="CB116" s="295"/>
      <c r="CC116" s="296"/>
      <c r="CD116" s="294"/>
      <c r="CE116" s="295"/>
      <c r="CF116" s="295"/>
      <c r="CG116" s="295"/>
      <c r="CH116" s="295"/>
      <c r="CI116" s="296"/>
    </row>
    <row r="117" spans="1:87" ht="18" customHeight="1" x14ac:dyDescent="0.25">
      <c r="A117" s="75"/>
      <c r="B117" s="327"/>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9"/>
      <c r="Z117" s="336"/>
      <c r="AA117" s="337"/>
      <c r="AB117" s="337"/>
      <c r="AC117" s="337"/>
      <c r="AD117" s="338"/>
      <c r="AE117" s="336"/>
      <c r="AF117" s="337"/>
      <c r="AG117" s="337"/>
      <c r="AH117" s="337"/>
      <c r="AI117" s="337"/>
      <c r="AJ117" s="337"/>
      <c r="AK117" s="300" t="s">
        <v>529</v>
      </c>
      <c r="AL117" s="301"/>
      <c r="AM117" s="301"/>
      <c r="AN117" s="301"/>
      <c r="AO117" s="301"/>
      <c r="AP117" s="301"/>
      <c r="AQ117" s="301"/>
      <c r="AR117" s="301"/>
      <c r="AS117" s="301"/>
      <c r="AT117" s="301"/>
      <c r="AU117" s="301"/>
      <c r="AV117" s="301"/>
      <c r="AW117" s="301"/>
      <c r="AX117" s="302"/>
      <c r="AY117" s="306">
        <v>4</v>
      </c>
      <c r="AZ117" s="307"/>
      <c r="BA117" s="307"/>
      <c r="BB117" s="308"/>
      <c r="BC117" s="306">
        <f t="shared" si="14"/>
        <v>8</v>
      </c>
      <c r="BD117" s="307"/>
      <c r="BE117" s="307"/>
      <c r="BF117" s="308"/>
      <c r="BG117" s="309">
        <v>18911</v>
      </c>
      <c r="BH117" s="310"/>
      <c r="BI117" s="310"/>
      <c r="BJ117" s="311"/>
      <c r="BK117" s="312">
        <f t="shared" si="15"/>
        <v>75644</v>
      </c>
      <c r="BL117" s="313"/>
      <c r="BM117" s="313"/>
      <c r="BN117" s="313"/>
      <c r="BO117" s="313"/>
      <c r="BP117" s="314"/>
      <c r="BQ117" s="294"/>
      <c r="BR117" s="295"/>
      <c r="BS117" s="295"/>
      <c r="BT117" s="295"/>
      <c r="BU117" s="295"/>
      <c r="BV117" s="295"/>
      <c r="BW117" s="296"/>
      <c r="BX117" s="294"/>
      <c r="BY117" s="295"/>
      <c r="BZ117" s="295"/>
      <c r="CA117" s="295"/>
      <c r="CB117" s="295"/>
      <c r="CC117" s="296"/>
      <c r="CD117" s="294"/>
      <c r="CE117" s="295"/>
      <c r="CF117" s="295"/>
      <c r="CG117" s="295"/>
      <c r="CH117" s="295"/>
      <c r="CI117" s="296"/>
    </row>
    <row r="118" spans="1:87" ht="18" customHeight="1" x14ac:dyDescent="0.25">
      <c r="A118" s="75"/>
      <c r="B118" s="327"/>
      <c r="C118" s="328"/>
      <c r="D118" s="328"/>
      <c r="E118" s="328"/>
      <c r="F118" s="328"/>
      <c r="G118" s="328"/>
      <c r="H118" s="328"/>
      <c r="I118" s="328"/>
      <c r="J118" s="328"/>
      <c r="K118" s="328"/>
      <c r="L118" s="328"/>
      <c r="M118" s="328"/>
      <c r="N118" s="328"/>
      <c r="O118" s="328"/>
      <c r="P118" s="328"/>
      <c r="Q118" s="328"/>
      <c r="R118" s="328"/>
      <c r="S118" s="328"/>
      <c r="T118" s="328"/>
      <c r="U118" s="328"/>
      <c r="V118" s="328"/>
      <c r="W118" s="328"/>
      <c r="X118" s="328"/>
      <c r="Y118" s="329"/>
      <c r="Z118" s="336"/>
      <c r="AA118" s="337"/>
      <c r="AB118" s="337"/>
      <c r="AC118" s="337"/>
      <c r="AD118" s="338"/>
      <c r="AE118" s="336"/>
      <c r="AF118" s="337"/>
      <c r="AG118" s="337"/>
      <c r="AH118" s="337"/>
      <c r="AI118" s="337"/>
      <c r="AJ118" s="337"/>
      <c r="AK118" s="300" t="s">
        <v>530</v>
      </c>
      <c r="AL118" s="301"/>
      <c r="AM118" s="301"/>
      <c r="AN118" s="301"/>
      <c r="AO118" s="301"/>
      <c r="AP118" s="301"/>
      <c r="AQ118" s="301"/>
      <c r="AR118" s="301"/>
      <c r="AS118" s="301"/>
      <c r="AT118" s="301"/>
      <c r="AU118" s="301"/>
      <c r="AV118" s="301"/>
      <c r="AW118" s="301"/>
      <c r="AX118" s="302"/>
      <c r="AY118" s="306">
        <v>2</v>
      </c>
      <c r="AZ118" s="307"/>
      <c r="BA118" s="307"/>
      <c r="BB118" s="308"/>
      <c r="BC118" s="306">
        <f t="shared" si="14"/>
        <v>4</v>
      </c>
      <c r="BD118" s="307"/>
      <c r="BE118" s="307"/>
      <c r="BF118" s="308"/>
      <c r="BG118" s="309">
        <v>22629</v>
      </c>
      <c r="BH118" s="310"/>
      <c r="BI118" s="310"/>
      <c r="BJ118" s="311"/>
      <c r="BK118" s="312">
        <f t="shared" si="15"/>
        <v>45258</v>
      </c>
      <c r="BL118" s="313"/>
      <c r="BM118" s="313"/>
      <c r="BN118" s="313"/>
      <c r="BO118" s="313"/>
      <c r="BP118" s="314"/>
      <c r="BQ118" s="294"/>
      <c r="BR118" s="295"/>
      <c r="BS118" s="295"/>
      <c r="BT118" s="295"/>
      <c r="BU118" s="295"/>
      <c r="BV118" s="295"/>
      <c r="BW118" s="296"/>
      <c r="BX118" s="294"/>
      <c r="BY118" s="295"/>
      <c r="BZ118" s="295"/>
      <c r="CA118" s="295"/>
      <c r="CB118" s="295"/>
      <c r="CC118" s="296"/>
      <c r="CD118" s="294"/>
      <c r="CE118" s="295"/>
      <c r="CF118" s="295"/>
      <c r="CG118" s="295"/>
      <c r="CH118" s="295"/>
      <c r="CI118" s="296"/>
    </row>
    <row r="119" spans="1:87" ht="18" customHeight="1" x14ac:dyDescent="0.25">
      <c r="A119" s="75"/>
      <c r="B119" s="327"/>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9"/>
      <c r="Z119" s="336"/>
      <c r="AA119" s="337"/>
      <c r="AB119" s="337"/>
      <c r="AC119" s="337"/>
      <c r="AD119" s="338"/>
      <c r="AE119" s="336"/>
      <c r="AF119" s="337"/>
      <c r="AG119" s="337"/>
      <c r="AH119" s="337"/>
      <c r="AI119" s="337"/>
      <c r="AJ119" s="337"/>
      <c r="AK119" s="300" t="s">
        <v>18</v>
      </c>
      <c r="AL119" s="301"/>
      <c r="AM119" s="301"/>
      <c r="AN119" s="301"/>
      <c r="AO119" s="301"/>
      <c r="AP119" s="301"/>
      <c r="AQ119" s="301"/>
      <c r="AR119" s="301"/>
      <c r="AS119" s="301"/>
      <c r="AT119" s="301"/>
      <c r="AU119" s="301"/>
      <c r="AV119" s="301"/>
      <c r="AW119" s="301"/>
      <c r="AX119" s="302"/>
      <c r="AY119" s="306">
        <v>8</v>
      </c>
      <c r="AZ119" s="307"/>
      <c r="BA119" s="307"/>
      <c r="BB119" s="308"/>
      <c r="BC119" s="306">
        <f t="shared" si="14"/>
        <v>16</v>
      </c>
      <c r="BD119" s="307"/>
      <c r="BE119" s="307"/>
      <c r="BF119" s="308"/>
      <c r="BG119" s="309">
        <v>28961</v>
      </c>
      <c r="BH119" s="310"/>
      <c r="BI119" s="310"/>
      <c r="BJ119" s="311"/>
      <c r="BK119" s="312">
        <f t="shared" si="15"/>
        <v>231688</v>
      </c>
      <c r="BL119" s="313"/>
      <c r="BM119" s="313"/>
      <c r="BN119" s="313"/>
      <c r="BO119" s="313"/>
      <c r="BP119" s="314"/>
      <c r="BQ119" s="294"/>
      <c r="BR119" s="295"/>
      <c r="BS119" s="295"/>
      <c r="BT119" s="295"/>
      <c r="BU119" s="295"/>
      <c r="BV119" s="295"/>
      <c r="BW119" s="296"/>
      <c r="BX119" s="294"/>
      <c r="BY119" s="295"/>
      <c r="BZ119" s="295"/>
      <c r="CA119" s="295"/>
      <c r="CB119" s="295"/>
      <c r="CC119" s="296"/>
      <c r="CD119" s="294"/>
      <c r="CE119" s="295"/>
      <c r="CF119" s="295"/>
      <c r="CG119" s="295"/>
      <c r="CH119" s="295"/>
      <c r="CI119" s="296"/>
    </row>
    <row r="120" spans="1:87" ht="18" customHeight="1" thickBot="1" x14ac:dyDescent="0.3">
      <c r="A120" s="75"/>
      <c r="B120" s="327"/>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9"/>
      <c r="Z120" s="336"/>
      <c r="AA120" s="337"/>
      <c r="AB120" s="337"/>
      <c r="AC120" s="337"/>
      <c r="AD120" s="338"/>
      <c r="AE120" s="336"/>
      <c r="AF120" s="337"/>
      <c r="AG120" s="337"/>
      <c r="AH120" s="337"/>
      <c r="AI120" s="337"/>
      <c r="AJ120" s="337"/>
      <c r="AK120" s="392" t="s">
        <v>39</v>
      </c>
      <c r="AL120" s="393"/>
      <c r="AM120" s="393"/>
      <c r="AN120" s="393"/>
      <c r="AO120" s="393"/>
      <c r="AP120" s="393"/>
      <c r="AQ120" s="393"/>
      <c r="AR120" s="393"/>
      <c r="AS120" s="393"/>
      <c r="AT120" s="393"/>
      <c r="AU120" s="393"/>
      <c r="AV120" s="393"/>
      <c r="AW120" s="393"/>
      <c r="AX120" s="394"/>
      <c r="AY120" s="398">
        <v>2</v>
      </c>
      <c r="AZ120" s="399"/>
      <c r="BA120" s="399"/>
      <c r="BB120" s="400"/>
      <c r="BC120" s="306">
        <f t="shared" si="14"/>
        <v>4</v>
      </c>
      <c r="BD120" s="307"/>
      <c r="BE120" s="307"/>
      <c r="BF120" s="308"/>
      <c r="BG120" s="309">
        <v>11840</v>
      </c>
      <c r="BH120" s="310"/>
      <c r="BI120" s="310"/>
      <c r="BJ120" s="311"/>
      <c r="BK120" s="312">
        <f t="shared" si="15"/>
        <v>23680</v>
      </c>
      <c r="BL120" s="313"/>
      <c r="BM120" s="313"/>
      <c r="BN120" s="313"/>
      <c r="BO120" s="313"/>
      <c r="BP120" s="314"/>
      <c r="BQ120" s="294"/>
      <c r="BR120" s="295"/>
      <c r="BS120" s="295"/>
      <c r="BT120" s="295"/>
      <c r="BU120" s="295"/>
      <c r="BV120" s="295"/>
      <c r="BW120" s="296"/>
      <c r="BX120" s="294"/>
      <c r="BY120" s="295"/>
      <c r="BZ120" s="295"/>
      <c r="CA120" s="295"/>
      <c r="CB120" s="295"/>
      <c r="CC120" s="296"/>
      <c r="CD120" s="294"/>
      <c r="CE120" s="295"/>
      <c r="CF120" s="295"/>
      <c r="CG120" s="295"/>
      <c r="CH120" s="295"/>
      <c r="CI120" s="296"/>
    </row>
    <row r="121" spans="1:87" ht="18" customHeight="1" thickBot="1" x14ac:dyDescent="0.3">
      <c r="A121" s="75"/>
      <c r="B121" s="377"/>
      <c r="C121" s="378"/>
      <c r="D121" s="378"/>
      <c r="E121" s="378"/>
      <c r="F121" s="378"/>
      <c r="G121" s="378"/>
      <c r="H121" s="378"/>
      <c r="I121" s="378"/>
      <c r="J121" s="378"/>
      <c r="K121" s="378"/>
      <c r="L121" s="378"/>
      <c r="M121" s="378"/>
      <c r="N121" s="378"/>
      <c r="O121" s="378"/>
      <c r="P121" s="378"/>
      <c r="Q121" s="378"/>
      <c r="R121" s="378"/>
      <c r="S121" s="378"/>
      <c r="T121" s="378"/>
      <c r="U121" s="378"/>
      <c r="V121" s="378"/>
      <c r="W121" s="378"/>
      <c r="X121" s="378"/>
      <c r="Y121" s="378"/>
      <c r="Z121" s="378"/>
      <c r="AA121" s="378"/>
      <c r="AB121" s="378"/>
      <c r="AC121" s="378"/>
      <c r="AD121" s="378"/>
      <c r="AE121" s="378"/>
      <c r="AF121" s="378"/>
      <c r="AG121" s="378"/>
      <c r="AH121" s="378"/>
      <c r="AI121" s="378"/>
      <c r="AJ121" s="379"/>
      <c r="AK121" s="380" t="s">
        <v>3</v>
      </c>
      <c r="AL121" s="381"/>
      <c r="AM121" s="381"/>
      <c r="AN121" s="381"/>
      <c r="AO121" s="381"/>
      <c r="AP121" s="381"/>
      <c r="AQ121" s="381"/>
      <c r="AR121" s="381"/>
      <c r="AS121" s="381"/>
      <c r="AT121" s="381"/>
      <c r="AU121" s="381"/>
      <c r="AV121" s="381"/>
      <c r="AW121" s="381"/>
      <c r="AX121" s="381"/>
      <c r="AY121" s="382"/>
      <c r="AZ121" s="382"/>
      <c r="BA121" s="382"/>
      <c r="BB121" s="382"/>
      <c r="BC121" s="382"/>
      <c r="BD121" s="382"/>
      <c r="BE121" s="382"/>
      <c r="BF121" s="382"/>
      <c r="BG121" s="382"/>
      <c r="BH121" s="382"/>
      <c r="BI121" s="382"/>
      <c r="BJ121" s="383"/>
      <c r="BK121" s="384">
        <f>SUM(BK109:BK120)</f>
        <v>1197730</v>
      </c>
      <c r="BL121" s="385"/>
      <c r="BM121" s="385"/>
      <c r="BN121" s="385"/>
      <c r="BO121" s="385"/>
      <c r="BP121" s="386"/>
      <c r="BQ121" s="387" t="s">
        <v>100</v>
      </c>
      <c r="BR121" s="388"/>
      <c r="BS121" s="388"/>
      <c r="BT121" s="388"/>
      <c r="BU121" s="388"/>
      <c r="BV121" s="388"/>
      <c r="BW121" s="388"/>
      <c r="BX121" s="388"/>
      <c r="BY121" s="388"/>
      <c r="BZ121" s="388"/>
      <c r="CA121" s="388"/>
      <c r="CB121" s="388"/>
      <c r="CC121" s="389"/>
      <c r="CD121" s="390">
        <f>+CD109*AE109</f>
        <v>2820541.1764705884</v>
      </c>
      <c r="CE121" s="390"/>
      <c r="CF121" s="390"/>
      <c r="CG121" s="390"/>
      <c r="CH121" s="390"/>
      <c r="CI121" s="391"/>
    </row>
    <row r="122" spans="1:87" ht="18" customHeight="1" thickBot="1" x14ac:dyDescent="0.3">
      <c r="A122" s="75"/>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BG122" s="78"/>
      <c r="BH122" s="78"/>
      <c r="BI122" s="78"/>
      <c r="BJ122" s="78"/>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row>
    <row r="123" spans="1:87" ht="18" customHeight="1" x14ac:dyDescent="0.25">
      <c r="A123" s="75"/>
      <c r="B123" s="348" t="s">
        <v>0</v>
      </c>
      <c r="C123" s="349"/>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50"/>
      <c r="Z123" s="348" t="s">
        <v>80</v>
      </c>
      <c r="AA123" s="349"/>
      <c r="AB123" s="349"/>
      <c r="AC123" s="349"/>
      <c r="AD123" s="350"/>
      <c r="AE123" s="357" t="s">
        <v>79</v>
      </c>
      <c r="AF123" s="358"/>
      <c r="AG123" s="358"/>
      <c r="AH123" s="358"/>
      <c r="AI123" s="358"/>
      <c r="AJ123" s="359"/>
      <c r="AK123" s="357" t="s">
        <v>81</v>
      </c>
      <c r="AL123" s="358"/>
      <c r="AM123" s="358"/>
      <c r="AN123" s="358"/>
      <c r="AO123" s="358"/>
      <c r="AP123" s="358"/>
      <c r="AQ123" s="358"/>
      <c r="AR123" s="358"/>
      <c r="AS123" s="358"/>
      <c r="AT123" s="358"/>
      <c r="AU123" s="358"/>
      <c r="AV123" s="358"/>
      <c r="AW123" s="358"/>
      <c r="AX123" s="359"/>
      <c r="AY123" s="357" t="s">
        <v>1</v>
      </c>
      <c r="AZ123" s="358"/>
      <c r="BA123" s="358"/>
      <c r="BB123" s="359"/>
      <c r="BC123" s="348" t="s">
        <v>104</v>
      </c>
      <c r="BD123" s="349"/>
      <c r="BE123" s="349"/>
      <c r="BF123" s="350"/>
      <c r="BG123" s="366" t="s">
        <v>82</v>
      </c>
      <c r="BH123" s="367"/>
      <c r="BI123" s="367"/>
      <c r="BJ123" s="368"/>
      <c r="BK123" s="315" t="s">
        <v>99</v>
      </c>
      <c r="BL123" s="316"/>
      <c r="BM123" s="316"/>
      <c r="BN123" s="316"/>
      <c r="BO123" s="316"/>
      <c r="BP123" s="317"/>
      <c r="BQ123" s="315" t="s">
        <v>83</v>
      </c>
      <c r="BR123" s="316"/>
      <c r="BS123" s="316"/>
      <c r="BT123" s="316"/>
      <c r="BU123" s="316"/>
      <c r="BV123" s="316"/>
      <c r="BW123" s="317"/>
      <c r="BX123" s="315" t="s">
        <v>84</v>
      </c>
      <c r="BY123" s="316"/>
      <c r="BZ123" s="316"/>
      <c r="CA123" s="316"/>
      <c r="CB123" s="316"/>
      <c r="CC123" s="317"/>
      <c r="CD123" s="315" t="s">
        <v>85</v>
      </c>
      <c r="CE123" s="316"/>
      <c r="CF123" s="316"/>
      <c r="CG123" s="316"/>
      <c r="CH123" s="316"/>
      <c r="CI123" s="317"/>
    </row>
    <row r="124" spans="1:87" ht="18" customHeight="1" x14ac:dyDescent="0.25">
      <c r="A124" s="75"/>
      <c r="B124" s="351"/>
      <c r="C124" s="352"/>
      <c r="D124" s="352"/>
      <c r="E124" s="352"/>
      <c r="F124" s="352"/>
      <c r="G124" s="352"/>
      <c r="H124" s="352"/>
      <c r="I124" s="352"/>
      <c r="J124" s="352"/>
      <c r="K124" s="352"/>
      <c r="L124" s="352"/>
      <c r="M124" s="352"/>
      <c r="N124" s="352"/>
      <c r="O124" s="352"/>
      <c r="P124" s="352"/>
      <c r="Q124" s="352"/>
      <c r="R124" s="352"/>
      <c r="S124" s="352"/>
      <c r="T124" s="352"/>
      <c r="U124" s="352"/>
      <c r="V124" s="352"/>
      <c r="W124" s="352"/>
      <c r="X124" s="352"/>
      <c r="Y124" s="353"/>
      <c r="Z124" s="351"/>
      <c r="AA124" s="352"/>
      <c r="AB124" s="352"/>
      <c r="AC124" s="352"/>
      <c r="AD124" s="353"/>
      <c r="AE124" s="360"/>
      <c r="AF124" s="361"/>
      <c r="AG124" s="361"/>
      <c r="AH124" s="361"/>
      <c r="AI124" s="361"/>
      <c r="AJ124" s="362"/>
      <c r="AK124" s="360"/>
      <c r="AL124" s="361"/>
      <c r="AM124" s="361"/>
      <c r="AN124" s="361"/>
      <c r="AO124" s="361"/>
      <c r="AP124" s="361"/>
      <c r="AQ124" s="361"/>
      <c r="AR124" s="361"/>
      <c r="AS124" s="361"/>
      <c r="AT124" s="361"/>
      <c r="AU124" s="361"/>
      <c r="AV124" s="361"/>
      <c r="AW124" s="361"/>
      <c r="AX124" s="362"/>
      <c r="AY124" s="360"/>
      <c r="AZ124" s="361"/>
      <c r="BA124" s="361"/>
      <c r="BB124" s="362"/>
      <c r="BC124" s="351"/>
      <c r="BD124" s="352"/>
      <c r="BE124" s="352"/>
      <c r="BF124" s="353"/>
      <c r="BG124" s="369"/>
      <c r="BH124" s="370"/>
      <c r="BI124" s="370"/>
      <c r="BJ124" s="371"/>
      <c r="BK124" s="318"/>
      <c r="BL124" s="319"/>
      <c r="BM124" s="319"/>
      <c r="BN124" s="319"/>
      <c r="BO124" s="319"/>
      <c r="BP124" s="320"/>
      <c r="BQ124" s="318"/>
      <c r="BR124" s="319"/>
      <c r="BS124" s="319"/>
      <c r="BT124" s="319"/>
      <c r="BU124" s="319"/>
      <c r="BV124" s="319"/>
      <c r="BW124" s="320"/>
      <c r="BX124" s="318"/>
      <c r="BY124" s="319"/>
      <c r="BZ124" s="319"/>
      <c r="CA124" s="319"/>
      <c r="CB124" s="319"/>
      <c r="CC124" s="320"/>
      <c r="CD124" s="318"/>
      <c r="CE124" s="319"/>
      <c r="CF124" s="319"/>
      <c r="CG124" s="319"/>
      <c r="CH124" s="319"/>
      <c r="CI124" s="320"/>
    </row>
    <row r="125" spans="1:87" ht="18" customHeight="1" thickBot="1" x14ac:dyDescent="0.3">
      <c r="A125" s="75"/>
      <c r="B125" s="354"/>
      <c r="C125" s="355"/>
      <c r="D125" s="355"/>
      <c r="E125" s="355"/>
      <c r="F125" s="355"/>
      <c r="G125" s="355"/>
      <c r="H125" s="355"/>
      <c r="I125" s="355"/>
      <c r="J125" s="355"/>
      <c r="K125" s="355"/>
      <c r="L125" s="355"/>
      <c r="M125" s="355"/>
      <c r="N125" s="355"/>
      <c r="O125" s="355"/>
      <c r="P125" s="355"/>
      <c r="Q125" s="355"/>
      <c r="R125" s="355"/>
      <c r="S125" s="355"/>
      <c r="T125" s="355"/>
      <c r="U125" s="355"/>
      <c r="V125" s="355"/>
      <c r="W125" s="355"/>
      <c r="X125" s="355"/>
      <c r="Y125" s="356"/>
      <c r="Z125" s="354"/>
      <c r="AA125" s="355"/>
      <c r="AB125" s="355"/>
      <c r="AC125" s="355"/>
      <c r="AD125" s="356"/>
      <c r="AE125" s="363"/>
      <c r="AF125" s="364"/>
      <c r="AG125" s="364"/>
      <c r="AH125" s="364"/>
      <c r="AI125" s="364"/>
      <c r="AJ125" s="365"/>
      <c r="AK125" s="360"/>
      <c r="AL125" s="361"/>
      <c r="AM125" s="361"/>
      <c r="AN125" s="361"/>
      <c r="AO125" s="361"/>
      <c r="AP125" s="361"/>
      <c r="AQ125" s="361"/>
      <c r="AR125" s="361"/>
      <c r="AS125" s="361"/>
      <c r="AT125" s="361"/>
      <c r="AU125" s="361"/>
      <c r="AV125" s="361"/>
      <c r="AW125" s="361"/>
      <c r="AX125" s="362"/>
      <c r="AY125" s="360"/>
      <c r="AZ125" s="361"/>
      <c r="BA125" s="361"/>
      <c r="BB125" s="362"/>
      <c r="BC125" s="351"/>
      <c r="BD125" s="352"/>
      <c r="BE125" s="352"/>
      <c r="BF125" s="353"/>
      <c r="BG125" s="369"/>
      <c r="BH125" s="370"/>
      <c r="BI125" s="370"/>
      <c r="BJ125" s="371"/>
      <c r="BK125" s="318"/>
      <c r="BL125" s="319"/>
      <c r="BM125" s="319"/>
      <c r="BN125" s="319"/>
      <c r="BO125" s="319"/>
      <c r="BP125" s="320"/>
      <c r="BQ125" s="321"/>
      <c r="BR125" s="322"/>
      <c r="BS125" s="322"/>
      <c r="BT125" s="322"/>
      <c r="BU125" s="322"/>
      <c r="BV125" s="322"/>
      <c r="BW125" s="323"/>
      <c r="BX125" s="321"/>
      <c r="BY125" s="322"/>
      <c r="BZ125" s="322"/>
      <c r="CA125" s="322"/>
      <c r="CB125" s="322"/>
      <c r="CC125" s="323"/>
      <c r="CD125" s="321"/>
      <c r="CE125" s="322"/>
      <c r="CF125" s="322"/>
      <c r="CG125" s="322"/>
      <c r="CH125" s="322"/>
      <c r="CI125" s="323"/>
    </row>
    <row r="126" spans="1:87" ht="22.5" customHeight="1" x14ac:dyDescent="0.25">
      <c r="A126" s="75"/>
      <c r="B126" s="324" t="s">
        <v>548</v>
      </c>
      <c r="C126" s="325"/>
      <c r="D126" s="325"/>
      <c r="E126" s="325"/>
      <c r="F126" s="325"/>
      <c r="G126" s="325"/>
      <c r="H126" s="325"/>
      <c r="I126" s="325"/>
      <c r="J126" s="325"/>
      <c r="K126" s="325"/>
      <c r="L126" s="325"/>
      <c r="M126" s="325"/>
      <c r="N126" s="325"/>
      <c r="O126" s="325"/>
      <c r="P126" s="325"/>
      <c r="Q126" s="325"/>
      <c r="R126" s="325"/>
      <c r="S126" s="325"/>
      <c r="T126" s="325"/>
      <c r="U126" s="325"/>
      <c r="V126" s="325"/>
      <c r="W126" s="325"/>
      <c r="X126" s="325"/>
      <c r="Y126" s="326"/>
      <c r="Z126" s="333" t="s">
        <v>581</v>
      </c>
      <c r="AA126" s="334"/>
      <c r="AB126" s="334"/>
      <c r="AC126" s="334"/>
      <c r="AD126" s="335"/>
      <c r="AE126" s="333">
        <v>1</v>
      </c>
      <c r="AF126" s="334"/>
      <c r="AG126" s="334"/>
      <c r="AH126" s="334"/>
      <c r="AI126" s="334"/>
      <c r="AJ126" s="334"/>
      <c r="AK126" s="342" t="s">
        <v>41</v>
      </c>
      <c r="AL126" s="343"/>
      <c r="AM126" s="343"/>
      <c r="AN126" s="343"/>
      <c r="AO126" s="343"/>
      <c r="AP126" s="343"/>
      <c r="AQ126" s="343"/>
      <c r="AR126" s="343"/>
      <c r="AS126" s="343"/>
      <c r="AT126" s="343"/>
      <c r="AU126" s="343"/>
      <c r="AV126" s="343"/>
      <c r="AW126" s="343"/>
      <c r="AX126" s="344"/>
      <c r="AY126" s="409">
        <v>8</v>
      </c>
      <c r="AZ126" s="346"/>
      <c r="BA126" s="346"/>
      <c r="BB126" s="410"/>
      <c r="BC126" s="345">
        <f>+$AE$126*AY126</f>
        <v>8</v>
      </c>
      <c r="BD126" s="346"/>
      <c r="BE126" s="346"/>
      <c r="BF126" s="347"/>
      <c r="BG126" s="285">
        <v>22629</v>
      </c>
      <c r="BH126" s="286"/>
      <c r="BI126" s="286"/>
      <c r="BJ126" s="287"/>
      <c r="BK126" s="288">
        <f>+AY126*BG126</f>
        <v>181032</v>
      </c>
      <c r="BL126" s="289"/>
      <c r="BM126" s="289"/>
      <c r="BN126" s="289"/>
      <c r="BO126" s="289"/>
      <c r="BP126" s="290"/>
      <c r="BQ126" s="291">
        <v>20000</v>
      </c>
      <c r="BR126" s="292"/>
      <c r="BS126" s="292"/>
      <c r="BT126" s="292"/>
      <c r="BU126" s="292"/>
      <c r="BV126" s="292"/>
      <c r="BW126" s="293"/>
      <c r="BX126" s="291">
        <f>+(((BK128+BQ126)*15)/85)</f>
        <v>64294.588235294119</v>
      </c>
      <c r="BY126" s="292"/>
      <c r="BZ126" s="292"/>
      <c r="CA126" s="292"/>
      <c r="CB126" s="292"/>
      <c r="CC126" s="293"/>
      <c r="CD126" s="291">
        <f>+BK128+BQ126+BX126</f>
        <v>428630.5882352941</v>
      </c>
      <c r="CE126" s="292"/>
      <c r="CF126" s="292"/>
      <c r="CG126" s="292"/>
      <c r="CH126" s="292"/>
      <c r="CI126" s="293"/>
    </row>
    <row r="127" spans="1:87" ht="22.5" customHeight="1" thickBot="1" x14ac:dyDescent="0.3">
      <c r="A127" s="75"/>
      <c r="B127" s="327"/>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9"/>
      <c r="Z127" s="336"/>
      <c r="AA127" s="337"/>
      <c r="AB127" s="337"/>
      <c r="AC127" s="337"/>
      <c r="AD127" s="338"/>
      <c r="AE127" s="336"/>
      <c r="AF127" s="337"/>
      <c r="AG127" s="337"/>
      <c r="AH127" s="337"/>
      <c r="AI127" s="337"/>
      <c r="AJ127" s="337"/>
      <c r="AK127" s="392" t="s">
        <v>13</v>
      </c>
      <c r="AL127" s="393"/>
      <c r="AM127" s="393"/>
      <c r="AN127" s="393"/>
      <c r="AO127" s="393"/>
      <c r="AP127" s="393"/>
      <c r="AQ127" s="393"/>
      <c r="AR127" s="393"/>
      <c r="AS127" s="393"/>
      <c r="AT127" s="393"/>
      <c r="AU127" s="393"/>
      <c r="AV127" s="393"/>
      <c r="AW127" s="393"/>
      <c r="AX127" s="394"/>
      <c r="AY127" s="407">
        <v>4</v>
      </c>
      <c r="AZ127" s="304"/>
      <c r="BA127" s="304"/>
      <c r="BB127" s="408"/>
      <c r="BC127" s="306">
        <f t="shared" ref="BC127" si="16">+$AE$126*AY127</f>
        <v>4</v>
      </c>
      <c r="BD127" s="307"/>
      <c r="BE127" s="307"/>
      <c r="BF127" s="308"/>
      <c r="BG127" s="309">
        <v>40826</v>
      </c>
      <c r="BH127" s="310"/>
      <c r="BI127" s="310"/>
      <c r="BJ127" s="311"/>
      <c r="BK127" s="312">
        <f t="shared" ref="BK127" si="17">+AY127*BG127</f>
        <v>163304</v>
      </c>
      <c r="BL127" s="313"/>
      <c r="BM127" s="313"/>
      <c r="BN127" s="313"/>
      <c r="BO127" s="313"/>
      <c r="BP127" s="314"/>
      <c r="BQ127" s="294"/>
      <c r="BR127" s="295"/>
      <c r="BS127" s="295"/>
      <c r="BT127" s="295"/>
      <c r="BU127" s="295"/>
      <c r="BV127" s="295"/>
      <c r="BW127" s="296"/>
      <c r="BX127" s="294"/>
      <c r="BY127" s="295"/>
      <c r="BZ127" s="295"/>
      <c r="CA127" s="295"/>
      <c r="CB127" s="295"/>
      <c r="CC127" s="296"/>
      <c r="CD127" s="294"/>
      <c r="CE127" s="295"/>
      <c r="CF127" s="295"/>
      <c r="CG127" s="295"/>
      <c r="CH127" s="295"/>
      <c r="CI127" s="296"/>
    </row>
    <row r="128" spans="1:87" ht="18" customHeight="1" thickBot="1" x14ac:dyDescent="0.3">
      <c r="A128" s="75"/>
      <c r="B128" s="377"/>
      <c r="C128" s="378"/>
      <c r="D128" s="378"/>
      <c r="E128" s="378"/>
      <c r="F128" s="378"/>
      <c r="G128" s="378"/>
      <c r="H128" s="378"/>
      <c r="I128" s="378"/>
      <c r="J128" s="378"/>
      <c r="K128" s="378"/>
      <c r="L128" s="378"/>
      <c r="M128" s="378"/>
      <c r="N128" s="378"/>
      <c r="O128" s="378"/>
      <c r="P128" s="378"/>
      <c r="Q128" s="378"/>
      <c r="R128" s="378"/>
      <c r="S128" s="378"/>
      <c r="T128" s="378"/>
      <c r="U128" s="378"/>
      <c r="V128" s="378"/>
      <c r="W128" s="378"/>
      <c r="X128" s="378"/>
      <c r="Y128" s="378"/>
      <c r="Z128" s="378"/>
      <c r="AA128" s="378"/>
      <c r="AB128" s="378"/>
      <c r="AC128" s="378"/>
      <c r="AD128" s="378"/>
      <c r="AE128" s="378"/>
      <c r="AF128" s="378"/>
      <c r="AG128" s="378"/>
      <c r="AH128" s="378"/>
      <c r="AI128" s="378"/>
      <c r="AJ128" s="379"/>
      <c r="AK128" s="380" t="s">
        <v>3</v>
      </c>
      <c r="AL128" s="381"/>
      <c r="AM128" s="381"/>
      <c r="AN128" s="381"/>
      <c r="AO128" s="381"/>
      <c r="AP128" s="381"/>
      <c r="AQ128" s="381"/>
      <c r="AR128" s="381"/>
      <c r="AS128" s="381"/>
      <c r="AT128" s="381"/>
      <c r="AU128" s="381"/>
      <c r="AV128" s="381"/>
      <c r="AW128" s="381"/>
      <c r="AX128" s="381"/>
      <c r="AY128" s="382"/>
      <c r="AZ128" s="382"/>
      <c r="BA128" s="382"/>
      <c r="BB128" s="382"/>
      <c r="BC128" s="382"/>
      <c r="BD128" s="382"/>
      <c r="BE128" s="382"/>
      <c r="BF128" s="382"/>
      <c r="BG128" s="382"/>
      <c r="BH128" s="382"/>
      <c r="BI128" s="382"/>
      <c r="BJ128" s="383"/>
      <c r="BK128" s="384">
        <f>SUM(BK126:BK127)</f>
        <v>344336</v>
      </c>
      <c r="BL128" s="385"/>
      <c r="BM128" s="385"/>
      <c r="BN128" s="385"/>
      <c r="BO128" s="385"/>
      <c r="BP128" s="386"/>
      <c r="BQ128" s="387" t="s">
        <v>100</v>
      </c>
      <c r="BR128" s="388"/>
      <c r="BS128" s="388"/>
      <c r="BT128" s="388"/>
      <c r="BU128" s="388"/>
      <c r="BV128" s="388"/>
      <c r="BW128" s="388"/>
      <c r="BX128" s="388"/>
      <c r="BY128" s="388"/>
      <c r="BZ128" s="388"/>
      <c r="CA128" s="388"/>
      <c r="CB128" s="388"/>
      <c r="CC128" s="389"/>
      <c r="CD128" s="390">
        <f>+CD126*AE126</f>
        <v>428630.5882352941</v>
      </c>
      <c r="CE128" s="390"/>
      <c r="CF128" s="390"/>
      <c r="CG128" s="390"/>
      <c r="CH128" s="390"/>
      <c r="CI128" s="391"/>
    </row>
    <row r="129" spans="1:87" ht="18" customHeight="1" thickBot="1" x14ac:dyDescent="0.3">
      <c r="A129" s="75"/>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BG129" s="78"/>
      <c r="BH129" s="78"/>
      <c r="BI129" s="78"/>
      <c r="BJ129" s="78"/>
      <c r="BK129" s="79"/>
      <c r="BL129" s="79"/>
      <c r="BM129" s="79"/>
      <c r="BN129" s="79"/>
      <c r="BO129" s="79"/>
      <c r="BP129" s="79"/>
      <c r="BQ129" s="79"/>
      <c r="BR129" s="79"/>
      <c r="BS129" s="79"/>
      <c r="BT129" s="79"/>
      <c r="BU129" s="79"/>
      <c r="BV129" s="79"/>
      <c r="BW129" s="79"/>
      <c r="BX129" s="79"/>
      <c r="BY129" s="79"/>
      <c r="BZ129" s="79"/>
      <c r="CA129" s="79"/>
      <c r="CB129" s="79"/>
      <c r="CC129" s="79"/>
      <c r="CD129" s="79"/>
      <c r="CE129" s="79"/>
      <c r="CF129" s="79"/>
      <c r="CG129" s="79"/>
      <c r="CH129" s="79"/>
      <c r="CI129" s="79"/>
    </row>
    <row r="130" spans="1:87" ht="18" customHeight="1" x14ac:dyDescent="0.25">
      <c r="A130" s="75"/>
      <c r="B130" s="348" t="s">
        <v>0</v>
      </c>
      <c r="C130" s="349"/>
      <c r="D130" s="349"/>
      <c r="E130" s="349"/>
      <c r="F130" s="349"/>
      <c r="G130" s="349"/>
      <c r="H130" s="349"/>
      <c r="I130" s="349"/>
      <c r="J130" s="349"/>
      <c r="K130" s="349"/>
      <c r="L130" s="349"/>
      <c r="M130" s="349"/>
      <c r="N130" s="349"/>
      <c r="O130" s="349"/>
      <c r="P130" s="349"/>
      <c r="Q130" s="349"/>
      <c r="R130" s="349"/>
      <c r="S130" s="349"/>
      <c r="T130" s="349"/>
      <c r="U130" s="349"/>
      <c r="V130" s="349"/>
      <c r="W130" s="349"/>
      <c r="X130" s="349"/>
      <c r="Y130" s="350"/>
      <c r="Z130" s="348" t="s">
        <v>80</v>
      </c>
      <c r="AA130" s="349"/>
      <c r="AB130" s="349"/>
      <c r="AC130" s="349"/>
      <c r="AD130" s="350"/>
      <c r="AE130" s="357" t="s">
        <v>79</v>
      </c>
      <c r="AF130" s="358"/>
      <c r="AG130" s="358"/>
      <c r="AH130" s="358"/>
      <c r="AI130" s="358"/>
      <c r="AJ130" s="359"/>
      <c r="AK130" s="357" t="s">
        <v>81</v>
      </c>
      <c r="AL130" s="358"/>
      <c r="AM130" s="358"/>
      <c r="AN130" s="358"/>
      <c r="AO130" s="358"/>
      <c r="AP130" s="358"/>
      <c r="AQ130" s="358"/>
      <c r="AR130" s="358"/>
      <c r="AS130" s="358"/>
      <c r="AT130" s="358"/>
      <c r="AU130" s="358"/>
      <c r="AV130" s="358"/>
      <c r="AW130" s="358"/>
      <c r="AX130" s="359"/>
      <c r="AY130" s="357" t="s">
        <v>1</v>
      </c>
      <c r="AZ130" s="358"/>
      <c r="BA130" s="358"/>
      <c r="BB130" s="359"/>
      <c r="BC130" s="348" t="s">
        <v>104</v>
      </c>
      <c r="BD130" s="349"/>
      <c r="BE130" s="349"/>
      <c r="BF130" s="350"/>
      <c r="BG130" s="366" t="s">
        <v>82</v>
      </c>
      <c r="BH130" s="367"/>
      <c r="BI130" s="367"/>
      <c r="BJ130" s="368"/>
      <c r="BK130" s="315" t="s">
        <v>99</v>
      </c>
      <c r="BL130" s="316"/>
      <c r="BM130" s="316"/>
      <c r="BN130" s="316"/>
      <c r="BO130" s="316"/>
      <c r="BP130" s="317"/>
      <c r="BQ130" s="315" t="s">
        <v>83</v>
      </c>
      <c r="BR130" s="316"/>
      <c r="BS130" s="316"/>
      <c r="BT130" s="316"/>
      <c r="BU130" s="316"/>
      <c r="BV130" s="316"/>
      <c r="BW130" s="317"/>
      <c r="BX130" s="315" t="s">
        <v>84</v>
      </c>
      <c r="BY130" s="316"/>
      <c r="BZ130" s="316"/>
      <c r="CA130" s="316"/>
      <c r="CB130" s="316"/>
      <c r="CC130" s="317"/>
      <c r="CD130" s="315" t="s">
        <v>85</v>
      </c>
      <c r="CE130" s="316"/>
      <c r="CF130" s="316"/>
      <c r="CG130" s="316"/>
      <c r="CH130" s="316"/>
      <c r="CI130" s="317"/>
    </row>
    <row r="131" spans="1:87" ht="18" customHeight="1" x14ac:dyDescent="0.25">
      <c r="A131" s="75"/>
      <c r="B131" s="351"/>
      <c r="C131" s="352"/>
      <c r="D131" s="352"/>
      <c r="E131" s="352"/>
      <c r="F131" s="352"/>
      <c r="G131" s="352"/>
      <c r="H131" s="352"/>
      <c r="I131" s="352"/>
      <c r="J131" s="352"/>
      <c r="K131" s="352"/>
      <c r="L131" s="352"/>
      <c r="M131" s="352"/>
      <c r="N131" s="352"/>
      <c r="O131" s="352"/>
      <c r="P131" s="352"/>
      <c r="Q131" s="352"/>
      <c r="R131" s="352"/>
      <c r="S131" s="352"/>
      <c r="T131" s="352"/>
      <c r="U131" s="352"/>
      <c r="V131" s="352"/>
      <c r="W131" s="352"/>
      <c r="X131" s="352"/>
      <c r="Y131" s="353"/>
      <c r="Z131" s="351"/>
      <c r="AA131" s="352"/>
      <c r="AB131" s="352"/>
      <c r="AC131" s="352"/>
      <c r="AD131" s="353"/>
      <c r="AE131" s="360"/>
      <c r="AF131" s="361"/>
      <c r="AG131" s="361"/>
      <c r="AH131" s="361"/>
      <c r="AI131" s="361"/>
      <c r="AJ131" s="362"/>
      <c r="AK131" s="360"/>
      <c r="AL131" s="361"/>
      <c r="AM131" s="361"/>
      <c r="AN131" s="361"/>
      <c r="AO131" s="361"/>
      <c r="AP131" s="361"/>
      <c r="AQ131" s="361"/>
      <c r="AR131" s="361"/>
      <c r="AS131" s="361"/>
      <c r="AT131" s="361"/>
      <c r="AU131" s="361"/>
      <c r="AV131" s="361"/>
      <c r="AW131" s="361"/>
      <c r="AX131" s="362"/>
      <c r="AY131" s="360"/>
      <c r="AZ131" s="361"/>
      <c r="BA131" s="361"/>
      <c r="BB131" s="362"/>
      <c r="BC131" s="351"/>
      <c r="BD131" s="352"/>
      <c r="BE131" s="352"/>
      <c r="BF131" s="353"/>
      <c r="BG131" s="369"/>
      <c r="BH131" s="370"/>
      <c r="BI131" s="370"/>
      <c r="BJ131" s="371"/>
      <c r="BK131" s="318"/>
      <c r="BL131" s="319"/>
      <c r="BM131" s="319"/>
      <c r="BN131" s="319"/>
      <c r="BO131" s="319"/>
      <c r="BP131" s="320"/>
      <c r="BQ131" s="318"/>
      <c r="BR131" s="319"/>
      <c r="BS131" s="319"/>
      <c r="BT131" s="319"/>
      <c r="BU131" s="319"/>
      <c r="BV131" s="319"/>
      <c r="BW131" s="320"/>
      <c r="BX131" s="318"/>
      <c r="BY131" s="319"/>
      <c r="BZ131" s="319"/>
      <c r="CA131" s="319"/>
      <c r="CB131" s="319"/>
      <c r="CC131" s="320"/>
      <c r="CD131" s="318"/>
      <c r="CE131" s="319"/>
      <c r="CF131" s="319"/>
      <c r="CG131" s="319"/>
      <c r="CH131" s="319"/>
      <c r="CI131" s="320"/>
    </row>
    <row r="132" spans="1:87" ht="18" customHeight="1" thickBot="1" x14ac:dyDescent="0.3">
      <c r="A132" s="75"/>
      <c r="B132" s="354"/>
      <c r="C132" s="355"/>
      <c r="D132" s="355"/>
      <c r="E132" s="355"/>
      <c r="F132" s="355"/>
      <c r="G132" s="355"/>
      <c r="H132" s="355"/>
      <c r="I132" s="355"/>
      <c r="J132" s="355"/>
      <c r="K132" s="355"/>
      <c r="L132" s="355"/>
      <c r="M132" s="355"/>
      <c r="N132" s="355"/>
      <c r="O132" s="355"/>
      <c r="P132" s="355"/>
      <c r="Q132" s="355"/>
      <c r="R132" s="355"/>
      <c r="S132" s="355"/>
      <c r="T132" s="355"/>
      <c r="U132" s="355"/>
      <c r="V132" s="355"/>
      <c r="W132" s="355"/>
      <c r="X132" s="355"/>
      <c r="Y132" s="356"/>
      <c r="Z132" s="354"/>
      <c r="AA132" s="355"/>
      <c r="AB132" s="355"/>
      <c r="AC132" s="355"/>
      <c r="AD132" s="356"/>
      <c r="AE132" s="363"/>
      <c r="AF132" s="364"/>
      <c r="AG132" s="364"/>
      <c r="AH132" s="364"/>
      <c r="AI132" s="364"/>
      <c r="AJ132" s="365"/>
      <c r="AK132" s="360"/>
      <c r="AL132" s="361"/>
      <c r="AM132" s="361"/>
      <c r="AN132" s="361"/>
      <c r="AO132" s="361"/>
      <c r="AP132" s="361"/>
      <c r="AQ132" s="361"/>
      <c r="AR132" s="361"/>
      <c r="AS132" s="361"/>
      <c r="AT132" s="361"/>
      <c r="AU132" s="361"/>
      <c r="AV132" s="361"/>
      <c r="AW132" s="361"/>
      <c r="AX132" s="362"/>
      <c r="AY132" s="360"/>
      <c r="AZ132" s="361"/>
      <c r="BA132" s="361"/>
      <c r="BB132" s="362"/>
      <c r="BC132" s="351"/>
      <c r="BD132" s="352"/>
      <c r="BE132" s="352"/>
      <c r="BF132" s="353"/>
      <c r="BG132" s="369"/>
      <c r="BH132" s="370"/>
      <c r="BI132" s="370"/>
      <c r="BJ132" s="371"/>
      <c r="BK132" s="318"/>
      <c r="BL132" s="319"/>
      <c r="BM132" s="319"/>
      <c r="BN132" s="319"/>
      <c r="BO132" s="319"/>
      <c r="BP132" s="320"/>
      <c r="BQ132" s="321"/>
      <c r="BR132" s="322"/>
      <c r="BS132" s="322"/>
      <c r="BT132" s="322"/>
      <c r="BU132" s="322"/>
      <c r="BV132" s="322"/>
      <c r="BW132" s="323"/>
      <c r="BX132" s="321"/>
      <c r="BY132" s="322"/>
      <c r="BZ132" s="322"/>
      <c r="CA132" s="322"/>
      <c r="CB132" s="322"/>
      <c r="CC132" s="323"/>
      <c r="CD132" s="321"/>
      <c r="CE132" s="322"/>
      <c r="CF132" s="322"/>
      <c r="CG132" s="322"/>
      <c r="CH132" s="322"/>
      <c r="CI132" s="323"/>
    </row>
    <row r="133" spans="1:87" ht="18.75" customHeight="1" x14ac:dyDescent="0.25">
      <c r="A133" s="75"/>
      <c r="B133" s="324" t="s">
        <v>549</v>
      </c>
      <c r="C133" s="325"/>
      <c r="D133" s="325"/>
      <c r="E133" s="325"/>
      <c r="F133" s="325"/>
      <c r="G133" s="325"/>
      <c r="H133" s="325"/>
      <c r="I133" s="325"/>
      <c r="J133" s="325"/>
      <c r="K133" s="325"/>
      <c r="L133" s="325"/>
      <c r="M133" s="325"/>
      <c r="N133" s="325"/>
      <c r="O133" s="325"/>
      <c r="P133" s="325"/>
      <c r="Q133" s="325"/>
      <c r="R133" s="325"/>
      <c r="S133" s="325"/>
      <c r="T133" s="325"/>
      <c r="U133" s="325"/>
      <c r="V133" s="325"/>
      <c r="W133" s="325"/>
      <c r="X133" s="325"/>
      <c r="Y133" s="326"/>
      <c r="Z133" s="333" t="s">
        <v>582</v>
      </c>
      <c r="AA133" s="334"/>
      <c r="AB133" s="334"/>
      <c r="AC133" s="334"/>
      <c r="AD133" s="335"/>
      <c r="AE133" s="333">
        <v>2</v>
      </c>
      <c r="AF133" s="334"/>
      <c r="AG133" s="334"/>
      <c r="AH133" s="334"/>
      <c r="AI133" s="334"/>
      <c r="AJ133" s="334"/>
      <c r="AK133" s="342" t="s">
        <v>15</v>
      </c>
      <c r="AL133" s="343"/>
      <c r="AM133" s="343"/>
      <c r="AN133" s="343"/>
      <c r="AO133" s="343"/>
      <c r="AP133" s="343"/>
      <c r="AQ133" s="343"/>
      <c r="AR133" s="343"/>
      <c r="AS133" s="343"/>
      <c r="AT133" s="343"/>
      <c r="AU133" s="343"/>
      <c r="AV133" s="343"/>
      <c r="AW133" s="343"/>
      <c r="AX133" s="344"/>
      <c r="AY133" s="345">
        <v>4</v>
      </c>
      <c r="AZ133" s="346"/>
      <c r="BA133" s="346"/>
      <c r="BB133" s="347"/>
      <c r="BC133" s="345">
        <f>+$AE$133*AY133</f>
        <v>8</v>
      </c>
      <c r="BD133" s="346"/>
      <c r="BE133" s="346"/>
      <c r="BF133" s="347"/>
      <c r="BG133" s="285">
        <v>7925</v>
      </c>
      <c r="BH133" s="286"/>
      <c r="BI133" s="286"/>
      <c r="BJ133" s="622"/>
      <c r="BK133" s="288">
        <f>+AY133*BG133</f>
        <v>31700</v>
      </c>
      <c r="BL133" s="289"/>
      <c r="BM133" s="289"/>
      <c r="BN133" s="289"/>
      <c r="BO133" s="289"/>
      <c r="BP133" s="290"/>
      <c r="BQ133" s="609">
        <v>1000</v>
      </c>
      <c r="BR133" s="610"/>
      <c r="BS133" s="610"/>
      <c r="BT133" s="610"/>
      <c r="BU133" s="610"/>
      <c r="BV133" s="610"/>
      <c r="BW133" s="611"/>
      <c r="BX133" s="609">
        <f>+(((BK153+BQ133)*15)/85)</f>
        <v>599908.23529411759</v>
      </c>
      <c r="BY133" s="610"/>
      <c r="BZ133" s="610"/>
      <c r="CA133" s="610"/>
      <c r="CB133" s="610"/>
      <c r="CC133" s="611"/>
      <c r="CD133" s="609">
        <f>+BK153+BQ133+BX133</f>
        <v>3999388.2352941176</v>
      </c>
      <c r="CE133" s="610"/>
      <c r="CF133" s="610"/>
      <c r="CG133" s="610"/>
      <c r="CH133" s="610"/>
      <c r="CI133" s="611"/>
    </row>
    <row r="134" spans="1:87" ht="18.75" customHeight="1" x14ac:dyDescent="0.25">
      <c r="A134" s="75"/>
      <c r="B134" s="327"/>
      <c r="C134" s="328"/>
      <c r="D134" s="328"/>
      <c r="E134" s="328"/>
      <c r="F134" s="328"/>
      <c r="G134" s="328"/>
      <c r="H134" s="328"/>
      <c r="I134" s="328"/>
      <c r="J134" s="328"/>
      <c r="K134" s="328"/>
      <c r="L134" s="328"/>
      <c r="M134" s="328"/>
      <c r="N134" s="328"/>
      <c r="O134" s="328"/>
      <c r="P134" s="328"/>
      <c r="Q134" s="328"/>
      <c r="R134" s="328"/>
      <c r="S134" s="328"/>
      <c r="T134" s="328"/>
      <c r="U134" s="328"/>
      <c r="V134" s="328"/>
      <c r="W134" s="328"/>
      <c r="X134" s="328"/>
      <c r="Y134" s="329"/>
      <c r="Z134" s="336"/>
      <c r="AA134" s="337"/>
      <c r="AB134" s="337"/>
      <c r="AC134" s="337"/>
      <c r="AD134" s="338"/>
      <c r="AE134" s="336"/>
      <c r="AF134" s="337"/>
      <c r="AG134" s="337"/>
      <c r="AH134" s="337"/>
      <c r="AI134" s="337"/>
      <c r="AJ134" s="337"/>
      <c r="AK134" s="300" t="s">
        <v>30</v>
      </c>
      <c r="AL134" s="301"/>
      <c r="AM134" s="301"/>
      <c r="AN134" s="301"/>
      <c r="AO134" s="301"/>
      <c r="AP134" s="301"/>
      <c r="AQ134" s="301"/>
      <c r="AR134" s="301"/>
      <c r="AS134" s="301"/>
      <c r="AT134" s="301"/>
      <c r="AU134" s="301"/>
      <c r="AV134" s="301"/>
      <c r="AW134" s="301"/>
      <c r="AX134" s="302"/>
      <c r="AY134" s="303">
        <v>2</v>
      </c>
      <c r="AZ134" s="304"/>
      <c r="BA134" s="304"/>
      <c r="BB134" s="305"/>
      <c r="BC134" s="303">
        <f t="shared" ref="BC134:BC152" si="18">+$AE$133*AY134</f>
        <v>4</v>
      </c>
      <c r="BD134" s="304"/>
      <c r="BE134" s="304"/>
      <c r="BF134" s="305"/>
      <c r="BG134" s="309">
        <v>7925</v>
      </c>
      <c r="BH134" s="310"/>
      <c r="BI134" s="310"/>
      <c r="BJ134" s="623"/>
      <c r="BK134" s="624">
        <f t="shared" ref="BK134:BK152" si="19">+AY134*BG134</f>
        <v>15850</v>
      </c>
      <c r="BL134" s="625"/>
      <c r="BM134" s="625"/>
      <c r="BN134" s="625"/>
      <c r="BO134" s="625"/>
      <c r="BP134" s="626"/>
      <c r="BQ134" s="612"/>
      <c r="BR134" s="613"/>
      <c r="BS134" s="613"/>
      <c r="BT134" s="613"/>
      <c r="BU134" s="613"/>
      <c r="BV134" s="613"/>
      <c r="BW134" s="614"/>
      <c r="BX134" s="612"/>
      <c r="BY134" s="613"/>
      <c r="BZ134" s="613"/>
      <c r="CA134" s="613"/>
      <c r="CB134" s="613"/>
      <c r="CC134" s="614"/>
      <c r="CD134" s="612"/>
      <c r="CE134" s="613"/>
      <c r="CF134" s="613"/>
      <c r="CG134" s="613"/>
      <c r="CH134" s="613"/>
      <c r="CI134" s="614"/>
    </row>
    <row r="135" spans="1:87" ht="18.75" customHeight="1" x14ac:dyDescent="0.25">
      <c r="A135" s="75"/>
      <c r="B135" s="327"/>
      <c r="C135" s="328"/>
      <c r="D135" s="328"/>
      <c r="E135" s="328"/>
      <c r="F135" s="328"/>
      <c r="G135" s="328"/>
      <c r="H135" s="328"/>
      <c r="I135" s="328"/>
      <c r="J135" s="328"/>
      <c r="K135" s="328"/>
      <c r="L135" s="328"/>
      <c r="M135" s="328"/>
      <c r="N135" s="328"/>
      <c r="O135" s="328"/>
      <c r="P135" s="328"/>
      <c r="Q135" s="328"/>
      <c r="R135" s="328"/>
      <c r="S135" s="328"/>
      <c r="T135" s="328"/>
      <c r="U135" s="328"/>
      <c r="V135" s="328"/>
      <c r="W135" s="328"/>
      <c r="X135" s="328"/>
      <c r="Y135" s="329"/>
      <c r="Z135" s="336"/>
      <c r="AA135" s="337"/>
      <c r="AB135" s="337"/>
      <c r="AC135" s="337"/>
      <c r="AD135" s="338"/>
      <c r="AE135" s="336"/>
      <c r="AF135" s="337"/>
      <c r="AG135" s="337"/>
      <c r="AH135" s="337"/>
      <c r="AI135" s="337"/>
      <c r="AJ135" s="337"/>
      <c r="AK135" s="300" t="s">
        <v>16</v>
      </c>
      <c r="AL135" s="301"/>
      <c r="AM135" s="301"/>
      <c r="AN135" s="301"/>
      <c r="AO135" s="301"/>
      <c r="AP135" s="301"/>
      <c r="AQ135" s="301"/>
      <c r="AR135" s="301"/>
      <c r="AS135" s="301"/>
      <c r="AT135" s="301"/>
      <c r="AU135" s="301"/>
      <c r="AV135" s="301"/>
      <c r="AW135" s="301"/>
      <c r="AX135" s="302"/>
      <c r="AY135" s="303">
        <v>2</v>
      </c>
      <c r="AZ135" s="304"/>
      <c r="BA135" s="304"/>
      <c r="BB135" s="305"/>
      <c r="BC135" s="303">
        <f t="shared" si="18"/>
        <v>4</v>
      </c>
      <c r="BD135" s="304"/>
      <c r="BE135" s="304"/>
      <c r="BF135" s="305"/>
      <c r="BG135" s="309">
        <v>7925</v>
      </c>
      <c r="BH135" s="310"/>
      <c r="BI135" s="310"/>
      <c r="BJ135" s="623"/>
      <c r="BK135" s="624">
        <f t="shared" si="19"/>
        <v>15850</v>
      </c>
      <c r="BL135" s="625"/>
      <c r="BM135" s="625"/>
      <c r="BN135" s="625"/>
      <c r="BO135" s="625"/>
      <c r="BP135" s="626"/>
      <c r="BQ135" s="612"/>
      <c r="BR135" s="613"/>
      <c r="BS135" s="613"/>
      <c r="BT135" s="613"/>
      <c r="BU135" s="613"/>
      <c r="BV135" s="613"/>
      <c r="BW135" s="614"/>
      <c r="BX135" s="612"/>
      <c r="BY135" s="613"/>
      <c r="BZ135" s="613"/>
      <c r="CA135" s="613"/>
      <c r="CB135" s="613"/>
      <c r="CC135" s="614"/>
      <c r="CD135" s="612"/>
      <c r="CE135" s="613"/>
      <c r="CF135" s="613"/>
      <c r="CG135" s="613"/>
      <c r="CH135" s="613"/>
      <c r="CI135" s="614"/>
    </row>
    <row r="136" spans="1:87" ht="18.75" customHeight="1" x14ac:dyDescent="0.25">
      <c r="A136" s="75"/>
      <c r="B136" s="327"/>
      <c r="C136" s="328"/>
      <c r="D136" s="328"/>
      <c r="E136" s="328"/>
      <c r="F136" s="328"/>
      <c r="G136" s="328"/>
      <c r="H136" s="328"/>
      <c r="I136" s="328"/>
      <c r="J136" s="328"/>
      <c r="K136" s="328"/>
      <c r="L136" s="328"/>
      <c r="M136" s="328"/>
      <c r="N136" s="328"/>
      <c r="O136" s="328"/>
      <c r="P136" s="328"/>
      <c r="Q136" s="328"/>
      <c r="R136" s="328"/>
      <c r="S136" s="328"/>
      <c r="T136" s="328"/>
      <c r="U136" s="328"/>
      <c r="V136" s="328"/>
      <c r="W136" s="328"/>
      <c r="X136" s="328"/>
      <c r="Y136" s="329"/>
      <c r="Z136" s="336"/>
      <c r="AA136" s="337"/>
      <c r="AB136" s="337"/>
      <c r="AC136" s="337"/>
      <c r="AD136" s="338"/>
      <c r="AE136" s="336"/>
      <c r="AF136" s="337"/>
      <c r="AG136" s="337"/>
      <c r="AH136" s="337"/>
      <c r="AI136" s="337"/>
      <c r="AJ136" s="337"/>
      <c r="AK136" s="300" t="s">
        <v>22</v>
      </c>
      <c r="AL136" s="301"/>
      <c r="AM136" s="301"/>
      <c r="AN136" s="301"/>
      <c r="AO136" s="301"/>
      <c r="AP136" s="301"/>
      <c r="AQ136" s="301"/>
      <c r="AR136" s="301"/>
      <c r="AS136" s="301"/>
      <c r="AT136" s="301"/>
      <c r="AU136" s="301"/>
      <c r="AV136" s="301"/>
      <c r="AW136" s="301"/>
      <c r="AX136" s="302"/>
      <c r="AY136" s="303">
        <v>2</v>
      </c>
      <c r="AZ136" s="304"/>
      <c r="BA136" s="304"/>
      <c r="BB136" s="305"/>
      <c r="BC136" s="303">
        <f t="shared" si="18"/>
        <v>4</v>
      </c>
      <c r="BD136" s="304"/>
      <c r="BE136" s="304"/>
      <c r="BF136" s="305"/>
      <c r="BG136" s="309">
        <v>7925</v>
      </c>
      <c r="BH136" s="310"/>
      <c r="BI136" s="310"/>
      <c r="BJ136" s="623"/>
      <c r="BK136" s="624">
        <f t="shared" si="19"/>
        <v>15850</v>
      </c>
      <c r="BL136" s="625"/>
      <c r="BM136" s="625"/>
      <c r="BN136" s="625"/>
      <c r="BO136" s="625"/>
      <c r="BP136" s="626"/>
      <c r="BQ136" s="612"/>
      <c r="BR136" s="613"/>
      <c r="BS136" s="613"/>
      <c r="BT136" s="613"/>
      <c r="BU136" s="613"/>
      <c r="BV136" s="613"/>
      <c r="BW136" s="614"/>
      <c r="BX136" s="612"/>
      <c r="BY136" s="613"/>
      <c r="BZ136" s="613"/>
      <c r="CA136" s="613"/>
      <c r="CB136" s="613"/>
      <c r="CC136" s="614"/>
      <c r="CD136" s="612"/>
      <c r="CE136" s="613"/>
      <c r="CF136" s="613"/>
      <c r="CG136" s="613"/>
      <c r="CH136" s="613"/>
      <c r="CI136" s="614"/>
    </row>
    <row r="137" spans="1:87" ht="18.75" customHeight="1" x14ac:dyDescent="0.25">
      <c r="A137" s="75"/>
      <c r="B137" s="327"/>
      <c r="C137" s="328"/>
      <c r="D137" s="328"/>
      <c r="E137" s="328"/>
      <c r="F137" s="328"/>
      <c r="G137" s="328"/>
      <c r="H137" s="328"/>
      <c r="I137" s="328"/>
      <c r="J137" s="328"/>
      <c r="K137" s="328"/>
      <c r="L137" s="328"/>
      <c r="M137" s="328"/>
      <c r="N137" s="328"/>
      <c r="O137" s="328"/>
      <c r="P137" s="328"/>
      <c r="Q137" s="328"/>
      <c r="R137" s="328"/>
      <c r="S137" s="328"/>
      <c r="T137" s="328"/>
      <c r="U137" s="328"/>
      <c r="V137" s="328"/>
      <c r="W137" s="328"/>
      <c r="X137" s="328"/>
      <c r="Y137" s="329"/>
      <c r="Z137" s="336"/>
      <c r="AA137" s="337"/>
      <c r="AB137" s="337"/>
      <c r="AC137" s="337"/>
      <c r="AD137" s="338"/>
      <c r="AE137" s="336"/>
      <c r="AF137" s="337"/>
      <c r="AG137" s="337"/>
      <c r="AH137" s="337"/>
      <c r="AI137" s="337"/>
      <c r="AJ137" s="337"/>
      <c r="AK137" s="300" t="s">
        <v>14</v>
      </c>
      <c r="AL137" s="301"/>
      <c r="AM137" s="301"/>
      <c r="AN137" s="301"/>
      <c r="AO137" s="301"/>
      <c r="AP137" s="301"/>
      <c r="AQ137" s="301"/>
      <c r="AR137" s="301"/>
      <c r="AS137" s="301"/>
      <c r="AT137" s="301"/>
      <c r="AU137" s="301"/>
      <c r="AV137" s="301"/>
      <c r="AW137" s="301"/>
      <c r="AX137" s="302"/>
      <c r="AY137" s="303">
        <v>6</v>
      </c>
      <c r="AZ137" s="304"/>
      <c r="BA137" s="304"/>
      <c r="BB137" s="305"/>
      <c r="BC137" s="303">
        <f t="shared" si="18"/>
        <v>12</v>
      </c>
      <c r="BD137" s="304"/>
      <c r="BE137" s="304"/>
      <c r="BF137" s="305"/>
      <c r="BG137" s="309">
        <v>7925</v>
      </c>
      <c r="BH137" s="310"/>
      <c r="BI137" s="310"/>
      <c r="BJ137" s="623"/>
      <c r="BK137" s="624">
        <f t="shared" si="19"/>
        <v>47550</v>
      </c>
      <c r="BL137" s="625"/>
      <c r="BM137" s="625"/>
      <c r="BN137" s="625"/>
      <c r="BO137" s="625"/>
      <c r="BP137" s="626"/>
      <c r="BQ137" s="612"/>
      <c r="BR137" s="613"/>
      <c r="BS137" s="613"/>
      <c r="BT137" s="613"/>
      <c r="BU137" s="613"/>
      <c r="BV137" s="613"/>
      <c r="BW137" s="614"/>
      <c r="BX137" s="612"/>
      <c r="BY137" s="613"/>
      <c r="BZ137" s="613"/>
      <c r="CA137" s="613"/>
      <c r="CB137" s="613"/>
      <c r="CC137" s="614"/>
      <c r="CD137" s="612"/>
      <c r="CE137" s="613"/>
      <c r="CF137" s="613"/>
      <c r="CG137" s="613"/>
      <c r="CH137" s="613"/>
      <c r="CI137" s="614"/>
    </row>
    <row r="138" spans="1:87" ht="18.75" customHeight="1" x14ac:dyDescent="0.25">
      <c r="A138" s="75"/>
      <c r="B138" s="327"/>
      <c r="C138" s="328"/>
      <c r="D138" s="328"/>
      <c r="E138" s="328"/>
      <c r="F138" s="328"/>
      <c r="G138" s="328"/>
      <c r="H138" s="328"/>
      <c r="I138" s="328"/>
      <c r="J138" s="328"/>
      <c r="K138" s="328"/>
      <c r="L138" s="328"/>
      <c r="M138" s="328"/>
      <c r="N138" s="328"/>
      <c r="O138" s="328"/>
      <c r="P138" s="328"/>
      <c r="Q138" s="328"/>
      <c r="R138" s="328"/>
      <c r="S138" s="328"/>
      <c r="T138" s="328"/>
      <c r="U138" s="328"/>
      <c r="V138" s="328"/>
      <c r="W138" s="328"/>
      <c r="X138" s="328"/>
      <c r="Y138" s="329"/>
      <c r="Z138" s="336"/>
      <c r="AA138" s="337"/>
      <c r="AB138" s="337"/>
      <c r="AC138" s="337"/>
      <c r="AD138" s="338"/>
      <c r="AE138" s="336"/>
      <c r="AF138" s="337"/>
      <c r="AG138" s="337"/>
      <c r="AH138" s="337"/>
      <c r="AI138" s="337"/>
      <c r="AJ138" s="337"/>
      <c r="AK138" s="300" t="s">
        <v>32</v>
      </c>
      <c r="AL138" s="301"/>
      <c r="AM138" s="301"/>
      <c r="AN138" s="301"/>
      <c r="AO138" s="301"/>
      <c r="AP138" s="301"/>
      <c r="AQ138" s="301"/>
      <c r="AR138" s="301"/>
      <c r="AS138" s="301"/>
      <c r="AT138" s="301"/>
      <c r="AU138" s="301"/>
      <c r="AV138" s="301"/>
      <c r="AW138" s="301"/>
      <c r="AX138" s="302"/>
      <c r="AY138" s="303">
        <v>16</v>
      </c>
      <c r="AZ138" s="304"/>
      <c r="BA138" s="304"/>
      <c r="BB138" s="305"/>
      <c r="BC138" s="303">
        <f t="shared" si="18"/>
        <v>32</v>
      </c>
      <c r="BD138" s="304"/>
      <c r="BE138" s="304"/>
      <c r="BF138" s="305"/>
      <c r="BG138" s="309">
        <v>10968</v>
      </c>
      <c r="BH138" s="310"/>
      <c r="BI138" s="310"/>
      <c r="BJ138" s="623"/>
      <c r="BK138" s="624">
        <f t="shared" si="19"/>
        <v>175488</v>
      </c>
      <c r="BL138" s="625"/>
      <c r="BM138" s="625"/>
      <c r="BN138" s="625"/>
      <c r="BO138" s="625"/>
      <c r="BP138" s="626"/>
      <c r="BQ138" s="612"/>
      <c r="BR138" s="613"/>
      <c r="BS138" s="613"/>
      <c r="BT138" s="613"/>
      <c r="BU138" s="613"/>
      <c r="BV138" s="613"/>
      <c r="BW138" s="614"/>
      <c r="BX138" s="612"/>
      <c r="BY138" s="613"/>
      <c r="BZ138" s="613"/>
      <c r="CA138" s="613"/>
      <c r="CB138" s="613"/>
      <c r="CC138" s="614"/>
      <c r="CD138" s="612"/>
      <c r="CE138" s="613"/>
      <c r="CF138" s="613"/>
      <c r="CG138" s="613"/>
      <c r="CH138" s="613"/>
      <c r="CI138" s="614"/>
    </row>
    <row r="139" spans="1:87" ht="18.75" customHeight="1" x14ac:dyDescent="0.25">
      <c r="A139" s="75"/>
      <c r="B139" s="327"/>
      <c r="C139" s="328"/>
      <c r="D139" s="328"/>
      <c r="E139" s="328"/>
      <c r="F139" s="328"/>
      <c r="G139" s="328"/>
      <c r="H139" s="328"/>
      <c r="I139" s="328"/>
      <c r="J139" s="328"/>
      <c r="K139" s="328"/>
      <c r="L139" s="328"/>
      <c r="M139" s="328"/>
      <c r="N139" s="328"/>
      <c r="O139" s="328"/>
      <c r="P139" s="328"/>
      <c r="Q139" s="328"/>
      <c r="R139" s="328"/>
      <c r="S139" s="328"/>
      <c r="T139" s="328"/>
      <c r="U139" s="328"/>
      <c r="V139" s="328"/>
      <c r="W139" s="328"/>
      <c r="X139" s="328"/>
      <c r="Y139" s="329"/>
      <c r="Z139" s="336"/>
      <c r="AA139" s="337"/>
      <c r="AB139" s="337"/>
      <c r="AC139" s="337"/>
      <c r="AD139" s="338"/>
      <c r="AE139" s="336"/>
      <c r="AF139" s="337"/>
      <c r="AG139" s="337"/>
      <c r="AH139" s="337"/>
      <c r="AI139" s="337"/>
      <c r="AJ139" s="337"/>
      <c r="AK139" s="300" t="s">
        <v>33</v>
      </c>
      <c r="AL139" s="301"/>
      <c r="AM139" s="301"/>
      <c r="AN139" s="301"/>
      <c r="AO139" s="301"/>
      <c r="AP139" s="301"/>
      <c r="AQ139" s="301"/>
      <c r="AR139" s="301"/>
      <c r="AS139" s="301"/>
      <c r="AT139" s="301"/>
      <c r="AU139" s="301"/>
      <c r="AV139" s="301"/>
      <c r="AW139" s="301"/>
      <c r="AX139" s="302"/>
      <c r="AY139" s="303">
        <v>2</v>
      </c>
      <c r="AZ139" s="304"/>
      <c r="BA139" s="304"/>
      <c r="BB139" s="305"/>
      <c r="BC139" s="303">
        <f t="shared" si="18"/>
        <v>4</v>
      </c>
      <c r="BD139" s="304"/>
      <c r="BE139" s="304"/>
      <c r="BF139" s="305"/>
      <c r="BG139" s="309">
        <v>7925</v>
      </c>
      <c r="BH139" s="310"/>
      <c r="BI139" s="310"/>
      <c r="BJ139" s="623"/>
      <c r="BK139" s="624">
        <f t="shared" si="19"/>
        <v>15850</v>
      </c>
      <c r="BL139" s="625"/>
      <c r="BM139" s="625"/>
      <c r="BN139" s="625"/>
      <c r="BO139" s="625"/>
      <c r="BP139" s="626"/>
      <c r="BQ139" s="612"/>
      <c r="BR139" s="613"/>
      <c r="BS139" s="613"/>
      <c r="BT139" s="613"/>
      <c r="BU139" s="613"/>
      <c r="BV139" s="613"/>
      <c r="BW139" s="614"/>
      <c r="BX139" s="612"/>
      <c r="BY139" s="613"/>
      <c r="BZ139" s="613"/>
      <c r="CA139" s="613"/>
      <c r="CB139" s="613"/>
      <c r="CC139" s="614"/>
      <c r="CD139" s="612"/>
      <c r="CE139" s="613"/>
      <c r="CF139" s="613"/>
      <c r="CG139" s="613"/>
      <c r="CH139" s="613"/>
      <c r="CI139" s="614"/>
    </row>
    <row r="140" spans="1:87" ht="18.75" customHeight="1" x14ac:dyDescent="0.25">
      <c r="A140" s="75"/>
      <c r="B140" s="327"/>
      <c r="C140" s="328"/>
      <c r="D140" s="328"/>
      <c r="E140" s="328"/>
      <c r="F140" s="328"/>
      <c r="G140" s="328"/>
      <c r="H140" s="328"/>
      <c r="I140" s="328"/>
      <c r="J140" s="328"/>
      <c r="K140" s="328"/>
      <c r="L140" s="328"/>
      <c r="M140" s="328"/>
      <c r="N140" s="328"/>
      <c r="O140" s="328"/>
      <c r="P140" s="328"/>
      <c r="Q140" s="328"/>
      <c r="R140" s="328"/>
      <c r="S140" s="328"/>
      <c r="T140" s="328"/>
      <c r="U140" s="328"/>
      <c r="V140" s="328"/>
      <c r="W140" s="328"/>
      <c r="X140" s="328"/>
      <c r="Y140" s="329"/>
      <c r="Z140" s="336"/>
      <c r="AA140" s="337"/>
      <c r="AB140" s="337"/>
      <c r="AC140" s="337"/>
      <c r="AD140" s="338"/>
      <c r="AE140" s="336"/>
      <c r="AF140" s="337"/>
      <c r="AG140" s="337"/>
      <c r="AH140" s="337"/>
      <c r="AI140" s="337"/>
      <c r="AJ140" s="337"/>
      <c r="AK140" s="300" t="s">
        <v>34</v>
      </c>
      <c r="AL140" s="301"/>
      <c r="AM140" s="301"/>
      <c r="AN140" s="301"/>
      <c r="AO140" s="301"/>
      <c r="AP140" s="301"/>
      <c r="AQ140" s="301"/>
      <c r="AR140" s="301"/>
      <c r="AS140" s="301"/>
      <c r="AT140" s="301"/>
      <c r="AU140" s="301"/>
      <c r="AV140" s="301"/>
      <c r="AW140" s="301"/>
      <c r="AX140" s="302"/>
      <c r="AY140" s="303">
        <v>4</v>
      </c>
      <c r="AZ140" s="304"/>
      <c r="BA140" s="304"/>
      <c r="BB140" s="305"/>
      <c r="BC140" s="303">
        <f t="shared" si="18"/>
        <v>8</v>
      </c>
      <c r="BD140" s="304"/>
      <c r="BE140" s="304"/>
      <c r="BF140" s="305"/>
      <c r="BG140" s="309">
        <v>7925</v>
      </c>
      <c r="BH140" s="310"/>
      <c r="BI140" s="310"/>
      <c r="BJ140" s="623"/>
      <c r="BK140" s="624">
        <f t="shared" si="19"/>
        <v>31700</v>
      </c>
      <c r="BL140" s="625"/>
      <c r="BM140" s="625"/>
      <c r="BN140" s="625"/>
      <c r="BO140" s="625"/>
      <c r="BP140" s="626"/>
      <c r="BQ140" s="612"/>
      <c r="BR140" s="613"/>
      <c r="BS140" s="613"/>
      <c r="BT140" s="613"/>
      <c r="BU140" s="613"/>
      <c r="BV140" s="613"/>
      <c r="BW140" s="614"/>
      <c r="BX140" s="612"/>
      <c r="BY140" s="613"/>
      <c r="BZ140" s="613"/>
      <c r="CA140" s="613"/>
      <c r="CB140" s="613"/>
      <c r="CC140" s="614"/>
      <c r="CD140" s="612"/>
      <c r="CE140" s="613"/>
      <c r="CF140" s="613"/>
      <c r="CG140" s="613"/>
      <c r="CH140" s="613"/>
      <c r="CI140" s="614"/>
    </row>
    <row r="141" spans="1:87" ht="18.75" customHeight="1" x14ac:dyDescent="0.25">
      <c r="A141" s="75"/>
      <c r="B141" s="327"/>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9"/>
      <c r="Z141" s="336"/>
      <c r="AA141" s="337"/>
      <c r="AB141" s="337"/>
      <c r="AC141" s="337"/>
      <c r="AD141" s="338"/>
      <c r="AE141" s="336"/>
      <c r="AF141" s="337"/>
      <c r="AG141" s="337"/>
      <c r="AH141" s="337"/>
      <c r="AI141" s="337"/>
      <c r="AJ141" s="337"/>
      <c r="AK141" s="300" t="s">
        <v>4</v>
      </c>
      <c r="AL141" s="301"/>
      <c r="AM141" s="301"/>
      <c r="AN141" s="301"/>
      <c r="AO141" s="301"/>
      <c r="AP141" s="301"/>
      <c r="AQ141" s="301"/>
      <c r="AR141" s="301"/>
      <c r="AS141" s="301"/>
      <c r="AT141" s="301"/>
      <c r="AU141" s="301"/>
      <c r="AV141" s="301"/>
      <c r="AW141" s="301"/>
      <c r="AX141" s="302"/>
      <c r="AY141" s="303">
        <v>12</v>
      </c>
      <c r="AZ141" s="304"/>
      <c r="BA141" s="304"/>
      <c r="BB141" s="305"/>
      <c r="BC141" s="303">
        <f t="shared" si="18"/>
        <v>24</v>
      </c>
      <c r="BD141" s="304"/>
      <c r="BE141" s="304"/>
      <c r="BF141" s="305"/>
      <c r="BG141" s="309">
        <v>6399</v>
      </c>
      <c r="BH141" s="310"/>
      <c r="BI141" s="310"/>
      <c r="BJ141" s="623"/>
      <c r="BK141" s="624">
        <f t="shared" si="19"/>
        <v>76788</v>
      </c>
      <c r="BL141" s="625"/>
      <c r="BM141" s="625"/>
      <c r="BN141" s="625"/>
      <c r="BO141" s="625"/>
      <c r="BP141" s="626"/>
      <c r="BQ141" s="612"/>
      <c r="BR141" s="613"/>
      <c r="BS141" s="613"/>
      <c r="BT141" s="613"/>
      <c r="BU141" s="613"/>
      <c r="BV141" s="613"/>
      <c r="BW141" s="614"/>
      <c r="BX141" s="612"/>
      <c r="BY141" s="613"/>
      <c r="BZ141" s="613"/>
      <c r="CA141" s="613"/>
      <c r="CB141" s="613"/>
      <c r="CC141" s="614"/>
      <c r="CD141" s="612"/>
      <c r="CE141" s="613"/>
      <c r="CF141" s="613"/>
      <c r="CG141" s="613"/>
      <c r="CH141" s="613"/>
      <c r="CI141" s="614"/>
    </row>
    <row r="142" spans="1:87" ht="18.75" customHeight="1" x14ac:dyDescent="0.25">
      <c r="A142" s="75"/>
      <c r="B142" s="327"/>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9"/>
      <c r="Z142" s="336"/>
      <c r="AA142" s="337"/>
      <c r="AB142" s="337"/>
      <c r="AC142" s="337"/>
      <c r="AD142" s="338"/>
      <c r="AE142" s="336"/>
      <c r="AF142" s="337"/>
      <c r="AG142" s="337"/>
      <c r="AH142" s="337"/>
      <c r="AI142" s="337"/>
      <c r="AJ142" s="337"/>
      <c r="AK142" s="300" t="s">
        <v>19</v>
      </c>
      <c r="AL142" s="301"/>
      <c r="AM142" s="301"/>
      <c r="AN142" s="301"/>
      <c r="AO142" s="301"/>
      <c r="AP142" s="301"/>
      <c r="AQ142" s="301"/>
      <c r="AR142" s="301"/>
      <c r="AS142" s="301"/>
      <c r="AT142" s="301"/>
      <c r="AU142" s="301"/>
      <c r="AV142" s="301"/>
      <c r="AW142" s="301"/>
      <c r="AX142" s="302"/>
      <c r="AY142" s="303">
        <v>6</v>
      </c>
      <c r="AZ142" s="304"/>
      <c r="BA142" s="304"/>
      <c r="BB142" s="305"/>
      <c r="BC142" s="303">
        <f t="shared" si="18"/>
        <v>12</v>
      </c>
      <c r="BD142" s="304"/>
      <c r="BE142" s="304"/>
      <c r="BF142" s="305"/>
      <c r="BG142" s="309">
        <v>6399</v>
      </c>
      <c r="BH142" s="310"/>
      <c r="BI142" s="310"/>
      <c r="BJ142" s="623"/>
      <c r="BK142" s="624">
        <f t="shared" si="19"/>
        <v>38394</v>
      </c>
      <c r="BL142" s="625"/>
      <c r="BM142" s="625"/>
      <c r="BN142" s="625"/>
      <c r="BO142" s="625"/>
      <c r="BP142" s="626"/>
      <c r="BQ142" s="612"/>
      <c r="BR142" s="613"/>
      <c r="BS142" s="613"/>
      <c r="BT142" s="613"/>
      <c r="BU142" s="613"/>
      <c r="BV142" s="613"/>
      <c r="BW142" s="614"/>
      <c r="BX142" s="612"/>
      <c r="BY142" s="613"/>
      <c r="BZ142" s="613"/>
      <c r="CA142" s="613"/>
      <c r="CB142" s="613"/>
      <c r="CC142" s="614"/>
      <c r="CD142" s="612"/>
      <c r="CE142" s="613"/>
      <c r="CF142" s="613"/>
      <c r="CG142" s="613"/>
      <c r="CH142" s="613"/>
      <c r="CI142" s="614"/>
    </row>
    <row r="143" spans="1:87" ht="18.75" customHeight="1" x14ac:dyDescent="0.25">
      <c r="A143" s="75"/>
      <c r="B143" s="327"/>
      <c r="C143" s="328"/>
      <c r="D143" s="328"/>
      <c r="E143" s="328"/>
      <c r="F143" s="328"/>
      <c r="G143" s="328"/>
      <c r="H143" s="328"/>
      <c r="I143" s="328"/>
      <c r="J143" s="328"/>
      <c r="K143" s="328"/>
      <c r="L143" s="328"/>
      <c r="M143" s="328"/>
      <c r="N143" s="328"/>
      <c r="O143" s="328"/>
      <c r="P143" s="328"/>
      <c r="Q143" s="328"/>
      <c r="R143" s="328"/>
      <c r="S143" s="328"/>
      <c r="T143" s="328"/>
      <c r="U143" s="328"/>
      <c r="V143" s="328"/>
      <c r="W143" s="328"/>
      <c r="X143" s="328"/>
      <c r="Y143" s="329"/>
      <c r="Z143" s="336"/>
      <c r="AA143" s="337"/>
      <c r="AB143" s="337"/>
      <c r="AC143" s="337"/>
      <c r="AD143" s="338"/>
      <c r="AE143" s="336"/>
      <c r="AF143" s="337"/>
      <c r="AG143" s="337"/>
      <c r="AH143" s="337"/>
      <c r="AI143" s="337"/>
      <c r="AJ143" s="337"/>
      <c r="AK143" s="300" t="s">
        <v>5</v>
      </c>
      <c r="AL143" s="301"/>
      <c r="AM143" s="301"/>
      <c r="AN143" s="301"/>
      <c r="AO143" s="301"/>
      <c r="AP143" s="301"/>
      <c r="AQ143" s="301"/>
      <c r="AR143" s="301"/>
      <c r="AS143" s="301"/>
      <c r="AT143" s="301"/>
      <c r="AU143" s="301"/>
      <c r="AV143" s="301"/>
      <c r="AW143" s="301"/>
      <c r="AX143" s="302"/>
      <c r="AY143" s="303">
        <v>6</v>
      </c>
      <c r="AZ143" s="304"/>
      <c r="BA143" s="304"/>
      <c r="BB143" s="305"/>
      <c r="BC143" s="303">
        <f t="shared" si="18"/>
        <v>12</v>
      </c>
      <c r="BD143" s="304"/>
      <c r="BE143" s="304"/>
      <c r="BF143" s="305"/>
      <c r="BG143" s="309">
        <v>6778</v>
      </c>
      <c r="BH143" s="310"/>
      <c r="BI143" s="310"/>
      <c r="BJ143" s="623"/>
      <c r="BK143" s="624">
        <f t="shared" si="19"/>
        <v>40668</v>
      </c>
      <c r="BL143" s="625"/>
      <c r="BM143" s="625"/>
      <c r="BN143" s="625"/>
      <c r="BO143" s="625"/>
      <c r="BP143" s="626"/>
      <c r="BQ143" s="612"/>
      <c r="BR143" s="613"/>
      <c r="BS143" s="613"/>
      <c r="BT143" s="613"/>
      <c r="BU143" s="613"/>
      <c r="BV143" s="613"/>
      <c r="BW143" s="614"/>
      <c r="BX143" s="612"/>
      <c r="BY143" s="613"/>
      <c r="BZ143" s="613"/>
      <c r="CA143" s="613"/>
      <c r="CB143" s="613"/>
      <c r="CC143" s="614"/>
      <c r="CD143" s="612"/>
      <c r="CE143" s="613"/>
      <c r="CF143" s="613"/>
      <c r="CG143" s="613"/>
      <c r="CH143" s="613"/>
      <c r="CI143" s="614"/>
    </row>
    <row r="144" spans="1:87" ht="18.75" customHeight="1" x14ac:dyDescent="0.25">
      <c r="A144" s="75"/>
      <c r="B144" s="327"/>
      <c r="C144" s="328"/>
      <c r="D144" s="328"/>
      <c r="E144" s="328"/>
      <c r="F144" s="328"/>
      <c r="G144" s="328"/>
      <c r="H144" s="328"/>
      <c r="I144" s="328"/>
      <c r="J144" s="328"/>
      <c r="K144" s="328"/>
      <c r="L144" s="328"/>
      <c r="M144" s="328"/>
      <c r="N144" s="328"/>
      <c r="O144" s="328"/>
      <c r="P144" s="328"/>
      <c r="Q144" s="328"/>
      <c r="R144" s="328"/>
      <c r="S144" s="328"/>
      <c r="T144" s="328"/>
      <c r="U144" s="328"/>
      <c r="V144" s="328"/>
      <c r="W144" s="328"/>
      <c r="X144" s="328"/>
      <c r="Y144" s="329"/>
      <c r="Z144" s="336"/>
      <c r="AA144" s="337"/>
      <c r="AB144" s="337"/>
      <c r="AC144" s="337"/>
      <c r="AD144" s="338"/>
      <c r="AE144" s="336"/>
      <c r="AF144" s="337"/>
      <c r="AG144" s="337"/>
      <c r="AH144" s="337"/>
      <c r="AI144" s="337"/>
      <c r="AJ144" s="337"/>
      <c r="AK144" s="300" t="s">
        <v>527</v>
      </c>
      <c r="AL144" s="301"/>
      <c r="AM144" s="301"/>
      <c r="AN144" s="301"/>
      <c r="AO144" s="301"/>
      <c r="AP144" s="301"/>
      <c r="AQ144" s="301"/>
      <c r="AR144" s="301"/>
      <c r="AS144" s="301"/>
      <c r="AT144" s="301"/>
      <c r="AU144" s="301"/>
      <c r="AV144" s="301"/>
      <c r="AW144" s="301"/>
      <c r="AX144" s="302"/>
      <c r="AY144" s="303">
        <v>20</v>
      </c>
      <c r="AZ144" s="304"/>
      <c r="BA144" s="304"/>
      <c r="BB144" s="305"/>
      <c r="BC144" s="303">
        <f t="shared" si="18"/>
        <v>40</v>
      </c>
      <c r="BD144" s="304"/>
      <c r="BE144" s="304"/>
      <c r="BF144" s="305"/>
      <c r="BG144" s="309">
        <v>18911</v>
      </c>
      <c r="BH144" s="310"/>
      <c r="BI144" s="310"/>
      <c r="BJ144" s="623"/>
      <c r="BK144" s="624">
        <f t="shared" si="19"/>
        <v>378220</v>
      </c>
      <c r="BL144" s="625"/>
      <c r="BM144" s="625"/>
      <c r="BN144" s="625"/>
      <c r="BO144" s="625"/>
      <c r="BP144" s="626"/>
      <c r="BQ144" s="612"/>
      <c r="BR144" s="613"/>
      <c r="BS144" s="613"/>
      <c r="BT144" s="613"/>
      <c r="BU144" s="613"/>
      <c r="BV144" s="613"/>
      <c r="BW144" s="614"/>
      <c r="BX144" s="612"/>
      <c r="BY144" s="613"/>
      <c r="BZ144" s="613"/>
      <c r="CA144" s="613"/>
      <c r="CB144" s="613"/>
      <c r="CC144" s="614"/>
      <c r="CD144" s="612"/>
      <c r="CE144" s="613"/>
      <c r="CF144" s="613"/>
      <c r="CG144" s="613"/>
      <c r="CH144" s="613"/>
      <c r="CI144" s="614"/>
    </row>
    <row r="145" spans="1:87" ht="18.75" customHeight="1" x14ac:dyDescent="0.25">
      <c r="A145" s="75"/>
      <c r="B145" s="327"/>
      <c r="C145" s="328"/>
      <c r="D145" s="328"/>
      <c r="E145" s="328"/>
      <c r="F145" s="328"/>
      <c r="G145" s="328"/>
      <c r="H145" s="328"/>
      <c r="I145" s="328"/>
      <c r="J145" s="328"/>
      <c r="K145" s="328"/>
      <c r="L145" s="328"/>
      <c r="M145" s="328"/>
      <c r="N145" s="328"/>
      <c r="O145" s="328"/>
      <c r="P145" s="328"/>
      <c r="Q145" s="328"/>
      <c r="R145" s="328"/>
      <c r="S145" s="328"/>
      <c r="T145" s="328"/>
      <c r="U145" s="328"/>
      <c r="V145" s="328"/>
      <c r="W145" s="328"/>
      <c r="X145" s="328"/>
      <c r="Y145" s="329"/>
      <c r="Z145" s="336"/>
      <c r="AA145" s="337"/>
      <c r="AB145" s="337"/>
      <c r="AC145" s="337"/>
      <c r="AD145" s="338"/>
      <c r="AE145" s="336"/>
      <c r="AF145" s="337"/>
      <c r="AG145" s="337"/>
      <c r="AH145" s="337"/>
      <c r="AI145" s="337"/>
      <c r="AJ145" s="337"/>
      <c r="AK145" s="300" t="s">
        <v>40</v>
      </c>
      <c r="AL145" s="301"/>
      <c r="AM145" s="301"/>
      <c r="AN145" s="301"/>
      <c r="AO145" s="301"/>
      <c r="AP145" s="301"/>
      <c r="AQ145" s="301"/>
      <c r="AR145" s="301"/>
      <c r="AS145" s="301"/>
      <c r="AT145" s="301"/>
      <c r="AU145" s="301"/>
      <c r="AV145" s="301"/>
      <c r="AW145" s="301"/>
      <c r="AX145" s="302"/>
      <c r="AY145" s="303">
        <v>18</v>
      </c>
      <c r="AZ145" s="304"/>
      <c r="BA145" s="304"/>
      <c r="BB145" s="305"/>
      <c r="BC145" s="303">
        <f t="shared" si="18"/>
        <v>36</v>
      </c>
      <c r="BD145" s="304"/>
      <c r="BE145" s="304"/>
      <c r="BF145" s="305"/>
      <c r="BG145" s="309">
        <v>26988</v>
      </c>
      <c r="BH145" s="310"/>
      <c r="BI145" s="310"/>
      <c r="BJ145" s="623"/>
      <c r="BK145" s="624">
        <f t="shared" si="19"/>
        <v>485784</v>
      </c>
      <c r="BL145" s="625"/>
      <c r="BM145" s="625"/>
      <c r="BN145" s="625"/>
      <c r="BO145" s="625"/>
      <c r="BP145" s="626"/>
      <c r="BQ145" s="612"/>
      <c r="BR145" s="613"/>
      <c r="BS145" s="613"/>
      <c r="BT145" s="613"/>
      <c r="BU145" s="613"/>
      <c r="BV145" s="613"/>
      <c r="BW145" s="614"/>
      <c r="BX145" s="612"/>
      <c r="BY145" s="613"/>
      <c r="BZ145" s="613"/>
      <c r="CA145" s="613"/>
      <c r="CB145" s="613"/>
      <c r="CC145" s="614"/>
      <c r="CD145" s="612"/>
      <c r="CE145" s="613"/>
      <c r="CF145" s="613"/>
      <c r="CG145" s="613"/>
      <c r="CH145" s="613"/>
      <c r="CI145" s="614"/>
    </row>
    <row r="146" spans="1:87" ht="18.75" customHeight="1" x14ac:dyDescent="0.25">
      <c r="A146" s="75"/>
      <c r="B146" s="327"/>
      <c r="C146" s="328"/>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9"/>
      <c r="Z146" s="336"/>
      <c r="AA146" s="337"/>
      <c r="AB146" s="337"/>
      <c r="AC146" s="337"/>
      <c r="AD146" s="338"/>
      <c r="AE146" s="336"/>
      <c r="AF146" s="337"/>
      <c r="AG146" s="337"/>
      <c r="AH146" s="337"/>
      <c r="AI146" s="337"/>
      <c r="AJ146" s="337"/>
      <c r="AK146" s="300" t="s">
        <v>528</v>
      </c>
      <c r="AL146" s="301"/>
      <c r="AM146" s="301"/>
      <c r="AN146" s="301"/>
      <c r="AO146" s="301"/>
      <c r="AP146" s="301"/>
      <c r="AQ146" s="301"/>
      <c r="AR146" s="301"/>
      <c r="AS146" s="301"/>
      <c r="AT146" s="301"/>
      <c r="AU146" s="301"/>
      <c r="AV146" s="301"/>
      <c r="AW146" s="301"/>
      <c r="AX146" s="302"/>
      <c r="AY146" s="303">
        <v>6</v>
      </c>
      <c r="AZ146" s="304"/>
      <c r="BA146" s="304"/>
      <c r="BB146" s="305"/>
      <c r="BC146" s="303">
        <f t="shared" si="18"/>
        <v>12</v>
      </c>
      <c r="BD146" s="304"/>
      <c r="BE146" s="304"/>
      <c r="BF146" s="305"/>
      <c r="BG146" s="309">
        <v>22530</v>
      </c>
      <c r="BH146" s="310"/>
      <c r="BI146" s="310"/>
      <c r="BJ146" s="623"/>
      <c r="BK146" s="624">
        <f t="shared" si="19"/>
        <v>135180</v>
      </c>
      <c r="BL146" s="625"/>
      <c r="BM146" s="625"/>
      <c r="BN146" s="625"/>
      <c r="BO146" s="625"/>
      <c r="BP146" s="626"/>
      <c r="BQ146" s="612"/>
      <c r="BR146" s="613"/>
      <c r="BS146" s="613"/>
      <c r="BT146" s="613"/>
      <c r="BU146" s="613"/>
      <c r="BV146" s="613"/>
      <c r="BW146" s="614"/>
      <c r="BX146" s="612"/>
      <c r="BY146" s="613"/>
      <c r="BZ146" s="613"/>
      <c r="CA146" s="613"/>
      <c r="CB146" s="613"/>
      <c r="CC146" s="614"/>
      <c r="CD146" s="612"/>
      <c r="CE146" s="613"/>
      <c r="CF146" s="613"/>
      <c r="CG146" s="613"/>
      <c r="CH146" s="613"/>
      <c r="CI146" s="614"/>
    </row>
    <row r="147" spans="1:87" ht="18.75" customHeight="1" x14ac:dyDescent="0.25">
      <c r="A147" s="75"/>
      <c r="B147" s="327"/>
      <c r="C147" s="328"/>
      <c r="D147" s="328"/>
      <c r="E147" s="328"/>
      <c r="F147" s="328"/>
      <c r="G147" s="328"/>
      <c r="H147" s="328"/>
      <c r="I147" s="328"/>
      <c r="J147" s="328"/>
      <c r="K147" s="328"/>
      <c r="L147" s="328"/>
      <c r="M147" s="328"/>
      <c r="N147" s="328"/>
      <c r="O147" s="328"/>
      <c r="P147" s="328"/>
      <c r="Q147" s="328"/>
      <c r="R147" s="328"/>
      <c r="S147" s="328"/>
      <c r="T147" s="328"/>
      <c r="U147" s="328"/>
      <c r="V147" s="328"/>
      <c r="W147" s="328"/>
      <c r="X147" s="328"/>
      <c r="Y147" s="329"/>
      <c r="Z147" s="336"/>
      <c r="AA147" s="337"/>
      <c r="AB147" s="337"/>
      <c r="AC147" s="337"/>
      <c r="AD147" s="338"/>
      <c r="AE147" s="336"/>
      <c r="AF147" s="337"/>
      <c r="AG147" s="337"/>
      <c r="AH147" s="337"/>
      <c r="AI147" s="337"/>
      <c r="AJ147" s="337"/>
      <c r="AK147" s="300" t="s">
        <v>17</v>
      </c>
      <c r="AL147" s="301"/>
      <c r="AM147" s="301"/>
      <c r="AN147" s="301"/>
      <c r="AO147" s="301"/>
      <c r="AP147" s="301"/>
      <c r="AQ147" s="301"/>
      <c r="AR147" s="301"/>
      <c r="AS147" s="301"/>
      <c r="AT147" s="301"/>
      <c r="AU147" s="301"/>
      <c r="AV147" s="301"/>
      <c r="AW147" s="301"/>
      <c r="AX147" s="302"/>
      <c r="AY147" s="303">
        <v>2</v>
      </c>
      <c r="AZ147" s="304"/>
      <c r="BA147" s="304"/>
      <c r="BB147" s="305"/>
      <c r="BC147" s="303">
        <f t="shared" si="18"/>
        <v>4</v>
      </c>
      <c r="BD147" s="304"/>
      <c r="BE147" s="304"/>
      <c r="BF147" s="305"/>
      <c r="BG147" s="309">
        <v>6399</v>
      </c>
      <c r="BH147" s="310"/>
      <c r="BI147" s="310"/>
      <c r="BJ147" s="623"/>
      <c r="BK147" s="624">
        <f t="shared" si="19"/>
        <v>12798</v>
      </c>
      <c r="BL147" s="625"/>
      <c r="BM147" s="625"/>
      <c r="BN147" s="625"/>
      <c r="BO147" s="625"/>
      <c r="BP147" s="626"/>
      <c r="BQ147" s="612"/>
      <c r="BR147" s="613"/>
      <c r="BS147" s="613"/>
      <c r="BT147" s="613"/>
      <c r="BU147" s="613"/>
      <c r="BV147" s="613"/>
      <c r="BW147" s="614"/>
      <c r="BX147" s="612"/>
      <c r="BY147" s="613"/>
      <c r="BZ147" s="613"/>
      <c r="CA147" s="613"/>
      <c r="CB147" s="613"/>
      <c r="CC147" s="614"/>
      <c r="CD147" s="612"/>
      <c r="CE147" s="613"/>
      <c r="CF147" s="613"/>
      <c r="CG147" s="613"/>
      <c r="CH147" s="613"/>
      <c r="CI147" s="614"/>
    </row>
    <row r="148" spans="1:87" ht="18.75" customHeight="1" x14ac:dyDescent="0.25">
      <c r="A148" s="75"/>
      <c r="B148" s="327"/>
      <c r="C148" s="328"/>
      <c r="D148" s="328"/>
      <c r="E148" s="328"/>
      <c r="F148" s="328"/>
      <c r="G148" s="328"/>
      <c r="H148" s="328"/>
      <c r="I148" s="328"/>
      <c r="J148" s="328"/>
      <c r="K148" s="328"/>
      <c r="L148" s="328"/>
      <c r="M148" s="328"/>
      <c r="N148" s="328"/>
      <c r="O148" s="328"/>
      <c r="P148" s="328"/>
      <c r="Q148" s="328"/>
      <c r="R148" s="328"/>
      <c r="S148" s="328"/>
      <c r="T148" s="328"/>
      <c r="U148" s="328"/>
      <c r="V148" s="328"/>
      <c r="W148" s="328"/>
      <c r="X148" s="328"/>
      <c r="Y148" s="329"/>
      <c r="Z148" s="336"/>
      <c r="AA148" s="337"/>
      <c r="AB148" s="337"/>
      <c r="AC148" s="337"/>
      <c r="AD148" s="338"/>
      <c r="AE148" s="336"/>
      <c r="AF148" s="337"/>
      <c r="AG148" s="337"/>
      <c r="AH148" s="337"/>
      <c r="AI148" s="337"/>
      <c r="AJ148" s="337"/>
      <c r="AK148" s="300" t="s">
        <v>526</v>
      </c>
      <c r="AL148" s="301"/>
      <c r="AM148" s="301"/>
      <c r="AN148" s="301"/>
      <c r="AO148" s="301"/>
      <c r="AP148" s="301"/>
      <c r="AQ148" s="301"/>
      <c r="AR148" s="301"/>
      <c r="AS148" s="301"/>
      <c r="AT148" s="301"/>
      <c r="AU148" s="301"/>
      <c r="AV148" s="301"/>
      <c r="AW148" s="301"/>
      <c r="AX148" s="302"/>
      <c r="AY148" s="303">
        <v>2</v>
      </c>
      <c r="AZ148" s="304"/>
      <c r="BA148" s="304"/>
      <c r="BB148" s="305"/>
      <c r="BC148" s="303">
        <f t="shared" si="18"/>
        <v>4</v>
      </c>
      <c r="BD148" s="304"/>
      <c r="BE148" s="304"/>
      <c r="BF148" s="305"/>
      <c r="BG148" s="309">
        <v>7925</v>
      </c>
      <c r="BH148" s="310"/>
      <c r="BI148" s="310"/>
      <c r="BJ148" s="623"/>
      <c r="BK148" s="624">
        <f t="shared" si="19"/>
        <v>15850</v>
      </c>
      <c r="BL148" s="625"/>
      <c r="BM148" s="625"/>
      <c r="BN148" s="625"/>
      <c r="BO148" s="625"/>
      <c r="BP148" s="626"/>
      <c r="BQ148" s="612"/>
      <c r="BR148" s="613"/>
      <c r="BS148" s="613"/>
      <c r="BT148" s="613"/>
      <c r="BU148" s="613"/>
      <c r="BV148" s="613"/>
      <c r="BW148" s="614"/>
      <c r="BX148" s="612"/>
      <c r="BY148" s="613"/>
      <c r="BZ148" s="613"/>
      <c r="CA148" s="613"/>
      <c r="CB148" s="613"/>
      <c r="CC148" s="614"/>
      <c r="CD148" s="612"/>
      <c r="CE148" s="613"/>
      <c r="CF148" s="613"/>
      <c r="CG148" s="613"/>
      <c r="CH148" s="613"/>
      <c r="CI148" s="614"/>
    </row>
    <row r="149" spans="1:87" ht="18.75" customHeight="1" x14ac:dyDescent="0.25">
      <c r="A149" s="75"/>
      <c r="B149" s="327"/>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9"/>
      <c r="Z149" s="336"/>
      <c r="AA149" s="337"/>
      <c r="AB149" s="337"/>
      <c r="AC149" s="337"/>
      <c r="AD149" s="338"/>
      <c r="AE149" s="336"/>
      <c r="AF149" s="337"/>
      <c r="AG149" s="337"/>
      <c r="AH149" s="337"/>
      <c r="AI149" s="337"/>
      <c r="AJ149" s="337"/>
      <c r="AK149" s="300" t="s">
        <v>530</v>
      </c>
      <c r="AL149" s="301"/>
      <c r="AM149" s="301"/>
      <c r="AN149" s="301"/>
      <c r="AO149" s="301"/>
      <c r="AP149" s="301"/>
      <c r="AQ149" s="301"/>
      <c r="AR149" s="301"/>
      <c r="AS149" s="301"/>
      <c r="AT149" s="301"/>
      <c r="AU149" s="301"/>
      <c r="AV149" s="301"/>
      <c r="AW149" s="301"/>
      <c r="AX149" s="302"/>
      <c r="AY149" s="303">
        <v>46</v>
      </c>
      <c r="AZ149" s="304"/>
      <c r="BA149" s="304"/>
      <c r="BB149" s="305"/>
      <c r="BC149" s="303">
        <f t="shared" si="18"/>
        <v>92</v>
      </c>
      <c r="BD149" s="304"/>
      <c r="BE149" s="304"/>
      <c r="BF149" s="305"/>
      <c r="BG149" s="309">
        <v>22629</v>
      </c>
      <c r="BH149" s="310"/>
      <c r="BI149" s="310"/>
      <c r="BJ149" s="623"/>
      <c r="BK149" s="624">
        <f t="shared" si="19"/>
        <v>1040934</v>
      </c>
      <c r="BL149" s="625"/>
      <c r="BM149" s="625"/>
      <c r="BN149" s="625"/>
      <c r="BO149" s="625"/>
      <c r="BP149" s="626"/>
      <c r="BQ149" s="612"/>
      <c r="BR149" s="613"/>
      <c r="BS149" s="613"/>
      <c r="BT149" s="613"/>
      <c r="BU149" s="613"/>
      <c r="BV149" s="613"/>
      <c r="BW149" s="614"/>
      <c r="BX149" s="612"/>
      <c r="BY149" s="613"/>
      <c r="BZ149" s="613"/>
      <c r="CA149" s="613"/>
      <c r="CB149" s="613"/>
      <c r="CC149" s="614"/>
      <c r="CD149" s="612"/>
      <c r="CE149" s="613"/>
      <c r="CF149" s="613"/>
      <c r="CG149" s="613"/>
      <c r="CH149" s="613"/>
      <c r="CI149" s="614"/>
    </row>
    <row r="150" spans="1:87" ht="18.75" customHeight="1" x14ac:dyDescent="0.25">
      <c r="A150" s="75"/>
      <c r="B150" s="327"/>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9"/>
      <c r="Z150" s="336"/>
      <c r="AA150" s="337"/>
      <c r="AB150" s="337"/>
      <c r="AC150" s="337"/>
      <c r="AD150" s="338"/>
      <c r="AE150" s="336"/>
      <c r="AF150" s="337"/>
      <c r="AG150" s="337"/>
      <c r="AH150" s="337"/>
      <c r="AI150" s="337"/>
      <c r="AJ150" s="337"/>
      <c r="AK150" s="300" t="s">
        <v>18</v>
      </c>
      <c r="AL150" s="301"/>
      <c r="AM150" s="301"/>
      <c r="AN150" s="301"/>
      <c r="AO150" s="301"/>
      <c r="AP150" s="301"/>
      <c r="AQ150" s="301"/>
      <c r="AR150" s="301"/>
      <c r="AS150" s="301"/>
      <c r="AT150" s="301"/>
      <c r="AU150" s="301"/>
      <c r="AV150" s="301"/>
      <c r="AW150" s="301"/>
      <c r="AX150" s="302"/>
      <c r="AY150" s="303">
        <v>26</v>
      </c>
      <c r="AZ150" s="304"/>
      <c r="BA150" s="304"/>
      <c r="BB150" s="305"/>
      <c r="BC150" s="303">
        <f t="shared" si="18"/>
        <v>52</v>
      </c>
      <c r="BD150" s="304"/>
      <c r="BE150" s="304"/>
      <c r="BF150" s="305"/>
      <c r="BG150" s="309">
        <v>28961</v>
      </c>
      <c r="BH150" s="310"/>
      <c r="BI150" s="310"/>
      <c r="BJ150" s="623"/>
      <c r="BK150" s="624">
        <f t="shared" si="19"/>
        <v>752986</v>
      </c>
      <c r="BL150" s="625"/>
      <c r="BM150" s="625"/>
      <c r="BN150" s="625"/>
      <c r="BO150" s="625"/>
      <c r="BP150" s="626"/>
      <c r="BQ150" s="612"/>
      <c r="BR150" s="613"/>
      <c r="BS150" s="613"/>
      <c r="BT150" s="613"/>
      <c r="BU150" s="613"/>
      <c r="BV150" s="613"/>
      <c r="BW150" s="614"/>
      <c r="BX150" s="612"/>
      <c r="BY150" s="613"/>
      <c r="BZ150" s="613"/>
      <c r="CA150" s="613"/>
      <c r="CB150" s="613"/>
      <c r="CC150" s="614"/>
      <c r="CD150" s="612"/>
      <c r="CE150" s="613"/>
      <c r="CF150" s="613"/>
      <c r="CG150" s="613"/>
      <c r="CH150" s="613"/>
      <c r="CI150" s="614"/>
    </row>
    <row r="151" spans="1:87" ht="18.75" customHeight="1" x14ac:dyDescent="0.25">
      <c r="A151" s="75"/>
      <c r="B151" s="327"/>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9"/>
      <c r="Z151" s="336"/>
      <c r="AA151" s="337"/>
      <c r="AB151" s="337"/>
      <c r="AC151" s="337"/>
      <c r="AD151" s="338"/>
      <c r="AE151" s="336"/>
      <c r="AF151" s="337"/>
      <c r="AG151" s="337"/>
      <c r="AH151" s="337"/>
      <c r="AI151" s="337"/>
      <c r="AJ151" s="337"/>
      <c r="AK151" s="300" t="s">
        <v>37</v>
      </c>
      <c r="AL151" s="301"/>
      <c r="AM151" s="301"/>
      <c r="AN151" s="301"/>
      <c r="AO151" s="301"/>
      <c r="AP151" s="301"/>
      <c r="AQ151" s="301"/>
      <c r="AR151" s="301"/>
      <c r="AS151" s="301"/>
      <c r="AT151" s="301"/>
      <c r="AU151" s="301"/>
      <c r="AV151" s="301"/>
      <c r="AW151" s="301"/>
      <c r="AX151" s="302"/>
      <c r="AY151" s="303">
        <v>4</v>
      </c>
      <c r="AZ151" s="304"/>
      <c r="BA151" s="304"/>
      <c r="BB151" s="305"/>
      <c r="BC151" s="303">
        <f t="shared" si="18"/>
        <v>8</v>
      </c>
      <c r="BD151" s="304"/>
      <c r="BE151" s="304"/>
      <c r="BF151" s="305"/>
      <c r="BG151" s="309">
        <v>11840</v>
      </c>
      <c r="BH151" s="310"/>
      <c r="BI151" s="310"/>
      <c r="BJ151" s="623"/>
      <c r="BK151" s="624">
        <f t="shared" si="19"/>
        <v>47360</v>
      </c>
      <c r="BL151" s="625"/>
      <c r="BM151" s="625"/>
      <c r="BN151" s="625"/>
      <c r="BO151" s="625"/>
      <c r="BP151" s="626"/>
      <c r="BQ151" s="612"/>
      <c r="BR151" s="613"/>
      <c r="BS151" s="613"/>
      <c r="BT151" s="613"/>
      <c r="BU151" s="613"/>
      <c r="BV151" s="613"/>
      <c r="BW151" s="614"/>
      <c r="BX151" s="612"/>
      <c r="BY151" s="613"/>
      <c r="BZ151" s="613"/>
      <c r="CA151" s="613"/>
      <c r="CB151" s="613"/>
      <c r="CC151" s="614"/>
      <c r="CD151" s="612"/>
      <c r="CE151" s="613"/>
      <c r="CF151" s="613"/>
      <c r="CG151" s="613"/>
      <c r="CH151" s="613"/>
      <c r="CI151" s="614"/>
    </row>
    <row r="152" spans="1:87" ht="18.75" customHeight="1" thickBot="1" x14ac:dyDescent="0.3">
      <c r="A152" s="75"/>
      <c r="B152" s="330"/>
      <c r="C152" s="331"/>
      <c r="D152" s="331"/>
      <c r="E152" s="331"/>
      <c r="F152" s="331"/>
      <c r="G152" s="331"/>
      <c r="H152" s="331"/>
      <c r="I152" s="331"/>
      <c r="J152" s="331"/>
      <c r="K152" s="331"/>
      <c r="L152" s="331"/>
      <c r="M152" s="331"/>
      <c r="N152" s="331"/>
      <c r="O152" s="331"/>
      <c r="P152" s="331"/>
      <c r="Q152" s="331"/>
      <c r="R152" s="331"/>
      <c r="S152" s="331"/>
      <c r="T152" s="331"/>
      <c r="U152" s="331"/>
      <c r="V152" s="331"/>
      <c r="W152" s="331"/>
      <c r="X152" s="331"/>
      <c r="Y152" s="332"/>
      <c r="Z152" s="339"/>
      <c r="AA152" s="340"/>
      <c r="AB152" s="340"/>
      <c r="AC152" s="340"/>
      <c r="AD152" s="341"/>
      <c r="AE152" s="339"/>
      <c r="AF152" s="340"/>
      <c r="AG152" s="340"/>
      <c r="AH152" s="340"/>
      <c r="AI152" s="340"/>
      <c r="AJ152" s="340"/>
      <c r="AK152" s="392" t="s">
        <v>38</v>
      </c>
      <c r="AL152" s="393"/>
      <c r="AM152" s="393"/>
      <c r="AN152" s="393"/>
      <c r="AO152" s="393"/>
      <c r="AP152" s="393"/>
      <c r="AQ152" s="393"/>
      <c r="AR152" s="393"/>
      <c r="AS152" s="393"/>
      <c r="AT152" s="393"/>
      <c r="AU152" s="393"/>
      <c r="AV152" s="393"/>
      <c r="AW152" s="393"/>
      <c r="AX152" s="394"/>
      <c r="AY152" s="395">
        <v>2</v>
      </c>
      <c r="AZ152" s="396"/>
      <c r="BA152" s="396"/>
      <c r="BB152" s="397"/>
      <c r="BC152" s="395">
        <f t="shared" si="18"/>
        <v>4</v>
      </c>
      <c r="BD152" s="396"/>
      <c r="BE152" s="396"/>
      <c r="BF152" s="397"/>
      <c r="BG152" s="401">
        <v>11840</v>
      </c>
      <c r="BH152" s="402"/>
      <c r="BI152" s="402"/>
      <c r="BJ152" s="618"/>
      <c r="BK152" s="619">
        <f t="shared" si="19"/>
        <v>23680</v>
      </c>
      <c r="BL152" s="620"/>
      <c r="BM152" s="620"/>
      <c r="BN152" s="620"/>
      <c r="BO152" s="620"/>
      <c r="BP152" s="621"/>
      <c r="BQ152" s="615"/>
      <c r="BR152" s="616"/>
      <c r="BS152" s="616"/>
      <c r="BT152" s="616"/>
      <c r="BU152" s="616"/>
      <c r="BV152" s="616"/>
      <c r="BW152" s="617"/>
      <c r="BX152" s="615"/>
      <c r="BY152" s="616"/>
      <c r="BZ152" s="616"/>
      <c r="CA152" s="616"/>
      <c r="CB152" s="616"/>
      <c r="CC152" s="617"/>
      <c r="CD152" s="615"/>
      <c r="CE152" s="616"/>
      <c r="CF152" s="616"/>
      <c r="CG152" s="616"/>
      <c r="CH152" s="616"/>
      <c r="CI152" s="617"/>
    </row>
    <row r="153" spans="1:87" ht="18" customHeight="1" thickBot="1" x14ac:dyDescent="0.3">
      <c r="A153" s="75"/>
      <c r="B153" s="377"/>
      <c r="C153" s="378"/>
      <c r="D153" s="378"/>
      <c r="E153" s="378"/>
      <c r="F153" s="378"/>
      <c r="G153" s="378"/>
      <c r="H153" s="378"/>
      <c r="I153" s="378"/>
      <c r="J153" s="378"/>
      <c r="K153" s="378"/>
      <c r="L153" s="378"/>
      <c r="M153" s="378"/>
      <c r="N153" s="378"/>
      <c r="O153" s="378"/>
      <c r="P153" s="378"/>
      <c r="Q153" s="378"/>
      <c r="R153" s="378"/>
      <c r="S153" s="378"/>
      <c r="T153" s="378"/>
      <c r="U153" s="378"/>
      <c r="V153" s="378"/>
      <c r="W153" s="378"/>
      <c r="X153" s="378"/>
      <c r="Y153" s="378"/>
      <c r="Z153" s="378"/>
      <c r="AA153" s="378"/>
      <c r="AB153" s="378"/>
      <c r="AC153" s="378"/>
      <c r="AD153" s="378"/>
      <c r="AE153" s="378"/>
      <c r="AF153" s="378"/>
      <c r="AG153" s="378"/>
      <c r="AH153" s="378"/>
      <c r="AI153" s="378"/>
      <c r="AJ153" s="379"/>
      <c r="AK153" s="380" t="s">
        <v>3</v>
      </c>
      <c r="AL153" s="381"/>
      <c r="AM153" s="381"/>
      <c r="AN153" s="381"/>
      <c r="AO153" s="381"/>
      <c r="AP153" s="381"/>
      <c r="AQ153" s="381"/>
      <c r="AR153" s="381"/>
      <c r="AS153" s="381"/>
      <c r="AT153" s="381"/>
      <c r="AU153" s="381"/>
      <c r="AV153" s="381"/>
      <c r="AW153" s="381"/>
      <c r="AX153" s="381"/>
      <c r="AY153" s="381"/>
      <c r="AZ153" s="381"/>
      <c r="BA153" s="381"/>
      <c r="BB153" s="381"/>
      <c r="BC153" s="381"/>
      <c r="BD153" s="381"/>
      <c r="BE153" s="381"/>
      <c r="BF153" s="381"/>
      <c r="BG153" s="381"/>
      <c r="BH153" s="381"/>
      <c r="BI153" s="381"/>
      <c r="BJ153" s="630"/>
      <c r="BK153" s="627">
        <f>SUM(BK133:BP152)</f>
        <v>3398480</v>
      </c>
      <c r="BL153" s="628"/>
      <c r="BM153" s="628"/>
      <c r="BN153" s="628"/>
      <c r="BO153" s="628"/>
      <c r="BP153" s="629"/>
      <c r="BQ153" s="387" t="s">
        <v>100</v>
      </c>
      <c r="BR153" s="388"/>
      <c r="BS153" s="388"/>
      <c r="BT153" s="388"/>
      <c r="BU153" s="388"/>
      <c r="BV153" s="388"/>
      <c r="BW153" s="388"/>
      <c r="BX153" s="388"/>
      <c r="BY153" s="388"/>
      <c r="BZ153" s="388"/>
      <c r="CA153" s="388"/>
      <c r="CB153" s="388"/>
      <c r="CC153" s="389"/>
      <c r="CD153" s="390">
        <f>+CD133*AE133</f>
        <v>7998776.4705882352</v>
      </c>
      <c r="CE153" s="390"/>
      <c r="CF153" s="390"/>
      <c r="CG153" s="390"/>
      <c r="CH153" s="390"/>
      <c r="CI153" s="391"/>
    </row>
    <row r="154" spans="1:87" ht="18" customHeight="1" thickBot="1" x14ac:dyDescent="0.3">
      <c r="A154" s="75"/>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c r="AI154" s="76"/>
      <c r="AJ154" s="76"/>
      <c r="BG154" s="78"/>
      <c r="BH154" s="78"/>
      <c r="BI154" s="78"/>
      <c r="BJ154" s="78"/>
      <c r="BK154" s="79"/>
      <c r="BL154" s="79"/>
      <c r="BM154" s="79"/>
      <c r="BN154" s="79"/>
      <c r="BO154" s="79"/>
      <c r="BP154" s="79"/>
      <c r="BQ154" s="79"/>
      <c r="BR154" s="79"/>
      <c r="BS154" s="79"/>
      <c r="BT154" s="79"/>
      <c r="BU154" s="79"/>
      <c r="BV154" s="79"/>
      <c r="BW154" s="79"/>
      <c r="BX154" s="79"/>
      <c r="BY154" s="79"/>
      <c r="BZ154" s="79"/>
      <c r="CA154" s="79"/>
      <c r="CB154" s="79"/>
      <c r="CC154" s="79"/>
      <c r="CD154" s="79"/>
      <c r="CE154" s="79"/>
      <c r="CF154" s="79"/>
      <c r="CG154" s="79"/>
      <c r="CH154" s="79"/>
      <c r="CI154" s="79"/>
    </row>
    <row r="155" spans="1:87" ht="18" customHeight="1" x14ac:dyDescent="0.25">
      <c r="A155" s="75"/>
      <c r="B155" s="348" t="s">
        <v>0</v>
      </c>
      <c r="C155" s="349"/>
      <c r="D155" s="349"/>
      <c r="E155" s="349"/>
      <c r="F155" s="349"/>
      <c r="G155" s="349"/>
      <c r="H155" s="349"/>
      <c r="I155" s="349"/>
      <c r="J155" s="349"/>
      <c r="K155" s="349"/>
      <c r="L155" s="349"/>
      <c r="M155" s="349"/>
      <c r="N155" s="349"/>
      <c r="O155" s="349"/>
      <c r="P155" s="349"/>
      <c r="Q155" s="349"/>
      <c r="R155" s="349"/>
      <c r="S155" s="349"/>
      <c r="T155" s="349"/>
      <c r="U155" s="349"/>
      <c r="V155" s="349"/>
      <c r="W155" s="349"/>
      <c r="X155" s="349"/>
      <c r="Y155" s="350"/>
      <c r="Z155" s="348" t="s">
        <v>80</v>
      </c>
      <c r="AA155" s="349"/>
      <c r="AB155" s="349"/>
      <c r="AC155" s="349"/>
      <c r="AD155" s="350"/>
      <c r="AE155" s="357" t="s">
        <v>79</v>
      </c>
      <c r="AF155" s="358"/>
      <c r="AG155" s="358"/>
      <c r="AH155" s="358"/>
      <c r="AI155" s="358"/>
      <c r="AJ155" s="359"/>
      <c r="AK155" s="357" t="s">
        <v>81</v>
      </c>
      <c r="AL155" s="358"/>
      <c r="AM155" s="358"/>
      <c r="AN155" s="358"/>
      <c r="AO155" s="358"/>
      <c r="AP155" s="358"/>
      <c r="AQ155" s="358"/>
      <c r="AR155" s="358"/>
      <c r="AS155" s="358"/>
      <c r="AT155" s="358"/>
      <c r="AU155" s="358"/>
      <c r="AV155" s="358"/>
      <c r="AW155" s="358"/>
      <c r="AX155" s="359"/>
      <c r="AY155" s="357" t="s">
        <v>1</v>
      </c>
      <c r="AZ155" s="358"/>
      <c r="BA155" s="358"/>
      <c r="BB155" s="359"/>
      <c r="BC155" s="348" t="s">
        <v>104</v>
      </c>
      <c r="BD155" s="349"/>
      <c r="BE155" s="349"/>
      <c r="BF155" s="350"/>
      <c r="BG155" s="366" t="s">
        <v>82</v>
      </c>
      <c r="BH155" s="367"/>
      <c r="BI155" s="367"/>
      <c r="BJ155" s="368"/>
      <c r="BK155" s="315" t="s">
        <v>99</v>
      </c>
      <c r="BL155" s="316"/>
      <c r="BM155" s="316"/>
      <c r="BN155" s="316"/>
      <c r="BO155" s="316"/>
      <c r="BP155" s="317"/>
      <c r="BQ155" s="315" t="s">
        <v>83</v>
      </c>
      <c r="BR155" s="316"/>
      <c r="BS155" s="316"/>
      <c r="BT155" s="316"/>
      <c r="BU155" s="316"/>
      <c r="BV155" s="316"/>
      <c r="BW155" s="317"/>
      <c r="BX155" s="315" t="s">
        <v>84</v>
      </c>
      <c r="BY155" s="316"/>
      <c r="BZ155" s="316"/>
      <c r="CA155" s="316"/>
      <c r="CB155" s="316"/>
      <c r="CC155" s="317"/>
      <c r="CD155" s="315" t="s">
        <v>85</v>
      </c>
      <c r="CE155" s="316"/>
      <c r="CF155" s="316"/>
      <c r="CG155" s="316"/>
      <c r="CH155" s="316"/>
      <c r="CI155" s="317"/>
    </row>
    <row r="156" spans="1:87" ht="18" customHeight="1" x14ac:dyDescent="0.25">
      <c r="A156" s="75"/>
      <c r="B156" s="351"/>
      <c r="C156" s="352"/>
      <c r="D156" s="352"/>
      <c r="E156" s="352"/>
      <c r="F156" s="352"/>
      <c r="G156" s="352"/>
      <c r="H156" s="352"/>
      <c r="I156" s="352"/>
      <c r="J156" s="352"/>
      <c r="K156" s="352"/>
      <c r="L156" s="352"/>
      <c r="M156" s="352"/>
      <c r="N156" s="352"/>
      <c r="O156" s="352"/>
      <c r="P156" s="352"/>
      <c r="Q156" s="352"/>
      <c r="R156" s="352"/>
      <c r="S156" s="352"/>
      <c r="T156" s="352"/>
      <c r="U156" s="352"/>
      <c r="V156" s="352"/>
      <c r="W156" s="352"/>
      <c r="X156" s="352"/>
      <c r="Y156" s="353"/>
      <c r="Z156" s="351"/>
      <c r="AA156" s="352"/>
      <c r="AB156" s="352"/>
      <c r="AC156" s="352"/>
      <c r="AD156" s="353"/>
      <c r="AE156" s="360"/>
      <c r="AF156" s="361"/>
      <c r="AG156" s="361"/>
      <c r="AH156" s="361"/>
      <c r="AI156" s="361"/>
      <c r="AJ156" s="362"/>
      <c r="AK156" s="360"/>
      <c r="AL156" s="361"/>
      <c r="AM156" s="361"/>
      <c r="AN156" s="361"/>
      <c r="AO156" s="361"/>
      <c r="AP156" s="361"/>
      <c r="AQ156" s="361"/>
      <c r="AR156" s="361"/>
      <c r="AS156" s="361"/>
      <c r="AT156" s="361"/>
      <c r="AU156" s="361"/>
      <c r="AV156" s="361"/>
      <c r="AW156" s="361"/>
      <c r="AX156" s="362"/>
      <c r="AY156" s="360"/>
      <c r="AZ156" s="361"/>
      <c r="BA156" s="361"/>
      <c r="BB156" s="362"/>
      <c r="BC156" s="351"/>
      <c r="BD156" s="352"/>
      <c r="BE156" s="352"/>
      <c r="BF156" s="353"/>
      <c r="BG156" s="369"/>
      <c r="BH156" s="370"/>
      <c r="BI156" s="370"/>
      <c r="BJ156" s="371"/>
      <c r="BK156" s="318"/>
      <c r="BL156" s="319"/>
      <c r="BM156" s="319"/>
      <c r="BN156" s="319"/>
      <c r="BO156" s="319"/>
      <c r="BP156" s="320"/>
      <c r="BQ156" s="318"/>
      <c r="BR156" s="319"/>
      <c r="BS156" s="319"/>
      <c r="BT156" s="319"/>
      <c r="BU156" s="319"/>
      <c r="BV156" s="319"/>
      <c r="BW156" s="320"/>
      <c r="BX156" s="318"/>
      <c r="BY156" s="319"/>
      <c r="BZ156" s="319"/>
      <c r="CA156" s="319"/>
      <c r="CB156" s="319"/>
      <c r="CC156" s="320"/>
      <c r="CD156" s="318"/>
      <c r="CE156" s="319"/>
      <c r="CF156" s="319"/>
      <c r="CG156" s="319"/>
      <c r="CH156" s="319"/>
      <c r="CI156" s="320"/>
    </row>
    <row r="157" spans="1:87" ht="18" customHeight="1" thickBot="1" x14ac:dyDescent="0.3">
      <c r="A157" s="75"/>
      <c r="B157" s="354"/>
      <c r="C157" s="355"/>
      <c r="D157" s="355"/>
      <c r="E157" s="355"/>
      <c r="F157" s="355"/>
      <c r="G157" s="355"/>
      <c r="H157" s="355"/>
      <c r="I157" s="355"/>
      <c r="J157" s="355"/>
      <c r="K157" s="355"/>
      <c r="L157" s="355"/>
      <c r="M157" s="355"/>
      <c r="N157" s="355"/>
      <c r="O157" s="355"/>
      <c r="P157" s="355"/>
      <c r="Q157" s="355"/>
      <c r="R157" s="355"/>
      <c r="S157" s="355"/>
      <c r="T157" s="355"/>
      <c r="U157" s="355"/>
      <c r="V157" s="355"/>
      <c r="W157" s="355"/>
      <c r="X157" s="355"/>
      <c r="Y157" s="356"/>
      <c r="Z157" s="354"/>
      <c r="AA157" s="355"/>
      <c r="AB157" s="355"/>
      <c r="AC157" s="355"/>
      <c r="AD157" s="356"/>
      <c r="AE157" s="363"/>
      <c r="AF157" s="364"/>
      <c r="AG157" s="364"/>
      <c r="AH157" s="364"/>
      <c r="AI157" s="364"/>
      <c r="AJ157" s="365"/>
      <c r="AK157" s="360"/>
      <c r="AL157" s="361"/>
      <c r="AM157" s="361"/>
      <c r="AN157" s="361"/>
      <c r="AO157" s="361"/>
      <c r="AP157" s="361"/>
      <c r="AQ157" s="361"/>
      <c r="AR157" s="361"/>
      <c r="AS157" s="361"/>
      <c r="AT157" s="361"/>
      <c r="AU157" s="361"/>
      <c r="AV157" s="361"/>
      <c r="AW157" s="361"/>
      <c r="AX157" s="362"/>
      <c r="AY157" s="360"/>
      <c r="AZ157" s="361"/>
      <c r="BA157" s="361"/>
      <c r="BB157" s="362"/>
      <c r="BC157" s="351"/>
      <c r="BD157" s="352"/>
      <c r="BE157" s="352"/>
      <c r="BF157" s="353"/>
      <c r="BG157" s="369"/>
      <c r="BH157" s="370"/>
      <c r="BI157" s="370"/>
      <c r="BJ157" s="371"/>
      <c r="BK157" s="318"/>
      <c r="BL157" s="319"/>
      <c r="BM157" s="319"/>
      <c r="BN157" s="319"/>
      <c r="BO157" s="319"/>
      <c r="BP157" s="320"/>
      <c r="BQ157" s="321"/>
      <c r="BR157" s="322"/>
      <c r="BS157" s="322"/>
      <c r="BT157" s="322"/>
      <c r="BU157" s="322"/>
      <c r="BV157" s="322"/>
      <c r="BW157" s="323"/>
      <c r="BX157" s="321"/>
      <c r="BY157" s="322"/>
      <c r="BZ157" s="322"/>
      <c r="CA157" s="322"/>
      <c r="CB157" s="322"/>
      <c r="CC157" s="323"/>
      <c r="CD157" s="321"/>
      <c r="CE157" s="322"/>
      <c r="CF157" s="322"/>
      <c r="CG157" s="322"/>
      <c r="CH157" s="322"/>
      <c r="CI157" s="323"/>
    </row>
    <row r="158" spans="1:87" ht="18" customHeight="1" x14ac:dyDescent="0.25">
      <c r="A158" s="75"/>
      <c r="B158" s="324" t="s">
        <v>550</v>
      </c>
      <c r="C158" s="325"/>
      <c r="D158" s="325"/>
      <c r="E158" s="325"/>
      <c r="F158" s="325"/>
      <c r="G158" s="325"/>
      <c r="H158" s="325"/>
      <c r="I158" s="325"/>
      <c r="J158" s="325"/>
      <c r="K158" s="325"/>
      <c r="L158" s="325"/>
      <c r="M158" s="325"/>
      <c r="N158" s="325"/>
      <c r="O158" s="325"/>
      <c r="P158" s="325"/>
      <c r="Q158" s="325"/>
      <c r="R158" s="325"/>
      <c r="S158" s="325"/>
      <c r="T158" s="325"/>
      <c r="U158" s="325"/>
      <c r="V158" s="325"/>
      <c r="W158" s="325"/>
      <c r="X158" s="325"/>
      <c r="Y158" s="326"/>
      <c r="Z158" s="333" t="s">
        <v>583</v>
      </c>
      <c r="AA158" s="334"/>
      <c r="AB158" s="334"/>
      <c r="AC158" s="334"/>
      <c r="AD158" s="335"/>
      <c r="AE158" s="333">
        <v>1</v>
      </c>
      <c r="AF158" s="334"/>
      <c r="AG158" s="334"/>
      <c r="AH158" s="334"/>
      <c r="AI158" s="334"/>
      <c r="AJ158" s="334"/>
      <c r="AK158" s="342" t="s">
        <v>41</v>
      </c>
      <c r="AL158" s="343"/>
      <c r="AM158" s="343"/>
      <c r="AN158" s="343"/>
      <c r="AO158" s="343"/>
      <c r="AP158" s="343"/>
      <c r="AQ158" s="343"/>
      <c r="AR158" s="343"/>
      <c r="AS158" s="343"/>
      <c r="AT158" s="343"/>
      <c r="AU158" s="343"/>
      <c r="AV158" s="343"/>
      <c r="AW158" s="343"/>
      <c r="AX158" s="344"/>
      <c r="AY158" s="409">
        <v>4</v>
      </c>
      <c r="AZ158" s="346"/>
      <c r="BA158" s="346"/>
      <c r="BB158" s="410"/>
      <c r="BC158" s="345">
        <f>+$AE$158*AY158</f>
        <v>4</v>
      </c>
      <c r="BD158" s="346"/>
      <c r="BE158" s="346"/>
      <c r="BF158" s="347"/>
      <c r="BG158" s="285">
        <v>22629</v>
      </c>
      <c r="BH158" s="286"/>
      <c r="BI158" s="286"/>
      <c r="BJ158" s="287"/>
      <c r="BK158" s="288">
        <f>+AY158*BG158</f>
        <v>90516</v>
      </c>
      <c r="BL158" s="289"/>
      <c r="BM158" s="289"/>
      <c r="BN158" s="289"/>
      <c r="BO158" s="289"/>
      <c r="BP158" s="290"/>
      <c r="BQ158" s="291">
        <v>50000</v>
      </c>
      <c r="BR158" s="292"/>
      <c r="BS158" s="292"/>
      <c r="BT158" s="292"/>
      <c r="BU158" s="292"/>
      <c r="BV158" s="292"/>
      <c r="BW158" s="293"/>
      <c r="BX158" s="291">
        <f>+(((BK164+BQ158)*15)/85)</f>
        <v>91786.588235294112</v>
      </c>
      <c r="BY158" s="292"/>
      <c r="BZ158" s="292"/>
      <c r="CA158" s="292"/>
      <c r="CB158" s="292"/>
      <c r="CC158" s="293"/>
      <c r="CD158" s="291">
        <f>+BK164+BQ158+BX158</f>
        <v>611910.5882352941</v>
      </c>
      <c r="CE158" s="292"/>
      <c r="CF158" s="292"/>
      <c r="CG158" s="292"/>
      <c r="CH158" s="292"/>
      <c r="CI158" s="293"/>
    </row>
    <row r="159" spans="1:87" ht="18" customHeight="1" x14ac:dyDescent="0.25">
      <c r="A159" s="75"/>
      <c r="B159" s="327"/>
      <c r="C159" s="328"/>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9"/>
      <c r="Z159" s="336"/>
      <c r="AA159" s="337"/>
      <c r="AB159" s="337"/>
      <c r="AC159" s="337"/>
      <c r="AD159" s="338"/>
      <c r="AE159" s="336"/>
      <c r="AF159" s="337"/>
      <c r="AG159" s="337"/>
      <c r="AH159" s="337"/>
      <c r="AI159" s="337"/>
      <c r="AJ159" s="337"/>
      <c r="AK159" s="300" t="s">
        <v>23</v>
      </c>
      <c r="AL159" s="301"/>
      <c r="AM159" s="301"/>
      <c r="AN159" s="301"/>
      <c r="AO159" s="301"/>
      <c r="AP159" s="301"/>
      <c r="AQ159" s="301"/>
      <c r="AR159" s="301"/>
      <c r="AS159" s="301"/>
      <c r="AT159" s="301"/>
      <c r="AU159" s="301"/>
      <c r="AV159" s="301"/>
      <c r="AW159" s="301"/>
      <c r="AX159" s="302"/>
      <c r="AY159" s="407">
        <v>4</v>
      </c>
      <c r="AZ159" s="304"/>
      <c r="BA159" s="304"/>
      <c r="BB159" s="408"/>
      <c r="BC159" s="306">
        <f t="shared" ref="BC159:BC163" si="20">+$AE$158*AY159</f>
        <v>4</v>
      </c>
      <c r="BD159" s="307"/>
      <c r="BE159" s="307"/>
      <c r="BF159" s="308"/>
      <c r="BG159" s="309">
        <v>7925</v>
      </c>
      <c r="BH159" s="310"/>
      <c r="BI159" s="310"/>
      <c r="BJ159" s="311"/>
      <c r="BK159" s="312">
        <f t="shared" ref="BK159:BK163" si="21">+AY159*BG159</f>
        <v>31700</v>
      </c>
      <c r="BL159" s="313"/>
      <c r="BM159" s="313"/>
      <c r="BN159" s="313"/>
      <c r="BO159" s="313"/>
      <c r="BP159" s="314"/>
      <c r="BQ159" s="294"/>
      <c r="BR159" s="295"/>
      <c r="BS159" s="295"/>
      <c r="BT159" s="295"/>
      <c r="BU159" s="295"/>
      <c r="BV159" s="295"/>
      <c r="BW159" s="296"/>
      <c r="BX159" s="294"/>
      <c r="BY159" s="295"/>
      <c r="BZ159" s="295"/>
      <c r="CA159" s="295"/>
      <c r="CB159" s="295"/>
      <c r="CC159" s="296"/>
      <c r="CD159" s="294"/>
      <c r="CE159" s="295"/>
      <c r="CF159" s="295"/>
      <c r="CG159" s="295"/>
      <c r="CH159" s="295"/>
      <c r="CI159" s="296"/>
    </row>
    <row r="160" spans="1:87" ht="18" customHeight="1" x14ac:dyDescent="0.25">
      <c r="A160" s="75"/>
      <c r="B160" s="327"/>
      <c r="C160" s="328"/>
      <c r="D160" s="328"/>
      <c r="E160" s="328"/>
      <c r="F160" s="328"/>
      <c r="G160" s="328"/>
      <c r="H160" s="328"/>
      <c r="I160" s="328"/>
      <c r="J160" s="328"/>
      <c r="K160" s="328"/>
      <c r="L160" s="328"/>
      <c r="M160" s="328"/>
      <c r="N160" s="328"/>
      <c r="O160" s="328"/>
      <c r="P160" s="328"/>
      <c r="Q160" s="328"/>
      <c r="R160" s="328"/>
      <c r="S160" s="328"/>
      <c r="T160" s="328"/>
      <c r="U160" s="328"/>
      <c r="V160" s="328"/>
      <c r="W160" s="328"/>
      <c r="X160" s="328"/>
      <c r="Y160" s="329"/>
      <c r="Z160" s="336"/>
      <c r="AA160" s="337"/>
      <c r="AB160" s="337"/>
      <c r="AC160" s="337"/>
      <c r="AD160" s="338"/>
      <c r="AE160" s="336"/>
      <c r="AF160" s="337"/>
      <c r="AG160" s="337"/>
      <c r="AH160" s="337"/>
      <c r="AI160" s="337"/>
      <c r="AJ160" s="337"/>
      <c r="AK160" s="300" t="s">
        <v>32</v>
      </c>
      <c r="AL160" s="301"/>
      <c r="AM160" s="301"/>
      <c r="AN160" s="301"/>
      <c r="AO160" s="301"/>
      <c r="AP160" s="301"/>
      <c r="AQ160" s="301"/>
      <c r="AR160" s="301"/>
      <c r="AS160" s="301"/>
      <c r="AT160" s="301"/>
      <c r="AU160" s="301"/>
      <c r="AV160" s="301"/>
      <c r="AW160" s="301"/>
      <c r="AX160" s="302"/>
      <c r="AY160" s="407">
        <v>4</v>
      </c>
      <c r="AZ160" s="304"/>
      <c r="BA160" s="304"/>
      <c r="BB160" s="408"/>
      <c r="BC160" s="306">
        <f t="shared" si="20"/>
        <v>4</v>
      </c>
      <c r="BD160" s="307"/>
      <c r="BE160" s="307"/>
      <c r="BF160" s="308"/>
      <c r="BG160" s="309">
        <v>10968</v>
      </c>
      <c r="BH160" s="310"/>
      <c r="BI160" s="310"/>
      <c r="BJ160" s="311"/>
      <c r="BK160" s="312">
        <f t="shared" si="21"/>
        <v>43872</v>
      </c>
      <c r="BL160" s="313"/>
      <c r="BM160" s="313"/>
      <c r="BN160" s="313"/>
      <c r="BO160" s="313"/>
      <c r="BP160" s="314"/>
      <c r="BQ160" s="294"/>
      <c r="BR160" s="295"/>
      <c r="BS160" s="295"/>
      <c r="BT160" s="295"/>
      <c r="BU160" s="295"/>
      <c r="BV160" s="295"/>
      <c r="BW160" s="296"/>
      <c r="BX160" s="294"/>
      <c r="BY160" s="295"/>
      <c r="BZ160" s="295"/>
      <c r="CA160" s="295"/>
      <c r="CB160" s="295"/>
      <c r="CC160" s="296"/>
      <c r="CD160" s="294"/>
      <c r="CE160" s="295"/>
      <c r="CF160" s="295"/>
      <c r="CG160" s="295"/>
      <c r="CH160" s="295"/>
      <c r="CI160" s="296"/>
    </row>
    <row r="161" spans="1:87" ht="18" customHeight="1" x14ac:dyDescent="0.25">
      <c r="A161" s="75"/>
      <c r="B161" s="327"/>
      <c r="C161" s="328"/>
      <c r="D161" s="328"/>
      <c r="E161" s="328"/>
      <c r="F161" s="328"/>
      <c r="G161" s="328"/>
      <c r="H161" s="328"/>
      <c r="I161" s="328"/>
      <c r="J161" s="328"/>
      <c r="K161" s="328"/>
      <c r="L161" s="328"/>
      <c r="M161" s="328"/>
      <c r="N161" s="328"/>
      <c r="O161" s="328"/>
      <c r="P161" s="328"/>
      <c r="Q161" s="328"/>
      <c r="R161" s="328"/>
      <c r="S161" s="328"/>
      <c r="T161" s="328"/>
      <c r="U161" s="328"/>
      <c r="V161" s="328"/>
      <c r="W161" s="328"/>
      <c r="X161" s="328"/>
      <c r="Y161" s="329"/>
      <c r="Z161" s="336"/>
      <c r="AA161" s="337"/>
      <c r="AB161" s="337"/>
      <c r="AC161" s="337"/>
      <c r="AD161" s="338"/>
      <c r="AE161" s="336"/>
      <c r="AF161" s="337"/>
      <c r="AG161" s="337"/>
      <c r="AH161" s="337"/>
      <c r="AI161" s="337"/>
      <c r="AJ161" s="337"/>
      <c r="AK161" s="300" t="s">
        <v>527</v>
      </c>
      <c r="AL161" s="301"/>
      <c r="AM161" s="301"/>
      <c r="AN161" s="301"/>
      <c r="AO161" s="301"/>
      <c r="AP161" s="301"/>
      <c r="AQ161" s="301"/>
      <c r="AR161" s="301"/>
      <c r="AS161" s="301"/>
      <c r="AT161" s="301"/>
      <c r="AU161" s="301"/>
      <c r="AV161" s="301"/>
      <c r="AW161" s="301"/>
      <c r="AX161" s="302"/>
      <c r="AY161" s="407">
        <v>4</v>
      </c>
      <c r="AZ161" s="304"/>
      <c r="BA161" s="304"/>
      <c r="BB161" s="408"/>
      <c r="BC161" s="306">
        <f t="shared" si="20"/>
        <v>4</v>
      </c>
      <c r="BD161" s="307"/>
      <c r="BE161" s="307"/>
      <c r="BF161" s="308"/>
      <c r="BG161" s="309">
        <v>18911</v>
      </c>
      <c r="BH161" s="310"/>
      <c r="BI161" s="310"/>
      <c r="BJ161" s="311"/>
      <c r="BK161" s="312">
        <f t="shared" si="21"/>
        <v>75644</v>
      </c>
      <c r="BL161" s="313"/>
      <c r="BM161" s="313"/>
      <c r="BN161" s="313"/>
      <c r="BO161" s="313"/>
      <c r="BP161" s="314"/>
      <c r="BQ161" s="294"/>
      <c r="BR161" s="295"/>
      <c r="BS161" s="295"/>
      <c r="BT161" s="295"/>
      <c r="BU161" s="295"/>
      <c r="BV161" s="295"/>
      <c r="BW161" s="296"/>
      <c r="BX161" s="294"/>
      <c r="BY161" s="295"/>
      <c r="BZ161" s="295"/>
      <c r="CA161" s="295"/>
      <c r="CB161" s="295"/>
      <c r="CC161" s="296"/>
      <c r="CD161" s="294"/>
      <c r="CE161" s="295"/>
      <c r="CF161" s="295"/>
      <c r="CG161" s="295"/>
      <c r="CH161" s="295"/>
      <c r="CI161" s="296"/>
    </row>
    <row r="162" spans="1:87" ht="18" customHeight="1" x14ac:dyDescent="0.25">
      <c r="A162" s="75"/>
      <c r="B162" s="327"/>
      <c r="C162" s="328"/>
      <c r="D162" s="328"/>
      <c r="E162" s="328"/>
      <c r="F162" s="328"/>
      <c r="G162" s="328"/>
      <c r="H162" s="328"/>
      <c r="I162" s="328"/>
      <c r="J162" s="328"/>
      <c r="K162" s="328"/>
      <c r="L162" s="328"/>
      <c r="M162" s="328"/>
      <c r="N162" s="328"/>
      <c r="O162" s="328"/>
      <c r="P162" s="328"/>
      <c r="Q162" s="328"/>
      <c r="R162" s="328"/>
      <c r="S162" s="328"/>
      <c r="T162" s="328"/>
      <c r="U162" s="328"/>
      <c r="V162" s="328"/>
      <c r="W162" s="328"/>
      <c r="X162" s="328"/>
      <c r="Y162" s="329"/>
      <c r="Z162" s="336"/>
      <c r="AA162" s="337"/>
      <c r="AB162" s="337"/>
      <c r="AC162" s="337"/>
      <c r="AD162" s="338"/>
      <c r="AE162" s="336"/>
      <c r="AF162" s="337"/>
      <c r="AG162" s="337"/>
      <c r="AH162" s="337"/>
      <c r="AI162" s="337"/>
      <c r="AJ162" s="337"/>
      <c r="AK162" s="300" t="s">
        <v>530</v>
      </c>
      <c r="AL162" s="301"/>
      <c r="AM162" s="301"/>
      <c r="AN162" s="301"/>
      <c r="AO162" s="301"/>
      <c r="AP162" s="301"/>
      <c r="AQ162" s="301"/>
      <c r="AR162" s="301"/>
      <c r="AS162" s="301"/>
      <c r="AT162" s="301"/>
      <c r="AU162" s="301"/>
      <c r="AV162" s="301"/>
      <c r="AW162" s="301"/>
      <c r="AX162" s="302"/>
      <c r="AY162" s="407">
        <v>8</v>
      </c>
      <c r="AZ162" s="304"/>
      <c r="BA162" s="304"/>
      <c r="BB162" s="408"/>
      <c r="BC162" s="306">
        <f t="shared" si="20"/>
        <v>8</v>
      </c>
      <c r="BD162" s="307"/>
      <c r="BE162" s="307"/>
      <c r="BF162" s="308"/>
      <c r="BG162" s="309">
        <v>22629</v>
      </c>
      <c r="BH162" s="310"/>
      <c r="BI162" s="310"/>
      <c r="BJ162" s="311"/>
      <c r="BK162" s="312">
        <f t="shared" si="21"/>
        <v>181032</v>
      </c>
      <c r="BL162" s="313"/>
      <c r="BM162" s="313"/>
      <c r="BN162" s="313"/>
      <c r="BO162" s="313"/>
      <c r="BP162" s="314"/>
      <c r="BQ162" s="294"/>
      <c r="BR162" s="295"/>
      <c r="BS162" s="295"/>
      <c r="BT162" s="295"/>
      <c r="BU162" s="295"/>
      <c r="BV162" s="295"/>
      <c r="BW162" s="296"/>
      <c r="BX162" s="294"/>
      <c r="BY162" s="295"/>
      <c r="BZ162" s="295"/>
      <c r="CA162" s="295"/>
      <c r="CB162" s="295"/>
      <c r="CC162" s="296"/>
      <c r="CD162" s="294"/>
      <c r="CE162" s="295"/>
      <c r="CF162" s="295"/>
      <c r="CG162" s="295"/>
      <c r="CH162" s="295"/>
      <c r="CI162" s="296"/>
    </row>
    <row r="163" spans="1:87" ht="18" customHeight="1" thickBot="1" x14ac:dyDescent="0.3">
      <c r="A163" s="75"/>
      <c r="B163" s="327"/>
      <c r="C163" s="328"/>
      <c r="D163" s="328"/>
      <c r="E163" s="328"/>
      <c r="F163" s="328"/>
      <c r="G163" s="328"/>
      <c r="H163" s="328"/>
      <c r="I163" s="328"/>
      <c r="J163" s="328"/>
      <c r="K163" s="328"/>
      <c r="L163" s="328"/>
      <c r="M163" s="328"/>
      <c r="N163" s="328"/>
      <c r="O163" s="328"/>
      <c r="P163" s="328"/>
      <c r="Q163" s="328"/>
      <c r="R163" s="328"/>
      <c r="S163" s="328"/>
      <c r="T163" s="328"/>
      <c r="U163" s="328"/>
      <c r="V163" s="328"/>
      <c r="W163" s="328"/>
      <c r="X163" s="328"/>
      <c r="Y163" s="329"/>
      <c r="Z163" s="336"/>
      <c r="AA163" s="337"/>
      <c r="AB163" s="337"/>
      <c r="AC163" s="337"/>
      <c r="AD163" s="338"/>
      <c r="AE163" s="336"/>
      <c r="AF163" s="337"/>
      <c r="AG163" s="337"/>
      <c r="AH163" s="337"/>
      <c r="AI163" s="337"/>
      <c r="AJ163" s="337"/>
      <c r="AK163" s="392" t="s">
        <v>39</v>
      </c>
      <c r="AL163" s="393"/>
      <c r="AM163" s="393"/>
      <c r="AN163" s="393"/>
      <c r="AO163" s="393"/>
      <c r="AP163" s="393"/>
      <c r="AQ163" s="393"/>
      <c r="AR163" s="393"/>
      <c r="AS163" s="393"/>
      <c r="AT163" s="393"/>
      <c r="AU163" s="393"/>
      <c r="AV163" s="393"/>
      <c r="AW163" s="393"/>
      <c r="AX163" s="394"/>
      <c r="AY163" s="407">
        <v>4</v>
      </c>
      <c r="AZ163" s="304"/>
      <c r="BA163" s="304"/>
      <c r="BB163" s="408"/>
      <c r="BC163" s="306">
        <f t="shared" si="20"/>
        <v>4</v>
      </c>
      <c r="BD163" s="307"/>
      <c r="BE163" s="307"/>
      <c r="BF163" s="308"/>
      <c r="BG163" s="309">
        <v>11840</v>
      </c>
      <c r="BH163" s="310"/>
      <c r="BI163" s="310"/>
      <c r="BJ163" s="311"/>
      <c r="BK163" s="312">
        <f t="shared" si="21"/>
        <v>47360</v>
      </c>
      <c r="BL163" s="313"/>
      <c r="BM163" s="313"/>
      <c r="BN163" s="313"/>
      <c r="BO163" s="313"/>
      <c r="BP163" s="314"/>
      <c r="BQ163" s="294"/>
      <c r="BR163" s="295"/>
      <c r="BS163" s="295"/>
      <c r="BT163" s="295"/>
      <c r="BU163" s="295"/>
      <c r="BV163" s="295"/>
      <c r="BW163" s="296"/>
      <c r="BX163" s="294"/>
      <c r="BY163" s="295"/>
      <c r="BZ163" s="295"/>
      <c r="CA163" s="295"/>
      <c r="CB163" s="295"/>
      <c r="CC163" s="296"/>
      <c r="CD163" s="294"/>
      <c r="CE163" s="295"/>
      <c r="CF163" s="295"/>
      <c r="CG163" s="295"/>
      <c r="CH163" s="295"/>
      <c r="CI163" s="296"/>
    </row>
    <row r="164" spans="1:87" ht="18" customHeight="1" thickBot="1" x14ac:dyDescent="0.3">
      <c r="A164" s="75"/>
      <c r="B164" s="377"/>
      <c r="C164" s="378"/>
      <c r="D164" s="378"/>
      <c r="E164" s="378"/>
      <c r="F164" s="378"/>
      <c r="G164" s="378"/>
      <c r="H164" s="378"/>
      <c r="I164" s="378"/>
      <c r="J164" s="378"/>
      <c r="K164" s="378"/>
      <c r="L164" s="378"/>
      <c r="M164" s="378"/>
      <c r="N164" s="378"/>
      <c r="O164" s="378"/>
      <c r="P164" s="378"/>
      <c r="Q164" s="378"/>
      <c r="R164" s="378"/>
      <c r="S164" s="378"/>
      <c r="T164" s="378"/>
      <c r="U164" s="378"/>
      <c r="V164" s="378"/>
      <c r="W164" s="378"/>
      <c r="X164" s="378"/>
      <c r="Y164" s="378"/>
      <c r="Z164" s="378"/>
      <c r="AA164" s="378"/>
      <c r="AB164" s="378"/>
      <c r="AC164" s="378"/>
      <c r="AD164" s="378"/>
      <c r="AE164" s="378"/>
      <c r="AF164" s="378"/>
      <c r="AG164" s="378"/>
      <c r="AH164" s="378"/>
      <c r="AI164" s="378"/>
      <c r="AJ164" s="379"/>
      <c r="AK164" s="380" t="s">
        <v>3</v>
      </c>
      <c r="AL164" s="381"/>
      <c r="AM164" s="381"/>
      <c r="AN164" s="381"/>
      <c r="AO164" s="381"/>
      <c r="AP164" s="381"/>
      <c r="AQ164" s="381"/>
      <c r="AR164" s="381"/>
      <c r="AS164" s="381"/>
      <c r="AT164" s="381"/>
      <c r="AU164" s="381"/>
      <c r="AV164" s="381"/>
      <c r="AW164" s="381"/>
      <c r="AX164" s="381"/>
      <c r="AY164" s="382"/>
      <c r="AZ164" s="382"/>
      <c r="BA164" s="382"/>
      <c r="BB164" s="382"/>
      <c r="BC164" s="382"/>
      <c r="BD164" s="382"/>
      <c r="BE164" s="382"/>
      <c r="BF164" s="382"/>
      <c r="BG164" s="382"/>
      <c r="BH164" s="382"/>
      <c r="BI164" s="382"/>
      <c r="BJ164" s="383"/>
      <c r="BK164" s="384">
        <f>SUM(BK158:BK163)</f>
        <v>470124</v>
      </c>
      <c r="BL164" s="385"/>
      <c r="BM164" s="385"/>
      <c r="BN164" s="385"/>
      <c r="BO164" s="385"/>
      <c r="BP164" s="386"/>
      <c r="BQ164" s="387" t="s">
        <v>100</v>
      </c>
      <c r="BR164" s="388"/>
      <c r="BS164" s="388"/>
      <c r="BT164" s="388"/>
      <c r="BU164" s="388"/>
      <c r="BV164" s="388"/>
      <c r="BW164" s="388"/>
      <c r="BX164" s="388"/>
      <c r="BY164" s="388"/>
      <c r="BZ164" s="388"/>
      <c r="CA164" s="388"/>
      <c r="CB164" s="388"/>
      <c r="CC164" s="389"/>
      <c r="CD164" s="390">
        <f>+CD158*AE158</f>
        <v>611910.5882352941</v>
      </c>
      <c r="CE164" s="390"/>
      <c r="CF164" s="390"/>
      <c r="CG164" s="390"/>
      <c r="CH164" s="390"/>
      <c r="CI164" s="391"/>
    </row>
    <row r="165" spans="1:87" ht="18" customHeight="1" thickBot="1" x14ac:dyDescent="0.3">
      <c r="A165" s="75"/>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BG165" s="78"/>
      <c r="BH165" s="78"/>
      <c r="BI165" s="78"/>
      <c r="BJ165" s="78"/>
      <c r="BK165" s="79"/>
      <c r="BL165" s="79"/>
      <c r="BM165" s="79"/>
      <c r="BN165" s="79"/>
      <c r="BO165" s="79"/>
      <c r="BP165" s="79"/>
      <c r="BQ165" s="79"/>
      <c r="BR165" s="79"/>
      <c r="BS165" s="79"/>
      <c r="BT165" s="79"/>
      <c r="BU165" s="79"/>
      <c r="BV165" s="79"/>
      <c r="BW165" s="79"/>
      <c r="BX165" s="79"/>
      <c r="BY165" s="79"/>
      <c r="BZ165" s="79"/>
      <c r="CA165" s="79"/>
      <c r="CB165" s="79"/>
      <c r="CC165" s="79"/>
      <c r="CD165" s="79"/>
      <c r="CE165" s="79"/>
      <c r="CF165" s="79"/>
      <c r="CG165" s="79"/>
      <c r="CH165" s="79"/>
      <c r="CI165" s="79"/>
    </row>
    <row r="166" spans="1:87" ht="18" customHeight="1" x14ac:dyDescent="0.25">
      <c r="A166" s="75"/>
      <c r="B166" s="348" t="s">
        <v>0</v>
      </c>
      <c r="C166" s="349"/>
      <c r="D166" s="349"/>
      <c r="E166" s="349"/>
      <c r="F166" s="349"/>
      <c r="G166" s="349"/>
      <c r="H166" s="349"/>
      <c r="I166" s="349"/>
      <c r="J166" s="349"/>
      <c r="K166" s="349"/>
      <c r="L166" s="349"/>
      <c r="M166" s="349"/>
      <c r="N166" s="349"/>
      <c r="O166" s="349"/>
      <c r="P166" s="349"/>
      <c r="Q166" s="349"/>
      <c r="R166" s="349"/>
      <c r="S166" s="349"/>
      <c r="T166" s="349"/>
      <c r="U166" s="349"/>
      <c r="V166" s="349"/>
      <c r="W166" s="349"/>
      <c r="X166" s="349"/>
      <c r="Y166" s="350"/>
      <c r="Z166" s="348" t="s">
        <v>80</v>
      </c>
      <c r="AA166" s="349"/>
      <c r="AB166" s="349"/>
      <c r="AC166" s="349"/>
      <c r="AD166" s="350"/>
      <c r="AE166" s="357" t="s">
        <v>79</v>
      </c>
      <c r="AF166" s="358"/>
      <c r="AG166" s="358"/>
      <c r="AH166" s="358"/>
      <c r="AI166" s="358"/>
      <c r="AJ166" s="359"/>
      <c r="AK166" s="357" t="s">
        <v>81</v>
      </c>
      <c r="AL166" s="358"/>
      <c r="AM166" s="358"/>
      <c r="AN166" s="358"/>
      <c r="AO166" s="358"/>
      <c r="AP166" s="358"/>
      <c r="AQ166" s="358"/>
      <c r="AR166" s="358"/>
      <c r="AS166" s="358"/>
      <c r="AT166" s="358"/>
      <c r="AU166" s="358"/>
      <c r="AV166" s="358"/>
      <c r="AW166" s="358"/>
      <c r="AX166" s="359"/>
      <c r="AY166" s="357" t="s">
        <v>1</v>
      </c>
      <c r="AZ166" s="358"/>
      <c r="BA166" s="358"/>
      <c r="BB166" s="359"/>
      <c r="BC166" s="348" t="s">
        <v>104</v>
      </c>
      <c r="BD166" s="349"/>
      <c r="BE166" s="349"/>
      <c r="BF166" s="350"/>
      <c r="BG166" s="366" t="s">
        <v>82</v>
      </c>
      <c r="BH166" s="367"/>
      <c r="BI166" s="367"/>
      <c r="BJ166" s="368"/>
      <c r="BK166" s="315" t="s">
        <v>99</v>
      </c>
      <c r="BL166" s="316"/>
      <c r="BM166" s="316"/>
      <c r="BN166" s="316"/>
      <c r="BO166" s="316"/>
      <c r="BP166" s="317"/>
      <c r="BQ166" s="315" t="s">
        <v>83</v>
      </c>
      <c r="BR166" s="316"/>
      <c r="BS166" s="316"/>
      <c r="BT166" s="316"/>
      <c r="BU166" s="316"/>
      <c r="BV166" s="316"/>
      <c r="BW166" s="317"/>
      <c r="BX166" s="315" t="s">
        <v>84</v>
      </c>
      <c r="BY166" s="316"/>
      <c r="BZ166" s="316"/>
      <c r="CA166" s="316"/>
      <c r="CB166" s="316"/>
      <c r="CC166" s="317"/>
      <c r="CD166" s="315" t="s">
        <v>85</v>
      </c>
      <c r="CE166" s="316"/>
      <c r="CF166" s="316"/>
      <c r="CG166" s="316"/>
      <c r="CH166" s="316"/>
      <c r="CI166" s="317"/>
    </row>
    <row r="167" spans="1:87" ht="18" customHeight="1" x14ac:dyDescent="0.25">
      <c r="A167" s="75"/>
      <c r="B167" s="351"/>
      <c r="C167" s="352"/>
      <c r="D167" s="352"/>
      <c r="E167" s="352"/>
      <c r="F167" s="352"/>
      <c r="G167" s="352"/>
      <c r="H167" s="352"/>
      <c r="I167" s="352"/>
      <c r="J167" s="352"/>
      <c r="K167" s="352"/>
      <c r="L167" s="352"/>
      <c r="M167" s="352"/>
      <c r="N167" s="352"/>
      <c r="O167" s="352"/>
      <c r="P167" s="352"/>
      <c r="Q167" s="352"/>
      <c r="R167" s="352"/>
      <c r="S167" s="352"/>
      <c r="T167" s="352"/>
      <c r="U167" s="352"/>
      <c r="V167" s="352"/>
      <c r="W167" s="352"/>
      <c r="X167" s="352"/>
      <c r="Y167" s="353"/>
      <c r="Z167" s="351"/>
      <c r="AA167" s="352"/>
      <c r="AB167" s="352"/>
      <c r="AC167" s="352"/>
      <c r="AD167" s="353"/>
      <c r="AE167" s="360"/>
      <c r="AF167" s="361"/>
      <c r="AG167" s="361"/>
      <c r="AH167" s="361"/>
      <c r="AI167" s="361"/>
      <c r="AJ167" s="362"/>
      <c r="AK167" s="360"/>
      <c r="AL167" s="361"/>
      <c r="AM167" s="361"/>
      <c r="AN167" s="361"/>
      <c r="AO167" s="361"/>
      <c r="AP167" s="361"/>
      <c r="AQ167" s="361"/>
      <c r="AR167" s="361"/>
      <c r="AS167" s="361"/>
      <c r="AT167" s="361"/>
      <c r="AU167" s="361"/>
      <c r="AV167" s="361"/>
      <c r="AW167" s="361"/>
      <c r="AX167" s="362"/>
      <c r="AY167" s="360"/>
      <c r="AZ167" s="361"/>
      <c r="BA167" s="361"/>
      <c r="BB167" s="362"/>
      <c r="BC167" s="351"/>
      <c r="BD167" s="352"/>
      <c r="BE167" s="352"/>
      <c r="BF167" s="353"/>
      <c r="BG167" s="369"/>
      <c r="BH167" s="370"/>
      <c r="BI167" s="370"/>
      <c r="BJ167" s="371"/>
      <c r="BK167" s="318"/>
      <c r="BL167" s="319"/>
      <c r="BM167" s="319"/>
      <c r="BN167" s="319"/>
      <c r="BO167" s="319"/>
      <c r="BP167" s="320"/>
      <c r="BQ167" s="318"/>
      <c r="BR167" s="319"/>
      <c r="BS167" s="319"/>
      <c r="BT167" s="319"/>
      <c r="BU167" s="319"/>
      <c r="BV167" s="319"/>
      <c r="BW167" s="320"/>
      <c r="BX167" s="318"/>
      <c r="BY167" s="319"/>
      <c r="BZ167" s="319"/>
      <c r="CA167" s="319"/>
      <c r="CB167" s="319"/>
      <c r="CC167" s="320"/>
      <c r="CD167" s="318"/>
      <c r="CE167" s="319"/>
      <c r="CF167" s="319"/>
      <c r="CG167" s="319"/>
      <c r="CH167" s="319"/>
      <c r="CI167" s="320"/>
    </row>
    <row r="168" spans="1:87" ht="18" customHeight="1" thickBot="1" x14ac:dyDescent="0.3">
      <c r="A168" s="75"/>
      <c r="B168" s="354"/>
      <c r="C168" s="355"/>
      <c r="D168" s="355"/>
      <c r="E168" s="355"/>
      <c r="F168" s="355"/>
      <c r="G168" s="355"/>
      <c r="H168" s="355"/>
      <c r="I168" s="355"/>
      <c r="J168" s="355"/>
      <c r="K168" s="355"/>
      <c r="L168" s="355"/>
      <c r="M168" s="355"/>
      <c r="N168" s="355"/>
      <c r="O168" s="355"/>
      <c r="P168" s="355"/>
      <c r="Q168" s="355"/>
      <c r="R168" s="355"/>
      <c r="S168" s="355"/>
      <c r="T168" s="355"/>
      <c r="U168" s="355"/>
      <c r="V168" s="355"/>
      <c r="W168" s="355"/>
      <c r="X168" s="355"/>
      <c r="Y168" s="356"/>
      <c r="Z168" s="354"/>
      <c r="AA168" s="355"/>
      <c r="AB168" s="355"/>
      <c r="AC168" s="355"/>
      <c r="AD168" s="356"/>
      <c r="AE168" s="363"/>
      <c r="AF168" s="364"/>
      <c r="AG168" s="364"/>
      <c r="AH168" s="364"/>
      <c r="AI168" s="364"/>
      <c r="AJ168" s="365"/>
      <c r="AK168" s="360"/>
      <c r="AL168" s="361"/>
      <c r="AM168" s="361"/>
      <c r="AN168" s="361"/>
      <c r="AO168" s="361"/>
      <c r="AP168" s="361"/>
      <c r="AQ168" s="361"/>
      <c r="AR168" s="361"/>
      <c r="AS168" s="361"/>
      <c r="AT168" s="361"/>
      <c r="AU168" s="361"/>
      <c r="AV168" s="361"/>
      <c r="AW168" s="361"/>
      <c r="AX168" s="362"/>
      <c r="AY168" s="360"/>
      <c r="AZ168" s="361"/>
      <c r="BA168" s="361"/>
      <c r="BB168" s="362"/>
      <c r="BC168" s="351"/>
      <c r="BD168" s="352"/>
      <c r="BE168" s="352"/>
      <c r="BF168" s="353"/>
      <c r="BG168" s="369"/>
      <c r="BH168" s="370"/>
      <c r="BI168" s="370"/>
      <c r="BJ168" s="371"/>
      <c r="BK168" s="318"/>
      <c r="BL168" s="319"/>
      <c r="BM168" s="319"/>
      <c r="BN168" s="319"/>
      <c r="BO168" s="319"/>
      <c r="BP168" s="320"/>
      <c r="BQ168" s="321"/>
      <c r="BR168" s="322"/>
      <c r="BS168" s="322"/>
      <c r="BT168" s="322"/>
      <c r="BU168" s="322"/>
      <c r="BV168" s="322"/>
      <c r="BW168" s="323"/>
      <c r="BX168" s="321"/>
      <c r="BY168" s="322"/>
      <c r="BZ168" s="322"/>
      <c r="CA168" s="322"/>
      <c r="CB168" s="322"/>
      <c r="CC168" s="323"/>
      <c r="CD168" s="321"/>
      <c r="CE168" s="322"/>
      <c r="CF168" s="322"/>
      <c r="CG168" s="322"/>
      <c r="CH168" s="322"/>
      <c r="CI168" s="323"/>
    </row>
    <row r="169" spans="1:87" ht="18" customHeight="1" thickBot="1" x14ac:dyDescent="0.3">
      <c r="A169" s="75"/>
      <c r="B169" s="324" t="s">
        <v>551</v>
      </c>
      <c r="C169" s="325"/>
      <c r="D169" s="325"/>
      <c r="E169" s="325"/>
      <c r="F169" s="325"/>
      <c r="G169" s="325"/>
      <c r="H169" s="325"/>
      <c r="I169" s="325"/>
      <c r="J169" s="325"/>
      <c r="K169" s="325"/>
      <c r="L169" s="325"/>
      <c r="M169" s="325"/>
      <c r="N169" s="325"/>
      <c r="O169" s="325"/>
      <c r="P169" s="325"/>
      <c r="Q169" s="325"/>
      <c r="R169" s="325"/>
      <c r="S169" s="325"/>
      <c r="T169" s="325"/>
      <c r="U169" s="325"/>
      <c r="V169" s="325"/>
      <c r="W169" s="325"/>
      <c r="X169" s="325"/>
      <c r="Y169" s="326"/>
      <c r="Z169" s="333" t="s">
        <v>584</v>
      </c>
      <c r="AA169" s="334"/>
      <c r="AB169" s="334"/>
      <c r="AC169" s="334"/>
      <c r="AD169" s="335"/>
      <c r="AE169" s="333">
        <v>1</v>
      </c>
      <c r="AF169" s="334"/>
      <c r="AG169" s="334"/>
      <c r="AH169" s="334"/>
      <c r="AI169" s="334"/>
      <c r="AJ169" s="334"/>
      <c r="AK169" s="606"/>
      <c r="AL169" s="607"/>
      <c r="AM169" s="607"/>
      <c r="AN169" s="607"/>
      <c r="AO169" s="607"/>
      <c r="AP169" s="607"/>
      <c r="AQ169" s="607"/>
      <c r="AR169" s="607"/>
      <c r="AS169" s="607"/>
      <c r="AT169" s="607"/>
      <c r="AU169" s="607"/>
      <c r="AV169" s="607"/>
      <c r="AW169" s="607"/>
      <c r="AX169" s="608"/>
      <c r="AY169" s="409"/>
      <c r="AZ169" s="346"/>
      <c r="BA169" s="346"/>
      <c r="BB169" s="410"/>
      <c r="BC169" s="345">
        <f>+$AE$169*AY169</f>
        <v>0</v>
      </c>
      <c r="BD169" s="346"/>
      <c r="BE169" s="346"/>
      <c r="BF169" s="347"/>
      <c r="BG169" s="285"/>
      <c r="BH169" s="286"/>
      <c r="BI169" s="286"/>
      <c r="BJ169" s="287"/>
      <c r="BK169" s="288">
        <f>+AY169*BG169</f>
        <v>0</v>
      </c>
      <c r="BL169" s="289"/>
      <c r="BM169" s="289"/>
      <c r="BN169" s="289"/>
      <c r="BO169" s="289"/>
      <c r="BP169" s="290"/>
      <c r="BQ169" s="291">
        <v>7000000</v>
      </c>
      <c r="BR169" s="292"/>
      <c r="BS169" s="292"/>
      <c r="BT169" s="292"/>
      <c r="BU169" s="292"/>
      <c r="BV169" s="292"/>
      <c r="BW169" s="293"/>
      <c r="BX169" s="291">
        <f>+(((BK170+BQ169)*15)/85)</f>
        <v>1235294.1176470588</v>
      </c>
      <c r="BY169" s="292"/>
      <c r="BZ169" s="292"/>
      <c r="CA169" s="292"/>
      <c r="CB169" s="292"/>
      <c r="CC169" s="293"/>
      <c r="CD169" s="291">
        <f>+BK170+BQ169+BX169</f>
        <v>8235294.1176470593</v>
      </c>
      <c r="CE169" s="292"/>
      <c r="CF169" s="292"/>
      <c r="CG169" s="292"/>
      <c r="CH169" s="292"/>
      <c r="CI169" s="293"/>
    </row>
    <row r="170" spans="1:87" ht="18" customHeight="1" thickBot="1" x14ac:dyDescent="0.3">
      <c r="A170" s="75"/>
      <c r="B170" s="377"/>
      <c r="C170" s="378"/>
      <c r="D170" s="378"/>
      <c r="E170" s="378"/>
      <c r="F170" s="378"/>
      <c r="G170" s="378"/>
      <c r="H170" s="378"/>
      <c r="I170" s="378"/>
      <c r="J170" s="378"/>
      <c r="K170" s="378"/>
      <c r="L170" s="378"/>
      <c r="M170" s="378"/>
      <c r="N170" s="378"/>
      <c r="O170" s="378"/>
      <c r="P170" s="378"/>
      <c r="Q170" s="378"/>
      <c r="R170" s="378"/>
      <c r="S170" s="378"/>
      <c r="T170" s="378"/>
      <c r="U170" s="378"/>
      <c r="V170" s="378"/>
      <c r="W170" s="378"/>
      <c r="X170" s="378"/>
      <c r="Y170" s="378"/>
      <c r="Z170" s="378"/>
      <c r="AA170" s="378"/>
      <c r="AB170" s="378"/>
      <c r="AC170" s="378"/>
      <c r="AD170" s="378"/>
      <c r="AE170" s="378"/>
      <c r="AF170" s="378"/>
      <c r="AG170" s="378"/>
      <c r="AH170" s="378"/>
      <c r="AI170" s="378"/>
      <c r="AJ170" s="379"/>
      <c r="AK170" s="380" t="s">
        <v>3</v>
      </c>
      <c r="AL170" s="381"/>
      <c r="AM170" s="381"/>
      <c r="AN170" s="381"/>
      <c r="AO170" s="381"/>
      <c r="AP170" s="381"/>
      <c r="AQ170" s="381"/>
      <c r="AR170" s="381"/>
      <c r="AS170" s="381"/>
      <c r="AT170" s="381"/>
      <c r="AU170" s="381"/>
      <c r="AV170" s="381"/>
      <c r="AW170" s="381"/>
      <c r="AX170" s="381"/>
      <c r="AY170" s="382"/>
      <c r="AZ170" s="382"/>
      <c r="BA170" s="382"/>
      <c r="BB170" s="382"/>
      <c r="BC170" s="382"/>
      <c r="BD170" s="382"/>
      <c r="BE170" s="382"/>
      <c r="BF170" s="382"/>
      <c r="BG170" s="382"/>
      <c r="BH170" s="382"/>
      <c r="BI170" s="382"/>
      <c r="BJ170" s="383"/>
      <c r="BK170" s="384">
        <f>SUM(BK169:BK169)</f>
        <v>0</v>
      </c>
      <c r="BL170" s="385"/>
      <c r="BM170" s="385"/>
      <c r="BN170" s="385"/>
      <c r="BO170" s="385"/>
      <c r="BP170" s="386"/>
      <c r="BQ170" s="387" t="s">
        <v>100</v>
      </c>
      <c r="BR170" s="388"/>
      <c r="BS170" s="388"/>
      <c r="BT170" s="388"/>
      <c r="BU170" s="388"/>
      <c r="BV170" s="388"/>
      <c r="BW170" s="388"/>
      <c r="BX170" s="388"/>
      <c r="BY170" s="388"/>
      <c r="BZ170" s="388"/>
      <c r="CA170" s="388"/>
      <c r="CB170" s="388"/>
      <c r="CC170" s="389"/>
      <c r="CD170" s="390">
        <f>+CD169*AE169</f>
        <v>8235294.1176470593</v>
      </c>
      <c r="CE170" s="390"/>
      <c r="CF170" s="390"/>
      <c r="CG170" s="390"/>
      <c r="CH170" s="390"/>
      <c r="CI170" s="391"/>
    </row>
    <row r="171" spans="1:87" ht="18" customHeight="1" thickBot="1" x14ac:dyDescent="0.3">
      <c r="A171" s="75"/>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BG171" s="78"/>
      <c r="BH171" s="78"/>
      <c r="BI171" s="78"/>
      <c r="BJ171" s="78"/>
      <c r="BK171" s="79"/>
      <c r="BL171" s="79"/>
      <c r="BM171" s="79"/>
      <c r="BN171" s="79"/>
      <c r="BO171" s="79"/>
      <c r="BP171" s="79"/>
      <c r="BQ171" s="79"/>
      <c r="BR171" s="79"/>
      <c r="BS171" s="79"/>
      <c r="BT171" s="79"/>
      <c r="BU171" s="79"/>
      <c r="BV171" s="79"/>
      <c r="BW171" s="79"/>
      <c r="BX171" s="79"/>
      <c r="BY171" s="79"/>
      <c r="BZ171" s="79"/>
      <c r="CA171" s="79"/>
      <c r="CB171" s="79"/>
      <c r="CC171" s="79"/>
      <c r="CD171" s="79"/>
      <c r="CE171" s="79"/>
      <c r="CF171" s="79"/>
      <c r="CG171" s="79"/>
      <c r="CH171" s="79"/>
      <c r="CI171" s="79"/>
    </row>
    <row r="172" spans="1:87" ht="18" customHeight="1" x14ac:dyDescent="0.25">
      <c r="A172" s="75"/>
      <c r="B172" s="348" t="s">
        <v>0</v>
      </c>
      <c r="C172" s="349"/>
      <c r="D172" s="349"/>
      <c r="E172" s="349"/>
      <c r="F172" s="349"/>
      <c r="G172" s="349"/>
      <c r="H172" s="349"/>
      <c r="I172" s="349"/>
      <c r="J172" s="349"/>
      <c r="K172" s="349"/>
      <c r="L172" s="349"/>
      <c r="M172" s="349"/>
      <c r="N172" s="349"/>
      <c r="O172" s="349"/>
      <c r="P172" s="349"/>
      <c r="Q172" s="349"/>
      <c r="R172" s="349"/>
      <c r="S172" s="349"/>
      <c r="T172" s="349"/>
      <c r="U172" s="349"/>
      <c r="V172" s="349"/>
      <c r="W172" s="349"/>
      <c r="X172" s="349"/>
      <c r="Y172" s="350"/>
      <c r="Z172" s="348" t="s">
        <v>80</v>
      </c>
      <c r="AA172" s="349"/>
      <c r="AB172" s="349"/>
      <c r="AC172" s="349"/>
      <c r="AD172" s="350"/>
      <c r="AE172" s="357" t="s">
        <v>79</v>
      </c>
      <c r="AF172" s="358"/>
      <c r="AG172" s="358"/>
      <c r="AH172" s="358"/>
      <c r="AI172" s="358"/>
      <c r="AJ172" s="359"/>
      <c r="AK172" s="357" t="s">
        <v>81</v>
      </c>
      <c r="AL172" s="358"/>
      <c r="AM172" s="358"/>
      <c r="AN172" s="358"/>
      <c r="AO172" s="358"/>
      <c r="AP172" s="358"/>
      <c r="AQ172" s="358"/>
      <c r="AR172" s="358"/>
      <c r="AS172" s="358"/>
      <c r="AT172" s="358"/>
      <c r="AU172" s="358"/>
      <c r="AV172" s="358"/>
      <c r="AW172" s="358"/>
      <c r="AX172" s="359"/>
      <c r="AY172" s="357" t="s">
        <v>1</v>
      </c>
      <c r="AZ172" s="358"/>
      <c r="BA172" s="358"/>
      <c r="BB172" s="359"/>
      <c r="BC172" s="348" t="s">
        <v>104</v>
      </c>
      <c r="BD172" s="349"/>
      <c r="BE172" s="349"/>
      <c r="BF172" s="350"/>
      <c r="BG172" s="366" t="s">
        <v>82</v>
      </c>
      <c r="BH172" s="367"/>
      <c r="BI172" s="367"/>
      <c r="BJ172" s="368"/>
      <c r="BK172" s="315" t="s">
        <v>99</v>
      </c>
      <c r="BL172" s="316"/>
      <c r="BM172" s="316"/>
      <c r="BN172" s="316"/>
      <c r="BO172" s="316"/>
      <c r="BP172" s="317"/>
      <c r="BQ172" s="315" t="s">
        <v>83</v>
      </c>
      <c r="BR172" s="316"/>
      <c r="BS172" s="316"/>
      <c r="BT172" s="316"/>
      <c r="BU172" s="316"/>
      <c r="BV172" s="316"/>
      <c r="BW172" s="317"/>
      <c r="BX172" s="315" t="s">
        <v>84</v>
      </c>
      <c r="BY172" s="316"/>
      <c r="BZ172" s="316"/>
      <c r="CA172" s="316"/>
      <c r="CB172" s="316"/>
      <c r="CC172" s="317"/>
      <c r="CD172" s="315" t="s">
        <v>85</v>
      </c>
      <c r="CE172" s="316"/>
      <c r="CF172" s="316"/>
      <c r="CG172" s="316"/>
      <c r="CH172" s="316"/>
      <c r="CI172" s="317"/>
    </row>
    <row r="173" spans="1:87" ht="18" customHeight="1" x14ac:dyDescent="0.25">
      <c r="A173" s="75"/>
      <c r="B173" s="351"/>
      <c r="C173" s="352"/>
      <c r="D173" s="352"/>
      <c r="E173" s="352"/>
      <c r="F173" s="352"/>
      <c r="G173" s="352"/>
      <c r="H173" s="352"/>
      <c r="I173" s="352"/>
      <c r="J173" s="352"/>
      <c r="K173" s="352"/>
      <c r="L173" s="352"/>
      <c r="M173" s="352"/>
      <c r="N173" s="352"/>
      <c r="O173" s="352"/>
      <c r="P173" s="352"/>
      <c r="Q173" s="352"/>
      <c r="R173" s="352"/>
      <c r="S173" s="352"/>
      <c r="T173" s="352"/>
      <c r="U173" s="352"/>
      <c r="V173" s="352"/>
      <c r="W173" s="352"/>
      <c r="X173" s="352"/>
      <c r="Y173" s="353"/>
      <c r="Z173" s="351"/>
      <c r="AA173" s="352"/>
      <c r="AB173" s="352"/>
      <c r="AC173" s="352"/>
      <c r="AD173" s="353"/>
      <c r="AE173" s="360"/>
      <c r="AF173" s="361"/>
      <c r="AG173" s="361"/>
      <c r="AH173" s="361"/>
      <c r="AI173" s="361"/>
      <c r="AJ173" s="362"/>
      <c r="AK173" s="360"/>
      <c r="AL173" s="361"/>
      <c r="AM173" s="361"/>
      <c r="AN173" s="361"/>
      <c r="AO173" s="361"/>
      <c r="AP173" s="361"/>
      <c r="AQ173" s="361"/>
      <c r="AR173" s="361"/>
      <c r="AS173" s="361"/>
      <c r="AT173" s="361"/>
      <c r="AU173" s="361"/>
      <c r="AV173" s="361"/>
      <c r="AW173" s="361"/>
      <c r="AX173" s="362"/>
      <c r="AY173" s="360"/>
      <c r="AZ173" s="361"/>
      <c r="BA173" s="361"/>
      <c r="BB173" s="362"/>
      <c r="BC173" s="351"/>
      <c r="BD173" s="352"/>
      <c r="BE173" s="352"/>
      <c r="BF173" s="353"/>
      <c r="BG173" s="369"/>
      <c r="BH173" s="370"/>
      <c r="BI173" s="370"/>
      <c r="BJ173" s="371"/>
      <c r="BK173" s="318"/>
      <c r="BL173" s="319"/>
      <c r="BM173" s="319"/>
      <c r="BN173" s="319"/>
      <c r="BO173" s="319"/>
      <c r="BP173" s="320"/>
      <c r="BQ173" s="318"/>
      <c r="BR173" s="319"/>
      <c r="BS173" s="319"/>
      <c r="BT173" s="319"/>
      <c r="BU173" s="319"/>
      <c r="BV173" s="319"/>
      <c r="BW173" s="320"/>
      <c r="BX173" s="318"/>
      <c r="BY173" s="319"/>
      <c r="BZ173" s="319"/>
      <c r="CA173" s="319"/>
      <c r="CB173" s="319"/>
      <c r="CC173" s="320"/>
      <c r="CD173" s="318"/>
      <c r="CE173" s="319"/>
      <c r="CF173" s="319"/>
      <c r="CG173" s="319"/>
      <c r="CH173" s="319"/>
      <c r="CI173" s="320"/>
    </row>
    <row r="174" spans="1:87" ht="18" customHeight="1" thickBot="1" x14ac:dyDescent="0.3">
      <c r="A174" s="75"/>
      <c r="B174" s="354"/>
      <c r="C174" s="355"/>
      <c r="D174" s="355"/>
      <c r="E174" s="355"/>
      <c r="F174" s="355"/>
      <c r="G174" s="355"/>
      <c r="H174" s="355"/>
      <c r="I174" s="355"/>
      <c r="J174" s="355"/>
      <c r="K174" s="355"/>
      <c r="L174" s="355"/>
      <c r="M174" s="355"/>
      <c r="N174" s="355"/>
      <c r="O174" s="355"/>
      <c r="P174" s="355"/>
      <c r="Q174" s="355"/>
      <c r="R174" s="355"/>
      <c r="S174" s="355"/>
      <c r="T174" s="355"/>
      <c r="U174" s="355"/>
      <c r="V174" s="355"/>
      <c r="W174" s="355"/>
      <c r="X174" s="355"/>
      <c r="Y174" s="356"/>
      <c r="Z174" s="354"/>
      <c r="AA174" s="355"/>
      <c r="AB174" s="355"/>
      <c r="AC174" s="355"/>
      <c r="AD174" s="356"/>
      <c r="AE174" s="363"/>
      <c r="AF174" s="364"/>
      <c r="AG174" s="364"/>
      <c r="AH174" s="364"/>
      <c r="AI174" s="364"/>
      <c r="AJ174" s="365"/>
      <c r="AK174" s="360"/>
      <c r="AL174" s="361"/>
      <c r="AM174" s="361"/>
      <c r="AN174" s="361"/>
      <c r="AO174" s="361"/>
      <c r="AP174" s="361"/>
      <c r="AQ174" s="361"/>
      <c r="AR174" s="361"/>
      <c r="AS174" s="361"/>
      <c r="AT174" s="361"/>
      <c r="AU174" s="361"/>
      <c r="AV174" s="361"/>
      <c r="AW174" s="361"/>
      <c r="AX174" s="362"/>
      <c r="AY174" s="360"/>
      <c r="AZ174" s="361"/>
      <c r="BA174" s="361"/>
      <c r="BB174" s="362"/>
      <c r="BC174" s="351"/>
      <c r="BD174" s="352"/>
      <c r="BE174" s="352"/>
      <c r="BF174" s="353"/>
      <c r="BG174" s="369"/>
      <c r="BH174" s="370"/>
      <c r="BI174" s="370"/>
      <c r="BJ174" s="371"/>
      <c r="BK174" s="318"/>
      <c r="BL174" s="319"/>
      <c r="BM174" s="319"/>
      <c r="BN174" s="319"/>
      <c r="BO174" s="319"/>
      <c r="BP174" s="320"/>
      <c r="BQ174" s="321"/>
      <c r="BR174" s="322"/>
      <c r="BS174" s="322"/>
      <c r="BT174" s="322"/>
      <c r="BU174" s="322"/>
      <c r="BV174" s="322"/>
      <c r="BW174" s="323"/>
      <c r="BX174" s="321"/>
      <c r="BY174" s="322"/>
      <c r="BZ174" s="322"/>
      <c r="CA174" s="322"/>
      <c r="CB174" s="322"/>
      <c r="CC174" s="323"/>
      <c r="CD174" s="321"/>
      <c r="CE174" s="322"/>
      <c r="CF174" s="322"/>
      <c r="CG174" s="322"/>
      <c r="CH174" s="322"/>
      <c r="CI174" s="323"/>
    </row>
    <row r="175" spans="1:87" ht="18" customHeight="1" x14ac:dyDescent="0.25">
      <c r="A175" s="75"/>
      <c r="B175" s="324" t="s">
        <v>552</v>
      </c>
      <c r="C175" s="325"/>
      <c r="D175" s="325"/>
      <c r="E175" s="325"/>
      <c r="F175" s="325"/>
      <c r="G175" s="325"/>
      <c r="H175" s="325"/>
      <c r="I175" s="325"/>
      <c r="J175" s="325"/>
      <c r="K175" s="325"/>
      <c r="L175" s="325"/>
      <c r="M175" s="325"/>
      <c r="N175" s="325"/>
      <c r="O175" s="325"/>
      <c r="P175" s="325"/>
      <c r="Q175" s="325"/>
      <c r="R175" s="325"/>
      <c r="S175" s="325"/>
      <c r="T175" s="325"/>
      <c r="U175" s="325"/>
      <c r="V175" s="325"/>
      <c r="W175" s="325"/>
      <c r="X175" s="325"/>
      <c r="Y175" s="326"/>
      <c r="Z175" s="333" t="s">
        <v>585</v>
      </c>
      <c r="AA175" s="334"/>
      <c r="AB175" s="334"/>
      <c r="AC175" s="334"/>
      <c r="AD175" s="335"/>
      <c r="AE175" s="333">
        <v>1</v>
      </c>
      <c r="AF175" s="334"/>
      <c r="AG175" s="334"/>
      <c r="AH175" s="334"/>
      <c r="AI175" s="334"/>
      <c r="AJ175" s="334"/>
      <c r="AK175" s="342" t="s">
        <v>41</v>
      </c>
      <c r="AL175" s="343"/>
      <c r="AM175" s="343"/>
      <c r="AN175" s="343"/>
      <c r="AO175" s="343"/>
      <c r="AP175" s="343"/>
      <c r="AQ175" s="343"/>
      <c r="AR175" s="343"/>
      <c r="AS175" s="343"/>
      <c r="AT175" s="343"/>
      <c r="AU175" s="343"/>
      <c r="AV175" s="343"/>
      <c r="AW175" s="343"/>
      <c r="AX175" s="344"/>
      <c r="AY175" s="409">
        <v>4</v>
      </c>
      <c r="AZ175" s="346"/>
      <c r="BA175" s="346"/>
      <c r="BB175" s="410"/>
      <c r="BC175" s="345">
        <f>+$AE$175*AY175</f>
        <v>4</v>
      </c>
      <c r="BD175" s="346"/>
      <c r="BE175" s="346"/>
      <c r="BF175" s="347"/>
      <c r="BG175" s="285">
        <v>22629</v>
      </c>
      <c r="BH175" s="286"/>
      <c r="BI175" s="286"/>
      <c r="BJ175" s="287"/>
      <c r="BK175" s="288">
        <f>+AY175*BG175</f>
        <v>90516</v>
      </c>
      <c r="BL175" s="289"/>
      <c r="BM175" s="289"/>
      <c r="BN175" s="289"/>
      <c r="BO175" s="289"/>
      <c r="BP175" s="290"/>
      <c r="BQ175" s="291">
        <v>50000</v>
      </c>
      <c r="BR175" s="292"/>
      <c r="BS175" s="292"/>
      <c r="BT175" s="292"/>
      <c r="BU175" s="292"/>
      <c r="BV175" s="292"/>
      <c r="BW175" s="293"/>
      <c r="BX175" s="291">
        <f>+(((BK181+BQ175)*15)/85)</f>
        <v>91786.588235294112</v>
      </c>
      <c r="BY175" s="292"/>
      <c r="BZ175" s="292"/>
      <c r="CA175" s="292"/>
      <c r="CB175" s="292"/>
      <c r="CC175" s="293"/>
      <c r="CD175" s="291">
        <f>+BK181+BQ175+BX175</f>
        <v>611910.5882352941</v>
      </c>
      <c r="CE175" s="292"/>
      <c r="CF175" s="292"/>
      <c r="CG175" s="292"/>
      <c r="CH175" s="292"/>
      <c r="CI175" s="293"/>
    </row>
    <row r="176" spans="1:87" ht="18" customHeight="1" x14ac:dyDescent="0.25">
      <c r="A176" s="75"/>
      <c r="B176" s="327"/>
      <c r="C176" s="328"/>
      <c r="D176" s="328"/>
      <c r="E176" s="328"/>
      <c r="F176" s="328"/>
      <c r="G176" s="328"/>
      <c r="H176" s="328"/>
      <c r="I176" s="328"/>
      <c r="J176" s="328"/>
      <c r="K176" s="328"/>
      <c r="L176" s="328"/>
      <c r="M176" s="328"/>
      <c r="N176" s="328"/>
      <c r="O176" s="328"/>
      <c r="P176" s="328"/>
      <c r="Q176" s="328"/>
      <c r="R176" s="328"/>
      <c r="S176" s="328"/>
      <c r="T176" s="328"/>
      <c r="U176" s="328"/>
      <c r="V176" s="328"/>
      <c r="W176" s="328"/>
      <c r="X176" s="328"/>
      <c r="Y176" s="329"/>
      <c r="Z176" s="336"/>
      <c r="AA176" s="337"/>
      <c r="AB176" s="337"/>
      <c r="AC176" s="337"/>
      <c r="AD176" s="338"/>
      <c r="AE176" s="336"/>
      <c r="AF176" s="337"/>
      <c r="AG176" s="337"/>
      <c r="AH176" s="337"/>
      <c r="AI176" s="337"/>
      <c r="AJ176" s="337"/>
      <c r="AK176" s="300" t="s">
        <v>23</v>
      </c>
      <c r="AL176" s="301"/>
      <c r="AM176" s="301"/>
      <c r="AN176" s="301"/>
      <c r="AO176" s="301"/>
      <c r="AP176" s="301"/>
      <c r="AQ176" s="301"/>
      <c r="AR176" s="301"/>
      <c r="AS176" s="301"/>
      <c r="AT176" s="301"/>
      <c r="AU176" s="301"/>
      <c r="AV176" s="301"/>
      <c r="AW176" s="301"/>
      <c r="AX176" s="302"/>
      <c r="AY176" s="407">
        <v>4</v>
      </c>
      <c r="AZ176" s="304"/>
      <c r="BA176" s="304"/>
      <c r="BB176" s="408"/>
      <c r="BC176" s="306">
        <f t="shared" ref="BC176:BC180" si="22">+$AE$175*AY176</f>
        <v>4</v>
      </c>
      <c r="BD176" s="307"/>
      <c r="BE176" s="307"/>
      <c r="BF176" s="308"/>
      <c r="BG176" s="309">
        <v>7925</v>
      </c>
      <c r="BH176" s="310"/>
      <c r="BI176" s="310"/>
      <c r="BJ176" s="311"/>
      <c r="BK176" s="312">
        <f t="shared" ref="BK176:BK180" si="23">+AY176*BG176</f>
        <v>31700</v>
      </c>
      <c r="BL176" s="313"/>
      <c r="BM176" s="313"/>
      <c r="BN176" s="313"/>
      <c r="BO176" s="313"/>
      <c r="BP176" s="314"/>
      <c r="BQ176" s="294"/>
      <c r="BR176" s="295"/>
      <c r="BS176" s="295"/>
      <c r="BT176" s="295"/>
      <c r="BU176" s="295"/>
      <c r="BV176" s="295"/>
      <c r="BW176" s="296"/>
      <c r="BX176" s="294"/>
      <c r="BY176" s="295"/>
      <c r="BZ176" s="295"/>
      <c r="CA176" s="295"/>
      <c r="CB176" s="295"/>
      <c r="CC176" s="296"/>
      <c r="CD176" s="294"/>
      <c r="CE176" s="295"/>
      <c r="CF176" s="295"/>
      <c r="CG176" s="295"/>
      <c r="CH176" s="295"/>
      <c r="CI176" s="296"/>
    </row>
    <row r="177" spans="1:88" ht="18" customHeight="1" x14ac:dyDescent="0.25">
      <c r="A177" s="75"/>
      <c r="B177" s="327"/>
      <c r="C177" s="328"/>
      <c r="D177" s="328"/>
      <c r="E177" s="328"/>
      <c r="F177" s="328"/>
      <c r="G177" s="328"/>
      <c r="H177" s="328"/>
      <c r="I177" s="328"/>
      <c r="J177" s="328"/>
      <c r="K177" s="328"/>
      <c r="L177" s="328"/>
      <c r="M177" s="328"/>
      <c r="N177" s="328"/>
      <c r="O177" s="328"/>
      <c r="P177" s="328"/>
      <c r="Q177" s="328"/>
      <c r="R177" s="328"/>
      <c r="S177" s="328"/>
      <c r="T177" s="328"/>
      <c r="U177" s="328"/>
      <c r="V177" s="328"/>
      <c r="W177" s="328"/>
      <c r="X177" s="328"/>
      <c r="Y177" s="329"/>
      <c r="Z177" s="336"/>
      <c r="AA177" s="337"/>
      <c r="AB177" s="337"/>
      <c r="AC177" s="337"/>
      <c r="AD177" s="338"/>
      <c r="AE177" s="336"/>
      <c r="AF177" s="337"/>
      <c r="AG177" s="337"/>
      <c r="AH177" s="337"/>
      <c r="AI177" s="337"/>
      <c r="AJ177" s="337"/>
      <c r="AK177" s="300" t="s">
        <v>32</v>
      </c>
      <c r="AL177" s="301"/>
      <c r="AM177" s="301"/>
      <c r="AN177" s="301"/>
      <c r="AO177" s="301"/>
      <c r="AP177" s="301"/>
      <c r="AQ177" s="301"/>
      <c r="AR177" s="301"/>
      <c r="AS177" s="301"/>
      <c r="AT177" s="301"/>
      <c r="AU177" s="301"/>
      <c r="AV177" s="301"/>
      <c r="AW177" s="301"/>
      <c r="AX177" s="302"/>
      <c r="AY177" s="407">
        <v>4</v>
      </c>
      <c r="AZ177" s="304"/>
      <c r="BA177" s="304"/>
      <c r="BB177" s="408"/>
      <c r="BC177" s="306">
        <f t="shared" si="22"/>
        <v>4</v>
      </c>
      <c r="BD177" s="307"/>
      <c r="BE177" s="307"/>
      <c r="BF177" s="308"/>
      <c r="BG177" s="309">
        <v>10968</v>
      </c>
      <c r="BH177" s="310"/>
      <c r="BI177" s="310"/>
      <c r="BJ177" s="311"/>
      <c r="BK177" s="312">
        <f t="shared" si="23"/>
        <v>43872</v>
      </c>
      <c r="BL177" s="313"/>
      <c r="BM177" s="313"/>
      <c r="BN177" s="313"/>
      <c r="BO177" s="313"/>
      <c r="BP177" s="314"/>
      <c r="BQ177" s="294"/>
      <c r="BR177" s="295"/>
      <c r="BS177" s="295"/>
      <c r="BT177" s="295"/>
      <c r="BU177" s="295"/>
      <c r="BV177" s="295"/>
      <c r="BW177" s="296"/>
      <c r="BX177" s="294"/>
      <c r="BY177" s="295"/>
      <c r="BZ177" s="295"/>
      <c r="CA177" s="295"/>
      <c r="CB177" s="295"/>
      <c r="CC177" s="296"/>
      <c r="CD177" s="294"/>
      <c r="CE177" s="295"/>
      <c r="CF177" s="295"/>
      <c r="CG177" s="295"/>
      <c r="CH177" s="295"/>
      <c r="CI177" s="296"/>
    </row>
    <row r="178" spans="1:88" ht="18" customHeight="1" x14ac:dyDescent="0.25">
      <c r="A178" s="75"/>
      <c r="B178" s="327"/>
      <c r="C178" s="328"/>
      <c r="D178" s="328"/>
      <c r="E178" s="328"/>
      <c r="F178" s="328"/>
      <c r="G178" s="328"/>
      <c r="H178" s="328"/>
      <c r="I178" s="328"/>
      <c r="J178" s="328"/>
      <c r="K178" s="328"/>
      <c r="L178" s="328"/>
      <c r="M178" s="328"/>
      <c r="N178" s="328"/>
      <c r="O178" s="328"/>
      <c r="P178" s="328"/>
      <c r="Q178" s="328"/>
      <c r="R178" s="328"/>
      <c r="S178" s="328"/>
      <c r="T178" s="328"/>
      <c r="U178" s="328"/>
      <c r="V178" s="328"/>
      <c r="W178" s="328"/>
      <c r="X178" s="328"/>
      <c r="Y178" s="329"/>
      <c r="Z178" s="336"/>
      <c r="AA178" s="337"/>
      <c r="AB178" s="337"/>
      <c r="AC178" s="337"/>
      <c r="AD178" s="338"/>
      <c r="AE178" s="336"/>
      <c r="AF178" s="337"/>
      <c r="AG178" s="337"/>
      <c r="AH178" s="337"/>
      <c r="AI178" s="337"/>
      <c r="AJ178" s="337"/>
      <c r="AK178" s="300" t="s">
        <v>527</v>
      </c>
      <c r="AL178" s="301"/>
      <c r="AM178" s="301"/>
      <c r="AN178" s="301"/>
      <c r="AO178" s="301"/>
      <c r="AP178" s="301"/>
      <c r="AQ178" s="301"/>
      <c r="AR178" s="301"/>
      <c r="AS178" s="301"/>
      <c r="AT178" s="301"/>
      <c r="AU178" s="301"/>
      <c r="AV178" s="301"/>
      <c r="AW178" s="301"/>
      <c r="AX178" s="302"/>
      <c r="AY178" s="407">
        <v>4</v>
      </c>
      <c r="AZ178" s="304"/>
      <c r="BA178" s="304"/>
      <c r="BB178" s="408"/>
      <c r="BC178" s="306">
        <f t="shared" si="22"/>
        <v>4</v>
      </c>
      <c r="BD178" s="307"/>
      <c r="BE178" s="307"/>
      <c r="BF178" s="308"/>
      <c r="BG178" s="309">
        <v>18911</v>
      </c>
      <c r="BH178" s="310"/>
      <c r="BI178" s="310"/>
      <c r="BJ178" s="311"/>
      <c r="BK178" s="312">
        <f t="shared" si="23"/>
        <v>75644</v>
      </c>
      <c r="BL178" s="313"/>
      <c r="BM178" s="313"/>
      <c r="BN178" s="313"/>
      <c r="BO178" s="313"/>
      <c r="BP178" s="314"/>
      <c r="BQ178" s="294"/>
      <c r="BR178" s="295"/>
      <c r="BS178" s="295"/>
      <c r="BT178" s="295"/>
      <c r="BU178" s="295"/>
      <c r="BV178" s="295"/>
      <c r="BW178" s="296"/>
      <c r="BX178" s="294"/>
      <c r="BY178" s="295"/>
      <c r="BZ178" s="295"/>
      <c r="CA178" s="295"/>
      <c r="CB178" s="295"/>
      <c r="CC178" s="296"/>
      <c r="CD178" s="294"/>
      <c r="CE178" s="295"/>
      <c r="CF178" s="295"/>
      <c r="CG178" s="295"/>
      <c r="CH178" s="295"/>
      <c r="CI178" s="296"/>
    </row>
    <row r="179" spans="1:88" ht="18" customHeight="1" x14ac:dyDescent="0.25">
      <c r="A179" s="75"/>
      <c r="B179" s="327"/>
      <c r="C179" s="328"/>
      <c r="D179" s="328"/>
      <c r="E179" s="328"/>
      <c r="F179" s="328"/>
      <c r="G179" s="328"/>
      <c r="H179" s="328"/>
      <c r="I179" s="328"/>
      <c r="J179" s="328"/>
      <c r="K179" s="328"/>
      <c r="L179" s="328"/>
      <c r="M179" s="328"/>
      <c r="N179" s="328"/>
      <c r="O179" s="328"/>
      <c r="P179" s="328"/>
      <c r="Q179" s="328"/>
      <c r="R179" s="328"/>
      <c r="S179" s="328"/>
      <c r="T179" s="328"/>
      <c r="U179" s="328"/>
      <c r="V179" s="328"/>
      <c r="W179" s="328"/>
      <c r="X179" s="328"/>
      <c r="Y179" s="329"/>
      <c r="Z179" s="336"/>
      <c r="AA179" s="337"/>
      <c r="AB179" s="337"/>
      <c r="AC179" s="337"/>
      <c r="AD179" s="338"/>
      <c r="AE179" s="336"/>
      <c r="AF179" s="337"/>
      <c r="AG179" s="337"/>
      <c r="AH179" s="337"/>
      <c r="AI179" s="337"/>
      <c r="AJ179" s="337"/>
      <c r="AK179" s="300" t="s">
        <v>530</v>
      </c>
      <c r="AL179" s="301"/>
      <c r="AM179" s="301"/>
      <c r="AN179" s="301"/>
      <c r="AO179" s="301"/>
      <c r="AP179" s="301"/>
      <c r="AQ179" s="301"/>
      <c r="AR179" s="301"/>
      <c r="AS179" s="301"/>
      <c r="AT179" s="301"/>
      <c r="AU179" s="301"/>
      <c r="AV179" s="301"/>
      <c r="AW179" s="301"/>
      <c r="AX179" s="302"/>
      <c r="AY179" s="407">
        <v>8</v>
      </c>
      <c r="AZ179" s="304"/>
      <c r="BA179" s="304"/>
      <c r="BB179" s="408"/>
      <c r="BC179" s="306">
        <f t="shared" si="22"/>
        <v>8</v>
      </c>
      <c r="BD179" s="307"/>
      <c r="BE179" s="307"/>
      <c r="BF179" s="308"/>
      <c r="BG179" s="309">
        <v>22629</v>
      </c>
      <c r="BH179" s="310"/>
      <c r="BI179" s="310"/>
      <c r="BJ179" s="311"/>
      <c r="BK179" s="312">
        <f t="shared" si="23"/>
        <v>181032</v>
      </c>
      <c r="BL179" s="313"/>
      <c r="BM179" s="313"/>
      <c r="BN179" s="313"/>
      <c r="BO179" s="313"/>
      <c r="BP179" s="314"/>
      <c r="BQ179" s="294"/>
      <c r="BR179" s="295"/>
      <c r="BS179" s="295"/>
      <c r="BT179" s="295"/>
      <c r="BU179" s="295"/>
      <c r="BV179" s="295"/>
      <c r="BW179" s="296"/>
      <c r="BX179" s="294"/>
      <c r="BY179" s="295"/>
      <c r="BZ179" s="295"/>
      <c r="CA179" s="295"/>
      <c r="CB179" s="295"/>
      <c r="CC179" s="296"/>
      <c r="CD179" s="294"/>
      <c r="CE179" s="295"/>
      <c r="CF179" s="295"/>
      <c r="CG179" s="295"/>
      <c r="CH179" s="295"/>
      <c r="CI179" s="296"/>
    </row>
    <row r="180" spans="1:88" ht="18" customHeight="1" thickBot="1" x14ac:dyDescent="0.3">
      <c r="A180" s="75"/>
      <c r="B180" s="327"/>
      <c r="C180" s="328"/>
      <c r="D180" s="328"/>
      <c r="E180" s="328"/>
      <c r="F180" s="328"/>
      <c r="G180" s="328"/>
      <c r="H180" s="328"/>
      <c r="I180" s="328"/>
      <c r="J180" s="328"/>
      <c r="K180" s="328"/>
      <c r="L180" s="328"/>
      <c r="M180" s="328"/>
      <c r="N180" s="328"/>
      <c r="O180" s="328"/>
      <c r="P180" s="328"/>
      <c r="Q180" s="328"/>
      <c r="R180" s="328"/>
      <c r="S180" s="328"/>
      <c r="T180" s="328"/>
      <c r="U180" s="328"/>
      <c r="V180" s="328"/>
      <c r="W180" s="328"/>
      <c r="X180" s="328"/>
      <c r="Y180" s="329"/>
      <c r="Z180" s="336"/>
      <c r="AA180" s="337"/>
      <c r="AB180" s="337"/>
      <c r="AC180" s="337"/>
      <c r="AD180" s="338"/>
      <c r="AE180" s="336"/>
      <c r="AF180" s="337"/>
      <c r="AG180" s="337"/>
      <c r="AH180" s="337"/>
      <c r="AI180" s="337"/>
      <c r="AJ180" s="337"/>
      <c r="AK180" s="392" t="s">
        <v>39</v>
      </c>
      <c r="AL180" s="393"/>
      <c r="AM180" s="393"/>
      <c r="AN180" s="393"/>
      <c r="AO180" s="393"/>
      <c r="AP180" s="393"/>
      <c r="AQ180" s="393"/>
      <c r="AR180" s="393"/>
      <c r="AS180" s="393"/>
      <c r="AT180" s="393"/>
      <c r="AU180" s="393"/>
      <c r="AV180" s="393"/>
      <c r="AW180" s="393"/>
      <c r="AX180" s="394"/>
      <c r="AY180" s="407">
        <v>4</v>
      </c>
      <c r="AZ180" s="304"/>
      <c r="BA180" s="304"/>
      <c r="BB180" s="408"/>
      <c r="BC180" s="306">
        <f t="shared" si="22"/>
        <v>4</v>
      </c>
      <c r="BD180" s="307"/>
      <c r="BE180" s="307"/>
      <c r="BF180" s="308"/>
      <c r="BG180" s="309">
        <v>11840</v>
      </c>
      <c r="BH180" s="310"/>
      <c r="BI180" s="310"/>
      <c r="BJ180" s="311"/>
      <c r="BK180" s="312">
        <f t="shared" si="23"/>
        <v>47360</v>
      </c>
      <c r="BL180" s="313"/>
      <c r="BM180" s="313"/>
      <c r="BN180" s="313"/>
      <c r="BO180" s="313"/>
      <c r="BP180" s="314"/>
      <c r="BQ180" s="294"/>
      <c r="BR180" s="295"/>
      <c r="BS180" s="295"/>
      <c r="BT180" s="295"/>
      <c r="BU180" s="295"/>
      <c r="BV180" s="295"/>
      <c r="BW180" s="296"/>
      <c r="BX180" s="294"/>
      <c r="BY180" s="295"/>
      <c r="BZ180" s="295"/>
      <c r="CA180" s="295"/>
      <c r="CB180" s="295"/>
      <c r="CC180" s="296"/>
      <c r="CD180" s="294"/>
      <c r="CE180" s="295"/>
      <c r="CF180" s="295"/>
      <c r="CG180" s="295"/>
      <c r="CH180" s="295"/>
      <c r="CI180" s="296"/>
    </row>
    <row r="181" spans="1:88" ht="18" customHeight="1" thickBot="1" x14ac:dyDescent="0.3">
      <c r="A181" s="75"/>
      <c r="B181" s="377"/>
      <c r="C181" s="378"/>
      <c r="D181" s="378"/>
      <c r="E181" s="378"/>
      <c r="F181" s="378"/>
      <c r="G181" s="378"/>
      <c r="H181" s="378"/>
      <c r="I181" s="378"/>
      <c r="J181" s="378"/>
      <c r="K181" s="378"/>
      <c r="L181" s="378"/>
      <c r="M181" s="378"/>
      <c r="N181" s="378"/>
      <c r="O181" s="378"/>
      <c r="P181" s="378"/>
      <c r="Q181" s="378"/>
      <c r="R181" s="378"/>
      <c r="S181" s="378"/>
      <c r="T181" s="378"/>
      <c r="U181" s="378"/>
      <c r="V181" s="378"/>
      <c r="W181" s="378"/>
      <c r="X181" s="378"/>
      <c r="Y181" s="378"/>
      <c r="Z181" s="378"/>
      <c r="AA181" s="378"/>
      <c r="AB181" s="378"/>
      <c r="AC181" s="378"/>
      <c r="AD181" s="378"/>
      <c r="AE181" s="378"/>
      <c r="AF181" s="378"/>
      <c r="AG181" s="378"/>
      <c r="AH181" s="378"/>
      <c r="AI181" s="378"/>
      <c r="AJ181" s="379"/>
      <c r="AK181" s="380" t="s">
        <v>3</v>
      </c>
      <c r="AL181" s="381"/>
      <c r="AM181" s="381"/>
      <c r="AN181" s="381"/>
      <c r="AO181" s="381"/>
      <c r="AP181" s="381"/>
      <c r="AQ181" s="381"/>
      <c r="AR181" s="381"/>
      <c r="AS181" s="381"/>
      <c r="AT181" s="381"/>
      <c r="AU181" s="381"/>
      <c r="AV181" s="381"/>
      <c r="AW181" s="381"/>
      <c r="AX181" s="381"/>
      <c r="AY181" s="382"/>
      <c r="AZ181" s="382"/>
      <c r="BA181" s="382"/>
      <c r="BB181" s="382"/>
      <c r="BC181" s="382"/>
      <c r="BD181" s="382"/>
      <c r="BE181" s="382"/>
      <c r="BF181" s="382"/>
      <c r="BG181" s="382"/>
      <c r="BH181" s="382"/>
      <c r="BI181" s="382"/>
      <c r="BJ181" s="383"/>
      <c r="BK181" s="384">
        <f>SUM(BK175:BK180)</f>
        <v>470124</v>
      </c>
      <c r="BL181" s="385"/>
      <c r="BM181" s="385"/>
      <c r="BN181" s="385"/>
      <c r="BO181" s="385"/>
      <c r="BP181" s="386"/>
      <c r="BQ181" s="387" t="s">
        <v>100</v>
      </c>
      <c r="BR181" s="388"/>
      <c r="BS181" s="388"/>
      <c r="BT181" s="388"/>
      <c r="BU181" s="388"/>
      <c r="BV181" s="388"/>
      <c r="BW181" s="388"/>
      <c r="BX181" s="388"/>
      <c r="BY181" s="388"/>
      <c r="BZ181" s="388"/>
      <c r="CA181" s="388"/>
      <c r="CB181" s="388"/>
      <c r="CC181" s="389"/>
      <c r="CD181" s="390">
        <f>+CD175*AE175</f>
        <v>611910.5882352941</v>
      </c>
      <c r="CE181" s="390"/>
      <c r="CF181" s="390"/>
      <c r="CG181" s="390"/>
      <c r="CH181" s="390"/>
      <c r="CI181" s="391"/>
    </row>
    <row r="182" spans="1:88" ht="18" customHeight="1" thickBot="1" x14ac:dyDescent="0.3">
      <c r="A182" s="75"/>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BG182" s="78"/>
      <c r="BH182" s="78"/>
      <c r="BI182" s="78"/>
      <c r="BJ182" s="78"/>
      <c r="BK182" s="79"/>
      <c r="BL182" s="79"/>
      <c r="BM182" s="79"/>
      <c r="BN182" s="79"/>
      <c r="BO182" s="79"/>
      <c r="BP182" s="79"/>
      <c r="BQ182" s="79"/>
      <c r="BR182" s="79"/>
      <c r="BS182" s="79"/>
      <c r="BT182" s="79"/>
      <c r="BU182" s="79"/>
      <c r="BV182" s="79"/>
      <c r="BW182" s="79"/>
      <c r="BX182" s="79"/>
      <c r="BY182" s="79"/>
      <c r="BZ182" s="79"/>
      <c r="CA182" s="79"/>
      <c r="CB182" s="79"/>
      <c r="CC182" s="79"/>
      <c r="CD182" s="79"/>
      <c r="CE182" s="79"/>
      <c r="CF182" s="79"/>
      <c r="CG182" s="79"/>
      <c r="CH182" s="79"/>
      <c r="CI182" s="79"/>
    </row>
    <row r="183" spans="1:88" ht="18" customHeight="1" x14ac:dyDescent="0.25">
      <c r="A183" s="75"/>
      <c r="B183" s="348" t="s">
        <v>0</v>
      </c>
      <c r="C183" s="349"/>
      <c r="D183" s="349"/>
      <c r="E183" s="349"/>
      <c r="F183" s="349"/>
      <c r="G183" s="349"/>
      <c r="H183" s="349"/>
      <c r="I183" s="349"/>
      <c r="J183" s="349"/>
      <c r="K183" s="349"/>
      <c r="L183" s="349"/>
      <c r="M183" s="349"/>
      <c r="N183" s="349"/>
      <c r="O183" s="349"/>
      <c r="P183" s="349"/>
      <c r="Q183" s="349"/>
      <c r="R183" s="349"/>
      <c r="S183" s="349"/>
      <c r="T183" s="349"/>
      <c r="U183" s="349"/>
      <c r="V183" s="349"/>
      <c r="W183" s="349"/>
      <c r="X183" s="349"/>
      <c r="Y183" s="350"/>
      <c r="Z183" s="348" t="s">
        <v>80</v>
      </c>
      <c r="AA183" s="349"/>
      <c r="AB183" s="349"/>
      <c r="AC183" s="349"/>
      <c r="AD183" s="350"/>
      <c r="AE183" s="357" t="s">
        <v>79</v>
      </c>
      <c r="AF183" s="358"/>
      <c r="AG183" s="358"/>
      <c r="AH183" s="358"/>
      <c r="AI183" s="358"/>
      <c r="AJ183" s="359"/>
      <c r="AK183" s="357" t="s">
        <v>81</v>
      </c>
      <c r="AL183" s="358"/>
      <c r="AM183" s="358"/>
      <c r="AN183" s="358"/>
      <c r="AO183" s="358"/>
      <c r="AP183" s="358"/>
      <c r="AQ183" s="358"/>
      <c r="AR183" s="358"/>
      <c r="AS183" s="358"/>
      <c r="AT183" s="358"/>
      <c r="AU183" s="358"/>
      <c r="AV183" s="358"/>
      <c r="AW183" s="358"/>
      <c r="AX183" s="359"/>
      <c r="AY183" s="357" t="s">
        <v>1</v>
      </c>
      <c r="AZ183" s="358"/>
      <c r="BA183" s="358"/>
      <c r="BB183" s="359"/>
      <c r="BC183" s="348" t="s">
        <v>104</v>
      </c>
      <c r="BD183" s="349"/>
      <c r="BE183" s="349"/>
      <c r="BF183" s="350"/>
      <c r="BG183" s="366" t="s">
        <v>82</v>
      </c>
      <c r="BH183" s="367"/>
      <c r="BI183" s="367"/>
      <c r="BJ183" s="368"/>
      <c r="BK183" s="315" t="s">
        <v>99</v>
      </c>
      <c r="BL183" s="316"/>
      <c r="BM183" s="316"/>
      <c r="BN183" s="316"/>
      <c r="BO183" s="316"/>
      <c r="BP183" s="317"/>
      <c r="BQ183" s="315" t="s">
        <v>83</v>
      </c>
      <c r="BR183" s="316"/>
      <c r="BS183" s="316"/>
      <c r="BT183" s="316"/>
      <c r="BU183" s="316"/>
      <c r="BV183" s="316"/>
      <c r="BW183" s="317"/>
      <c r="BX183" s="315" t="s">
        <v>84</v>
      </c>
      <c r="BY183" s="316"/>
      <c r="BZ183" s="316"/>
      <c r="CA183" s="316"/>
      <c r="CB183" s="316"/>
      <c r="CC183" s="317"/>
      <c r="CD183" s="315" t="s">
        <v>85</v>
      </c>
      <c r="CE183" s="316"/>
      <c r="CF183" s="316"/>
      <c r="CG183" s="316"/>
      <c r="CH183" s="316"/>
      <c r="CI183" s="317"/>
      <c r="CJ183" s="74"/>
    </row>
    <row r="184" spans="1:88" ht="18" customHeight="1" x14ac:dyDescent="0.25">
      <c r="A184" s="75"/>
      <c r="B184" s="351"/>
      <c r="C184" s="352"/>
      <c r="D184" s="352"/>
      <c r="E184" s="352"/>
      <c r="F184" s="352"/>
      <c r="G184" s="352"/>
      <c r="H184" s="352"/>
      <c r="I184" s="352"/>
      <c r="J184" s="352"/>
      <c r="K184" s="352"/>
      <c r="L184" s="352"/>
      <c r="M184" s="352"/>
      <c r="N184" s="352"/>
      <c r="O184" s="352"/>
      <c r="P184" s="352"/>
      <c r="Q184" s="352"/>
      <c r="R184" s="352"/>
      <c r="S184" s="352"/>
      <c r="T184" s="352"/>
      <c r="U184" s="352"/>
      <c r="V184" s="352"/>
      <c r="W184" s="352"/>
      <c r="X184" s="352"/>
      <c r="Y184" s="353"/>
      <c r="Z184" s="351"/>
      <c r="AA184" s="352"/>
      <c r="AB184" s="352"/>
      <c r="AC184" s="352"/>
      <c r="AD184" s="353"/>
      <c r="AE184" s="360"/>
      <c r="AF184" s="361"/>
      <c r="AG184" s="361"/>
      <c r="AH184" s="361"/>
      <c r="AI184" s="361"/>
      <c r="AJ184" s="362"/>
      <c r="AK184" s="360"/>
      <c r="AL184" s="361"/>
      <c r="AM184" s="361"/>
      <c r="AN184" s="361"/>
      <c r="AO184" s="361"/>
      <c r="AP184" s="361"/>
      <c r="AQ184" s="361"/>
      <c r="AR184" s="361"/>
      <c r="AS184" s="361"/>
      <c r="AT184" s="361"/>
      <c r="AU184" s="361"/>
      <c r="AV184" s="361"/>
      <c r="AW184" s="361"/>
      <c r="AX184" s="362"/>
      <c r="AY184" s="360"/>
      <c r="AZ184" s="361"/>
      <c r="BA184" s="361"/>
      <c r="BB184" s="362"/>
      <c r="BC184" s="351"/>
      <c r="BD184" s="352"/>
      <c r="BE184" s="352"/>
      <c r="BF184" s="353"/>
      <c r="BG184" s="369"/>
      <c r="BH184" s="370"/>
      <c r="BI184" s="370"/>
      <c r="BJ184" s="371"/>
      <c r="BK184" s="318"/>
      <c r="BL184" s="319"/>
      <c r="BM184" s="319"/>
      <c r="BN184" s="319"/>
      <c r="BO184" s="319"/>
      <c r="BP184" s="320"/>
      <c r="BQ184" s="318"/>
      <c r="BR184" s="319"/>
      <c r="BS184" s="319"/>
      <c r="BT184" s="319"/>
      <c r="BU184" s="319"/>
      <c r="BV184" s="319"/>
      <c r="BW184" s="320"/>
      <c r="BX184" s="318"/>
      <c r="BY184" s="319"/>
      <c r="BZ184" s="319"/>
      <c r="CA184" s="319"/>
      <c r="CB184" s="319"/>
      <c r="CC184" s="320"/>
      <c r="CD184" s="318"/>
      <c r="CE184" s="319"/>
      <c r="CF184" s="319"/>
      <c r="CG184" s="319"/>
      <c r="CH184" s="319"/>
      <c r="CI184" s="320"/>
    </row>
    <row r="185" spans="1:88" ht="18" customHeight="1" thickBot="1" x14ac:dyDescent="0.3">
      <c r="A185" s="75"/>
      <c r="B185" s="354"/>
      <c r="C185" s="355"/>
      <c r="D185" s="355"/>
      <c r="E185" s="355"/>
      <c r="F185" s="355"/>
      <c r="G185" s="355"/>
      <c r="H185" s="355"/>
      <c r="I185" s="355"/>
      <c r="J185" s="355"/>
      <c r="K185" s="355"/>
      <c r="L185" s="355"/>
      <c r="M185" s="355"/>
      <c r="N185" s="355"/>
      <c r="O185" s="355"/>
      <c r="P185" s="355"/>
      <c r="Q185" s="355"/>
      <c r="R185" s="355"/>
      <c r="S185" s="355"/>
      <c r="T185" s="355"/>
      <c r="U185" s="355"/>
      <c r="V185" s="355"/>
      <c r="W185" s="355"/>
      <c r="X185" s="355"/>
      <c r="Y185" s="356"/>
      <c r="Z185" s="354"/>
      <c r="AA185" s="355"/>
      <c r="AB185" s="355"/>
      <c r="AC185" s="355"/>
      <c r="AD185" s="356"/>
      <c r="AE185" s="363"/>
      <c r="AF185" s="364"/>
      <c r="AG185" s="364"/>
      <c r="AH185" s="364"/>
      <c r="AI185" s="364"/>
      <c r="AJ185" s="365"/>
      <c r="AK185" s="360"/>
      <c r="AL185" s="361"/>
      <c r="AM185" s="361"/>
      <c r="AN185" s="361"/>
      <c r="AO185" s="361"/>
      <c r="AP185" s="361"/>
      <c r="AQ185" s="361"/>
      <c r="AR185" s="361"/>
      <c r="AS185" s="361"/>
      <c r="AT185" s="361"/>
      <c r="AU185" s="361"/>
      <c r="AV185" s="361"/>
      <c r="AW185" s="361"/>
      <c r="AX185" s="362"/>
      <c r="AY185" s="360"/>
      <c r="AZ185" s="361"/>
      <c r="BA185" s="361"/>
      <c r="BB185" s="362"/>
      <c r="BC185" s="351"/>
      <c r="BD185" s="352"/>
      <c r="BE185" s="352"/>
      <c r="BF185" s="353"/>
      <c r="BG185" s="369"/>
      <c r="BH185" s="370"/>
      <c r="BI185" s="370"/>
      <c r="BJ185" s="371"/>
      <c r="BK185" s="318"/>
      <c r="BL185" s="319"/>
      <c r="BM185" s="319"/>
      <c r="BN185" s="319"/>
      <c r="BO185" s="319"/>
      <c r="BP185" s="320"/>
      <c r="BQ185" s="321"/>
      <c r="BR185" s="322"/>
      <c r="BS185" s="322"/>
      <c r="BT185" s="322"/>
      <c r="BU185" s="322"/>
      <c r="BV185" s="322"/>
      <c r="BW185" s="323"/>
      <c r="BX185" s="321"/>
      <c r="BY185" s="322"/>
      <c r="BZ185" s="322"/>
      <c r="CA185" s="322"/>
      <c r="CB185" s="322"/>
      <c r="CC185" s="323"/>
      <c r="CD185" s="321"/>
      <c r="CE185" s="322"/>
      <c r="CF185" s="322"/>
      <c r="CG185" s="322"/>
      <c r="CH185" s="322"/>
      <c r="CI185" s="323"/>
    </row>
    <row r="186" spans="1:88" ht="18" customHeight="1" thickBot="1" x14ac:dyDescent="0.3">
      <c r="A186" s="75"/>
      <c r="B186" s="324" t="s">
        <v>553</v>
      </c>
      <c r="C186" s="325"/>
      <c r="D186" s="325"/>
      <c r="E186" s="325"/>
      <c r="F186" s="325"/>
      <c r="G186" s="325"/>
      <c r="H186" s="325"/>
      <c r="I186" s="325"/>
      <c r="J186" s="325"/>
      <c r="K186" s="325"/>
      <c r="L186" s="325"/>
      <c r="M186" s="325"/>
      <c r="N186" s="325"/>
      <c r="O186" s="325"/>
      <c r="P186" s="325"/>
      <c r="Q186" s="325"/>
      <c r="R186" s="325"/>
      <c r="S186" s="325"/>
      <c r="T186" s="325"/>
      <c r="U186" s="325"/>
      <c r="V186" s="325"/>
      <c r="W186" s="325"/>
      <c r="X186" s="325"/>
      <c r="Y186" s="326"/>
      <c r="Z186" s="333" t="s">
        <v>586</v>
      </c>
      <c r="AA186" s="334"/>
      <c r="AB186" s="334"/>
      <c r="AC186" s="334"/>
      <c r="AD186" s="335"/>
      <c r="AE186" s="333">
        <v>1</v>
      </c>
      <c r="AF186" s="334"/>
      <c r="AG186" s="334"/>
      <c r="AH186" s="334"/>
      <c r="AI186" s="334"/>
      <c r="AJ186" s="334"/>
      <c r="AK186" s="606"/>
      <c r="AL186" s="607"/>
      <c r="AM186" s="607"/>
      <c r="AN186" s="607"/>
      <c r="AO186" s="607"/>
      <c r="AP186" s="607"/>
      <c r="AQ186" s="607"/>
      <c r="AR186" s="607"/>
      <c r="AS186" s="607"/>
      <c r="AT186" s="607"/>
      <c r="AU186" s="607"/>
      <c r="AV186" s="607"/>
      <c r="AW186" s="607"/>
      <c r="AX186" s="608"/>
      <c r="AY186" s="409"/>
      <c r="AZ186" s="346"/>
      <c r="BA186" s="346"/>
      <c r="BB186" s="410"/>
      <c r="BC186" s="345">
        <f>+$AE$186*AY186</f>
        <v>0</v>
      </c>
      <c r="BD186" s="346"/>
      <c r="BE186" s="346"/>
      <c r="BF186" s="347"/>
      <c r="BG186" s="285"/>
      <c r="BH186" s="286"/>
      <c r="BI186" s="286"/>
      <c r="BJ186" s="287"/>
      <c r="BK186" s="288">
        <f>+AY186*BG186</f>
        <v>0</v>
      </c>
      <c r="BL186" s="289"/>
      <c r="BM186" s="289"/>
      <c r="BN186" s="289"/>
      <c r="BO186" s="289"/>
      <c r="BP186" s="290"/>
      <c r="BQ186" s="291">
        <v>31000000</v>
      </c>
      <c r="BR186" s="292"/>
      <c r="BS186" s="292"/>
      <c r="BT186" s="292"/>
      <c r="BU186" s="292"/>
      <c r="BV186" s="292"/>
      <c r="BW186" s="293"/>
      <c r="BX186" s="291">
        <f>+(((BK187+BQ186)*15)/85)</f>
        <v>5470588.2352941176</v>
      </c>
      <c r="BY186" s="292"/>
      <c r="BZ186" s="292"/>
      <c r="CA186" s="292"/>
      <c r="CB186" s="292"/>
      <c r="CC186" s="293"/>
      <c r="CD186" s="291">
        <f>+BK187+BQ186+BX186</f>
        <v>36470588.235294119</v>
      </c>
      <c r="CE186" s="292"/>
      <c r="CF186" s="292"/>
      <c r="CG186" s="292"/>
      <c r="CH186" s="292"/>
      <c r="CI186" s="293"/>
    </row>
    <row r="187" spans="1:88" ht="18" customHeight="1" thickBot="1" x14ac:dyDescent="0.3">
      <c r="A187" s="75"/>
      <c r="B187" s="377"/>
      <c r="C187" s="378"/>
      <c r="D187" s="378"/>
      <c r="E187" s="378"/>
      <c r="F187" s="378"/>
      <c r="G187" s="378"/>
      <c r="H187" s="378"/>
      <c r="I187" s="378"/>
      <c r="J187" s="378"/>
      <c r="K187" s="378"/>
      <c r="L187" s="378"/>
      <c r="M187" s="378"/>
      <c r="N187" s="378"/>
      <c r="O187" s="378"/>
      <c r="P187" s="378"/>
      <c r="Q187" s="378"/>
      <c r="R187" s="378"/>
      <c r="S187" s="378"/>
      <c r="T187" s="378"/>
      <c r="U187" s="378"/>
      <c r="V187" s="378"/>
      <c r="W187" s="378"/>
      <c r="X187" s="378"/>
      <c r="Y187" s="378"/>
      <c r="Z187" s="378"/>
      <c r="AA187" s="378"/>
      <c r="AB187" s="378"/>
      <c r="AC187" s="378"/>
      <c r="AD187" s="378"/>
      <c r="AE187" s="378"/>
      <c r="AF187" s="378"/>
      <c r="AG187" s="378"/>
      <c r="AH187" s="378"/>
      <c r="AI187" s="378"/>
      <c r="AJ187" s="379"/>
      <c r="AK187" s="380" t="s">
        <v>3</v>
      </c>
      <c r="AL187" s="381"/>
      <c r="AM187" s="381"/>
      <c r="AN187" s="381"/>
      <c r="AO187" s="381"/>
      <c r="AP187" s="381"/>
      <c r="AQ187" s="381"/>
      <c r="AR187" s="381"/>
      <c r="AS187" s="381"/>
      <c r="AT187" s="381"/>
      <c r="AU187" s="381"/>
      <c r="AV187" s="381"/>
      <c r="AW187" s="381"/>
      <c r="AX187" s="381"/>
      <c r="AY187" s="382"/>
      <c r="AZ187" s="382"/>
      <c r="BA187" s="382"/>
      <c r="BB187" s="382"/>
      <c r="BC187" s="382"/>
      <c r="BD187" s="382"/>
      <c r="BE187" s="382"/>
      <c r="BF187" s="382"/>
      <c r="BG187" s="382"/>
      <c r="BH187" s="382"/>
      <c r="BI187" s="382"/>
      <c r="BJ187" s="383"/>
      <c r="BK187" s="384">
        <f>SUM(BK186:BK186)</f>
        <v>0</v>
      </c>
      <c r="BL187" s="385"/>
      <c r="BM187" s="385"/>
      <c r="BN187" s="385"/>
      <c r="BO187" s="385"/>
      <c r="BP187" s="386"/>
      <c r="BQ187" s="387" t="s">
        <v>100</v>
      </c>
      <c r="BR187" s="388"/>
      <c r="BS187" s="388"/>
      <c r="BT187" s="388"/>
      <c r="BU187" s="388"/>
      <c r="BV187" s="388"/>
      <c r="BW187" s="388"/>
      <c r="BX187" s="388"/>
      <c r="BY187" s="388"/>
      <c r="BZ187" s="388"/>
      <c r="CA187" s="388"/>
      <c r="CB187" s="388"/>
      <c r="CC187" s="389"/>
      <c r="CD187" s="390">
        <f>+CD186*AE186</f>
        <v>36470588.235294119</v>
      </c>
      <c r="CE187" s="390"/>
      <c r="CF187" s="390"/>
      <c r="CG187" s="390"/>
      <c r="CH187" s="390"/>
      <c r="CI187" s="391"/>
    </row>
    <row r="188" spans="1:88" ht="18" customHeight="1" thickBot="1" x14ac:dyDescent="0.3">
      <c r="A188" s="75"/>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BG188" s="78"/>
      <c r="BH188" s="78"/>
      <c r="BI188" s="78"/>
      <c r="BJ188" s="78"/>
      <c r="BK188" s="79"/>
      <c r="BL188" s="79"/>
      <c r="BM188" s="79"/>
      <c r="BN188" s="79"/>
      <c r="BO188" s="79"/>
      <c r="BP188" s="79"/>
      <c r="BQ188" s="79"/>
      <c r="BR188" s="79"/>
      <c r="BS188" s="79"/>
      <c r="BT188" s="79"/>
      <c r="BU188" s="79"/>
      <c r="BV188" s="79"/>
      <c r="BW188" s="79"/>
      <c r="BX188" s="79"/>
      <c r="BY188" s="79"/>
      <c r="BZ188" s="79"/>
      <c r="CA188" s="79"/>
      <c r="CB188" s="79"/>
      <c r="CC188" s="79"/>
      <c r="CD188" s="79"/>
      <c r="CE188" s="79"/>
      <c r="CF188" s="79"/>
      <c r="CG188" s="79"/>
      <c r="CH188" s="79"/>
      <c r="CI188" s="79"/>
    </row>
    <row r="189" spans="1:88" ht="18" customHeight="1" x14ac:dyDescent="0.25">
      <c r="A189" s="75"/>
      <c r="B189" s="348" t="s">
        <v>0</v>
      </c>
      <c r="C189" s="349"/>
      <c r="D189" s="349"/>
      <c r="E189" s="349"/>
      <c r="F189" s="349"/>
      <c r="G189" s="349"/>
      <c r="H189" s="349"/>
      <c r="I189" s="349"/>
      <c r="J189" s="349"/>
      <c r="K189" s="349"/>
      <c r="L189" s="349"/>
      <c r="M189" s="349"/>
      <c r="N189" s="349"/>
      <c r="O189" s="349"/>
      <c r="P189" s="349"/>
      <c r="Q189" s="349"/>
      <c r="R189" s="349"/>
      <c r="S189" s="349"/>
      <c r="T189" s="349"/>
      <c r="U189" s="349"/>
      <c r="V189" s="349"/>
      <c r="W189" s="349"/>
      <c r="X189" s="349"/>
      <c r="Y189" s="350"/>
      <c r="Z189" s="348" t="s">
        <v>80</v>
      </c>
      <c r="AA189" s="349"/>
      <c r="AB189" s="349"/>
      <c r="AC189" s="349"/>
      <c r="AD189" s="350"/>
      <c r="AE189" s="357" t="s">
        <v>79</v>
      </c>
      <c r="AF189" s="358"/>
      <c r="AG189" s="358"/>
      <c r="AH189" s="358"/>
      <c r="AI189" s="358"/>
      <c r="AJ189" s="359"/>
      <c r="AK189" s="357" t="s">
        <v>81</v>
      </c>
      <c r="AL189" s="358"/>
      <c r="AM189" s="358"/>
      <c r="AN189" s="358"/>
      <c r="AO189" s="358"/>
      <c r="AP189" s="358"/>
      <c r="AQ189" s="358"/>
      <c r="AR189" s="358"/>
      <c r="AS189" s="358"/>
      <c r="AT189" s="358"/>
      <c r="AU189" s="358"/>
      <c r="AV189" s="358"/>
      <c r="AW189" s="358"/>
      <c r="AX189" s="359"/>
      <c r="AY189" s="357" t="s">
        <v>1</v>
      </c>
      <c r="AZ189" s="358"/>
      <c r="BA189" s="358"/>
      <c r="BB189" s="359"/>
      <c r="BC189" s="348" t="s">
        <v>104</v>
      </c>
      <c r="BD189" s="349"/>
      <c r="BE189" s="349"/>
      <c r="BF189" s="350"/>
      <c r="BG189" s="366" t="s">
        <v>82</v>
      </c>
      <c r="BH189" s="367"/>
      <c r="BI189" s="367"/>
      <c r="BJ189" s="368"/>
      <c r="BK189" s="315" t="s">
        <v>99</v>
      </c>
      <c r="BL189" s="316"/>
      <c r="BM189" s="316"/>
      <c r="BN189" s="316"/>
      <c r="BO189" s="316"/>
      <c r="BP189" s="317"/>
      <c r="BQ189" s="315" t="s">
        <v>83</v>
      </c>
      <c r="BR189" s="316"/>
      <c r="BS189" s="316"/>
      <c r="BT189" s="316"/>
      <c r="BU189" s="316"/>
      <c r="BV189" s="316"/>
      <c r="BW189" s="317"/>
      <c r="BX189" s="315" t="s">
        <v>84</v>
      </c>
      <c r="BY189" s="316"/>
      <c r="BZ189" s="316"/>
      <c r="CA189" s="316"/>
      <c r="CB189" s="316"/>
      <c r="CC189" s="317"/>
      <c r="CD189" s="315" t="s">
        <v>85</v>
      </c>
      <c r="CE189" s="316"/>
      <c r="CF189" s="316"/>
      <c r="CG189" s="316"/>
      <c r="CH189" s="316"/>
      <c r="CI189" s="317"/>
    </row>
    <row r="190" spans="1:88" ht="18" customHeight="1" x14ac:dyDescent="0.25">
      <c r="A190" s="75"/>
      <c r="B190" s="351"/>
      <c r="C190" s="352"/>
      <c r="D190" s="352"/>
      <c r="E190" s="352"/>
      <c r="F190" s="352"/>
      <c r="G190" s="352"/>
      <c r="H190" s="352"/>
      <c r="I190" s="352"/>
      <c r="J190" s="352"/>
      <c r="K190" s="352"/>
      <c r="L190" s="352"/>
      <c r="M190" s="352"/>
      <c r="N190" s="352"/>
      <c r="O190" s="352"/>
      <c r="P190" s="352"/>
      <c r="Q190" s="352"/>
      <c r="R190" s="352"/>
      <c r="S190" s="352"/>
      <c r="T190" s="352"/>
      <c r="U190" s="352"/>
      <c r="V190" s="352"/>
      <c r="W190" s="352"/>
      <c r="X190" s="352"/>
      <c r="Y190" s="353"/>
      <c r="Z190" s="351"/>
      <c r="AA190" s="352"/>
      <c r="AB190" s="352"/>
      <c r="AC190" s="352"/>
      <c r="AD190" s="353"/>
      <c r="AE190" s="360"/>
      <c r="AF190" s="361"/>
      <c r="AG190" s="361"/>
      <c r="AH190" s="361"/>
      <c r="AI190" s="361"/>
      <c r="AJ190" s="362"/>
      <c r="AK190" s="360"/>
      <c r="AL190" s="361"/>
      <c r="AM190" s="361"/>
      <c r="AN190" s="361"/>
      <c r="AO190" s="361"/>
      <c r="AP190" s="361"/>
      <c r="AQ190" s="361"/>
      <c r="AR190" s="361"/>
      <c r="AS190" s="361"/>
      <c r="AT190" s="361"/>
      <c r="AU190" s="361"/>
      <c r="AV190" s="361"/>
      <c r="AW190" s="361"/>
      <c r="AX190" s="362"/>
      <c r="AY190" s="360"/>
      <c r="AZ190" s="361"/>
      <c r="BA190" s="361"/>
      <c r="BB190" s="362"/>
      <c r="BC190" s="351"/>
      <c r="BD190" s="352"/>
      <c r="BE190" s="352"/>
      <c r="BF190" s="353"/>
      <c r="BG190" s="369"/>
      <c r="BH190" s="370"/>
      <c r="BI190" s="370"/>
      <c r="BJ190" s="371"/>
      <c r="BK190" s="318"/>
      <c r="BL190" s="319"/>
      <c r="BM190" s="319"/>
      <c r="BN190" s="319"/>
      <c r="BO190" s="319"/>
      <c r="BP190" s="320"/>
      <c r="BQ190" s="318"/>
      <c r="BR190" s="319"/>
      <c r="BS190" s="319"/>
      <c r="BT190" s="319"/>
      <c r="BU190" s="319"/>
      <c r="BV190" s="319"/>
      <c r="BW190" s="320"/>
      <c r="BX190" s="318"/>
      <c r="BY190" s="319"/>
      <c r="BZ190" s="319"/>
      <c r="CA190" s="319"/>
      <c r="CB190" s="319"/>
      <c r="CC190" s="320"/>
      <c r="CD190" s="318"/>
      <c r="CE190" s="319"/>
      <c r="CF190" s="319"/>
      <c r="CG190" s="319"/>
      <c r="CH190" s="319"/>
      <c r="CI190" s="320"/>
    </row>
    <row r="191" spans="1:88" ht="18" customHeight="1" thickBot="1" x14ac:dyDescent="0.3">
      <c r="A191" s="75"/>
      <c r="B191" s="354"/>
      <c r="C191" s="355"/>
      <c r="D191" s="355"/>
      <c r="E191" s="355"/>
      <c r="F191" s="355"/>
      <c r="G191" s="355"/>
      <c r="H191" s="355"/>
      <c r="I191" s="355"/>
      <c r="J191" s="355"/>
      <c r="K191" s="355"/>
      <c r="L191" s="355"/>
      <c r="M191" s="355"/>
      <c r="N191" s="355"/>
      <c r="O191" s="355"/>
      <c r="P191" s="355"/>
      <c r="Q191" s="355"/>
      <c r="R191" s="355"/>
      <c r="S191" s="355"/>
      <c r="T191" s="355"/>
      <c r="U191" s="355"/>
      <c r="V191" s="355"/>
      <c r="W191" s="355"/>
      <c r="X191" s="355"/>
      <c r="Y191" s="356"/>
      <c r="Z191" s="354"/>
      <c r="AA191" s="355"/>
      <c r="AB191" s="355"/>
      <c r="AC191" s="355"/>
      <c r="AD191" s="356"/>
      <c r="AE191" s="363"/>
      <c r="AF191" s="364"/>
      <c r="AG191" s="364"/>
      <c r="AH191" s="364"/>
      <c r="AI191" s="364"/>
      <c r="AJ191" s="365"/>
      <c r="AK191" s="360"/>
      <c r="AL191" s="361"/>
      <c r="AM191" s="361"/>
      <c r="AN191" s="361"/>
      <c r="AO191" s="361"/>
      <c r="AP191" s="361"/>
      <c r="AQ191" s="361"/>
      <c r="AR191" s="361"/>
      <c r="AS191" s="361"/>
      <c r="AT191" s="361"/>
      <c r="AU191" s="361"/>
      <c r="AV191" s="361"/>
      <c r="AW191" s="361"/>
      <c r="AX191" s="362"/>
      <c r="AY191" s="360"/>
      <c r="AZ191" s="361"/>
      <c r="BA191" s="361"/>
      <c r="BB191" s="362"/>
      <c r="BC191" s="351"/>
      <c r="BD191" s="352"/>
      <c r="BE191" s="352"/>
      <c r="BF191" s="353"/>
      <c r="BG191" s="369"/>
      <c r="BH191" s="370"/>
      <c r="BI191" s="370"/>
      <c r="BJ191" s="371"/>
      <c r="BK191" s="318"/>
      <c r="BL191" s="319"/>
      <c r="BM191" s="319"/>
      <c r="BN191" s="319"/>
      <c r="BO191" s="319"/>
      <c r="BP191" s="320"/>
      <c r="BQ191" s="321"/>
      <c r="BR191" s="322"/>
      <c r="BS191" s="322"/>
      <c r="BT191" s="322"/>
      <c r="BU191" s="322"/>
      <c r="BV191" s="322"/>
      <c r="BW191" s="323"/>
      <c r="BX191" s="321"/>
      <c r="BY191" s="322"/>
      <c r="BZ191" s="322"/>
      <c r="CA191" s="322"/>
      <c r="CB191" s="322"/>
      <c r="CC191" s="323"/>
      <c r="CD191" s="321"/>
      <c r="CE191" s="322"/>
      <c r="CF191" s="322"/>
      <c r="CG191" s="322"/>
      <c r="CH191" s="322"/>
      <c r="CI191" s="323"/>
    </row>
    <row r="192" spans="1:88" ht="18" customHeight="1" x14ac:dyDescent="0.25">
      <c r="A192" s="75"/>
      <c r="B192" s="324" t="s">
        <v>554</v>
      </c>
      <c r="C192" s="325"/>
      <c r="D192" s="325"/>
      <c r="E192" s="325"/>
      <c r="F192" s="325"/>
      <c r="G192" s="325"/>
      <c r="H192" s="325"/>
      <c r="I192" s="325"/>
      <c r="J192" s="325"/>
      <c r="K192" s="325"/>
      <c r="L192" s="325"/>
      <c r="M192" s="325"/>
      <c r="N192" s="325"/>
      <c r="O192" s="325"/>
      <c r="P192" s="325"/>
      <c r="Q192" s="325"/>
      <c r="R192" s="325"/>
      <c r="S192" s="325"/>
      <c r="T192" s="325"/>
      <c r="U192" s="325"/>
      <c r="V192" s="325"/>
      <c r="W192" s="325"/>
      <c r="X192" s="325"/>
      <c r="Y192" s="326"/>
      <c r="Z192" s="333" t="s">
        <v>587</v>
      </c>
      <c r="AA192" s="334"/>
      <c r="AB192" s="334"/>
      <c r="AC192" s="334"/>
      <c r="AD192" s="335"/>
      <c r="AE192" s="333">
        <v>1</v>
      </c>
      <c r="AF192" s="334"/>
      <c r="AG192" s="334"/>
      <c r="AH192" s="334"/>
      <c r="AI192" s="334"/>
      <c r="AJ192" s="334"/>
      <c r="AK192" s="342" t="s">
        <v>13</v>
      </c>
      <c r="AL192" s="343"/>
      <c r="AM192" s="343"/>
      <c r="AN192" s="343"/>
      <c r="AO192" s="343"/>
      <c r="AP192" s="343"/>
      <c r="AQ192" s="343"/>
      <c r="AR192" s="343"/>
      <c r="AS192" s="343"/>
      <c r="AT192" s="343"/>
      <c r="AU192" s="343"/>
      <c r="AV192" s="343"/>
      <c r="AW192" s="343"/>
      <c r="AX192" s="344"/>
      <c r="AY192" s="409">
        <v>1</v>
      </c>
      <c r="AZ192" s="346"/>
      <c r="BA192" s="346"/>
      <c r="BB192" s="410"/>
      <c r="BC192" s="345">
        <f>+$AE$192*AY192</f>
        <v>1</v>
      </c>
      <c r="BD192" s="346"/>
      <c r="BE192" s="346"/>
      <c r="BF192" s="347"/>
      <c r="BG192" s="285">
        <v>40826</v>
      </c>
      <c r="BH192" s="286"/>
      <c r="BI192" s="286"/>
      <c r="BJ192" s="287"/>
      <c r="BK192" s="288">
        <f>+AY192*BG192</f>
        <v>40826</v>
      </c>
      <c r="BL192" s="289"/>
      <c r="BM192" s="289"/>
      <c r="BN192" s="289"/>
      <c r="BO192" s="289"/>
      <c r="BP192" s="290"/>
      <c r="BQ192" s="291">
        <v>1000</v>
      </c>
      <c r="BR192" s="292"/>
      <c r="BS192" s="292"/>
      <c r="BT192" s="292"/>
      <c r="BU192" s="292"/>
      <c r="BV192" s="292"/>
      <c r="BW192" s="293"/>
      <c r="BX192" s="291">
        <f>+(((BK194+BQ192)*15)/85)</f>
        <v>8779.5882352941171</v>
      </c>
      <c r="BY192" s="292"/>
      <c r="BZ192" s="292"/>
      <c r="CA192" s="292"/>
      <c r="CB192" s="292"/>
      <c r="CC192" s="293"/>
      <c r="CD192" s="291">
        <f>+BK194+BQ192+BX192</f>
        <v>58530.588235294119</v>
      </c>
      <c r="CE192" s="292"/>
      <c r="CF192" s="292"/>
      <c r="CG192" s="292"/>
      <c r="CH192" s="292"/>
      <c r="CI192" s="293"/>
    </row>
    <row r="193" spans="1:87" ht="22.5" customHeight="1" thickBot="1" x14ac:dyDescent="0.3">
      <c r="A193" s="75"/>
      <c r="B193" s="327"/>
      <c r="C193" s="328"/>
      <c r="D193" s="328"/>
      <c r="E193" s="328"/>
      <c r="F193" s="328"/>
      <c r="G193" s="328"/>
      <c r="H193" s="328"/>
      <c r="I193" s="328"/>
      <c r="J193" s="328"/>
      <c r="K193" s="328"/>
      <c r="L193" s="328"/>
      <c r="M193" s="328"/>
      <c r="N193" s="328"/>
      <c r="O193" s="328"/>
      <c r="P193" s="328"/>
      <c r="Q193" s="328"/>
      <c r="R193" s="328"/>
      <c r="S193" s="328"/>
      <c r="T193" s="328"/>
      <c r="U193" s="328"/>
      <c r="V193" s="328"/>
      <c r="W193" s="328"/>
      <c r="X193" s="328"/>
      <c r="Y193" s="329"/>
      <c r="Z193" s="336"/>
      <c r="AA193" s="337"/>
      <c r="AB193" s="337"/>
      <c r="AC193" s="337"/>
      <c r="AD193" s="338"/>
      <c r="AE193" s="336"/>
      <c r="AF193" s="337"/>
      <c r="AG193" s="337"/>
      <c r="AH193" s="337"/>
      <c r="AI193" s="337"/>
      <c r="AJ193" s="337"/>
      <c r="AK193" s="392" t="s">
        <v>526</v>
      </c>
      <c r="AL193" s="393"/>
      <c r="AM193" s="393"/>
      <c r="AN193" s="393"/>
      <c r="AO193" s="393"/>
      <c r="AP193" s="393"/>
      <c r="AQ193" s="393"/>
      <c r="AR193" s="393"/>
      <c r="AS193" s="393"/>
      <c r="AT193" s="393"/>
      <c r="AU193" s="393"/>
      <c r="AV193" s="393"/>
      <c r="AW193" s="393"/>
      <c r="AX193" s="394"/>
      <c r="AY193" s="407">
        <v>1</v>
      </c>
      <c r="AZ193" s="304"/>
      <c r="BA193" s="304"/>
      <c r="BB193" s="408"/>
      <c r="BC193" s="306">
        <f t="shared" ref="BC193" si="24">+$AE$192*AY193</f>
        <v>1</v>
      </c>
      <c r="BD193" s="307"/>
      <c r="BE193" s="307"/>
      <c r="BF193" s="308"/>
      <c r="BG193" s="309">
        <v>7925</v>
      </c>
      <c r="BH193" s="310"/>
      <c r="BI193" s="310"/>
      <c r="BJ193" s="311"/>
      <c r="BK193" s="312">
        <f t="shared" ref="BK193" si="25">+AY193*BG193</f>
        <v>7925</v>
      </c>
      <c r="BL193" s="313"/>
      <c r="BM193" s="313"/>
      <c r="BN193" s="313"/>
      <c r="BO193" s="313"/>
      <c r="BP193" s="314"/>
      <c r="BQ193" s="294"/>
      <c r="BR193" s="295"/>
      <c r="BS193" s="295"/>
      <c r="BT193" s="295"/>
      <c r="BU193" s="295"/>
      <c r="BV193" s="295"/>
      <c r="BW193" s="296"/>
      <c r="BX193" s="294"/>
      <c r="BY193" s="295"/>
      <c r="BZ193" s="295"/>
      <c r="CA193" s="295"/>
      <c r="CB193" s="295"/>
      <c r="CC193" s="296"/>
      <c r="CD193" s="294"/>
      <c r="CE193" s="295"/>
      <c r="CF193" s="295"/>
      <c r="CG193" s="295"/>
      <c r="CH193" s="295"/>
      <c r="CI193" s="296"/>
    </row>
    <row r="194" spans="1:87" ht="18" customHeight="1" thickBot="1" x14ac:dyDescent="0.3">
      <c r="A194" s="75"/>
      <c r="B194" s="377"/>
      <c r="C194" s="378"/>
      <c r="D194" s="378"/>
      <c r="E194" s="378"/>
      <c r="F194" s="378"/>
      <c r="G194" s="378"/>
      <c r="H194" s="378"/>
      <c r="I194" s="378"/>
      <c r="J194" s="378"/>
      <c r="K194" s="378"/>
      <c r="L194" s="378"/>
      <c r="M194" s="378"/>
      <c r="N194" s="378"/>
      <c r="O194" s="378"/>
      <c r="P194" s="378"/>
      <c r="Q194" s="378"/>
      <c r="R194" s="378"/>
      <c r="S194" s="378"/>
      <c r="T194" s="378"/>
      <c r="U194" s="378"/>
      <c r="V194" s="378"/>
      <c r="W194" s="378"/>
      <c r="X194" s="378"/>
      <c r="Y194" s="378"/>
      <c r="Z194" s="378"/>
      <c r="AA194" s="378"/>
      <c r="AB194" s="378"/>
      <c r="AC194" s="378"/>
      <c r="AD194" s="378"/>
      <c r="AE194" s="378"/>
      <c r="AF194" s="378"/>
      <c r="AG194" s="378"/>
      <c r="AH194" s="378"/>
      <c r="AI194" s="378"/>
      <c r="AJ194" s="379"/>
      <c r="AK194" s="380" t="s">
        <v>3</v>
      </c>
      <c r="AL194" s="381"/>
      <c r="AM194" s="381"/>
      <c r="AN194" s="381"/>
      <c r="AO194" s="381"/>
      <c r="AP194" s="381"/>
      <c r="AQ194" s="381"/>
      <c r="AR194" s="381"/>
      <c r="AS194" s="381"/>
      <c r="AT194" s="381"/>
      <c r="AU194" s="381"/>
      <c r="AV194" s="381"/>
      <c r="AW194" s="381"/>
      <c r="AX194" s="381"/>
      <c r="AY194" s="382"/>
      <c r="AZ194" s="382"/>
      <c r="BA194" s="382"/>
      <c r="BB194" s="382"/>
      <c r="BC194" s="382"/>
      <c r="BD194" s="382"/>
      <c r="BE194" s="382"/>
      <c r="BF194" s="382"/>
      <c r="BG194" s="382"/>
      <c r="BH194" s="382"/>
      <c r="BI194" s="382"/>
      <c r="BJ194" s="383"/>
      <c r="BK194" s="384">
        <f>SUM(BK192:BK193)</f>
        <v>48751</v>
      </c>
      <c r="BL194" s="385"/>
      <c r="BM194" s="385"/>
      <c r="BN194" s="385"/>
      <c r="BO194" s="385"/>
      <c r="BP194" s="386"/>
      <c r="BQ194" s="387" t="s">
        <v>100</v>
      </c>
      <c r="BR194" s="388"/>
      <c r="BS194" s="388"/>
      <c r="BT194" s="388"/>
      <c r="BU194" s="388"/>
      <c r="BV194" s="388"/>
      <c r="BW194" s="388"/>
      <c r="BX194" s="388"/>
      <c r="BY194" s="388"/>
      <c r="BZ194" s="388"/>
      <c r="CA194" s="388"/>
      <c r="CB194" s="388"/>
      <c r="CC194" s="389"/>
      <c r="CD194" s="390">
        <f>+CD192*AE192</f>
        <v>58530.588235294119</v>
      </c>
      <c r="CE194" s="390"/>
      <c r="CF194" s="390"/>
      <c r="CG194" s="390"/>
      <c r="CH194" s="390"/>
      <c r="CI194" s="391"/>
    </row>
    <row r="195" spans="1:87" ht="18" customHeight="1" thickBot="1" x14ac:dyDescent="0.3">
      <c r="A195" s="75"/>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c r="AR195" s="76"/>
      <c r="AS195" s="76"/>
      <c r="AT195" s="76"/>
      <c r="AU195" s="76"/>
      <c r="AV195" s="76"/>
      <c r="AW195" s="76"/>
      <c r="AX195" s="76"/>
      <c r="AY195" s="77"/>
      <c r="AZ195" s="77"/>
      <c r="BA195" s="77"/>
      <c r="BB195" s="77"/>
      <c r="BC195" s="77"/>
      <c r="BD195" s="77"/>
      <c r="BE195" s="77"/>
      <c r="BF195" s="77"/>
      <c r="BG195" s="78"/>
      <c r="BH195" s="78"/>
      <c r="BI195" s="78"/>
      <c r="BJ195" s="78"/>
      <c r="BK195" s="79"/>
      <c r="BL195" s="79"/>
      <c r="BM195" s="79"/>
      <c r="BN195" s="79"/>
      <c r="BO195" s="79"/>
      <c r="BP195" s="79"/>
      <c r="BQ195" s="79"/>
      <c r="BR195" s="79"/>
      <c r="BS195" s="79"/>
      <c r="BT195" s="79"/>
      <c r="BU195" s="79"/>
      <c r="BV195" s="79"/>
      <c r="BW195" s="79"/>
      <c r="BX195" s="79"/>
      <c r="BY195" s="79"/>
      <c r="BZ195" s="79"/>
      <c r="CA195" s="79"/>
      <c r="CB195" s="79"/>
      <c r="CC195" s="79"/>
      <c r="CD195" s="79"/>
      <c r="CE195" s="79"/>
      <c r="CF195" s="79"/>
      <c r="CG195" s="79"/>
      <c r="CH195" s="79"/>
      <c r="CI195" s="79"/>
    </row>
    <row r="196" spans="1:87" ht="18" customHeight="1" x14ac:dyDescent="0.25">
      <c r="A196" s="75"/>
      <c r="B196" s="348" t="s">
        <v>0</v>
      </c>
      <c r="C196" s="349"/>
      <c r="D196" s="349"/>
      <c r="E196" s="349"/>
      <c r="F196" s="349"/>
      <c r="G196" s="349"/>
      <c r="H196" s="349"/>
      <c r="I196" s="349"/>
      <c r="J196" s="349"/>
      <c r="K196" s="349"/>
      <c r="L196" s="349"/>
      <c r="M196" s="349"/>
      <c r="N196" s="349"/>
      <c r="O196" s="349"/>
      <c r="P196" s="349"/>
      <c r="Q196" s="349"/>
      <c r="R196" s="349"/>
      <c r="S196" s="349"/>
      <c r="T196" s="349"/>
      <c r="U196" s="349"/>
      <c r="V196" s="349"/>
      <c r="W196" s="349"/>
      <c r="X196" s="349"/>
      <c r="Y196" s="350"/>
      <c r="Z196" s="348" t="s">
        <v>80</v>
      </c>
      <c r="AA196" s="349"/>
      <c r="AB196" s="349"/>
      <c r="AC196" s="349"/>
      <c r="AD196" s="350"/>
      <c r="AE196" s="357" t="s">
        <v>79</v>
      </c>
      <c r="AF196" s="358"/>
      <c r="AG196" s="358"/>
      <c r="AH196" s="358"/>
      <c r="AI196" s="358"/>
      <c r="AJ196" s="359"/>
      <c r="AK196" s="357" t="s">
        <v>81</v>
      </c>
      <c r="AL196" s="358"/>
      <c r="AM196" s="358"/>
      <c r="AN196" s="358"/>
      <c r="AO196" s="358"/>
      <c r="AP196" s="358"/>
      <c r="AQ196" s="358"/>
      <c r="AR196" s="358"/>
      <c r="AS196" s="358"/>
      <c r="AT196" s="358"/>
      <c r="AU196" s="358"/>
      <c r="AV196" s="358"/>
      <c r="AW196" s="358"/>
      <c r="AX196" s="359"/>
      <c r="AY196" s="357" t="s">
        <v>1</v>
      </c>
      <c r="AZ196" s="358"/>
      <c r="BA196" s="358"/>
      <c r="BB196" s="359"/>
      <c r="BC196" s="348" t="s">
        <v>104</v>
      </c>
      <c r="BD196" s="349"/>
      <c r="BE196" s="349"/>
      <c r="BF196" s="350"/>
      <c r="BG196" s="366" t="s">
        <v>82</v>
      </c>
      <c r="BH196" s="367"/>
      <c r="BI196" s="367"/>
      <c r="BJ196" s="368"/>
      <c r="BK196" s="315" t="s">
        <v>99</v>
      </c>
      <c r="BL196" s="316"/>
      <c r="BM196" s="316"/>
      <c r="BN196" s="316"/>
      <c r="BO196" s="316"/>
      <c r="BP196" s="317"/>
      <c r="BQ196" s="315" t="s">
        <v>83</v>
      </c>
      <c r="BR196" s="316"/>
      <c r="BS196" s="316"/>
      <c r="BT196" s="316"/>
      <c r="BU196" s="316"/>
      <c r="BV196" s="316"/>
      <c r="BW196" s="317"/>
      <c r="BX196" s="315" t="s">
        <v>84</v>
      </c>
      <c r="BY196" s="316"/>
      <c r="BZ196" s="316"/>
      <c r="CA196" s="316"/>
      <c r="CB196" s="316"/>
      <c r="CC196" s="317"/>
      <c r="CD196" s="315" t="s">
        <v>85</v>
      </c>
      <c r="CE196" s="316"/>
      <c r="CF196" s="316"/>
      <c r="CG196" s="316"/>
      <c r="CH196" s="316"/>
      <c r="CI196" s="317"/>
    </row>
    <row r="197" spans="1:87" ht="18" customHeight="1" x14ac:dyDescent="0.25">
      <c r="A197" s="75"/>
      <c r="B197" s="351"/>
      <c r="C197" s="352"/>
      <c r="D197" s="352"/>
      <c r="E197" s="352"/>
      <c r="F197" s="352"/>
      <c r="G197" s="352"/>
      <c r="H197" s="352"/>
      <c r="I197" s="352"/>
      <c r="J197" s="352"/>
      <c r="K197" s="352"/>
      <c r="L197" s="352"/>
      <c r="M197" s="352"/>
      <c r="N197" s="352"/>
      <c r="O197" s="352"/>
      <c r="P197" s="352"/>
      <c r="Q197" s="352"/>
      <c r="R197" s="352"/>
      <c r="S197" s="352"/>
      <c r="T197" s="352"/>
      <c r="U197" s="352"/>
      <c r="V197" s="352"/>
      <c r="W197" s="352"/>
      <c r="X197" s="352"/>
      <c r="Y197" s="353"/>
      <c r="Z197" s="351"/>
      <c r="AA197" s="352"/>
      <c r="AB197" s="352"/>
      <c r="AC197" s="352"/>
      <c r="AD197" s="353"/>
      <c r="AE197" s="360"/>
      <c r="AF197" s="361"/>
      <c r="AG197" s="361"/>
      <c r="AH197" s="361"/>
      <c r="AI197" s="361"/>
      <c r="AJ197" s="362"/>
      <c r="AK197" s="360"/>
      <c r="AL197" s="361"/>
      <c r="AM197" s="361"/>
      <c r="AN197" s="361"/>
      <c r="AO197" s="361"/>
      <c r="AP197" s="361"/>
      <c r="AQ197" s="361"/>
      <c r="AR197" s="361"/>
      <c r="AS197" s="361"/>
      <c r="AT197" s="361"/>
      <c r="AU197" s="361"/>
      <c r="AV197" s="361"/>
      <c r="AW197" s="361"/>
      <c r="AX197" s="362"/>
      <c r="AY197" s="360"/>
      <c r="AZ197" s="361"/>
      <c r="BA197" s="361"/>
      <c r="BB197" s="362"/>
      <c r="BC197" s="351"/>
      <c r="BD197" s="352"/>
      <c r="BE197" s="352"/>
      <c r="BF197" s="353"/>
      <c r="BG197" s="369"/>
      <c r="BH197" s="370"/>
      <c r="BI197" s="370"/>
      <c r="BJ197" s="371"/>
      <c r="BK197" s="318"/>
      <c r="BL197" s="319"/>
      <c r="BM197" s="319"/>
      <c r="BN197" s="319"/>
      <c r="BO197" s="319"/>
      <c r="BP197" s="320"/>
      <c r="BQ197" s="318"/>
      <c r="BR197" s="319"/>
      <c r="BS197" s="319"/>
      <c r="BT197" s="319"/>
      <c r="BU197" s="319"/>
      <c r="BV197" s="319"/>
      <c r="BW197" s="320"/>
      <c r="BX197" s="318"/>
      <c r="BY197" s="319"/>
      <c r="BZ197" s="319"/>
      <c r="CA197" s="319"/>
      <c r="CB197" s="319"/>
      <c r="CC197" s="320"/>
      <c r="CD197" s="318"/>
      <c r="CE197" s="319"/>
      <c r="CF197" s="319"/>
      <c r="CG197" s="319"/>
      <c r="CH197" s="319"/>
      <c r="CI197" s="320"/>
    </row>
    <row r="198" spans="1:87" ht="18" customHeight="1" thickBot="1" x14ac:dyDescent="0.3">
      <c r="A198" s="75"/>
      <c r="B198" s="354"/>
      <c r="C198" s="355"/>
      <c r="D198" s="355"/>
      <c r="E198" s="355"/>
      <c r="F198" s="355"/>
      <c r="G198" s="355"/>
      <c r="H198" s="355"/>
      <c r="I198" s="355"/>
      <c r="J198" s="355"/>
      <c r="K198" s="355"/>
      <c r="L198" s="355"/>
      <c r="M198" s="355"/>
      <c r="N198" s="355"/>
      <c r="O198" s="355"/>
      <c r="P198" s="355"/>
      <c r="Q198" s="355"/>
      <c r="R198" s="355"/>
      <c r="S198" s="355"/>
      <c r="T198" s="355"/>
      <c r="U198" s="355"/>
      <c r="V198" s="355"/>
      <c r="W198" s="355"/>
      <c r="X198" s="355"/>
      <c r="Y198" s="356"/>
      <c r="Z198" s="354"/>
      <c r="AA198" s="355"/>
      <c r="AB198" s="355"/>
      <c r="AC198" s="355"/>
      <c r="AD198" s="356"/>
      <c r="AE198" s="363"/>
      <c r="AF198" s="364"/>
      <c r="AG198" s="364"/>
      <c r="AH198" s="364"/>
      <c r="AI198" s="364"/>
      <c r="AJ198" s="365"/>
      <c r="AK198" s="360"/>
      <c r="AL198" s="361"/>
      <c r="AM198" s="361"/>
      <c r="AN198" s="361"/>
      <c r="AO198" s="361"/>
      <c r="AP198" s="361"/>
      <c r="AQ198" s="361"/>
      <c r="AR198" s="361"/>
      <c r="AS198" s="361"/>
      <c r="AT198" s="361"/>
      <c r="AU198" s="361"/>
      <c r="AV198" s="361"/>
      <c r="AW198" s="361"/>
      <c r="AX198" s="362"/>
      <c r="AY198" s="360"/>
      <c r="AZ198" s="361"/>
      <c r="BA198" s="361"/>
      <c r="BB198" s="362"/>
      <c r="BC198" s="351"/>
      <c r="BD198" s="352"/>
      <c r="BE198" s="352"/>
      <c r="BF198" s="353"/>
      <c r="BG198" s="369"/>
      <c r="BH198" s="370"/>
      <c r="BI198" s="370"/>
      <c r="BJ198" s="371"/>
      <c r="BK198" s="318"/>
      <c r="BL198" s="319"/>
      <c r="BM198" s="319"/>
      <c r="BN198" s="319"/>
      <c r="BO198" s="319"/>
      <c r="BP198" s="320"/>
      <c r="BQ198" s="321"/>
      <c r="BR198" s="322"/>
      <c r="BS198" s="322"/>
      <c r="BT198" s="322"/>
      <c r="BU198" s="322"/>
      <c r="BV198" s="322"/>
      <c r="BW198" s="323"/>
      <c r="BX198" s="321"/>
      <c r="BY198" s="322"/>
      <c r="BZ198" s="322"/>
      <c r="CA198" s="322"/>
      <c r="CB198" s="322"/>
      <c r="CC198" s="323"/>
      <c r="CD198" s="321"/>
      <c r="CE198" s="322"/>
      <c r="CF198" s="322"/>
      <c r="CG198" s="322"/>
      <c r="CH198" s="322"/>
      <c r="CI198" s="323"/>
    </row>
    <row r="199" spans="1:87" ht="54.75" customHeight="1" thickBot="1" x14ac:dyDescent="0.3">
      <c r="A199" s="75"/>
      <c r="B199" s="324" t="s">
        <v>555</v>
      </c>
      <c r="C199" s="325"/>
      <c r="D199" s="325"/>
      <c r="E199" s="325"/>
      <c r="F199" s="325"/>
      <c r="G199" s="325"/>
      <c r="H199" s="325"/>
      <c r="I199" s="325"/>
      <c r="J199" s="325"/>
      <c r="K199" s="325"/>
      <c r="L199" s="325"/>
      <c r="M199" s="325"/>
      <c r="N199" s="325"/>
      <c r="O199" s="325"/>
      <c r="P199" s="325"/>
      <c r="Q199" s="325"/>
      <c r="R199" s="325"/>
      <c r="S199" s="325"/>
      <c r="T199" s="325"/>
      <c r="U199" s="325"/>
      <c r="V199" s="325"/>
      <c r="W199" s="325"/>
      <c r="X199" s="325"/>
      <c r="Y199" s="326"/>
      <c r="Z199" s="333" t="s">
        <v>588</v>
      </c>
      <c r="AA199" s="334"/>
      <c r="AB199" s="334"/>
      <c r="AC199" s="334"/>
      <c r="AD199" s="335"/>
      <c r="AE199" s="333"/>
      <c r="AF199" s="334"/>
      <c r="AG199" s="334"/>
      <c r="AH199" s="334"/>
      <c r="AI199" s="334"/>
      <c r="AJ199" s="334"/>
      <c r="AK199" s="606"/>
      <c r="AL199" s="607"/>
      <c r="AM199" s="607"/>
      <c r="AN199" s="607"/>
      <c r="AO199" s="607"/>
      <c r="AP199" s="607"/>
      <c r="AQ199" s="607"/>
      <c r="AR199" s="607"/>
      <c r="AS199" s="607"/>
      <c r="AT199" s="607"/>
      <c r="AU199" s="607"/>
      <c r="AV199" s="607"/>
      <c r="AW199" s="607"/>
      <c r="AX199" s="608"/>
      <c r="AY199" s="409"/>
      <c r="AZ199" s="346"/>
      <c r="BA199" s="346"/>
      <c r="BB199" s="410"/>
      <c r="BC199" s="699">
        <f>+$AE$199*AY199</f>
        <v>0</v>
      </c>
      <c r="BD199" s="697"/>
      <c r="BE199" s="697"/>
      <c r="BF199" s="700"/>
      <c r="BG199" s="285"/>
      <c r="BH199" s="286"/>
      <c r="BI199" s="286"/>
      <c r="BJ199" s="287"/>
      <c r="BK199" s="693">
        <f>+AY199*BG199</f>
        <v>0</v>
      </c>
      <c r="BL199" s="694"/>
      <c r="BM199" s="694"/>
      <c r="BN199" s="694"/>
      <c r="BO199" s="694"/>
      <c r="BP199" s="695"/>
      <c r="BQ199" s="291"/>
      <c r="BR199" s="292"/>
      <c r="BS199" s="292"/>
      <c r="BT199" s="292"/>
      <c r="BU199" s="292"/>
      <c r="BV199" s="292"/>
      <c r="BW199" s="293"/>
      <c r="BX199" s="291">
        <f>+(((BK200+BQ199)*15)/85)</f>
        <v>0</v>
      </c>
      <c r="BY199" s="292"/>
      <c r="BZ199" s="292"/>
      <c r="CA199" s="292"/>
      <c r="CB199" s="292"/>
      <c r="CC199" s="293"/>
      <c r="CD199" s="291">
        <f>+BK200+BQ199+BX199</f>
        <v>0</v>
      </c>
      <c r="CE199" s="292"/>
      <c r="CF199" s="292"/>
      <c r="CG199" s="292"/>
      <c r="CH199" s="292"/>
      <c r="CI199" s="293"/>
    </row>
    <row r="200" spans="1:87" ht="18" customHeight="1" thickBot="1" x14ac:dyDescent="0.3">
      <c r="A200" s="75"/>
      <c r="B200" s="377"/>
      <c r="C200" s="378"/>
      <c r="D200" s="378"/>
      <c r="E200" s="378"/>
      <c r="F200" s="378"/>
      <c r="G200" s="378"/>
      <c r="H200" s="378"/>
      <c r="I200" s="378"/>
      <c r="J200" s="378"/>
      <c r="K200" s="378"/>
      <c r="L200" s="378"/>
      <c r="M200" s="378"/>
      <c r="N200" s="378"/>
      <c r="O200" s="378"/>
      <c r="P200" s="378"/>
      <c r="Q200" s="378"/>
      <c r="R200" s="378"/>
      <c r="S200" s="378"/>
      <c r="T200" s="378"/>
      <c r="U200" s="378"/>
      <c r="V200" s="378"/>
      <c r="W200" s="378"/>
      <c r="X200" s="378"/>
      <c r="Y200" s="378"/>
      <c r="Z200" s="378"/>
      <c r="AA200" s="378"/>
      <c r="AB200" s="378"/>
      <c r="AC200" s="378"/>
      <c r="AD200" s="378"/>
      <c r="AE200" s="378"/>
      <c r="AF200" s="378"/>
      <c r="AG200" s="378"/>
      <c r="AH200" s="378"/>
      <c r="AI200" s="378"/>
      <c r="AJ200" s="379"/>
      <c r="AK200" s="380" t="s">
        <v>3</v>
      </c>
      <c r="AL200" s="381"/>
      <c r="AM200" s="381"/>
      <c r="AN200" s="381"/>
      <c r="AO200" s="381"/>
      <c r="AP200" s="381"/>
      <c r="AQ200" s="381"/>
      <c r="AR200" s="381"/>
      <c r="AS200" s="381"/>
      <c r="AT200" s="381"/>
      <c r="AU200" s="381"/>
      <c r="AV200" s="381"/>
      <c r="AW200" s="381"/>
      <c r="AX200" s="381"/>
      <c r="AY200" s="382"/>
      <c r="AZ200" s="382"/>
      <c r="BA200" s="382"/>
      <c r="BB200" s="382"/>
      <c r="BC200" s="382"/>
      <c r="BD200" s="382"/>
      <c r="BE200" s="382"/>
      <c r="BF200" s="382"/>
      <c r="BG200" s="382"/>
      <c r="BH200" s="382"/>
      <c r="BI200" s="382"/>
      <c r="BJ200" s="383"/>
      <c r="BK200" s="384">
        <f>SUM(BK199:BK199)</f>
        <v>0</v>
      </c>
      <c r="BL200" s="385"/>
      <c r="BM200" s="385"/>
      <c r="BN200" s="385"/>
      <c r="BO200" s="385"/>
      <c r="BP200" s="386"/>
      <c r="BQ200" s="387" t="s">
        <v>100</v>
      </c>
      <c r="BR200" s="388"/>
      <c r="BS200" s="388"/>
      <c r="BT200" s="388"/>
      <c r="BU200" s="388"/>
      <c r="BV200" s="388"/>
      <c r="BW200" s="388"/>
      <c r="BX200" s="388"/>
      <c r="BY200" s="388"/>
      <c r="BZ200" s="388"/>
      <c r="CA200" s="388"/>
      <c r="CB200" s="388"/>
      <c r="CC200" s="389"/>
      <c r="CD200" s="390">
        <f>+CD199*AE199</f>
        <v>0</v>
      </c>
      <c r="CE200" s="390"/>
      <c r="CF200" s="390"/>
      <c r="CG200" s="390"/>
      <c r="CH200" s="390"/>
      <c r="CI200" s="391"/>
    </row>
    <row r="201" spans="1:87" ht="18" customHeight="1" thickBot="1" x14ac:dyDescent="0.3">
      <c r="A201" s="75"/>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BG201" s="78"/>
      <c r="BH201" s="78"/>
      <c r="BI201" s="78"/>
      <c r="BJ201" s="78"/>
      <c r="BK201" s="79"/>
      <c r="BL201" s="79"/>
      <c r="BM201" s="79"/>
      <c r="BN201" s="79"/>
      <c r="BO201" s="79"/>
      <c r="BP201" s="79"/>
      <c r="BQ201" s="79"/>
      <c r="BR201" s="79"/>
      <c r="BS201" s="79"/>
      <c r="BT201" s="79"/>
      <c r="BU201" s="79"/>
      <c r="BV201" s="79"/>
      <c r="BW201" s="79"/>
      <c r="BX201" s="79"/>
      <c r="BY201" s="79"/>
      <c r="BZ201" s="79"/>
      <c r="CA201" s="79"/>
      <c r="CB201" s="79"/>
      <c r="CC201" s="79"/>
      <c r="CD201" s="79"/>
      <c r="CE201" s="79"/>
      <c r="CF201" s="79"/>
      <c r="CG201" s="79"/>
      <c r="CH201" s="79"/>
      <c r="CI201" s="79"/>
    </row>
    <row r="202" spans="1:87" ht="18" customHeight="1" x14ac:dyDescent="0.25">
      <c r="A202" s="75"/>
      <c r="B202" s="348" t="s">
        <v>0</v>
      </c>
      <c r="C202" s="349"/>
      <c r="D202" s="349"/>
      <c r="E202" s="349"/>
      <c r="F202" s="349"/>
      <c r="G202" s="349"/>
      <c r="H202" s="349"/>
      <c r="I202" s="349"/>
      <c r="J202" s="349"/>
      <c r="K202" s="349"/>
      <c r="L202" s="349"/>
      <c r="M202" s="349"/>
      <c r="N202" s="349"/>
      <c r="O202" s="349"/>
      <c r="P202" s="349"/>
      <c r="Q202" s="349"/>
      <c r="R202" s="349"/>
      <c r="S202" s="349"/>
      <c r="T202" s="349"/>
      <c r="U202" s="349"/>
      <c r="V202" s="349"/>
      <c r="W202" s="349"/>
      <c r="X202" s="349"/>
      <c r="Y202" s="350"/>
      <c r="Z202" s="348" t="s">
        <v>80</v>
      </c>
      <c r="AA202" s="349"/>
      <c r="AB202" s="349"/>
      <c r="AC202" s="349"/>
      <c r="AD202" s="350"/>
      <c r="AE202" s="357" t="s">
        <v>79</v>
      </c>
      <c r="AF202" s="358"/>
      <c r="AG202" s="358"/>
      <c r="AH202" s="358"/>
      <c r="AI202" s="358"/>
      <c r="AJ202" s="359"/>
      <c r="AK202" s="357" t="s">
        <v>81</v>
      </c>
      <c r="AL202" s="358"/>
      <c r="AM202" s="358"/>
      <c r="AN202" s="358"/>
      <c r="AO202" s="358"/>
      <c r="AP202" s="358"/>
      <c r="AQ202" s="358"/>
      <c r="AR202" s="358"/>
      <c r="AS202" s="358"/>
      <c r="AT202" s="358"/>
      <c r="AU202" s="358"/>
      <c r="AV202" s="358"/>
      <c r="AW202" s="358"/>
      <c r="AX202" s="359"/>
      <c r="AY202" s="357" t="s">
        <v>1</v>
      </c>
      <c r="AZ202" s="358"/>
      <c r="BA202" s="358"/>
      <c r="BB202" s="359"/>
      <c r="BC202" s="348" t="s">
        <v>104</v>
      </c>
      <c r="BD202" s="349"/>
      <c r="BE202" s="349"/>
      <c r="BF202" s="350"/>
      <c r="BG202" s="366" t="s">
        <v>82</v>
      </c>
      <c r="BH202" s="367"/>
      <c r="BI202" s="367"/>
      <c r="BJ202" s="368"/>
      <c r="BK202" s="315" t="s">
        <v>99</v>
      </c>
      <c r="BL202" s="316"/>
      <c r="BM202" s="316"/>
      <c r="BN202" s="316"/>
      <c r="BO202" s="316"/>
      <c r="BP202" s="317"/>
      <c r="BQ202" s="315" t="s">
        <v>83</v>
      </c>
      <c r="BR202" s="316"/>
      <c r="BS202" s="316"/>
      <c r="BT202" s="316"/>
      <c r="BU202" s="316"/>
      <c r="BV202" s="316"/>
      <c r="BW202" s="317"/>
      <c r="BX202" s="315" t="s">
        <v>84</v>
      </c>
      <c r="BY202" s="316"/>
      <c r="BZ202" s="316"/>
      <c r="CA202" s="316"/>
      <c r="CB202" s="316"/>
      <c r="CC202" s="317"/>
      <c r="CD202" s="315" t="s">
        <v>85</v>
      </c>
      <c r="CE202" s="316"/>
      <c r="CF202" s="316"/>
      <c r="CG202" s="316"/>
      <c r="CH202" s="316"/>
      <c r="CI202" s="317"/>
    </row>
    <row r="203" spans="1:87" ht="18" customHeight="1" x14ac:dyDescent="0.25">
      <c r="A203" s="75"/>
      <c r="B203" s="351"/>
      <c r="C203" s="352"/>
      <c r="D203" s="352"/>
      <c r="E203" s="352"/>
      <c r="F203" s="352"/>
      <c r="G203" s="352"/>
      <c r="H203" s="352"/>
      <c r="I203" s="352"/>
      <c r="J203" s="352"/>
      <c r="K203" s="352"/>
      <c r="L203" s="352"/>
      <c r="M203" s="352"/>
      <c r="N203" s="352"/>
      <c r="O203" s="352"/>
      <c r="P203" s="352"/>
      <c r="Q203" s="352"/>
      <c r="R203" s="352"/>
      <c r="S203" s="352"/>
      <c r="T203" s="352"/>
      <c r="U203" s="352"/>
      <c r="V203" s="352"/>
      <c r="W203" s="352"/>
      <c r="X203" s="352"/>
      <c r="Y203" s="353"/>
      <c r="Z203" s="351"/>
      <c r="AA203" s="352"/>
      <c r="AB203" s="352"/>
      <c r="AC203" s="352"/>
      <c r="AD203" s="353"/>
      <c r="AE203" s="360"/>
      <c r="AF203" s="361"/>
      <c r="AG203" s="361"/>
      <c r="AH203" s="361"/>
      <c r="AI203" s="361"/>
      <c r="AJ203" s="362"/>
      <c r="AK203" s="360"/>
      <c r="AL203" s="361"/>
      <c r="AM203" s="361"/>
      <c r="AN203" s="361"/>
      <c r="AO203" s="361"/>
      <c r="AP203" s="361"/>
      <c r="AQ203" s="361"/>
      <c r="AR203" s="361"/>
      <c r="AS203" s="361"/>
      <c r="AT203" s="361"/>
      <c r="AU203" s="361"/>
      <c r="AV203" s="361"/>
      <c r="AW203" s="361"/>
      <c r="AX203" s="362"/>
      <c r="AY203" s="360"/>
      <c r="AZ203" s="361"/>
      <c r="BA203" s="361"/>
      <c r="BB203" s="362"/>
      <c r="BC203" s="351"/>
      <c r="BD203" s="352"/>
      <c r="BE203" s="352"/>
      <c r="BF203" s="353"/>
      <c r="BG203" s="369"/>
      <c r="BH203" s="370"/>
      <c r="BI203" s="370"/>
      <c r="BJ203" s="371"/>
      <c r="BK203" s="318"/>
      <c r="BL203" s="319"/>
      <c r="BM203" s="319"/>
      <c r="BN203" s="319"/>
      <c r="BO203" s="319"/>
      <c r="BP203" s="320"/>
      <c r="BQ203" s="318"/>
      <c r="BR203" s="319"/>
      <c r="BS203" s="319"/>
      <c r="BT203" s="319"/>
      <c r="BU203" s="319"/>
      <c r="BV203" s="319"/>
      <c r="BW203" s="320"/>
      <c r="BX203" s="318"/>
      <c r="BY203" s="319"/>
      <c r="BZ203" s="319"/>
      <c r="CA203" s="319"/>
      <c r="CB203" s="319"/>
      <c r="CC203" s="320"/>
      <c r="CD203" s="318"/>
      <c r="CE203" s="319"/>
      <c r="CF203" s="319"/>
      <c r="CG203" s="319"/>
      <c r="CH203" s="319"/>
      <c r="CI203" s="320"/>
    </row>
    <row r="204" spans="1:87" ht="18" customHeight="1" thickBot="1" x14ac:dyDescent="0.3">
      <c r="A204" s="75"/>
      <c r="B204" s="354"/>
      <c r="C204" s="355"/>
      <c r="D204" s="355"/>
      <c r="E204" s="355"/>
      <c r="F204" s="355"/>
      <c r="G204" s="355"/>
      <c r="H204" s="355"/>
      <c r="I204" s="355"/>
      <c r="J204" s="355"/>
      <c r="K204" s="355"/>
      <c r="L204" s="355"/>
      <c r="M204" s="355"/>
      <c r="N204" s="355"/>
      <c r="O204" s="355"/>
      <c r="P204" s="355"/>
      <c r="Q204" s="355"/>
      <c r="R204" s="355"/>
      <c r="S204" s="355"/>
      <c r="T204" s="355"/>
      <c r="U204" s="355"/>
      <c r="V204" s="355"/>
      <c r="W204" s="355"/>
      <c r="X204" s="355"/>
      <c r="Y204" s="356"/>
      <c r="Z204" s="354"/>
      <c r="AA204" s="355"/>
      <c r="AB204" s="355"/>
      <c r="AC204" s="355"/>
      <c r="AD204" s="356"/>
      <c r="AE204" s="363"/>
      <c r="AF204" s="364"/>
      <c r="AG204" s="364"/>
      <c r="AH204" s="364"/>
      <c r="AI204" s="364"/>
      <c r="AJ204" s="365"/>
      <c r="AK204" s="360"/>
      <c r="AL204" s="361"/>
      <c r="AM204" s="361"/>
      <c r="AN204" s="361"/>
      <c r="AO204" s="361"/>
      <c r="AP204" s="361"/>
      <c r="AQ204" s="361"/>
      <c r="AR204" s="361"/>
      <c r="AS204" s="361"/>
      <c r="AT204" s="361"/>
      <c r="AU204" s="361"/>
      <c r="AV204" s="361"/>
      <c r="AW204" s="361"/>
      <c r="AX204" s="362"/>
      <c r="AY204" s="360"/>
      <c r="AZ204" s="361"/>
      <c r="BA204" s="361"/>
      <c r="BB204" s="362"/>
      <c r="BC204" s="351"/>
      <c r="BD204" s="352"/>
      <c r="BE204" s="352"/>
      <c r="BF204" s="353"/>
      <c r="BG204" s="369"/>
      <c r="BH204" s="370"/>
      <c r="BI204" s="370"/>
      <c r="BJ204" s="371"/>
      <c r="BK204" s="318"/>
      <c r="BL204" s="319"/>
      <c r="BM204" s="319"/>
      <c r="BN204" s="319"/>
      <c r="BO204" s="319"/>
      <c r="BP204" s="320"/>
      <c r="BQ204" s="321"/>
      <c r="BR204" s="322"/>
      <c r="BS204" s="322"/>
      <c r="BT204" s="322"/>
      <c r="BU204" s="322"/>
      <c r="BV204" s="322"/>
      <c r="BW204" s="323"/>
      <c r="BX204" s="321"/>
      <c r="BY204" s="322"/>
      <c r="BZ204" s="322"/>
      <c r="CA204" s="322"/>
      <c r="CB204" s="322"/>
      <c r="CC204" s="323"/>
      <c r="CD204" s="321"/>
      <c r="CE204" s="322"/>
      <c r="CF204" s="322"/>
      <c r="CG204" s="322"/>
      <c r="CH204" s="322"/>
      <c r="CI204" s="323"/>
    </row>
    <row r="205" spans="1:87" ht="18" customHeight="1" thickBot="1" x14ac:dyDescent="0.3">
      <c r="A205" s="75"/>
      <c r="B205" s="324" t="s">
        <v>556</v>
      </c>
      <c r="C205" s="325"/>
      <c r="D205" s="325"/>
      <c r="E205" s="325"/>
      <c r="F205" s="325"/>
      <c r="G205" s="325"/>
      <c r="H205" s="325"/>
      <c r="I205" s="325"/>
      <c r="J205" s="325"/>
      <c r="K205" s="325"/>
      <c r="L205" s="325"/>
      <c r="M205" s="325"/>
      <c r="N205" s="325"/>
      <c r="O205" s="325"/>
      <c r="P205" s="325"/>
      <c r="Q205" s="325"/>
      <c r="R205" s="325"/>
      <c r="S205" s="325"/>
      <c r="T205" s="325"/>
      <c r="U205" s="325"/>
      <c r="V205" s="325"/>
      <c r="W205" s="325"/>
      <c r="X205" s="325"/>
      <c r="Y205" s="326"/>
      <c r="Z205" s="333" t="s">
        <v>589</v>
      </c>
      <c r="AA205" s="334"/>
      <c r="AB205" s="334"/>
      <c r="AC205" s="334"/>
      <c r="AD205" s="335"/>
      <c r="AE205" s="333"/>
      <c r="AF205" s="334"/>
      <c r="AG205" s="334"/>
      <c r="AH205" s="334"/>
      <c r="AI205" s="334"/>
      <c r="AJ205" s="334"/>
      <c r="AK205" s="606"/>
      <c r="AL205" s="607"/>
      <c r="AM205" s="607"/>
      <c r="AN205" s="607"/>
      <c r="AO205" s="607"/>
      <c r="AP205" s="607"/>
      <c r="AQ205" s="607"/>
      <c r="AR205" s="607"/>
      <c r="AS205" s="607"/>
      <c r="AT205" s="607"/>
      <c r="AU205" s="607"/>
      <c r="AV205" s="607"/>
      <c r="AW205" s="607"/>
      <c r="AX205" s="608"/>
      <c r="AY205" s="409"/>
      <c r="AZ205" s="346"/>
      <c r="BA205" s="346"/>
      <c r="BB205" s="410"/>
      <c r="BC205" s="345">
        <f>+$AE$205*AY205</f>
        <v>0</v>
      </c>
      <c r="BD205" s="346"/>
      <c r="BE205" s="346"/>
      <c r="BF205" s="347"/>
      <c r="BG205" s="285"/>
      <c r="BH205" s="286"/>
      <c r="BI205" s="286"/>
      <c r="BJ205" s="287"/>
      <c r="BK205" s="288">
        <f>+AY205*BG205</f>
        <v>0</v>
      </c>
      <c r="BL205" s="289"/>
      <c r="BM205" s="289"/>
      <c r="BN205" s="289"/>
      <c r="BO205" s="289"/>
      <c r="BP205" s="290"/>
      <c r="BQ205" s="291"/>
      <c r="BR205" s="292"/>
      <c r="BS205" s="292"/>
      <c r="BT205" s="292"/>
      <c r="BU205" s="292"/>
      <c r="BV205" s="292"/>
      <c r="BW205" s="293"/>
      <c r="BX205" s="291">
        <f>+(((BK206+BQ205)*15)/85)</f>
        <v>0</v>
      </c>
      <c r="BY205" s="292"/>
      <c r="BZ205" s="292"/>
      <c r="CA205" s="292"/>
      <c r="CB205" s="292"/>
      <c r="CC205" s="293"/>
      <c r="CD205" s="291">
        <f>+BK206+BQ205+BX205</f>
        <v>0</v>
      </c>
      <c r="CE205" s="292"/>
      <c r="CF205" s="292"/>
      <c r="CG205" s="292"/>
      <c r="CH205" s="292"/>
      <c r="CI205" s="293"/>
    </row>
    <row r="206" spans="1:87" ht="18" customHeight="1" thickBot="1" x14ac:dyDescent="0.3">
      <c r="A206" s="75"/>
      <c r="B206" s="377"/>
      <c r="C206" s="378"/>
      <c r="D206" s="378"/>
      <c r="E206" s="378"/>
      <c r="F206" s="378"/>
      <c r="G206" s="378"/>
      <c r="H206" s="378"/>
      <c r="I206" s="378"/>
      <c r="J206" s="378"/>
      <c r="K206" s="378"/>
      <c r="L206" s="378"/>
      <c r="M206" s="378"/>
      <c r="N206" s="378"/>
      <c r="O206" s="378"/>
      <c r="P206" s="378"/>
      <c r="Q206" s="378"/>
      <c r="R206" s="378"/>
      <c r="S206" s="378"/>
      <c r="T206" s="378"/>
      <c r="U206" s="378"/>
      <c r="V206" s="378"/>
      <c r="W206" s="378"/>
      <c r="X206" s="378"/>
      <c r="Y206" s="378"/>
      <c r="Z206" s="378"/>
      <c r="AA206" s="378"/>
      <c r="AB206" s="378"/>
      <c r="AC206" s="378"/>
      <c r="AD206" s="378"/>
      <c r="AE206" s="378"/>
      <c r="AF206" s="378"/>
      <c r="AG206" s="378"/>
      <c r="AH206" s="378"/>
      <c r="AI206" s="378"/>
      <c r="AJ206" s="379"/>
      <c r="AK206" s="380" t="s">
        <v>3</v>
      </c>
      <c r="AL206" s="381"/>
      <c r="AM206" s="381"/>
      <c r="AN206" s="381"/>
      <c r="AO206" s="381"/>
      <c r="AP206" s="381"/>
      <c r="AQ206" s="381"/>
      <c r="AR206" s="381"/>
      <c r="AS206" s="381"/>
      <c r="AT206" s="381"/>
      <c r="AU206" s="381"/>
      <c r="AV206" s="381"/>
      <c r="AW206" s="381"/>
      <c r="AX206" s="381"/>
      <c r="AY206" s="382"/>
      <c r="AZ206" s="382"/>
      <c r="BA206" s="382"/>
      <c r="BB206" s="382"/>
      <c r="BC206" s="382"/>
      <c r="BD206" s="382"/>
      <c r="BE206" s="382"/>
      <c r="BF206" s="382"/>
      <c r="BG206" s="382"/>
      <c r="BH206" s="382"/>
      <c r="BI206" s="382"/>
      <c r="BJ206" s="383"/>
      <c r="BK206" s="384">
        <f>SUM(BK205:BK205)</f>
        <v>0</v>
      </c>
      <c r="BL206" s="385"/>
      <c r="BM206" s="385"/>
      <c r="BN206" s="385"/>
      <c r="BO206" s="385"/>
      <c r="BP206" s="386"/>
      <c r="BQ206" s="387" t="s">
        <v>100</v>
      </c>
      <c r="BR206" s="388"/>
      <c r="BS206" s="388"/>
      <c r="BT206" s="388"/>
      <c r="BU206" s="388"/>
      <c r="BV206" s="388"/>
      <c r="BW206" s="388"/>
      <c r="BX206" s="388"/>
      <c r="BY206" s="388"/>
      <c r="BZ206" s="388"/>
      <c r="CA206" s="388"/>
      <c r="CB206" s="388"/>
      <c r="CC206" s="389"/>
      <c r="CD206" s="390">
        <f>+CD205*AE205</f>
        <v>0</v>
      </c>
      <c r="CE206" s="390"/>
      <c r="CF206" s="390"/>
      <c r="CG206" s="390"/>
      <c r="CH206" s="390"/>
      <c r="CI206" s="391"/>
    </row>
    <row r="207" spans="1:87" ht="18" customHeight="1" thickBot="1" x14ac:dyDescent="0.3">
      <c r="A207" s="75"/>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BG207" s="78"/>
      <c r="BH207" s="78"/>
      <c r="BI207" s="78"/>
      <c r="BJ207" s="78"/>
      <c r="BK207" s="79"/>
      <c r="BL207" s="79"/>
      <c r="BM207" s="79"/>
      <c r="BN207" s="79"/>
      <c r="BO207" s="79"/>
      <c r="BP207" s="79"/>
      <c r="BQ207" s="79"/>
      <c r="BR207" s="79"/>
      <c r="BS207" s="79"/>
      <c r="BT207" s="79"/>
      <c r="BU207" s="79"/>
      <c r="BV207" s="79"/>
      <c r="BW207" s="79"/>
      <c r="BX207" s="79"/>
      <c r="BY207" s="79"/>
      <c r="BZ207" s="79"/>
      <c r="CA207" s="79"/>
      <c r="CB207" s="79"/>
      <c r="CC207" s="79"/>
      <c r="CD207" s="79"/>
      <c r="CE207" s="79"/>
      <c r="CF207" s="79"/>
      <c r="CG207" s="79"/>
      <c r="CH207" s="79"/>
      <c r="CI207" s="79"/>
    </row>
    <row r="208" spans="1:87" ht="18" customHeight="1" x14ac:dyDescent="0.25">
      <c r="A208" s="75"/>
      <c r="B208" s="348" t="s">
        <v>0</v>
      </c>
      <c r="C208" s="349"/>
      <c r="D208" s="349"/>
      <c r="E208" s="349"/>
      <c r="F208" s="349"/>
      <c r="G208" s="349"/>
      <c r="H208" s="349"/>
      <c r="I208" s="349"/>
      <c r="J208" s="349"/>
      <c r="K208" s="349"/>
      <c r="L208" s="349"/>
      <c r="M208" s="349"/>
      <c r="N208" s="349"/>
      <c r="O208" s="349"/>
      <c r="P208" s="349"/>
      <c r="Q208" s="349"/>
      <c r="R208" s="349"/>
      <c r="S208" s="349"/>
      <c r="T208" s="349"/>
      <c r="U208" s="349"/>
      <c r="V208" s="349"/>
      <c r="W208" s="349"/>
      <c r="X208" s="349"/>
      <c r="Y208" s="350"/>
      <c r="Z208" s="348" t="s">
        <v>80</v>
      </c>
      <c r="AA208" s="349"/>
      <c r="AB208" s="349"/>
      <c r="AC208" s="349"/>
      <c r="AD208" s="350"/>
      <c r="AE208" s="357" t="s">
        <v>79</v>
      </c>
      <c r="AF208" s="358"/>
      <c r="AG208" s="358"/>
      <c r="AH208" s="358"/>
      <c r="AI208" s="358"/>
      <c r="AJ208" s="359"/>
      <c r="AK208" s="357" t="s">
        <v>81</v>
      </c>
      <c r="AL208" s="358"/>
      <c r="AM208" s="358"/>
      <c r="AN208" s="358"/>
      <c r="AO208" s="358"/>
      <c r="AP208" s="358"/>
      <c r="AQ208" s="358"/>
      <c r="AR208" s="358"/>
      <c r="AS208" s="358"/>
      <c r="AT208" s="358"/>
      <c r="AU208" s="358"/>
      <c r="AV208" s="358"/>
      <c r="AW208" s="358"/>
      <c r="AX208" s="359"/>
      <c r="AY208" s="357" t="s">
        <v>1</v>
      </c>
      <c r="AZ208" s="358"/>
      <c r="BA208" s="358"/>
      <c r="BB208" s="359"/>
      <c r="BC208" s="348" t="s">
        <v>104</v>
      </c>
      <c r="BD208" s="349"/>
      <c r="BE208" s="349"/>
      <c r="BF208" s="350"/>
      <c r="BG208" s="366" t="s">
        <v>82</v>
      </c>
      <c r="BH208" s="367"/>
      <c r="BI208" s="367"/>
      <c r="BJ208" s="368"/>
      <c r="BK208" s="315" t="s">
        <v>99</v>
      </c>
      <c r="BL208" s="316"/>
      <c r="BM208" s="316"/>
      <c r="BN208" s="316"/>
      <c r="BO208" s="316"/>
      <c r="BP208" s="317"/>
      <c r="BQ208" s="315" t="s">
        <v>83</v>
      </c>
      <c r="BR208" s="316"/>
      <c r="BS208" s="316"/>
      <c r="BT208" s="316"/>
      <c r="BU208" s="316"/>
      <c r="BV208" s="316"/>
      <c r="BW208" s="317"/>
      <c r="BX208" s="315" t="s">
        <v>84</v>
      </c>
      <c r="BY208" s="316"/>
      <c r="BZ208" s="316"/>
      <c r="CA208" s="316"/>
      <c r="CB208" s="316"/>
      <c r="CC208" s="317"/>
      <c r="CD208" s="315" t="s">
        <v>85</v>
      </c>
      <c r="CE208" s="316"/>
      <c r="CF208" s="316"/>
      <c r="CG208" s="316"/>
      <c r="CH208" s="316"/>
      <c r="CI208" s="317"/>
    </row>
    <row r="209" spans="1:87" ht="18" customHeight="1" x14ac:dyDescent="0.25">
      <c r="A209" s="75"/>
      <c r="B209" s="351"/>
      <c r="C209" s="352"/>
      <c r="D209" s="352"/>
      <c r="E209" s="352"/>
      <c r="F209" s="352"/>
      <c r="G209" s="352"/>
      <c r="H209" s="352"/>
      <c r="I209" s="352"/>
      <c r="J209" s="352"/>
      <c r="K209" s="352"/>
      <c r="L209" s="352"/>
      <c r="M209" s="352"/>
      <c r="N209" s="352"/>
      <c r="O209" s="352"/>
      <c r="P209" s="352"/>
      <c r="Q209" s="352"/>
      <c r="R209" s="352"/>
      <c r="S209" s="352"/>
      <c r="T209" s="352"/>
      <c r="U209" s="352"/>
      <c r="V209" s="352"/>
      <c r="W209" s="352"/>
      <c r="X209" s="352"/>
      <c r="Y209" s="353"/>
      <c r="Z209" s="351"/>
      <c r="AA209" s="352"/>
      <c r="AB209" s="352"/>
      <c r="AC209" s="352"/>
      <c r="AD209" s="353"/>
      <c r="AE209" s="360"/>
      <c r="AF209" s="361"/>
      <c r="AG209" s="361"/>
      <c r="AH209" s="361"/>
      <c r="AI209" s="361"/>
      <c r="AJ209" s="362"/>
      <c r="AK209" s="360"/>
      <c r="AL209" s="361"/>
      <c r="AM209" s="361"/>
      <c r="AN209" s="361"/>
      <c r="AO209" s="361"/>
      <c r="AP209" s="361"/>
      <c r="AQ209" s="361"/>
      <c r="AR209" s="361"/>
      <c r="AS209" s="361"/>
      <c r="AT209" s="361"/>
      <c r="AU209" s="361"/>
      <c r="AV209" s="361"/>
      <c r="AW209" s="361"/>
      <c r="AX209" s="362"/>
      <c r="AY209" s="360"/>
      <c r="AZ209" s="361"/>
      <c r="BA209" s="361"/>
      <c r="BB209" s="362"/>
      <c r="BC209" s="351"/>
      <c r="BD209" s="352"/>
      <c r="BE209" s="352"/>
      <c r="BF209" s="353"/>
      <c r="BG209" s="369"/>
      <c r="BH209" s="370"/>
      <c r="BI209" s="370"/>
      <c r="BJ209" s="371"/>
      <c r="BK209" s="318"/>
      <c r="BL209" s="319"/>
      <c r="BM209" s="319"/>
      <c r="BN209" s="319"/>
      <c r="BO209" s="319"/>
      <c r="BP209" s="320"/>
      <c r="BQ209" s="318"/>
      <c r="BR209" s="319"/>
      <c r="BS209" s="319"/>
      <c r="BT209" s="319"/>
      <c r="BU209" s="319"/>
      <c r="BV209" s="319"/>
      <c r="BW209" s="320"/>
      <c r="BX209" s="318"/>
      <c r="BY209" s="319"/>
      <c r="BZ209" s="319"/>
      <c r="CA209" s="319"/>
      <c r="CB209" s="319"/>
      <c r="CC209" s="320"/>
      <c r="CD209" s="318"/>
      <c r="CE209" s="319"/>
      <c r="CF209" s="319"/>
      <c r="CG209" s="319"/>
      <c r="CH209" s="319"/>
      <c r="CI209" s="320"/>
    </row>
    <row r="210" spans="1:87" ht="18" customHeight="1" thickBot="1" x14ac:dyDescent="0.3">
      <c r="A210" s="75"/>
      <c r="B210" s="354"/>
      <c r="C210" s="355"/>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6"/>
      <c r="Z210" s="354"/>
      <c r="AA210" s="355"/>
      <c r="AB210" s="355"/>
      <c r="AC210" s="355"/>
      <c r="AD210" s="356"/>
      <c r="AE210" s="363"/>
      <c r="AF210" s="364"/>
      <c r="AG210" s="364"/>
      <c r="AH210" s="364"/>
      <c r="AI210" s="364"/>
      <c r="AJ210" s="365"/>
      <c r="AK210" s="360"/>
      <c r="AL210" s="361"/>
      <c r="AM210" s="361"/>
      <c r="AN210" s="361"/>
      <c r="AO210" s="361"/>
      <c r="AP210" s="361"/>
      <c r="AQ210" s="361"/>
      <c r="AR210" s="361"/>
      <c r="AS210" s="361"/>
      <c r="AT210" s="361"/>
      <c r="AU210" s="361"/>
      <c r="AV210" s="361"/>
      <c r="AW210" s="361"/>
      <c r="AX210" s="362"/>
      <c r="AY210" s="360"/>
      <c r="AZ210" s="361"/>
      <c r="BA210" s="361"/>
      <c r="BB210" s="362"/>
      <c r="BC210" s="351"/>
      <c r="BD210" s="352"/>
      <c r="BE210" s="352"/>
      <c r="BF210" s="353"/>
      <c r="BG210" s="369"/>
      <c r="BH210" s="370"/>
      <c r="BI210" s="370"/>
      <c r="BJ210" s="371"/>
      <c r="BK210" s="318"/>
      <c r="BL210" s="319"/>
      <c r="BM210" s="319"/>
      <c r="BN210" s="319"/>
      <c r="BO210" s="319"/>
      <c r="BP210" s="320"/>
      <c r="BQ210" s="321"/>
      <c r="BR210" s="322"/>
      <c r="BS210" s="322"/>
      <c r="BT210" s="322"/>
      <c r="BU210" s="322"/>
      <c r="BV210" s="322"/>
      <c r="BW210" s="323"/>
      <c r="BX210" s="321"/>
      <c r="BY210" s="322"/>
      <c r="BZ210" s="322"/>
      <c r="CA210" s="322"/>
      <c r="CB210" s="322"/>
      <c r="CC210" s="323"/>
      <c r="CD210" s="321"/>
      <c r="CE210" s="322"/>
      <c r="CF210" s="322"/>
      <c r="CG210" s="322"/>
      <c r="CH210" s="322"/>
      <c r="CI210" s="323"/>
    </row>
    <row r="211" spans="1:87" ht="18" customHeight="1" x14ac:dyDescent="0.25">
      <c r="A211" s="75"/>
      <c r="B211" s="324" t="s">
        <v>557</v>
      </c>
      <c r="C211" s="325"/>
      <c r="D211" s="325"/>
      <c r="E211" s="325"/>
      <c r="F211" s="325"/>
      <c r="G211" s="325"/>
      <c r="H211" s="325"/>
      <c r="I211" s="325"/>
      <c r="J211" s="325"/>
      <c r="K211" s="325"/>
      <c r="L211" s="325"/>
      <c r="M211" s="325"/>
      <c r="N211" s="325"/>
      <c r="O211" s="325"/>
      <c r="P211" s="325"/>
      <c r="Q211" s="325"/>
      <c r="R211" s="325"/>
      <c r="S211" s="325"/>
      <c r="T211" s="325"/>
      <c r="U211" s="325"/>
      <c r="V211" s="325"/>
      <c r="W211" s="325"/>
      <c r="X211" s="325"/>
      <c r="Y211" s="326"/>
      <c r="Z211" s="333" t="s">
        <v>590</v>
      </c>
      <c r="AA211" s="334"/>
      <c r="AB211" s="334"/>
      <c r="AC211" s="334"/>
      <c r="AD211" s="335"/>
      <c r="AE211" s="333">
        <v>18</v>
      </c>
      <c r="AF211" s="334"/>
      <c r="AG211" s="334"/>
      <c r="AH211" s="334"/>
      <c r="AI211" s="334"/>
      <c r="AJ211" s="334"/>
      <c r="AK211" s="342" t="s">
        <v>41</v>
      </c>
      <c r="AL211" s="343"/>
      <c r="AM211" s="343"/>
      <c r="AN211" s="343"/>
      <c r="AO211" s="343"/>
      <c r="AP211" s="343"/>
      <c r="AQ211" s="343"/>
      <c r="AR211" s="343"/>
      <c r="AS211" s="343"/>
      <c r="AT211" s="343"/>
      <c r="AU211" s="343"/>
      <c r="AV211" s="343"/>
      <c r="AW211" s="343"/>
      <c r="AX211" s="344"/>
      <c r="AY211" s="409">
        <v>1</v>
      </c>
      <c r="AZ211" s="346"/>
      <c r="BA211" s="346"/>
      <c r="BB211" s="410"/>
      <c r="BC211" s="345">
        <f>+$AE$211*AY211</f>
        <v>18</v>
      </c>
      <c r="BD211" s="346"/>
      <c r="BE211" s="346"/>
      <c r="BF211" s="347"/>
      <c r="BG211" s="285">
        <v>22629</v>
      </c>
      <c r="BH211" s="286"/>
      <c r="BI211" s="286"/>
      <c r="BJ211" s="287"/>
      <c r="BK211" s="288">
        <f>+AY211*BG211</f>
        <v>22629</v>
      </c>
      <c r="BL211" s="289"/>
      <c r="BM211" s="289"/>
      <c r="BN211" s="289"/>
      <c r="BO211" s="289"/>
      <c r="BP211" s="290"/>
      <c r="BQ211" s="291">
        <v>2000</v>
      </c>
      <c r="BR211" s="292"/>
      <c r="BS211" s="292"/>
      <c r="BT211" s="292"/>
      <c r="BU211" s="292"/>
      <c r="BV211" s="292"/>
      <c r="BW211" s="293"/>
      <c r="BX211" s="291">
        <f>+(((BK220+BQ211)*15)/85)</f>
        <v>26706</v>
      </c>
      <c r="BY211" s="292"/>
      <c r="BZ211" s="292"/>
      <c r="CA211" s="292"/>
      <c r="CB211" s="292"/>
      <c r="CC211" s="293"/>
      <c r="CD211" s="291">
        <f>+BK220+BQ211+BX211</f>
        <v>178040</v>
      </c>
      <c r="CE211" s="292"/>
      <c r="CF211" s="292"/>
      <c r="CG211" s="292"/>
      <c r="CH211" s="292"/>
      <c r="CI211" s="293"/>
    </row>
    <row r="212" spans="1:87" ht="18" customHeight="1" x14ac:dyDescent="0.25">
      <c r="A212" s="75"/>
      <c r="B212" s="327"/>
      <c r="C212" s="328"/>
      <c r="D212" s="328"/>
      <c r="E212" s="328"/>
      <c r="F212" s="328"/>
      <c r="G212" s="328"/>
      <c r="H212" s="328"/>
      <c r="I212" s="328"/>
      <c r="J212" s="328"/>
      <c r="K212" s="328"/>
      <c r="L212" s="328"/>
      <c r="M212" s="328"/>
      <c r="N212" s="328"/>
      <c r="O212" s="328"/>
      <c r="P212" s="328"/>
      <c r="Q212" s="328"/>
      <c r="R212" s="328"/>
      <c r="S212" s="328"/>
      <c r="T212" s="328"/>
      <c r="U212" s="328"/>
      <c r="V212" s="328"/>
      <c r="W212" s="328"/>
      <c r="X212" s="328"/>
      <c r="Y212" s="329"/>
      <c r="Z212" s="336"/>
      <c r="AA212" s="337"/>
      <c r="AB212" s="337"/>
      <c r="AC212" s="337"/>
      <c r="AD212" s="338"/>
      <c r="AE212" s="336"/>
      <c r="AF212" s="337"/>
      <c r="AG212" s="337"/>
      <c r="AH212" s="337"/>
      <c r="AI212" s="337"/>
      <c r="AJ212" s="337"/>
      <c r="AK212" s="300" t="s">
        <v>14</v>
      </c>
      <c r="AL212" s="301"/>
      <c r="AM212" s="301"/>
      <c r="AN212" s="301"/>
      <c r="AO212" s="301"/>
      <c r="AP212" s="301"/>
      <c r="AQ212" s="301"/>
      <c r="AR212" s="301"/>
      <c r="AS212" s="301"/>
      <c r="AT212" s="301"/>
      <c r="AU212" s="301"/>
      <c r="AV212" s="301"/>
      <c r="AW212" s="301"/>
      <c r="AX212" s="302"/>
      <c r="AY212" s="407">
        <v>1</v>
      </c>
      <c r="AZ212" s="304"/>
      <c r="BA212" s="304"/>
      <c r="BB212" s="408"/>
      <c r="BC212" s="306">
        <f t="shared" ref="BC212:BC219" si="26">+$AE$211*AY212</f>
        <v>18</v>
      </c>
      <c r="BD212" s="307"/>
      <c r="BE212" s="307"/>
      <c r="BF212" s="308"/>
      <c r="BG212" s="309">
        <v>7925</v>
      </c>
      <c r="BH212" s="310"/>
      <c r="BI212" s="310"/>
      <c r="BJ212" s="311"/>
      <c r="BK212" s="312">
        <f t="shared" ref="BK212:BK219" si="27">+AY212*BG212</f>
        <v>7925</v>
      </c>
      <c r="BL212" s="313"/>
      <c r="BM212" s="313"/>
      <c r="BN212" s="313"/>
      <c r="BO212" s="313"/>
      <c r="BP212" s="314"/>
      <c r="BQ212" s="294"/>
      <c r="BR212" s="295"/>
      <c r="BS212" s="295"/>
      <c r="BT212" s="295"/>
      <c r="BU212" s="295"/>
      <c r="BV212" s="295"/>
      <c r="BW212" s="296"/>
      <c r="BX212" s="294"/>
      <c r="BY212" s="295"/>
      <c r="BZ212" s="295"/>
      <c r="CA212" s="295"/>
      <c r="CB212" s="295"/>
      <c r="CC212" s="296"/>
      <c r="CD212" s="294"/>
      <c r="CE212" s="295"/>
      <c r="CF212" s="295"/>
      <c r="CG212" s="295"/>
      <c r="CH212" s="295"/>
      <c r="CI212" s="296"/>
    </row>
    <row r="213" spans="1:87" ht="18" customHeight="1" x14ac:dyDescent="0.25">
      <c r="A213" s="75"/>
      <c r="B213" s="327"/>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9"/>
      <c r="Z213" s="336"/>
      <c r="AA213" s="337"/>
      <c r="AB213" s="337"/>
      <c r="AC213" s="337"/>
      <c r="AD213" s="338"/>
      <c r="AE213" s="336"/>
      <c r="AF213" s="337"/>
      <c r="AG213" s="337"/>
      <c r="AH213" s="337"/>
      <c r="AI213" s="337"/>
      <c r="AJ213" s="337"/>
      <c r="AK213" s="300" t="s">
        <v>32</v>
      </c>
      <c r="AL213" s="301"/>
      <c r="AM213" s="301"/>
      <c r="AN213" s="301"/>
      <c r="AO213" s="301"/>
      <c r="AP213" s="301"/>
      <c r="AQ213" s="301"/>
      <c r="AR213" s="301"/>
      <c r="AS213" s="301"/>
      <c r="AT213" s="301"/>
      <c r="AU213" s="301"/>
      <c r="AV213" s="301"/>
      <c r="AW213" s="301"/>
      <c r="AX213" s="302"/>
      <c r="AY213" s="407">
        <v>3</v>
      </c>
      <c r="AZ213" s="304"/>
      <c r="BA213" s="304"/>
      <c r="BB213" s="408"/>
      <c r="BC213" s="306">
        <f t="shared" si="26"/>
        <v>54</v>
      </c>
      <c r="BD213" s="307"/>
      <c r="BE213" s="307"/>
      <c r="BF213" s="308"/>
      <c r="BG213" s="309">
        <v>10968</v>
      </c>
      <c r="BH213" s="310"/>
      <c r="BI213" s="310"/>
      <c r="BJ213" s="311"/>
      <c r="BK213" s="312">
        <f t="shared" si="27"/>
        <v>32904</v>
      </c>
      <c r="BL213" s="313"/>
      <c r="BM213" s="313"/>
      <c r="BN213" s="313"/>
      <c r="BO213" s="313"/>
      <c r="BP213" s="314"/>
      <c r="BQ213" s="294"/>
      <c r="BR213" s="295"/>
      <c r="BS213" s="295"/>
      <c r="BT213" s="295"/>
      <c r="BU213" s="295"/>
      <c r="BV213" s="295"/>
      <c r="BW213" s="296"/>
      <c r="BX213" s="294"/>
      <c r="BY213" s="295"/>
      <c r="BZ213" s="295"/>
      <c r="CA213" s="295"/>
      <c r="CB213" s="295"/>
      <c r="CC213" s="296"/>
      <c r="CD213" s="294"/>
      <c r="CE213" s="295"/>
      <c r="CF213" s="295"/>
      <c r="CG213" s="295"/>
      <c r="CH213" s="295"/>
      <c r="CI213" s="296"/>
    </row>
    <row r="214" spans="1:87" ht="18" customHeight="1" x14ac:dyDescent="0.25">
      <c r="A214" s="75"/>
      <c r="B214" s="327"/>
      <c r="C214" s="328"/>
      <c r="D214" s="328"/>
      <c r="E214" s="328"/>
      <c r="F214" s="328"/>
      <c r="G214" s="328"/>
      <c r="H214" s="328"/>
      <c r="I214" s="328"/>
      <c r="J214" s="328"/>
      <c r="K214" s="328"/>
      <c r="L214" s="328"/>
      <c r="M214" s="328"/>
      <c r="N214" s="328"/>
      <c r="O214" s="328"/>
      <c r="P214" s="328"/>
      <c r="Q214" s="328"/>
      <c r="R214" s="328"/>
      <c r="S214" s="328"/>
      <c r="T214" s="328"/>
      <c r="U214" s="328"/>
      <c r="V214" s="328"/>
      <c r="W214" s="328"/>
      <c r="X214" s="328"/>
      <c r="Y214" s="329"/>
      <c r="Z214" s="336"/>
      <c r="AA214" s="337"/>
      <c r="AB214" s="337"/>
      <c r="AC214" s="337"/>
      <c r="AD214" s="338"/>
      <c r="AE214" s="336"/>
      <c r="AF214" s="337"/>
      <c r="AG214" s="337"/>
      <c r="AH214" s="337"/>
      <c r="AI214" s="337"/>
      <c r="AJ214" s="337"/>
      <c r="AK214" s="300" t="s">
        <v>527</v>
      </c>
      <c r="AL214" s="301"/>
      <c r="AM214" s="301"/>
      <c r="AN214" s="301"/>
      <c r="AO214" s="301"/>
      <c r="AP214" s="301"/>
      <c r="AQ214" s="301"/>
      <c r="AR214" s="301"/>
      <c r="AS214" s="301"/>
      <c r="AT214" s="301"/>
      <c r="AU214" s="301"/>
      <c r="AV214" s="301"/>
      <c r="AW214" s="301"/>
      <c r="AX214" s="302"/>
      <c r="AY214" s="407">
        <v>1</v>
      </c>
      <c r="AZ214" s="304"/>
      <c r="BA214" s="304"/>
      <c r="BB214" s="408"/>
      <c r="BC214" s="306">
        <f t="shared" si="26"/>
        <v>18</v>
      </c>
      <c r="BD214" s="307"/>
      <c r="BE214" s="307"/>
      <c r="BF214" s="308"/>
      <c r="BG214" s="309">
        <v>18911</v>
      </c>
      <c r="BH214" s="310"/>
      <c r="BI214" s="310"/>
      <c r="BJ214" s="311"/>
      <c r="BK214" s="312">
        <f t="shared" si="27"/>
        <v>18911</v>
      </c>
      <c r="BL214" s="313"/>
      <c r="BM214" s="313"/>
      <c r="BN214" s="313"/>
      <c r="BO214" s="313"/>
      <c r="BP214" s="314"/>
      <c r="BQ214" s="294"/>
      <c r="BR214" s="295"/>
      <c r="BS214" s="295"/>
      <c r="BT214" s="295"/>
      <c r="BU214" s="295"/>
      <c r="BV214" s="295"/>
      <c r="BW214" s="296"/>
      <c r="BX214" s="294"/>
      <c r="BY214" s="295"/>
      <c r="BZ214" s="295"/>
      <c r="CA214" s="295"/>
      <c r="CB214" s="295"/>
      <c r="CC214" s="296"/>
      <c r="CD214" s="294"/>
      <c r="CE214" s="295"/>
      <c r="CF214" s="295"/>
      <c r="CG214" s="295"/>
      <c r="CH214" s="295"/>
      <c r="CI214" s="296"/>
    </row>
    <row r="215" spans="1:87" ht="18" customHeight="1" x14ac:dyDescent="0.25">
      <c r="A215" s="75"/>
      <c r="B215" s="327"/>
      <c r="C215" s="328"/>
      <c r="D215" s="328"/>
      <c r="E215" s="328"/>
      <c r="F215" s="328"/>
      <c r="G215" s="328"/>
      <c r="H215" s="328"/>
      <c r="I215" s="328"/>
      <c r="J215" s="328"/>
      <c r="K215" s="328"/>
      <c r="L215" s="328"/>
      <c r="M215" s="328"/>
      <c r="N215" s="328"/>
      <c r="O215" s="328"/>
      <c r="P215" s="328"/>
      <c r="Q215" s="328"/>
      <c r="R215" s="328"/>
      <c r="S215" s="328"/>
      <c r="T215" s="328"/>
      <c r="U215" s="328"/>
      <c r="V215" s="328"/>
      <c r="W215" s="328"/>
      <c r="X215" s="328"/>
      <c r="Y215" s="329"/>
      <c r="Z215" s="336"/>
      <c r="AA215" s="337"/>
      <c r="AB215" s="337"/>
      <c r="AC215" s="337"/>
      <c r="AD215" s="338"/>
      <c r="AE215" s="336"/>
      <c r="AF215" s="337"/>
      <c r="AG215" s="337"/>
      <c r="AH215" s="337"/>
      <c r="AI215" s="337"/>
      <c r="AJ215" s="337"/>
      <c r="AK215" s="300" t="s">
        <v>17</v>
      </c>
      <c r="AL215" s="301"/>
      <c r="AM215" s="301"/>
      <c r="AN215" s="301"/>
      <c r="AO215" s="301"/>
      <c r="AP215" s="301"/>
      <c r="AQ215" s="301"/>
      <c r="AR215" s="301"/>
      <c r="AS215" s="301"/>
      <c r="AT215" s="301"/>
      <c r="AU215" s="301"/>
      <c r="AV215" s="301"/>
      <c r="AW215" s="301"/>
      <c r="AX215" s="302"/>
      <c r="AY215" s="407">
        <v>1</v>
      </c>
      <c r="AZ215" s="304"/>
      <c r="BA215" s="304"/>
      <c r="BB215" s="408"/>
      <c r="BC215" s="306">
        <f t="shared" si="26"/>
        <v>18</v>
      </c>
      <c r="BD215" s="307"/>
      <c r="BE215" s="307"/>
      <c r="BF215" s="308"/>
      <c r="BG215" s="309">
        <v>6399</v>
      </c>
      <c r="BH215" s="310"/>
      <c r="BI215" s="310"/>
      <c r="BJ215" s="311"/>
      <c r="BK215" s="312">
        <f t="shared" si="27"/>
        <v>6399</v>
      </c>
      <c r="BL215" s="313"/>
      <c r="BM215" s="313"/>
      <c r="BN215" s="313"/>
      <c r="BO215" s="313"/>
      <c r="BP215" s="314"/>
      <c r="BQ215" s="294"/>
      <c r="BR215" s="295"/>
      <c r="BS215" s="295"/>
      <c r="BT215" s="295"/>
      <c r="BU215" s="295"/>
      <c r="BV215" s="295"/>
      <c r="BW215" s="296"/>
      <c r="BX215" s="294"/>
      <c r="BY215" s="295"/>
      <c r="BZ215" s="295"/>
      <c r="CA215" s="295"/>
      <c r="CB215" s="295"/>
      <c r="CC215" s="296"/>
      <c r="CD215" s="294"/>
      <c r="CE215" s="295"/>
      <c r="CF215" s="295"/>
      <c r="CG215" s="295"/>
      <c r="CH215" s="295"/>
      <c r="CI215" s="296"/>
    </row>
    <row r="216" spans="1:87" ht="18" customHeight="1" x14ac:dyDescent="0.25">
      <c r="A216" s="75"/>
      <c r="B216" s="327"/>
      <c r="C216" s="328"/>
      <c r="D216" s="328"/>
      <c r="E216" s="328"/>
      <c r="F216" s="328"/>
      <c r="G216" s="328"/>
      <c r="H216" s="328"/>
      <c r="I216" s="328"/>
      <c r="J216" s="328"/>
      <c r="K216" s="328"/>
      <c r="L216" s="328"/>
      <c r="M216" s="328"/>
      <c r="N216" s="328"/>
      <c r="O216" s="328"/>
      <c r="P216" s="328"/>
      <c r="Q216" s="328"/>
      <c r="R216" s="328"/>
      <c r="S216" s="328"/>
      <c r="T216" s="328"/>
      <c r="U216" s="328"/>
      <c r="V216" s="328"/>
      <c r="W216" s="328"/>
      <c r="X216" s="328"/>
      <c r="Y216" s="329"/>
      <c r="Z216" s="336"/>
      <c r="AA216" s="337"/>
      <c r="AB216" s="337"/>
      <c r="AC216" s="337"/>
      <c r="AD216" s="338"/>
      <c r="AE216" s="336"/>
      <c r="AF216" s="337"/>
      <c r="AG216" s="337"/>
      <c r="AH216" s="337"/>
      <c r="AI216" s="337"/>
      <c r="AJ216" s="337"/>
      <c r="AK216" s="300" t="s">
        <v>18</v>
      </c>
      <c r="AL216" s="301"/>
      <c r="AM216" s="301"/>
      <c r="AN216" s="301"/>
      <c r="AO216" s="301"/>
      <c r="AP216" s="301"/>
      <c r="AQ216" s="301"/>
      <c r="AR216" s="301"/>
      <c r="AS216" s="301"/>
      <c r="AT216" s="301"/>
      <c r="AU216" s="301"/>
      <c r="AV216" s="301"/>
      <c r="AW216" s="301"/>
      <c r="AX216" s="302"/>
      <c r="AY216" s="407">
        <v>1</v>
      </c>
      <c r="AZ216" s="304"/>
      <c r="BA216" s="304"/>
      <c r="BB216" s="408"/>
      <c r="BC216" s="306">
        <f t="shared" si="26"/>
        <v>18</v>
      </c>
      <c r="BD216" s="307"/>
      <c r="BE216" s="307"/>
      <c r="BF216" s="308"/>
      <c r="BG216" s="309">
        <v>28961</v>
      </c>
      <c r="BH216" s="310"/>
      <c r="BI216" s="310"/>
      <c r="BJ216" s="311"/>
      <c r="BK216" s="312">
        <f t="shared" si="27"/>
        <v>28961</v>
      </c>
      <c r="BL216" s="313"/>
      <c r="BM216" s="313"/>
      <c r="BN216" s="313"/>
      <c r="BO216" s="313"/>
      <c r="BP216" s="314"/>
      <c r="BQ216" s="294"/>
      <c r="BR216" s="295"/>
      <c r="BS216" s="295"/>
      <c r="BT216" s="295"/>
      <c r="BU216" s="295"/>
      <c r="BV216" s="295"/>
      <c r="BW216" s="296"/>
      <c r="BX216" s="294"/>
      <c r="BY216" s="295"/>
      <c r="BZ216" s="295"/>
      <c r="CA216" s="295"/>
      <c r="CB216" s="295"/>
      <c r="CC216" s="296"/>
      <c r="CD216" s="294"/>
      <c r="CE216" s="295"/>
      <c r="CF216" s="295"/>
      <c r="CG216" s="295"/>
      <c r="CH216" s="295"/>
      <c r="CI216" s="296"/>
    </row>
    <row r="217" spans="1:87" ht="18" customHeight="1" x14ac:dyDescent="0.25">
      <c r="A217" s="75"/>
      <c r="B217" s="327"/>
      <c r="C217" s="328"/>
      <c r="D217" s="328"/>
      <c r="E217" s="328"/>
      <c r="F217" s="328"/>
      <c r="G217" s="328"/>
      <c r="H217" s="328"/>
      <c r="I217" s="328"/>
      <c r="J217" s="328"/>
      <c r="K217" s="328"/>
      <c r="L217" s="328"/>
      <c r="M217" s="328"/>
      <c r="N217" s="328"/>
      <c r="O217" s="328"/>
      <c r="P217" s="328"/>
      <c r="Q217" s="328"/>
      <c r="R217" s="328"/>
      <c r="S217" s="328"/>
      <c r="T217" s="328"/>
      <c r="U217" s="328"/>
      <c r="V217" s="328"/>
      <c r="W217" s="328"/>
      <c r="X217" s="328"/>
      <c r="Y217" s="329"/>
      <c r="Z217" s="336"/>
      <c r="AA217" s="337"/>
      <c r="AB217" s="337"/>
      <c r="AC217" s="337"/>
      <c r="AD217" s="338"/>
      <c r="AE217" s="336"/>
      <c r="AF217" s="337"/>
      <c r="AG217" s="337"/>
      <c r="AH217" s="337"/>
      <c r="AI217" s="337"/>
      <c r="AJ217" s="337"/>
      <c r="AK217" s="300" t="s">
        <v>30</v>
      </c>
      <c r="AL217" s="301"/>
      <c r="AM217" s="301"/>
      <c r="AN217" s="301"/>
      <c r="AO217" s="301"/>
      <c r="AP217" s="301"/>
      <c r="AQ217" s="301"/>
      <c r="AR217" s="301"/>
      <c r="AS217" s="301"/>
      <c r="AT217" s="301"/>
      <c r="AU217" s="301"/>
      <c r="AV217" s="301"/>
      <c r="AW217" s="301"/>
      <c r="AX217" s="302"/>
      <c r="AY217" s="407">
        <v>1</v>
      </c>
      <c r="AZ217" s="304"/>
      <c r="BA217" s="304"/>
      <c r="BB217" s="408"/>
      <c r="BC217" s="306">
        <f t="shared" si="26"/>
        <v>18</v>
      </c>
      <c r="BD217" s="307"/>
      <c r="BE217" s="307"/>
      <c r="BF217" s="308"/>
      <c r="BG217" s="309">
        <v>7925</v>
      </c>
      <c r="BH217" s="310"/>
      <c r="BI217" s="310"/>
      <c r="BJ217" s="311"/>
      <c r="BK217" s="312">
        <f t="shared" si="27"/>
        <v>7925</v>
      </c>
      <c r="BL217" s="313"/>
      <c r="BM217" s="313"/>
      <c r="BN217" s="313"/>
      <c r="BO217" s="313"/>
      <c r="BP217" s="314"/>
      <c r="BQ217" s="294"/>
      <c r="BR217" s="295"/>
      <c r="BS217" s="295"/>
      <c r="BT217" s="295"/>
      <c r="BU217" s="295"/>
      <c r="BV217" s="295"/>
      <c r="BW217" s="296"/>
      <c r="BX217" s="294"/>
      <c r="BY217" s="295"/>
      <c r="BZ217" s="295"/>
      <c r="CA217" s="295"/>
      <c r="CB217" s="295"/>
      <c r="CC217" s="296"/>
      <c r="CD217" s="294"/>
      <c r="CE217" s="295"/>
      <c r="CF217" s="295"/>
      <c r="CG217" s="295"/>
      <c r="CH217" s="295"/>
      <c r="CI217" s="296"/>
    </row>
    <row r="218" spans="1:87" ht="18" customHeight="1" x14ac:dyDescent="0.25">
      <c r="A218" s="75"/>
      <c r="B218" s="327"/>
      <c r="C218" s="328"/>
      <c r="D218" s="328"/>
      <c r="E218" s="328"/>
      <c r="F218" s="328"/>
      <c r="G218" s="328"/>
      <c r="H218" s="328"/>
      <c r="I218" s="328"/>
      <c r="J218" s="328"/>
      <c r="K218" s="328"/>
      <c r="L218" s="328"/>
      <c r="M218" s="328"/>
      <c r="N218" s="328"/>
      <c r="O218" s="328"/>
      <c r="P218" s="328"/>
      <c r="Q218" s="328"/>
      <c r="R218" s="328"/>
      <c r="S218" s="328"/>
      <c r="T218" s="328"/>
      <c r="U218" s="328"/>
      <c r="V218" s="328"/>
      <c r="W218" s="328"/>
      <c r="X218" s="328"/>
      <c r="Y218" s="329"/>
      <c r="Z218" s="336"/>
      <c r="AA218" s="337"/>
      <c r="AB218" s="337"/>
      <c r="AC218" s="337"/>
      <c r="AD218" s="338"/>
      <c r="AE218" s="336"/>
      <c r="AF218" s="337"/>
      <c r="AG218" s="337"/>
      <c r="AH218" s="337"/>
      <c r="AI218" s="337"/>
      <c r="AJ218" s="337"/>
      <c r="AK218" s="300" t="s">
        <v>37</v>
      </c>
      <c r="AL218" s="301"/>
      <c r="AM218" s="301"/>
      <c r="AN218" s="301"/>
      <c r="AO218" s="301"/>
      <c r="AP218" s="301"/>
      <c r="AQ218" s="301"/>
      <c r="AR218" s="301"/>
      <c r="AS218" s="301"/>
      <c r="AT218" s="301"/>
      <c r="AU218" s="301"/>
      <c r="AV218" s="301"/>
      <c r="AW218" s="301"/>
      <c r="AX218" s="302"/>
      <c r="AY218" s="407">
        <v>1</v>
      </c>
      <c r="AZ218" s="304"/>
      <c r="BA218" s="304"/>
      <c r="BB218" s="408"/>
      <c r="BC218" s="306">
        <f t="shared" si="26"/>
        <v>18</v>
      </c>
      <c r="BD218" s="307"/>
      <c r="BE218" s="307"/>
      <c r="BF218" s="308"/>
      <c r="BG218" s="309">
        <v>11840</v>
      </c>
      <c r="BH218" s="310"/>
      <c r="BI218" s="310"/>
      <c r="BJ218" s="311"/>
      <c r="BK218" s="312">
        <f t="shared" si="27"/>
        <v>11840</v>
      </c>
      <c r="BL218" s="313"/>
      <c r="BM218" s="313"/>
      <c r="BN218" s="313"/>
      <c r="BO218" s="313"/>
      <c r="BP218" s="314"/>
      <c r="BQ218" s="294"/>
      <c r="BR218" s="295"/>
      <c r="BS218" s="295"/>
      <c r="BT218" s="295"/>
      <c r="BU218" s="295"/>
      <c r="BV218" s="295"/>
      <c r="BW218" s="296"/>
      <c r="BX218" s="294"/>
      <c r="BY218" s="295"/>
      <c r="BZ218" s="295"/>
      <c r="CA218" s="295"/>
      <c r="CB218" s="295"/>
      <c r="CC218" s="296"/>
      <c r="CD218" s="294"/>
      <c r="CE218" s="295"/>
      <c r="CF218" s="295"/>
      <c r="CG218" s="295"/>
      <c r="CH218" s="295"/>
      <c r="CI218" s="296"/>
    </row>
    <row r="219" spans="1:87" ht="18" customHeight="1" thickBot="1" x14ac:dyDescent="0.3">
      <c r="A219" s="75"/>
      <c r="B219" s="327"/>
      <c r="C219" s="328"/>
      <c r="D219" s="328"/>
      <c r="E219" s="328"/>
      <c r="F219" s="328"/>
      <c r="G219" s="328"/>
      <c r="H219" s="328"/>
      <c r="I219" s="328"/>
      <c r="J219" s="328"/>
      <c r="K219" s="328"/>
      <c r="L219" s="328"/>
      <c r="M219" s="328"/>
      <c r="N219" s="328"/>
      <c r="O219" s="328"/>
      <c r="P219" s="328"/>
      <c r="Q219" s="328"/>
      <c r="R219" s="328"/>
      <c r="S219" s="328"/>
      <c r="T219" s="328"/>
      <c r="U219" s="328"/>
      <c r="V219" s="328"/>
      <c r="W219" s="328"/>
      <c r="X219" s="328"/>
      <c r="Y219" s="329"/>
      <c r="Z219" s="336"/>
      <c r="AA219" s="337"/>
      <c r="AB219" s="337"/>
      <c r="AC219" s="337"/>
      <c r="AD219" s="338"/>
      <c r="AE219" s="336"/>
      <c r="AF219" s="337"/>
      <c r="AG219" s="337"/>
      <c r="AH219" s="337"/>
      <c r="AI219" s="337"/>
      <c r="AJ219" s="337"/>
      <c r="AK219" s="392" t="s">
        <v>39</v>
      </c>
      <c r="AL219" s="393"/>
      <c r="AM219" s="393"/>
      <c r="AN219" s="393"/>
      <c r="AO219" s="393"/>
      <c r="AP219" s="393"/>
      <c r="AQ219" s="393"/>
      <c r="AR219" s="393"/>
      <c r="AS219" s="393"/>
      <c r="AT219" s="393"/>
      <c r="AU219" s="393"/>
      <c r="AV219" s="393"/>
      <c r="AW219" s="393"/>
      <c r="AX219" s="394"/>
      <c r="AY219" s="407">
        <v>1</v>
      </c>
      <c r="AZ219" s="304"/>
      <c r="BA219" s="304"/>
      <c r="BB219" s="408"/>
      <c r="BC219" s="306">
        <f t="shared" si="26"/>
        <v>18</v>
      </c>
      <c r="BD219" s="307"/>
      <c r="BE219" s="307"/>
      <c r="BF219" s="308"/>
      <c r="BG219" s="309">
        <v>11840</v>
      </c>
      <c r="BH219" s="310"/>
      <c r="BI219" s="310"/>
      <c r="BJ219" s="311"/>
      <c r="BK219" s="312">
        <f t="shared" si="27"/>
        <v>11840</v>
      </c>
      <c r="BL219" s="313"/>
      <c r="BM219" s="313"/>
      <c r="BN219" s="313"/>
      <c r="BO219" s="313"/>
      <c r="BP219" s="314"/>
      <c r="BQ219" s="294"/>
      <c r="BR219" s="295"/>
      <c r="BS219" s="295"/>
      <c r="BT219" s="295"/>
      <c r="BU219" s="295"/>
      <c r="BV219" s="295"/>
      <c r="BW219" s="296"/>
      <c r="BX219" s="294"/>
      <c r="BY219" s="295"/>
      <c r="BZ219" s="295"/>
      <c r="CA219" s="295"/>
      <c r="CB219" s="295"/>
      <c r="CC219" s="296"/>
      <c r="CD219" s="294"/>
      <c r="CE219" s="295"/>
      <c r="CF219" s="295"/>
      <c r="CG219" s="295"/>
      <c r="CH219" s="295"/>
      <c r="CI219" s="296"/>
    </row>
    <row r="220" spans="1:87" ht="18" customHeight="1" thickBot="1" x14ac:dyDescent="0.3">
      <c r="A220" s="75"/>
      <c r="B220" s="377"/>
      <c r="C220" s="378"/>
      <c r="D220" s="378"/>
      <c r="E220" s="378"/>
      <c r="F220" s="378"/>
      <c r="G220" s="378"/>
      <c r="H220" s="378"/>
      <c r="I220" s="378"/>
      <c r="J220" s="378"/>
      <c r="K220" s="378"/>
      <c r="L220" s="378"/>
      <c r="M220" s="378"/>
      <c r="N220" s="378"/>
      <c r="O220" s="378"/>
      <c r="P220" s="378"/>
      <c r="Q220" s="378"/>
      <c r="R220" s="378"/>
      <c r="S220" s="378"/>
      <c r="T220" s="378"/>
      <c r="U220" s="378"/>
      <c r="V220" s="378"/>
      <c r="W220" s="378"/>
      <c r="X220" s="378"/>
      <c r="Y220" s="378"/>
      <c r="Z220" s="378"/>
      <c r="AA220" s="378"/>
      <c r="AB220" s="378"/>
      <c r="AC220" s="378"/>
      <c r="AD220" s="378"/>
      <c r="AE220" s="378"/>
      <c r="AF220" s="378"/>
      <c r="AG220" s="378"/>
      <c r="AH220" s="378"/>
      <c r="AI220" s="378"/>
      <c r="AJ220" s="379"/>
      <c r="AK220" s="380" t="s">
        <v>3</v>
      </c>
      <c r="AL220" s="381"/>
      <c r="AM220" s="381"/>
      <c r="AN220" s="381"/>
      <c r="AO220" s="381"/>
      <c r="AP220" s="381"/>
      <c r="AQ220" s="381"/>
      <c r="AR220" s="381"/>
      <c r="AS220" s="381"/>
      <c r="AT220" s="381"/>
      <c r="AU220" s="381"/>
      <c r="AV220" s="381"/>
      <c r="AW220" s="381"/>
      <c r="AX220" s="381"/>
      <c r="AY220" s="382"/>
      <c r="AZ220" s="382"/>
      <c r="BA220" s="382"/>
      <c r="BB220" s="382"/>
      <c r="BC220" s="382"/>
      <c r="BD220" s="382"/>
      <c r="BE220" s="382"/>
      <c r="BF220" s="382"/>
      <c r="BG220" s="382"/>
      <c r="BH220" s="382"/>
      <c r="BI220" s="382"/>
      <c r="BJ220" s="383"/>
      <c r="BK220" s="384">
        <f>SUM(BK211:BK219)</f>
        <v>149334</v>
      </c>
      <c r="BL220" s="385"/>
      <c r="BM220" s="385"/>
      <c r="BN220" s="385"/>
      <c r="BO220" s="385"/>
      <c r="BP220" s="386"/>
      <c r="BQ220" s="387" t="s">
        <v>100</v>
      </c>
      <c r="BR220" s="388"/>
      <c r="BS220" s="388"/>
      <c r="BT220" s="388"/>
      <c r="BU220" s="388"/>
      <c r="BV220" s="388"/>
      <c r="BW220" s="388"/>
      <c r="BX220" s="388"/>
      <c r="BY220" s="388"/>
      <c r="BZ220" s="388"/>
      <c r="CA220" s="388"/>
      <c r="CB220" s="388"/>
      <c r="CC220" s="389"/>
      <c r="CD220" s="390">
        <f>+CD211*AE211</f>
        <v>3204720</v>
      </c>
      <c r="CE220" s="390"/>
      <c r="CF220" s="390"/>
      <c r="CG220" s="390"/>
      <c r="CH220" s="390"/>
      <c r="CI220" s="391"/>
    </row>
    <row r="221" spans="1:87" ht="18" customHeight="1" thickBot="1" x14ac:dyDescent="0.3">
      <c r="A221" s="75"/>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76"/>
      <c r="AG221" s="76"/>
      <c r="AH221" s="76"/>
      <c r="AI221" s="76"/>
      <c r="AJ221" s="76"/>
      <c r="BG221" s="78"/>
      <c r="BH221" s="78"/>
      <c r="BI221" s="78"/>
      <c r="BJ221" s="78"/>
      <c r="BK221" s="79"/>
      <c r="BL221" s="79"/>
      <c r="BM221" s="79"/>
      <c r="BN221" s="79"/>
      <c r="BO221" s="79"/>
      <c r="BP221" s="79"/>
      <c r="BQ221" s="79"/>
      <c r="BR221" s="79"/>
      <c r="BS221" s="79"/>
      <c r="BT221" s="79"/>
      <c r="BU221" s="79"/>
      <c r="BV221" s="79"/>
      <c r="BW221" s="79"/>
      <c r="BX221" s="79"/>
      <c r="BY221" s="79"/>
      <c r="BZ221" s="79"/>
      <c r="CA221" s="79"/>
      <c r="CB221" s="79"/>
      <c r="CC221" s="79"/>
      <c r="CD221" s="79"/>
      <c r="CE221" s="79"/>
      <c r="CF221" s="79"/>
      <c r="CG221" s="79"/>
      <c r="CH221" s="79"/>
      <c r="CI221" s="79"/>
    </row>
    <row r="222" spans="1:87" ht="18" customHeight="1" x14ac:dyDescent="0.25">
      <c r="A222" s="75"/>
      <c r="B222" s="348" t="s">
        <v>0</v>
      </c>
      <c r="C222" s="349"/>
      <c r="D222" s="349"/>
      <c r="E222" s="349"/>
      <c r="F222" s="349"/>
      <c r="G222" s="349"/>
      <c r="H222" s="349"/>
      <c r="I222" s="349"/>
      <c r="J222" s="349"/>
      <c r="K222" s="349"/>
      <c r="L222" s="349"/>
      <c r="M222" s="349"/>
      <c r="N222" s="349"/>
      <c r="O222" s="349"/>
      <c r="P222" s="349"/>
      <c r="Q222" s="349"/>
      <c r="R222" s="349"/>
      <c r="S222" s="349"/>
      <c r="T222" s="349"/>
      <c r="U222" s="349"/>
      <c r="V222" s="349"/>
      <c r="W222" s="349"/>
      <c r="X222" s="349"/>
      <c r="Y222" s="350"/>
      <c r="Z222" s="348" t="s">
        <v>80</v>
      </c>
      <c r="AA222" s="349"/>
      <c r="AB222" s="349"/>
      <c r="AC222" s="349"/>
      <c r="AD222" s="350"/>
      <c r="AE222" s="357" t="s">
        <v>79</v>
      </c>
      <c r="AF222" s="358"/>
      <c r="AG222" s="358"/>
      <c r="AH222" s="358"/>
      <c r="AI222" s="358"/>
      <c r="AJ222" s="359"/>
      <c r="AK222" s="357" t="s">
        <v>81</v>
      </c>
      <c r="AL222" s="358"/>
      <c r="AM222" s="358"/>
      <c r="AN222" s="358"/>
      <c r="AO222" s="358"/>
      <c r="AP222" s="358"/>
      <c r="AQ222" s="358"/>
      <c r="AR222" s="358"/>
      <c r="AS222" s="358"/>
      <c r="AT222" s="358"/>
      <c r="AU222" s="358"/>
      <c r="AV222" s="358"/>
      <c r="AW222" s="358"/>
      <c r="AX222" s="359"/>
      <c r="AY222" s="357" t="s">
        <v>1</v>
      </c>
      <c r="AZ222" s="358"/>
      <c r="BA222" s="358"/>
      <c r="BB222" s="359"/>
      <c r="BC222" s="348" t="s">
        <v>104</v>
      </c>
      <c r="BD222" s="349"/>
      <c r="BE222" s="349"/>
      <c r="BF222" s="350"/>
      <c r="BG222" s="366" t="s">
        <v>82</v>
      </c>
      <c r="BH222" s="367"/>
      <c r="BI222" s="367"/>
      <c r="BJ222" s="368"/>
      <c r="BK222" s="315" t="s">
        <v>99</v>
      </c>
      <c r="BL222" s="316"/>
      <c r="BM222" s="316"/>
      <c r="BN222" s="316"/>
      <c r="BO222" s="316"/>
      <c r="BP222" s="317"/>
      <c r="BQ222" s="315" t="s">
        <v>83</v>
      </c>
      <c r="BR222" s="316"/>
      <c r="BS222" s="316"/>
      <c r="BT222" s="316"/>
      <c r="BU222" s="316"/>
      <c r="BV222" s="316"/>
      <c r="BW222" s="317"/>
      <c r="BX222" s="315" t="s">
        <v>84</v>
      </c>
      <c r="BY222" s="316"/>
      <c r="BZ222" s="316"/>
      <c r="CA222" s="316"/>
      <c r="CB222" s="316"/>
      <c r="CC222" s="317"/>
      <c r="CD222" s="315" t="s">
        <v>85</v>
      </c>
      <c r="CE222" s="316"/>
      <c r="CF222" s="316"/>
      <c r="CG222" s="316"/>
      <c r="CH222" s="316"/>
      <c r="CI222" s="317"/>
    </row>
    <row r="223" spans="1:87" ht="18" customHeight="1" x14ac:dyDescent="0.25">
      <c r="A223" s="75"/>
      <c r="B223" s="351"/>
      <c r="C223" s="352"/>
      <c r="D223" s="352"/>
      <c r="E223" s="352"/>
      <c r="F223" s="352"/>
      <c r="G223" s="352"/>
      <c r="H223" s="352"/>
      <c r="I223" s="352"/>
      <c r="J223" s="352"/>
      <c r="K223" s="352"/>
      <c r="L223" s="352"/>
      <c r="M223" s="352"/>
      <c r="N223" s="352"/>
      <c r="O223" s="352"/>
      <c r="P223" s="352"/>
      <c r="Q223" s="352"/>
      <c r="R223" s="352"/>
      <c r="S223" s="352"/>
      <c r="T223" s="352"/>
      <c r="U223" s="352"/>
      <c r="V223" s="352"/>
      <c r="W223" s="352"/>
      <c r="X223" s="352"/>
      <c r="Y223" s="353"/>
      <c r="Z223" s="351"/>
      <c r="AA223" s="352"/>
      <c r="AB223" s="352"/>
      <c r="AC223" s="352"/>
      <c r="AD223" s="353"/>
      <c r="AE223" s="360"/>
      <c r="AF223" s="361"/>
      <c r="AG223" s="361"/>
      <c r="AH223" s="361"/>
      <c r="AI223" s="361"/>
      <c r="AJ223" s="362"/>
      <c r="AK223" s="360"/>
      <c r="AL223" s="361"/>
      <c r="AM223" s="361"/>
      <c r="AN223" s="361"/>
      <c r="AO223" s="361"/>
      <c r="AP223" s="361"/>
      <c r="AQ223" s="361"/>
      <c r="AR223" s="361"/>
      <c r="AS223" s="361"/>
      <c r="AT223" s="361"/>
      <c r="AU223" s="361"/>
      <c r="AV223" s="361"/>
      <c r="AW223" s="361"/>
      <c r="AX223" s="362"/>
      <c r="AY223" s="360"/>
      <c r="AZ223" s="361"/>
      <c r="BA223" s="361"/>
      <c r="BB223" s="362"/>
      <c r="BC223" s="351"/>
      <c r="BD223" s="352"/>
      <c r="BE223" s="352"/>
      <c r="BF223" s="353"/>
      <c r="BG223" s="369"/>
      <c r="BH223" s="370"/>
      <c r="BI223" s="370"/>
      <c r="BJ223" s="371"/>
      <c r="BK223" s="318"/>
      <c r="BL223" s="319"/>
      <c r="BM223" s="319"/>
      <c r="BN223" s="319"/>
      <c r="BO223" s="319"/>
      <c r="BP223" s="320"/>
      <c r="BQ223" s="318"/>
      <c r="BR223" s="319"/>
      <c r="BS223" s="319"/>
      <c r="BT223" s="319"/>
      <c r="BU223" s="319"/>
      <c r="BV223" s="319"/>
      <c r="BW223" s="320"/>
      <c r="BX223" s="318"/>
      <c r="BY223" s="319"/>
      <c r="BZ223" s="319"/>
      <c r="CA223" s="319"/>
      <c r="CB223" s="319"/>
      <c r="CC223" s="320"/>
      <c r="CD223" s="318"/>
      <c r="CE223" s="319"/>
      <c r="CF223" s="319"/>
      <c r="CG223" s="319"/>
      <c r="CH223" s="319"/>
      <c r="CI223" s="320"/>
    </row>
    <row r="224" spans="1:87" ht="18" customHeight="1" thickBot="1" x14ac:dyDescent="0.3">
      <c r="A224" s="75"/>
      <c r="B224" s="354"/>
      <c r="C224" s="355"/>
      <c r="D224" s="355"/>
      <c r="E224" s="355"/>
      <c r="F224" s="355"/>
      <c r="G224" s="355"/>
      <c r="H224" s="355"/>
      <c r="I224" s="355"/>
      <c r="J224" s="355"/>
      <c r="K224" s="355"/>
      <c r="L224" s="355"/>
      <c r="M224" s="355"/>
      <c r="N224" s="355"/>
      <c r="O224" s="355"/>
      <c r="P224" s="355"/>
      <c r="Q224" s="355"/>
      <c r="R224" s="355"/>
      <c r="S224" s="355"/>
      <c r="T224" s="355"/>
      <c r="U224" s="355"/>
      <c r="V224" s="355"/>
      <c r="W224" s="355"/>
      <c r="X224" s="355"/>
      <c r="Y224" s="356"/>
      <c r="Z224" s="354"/>
      <c r="AA224" s="355"/>
      <c r="AB224" s="355"/>
      <c r="AC224" s="355"/>
      <c r="AD224" s="356"/>
      <c r="AE224" s="363"/>
      <c r="AF224" s="364"/>
      <c r="AG224" s="364"/>
      <c r="AH224" s="364"/>
      <c r="AI224" s="364"/>
      <c r="AJ224" s="365"/>
      <c r="AK224" s="360"/>
      <c r="AL224" s="361"/>
      <c r="AM224" s="361"/>
      <c r="AN224" s="361"/>
      <c r="AO224" s="361"/>
      <c r="AP224" s="361"/>
      <c r="AQ224" s="361"/>
      <c r="AR224" s="361"/>
      <c r="AS224" s="361"/>
      <c r="AT224" s="361"/>
      <c r="AU224" s="361"/>
      <c r="AV224" s="361"/>
      <c r="AW224" s="361"/>
      <c r="AX224" s="362"/>
      <c r="AY224" s="360"/>
      <c r="AZ224" s="361"/>
      <c r="BA224" s="361"/>
      <c r="BB224" s="362"/>
      <c r="BC224" s="351"/>
      <c r="BD224" s="352"/>
      <c r="BE224" s="352"/>
      <c r="BF224" s="353"/>
      <c r="BG224" s="369"/>
      <c r="BH224" s="370"/>
      <c r="BI224" s="370"/>
      <c r="BJ224" s="371"/>
      <c r="BK224" s="318"/>
      <c r="BL224" s="319"/>
      <c r="BM224" s="319"/>
      <c r="BN224" s="319"/>
      <c r="BO224" s="319"/>
      <c r="BP224" s="320"/>
      <c r="BQ224" s="321"/>
      <c r="BR224" s="322"/>
      <c r="BS224" s="322"/>
      <c r="BT224" s="322"/>
      <c r="BU224" s="322"/>
      <c r="BV224" s="322"/>
      <c r="BW224" s="323"/>
      <c r="BX224" s="321"/>
      <c r="BY224" s="322"/>
      <c r="BZ224" s="322"/>
      <c r="CA224" s="322"/>
      <c r="CB224" s="322"/>
      <c r="CC224" s="323"/>
      <c r="CD224" s="321"/>
      <c r="CE224" s="322"/>
      <c r="CF224" s="322"/>
      <c r="CG224" s="322"/>
      <c r="CH224" s="322"/>
      <c r="CI224" s="323"/>
    </row>
    <row r="225" spans="1:87" ht="18" customHeight="1" x14ac:dyDescent="0.25">
      <c r="A225" s="75"/>
      <c r="B225" s="324" t="s">
        <v>558</v>
      </c>
      <c r="C225" s="325"/>
      <c r="D225" s="325"/>
      <c r="E225" s="325"/>
      <c r="F225" s="325"/>
      <c r="G225" s="325"/>
      <c r="H225" s="325"/>
      <c r="I225" s="325"/>
      <c r="J225" s="325"/>
      <c r="K225" s="325"/>
      <c r="L225" s="325"/>
      <c r="M225" s="325"/>
      <c r="N225" s="325"/>
      <c r="O225" s="325"/>
      <c r="P225" s="325"/>
      <c r="Q225" s="325"/>
      <c r="R225" s="325"/>
      <c r="S225" s="325"/>
      <c r="T225" s="325"/>
      <c r="U225" s="325"/>
      <c r="V225" s="325"/>
      <c r="W225" s="325"/>
      <c r="X225" s="325"/>
      <c r="Y225" s="326"/>
      <c r="Z225" s="333" t="s">
        <v>591</v>
      </c>
      <c r="AA225" s="334"/>
      <c r="AB225" s="334"/>
      <c r="AC225" s="334"/>
      <c r="AD225" s="335"/>
      <c r="AE225" s="333">
        <v>1</v>
      </c>
      <c r="AF225" s="334"/>
      <c r="AG225" s="334"/>
      <c r="AH225" s="334"/>
      <c r="AI225" s="334"/>
      <c r="AJ225" s="334"/>
      <c r="AK225" s="342" t="s">
        <v>530</v>
      </c>
      <c r="AL225" s="343"/>
      <c r="AM225" s="343"/>
      <c r="AN225" s="343"/>
      <c r="AO225" s="343"/>
      <c r="AP225" s="343"/>
      <c r="AQ225" s="343"/>
      <c r="AR225" s="343"/>
      <c r="AS225" s="343"/>
      <c r="AT225" s="343"/>
      <c r="AU225" s="343"/>
      <c r="AV225" s="343"/>
      <c r="AW225" s="343"/>
      <c r="AX225" s="344"/>
      <c r="AY225" s="409">
        <v>1</v>
      </c>
      <c r="AZ225" s="346"/>
      <c r="BA225" s="346"/>
      <c r="BB225" s="410"/>
      <c r="BC225" s="345">
        <f>+$AE$225*AY225</f>
        <v>1</v>
      </c>
      <c r="BD225" s="346"/>
      <c r="BE225" s="346"/>
      <c r="BF225" s="347"/>
      <c r="BG225" s="285">
        <v>22629</v>
      </c>
      <c r="BH225" s="286"/>
      <c r="BI225" s="286"/>
      <c r="BJ225" s="287"/>
      <c r="BK225" s="288">
        <f>+AY225*BG225</f>
        <v>22629</v>
      </c>
      <c r="BL225" s="289"/>
      <c r="BM225" s="289"/>
      <c r="BN225" s="289"/>
      <c r="BO225" s="289"/>
      <c r="BP225" s="290"/>
      <c r="BQ225" s="291">
        <v>1000</v>
      </c>
      <c r="BR225" s="292"/>
      <c r="BS225" s="292"/>
      <c r="BT225" s="292"/>
      <c r="BU225" s="292"/>
      <c r="BV225" s="292"/>
      <c r="BW225" s="293"/>
      <c r="BX225" s="291">
        <f>+(((BK227+BQ225)*15)/85)</f>
        <v>9280.5882352941171</v>
      </c>
      <c r="BY225" s="292"/>
      <c r="BZ225" s="292"/>
      <c r="CA225" s="292"/>
      <c r="CB225" s="292"/>
      <c r="CC225" s="293"/>
      <c r="CD225" s="291">
        <f>+BK227+BQ225+BX225</f>
        <v>61870.588235294119</v>
      </c>
      <c r="CE225" s="292"/>
      <c r="CF225" s="292"/>
      <c r="CG225" s="292"/>
      <c r="CH225" s="292"/>
      <c r="CI225" s="293"/>
    </row>
    <row r="226" spans="1:87" ht="18" customHeight="1" thickBot="1" x14ac:dyDescent="0.3">
      <c r="A226" s="75"/>
      <c r="B226" s="327"/>
      <c r="C226" s="328"/>
      <c r="D226" s="328"/>
      <c r="E226" s="328"/>
      <c r="F226" s="328"/>
      <c r="G226" s="328"/>
      <c r="H226" s="328"/>
      <c r="I226" s="328"/>
      <c r="J226" s="328"/>
      <c r="K226" s="328"/>
      <c r="L226" s="328"/>
      <c r="M226" s="328"/>
      <c r="N226" s="328"/>
      <c r="O226" s="328"/>
      <c r="P226" s="328"/>
      <c r="Q226" s="328"/>
      <c r="R226" s="328"/>
      <c r="S226" s="328"/>
      <c r="T226" s="328"/>
      <c r="U226" s="328"/>
      <c r="V226" s="328"/>
      <c r="W226" s="328"/>
      <c r="X226" s="328"/>
      <c r="Y226" s="329"/>
      <c r="Z226" s="336"/>
      <c r="AA226" s="337"/>
      <c r="AB226" s="337"/>
      <c r="AC226" s="337"/>
      <c r="AD226" s="338"/>
      <c r="AE226" s="336"/>
      <c r="AF226" s="337"/>
      <c r="AG226" s="337"/>
      <c r="AH226" s="337"/>
      <c r="AI226" s="337"/>
      <c r="AJ226" s="337"/>
      <c r="AK226" s="392" t="s">
        <v>18</v>
      </c>
      <c r="AL226" s="393"/>
      <c r="AM226" s="393"/>
      <c r="AN226" s="393"/>
      <c r="AO226" s="393"/>
      <c r="AP226" s="393"/>
      <c r="AQ226" s="393"/>
      <c r="AR226" s="393"/>
      <c r="AS226" s="393"/>
      <c r="AT226" s="393"/>
      <c r="AU226" s="393"/>
      <c r="AV226" s="393"/>
      <c r="AW226" s="393"/>
      <c r="AX226" s="394"/>
      <c r="AY226" s="407">
        <v>1</v>
      </c>
      <c r="AZ226" s="304"/>
      <c r="BA226" s="304"/>
      <c r="BB226" s="408"/>
      <c r="BC226" s="306">
        <f t="shared" ref="BC226" si="28">+$AE$225*AY226</f>
        <v>1</v>
      </c>
      <c r="BD226" s="307"/>
      <c r="BE226" s="307"/>
      <c r="BF226" s="308"/>
      <c r="BG226" s="309">
        <v>28961</v>
      </c>
      <c r="BH226" s="310"/>
      <c r="BI226" s="310"/>
      <c r="BJ226" s="311"/>
      <c r="BK226" s="312">
        <f t="shared" ref="BK226" si="29">+AY226*BG226</f>
        <v>28961</v>
      </c>
      <c r="BL226" s="313"/>
      <c r="BM226" s="313"/>
      <c r="BN226" s="313"/>
      <c r="BO226" s="313"/>
      <c r="BP226" s="314"/>
      <c r="BQ226" s="294"/>
      <c r="BR226" s="295"/>
      <c r="BS226" s="295"/>
      <c r="BT226" s="295"/>
      <c r="BU226" s="295"/>
      <c r="BV226" s="295"/>
      <c r="BW226" s="296"/>
      <c r="BX226" s="294"/>
      <c r="BY226" s="295"/>
      <c r="BZ226" s="295"/>
      <c r="CA226" s="295"/>
      <c r="CB226" s="295"/>
      <c r="CC226" s="296"/>
      <c r="CD226" s="294"/>
      <c r="CE226" s="295"/>
      <c r="CF226" s="295"/>
      <c r="CG226" s="295"/>
      <c r="CH226" s="295"/>
      <c r="CI226" s="296"/>
    </row>
    <row r="227" spans="1:87" ht="18" customHeight="1" thickBot="1" x14ac:dyDescent="0.3">
      <c r="A227" s="75"/>
      <c r="B227" s="377"/>
      <c r="C227" s="378"/>
      <c r="D227" s="378"/>
      <c r="E227" s="378"/>
      <c r="F227" s="378"/>
      <c r="G227" s="378"/>
      <c r="H227" s="378"/>
      <c r="I227" s="378"/>
      <c r="J227" s="378"/>
      <c r="K227" s="378"/>
      <c r="L227" s="378"/>
      <c r="M227" s="378"/>
      <c r="N227" s="378"/>
      <c r="O227" s="378"/>
      <c r="P227" s="378"/>
      <c r="Q227" s="378"/>
      <c r="R227" s="378"/>
      <c r="S227" s="378"/>
      <c r="T227" s="378"/>
      <c r="U227" s="378"/>
      <c r="V227" s="378"/>
      <c r="W227" s="378"/>
      <c r="X227" s="378"/>
      <c r="Y227" s="378"/>
      <c r="Z227" s="378"/>
      <c r="AA227" s="378"/>
      <c r="AB227" s="378"/>
      <c r="AC227" s="378"/>
      <c r="AD227" s="378"/>
      <c r="AE227" s="378"/>
      <c r="AF227" s="378"/>
      <c r="AG227" s="378"/>
      <c r="AH227" s="378"/>
      <c r="AI227" s="378"/>
      <c r="AJ227" s="379"/>
      <c r="AK227" s="380" t="s">
        <v>3</v>
      </c>
      <c r="AL227" s="381"/>
      <c r="AM227" s="381"/>
      <c r="AN227" s="381"/>
      <c r="AO227" s="381"/>
      <c r="AP227" s="381"/>
      <c r="AQ227" s="381"/>
      <c r="AR227" s="381"/>
      <c r="AS227" s="381"/>
      <c r="AT227" s="381"/>
      <c r="AU227" s="381"/>
      <c r="AV227" s="381"/>
      <c r="AW227" s="381"/>
      <c r="AX227" s="381"/>
      <c r="AY227" s="382"/>
      <c r="AZ227" s="382"/>
      <c r="BA227" s="382"/>
      <c r="BB227" s="382"/>
      <c r="BC227" s="382"/>
      <c r="BD227" s="382"/>
      <c r="BE227" s="382"/>
      <c r="BF227" s="382"/>
      <c r="BG227" s="382"/>
      <c r="BH227" s="382"/>
      <c r="BI227" s="382"/>
      <c r="BJ227" s="383"/>
      <c r="BK227" s="384">
        <f>SUM(BK225:BK226)</f>
        <v>51590</v>
      </c>
      <c r="BL227" s="385"/>
      <c r="BM227" s="385"/>
      <c r="BN227" s="385"/>
      <c r="BO227" s="385"/>
      <c r="BP227" s="386"/>
      <c r="BQ227" s="387" t="s">
        <v>100</v>
      </c>
      <c r="BR227" s="388"/>
      <c r="BS227" s="388"/>
      <c r="BT227" s="388"/>
      <c r="BU227" s="388"/>
      <c r="BV227" s="388"/>
      <c r="BW227" s="388"/>
      <c r="BX227" s="388"/>
      <c r="BY227" s="388"/>
      <c r="BZ227" s="388"/>
      <c r="CA227" s="388"/>
      <c r="CB227" s="388"/>
      <c r="CC227" s="389"/>
      <c r="CD227" s="390">
        <f>+CD225*AE225</f>
        <v>61870.588235294119</v>
      </c>
      <c r="CE227" s="390"/>
      <c r="CF227" s="390"/>
      <c r="CG227" s="390"/>
      <c r="CH227" s="390"/>
      <c r="CI227" s="391"/>
    </row>
    <row r="228" spans="1:87" ht="18" customHeight="1" thickBot="1" x14ac:dyDescent="0.3">
      <c r="A228" s="75"/>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BG228" s="78"/>
      <c r="BH228" s="78"/>
      <c r="BI228" s="78"/>
      <c r="BJ228" s="78"/>
      <c r="BK228" s="79"/>
      <c r="BL228" s="79"/>
      <c r="BM228" s="79"/>
      <c r="BN228" s="79"/>
      <c r="BO228" s="79"/>
      <c r="BP228" s="79"/>
      <c r="BQ228" s="79"/>
      <c r="BR228" s="79"/>
      <c r="BS228" s="79"/>
      <c r="BT228" s="79"/>
      <c r="BU228" s="79"/>
      <c r="BV228" s="79"/>
      <c r="BW228" s="79"/>
      <c r="BX228" s="79"/>
      <c r="BY228" s="79"/>
      <c r="BZ228" s="79"/>
      <c r="CA228" s="79"/>
      <c r="CB228" s="79"/>
      <c r="CC228" s="79"/>
      <c r="CD228" s="79"/>
      <c r="CE228" s="79"/>
      <c r="CF228" s="79"/>
      <c r="CG228" s="79"/>
      <c r="CH228" s="79"/>
      <c r="CI228" s="79"/>
    </row>
    <row r="229" spans="1:87" ht="18" customHeight="1" x14ac:dyDescent="0.25">
      <c r="A229" s="75"/>
      <c r="B229" s="348" t="s">
        <v>0</v>
      </c>
      <c r="C229" s="349"/>
      <c r="D229" s="349"/>
      <c r="E229" s="349"/>
      <c r="F229" s="349"/>
      <c r="G229" s="349"/>
      <c r="H229" s="349"/>
      <c r="I229" s="349"/>
      <c r="J229" s="349"/>
      <c r="K229" s="349"/>
      <c r="L229" s="349"/>
      <c r="M229" s="349"/>
      <c r="N229" s="349"/>
      <c r="O229" s="349"/>
      <c r="P229" s="349"/>
      <c r="Q229" s="349"/>
      <c r="R229" s="349"/>
      <c r="S229" s="349"/>
      <c r="T229" s="349"/>
      <c r="U229" s="349"/>
      <c r="V229" s="349"/>
      <c r="W229" s="349"/>
      <c r="X229" s="349"/>
      <c r="Y229" s="350"/>
      <c r="Z229" s="348" t="s">
        <v>80</v>
      </c>
      <c r="AA229" s="349"/>
      <c r="AB229" s="349"/>
      <c r="AC229" s="349"/>
      <c r="AD229" s="350"/>
      <c r="AE229" s="357" t="s">
        <v>79</v>
      </c>
      <c r="AF229" s="358"/>
      <c r="AG229" s="358"/>
      <c r="AH229" s="358"/>
      <c r="AI229" s="358"/>
      <c r="AJ229" s="359"/>
      <c r="AK229" s="357" t="s">
        <v>81</v>
      </c>
      <c r="AL229" s="358"/>
      <c r="AM229" s="358"/>
      <c r="AN229" s="358"/>
      <c r="AO229" s="358"/>
      <c r="AP229" s="358"/>
      <c r="AQ229" s="358"/>
      <c r="AR229" s="358"/>
      <c r="AS229" s="358"/>
      <c r="AT229" s="358"/>
      <c r="AU229" s="358"/>
      <c r="AV229" s="358"/>
      <c r="AW229" s="358"/>
      <c r="AX229" s="359"/>
      <c r="AY229" s="357" t="s">
        <v>1</v>
      </c>
      <c r="AZ229" s="358"/>
      <c r="BA229" s="358"/>
      <c r="BB229" s="359"/>
      <c r="BC229" s="348" t="s">
        <v>104</v>
      </c>
      <c r="BD229" s="349"/>
      <c r="BE229" s="349"/>
      <c r="BF229" s="350"/>
      <c r="BG229" s="366" t="s">
        <v>82</v>
      </c>
      <c r="BH229" s="367"/>
      <c r="BI229" s="367"/>
      <c r="BJ229" s="368"/>
      <c r="BK229" s="315" t="s">
        <v>99</v>
      </c>
      <c r="BL229" s="316"/>
      <c r="BM229" s="316"/>
      <c r="BN229" s="316"/>
      <c r="BO229" s="316"/>
      <c r="BP229" s="317"/>
      <c r="BQ229" s="315" t="s">
        <v>83</v>
      </c>
      <c r="BR229" s="316"/>
      <c r="BS229" s="316"/>
      <c r="BT229" s="316"/>
      <c r="BU229" s="316"/>
      <c r="BV229" s="316"/>
      <c r="BW229" s="317"/>
      <c r="BX229" s="315" t="s">
        <v>84</v>
      </c>
      <c r="BY229" s="316"/>
      <c r="BZ229" s="316"/>
      <c r="CA229" s="316"/>
      <c r="CB229" s="316"/>
      <c r="CC229" s="317"/>
      <c r="CD229" s="315" t="s">
        <v>85</v>
      </c>
      <c r="CE229" s="316"/>
      <c r="CF229" s="316"/>
      <c r="CG229" s="316"/>
      <c r="CH229" s="316"/>
      <c r="CI229" s="317"/>
    </row>
    <row r="230" spans="1:87" ht="18" customHeight="1" x14ac:dyDescent="0.25">
      <c r="A230" s="75"/>
      <c r="B230" s="351"/>
      <c r="C230" s="352"/>
      <c r="D230" s="352"/>
      <c r="E230" s="352"/>
      <c r="F230" s="352"/>
      <c r="G230" s="352"/>
      <c r="H230" s="352"/>
      <c r="I230" s="352"/>
      <c r="J230" s="352"/>
      <c r="K230" s="352"/>
      <c r="L230" s="352"/>
      <c r="M230" s="352"/>
      <c r="N230" s="352"/>
      <c r="O230" s="352"/>
      <c r="P230" s="352"/>
      <c r="Q230" s="352"/>
      <c r="R230" s="352"/>
      <c r="S230" s="352"/>
      <c r="T230" s="352"/>
      <c r="U230" s="352"/>
      <c r="V230" s="352"/>
      <c r="W230" s="352"/>
      <c r="X230" s="352"/>
      <c r="Y230" s="353"/>
      <c r="Z230" s="351"/>
      <c r="AA230" s="352"/>
      <c r="AB230" s="352"/>
      <c r="AC230" s="352"/>
      <c r="AD230" s="353"/>
      <c r="AE230" s="360"/>
      <c r="AF230" s="361"/>
      <c r="AG230" s="361"/>
      <c r="AH230" s="361"/>
      <c r="AI230" s="361"/>
      <c r="AJ230" s="362"/>
      <c r="AK230" s="360"/>
      <c r="AL230" s="361"/>
      <c r="AM230" s="361"/>
      <c r="AN230" s="361"/>
      <c r="AO230" s="361"/>
      <c r="AP230" s="361"/>
      <c r="AQ230" s="361"/>
      <c r="AR230" s="361"/>
      <c r="AS230" s="361"/>
      <c r="AT230" s="361"/>
      <c r="AU230" s="361"/>
      <c r="AV230" s="361"/>
      <c r="AW230" s="361"/>
      <c r="AX230" s="362"/>
      <c r="AY230" s="360"/>
      <c r="AZ230" s="361"/>
      <c r="BA230" s="361"/>
      <c r="BB230" s="362"/>
      <c r="BC230" s="351"/>
      <c r="BD230" s="352"/>
      <c r="BE230" s="352"/>
      <c r="BF230" s="353"/>
      <c r="BG230" s="369"/>
      <c r="BH230" s="370"/>
      <c r="BI230" s="370"/>
      <c r="BJ230" s="371"/>
      <c r="BK230" s="318"/>
      <c r="BL230" s="319"/>
      <c r="BM230" s="319"/>
      <c r="BN230" s="319"/>
      <c r="BO230" s="319"/>
      <c r="BP230" s="320"/>
      <c r="BQ230" s="318"/>
      <c r="BR230" s="319"/>
      <c r="BS230" s="319"/>
      <c r="BT230" s="319"/>
      <c r="BU230" s="319"/>
      <c r="BV230" s="319"/>
      <c r="BW230" s="320"/>
      <c r="BX230" s="318"/>
      <c r="BY230" s="319"/>
      <c r="BZ230" s="319"/>
      <c r="CA230" s="319"/>
      <c r="CB230" s="319"/>
      <c r="CC230" s="320"/>
      <c r="CD230" s="318"/>
      <c r="CE230" s="319"/>
      <c r="CF230" s="319"/>
      <c r="CG230" s="319"/>
      <c r="CH230" s="319"/>
      <c r="CI230" s="320"/>
    </row>
    <row r="231" spans="1:87" ht="18" customHeight="1" thickBot="1" x14ac:dyDescent="0.3">
      <c r="A231" s="75"/>
      <c r="B231" s="354"/>
      <c r="C231" s="355"/>
      <c r="D231" s="355"/>
      <c r="E231" s="355"/>
      <c r="F231" s="355"/>
      <c r="G231" s="355"/>
      <c r="H231" s="355"/>
      <c r="I231" s="355"/>
      <c r="J231" s="355"/>
      <c r="K231" s="355"/>
      <c r="L231" s="355"/>
      <c r="M231" s="355"/>
      <c r="N231" s="355"/>
      <c r="O231" s="355"/>
      <c r="P231" s="355"/>
      <c r="Q231" s="355"/>
      <c r="R231" s="355"/>
      <c r="S231" s="355"/>
      <c r="T231" s="355"/>
      <c r="U231" s="355"/>
      <c r="V231" s="355"/>
      <c r="W231" s="355"/>
      <c r="X231" s="355"/>
      <c r="Y231" s="356"/>
      <c r="Z231" s="354"/>
      <c r="AA231" s="355"/>
      <c r="AB231" s="355"/>
      <c r="AC231" s="355"/>
      <c r="AD231" s="356"/>
      <c r="AE231" s="363"/>
      <c r="AF231" s="364"/>
      <c r="AG231" s="364"/>
      <c r="AH231" s="364"/>
      <c r="AI231" s="364"/>
      <c r="AJ231" s="365"/>
      <c r="AK231" s="360"/>
      <c r="AL231" s="361"/>
      <c r="AM231" s="361"/>
      <c r="AN231" s="361"/>
      <c r="AO231" s="361"/>
      <c r="AP231" s="361"/>
      <c r="AQ231" s="361"/>
      <c r="AR231" s="361"/>
      <c r="AS231" s="361"/>
      <c r="AT231" s="361"/>
      <c r="AU231" s="361"/>
      <c r="AV231" s="361"/>
      <c r="AW231" s="361"/>
      <c r="AX231" s="362"/>
      <c r="AY231" s="360"/>
      <c r="AZ231" s="361"/>
      <c r="BA231" s="361"/>
      <c r="BB231" s="362"/>
      <c r="BC231" s="351"/>
      <c r="BD231" s="352"/>
      <c r="BE231" s="352"/>
      <c r="BF231" s="353"/>
      <c r="BG231" s="369"/>
      <c r="BH231" s="370"/>
      <c r="BI231" s="370"/>
      <c r="BJ231" s="371"/>
      <c r="BK231" s="318"/>
      <c r="BL231" s="319"/>
      <c r="BM231" s="319"/>
      <c r="BN231" s="319"/>
      <c r="BO231" s="319"/>
      <c r="BP231" s="320"/>
      <c r="BQ231" s="321"/>
      <c r="BR231" s="322"/>
      <c r="BS231" s="322"/>
      <c r="BT231" s="322"/>
      <c r="BU231" s="322"/>
      <c r="BV231" s="322"/>
      <c r="BW231" s="323"/>
      <c r="BX231" s="321"/>
      <c r="BY231" s="322"/>
      <c r="BZ231" s="322"/>
      <c r="CA231" s="322"/>
      <c r="CB231" s="322"/>
      <c r="CC231" s="323"/>
      <c r="CD231" s="321"/>
      <c r="CE231" s="322"/>
      <c r="CF231" s="322"/>
      <c r="CG231" s="322"/>
      <c r="CH231" s="322"/>
      <c r="CI231" s="323"/>
    </row>
    <row r="232" spans="1:87" ht="18" customHeight="1" x14ac:dyDescent="0.25">
      <c r="A232" s="75"/>
      <c r="B232" s="324" t="s">
        <v>559</v>
      </c>
      <c r="C232" s="325"/>
      <c r="D232" s="325"/>
      <c r="E232" s="325"/>
      <c r="F232" s="325"/>
      <c r="G232" s="325"/>
      <c r="H232" s="325"/>
      <c r="I232" s="325"/>
      <c r="J232" s="325"/>
      <c r="K232" s="325"/>
      <c r="L232" s="325"/>
      <c r="M232" s="325"/>
      <c r="N232" s="325"/>
      <c r="O232" s="325"/>
      <c r="P232" s="325"/>
      <c r="Q232" s="325"/>
      <c r="R232" s="325"/>
      <c r="S232" s="325"/>
      <c r="T232" s="325"/>
      <c r="U232" s="325"/>
      <c r="V232" s="325"/>
      <c r="W232" s="325"/>
      <c r="X232" s="325"/>
      <c r="Y232" s="326"/>
      <c r="Z232" s="333" t="s">
        <v>592</v>
      </c>
      <c r="AA232" s="334"/>
      <c r="AB232" s="334"/>
      <c r="AC232" s="334"/>
      <c r="AD232" s="335"/>
      <c r="AE232" s="333">
        <v>1</v>
      </c>
      <c r="AF232" s="334"/>
      <c r="AG232" s="334"/>
      <c r="AH232" s="334"/>
      <c r="AI232" s="334"/>
      <c r="AJ232" s="334"/>
      <c r="AK232" s="342" t="s">
        <v>41</v>
      </c>
      <c r="AL232" s="343"/>
      <c r="AM232" s="343"/>
      <c r="AN232" s="343"/>
      <c r="AO232" s="343"/>
      <c r="AP232" s="343"/>
      <c r="AQ232" s="343"/>
      <c r="AR232" s="343"/>
      <c r="AS232" s="343"/>
      <c r="AT232" s="343"/>
      <c r="AU232" s="343"/>
      <c r="AV232" s="343"/>
      <c r="AW232" s="343"/>
      <c r="AX232" s="344"/>
      <c r="AY232" s="409">
        <v>1</v>
      </c>
      <c r="AZ232" s="346"/>
      <c r="BA232" s="346"/>
      <c r="BB232" s="410"/>
      <c r="BC232" s="345">
        <f>+$AE$232*AY232</f>
        <v>1</v>
      </c>
      <c r="BD232" s="346"/>
      <c r="BE232" s="346"/>
      <c r="BF232" s="347"/>
      <c r="BG232" s="285">
        <v>22629</v>
      </c>
      <c r="BH232" s="286"/>
      <c r="BI232" s="286"/>
      <c r="BJ232" s="287"/>
      <c r="BK232" s="288">
        <f>+AY232*BG232</f>
        <v>22629</v>
      </c>
      <c r="BL232" s="289"/>
      <c r="BM232" s="289"/>
      <c r="BN232" s="289"/>
      <c r="BO232" s="289"/>
      <c r="BP232" s="290"/>
      <c r="BQ232" s="291">
        <v>1000</v>
      </c>
      <c r="BR232" s="292"/>
      <c r="BS232" s="292"/>
      <c r="BT232" s="292"/>
      <c r="BU232" s="292"/>
      <c r="BV232" s="292"/>
      <c r="BW232" s="293"/>
      <c r="BX232" s="291">
        <f>+(((BK241+BQ232)*15)/85)</f>
        <v>26529.529411764706</v>
      </c>
      <c r="BY232" s="292"/>
      <c r="BZ232" s="292"/>
      <c r="CA232" s="292"/>
      <c r="CB232" s="292"/>
      <c r="CC232" s="293"/>
      <c r="CD232" s="291">
        <f>+BK241+BQ232+BX232</f>
        <v>176863.5294117647</v>
      </c>
      <c r="CE232" s="292"/>
      <c r="CF232" s="292"/>
      <c r="CG232" s="292"/>
      <c r="CH232" s="292"/>
      <c r="CI232" s="293"/>
    </row>
    <row r="233" spans="1:87" ht="18" customHeight="1" x14ac:dyDescent="0.25">
      <c r="A233" s="75"/>
      <c r="B233" s="327"/>
      <c r="C233" s="328"/>
      <c r="D233" s="328"/>
      <c r="E233" s="328"/>
      <c r="F233" s="328"/>
      <c r="G233" s="328"/>
      <c r="H233" s="328"/>
      <c r="I233" s="328"/>
      <c r="J233" s="328"/>
      <c r="K233" s="328"/>
      <c r="L233" s="328"/>
      <c r="M233" s="328"/>
      <c r="N233" s="328"/>
      <c r="O233" s="328"/>
      <c r="P233" s="328"/>
      <c r="Q233" s="328"/>
      <c r="R233" s="328"/>
      <c r="S233" s="328"/>
      <c r="T233" s="328"/>
      <c r="U233" s="328"/>
      <c r="V233" s="328"/>
      <c r="W233" s="328"/>
      <c r="X233" s="328"/>
      <c r="Y233" s="329"/>
      <c r="Z233" s="336"/>
      <c r="AA233" s="337"/>
      <c r="AB233" s="337"/>
      <c r="AC233" s="337"/>
      <c r="AD233" s="338"/>
      <c r="AE233" s="336"/>
      <c r="AF233" s="337"/>
      <c r="AG233" s="337"/>
      <c r="AH233" s="337"/>
      <c r="AI233" s="337"/>
      <c r="AJ233" s="337"/>
      <c r="AK233" s="300" t="s">
        <v>14</v>
      </c>
      <c r="AL233" s="301"/>
      <c r="AM233" s="301"/>
      <c r="AN233" s="301"/>
      <c r="AO233" s="301"/>
      <c r="AP233" s="301"/>
      <c r="AQ233" s="301"/>
      <c r="AR233" s="301"/>
      <c r="AS233" s="301"/>
      <c r="AT233" s="301"/>
      <c r="AU233" s="301"/>
      <c r="AV233" s="301"/>
      <c r="AW233" s="301"/>
      <c r="AX233" s="302"/>
      <c r="AY233" s="407">
        <v>1</v>
      </c>
      <c r="AZ233" s="304"/>
      <c r="BA233" s="304"/>
      <c r="BB233" s="408"/>
      <c r="BC233" s="306">
        <f t="shared" ref="BC233:BC240" si="30">+$AE$232*AY233</f>
        <v>1</v>
      </c>
      <c r="BD233" s="307"/>
      <c r="BE233" s="307"/>
      <c r="BF233" s="308"/>
      <c r="BG233" s="309">
        <v>7925</v>
      </c>
      <c r="BH233" s="310"/>
      <c r="BI233" s="310"/>
      <c r="BJ233" s="311"/>
      <c r="BK233" s="312">
        <f t="shared" ref="BK233:BK240" si="31">+AY233*BG233</f>
        <v>7925</v>
      </c>
      <c r="BL233" s="313"/>
      <c r="BM233" s="313"/>
      <c r="BN233" s="313"/>
      <c r="BO233" s="313"/>
      <c r="BP233" s="314"/>
      <c r="BQ233" s="294"/>
      <c r="BR233" s="295"/>
      <c r="BS233" s="295"/>
      <c r="BT233" s="295"/>
      <c r="BU233" s="295"/>
      <c r="BV233" s="295"/>
      <c r="BW233" s="296"/>
      <c r="BX233" s="294"/>
      <c r="BY233" s="295"/>
      <c r="BZ233" s="295"/>
      <c r="CA233" s="295"/>
      <c r="CB233" s="295"/>
      <c r="CC233" s="296"/>
      <c r="CD233" s="294"/>
      <c r="CE233" s="295"/>
      <c r="CF233" s="295"/>
      <c r="CG233" s="295"/>
      <c r="CH233" s="295"/>
      <c r="CI233" s="296"/>
    </row>
    <row r="234" spans="1:87" ht="18" customHeight="1" x14ac:dyDescent="0.25">
      <c r="A234" s="75"/>
      <c r="B234" s="327"/>
      <c r="C234" s="328"/>
      <c r="D234" s="328"/>
      <c r="E234" s="328"/>
      <c r="F234" s="328"/>
      <c r="G234" s="328"/>
      <c r="H234" s="328"/>
      <c r="I234" s="328"/>
      <c r="J234" s="328"/>
      <c r="K234" s="328"/>
      <c r="L234" s="328"/>
      <c r="M234" s="328"/>
      <c r="N234" s="328"/>
      <c r="O234" s="328"/>
      <c r="P234" s="328"/>
      <c r="Q234" s="328"/>
      <c r="R234" s="328"/>
      <c r="S234" s="328"/>
      <c r="T234" s="328"/>
      <c r="U234" s="328"/>
      <c r="V234" s="328"/>
      <c r="W234" s="328"/>
      <c r="X234" s="328"/>
      <c r="Y234" s="329"/>
      <c r="Z234" s="336"/>
      <c r="AA234" s="337"/>
      <c r="AB234" s="337"/>
      <c r="AC234" s="337"/>
      <c r="AD234" s="338"/>
      <c r="AE234" s="336"/>
      <c r="AF234" s="337"/>
      <c r="AG234" s="337"/>
      <c r="AH234" s="337"/>
      <c r="AI234" s="337"/>
      <c r="AJ234" s="337"/>
      <c r="AK234" s="300" t="s">
        <v>32</v>
      </c>
      <c r="AL234" s="301"/>
      <c r="AM234" s="301"/>
      <c r="AN234" s="301"/>
      <c r="AO234" s="301"/>
      <c r="AP234" s="301"/>
      <c r="AQ234" s="301"/>
      <c r="AR234" s="301"/>
      <c r="AS234" s="301"/>
      <c r="AT234" s="301"/>
      <c r="AU234" s="301"/>
      <c r="AV234" s="301"/>
      <c r="AW234" s="301"/>
      <c r="AX234" s="302"/>
      <c r="AY234" s="407">
        <v>3</v>
      </c>
      <c r="AZ234" s="304"/>
      <c r="BA234" s="304"/>
      <c r="BB234" s="408"/>
      <c r="BC234" s="306">
        <f t="shared" si="30"/>
        <v>3</v>
      </c>
      <c r="BD234" s="307"/>
      <c r="BE234" s="307"/>
      <c r="BF234" s="308"/>
      <c r="BG234" s="309">
        <v>10968</v>
      </c>
      <c r="BH234" s="310"/>
      <c r="BI234" s="310"/>
      <c r="BJ234" s="311"/>
      <c r="BK234" s="312">
        <f t="shared" si="31"/>
        <v>32904</v>
      </c>
      <c r="BL234" s="313"/>
      <c r="BM234" s="313"/>
      <c r="BN234" s="313"/>
      <c r="BO234" s="313"/>
      <c r="BP234" s="314"/>
      <c r="BQ234" s="294"/>
      <c r="BR234" s="295"/>
      <c r="BS234" s="295"/>
      <c r="BT234" s="295"/>
      <c r="BU234" s="295"/>
      <c r="BV234" s="295"/>
      <c r="BW234" s="296"/>
      <c r="BX234" s="294"/>
      <c r="BY234" s="295"/>
      <c r="BZ234" s="295"/>
      <c r="CA234" s="295"/>
      <c r="CB234" s="295"/>
      <c r="CC234" s="296"/>
      <c r="CD234" s="294"/>
      <c r="CE234" s="295"/>
      <c r="CF234" s="295"/>
      <c r="CG234" s="295"/>
      <c r="CH234" s="295"/>
      <c r="CI234" s="296"/>
    </row>
    <row r="235" spans="1:87" ht="18" customHeight="1" x14ac:dyDescent="0.25">
      <c r="A235" s="75"/>
      <c r="B235" s="327"/>
      <c r="C235" s="328"/>
      <c r="D235" s="328"/>
      <c r="E235" s="328"/>
      <c r="F235" s="328"/>
      <c r="G235" s="328"/>
      <c r="H235" s="328"/>
      <c r="I235" s="328"/>
      <c r="J235" s="328"/>
      <c r="K235" s="328"/>
      <c r="L235" s="328"/>
      <c r="M235" s="328"/>
      <c r="N235" s="328"/>
      <c r="O235" s="328"/>
      <c r="P235" s="328"/>
      <c r="Q235" s="328"/>
      <c r="R235" s="328"/>
      <c r="S235" s="328"/>
      <c r="T235" s="328"/>
      <c r="U235" s="328"/>
      <c r="V235" s="328"/>
      <c r="W235" s="328"/>
      <c r="X235" s="328"/>
      <c r="Y235" s="329"/>
      <c r="Z235" s="336"/>
      <c r="AA235" s="337"/>
      <c r="AB235" s="337"/>
      <c r="AC235" s="337"/>
      <c r="AD235" s="338"/>
      <c r="AE235" s="336"/>
      <c r="AF235" s="337"/>
      <c r="AG235" s="337"/>
      <c r="AH235" s="337"/>
      <c r="AI235" s="337"/>
      <c r="AJ235" s="337"/>
      <c r="AK235" s="300" t="s">
        <v>527</v>
      </c>
      <c r="AL235" s="301"/>
      <c r="AM235" s="301"/>
      <c r="AN235" s="301"/>
      <c r="AO235" s="301"/>
      <c r="AP235" s="301"/>
      <c r="AQ235" s="301"/>
      <c r="AR235" s="301"/>
      <c r="AS235" s="301"/>
      <c r="AT235" s="301"/>
      <c r="AU235" s="301"/>
      <c r="AV235" s="301"/>
      <c r="AW235" s="301"/>
      <c r="AX235" s="302"/>
      <c r="AY235" s="407">
        <v>1</v>
      </c>
      <c r="AZ235" s="304"/>
      <c r="BA235" s="304"/>
      <c r="BB235" s="408"/>
      <c r="BC235" s="306">
        <f t="shared" si="30"/>
        <v>1</v>
      </c>
      <c r="BD235" s="307"/>
      <c r="BE235" s="307"/>
      <c r="BF235" s="308"/>
      <c r="BG235" s="309">
        <v>18911</v>
      </c>
      <c r="BH235" s="310"/>
      <c r="BI235" s="310"/>
      <c r="BJ235" s="311"/>
      <c r="BK235" s="312">
        <f t="shared" si="31"/>
        <v>18911</v>
      </c>
      <c r="BL235" s="313"/>
      <c r="BM235" s="313"/>
      <c r="BN235" s="313"/>
      <c r="BO235" s="313"/>
      <c r="BP235" s="314"/>
      <c r="BQ235" s="294"/>
      <c r="BR235" s="295"/>
      <c r="BS235" s="295"/>
      <c r="BT235" s="295"/>
      <c r="BU235" s="295"/>
      <c r="BV235" s="295"/>
      <c r="BW235" s="296"/>
      <c r="BX235" s="294"/>
      <c r="BY235" s="295"/>
      <c r="BZ235" s="295"/>
      <c r="CA235" s="295"/>
      <c r="CB235" s="295"/>
      <c r="CC235" s="296"/>
      <c r="CD235" s="294"/>
      <c r="CE235" s="295"/>
      <c r="CF235" s="295"/>
      <c r="CG235" s="295"/>
      <c r="CH235" s="295"/>
      <c r="CI235" s="296"/>
    </row>
    <row r="236" spans="1:87" ht="18" customHeight="1" x14ac:dyDescent="0.25">
      <c r="A236" s="75"/>
      <c r="B236" s="327"/>
      <c r="C236" s="328"/>
      <c r="D236" s="328"/>
      <c r="E236" s="328"/>
      <c r="F236" s="328"/>
      <c r="G236" s="328"/>
      <c r="H236" s="328"/>
      <c r="I236" s="328"/>
      <c r="J236" s="328"/>
      <c r="K236" s="328"/>
      <c r="L236" s="328"/>
      <c r="M236" s="328"/>
      <c r="N236" s="328"/>
      <c r="O236" s="328"/>
      <c r="P236" s="328"/>
      <c r="Q236" s="328"/>
      <c r="R236" s="328"/>
      <c r="S236" s="328"/>
      <c r="T236" s="328"/>
      <c r="U236" s="328"/>
      <c r="V236" s="328"/>
      <c r="W236" s="328"/>
      <c r="X236" s="328"/>
      <c r="Y236" s="329"/>
      <c r="Z236" s="336"/>
      <c r="AA236" s="337"/>
      <c r="AB236" s="337"/>
      <c r="AC236" s="337"/>
      <c r="AD236" s="338"/>
      <c r="AE236" s="336"/>
      <c r="AF236" s="337"/>
      <c r="AG236" s="337"/>
      <c r="AH236" s="337"/>
      <c r="AI236" s="337"/>
      <c r="AJ236" s="337"/>
      <c r="AK236" s="300" t="s">
        <v>17</v>
      </c>
      <c r="AL236" s="301"/>
      <c r="AM236" s="301"/>
      <c r="AN236" s="301"/>
      <c r="AO236" s="301"/>
      <c r="AP236" s="301"/>
      <c r="AQ236" s="301"/>
      <c r="AR236" s="301"/>
      <c r="AS236" s="301"/>
      <c r="AT236" s="301"/>
      <c r="AU236" s="301"/>
      <c r="AV236" s="301"/>
      <c r="AW236" s="301"/>
      <c r="AX236" s="302"/>
      <c r="AY236" s="407">
        <v>1</v>
      </c>
      <c r="AZ236" s="304"/>
      <c r="BA236" s="304"/>
      <c r="BB236" s="408"/>
      <c r="BC236" s="306">
        <f t="shared" si="30"/>
        <v>1</v>
      </c>
      <c r="BD236" s="307"/>
      <c r="BE236" s="307"/>
      <c r="BF236" s="308"/>
      <c r="BG236" s="309">
        <v>6399</v>
      </c>
      <c r="BH236" s="310"/>
      <c r="BI236" s="310"/>
      <c r="BJ236" s="311"/>
      <c r="BK236" s="312">
        <f t="shared" si="31"/>
        <v>6399</v>
      </c>
      <c r="BL236" s="313"/>
      <c r="BM236" s="313"/>
      <c r="BN236" s="313"/>
      <c r="BO236" s="313"/>
      <c r="BP236" s="314"/>
      <c r="BQ236" s="294"/>
      <c r="BR236" s="295"/>
      <c r="BS236" s="295"/>
      <c r="BT236" s="295"/>
      <c r="BU236" s="295"/>
      <c r="BV236" s="295"/>
      <c r="BW236" s="296"/>
      <c r="BX236" s="294"/>
      <c r="BY236" s="295"/>
      <c r="BZ236" s="295"/>
      <c r="CA236" s="295"/>
      <c r="CB236" s="295"/>
      <c r="CC236" s="296"/>
      <c r="CD236" s="294"/>
      <c r="CE236" s="295"/>
      <c r="CF236" s="295"/>
      <c r="CG236" s="295"/>
      <c r="CH236" s="295"/>
      <c r="CI236" s="296"/>
    </row>
    <row r="237" spans="1:87" ht="18" customHeight="1" x14ac:dyDescent="0.25">
      <c r="A237" s="75"/>
      <c r="B237" s="327"/>
      <c r="C237" s="328"/>
      <c r="D237" s="328"/>
      <c r="E237" s="328"/>
      <c r="F237" s="328"/>
      <c r="G237" s="328"/>
      <c r="H237" s="328"/>
      <c r="I237" s="328"/>
      <c r="J237" s="328"/>
      <c r="K237" s="328"/>
      <c r="L237" s="328"/>
      <c r="M237" s="328"/>
      <c r="N237" s="328"/>
      <c r="O237" s="328"/>
      <c r="P237" s="328"/>
      <c r="Q237" s="328"/>
      <c r="R237" s="328"/>
      <c r="S237" s="328"/>
      <c r="T237" s="328"/>
      <c r="U237" s="328"/>
      <c r="V237" s="328"/>
      <c r="W237" s="328"/>
      <c r="X237" s="328"/>
      <c r="Y237" s="329"/>
      <c r="Z237" s="336"/>
      <c r="AA237" s="337"/>
      <c r="AB237" s="337"/>
      <c r="AC237" s="337"/>
      <c r="AD237" s="338"/>
      <c r="AE237" s="336"/>
      <c r="AF237" s="337"/>
      <c r="AG237" s="337"/>
      <c r="AH237" s="337"/>
      <c r="AI237" s="337"/>
      <c r="AJ237" s="337"/>
      <c r="AK237" s="300" t="s">
        <v>18</v>
      </c>
      <c r="AL237" s="301"/>
      <c r="AM237" s="301"/>
      <c r="AN237" s="301"/>
      <c r="AO237" s="301"/>
      <c r="AP237" s="301"/>
      <c r="AQ237" s="301"/>
      <c r="AR237" s="301"/>
      <c r="AS237" s="301"/>
      <c r="AT237" s="301"/>
      <c r="AU237" s="301"/>
      <c r="AV237" s="301"/>
      <c r="AW237" s="301"/>
      <c r="AX237" s="302"/>
      <c r="AY237" s="407">
        <v>1</v>
      </c>
      <c r="AZ237" s="304"/>
      <c r="BA237" s="304"/>
      <c r="BB237" s="408"/>
      <c r="BC237" s="306">
        <f t="shared" si="30"/>
        <v>1</v>
      </c>
      <c r="BD237" s="307"/>
      <c r="BE237" s="307"/>
      <c r="BF237" s="308"/>
      <c r="BG237" s="309">
        <v>28961</v>
      </c>
      <c r="BH237" s="310"/>
      <c r="BI237" s="310"/>
      <c r="BJ237" s="311"/>
      <c r="BK237" s="312">
        <f t="shared" si="31"/>
        <v>28961</v>
      </c>
      <c r="BL237" s="313"/>
      <c r="BM237" s="313"/>
      <c r="BN237" s="313"/>
      <c r="BO237" s="313"/>
      <c r="BP237" s="314"/>
      <c r="BQ237" s="294"/>
      <c r="BR237" s="295"/>
      <c r="BS237" s="295"/>
      <c r="BT237" s="295"/>
      <c r="BU237" s="295"/>
      <c r="BV237" s="295"/>
      <c r="BW237" s="296"/>
      <c r="BX237" s="294"/>
      <c r="BY237" s="295"/>
      <c r="BZ237" s="295"/>
      <c r="CA237" s="295"/>
      <c r="CB237" s="295"/>
      <c r="CC237" s="296"/>
      <c r="CD237" s="294"/>
      <c r="CE237" s="295"/>
      <c r="CF237" s="295"/>
      <c r="CG237" s="295"/>
      <c r="CH237" s="295"/>
      <c r="CI237" s="296"/>
    </row>
    <row r="238" spans="1:87" ht="18" customHeight="1" x14ac:dyDescent="0.25">
      <c r="A238" s="75"/>
      <c r="B238" s="327"/>
      <c r="C238" s="328"/>
      <c r="D238" s="328"/>
      <c r="E238" s="328"/>
      <c r="F238" s="328"/>
      <c r="G238" s="328"/>
      <c r="H238" s="328"/>
      <c r="I238" s="328"/>
      <c r="J238" s="328"/>
      <c r="K238" s="328"/>
      <c r="L238" s="328"/>
      <c r="M238" s="328"/>
      <c r="N238" s="328"/>
      <c r="O238" s="328"/>
      <c r="P238" s="328"/>
      <c r="Q238" s="328"/>
      <c r="R238" s="328"/>
      <c r="S238" s="328"/>
      <c r="T238" s="328"/>
      <c r="U238" s="328"/>
      <c r="V238" s="328"/>
      <c r="W238" s="328"/>
      <c r="X238" s="328"/>
      <c r="Y238" s="329"/>
      <c r="Z238" s="336"/>
      <c r="AA238" s="337"/>
      <c r="AB238" s="337"/>
      <c r="AC238" s="337"/>
      <c r="AD238" s="338"/>
      <c r="AE238" s="336"/>
      <c r="AF238" s="337"/>
      <c r="AG238" s="337"/>
      <c r="AH238" s="337"/>
      <c r="AI238" s="337"/>
      <c r="AJ238" s="337"/>
      <c r="AK238" s="300" t="s">
        <v>30</v>
      </c>
      <c r="AL238" s="301"/>
      <c r="AM238" s="301"/>
      <c r="AN238" s="301"/>
      <c r="AO238" s="301"/>
      <c r="AP238" s="301"/>
      <c r="AQ238" s="301"/>
      <c r="AR238" s="301"/>
      <c r="AS238" s="301"/>
      <c r="AT238" s="301"/>
      <c r="AU238" s="301"/>
      <c r="AV238" s="301"/>
      <c r="AW238" s="301"/>
      <c r="AX238" s="302"/>
      <c r="AY238" s="407">
        <v>1</v>
      </c>
      <c r="AZ238" s="304"/>
      <c r="BA238" s="304"/>
      <c r="BB238" s="408"/>
      <c r="BC238" s="306">
        <f t="shared" si="30"/>
        <v>1</v>
      </c>
      <c r="BD238" s="307"/>
      <c r="BE238" s="307"/>
      <c r="BF238" s="308"/>
      <c r="BG238" s="309">
        <v>7925</v>
      </c>
      <c r="BH238" s="310"/>
      <c r="BI238" s="310"/>
      <c r="BJ238" s="311"/>
      <c r="BK238" s="312">
        <f t="shared" si="31"/>
        <v>7925</v>
      </c>
      <c r="BL238" s="313"/>
      <c r="BM238" s="313"/>
      <c r="BN238" s="313"/>
      <c r="BO238" s="313"/>
      <c r="BP238" s="314"/>
      <c r="BQ238" s="294"/>
      <c r="BR238" s="295"/>
      <c r="BS238" s="295"/>
      <c r="BT238" s="295"/>
      <c r="BU238" s="295"/>
      <c r="BV238" s="295"/>
      <c r="BW238" s="296"/>
      <c r="BX238" s="294"/>
      <c r="BY238" s="295"/>
      <c r="BZ238" s="295"/>
      <c r="CA238" s="295"/>
      <c r="CB238" s="295"/>
      <c r="CC238" s="296"/>
      <c r="CD238" s="294"/>
      <c r="CE238" s="295"/>
      <c r="CF238" s="295"/>
      <c r="CG238" s="295"/>
      <c r="CH238" s="295"/>
      <c r="CI238" s="296"/>
    </row>
    <row r="239" spans="1:87" ht="18" customHeight="1" x14ac:dyDescent="0.25">
      <c r="A239" s="75"/>
      <c r="B239" s="327"/>
      <c r="C239" s="328"/>
      <c r="D239" s="328"/>
      <c r="E239" s="328"/>
      <c r="F239" s="328"/>
      <c r="G239" s="328"/>
      <c r="H239" s="328"/>
      <c r="I239" s="328"/>
      <c r="J239" s="328"/>
      <c r="K239" s="328"/>
      <c r="L239" s="328"/>
      <c r="M239" s="328"/>
      <c r="N239" s="328"/>
      <c r="O239" s="328"/>
      <c r="P239" s="328"/>
      <c r="Q239" s="328"/>
      <c r="R239" s="328"/>
      <c r="S239" s="328"/>
      <c r="T239" s="328"/>
      <c r="U239" s="328"/>
      <c r="V239" s="328"/>
      <c r="W239" s="328"/>
      <c r="X239" s="328"/>
      <c r="Y239" s="329"/>
      <c r="Z239" s="336"/>
      <c r="AA239" s="337"/>
      <c r="AB239" s="337"/>
      <c r="AC239" s="337"/>
      <c r="AD239" s="338"/>
      <c r="AE239" s="336"/>
      <c r="AF239" s="337"/>
      <c r="AG239" s="337"/>
      <c r="AH239" s="337"/>
      <c r="AI239" s="337"/>
      <c r="AJ239" s="337"/>
      <c r="AK239" s="300" t="s">
        <v>37</v>
      </c>
      <c r="AL239" s="301"/>
      <c r="AM239" s="301"/>
      <c r="AN239" s="301"/>
      <c r="AO239" s="301"/>
      <c r="AP239" s="301"/>
      <c r="AQ239" s="301"/>
      <c r="AR239" s="301"/>
      <c r="AS239" s="301"/>
      <c r="AT239" s="301"/>
      <c r="AU239" s="301"/>
      <c r="AV239" s="301"/>
      <c r="AW239" s="301"/>
      <c r="AX239" s="302"/>
      <c r="AY239" s="407">
        <v>1</v>
      </c>
      <c r="AZ239" s="304"/>
      <c r="BA239" s="304"/>
      <c r="BB239" s="408"/>
      <c r="BC239" s="306">
        <f t="shared" si="30"/>
        <v>1</v>
      </c>
      <c r="BD239" s="307"/>
      <c r="BE239" s="307"/>
      <c r="BF239" s="308"/>
      <c r="BG239" s="309">
        <v>11840</v>
      </c>
      <c r="BH239" s="310"/>
      <c r="BI239" s="310"/>
      <c r="BJ239" s="311"/>
      <c r="BK239" s="312">
        <f t="shared" si="31"/>
        <v>11840</v>
      </c>
      <c r="BL239" s="313"/>
      <c r="BM239" s="313"/>
      <c r="BN239" s="313"/>
      <c r="BO239" s="313"/>
      <c r="BP239" s="314"/>
      <c r="BQ239" s="294"/>
      <c r="BR239" s="295"/>
      <c r="BS239" s="295"/>
      <c r="BT239" s="295"/>
      <c r="BU239" s="295"/>
      <c r="BV239" s="295"/>
      <c r="BW239" s="296"/>
      <c r="BX239" s="294"/>
      <c r="BY239" s="295"/>
      <c r="BZ239" s="295"/>
      <c r="CA239" s="295"/>
      <c r="CB239" s="295"/>
      <c r="CC239" s="296"/>
      <c r="CD239" s="294"/>
      <c r="CE239" s="295"/>
      <c r="CF239" s="295"/>
      <c r="CG239" s="295"/>
      <c r="CH239" s="295"/>
      <c r="CI239" s="296"/>
    </row>
    <row r="240" spans="1:87" ht="18" customHeight="1" thickBot="1" x14ac:dyDescent="0.3">
      <c r="A240" s="75"/>
      <c r="B240" s="327"/>
      <c r="C240" s="328"/>
      <c r="D240" s="328"/>
      <c r="E240" s="328"/>
      <c r="F240" s="328"/>
      <c r="G240" s="328"/>
      <c r="H240" s="328"/>
      <c r="I240" s="328"/>
      <c r="J240" s="328"/>
      <c r="K240" s="328"/>
      <c r="L240" s="328"/>
      <c r="M240" s="328"/>
      <c r="N240" s="328"/>
      <c r="O240" s="328"/>
      <c r="P240" s="328"/>
      <c r="Q240" s="328"/>
      <c r="R240" s="328"/>
      <c r="S240" s="328"/>
      <c r="T240" s="328"/>
      <c r="U240" s="328"/>
      <c r="V240" s="328"/>
      <c r="W240" s="328"/>
      <c r="X240" s="328"/>
      <c r="Y240" s="329"/>
      <c r="Z240" s="336"/>
      <c r="AA240" s="337"/>
      <c r="AB240" s="337"/>
      <c r="AC240" s="337"/>
      <c r="AD240" s="338"/>
      <c r="AE240" s="336"/>
      <c r="AF240" s="337"/>
      <c r="AG240" s="337"/>
      <c r="AH240" s="337"/>
      <c r="AI240" s="337"/>
      <c r="AJ240" s="337"/>
      <c r="AK240" s="392" t="s">
        <v>39</v>
      </c>
      <c r="AL240" s="393"/>
      <c r="AM240" s="393"/>
      <c r="AN240" s="393"/>
      <c r="AO240" s="393"/>
      <c r="AP240" s="393"/>
      <c r="AQ240" s="393"/>
      <c r="AR240" s="393"/>
      <c r="AS240" s="393"/>
      <c r="AT240" s="393"/>
      <c r="AU240" s="393"/>
      <c r="AV240" s="393"/>
      <c r="AW240" s="393"/>
      <c r="AX240" s="394"/>
      <c r="AY240" s="407">
        <v>1</v>
      </c>
      <c r="AZ240" s="304"/>
      <c r="BA240" s="304"/>
      <c r="BB240" s="408"/>
      <c r="BC240" s="306">
        <f t="shared" si="30"/>
        <v>1</v>
      </c>
      <c r="BD240" s="307"/>
      <c r="BE240" s="307"/>
      <c r="BF240" s="308"/>
      <c r="BG240" s="309">
        <v>11840</v>
      </c>
      <c r="BH240" s="310"/>
      <c r="BI240" s="310"/>
      <c r="BJ240" s="311"/>
      <c r="BK240" s="312">
        <f t="shared" si="31"/>
        <v>11840</v>
      </c>
      <c r="BL240" s="313"/>
      <c r="BM240" s="313"/>
      <c r="BN240" s="313"/>
      <c r="BO240" s="313"/>
      <c r="BP240" s="314"/>
      <c r="BQ240" s="294"/>
      <c r="BR240" s="295"/>
      <c r="BS240" s="295"/>
      <c r="BT240" s="295"/>
      <c r="BU240" s="295"/>
      <c r="BV240" s="295"/>
      <c r="BW240" s="296"/>
      <c r="BX240" s="294"/>
      <c r="BY240" s="295"/>
      <c r="BZ240" s="295"/>
      <c r="CA240" s="295"/>
      <c r="CB240" s="295"/>
      <c r="CC240" s="296"/>
      <c r="CD240" s="294"/>
      <c r="CE240" s="295"/>
      <c r="CF240" s="295"/>
      <c r="CG240" s="295"/>
      <c r="CH240" s="295"/>
      <c r="CI240" s="296"/>
    </row>
    <row r="241" spans="1:87" ht="18" customHeight="1" thickBot="1" x14ac:dyDescent="0.3">
      <c r="A241" s="75"/>
      <c r="B241" s="377"/>
      <c r="C241" s="378"/>
      <c r="D241" s="378"/>
      <c r="E241" s="378"/>
      <c r="F241" s="378"/>
      <c r="G241" s="378"/>
      <c r="H241" s="378"/>
      <c r="I241" s="378"/>
      <c r="J241" s="378"/>
      <c r="K241" s="378"/>
      <c r="L241" s="378"/>
      <c r="M241" s="378"/>
      <c r="N241" s="378"/>
      <c r="O241" s="378"/>
      <c r="P241" s="378"/>
      <c r="Q241" s="378"/>
      <c r="R241" s="378"/>
      <c r="S241" s="378"/>
      <c r="T241" s="378"/>
      <c r="U241" s="378"/>
      <c r="V241" s="378"/>
      <c r="W241" s="378"/>
      <c r="X241" s="378"/>
      <c r="Y241" s="378"/>
      <c r="Z241" s="378"/>
      <c r="AA241" s="378"/>
      <c r="AB241" s="378"/>
      <c r="AC241" s="378"/>
      <c r="AD241" s="378"/>
      <c r="AE241" s="378"/>
      <c r="AF241" s="378"/>
      <c r="AG241" s="378"/>
      <c r="AH241" s="378"/>
      <c r="AI241" s="378"/>
      <c r="AJ241" s="379"/>
      <c r="AK241" s="380" t="s">
        <v>3</v>
      </c>
      <c r="AL241" s="381"/>
      <c r="AM241" s="381"/>
      <c r="AN241" s="381"/>
      <c r="AO241" s="381"/>
      <c r="AP241" s="381"/>
      <c r="AQ241" s="381"/>
      <c r="AR241" s="381"/>
      <c r="AS241" s="381"/>
      <c r="AT241" s="381"/>
      <c r="AU241" s="381"/>
      <c r="AV241" s="381"/>
      <c r="AW241" s="381"/>
      <c r="AX241" s="381"/>
      <c r="AY241" s="382"/>
      <c r="AZ241" s="382"/>
      <c r="BA241" s="382"/>
      <c r="BB241" s="382"/>
      <c r="BC241" s="382"/>
      <c r="BD241" s="382"/>
      <c r="BE241" s="382"/>
      <c r="BF241" s="382"/>
      <c r="BG241" s="382"/>
      <c r="BH241" s="382"/>
      <c r="BI241" s="382"/>
      <c r="BJ241" s="383"/>
      <c r="BK241" s="384">
        <f>SUM(BK232:BK240)</f>
        <v>149334</v>
      </c>
      <c r="BL241" s="385"/>
      <c r="BM241" s="385"/>
      <c r="BN241" s="385"/>
      <c r="BO241" s="385"/>
      <c r="BP241" s="386"/>
      <c r="BQ241" s="387" t="s">
        <v>100</v>
      </c>
      <c r="BR241" s="388"/>
      <c r="BS241" s="388"/>
      <c r="BT241" s="388"/>
      <c r="BU241" s="388"/>
      <c r="BV241" s="388"/>
      <c r="BW241" s="388"/>
      <c r="BX241" s="388"/>
      <c r="BY241" s="388"/>
      <c r="BZ241" s="388"/>
      <c r="CA241" s="388"/>
      <c r="CB241" s="388"/>
      <c r="CC241" s="389"/>
      <c r="CD241" s="390">
        <f>+CD232*AE232</f>
        <v>176863.5294117647</v>
      </c>
      <c r="CE241" s="390"/>
      <c r="CF241" s="390"/>
      <c r="CG241" s="390"/>
      <c r="CH241" s="390"/>
      <c r="CI241" s="391"/>
    </row>
    <row r="242" spans="1:87" ht="18" customHeight="1" thickBot="1" x14ac:dyDescent="0.3">
      <c r="A242" s="75"/>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c r="AI242" s="76"/>
      <c r="AJ242" s="76"/>
      <c r="BG242" s="78"/>
      <c r="BH242" s="78"/>
      <c r="BI242" s="78"/>
      <c r="BJ242" s="78"/>
      <c r="BK242" s="79"/>
      <c r="BL242" s="79"/>
      <c r="BM242" s="79"/>
      <c r="BN242" s="79"/>
      <c r="BO242" s="79"/>
      <c r="BP242" s="79"/>
      <c r="BQ242" s="79"/>
      <c r="BR242" s="79"/>
      <c r="BS242" s="79"/>
      <c r="BT242" s="79"/>
      <c r="BU242" s="79"/>
      <c r="BV242" s="79"/>
      <c r="BW242" s="79"/>
      <c r="BX242" s="79"/>
      <c r="BY242" s="79"/>
      <c r="BZ242" s="79"/>
      <c r="CA242" s="79"/>
      <c r="CB242" s="79"/>
      <c r="CC242" s="79"/>
      <c r="CD242" s="79"/>
      <c r="CE242" s="79"/>
      <c r="CF242" s="79"/>
      <c r="CG242" s="79"/>
      <c r="CH242" s="79"/>
      <c r="CI242" s="79"/>
    </row>
    <row r="243" spans="1:87" ht="18" customHeight="1" x14ac:dyDescent="0.25">
      <c r="A243" s="75"/>
      <c r="B243" s="348" t="s">
        <v>0</v>
      </c>
      <c r="C243" s="349"/>
      <c r="D243" s="349"/>
      <c r="E243" s="349"/>
      <c r="F243" s="349"/>
      <c r="G243" s="349"/>
      <c r="H243" s="349"/>
      <c r="I243" s="349"/>
      <c r="J243" s="349"/>
      <c r="K243" s="349"/>
      <c r="L243" s="349"/>
      <c r="M243" s="349"/>
      <c r="N243" s="349"/>
      <c r="O243" s="349"/>
      <c r="P243" s="349"/>
      <c r="Q243" s="349"/>
      <c r="R243" s="349"/>
      <c r="S243" s="349"/>
      <c r="T243" s="349"/>
      <c r="U243" s="349"/>
      <c r="V243" s="349"/>
      <c r="W243" s="349"/>
      <c r="X243" s="349"/>
      <c r="Y243" s="350"/>
      <c r="Z243" s="348" t="s">
        <v>80</v>
      </c>
      <c r="AA243" s="349"/>
      <c r="AB243" s="349"/>
      <c r="AC243" s="349"/>
      <c r="AD243" s="350"/>
      <c r="AE243" s="357" t="s">
        <v>79</v>
      </c>
      <c r="AF243" s="358"/>
      <c r="AG243" s="358"/>
      <c r="AH243" s="358"/>
      <c r="AI243" s="358"/>
      <c r="AJ243" s="359"/>
      <c r="AK243" s="357" t="s">
        <v>81</v>
      </c>
      <c r="AL243" s="358"/>
      <c r="AM243" s="358"/>
      <c r="AN243" s="358"/>
      <c r="AO243" s="358"/>
      <c r="AP243" s="358"/>
      <c r="AQ243" s="358"/>
      <c r="AR243" s="358"/>
      <c r="AS243" s="358"/>
      <c r="AT243" s="358"/>
      <c r="AU243" s="358"/>
      <c r="AV243" s="358"/>
      <c r="AW243" s="358"/>
      <c r="AX243" s="359"/>
      <c r="AY243" s="357" t="s">
        <v>1</v>
      </c>
      <c r="AZ243" s="358"/>
      <c r="BA243" s="358"/>
      <c r="BB243" s="359"/>
      <c r="BC243" s="348" t="s">
        <v>104</v>
      </c>
      <c r="BD243" s="349"/>
      <c r="BE243" s="349"/>
      <c r="BF243" s="350"/>
      <c r="BG243" s="366" t="s">
        <v>82</v>
      </c>
      <c r="BH243" s="367"/>
      <c r="BI243" s="367"/>
      <c r="BJ243" s="368"/>
      <c r="BK243" s="315" t="s">
        <v>99</v>
      </c>
      <c r="BL243" s="316"/>
      <c r="BM243" s="316"/>
      <c r="BN243" s="316"/>
      <c r="BO243" s="316"/>
      <c r="BP243" s="317"/>
      <c r="BQ243" s="315" t="s">
        <v>83</v>
      </c>
      <c r="BR243" s="316"/>
      <c r="BS243" s="316"/>
      <c r="BT243" s="316"/>
      <c r="BU243" s="316"/>
      <c r="BV243" s="316"/>
      <c r="BW243" s="317"/>
      <c r="BX243" s="315" t="s">
        <v>84</v>
      </c>
      <c r="BY243" s="316"/>
      <c r="BZ243" s="316"/>
      <c r="CA243" s="316"/>
      <c r="CB243" s="316"/>
      <c r="CC243" s="317"/>
      <c r="CD243" s="315" t="s">
        <v>85</v>
      </c>
      <c r="CE243" s="316"/>
      <c r="CF243" s="316"/>
      <c r="CG243" s="316"/>
      <c r="CH243" s="316"/>
      <c r="CI243" s="317"/>
    </row>
    <row r="244" spans="1:87" ht="18" customHeight="1" x14ac:dyDescent="0.25">
      <c r="A244" s="75"/>
      <c r="B244" s="351"/>
      <c r="C244" s="352"/>
      <c r="D244" s="352"/>
      <c r="E244" s="352"/>
      <c r="F244" s="352"/>
      <c r="G244" s="352"/>
      <c r="H244" s="352"/>
      <c r="I244" s="352"/>
      <c r="J244" s="352"/>
      <c r="K244" s="352"/>
      <c r="L244" s="352"/>
      <c r="M244" s="352"/>
      <c r="N244" s="352"/>
      <c r="O244" s="352"/>
      <c r="P244" s="352"/>
      <c r="Q244" s="352"/>
      <c r="R244" s="352"/>
      <c r="S244" s="352"/>
      <c r="T244" s="352"/>
      <c r="U244" s="352"/>
      <c r="V244" s="352"/>
      <c r="W244" s="352"/>
      <c r="X244" s="352"/>
      <c r="Y244" s="353"/>
      <c r="Z244" s="351"/>
      <c r="AA244" s="352"/>
      <c r="AB244" s="352"/>
      <c r="AC244" s="352"/>
      <c r="AD244" s="353"/>
      <c r="AE244" s="360"/>
      <c r="AF244" s="361"/>
      <c r="AG244" s="361"/>
      <c r="AH244" s="361"/>
      <c r="AI244" s="361"/>
      <c r="AJ244" s="362"/>
      <c r="AK244" s="360"/>
      <c r="AL244" s="361"/>
      <c r="AM244" s="361"/>
      <c r="AN244" s="361"/>
      <c r="AO244" s="361"/>
      <c r="AP244" s="361"/>
      <c r="AQ244" s="361"/>
      <c r="AR244" s="361"/>
      <c r="AS244" s="361"/>
      <c r="AT244" s="361"/>
      <c r="AU244" s="361"/>
      <c r="AV244" s="361"/>
      <c r="AW244" s="361"/>
      <c r="AX244" s="362"/>
      <c r="AY244" s="360"/>
      <c r="AZ244" s="361"/>
      <c r="BA244" s="361"/>
      <c r="BB244" s="362"/>
      <c r="BC244" s="351"/>
      <c r="BD244" s="352"/>
      <c r="BE244" s="352"/>
      <c r="BF244" s="353"/>
      <c r="BG244" s="369"/>
      <c r="BH244" s="370"/>
      <c r="BI244" s="370"/>
      <c r="BJ244" s="371"/>
      <c r="BK244" s="318"/>
      <c r="BL244" s="319"/>
      <c r="BM244" s="319"/>
      <c r="BN244" s="319"/>
      <c r="BO244" s="319"/>
      <c r="BP244" s="320"/>
      <c r="BQ244" s="318"/>
      <c r="BR244" s="319"/>
      <c r="BS244" s="319"/>
      <c r="BT244" s="319"/>
      <c r="BU244" s="319"/>
      <c r="BV244" s="319"/>
      <c r="BW244" s="320"/>
      <c r="BX244" s="318"/>
      <c r="BY244" s="319"/>
      <c r="BZ244" s="319"/>
      <c r="CA244" s="319"/>
      <c r="CB244" s="319"/>
      <c r="CC244" s="320"/>
      <c r="CD244" s="318"/>
      <c r="CE244" s="319"/>
      <c r="CF244" s="319"/>
      <c r="CG244" s="319"/>
      <c r="CH244" s="319"/>
      <c r="CI244" s="320"/>
    </row>
    <row r="245" spans="1:87" ht="18" customHeight="1" thickBot="1" x14ac:dyDescent="0.3">
      <c r="A245" s="75"/>
      <c r="B245" s="354"/>
      <c r="C245" s="355"/>
      <c r="D245" s="355"/>
      <c r="E245" s="355"/>
      <c r="F245" s="355"/>
      <c r="G245" s="355"/>
      <c r="H245" s="355"/>
      <c r="I245" s="355"/>
      <c r="J245" s="355"/>
      <c r="K245" s="355"/>
      <c r="L245" s="355"/>
      <c r="M245" s="355"/>
      <c r="N245" s="355"/>
      <c r="O245" s="355"/>
      <c r="P245" s="355"/>
      <c r="Q245" s="355"/>
      <c r="R245" s="355"/>
      <c r="S245" s="355"/>
      <c r="T245" s="355"/>
      <c r="U245" s="355"/>
      <c r="V245" s="355"/>
      <c r="W245" s="355"/>
      <c r="X245" s="355"/>
      <c r="Y245" s="356"/>
      <c r="Z245" s="354"/>
      <c r="AA245" s="355"/>
      <c r="AB245" s="355"/>
      <c r="AC245" s="355"/>
      <c r="AD245" s="356"/>
      <c r="AE245" s="363"/>
      <c r="AF245" s="364"/>
      <c r="AG245" s="364"/>
      <c r="AH245" s="364"/>
      <c r="AI245" s="364"/>
      <c r="AJ245" s="365"/>
      <c r="AK245" s="360"/>
      <c r="AL245" s="361"/>
      <c r="AM245" s="361"/>
      <c r="AN245" s="361"/>
      <c r="AO245" s="361"/>
      <c r="AP245" s="361"/>
      <c r="AQ245" s="361"/>
      <c r="AR245" s="361"/>
      <c r="AS245" s="361"/>
      <c r="AT245" s="361"/>
      <c r="AU245" s="361"/>
      <c r="AV245" s="361"/>
      <c r="AW245" s="361"/>
      <c r="AX245" s="362"/>
      <c r="AY245" s="360"/>
      <c r="AZ245" s="361"/>
      <c r="BA245" s="361"/>
      <c r="BB245" s="362"/>
      <c r="BC245" s="351"/>
      <c r="BD245" s="352"/>
      <c r="BE245" s="352"/>
      <c r="BF245" s="353"/>
      <c r="BG245" s="369"/>
      <c r="BH245" s="370"/>
      <c r="BI245" s="370"/>
      <c r="BJ245" s="371"/>
      <c r="BK245" s="318"/>
      <c r="BL245" s="319"/>
      <c r="BM245" s="319"/>
      <c r="BN245" s="319"/>
      <c r="BO245" s="319"/>
      <c r="BP245" s="320"/>
      <c r="BQ245" s="321"/>
      <c r="BR245" s="322"/>
      <c r="BS245" s="322"/>
      <c r="BT245" s="322"/>
      <c r="BU245" s="322"/>
      <c r="BV245" s="322"/>
      <c r="BW245" s="323"/>
      <c r="BX245" s="321"/>
      <c r="BY245" s="322"/>
      <c r="BZ245" s="322"/>
      <c r="CA245" s="322"/>
      <c r="CB245" s="322"/>
      <c r="CC245" s="323"/>
      <c r="CD245" s="321"/>
      <c r="CE245" s="322"/>
      <c r="CF245" s="322"/>
      <c r="CG245" s="322"/>
      <c r="CH245" s="322"/>
      <c r="CI245" s="323"/>
    </row>
    <row r="246" spans="1:87" ht="18" customHeight="1" x14ac:dyDescent="0.25">
      <c r="A246" s="75"/>
      <c r="B246" s="324" t="s">
        <v>560</v>
      </c>
      <c r="C246" s="325"/>
      <c r="D246" s="325"/>
      <c r="E246" s="325"/>
      <c r="F246" s="325"/>
      <c r="G246" s="325"/>
      <c r="H246" s="325"/>
      <c r="I246" s="325"/>
      <c r="J246" s="325"/>
      <c r="K246" s="325"/>
      <c r="L246" s="325"/>
      <c r="M246" s="325"/>
      <c r="N246" s="325"/>
      <c r="O246" s="325"/>
      <c r="P246" s="325"/>
      <c r="Q246" s="325"/>
      <c r="R246" s="325"/>
      <c r="S246" s="325"/>
      <c r="T246" s="325"/>
      <c r="U246" s="325"/>
      <c r="V246" s="325"/>
      <c r="W246" s="325"/>
      <c r="X246" s="325"/>
      <c r="Y246" s="326"/>
      <c r="Z246" s="333" t="s">
        <v>593</v>
      </c>
      <c r="AA246" s="334"/>
      <c r="AB246" s="334"/>
      <c r="AC246" s="334"/>
      <c r="AD246" s="335"/>
      <c r="AE246" s="333">
        <v>1</v>
      </c>
      <c r="AF246" s="334"/>
      <c r="AG246" s="334"/>
      <c r="AH246" s="334"/>
      <c r="AI246" s="334"/>
      <c r="AJ246" s="334"/>
      <c r="AK246" s="342" t="s">
        <v>41</v>
      </c>
      <c r="AL246" s="343"/>
      <c r="AM246" s="343"/>
      <c r="AN246" s="343"/>
      <c r="AO246" s="343"/>
      <c r="AP246" s="343"/>
      <c r="AQ246" s="343"/>
      <c r="AR246" s="343"/>
      <c r="AS246" s="343"/>
      <c r="AT246" s="343"/>
      <c r="AU246" s="343"/>
      <c r="AV246" s="343"/>
      <c r="AW246" s="343"/>
      <c r="AX246" s="344"/>
      <c r="AY246" s="409">
        <v>0.25</v>
      </c>
      <c r="AZ246" s="346"/>
      <c r="BA246" s="346"/>
      <c r="BB246" s="410"/>
      <c r="BC246" s="345">
        <f>+$AE$246*AY246</f>
        <v>0.25</v>
      </c>
      <c r="BD246" s="346"/>
      <c r="BE246" s="346"/>
      <c r="BF246" s="347"/>
      <c r="BG246" s="285">
        <v>22629</v>
      </c>
      <c r="BH246" s="286"/>
      <c r="BI246" s="286"/>
      <c r="BJ246" s="287"/>
      <c r="BK246" s="288">
        <f>+AY246*BG246</f>
        <v>5657.25</v>
      </c>
      <c r="BL246" s="289"/>
      <c r="BM246" s="289"/>
      <c r="BN246" s="289"/>
      <c r="BO246" s="289"/>
      <c r="BP246" s="290"/>
      <c r="BQ246" s="291">
        <v>1000</v>
      </c>
      <c r="BR246" s="292"/>
      <c r="BS246" s="292"/>
      <c r="BT246" s="292"/>
      <c r="BU246" s="292"/>
      <c r="BV246" s="292"/>
      <c r="BW246" s="293"/>
      <c r="BX246" s="291">
        <f>+(((BK255+BQ246)*15)/85)</f>
        <v>5796.9705882352937</v>
      </c>
      <c r="BY246" s="292"/>
      <c r="BZ246" s="292"/>
      <c r="CA246" s="292"/>
      <c r="CB246" s="292"/>
      <c r="CC246" s="293"/>
      <c r="CD246" s="291">
        <f>+BK255+BQ246+BX246</f>
        <v>38646.470588235294</v>
      </c>
      <c r="CE246" s="292"/>
      <c r="CF246" s="292"/>
      <c r="CG246" s="292"/>
      <c r="CH246" s="292"/>
      <c r="CI246" s="293"/>
    </row>
    <row r="247" spans="1:87" ht="18" customHeight="1" x14ac:dyDescent="0.25">
      <c r="A247" s="75"/>
      <c r="B247" s="327"/>
      <c r="C247" s="328"/>
      <c r="D247" s="328"/>
      <c r="E247" s="328"/>
      <c r="F247" s="328"/>
      <c r="G247" s="328"/>
      <c r="H247" s="328"/>
      <c r="I247" s="328"/>
      <c r="J247" s="328"/>
      <c r="K247" s="328"/>
      <c r="L247" s="328"/>
      <c r="M247" s="328"/>
      <c r="N247" s="328"/>
      <c r="O247" s="328"/>
      <c r="P247" s="328"/>
      <c r="Q247" s="328"/>
      <c r="R247" s="328"/>
      <c r="S247" s="328"/>
      <c r="T247" s="328"/>
      <c r="U247" s="328"/>
      <c r="V247" s="328"/>
      <c r="W247" s="328"/>
      <c r="X247" s="328"/>
      <c r="Y247" s="329"/>
      <c r="Z247" s="336"/>
      <c r="AA247" s="337"/>
      <c r="AB247" s="337"/>
      <c r="AC247" s="337"/>
      <c r="AD247" s="338"/>
      <c r="AE247" s="336"/>
      <c r="AF247" s="337"/>
      <c r="AG247" s="337"/>
      <c r="AH247" s="337"/>
      <c r="AI247" s="337"/>
      <c r="AJ247" s="337"/>
      <c r="AK247" s="300" t="s">
        <v>14</v>
      </c>
      <c r="AL247" s="301"/>
      <c r="AM247" s="301"/>
      <c r="AN247" s="301"/>
      <c r="AO247" s="301"/>
      <c r="AP247" s="301"/>
      <c r="AQ247" s="301"/>
      <c r="AR247" s="301"/>
      <c r="AS247" s="301"/>
      <c r="AT247" s="301"/>
      <c r="AU247" s="301"/>
      <c r="AV247" s="301"/>
      <c r="AW247" s="301"/>
      <c r="AX247" s="302"/>
      <c r="AY247" s="407">
        <v>0.25</v>
      </c>
      <c r="AZ247" s="304"/>
      <c r="BA247" s="304"/>
      <c r="BB247" s="408"/>
      <c r="BC247" s="306">
        <f t="shared" ref="BC247:BC254" si="32">+$AE$246*AY247</f>
        <v>0.25</v>
      </c>
      <c r="BD247" s="307"/>
      <c r="BE247" s="307"/>
      <c r="BF247" s="308"/>
      <c r="BG247" s="309">
        <v>7925</v>
      </c>
      <c r="BH247" s="310"/>
      <c r="BI247" s="310"/>
      <c r="BJ247" s="311"/>
      <c r="BK247" s="312">
        <f t="shared" ref="BK247:BK254" si="33">+AY247*BG247</f>
        <v>1981.25</v>
      </c>
      <c r="BL247" s="313"/>
      <c r="BM247" s="313"/>
      <c r="BN247" s="313"/>
      <c r="BO247" s="313"/>
      <c r="BP247" s="314"/>
      <c r="BQ247" s="294"/>
      <c r="BR247" s="295"/>
      <c r="BS247" s="295"/>
      <c r="BT247" s="295"/>
      <c r="BU247" s="295"/>
      <c r="BV247" s="295"/>
      <c r="BW247" s="296"/>
      <c r="BX247" s="294"/>
      <c r="BY247" s="295"/>
      <c r="BZ247" s="295"/>
      <c r="CA247" s="295"/>
      <c r="CB247" s="295"/>
      <c r="CC247" s="296"/>
      <c r="CD247" s="294"/>
      <c r="CE247" s="295"/>
      <c r="CF247" s="295"/>
      <c r="CG247" s="295"/>
      <c r="CH247" s="295"/>
      <c r="CI247" s="296"/>
    </row>
    <row r="248" spans="1:87" ht="18" customHeight="1" x14ac:dyDescent="0.25">
      <c r="A248" s="75"/>
      <c r="B248" s="327"/>
      <c r="C248" s="328"/>
      <c r="D248" s="328"/>
      <c r="E248" s="328"/>
      <c r="F248" s="328"/>
      <c r="G248" s="328"/>
      <c r="H248" s="328"/>
      <c r="I248" s="328"/>
      <c r="J248" s="328"/>
      <c r="K248" s="328"/>
      <c r="L248" s="328"/>
      <c r="M248" s="328"/>
      <c r="N248" s="328"/>
      <c r="O248" s="328"/>
      <c r="P248" s="328"/>
      <c r="Q248" s="328"/>
      <c r="R248" s="328"/>
      <c r="S248" s="328"/>
      <c r="T248" s="328"/>
      <c r="U248" s="328"/>
      <c r="V248" s="328"/>
      <c r="W248" s="328"/>
      <c r="X248" s="328"/>
      <c r="Y248" s="329"/>
      <c r="Z248" s="336"/>
      <c r="AA248" s="337"/>
      <c r="AB248" s="337"/>
      <c r="AC248" s="337"/>
      <c r="AD248" s="338"/>
      <c r="AE248" s="336"/>
      <c r="AF248" s="337"/>
      <c r="AG248" s="337"/>
      <c r="AH248" s="337"/>
      <c r="AI248" s="337"/>
      <c r="AJ248" s="337"/>
      <c r="AK248" s="300" t="s">
        <v>32</v>
      </c>
      <c r="AL248" s="301"/>
      <c r="AM248" s="301"/>
      <c r="AN248" s="301"/>
      <c r="AO248" s="301"/>
      <c r="AP248" s="301"/>
      <c r="AQ248" s="301"/>
      <c r="AR248" s="301"/>
      <c r="AS248" s="301"/>
      <c r="AT248" s="301"/>
      <c r="AU248" s="301"/>
      <c r="AV248" s="301"/>
      <c r="AW248" s="301"/>
      <c r="AX248" s="302"/>
      <c r="AY248" s="407">
        <v>0.25</v>
      </c>
      <c r="AZ248" s="304"/>
      <c r="BA248" s="304"/>
      <c r="BB248" s="408"/>
      <c r="BC248" s="306">
        <f t="shared" si="32"/>
        <v>0.25</v>
      </c>
      <c r="BD248" s="307"/>
      <c r="BE248" s="307"/>
      <c r="BF248" s="308"/>
      <c r="BG248" s="309">
        <v>10968</v>
      </c>
      <c r="BH248" s="310"/>
      <c r="BI248" s="310"/>
      <c r="BJ248" s="311"/>
      <c r="BK248" s="312">
        <f t="shared" si="33"/>
        <v>2742</v>
      </c>
      <c r="BL248" s="313"/>
      <c r="BM248" s="313"/>
      <c r="BN248" s="313"/>
      <c r="BO248" s="313"/>
      <c r="BP248" s="314"/>
      <c r="BQ248" s="294"/>
      <c r="BR248" s="295"/>
      <c r="BS248" s="295"/>
      <c r="BT248" s="295"/>
      <c r="BU248" s="295"/>
      <c r="BV248" s="295"/>
      <c r="BW248" s="296"/>
      <c r="BX248" s="294"/>
      <c r="BY248" s="295"/>
      <c r="BZ248" s="295"/>
      <c r="CA248" s="295"/>
      <c r="CB248" s="295"/>
      <c r="CC248" s="296"/>
      <c r="CD248" s="294"/>
      <c r="CE248" s="295"/>
      <c r="CF248" s="295"/>
      <c r="CG248" s="295"/>
      <c r="CH248" s="295"/>
      <c r="CI248" s="296"/>
    </row>
    <row r="249" spans="1:87" ht="18" customHeight="1" x14ac:dyDescent="0.25">
      <c r="A249" s="75"/>
      <c r="B249" s="327"/>
      <c r="C249" s="328"/>
      <c r="D249" s="328"/>
      <c r="E249" s="328"/>
      <c r="F249" s="328"/>
      <c r="G249" s="328"/>
      <c r="H249" s="328"/>
      <c r="I249" s="328"/>
      <c r="J249" s="328"/>
      <c r="K249" s="328"/>
      <c r="L249" s="328"/>
      <c r="M249" s="328"/>
      <c r="N249" s="328"/>
      <c r="O249" s="328"/>
      <c r="P249" s="328"/>
      <c r="Q249" s="328"/>
      <c r="R249" s="328"/>
      <c r="S249" s="328"/>
      <c r="T249" s="328"/>
      <c r="U249" s="328"/>
      <c r="V249" s="328"/>
      <c r="W249" s="328"/>
      <c r="X249" s="328"/>
      <c r="Y249" s="329"/>
      <c r="Z249" s="336"/>
      <c r="AA249" s="337"/>
      <c r="AB249" s="337"/>
      <c r="AC249" s="337"/>
      <c r="AD249" s="338"/>
      <c r="AE249" s="336"/>
      <c r="AF249" s="337"/>
      <c r="AG249" s="337"/>
      <c r="AH249" s="337"/>
      <c r="AI249" s="337"/>
      <c r="AJ249" s="337"/>
      <c r="AK249" s="300" t="s">
        <v>527</v>
      </c>
      <c r="AL249" s="301"/>
      <c r="AM249" s="301"/>
      <c r="AN249" s="301"/>
      <c r="AO249" s="301"/>
      <c r="AP249" s="301"/>
      <c r="AQ249" s="301"/>
      <c r="AR249" s="301"/>
      <c r="AS249" s="301"/>
      <c r="AT249" s="301"/>
      <c r="AU249" s="301"/>
      <c r="AV249" s="301"/>
      <c r="AW249" s="301"/>
      <c r="AX249" s="302"/>
      <c r="AY249" s="407">
        <v>0.25</v>
      </c>
      <c r="AZ249" s="304"/>
      <c r="BA249" s="304"/>
      <c r="BB249" s="408"/>
      <c r="BC249" s="306">
        <f t="shared" si="32"/>
        <v>0.25</v>
      </c>
      <c r="BD249" s="307"/>
      <c r="BE249" s="307"/>
      <c r="BF249" s="308"/>
      <c r="BG249" s="309">
        <v>18911</v>
      </c>
      <c r="BH249" s="310"/>
      <c r="BI249" s="310"/>
      <c r="BJ249" s="311"/>
      <c r="BK249" s="312">
        <f t="shared" si="33"/>
        <v>4727.75</v>
      </c>
      <c r="BL249" s="313"/>
      <c r="BM249" s="313"/>
      <c r="BN249" s="313"/>
      <c r="BO249" s="313"/>
      <c r="BP249" s="314"/>
      <c r="BQ249" s="294"/>
      <c r="BR249" s="295"/>
      <c r="BS249" s="295"/>
      <c r="BT249" s="295"/>
      <c r="BU249" s="295"/>
      <c r="BV249" s="295"/>
      <c r="BW249" s="296"/>
      <c r="BX249" s="294"/>
      <c r="BY249" s="295"/>
      <c r="BZ249" s="295"/>
      <c r="CA249" s="295"/>
      <c r="CB249" s="295"/>
      <c r="CC249" s="296"/>
      <c r="CD249" s="294"/>
      <c r="CE249" s="295"/>
      <c r="CF249" s="295"/>
      <c r="CG249" s="295"/>
      <c r="CH249" s="295"/>
      <c r="CI249" s="296"/>
    </row>
    <row r="250" spans="1:87" ht="18" customHeight="1" x14ac:dyDescent="0.25">
      <c r="A250" s="75"/>
      <c r="B250" s="327"/>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9"/>
      <c r="Z250" s="336"/>
      <c r="AA250" s="337"/>
      <c r="AB250" s="337"/>
      <c r="AC250" s="337"/>
      <c r="AD250" s="338"/>
      <c r="AE250" s="336"/>
      <c r="AF250" s="337"/>
      <c r="AG250" s="337"/>
      <c r="AH250" s="337"/>
      <c r="AI250" s="337"/>
      <c r="AJ250" s="337"/>
      <c r="AK250" s="300" t="s">
        <v>17</v>
      </c>
      <c r="AL250" s="301"/>
      <c r="AM250" s="301"/>
      <c r="AN250" s="301"/>
      <c r="AO250" s="301"/>
      <c r="AP250" s="301"/>
      <c r="AQ250" s="301"/>
      <c r="AR250" s="301"/>
      <c r="AS250" s="301"/>
      <c r="AT250" s="301"/>
      <c r="AU250" s="301"/>
      <c r="AV250" s="301"/>
      <c r="AW250" s="301"/>
      <c r="AX250" s="302"/>
      <c r="AY250" s="407">
        <v>0.25</v>
      </c>
      <c r="AZ250" s="304"/>
      <c r="BA250" s="304"/>
      <c r="BB250" s="408"/>
      <c r="BC250" s="306">
        <f t="shared" si="32"/>
        <v>0.25</v>
      </c>
      <c r="BD250" s="307"/>
      <c r="BE250" s="307"/>
      <c r="BF250" s="308"/>
      <c r="BG250" s="309">
        <v>6399</v>
      </c>
      <c r="BH250" s="310"/>
      <c r="BI250" s="310"/>
      <c r="BJ250" s="311"/>
      <c r="BK250" s="312">
        <f t="shared" si="33"/>
        <v>1599.75</v>
      </c>
      <c r="BL250" s="313"/>
      <c r="BM250" s="313"/>
      <c r="BN250" s="313"/>
      <c r="BO250" s="313"/>
      <c r="BP250" s="314"/>
      <c r="BQ250" s="294"/>
      <c r="BR250" s="295"/>
      <c r="BS250" s="295"/>
      <c r="BT250" s="295"/>
      <c r="BU250" s="295"/>
      <c r="BV250" s="295"/>
      <c r="BW250" s="296"/>
      <c r="BX250" s="294"/>
      <c r="BY250" s="295"/>
      <c r="BZ250" s="295"/>
      <c r="CA250" s="295"/>
      <c r="CB250" s="295"/>
      <c r="CC250" s="296"/>
      <c r="CD250" s="294"/>
      <c r="CE250" s="295"/>
      <c r="CF250" s="295"/>
      <c r="CG250" s="295"/>
      <c r="CH250" s="295"/>
      <c r="CI250" s="296"/>
    </row>
    <row r="251" spans="1:87" ht="18" customHeight="1" x14ac:dyDescent="0.25">
      <c r="A251" s="75"/>
      <c r="B251" s="327"/>
      <c r="C251" s="328"/>
      <c r="D251" s="328"/>
      <c r="E251" s="328"/>
      <c r="F251" s="328"/>
      <c r="G251" s="328"/>
      <c r="H251" s="328"/>
      <c r="I251" s="328"/>
      <c r="J251" s="328"/>
      <c r="K251" s="328"/>
      <c r="L251" s="328"/>
      <c r="M251" s="328"/>
      <c r="N251" s="328"/>
      <c r="O251" s="328"/>
      <c r="P251" s="328"/>
      <c r="Q251" s="328"/>
      <c r="R251" s="328"/>
      <c r="S251" s="328"/>
      <c r="T251" s="328"/>
      <c r="U251" s="328"/>
      <c r="V251" s="328"/>
      <c r="W251" s="328"/>
      <c r="X251" s="328"/>
      <c r="Y251" s="329"/>
      <c r="Z251" s="336"/>
      <c r="AA251" s="337"/>
      <c r="AB251" s="337"/>
      <c r="AC251" s="337"/>
      <c r="AD251" s="338"/>
      <c r="AE251" s="336"/>
      <c r="AF251" s="337"/>
      <c r="AG251" s="337"/>
      <c r="AH251" s="337"/>
      <c r="AI251" s="337"/>
      <c r="AJ251" s="337"/>
      <c r="AK251" s="300" t="s">
        <v>18</v>
      </c>
      <c r="AL251" s="301"/>
      <c r="AM251" s="301"/>
      <c r="AN251" s="301"/>
      <c r="AO251" s="301"/>
      <c r="AP251" s="301"/>
      <c r="AQ251" s="301"/>
      <c r="AR251" s="301"/>
      <c r="AS251" s="301"/>
      <c r="AT251" s="301"/>
      <c r="AU251" s="301"/>
      <c r="AV251" s="301"/>
      <c r="AW251" s="301"/>
      <c r="AX251" s="302"/>
      <c r="AY251" s="407">
        <v>0.25</v>
      </c>
      <c r="AZ251" s="304"/>
      <c r="BA251" s="304"/>
      <c r="BB251" s="408"/>
      <c r="BC251" s="306">
        <f t="shared" si="32"/>
        <v>0.25</v>
      </c>
      <c r="BD251" s="307"/>
      <c r="BE251" s="307"/>
      <c r="BF251" s="308"/>
      <c r="BG251" s="309">
        <v>28961</v>
      </c>
      <c r="BH251" s="310"/>
      <c r="BI251" s="310"/>
      <c r="BJ251" s="311"/>
      <c r="BK251" s="312">
        <f t="shared" si="33"/>
        <v>7240.25</v>
      </c>
      <c r="BL251" s="313"/>
      <c r="BM251" s="313"/>
      <c r="BN251" s="313"/>
      <c r="BO251" s="313"/>
      <c r="BP251" s="314"/>
      <c r="BQ251" s="294"/>
      <c r="BR251" s="295"/>
      <c r="BS251" s="295"/>
      <c r="BT251" s="295"/>
      <c r="BU251" s="295"/>
      <c r="BV251" s="295"/>
      <c r="BW251" s="296"/>
      <c r="BX251" s="294"/>
      <c r="BY251" s="295"/>
      <c r="BZ251" s="295"/>
      <c r="CA251" s="295"/>
      <c r="CB251" s="295"/>
      <c r="CC251" s="296"/>
      <c r="CD251" s="294"/>
      <c r="CE251" s="295"/>
      <c r="CF251" s="295"/>
      <c r="CG251" s="295"/>
      <c r="CH251" s="295"/>
      <c r="CI251" s="296"/>
    </row>
    <row r="252" spans="1:87" ht="18" customHeight="1" x14ac:dyDescent="0.25">
      <c r="A252" s="75"/>
      <c r="B252" s="327"/>
      <c r="C252" s="328"/>
      <c r="D252" s="328"/>
      <c r="E252" s="328"/>
      <c r="F252" s="328"/>
      <c r="G252" s="328"/>
      <c r="H252" s="328"/>
      <c r="I252" s="328"/>
      <c r="J252" s="328"/>
      <c r="K252" s="328"/>
      <c r="L252" s="328"/>
      <c r="M252" s="328"/>
      <c r="N252" s="328"/>
      <c r="O252" s="328"/>
      <c r="P252" s="328"/>
      <c r="Q252" s="328"/>
      <c r="R252" s="328"/>
      <c r="S252" s="328"/>
      <c r="T252" s="328"/>
      <c r="U252" s="328"/>
      <c r="V252" s="328"/>
      <c r="W252" s="328"/>
      <c r="X252" s="328"/>
      <c r="Y252" s="329"/>
      <c r="Z252" s="336"/>
      <c r="AA252" s="337"/>
      <c r="AB252" s="337"/>
      <c r="AC252" s="337"/>
      <c r="AD252" s="338"/>
      <c r="AE252" s="336"/>
      <c r="AF252" s="337"/>
      <c r="AG252" s="337"/>
      <c r="AH252" s="337"/>
      <c r="AI252" s="337"/>
      <c r="AJ252" s="337"/>
      <c r="AK252" s="300" t="s">
        <v>30</v>
      </c>
      <c r="AL252" s="301"/>
      <c r="AM252" s="301"/>
      <c r="AN252" s="301"/>
      <c r="AO252" s="301"/>
      <c r="AP252" s="301"/>
      <c r="AQ252" s="301"/>
      <c r="AR252" s="301"/>
      <c r="AS252" s="301"/>
      <c r="AT252" s="301"/>
      <c r="AU252" s="301"/>
      <c r="AV252" s="301"/>
      <c r="AW252" s="301"/>
      <c r="AX252" s="302"/>
      <c r="AY252" s="407">
        <v>0.25</v>
      </c>
      <c r="AZ252" s="304"/>
      <c r="BA252" s="304"/>
      <c r="BB252" s="408"/>
      <c r="BC252" s="306">
        <f t="shared" si="32"/>
        <v>0.25</v>
      </c>
      <c r="BD252" s="307"/>
      <c r="BE252" s="307"/>
      <c r="BF252" s="308"/>
      <c r="BG252" s="309">
        <v>7925</v>
      </c>
      <c r="BH252" s="310"/>
      <c r="BI252" s="310"/>
      <c r="BJ252" s="311"/>
      <c r="BK252" s="312">
        <f t="shared" si="33"/>
        <v>1981.25</v>
      </c>
      <c r="BL252" s="313"/>
      <c r="BM252" s="313"/>
      <c r="BN252" s="313"/>
      <c r="BO252" s="313"/>
      <c r="BP252" s="314"/>
      <c r="BQ252" s="294"/>
      <c r="BR252" s="295"/>
      <c r="BS252" s="295"/>
      <c r="BT252" s="295"/>
      <c r="BU252" s="295"/>
      <c r="BV252" s="295"/>
      <c r="BW252" s="296"/>
      <c r="BX252" s="294"/>
      <c r="BY252" s="295"/>
      <c r="BZ252" s="295"/>
      <c r="CA252" s="295"/>
      <c r="CB252" s="295"/>
      <c r="CC252" s="296"/>
      <c r="CD252" s="294"/>
      <c r="CE252" s="295"/>
      <c r="CF252" s="295"/>
      <c r="CG252" s="295"/>
      <c r="CH252" s="295"/>
      <c r="CI252" s="296"/>
    </row>
    <row r="253" spans="1:87" ht="18" customHeight="1" x14ac:dyDescent="0.25">
      <c r="A253" s="75"/>
      <c r="B253" s="327"/>
      <c r="C253" s="328"/>
      <c r="D253" s="328"/>
      <c r="E253" s="328"/>
      <c r="F253" s="328"/>
      <c r="G253" s="328"/>
      <c r="H253" s="328"/>
      <c r="I253" s="328"/>
      <c r="J253" s="328"/>
      <c r="K253" s="328"/>
      <c r="L253" s="328"/>
      <c r="M253" s="328"/>
      <c r="N253" s="328"/>
      <c r="O253" s="328"/>
      <c r="P253" s="328"/>
      <c r="Q253" s="328"/>
      <c r="R253" s="328"/>
      <c r="S253" s="328"/>
      <c r="T253" s="328"/>
      <c r="U253" s="328"/>
      <c r="V253" s="328"/>
      <c r="W253" s="328"/>
      <c r="X253" s="328"/>
      <c r="Y253" s="329"/>
      <c r="Z253" s="336"/>
      <c r="AA253" s="337"/>
      <c r="AB253" s="337"/>
      <c r="AC253" s="337"/>
      <c r="AD253" s="338"/>
      <c r="AE253" s="336"/>
      <c r="AF253" s="337"/>
      <c r="AG253" s="337"/>
      <c r="AH253" s="337"/>
      <c r="AI253" s="337"/>
      <c r="AJ253" s="337"/>
      <c r="AK253" s="300" t="s">
        <v>37</v>
      </c>
      <c r="AL253" s="301"/>
      <c r="AM253" s="301"/>
      <c r="AN253" s="301"/>
      <c r="AO253" s="301"/>
      <c r="AP253" s="301"/>
      <c r="AQ253" s="301"/>
      <c r="AR253" s="301"/>
      <c r="AS253" s="301"/>
      <c r="AT253" s="301"/>
      <c r="AU253" s="301"/>
      <c r="AV253" s="301"/>
      <c r="AW253" s="301"/>
      <c r="AX253" s="302"/>
      <c r="AY253" s="407">
        <v>0.25</v>
      </c>
      <c r="AZ253" s="304"/>
      <c r="BA253" s="304"/>
      <c r="BB253" s="408"/>
      <c r="BC253" s="306">
        <f t="shared" si="32"/>
        <v>0.25</v>
      </c>
      <c r="BD253" s="307"/>
      <c r="BE253" s="307"/>
      <c r="BF253" s="308"/>
      <c r="BG253" s="309">
        <v>11840</v>
      </c>
      <c r="BH253" s="310"/>
      <c r="BI253" s="310"/>
      <c r="BJ253" s="311"/>
      <c r="BK253" s="312">
        <f t="shared" si="33"/>
        <v>2960</v>
      </c>
      <c r="BL253" s="313"/>
      <c r="BM253" s="313"/>
      <c r="BN253" s="313"/>
      <c r="BO253" s="313"/>
      <c r="BP253" s="314"/>
      <c r="BQ253" s="294"/>
      <c r="BR253" s="295"/>
      <c r="BS253" s="295"/>
      <c r="BT253" s="295"/>
      <c r="BU253" s="295"/>
      <c r="BV253" s="295"/>
      <c r="BW253" s="296"/>
      <c r="BX253" s="294"/>
      <c r="BY253" s="295"/>
      <c r="BZ253" s="295"/>
      <c r="CA253" s="295"/>
      <c r="CB253" s="295"/>
      <c r="CC253" s="296"/>
      <c r="CD253" s="294"/>
      <c r="CE253" s="295"/>
      <c r="CF253" s="295"/>
      <c r="CG253" s="295"/>
      <c r="CH253" s="295"/>
      <c r="CI253" s="296"/>
    </row>
    <row r="254" spans="1:87" ht="18" customHeight="1" thickBot="1" x14ac:dyDescent="0.3">
      <c r="A254" s="75"/>
      <c r="B254" s="327"/>
      <c r="C254" s="328"/>
      <c r="D254" s="328"/>
      <c r="E254" s="328"/>
      <c r="F254" s="328"/>
      <c r="G254" s="328"/>
      <c r="H254" s="328"/>
      <c r="I254" s="328"/>
      <c r="J254" s="328"/>
      <c r="K254" s="328"/>
      <c r="L254" s="328"/>
      <c r="M254" s="328"/>
      <c r="N254" s="328"/>
      <c r="O254" s="328"/>
      <c r="P254" s="328"/>
      <c r="Q254" s="328"/>
      <c r="R254" s="328"/>
      <c r="S254" s="328"/>
      <c r="T254" s="328"/>
      <c r="U254" s="328"/>
      <c r="V254" s="328"/>
      <c r="W254" s="328"/>
      <c r="X254" s="328"/>
      <c r="Y254" s="329"/>
      <c r="Z254" s="336"/>
      <c r="AA254" s="337"/>
      <c r="AB254" s="337"/>
      <c r="AC254" s="337"/>
      <c r="AD254" s="338"/>
      <c r="AE254" s="336"/>
      <c r="AF254" s="337"/>
      <c r="AG254" s="337"/>
      <c r="AH254" s="337"/>
      <c r="AI254" s="337"/>
      <c r="AJ254" s="337"/>
      <c r="AK254" s="392" t="s">
        <v>39</v>
      </c>
      <c r="AL254" s="393"/>
      <c r="AM254" s="393"/>
      <c r="AN254" s="393"/>
      <c r="AO254" s="393"/>
      <c r="AP254" s="393"/>
      <c r="AQ254" s="393"/>
      <c r="AR254" s="393"/>
      <c r="AS254" s="393"/>
      <c r="AT254" s="393"/>
      <c r="AU254" s="393"/>
      <c r="AV254" s="393"/>
      <c r="AW254" s="393"/>
      <c r="AX254" s="394"/>
      <c r="AY254" s="407">
        <v>0.25</v>
      </c>
      <c r="AZ254" s="304"/>
      <c r="BA254" s="304"/>
      <c r="BB254" s="408"/>
      <c r="BC254" s="306">
        <f t="shared" si="32"/>
        <v>0.25</v>
      </c>
      <c r="BD254" s="307"/>
      <c r="BE254" s="307"/>
      <c r="BF254" s="308"/>
      <c r="BG254" s="309">
        <v>11840</v>
      </c>
      <c r="BH254" s="310"/>
      <c r="BI254" s="310"/>
      <c r="BJ254" s="311"/>
      <c r="BK254" s="312">
        <f t="shared" si="33"/>
        <v>2960</v>
      </c>
      <c r="BL254" s="313"/>
      <c r="BM254" s="313"/>
      <c r="BN254" s="313"/>
      <c r="BO254" s="313"/>
      <c r="BP254" s="314"/>
      <c r="BQ254" s="294"/>
      <c r="BR254" s="295"/>
      <c r="BS254" s="295"/>
      <c r="BT254" s="295"/>
      <c r="BU254" s="295"/>
      <c r="BV254" s="295"/>
      <c r="BW254" s="296"/>
      <c r="BX254" s="294"/>
      <c r="BY254" s="295"/>
      <c r="BZ254" s="295"/>
      <c r="CA254" s="295"/>
      <c r="CB254" s="295"/>
      <c r="CC254" s="296"/>
      <c r="CD254" s="294"/>
      <c r="CE254" s="295"/>
      <c r="CF254" s="295"/>
      <c r="CG254" s="295"/>
      <c r="CH254" s="295"/>
      <c r="CI254" s="296"/>
    </row>
    <row r="255" spans="1:87" ht="18" customHeight="1" thickBot="1" x14ac:dyDescent="0.3">
      <c r="A255" s="75"/>
      <c r="B255" s="377"/>
      <c r="C255" s="378"/>
      <c r="D255" s="378"/>
      <c r="E255" s="378"/>
      <c r="F255" s="378"/>
      <c r="G255" s="378"/>
      <c r="H255" s="378"/>
      <c r="I255" s="378"/>
      <c r="J255" s="378"/>
      <c r="K255" s="378"/>
      <c r="L255" s="378"/>
      <c r="M255" s="378"/>
      <c r="N255" s="378"/>
      <c r="O255" s="378"/>
      <c r="P255" s="378"/>
      <c r="Q255" s="378"/>
      <c r="R255" s="378"/>
      <c r="S255" s="378"/>
      <c r="T255" s="378"/>
      <c r="U255" s="378"/>
      <c r="V255" s="378"/>
      <c r="W255" s="378"/>
      <c r="X255" s="378"/>
      <c r="Y255" s="378"/>
      <c r="Z255" s="378"/>
      <c r="AA255" s="378"/>
      <c r="AB255" s="378"/>
      <c r="AC255" s="378"/>
      <c r="AD255" s="378"/>
      <c r="AE255" s="378"/>
      <c r="AF255" s="378"/>
      <c r="AG255" s="378"/>
      <c r="AH255" s="378"/>
      <c r="AI255" s="378"/>
      <c r="AJ255" s="379"/>
      <c r="AK255" s="380" t="s">
        <v>3</v>
      </c>
      <c r="AL255" s="381"/>
      <c r="AM255" s="381"/>
      <c r="AN255" s="381"/>
      <c r="AO255" s="381"/>
      <c r="AP255" s="381"/>
      <c r="AQ255" s="381"/>
      <c r="AR255" s="381"/>
      <c r="AS255" s="381"/>
      <c r="AT255" s="381"/>
      <c r="AU255" s="381"/>
      <c r="AV255" s="381"/>
      <c r="AW255" s="381"/>
      <c r="AX255" s="381"/>
      <c r="AY255" s="382"/>
      <c r="AZ255" s="382"/>
      <c r="BA255" s="382"/>
      <c r="BB255" s="382"/>
      <c r="BC255" s="382"/>
      <c r="BD255" s="382"/>
      <c r="BE255" s="382"/>
      <c r="BF255" s="382"/>
      <c r="BG255" s="382"/>
      <c r="BH255" s="382"/>
      <c r="BI255" s="382"/>
      <c r="BJ255" s="383"/>
      <c r="BK255" s="384">
        <f>SUM(BK246:BK254)</f>
        <v>31849.5</v>
      </c>
      <c r="BL255" s="385"/>
      <c r="BM255" s="385"/>
      <c r="BN255" s="385"/>
      <c r="BO255" s="385"/>
      <c r="BP255" s="386"/>
      <c r="BQ255" s="387" t="s">
        <v>100</v>
      </c>
      <c r="BR255" s="388"/>
      <c r="BS255" s="388"/>
      <c r="BT255" s="388"/>
      <c r="BU255" s="388"/>
      <c r="BV255" s="388"/>
      <c r="BW255" s="388"/>
      <c r="BX255" s="388"/>
      <c r="BY255" s="388"/>
      <c r="BZ255" s="388"/>
      <c r="CA255" s="388"/>
      <c r="CB255" s="388"/>
      <c r="CC255" s="389"/>
      <c r="CD255" s="390">
        <f>+CD246*AE246</f>
        <v>38646.470588235294</v>
      </c>
      <c r="CE255" s="390"/>
      <c r="CF255" s="390"/>
      <c r="CG255" s="390"/>
      <c r="CH255" s="390"/>
      <c r="CI255" s="391"/>
    </row>
    <row r="256" spans="1:87" ht="18" customHeight="1" thickBot="1" x14ac:dyDescent="0.3">
      <c r="A256" s="75"/>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c r="AB256" s="76"/>
      <c r="AC256" s="76"/>
      <c r="AD256" s="76"/>
      <c r="AE256" s="76"/>
      <c r="AF256" s="76"/>
      <c r="AG256" s="76"/>
      <c r="AH256" s="76"/>
      <c r="AI256" s="76"/>
      <c r="AJ256" s="76"/>
      <c r="BG256" s="78"/>
      <c r="BH256" s="78"/>
      <c r="BI256" s="78"/>
      <c r="BJ256" s="78"/>
      <c r="BK256" s="79"/>
      <c r="BL256" s="79"/>
      <c r="BM256" s="79"/>
      <c r="BN256" s="79"/>
      <c r="BO256" s="79"/>
      <c r="BP256" s="79"/>
      <c r="BQ256" s="79"/>
      <c r="BR256" s="79"/>
      <c r="BS256" s="79"/>
      <c r="BT256" s="79"/>
      <c r="BU256" s="79"/>
      <c r="BV256" s="79"/>
      <c r="BW256" s="79"/>
      <c r="BX256" s="79"/>
      <c r="BY256" s="79"/>
      <c r="BZ256" s="79"/>
      <c r="CA256" s="79"/>
      <c r="CB256" s="79"/>
      <c r="CC256" s="79"/>
      <c r="CD256" s="79"/>
      <c r="CE256" s="79"/>
      <c r="CF256" s="79"/>
      <c r="CG256" s="79"/>
      <c r="CH256" s="79"/>
      <c r="CI256" s="79"/>
    </row>
    <row r="257" spans="1:87" ht="18" customHeight="1" x14ac:dyDescent="0.25">
      <c r="A257" s="75"/>
      <c r="B257" s="348" t="s">
        <v>0</v>
      </c>
      <c r="C257" s="349"/>
      <c r="D257" s="349"/>
      <c r="E257" s="349"/>
      <c r="F257" s="349"/>
      <c r="G257" s="349"/>
      <c r="H257" s="349"/>
      <c r="I257" s="349"/>
      <c r="J257" s="349"/>
      <c r="K257" s="349"/>
      <c r="L257" s="349"/>
      <c r="M257" s="349"/>
      <c r="N257" s="349"/>
      <c r="O257" s="349"/>
      <c r="P257" s="349"/>
      <c r="Q257" s="349"/>
      <c r="R257" s="349"/>
      <c r="S257" s="349"/>
      <c r="T257" s="349"/>
      <c r="U257" s="349"/>
      <c r="V257" s="349"/>
      <c r="W257" s="349"/>
      <c r="X257" s="349"/>
      <c r="Y257" s="350"/>
      <c r="Z257" s="348" t="s">
        <v>80</v>
      </c>
      <c r="AA257" s="349"/>
      <c r="AB257" s="349"/>
      <c r="AC257" s="349"/>
      <c r="AD257" s="350"/>
      <c r="AE257" s="357" t="s">
        <v>79</v>
      </c>
      <c r="AF257" s="358"/>
      <c r="AG257" s="358"/>
      <c r="AH257" s="358"/>
      <c r="AI257" s="358"/>
      <c r="AJ257" s="359"/>
      <c r="AK257" s="357" t="s">
        <v>81</v>
      </c>
      <c r="AL257" s="358"/>
      <c r="AM257" s="358"/>
      <c r="AN257" s="358"/>
      <c r="AO257" s="358"/>
      <c r="AP257" s="358"/>
      <c r="AQ257" s="358"/>
      <c r="AR257" s="358"/>
      <c r="AS257" s="358"/>
      <c r="AT257" s="358"/>
      <c r="AU257" s="358"/>
      <c r="AV257" s="358"/>
      <c r="AW257" s="358"/>
      <c r="AX257" s="359"/>
      <c r="AY257" s="357" t="s">
        <v>1</v>
      </c>
      <c r="AZ257" s="358"/>
      <c r="BA257" s="358"/>
      <c r="BB257" s="359"/>
      <c r="BC257" s="348" t="s">
        <v>104</v>
      </c>
      <c r="BD257" s="349"/>
      <c r="BE257" s="349"/>
      <c r="BF257" s="350"/>
      <c r="BG257" s="366" t="s">
        <v>82</v>
      </c>
      <c r="BH257" s="367"/>
      <c r="BI257" s="367"/>
      <c r="BJ257" s="368"/>
      <c r="BK257" s="315" t="s">
        <v>99</v>
      </c>
      <c r="BL257" s="316"/>
      <c r="BM257" s="316"/>
      <c r="BN257" s="316"/>
      <c r="BO257" s="316"/>
      <c r="BP257" s="317"/>
      <c r="BQ257" s="315" t="s">
        <v>83</v>
      </c>
      <c r="BR257" s="316"/>
      <c r="BS257" s="316"/>
      <c r="BT257" s="316"/>
      <c r="BU257" s="316"/>
      <c r="BV257" s="316"/>
      <c r="BW257" s="317"/>
      <c r="BX257" s="315" t="s">
        <v>84</v>
      </c>
      <c r="BY257" s="316"/>
      <c r="BZ257" s="316"/>
      <c r="CA257" s="316"/>
      <c r="CB257" s="316"/>
      <c r="CC257" s="317"/>
      <c r="CD257" s="315" t="s">
        <v>85</v>
      </c>
      <c r="CE257" s="316"/>
      <c r="CF257" s="316"/>
      <c r="CG257" s="316"/>
      <c r="CH257" s="316"/>
      <c r="CI257" s="317"/>
    </row>
    <row r="258" spans="1:87" ht="18" customHeight="1" x14ac:dyDescent="0.25">
      <c r="A258" s="75"/>
      <c r="B258" s="351"/>
      <c r="C258" s="352"/>
      <c r="D258" s="352"/>
      <c r="E258" s="352"/>
      <c r="F258" s="352"/>
      <c r="G258" s="352"/>
      <c r="H258" s="352"/>
      <c r="I258" s="352"/>
      <c r="J258" s="352"/>
      <c r="K258" s="352"/>
      <c r="L258" s="352"/>
      <c r="M258" s="352"/>
      <c r="N258" s="352"/>
      <c r="O258" s="352"/>
      <c r="P258" s="352"/>
      <c r="Q258" s="352"/>
      <c r="R258" s="352"/>
      <c r="S258" s="352"/>
      <c r="T258" s="352"/>
      <c r="U258" s="352"/>
      <c r="V258" s="352"/>
      <c r="W258" s="352"/>
      <c r="X258" s="352"/>
      <c r="Y258" s="353"/>
      <c r="Z258" s="351"/>
      <c r="AA258" s="352"/>
      <c r="AB258" s="352"/>
      <c r="AC258" s="352"/>
      <c r="AD258" s="353"/>
      <c r="AE258" s="360"/>
      <c r="AF258" s="361"/>
      <c r="AG258" s="361"/>
      <c r="AH258" s="361"/>
      <c r="AI258" s="361"/>
      <c r="AJ258" s="362"/>
      <c r="AK258" s="360"/>
      <c r="AL258" s="361"/>
      <c r="AM258" s="361"/>
      <c r="AN258" s="361"/>
      <c r="AO258" s="361"/>
      <c r="AP258" s="361"/>
      <c r="AQ258" s="361"/>
      <c r="AR258" s="361"/>
      <c r="AS258" s="361"/>
      <c r="AT258" s="361"/>
      <c r="AU258" s="361"/>
      <c r="AV258" s="361"/>
      <c r="AW258" s="361"/>
      <c r="AX258" s="362"/>
      <c r="AY258" s="360"/>
      <c r="AZ258" s="361"/>
      <c r="BA258" s="361"/>
      <c r="BB258" s="362"/>
      <c r="BC258" s="351"/>
      <c r="BD258" s="352"/>
      <c r="BE258" s="352"/>
      <c r="BF258" s="353"/>
      <c r="BG258" s="369"/>
      <c r="BH258" s="370"/>
      <c r="BI258" s="370"/>
      <c r="BJ258" s="371"/>
      <c r="BK258" s="318"/>
      <c r="BL258" s="319"/>
      <c r="BM258" s="319"/>
      <c r="BN258" s="319"/>
      <c r="BO258" s="319"/>
      <c r="BP258" s="320"/>
      <c r="BQ258" s="318"/>
      <c r="BR258" s="319"/>
      <c r="BS258" s="319"/>
      <c r="BT258" s="319"/>
      <c r="BU258" s="319"/>
      <c r="BV258" s="319"/>
      <c r="BW258" s="320"/>
      <c r="BX258" s="318"/>
      <c r="BY258" s="319"/>
      <c r="BZ258" s="319"/>
      <c r="CA258" s="319"/>
      <c r="CB258" s="319"/>
      <c r="CC258" s="320"/>
      <c r="CD258" s="318"/>
      <c r="CE258" s="319"/>
      <c r="CF258" s="319"/>
      <c r="CG258" s="319"/>
      <c r="CH258" s="319"/>
      <c r="CI258" s="320"/>
    </row>
    <row r="259" spans="1:87" ht="18" customHeight="1" thickBot="1" x14ac:dyDescent="0.3">
      <c r="A259" s="75"/>
      <c r="B259" s="354"/>
      <c r="C259" s="355"/>
      <c r="D259" s="355"/>
      <c r="E259" s="355"/>
      <c r="F259" s="355"/>
      <c r="G259" s="355"/>
      <c r="H259" s="355"/>
      <c r="I259" s="355"/>
      <c r="J259" s="355"/>
      <c r="K259" s="355"/>
      <c r="L259" s="355"/>
      <c r="M259" s="355"/>
      <c r="N259" s="355"/>
      <c r="O259" s="355"/>
      <c r="P259" s="355"/>
      <c r="Q259" s="355"/>
      <c r="R259" s="355"/>
      <c r="S259" s="355"/>
      <c r="T259" s="355"/>
      <c r="U259" s="355"/>
      <c r="V259" s="355"/>
      <c r="W259" s="355"/>
      <c r="X259" s="355"/>
      <c r="Y259" s="356"/>
      <c r="Z259" s="354"/>
      <c r="AA259" s="355"/>
      <c r="AB259" s="355"/>
      <c r="AC259" s="355"/>
      <c r="AD259" s="356"/>
      <c r="AE259" s="363"/>
      <c r="AF259" s="364"/>
      <c r="AG259" s="364"/>
      <c r="AH259" s="364"/>
      <c r="AI259" s="364"/>
      <c r="AJ259" s="365"/>
      <c r="AK259" s="360"/>
      <c r="AL259" s="361"/>
      <c r="AM259" s="361"/>
      <c r="AN259" s="361"/>
      <c r="AO259" s="361"/>
      <c r="AP259" s="361"/>
      <c r="AQ259" s="361"/>
      <c r="AR259" s="361"/>
      <c r="AS259" s="361"/>
      <c r="AT259" s="361"/>
      <c r="AU259" s="361"/>
      <c r="AV259" s="361"/>
      <c r="AW259" s="361"/>
      <c r="AX259" s="362"/>
      <c r="AY259" s="360"/>
      <c r="AZ259" s="361"/>
      <c r="BA259" s="361"/>
      <c r="BB259" s="362"/>
      <c r="BC259" s="351"/>
      <c r="BD259" s="352"/>
      <c r="BE259" s="352"/>
      <c r="BF259" s="353"/>
      <c r="BG259" s="369"/>
      <c r="BH259" s="370"/>
      <c r="BI259" s="370"/>
      <c r="BJ259" s="371"/>
      <c r="BK259" s="318"/>
      <c r="BL259" s="319"/>
      <c r="BM259" s="319"/>
      <c r="BN259" s="319"/>
      <c r="BO259" s="319"/>
      <c r="BP259" s="320"/>
      <c r="BQ259" s="321"/>
      <c r="BR259" s="322"/>
      <c r="BS259" s="322"/>
      <c r="BT259" s="322"/>
      <c r="BU259" s="322"/>
      <c r="BV259" s="322"/>
      <c r="BW259" s="323"/>
      <c r="BX259" s="321"/>
      <c r="BY259" s="322"/>
      <c r="BZ259" s="322"/>
      <c r="CA259" s="322"/>
      <c r="CB259" s="322"/>
      <c r="CC259" s="323"/>
      <c r="CD259" s="321"/>
      <c r="CE259" s="322"/>
      <c r="CF259" s="322"/>
      <c r="CG259" s="322"/>
      <c r="CH259" s="322"/>
      <c r="CI259" s="323"/>
    </row>
    <row r="260" spans="1:87" ht="18" customHeight="1" x14ac:dyDescent="0.25">
      <c r="A260" s="75"/>
      <c r="B260" s="324" t="s">
        <v>561</v>
      </c>
      <c r="C260" s="325"/>
      <c r="D260" s="325"/>
      <c r="E260" s="325"/>
      <c r="F260" s="325"/>
      <c r="G260" s="325"/>
      <c r="H260" s="325"/>
      <c r="I260" s="325"/>
      <c r="J260" s="325"/>
      <c r="K260" s="325"/>
      <c r="L260" s="325"/>
      <c r="M260" s="325"/>
      <c r="N260" s="325"/>
      <c r="O260" s="325"/>
      <c r="P260" s="325"/>
      <c r="Q260" s="325"/>
      <c r="R260" s="325"/>
      <c r="S260" s="325"/>
      <c r="T260" s="325"/>
      <c r="U260" s="325"/>
      <c r="V260" s="325"/>
      <c r="W260" s="325"/>
      <c r="X260" s="325"/>
      <c r="Y260" s="326"/>
      <c r="Z260" s="333" t="s">
        <v>594</v>
      </c>
      <c r="AA260" s="334"/>
      <c r="AB260" s="334"/>
      <c r="AC260" s="334"/>
      <c r="AD260" s="335"/>
      <c r="AE260" s="333">
        <v>1</v>
      </c>
      <c r="AF260" s="334"/>
      <c r="AG260" s="334"/>
      <c r="AH260" s="334"/>
      <c r="AI260" s="334"/>
      <c r="AJ260" s="334"/>
      <c r="AK260" s="342" t="s">
        <v>41</v>
      </c>
      <c r="AL260" s="343"/>
      <c r="AM260" s="343"/>
      <c r="AN260" s="343"/>
      <c r="AO260" s="343"/>
      <c r="AP260" s="343"/>
      <c r="AQ260" s="343"/>
      <c r="AR260" s="343"/>
      <c r="AS260" s="343"/>
      <c r="AT260" s="343"/>
      <c r="AU260" s="343"/>
      <c r="AV260" s="343"/>
      <c r="AW260" s="343"/>
      <c r="AX260" s="344"/>
      <c r="AY260" s="409">
        <v>1</v>
      </c>
      <c r="AZ260" s="346"/>
      <c r="BA260" s="346"/>
      <c r="BB260" s="410"/>
      <c r="BC260" s="345">
        <f>+$AE$260*AY260</f>
        <v>1</v>
      </c>
      <c r="BD260" s="346"/>
      <c r="BE260" s="346"/>
      <c r="BF260" s="347"/>
      <c r="BG260" s="285">
        <v>22629</v>
      </c>
      <c r="BH260" s="286"/>
      <c r="BI260" s="286"/>
      <c r="BJ260" s="287"/>
      <c r="BK260" s="288">
        <f>+AY260*BG260</f>
        <v>22629</v>
      </c>
      <c r="BL260" s="289"/>
      <c r="BM260" s="289"/>
      <c r="BN260" s="289"/>
      <c r="BO260" s="289"/>
      <c r="BP260" s="290"/>
      <c r="BQ260" s="291">
        <v>100000</v>
      </c>
      <c r="BR260" s="292"/>
      <c r="BS260" s="292"/>
      <c r="BT260" s="292"/>
      <c r="BU260" s="292"/>
      <c r="BV260" s="292"/>
      <c r="BW260" s="293"/>
      <c r="BX260" s="291">
        <f>+(((BK269+BQ260)*15)/85)</f>
        <v>44000.117647058825</v>
      </c>
      <c r="BY260" s="292"/>
      <c r="BZ260" s="292"/>
      <c r="CA260" s="292"/>
      <c r="CB260" s="292"/>
      <c r="CC260" s="293"/>
      <c r="CD260" s="291">
        <f>+BK269+BQ260+BX260</f>
        <v>293334.1176470588</v>
      </c>
      <c r="CE260" s="292"/>
      <c r="CF260" s="292"/>
      <c r="CG260" s="292"/>
      <c r="CH260" s="292"/>
      <c r="CI260" s="293"/>
    </row>
    <row r="261" spans="1:87" ht="18" customHeight="1" x14ac:dyDescent="0.25">
      <c r="A261" s="75"/>
      <c r="B261" s="327"/>
      <c r="C261" s="328"/>
      <c r="D261" s="328"/>
      <c r="E261" s="328"/>
      <c r="F261" s="328"/>
      <c r="G261" s="328"/>
      <c r="H261" s="328"/>
      <c r="I261" s="328"/>
      <c r="J261" s="328"/>
      <c r="K261" s="328"/>
      <c r="L261" s="328"/>
      <c r="M261" s="328"/>
      <c r="N261" s="328"/>
      <c r="O261" s="328"/>
      <c r="P261" s="328"/>
      <c r="Q261" s="328"/>
      <c r="R261" s="328"/>
      <c r="S261" s="328"/>
      <c r="T261" s="328"/>
      <c r="U261" s="328"/>
      <c r="V261" s="328"/>
      <c r="W261" s="328"/>
      <c r="X261" s="328"/>
      <c r="Y261" s="329"/>
      <c r="Z261" s="336"/>
      <c r="AA261" s="337"/>
      <c r="AB261" s="337"/>
      <c r="AC261" s="337"/>
      <c r="AD261" s="338"/>
      <c r="AE261" s="336"/>
      <c r="AF261" s="337"/>
      <c r="AG261" s="337"/>
      <c r="AH261" s="337"/>
      <c r="AI261" s="337"/>
      <c r="AJ261" s="337"/>
      <c r="AK261" s="300" t="s">
        <v>14</v>
      </c>
      <c r="AL261" s="301"/>
      <c r="AM261" s="301"/>
      <c r="AN261" s="301"/>
      <c r="AO261" s="301"/>
      <c r="AP261" s="301"/>
      <c r="AQ261" s="301"/>
      <c r="AR261" s="301"/>
      <c r="AS261" s="301"/>
      <c r="AT261" s="301"/>
      <c r="AU261" s="301"/>
      <c r="AV261" s="301"/>
      <c r="AW261" s="301"/>
      <c r="AX261" s="302"/>
      <c r="AY261" s="407">
        <v>1</v>
      </c>
      <c r="AZ261" s="304"/>
      <c r="BA261" s="304"/>
      <c r="BB261" s="408"/>
      <c r="BC261" s="306">
        <f t="shared" ref="BC261:BC268" si="34">+$AE$260*AY261</f>
        <v>1</v>
      </c>
      <c r="BD261" s="307"/>
      <c r="BE261" s="307"/>
      <c r="BF261" s="308"/>
      <c r="BG261" s="309">
        <v>7925</v>
      </c>
      <c r="BH261" s="310"/>
      <c r="BI261" s="310"/>
      <c r="BJ261" s="311"/>
      <c r="BK261" s="312">
        <f t="shared" ref="BK261:BK268" si="35">+AY261*BG261</f>
        <v>7925</v>
      </c>
      <c r="BL261" s="313"/>
      <c r="BM261" s="313"/>
      <c r="BN261" s="313"/>
      <c r="BO261" s="313"/>
      <c r="BP261" s="314"/>
      <c r="BQ261" s="294"/>
      <c r="BR261" s="295"/>
      <c r="BS261" s="295"/>
      <c r="BT261" s="295"/>
      <c r="BU261" s="295"/>
      <c r="BV261" s="295"/>
      <c r="BW261" s="296"/>
      <c r="BX261" s="294"/>
      <c r="BY261" s="295"/>
      <c r="BZ261" s="295"/>
      <c r="CA261" s="295"/>
      <c r="CB261" s="295"/>
      <c r="CC261" s="296"/>
      <c r="CD261" s="294"/>
      <c r="CE261" s="295"/>
      <c r="CF261" s="295"/>
      <c r="CG261" s="295"/>
      <c r="CH261" s="295"/>
      <c r="CI261" s="296"/>
    </row>
    <row r="262" spans="1:87" ht="18" customHeight="1" x14ac:dyDescent="0.25">
      <c r="A262" s="75"/>
      <c r="B262" s="327"/>
      <c r="C262" s="328"/>
      <c r="D262" s="328"/>
      <c r="E262" s="328"/>
      <c r="F262" s="328"/>
      <c r="G262" s="328"/>
      <c r="H262" s="328"/>
      <c r="I262" s="328"/>
      <c r="J262" s="328"/>
      <c r="K262" s="328"/>
      <c r="L262" s="328"/>
      <c r="M262" s="328"/>
      <c r="N262" s="328"/>
      <c r="O262" s="328"/>
      <c r="P262" s="328"/>
      <c r="Q262" s="328"/>
      <c r="R262" s="328"/>
      <c r="S262" s="328"/>
      <c r="T262" s="328"/>
      <c r="U262" s="328"/>
      <c r="V262" s="328"/>
      <c r="W262" s="328"/>
      <c r="X262" s="328"/>
      <c r="Y262" s="329"/>
      <c r="Z262" s="336"/>
      <c r="AA262" s="337"/>
      <c r="AB262" s="337"/>
      <c r="AC262" s="337"/>
      <c r="AD262" s="338"/>
      <c r="AE262" s="336"/>
      <c r="AF262" s="337"/>
      <c r="AG262" s="337"/>
      <c r="AH262" s="337"/>
      <c r="AI262" s="337"/>
      <c r="AJ262" s="337"/>
      <c r="AK262" s="300" t="s">
        <v>32</v>
      </c>
      <c r="AL262" s="301"/>
      <c r="AM262" s="301"/>
      <c r="AN262" s="301"/>
      <c r="AO262" s="301"/>
      <c r="AP262" s="301"/>
      <c r="AQ262" s="301"/>
      <c r="AR262" s="301"/>
      <c r="AS262" s="301"/>
      <c r="AT262" s="301"/>
      <c r="AU262" s="301"/>
      <c r="AV262" s="301"/>
      <c r="AW262" s="301"/>
      <c r="AX262" s="302"/>
      <c r="AY262" s="407">
        <v>3</v>
      </c>
      <c r="AZ262" s="304"/>
      <c r="BA262" s="304"/>
      <c r="BB262" s="408"/>
      <c r="BC262" s="306">
        <f t="shared" si="34"/>
        <v>3</v>
      </c>
      <c r="BD262" s="307"/>
      <c r="BE262" s="307"/>
      <c r="BF262" s="308"/>
      <c r="BG262" s="309">
        <v>10968</v>
      </c>
      <c r="BH262" s="310"/>
      <c r="BI262" s="310"/>
      <c r="BJ262" s="311"/>
      <c r="BK262" s="312">
        <f t="shared" si="35"/>
        <v>32904</v>
      </c>
      <c r="BL262" s="313"/>
      <c r="BM262" s="313"/>
      <c r="BN262" s="313"/>
      <c r="BO262" s="313"/>
      <c r="BP262" s="314"/>
      <c r="BQ262" s="294"/>
      <c r="BR262" s="295"/>
      <c r="BS262" s="295"/>
      <c r="BT262" s="295"/>
      <c r="BU262" s="295"/>
      <c r="BV262" s="295"/>
      <c r="BW262" s="296"/>
      <c r="BX262" s="294"/>
      <c r="BY262" s="295"/>
      <c r="BZ262" s="295"/>
      <c r="CA262" s="295"/>
      <c r="CB262" s="295"/>
      <c r="CC262" s="296"/>
      <c r="CD262" s="294"/>
      <c r="CE262" s="295"/>
      <c r="CF262" s="295"/>
      <c r="CG262" s="295"/>
      <c r="CH262" s="295"/>
      <c r="CI262" s="296"/>
    </row>
    <row r="263" spans="1:87" ht="18" customHeight="1" x14ac:dyDescent="0.25">
      <c r="A263" s="75"/>
      <c r="B263" s="327"/>
      <c r="C263" s="328"/>
      <c r="D263" s="328"/>
      <c r="E263" s="328"/>
      <c r="F263" s="328"/>
      <c r="G263" s="328"/>
      <c r="H263" s="328"/>
      <c r="I263" s="328"/>
      <c r="J263" s="328"/>
      <c r="K263" s="328"/>
      <c r="L263" s="328"/>
      <c r="M263" s="328"/>
      <c r="N263" s="328"/>
      <c r="O263" s="328"/>
      <c r="P263" s="328"/>
      <c r="Q263" s="328"/>
      <c r="R263" s="328"/>
      <c r="S263" s="328"/>
      <c r="T263" s="328"/>
      <c r="U263" s="328"/>
      <c r="V263" s="328"/>
      <c r="W263" s="328"/>
      <c r="X263" s="328"/>
      <c r="Y263" s="329"/>
      <c r="Z263" s="336"/>
      <c r="AA263" s="337"/>
      <c r="AB263" s="337"/>
      <c r="AC263" s="337"/>
      <c r="AD263" s="338"/>
      <c r="AE263" s="336"/>
      <c r="AF263" s="337"/>
      <c r="AG263" s="337"/>
      <c r="AH263" s="337"/>
      <c r="AI263" s="337"/>
      <c r="AJ263" s="337"/>
      <c r="AK263" s="300" t="s">
        <v>527</v>
      </c>
      <c r="AL263" s="301"/>
      <c r="AM263" s="301"/>
      <c r="AN263" s="301"/>
      <c r="AO263" s="301"/>
      <c r="AP263" s="301"/>
      <c r="AQ263" s="301"/>
      <c r="AR263" s="301"/>
      <c r="AS263" s="301"/>
      <c r="AT263" s="301"/>
      <c r="AU263" s="301"/>
      <c r="AV263" s="301"/>
      <c r="AW263" s="301"/>
      <c r="AX263" s="302"/>
      <c r="AY263" s="407">
        <v>1</v>
      </c>
      <c r="AZ263" s="304"/>
      <c r="BA263" s="304"/>
      <c r="BB263" s="408"/>
      <c r="BC263" s="306">
        <f t="shared" si="34"/>
        <v>1</v>
      </c>
      <c r="BD263" s="307"/>
      <c r="BE263" s="307"/>
      <c r="BF263" s="308"/>
      <c r="BG263" s="309">
        <v>18911</v>
      </c>
      <c r="BH263" s="310"/>
      <c r="BI263" s="310"/>
      <c r="BJ263" s="311"/>
      <c r="BK263" s="312">
        <f t="shared" si="35"/>
        <v>18911</v>
      </c>
      <c r="BL263" s="313"/>
      <c r="BM263" s="313"/>
      <c r="BN263" s="313"/>
      <c r="BO263" s="313"/>
      <c r="BP263" s="314"/>
      <c r="BQ263" s="294"/>
      <c r="BR263" s="295"/>
      <c r="BS263" s="295"/>
      <c r="BT263" s="295"/>
      <c r="BU263" s="295"/>
      <c r="BV263" s="295"/>
      <c r="BW263" s="296"/>
      <c r="BX263" s="294"/>
      <c r="BY263" s="295"/>
      <c r="BZ263" s="295"/>
      <c r="CA263" s="295"/>
      <c r="CB263" s="295"/>
      <c r="CC263" s="296"/>
      <c r="CD263" s="294"/>
      <c r="CE263" s="295"/>
      <c r="CF263" s="295"/>
      <c r="CG263" s="295"/>
      <c r="CH263" s="295"/>
      <c r="CI263" s="296"/>
    </row>
    <row r="264" spans="1:87" ht="18" customHeight="1" x14ac:dyDescent="0.25">
      <c r="A264" s="75"/>
      <c r="B264" s="327"/>
      <c r="C264" s="328"/>
      <c r="D264" s="328"/>
      <c r="E264" s="328"/>
      <c r="F264" s="328"/>
      <c r="G264" s="328"/>
      <c r="H264" s="328"/>
      <c r="I264" s="328"/>
      <c r="J264" s="328"/>
      <c r="K264" s="328"/>
      <c r="L264" s="328"/>
      <c r="M264" s="328"/>
      <c r="N264" s="328"/>
      <c r="O264" s="328"/>
      <c r="P264" s="328"/>
      <c r="Q264" s="328"/>
      <c r="R264" s="328"/>
      <c r="S264" s="328"/>
      <c r="T264" s="328"/>
      <c r="U264" s="328"/>
      <c r="V264" s="328"/>
      <c r="W264" s="328"/>
      <c r="X264" s="328"/>
      <c r="Y264" s="329"/>
      <c r="Z264" s="336"/>
      <c r="AA264" s="337"/>
      <c r="AB264" s="337"/>
      <c r="AC264" s="337"/>
      <c r="AD264" s="338"/>
      <c r="AE264" s="336"/>
      <c r="AF264" s="337"/>
      <c r="AG264" s="337"/>
      <c r="AH264" s="337"/>
      <c r="AI264" s="337"/>
      <c r="AJ264" s="337"/>
      <c r="AK264" s="300" t="s">
        <v>17</v>
      </c>
      <c r="AL264" s="301"/>
      <c r="AM264" s="301"/>
      <c r="AN264" s="301"/>
      <c r="AO264" s="301"/>
      <c r="AP264" s="301"/>
      <c r="AQ264" s="301"/>
      <c r="AR264" s="301"/>
      <c r="AS264" s="301"/>
      <c r="AT264" s="301"/>
      <c r="AU264" s="301"/>
      <c r="AV264" s="301"/>
      <c r="AW264" s="301"/>
      <c r="AX264" s="302"/>
      <c r="AY264" s="407">
        <v>1</v>
      </c>
      <c r="AZ264" s="304"/>
      <c r="BA264" s="304"/>
      <c r="BB264" s="408"/>
      <c r="BC264" s="306">
        <f t="shared" si="34"/>
        <v>1</v>
      </c>
      <c r="BD264" s="307"/>
      <c r="BE264" s="307"/>
      <c r="BF264" s="308"/>
      <c r="BG264" s="309">
        <v>6399</v>
      </c>
      <c r="BH264" s="310"/>
      <c r="BI264" s="310"/>
      <c r="BJ264" s="311"/>
      <c r="BK264" s="312">
        <f t="shared" si="35"/>
        <v>6399</v>
      </c>
      <c r="BL264" s="313"/>
      <c r="BM264" s="313"/>
      <c r="BN264" s="313"/>
      <c r="BO264" s="313"/>
      <c r="BP264" s="314"/>
      <c r="BQ264" s="294"/>
      <c r="BR264" s="295"/>
      <c r="BS264" s="295"/>
      <c r="BT264" s="295"/>
      <c r="BU264" s="295"/>
      <c r="BV264" s="295"/>
      <c r="BW264" s="296"/>
      <c r="BX264" s="294"/>
      <c r="BY264" s="295"/>
      <c r="BZ264" s="295"/>
      <c r="CA264" s="295"/>
      <c r="CB264" s="295"/>
      <c r="CC264" s="296"/>
      <c r="CD264" s="294"/>
      <c r="CE264" s="295"/>
      <c r="CF264" s="295"/>
      <c r="CG264" s="295"/>
      <c r="CH264" s="295"/>
      <c r="CI264" s="296"/>
    </row>
    <row r="265" spans="1:87" ht="18" customHeight="1" x14ac:dyDescent="0.25">
      <c r="A265" s="75"/>
      <c r="B265" s="327"/>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9"/>
      <c r="Z265" s="336"/>
      <c r="AA265" s="337"/>
      <c r="AB265" s="337"/>
      <c r="AC265" s="337"/>
      <c r="AD265" s="338"/>
      <c r="AE265" s="336"/>
      <c r="AF265" s="337"/>
      <c r="AG265" s="337"/>
      <c r="AH265" s="337"/>
      <c r="AI265" s="337"/>
      <c r="AJ265" s="337"/>
      <c r="AK265" s="300" t="s">
        <v>18</v>
      </c>
      <c r="AL265" s="301"/>
      <c r="AM265" s="301"/>
      <c r="AN265" s="301"/>
      <c r="AO265" s="301"/>
      <c r="AP265" s="301"/>
      <c r="AQ265" s="301"/>
      <c r="AR265" s="301"/>
      <c r="AS265" s="301"/>
      <c r="AT265" s="301"/>
      <c r="AU265" s="301"/>
      <c r="AV265" s="301"/>
      <c r="AW265" s="301"/>
      <c r="AX265" s="302"/>
      <c r="AY265" s="407">
        <v>1</v>
      </c>
      <c r="AZ265" s="304"/>
      <c r="BA265" s="304"/>
      <c r="BB265" s="408"/>
      <c r="BC265" s="306">
        <f t="shared" si="34"/>
        <v>1</v>
      </c>
      <c r="BD265" s="307"/>
      <c r="BE265" s="307"/>
      <c r="BF265" s="308"/>
      <c r="BG265" s="309">
        <v>28961</v>
      </c>
      <c r="BH265" s="310"/>
      <c r="BI265" s="310"/>
      <c r="BJ265" s="311"/>
      <c r="BK265" s="312">
        <f t="shared" si="35"/>
        <v>28961</v>
      </c>
      <c r="BL265" s="313"/>
      <c r="BM265" s="313"/>
      <c r="BN265" s="313"/>
      <c r="BO265" s="313"/>
      <c r="BP265" s="314"/>
      <c r="BQ265" s="294"/>
      <c r="BR265" s="295"/>
      <c r="BS265" s="295"/>
      <c r="BT265" s="295"/>
      <c r="BU265" s="295"/>
      <c r="BV265" s="295"/>
      <c r="BW265" s="296"/>
      <c r="BX265" s="294"/>
      <c r="BY265" s="295"/>
      <c r="BZ265" s="295"/>
      <c r="CA265" s="295"/>
      <c r="CB265" s="295"/>
      <c r="CC265" s="296"/>
      <c r="CD265" s="294"/>
      <c r="CE265" s="295"/>
      <c r="CF265" s="295"/>
      <c r="CG265" s="295"/>
      <c r="CH265" s="295"/>
      <c r="CI265" s="296"/>
    </row>
    <row r="266" spans="1:87" ht="18" customHeight="1" x14ac:dyDescent="0.25">
      <c r="A266" s="75"/>
      <c r="B266" s="327"/>
      <c r="C266" s="328"/>
      <c r="D266" s="328"/>
      <c r="E266" s="328"/>
      <c r="F266" s="328"/>
      <c r="G266" s="328"/>
      <c r="H266" s="328"/>
      <c r="I266" s="328"/>
      <c r="J266" s="328"/>
      <c r="K266" s="328"/>
      <c r="L266" s="328"/>
      <c r="M266" s="328"/>
      <c r="N266" s="328"/>
      <c r="O266" s="328"/>
      <c r="P266" s="328"/>
      <c r="Q266" s="328"/>
      <c r="R266" s="328"/>
      <c r="S266" s="328"/>
      <c r="T266" s="328"/>
      <c r="U266" s="328"/>
      <c r="V266" s="328"/>
      <c r="W266" s="328"/>
      <c r="X266" s="328"/>
      <c r="Y266" s="329"/>
      <c r="Z266" s="336"/>
      <c r="AA266" s="337"/>
      <c r="AB266" s="337"/>
      <c r="AC266" s="337"/>
      <c r="AD266" s="338"/>
      <c r="AE266" s="336"/>
      <c r="AF266" s="337"/>
      <c r="AG266" s="337"/>
      <c r="AH266" s="337"/>
      <c r="AI266" s="337"/>
      <c r="AJ266" s="337"/>
      <c r="AK266" s="300" t="s">
        <v>30</v>
      </c>
      <c r="AL266" s="301"/>
      <c r="AM266" s="301"/>
      <c r="AN266" s="301"/>
      <c r="AO266" s="301"/>
      <c r="AP266" s="301"/>
      <c r="AQ266" s="301"/>
      <c r="AR266" s="301"/>
      <c r="AS266" s="301"/>
      <c r="AT266" s="301"/>
      <c r="AU266" s="301"/>
      <c r="AV266" s="301"/>
      <c r="AW266" s="301"/>
      <c r="AX266" s="302"/>
      <c r="AY266" s="407">
        <v>1</v>
      </c>
      <c r="AZ266" s="304"/>
      <c r="BA266" s="304"/>
      <c r="BB266" s="408"/>
      <c r="BC266" s="306">
        <f t="shared" si="34"/>
        <v>1</v>
      </c>
      <c r="BD266" s="307"/>
      <c r="BE266" s="307"/>
      <c r="BF266" s="308"/>
      <c r="BG266" s="309">
        <v>7925</v>
      </c>
      <c r="BH266" s="310"/>
      <c r="BI266" s="310"/>
      <c r="BJ266" s="311"/>
      <c r="BK266" s="312">
        <f t="shared" si="35"/>
        <v>7925</v>
      </c>
      <c r="BL266" s="313"/>
      <c r="BM266" s="313"/>
      <c r="BN266" s="313"/>
      <c r="BO266" s="313"/>
      <c r="BP266" s="314"/>
      <c r="BQ266" s="294"/>
      <c r="BR266" s="295"/>
      <c r="BS266" s="295"/>
      <c r="BT266" s="295"/>
      <c r="BU266" s="295"/>
      <c r="BV266" s="295"/>
      <c r="BW266" s="296"/>
      <c r="BX266" s="294"/>
      <c r="BY266" s="295"/>
      <c r="BZ266" s="295"/>
      <c r="CA266" s="295"/>
      <c r="CB266" s="295"/>
      <c r="CC266" s="296"/>
      <c r="CD266" s="294"/>
      <c r="CE266" s="295"/>
      <c r="CF266" s="295"/>
      <c r="CG266" s="295"/>
      <c r="CH266" s="295"/>
      <c r="CI266" s="296"/>
    </row>
    <row r="267" spans="1:87" ht="18" customHeight="1" x14ac:dyDescent="0.25">
      <c r="A267" s="75"/>
      <c r="B267" s="327"/>
      <c r="C267" s="328"/>
      <c r="D267" s="328"/>
      <c r="E267" s="328"/>
      <c r="F267" s="328"/>
      <c r="G267" s="328"/>
      <c r="H267" s="328"/>
      <c r="I267" s="328"/>
      <c r="J267" s="328"/>
      <c r="K267" s="328"/>
      <c r="L267" s="328"/>
      <c r="M267" s="328"/>
      <c r="N267" s="328"/>
      <c r="O267" s="328"/>
      <c r="P267" s="328"/>
      <c r="Q267" s="328"/>
      <c r="R267" s="328"/>
      <c r="S267" s="328"/>
      <c r="T267" s="328"/>
      <c r="U267" s="328"/>
      <c r="V267" s="328"/>
      <c r="W267" s="328"/>
      <c r="X267" s="328"/>
      <c r="Y267" s="329"/>
      <c r="Z267" s="336"/>
      <c r="AA267" s="337"/>
      <c r="AB267" s="337"/>
      <c r="AC267" s="337"/>
      <c r="AD267" s="338"/>
      <c r="AE267" s="336"/>
      <c r="AF267" s="337"/>
      <c r="AG267" s="337"/>
      <c r="AH267" s="337"/>
      <c r="AI267" s="337"/>
      <c r="AJ267" s="337"/>
      <c r="AK267" s="300" t="s">
        <v>37</v>
      </c>
      <c r="AL267" s="301"/>
      <c r="AM267" s="301"/>
      <c r="AN267" s="301"/>
      <c r="AO267" s="301"/>
      <c r="AP267" s="301"/>
      <c r="AQ267" s="301"/>
      <c r="AR267" s="301"/>
      <c r="AS267" s="301"/>
      <c r="AT267" s="301"/>
      <c r="AU267" s="301"/>
      <c r="AV267" s="301"/>
      <c r="AW267" s="301"/>
      <c r="AX267" s="302"/>
      <c r="AY267" s="407">
        <v>1</v>
      </c>
      <c r="AZ267" s="304"/>
      <c r="BA267" s="304"/>
      <c r="BB267" s="408"/>
      <c r="BC267" s="306">
        <f t="shared" si="34"/>
        <v>1</v>
      </c>
      <c r="BD267" s="307"/>
      <c r="BE267" s="307"/>
      <c r="BF267" s="308"/>
      <c r="BG267" s="309">
        <v>11840</v>
      </c>
      <c r="BH267" s="310"/>
      <c r="BI267" s="310"/>
      <c r="BJ267" s="311"/>
      <c r="BK267" s="312">
        <f t="shared" si="35"/>
        <v>11840</v>
      </c>
      <c r="BL267" s="313"/>
      <c r="BM267" s="313"/>
      <c r="BN267" s="313"/>
      <c r="BO267" s="313"/>
      <c r="BP267" s="314"/>
      <c r="BQ267" s="294"/>
      <c r="BR267" s="295"/>
      <c r="BS267" s="295"/>
      <c r="BT267" s="295"/>
      <c r="BU267" s="295"/>
      <c r="BV267" s="295"/>
      <c r="BW267" s="296"/>
      <c r="BX267" s="294"/>
      <c r="BY267" s="295"/>
      <c r="BZ267" s="295"/>
      <c r="CA267" s="295"/>
      <c r="CB267" s="295"/>
      <c r="CC267" s="296"/>
      <c r="CD267" s="294"/>
      <c r="CE267" s="295"/>
      <c r="CF267" s="295"/>
      <c r="CG267" s="295"/>
      <c r="CH267" s="295"/>
      <c r="CI267" s="296"/>
    </row>
    <row r="268" spans="1:87" ht="18" customHeight="1" thickBot="1" x14ac:dyDescent="0.3">
      <c r="A268" s="75"/>
      <c r="B268" s="327"/>
      <c r="C268" s="328"/>
      <c r="D268" s="328"/>
      <c r="E268" s="328"/>
      <c r="F268" s="328"/>
      <c r="G268" s="328"/>
      <c r="H268" s="328"/>
      <c r="I268" s="328"/>
      <c r="J268" s="328"/>
      <c r="K268" s="328"/>
      <c r="L268" s="328"/>
      <c r="M268" s="328"/>
      <c r="N268" s="328"/>
      <c r="O268" s="328"/>
      <c r="P268" s="328"/>
      <c r="Q268" s="328"/>
      <c r="R268" s="328"/>
      <c r="S268" s="328"/>
      <c r="T268" s="328"/>
      <c r="U268" s="328"/>
      <c r="V268" s="328"/>
      <c r="W268" s="328"/>
      <c r="X268" s="328"/>
      <c r="Y268" s="329"/>
      <c r="Z268" s="336"/>
      <c r="AA268" s="337"/>
      <c r="AB268" s="337"/>
      <c r="AC268" s="337"/>
      <c r="AD268" s="338"/>
      <c r="AE268" s="336"/>
      <c r="AF268" s="337"/>
      <c r="AG268" s="337"/>
      <c r="AH268" s="337"/>
      <c r="AI268" s="337"/>
      <c r="AJ268" s="337"/>
      <c r="AK268" s="392" t="s">
        <v>39</v>
      </c>
      <c r="AL268" s="393"/>
      <c r="AM268" s="393"/>
      <c r="AN268" s="393"/>
      <c r="AO268" s="393"/>
      <c r="AP268" s="393"/>
      <c r="AQ268" s="393"/>
      <c r="AR268" s="393"/>
      <c r="AS268" s="393"/>
      <c r="AT268" s="393"/>
      <c r="AU268" s="393"/>
      <c r="AV268" s="393"/>
      <c r="AW268" s="393"/>
      <c r="AX268" s="394"/>
      <c r="AY268" s="407">
        <v>1</v>
      </c>
      <c r="AZ268" s="304"/>
      <c r="BA268" s="304"/>
      <c r="BB268" s="408"/>
      <c r="BC268" s="306">
        <f t="shared" si="34"/>
        <v>1</v>
      </c>
      <c r="BD268" s="307"/>
      <c r="BE268" s="307"/>
      <c r="BF268" s="308"/>
      <c r="BG268" s="309">
        <v>11840</v>
      </c>
      <c r="BH268" s="310"/>
      <c r="BI268" s="310"/>
      <c r="BJ268" s="311"/>
      <c r="BK268" s="312">
        <f t="shared" si="35"/>
        <v>11840</v>
      </c>
      <c r="BL268" s="313"/>
      <c r="BM268" s="313"/>
      <c r="BN268" s="313"/>
      <c r="BO268" s="313"/>
      <c r="BP268" s="314"/>
      <c r="BQ268" s="294"/>
      <c r="BR268" s="295"/>
      <c r="BS268" s="295"/>
      <c r="BT268" s="295"/>
      <c r="BU268" s="295"/>
      <c r="BV268" s="295"/>
      <c r="BW268" s="296"/>
      <c r="BX268" s="294"/>
      <c r="BY268" s="295"/>
      <c r="BZ268" s="295"/>
      <c r="CA268" s="295"/>
      <c r="CB268" s="295"/>
      <c r="CC268" s="296"/>
      <c r="CD268" s="294"/>
      <c r="CE268" s="295"/>
      <c r="CF268" s="295"/>
      <c r="CG268" s="295"/>
      <c r="CH268" s="295"/>
      <c r="CI268" s="296"/>
    </row>
    <row r="269" spans="1:87" ht="18" customHeight="1" thickBot="1" x14ac:dyDescent="0.3">
      <c r="A269" s="75"/>
      <c r="B269" s="377"/>
      <c r="C269" s="378"/>
      <c r="D269" s="378"/>
      <c r="E269" s="378"/>
      <c r="F269" s="378"/>
      <c r="G269" s="378"/>
      <c r="H269" s="378"/>
      <c r="I269" s="378"/>
      <c r="J269" s="378"/>
      <c r="K269" s="378"/>
      <c r="L269" s="378"/>
      <c r="M269" s="378"/>
      <c r="N269" s="378"/>
      <c r="O269" s="378"/>
      <c r="P269" s="378"/>
      <c r="Q269" s="378"/>
      <c r="R269" s="378"/>
      <c r="S269" s="378"/>
      <c r="T269" s="378"/>
      <c r="U269" s="378"/>
      <c r="V269" s="378"/>
      <c r="W269" s="378"/>
      <c r="X269" s="378"/>
      <c r="Y269" s="378"/>
      <c r="Z269" s="378"/>
      <c r="AA269" s="378"/>
      <c r="AB269" s="378"/>
      <c r="AC269" s="378"/>
      <c r="AD269" s="378"/>
      <c r="AE269" s="378"/>
      <c r="AF269" s="378"/>
      <c r="AG269" s="378"/>
      <c r="AH269" s="378"/>
      <c r="AI269" s="378"/>
      <c r="AJ269" s="379"/>
      <c r="AK269" s="380" t="s">
        <v>3</v>
      </c>
      <c r="AL269" s="381"/>
      <c r="AM269" s="381"/>
      <c r="AN269" s="381"/>
      <c r="AO269" s="381"/>
      <c r="AP269" s="381"/>
      <c r="AQ269" s="381"/>
      <c r="AR269" s="381"/>
      <c r="AS269" s="381"/>
      <c r="AT269" s="381"/>
      <c r="AU269" s="381"/>
      <c r="AV269" s="381"/>
      <c r="AW269" s="381"/>
      <c r="AX269" s="381"/>
      <c r="AY269" s="382"/>
      <c r="AZ269" s="382"/>
      <c r="BA269" s="382"/>
      <c r="BB269" s="382"/>
      <c r="BC269" s="382"/>
      <c r="BD269" s="382"/>
      <c r="BE269" s="382"/>
      <c r="BF269" s="382"/>
      <c r="BG269" s="382"/>
      <c r="BH269" s="382"/>
      <c r="BI269" s="382"/>
      <c r="BJ269" s="383"/>
      <c r="BK269" s="384">
        <f>SUM(BK260:BK268)</f>
        <v>149334</v>
      </c>
      <c r="BL269" s="385"/>
      <c r="BM269" s="385"/>
      <c r="BN269" s="385"/>
      <c r="BO269" s="385"/>
      <c r="BP269" s="386"/>
      <c r="BQ269" s="387" t="s">
        <v>100</v>
      </c>
      <c r="BR269" s="388"/>
      <c r="BS269" s="388"/>
      <c r="BT269" s="388"/>
      <c r="BU269" s="388"/>
      <c r="BV269" s="388"/>
      <c r="BW269" s="388"/>
      <c r="BX269" s="388"/>
      <c r="BY269" s="388"/>
      <c r="BZ269" s="388"/>
      <c r="CA269" s="388"/>
      <c r="CB269" s="388"/>
      <c r="CC269" s="389"/>
      <c r="CD269" s="390">
        <f>+CD260*AE260</f>
        <v>293334.1176470588</v>
      </c>
      <c r="CE269" s="390"/>
      <c r="CF269" s="390"/>
      <c r="CG269" s="390"/>
      <c r="CH269" s="390"/>
      <c r="CI269" s="391"/>
    </row>
    <row r="270" spans="1:87" ht="18" customHeight="1" thickBot="1" x14ac:dyDescent="0.3">
      <c r="A270" s="75"/>
      <c r="B270" s="76"/>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BG270" s="78"/>
      <c r="BH270" s="78"/>
      <c r="BI270" s="78"/>
      <c r="BJ270" s="78"/>
      <c r="BK270" s="79"/>
      <c r="BL270" s="79"/>
      <c r="BM270" s="79"/>
      <c r="BN270" s="79"/>
      <c r="BO270" s="79"/>
      <c r="BP270" s="79"/>
      <c r="BQ270" s="79"/>
      <c r="BR270" s="79"/>
      <c r="BS270" s="79"/>
      <c r="BT270" s="79"/>
      <c r="BU270" s="79"/>
      <c r="BV270" s="79"/>
      <c r="BW270" s="79"/>
      <c r="BX270" s="79"/>
      <c r="BY270" s="79"/>
      <c r="BZ270" s="79"/>
      <c r="CA270" s="79"/>
      <c r="CB270" s="79"/>
      <c r="CC270" s="79"/>
      <c r="CD270" s="79"/>
      <c r="CE270" s="79"/>
      <c r="CF270" s="79"/>
      <c r="CG270" s="79"/>
      <c r="CH270" s="79"/>
      <c r="CI270" s="79"/>
    </row>
    <row r="271" spans="1:87" ht="18" customHeight="1" x14ac:dyDescent="0.25">
      <c r="A271" s="75"/>
      <c r="B271" s="348" t="s">
        <v>0</v>
      </c>
      <c r="C271" s="349"/>
      <c r="D271" s="349"/>
      <c r="E271" s="349"/>
      <c r="F271" s="349"/>
      <c r="G271" s="349"/>
      <c r="H271" s="349"/>
      <c r="I271" s="349"/>
      <c r="J271" s="349"/>
      <c r="K271" s="349"/>
      <c r="L271" s="349"/>
      <c r="M271" s="349"/>
      <c r="N271" s="349"/>
      <c r="O271" s="349"/>
      <c r="P271" s="349"/>
      <c r="Q271" s="349"/>
      <c r="R271" s="349"/>
      <c r="S271" s="349"/>
      <c r="T271" s="349"/>
      <c r="U271" s="349"/>
      <c r="V271" s="349"/>
      <c r="W271" s="349"/>
      <c r="X271" s="349"/>
      <c r="Y271" s="350"/>
      <c r="Z271" s="348" t="s">
        <v>80</v>
      </c>
      <c r="AA271" s="349"/>
      <c r="AB271" s="349"/>
      <c r="AC271" s="349"/>
      <c r="AD271" s="350"/>
      <c r="AE271" s="357" t="s">
        <v>79</v>
      </c>
      <c r="AF271" s="358"/>
      <c r="AG271" s="358"/>
      <c r="AH271" s="358"/>
      <c r="AI271" s="358"/>
      <c r="AJ271" s="359"/>
      <c r="AK271" s="357" t="s">
        <v>81</v>
      </c>
      <c r="AL271" s="358"/>
      <c r="AM271" s="358"/>
      <c r="AN271" s="358"/>
      <c r="AO271" s="358"/>
      <c r="AP271" s="358"/>
      <c r="AQ271" s="358"/>
      <c r="AR271" s="358"/>
      <c r="AS271" s="358"/>
      <c r="AT271" s="358"/>
      <c r="AU271" s="358"/>
      <c r="AV271" s="358"/>
      <c r="AW271" s="358"/>
      <c r="AX271" s="359"/>
      <c r="AY271" s="357" t="s">
        <v>1</v>
      </c>
      <c r="AZ271" s="358"/>
      <c r="BA271" s="358"/>
      <c r="BB271" s="359"/>
      <c r="BC271" s="348" t="s">
        <v>104</v>
      </c>
      <c r="BD271" s="349"/>
      <c r="BE271" s="349"/>
      <c r="BF271" s="350"/>
      <c r="BG271" s="366" t="s">
        <v>82</v>
      </c>
      <c r="BH271" s="367"/>
      <c r="BI271" s="367"/>
      <c r="BJ271" s="368"/>
      <c r="BK271" s="315" t="s">
        <v>99</v>
      </c>
      <c r="BL271" s="316"/>
      <c r="BM271" s="316"/>
      <c r="BN271" s="316"/>
      <c r="BO271" s="316"/>
      <c r="BP271" s="317"/>
      <c r="BQ271" s="315" t="s">
        <v>83</v>
      </c>
      <c r="BR271" s="316"/>
      <c r="BS271" s="316"/>
      <c r="BT271" s="316"/>
      <c r="BU271" s="316"/>
      <c r="BV271" s="316"/>
      <c r="BW271" s="317"/>
      <c r="BX271" s="315" t="s">
        <v>84</v>
      </c>
      <c r="BY271" s="316"/>
      <c r="BZ271" s="316"/>
      <c r="CA271" s="316"/>
      <c r="CB271" s="316"/>
      <c r="CC271" s="317"/>
      <c r="CD271" s="315" t="s">
        <v>85</v>
      </c>
      <c r="CE271" s="316"/>
      <c r="CF271" s="316"/>
      <c r="CG271" s="316"/>
      <c r="CH271" s="316"/>
      <c r="CI271" s="317"/>
    </row>
    <row r="272" spans="1:87" ht="18" customHeight="1" x14ac:dyDescent="0.25">
      <c r="A272" s="75"/>
      <c r="B272" s="351"/>
      <c r="C272" s="352"/>
      <c r="D272" s="352"/>
      <c r="E272" s="352"/>
      <c r="F272" s="352"/>
      <c r="G272" s="352"/>
      <c r="H272" s="352"/>
      <c r="I272" s="352"/>
      <c r="J272" s="352"/>
      <c r="K272" s="352"/>
      <c r="L272" s="352"/>
      <c r="M272" s="352"/>
      <c r="N272" s="352"/>
      <c r="O272" s="352"/>
      <c r="P272" s="352"/>
      <c r="Q272" s="352"/>
      <c r="R272" s="352"/>
      <c r="S272" s="352"/>
      <c r="T272" s="352"/>
      <c r="U272" s="352"/>
      <c r="V272" s="352"/>
      <c r="W272" s="352"/>
      <c r="X272" s="352"/>
      <c r="Y272" s="353"/>
      <c r="Z272" s="351"/>
      <c r="AA272" s="352"/>
      <c r="AB272" s="352"/>
      <c r="AC272" s="352"/>
      <c r="AD272" s="353"/>
      <c r="AE272" s="360"/>
      <c r="AF272" s="361"/>
      <c r="AG272" s="361"/>
      <c r="AH272" s="361"/>
      <c r="AI272" s="361"/>
      <c r="AJ272" s="362"/>
      <c r="AK272" s="360"/>
      <c r="AL272" s="361"/>
      <c r="AM272" s="361"/>
      <c r="AN272" s="361"/>
      <c r="AO272" s="361"/>
      <c r="AP272" s="361"/>
      <c r="AQ272" s="361"/>
      <c r="AR272" s="361"/>
      <c r="AS272" s="361"/>
      <c r="AT272" s="361"/>
      <c r="AU272" s="361"/>
      <c r="AV272" s="361"/>
      <c r="AW272" s="361"/>
      <c r="AX272" s="362"/>
      <c r="AY272" s="360"/>
      <c r="AZ272" s="361"/>
      <c r="BA272" s="361"/>
      <c r="BB272" s="362"/>
      <c r="BC272" s="351"/>
      <c r="BD272" s="352"/>
      <c r="BE272" s="352"/>
      <c r="BF272" s="353"/>
      <c r="BG272" s="369"/>
      <c r="BH272" s="370"/>
      <c r="BI272" s="370"/>
      <c r="BJ272" s="371"/>
      <c r="BK272" s="318"/>
      <c r="BL272" s="319"/>
      <c r="BM272" s="319"/>
      <c r="BN272" s="319"/>
      <c r="BO272" s="319"/>
      <c r="BP272" s="320"/>
      <c r="BQ272" s="318"/>
      <c r="BR272" s="319"/>
      <c r="BS272" s="319"/>
      <c r="BT272" s="319"/>
      <c r="BU272" s="319"/>
      <c r="BV272" s="319"/>
      <c r="BW272" s="320"/>
      <c r="BX272" s="318"/>
      <c r="BY272" s="319"/>
      <c r="BZ272" s="319"/>
      <c r="CA272" s="319"/>
      <c r="CB272" s="319"/>
      <c r="CC272" s="320"/>
      <c r="CD272" s="318"/>
      <c r="CE272" s="319"/>
      <c r="CF272" s="319"/>
      <c r="CG272" s="319"/>
      <c r="CH272" s="319"/>
      <c r="CI272" s="320"/>
    </row>
    <row r="273" spans="1:87" ht="18" customHeight="1" thickBot="1" x14ac:dyDescent="0.3">
      <c r="A273" s="75"/>
      <c r="B273" s="354"/>
      <c r="C273" s="355"/>
      <c r="D273" s="355"/>
      <c r="E273" s="355"/>
      <c r="F273" s="355"/>
      <c r="G273" s="355"/>
      <c r="H273" s="355"/>
      <c r="I273" s="355"/>
      <c r="J273" s="355"/>
      <c r="K273" s="355"/>
      <c r="L273" s="355"/>
      <c r="M273" s="355"/>
      <c r="N273" s="355"/>
      <c r="O273" s="355"/>
      <c r="P273" s="355"/>
      <c r="Q273" s="355"/>
      <c r="R273" s="355"/>
      <c r="S273" s="355"/>
      <c r="T273" s="355"/>
      <c r="U273" s="355"/>
      <c r="V273" s="355"/>
      <c r="W273" s="355"/>
      <c r="X273" s="355"/>
      <c r="Y273" s="356"/>
      <c r="Z273" s="354"/>
      <c r="AA273" s="355"/>
      <c r="AB273" s="355"/>
      <c r="AC273" s="355"/>
      <c r="AD273" s="356"/>
      <c r="AE273" s="363"/>
      <c r="AF273" s="364"/>
      <c r="AG273" s="364"/>
      <c r="AH273" s="364"/>
      <c r="AI273" s="364"/>
      <c r="AJ273" s="365"/>
      <c r="AK273" s="360"/>
      <c r="AL273" s="361"/>
      <c r="AM273" s="361"/>
      <c r="AN273" s="361"/>
      <c r="AO273" s="361"/>
      <c r="AP273" s="361"/>
      <c r="AQ273" s="361"/>
      <c r="AR273" s="361"/>
      <c r="AS273" s="361"/>
      <c r="AT273" s="361"/>
      <c r="AU273" s="361"/>
      <c r="AV273" s="361"/>
      <c r="AW273" s="361"/>
      <c r="AX273" s="362"/>
      <c r="AY273" s="360"/>
      <c r="AZ273" s="361"/>
      <c r="BA273" s="361"/>
      <c r="BB273" s="362"/>
      <c r="BC273" s="351"/>
      <c r="BD273" s="352"/>
      <c r="BE273" s="352"/>
      <c r="BF273" s="353"/>
      <c r="BG273" s="369"/>
      <c r="BH273" s="370"/>
      <c r="BI273" s="370"/>
      <c r="BJ273" s="371"/>
      <c r="BK273" s="318"/>
      <c r="BL273" s="319"/>
      <c r="BM273" s="319"/>
      <c r="BN273" s="319"/>
      <c r="BO273" s="319"/>
      <c r="BP273" s="320"/>
      <c r="BQ273" s="321"/>
      <c r="BR273" s="322"/>
      <c r="BS273" s="322"/>
      <c r="BT273" s="322"/>
      <c r="BU273" s="322"/>
      <c r="BV273" s="322"/>
      <c r="BW273" s="323"/>
      <c r="BX273" s="321"/>
      <c r="BY273" s="322"/>
      <c r="BZ273" s="322"/>
      <c r="CA273" s="322"/>
      <c r="CB273" s="322"/>
      <c r="CC273" s="323"/>
      <c r="CD273" s="321"/>
      <c r="CE273" s="322"/>
      <c r="CF273" s="322"/>
      <c r="CG273" s="322"/>
      <c r="CH273" s="322"/>
      <c r="CI273" s="323"/>
    </row>
    <row r="274" spans="1:87" ht="18" customHeight="1" x14ac:dyDescent="0.25">
      <c r="A274" s="75"/>
      <c r="B274" s="324" t="s">
        <v>562</v>
      </c>
      <c r="C274" s="325"/>
      <c r="D274" s="325"/>
      <c r="E274" s="325"/>
      <c r="F274" s="325"/>
      <c r="G274" s="325"/>
      <c r="H274" s="325"/>
      <c r="I274" s="325"/>
      <c r="J274" s="325"/>
      <c r="K274" s="325"/>
      <c r="L274" s="325"/>
      <c r="M274" s="325"/>
      <c r="N274" s="325"/>
      <c r="O274" s="325"/>
      <c r="P274" s="325"/>
      <c r="Q274" s="325"/>
      <c r="R274" s="325"/>
      <c r="S274" s="325"/>
      <c r="T274" s="325"/>
      <c r="U274" s="325"/>
      <c r="V274" s="325"/>
      <c r="W274" s="325"/>
      <c r="X274" s="325"/>
      <c r="Y274" s="326"/>
      <c r="Z274" s="333" t="s">
        <v>595</v>
      </c>
      <c r="AA274" s="334"/>
      <c r="AB274" s="334"/>
      <c r="AC274" s="334"/>
      <c r="AD274" s="335"/>
      <c r="AE274" s="333">
        <v>1</v>
      </c>
      <c r="AF274" s="334"/>
      <c r="AG274" s="334"/>
      <c r="AH274" s="334"/>
      <c r="AI274" s="334"/>
      <c r="AJ274" s="334"/>
      <c r="AK274" s="342" t="s">
        <v>41</v>
      </c>
      <c r="AL274" s="343"/>
      <c r="AM274" s="343"/>
      <c r="AN274" s="343"/>
      <c r="AO274" s="343"/>
      <c r="AP274" s="343"/>
      <c r="AQ274" s="343"/>
      <c r="AR274" s="343"/>
      <c r="AS274" s="343"/>
      <c r="AT274" s="343"/>
      <c r="AU274" s="343"/>
      <c r="AV274" s="343"/>
      <c r="AW274" s="343"/>
      <c r="AX274" s="344"/>
      <c r="AY274" s="409">
        <v>0.25</v>
      </c>
      <c r="AZ274" s="346"/>
      <c r="BA274" s="346"/>
      <c r="BB274" s="410"/>
      <c r="BC274" s="345">
        <f>+$AE$274*AY274</f>
        <v>0.25</v>
      </c>
      <c r="BD274" s="346"/>
      <c r="BE274" s="346"/>
      <c r="BF274" s="347"/>
      <c r="BG274" s="285">
        <v>22629</v>
      </c>
      <c r="BH274" s="286"/>
      <c r="BI274" s="286"/>
      <c r="BJ274" s="287"/>
      <c r="BK274" s="288">
        <f>+AY274*BG274</f>
        <v>5657.25</v>
      </c>
      <c r="BL274" s="289"/>
      <c r="BM274" s="289"/>
      <c r="BN274" s="289"/>
      <c r="BO274" s="289"/>
      <c r="BP274" s="290"/>
      <c r="BQ274" s="291">
        <v>1000</v>
      </c>
      <c r="BR274" s="292"/>
      <c r="BS274" s="292"/>
      <c r="BT274" s="292"/>
      <c r="BU274" s="292"/>
      <c r="BV274" s="292"/>
      <c r="BW274" s="293"/>
      <c r="BX274" s="291">
        <f>+(((BK283+BQ274)*15)/85)</f>
        <v>5796.9705882352937</v>
      </c>
      <c r="BY274" s="292"/>
      <c r="BZ274" s="292"/>
      <c r="CA274" s="292"/>
      <c r="CB274" s="292"/>
      <c r="CC274" s="293"/>
      <c r="CD274" s="291">
        <f>+BK283+BQ274+BX274</f>
        <v>38646.470588235294</v>
      </c>
      <c r="CE274" s="292"/>
      <c r="CF274" s="292"/>
      <c r="CG274" s="292"/>
      <c r="CH274" s="292"/>
      <c r="CI274" s="293"/>
    </row>
    <row r="275" spans="1:87" ht="18" customHeight="1" x14ac:dyDescent="0.25">
      <c r="A275" s="75"/>
      <c r="B275" s="327"/>
      <c r="C275" s="328"/>
      <c r="D275" s="328"/>
      <c r="E275" s="328"/>
      <c r="F275" s="328"/>
      <c r="G275" s="328"/>
      <c r="H275" s="328"/>
      <c r="I275" s="328"/>
      <c r="J275" s="328"/>
      <c r="K275" s="328"/>
      <c r="L275" s="328"/>
      <c r="M275" s="328"/>
      <c r="N275" s="328"/>
      <c r="O275" s="328"/>
      <c r="P275" s="328"/>
      <c r="Q275" s="328"/>
      <c r="R275" s="328"/>
      <c r="S275" s="328"/>
      <c r="T275" s="328"/>
      <c r="U275" s="328"/>
      <c r="V275" s="328"/>
      <c r="W275" s="328"/>
      <c r="X275" s="328"/>
      <c r="Y275" s="329"/>
      <c r="Z275" s="336"/>
      <c r="AA275" s="337"/>
      <c r="AB275" s="337"/>
      <c r="AC275" s="337"/>
      <c r="AD275" s="338"/>
      <c r="AE275" s="336"/>
      <c r="AF275" s="337"/>
      <c r="AG275" s="337"/>
      <c r="AH275" s="337"/>
      <c r="AI275" s="337"/>
      <c r="AJ275" s="337"/>
      <c r="AK275" s="300" t="s">
        <v>14</v>
      </c>
      <c r="AL275" s="301"/>
      <c r="AM275" s="301"/>
      <c r="AN275" s="301"/>
      <c r="AO275" s="301"/>
      <c r="AP275" s="301"/>
      <c r="AQ275" s="301"/>
      <c r="AR275" s="301"/>
      <c r="AS275" s="301"/>
      <c r="AT275" s="301"/>
      <c r="AU275" s="301"/>
      <c r="AV275" s="301"/>
      <c r="AW275" s="301"/>
      <c r="AX275" s="302"/>
      <c r="AY275" s="407">
        <v>0.25</v>
      </c>
      <c r="AZ275" s="304"/>
      <c r="BA275" s="304"/>
      <c r="BB275" s="408"/>
      <c r="BC275" s="306">
        <f t="shared" ref="BC275:BC282" si="36">+$AE$274*AY275</f>
        <v>0.25</v>
      </c>
      <c r="BD275" s="307"/>
      <c r="BE275" s="307"/>
      <c r="BF275" s="308"/>
      <c r="BG275" s="309">
        <v>7925</v>
      </c>
      <c r="BH275" s="310"/>
      <c r="BI275" s="310"/>
      <c r="BJ275" s="311"/>
      <c r="BK275" s="312">
        <f t="shared" ref="BK275:BK282" si="37">+AY275*BG275</f>
        <v>1981.25</v>
      </c>
      <c r="BL275" s="313"/>
      <c r="BM275" s="313"/>
      <c r="BN275" s="313"/>
      <c r="BO275" s="313"/>
      <c r="BP275" s="314"/>
      <c r="BQ275" s="294"/>
      <c r="BR275" s="295"/>
      <c r="BS275" s="295"/>
      <c r="BT275" s="295"/>
      <c r="BU275" s="295"/>
      <c r="BV275" s="295"/>
      <c r="BW275" s="296"/>
      <c r="BX275" s="294"/>
      <c r="BY275" s="295"/>
      <c r="BZ275" s="295"/>
      <c r="CA275" s="295"/>
      <c r="CB275" s="295"/>
      <c r="CC275" s="296"/>
      <c r="CD275" s="294"/>
      <c r="CE275" s="295"/>
      <c r="CF275" s="295"/>
      <c r="CG275" s="295"/>
      <c r="CH275" s="295"/>
      <c r="CI275" s="296"/>
    </row>
    <row r="276" spans="1:87" ht="18" customHeight="1" x14ac:dyDescent="0.25">
      <c r="A276" s="75"/>
      <c r="B276" s="327"/>
      <c r="C276" s="328"/>
      <c r="D276" s="328"/>
      <c r="E276" s="328"/>
      <c r="F276" s="328"/>
      <c r="G276" s="328"/>
      <c r="H276" s="328"/>
      <c r="I276" s="328"/>
      <c r="J276" s="328"/>
      <c r="K276" s="328"/>
      <c r="L276" s="328"/>
      <c r="M276" s="328"/>
      <c r="N276" s="328"/>
      <c r="O276" s="328"/>
      <c r="P276" s="328"/>
      <c r="Q276" s="328"/>
      <c r="R276" s="328"/>
      <c r="S276" s="328"/>
      <c r="T276" s="328"/>
      <c r="U276" s="328"/>
      <c r="V276" s="328"/>
      <c r="W276" s="328"/>
      <c r="X276" s="328"/>
      <c r="Y276" s="329"/>
      <c r="Z276" s="336"/>
      <c r="AA276" s="337"/>
      <c r="AB276" s="337"/>
      <c r="AC276" s="337"/>
      <c r="AD276" s="338"/>
      <c r="AE276" s="336"/>
      <c r="AF276" s="337"/>
      <c r="AG276" s="337"/>
      <c r="AH276" s="337"/>
      <c r="AI276" s="337"/>
      <c r="AJ276" s="337"/>
      <c r="AK276" s="300" t="s">
        <v>32</v>
      </c>
      <c r="AL276" s="301"/>
      <c r="AM276" s="301"/>
      <c r="AN276" s="301"/>
      <c r="AO276" s="301"/>
      <c r="AP276" s="301"/>
      <c r="AQ276" s="301"/>
      <c r="AR276" s="301"/>
      <c r="AS276" s="301"/>
      <c r="AT276" s="301"/>
      <c r="AU276" s="301"/>
      <c r="AV276" s="301"/>
      <c r="AW276" s="301"/>
      <c r="AX276" s="302"/>
      <c r="AY276" s="407">
        <v>0.25</v>
      </c>
      <c r="AZ276" s="304"/>
      <c r="BA276" s="304"/>
      <c r="BB276" s="408"/>
      <c r="BC276" s="306">
        <f t="shared" si="36"/>
        <v>0.25</v>
      </c>
      <c r="BD276" s="307"/>
      <c r="BE276" s="307"/>
      <c r="BF276" s="308"/>
      <c r="BG276" s="309">
        <v>10968</v>
      </c>
      <c r="BH276" s="310"/>
      <c r="BI276" s="310"/>
      <c r="BJ276" s="311"/>
      <c r="BK276" s="312">
        <f t="shared" si="37"/>
        <v>2742</v>
      </c>
      <c r="BL276" s="313"/>
      <c r="BM276" s="313"/>
      <c r="BN276" s="313"/>
      <c r="BO276" s="313"/>
      <c r="BP276" s="314"/>
      <c r="BQ276" s="294"/>
      <c r="BR276" s="295"/>
      <c r="BS276" s="295"/>
      <c r="BT276" s="295"/>
      <c r="BU276" s="295"/>
      <c r="BV276" s="295"/>
      <c r="BW276" s="296"/>
      <c r="BX276" s="294"/>
      <c r="BY276" s="295"/>
      <c r="BZ276" s="295"/>
      <c r="CA276" s="295"/>
      <c r="CB276" s="295"/>
      <c r="CC276" s="296"/>
      <c r="CD276" s="294"/>
      <c r="CE276" s="295"/>
      <c r="CF276" s="295"/>
      <c r="CG276" s="295"/>
      <c r="CH276" s="295"/>
      <c r="CI276" s="296"/>
    </row>
    <row r="277" spans="1:87" ht="18" customHeight="1" x14ac:dyDescent="0.25">
      <c r="A277" s="75"/>
      <c r="B277" s="327"/>
      <c r="C277" s="328"/>
      <c r="D277" s="328"/>
      <c r="E277" s="328"/>
      <c r="F277" s="328"/>
      <c r="G277" s="328"/>
      <c r="H277" s="328"/>
      <c r="I277" s="328"/>
      <c r="J277" s="328"/>
      <c r="K277" s="328"/>
      <c r="L277" s="328"/>
      <c r="M277" s="328"/>
      <c r="N277" s="328"/>
      <c r="O277" s="328"/>
      <c r="P277" s="328"/>
      <c r="Q277" s="328"/>
      <c r="R277" s="328"/>
      <c r="S277" s="328"/>
      <c r="T277" s="328"/>
      <c r="U277" s="328"/>
      <c r="V277" s="328"/>
      <c r="W277" s="328"/>
      <c r="X277" s="328"/>
      <c r="Y277" s="329"/>
      <c r="Z277" s="336"/>
      <c r="AA277" s="337"/>
      <c r="AB277" s="337"/>
      <c r="AC277" s="337"/>
      <c r="AD277" s="338"/>
      <c r="AE277" s="336"/>
      <c r="AF277" s="337"/>
      <c r="AG277" s="337"/>
      <c r="AH277" s="337"/>
      <c r="AI277" s="337"/>
      <c r="AJ277" s="337"/>
      <c r="AK277" s="300" t="s">
        <v>527</v>
      </c>
      <c r="AL277" s="301"/>
      <c r="AM277" s="301"/>
      <c r="AN277" s="301"/>
      <c r="AO277" s="301"/>
      <c r="AP277" s="301"/>
      <c r="AQ277" s="301"/>
      <c r="AR277" s="301"/>
      <c r="AS277" s="301"/>
      <c r="AT277" s="301"/>
      <c r="AU277" s="301"/>
      <c r="AV277" s="301"/>
      <c r="AW277" s="301"/>
      <c r="AX277" s="302"/>
      <c r="AY277" s="407">
        <v>0.25</v>
      </c>
      <c r="AZ277" s="304"/>
      <c r="BA277" s="304"/>
      <c r="BB277" s="408"/>
      <c r="BC277" s="306">
        <f t="shared" si="36"/>
        <v>0.25</v>
      </c>
      <c r="BD277" s="307"/>
      <c r="BE277" s="307"/>
      <c r="BF277" s="308"/>
      <c r="BG277" s="309">
        <v>18911</v>
      </c>
      <c r="BH277" s="310"/>
      <c r="BI277" s="310"/>
      <c r="BJ277" s="311"/>
      <c r="BK277" s="312">
        <f t="shared" si="37"/>
        <v>4727.75</v>
      </c>
      <c r="BL277" s="313"/>
      <c r="BM277" s="313"/>
      <c r="BN277" s="313"/>
      <c r="BO277" s="313"/>
      <c r="BP277" s="314"/>
      <c r="BQ277" s="294"/>
      <c r="BR277" s="295"/>
      <c r="BS277" s="295"/>
      <c r="BT277" s="295"/>
      <c r="BU277" s="295"/>
      <c r="BV277" s="295"/>
      <c r="BW277" s="296"/>
      <c r="BX277" s="294"/>
      <c r="BY277" s="295"/>
      <c r="BZ277" s="295"/>
      <c r="CA277" s="295"/>
      <c r="CB277" s="295"/>
      <c r="CC277" s="296"/>
      <c r="CD277" s="294"/>
      <c r="CE277" s="295"/>
      <c r="CF277" s="295"/>
      <c r="CG277" s="295"/>
      <c r="CH277" s="295"/>
      <c r="CI277" s="296"/>
    </row>
    <row r="278" spans="1:87" ht="18" customHeight="1" x14ac:dyDescent="0.25">
      <c r="A278" s="75"/>
      <c r="B278" s="327"/>
      <c r="C278" s="328"/>
      <c r="D278" s="328"/>
      <c r="E278" s="328"/>
      <c r="F278" s="328"/>
      <c r="G278" s="328"/>
      <c r="H278" s="328"/>
      <c r="I278" s="328"/>
      <c r="J278" s="328"/>
      <c r="K278" s="328"/>
      <c r="L278" s="328"/>
      <c r="M278" s="328"/>
      <c r="N278" s="328"/>
      <c r="O278" s="328"/>
      <c r="P278" s="328"/>
      <c r="Q278" s="328"/>
      <c r="R278" s="328"/>
      <c r="S278" s="328"/>
      <c r="T278" s="328"/>
      <c r="U278" s="328"/>
      <c r="V278" s="328"/>
      <c r="W278" s="328"/>
      <c r="X278" s="328"/>
      <c r="Y278" s="329"/>
      <c r="Z278" s="336"/>
      <c r="AA278" s="337"/>
      <c r="AB278" s="337"/>
      <c r="AC278" s="337"/>
      <c r="AD278" s="338"/>
      <c r="AE278" s="336"/>
      <c r="AF278" s="337"/>
      <c r="AG278" s="337"/>
      <c r="AH278" s="337"/>
      <c r="AI278" s="337"/>
      <c r="AJ278" s="337"/>
      <c r="AK278" s="300" t="s">
        <v>17</v>
      </c>
      <c r="AL278" s="301"/>
      <c r="AM278" s="301"/>
      <c r="AN278" s="301"/>
      <c r="AO278" s="301"/>
      <c r="AP278" s="301"/>
      <c r="AQ278" s="301"/>
      <c r="AR278" s="301"/>
      <c r="AS278" s="301"/>
      <c r="AT278" s="301"/>
      <c r="AU278" s="301"/>
      <c r="AV278" s="301"/>
      <c r="AW278" s="301"/>
      <c r="AX278" s="302"/>
      <c r="AY278" s="407">
        <v>0.25</v>
      </c>
      <c r="AZ278" s="304"/>
      <c r="BA278" s="304"/>
      <c r="BB278" s="408"/>
      <c r="BC278" s="306">
        <f t="shared" si="36"/>
        <v>0.25</v>
      </c>
      <c r="BD278" s="307"/>
      <c r="BE278" s="307"/>
      <c r="BF278" s="308"/>
      <c r="BG278" s="309">
        <v>6399</v>
      </c>
      <c r="BH278" s="310"/>
      <c r="BI278" s="310"/>
      <c r="BJ278" s="311"/>
      <c r="BK278" s="312">
        <f t="shared" si="37"/>
        <v>1599.75</v>
      </c>
      <c r="BL278" s="313"/>
      <c r="BM278" s="313"/>
      <c r="BN278" s="313"/>
      <c r="BO278" s="313"/>
      <c r="BP278" s="314"/>
      <c r="BQ278" s="294"/>
      <c r="BR278" s="295"/>
      <c r="BS278" s="295"/>
      <c r="BT278" s="295"/>
      <c r="BU278" s="295"/>
      <c r="BV278" s="295"/>
      <c r="BW278" s="296"/>
      <c r="BX278" s="294"/>
      <c r="BY278" s="295"/>
      <c r="BZ278" s="295"/>
      <c r="CA278" s="295"/>
      <c r="CB278" s="295"/>
      <c r="CC278" s="296"/>
      <c r="CD278" s="294"/>
      <c r="CE278" s="295"/>
      <c r="CF278" s="295"/>
      <c r="CG278" s="295"/>
      <c r="CH278" s="295"/>
      <c r="CI278" s="296"/>
    </row>
    <row r="279" spans="1:87" ht="18" customHeight="1" x14ac:dyDescent="0.25">
      <c r="A279" s="75"/>
      <c r="B279" s="327"/>
      <c r="C279" s="328"/>
      <c r="D279" s="328"/>
      <c r="E279" s="328"/>
      <c r="F279" s="328"/>
      <c r="G279" s="328"/>
      <c r="H279" s="328"/>
      <c r="I279" s="328"/>
      <c r="J279" s="328"/>
      <c r="K279" s="328"/>
      <c r="L279" s="328"/>
      <c r="M279" s="328"/>
      <c r="N279" s="328"/>
      <c r="O279" s="328"/>
      <c r="P279" s="328"/>
      <c r="Q279" s="328"/>
      <c r="R279" s="328"/>
      <c r="S279" s="328"/>
      <c r="T279" s="328"/>
      <c r="U279" s="328"/>
      <c r="V279" s="328"/>
      <c r="W279" s="328"/>
      <c r="X279" s="328"/>
      <c r="Y279" s="329"/>
      <c r="Z279" s="336"/>
      <c r="AA279" s="337"/>
      <c r="AB279" s="337"/>
      <c r="AC279" s="337"/>
      <c r="AD279" s="338"/>
      <c r="AE279" s="336"/>
      <c r="AF279" s="337"/>
      <c r="AG279" s="337"/>
      <c r="AH279" s="337"/>
      <c r="AI279" s="337"/>
      <c r="AJ279" s="337"/>
      <c r="AK279" s="300" t="s">
        <v>18</v>
      </c>
      <c r="AL279" s="301"/>
      <c r="AM279" s="301"/>
      <c r="AN279" s="301"/>
      <c r="AO279" s="301"/>
      <c r="AP279" s="301"/>
      <c r="AQ279" s="301"/>
      <c r="AR279" s="301"/>
      <c r="AS279" s="301"/>
      <c r="AT279" s="301"/>
      <c r="AU279" s="301"/>
      <c r="AV279" s="301"/>
      <c r="AW279" s="301"/>
      <c r="AX279" s="302"/>
      <c r="AY279" s="407">
        <v>0.25</v>
      </c>
      <c r="AZ279" s="304"/>
      <c r="BA279" s="304"/>
      <c r="BB279" s="408"/>
      <c r="BC279" s="306">
        <f t="shared" si="36"/>
        <v>0.25</v>
      </c>
      <c r="BD279" s="307"/>
      <c r="BE279" s="307"/>
      <c r="BF279" s="308"/>
      <c r="BG279" s="309">
        <v>28961</v>
      </c>
      <c r="BH279" s="310"/>
      <c r="BI279" s="310"/>
      <c r="BJ279" s="311"/>
      <c r="BK279" s="312">
        <f t="shared" si="37"/>
        <v>7240.25</v>
      </c>
      <c r="BL279" s="313"/>
      <c r="BM279" s="313"/>
      <c r="BN279" s="313"/>
      <c r="BO279" s="313"/>
      <c r="BP279" s="314"/>
      <c r="BQ279" s="294"/>
      <c r="BR279" s="295"/>
      <c r="BS279" s="295"/>
      <c r="BT279" s="295"/>
      <c r="BU279" s="295"/>
      <c r="BV279" s="295"/>
      <c r="BW279" s="296"/>
      <c r="BX279" s="294"/>
      <c r="BY279" s="295"/>
      <c r="BZ279" s="295"/>
      <c r="CA279" s="295"/>
      <c r="CB279" s="295"/>
      <c r="CC279" s="296"/>
      <c r="CD279" s="294"/>
      <c r="CE279" s="295"/>
      <c r="CF279" s="295"/>
      <c r="CG279" s="295"/>
      <c r="CH279" s="295"/>
      <c r="CI279" s="296"/>
    </row>
    <row r="280" spans="1:87" ht="18" customHeight="1" x14ac:dyDescent="0.25">
      <c r="A280" s="75"/>
      <c r="B280" s="327"/>
      <c r="C280" s="328"/>
      <c r="D280" s="328"/>
      <c r="E280" s="328"/>
      <c r="F280" s="328"/>
      <c r="G280" s="328"/>
      <c r="H280" s="328"/>
      <c r="I280" s="328"/>
      <c r="J280" s="328"/>
      <c r="K280" s="328"/>
      <c r="L280" s="328"/>
      <c r="M280" s="328"/>
      <c r="N280" s="328"/>
      <c r="O280" s="328"/>
      <c r="P280" s="328"/>
      <c r="Q280" s="328"/>
      <c r="R280" s="328"/>
      <c r="S280" s="328"/>
      <c r="T280" s="328"/>
      <c r="U280" s="328"/>
      <c r="V280" s="328"/>
      <c r="W280" s="328"/>
      <c r="X280" s="328"/>
      <c r="Y280" s="329"/>
      <c r="Z280" s="336"/>
      <c r="AA280" s="337"/>
      <c r="AB280" s="337"/>
      <c r="AC280" s="337"/>
      <c r="AD280" s="338"/>
      <c r="AE280" s="336"/>
      <c r="AF280" s="337"/>
      <c r="AG280" s="337"/>
      <c r="AH280" s="337"/>
      <c r="AI280" s="337"/>
      <c r="AJ280" s="337"/>
      <c r="AK280" s="300" t="s">
        <v>30</v>
      </c>
      <c r="AL280" s="301"/>
      <c r="AM280" s="301"/>
      <c r="AN280" s="301"/>
      <c r="AO280" s="301"/>
      <c r="AP280" s="301"/>
      <c r="AQ280" s="301"/>
      <c r="AR280" s="301"/>
      <c r="AS280" s="301"/>
      <c r="AT280" s="301"/>
      <c r="AU280" s="301"/>
      <c r="AV280" s="301"/>
      <c r="AW280" s="301"/>
      <c r="AX280" s="302"/>
      <c r="AY280" s="407">
        <v>0.25</v>
      </c>
      <c r="AZ280" s="304"/>
      <c r="BA280" s="304"/>
      <c r="BB280" s="408"/>
      <c r="BC280" s="306">
        <f t="shared" si="36"/>
        <v>0.25</v>
      </c>
      <c r="BD280" s="307"/>
      <c r="BE280" s="307"/>
      <c r="BF280" s="308"/>
      <c r="BG280" s="309">
        <v>7925</v>
      </c>
      <c r="BH280" s="310"/>
      <c r="BI280" s="310"/>
      <c r="BJ280" s="311"/>
      <c r="BK280" s="312">
        <f t="shared" si="37"/>
        <v>1981.25</v>
      </c>
      <c r="BL280" s="313"/>
      <c r="BM280" s="313"/>
      <c r="BN280" s="313"/>
      <c r="BO280" s="313"/>
      <c r="BP280" s="314"/>
      <c r="BQ280" s="294"/>
      <c r="BR280" s="295"/>
      <c r="BS280" s="295"/>
      <c r="BT280" s="295"/>
      <c r="BU280" s="295"/>
      <c r="BV280" s="295"/>
      <c r="BW280" s="296"/>
      <c r="BX280" s="294"/>
      <c r="BY280" s="295"/>
      <c r="BZ280" s="295"/>
      <c r="CA280" s="295"/>
      <c r="CB280" s="295"/>
      <c r="CC280" s="296"/>
      <c r="CD280" s="294"/>
      <c r="CE280" s="295"/>
      <c r="CF280" s="295"/>
      <c r="CG280" s="295"/>
      <c r="CH280" s="295"/>
      <c r="CI280" s="296"/>
    </row>
    <row r="281" spans="1:87" ht="18" customHeight="1" x14ac:dyDescent="0.25">
      <c r="A281" s="75"/>
      <c r="B281" s="327"/>
      <c r="C281" s="328"/>
      <c r="D281" s="328"/>
      <c r="E281" s="328"/>
      <c r="F281" s="328"/>
      <c r="G281" s="328"/>
      <c r="H281" s="328"/>
      <c r="I281" s="328"/>
      <c r="J281" s="328"/>
      <c r="K281" s="328"/>
      <c r="L281" s="328"/>
      <c r="M281" s="328"/>
      <c r="N281" s="328"/>
      <c r="O281" s="328"/>
      <c r="P281" s="328"/>
      <c r="Q281" s="328"/>
      <c r="R281" s="328"/>
      <c r="S281" s="328"/>
      <c r="T281" s="328"/>
      <c r="U281" s="328"/>
      <c r="V281" s="328"/>
      <c r="W281" s="328"/>
      <c r="X281" s="328"/>
      <c r="Y281" s="329"/>
      <c r="Z281" s="336"/>
      <c r="AA281" s="337"/>
      <c r="AB281" s="337"/>
      <c r="AC281" s="337"/>
      <c r="AD281" s="338"/>
      <c r="AE281" s="336"/>
      <c r="AF281" s="337"/>
      <c r="AG281" s="337"/>
      <c r="AH281" s="337"/>
      <c r="AI281" s="337"/>
      <c r="AJ281" s="337"/>
      <c r="AK281" s="300" t="s">
        <v>37</v>
      </c>
      <c r="AL281" s="301"/>
      <c r="AM281" s="301"/>
      <c r="AN281" s="301"/>
      <c r="AO281" s="301"/>
      <c r="AP281" s="301"/>
      <c r="AQ281" s="301"/>
      <c r="AR281" s="301"/>
      <c r="AS281" s="301"/>
      <c r="AT281" s="301"/>
      <c r="AU281" s="301"/>
      <c r="AV281" s="301"/>
      <c r="AW281" s="301"/>
      <c r="AX281" s="302"/>
      <c r="AY281" s="407">
        <v>0.25</v>
      </c>
      <c r="AZ281" s="304"/>
      <c r="BA281" s="304"/>
      <c r="BB281" s="408"/>
      <c r="BC281" s="306">
        <f t="shared" si="36"/>
        <v>0.25</v>
      </c>
      <c r="BD281" s="307"/>
      <c r="BE281" s="307"/>
      <c r="BF281" s="308"/>
      <c r="BG281" s="309">
        <v>11840</v>
      </c>
      <c r="BH281" s="310"/>
      <c r="BI281" s="310"/>
      <c r="BJ281" s="311"/>
      <c r="BK281" s="312">
        <f t="shared" si="37"/>
        <v>2960</v>
      </c>
      <c r="BL281" s="313"/>
      <c r="BM281" s="313"/>
      <c r="BN281" s="313"/>
      <c r="BO281" s="313"/>
      <c r="BP281" s="314"/>
      <c r="BQ281" s="294"/>
      <c r="BR281" s="295"/>
      <c r="BS281" s="295"/>
      <c r="BT281" s="295"/>
      <c r="BU281" s="295"/>
      <c r="BV281" s="295"/>
      <c r="BW281" s="296"/>
      <c r="BX281" s="294"/>
      <c r="BY281" s="295"/>
      <c r="BZ281" s="295"/>
      <c r="CA281" s="295"/>
      <c r="CB281" s="295"/>
      <c r="CC281" s="296"/>
      <c r="CD281" s="294"/>
      <c r="CE281" s="295"/>
      <c r="CF281" s="295"/>
      <c r="CG281" s="295"/>
      <c r="CH281" s="295"/>
      <c r="CI281" s="296"/>
    </row>
    <row r="282" spans="1:87" ht="18" customHeight="1" thickBot="1" x14ac:dyDescent="0.3">
      <c r="A282" s="75"/>
      <c r="B282" s="327"/>
      <c r="C282" s="328"/>
      <c r="D282" s="328"/>
      <c r="E282" s="328"/>
      <c r="F282" s="328"/>
      <c r="G282" s="328"/>
      <c r="H282" s="328"/>
      <c r="I282" s="328"/>
      <c r="J282" s="328"/>
      <c r="K282" s="328"/>
      <c r="L282" s="328"/>
      <c r="M282" s="328"/>
      <c r="N282" s="328"/>
      <c r="O282" s="328"/>
      <c r="P282" s="328"/>
      <c r="Q282" s="328"/>
      <c r="R282" s="328"/>
      <c r="S282" s="328"/>
      <c r="T282" s="328"/>
      <c r="U282" s="328"/>
      <c r="V282" s="328"/>
      <c r="W282" s="328"/>
      <c r="X282" s="328"/>
      <c r="Y282" s="329"/>
      <c r="Z282" s="336"/>
      <c r="AA282" s="337"/>
      <c r="AB282" s="337"/>
      <c r="AC282" s="337"/>
      <c r="AD282" s="338"/>
      <c r="AE282" s="336"/>
      <c r="AF282" s="337"/>
      <c r="AG282" s="337"/>
      <c r="AH282" s="337"/>
      <c r="AI282" s="337"/>
      <c r="AJ282" s="337"/>
      <c r="AK282" s="392" t="s">
        <v>39</v>
      </c>
      <c r="AL282" s="393"/>
      <c r="AM282" s="393"/>
      <c r="AN282" s="393"/>
      <c r="AO282" s="393"/>
      <c r="AP282" s="393"/>
      <c r="AQ282" s="393"/>
      <c r="AR282" s="393"/>
      <c r="AS282" s="393"/>
      <c r="AT282" s="393"/>
      <c r="AU282" s="393"/>
      <c r="AV282" s="393"/>
      <c r="AW282" s="393"/>
      <c r="AX282" s="394"/>
      <c r="AY282" s="407">
        <v>0.25</v>
      </c>
      <c r="AZ282" s="304"/>
      <c r="BA282" s="304"/>
      <c r="BB282" s="408"/>
      <c r="BC282" s="306">
        <f t="shared" si="36"/>
        <v>0.25</v>
      </c>
      <c r="BD282" s="307"/>
      <c r="BE282" s="307"/>
      <c r="BF282" s="308"/>
      <c r="BG282" s="309">
        <v>11840</v>
      </c>
      <c r="BH282" s="310"/>
      <c r="BI282" s="310"/>
      <c r="BJ282" s="311"/>
      <c r="BK282" s="312">
        <f t="shared" si="37"/>
        <v>2960</v>
      </c>
      <c r="BL282" s="313"/>
      <c r="BM282" s="313"/>
      <c r="BN282" s="313"/>
      <c r="BO282" s="313"/>
      <c r="BP282" s="314"/>
      <c r="BQ282" s="294"/>
      <c r="BR282" s="295"/>
      <c r="BS282" s="295"/>
      <c r="BT282" s="295"/>
      <c r="BU282" s="295"/>
      <c r="BV282" s="295"/>
      <c r="BW282" s="296"/>
      <c r="BX282" s="294"/>
      <c r="BY282" s="295"/>
      <c r="BZ282" s="295"/>
      <c r="CA282" s="295"/>
      <c r="CB282" s="295"/>
      <c r="CC282" s="296"/>
      <c r="CD282" s="294"/>
      <c r="CE282" s="295"/>
      <c r="CF282" s="295"/>
      <c r="CG282" s="295"/>
      <c r="CH282" s="295"/>
      <c r="CI282" s="296"/>
    </row>
    <row r="283" spans="1:87" ht="18" customHeight="1" thickBot="1" x14ac:dyDescent="0.3">
      <c r="A283" s="75"/>
      <c r="B283" s="377"/>
      <c r="C283" s="378"/>
      <c r="D283" s="378"/>
      <c r="E283" s="378"/>
      <c r="F283" s="378"/>
      <c r="G283" s="378"/>
      <c r="H283" s="378"/>
      <c r="I283" s="378"/>
      <c r="J283" s="378"/>
      <c r="K283" s="378"/>
      <c r="L283" s="378"/>
      <c r="M283" s="378"/>
      <c r="N283" s="378"/>
      <c r="O283" s="378"/>
      <c r="P283" s="378"/>
      <c r="Q283" s="378"/>
      <c r="R283" s="378"/>
      <c r="S283" s="378"/>
      <c r="T283" s="378"/>
      <c r="U283" s="378"/>
      <c r="V283" s="378"/>
      <c r="W283" s="378"/>
      <c r="X283" s="378"/>
      <c r="Y283" s="378"/>
      <c r="Z283" s="378"/>
      <c r="AA283" s="378"/>
      <c r="AB283" s="378"/>
      <c r="AC283" s="378"/>
      <c r="AD283" s="378"/>
      <c r="AE283" s="378"/>
      <c r="AF283" s="378"/>
      <c r="AG283" s="378"/>
      <c r="AH283" s="378"/>
      <c r="AI283" s="378"/>
      <c r="AJ283" s="379"/>
      <c r="AK283" s="380" t="s">
        <v>3</v>
      </c>
      <c r="AL283" s="381"/>
      <c r="AM283" s="381"/>
      <c r="AN283" s="381"/>
      <c r="AO283" s="381"/>
      <c r="AP283" s="381"/>
      <c r="AQ283" s="381"/>
      <c r="AR283" s="381"/>
      <c r="AS283" s="381"/>
      <c r="AT283" s="381"/>
      <c r="AU283" s="381"/>
      <c r="AV283" s="381"/>
      <c r="AW283" s="381"/>
      <c r="AX283" s="381"/>
      <c r="AY283" s="382"/>
      <c r="AZ283" s="382"/>
      <c r="BA283" s="382"/>
      <c r="BB283" s="382"/>
      <c r="BC283" s="382"/>
      <c r="BD283" s="382"/>
      <c r="BE283" s="382"/>
      <c r="BF283" s="382"/>
      <c r="BG283" s="382"/>
      <c r="BH283" s="382"/>
      <c r="BI283" s="382"/>
      <c r="BJ283" s="383"/>
      <c r="BK283" s="384">
        <f>SUM(BK274:BK282)</f>
        <v>31849.5</v>
      </c>
      <c r="BL283" s="385"/>
      <c r="BM283" s="385"/>
      <c r="BN283" s="385"/>
      <c r="BO283" s="385"/>
      <c r="BP283" s="386"/>
      <c r="BQ283" s="387" t="s">
        <v>100</v>
      </c>
      <c r="BR283" s="388"/>
      <c r="BS283" s="388"/>
      <c r="BT283" s="388"/>
      <c r="BU283" s="388"/>
      <c r="BV283" s="388"/>
      <c r="BW283" s="388"/>
      <c r="BX283" s="388"/>
      <c r="BY283" s="388"/>
      <c r="BZ283" s="388"/>
      <c r="CA283" s="388"/>
      <c r="CB283" s="388"/>
      <c r="CC283" s="389"/>
      <c r="CD283" s="390">
        <f>+CD274*AE274</f>
        <v>38646.470588235294</v>
      </c>
      <c r="CE283" s="390"/>
      <c r="CF283" s="390"/>
      <c r="CG283" s="390"/>
      <c r="CH283" s="390"/>
      <c r="CI283" s="391"/>
    </row>
    <row r="284" spans="1:87" ht="18" customHeight="1" thickBot="1" x14ac:dyDescent="0.3">
      <c r="A284" s="75"/>
      <c r="B284" s="76"/>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7"/>
      <c r="AZ284" s="77"/>
      <c r="BA284" s="77"/>
      <c r="BB284" s="77"/>
      <c r="BC284" s="77"/>
      <c r="BD284" s="77"/>
      <c r="BE284" s="77"/>
      <c r="BF284" s="77"/>
      <c r="BG284" s="78"/>
      <c r="BH284" s="78"/>
      <c r="BI284" s="78"/>
      <c r="BJ284" s="78"/>
      <c r="BK284" s="79"/>
      <c r="BL284" s="79"/>
      <c r="BM284" s="79"/>
      <c r="BN284" s="79"/>
      <c r="BO284" s="79"/>
      <c r="BP284" s="79"/>
      <c r="BQ284" s="79"/>
      <c r="BR284" s="79"/>
      <c r="BS284" s="79"/>
      <c r="BT284" s="79"/>
      <c r="BU284" s="79"/>
      <c r="BV284" s="79"/>
      <c r="BW284" s="79"/>
      <c r="BX284" s="79"/>
      <c r="BY284" s="79"/>
      <c r="BZ284" s="79"/>
      <c r="CA284" s="79"/>
      <c r="CB284" s="79"/>
      <c r="CC284" s="79"/>
      <c r="CD284" s="79"/>
      <c r="CE284" s="79"/>
      <c r="CF284" s="79"/>
      <c r="CG284" s="79"/>
      <c r="CH284" s="79"/>
      <c r="CI284" s="79"/>
    </row>
    <row r="285" spans="1:87" ht="18" customHeight="1" x14ac:dyDescent="0.25">
      <c r="A285" s="75"/>
      <c r="B285" s="348" t="s">
        <v>0</v>
      </c>
      <c r="C285" s="349"/>
      <c r="D285" s="349"/>
      <c r="E285" s="349"/>
      <c r="F285" s="349"/>
      <c r="G285" s="349"/>
      <c r="H285" s="349"/>
      <c r="I285" s="349"/>
      <c r="J285" s="349"/>
      <c r="K285" s="349"/>
      <c r="L285" s="349"/>
      <c r="M285" s="349"/>
      <c r="N285" s="349"/>
      <c r="O285" s="349"/>
      <c r="P285" s="349"/>
      <c r="Q285" s="349"/>
      <c r="R285" s="349"/>
      <c r="S285" s="349"/>
      <c r="T285" s="349"/>
      <c r="U285" s="349"/>
      <c r="V285" s="349"/>
      <c r="W285" s="349"/>
      <c r="X285" s="349"/>
      <c r="Y285" s="350"/>
      <c r="Z285" s="348" t="s">
        <v>80</v>
      </c>
      <c r="AA285" s="349"/>
      <c r="AB285" s="349"/>
      <c r="AC285" s="349"/>
      <c r="AD285" s="350"/>
      <c r="AE285" s="357" t="s">
        <v>79</v>
      </c>
      <c r="AF285" s="358"/>
      <c r="AG285" s="358"/>
      <c r="AH285" s="358"/>
      <c r="AI285" s="358"/>
      <c r="AJ285" s="359"/>
      <c r="AK285" s="357" t="s">
        <v>81</v>
      </c>
      <c r="AL285" s="358"/>
      <c r="AM285" s="358"/>
      <c r="AN285" s="358"/>
      <c r="AO285" s="358"/>
      <c r="AP285" s="358"/>
      <c r="AQ285" s="358"/>
      <c r="AR285" s="358"/>
      <c r="AS285" s="358"/>
      <c r="AT285" s="358"/>
      <c r="AU285" s="358"/>
      <c r="AV285" s="358"/>
      <c r="AW285" s="358"/>
      <c r="AX285" s="359"/>
      <c r="AY285" s="357" t="s">
        <v>1</v>
      </c>
      <c r="AZ285" s="358"/>
      <c r="BA285" s="358"/>
      <c r="BB285" s="359"/>
      <c r="BC285" s="348" t="s">
        <v>104</v>
      </c>
      <c r="BD285" s="349"/>
      <c r="BE285" s="349"/>
      <c r="BF285" s="350"/>
      <c r="BG285" s="366" t="s">
        <v>82</v>
      </c>
      <c r="BH285" s="367"/>
      <c r="BI285" s="367"/>
      <c r="BJ285" s="368"/>
      <c r="BK285" s="315" t="s">
        <v>99</v>
      </c>
      <c r="BL285" s="316"/>
      <c r="BM285" s="316"/>
      <c r="BN285" s="316"/>
      <c r="BO285" s="316"/>
      <c r="BP285" s="317"/>
      <c r="BQ285" s="315" t="s">
        <v>83</v>
      </c>
      <c r="BR285" s="316"/>
      <c r="BS285" s="316"/>
      <c r="BT285" s="316"/>
      <c r="BU285" s="316"/>
      <c r="BV285" s="316"/>
      <c r="BW285" s="317"/>
      <c r="BX285" s="315" t="s">
        <v>84</v>
      </c>
      <c r="BY285" s="316"/>
      <c r="BZ285" s="316"/>
      <c r="CA285" s="316"/>
      <c r="CB285" s="316"/>
      <c r="CC285" s="317"/>
      <c r="CD285" s="315" t="s">
        <v>85</v>
      </c>
      <c r="CE285" s="316"/>
      <c r="CF285" s="316"/>
      <c r="CG285" s="316"/>
      <c r="CH285" s="316"/>
      <c r="CI285" s="317"/>
    </row>
    <row r="286" spans="1:87" ht="18" customHeight="1" x14ac:dyDescent="0.25">
      <c r="A286" s="75"/>
      <c r="B286" s="351"/>
      <c r="C286" s="352"/>
      <c r="D286" s="352"/>
      <c r="E286" s="352"/>
      <c r="F286" s="352"/>
      <c r="G286" s="352"/>
      <c r="H286" s="352"/>
      <c r="I286" s="352"/>
      <c r="J286" s="352"/>
      <c r="K286" s="352"/>
      <c r="L286" s="352"/>
      <c r="M286" s="352"/>
      <c r="N286" s="352"/>
      <c r="O286" s="352"/>
      <c r="P286" s="352"/>
      <c r="Q286" s="352"/>
      <c r="R286" s="352"/>
      <c r="S286" s="352"/>
      <c r="T286" s="352"/>
      <c r="U286" s="352"/>
      <c r="V286" s="352"/>
      <c r="W286" s="352"/>
      <c r="X286" s="352"/>
      <c r="Y286" s="353"/>
      <c r="Z286" s="351"/>
      <c r="AA286" s="352"/>
      <c r="AB286" s="352"/>
      <c r="AC286" s="352"/>
      <c r="AD286" s="353"/>
      <c r="AE286" s="360"/>
      <c r="AF286" s="361"/>
      <c r="AG286" s="361"/>
      <c r="AH286" s="361"/>
      <c r="AI286" s="361"/>
      <c r="AJ286" s="362"/>
      <c r="AK286" s="360"/>
      <c r="AL286" s="361"/>
      <c r="AM286" s="361"/>
      <c r="AN286" s="361"/>
      <c r="AO286" s="361"/>
      <c r="AP286" s="361"/>
      <c r="AQ286" s="361"/>
      <c r="AR286" s="361"/>
      <c r="AS286" s="361"/>
      <c r="AT286" s="361"/>
      <c r="AU286" s="361"/>
      <c r="AV286" s="361"/>
      <c r="AW286" s="361"/>
      <c r="AX286" s="362"/>
      <c r="AY286" s="360"/>
      <c r="AZ286" s="361"/>
      <c r="BA286" s="361"/>
      <c r="BB286" s="362"/>
      <c r="BC286" s="351"/>
      <c r="BD286" s="352"/>
      <c r="BE286" s="352"/>
      <c r="BF286" s="353"/>
      <c r="BG286" s="369"/>
      <c r="BH286" s="370"/>
      <c r="BI286" s="370"/>
      <c r="BJ286" s="371"/>
      <c r="BK286" s="318"/>
      <c r="BL286" s="319"/>
      <c r="BM286" s="319"/>
      <c r="BN286" s="319"/>
      <c r="BO286" s="319"/>
      <c r="BP286" s="320"/>
      <c r="BQ286" s="318"/>
      <c r="BR286" s="319"/>
      <c r="BS286" s="319"/>
      <c r="BT286" s="319"/>
      <c r="BU286" s="319"/>
      <c r="BV286" s="319"/>
      <c r="BW286" s="320"/>
      <c r="BX286" s="318"/>
      <c r="BY286" s="319"/>
      <c r="BZ286" s="319"/>
      <c r="CA286" s="319"/>
      <c r="CB286" s="319"/>
      <c r="CC286" s="320"/>
      <c r="CD286" s="318"/>
      <c r="CE286" s="319"/>
      <c r="CF286" s="319"/>
      <c r="CG286" s="319"/>
      <c r="CH286" s="319"/>
      <c r="CI286" s="320"/>
    </row>
    <row r="287" spans="1:87" ht="18" customHeight="1" thickBot="1" x14ac:dyDescent="0.3">
      <c r="A287" s="75"/>
      <c r="B287" s="354"/>
      <c r="C287" s="355"/>
      <c r="D287" s="355"/>
      <c r="E287" s="355"/>
      <c r="F287" s="355"/>
      <c r="G287" s="355"/>
      <c r="H287" s="355"/>
      <c r="I287" s="355"/>
      <c r="J287" s="355"/>
      <c r="K287" s="355"/>
      <c r="L287" s="355"/>
      <c r="M287" s="355"/>
      <c r="N287" s="355"/>
      <c r="O287" s="355"/>
      <c r="P287" s="355"/>
      <c r="Q287" s="355"/>
      <c r="R287" s="355"/>
      <c r="S287" s="355"/>
      <c r="T287" s="355"/>
      <c r="U287" s="355"/>
      <c r="V287" s="355"/>
      <c r="W287" s="355"/>
      <c r="X287" s="355"/>
      <c r="Y287" s="356"/>
      <c r="Z287" s="354"/>
      <c r="AA287" s="355"/>
      <c r="AB287" s="355"/>
      <c r="AC287" s="355"/>
      <c r="AD287" s="356"/>
      <c r="AE287" s="363"/>
      <c r="AF287" s="364"/>
      <c r="AG287" s="364"/>
      <c r="AH287" s="364"/>
      <c r="AI287" s="364"/>
      <c r="AJ287" s="365"/>
      <c r="AK287" s="360"/>
      <c r="AL287" s="361"/>
      <c r="AM287" s="361"/>
      <c r="AN287" s="361"/>
      <c r="AO287" s="361"/>
      <c r="AP287" s="361"/>
      <c r="AQ287" s="361"/>
      <c r="AR287" s="361"/>
      <c r="AS287" s="361"/>
      <c r="AT287" s="361"/>
      <c r="AU287" s="361"/>
      <c r="AV287" s="361"/>
      <c r="AW287" s="361"/>
      <c r="AX287" s="362"/>
      <c r="AY287" s="360"/>
      <c r="AZ287" s="361"/>
      <c r="BA287" s="361"/>
      <c r="BB287" s="362"/>
      <c r="BC287" s="351"/>
      <c r="BD287" s="352"/>
      <c r="BE287" s="352"/>
      <c r="BF287" s="353"/>
      <c r="BG287" s="369"/>
      <c r="BH287" s="370"/>
      <c r="BI287" s="370"/>
      <c r="BJ287" s="371"/>
      <c r="BK287" s="318"/>
      <c r="BL287" s="319"/>
      <c r="BM287" s="319"/>
      <c r="BN287" s="319"/>
      <c r="BO287" s="319"/>
      <c r="BP287" s="320"/>
      <c r="BQ287" s="321"/>
      <c r="BR287" s="322"/>
      <c r="BS287" s="322"/>
      <c r="BT287" s="322"/>
      <c r="BU287" s="322"/>
      <c r="BV287" s="322"/>
      <c r="BW287" s="323"/>
      <c r="BX287" s="321"/>
      <c r="BY287" s="322"/>
      <c r="BZ287" s="322"/>
      <c r="CA287" s="322"/>
      <c r="CB287" s="322"/>
      <c r="CC287" s="323"/>
      <c r="CD287" s="321"/>
      <c r="CE287" s="322"/>
      <c r="CF287" s="322"/>
      <c r="CG287" s="322"/>
      <c r="CH287" s="322"/>
      <c r="CI287" s="323"/>
    </row>
    <row r="288" spans="1:87" ht="18" customHeight="1" x14ac:dyDescent="0.25">
      <c r="A288" s="75"/>
      <c r="B288" s="324" t="s">
        <v>563</v>
      </c>
      <c r="C288" s="325"/>
      <c r="D288" s="325"/>
      <c r="E288" s="325"/>
      <c r="F288" s="325"/>
      <c r="G288" s="325"/>
      <c r="H288" s="325"/>
      <c r="I288" s="325"/>
      <c r="J288" s="325"/>
      <c r="K288" s="325"/>
      <c r="L288" s="325"/>
      <c r="M288" s="325"/>
      <c r="N288" s="325"/>
      <c r="O288" s="325"/>
      <c r="P288" s="325"/>
      <c r="Q288" s="325"/>
      <c r="R288" s="325"/>
      <c r="S288" s="325"/>
      <c r="T288" s="325"/>
      <c r="U288" s="325"/>
      <c r="V288" s="325"/>
      <c r="W288" s="325"/>
      <c r="X288" s="325"/>
      <c r="Y288" s="326"/>
      <c r="Z288" s="333" t="s">
        <v>596</v>
      </c>
      <c r="AA288" s="334"/>
      <c r="AB288" s="334"/>
      <c r="AC288" s="334"/>
      <c r="AD288" s="335"/>
      <c r="AE288" s="333">
        <v>1</v>
      </c>
      <c r="AF288" s="334"/>
      <c r="AG288" s="334"/>
      <c r="AH288" s="334"/>
      <c r="AI288" s="334"/>
      <c r="AJ288" s="334"/>
      <c r="AK288" s="342" t="s">
        <v>41</v>
      </c>
      <c r="AL288" s="343"/>
      <c r="AM288" s="343"/>
      <c r="AN288" s="343"/>
      <c r="AO288" s="343"/>
      <c r="AP288" s="343"/>
      <c r="AQ288" s="343"/>
      <c r="AR288" s="343"/>
      <c r="AS288" s="343"/>
      <c r="AT288" s="343"/>
      <c r="AU288" s="343"/>
      <c r="AV288" s="343"/>
      <c r="AW288" s="343"/>
      <c r="AX288" s="344"/>
      <c r="AY288" s="409">
        <v>4</v>
      </c>
      <c r="AZ288" s="346"/>
      <c r="BA288" s="346"/>
      <c r="BB288" s="410"/>
      <c r="BC288" s="345">
        <f>+$AE$288*AY288</f>
        <v>4</v>
      </c>
      <c r="BD288" s="346"/>
      <c r="BE288" s="346"/>
      <c r="BF288" s="347"/>
      <c r="BG288" s="285">
        <v>22629</v>
      </c>
      <c r="BH288" s="286"/>
      <c r="BI288" s="286"/>
      <c r="BJ288" s="287"/>
      <c r="BK288" s="288">
        <f>+AY288*BG288</f>
        <v>90516</v>
      </c>
      <c r="BL288" s="289"/>
      <c r="BM288" s="289"/>
      <c r="BN288" s="289"/>
      <c r="BO288" s="289"/>
      <c r="BP288" s="290"/>
      <c r="BQ288" s="291">
        <v>10000</v>
      </c>
      <c r="BR288" s="292"/>
      <c r="BS288" s="292"/>
      <c r="BT288" s="292"/>
      <c r="BU288" s="292"/>
      <c r="BV288" s="292"/>
      <c r="BW288" s="293"/>
      <c r="BX288" s="291">
        <f>+(((BK291+BQ288)*15)/85)</f>
        <v>54154.588235294119</v>
      </c>
      <c r="BY288" s="292"/>
      <c r="BZ288" s="292"/>
      <c r="CA288" s="292"/>
      <c r="CB288" s="292"/>
      <c r="CC288" s="293"/>
      <c r="CD288" s="291">
        <f>+BK291+BQ288+BX288</f>
        <v>361030.5882352941</v>
      </c>
      <c r="CE288" s="292"/>
      <c r="CF288" s="292"/>
      <c r="CG288" s="292"/>
      <c r="CH288" s="292"/>
      <c r="CI288" s="293"/>
    </row>
    <row r="289" spans="1:87" ht="18" customHeight="1" x14ac:dyDescent="0.25">
      <c r="A289" s="75"/>
      <c r="B289" s="327"/>
      <c r="C289" s="328"/>
      <c r="D289" s="328"/>
      <c r="E289" s="328"/>
      <c r="F289" s="328"/>
      <c r="G289" s="328"/>
      <c r="H289" s="328"/>
      <c r="I289" s="328"/>
      <c r="J289" s="328"/>
      <c r="K289" s="328"/>
      <c r="L289" s="328"/>
      <c r="M289" s="328"/>
      <c r="N289" s="328"/>
      <c r="O289" s="328"/>
      <c r="P289" s="328"/>
      <c r="Q289" s="328"/>
      <c r="R289" s="328"/>
      <c r="S289" s="328"/>
      <c r="T289" s="328"/>
      <c r="U289" s="328"/>
      <c r="V289" s="328"/>
      <c r="W289" s="328"/>
      <c r="X289" s="328"/>
      <c r="Y289" s="329"/>
      <c r="Z289" s="336"/>
      <c r="AA289" s="337"/>
      <c r="AB289" s="337"/>
      <c r="AC289" s="337"/>
      <c r="AD289" s="338"/>
      <c r="AE289" s="336"/>
      <c r="AF289" s="337"/>
      <c r="AG289" s="337"/>
      <c r="AH289" s="337"/>
      <c r="AI289" s="337"/>
      <c r="AJ289" s="337"/>
      <c r="AK289" s="300" t="s">
        <v>530</v>
      </c>
      <c r="AL289" s="301"/>
      <c r="AM289" s="301"/>
      <c r="AN289" s="301"/>
      <c r="AO289" s="301"/>
      <c r="AP289" s="301"/>
      <c r="AQ289" s="301"/>
      <c r="AR289" s="301"/>
      <c r="AS289" s="301"/>
      <c r="AT289" s="301"/>
      <c r="AU289" s="301"/>
      <c r="AV289" s="301"/>
      <c r="AW289" s="301"/>
      <c r="AX289" s="302"/>
      <c r="AY289" s="407">
        <v>4</v>
      </c>
      <c r="AZ289" s="304"/>
      <c r="BA289" s="304"/>
      <c r="BB289" s="408"/>
      <c r="BC289" s="306">
        <f t="shared" ref="BC289:BC290" si="38">+$AE$288*AY289</f>
        <v>4</v>
      </c>
      <c r="BD289" s="307"/>
      <c r="BE289" s="307"/>
      <c r="BF289" s="308"/>
      <c r="BG289" s="309">
        <v>22629</v>
      </c>
      <c r="BH289" s="310"/>
      <c r="BI289" s="310"/>
      <c r="BJ289" s="311"/>
      <c r="BK289" s="312">
        <f t="shared" ref="BK289:BK290" si="39">+AY289*BG289</f>
        <v>90516</v>
      </c>
      <c r="BL289" s="313"/>
      <c r="BM289" s="313"/>
      <c r="BN289" s="313"/>
      <c r="BO289" s="313"/>
      <c r="BP289" s="314"/>
      <c r="BQ289" s="294"/>
      <c r="BR289" s="295"/>
      <c r="BS289" s="295"/>
      <c r="BT289" s="295"/>
      <c r="BU289" s="295"/>
      <c r="BV289" s="295"/>
      <c r="BW289" s="296"/>
      <c r="BX289" s="294"/>
      <c r="BY289" s="295"/>
      <c r="BZ289" s="295"/>
      <c r="CA289" s="295"/>
      <c r="CB289" s="295"/>
      <c r="CC289" s="296"/>
      <c r="CD289" s="294"/>
      <c r="CE289" s="295"/>
      <c r="CF289" s="295"/>
      <c r="CG289" s="295"/>
      <c r="CH289" s="295"/>
      <c r="CI289" s="296"/>
    </row>
    <row r="290" spans="1:87" ht="18" customHeight="1" thickBot="1" x14ac:dyDescent="0.3">
      <c r="A290" s="75"/>
      <c r="B290" s="327"/>
      <c r="C290" s="328"/>
      <c r="D290" s="328"/>
      <c r="E290" s="328"/>
      <c r="F290" s="328"/>
      <c r="G290" s="328"/>
      <c r="H290" s="328"/>
      <c r="I290" s="328"/>
      <c r="J290" s="328"/>
      <c r="K290" s="328"/>
      <c r="L290" s="328"/>
      <c r="M290" s="328"/>
      <c r="N290" s="328"/>
      <c r="O290" s="328"/>
      <c r="P290" s="328"/>
      <c r="Q290" s="328"/>
      <c r="R290" s="328"/>
      <c r="S290" s="328"/>
      <c r="T290" s="328"/>
      <c r="U290" s="328"/>
      <c r="V290" s="328"/>
      <c r="W290" s="328"/>
      <c r="X290" s="328"/>
      <c r="Y290" s="329"/>
      <c r="Z290" s="336"/>
      <c r="AA290" s="337"/>
      <c r="AB290" s="337"/>
      <c r="AC290" s="337"/>
      <c r="AD290" s="338"/>
      <c r="AE290" s="336"/>
      <c r="AF290" s="337"/>
      <c r="AG290" s="337"/>
      <c r="AH290" s="337"/>
      <c r="AI290" s="337"/>
      <c r="AJ290" s="337"/>
      <c r="AK290" s="392" t="s">
        <v>18</v>
      </c>
      <c r="AL290" s="393"/>
      <c r="AM290" s="393"/>
      <c r="AN290" s="393"/>
      <c r="AO290" s="393"/>
      <c r="AP290" s="393"/>
      <c r="AQ290" s="393"/>
      <c r="AR290" s="393"/>
      <c r="AS290" s="393"/>
      <c r="AT290" s="393"/>
      <c r="AU290" s="393"/>
      <c r="AV290" s="393"/>
      <c r="AW290" s="393"/>
      <c r="AX290" s="394"/>
      <c r="AY290" s="407">
        <v>4</v>
      </c>
      <c r="AZ290" s="304"/>
      <c r="BA290" s="304"/>
      <c r="BB290" s="408"/>
      <c r="BC290" s="306">
        <f t="shared" si="38"/>
        <v>4</v>
      </c>
      <c r="BD290" s="307"/>
      <c r="BE290" s="307"/>
      <c r="BF290" s="308"/>
      <c r="BG290" s="309">
        <v>28961</v>
      </c>
      <c r="BH290" s="310"/>
      <c r="BI290" s="310"/>
      <c r="BJ290" s="311"/>
      <c r="BK290" s="312">
        <f t="shared" si="39"/>
        <v>115844</v>
      </c>
      <c r="BL290" s="313"/>
      <c r="BM290" s="313"/>
      <c r="BN290" s="313"/>
      <c r="BO290" s="313"/>
      <c r="BP290" s="314"/>
      <c r="BQ290" s="294"/>
      <c r="BR290" s="295"/>
      <c r="BS290" s="295"/>
      <c r="BT290" s="295"/>
      <c r="BU290" s="295"/>
      <c r="BV290" s="295"/>
      <c r="BW290" s="296"/>
      <c r="BX290" s="294"/>
      <c r="BY290" s="295"/>
      <c r="BZ290" s="295"/>
      <c r="CA290" s="295"/>
      <c r="CB290" s="295"/>
      <c r="CC290" s="296"/>
      <c r="CD290" s="294"/>
      <c r="CE290" s="295"/>
      <c r="CF290" s="295"/>
      <c r="CG290" s="295"/>
      <c r="CH290" s="295"/>
      <c r="CI290" s="296"/>
    </row>
    <row r="291" spans="1:87" ht="18" customHeight="1" thickBot="1" x14ac:dyDescent="0.3">
      <c r="A291" s="75"/>
      <c r="B291" s="377"/>
      <c r="C291" s="378"/>
      <c r="D291" s="378"/>
      <c r="E291" s="378"/>
      <c r="F291" s="378"/>
      <c r="G291" s="378"/>
      <c r="H291" s="378"/>
      <c r="I291" s="378"/>
      <c r="J291" s="378"/>
      <c r="K291" s="378"/>
      <c r="L291" s="378"/>
      <c r="M291" s="378"/>
      <c r="N291" s="378"/>
      <c r="O291" s="378"/>
      <c r="P291" s="378"/>
      <c r="Q291" s="378"/>
      <c r="R291" s="378"/>
      <c r="S291" s="378"/>
      <c r="T291" s="378"/>
      <c r="U291" s="378"/>
      <c r="V291" s="378"/>
      <c r="W291" s="378"/>
      <c r="X291" s="378"/>
      <c r="Y291" s="378"/>
      <c r="Z291" s="378"/>
      <c r="AA291" s="378"/>
      <c r="AB291" s="378"/>
      <c r="AC291" s="378"/>
      <c r="AD291" s="378"/>
      <c r="AE291" s="378"/>
      <c r="AF291" s="378"/>
      <c r="AG291" s="378"/>
      <c r="AH291" s="378"/>
      <c r="AI291" s="378"/>
      <c r="AJ291" s="379"/>
      <c r="AK291" s="380" t="s">
        <v>3</v>
      </c>
      <c r="AL291" s="381"/>
      <c r="AM291" s="381"/>
      <c r="AN291" s="381"/>
      <c r="AO291" s="381"/>
      <c r="AP291" s="381"/>
      <c r="AQ291" s="381"/>
      <c r="AR291" s="381"/>
      <c r="AS291" s="381"/>
      <c r="AT291" s="381"/>
      <c r="AU291" s="381"/>
      <c r="AV291" s="381"/>
      <c r="AW291" s="381"/>
      <c r="AX291" s="381"/>
      <c r="AY291" s="382"/>
      <c r="AZ291" s="382"/>
      <c r="BA291" s="382"/>
      <c r="BB291" s="382"/>
      <c r="BC291" s="382"/>
      <c r="BD291" s="382"/>
      <c r="BE291" s="382"/>
      <c r="BF291" s="382"/>
      <c r="BG291" s="382"/>
      <c r="BH291" s="382"/>
      <c r="BI291" s="382"/>
      <c r="BJ291" s="383"/>
      <c r="BK291" s="384">
        <f>SUM(BK288:BK290)</f>
        <v>296876</v>
      </c>
      <c r="BL291" s="385"/>
      <c r="BM291" s="385"/>
      <c r="BN291" s="385"/>
      <c r="BO291" s="385"/>
      <c r="BP291" s="386"/>
      <c r="BQ291" s="387" t="s">
        <v>100</v>
      </c>
      <c r="BR291" s="388"/>
      <c r="BS291" s="388"/>
      <c r="BT291" s="388"/>
      <c r="BU291" s="388"/>
      <c r="BV291" s="388"/>
      <c r="BW291" s="388"/>
      <c r="BX291" s="388"/>
      <c r="BY291" s="388"/>
      <c r="BZ291" s="388"/>
      <c r="CA291" s="388"/>
      <c r="CB291" s="388"/>
      <c r="CC291" s="389"/>
      <c r="CD291" s="390">
        <f>+CD288*AE288</f>
        <v>361030.5882352941</v>
      </c>
      <c r="CE291" s="390"/>
      <c r="CF291" s="390"/>
      <c r="CG291" s="390"/>
      <c r="CH291" s="390"/>
      <c r="CI291" s="391"/>
    </row>
    <row r="292" spans="1:87" ht="18" customHeight="1" thickBot="1" x14ac:dyDescent="0.3">
      <c r="A292" s="75"/>
      <c r="B292" s="76"/>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BG292" s="78"/>
      <c r="BH292" s="78"/>
      <c r="BI292" s="78"/>
      <c r="BJ292" s="78"/>
      <c r="BK292" s="79"/>
      <c r="BL292" s="79"/>
      <c r="BM292" s="79"/>
      <c r="BN292" s="79"/>
      <c r="BO292" s="79"/>
      <c r="BP292" s="79"/>
      <c r="BQ292" s="79"/>
      <c r="BR292" s="79"/>
      <c r="BS292" s="79"/>
      <c r="BT292" s="79"/>
      <c r="BU292" s="79"/>
      <c r="BV292" s="79"/>
      <c r="BW292" s="79"/>
      <c r="BX292" s="79"/>
      <c r="BY292" s="79"/>
      <c r="BZ292" s="79"/>
      <c r="CA292" s="79"/>
      <c r="CB292" s="79"/>
      <c r="CC292" s="79"/>
      <c r="CD292" s="79"/>
      <c r="CE292" s="79"/>
      <c r="CF292" s="79"/>
      <c r="CG292" s="79"/>
      <c r="CH292" s="79"/>
      <c r="CI292" s="79"/>
    </row>
    <row r="293" spans="1:87" ht="18" customHeight="1" x14ac:dyDescent="0.25">
      <c r="A293" s="75"/>
      <c r="B293" s="348" t="s">
        <v>0</v>
      </c>
      <c r="C293" s="349"/>
      <c r="D293" s="349"/>
      <c r="E293" s="349"/>
      <c r="F293" s="349"/>
      <c r="G293" s="349"/>
      <c r="H293" s="349"/>
      <c r="I293" s="349"/>
      <c r="J293" s="349"/>
      <c r="K293" s="349"/>
      <c r="L293" s="349"/>
      <c r="M293" s="349"/>
      <c r="N293" s="349"/>
      <c r="O293" s="349"/>
      <c r="P293" s="349"/>
      <c r="Q293" s="349"/>
      <c r="R293" s="349"/>
      <c r="S293" s="349"/>
      <c r="T293" s="349"/>
      <c r="U293" s="349"/>
      <c r="V293" s="349"/>
      <c r="W293" s="349"/>
      <c r="X293" s="349"/>
      <c r="Y293" s="350"/>
      <c r="Z293" s="348" t="s">
        <v>80</v>
      </c>
      <c r="AA293" s="349"/>
      <c r="AB293" s="349"/>
      <c r="AC293" s="349"/>
      <c r="AD293" s="350"/>
      <c r="AE293" s="357" t="s">
        <v>79</v>
      </c>
      <c r="AF293" s="358"/>
      <c r="AG293" s="358"/>
      <c r="AH293" s="358"/>
      <c r="AI293" s="358"/>
      <c r="AJ293" s="359"/>
      <c r="AK293" s="357" t="s">
        <v>81</v>
      </c>
      <c r="AL293" s="358"/>
      <c r="AM293" s="358"/>
      <c r="AN293" s="358"/>
      <c r="AO293" s="358"/>
      <c r="AP293" s="358"/>
      <c r="AQ293" s="358"/>
      <c r="AR293" s="358"/>
      <c r="AS293" s="358"/>
      <c r="AT293" s="358"/>
      <c r="AU293" s="358"/>
      <c r="AV293" s="358"/>
      <c r="AW293" s="358"/>
      <c r="AX293" s="359"/>
      <c r="AY293" s="357" t="s">
        <v>1</v>
      </c>
      <c r="AZ293" s="358"/>
      <c r="BA293" s="358"/>
      <c r="BB293" s="359"/>
      <c r="BC293" s="348" t="s">
        <v>104</v>
      </c>
      <c r="BD293" s="349"/>
      <c r="BE293" s="349"/>
      <c r="BF293" s="350"/>
      <c r="BG293" s="366" t="s">
        <v>82</v>
      </c>
      <c r="BH293" s="367"/>
      <c r="BI293" s="367"/>
      <c r="BJ293" s="368"/>
      <c r="BK293" s="315" t="s">
        <v>99</v>
      </c>
      <c r="BL293" s="316"/>
      <c r="BM293" s="316"/>
      <c r="BN293" s="316"/>
      <c r="BO293" s="316"/>
      <c r="BP293" s="317"/>
      <c r="BQ293" s="315" t="s">
        <v>83</v>
      </c>
      <c r="BR293" s="316"/>
      <c r="BS293" s="316"/>
      <c r="BT293" s="316"/>
      <c r="BU293" s="316"/>
      <c r="BV293" s="316"/>
      <c r="BW293" s="317"/>
      <c r="BX293" s="315" t="s">
        <v>84</v>
      </c>
      <c r="BY293" s="316"/>
      <c r="BZ293" s="316"/>
      <c r="CA293" s="316"/>
      <c r="CB293" s="316"/>
      <c r="CC293" s="317"/>
      <c r="CD293" s="315" t="s">
        <v>85</v>
      </c>
      <c r="CE293" s="316"/>
      <c r="CF293" s="316"/>
      <c r="CG293" s="316"/>
      <c r="CH293" s="316"/>
      <c r="CI293" s="317"/>
    </row>
    <row r="294" spans="1:87" ht="18" customHeight="1" x14ac:dyDescent="0.25">
      <c r="A294" s="75"/>
      <c r="B294" s="351"/>
      <c r="C294" s="352"/>
      <c r="D294" s="352"/>
      <c r="E294" s="352"/>
      <c r="F294" s="352"/>
      <c r="G294" s="352"/>
      <c r="H294" s="352"/>
      <c r="I294" s="352"/>
      <c r="J294" s="352"/>
      <c r="K294" s="352"/>
      <c r="L294" s="352"/>
      <c r="M294" s="352"/>
      <c r="N294" s="352"/>
      <c r="O294" s="352"/>
      <c r="P294" s="352"/>
      <c r="Q294" s="352"/>
      <c r="R294" s="352"/>
      <c r="S294" s="352"/>
      <c r="T294" s="352"/>
      <c r="U294" s="352"/>
      <c r="V294" s="352"/>
      <c r="W294" s="352"/>
      <c r="X294" s="352"/>
      <c r="Y294" s="353"/>
      <c r="Z294" s="351"/>
      <c r="AA294" s="352"/>
      <c r="AB294" s="352"/>
      <c r="AC294" s="352"/>
      <c r="AD294" s="353"/>
      <c r="AE294" s="360"/>
      <c r="AF294" s="361"/>
      <c r="AG294" s="361"/>
      <c r="AH294" s="361"/>
      <c r="AI294" s="361"/>
      <c r="AJ294" s="362"/>
      <c r="AK294" s="360"/>
      <c r="AL294" s="361"/>
      <c r="AM294" s="361"/>
      <c r="AN294" s="361"/>
      <c r="AO294" s="361"/>
      <c r="AP294" s="361"/>
      <c r="AQ294" s="361"/>
      <c r="AR294" s="361"/>
      <c r="AS294" s="361"/>
      <c r="AT294" s="361"/>
      <c r="AU294" s="361"/>
      <c r="AV294" s="361"/>
      <c r="AW294" s="361"/>
      <c r="AX294" s="362"/>
      <c r="AY294" s="360"/>
      <c r="AZ294" s="361"/>
      <c r="BA294" s="361"/>
      <c r="BB294" s="362"/>
      <c r="BC294" s="351"/>
      <c r="BD294" s="352"/>
      <c r="BE294" s="352"/>
      <c r="BF294" s="353"/>
      <c r="BG294" s="369"/>
      <c r="BH294" s="370"/>
      <c r="BI294" s="370"/>
      <c r="BJ294" s="371"/>
      <c r="BK294" s="318"/>
      <c r="BL294" s="319"/>
      <c r="BM294" s="319"/>
      <c r="BN294" s="319"/>
      <c r="BO294" s="319"/>
      <c r="BP294" s="320"/>
      <c r="BQ294" s="318"/>
      <c r="BR294" s="319"/>
      <c r="BS294" s="319"/>
      <c r="BT294" s="319"/>
      <c r="BU294" s="319"/>
      <c r="BV294" s="319"/>
      <c r="BW294" s="320"/>
      <c r="BX294" s="318"/>
      <c r="BY294" s="319"/>
      <c r="BZ294" s="319"/>
      <c r="CA294" s="319"/>
      <c r="CB294" s="319"/>
      <c r="CC294" s="320"/>
      <c r="CD294" s="318"/>
      <c r="CE294" s="319"/>
      <c r="CF294" s="319"/>
      <c r="CG294" s="319"/>
      <c r="CH294" s="319"/>
      <c r="CI294" s="320"/>
    </row>
    <row r="295" spans="1:87" ht="18" customHeight="1" thickBot="1" x14ac:dyDescent="0.3">
      <c r="A295" s="75"/>
      <c r="B295" s="354"/>
      <c r="C295" s="355"/>
      <c r="D295" s="355"/>
      <c r="E295" s="355"/>
      <c r="F295" s="355"/>
      <c r="G295" s="355"/>
      <c r="H295" s="355"/>
      <c r="I295" s="355"/>
      <c r="J295" s="355"/>
      <c r="K295" s="355"/>
      <c r="L295" s="355"/>
      <c r="M295" s="355"/>
      <c r="N295" s="355"/>
      <c r="O295" s="355"/>
      <c r="P295" s="355"/>
      <c r="Q295" s="355"/>
      <c r="R295" s="355"/>
      <c r="S295" s="355"/>
      <c r="T295" s="355"/>
      <c r="U295" s="355"/>
      <c r="V295" s="355"/>
      <c r="W295" s="355"/>
      <c r="X295" s="355"/>
      <c r="Y295" s="356"/>
      <c r="Z295" s="354"/>
      <c r="AA295" s="355"/>
      <c r="AB295" s="355"/>
      <c r="AC295" s="355"/>
      <c r="AD295" s="356"/>
      <c r="AE295" s="363"/>
      <c r="AF295" s="364"/>
      <c r="AG295" s="364"/>
      <c r="AH295" s="364"/>
      <c r="AI295" s="364"/>
      <c r="AJ295" s="365"/>
      <c r="AK295" s="360"/>
      <c r="AL295" s="361"/>
      <c r="AM295" s="361"/>
      <c r="AN295" s="361"/>
      <c r="AO295" s="361"/>
      <c r="AP295" s="361"/>
      <c r="AQ295" s="361"/>
      <c r="AR295" s="361"/>
      <c r="AS295" s="361"/>
      <c r="AT295" s="361"/>
      <c r="AU295" s="361"/>
      <c r="AV295" s="361"/>
      <c r="AW295" s="361"/>
      <c r="AX295" s="362"/>
      <c r="AY295" s="360"/>
      <c r="AZ295" s="361"/>
      <c r="BA295" s="361"/>
      <c r="BB295" s="362"/>
      <c r="BC295" s="351"/>
      <c r="BD295" s="352"/>
      <c r="BE295" s="352"/>
      <c r="BF295" s="353"/>
      <c r="BG295" s="369"/>
      <c r="BH295" s="370"/>
      <c r="BI295" s="370"/>
      <c r="BJ295" s="371"/>
      <c r="BK295" s="318"/>
      <c r="BL295" s="319"/>
      <c r="BM295" s="319"/>
      <c r="BN295" s="319"/>
      <c r="BO295" s="319"/>
      <c r="BP295" s="320"/>
      <c r="BQ295" s="321"/>
      <c r="BR295" s="322"/>
      <c r="BS295" s="322"/>
      <c r="BT295" s="322"/>
      <c r="BU295" s="322"/>
      <c r="BV295" s="322"/>
      <c r="BW295" s="323"/>
      <c r="BX295" s="321"/>
      <c r="BY295" s="322"/>
      <c r="BZ295" s="322"/>
      <c r="CA295" s="322"/>
      <c r="CB295" s="322"/>
      <c r="CC295" s="323"/>
      <c r="CD295" s="321"/>
      <c r="CE295" s="322"/>
      <c r="CF295" s="322"/>
      <c r="CG295" s="322"/>
      <c r="CH295" s="322"/>
      <c r="CI295" s="323"/>
    </row>
    <row r="296" spans="1:87" ht="18" customHeight="1" x14ac:dyDescent="0.25">
      <c r="A296" s="75"/>
      <c r="B296" s="324" t="s">
        <v>564</v>
      </c>
      <c r="C296" s="325"/>
      <c r="D296" s="325"/>
      <c r="E296" s="325"/>
      <c r="F296" s="325"/>
      <c r="G296" s="325"/>
      <c r="H296" s="325"/>
      <c r="I296" s="325"/>
      <c r="J296" s="325"/>
      <c r="K296" s="325"/>
      <c r="L296" s="325"/>
      <c r="M296" s="325"/>
      <c r="N296" s="325"/>
      <c r="O296" s="325"/>
      <c r="P296" s="325"/>
      <c r="Q296" s="325"/>
      <c r="R296" s="325"/>
      <c r="S296" s="325"/>
      <c r="T296" s="325"/>
      <c r="U296" s="325"/>
      <c r="V296" s="325"/>
      <c r="W296" s="325"/>
      <c r="X296" s="325"/>
      <c r="Y296" s="326"/>
      <c r="Z296" s="333" t="s">
        <v>597</v>
      </c>
      <c r="AA296" s="334"/>
      <c r="AB296" s="334"/>
      <c r="AC296" s="334"/>
      <c r="AD296" s="335"/>
      <c r="AE296" s="333">
        <v>1</v>
      </c>
      <c r="AF296" s="334"/>
      <c r="AG296" s="334"/>
      <c r="AH296" s="334"/>
      <c r="AI296" s="334"/>
      <c r="AJ296" s="334"/>
      <c r="AK296" s="342" t="s">
        <v>41</v>
      </c>
      <c r="AL296" s="343"/>
      <c r="AM296" s="343"/>
      <c r="AN296" s="343"/>
      <c r="AO296" s="343"/>
      <c r="AP296" s="343"/>
      <c r="AQ296" s="343"/>
      <c r="AR296" s="343"/>
      <c r="AS296" s="343"/>
      <c r="AT296" s="343"/>
      <c r="AU296" s="343"/>
      <c r="AV296" s="343"/>
      <c r="AW296" s="343"/>
      <c r="AX296" s="344"/>
      <c r="AY296" s="409">
        <v>0.5</v>
      </c>
      <c r="AZ296" s="346"/>
      <c r="BA296" s="346"/>
      <c r="BB296" s="410"/>
      <c r="BC296" s="345">
        <f>+$AE$296*AY296</f>
        <v>0.5</v>
      </c>
      <c r="BD296" s="346"/>
      <c r="BE296" s="346"/>
      <c r="BF296" s="347"/>
      <c r="BG296" s="285">
        <v>22629</v>
      </c>
      <c r="BH296" s="286"/>
      <c r="BI296" s="286"/>
      <c r="BJ296" s="287"/>
      <c r="BK296" s="288">
        <f>+AY296*BG296</f>
        <v>11314.5</v>
      </c>
      <c r="BL296" s="289"/>
      <c r="BM296" s="289"/>
      <c r="BN296" s="289"/>
      <c r="BO296" s="289"/>
      <c r="BP296" s="290"/>
      <c r="BQ296" s="291">
        <v>1000</v>
      </c>
      <c r="BR296" s="292"/>
      <c r="BS296" s="292"/>
      <c r="BT296" s="292"/>
      <c r="BU296" s="292"/>
      <c r="BV296" s="292"/>
      <c r="BW296" s="293"/>
      <c r="BX296" s="291">
        <f>+(((BK300+BQ296)*15)/85)</f>
        <v>10327.5</v>
      </c>
      <c r="BY296" s="292"/>
      <c r="BZ296" s="292"/>
      <c r="CA296" s="292"/>
      <c r="CB296" s="292"/>
      <c r="CC296" s="293"/>
      <c r="CD296" s="291">
        <f>+BK300+BQ296+BX296</f>
        <v>68850</v>
      </c>
      <c r="CE296" s="292"/>
      <c r="CF296" s="292"/>
      <c r="CG296" s="292"/>
      <c r="CH296" s="292"/>
      <c r="CI296" s="293"/>
    </row>
    <row r="297" spans="1:87" ht="18" customHeight="1" x14ac:dyDescent="0.25">
      <c r="A297" s="75"/>
      <c r="B297" s="327"/>
      <c r="C297" s="328"/>
      <c r="D297" s="328"/>
      <c r="E297" s="328"/>
      <c r="F297" s="328"/>
      <c r="G297" s="328"/>
      <c r="H297" s="328"/>
      <c r="I297" s="328"/>
      <c r="J297" s="328"/>
      <c r="K297" s="328"/>
      <c r="L297" s="328"/>
      <c r="M297" s="328"/>
      <c r="N297" s="328"/>
      <c r="O297" s="328"/>
      <c r="P297" s="328"/>
      <c r="Q297" s="328"/>
      <c r="R297" s="328"/>
      <c r="S297" s="328"/>
      <c r="T297" s="328"/>
      <c r="U297" s="328"/>
      <c r="V297" s="328"/>
      <c r="W297" s="328"/>
      <c r="X297" s="328"/>
      <c r="Y297" s="329"/>
      <c r="Z297" s="336"/>
      <c r="AA297" s="337"/>
      <c r="AB297" s="337"/>
      <c r="AC297" s="337"/>
      <c r="AD297" s="338"/>
      <c r="AE297" s="336"/>
      <c r="AF297" s="337"/>
      <c r="AG297" s="337"/>
      <c r="AH297" s="337"/>
      <c r="AI297" s="337"/>
      <c r="AJ297" s="337"/>
      <c r="AK297" s="300" t="s">
        <v>13</v>
      </c>
      <c r="AL297" s="301"/>
      <c r="AM297" s="301"/>
      <c r="AN297" s="301"/>
      <c r="AO297" s="301"/>
      <c r="AP297" s="301"/>
      <c r="AQ297" s="301"/>
      <c r="AR297" s="301"/>
      <c r="AS297" s="301"/>
      <c r="AT297" s="301"/>
      <c r="AU297" s="301"/>
      <c r="AV297" s="301"/>
      <c r="AW297" s="301"/>
      <c r="AX297" s="302"/>
      <c r="AY297" s="407">
        <v>0.5</v>
      </c>
      <c r="AZ297" s="304"/>
      <c r="BA297" s="304"/>
      <c r="BB297" s="408"/>
      <c r="BC297" s="306">
        <f t="shared" ref="BC297:BC299" si="40">+$AE$296*AY297</f>
        <v>0.5</v>
      </c>
      <c r="BD297" s="307"/>
      <c r="BE297" s="307"/>
      <c r="BF297" s="308"/>
      <c r="BG297" s="309">
        <v>40826</v>
      </c>
      <c r="BH297" s="310"/>
      <c r="BI297" s="310"/>
      <c r="BJ297" s="311"/>
      <c r="BK297" s="312">
        <f t="shared" ref="BK297:BK299" si="41">+AY297*BG297</f>
        <v>20413</v>
      </c>
      <c r="BL297" s="313"/>
      <c r="BM297" s="313"/>
      <c r="BN297" s="313"/>
      <c r="BO297" s="313"/>
      <c r="BP297" s="314"/>
      <c r="BQ297" s="294"/>
      <c r="BR297" s="295"/>
      <c r="BS297" s="295"/>
      <c r="BT297" s="295"/>
      <c r="BU297" s="295"/>
      <c r="BV297" s="295"/>
      <c r="BW297" s="296"/>
      <c r="BX297" s="294"/>
      <c r="BY297" s="295"/>
      <c r="BZ297" s="295"/>
      <c r="CA297" s="295"/>
      <c r="CB297" s="295"/>
      <c r="CC297" s="296"/>
      <c r="CD297" s="294"/>
      <c r="CE297" s="295"/>
      <c r="CF297" s="295"/>
      <c r="CG297" s="295"/>
      <c r="CH297" s="295"/>
      <c r="CI297" s="296"/>
    </row>
    <row r="298" spans="1:87" ht="18" customHeight="1" x14ac:dyDescent="0.25">
      <c r="A298" s="75"/>
      <c r="B298" s="327"/>
      <c r="C298" s="328"/>
      <c r="D298" s="328"/>
      <c r="E298" s="328"/>
      <c r="F298" s="328"/>
      <c r="G298" s="328"/>
      <c r="H298" s="328"/>
      <c r="I298" s="328"/>
      <c r="J298" s="328"/>
      <c r="K298" s="328"/>
      <c r="L298" s="328"/>
      <c r="M298" s="328"/>
      <c r="N298" s="328"/>
      <c r="O298" s="328"/>
      <c r="P298" s="328"/>
      <c r="Q298" s="328"/>
      <c r="R298" s="328"/>
      <c r="S298" s="328"/>
      <c r="T298" s="328"/>
      <c r="U298" s="328"/>
      <c r="V298" s="328"/>
      <c r="W298" s="328"/>
      <c r="X298" s="328"/>
      <c r="Y298" s="329"/>
      <c r="Z298" s="336"/>
      <c r="AA298" s="337"/>
      <c r="AB298" s="337"/>
      <c r="AC298" s="337"/>
      <c r="AD298" s="338"/>
      <c r="AE298" s="336"/>
      <c r="AF298" s="337"/>
      <c r="AG298" s="337"/>
      <c r="AH298" s="337"/>
      <c r="AI298" s="337"/>
      <c r="AJ298" s="337"/>
      <c r="AK298" s="300" t="s">
        <v>530</v>
      </c>
      <c r="AL298" s="301"/>
      <c r="AM298" s="301"/>
      <c r="AN298" s="301"/>
      <c r="AO298" s="301"/>
      <c r="AP298" s="301"/>
      <c r="AQ298" s="301"/>
      <c r="AR298" s="301"/>
      <c r="AS298" s="301"/>
      <c r="AT298" s="301"/>
      <c r="AU298" s="301"/>
      <c r="AV298" s="301"/>
      <c r="AW298" s="301"/>
      <c r="AX298" s="302"/>
      <c r="AY298" s="407">
        <v>0.5</v>
      </c>
      <c r="AZ298" s="304"/>
      <c r="BA298" s="304"/>
      <c r="BB298" s="408"/>
      <c r="BC298" s="306">
        <f t="shared" si="40"/>
        <v>0.5</v>
      </c>
      <c r="BD298" s="307"/>
      <c r="BE298" s="307"/>
      <c r="BF298" s="308"/>
      <c r="BG298" s="309">
        <v>22629</v>
      </c>
      <c r="BH298" s="310"/>
      <c r="BI298" s="310"/>
      <c r="BJ298" s="311"/>
      <c r="BK298" s="312">
        <f t="shared" si="41"/>
        <v>11314.5</v>
      </c>
      <c r="BL298" s="313"/>
      <c r="BM298" s="313"/>
      <c r="BN298" s="313"/>
      <c r="BO298" s="313"/>
      <c r="BP298" s="314"/>
      <c r="BQ298" s="294"/>
      <c r="BR298" s="295"/>
      <c r="BS298" s="295"/>
      <c r="BT298" s="295"/>
      <c r="BU298" s="295"/>
      <c r="BV298" s="295"/>
      <c r="BW298" s="296"/>
      <c r="BX298" s="294"/>
      <c r="BY298" s="295"/>
      <c r="BZ298" s="295"/>
      <c r="CA298" s="295"/>
      <c r="CB298" s="295"/>
      <c r="CC298" s="296"/>
      <c r="CD298" s="294"/>
      <c r="CE298" s="295"/>
      <c r="CF298" s="295"/>
      <c r="CG298" s="295"/>
      <c r="CH298" s="295"/>
      <c r="CI298" s="296"/>
    </row>
    <row r="299" spans="1:87" ht="18" customHeight="1" thickBot="1" x14ac:dyDescent="0.3">
      <c r="A299" s="75"/>
      <c r="B299" s="327"/>
      <c r="C299" s="328"/>
      <c r="D299" s="328"/>
      <c r="E299" s="328"/>
      <c r="F299" s="328"/>
      <c r="G299" s="328"/>
      <c r="H299" s="328"/>
      <c r="I299" s="328"/>
      <c r="J299" s="328"/>
      <c r="K299" s="328"/>
      <c r="L299" s="328"/>
      <c r="M299" s="328"/>
      <c r="N299" s="328"/>
      <c r="O299" s="328"/>
      <c r="P299" s="328"/>
      <c r="Q299" s="328"/>
      <c r="R299" s="328"/>
      <c r="S299" s="328"/>
      <c r="T299" s="328"/>
      <c r="U299" s="328"/>
      <c r="V299" s="328"/>
      <c r="W299" s="328"/>
      <c r="X299" s="328"/>
      <c r="Y299" s="329"/>
      <c r="Z299" s="336"/>
      <c r="AA299" s="337"/>
      <c r="AB299" s="337"/>
      <c r="AC299" s="337"/>
      <c r="AD299" s="338"/>
      <c r="AE299" s="336"/>
      <c r="AF299" s="337"/>
      <c r="AG299" s="337"/>
      <c r="AH299" s="337"/>
      <c r="AI299" s="337"/>
      <c r="AJ299" s="337"/>
      <c r="AK299" s="392" t="s">
        <v>18</v>
      </c>
      <c r="AL299" s="393"/>
      <c r="AM299" s="393"/>
      <c r="AN299" s="393"/>
      <c r="AO299" s="393"/>
      <c r="AP299" s="393"/>
      <c r="AQ299" s="393"/>
      <c r="AR299" s="393"/>
      <c r="AS299" s="393"/>
      <c r="AT299" s="393"/>
      <c r="AU299" s="393"/>
      <c r="AV299" s="393"/>
      <c r="AW299" s="393"/>
      <c r="AX299" s="394"/>
      <c r="AY299" s="407">
        <v>0.5</v>
      </c>
      <c r="AZ299" s="304"/>
      <c r="BA299" s="304"/>
      <c r="BB299" s="408"/>
      <c r="BC299" s="306">
        <f t="shared" si="40"/>
        <v>0.5</v>
      </c>
      <c r="BD299" s="307"/>
      <c r="BE299" s="307"/>
      <c r="BF299" s="308"/>
      <c r="BG299" s="309">
        <v>28961</v>
      </c>
      <c r="BH299" s="310"/>
      <c r="BI299" s="310"/>
      <c r="BJ299" s="311"/>
      <c r="BK299" s="312">
        <f t="shared" si="41"/>
        <v>14480.5</v>
      </c>
      <c r="BL299" s="313"/>
      <c r="BM299" s="313"/>
      <c r="BN299" s="313"/>
      <c r="BO299" s="313"/>
      <c r="BP299" s="314"/>
      <c r="BQ299" s="294"/>
      <c r="BR299" s="295"/>
      <c r="BS299" s="295"/>
      <c r="BT299" s="295"/>
      <c r="BU299" s="295"/>
      <c r="BV299" s="295"/>
      <c r="BW299" s="296"/>
      <c r="BX299" s="294"/>
      <c r="BY299" s="295"/>
      <c r="BZ299" s="295"/>
      <c r="CA299" s="295"/>
      <c r="CB299" s="295"/>
      <c r="CC299" s="296"/>
      <c r="CD299" s="294"/>
      <c r="CE299" s="295"/>
      <c r="CF299" s="295"/>
      <c r="CG299" s="295"/>
      <c r="CH299" s="295"/>
      <c r="CI299" s="296"/>
    </row>
    <row r="300" spans="1:87" ht="18" customHeight="1" thickBot="1" x14ac:dyDescent="0.3">
      <c r="A300" s="75"/>
      <c r="B300" s="377"/>
      <c r="C300" s="378"/>
      <c r="D300" s="378"/>
      <c r="E300" s="378"/>
      <c r="F300" s="378"/>
      <c r="G300" s="378"/>
      <c r="H300" s="378"/>
      <c r="I300" s="378"/>
      <c r="J300" s="378"/>
      <c r="K300" s="378"/>
      <c r="L300" s="378"/>
      <c r="M300" s="378"/>
      <c r="N300" s="378"/>
      <c r="O300" s="378"/>
      <c r="P300" s="378"/>
      <c r="Q300" s="378"/>
      <c r="R300" s="378"/>
      <c r="S300" s="378"/>
      <c r="T300" s="378"/>
      <c r="U300" s="378"/>
      <c r="V300" s="378"/>
      <c r="W300" s="378"/>
      <c r="X300" s="378"/>
      <c r="Y300" s="378"/>
      <c r="Z300" s="378"/>
      <c r="AA300" s="378"/>
      <c r="AB300" s="378"/>
      <c r="AC300" s="378"/>
      <c r="AD300" s="378"/>
      <c r="AE300" s="378"/>
      <c r="AF300" s="378"/>
      <c r="AG300" s="378"/>
      <c r="AH300" s="378"/>
      <c r="AI300" s="378"/>
      <c r="AJ300" s="379"/>
      <c r="AK300" s="380" t="s">
        <v>3</v>
      </c>
      <c r="AL300" s="381"/>
      <c r="AM300" s="381"/>
      <c r="AN300" s="381"/>
      <c r="AO300" s="381"/>
      <c r="AP300" s="381"/>
      <c r="AQ300" s="381"/>
      <c r="AR300" s="381"/>
      <c r="AS300" s="381"/>
      <c r="AT300" s="381"/>
      <c r="AU300" s="381"/>
      <c r="AV300" s="381"/>
      <c r="AW300" s="381"/>
      <c r="AX300" s="381"/>
      <c r="AY300" s="382"/>
      <c r="AZ300" s="382"/>
      <c r="BA300" s="382"/>
      <c r="BB300" s="382"/>
      <c r="BC300" s="382"/>
      <c r="BD300" s="382"/>
      <c r="BE300" s="382"/>
      <c r="BF300" s="382"/>
      <c r="BG300" s="382"/>
      <c r="BH300" s="382"/>
      <c r="BI300" s="382"/>
      <c r="BJ300" s="383"/>
      <c r="BK300" s="384">
        <f>SUM(BK296:BK299)</f>
        <v>57522.5</v>
      </c>
      <c r="BL300" s="385"/>
      <c r="BM300" s="385"/>
      <c r="BN300" s="385"/>
      <c r="BO300" s="385"/>
      <c r="BP300" s="386"/>
      <c r="BQ300" s="387" t="s">
        <v>100</v>
      </c>
      <c r="BR300" s="388"/>
      <c r="BS300" s="388"/>
      <c r="BT300" s="388"/>
      <c r="BU300" s="388"/>
      <c r="BV300" s="388"/>
      <c r="BW300" s="388"/>
      <c r="BX300" s="388"/>
      <c r="BY300" s="388"/>
      <c r="BZ300" s="388"/>
      <c r="CA300" s="388"/>
      <c r="CB300" s="388"/>
      <c r="CC300" s="389"/>
      <c r="CD300" s="390">
        <f>+CD296*AE296</f>
        <v>68850</v>
      </c>
      <c r="CE300" s="390"/>
      <c r="CF300" s="390"/>
      <c r="CG300" s="390"/>
      <c r="CH300" s="390"/>
      <c r="CI300" s="391"/>
    </row>
    <row r="301" spans="1:87" ht="18" customHeight="1" thickBot="1" x14ac:dyDescent="0.3">
      <c r="A301" s="75"/>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BG301" s="78"/>
      <c r="BH301" s="78"/>
      <c r="BI301" s="78"/>
      <c r="BJ301" s="78"/>
      <c r="BK301" s="79"/>
      <c r="BL301" s="79"/>
      <c r="BM301" s="79"/>
      <c r="BN301" s="79"/>
      <c r="BO301" s="79"/>
      <c r="BP301" s="79"/>
      <c r="BQ301" s="79"/>
      <c r="BR301" s="79"/>
      <c r="BS301" s="79"/>
      <c r="BT301" s="79"/>
      <c r="BU301" s="79"/>
      <c r="BV301" s="79"/>
      <c r="BW301" s="79"/>
      <c r="BX301" s="79"/>
      <c r="BY301" s="79"/>
      <c r="BZ301" s="79"/>
      <c r="CA301" s="79"/>
      <c r="CB301" s="79"/>
      <c r="CC301" s="79"/>
      <c r="CD301" s="79"/>
      <c r="CE301" s="79"/>
      <c r="CF301" s="79"/>
      <c r="CG301" s="79"/>
      <c r="CH301" s="79"/>
      <c r="CI301" s="79"/>
    </row>
    <row r="302" spans="1:87" ht="18" customHeight="1" x14ac:dyDescent="0.25">
      <c r="A302" s="75"/>
      <c r="B302" s="348" t="s">
        <v>0</v>
      </c>
      <c r="C302" s="349"/>
      <c r="D302" s="349"/>
      <c r="E302" s="349"/>
      <c r="F302" s="349"/>
      <c r="G302" s="349"/>
      <c r="H302" s="349"/>
      <c r="I302" s="349"/>
      <c r="J302" s="349"/>
      <c r="K302" s="349"/>
      <c r="L302" s="349"/>
      <c r="M302" s="349"/>
      <c r="N302" s="349"/>
      <c r="O302" s="349"/>
      <c r="P302" s="349"/>
      <c r="Q302" s="349"/>
      <c r="R302" s="349"/>
      <c r="S302" s="349"/>
      <c r="T302" s="349"/>
      <c r="U302" s="349"/>
      <c r="V302" s="349"/>
      <c r="W302" s="349"/>
      <c r="X302" s="349"/>
      <c r="Y302" s="350"/>
      <c r="Z302" s="348" t="s">
        <v>80</v>
      </c>
      <c r="AA302" s="349"/>
      <c r="AB302" s="349"/>
      <c r="AC302" s="349"/>
      <c r="AD302" s="350"/>
      <c r="AE302" s="357" t="s">
        <v>79</v>
      </c>
      <c r="AF302" s="358"/>
      <c r="AG302" s="358"/>
      <c r="AH302" s="358"/>
      <c r="AI302" s="358"/>
      <c r="AJ302" s="359"/>
      <c r="AK302" s="357" t="s">
        <v>81</v>
      </c>
      <c r="AL302" s="358"/>
      <c r="AM302" s="358"/>
      <c r="AN302" s="358"/>
      <c r="AO302" s="358"/>
      <c r="AP302" s="358"/>
      <c r="AQ302" s="358"/>
      <c r="AR302" s="358"/>
      <c r="AS302" s="358"/>
      <c r="AT302" s="358"/>
      <c r="AU302" s="358"/>
      <c r="AV302" s="358"/>
      <c r="AW302" s="358"/>
      <c r="AX302" s="359"/>
      <c r="AY302" s="357" t="s">
        <v>1</v>
      </c>
      <c r="AZ302" s="358"/>
      <c r="BA302" s="358"/>
      <c r="BB302" s="359"/>
      <c r="BC302" s="348" t="s">
        <v>104</v>
      </c>
      <c r="BD302" s="349"/>
      <c r="BE302" s="349"/>
      <c r="BF302" s="350"/>
      <c r="BG302" s="366" t="s">
        <v>82</v>
      </c>
      <c r="BH302" s="367"/>
      <c r="BI302" s="367"/>
      <c r="BJ302" s="368"/>
      <c r="BK302" s="315" t="s">
        <v>99</v>
      </c>
      <c r="BL302" s="316"/>
      <c r="BM302" s="316"/>
      <c r="BN302" s="316"/>
      <c r="BO302" s="316"/>
      <c r="BP302" s="317"/>
      <c r="BQ302" s="315" t="s">
        <v>83</v>
      </c>
      <c r="BR302" s="316"/>
      <c r="BS302" s="316"/>
      <c r="BT302" s="316"/>
      <c r="BU302" s="316"/>
      <c r="BV302" s="316"/>
      <c r="BW302" s="317"/>
      <c r="BX302" s="315" t="s">
        <v>84</v>
      </c>
      <c r="BY302" s="316"/>
      <c r="BZ302" s="316"/>
      <c r="CA302" s="316"/>
      <c r="CB302" s="316"/>
      <c r="CC302" s="317"/>
      <c r="CD302" s="315" t="s">
        <v>85</v>
      </c>
      <c r="CE302" s="316"/>
      <c r="CF302" s="316"/>
      <c r="CG302" s="316"/>
      <c r="CH302" s="316"/>
      <c r="CI302" s="317"/>
    </row>
    <row r="303" spans="1:87" ht="18" customHeight="1" x14ac:dyDescent="0.25">
      <c r="A303" s="75"/>
      <c r="B303" s="351"/>
      <c r="C303" s="352"/>
      <c r="D303" s="352"/>
      <c r="E303" s="352"/>
      <c r="F303" s="352"/>
      <c r="G303" s="352"/>
      <c r="H303" s="352"/>
      <c r="I303" s="352"/>
      <c r="J303" s="352"/>
      <c r="K303" s="352"/>
      <c r="L303" s="352"/>
      <c r="M303" s="352"/>
      <c r="N303" s="352"/>
      <c r="O303" s="352"/>
      <c r="P303" s="352"/>
      <c r="Q303" s="352"/>
      <c r="R303" s="352"/>
      <c r="S303" s="352"/>
      <c r="T303" s="352"/>
      <c r="U303" s="352"/>
      <c r="V303" s="352"/>
      <c r="W303" s="352"/>
      <c r="X303" s="352"/>
      <c r="Y303" s="353"/>
      <c r="Z303" s="351"/>
      <c r="AA303" s="352"/>
      <c r="AB303" s="352"/>
      <c r="AC303" s="352"/>
      <c r="AD303" s="353"/>
      <c r="AE303" s="360"/>
      <c r="AF303" s="361"/>
      <c r="AG303" s="361"/>
      <c r="AH303" s="361"/>
      <c r="AI303" s="361"/>
      <c r="AJ303" s="362"/>
      <c r="AK303" s="360"/>
      <c r="AL303" s="361"/>
      <c r="AM303" s="361"/>
      <c r="AN303" s="361"/>
      <c r="AO303" s="361"/>
      <c r="AP303" s="361"/>
      <c r="AQ303" s="361"/>
      <c r="AR303" s="361"/>
      <c r="AS303" s="361"/>
      <c r="AT303" s="361"/>
      <c r="AU303" s="361"/>
      <c r="AV303" s="361"/>
      <c r="AW303" s="361"/>
      <c r="AX303" s="362"/>
      <c r="AY303" s="360"/>
      <c r="AZ303" s="361"/>
      <c r="BA303" s="361"/>
      <c r="BB303" s="362"/>
      <c r="BC303" s="351"/>
      <c r="BD303" s="352"/>
      <c r="BE303" s="352"/>
      <c r="BF303" s="353"/>
      <c r="BG303" s="369"/>
      <c r="BH303" s="370"/>
      <c r="BI303" s="370"/>
      <c r="BJ303" s="371"/>
      <c r="BK303" s="318"/>
      <c r="BL303" s="319"/>
      <c r="BM303" s="319"/>
      <c r="BN303" s="319"/>
      <c r="BO303" s="319"/>
      <c r="BP303" s="320"/>
      <c r="BQ303" s="318"/>
      <c r="BR303" s="319"/>
      <c r="BS303" s="319"/>
      <c r="BT303" s="319"/>
      <c r="BU303" s="319"/>
      <c r="BV303" s="319"/>
      <c r="BW303" s="320"/>
      <c r="BX303" s="318"/>
      <c r="BY303" s="319"/>
      <c r="BZ303" s="319"/>
      <c r="CA303" s="319"/>
      <c r="CB303" s="319"/>
      <c r="CC303" s="320"/>
      <c r="CD303" s="318"/>
      <c r="CE303" s="319"/>
      <c r="CF303" s="319"/>
      <c r="CG303" s="319"/>
      <c r="CH303" s="319"/>
      <c r="CI303" s="320"/>
    </row>
    <row r="304" spans="1:87" ht="18" customHeight="1" thickBot="1" x14ac:dyDescent="0.3">
      <c r="A304" s="75"/>
      <c r="B304" s="354"/>
      <c r="C304" s="355"/>
      <c r="D304" s="355"/>
      <c r="E304" s="355"/>
      <c r="F304" s="355"/>
      <c r="G304" s="355"/>
      <c r="H304" s="355"/>
      <c r="I304" s="355"/>
      <c r="J304" s="355"/>
      <c r="K304" s="355"/>
      <c r="L304" s="355"/>
      <c r="M304" s="355"/>
      <c r="N304" s="355"/>
      <c r="O304" s="355"/>
      <c r="P304" s="355"/>
      <c r="Q304" s="355"/>
      <c r="R304" s="355"/>
      <c r="S304" s="355"/>
      <c r="T304" s="355"/>
      <c r="U304" s="355"/>
      <c r="V304" s="355"/>
      <c r="W304" s="355"/>
      <c r="X304" s="355"/>
      <c r="Y304" s="356"/>
      <c r="Z304" s="354"/>
      <c r="AA304" s="355"/>
      <c r="AB304" s="355"/>
      <c r="AC304" s="355"/>
      <c r="AD304" s="356"/>
      <c r="AE304" s="363"/>
      <c r="AF304" s="364"/>
      <c r="AG304" s="364"/>
      <c r="AH304" s="364"/>
      <c r="AI304" s="364"/>
      <c r="AJ304" s="365"/>
      <c r="AK304" s="360"/>
      <c r="AL304" s="361"/>
      <c r="AM304" s="361"/>
      <c r="AN304" s="361"/>
      <c r="AO304" s="361"/>
      <c r="AP304" s="361"/>
      <c r="AQ304" s="361"/>
      <c r="AR304" s="361"/>
      <c r="AS304" s="361"/>
      <c r="AT304" s="361"/>
      <c r="AU304" s="361"/>
      <c r="AV304" s="361"/>
      <c r="AW304" s="361"/>
      <c r="AX304" s="362"/>
      <c r="AY304" s="360"/>
      <c r="AZ304" s="361"/>
      <c r="BA304" s="361"/>
      <c r="BB304" s="362"/>
      <c r="BC304" s="351"/>
      <c r="BD304" s="352"/>
      <c r="BE304" s="352"/>
      <c r="BF304" s="353"/>
      <c r="BG304" s="369"/>
      <c r="BH304" s="370"/>
      <c r="BI304" s="370"/>
      <c r="BJ304" s="371"/>
      <c r="BK304" s="318"/>
      <c r="BL304" s="319"/>
      <c r="BM304" s="319"/>
      <c r="BN304" s="319"/>
      <c r="BO304" s="319"/>
      <c r="BP304" s="320"/>
      <c r="BQ304" s="321"/>
      <c r="BR304" s="322"/>
      <c r="BS304" s="322"/>
      <c r="BT304" s="322"/>
      <c r="BU304" s="322"/>
      <c r="BV304" s="322"/>
      <c r="BW304" s="323"/>
      <c r="BX304" s="321"/>
      <c r="BY304" s="322"/>
      <c r="BZ304" s="322"/>
      <c r="CA304" s="322"/>
      <c r="CB304" s="322"/>
      <c r="CC304" s="323"/>
      <c r="CD304" s="321"/>
      <c r="CE304" s="322"/>
      <c r="CF304" s="322"/>
      <c r="CG304" s="322"/>
      <c r="CH304" s="322"/>
      <c r="CI304" s="323"/>
    </row>
    <row r="305" spans="1:87" ht="18" customHeight="1" x14ac:dyDescent="0.25">
      <c r="A305" s="75"/>
      <c r="B305" s="324" t="s">
        <v>565</v>
      </c>
      <c r="C305" s="325"/>
      <c r="D305" s="325"/>
      <c r="E305" s="325"/>
      <c r="F305" s="325"/>
      <c r="G305" s="325"/>
      <c r="H305" s="325"/>
      <c r="I305" s="325"/>
      <c r="J305" s="325"/>
      <c r="K305" s="325"/>
      <c r="L305" s="325"/>
      <c r="M305" s="325"/>
      <c r="N305" s="325"/>
      <c r="O305" s="325"/>
      <c r="P305" s="325"/>
      <c r="Q305" s="325"/>
      <c r="R305" s="325"/>
      <c r="S305" s="325"/>
      <c r="T305" s="325"/>
      <c r="U305" s="325"/>
      <c r="V305" s="325"/>
      <c r="W305" s="325"/>
      <c r="X305" s="325"/>
      <c r="Y305" s="326"/>
      <c r="Z305" s="333" t="s">
        <v>598</v>
      </c>
      <c r="AA305" s="334"/>
      <c r="AB305" s="334"/>
      <c r="AC305" s="334"/>
      <c r="AD305" s="335"/>
      <c r="AE305" s="333">
        <v>1</v>
      </c>
      <c r="AF305" s="334"/>
      <c r="AG305" s="334"/>
      <c r="AH305" s="334"/>
      <c r="AI305" s="334"/>
      <c r="AJ305" s="334"/>
      <c r="AK305" s="342" t="s">
        <v>41</v>
      </c>
      <c r="AL305" s="343"/>
      <c r="AM305" s="343"/>
      <c r="AN305" s="343"/>
      <c r="AO305" s="343"/>
      <c r="AP305" s="343"/>
      <c r="AQ305" s="343"/>
      <c r="AR305" s="343"/>
      <c r="AS305" s="343"/>
      <c r="AT305" s="343"/>
      <c r="AU305" s="343"/>
      <c r="AV305" s="343"/>
      <c r="AW305" s="343"/>
      <c r="AX305" s="344"/>
      <c r="AY305" s="409">
        <v>4</v>
      </c>
      <c r="AZ305" s="346"/>
      <c r="BA305" s="346"/>
      <c r="BB305" s="410"/>
      <c r="BC305" s="345">
        <f>+$AE$305*AY305</f>
        <v>4</v>
      </c>
      <c r="BD305" s="346"/>
      <c r="BE305" s="346"/>
      <c r="BF305" s="347"/>
      <c r="BG305" s="637">
        <v>22629</v>
      </c>
      <c r="BH305" s="638"/>
      <c r="BI305" s="638"/>
      <c r="BJ305" s="639"/>
      <c r="BK305" s="288">
        <f>+AY305*BG305</f>
        <v>90516</v>
      </c>
      <c r="BL305" s="289"/>
      <c r="BM305" s="289"/>
      <c r="BN305" s="289"/>
      <c r="BO305" s="289"/>
      <c r="BP305" s="290"/>
      <c r="BQ305" s="291">
        <v>10000</v>
      </c>
      <c r="BR305" s="292"/>
      <c r="BS305" s="292"/>
      <c r="BT305" s="292"/>
      <c r="BU305" s="292"/>
      <c r="BV305" s="292"/>
      <c r="BW305" s="293"/>
      <c r="BX305" s="291">
        <f>+(((BK314+BQ305)*15)/85)</f>
        <v>200082.35294117648</v>
      </c>
      <c r="BY305" s="292"/>
      <c r="BZ305" s="292"/>
      <c r="CA305" s="292"/>
      <c r="CB305" s="292"/>
      <c r="CC305" s="293"/>
      <c r="CD305" s="291">
        <f>+BK314+BQ305+BX305</f>
        <v>1333882.3529411764</v>
      </c>
      <c r="CE305" s="292"/>
      <c r="CF305" s="292"/>
      <c r="CG305" s="292"/>
      <c r="CH305" s="292"/>
      <c r="CI305" s="293"/>
    </row>
    <row r="306" spans="1:87" ht="18" customHeight="1" x14ac:dyDescent="0.25">
      <c r="A306" s="75"/>
      <c r="B306" s="327"/>
      <c r="C306" s="328"/>
      <c r="D306" s="328"/>
      <c r="E306" s="328"/>
      <c r="F306" s="328"/>
      <c r="G306" s="328"/>
      <c r="H306" s="328"/>
      <c r="I306" s="328"/>
      <c r="J306" s="328"/>
      <c r="K306" s="328"/>
      <c r="L306" s="328"/>
      <c r="M306" s="328"/>
      <c r="N306" s="328"/>
      <c r="O306" s="328"/>
      <c r="P306" s="328"/>
      <c r="Q306" s="328"/>
      <c r="R306" s="328"/>
      <c r="S306" s="328"/>
      <c r="T306" s="328"/>
      <c r="U306" s="328"/>
      <c r="V306" s="328"/>
      <c r="W306" s="328"/>
      <c r="X306" s="328"/>
      <c r="Y306" s="329"/>
      <c r="Z306" s="336"/>
      <c r="AA306" s="337"/>
      <c r="AB306" s="337"/>
      <c r="AC306" s="337"/>
      <c r="AD306" s="338"/>
      <c r="AE306" s="336"/>
      <c r="AF306" s="337"/>
      <c r="AG306" s="337"/>
      <c r="AH306" s="337"/>
      <c r="AI306" s="337"/>
      <c r="AJ306" s="337"/>
      <c r="AK306" s="300" t="s">
        <v>14</v>
      </c>
      <c r="AL306" s="301"/>
      <c r="AM306" s="301"/>
      <c r="AN306" s="301"/>
      <c r="AO306" s="301"/>
      <c r="AP306" s="301"/>
      <c r="AQ306" s="301"/>
      <c r="AR306" s="301"/>
      <c r="AS306" s="301"/>
      <c r="AT306" s="301"/>
      <c r="AU306" s="301"/>
      <c r="AV306" s="301"/>
      <c r="AW306" s="301"/>
      <c r="AX306" s="302"/>
      <c r="AY306" s="407">
        <v>4</v>
      </c>
      <c r="AZ306" s="304"/>
      <c r="BA306" s="304"/>
      <c r="BB306" s="408"/>
      <c r="BC306" s="306">
        <f t="shared" ref="BC306:BC313" si="42">+$AE$305*AY306</f>
        <v>4</v>
      </c>
      <c r="BD306" s="307"/>
      <c r="BE306" s="307"/>
      <c r="BF306" s="308"/>
      <c r="BG306" s="309">
        <v>7925</v>
      </c>
      <c r="BH306" s="310"/>
      <c r="BI306" s="310"/>
      <c r="BJ306" s="311"/>
      <c r="BK306" s="312">
        <f t="shared" ref="BK306:BK313" si="43">+AY306*BG306</f>
        <v>31700</v>
      </c>
      <c r="BL306" s="313"/>
      <c r="BM306" s="313"/>
      <c r="BN306" s="313"/>
      <c r="BO306" s="313"/>
      <c r="BP306" s="314"/>
      <c r="BQ306" s="294"/>
      <c r="BR306" s="295"/>
      <c r="BS306" s="295"/>
      <c r="BT306" s="295"/>
      <c r="BU306" s="295"/>
      <c r="BV306" s="295"/>
      <c r="BW306" s="296"/>
      <c r="BX306" s="294"/>
      <c r="BY306" s="295"/>
      <c r="BZ306" s="295"/>
      <c r="CA306" s="295"/>
      <c r="CB306" s="295"/>
      <c r="CC306" s="296"/>
      <c r="CD306" s="294"/>
      <c r="CE306" s="295"/>
      <c r="CF306" s="295"/>
      <c r="CG306" s="295"/>
      <c r="CH306" s="295"/>
      <c r="CI306" s="296"/>
    </row>
    <row r="307" spans="1:87" ht="18" customHeight="1" x14ac:dyDescent="0.25">
      <c r="A307" s="75"/>
      <c r="B307" s="327"/>
      <c r="C307" s="328"/>
      <c r="D307" s="328"/>
      <c r="E307" s="328"/>
      <c r="F307" s="328"/>
      <c r="G307" s="328"/>
      <c r="H307" s="328"/>
      <c r="I307" s="328"/>
      <c r="J307" s="328"/>
      <c r="K307" s="328"/>
      <c r="L307" s="328"/>
      <c r="M307" s="328"/>
      <c r="N307" s="328"/>
      <c r="O307" s="328"/>
      <c r="P307" s="328"/>
      <c r="Q307" s="328"/>
      <c r="R307" s="328"/>
      <c r="S307" s="328"/>
      <c r="T307" s="328"/>
      <c r="U307" s="328"/>
      <c r="V307" s="328"/>
      <c r="W307" s="328"/>
      <c r="X307" s="328"/>
      <c r="Y307" s="329"/>
      <c r="Z307" s="336"/>
      <c r="AA307" s="337"/>
      <c r="AB307" s="337"/>
      <c r="AC307" s="337"/>
      <c r="AD307" s="338"/>
      <c r="AE307" s="336"/>
      <c r="AF307" s="337"/>
      <c r="AG307" s="337"/>
      <c r="AH307" s="337"/>
      <c r="AI307" s="337"/>
      <c r="AJ307" s="337"/>
      <c r="AK307" s="300" t="s">
        <v>32</v>
      </c>
      <c r="AL307" s="301"/>
      <c r="AM307" s="301"/>
      <c r="AN307" s="301"/>
      <c r="AO307" s="301"/>
      <c r="AP307" s="301"/>
      <c r="AQ307" s="301"/>
      <c r="AR307" s="301"/>
      <c r="AS307" s="301"/>
      <c r="AT307" s="301"/>
      <c r="AU307" s="301"/>
      <c r="AV307" s="301"/>
      <c r="AW307" s="301"/>
      <c r="AX307" s="302"/>
      <c r="AY307" s="407">
        <v>60</v>
      </c>
      <c r="AZ307" s="304"/>
      <c r="BA307" s="304"/>
      <c r="BB307" s="408"/>
      <c r="BC307" s="306">
        <f t="shared" si="42"/>
        <v>60</v>
      </c>
      <c r="BD307" s="307"/>
      <c r="BE307" s="307"/>
      <c r="BF307" s="308"/>
      <c r="BG307" s="309">
        <v>10968</v>
      </c>
      <c r="BH307" s="310"/>
      <c r="BI307" s="310"/>
      <c r="BJ307" s="311"/>
      <c r="BK307" s="312">
        <f t="shared" si="43"/>
        <v>658080</v>
      </c>
      <c r="BL307" s="313"/>
      <c r="BM307" s="313"/>
      <c r="BN307" s="313"/>
      <c r="BO307" s="313"/>
      <c r="BP307" s="314"/>
      <c r="BQ307" s="294"/>
      <c r="BR307" s="295"/>
      <c r="BS307" s="295"/>
      <c r="BT307" s="295"/>
      <c r="BU307" s="295"/>
      <c r="BV307" s="295"/>
      <c r="BW307" s="296"/>
      <c r="BX307" s="294"/>
      <c r="BY307" s="295"/>
      <c r="BZ307" s="295"/>
      <c r="CA307" s="295"/>
      <c r="CB307" s="295"/>
      <c r="CC307" s="296"/>
      <c r="CD307" s="294"/>
      <c r="CE307" s="295"/>
      <c r="CF307" s="295"/>
      <c r="CG307" s="295"/>
      <c r="CH307" s="295"/>
      <c r="CI307" s="296"/>
    </row>
    <row r="308" spans="1:87" ht="18" customHeight="1" x14ac:dyDescent="0.25">
      <c r="A308" s="75"/>
      <c r="B308" s="327"/>
      <c r="C308" s="328"/>
      <c r="D308" s="328"/>
      <c r="E308" s="328"/>
      <c r="F308" s="328"/>
      <c r="G308" s="328"/>
      <c r="H308" s="328"/>
      <c r="I308" s="328"/>
      <c r="J308" s="328"/>
      <c r="K308" s="328"/>
      <c r="L308" s="328"/>
      <c r="M308" s="328"/>
      <c r="N308" s="328"/>
      <c r="O308" s="328"/>
      <c r="P308" s="328"/>
      <c r="Q308" s="328"/>
      <c r="R308" s="328"/>
      <c r="S308" s="328"/>
      <c r="T308" s="328"/>
      <c r="U308" s="328"/>
      <c r="V308" s="328"/>
      <c r="W308" s="328"/>
      <c r="X308" s="328"/>
      <c r="Y308" s="329"/>
      <c r="Z308" s="336"/>
      <c r="AA308" s="337"/>
      <c r="AB308" s="337"/>
      <c r="AC308" s="337"/>
      <c r="AD308" s="338"/>
      <c r="AE308" s="336"/>
      <c r="AF308" s="337"/>
      <c r="AG308" s="337"/>
      <c r="AH308" s="337"/>
      <c r="AI308" s="337"/>
      <c r="AJ308" s="337"/>
      <c r="AK308" s="300" t="s">
        <v>527</v>
      </c>
      <c r="AL308" s="301"/>
      <c r="AM308" s="301"/>
      <c r="AN308" s="301"/>
      <c r="AO308" s="301"/>
      <c r="AP308" s="301"/>
      <c r="AQ308" s="301"/>
      <c r="AR308" s="301"/>
      <c r="AS308" s="301"/>
      <c r="AT308" s="301"/>
      <c r="AU308" s="301"/>
      <c r="AV308" s="301"/>
      <c r="AW308" s="301"/>
      <c r="AX308" s="302"/>
      <c r="AY308" s="407">
        <v>4</v>
      </c>
      <c r="AZ308" s="304"/>
      <c r="BA308" s="304"/>
      <c r="BB308" s="408"/>
      <c r="BC308" s="306">
        <f t="shared" si="42"/>
        <v>4</v>
      </c>
      <c r="BD308" s="307"/>
      <c r="BE308" s="307"/>
      <c r="BF308" s="308"/>
      <c r="BG308" s="309">
        <v>18911</v>
      </c>
      <c r="BH308" s="310"/>
      <c r="BI308" s="310"/>
      <c r="BJ308" s="311"/>
      <c r="BK308" s="312">
        <f t="shared" si="43"/>
        <v>75644</v>
      </c>
      <c r="BL308" s="313"/>
      <c r="BM308" s="313"/>
      <c r="BN308" s="313"/>
      <c r="BO308" s="313"/>
      <c r="BP308" s="314"/>
      <c r="BQ308" s="294"/>
      <c r="BR308" s="295"/>
      <c r="BS308" s="295"/>
      <c r="BT308" s="295"/>
      <c r="BU308" s="295"/>
      <c r="BV308" s="295"/>
      <c r="BW308" s="296"/>
      <c r="BX308" s="294"/>
      <c r="BY308" s="295"/>
      <c r="BZ308" s="295"/>
      <c r="CA308" s="295"/>
      <c r="CB308" s="295"/>
      <c r="CC308" s="296"/>
      <c r="CD308" s="294"/>
      <c r="CE308" s="295"/>
      <c r="CF308" s="295"/>
      <c r="CG308" s="295"/>
      <c r="CH308" s="295"/>
      <c r="CI308" s="296"/>
    </row>
    <row r="309" spans="1:87" ht="18" customHeight="1" x14ac:dyDescent="0.25">
      <c r="A309" s="75"/>
      <c r="B309" s="327"/>
      <c r="C309" s="328"/>
      <c r="D309" s="328"/>
      <c r="E309" s="328"/>
      <c r="F309" s="328"/>
      <c r="G309" s="328"/>
      <c r="H309" s="328"/>
      <c r="I309" s="328"/>
      <c r="J309" s="328"/>
      <c r="K309" s="328"/>
      <c r="L309" s="328"/>
      <c r="M309" s="328"/>
      <c r="N309" s="328"/>
      <c r="O309" s="328"/>
      <c r="P309" s="328"/>
      <c r="Q309" s="328"/>
      <c r="R309" s="328"/>
      <c r="S309" s="328"/>
      <c r="T309" s="328"/>
      <c r="U309" s="328"/>
      <c r="V309" s="328"/>
      <c r="W309" s="328"/>
      <c r="X309" s="328"/>
      <c r="Y309" s="329"/>
      <c r="Z309" s="336"/>
      <c r="AA309" s="337"/>
      <c r="AB309" s="337"/>
      <c r="AC309" s="337"/>
      <c r="AD309" s="338"/>
      <c r="AE309" s="336"/>
      <c r="AF309" s="337"/>
      <c r="AG309" s="337"/>
      <c r="AH309" s="337"/>
      <c r="AI309" s="337"/>
      <c r="AJ309" s="337"/>
      <c r="AK309" s="300" t="s">
        <v>17</v>
      </c>
      <c r="AL309" s="301"/>
      <c r="AM309" s="301"/>
      <c r="AN309" s="301"/>
      <c r="AO309" s="301"/>
      <c r="AP309" s="301"/>
      <c r="AQ309" s="301"/>
      <c r="AR309" s="301"/>
      <c r="AS309" s="301"/>
      <c r="AT309" s="301"/>
      <c r="AU309" s="301"/>
      <c r="AV309" s="301"/>
      <c r="AW309" s="301"/>
      <c r="AX309" s="302"/>
      <c r="AY309" s="407">
        <v>4</v>
      </c>
      <c r="AZ309" s="304"/>
      <c r="BA309" s="304"/>
      <c r="BB309" s="408"/>
      <c r="BC309" s="306">
        <f t="shared" si="42"/>
        <v>4</v>
      </c>
      <c r="BD309" s="307"/>
      <c r="BE309" s="307"/>
      <c r="BF309" s="308"/>
      <c r="BG309" s="309">
        <v>6399</v>
      </c>
      <c r="BH309" s="310"/>
      <c r="BI309" s="310"/>
      <c r="BJ309" s="311"/>
      <c r="BK309" s="312">
        <f t="shared" si="43"/>
        <v>25596</v>
      </c>
      <c r="BL309" s="313"/>
      <c r="BM309" s="313"/>
      <c r="BN309" s="313"/>
      <c r="BO309" s="313"/>
      <c r="BP309" s="314"/>
      <c r="BQ309" s="294"/>
      <c r="BR309" s="295"/>
      <c r="BS309" s="295"/>
      <c r="BT309" s="295"/>
      <c r="BU309" s="295"/>
      <c r="BV309" s="295"/>
      <c r="BW309" s="296"/>
      <c r="BX309" s="294"/>
      <c r="BY309" s="295"/>
      <c r="BZ309" s="295"/>
      <c r="CA309" s="295"/>
      <c r="CB309" s="295"/>
      <c r="CC309" s="296"/>
      <c r="CD309" s="294"/>
      <c r="CE309" s="295"/>
      <c r="CF309" s="295"/>
      <c r="CG309" s="295"/>
      <c r="CH309" s="295"/>
      <c r="CI309" s="296"/>
    </row>
    <row r="310" spans="1:87" ht="18" customHeight="1" x14ac:dyDescent="0.25">
      <c r="A310" s="75"/>
      <c r="B310" s="327"/>
      <c r="C310" s="328"/>
      <c r="D310" s="328"/>
      <c r="E310" s="328"/>
      <c r="F310" s="328"/>
      <c r="G310" s="328"/>
      <c r="H310" s="328"/>
      <c r="I310" s="328"/>
      <c r="J310" s="328"/>
      <c r="K310" s="328"/>
      <c r="L310" s="328"/>
      <c r="M310" s="328"/>
      <c r="N310" s="328"/>
      <c r="O310" s="328"/>
      <c r="P310" s="328"/>
      <c r="Q310" s="328"/>
      <c r="R310" s="328"/>
      <c r="S310" s="328"/>
      <c r="T310" s="328"/>
      <c r="U310" s="328"/>
      <c r="V310" s="328"/>
      <c r="W310" s="328"/>
      <c r="X310" s="328"/>
      <c r="Y310" s="329"/>
      <c r="Z310" s="336"/>
      <c r="AA310" s="337"/>
      <c r="AB310" s="337"/>
      <c r="AC310" s="337"/>
      <c r="AD310" s="338"/>
      <c r="AE310" s="336"/>
      <c r="AF310" s="337"/>
      <c r="AG310" s="337"/>
      <c r="AH310" s="337"/>
      <c r="AI310" s="337"/>
      <c r="AJ310" s="337"/>
      <c r="AK310" s="300" t="s">
        <v>18</v>
      </c>
      <c r="AL310" s="301"/>
      <c r="AM310" s="301"/>
      <c r="AN310" s="301"/>
      <c r="AO310" s="301"/>
      <c r="AP310" s="301"/>
      <c r="AQ310" s="301"/>
      <c r="AR310" s="301"/>
      <c r="AS310" s="301"/>
      <c r="AT310" s="301"/>
      <c r="AU310" s="301"/>
      <c r="AV310" s="301"/>
      <c r="AW310" s="301"/>
      <c r="AX310" s="302"/>
      <c r="AY310" s="407">
        <v>4</v>
      </c>
      <c r="AZ310" s="304"/>
      <c r="BA310" s="304"/>
      <c r="BB310" s="408"/>
      <c r="BC310" s="306">
        <f t="shared" si="42"/>
        <v>4</v>
      </c>
      <c r="BD310" s="307"/>
      <c r="BE310" s="307"/>
      <c r="BF310" s="308"/>
      <c r="BG310" s="309">
        <v>28961</v>
      </c>
      <c r="BH310" s="310"/>
      <c r="BI310" s="310"/>
      <c r="BJ310" s="311"/>
      <c r="BK310" s="312">
        <f t="shared" si="43"/>
        <v>115844</v>
      </c>
      <c r="BL310" s="313"/>
      <c r="BM310" s="313"/>
      <c r="BN310" s="313"/>
      <c r="BO310" s="313"/>
      <c r="BP310" s="314"/>
      <c r="BQ310" s="294"/>
      <c r="BR310" s="295"/>
      <c r="BS310" s="295"/>
      <c r="BT310" s="295"/>
      <c r="BU310" s="295"/>
      <c r="BV310" s="295"/>
      <c r="BW310" s="296"/>
      <c r="BX310" s="294"/>
      <c r="BY310" s="295"/>
      <c r="BZ310" s="295"/>
      <c r="CA310" s="295"/>
      <c r="CB310" s="295"/>
      <c r="CC310" s="296"/>
      <c r="CD310" s="294"/>
      <c r="CE310" s="295"/>
      <c r="CF310" s="295"/>
      <c r="CG310" s="295"/>
      <c r="CH310" s="295"/>
      <c r="CI310" s="296"/>
    </row>
    <row r="311" spans="1:87" ht="18" customHeight="1" x14ac:dyDescent="0.25">
      <c r="A311" s="75"/>
      <c r="B311" s="327"/>
      <c r="C311" s="328"/>
      <c r="D311" s="328"/>
      <c r="E311" s="328"/>
      <c r="F311" s="328"/>
      <c r="G311" s="328"/>
      <c r="H311" s="328"/>
      <c r="I311" s="328"/>
      <c r="J311" s="328"/>
      <c r="K311" s="328"/>
      <c r="L311" s="328"/>
      <c r="M311" s="328"/>
      <c r="N311" s="328"/>
      <c r="O311" s="328"/>
      <c r="P311" s="328"/>
      <c r="Q311" s="328"/>
      <c r="R311" s="328"/>
      <c r="S311" s="328"/>
      <c r="T311" s="328"/>
      <c r="U311" s="328"/>
      <c r="V311" s="328"/>
      <c r="W311" s="328"/>
      <c r="X311" s="328"/>
      <c r="Y311" s="329"/>
      <c r="Z311" s="336"/>
      <c r="AA311" s="337"/>
      <c r="AB311" s="337"/>
      <c r="AC311" s="337"/>
      <c r="AD311" s="338"/>
      <c r="AE311" s="336"/>
      <c r="AF311" s="337"/>
      <c r="AG311" s="337"/>
      <c r="AH311" s="337"/>
      <c r="AI311" s="337"/>
      <c r="AJ311" s="337"/>
      <c r="AK311" s="300" t="s">
        <v>30</v>
      </c>
      <c r="AL311" s="301"/>
      <c r="AM311" s="301"/>
      <c r="AN311" s="301"/>
      <c r="AO311" s="301"/>
      <c r="AP311" s="301"/>
      <c r="AQ311" s="301"/>
      <c r="AR311" s="301"/>
      <c r="AS311" s="301"/>
      <c r="AT311" s="301"/>
      <c r="AU311" s="301"/>
      <c r="AV311" s="301"/>
      <c r="AW311" s="301"/>
      <c r="AX311" s="302"/>
      <c r="AY311" s="407">
        <v>4</v>
      </c>
      <c r="AZ311" s="304"/>
      <c r="BA311" s="304"/>
      <c r="BB311" s="408"/>
      <c r="BC311" s="306">
        <f t="shared" si="42"/>
        <v>4</v>
      </c>
      <c r="BD311" s="307"/>
      <c r="BE311" s="307"/>
      <c r="BF311" s="308"/>
      <c r="BG311" s="309">
        <v>7925</v>
      </c>
      <c r="BH311" s="310"/>
      <c r="BI311" s="310"/>
      <c r="BJ311" s="311"/>
      <c r="BK311" s="312">
        <f t="shared" si="43"/>
        <v>31700</v>
      </c>
      <c r="BL311" s="313"/>
      <c r="BM311" s="313"/>
      <c r="BN311" s="313"/>
      <c r="BO311" s="313"/>
      <c r="BP311" s="314"/>
      <c r="BQ311" s="294"/>
      <c r="BR311" s="295"/>
      <c r="BS311" s="295"/>
      <c r="BT311" s="295"/>
      <c r="BU311" s="295"/>
      <c r="BV311" s="295"/>
      <c r="BW311" s="296"/>
      <c r="BX311" s="294"/>
      <c r="BY311" s="295"/>
      <c r="BZ311" s="295"/>
      <c r="CA311" s="295"/>
      <c r="CB311" s="295"/>
      <c r="CC311" s="296"/>
      <c r="CD311" s="294"/>
      <c r="CE311" s="295"/>
      <c r="CF311" s="295"/>
      <c r="CG311" s="295"/>
      <c r="CH311" s="295"/>
      <c r="CI311" s="296"/>
    </row>
    <row r="312" spans="1:87" ht="18" customHeight="1" x14ac:dyDescent="0.25">
      <c r="A312" s="75"/>
      <c r="B312" s="327"/>
      <c r="C312" s="328"/>
      <c r="D312" s="328"/>
      <c r="E312" s="328"/>
      <c r="F312" s="328"/>
      <c r="G312" s="328"/>
      <c r="H312" s="328"/>
      <c r="I312" s="328"/>
      <c r="J312" s="328"/>
      <c r="K312" s="328"/>
      <c r="L312" s="328"/>
      <c r="M312" s="328"/>
      <c r="N312" s="328"/>
      <c r="O312" s="328"/>
      <c r="P312" s="328"/>
      <c r="Q312" s="328"/>
      <c r="R312" s="328"/>
      <c r="S312" s="328"/>
      <c r="T312" s="328"/>
      <c r="U312" s="328"/>
      <c r="V312" s="328"/>
      <c r="W312" s="328"/>
      <c r="X312" s="328"/>
      <c r="Y312" s="329"/>
      <c r="Z312" s="336"/>
      <c r="AA312" s="337"/>
      <c r="AB312" s="337"/>
      <c r="AC312" s="337"/>
      <c r="AD312" s="338"/>
      <c r="AE312" s="336"/>
      <c r="AF312" s="337"/>
      <c r="AG312" s="337"/>
      <c r="AH312" s="337"/>
      <c r="AI312" s="337"/>
      <c r="AJ312" s="337"/>
      <c r="AK312" s="300" t="s">
        <v>37</v>
      </c>
      <c r="AL312" s="301"/>
      <c r="AM312" s="301"/>
      <c r="AN312" s="301"/>
      <c r="AO312" s="301"/>
      <c r="AP312" s="301"/>
      <c r="AQ312" s="301"/>
      <c r="AR312" s="301"/>
      <c r="AS312" s="301"/>
      <c r="AT312" s="301"/>
      <c r="AU312" s="301"/>
      <c r="AV312" s="301"/>
      <c r="AW312" s="301"/>
      <c r="AX312" s="302"/>
      <c r="AY312" s="407">
        <v>4</v>
      </c>
      <c r="AZ312" s="304"/>
      <c r="BA312" s="304"/>
      <c r="BB312" s="408"/>
      <c r="BC312" s="306">
        <f t="shared" si="42"/>
        <v>4</v>
      </c>
      <c r="BD312" s="307"/>
      <c r="BE312" s="307"/>
      <c r="BF312" s="308"/>
      <c r="BG312" s="309">
        <v>11840</v>
      </c>
      <c r="BH312" s="310"/>
      <c r="BI312" s="310"/>
      <c r="BJ312" s="311"/>
      <c r="BK312" s="312">
        <f t="shared" si="43"/>
        <v>47360</v>
      </c>
      <c r="BL312" s="313"/>
      <c r="BM312" s="313"/>
      <c r="BN312" s="313"/>
      <c r="BO312" s="313"/>
      <c r="BP312" s="314"/>
      <c r="BQ312" s="294"/>
      <c r="BR312" s="295"/>
      <c r="BS312" s="295"/>
      <c r="BT312" s="295"/>
      <c r="BU312" s="295"/>
      <c r="BV312" s="295"/>
      <c r="BW312" s="296"/>
      <c r="BX312" s="294"/>
      <c r="BY312" s="295"/>
      <c r="BZ312" s="295"/>
      <c r="CA312" s="295"/>
      <c r="CB312" s="295"/>
      <c r="CC312" s="296"/>
      <c r="CD312" s="294"/>
      <c r="CE312" s="295"/>
      <c r="CF312" s="295"/>
      <c r="CG312" s="295"/>
      <c r="CH312" s="295"/>
      <c r="CI312" s="296"/>
    </row>
    <row r="313" spans="1:87" ht="18" customHeight="1" thickBot="1" x14ac:dyDescent="0.3">
      <c r="A313" s="75"/>
      <c r="B313" s="327"/>
      <c r="C313" s="328"/>
      <c r="D313" s="328"/>
      <c r="E313" s="328"/>
      <c r="F313" s="328"/>
      <c r="G313" s="328"/>
      <c r="H313" s="328"/>
      <c r="I313" s="328"/>
      <c r="J313" s="328"/>
      <c r="K313" s="328"/>
      <c r="L313" s="328"/>
      <c r="M313" s="328"/>
      <c r="N313" s="328"/>
      <c r="O313" s="328"/>
      <c r="P313" s="328"/>
      <c r="Q313" s="328"/>
      <c r="R313" s="328"/>
      <c r="S313" s="328"/>
      <c r="T313" s="328"/>
      <c r="U313" s="328"/>
      <c r="V313" s="328"/>
      <c r="W313" s="328"/>
      <c r="X313" s="328"/>
      <c r="Y313" s="329"/>
      <c r="Z313" s="336"/>
      <c r="AA313" s="337"/>
      <c r="AB313" s="337"/>
      <c r="AC313" s="337"/>
      <c r="AD313" s="338"/>
      <c r="AE313" s="336"/>
      <c r="AF313" s="337"/>
      <c r="AG313" s="337"/>
      <c r="AH313" s="337"/>
      <c r="AI313" s="337"/>
      <c r="AJ313" s="337"/>
      <c r="AK313" s="392" t="s">
        <v>39</v>
      </c>
      <c r="AL313" s="393"/>
      <c r="AM313" s="393"/>
      <c r="AN313" s="393"/>
      <c r="AO313" s="393"/>
      <c r="AP313" s="393"/>
      <c r="AQ313" s="393"/>
      <c r="AR313" s="393"/>
      <c r="AS313" s="393"/>
      <c r="AT313" s="393"/>
      <c r="AU313" s="393"/>
      <c r="AV313" s="393"/>
      <c r="AW313" s="393"/>
      <c r="AX313" s="394"/>
      <c r="AY313" s="407">
        <v>4</v>
      </c>
      <c r="AZ313" s="304"/>
      <c r="BA313" s="304"/>
      <c r="BB313" s="408"/>
      <c r="BC313" s="306">
        <f t="shared" si="42"/>
        <v>4</v>
      </c>
      <c r="BD313" s="307"/>
      <c r="BE313" s="307"/>
      <c r="BF313" s="308"/>
      <c r="BG313" s="309">
        <v>11840</v>
      </c>
      <c r="BH313" s="310"/>
      <c r="BI313" s="310"/>
      <c r="BJ313" s="311"/>
      <c r="BK313" s="312">
        <f t="shared" si="43"/>
        <v>47360</v>
      </c>
      <c r="BL313" s="313"/>
      <c r="BM313" s="313"/>
      <c r="BN313" s="313"/>
      <c r="BO313" s="313"/>
      <c r="BP313" s="314"/>
      <c r="BQ313" s="294"/>
      <c r="BR313" s="295"/>
      <c r="BS313" s="295"/>
      <c r="BT313" s="295"/>
      <c r="BU313" s="295"/>
      <c r="BV313" s="295"/>
      <c r="BW313" s="296"/>
      <c r="BX313" s="294"/>
      <c r="BY313" s="295"/>
      <c r="BZ313" s="295"/>
      <c r="CA313" s="295"/>
      <c r="CB313" s="295"/>
      <c r="CC313" s="296"/>
      <c r="CD313" s="294"/>
      <c r="CE313" s="295"/>
      <c r="CF313" s="295"/>
      <c r="CG313" s="295"/>
      <c r="CH313" s="295"/>
      <c r="CI313" s="296"/>
    </row>
    <row r="314" spans="1:87" ht="18" customHeight="1" thickBot="1" x14ac:dyDescent="0.3">
      <c r="A314" s="75"/>
      <c r="B314" s="377"/>
      <c r="C314" s="378"/>
      <c r="D314" s="378"/>
      <c r="E314" s="378"/>
      <c r="F314" s="378"/>
      <c r="G314" s="378"/>
      <c r="H314" s="378"/>
      <c r="I314" s="378"/>
      <c r="J314" s="378"/>
      <c r="K314" s="378"/>
      <c r="L314" s="378"/>
      <c r="M314" s="378"/>
      <c r="N314" s="378"/>
      <c r="O314" s="378"/>
      <c r="P314" s="378"/>
      <c r="Q314" s="378"/>
      <c r="R314" s="378"/>
      <c r="S314" s="378"/>
      <c r="T314" s="378"/>
      <c r="U314" s="378"/>
      <c r="V314" s="378"/>
      <c r="W314" s="378"/>
      <c r="X314" s="378"/>
      <c r="Y314" s="378"/>
      <c r="Z314" s="378"/>
      <c r="AA314" s="378"/>
      <c r="AB314" s="378"/>
      <c r="AC314" s="378"/>
      <c r="AD314" s="378"/>
      <c r="AE314" s="378"/>
      <c r="AF314" s="378"/>
      <c r="AG314" s="378"/>
      <c r="AH314" s="378"/>
      <c r="AI314" s="378"/>
      <c r="AJ314" s="379"/>
      <c r="AK314" s="380" t="s">
        <v>3</v>
      </c>
      <c r="AL314" s="381"/>
      <c r="AM314" s="381"/>
      <c r="AN314" s="381"/>
      <c r="AO314" s="381"/>
      <c r="AP314" s="381"/>
      <c r="AQ314" s="381"/>
      <c r="AR314" s="381"/>
      <c r="AS314" s="381"/>
      <c r="AT314" s="381"/>
      <c r="AU314" s="381"/>
      <c r="AV314" s="381"/>
      <c r="AW314" s="381"/>
      <c r="AX314" s="381"/>
      <c r="AY314" s="382"/>
      <c r="AZ314" s="382"/>
      <c r="BA314" s="382"/>
      <c r="BB314" s="382"/>
      <c r="BC314" s="382"/>
      <c r="BD314" s="382"/>
      <c r="BE314" s="382"/>
      <c r="BF314" s="382"/>
      <c r="BG314" s="382"/>
      <c r="BH314" s="382"/>
      <c r="BI314" s="382"/>
      <c r="BJ314" s="383"/>
      <c r="BK314" s="384">
        <f>SUM(BK305:BK313)</f>
        <v>1123800</v>
      </c>
      <c r="BL314" s="385"/>
      <c r="BM314" s="385"/>
      <c r="BN314" s="385"/>
      <c r="BO314" s="385"/>
      <c r="BP314" s="386"/>
      <c r="BQ314" s="387" t="s">
        <v>100</v>
      </c>
      <c r="BR314" s="388"/>
      <c r="BS314" s="388"/>
      <c r="BT314" s="388"/>
      <c r="BU314" s="388"/>
      <c r="BV314" s="388"/>
      <c r="BW314" s="388"/>
      <c r="BX314" s="388"/>
      <c r="BY314" s="388"/>
      <c r="BZ314" s="388"/>
      <c r="CA314" s="388"/>
      <c r="CB314" s="388"/>
      <c r="CC314" s="389"/>
      <c r="CD314" s="390">
        <f>+CD305*AE305</f>
        <v>1333882.3529411764</v>
      </c>
      <c r="CE314" s="390"/>
      <c r="CF314" s="390"/>
      <c r="CG314" s="390"/>
      <c r="CH314" s="390"/>
      <c r="CI314" s="391"/>
    </row>
    <row r="315" spans="1:87" ht="18" customHeight="1" thickBot="1" x14ac:dyDescent="0.3">
      <c r="A315" s="75"/>
      <c r="B315" s="76"/>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BG315" s="78"/>
      <c r="BH315" s="78"/>
      <c r="BI315" s="78"/>
      <c r="BJ315" s="78"/>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row>
    <row r="316" spans="1:87" ht="18" customHeight="1" x14ac:dyDescent="0.25">
      <c r="A316" s="75"/>
      <c r="B316" s="348" t="s">
        <v>0</v>
      </c>
      <c r="C316" s="349"/>
      <c r="D316" s="349"/>
      <c r="E316" s="349"/>
      <c r="F316" s="349"/>
      <c r="G316" s="349"/>
      <c r="H316" s="349"/>
      <c r="I316" s="349"/>
      <c r="J316" s="349"/>
      <c r="K316" s="349"/>
      <c r="L316" s="349"/>
      <c r="M316" s="349"/>
      <c r="N316" s="349"/>
      <c r="O316" s="349"/>
      <c r="P316" s="349"/>
      <c r="Q316" s="349"/>
      <c r="R316" s="349"/>
      <c r="S316" s="349"/>
      <c r="T316" s="349"/>
      <c r="U316" s="349"/>
      <c r="V316" s="349"/>
      <c r="W316" s="349"/>
      <c r="X316" s="349"/>
      <c r="Y316" s="350"/>
      <c r="Z316" s="348" t="s">
        <v>80</v>
      </c>
      <c r="AA316" s="349"/>
      <c r="AB316" s="349"/>
      <c r="AC316" s="349"/>
      <c r="AD316" s="350"/>
      <c r="AE316" s="357" t="s">
        <v>79</v>
      </c>
      <c r="AF316" s="358"/>
      <c r="AG316" s="358"/>
      <c r="AH316" s="358"/>
      <c r="AI316" s="358"/>
      <c r="AJ316" s="359"/>
      <c r="AK316" s="357" t="s">
        <v>81</v>
      </c>
      <c r="AL316" s="358"/>
      <c r="AM316" s="358"/>
      <c r="AN316" s="358"/>
      <c r="AO316" s="358"/>
      <c r="AP316" s="358"/>
      <c r="AQ316" s="358"/>
      <c r="AR316" s="358"/>
      <c r="AS316" s="358"/>
      <c r="AT316" s="358"/>
      <c r="AU316" s="358"/>
      <c r="AV316" s="358"/>
      <c r="AW316" s="358"/>
      <c r="AX316" s="359"/>
      <c r="AY316" s="357" t="s">
        <v>1</v>
      </c>
      <c r="AZ316" s="358"/>
      <c r="BA316" s="358"/>
      <c r="BB316" s="359"/>
      <c r="BC316" s="348" t="s">
        <v>104</v>
      </c>
      <c r="BD316" s="349"/>
      <c r="BE316" s="349"/>
      <c r="BF316" s="350"/>
      <c r="BG316" s="366" t="s">
        <v>82</v>
      </c>
      <c r="BH316" s="367"/>
      <c r="BI316" s="367"/>
      <c r="BJ316" s="368"/>
      <c r="BK316" s="315" t="s">
        <v>99</v>
      </c>
      <c r="BL316" s="316"/>
      <c r="BM316" s="316"/>
      <c r="BN316" s="316"/>
      <c r="BO316" s="316"/>
      <c r="BP316" s="317"/>
      <c r="BQ316" s="315" t="s">
        <v>83</v>
      </c>
      <c r="BR316" s="316"/>
      <c r="BS316" s="316"/>
      <c r="BT316" s="316"/>
      <c r="BU316" s="316"/>
      <c r="BV316" s="316"/>
      <c r="BW316" s="317"/>
      <c r="BX316" s="315" t="s">
        <v>84</v>
      </c>
      <c r="BY316" s="316"/>
      <c r="BZ316" s="316"/>
      <c r="CA316" s="316"/>
      <c r="CB316" s="316"/>
      <c r="CC316" s="317"/>
      <c r="CD316" s="315" t="s">
        <v>85</v>
      </c>
      <c r="CE316" s="316"/>
      <c r="CF316" s="316"/>
      <c r="CG316" s="316"/>
      <c r="CH316" s="316"/>
      <c r="CI316" s="317"/>
    </row>
    <row r="317" spans="1:87" ht="18" customHeight="1" x14ac:dyDescent="0.25">
      <c r="A317" s="75"/>
      <c r="B317" s="351"/>
      <c r="C317" s="352"/>
      <c r="D317" s="352"/>
      <c r="E317" s="352"/>
      <c r="F317" s="352"/>
      <c r="G317" s="352"/>
      <c r="H317" s="352"/>
      <c r="I317" s="352"/>
      <c r="J317" s="352"/>
      <c r="K317" s="352"/>
      <c r="L317" s="352"/>
      <c r="M317" s="352"/>
      <c r="N317" s="352"/>
      <c r="O317" s="352"/>
      <c r="P317" s="352"/>
      <c r="Q317" s="352"/>
      <c r="R317" s="352"/>
      <c r="S317" s="352"/>
      <c r="T317" s="352"/>
      <c r="U317" s="352"/>
      <c r="V317" s="352"/>
      <c r="W317" s="352"/>
      <c r="X317" s="352"/>
      <c r="Y317" s="353"/>
      <c r="Z317" s="351"/>
      <c r="AA317" s="352"/>
      <c r="AB317" s="352"/>
      <c r="AC317" s="352"/>
      <c r="AD317" s="353"/>
      <c r="AE317" s="360"/>
      <c r="AF317" s="361"/>
      <c r="AG317" s="361"/>
      <c r="AH317" s="361"/>
      <c r="AI317" s="361"/>
      <c r="AJ317" s="362"/>
      <c r="AK317" s="360"/>
      <c r="AL317" s="361"/>
      <c r="AM317" s="361"/>
      <c r="AN317" s="361"/>
      <c r="AO317" s="361"/>
      <c r="AP317" s="361"/>
      <c r="AQ317" s="361"/>
      <c r="AR317" s="361"/>
      <c r="AS317" s="361"/>
      <c r="AT317" s="361"/>
      <c r="AU317" s="361"/>
      <c r="AV317" s="361"/>
      <c r="AW317" s="361"/>
      <c r="AX317" s="362"/>
      <c r="AY317" s="360"/>
      <c r="AZ317" s="361"/>
      <c r="BA317" s="361"/>
      <c r="BB317" s="362"/>
      <c r="BC317" s="351"/>
      <c r="BD317" s="352"/>
      <c r="BE317" s="352"/>
      <c r="BF317" s="353"/>
      <c r="BG317" s="369"/>
      <c r="BH317" s="370"/>
      <c r="BI317" s="370"/>
      <c r="BJ317" s="371"/>
      <c r="BK317" s="318"/>
      <c r="BL317" s="319"/>
      <c r="BM317" s="319"/>
      <c r="BN317" s="319"/>
      <c r="BO317" s="319"/>
      <c r="BP317" s="320"/>
      <c r="BQ317" s="318"/>
      <c r="BR317" s="319"/>
      <c r="BS317" s="319"/>
      <c r="BT317" s="319"/>
      <c r="BU317" s="319"/>
      <c r="BV317" s="319"/>
      <c r="BW317" s="320"/>
      <c r="BX317" s="318"/>
      <c r="BY317" s="319"/>
      <c r="BZ317" s="319"/>
      <c r="CA317" s="319"/>
      <c r="CB317" s="319"/>
      <c r="CC317" s="320"/>
      <c r="CD317" s="318"/>
      <c r="CE317" s="319"/>
      <c r="CF317" s="319"/>
      <c r="CG317" s="319"/>
      <c r="CH317" s="319"/>
      <c r="CI317" s="320"/>
    </row>
    <row r="318" spans="1:87" ht="18" customHeight="1" thickBot="1" x14ac:dyDescent="0.3">
      <c r="A318" s="75"/>
      <c r="B318" s="354"/>
      <c r="C318" s="355"/>
      <c r="D318" s="355"/>
      <c r="E318" s="355"/>
      <c r="F318" s="355"/>
      <c r="G318" s="355"/>
      <c r="H318" s="355"/>
      <c r="I318" s="355"/>
      <c r="J318" s="355"/>
      <c r="K318" s="355"/>
      <c r="L318" s="355"/>
      <c r="M318" s="355"/>
      <c r="N318" s="355"/>
      <c r="O318" s="355"/>
      <c r="P318" s="355"/>
      <c r="Q318" s="355"/>
      <c r="R318" s="355"/>
      <c r="S318" s="355"/>
      <c r="T318" s="355"/>
      <c r="U318" s="355"/>
      <c r="V318" s="355"/>
      <c r="W318" s="355"/>
      <c r="X318" s="355"/>
      <c r="Y318" s="356"/>
      <c r="Z318" s="354"/>
      <c r="AA318" s="355"/>
      <c r="AB318" s="355"/>
      <c r="AC318" s="355"/>
      <c r="AD318" s="356"/>
      <c r="AE318" s="363"/>
      <c r="AF318" s="364"/>
      <c r="AG318" s="364"/>
      <c r="AH318" s="364"/>
      <c r="AI318" s="364"/>
      <c r="AJ318" s="365"/>
      <c r="AK318" s="360"/>
      <c r="AL318" s="361"/>
      <c r="AM318" s="361"/>
      <c r="AN318" s="361"/>
      <c r="AO318" s="361"/>
      <c r="AP318" s="361"/>
      <c r="AQ318" s="361"/>
      <c r="AR318" s="361"/>
      <c r="AS318" s="361"/>
      <c r="AT318" s="361"/>
      <c r="AU318" s="361"/>
      <c r="AV318" s="361"/>
      <c r="AW318" s="361"/>
      <c r="AX318" s="362"/>
      <c r="AY318" s="360"/>
      <c r="AZ318" s="361"/>
      <c r="BA318" s="361"/>
      <c r="BB318" s="362"/>
      <c r="BC318" s="351"/>
      <c r="BD318" s="352"/>
      <c r="BE318" s="352"/>
      <c r="BF318" s="353"/>
      <c r="BG318" s="369"/>
      <c r="BH318" s="370"/>
      <c r="BI318" s="370"/>
      <c r="BJ318" s="371"/>
      <c r="BK318" s="318"/>
      <c r="BL318" s="319"/>
      <c r="BM318" s="319"/>
      <c r="BN318" s="319"/>
      <c r="BO318" s="319"/>
      <c r="BP318" s="320"/>
      <c r="BQ318" s="321"/>
      <c r="BR318" s="322"/>
      <c r="BS318" s="322"/>
      <c r="BT318" s="322"/>
      <c r="BU318" s="322"/>
      <c r="BV318" s="322"/>
      <c r="BW318" s="323"/>
      <c r="BX318" s="321"/>
      <c r="BY318" s="322"/>
      <c r="BZ318" s="322"/>
      <c r="CA318" s="322"/>
      <c r="CB318" s="322"/>
      <c r="CC318" s="323"/>
      <c r="CD318" s="321"/>
      <c r="CE318" s="322"/>
      <c r="CF318" s="322"/>
      <c r="CG318" s="322"/>
      <c r="CH318" s="322"/>
      <c r="CI318" s="323"/>
    </row>
    <row r="319" spans="1:87" ht="18" customHeight="1" x14ac:dyDescent="0.25">
      <c r="A319" s="75"/>
      <c r="B319" s="324" t="s">
        <v>566</v>
      </c>
      <c r="C319" s="325"/>
      <c r="D319" s="325"/>
      <c r="E319" s="325"/>
      <c r="F319" s="325"/>
      <c r="G319" s="325"/>
      <c r="H319" s="325"/>
      <c r="I319" s="325"/>
      <c r="J319" s="325"/>
      <c r="K319" s="325"/>
      <c r="L319" s="325"/>
      <c r="M319" s="325"/>
      <c r="N319" s="325"/>
      <c r="O319" s="325"/>
      <c r="P319" s="325"/>
      <c r="Q319" s="325"/>
      <c r="R319" s="325"/>
      <c r="S319" s="325"/>
      <c r="T319" s="325"/>
      <c r="U319" s="325"/>
      <c r="V319" s="325"/>
      <c r="W319" s="325"/>
      <c r="X319" s="325"/>
      <c r="Y319" s="326"/>
      <c r="Z319" s="333" t="s">
        <v>599</v>
      </c>
      <c r="AA319" s="334"/>
      <c r="AB319" s="334"/>
      <c r="AC319" s="334"/>
      <c r="AD319" s="335"/>
      <c r="AE319" s="333">
        <v>1</v>
      </c>
      <c r="AF319" s="334"/>
      <c r="AG319" s="334"/>
      <c r="AH319" s="334"/>
      <c r="AI319" s="334"/>
      <c r="AJ319" s="335"/>
      <c r="AK319" s="342" t="s">
        <v>41</v>
      </c>
      <c r="AL319" s="343"/>
      <c r="AM319" s="343"/>
      <c r="AN319" s="343"/>
      <c r="AO319" s="343"/>
      <c r="AP319" s="343"/>
      <c r="AQ319" s="343"/>
      <c r="AR319" s="343"/>
      <c r="AS319" s="343"/>
      <c r="AT319" s="343"/>
      <c r="AU319" s="343"/>
      <c r="AV319" s="343"/>
      <c r="AW319" s="343"/>
      <c r="AX319" s="605"/>
      <c r="AY319" s="345">
        <v>44</v>
      </c>
      <c r="AZ319" s="346"/>
      <c r="BA319" s="346"/>
      <c r="BB319" s="347"/>
      <c r="BC319" s="345">
        <f>+$AE$319*AY319</f>
        <v>44</v>
      </c>
      <c r="BD319" s="346"/>
      <c r="BE319" s="346"/>
      <c r="BF319" s="347"/>
      <c r="BG319" s="285">
        <v>22629</v>
      </c>
      <c r="BH319" s="286"/>
      <c r="BI319" s="286"/>
      <c r="BJ319" s="622"/>
      <c r="BK319" s="288">
        <f>+AY319*BG319</f>
        <v>995676</v>
      </c>
      <c r="BL319" s="289"/>
      <c r="BM319" s="289"/>
      <c r="BN319" s="289"/>
      <c r="BO319" s="289"/>
      <c r="BP319" s="290"/>
      <c r="BQ319" s="609">
        <v>100000</v>
      </c>
      <c r="BR319" s="610"/>
      <c r="BS319" s="610"/>
      <c r="BT319" s="610"/>
      <c r="BU319" s="610"/>
      <c r="BV319" s="610"/>
      <c r="BW319" s="611"/>
      <c r="BX319" s="609">
        <f>+(((BK328+BQ319)*15)/85)</f>
        <v>1177181.6470588236</v>
      </c>
      <c r="BY319" s="610"/>
      <c r="BZ319" s="610"/>
      <c r="CA319" s="610"/>
      <c r="CB319" s="610"/>
      <c r="CC319" s="611"/>
      <c r="CD319" s="609">
        <f>+BK328+BQ319+BX319</f>
        <v>7847877.6470588241</v>
      </c>
      <c r="CE319" s="610"/>
      <c r="CF319" s="610"/>
      <c r="CG319" s="610"/>
      <c r="CH319" s="610"/>
      <c r="CI319" s="611"/>
    </row>
    <row r="320" spans="1:87" ht="18" customHeight="1" x14ac:dyDescent="0.25">
      <c r="A320" s="75"/>
      <c r="B320" s="327"/>
      <c r="C320" s="328"/>
      <c r="D320" s="328"/>
      <c r="E320" s="328"/>
      <c r="F320" s="328"/>
      <c r="G320" s="328"/>
      <c r="H320" s="328"/>
      <c r="I320" s="328"/>
      <c r="J320" s="328"/>
      <c r="K320" s="328"/>
      <c r="L320" s="328"/>
      <c r="M320" s="328"/>
      <c r="N320" s="328"/>
      <c r="O320" s="328"/>
      <c r="P320" s="328"/>
      <c r="Q320" s="328"/>
      <c r="R320" s="328"/>
      <c r="S320" s="328"/>
      <c r="T320" s="328"/>
      <c r="U320" s="328"/>
      <c r="V320" s="328"/>
      <c r="W320" s="328"/>
      <c r="X320" s="328"/>
      <c r="Y320" s="329"/>
      <c r="Z320" s="336"/>
      <c r="AA320" s="337"/>
      <c r="AB320" s="337"/>
      <c r="AC320" s="337"/>
      <c r="AD320" s="338"/>
      <c r="AE320" s="336"/>
      <c r="AF320" s="337"/>
      <c r="AG320" s="337"/>
      <c r="AH320" s="337"/>
      <c r="AI320" s="337"/>
      <c r="AJ320" s="338"/>
      <c r="AK320" s="300" t="s">
        <v>14</v>
      </c>
      <c r="AL320" s="301"/>
      <c r="AM320" s="301"/>
      <c r="AN320" s="301"/>
      <c r="AO320" s="301"/>
      <c r="AP320" s="301"/>
      <c r="AQ320" s="301"/>
      <c r="AR320" s="301"/>
      <c r="AS320" s="301"/>
      <c r="AT320" s="301"/>
      <c r="AU320" s="301"/>
      <c r="AV320" s="301"/>
      <c r="AW320" s="301"/>
      <c r="AX320" s="603"/>
      <c r="AY320" s="303">
        <v>44</v>
      </c>
      <c r="AZ320" s="304"/>
      <c r="BA320" s="304"/>
      <c r="BB320" s="305"/>
      <c r="BC320" s="303">
        <f t="shared" ref="BC320:BC327" si="44">+$AE$319*AY320</f>
        <v>44</v>
      </c>
      <c r="BD320" s="304"/>
      <c r="BE320" s="304"/>
      <c r="BF320" s="305"/>
      <c r="BG320" s="309">
        <v>7925</v>
      </c>
      <c r="BH320" s="310"/>
      <c r="BI320" s="310"/>
      <c r="BJ320" s="623"/>
      <c r="BK320" s="624">
        <f t="shared" ref="BK320:BK327" si="45">+AY320*BG320</f>
        <v>348700</v>
      </c>
      <c r="BL320" s="625"/>
      <c r="BM320" s="625"/>
      <c r="BN320" s="625"/>
      <c r="BO320" s="625"/>
      <c r="BP320" s="626"/>
      <c r="BQ320" s="612"/>
      <c r="BR320" s="613"/>
      <c r="BS320" s="613"/>
      <c r="BT320" s="613"/>
      <c r="BU320" s="613"/>
      <c r="BV320" s="613"/>
      <c r="BW320" s="614"/>
      <c r="BX320" s="612"/>
      <c r="BY320" s="613"/>
      <c r="BZ320" s="613"/>
      <c r="CA320" s="613"/>
      <c r="CB320" s="613"/>
      <c r="CC320" s="614"/>
      <c r="CD320" s="612"/>
      <c r="CE320" s="613"/>
      <c r="CF320" s="613"/>
      <c r="CG320" s="613"/>
      <c r="CH320" s="613"/>
      <c r="CI320" s="614"/>
    </row>
    <row r="321" spans="1:87" ht="18" customHeight="1" x14ac:dyDescent="0.25">
      <c r="A321" s="75"/>
      <c r="B321" s="327"/>
      <c r="C321" s="328"/>
      <c r="D321" s="328"/>
      <c r="E321" s="328"/>
      <c r="F321" s="328"/>
      <c r="G321" s="328"/>
      <c r="H321" s="328"/>
      <c r="I321" s="328"/>
      <c r="J321" s="328"/>
      <c r="K321" s="328"/>
      <c r="L321" s="328"/>
      <c r="M321" s="328"/>
      <c r="N321" s="328"/>
      <c r="O321" s="328"/>
      <c r="P321" s="328"/>
      <c r="Q321" s="328"/>
      <c r="R321" s="328"/>
      <c r="S321" s="328"/>
      <c r="T321" s="328"/>
      <c r="U321" s="328"/>
      <c r="V321" s="328"/>
      <c r="W321" s="328"/>
      <c r="X321" s="328"/>
      <c r="Y321" s="329"/>
      <c r="Z321" s="336"/>
      <c r="AA321" s="337"/>
      <c r="AB321" s="337"/>
      <c r="AC321" s="337"/>
      <c r="AD321" s="338"/>
      <c r="AE321" s="336"/>
      <c r="AF321" s="337"/>
      <c r="AG321" s="337"/>
      <c r="AH321" s="337"/>
      <c r="AI321" s="337"/>
      <c r="AJ321" s="338"/>
      <c r="AK321" s="300" t="s">
        <v>32</v>
      </c>
      <c r="AL321" s="301"/>
      <c r="AM321" s="301"/>
      <c r="AN321" s="301"/>
      <c r="AO321" s="301"/>
      <c r="AP321" s="301"/>
      <c r="AQ321" s="301"/>
      <c r="AR321" s="301"/>
      <c r="AS321" s="301"/>
      <c r="AT321" s="301"/>
      <c r="AU321" s="301"/>
      <c r="AV321" s="301"/>
      <c r="AW321" s="301"/>
      <c r="AX321" s="603"/>
      <c r="AY321" s="303">
        <v>132</v>
      </c>
      <c r="AZ321" s="304"/>
      <c r="BA321" s="304"/>
      <c r="BB321" s="305"/>
      <c r="BC321" s="303">
        <f t="shared" si="44"/>
        <v>132</v>
      </c>
      <c r="BD321" s="304"/>
      <c r="BE321" s="304"/>
      <c r="BF321" s="305"/>
      <c r="BG321" s="309">
        <v>10968</v>
      </c>
      <c r="BH321" s="310"/>
      <c r="BI321" s="310"/>
      <c r="BJ321" s="623"/>
      <c r="BK321" s="624">
        <f t="shared" si="45"/>
        <v>1447776</v>
      </c>
      <c r="BL321" s="625"/>
      <c r="BM321" s="625"/>
      <c r="BN321" s="625"/>
      <c r="BO321" s="625"/>
      <c r="BP321" s="626"/>
      <c r="BQ321" s="612"/>
      <c r="BR321" s="613"/>
      <c r="BS321" s="613"/>
      <c r="BT321" s="613"/>
      <c r="BU321" s="613"/>
      <c r="BV321" s="613"/>
      <c r="BW321" s="614"/>
      <c r="BX321" s="612"/>
      <c r="BY321" s="613"/>
      <c r="BZ321" s="613"/>
      <c r="CA321" s="613"/>
      <c r="CB321" s="613"/>
      <c r="CC321" s="614"/>
      <c r="CD321" s="612"/>
      <c r="CE321" s="613"/>
      <c r="CF321" s="613"/>
      <c r="CG321" s="613"/>
      <c r="CH321" s="613"/>
      <c r="CI321" s="614"/>
    </row>
    <row r="322" spans="1:87" ht="18" customHeight="1" x14ac:dyDescent="0.25">
      <c r="A322" s="75"/>
      <c r="B322" s="327"/>
      <c r="C322" s="328"/>
      <c r="D322" s="328"/>
      <c r="E322" s="328"/>
      <c r="F322" s="328"/>
      <c r="G322" s="328"/>
      <c r="H322" s="328"/>
      <c r="I322" s="328"/>
      <c r="J322" s="328"/>
      <c r="K322" s="328"/>
      <c r="L322" s="328"/>
      <c r="M322" s="328"/>
      <c r="N322" s="328"/>
      <c r="O322" s="328"/>
      <c r="P322" s="328"/>
      <c r="Q322" s="328"/>
      <c r="R322" s="328"/>
      <c r="S322" s="328"/>
      <c r="T322" s="328"/>
      <c r="U322" s="328"/>
      <c r="V322" s="328"/>
      <c r="W322" s="328"/>
      <c r="X322" s="328"/>
      <c r="Y322" s="329"/>
      <c r="Z322" s="336"/>
      <c r="AA322" s="337"/>
      <c r="AB322" s="337"/>
      <c r="AC322" s="337"/>
      <c r="AD322" s="338"/>
      <c r="AE322" s="336"/>
      <c r="AF322" s="337"/>
      <c r="AG322" s="337"/>
      <c r="AH322" s="337"/>
      <c r="AI322" s="337"/>
      <c r="AJ322" s="338"/>
      <c r="AK322" s="300" t="s">
        <v>527</v>
      </c>
      <c r="AL322" s="301"/>
      <c r="AM322" s="301"/>
      <c r="AN322" s="301"/>
      <c r="AO322" s="301"/>
      <c r="AP322" s="301"/>
      <c r="AQ322" s="301"/>
      <c r="AR322" s="301"/>
      <c r="AS322" s="301"/>
      <c r="AT322" s="301"/>
      <c r="AU322" s="301"/>
      <c r="AV322" s="301"/>
      <c r="AW322" s="301"/>
      <c r="AX322" s="603"/>
      <c r="AY322" s="303">
        <v>44</v>
      </c>
      <c r="AZ322" s="304"/>
      <c r="BA322" s="304"/>
      <c r="BB322" s="305"/>
      <c r="BC322" s="303">
        <f t="shared" si="44"/>
        <v>44</v>
      </c>
      <c r="BD322" s="304"/>
      <c r="BE322" s="304"/>
      <c r="BF322" s="305"/>
      <c r="BG322" s="309">
        <v>18911</v>
      </c>
      <c r="BH322" s="310"/>
      <c r="BI322" s="310"/>
      <c r="BJ322" s="623"/>
      <c r="BK322" s="624">
        <f t="shared" si="45"/>
        <v>832084</v>
      </c>
      <c r="BL322" s="625"/>
      <c r="BM322" s="625"/>
      <c r="BN322" s="625"/>
      <c r="BO322" s="625"/>
      <c r="BP322" s="626"/>
      <c r="BQ322" s="612"/>
      <c r="BR322" s="613"/>
      <c r="BS322" s="613"/>
      <c r="BT322" s="613"/>
      <c r="BU322" s="613"/>
      <c r="BV322" s="613"/>
      <c r="BW322" s="614"/>
      <c r="BX322" s="612"/>
      <c r="BY322" s="613"/>
      <c r="BZ322" s="613"/>
      <c r="CA322" s="613"/>
      <c r="CB322" s="613"/>
      <c r="CC322" s="614"/>
      <c r="CD322" s="612"/>
      <c r="CE322" s="613"/>
      <c r="CF322" s="613"/>
      <c r="CG322" s="613"/>
      <c r="CH322" s="613"/>
      <c r="CI322" s="614"/>
    </row>
    <row r="323" spans="1:87" ht="18" customHeight="1" x14ac:dyDescent="0.25">
      <c r="A323" s="75"/>
      <c r="B323" s="327"/>
      <c r="C323" s="328"/>
      <c r="D323" s="328"/>
      <c r="E323" s="328"/>
      <c r="F323" s="328"/>
      <c r="G323" s="328"/>
      <c r="H323" s="328"/>
      <c r="I323" s="328"/>
      <c r="J323" s="328"/>
      <c r="K323" s="328"/>
      <c r="L323" s="328"/>
      <c r="M323" s="328"/>
      <c r="N323" s="328"/>
      <c r="O323" s="328"/>
      <c r="P323" s="328"/>
      <c r="Q323" s="328"/>
      <c r="R323" s="328"/>
      <c r="S323" s="328"/>
      <c r="T323" s="328"/>
      <c r="U323" s="328"/>
      <c r="V323" s="328"/>
      <c r="W323" s="328"/>
      <c r="X323" s="328"/>
      <c r="Y323" s="329"/>
      <c r="Z323" s="336"/>
      <c r="AA323" s="337"/>
      <c r="AB323" s="337"/>
      <c r="AC323" s="337"/>
      <c r="AD323" s="338"/>
      <c r="AE323" s="336"/>
      <c r="AF323" s="337"/>
      <c r="AG323" s="337"/>
      <c r="AH323" s="337"/>
      <c r="AI323" s="337"/>
      <c r="AJ323" s="338"/>
      <c r="AK323" s="300" t="s">
        <v>17</v>
      </c>
      <c r="AL323" s="301"/>
      <c r="AM323" s="301"/>
      <c r="AN323" s="301"/>
      <c r="AO323" s="301"/>
      <c r="AP323" s="301"/>
      <c r="AQ323" s="301"/>
      <c r="AR323" s="301"/>
      <c r="AS323" s="301"/>
      <c r="AT323" s="301"/>
      <c r="AU323" s="301"/>
      <c r="AV323" s="301"/>
      <c r="AW323" s="301"/>
      <c r="AX323" s="603"/>
      <c r="AY323" s="303">
        <v>44</v>
      </c>
      <c r="AZ323" s="304"/>
      <c r="BA323" s="304"/>
      <c r="BB323" s="305"/>
      <c r="BC323" s="303">
        <f t="shared" si="44"/>
        <v>44</v>
      </c>
      <c r="BD323" s="304"/>
      <c r="BE323" s="304"/>
      <c r="BF323" s="305"/>
      <c r="BG323" s="309">
        <v>6399</v>
      </c>
      <c r="BH323" s="310"/>
      <c r="BI323" s="310"/>
      <c r="BJ323" s="623"/>
      <c r="BK323" s="624">
        <f t="shared" si="45"/>
        <v>281556</v>
      </c>
      <c r="BL323" s="625"/>
      <c r="BM323" s="625"/>
      <c r="BN323" s="625"/>
      <c r="BO323" s="625"/>
      <c r="BP323" s="626"/>
      <c r="BQ323" s="612"/>
      <c r="BR323" s="613"/>
      <c r="BS323" s="613"/>
      <c r="BT323" s="613"/>
      <c r="BU323" s="613"/>
      <c r="BV323" s="613"/>
      <c r="BW323" s="614"/>
      <c r="BX323" s="612"/>
      <c r="BY323" s="613"/>
      <c r="BZ323" s="613"/>
      <c r="CA323" s="613"/>
      <c r="CB323" s="613"/>
      <c r="CC323" s="614"/>
      <c r="CD323" s="612"/>
      <c r="CE323" s="613"/>
      <c r="CF323" s="613"/>
      <c r="CG323" s="613"/>
      <c r="CH323" s="613"/>
      <c r="CI323" s="614"/>
    </row>
    <row r="324" spans="1:87" ht="18" customHeight="1" x14ac:dyDescent="0.25">
      <c r="A324" s="75"/>
      <c r="B324" s="327"/>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9"/>
      <c r="Z324" s="336"/>
      <c r="AA324" s="337"/>
      <c r="AB324" s="337"/>
      <c r="AC324" s="337"/>
      <c r="AD324" s="338"/>
      <c r="AE324" s="336"/>
      <c r="AF324" s="337"/>
      <c r="AG324" s="337"/>
      <c r="AH324" s="337"/>
      <c r="AI324" s="337"/>
      <c r="AJ324" s="338"/>
      <c r="AK324" s="300" t="s">
        <v>18</v>
      </c>
      <c r="AL324" s="301"/>
      <c r="AM324" s="301"/>
      <c r="AN324" s="301"/>
      <c r="AO324" s="301"/>
      <c r="AP324" s="301"/>
      <c r="AQ324" s="301"/>
      <c r="AR324" s="301"/>
      <c r="AS324" s="301"/>
      <c r="AT324" s="301"/>
      <c r="AU324" s="301"/>
      <c r="AV324" s="301"/>
      <c r="AW324" s="301"/>
      <c r="AX324" s="603"/>
      <c r="AY324" s="303">
        <v>44</v>
      </c>
      <c r="AZ324" s="304"/>
      <c r="BA324" s="304"/>
      <c r="BB324" s="305"/>
      <c r="BC324" s="303">
        <f t="shared" si="44"/>
        <v>44</v>
      </c>
      <c r="BD324" s="304"/>
      <c r="BE324" s="304"/>
      <c r="BF324" s="305"/>
      <c r="BG324" s="309">
        <v>28961</v>
      </c>
      <c r="BH324" s="310"/>
      <c r="BI324" s="310"/>
      <c r="BJ324" s="623"/>
      <c r="BK324" s="624">
        <f t="shared" si="45"/>
        <v>1274284</v>
      </c>
      <c r="BL324" s="625"/>
      <c r="BM324" s="625"/>
      <c r="BN324" s="625"/>
      <c r="BO324" s="625"/>
      <c r="BP324" s="626"/>
      <c r="BQ324" s="612"/>
      <c r="BR324" s="613"/>
      <c r="BS324" s="613"/>
      <c r="BT324" s="613"/>
      <c r="BU324" s="613"/>
      <c r="BV324" s="613"/>
      <c r="BW324" s="614"/>
      <c r="BX324" s="612"/>
      <c r="BY324" s="613"/>
      <c r="BZ324" s="613"/>
      <c r="CA324" s="613"/>
      <c r="CB324" s="613"/>
      <c r="CC324" s="614"/>
      <c r="CD324" s="612"/>
      <c r="CE324" s="613"/>
      <c r="CF324" s="613"/>
      <c r="CG324" s="613"/>
      <c r="CH324" s="613"/>
      <c r="CI324" s="614"/>
    </row>
    <row r="325" spans="1:87" ht="18" customHeight="1" x14ac:dyDescent="0.25">
      <c r="A325" s="75"/>
      <c r="B325" s="327"/>
      <c r="C325" s="328"/>
      <c r="D325" s="328"/>
      <c r="E325" s="328"/>
      <c r="F325" s="328"/>
      <c r="G325" s="328"/>
      <c r="H325" s="328"/>
      <c r="I325" s="328"/>
      <c r="J325" s="328"/>
      <c r="K325" s="328"/>
      <c r="L325" s="328"/>
      <c r="M325" s="328"/>
      <c r="N325" s="328"/>
      <c r="O325" s="328"/>
      <c r="P325" s="328"/>
      <c r="Q325" s="328"/>
      <c r="R325" s="328"/>
      <c r="S325" s="328"/>
      <c r="T325" s="328"/>
      <c r="U325" s="328"/>
      <c r="V325" s="328"/>
      <c r="W325" s="328"/>
      <c r="X325" s="328"/>
      <c r="Y325" s="329"/>
      <c r="Z325" s="336"/>
      <c r="AA325" s="337"/>
      <c r="AB325" s="337"/>
      <c r="AC325" s="337"/>
      <c r="AD325" s="338"/>
      <c r="AE325" s="336"/>
      <c r="AF325" s="337"/>
      <c r="AG325" s="337"/>
      <c r="AH325" s="337"/>
      <c r="AI325" s="337"/>
      <c r="AJ325" s="338"/>
      <c r="AK325" s="300" t="s">
        <v>30</v>
      </c>
      <c r="AL325" s="301"/>
      <c r="AM325" s="301"/>
      <c r="AN325" s="301"/>
      <c r="AO325" s="301"/>
      <c r="AP325" s="301"/>
      <c r="AQ325" s="301"/>
      <c r="AR325" s="301"/>
      <c r="AS325" s="301"/>
      <c r="AT325" s="301"/>
      <c r="AU325" s="301"/>
      <c r="AV325" s="301"/>
      <c r="AW325" s="301"/>
      <c r="AX325" s="603"/>
      <c r="AY325" s="303">
        <v>44</v>
      </c>
      <c r="AZ325" s="304"/>
      <c r="BA325" s="304"/>
      <c r="BB325" s="305"/>
      <c r="BC325" s="303">
        <f t="shared" si="44"/>
        <v>44</v>
      </c>
      <c r="BD325" s="304"/>
      <c r="BE325" s="304"/>
      <c r="BF325" s="305"/>
      <c r="BG325" s="309">
        <v>7925</v>
      </c>
      <c r="BH325" s="310"/>
      <c r="BI325" s="310"/>
      <c r="BJ325" s="623"/>
      <c r="BK325" s="624">
        <f t="shared" si="45"/>
        <v>348700</v>
      </c>
      <c r="BL325" s="625"/>
      <c r="BM325" s="625"/>
      <c r="BN325" s="625"/>
      <c r="BO325" s="625"/>
      <c r="BP325" s="626"/>
      <c r="BQ325" s="612"/>
      <c r="BR325" s="613"/>
      <c r="BS325" s="613"/>
      <c r="BT325" s="613"/>
      <c r="BU325" s="613"/>
      <c r="BV325" s="613"/>
      <c r="BW325" s="614"/>
      <c r="BX325" s="612"/>
      <c r="BY325" s="613"/>
      <c r="BZ325" s="613"/>
      <c r="CA325" s="613"/>
      <c r="CB325" s="613"/>
      <c r="CC325" s="614"/>
      <c r="CD325" s="612"/>
      <c r="CE325" s="613"/>
      <c r="CF325" s="613"/>
      <c r="CG325" s="613"/>
      <c r="CH325" s="613"/>
      <c r="CI325" s="614"/>
    </row>
    <row r="326" spans="1:87" ht="18" customHeight="1" x14ac:dyDescent="0.25">
      <c r="A326" s="75"/>
      <c r="B326" s="327"/>
      <c r="C326" s="328"/>
      <c r="D326" s="328"/>
      <c r="E326" s="328"/>
      <c r="F326" s="328"/>
      <c r="G326" s="328"/>
      <c r="H326" s="328"/>
      <c r="I326" s="328"/>
      <c r="J326" s="328"/>
      <c r="K326" s="328"/>
      <c r="L326" s="328"/>
      <c r="M326" s="328"/>
      <c r="N326" s="328"/>
      <c r="O326" s="328"/>
      <c r="P326" s="328"/>
      <c r="Q326" s="328"/>
      <c r="R326" s="328"/>
      <c r="S326" s="328"/>
      <c r="T326" s="328"/>
      <c r="U326" s="328"/>
      <c r="V326" s="328"/>
      <c r="W326" s="328"/>
      <c r="X326" s="328"/>
      <c r="Y326" s="329"/>
      <c r="Z326" s="336"/>
      <c r="AA326" s="337"/>
      <c r="AB326" s="337"/>
      <c r="AC326" s="337"/>
      <c r="AD326" s="338"/>
      <c r="AE326" s="336"/>
      <c r="AF326" s="337"/>
      <c r="AG326" s="337"/>
      <c r="AH326" s="337"/>
      <c r="AI326" s="337"/>
      <c r="AJ326" s="338"/>
      <c r="AK326" s="300" t="s">
        <v>37</v>
      </c>
      <c r="AL326" s="301"/>
      <c r="AM326" s="301"/>
      <c r="AN326" s="301"/>
      <c r="AO326" s="301"/>
      <c r="AP326" s="301"/>
      <c r="AQ326" s="301"/>
      <c r="AR326" s="301"/>
      <c r="AS326" s="301"/>
      <c r="AT326" s="301"/>
      <c r="AU326" s="301"/>
      <c r="AV326" s="301"/>
      <c r="AW326" s="301"/>
      <c r="AX326" s="603"/>
      <c r="AY326" s="303">
        <v>44</v>
      </c>
      <c r="AZ326" s="304"/>
      <c r="BA326" s="304"/>
      <c r="BB326" s="305"/>
      <c r="BC326" s="303">
        <f t="shared" si="44"/>
        <v>44</v>
      </c>
      <c r="BD326" s="304"/>
      <c r="BE326" s="304"/>
      <c r="BF326" s="305"/>
      <c r="BG326" s="309">
        <v>11840</v>
      </c>
      <c r="BH326" s="310"/>
      <c r="BI326" s="310"/>
      <c r="BJ326" s="623"/>
      <c r="BK326" s="624">
        <f t="shared" si="45"/>
        <v>520960</v>
      </c>
      <c r="BL326" s="625"/>
      <c r="BM326" s="625"/>
      <c r="BN326" s="625"/>
      <c r="BO326" s="625"/>
      <c r="BP326" s="626"/>
      <c r="BQ326" s="612"/>
      <c r="BR326" s="613"/>
      <c r="BS326" s="613"/>
      <c r="BT326" s="613"/>
      <c r="BU326" s="613"/>
      <c r="BV326" s="613"/>
      <c r="BW326" s="614"/>
      <c r="BX326" s="612"/>
      <c r="BY326" s="613"/>
      <c r="BZ326" s="613"/>
      <c r="CA326" s="613"/>
      <c r="CB326" s="613"/>
      <c r="CC326" s="614"/>
      <c r="CD326" s="612"/>
      <c r="CE326" s="613"/>
      <c r="CF326" s="613"/>
      <c r="CG326" s="613"/>
      <c r="CH326" s="613"/>
      <c r="CI326" s="614"/>
    </row>
    <row r="327" spans="1:87" ht="18" customHeight="1" thickBot="1" x14ac:dyDescent="0.3">
      <c r="A327" s="75"/>
      <c r="B327" s="330"/>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2"/>
      <c r="Z327" s="339"/>
      <c r="AA327" s="340"/>
      <c r="AB327" s="340"/>
      <c r="AC327" s="340"/>
      <c r="AD327" s="341"/>
      <c r="AE327" s="339"/>
      <c r="AF327" s="340"/>
      <c r="AG327" s="340"/>
      <c r="AH327" s="340"/>
      <c r="AI327" s="340"/>
      <c r="AJ327" s="341"/>
      <c r="AK327" s="392" t="s">
        <v>39</v>
      </c>
      <c r="AL327" s="393"/>
      <c r="AM327" s="393"/>
      <c r="AN327" s="393"/>
      <c r="AO327" s="393"/>
      <c r="AP327" s="393"/>
      <c r="AQ327" s="393"/>
      <c r="AR327" s="393"/>
      <c r="AS327" s="393"/>
      <c r="AT327" s="393"/>
      <c r="AU327" s="393"/>
      <c r="AV327" s="393"/>
      <c r="AW327" s="393"/>
      <c r="AX327" s="604"/>
      <c r="AY327" s="395">
        <v>44</v>
      </c>
      <c r="AZ327" s="396"/>
      <c r="BA327" s="396"/>
      <c r="BB327" s="397"/>
      <c r="BC327" s="395">
        <f t="shared" si="44"/>
        <v>44</v>
      </c>
      <c r="BD327" s="396"/>
      <c r="BE327" s="396"/>
      <c r="BF327" s="397"/>
      <c r="BG327" s="401">
        <v>11840</v>
      </c>
      <c r="BH327" s="402"/>
      <c r="BI327" s="402"/>
      <c r="BJ327" s="618"/>
      <c r="BK327" s="619">
        <f t="shared" si="45"/>
        <v>520960</v>
      </c>
      <c r="BL327" s="620"/>
      <c r="BM327" s="620"/>
      <c r="BN327" s="620"/>
      <c r="BO327" s="620"/>
      <c r="BP327" s="621"/>
      <c r="BQ327" s="615"/>
      <c r="BR327" s="616"/>
      <c r="BS327" s="616"/>
      <c r="BT327" s="616"/>
      <c r="BU327" s="616"/>
      <c r="BV327" s="616"/>
      <c r="BW327" s="617"/>
      <c r="BX327" s="615"/>
      <c r="BY327" s="616"/>
      <c r="BZ327" s="616"/>
      <c r="CA327" s="616"/>
      <c r="CB327" s="616"/>
      <c r="CC327" s="617"/>
      <c r="CD327" s="615"/>
      <c r="CE327" s="616"/>
      <c r="CF327" s="616"/>
      <c r="CG327" s="616"/>
      <c r="CH327" s="616"/>
      <c r="CI327" s="617"/>
    </row>
    <row r="328" spans="1:87" ht="18" customHeight="1" thickBot="1" x14ac:dyDescent="0.3">
      <c r="A328" s="75"/>
      <c r="B328" s="377"/>
      <c r="C328" s="378"/>
      <c r="D328" s="378"/>
      <c r="E328" s="378"/>
      <c r="F328" s="378"/>
      <c r="G328" s="378"/>
      <c r="H328" s="378"/>
      <c r="I328" s="378"/>
      <c r="J328" s="378"/>
      <c r="K328" s="378"/>
      <c r="L328" s="378"/>
      <c r="M328" s="378"/>
      <c r="N328" s="378"/>
      <c r="O328" s="378"/>
      <c r="P328" s="378"/>
      <c r="Q328" s="378"/>
      <c r="R328" s="378"/>
      <c r="S328" s="378"/>
      <c r="T328" s="378"/>
      <c r="U328" s="378"/>
      <c r="V328" s="378"/>
      <c r="W328" s="378"/>
      <c r="X328" s="378"/>
      <c r="Y328" s="378"/>
      <c r="Z328" s="378"/>
      <c r="AA328" s="378"/>
      <c r="AB328" s="378"/>
      <c r="AC328" s="378"/>
      <c r="AD328" s="378"/>
      <c r="AE328" s="378"/>
      <c r="AF328" s="378"/>
      <c r="AG328" s="378"/>
      <c r="AH328" s="378"/>
      <c r="AI328" s="378"/>
      <c r="AJ328" s="379"/>
      <c r="AK328" s="380" t="s">
        <v>3</v>
      </c>
      <c r="AL328" s="381"/>
      <c r="AM328" s="381"/>
      <c r="AN328" s="381"/>
      <c r="AO328" s="381"/>
      <c r="AP328" s="381"/>
      <c r="AQ328" s="381"/>
      <c r="AR328" s="381"/>
      <c r="AS328" s="381"/>
      <c r="AT328" s="381"/>
      <c r="AU328" s="381"/>
      <c r="AV328" s="381"/>
      <c r="AW328" s="381"/>
      <c r="AX328" s="381"/>
      <c r="AY328" s="381"/>
      <c r="AZ328" s="381"/>
      <c r="BA328" s="381"/>
      <c r="BB328" s="381"/>
      <c r="BC328" s="381"/>
      <c r="BD328" s="381"/>
      <c r="BE328" s="381"/>
      <c r="BF328" s="381"/>
      <c r="BG328" s="381"/>
      <c r="BH328" s="381"/>
      <c r="BI328" s="381"/>
      <c r="BJ328" s="630"/>
      <c r="BK328" s="627">
        <f>SUM(BK319:BP327)</f>
        <v>6570696</v>
      </c>
      <c r="BL328" s="628"/>
      <c r="BM328" s="628"/>
      <c r="BN328" s="628"/>
      <c r="BO328" s="628"/>
      <c r="BP328" s="629"/>
      <c r="BQ328" s="387" t="s">
        <v>100</v>
      </c>
      <c r="BR328" s="388"/>
      <c r="BS328" s="388"/>
      <c r="BT328" s="388"/>
      <c r="BU328" s="388"/>
      <c r="BV328" s="388"/>
      <c r="BW328" s="388"/>
      <c r="BX328" s="388"/>
      <c r="BY328" s="388"/>
      <c r="BZ328" s="388"/>
      <c r="CA328" s="388"/>
      <c r="CB328" s="388"/>
      <c r="CC328" s="389"/>
      <c r="CD328" s="390">
        <f>+CD319*AE319</f>
        <v>7847877.6470588241</v>
      </c>
      <c r="CE328" s="390"/>
      <c r="CF328" s="390"/>
      <c r="CG328" s="390"/>
      <c r="CH328" s="390"/>
      <c r="CI328" s="391"/>
    </row>
    <row r="329" spans="1:87" ht="18" customHeight="1" thickBot="1" x14ac:dyDescent="0.3">
      <c r="A329" s="75"/>
      <c r="B329" s="76"/>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c r="AE329" s="76"/>
      <c r="AF329" s="76"/>
      <c r="AG329" s="76"/>
      <c r="AH329" s="76"/>
      <c r="AI329" s="76"/>
      <c r="AJ329" s="76"/>
      <c r="BG329" s="78"/>
      <c r="BH329" s="78"/>
      <c r="BI329" s="78"/>
      <c r="BJ329" s="78"/>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row>
    <row r="330" spans="1:87" ht="18" customHeight="1" x14ac:dyDescent="0.25">
      <c r="A330" s="75"/>
      <c r="B330" s="348" t="s">
        <v>0</v>
      </c>
      <c r="C330" s="349"/>
      <c r="D330" s="349"/>
      <c r="E330" s="349"/>
      <c r="F330" s="349"/>
      <c r="G330" s="349"/>
      <c r="H330" s="349"/>
      <c r="I330" s="349"/>
      <c r="J330" s="349"/>
      <c r="K330" s="349"/>
      <c r="L330" s="349"/>
      <c r="M330" s="349"/>
      <c r="N330" s="349"/>
      <c r="O330" s="349"/>
      <c r="P330" s="349"/>
      <c r="Q330" s="349"/>
      <c r="R330" s="349"/>
      <c r="S330" s="349"/>
      <c r="T330" s="349"/>
      <c r="U330" s="349"/>
      <c r="V330" s="349"/>
      <c r="W330" s="349"/>
      <c r="X330" s="349"/>
      <c r="Y330" s="350"/>
      <c r="Z330" s="348" t="s">
        <v>80</v>
      </c>
      <c r="AA330" s="349"/>
      <c r="AB330" s="349"/>
      <c r="AC330" s="349"/>
      <c r="AD330" s="350"/>
      <c r="AE330" s="357" t="s">
        <v>79</v>
      </c>
      <c r="AF330" s="358"/>
      <c r="AG330" s="358"/>
      <c r="AH330" s="358"/>
      <c r="AI330" s="358"/>
      <c r="AJ330" s="359"/>
      <c r="AK330" s="357" t="s">
        <v>81</v>
      </c>
      <c r="AL330" s="358"/>
      <c r="AM330" s="358"/>
      <c r="AN330" s="358"/>
      <c r="AO330" s="358"/>
      <c r="AP330" s="358"/>
      <c r="AQ330" s="358"/>
      <c r="AR330" s="358"/>
      <c r="AS330" s="358"/>
      <c r="AT330" s="358"/>
      <c r="AU330" s="358"/>
      <c r="AV330" s="358"/>
      <c r="AW330" s="358"/>
      <c r="AX330" s="359"/>
      <c r="AY330" s="357" t="s">
        <v>1</v>
      </c>
      <c r="AZ330" s="358"/>
      <c r="BA330" s="358"/>
      <c r="BB330" s="359"/>
      <c r="BC330" s="348" t="s">
        <v>104</v>
      </c>
      <c r="BD330" s="349"/>
      <c r="BE330" s="349"/>
      <c r="BF330" s="350"/>
      <c r="BG330" s="366" t="s">
        <v>82</v>
      </c>
      <c r="BH330" s="367"/>
      <c r="BI330" s="367"/>
      <c r="BJ330" s="368"/>
      <c r="BK330" s="315" t="s">
        <v>99</v>
      </c>
      <c r="BL330" s="316"/>
      <c r="BM330" s="316"/>
      <c r="BN330" s="316"/>
      <c r="BO330" s="316"/>
      <c r="BP330" s="317"/>
      <c r="BQ330" s="315" t="s">
        <v>83</v>
      </c>
      <c r="BR330" s="316"/>
      <c r="BS330" s="316"/>
      <c r="BT330" s="316"/>
      <c r="BU330" s="316"/>
      <c r="BV330" s="316"/>
      <c r="BW330" s="317"/>
      <c r="BX330" s="315" t="s">
        <v>84</v>
      </c>
      <c r="BY330" s="316"/>
      <c r="BZ330" s="316"/>
      <c r="CA330" s="316"/>
      <c r="CB330" s="316"/>
      <c r="CC330" s="317"/>
      <c r="CD330" s="315" t="s">
        <v>85</v>
      </c>
      <c r="CE330" s="316"/>
      <c r="CF330" s="316"/>
      <c r="CG330" s="316"/>
      <c r="CH330" s="316"/>
      <c r="CI330" s="317"/>
    </row>
    <row r="331" spans="1:87" ht="18" customHeight="1" x14ac:dyDescent="0.25">
      <c r="A331" s="75"/>
      <c r="B331" s="351"/>
      <c r="C331" s="352"/>
      <c r="D331" s="352"/>
      <c r="E331" s="352"/>
      <c r="F331" s="352"/>
      <c r="G331" s="352"/>
      <c r="H331" s="352"/>
      <c r="I331" s="352"/>
      <c r="J331" s="352"/>
      <c r="K331" s="352"/>
      <c r="L331" s="352"/>
      <c r="M331" s="352"/>
      <c r="N331" s="352"/>
      <c r="O331" s="352"/>
      <c r="P331" s="352"/>
      <c r="Q331" s="352"/>
      <c r="R331" s="352"/>
      <c r="S331" s="352"/>
      <c r="T331" s="352"/>
      <c r="U331" s="352"/>
      <c r="V331" s="352"/>
      <c r="W331" s="352"/>
      <c r="X331" s="352"/>
      <c r="Y331" s="353"/>
      <c r="Z331" s="351"/>
      <c r="AA331" s="352"/>
      <c r="AB331" s="352"/>
      <c r="AC331" s="352"/>
      <c r="AD331" s="353"/>
      <c r="AE331" s="360"/>
      <c r="AF331" s="361"/>
      <c r="AG331" s="361"/>
      <c r="AH331" s="361"/>
      <c r="AI331" s="361"/>
      <c r="AJ331" s="362"/>
      <c r="AK331" s="360"/>
      <c r="AL331" s="361"/>
      <c r="AM331" s="361"/>
      <c r="AN331" s="361"/>
      <c r="AO331" s="361"/>
      <c r="AP331" s="361"/>
      <c r="AQ331" s="361"/>
      <c r="AR331" s="361"/>
      <c r="AS331" s="361"/>
      <c r="AT331" s="361"/>
      <c r="AU331" s="361"/>
      <c r="AV331" s="361"/>
      <c r="AW331" s="361"/>
      <c r="AX331" s="362"/>
      <c r="AY331" s="360"/>
      <c r="AZ331" s="361"/>
      <c r="BA331" s="361"/>
      <c r="BB331" s="362"/>
      <c r="BC331" s="351"/>
      <c r="BD331" s="352"/>
      <c r="BE331" s="352"/>
      <c r="BF331" s="353"/>
      <c r="BG331" s="369"/>
      <c r="BH331" s="370"/>
      <c r="BI331" s="370"/>
      <c r="BJ331" s="371"/>
      <c r="BK331" s="318"/>
      <c r="BL331" s="319"/>
      <c r="BM331" s="319"/>
      <c r="BN331" s="319"/>
      <c r="BO331" s="319"/>
      <c r="BP331" s="320"/>
      <c r="BQ331" s="318"/>
      <c r="BR331" s="319"/>
      <c r="BS331" s="319"/>
      <c r="BT331" s="319"/>
      <c r="BU331" s="319"/>
      <c r="BV331" s="319"/>
      <c r="BW331" s="320"/>
      <c r="BX331" s="318"/>
      <c r="BY331" s="319"/>
      <c r="BZ331" s="319"/>
      <c r="CA331" s="319"/>
      <c r="CB331" s="319"/>
      <c r="CC331" s="320"/>
      <c r="CD331" s="318"/>
      <c r="CE331" s="319"/>
      <c r="CF331" s="319"/>
      <c r="CG331" s="319"/>
      <c r="CH331" s="319"/>
      <c r="CI331" s="320"/>
    </row>
    <row r="332" spans="1:87" ht="18" customHeight="1" thickBot="1" x14ac:dyDescent="0.3">
      <c r="A332" s="75"/>
      <c r="B332" s="354"/>
      <c r="C332" s="355"/>
      <c r="D332" s="355"/>
      <c r="E332" s="355"/>
      <c r="F332" s="355"/>
      <c r="G332" s="355"/>
      <c r="H332" s="355"/>
      <c r="I332" s="355"/>
      <c r="J332" s="355"/>
      <c r="K332" s="355"/>
      <c r="L332" s="355"/>
      <c r="M332" s="355"/>
      <c r="N332" s="355"/>
      <c r="O332" s="355"/>
      <c r="P332" s="355"/>
      <c r="Q332" s="355"/>
      <c r="R332" s="355"/>
      <c r="S332" s="355"/>
      <c r="T332" s="355"/>
      <c r="U332" s="355"/>
      <c r="V332" s="355"/>
      <c r="W332" s="355"/>
      <c r="X332" s="355"/>
      <c r="Y332" s="356"/>
      <c r="Z332" s="354"/>
      <c r="AA332" s="355"/>
      <c r="AB332" s="355"/>
      <c r="AC332" s="355"/>
      <c r="AD332" s="356"/>
      <c r="AE332" s="363"/>
      <c r="AF332" s="364"/>
      <c r="AG332" s="364"/>
      <c r="AH332" s="364"/>
      <c r="AI332" s="364"/>
      <c r="AJ332" s="365"/>
      <c r="AK332" s="360"/>
      <c r="AL332" s="361"/>
      <c r="AM332" s="361"/>
      <c r="AN332" s="361"/>
      <c r="AO332" s="361"/>
      <c r="AP332" s="361"/>
      <c r="AQ332" s="361"/>
      <c r="AR332" s="361"/>
      <c r="AS332" s="361"/>
      <c r="AT332" s="361"/>
      <c r="AU332" s="361"/>
      <c r="AV332" s="361"/>
      <c r="AW332" s="361"/>
      <c r="AX332" s="362"/>
      <c r="AY332" s="360"/>
      <c r="AZ332" s="361"/>
      <c r="BA332" s="361"/>
      <c r="BB332" s="362"/>
      <c r="BC332" s="351"/>
      <c r="BD332" s="352"/>
      <c r="BE332" s="352"/>
      <c r="BF332" s="353"/>
      <c r="BG332" s="369"/>
      <c r="BH332" s="370"/>
      <c r="BI332" s="370"/>
      <c r="BJ332" s="371"/>
      <c r="BK332" s="318"/>
      <c r="BL332" s="319"/>
      <c r="BM332" s="319"/>
      <c r="BN332" s="319"/>
      <c r="BO332" s="319"/>
      <c r="BP332" s="320"/>
      <c r="BQ332" s="321"/>
      <c r="BR332" s="322"/>
      <c r="BS332" s="322"/>
      <c r="BT332" s="322"/>
      <c r="BU332" s="322"/>
      <c r="BV332" s="322"/>
      <c r="BW332" s="323"/>
      <c r="BX332" s="321"/>
      <c r="BY332" s="322"/>
      <c r="BZ332" s="322"/>
      <c r="CA332" s="322"/>
      <c r="CB332" s="322"/>
      <c r="CC332" s="323"/>
      <c r="CD332" s="321"/>
      <c r="CE332" s="322"/>
      <c r="CF332" s="322"/>
      <c r="CG332" s="322"/>
      <c r="CH332" s="322"/>
      <c r="CI332" s="323"/>
    </row>
    <row r="333" spans="1:87" ht="18" customHeight="1" x14ac:dyDescent="0.25">
      <c r="A333" s="75"/>
      <c r="B333" s="324" t="s">
        <v>567</v>
      </c>
      <c r="C333" s="325"/>
      <c r="D333" s="325"/>
      <c r="E333" s="325"/>
      <c r="F333" s="325"/>
      <c r="G333" s="325"/>
      <c r="H333" s="325"/>
      <c r="I333" s="325"/>
      <c r="J333" s="325"/>
      <c r="K333" s="325"/>
      <c r="L333" s="325"/>
      <c r="M333" s="325"/>
      <c r="N333" s="325"/>
      <c r="O333" s="325"/>
      <c r="P333" s="325"/>
      <c r="Q333" s="325"/>
      <c r="R333" s="325"/>
      <c r="S333" s="325"/>
      <c r="T333" s="325"/>
      <c r="U333" s="325"/>
      <c r="V333" s="325"/>
      <c r="W333" s="325"/>
      <c r="X333" s="325"/>
      <c r="Y333" s="326"/>
      <c r="Z333" s="333" t="s">
        <v>600</v>
      </c>
      <c r="AA333" s="334"/>
      <c r="AB333" s="334"/>
      <c r="AC333" s="334"/>
      <c r="AD333" s="335"/>
      <c r="AE333" s="333">
        <v>1</v>
      </c>
      <c r="AF333" s="334"/>
      <c r="AG333" s="334"/>
      <c r="AH333" s="334"/>
      <c r="AI333" s="334"/>
      <c r="AJ333" s="335"/>
      <c r="AK333" s="342" t="s">
        <v>41</v>
      </c>
      <c r="AL333" s="343"/>
      <c r="AM333" s="343"/>
      <c r="AN333" s="343"/>
      <c r="AO333" s="343"/>
      <c r="AP333" s="343"/>
      <c r="AQ333" s="343"/>
      <c r="AR333" s="343"/>
      <c r="AS333" s="343"/>
      <c r="AT333" s="343"/>
      <c r="AU333" s="343"/>
      <c r="AV333" s="343"/>
      <c r="AW333" s="343"/>
      <c r="AX333" s="605"/>
      <c r="AY333" s="345">
        <v>4</v>
      </c>
      <c r="AZ333" s="346"/>
      <c r="BA333" s="346"/>
      <c r="BB333" s="347"/>
      <c r="BC333" s="345">
        <f>+$AE$333*AY333</f>
        <v>4</v>
      </c>
      <c r="BD333" s="346"/>
      <c r="BE333" s="346"/>
      <c r="BF333" s="347"/>
      <c r="BG333" s="285">
        <v>22629</v>
      </c>
      <c r="BH333" s="286"/>
      <c r="BI333" s="286"/>
      <c r="BJ333" s="622"/>
      <c r="BK333" s="288">
        <f>+AY333*BG333</f>
        <v>90516</v>
      </c>
      <c r="BL333" s="289"/>
      <c r="BM333" s="289"/>
      <c r="BN333" s="289"/>
      <c r="BO333" s="289"/>
      <c r="BP333" s="290"/>
      <c r="BQ333" s="609">
        <v>100000</v>
      </c>
      <c r="BR333" s="610"/>
      <c r="BS333" s="610"/>
      <c r="BT333" s="610"/>
      <c r="BU333" s="610"/>
      <c r="BV333" s="610"/>
      <c r="BW333" s="611"/>
      <c r="BX333" s="609">
        <f>+(((BK342+BQ333)*15)/85)</f>
        <v>123059.29411764706</v>
      </c>
      <c r="BY333" s="610"/>
      <c r="BZ333" s="610"/>
      <c r="CA333" s="610"/>
      <c r="CB333" s="610"/>
      <c r="CC333" s="611"/>
      <c r="CD333" s="609">
        <f>+BK342+BQ333+BX333</f>
        <v>820395.29411764711</v>
      </c>
      <c r="CE333" s="610"/>
      <c r="CF333" s="610"/>
      <c r="CG333" s="610"/>
      <c r="CH333" s="610"/>
      <c r="CI333" s="611"/>
    </row>
    <row r="334" spans="1:87" ht="18" customHeight="1" x14ac:dyDescent="0.25">
      <c r="A334" s="75"/>
      <c r="B334" s="327"/>
      <c r="C334" s="328"/>
      <c r="D334" s="328"/>
      <c r="E334" s="328"/>
      <c r="F334" s="328"/>
      <c r="G334" s="328"/>
      <c r="H334" s="328"/>
      <c r="I334" s="328"/>
      <c r="J334" s="328"/>
      <c r="K334" s="328"/>
      <c r="L334" s="328"/>
      <c r="M334" s="328"/>
      <c r="N334" s="328"/>
      <c r="O334" s="328"/>
      <c r="P334" s="328"/>
      <c r="Q334" s="328"/>
      <c r="R334" s="328"/>
      <c r="S334" s="328"/>
      <c r="T334" s="328"/>
      <c r="U334" s="328"/>
      <c r="V334" s="328"/>
      <c r="W334" s="328"/>
      <c r="X334" s="328"/>
      <c r="Y334" s="329"/>
      <c r="Z334" s="336"/>
      <c r="AA334" s="337"/>
      <c r="AB334" s="337"/>
      <c r="AC334" s="337"/>
      <c r="AD334" s="338"/>
      <c r="AE334" s="336"/>
      <c r="AF334" s="337"/>
      <c r="AG334" s="337"/>
      <c r="AH334" s="337"/>
      <c r="AI334" s="337"/>
      <c r="AJ334" s="338"/>
      <c r="AK334" s="300" t="s">
        <v>14</v>
      </c>
      <c r="AL334" s="301"/>
      <c r="AM334" s="301"/>
      <c r="AN334" s="301"/>
      <c r="AO334" s="301"/>
      <c r="AP334" s="301"/>
      <c r="AQ334" s="301"/>
      <c r="AR334" s="301"/>
      <c r="AS334" s="301"/>
      <c r="AT334" s="301"/>
      <c r="AU334" s="301"/>
      <c r="AV334" s="301"/>
      <c r="AW334" s="301"/>
      <c r="AX334" s="603"/>
      <c r="AY334" s="303">
        <v>4</v>
      </c>
      <c r="AZ334" s="304"/>
      <c r="BA334" s="304"/>
      <c r="BB334" s="305"/>
      <c r="BC334" s="303">
        <f t="shared" ref="BC334:BC341" si="46">+$AE$333*AY334</f>
        <v>4</v>
      </c>
      <c r="BD334" s="304"/>
      <c r="BE334" s="304"/>
      <c r="BF334" s="305"/>
      <c r="BG334" s="309">
        <v>7925</v>
      </c>
      <c r="BH334" s="310"/>
      <c r="BI334" s="310"/>
      <c r="BJ334" s="623"/>
      <c r="BK334" s="624">
        <f t="shared" ref="BK334:BK341" si="47">+AY334*BG334</f>
        <v>31700</v>
      </c>
      <c r="BL334" s="625"/>
      <c r="BM334" s="625"/>
      <c r="BN334" s="625"/>
      <c r="BO334" s="625"/>
      <c r="BP334" s="626"/>
      <c r="BQ334" s="612"/>
      <c r="BR334" s="613"/>
      <c r="BS334" s="613"/>
      <c r="BT334" s="613"/>
      <c r="BU334" s="613"/>
      <c r="BV334" s="613"/>
      <c r="BW334" s="614"/>
      <c r="BX334" s="612"/>
      <c r="BY334" s="613"/>
      <c r="BZ334" s="613"/>
      <c r="CA334" s="613"/>
      <c r="CB334" s="613"/>
      <c r="CC334" s="614"/>
      <c r="CD334" s="612"/>
      <c r="CE334" s="613"/>
      <c r="CF334" s="613"/>
      <c r="CG334" s="613"/>
      <c r="CH334" s="613"/>
      <c r="CI334" s="614"/>
    </row>
    <row r="335" spans="1:87" ht="18" customHeight="1" x14ac:dyDescent="0.25">
      <c r="A335" s="75"/>
      <c r="B335" s="327"/>
      <c r="C335" s="328"/>
      <c r="D335" s="328"/>
      <c r="E335" s="328"/>
      <c r="F335" s="328"/>
      <c r="G335" s="328"/>
      <c r="H335" s="328"/>
      <c r="I335" s="328"/>
      <c r="J335" s="328"/>
      <c r="K335" s="328"/>
      <c r="L335" s="328"/>
      <c r="M335" s="328"/>
      <c r="N335" s="328"/>
      <c r="O335" s="328"/>
      <c r="P335" s="328"/>
      <c r="Q335" s="328"/>
      <c r="R335" s="328"/>
      <c r="S335" s="328"/>
      <c r="T335" s="328"/>
      <c r="U335" s="328"/>
      <c r="V335" s="328"/>
      <c r="W335" s="328"/>
      <c r="X335" s="328"/>
      <c r="Y335" s="329"/>
      <c r="Z335" s="336"/>
      <c r="AA335" s="337"/>
      <c r="AB335" s="337"/>
      <c r="AC335" s="337"/>
      <c r="AD335" s="338"/>
      <c r="AE335" s="336"/>
      <c r="AF335" s="337"/>
      <c r="AG335" s="337"/>
      <c r="AH335" s="337"/>
      <c r="AI335" s="337"/>
      <c r="AJ335" s="338"/>
      <c r="AK335" s="300" t="s">
        <v>32</v>
      </c>
      <c r="AL335" s="301"/>
      <c r="AM335" s="301"/>
      <c r="AN335" s="301"/>
      <c r="AO335" s="301"/>
      <c r="AP335" s="301"/>
      <c r="AQ335" s="301"/>
      <c r="AR335" s="301"/>
      <c r="AS335" s="301"/>
      <c r="AT335" s="301"/>
      <c r="AU335" s="301"/>
      <c r="AV335" s="301"/>
      <c r="AW335" s="301"/>
      <c r="AX335" s="603"/>
      <c r="AY335" s="303">
        <v>12</v>
      </c>
      <c r="AZ335" s="304"/>
      <c r="BA335" s="304"/>
      <c r="BB335" s="305"/>
      <c r="BC335" s="303">
        <f t="shared" si="46"/>
        <v>12</v>
      </c>
      <c r="BD335" s="304"/>
      <c r="BE335" s="304"/>
      <c r="BF335" s="305"/>
      <c r="BG335" s="309">
        <v>10968</v>
      </c>
      <c r="BH335" s="310"/>
      <c r="BI335" s="310"/>
      <c r="BJ335" s="623"/>
      <c r="BK335" s="624">
        <f t="shared" si="47"/>
        <v>131616</v>
      </c>
      <c r="BL335" s="625"/>
      <c r="BM335" s="625"/>
      <c r="BN335" s="625"/>
      <c r="BO335" s="625"/>
      <c r="BP335" s="626"/>
      <c r="BQ335" s="612"/>
      <c r="BR335" s="613"/>
      <c r="BS335" s="613"/>
      <c r="BT335" s="613"/>
      <c r="BU335" s="613"/>
      <c r="BV335" s="613"/>
      <c r="BW335" s="614"/>
      <c r="BX335" s="612"/>
      <c r="BY335" s="613"/>
      <c r="BZ335" s="613"/>
      <c r="CA335" s="613"/>
      <c r="CB335" s="613"/>
      <c r="CC335" s="614"/>
      <c r="CD335" s="612"/>
      <c r="CE335" s="613"/>
      <c r="CF335" s="613"/>
      <c r="CG335" s="613"/>
      <c r="CH335" s="613"/>
      <c r="CI335" s="614"/>
    </row>
    <row r="336" spans="1:87" ht="18" customHeight="1" x14ac:dyDescent="0.25">
      <c r="A336" s="75"/>
      <c r="B336" s="327"/>
      <c r="C336" s="328"/>
      <c r="D336" s="328"/>
      <c r="E336" s="328"/>
      <c r="F336" s="328"/>
      <c r="G336" s="328"/>
      <c r="H336" s="328"/>
      <c r="I336" s="328"/>
      <c r="J336" s="328"/>
      <c r="K336" s="328"/>
      <c r="L336" s="328"/>
      <c r="M336" s="328"/>
      <c r="N336" s="328"/>
      <c r="O336" s="328"/>
      <c r="P336" s="328"/>
      <c r="Q336" s="328"/>
      <c r="R336" s="328"/>
      <c r="S336" s="328"/>
      <c r="T336" s="328"/>
      <c r="U336" s="328"/>
      <c r="V336" s="328"/>
      <c r="W336" s="328"/>
      <c r="X336" s="328"/>
      <c r="Y336" s="329"/>
      <c r="Z336" s="336"/>
      <c r="AA336" s="337"/>
      <c r="AB336" s="337"/>
      <c r="AC336" s="337"/>
      <c r="AD336" s="338"/>
      <c r="AE336" s="336"/>
      <c r="AF336" s="337"/>
      <c r="AG336" s="337"/>
      <c r="AH336" s="337"/>
      <c r="AI336" s="337"/>
      <c r="AJ336" s="338"/>
      <c r="AK336" s="300" t="s">
        <v>527</v>
      </c>
      <c r="AL336" s="301"/>
      <c r="AM336" s="301"/>
      <c r="AN336" s="301"/>
      <c r="AO336" s="301"/>
      <c r="AP336" s="301"/>
      <c r="AQ336" s="301"/>
      <c r="AR336" s="301"/>
      <c r="AS336" s="301"/>
      <c r="AT336" s="301"/>
      <c r="AU336" s="301"/>
      <c r="AV336" s="301"/>
      <c r="AW336" s="301"/>
      <c r="AX336" s="603"/>
      <c r="AY336" s="303">
        <v>4</v>
      </c>
      <c r="AZ336" s="304"/>
      <c r="BA336" s="304"/>
      <c r="BB336" s="305"/>
      <c r="BC336" s="303">
        <f t="shared" si="46"/>
        <v>4</v>
      </c>
      <c r="BD336" s="304"/>
      <c r="BE336" s="304"/>
      <c r="BF336" s="305"/>
      <c r="BG336" s="309">
        <v>18911</v>
      </c>
      <c r="BH336" s="310"/>
      <c r="BI336" s="310"/>
      <c r="BJ336" s="623"/>
      <c r="BK336" s="624">
        <f t="shared" si="47"/>
        <v>75644</v>
      </c>
      <c r="BL336" s="625"/>
      <c r="BM336" s="625"/>
      <c r="BN336" s="625"/>
      <c r="BO336" s="625"/>
      <c r="BP336" s="626"/>
      <c r="BQ336" s="612"/>
      <c r="BR336" s="613"/>
      <c r="BS336" s="613"/>
      <c r="BT336" s="613"/>
      <c r="BU336" s="613"/>
      <c r="BV336" s="613"/>
      <c r="BW336" s="614"/>
      <c r="BX336" s="612"/>
      <c r="BY336" s="613"/>
      <c r="BZ336" s="613"/>
      <c r="CA336" s="613"/>
      <c r="CB336" s="613"/>
      <c r="CC336" s="614"/>
      <c r="CD336" s="612"/>
      <c r="CE336" s="613"/>
      <c r="CF336" s="613"/>
      <c r="CG336" s="613"/>
      <c r="CH336" s="613"/>
      <c r="CI336" s="614"/>
    </row>
    <row r="337" spans="1:87" ht="18" customHeight="1" x14ac:dyDescent="0.25">
      <c r="A337" s="75"/>
      <c r="B337" s="327"/>
      <c r="C337" s="328"/>
      <c r="D337" s="328"/>
      <c r="E337" s="328"/>
      <c r="F337" s="328"/>
      <c r="G337" s="328"/>
      <c r="H337" s="328"/>
      <c r="I337" s="328"/>
      <c r="J337" s="328"/>
      <c r="K337" s="328"/>
      <c r="L337" s="328"/>
      <c r="M337" s="328"/>
      <c r="N337" s="328"/>
      <c r="O337" s="328"/>
      <c r="P337" s="328"/>
      <c r="Q337" s="328"/>
      <c r="R337" s="328"/>
      <c r="S337" s="328"/>
      <c r="T337" s="328"/>
      <c r="U337" s="328"/>
      <c r="V337" s="328"/>
      <c r="W337" s="328"/>
      <c r="X337" s="328"/>
      <c r="Y337" s="329"/>
      <c r="Z337" s="336"/>
      <c r="AA337" s="337"/>
      <c r="AB337" s="337"/>
      <c r="AC337" s="337"/>
      <c r="AD337" s="338"/>
      <c r="AE337" s="336"/>
      <c r="AF337" s="337"/>
      <c r="AG337" s="337"/>
      <c r="AH337" s="337"/>
      <c r="AI337" s="337"/>
      <c r="AJ337" s="338"/>
      <c r="AK337" s="300" t="s">
        <v>17</v>
      </c>
      <c r="AL337" s="301"/>
      <c r="AM337" s="301"/>
      <c r="AN337" s="301"/>
      <c r="AO337" s="301"/>
      <c r="AP337" s="301"/>
      <c r="AQ337" s="301"/>
      <c r="AR337" s="301"/>
      <c r="AS337" s="301"/>
      <c r="AT337" s="301"/>
      <c r="AU337" s="301"/>
      <c r="AV337" s="301"/>
      <c r="AW337" s="301"/>
      <c r="AX337" s="603"/>
      <c r="AY337" s="303">
        <v>4</v>
      </c>
      <c r="AZ337" s="304"/>
      <c r="BA337" s="304"/>
      <c r="BB337" s="305"/>
      <c r="BC337" s="303">
        <f t="shared" si="46"/>
        <v>4</v>
      </c>
      <c r="BD337" s="304"/>
      <c r="BE337" s="304"/>
      <c r="BF337" s="305"/>
      <c r="BG337" s="309">
        <v>6399</v>
      </c>
      <c r="BH337" s="310"/>
      <c r="BI337" s="310"/>
      <c r="BJ337" s="623"/>
      <c r="BK337" s="624">
        <f t="shared" si="47"/>
        <v>25596</v>
      </c>
      <c r="BL337" s="625"/>
      <c r="BM337" s="625"/>
      <c r="BN337" s="625"/>
      <c r="BO337" s="625"/>
      <c r="BP337" s="626"/>
      <c r="BQ337" s="612"/>
      <c r="BR337" s="613"/>
      <c r="BS337" s="613"/>
      <c r="BT337" s="613"/>
      <c r="BU337" s="613"/>
      <c r="BV337" s="613"/>
      <c r="BW337" s="614"/>
      <c r="BX337" s="612"/>
      <c r="BY337" s="613"/>
      <c r="BZ337" s="613"/>
      <c r="CA337" s="613"/>
      <c r="CB337" s="613"/>
      <c r="CC337" s="614"/>
      <c r="CD337" s="612"/>
      <c r="CE337" s="613"/>
      <c r="CF337" s="613"/>
      <c r="CG337" s="613"/>
      <c r="CH337" s="613"/>
      <c r="CI337" s="614"/>
    </row>
    <row r="338" spans="1:87" ht="18" customHeight="1" x14ac:dyDescent="0.25">
      <c r="A338" s="75"/>
      <c r="B338" s="327"/>
      <c r="C338" s="328"/>
      <c r="D338" s="328"/>
      <c r="E338" s="328"/>
      <c r="F338" s="328"/>
      <c r="G338" s="328"/>
      <c r="H338" s="328"/>
      <c r="I338" s="328"/>
      <c r="J338" s="328"/>
      <c r="K338" s="328"/>
      <c r="L338" s="328"/>
      <c r="M338" s="328"/>
      <c r="N338" s="328"/>
      <c r="O338" s="328"/>
      <c r="P338" s="328"/>
      <c r="Q338" s="328"/>
      <c r="R338" s="328"/>
      <c r="S338" s="328"/>
      <c r="T338" s="328"/>
      <c r="U338" s="328"/>
      <c r="V338" s="328"/>
      <c r="W338" s="328"/>
      <c r="X338" s="328"/>
      <c r="Y338" s="329"/>
      <c r="Z338" s="336"/>
      <c r="AA338" s="337"/>
      <c r="AB338" s="337"/>
      <c r="AC338" s="337"/>
      <c r="AD338" s="338"/>
      <c r="AE338" s="336"/>
      <c r="AF338" s="337"/>
      <c r="AG338" s="337"/>
      <c r="AH338" s="337"/>
      <c r="AI338" s="337"/>
      <c r="AJ338" s="338"/>
      <c r="AK338" s="300" t="s">
        <v>18</v>
      </c>
      <c r="AL338" s="301"/>
      <c r="AM338" s="301"/>
      <c r="AN338" s="301"/>
      <c r="AO338" s="301"/>
      <c r="AP338" s="301"/>
      <c r="AQ338" s="301"/>
      <c r="AR338" s="301"/>
      <c r="AS338" s="301"/>
      <c r="AT338" s="301"/>
      <c r="AU338" s="301"/>
      <c r="AV338" s="301"/>
      <c r="AW338" s="301"/>
      <c r="AX338" s="603"/>
      <c r="AY338" s="303">
        <v>4</v>
      </c>
      <c r="AZ338" s="304"/>
      <c r="BA338" s="304"/>
      <c r="BB338" s="305"/>
      <c r="BC338" s="303">
        <f t="shared" si="46"/>
        <v>4</v>
      </c>
      <c r="BD338" s="304"/>
      <c r="BE338" s="304"/>
      <c r="BF338" s="305"/>
      <c r="BG338" s="309">
        <v>28961</v>
      </c>
      <c r="BH338" s="310"/>
      <c r="BI338" s="310"/>
      <c r="BJ338" s="623"/>
      <c r="BK338" s="624">
        <f t="shared" si="47"/>
        <v>115844</v>
      </c>
      <c r="BL338" s="625"/>
      <c r="BM338" s="625"/>
      <c r="BN338" s="625"/>
      <c r="BO338" s="625"/>
      <c r="BP338" s="626"/>
      <c r="BQ338" s="612"/>
      <c r="BR338" s="613"/>
      <c r="BS338" s="613"/>
      <c r="BT338" s="613"/>
      <c r="BU338" s="613"/>
      <c r="BV338" s="613"/>
      <c r="BW338" s="614"/>
      <c r="BX338" s="612"/>
      <c r="BY338" s="613"/>
      <c r="BZ338" s="613"/>
      <c r="CA338" s="613"/>
      <c r="CB338" s="613"/>
      <c r="CC338" s="614"/>
      <c r="CD338" s="612"/>
      <c r="CE338" s="613"/>
      <c r="CF338" s="613"/>
      <c r="CG338" s="613"/>
      <c r="CH338" s="613"/>
      <c r="CI338" s="614"/>
    </row>
    <row r="339" spans="1:87" ht="18" customHeight="1" x14ac:dyDescent="0.25">
      <c r="A339" s="75"/>
      <c r="B339" s="327"/>
      <c r="C339" s="328"/>
      <c r="D339" s="328"/>
      <c r="E339" s="328"/>
      <c r="F339" s="328"/>
      <c r="G339" s="328"/>
      <c r="H339" s="328"/>
      <c r="I339" s="328"/>
      <c r="J339" s="328"/>
      <c r="K339" s="328"/>
      <c r="L339" s="328"/>
      <c r="M339" s="328"/>
      <c r="N339" s="328"/>
      <c r="O339" s="328"/>
      <c r="P339" s="328"/>
      <c r="Q339" s="328"/>
      <c r="R339" s="328"/>
      <c r="S339" s="328"/>
      <c r="T339" s="328"/>
      <c r="U339" s="328"/>
      <c r="V339" s="328"/>
      <c r="W339" s="328"/>
      <c r="X339" s="328"/>
      <c r="Y339" s="329"/>
      <c r="Z339" s="336"/>
      <c r="AA339" s="337"/>
      <c r="AB339" s="337"/>
      <c r="AC339" s="337"/>
      <c r="AD339" s="338"/>
      <c r="AE339" s="336"/>
      <c r="AF339" s="337"/>
      <c r="AG339" s="337"/>
      <c r="AH339" s="337"/>
      <c r="AI339" s="337"/>
      <c r="AJ339" s="338"/>
      <c r="AK339" s="300" t="s">
        <v>30</v>
      </c>
      <c r="AL339" s="301"/>
      <c r="AM339" s="301"/>
      <c r="AN339" s="301"/>
      <c r="AO339" s="301"/>
      <c r="AP339" s="301"/>
      <c r="AQ339" s="301"/>
      <c r="AR339" s="301"/>
      <c r="AS339" s="301"/>
      <c r="AT339" s="301"/>
      <c r="AU339" s="301"/>
      <c r="AV339" s="301"/>
      <c r="AW339" s="301"/>
      <c r="AX339" s="603"/>
      <c r="AY339" s="303">
        <v>4</v>
      </c>
      <c r="AZ339" s="304"/>
      <c r="BA339" s="304"/>
      <c r="BB339" s="305"/>
      <c r="BC339" s="303">
        <f t="shared" si="46"/>
        <v>4</v>
      </c>
      <c r="BD339" s="304"/>
      <c r="BE339" s="304"/>
      <c r="BF339" s="305"/>
      <c r="BG339" s="309">
        <v>7925</v>
      </c>
      <c r="BH339" s="310"/>
      <c r="BI339" s="310"/>
      <c r="BJ339" s="623"/>
      <c r="BK339" s="624">
        <f t="shared" si="47"/>
        <v>31700</v>
      </c>
      <c r="BL339" s="625"/>
      <c r="BM339" s="625"/>
      <c r="BN339" s="625"/>
      <c r="BO339" s="625"/>
      <c r="BP339" s="626"/>
      <c r="BQ339" s="612"/>
      <c r="BR339" s="613"/>
      <c r="BS339" s="613"/>
      <c r="BT339" s="613"/>
      <c r="BU339" s="613"/>
      <c r="BV339" s="613"/>
      <c r="BW339" s="614"/>
      <c r="BX339" s="612"/>
      <c r="BY339" s="613"/>
      <c r="BZ339" s="613"/>
      <c r="CA339" s="613"/>
      <c r="CB339" s="613"/>
      <c r="CC339" s="614"/>
      <c r="CD339" s="612"/>
      <c r="CE339" s="613"/>
      <c r="CF339" s="613"/>
      <c r="CG339" s="613"/>
      <c r="CH339" s="613"/>
      <c r="CI339" s="614"/>
    </row>
    <row r="340" spans="1:87" ht="18" customHeight="1" x14ac:dyDescent="0.25">
      <c r="A340" s="75"/>
      <c r="B340" s="327"/>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9"/>
      <c r="Z340" s="336"/>
      <c r="AA340" s="337"/>
      <c r="AB340" s="337"/>
      <c r="AC340" s="337"/>
      <c r="AD340" s="338"/>
      <c r="AE340" s="336"/>
      <c r="AF340" s="337"/>
      <c r="AG340" s="337"/>
      <c r="AH340" s="337"/>
      <c r="AI340" s="337"/>
      <c r="AJ340" s="338"/>
      <c r="AK340" s="300" t="s">
        <v>37</v>
      </c>
      <c r="AL340" s="301"/>
      <c r="AM340" s="301"/>
      <c r="AN340" s="301"/>
      <c r="AO340" s="301"/>
      <c r="AP340" s="301"/>
      <c r="AQ340" s="301"/>
      <c r="AR340" s="301"/>
      <c r="AS340" s="301"/>
      <c r="AT340" s="301"/>
      <c r="AU340" s="301"/>
      <c r="AV340" s="301"/>
      <c r="AW340" s="301"/>
      <c r="AX340" s="603"/>
      <c r="AY340" s="303">
        <v>4</v>
      </c>
      <c r="AZ340" s="304"/>
      <c r="BA340" s="304"/>
      <c r="BB340" s="305"/>
      <c r="BC340" s="303">
        <f t="shared" si="46"/>
        <v>4</v>
      </c>
      <c r="BD340" s="304"/>
      <c r="BE340" s="304"/>
      <c r="BF340" s="305"/>
      <c r="BG340" s="309">
        <v>11840</v>
      </c>
      <c r="BH340" s="310"/>
      <c r="BI340" s="310"/>
      <c r="BJ340" s="623"/>
      <c r="BK340" s="624">
        <f t="shared" si="47"/>
        <v>47360</v>
      </c>
      <c r="BL340" s="625"/>
      <c r="BM340" s="625"/>
      <c r="BN340" s="625"/>
      <c r="BO340" s="625"/>
      <c r="BP340" s="626"/>
      <c r="BQ340" s="612"/>
      <c r="BR340" s="613"/>
      <c r="BS340" s="613"/>
      <c r="BT340" s="613"/>
      <c r="BU340" s="613"/>
      <c r="BV340" s="613"/>
      <c r="BW340" s="614"/>
      <c r="BX340" s="612"/>
      <c r="BY340" s="613"/>
      <c r="BZ340" s="613"/>
      <c r="CA340" s="613"/>
      <c r="CB340" s="613"/>
      <c r="CC340" s="614"/>
      <c r="CD340" s="612"/>
      <c r="CE340" s="613"/>
      <c r="CF340" s="613"/>
      <c r="CG340" s="613"/>
      <c r="CH340" s="613"/>
      <c r="CI340" s="614"/>
    </row>
    <row r="341" spans="1:87" ht="18" customHeight="1" thickBot="1" x14ac:dyDescent="0.3">
      <c r="A341" s="75"/>
      <c r="B341" s="330"/>
      <c r="C341" s="331"/>
      <c r="D341" s="331"/>
      <c r="E341" s="331"/>
      <c r="F341" s="331"/>
      <c r="G341" s="331"/>
      <c r="H341" s="331"/>
      <c r="I341" s="331"/>
      <c r="J341" s="331"/>
      <c r="K341" s="331"/>
      <c r="L341" s="331"/>
      <c r="M341" s="331"/>
      <c r="N341" s="331"/>
      <c r="O341" s="331"/>
      <c r="P341" s="331"/>
      <c r="Q341" s="331"/>
      <c r="R341" s="331"/>
      <c r="S341" s="331"/>
      <c r="T341" s="331"/>
      <c r="U341" s="331"/>
      <c r="V341" s="331"/>
      <c r="W341" s="331"/>
      <c r="X341" s="331"/>
      <c r="Y341" s="332"/>
      <c r="Z341" s="339"/>
      <c r="AA341" s="340"/>
      <c r="AB341" s="340"/>
      <c r="AC341" s="340"/>
      <c r="AD341" s="341"/>
      <c r="AE341" s="339"/>
      <c r="AF341" s="340"/>
      <c r="AG341" s="340"/>
      <c r="AH341" s="340"/>
      <c r="AI341" s="340"/>
      <c r="AJ341" s="341"/>
      <c r="AK341" s="392" t="s">
        <v>39</v>
      </c>
      <c r="AL341" s="393"/>
      <c r="AM341" s="393"/>
      <c r="AN341" s="393"/>
      <c r="AO341" s="393"/>
      <c r="AP341" s="393"/>
      <c r="AQ341" s="393"/>
      <c r="AR341" s="393"/>
      <c r="AS341" s="393"/>
      <c r="AT341" s="393"/>
      <c r="AU341" s="393"/>
      <c r="AV341" s="393"/>
      <c r="AW341" s="393"/>
      <c r="AX341" s="604"/>
      <c r="AY341" s="395">
        <v>4</v>
      </c>
      <c r="AZ341" s="396"/>
      <c r="BA341" s="396"/>
      <c r="BB341" s="397"/>
      <c r="BC341" s="395">
        <f t="shared" si="46"/>
        <v>4</v>
      </c>
      <c r="BD341" s="396"/>
      <c r="BE341" s="396"/>
      <c r="BF341" s="397"/>
      <c r="BG341" s="401">
        <v>11840</v>
      </c>
      <c r="BH341" s="402"/>
      <c r="BI341" s="402"/>
      <c r="BJ341" s="618"/>
      <c r="BK341" s="619">
        <f t="shared" si="47"/>
        <v>47360</v>
      </c>
      <c r="BL341" s="620"/>
      <c r="BM341" s="620"/>
      <c r="BN341" s="620"/>
      <c r="BO341" s="620"/>
      <c r="BP341" s="621"/>
      <c r="BQ341" s="615"/>
      <c r="BR341" s="616"/>
      <c r="BS341" s="616"/>
      <c r="BT341" s="616"/>
      <c r="BU341" s="616"/>
      <c r="BV341" s="616"/>
      <c r="BW341" s="617"/>
      <c r="BX341" s="615"/>
      <c r="BY341" s="616"/>
      <c r="BZ341" s="616"/>
      <c r="CA341" s="616"/>
      <c r="CB341" s="616"/>
      <c r="CC341" s="617"/>
      <c r="CD341" s="615"/>
      <c r="CE341" s="616"/>
      <c r="CF341" s="616"/>
      <c r="CG341" s="616"/>
      <c r="CH341" s="616"/>
      <c r="CI341" s="617"/>
    </row>
    <row r="342" spans="1:87" ht="18" customHeight="1" thickBot="1" x14ac:dyDescent="0.3">
      <c r="A342" s="75"/>
      <c r="B342" s="377"/>
      <c r="C342" s="378"/>
      <c r="D342" s="378"/>
      <c r="E342" s="378"/>
      <c r="F342" s="378"/>
      <c r="G342" s="378"/>
      <c r="H342" s="378"/>
      <c r="I342" s="378"/>
      <c r="J342" s="378"/>
      <c r="K342" s="378"/>
      <c r="L342" s="378"/>
      <c r="M342" s="378"/>
      <c r="N342" s="378"/>
      <c r="O342" s="378"/>
      <c r="P342" s="378"/>
      <c r="Q342" s="378"/>
      <c r="R342" s="378"/>
      <c r="S342" s="378"/>
      <c r="T342" s="378"/>
      <c r="U342" s="378"/>
      <c r="V342" s="378"/>
      <c r="W342" s="378"/>
      <c r="X342" s="378"/>
      <c r="Y342" s="378"/>
      <c r="Z342" s="378"/>
      <c r="AA342" s="378"/>
      <c r="AB342" s="378"/>
      <c r="AC342" s="378"/>
      <c r="AD342" s="378"/>
      <c r="AE342" s="378"/>
      <c r="AF342" s="378"/>
      <c r="AG342" s="378"/>
      <c r="AH342" s="378"/>
      <c r="AI342" s="378"/>
      <c r="AJ342" s="379"/>
      <c r="AK342" s="380" t="s">
        <v>3</v>
      </c>
      <c r="AL342" s="381"/>
      <c r="AM342" s="381"/>
      <c r="AN342" s="381"/>
      <c r="AO342" s="381"/>
      <c r="AP342" s="381"/>
      <c r="AQ342" s="381"/>
      <c r="AR342" s="381"/>
      <c r="AS342" s="381"/>
      <c r="AT342" s="381"/>
      <c r="AU342" s="381"/>
      <c r="AV342" s="381"/>
      <c r="AW342" s="381"/>
      <c r="AX342" s="381"/>
      <c r="AY342" s="381"/>
      <c r="AZ342" s="381"/>
      <c r="BA342" s="381"/>
      <c r="BB342" s="381"/>
      <c r="BC342" s="381"/>
      <c r="BD342" s="381"/>
      <c r="BE342" s="381"/>
      <c r="BF342" s="381"/>
      <c r="BG342" s="381"/>
      <c r="BH342" s="381"/>
      <c r="BI342" s="381"/>
      <c r="BJ342" s="630"/>
      <c r="BK342" s="627">
        <f>SUM(BK333:BP341)</f>
        <v>597336</v>
      </c>
      <c r="BL342" s="628"/>
      <c r="BM342" s="628"/>
      <c r="BN342" s="628"/>
      <c r="BO342" s="628"/>
      <c r="BP342" s="629"/>
      <c r="BQ342" s="387" t="s">
        <v>100</v>
      </c>
      <c r="BR342" s="388"/>
      <c r="BS342" s="388"/>
      <c r="BT342" s="388"/>
      <c r="BU342" s="388"/>
      <c r="BV342" s="388"/>
      <c r="BW342" s="388"/>
      <c r="BX342" s="388"/>
      <c r="BY342" s="388"/>
      <c r="BZ342" s="388"/>
      <c r="CA342" s="388"/>
      <c r="CB342" s="388"/>
      <c r="CC342" s="389"/>
      <c r="CD342" s="390">
        <f>+CD333*AE333</f>
        <v>820395.29411764711</v>
      </c>
      <c r="CE342" s="390"/>
      <c r="CF342" s="390"/>
      <c r="CG342" s="390"/>
      <c r="CH342" s="390"/>
      <c r="CI342" s="391"/>
    </row>
    <row r="343" spans="1:87" ht="18" customHeight="1" thickBot="1" x14ac:dyDescent="0.3">
      <c r="A343" s="75"/>
      <c r="B343" s="76"/>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c r="AE343" s="76"/>
      <c r="AF343" s="76"/>
      <c r="AG343" s="76"/>
      <c r="AH343" s="76"/>
      <c r="AI343" s="76"/>
      <c r="AJ343" s="76"/>
      <c r="BG343" s="78"/>
      <c r="BH343" s="78"/>
      <c r="BI343" s="78"/>
      <c r="BJ343" s="78"/>
      <c r="BK343" s="79"/>
      <c r="BL343" s="79"/>
      <c r="BM343" s="79"/>
      <c r="BN343" s="79"/>
      <c r="BO343" s="79"/>
      <c r="BP343" s="79"/>
      <c r="BQ343" s="79"/>
      <c r="BR343" s="79"/>
      <c r="BS343" s="79"/>
      <c r="BT343" s="79"/>
      <c r="BU343" s="79"/>
      <c r="BV343" s="79"/>
      <c r="BW343" s="79"/>
      <c r="BX343" s="79"/>
      <c r="BY343" s="79"/>
      <c r="BZ343" s="79"/>
      <c r="CA343" s="79"/>
      <c r="CB343" s="79"/>
      <c r="CC343" s="79"/>
      <c r="CD343" s="79"/>
      <c r="CE343" s="79"/>
      <c r="CF343" s="79"/>
      <c r="CG343" s="79"/>
      <c r="CH343" s="79"/>
      <c r="CI343" s="79"/>
    </row>
    <row r="344" spans="1:87" ht="18" customHeight="1" x14ac:dyDescent="0.25">
      <c r="A344" s="75"/>
      <c r="B344" s="348" t="s">
        <v>0</v>
      </c>
      <c r="C344" s="349"/>
      <c r="D344" s="349"/>
      <c r="E344" s="349"/>
      <c r="F344" s="349"/>
      <c r="G344" s="349"/>
      <c r="H344" s="349"/>
      <c r="I344" s="349"/>
      <c r="J344" s="349"/>
      <c r="K344" s="349"/>
      <c r="L344" s="349"/>
      <c r="M344" s="349"/>
      <c r="N344" s="349"/>
      <c r="O344" s="349"/>
      <c r="P344" s="349"/>
      <c r="Q344" s="349"/>
      <c r="R344" s="349"/>
      <c r="S344" s="349"/>
      <c r="T344" s="349"/>
      <c r="U344" s="349"/>
      <c r="V344" s="349"/>
      <c r="W344" s="349"/>
      <c r="X344" s="349"/>
      <c r="Y344" s="350"/>
      <c r="Z344" s="348" t="s">
        <v>80</v>
      </c>
      <c r="AA344" s="349"/>
      <c r="AB344" s="349"/>
      <c r="AC344" s="349"/>
      <c r="AD344" s="350"/>
      <c r="AE344" s="357" t="s">
        <v>79</v>
      </c>
      <c r="AF344" s="358"/>
      <c r="AG344" s="358"/>
      <c r="AH344" s="358"/>
      <c r="AI344" s="358"/>
      <c r="AJ344" s="359"/>
      <c r="AK344" s="357" t="s">
        <v>81</v>
      </c>
      <c r="AL344" s="358"/>
      <c r="AM344" s="358"/>
      <c r="AN344" s="358"/>
      <c r="AO344" s="358"/>
      <c r="AP344" s="358"/>
      <c r="AQ344" s="358"/>
      <c r="AR344" s="358"/>
      <c r="AS344" s="358"/>
      <c r="AT344" s="358"/>
      <c r="AU344" s="358"/>
      <c r="AV344" s="358"/>
      <c r="AW344" s="358"/>
      <c r="AX344" s="359"/>
      <c r="AY344" s="357" t="s">
        <v>1</v>
      </c>
      <c r="AZ344" s="358"/>
      <c r="BA344" s="358"/>
      <c r="BB344" s="359"/>
      <c r="BC344" s="348" t="s">
        <v>104</v>
      </c>
      <c r="BD344" s="349"/>
      <c r="BE344" s="349"/>
      <c r="BF344" s="350"/>
      <c r="BG344" s="366" t="s">
        <v>82</v>
      </c>
      <c r="BH344" s="367"/>
      <c r="BI344" s="367"/>
      <c r="BJ344" s="368"/>
      <c r="BK344" s="315" t="s">
        <v>99</v>
      </c>
      <c r="BL344" s="316"/>
      <c r="BM344" s="316"/>
      <c r="BN344" s="316"/>
      <c r="BO344" s="316"/>
      <c r="BP344" s="317"/>
      <c r="BQ344" s="315" t="s">
        <v>83</v>
      </c>
      <c r="BR344" s="316"/>
      <c r="BS344" s="316"/>
      <c r="BT344" s="316"/>
      <c r="BU344" s="316"/>
      <c r="BV344" s="316"/>
      <c r="BW344" s="317"/>
      <c r="BX344" s="315" t="s">
        <v>84</v>
      </c>
      <c r="BY344" s="316"/>
      <c r="BZ344" s="316"/>
      <c r="CA344" s="316"/>
      <c r="CB344" s="316"/>
      <c r="CC344" s="317"/>
      <c r="CD344" s="315" t="s">
        <v>85</v>
      </c>
      <c r="CE344" s="316"/>
      <c r="CF344" s="316"/>
      <c r="CG344" s="316"/>
      <c r="CH344" s="316"/>
      <c r="CI344" s="317"/>
    </row>
    <row r="345" spans="1:87" ht="18" customHeight="1" x14ac:dyDescent="0.25">
      <c r="A345" s="75"/>
      <c r="B345" s="351"/>
      <c r="C345" s="352"/>
      <c r="D345" s="352"/>
      <c r="E345" s="352"/>
      <c r="F345" s="352"/>
      <c r="G345" s="352"/>
      <c r="H345" s="352"/>
      <c r="I345" s="352"/>
      <c r="J345" s="352"/>
      <c r="K345" s="352"/>
      <c r="L345" s="352"/>
      <c r="M345" s="352"/>
      <c r="N345" s="352"/>
      <c r="O345" s="352"/>
      <c r="P345" s="352"/>
      <c r="Q345" s="352"/>
      <c r="R345" s="352"/>
      <c r="S345" s="352"/>
      <c r="T345" s="352"/>
      <c r="U345" s="352"/>
      <c r="V345" s="352"/>
      <c r="W345" s="352"/>
      <c r="X345" s="352"/>
      <c r="Y345" s="353"/>
      <c r="Z345" s="351"/>
      <c r="AA345" s="352"/>
      <c r="AB345" s="352"/>
      <c r="AC345" s="352"/>
      <c r="AD345" s="353"/>
      <c r="AE345" s="360"/>
      <c r="AF345" s="361"/>
      <c r="AG345" s="361"/>
      <c r="AH345" s="361"/>
      <c r="AI345" s="361"/>
      <c r="AJ345" s="362"/>
      <c r="AK345" s="360"/>
      <c r="AL345" s="361"/>
      <c r="AM345" s="361"/>
      <c r="AN345" s="361"/>
      <c r="AO345" s="361"/>
      <c r="AP345" s="361"/>
      <c r="AQ345" s="361"/>
      <c r="AR345" s="361"/>
      <c r="AS345" s="361"/>
      <c r="AT345" s="361"/>
      <c r="AU345" s="361"/>
      <c r="AV345" s="361"/>
      <c r="AW345" s="361"/>
      <c r="AX345" s="362"/>
      <c r="AY345" s="360"/>
      <c r="AZ345" s="361"/>
      <c r="BA345" s="361"/>
      <c r="BB345" s="362"/>
      <c r="BC345" s="351"/>
      <c r="BD345" s="352"/>
      <c r="BE345" s="352"/>
      <c r="BF345" s="353"/>
      <c r="BG345" s="369"/>
      <c r="BH345" s="370"/>
      <c r="BI345" s="370"/>
      <c r="BJ345" s="371"/>
      <c r="BK345" s="318"/>
      <c r="BL345" s="319"/>
      <c r="BM345" s="319"/>
      <c r="BN345" s="319"/>
      <c r="BO345" s="319"/>
      <c r="BP345" s="320"/>
      <c r="BQ345" s="318"/>
      <c r="BR345" s="319"/>
      <c r="BS345" s="319"/>
      <c r="BT345" s="319"/>
      <c r="BU345" s="319"/>
      <c r="BV345" s="319"/>
      <c r="BW345" s="320"/>
      <c r="BX345" s="318"/>
      <c r="BY345" s="319"/>
      <c r="BZ345" s="319"/>
      <c r="CA345" s="319"/>
      <c r="CB345" s="319"/>
      <c r="CC345" s="320"/>
      <c r="CD345" s="318"/>
      <c r="CE345" s="319"/>
      <c r="CF345" s="319"/>
      <c r="CG345" s="319"/>
      <c r="CH345" s="319"/>
      <c r="CI345" s="320"/>
    </row>
    <row r="346" spans="1:87" ht="18" customHeight="1" thickBot="1" x14ac:dyDescent="0.3">
      <c r="A346" s="75"/>
      <c r="B346" s="354"/>
      <c r="C346" s="355"/>
      <c r="D346" s="355"/>
      <c r="E346" s="355"/>
      <c r="F346" s="355"/>
      <c r="G346" s="355"/>
      <c r="H346" s="355"/>
      <c r="I346" s="355"/>
      <c r="J346" s="355"/>
      <c r="K346" s="355"/>
      <c r="L346" s="355"/>
      <c r="M346" s="355"/>
      <c r="N346" s="355"/>
      <c r="O346" s="355"/>
      <c r="P346" s="355"/>
      <c r="Q346" s="355"/>
      <c r="R346" s="355"/>
      <c r="S346" s="355"/>
      <c r="T346" s="355"/>
      <c r="U346" s="355"/>
      <c r="V346" s="355"/>
      <c r="W346" s="355"/>
      <c r="X346" s="355"/>
      <c r="Y346" s="356"/>
      <c r="Z346" s="354"/>
      <c r="AA346" s="355"/>
      <c r="AB346" s="355"/>
      <c r="AC346" s="355"/>
      <c r="AD346" s="356"/>
      <c r="AE346" s="363"/>
      <c r="AF346" s="364"/>
      <c r="AG346" s="364"/>
      <c r="AH346" s="364"/>
      <c r="AI346" s="364"/>
      <c r="AJ346" s="365"/>
      <c r="AK346" s="360"/>
      <c r="AL346" s="361"/>
      <c r="AM346" s="361"/>
      <c r="AN346" s="361"/>
      <c r="AO346" s="361"/>
      <c r="AP346" s="361"/>
      <c r="AQ346" s="361"/>
      <c r="AR346" s="361"/>
      <c r="AS346" s="361"/>
      <c r="AT346" s="361"/>
      <c r="AU346" s="361"/>
      <c r="AV346" s="361"/>
      <c r="AW346" s="361"/>
      <c r="AX346" s="362"/>
      <c r="AY346" s="360"/>
      <c r="AZ346" s="361"/>
      <c r="BA346" s="361"/>
      <c r="BB346" s="362"/>
      <c r="BC346" s="351"/>
      <c r="BD346" s="352"/>
      <c r="BE346" s="352"/>
      <c r="BF346" s="353"/>
      <c r="BG346" s="369"/>
      <c r="BH346" s="370"/>
      <c r="BI346" s="370"/>
      <c r="BJ346" s="371"/>
      <c r="BK346" s="318"/>
      <c r="BL346" s="319"/>
      <c r="BM346" s="319"/>
      <c r="BN346" s="319"/>
      <c r="BO346" s="319"/>
      <c r="BP346" s="320"/>
      <c r="BQ346" s="321"/>
      <c r="BR346" s="322"/>
      <c r="BS346" s="322"/>
      <c r="BT346" s="322"/>
      <c r="BU346" s="322"/>
      <c r="BV346" s="322"/>
      <c r="BW346" s="323"/>
      <c r="BX346" s="321"/>
      <c r="BY346" s="322"/>
      <c r="BZ346" s="322"/>
      <c r="CA346" s="322"/>
      <c r="CB346" s="322"/>
      <c r="CC346" s="323"/>
      <c r="CD346" s="321"/>
      <c r="CE346" s="322"/>
      <c r="CF346" s="322"/>
      <c r="CG346" s="322"/>
      <c r="CH346" s="322"/>
      <c r="CI346" s="323"/>
    </row>
    <row r="347" spans="1:87" ht="18" customHeight="1" thickBot="1" x14ac:dyDescent="0.3">
      <c r="A347" s="75"/>
      <c r="B347" s="324" t="s">
        <v>568</v>
      </c>
      <c r="C347" s="325"/>
      <c r="D347" s="325"/>
      <c r="E347" s="325"/>
      <c r="F347" s="325"/>
      <c r="G347" s="325"/>
      <c r="H347" s="325"/>
      <c r="I347" s="325"/>
      <c r="J347" s="325"/>
      <c r="K347" s="325"/>
      <c r="L347" s="325"/>
      <c r="M347" s="325"/>
      <c r="N347" s="325"/>
      <c r="O347" s="325"/>
      <c r="P347" s="325"/>
      <c r="Q347" s="325"/>
      <c r="R347" s="325"/>
      <c r="S347" s="325"/>
      <c r="T347" s="325"/>
      <c r="U347" s="325"/>
      <c r="V347" s="325"/>
      <c r="W347" s="325"/>
      <c r="X347" s="325"/>
      <c r="Y347" s="326"/>
      <c r="Z347" s="333" t="s">
        <v>601</v>
      </c>
      <c r="AA347" s="334"/>
      <c r="AB347" s="334"/>
      <c r="AC347" s="334"/>
      <c r="AD347" s="335"/>
      <c r="AE347" s="333"/>
      <c r="AF347" s="334"/>
      <c r="AG347" s="334"/>
      <c r="AH347" s="334"/>
      <c r="AI347" s="334"/>
      <c r="AJ347" s="334"/>
      <c r="AK347" s="606"/>
      <c r="AL347" s="607"/>
      <c r="AM347" s="607"/>
      <c r="AN347" s="607"/>
      <c r="AO347" s="607"/>
      <c r="AP347" s="607"/>
      <c r="AQ347" s="607"/>
      <c r="AR347" s="607"/>
      <c r="AS347" s="607"/>
      <c r="AT347" s="607"/>
      <c r="AU347" s="607"/>
      <c r="AV347" s="607"/>
      <c r="AW347" s="607"/>
      <c r="AX347" s="608"/>
      <c r="AY347" s="409"/>
      <c r="AZ347" s="346"/>
      <c r="BA347" s="346"/>
      <c r="BB347" s="410"/>
      <c r="BC347" s="345">
        <f>+$AE$347*AY347</f>
        <v>0</v>
      </c>
      <c r="BD347" s="346"/>
      <c r="BE347" s="346"/>
      <c r="BF347" s="347"/>
      <c r="BG347" s="285"/>
      <c r="BH347" s="286"/>
      <c r="BI347" s="286"/>
      <c r="BJ347" s="287"/>
      <c r="BK347" s="288">
        <f>+AY347*BG347</f>
        <v>0</v>
      </c>
      <c r="BL347" s="289"/>
      <c r="BM347" s="289"/>
      <c r="BN347" s="289"/>
      <c r="BO347" s="289"/>
      <c r="BP347" s="290"/>
      <c r="BQ347" s="291"/>
      <c r="BR347" s="292"/>
      <c r="BS347" s="292"/>
      <c r="BT347" s="292"/>
      <c r="BU347" s="292"/>
      <c r="BV347" s="292"/>
      <c r="BW347" s="293"/>
      <c r="BX347" s="291">
        <f>+(((BK348+BQ347)*15)/85)</f>
        <v>0</v>
      </c>
      <c r="BY347" s="292"/>
      <c r="BZ347" s="292"/>
      <c r="CA347" s="292"/>
      <c r="CB347" s="292"/>
      <c r="CC347" s="293"/>
      <c r="CD347" s="291">
        <f>+BK348+BQ347+BX347</f>
        <v>0</v>
      </c>
      <c r="CE347" s="292"/>
      <c r="CF347" s="292"/>
      <c r="CG347" s="292"/>
      <c r="CH347" s="292"/>
      <c r="CI347" s="293"/>
    </row>
    <row r="348" spans="1:87" ht="18" customHeight="1" thickBot="1" x14ac:dyDescent="0.3">
      <c r="A348" s="75"/>
      <c r="B348" s="377"/>
      <c r="C348" s="378"/>
      <c r="D348" s="378"/>
      <c r="E348" s="378"/>
      <c r="F348" s="378"/>
      <c r="G348" s="378"/>
      <c r="H348" s="378"/>
      <c r="I348" s="378"/>
      <c r="J348" s="378"/>
      <c r="K348" s="378"/>
      <c r="L348" s="378"/>
      <c r="M348" s="378"/>
      <c r="N348" s="378"/>
      <c r="O348" s="378"/>
      <c r="P348" s="378"/>
      <c r="Q348" s="378"/>
      <c r="R348" s="378"/>
      <c r="S348" s="378"/>
      <c r="T348" s="378"/>
      <c r="U348" s="378"/>
      <c r="V348" s="378"/>
      <c r="W348" s="378"/>
      <c r="X348" s="378"/>
      <c r="Y348" s="378"/>
      <c r="Z348" s="378"/>
      <c r="AA348" s="378"/>
      <c r="AB348" s="378"/>
      <c r="AC348" s="378"/>
      <c r="AD348" s="378"/>
      <c r="AE348" s="378"/>
      <c r="AF348" s="378"/>
      <c r="AG348" s="378"/>
      <c r="AH348" s="378"/>
      <c r="AI348" s="378"/>
      <c r="AJ348" s="379"/>
      <c r="AK348" s="380" t="s">
        <v>3</v>
      </c>
      <c r="AL348" s="381"/>
      <c r="AM348" s="381"/>
      <c r="AN348" s="381"/>
      <c r="AO348" s="381"/>
      <c r="AP348" s="381"/>
      <c r="AQ348" s="381"/>
      <c r="AR348" s="381"/>
      <c r="AS348" s="381"/>
      <c r="AT348" s="381"/>
      <c r="AU348" s="381"/>
      <c r="AV348" s="381"/>
      <c r="AW348" s="381"/>
      <c r="AX348" s="381"/>
      <c r="AY348" s="382"/>
      <c r="AZ348" s="382"/>
      <c r="BA348" s="382"/>
      <c r="BB348" s="382"/>
      <c r="BC348" s="382"/>
      <c r="BD348" s="382"/>
      <c r="BE348" s="382"/>
      <c r="BF348" s="382"/>
      <c r="BG348" s="382"/>
      <c r="BH348" s="382"/>
      <c r="BI348" s="382"/>
      <c r="BJ348" s="383"/>
      <c r="BK348" s="384">
        <f>SUM(BK347:BK347)</f>
        <v>0</v>
      </c>
      <c r="BL348" s="385"/>
      <c r="BM348" s="385"/>
      <c r="BN348" s="385"/>
      <c r="BO348" s="385"/>
      <c r="BP348" s="386"/>
      <c r="BQ348" s="387" t="s">
        <v>100</v>
      </c>
      <c r="BR348" s="388"/>
      <c r="BS348" s="388"/>
      <c r="BT348" s="388"/>
      <c r="BU348" s="388"/>
      <c r="BV348" s="388"/>
      <c r="BW348" s="388"/>
      <c r="BX348" s="388"/>
      <c r="BY348" s="388"/>
      <c r="BZ348" s="388"/>
      <c r="CA348" s="388"/>
      <c r="CB348" s="388"/>
      <c r="CC348" s="389"/>
      <c r="CD348" s="390">
        <f>+CD347*AE347</f>
        <v>0</v>
      </c>
      <c r="CE348" s="390"/>
      <c r="CF348" s="390"/>
      <c r="CG348" s="390"/>
      <c r="CH348" s="390"/>
      <c r="CI348" s="391"/>
    </row>
    <row r="349" spans="1:87" ht="18" customHeight="1" thickBot="1" x14ac:dyDescent="0.3">
      <c r="A349" s="75"/>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BG349" s="78"/>
      <c r="BH349" s="78"/>
      <c r="BI349" s="78"/>
      <c r="BJ349" s="78"/>
      <c r="BK349" s="79"/>
      <c r="BL349" s="79"/>
      <c r="BM349" s="79"/>
      <c r="BN349" s="79"/>
      <c r="BO349" s="79"/>
      <c r="BP349" s="79"/>
      <c r="BQ349" s="79"/>
      <c r="BR349" s="79"/>
      <c r="BS349" s="79"/>
      <c r="BT349" s="79"/>
      <c r="BU349" s="79"/>
      <c r="BV349" s="79"/>
      <c r="BW349" s="79"/>
      <c r="BX349" s="79"/>
      <c r="BY349" s="79"/>
      <c r="BZ349" s="79"/>
      <c r="CA349" s="79"/>
      <c r="CB349" s="79"/>
      <c r="CC349" s="79"/>
      <c r="CD349" s="79"/>
      <c r="CE349" s="79"/>
      <c r="CF349" s="79"/>
      <c r="CG349" s="79"/>
      <c r="CH349" s="79"/>
      <c r="CI349" s="79"/>
    </row>
    <row r="350" spans="1:87" ht="18" customHeight="1" x14ac:dyDescent="0.25">
      <c r="A350" s="75"/>
      <c r="B350" s="348" t="s">
        <v>0</v>
      </c>
      <c r="C350" s="349"/>
      <c r="D350" s="349"/>
      <c r="E350" s="349"/>
      <c r="F350" s="349"/>
      <c r="G350" s="349"/>
      <c r="H350" s="349"/>
      <c r="I350" s="349"/>
      <c r="J350" s="349"/>
      <c r="K350" s="349"/>
      <c r="L350" s="349"/>
      <c r="M350" s="349"/>
      <c r="N350" s="349"/>
      <c r="O350" s="349"/>
      <c r="P350" s="349"/>
      <c r="Q350" s="349"/>
      <c r="R350" s="349"/>
      <c r="S350" s="349"/>
      <c r="T350" s="349"/>
      <c r="U350" s="349"/>
      <c r="V350" s="349"/>
      <c r="W350" s="349"/>
      <c r="X350" s="349"/>
      <c r="Y350" s="350"/>
      <c r="Z350" s="348" t="s">
        <v>80</v>
      </c>
      <c r="AA350" s="349"/>
      <c r="AB350" s="349"/>
      <c r="AC350" s="349"/>
      <c r="AD350" s="350"/>
      <c r="AE350" s="357" t="s">
        <v>79</v>
      </c>
      <c r="AF350" s="358"/>
      <c r="AG350" s="358"/>
      <c r="AH350" s="358"/>
      <c r="AI350" s="358"/>
      <c r="AJ350" s="359"/>
      <c r="AK350" s="357" t="s">
        <v>81</v>
      </c>
      <c r="AL350" s="358"/>
      <c r="AM350" s="358"/>
      <c r="AN350" s="358"/>
      <c r="AO350" s="358"/>
      <c r="AP350" s="358"/>
      <c r="AQ350" s="358"/>
      <c r="AR350" s="358"/>
      <c r="AS350" s="358"/>
      <c r="AT350" s="358"/>
      <c r="AU350" s="358"/>
      <c r="AV350" s="358"/>
      <c r="AW350" s="358"/>
      <c r="AX350" s="359"/>
      <c r="AY350" s="357" t="s">
        <v>1</v>
      </c>
      <c r="AZ350" s="358"/>
      <c r="BA350" s="358"/>
      <c r="BB350" s="359"/>
      <c r="BC350" s="348" t="s">
        <v>104</v>
      </c>
      <c r="BD350" s="349"/>
      <c r="BE350" s="349"/>
      <c r="BF350" s="350"/>
      <c r="BG350" s="366" t="s">
        <v>82</v>
      </c>
      <c r="BH350" s="367"/>
      <c r="BI350" s="367"/>
      <c r="BJ350" s="368"/>
      <c r="BK350" s="315" t="s">
        <v>99</v>
      </c>
      <c r="BL350" s="316"/>
      <c r="BM350" s="316"/>
      <c r="BN350" s="316"/>
      <c r="BO350" s="316"/>
      <c r="BP350" s="317"/>
      <c r="BQ350" s="315" t="s">
        <v>83</v>
      </c>
      <c r="BR350" s="316"/>
      <c r="BS350" s="316"/>
      <c r="BT350" s="316"/>
      <c r="BU350" s="316"/>
      <c r="BV350" s="316"/>
      <c r="BW350" s="317"/>
      <c r="BX350" s="315" t="s">
        <v>84</v>
      </c>
      <c r="BY350" s="316"/>
      <c r="BZ350" s="316"/>
      <c r="CA350" s="316"/>
      <c r="CB350" s="316"/>
      <c r="CC350" s="317"/>
      <c r="CD350" s="315" t="s">
        <v>85</v>
      </c>
      <c r="CE350" s="316"/>
      <c r="CF350" s="316"/>
      <c r="CG350" s="316"/>
      <c r="CH350" s="316"/>
      <c r="CI350" s="317"/>
    </row>
    <row r="351" spans="1:87" ht="18" customHeight="1" x14ac:dyDescent="0.25">
      <c r="A351" s="75"/>
      <c r="B351" s="351"/>
      <c r="C351" s="352"/>
      <c r="D351" s="352"/>
      <c r="E351" s="352"/>
      <c r="F351" s="352"/>
      <c r="G351" s="352"/>
      <c r="H351" s="352"/>
      <c r="I351" s="352"/>
      <c r="J351" s="352"/>
      <c r="K351" s="352"/>
      <c r="L351" s="352"/>
      <c r="M351" s="352"/>
      <c r="N351" s="352"/>
      <c r="O351" s="352"/>
      <c r="P351" s="352"/>
      <c r="Q351" s="352"/>
      <c r="R351" s="352"/>
      <c r="S351" s="352"/>
      <c r="T351" s="352"/>
      <c r="U351" s="352"/>
      <c r="V351" s="352"/>
      <c r="W351" s="352"/>
      <c r="X351" s="352"/>
      <c r="Y351" s="353"/>
      <c r="Z351" s="351"/>
      <c r="AA351" s="352"/>
      <c r="AB351" s="352"/>
      <c r="AC351" s="352"/>
      <c r="AD351" s="353"/>
      <c r="AE351" s="360"/>
      <c r="AF351" s="361"/>
      <c r="AG351" s="361"/>
      <c r="AH351" s="361"/>
      <c r="AI351" s="361"/>
      <c r="AJ351" s="362"/>
      <c r="AK351" s="360"/>
      <c r="AL351" s="361"/>
      <c r="AM351" s="361"/>
      <c r="AN351" s="361"/>
      <c r="AO351" s="361"/>
      <c r="AP351" s="361"/>
      <c r="AQ351" s="361"/>
      <c r="AR351" s="361"/>
      <c r="AS351" s="361"/>
      <c r="AT351" s="361"/>
      <c r="AU351" s="361"/>
      <c r="AV351" s="361"/>
      <c r="AW351" s="361"/>
      <c r="AX351" s="362"/>
      <c r="AY351" s="360"/>
      <c r="AZ351" s="361"/>
      <c r="BA351" s="361"/>
      <c r="BB351" s="362"/>
      <c r="BC351" s="351"/>
      <c r="BD351" s="352"/>
      <c r="BE351" s="352"/>
      <c r="BF351" s="353"/>
      <c r="BG351" s="369"/>
      <c r="BH351" s="370"/>
      <c r="BI351" s="370"/>
      <c r="BJ351" s="371"/>
      <c r="BK351" s="318"/>
      <c r="BL351" s="319"/>
      <c r="BM351" s="319"/>
      <c r="BN351" s="319"/>
      <c r="BO351" s="319"/>
      <c r="BP351" s="320"/>
      <c r="BQ351" s="318"/>
      <c r="BR351" s="319"/>
      <c r="BS351" s="319"/>
      <c r="BT351" s="319"/>
      <c r="BU351" s="319"/>
      <c r="BV351" s="319"/>
      <c r="BW351" s="320"/>
      <c r="BX351" s="318"/>
      <c r="BY351" s="319"/>
      <c r="BZ351" s="319"/>
      <c r="CA351" s="319"/>
      <c r="CB351" s="319"/>
      <c r="CC351" s="320"/>
      <c r="CD351" s="318"/>
      <c r="CE351" s="319"/>
      <c r="CF351" s="319"/>
      <c r="CG351" s="319"/>
      <c r="CH351" s="319"/>
      <c r="CI351" s="320"/>
    </row>
    <row r="352" spans="1:87" ht="18" customHeight="1" thickBot="1" x14ac:dyDescent="0.3">
      <c r="A352" s="75"/>
      <c r="B352" s="354"/>
      <c r="C352" s="355"/>
      <c r="D352" s="355"/>
      <c r="E352" s="355"/>
      <c r="F352" s="355"/>
      <c r="G352" s="355"/>
      <c r="H352" s="355"/>
      <c r="I352" s="355"/>
      <c r="J352" s="355"/>
      <c r="K352" s="355"/>
      <c r="L352" s="355"/>
      <c r="M352" s="355"/>
      <c r="N352" s="355"/>
      <c r="O352" s="355"/>
      <c r="P352" s="355"/>
      <c r="Q352" s="355"/>
      <c r="R352" s="355"/>
      <c r="S352" s="355"/>
      <c r="T352" s="355"/>
      <c r="U352" s="355"/>
      <c r="V352" s="355"/>
      <c r="W352" s="355"/>
      <c r="X352" s="355"/>
      <c r="Y352" s="356"/>
      <c r="Z352" s="354"/>
      <c r="AA352" s="355"/>
      <c r="AB352" s="355"/>
      <c r="AC352" s="355"/>
      <c r="AD352" s="356"/>
      <c r="AE352" s="363"/>
      <c r="AF352" s="364"/>
      <c r="AG352" s="364"/>
      <c r="AH352" s="364"/>
      <c r="AI352" s="364"/>
      <c r="AJ352" s="365"/>
      <c r="AK352" s="360"/>
      <c r="AL352" s="361"/>
      <c r="AM352" s="361"/>
      <c r="AN352" s="361"/>
      <c r="AO352" s="361"/>
      <c r="AP352" s="361"/>
      <c r="AQ352" s="361"/>
      <c r="AR352" s="361"/>
      <c r="AS352" s="361"/>
      <c r="AT352" s="361"/>
      <c r="AU352" s="361"/>
      <c r="AV352" s="361"/>
      <c r="AW352" s="361"/>
      <c r="AX352" s="362"/>
      <c r="AY352" s="360"/>
      <c r="AZ352" s="361"/>
      <c r="BA352" s="361"/>
      <c r="BB352" s="362"/>
      <c r="BC352" s="351"/>
      <c r="BD352" s="352"/>
      <c r="BE352" s="352"/>
      <c r="BF352" s="353"/>
      <c r="BG352" s="369"/>
      <c r="BH352" s="370"/>
      <c r="BI352" s="370"/>
      <c r="BJ352" s="371"/>
      <c r="BK352" s="318"/>
      <c r="BL352" s="319"/>
      <c r="BM352" s="319"/>
      <c r="BN352" s="319"/>
      <c r="BO352" s="319"/>
      <c r="BP352" s="320"/>
      <c r="BQ352" s="321"/>
      <c r="BR352" s="322"/>
      <c r="BS352" s="322"/>
      <c r="BT352" s="322"/>
      <c r="BU352" s="322"/>
      <c r="BV352" s="322"/>
      <c r="BW352" s="323"/>
      <c r="BX352" s="321"/>
      <c r="BY352" s="322"/>
      <c r="BZ352" s="322"/>
      <c r="CA352" s="322"/>
      <c r="CB352" s="322"/>
      <c r="CC352" s="323"/>
      <c r="CD352" s="321"/>
      <c r="CE352" s="322"/>
      <c r="CF352" s="322"/>
      <c r="CG352" s="322"/>
      <c r="CH352" s="322"/>
      <c r="CI352" s="323"/>
    </row>
    <row r="353" spans="1:87" ht="18" customHeight="1" thickBot="1" x14ac:dyDescent="0.3">
      <c r="A353" s="75"/>
      <c r="B353" s="324" t="s">
        <v>569</v>
      </c>
      <c r="C353" s="325"/>
      <c r="D353" s="325"/>
      <c r="E353" s="325"/>
      <c r="F353" s="325"/>
      <c r="G353" s="325"/>
      <c r="H353" s="325"/>
      <c r="I353" s="325"/>
      <c r="J353" s="325"/>
      <c r="K353" s="325"/>
      <c r="L353" s="325"/>
      <c r="M353" s="325"/>
      <c r="N353" s="325"/>
      <c r="O353" s="325"/>
      <c r="P353" s="325"/>
      <c r="Q353" s="325"/>
      <c r="R353" s="325"/>
      <c r="S353" s="325"/>
      <c r="T353" s="325"/>
      <c r="U353" s="325"/>
      <c r="V353" s="325"/>
      <c r="W353" s="325"/>
      <c r="X353" s="325"/>
      <c r="Y353" s="326"/>
      <c r="Z353" s="333" t="s">
        <v>602</v>
      </c>
      <c r="AA353" s="334"/>
      <c r="AB353" s="334"/>
      <c r="AC353" s="334"/>
      <c r="AD353" s="335"/>
      <c r="AE353" s="333"/>
      <c r="AF353" s="334"/>
      <c r="AG353" s="334"/>
      <c r="AH353" s="334"/>
      <c r="AI353" s="334"/>
      <c r="AJ353" s="334"/>
      <c r="AK353" s="606"/>
      <c r="AL353" s="607"/>
      <c r="AM353" s="607"/>
      <c r="AN353" s="607"/>
      <c r="AO353" s="607"/>
      <c r="AP353" s="607"/>
      <c r="AQ353" s="607"/>
      <c r="AR353" s="607"/>
      <c r="AS353" s="607"/>
      <c r="AT353" s="607"/>
      <c r="AU353" s="607"/>
      <c r="AV353" s="607"/>
      <c r="AW353" s="607"/>
      <c r="AX353" s="608"/>
      <c r="AY353" s="409"/>
      <c r="AZ353" s="346"/>
      <c r="BA353" s="346"/>
      <c r="BB353" s="410"/>
      <c r="BC353" s="345">
        <f>+$AE$353*AY353</f>
        <v>0</v>
      </c>
      <c r="BD353" s="346"/>
      <c r="BE353" s="346"/>
      <c r="BF353" s="347"/>
      <c r="BG353" s="285"/>
      <c r="BH353" s="286"/>
      <c r="BI353" s="286"/>
      <c r="BJ353" s="287"/>
      <c r="BK353" s="288">
        <f>+AY353*BG353</f>
        <v>0</v>
      </c>
      <c r="BL353" s="289"/>
      <c r="BM353" s="289"/>
      <c r="BN353" s="289"/>
      <c r="BO353" s="289"/>
      <c r="BP353" s="290"/>
      <c r="BQ353" s="291"/>
      <c r="BR353" s="292"/>
      <c r="BS353" s="292"/>
      <c r="BT353" s="292"/>
      <c r="BU353" s="292"/>
      <c r="BV353" s="292"/>
      <c r="BW353" s="293"/>
      <c r="BX353" s="291">
        <f>+(((BK354+BQ353)*15)/85)</f>
        <v>0</v>
      </c>
      <c r="BY353" s="292"/>
      <c r="BZ353" s="292"/>
      <c r="CA353" s="292"/>
      <c r="CB353" s="292"/>
      <c r="CC353" s="293"/>
      <c r="CD353" s="291">
        <f>+BK354+BQ353+BX353</f>
        <v>0</v>
      </c>
      <c r="CE353" s="292"/>
      <c r="CF353" s="292"/>
      <c r="CG353" s="292"/>
      <c r="CH353" s="292"/>
      <c r="CI353" s="293"/>
    </row>
    <row r="354" spans="1:87" ht="18" customHeight="1" thickBot="1" x14ac:dyDescent="0.3">
      <c r="A354" s="75"/>
      <c r="B354" s="377"/>
      <c r="C354" s="378"/>
      <c r="D354" s="378"/>
      <c r="E354" s="378"/>
      <c r="F354" s="378"/>
      <c r="G354" s="378"/>
      <c r="H354" s="378"/>
      <c r="I354" s="378"/>
      <c r="J354" s="378"/>
      <c r="K354" s="378"/>
      <c r="L354" s="378"/>
      <c r="M354" s="378"/>
      <c r="N354" s="378"/>
      <c r="O354" s="378"/>
      <c r="P354" s="378"/>
      <c r="Q354" s="378"/>
      <c r="R354" s="378"/>
      <c r="S354" s="378"/>
      <c r="T354" s="378"/>
      <c r="U354" s="378"/>
      <c r="V354" s="378"/>
      <c r="W354" s="378"/>
      <c r="X354" s="378"/>
      <c r="Y354" s="378"/>
      <c r="Z354" s="378"/>
      <c r="AA354" s="378"/>
      <c r="AB354" s="378"/>
      <c r="AC354" s="378"/>
      <c r="AD354" s="378"/>
      <c r="AE354" s="378"/>
      <c r="AF354" s="378"/>
      <c r="AG354" s="378"/>
      <c r="AH354" s="378"/>
      <c r="AI354" s="378"/>
      <c r="AJ354" s="379"/>
      <c r="AK354" s="380" t="s">
        <v>3</v>
      </c>
      <c r="AL354" s="381"/>
      <c r="AM354" s="381"/>
      <c r="AN354" s="381"/>
      <c r="AO354" s="381"/>
      <c r="AP354" s="381"/>
      <c r="AQ354" s="381"/>
      <c r="AR354" s="381"/>
      <c r="AS354" s="381"/>
      <c r="AT354" s="381"/>
      <c r="AU354" s="381"/>
      <c r="AV354" s="381"/>
      <c r="AW354" s="381"/>
      <c r="AX354" s="381"/>
      <c r="AY354" s="382"/>
      <c r="AZ354" s="382"/>
      <c r="BA354" s="382"/>
      <c r="BB354" s="382"/>
      <c r="BC354" s="382"/>
      <c r="BD354" s="382"/>
      <c r="BE354" s="382"/>
      <c r="BF354" s="382"/>
      <c r="BG354" s="382"/>
      <c r="BH354" s="382"/>
      <c r="BI354" s="382"/>
      <c r="BJ354" s="383"/>
      <c r="BK354" s="384">
        <f>SUM(BK353:BK353)</f>
        <v>0</v>
      </c>
      <c r="BL354" s="385"/>
      <c r="BM354" s="385"/>
      <c r="BN354" s="385"/>
      <c r="BO354" s="385"/>
      <c r="BP354" s="386"/>
      <c r="BQ354" s="387" t="s">
        <v>100</v>
      </c>
      <c r="BR354" s="388"/>
      <c r="BS354" s="388"/>
      <c r="BT354" s="388"/>
      <c r="BU354" s="388"/>
      <c r="BV354" s="388"/>
      <c r="BW354" s="388"/>
      <c r="BX354" s="388"/>
      <c r="BY354" s="388"/>
      <c r="BZ354" s="388"/>
      <c r="CA354" s="388"/>
      <c r="CB354" s="388"/>
      <c r="CC354" s="389"/>
      <c r="CD354" s="390">
        <f>+CD353*AE353</f>
        <v>0</v>
      </c>
      <c r="CE354" s="390"/>
      <c r="CF354" s="390"/>
      <c r="CG354" s="390"/>
      <c r="CH354" s="390"/>
      <c r="CI354" s="391"/>
    </row>
    <row r="355" spans="1:87" ht="18" customHeight="1" thickBot="1" x14ac:dyDescent="0.3">
      <c r="A355" s="75"/>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c r="BG355" s="78"/>
      <c r="BH355" s="78"/>
      <c r="BI355" s="78"/>
      <c r="BJ355" s="78"/>
      <c r="BK355" s="79"/>
      <c r="BL355" s="79"/>
      <c r="BM355" s="79"/>
      <c r="BN355" s="79"/>
      <c r="BO355" s="79"/>
      <c r="BP355" s="79"/>
      <c r="BQ355" s="79"/>
      <c r="BR355" s="79"/>
      <c r="BS355" s="79"/>
      <c r="BT355" s="79"/>
      <c r="BU355" s="79"/>
      <c r="BV355" s="79"/>
      <c r="BW355" s="79"/>
      <c r="BX355" s="79"/>
      <c r="BY355" s="79"/>
      <c r="BZ355" s="79"/>
      <c r="CA355" s="79"/>
      <c r="CB355" s="79"/>
      <c r="CC355" s="79"/>
      <c r="CD355" s="79"/>
      <c r="CE355" s="79"/>
      <c r="CF355" s="79"/>
      <c r="CG355" s="79"/>
      <c r="CH355" s="79"/>
      <c r="CI355" s="79"/>
    </row>
    <row r="356" spans="1:87" ht="18" customHeight="1" x14ac:dyDescent="0.25">
      <c r="A356" s="75"/>
      <c r="B356" s="348" t="s">
        <v>0</v>
      </c>
      <c r="C356" s="349"/>
      <c r="D356" s="349"/>
      <c r="E356" s="349"/>
      <c r="F356" s="349"/>
      <c r="G356" s="349"/>
      <c r="H356" s="349"/>
      <c r="I356" s="349"/>
      <c r="J356" s="349"/>
      <c r="K356" s="349"/>
      <c r="L356" s="349"/>
      <c r="M356" s="349"/>
      <c r="N356" s="349"/>
      <c r="O356" s="349"/>
      <c r="P356" s="349"/>
      <c r="Q356" s="349"/>
      <c r="R356" s="349"/>
      <c r="S356" s="349"/>
      <c r="T356" s="349"/>
      <c r="U356" s="349"/>
      <c r="V356" s="349"/>
      <c r="W356" s="349"/>
      <c r="X356" s="349"/>
      <c r="Y356" s="350"/>
      <c r="Z356" s="348" t="s">
        <v>80</v>
      </c>
      <c r="AA356" s="349"/>
      <c r="AB356" s="349"/>
      <c r="AC356" s="349"/>
      <c r="AD356" s="350"/>
      <c r="AE356" s="357" t="s">
        <v>79</v>
      </c>
      <c r="AF356" s="358"/>
      <c r="AG356" s="358"/>
      <c r="AH356" s="358"/>
      <c r="AI356" s="358"/>
      <c r="AJ356" s="359"/>
      <c r="AK356" s="357" t="s">
        <v>81</v>
      </c>
      <c r="AL356" s="358"/>
      <c r="AM356" s="358"/>
      <c r="AN356" s="358"/>
      <c r="AO356" s="358"/>
      <c r="AP356" s="358"/>
      <c r="AQ356" s="358"/>
      <c r="AR356" s="358"/>
      <c r="AS356" s="358"/>
      <c r="AT356" s="358"/>
      <c r="AU356" s="358"/>
      <c r="AV356" s="358"/>
      <c r="AW356" s="358"/>
      <c r="AX356" s="359"/>
      <c r="AY356" s="357" t="s">
        <v>1</v>
      </c>
      <c r="AZ356" s="358"/>
      <c r="BA356" s="358"/>
      <c r="BB356" s="359"/>
      <c r="BC356" s="348" t="s">
        <v>104</v>
      </c>
      <c r="BD356" s="349"/>
      <c r="BE356" s="349"/>
      <c r="BF356" s="350"/>
      <c r="BG356" s="366" t="s">
        <v>82</v>
      </c>
      <c r="BH356" s="367"/>
      <c r="BI356" s="367"/>
      <c r="BJ356" s="368"/>
      <c r="BK356" s="315" t="s">
        <v>99</v>
      </c>
      <c r="BL356" s="316"/>
      <c r="BM356" s="316"/>
      <c r="BN356" s="316"/>
      <c r="BO356" s="316"/>
      <c r="BP356" s="317"/>
      <c r="BQ356" s="315" t="s">
        <v>83</v>
      </c>
      <c r="BR356" s="316"/>
      <c r="BS356" s="316"/>
      <c r="BT356" s="316"/>
      <c r="BU356" s="316"/>
      <c r="BV356" s="316"/>
      <c r="BW356" s="317"/>
      <c r="BX356" s="315" t="s">
        <v>84</v>
      </c>
      <c r="BY356" s="316"/>
      <c r="BZ356" s="316"/>
      <c r="CA356" s="316"/>
      <c r="CB356" s="316"/>
      <c r="CC356" s="317"/>
      <c r="CD356" s="315" t="s">
        <v>85</v>
      </c>
      <c r="CE356" s="316"/>
      <c r="CF356" s="316"/>
      <c r="CG356" s="316"/>
      <c r="CH356" s="316"/>
      <c r="CI356" s="317"/>
    </row>
    <row r="357" spans="1:87" ht="18" customHeight="1" x14ac:dyDescent="0.25">
      <c r="A357" s="75"/>
      <c r="B357" s="351"/>
      <c r="C357" s="352"/>
      <c r="D357" s="352"/>
      <c r="E357" s="352"/>
      <c r="F357" s="352"/>
      <c r="G357" s="352"/>
      <c r="H357" s="352"/>
      <c r="I357" s="352"/>
      <c r="J357" s="352"/>
      <c r="K357" s="352"/>
      <c r="L357" s="352"/>
      <c r="M357" s="352"/>
      <c r="N357" s="352"/>
      <c r="O357" s="352"/>
      <c r="P357" s="352"/>
      <c r="Q357" s="352"/>
      <c r="R357" s="352"/>
      <c r="S357" s="352"/>
      <c r="T357" s="352"/>
      <c r="U357" s="352"/>
      <c r="V357" s="352"/>
      <c r="W357" s="352"/>
      <c r="X357" s="352"/>
      <c r="Y357" s="353"/>
      <c r="Z357" s="351"/>
      <c r="AA357" s="352"/>
      <c r="AB357" s="352"/>
      <c r="AC357" s="352"/>
      <c r="AD357" s="353"/>
      <c r="AE357" s="360"/>
      <c r="AF357" s="361"/>
      <c r="AG357" s="361"/>
      <c r="AH357" s="361"/>
      <c r="AI357" s="361"/>
      <c r="AJ357" s="362"/>
      <c r="AK357" s="360"/>
      <c r="AL357" s="361"/>
      <c r="AM357" s="361"/>
      <c r="AN357" s="361"/>
      <c r="AO357" s="361"/>
      <c r="AP357" s="361"/>
      <c r="AQ357" s="361"/>
      <c r="AR357" s="361"/>
      <c r="AS357" s="361"/>
      <c r="AT357" s="361"/>
      <c r="AU357" s="361"/>
      <c r="AV357" s="361"/>
      <c r="AW357" s="361"/>
      <c r="AX357" s="362"/>
      <c r="AY357" s="360"/>
      <c r="AZ357" s="361"/>
      <c r="BA357" s="361"/>
      <c r="BB357" s="362"/>
      <c r="BC357" s="351"/>
      <c r="BD357" s="352"/>
      <c r="BE357" s="352"/>
      <c r="BF357" s="353"/>
      <c r="BG357" s="369"/>
      <c r="BH357" s="370"/>
      <c r="BI357" s="370"/>
      <c r="BJ357" s="371"/>
      <c r="BK357" s="318"/>
      <c r="BL357" s="319"/>
      <c r="BM357" s="319"/>
      <c r="BN357" s="319"/>
      <c r="BO357" s="319"/>
      <c r="BP357" s="320"/>
      <c r="BQ357" s="318"/>
      <c r="BR357" s="319"/>
      <c r="BS357" s="319"/>
      <c r="BT357" s="319"/>
      <c r="BU357" s="319"/>
      <c r="BV357" s="319"/>
      <c r="BW357" s="320"/>
      <c r="BX357" s="318"/>
      <c r="BY357" s="319"/>
      <c r="BZ357" s="319"/>
      <c r="CA357" s="319"/>
      <c r="CB357" s="319"/>
      <c r="CC357" s="320"/>
      <c r="CD357" s="318"/>
      <c r="CE357" s="319"/>
      <c r="CF357" s="319"/>
      <c r="CG357" s="319"/>
      <c r="CH357" s="319"/>
      <c r="CI357" s="320"/>
    </row>
    <row r="358" spans="1:87" ht="18" customHeight="1" thickBot="1" x14ac:dyDescent="0.3">
      <c r="A358" s="75"/>
      <c r="B358" s="354"/>
      <c r="C358" s="355"/>
      <c r="D358" s="355"/>
      <c r="E358" s="355"/>
      <c r="F358" s="355"/>
      <c r="G358" s="355"/>
      <c r="H358" s="355"/>
      <c r="I358" s="355"/>
      <c r="J358" s="355"/>
      <c r="K358" s="355"/>
      <c r="L358" s="355"/>
      <c r="M358" s="355"/>
      <c r="N358" s="355"/>
      <c r="O358" s="355"/>
      <c r="P358" s="355"/>
      <c r="Q358" s="355"/>
      <c r="R358" s="355"/>
      <c r="S358" s="355"/>
      <c r="T358" s="355"/>
      <c r="U358" s="355"/>
      <c r="V358" s="355"/>
      <c r="W358" s="355"/>
      <c r="X358" s="355"/>
      <c r="Y358" s="356"/>
      <c r="Z358" s="354"/>
      <c r="AA358" s="355"/>
      <c r="AB358" s="355"/>
      <c r="AC358" s="355"/>
      <c r="AD358" s="356"/>
      <c r="AE358" s="363"/>
      <c r="AF358" s="364"/>
      <c r="AG358" s="364"/>
      <c r="AH358" s="364"/>
      <c r="AI358" s="364"/>
      <c r="AJ358" s="365"/>
      <c r="AK358" s="360"/>
      <c r="AL358" s="361"/>
      <c r="AM358" s="361"/>
      <c r="AN358" s="361"/>
      <c r="AO358" s="361"/>
      <c r="AP358" s="361"/>
      <c r="AQ358" s="361"/>
      <c r="AR358" s="361"/>
      <c r="AS358" s="361"/>
      <c r="AT358" s="361"/>
      <c r="AU358" s="361"/>
      <c r="AV358" s="361"/>
      <c r="AW358" s="361"/>
      <c r="AX358" s="362"/>
      <c r="AY358" s="360"/>
      <c r="AZ358" s="361"/>
      <c r="BA358" s="361"/>
      <c r="BB358" s="362"/>
      <c r="BC358" s="351"/>
      <c r="BD358" s="352"/>
      <c r="BE358" s="352"/>
      <c r="BF358" s="353"/>
      <c r="BG358" s="369"/>
      <c r="BH358" s="370"/>
      <c r="BI358" s="370"/>
      <c r="BJ358" s="371"/>
      <c r="BK358" s="318"/>
      <c r="BL358" s="319"/>
      <c r="BM358" s="319"/>
      <c r="BN358" s="319"/>
      <c r="BO358" s="319"/>
      <c r="BP358" s="320"/>
      <c r="BQ358" s="321"/>
      <c r="BR358" s="322"/>
      <c r="BS358" s="322"/>
      <c r="BT358" s="322"/>
      <c r="BU358" s="322"/>
      <c r="BV358" s="322"/>
      <c r="BW358" s="323"/>
      <c r="BX358" s="321"/>
      <c r="BY358" s="322"/>
      <c r="BZ358" s="322"/>
      <c r="CA358" s="322"/>
      <c r="CB358" s="322"/>
      <c r="CC358" s="323"/>
      <c r="CD358" s="321"/>
      <c r="CE358" s="322"/>
      <c r="CF358" s="322"/>
      <c r="CG358" s="322"/>
      <c r="CH358" s="322"/>
      <c r="CI358" s="323"/>
    </row>
    <row r="359" spans="1:87" ht="18" customHeight="1" thickBot="1" x14ac:dyDescent="0.3">
      <c r="A359" s="75"/>
      <c r="B359" s="324" t="s">
        <v>570</v>
      </c>
      <c r="C359" s="325"/>
      <c r="D359" s="325"/>
      <c r="E359" s="325"/>
      <c r="F359" s="325"/>
      <c r="G359" s="325"/>
      <c r="H359" s="325"/>
      <c r="I359" s="325"/>
      <c r="J359" s="325"/>
      <c r="K359" s="325"/>
      <c r="L359" s="325"/>
      <c r="M359" s="325"/>
      <c r="N359" s="325"/>
      <c r="O359" s="325"/>
      <c r="P359" s="325"/>
      <c r="Q359" s="325"/>
      <c r="R359" s="325"/>
      <c r="S359" s="325"/>
      <c r="T359" s="325"/>
      <c r="U359" s="325"/>
      <c r="V359" s="325"/>
      <c r="W359" s="325"/>
      <c r="X359" s="325"/>
      <c r="Y359" s="326"/>
      <c r="Z359" s="333" t="s">
        <v>603</v>
      </c>
      <c r="AA359" s="334"/>
      <c r="AB359" s="334"/>
      <c r="AC359" s="334"/>
      <c r="AD359" s="335"/>
      <c r="AE359" s="333"/>
      <c r="AF359" s="334"/>
      <c r="AG359" s="334"/>
      <c r="AH359" s="334"/>
      <c r="AI359" s="334"/>
      <c r="AJ359" s="334"/>
      <c r="AK359" s="606"/>
      <c r="AL359" s="607"/>
      <c r="AM359" s="607"/>
      <c r="AN359" s="607"/>
      <c r="AO359" s="607"/>
      <c r="AP359" s="607"/>
      <c r="AQ359" s="607"/>
      <c r="AR359" s="607"/>
      <c r="AS359" s="607"/>
      <c r="AT359" s="607"/>
      <c r="AU359" s="607"/>
      <c r="AV359" s="607"/>
      <c r="AW359" s="607"/>
      <c r="AX359" s="608"/>
      <c r="AY359" s="409"/>
      <c r="AZ359" s="346"/>
      <c r="BA359" s="346"/>
      <c r="BB359" s="410"/>
      <c r="BC359" s="345">
        <f>+$AE$359*AY359</f>
        <v>0</v>
      </c>
      <c r="BD359" s="346"/>
      <c r="BE359" s="346"/>
      <c r="BF359" s="347"/>
      <c r="BG359" s="285"/>
      <c r="BH359" s="286"/>
      <c r="BI359" s="286"/>
      <c r="BJ359" s="287"/>
      <c r="BK359" s="288">
        <f>+AY359*BG359</f>
        <v>0</v>
      </c>
      <c r="BL359" s="289"/>
      <c r="BM359" s="289"/>
      <c r="BN359" s="289"/>
      <c r="BO359" s="289"/>
      <c r="BP359" s="290"/>
      <c r="BQ359" s="291"/>
      <c r="BR359" s="292"/>
      <c r="BS359" s="292"/>
      <c r="BT359" s="292"/>
      <c r="BU359" s="292"/>
      <c r="BV359" s="292"/>
      <c r="BW359" s="293"/>
      <c r="BX359" s="291">
        <f>+(((BK360+BQ359)*15)/85)</f>
        <v>0</v>
      </c>
      <c r="BY359" s="292"/>
      <c r="BZ359" s="292"/>
      <c r="CA359" s="292"/>
      <c r="CB359" s="292"/>
      <c r="CC359" s="293"/>
      <c r="CD359" s="291">
        <f>+BK360+BQ359+BX359</f>
        <v>0</v>
      </c>
      <c r="CE359" s="292"/>
      <c r="CF359" s="292"/>
      <c r="CG359" s="292"/>
      <c r="CH359" s="292"/>
      <c r="CI359" s="293"/>
    </row>
    <row r="360" spans="1:87" ht="18" customHeight="1" thickBot="1" x14ac:dyDescent="0.3">
      <c r="A360" s="75"/>
      <c r="B360" s="377"/>
      <c r="C360" s="378"/>
      <c r="D360" s="378"/>
      <c r="E360" s="378"/>
      <c r="F360" s="378"/>
      <c r="G360" s="378"/>
      <c r="H360" s="378"/>
      <c r="I360" s="378"/>
      <c r="J360" s="378"/>
      <c r="K360" s="378"/>
      <c r="L360" s="378"/>
      <c r="M360" s="378"/>
      <c r="N360" s="378"/>
      <c r="O360" s="378"/>
      <c r="P360" s="378"/>
      <c r="Q360" s="378"/>
      <c r="R360" s="378"/>
      <c r="S360" s="378"/>
      <c r="T360" s="378"/>
      <c r="U360" s="378"/>
      <c r="V360" s="378"/>
      <c r="W360" s="378"/>
      <c r="X360" s="378"/>
      <c r="Y360" s="378"/>
      <c r="Z360" s="378"/>
      <c r="AA360" s="378"/>
      <c r="AB360" s="378"/>
      <c r="AC360" s="378"/>
      <c r="AD360" s="378"/>
      <c r="AE360" s="378"/>
      <c r="AF360" s="378"/>
      <c r="AG360" s="378"/>
      <c r="AH360" s="378"/>
      <c r="AI360" s="378"/>
      <c r="AJ360" s="379"/>
      <c r="AK360" s="380" t="s">
        <v>3</v>
      </c>
      <c r="AL360" s="381"/>
      <c r="AM360" s="381"/>
      <c r="AN360" s="381"/>
      <c r="AO360" s="381"/>
      <c r="AP360" s="381"/>
      <c r="AQ360" s="381"/>
      <c r="AR360" s="381"/>
      <c r="AS360" s="381"/>
      <c r="AT360" s="381"/>
      <c r="AU360" s="381"/>
      <c r="AV360" s="381"/>
      <c r="AW360" s="381"/>
      <c r="AX360" s="381"/>
      <c r="AY360" s="382"/>
      <c r="AZ360" s="382"/>
      <c r="BA360" s="382"/>
      <c r="BB360" s="382"/>
      <c r="BC360" s="382"/>
      <c r="BD360" s="382"/>
      <c r="BE360" s="382"/>
      <c r="BF360" s="382"/>
      <c r="BG360" s="382"/>
      <c r="BH360" s="382"/>
      <c r="BI360" s="382"/>
      <c r="BJ360" s="383"/>
      <c r="BK360" s="384">
        <f>SUM(BK359:BK359)</f>
        <v>0</v>
      </c>
      <c r="BL360" s="385"/>
      <c r="BM360" s="385"/>
      <c r="BN360" s="385"/>
      <c r="BO360" s="385"/>
      <c r="BP360" s="386"/>
      <c r="BQ360" s="387" t="s">
        <v>100</v>
      </c>
      <c r="BR360" s="388"/>
      <c r="BS360" s="388"/>
      <c r="BT360" s="388"/>
      <c r="BU360" s="388"/>
      <c r="BV360" s="388"/>
      <c r="BW360" s="388"/>
      <c r="BX360" s="388"/>
      <c r="BY360" s="388"/>
      <c r="BZ360" s="388"/>
      <c r="CA360" s="388"/>
      <c r="CB360" s="388"/>
      <c r="CC360" s="389"/>
      <c r="CD360" s="390">
        <f>+CD359*AE359</f>
        <v>0</v>
      </c>
      <c r="CE360" s="390"/>
      <c r="CF360" s="390"/>
      <c r="CG360" s="390"/>
      <c r="CH360" s="390"/>
      <c r="CI360" s="391"/>
    </row>
    <row r="361" spans="1:87" ht="18" customHeight="1" thickBot="1" x14ac:dyDescent="0.3">
      <c r="A361" s="75"/>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c r="AK361" s="76"/>
      <c r="AL361" s="76"/>
      <c r="AM361" s="76"/>
      <c r="AN361" s="76"/>
      <c r="AO361" s="76"/>
      <c r="AP361" s="76"/>
      <c r="AQ361" s="76"/>
      <c r="AR361" s="76"/>
      <c r="AS361" s="76"/>
      <c r="AT361" s="76"/>
      <c r="AU361" s="76"/>
      <c r="AV361" s="76"/>
      <c r="AW361" s="76"/>
      <c r="AX361" s="76"/>
      <c r="AY361" s="77"/>
      <c r="AZ361" s="77"/>
      <c r="BA361" s="77"/>
      <c r="BB361" s="77"/>
      <c r="BC361" s="77"/>
      <c r="BD361" s="77"/>
      <c r="BE361" s="77"/>
      <c r="BF361" s="77"/>
      <c r="BG361" s="78"/>
      <c r="BH361" s="78"/>
      <c r="BI361" s="78"/>
      <c r="BJ361" s="78"/>
      <c r="BK361" s="79"/>
      <c r="BL361" s="79"/>
      <c r="BM361" s="79"/>
      <c r="BN361" s="79"/>
      <c r="BO361" s="79"/>
      <c r="BP361" s="79"/>
      <c r="BQ361" s="79"/>
      <c r="BR361" s="79"/>
      <c r="BS361" s="79"/>
      <c r="BT361" s="79"/>
      <c r="BU361" s="79"/>
      <c r="BV361" s="79"/>
      <c r="BW361" s="79"/>
      <c r="BX361" s="79"/>
      <c r="BY361" s="79"/>
      <c r="BZ361" s="79"/>
      <c r="CA361" s="79"/>
      <c r="CB361" s="79"/>
      <c r="CC361" s="79"/>
      <c r="CD361" s="79"/>
      <c r="CE361" s="79"/>
      <c r="CF361" s="79"/>
      <c r="CG361" s="79"/>
      <c r="CH361" s="79"/>
      <c r="CI361" s="79"/>
    </row>
    <row r="362" spans="1:87" ht="18" customHeight="1" x14ac:dyDescent="0.25">
      <c r="A362" s="75"/>
      <c r="B362" s="348" t="s">
        <v>0</v>
      </c>
      <c r="C362" s="349"/>
      <c r="D362" s="349"/>
      <c r="E362" s="349"/>
      <c r="F362" s="349"/>
      <c r="G362" s="349"/>
      <c r="H362" s="349"/>
      <c r="I362" s="349"/>
      <c r="J362" s="349"/>
      <c r="K362" s="349"/>
      <c r="L362" s="349"/>
      <c r="M362" s="349"/>
      <c r="N362" s="349"/>
      <c r="O362" s="349"/>
      <c r="P362" s="349"/>
      <c r="Q362" s="349"/>
      <c r="R362" s="349"/>
      <c r="S362" s="349"/>
      <c r="T362" s="349"/>
      <c r="U362" s="349"/>
      <c r="V362" s="349"/>
      <c r="W362" s="349"/>
      <c r="X362" s="349"/>
      <c r="Y362" s="350"/>
      <c r="Z362" s="348" t="s">
        <v>80</v>
      </c>
      <c r="AA362" s="349"/>
      <c r="AB362" s="349"/>
      <c r="AC362" s="349"/>
      <c r="AD362" s="350"/>
      <c r="AE362" s="357" t="s">
        <v>79</v>
      </c>
      <c r="AF362" s="358"/>
      <c r="AG362" s="358"/>
      <c r="AH362" s="358"/>
      <c r="AI362" s="358"/>
      <c r="AJ362" s="359"/>
      <c r="AK362" s="357" t="s">
        <v>81</v>
      </c>
      <c r="AL362" s="358"/>
      <c r="AM362" s="358"/>
      <c r="AN362" s="358"/>
      <c r="AO362" s="358"/>
      <c r="AP362" s="358"/>
      <c r="AQ362" s="358"/>
      <c r="AR362" s="358"/>
      <c r="AS362" s="358"/>
      <c r="AT362" s="358"/>
      <c r="AU362" s="358"/>
      <c r="AV362" s="358"/>
      <c r="AW362" s="358"/>
      <c r="AX362" s="359"/>
      <c r="AY362" s="357" t="s">
        <v>1</v>
      </c>
      <c r="AZ362" s="358"/>
      <c r="BA362" s="358"/>
      <c r="BB362" s="359"/>
      <c r="BC362" s="348" t="s">
        <v>104</v>
      </c>
      <c r="BD362" s="349"/>
      <c r="BE362" s="349"/>
      <c r="BF362" s="350"/>
      <c r="BG362" s="366" t="s">
        <v>82</v>
      </c>
      <c r="BH362" s="367"/>
      <c r="BI362" s="367"/>
      <c r="BJ362" s="368"/>
      <c r="BK362" s="315" t="s">
        <v>99</v>
      </c>
      <c r="BL362" s="316"/>
      <c r="BM362" s="316"/>
      <c r="BN362" s="316"/>
      <c r="BO362" s="316"/>
      <c r="BP362" s="317"/>
      <c r="BQ362" s="315" t="s">
        <v>83</v>
      </c>
      <c r="BR362" s="316"/>
      <c r="BS362" s="316"/>
      <c r="BT362" s="316"/>
      <c r="BU362" s="316"/>
      <c r="BV362" s="316"/>
      <c r="BW362" s="317"/>
      <c r="BX362" s="315" t="s">
        <v>84</v>
      </c>
      <c r="BY362" s="316"/>
      <c r="BZ362" s="316"/>
      <c r="CA362" s="316"/>
      <c r="CB362" s="316"/>
      <c r="CC362" s="317"/>
      <c r="CD362" s="315" t="s">
        <v>85</v>
      </c>
      <c r="CE362" s="316"/>
      <c r="CF362" s="316"/>
      <c r="CG362" s="316"/>
      <c r="CH362" s="316"/>
      <c r="CI362" s="317"/>
    </row>
    <row r="363" spans="1:87" ht="18" customHeight="1" x14ac:dyDescent="0.25">
      <c r="A363" s="75"/>
      <c r="B363" s="351"/>
      <c r="C363" s="352"/>
      <c r="D363" s="352"/>
      <c r="E363" s="352"/>
      <c r="F363" s="352"/>
      <c r="G363" s="352"/>
      <c r="H363" s="352"/>
      <c r="I363" s="352"/>
      <c r="J363" s="352"/>
      <c r="K363" s="352"/>
      <c r="L363" s="352"/>
      <c r="M363" s="352"/>
      <c r="N363" s="352"/>
      <c r="O363" s="352"/>
      <c r="P363" s="352"/>
      <c r="Q363" s="352"/>
      <c r="R363" s="352"/>
      <c r="S363" s="352"/>
      <c r="T363" s="352"/>
      <c r="U363" s="352"/>
      <c r="V363" s="352"/>
      <c r="W363" s="352"/>
      <c r="X363" s="352"/>
      <c r="Y363" s="353"/>
      <c r="Z363" s="351"/>
      <c r="AA363" s="352"/>
      <c r="AB363" s="352"/>
      <c r="AC363" s="352"/>
      <c r="AD363" s="353"/>
      <c r="AE363" s="360"/>
      <c r="AF363" s="361"/>
      <c r="AG363" s="361"/>
      <c r="AH363" s="361"/>
      <c r="AI363" s="361"/>
      <c r="AJ363" s="362"/>
      <c r="AK363" s="360"/>
      <c r="AL363" s="361"/>
      <c r="AM363" s="361"/>
      <c r="AN363" s="361"/>
      <c r="AO363" s="361"/>
      <c r="AP363" s="361"/>
      <c r="AQ363" s="361"/>
      <c r="AR363" s="361"/>
      <c r="AS363" s="361"/>
      <c r="AT363" s="361"/>
      <c r="AU363" s="361"/>
      <c r="AV363" s="361"/>
      <c r="AW363" s="361"/>
      <c r="AX363" s="362"/>
      <c r="AY363" s="360"/>
      <c r="AZ363" s="361"/>
      <c r="BA363" s="361"/>
      <c r="BB363" s="362"/>
      <c r="BC363" s="351"/>
      <c r="BD363" s="352"/>
      <c r="BE363" s="352"/>
      <c r="BF363" s="353"/>
      <c r="BG363" s="369"/>
      <c r="BH363" s="370"/>
      <c r="BI363" s="370"/>
      <c r="BJ363" s="371"/>
      <c r="BK363" s="318"/>
      <c r="BL363" s="319"/>
      <c r="BM363" s="319"/>
      <c r="BN363" s="319"/>
      <c r="BO363" s="319"/>
      <c r="BP363" s="320"/>
      <c r="BQ363" s="318"/>
      <c r="BR363" s="319"/>
      <c r="BS363" s="319"/>
      <c r="BT363" s="319"/>
      <c r="BU363" s="319"/>
      <c r="BV363" s="319"/>
      <c r="BW363" s="320"/>
      <c r="BX363" s="318"/>
      <c r="BY363" s="319"/>
      <c r="BZ363" s="319"/>
      <c r="CA363" s="319"/>
      <c r="CB363" s="319"/>
      <c r="CC363" s="320"/>
      <c r="CD363" s="318"/>
      <c r="CE363" s="319"/>
      <c r="CF363" s="319"/>
      <c r="CG363" s="319"/>
      <c r="CH363" s="319"/>
      <c r="CI363" s="320"/>
    </row>
    <row r="364" spans="1:87" ht="18" customHeight="1" thickBot="1" x14ac:dyDescent="0.3">
      <c r="A364" s="75"/>
      <c r="B364" s="354"/>
      <c r="C364" s="355"/>
      <c r="D364" s="355"/>
      <c r="E364" s="355"/>
      <c r="F364" s="355"/>
      <c r="G364" s="355"/>
      <c r="H364" s="355"/>
      <c r="I364" s="355"/>
      <c r="J364" s="355"/>
      <c r="K364" s="355"/>
      <c r="L364" s="355"/>
      <c r="M364" s="355"/>
      <c r="N364" s="355"/>
      <c r="O364" s="355"/>
      <c r="P364" s="355"/>
      <c r="Q364" s="355"/>
      <c r="R364" s="355"/>
      <c r="S364" s="355"/>
      <c r="T364" s="355"/>
      <c r="U364" s="355"/>
      <c r="V364" s="355"/>
      <c r="W364" s="355"/>
      <c r="X364" s="355"/>
      <c r="Y364" s="356"/>
      <c r="Z364" s="354"/>
      <c r="AA364" s="355"/>
      <c r="AB364" s="355"/>
      <c r="AC364" s="355"/>
      <c r="AD364" s="356"/>
      <c r="AE364" s="363"/>
      <c r="AF364" s="364"/>
      <c r="AG364" s="364"/>
      <c r="AH364" s="364"/>
      <c r="AI364" s="364"/>
      <c r="AJ364" s="365"/>
      <c r="AK364" s="360"/>
      <c r="AL364" s="361"/>
      <c r="AM364" s="361"/>
      <c r="AN364" s="361"/>
      <c r="AO364" s="361"/>
      <c r="AP364" s="361"/>
      <c r="AQ364" s="361"/>
      <c r="AR364" s="361"/>
      <c r="AS364" s="361"/>
      <c r="AT364" s="361"/>
      <c r="AU364" s="361"/>
      <c r="AV364" s="361"/>
      <c r="AW364" s="361"/>
      <c r="AX364" s="362"/>
      <c r="AY364" s="360"/>
      <c r="AZ364" s="361"/>
      <c r="BA364" s="361"/>
      <c r="BB364" s="362"/>
      <c r="BC364" s="351"/>
      <c r="BD364" s="352"/>
      <c r="BE364" s="352"/>
      <c r="BF364" s="353"/>
      <c r="BG364" s="369"/>
      <c r="BH364" s="370"/>
      <c r="BI364" s="370"/>
      <c r="BJ364" s="371"/>
      <c r="BK364" s="318"/>
      <c r="BL364" s="319"/>
      <c r="BM364" s="319"/>
      <c r="BN364" s="319"/>
      <c r="BO364" s="319"/>
      <c r="BP364" s="320"/>
      <c r="BQ364" s="321"/>
      <c r="BR364" s="322"/>
      <c r="BS364" s="322"/>
      <c r="BT364" s="322"/>
      <c r="BU364" s="322"/>
      <c r="BV364" s="322"/>
      <c r="BW364" s="323"/>
      <c r="BX364" s="321"/>
      <c r="BY364" s="322"/>
      <c r="BZ364" s="322"/>
      <c r="CA364" s="322"/>
      <c r="CB364" s="322"/>
      <c r="CC364" s="323"/>
      <c r="CD364" s="321"/>
      <c r="CE364" s="322"/>
      <c r="CF364" s="322"/>
      <c r="CG364" s="322"/>
      <c r="CH364" s="322"/>
      <c r="CI364" s="323"/>
    </row>
    <row r="365" spans="1:87" ht="18" customHeight="1" thickBot="1" x14ac:dyDescent="0.3">
      <c r="A365" s="75"/>
      <c r="B365" s="324" t="s">
        <v>571</v>
      </c>
      <c r="C365" s="325"/>
      <c r="D365" s="325"/>
      <c r="E365" s="325"/>
      <c r="F365" s="325"/>
      <c r="G365" s="325"/>
      <c r="H365" s="325"/>
      <c r="I365" s="325"/>
      <c r="J365" s="325"/>
      <c r="K365" s="325"/>
      <c r="L365" s="325"/>
      <c r="M365" s="325"/>
      <c r="N365" s="325"/>
      <c r="O365" s="325"/>
      <c r="P365" s="325"/>
      <c r="Q365" s="325"/>
      <c r="R365" s="325"/>
      <c r="S365" s="325"/>
      <c r="T365" s="325"/>
      <c r="U365" s="325"/>
      <c r="V365" s="325"/>
      <c r="W365" s="325"/>
      <c r="X365" s="325"/>
      <c r="Y365" s="326"/>
      <c r="Z365" s="333" t="s">
        <v>604</v>
      </c>
      <c r="AA365" s="334"/>
      <c r="AB365" s="334"/>
      <c r="AC365" s="334"/>
      <c r="AD365" s="335"/>
      <c r="AE365" s="333"/>
      <c r="AF365" s="334"/>
      <c r="AG365" s="334"/>
      <c r="AH365" s="334"/>
      <c r="AI365" s="334"/>
      <c r="AJ365" s="334"/>
      <c r="AK365" s="606"/>
      <c r="AL365" s="607"/>
      <c r="AM365" s="607"/>
      <c r="AN365" s="607"/>
      <c r="AO365" s="607"/>
      <c r="AP365" s="607"/>
      <c r="AQ365" s="607"/>
      <c r="AR365" s="607"/>
      <c r="AS365" s="607"/>
      <c r="AT365" s="607"/>
      <c r="AU365" s="607"/>
      <c r="AV365" s="607"/>
      <c r="AW365" s="607"/>
      <c r="AX365" s="608"/>
      <c r="AY365" s="409"/>
      <c r="AZ365" s="346"/>
      <c r="BA365" s="346"/>
      <c r="BB365" s="410"/>
      <c r="BC365" s="345">
        <f>+$AE$365*AY365</f>
        <v>0</v>
      </c>
      <c r="BD365" s="346"/>
      <c r="BE365" s="346"/>
      <c r="BF365" s="347"/>
      <c r="BG365" s="285"/>
      <c r="BH365" s="286"/>
      <c r="BI365" s="286"/>
      <c r="BJ365" s="287"/>
      <c r="BK365" s="288">
        <f>+AY365*BG365</f>
        <v>0</v>
      </c>
      <c r="BL365" s="289"/>
      <c r="BM365" s="289"/>
      <c r="BN365" s="289"/>
      <c r="BO365" s="289"/>
      <c r="BP365" s="290"/>
      <c r="BQ365" s="291"/>
      <c r="BR365" s="292"/>
      <c r="BS365" s="292"/>
      <c r="BT365" s="292"/>
      <c r="BU365" s="292"/>
      <c r="BV365" s="292"/>
      <c r="BW365" s="293"/>
      <c r="BX365" s="291">
        <f>+(((BK366+BQ365)*15)/85)</f>
        <v>0</v>
      </c>
      <c r="BY365" s="292"/>
      <c r="BZ365" s="292"/>
      <c r="CA365" s="292"/>
      <c r="CB365" s="292"/>
      <c r="CC365" s="293"/>
      <c r="CD365" s="291">
        <f>+BK366+BQ365+BX365</f>
        <v>0</v>
      </c>
      <c r="CE365" s="292"/>
      <c r="CF365" s="292"/>
      <c r="CG365" s="292"/>
      <c r="CH365" s="292"/>
      <c r="CI365" s="293"/>
    </row>
    <row r="366" spans="1:87" ht="18" customHeight="1" thickBot="1" x14ac:dyDescent="0.3">
      <c r="A366" s="75"/>
      <c r="B366" s="377"/>
      <c r="C366" s="378"/>
      <c r="D366" s="378"/>
      <c r="E366" s="378"/>
      <c r="F366" s="378"/>
      <c r="G366" s="378"/>
      <c r="H366" s="378"/>
      <c r="I366" s="378"/>
      <c r="J366" s="378"/>
      <c r="K366" s="378"/>
      <c r="L366" s="378"/>
      <c r="M366" s="378"/>
      <c r="N366" s="378"/>
      <c r="O366" s="378"/>
      <c r="P366" s="378"/>
      <c r="Q366" s="378"/>
      <c r="R366" s="378"/>
      <c r="S366" s="378"/>
      <c r="T366" s="378"/>
      <c r="U366" s="378"/>
      <c r="V366" s="378"/>
      <c r="W366" s="378"/>
      <c r="X366" s="378"/>
      <c r="Y366" s="378"/>
      <c r="Z366" s="378"/>
      <c r="AA366" s="378"/>
      <c r="AB366" s="378"/>
      <c r="AC366" s="378"/>
      <c r="AD366" s="378"/>
      <c r="AE366" s="378"/>
      <c r="AF366" s="378"/>
      <c r="AG366" s="378"/>
      <c r="AH366" s="378"/>
      <c r="AI366" s="378"/>
      <c r="AJ366" s="379"/>
      <c r="AK366" s="380" t="s">
        <v>3</v>
      </c>
      <c r="AL366" s="381"/>
      <c r="AM366" s="381"/>
      <c r="AN366" s="381"/>
      <c r="AO366" s="381"/>
      <c r="AP366" s="381"/>
      <c r="AQ366" s="381"/>
      <c r="AR366" s="381"/>
      <c r="AS366" s="381"/>
      <c r="AT366" s="381"/>
      <c r="AU366" s="381"/>
      <c r="AV366" s="381"/>
      <c r="AW366" s="381"/>
      <c r="AX366" s="381"/>
      <c r="AY366" s="382"/>
      <c r="AZ366" s="382"/>
      <c r="BA366" s="382"/>
      <c r="BB366" s="382"/>
      <c r="BC366" s="382"/>
      <c r="BD366" s="382"/>
      <c r="BE366" s="382"/>
      <c r="BF366" s="382"/>
      <c r="BG366" s="382"/>
      <c r="BH366" s="382"/>
      <c r="BI366" s="382"/>
      <c r="BJ366" s="383"/>
      <c r="BK366" s="384">
        <f>SUM(BK365:BK365)</f>
        <v>0</v>
      </c>
      <c r="BL366" s="385"/>
      <c r="BM366" s="385"/>
      <c r="BN366" s="385"/>
      <c r="BO366" s="385"/>
      <c r="BP366" s="386"/>
      <c r="BQ366" s="387" t="s">
        <v>100</v>
      </c>
      <c r="BR366" s="388"/>
      <c r="BS366" s="388"/>
      <c r="BT366" s="388"/>
      <c r="BU366" s="388"/>
      <c r="BV366" s="388"/>
      <c r="BW366" s="388"/>
      <c r="BX366" s="388"/>
      <c r="BY366" s="388"/>
      <c r="BZ366" s="388"/>
      <c r="CA366" s="388"/>
      <c r="CB366" s="388"/>
      <c r="CC366" s="389"/>
      <c r="CD366" s="390">
        <f>+CD365*AE365</f>
        <v>0</v>
      </c>
      <c r="CE366" s="390"/>
      <c r="CF366" s="390"/>
      <c r="CG366" s="390"/>
      <c r="CH366" s="390"/>
      <c r="CI366" s="391"/>
    </row>
    <row r="367" spans="1:87" ht="18" customHeight="1" thickBot="1" x14ac:dyDescent="0.3">
      <c r="A367" s="75"/>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c r="AR367" s="76"/>
      <c r="AS367" s="76"/>
      <c r="AT367" s="76"/>
      <c r="AU367" s="76"/>
      <c r="AV367" s="76"/>
      <c r="AW367" s="76"/>
      <c r="AX367" s="76"/>
      <c r="AY367" s="77"/>
      <c r="AZ367" s="77"/>
      <c r="BA367" s="77"/>
      <c r="BB367" s="77"/>
      <c r="BC367" s="77"/>
      <c r="BD367" s="77"/>
      <c r="BE367" s="77"/>
      <c r="BF367" s="77"/>
      <c r="BG367" s="78"/>
      <c r="BH367" s="78"/>
      <c r="BI367" s="78"/>
      <c r="BJ367" s="78"/>
      <c r="BK367" s="79"/>
      <c r="BL367" s="79"/>
      <c r="BM367" s="79"/>
      <c r="BN367" s="79"/>
      <c r="BO367" s="79"/>
      <c r="BP367" s="79"/>
      <c r="BQ367" s="79"/>
      <c r="BR367" s="79"/>
      <c r="BS367" s="79"/>
      <c r="BT367" s="79"/>
      <c r="BU367" s="79"/>
      <c r="BV367" s="79"/>
      <c r="BW367" s="79"/>
      <c r="BX367" s="79"/>
      <c r="BY367" s="79"/>
      <c r="BZ367" s="79"/>
      <c r="CA367" s="79"/>
      <c r="CB367" s="79"/>
      <c r="CC367" s="79"/>
      <c r="CD367" s="79"/>
      <c r="CE367" s="79"/>
      <c r="CF367" s="79"/>
      <c r="CG367" s="79"/>
      <c r="CH367" s="79"/>
      <c r="CI367" s="79"/>
    </row>
    <row r="368" spans="1:87" ht="18" customHeight="1" thickBot="1" x14ac:dyDescent="0.3">
      <c r="A368" s="75"/>
      <c r="B368" s="418" t="s">
        <v>24</v>
      </c>
      <c r="C368" s="419"/>
      <c r="D368" s="419"/>
      <c r="E368" s="419"/>
      <c r="F368" s="419"/>
      <c r="G368" s="419"/>
      <c r="H368" s="419"/>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20"/>
      <c r="AI368" s="80"/>
      <c r="AJ368" s="80"/>
      <c r="AK368" s="80"/>
      <c r="AL368" s="80"/>
      <c r="AM368" s="80"/>
      <c r="AN368" s="80"/>
      <c r="AO368" s="80"/>
      <c r="AP368" s="80"/>
      <c r="AQ368" s="80"/>
      <c r="AR368" s="80"/>
      <c r="AS368" s="80"/>
      <c r="AT368" s="80"/>
      <c r="AU368" s="80"/>
      <c r="AV368" s="80"/>
      <c r="AW368" s="80"/>
      <c r="AX368" s="80"/>
      <c r="AY368" s="80"/>
      <c r="AZ368" s="80"/>
      <c r="BA368" s="80"/>
      <c r="BB368" s="80"/>
      <c r="BC368" s="80"/>
      <c r="BD368" s="80"/>
      <c r="BE368" s="80"/>
      <c r="BF368" s="80"/>
      <c r="BG368" s="81"/>
      <c r="BH368" s="81"/>
      <c r="BI368" s="81"/>
      <c r="BJ368" s="81"/>
      <c r="BK368" s="80"/>
      <c r="BL368" s="80"/>
      <c r="BM368" s="80"/>
      <c r="BN368" s="80"/>
      <c r="BO368" s="80"/>
      <c r="BP368" s="80"/>
      <c r="BQ368" s="80"/>
      <c r="BR368" s="80"/>
      <c r="BS368" s="80"/>
      <c r="BT368" s="80"/>
      <c r="BU368" s="80"/>
      <c r="BV368" s="80"/>
      <c r="BW368" s="80"/>
      <c r="BX368" s="80"/>
      <c r="BY368" s="80"/>
      <c r="BZ368" s="80"/>
      <c r="CA368" s="80"/>
    </row>
    <row r="369" spans="1:79" ht="18" customHeight="1" thickBot="1" x14ac:dyDescent="0.3">
      <c r="A369" s="75"/>
      <c r="B369" s="418" t="s">
        <v>96</v>
      </c>
      <c r="C369" s="419"/>
      <c r="D369" s="419"/>
      <c r="E369" s="419"/>
      <c r="F369" s="419"/>
      <c r="G369" s="419"/>
      <c r="H369" s="419"/>
      <c r="I369" s="419"/>
      <c r="J369" s="419"/>
      <c r="K369" s="419"/>
      <c r="L369" s="419"/>
      <c r="M369" s="419"/>
      <c r="N369" s="419"/>
      <c r="O369" s="420"/>
      <c r="P369" s="418" t="s">
        <v>97</v>
      </c>
      <c r="Q369" s="419"/>
      <c r="R369" s="419"/>
      <c r="S369" s="419"/>
      <c r="T369" s="419"/>
      <c r="U369" s="420"/>
      <c r="V369" s="418" t="s">
        <v>28</v>
      </c>
      <c r="W369" s="419"/>
      <c r="X369" s="419"/>
      <c r="Y369" s="419"/>
      <c r="Z369" s="419"/>
      <c r="AA369" s="419"/>
      <c r="AB369" s="420"/>
      <c r="AC369" s="418" t="s">
        <v>8</v>
      </c>
      <c r="AD369" s="419"/>
      <c r="AE369" s="419"/>
      <c r="AF369" s="419"/>
      <c r="AG369" s="419"/>
      <c r="AH369" s="420"/>
      <c r="AI369" s="80"/>
      <c r="AJ369" s="80"/>
      <c r="AK369" s="80"/>
      <c r="AL369" s="80"/>
      <c r="AM369" s="80"/>
      <c r="AN369" s="80"/>
      <c r="AO369" s="80"/>
      <c r="AP369" s="80"/>
      <c r="AQ369" s="80"/>
      <c r="AR369" s="80"/>
      <c r="AS369" s="80"/>
      <c r="AT369" s="80"/>
      <c r="AU369" s="80"/>
      <c r="AV369" s="80"/>
      <c r="AW369" s="80"/>
      <c r="AX369" s="80"/>
      <c r="AY369" s="82"/>
      <c r="AZ369" s="82"/>
      <c r="BA369" s="82"/>
      <c r="BB369" s="82"/>
      <c r="BC369" s="82"/>
      <c r="BD369" s="82"/>
      <c r="BE369" s="82"/>
      <c r="BF369" s="82"/>
      <c r="BG369" s="80"/>
      <c r="BH369" s="83"/>
      <c r="BI369" s="83"/>
      <c r="BJ369" s="83"/>
      <c r="BK369" s="80"/>
      <c r="BL369" s="80"/>
      <c r="BM369" s="80"/>
      <c r="BN369" s="80"/>
      <c r="BO369" s="80"/>
      <c r="BP369" s="80"/>
      <c r="BQ369" s="80"/>
      <c r="BR369" s="80"/>
      <c r="BS369" s="80"/>
      <c r="BT369" s="80"/>
      <c r="BU369" s="80"/>
      <c r="BV369" s="80"/>
      <c r="BW369" s="80"/>
      <c r="BX369" s="80"/>
      <c r="BY369" s="80"/>
      <c r="BZ369" s="80"/>
      <c r="CA369" s="80"/>
    </row>
    <row r="370" spans="1:79" ht="18" customHeight="1" x14ac:dyDescent="0.25">
      <c r="A370" s="75"/>
      <c r="B370" s="84" t="str">
        <f>'PLAN DE CARGOS'!B24:P24</f>
        <v>Asesor de Control Interno</v>
      </c>
      <c r="C370" s="85"/>
      <c r="D370" s="85"/>
      <c r="E370" s="85"/>
      <c r="F370" s="85"/>
      <c r="G370" s="85"/>
      <c r="H370" s="85"/>
      <c r="I370" s="85"/>
      <c r="J370" s="85"/>
      <c r="K370" s="85"/>
      <c r="L370" s="85"/>
      <c r="M370" s="85"/>
      <c r="N370" s="85"/>
      <c r="O370" s="86"/>
      <c r="P370" s="421">
        <f>SUMIF($AK$34:$AK$366,"=Asesor de Control Interno",BC34:BF366)</f>
        <v>103</v>
      </c>
      <c r="Q370" s="422"/>
      <c r="R370" s="422"/>
      <c r="S370" s="422"/>
      <c r="T370" s="422"/>
      <c r="U370" s="423"/>
      <c r="V370" s="424">
        <f>'CARGA DE HORAS LABORADAS'!P24</f>
        <v>2112</v>
      </c>
      <c r="W370" s="424"/>
      <c r="X370" s="424"/>
      <c r="Y370" s="424"/>
      <c r="Z370" s="424"/>
      <c r="AA370" s="424"/>
      <c r="AB370" s="425"/>
      <c r="AC370" s="424">
        <f>'CARGA DE HORAS LABORADAS'!AC24</f>
        <v>-5.0000000001091394E-3</v>
      </c>
      <c r="AD370" s="424"/>
      <c r="AE370" s="424"/>
      <c r="AF370" s="424"/>
      <c r="AG370" s="424"/>
      <c r="AH370" s="425"/>
      <c r="AI370" s="87"/>
      <c r="AJ370" s="87"/>
      <c r="AK370" s="80"/>
      <c r="AL370" s="88"/>
      <c r="AM370" s="88"/>
      <c r="AN370" s="88"/>
      <c r="AO370" s="88"/>
      <c r="AP370" s="88"/>
      <c r="AQ370" s="88"/>
      <c r="AR370" s="88"/>
      <c r="AS370" s="88"/>
      <c r="AT370" s="88"/>
      <c r="AU370" s="88"/>
      <c r="AV370" s="88"/>
      <c r="AW370" s="88"/>
      <c r="AX370" s="88"/>
      <c r="AY370" s="88"/>
      <c r="AZ370" s="88"/>
      <c r="BA370" s="88"/>
      <c r="BB370" s="88"/>
      <c r="BC370" s="88"/>
      <c r="BD370" s="88"/>
      <c r="BE370" s="88"/>
      <c r="BF370" s="88"/>
      <c r="BG370" s="80"/>
      <c r="BH370" s="89"/>
      <c r="BI370" s="89"/>
      <c r="BJ370" s="89"/>
      <c r="BK370" s="80"/>
      <c r="BL370" s="80"/>
      <c r="BM370" s="80"/>
      <c r="BN370" s="80"/>
      <c r="BO370" s="80"/>
      <c r="BP370" s="80"/>
      <c r="BQ370" s="80"/>
      <c r="BR370" s="80"/>
      <c r="BS370" s="80"/>
      <c r="BT370" s="80"/>
      <c r="BU370" s="80"/>
      <c r="BV370" s="80"/>
      <c r="BW370" s="80"/>
      <c r="BX370" s="80"/>
      <c r="BY370" s="80"/>
      <c r="BZ370" s="80"/>
      <c r="CA370" s="80"/>
    </row>
    <row r="371" spans="1:79" ht="18" customHeight="1" x14ac:dyDescent="0.25">
      <c r="A371" s="75"/>
      <c r="B371" s="90" t="str">
        <f>'PLAN DE CARGOS'!B25:P25</f>
        <v>Auxiliar Administrativo (Admisiones)</v>
      </c>
      <c r="C371" s="91"/>
      <c r="D371" s="91"/>
      <c r="E371" s="91"/>
      <c r="F371" s="91"/>
      <c r="G371" s="91"/>
      <c r="H371" s="91"/>
      <c r="I371" s="91"/>
      <c r="J371" s="91"/>
      <c r="K371" s="91"/>
      <c r="L371" s="91"/>
      <c r="M371" s="91"/>
      <c r="N371" s="91"/>
      <c r="O371" s="92"/>
      <c r="P371" s="413">
        <f>SUMIF($AK$34:$AK$366,"=Auxiliar Administrativo (Admisiones)",BC34:BF366)</f>
        <v>8</v>
      </c>
      <c r="Q371" s="414"/>
      <c r="R371" s="414"/>
      <c r="S371" s="414"/>
      <c r="T371" s="414"/>
      <c r="U371" s="415"/>
      <c r="V371" s="416">
        <f>'CARGA DE HORAS LABORADAS'!P25</f>
        <v>4224</v>
      </c>
      <c r="W371" s="416"/>
      <c r="X371" s="416"/>
      <c r="Y371" s="416"/>
      <c r="Z371" s="416"/>
      <c r="AA371" s="416"/>
      <c r="AB371" s="417"/>
      <c r="AC371" s="416">
        <f>'CARGA DE HORAS LABORADAS'!AC25</f>
        <v>0</v>
      </c>
      <c r="AD371" s="416"/>
      <c r="AE371" s="416"/>
      <c r="AF371" s="416"/>
      <c r="AG371" s="416"/>
      <c r="AH371" s="417"/>
      <c r="AI371" s="87"/>
      <c r="AJ371" s="87"/>
      <c r="AK371" s="80"/>
      <c r="AL371" s="88"/>
      <c r="AM371" s="88"/>
      <c r="AN371" s="88"/>
      <c r="AO371" s="88"/>
      <c r="AP371" s="88"/>
      <c r="AQ371" s="88"/>
      <c r="AR371" s="88"/>
      <c r="AS371" s="88"/>
      <c r="AT371" s="88"/>
      <c r="AU371" s="88"/>
      <c r="AV371" s="88"/>
      <c r="AW371" s="88"/>
      <c r="AX371" s="88"/>
      <c r="AY371" s="88"/>
      <c r="AZ371" s="88"/>
      <c r="BA371" s="88"/>
      <c r="BB371" s="88"/>
      <c r="BC371" s="88"/>
      <c r="BD371" s="88"/>
      <c r="BE371" s="88"/>
      <c r="BF371" s="88"/>
      <c r="BG371" s="80"/>
      <c r="BH371" s="89"/>
      <c r="BI371" s="89"/>
      <c r="BJ371" s="89"/>
      <c r="BK371" s="80"/>
      <c r="BL371" s="80"/>
      <c r="BM371" s="80"/>
      <c r="BN371" s="80"/>
      <c r="BO371" s="80"/>
      <c r="BP371" s="80"/>
      <c r="BQ371" s="80"/>
      <c r="BR371" s="80"/>
      <c r="BS371" s="80"/>
      <c r="BT371" s="80"/>
      <c r="BU371" s="80"/>
      <c r="BV371" s="80"/>
      <c r="BW371" s="80"/>
      <c r="BX371" s="80"/>
      <c r="BY371" s="80"/>
      <c r="BZ371" s="80"/>
      <c r="CA371" s="80"/>
    </row>
    <row r="372" spans="1:79" ht="18" customHeight="1" x14ac:dyDescent="0.25">
      <c r="A372" s="75"/>
      <c r="B372" s="90" t="str">
        <f>'PLAN DE CARGOS'!B26:P26</f>
        <v>Auxiliar Administrativo (Almacenista)</v>
      </c>
      <c r="C372" s="91"/>
      <c r="D372" s="91"/>
      <c r="E372" s="91"/>
      <c r="F372" s="91"/>
      <c r="G372" s="91"/>
      <c r="H372" s="91"/>
      <c r="I372" s="91"/>
      <c r="J372" s="91"/>
      <c r="K372" s="91"/>
      <c r="L372" s="91"/>
      <c r="M372" s="91"/>
      <c r="N372" s="91"/>
      <c r="O372" s="92"/>
      <c r="P372" s="413">
        <f>SUMIF($AK$34:$AK$366,"=Auxiliar Administrativo (Almacenista)",BC34:BF366)</f>
        <v>77.5</v>
      </c>
      <c r="Q372" s="414"/>
      <c r="R372" s="414"/>
      <c r="S372" s="414"/>
      <c r="T372" s="414"/>
      <c r="U372" s="415"/>
      <c r="V372" s="416">
        <f>'CARGA DE HORAS LABORADAS'!P26</f>
        <v>2112</v>
      </c>
      <c r="W372" s="416"/>
      <c r="X372" s="416"/>
      <c r="Y372" s="416"/>
      <c r="Z372" s="416"/>
      <c r="AA372" s="416"/>
      <c r="AB372" s="417"/>
      <c r="AC372" s="416">
        <f>'CARGA DE HORAS LABORADAS'!AC26</f>
        <v>0</v>
      </c>
      <c r="AD372" s="416"/>
      <c r="AE372" s="416"/>
      <c r="AF372" s="416"/>
      <c r="AG372" s="416"/>
      <c r="AH372" s="417"/>
      <c r="AI372" s="80"/>
      <c r="AJ372" s="80"/>
      <c r="AK372" s="80"/>
      <c r="AL372" s="88"/>
      <c r="AM372" s="88"/>
      <c r="AN372" s="88"/>
      <c r="AO372" s="88"/>
      <c r="AP372" s="88"/>
      <c r="AQ372" s="88"/>
      <c r="AR372" s="88"/>
      <c r="AS372" s="88"/>
      <c r="AT372" s="88"/>
      <c r="AU372" s="88"/>
      <c r="AV372" s="88"/>
      <c r="AW372" s="88"/>
      <c r="AX372" s="88"/>
      <c r="AY372" s="88"/>
      <c r="AZ372" s="88"/>
      <c r="BA372" s="88"/>
      <c r="BB372" s="88"/>
      <c r="BC372" s="88"/>
      <c r="BD372" s="88"/>
      <c r="BE372" s="88"/>
      <c r="BF372" s="88"/>
      <c r="BG372" s="80"/>
      <c r="BH372" s="89"/>
      <c r="BI372" s="89"/>
      <c r="BJ372" s="89"/>
      <c r="BK372" s="80"/>
      <c r="BL372" s="80"/>
      <c r="BM372" s="80"/>
      <c r="BN372" s="80"/>
      <c r="BO372" s="80"/>
      <c r="BP372" s="80"/>
      <c r="BQ372" s="80"/>
      <c r="BR372" s="80"/>
      <c r="BS372" s="80"/>
      <c r="BT372" s="80"/>
      <c r="BU372" s="80"/>
      <c r="BV372" s="80"/>
      <c r="BW372" s="80"/>
      <c r="BX372" s="80"/>
      <c r="BY372" s="80"/>
      <c r="BZ372" s="80"/>
      <c r="CA372" s="80"/>
    </row>
    <row r="373" spans="1:79" ht="18" customHeight="1" x14ac:dyDescent="0.25">
      <c r="A373" s="75"/>
      <c r="B373" s="90" t="str">
        <f>'PLAN DE CARGOS'!B27:P27</f>
        <v>Auxiliar Administrativo (Archivo)</v>
      </c>
      <c r="C373" s="91"/>
      <c r="D373" s="91"/>
      <c r="E373" s="91"/>
      <c r="F373" s="91"/>
      <c r="G373" s="91"/>
      <c r="H373" s="91"/>
      <c r="I373" s="91"/>
      <c r="J373" s="91"/>
      <c r="K373" s="91"/>
      <c r="L373" s="91"/>
      <c r="M373" s="91"/>
      <c r="N373" s="91"/>
      <c r="O373" s="92"/>
      <c r="P373" s="413">
        <f>SUMIF($AK$34:$AK$366,"=Auxiliar Administrativo (Archivo)",BC34:BF366)</f>
        <v>5</v>
      </c>
      <c r="Q373" s="414"/>
      <c r="R373" s="414"/>
      <c r="S373" s="414"/>
      <c r="T373" s="414"/>
      <c r="U373" s="415"/>
      <c r="V373" s="416">
        <f>'CARGA DE HORAS LABORADAS'!P27</f>
        <v>2112</v>
      </c>
      <c r="W373" s="416"/>
      <c r="X373" s="416"/>
      <c r="Y373" s="416"/>
      <c r="Z373" s="416"/>
      <c r="AA373" s="416"/>
      <c r="AB373" s="417"/>
      <c r="AC373" s="416">
        <f>'CARGA DE HORAS LABORADAS'!AC27</f>
        <v>0</v>
      </c>
      <c r="AD373" s="416"/>
      <c r="AE373" s="416"/>
      <c r="AF373" s="416"/>
      <c r="AG373" s="416"/>
      <c r="AH373" s="417"/>
      <c r="AI373" s="80"/>
      <c r="AJ373" s="80"/>
      <c r="AK373" s="80"/>
      <c r="AL373" s="88"/>
      <c r="AM373" s="88"/>
      <c r="AN373" s="88"/>
      <c r="AO373" s="88"/>
      <c r="AP373" s="88"/>
      <c r="AQ373" s="88"/>
      <c r="AR373" s="88"/>
      <c r="AS373" s="88"/>
      <c r="AT373" s="88"/>
      <c r="AU373" s="88"/>
      <c r="AV373" s="88"/>
      <c r="AW373" s="88"/>
      <c r="AX373" s="88"/>
      <c r="AY373" s="88"/>
      <c r="AZ373" s="88"/>
      <c r="BA373" s="88"/>
      <c r="BB373" s="88"/>
      <c r="BC373" s="88"/>
      <c r="BD373" s="88"/>
      <c r="BE373" s="88"/>
      <c r="BF373" s="88"/>
      <c r="BG373" s="80"/>
      <c r="BH373" s="89"/>
      <c r="BI373" s="89"/>
      <c r="BJ373" s="89"/>
      <c r="BK373" s="80"/>
      <c r="BL373" s="80"/>
      <c r="BM373" s="80"/>
      <c r="BN373" s="80"/>
      <c r="BO373" s="80"/>
      <c r="BP373" s="80"/>
      <c r="BQ373" s="80"/>
      <c r="BR373" s="80"/>
      <c r="BS373" s="80"/>
      <c r="BT373" s="80"/>
      <c r="BU373" s="80"/>
      <c r="BV373" s="80"/>
      <c r="BW373" s="80"/>
      <c r="BX373" s="80"/>
      <c r="BY373" s="80"/>
      <c r="BZ373" s="80"/>
      <c r="CA373" s="80"/>
    </row>
    <row r="374" spans="1:79" ht="18" customHeight="1" x14ac:dyDescent="0.25">
      <c r="A374" s="75"/>
      <c r="B374" s="90" t="str">
        <f>'PLAN DE CARGOS'!B28:P28</f>
        <v>Auxiliar Administrativo (Atención al Usuario)</v>
      </c>
      <c r="C374" s="91"/>
      <c r="D374" s="91"/>
      <c r="E374" s="91"/>
      <c r="F374" s="91"/>
      <c r="G374" s="91"/>
      <c r="H374" s="91"/>
      <c r="I374" s="91"/>
      <c r="J374" s="91"/>
      <c r="K374" s="91"/>
      <c r="L374" s="91"/>
      <c r="M374" s="91"/>
      <c r="N374" s="91"/>
      <c r="O374" s="92"/>
      <c r="P374" s="413">
        <f>SUMIF($AK$34:$AK$366,"=Auxiliar Administrativo (Atención al Usuario)",BC34:BF366)</f>
        <v>12</v>
      </c>
      <c r="Q374" s="414"/>
      <c r="R374" s="414"/>
      <c r="S374" s="414"/>
      <c r="T374" s="414"/>
      <c r="U374" s="415"/>
      <c r="V374" s="416">
        <f>'CARGA DE HORAS LABORADAS'!P28</f>
        <v>2112</v>
      </c>
      <c r="W374" s="416"/>
      <c r="X374" s="416"/>
      <c r="Y374" s="416"/>
      <c r="Z374" s="416"/>
      <c r="AA374" s="416"/>
      <c r="AB374" s="417"/>
      <c r="AC374" s="416">
        <f>'CARGA DE HORAS LABORADAS'!AC28</f>
        <v>0</v>
      </c>
      <c r="AD374" s="416"/>
      <c r="AE374" s="416"/>
      <c r="AF374" s="416"/>
      <c r="AG374" s="416"/>
      <c r="AH374" s="417"/>
      <c r="AI374" s="80"/>
      <c r="AJ374" s="80"/>
      <c r="AK374" s="80"/>
      <c r="AL374" s="88"/>
      <c r="AM374" s="88"/>
      <c r="AN374" s="88"/>
      <c r="AO374" s="88"/>
      <c r="AP374" s="88"/>
      <c r="AQ374" s="88"/>
      <c r="AR374" s="88"/>
      <c r="AS374" s="88"/>
      <c r="AT374" s="88"/>
      <c r="AU374" s="88"/>
      <c r="AV374" s="88"/>
      <c r="AW374" s="88"/>
      <c r="AX374" s="88"/>
      <c r="AY374" s="88"/>
      <c r="AZ374" s="88"/>
      <c r="BA374" s="88"/>
      <c r="BB374" s="88"/>
      <c r="BC374" s="88"/>
      <c r="BD374" s="88"/>
      <c r="BE374" s="88"/>
      <c r="BF374" s="88"/>
      <c r="BG374" s="80"/>
      <c r="BH374" s="89"/>
      <c r="BI374" s="89"/>
      <c r="BJ374" s="89"/>
      <c r="BK374" s="80"/>
      <c r="BL374" s="80"/>
      <c r="BM374" s="80"/>
      <c r="BN374" s="80"/>
      <c r="BO374" s="80"/>
      <c r="BP374" s="80"/>
      <c r="BQ374" s="80"/>
      <c r="BR374" s="80"/>
      <c r="BS374" s="80"/>
      <c r="BT374" s="80"/>
      <c r="BU374" s="80"/>
      <c r="BV374" s="80"/>
      <c r="BW374" s="80"/>
      <c r="BX374" s="80"/>
      <c r="BY374" s="80"/>
      <c r="BZ374" s="80"/>
      <c r="CA374" s="80"/>
    </row>
    <row r="375" spans="1:79" ht="18" customHeight="1" x14ac:dyDescent="0.25">
      <c r="A375" s="75"/>
      <c r="B375" s="90" t="str">
        <f>'PLAN DE CARGOS'!B29:P29</f>
        <v>Auxiliar Administrativo (Cartera)</v>
      </c>
      <c r="C375" s="91"/>
      <c r="D375" s="91"/>
      <c r="E375" s="91"/>
      <c r="F375" s="91"/>
      <c r="G375" s="91"/>
      <c r="H375" s="91"/>
      <c r="I375" s="91"/>
      <c r="J375" s="91"/>
      <c r="K375" s="91"/>
      <c r="L375" s="91"/>
      <c r="M375" s="91"/>
      <c r="N375" s="91"/>
      <c r="O375" s="92"/>
      <c r="P375" s="413">
        <f>SUMIF($AK$34:$AK$366,"=Auxiliar Administrativo (Cartera)",BC34:BF366)</f>
        <v>4</v>
      </c>
      <c r="Q375" s="414"/>
      <c r="R375" s="414"/>
      <c r="S375" s="414"/>
      <c r="T375" s="414"/>
      <c r="U375" s="415"/>
      <c r="V375" s="416">
        <f>'CARGA DE HORAS LABORADAS'!P29</f>
        <v>2112</v>
      </c>
      <c r="W375" s="416"/>
      <c r="X375" s="416"/>
      <c r="Y375" s="416"/>
      <c r="Z375" s="416"/>
      <c r="AA375" s="416"/>
      <c r="AB375" s="417"/>
      <c r="AC375" s="416">
        <f>'CARGA DE HORAS LABORADAS'!AC29</f>
        <v>0</v>
      </c>
      <c r="AD375" s="416"/>
      <c r="AE375" s="416"/>
      <c r="AF375" s="416"/>
      <c r="AG375" s="416"/>
      <c r="AH375" s="417"/>
      <c r="AI375" s="80"/>
      <c r="AJ375" s="80"/>
      <c r="AK375" s="80"/>
      <c r="AL375" s="88"/>
      <c r="AM375" s="88"/>
      <c r="AN375" s="88"/>
      <c r="AO375" s="88"/>
      <c r="AP375" s="88"/>
      <c r="AQ375" s="88"/>
      <c r="AR375" s="88"/>
      <c r="AS375" s="88"/>
      <c r="AT375" s="88"/>
      <c r="AU375" s="88"/>
      <c r="AV375" s="88"/>
      <c r="AW375" s="88"/>
      <c r="AX375" s="88"/>
      <c r="AY375" s="88"/>
      <c r="AZ375" s="88"/>
      <c r="BA375" s="88"/>
      <c r="BB375" s="88"/>
      <c r="BC375" s="88"/>
      <c r="BD375" s="88"/>
      <c r="BE375" s="88"/>
      <c r="BF375" s="88"/>
      <c r="BG375" s="80"/>
      <c r="BH375" s="89"/>
      <c r="BI375" s="89"/>
      <c r="BJ375" s="89"/>
      <c r="BK375" s="80"/>
      <c r="BL375" s="80"/>
      <c r="BM375" s="80"/>
      <c r="BN375" s="80"/>
      <c r="BO375" s="80"/>
      <c r="BP375" s="80"/>
      <c r="BQ375" s="80"/>
      <c r="BR375" s="80"/>
      <c r="BS375" s="80"/>
      <c r="BT375" s="80"/>
      <c r="BU375" s="80"/>
      <c r="BV375" s="80"/>
      <c r="BW375" s="80"/>
      <c r="BX375" s="80"/>
      <c r="BY375" s="80"/>
      <c r="BZ375" s="80"/>
      <c r="CA375" s="80"/>
    </row>
    <row r="376" spans="1:79" ht="18" customHeight="1" x14ac:dyDescent="0.25">
      <c r="A376" s="75"/>
      <c r="B376" s="90" t="str">
        <f>'PLAN DE CARGOS'!B30:P30</f>
        <v>Auxiliar Administrativo (Contabilidad)</v>
      </c>
      <c r="C376" s="91"/>
      <c r="D376" s="91"/>
      <c r="E376" s="91"/>
      <c r="F376" s="91"/>
      <c r="G376" s="91"/>
      <c r="H376" s="91"/>
      <c r="I376" s="91"/>
      <c r="J376" s="91"/>
      <c r="K376" s="91"/>
      <c r="L376" s="91"/>
      <c r="M376" s="91"/>
      <c r="N376" s="91"/>
      <c r="O376" s="92"/>
      <c r="P376" s="413">
        <f>SUMIF($AK$34:$AK$366,"=Auxiliar Administrativo (Contabilidad)",BC34:BF366)</f>
        <v>148</v>
      </c>
      <c r="Q376" s="414"/>
      <c r="R376" s="414"/>
      <c r="S376" s="414"/>
      <c r="T376" s="414"/>
      <c r="U376" s="415"/>
      <c r="V376" s="416">
        <f>'CARGA DE HORAS LABORADAS'!P30</f>
        <v>2112</v>
      </c>
      <c r="W376" s="416"/>
      <c r="X376" s="416"/>
      <c r="Y376" s="416"/>
      <c r="Z376" s="416"/>
      <c r="AA376" s="416"/>
      <c r="AB376" s="417"/>
      <c r="AC376" s="416">
        <f>'CARGA DE HORAS LABORADAS'!AC30</f>
        <v>0</v>
      </c>
      <c r="AD376" s="416"/>
      <c r="AE376" s="416"/>
      <c r="AF376" s="416"/>
      <c r="AG376" s="416"/>
      <c r="AH376" s="417"/>
      <c r="AI376" s="80"/>
      <c r="AJ376" s="80"/>
      <c r="AK376" s="80"/>
      <c r="AL376" s="88"/>
      <c r="AM376" s="88"/>
      <c r="AN376" s="88"/>
      <c r="AO376" s="88"/>
      <c r="AP376" s="88"/>
      <c r="AQ376" s="88"/>
      <c r="AR376" s="88"/>
      <c r="AS376" s="88"/>
      <c r="AT376" s="88"/>
      <c r="AU376" s="88"/>
      <c r="AV376" s="88"/>
      <c r="AW376" s="88"/>
      <c r="AX376" s="88"/>
      <c r="AY376" s="88"/>
      <c r="AZ376" s="88"/>
      <c r="BA376" s="88"/>
      <c r="BB376" s="88"/>
      <c r="BC376" s="88"/>
      <c r="BD376" s="88"/>
      <c r="BE376" s="88"/>
      <c r="BF376" s="88"/>
      <c r="BG376" s="80"/>
      <c r="BH376" s="89"/>
      <c r="BI376" s="89"/>
      <c r="BJ376" s="89"/>
      <c r="BK376" s="80"/>
      <c r="BL376" s="80"/>
      <c r="BM376" s="80"/>
      <c r="BN376" s="80"/>
      <c r="BO376" s="80"/>
      <c r="BP376" s="80"/>
      <c r="BQ376" s="80"/>
      <c r="BR376" s="80"/>
      <c r="BS376" s="80"/>
      <c r="BT376" s="80"/>
      <c r="BU376" s="80"/>
      <c r="BV376" s="80"/>
      <c r="BW376" s="80"/>
      <c r="BX376" s="80"/>
      <c r="BY376" s="80"/>
      <c r="BZ376" s="80"/>
      <c r="CA376" s="80"/>
    </row>
    <row r="377" spans="1:79" ht="18" customHeight="1" x14ac:dyDescent="0.25">
      <c r="A377" s="75"/>
      <c r="B377" s="90" t="str">
        <f>'PLAN DE CARGOS'!B31:P31</f>
        <v>Auxiliar Administrativo (Facturación)</v>
      </c>
      <c r="C377" s="91"/>
      <c r="D377" s="91"/>
      <c r="E377" s="91"/>
      <c r="F377" s="91"/>
      <c r="G377" s="91"/>
      <c r="H377" s="91"/>
      <c r="I377" s="91"/>
      <c r="J377" s="91"/>
      <c r="K377" s="91"/>
      <c r="L377" s="91"/>
      <c r="M377" s="91"/>
      <c r="N377" s="91"/>
      <c r="O377" s="92"/>
      <c r="P377" s="413">
        <f>SUMIF($AK$34:$AK$366,"=Auxiliar Administrativo (Facturación)",BC34:BF366)</f>
        <v>85.5</v>
      </c>
      <c r="Q377" s="414"/>
      <c r="R377" s="414"/>
      <c r="S377" s="414"/>
      <c r="T377" s="414"/>
      <c r="U377" s="415"/>
      <c r="V377" s="416">
        <f>'CARGA DE HORAS LABORADAS'!P31</f>
        <v>6336</v>
      </c>
      <c r="W377" s="416"/>
      <c r="X377" s="416"/>
      <c r="Y377" s="416"/>
      <c r="Z377" s="416"/>
      <c r="AA377" s="416"/>
      <c r="AB377" s="417"/>
      <c r="AC377" s="416">
        <f>'CARGA DE HORAS LABORADAS'!AC31</f>
        <v>0</v>
      </c>
      <c r="AD377" s="416"/>
      <c r="AE377" s="416"/>
      <c r="AF377" s="416"/>
      <c r="AG377" s="416"/>
      <c r="AH377" s="417"/>
      <c r="AI377" s="80"/>
      <c r="AJ377" s="80"/>
      <c r="AK377" s="80"/>
      <c r="AL377" s="88"/>
      <c r="AM377" s="88"/>
      <c r="AN377" s="88"/>
      <c r="AO377" s="88"/>
      <c r="AP377" s="88"/>
      <c r="AQ377" s="88"/>
      <c r="AR377" s="88"/>
      <c r="AS377" s="88"/>
      <c r="AT377" s="88"/>
      <c r="AU377" s="88"/>
      <c r="AV377" s="88"/>
      <c r="AW377" s="88"/>
      <c r="AX377" s="88"/>
      <c r="AY377" s="88"/>
      <c r="AZ377" s="88"/>
      <c r="BA377" s="88"/>
      <c r="BB377" s="88"/>
      <c r="BC377" s="88"/>
      <c r="BD377" s="88"/>
      <c r="BE377" s="88"/>
      <c r="BF377" s="88"/>
      <c r="BG377" s="80"/>
      <c r="BH377" s="89"/>
      <c r="BI377" s="89"/>
      <c r="BJ377" s="89"/>
      <c r="BK377" s="80"/>
      <c r="BL377" s="80"/>
      <c r="BM377" s="80"/>
      <c r="BN377" s="80"/>
      <c r="BO377" s="80"/>
      <c r="BP377" s="80"/>
      <c r="BQ377" s="80"/>
      <c r="BR377" s="80"/>
      <c r="BS377" s="80"/>
      <c r="BT377" s="80"/>
      <c r="BU377" s="80"/>
      <c r="BV377" s="80"/>
      <c r="BW377" s="80"/>
      <c r="BX377" s="80"/>
      <c r="BY377" s="80"/>
      <c r="BZ377" s="80"/>
      <c r="CA377" s="80"/>
    </row>
    <row r="378" spans="1:79" ht="18" customHeight="1" x14ac:dyDescent="0.25">
      <c r="A378" s="75"/>
      <c r="B378" s="90" t="str">
        <f>'PLAN DE CARGOS'!B32:P32</f>
        <v>Auxiliar Área Salud (Consultorio Odontológico)</v>
      </c>
      <c r="C378" s="91"/>
      <c r="D378" s="91"/>
      <c r="E378" s="91"/>
      <c r="F378" s="91"/>
      <c r="G378" s="91"/>
      <c r="H378" s="91"/>
      <c r="I378" s="91"/>
      <c r="J378" s="91"/>
      <c r="K378" s="91"/>
      <c r="L378" s="91"/>
      <c r="M378" s="91"/>
      <c r="N378" s="91"/>
      <c r="O378" s="92"/>
      <c r="P378" s="413">
        <f>SUMIF($AK$34:$AK$366,"=Auxiliar Área Salud (Consultorio Odontológico)",BC34:BF366)</f>
        <v>4</v>
      </c>
      <c r="Q378" s="414"/>
      <c r="R378" s="414"/>
      <c r="S378" s="414"/>
      <c r="T378" s="414"/>
      <c r="U378" s="415"/>
      <c r="V378" s="416">
        <f>'CARGA DE HORAS LABORADAS'!P32</f>
        <v>2112</v>
      </c>
      <c r="W378" s="416"/>
      <c r="X378" s="416"/>
      <c r="Y378" s="416"/>
      <c r="Z378" s="416"/>
      <c r="AA378" s="416"/>
      <c r="AB378" s="417"/>
      <c r="AC378" s="416">
        <f>'CARGA DE HORAS LABORADAS'!AC32</f>
        <v>0</v>
      </c>
      <c r="AD378" s="416"/>
      <c r="AE378" s="416"/>
      <c r="AF378" s="416"/>
      <c r="AG378" s="416"/>
      <c r="AH378" s="417"/>
      <c r="AI378" s="80"/>
      <c r="AJ378" s="80"/>
      <c r="AK378" s="80"/>
      <c r="AL378" s="88"/>
      <c r="AM378" s="88"/>
      <c r="AN378" s="88"/>
      <c r="AO378" s="88"/>
      <c r="AP378" s="88"/>
      <c r="AQ378" s="88"/>
      <c r="AR378" s="88"/>
      <c r="AS378" s="88"/>
      <c r="AT378" s="88"/>
      <c r="AU378" s="88"/>
      <c r="AV378" s="88"/>
      <c r="AW378" s="88"/>
      <c r="AX378" s="88"/>
      <c r="AY378" s="88"/>
      <c r="AZ378" s="88"/>
      <c r="BA378" s="88"/>
      <c r="BB378" s="88"/>
      <c r="BC378" s="88"/>
      <c r="BD378" s="88"/>
      <c r="BE378" s="88"/>
      <c r="BF378" s="88"/>
      <c r="BG378" s="80"/>
      <c r="BH378" s="89"/>
      <c r="BI378" s="89"/>
      <c r="BJ378" s="89"/>
      <c r="BK378" s="80"/>
      <c r="BL378" s="80"/>
      <c r="BM378" s="80"/>
      <c r="BN378" s="80"/>
      <c r="BO378" s="80"/>
      <c r="BP378" s="80"/>
      <c r="BQ378" s="80"/>
      <c r="BR378" s="80"/>
      <c r="BS378" s="80"/>
      <c r="BT378" s="80"/>
      <c r="BU378" s="80"/>
      <c r="BV378" s="80"/>
      <c r="BW378" s="80"/>
      <c r="BX378" s="80"/>
      <c r="BY378" s="80"/>
      <c r="BZ378" s="80"/>
      <c r="CA378" s="80"/>
    </row>
    <row r="379" spans="1:79" ht="18" customHeight="1" x14ac:dyDescent="0.25">
      <c r="A379" s="75"/>
      <c r="B379" s="90" t="str">
        <f>'PLAN DE CARGOS'!B33:P33</f>
        <v>Auxiliar Área Salud (Enfermería)</v>
      </c>
      <c r="C379" s="91"/>
      <c r="D379" s="91"/>
      <c r="E379" s="91"/>
      <c r="F379" s="91"/>
      <c r="G379" s="91"/>
      <c r="H379" s="91"/>
      <c r="I379" s="91"/>
      <c r="J379" s="91"/>
      <c r="K379" s="91"/>
      <c r="L379" s="91"/>
      <c r="M379" s="91"/>
      <c r="N379" s="91"/>
      <c r="O379" s="92"/>
      <c r="P379" s="413">
        <f>SUMIF($AK$34:$AK$366,"=Auxiliar Área Salud (Enfermería)",BC34:BF366)</f>
        <v>332.5</v>
      </c>
      <c r="Q379" s="414"/>
      <c r="R379" s="414"/>
      <c r="S379" s="414"/>
      <c r="T379" s="414"/>
      <c r="U379" s="415"/>
      <c r="V379" s="416">
        <f>'CARGA DE HORAS LABORADAS'!P33</f>
        <v>31680</v>
      </c>
      <c r="W379" s="416"/>
      <c r="X379" s="416"/>
      <c r="Y379" s="416"/>
      <c r="Z379" s="416"/>
      <c r="AA379" s="416"/>
      <c r="AB379" s="417"/>
      <c r="AC379" s="416">
        <f>'CARGA DE HORAS LABORADAS'!AC33</f>
        <v>0</v>
      </c>
      <c r="AD379" s="416"/>
      <c r="AE379" s="416"/>
      <c r="AF379" s="416"/>
      <c r="AG379" s="416"/>
      <c r="AH379" s="417"/>
      <c r="AI379" s="80"/>
      <c r="AJ379" s="80"/>
      <c r="AK379" s="80"/>
      <c r="AL379" s="88"/>
      <c r="AM379" s="88"/>
      <c r="AN379" s="88"/>
      <c r="AO379" s="88"/>
      <c r="AP379" s="88"/>
      <c r="AQ379" s="88"/>
      <c r="AR379" s="88"/>
      <c r="AS379" s="88"/>
      <c r="AT379" s="88"/>
      <c r="AU379" s="88"/>
      <c r="AV379" s="88"/>
      <c r="AW379" s="88"/>
      <c r="AX379" s="88"/>
      <c r="AY379" s="88"/>
      <c r="AZ379" s="88"/>
      <c r="BA379" s="88"/>
      <c r="BB379" s="88"/>
      <c r="BC379" s="88"/>
      <c r="BD379" s="88"/>
      <c r="BE379" s="88"/>
      <c r="BF379" s="88"/>
      <c r="BG379" s="80"/>
      <c r="BH379" s="89"/>
      <c r="BI379" s="89"/>
      <c r="BJ379" s="89"/>
      <c r="BK379" s="80"/>
      <c r="BL379" s="80"/>
      <c r="BM379" s="80"/>
      <c r="BN379" s="80"/>
      <c r="BO379" s="80"/>
      <c r="BP379" s="80"/>
      <c r="BQ379" s="80"/>
      <c r="BR379" s="80"/>
      <c r="BS379" s="80"/>
      <c r="BT379" s="80"/>
      <c r="BU379" s="80"/>
      <c r="BV379" s="80"/>
      <c r="BW379" s="80"/>
      <c r="BX379" s="80"/>
      <c r="BY379" s="80"/>
      <c r="BZ379" s="80"/>
      <c r="CA379" s="80"/>
    </row>
    <row r="380" spans="1:79" ht="18" customHeight="1" x14ac:dyDescent="0.25">
      <c r="A380" s="75"/>
      <c r="B380" s="90" t="str">
        <f>'PLAN DE CARGOS'!B34:P34</f>
        <v>Auxiliar Área Salud (Farmacia)</v>
      </c>
      <c r="C380" s="91"/>
      <c r="D380" s="91"/>
      <c r="E380" s="91"/>
      <c r="F380" s="91"/>
      <c r="G380" s="91"/>
      <c r="H380" s="91"/>
      <c r="I380" s="91"/>
      <c r="J380" s="91"/>
      <c r="K380" s="91"/>
      <c r="L380" s="91"/>
      <c r="M380" s="91"/>
      <c r="N380" s="91"/>
      <c r="O380" s="92"/>
      <c r="P380" s="413">
        <f>SUMIF($AK$34:$AK$366,"=Auxiliar Área Salud (Farmacia)",BC34:BF366)</f>
        <v>4</v>
      </c>
      <c r="Q380" s="414"/>
      <c r="R380" s="414"/>
      <c r="S380" s="414"/>
      <c r="T380" s="414"/>
      <c r="U380" s="415"/>
      <c r="V380" s="416">
        <f>'CARGA DE HORAS LABORADAS'!P34</f>
        <v>2112</v>
      </c>
      <c r="W380" s="416"/>
      <c r="X380" s="416"/>
      <c r="Y380" s="416"/>
      <c r="Z380" s="416"/>
      <c r="AA380" s="416"/>
      <c r="AB380" s="417"/>
      <c r="AC380" s="416">
        <f>'CARGA DE HORAS LABORADAS'!AC34</f>
        <v>0</v>
      </c>
      <c r="AD380" s="416"/>
      <c r="AE380" s="416"/>
      <c r="AF380" s="416"/>
      <c r="AG380" s="416"/>
      <c r="AH380" s="417"/>
      <c r="AI380" s="80"/>
      <c r="AJ380" s="80"/>
      <c r="AK380" s="80"/>
      <c r="AL380" s="88"/>
      <c r="AM380" s="88"/>
      <c r="AN380" s="88"/>
      <c r="AO380" s="88"/>
      <c r="AP380" s="88"/>
      <c r="AQ380" s="88"/>
      <c r="AR380" s="88"/>
      <c r="AS380" s="88"/>
      <c r="AT380" s="88"/>
      <c r="AU380" s="88"/>
      <c r="AV380" s="88"/>
      <c r="AW380" s="88"/>
      <c r="AX380" s="88"/>
      <c r="AY380" s="88"/>
      <c r="AZ380" s="88"/>
      <c r="BA380" s="88"/>
      <c r="BB380" s="88"/>
      <c r="BC380" s="88"/>
      <c r="BD380" s="88"/>
      <c r="BE380" s="88"/>
      <c r="BF380" s="88"/>
      <c r="BG380" s="80"/>
      <c r="BH380" s="89"/>
      <c r="BI380" s="89"/>
      <c r="BJ380" s="89"/>
      <c r="BK380" s="80"/>
      <c r="BL380" s="80"/>
      <c r="BM380" s="80"/>
      <c r="BN380" s="80"/>
      <c r="BO380" s="80"/>
      <c r="BP380" s="80"/>
      <c r="BQ380" s="80"/>
      <c r="BR380" s="80"/>
      <c r="BS380" s="80"/>
      <c r="BT380" s="80"/>
      <c r="BU380" s="80"/>
      <c r="BV380" s="80"/>
      <c r="BW380" s="80"/>
      <c r="BX380" s="80"/>
      <c r="BY380" s="80"/>
      <c r="BZ380" s="80"/>
      <c r="CA380" s="80"/>
    </row>
    <row r="381" spans="1:79" ht="18" customHeight="1" x14ac:dyDescent="0.25">
      <c r="A381" s="75"/>
      <c r="B381" s="90" t="str">
        <f>'PLAN DE CARGOS'!B35:P35</f>
        <v>Auxiliar Área Salud (Higiene Oral)</v>
      </c>
      <c r="C381" s="91"/>
      <c r="D381" s="91"/>
      <c r="E381" s="91"/>
      <c r="F381" s="91"/>
      <c r="G381" s="91"/>
      <c r="H381" s="91"/>
      <c r="I381" s="91"/>
      <c r="J381" s="91"/>
      <c r="K381" s="91"/>
      <c r="L381" s="91"/>
      <c r="M381" s="91"/>
      <c r="N381" s="91"/>
      <c r="O381" s="92"/>
      <c r="P381" s="413">
        <f>SUMIF($AK$34:$AK$366,"=Auxiliar Área Salud (Higiene Oral)",BC34:BF366)</f>
        <v>8</v>
      </c>
      <c r="Q381" s="414"/>
      <c r="R381" s="414"/>
      <c r="S381" s="414"/>
      <c r="T381" s="414"/>
      <c r="U381" s="415"/>
      <c r="V381" s="416">
        <f>'CARGA DE HORAS LABORADAS'!P35</f>
        <v>4224</v>
      </c>
      <c r="W381" s="416"/>
      <c r="X381" s="416"/>
      <c r="Y381" s="416"/>
      <c r="Z381" s="416"/>
      <c r="AA381" s="416"/>
      <c r="AB381" s="417"/>
      <c r="AC381" s="416">
        <f>'CARGA DE HORAS LABORADAS'!AC35</f>
        <v>0</v>
      </c>
      <c r="AD381" s="416"/>
      <c r="AE381" s="416"/>
      <c r="AF381" s="416"/>
      <c r="AG381" s="416"/>
      <c r="AH381" s="417"/>
      <c r="AI381" s="80"/>
      <c r="AJ381" s="80"/>
      <c r="AK381" s="80"/>
      <c r="AL381" s="88"/>
      <c r="AM381" s="88"/>
      <c r="AN381" s="88"/>
      <c r="AO381" s="88"/>
      <c r="AP381" s="88"/>
      <c r="AQ381" s="88"/>
      <c r="AR381" s="88"/>
      <c r="AS381" s="88"/>
      <c r="AT381" s="88"/>
      <c r="AU381" s="88"/>
      <c r="AV381" s="88"/>
      <c r="AW381" s="88"/>
      <c r="AX381" s="88"/>
      <c r="AY381" s="88"/>
      <c r="AZ381" s="88"/>
      <c r="BA381" s="88"/>
      <c r="BB381" s="88"/>
      <c r="BC381" s="88"/>
      <c r="BD381" s="88"/>
      <c r="BE381" s="88"/>
      <c r="BF381" s="88"/>
      <c r="BG381" s="80"/>
      <c r="BH381" s="89"/>
      <c r="BI381" s="89"/>
      <c r="BJ381" s="89"/>
      <c r="BK381" s="80"/>
      <c r="BL381" s="80"/>
      <c r="BM381" s="80"/>
      <c r="BN381" s="80"/>
      <c r="BO381" s="80"/>
      <c r="BP381" s="80"/>
      <c r="BQ381" s="80"/>
      <c r="BR381" s="80"/>
      <c r="BS381" s="80"/>
      <c r="BT381" s="80"/>
      <c r="BU381" s="80"/>
      <c r="BV381" s="80"/>
      <c r="BW381" s="80"/>
      <c r="BX381" s="80"/>
      <c r="BY381" s="80"/>
      <c r="BZ381" s="80"/>
      <c r="CA381" s="80"/>
    </row>
    <row r="382" spans="1:79" ht="18" customHeight="1" x14ac:dyDescent="0.25">
      <c r="B382" s="90" t="str">
        <f>'PLAN DE CARGOS'!B36:P36</f>
        <v>Auxiliar Área Salud (Información en Salud)</v>
      </c>
      <c r="C382" s="91"/>
      <c r="D382" s="91"/>
      <c r="E382" s="91"/>
      <c r="F382" s="91"/>
      <c r="G382" s="91"/>
      <c r="H382" s="91"/>
      <c r="I382" s="91"/>
      <c r="J382" s="91"/>
      <c r="K382" s="91"/>
      <c r="L382" s="91"/>
      <c r="M382" s="91"/>
      <c r="N382" s="91"/>
      <c r="O382" s="92"/>
      <c r="P382" s="413">
        <f>SUMIF($AK$34:$AK$366,"=Auxiliar Área Salud (Información en Salud)",BC34:BF366)</f>
        <v>4</v>
      </c>
      <c r="Q382" s="414"/>
      <c r="R382" s="414"/>
      <c r="S382" s="414"/>
      <c r="T382" s="414"/>
      <c r="U382" s="415"/>
      <c r="V382" s="416">
        <f>'CARGA DE HORAS LABORADAS'!P36</f>
        <v>2112</v>
      </c>
      <c r="W382" s="416"/>
      <c r="X382" s="416"/>
      <c r="Y382" s="416"/>
      <c r="Z382" s="416"/>
      <c r="AA382" s="416"/>
      <c r="AB382" s="417"/>
      <c r="AC382" s="416">
        <f>'CARGA DE HORAS LABORADAS'!AC36</f>
        <v>0</v>
      </c>
      <c r="AD382" s="416"/>
      <c r="AE382" s="416"/>
      <c r="AF382" s="416"/>
      <c r="AG382" s="416"/>
      <c r="AH382" s="417"/>
      <c r="AI382" s="80"/>
      <c r="AJ382" s="80"/>
      <c r="AK382" s="80"/>
      <c r="AL382" s="88"/>
      <c r="AM382" s="88"/>
      <c r="AN382" s="88"/>
      <c r="AO382" s="88"/>
      <c r="AP382" s="88"/>
      <c r="AQ382" s="88"/>
      <c r="AR382" s="88"/>
      <c r="AS382" s="88"/>
      <c r="AT382" s="88"/>
      <c r="AU382" s="88"/>
      <c r="AV382" s="88"/>
      <c r="AW382" s="88"/>
      <c r="AX382" s="88"/>
      <c r="AY382" s="88"/>
      <c r="AZ382" s="88"/>
      <c r="BA382" s="88"/>
      <c r="BB382" s="88"/>
      <c r="BC382" s="88"/>
      <c r="BD382" s="88"/>
      <c r="BE382" s="88"/>
      <c r="BF382" s="88"/>
      <c r="BG382" s="80"/>
      <c r="BH382" s="89"/>
      <c r="BI382" s="89"/>
      <c r="BJ382" s="89"/>
      <c r="BK382" s="80"/>
      <c r="BL382" s="80"/>
      <c r="BM382" s="80"/>
      <c r="BN382" s="80"/>
      <c r="BO382" s="80"/>
      <c r="BP382" s="80"/>
      <c r="BQ382" s="80"/>
      <c r="BR382" s="80"/>
      <c r="BS382" s="80"/>
      <c r="BT382" s="80"/>
      <c r="BU382" s="80"/>
      <c r="BV382" s="80"/>
      <c r="BW382" s="80"/>
      <c r="BX382" s="80"/>
      <c r="BY382" s="80"/>
      <c r="BZ382" s="80"/>
      <c r="CA382" s="80"/>
    </row>
    <row r="383" spans="1:79" ht="18" customHeight="1" x14ac:dyDescent="0.25">
      <c r="B383" s="90" t="str">
        <f>'PLAN DE CARGOS'!B37:P37</f>
        <v>Auxiliar Área Salud (Laboratorio Clínico)</v>
      </c>
      <c r="C383" s="91"/>
      <c r="D383" s="91"/>
      <c r="E383" s="91"/>
      <c r="F383" s="91"/>
      <c r="G383" s="91"/>
      <c r="H383" s="91"/>
      <c r="I383" s="91"/>
      <c r="J383" s="91"/>
      <c r="K383" s="91"/>
      <c r="L383" s="91"/>
      <c r="M383" s="91"/>
      <c r="N383" s="91"/>
      <c r="O383" s="92"/>
      <c r="P383" s="413">
        <f>SUMIF($AK$34:$AK$366,"=Auxiliar Área Salud (Laboratorio Clínico)",BC34:BF366)</f>
        <v>4</v>
      </c>
      <c r="Q383" s="414"/>
      <c r="R383" s="414"/>
      <c r="S383" s="414"/>
      <c r="T383" s="414"/>
      <c r="U383" s="415"/>
      <c r="V383" s="416">
        <f>'CARGA DE HORAS LABORADAS'!P37</f>
        <v>2112</v>
      </c>
      <c r="W383" s="416"/>
      <c r="X383" s="416"/>
      <c r="Y383" s="416"/>
      <c r="Z383" s="416"/>
      <c r="AA383" s="416"/>
      <c r="AB383" s="417"/>
      <c r="AC383" s="416">
        <f>'CARGA DE HORAS LABORADAS'!AC37</f>
        <v>-1.9999999999527063E-3</v>
      </c>
      <c r="AD383" s="416"/>
      <c r="AE383" s="416"/>
      <c r="AF383" s="416"/>
      <c r="AG383" s="416"/>
      <c r="AH383" s="417"/>
      <c r="AI383" s="80"/>
      <c r="AJ383" s="80"/>
      <c r="AK383" s="80"/>
      <c r="AL383" s="88"/>
      <c r="AM383" s="88"/>
      <c r="AN383" s="88"/>
      <c r="AO383" s="88"/>
      <c r="AP383" s="88"/>
      <c r="AQ383" s="88"/>
      <c r="AR383" s="88"/>
      <c r="AS383" s="88"/>
      <c r="AT383" s="88"/>
      <c r="AU383" s="88"/>
      <c r="AV383" s="88"/>
      <c r="AW383" s="88"/>
      <c r="AX383" s="88"/>
      <c r="AY383" s="88"/>
      <c r="AZ383" s="88"/>
      <c r="BA383" s="88"/>
      <c r="BB383" s="88"/>
      <c r="BC383" s="88"/>
      <c r="BD383" s="88"/>
      <c r="BE383" s="88"/>
      <c r="BF383" s="88"/>
      <c r="BG383" s="80"/>
      <c r="BH383" s="89"/>
      <c r="BI383" s="89"/>
      <c r="BJ383" s="89"/>
      <c r="BK383" s="80"/>
      <c r="BL383" s="80"/>
      <c r="BM383" s="80"/>
      <c r="BN383" s="80"/>
      <c r="BO383" s="80"/>
      <c r="BP383" s="80"/>
      <c r="BQ383" s="80"/>
      <c r="BR383" s="80"/>
      <c r="BS383" s="80"/>
      <c r="BT383" s="80"/>
      <c r="BU383" s="80"/>
      <c r="BV383" s="80"/>
      <c r="BW383" s="80"/>
      <c r="BX383" s="80"/>
      <c r="BY383" s="80"/>
      <c r="BZ383" s="80"/>
      <c r="CA383" s="80"/>
    </row>
    <row r="384" spans="1:79" ht="18" customHeight="1" x14ac:dyDescent="0.25">
      <c r="B384" s="90" t="str">
        <f>'PLAN DE CARGOS'!B38:P38</f>
        <v>Auxiliar de Servicios Generales</v>
      </c>
      <c r="C384" s="91"/>
      <c r="D384" s="91"/>
      <c r="E384" s="91"/>
      <c r="F384" s="91"/>
      <c r="G384" s="91"/>
      <c r="H384" s="91"/>
      <c r="I384" s="91"/>
      <c r="J384" s="91"/>
      <c r="K384" s="91"/>
      <c r="L384" s="91"/>
      <c r="M384" s="91"/>
      <c r="N384" s="91"/>
      <c r="O384" s="92"/>
      <c r="P384" s="413">
        <f>SUMIF($AK$34:$AK$366,"=Auxiliar de Servicios Generales",BC34:BF366)</f>
        <v>24</v>
      </c>
      <c r="Q384" s="414"/>
      <c r="R384" s="414"/>
      <c r="S384" s="414"/>
      <c r="T384" s="414"/>
      <c r="U384" s="415"/>
      <c r="V384" s="416">
        <f>'CARGA DE HORAS LABORADAS'!P38</f>
        <v>12672</v>
      </c>
      <c r="W384" s="416"/>
      <c r="X384" s="416"/>
      <c r="Y384" s="416"/>
      <c r="Z384" s="416"/>
      <c r="AA384" s="416"/>
      <c r="AB384" s="417"/>
      <c r="AC384" s="416">
        <f>'CARGA DE HORAS LABORADAS'!AC38</f>
        <v>0</v>
      </c>
      <c r="AD384" s="416"/>
      <c r="AE384" s="416"/>
      <c r="AF384" s="416"/>
      <c r="AG384" s="416"/>
      <c r="AH384" s="417"/>
      <c r="AI384" s="80"/>
      <c r="AJ384" s="80"/>
      <c r="AK384" s="80"/>
      <c r="AL384" s="88"/>
      <c r="AM384" s="88"/>
      <c r="AN384" s="88"/>
      <c r="AO384" s="88"/>
      <c r="AP384" s="88"/>
      <c r="AQ384" s="88"/>
      <c r="AR384" s="88"/>
      <c r="AS384" s="88"/>
      <c r="AT384" s="88"/>
      <c r="AU384" s="88"/>
      <c r="AV384" s="88"/>
      <c r="AW384" s="88"/>
      <c r="AX384" s="88"/>
      <c r="AY384" s="88"/>
      <c r="AZ384" s="88"/>
      <c r="BA384" s="88"/>
      <c r="BB384" s="88"/>
      <c r="BC384" s="88"/>
      <c r="BD384" s="88"/>
      <c r="BE384" s="88"/>
      <c r="BF384" s="88"/>
      <c r="BG384" s="80"/>
      <c r="BH384" s="89"/>
      <c r="BI384" s="89"/>
      <c r="BJ384" s="89"/>
      <c r="BK384" s="80"/>
      <c r="BL384" s="80"/>
      <c r="BM384" s="80"/>
      <c r="BN384" s="80"/>
      <c r="BO384" s="80"/>
      <c r="BP384" s="80"/>
      <c r="BQ384" s="80"/>
      <c r="BR384" s="80"/>
      <c r="BS384" s="80"/>
      <c r="BT384" s="80"/>
      <c r="BU384" s="80"/>
      <c r="BV384" s="80"/>
      <c r="BW384" s="80"/>
      <c r="BX384" s="80"/>
      <c r="BY384" s="80"/>
      <c r="BZ384" s="80"/>
      <c r="CA384" s="80"/>
    </row>
    <row r="385" spans="2:79" ht="18" customHeight="1" x14ac:dyDescent="0.25">
      <c r="B385" s="90" t="str">
        <f>'PLAN DE CARGOS'!B39:P39</f>
        <v>Celador</v>
      </c>
      <c r="C385" s="91"/>
      <c r="D385" s="91"/>
      <c r="E385" s="91"/>
      <c r="F385" s="91"/>
      <c r="G385" s="91"/>
      <c r="H385" s="91"/>
      <c r="I385" s="91"/>
      <c r="J385" s="91"/>
      <c r="K385" s="91"/>
      <c r="L385" s="91"/>
      <c r="M385" s="91"/>
      <c r="N385" s="91"/>
      <c r="O385" s="92"/>
      <c r="P385" s="413">
        <f>SUMIF($AK$34:$AK$366,"=Celador",BC34:BF366)</f>
        <v>12</v>
      </c>
      <c r="Q385" s="414"/>
      <c r="R385" s="414"/>
      <c r="S385" s="414"/>
      <c r="T385" s="414"/>
      <c r="U385" s="415"/>
      <c r="V385" s="416">
        <f>'CARGA DE HORAS LABORADAS'!P39</f>
        <v>6336</v>
      </c>
      <c r="W385" s="416"/>
      <c r="X385" s="416"/>
      <c r="Y385" s="416"/>
      <c r="Z385" s="416"/>
      <c r="AA385" s="416"/>
      <c r="AB385" s="417"/>
      <c r="AC385" s="416">
        <f>'CARGA DE HORAS LABORADAS'!AC39</f>
        <v>0</v>
      </c>
      <c r="AD385" s="416"/>
      <c r="AE385" s="416"/>
      <c r="AF385" s="416"/>
      <c r="AG385" s="416"/>
      <c r="AH385" s="417"/>
      <c r="AI385" s="80"/>
      <c r="AJ385" s="80"/>
      <c r="AK385" s="80"/>
      <c r="AL385" s="88"/>
      <c r="AM385" s="88"/>
      <c r="AN385" s="88"/>
      <c r="AO385" s="88"/>
      <c r="AP385" s="88"/>
      <c r="AQ385" s="88"/>
      <c r="AR385" s="88"/>
      <c r="AS385" s="88"/>
      <c r="AT385" s="88"/>
      <c r="AU385" s="88"/>
      <c r="AV385" s="88"/>
      <c r="AW385" s="88"/>
      <c r="AX385" s="88"/>
      <c r="AY385" s="88"/>
      <c r="AZ385" s="88"/>
      <c r="BA385" s="88"/>
      <c r="BB385" s="88"/>
      <c r="BC385" s="88"/>
      <c r="BD385" s="88"/>
      <c r="BE385" s="88"/>
      <c r="BF385" s="88"/>
      <c r="BG385" s="80"/>
      <c r="BH385" s="89"/>
      <c r="BI385" s="89"/>
      <c r="BJ385" s="89"/>
      <c r="BK385" s="80"/>
      <c r="BL385" s="80"/>
      <c r="BM385" s="80"/>
      <c r="BN385" s="80"/>
      <c r="BO385" s="80"/>
      <c r="BP385" s="80"/>
      <c r="BQ385" s="80"/>
      <c r="BR385" s="80"/>
      <c r="BS385" s="80"/>
      <c r="BT385" s="80"/>
      <c r="BU385" s="80"/>
      <c r="BV385" s="80"/>
      <c r="BW385" s="80"/>
      <c r="BX385" s="80"/>
      <c r="BY385" s="80"/>
      <c r="BZ385" s="80"/>
      <c r="CA385" s="80"/>
    </row>
    <row r="386" spans="2:79" ht="18" customHeight="1" x14ac:dyDescent="0.25">
      <c r="B386" s="90" t="str">
        <f>'PLAN DE CARGOS'!B40:P40</f>
        <v>Conductor</v>
      </c>
      <c r="C386" s="91"/>
      <c r="D386" s="91"/>
      <c r="E386" s="91"/>
      <c r="F386" s="91"/>
      <c r="G386" s="91"/>
      <c r="H386" s="91"/>
      <c r="I386" s="91"/>
      <c r="J386" s="91"/>
      <c r="K386" s="91"/>
      <c r="L386" s="91"/>
      <c r="M386" s="91"/>
      <c r="N386" s="91"/>
      <c r="O386" s="92"/>
      <c r="P386" s="413">
        <f>SUMIF($AK$34:$AK$366,"=Conductor",BC34:BF366)</f>
        <v>12</v>
      </c>
      <c r="Q386" s="414"/>
      <c r="R386" s="414"/>
      <c r="S386" s="414"/>
      <c r="T386" s="414"/>
      <c r="U386" s="415"/>
      <c r="V386" s="416">
        <f>'CARGA DE HORAS LABORADAS'!P40</f>
        <v>6336</v>
      </c>
      <c r="W386" s="416"/>
      <c r="X386" s="416"/>
      <c r="Y386" s="416"/>
      <c r="Z386" s="416"/>
      <c r="AA386" s="416"/>
      <c r="AB386" s="417"/>
      <c r="AC386" s="416">
        <f>'CARGA DE HORAS LABORADAS'!AC40</f>
        <v>0</v>
      </c>
      <c r="AD386" s="416"/>
      <c r="AE386" s="416"/>
      <c r="AF386" s="416"/>
      <c r="AG386" s="416"/>
      <c r="AH386" s="417"/>
      <c r="AI386" s="80"/>
      <c r="AJ386" s="80"/>
      <c r="AK386" s="80"/>
      <c r="AL386" s="88"/>
      <c r="AM386" s="88"/>
      <c r="AN386" s="88"/>
      <c r="AO386" s="88"/>
      <c r="AP386" s="88"/>
      <c r="AQ386" s="88"/>
      <c r="AR386" s="88"/>
      <c r="AS386" s="88"/>
      <c r="AT386" s="88"/>
      <c r="AU386" s="88"/>
      <c r="AV386" s="88"/>
      <c r="AW386" s="88"/>
      <c r="AX386" s="88"/>
      <c r="AY386" s="88"/>
      <c r="AZ386" s="88"/>
      <c r="BA386" s="88"/>
      <c r="BB386" s="88"/>
      <c r="BC386" s="88"/>
      <c r="BD386" s="88"/>
      <c r="BE386" s="88"/>
      <c r="BF386" s="88"/>
      <c r="BG386" s="80"/>
      <c r="BH386" s="89"/>
      <c r="BI386" s="89"/>
      <c r="BJ386" s="89"/>
      <c r="BK386" s="80"/>
      <c r="BL386" s="80"/>
      <c r="BM386" s="80"/>
      <c r="BN386" s="80"/>
      <c r="BO386" s="80"/>
      <c r="BP386" s="80"/>
      <c r="BQ386" s="80"/>
      <c r="BR386" s="80"/>
      <c r="BS386" s="80"/>
      <c r="BT386" s="80"/>
      <c r="BU386" s="80"/>
      <c r="BV386" s="80"/>
      <c r="BW386" s="80"/>
      <c r="BX386" s="80"/>
      <c r="BY386" s="80"/>
      <c r="BZ386" s="80"/>
      <c r="CA386" s="80"/>
    </row>
    <row r="387" spans="2:79" ht="18" customHeight="1" x14ac:dyDescent="0.25">
      <c r="B387" s="90" t="str">
        <f>'PLAN DE CARGOS'!B41:P41</f>
        <v>Enfermera</v>
      </c>
      <c r="C387" s="91"/>
      <c r="D387" s="91"/>
      <c r="E387" s="91"/>
      <c r="F387" s="91"/>
      <c r="G387" s="91"/>
      <c r="H387" s="91"/>
      <c r="I387" s="91"/>
      <c r="J387" s="91"/>
      <c r="K387" s="91"/>
      <c r="L387" s="91"/>
      <c r="M387" s="91"/>
      <c r="N387" s="91"/>
      <c r="O387" s="92"/>
      <c r="P387" s="413">
        <f>SUMIF($AK$34:$AK$366,"=Enfermera",BC34:BF366)</f>
        <v>274.5</v>
      </c>
      <c r="Q387" s="414"/>
      <c r="R387" s="414"/>
      <c r="S387" s="414"/>
      <c r="T387" s="414"/>
      <c r="U387" s="415"/>
      <c r="V387" s="416">
        <f>'CARGA DE HORAS LABORADAS'!P41</f>
        <v>4224</v>
      </c>
      <c r="W387" s="416"/>
      <c r="X387" s="416"/>
      <c r="Y387" s="416"/>
      <c r="Z387" s="416"/>
      <c r="AA387" s="416"/>
      <c r="AB387" s="417"/>
      <c r="AC387" s="416">
        <f>'CARGA DE HORAS LABORADAS'!AC41</f>
        <v>-5.0000000001091394E-3</v>
      </c>
      <c r="AD387" s="416"/>
      <c r="AE387" s="416"/>
      <c r="AF387" s="416"/>
      <c r="AG387" s="416"/>
      <c r="AH387" s="417"/>
      <c r="AI387" s="80"/>
      <c r="AJ387" s="80"/>
      <c r="AK387" s="80"/>
      <c r="AL387" s="88"/>
      <c r="AM387" s="88"/>
      <c r="AN387" s="88"/>
      <c r="AO387" s="88"/>
      <c r="AP387" s="88"/>
      <c r="AQ387" s="88"/>
      <c r="AR387" s="88"/>
      <c r="AS387" s="88"/>
      <c r="AT387" s="88"/>
      <c r="AU387" s="88"/>
      <c r="AV387" s="88"/>
      <c r="AW387" s="88"/>
      <c r="AX387" s="88"/>
      <c r="AY387" s="88"/>
      <c r="AZ387" s="88"/>
      <c r="BA387" s="88"/>
      <c r="BB387" s="88"/>
      <c r="BC387" s="88"/>
      <c r="BD387" s="88"/>
      <c r="BE387" s="88"/>
      <c r="BF387" s="88"/>
      <c r="BG387" s="80"/>
      <c r="BH387" s="89"/>
      <c r="BI387" s="89"/>
      <c r="BJ387" s="89"/>
      <c r="BK387" s="80"/>
      <c r="BL387" s="80"/>
      <c r="BM387" s="80"/>
      <c r="BN387" s="80"/>
      <c r="BO387" s="80"/>
      <c r="BP387" s="80"/>
      <c r="BQ387" s="80"/>
      <c r="BR387" s="80"/>
      <c r="BS387" s="80"/>
      <c r="BT387" s="80"/>
      <c r="BU387" s="80"/>
      <c r="BV387" s="80"/>
      <c r="BW387" s="80"/>
      <c r="BX387" s="80"/>
      <c r="BY387" s="80"/>
      <c r="BZ387" s="80"/>
      <c r="CA387" s="80"/>
    </row>
    <row r="388" spans="2:79" ht="18" customHeight="1" x14ac:dyDescent="0.25">
      <c r="B388" s="90" t="str">
        <f>'PLAN DE CARGOS'!B42:P42</f>
        <v>Gerente Empresa Social del Estado</v>
      </c>
      <c r="C388" s="91"/>
      <c r="D388" s="91"/>
      <c r="E388" s="91"/>
      <c r="F388" s="91"/>
      <c r="G388" s="91"/>
      <c r="H388" s="91"/>
      <c r="I388" s="91"/>
      <c r="J388" s="91"/>
      <c r="K388" s="91"/>
      <c r="L388" s="91"/>
      <c r="M388" s="91"/>
      <c r="N388" s="91"/>
      <c r="O388" s="92"/>
      <c r="P388" s="413">
        <f>SUMIF($AK$34:$AK$366,"=Gerente Empresa Social del Estado",BC34:BF366)</f>
        <v>21</v>
      </c>
      <c r="Q388" s="414"/>
      <c r="R388" s="414"/>
      <c r="S388" s="414"/>
      <c r="T388" s="414"/>
      <c r="U388" s="415"/>
      <c r="V388" s="416">
        <f>'CARGA DE HORAS LABORADAS'!P42</f>
        <v>2112</v>
      </c>
      <c r="W388" s="416"/>
      <c r="X388" s="416"/>
      <c r="Y388" s="416"/>
      <c r="Z388" s="416"/>
      <c r="AA388" s="416"/>
      <c r="AB388" s="417"/>
      <c r="AC388" s="416">
        <f>'CARGA DE HORAS LABORADAS'!AC42</f>
        <v>0</v>
      </c>
      <c r="AD388" s="416"/>
      <c r="AE388" s="416"/>
      <c r="AF388" s="416"/>
      <c r="AG388" s="416"/>
      <c r="AH388" s="417"/>
      <c r="AI388" s="80"/>
      <c r="AJ388" s="80"/>
      <c r="AK388" s="80"/>
      <c r="AL388" s="88"/>
      <c r="AM388" s="88"/>
      <c r="AN388" s="88"/>
      <c r="AO388" s="88"/>
      <c r="AP388" s="88"/>
      <c r="AQ388" s="88"/>
      <c r="AR388" s="88"/>
      <c r="AS388" s="88"/>
      <c r="AT388" s="88"/>
      <c r="AU388" s="88"/>
      <c r="AV388" s="88"/>
      <c r="AW388" s="88"/>
      <c r="AX388" s="88"/>
      <c r="AY388" s="88"/>
      <c r="AZ388" s="88"/>
      <c r="BA388" s="88"/>
      <c r="BB388" s="88"/>
      <c r="BC388" s="88"/>
      <c r="BD388" s="88"/>
      <c r="BE388" s="88"/>
      <c r="BF388" s="88"/>
      <c r="BG388" s="80"/>
      <c r="BH388" s="89"/>
      <c r="BI388" s="89"/>
      <c r="BJ388" s="89"/>
      <c r="BK388" s="80"/>
      <c r="BL388" s="80"/>
      <c r="BM388" s="80"/>
      <c r="BN388" s="80"/>
      <c r="BO388" s="80"/>
      <c r="BP388" s="80"/>
      <c r="BQ388" s="80"/>
      <c r="BR388" s="80"/>
      <c r="BS388" s="80"/>
      <c r="BT388" s="80"/>
      <c r="BU388" s="80"/>
      <c r="BV388" s="80"/>
      <c r="BW388" s="80"/>
      <c r="BX388" s="80"/>
      <c r="BY388" s="80"/>
      <c r="BZ388" s="80"/>
      <c r="CA388" s="80"/>
    </row>
    <row r="389" spans="2:79" ht="18" customHeight="1" x14ac:dyDescent="0.25">
      <c r="B389" s="90" t="str">
        <f>'PLAN DE CARGOS'!B43:P43</f>
        <v>Médico General</v>
      </c>
      <c r="C389" s="91"/>
      <c r="D389" s="91"/>
      <c r="E389" s="91"/>
      <c r="F389" s="91"/>
      <c r="G389" s="91"/>
      <c r="H389" s="91"/>
      <c r="I389" s="91"/>
      <c r="J389" s="91"/>
      <c r="K389" s="91"/>
      <c r="L389" s="91"/>
      <c r="M389" s="91"/>
      <c r="N389" s="91"/>
      <c r="O389" s="92"/>
      <c r="P389" s="413">
        <f>SUMIF($AK$34:$AK$366,"=Médico General",BC34:BF366)</f>
        <v>36</v>
      </c>
      <c r="Q389" s="414"/>
      <c r="R389" s="414"/>
      <c r="S389" s="414"/>
      <c r="T389" s="414"/>
      <c r="U389" s="415"/>
      <c r="V389" s="416">
        <f>'CARGA DE HORAS LABORADAS'!P43</f>
        <v>19008</v>
      </c>
      <c r="W389" s="416"/>
      <c r="X389" s="416"/>
      <c r="Y389" s="416"/>
      <c r="Z389" s="416"/>
      <c r="AA389" s="416"/>
      <c r="AB389" s="417"/>
      <c r="AC389" s="416">
        <f>'CARGA DE HORAS LABORADAS'!AC43</f>
        <v>-6.0000000012223609E-3</v>
      </c>
      <c r="AD389" s="416"/>
      <c r="AE389" s="416"/>
      <c r="AF389" s="416"/>
      <c r="AG389" s="416"/>
      <c r="AH389" s="417"/>
      <c r="AI389" s="80"/>
      <c r="AJ389" s="80"/>
      <c r="AK389" s="80"/>
      <c r="AL389" s="88"/>
      <c r="AM389" s="88"/>
      <c r="AN389" s="88"/>
      <c r="AO389" s="88"/>
      <c r="AP389" s="88"/>
      <c r="AQ389" s="88"/>
      <c r="AR389" s="88"/>
      <c r="AS389" s="88"/>
      <c r="AT389" s="88"/>
      <c r="AU389" s="88"/>
      <c r="AV389" s="88"/>
      <c r="AW389" s="88"/>
      <c r="AX389" s="88"/>
      <c r="AY389" s="88"/>
      <c r="AZ389" s="88"/>
      <c r="BA389" s="88"/>
      <c r="BB389" s="88"/>
      <c r="BC389" s="88"/>
      <c r="BD389" s="88"/>
      <c r="BE389" s="88"/>
      <c r="BF389" s="88"/>
      <c r="BG389" s="80"/>
      <c r="BH389" s="89"/>
      <c r="BI389" s="89"/>
      <c r="BJ389" s="89"/>
      <c r="BK389" s="80"/>
      <c r="BL389" s="80"/>
      <c r="BM389" s="80"/>
      <c r="BN389" s="80"/>
      <c r="BO389" s="80"/>
      <c r="BP389" s="80"/>
      <c r="BQ389" s="80"/>
      <c r="BR389" s="80"/>
      <c r="BS389" s="80"/>
      <c r="BT389" s="80"/>
      <c r="BU389" s="80"/>
      <c r="BV389" s="80"/>
      <c r="BW389" s="80"/>
      <c r="BX389" s="80"/>
      <c r="BY389" s="80"/>
      <c r="BZ389" s="80"/>
      <c r="CA389" s="80"/>
    </row>
    <row r="390" spans="2:79" ht="18" customHeight="1" x14ac:dyDescent="0.25">
      <c r="B390" s="90" t="str">
        <f>'PLAN DE CARGOS'!B44:P44</f>
        <v>Odontóloga</v>
      </c>
      <c r="C390" s="91"/>
      <c r="D390" s="91"/>
      <c r="E390" s="91"/>
      <c r="F390" s="91"/>
      <c r="G390" s="91"/>
      <c r="H390" s="91"/>
      <c r="I390" s="91"/>
      <c r="J390" s="91"/>
      <c r="K390" s="91"/>
      <c r="L390" s="91"/>
      <c r="M390" s="91"/>
      <c r="N390" s="91"/>
      <c r="O390" s="92"/>
      <c r="P390" s="413">
        <f>SUMIF($AK$34:$AK$366,"=Odontóloga",BC34:BF366)</f>
        <v>113</v>
      </c>
      <c r="Q390" s="414"/>
      <c r="R390" s="414"/>
      <c r="S390" s="414"/>
      <c r="T390" s="414"/>
      <c r="U390" s="415"/>
      <c r="V390" s="416">
        <f>'CARGA DE HORAS LABORADAS'!P44</f>
        <v>2112</v>
      </c>
      <c r="W390" s="416"/>
      <c r="X390" s="416"/>
      <c r="Y390" s="416"/>
      <c r="Z390" s="416"/>
      <c r="AA390" s="416"/>
      <c r="AB390" s="417"/>
      <c r="AC390" s="416">
        <f>'CARGA DE HORAS LABORADAS'!AC44</f>
        <v>-5.0000000001091394E-3</v>
      </c>
      <c r="AD390" s="416"/>
      <c r="AE390" s="416"/>
      <c r="AF390" s="416"/>
      <c r="AG390" s="416"/>
      <c r="AH390" s="417"/>
      <c r="AI390" s="80"/>
      <c r="AJ390" s="80"/>
      <c r="AK390" s="80"/>
      <c r="AL390" s="88"/>
      <c r="AM390" s="88"/>
      <c r="AN390" s="88"/>
      <c r="AO390" s="88"/>
      <c r="AP390" s="88"/>
      <c r="AQ390" s="88"/>
      <c r="AR390" s="88"/>
      <c r="AS390" s="88"/>
      <c r="AT390" s="88"/>
      <c r="AU390" s="88"/>
      <c r="AV390" s="88"/>
      <c r="AW390" s="88"/>
      <c r="AX390" s="88"/>
      <c r="AY390" s="88"/>
      <c r="AZ390" s="88"/>
      <c r="BA390" s="88"/>
      <c r="BB390" s="88"/>
      <c r="BC390" s="88"/>
      <c r="BD390" s="88"/>
      <c r="BE390" s="88"/>
      <c r="BF390" s="88"/>
      <c r="BG390" s="80"/>
      <c r="BH390" s="89"/>
      <c r="BI390" s="89"/>
      <c r="BJ390" s="89"/>
      <c r="BK390" s="80"/>
      <c r="BL390" s="80"/>
      <c r="BM390" s="80"/>
      <c r="BN390" s="80"/>
      <c r="BO390" s="80"/>
      <c r="BP390" s="80"/>
      <c r="BQ390" s="80"/>
      <c r="BR390" s="80"/>
      <c r="BS390" s="80"/>
      <c r="BT390" s="80"/>
      <c r="BU390" s="80"/>
      <c r="BV390" s="80"/>
      <c r="BW390" s="80"/>
      <c r="BX390" s="80"/>
      <c r="BY390" s="80"/>
      <c r="BZ390" s="80"/>
      <c r="CA390" s="80"/>
    </row>
    <row r="391" spans="2:79" ht="18" customHeight="1" x14ac:dyDescent="0.25">
      <c r="B391" s="90" t="str">
        <f>'PLAN DE CARGOS'!B45:P45</f>
        <v>Operario (Mantenimiento)</v>
      </c>
      <c r="C391" s="91"/>
      <c r="D391" s="91"/>
      <c r="E391" s="91"/>
      <c r="F391" s="91"/>
      <c r="G391" s="91"/>
      <c r="H391" s="91"/>
      <c r="I391" s="91"/>
      <c r="J391" s="91"/>
      <c r="K391" s="91"/>
      <c r="L391" s="91"/>
      <c r="M391" s="91"/>
      <c r="N391" s="91"/>
      <c r="O391" s="92"/>
      <c r="P391" s="413">
        <f>SUMIF($AK$34:$AK$366,"=Operario (Mantenimiento)",BC34:BF366)</f>
        <v>76.5</v>
      </c>
      <c r="Q391" s="414"/>
      <c r="R391" s="414"/>
      <c r="S391" s="414"/>
      <c r="T391" s="414"/>
      <c r="U391" s="415"/>
      <c r="V391" s="416">
        <f>'CARGA DE HORAS LABORADAS'!P45</f>
        <v>2112</v>
      </c>
      <c r="W391" s="416"/>
      <c r="X391" s="416"/>
      <c r="Y391" s="416"/>
      <c r="Z391" s="416"/>
      <c r="AA391" s="416"/>
      <c r="AB391" s="417"/>
      <c r="AC391" s="416">
        <f>'CARGA DE HORAS LABORADAS'!AC45</f>
        <v>0</v>
      </c>
      <c r="AD391" s="416"/>
      <c r="AE391" s="416"/>
      <c r="AF391" s="416"/>
      <c r="AG391" s="416"/>
      <c r="AH391" s="417"/>
      <c r="AI391" s="80"/>
      <c r="AJ391" s="80"/>
      <c r="AK391" s="80"/>
      <c r="AL391" s="88"/>
      <c r="AM391" s="88"/>
      <c r="AN391" s="88"/>
      <c r="AO391" s="88"/>
      <c r="AP391" s="88"/>
      <c r="AQ391" s="88"/>
      <c r="AR391" s="88"/>
      <c r="AS391" s="88"/>
      <c r="AT391" s="88"/>
      <c r="AU391" s="88"/>
      <c r="AV391" s="88"/>
      <c r="AW391" s="88"/>
      <c r="AX391" s="88"/>
      <c r="AY391" s="88"/>
      <c r="AZ391" s="88"/>
      <c r="BA391" s="88"/>
      <c r="BB391" s="88"/>
      <c r="BC391" s="88"/>
      <c r="BD391" s="88"/>
      <c r="BE391" s="88"/>
      <c r="BF391" s="88"/>
      <c r="BG391" s="80"/>
      <c r="BH391" s="89"/>
      <c r="BI391" s="89"/>
      <c r="BJ391" s="89"/>
      <c r="BK391" s="80"/>
      <c r="BL391" s="80"/>
      <c r="BM391" s="80"/>
      <c r="BN391" s="80"/>
      <c r="BO391" s="80"/>
      <c r="BP391" s="80"/>
      <c r="BQ391" s="80"/>
      <c r="BR391" s="80"/>
      <c r="BS391" s="80"/>
      <c r="BT391" s="80"/>
      <c r="BU391" s="80"/>
      <c r="BV391" s="80"/>
      <c r="BW391" s="80"/>
      <c r="BX391" s="80"/>
      <c r="BY391" s="80"/>
      <c r="BZ391" s="80"/>
      <c r="CA391" s="80"/>
    </row>
    <row r="392" spans="2:79" ht="18" customHeight="1" x14ac:dyDescent="0.25">
      <c r="B392" s="90" t="str">
        <f>'PLAN DE CARGOS'!B46:P46</f>
        <v>Profesional Universitario Área Salud (Bacterióloga)</v>
      </c>
      <c r="C392" s="91"/>
      <c r="D392" s="91"/>
      <c r="E392" s="91"/>
      <c r="F392" s="91"/>
      <c r="G392" s="91"/>
      <c r="H392" s="91"/>
      <c r="I392" s="91"/>
      <c r="J392" s="91"/>
      <c r="K392" s="91"/>
      <c r="L392" s="91"/>
      <c r="M392" s="91"/>
      <c r="N392" s="91"/>
      <c r="O392" s="92"/>
      <c r="P392" s="413">
        <f>SUMIF($AK$34:$AK$366,"=Profesional Universitario Área Salud (Bacterióloga)",BC34:BF366)</f>
        <v>9</v>
      </c>
      <c r="Q392" s="414"/>
      <c r="R392" s="414"/>
      <c r="S392" s="414"/>
      <c r="T392" s="414"/>
      <c r="U392" s="415"/>
      <c r="V392" s="416">
        <f>'CARGA DE HORAS LABORADAS'!P46</f>
        <v>2112</v>
      </c>
      <c r="W392" s="416"/>
      <c r="X392" s="416"/>
      <c r="Y392" s="416"/>
      <c r="Z392" s="416"/>
      <c r="AA392" s="416"/>
      <c r="AB392" s="417"/>
      <c r="AC392" s="416">
        <f>'CARGA DE HORAS LABORADAS'!AC46</f>
        <v>0</v>
      </c>
      <c r="AD392" s="416"/>
      <c r="AE392" s="416"/>
      <c r="AF392" s="416"/>
      <c r="AG392" s="416"/>
      <c r="AH392" s="417"/>
      <c r="AI392" s="80"/>
      <c r="AJ392" s="80"/>
      <c r="AK392" s="80"/>
      <c r="AL392" s="88"/>
      <c r="AM392" s="88"/>
      <c r="AN392" s="88"/>
      <c r="AO392" s="88"/>
      <c r="AP392" s="88"/>
      <c r="AQ392" s="88"/>
      <c r="AR392" s="88"/>
      <c r="AS392" s="88"/>
      <c r="AT392" s="88"/>
      <c r="AU392" s="88"/>
      <c r="AV392" s="88"/>
      <c r="AW392" s="88"/>
      <c r="AX392" s="88"/>
      <c r="AY392" s="88"/>
      <c r="AZ392" s="88"/>
      <c r="BA392" s="88"/>
      <c r="BB392" s="88"/>
      <c r="BC392" s="88"/>
      <c r="BD392" s="88"/>
      <c r="BE392" s="88"/>
      <c r="BF392" s="88"/>
      <c r="BG392" s="80"/>
      <c r="BH392" s="89"/>
      <c r="BI392" s="89"/>
      <c r="BJ392" s="89"/>
      <c r="BK392" s="80"/>
      <c r="BL392" s="80"/>
      <c r="BM392" s="80"/>
      <c r="BN392" s="80"/>
      <c r="BO392" s="80"/>
      <c r="BP392" s="80"/>
      <c r="BQ392" s="80"/>
      <c r="BR392" s="80"/>
      <c r="BS392" s="80"/>
      <c r="BT392" s="80"/>
      <c r="BU392" s="80"/>
      <c r="BV392" s="80"/>
      <c r="BW392" s="80"/>
      <c r="BX392" s="80"/>
      <c r="BY392" s="80"/>
      <c r="BZ392" s="80"/>
      <c r="CA392" s="80"/>
    </row>
    <row r="393" spans="2:79" ht="18" customHeight="1" x14ac:dyDescent="0.25">
      <c r="B393" s="90" t="str">
        <f>'PLAN DE CARGOS'!B47:P47</f>
        <v>Representante ASOUS en la Junta Directiva</v>
      </c>
      <c r="C393" s="91"/>
      <c r="D393" s="91"/>
      <c r="E393" s="91"/>
      <c r="F393" s="91"/>
      <c r="G393" s="91"/>
      <c r="H393" s="91"/>
      <c r="I393" s="91"/>
      <c r="J393" s="91"/>
      <c r="K393" s="91"/>
      <c r="L393" s="91"/>
      <c r="M393" s="91"/>
      <c r="N393" s="91"/>
      <c r="O393" s="92"/>
      <c r="P393" s="413">
        <f>SUMIF($AK$34:$AK$366,"=Representante ASOUS en la Junta Directiva",BC34:BF366)</f>
        <v>0.25</v>
      </c>
      <c r="Q393" s="414"/>
      <c r="R393" s="414"/>
      <c r="S393" s="414"/>
      <c r="T393" s="414"/>
      <c r="U393" s="415"/>
      <c r="V393" s="416">
        <f>'CARGA DE HORAS LABORADAS'!P47</f>
        <v>30</v>
      </c>
      <c r="W393" s="416"/>
      <c r="X393" s="416"/>
      <c r="Y393" s="416"/>
      <c r="Z393" s="416"/>
      <c r="AA393" s="416"/>
      <c r="AB393" s="417"/>
      <c r="AC393" s="416">
        <f>'CARGA DE HORAS LABORADAS'!AC47</f>
        <v>-4.75</v>
      </c>
      <c r="AD393" s="416"/>
      <c r="AE393" s="416"/>
      <c r="AF393" s="416"/>
      <c r="AG393" s="416"/>
      <c r="AH393" s="417"/>
      <c r="AI393" s="80"/>
      <c r="AJ393" s="80"/>
      <c r="AK393" s="80"/>
      <c r="AL393" s="88"/>
      <c r="AM393" s="88"/>
      <c r="AN393" s="88"/>
      <c r="AO393" s="88"/>
      <c r="AP393" s="88"/>
      <c r="AQ393" s="88"/>
      <c r="AR393" s="88"/>
      <c r="AS393" s="88"/>
      <c r="AT393" s="88"/>
      <c r="AU393" s="88"/>
      <c r="AV393" s="88"/>
      <c r="AW393" s="88"/>
      <c r="AX393" s="88"/>
      <c r="AY393" s="88"/>
      <c r="AZ393" s="88"/>
      <c r="BA393" s="88"/>
      <c r="BB393" s="88"/>
      <c r="BC393" s="88"/>
      <c r="BD393" s="88"/>
      <c r="BE393" s="88"/>
      <c r="BF393" s="88"/>
      <c r="BG393" s="80"/>
      <c r="BH393" s="89"/>
      <c r="BI393" s="89"/>
      <c r="BJ393" s="89"/>
      <c r="BK393" s="80"/>
      <c r="BL393" s="80"/>
      <c r="BM393" s="80"/>
      <c r="BN393" s="80"/>
      <c r="BO393" s="80"/>
      <c r="BP393" s="80"/>
      <c r="BQ393" s="80"/>
      <c r="BR393" s="80"/>
      <c r="BS393" s="80"/>
      <c r="BT393" s="80"/>
      <c r="BU393" s="80"/>
      <c r="BV393" s="80"/>
      <c r="BW393" s="80"/>
      <c r="BX393" s="80"/>
      <c r="BY393" s="80"/>
      <c r="BZ393" s="80"/>
      <c r="CA393" s="80"/>
    </row>
    <row r="394" spans="2:79" ht="18" customHeight="1" x14ac:dyDescent="0.25">
      <c r="B394" s="90" t="str">
        <f>'PLAN DE CARGOS'!B48:P48</f>
        <v>Secretaria</v>
      </c>
      <c r="C394" s="91"/>
      <c r="D394" s="91"/>
      <c r="E394" s="91"/>
      <c r="F394" s="91"/>
      <c r="G394" s="91"/>
      <c r="H394" s="91"/>
      <c r="I394" s="91"/>
      <c r="J394" s="91"/>
      <c r="K394" s="91"/>
      <c r="L394" s="91"/>
      <c r="M394" s="91"/>
      <c r="N394" s="91"/>
      <c r="O394" s="92"/>
      <c r="P394" s="413">
        <f>SUMIF($AK$34:$AK$366,"=Secretaria",BC34:BF366)</f>
        <v>26</v>
      </c>
      <c r="Q394" s="414"/>
      <c r="R394" s="414"/>
      <c r="S394" s="414"/>
      <c r="T394" s="414"/>
      <c r="U394" s="415"/>
      <c r="V394" s="416">
        <f>'CARGA DE HORAS LABORADAS'!P48</f>
        <v>2112</v>
      </c>
      <c r="W394" s="416"/>
      <c r="X394" s="416"/>
      <c r="Y394" s="416"/>
      <c r="Z394" s="416"/>
      <c r="AA394" s="416"/>
      <c r="AB394" s="417"/>
      <c r="AC394" s="416">
        <f>'CARGA DE HORAS LABORADAS'!AC48</f>
        <v>0</v>
      </c>
      <c r="AD394" s="416"/>
      <c r="AE394" s="416"/>
      <c r="AF394" s="416"/>
      <c r="AG394" s="416"/>
      <c r="AH394" s="417"/>
      <c r="AI394" s="80"/>
      <c r="AJ394" s="80"/>
      <c r="AK394" s="80"/>
      <c r="AL394" s="88"/>
      <c r="AM394" s="88"/>
      <c r="AN394" s="88"/>
      <c r="AO394" s="88"/>
      <c r="AP394" s="88"/>
      <c r="AQ394" s="88"/>
      <c r="AR394" s="88"/>
      <c r="AS394" s="88"/>
      <c r="AT394" s="88"/>
      <c r="AU394" s="88"/>
      <c r="AV394" s="88"/>
      <c r="AW394" s="88"/>
      <c r="AX394" s="88"/>
      <c r="AY394" s="88"/>
      <c r="AZ394" s="88"/>
      <c r="BA394" s="88"/>
      <c r="BB394" s="88"/>
      <c r="BC394" s="88"/>
      <c r="BD394" s="88"/>
      <c r="BE394" s="88"/>
      <c r="BF394" s="88"/>
      <c r="BG394" s="80"/>
      <c r="BH394" s="89"/>
      <c r="BI394" s="89"/>
      <c r="BJ394" s="89"/>
      <c r="BK394" s="80"/>
      <c r="BL394" s="80"/>
      <c r="BM394" s="80"/>
      <c r="BN394" s="80"/>
      <c r="BO394" s="80"/>
      <c r="BP394" s="80"/>
      <c r="BQ394" s="80"/>
      <c r="BR394" s="80"/>
      <c r="BS394" s="80"/>
      <c r="BT394" s="80"/>
      <c r="BU394" s="80"/>
      <c r="BV394" s="80"/>
      <c r="BW394" s="80"/>
      <c r="BX394" s="80"/>
      <c r="BY394" s="80"/>
      <c r="BZ394" s="80"/>
      <c r="CA394" s="80"/>
    </row>
    <row r="395" spans="2:79" ht="18" customHeight="1" x14ac:dyDescent="0.25">
      <c r="B395" s="90" t="str">
        <f>'PLAN DE CARGOS'!B49:P49</f>
        <v>Subgerente Administrativa</v>
      </c>
      <c r="C395" s="91"/>
      <c r="D395" s="91"/>
      <c r="E395" s="91"/>
      <c r="F395" s="91"/>
      <c r="G395" s="91"/>
      <c r="H395" s="91"/>
      <c r="I395" s="91"/>
      <c r="J395" s="91"/>
      <c r="K395" s="91"/>
      <c r="L395" s="91"/>
      <c r="M395" s="91"/>
      <c r="N395" s="91"/>
      <c r="O395" s="92"/>
      <c r="P395" s="413">
        <f>SUMIF($AK$34:$AK$366,"=Subgerente Administrativa",BC34:BF366)</f>
        <v>367.75</v>
      </c>
      <c r="Q395" s="414"/>
      <c r="R395" s="414"/>
      <c r="S395" s="414"/>
      <c r="T395" s="414"/>
      <c r="U395" s="415"/>
      <c r="V395" s="416">
        <f>'CARGA DE HORAS LABORADAS'!P49</f>
        <v>2112</v>
      </c>
      <c r="W395" s="416"/>
      <c r="X395" s="416"/>
      <c r="Y395" s="416"/>
      <c r="Z395" s="416"/>
      <c r="AA395" s="416"/>
      <c r="AB395" s="417"/>
      <c r="AC395" s="416">
        <f>'CARGA DE HORAS LABORADAS'!AC49</f>
        <v>-5.0000000001091394E-3</v>
      </c>
      <c r="AD395" s="416"/>
      <c r="AE395" s="416"/>
      <c r="AF395" s="416"/>
      <c r="AG395" s="416"/>
      <c r="AH395" s="417"/>
      <c r="AI395" s="80"/>
      <c r="AJ395" s="80"/>
      <c r="AK395" s="80"/>
      <c r="AL395" s="88"/>
      <c r="AM395" s="88"/>
      <c r="AN395" s="88"/>
      <c r="AO395" s="88"/>
      <c r="AP395" s="88"/>
      <c r="AQ395" s="88"/>
      <c r="AR395" s="88"/>
      <c r="AS395" s="88"/>
      <c r="AT395" s="88"/>
      <c r="AU395" s="88"/>
      <c r="AV395" s="88"/>
      <c r="AW395" s="88"/>
      <c r="AX395" s="88"/>
      <c r="AY395" s="88"/>
      <c r="AZ395" s="88"/>
      <c r="BA395" s="88"/>
      <c r="BB395" s="88"/>
      <c r="BC395" s="88"/>
      <c r="BD395" s="88"/>
      <c r="BE395" s="88"/>
      <c r="BF395" s="88"/>
      <c r="BG395" s="80"/>
      <c r="BH395" s="89"/>
      <c r="BI395" s="89"/>
      <c r="BJ395" s="89"/>
      <c r="BK395" s="80"/>
      <c r="BL395" s="80"/>
      <c r="BM395" s="80"/>
      <c r="BN395" s="80"/>
      <c r="BO395" s="80"/>
      <c r="BP395" s="80"/>
      <c r="BQ395" s="80"/>
      <c r="BR395" s="80"/>
      <c r="BS395" s="80"/>
      <c r="BT395" s="80"/>
      <c r="BU395" s="80"/>
      <c r="BV395" s="80"/>
      <c r="BW395" s="80"/>
      <c r="BX395" s="80"/>
      <c r="BY395" s="80"/>
      <c r="BZ395" s="80"/>
      <c r="CA395" s="80"/>
    </row>
    <row r="396" spans="2:79" ht="18" customHeight="1" x14ac:dyDescent="0.25">
      <c r="B396" s="90" t="str">
        <f>'PLAN DE CARGOS'!B50:P50</f>
        <v>Subgerente Atención al Usuario</v>
      </c>
      <c r="C396" s="91"/>
      <c r="D396" s="91"/>
      <c r="E396" s="91"/>
      <c r="F396" s="91"/>
      <c r="G396" s="91"/>
      <c r="H396" s="91"/>
      <c r="I396" s="91"/>
      <c r="J396" s="91"/>
      <c r="K396" s="91"/>
      <c r="L396" s="91"/>
      <c r="M396" s="91"/>
      <c r="N396" s="91"/>
      <c r="O396" s="92"/>
      <c r="P396" s="413">
        <f>SUMIF($AK$34:$AK$366,"=Subgerente Atención al Usuario",BC34:BF366)</f>
        <v>244.25</v>
      </c>
      <c r="Q396" s="414"/>
      <c r="R396" s="414"/>
      <c r="S396" s="414"/>
      <c r="T396" s="414"/>
      <c r="U396" s="415"/>
      <c r="V396" s="416">
        <f>'CARGA DE HORAS LABORADAS'!P50</f>
        <v>2112</v>
      </c>
      <c r="W396" s="416"/>
      <c r="X396" s="416"/>
      <c r="Y396" s="416"/>
      <c r="Z396" s="416"/>
      <c r="AA396" s="416"/>
      <c r="AB396" s="417"/>
      <c r="AC396" s="416">
        <f>'CARGA DE HORAS LABORADAS'!AC50</f>
        <v>-5.0000000001091394E-3</v>
      </c>
      <c r="AD396" s="416"/>
      <c r="AE396" s="416"/>
      <c r="AF396" s="416"/>
      <c r="AG396" s="416"/>
      <c r="AH396" s="417"/>
      <c r="AI396" s="80"/>
      <c r="AJ396" s="80"/>
      <c r="AK396" s="80"/>
      <c r="AL396" s="88"/>
      <c r="AM396" s="88"/>
      <c r="AN396" s="88"/>
      <c r="AO396" s="88"/>
      <c r="AP396" s="88"/>
      <c r="AQ396" s="88"/>
      <c r="AR396" s="88"/>
      <c r="AS396" s="88"/>
      <c r="AT396" s="88"/>
      <c r="AU396" s="88"/>
      <c r="AV396" s="88"/>
      <c r="AW396" s="88"/>
      <c r="AX396" s="88"/>
      <c r="AY396" s="88"/>
      <c r="AZ396" s="88"/>
      <c r="BA396" s="88"/>
      <c r="BB396" s="88"/>
      <c r="BC396" s="88"/>
      <c r="BD396" s="88"/>
      <c r="BE396" s="88"/>
      <c r="BF396" s="88"/>
      <c r="BG396" s="80"/>
      <c r="BH396" s="89"/>
      <c r="BI396" s="89"/>
      <c r="BJ396" s="89"/>
      <c r="BK396" s="80"/>
      <c r="BL396" s="80"/>
      <c r="BM396" s="80"/>
      <c r="BN396" s="80"/>
      <c r="BO396" s="80"/>
      <c r="BP396" s="80"/>
      <c r="BQ396" s="80"/>
      <c r="BR396" s="80"/>
      <c r="BS396" s="80"/>
      <c r="BT396" s="80"/>
      <c r="BU396" s="80"/>
      <c r="BV396" s="80"/>
      <c r="BW396" s="80"/>
      <c r="BX396" s="80"/>
      <c r="BY396" s="80"/>
      <c r="BZ396" s="80"/>
      <c r="CA396" s="80"/>
    </row>
    <row r="397" spans="2:79" ht="18" customHeight="1" x14ac:dyDescent="0.25">
      <c r="B397" s="90" t="str">
        <f>'PLAN DE CARGOS'!B51:P51</f>
        <v>Técnico Área Salud (Farmacia)</v>
      </c>
      <c r="C397" s="91"/>
      <c r="D397" s="91"/>
      <c r="E397" s="91"/>
      <c r="F397" s="91"/>
      <c r="G397" s="91"/>
      <c r="H397" s="91"/>
      <c r="I397" s="91"/>
      <c r="J397" s="91"/>
      <c r="K397" s="91"/>
      <c r="L397" s="91"/>
      <c r="M397" s="91"/>
      <c r="N397" s="91"/>
      <c r="O397" s="92"/>
      <c r="P397" s="413">
        <f>SUMIF($AK$34:$AK$366,"=Técnico Área Salud (Farmacia)",BC34:BF366)</f>
        <v>80.5</v>
      </c>
      <c r="Q397" s="414"/>
      <c r="R397" s="414"/>
      <c r="S397" s="414"/>
      <c r="T397" s="414"/>
      <c r="U397" s="415"/>
      <c r="V397" s="416">
        <f>'CARGA DE HORAS LABORADAS'!P51</f>
        <v>2112</v>
      </c>
      <c r="W397" s="416"/>
      <c r="X397" s="416"/>
      <c r="Y397" s="416"/>
      <c r="Z397" s="416"/>
      <c r="AA397" s="416"/>
      <c r="AB397" s="417"/>
      <c r="AC397" s="416">
        <f>'CARGA DE HORAS LABORADAS'!AC51</f>
        <v>-5.0000000001091394E-3</v>
      </c>
      <c r="AD397" s="416"/>
      <c r="AE397" s="416"/>
      <c r="AF397" s="416"/>
      <c r="AG397" s="416"/>
      <c r="AH397" s="417"/>
      <c r="AI397" s="80"/>
      <c r="AJ397" s="80"/>
      <c r="AK397" s="80"/>
      <c r="AL397" s="88"/>
      <c r="AM397" s="88"/>
      <c r="AN397" s="88"/>
      <c r="AO397" s="88"/>
      <c r="AP397" s="88"/>
      <c r="AQ397" s="88"/>
      <c r="AR397" s="88"/>
      <c r="AS397" s="88"/>
      <c r="AT397" s="88"/>
      <c r="AU397" s="88"/>
      <c r="AV397" s="88"/>
      <c r="AW397" s="88"/>
      <c r="AX397" s="88"/>
      <c r="AY397" s="88"/>
      <c r="AZ397" s="88"/>
      <c r="BA397" s="88"/>
      <c r="BB397" s="88"/>
      <c r="BC397" s="88"/>
      <c r="BD397" s="88"/>
      <c r="BE397" s="88"/>
      <c r="BF397" s="88"/>
      <c r="BG397" s="80"/>
      <c r="BH397" s="89"/>
      <c r="BI397" s="89"/>
      <c r="BJ397" s="89"/>
      <c r="BK397" s="80"/>
      <c r="BL397" s="80"/>
      <c r="BM397" s="80"/>
      <c r="BN397" s="80"/>
      <c r="BO397" s="80"/>
      <c r="BP397" s="80"/>
      <c r="BQ397" s="80"/>
      <c r="BR397" s="80"/>
      <c r="BS397" s="80"/>
      <c r="BT397" s="80"/>
      <c r="BU397" s="80"/>
      <c r="BV397" s="80"/>
      <c r="BW397" s="80"/>
      <c r="BX397" s="80"/>
      <c r="BY397" s="80"/>
      <c r="BZ397" s="80"/>
      <c r="CA397" s="80"/>
    </row>
    <row r="398" spans="2:79" ht="18" customHeight="1" x14ac:dyDescent="0.25">
      <c r="B398" s="90" t="str">
        <f>'PLAN DE CARGOS'!B52:P52</f>
        <v>Técnico Área Salud (Rayos X)</v>
      </c>
      <c r="C398" s="91"/>
      <c r="D398" s="91"/>
      <c r="E398" s="91"/>
      <c r="F398" s="91"/>
      <c r="G398" s="91"/>
      <c r="H398" s="91"/>
      <c r="I398" s="91"/>
      <c r="J398" s="91"/>
      <c r="K398" s="91"/>
      <c r="L398" s="91"/>
      <c r="M398" s="91"/>
      <c r="N398" s="91"/>
      <c r="O398" s="92"/>
      <c r="P398" s="413">
        <f>SUMIF($AK$34:$AK$366,"=Técnico Área Salud (Rayos X)",BC34:BF366)</f>
        <v>4</v>
      </c>
      <c r="Q398" s="414"/>
      <c r="R398" s="414"/>
      <c r="S398" s="414"/>
      <c r="T398" s="414"/>
      <c r="U398" s="415"/>
      <c r="V398" s="416">
        <f>'CARGA DE HORAS LABORADAS'!P52</f>
        <v>2112</v>
      </c>
      <c r="W398" s="416"/>
      <c r="X398" s="416"/>
      <c r="Y398" s="416"/>
      <c r="Z398" s="416"/>
      <c r="AA398" s="416"/>
      <c r="AB398" s="417"/>
      <c r="AC398" s="416">
        <f>'CARGA DE HORAS LABORADAS'!AC52</f>
        <v>0</v>
      </c>
      <c r="AD398" s="416"/>
      <c r="AE398" s="416"/>
      <c r="AF398" s="416"/>
      <c r="AG398" s="416"/>
      <c r="AH398" s="417"/>
      <c r="AI398" s="80"/>
      <c r="AJ398" s="80"/>
      <c r="AK398" s="80"/>
      <c r="AL398" s="88"/>
      <c r="AM398" s="88"/>
      <c r="AN398" s="88"/>
      <c r="AO398" s="88"/>
      <c r="AP398" s="88"/>
      <c r="AQ398" s="88"/>
      <c r="AR398" s="88"/>
      <c r="AS398" s="88"/>
      <c r="AT398" s="88"/>
      <c r="AU398" s="88"/>
      <c r="AV398" s="88"/>
      <c r="AW398" s="88"/>
      <c r="AX398" s="88"/>
      <c r="AY398" s="88"/>
      <c r="AZ398" s="88"/>
      <c r="BA398" s="88"/>
      <c r="BB398" s="88"/>
      <c r="BC398" s="88"/>
      <c r="BD398" s="88"/>
      <c r="BE398" s="88"/>
      <c r="BF398" s="88"/>
      <c r="BG398" s="80"/>
      <c r="BH398" s="89"/>
      <c r="BI398" s="89"/>
      <c r="BJ398" s="89"/>
      <c r="BK398" s="80"/>
      <c r="BL398" s="80"/>
      <c r="BM398" s="80"/>
      <c r="BN398" s="80"/>
      <c r="BO398" s="80"/>
      <c r="BP398" s="80"/>
      <c r="BQ398" s="80"/>
      <c r="BR398" s="80"/>
      <c r="BS398" s="80"/>
      <c r="BT398" s="80"/>
      <c r="BU398" s="80"/>
      <c r="BV398" s="80"/>
      <c r="BW398" s="80"/>
      <c r="BX398" s="80"/>
      <c r="BY398" s="80"/>
      <c r="BZ398" s="80"/>
      <c r="CA398" s="80"/>
    </row>
    <row r="399" spans="2:79" ht="18" customHeight="1" thickBot="1" x14ac:dyDescent="0.3">
      <c r="B399" s="93" t="str">
        <f>'PLAN DE CARGOS'!B53:P53</f>
        <v>Técnico Área Salud (Vacunador)</v>
      </c>
      <c r="C399" s="94"/>
      <c r="D399" s="94"/>
      <c r="E399" s="94"/>
      <c r="F399" s="94"/>
      <c r="G399" s="94"/>
      <c r="H399" s="94"/>
      <c r="I399" s="94"/>
      <c r="J399" s="94"/>
      <c r="K399" s="94"/>
      <c r="L399" s="94"/>
      <c r="M399" s="94"/>
      <c r="N399" s="94"/>
      <c r="O399" s="95"/>
      <c r="P399" s="426">
        <f>SUMIF($AK$34:$AK$366,"=Técnico Área salud (Vacunador)",BC34:BF366)</f>
        <v>84.5</v>
      </c>
      <c r="Q399" s="427"/>
      <c r="R399" s="427"/>
      <c r="S399" s="427"/>
      <c r="T399" s="427"/>
      <c r="U399" s="428"/>
      <c r="V399" s="429">
        <f>'CARGA DE HORAS LABORADAS'!P53</f>
        <v>2112</v>
      </c>
      <c r="W399" s="429"/>
      <c r="X399" s="429"/>
      <c r="Y399" s="429"/>
      <c r="Z399" s="429"/>
      <c r="AA399" s="429"/>
      <c r="AB399" s="430"/>
      <c r="AC399" s="429">
        <f>'CARGA DE HORAS LABORADAS'!AC53</f>
        <v>0</v>
      </c>
      <c r="AD399" s="429"/>
      <c r="AE399" s="429"/>
      <c r="AF399" s="429"/>
      <c r="AG399" s="429"/>
      <c r="AH399" s="430"/>
      <c r="AI399" s="80"/>
      <c r="AJ399" s="80"/>
      <c r="AK399" s="80"/>
      <c r="AL399" s="88"/>
      <c r="AM399" s="88"/>
      <c r="AN399" s="88"/>
      <c r="AO399" s="88"/>
      <c r="AP399" s="88"/>
      <c r="AQ399" s="88"/>
      <c r="AR399" s="88"/>
      <c r="AS399" s="88"/>
      <c r="AT399" s="88"/>
      <c r="AU399" s="88"/>
      <c r="AV399" s="88"/>
      <c r="AW399" s="88"/>
      <c r="AX399" s="88"/>
      <c r="AY399" s="88"/>
      <c r="AZ399" s="88"/>
      <c r="BA399" s="88"/>
      <c r="BB399" s="88"/>
      <c r="BC399" s="88"/>
      <c r="BD399" s="88"/>
      <c r="BE399" s="88"/>
      <c r="BF399" s="88"/>
      <c r="BG399" s="80"/>
      <c r="BH399" s="89"/>
      <c r="BI399" s="89"/>
      <c r="BJ399" s="89"/>
      <c r="BK399" s="80"/>
      <c r="BL399" s="80"/>
      <c r="BM399" s="80"/>
      <c r="BN399" s="80"/>
      <c r="BO399" s="80"/>
      <c r="BP399" s="80"/>
      <c r="BQ399" s="80"/>
      <c r="BR399" s="80"/>
      <c r="BS399" s="80"/>
      <c r="BT399" s="80"/>
      <c r="BU399" s="80"/>
      <c r="BV399" s="80"/>
      <c r="BW399" s="80"/>
      <c r="BX399" s="80"/>
      <c r="BY399" s="80"/>
      <c r="BZ399" s="80"/>
      <c r="CA399" s="80"/>
    </row>
    <row r="400" spans="2:79" ht="18" customHeight="1" x14ac:dyDescent="0.25">
      <c r="AI400" s="80"/>
      <c r="AJ400" s="80"/>
      <c r="AK400" s="80"/>
      <c r="AL400" s="80"/>
      <c r="AM400" s="80"/>
      <c r="AN400" s="80"/>
      <c r="AO400" s="80"/>
      <c r="AP400" s="80"/>
      <c r="AQ400" s="80"/>
      <c r="AR400" s="80"/>
      <c r="AS400" s="80"/>
      <c r="AT400" s="80"/>
      <c r="AU400" s="80"/>
      <c r="AV400" s="80"/>
      <c r="AW400" s="80"/>
      <c r="AX400" s="80"/>
      <c r="AY400" s="80"/>
      <c r="AZ400" s="80"/>
      <c r="BA400" s="80"/>
      <c r="BB400" s="80"/>
      <c r="BC400" s="80"/>
      <c r="BD400" s="80"/>
      <c r="BE400" s="80"/>
      <c r="BF400" s="80"/>
      <c r="BG400" s="81"/>
      <c r="BH400" s="81"/>
      <c r="BI400" s="81"/>
      <c r="BJ400" s="81"/>
      <c r="BK400" s="80"/>
      <c r="BL400" s="80"/>
      <c r="BM400" s="80"/>
      <c r="BN400" s="80"/>
      <c r="BO400" s="80"/>
      <c r="BP400" s="80"/>
      <c r="BQ400" s="80"/>
      <c r="BR400" s="80"/>
      <c r="BS400" s="80"/>
      <c r="BT400" s="80"/>
      <c r="BU400" s="80"/>
      <c r="BV400" s="80"/>
      <c r="BW400" s="80"/>
      <c r="BX400" s="80"/>
      <c r="BY400" s="80"/>
      <c r="BZ400" s="80"/>
      <c r="CA400" s="80"/>
    </row>
    <row r="401" spans="35:79" ht="18" customHeight="1" x14ac:dyDescent="0.25">
      <c r="AI401" s="80"/>
      <c r="AJ401" s="80"/>
      <c r="AK401" s="80"/>
      <c r="AL401" s="80"/>
      <c r="AM401" s="80"/>
      <c r="AN401" s="80"/>
      <c r="AO401" s="80"/>
      <c r="AP401" s="80"/>
      <c r="AQ401" s="80"/>
      <c r="AR401" s="80"/>
      <c r="AS401" s="80"/>
      <c r="AT401" s="80"/>
      <c r="AU401" s="80"/>
      <c r="AV401" s="80"/>
      <c r="AW401" s="80"/>
      <c r="AX401" s="80"/>
      <c r="AY401" s="80"/>
      <c r="AZ401" s="80"/>
      <c r="BA401" s="80"/>
      <c r="BB401" s="80"/>
      <c r="BC401" s="80"/>
      <c r="BD401" s="80"/>
      <c r="BE401" s="80"/>
      <c r="BF401" s="80"/>
      <c r="BG401" s="81"/>
      <c r="BH401" s="81"/>
      <c r="BI401" s="81"/>
      <c r="BJ401" s="81"/>
      <c r="BK401" s="80"/>
      <c r="BL401" s="80"/>
      <c r="BM401" s="80"/>
      <c r="BN401" s="80"/>
      <c r="BO401" s="80"/>
      <c r="BP401" s="80"/>
      <c r="BQ401" s="80"/>
      <c r="BR401" s="80"/>
      <c r="BS401" s="80"/>
      <c r="BT401" s="80"/>
      <c r="BU401" s="80"/>
      <c r="BV401" s="80"/>
      <c r="BW401" s="80"/>
      <c r="BX401" s="80"/>
      <c r="BY401" s="80"/>
      <c r="BZ401" s="80"/>
      <c r="CA401" s="80"/>
    </row>
    <row r="402" spans="35:79" ht="18" customHeight="1" x14ac:dyDescent="0.25">
      <c r="AI402" s="80"/>
      <c r="AJ402" s="80"/>
      <c r="AK402" s="80"/>
      <c r="AL402" s="80"/>
      <c r="AM402" s="80"/>
      <c r="AN402" s="80"/>
      <c r="AO402" s="80"/>
      <c r="AP402" s="80"/>
      <c r="AQ402" s="80"/>
      <c r="AR402" s="80"/>
      <c r="AS402" s="80"/>
      <c r="AT402" s="80"/>
      <c r="AU402" s="80"/>
      <c r="AV402" s="80"/>
      <c r="AW402" s="80"/>
      <c r="AX402" s="80"/>
      <c r="AY402" s="80"/>
      <c r="AZ402" s="80"/>
      <c r="BA402" s="80"/>
      <c r="BB402" s="80"/>
      <c r="BC402" s="80"/>
      <c r="BD402" s="80"/>
      <c r="BE402" s="80"/>
      <c r="BF402" s="80"/>
      <c r="BG402" s="81"/>
      <c r="BH402" s="81"/>
      <c r="BI402" s="81"/>
      <c r="BJ402" s="81"/>
      <c r="BK402" s="80"/>
      <c r="BL402" s="80"/>
      <c r="BM402" s="80"/>
      <c r="BN402" s="80"/>
      <c r="BO402" s="80"/>
      <c r="BP402" s="80"/>
      <c r="BQ402" s="80"/>
      <c r="BR402" s="80"/>
      <c r="BS402" s="80"/>
      <c r="BT402" s="80"/>
      <c r="BU402" s="80"/>
      <c r="BV402" s="80"/>
      <c r="BW402" s="80"/>
      <c r="BX402" s="80"/>
      <c r="BY402" s="80"/>
      <c r="BZ402" s="80"/>
      <c r="CA402" s="80"/>
    </row>
    <row r="403" spans="35:79" ht="18" customHeight="1" x14ac:dyDescent="0.25">
      <c r="AI403" s="80"/>
      <c r="AJ403" s="80"/>
      <c r="AK403" s="80"/>
      <c r="AL403" s="80"/>
      <c r="AM403" s="80"/>
      <c r="AN403" s="80"/>
      <c r="AO403" s="80"/>
      <c r="AP403" s="80"/>
      <c r="AQ403" s="80"/>
      <c r="AR403" s="80"/>
      <c r="AS403" s="80"/>
      <c r="AT403" s="80"/>
      <c r="AU403" s="80"/>
      <c r="AV403" s="80"/>
      <c r="AW403" s="80"/>
      <c r="AX403" s="80"/>
      <c r="AY403" s="80"/>
      <c r="AZ403" s="80"/>
      <c r="BA403" s="80"/>
      <c r="BB403" s="80"/>
      <c r="BC403" s="80"/>
      <c r="BD403" s="80"/>
      <c r="BE403" s="80"/>
      <c r="BF403" s="80"/>
      <c r="BG403" s="81"/>
      <c r="BH403" s="81"/>
      <c r="BI403" s="81"/>
      <c r="BJ403" s="81"/>
      <c r="BK403" s="80"/>
      <c r="BL403" s="80"/>
      <c r="BM403" s="80"/>
      <c r="BN403" s="80"/>
      <c r="BO403" s="80"/>
      <c r="BP403" s="80"/>
      <c r="BQ403" s="80"/>
      <c r="BR403" s="80"/>
      <c r="BS403" s="80"/>
      <c r="BT403" s="80"/>
      <c r="BU403" s="80"/>
      <c r="BV403" s="80"/>
      <c r="BW403" s="80"/>
      <c r="BX403" s="80"/>
      <c r="BY403" s="80"/>
      <c r="BZ403" s="80"/>
      <c r="CA403" s="80"/>
    </row>
    <row r="404" spans="35:79" ht="18" customHeight="1" x14ac:dyDescent="0.25">
      <c r="AI404" s="80"/>
      <c r="AJ404" s="80"/>
      <c r="AK404" s="80"/>
      <c r="AL404" s="80"/>
      <c r="AM404" s="80"/>
      <c r="AN404" s="80"/>
      <c r="AO404" s="80"/>
      <c r="AP404" s="80"/>
      <c r="AQ404" s="80"/>
      <c r="AR404" s="80"/>
      <c r="AS404" s="80"/>
      <c r="AT404" s="80"/>
      <c r="AU404" s="80"/>
      <c r="AV404" s="80"/>
      <c r="AW404" s="80"/>
      <c r="AX404" s="80"/>
      <c r="AY404" s="80"/>
      <c r="AZ404" s="80"/>
      <c r="BA404" s="80"/>
      <c r="BB404" s="80"/>
      <c r="BC404" s="80"/>
      <c r="BD404" s="80"/>
      <c r="BE404" s="80"/>
      <c r="BF404" s="80"/>
      <c r="BG404" s="81"/>
      <c r="BH404" s="81"/>
      <c r="BI404" s="81"/>
      <c r="BJ404" s="81"/>
      <c r="BK404" s="80"/>
      <c r="BL404" s="80"/>
      <c r="BM404" s="80"/>
      <c r="BN404" s="80"/>
      <c r="BO404" s="80"/>
      <c r="BP404" s="80"/>
      <c r="BQ404" s="80"/>
      <c r="BR404" s="80"/>
      <c r="BS404" s="80"/>
      <c r="BT404" s="80"/>
      <c r="BU404" s="80"/>
      <c r="BV404" s="80"/>
      <c r="BW404" s="80"/>
      <c r="BX404" s="80"/>
      <c r="BY404" s="80"/>
      <c r="BZ404" s="80"/>
      <c r="CA404" s="80"/>
    </row>
    <row r="405" spans="35:79" ht="18" customHeight="1" x14ac:dyDescent="0.25">
      <c r="AI405" s="80"/>
      <c r="AJ405" s="80"/>
      <c r="AK405" s="80"/>
      <c r="AL405" s="80"/>
      <c r="AM405" s="80"/>
      <c r="AN405" s="80"/>
      <c r="AO405" s="80"/>
      <c r="AP405" s="80"/>
      <c r="AQ405" s="80"/>
      <c r="AR405" s="80"/>
      <c r="AS405" s="80"/>
      <c r="AT405" s="80"/>
      <c r="AU405" s="80"/>
      <c r="AV405" s="80"/>
      <c r="AW405" s="80"/>
      <c r="AX405" s="80"/>
      <c r="AY405" s="80"/>
      <c r="AZ405" s="80"/>
      <c r="BA405" s="80"/>
      <c r="BB405" s="80"/>
      <c r="BC405" s="80"/>
      <c r="BD405" s="80"/>
      <c r="BE405" s="80"/>
      <c r="BF405" s="80"/>
      <c r="BG405" s="81"/>
      <c r="BH405" s="81"/>
      <c r="BI405" s="81"/>
      <c r="BJ405" s="81"/>
      <c r="BK405" s="80"/>
      <c r="BL405" s="80"/>
      <c r="BM405" s="80"/>
      <c r="BN405" s="80"/>
      <c r="BO405" s="80"/>
      <c r="BP405" s="80"/>
      <c r="BQ405" s="80"/>
      <c r="BR405" s="80"/>
      <c r="BS405" s="80"/>
      <c r="BT405" s="80"/>
      <c r="BU405" s="80"/>
      <c r="BV405" s="80"/>
      <c r="BW405" s="80"/>
      <c r="BX405" s="80"/>
      <c r="BY405" s="80"/>
      <c r="BZ405" s="80"/>
      <c r="CA405" s="80"/>
    </row>
    <row r="406" spans="35:79" ht="18" customHeight="1" x14ac:dyDescent="0.25">
      <c r="AI406" s="80"/>
      <c r="AJ406" s="80"/>
      <c r="AK406" s="80"/>
      <c r="AL406" s="80"/>
      <c r="AM406" s="80"/>
      <c r="AN406" s="80"/>
      <c r="AO406" s="80"/>
      <c r="AP406" s="80"/>
      <c r="AQ406" s="80"/>
      <c r="AR406" s="80"/>
      <c r="AS406" s="80"/>
      <c r="AT406" s="80"/>
      <c r="AU406" s="80"/>
      <c r="AV406" s="80"/>
      <c r="AW406" s="80"/>
      <c r="AX406" s="80"/>
      <c r="AY406" s="80"/>
      <c r="AZ406" s="80"/>
      <c r="BA406" s="80"/>
      <c r="BB406" s="80"/>
      <c r="BC406" s="80"/>
      <c r="BD406" s="80"/>
      <c r="BE406" s="80"/>
      <c r="BF406" s="80"/>
      <c r="BG406" s="81"/>
      <c r="BH406" s="81"/>
      <c r="BI406" s="81"/>
      <c r="BJ406" s="81"/>
      <c r="BK406" s="80"/>
      <c r="BL406" s="80"/>
      <c r="BM406" s="80"/>
      <c r="BN406" s="80"/>
      <c r="BO406" s="80"/>
      <c r="BP406" s="80"/>
      <c r="BQ406" s="80"/>
      <c r="BR406" s="80"/>
      <c r="BS406" s="80"/>
      <c r="BT406" s="80"/>
      <c r="BU406" s="80"/>
      <c r="BV406" s="80"/>
      <c r="BW406" s="80"/>
      <c r="BX406" s="80"/>
      <c r="BY406" s="80"/>
      <c r="BZ406" s="80"/>
      <c r="CA406" s="80"/>
    </row>
    <row r="407" spans="35:79" ht="18" customHeight="1" x14ac:dyDescent="0.25">
      <c r="AI407" s="80"/>
      <c r="AJ407" s="80"/>
      <c r="AK407" s="80"/>
      <c r="AL407" s="80"/>
      <c r="AM407" s="80"/>
      <c r="AN407" s="80"/>
      <c r="AO407" s="80"/>
      <c r="AP407" s="80"/>
      <c r="AQ407" s="80"/>
      <c r="AR407" s="80"/>
      <c r="AS407" s="80"/>
      <c r="AT407" s="80"/>
      <c r="AU407" s="80"/>
      <c r="AV407" s="80"/>
      <c r="AW407" s="80"/>
      <c r="AX407" s="80"/>
      <c r="AY407" s="80"/>
      <c r="AZ407" s="80"/>
      <c r="BA407" s="80"/>
      <c r="BB407" s="80"/>
      <c r="BC407" s="80"/>
      <c r="BD407" s="80"/>
      <c r="BE407" s="80"/>
      <c r="BF407" s="80"/>
      <c r="BG407" s="81"/>
      <c r="BH407" s="81"/>
      <c r="BI407" s="81"/>
      <c r="BJ407" s="81"/>
      <c r="BK407" s="80"/>
      <c r="BL407" s="80"/>
      <c r="BM407" s="80"/>
      <c r="BN407" s="80"/>
      <c r="BO407" s="80"/>
      <c r="BP407" s="80"/>
      <c r="BQ407" s="80"/>
      <c r="BR407" s="80"/>
      <c r="BS407" s="80"/>
      <c r="BT407" s="80"/>
      <c r="BU407" s="80"/>
      <c r="BV407" s="80"/>
      <c r="BW407" s="80"/>
      <c r="BX407" s="80"/>
      <c r="BY407" s="80"/>
      <c r="BZ407" s="80"/>
      <c r="CA407" s="80"/>
    </row>
    <row r="408" spans="35:79" ht="18" customHeight="1" x14ac:dyDescent="0.25">
      <c r="AI408" s="80"/>
      <c r="AJ408" s="80"/>
      <c r="AK408" s="80"/>
      <c r="AL408" s="80"/>
      <c r="AM408" s="80"/>
      <c r="AN408" s="80"/>
      <c r="AO408" s="80"/>
      <c r="AP408" s="80"/>
      <c r="AQ408" s="80"/>
      <c r="AR408" s="80"/>
      <c r="AS408" s="80"/>
      <c r="AT408" s="80"/>
      <c r="AU408" s="80"/>
      <c r="AV408" s="80"/>
      <c r="AW408" s="80"/>
      <c r="AX408" s="80"/>
      <c r="AY408" s="80"/>
      <c r="AZ408" s="80"/>
      <c r="BA408" s="80"/>
      <c r="BB408" s="80"/>
      <c r="BC408" s="80"/>
      <c r="BD408" s="80"/>
      <c r="BE408" s="80"/>
      <c r="BF408" s="80"/>
      <c r="BG408" s="81"/>
      <c r="BH408" s="81"/>
      <c r="BI408" s="81"/>
      <c r="BJ408" s="81"/>
      <c r="BK408" s="80"/>
      <c r="BL408" s="80"/>
      <c r="BM408" s="80"/>
      <c r="BN408" s="80"/>
      <c r="BO408" s="80"/>
      <c r="BP408" s="80"/>
      <c r="BQ408" s="80"/>
      <c r="BR408" s="80"/>
      <c r="BS408" s="80"/>
      <c r="BT408" s="80"/>
      <c r="BU408" s="80"/>
      <c r="BV408" s="80"/>
      <c r="BW408" s="80"/>
      <c r="BX408" s="80"/>
      <c r="BY408" s="80"/>
      <c r="BZ408" s="80"/>
      <c r="CA408" s="80"/>
    </row>
    <row r="409" spans="35:79" ht="18" customHeight="1" x14ac:dyDescent="0.25">
      <c r="AI409" s="80"/>
      <c r="AJ409" s="80"/>
      <c r="AK409" s="80"/>
      <c r="AL409" s="80"/>
      <c r="AM409" s="80"/>
      <c r="AN409" s="80"/>
      <c r="AO409" s="80"/>
      <c r="AP409" s="80"/>
      <c r="AQ409" s="80"/>
      <c r="AR409" s="80"/>
      <c r="AS409" s="80"/>
      <c r="AT409" s="80"/>
      <c r="AU409" s="80"/>
      <c r="AV409" s="80"/>
      <c r="AW409" s="80"/>
      <c r="AX409" s="80"/>
      <c r="AY409" s="80"/>
      <c r="AZ409" s="80"/>
      <c r="BA409" s="80"/>
      <c r="BB409" s="80"/>
      <c r="BC409" s="80"/>
      <c r="BD409" s="80"/>
      <c r="BE409" s="80"/>
      <c r="BF409" s="80"/>
      <c r="BG409" s="81"/>
      <c r="BH409" s="81"/>
      <c r="BI409" s="81"/>
      <c r="BJ409" s="81"/>
      <c r="BK409" s="80"/>
      <c r="BL409" s="80"/>
      <c r="BM409" s="80"/>
      <c r="BN409" s="80"/>
      <c r="BO409" s="80"/>
      <c r="BP409" s="80"/>
      <c r="BQ409" s="80"/>
      <c r="BR409" s="80"/>
      <c r="BS409" s="80"/>
      <c r="BT409" s="80"/>
      <c r="BU409" s="80"/>
      <c r="BV409" s="80"/>
      <c r="BW409" s="80"/>
      <c r="BX409" s="80"/>
      <c r="BY409" s="80"/>
      <c r="BZ409" s="80"/>
      <c r="CA409" s="80"/>
    </row>
    <row r="410" spans="35:79" ht="18" customHeight="1" x14ac:dyDescent="0.25">
      <c r="AI410" s="80"/>
      <c r="AJ410" s="80"/>
      <c r="AK410" s="80"/>
      <c r="AL410" s="80"/>
      <c r="AM410" s="80"/>
      <c r="AN410" s="80"/>
      <c r="AO410" s="80"/>
      <c r="AP410" s="80"/>
      <c r="AQ410" s="80"/>
      <c r="AR410" s="80"/>
      <c r="AS410" s="80"/>
      <c r="AT410" s="80"/>
      <c r="AU410" s="80"/>
      <c r="AV410" s="80"/>
      <c r="AW410" s="80"/>
      <c r="AX410" s="80"/>
      <c r="AY410" s="80"/>
      <c r="AZ410" s="80"/>
      <c r="BA410" s="80"/>
      <c r="BB410" s="80"/>
      <c r="BC410" s="80"/>
      <c r="BD410" s="80"/>
      <c r="BE410" s="80"/>
      <c r="BF410" s="80"/>
      <c r="BG410" s="81"/>
      <c r="BH410" s="81"/>
      <c r="BI410" s="81"/>
      <c r="BJ410" s="81"/>
      <c r="BK410" s="80"/>
      <c r="BL410" s="80"/>
      <c r="BM410" s="80"/>
      <c r="BN410" s="80"/>
      <c r="BO410" s="80"/>
      <c r="BP410" s="80"/>
      <c r="BQ410" s="80"/>
      <c r="BR410" s="80"/>
      <c r="BS410" s="80"/>
      <c r="BT410" s="80"/>
      <c r="BU410" s="80"/>
      <c r="BV410" s="80"/>
      <c r="BW410" s="80"/>
      <c r="BX410" s="80"/>
      <c r="BY410" s="80"/>
      <c r="BZ410" s="80"/>
      <c r="CA410" s="80"/>
    </row>
    <row r="411" spans="35:79" ht="18" customHeight="1" x14ac:dyDescent="0.25">
      <c r="AI411" s="80"/>
      <c r="AJ411" s="80"/>
      <c r="AK411" s="80"/>
      <c r="AL411" s="80"/>
      <c r="AM411" s="80"/>
      <c r="AN411" s="80"/>
      <c r="AO411" s="80"/>
      <c r="AP411" s="80"/>
      <c r="AQ411" s="80"/>
      <c r="AR411" s="80"/>
      <c r="AS411" s="80"/>
      <c r="AT411" s="80"/>
      <c r="AU411" s="80"/>
      <c r="AV411" s="80"/>
      <c r="AW411" s="80"/>
      <c r="AX411" s="80"/>
      <c r="AY411" s="80"/>
      <c r="AZ411" s="80"/>
      <c r="BA411" s="80"/>
      <c r="BB411" s="80"/>
      <c r="BC411" s="80"/>
      <c r="BD411" s="80"/>
      <c r="BE411" s="80"/>
      <c r="BF411" s="80"/>
      <c r="BG411" s="81"/>
      <c r="BH411" s="81"/>
      <c r="BI411" s="81"/>
      <c r="BJ411" s="81"/>
      <c r="BK411" s="80"/>
      <c r="BL411" s="80"/>
      <c r="BM411" s="80"/>
      <c r="BN411" s="80"/>
      <c r="BO411" s="80"/>
      <c r="BP411" s="80"/>
      <c r="BQ411" s="80"/>
      <c r="BR411" s="80"/>
      <c r="BS411" s="80"/>
      <c r="BT411" s="80"/>
      <c r="BU411" s="80"/>
      <c r="BV411" s="80"/>
      <c r="BW411" s="80"/>
      <c r="BX411" s="80"/>
      <c r="BY411" s="80"/>
      <c r="BZ411" s="80"/>
      <c r="CA411" s="80"/>
    </row>
    <row r="412" spans="35:79" ht="18" customHeight="1" x14ac:dyDescent="0.25">
      <c r="AI412" s="80"/>
      <c r="AJ412" s="80"/>
      <c r="AK412" s="80"/>
      <c r="AL412" s="80"/>
      <c r="AM412" s="80"/>
      <c r="AN412" s="80"/>
      <c r="AO412" s="80"/>
      <c r="AP412" s="80"/>
      <c r="AQ412" s="80"/>
      <c r="AR412" s="80"/>
      <c r="AS412" s="80"/>
      <c r="AT412" s="80"/>
      <c r="AU412" s="80"/>
      <c r="AV412" s="80"/>
      <c r="AW412" s="80"/>
      <c r="AX412" s="80"/>
      <c r="AY412" s="80"/>
      <c r="AZ412" s="80"/>
      <c r="BA412" s="80"/>
      <c r="BB412" s="80"/>
      <c r="BC412" s="80"/>
      <c r="BD412" s="80"/>
      <c r="BE412" s="80"/>
      <c r="BF412" s="80"/>
      <c r="BG412" s="81"/>
      <c r="BH412" s="81"/>
      <c r="BI412" s="81"/>
      <c r="BJ412" s="81"/>
      <c r="BK412" s="80"/>
      <c r="BL412" s="80"/>
      <c r="BM412" s="80"/>
      <c r="BN412" s="80"/>
      <c r="BO412" s="80"/>
      <c r="BP412" s="80"/>
      <c r="BQ412" s="80"/>
      <c r="BR412" s="80"/>
      <c r="BS412" s="80"/>
      <c r="BT412" s="80"/>
      <c r="BU412" s="80"/>
      <c r="BV412" s="80"/>
      <c r="BW412" s="80"/>
      <c r="BX412" s="80"/>
      <c r="BY412" s="80"/>
      <c r="BZ412" s="80"/>
      <c r="CA412" s="80"/>
    </row>
    <row r="413" spans="35:79" ht="18" customHeight="1" x14ac:dyDescent="0.25">
      <c r="AI413" s="80"/>
      <c r="AJ413" s="80"/>
      <c r="AK413" s="80"/>
      <c r="AL413" s="80"/>
      <c r="AM413" s="80"/>
      <c r="AN413" s="80"/>
      <c r="AO413" s="80"/>
      <c r="AP413" s="80"/>
      <c r="AQ413" s="80"/>
      <c r="AR413" s="80"/>
      <c r="AS413" s="80"/>
      <c r="AT413" s="80"/>
      <c r="AU413" s="80"/>
      <c r="AV413" s="80"/>
      <c r="AW413" s="80"/>
      <c r="AX413" s="80"/>
      <c r="AY413" s="80"/>
      <c r="AZ413" s="80"/>
      <c r="BA413" s="80"/>
      <c r="BB413" s="80"/>
      <c r="BC413" s="80"/>
      <c r="BD413" s="80"/>
      <c r="BE413" s="80"/>
      <c r="BF413" s="80"/>
      <c r="BG413" s="81"/>
      <c r="BH413" s="81"/>
      <c r="BI413" s="81"/>
      <c r="BJ413" s="81"/>
      <c r="BK413" s="80"/>
      <c r="BL413" s="80"/>
      <c r="BM413" s="80"/>
      <c r="BN413" s="80"/>
      <c r="BO413" s="80"/>
      <c r="BP413" s="80"/>
      <c r="BQ413" s="80"/>
      <c r="BR413" s="80"/>
      <c r="BS413" s="80"/>
      <c r="BT413" s="80"/>
      <c r="BU413" s="80"/>
      <c r="BV413" s="80"/>
      <c r="BW413" s="80"/>
      <c r="BX413" s="80"/>
      <c r="BY413" s="80"/>
      <c r="BZ413" s="80"/>
      <c r="CA413" s="80"/>
    </row>
  </sheetData>
  <mergeCells count="1710">
    <mergeCell ref="BG34:BJ34"/>
    <mergeCell ref="BK34:BP34"/>
    <mergeCell ref="BQ34:BW37"/>
    <mergeCell ref="BX34:CC37"/>
    <mergeCell ref="CD34:CI37"/>
    <mergeCell ref="AK35:AX35"/>
    <mergeCell ref="AY35:BB35"/>
    <mergeCell ref="BC35:BF35"/>
    <mergeCell ref="BG35:BJ35"/>
    <mergeCell ref="BK35:BP35"/>
    <mergeCell ref="BK31:BP33"/>
    <mergeCell ref="BQ31:BW33"/>
    <mergeCell ref="BX31:CC33"/>
    <mergeCell ref="CD31:CI33"/>
    <mergeCell ref="B34:Y37"/>
    <mergeCell ref="Z34:AD37"/>
    <mergeCell ref="AE34:AJ37"/>
    <mergeCell ref="AK34:AX34"/>
    <mergeCell ref="AY34:BB34"/>
    <mergeCell ref="BC34:BF34"/>
    <mergeCell ref="Z31:AD33"/>
    <mergeCell ref="AE31:AJ33"/>
    <mergeCell ref="AK31:AX33"/>
    <mergeCell ref="AY31:BB33"/>
    <mergeCell ref="BC31:BF33"/>
    <mergeCell ref="BG31:BJ33"/>
    <mergeCell ref="B31:Y33"/>
    <mergeCell ref="B19:BB19"/>
    <mergeCell ref="C23:N23"/>
    <mergeCell ref="AK23:AR23"/>
    <mergeCell ref="AT23:BB23"/>
    <mergeCell ref="C24:N24"/>
    <mergeCell ref="O24:Q24"/>
    <mergeCell ref="B9:BB9"/>
    <mergeCell ref="B12:BB12"/>
    <mergeCell ref="B13:BB13"/>
    <mergeCell ref="B14:BB14"/>
    <mergeCell ref="W17:X17"/>
    <mergeCell ref="Y17:Z17"/>
    <mergeCell ref="C27:N27"/>
    <mergeCell ref="O27:R27"/>
    <mergeCell ref="C28:N28"/>
    <mergeCell ref="O28:Q28"/>
    <mergeCell ref="C29:N29"/>
    <mergeCell ref="C25:N25"/>
    <mergeCell ref="O25:Q25"/>
    <mergeCell ref="AK25:AR25"/>
    <mergeCell ref="AT25:BB25"/>
    <mergeCell ref="C26:N26"/>
    <mergeCell ref="O26:AI26"/>
    <mergeCell ref="B3:BB3"/>
    <mergeCell ref="B4:BB4"/>
    <mergeCell ref="B5:BB5"/>
    <mergeCell ref="B6:BB6"/>
    <mergeCell ref="B7:BB7"/>
    <mergeCell ref="B8:BB8"/>
    <mergeCell ref="BC40:BF42"/>
    <mergeCell ref="BG40:BJ42"/>
    <mergeCell ref="BK40:BP42"/>
    <mergeCell ref="BQ40:BW42"/>
    <mergeCell ref="BX40:CC42"/>
    <mergeCell ref="CD40:CI42"/>
    <mergeCell ref="B38:AJ38"/>
    <mergeCell ref="AK38:BJ38"/>
    <mergeCell ref="BK38:BP38"/>
    <mergeCell ref="BQ38:CC38"/>
    <mergeCell ref="CD38:CI38"/>
    <mergeCell ref="B40:Y42"/>
    <mergeCell ref="Z40:AD42"/>
    <mergeCell ref="AE40:AJ42"/>
    <mergeCell ref="AK40:AX42"/>
    <mergeCell ref="AY40:BB42"/>
    <mergeCell ref="AK36:AX36"/>
    <mergeCell ref="AY36:BB36"/>
    <mergeCell ref="BC36:BF36"/>
    <mergeCell ref="BG36:BJ36"/>
    <mergeCell ref="BK36:BP36"/>
    <mergeCell ref="AK37:AX37"/>
    <mergeCell ref="AY37:BB37"/>
    <mergeCell ref="BC37:BF37"/>
    <mergeCell ref="BG37:BJ37"/>
    <mergeCell ref="BK37:BP37"/>
    <mergeCell ref="BG43:BJ43"/>
    <mergeCell ref="BK43:BP43"/>
    <mergeCell ref="BQ43:BW46"/>
    <mergeCell ref="BX43:CC46"/>
    <mergeCell ref="CD43:CI46"/>
    <mergeCell ref="AK44:AX44"/>
    <mergeCell ref="AY44:BB44"/>
    <mergeCell ref="BC44:BF44"/>
    <mergeCell ref="BG44:BJ44"/>
    <mergeCell ref="BK44:BP44"/>
    <mergeCell ref="B43:Y46"/>
    <mergeCell ref="Z43:AD46"/>
    <mergeCell ref="AE43:AJ46"/>
    <mergeCell ref="AK43:AX43"/>
    <mergeCell ref="AY43:BB43"/>
    <mergeCell ref="BC43:BF43"/>
    <mergeCell ref="AK45:AX45"/>
    <mergeCell ref="AY45:BB45"/>
    <mergeCell ref="BC45:BF45"/>
    <mergeCell ref="BC49:BF51"/>
    <mergeCell ref="BG49:BJ51"/>
    <mergeCell ref="BK49:BP51"/>
    <mergeCell ref="BQ49:BW51"/>
    <mergeCell ref="BX49:CC51"/>
    <mergeCell ref="CD49:CI51"/>
    <mergeCell ref="B47:AJ47"/>
    <mergeCell ref="AK47:BJ47"/>
    <mergeCell ref="BK47:BP47"/>
    <mergeCell ref="BQ47:CC47"/>
    <mergeCell ref="CD47:CI47"/>
    <mergeCell ref="B49:Y51"/>
    <mergeCell ref="Z49:AD51"/>
    <mergeCell ref="AE49:AJ51"/>
    <mergeCell ref="AK49:AX51"/>
    <mergeCell ref="AY49:BB51"/>
    <mergeCell ref="BG45:BJ45"/>
    <mergeCell ref="BK45:BP45"/>
    <mergeCell ref="AK46:AX46"/>
    <mergeCell ref="AY46:BB46"/>
    <mergeCell ref="BC46:BF46"/>
    <mergeCell ref="BG46:BJ46"/>
    <mergeCell ref="BK46:BP46"/>
    <mergeCell ref="BG52:BJ52"/>
    <mergeCell ref="BK52:BP52"/>
    <mergeCell ref="BQ52:BW54"/>
    <mergeCell ref="BX52:CC54"/>
    <mergeCell ref="CD52:CI54"/>
    <mergeCell ref="AK53:AX53"/>
    <mergeCell ref="AY53:BB53"/>
    <mergeCell ref="BC53:BF53"/>
    <mergeCell ref="BG53:BJ53"/>
    <mergeCell ref="BK53:BP53"/>
    <mergeCell ref="B52:Y54"/>
    <mergeCell ref="Z52:AD54"/>
    <mergeCell ref="AE52:AJ54"/>
    <mergeCell ref="AK52:AX52"/>
    <mergeCell ref="AY52:BB52"/>
    <mergeCell ref="BC52:BF52"/>
    <mergeCell ref="AK54:AX54"/>
    <mergeCell ref="AY54:BB54"/>
    <mergeCell ref="BC54:BF54"/>
    <mergeCell ref="BC57:BF59"/>
    <mergeCell ref="BG57:BJ59"/>
    <mergeCell ref="BK57:BP59"/>
    <mergeCell ref="BQ57:BW59"/>
    <mergeCell ref="BX57:CC59"/>
    <mergeCell ref="CD57:CI59"/>
    <mergeCell ref="B55:AJ55"/>
    <mergeCell ref="AK55:BJ55"/>
    <mergeCell ref="BK55:BP55"/>
    <mergeCell ref="BQ55:CC55"/>
    <mergeCell ref="CD55:CI55"/>
    <mergeCell ref="B57:Y59"/>
    <mergeCell ref="Z57:AD59"/>
    <mergeCell ref="AE57:AJ59"/>
    <mergeCell ref="AK57:AX59"/>
    <mergeCell ref="AY57:BB59"/>
    <mergeCell ref="BG54:BJ54"/>
    <mergeCell ref="BK54:BP54"/>
    <mergeCell ref="BG60:BJ60"/>
    <mergeCell ref="BK60:BP60"/>
    <mergeCell ref="BQ60:BW70"/>
    <mergeCell ref="BX60:CC70"/>
    <mergeCell ref="CD60:CI70"/>
    <mergeCell ref="AK61:AX61"/>
    <mergeCell ref="AY61:BB61"/>
    <mergeCell ref="BC61:BF61"/>
    <mergeCell ref="BG61:BJ61"/>
    <mergeCell ref="BK61:BP61"/>
    <mergeCell ref="B60:Y70"/>
    <mergeCell ref="Z60:AD70"/>
    <mergeCell ref="AE60:AJ70"/>
    <mergeCell ref="AK60:AX60"/>
    <mergeCell ref="AY60:BB60"/>
    <mergeCell ref="BC60:BF60"/>
    <mergeCell ref="AK62:AX62"/>
    <mergeCell ref="AY62:BB62"/>
    <mergeCell ref="BC62:BF62"/>
    <mergeCell ref="AK64:AX64"/>
    <mergeCell ref="AK70:AX70"/>
    <mergeCell ref="AY70:BB70"/>
    <mergeCell ref="BC70:BF70"/>
    <mergeCell ref="BG70:BJ70"/>
    <mergeCell ref="BK70:BP70"/>
    <mergeCell ref="AK68:AX68"/>
    <mergeCell ref="AY68:BB68"/>
    <mergeCell ref="BC68:BF68"/>
    <mergeCell ref="BG68:BJ68"/>
    <mergeCell ref="BK68:BP68"/>
    <mergeCell ref="AK69:AX69"/>
    <mergeCell ref="AY69:BB69"/>
    <mergeCell ref="AY79:BB81"/>
    <mergeCell ref="BG76:BJ76"/>
    <mergeCell ref="BK76:BP76"/>
    <mergeCell ref="BQ76:BW76"/>
    <mergeCell ref="BX76:CC76"/>
    <mergeCell ref="CD76:CI76"/>
    <mergeCell ref="B76:Y76"/>
    <mergeCell ref="Z76:AD76"/>
    <mergeCell ref="AE76:AJ76"/>
    <mergeCell ref="AK76:AX76"/>
    <mergeCell ref="AY76:BB76"/>
    <mergeCell ref="BC76:BF76"/>
    <mergeCell ref="BC73:BF75"/>
    <mergeCell ref="BG62:BJ62"/>
    <mergeCell ref="BK62:BP62"/>
    <mergeCell ref="AK63:AX63"/>
    <mergeCell ref="AY63:BB63"/>
    <mergeCell ref="BC63:BF63"/>
    <mergeCell ref="BG63:BJ63"/>
    <mergeCell ref="BK63:BP63"/>
    <mergeCell ref="BC69:BF69"/>
    <mergeCell ref="AK66:AX66"/>
    <mergeCell ref="AY66:BB66"/>
    <mergeCell ref="BC66:BF66"/>
    <mergeCell ref="BG66:BJ66"/>
    <mergeCell ref="BK66:BP66"/>
    <mergeCell ref="AK67:AX67"/>
    <mergeCell ref="AY67:BB67"/>
    <mergeCell ref="BC67:BF67"/>
    <mergeCell ref="BG67:BJ67"/>
    <mergeCell ref="BK67:BP67"/>
    <mergeCell ref="AY64:BB64"/>
    <mergeCell ref="BC64:BF64"/>
    <mergeCell ref="BG64:BJ64"/>
    <mergeCell ref="BK64:BP64"/>
    <mergeCell ref="AK65:AX65"/>
    <mergeCell ref="AY65:BB65"/>
    <mergeCell ref="BC65:BF65"/>
    <mergeCell ref="BG65:BJ65"/>
    <mergeCell ref="BK65:BP65"/>
    <mergeCell ref="B71:AJ71"/>
    <mergeCell ref="AK71:BJ71"/>
    <mergeCell ref="BK71:BP71"/>
    <mergeCell ref="BQ71:CC71"/>
    <mergeCell ref="CD71:CI71"/>
    <mergeCell ref="B73:Y75"/>
    <mergeCell ref="Z73:AD75"/>
    <mergeCell ref="AE73:AJ75"/>
    <mergeCell ref="AK73:AX75"/>
    <mergeCell ref="AY73:BB75"/>
    <mergeCell ref="AK83:AX83"/>
    <mergeCell ref="AY83:BB83"/>
    <mergeCell ref="BC83:BF83"/>
    <mergeCell ref="BG83:BJ83"/>
    <mergeCell ref="BK83:BP83"/>
    <mergeCell ref="BG69:BJ69"/>
    <mergeCell ref="BK69:BP69"/>
    <mergeCell ref="BC79:BF81"/>
    <mergeCell ref="BG79:BJ81"/>
    <mergeCell ref="BK79:BP81"/>
    <mergeCell ref="BQ79:BW81"/>
    <mergeCell ref="BX79:CC81"/>
    <mergeCell ref="CD79:CI81"/>
    <mergeCell ref="B77:AJ77"/>
    <mergeCell ref="AK77:BJ77"/>
    <mergeCell ref="BK77:BP77"/>
    <mergeCell ref="BQ77:CC77"/>
    <mergeCell ref="CD77:CI77"/>
    <mergeCell ref="B79:Y81"/>
    <mergeCell ref="Z79:AD81"/>
    <mergeCell ref="AE79:AJ81"/>
    <mergeCell ref="AK79:AX81"/>
    <mergeCell ref="BG82:BJ82"/>
    <mergeCell ref="BK82:BP82"/>
    <mergeCell ref="BQ82:BW87"/>
    <mergeCell ref="BX82:CC87"/>
    <mergeCell ref="CD82:CI87"/>
    <mergeCell ref="AK84:AX84"/>
    <mergeCell ref="AY84:BB84"/>
    <mergeCell ref="BC84:BF84"/>
    <mergeCell ref="BG84:BJ84"/>
    <mergeCell ref="BK84:BP84"/>
    <mergeCell ref="B82:Y87"/>
    <mergeCell ref="Z82:AD87"/>
    <mergeCell ref="AE82:AJ87"/>
    <mergeCell ref="AK82:AX82"/>
    <mergeCell ref="AY82:BB82"/>
    <mergeCell ref="BC82:BF82"/>
    <mergeCell ref="AK85:AX85"/>
    <mergeCell ref="AY85:BB85"/>
    <mergeCell ref="BC85:BF85"/>
    <mergeCell ref="AK87:AX87"/>
    <mergeCell ref="BG73:BJ75"/>
    <mergeCell ref="BK73:BP75"/>
    <mergeCell ref="BQ73:BW75"/>
    <mergeCell ref="BX73:CC75"/>
    <mergeCell ref="CD73:CI75"/>
    <mergeCell ref="BC90:BF92"/>
    <mergeCell ref="BG90:BJ92"/>
    <mergeCell ref="BK90:BP92"/>
    <mergeCell ref="BQ90:BW92"/>
    <mergeCell ref="BX90:CC92"/>
    <mergeCell ref="CD90:CI92"/>
    <mergeCell ref="B88:AJ88"/>
    <mergeCell ref="AK88:BJ88"/>
    <mergeCell ref="BK88:BP88"/>
    <mergeCell ref="BQ88:CC88"/>
    <mergeCell ref="CD88:CI88"/>
    <mergeCell ref="B90:Y92"/>
    <mergeCell ref="Z90:AD92"/>
    <mergeCell ref="AE90:AJ92"/>
    <mergeCell ref="AK90:AX92"/>
    <mergeCell ref="AY90:BB92"/>
    <mergeCell ref="AY87:BB87"/>
    <mergeCell ref="BC87:BF87"/>
    <mergeCell ref="BG87:BJ87"/>
    <mergeCell ref="BK87:BP87"/>
    <mergeCell ref="BG85:BJ85"/>
    <mergeCell ref="BK85:BP85"/>
    <mergeCell ref="AK86:AX86"/>
    <mergeCell ref="AY86:BB86"/>
    <mergeCell ref="BC86:BF86"/>
    <mergeCell ref="BG86:BJ86"/>
    <mergeCell ref="BK86:BP86"/>
    <mergeCell ref="BG95:BJ95"/>
    <mergeCell ref="BK95:BP95"/>
    <mergeCell ref="BG93:BJ93"/>
    <mergeCell ref="BK93:BP93"/>
    <mergeCell ref="BQ93:BW95"/>
    <mergeCell ref="BX93:CC95"/>
    <mergeCell ref="CD93:CI95"/>
    <mergeCell ref="AK94:AX94"/>
    <mergeCell ref="AY94:BB94"/>
    <mergeCell ref="BC94:BF94"/>
    <mergeCell ref="BG94:BJ94"/>
    <mergeCell ref="BK94:BP94"/>
    <mergeCell ref="BQ98:BW100"/>
    <mergeCell ref="BX98:CC100"/>
    <mergeCell ref="CD98:CI100"/>
    <mergeCell ref="B96:AJ96"/>
    <mergeCell ref="AK96:BJ96"/>
    <mergeCell ref="BK96:BP96"/>
    <mergeCell ref="BQ96:CC96"/>
    <mergeCell ref="CD96:CI96"/>
    <mergeCell ref="B98:Y100"/>
    <mergeCell ref="Z98:AD100"/>
    <mergeCell ref="AE98:AJ100"/>
    <mergeCell ref="AK98:AX100"/>
    <mergeCell ref="AY98:BB100"/>
    <mergeCell ref="BQ101:BW103"/>
    <mergeCell ref="BX101:CC103"/>
    <mergeCell ref="CD101:CI103"/>
    <mergeCell ref="AK102:AX102"/>
    <mergeCell ref="AY102:BB102"/>
    <mergeCell ref="BC102:BF102"/>
    <mergeCell ref="AY101:BB101"/>
    <mergeCell ref="BC101:BF101"/>
    <mergeCell ref="AK103:AX103"/>
    <mergeCell ref="AY103:BB103"/>
    <mergeCell ref="BC103:BF103"/>
    <mergeCell ref="BG103:BJ103"/>
    <mergeCell ref="BK103:BP103"/>
    <mergeCell ref="BG101:BJ101"/>
    <mergeCell ref="BK101:BP101"/>
    <mergeCell ref="B93:Y95"/>
    <mergeCell ref="Z93:AD95"/>
    <mergeCell ref="AE93:AJ95"/>
    <mergeCell ref="AK93:AX93"/>
    <mergeCell ref="AY93:BB93"/>
    <mergeCell ref="BC93:BF93"/>
    <mergeCell ref="AK95:AX95"/>
    <mergeCell ref="AY95:BB95"/>
    <mergeCell ref="BC95:BF95"/>
    <mergeCell ref="AY110:BB110"/>
    <mergeCell ref="BC98:BF100"/>
    <mergeCell ref="BG98:BJ100"/>
    <mergeCell ref="BK98:BP100"/>
    <mergeCell ref="AK119:AX119"/>
    <mergeCell ref="BC119:BF119"/>
    <mergeCell ref="BG119:BJ119"/>
    <mergeCell ref="BK119:BP119"/>
    <mergeCell ref="BG109:BJ109"/>
    <mergeCell ref="BK109:BP109"/>
    <mergeCell ref="BK114:BP114"/>
    <mergeCell ref="BG111:BJ111"/>
    <mergeCell ref="BK111:BP111"/>
    <mergeCell ref="AK112:AX112"/>
    <mergeCell ref="BC112:BF112"/>
    <mergeCell ref="BG112:BJ112"/>
    <mergeCell ref="BK112:BP112"/>
    <mergeCell ref="BG102:BJ102"/>
    <mergeCell ref="BK102:BP102"/>
    <mergeCell ref="B101:Y103"/>
    <mergeCell ref="Z101:AD103"/>
    <mergeCell ref="AE101:AJ103"/>
    <mergeCell ref="AK101:AX101"/>
    <mergeCell ref="AY119:BB119"/>
    <mergeCell ref="AY120:BB120"/>
    <mergeCell ref="AY117:BB117"/>
    <mergeCell ref="AY118:BB118"/>
    <mergeCell ref="AY115:BB115"/>
    <mergeCell ref="AY116:BB116"/>
    <mergeCell ref="AY112:BB112"/>
    <mergeCell ref="BC106:BF108"/>
    <mergeCell ref="BG106:BJ108"/>
    <mergeCell ref="BK106:BP108"/>
    <mergeCell ref="BK110:BP110"/>
    <mergeCell ref="B109:Y120"/>
    <mergeCell ref="Z109:AD120"/>
    <mergeCell ref="AE109:AJ120"/>
    <mergeCell ref="AK109:AX109"/>
    <mergeCell ref="AY109:BB109"/>
    <mergeCell ref="BC109:BF109"/>
    <mergeCell ref="AK111:AX111"/>
    <mergeCell ref="AY111:BB111"/>
    <mergeCell ref="BC111:BF111"/>
    <mergeCell ref="AK113:AX113"/>
    <mergeCell ref="AK118:AX118"/>
    <mergeCell ref="BC118:BF118"/>
    <mergeCell ref="BG118:BJ118"/>
    <mergeCell ref="BK118:BP118"/>
    <mergeCell ref="BC113:BF113"/>
    <mergeCell ref="BG113:BJ113"/>
    <mergeCell ref="BK113:BP113"/>
    <mergeCell ref="AK114:AX114"/>
    <mergeCell ref="AY114:BB114"/>
    <mergeCell ref="BC114:BF114"/>
    <mergeCell ref="BG114:BJ114"/>
    <mergeCell ref="CD106:CI108"/>
    <mergeCell ref="B104:AJ104"/>
    <mergeCell ref="AK104:BJ104"/>
    <mergeCell ref="BK104:BP104"/>
    <mergeCell ref="BQ104:CC104"/>
    <mergeCell ref="CD104:CI104"/>
    <mergeCell ref="B106:Y108"/>
    <mergeCell ref="Z106:AD108"/>
    <mergeCell ref="AE106:AJ108"/>
    <mergeCell ref="AK106:AX108"/>
    <mergeCell ref="AY106:BB108"/>
    <mergeCell ref="AK117:AX117"/>
    <mergeCell ref="BC117:BF117"/>
    <mergeCell ref="BG117:BJ117"/>
    <mergeCell ref="BK117:BP117"/>
    <mergeCell ref="AK115:AX115"/>
    <mergeCell ref="BC115:BF115"/>
    <mergeCell ref="BG115:BJ115"/>
    <mergeCell ref="BK115:BP115"/>
    <mergeCell ref="AK116:AX116"/>
    <mergeCell ref="BC116:BF116"/>
    <mergeCell ref="BG116:BJ116"/>
    <mergeCell ref="BK116:BP116"/>
    <mergeCell ref="AY113:BB113"/>
    <mergeCell ref="BQ109:BW120"/>
    <mergeCell ref="BX109:CC120"/>
    <mergeCell ref="AK120:AX120"/>
    <mergeCell ref="BC120:BF120"/>
    <mergeCell ref="BG120:BJ120"/>
    <mergeCell ref="BK120:BP120"/>
    <mergeCell ref="CD109:CI120"/>
    <mergeCell ref="AK110:AX110"/>
    <mergeCell ref="BQ106:BW108"/>
    <mergeCell ref="BX106:CC108"/>
    <mergeCell ref="BC110:BF110"/>
    <mergeCell ref="BG110:BJ110"/>
    <mergeCell ref="BX123:CC125"/>
    <mergeCell ref="CD123:CI125"/>
    <mergeCell ref="B121:AJ121"/>
    <mergeCell ref="AK121:BJ121"/>
    <mergeCell ref="BK121:BP121"/>
    <mergeCell ref="BQ121:CC121"/>
    <mergeCell ref="CD121:CI121"/>
    <mergeCell ref="B123:Y125"/>
    <mergeCell ref="Z123:AD125"/>
    <mergeCell ref="AE123:AJ125"/>
    <mergeCell ref="AK123:AX125"/>
    <mergeCell ref="AY123:BB125"/>
    <mergeCell ref="BQ126:BW127"/>
    <mergeCell ref="BX126:CC127"/>
    <mergeCell ref="CD126:CI127"/>
    <mergeCell ref="AK127:AX127"/>
    <mergeCell ref="AY127:BB127"/>
    <mergeCell ref="BC127:BF127"/>
    <mergeCell ref="BG127:BJ127"/>
    <mergeCell ref="BK127:BP127"/>
    <mergeCell ref="B126:Y127"/>
    <mergeCell ref="Z126:AD127"/>
    <mergeCell ref="AE126:AJ127"/>
    <mergeCell ref="AK126:AX126"/>
    <mergeCell ref="AY126:BB126"/>
    <mergeCell ref="BC126:BF126"/>
    <mergeCell ref="BG126:BJ126"/>
    <mergeCell ref="BK126:BP126"/>
    <mergeCell ref="BC123:BF125"/>
    <mergeCell ref="BG123:BJ125"/>
    <mergeCell ref="BK123:BP125"/>
    <mergeCell ref="BQ123:BW125"/>
    <mergeCell ref="BC130:BF132"/>
    <mergeCell ref="BG130:BJ132"/>
    <mergeCell ref="BK130:BP132"/>
    <mergeCell ref="BQ130:BW132"/>
    <mergeCell ref="BX130:CC132"/>
    <mergeCell ref="CD130:CI132"/>
    <mergeCell ref="B128:AJ128"/>
    <mergeCell ref="AK128:BJ128"/>
    <mergeCell ref="BK128:BP128"/>
    <mergeCell ref="BQ128:CC128"/>
    <mergeCell ref="CD128:CI128"/>
    <mergeCell ref="B130:Y132"/>
    <mergeCell ref="Z130:AD132"/>
    <mergeCell ref="AE130:AJ132"/>
    <mergeCell ref="AK130:AX132"/>
    <mergeCell ref="AY130:BB132"/>
    <mergeCell ref="BG158:BJ158"/>
    <mergeCell ref="BK158:BP158"/>
    <mergeCell ref="AK133:AX133"/>
    <mergeCell ref="AY133:BB133"/>
    <mergeCell ref="BC133:BF133"/>
    <mergeCell ref="BG133:BJ133"/>
    <mergeCell ref="BK133:BP133"/>
    <mergeCell ref="BC155:BF157"/>
    <mergeCell ref="BG155:BJ157"/>
    <mergeCell ref="BK155:BP157"/>
    <mergeCell ref="BQ155:BW157"/>
    <mergeCell ref="BX155:CC157"/>
    <mergeCell ref="CD155:CI157"/>
    <mergeCell ref="B153:AJ153"/>
    <mergeCell ref="AK153:BJ153"/>
    <mergeCell ref="BK153:BP153"/>
    <mergeCell ref="BQ153:CC153"/>
    <mergeCell ref="CD153:CI153"/>
    <mergeCell ref="B155:Y157"/>
    <mergeCell ref="Z155:AD157"/>
    <mergeCell ref="AE155:AJ157"/>
    <mergeCell ref="AK155:AX157"/>
    <mergeCell ref="AY155:BB157"/>
    <mergeCell ref="AK134:AX134"/>
    <mergeCell ref="AK135:AX135"/>
    <mergeCell ref="AK136:AX136"/>
    <mergeCell ref="AK146:AX146"/>
    <mergeCell ref="AK147:AX147"/>
    <mergeCell ref="AK148:AX148"/>
    <mergeCell ref="AK149:AX149"/>
    <mergeCell ref="AK150:AX150"/>
    <mergeCell ref="AK151:AX151"/>
    <mergeCell ref="BC160:BF160"/>
    <mergeCell ref="AK162:AX162"/>
    <mergeCell ref="AY162:BB162"/>
    <mergeCell ref="BC162:BF162"/>
    <mergeCell ref="BG162:BJ162"/>
    <mergeCell ref="BK162:BP162"/>
    <mergeCell ref="AK163:AX163"/>
    <mergeCell ref="AY163:BB163"/>
    <mergeCell ref="BC163:BF163"/>
    <mergeCell ref="BG163:BJ163"/>
    <mergeCell ref="BK163:BP163"/>
    <mergeCell ref="BG160:BJ160"/>
    <mergeCell ref="BK160:BP160"/>
    <mergeCell ref="AK161:AX161"/>
    <mergeCell ref="AY161:BB161"/>
    <mergeCell ref="BC161:BF161"/>
    <mergeCell ref="BG161:BJ161"/>
    <mergeCell ref="BK161:BP161"/>
    <mergeCell ref="BC166:BF168"/>
    <mergeCell ref="BG166:BJ168"/>
    <mergeCell ref="BK166:BP168"/>
    <mergeCell ref="BQ166:BW168"/>
    <mergeCell ref="BX166:CC168"/>
    <mergeCell ref="CD166:CI168"/>
    <mergeCell ref="B164:AJ164"/>
    <mergeCell ref="AK164:BJ164"/>
    <mergeCell ref="BK164:BP164"/>
    <mergeCell ref="BQ164:CC164"/>
    <mergeCell ref="CD164:CI164"/>
    <mergeCell ref="B166:Y168"/>
    <mergeCell ref="Z166:AD168"/>
    <mergeCell ref="AE166:AJ168"/>
    <mergeCell ref="AK166:AX168"/>
    <mergeCell ref="AY166:BB168"/>
    <mergeCell ref="BQ158:BW163"/>
    <mergeCell ref="BX158:CC163"/>
    <mergeCell ref="CD158:CI163"/>
    <mergeCell ref="AK159:AX159"/>
    <mergeCell ref="AY159:BB159"/>
    <mergeCell ref="BC159:BF159"/>
    <mergeCell ref="BG159:BJ159"/>
    <mergeCell ref="BK159:BP159"/>
    <mergeCell ref="B158:Y163"/>
    <mergeCell ref="Z158:AD163"/>
    <mergeCell ref="AE158:AJ163"/>
    <mergeCell ref="AK158:AX158"/>
    <mergeCell ref="AY158:BB158"/>
    <mergeCell ref="BC158:BF158"/>
    <mergeCell ref="AK160:AX160"/>
    <mergeCell ref="AY160:BB160"/>
    <mergeCell ref="AK176:AX176"/>
    <mergeCell ref="AK177:AX177"/>
    <mergeCell ref="BQ169:BW169"/>
    <mergeCell ref="BX169:CC169"/>
    <mergeCell ref="CD169:CI169"/>
    <mergeCell ref="B169:Y169"/>
    <mergeCell ref="Z169:AD169"/>
    <mergeCell ref="AE169:AJ169"/>
    <mergeCell ref="AK169:AX169"/>
    <mergeCell ref="AY169:BB169"/>
    <mergeCell ref="BC169:BF169"/>
    <mergeCell ref="BG169:BJ169"/>
    <mergeCell ref="BK169:BP169"/>
    <mergeCell ref="BC172:BF174"/>
    <mergeCell ref="BG172:BJ174"/>
    <mergeCell ref="BK172:BP174"/>
    <mergeCell ref="BQ172:BW174"/>
    <mergeCell ref="BX172:CC174"/>
    <mergeCell ref="CD172:CI174"/>
    <mergeCell ref="B170:AJ170"/>
    <mergeCell ref="AK170:BJ170"/>
    <mergeCell ref="BK170:BP170"/>
    <mergeCell ref="BQ170:CC170"/>
    <mergeCell ref="CD170:CI170"/>
    <mergeCell ref="B172:Y174"/>
    <mergeCell ref="Z172:AD174"/>
    <mergeCell ref="AE172:AJ174"/>
    <mergeCell ref="AK172:AX174"/>
    <mergeCell ref="AY172:BB174"/>
    <mergeCell ref="BG179:BJ179"/>
    <mergeCell ref="BK179:BP179"/>
    <mergeCell ref="BC180:BF180"/>
    <mergeCell ref="BG180:BJ180"/>
    <mergeCell ref="BK180:BP180"/>
    <mergeCell ref="BG177:BJ177"/>
    <mergeCell ref="BK177:BP177"/>
    <mergeCell ref="BC178:BF178"/>
    <mergeCell ref="BG178:BJ178"/>
    <mergeCell ref="BK178:BP178"/>
    <mergeCell ref="BG175:BJ175"/>
    <mergeCell ref="BK175:BP175"/>
    <mergeCell ref="AY179:BB179"/>
    <mergeCell ref="AY176:BB176"/>
    <mergeCell ref="AY177:BB177"/>
    <mergeCell ref="AY175:BB175"/>
    <mergeCell ref="AY178:BB178"/>
    <mergeCell ref="AY180:BB180"/>
    <mergeCell ref="BC183:BF185"/>
    <mergeCell ref="BG183:BJ185"/>
    <mergeCell ref="BK183:BP185"/>
    <mergeCell ref="AK175:AX175"/>
    <mergeCell ref="AK180:AX180"/>
    <mergeCell ref="AK178:AX178"/>
    <mergeCell ref="AK179:AX179"/>
    <mergeCell ref="BQ183:BW185"/>
    <mergeCell ref="BX183:CC185"/>
    <mergeCell ref="CD183:CI185"/>
    <mergeCell ref="B181:AJ181"/>
    <mergeCell ref="AK181:BJ181"/>
    <mergeCell ref="BK181:BP181"/>
    <mergeCell ref="BQ181:CC181"/>
    <mergeCell ref="CD181:CI181"/>
    <mergeCell ref="B183:Y185"/>
    <mergeCell ref="Z183:AD185"/>
    <mergeCell ref="AE183:AJ185"/>
    <mergeCell ref="AK183:AX185"/>
    <mergeCell ref="AY183:BB185"/>
    <mergeCell ref="BQ175:BW180"/>
    <mergeCell ref="BX175:CC180"/>
    <mergeCell ref="CD175:CI180"/>
    <mergeCell ref="BC176:BF176"/>
    <mergeCell ref="BG176:BJ176"/>
    <mergeCell ref="BK176:BP176"/>
    <mergeCell ref="B175:Y180"/>
    <mergeCell ref="Z175:AD180"/>
    <mergeCell ref="AE175:AJ180"/>
    <mergeCell ref="BC175:BF175"/>
    <mergeCell ref="BC177:BF177"/>
    <mergeCell ref="BC179:BF179"/>
    <mergeCell ref="BQ186:BW186"/>
    <mergeCell ref="BX186:CC186"/>
    <mergeCell ref="CD186:CI186"/>
    <mergeCell ref="B186:Y186"/>
    <mergeCell ref="Z186:AD186"/>
    <mergeCell ref="AE186:AJ186"/>
    <mergeCell ref="AK186:AX186"/>
    <mergeCell ref="AY186:BB186"/>
    <mergeCell ref="BC186:BF186"/>
    <mergeCell ref="BG186:BJ186"/>
    <mergeCell ref="BK186:BP186"/>
    <mergeCell ref="BC189:BF191"/>
    <mergeCell ref="BG189:BJ191"/>
    <mergeCell ref="BK189:BP191"/>
    <mergeCell ref="BQ189:BW191"/>
    <mergeCell ref="BX189:CC191"/>
    <mergeCell ref="CD189:CI191"/>
    <mergeCell ref="B187:AJ187"/>
    <mergeCell ref="AK187:BJ187"/>
    <mergeCell ref="BK187:BP187"/>
    <mergeCell ref="BQ187:CC187"/>
    <mergeCell ref="CD187:CI187"/>
    <mergeCell ref="B189:Y191"/>
    <mergeCell ref="Z189:AD191"/>
    <mergeCell ref="AE189:AJ191"/>
    <mergeCell ref="AK189:AX191"/>
    <mergeCell ref="AY189:BB191"/>
    <mergeCell ref="BQ192:BW193"/>
    <mergeCell ref="BX192:CC193"/>
    <mergeCell ref="CD192:CI193"/>
    <mergeCell ref="AK193:AX193"/>
    <mergeCell ref="AY193:BB193"/>
    <mergeCell ref="BC193:BF193"/>
    <mergeCell ref="BG193:BJ193"/>
    <mergeCell ref="BK193:BP193"/>
    <mergeCell ref="B192:Y193"/>
    <mergeCell ref="Z192:AD193"/>
    <mergeCell ref="AE192:AJ193"/>
    <mergeCell ref="AK192:AX192"/>
    <mergeCell ref="AY192:BB192"/>
    <mergeCell ref="BC192:BF192"/>
    <mergeCell ref="BG192:BJ192"/>
    <mergeCell ref="BK192:BP192"/>
    <mergeCell ref="B194:AJ194"/>
    <mergeCell ref="AK194:BJ194"/>
    <mergeCell ref="BK194:BP194"/>
    <mergeCell ref="BQ194:CC194"/>
    <mergeCell ref="CD194:CI194"/>
    <mergeCell ref="B199:Y199"/>
    <mergeCell ref="Z199:AD199"/>
    <mergeCell ref="AE199:AJ199"/>
    <mergeCell ref="AK199:AX199"/>
    <mergeCell ref="AY199:BB199"/>
    <mergeCell ref="BC199:BF199"/>
    <mergeCell ref="BK205:BP205"/>
    <mergeCell ref="CD196:CI198"/>
    <mergeCell ref="BG199:BJ199"/>
    <mergeCell ref="BK199:BP199"/>
    <mergeCell ref="CD202:CI204"/>
    <mergeCell ref="B196:Y198"/>
    <mergeCell ref="Z196:AD198"/>
    <mergeCell ref="AE196:AJ198"/>
    <mergeCell ref="AK196:AX198"/>
    <mergeCell ref="AY196:BB198"/>
    <mergeCell ref="AK205:AX205"/>
    <mergeCell ref="BQ199:BW199"/>
    <mergeCell ref="BX199:CC199"/>
    <mergeCell ref="CD199:CI199"/>
    <mergeCell ref="AY205:BB205"/>
    <mergeCell ref="B200:AJ200"/>
    <mergeCell ref="AK200:BJ200"/>
    <mergeCell ref="BK200:BP200"/>
    <mergeCell ref="BC196:BF198"/>
    <mergeCell ref="BG196:BJ198"/>
    <mergeCell ref="BK196:BP198"/>
    <mergeCell ref="BQ196:BW198"/>
    <mergeCell ref="BX196:CC198"/>
    <mergeCell ref="B205:Y205"/>
    <mergeCell ref="Z205:AD205"/>
    <mergeCell ref="AE205:AJ205"/>
    <mergeCell ref="CD208:CI210"/>
    <mergeCell ref="CD206:CI206"/>
    <mergeCell ref="BX211:CC219"/>
    <mergeCell ref="CD211:CI219"/>
    <mergeCell ref="BQ200:CC200"/>
    <mergeCell ref="CD200:CI200"/>
    <mergeCell ref="B202:Y204"/>
    <mergeCell ref="Z202:AD204"/>
    <mergeCell ref="AE202:AJ204"/>
    <mergeCell ref="AK202:AX204"/>
    <mergeCell ref="AY202:BB204"/>
    <mergeCell ref="BQ205:BW205"/>
    <mergeCell ref="BX205:CC205"/>
    <mergeCell ref="CD205:CI205"/>
    <mergeCell ref="B206:AJ206"/>
    <mergeCell ref="BQ206:CC206"/>
    <mergeCell ref="B208:Y210"/>
    <mergeCell ref="Z208:AD210"/>
    <mergeCell ref="AK213:AX213"/>
    <mergeCell ref="AK214:AX214"/>
    <mergeCell ref="BG213:BJ213"/>
    <mergeCell ref="BK213:BP213"/>
    <mergeCell ref="AY214:BB214"/>
    <mergeCell ref="BC214:BF214"/>
    <mergeCell ref="BG214:BJ214"/>
    <mergeCell ref="AK211:AX211"/>
    <mergeCell ref="AK212:AX212"/>
    <mergeCell ref="BC202:BF204"/>
    <mergeCell ref="BG202:BJ204"/>
    <mergeCell ref="BK202:BP204"/>
    <mergeCell ref="BQ202:BW204"/>
    <mergeCell ref="BX202:CC204"/>
    <mergeCell ref="BC205:BF205"/>
    <mergeCell ref="BG205:BJ205"/>
    <mergeCell ref="BX208:CC210"/>
    <mergeCell ref="AY219:BB219"/>
    <mergeCell ref="BC219:BF219"/>
    <mergeCell ref="BG219:BJ219"/>
    <mergeCell ref="BK219:BP219"/>
    <mergeCell ref="AY217:BB217"/>
    <mergeCell ref="BC217:BF217"/>
    <mergeCell ref="BG217:BJ217"/>
    <mergeCell ref="BK217:BP217"/>
    <mergeCell ref="AY218:BB218"/>
    <mergeCell ref="BC218:BF218"/>
    <mergeCell ref="BG218:BJ218"/>
    <mergeCell ref="BK218:BP218"/>
    <mergeCell ref="AY215:BB215"/>
    <mergeCell ref="BK214:BP214"/>
    <mergeCell ref="AK206:BJ206"/>
    <mergeCell ref="BK206:BP206"/>
    <mergeCell ref="BQ211:BW219"/>
    <mergeCell ref="AY212:BB212"/>
    <mergeCell ref="BC212:BF212"/>
    <mergeCell ref="BG212:BJ212"/>
    <mergeCell ref="BK212:BP212"/>
    <mergeCell ref="AK217:AX217"/>
    <mergeCell ref="AK219:AX219"/>
    <mergeCell ref="BC208:BF210"/>
    <mergeCell ref="BG208:BJ210"/>
    <mergeCell ref="BK208:BP210"/>
    <mergeCell ref="BQ208:BW210"/>
    <mergeCell ref="B211:Y219"/>
    <mergeCell ref="Z211:AD219"/>
    <mergeCell ref="AE211:AJ219"/>
    <mergeCell ref="AY211:BB211"/>
    <mergeCell ref="BC211:BF211"/>
    <mergeCell ref="AY213:BB213"/>
    <mergeCell ref="BC213:BF213"/>
    <mergeCell ref="BC215:BF215"/>
    <mergeCell ref="BG215:BJ215"/>
    <mergeCell ref="BK215:BP215"/>
    <mergeCell ref="AY216:BB216"/>
    <mergeCell ref="BC216:BF216"/>
    <mergeCell ref="BG216:BJ216"/>
    <mergeCell ref="BG211:BJ211"/>
    <mergeCell ref="BK211:BP211"/>
    <mergeCell ref="BK216:BP216"/>
    <mergeCell ref="AE208:AJ210"/>
    <mergeCell ref="AK208:AX210"/>
    <mergeCell ref="AY208:BB210"/>
    <mergeCell ref="AK218:AX218"/>
    <mergeCell ref="AK215:AX215"/>
    <mergeCell ref="AK216:AX216"/>
    <mergeCell ref="AK232:AX232"/>
    <mergeCell ref="AK235:AX235"/>
    <mergeCell ref="AK236:AX236"/>
    <mergeCell ref="AK233:AX233"/>
    <mergeCell ref="AK234:AX234"/>
    <mergeCell ref="AK239:AX239"/>
    <mergeCell ref="AK240:AX240"/>
    <mergeCell ref="AK237:AX237"/>
    <mergeCell ref="AK238:AX238"/>
    <mergeCell ref="BC222:BF224"/>
    <mergeCell ref="BG222:BJ224"/>
    <mergeCell ref="BK222:BP224"/>
    <mergeCell ref="BQ222:BW224"/>
    <mergeCell ref="BX222:CC224"/>
    <mergeCell ref="BQ229:BW231"/>
    <mergeCell ref="BX229:CC231"/>
    <mergeCell ref="BK235:BP235"/>
    <mergeCell ref="CD222:CI224"/>
    <mergeCell ref="B220:AJ220"/>
    <mergeCell ref="AK220:BJ220"/>
    <mergeCell ref="BK220:BP220"/>
    <mergeCell ref="BQ220:CC220"/>
    <mergeCell ref="CD220:CI220"/>
    <mergeCell ref="B222:Y224"/>
    <mergeCell ref="Z222:AD224"/>
    <mergeCell ref="AE222:AJ224"/>
    <mergeCell ref="AK222:AX224"/>
    <mergeCell ref="AY222:BB224"/>
    <mergeCell ref="BQ225:BW226"/>
    <mergeCell ref="BX225:CC226"/>
    <mergeCell ref="CD225:CI226"/>
    <mergeCell ref="AK226:AX226"/>
    <mergeCell ref="AY226:BB226"/>
    <mergeCell ref="BC226:BF226"/>
    <mergeCell ref="BG226:BJ226"/>
    <mergeCell ref="BK226:BP226"/>
    <mergeCell ref="B225:Y226"/>
    <mergeCell ref="Z225:AD226"/>
    <mergeCell ref="AE225:AJ226"/>
    <mergeCell ref="AK225:AX225"/>
    <mergeCell ref="AY225:BB225"/>
    <mergeCell ref="BC225:BF225"/>
    <mergeCell ref="BG225:BJ225"/>
    <mergeCell ref="BK225:BP225"/>
    <mergeCell ref="AK246:AX246"/>
    <mergeCell ref="AK249:AX249"/>
    <mergeCell ref="AK250:AX250"/>
    <mergeCell ref="AK247:AX247"/>
    <mergeCell ref="AK248:AX248"/>
    <mergeCell ref="AK253:AX253"/>
    <mergeCell ref="AK254:AX254"/>
    <mergeCell ref="AK251:AX251"/>
    <mergeCell ref="AK252:AX252"/>
    <mergeCell ref="BC229:BF231"/>
    <mergeCell ref="BG229:BJ231"/>
    <mergeCell ref="BK229:BP231"/>
    <mergeCell ref="BK233:BP233"/>
    <mergeCell ref="B232:Y240"/>
    <mergeCell ref="Z232:AD240"/>
    <mergeCell ref="AE232:AJ240"/>
    <mergeCell ref="AY232:BB232"/>
    <mergeCell ref="BC232:BF232"/>
    <mergeCell ref="AY234:BB234"/>
    <mergeCell ref="BC234:BF234"/>
    <mergeCell ref="BC236:BF236"/>
    <mergeCell ref="BG236:BJ236"/>
    <mergeCell ref="BK236:BP236"/>
    <mergeCell ref="BG237:BJ237"/>
    <mergeCell ref="BG232:BJ232"/>
    <mergeCell ref="BK232:BP232"/>
    <mergeCell ref="BK237:BP237"/>
    <mergeCell ref="BG234:BJ234"/>
    <mergeCell ref="BK234:BP234"/>
    <mergeCell ref="AY235:BB235"/>
    <mergeCell ref="BC235:BF235"/>
    <mergeCell ref="BG235:BJ235"/>
    <mergeCell ref="CD229:CI231"/>
    <mergeCell ref="B227:AJ227"/>
    <mergeCell ref="AK227:BJ227"/>
    <mergeCell ref="BK227:BP227"/>
    <mergeCell ref="BQ227:CC227"/>
    <mergeCell ref="CD227:CI227"/>
    <mergeCell ref="B229:Y231"/>
    <mergeCell ref="Z229:AD231"/>
    <mergeCell ref="AE229:AJ231"/>
    <mergeCell ref="AK229:AX231"/>
    <mergeCell ref="AY229:BB231"/>
    <mergeCell ref="AY240:BB240"/>
    <mergeCell ref="BC240:BF240"/>
    <mergeCell ref="BG240:BJ240"/>
    <mergeCell ref="BK240:BP240"/>
    <mergeCell ref="AY238:BB238"/>
    <mergeCell ref="BC238:BF238"/>
    <mergeCell ref="BG238:BJ238"/>
    <mergeCell ref="BK238:BP238"/>
    <mergeCell ref="AY239:BB239"/>
    <mergeCell ref="BC239:BF239"/>
    <mergeCell ref="BG239:BJ239"/>
    <mergeCell ref="BK239:BP239"/>
    <mergeCell ref="AY236:BB236"/>
    <mergeCell ref="BQ232:BW240"/>
    <mergeCell ref="BX232:CC240"/>
    <mergeCell ref="CD232:CI240"/>
    <mergeCell ref="AY233:BB233"/>
    <mergeCell ref="BC233:BF233"/>
    <mergeCell ref="BG233:BJ233"/>
    <mergeCell ref="AY237:BB237"/>
    <mergeCell ref="BC237:BF237"/>
    <mergeCell ref="BC252:BF252"/>
    <mergeCell ref="BG252:BJ252"/>
    <mergeCell ref="BK252:BP252"/>
    <mergeCell ref="AY252:BB252"/>
    <mergeCell ref="AY253:BB253"/>
    <mergeCell ref="AY250:BB250"/>
    <mergeCell ref="AY251:BB251"/>
    <mergeCell ref="AY254:BB254"/>
    <mergeCell ref="BC246:BF246"/>
    <mergeCell ref="AY248:BB248"/>
    <mergeCell ref="BC248:BF248"/>
    <mergeCell ref="BC250:BF250"/>
    <mergeCell ref="BG250:BJ250"/>
    <mergeCell ref="BK250:BP250"/>
    <mergeCell ref="BC251:BF251"/>
    <mergeCell ref="BG251:BJ251"/>
    <mergeCell ref="BK251:BP251"/>
    <mergeCell ref="BG248:BJ248"/>
    <mergeCell ref="BK248:BP248"/>
    <mergeCell ref="AY249:BB249"/>
    <mergeCell ref="BC249:BF249"/>
    <mergeCell ref="BG249:BJ249"/>
    <mergeCell ref="BK249:BP249"/>
    <mergeCell ref="BC253:BF253"/>
    <mergeCell ref="BG253:BJ253"/>
    <mergeCell ref="BK253:BP253"/>
    <mergeCell ref="BC266:BF266"/>
    <mergeCell ref="BQ260:BW268"/>
    <mergeCell ref="BX260:CC268"/>
    <mergeCell ref="BC243:BF245"/>
    <mergeCell ref="BG243:BJ245"/>
    <mergeCell ref="BK243:BP245"/>
    <mergeCell ref="BQ243:BW245"/>
    <mergeCell ref="BX243:CC245"/>
    <mergeCell ref="CD243:CI245"/>
    <mergeCell ref="B241:AJ241"/>
    <mergeCell ref="AK241:BJ241"/>
    <mergeCell ref="BK241:BP241"/>
    <mergeCell ref="BQ241:CC241"/>
    <mergeCell ref="CD241:CI241"/>
    <mergeCell ref="B243:Y245"/>
    <mergeCell ref="Z243:AD245"/>
    <mergeCell ref="AE243:AJ245"/>
    <mergeCell ref="AK243:AX245"/>
    <mergeCell ref="AY243:BB245"/>
    <mergeCell ref="BQ246:BW254"/>
    <mergeCell ref="BX246:CC254"/>
    <mergeCell ref="CD246:CI254"/>
    <mergeCell ref="AY247:BB247"/>
    <mergeCell ref="BC247:BF247"/>
    <mergeCell ref="BG247:BJ247"/>
    <mergeCell ref="BK247:BP247"/>
    <mergeCell ref="B246:Y254"/>
    <mergeCell ref="Z246:AD254"/>
    <mergeCell ref="AE246:AJ254"/>
    <mergeCell ref="AY246:BB246"/>
    <mergeCell ref="BG246:BJ246"/>
    <mergeCell ref="BK246:BP246"/>
    <mergeCell ref="BC257:BF259"/>
    <mergeCell ref="BG257:BJ259"/>
    <mergeCell ref="BK257:BP259"/>
    <mergeCell ref="BK261:BP261"/>
    <mergeCell ref="AK260:AX260"/>
    <mergeCell ref="AK261:AX261"/>
    <mergeCell ref="BC254:BF254"/>
    <mergeCell ref="BG254:BJ254"/>
    <mergeCell ref="BK254:BP254"/>
    <mergeCell ref="BQ257:BW259"/>
    <mergeCell ref="BX257:CC259"/>
    <mergeCell ref="CD257:CI259"/>
    <mergeCell ref="B255:AJ255"/>
    <mergeCell ref="AK255:BJ255"/>
    <mergeCell ref="BK255:BP255"/>
    <mergeCell ref="BQ255:CC255"/>
    <mergeCell ref="CD255:CI255"/>
    <mergeCell ref="B257:Y259"/>
    <mergeCell ref="Z257:AD259"/>
    <mergeCell ref="AE257:AJ259"/>
    <mergeCell ref="AK257:AX259"/>
    <mergeCell ref="AY257:BB259"/>
    <mergeCell ref="CD260:CI268"/>
    <mergeCell ref="AY261:BB261"/>
    <mergeCell ref="BC261:BF261"/>
    <mergeCell ref="BG261:BJ261"/>
    <mergeCell ref="B260:Y268"/>
    <mergeCell ref="Z260:AD268"/>
    <mergeCell ref="AE260:AJ268"/>
    <mergeCell ref="AY260:BB260"/>
    <mergeCell ref="BC260:BF260"/>
    <mergeCell ref="AY262:BB262"/>
    <mergeCell ref="BC262:BF262"/>
    <mergeCell ref="BC264:BF264"/>
    <mergeCell ref="BG264:BJ264"/>
    <mergeCell ref="BK264:BP264"/>
    <mergeCell ref="AY265:BB265"/>
    <mergeCell ref="BC265:BF265"/>
    <mergeCell ref="BG265:BJ265"/>
    <mergeCell ref="BG260:BJ260"/>
    <mergeCell ref="BK260:BP260"/>
    <mergeCell ref="BK265:BP265"/>
    <mergeCell ref="BG262:BJ262"/>
    <mergeCell ref="BK262:BP262"/>
    <mergeCell ref="AY263:BB263"/>
    <mergeCell ref="AK266:AX266"/>
    <mergeCell ref="AK268:AX268"/>
    <mergeCell ref="BC263:BF263"/>
    <mergeCell ref="BG263:BJ263"/>
    <mergeCell ref="BK263:BP263"/>
    <mergeCell ref="AK267:AX267"/>
    <mergeCell ref="AK264:AX264"/>
    <mergeCell ref="AK265:AX265"/>
    <mergeCell ref="AK262:AX262"/>
    <mergeCell ref="AK263:AX263"/>
    <mergeCell ref="BG266:BJ266"/>
    <mergeCell ref="BK266:BP266"/>
    <mergeCell ref="AY267:BB267"/>
    <mergeCell ref="BC267:BF267"/>
    <mergeCell ref="BG267:BJ267"/>
    <mergeCell ref="BK267:BP267"/>
    <mergeCell ref="AY264:BB264"/>
    <mergeCell ref="AY268:BB268"/>
    <mergeCell ref="BC268:BF268"/>
    <mergeCell ref="AK282:AX282"/>
    <mergeCell ref="AY282:BB282"/>
    <mergeCell ref="BC282:BF282"/>
    <mergeCell ref="BG282:BJ282"/>
    <mergeCell ref="BK282:BP282"/>
    <mergeCell ref="BC271:BF273"/>
    <mergeCell ref="BG271:BJ273"/>
    <mergeCell ref="BK271:BP273"/>
    <mergeCell ref="BQ271:BW273"/>
    <mergeCell ref="AY281:BB281"/>
    <mergeCell ref="BC281:BF281"/>
    <mergeCell ref="BG281:BJ281"/>
    <mergeCell ref="AK280:AX280"/>
    <mergeCell ref="AK281:AX281"/>
    <mergeCell ref="AK278:AX278"/>
    <mergeCell ref="AK279:AX279"/>
    <mergeCell ref="BK281:BP281"/>
    <mergeCell ref="AK274:AX274"/>
    <mergeCell ref="AK275:AX275"/>
    <mergeCell ref="BC280:BF280"/>
    <mergeCell ref="BG280:BJ280"/>
    <mergeCell ref="BK280:BP280"/>
    <mergeCell ref="BG268:BJ268"/>
    <mergeCell ref="BK268:BP268"/>
    <mergeCell ref="AY266:BB266"/>
    <mergeCell ref="BX271:CC273"/>
    <mergeCell ref="CD271:CI273"/>
    <mergeCell ref="B269:AJ269"/>
    <mergeCell ref="AK269:BJ269"/>
    <mergeCell ref="BK269:BP269"/>
    <mergeCell ref="BQ269:CC269"/>
    <mergeCell ref="CD269:CI269"/>
    <mergeCell ref="B271:Y273"/>
    <mergeCell ref="Z271:AD273"/>
    <mergeCell ref="AE271:AJ273"/>
    <mergeCell ref="AK271:AX273"/>
    <mergeCell ref="AY271:BB273"/>
    <mergeCell ref="BQ274:BW282"/>
    <mergeCell ref="BX274:CC282"/>
    <mergeCell ref="CD274:CI282"/>
    <mergeCell ref="AY275:BB275"/>
    <mergeCell ref="BC275:BF275"/>
    <mergeCell ref="BG275:BJ275"/>
    <mergeCell ref="BK275:BP275"/>
    <mergeCell ref="BK279:BP279"/>
    <mergeCell ref="BG276:BJ276"/>
    <mergeCell ref="BK276:BP276"/>
    <mergeCell ref="AK277:AX277"/>
    <mergeCell ref="BC277:BF277"/>
    <mergeCell ref="BG277:BJ277"/>
    <mergeCell ref="BK277:BP277"/>
    <mergeCell ref="BG274:BJ274"/>
    <mergeCell ref="BK274:BP274"/>
    <mergeCell ref="AY280:BB280"/>
    <mergeCell ref="BC285:BF287"/>
    <mergeCell ref="BG285:BJ287"/>
    <mergeCell ref="BK285:BP287"/>
    <mergeCell ref="BQ285:BW287"/>
    <mergeCell ref="BX285:CC287"/>
    <mergeCell ref="CD285:CI287"/>
    <mergeCell ref="B283:AJ283"/>
    <mergeCell ref="AK283:BJ283"/>
    <mergeCell ref="BK283:BP283"/>
    <mergeCell ref="BQ283:CC283"/>
    <mergeCell ref="CD283:CI283"/>
    <mergeCell ref="B285:Y287"/>
    <mergeCell ref="Z285:AD287"/>
    <mergeCell ref="AE285:AJ287"/>
    <mergeCell ref="AK285:AX287"/>
    <mergeCell ref="AY285:BB287"/>
    <mergeCell ref="B274:Y282"/>
    <mergeCell ref="Z274:AD282"/>
    <mergeCell ref="AE274:AJ282"/>
    <mergeCell ref="AY274:BB274"/>
    <mergeCell ref="BC274:BF274"/>
    <mergeCell ref="AK276:AX276"/>
    <mergeCell ref="AY276:BB276"/>
    <mergeCell ref="BC276:BF276"/>
    <mergeCell ref="AY278:BB278"/>
    <mergeCell ref="BC278:BF278"/>
    <mergeCell ref="BG278:BJ278"/>
    <mergeCell ref="BK278:BP278"/>
    <mergeCell ref="AY279:BB279"/>
    <mergeCell ref="BC279:BF279"/>
    <mergeCell ref="BG279:BJ279"/>
    <mergeCell ref="AY277:BB277"/>
    <mergeCell ref="BQ288:BW290"/>
    <mergeCell ref="BX288:CC290"/>
    <mergeCell ref="CD288:CI290"/>
    <mergeCell ref="AK289:AX289"/>
    <mergeCell ref="AY289:BB289"/>
    <mergeCell ref="BC289:BF289"/>
    <mergeCell ref="BG289:BJ289"/>
    <mergeCell ref="BK289:BP289"/>
    <mergeCell ref="B288:Y290"/>
    <mergeCell ref="Z288:AD290"/>
    <mergeCell ref="AE288:AJ290"/>
    <mergeCell ref="AK288:AX288"/>
    <mergeCell ref="AY288:BB288"/>
    <mergeCell ref="BC288:BF288"/>
    <mergeCell ref="AK290:AX290"/>
    <mergeCell ref="AY290:BB290"/>
    <mergeCell ref="BC290:BF290"/>
    <mergeCell ref="BG288:BJ288"/>
    <mergeCell ref="BK288:BP288"/>
    <mergeCell ref="BG290:BJ290"/>
    <mergeCell ref="BK290:BP290"/>
    <mergeCell ref="BC293:BF295"/>
    <mergeCell ref="BG293:BJ295"/>
    <mergeCell ref="BK293:BP295"/>
    <mergeCell ref="BQ293:BW295"/>
    <mergeCell ref="BX293:CC295"/>
    <mergeCell ref="CD293:CI295"/>
    <mergeCell ref="B291:AJ291"/>
    <mergeCell ref="AK291:BJ291"/>
    <mergeCell ref="BK291:BP291"/>
    <mergeCell ref="BQ291:CC291"/>
    <mergeCell ref="CD291:CI291"/>
    <mergeCell ref="B293:Y295"/>
    <mergeCell ref="Z293:AD295"/>
    <mergeCell ref="AE293:AJ295"/>
    <mergeCell ref="AK293:AX295"/>
    <mergeCell ref="AY293:BB295"/>
    <mergeCell ref="BQ296:BW299"/>
    <mergeCell ref="BX296:CC299"/>
    <mergeCell ref="CD296:CI299"/>
    <mergeCell ref="AK297:AX297"/>
    <mergeCell ref="AY297:BB297"/>
    <mergeCell ref="BC297:BF297"/>
    <mergeCell ref="BG297:BJ297"/>
    <mergeCell ref="BK297:BP297"/>
    <mergeCell ref="B296:Y299"/>
    <mergeCell ref="Z296:AD299"/>
    <mergeCell ref="AE296:AJ299"/>
    <mergeCell ref="AK296:AX296"/>
    <mergeCell ref="AK305:AX305"/>
    <mergeCell ref="BG305:BJ305"/>
    <mergeCell ref="AK308:AX308"/>
    <mergeCell ref="AK309:AX309"/>
    <mergeCell ref="AK306:AX306"/>
    <mergeCell ref="AK307:AX307"/>
    <mergeCell ref="BG319:BJ319"/>
    <mergeCell ref="BK319:BP319"/>
    <mergeCell ref="AY296:BB296"/>
    <mergeCell ref="BC296:BF296"/>
    <mergeCell ref="AK298:AX298"/>
    <mergeCell ref="AY298:BB298"/>
    <mergeCell ref="BC298:BF298"/>
    <mergeCell ref="BG298:BJ298"/>
    <mergeCell ref="BK298:BP298"/>
    <mergeCell ref="AK299:AX299"/>
    <mergeCell ref="AY299:BB299"/>
    <mergeCell ref="BC299:BF299"/>
    <mergeCell ref="BG299:BJ299"/>
    <mergeCell ref="BK299:BP299"/>
    <mergeCell ref="BG296:BJ296"/>
    <mergeCell ref="BK296:BP296"/>
    <mergeCell ref="AY312:BB312"/>
    <mergeCell ref="AY313:BB313"/>
    <mergeCell ref="AY310:BB310"/>
    <mergeCell ref="AY311:BB311"/>
    <mergeCell ref="AY307:BB307"/>
    <mergeCell ref="AK312:AX312"/>
    <mergeCell ref="AK313:AX313"/>
    <mergeCell ref="AK310:AX310"/>
    <mergeCell ref="AK311:AX311"/>
    <mergeCell ref="BC302:BF304"/>
    <mergeCell ref="BK312:BP312"/>
    <mergeCell ref="AY309:BB309"/>
    <mergeCell ref="BQ305:BW313"/>
    <mergeCell ref="BX305:CC313"/>
    <mergeCell ref="CD305:CI313"/>
    <mergeCell ref="AY306:BB306"/>
    <mergeCell ref="BC306:BF306"/>
    <mergeCell ref="BG306:BJ306"/>
    <mergeCell ref="BK306:BP306"/>
    <mergeCell ref="B305:Y313"/>
    <mergeCell ref="Z305:AD313"/>
    <mergeCell ref="AE305:AJ313"/>
    <mergeCell ref="AY305:BB305"/>
    <mergeCell ref="BG302:BJ304"/>
    <mergeCell ref="BK302:BP304"/>
    <mergeCell ref="BQ302:BW304"/>
    <mergeCell ref="BX302:CC304"/>
    <mergeCell ref="BC305:BF305"/>
    <mergeCell ref="BC307:BF307"/>
    <mergeCell ref="BC309:BF309"/>
    <mergeCell ref="BG309:BJ309"/>
    <mergeCell ref="BK309:BP309"/>
    <mergeCell ref="BC310:BF310"/>
    <mergeCell ref="BG310:BJ310"/>
    <mergeCell ref="BK305:BP305"/>
    <mergeCell ref="BK310:BP310"/>
    <mergeCell ref="BG307:BJ307"/>
    <mergeCell ref="BK307:BP307"/>
    <mergeCell ref="AY308:BB308"/>
    <mergeCell ref="BC308:BF308"/>
    <mergeCell ref="BG308:BJ308"/>
    <mergeCell ref="BK308:BP308"/>
    <mergeCell ref="B314:AJ314"/>
    <mergeCell ref="AK314:BJ314"/>
    <mergeCell ref="BK314:BP314"/>
    <mergeCell ref="BQ314:CC314"/>
    <mergeCell ref="CD314:CI314"/>
    <mergeCell ref="B316:Y318"/>
    <mergeCell ref="Z316:AD318"/>
    <mergeCell ref="AE316:AJ318"/>
    <mergeCell ref="AK316:AX318"/>
    <mergeCell ref="AY316:BB318"/>
    <mergeCell ref="AY319:BB319"/>
    <mergeCell ref="BC319:BF319"/>
    <mergeCell ref="AK319:AX319"/>
    <mergeCell ref="CD302:CI304"/>
    <mergeCell ref="B300:AJ300"/>
    <mergeCell ref="AK300:BJ300"/>
    <mergeCell ref="BK300:BP300"/>
    <mergeCell ref="BQ300:CC300"/>
    <mergeCell ref="CD300:CI300"/>
    <mergeCell ref="B302:Y304"/>
    <mergeCell ref="Z302:AD304"/>
    <mergeCell ref="AE302:AJ304"/>
    <mergeCell ref="AK302:AX304"/>
    <mergeCell ref="AY302:BB304"/>
    <mergeCell ref="BC313:BF313"/>
    <mergeCell ref="BG313:BJ313"/>
    <mergeCell ref="BK313:BP313"/>
    <mergeCell ref="BC311:BF311"/>
    <mergeCell ref="BG311:BJ311"/>
    <mergeCell ref="BK311:BP311"/>
    <mergeCell ref="BC312:BF312"/>
    <mergeCell ref="BG312:BJ312"/>
    <mergeCell ref="B328:AJ328"/>
    <mergeCell ref="AK328:BJ328"/>
    <mergeCell ref="BK328:BP328"/>
    <mergeCell ref="BQ328:CC328"/>
    <mergeCell ref="CD328:CI328"/>
    <mergeCell ref="B330:Y332"/>
    <mergeCell ref="Z330:AD332"/>
    <mergeCell ref="AE330:AJ332"/>
    <mergeCell ref="AK330:AX332"/>
    <mergeCell ref="AY330:BB332"/>
    <mergeCell ref="AK333:AX333"/>
    <mergeCell ref="AY333:BB333"/>
    <mergeCell ref="BC316:BF318"/>
    <mergeCell ref="BG316:BJ318"/>
    <mergeCell ref="BK316:BP318"/>
    <mergeCell ref="BQ316:BW318"/>
    <mergeCell ref="BX316:CC318"/>
    <mergeCell ref="CD316:CI318"/>
    <mergeCell ref="BK324:BP324"/>
    <mergeCell ref="AY325:BB325"/>
    <mergeCell ref="BC325:BF325"/>
    <mergeCell ref="BG325:BJ325"/>
    <mergeCell ref="BK325:BP325"/>
    <mergeCell ref="AY326:BB326"/>
    <mergeCell ref="BC326:BF326"/>
    <mergeCell ref="BG326:BJ326"/>
    <mergeCell ref="BK326:BP326"/>
    <mergeCell ref="AY327:BB327"/>
    <mergeCell ref="BC327:BF327"/>
    <mergeCell ref="BG327:BJ327"/>
    <mergeCell ref="BK327:BP327"/>
    <mergeCell ref="BQ319:BW327"/>
    <mergeCell ref="BG347:BJ347"/>
    <mergeCell ref="BK347:BP347"/>
    <mergeCell ref="B347:Y347"/>
    <mergeCell ref="Z347:AD347"/>
    <mergeCell ref="AE347:AJ347"/>
    <mergeCell ref="AK347:AX347"/>
    <mergeCell ref="AY347:BB347"/>
    <mergeCell ref="BC347:BF347"/>
    <mergeCell ref="BC344:BF346"/>
    <mergeCell ref="BG344:BJ346"/>
    <mergeCell ref="BK344:BP346"/>
    <mergeCell ref="BQ344:BW346"/>
    <mergeCell ref="BX344:CC346"/>
    <mergeCell ref="CD344:CI346"/>
    <mergeCell ref="B342:AJ342"/>
    <mergeCell ref="AK342:BJ342"/>
    <mergeCell ref="BK342:BP342"/>
    <mergeCell ref="BQ342:CC342"/>
    <mergeCell ref="CD342:CI342"/>
    <mergeCell ref="B344:Y346"/>
    <mergeCell ref="Z344:AD346"/>
    <mergeCell ref="AE344:AJ346"/>
    <mergeCell ref="AK344:AX346"/>
    <mergeCell ref="AY344:BB346"/>
    <mergeCell ref="BQ347:BW347"/>
    <mergeCell ref="BX347:CC347"/>
    <mergeCell ref="CD347:CI347"/>
    <mergeCell ref="B353:Y353"/>
    <mergeCell ref="Z353:AD353"/>
    <mergeCell ref="AE353:AJ353"/>
    <mergeCell ref="AK353:AX353"/>
    <mergeCell ref="AY353:BB353"/>
    <mergeCell ref="BC353:BF353"/>
    <mergeCell ref="BG353:BJ353"/>
    <mergeCell ref="BK353:BP353"/>
    <mergeCell ref="BQ350:BW352"/>
    <mergeCell ref="BX350:CC352"/>
    <mergeCell ref="CD350:CI352"/>
    <mergeCell ref="B348:AJ348"/>
    <mergeCell ref="AK348:BJ348"/>
    <mergeCell ref="BK348:BP348"/>
    <mergeCell ref="BQ348:CC348"/>
    <mergeCell ref="CD348:CI348"/>
    <mergeCell ref="B350:Y352"/>
    <mergeCell ref="Z350:AD352"/>
    <mergeCell ref="AE350:AJ352"/>
    <mergeCell ref="AK350:AX352"/>
    <mergeCell ref="AY350:BB352"/>
    <mergeCell ref="BQ353:BW353"/>
    <mergeCell ref="BX353:CC353"/>
    <mergeCell ref="CD353:CI353"/>
    <mergeCell ref="BC350:BF352"/>
    <mergeCell ref="BG350:BJ352"/>
    <mergeCell ref="BK350:BP352"/>
    <mergeCell ref="B354:AJ354"/>
    <mergeCell ref="AK354:BJ354"/>
    <mergeCell ref="BK354:BP354"/>
    <mergeCell ref="BQ354:CC354"/>
    <mergeCell ref="CD354:CI354"/>
    <mergeCell ref="B356:Y358"/>
    <mergeCell ref="Z356:AD358"/>
    <mergeCell ref="AE356:AJ358"/>
    <mergeCell ref="AK356:AX358"/>
    <mergeCell ref="AY356:BB358"/>
    <mergeCell ref="BQ359:BW359"/>
    <mergeCell ref="BX359:CC359"/>
    <mergeCell ref="CD359:CI359"/>
    <mergeCell ref="B359:Y359"/>
    <mergeCell ref="Z359:AD359"/>
    <mergeCell ref="AE359:AJ359"/>
    <mergeCell ref="AK359:AX359"/>
    <mergeCell ref="AY359:BB359"/>
    <mergeCell ref="BC359:BF359"/>
    <mergeCell ref="BC356:BF358"/>
    <mergeCell ref="BG356:BJ358"/>
    <mergeCell ref="BK356:BP358"/>
    <mergeCell ref="BQ356:BW358"/>
    <mergeCell ref="BX356:CC358"/>
    <mergeCell ref="CD356:CI358"/>
    <mergeCell ref="BG359:BJ359"/>
    <mergeCell ref="BK359:BP359"/>
    <mergeCell ref="CD362:CI364"/>
    <mergeCell ref="B360:AJ360"/>
    <mergeCell ref="AK360:BJ360"/>
    <mergeCell ref="BK360:BP360"/>
    <mergeCell ref="BQ360:CC360"/>
    <mergeCell ref="CD360:CI360"/>
    <mergeCell ref="B362:Y364"/>
    <mergeCell ref="Z362:AD364"/>
    <mergeCell ref="AE362:AJ364"/>
    <mergeCell ref="AK362:AX364"/>
    <mergeCell ref="AY362:BB364"/>
    <mergeCell ref="BG365:BJ365"/>
    <mergeCell ref="BK365:BP365"/>
    <mergeCell ref="AY365:BB365"/>
    <mergeCell ref="BC365:BF365"/>
    <mergeCell ref="BC362:BF364"/>
    <mergeCell ref="BG362:BJ364"/>
    <mergeCell ref="AK365:AX365"/>
    <mergeCell ref="BK362:BP364"/>
    <mergeCell ref="BQ362:BW364"/>
    <mergeCell ref="BX362:CC364"/>
    <mergeCell ref="CD366:CI366"/>
    <mergeCell ref="BQ365:BW365"/>
    <mergeCell ref="BX365:CC365"/>
    <mergeCell ref="CD365:CI365"/>
    <mergeCell ref="B365:Y365"/>
    <mergeCell ref="Z365:AD365"/>
    <mergeCell ref="AE365:AJ365"/>
    <mergeCell ref="P373:U373"/>
    <mergeCell ref="V373:AB373"/>
    <mergeCell ref="AC373:AH373"/>
    <mergeCell ref="P374:U374"/>
    <mergeCell ref="V374:AB374"/>
    <mergeCell ref="AC374:AH374"/>
    <mergeCell ref="P371:U371"/>
    <mergeCell ref="V371:AB371"/>
    <mergeCell ref="AC371:AH371"/>
    <mergeCell ref="P372:U372"/>
    <mergeCell ref="V372:AB372"/>
    <mergeCell ref="AC372:AH372"/>
    <mergeCell ref="B369:O369"/>
    <mergeCell ref="P369:U369"/>
    <mergeCell ref="V369:AB369"/>
    <mergeCell ref="AC369:AH369"/>
    <mergeCell ref="P370:U370"/>
    <mergeCell ref="V370:AB370"/>
    <mergeCell ref="AC370:AH370"/>
    <mergeCell ref="P377:U377"/>
    <mergeCell ref="V377:AB377"/>
    <mergeCell ref="AC377:AH377"/>
    <mergeCell ref="P378:U378"/>
    <mergeCell ref="V378:AB378"/>
    <mergeCell ref="AC378:AH378"/>
    <mergeCell ref="P375:U375"/>
    <mergeCell ref="V375:AB375"/>
    <mergeCell ref="AC375:AH375"/>
    <mergeCell ref="P376:U376"/>
    <mergeCell ref="V376:AB376"/>
    <mergeCell ref="AC376:AH376"/>
    <mergeCell ref="B368:AH368"/>
    <mergeCell ref="B366:AJ366"/>
    <mergeCell ref="AK366:BJ366"/>
    <mergeCell ref="BK366:BP366"/>
    <mergeCell ref="BQ366:CC366"/>
    <mergeCell ref="P383:U383"/>
    <mergeCell ref="V383:AB383"/>
    <mergeCell ref="AC383:AH383"/>
    <mergeCell ref="P384:U384"/>
    <mergeCell ref="V384:AB384"/>
    <mergeCell ref="AC384:AH384"/>
    <mergeCell ref="P381:U381"/>
    <mergeCell ref="V381:AB381"/>
    <mergeCell ref="AC381:AH381"/>
    <mergeCell ref="P382:U382"/>
    <mergeCell ref="V382:AB382"/>
    <mergeCell ref="AC382:AH382"/>
    <mergeCell ref="P379:U379"/>
    <mergeCell ref="V379:AB379"/>
    <mergeCell ref="AC379:AH379"/>
    <mergeCell ref="P380:U380"/>
    <mergeCell ref="V380:AB380"/>
    <mergeCell ref="AC380:AH380"/>
    <mergeCell ref="V392:AB392"/>
    <mergeCell ref="AC392:AH392"/>
    <mergeCell ref="P389:U389"/>
    <mergeCell ref="V389:AB389"/>
    <mergeCell ref="AC389:AH389"/>
    <mergeCell ref="P390:U390"/>
    <mergeCell ref="V390:AB390"/>
    <mergeCell ref="AC390:AH390"/>
    <mergeCell ref="P387:U387"/>
    <mergeCell ref="V387:AB387"/>
    <mergeCell ref="AC387:AH387"/>
    <mergeCell ref="P388:U388"/>
    <mergeCell ref="V388:AB388"/>
    <mergeCell ref="AC388:AH388"/>
    <mergeCell ref="P385:U385"/>
    <mergeCell ref="V385:AB385"/>
    <mergeCell ref="AC385:AH385"/>
    <mergeCell ref="P386:U386"/>
    <mergeCell ref="V386:AB386"/>
    <mergeCell ref="AC386:AH386"/>
    <mergeCell ref="AK152:AX152"/>
    <mergeCell ref="P399:U399"/>
    <mergeCell ref="V399:AB399"/>
    <mergeCell ref="AC399:AH399"/>
    <mergeCell ref="P397:U397"/>
    <mergeCell ref="V397:AB397"/>
    <mergeCell ref="AC397:AH397"/>
    <mergeCell ref="P398:U398"/>
    <mergeCell ref="V398:AB398"/>
    <mergeCell ref="AC398:AH398"/>
    <mergeCell ref="P395:U395"/>
    <mergeCell ref="V395:AB395"/>
    <mergeCell ref="AC395:AH395"/>
    <mergeCell ref="P396:U396"/>
    <mergeCell ref="V396:AB396"/>
    <mergeCell ref="AC396:AH396"/>
    <mergeCell ref="P393:U393"/>
    <mergeCell ref="V393:AB393"/>
    <mergeCell ref="AC393:AH393"/>
    <mergeCell ref="P394:U394"/>
    <mergeCell ref="V394:AB394"/>
    <mergeCell ref="AC394:AH394"/>
    <mergeCell ref="P391:U391"/>
    <mergeCell ref="V391:AB391"/>
    <mergeCell ref="AC391:AH391"/>
    <mergeCell ref="P392:U392"/>
    <mergeCell ref="B133:Y152"/>
    <mergeCell ref="Z133:AD152"/>
    <mergeCell ref="AE133:AJ152"/>
    <mergeCell ref="AK137:AX137"/>
    <mergeCell ref="AK138:AX138"/>
    <mergeCell ref="AK139:AX139"/>
    <mergeCell ref="AY134:BB134"/>
    <mergeCell ref="BC134:BF134"/>
    <mergeCell ref="BG134:BJ134"/>
    <mergeCell ref="BK134:BP134"/>
    <mergeCell ref="AY135:BB135"/>
    <mergeCell ref="BC135:BF135"/>
    <mergeCell ref="BG135:BJ135"/>
    <mergeCell ref="BK135:BP135"/>
    <mergeCell ref="AY136:BB136"/>
    <mergeCell ref="BC136:BF136"/>
    <mergeCell ref="BG136:BJ136"/>
    <mergeCell ref="BK136:BP136"/>
    <mergeCell ref="AY137:BB137"/>
    <mergeCell ref="BC137:BF137"/>
    <mergeCell ref="BG137:BJ137"/>
    <mergeCell ref="BK137:BP137"/>
    <mergeCell ref="AY138:BB138"/>
    <mergeCell ref="BC138:BF138"/>
    <mergeCell ref="BG138:BJ138"/>
    <mergeCell ref="BK138:BP138"/>
    <mergeCell ref="AK140:AX140"/>
    <mergeCell ref="AK141:AX141"/>
    <mergeCell ref="AK142:AX142"/>
    <mergeCell ref="AK143:AX143"/>
    <mergeCell ref="AK144:AX144"/>
    <mergeCell ref="AK145:AX145"/>
    <mergeCell ref="BK147:BP147"/>
    <mergeCell ref="AY148:BB148"/>
    <mergeCell ref="BC148:BF148"/>
    <mergeCell ref="BG148:BJ148"/>
    <mergeCell ref="BK148:BP148"/>
    <mergeCell ref="AY139:BB139"/>
    <mergeCell ref="BC139:BF139"/>
    <mergeCell ref="BG139:BJ139"/>
    <mergeCell ref="BK139:BP139"/>
    <mergeCell ref="AY140:BB140"/>
    <mergeCell ref="BC140:BF140"/>
    <mergeCell ref="BG140:BJ140"/>
    <mergeCell ref="BK140:BP140"/>
    <mergeCell ref="AY141:BB141"/>
    <mergeCell ref="BC141:BF141"/>
    <mergeCell ref="BG141:BJ141"/>
    <mergeCell ref="BK141:BP141"/>
    <mergeCell ref="AY142:BB142"/>
    <mergeCell ref="BC142:BF142"/>
    <mergeCell ref="BG142:BJ142"/>
    <mergeCell ref="BK142:BP142"/>
    <mergeCell ref="AY143:BB143"/>
    <mergeCell ref="BC143:BF143"/>
    <mergeCell ref="BG143:BJ143"/>
    <mergeCell ref="BK143:BP143"/>
    <mergeCell ref="AY149:BB149"/>
    <mergeCell ref="BC149:BF149"/>
    <mergeCell ref="BG149:BJ149"/>
    <mergeCell ref="BK149:BP149"/>
    <mergeCell ref="AY150:BB150"/>
    <mergeCell ref="BC150:BF150"/>
    <mergeCell ref="BG150:BJ150"/>
    <mergeCell ref="BK150:BP150"/>
    <mergeCell ref="AY151:BB151"/>
    <mergeCell ref="BC151:BF151"/>
    <mergeCell ref="BG151:BJ151"/>
    <mergeCell ref="BK151:BP151"/>
    <mergeCell ref="AY152:BB152"/>
    <mergeCell ref="BC152:BF152"/>
    <mergeCell ref="BG152:BJ152"/>
    <mergeCell ref="BK152:BP152"/>
    <mergeCell ref="BQ133:BW152"/>
    <mergeCell ref="AY144:BB144"/>
    <mergeCell ref="BC144:BF144"/>
    <mergeCell ref="BG144:BJ144"/>
    <mergeCell ref="BK144:BP144"/>
    <mergeCell ref="AY145:BB145"/>
    <mergeCell ref="BC145:BF145"/>
    <mergeCell ref="BG145:BJ145"/>
    <mergeCell ref="BK145:BP145"/>
    <mergeCell ref="AY146:BB146"/>
    <mergeCell ref="BC146:BF146"/>
    <mergeCell ref="BG146:BJ146"/>
    <mergeCell ref="BK146:BP146"/>
    <mergeCell ref="AY147:BB147"/>
    <mergeCell ref="BC147:BF147"/>
    <mergeCell ref="BG147:BJ147"/>
    <mergeCell ref="BX133:CC152"/>
    <mergeCell ref="CD133:CI152"/>
    <mergeCell ref="AK320:AX320"/>
    <mergeCell ref="AK321:AX321"/>
    <mergeCell ref="AK322:AX322"/>
    <mergeCell ref="AK323:AX323"/>
    <mergeCell ref="AK324:AX324"/>
    <mergeCell ref="AK325:AX325"/>
    <mergeCell ref="AK326:AX326"/>
    <mergeCell ref="AK327:AX327"/>
    <mergeCell ref="AE319:AJ327"/>
    <mergeCell ref="Z319:AD327"/>
    <mergeCell ref="B319:Y327"/>
    <mergeCell ref="AY320:BB320"/>
    <mergeCell ref="BC320:BF320"/>
    <mergeCell ref="BG320:BJ320"/>
    <mergeCell ref="BK320:BP320"/>
    <mergeCell ref="AY321:BB321"/>
    <mergeCell ref="BC321:BF321"/>
    <mergeCell ref="BG321:BJ321"/>
    <mergeCell ref="BK321:BP321"/>
    <mergeCell ref="AY322:BB322"/>
    <mergeCell ref="BC322:BF322"/>
    <mergeCell ref="BG322:BJ322"/>
    <mergeCell ref="BK322:BP322"/>
    <mergeCell ref="AY323:BB323"/>
    <mergeCell ref="BC323:BF323"/>
    <mergeCell ref="BG323:BJ323"/>
    <mergeCell ref="BK323:BP323"/>
    <mergeCell ref="AY324:BB324"/>
    <mergeCell ref="BC324:BF324"/>
    <mergeCell ref="BG324:BJ324"/>
    <mergeCell ref="BX319:CC327"/>
    <mergeCell ref="CD319:CI327"/>
    <mergeCell ref="AK334:AX334"/>
    <mergeCell ref="BC333:BF333"/>
    <mergeCell ref="BG333:BJ333"/>
    <mergeCell ref="BK333:BP333"/>
    <mergeCell ref="BC330:BF332"/>
    <mergeCell ref="BG330:BJ332"/>
    <mergeCell ref="BK330:BP332"/>
    <mergeCell ref="BQ330:BW332"/>
    <mergeCell ref="BX330:CC332"/>
    <mergeCell ref="CD330:CI332"/>
    <mergeCell ref="AE333:AJ341"/>
    <mergeCell ref="Z333:AD341"/>
    <mergeCell ref="B333:Y341"/>
    <mergeCell ref="AY334:BB334"/>
    <mergeCell ref="BC334:BF334"/>
    <mergeCell ref="BG334:BJ334"/>
    <mergeCell ref="BK334:BP334"/>
    <mergeCell ref="AY335:BB335"/>
    <mergeCell ref="BC335:BF335"/>
    <mergeCell ref="BG335:BJ335"/>
    <mergeCell ref="BK335:BP335"/>
    <mergeCell ref="AY336:BB336"/>
    <mergeCell ref="BC336:BF336"/>
    <mergeCell ref="BG336:BJ336"/>
    <mergeCell ref="BK336:BP336"/>
    <mergeCell ref="AY337:BB337"/>
    <mergeCell ref="BC337:BF337"/>
    <mergeCell ref="BG337:BJ337"/>
    <mergeCell ref="BK337:BP337"/>
    <mergeCell ref="AY338:BB338"/>
    <mergeCell ref="CD333:CI341"/>
    <mergeCell ref="AK335:AX335"/>
    <mergeCell ref="AK336:AX336"/>
    <mergeCell ref="AK337:AX337"/>
    <mergeCell ref="AK338:AX338"/>
    <mergeCell ref="AK339:AX339"/>
    <mergeCell ref="AK340:AX340"/>
    <mergeCell ref="AK341:AX341"/>
    <mergeCell ref="BC338:BF338"/>
    <mergeCell ref="BG338:BJ338"/>
    <mergeCell ref="BK338:BP338"/>
    <mergeCell ref="AY339:BB339"/>
    <mergeCell ref="BC339:BF339"/>
    <mergeCell ref="BG339:BJ339"/>
    <mergeCell ref="BK339:BP339"/>
    <mergeCell ref="AY340:BB340"/>
    <mergeCell ref="BC340:BF340"/>
    <mergeCell ref="BG340:BJ340"/>
    <mergeCell ref="BK340:BP340"/>
    <mergeCell ref="AY341:BB341"/>
    <mergeCell ref="BC341:BF341"/>
    <mergeCell ref="BG341:BJ341"/>
    <mergeCell ref="BK341:BP341"/>
    <mergeCell ref="BQ333:BW341"/>
    <mergeCell ref="BX333:CC341"/>
  </mergeCells>
  <conditionalFormatting sqref="AC370:AH399">
    <cfRule type="cellIs" dxfId="23" priority="1" operator="lessThan">
      <formula>0</formula>
    </cfRule>
    <cfRule type="cellIs" dxfId="22" priority="2" operator="greaterThan">
      <formula>0</formula>
    </cfRule>
  </conditionalFormatting>
  <dataValidations count="1">
    <dataValidation type="list" allowBlank="1" showInputMessage="1" showErrorMessage="1" error="NO SE SELECCIONÓ UN CARGO DE LA LISTA" prompt="SELECCIONE UN CARGO DE LA LISTA" sqref="AK34:AX37 AK333:AX341 AK359:AX359 AK133:AX152 AK347:AX347 AK305:AX313 AK274:AX282 AK260:AX268 AK296:AX299 AK288:AX290 AK246:AX254 AK232:AX240 AK205:AX205 AK211:AX219 AK225:AX226 AK353:AX353 AK175:AX180 AK199:AX199 AK192:AX193 AK186:AX186 AK82:AX87 AK169:AX169 AK158:AX163 AK365:AX365 AK126:AX127 AK109:AX120 AK101:AX103 AK93:AX95 AK76:AX76 AK60:AX70 AK52:AX54 AK43:AX46 AK319:AX327">
      <formula1>$B$370:$B$399</formula1>
    </dataValidation>
  </dataValidations>
  <printOptions horizontalCentered="1"/>
  <pageMargins left="0" right="0" top="0" bottom="0" header="0.31496062992125984" footer="0.31496062992125984"/>
  <pageSetup scale="4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92D050"/>
  </sheetPr>
  <dimension ref="A1:CJ384"/>
  <sheetViews>
    <sheetView zoomScale="90" zoomScaleNormal="90" workbookViewId="0">
      <selection activeCell="B33" sqref="B33:AP33"/>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177"/>
      <c r="BD3" s="177"/>
      <c r="BE3" s="177"/>
      <c r="BF3" s="177"/>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178"/>
      <c r="BD4" s="178"/>
      <c r="BE4" s="178"/>
      <c r="BF4" s="178"/>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179"/>
      <c r="BD5" s="179"/>
      <c r="BE5" s="179"/>
      <c r="BF5" s="179"/>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179"/>
      <c r="BD6" s="179"/>
      <c r="BE6" s="179"/>
      <c r="BF6" s="179"/>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179"/>
      <c r="BD7" s="179"/>
      <c r="BE7" s="179"/>
      <c r="BF7" s="179"/>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179"/>
      <c r="BD8" s="179"/>
      <c r="BE8" s="179"/>
      <c r="BF8" s="179"/>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180"/>
      <c r="BD9" s="180"/>
      <c r="BE9" s="180"/>
      <c r="BF9" s="180"/>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178"/>
      <c r="BD12" s="178"/>
      <c r="BE12" s="178"/>
      <c r="BF12" s="178"/>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181"/>
      <c r="BD13" s="181"/>
      <c r="BE13" s="181"/>
      <c r="BF13" s="181"/>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181"/>
      <c r="BD14" s="181"/>
      <c r="BE14" s="181"/>
      <c r="BF14" s="181"/>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v>2017</v>
      </c>
      <c r="Z17" s="280"/>
      <c r="AA17" s="280"/>
      <c r="AB17" s="280"/>
      <c r="AC17" s="280"/>
      <c r="AD17" s="280"/>
      <c r="AE17" s="280"/>
      <c r="AF17" s="280"/>
      <c r="AG17" s="280"/>
      <c r="AH17" s="280"/>
      <c r="AI17" s="280"/>
      <c r="AJ17" s="280"/>
      <c r="AK17" s="280"/>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78"/>
      <c r="X18" s="178"/>
      <c r="Y18" s="183"/>
      <c r="Z18" s="183"/>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182"/>
      <c r="BD19" s="182"/>
      <c r="BE19" s="182"/>
      <c r="BF19" s="182"/>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43" t="s">
        <v>643</v>
      </c>
      <c r="P23" s="43"/>
      <c r="Q23" s="43"/>
      <c r="R23" s="43"/>
      <c r="S23" s="43"/>
      <c r="T23" s="43"/>
      <c r="U23" s="43"/>
      <c r="V23" s="43"/>
      <c r="W23" s="43"/>
      <c r="X23" s="43"/>
      <c r="Y23" s="43"/>
      <c r="Z23" s="43"/>
      <c r="AA23" s="43"/>
      <c r="AB23" s="43"/>
      <c r="AC23" s="43"/>
      <c r="AD23" s="43"/>
      <c r="AE23" s="43"/>
      <c r="AF23" s="43"/>
      <c r="AG23" s="43"/>
      <c r="AH23" s="43"/>
      <c r="AI23" s="43"/>
      <c r="AJ23" s="43"/>
      <c r="AK23" s="268" t="s">
        <v>101</v>
      </c>
      <c r="AL23" s="268"/>
      <c r="AM23" s="268"/>
      <c r="AN23" s="268"/>
      <c r="AO23" s="268"/>
      <c r="AP23" s="268"/>
      <c r="AQ23" s="268"/>
      <c r="AR23" s="268"/>
      <c r="AS23" s="176"/>
      <c r="AT23" s="270">
        <f>+CD37+CD44+CD56+CD65+CD72+CD86+CD94+CD100+CD107+CD119+CD128+CD134+CD140+CD147+CD156+CD173+CD180+CD187+CD195+CD201+CD208+CD215+CD223+CD235+CD241+CD247+CD253+CD261+CD268+CD280+CD286+CD292+CD298+CD304+CD318+CD331+CD337</f>
        <v>100321871.76470587</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644</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v>0.05</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270">
        <f>+PRESUPUESTO!B24-'LE 01 OB 01'!AT23:BB23-'LE 02 OB 01'!AT23:BB23-'LE 02 OB 02'!AT23:BB23-'LE 02 OB 03'!AT23:BB23-'LE 03 OB 01'!AT23:BB23-'LE 03 OB 02'!AT23:BB23-'LE 03 OB 03'!AT23:BB23-'LE 03 OB 04'!AT23:BB23-'LE 03 OB 05'!AT23:BB23-'LE 03 OB 06'!AT23:BB23-'LE 04 OB 01'!AT23:BB23-'LE 05 OB 01'!AT23:BB23</f>
        <v>1111366433.6564703</v>
      </c>
      <c r="AU25" s="271"/>
      <c r="AV25" s="271"/>
      <c r="AW25" s="271"/>
      <c r="AX25" s="271"/>
      <c r="AY25" s="271"/>
      <c r="AZ25" s="271"/>
      <c r="BA25" s="271"/>
      <c r="BB25" s="27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34.5" customHeight="1" x14ac:dyDescent="0.25">
      <c r="B26" s="56"/>
      <c r="C26" s="647" t="s">
        <v>89</v>
      </c>
      <c r="D26" s="647"/>
      <c r="E26" s="647"/>
      <c r="F26" s="647"/>
      <c r="G26" s="647"/>
      <c r="H26" s="647"/>
      <c r="I26" s="647"/>
      <c r="J26" s="647"/>
      <c r="K26" s="647"/>
      <c r="L26" s="647"/>
      <c r="M26" s="647"/>
      <c r="N26" s="647"/>
      <c r="O26" s="648" t="s">
        <v>645</v>
      </c>
      <c r="P26" s="648"/>
      <c r="Q26" s="648"/>
      <c r="R26" s="648"/>
      <c r="S26" s="648"/>
      <c r="T26" s="648"/>
      <c r="U26" s="648"/>
      <c r="V26" s="648"/>
      <c r="W26" s="648"/>
      <c r="X26" s="648"/>
      <c r="Y26" s="648"/>
      <c r="Z26" s="648"/>
      <c r="AA26" s="648"/>
      <c r="AB26" s="648"/>
      <c r="AC26" s="648"/>
      <c r="AD26" s="648"/>
      <c r="AE26" s="648"/>
      <c r="AF26" s="648"/>
      <c r="AG26" s="648"/>
      <c r="AH26" s="648"/>
      <c r="AI26" s="648"/>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67</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v>0.75</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43" t="s">
        <v>646</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1:88"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1:88" ht="18" customHeight="1" x14ac:dyDescent="0.25">
      <c r="B34" s="324" t="s">
        <v>647</v>
      </c>
      <c r="C34" s="325"/>
      <c r="D34" s="325"/>
      <c r="E34" s="325"/>
      <c r="F34" s="325"/>
      <c r="G34" s="325"/>
      <c r="H34" s="325"/>
      <c r="I34" s="325"/>
      <c r="J34" s="325"/>
      <c r="K34" s="325"/>
      <c r="L34" s="325"/>
      <c r="M34" s="325"/>
      <c r="N34" s="325"/>
      <c r="O34" s="325"/>
      <c r="P34" s="325"/>
      <c r="Q34" s="325"/>
      <c r="R34" s="325"/>
      <c r="S34" s="325"/>
      <c r="T34" s="325"/>
      <c r="U34" s="325"/>
      <c r="V34" s="325"/>
      <c r="W34" s="325"/>
      <c r="X34" s="325"/>
      <c r="Y34" s="326"/>
      <c r="Z34" s="333" t="s">
        <v>683</v>
      </c>
      <c r="AA34" s="334"/>
      <c r="AB34" s="334"/>
      <c r="AC34" s="334"/>
      <c r="AD34" s="335"/>
      <c r="AE34" s="333">
        <v>1</v>
      </c>
      <c r="AF34" s="334"/>
      <c r="AG34" s="334"/>
      <c r="AH34" s="334"/>
      <c r="AI34" s="334"/>
      <c r="AJ34" s="334"/>
      <c r="AK34" s="342" t="s">
        <v>41</v>
      </c>
      <c r="AL34" s="343"/>
      <c r="AM34" s="343"/>
      <c r="AN34" s="343"/>
      <c r="AO34" s="343"/>
      <c r="AP34" s="343"/>
      <c r="AQ34" s="343"/>
      <c r="AR34" s="343"/>
      <c r="AS34" s="343"/>
      <c r="AT34" s="343"/>
      <c r="AU34" s="343"/>
      <c r="AV34" s="343"/>
      <c r="AW34" s="343"/>
      <c r="AX34" s="344"/>
      <c r="AY34" s="345">
        <v>8</v>
      </c>
      <c r="AZ34" s="346"/>
      <c r="BA34" s="346"/>
      <c r="BB34" s="347"/>
      <c r="BC34" s="345">
        <f>+$AE$34*AY34</f>
        <v>8</v>
      </c>
      <c r="BD34" s="346"/>
      <c r="BE34" s="346"/>
      <c r="BF34" s="347"/>
      <c r="BG34" s="285">
        <v>22629</v>
      </c>
      <c r="BH34" s="286"/>
      <c r="BI34" s="286"/>
      <c r="BJ34" s="287"/>
      <c r="BK34" s="288">
        <f>+AY34*BG34</f>
        <v>181032</v>
      </c>
      <c r="BL34" s="289"/>
      <c r="BM34" s="289"/>
      <c r="BN34" s="289"/>
      <c r="BO34" s="289"/>
      <c r="BP34" s="290"/>
      <c r="BQ34" s="291">
        <v>10000</v>
      </c>
      <c r="BR34" s="292"/>
      <c r="BS34" s="292"/>
      <c r="BT34" s="292"/>
      <c r="BU34" s="292"/>
      <c r="BV34" s="292"/>
      <c r="BW34" s="293"/>
      <c r="BX34" s="291">
        <f>+(((BK37+BQ34)*15)/85)</f>
        <v>267055.76470588235</v>
      </c>
      <c r="BY34" s="292"/>
      <c r="BZ34" s="292"/>
      <c r="CA34" s="292"/>
      <c r="CB34" s="292"/>
      <c r="CC34" s="293"/>
      <c r="CD34" s="291">
        <f>+BK37+BQ34+BX34</f>
        <v>1780371.7647058824</v>
      </c>
      <c r="CE34" s="292"/>
      <c r="CF34" s="292"/>
      <c r="CG34" s="292"/>
      <c r="CH34" s="292"/>
      <c r="CI34" s="293"/>
    </row>
    <row r="35" spans="1:88" ht="18" customHeight="1" x14ac:dyDescent="0.25">
      <c r="B35" s="327"/>
      <c r="C35" s="328"/>
      <c r="D35" s="328"/>
      <c r="E35" s="328"/>
      <c r="F35" s="328"/>
      <c r="G35" s="328"/>
      <c r="H35" s="328"/>
      <c r="I35" s="328"/>
      <c r="J35" s="328"/>
      <c r="K35" s="328"/>
      <c r="L35" s="328"/>
      <c r="M35" s="328"/>
      <c r="N35" s="328"/>
      <c r="O35" s="328"/>
      <c r="P35" s="328"/>
      <c r="Q35" s="328"/>
      <c r="R35" s="328"/>
      <c r="S35" s="328"/>
      <c r="T35" s="328"/>
      <c r="U35" s="328"/>
      <c r="V35" s="328"/>
      <c r="W35" s="328"/>
      <c r="X35" s="328"/>
      <c r="Y35" s="329"/>
      <c r="Z35" s="336"/>
      <c r="AA35" s="337"/>
      <c r="AB35" s="337"/>
      <c r="AC35" s="337"/>
      <c r="AD35" s="338"/>
      <c r="AE35" s="336"/>
      <c r="AF35" s="337"/>
      <c r="AG35" s="337"/>
      <c r="AH35" s="337"/>
      <c r="AI35" s="337"/>
      <c r="AJ35" s="337"/>
      <c r="AK35" s="300" t="s">
        <v>13</v>
      </c>
      <c r="AL35" s="301"/>
      <c r="AM35" s="301"/>
      <c r="AN35" s="301"/>
      <c r="AO35" s="301"/>
      <c r="AP35" s="301"/>
      <c r="AQ35" s="301"/>
      <c r="AR35" s="301"/>
      <c r="AS35" s="301"/>
      <c r="AT35" s="301"/>
      <c r="AU35" s="301"/>
      <c r="AV35" s="301"/>
      <c r="AW35" s="301"/>
      <c r="AX35" s="302"/>
      <c r="AY35" s="303">
        <v>8</v>
      </c>
      <c r="AZ35" s="304"/>
      <c r="BA35" s="304"/>
      <c r="BB35" s="305"/>
      <c r="BC35" s="306">
        <f t="shared" ref="BC35:BC36" si="0">+$AE$34*AY35</f>
        <v>8</v>
      </c>
      <c r="BD35" s="307"/>
      <c r="BE35" s="307"/>
      <c r="BF35" s="308"/>
      <c r="BG35" s="309">
        <v>40826</v>
      </c>
      <c r="BH35" s="310"/>
      <c r="BI35" s="310"/>
      <c r="BJ35" s="311"/>
      <c r="BK35" s="312">
        <f t="shared" ref="BK35:BK36" si="1">+AY35*BG35</f>
        <v>326608</v>
      </c>
      <c r="BL35" s="313"/>
      <c r="BM35" s="313"/>
      <c r="BN35" s="313"/>
      <c r="BO35" s="313"/>
      <c r="BP35" s="314"/>
      <c r="BQ35" s="294"/>
      <c r="BR35" s="295"/>
      <c r="BS35" s="295"/>
      <c r="BT35" s="295"/>
      <c r="BU35" s="295"/>
      <c r="BV35" s="295"/>
      <c r="BW35" s="296"/>
      <c r="BX35" s="294"/>
      <c r="BY35" s="295"/>
      <c r="BZ35" s="295"/>
      <c r="CA35" s="295"/>
      <c r="CB35" s="295"/>
      <c r="CC35" s="296"/>
      <c r="CD35" s="294"/>
      <c r="CE35" s="295"/>
      <c r="CF35" s="295"/>
      <c r="CG35" s="295"/>
      <c r="CH35" s="295"/>
      <c r="CI35" s="296"/>
    </row>
    <row r="36" spans="1:88" ht="18" customHeight="1" thickBot="1" x14ac:dyDescent="0.3">
      <c r="B36" s="327"/>
      <c r="C36" s="328"/>
      <c r="D36" s="328"/>
      <c r="E36" s="328"/>
      <c r="F36" s="328"/>
      <c r="G36" s="328"/>
      <c r="H36" s="328"/>
      <c r="I36" s="328"/>
      <c r="J36" s="328"/>
      <c r="K36" s="328"/>
      <c r="L36" s="328"/>
      <c r="M36" s="328"/>
      <c r="N36" s="328"/>
      <c r="O36" s="328"/>
      <c r="P36" s="328"/>
      <c r="Q36" s="328"/>
      <c r="R36" s="328"/>
      <c r="S36" s="328"/>
      <c r="T36" s="328"/>
      <c r="U36" s="328"/>
      <c r="V36" s="328"/>
      <c r="W36" s="328"/>
      <c r="X36" s="328"/>
      <c r="Y36" s="329"/>
      <c r="Z36" s="336"/>
      <c r="AA36" s="337"/>
      <c r="AB36" s="337"/>
      <c r="AC36" s="337"/>
      <c r="AD36" s="338"/>
      <c r="AE36" s="336"/>
      <c r="AF36" s="337"/>
      <c r="AG36" s="337"/>
      <c r="AH36" s="337"/>
      <c r="AI36" s="337"/>
      <c r="AJ36" s="337"/>
      <c r="AK36" s="392" t="s">
        <v>530</v>
      </c>
      <c r="AL36" s="393"/>
      <c r="AM36" s="393"/>
      <c r="AN36" s="393"/>
      <c r="AO36" s="393"/>
      <c r="AP36" s="393"/>
      <c r="AQ36" s="393"/>
      <c r="AR36" s="393"/>
      <c r="AS36" s="393"/>
      <c r="AT36" s="393"/>
      <c r="AU36" s="393"/>
      <c r="AV36" s="393"/>
      <c r="AW36" s="393"/>
      <c r="AX36" s="394"/>
      <c r="AY36" s="303">
        <v>44</v>
      </c>
      <c r="AZ36" s="304"/>
      <c r="BA36" s="304"/>
      <c r="BB36" s="305"/>
      <c r="BC36" s="306">
        <f t="shared" si="0"/>
        <v>44</v>
      </c>
      <c r="BD36" s="307"/>
      <c r="BE36" s="307"/>
      <c r="BF36" s="308"/>
      <c r="BG36" s="309">
        <v>22629</v>
      </c>
      <c r="BH36" s="310"/>
      <c r="BI36" s="310"/>
      <c r="BJ36" s="311"/>
      <c r="BK36" s="312">
        <f t="shared" si="1"/>
        <v>995676</v>
      </c>
      <c r="BL36" s="313"/>
      <c r="BM36" s="313"/>
      <c r="BN36" s="313"/>
      <c r="BO36" s="313"/>
      <c r="BP36" s="314"/>
      <c r="BQ36" s="294"/>
      <c r="BR36" s="295"/>
      <c r="BS36" s="295"/>
      <c r="BT36" s="295"/>
      <c r="BU36" s="295"/>
      <c r="BV36" s="295"/>
      <c r="BW36" s="296"/>
      <c r="BX36" s="294"/>
      <c r="BY36" s="295"/>
      <c r="BZ36" s="295"/>
      <c r="CA36" s="295"/>
      <c r="CB36" s="295"/>
      <c r="CC36" s="296"/>
      <c r="CD36" s="294"/>
      <c r="CE36" s="295"/>
      <c r="CF36" s="295"/>
      <c r="CG36" s="295"/>
      <c r="CH36" s="295"/>
      <c r="CI36" s="296"/>
    </row>
    <row r="37" spans="1:88" ht="18" customHeight="1" thickBot="1" x14ac:dyDescent="0.3">
      <c r="B37" s="377"/>
      <c r="C37" s="378"/>
      <c r="D37" s="378"/>
      <c r="E37" s="378"/>
      <c r="F37" s="378"/>
      <c r="G37" s="378"/>
      <c r="H37" s="378"/>
      <c r="I37" s="378"/>
      <c r="J37" s="378"/>
      <c r="K37" s="378"/>
      <c r="L37" s="378"/>
      <c r="M37" s="378"/>
      <c r="N37" s="378"/>
      <c r="O37" s="378"/>
      <c r="P37" s="378"/>
      <c r="Q37" s="378"/>
      <c r="R37" s="378"/>
      <c r="S37" s="378"/>
      <c r="T37" s="378"/>
      <c r="U37" s="378"/>
      <c r="V37" s="378"/>
      <c r="W37" s="378"/>
      <c r="X37" s="378"/>
      <c r="Y37" s="378"/>
      <c r="Z37" s="378"/>
      <c r="AA37" s="378"/>
      <c r="AB37" s="378"/>
      <c r="AC37" s="378"/>
      <c r="AD37" s="378"/>
      <c r="AE37" s="378"/>
      <c r="AF37" s="378"/>
      <c r="AG37" s="378"/>
      <c r="AH37" s="378"/>
      <c r="AI37" s="378"/>
      <c r="AJ37" s="379"/>
      <c r="AK37" s="380" t="s">
        <v>3</v>
      </c>
      <c r="AL37" s="381"/>
      <c r="AM37" s="381"/>
      <c r="AN37" s="381"/>
      <c r="AO37" s="381"/>
      <c r="AP37" s="381"/>
      <c r="AQ37" s="381"/>
      <c r="AR37" s="381"/>
      <c r="AS37" s="381"/>
      <c r="AT37" s="381"/>
      <c r="AU37" s="381"/>
      <c r="AV37" s="381"/>
      <c r="AW37" s="381"/>
      <c r="AX37" s="381"/>
      <c r="AY37" s="382"/>
      <c r="AZ37" s="382"/>
      <c r="BA37" s="382"/>
      <c r="BB37" s="382"/>
      <c r="BC37" s="382"/>
      <c r="BD37" s="382"/>
      <c r="BE37" s="382"/>
      <c r="BF37" s="382"/>
      <c r="BG37" s="382"/>
      <c r="BH37" s="382"/>
      <c r="BI37" s="382"/>
      <c r="BJ37" s="383"/>
      <c r="BK37" s="384">
        <f>SUM(BK34:BK36)</f>
        <v>1503316</v>
      </c>
      <c r="BL37" s="385"/>
      <c r="BM37" s="385"/>
      <c r="BN37" s="385"/>
      <c r="BO37" s="385"/>
      <c r="BP37" s="386"/>
      <c r="BQ37" s="387" t="s">
        <v>100</v>
      </c>
      <c r="BR37" s="388"/>
      <c r="BS37" s="388"/>
      <c r="BT37" s="388"/>
      <c r="BU37" s="388"/>
      <c r="BV37" s="388"/>
      <c r="BW37" s="388"/>
      <c r="BX37" s="388"/>
      <c r="BY37" s="388"/>
      <c r="BZ37" s="388"/>
      <c r="CA37" s="388"/>
      <c r="CB37" s="388"/>
      <c r="CC37" s="389"/>
      <c r="CD37" s="390">
        <f>+CD34*AE34</f>
        <v>1780371.7647058824</v>
      </c>
      <c r="CE37" s="390"/>
      <c r="CF37" s="390"/>
      <c r="CG37" s="390"/>
      <c r="CH37" s="390"/>
      <c r="CI37" s="391"/>
      <c r="CJ37" s="74"/>
    </row>
    <row r="38" spans="1:88" ht="18" customHeight="1" thickBot="1" x14ac:dyDescent="0.3">
      <c r="A38" s="75"/>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BG38" s="78"/>
      <c r="BH38" s="78"/>
      <c r="BI38" s="78"/>
      <c r="BJ38" s="78"/>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row>
    <row r="39" spans="1:88" ht="18" customHeight="1" x14ac:dyDescent="0.25">
      <c r="A39" s="75"/>
      <c r="B39" s="348" t="s">
        <v>0</v>
      </c>
      <c r="C39" s="349"/>
      <c r="D39" s="349"/>
      <c r="E39" s="349"/>
      <c r="F39" s="349"/>
      <c r="G39" s="349"/>
      <c r="H39" s="349"/>
      <c r="I39" s="349"/>
      <c r="J39" s="349"/>
      <c r="K39" s="349"/>
      <c r="L39" s="349"/>
      <c r="M39" s="349"/>
      <c r="N39" s="349"/>
      <c r="O39" s="349"/>
      <c r="P39" s="349"/>
      <c r="Q39" s="349"/>
      <c r="R39" s="349"/>
      <c r="S39" s="349"/>
      <c r="T39" s="349"/>
      <c r="U39" s="349"/>
      <c r="V39" s="349"/>
      <c r="W39" s="349"/>
      <c r="X39" s="349"/>
      <c r="Y39" s="350"/>
      <c r="Z39" s="348" t="s">
        <v>80</v>
      </c>
      <c r="AA39" s="349"/>
      <c r="AB39" s="349"/>
      <c r="AC39" s="349"/>
      <c r="AD39" s="350"/>
      <c r="AE39" s="357" t="s">
        <v>79</v>
      </c>
      <c r="AF39" s="358"/>
      <c r="AG39" s="358"/>
      <c r="AH39" s="358"/>
      <c r="AI39" s="358"/>
      <c r="AJ39" s="359"/>
      <c r="AK39" s="357" t="s">
        <v>81</v>
      </c>
      <c r="AL39" s="358"/>
      <c r="AM39" s="358"/>
      <c r="AN39" s="358"/>
      <c r="AO39" s="358"/>
      <c r="AP39" s="358"/>
      <c r="AQ39" s="358"/>
      <c r="AR39" s="358"/>
      <c r="AS39" s="358"/>
      <c r="AT39" s="358"/>
      <c r="AU39" s="358"/>
      <c r="AV39" s="358"/>
      <c r="AW39" s="358"/>
      <c r="AX39" s="359"/>
      <c r="AY39" s="357" t="s">
        <v>1</v>
      </c>
      <c r="AZ39" s="358"/>
      <c r="BA39" s="358"/>
      <c r="BB39" s="359"/>
      <c r="BC39" s="348" t="s">
        <v>104</v>
      </c>
      <c r="BD39" s="349"/>
      <c r="BE39" s="349"/>
      <c r="BF39" s="350"/>
      <c r="BG39" s="366" t="s">
        <v>82</v>
      </c>
      <c r="BH39" s="367"/>
      <c r="BI39" s="367"/>
      <c r="BJ39" s="368"/>
      <c r="BK39" s="315" t="s">
        <v>99</v>
      </c>
      <c r="BL39" s="316"/>
      <c r="BM39" s="316"/>
      <c r="BN39" s="316"/>
      <c r="BO39" s="316"/>
      <c r="BP39" s="317"/>
      <c r="BQ39" s="315" t="s">
        <v>83</v>
      </c>
      <c r="BR39" s="316"/>
      <c r="BS39" s="316"/>
      <c r="BT39" s="316"/>
      <c r="BU39" s="316"/>
      <c r="BV39" s="316"/>
      <c r="BW39" s="317"/>
      <c r="BX39" s="315" t="s">
        <v>84</v>
      </c>
      <c r="BY39" s="316"/>
      <c r="BZ39" s="316"/>
      <c r="CA39" s="316"/>
      <c r="CB39" s="316"/>
      <c r="CC39" s="317"/>
      <c r="CD39" s="315" t="s">
        <v>85</v>
      </c>
      <c r="CE39" s="316"/>
      <c r="CF39" s="316"/>
      <c r="CG39" s="316"/>
      <c r="CH39" s="316"/>
      <c r="CI39" s="317"/>
    </row>
    <row r="40" spans="1:88" ht="18" customHeight="1" x14ac:dyDescent="0.25">
      <c r="A40" s="75"/>
      <c r="B40" s="351"/>
      <c r="C40" s="352"/>
      <c r="D40" s="352"/>
      <c r="E40" s="352"/>
      <c r="F40" s="352"/>
      <c r="G40" s="352"/>
      <c r="H40" s="352"/>
      <c r="I40" s="352"/>
      <c r="J40" s="352"/>
      <c r="K40" s="352"/>
      <c r="L40" s="352"/>
      <c r="M40" s="352"/>
      <c r="N40" s="352"/>
      <c r="O40" s="352"/>
      <c r="P40" s="352"/>
      <c r="Q40" s="352"/>
      <c r="R40" s="352"/>
      <c r="S40" s="352"/>
      <c r="T40" s="352"/>
      <c r="U40" s="352"/>
      <c r="V40" s="352"/>
      <c r="W40" s="352"/>
      <c r="X40" s="352"/>
      <c r="Y40" s="353"/>
      <c r="Z40" s="351"/>
      <c r="AA40" s="352"/>
      <c r="AB40" s="352"/>
      <c r="AC40" s="352"/>
      <c r="AD40" s="353"/>
      <c r="AE40" s="360"/>
      <c r="AF40" s="361"/>
      <c r="AG40" s="361"/>
      <c r="AH40" s="361"/>
      <c r="AI40" s="361"/>
      <c r="AJ40" s="362"/>
      <c r="AK40" s="360"/>
      <c r="AL40" s="361"/>
      <c r="AM40" s="361"/>
      <c r="AN40" s="361"/>
      <c r="AO40" s="361"/>
      <c r="AP40" s="361"/>
      <c r="AQ40" s="361"/>
      <c r="AR40" s="361"/>
      <c r="AS40" s="361"/>
      <c r="AT40" s="361"/>
      <c r="AU40" s="361"/>
      <c r="AV40" s="361"/>
      <c r="AW40" s="361"/>
      <c r="AX40" s="362"/>
      <c r="AY40" s="360"/>
      <c r="AZ40" s="361"/>
      <c r="BA40" s="361"/>
      <c r="BB40" s="362"/>
      <c r="BC40" s="351"/>
      <c r="BD40" s="352"/>
      <c r="BE40" s="352"/>
      <c r="BF40" s="353"/>
      <c r="BG40" s="369"/>
      <c r="BH40" s="370"/>
      <c r="BI40" s="370"/>
      <c r="BJ40" s="371"/>
      <c r="BK40" s="318"/>
      <c r="BL40" s="319"/>
      <c r="BM40" s="319"/>
      <c r="BN40" s="319"/>
      <c r="BO40" s="319"/>
      <c r="BP40" s="320"/>
      <c r="BQ40" s="318"/>
      <c r="BR40" s="319"/>
      <c r="BS40" s="319"/>
      <c r="BT40" s="319"/>
      <c r="BU40" s="319"/>
      <c r="BV40" s="319"/>
      <c r="BW40" s="320"/>
      <c r="BX40" s="318"/>
      <c r="BY40" s="319"/>
      <c r="BZ40" s="319"/>
      <c r="CA40" s="319"/>
      <c r="CB40" s="319"/>
      <c r="CC40" s="320"/>
      <c r="CD40" s="318"/>
      <c r="CE40" s="319"/>
      <c r="CF40" s="319"/>
      <c r="CG40" s="319"/>
      <c r="CH40" s="319"/>
      <c r="CI40" s="320"/>
    </row>
    <row r="41" spans="1:88" ht="18" customHeight="1" thickBot="1" x14ac:dyDescent="0.3">
      <c r="A41" s="75"/>
      <c r="B41" s="354"/>
      <c r="C41" s="355"/>
      <c r="D41" s="355"/>
      <c r="E41" s="355"/>
      <c r="F41" s="355"/>
      <c r="G41" s="355"/>
      <c r="H41" s="355"/>
      <c r="I41" s="355"/>
      <c r="J41" s="355"/>
      <c r="K41" s="355"/>
      <c r="L41" s="355"/>
      <c r="M41" s="355"/>
      <c r="N41" s="355"/>
      <c r="O41" s="355"/>
      <c r="P41" s="355"/>
      <c r="Q41" s="355"/>
      <c r="R41" s="355"/>
      <c r="S41" s="355"/>
      <c r="T41" s="355"/>
      <c r="U41" s="355"/>
      <c r="V41" s="355"/>
      <c r="W41" s="355"/>
      <c r="X41" s="355"/>
      <c r="Y41" s="356"/>
      <c r="Z41" s="354"/>
      <c r="AA41" s="355"/>
      <c r="AB41" s="355"/>
      <c r="AC41" s="355"/>
      <c r="AD41" s="356"/>
      <c r="AE41" s="363"/>
      <c r="AF41" s="364"/>
      <c r="AG41" s="364"/>
      <c r="AH41" s="364"/>
      <c r="AI41" s="364"/>
      <c r="AJ41" s="365"/>
      <c r="AK41" s="360"/>
      <c r="AL41" s="361"/>
      <c r="AM41" s="361"/>
      <c r="AN41" s="361"/>
      <c r="AO41" s="361"/>
      <c r="AP41" s="361"/>
      <c r="AQ41" s="361"/>
      <c r="AR41" s="361"/>
      <c r="AS41" s="361"/>
      <c r="AT41" s="361"/>
      <c r="AU41" s="361"/>
      <c r="AV41" s="361"/>
      <c r="AW41" s="361"/>
      <c r="AX41" s="362"/>
      <c r="AY41" s="360"/>
      <c r="AZ41" s="361"/>
      <c r="BA41" s="361"/>
      <c r="BB41" s="362"/>
      <c r="BC41" s="351"/>
      <c r="BD41" s="352"/>
      <c r="BE41" s="352"/>
      <c r="BF41" s="353"/>
      <c r="BG41" s="369"/>
      <c r="BH41" s="370"/>
      <c r="BI41" s="370"/>
      <c r="BJ41" s="371"/>
      <c r="BK41" s="318"/>
      <c r="BL41" s="319"/>
      <c r="BM41" s="319"/>
      <c r="BN41" s="319"/>
      <c r="BO41" s="319"/>
      <c r="BP41" s="320"/>
      <c r="BQ41" s="321"/>
      <c r="BR41" s="322"/>
      <c r="BS41" s="322"/>
      <c r="BT41" s="322"/>
      <c r="BU41" s="322"/>
      <c r="BV41" s="322"/>
      <c r="BW41" s="323"/>
      <c r="BX41" s="321"/>
      <c r="BY41" s="322"/>
      <c r="BZ41" s="322"/>
      <c r="CA41" s="322"/>
      <c r="CB41" s="322"/>
      <c r="CC41" s="323"/>
      <c r="CD41" s="321"/>
      <c r="CE41" s="322"/>
      <c r="CF41" s="322"/>
      <c r="CG41" s="322"/>
      <c r="CH41" s="322"/>
      <c r="CI41" s="323"/>
    </row>
    <row r="42" spans="1:88" ht="18" customHeight="1" x14ac:dyDescent="0.25">
      <c r="A42" s="75"/>
      <c r="B42" s="324" t="s">
        <v>648</v>
      </c>
      <c r="C42" s="325"/>
      <c r="D42" s="325"/>
      <c r="E42" s="325"/>
      <c r="F42" s="325"/>
      <c r="G42" s="325"/>
      <c r="H42" s="325"/>
      <c r="I42" s="325"/>
      <c r="J42" s="325"/>
      <c r="K42" s="325"/>
      <c r="L42" s="325"/>
      <c r="M42" s="325"/>
      <c r="N42" s="325"/>
      <c r="O42" s="325"/>
      <c r="P42" s="325"/>
      <c r="Q42" s="325"/>
      <c r="R42" s="325"/>
      <c r="S42" s="325"/>
      <c r="T42" s="325"/>
      <c r="U42" s="325"/>
      <c r="V42" s="325"/>
      <c r="W42" s="325"/>
      <c r="X42" s="325"/>
      <c r="Y42" s="326"/>
      <c r="Z42" s="333" t="s">
        <v>684</v>
      </c>
      <c r="AA42" s="334"/>
      <c r="AB42" s="334"/>
      <c r="AC42" s="334"/>
      <c r="AD42" s="335"/>
      <c r="AE42" s="333">
        <v>1</v>
      </c>
      <c r="AF42" s="334"/>
      <c r="AG42" s="334"/>
      <c r="AH42" s="334"/>
      <c r="AI42" s="334"/>
      <c r="AJ42" s="334"/>
      <c r="AK42" s="342" t="s">
        <v>13</v>
      </c>
      <c r="AL42" s="343"/>
      <c r="AM42" s="343"/>
      <c r="AN42" s="343"/>
      <c r="AO42" s="343"/>
      <c r="AP42" s="343"/>
      <c r="AQ42" s="343"/>
      <c r="AR42" s="343"/>
      <c r="AS42" s="343"/>
      <c r="AT42" s="343"/>
      <c r="AU42" s="343"/>
      <c r="AV42" s="343"/>
      <c r="AW42" s="343"/>
      <c r="AX42" s="344"/>
      <c r="AY42" s="409">
        <v>1</v>
      </c>
      <c r="AZ42" s="346"/>
      <c r="BA42" s="346"/>
      <c r="BB42" s="410"/>
      <c r="BC42" s="345">
        <f>+$AE$42*AY42</f>
        <v>1</v>
      </c>
      <c r="BD42" s="346"/>
      <c r="BE42" s="346"/>
      <c r="BF42" s="347"/>
      <c r="BG42" s="285">
        <v>40826</v>
      </c>
      <c r="BH42" s="286"/>
      <c r="BI42" s="286"/>
      <c r="BJ42" s="287"/>
      <c r="BK42" s="288">
        <f>+AY42*BG42</f>
        <v>40826</v>
      </c>
      <c r="BL42" s="289"/>
      <c r="BM42" s="289"/>
      <c r="BN42" s="289"/>
      <c r="BO42" s="289"/>
      <c r="BP42" s="290"/>
      <c r="BQ42" s="291">
        <v>1000</v>
      </c>
      <c r="BR42" s="292"/>
      <c r="BS42" s="292"/>
      <c r="BT42" s="292"/>
      <c r="BU42" s="292"/>
      <c r="BV42" s="292"/>
      <c r="BW42" s="293"/>
      <c r="BX42" s="291">
        <f>+(((BK44+BQ42)*15)/85)</f>
        <v>8779.5882352941171</v>
      </c>
      <c r="BY42" s="292"/>
      <c r="BZ42" s="292"/>
      <c r="CA42" s="292"/>
      <c r="CB42" s="292"/>
      <c r="CC42" s="293"/>
      <c r="CD42" s="291">
        <f>+BK44+BQ42+BX42</f>
        <v>58530.588235294119</v>
      </c>
      <c r="CE42" s="292"/>
      <c r="CF42" s="292"/>
      <c r="CG42" s="292"/>
      <c r="CH42" s="292"/>
      <c r="CI42" s="293"/>
    </row>
    <row r="43" spans="1:88" ht="18" customHeight="1" thickBot="1" x14ac:dyDescent="0.3">
      <c r="A43" s="75"/>
      <c r="B43" s="327"/>
      <c r="C43" s="328"/>
      <c r="D43" s="328"/>
      <c r="E43" s="328"/>
      <c r="F43" s="328"/>
      <c r="G43" s="328"/>
      <c r="H43" s="328"/>
      <c r="I43" s="328"/>
      <c r="J43" s="328"/>
      <c r="K43" s="328"/>
      <c r="L43" s="328"/>
      <c r="M43" s="328"/>
      <c r="N43" s="328"/>
      <c r="O43" s="328"/>
      <c r="P43" s="328"/>
      <c r="Q43" s="328"/>
      <c r="R43" s="328"/>
      <c r="S43" s="328"/>
      <c r="T43" s="328"/>
      <c r="U43" s="328"/>
      <c r="V43" s="328"/>
      <c r="W43" s="328"/>
      <c r="X43" s="328"/>
      <c r="Y43" s="329"/>
      <c r="Z43" s="336"/>
      <c r="AA43" s="337"/>
      <c r="AB43" s="337"/>
      <c r="AC43" s="337"/>
      <c r="AD43" s="338"/>
      <c r="AE43" s="336"/>
      <c r="AF43" s="337"/>
      <c r="AG43" s="337"/>
      <c r="AH43" s="337"/>
      <c r="AI43" s="337"/>
      <c r="AJ43" s="337"/>
      <c r="AK43" s="392" t="s">
        <v>526</v>
      </c>
      <c r="AL43" s="393"/>
      <c r="AM43" s="393"/>
      <c r="AN43" s="393"/>
      <c r="AO43" s="393"/>
      <c r="AP43" s="393"/>
      <c r="AQ43" s="393"/>
      <c r="AR43" s="393"/>
      <c r="AS43" s="393"/>
      <c r="AT43" s="393"/>
      <c r="AU43" s="393"/>
      <c r="AV43" s="393"/>
      <c r="AW43" s="393"/>
      <c r="AX43" s="394"/>
      <c r="AY43" s="407">
        <v>1</v>
      </c>
      <c r="AZ43" s="304"/>
      <c r="BA43" s="304"/>
      <c r="BB43" s="408"/>
      <c r="BC43" s="306">
        <f t="shared" ref="BC43" si="2">+$AE$42*AY43</f>
        <v>1</v>
      </c>
      <c r="BD43" s="307"/>
      <c r="BE43" s="307"/>
      <c r="BF43" s="308"/>
      <c r="BG43" s="309">
        <v>7925</v>
      </c>
      <c r="BH43" s="310"/>
      <c r="BI43" s="310"/>
      <c r="BJ43" s="311"/>
      <c r="BK43" s="312">
        <f t="shared" ref="BK43" si="3">+AY43*BG43</f>
        <v>7925</v>
      </c>
      <c r="BL43" s="313"/>
      <c r="BM43" s="313"/>
      <c r="BN43" s="313"/>
      <c r="BO43" s="313"/>
      <c r="BP43" s="314"/>
      <c r="BQ43" s="294"/>
      <c r="BR43" s="295"/>
      <c r="BS43" s="295"/>
      <c r="BT43" s="295"/>
      <c r="BU43" s="295"/>
      <c r="BV43" s="295"/>
      <c r="BW43" s="296"/>
      <c r="BX43" s="294"/>
      <c r="BY43" s="295"/>
      <c r="BZ43" s="295"/>
      <c r="CA43" s="295"/>
      <c r="CB43" s="295"/>
      <c r="CC43" s="296"/>
      <c r="CD43" s="294"/>
      <c r="CE43" s="295"/>
      <c r="CF43" s="295"/>
      <c r="CG43" s="295"/>
      <c r="CH43" s="295"/>
      <c r="CI43" s="296"/>
    </row>
    <row r="44" spans="1:88" ht="18" customHeight="1" thickBot="1" x14ac:dyDescent="0.3">
      <c r="A44" s="75"/>
      <c r="B44" s="377"/>
      <c r="C44" s="378"/>
      <c r="D44" s="378"/>
      <c r="E44" s="378"/>
      <c r="F44" s="378"/>
      <c r="G44" s="378"/>
      <c r="H44" s="378"/>
      <c r="I44" s="378"/>
      <c r="J44" s="378"/>
      <c r="K44" s="378"/>
      <c r="L44" s="378"/>
      <c r="M44" s="378"/>
      <c r="N44" s="378"/>
      <c r="O44" s="378"/>
      <c r="P44" s="378"/>
      <c r="Q44" s="378"/>
      <c r="R44" s="378"/>
      <c r="S44" s="378"/>
      <c r="T44" s="378"/>
      <c r="U44" s="378"/>
      <c r="V44" s="378"/>
      <c r="W44" s="378"/>
      <c r="X44" s="378"/>
      <c r="Y44" s="378"/>
      <c r="Z44" s="378"/>
      <c r="AA44" s="378"/>
      <c r="AB44" s="378"/>
      <c r="AC44" s="378"/>
      <c r="AD44" s="378"/>
      <c r="AE44" s="378"/>
      <c r="AF44" s="378"/>
      <c r="AG44" s="378"/>
      <c r="AH44" s="378"/>
      <c r="AI44" s="378"/>
      <c r="AJ44" s="379"/>
      <c r="AK44" s="380" t="s">
        <v>3</v>
      </c>
      <c r="AL44" s="381"/>
      <c r="AM44" s="381"/>
      <c r="AN44" s="381"/>
      <c r="AO44" s="381"/>
      <c r="AP44" s="381"/>
      <c r="AQ44" s="381"/>
      <c r="AR44" s="381"/>
      <c r="AS44" s="381"/>
      <c r="AT44" s="381"/>
      <c r="AU44" s="381"/>
      <c r="AV44" s="381"/>
      <c r="AW44" s="381"/>
      <c r="AX44" s="381"/>
      <c r="AY44" s="382"/>
      <c r="AZ44" s="382"/>
      <c r="BA44" s="382"/>
      <c r="BB44" s="382"/>
      <c r="BC44" s="382"/>
      <c r="BD44" s="382"/>
      <c r="BE44" s="382"/>
      <c r="BF44" s="382"/>
      <c r="BG44" s="382"/>
      <c r="BH44" s="382"/>
      <c r="BI44" s="382"/>
      <c r="BJ44" s="383"/>
      <c r="BK44" s="384">
        <f>SUM(BK42:BK43)</f>
        <v>48751</v>
      </c>
      <c r="BL44" s="385"/>
      <c r="BM44" s="385"/>
      <c r="BN44" s="385"/>
      <c r="BO44" s="385"/>
      <c r="BP44" s="386"/>
      <c r="BQ44" s="387" t="s">
        <v>100</v>
      </c>
      <c r="BR44" s="388"/>
      <c r="BS44" s="388"/>
      <c r="BT44" s="388"/>
      <c r="BU44" s="388"/>
      <c r="BV44" s="388"/>
      <c r="BW44" s="388"/>
      <c r="BX44" s="388"/>
      <c r="BY44" s="388"/>
      <c r="BZ44" s="388"/>
      <c r="CA44" s="388"/>
      <c r="CB44" s="388"/>
      <c r="CC44" s="389"/>
      <c r="CD44" s="390">
        <f>+CD42*AE42</f>
        <v>58530.588235294119</v>
      </c>
      <c r="CE44" s="390"/>
      <c r="CF44" s="390"/>
      <c r="CG44" s="390"/>
      <c r="CH44" s="390"/>
      <c r="CI44" s="391"/>
    </row>
    <row r="45" spans="1:88" ht="18" customHeight="1" thickBot="1" x14ac:dyDescent="0.3">
      <c r="A45" s="75"/>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BG45" s="78"/>
      <c r="BH45" s="78"/>
      <c r="BI45" s="78"/>
      <c r="BJ45" s="78"/>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row>
    <row r="46" spans="1:88" ht="18" customHeight="1" x14ac:dyDescent="0.25">
      <c r="A46" s="75"/>
      <c r="B46" s="348" t="s">
        <v>0</v>
      </c>
      <c r="C46" s="349"/>
      <c r="D46" s="349"/>
      <c r="E46" s="349"/>
      <c r="F46" s="349"/>
      <c r="G46" s="349"/>
      <c r="H46" s="349"/>
      <c r="I46" s="349"/>
      <c r="J46" s="349"/>
      <c r="K46" s="349"/>
      <c r="L46" s="349"/>
      <c r="M46" s="349"/>
      <c r="N46" s="349"/>
      <c r="O46" s="349"/>
      <c r="P46" s="349"/>
      <c r="Q46" s="349"/>
      <c r="R46" s="349"/>
      <c r="S46" s="349"/>
      <c r="T46" s="349"/>
      <c r="U46" s="349"/>
      <c r="V46" s="349"/>
      <c r="W46" s="349"/>
      <c r="X46" s="349"/>
      <c r="Y46" s="350"/>
      <c r="Z46" s="348" t="s">
        <v>80</v>
      </c>
      <c r="AA46" s="349"/>
      <c r="AB46" s="349"/>
      <c r="AC46" s="349"/>
      <c r="AD46" s="350"/>
      <c r="AE46" s="357" t="s">
        <v>79</v>
      </c>
      <c r="AF46" s="358"/>
      <c r="AG46" s="358"/>
      <c r="AH46" s="358"/>
      <c r="AI46" s="358"/>
      <c r="AJ46" s="359"/>
      <c r="AK46" s="357" t="s">
        <v>81</v>
      </c>
      <c r="AL46" s="358"/>
      <c r="AM46" s="358"/>
      <c r="AN46" s="358"/>
      <c r="AO46" s="358"/>
      <c r="AP46" s="358"/>
      <c r="AQ46" s="358"/>
      <c r="AR46" s="358"/>
      <c r="AS46" s="358"/>
      <c r="AT46" s="358"/>
      <c r="AU46" s="358"/>
      <c r="AV46" s="358"/>
      <c r="AW46" s="358"/>
      <c r="AX46" s="359"/>
      <c r="AY46" s="357" t="s">
        <v>1</v>
      </c>
      <c r="AZ46" s="358"/>
      <c r="BA46" s="358"/>
      <c r="BB46" s="359"/>
      <c r="BC46" s="348" t="s">
        <v>104</v>
      </c>
      <c r="BD46" s="349"/>
      <c r="BE46" s="349"/>
      <c r="BF46" s="350"/>
      <c r="BG46" s="366" t="s">
        <v>82</v>
      </c>
      <c r="BH46" s="367"/>
      <c r="BI46" s="367"/>
      <c r="BJ46" s="368"/>
      <c r="BK46" s="315" t="s">
        <v>99</v>
      </c>
      <c r="BL46" s="316"/>
      <c r="BM46" s="316"/>
      <c r="BN46" s="316"/>
      <c r="BO46" s="316"/>
      <c r="BP46" s="317"/>
      <c r="BQ46" s="315" t="s">
        <v>83</v>
      </c>
      <c r="BR46" s="316"/>
      <c r="BS46" s="316"/>
      <c r="BT46" s="316"/>
      <c r="BU46" s="316"/>
      <c r="BV46" s="316"/>
      <c r="BW46" s="317"/>
      <c r="BX46" s="315" t="s">
        <v>84</v>
      </c>
      <c r="BY46" s="316"/>
      <c r="BZ46" s="316"/>
      <c r="CA46" s="316"/>
      <c r="CB46" s="316"/>
      <c r="CC46" s="317"/>
      <c r="CD46" s="315" t="s">
        <v>85</v>
      </c>
      <c r="CE46" s="316"/>
      <c r="CF46" s="316"/>
      <c r="CG46" s="316"/>
      <c r="CH46" s="316"/>
      <c r="CI46" s="317"/>
    </row>
    <row r="47" spans="1:88" ht="18" customHeight="1" x14ac:dyDescent="0.25">
      <c r="A47" s="75"/>
      <c r="B47" s="351"/>
      <c r="C47" s="352"/>
      <c r="D47" s="352"/>
      <c r="E47" s="352"/>
      <c r="F47" s="352"/>
      <c r="G47" s="352"/>
      <c r="H47" s="352"/>
      <c r="I47" s="352"/>
      <c r="J47" s="352"/>
      <c r="K47" s="352"/>
      <c r="L47" s="352"/>
      <c r="M47" s="352"/>
      <c r="N47" s="352"/>
      <c r="O47" s="352"/>
      <c r="P47" s="352"/>
      <c r="Q47" s="352"/>
      <c r="R47" s="352"/>
      <c r="S47" s="352"/>
      <c r="T47" s="352"/>
      <c r="U47" s="352"/>
      <c r="V47" s="352"/>
      <c r="W47" s="352"/>
      <c r="X47" s="352"/>
      <c r="Y47" s="353"/>
      <c r="Z47" s="351"/>
      <c r="AA47" s="352"/>
      <c r="AB47" s="352"/>
      <c r="AC47" s="352"/>
      <c r="AD47" s="353"/>
      <c r="AE47" s="360"/>
      <c r="AF47" s="361"/>
      <c r="AG47" s="361"/>
      <c r="AH47" s="361"/>
      <c r="AI47" s="361"/>
      <c r="AJ47" s="362"/>
      <c r="AK47" s="360"/>
      <c r="AL47" s="361"/>
      <c r="AM47" s="361"/>
      <c r="AN47" s="361"/>
      <c r="AO47" s="361"/>
      <c r="AP47" s="361"/>
      <c r="AQ47" s="361"/>
      <c r="AR47" s="361"/>
      <c r="AS47" s="361"/>
      <c r="AT47" s="361"/>
      <c r="AU47" s="361"/>
      <c r="AV47" s="361"/>
      <c r="AW47" s="361"/>
      <c r="AX47" s="362"/>
      <c r="AY47" s="360"/>
      <c r="AZ47" s="361"/>
      <c r="BA47" s="361"/>
      <c r="BB47" s="362"/>
      <c r="BC47" s="351"/>
      <c r="BD47" s="352"/>
      <c r="BE47" s="352"/>
      <c r="BF47" s="353"/>
      <c r="BG47" s="369"/>
      <c r="BH47" s="370"/>
      <c r="BI47" s="370"/>
      <c r="BJ47" s="371"/>
      <c r="BK47" s="318"/>
      <c r="BL47" s="319"/>
      <c r="BM47" s="319"/>
      <c r="BN47" s="319"/>
      <c r="BO47" s="319"/>
      <c r="BP47" s="320"/>
      <c r="BQ47" s="318"/>
      <c r="BR47" s="319"/>
      <c r="BS47" s="319"/>
      <c r="BT47" s="319"/>
      <c r="BU47" s="319"/>
      <c r="BV47" s="319"/>
      <c r="BW47" s="320"/>
      <c r="BX47" s="318"/>
      <c r="BY47" s="319"/>
      <c r="BZ47" s="319"/>
      <c r="CA47" s="319"/>
      <c r="CB47" s="319"/>
      <c r="CC47" s="320"/>
      <c r="CD47" s="318"/>
      <c r="CE47" s="319"/>
      <c r="CF47" s="319"/>
      <c r="CG47" s="319"/>
      <c r="CH47" s="319"/>
      <c r="CI47" s="320"/>
    </row>
    <row r="48" spans="1:88" ht="18" customHeight="1" thickBot="1" x14ac:dyDescent="0.3">
      <c r="A48" s="75"/>
      <c r="B48" s="354"/>
      <c r="C48" s="355"/>
      <c r="D48" s="355"/>
      <c r="E48" s="355"/>
      <c r="F48" s="355"/>
      <c r="G48" s="355"/>
      <c r="H48" s="355"/>
      <c r="I48" s="355"/>
      <c r="J48" s="355"/>
      <c r="K48" s="355"/>
      <c r="L48" s="355"/>
      <c r="M48" s="355"/>
      <c r="N48" s="355"/>
      <c r="O48" s="355"/>
      <c r="P48" s="355"/>
      <c r="Q48" s="355"/>
      <c r="R48" s="355"/>
      <c r="S48" s="355"/>
      <c r="T48" s="355"/>
      <c r="U48" s="355"/>
      <c r="V48" s="355"/>
      <c r="W48" s="355"/>
      <c r="X48" s="355"/>
      <c r="Y48" s="356"/>
      <c r="Z48" s="354"/>
      <c r="AA48" s="355"/>
      <c r="AB48" s="355"/>
      <c r="AC48" s="355"/>
      <c r="AD48" s="356"/>
      <c r="AE48" s="363"/>
      <c r="AF48" s="364"/>
      <c r="AG48" s="364"/>
      <c r="AH48" s="364"/>
      <c r="AI48" s="364"/>
      <c r="AJ48" s="365"/>
      <c r="AK48" s="360"/>
      <c r="AL48" s="361"/>
      <c r="AM48" s="361"/>
      <c r="AN48" s="361"/>
      <c r="AO48" s="361"/>
      <c r="AP48" s="361"/>
      <c r="AQ48" s="361"/>
      <c r="AR48" s="361"/>
      <c r="AS48" s="361"/>
      <c r="AT48" s="361"/>
      <c r="AU48" s="361"/>
      <c r="AV48" s="361"/>
      <c r="AW48" s="361"/>
      <c r="AX48" s="362"/>
      <c r="AY48" s="360"/>
      <c r="AZ48" s="361"/>
      <c r="BA48" s="361"/>
      <c r="BB48" s="362"/>
      <c r="BC48" s="351"/>
      <c r="BD48" s="352"/>
      <c r="BE48" s="352"/>
      <c r="BF48" s="353"/>
      <c r="BG48" s="369"/>
      <c r="BH48" s="370"/>
      <c r="BI48" s="370"/>
      <c r="BJ48" s="371"/>
      <c r="BK48" s="318"/>
      <c r="BL48" s="319"/>
      <c r="BM48" s="319"/>
      <c r="BN48" s="319"/>
      <c r="BO48" s="319"/>
      <c r="BP48" s="320"/>
      <c r="BQ48" s="321"/>
      <c r="BR48" s="322"/>
      <c r="BS48" s="322"/>
      <c r="BT48" s="322"/>
      <c r="BU48" s="322"/>
      <c r="BV48" s="322"/>
      <c r="BW48" s="323"/>
      <c r="BX48" s="321"/>
      <c r="BY48" s="322"/>
      <c r="BZ48" s="322"/>
      <c r="CA48" s="322"/>
      <c r="CB48" s="322"/>
      <c r="CC48" s="323"/>
      <c r="CD48" s="321"/>
      <c r="CE48" s="322"/>
      <c r="CF48" s="322"/>
      <c r="CG48" s="322"/>
      <c r="CH48" s="322"/>
      <c r="CI48" s="323"/>
    </row>
    <row r="49" spans="1:87" ht="18" customHeight="1" x14ac:dyDescent="0.25">
      <c r="A49" s="75"/>
      <c r="B49" s="324" t="s">
        <v>649</v>
      </c>
      <c r="C49" s="325"/>
      <c r="D49" s="325"/>
      <c r="E49" s="325"/>
      <c r="F49" s="325"/>
      <c r="G49" s="325"/>
      <c r="H49" s="325"/>
      <c r="I49" s="325"/>
      <c r="J49" s="325"/>
      <c r="K49" s="325"/>
      <c r="L49" s="325"/>
      <c r="M49" s="325"/>
      <c r="N49" s="325"/>
      <c r="O49" s="325"/>
      <c r="P49" s="325"/>
      <c r="Q49" s="325"/>
      <c r="R49" s="325"/>
      <c r="S49" s="325"/>
      <c r="T49" s="325"/>
      <c r="U49" s="325"/>
      <c r="V49" s="325"/>
      <c r="W49" s="325"/>
      <c r="X49" s="325"/>
      <c r="Y49" s="326"/>
      <c r="Z49" s="333" t="s">
        <v>685</v>
      </c>
      <c r="AA49" s="334"/>
      <c r="AB49" s="334"/>
      <c r="AC49" s="334"/>
      <c r="AD49" s="335"/>
      <c r="AE49" s="333">
        <v>1</v>
      </c>
      <c r="AF49" s="334"/>
      <c r="AG49" s="334"/>
      <c r="AH49" s="334"/>
      <c r="AI49" s="334"/>
      <c r="AJ49" s="334"/>
      <c r="AK49" s="342" t="s">
        <v>41</v>
      </c>
      <c r="AL49" s="343"/>
      <c r="AM49" s="343"/>
      <c r="AN49" s="343"/>
      <c r="AO49" s="343"/>
      <c r="AP49" s="343"/>
      <c r="AQ49" s="343"/>
      <c r="AR49" s="343"/>
      <c r="AS49" s="343"/>
      <c r="AT49" s="343"/>
      <c r="AU49" s="343"/>
      <c r="AV49" s="343"/>
      <c r="AW49" s="343"/>
      <c r="AX49" s="344"/>
      <c r="AY49" s="409">
        <v>8</v>
      </c>
      <c r="AZ49" s="346"/>
      <c r="BA49" s="346"/>
      <c r="BB49" s="410"/>
      <c r="BC49" s="345">
        <f>+$AE$49*AY49</f>
        <v>8</v>
      </c>
      <c r="BD49" s="346"/>
      <c r="BE49" s="346"/>
      <c r="BF49" s="347"/>
      <c r="BG49" s="637">
        <v>22629</v>
      </c>
      <c r="BH49" s="638"/>
      <c r="BI49" s="638"/>
      <c r="BJ49" s="639"/>
      <c r="BK49" s="288">
        <f>+AY49*BG49</f>
        <v>181032</v>
      </c>
      <c r="BL49" s="289"/>
      <c r="BM49" s="289"/>
      <c r="BN49" s="289"/>
      <c r="BO49" s="289"/>
      <c r="BP49" s="290"/>
      <c r="BQ49" s="291">
        <v>10000</v>
      </c>
      <c r="BR49" s="292"/>
      <c r="BS49" s="292"/>
      <c r="BT49" s="292"/>
      <c r="BU49" s="292"/>
      <c r="BV49" s="292"/>
      <c r="BW49" s="293"/>
      <c r="BX49" s="291">
        <f>+(((BK56+BQ49)*15)/85)</f>
        <v>286154.1176470588</v>
      </c>
      <c r="BY49" s="292"/>
      <c r="BZ49" s="292"/>
      <c r="CA49" s="292"/>
      <c r="CB49" s="292"/>
      <c r="CC49" s="293"/>
      <c r="CD49" s="291">
        <f>+BK56+BQ49+BX49</f>
        <v>1907694.1176470588</v>
      </c>
      <c r="CE49" s="292"/>
      <c r="CF49" s="292"/>
      <c r="CG49" s="292"/>
      <c r="CH49" s="292"/>
      <c r="CI49" s="293"/>
    </row>
    <row r="50" spans="1:87" ht="18" customHeight="1" x14ac:dyDescent="0.25">
      <c r="A50" s="75"/>
      <c r="B50" s="327"/>
      <c r="C50" s="328"/>
      <c r="D50" s="328"/>
      <c r="E50" s="328"/>
      <c r="F50" s="328"/>
      <c r="G50" s="328"/>
      <c r="H50" s="328"/>
      <c r="I50" s="328"/>
      <c r="J50" s="328"/>
      <c r="K50" s="328"/>
      <c r="L50" s="328"/>
      <c r="M50" s="328"/>
      <c r="N50" s="328"/>
      <c r="O50" s="328"/>
      <c r="P50" s="328"/>
      <c r="Q50" s="328"/>
      <c r="R50" s="328"/>
      <c r="S50" s="328"/>
      <c r="T50" s="328"/>
      <c r="U50" s="328"/>
      <c r="V50" s="328"/>
      <c r="W50" s="328"/>
      <c r="X50" s="328"/>
      <c r="Y50" s="329"/>
      <c r="Z50" s="336"/>
      <c r="AA50" s="337"/>
      <c r="AB50" s="337"/>
      <c r="AC50" s="337"/>
      <c r="AD50" s="338"/>
      <c r="AE50" s="336"/>
      <c r="AF50" s="337"/>
      <c r="AG50" s="337"/>
      <c r="AH50" s="337"/>
      <c r="AI50" s="337"/>
      <c r="AJ50" s="337"/>
      <c r="AK50" s="300" t="s">
        <v>527</v>
      </c>
      <c r="AL50" s="301"/>
      <c r="AM50" s="301"/>
      <c r="AN50" s="301"/>
      <c r="AO50" s="301"/>
      <c r="AP50" s="301"/>
      <c r="AQ50" s="301"/>
      <c r="AR50" s="301"/>
      <c r="AS50" s="301"/>
      <c r="AT50" s="301"/>
      <c r="AU50" s="301"/>
      <c r="AV50" s="301"/>
      <c r="AW50" s="301"/>
      <c r="AX50" s="302"/>
      <c r="AY50" s="407">
        <v>2</v>
      </c>
      <c r="AZ50" s="304"/>
      <c r="BA50" s="304"/>
      <c r="BB50" s="408"/>
      <c r="BC50" s="306">
        <f t="shared" ref="BC50:BC55" si="4">+$AE$49*AY50</f>
        <v>2</v>
      </c>
      <c r="BD50" s="307"/>
      <c r="BE50" s="307"/>
      <c r="BF50" s="308"/>
      <c r="BG50" s="309">
        <v>18911</v>
      </c>
      <c r="BH50" s="310"/>
      <c r="BI50" s="310"/>
      <c r="BJ50" s="311"/>
      <c r="BK50" s="312">
        <f t="shared" ref="BK50:BK55" si="5">+AY50*BG50</f>
        <v>37822</v>
      </c>
      <c r="BL50" s="313"/>
      <c r="BM50" s="313"/>
      <c r="BN50" s="313"/>
      <c r="BO50" s="313"/>
      <c r="BP50" s="314"/>
      <c r="BQ50" s="294"/>
      <c r="BR50" s="295"/>
      <c r="BS50" s="295"/>
      <c r="BT50" s="295"/>
      <c r="BU50" s="295"/>
      <c r="BV50" s="295"/>
      <c r="BW50" s="296"/>
      <c r="BX50" s="294"/>
      <c r="BY50" s="295"/>
      <c r="BZ50" s="295"/>
      <c r="CA50" s="295"/>
      <c r="CB50" s="295"/>
      <c r="CC50" s="296"/>
      <c r="CD50" s="294"/>
      <c r="CE50" s="295"/>
      <c r="CF50" s="295"/>
      <c r="CG50" s="295"/>
      <c r="CH50" s="295"/>
      <c r="CI50" s="296"/>
    </row>
    <row r="51" spans="1:87" ht="18" customHeight="1" x14ac:dyDescent="0.25">
      <c r="A51" s="75"/>
      <c r="B51" s="327"/>
      <c r="C51" s="328"/>
      <c r="D51" s="328"/>
      <c r="E51" s="328"/>
      <c r="F51" s="328"/>
      <c r="G51" s="328"/>
      <c r="H51" s="328"/>
      <c r="I51" s="328"/>
      <c r="J51" s="328"/>
      <c r="K51" s="328"/>
      <c r="L51" s="328"/>
      <c r="M51" s="328"/>
      <c r="N51" s="328"/>
      <c r="O51" s="328"/>
      <c r="P51" s="328"/>
      <c r="Q51" s="328"/>
      <c r="R51" s="328"/>
      <c r="S51" s="328"/>
      <c r="T51" s="328"/>
      <c r="U51" s="328"/>
      <c r="V51" s="328"/>
      <c r="W51" s="328"/>
      <c r="X51" s="328"/>
      <c r="Y51" s="329"/>
      <c r="Z51" s="336"/>
      <c r="AA51" s="337"/>
      <c r="AB51" s="337"/>
      <c r="AC51" s="337"/>
      <c r="AD51" s="338"/>
      <c r="AE51" s="336"/>
      <c r="AF51" s="337"/>
      <c r="AG51" s="337"/>
      <c r="AH51" s="337"/>
      <c r="AI51" s="337"/>
      <c r="AJ51" s="337"/>
      <c r="AK51" s="300" t="s">
        <v>13</v>
      </c>
      <c r="AL51" s="301"/>
      <c r="AM51" s="301"/>
      <c r="AN51" s="301"/>
      <c r="AO51" s="301"/>
      <c r="AP51" s="301"/>
      <c r="AQ51" s="301"/>
      <c r="AR51" s="301"/>
      <c r="AS51" s="301"/>
      <c r="AT51" s="301"/>
      <c r="AU51" s="301"/>
      <c r="AV51" s="301"/>
      <c r="AW51" s="301"/>
      <c r="AX51" s="302"/>
      <c r="AY51" s="407">
        <v>8</v>
      </c>
      <c r="AZ51" s="304"/>
      <c r="BA51" s="304"/>
      <c r="BB51" s="408"/>
      <c r="BC51" s="306">
        <f t="shared" si="4"/>
        <v>8</v>
      </c>
      <c r="BD51" s="307"/>
      <c r="BE51" s="307"/>
      <c r="BF51" s="308"/>
      <c r="BG51" s="309">
        <v>40826</v>
      </c>
      <c r="BH51" s="310"/>
      <c r="BI51" s="310"/>
      <c r="BJ51" s="311"/>
      <c r="BK51" s="312">
        <f t="shared" si="5"/>
        <v>326608</v>
      </c>
      <c r="BL51" s="313"/>
      <c r="BM51" s="313"/>
      <c r="BN51" s="313"/>
      <c r="BO51" s="313"/>
      <c r="BP51" s="314"/>
      <c r="BQ51" s="294"/>
      <c r="BR51" s="295"/>
      <c r="BS51" s="295"/>
      <c r="BT51" s="295"/>
      <c r="BU51" s="295"/>
      <c r="BV51" s="295"/>
      <c r="BW51" s="296"/>
      <c r="BX51" s="294"/>
      <c r="BY51" s="295"/>
      <c r="BZ51" s="295"/>
      <c r="CA51" s="295"/>
      <c r="CB51" s="295"/>
      <c r="CC51" s="296"/>
      <c r="CD51" s="294"/>
      <c r="CE51" s="295"/>
      <c r="CF51" s="295"/>
      <c r="CG51" s="295"/>
      <c r="CH51" s="295"/>
      <c r="CI51" s="296"/>
    </row>
    <row r="52" spans="1:87" ht="18" customHeight="1" x14ac:dyDescent="0.25">
      <c r="A52" s="75"/>
      <c r="B52" s="327"/>
      <c r="C52" s="328"/>
      <c r="D52" s="328"/>
      <c r="E52" s="328"/>
      <c r="F52" s="328"/>
      <c r="G52" s="328"/>
      <c r="H52" s="328"/>
      <c r="I52" s="328"/>
      <c r="J52" s="328"/>
      <c r="K52" s="328"/>
      <c r="L52" s="328"/>
      <c r="M52" s="328"/>
      <c r="N52" s="328"/>
      <c r="O52" s="328"/>
      <c r="P52" s="328"/>
      <c r="Q52" s="328"/>
      <c r="R52" s="328"/>
      <c r="S52" s="328"/>
      <c r="T52" s="328"/>
      <c r="U52" s="328"/>
      <c r="V52" s="328"/>
      <c r="W52" s="328"/>
      <c r="X52" s="328"/>
      <c r="Y52" s="329"/>
      <c r="Z52" s="336"/>
      <c r="AA52" s="337"/>
      <c r="AB52" s="337"/>
      <c r="AC52" s="337"/>
      <c r="AD52" s="338"/>
      <c r="AE52" s="336"/>
      <c r="AF52" s="337"/>
      <c r="AG52" s="337"/>
      <c r="AH52" s="337"/>
      <c r="AI52" s="337"/>
      <c r="AJ52" s="337"/>
      <c r="AK52" s="300" t="s">
        <v>528</v>
      </c>
      <c r="AL52" s="301"/>
      <c r="AM52" s="301"/>
      <c r="AN52" s="301"/>
      <c r="AO52" s="301"/>
      <c r="AP52" s="301"/>
      <c r="AQ52" s="301"/>
      <c r="AR52" s="301"/>
      <c r="AS52" s="301"/>
      <c r="AT52" s="301"/>
      <c r="AU52" s="301"/>
      <c r="AV52" s="301"/>
      <c r="AW52" s="301"/>
      <c r="AX52" s="302"/>
      <c r="AY52" s="407">
        <v>1</v>
      </c>
      <c r="AZ52" s="304"/>
      <c r="BA52" s="304"/>
      <c r="BB52" s="408"/>
      <c r="BC52" s="306">
        <f t="shared" si="4"/>
        <v>1</v>
      </c>
      <c r="BD52" s="307"/>
      <c r="BE52" s="307"/>
      <c r="BF52" s="308"/>
      <c r="BG52" s="309">
        <v>22530</v>
      </c>
      <c r="BH52" s="310"/>
      <c r="BI52" s="310"/>
      <c r="BJ52" s="311"/>
      <c r="BK52" s="312">
        <f t="shared" si="5"/>
        <v>22530</v>
      </c>
      <c r="BL52" s="313"/>
      <c r="BM52" s="313"/>
      <c r="BN52" s="313"/>
      <c r="BO52" s="313"/>
      <c r="BP52" s="314"/>
      <c r="BQ52" s="294"/>
      <c r="BR52" s="295"/>
      <c r="BS52" s="295"/>
      <c r="BT52" s="295"/>
      <c r="BU52" s="295"/>
      <c r="BV52" s="295"/>
      <c r="BW52" s="296"/>
      <c r="BX52" s="294"/>
      <c r="BY52" s="295"/>
      <c r="BZ52" s="295"/>
      <c r="CA52" s="295"/>
      <c r="CB52" s="295"/>
      <c r="CC52" s="296"/>
      <c r="CD52" s="294"/>
      <c r="CE52" s="295"/>
      <c r="CF52" s="295"/>
      <c r="CG52" s="295"/>
      <c r="CH52" s="295"/>
      <c r="CI52" s="296"/>
    </row>
    <row r="53" spans="1:87" ht="18" customHeight="1" x14ac:dyDescent="0.25">
      <c r="A53" s="75"/>
      <c r="B53" s="327"/>
      <c r="C53" s="328"/>
      <c r="D53" s="328"/>
      <c r="E53" s="328"/>
      <c r="F53" s="328"/>
      <c r="G53" s="328"/>
      <c r="H53" s="328"/>
      <c r="I53" s="328"/>
      <c r="J53" s="328"/>
      <c r="K53" s="328"/>
      <c r="L53" s="328"/>
      <c r="M53" s="328"/>
      <c r="N53" s="328"/>
      <c r="O53" s="328"/>
      <c r="P53" s="328"/>
      <c r="Q53" s="328"/>
      <c r="R53" s="328"/>
      <c r="S53" s="328"/>
      <c r="T53" s="328"/>
      <c r="U53" s="328"/>
      <c r="V53" s="328"/>
      <c r="W53" s="328"/>
      <c r="X53" s="328"/>
      <c r="Y53" s="329"/>
      <c r="Z53" s="336"/>
      <c r="AA53" s="337"/>
      <c r="AB53" s="337"/>
      <c r="AC53" s="337"/>
      <c r="AD53" s="338"/>
      <c r="AE53" s="336"/>
      <c r="AF53" s="337"/>
      <c r="AG53" s="337"/>
      <c r="AH53" s="337"/>
      <c r="AI53" s="337"/>
      <c r="AJ53" s="337"/>
      <c r="AK53" s="300" t="s">
        <v>529</v>
      </c>
      <c r="AL53" s="301"/>
      <c r="AM53" s="301"/>
      <c r="AN53" s="301"/>
      <c r="AO53" s="301"/>
      <c r="AP53" s="301"/>
      <c r="AQ53" s="301"/>
      <c r="AR53" s="301"/>
      <c r="AS53" s="301"/>
      <c r="AT53" s="301"/>
      <c r="AU53" s="301"/>
      <c r="AV53" s="301"/>
      <c r="AW53" s="301"/>
      <c r="AX53" s="302"/>
      <c r="AY53" s="407">
        <v>1</v>
      </c>
      <c r="AZ53" s="304"/>
      <c r="BA53" s="304"/>
      <c r="BB53" s="408"/>
      <c r="BC53" s="306">
        <f t="shared" si="4"/>
        <v>1</v>
      </c>
      <c r="BD53" s="307"/>
      <c r="BE53" s="307"/>
      <c r="BF53" s="308"/>
      <c r="BG53" s="309">
        <v>18911</v>
      </c>
      <c r="BH53" s="310"/>
      <c r="BI53" s="310"/>
      <c r="BJ53" s="311"/>
      <c r="BK53" s="312">
        <f t="shared" si="5"/>
        <v>18911</v>
      </c>
      <c r="BL53" s="313"/>
      <c r="BM53" s="313"/>
      <c r="BN53" s="313"/>
      <c r="BO53" s="313"/>
      <c r="BP53" s="314"/>
      <c r="BQ53" s="294"/>
      <c r="BR53" s="295"/>
      <c r="BS53" s="295"/>
      <c r="BT53" s="295"/>
      <c r="BU53" s="295"/>
      <c r="BV53" s="295"/>
      <c r="BW53" s="296"/>
      <c r="BX53" s="294"/>
      <c r="BY53" s="295"/>
      <c r="BZ53" s="295"/>
      <c r="CA53" s="295"/>
      <c r="CB53" s="295"/>
      <c r="CC53" s="296"/>
      <c r="CD53" s="294"/>
      <c r="CE53" s="295"/>
      <c r="CF53" s="295"/>
      <c r="CG53" s="295"/>
      <c r="CH53" s="295"/>
      <c r="CI53" s="296"/>
    </row>
    <row r="54" spans="1:87" ht="18" customHeight="1" x14ac:dyDescent="0.25">
      <c r="A54" s="75"/>
      <c r="B54" s="327"/>
      <c r="C54" s="328"/>
      <c r="D54" s="328"/>
      <c r="E54" s="328"/>
      <c r="F54" s="328"/>
      <c r="G54" s="328"/>
      <c r="H54" s="328"/>
      <c r="I54" s="328"/>
      <c r="J54" s="328"/>
      <c r="K54" s="328"/>
      <c r="L54" s="328"/>
      <c r="M54" s="328"/>
      <c r="N54" s="328"/>
      <c r="O54" s="328"/>
      <c r="P54" s="328"/>
      <c r="Q54" s="328"/>
      <c r="R54" s="328"/>
      <c r="S54" s="328"/>
      <c r="T54" s="328"/>
      <c r="U54" s="328"/>
      <c r="V54" s="328"/>
      <c r="W54" s="328"/>
      <c r="X54" s="328"/>
      <c r="Y54" s="329"/>
      <c r="Z54" s="336"/>
      <c r="AA54" s="337"/>
      <c r="AB54" s="337"/>
      <c r="AC54" s="337"/>
      <c r="AD54" s="338"/>
      <c r="AE54" s="336"/>
      <c r="AF54" s="337"/>
      <c r="AG54" s="337"/>
      <c r="AH54" s="337"/>
      <c r="AI54" s="337"/>
      <c r="AJ54" s="337"/>
      <c r="AK54" s="300" t="s">
        <v>530</v>
      </c>
      <c r="AL54" s="301"/>
      <c r="AM54" s="301"/>
      <c r="AN54" s="301"/>
      <c r="AO54" s="301"/>
      <c r="AP54" s="301"/>
      <c r="AQ54" s="301"/>
      <c r="AR54" s="301"/>
      <c r="AS54" s="301"/>
      <c r="AT54" s="301"/>
      <c r="AU54" s="301"/>
      <c r="AV54" s="301"/>
      <c r="AW54" s="301"/>
      <c r="AX54" s="302"/>
      <c r="AY54" s="407">
        <v>44</v>
      </c>
      <c r="AZ54" s="304"/>
      <c r="BA54" s="304"/>
      <c r="BB54" s="408"/>
      <c r="BC54" s="306">
        <f t="shared" si="4"/>
        <v>44</v>
      </c>
      <c r="BD54" s="307"/>
      <c r="BE54" s="307"/>
      <c r="BF54" s="308"/>
      <c r="BG54" s="309">
        <v>22629</v>
      </c>
      <c r="BH54" s="310"/>
      <c r="BI54" s="310"/>
      <c r="BJ54" s="311"/>
      <c r="BK54" s="312">
        <f t="shared" si="5"/>
        <v>995676</v>
      </c>
      <c r="BL54" s="313"/>
      <c r="BM54" s="313"/>
      <c r="BN54" s="313"/>
      <c r="BO54" s="313"/>
      <c r="BP54" s="314"/>
      <c r="BQ54" s="294"/>
      <c r="BR54" s="295"/>
      <c r="BS54" s="295"/>
      <c r="BT54" s="295"/>
      <c r="BU54" s="295"/>
      <c r="BV54" s="295"/>
      <c r="BW54" s="296"/>
      <c r="BX54" s="294"/>
      <c r="BY54" s="295"/>
      <c r="BZ54" s="295"/>
      <c r="CA54" s="295"/>
      <c r="CB54" s="295"/>
      <c r="CC54" s="296"/>
      <c r="CD54" s="294"/>
      <c r="CE54" s="295"/>
      <c r="CF54" s="295"/>
      <c r="CG54" s="295"/>
      <c r="CH54" s="295"/>
      <c r="CI54" s="296"/>
    </row>
    <row r="55" spans="1:87" ht="18" customHeight="1" thickBot="1" x14ac:dyDescent="0.3">
      <c r="A55" s="75"/>
      <c r="B55" s="327"/>
      <c r="C55" s="328"/>
      <c r="D55" s="328"/>
      <c r="E55" s="328"/>
      <c r="F55" s="328"/>
      <c r="G55" s="328"/>
      <c r="H55" s="328"/>
      <c r="I55" s="328"/>
      <c r="J55" s="328"/>
      <c r="K55" s="328"/>
      <c r="L55" s="328"/>
      <c r="M55" s="328"/>
      <c r="N55" s="328"/>
      <c r="O55" s="328"/>
      <c r="P55" s="328"/>
      <c r="Q55" s="328"/>
      <c r="R55" s="328"/>
      <c r="S55" s="328"/>
      <c r="T55" s="328"/>
      <c r="U55" s="328"/>
      <c r="V55" s="328"/>
      <c r="W55" s="328"/>
      <c r="X55" s="328"/>
      <c r="Y55" s="329"/>
      <c r="Z55" s="336"/>
      <c r="AA55" s="337"/>
      <c r="AB55" s="337"/>
      <c r="AC55" s="337"/>
      <c r="AD55" s="338"/>
      <c r="AE55" s="336"/>
      <c r="AF55" s="337"/>
      <c r="AG55" s="337"/>
      <c r="AH55" s="337"/>
      <c r="AI55" s="337"/>
      <c r="AJ55" s="337"/>
      <c r="AK55" s="392" t="s">
        <v>18</v>
      </c>
      <c r="AL55" s="393"/>
      <c r="AM55" s="393"/>
      <c r="AN55" s="393"/>
      <c r="AO55" s="393"/>
      <c r="AP55" s="393"/>
      <c r="AQ55" s="393"/>
      <c r="AR55" s="393"/>
      <c r="AS55" s="393"/>
      <c r="AT55" s="393"/>
      <c r="AU55" s="393"/>
      <c r="AV55" s="393"/>
      <c r="AW55" s="393"/>
      <c r="AX55" s="394"/>
      <c r="AY55" s="407">
        <v>1</v>
      </c>
      <c r="AZ55" s="304"/>
      <c r="BA55" s="304"/>
      <c r="BB55" s="408"/>
      <c r="BC55" s="306">
        <f t="shared" si="4"/>
        <v>1</v>
      </c>
      <c r="BD55" s="307"/>
      <c r="BE55" s="307"/>
      <c r="BF55" s="308"/>
      <c r="BG55" s="309">
        <v>28961</v>
      </c>
      <c r="BH55" s="310"/>
      <c r="BI55" s="310"/>
      <c r="BJ55" s="311"/>
      <c r="BK55" s="312">
        <f t="shared" si="5"/>
        <v>28961</v>
      </c>
      <c r="BL55" s="313"/>
      <c r="BM55" s="313"/>
      <c r="BN55" s="313"/>
      <c r="BO55" s="313"/>
      <c r="BP55" s="314"/>
      <c r="BQ55" s="294"/>
      <c r="BR55" s="295"/>
      <c r="BS55" s="295"/>
      <c r="BT55" s="295"/>
      <c r="BU55" s="295"/>
      <c r="BV55" s="295"/>
      <c r="BW55" s="296"/>
      <c r="BX55" s="294"/>
      <c r="BY55" s="295"/>
      <c r="BZ55" s="295"/>
      <c r="CA55" s="295"/>
      <c r="CB55" s="295"/>
      <c r="CC55" s="296"/>
      <c r="CD55" s="294"/>
      <c r="CE55" s="295"/>
      <c r="CF55" s="295"/>
      <c r="CG55" s="295"/>
      <c r="CH55" s="295"/>
      <c r="CI55" s="296"/>
    </row>
    <row r="56" spans="1:87" ht="18" customHeight="1" thickBot="1" x14ac:dyDescent="0.3">
      <c r="A56" s="75"/>
      <c r="B56" s="377"/>
      <c r="C56" s="378"/>
      <c r="D56" s="378"/>
      <c r="E56" s="378"/>
      <c r="F56" s="378"/>
      <c r="G56" s="378"/>
      <c r="H56" s="378"/>
      <c r="I56" s="378"/>
      <c r="J56" s="378"/>
      <c r="K56" s="378"/>
      <c r="L56" s="378"/>
      <c r="M56" s="378"/>
      <c r="N56" s="378"/>
      <c r="O56" s="378"/>
      <c r="P56" s="378"/>
      <c r="Q56" s="378"/>
      <c r="R56" s="378"/>
      <c r="S56" s="378"/>
      <c r="T56" s="378"/>
      <c r="U56" s="378"/>
      <c r="V56" s="378"/>
      <c r="W56" s="378"/>
      <c r="X56" s="378"/>
      <c r="Y56" s="378"/>
      <c r="Z56" s="378"/>
      <c r="AA56" s="378"/>
      <c r="AB56" s="378"/>
      <c r="AC56" s="378"/>
      <c r="AD56" s="378"/>
      <c r="AE56" s="378"/>
      <c r="AF56" s="378"/>
      <c r="AG56" s="378"/>
      <c r="AH56" s="378"/>
      <c r="AI56" s="378"/>
      <c r="AJ56" s="379"/>
      <c r="AK56" s="380" t="s">
        <v>3</v>
      </c>
      <c r="AL56" s="381"/>
      <c r="AM56" s="381"/>
      <c r="AN56" s="381"/>
      <c r="AO56" s="381"/>
      <c r="AP56" s="381"/>
      <c r="AQ56" s="381"/>
      <c r="AR56" s="381"/>
      <c r="AS56" s="381"/>
      <c r="AT56" s="381"/>
      <c r="AU56" s="381"/>
      <c r="AV56" s="381"/>
      <c r="AW56" s="381"/>
      <c r="AX56" s="381"/>
      <c r="AY56" s="382"/>
      <c r="AZ56" s="382"/>
      <c r="BA56" s="382"/>
      <c r="BB56" s="382"/>
      <c r="BC56" s="382"/>
      <c r="BD56" s="382"/>
      <c r="BE56" s="382"/>
      <c r="BF56" s="382"/>
      <c r="BG56" s="382"/>
      <c r="BH56" s="382"/>
      <c r="BI56" s="382"/>
      <c r="BJ56" s="383"/>
      <c r="BK56" s="384">
        <f>SUM(BK49:BK55)</f>
        <v>1611540</v>
      </c>
      <c r="BL56" s="385"/>
      <c r="BM56" s="385"/>
      <c r="BN56" s="385"/>
      <c r="BO56" s="385"/>
      <c r="BP56" s="386"/>
      <c r="BQ56" s="387" t="s">
        <v>100</v>
      </c>
      <c r="BR56" s="388"/>
      <c r="BS56" s="388"/>
      <c r="BT56" s="388"/>
      <c r="BU56" s="388"/>
      <c r="BV56" s="388"/>
      <c r="BW56" s="388"/>
      <c r="BX56" s="388"/>
      <c r="BY56" s="388"/>
      <c r="BZ56" s="388"/>
      <c r="CA56" s="388"/>
      <c r="CB56" s="388"/>
      <c r="CC56" s="389"/>
      <c r="CD56" s="390">
        <f>+CD49*AE49</f>
        <v>1907694.1176470588</v>
      </c>
      <c r="CE56" s="390"/>
      <c r="CF56" s="390"/>
      <c r="CG56" s="390"/>
      <c r="CH56" s="390"/>
      <c r="CI56" s="391"/>
    </row>
    <row r="57" spans="1:87" ht="18" customHeight="1" thickBot="1" x14ac:dyDescent="0.3">
      <c r="A57" s="75"/>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BG57" s="78"/>
      <c r="BH57" s="78"/>
      <c r="BI57" s="78"/>
      <c r="BJ57" s="78"/>
      <c r="BK57" s="79"/>
      <c r="BL57" s="79"/>
      <c r="BM57" s="79"/>
      <c r="BN57" s="79"/>
      <c r="BO57" s="79"/>
      <c r="BP57" s="79"/>
      <c r="BQ57" s="79"/>
      <c r="BR57" s="79"/>
      <c r="BS57" s="79"/>
      <c r="BT57" s="79"/>
      <c r="BU57" s="79"/>
      <c r="BV57" s="79"/>
      <c r="BW57" s="79"/>
      <c r="BX57" s="79"/>
      <c r="BY57" s="79"/>
      <c r="BZ57" s="79"/>
      <c r="CA57" s="79"/>
      <c r="CB57" s="79"/>
      <c r="CC57" s="79"/>
      <c r="CD57" s="79"/>
      <c r="CE57" s="79"/>
      <c r="CF57" s="79"/>
      <c r="CG57" s="79"/>
      <c r="CH57" s="79"/>
      <c r="CI57" s="79"/>
    </row>
    <row r="58" spans="1:87" ht="18" customHeight="1" x14ac:dyDescent="0.25">
      <c r="A58" s="75"/>
      <c r="B58" s="348" t="s">
        <v>0</v>
      </c>
      <c r="C58" s="349"/>
      <c r="D58" s="349"/>
      <c r="E58" s="349"/>
      <c r="F58" s="349"/>
      <c r="G58" s="349"/>
      <c r="H58" s="349"/>
      <c r="I58" s="349"/>
      <c r="J58" s="349"/>
      <c r="K58" s="349"/>
      <c r="L58" s="349"/>
      <c r="M58" s="349"/>
      <c r="N58" s="349"/>
      <c r="O58" s="349"/>
      <c r="P58" s="349"/>
      <c r="Q58" s="349"/>
      <c r="R58" s="349"/>
      <c r="S58" s="349"/>
      <c r="T58" s="349"/>
      <c r="U58" s="349"/>
      <c r="V58" s="349"/>
      <c r="W58" s="349"/>
      <c r="X58" s="349"/>
      <c r="Y58" s="350"/>
      <c r="Z58" s="348" t="s">
        <v>80</v>
      </c>
      <c r="AA58" s="349"/>
      <c r="AB58" s="349"/>
      <c r="AC58" s="349"/>
      <c r="AD58" s="350"/>
      <c r="AE58" s="357" t="s">
        <v>79</v>
      </c>
      <c r="AF58" s="358"/>
      <c r="AG58" s="358"/>
      <c r="AH58" s="358"/>
      <c r="AI58" s="358"/>
      <c r="AJ58" s="359"/>
      <c r="AK58" s="357" t="s">
        <v>81</v>
      </c>
      <c r="AL58" s="358"/>
      <c r="AM58" s="358"/>
      <c r="AN58" s="358"/>
      <c r="AO58" s="358"/>
      <c r="AP58" s="358"/>
      <c r="AQ58" s="358"/>
      <c r="AR58" s="358"/>
      <c r="AS58" s="358"/>
      <c r="AT58" s="358"/>
      <c r="AU58" s="358"/>
      <c r="AV58" s="358"/>
      <c r="AW58" s="358"/>
      <c r="AX58" s="359"/>
      <c r="AY58" s="357" t="s">
        <v>1</v>
      </c>
      <c r="AZ58" s="358"/>
      <c r="BA58" s="358"/>
      <c r="BB58" s="359"/>
      <c r="BC58" s="348" t="s">
        <v>104</v>
      </c>
      <c r="BD58" s="349"/>
      <c r="BE58" s="349"/>
      <c r="BF58" s="350"/>
      <c r="BG58" s="366" t="s">
        <v>82</v>
      </c>
      <c r="BH58" s="367"/>
      <c r="BI58" s="367"/>
      <c r="BJ58" s="368"/>
      <c r="BK58" s="315" t="s">
        <v>99</v>
      </c>
      <c r="BL58" s="316"/>
      <c r="BM58" s="316"/>
      <c r="BN58" s="316"/>
      <c r="BO58" s="316"/>
      <c r="BP58" s="317"/>
      <c r="BQ58" s="315" t="s">
        <v>83</v>
      </c>
      <c r="BR58" s="316"/>
      <c r="BS58" s="316"/>
      <c r="BT58" s="316"/>
      <c r="BU58" s="316"/>
      <c r="BV58" s="316"/>
      <c r="BW58" s="317"/>
      <c r="BX58" s="315" t="s">
        <v>84</v>
      </c>
      <c r="BY58" s="316"/>
      <c r="BZ58" s="316"/>
      <c r="CA58" s="316"/>
      <c r="CB58" s="316"/>
      <c r="CC58" s="317"/>
      <c r="CD58" s="315" t="s">
        <v>85</v>
      </c>
      <c r="CE58" s="316"/>
      <c r="CF58" s="316"/>
      <c r="CG58" s="316"/>
      <c r="CH58" s="316"/>
      <c r="CI58" s="317"/>
    </row>
    <row r="59" spans="1:87" ht="18" customHeight="1" x14ac:dyDescent="0.25">
      <c r="A59" s="75"/>
      <c r="B59" s="351"/>
      <c r="C59" s="352"/>
      <c r="D59" s="352"/>
      <c r="E59" s="352"/>
      <c r="F59" s="352"/>
      <c r="G59" s="352"/>
      <c r="H59" s="352"/>
      <c r="I59" s="352"/>
      <c r="J59" s="352"/>
      <c r="K59" s="352"/>
      <c r="L59" s="352"/>
      <c r="M59" s="352"/>
      <c r="N59" s="352"/>
      <c r="O59" s="352"/>
      <c r="P59" s="352"/>
      <c r="Q59" s="352"/>
      <c r="R59" s="352"/>
      <c r="S59" s="352"/>
      <c r="T59" s="352"/>
      <c r="U59" s="352"/>
      <c r="V59" s="352"/>
      <c r="W59" s="352"/>
      <c r="X59" s="352"/>
      <c r="Y59" s="353"/>
      <c r="Z59" s="351"/>
      <c r="AA59" s="352"/>
      <c r="AB59" s="352"/>
      <c r="AC59" s="352"/>
      <c r="AD59" s="353"/>
      <c r="AE59" s="360"/>
      <c r="AF59" s="361"/>
      <c r="AG59" s="361"/>
      <c r="AH59" s="361"/>
      <c r="AI59" s="361"/>
      <c r="AJ59" s="362"/>
      <c r="AK59" s="360"/>
      <c r="AL59" s="361"/>
      <c r="AM59" s="361"/>
      <c r="AN59" s="361"/>
      <c r="AO59" s="361"/>
      <c r="AP59" s="361"/>
      <c r="AQ59" s="361"/>
      <c r="AR59" s="361"/>
      <c r="AS59" s="361"/>
      <c r="AT59" s="361"/>
      <c r="AU59" s="361"/>
      <c r="AV59" s="361"/>
      <c r="AW59" s="361"/>
      <c r="AX59" s="362"/>
      <c r="AY59" s="360"/>
      <c r="AZ59" s="361"/>
      <c r="BA59" s="361"/>
      <c r="BB59" s="362"/>
      <c r="BC59" s="351"/>
      <c r="BD59" s="352"/>
      <c r="BE59" s="352"/>
      <c r="BF59" s="353"/>
      <c r="BG59" s="369"/>
      <c r="BH59" s="370"/>
      <c r="BI59" s="370"/>
      <c r="BJ59" s="371"/>
      <c r="BK59" s="318"/>
      <c r="BL59" s="319"/>
      <c r="BM59" s="319"/>
      <c r="BN59" s="319"/>
      <c r="BO59" s="319"/>
      <c r="BP59" s="320"/>
      <c r="BQ59" s="318"/>
      <c r="BR59" s="319"/>
      <c r="BS59" s="319"/>
      <c r="BT59" s="319"/>
      <c r="BU59" s="319"/>
      <c r="BV59" s="319"/>
      <c r="BW59" s="320"/>
      <c r="BX59" s="318"/>
      <c r="BY59" s="319"/>
      <c r="BZ59" s="319"/>
      <c r="CA59" s="319"/>
      <c r="CB59" s="319"/>
      <c r="CC59" s="320"/>
      <c r="CD59" s="318"/>
      <c r="CE59" s="319"/>
      <c r="CF59" s="319"/>
      <c r="CG59" s="319"/>
      <c r="CH59" s="319"/>
      <c r="CI59" s="320"/>
    </row>
    <row r="60" spans="1:87" ht="18" customHeight="1" thickBot="1" x14ac:dyDescent="0.3">
      <c r="A60" s="75"/>
      <c r="B60" s="354"/>
      <c r="C60" s="355"/>
      <c r="D60" s="355"/>
      <c r="E60" s="355"/>
      <c r="F60" s="355"/>
      <c r="G60" s="355"/>
      <c r="H60" s="355"/>
      <c r="I60" s="355"/>
      <c r="J60" s="355"/>
      <c r="K60" s="355"/>
      <c r="L60" s="355"/>
      <c r="M60" s="355"/>
      <c r="N60" s="355"/>
      <c r="O60" s="355"/>
      <c r="P60" s="355"/>
      <c r="Q60" s="355"/>
      <c r="R60" s="355"/>
      <c r="S60" s="355"/>
      <c r="T60" s="355"/>
      <c r="U60" s="355"/>
      <c r="V60" s="355"/>
      <c r="W60" s="355"/>
      <c r="X60" s="355"/>
      <c r="Y60" s="356"/>
      <c r="Z60" s="354"/>
      <c r="AA60" s="355"/>
      <c r="AB60" s="355"/>
      <c r="AC60" s="355"/>
      <c r="AD60" s="356"/>
      <c r="AE60" s="363"/>
      <c r="AF60" s="364"/>
      <c r="AG60" s="364"/>
      <c r="AH60" s="364"/>
      <c r="AI60" s="364"/>
      <c r="AJ60" s="365"/>
      <c r="AK60" s="360"/>
      <c r="AL60" s="361"/>
      <c r="AM60" s="361"/>
      <c r="AN60" s="361"/>
      <c r="AO60" s="361"/>
      <c r="AP60" s="361"/>
      <c r="AQ60" s="361"/>
      <c r="AR60" s="361"/>
      <c r="AS60" s="361"/>
      <c r="AT60" s="361"/>
      <c r="AU60" s="361"/>
      <c r="AV60" s="361"/>
      <c r="AW60" s="361"/>
      <c r="AX60" s="362"/>
      <c r="AY60" s="360"/>
      <c r="AZ60" s="361"/>
      <c r="BA60" s="361"/>
      <c r="BB60" s="362"/>
      <c r="BC60" s="351"/>
      <c r="BD60" s="352"/>
      <c r="BE60" s="352"/>
      <c r="BF60" s="353"/>
      <c r="BG60" s="369"/>
      <c r="BH60" s="370"/>
      <c r="BI60" s="370"/>
      <c r="BJ60" s="371"/>
      <c r="BK60" s="318"/>
      <c r="BL60" s="319"/>
      <c r="BM60" s="319"/>
      <c r="BN60" s="319"/>
      <c r="BO60" s="319"/>
      <c r="BP60" s="320"/>
      <c r="BQ60" s="321"/>
      <c r="BR60" s="322"/>
      <c r="BS60" s="322"/>
      <c r="BT60" s="322"/>
      <c r="BU60" s="322"/>
      <c r="BV60" s="322"/>
      <c r="BW60" s="323"/>
      <c r="BX60" s="321"/>
      <c r="BY60" s="322"/>
      <c r="BZ60" s="322"/>
      <c r="CA60" s="322"/>
      <c r="CB60" s="322"/>
      <c r="CC60" s="323"/>
      <c r="CD60" s="321"/>
      <c r="CE60" s="322"/>
      <c r="CF60" s="322"/>
      <c r="CG60" s="322"/>
      <c r="CH60" s="322"/>
      <c r="CI60" s="323"/>
    </row>
    <row r="61" spans="1:87" ht="18" customHeight="1" x14ac:dyDescent="0.25">
      <c r="A61" s="75"/>
      <c r="B61" s="324" t="s">
        <v>650</v>
      </c>
      <c r="C61" s="325"/>
      <c r="D61" s="325"/>
      <c r="E61" s="325"/>
      <c r="F61" s="325"/>
      <c r="G61" s="325"/>
      <c r="H61" s="325"/>
      <c r="I61" s="325"/>
      <c r="J61" s="325"/>
      <c r="K61" s="325"/>
      <c r="L61" s="325"/>
      <c r="M61" s="325"/>
      <c r="N61" s="325"/>
      <c r="O61" s="325"/>
      <c r="P61" s="325"/>
      <c r="Q61" s="325"/>
      <c r="R61" s="325"/>
      <c r="S61" s="325"/>
      <c r="T61" s="325"/>
      <c r="U61" s="325"/>
      <c r="V61" s="325"/>
      <c r="W61" s="325"/>
      <c r="X61" s="325"/>
      <c r="Y61" s="326"/>
      <c r="Z61" s="333" t="s">
        <v>686</v>
      </c>
      <c r="AA61" s="334"/>
      <c r="AB61" s="334"/>
      <c r="AC61" s="334"/>
      <c r="AD61" s="335"/>
      <c r="AE61" s="333">
        <v>1</v>
      </c>
      <c r="AF61" s="334"/>
      <c r="AG61" s="334"/>
      <c r="AH61" s="334"/>
      <c r="AI61" s="334"/>
      <c r="AJ61" s="334"/>
      <c r="AK61" s="342" t="s">
        <v>13</v>
      </c>
      <c r="AL61" s="343"/>
      <c r="AM61" s="343"/>
      <c r="AN61" s="343"/>
      <c r="AO61" s="343"/>
      <c r="AP61" s="343"/>
      <c r="AQ61" s="343"/>
      <c r="AR61" s="343"/>
      <c r="AS61" s="343"/>
      <c r="AT61" s="343"/>
      <c r="AU61" s="343"/>
      <c r="AV61" s="343"/>
      <c r="AW61" s="343"/>
      <c r="AX61" s="344"/>
      <c r="AY61" s="409">
        <v>0.25</v>
      </c>
      <c r="AZ61" s="346"/>
      <c r="BA61" s="346"/>
      <c r="BB61" s="410"/>
      <c r="BC61" s="345">
        <f>+$AE$61*AY61</f>
        <v>0.25</v>
      </c>
      <c r="BD61" s="346"/>
      <c r="BE61" s="346"/>
      <c r="BF61" s="347"/>
      <c r="BG61" s="285">
        <v>40826</v>
      </c>
      <c r="BH61" s="286"/>
      <c r="BI61" s="286"/>
      <c r="BJ61" s="287"/>
      <c r="BK61" s="288">
        <f>+AY61*BG61</f>
        <v>10206.5</v>
      </c>
      <c r="BL61" s="289"/>
      <c r="BM61" s="289"/>
      <c r="BN61" s="289"/>
      <c r="BO61" s="289"/>
      <c r="BP61" s="290"/>
      <c r="BQ61" s="291">
        <v>10000</v>
      </c>
      <c r="BR61" s="292"/>
      <c r="BS61" s="292"/>
      <c r="BT61" s="292"/>
      <c r="BU61" s="292"/>
      <c r="BV61" s="292"/>
      <c r="BW61" s="293"/>
      <c r="BX61" s="291">
        <f>+(((BK65+BQ61)*15)/85)</f>
        <v>8268.3529411764703</v>
      </c>
      <c r="BY61" s="292"/>
      <c r="BZ61" s="292"/>
      <c r="CA61" s="292"/>
      <c r="CB61" s="292"/>
      <c r="CC61" s="293"/>
      <c r="CD61" s="291">
        <f>+BK65+BQ61+BX61</f>
        <v>55122.352941176468</v>
      </c>
      <c r="CE61" s="292"/>
      <c r="CF61" s="292"/>
      <c r="CG61" s="292"/>
      <c r="CH61" s="292"/>
      <c r="CI61" s="293"/>
    </row>
    <row r="62" spans="1:87" ht="18" customHeight="1" x14ac:dyDescent="0.25">
      <c r="A62" s="75"/>
      <c r="B62" s="327"/>
      <c r="C62" s="328"/>
      <c r="D62" s="328"/>
      <c r="E62" s="328"/>
      <c r="F62" s="328"/>
      <c r="G62" s="328"/>
      <c r="H62" s="328"/>
      <c r="I62" s="328"/>
      <c r="J62" s="328"/>
      <c r="K62" s="328"/>
      <c r="L62" s="328"/>
      <c r="M62" s="328"/>
      <c r="N62" s="328"/>
      <c r="O62" s="328"/>
      <c r="P62" s="328"/>
      <c r="Q62" s="328"/>
      <c r="R62" s="328"/>
      <c r="S62" s="328"/>
      <c r="T62" s="328"/>
      <c r="U62" s="328"/>
      <c r="V62" s="328"/>
      <c r="W62" s="328"/>
      <c r="X62" s="328"/>
      <c r="Y62" s="329"/>
      <c r="Z62" s="336"/>
      <c r="AA62" s="337"/>
      <c r="AB62" s="337"/>
      <c r="AC62" s="337"/>
      <c r="AD62" s="338"/>
      <c r="AE62" s="336"/>
      <c r="AF62" s="337"/>
      <c r="AG62" s="337"/>
      <c r="AH62" s="337"/>
      <c r="AI62" s="337"/>
      <c r="AJ62" s="337"/>
      <c r="AK62" s="300" t="s">
        <v>95</v>
      </c>
      <c r="AL62" s="301"/>
      <c r="AM62" s="301"/>
      <c r="AN62" s="301"/>
      <c r="AO62" s="301"/>
      <c r="AP62" s="301"/>
      <c r="AQ62" s="301"/>
      <c r="AR62" s="301"/>
      <c r="AS62" s="301"/>
      <c r="AT62" s="301"/>
      <c r="AU62" s="301"/>
      <c r="AV62" s="301"/>
      <c r="AW62" s="301"/>
      <c r="AX62" s="302"/>
      <c r="AY62" s="407">
        <v>0.25</v>
      </c>
      <c r="AZ62" s="304"/>
      <c r="BA62" s="304"/>
      <c r="BB62" s="408"/>
      <c r="BC62" s="306">
        <f t="shared" ref="BC62:BC64" si="6">+$AE$61*AY62</f>
        <v>0.25</v>
      </c>
      <c r="BD62" s="307"/>
      <c r="BE62" s="307"/>
      <c r="BF62" s="308"/>
      <c r="BG62" s="309">
        <v>55000</v>
      </c>
      <c r="BH62" s="310"/>
      <c r="BI62" s="310"/>
      <c r="BJ62" s="311"/>
      <c r="BK62" s="312">
        <f t="shared" ref="BK62:BK64" si="7">+AY62*BG62</f>
        <v>13750</v>
      </c>
      <c r="BL62" s="313"/>
      <c r="BM62" s="313"/>
      <c r="BN62" s="313"/>
      <c r="BO62" s="313"/>
      <c r="BP62" s="314"/>
      <c r="BQ62" s="294"/>
      <c r="BR62" s="295"/>
      <c r="BS62" s="295"/>
      <c r="BT62" s="295"/>
      <c r="BU62" s="295"/>
      <c r="BV62" s="295"/>
      <c r="BW62" s="296"/>
      <c r="BX62" s="294"/>
      <c r="BY62" s="295"/>
      <c r="BZ62" s="295"/>
      <c r="CA62" s="295"/>
      <c r="CB62" s="295"/>
      <c r="CC62" s="296"/>
      <c r="CD62" s="294"/>
      <c r="CE62" s="295"/>
      <c r="CF62" s="295"/>
      <c r="CG62" s="295"/>
      <c r="CH62" s="295"/>
      <c r="CI62" s="296"/>
    </row>
    <row r="63" spans="1:87" ht="18" customHeight="1" x14ac:dyDescent="0.25">
      <c r="A63" s="75"/>
      <c r="B63" s="327"/>
      <c r="C63" s="328"/>
      <c r="D63" s="328"/>
      <c r="E63" s="328"/>
      <c r="F63" s="328"/>
      <c r="G63" s="328"/>
      <c r="H63" s="328"/>
      <c r="I63" s="328"/>
      <c r="J63" s="328"/>
      <c r="K63" s="328"/>
      <c r="L63" s="328"/>
      <c r="M63" s="328"/>
      <c r="N63" s="328"/>
      <c r="O63" s="328"/>
      <c r="P63" s="328"/>
      <c r="Q63" s="328"/>
      <c r="R63" s="328"/>
      <c r="S63" s="328"/>
      <c r="T63" s="328"/>
      <c r="U63" s="328"/>
      <c r="V63" s="328"/>
      <c r="W63" s="328"/>
      <c r="X63" s="328"/>
      <c r="Y63" s="329"/>
      <c r="Z63" s="336"/>
      <c r="AA63" s="337"/>
      <c r="AB63" s="337"/>
      <c r="AC63" s="337"/>
      <c r="AD63" s="338"/>
      <c r="AE63" s="336"/>
      <c r="AF63" s="337"/>
      <c r="AG63" s="337"/>
      <c r="AH63" s="337"/>
      <c r="AI63" s="337"/>
      <c r="AJ63" s="337"/>
      <c r="AK63" s="300" t="s">
        <v>530</v>
      </c>
      <c r="AL63" s="301"/>
      <c r="AM63" s="301"/>
      <c r="AN63" s="301"/>
      <c r="AO63" s="301"/>
      <c r="AP63" s="301"/>
      <c r="AQ63" s="301"/>
      <c r="AR63" s="301"/>
      <c r="AS63" s="301"/>
      <c r="AT63" s="301"/>
      <c r="AU63" s="301"/>
      <c r="AV63" s="301"/>
      <c r="AW63" s="301"/>
      <c r="AX63" s="302"/>
      <c r="AY63" s="407">
        <v>0.25</v>
      </c>
      <c r="AZ63" s="304"/>
      <c r="BA63" s="304"/>
      <c r="BB63" s="408"/>
      <c r="BC63" s="306">
        <f t="shared" si="6"/>
        <v>0.25</v>
      </c>
      <c r="BD63" s="307"/>
      <c r="BE63" s="307"/>
      <c r="BF63" s="308"/>
      <c r="BG63" s="309">
        <v>22629</v>
      </c>
      <c r="BH63" s="310"/>
      <c r="BI63" s="310"/>
      <c r="BJ63" s="311"/>
      <c r="BK63" s="312">
        <f t="shared" si="7"/>
        <v>5657.25</v>
      </c>
      <c r="BL63" s="313"/>
      <c r="BM63" s="313"/>
      <c r="BN63" s="313"/>
      <c r="BO63" s="313"/>
      <c r="BP63" s="314"/>
      <c r="BQ63" s="294"/>
      <c r="BR63" s="295"/>
      <c r="BS63" s="295"/>
      <c r="BT63" s="295"/>
      <c r="BU63" s="295"/>
      <c r="BV63" s="295"/>
      <c r="BW63" s="296"/>
      <c r="BX63" s="294"/>
      <c r="BY63" s="295"/>
      <c r="BZ63" s="295"/>
      <c r="CA63" s="295"/>
      <c r="CB63" s="295"/>
      <c r="CC63" s="296"/>
      <c r="CD63" s="294"/>
      <c r="CE63" s="295"/>
      <c r="CF63" s="295"/>
      <c r="CG63" s="295"/>
      <c r="CH63" s="295"/>
      <c r="CI63" s="296"/>
    </row>
    <row r="64" spans="1:87" ht="18" customHeight="1" thickBot="1" x14ac:dyDescent="0.3">
      <c r="A64" s="75"/>
      <c r="B64" s="327"/>
      <c r="C64" s="328"/>
      <c r="D64" s="328"/>
      <c r="E64" s="328"/>
      <c r="F64" s="328"/>
      <c r="G64" s="328"/>
      <c r="H64" s="328"/>
      <c r="I64" s="328"/>
      <c r="J64" s="328"/>
      <c r="K64" s="328"/>
      <c r="L64" s="328"/>
      <c r="M64" s="328"/>
      <c r="N64" s="328"/>
      <c r="O64" s="328"/>
      <c r="P64" s="328"/>
      <c r="Q64" s="328"/>
      <c r="R64" s="328"/>
      <c r="S64" s="328"/>
      <c r="T64" s="328"/>
      <c r="U64" s="328"/>
      <c r="V64" s="328"/>
      <c r="W64" s="328"/>
      <c r="X64" s="328"/>
      <c r="Y64" s="329"/>
      <c r="Z64" s="336"/>
      <c r="AA64" s="337"/>
      <c r="AB64" s="337"/>
      <c r="AC64" s="337"/>
      <c r="AD64" s="338"/>
      <c r="AE64" s="336"/>
      <c r="AF64" s="337"/>
      <c r="AG64" s="337"/>
      <c r="AH64" s="337"/>
      <c r="AI64" s="337"/>
      <c r="AJ64" s="337"/>
      <c r="AK64" s="392" t="s">
        <v>18</v>
      </c>
      <c r="AL64" s="393"/>
      <c r="AM64" s="393"/>
      <c r="AN64" s="393"/>
      <c r="AO64" s="393"/>
      <c r="AP64" s="393"/>
      <c r="AQ64" s="393"/>
      <c r="AR64" s="393"/>
      <c r="AS64" s="393"/>
      <c r="AT64" s="393"/>
      <c r="AU64" s="393"/>
      <c r="AV64" s="393"/>
      <c r="AW64" s="393"/>
      <c r="AX64" s="394"/>
      <c r="AY64" s="407">
        <v>0.25</v>
      </c>
      <c r="AZ64" s="304"/>
      <c r="BA64" s="304"/>
      <c r="BB64" s="408"/>
      <c r="BC64" s="306">
        <f t="shared" si="6"/>
        <v>0.25</v>
      </c>
      <c r="BD64" s="307"/>
      <c r="BE64" s="307"/>
      <c r="BF64" s="308"/>
      <c r="BG64" s="309">
        <v>28961</v>
      </c>
      <c r="BH64" s="310"/>
      <c r="BI64" s="310"/>
      <c r="BJ64" s="311"/>
      <c r="BK64" s="312">
        <f t="shared" si="7"/>
        <v>7240.25</v>
      </c>
      <c r="BL64" s="313"/>
      <c r="BM64" s="313"/>
      <c r="BN64" s="313"/>
      <c r="BO64" s="313"/>
      <c r="BP64" s="314"/>
      <c r="BQ64" s="294"/>
      <c r="BR64" s="295"/>
      <c r="BS64" s="295"/>
      <c r="BT64" s="295"/>
      <c r="BU64" s="295"/>
      <c r="BV64" s="295"/>
      <c r="BW64" s="296"/>
      <c r="BX64" s="294"/>
      <c r="BY64" s="295"/>
      <c r="BZ64" s="295"/>
      <c r="CA64" s="295"/>
      <c r="CB64" s="295"/>
      <c r="CC64" s="296"/>
      <c r="CD64" s="294"/>
      <c r="CE64" s="295"/>
      <c r="CF64" s="295"/>
      <c r="CG64" s="295"/>
      <c r="CH64" s="295"/>
      <c r="CI64" s="296"/>
    </row>
    <row r="65" spans="1:87" ht="18" customHeight="1" thickBot="1" x14ac:dyDescent="0.3">
      <c r="A65" s="75"/>
      <c r="B65" s="377"/>
      <c r="C65" s="378"/>
      <c r="D65" s="378"/>
      <c r="E65" s="378"/>
      <c r="F65" s="378"/>
      <c r="G65" s="378"/>
      <c r="H65" s="378"/>
      <c r="I65" s="378"/>
      <c r="J65" s="378"/>
      <c r="K65" s="378"/>
      <c r="L65" s="378"/>
      <c r="M65" s="378"/>
      <c r="N65" s="378"/>
      <c r="O65" s="378"/>
      <c r="P65" s="378"/>
      <c r="Q65" s="378"/>
      <c r="R65" s="378"/>
      <c r="S65" s="378"/>
      <c r="T65" s="378"/>
      <c r="U65" s="378"/>
      <c r="V65" s="378"/>
      <c r="W65" s="378"/>
      <c r="X65" s="378"/>
      <c r="Y65" s="378"/>
      <c r="Z65" s="378"/>
      <c r="AA65" s="378"/>
      <c r="AB65" s="378"/>
      <c r="AC65" s="378"/>
      <c r="AD65" s="378"/>
      <c r="AE65" s="378"/>
      <c r="AF65" s="378"/>
      <c r="AG65" s="378"/>
      <c r="AH65" s="378"/>
      <c r="AI65" s="378"/>
      <c r="AJ65" s="379"/>
      <c r="AK65" s="380" t="s">
        <v>3</v>
      </c>
      <c r="AL65" s="381"/>
      <c r="AM65" s="381"/>
      <c r="AN65" s="381"/>
      <c r="AO65" s="381"/>
      <c r="AP65" s="381"/>
      <c r="AQ65" s="381"/>
      <c r="AR65" s="381"/>
      <c r="AS65" s="381"/>
      <c r="AT65" s="381"/>
      <c r="AU65" s="381"/>
      <c r="AV65" s="381"/>
      <c r="AW65" s="381"/>
      <c r="AX65" s="381"/>
      <c r="AY65" s="382"/>
      <c r="AZ65" s="382"/>
      <c r="BA65" s="382"/>
      <c r="BB65" s="382"/>
      <c r="BC65" s="382"/>
      <c r="BD65" s="382"/>
      <c r="BE65" s="382"/>
      <c r="BF65" s="382"/>
      <c r="BG65" s="382"/>
      <c r="BH65" s="382"/>
      <c r="BI65" s="382"/>
      <c r="BJ65" s="383"/>
      <c r="BK65" s="384">
        <f>SUM(BK61:BK64)</f>
        <v>36854</v>
      </c>
      <c r="BL65" s="385"/>
      <c r="BM65" s="385"/>
      <c r="BN65" s="385"/>
      <c r="BO65" s="385"/>
      <c r="BP65" s="386"/>
      <c r="BQ65" s="387" t="s">
        <v>100</v>
      </c>
      <c r="BR65" s="388"/>
      <c r="BS65" s="388"/>
      <c r="BT65" s="388"/>
      <c r="BU65" s="388"/>
      <c r="BV65" s="388"/>
      <c r="BW65" s="388"/>
      <c r="BX65" s="388"/>
      <c r="BY65" s="388"/>
      <c r="BZ65" s="388"/>
      <c r="CA65" s="388"/>
      <c r="CB65" s="388"/>
      <c r="CC65" s="389"/>
      <c r="CD65" s="390">
        <f>+CD61*AE61</f>
        <v>55122.352941176468</v>
      </c>
      <c r="CE65" s="390"/>
      <c r="CF65" s="390"/>
      <c r="CG65" s="390"/>
      <c r="CH65" s="390"/>
      <c r="CI65" s="391"/>
    </row>
    <row r="66" spans="1:87" ht="18" customHeight="1" thickBot="1" x14ac:dyDescent="0.3">
      <c r="A66" s="75"/>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BG66" s="78"/>
      <c r="BH66" s="78"/>
      <c r="BI66" s="78"/>
      <c r="BJ66" s="78"/>
      <c r="BK66" s="79"/>
      <c r="BL66" s="79"/>
      <c r="BM66" s="79"/>
      <c r="BN66" s="79"/>
      <c r="BO66" s="79"/>
      <c r="BP66" s="79"/>
      <c r="BQ66" s="79"/>
      <c r="BR66" s="79"/>
      <c r="BS66" s="79"/>
      <c r="BT66" s="79"/>
      <c r="BU66" s="79"/>
      <c r="BV66" s="79"/>
      <c r="BW66" s="79"/>
      <c r="BX66" s="79"/>
      <c r="BY66" s="79"/>
      <c r="BZ66" s="79"/>
      <c r="CA66" s="79"/>
      <c r="CB66" s="79"/>
      <c r="CC66" s="79"/>
      <c r="CD66" s="79"/>
      <c r="CE66" s="79"/>
      <c r="CF66" s="79"/>
      <c r="CG66" s="79"/>
      <c r="CH66" s="79"/>
      <c r="CI66" s="79"/>
    </row>
    <row r="67" spans="1:87" ht="18" customHeight="1" x14ac:dyDescent="0.25">
      <c r="A67" s="75"/>
      <c r="B67" s="348" t="s">
        <v>0</v>
      </c>
      <c r="C67" s="349"/>
      <c r="D67" s="349"/>
      <c r="E67" s="349"/>
      <c r="F67" s="349"/>
      <c r="G67" s="349"/>
      <c r="H67" s="349"/>
      <c r="I67" s="349"/>
      <c r="J67" s="349"/>
      <c r="K67" s="349"/>
      <c r="L67" s="349"/>
      <c r="M67" s="349"/>
      <c r="N67" s="349"/>
      <c r="O67" s="349"/>
      <c r="P67" s="349"/>
      <c r="Q67" s="349"/>
      <c r="R67" s="349"/>
      <c r="S67" s="349"/>
      <c r="T67" s="349"/>
      <c r="U67" s="349"/>
      <c r="V67" s="349"/>
      <c r="W67" s="349"/>
      <c r="X67" s="349"/>
      <c r="Y67" s="350"/>
      <c r="Z67" s="348" t="s">
        <v>80</v>
      </c>
      <c r="AA67" s="349"/>
      <c r="AB67" s="349"/>
      <c r="AC67" s="349"/>
      <c r="AD67" s="350"/>
      <c r="AE67" s="357" t="s">
        <v>79</v>
      </c>
      <c r="AF67" s="358"/>
      <c r="AG67" s="358"/>
      <c r="AH67" s="358"/>
      <c r="AI67" s="358"/>
      <c r="AJ67" s="359"/>
      <c r="AK67" s="357" t="s">
        <v>81</v>
      </c>
      <c r="AL67" s="358"/>
      <c r="AM67" s="358"/>
      <c r="AN67" s="358"/>
      <c r="AO67" s="358"/>
      <c r="AP67" s="358"/>
      <c r="AQ67" s="358"/>
      <c r="AR67" s="358"/>
      <c r="AS67" s="358"/>
      <c r="AT67" s="358"/>
      <c r="AU67" s="358"/>
      <c r="AV67" s="358"/>
      <c r="AW67" s="358"/>
      <c r="AX67" s="359"/>
      <c r="AY67" s="357" t="s">
        <v>1</v>
      </c>
      <c r="AZ67" s="358"/>
      <c r="BA67" s="358"/>
      <c r="BB67" s="359"/>
      <c r="BC67" s="348" t="s">
        <v>104</v>
      </c>
      <c r="BD67" s="349"/>
      <c r="BE67" s="349"/>
      <c r="BF67" s="350"/>
      <c r="BG67" s="366" t="s">
        <v>82</v>
      </c>
      <c r="BH67" s="367"/>
      <c r="BI67" s="367"/>
      <c r="BJ67" s="368"/>
      <c r="BK67" s="315" t="s">
        <v>99</v>
      </c>
      <c r="BL67" s="316"/>
      <c r="BM67" s="316"/>
      <c r="BN67" s="316"/>
      <c r="BO67" s="316"/>
      <c r="BP67" s="317"/>
      <c r="BQ67" s="315" t="s">
        <v>83</v>
      </c>
      <c r="BR67" s="316"/>
      <c r="BS67" s="316"/>
      <c r="BT67" s="316"/>
      <c r="BU67" s="316"/>
      <c r="BV67" s="316"/>
      <c r="BW67" s="317"/>
      <c r="BX67" s="315" t="s">
        <v>84</v>
      </c>
      <c r="BY67" s="316"/>
      <c r="BZ67" s="316"/>
      <c r="CA67" s="316"/>
      <c r="CB67" s="316"/>
      <c r="CC67" s="317"/>
      <c r="CD67" s="315" t="s">
        <v>85</v>
      </c>
      <c r="CE67" s="316"/>
      <c r="CF67" s="316"/>
      <c r="CG67" s="316"/>
      <c r="CH67" s="316"/>
      <c r="CI67" s="317"/>
    </row>
    <row r="68" spans="1:87" ht="18" customHeight="1" x14ac:dyDescent="0.25">
      <c r="A68" s="75"/>
      <c r="B68" s="351"/>
      <c r="C68" s="352"/>
      <c r="D68" s="352"/>
      <c r="E68" s="352"/>
      <c r="F68" s="352"/>
      <c r="G68" s="352"/>
      <c r="H68" s="352"/>
      <c r="I68" s="352"/>
      <c r="J68" s="352"/>
      <c r="K68" s="352"/>
      <c r="L68" s="352"/>
      <c r="M68" s="352"/>
      <c r="N68" s="352"/>
      <c r="O68" s="352"/>
      <c r="P68" s="352"/>
      <c r="Q68" s="352"/>
      <c r="R68" s="352"/>
      <c r="S68" s="352"/>
      <c r="T68" s="352"/>
      <c r="U68" s="352"/>
      <c r="V68" s="352"/>
      <c r="W68" s="352"/>
      <c r="X68" s="352"/>
      <c r="Y68" s="353"/>
      <c r="Z68" s="351"/>
      <c r="AA68" s="352"/>
      <c r="AB68" s="352"/>
      <c r="AC68" s="352"/>
      <c r="AD68" s="353"/>
      <c r="AE68" s="360"/>
      <c r="AF68" s="361"/>
      <c r="AG68" s="361"/>
      <c r="AH68" s="361"/>
      <c r="AI68" s="361"/>
      <c r="AJ68" s="362"/>
      <c r="AK68" s="360"/>
      <c r="AL68" s="361"/>
      <c r="AM68" s="361"/>
      <c r="AN68" s="361"/>
      <c r="AO68" s="361"/>
      <c r="AP68" s="361"/>
      <c r="AQ68" s="361"/>
      <c r="AR68" s="361"/>
      <c r="AS68" s="361"/>
      <c r="AT68" s="361"/>
      <c r="AU68" s="361"/>
      <c r="AV68" s="361"/>
      <c r="AW68" s="361"/>
      <c r="AX68" s="362"/>
      <c r="AY68" s="360"/>
      <c r="AZ68" s="361"/>
      <c r="BA68" s="361"/>
      <c r="BB68" s="362"/>
      <c r="BC68" s="351"/>
      <c r="BD68" s="352"/>
      <c r="BE68" s="352"/>
      <c r="BF68" s="353"/>
      <c r="BG68" s="369"/>
      <c r="BH68" s="370"/>
      <c r="BI68" s="370"/>
      <c r="BJ68" s="371"/>
      <c r="BK68" s="318"/>
      <c r="BL68" s="319"/>
      <c r="BM68" s="319"/>
      <c r="BN68" s="319"/>
      <c r="BO68" s="319"/>
      <c r="BP68" s="320"/>
      <c r="BQ68" s="318"/>
      <c r="BR68" s="319"/>
      <c r="BS68" s="319"/>
      <c r="BT68" s="319"/>
      <c r="BU68" s="319"/>
      <c r="BV68" s="319"/>
      <c r="BW68" s="320"/>
      <c r="BX68" s="318"/>
      <c r="BY68" s="319"/>
      <c r="BZ68" s="319"/>
      <c r="CA68" s="319"/>
      <c r="CB68" s="319"/>
      <c r="CC68" s="320"/>
      <c r="CD68" s="318"/>
      <c r="CE68" s="319"/>
      <c r="CF68" s="319"/>
      <c r="CG68" s="319"/>
      <c r="CH68" s="319"/>
      <c r="CI68" s="320"/>
    </row>
    <row r="69" spans="1:87" ht="18" customHeight="1" thickBot="1" x14ac:dyDescent="0.3">
      <c r="A69" s="75"/>
      <c r="B69" s="354"/>
      <c r="C69" s="355"/>
      <c r="D69" s="355"/>
      <c r="E69" s="355"/>
      <c r="F69" s="355"/>
      <c r="G69" s="355"/>
      <c r="H69" s="355"/>
      <c r="I69" s="355"/>
      <c r="J69" s="355"/>
      <c r="K69" s="355"/>
      <c r="L69" s="355"/>
      <c r="M69" s="355"/>
      <c r="N69" s="355"/>
      <c r="O69" s="355"/>
      <c r="P69" s="355"/>
      <c r="Q69" s="355"/>
      <c r="R69" s="355"/>
      <c r="S69" s="355"/>
      <c r="T69" s="355"/>
      <c r="U69" s="355"/>
      <c r="V69" s="355"/>
      <c r="W69" s="355"/>
      <c r="X69" s="355"/>
      <c r="Y69" s="356"/>
      <c r="Z69" s="354"/>
      <c r="AA69" s="355"/>
      <c r="AB69" s="355"/>
      <c r="AC69" s="355"/>
      <c r="AD69" s="356"/>
      <c r="AE69" s="363"/>
      <c r="AF69" s="364"/>
      <c r="AG69" s="364"/>
      <c r="AH69" s="364"/>
      <c r="AI69" s="364"/>
      <c r="AJ69" s="365"/>
      <c r="AK69" s="360"/>
      <c r="AL69" s="361"/>
      <c r="AM69" s="361"/>
      <c r="AN69" s="361"/>
      <c r="AO69" s="361"/>
      <c r="AP69" s="361"/>
      <c r="AQ69" s="361"/>
      <c r="AR69" s="361"/>
      <c r="AS69" s="361"/>
      <c r="AT69" s="361"/>
      <c r="AU69" s="361"/>
      <c r="AV69" s="361"/>
      <c r="AW69" s="361"/>
      <c r="AX69" s="362"/>
      <c r="AY69" s="360"/>
      <c r="AZ69" s="361"/>
      <c r="BA69" s="361"/>
      <c r="BB69" s="362"/>
      <c r="BC69" s="351"/>
      <c r="BD69" s="352"/>
      <c r="BE69" s="352"/>
      <c r="BF69" s="353"/>
      <c r="BG69" s="369"/>
      <c r="BH69" s="370"/>
      <c r="BI69" s="370"/>
      <c r="BJ69" s="371"/>
      <c r="BK69" s="318"/>
      <c r="BL69" s="319"/>
      <c r="BM69" s="319"/>
      <c r="BN69" s="319"/>
      <c r="BO69" s="319"/>
      <c r="BP69" s="320"/>
      <c r="BQ69" s="321"/>
      <c r="BR69" s="322"/>
      <c r="BS69" s="322"/>
      <c r="BT69" s="322"/>
      <c r="BU69" s="322"/>
      <c r="BV69" s="322"/>
      <c r="BW69" s="323"/>
      <c r="BX69" s="321"/>
      <c r="BY69" s="322"/>
      <c r="BZ69" s="322"/>
      <c r="CA69" s="322"/>
      <c r="CB69" s="322"/>
      <c r="CC69" s="323"/>
      <c r="CD69" s="321"/>
      <c r="CE69" s="322"/>
      <c r="CF69" s="322"/>
      <c r="CG69" s="322"/>
      <c r="CH69" s="322"/>
      <c r="CI69" s="323"/>
    </row>
    <row r="70" spans="1:87" ht="18" customHeight="1" x14ac:dyDescent="0.25">
      <c r="A70" s="75"/>
      <c r="B70" s="324" t="s">
        <v>651</v>
      </c>
      <c r="C70" s="325"/>
      <c r="D70" s="325"/>
      <c r="E70" s="325"/>
      <c r="F70" s="325"/>
      <c r="G70" s="325"/>
      <c r="H70" s="325"/>
      <c r="I70" s="325"/>
      <c r="J70" s="325"/>
      <c r="K70" s="325"/>
      <c r="L70" s="325"/>
      <c r="M70" s="325"/>
      <c r="N70" s="325"/>
      <c r="O70" s="325"/>
      <c r="P70" s="325"/>
      <c r="Q70" s="325"/>
      <c r="R70" s="325"/>
      <c r="S70" s="325"/>
      <c r="T70" s="325"/>
      <c r="U70" s="325"/>
      <c r="V70" s="325"/>
      <c r="W70" s="325"/>
      <c r="X70" s="325"/>
      <c r="Y70" s="326"/>
      <c r="Z70" s="333" t="s">
        <v>687</v>
      </c>
      <c r="AA70" s="334"/>
      <c r="AB70" s="334"/>
      <c r="AC70" s="334"/>
      <c r="AD70" s="335"/>
      <c r="AE70" s="333">
        <v>12</v>
      </c>
      <c r="AF70" s="334"/>
      <c r="AG70" s="334"/>
      <c r="AH70" s="334"/>
      <c r="AI70" s="334"/>
      <c r="AJ70" s="334"/>
      <c r="AK70" s="342" t="s">
        <v>13</v>
      </c>
      <c r="AL70" s="343"/>
      <c r="AM70" s="343"/>
      <c r="AN70" s="343"/>
      <c r="AO70" s="343"/>
      <c r="AP70" s="343"/>
      <c r="AQ70" s="343"/>
      <c r="AR70" s="343"/>
      <c r="AS70" s="343"/>
      <c r="AT70" s="343"/>
      <c r="AU70" s="343"/>
      <c r="AV70" s="343"/>
      <c r="AW70" s="343"/>
      <c r="AX70" s="344"/>
      <c r="AY70" s="409">
        <v>1</v>
      </c>
      <c r="AZ70" s="346"/>
      <c r="BA70" s="346"/>
      <c r="BB70" s="410"/>
      <c r="BC70" s="345">
        <f>+$AE$70*AY70</f>
        <v>12</v>
      </c>
      <c r="BD70" s="346"/>
      <c r="BE70" s="346"/>
      <c r="BF70" s="347"/>
      <c r="BG70" s="285">
        <v>40826</v>
      </c>
      <c r="BH70" s="286"/>
      <c r="BI70" s="286"/>
      <c r="BJ70" s="287"/>
      <c r="BK70" s="288">
        <f>+AY70*BG70</f>
        <v>40826</v>
      </c>
      <c r="BL70" s="289"/>
      <c r="BM70" s="289"/>
      <c r="BN70" s="289"/>
      <c r="BO70" s="289"/>
      <c r="BP70" s="290"/>
      <c r="BQ70" s="291">
        <v>1000</v>
      </c>
      <c r="BR70" s="292"/>
      <c r="BS70" s="292"/>
      <c r="BT70" s="292"/>
      <c r="BU70" s="292"/>
      <c r="BV70" s="292"/>
      <c r="BW70" s="293"/>
      <c r="BX70" s="291">
        <f>+(((BK72+BQ70)*15)/85)</f>
        <v>39327.882352941175</v>
      </c>
      <c r="BY70" s="292"/>
      <c r="BZ70" s="292"/>
      <c r="CA70" s="292"/>
      <c r="CB70" s="292"/>
      <c r="CC70" s="293"/>
      <c r="CD70" s="291">
        <f>+BK72+BQ70+BX70</f>
        <v>262185.8823529412</v>
      </c>
      <c r="CE70" s="292"/>
      <c r="CF70" s="292"/>
      <c r="CG70" s="292"/>
      <c r="CH70" s="292"/>
      <c r="CI70" s="293"/>
    </row>
    <row r="71" spans="1:87" ht="18" customHeight="1" thickBot="1" x14ac:dyDescent="0.3">
      <c r="A71" s="75"/>
      <c r="B71" s="327"/>
      <c r="C71" s="328"/>
      <c r="D71" s="328"/>
      <c r="E71" s="328"/>
      <c r="F71" s="328"/>
      <c r="G71" s="328"/>
      <c r="H71" s="328"/>
      <c r="I71" s="328"/>
      <c r="J71" s="328"/>
      <c r="K71" s="328"/>
      <c r="L71" s="328"/>
      <c r="M71" s="328"/>
      <c r="N71" s="328"/>
      <c r="O71" s="328"/>
      <c r="P71" s="328"/>
      <c r="Q71" s="328"/>
      <c r="R71" s="328"/>
      <c r="S71" s="328"/>
      <c r="T71" s="328"/>
      <c r="U71" s="328"/>
      <c r="V71" s="328"/>
      <c r="W71" s="328"/>
      <c r="X71" s="328"/>
      <c r="Y71" s="329"/>
      <c r="Z71" s="336"/>
      <c r="AA71" s="337"/>
      <c r="AB71" s="337"/>
      <c r="AC71" s="337"/>
      <c r="AD71" s="338"/>
      <c r="AE71" s="336"/>
      <c r="AF71" s="337"/>
      <c r="AG71" s="337"/>
      <c r="AH71" s="337"/>
      <c r="AI71" s="337"/>
      <c r="AJ71" s="337"/>
      <c r="AK71" s="392" t="s">
        <v>530</v>
      </c>
      <c r="AL71" s="393"/>
      <c r="AM71" s="393"/>
      <c r="AN71" s="393"/>
      <c r="AO71" s="393"/>
      <c r="AP71" s="393"/>
      <c r="AQ71" s="393"/>
      <c r="AR71" s="393"/>
      <c r="AS71" s="393"/>
      <c r="AT71" s="393"/>
      <c r="AU71" s="393"/>
      <c r="AV71" s="393"/>
      <c r="AW71" s="393"/>
      <c r="AX71" s="394"/>
      <c r="AY71" s="407">
        <v>8</v>
      </c>
      <c r="AZ71" s="304"/>
      <c r="BA71" s="304"/>
      <c r="BB71" s="408"/>
      <c r="BC71" s="306">
        <f t="shared" ref="BC71" si="8">+$AE$70*AY71</f>
        <v>96</v>
      </c>
      <c r="BD71" s="307"/>
      <c r="BE71" s="307"/>
      <c r="BF71" s="308"/>
      <c r="BG71" s="309">
        <v>22629</v>
      </c>
      <c r="BH71" s="310"/>
      <c r="BI71" s="310"/>
      <c r="BJ71" s="311"/>
      <c r="BK71" s="312">
        <f t="shared" ref="BK71" si="9">+AY71*BG71</f>
        <v>181032</v>
      </c>
      <c r="BL71" s="313"/>
      <c r="BM71" s="313"/>
      <c r="BN71" s="313"/>
      <c r="BO71" s="313"/>
      <c r="BP71" s="314"/>
      <c r="BQ71" s="294"/>
      <c r="BR71" s="295"/>
      <c r="BS71" s="295"/>
      <c r="BT71" s="295"/>
      <c r="BU71" s="295"/>
      <c r="BV71" s="295"/>
      <c r="BW71" s="296"/>
      <c r="BX71" s="294"/>
      <c r="BY71" s="295"/>
      <c r="BZ71" s="295"/>
      <c r="CA71" s="295"/>
      <c r="CB71" s="295"/>
      <c r="CC71" s="296"/>
      <c r="CD71" s="294"/>
      <c r="CE71" s="295"/>
      <c r="CF71" s="295"/>
      <c r="CG71" s="295"/>
      <c r="CH71" s="295"/>
      <c r="CI71" s="296"/>
    </row>
    <row r="72" spans="1:87" ht="18" customHeight="1" thickBot="1" x14ac:dyDescent="0.3">
      <c r="A72" s="75"/>
      <c r="B72" s="377"/>
      <c r="C72" s="378"/>
      <c r="D72" s="378"/>
      <c r="E72" s="378"/>
      <c r="F72" s="378"/>
      <c r="G72" s="378"/>
      <c r="H72" s="378"/>
      <c r="I72" s="378"/>
      <c r="J72" s="378"/>
      <c r="K72" s="378"/>
      <c r="L72" s="378"/>
      <c r="M72" s="378"/>
      <c r="N72" s="378"/>
      <c r="O72" s="378"/>
      <c r="P72" s="378"/>
      <c r="Q72" s="378"/>
      <c r="R72" s="378"/>
      <c r="S72" s="378"/>
      <c r="T72" s="378"/>
      <c r="U72" s="378"/>
      <c r="V72" s="378"/>
      <c r="W72" s="378"/>
      <c r="X72" s="378"/>
      <c r="Y72" s="378"/>
      <c r="Z72" s="378"/>
      <c r="AA72" s="378"/>
      <c r="AB72" s="378"/>
      <c r="AC72" s="378"/>
      <c r="AD72" s="378"/>
      <c r="AE72" s="378"/>
      <c r="AF72" s="378"/>
      <c r="AG72" s="378"/>
      <c r="AH72" s="378"/>
      <c r="AI72" s="378"/>
      <c r="AJ72" s="379"/>
      <c r="AK72" s="380" t="s">
        <v>3</v>
      </c>
      <c r="AL72" s="381"/>
      <c r="AM72" s="381"/>
      <c r="AN72" s="381"/>
      <c r="AO72" s="381"/>
      <c r="AP72" s="381"/>
      <c r="AQ72" s="381"/>
      <c r="AR72" s="381"/>
      <c r="AS72" s="381"/>
      <c r="AT72" s="381"/>
      <c r="AU72" s="381"/>
      <c r="AV72" s="381"/>
      <c r="AW72" s="381"/>
      <c r="AX72" s="381"/>
      <c r="AY72" s="382"/>
      <c r="AZ72" s="382"/>
      <c r="BA72" s="382"/>
      <c r="BB72" s="382"/>
      <c r="BC72" s="382"/>
      <c r="BD72" s="382"/>
      <c r="BE72" s="382"/>
      <c r="BF72" s="382"/>
      <c r="BG72" s="382"/>
      <c r="BH72" s="382"/>
      <c r="BI72" s="382"/>
      <c r="BJ72" s="383"/>
      <c r="BK72" s="384">
        <f>SUM(BK70:BK71)</f>
        <v>221858</v>
      </c>
      <c r="BL72" s="385"/>
      <c r="BM72" s="385"/>
      <c r="BN72" s="385"/>
      <c r="BO72" s="385"/>
      <c r="BP72" s="386"/>
      <c r="BQ72" s="387" t="s">
        <v>100</v>
      </c>
      <c r="BR72" s="388"/>
      <c r="BS72" s="388"/>
      <c r="BT72" s="388"/>
      <c r="BU72" s="388"/>
      <c r="BV72" s="388"/>
      <c r="BW72" s="388"/>
      <c r="BX72" s="388"/>
      <c r="BY72" s="388"/>
      <c r="BZ72" s="388"/>
      <c r="CA72" s="388"/>
      <c r="CB72" s="388"/>
      <c r="CC72" s="389"/>
      <c r="CD72" s="390">
        <f>+CD70*AE70</f>
        <v>3146230.5882352944</v>
      </c>
      <c r="CE72" s="390"/>
      <c r="CF72" s="390"/>
      <c r="CG72" s="390"/>
      <c r="CH72" s="390"/>
      <c r="CI72" s="391"/>
    </row>
    <row r="73" spans="1:87" ht="18" customHeight="1" thickBot="1" x14ac:dyDescent="0.3">
      <c r="A73" s="75"/>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BG73" s="78"/>
      <c r="BH73" s="78"/>
      <c r="BI73" s="78"/>
      <c r="BJ73" s="78"/>
      <c r="BK73" s="79"/>
      <c r="BL73" s="79"/>
      <c r="BM73" s="79"/>
      <c r="BN73" s="79"/>
      <c r="BO73" s="79"/>
      <c r="BP73" s="79"/>
      <c r="BQ73" s="79"/>
      <c r="BR73" s="79"/>
      <c r="BS73" s="79"/>
      <c r="BT73" s="79"/>
      <c r="BU73" s="79"/>
      <c r="BV73" s="79"/>
      <c r="BW73" s="79"/>
      <c r="BX73" s="79"/>
      <c r="BY73" s="79"/>
      <c r="BZ73" s="79"/>
      <c r="CA73" s="79"/>
      <c r="CB73" s="79"/>
      <c r="CC73" s="79"/>
      <c r="CD73" s="79"/>
      <c r="CE73" s="79"/>
      <c r="CF73" s="79"/>
      <c r="CG73" s="79"/>
      <c r="CH73" s="79"/>
      <c r="CI73" s="79"/>
    </row>
    <row r="74" spans="1:87" ht="18" customHeight="1" x14ac:dyDescent="0.25">
      <c r="A74" s="75"/>
      <c r="B74" s="348" t="s">
        <v>0</v>
      </c>
      <c r="C74" s="349"/>
      <c r="D74" s="349"/>
      <c r="E74" s="349"/>
      <c r="F74" s="349"/>
      <c r="G74" s="349"/>
      <c r="H74" s="349"/>
      <c r="I74" s="349"/>
      <c r="J74" s="349"/>
      <c r="K74" s="349"/>
      <c r="L74" s="349"/>
      <c r="M74" s="349"/>
      <c r="N74" s="349"/>
      <c r="O74" s="349"/>
      <c r="P74" s="349"/>
      <c r="Q74" s="349"/>
      <c r="R74" s="349"/>
      <c r="S74" s="349"/>
      <c r="T74" s="349"/>
      <c r="U74" s="349"/>
      <c r="V74" s="349"/>
      <c r="W74" s="349"/>
      <c r="X74" s="349"/>
      <c r="Y74" s="350"/>
      <c r="Z74" s="348" t="s">
        <v>80</v>
      </c>
      <c r="AA74" s="349"/>
      <c r="AB74" s="349"/>
      <c r="AC74" s="349"/>
      <c r="AD74" s="350"/>
      <c r="AE74" s="357" t="s">
        <v>79</v>
      </c>
      <c r="AF74" s="358"/>
      <c r="AG74" s="358"/>
      <c r="AH74" s="358"/>
      <c r="AI74" s="358"/>
      <c r="AJ74" s="359"/>
      <c r="AK74" s="357" t="s">
        <v>81</v>
      </c>
      <c r="AL74" s="358"/>
      <c r="AM74" s="358"/>
      <c r="AN74" s="358"/>
      <c r="AO74" s="358"/>
      <c r="AP74" s="358"/>
      <c r="AQ74" s="358"/>
      <c r="AR74" s="358"/>
      <c r="AS74" s="358"/>
      <c r="AT74" s="358"/>
      <c r="AU74" s="358"/>
      <c r="AV74" s="358"/>
      <c r="AW74" s="358"/>
      <c r="AX74" s="359"/>
      <c r="AY74" s="357" t="s">
        <v>1</v>
      </c>
      <c r="AZ74" s="358"/>
      <c r="BA74" s="358"/>
      <c r="BB74" s="359"/>
      <c r="BC74" s="348" t="s">
        <v>104</v>
      </c>
      <c r="BD74" s="349"/>
      <c r="BE74" s="349"/>
      <c r="BF74" s="350"/>
      <c r="BG74" s="366" t="s">
        <v>82</v>
      </c>
      <c r="BH74" s="367"/>
      <c r="BI74" s="367"/>
      <c r="BJ74" s="368"/>
      <c r="BK74" s="315" t="s">
        <v>99</v>
      </c>
      <c r="BL74" s="316"/>
      <c r="BM74" s="316"/>
      <c r="BN74" s="316"/>
      <c r="BO74" s="316"/>
      <c r="BP74" s="317"/>
      <c r="BQ74" s="315" t="s">
        <v>83</v>
      </c>
      <c r="BR74" s="316"/>
      <c r="BS74" s="316"/>
      <c r="BT74" s="316"/>
      <c r="BU74" s="316"/>
      <c r="BV74" s="316"/>
      <c r="BW74" s="317"/>
      <c r="BX74" s="315" t="s">
        <v>84</v>
      </c>
      <c r="BY74" s="316"/>
      <c r="BZ74" s="316"/>
      <c r="CA74" s="316"/>
      <c r="CB74" s="316"/>
      <c r="CC74" s="317"/>
      <c r="CD74" s="315" t="s">
        <v>85</v>
      </c>
      <c r="CE74" s="316"/>
      <c r="CF74" s="316"/>
      <c r="CG74" s="316"/>
      <c r="CH74" s="316"/>
      <c r="CI74" s="317"/>
    </row>
    <row r="75" spans="1:87" ht="18" customHeight="1" x14ac:dyDescent="0.25">
      <c r="A75" s="75"/>
      <c r="B75" s="351"/>
      <c r="C75" s="352"/>
      <c r="D75" s="352"/>
      <c r="E75" s="352"/>
      <c r="F75" s="352"/>
      <c r="G75" s="352"/>
      <c r="H75" s="352"/>
      <c r="I75" s="352"/>
      <c r="J75" s="352"/>
      <c r="K75" s="352"/>
      <c r="L75" s="352"/>
      <c r="M75" s="352"/>
      <c r="N75" s="352"/>
      <c r="O75" s="352"/>
      <c r="P75" s="352"/>
      <c r="Q75" s="352"/>
      <c r="R75" s="352"/>
      <c r="S75" s="352"/>
      <c r="T75" s="352"/>
      <c r="U75" s="352"/>
      <c r="V75" s="352"/>
      <c r="W75" s="352"/>
      <c r="X75" s="352"/>
      <c r="Y75" s="353"/>
      <c r="Z75" s="351"/>
      <c r="AA75" s="352"/>
      <c r="AB75" s="352"/>
      <c r="AC75" s="352"/>
      <c r="AD75" s="353"/>
      <c r="AE75" s="360"/>
      <c r="AF75" s="361"/>
      <c r="AG75" s="361"/>
      <c r="AH75" s="361"/>
      <c r="AI75" s="361"/>
      <c r="AJ75" s="362"/>
      <c r="AK75" s="360"/>
      <c r="AL75" s="361"/>
      <c r="AM75" s="361"/>
      <c r="AN75" s="361"/>
      <c r="AO75" s="361"/>
      <c r="AP75" s="361"/>
      <c r="AQ75" s="361"/>
      <c r="AR75" s="361"/>
      <c r="AS75" s="361"/>
      <c r="AT75" s="361"/>
      <c r="AU75" s="361"/>
      <c r="AV75" s="361"/>
      <c r="AW75" s="361"/>
      <c r="AX75" s="362"/>
      <c r="AY75" s="360"/>
      <c r="AZ75" s="361"/>
      <c r="BA75" s="361"/>
      <c r="BB75" s="362"/>
      <c r="BC75" s="351"/>
      <c r="BD75" s="352"/>
      <c r="BE75" s="352"/>
      <c r="BF75" s="353"/>
      <c r="BG75" s="369"/>
      <c r="BH75" s="370"/>
      <c r="BI75" s="370"/>
      <c r="BJ75" s="371"/>
      <c r="BK75" s="318"/>
      <c r="BL75" s="319"/>
      <c r="BM75" s="319"/>
      <c r="BN75" s="319"/>
      <c r="BO75" s="319"/>
      <c r="BP75" s="320"/>
      <c r="BQ75" s="318"/>
      <c r="BR75" s="319"/>
      <c r="BS75" s="319"/>
      <c r="BT75" s="319"/>
      <c r="BU75" s="319"/>
      <c r="BV75" s="319"/>
      <c r="BW75" s="320"/>
      <c r="BX75" s="318"/>
      <c r="BY75" s="319"/>
      <c r="BZ75" s="319"/>
      <c r="CA75" s="319"/>
      <c r="CB75" s="319"/>
      <c r="CC75" s="320"/>
      <c r="CD75" s="318"/>
      <c r="CE75" s="319"/>
      <c r="CF75" s="319"/>
      <c r="CG75" s="319"/>
      <c r="CH75" s="319"/>
      <c r="CI75" s="320"/>
    </row>
    <row r="76" spans="1:87" ht="18" customHeight="1" thickBot="1" x14ac:dyDescent="0.3">
      <c r="A76" s="75"/>
      <c r="B76" s="354"/>
      <c r="C76" s="355"/>
      <c r="D76" s="355"/>
      <c r="E76" s="355"/>
      <c r="F76" s="355"/>
      <c r="G76" s="355"/>
      <c r="H76" s="355"/>
      <c r="I76" s="355"/>
      <c r="J76" s="355"/>
      <c r="K76" s="355"/>
      <c r="L76" s="355"/>
      <c r="M76" s="355"/>
      <c r="N76" s="355"/>
      <c r="O76" s="355"/>
      <c r="P76" s="355"/>
      <c r="Q76" s="355"/>
      <c r="R76" s="355"/>
      <c r="S76" s="355"/>
      <c r="T76" s="355"/>
      <c r="U76" s="355"/>
      <c r="V76" s="355"/>
      <c r="W76" s="355"/>
      <c r="X76" s="355"/>
      <c r="Y76" s="356"/>
      <c r="Z76" s="354"/>
      <c r="AA76" s="355"/>
      <c r="AB76" s="355"/>
      <c r="AC76" s="355"/>
      <c r="AD76" s="356"/>
      <c r="AE76" s="363"/>
      <c r="AF76" s="364"/>
      <c r="AG76" s="364"/>
      <c r="AH76" s="364"/>
      <c r="AI76" s="364"/>
      <c r="AJ76" s="365"/>
      <c r="AK76" s="360"/>
      <c r="AL76" s="361"/>
      <c r="AM76" s="361"/>
      <c r="AN76" s="361"/>
      <c r="AO76" s="361"/>
      <c r="AP76" s="361"/>
      <c r="AQ76" s="361"/>
      <c r="AR76" s="361"/>
      <c r="AS76" s="361"/>
      <c r="AT76" s="361"/>
      <c r="AU76" s="361"/>
      <c r="AV76" s="361"/>
      <c r="AW76" s="361"/>
      <c r="AX76" s="362"/>
      <c r="AY76" s="360"/>
      <c r="AZ76" s="361"/>
      <c r="BA76" s="361"/>
      <c r="BB76" s="362"/>
      <c r="BC76" s="351"/>
      <c r="BD76" s="352"/>
      <c r="BE76" s="352"/>
      <c r="BF76" s="353"/>
      <c r="BG76" s="369"/>
      <c r="BH76" s="370"/>
      <c r="BI76" s="370"/>
      <c r="BJ76" s="371"/>
      <c r="BK76" s="318"/>
      <c r="BL76" s="319"/>
      <c r="BM76" s="319"/>
      <c r="BN76" s="319"/>
      <c r="BO76" s="319"/>
      <c r="BP76" s="320"/>
      <c r="BQ76" s="321"/>
      <c r="BR76" s="322"/>
      <c r="BS76" s="322"/>
      <c r="BT76" s="322"/>
      <c r="BU76" s="322"/>
      <c r="BV76" s="322"/>
      <c r="BW76" s="323"/>
      <c r="BX76" s="321"/>
      <c r="BY76" s="322"/>
      <c r="BZ76" s="322"/>
      <c r="CA76" s="322"/>
      <c r="CB76" s="322"/>
      <c r="CC76" s="323"/>
      <c r="CD76" s="321"/>
      <c r="CE76" s="322"/>
      <c r="CF76" s="322"/>
      <c r="CG76" s="322"/>
      <c r="CH76" s="322"/>
      <c r="CI76" s="323"/>
    </row>
    <row r="77" spans="1:87" ht="18" customHeight="1" x14ac:dyDescent="0.25">
      <c r="A77" s="75"/>
      <c r="B77" s="324" t="s">
        <v>652</v>
      </c>
      <c r="C77" s="325"/>
      <c r="D77" s="325"/>
      <c r="E77" s="325"/>
      <c r="F77" s="325"/>
      <c r="G77" s="325"/>
      <c r="H77" s="325"/>
      <c r="I77" s="325"/>
      <c r="J77" s="325"/>
      <c r="K77" s="325"/>
      <c r="L77" s="325"/>
      <c r="M77" s="325"/>
      <c r="N77" s="325"/>
      <c r="O77" s="325"/>
      <c r="P77" s="325"/>
      <c r="Q77" s="325"/>
      <c r="R77" s="325"/>
      <c r="S77" s="325"/>
      <c r="T77" s="325"/>
      <c r="U77" s="325"/>
      <c r="V77" s="325"/>
      <c r="W77" s="325"/>
      <c r="X77" s="325"/>
      <c r="Y77" s="326"/>
      <c r="Z77" s="333" t="s">
        <v>688</v>
      </c>
      <c r="AA77" s="334"/>
      <c r="AB77" s="334"/>
      <c r="AC77" s="334"/>
      <c r="AD77" s="335"/>
      <c r="AE77" s="333">
        <v>10</v>
      </c>
      <c r="AF77" s="334"/>
      <c r="AG77" s="334"/>
      <c r="AH77" s="334"/>
      <c r="AI77" s="334"/>
      <c r="AJ77" s="334"/>
      <c r="AK77" s="342" t="s">
        <v>41</v>
      </c>
      <c r="AL77" s="343"/>
      <c r="AM77" s="343"/>
      <c r="AN77" s="343"/>
      <c r="AO77" s="343"/>
      <c r="AP77" s="343"/>
      <c r="AQ77" s="343"/>
      <c r="AR77" s="343"/>
      <c r="AS77" s="343"/>
      <c r="AT77" s="343"/>
      <c r="AU77" s="343"/>
      <c r="AV77" s="343"/>
      <c r="AW77" s="343"/>
      <c r="AX77" s="344"/>
      <c r="AY77" s="409">
        <v>0.25</v>
      </c>
      <c r="AZ77" s="346"/>
      <c r="BA77" s="346"/>
      <c r="BB77" s="410"/>
      <c r="BC77" s="345">
        <f>+$AE$77*AY77</f>
        <v>2.5</v>
      </c>
      <c r="BD77" s="346"/>
      <c r="BE77" s="346"/>
      <c r="BF77" s="347"/>
      <c r="BG77" s="285">
        <v>22629</v>
      </c>
      <c r="BH77" s="286"/>
      <c r="BI77" s="286"/>
      <c r="BJ77" s="287"/>
      <c r="BK77" s="288">
        <f>+AY77*BG77</f>
        <v>5657.25</v>
      </c>
      <c r="BL77" s="289"/>
      <c r="BM77" s="289"/>
      <c r="BN77" s="289"/>
      <c r="BO77" s="289"/>
      <c r="BP77" s="290"/>
      <c r="BQ77" s="291">
        <v>1000</v>
      </c>
      <c r="BR77" s="292"/>
      <c r="BS77" s="292"/>
      <c r="BT77" s="292"/>
      <c r="BU77" s="292"/>
      <c r="BV77" s="292"/>
      <c r="BW77" s="293"/>
      <c r="BX77" s="291">
        <f>+(((BK86+BQ77)*15)/85)</f>
        <v>11876.470588235294</v>
      </c>
      <c r="BY77" s="292"/>
      <c r="BZ77" s="292"/>
      <c r="CA77" s="292"/>
      <c r="CB77" s="292"/>
      <c r="CC77" s="293"/>
      <c r="CD77" s="291">
        <f>+BK86+BQ77+BX77</f>
        <v>79176.470588235301</v>
      </c>
      <c r="CE77" s="292"/>
      <c r="CF77" s="292"/>
      <c r="CG77" s="292"/>
      <c r="CH77" s="292"/>
      <c r="CI77" s="293"/>
    </row>
    <row r="78" spans="1:87" ht="18" customHeight="1" x14ac:dyDescent="0.25">
      <c r="A78" s="75"/>
      <c r="B78" s="327"/>
      <c r="C78" s="328"/>
      <c r="D78" s="328"/>
      <c r="E78" s="328"/>
      <c r="F78" s="328"/>
      <c r="G78" s="328"/>
      <c r="H78" s="328"/>
      <c r="I78" s="328"/>
      <c r="J78" s="328"/>
      <c r="K78" s="328"/>
      <c r="L78" s="328"/>
      <c r="M78" s="328"/>
      <c r="N78" s="328"/>
      <c r="O78" s="328"/>
      <c r="P78" s="328"/>
      <c r="Q78" s="328"/>
      <c r="R78" s="328"/>
      <c r="S78" s="328"/>
      <c r="T78" s="328"/>
      <c r="U78" s="328"/>
      <c r="V78" s="328"/>
      <c r="W78" s="328"/>
      <c r="X78" s="328"/>
      <c r="Y78" s="329"/>
      <c r="Z78" s="336"/>
      <c r="AA78" s="337"/>
      <c r="AB78" s="337"/>
      <c r="AC78" s="337"/>
      <c r="AD78" s="338"/>
      <c r="AE78" s="336"/>
      <c r="AF78" s="337"/>
      <c r="AG78" s="337"/>
      <c r="AH78" s="337"/>
      <c r="AI78" s="337"/>
      <c r="AJ78" s="337"/>
      <c r="AK78" s="300" t="s">
        <v>30</v>
      </c>
      <c r="AL78" s="301"/>
      <c r="AM78" s="301"/>
      <c r="AN78" s="301"/>
      <c r="AO78" s="301"/>
      <c r="AP78" s="301"/>
      <c r="AQ78" s="301"/>
      <c r="AR78" s="301"/>
      <c r="AS78" s="301"/>
      <c r="AT78" s="301"/>
      <c r="AU78" s="301"/>
      <c r="AV78" s="301"/>
      <c r="AW78" s="301"/>
      <c r="AX78" s="302"/>
      <c r="AY78" s="407">
        <v>0.25</v>
      </c>
      <c r="AZ78" s="304"/>
      <c r="BA78" s="304"/>
      <c r="BB78" s="408"/>
      <c r="BC78" s="306">
        <f t="shared" ref="BC78:BC85" si="10">+$AE$77*AY78</f>
        <v>2.5</v>
      </c>
      <c r="BD78" s="307"/>
      <c r="BE78" s="307"/>
      <c r="BF78" s="308"/>
      <c r="BG78" s="309">
        <v>7925</v>
      </c>
      <c r="BH78" s="310"/>
      <c r="BI78" s="310"/>
      <c r="BJ78" s="311"/>
      <c r="BK78" s="312">
        <f t="shared" ref="BK78:BK85" si="11">+AY78*BG78</f>
        <v>1981.25</v>
      </c>
      <c r="BL78" s="313"/>
      <c r="BM78" s="313"/>
      <c r="BN78" s="313"/>
      <c r="BO78" s="313"/>
      <c r="BP78" s="314"/>
      <c r="BQ78" s="294"/>
      <c r="BR78" s="295"/>
      <c r="BS78" s="295"/>
      <c r="BT78" s="295"/>
      <c r="BU78" s="295"/>
      <c r="BV78" s="295"/>
      <c r="BW78" s="296"/>
      <c r="BX78" s="294"/>
      <c r="BY78" s="295"/>
      <c r="BZ78" s="295"/>
      <c r="CA78" s="295"/>
      <c r="CB78" s="295"/>
      <c r="CC78" s="296"/>
      <c r="CD78" s="294"/>
      <c r="CE78" s="295"/>
      <c r="CF78" s="295"/>
      <c r="CG78" s="295"/>
      <c r="CH78" s="295"/>
      <c r="CI78" s="296"/>
    </row>
    <row r="79" spans="1:87" ht="18" customHeight="1" x14ac:dyDescent="0.25">
      <c r="A79" s="75"/>
      <c r="B79" s="327"/>
      <c r="C79" s="328"/>
      <c r="D79" s="328"/>
      <c r="E79" s="328"/>
      <c r="F79" s="328"/>
      <c r="G79" s="328"/>
      <c r="H79" s="328"/>
      <c r="I79" s="328"/>
      <c r="J79" s="328"/>
      <c r="K79" s="328"/>
      <c r="L79" s="328"/>
      <c r="M79" s="328"/>
      <c r="N79" s="328"/>
      <c r="O79" s="328"/>
      <c r="P79" s="328"/>
      <c r="Q79" s="328"/>
      <c r="R79" s="328"/>
      <c r="S79" s="328"/>
      <c r="T79" s="328"/>
      <c r="U79" s="328"/>
      <c r="V79" s="328"/>
      <c r="W79" s="328"/>
      <c r="X79" s="328"/>
      <c r="Y79" s="329"/>
      <c r="Z79" s="336"/>
      <c r="AA79" s="337"/>
      <c r="AB79" s="337"/>
      <c r="AC79" s="337"/>
      <c r="AD79" s="338"/>
      <c r="AE79" s="336"/>
      <c r="AF79" s="337"/>
      <c r="AG79" s="337"/>
      <c r="AH79" s="337"/>
      <c r="AI79" s="337"/>
      <c r="AJ79" s="337"/>
      <c r="AK79" s="300" t="s">
        <v>22</v>
      </c>
      <c r="AL79" s="301"/>
      <c r="AM79" s="301"/>
      <c r="AN79" s="301"/>
      <c r="AO79" s="301"/>
      <c r="AP79" s="301"/>
      <c r="AQ79" s="301"/>
      <c r="AR79" s="301"/>
      <c r="AS79" s="301"/>
      <c r="AT79" s="301"/>
      <c r="AU79" s="301"/>
      <c r="AV79" s="301"/>
      <c r="AW79" s="301"/>
      <c r="AX79" s="302"/>
      <c r="AY79" s="407">
        <v>0.25</v>
      </c>
      <c r="AZ79" s="304"/>
      <c r="BA79" s="304"/>
      <c r="BB79" s="408"/>
      <c r="BC79" s="306">
        <f t="shared" si="10"/>
        <v>2.5</v>
      </c>
      <c r="BD79" s="307"/>
      <c r="BE79" s="307"/>
      <c r="BF79" s="308"/>
      <c r="BG79" s="309">
        <v>7925</v>
      </c>
      <c r="BH79" s="310"/>
      <c r="BI79" s="310"/>
      <c r="BJ79" s="311"/>
      <c r="BK79" s="312">
        <f t="shared" si="11"/>
        <v>1981.25</v>
      </c>
      <c r="BL79" s="313"/>
      <c r="BM79" s="313"/>
      <c r="BN79" s="313"/>
      <c r="BO79" s="313"/>
      <c r="BP79" s="314"/>
      <c r="BQ79" s="294"/>
      <c r="BR79" s="295"/>
      <c r="BS79" s="295"/>
      <c r="BT79" s="295"/>
      <c r="BU79" s="295"/>
      <c r="BV79" s="295"/>
      <c r="BW79" s="296"/>
      <c r="BX79" s="294"/>
      <c r="BY79" s="295"/>
      <c r="BZ79" s="295"/>
      <c r="CA79" s="295"/>
      <c r="CB79" s="295"/>
      <c r="CC79" s="296"/>
      <c r="CD79" s="294"/>
      <c r="CE79" s="295"/>
      <c r="CF79" s="295"/>
      <c r="CG79" s="295"/>
      <c r="CH79" s="295"/>
      <c r="CI79" s="296"/>
    </row>
    <row r="80" spans="1:87" ht="18" customHeight="1" x14ac:dyDescent="0.25">
      <c r="A80" s="75"/>
      <c r="B80" s="327"/>
      <c r="C80" s="328"/>
      <c r="D80" s="328"/>
      <c r="E80" s="328"/>
      <c r="F80" s="328"/>
      <c r="G80" s="328"/>
      <c r="H80" s="328"/>
      <c r="I80" s="328"/>
      <c r="J80" s="328"/>
      <c r="K80" s="328"/>
      <c r="L80" s="328"/>
      <c r="M80" s="328"/>
      <c r="N80" s="328"/>
      <c r="O80" s="328"/>
      <c r="P80" s="328"/>
      <c r="Q80" s="328"/>
      <c r="R80" s="328"/>
      <c r="S80" s="328"/>
      <c r="T80" s="328"/>
      <c r="U80" s="328"/>
      <c r="V80" s="328"/>
      <c r="W80" s="328"/>
      <c r="X80" s="328"/>
      <c r="Y80" s="329"/>
      <c r="Z80" s="336"/>
      <c r="AA80" s="337"/>
      <c r="AB80" s="337"/>
      <c r="AC80" s="337"/>
      <c r="AD80" s="338"/>
      <c r="AE80" s="336"/>
      <c r="AF80" s="337"/>
      <c r="AG80" s="337"/>
      <c r="AH80" s="337"/>
      <c r="AI80" s="337"/>
      <c r="AJ80" s="337"/>
      <c r="AK80" s="300" t="s">
        <v>29</v>
      </c>
      <c r="AL80" s="301"/>
      <c r="AM80" s="301"/>
      <c r="AN80" s="301"/>
      <c r="AO80" s="301"/>
      <c r="AP80" s="301"/>
      <c r="AQ80" s="301"/>
      <c r="AR80" s="301"/>
      <c r="AS80" s="301"/>
      <c r="AT80" s="301"/>
      <c r="AU80" s="301"/>
      <c r="AV80" s="301"/>
      <c r="AW80" s="301"/>
      <c r="AX80" s="302"/>
      <c r="AY80" s="407">
        <v>0.25</v>
      </c>
      <c r="AZ80" s="304"/>
      <c r="BA80" s="304"/>
      <c r="BB80" s="408"/>
      <c r="BC80" s="306">
        <f t="shared" si="10"/>
        <v>2.5</v>
      </c>
      <c r="BD80" s="307"/>
      <c r="BE80" s="307"/>
      <c r="BF80" s="308"/>
      <c r="BG80" s="309">
        <v>7925</v>
      </c>
      <c r="BH80" s="310"/>
      <c r="BI80" s="310"/>
      <c r="BJ80" s="311"/>
      <c r="BK80" s="312">
        <f t="shared" si="11"/>
        <v>1981.25</v>
      </c>
      <c r="BL80" s="313"/>
      <c r="BM80" s="313"/>
      <c r="BN80" s="313"/>
      <c r="BO80" s="313"/>
      <c r="BP80" s="314"/>
      <c r="BQ80" s="294"/>
      <c r="BR80" s="295"/>
      <c r="BS80" s="295"/>
      <c r="BT80" s="295"/>
      <c r="BU80" s="295"/>
      <c r="BV80" s="295"/>
      <c r="BW80" s="296"/>
      <c r="BX80" s="294"/>
      <c r="BY80" s="295"/>
      <c r="BZ80" s="295"/>
      <c r="CA80" s="295"/>
      <c r="CB80" s="295"/>
      <c r="CC80" s="296"/>
      <c r="CD80" s="294"/>
      <c r="CE80" s="295"/>
      <c r="CF80" s="295"/>
      <c r="CG80" s="295"/>
      <c r="CH80" s="295"/>
      <c r="CI80" s="296"/>
    </row>
    <row r="81" spans="1:87" ht="18" customHeight="1" x14ac:dyDescent="0.25">
      <c r="A81" s="75"/>
      <c r="B81" s="327"/>
      <c r="C81" s="328"/>
      <c r="D81" s="328"/>
      <c r="E81" s="328"/>
      <c r="F81" s="328"/>
      <c r="G81" s="328"/>
      <c r="H81" s="328"/>
      <c r="I81" s="328"/>
      <c r="J81" s="328"/>
      <c r="K81" s="328"/>
      <c r="L81" s="328"/>
      <c r="M81" s="328"/>
      <c r="N81" s="328"/>
      <c r="O81" s="328"/>
      <c r="P81" s="328"/>
      <c r="Q81" s="328"/>
      <c r="R81" s="328"/>
      <c r="S81" s="328"/>
      <c r="T81" s="328"/>
      <c r="U81" s="328"/>
      <c r="V81" s="328"/>
      <c r="W81" s="328"/>
      <c r="X81" s="328"/>
      <c r="Y81" s="329"/>
      <c r="Z81" s="336"/>
      <c r="AA81" s="337"/>
      <c r="AB81" s="337"/>
      <c r="AC81" s="337"/>
      <c r="AD81" s="338"/>
      <c r="AE81" s="336"/>
      <c r="AF81" s="337"/>
      <c r="AG81" s="337"/>
      <c r="AH81" s="337"/>
      <c r="AI81" s="337"/>
      <c r="AJ81" s="337"/>
      <c r="AK81" s="300" t="s">
        <v>14</v>
      </c>
      <c r="AL81" s="301"/>
      <c r="AM81" s="301"/>
      <c r="AN81" s="301"/>
      <c r="AO81" s="301"/>
      <c r="AP81" s="301"/>
      <c r="AQ81" s="301"/>
      <c r="AR81" s="301"/>
      <c r="AS81" s="301"/>
      <c r="AT81" s="301"/>
      <c r="AU81" s="301"/>
      <c r="AV81" s="301"/>
      <c r="AW81" s="301"/>
      <c r="AX81" s="302"/>
      <c r="AY81" s="407">
        <v>0.25</v>
      </c>
      <c r="AZ81" s="304"/>
      <c r="BA81" s="304"/>
      <c r="BB81" s="408"/>
      <c r="BC81" s="306">
        <f t="shared" si="10"/>
        <v>2.5</v>
      </c>
      <c r="BD81" s="307"/>
      <c r="BE81" s="307"/>
      <c r="BF81" s="308"/>
      <c r="BG81" s="309">
        <v>7925</v>
      </c>
      <c r="BH81" s="310"/>
      <c r="BI81" s="310"/>
      <c r="BJ81" s="311"/>
      <c r="BK81" s="312">
        <f t="shared" si="11"/>
        <v>1981.25</v>
      </c>
      <c r="BL81" s="313"/>
      <c r="BM81" s="313"/>
      <c r="BN81" s="313"/>
      <c r="BO81" s="313"/>
      <c r="BP81" s="314"/>
      <c r="BQ81" s="294"/>
      <c r="BR81" s="295"/>
      <c r="BS81" s="295"/>
      <c r="BT81" s="295"/>
      <c r="BU81" s="295"/>
      <c r="BV81" s="295"/>
      <c r="BW81" s="296"/>
      <c r="BX81" s="294"/>
      <c r="BY81" s="295"/>
      <c r="BZ81" s="295"/>
      <c r="CA81" s="295"/>
      <c r="CB81" s="295"/>
      <c r="CC81" s="296"/>
      <c r="CD81" s="294"/>
      <c r="CE81" s="295"/>
      <c r="CF81" s="295"/>
      <c r="CG81" s="295"/>
      <c r="CH81" s="295"/>
      <c r="CI81" s="296"/>
    </row>
    <row r="82" spans="1:87" ht="18" customHeight="1" x14ac:dyDescent="0.25">
      <c r="A82" s="75"/>
      <c r="B82" s="327"/>
      <c r="C82" s="328"/>
      <c r="D82" s="328"/>
      <c r="E82" s="328"/>
      <c r="F82" s="328"/>
      <c r="G82" s="328"/>
      <c r="H82" s="328"/>
      <c r="I82" s="328"/>
      <c r="J82" s="328"/>
      <c r="K82" s="328"/>
      <c r="L82" s="328"/>
      <c r="M82" s="328"/>
      <c r="N82" s="328"/>
      <c r="O82" s="328"/>
      <c r="P82" s="328"/>
      <c r="Q82" s="328"/>
      <c r="R82" s="328"/>
      <c r="S82" s="328"/>
      <c r="T82" s="328"/>
      <c r="U82" s="328"/>
      <c r="V82" s="328"/>
      <c r="W82" s="328"/>
      <c r="X82" s="328"/>
      <c r="Y82" s="329"/>
      <c r="Z82" s="336"/>
      <c r="AA82" s="337"/>
      <c r="AB82" s="337"/>
      <c r="AC82" s="337"/>
      <c r="AD82" s="338"/>
      <c r="AE82" s="336"/>
      <c r="AF82" s="337"/>
      <c r="AG82" s="337"/>
      <c r="AH82" s="337"/>
      <c r="AI82" s="337"/>
      <c r="AJ82" s="337"/>
      <c r="AK82" s="300" t="s">
        <v>13</v>
      </c>
      <c r="AL82" s="301"/>
      <c r="AM82" s="301"/>
      <c r="AN82" s="301"/>
      <c r="AO82" s="301"/>
      <c r="AP82" s="301"/>
      <c r="AQ82" s="301"/>
      <c r="AR82" s="301"/>
      <c r="AS82" s="301"/>
      <c r="AT82" s="301"/>
      <c r="AU82" s="301"/>
      <c r="AV82" s="301"/>
      <c r="AW82" s="301"/>
      <c r="AX82" s="302"/>
      <c r="AY82" s="407">
        <v>0.5</v>
      </c>
      <c r="AZ82" s="304"/>
      <c r="BA82" s="304"/>
      <c r="BB82" s="408"/>
      <c r="BC82" s="306">
        <f t="shared" si="10"/>
        <v>5</v>
      </c>
      <c r="BD82" s="307"/>
      <c r="BE82" s="307"/>
      <c r="BF82" s="308"/>
      <c r="BG82" s="309">
        <v>40826</v>
      </c>
      <c r="BH82" s="310"/>
      <c r="BI82" s="310"/>
      <c r="BJ82" s="311"/>
      <c r="BK82" s="312">
        <f t="shared" si="11"/>
        <v>20413</v>
      </c>
      <c r="BL82" s="313"/>
      <c r="BM82" s="313"/>
      <c r="BN82" s="313"/>
      <c r="BO82" s="313"/>
      <c r="BP82" s="314"/>
      <c r="BQ82" s="294"/>
      <c r="BR82" s="295"/>
      <c r="BS82" s="295"/>
      <c r="BT82" s="295"/>
      <c r="BU82" s="295"/>
      <c r="BV82" s="295"/>
      <c r="BW82" s="296"/>
      <c r="BX82" s="294"/>
      <c r="BY82" s="295"/>
      <c r="BZ82" s="295"/>
      <c r="CA82" s="295"/>
      <c r="CB82" s="295"/>
      <c r="CC82" s="296"/>
      <c r="CD82" s="294"/>
      <c r="CE82" s="295"/>
      <c r="CF82" s="295"/>
      <c r="CG82" s="295"/>
      <c r="CH82" s="295"/>
      <c r="CI82" s="296"/>
    </row>
    <row r="83" spans="1:87" ht="18" customHeight="1" x14ac:dyDescent="0.25">
      <c r="A83" s="75"/>
      <c r="B83" s="327"/>
      <c r="C83" s="328"/>
      <c r="D83" s="328"/>
      <c r="E83" s="328"/>
      <c r="F83" s="328"/>
      <c r="G83" s="328"/>
      <c r="H83" s="328"/>
      <c r="I83" s="328"/>
      <c r="J83" s="328"/>
      <c r="K83" s="328"/>
      <c r="L83" s="328"/>
      <c r="M83" s="328"/>
      <c r="N83" s="328"/>
      <c r="O83" s="328"/>
      <c r="P83" s="328"/>
      <c r="Q83" s="328"/>
      <c r="R83" s="328"/>
      <c r="S83" s="328"/>
      <c r="T83" s="328"/>
      <c r="U83" s="328"/>
      <c r="V83" s="328"/>
      <c r="W83" s="328"/>
      <c r="X83" s="328"/>
      <c r="Y83" s="329"/>
      <c r="Z83" s="336"/>
      <c r="AA83" s="337"/>
      <c r="AB83" s="337"/>
      <c r="AC83" s="337"/>
      <c r="AD83" s="338"/>
      <c r="AE83" s="336"/>
      <c r="AF83" s="337"/>
      <c r="AG83" s="337"/>
      <c r="AH83" s="337"/>
      <c r="AI83" s="337"/>
      <c r="AJ83" s="337"/>
      <c r="AK83" s="300" t="s">
        <v>95</v>
      </c>
      <c r="AL83" s="301"/>
      <c r="AM83" s="301"/>
      <c r="AN83" s="301"/>
      <c r="AO83" s="301"/>
      <c r="AP83" s="301"/>
      <c r="AQ83" s="301"/>
      <c r="AR83" s="301"/>
      <c r="AS83" s="301"/>
      <c r="AT83" s="301"/>
      <c r="AU83" s="301"/>
      <c r="AV83" s="301"/>
      <c r="AW83" s="301"/>
      <c r="AX83" s="302"/>
      <c r="AY83" s="407">
        <v>0.25</v>
      </c>
      <c r="AZ83" s="304"/>
      <c r="BA83" s="304"/>
      <c r="BB83" s="408"/>
      <c r="BC83" s="306">
        <f t="shared" si="10"/>
        <v>2.5</v>
      </c>
      <c r="BD83" s="307"/>
      <c r="BE83" s="307"/>
      <c r="BF83" s="308"/>
      <c r="BG83" s="309">
        <v>55000</v>
      </c>
      <c r="BH83" s="310"/>
      <c r="BI83" s="310"/>
      <c r="BJ83" s="311"/>
      <c r="BK83" s="312">
        <f t="shared" si="11"/>
        <v>13750</v>
      </c>
      <c r="BL83" s="313"/>
      <c r="BM83" s="313"/>
      <c r="BN83" s="313"/>
      <c r="BO83" s="313"/>
      <c r="BP83" s="314"/>
      <c r="BQ83" s="294"/>
      <c r="BR83" s="295"/>
      <c r="BS83" s="295"/>
      <c r="BT83" s="295"/>
      <c r="BU83" s="295"/>
      <c r="BV83" s="295"/>
      <c r="BW83" s="296"/>
      <c r="BX83" s="294"/>
      <c r="BY83" s="295"/>
      <c r="BZ83" s="295"/>
      <c r="CA83" s="295"/>
      <c r="CB83" s="295"/>
      <c r="CC83" s="296"/>
      <c r="CD83" s="294"/>
      <c r="CE83" s="295"/>
      <c r="CF83" s="295"/>
      <c r="CG83" s="295"/>
      <c r="CH83" s="295"/>
      <c r="CI83" s="296"/>
    </row>
    <row r="84" spans="1:87" ht="18" customHeight="1" x14ac:dyDescent="0.25">
      <c r="A84" s="75"/>
      <c r="B84" s="327"/>
      <c r="C84" s="328"/>
      <c r="D84" s="328"/>
      <c r="E84" s="328"/>
      <c r="F84" s="328"/>
      <c r="G84" s="328"/>
      <c r="H84" s="328"/>
      <c r="I84" s="328"/>
      <c r="J84" s="328"/>
      <c r="K84" s="328"/>
      <c r="L84" s="328"/>
      <c r="M84" s="328"/>
      <c r="N84" s="328"/>
      <c r="O84" s="328"/>
      <c r="P84" s="328"/>
      <c r="Q84" s="328"/>
      <c r="R84" s="328"/>
      <c r="S84" s="328"/>
      <c r="T84" s="328"/>
      <c r="U84" s="328"/>
      <c r="V84" s="328"/>
      <c r="W84" s="328"/>
      <c r="X84" s="328"/>
      <c r="Y84" s="329"/>
      <c r="Z84" s="336"/>
      <c r="AA84" s="337"/>
      <c r="AB84" s="337"/>
      <c r="AC84" s="337"/>
      <c r="AD84" s="338"/>
      <c r="AE84" s="336"/>
      <c r="AF84" s="337"/>
      <c r="AG84" s="337"/>
      <c r="AH84" s="337"/>
      <c r="AI84" s="337"/>
      <c r="AJ84" s="337"/>
      <c r="AK84" s="300" t="s">
        <v>530</v>
      </c>
      <c r="AL84" s="301"/>
      <c r="AM84" s="301"/>
      <c r="AN84" s="301"/>
      <c r="AO84" s="301"/>
      <c r="AP84" s="301"/>
      <c r="AQ84" s="301"/>
      <c r="AR84" s="301"/>
      <c r="AS84" s="301"/>
      <c r="AT84" s="301"/>
      <c r="AU84" s="301"/>
      <c r="AV84" s="301"/>
      <c r="AW84" s="301"/>
      <c r="AX84" s="302"/>
      <c r="AY84" s="407">
        <v>0.5</v>
      </c>
      <c r="AZ84" s="304"/>
      <c r="BA84" s="304"/>
      <c r="BB84" s="408"/>
      <c r="BC84" s="306">
        <f t="shared" si="10"/>
        <v>5</v>
      </c>
      <c r="BD84" s="307"/>
      <c r="BE84" s="307"/>
      <c r="BF84" s="308"/>
      <c r="BG84" s="309">
        <v>22629</v>
      </c>
      <c r="BH84" s="310"/>
      <c r="BI84" s="310"/>
      <c r="BJ84" s="311"/>
      <c r="BK84" s="312">
        <f t="shared" si="11"/>
        <v>11314.5</v>
      </c>
      <c r="BL84" s="313"/>
      <c r="BM84" s="313"/>
      <c r="BN84" s="313"/>
      <c r="BO84" s="313"/>
      <c r="BP84" s="314"/>
      <c r="BQ84" s="294"/>
      <c r="BR84" s="295"/>
      <c r="BS84" s="295"/>
      <c r="BT84" s="295"/>
      <c r="BU84" s="295"/>
      <c r="BV84" s="295"/>
      <c r="BW84" s="296"/>
      <c r="BX84" s="294"/>
      <c r="BY84" s="295"/>
      <c r="BZ84" s="295"/>
      <c r="CA84" s="295"/>
      <c r="CB84" s="295"/>
      <c r="CC84" s="296"/>
      <c r="CD84" s="294"/>
      <c r="CE84" s="295"/>
      <c r="CF84" s="295"/>
      <c r="CG84" s="295"/>
      <c r="CH84" s="295"/>
      <c r="CI84" s="296"/>
    </row>
    <row r="85" spans="1:87" ht="18" customHeight="1" thickBot="1" x14ac:dyDescent="0.3">
      <c r="A85" s="75"/>
      <c r="B85" s="327"/>
      <c r="C85" s="328"/>
      <c r="D85" s="328"/>
      <c r="E85" s="328"/>
      <c r="F85" s="328"/>
      <c r="G85" s="328"/>
      <c r="H85" s="328"/>
      <c r="I85" s="328"/>
      <c r="J85" s="328"/>
      <c r="K85" s="328"/>
      <c r="L85" s="328"/>
      <c r="M85" s="328"/>
      <c r="N85" s="328"/>
      <c r="O85" s="328"/>
      <c r="P85" s="328"/>
      <c r="Q85" s="328"/>
      <c r="R85" s="328"/>
      <c r="S85" s="328"/>
      <c r="T85" s="328"/>
      <c r="U85" s="328"/>
      <c r="V85" s="328"/>
      <c r="W85" s="328"/>
      <c r="X85" s="328"/>
      <c r="Y85" s="329"/>
      <c r="Z85" s="336"/>
      <c r="AA85" s="337"/>
      <c r="AB85" s="337"/>
      <c r="AC85" s="337"/>
      <c r="AD85" s="338"/>
      <c r="AE85" s="336"/>
      <c r="AF85" s="337"/>
      <c r="AG85" s="337"/>
      <c r="AH85" s="337"/>
      <c r="AI85" s="337"/>
      <c r="AJ85" s="337"/>
      <c r="AK85" s="392" t="s">
        <v>18</v>
      </c>
      <c r="AL85" s="393"/>
      <c r="AM85" s="393"/>
      <c r="AN85" s="393"/>
      <c r="AO85" s="393"/>
      <c r="AP85" s="393"/>
      <c r="AQ85" s="393"/>
      <c r="AR85" s="393"/>
      <c r="AS85" s="393"/>
      <c r="AT85" s="393"/>
      <c r="AU85" s="393"/>
      <c r="AV85" s="393"/>
      <c r="AW85" s="393"/>
      <c r="AX85" s="394"/>
      <c r="AY85" s="407">
        <v>0.25</v>
      </c>
      <c r="AZ85" s="304"/>
      <c r="BA85" s="304"/>
      <c r="BB85" s="408"/>
      <c r="BC85" s="306">
        <f t="shared" si="10"/>
        <v>2.5</v>
      </c>
      <c r="BD85" s="307"/>
      <c r="BE85" s="307"/>
      <c r="BF85" s="308"/>
      <c r="BG85" s="309">
        <v>28961</v>
      </c>
      <c r="BH85" s="310"/>
      <c r="BI85" s="310"/>
      <c r="BJ85" s="311"/>
      <c r="BK85" s="312">
        <f t="shared" si="11"/>
        <v>7240.25</v>
      </c>
      <c r="BL85" s="313"/>
      <c r="BM85" s="313"/>
      <c r="BN85" s="313"/>
      <c r="BO85" s="313"/>
      <c r="BP85" s="314"/>
      <c r="BQ85" s="294"/>
      <c r="BR85" s="295"/>
      <c r="BS85" s="295"/>
      <c r="BT85" s="295"/>
      <c r="BU85" s="295"/>
      <c r="BV85" s="295"/>
      <c r="BW85" s="296"/>
      <c r="BX85" s="294"/>
      <c r="BY85" s="295"/>
      <c r="BZ85" s="295"/>
      <c r="CA85" s="295"/>
      <c r="CB85" s="295"/>
      <c r="CC85" s="296"/>
      <c r="CD85" s="294"/>
      <c r="CE85" s="295"/>
      <c r="CF85" s="295"/>
      <c r="CG85" s="295"/>
      <c r="CH85" s="295"/>
      <c r="CI85" s="296"/>
    </row>
    <row r="86" spans="1:87" ht="18" customHeight="1" thickBot="1" x14ac:dyDescent="0.3">
      <c r="A86" s="75"/>
      <c r="B86" s="377"/>
      <c r="C86" s="378"/>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378"/>
      <c r="AF86" s="378"/>
      <c r="AG86" s="378"/>
      <c r="AH86" s="378"/>
      <c r="AI86" s="378"/>
      <c r="AJ86" s="379"/>
      <c r="AK86" s="380" t="s">
        <v>3</v>
      </c>
      <c r="AL86" s="381"/>
      <c r="AM86" s="381"/>
      <c r="AN86" s="381"/>
      <c r="AO86" s="381"/>
      <c r="AP86" s="381"/>
      <c r="AQ86" s="381"/>
      <c r="AR86" s="381"/>
      <c r="AS86" s="381"/>
      <c r="AT86" s="381"/>
      <c r="AU86" s="381"/>
      <c r="AV86" s="381"/>
      <c r="AW86" s="381"/>
      <c r="AX86" s="381"/>
      <c r="AY86" s="382"/>
      <c r="AZ86" s="382"/>
      <c r="BA86" s="382"/>
      <c r="BB86" s="382"/>
      <c r="BC86" s="382"/>
      <c r="BD86" s="382"/>
      <c r="BE86" s="382"/>
      <c r="BF86" s="382"/>
      <c r="BG86" s="382"/>
      <c r="BH86" s="382"/>
      <c r="BI86" s="382"/>
      <c r="BJ86" s="383"/>
      <c r="BK86" s="384">
        <f>SUM(BK77:BK85)</f>
        <v>66300</v>
      </c>
      <c r="BL86" s="385"/>
      <c r="BM86" s="385"/>
      <c r="BN86" s="385"/>
      <c r="BO86" s="385"/>
      <c r="BP86" s="386"/>
      <c r="BQ86" s="387" t="s">
        <v>100</v>
      </c>
      <c r="BR86" s="388"/>
      <c r="BS86" s="388"/>
      <c r="BT86" s="388"/>
      <c r="BU86" s="388"/>
      <c r="BV86" s="388"/>
      <c r="BW86" s="388"/>
      <c r="BX86" s="388"/>
      <c r="BY86" s="388"/>
      <c r="BZ86" s="388"/>
      <c r="CA86" s="388"/>
      <c r="CB86" s="388"/>
      <c r="CC86" s="389"/>
      <c r="CD86" s="390">
        <f>+CD77*AE77</f>
        <v>791764.70588235301</v>
      </c>
      <c r="CE86" s="390"/>
      <c r="CF86" s="390"/>
      <c r="CG86" s="390"/>
      <c r="CH86" s="390"/>
      <c r="CI86" s="391"/>
    </row>
    <row r="87" spans="1:87" ht="18" customHeight="1" thickBot="1" x14ac:dyDescent="0.3">
      <c r="A87" s="75"/>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BG87" s="78"/>
      <c r="BH87" s="78"/>
      <c r="BI87" s="78"/>
      <c r="BJ87" s="78"/>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row>
    <row r="88" spans="1:87" ht="18" customHeight="1" x14ac:dyDescent="0.25">
      <c r="A88" s="75"/>
      <c r="B88" s="348" t="s">
        <v>0</v>
      </c>
      <c r="C88" s="349"/>
      <c r="D88" s="349"/>
      <c r="E88" s="349"/>
      <c r="F88" s="349"/>
      <c r="G88" s="349"/>
      <c r="H88" s="349"/>
      <c r="I88" s="349"/>
      <c r="J88" s="349"/>
      <c r="K88" s="349"/>
      <c r="L88" s="349"/>
      <c r="M88" s="349"/>
      <c r="N88" s="349"/>
      <c r="O88" s="349"/>
      <c r="P88" s="349"/>
      <c r="Q88" s="349"/>
      <c r="R88" s="349"/>
      <c r="S88" s="349"/>
      <c r="T88" s="349"/>
      <c r="U88" s="349"/>
      <c r="V88" s="349"/>
      <c r="W88" s="349"/>
      <c r="X88" s="349"/>
      <c r="Y88" s="350"/>
      <c r="Z88" s="348" t="s">
        <v>80</v>
      </c>
      <c r="AA88" s="349"/>
      <c r="AB88" s="349"/>
      <c r="AC88" s="349"/>
      <c r="AD88" s="350"/>
      <c r="AE88" s="357" t="s">
        <v>79</v>
      </c>
      <c r="AF88" s="358"/>
      <c r="AG88" s="358"/>
      <c r="AH88" s="358"/>
      <c r="AI88" s="358"/>
      <c r="AJ88" s="359"/>
      <c r="AK88" s="357" t="s">
        <v>81</v>
      </c>
      <c r="AL88" s="358"/>
      <c r="AM88" s="358"/>
      <c r="AN88" s="358"/>
      <c r="AO88" s="358"/>
      <c r="AP88" s="358"/>
      <c r="AQ88" s="358"/>
      <c r="AR88" s="358"/>
      <c r="AS88" s="358"/>
      <c r="AT88" s="358"/>
      <c r="AU88" s="358"/>
      <c r="AV88" s="358"/>
      <c r="AW88" s="358"/>
      <c r="AX88" s="359"/>
      <c r="AY88" s="357" t="s">
        <v>1</v>
      </c>
      <c r="AZ88" s="358"/>
      <c r="BA88" s="358"/>
      <c r="BB88" s="359"/>
      <c r="BC88" s="348" t="s">
        <v>104</v>
      </c>
      <c r="BD88" s="349"/>
      <c r="BE88" s="349"/>
      <c r="BF88" s="350"/>
      <c r="BG88" s="366" t="s">
        <v>82</v>
      </c>
      <c r="BH88" s="367"/>
      <c r="BI88" s="367"/>
      <c r="BJ88" s="368"/>
      <c r="BK88" s="315" t="s">
        <v>99</v>
      </c>
      <c r="BL88" s="316"/>
      <c r="BM88" s="316"/>
      <c r="BN88" s="316"/>
      <c r="BO88" s="316"/>
      <c r="BP88" s="317"/>
      <c r="BQ88" s="315" t="s">
        <v>83</v>
      </c>
      <c r="BR88" s="316"/>
      <c r="BS88" s="316"/>
      <c r="BT88" s="316"/>
      <c r="BU88" s="316"/>
      <c r="BV88" s="316"/>
      <c r="BW88" s="317"/>
      <c r="BX88" s="315" t="s">
        <v>84</v>
      </c>
      <c r="BY88" s="316"/>
      <c r="BZ88" s="316"/>
      <c r="CA88" s="316"/>
      <c r="CB88" s="316"/>
      <c r="CC88" s="317"/>
      <c r="CD88" s="315" t="s">
        <v>85</v>
      </c>
      <c r="CE88" s="316"/>
      <c r="CF88" s="316"/>
      <c r="CG88" s="316"/>
      <c r="CH88" s="316"/>
      <c r="CI88" s="317"/>
    </row>
    <row r="89" spans="1:87" ht="18" customHeight="1" x14ac:dyDescent="0.25">
      <c r="A89" s="75"/>
      <c r="B89" s="351"/>
      <c r="C89" s="352"/>
      <c r="D89" s="352"/>
      <c r="E89" s="352"/>
      <c r="F89" s="352"/>
      <c r="G89" s="352"/>
      <c r="H89" s="352"/>
      <c r="I89" s="352"/>
      <c r="J89" s="352"/>
      <c r="K89" s="352"/>
      <c r="L89" s="352"/>
      <c r="M89" s="352"/>
      <c r="N89" s="352"/>
      <c r="O89" s="352"/>
      <c r="P89" s="352"/>
      <c r="Q89" s="352"/>
      <c r="R89" s="352"/>
      <c r="S89" s="352"/>
      <c r="T89" s="352"/>
      <c r="U89" s="352"/>
      <c r="V89" s="352"/>
      <c r="W89" s="352"/>
      <c r="X89" s="352"/>
      <c r="Y89" s="353"/>
      <c r="Z89" s="351"/>
      <c r="AA89" s="352"/>
      <c r="AB89" s="352"/>
      <c r="AC89" s="352"/>
      <c r="AD89" s="353"/>
      <c r="AE89" s="360"/>
      <c r="AF89" s="361"/>
      <c r="AG89" s="361"/>
      <c r="AH89" s="361"/>
      <c r="AI89" s="361"/>
      <c r="AJ89" s="362"/>
      <c r="AK89" s="360"/>
      <c r="AL89" s="361"/>
      <c r="AM89" s="361"/>
      <c r="AN89" s="361"/>
      <c r="AO89" s="361"/>
      <c r="AP89" s="361"/>
      <c r="AQ89" s="361"/>
      <c r="AR89" s="361"/>
      <c r="AS89" s="361"/>
      <c r="AT89" s="361"/>
      <c r="AU89" s="361"/>
      <c r="AV89" s="361"/>
      <c r="AW89" s="361"/>
      <c r="AX89" s="362"/>
      <c r="AY89" s="360"/>
      <c r="AZ89" s="361"/>
      <c r="BA89" s="361"/>
      <c r="BB89" s="362"/>
      <c r="BC89" s="351"/>
      <c r="BD89" s="352"/>
      <c r="BE89" s="352"/>
      <c r="BF89" s="353"/>
      <c r="BG89" s="369"/>
      <c r="BH89" s="370"/>
      <c r="BI89" s="370"/>
      <c r="BJ89" s="371"/>
      <c r="BK89" s="318"/>
      <c r="BL89" s="319"/>
      <c r="BM89" s="319"/>
      <c r="BN89" s="319"/>
      <c r="BO89" s="319"/>
      <c r="BP89" s="320"/>
      <c r="BQ89" s="318"/>
      <c r="BR89" s="319"/>
      <c r="BS89" s="319"/>
      <c r="BT89" s="319"/>
      <c r="BU89" s="319"/>
      <c r="BV89" s="319"/>
      <c r="BW89" s="320"/>
      <c r="BX89" s="318"/>
      <c r="BY89" s="319"/>
      <c r="BZ89" s="319"/>
      <c r="CA89" s="319"/>
      <c r="CB89" s="319"/>
      <c r="CC89" s="320"/>
      <c r="CD89" s="318"/>
      <c r="CE89" s="319"/>
      <c r="CF89" s="319"/>
      <c r="CG89" s="319"/>
      <c r="CH89" s="319"/>
      <c r="CI89" s="320"/>
    </row>
    <row r="90" spans="1:87" ht="18" customHeight="1" thickBot="1" x14ac:dyDescent="0.3">
      <c r="A90" s="75"/>
      <c r="B90" s="354"/>
      <c r="C90" s="355"/>
      <c r="D90" s="355"/>
      <c r="E90" s="355"/>
      <c r="F90" s="355"/>
      <c r="G90" s="355"/>
      <c r="H90" s="355"/>
      <c r="I90" s="355"/>
      <c r="J90" s="355"/>
      <c r="K90" s="355"/>
      <c r="L90" s="355"/>
      <c r="M90" s="355"/>
      <c r="N90" s="355"/>
      <c r="O90" s="355"/>
      <c r="P90" s="355"/>
      <c r="Q90" s="355"/>
      <c r="R90" s="355"/>
      <c r="S90" s="355"/>
      <c r="T90" s="355"/>
      <c r="U90" s="355"/>
      <c r="V90" s="355"/>
      <c r="W90" s="355"/>
      <c r="X90" s="355"/>
      <c r="Y90" s="356"/>
      <c r="Z90" s="354"/>
      <c r="AA90" s="355"/>
      <c r="AB90" s="355"/>
      <c r="AC90" s="355"/>
      <c r="AD90" s="356"/>
      <c r="AE90" s="363"/>
      <c r="AF90" s="364"/>
      <c r="AG90" s="364"/>
      <c r="AH90" s="364"/>
      <c r="AI90" s="364"/>
      <c r="AJ90" s="365"/>
      <c r="AK90" s="360"/>
      <c r="AL90" s="361"/>
      <c r="AM90" s="361"/>
      <c r="AN90" s="361"/>
      <c r="AO90" s="361"/>
      <c r="AP90" s="361"/>
      <c r="AQ90" s="361"/>
      <c r="AR90" s="361"/>
      <c r="AS90" s="361"/>
      <c r="AT90" s="361"/>
      <c r="AU90" s="361"/>
      <c r="AV90" s="361"/>
      <c r="AW90" s="361"/>
      <c r="AX90" s="362"/>
      <c r="AY90" s="360"/>
      <c r="AZ90" s="361"/>
      <c r="BA90" s="361"/>
      <c r="BB90" s="362"/>
      <c r="BC90" s="351"/>
      <c r="BD90" s="352"/>
      <c r="BE90" s="352"/>
      <c r="BF90" s="353"/>
      <c r="BG90" s="369"/>
      <c r="BH90" s="370"/>
      <c r="BI90" s="370"/>
      <c r="BJ90" s="371"/>
      <c r="BK90" s="318"/>
      <c r="BL90" s="319"/>
      <c r="BM90" s="319"/>
      <c r="BN90" s="319"/>
      <c r="BO90" s="319"/>
      <c r="BP90" s="320"/>
      <c r="BQ90" s="321"/>
      <c r="BR90" s="322"/>
      <c r="BS90" s="322"/>
      <c r="BT90" s="322"/>
      <c r="BU90" s="322"/>
      <c r="BV90" s="322"/>
      <c r="BW90" s="323"/>
      <c r="BX90" s="321"/>
      <c r="BY90" s="322"/>
      <c r="BZ90" s="322"/>
      <c r="CA90" s="322"/>
      <c r="CB90" s="322"/>
      <c r="CC90" s="323"/>
      <c r="CD90" s="321"/>
      <c r="CE90" s="322"/>
      <c r="CF90" s="322"/>
      <c r="CG90" s="322"/>
      <c r="CH90" s="322"/>
      <c r="CI90" s="323"/>
    </row>
    <row r="91" spans="1:87" ht="18" customHeight="1" x14ac:dyDescent="0.25">
      <c r="A91" s="75"/>
      <c r="B91" s="324" t="s">
        <v>653</v>
      </c>
      <c r="C91" s="325"/>
      <c r="D91" s="325"/>
      <c r="E91" s="325"/>
      <c r="F91" s="325"/>
      <c r="G91" s="325"/>
      <c r="H91" s="325"/>
      <c r="I91" s="325"/>
      <c r="J91" s="325"/>
      <c r="K91" s="325"/>
      <c r="L91" s="325"/>
      <c r="M91" s="325"/>
      <c r="N91" s="325"/>
      <c r="O91" s="325"/>
      <c r="P91" s="325"/>
      <c r="Q91" s="325"/>
      <c r="R91" s="325"/>
      <c r="S91" s="325"/>
      <c r="T91" s="325"/>
      <c r="U91" s="325"/>
      <c r="V91" s="325"/>
      <c r="W91" s="325"/>
      <c r="X91" s="325"/>
      <c r="Y91" s="326"/>
      <c r="Z91" s="333" t="s">
        <v>689</v>
      </c>
      <c r="AA91" s="334"/>
      <c r="AB91" s="334"/>
      <c r="AC91" s="334"/>
      <c r="AD91" s="335"/>
      <c r="AE91" s="333">
        <v>3</v>
      </c>
      <c r="AF91" s="334"/>
      <c r="AG91" s="334"/>
      <c r="AH91" s="334"/>
      <c r="AI91" s="334"/>
      <c r="AJ91" s="334"/>
      <c r="AK91" s="342" t="s">
        <v>13</v>
      </c>
      <c r="AL91" s="343"/>
      <c r="AM91" s="343"/>
      <c r="AN91" s="343"/>
      <c r="AO91" s="343"/>
      <c r="AP91" s="343"/>
      <c r="AQ91" s="343"/>
      <c r="AR91" s="343"/>
      <c r="AS91" s="343"/>
      <c r="AT91" s="343"/>
      <c r="AU91" s="343"/>
      <c r="AV91" s="343"/>
      <c r="AW91" s="343"/>
      <c r="AX91" s="344"/>
      <c r="AY91" s="409">
        <v>2</v>
      </c>
      <c r="AZ91" s="346"/>
      <c r="BA91" s="346"/>
      <c r="BB91" s="410"/>
      <c r="BC91" s="345">
        <f>+$AE$91*AY91</f>
        <v>6</v>
      </c>
      <c r="BD91" s="346"/>
      <c r="BE91" s="346"/>
      <c r="BF91" s="347"/>
      <c r="BG91" s="285">
        <v>40826</v>
      </c>
      <c r="BH91" s="286"/>
      <c r="BI91" s="286"/>
      <c r="BJ91" s="287"/>
      <c r="BK91" s="288">
        <f>+AY91*BG91</f>
        <v>81652</v>
      </c>
      <c r="BL91" s="289"/>
      <c r="BM91" s="289"/>
      <c r="BN91" s="289"/>
      <c r="BO91" s="289"/>
      <c r="BP91" s="290"/>
      <c r="BQ91" s="291">
        <v>1000</v>
      </c>
      <c r="BR91" s="292"/>
      <c r="BS91" s="292"/>
      <c r="BT91" s="292"/>
      <c r="BU91" s="292"/>
      <c r="BV91" s="292"/>
      <c r="BW91" s="293"/>
      <c r="BX91" s="291">
        <f>+(((BK94+BQ91)*15)/85)</f>
        <v>31957.588235294119</v>
      </c>
      <c r="BY91" s="292"/>
      <c r="BZ91" s="292"/>
      <c r="CA91" s="292"/>
      <c r="CB91" s="292"/>
      <c r="CC91" s="293"/>
      <c r="CD91" s="291">
        <f>+BK94+BQ91+BX91</f>
        <v>213050.58823529413</v>
      </c>
      <c r="CE91" s="292"/>
      <c r="CF91" s="292"/>
      <c r="CG91" s="292"/>
      <c r="CH91" s="292"/>
      <c r="CI91" s="293"/>
    </row>
    <row r="92" spans="1:87" ht="18" customHeight="1" x14ac:dyDescent="0.25">
      <c r="A92" s="75"/>
      <c r="B92" s="327"/>
      <c r="C92" s="328"/>
      <c r="D92" s="328"/>
      <c r="E92" s="328"/>
      <c r="F92" s="328"/>
      <c r="G92" s="328"/>
      <c r="H92" s="328"/>
      <c r="I92" s="328"/>
      <c r="J92" s="328"/>
      <c r="K92" s="328"/>
      <c r="L92" s="328"/>
      <c r="M92" s="328"/>
      <c r="N92" s="328"/>
      <c r="O92" s="328"/>
      <c r="P92" s="328"/>
      <c r="Q92" s="328"/>
      <c r="R92" s="328"/>
      <c r="S92" s="328"/>
      <c r="T92" s="328"/>
      <c r="U92" s="328"/>
      <c r="V92" s="328"/>
      <c r="W92" s="328"/>
      <c r="X92" s="328"/>
      <c r="Y92" s="329"/>
      <c r="Z92" s="336"/>
      <c r="AA92" s="337"/>
      <c r="AB92" s="337"/>
      <c r="AC92" s="337"/>
      <c r="AD92" s="338"/>
      <c r="AE92" s="336"/>
      <c r="AF92" s="337"/>
      <c r="AG92" s="337"/>
      <c r="AH92" s="337"/>
      <c r="AI92" s="337"/>
      <c r="AJ92" s="337"/>
      <c r="AK92" s="300" t="s">
        <v>526</v>
      </c>
      <c r="AL92" s="301"/>
      <c r="AM92" s="301"/>
      <c r="AN92" s="301"/>
      <c r="AO92" s="301"/>
      <c r="AP92" s="301"/>
      <c r="AQ92" s="301"/>
      <c r="AR92" s="301"/>
      <c r="AS92" s="301"/>
      <c r="AT92" s="301"/>
      <c r="AU92" s="301"/>
      <c r="AV92" s="301"/>
      <c r="AW92" s="301"/>
      <c r="AX92" s="302"/>
      <c r="AY92" s="407">
        <v>1</v>
      </c>
      <c r="AZ92" s="304"/>
      <c r="BA92" s="304"/>
      <c r="BB92" s="408"/>
      <c r="BC92" s="306">
        <f t="shared" ref="BC92:BC93" si="12">+$AE$91*AY92</f>
        <v>3</v>
      </c>
      <c r="BD92" s="307"/>
      <c r="BE92" s="307"/>
      <c r="BF92" s="308"/>
      <c r="BG92" s="309">
        <v>7925</v>
      </c>
      <c r="BH92" s="310"/>
      <c r="BI92" s="310"/>
      <c r="BJ92" s="311"/>
      <c r="BK92" s="312">
        <f t="shared" ref="BK92:BK93" si="13">+AY92*BG92</f>
        <v>7925</v>
      </c>
      <c r="BL92" s="313"/>
      <c r="BM92" s="313"/>
      <c r="BN92" s="313"/>
      <c r="BO92" s="313"/>
      <c r="BP92" s="314"/>
      <c r="BQ92" s="294"/>
      <c r="BR92" s="295"/>
      <c r="BS92" s="295"/>
      <c r="BT92" s="295"/>
      <c r="BU92" s="295"/>
      <c r="BV92" s="295"/>
      <c r="BW92" s="296"/>
      <c r="BX92" s="294"/>
      <c r="BY92" s="295"/>
      <c r="BZ92" s="295"/>
      <c r="CA92" s="295"/>
      <c r="CB92" s="295"/>
      <c r="CC92" s="296"/>
      <c r="CD92" s="294"/>
      <c r="CE92" s="295"/>
      <c r="CF92" s="295"/>
      <c r="CG92" s="295"/>
      <c r="CH92" s="295"/>
      <c r="CI92" s="296"/>
    </row>
    <row r="93" spans="1:87" ht="18" customHeight="1" thickBot="1" x14ac:dyDescent="0.3">
      <c r="A93" s="75"/>
      <c r="B93" s="327"/>
      <c r="C93" s="328"/>
      <c r="D93" s="328"/>
      <c r="E93" s="328"/>
      <c r="F93" s="328"/>
      <c r="G93" s="328"/>
      <c r="H93" s="328"/>
      <c r="I93" s="328"/>
      <c r="J93" s="328"/>
      <c r="K93" s="328"/>
      <c r="L93" s="328"/>
      <c r="M93" s="328"/>
      <c r="N93" s="328"/>
      <c r="O93" s="328"/>
      <c r="P93" s="328"/>
      <c r="Q93" s="328"/>
      <c r="R93" s="328"/>
      <c r="S93" s="328"/>
      <c r="T93" s="328"/>
      <c r="U93" s="328"/>
      <c r="V93" s="328"/>
      <c r="W93" s="328"/>
      <c r="X93" s="328"/>
      <c r="Y93" s="329"/>
      <c r="Z93" s="336"/>
      <c r="AA93" s="337"/>
      <c r="AB93" s="337"/>
      <c r="AC93" s="337"/>
      <c r="AD93" s="338"/>
      <c r="AE93" s="336"/>
      <c r="AF93" s="337"/>
      <c r="AG93" s="337"/>
      <c r="AH93" s="337"/>
      <c r="AI93" s="337"/>
      <c r="AJ93" s="337"/>
      <c r="AK93" s="392" t="s">
        <v>530</v>
      </c>
      <c r="AL93" s="393"/>
      <c r="AM93" s="393"/>
      <c r="AN93" s="393"/>
      <c r="AO93" s="393"/>
      <c r="AP93" s="393"/>
      <c r="AQ93" s="393"/>
      <c r="AR93" s="393"/>
      <c r="AS93" s="393"/>
      <c r="AT93" s="393"/>
      <c r="AU93" s="393"/>
      <c r="AV93" s="393"/>
      <c r="AW93" s="393"/>
      <c r="AX93" s="394"/>
      <c r="AY93" s="407">
        <v>4</v>
      </c>
      <c r="AZ93" s="304"/>
      <c r="BA93" s="304"/>
      <c r="BB93" s="408"/>
      <c r="BC93" s="306">
        <f t="shared" si="12"/>
        <v>12</v>
      </c>
      <c r="BD93" s="307"/>
      <c r="BE93" s="307"/>
      <c r="BF93" s="308"/>
      <c r="BG93" s="309">
        <v>22629</v>
      </c>
      <c r="BH93" s="310"/>
      <c r="BI93" s="310"/>
      <c r="BJ93" s="311"/>
      <c r="BK93" s="312">
        <f t="shared" si="13"/>
        <v>90516</v>
      </c>
      <c r="BL93" s="313"/>
      <c r="BM93" s="313"/>
      <c r="BN93" s="313"/>
      <c r="BO93" s="313"/>
      <c r="BP93" s="314"/>
      <c r="BQ93" s="294"/>
      <c r="BR93" s="295"/>
      <c r="BS93" s="295"/>
      <c r="BT93" s="295"/>
      <c r="BU93" s="295"/>
      <c r="BV93" s="295"/>
      <c r="BW93" s="296"/>
      <c r="BX93" s="294"/>
      <c r="BY93" s="295"/>
      <c r="BZ93" s="295"/>
      <c r="CA93" s="295"/>
      <c r="CB93" s="295"/>
      <c r="CC93" s="296"/>
      <c r="CD93" s="294"/>
      <c r="CE93" s="295"/>
      <c r="CF93" s="295"/>
      <c r="CG93" s="295"/>
      <c r="CH93" s="295"/>
      <c r="CI93" s="296"/>
    </row>
    <row r="94" spans="1:87" ht="18" customHeight="1" thickBot="1" x14ac:dyDescent="0.3">
      <c r="A94" s="75"/>
      <c r="B94" s="377"/>
      <c r="C94" s="378"/>
      <c r="D94" s="378"/>
      <c r="E94" s="378"/>
      <c r="F94" s="378"/>
      <c r="G94" s="378"/>
      <c r="H94" s="378"/>
      <c r="I94" s="378"/>
      <c r="J94" s="378"/>
      <c r="K94" s="378"/>
      <c r="L94" s="378"/>
      <c r="M94" s="378"/>
      <c r="N94" s="378"/>
      <c r="O94" s="378"/>
      <c r="P94" s="378"/>
      <c r="Q94" s="378"/>
      <c r="R94" s="378"/>
      <c r="S94" s="378"/>
      <c r="T94" s="378"/>
      <c r="U94" s="378"/>
      <c r="V94" s="378"/>
      <c r="W94" s="378"/>
      <c r="X94" s="378"/>
      <c r="Y94" s="378"/>
      <c r="Z94" s="378"/>
      <c r="AA94" s="378"/>
      <c r="AB94" s="378"/>
      <c r="AC94" s="378"/>
      <c r="AD94" s="378"/>
      <c r="AE94" s="378"/>
      <c r="AF94" s="378"/>
      <c r="AG94" s="378"/>
      <c r="AH94" s="378"/>
      <c r="AI94" s="378"/>
      <c r="AJ94" s="379"/>
      <c r="AK94" s="380" t="s">
        <v>3</v>
      </c>
      <c r="AL94" s="381"/>
      <c r="AM94" s="381"/>
      <c r="AN94" s="381"/>
      <c r="AO94" s="381"/>
      <c r="AP94" s="381"/>
      <c r="AQ94" s="381"/>
      <c r="AR94" s="381"/>
      <c r="AS94" s="381"/>
      <c r="AT94" s="381"/>
      <c r="AU94" s="381"/>
      <c r="AV94" s="381"/>
      <c r="AW94" s="381"/>
      <c r="AX94" s="381"/>
      <c r="AY94" s="382"/>
      <c r="AZ94" s="382"/>
      <c r="BA94" s="382"/>
      <c r="BB94" s="382"/>
      <c r="BC94" s="382"/>
      <c r="BD94" s="382"/>
      <c r="BE94" s="382"/>
      <c r="BF94" s="382"/>
      <c r="BG94" s="382"/>
      <c r="BH94" s="382"/>
      <c r="BI94" s="382"/>
      <c r="BJ94" s="383"/>
      <c r="BK94" s="384">
        <f>SUM(BK91:BK93)</f>
        <v>180093</v>
      </c>
      <c r="BL94" s="385"/>
      <c r="BM94" s="385"/>
      <c r="BN94" s="385"/>
      <c r="BO94" s="385"/>
      <c r="BP94" s="386"/>
      <c r="BQ94" s="387" t="s">
        <v>100</v>
      </c>
      <c r="BR94" s="388"/>
      <c r="BS94" s="388"/>
      <c r="BT94" s="388"/>
      <c r="BU94" s="388"/>
      <c r="BV94" s="388"/>
      <c r="BW94" s="388"/>
      <c r="BX94" s="388"/>
      <c r="BY94" s="388"/>
      <c r="BZ94" s="388"/>
      <c r="CA94" s="388"/>
      <c r="CB94" s="388"/>
      <c r="CC94" s="389"/>
      <c r="CD94" s="390">
        <f>+CD91*AE91</f>
        <v>639151.76470588241</v>
      </c>
      <c r="CE94" s="390"/>
      <c r="CF94" s="390"/>
      <c r="CG94" s="390"/>
      <c r="CH94" s="390"/>
      <c r="CI94" s="391"/>
    </row>
    <row r="95" spans="1:87" ht="18" customHeight="1" thickBot="1" x14ac:dyDescent="0.3">
      <c r="A95" s="75"/>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BG95" s="78"/>
      <c r="BH95" s="78"/>
      <c r="BI95" s="78"/>
      <c r="BJ95" s="78"/>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row>
    <row r="96" spans="1:87" ht="18" customHeight="1" x14ac:dyDescent="0.25">
      <c r="A96" s="75"/>
      <c r="B96" s="348" t="s">
        <v>0</v>
      </c>
      <c r="C96" s="349"/>
      <c r="D96" s="349"/>
      <c r="E96" s="349"/>
      <c r="F96" s="349"/>
      <c r="G96" s="349"/>
      <c r="H96" s="349"/>
      <c r="I96" s="349"/>
      <c r="J96" s="349"/>
      <c r="K96" s="349"/>
      <c r="L96" s="349"/>
      <c r="M96" s="349"/>
      <c r="N96" s="349"/>
      <c r="O96" s="349"/>
      <c r="P96" s="349"/>
      <c r="Q96" s="349"/>
      <c r="R96" s="349"/>
      <c r="S96" s="349"/>
      <c r="T96" s="349"/>
      <c r="U96" s="349"/>
      <c r="V96" s="349"/>
      <c r="W96" s="349"/>
      <c r="X96" s="349"/>
      <c r="Y96" s="350"/>
      <c r="Z96" s="348" t="s">
        <v>80</v>
      </c>
      <c r="AA96" s="349"/>
      <c r="AB96" s="349"/>
      <c r="AC96" s="349"/>
      <c r="AD96" s="350"/>
      <c r="AE96" s="357" t="s">
        <v>79</v>
      </c>
      <c r="AF96" s="358"/>
      <c r="AG96" s="358"/>
      <c r="AH96" s="358"/>
      <c r="AI96" s="358"/>
      <c r="AJ96" s="359"/>
      <c r="AK96" s="357" t="s">
        <v>81</v>
      </c>
      <c r="AL96" s="358"/>
      <c r="AM96" s="358"/>
      <c r="AN96" s="358"/>
      <c r="AO96" s="358"/>
      <c r="AP96" s="358"/>
      <c r="AQ96" s="358"/>
      <c r="AR96" s="358"/>
      <c r="AS96" s="358"/>
      <c r="AT96" s="358"/>
      <c r="AU96" s="358"/>
      <c r="AV96" s="358"/>
      <c r="AW96" s="358"/>
      <c r="AX96" s="359"/>
      <c r="AY96" s="357" t="s">
        <v>1</v>
      </c>
      <c r="AZ96" s="358"/>
      <c r="BA96" s="358"/>
      <c r="BB96" s="359"/>
      <c r="BC96" s="348" t="s">
        <v>104</v>
      </c>
      <c r="BD96" s="349"/>
      <c r="BE96" s="349"/>
      <c r="BF96" s="350"/>
      <c r="BG96" s="366" t="s">
        <v>82</v>
      </c>
      <c r="BH96" s="367"/>
      <c r="BI96" s="367"/>
      <c r="BJ96" s="368"/>
      <c r="BK96" s="315" t="s">
        <v>99</v>
      </c>
      <c r="BL96" s="316"/>
      <c r="BM96" s="316"/>
      <c r="BN96" s="316"/>
      <c r="BO96" s="316"/>
      <c r="BP96" s="317"/>
      <c r="BQ96" s="315" t="s">
        <v>83</v>
      </c>
      <c r="BR96" s="316"/>
      <c r="BS96" s="316"/>
      <c r="BT96" s="316"/>
      <c r="BU96" s="316"/>
      <c r="BV96" s="316"/>
      <c r="BW96" s="317"/>
      <c r="BX96" s="315" t="s">
        <v>84</v>
      </c>
      <c r="BY96" s="316"/>
      <c r="BZ96" s="316"/>
      <c r="CA96" s="316"/>
      <c r="CB96" s="316"/>
      <c r="CC96" s="317"/>
      <c r="CD96" s="315" t="s">
        <v>85</v>
      </c>
      <c r="CE96" s="316"/>
      <c r="CF96" s="316"/>
      <c r="CG96" s="316"/>
      <c r="CH96" s="316"/>
      <c r="CI96" s="317"/>
    </row>
    <row r="97" spans="1:87" ht="18" customHeight="1" x14ac:dyDescent="0.25">
      <c r="A97" s="75"/>
      <c r="B97" s="351"/>
      <c r="C97" s="352"/>
      <c r="D97" s="352"/>
      <c r="E97" s="352"/>
      <c r="F97" s="352"/>
      <c r="G97" s="352"/>
      <c r="H97" s="352"/>
      <c r="I97" s="352"/>
      <c r="J97" s="352"/>
      <c r="K97" s="352"/>
      <c r="L97" s="352"/>
      <c r="M97" s="352"/>
      <c r="N97" s="352"/>
      <c r="O97" s="352"/>
      <c r="P97" s="352"/>
      <c r="Q97" s="352"/>
      <c r="R97" s="352"/>
      <c r="S97" s="352"/>
      <c r="T97" s="352"/>
      <c r="U97" s="352"/>
      <c r="V97" s="352"/>
      <c r="W97" s="352"/>
      <c r="X97" s="352"/>
      <c r="Y97" s="353"/>
      <c r="Z97" s="351"/>
      <c r="AA97" s="352"/>
      <c r="AB97" s="352"/>
      <c r="AC97" s="352"/>
      <c r="AD97" s="353"/>
      <c r="AE97" s="360"/>
      <c r="AF97" s="361"/>
      <c r="AG97" s="361"/>
      <c r="AH97" s="361"/>
      <c r="AI97" s="361"/>
      <c r="AJ97" s="362"/>
      <c r="AK97" s="360"/>
      <c r="AL97" s="361"/>
      <c r="AM97" s="361"/>
      <c r="AN97" s="361"/>
      <c r="AO97" s="361"/>
      <c r="AP97" s="361"/>
      <c r="AQ97" s="361"/>
      <c r="AR97" s="361"/>
      <c r="AS97" s="361"/>
      <c r="AT97" s="361"/>
      <c r="AU97" s="361"/>
      <c r="AV97" s="361"/>
      <c r="AW97" s="361"/>
      <c r="AX97" s="362"/>
      <c r="AY97" s="360"/>
      <c r="AZ97" s="361"/>
      <c r="BA97" s="361"/>
      <c r="BB97" s="362"/>
      <c r="BC97" s="351"/>
      <c r="BD97" s="352"/>
      <c r="BE97" s="352"/>
      <c r="BF97" s="353"/>
      <c r="BG97" s="369"/>
      <c r="BH97" s="370"/>
      <c r="BI97" s="370"/>
      <c r="BJ97" s="371"/>
      <c r="BK97" s="318"/>
      <c r="BL97" s="319"/>
      <c r="BM97" s="319"/>
      <c r="BN97" s="319"/>
      <c r="BO97" s="319"/>
      <c r="BP97" s="320"/>
      <c r="BQ97" s="318"/>
      <c r="BR97" s="319"/>
      <c r="BS97" s="319"/>
      <c r="BT97" s="319"/>
      <c r="BU97" s="319"/>
      <c r="BV97" s="319"/>
      <c r="BW97" s="320"/>
      <c r="BX97" s="318"/>
      <c r="BY97" s="319"/>
      <c r="BZ97" s="319"/>
      <c r="CA97" s="319"/>
      <c r="CB97" s="319"/>
      <c r="CC97" s="320"/>
      <c r="CD97" s="318"/>
      <c r="CE97" s="319"/>
      <c r="CF97" s="319"/>
      <c r="CG97" s="319"/>
      <c r="CH97" s="319"/>
      <c r="CI97" s="320"/>
    </row>
    <row r="98" spans="1:87" ht="18" customHeight="1" thickBot="1" x14ac:dyDescent="0.3">
      <c r="A98" s="75"/>
      <c r="B98" s="354"/>
      <c r="C98" s="355"/>
      <c r="D98" s="355"/>
      <c r="E98" s="355"/>
      <c r="F98" s="355"/>
      <c r="G98" s="355"/>
      <c r="H98" s="355"/>
      <c r="I98" s="355"/>
      <c r="J98" s="355"/>
      <c r="K98" s="355"/>
      <c r="L98" s="355"/>
      <c r="M98" s="355"/>
      <c r="N98" s="355"/>
      <c r="O98" s="355"/>
      <c r="P98" s="355"/>
      <c r="Q98" s="355"/>
      <c r="R98" s="355"/>
      <c r="S98" s="355"/>
      <c r="T98" s="355"/>
      <c r="U98" s="355"/>
      <c r="V98" s="355"/>
      <c r="W98" s="355"/>
      <c r="X98" s="355"/>
      <c r="Y98" s="356"/>
      <c r="Z98" s="354"/>
      <c r="AA98" s="355"/>
      <c r="AB98" s="355"/>
      <c r="AC98" s="355"/>
      <c r="AD98" s="356"/>
      <c r="AE98" s="363"/>
      <c r="AF98" s="364"/>
      <c r="AG98" s="364"/>
      <c r="AH98" s="364"/>
      <c r="AI98" s="364"/>
      <c r="AJ98" s="365"/>
      <c r="AK98" s="360"/>
      <c r="AL98" s="361"/>
      <c r="AM98" s="361"/>
      <c r="AN98" s="361"/>
      <c r="AO98" s="361"/>
      <c r="AP98" s="361"/>
      <c r="AQ98" s="361"/>
      <c r="AR98" s="361"/>
      <c r="AS98" s="361"/>
      <c r="AT98" s="361"/>
      <c r="AU98" s="361"/>
      <c r="AV98" s="361"/>
      <c r="AW98" s="361"/>
      <c r="AX98" s="362"/>
      <c r="AY98" s="360"/>
      <c r="AZ98" s="361"/>
      <c r="BA98" s="361"/>
      <c r="BB98" s="362"/>
      <c r="BC98" s="351"/>
      <c r="BD98" s="352"/>
      <c r="BE98" s="352"/>
      <c r="BF98" s="353"/>
      <c r="BG98" s="369"/>
      <c r="BH98" s="370"/>
      <c r="BI98" s="370"/>
      <c r="BJ98" s="371"/>
      <c r="BK98" s="318"/>
      <c r="BL98" s="319"/>
      <c r="BM98" s="319"/>
      <c r="BN98" s="319"/>
      <c r="BO98" s="319"/>
      <c r="BP98" s="320"/>
      <c r="BQ98" s="321"/>
      <c r="BR98" s="322"/>
      <c r="BS98" s="322"/>
      <c r="BT98" s="322"/>
      <c r="BU98" s="322"/>
      <c r="BV98" s="322"/>
      <c r="BW98" s="323"/>
      <c r="BX98" s="321"/>
      <c r="BY98" s="322"/>
      <c r="BZ98" s="322"/>
      <c r="CA98" s="322"/>
      <c r="CB98" s="322"/>
      <c r="CC98" s="323"/>
      <c r="CD98" s="321"/>
      <c r="CE98" s="322"/>
      <c r="CF98" s="322"/>
      <c r="CG98" s="322"/>
      <c r="CH98" s="322"/>
      <c r="CI98" s="323"/>
    </row>
    <row r="99" spans="1:87" ht="18" customHeight="1" thickBot="1" x14ac:dyDescent="0.3">
      <c r="A99" s="193"/>
      <c r="B99" s="324" t="s">
        <v>654</v>
      </c>
      <c r="C99" s="325"/>
      <c r="D99" s="325"/>
      <c r="E99" s="325"/>
      <c r="F99" s="325"/>
      <c r="G99" s="325"/>
      <c r="H99" s="325"/>
      <c r="I99" s="325"/>
      <c r="J99" s="325"/>
      <c r="K99" s="325"/>
      <c r="L99" s="325"/>
      <c r="M99" s="325"/>
      <c r="N99" s="325"/>
      <c r="O99" s="325"/>
      <c r="P99" s="325"/>
      <c r="Q99" s="325"/>
      <c r="R99" s="325"/>
      <c r="S99" s="325"/>
      <c r="T99" s="325"/>
      <c r="U99" s="325"/>
      <c r="V99" s="325"/>
      <c r="W99" s="325"/>
      <c r="X99" s="325"/>
      <c r="Y99" s="326"/>
      <c r="Z99" s="333" t="s">
        <v>690</v>
      </c>
      <c r="AA99" s="334"/>
      <c r="AB99" s="334"/>
      <c r="AC99" s="334"/>
      <c r="AD99" s="335"/>
      <c r="AE99" s="333">
        <v>1</v>
      </c>
      <c r="AF99" s="334"/>
      <c r="AG99" s="334"/>
      <c r="AH99" s="334"/>
      <c r="AI99" s="334"/>
      <c r="AJ99" s="334"/>
      <c r="AK99" s="606" t="s">
        <v>14</v>
      </c>
      <c r="AL99" s="607"/>
      <c r="AM99" s="607"/>
      <c r="AN99" s="607"/>
      <c r="AO99" s="607"/>
      <c r="AP99" s="607"/>
      <c r="AQ99" s="607"/>
      <c r="AR99" s="607"/>
      <c r="AS99" s="607"/>
      <c r="AT99" s="607"/>
      <c r="AU99" s="607"/>
      <c r="AV99" s="607"/>
      <c r="AW99" s="607"/>
      <c r="AX99" s="608"/>
      <c r="AY99" s="409">
        <v>4800</v>
      </c>
      <c r="AZ99" s="346"/>
      <c r="BA99" s="346"/>
      <c r="BB99" s="410"/>
      <c r="BC99" s="345">
        <f>+$AE$99*AY99</f>
        <v>4800</v>
      </c>
      <c r="BD99" s="346"/>
      <c r="BE99" s="346"/>
      <c r="BF99" s="347"/>
      <c r="BG99" s="285">
        <v>7925</v>
      </c>
      <c r="BH99" s="286"/>
      <c r="BI99" s="286"/>
      <c r="BJ99" s="287"/>
      <c r="BK99" s="288">
        <f>+AY99*BG99</f>
        <v>38040000</v>
      </c>
      <c r="BL99" s="289"/>
      <c r="BM99" s="289"/>
      <c r="BN99" s="289"/>
      <c r="BO99" s="289"/>
      <c r="BP99" s="290"/>
      <c r="BQ99" s="291">
        <v>500</v>
      </c>
      <c r="BR99" s="292"/>
      <c r="BS99" s="292"/>
      <c r="BT99" s="292"/>
      <c r="BU99" s="292"/>
      <c r="BV99" s="292"/>
      <c r="BW99" s="293"/>
      <c r="BX99" s="291">
        <f>+(((BK100+BQ99)*15)/85)</f>
        <v>6713029.4117647056</v>
      </c>
      <c r="BY99" s="292"/>
      <c r="BZ99" s="292"/>
      <c r="CA99" s="292"/>
      <c r="CB99" s="292"/>
      <c r="CC99" s="293"/>
      <c r="CD99" s="291">
        <f>+BK100+BQ99+BX99</f>
        <v>44753529.411764704</v>
      </c>
      <c r="CE99" s="292"/>
      <c r="CF99" s="292"/>
      <c r="CG99" s="292"/>
      <c r="CH99" s="292"/>
      <c r="CI99" s="293"/>
    </row>
    <row r="100" spans="1:87" ht="18" customHeight="1" thickBot="1" x14ac:dyDescent="0.3">
      <c r="A100" s="75"/>
      <c r="B100" s="377"/>
      <c r="C100" s="378"/>
      <c r="D100" s="378"/>
      <c r="E100" s="378"/>
      <c r="F100" s="378"/>
      <c r="G100" s="378"/>
      <c r="H100" s="378"/>
      <c r="I100" s="378"/>
      <c r="J100" s="378"/>
      <c r="K100" s="378"/>
      <c r="L100" s="378"/>
      <c r="M100" s="378"/>
      <c r="N100" s="378"/>
      <c r="O100" s="378"/>
      <c r="P100" s="378"/>
      <c r="Q100" s="378"/>
      <c r="R100" s="378"/>
      <c r="S100" s="378"/>
      <c r="T100" s="378"/>
      <c r="U100" s="378"/>
      <c r="V100" s="378"/>
      <c r="W100" s="378"/>
      <c r="X100" s="378"/>
      <c r="Y100" s="378"/>
      <c r="Z100" s="378"/>
      <c r="AA100" s="378"/>
      <c r="AB100" s="378"/>
      <c r="AC100" s="378"/>
      <c r="AD100" s="378"/>
      <c r="AE100" s="378"/>
      <c r="AF100" s="378"/>
      <c r="AG100" s="378"/>
      <c r="AH100" s="378"/>
      <c r="AI100" s="378"/>
      <c r="AJ100" s="379"/>
      <c r="AK100" s="380" t="s">
        <v>3</v>
      </c>
      <c r="AL100" s="381"/>
      <c r="AM100" s="381"/>
      <c r="AN100" s="381"/>
      <c r="AO100" s="381"/>
      <c r="AP100" s="381"/>
      <c r="AQ100" s="381"/>
      <c r="AR100" s="381"/>
      <c r="AS100" s="381"/>
      <c r="AT100" s="381"/>
      <c r="AU100" s="381"/>
      <c r="AV100" s="381"/>
      <c r="AW100" s="381"/>
      <c r="AX100" s="381"/>
      <c r="AY100" s="382"/>
      <c r="AZ100" s="382"/>
      <c r="BA100" s="382"/>
      <c r="BB100" s="382"/>
      <c r="BC100" s="382"/>
      <c r="BD100" s="382"/>
      <c r="BE100" s="382"/>
      <c r="BF100" s="382"/>
      <c r="BG100" s="382"/>
      <c r="BH100" s="382"/>
      <c r="BI100" s="382"/>
      <c r="BJ100" s="383"/>
      <c r="BK100" s="384">
        <f>SUM(BK99:BK99)</f>
        <v>38040000</v>
      </c>
      <c r="BL100" s="385"/>
      <c r="BM100" s="385"/>
      <c r="BN100" s="385"/>
      <c r="BO100" s="385"/>
      <c r="BP100" s="386"/>
      <c r="BQ100" s="387" t="s">
        <v>100</v>
      </c>
      <c r="BR100" s="388"/>
      <c r="BS100" s="388"/>
      <c r="BT100" s="388"/>
      <c r="BU100" s="388"/>
      <c r="BV100" s="388"/>
      <c r="BW100" s="388"/>
      <c r="BX100" s="388"/>
      <c r="BY100" s="388"/>
      <c r="BZ100" s="388"/>
      <c r="CA100" s="388"/>
      <c r="CB100" s="388"/>
      <c r="CC100" s="389"/>
      <c r="CD100" s="390">
        <f>+CD99*AE99</f>
        <v>44753529.411764704</v>
      </c>
      <c r="CE100" s="390"/>
      <c r="CF100" s="390"/>
      <c r="CG100" s="390"/>
      <c r="CH100" s="390"/>
      <c r="CI100" s="391"/>
    </row>
    <row r="101" spans="1:87" ht="18" customHeight="1" thickBot="1" x14ac:dyDescent="0.3">
      <c r="A101" s="75"/>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BG101" s="78"/>
      <c r="BH101" s="78"/>
      <c r="BI101" s="78"/>
      <c r="BJ101" s="78"/>
      <c r="BK101" s="79"/>
      <c r="BL101" s="79"/>
      <c r="BM101" s="79"/>
      <c r="BN101" s="79"/>
      <c r="BO101" s="79"/>
      <c r="BP101" s="79"/>
      <c r="BQ101" s="79"/>
      <c r="BR101" s="79"/>
      <c r="BS101" s="79"/>
      <c r="BT101" s="79"/>
      <c r="BU101" s="79"/>
      <c r="BV101" s="79"/>
      <c r="BW101" s="79"/>
      <c r="BX101" s="79"/>
      <c r="BY101" s="79"/>
      <c r="BZ101" s="79"/>
      <c r="CA101" s="79"/>
      <c r="CB101" s="79"/>
      <c r="CC101" s="79"/>
      <c r="CD101" s="79"/>
      <c r="CE101" s="79"/>
      <c r="CF101" s="79"/>
      <c r="CG101" s="79"/>
      <c r="CH101" s="79"/>
      <c r="CI101" s="79"/>
    </row>
    <row r="102" spans="1:87" ht="18" customHeight="1" x14ac:dyDescent="0.25">
      <c r="A102" s="75"/>
      <c r="B102" s="348" t="s">
        <v>0</v>
      </c>
      <c r="C102" s="349"/>
      <c r="D102" s="349"/>
      <c r="E102" s="349"/>
      <c r="F102" s="349"/>
      <c r="G102" s="349"/>
      <c r="H102" s="349"/>
      <c r="I102" s="349"/>
      <c r="J102" s="349"/>
      <c r="K102" s="349"/>
      <c r="L102" s="349"/>
      <c r="M102" s="349"/>
      <c r="N102" s="349"/>
      <c r="O102" s="349"/>
      <c r="P102" s="349"/>
      <c r="Q102" s="349"/>
      <c r="R102" s="349"/>
      <c r="S102" s="349"/>
      <c r="T102" s="349"/>
      <c r="U102" s="349"/>
      <c r="V102" s="349"/>
      <c r="W102" s="349"/>
      <c r="X102" s="349"/>
      <c r="Y102" s="350"/>
      <c r="Z102" s="348" t="s">
        <v>80</v>
      </c>
      <c r="AA102" s="349"/>
      <c r="AB102" s="349"/>
      <c r="AC102" s="349"/>
      <c r="AD102" s="350"/>
      <c r="AE102" s="357" t="s">
        <v>79</v>
      </c>
      <c r="AF102" s="358"/>
      <c r="AG102" s="358"/>
      <c r="AH102" s="358"/>
      <c r="AI102" s="358"/>
      <c r="AJ102" s="359"/>
      <c r="AK102" s="357" t="s">
        <v>81</v>
      </c>
      <c r="AL102" s="358"/>
      <c r="AM102" s="358"/>
      <c r="AN102" s="358"/>
      <c r="AO102" s="358"/>
      <c r="AP102" s="358"/>
      <c r="AQ102" s="358"/>
      <c r="AR102" s="358"/>
      <c r="AS102" s="358"/>
      <c r="AT102" s="358"/>
      <c r="AU102" s="358"/>
      <c r="AV102" s="358"/>
      <c r="AW102" s="358"/>
      <c r="AX102" s="359"/>
      <c r="AY102" s="357" t="s">
        <v>1</v>
      </c>
      <c r="AZ102" s="358"/>
      <c r="BA102" s="358"/>
      <c r="BB102" s="359"/>
      <c r="BC102" s="348" t="s">
        <v>104</v>
      </c>
      <c r="BD102" s="349"/>
      <c r="BE102" s="349"/>
      <c r="BF102" s="350"/>
      <c r="BG102" s="366" t="s">
        <v>82</v>
      </c>
      <c r="BH102" s="367"/>
      <c r="BI102" s="367"/>
      <c r="BJ102" s="368"/>
      <c r="BK102" s="315" t="s">
        <v>99</v>
      </c>
      <c r="BL102" s="316"/>
      <c r="BM102" s="316"/>
      <c r="BN102" s="316"/>
      <c r="BO102" s="316"/>
      <c r="BP102" s="317"/>
      <c r="BQ102" s="315" t="s">
        <v>83</v>
      </c>
      <c r="BR102" s="316"/>
      <c r="BS102" s="316"/>
      <c r="BT102" s="316"/>
      <c r="BU102" s="316"/>
      <c r="BV102" s="316"/>
      <c r="BW102" s="317"/>
      <c r="BX102" s="315" t="s">
        <v>84</v>
      </c>
      <c r="BY102" s="316"/>
      <c r="BZ102" s="316"/>
      <c r="CA102" s="316"/>
      <c r="CB102" s="316"/>
      <c r="CC102" s="317"/>
      <c r="CD102" s="315" t="s">
        <v>85</v>
      </c>
      <c r="CE102" s="316"/>
      <c r="CF102" s="316"/>
      <c r="CG102" s="316"/>
      <c r="CH102" s="316"/>
      <c r="CI102" s="317"/>
    </row>
    <row r="103" spans="1:87" ht="18" customHeight="1" x14ac:dyDescent="0.25">
      <c r="A103" s="75"/>
      <c r="B103" s="351"/>
      <c r="C103" s="352"/>
      <c r="D103" s="352"/>
      <c r="E103" s="352"/>
      <c r="F103" s="352"/>
      <c r="G103" s="352"/>
      <c r="H103" s="352"/>
      <c r="I103" s="352"/>
      <c r="J103" s="352"/>
      <c r="K103" s="352"/>
      <c r="L103" s="352"/>
      <c r="M103" s="352"/>
      <c r="N103" s="352"/>
      <c r="O103" s="352"/>
      <c r="P103" s="352"/>
      <c r="Q103" s="352"/>
      <c r="R103" s="352"/>
      <c r="S103" s="352"/>
      <c r="T103" s="352"/>
      <c r="U103" s="352"/>
      <c r="V103" s="352"/>
      <c r="W103" s="352"/>
      <c r="X103" s="352"/>
      <c r="Y103" s="353"/>
      <c r="Z103" s="351"/>
      <c r="AA103" s="352"/>
      <c r="AB103" s="352"/>
      <c r="AC103" s="352"/>
      <c r="AD103" s="353"/>
      <c r="AE103" s="360"/>
      <c r="AF103" s="361"/>
      <c r="AG103" s="361"/>
      <c r="AH103" s="361"/>
      <c r="AI103" s="361"/>
      <c r="AJ103" s="362"/>
      <c r="AK103" s="360"/>
      <c r="AL103" s="361"/>
      <c r="AM103" s="361"/>
      <c r="AN103" s="361"/>
      <c r="AO103" s="361"/>
      <c r="AP103" s="361"/>
      <c r="AQ103" s="361"/>
      <c r="AR103" s="361"/>
      <c r="AS103" s="361"/>
      <c r="AT103" s="361"/>
      <c r="AU103" s="361"/>
      <c r="AV103" s="361"/>
      <c r="AW103" s="361"/>
      <c r="AX103" s="362"/>
      <c r="AY103" s="360"/>
      <c r="AZ103" s="361"/>
      <c r="BA103" s="361"/>
      <c r="BB103" s="362"/>
      <c r="BC103" s="351"/>
      <c r="BD103" s="352"/>
      <c r="BE103" s="352"/>
      <c r="BF103" s="353"/>
      <c r="BG103" s="369"/>
      <c r="BH103" s="370"/>
      <c r="BI103" s="370"/>
      <c r="BJ103" s="371"/>
      <c r="BK103" s="318"/>
      <c r="BL103" s="319"/>
      <c r="BM103" s="319"/>
      <c r="BN103" s="319"/>
      <c r="BO103" s="319"/>
      <c r="BP103" s="320"/>
      <c r="BQ103" s="318"/>
      <c r="BR103" s="319"/>
      <c r="BS103" s="319"/>
      <c r="BT103" s="319"/>
      <c r="BU103" s="319"/>
      <c r="BV103" s="319"/>
      <c r="BW103" s="320"/>
      <c r="BX103" s="318"/>
      <c r="BY103" s="319"/>
      <c r="BZ103" s="319"/>
      <c r="CA103" s="319"/>
      <c r="CB103" s="319"/>
      <c r="CC103" s="320"/>
      <c r="CD103" s="318"/>
      <c r="CE103" s="319"/>
      <c r="CF103" s="319"/>
      <c r="CG103" s="319"/>
      <c r="CH103" s="319"/>
      <c r="CI103" s="320"/>
    </row>
    <row r="104" spans="1:87" ht="18" customHeight="1" thickBot="1" x14ac:dyDescent="0.3">
      <c r="A104" s="75"/>
      <c r="B104" s="354"/>
      <c r="C104" s="355"/>
      <c r="D104" s="355"/>
      <c r="E104" s="355"/>
      <c r="F104" s="355"/>
      <c r="G104" s="355"/>
      <c r="H104" s="355"/>
      <c r="I104" s="355"/>
      <c r="J104" s="355"/>
      <c r="K104" s="355"/>
      <c r="L104" s="355"/>
      <c r="M104" s="355"/>
      <c r="N104" s="355"/>
      <c r="O104" s="355"/>
      <c r="P104" s="355"/>
      <c r="Q104" s="355"/>
      <c r="R104" s="355"/>
      <c r="S104" s="355"/>
      <c r="T104" s="355"/>
      <c r="U104" s="355"/>
      <c r="V104" s="355"/>
      <c r="W104" s="355"/>
      <c r="X104" s="355"/>
      <c r="Y104" s="356"/>
      <c r="Z104" s="354"/>
      <c r="AA104" s="355"/>
      <c r="AB104" s="355"/>
      <c r="AC104" s="355"/>
      <c r="AD104" s="356"/>
      <c r="AE104" s="363"/>
      <c r="AF104" s="364"/>
      <c r="AG104" s="364"/>
      <c r="AH104" s="364"/>
      <c r="AI104" s="364"/>
      <c r="AJ104" s="365"/>
      <c r="AK104" s="360"/>
      <c r="AL104" s="361"/>
      <c r="AM104" s="361"/>
      <c r="AN104" s="361"/>
      <c r="AO104" s="361"/>
      <c r="AP104" s="361"/>
      <c r="AQ104" s="361"/>
      <c r="AR104" s="361"/>
      <c r="AS104" s="361"/>
      <c r="AT104" s="361"/>
      <c r="AU104" s="361"/>
      <c r="AV104" s="361"/>
      <c r="AW104" s="361"/>
      <c r="AX104" s="362"/>
      <c r="AY104" s="360"/>
      <c r="AZ104" s="361"/>
      <c r="BA104" s="361"/>
      <c r="BB104" s="362"/>
      <c r="BC104" s="351"/>
      <c r="BD104" s="352"/>
      <c r="BE104" s="352"/>
      <c r="BF104" s="353"/>
      <c r="BG104" s="369"/>
      <c r="BH104" s="370"/>
      <c r="BI104" s="370"/>
      <c r="BJ104" s="371"/>
      <c r="BK104" s="318"/>
      <c r="BL104" s="319"/>
      <c r="BM104" s="319"/>
      <c r="BN104" s="319"/>
      <c r="BO104" s="319"/>
      <c r="BP104" s="320"/>
      <c r="BQ104" s="321"/>
      <c r="BR104" s="322"/>
      <c r="BS104" s="322"/>
      <c r="BT104" s="322"/>
      <c r="BU104" s="322"/>
      <c r="BV104" s="322"/>
      <c r="BW104" s="323"/>
      <c r="BX104" s="321"/>
      <c r="BY104" s="322"/>
      <c r="BZ104" s="322"/>
      <c r="CA104" s="322"/>
      <c r="CB104" s="322"/>
      <c r="CC104" s="323"/>
      <c r="CD104" s="321"/>
      <c r="CE104" s="322"/>
      <c r="CF104" s="322"/>
      <c r="CG104" s="322"/>
      <c r="CH104" s="322"/>
      <c r="CI104" s="323"/>
    </row>
    <row r="105" spans="1:87" ht="18" customHeight="1" x14ac:dyDescent="0.25">
      <c r="A105" s="75"/>
      <c r="B105" s="324" t="s">
        <v>655</v>
      </c>
      <c r="C105" s="325"/>
      <c r="D105" s="325"/>
      <c r="E105" s="325"/>
      <c r="F105" s="325"/>
      <c r="G105" s="325"/>
      <c r="H105" s="325"/>
      <c r="I105" s="325"/>
      <c r="J105" s="325"/>
      <c r="K105" s="325"/>
      <c r="L105" s="325"/>
      <c r="M105" s="325"/>
      <c r="N105" s="325"/>
      <c r="O105" s="325"/>
      <c r="P105" s="325"/>
      <c r="Q105" s="325"/>
      <c r="R105" s="325"/>
      <c r="S105" s="325"/>
      <c r="T105" s="325"/>
      <c r="U105" s="325"/>
      <c r="V105" s="325"/>
      <c r="W105" s="325"/>
      <c r="X105" s="325"/>
      <c r="Y105" s="326"/>
      <c r="Z105" s="333" t="s">
        <v>691</v>
      </c>
      <c r="AA105" s="334"/>
      <c r="AB105" s="334"/>
      <c r="AC105" s="334"/>
      <c r="AD105" s="335"/>
      <c r="AE105" s="333">
        <v>12</v>
      </c>
      <c r="AF105" s="334"/>
      <c r="AG105" s="334"/>
      <c r="AH105" s="334"/>
      <c r="AI105" s="334"/>
      <c r="AJ105" s="334"/>
      <c r="AK105" s="342" t="s">
        <v>14</v>
      </c>
      <c r="AL105" s="343"/>
      <c r="AM105" s="343"/>
      <c r="AN105" s="343"/>
      <c r="AO105" s="343"/>
      <c r="AP105" s="343"/>
      <c r="AQ105" s="343"/>
      <c r="AR105" s="343"/>
      <c r="AS105" s="343"/>
      <c r="AT105" s="343"/>
      <c r="AU105" s="343"/>
      <c r="AV105" s="343"/>
      <c r="AW105" s="343"/>
      <c r="AX105" s="344"/>
      <c r="AY105" s="409">
        <v>16</v>
      </c>
      <c r="AZ105" s="346"/>
      <c r="BA105" s="346"/>
      <c r="BB105" s="410"/>
      <c r="BC105" s="345">
        <f>+$AE$105*AY105</f>
        <v>192</v>
      </c>
      <c r="BD105" s="346"/>
      <c r="BE105" s="346"/>
      <c r="BF105" s="347"/>
      <c r="BG105" s="285">
        <v>7925</v>
      </c>
      <c r="BH105" s="286"/>
      <c r="BI105" s="286"/>
      <c r="BJ105" s="287"/>
      <c r="BK105" s="288">
        <f>+AY105*BG105</f>
        <v>126800</v>
      </c>
      <c r="BL105" s="289"/>
      <c r="BM105" s="289"/>
      <c r="BN105" s="289"/>
      <c r="BO105" s="289"/>
      <c r="BP105" s="290"/>
      <c r="BQ105" s="291">
        <v>100000</v>
      </c>
      <c r="BR105" s="292"/>
      <c r="BS105" s="292"/>
      <c r="BT105" s="292"/>
      <c r="BU105" s="292"/>
      <c r="BV105" s="292"/>
      <c r="BW105" s="293"/>
      <c r="BX105" s="291">
        <f>+(((BK107+BQ105)*15)/85)</f>
        <v>41422.058823529413</v>
      </c>
      <c r="BY105" s="292"/>
      <c r="BZ105" s="292"/>
      <c r="CA105" s="292"/>
      <c r="CB105" s="292"/>
      <c r="CC105" s="293"/>
      <c r="CD105" s="291">
        <f>+BK107+BQ105+BX105</f>
        <v>276147.0588235294</v>
      </c>
      <c r="CE105" s="292"/>
      <c r="CF105" s="292"/>
      <c r="CG105" s="292"/>
      <c r="CH105" s="292"/>
      <c r="CI105" s="293"/>
    </row>
    <row r="106" spans="1:87" ht="18" customHeight="1" thickBot="1" x14ac:dyDescent="0.3">
      <c r="A106" s="75"/>
      <c r="B106" s="327"/>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8"/>
      <c r="Y106" s="329"/>
      <c r="Z106" s="336"/>
      <c r="AA106" s="337"/>
      <c r="AB106" s="337"/>
      <c r="AC106" s="337"/>
      <c r="AD106" s="338"/>
      <c r="AE106" s="336"/>
      <c r="AF106" s="337"/>
      <c r="AG106" s="337"/>
      <c r="AH106" s="337"/>
      <c r="AI106" s="337"/>
      <c r="AJ106" s="337"/>
      <c r="AK106" s="392" t="s">
        <v>526</v>
      </c>
      <c r="AL106" s="393"/>
      <c r="AM106" s="393"/>
      <c r="AN106" s="393"/>
      <c r="AO106" s="393"/>
      <c r="AP106" s="393"/>
      <c r="AQ106" s="393"/>
      <c r="AR106" s="393"/>
      <c r="AS106" s="393"/>
      <c r="AT106" s="393"/>
      <c r="AU106" s="393"/>
      <c r="AV106" s="393"/>
      <c r="AW106" s="393"/>
      <c r="AX106" s="394"/>
      <c r="AY106" s="407">
        <v>1</v>
      </c>
      <c r="AZ106" s="304"/>
      <c r="BA106" s="304"/>
      <c r="BB106" s="408"/>
      <c r="BC106" s="306">
        <f t="shared" ref="BC106" si="14">+$AE$105*AY106</f>
        <v>12</v>
      </c>
      <c r="BD106" s="307"/>
      <c r="BE106" s="307"/>
      <c r="BF106" s="308"/>
      <c r="BG106" s="309">
        <v>7925</v>
      </c>
      <c r="BH106" s="310"/>
      <c r="BI106" s="310"/>
      <c r="BJ106" s="311"/>
      <c r="BK106" s="312">
        <f t="shared" ref="BK106" si="15">+AY106*BG106</f>
        <v>7925</v>
      </c>
      <c r="BL106" s="313"/>
      <c r="BM106" s="313"/>
      <c r="BN106" s="313"/>
      <c r="BO106" s="313"/>
      <c r="BP106" s="314"/>
      <c r="BQ106" s="294"/>
      <c r="BR106" s="295"/>
      <c r="BS106" s="295"/>
      <c r="BT106" s="295"/>
      <c r="BU106" s="295"/>
      <c r="BV106" s="295"/>
      <c r="BW106" s="296"/>
      <c r="BX106" s="294"/>
      <c r="BY106" s="295"/>
      <c r="BZ106" s="295"/>
      <c r="CA106" s="295"/>
      <c r="CB106" s="295"/>
      <c r="CC106" s="296"/>
      <c r="CD106" s="294"/>
      <c r="CE106" s="295"/>
      <c r="CF106" s="295"/>
      <c r="CG106" s="295"/>
      <c r="CH106" s="295"/>
      <c r="CI106" s="296"/>
    </row>
    <row r="107" spans="1:87" ht="18" customHeight="1" thickBot="1" x14ac:dyDescent="0.3">
      <c r="A107" s="75"/>
      <c r="B107" s="377"/>
      <c r="C107" s="378"/>
      <c r="D107" s="378"/>
      <c r="E107" s="378"/>
      <c r="F107" s="378"/>
      <c r="G107" s="378"/>
      <c r="H107" s="378"/>
      <c r="I107" s="378"/>
      <c r="J107" s="378"/>
      <c r="K107" s="378"/>
      <c r="L107" s="378"/>
      <c r="M107" s="378"/>
      <c r="N107" s="378"/>
      <c r="O107" s="378"/>
      <c r="P107" s="378"/>
      <c r="Q107" s="378"/>
      <c r="R107" s="378"/>
      <c r="S107" s="378"/>
      <c r="T107" s="378"/>
      <c r="U107" s="378"/>
      <c r="V107" s="378"/>
      <c r="W107" s="378"/>
      <c r="X107" s="378"/>
      <c r="Y107" s="378"/>
      <c r="Z107" s="378"/>
      <c r="AA107" s="378"/>
      <c r="AB107" s="378"/>
      <c r="AC107" s="378"/>
      <c r="AD107" s="378"/>
      <c r="AE107" s="378"/>
      <c r="AF107" s="378"/>
      <c r="AG107" s="378"/>
      <c r="AH107" s="378"/>
      <c r="AI107" s="378"/>
      <c r="AJ107" s="379"/>
      <c r="AK107" s="380" t="s">
        <v>3</v>
      </c>
      <c r="AL107" s="381"/>
      <c r="AM107" s="381"/>
      <c r="AN107" s="381"/>
      <c r="AO107" s="381"/>
      <c r="AP107" s="381"/>
      <c r="AQ107" s="381"/>
      <c r="AR107" s="381"/>
      <c r="AS107" s="381"/>
      <c r="AT107" s="381"/>
      <c r="AU107" s="381"/>
      <c r="AV107" s="381"/>
      <c r="AW107" s="381"/>
      <c r="AX107" s="381"/>
      <c r="AY107" s="382"/>
      <c r="AZ107" s="382"/>
      <c r="BA107" s="382"/>
      <c r="BB107" s="382"/>
      <c r="BC107" s="382"/>
      <c r="BD107" s="382"/>
      <c r="BE107" s="382"/>
      <c r="BF107" s="382"/>
      <c r="BG107" s="382"/>
      <c r="BH107" s="382"/>
      <c r="BI107" s="382"/>
      <c r="BJ107" s="383"/>
      <c r="BK107" s="384">
        <f>SUM(BK105:BK106)</f>
        <v>134725</v>
      </c>
      <c r="BL107" s="385"/>
      <c r="BM107" s="385"/>
      <c r="BN107" s="385"/>
      <c r="BO107" s="385"/>
      <c r="BP107" s="386"/>
      <c r="BQ107" s="387" t="s">
        <v>100</v>
      </c>
      <c r="BR107" s="388"/>
      <c r="BS107" s="388"/>
      <c r="BT107" s="388"/>
      <c r="BU107" s="388"/>
      <c r="BV107" s="388"/>
      <c r="BW107" s="388"/>
      <c r="BX107" s="388"/>
      <c r="BY107" s="388"/>
      <c r="BZ107" s="388"/>
      <c r="CA107" s="388"/>
      <c r="CB107" s="388"/>
      <c r="CC107" s="389"/>
      <c r="CD107" s="390">
        <f>+CD105*AE105</f>
        <v>3313764.7058823528</v>
      </c>
      <c r="CE107" s="390"/>
      <c r="CF107" s="390"/>
      <c r="CG107" s="390"/>
      <c r="CH107" s="390"/>
      <c r="CI107" s="391"/>
    </row>
    <row r="108" spans="1:87" ht="18" customHeight="1" thickBot="1" x14ac:dyDescent="0.3">
      <c r="A108" s="75"/>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BG108" s="78"/>
      <c r="BH108" s="78"/>
      <c r="BI108" s="78"/>
      <c r="BJ108" s="78"/>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row>
    <row r="109" spans="1:87" ht="18" customHeight="1" x14ac:dyDescent="0.25">
      <c r="A109" s="75"/>
      <c r="B109" s="348" t="s">
        <v>0</v>
      </c>
      <c r="C109" s="349"/>
      <c r="D109" s="349"/>
      <c r="E109" s="349"/>
      <c r="F109" s="349"/>
      <c r="G109" s="349"/>
      <c r="H109" s="349"/>
      <c r="I109" s="349"/>
      <c r="J109" s="349"/>
      <c r="K109" s="349"/>
      <c r="L109" s="349"/>
      <c r="M109" s="349"/>
      <c r="N109" s="349"/>
      <c r="O109" s="349"/>
      <c r="P109" s="349"/>
      <c r="Q109" s="349"/>
      <c r="R109" s="349"/>
      <c r="S109" s="349"/>
      <c r="T109" s="349"/>
      <c r="U109" s="349"/>
      <c r="V109" s="349"/>
      <c r="W109" s="349"/>
      <c r="X109" s="349"/>
      <c r="Y109" s="350"/>
      <c r="Z109" s="348" t="s">
        <v>80</v>
      </c>
      <c r="AA109" s="349"/>
      <c r="AB109" s="349"/>
      <c r="AC109" s="349"/>
      <c r="AD109" s="350"/>
      <c r="AE109" s="357" t="s">
        <v>79</v>
      </c>
      <c r="AF109" s="358"/>
      <c r="AG109" s="358"/>
      <c r="AH109" s="358"/>
      <c r="AI109" s="358"/>
      <c r="AJ109" s="359"/>
      <c r="AK109" s="357" t="s">
        <v>81</v>
      </c>
      <c r="AL109" s="358"/>
      <c r="AM109" s="358"/>
      <c r="AN109" s="358"/>
      <c r="AO109" s="358"/>
      <c r="AP109" s="358"/>
      <c r="AQ109" s="358"/>
      <c r="AR109" s="358"/>
      <c r="AS109" s="358"/>
      <c r="AT109" s="358"/>
      <c r="AU109" s="358"/>
      <c r="AV109" s="358"/>
      <c r="AW109" s="358"/>
      <c r="AX109" s="359"/>
      <c r="AY109" s="357" t="s">
        <v>1</v>
      </c>
      <c r="AZ109" s="358"/>
      <c r="BA109" s="358"/>
      <c r="BB109" s="359"/>
      <c r="BC109" s="348" t="s">
        <v>104</v>
      </c>
      <c r="BD109" s="349"/>
      <c r="BE109" s="349"/>
      <c r="BF109" s="350"/>
      <c r="BG109" s="366" t="s">
        <v>82</v>
      </c>
      <c r="BH109" s="367"/>
      <c r="BI109" s="367"/>
      <c r="BJ109" s="368"/>
      <c r="BK109" s="315" t="s">
        <v>99</v>
      </c>
      <c r="BL109" s="316"/>
      <c r="BM109" s="316"/>
      <c r="BN109" s="316"/>
      <c r="BO109" s="316"/>
      <c r="BP109" s="317"/>
      <c r="BQ109" s="315" t="s">
        <v>83</v>
      </c>
      <c r="BR109" s="316"/>
      <c r="BS109" s="316"/>
      <c r="BT109" s="316"/>
      <c r="BU109" s="316"/>
      <c r="BV109" s="316"/>
      <c r="BW109" s="317"/>
      <c r="BX109" s="315" t="s">
        <v>84</v>
      </c>
      <c r="BY109" s="316"/>
      <c r="BZ109" s="316"/>
      <c r="CA109" s="316"/>
      <c r="CB109" s="316"/>
      <c r="CC109" s="317"/>
      <c r="CD109" s="315" t="s">
        <v>85</v>
      </c>
      <c r="CE109" s="316"/>
      <c r="CF109" s="316"/>
      <c r="CG109" s="316"/>
      <c r="CH109" s="316"/>
      <c r="CI109" s="317"/>
    </row>
    <row r="110" spans="1:87" ht="18" customHeight="1" x14ac:dyDescent="0.25">
      <c r="A110" s="75"/>
      <c r="B110" s="351"/>
      <c r="C110" s="352"/>
      <c r="D110" s="352"/>
      <c r="E110" s="352"/>
      <c r="F110" s="352"/>
      <c r="G110" s="352"/>
      <c r="H110" s="352"/>
      <c r="I110" s="352"/>
      <c r="J110" s="352"/>
      <c r="K110" s="352"/>
      <c r="L110" s="352"/>
      <c r="M110" s="352"/>
      <c r="N110" s="352"/>
      <c r="O110" s="352"/>
      <c r="P110" s="352"/>
      <c r="Q110" s="352"/>
      <c r="R110" s="352"/>
      <c r="S110" s="352"/>
      <c r="T110" s="352"/>
      <c r="U110" s="352"/>
      <c r="V110" s="352"/>
      <c r="W110" s="352"/>
      <c r="X110" s="352"/>
      <c r="Y110" s="353"/>
      <c r="Z110" s="351"/>
      <c r="AA110" s="352"/>
      <c r="AB110" s="352"/>
      <c r="AC110" s="352"/>
      <c r="AD110" s="353"/>
      <c r="AE110" s="360"/>
      <c r="AF110" s="361"/>
      <c r="AG110" s="361"/>
      <c r="AH110" s="361"/>
      <c r="AI110" s="361"/>
      <c r="AJ110" s="362"/>
      <c r="AK110" s="360"/>
      <c r="AL110" s="361"/>
      <c r="AM110" s="361"/>
      <c r="AN110" s="361"/>
      <c r="AO110" s="361"/>
      <c r="AP110" s="361"/>
      <c r="AQ110" s="361"/>
      <c r="AR110" s="361"/>
      <c r="AS110" s="361"/>
      <c r="AT110" s="361"/>
      <c r="AU110" s="361"/>
      <c r="AV110" s="361"/>
      <c r="AW110" s="361"/>
      <c r="AX110" s="362"/>
      <c r="AY110" s="360"/>
      <c r="AZ110" s="361"/>
      <c r="BA110" s="361"/>
      <c r="BB110" s="362"/>
      <c r="BC110" s="351"/>
      <c r="BD110" s="352"/>
      <c r="BE110" s="352"/>
      <c r="BF110" s="353"/>
      <c r="BG110" s="369"/>
      <c r="BH110" s="370"/>
      <c r="BI110" s="370"/>
      <c r="BJ110" s="371"/>
      <c r="BK110" s="318"/>
      <c r="BL110" s="319"/>
      <c r="BM110" s="319"/>
      <c r="BN110" s="319"/>
      <c r="BO110" s="319"/>
      <c r="BP110" s="320"/>
      <c r="BQ110" s="318"/>
      <c r="BR110" s="319"/>
      <c r="BS110" s="319"/>
      <c r="BT110" s="319"/>
      <c r="BU110" s="319"/>
      <c r="BV110" s="319"/>
      <c r="BW110" s="320"/>
      <c r="BX110" s="318"/>
      <c r="BY110" s="319"/>
      <c r="BZ110" s="319"/>
      <c r="CA110" s="319"/>
      <c r="CB110" s="319"/>
      <c r="CC110" s="320"/>
      <c r="CD110" s="318"/>
      <c r="CE110" s="319"/>
      <c r="CF110" s="319"/>
      <c r="CG110" s="319"/>
      <c r="CH110" s="319"/>
      <c r="CI110" s="320"/>
    </row>
    <row r="111" spans="1:87" ht="18" customHeight="1" thickBot="1" x14ac:dyDescent="0.3">
      <c r="A111" s="75"/>
      <c r="B111" s="354"/>
      <c r="C111" s="355"/>
      <c r="D111" s="355"/>
      <c r="E111" s="355"/>
      <c r="F111" s="355"/>
      <c r="G111" s="355"/>
      <c r="H111" s="355"/>
      <c r="I111" s="355"/>
      <c r="J111" s="355"/>
      <c r="K111" s="355"/>
      <c r="L111" s="355"/>
      <c r="M111" s="355"/>
      <c r="N111" s="355"/>
      <c r="O111" s="355"/>
      <c r="P111" s="355"/>
      <c r="Q111" s="355"/>
      <c r="R111" s="355"/>
      <c r="S111" s="355"/>
      <c r="T111" s="355"/>
      <c r="U111" s="355"/>
      <c r="V111" s="355"/>
      <c r="W111" s="355"/>
      <c r="X111" s="355"/>
      <c r="Y111" s="356"/>
      <c r="Z111" s="354"/>
      <c r="AA111" s="355"/>
      <c r="AB111" s="355"/>
      <c r="AC111" s="355"/>
      <c r="AD111" s="356"/>
      <c r="AE111" s="363"/>
      <c r="AF111" s="364"/>
      <c r="AG111" s="364"/>
      <c r="AH111" s="364"/>
      <c r="AI111" s="364"/>
      <c r="AJ111" s="365"/>
      <c r="AK111" s="360"/>
      <c r="AL111" s="361"/>
      <c r="AM111" s="361"/>
      <c r="AN111" s="361"/>
      <c r="AO111" s="361"/>
      <c r="AP111" s="361"/>
      <c r="AQ111" s="361"/>
      <c r="AR111" s="361"/>
      <c r="AS111" s="361"/>
      <c r="AT111" s="361"/>
      <c r="AU111" s="361"/>
      <c r="AV111" s="361"/>
      <c r="AW111" s="361"/>
      <c r="AX111" s="362"/>
      <c r="AY111" s="360"/>
      <c r="AZ111" s="361"/>
      <c r="BA111" s="361"/>
      <c r="BB111" s="362"/>
      <c r="BC111" s="351"/>
      <c r="BD111" s="352"/>
      <c r="BE111" s="352"/>
      <c r="BF111" s="353"/>
      <c r="BG111" s="369"/>
      <c r="BH111" s="370"/>
      <c r="BI111" s="370"/>
      <c r="BJ111" s="371"/>
      <c r="BK111" s="318"/>
      <c r="BL111" s="319"/>
      <c r="BM111" s="319"/>
      <c r="BN111" s="319"/>
      <c r="BO111" s="319"/>
      <c r="BP111" s="320"/>
      <c r="BQ111" s="321"/>
      <c r="BR111" s="322"/>
      <c r="BS111" s="322"/>
      <c r="BT111" s="322"/>
      <c r="BU111" s="322"/>
      <c r="BV111" s="322"/>
      <c r="BW111" s="323"/>
      <c r="BX111" s="321"/>
      <c r="BY111" s="322"/>
      <c r="BZ111" s="322"/>
      <c r="CA111" s="322"/>
      <c r="CB111" s="322"/>
      <c r="CC111" s="323"/>
      <c r="CD111" s="321"/>
      <c r="CE111" s="322"/>
      <c r="CF111" s="322"/>
      <c r="CG111" s="322"/>
      <c r="CH111" s="322"/>
      <c r="CI111" s="323"/>
    </row>
    <row r="112" spans="1:87" ht="18" customHeight="1" x14ac:dyDescent="0.25">
      <c r="A112" s="75"/>
      <c r="B112" s="324" t="s">
        <v>656</v>
      </c>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6"/>
      <c r="Z112" s="333" t="s">
        <v>692</v>
      </c>
      <c r="AA112" s="334"/>
      <c r="AB112" s="334"/>
      <c r="AC112" s="334"/>
      <c r="AD112" s="335"/>
      <c r="AE112" s="333">
        <v>4</v>
      </c>
      <c r="AF112" s="334"/>
      <c r="AG112" s="334"/>
      <c r="AH112" s="334"/>
      <c r="AI112" s="334"/>
      <c r="AJ112" s="334"/>
      <c r="AK112" s="342" t="s">
        <v>41</v>
      </c>
      <c r="AL112" s="343"/>
      <c r="AM112" s="343"/>
      <c r="AN112" s="343"/>
      <c r="AO112" s="343"/>
      <c r="AP112" s="343"/>
      <c r="AQ112" s="343"/>
      <c r="AR112" s="343"/>
      <c r="AS112" s="343"/>
      <c r="AT112" s="343"/>
      <c r="AU112" s="343"/>
      <c r="AV112" s="343"/>
      <c r="AW112" s="343"/>
      <c r="AX112" s="344"/>
      <c r="AY112" s="409">
        <v>0.25</v>
      </c>
      <c r="AZ112" s="346"/>
      <c r="BA112" s="346"/>
      <c r="BB112" s="410"/>
      <c r="BC112" s="345">
        <f>+$AE$112*AY112</f>
        <v>1</v>
      </c>
      <c r="BD112" s="346"/>
      <c r="BE112" s="346"/>
      <c r="BF112" s="347"/>
      <c r="BG112" s="285">
        <v>22629</v>
      </c>
      <c r="BH112" s="286"/>
      <c r="BI112" s="286"/>
      <c r="BJ112" s="287"/>
      <c r="BK112" s="288">
        <f>+AY112*BG112</f>
        <v>5657.25</v>
      </c>
      <c r="BL112" s="289"/>
      <c r="BM112" s="289"/>
      <c r="BN112" s="289"/>
      <c r="BO112" s="289"/>
      <c r="BP112" s="290"/>
      <c r="BQ112" s="291">
        <v>1000</v>
      </c>
      <c r="BR112" s="292"/>
      <c r="BS112" s="292"/>
      <c r="BT112" s="292"/>
      <c r="BU112" s="292"/>
      <c r="BV112" s="292"/>
      <c r="BW112" s="293"/>
      <c r="BX112" s="291">
        <f>+(((BK119+BQ112)*15)/85)</f>
        <v>5372.8235294117649</v>
      </c>
      <c r="BY112" s="292"/>
      <c r="BZ112" s="292"/>
      <c r="CA112" s="292"/>
      <c r="CB112" s="292"/>
      <c r="CC112" s="293"/>
      <c r="CD112" s="291">
        <f>+BK119+BQ112+BX112</f>
        <v>35818.823529411762</v>
      </c>
      <c r="CE112" s="292"/>
      <c r="CF112" s="292"/>
      <c r="CG112" s="292"/>
      <c r="CH112" s="292"/>
      <c r="CI112" s="293"/>
    </row>
    <row r="113" spans="1:87" ht="18" customHeight="1" x14ac:dyDescent="0.25">
      <c r="A113" s="75"/>
      <c r="B113" s="327"/>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9"/>
      <c r="Z113" s="336"/>
      <c r="AA113" s="337"/>
      <c r="AB113" s="337"/>
      <c r="AC113" s="337"/>
      <c r="AD113" s="338"/>
      <c r="AE113" s="336"/>
      <c r="AF113" s="337"/>
      <c r="AG113" s="337"/>
      <c r="AH113" s="337"/>
      <c r="AI113" s="337"/>
      <c r="AJ113" s="337"/>
      <c r="AK113" s="300" t="s">
        <v>30</v>
      </c>
      <c r="AL113" s="301"/>
      <c r="AM113" s="301"/>
      <c r="AN113" s="301"/>
      <c r="AO113" s="301"/>
      <c r="AP113" s="301"/>
      <c r="AQ113" s="301"/>
      <c r="AR113" s="301"/>
      <c r="AS113" s="301"/>
      <c r="AT113" s="301"/>
      <c r="AU113" s="301"/>
      <c r="AV113" s="301"/>
      <c r="AW113" s="301"/>
      <c r="AX113" s="302"/>
      <c r="AY113" s="407">
        <v>0.25</v>
      </c>
      <c r="AZ113" s="304"/>
      <c r="BA113" s="304"/>
      <c r="BB113" s="408"/>
      <c r="BC113" s="306">
        <f t="shared" ref="BC113:BC118" si="16">+$AE$112*AY113</f>
        <v>1</v>
      </c>
      <c r="BD113" s="307"/>
      <c r="BE113" s="307"/>
      <c r="BF113" s="308"/>
      <c r="BG113" s="309">
        <v>7925</v>
      </c>
      <c r="BH113" s="310"/>
      <c r="BI113" s="310"/>
      <c r="BJ113" s="311"/>
      <c r="BK113" s="312">
        <f t="shared" ref="BK113:BK118" si="17">+AY113*BG113</f>
        <v>1981.25</v>
      </c>
      <c r="BL113" s="313"/>
      <c r="BM113" s="313"/>
      <c r="BN113" s="313"/>
      <c r="BO113" s="313"/>
      <c r="BP113" s="314"/>
      <c r="BQ113" s="294"/>
      <c r="BR113" s="295"/>
      <c r="BS113" s="295"/>
      <c r="BT113" s="295"/>
      <c r="BU113" s="295"/>
      <c r="BV113" s="295"/>
      <c r="BW113" s="296"/>
      <c r="BX113" s="294"/>
      <c r="BY113" s="295"/>
      <c r="BZ113" s="295"/>
      <c r="CA113" s="295"/>
      <c r="CB113" s="295"/>
      <c r="CC113" s="296"/>
      <c r="CD113" s="294"/>
      <c r="CE113" s="295"/>
      <c r="CF113" s="295"/>
      <c r="CG113" s="295"/>
      <c r="CH113" s="295"/>
      <c r="CI113" s="296"/>
    </row>
    <row r="114" spans="1:87" ht="18" customHeight="1" x14ac:dyDescent="0.25">
      <c r="A114" s="75"/>
      <c r="B114" s="327"/>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9"/>
      <c r="Z114" s="336"/>
      <c r="AA114" s="337"/>
      <c r="AB114" s="337"/>
      <c r="AC114" s="337"/>
      <c r="AD114" s="338"/>
      <c r="AE114" s="336"/>
      <c r="AF114" s="337"/>
      <c r="AG114" s="337"/>
      <c r="AH114" s="337"/>
      <c r="AI114" s="337"/>
      <c r="AJ114" s="337"/>
      <c r="AK114" s="300" t="s">
        <v>22</v>
      </c>
      <c r="AL114" s="301"/>
      <c r="AM114" s="301"/>
      <c r="AN114" s="301"/>
      <c r="AO114" s="301"/>
      <c r="AP114" s="301"/>
      <c r="AQ114" s="301"/>
      <c r="AR114" s="301"/>
      <c r="AS114" s="301"/>
      <c r="AT114" s="301"/>
      <c r="AU114" s="301"/>
      <c r="AV114" s="301"/>
      <c r="AW114" s="301"/>
      <c r="AX114" s="302"/>
      <c r="AY114" s="407">
        <v>0.25</v>
      </c>
      <c r="AZ114" s="304"/>
      <c r="BA114" s="304"/>
      <c r="BB114" s="408"/>
      <c r="BC114" s="306">
        <f t="shared" si="16"/>
        <v>1</v>
      </c>
      <c r="BD114" s="307"/>
      <c r="BE114" s="307"/>
      <c r="BF114" s="308"/>
      <c r="BG114" s="309">
        <v>7925</v>
      </c>
      <c r="BH114" s="310"/>
      <c r="BI114" s="310"/>
      <c r="BJ114" s="311"/>
      <c r="BK114" s="312">
        <f t="shared" si="17"/>
        <v>1981.25</v>
      </c>
      <c r="BL114" s="313"/>
      <c r="BM114" s="313"/>
      <c r="BN114" s="313"/>
      <c r="BO114" s="313"/>
      <c r="BP114" s="314"/>
      <c r="BQ114" s="294"/>
      <c r="BR114" s="295"/>
      <c r="BS114" s="295"/>
      <c r="BT114" s="295"/>
      <c r="BU114" s="295"/>
      <c r="BV114" s="295"/>
      <c r="BW114" s="296"/>
      <c r="BX114" s="294"/>
      <c r="BY114" s="295"/>
      <c r="BZ114" s="295"/>
      <c r="CA114" s="295"/>
      <c r="CB114" s="295"/>
      <c r="CC114" s="296"/>
      <c r="CD114" s="294"/>
      <c r="CE114" s="295"/>
      <c r="CF114" s="295"/>
      <c r="CG114" s="295"/>
      <c r="CH114" s="295"/>
      <c r="CI114" s="296"/>
    </row>
    <row r="115" spans="1:87" ht="18" customHeight="1" x14ac:dyDescent="0.25">
      <c r="A115" s="75"/>
      <c r="B115" s="327"/>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9"/>
      <c r="Z115" s="336"/>
      <c r="AA115" s="337"/>
      <c r="AB115" s="337"/>
      <c r="AC115" s="337"/>
      <c r="AD115" s="338"/>
      <c r="AE115" s="336"/>
      <c r="AF115" s="337"/>
      <c r="AG115" s="337"/>
      <c r="AH115" s="337"/>
      <c r="AI115" s="337"/>
      <c r="AJ115" s="337"/>
      <c r="AK115" s="300" t="s">
        <v>29</v>
      </c>
      <c r="AL115" s="301"/>
      <c r="AM115" s="301"/>
      <c r="AN115" s="301"/>
      <c r="AO115" s="301"/>
      <c r="AP115" s="301"/>
      <c r="AQ115" s="301"/>
      <c r="AR115" s="301"/>
      <c r="AS115" s="301"/>
      <c r="AT115" s="301"/>
      <c r="AU115" s="301"/>
      <c r="AV115" s="301"/>
      <c r="AW115" s="301"/>
      <c r="AX115" s="302"/>
      <c r="AY115" s="407">
        <v>0.25</v>
      </c>
      <c r="AZ115" s="304"/>
      <c r="BA115" s="304"/>
      <c r="BB115" s="408"/>
      <c r="BC115" s="306">
        <f t="shared" si="16"/>
        <v>1</v>
      </c>
      <c r="BD115" s="307"/>
      <c r="BE115" s="307"/>
      <c r="BF115" s="308"/>
      <c r="BG115" s="309">
        <v>7925</v>
      </c>
      <c r="BH115" s="310"/>
      <c r="BI115" s="310"/>
      <c r="BJ115" s="311"/>
      <c r="BK115" s="312">
        <f t="shared" si="17"/>
        <v>1981.25</v>
      </c>
      <c r="BL115" s="313"/>
      <c r="BM115" s="313"/>
      <c r="BN115" s="313"/>
      <c r="BO115" s="313"/>
      <c r="BP115" s="314"/>
      <c r="BQ115" s="294"/>
      <c r="BR115" s="295"/>
      <c r="BS115" s="295"/>
      <c r="BT115" s="295"/>
      <c r="BU115" s="295"/>
      <c r="BV115" s="295"/>
      <c r="BW115" s="296"/>
      <c r="BX115" s="294"/>
      <c r="BY115" s="295"/>
      <c r="BZ115" s="295"/>
      <c r="CA115" s="295"/>
      <c r="CB115" s="295"/>
      <c r="CC115" s="296"/>
      <c r="CD115" s="294"/>
      <c r="CE115" s="295"/>
      <c r="CF115" s="295"/>
      <c r="CG115" s="295"/>
      <c r="CH115" s="295"/>
      <c r="CI115" s="296"/>
    </row>
    <row r="116" spans="1:87" ht="18" customHeight="1" x14ac:dyDescent="0.25">
      <c r="A116" s="75"/>
      <c r="B116" s="327"/>
      <c r="C116" s="328"/>
      <c r="D116" s="328"/>
      <c r="E116" s="328"/>
      <c r="F116" s="328"/>
      <c r="G116" s="328"/>
      <c r="H116" s="328"/>
      <c r="I116" s="328"/>
      <c r="J116" s="328"/>
      <c r="K116" s="328"/>
      <c r="L116" s="328"/>
      <c r="M116" s="328"/>
      <c r="N116" s="328"/>
      <c r="O116" s="328"/>
      <c r="P116" s="328"/>
      <c r="Q116" s="328"/>
      <c r="R116" s="328"/>
      <c r="S116" s="328"/>
      <c r="T116" s="328"/>
      <c r="U116" s="328"/>
      <c r="V116" s="328"/>
      <c r="W116" s="328"/>
      <c r="X116" s="328"/>
      <c r="Y116" s="329"/>
      <c r="Z116" s="336"/>
      <c r="AA116" s="337"/>
      <c r="AB116" s="337"/>
      <c r="AC116" s="337"/>
      <c r="AD116" s="338"/>
      <c r="AE116" s="336"/>
      <c r="AF116" s="337"/>
      <c r="AG116" s="337"/>
      <c r="AH116" s="337"/>
      <c r="AI116" s="337"/>
      <c r="AJ116" s="337"/>
      <c r="AK116" s="300" t="s">
        <v>14</v>
      </c>
      <c r="AL116" s="301"/>
      <c r="AM116" s="301"/>
      <c r="AN116" s="301"/>
      <c r="AO116" s="301"/>
      <c r="AP116" s="301"/>
      <c r="AQ116" s="301"/>
      <c r="AR116" s="301"/>
      <c r="AS116" s="301"/>
      <c r="AT116" s="301"/>
      <c r="AU116" s="301"/>
      <c r="AV116" s="301"/>
      <c r="AW116" s="301"/>
      <c r="AX116" s="302"/>
      <c r="AY116" s="407">
        <v>0.25</v>
      </c>
      <c r="AZ116" s="304"/>
      <c r="BA116" s="304"/>
      <c r="BB116" s="408"/>
      <c r="BC116" s="306">
        <f t="shared" si="16"/>
        <v>1</v>
      </c>
      <c r="BD116" s="307"/>
      <c r="BE116" s="307"/>
      <c r="BF116" s="308"/>
      <c r="BG116" s="309">
        <v>7925</v>
      </c>
      <c r="BH116" s="310"/>
      <c r="BI116" s="310"/>
      <c r="BJ116" s="311"/>
      <c r="BK116" s="312">
        <f t="shared" si="17"/>
        <v>1981.25</v>
      </c>
      <c r="BL116" s="313"/>
      <c r="BM116" s="313"/>
      <c r="BN116" s="313"/>
      <c r="BO116" s="313"/>
      <c r="BP116" s="314"/>
      <c r="BQ116" s="294"/>
      <c r="BR116" s="295"/>
      <c r="BS116" s="295"/>
      <c r="BT116" s="295"/>
      <c r="BU116" s="295"/>
      <c r="BV116" s="295"/>
      <c r="BW116" s="296"/>
      <c r="BX116" s="294"/>
      <c r="BY116" s="295"/>
      <c r="BZ116" s="295"/>
      <c r="CA116" s="295"/>
      <c r="CB116" s="295"/>
      <c r="CC116" s="296"/>
      <c r="CD116" s="294"/>
      <c r="CE116" s="295"/>
      <c r="CF116" s="295"/>
      <c r="CG116" s="295"/>
      <c r="CH116" s="295"/>
      <c r="CI116" s="296"/>
    </row>
    <row r="117" spans="1:87" ht="18" customHeight="1" x14ac:dyDescent="0.25">
      <c r="A117" s="75"/>
      <c r="B117" s="327"/>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9"/>
      <c r="Z117" s="336"/>
      <c r="AA117" s="337"/>
      <c r="AB117" s="337"/>
      <c r="AC117" s="337"/>
      <c r="AD117" s="338"/>
      <c r="AE117" s="336"/>
      <c r="AF117" s="337"/>
      <c r="AG117" s="337"/>
      <c r="AH117" s="337"/>
      <c r="AI117" s="337"/>
      <c r="AJ117" s="337"/>
      <c r="AK117" s="300" t="s">
        <v>13</v>
      </c>
      <c r="AL117" s="301"/>
      <c r="AM117" s="301"/>
      <c r="AN117" s="301"/>
      <c r="AO117" s="301"/>
      <c r="AP117" s="301"/>
      <c r="AQ117" s="301"/>
      <c r="AR117" s="301"/>
      <c r="AS117" s="301"/>
      <c r="AT117" s="301"/>
      <c r="AU117" s="301"/>
      <c r="AV117" s="301"/>
      <c r="AW117" s="301"/>
      <c r="AX117" s="302"/>
      <c r="AY117" s="407">
        <v>0.25</v>
      </c>
      <c r="AZ117" s="304"/>
      <c r="BA117" s="304"/>
      <c r="BB117" s="408"/>
      <c r="BC117" s="306">
        <f t="shared" si="16"/>
        <v>1</v>
      </c>
      <c r="BD117" s="307"/>
      <c r="BE117" s="307"/>
      <c r="BF117" s="308"/>
      <c r="BG117" s="309">
        <v>40826</v>
      </c>
      <c r="BH117" s="310"/>
      <c r="BI117" s="310"/>
      <c r="BJ117" s="311"/>
      <c r="BK117" s="312">
        <f t="shared" si="17"/>
        <v>10206.5</v>
      </c>
      <c r="BL117" s="313"/>
      <c r="BM117" s="313"/>
      <c r="BN117" s="313"/>
      <c r="BO117" s="313"/>
      <c r="BP117" s="314"/>
      <c r="BQ117" s="294"/>
      <c r="BR117" s="295"/>
      <c r="BS117" s="295"/>
      <c r="BT117" s="295"/>
      <c r="BU117" s="295"/>
      <c r="BV117" s="295"/>
      <c r="BW117" s="296"/>
      <c r="BX117" s="294"/>
      <c r="BY117" s="295"/>
      <c r="BZ117" s="295"/>
      <c r="CA117" s="295"/>
      <c r="CB117" s="295"/>
      <c r="CC117" s="296"/>
      <c r="CD117" s="294"/>
      <c r="CE117" s="295"/>
      <c r="CF117" s="295"/>
      <c r="CG117" s="295"/>
      <c r="CH117" s="295"/>
      <c r="CI117" s="296"/>
    </row>
    <row r="118" spans="1:87" ht="18" customHeight="1" thickBot="1" x14ac:dyDescent="0.3">
      <c r="A118" s="75"/>
      <c r="B118" s="327"/>
      <c r="C118" s="328"/>
      <c r="D118" s="328"/>
      <c r="E118" s="328"/>
      <c r="F118" s="328"/>
      <c r="G118" s="328"/>
      <c r="H118" s="328"/>
      <c r="I118" s="328"/>
      <c r="J118" s="328"/>
      <c r="K118" s="328"/>
      <c r="L118" s="328"/>
      <c r="M118" s="328"/>
      <c r="N118" s="328"/>
      <c r="O118" s="328"/>
      <c r="P118" s="328"/>
      <c r="Q118" s="328"/>
      <c r="R118" s="328"/>
      <c r="S118" s="328"/>
      <c r="T118" s="328"/>
      <c r="U118" s="328"/>
      <c r="V118" s="328"/>
      <c r="W118" s="328"/>
      <c r="X118" s="328"/>
      <c r="Y118" s="329"/>
      <c r="Z118" s="336"/>
      <c r="AA118" s="337"/>
      <c r="AB118" s="337"/>
      <c r="AC118" s="337"/>
      <c r="AD118" s="338"/>
      <c r="AE118" s="336"/>
      <c r="AF118" s="337"/>
      <c r="AG118" s="337"/>
      <c r="AH118" s="337"/>
      <c r="AI118" s="337"/>
      <c r="AJ118" s="337"/>
      <c r="AK118" s="392" t="s">
        <v>530</v>
      </c>
      <c r="AL118" s="393"/>
      <c r="AM118" s="393"/>
      <c r="AN118" s="393"/>
      <c r="AO118" s="393"/>
      <c r="AP118" s="393"/>
      <c r="AQ118" s="393"/>
      <c r="AR118" s="393"/>
      <c r="AS118" s="393"/>
      <c r="AT118" s="393"/>
      <c r="AU118" s="393"/>
      <c r="AV118" s="393"/>
      <c r="AW118" s="393"/>
      <c r="AX118" s="394"/>
      <c r="AY118" s="407">
        <v>0.25</v>
      </c>
      <c r="AZ118" s="304"/>
      <c r="BA118" s="304"/>
      <c r="BB118" s="408"/>
      <c r="BC118" s="306">
        <f t="shared" si="16"/>
        <v>1</v>
      </c>
      <c r="BD118" s="307"/>
      <c r="BE118" s="307"/>
      <c r="BF118" s="308"/>
      <c r="BG118" s="309">
        <v>22629</v>
      </c>
      <c r="BH118" s="310"/>
      <c r="BI118" s="310"/>
      <c r="BJ118" s="311"/>
      <c r="BK118" s="312">
        <f t="shared" si="17"/>
        <v>5657.25</v>
      </c>
      <c r="BL118" s="313"/>
      <c r="BM118" s="313"/>
      <c r="BN118" s="313"/>
      <c r="BO118" s="313"/>
      <c r="BP118" s="314"/>
      <c r="BQ118" s="294"/>
      <c r="BR118" s="295"/>
      <c r="BS118" s="295"/>
      <c r="BT118" s="295"/>
      <c r="BU118" s="295"/>
      <c r="BV118" s="295"/>
      <c r="BW118" s="296"/>
      <c r="BX118" s="294"/>
      <c r="BY118" s="295"/>
      <c r="BZ118" s="295"/>
      <c r="CA118" s="295"/>
      <c r="CB118" s="295"/>
      <c r="CC118" s="296"/>
      <c r="CD118" s="294"/>
      <c r="CE118" s="295"/>
      <c r="CF118" s="295"/>
      <c r="CG118" s="295"/>
      <c r="CH118" s="295"/>
      <c r="CI118" s="296"/>
    </row>
    <row r="119" spans="1:87" ht="18" customHeight="1" thickBot="1" x14ac:dyDescent="0.3">
      <c r="A119" s="75"/>
      <c r="B119" s="377"/>
      <c r="C119" s="378"/>
      <c r="D119" s="378"/>
      <c r="E119" s="378"/>
      <c r="F119" s="378"/>
      <c r="G119" s="378"/>
      <c r="H119" s="378"/>
      <c r="I119" s="378"/>
      <c r="J119" s="378"/>
      <c r="K119" s="378"/>
      <c r="L119" s="378"/>
      <c r="M119" s="378"/>
      <c r="N119" s="378"/>
      <c r="O119" s="378"/>
      <c r="P119" s="378"/>
      <c r="Q119" s="378"/>
      <c r="R119" s="378"/>
      <c r="S119" s="378"/>
      <c r="T119" s="378"/>
      <c r="U119" s="378"/>
      <c r="V119" s="378"/>
      <c r="W119" s="378"/>
      <c r="X119" s="378"/>
      <c r="Y119" s="378"/>
      <c r="Z119" s="378"/>
      <c r="AA119" s="378"/>
      <c r="AB119" s="378"/>
      <c r="AC119" s="378"/>
      <c r="AD119" s="378"/>
      <c r="AE119" s="378"/>
      <c r="AF119" s="378"/>
      <c r="AG119" s="378"/>
      <c r="AH119" s="378"/>
      <c r="AI119" s="378"/>
      <c r="AJ119" s="379"/>
      <c r="AK119" s="380" t="s">
        <v>3</v>
      </c>
      <c r="AL119" s="381"/>
      <c r="AM119" s="381"/>
      <c r="AN119" s="381"/>
      <c r="AO119" s="381"/>
      <c r="AP119" s="381"/>
      <c r="AQ119" s="381"/>
      <c r="AR119" s="381"/>
      <c r="AS119" s="381"/>
      <c r="AT119" s="381"/>
      <c r="AU119" s="381"/>
      <c r="AV119" s="381"/>
      <c r="AW119" s="381"/>
      <c r="AX119" s="381"/>
      <c r="AY119" s="382"/>
      <c r="AZ119" s="382"/>
      <c r="BA119" s="382"/>
      <c r="BB119" s="382"/>
      <c r="BC119" s="382"/>
      <c r="BD119" s="382"/>
      <c r="BE119" s="382"/>
      <c r="BF119" s="382"/>
      <c r="BG119" s="382"/>
      <c r="BH119" s="382"/>
      <c r="BI119" s="382"/>
      <c r="BJ119" s="383"/>
      <c r="BK119" s="384">
        <f>SUM(BK112:BK118)</f>
        <v>29446</v>
      </c>
      <c r="BL119" s="385"/>
      <c r="BM119" s="385"/>
      <c r="BN119" s="385"/>
      <c r="BO119" s="385"/>
      <c r="BP119" s="386"/>
      <c r="BQ119" s="387" t="s">
        <v>100</v>
      </c>
      <c r="BR119" s="388"/>
      <c r="BS119" s="388"/>
      <c r="BT119" s="388"/>
      <c r="BU119" s="388"/>
      <c r="BV119" s="388"/>
      <c r="BW119" s="388"/>
      <c r="BX119" s="388"/>
      <c r="BY119" s="388"/>
      <c r="BZ119" s="388"/>
      <c r="CA119" s="388"/>
      <c r="CB119" s="388"/>
      <c r="CC119" s="389"/>
      <c r="CD119" s="390">
        <f>+CD112*AE112</f>
        <v>143275.29411764705</v>
      </c>
      <c r="CE119" s="390"/>
      <c r="CF119" s="390"/>
      <c r="CG119" s="390"/>
      <c r="CH119" s="390"/>
      <c r="CI119" s="391"/>
    </row>
    <row r="120" spans="1:87" ht="18" customHeight="1" thickBot="1" x14ac:dyDescent="0.3">
      <c r="A120" s="75"/>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BG120" s="78"/>
      <c r="BH120" s="78"/>
      <c r="BI120" s="78"/>
      <c r="BJ120" s="78"/>
      <c r="BK120" s="79"/>
      <c r="BL120" s="79"/>
      <c r="BM120" s="79"/>
      <c r="BN120" s="79"/>
      <c r="BO120" s="79"/>
      <c r="BP120" s="79"/>
      <c r="BQ120" s="79"/>
      <c r="BR120" s="79"/>
      <c r="BS120" s="79"/>
      <c r="BT120" s="79"/>
      <c r="BU120" s="79"/>
      <c r="BV120" s="79"/>
      <c r="BW120" s="79"/>
      <c r="BX120" s="79"/>
      <c r="BY120" s="79"/>
      <c r="BZ120" s="79"/>
      <c r="CA120" s="79"/>
      <c r="CB120" s="79"/>
      <c r="CC120" s="79"/>
      <c r="CD120" s="79"/>
      <c r="CE120" s="79"/>
      <c r="CF120" s="79"/>
      <c r="CG120" s="79"/>
      <c r="CH120" s="79"/>
      <c r="CI120" s="79"/>
    </row>
    <row r="121" spans="1:87" ht="18" customHeight="1" x14ac:dyDescent="0.25">
      <c r="A121" s="75"/>
      <c r="B121" s="348" t="s">
        <v>0</v>
      </c>
      <c r="C121" s="349"/>
      <c r="D121" s="349"/>
      <c r="E121" s="349"/>
      <c r="F121" s="349"/>
      <c r="G121" s="349"/>
      <c r="H121" s="349"/>
      <c r="I121" s="349"/>
      <c r="J121" s="349"/>
      <c r="K121" s="349"/>
      <c r="L121" s="349"/>
      <c r="M121" s="349"/>
      <c r="N121" s="349"/>
      <c r="O121" s="349"/>
      <c r="P121" s="349"/>
      <c r="Q121" s="349"/>
      <c r="R121" s="349"/>
      <c r="S121" s="349"/>
      <c r="T121" s="349"/>
      <c r="U121" s="349"/>
      <c r="V121" s="349"/>
      <c r="W121" s="349"/>
      <c r="X121" s="349"/>
      <c r="Y121" s="350"/>
      <c r="Z121" s="348" t="s">
        <v>80</v>
      </c>
      <c r="AA121" s="349"/>
      <c r="AB121" s="349"/>
      <c r="AC121" s="349"/>
      <c r="AD121" s="350"/>
      <c r="AE121" s="357" t="s">
        <v>79</v>
      </c>
      <c r="AF121" s="358"/>
      <c r="AG121" s="358"/>
      <c r="AH121" s="358"/>
      <c r="AI121" s="358"/>
      <c r="AJ121" s="359"/>
      <c r="AK121" s="357" t="s">
        <v>81</v>
      </c>
      <c r="AL121" s="358"/>
      <c r="AM121" s="358"/>
      <c r="AN121" s="358"/>
      <c r="AO121" s="358"/>
      <c r="AP121" s="358"/>
      <c r="AQ121" s="358"/>
      <c r="AR121" s="358"/>
      <c r="AS121" s="358"/>
      <c r="AT121" s="358"/>
      <c r="AU121" s="358"/>
      <c r="AV121" s="358"/>
      <c r="AW121" s="358"/>
      <c r="AX121" s="359"/>
      <c r="AY121" s="357" t="s">
        <v>1</v>
      </c>
      <c r="AZ121" s="358"/>
      <c r="BA121" s="358"/>
      <c r="BB121" s="359"/>
      <c r="BC121" s="348" t="s">
        <v>104</v>
      </c>
      <c r="BD121" s="349"/>
      <c r="BE121" s="349"/>
      <c r="BF121" s="350"/>
      <c r="BG121" s="366" t="s">
        <v>82</v>
      </c>
      <c r="BH121" s="367"/>
      <c r="BI121" s="367"/>
      <c r="BJ121" s="368"/>
      <c r="BK121" s="315" t="s">
        <v>99</v>
      </c>
      <c r="BL121" s="316"/>
      <c r="BM121" s="316"/>
      <c r="BN121" s="316"/>
      <c r="BO121" s="316"/>
      <c r="BP121" s="317"/>
      <c r="BQ121" s="315" t="s">
        <v>83</v>
      </c>
      <c r="BR121" s="316"/>
      <c r="BS121" s="316"/>
      <c r="BT121" s="316"/>
      <c r="BU121" s="316"/>
      <c r="BV121" s="316"/>
      <c r="BW121" s="317"/>
      <c r="BX121" s="315" t="s">
        <v>84</v>
      </c>
      <c r="BY121" s="316"/>
      <c r="BZ121" s="316"/>
      <c r="CA121" s="316"/>
      <c r="CB121" s="316"/>
      <c r="CC121" s="317"/>
      <c r="CD121" s="315" t="s">
        <v>85</v>
      </c>
      <c r="CE121" s="316"/>
      <c r="CF121" s="316"/>
      <c r="CG121" s="316"/>
      <c r="CH121" s="316"/>
      <c r="CI121" s="317"/>
    </row>
    <row r="122" spans="1:87" ht="18" customHeight="1" x14ac:dyDescent="0.25">
      <c r="A122" s="75"/>
      <c r="B122" s="351"/>
      <c r="C122" s="352"/>
      <c r="D122" s="352"/>
      <c r="E122" s="352"/>
      <c r="F122" s="352"/>
      <c r="G122" s="352"/>
      <c r="H122" s="352"/>
      <c r="I122" s="352"/>
      <c r="J122" s="352"/>
      <c r="K122" s="352"/>
      <c r="L122" s="352"/>
      <c r="M122" s="352"/>
      <c r="N122" s="352"/>
      <c r="O122" s="352"/>
      <c r="P122" s="352"/>
      <c r="Q122" s="352"/>
      <c r="R122" s="352"/>
      <c r="S122" s="352"/>
      <c r="T122" s="352"/>
      <c r="U122" s="352"/>
      <c r="V122" s="352"/>
      <c r="W122" s="352"/>
      <c r="X122" s="352"/>
      <c r="Y122" s="353"/>
      <c r="Z122" s="351"/>
      <c r="AA122" s="352"/>
      <c r="AB122" s="352"/>
      <c r="AC122" s="352"/>
      <c r="AD122" s="353"/>
      <c r="AE122" s="360"/>
      <c r="AF122" s="361"/>
      <c r="AG122" s="361"/>
      <c r="AH122" s="361"/>
      <c r="AI122" s="361"/>
      <c r="AJ122" s="362"/>
      <c r="AK122" s="360"/>
      <c r="AL122" s="361"/>
      <c r="AM122" s="361"/>
      <c r="AN122" s="361"/>
      <c r="AO122" s="361"/>
      <c r="AP122" s="361"/>
      <c r="AQ122" s="361"/>
      <c r="AR122" s="361"/>
      <c r="AS122" s="361"/>
      <c r="AT122" s="361"/>
      <c r="AU122" s="361"/>
      <c r="AV122" s="361"/>
      <c r="AW122" s="361"/>
      <c r="AX122" s="362"/>
      <c r="AY122" s="360"/>
      <c r="AZ122" s="361"/>
      <c r="BA122" s="361"/>
      <c r="BB122" s="362"/>
      <c r="BC122" s="351"/>
      <c r="BD122" s="352"/>
      <c r="BE122" s="352"/>
      <c r="BF122" s="353"/>
      <c r="BG122" s="369"/>
      <c r="BH122" s="370"/>
      <c r="BI122" s="370"/>
      <c r="BJ122" s="371"/>
      <c r="BK122" s="318"/>
      <c r="BL122" s="319"/>
      <c r="BM122" s="319"/>
      <c r="BN122" s="319"/>
      <c r="BO122" s="319"/>
      <c r="BP122" s="320"/>
      <c r="BQ122" s="318"/>
      <c r="BR122" s="319"/>
      <c r="BS122" s="319"/>
      <c r="BT122" s="319"/>
      <c r="BU122" s="319"/>
      <c r="BV122" s="319"/>
      <c r="BW122" s="320"/>
      <c r="BX122" s="318"/>
      <c r="BY122" s="319"/>
      <c r="BZ122" s="319"/>
      <c r="CA122" s="319"/>
      <c r="CB122" s="319"/>
      <c r="CC122" s="320"/>
      <c r="CD122" s="318"/>
      <c r="CE122" s="319"/>
      <c r="CF122" s="319"/>
      <c r="CG122" s="319"/>
      <c r="CH122" s="319"/>
      <c r="CI122" s="320"/>
    </row>
    <row r="123" spans="1:87" ht="18" customHeight="1" thickBot="1" x14ac:dyDescent="0.3">
      <c r="A123" s="75"/>
      <c r="B123" s="354"/>
      <c r="C123" s="355"/>
      <c r="D123" s="355"/>
      <c r="E123" s="355"/>
      <c r="F123" s="355"/>
      <c r="G123" s="355"/>
      <c r="H123" s="355"/>
      <c r="I123" s="355"/>
      <c r="J123" s="355"/>
      <c r="K123" s="355"/>
      <c r="L123" s="355"/>
      <c r="M123" s="355"/>
      <c r="N123" s="355"/>
      <c r="O123" s="355"/>
      <c r="P123" s="355"/>
      <c r="Q123" s="355"/>
      <c r="R123" s="355"/>
      <c r="S123" s="355"/>
      <c r="T123" s="355"/>
      <c r="U123" s="355"/>
      <c r="V123" s="355"/>
      <c r="W123" s="355"/>
      <c r="X123" s="355"/>
      <c r="Y123" s="356"/>
      <c r="Z123" s="354"/>
      <c r="AA123" s="355"/>
      <c r="AB123" s="355"/>
      <c r="AC123" s="355"/>
      <c r="AD123" s="356"/>
      <c r="AE123" s="363"/>
      <c r="AF123" s="364"/>
      <c r="AG123" s="364"/>
      <c r="AH123" s="364"/>
      <c r="AI123" s="364"/>
      <c r="AJ123" s="365"/>
      <c r="AK123" s="360"/>
      <c r="AL123" s="361"/>
      <c r="AM123" s="361"/>
      <c r="AN123" s="361"/>
      <c r="AO123" s="361"/>
      <c r="AP123" s="361"/>
      <c r="AQ123" s="361"/>
      <c r="AR123" s="361"/>
      <c r="AS123" s="361"/>
      <c r="AT123" s="361"/>
      <c r="AU123" s="361"/>
      <c r="AV123" s="361"/>
      <c r="AW123" s="361"/>
      <c r="AX123" s="362"/>
      <c r="AY123" s="360"/>
      <c r="AZ123" s="361"/>
      <c r="BA123" s="361"/>
      <c r="BB123" s="362"/>
      <c r="BC123" s="351"/>
      <c r="BD123" s="352"/>
      <c r="BE123" s="352"/>
      <c r="BF123" s="353"/>
      <c r="BG123" s="369"/>
      <c r="BH123" s="370"/>
      <c r="BI123" s="370"/>
      <c r="BJ123" s="371"/>
      <c r="BK123" s="318"/>
      <c r="BL123" s="319"/>
      <c r="BM123" s="319"/>
      <c r="BN123" s="319"/>
      <c r="BO123" s="319"/>
      <c r="BP123" s="320"/>
      <c r="BQ123" s="321"/>
      <c r="BR123" s="322"/>
      <c r="BS123" s="322"/>
      <c r="BT123" s="322"/>
      <c r="BU123" s="322"/>
      <c r="BV123" s="322"/>
      <c r="BW123" s="323"/>
      <c r="BX123" s="321"/>
      <c r="BY123" s="322"/>
      <c r="BZ123" s="322"/>
      <c r="CA123" s="322"/>
      <c r="CB123" s="322"/>
      <c r="CC123" s="323"/>
      <c r="CD123" s="321"/>
      <c r="CE123" s="322"/>
      <c r="CF123" s="322"/>
      <c r="CG123" s="322"/>
      <c r="CH123" s="322"/>
      <c r="CI123" s="323"/>
    </row>
    <row r="124" spans="1:87" ht="18" customHeight="1" x14ac:dyDescent="0.25">
      <c r="A124" s="75"/>
      <c r="B124" s="324" t="s">
        <v>657</v>
      </c>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6"/>
      <c r="Z124" s="333" t="s">
        <v>693</v>
      </c>
      <c r="AA124" s="334"/>
      <c r="AB124" s="334"/>
      <c r="AC124" s="334"/>
      <c r="AD124" s="335"/>
      <c r="AE124" s="333">
        <v>1</v>
      </c>
      <c r="AF124" s="334"/>
      <c r="AG124" s="334"/>
      <c r="AH124" s="334"/>
      <c r="AI124" s="334"/>
      <c r="AJ124" s="334"/>
      <c r="AK124" s="342" t="s">
        <v>22</v>
      </c>
      <c r="AL124" s="343"/>
      <c r="AM124" s="343"/>
      <c r="AN124" s="343"/>
      <c r="AO124" s="343"/>
      <c r="AP124" s="343"/>
      <c r="AQ124" s="343"/>
      <c r="AR124" s="343"/>
      <c r="AS124" s="343"/>
      <c r="AT124" s="343"/>
      <c r="AU124" s="343"/>
      <c r="AV124" s="343"/>
      <c r="AW124" s="343"/>
      <c r="AX124" s="344"/>
      <c r="AY124" s="409">
        <v>16</v>
      </c>
      <c r="AZ124" s="346"/>
      <c r="BA124" s="346"/>
      <c r="BB124" s="410"/>
      <c r="BC124" s="345">
        <f>+$AE$124*AY124</f>
        <v>16</v>
      </c>
      <c r="BD124" s="346"/>
      <c r="BE124" s="346"/>
      <c r="BF124" s="347"/>
      <c r="BG124" s="285">
        <v>7925</v>
      </c>
      <c r="BH124" s="286"/>
      <c r="BI124" s="286"/>
      <c r="BJ124" s="287"/>
      <c r="BK124" s="288">
        <f>+AY124*BG124</f>
        <v>126800</v>
      </c>
      <c r="BL124" s="289"/>
      <c r="BM124" s="289"/>
      <c r="BN124" s="289"/>
      <c r="BO124" s="289"/>
      <c r="BP124" s="290"/>
      <c r="BQ124" s="291">
        <v>1000</v>
      </c>
      <c r="BR124" s="292"/>
      <c r="BS124" s="292"/>
      <c r="BT124" s="292"/>
      <c r="BU124" s="292"/>
      <c r="BV124" s="292"/>
      <c r="BW124" s="293"/>
      <c r="BX124" s="291">
        <f>+(((BK128+BQ124)*15)/85)</f>
        <v>148166.82352941178</v>
      </c>
      <c r="BY124" s="292"/>
      <c r="BZ124" s="292"/>
      <c r="CA124" s="292"/>
      <c r="CB124" s="292"/>
      <c r="CC124" s="293"/>
      <c r="CD124" s="291">
        <f>+BK128+BQ124+BX124</f>
        <v>987778.82352941181</v>
      </c>
      <c r="CE124" s="292"/>
      <c r="CF124" s="292"/>
      <c r="CG124" s="292"/>
      <c r="CH124" s="292"/>
      <c r="CI124" s="293"/>
    </row>
    <row r="125" spans="1:87" ht="18" customHeight="1" x14ac:dyDescent="0.25">
      <c r="A125" s="75"/>
      <c r="B125" s="327"/>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9"/>
      <c r="Z125" s="336"/>
      <c r="AA125" s="337"/>
      <c r="AB125" s="337"/>
      <c r="AC125" s="337"/>
      <c r="AD125" s="338"/>
      <c r="AE125" s="336"/>
      <c r="AF125" s="337"/>
      <c r="AG125" s="337"/>
      <c r="AH125" s="337"/>
      <c r="AI125" s="337"/>
      <c r="AJ125" s="337"/>
      <c r="AK125" s="300" t="s">
        <v>14</v>
      </c>
      <c r="AL125" s="301"/>
      <c r="AM125" s="301"/>
      <c r="AN125" s="301"/>
      <c r="AO125" s="301"/>
      <c r="AP125" s="301"/>
      <c r="AQ125" s="301"/>
      <c r="AR125" s="301"/>
      <c r="AS125" s="301"/>
      <c r="AT125" s="301"/>
      <c r="AU125" s="301"/>
      <c r="AV125" s="301"/>
      <c r="AW125" s="301"/>
      <c r="AX125" s="302"/>
      <c r="AY125" s="407">
        <v>16</v>
      </c>
      <c r="AZ125" s="304"/>
      <c r="BA125" s="304"/>
      <c r="BB125" s="408"/>
      <c r="BC125" s="306">
        <f t="shared" ref="BC125:BC127" si="18">+$AE$124*AY125</f>
        <v>16</v>
      </c>
      <c r="BD125" s="307"/>
      <c r="BE125" s="307"/>
      <c r="BF125" s="308"/>
      <c r="BG125" s="309">
        <v>7925</v>
      </c>
      <c r="BH125" s="310"/>
      <c r="BI125" s="310"/>
      <c r="BJ125" s="311"/>
      <c r="BK125" s="312">
        <f t="shared" ref="BK125:BK127" si="19">+AY125*BG125</f>
        <v>126800</v>
      </c>
      <c r="BL125" s="313"/>
      <c r="BM125" s="313"/>
      <c r="BN125" s="313"/>
      <c r="BO125" s="313"/>
      <c r="BP125" s="314"/>
      <c r="BQ125" s="294"/>
      <c r="BR125" s="295"/>
      <c r="BS125" s="295"/>
      <c r="BT125" s="295"/>
      <c r="BU125" s="295"/>
      <c r="BV125" s="295"/>
      <c r="BW125" s="296"/>
      <c r="BX125" s="294"/>
      <c r="BY125" s="295"/>
      <c r="BZ125" s="295"/>
      <c r="CA125" s="295"/>
      <c r="CB125" s="295"/>
      <c r="CC125" s="296"/>
      <c r="CD125" s="294"/>
      <c r="CE125" s="295"/>
      <c r="CF125" s="295"/>
      <c r="CG125" s="295"/>
      <c r="CH125" s="295"/>
      <c r="CI125" s="296"/>
    </row>
    <row r="126" spans="1:87" ht="18" customHeight="1" x14ac:dyDescent="0.25">
      <c r="A126" s="75"/>
      <c r="B126" s="327"/>
      <c r="C126" s="328"/>
      <c r="D126" s="328"/>
      <c r="E126" s="328"/>
      <c r="F126" s="328"/>
      <c r="G126" s="328"/>
      <c r="H126" s="328"/>
      <c r="I126" s="328"/>
      <c r="J126" s="328"/>
      <c r="K126" s="328"/>
      <c r="L126" s="328"/>
      <c r="M126" s="328"/>
      <c r="N126" s="328"/>
      <c r="O126" s="328"/>
      <c r="P126" s="328"/>
      <c r="Q126" s="328"/>
      <c r="R126" s="328"/>
      <c r="S126" s="328"/>
      <c r="T126" s="328"/>
      <c r="U126" s="328"/>
      <c r="V126" s="328"/>
      <c r="W126" s="328"/>
      <c r="X126" s="328"/>
      <c r="Y126" s="329"/>
      <c r="Z126" s="336"/>
      <c r="AA126" s="337"/>
      <c r="AB126" s="337"/>
      <c r="AC126" s="337"/>
      <c r="AD126" s="338"/>
      <c r="AE126" s="336"/>
      <c r="AF126" s="337"/>
      <c r="AG126" s="337"/>
      <c r="AH126" s="337"/>
      <c r="AI126" s="337"/>
      <c r="AJ126" s="337"/>
      <c r="AK126" s="300" t="s">
        <v>13</v>
      </c>
      <c r="AL126" s="301"/>
      <c r="AM126" s="301"/>
      <c r="AN126" s="301"/>
      <c r="AO126" s="301"/>
      <c r="AP126" s="301"/>
      <c r="AQ126" s="301"/>
      <c r="AR126" s="301"/>
      <c r="AS126" s="301"/>
      <c r="AT126" s="301"/>
      <c r="AU126" s="301"/>
      <c r="AV126" s="301"/>
      <c r="AW126" s="301"/>
      <c r="AX126" s="302"/>
      <c r="AY126" s="407">
        <v>12</v>
      </c>
      <c r="AZ126" s="304"/>
      <c r="BA126" s="304"/>
      <c r="BB126" s="408"/>
      <c r="BC126" s="306">
        <f t="shared" si="18"/>
        <v>12</v>
      </c>
      <c r="BD126" s="307"/>
      <c r="BE126" s="307"/>
      <c r="BF126" s="308"/>
      <c r="BG126" s="309">
        <v>40826</v>
      </c>
      <c r="BH126" s="310"/>
      <c r="BI126" s="310"/>
      <c r="BJ126" s="311"/>
      <c r="BK126" s="312">
        <f t="shared" si="19"/>
        <v>489912</v>
      </c>
      <c r="BL126" s="313"/>
      <c r="BM126" s="313"/>
      <c r="BN126" s="313"/>
      <c r="BO126" s="313"/>
      <c r="BP126" s="314"/>
      <c r="BQ126" s="294"/>
      <c r="BR126" s="295"/>
      <c r="BS126" s="295"/>
      <c r="BT126" s="295"/>
      <c r="BU126" s="295"/>
      <c r="BV126" s="295"/>
      <c r="BW126" s="296"/>
      <c r="BX126" s="294"/>
      <c r="BY126" s="295"/>
      <c r="BZ126" s="295"/>
      <c r="CA126" s="295"/>
      <c r="CB126" s="295"/>
      <c r="CC126" s="296"/>
      <c r="CD126" s="294"/>
      <c r="CE126" s="295"/>
      <c r="CF126" s="295"/>
      <c r="CG126" s="295"/>
      <c r="CH126" s="295"/>
      <c r="CI126" s="296"/>
    </row>
    <row r="127" spans="1:87" ht="18" customHeight="1" thickBot="1" x14ac:dyDescent="0.3">
      <c r="A127" s="75"/>
      <c r="B127" s="327"/>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9"/>
      <c r="Z127" s="336"/>
      <c r="AA127" s="337"/>
      <c r="AB127" s="337"/>
      <c r="AC127" s="337"/>
      <c r="AD127" s="338"/>
      <c r="AE127" s="336"/>
      <c r="AF127" s="337"/>
      <c r="AG127" s="337"/>
      <c r="AH127" s="337"/>
      <c r="AI127" s="337"/>
      <c r="AJ127" s="337"/>
      <c r="AK127" s="392" t="s">
        <v>526</v>
      </c>
      <c r="AL127" s="393"/>
      <c r="AM127" s="393"/>
      <c r="AN127" s="393"/>
      <c r="AO127" s="393"/>
      <c r="AP127" s="393"/>
      <c r="AQ127" s="393"/>
      <c r="AR127" s="393"/>
      <c r="AS127" s="393"/>
      <c r="AT127" s="393"/>
      <c r="AU127" s="393"/>
      <c r="AV127" s="393"/>
      <c r="AW127" s="393"/>
      <c r="AX127" s="394"/>
      <c r="AY127" s="407">
        <v>12</v>
      </c>
      <c r="AZ127" s="304"/>
      <c r="BA127" s="304"/>
      <c r="BB127" s="408"/>
      <c r="BC127" s="306">
        <f t="shared" si="18"/>
        <v>12</v>
      </c>
      <c r="BD127" s="307"/>
      <c r="BE127" s="307"/>
      <c r="BF127" s="308"/>
      <c r="BG127" s="309">
        <v>7925</v>
      </c>
      <c r="BH127" s="310"/>
      <c r="BI127" s="310"/>
      <c r="BJ127" s="311"/>
      <c r="BK127" s="312">
        <f t="shared" si="19"/>
        <v>95100</v>
      </c>
      <c r="BL127" s="313"/>
      <c r="BM127" s="313"/>
      <c r="BN127" s="313"/>
      <c r="BO127" s="313"/>
      <c r="BP127" s="314"/>
      <c r="BQ127" s="294"/>
      <c r="BR127" s="295"/>
      <c r="BS127" s="295"/>
      <c r="BT127" s="295"/>
      <c r="BU127" s="295"/>
      <c r="BV127" s="295"/>
      <c r="BW127" s="296"/>
      <c r="BX127" s="294"/>
      <c r="BY127" s="295"/>
      <c r="BZ127" s="295"/>
      <c r="CA127" s="295"/>
      <c r="CB127" s="295"/>
      <c r="CC127" s="296"/>
      <c r="CD127" s="294"/>
      <c r="CE127" s="295"/>
      <c r="CF127" s="295"/>
      <c r="CG127" s="295"/>
      <c r="CH127" s="295"/>
      <c r="CI127" s="296"/>
    </row>
    <row r="128" spans="1:87" ht="18" customHeight="1" thickBot="1" x14ac:dyDescent="0.3">
      <c r="A128" s="75"/>
      <c r="B128" s="377"/>
      <c r="C128" s="378"/>
      <c r="D128" s="378"/>
      <c r="E128" s="378"/>
      <c r="F128" s="378"/>
      <c r="G128" s="378"/>
      <c r="H128" s="378"/>
      <c r="I128" s="378"/>
      <c r="J128" s="378"/>
      <c r="K128" s="378"/>
      <c r="L128" s="378"/>
      <c r="M128" s="378"/>
      <c r="N128" s="378"/>
      <c r="O128" s="378"/>
      <c r="P128" s="378"/>
      <c r="Q128" s="378"/>
      <c r="R128" s="378"/>
      <c r="S128" s="378"/>
      <c r="T128" s="378"/>
      <c r="U128" s="378"/>
      <c r="V128" s="378"/>
      <c r="W128" s="378"/>
      <c r="X128" s="378"/>
      <c r="Y128" s="378"/>
      <c r="Z128" s="378"/>
      <c r="AA128" s="378"/>
      <c r="AB128" s="378"/>
      <c r="AC128" s="378"/>
      <c r="AD128" s="378"/>
      <c r="AE128" s="378"/>
      <c r="AF128" s="378"/>
      <c r="AG128" s="378"/>
      <c r="AH128" s="378"/>
      <c r="AI128" s="378"/>
      <c r="AJ128" s="379"/>
      <c r="AK128" s="380" t="s">
        <v>3</v>
      </c>
      <c r="AL128" s="381"/>
      <c r="AM128" s="381"/>
      <c r="AN128" s="381"/>
      <c r="AO128" s="381"/>
      <c r="AP128" s="381"/>
      <c r="AQ128" s="381"/>
      <c r="AR128" s="381"/>
      <c r="AS128" s="381"/>
      <c r="AT128" s="381"/>
      <c r="AU128" s="381"/>
      <c r="AV128" s="381"/>
      <c r="AW128" s="381"/>
      <c r="AX128" s="381"/>
      <c r="AY128" s="382"/>
      <c r="AZ128" s="382"/>
      <c r="BA128" s="382"/>
      <c r="BB128" s="382"/>
      <c r="BC128" s="382"/>
      <c r="BD128" s="382"/>
      <c r="BE128" s="382"/>
      <c r="BF128" s="382"/>
      <c r="BG128" s="382"/>
      <c r="BH128" s="382"/>
      <c r="BI128" s="382"/>
      <c r="BJ128" s="383"/>
      <c r="BK128" s="384">
        <f>SUM(BK124:BK127)</f>
        <v>838612</v>
      </c>
      <c r="BL128" s="385"/>
      <c r="BM128" s="385"/>
      <c r="BN128" s="385"/>
      <c r="BO128" s="385"/>
      <c r="BP128" s="386"/>
      <c r="BQ128" s="387" t="s">
        <v>100</v>
      </c>
      <c r="BR128" s="388"/>
      <c r="BS128" s="388"/>
      <c r="BT128" s="388"/>
      <c r="BU128" s="388"/>
      <c r="BV128" s="388"/>
      <c r="BW128" s="388"/>
      <c r="BX128" s="388"/>
      <c r="BY128" s="388"/>
      <c r="BZ128" s="388"/>
      <c r="CA128" s="388"/>
      <c r="CB128" s="388"/>
      <c r="CC128" s="389"/>
      <c r="CD128" s="390">
        <f>+CD124*AE124</f>
        <v>987778.82352941181</v>
      </c>
      <c r="CE128" s="390"/>
      <c r="CF128" s="390"/>
      <c r="CG128" s="390"/>
      <c r="CH128" s="390"/>
      <c r="CI128" s="391"/>
    </row>
    <row r="129" spans="1:87" ht="18" customHeight="1" thickBot="1" x14ac:dyDescent="0.3">
      <c r="A129" s="75"/>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BG129" s="78"/>
      <c r="BH129" s="78"/>
      <c r="BI129" s="78"/>
      <c r="BJ129" s="78"/>
      <c r="BK129" s="79"/>
      <c r="BL129" s="79"/>
      <c r="BM129" s="79"/>
      <c r="BN129" s="79"/>
      <c r="BO129" s="79"/>
      <c r="BP129" s="79"/>
      <c r="BQ129" s="79"/>
      <c r="BR129" s="79"/>
      <c r="BS129" s="79"/>
      <c r="BT129" s="79"/>
      <c r="BU129" s="79"/>
      <c r="BV129" s="79"/>
      <c r="BW129" s="79"/>
      <c r="BX129" s="79"/>
      <c r="BY129" s="79"/>
      <c r="BZ129" s="79"/>
      <c r="CA129" s="79"/>
      <c r="CB129" s="79"/>
      <c r="CC129" s="79"/>
      <c r="CD129" s="79"/>
      <c r="CE129" s="79"/>
      <c r="CF129" s="79"/>
      <c r="CG129" s="79"/>
      <c r="CH129" s="79"/>
      <c r="CI129" s="79"/>
    </row>
    <row r="130" spans="1:87" ht="18" customHeight="1" x14ac:dyDescent="0.25">
      <c r="A130" s="75"/>
      <c r="B130" s="348" t="s">
        <v>0</v>
      </c>
      <c r="C130" s="349"/>
      <c r="D130" s="349"/>
      <c r="E130" s="349"/>
      <c r="F130" s="349"/>
      <c r="G130" s="349"/>
      <c r="H130" s="349"/>
      <c r="I130" s="349"/>
      <c r="J130" s="349"/>
      <c r="K130" s="349"/>
      <c r="L130" s="349"/>
      <c r="M130" s="349"/>
      <c r="N130" s="349"/>
      <c r="O130" s="349"/>
      <c r="P130" s="349"/>
      <c r="Q130" s="349"/>
      <c r="R130" s="349"/>
      <c r="S130" s="349"/>
      <c r="T130" s="349"/>
      <c r="U130" s="349"/>
      <c r="V130" s="349"/>
      <c r="W130" s="349"/>
      <c r="X130" s="349"/>
      <c r="Y130" s="350"/>
      <c r="Z130" s="348" t="s">
        <v>80</v>
      </c>
      <c r="AA130" s="349"/>
      <c r="AB130" s="349"/>
      <c r="AC130" s="349"/>
      <c r="AD130" s="350"/>
      <c r="AE130" s="357" t="s">
        <v>79</v>
      </c>
      <c r="AF130" s="358"/>
      <c r="AG130" s="358"/>
      <c r="AH130" s="358"/>
      <c r="AI130" s="358"/>
      <c r="AJ130" s="359"/>
      <c r="AK130" s="357" t="s">
        <v>81</v>
      </c>
      <c r="AL130" s="358"/>
      <c r="AM130" s="358"/>
      <c r="AN130" s="358"/>
      <c r="AO130" s="358"/>
      <c r="AP130" s="358"/>
      <c r="AQ130" s="358"/>
      <c r="AR130" s="358"/>
      <c r="AS130" s="358"/>
      <c r="AT130" s="358"/>
      <c r="AU130" s="358"/>
      <c r="AV130" s="358"/>
      <c r="AW130" s="358"/>
      <c r="AX130" s="359"/>
      <c r="AY130" s="357" t="s">
        <v>1</v>
      </c>
      <c r="AZ130" s="358"/>
      <c r="BA130" s="358"/>
      <c r="BB130" s="359"/>
      <c r="BC130" s="348" t="s">
        <v>104</v>
      </c>
      <c r="BD130" s="349"/>
      <c r="BE130" s="349"/>
      <c r="BF130" s="350"/>
      <c r="BG130" s="366" t="s">
        <v>82</v>
      </c>
      <c r="BH130" s="367"/>
      <c r="BI130" s="367"/>
      <c r="BJ130" s="368"/>
      <c r="BK130" s="315" t="s">
        <v>99</v>
      </c>
      <c r="BL130" s="316"/>
      <c r="BM130" s="316"/>
      <c r="BN130" s="316"/>
      <c r="BO130" s="316"/>
      <c r="BP130" s="317"/>
      <c r="BQ130" s="315" t="s">
        <v>83</v>
      </c>
      <c r="BR130" s="316"/>
      <c r="BS130" s="316"/>
      <c r="BT130" s="316"/>
      <c r="BU130" s="316"/>
      <c r="BV130" s="316"/>
      <c r="BW130" s="317"/>
      <c r="BX130" s="315" t="s">
        <v>84</v>
      </c>
      <c r="BY130" s="316"/>
      <c r="BZ130" s="316"/>
      <c r="CA130" s="316"/>
      <c r="CB130" s="316"/>
      <c r="CC130" s="317"/>
      <c r="CD130" s="315" t="s">
        <v>85</v>
      </c>
      <c r="CE130" s="316"/>
      <c r="CF130" s="316"/>
      <c r="CG130" s="316"/>
      <c r="CH130" s="316"/>
      <c r="CI130" s="317"/>
    </row>
    <row r="131" spans="1:87" ht="18" customHeight="1" x14ac:dyDescent="0.25">
      <c r="A131" s="75"/>
      <c r="B131" s="351"/>
      <c r="C131" s="352"/>
      <c r="D131" s="352"/>
      <c r="E131" s="352"/>
      <c r="F131" s="352"/>
      <c r="G131" s="352"/>
      <c r="H131" s="352"/>
      <c r="I131" s="352"/>
      <c r="J131" s="352"/>
      <c r="K131" s="352"/>
      <c r="L131" s="352"/>
      <c r="M131" s="352"/>
      <c r="N131" s="352"/>
      <c r="O131" s="352"/>
      <c r="P131" s="352"/>
      <c r="Q131" s="352"/>
      <c r="R131" s="352"/>
      <c r="S131" s="352"/>
      <c r="T131" s="352"/>
      <c r="U131" s="352"/>
      <c r="V131" s="352"/>
      <c r="W131" s="352"/>
      <c r="X131" s="352"/>
      <c r="Y131" s="353"/>
      <c r="Z131" s="351"/>
      <c r="AA131" s="352"/>
      <c r="AB131" s="352"/>
      <c r="AC131" s="352"/>
      <c r="AD131" s="353"/>
      <c r="AE131" s="360"/>
      <c r="AF131" s="361"/>
      <c r="AG131" s="361"/>
      <c r="AH131" s="361"/>
      <c r="AI131" s="361"/>
      <c r="AJ131" s="362"/>
      <c r="AK131" s="360"/>
      <c r="AL131" s="361"/>
      <c r="AM131" s="361"/>
      <c r="AN131" s="361"/>
      <c r="AO131" s="361"/>
      <c r="AP131" s="361"/>
      <c r="AQ131" s="361"/>
      <c r="AR131" s="361"/>
      <c r="AS131" s="361"/>
      <c r="AT131" s="361"/>
      <c r="AU131" s="361"/>
      <c r="AV131" s="361"/>
      <c r="AW131" s="361"/>
      <c r="AX131" s="362"/>
      <c r="AY131" s="360"/>
      <c r="AZ131" s="361"/>
      <c r="BA131" s="361"/>
      <c r="BB131" s="362"/>
      <c r="BC131" s="351"/>
      <c r="BD131" s="352"/>
      <c r="BE131" s="352"/>
      <c r="BF131" s="353"/>
      <c r="BG131" s="369"/>
      <c r="BH131" s="370"/>
      <c r="BI131" s="370"/>
      <c r="BJ131" s="371"/>
      <c r="BK131" s="318"/>
      <c r="BL131" s="319"/>
      <c r="BM131" s="319"/>
      <c r="BN131" s="319"/>
      <c r="BO131" s="319"/>
      <c r="BP131" s="320"/>
      <c r="BQ131" s="318"/>
      <c r="BR131" s="319"/>
      <c r="BS131" s="319"/>
      <c r="BT131" s="319"/>
      <c r="BU131" s="319"/>
      <c r="BV131" s="319"/>
      <c r="BW131" s="320"/>
      <c r="BX131" s="318"/>
      <c r="BY131" s="319"/>
      <c r="BZ131" s="319"/>
      <c r="CA131" s="319"/>
      <c r="CB131" s="319"/>
      <c r="CC131" s="320"/>
      <c r="CD131" s="318"/>
      <c r="CE131" s="319"/>
      <c r="CF131" s="319"/>
      <c r="CG131" s="319"/>
      <c r="CH131" s="319"/>
      <c r="CI131" s="320"/>
    </row>
    <row r="132" spans="1:87" ht="18" customHeight="1" thickBot="1" x14ac:dyDescent="0.3">
      <c r="A132" s="75"/>
      <c r="B132" s="354"/>
      <c r="C132" s="355"/>
      <c r="D132" s="355"/>
      <c r="E132" s="355"/>
      <c r="F132" s="355"/>
      <c r="G132" s="355"/>
      <c r="H132" s="355"/>
      <c r="I132" s="355"/>
      <c r="J132" s="355"/>
      <c r="K132" s="355"/>
      <c r="L132" s="355"/>
      <c r="M132" s="355"/>
      <c r="N132" s="355"/>
      <c r="O132" s="355"/>
      <c r="P132" s="355"/>
      <c r="Q132" s="355"/>
      <c r="R132" s="355"/>
      <c r="S132" s="355"/>
      <c r="T132" s="355"/>
      <c r="U132" s="355"/>
      <c r="V132" s="355"/>
      <c r="W132" s="355"/>
      <c r="X132" s="355"/>
      <c r="Y132" s="356"/>
      <c r="Z132" s="354"/>
      <c r="AA132" s="355"/>
      <c r="AB132" s="355"/>
      <c r="AC132" s="355"/>
      <c r="AD132" s="356"/>
      <c r="AE132" s="363"/>
      <c r="AF132" s="364"/>
      <c r="AG132" s="364"/>
      <c r="AH132" s="364"/>
      <c r="AI132" s="364"/>
      <c r="AJ132" s="365"/>
      <c r="AK132" s="360"/>
      <c r="AL132" s="361"/>
      <c r="AM132" s="361"/>
      <c r="AN132" s="361"/>
      <c r="AO132" s="361"/>
      <c r="AP132" s="361"/>
      <c r="AQ132" s="361"/>
      <c r="AR132" s="361"/>
      <c r="AS132" s="361"/>
      <c r="AT132" s="361"/>
      <c r="AU132" s="361"/>
      <c r="AV132" s="361"/>
      <c r="AW132" s="361"/>
      <c r="AX132" s="362"/>
      <c r="AY132" s="360"/>
      <c r="AZ132" s="361"/>
      <c r="BA132" s="361"/>
      <c r="BB132" s="362"/>
      <c r="BC132" s="351"/>
      <c r="BD132" s="352"/>
      <c r="BE132" s="352"/>
      <c r="BF132" s="353"/>
      <c r="BG132" s="369"/>
      <c r="BH132" s="370"/>
      <c r="BI132" s="370"/>
      <c r="BJ132" s="371"/>
      <c r="BK132" s="318"/>
      <c r="BL132" s="319"/>
      <c r="BM132" s="319"/>
      <c r="BN132" s="319"/>
      <c r="BO132" s="319"/>
      <c r="BP132" s="320"/>
      <c r="BQ132" s="321"/>
      <c r="BR132" s="322"/>
      <c r="BS132" s="322"/>
      <c r="BT132" s="322"/>
      <c r="BU132" s="322"/>
      <c r="BV132" s="322"/>
      <c r="BW132" s="323"/>
      <c r="BX132" s="321"/>
      <c r="BY132" s="322"/>
      <c r="BZ132" s="322"/>
      <c r="CA132" s="322"/>
      <c r="CB132" s="322"/>
      <c r="CC132" s="323"/>
      <c r="CD132" s="321"/>
      <c r="CE132" s="322"/>
      <c r="CF132" s="322"/>
      <c r="CG132" s="322"/>
      <c r="CH132" s="322"/>
      <c r="CI132" s="323"/>
    </row>
    <row r="133" spans="1:87" ht="18" customHeight="1" thickBot="1" x14ac:dyDescent="0.3">
      <c r="A133" s="75"/>
      <c r="B133" s="324" t="s">
        <v>658</v>
      </c>
      <c r="C133" s="325"/>
      <c r="D133" s="325"/>
      <c r="E133" s="325"/>
      <c r="F133" s="325"/>
      <c r="G133" s="325"/>
      <c r="H133" s="325"/>
      <c r="I133" s="325"/>
      <c r="J133" s="325"/>
      <c r="K133" s="325"/>
      <c r="L133" s="325"/>
      <c r="M133" s="325"/>
      <c r="N133" s="325"/>
      <c r="O133" s="325"/>
      <c r="P133" s="325"/>
      <c r="Q133" s="325"/>
      <c r="R133" s="325"/>
      <c r="S133" s="325"/>
      <c r="T133" s="325"/>
      <c r="U133" s="325"/>
      <c r="V133" s="325"/>
      <c r="W133" s="325"/>
      <c r="X133" s="325"/>
      <c r="Y133" s="326"/>
      <c r="Z133" s="333" t="s">
        <v>694</v>
      </c>
      <c r="AA133" s="334"/>
      <c r="AB133" s="334"/>
      <c r="AC133" s="334"/>
      <c r="AD133" s="335"/>
      <c r="AE133" s="333">
        <v>1</v>
      </c>
      <c r="AF133" s="334"/>
      <c r="AG133" s="334"/>
      <c r="AH133" s="334"/>
      <c r="AI133" s="334"/>
      <c r="AJ133" s="334"/>
      <c r="AK133" s="606" t="s">
        <v>14</v>
      </c>
      <c r="AL133" s="607"/>
      <c r="AM133" s="607"/>
      <c r="AN133" s="607"/>
      <c r="AO133" s="607"/>
      <c r="AP133" s="607"/>
      <c r="AQ133" s="607"/>
      <c r="AR133" s="607"/>
      <c r="AS133" s="607"/>
      <c r="AT133" s="607"/>
      <c r="AU133" s="607"/>
      <c r="AV133" s="607"/>
      <c r="AW133" s="607"/>
      <c r="AX133" s="608"/>
      <c r="AY133" s="409">
        <v>264</v>
      </c>
      <c r="AZ133" s="346"/>
      <c r="BA133" s="346"/>
      <c r="BB133" s="410"/>
      <c r="BC133" s="345">
        <f>+$AE$133*AY133</f>
        <v>264</v>
      </c>
      <c r="BD133" s="346"/>
      <c r="BE133" s="346"/>
      <c r="BF133" s="347"/>
      <c r="BG133" s="285">
        <v>7925</v>
      </c>
      <c r="BH133" s="286"/>
      <c r="BI133" s="286"/>
      <c r="BJ133" s="287"/>
      <c r="BK133" s="288">
        <f>+AY133*BG133</f>
        <v>2092200</v>
      </c>
      <c r="BL133" s="289"/>
      <c r="BM133" s="289"/>
      <c r="BN133" s="289"/>
      <c r="BO133" s="289"/>
      <c r="BP133" s="290"/>
      <c r="BQ133" s="291">
        <v>1000</v>
      </c>
      <c r="BR133" s="292"/>
      <c r="BS133" s="292"/>
      <c r="BT133" s="292"/>
      <c r="BU133" s="292"/>
      <c r="BV133" s="292"/>
      <c r="BW133" s="293"/>
      <c r="BX133" s="291">
        <f>+(((BK134+BQ133)*15)/85)</f>
        <v>369388.23529411765</v>
      </c>
      <c r="BY133" s="292"/>
      <c r="BZ133" s="292"/>
      <c r="CA133" s="292"/>
      <c r="CB133" s="292"/>
      <c r="CC133" s="293"/>
      <c r="CD133" s="291">
        <f>+BK134+BQ133+BX133</f>
        <v>2462588.2352941176</v>
      </c>
      <c r="CE133" s="292"/>
      <c r="CF133" s="292"/>
      <c r="CG133" s="292"/>
      <c r="CH133" s="292"/>
      <c r="CI133" s="293"/>
    </row>
    <row r="134" spans="1:87" ht="18" customHeight="1" thickBot="1" x14ac:dyDescent="0.3">
      <c r="A134" s="75"/>
      <c r="B134" s="377"/>
      <c r="C134" s="378"/>
      <c r="D134" s="378"/>
      <c r="E134" s="378"/>
      <c r="F134" s="378"/>
      <c r="G134" s="378"/>
      <c r="H134" s="378"/>
      <c r="I134" s="378"/>
      <c r="J134" s="378"/>
      <c r="K134" s="378"/>
      <c r="L134" s="378"/>
      <c r="M134" s="378"/>
      <c r="N134" s="378"/>
      <c r="O134" s="378"/>
      <c r="P134" s="378"/>
      <c r="Q134" s="378"/>
      <c r="R134" s="378"/>
      <c r="S134" s="378"/>
      <c r="T134" s="378"/>
      <c r="U134" s="378"/>
      <c r="V134" s="378"/>
      <c r="W134" s="378"/>
      <c r="X134" s="378"/>
      <c r="Y134" s="378"/>
      <c r="Z134" s="378"/>
      <c r="AA134" s="378"/>
      <c r="AB134" s="378"/>
      <c r="AC134" s="378"/>
      <c r="AD134" s="378"/>
      <c r="AE134" s="378"/>
      <c r="AF134" s="378"/>
      <c r="AG134" s="378"/>
      <c r="AH134" s="378"/>
      <c r="AI134" s="378"/>
      <c r="AJ134" s="379"/>
      <c r="AK134" s="380" t="s">
        <v>3</v>
      </c>
      <c r="AL134" s="381"/>
      <c r="AM134" s="381"/>
      <c r="AN134" s="381"/>
      <c r="AO134" s="381"/>
      <c r="AP134" s="381"/>
      <c r="AQ134" s="381"/>
      <c r="AR134" s="381"/>
      <c r="AS134" s="381"/>
      <c r="AT134" s="381"/>
      <c r="AU134" s="381"/>
      <c r="AV134" s="381"/>
      <c r="AW134" s="381"/>
      <c r="AX134" s="381"/>
      <c r="AY134" s="382"/>
      <c r="AZ134" s="382"/>
      <c r="BA134" s="382"/>
      <c r="BB134" s="382"/>
      <c r="BC134" s="382"/>
      <c r="BD134" s="382"/>
      <c r="BE134" s="382"/>
      <c r="BF134" s="382"/>
      <c r="BG134" s="382"/>
      <c r="BH134" s="382"/>
      <c r="BI134" s="382"/>
      <c r="BJ134" s="383"/>
      <c r="BK134" s="384">
        <f>SUM(BK133:BK133)</f>
        <v>2092200</v>
      </c>
      <c r="BL134" s="385"/>
      <c r="BM134" s="385"/>
      <c r="BN134" s="385"/>
      <c r="BO134" s="385"/>
      <c r="BP134" s="386"/>
      <c r="BQ134" s="387" t="s">
        <v>100</v>
      </c>
      <c r="BR134" s="388"/>
      <c r="BS134" s="388"/>
      <c r="BT134" s="388"/>
      <c r="BU134" s="388"/>
      <c r="BV134" s="388"/>
      <c r="BW134" s="388"/>
      <c r="BX134" s="388"/>
      <c r="BY134" s="388"/>
      <c r="BZ134" s="388"/>
      <c r="CA134" s="388"/>
      <c r="CB134" s="388"/>
      <c r="CC134" s="389"/>
      <c r="CD134" s="390">
        <f>+CD133*AE133</f>
        <v>2462588.2352941176</v>
      </c>
      <c r="CE134" s="390"/>
      <c r="CF134" s="390"/>
      <c r="CG134" s="390"/>
      <c r="CH134" s="390"/>
      <c r="CI134" s="391"/>
    </row>
    <row r="135" spans="1:87" ht="18" customHeight="1" thickBot="1" x14ac:dyDescent="0.3">
      <c r="A135" s="75"/>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BG135" s="78"/>
      <c r="BH135" s="78"/>
      <c r="BI135" s="78"/>
      <c r="BJ135" s="78"/>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row>
    <row r="136" spans="1:87" ht="18" customHeight="1" x14ac:dyDescent="0.25">
      <c r="A136" s="75"/>
      <c r="B136" s="348" t="s">
        <v>0</v>
      </c>
      <c r="C136" s="349"/>
      <c r="D136" s="349"/>
      <c r="E136" s="349"/>
      <c r="F136" s="349"/>
      <c r="G136" s="349"/>
      <c r="H136" s="349"/>
      <c r="I136" s="349"/>
      <c r="J136" s="349"/>
      <c r="K136" s="349"/>
      <c r="L136" s="349"/>
      <c r="M136" s="349"/>
      <c r="N136" s="349"/>
      <c r="O136" s="349"/>
      <c r="P136" s="349"/>
      <c r="Q136" s="349"/>
      <c r="R136" s="349"/>
      <c r="S136" s="349"/>
      <c r="T136" s="349"/>
      <c r="U136" s="349"/>
      <c r="V136" s="349"/>
      <c r="W136" s="349"/>
      <c r="X136" s="349"/>
      <c r="Y136" s="350"/>
      <c r="Z136" s="348" t="s">
        <v>80</v>
      </c>
      <c r="AA136" s="349"/>
      <c r="AB136" s="349"/>
      <c r="AC136" s="349"/>
      <c r="AD136" s="350"/>
      <c r="AE136" s="357" t="s">
        <v>79</v>
      </c>
      <c r="AF136" s="358"/>
      <c r="AG136" s="358"/>
      <c r="AH136" s="358"/>
      <c r="AI136" s="358"/>
      <c r="AJ136" s="359"/>
      <c r="AK136" s="357" t="s">
        <v>81</v>
      </c>
      <c r="AL136" s="358"/>
      <c r="AM136" s="358"/>
      <c r="AN136" s="358"/>
      <c r="AO136" s="358"/>
      <c r="AP136" s="358"/>
      <c r="AQ136" s="358"/>
      <c r="AR136" s="358"/>
      <c r="AS136" s="358"/>
      <c r="AT136" s="358"/>
      <c r="AU136" s="358"/>
      <c r="AV136" s="358"/>
      <c r="AW136" s="358"/>
      <c r="AX136" s="359"/>
      <c r="AY136" s="357" t="s">
        <v>1</v>
      </c>
      <c r="AZ136" s="358"/>
      <c r="BA136" s="358"/>
      <c r="BB136" s="359"/>
      <c r="BC136" s="348" t="s">
        <v>104</v>
      </c>
      <c r="BD136" s="349"/>
      <c r="BE136" s="349"/>
      <c r="BF136" s="350"/>
      <c r="BG136" s="366" t="s">
        <v>82</v>
      </c>
      <c r="BH136" s="367"/>
      <c r="BI136" s="367"/>
      <c r="BJ136" s="368"/>
      <c r="BK136" s="315" t="s">
        <v>99</v>
      </c>
      <c r="BL136" s="316"/>
      <c r="BM136" s="316"/>
      <c r="BN136" s="316"/>
      <c r="BO136" s="316"/>
      <c r="BP136" s="317"/>
      <c r="BQ136" s="315" t="s">
        <v>83</v>
      </c>
      <c r="BR136" s="316"/>
      <c r="BS136" s="316"/>
      <c r="BT136" s="316"/>
      <c r="BU136" s="316"/>
      <c r="BV136" s="316"/>
      <c r="BW136" s="317"/>
      <c r="BX136" s="315" t="s">
        <v>84</v>
      </c>
      <c r="BY136" s="316"/>
      <c r="BZ136" s="316"/>
      <c r="CA136" s="316"/>
      <c r="CB136" s="316"/>
      <c r="CC136" s="317"/>
      <c r="CD136" s="315" t="s">
        <v>85</v>
      </c>
      <c r="CE136" s="316"/>
      <c r="CF136" s="316"/>
      <c r="CG136" s="316"/>
      <c r="CH136" s="316"/>
      <c r="CI136" s="317"/>
    </row>
    <row r="137" spans="1:87" ht="18" customHeight="1" x14ac:dyDescent="0.25">
      <c r="A137" s="75"/>
      <c r="B137" s="351"/>
      <c r="C137" s="352"/>
      <c r="D137" s="352"/>
      <c r="E137" s="352"/>
      <c r="F137" s="352"/>
      <c r="G137" s="352"/>
      <c r="H137" s="352"/>
      <c r="I137" s="352"/>
      <c r="J137" s="352"/>
      <c r="K137" s="352"/>
      <c r="L137" s="352"/>
      <c r="M137" s="352"/>
      <c r="N137" s="352"/>
      <c r="O137" s="352"/>
      <c r="P137" s="352"/>
      <c r="Q137" s="352"/>
      <c r="R137" s="352"/>
      <c r="S137" s="352"/>
      <c r="T137" s="352"/>
      <c r="U137" s="352"/>
      <c r="V137" s="352"/>
      <c r="W137" s="352"/>
      <c r="X137" s="352"/>
      <c r="Y137" s="353"/>
      <c r="Z137" s="351"/>
      <c r="AA137" s="352"/>
      <c r="AB137" s="352"/>
      <c r="AC137" s="352"/>
      <c r="AD137" s="353"/>
      <c r="AE137" s="360"/>
      <c r="AF137" s="361"/>
      <c r="AG137" s="361"/>
      <c r="AH137" s="361"/>
      <c r="AI137" s="361"/>
      <c r="AJ137" s="362"/>
      <c r="AK137" s="360"/>
      <c r="AL137" s="361"/>
      <c r="AM137" s="361"/>
      <c r="AN137" s="361"/>
      <c r="AO137" s="361"/>
      <c r="AP137" s="361"/>
      <c r="AQ137" s="361"/>
      <c r="AR137" s="361"/>
      <c r="AS137" s="361"/>
      <c r="AT137" s="361"/>
      <c r="AU137" s="361"/>
      <c r="AV137" s="361"/>
      <c r="AW137" s="361"/>
      <c r="AX137" s="362"/>
      <c r="AY137" s="360"/>
      <c r="AZ137" s="361"/>
      <c r="BA137" s="361"/>
      <c r="BB137" s="362"/>
      <c r="BC137" s="351"/>
      <c r="BD137" s="352"/>
      <c r="BE137" s="352"/>
      <c r="BF137" s="353"/>
      <c r="BG137" s="369"/>
      <c r="BH137" s="370"/>
      <c r="BI137" s="370"/>
      <c r="BJ137" s="371"/>
      <c r="BK137" s="318"/>
      <c r="BL137" s="319"/>
      <c r="BM137" s="319"/>
      <c r="BN137" s="319"/>
      <c r="BO137" s="319"/>
      <c r="BP137" s="320"/>
      <c r="BQ137" s="318"/>
      <c r="BR137" s="319"/>
      <c r="BS137" s="319"/>
      <c r="BT137" s="319"/>
      <c r="BU137" s="319"/>
      <c r="BV137" s="319"/>
      <c r="BW137" s="320"/>
      <c r="BX137" s="318"/>
      <c r="BY137" s="319"/>
      <c r="BZ137" s="319"/>
      <c r="CA137" s="319"/>
      <c r="CB137" s="319"/>
      <c r="CC137" s="320"/>
      <c r="CD137" s="318"/>
      <c r="CE137" s="319"/>
      <c r="CF137" s="319"/>
      <c r="CG137" s="319"/>
      <c r="CH137" s="319"/>
      <c r="CI137" s="320"/>
    </row>
    <row r="138" spans="1:87" ht="18" customHeight="1" thickBot="1" x14ac:dyDescent="0.3">
      <c r="A138" s="75"/>
      <c r="B138" s="354"/>
      <c r="C138" s="355"/>
      <c r="D138" s="355"/>
      <c r="E138" s="355"/>
      <c r="F138" s="355"/>
      <c r="G138" s="355"/>
      <c r="H138" s="355"/>
      <c r="I138" s="355"/>
      <c r="J138" s="355"/>
      <c r="K138" s="355"/>
      <c r="L138" s="355"/>
      <c r="M138" s="355"/>
      <c r="N138" s="355"/>
      <c r="O138" s="355"/>
      <c r="P138" s="355"/>
      <c r="Q138" s="355"/>
      <c r="R138" s="355"/>
      <c r="S138" s="355"/>
      <c r="T138" s="355"/>
      <c r="U138" s="355"/>
      <c r="V138" s="355"/>
      <c r="W138" s="355"/>
      <c r="X138" s="355"/>
      <c r="Y138" s="356"/>
      <c r="Z138" s="354"/>
      <c r="AA138" s="355"/>
      <c r="AB138" s="355"/>
      <c r="AC138" s="355"/>
      <c r="AD138" s="356"/>
      <c r="AE138" s="363"/>
      <c r="AF138" s="364"/>
      <c r="AG138" s="364"/>
      <c r="AH138" s="364"/>
      <c r="AI138" s="364"/>
      <c r="AJ138" s="365"/>
      <c r="AK138" s="360"/>
      <c r="AL138" s="361"/>
      <c r="AM138" s="361"/>
      <c r="AN138" s="361"/>
      <c r="AO138" s="361"/>
      <c r="AP138" s="361"/>
      <c r="AQ138" s="361"/>
      <c r="AR138" s="361"/>
      <c r="AS138" s="361"/>
      <c r="AT138" s="361"/>
      <c r="AU138" s="361"/>
      <c r="AV138" s="361"/>
      <c r="AW138" s="361"/>
      <c r="AX138" s="362"/>
      <c r="AY138" s="360"/>
      <c r="AZ138" s="361"/>
      <c r="BA138" s="361"/>
      <c r="BB138" s="362"/>
      <c r="BC138" s="351"/>
      <c r="BD138" s="352"/>
      <c r="BE138" s="352"/>
      <c r="BF138" s="353"/>
      <c r="BG138" s="369"/>
      <c r="BH138" s="370"/>
      <c r="BI138" s="370"/>
      <c r="BJ138" s="371"/>
      <c r="BK138" s="318"/>
      <c r="BL138" s="319"/>
      <c r="BM138" s="319"/>
      <c r="BN138" s="319"/>
      <c r="BO138" s="319"/>
      <c r="BP138" s="320"/>
      <c r="BQ138" s="321"/>
      <c r="BR138" s="322"/>
      <c r="BS138" s="322"/>
      <c r="BT138" s="322"/>
      <c r="BU138" s="322"/>
      <c r="BV138" s="322"/>
      <c r="BW138" s="323"/>
      <c r="BX138" s="321"/>
      <c r="BY138" s="322"/>
      <c r="BZ138" s="322"/>
      <c r="CA138" s="322"/>
      <c r="CB138" s="322"/>
      <c r="CC138" s="323"/>
      <c r="CD138" s="321"/>
      <c r="CE138" s="322"/>
      <c r="CF138" s="322"/>
      <c r="CG138" s="322"/>
      <c r="CH138" s="322"/>
      <c r="CI138" s="323"/>
    </row>
    <row r="139" spans="1:87" ht="28.5" customHeight="1" thickBot="1" x14ac:dyDescent="0.3">
      <c r="A139" s="75"/>
      <c r="B139" s="324" t="s">
        <v>659</v>
      </c>
      <c r="C139" s="325"/>
      <c r="D139" s="325"/>
      <c r="E139" s="325"/>
      <c r="F139" s="325"/>
      <c r="G139" s="325"/>
      <c r="H139" s="325"/>
      <c r="I139" s="325"/>
      <c r="J139" s="325"/>
      <c r="K139" s="325"/>
      <c r="L139" s="325"/>
      <c r="M139" s="325"/>
      <c r="N139" s="325"/>
      <c r="O139" s="325"/>
      <c r="P139" s="325"/>
      <c r="Q139" s="325"/>
      <c r="R139" s="325"/>
      <c r="S139" s="325"/>
      <c r="T139" s="325"/>
      <c r="U139" s="325"/>
      <c r="V139" s="325"/>
      <c r="W139" s="325"/>
      <c r="X139" s="325"/>
      <c r="Y139" s="326"/>
      <c r="Z139" s="333" t="s">
        <v>695</v>
      </c>
      <c r="AA139" s="334"/>
      <c r="AB139" s="334"/>
      <c r="AC139" s="334"/>
      <c r="AD139" s="335"/>
      <c r="AE139" s="333">
        <v>1</v>
      </c>
      <c r="AF139" s="334"/>
      <c r="AG139" s="334"/>
      <c r="AH139" s="334"/>
      <c r="AI139" s="334"/>
      <c r="AJ139" s="334"/>
      <c r="AK139" s="640" t="s">
        <v>14</v>
      </c>
      <c r="AL139" s="641"/>
      <c r="AM139" s="641"/>
      <c r="AN139" s="641"/>
      <c r="AO139" s="641"/>
      <c r="AP139" s="641"/>
      <c r="AQ139" s="641"/>
      <c r="AR139" s="641"/>
      <c r="AS139" s="641"/>
      <c r="AT139" s="641"/>
      <c r="AU139" s="641"/>
      <c r="AV139" s="641"/>
      <c r="AW139" s="641"/>
      <c r="AX139" s="642"/>
      <c r="AY139" s="696">
        <v>50</v>
      </c>
      <c r="AZ139" s="697"/>
      <c r="BA139" s="697"/>
      <c r="BB139" s="698"/>
      <c r="BC139" s="699">
        <f>+$AE$139*AY139</f>
        <v>50</v>
      </c>
      <c r="BD139" s="697"/>
      <c r="BE139" s="697"/>
      <c r="BF139" s="700"/>
      <c r="BG139" s="690">
        <v>7925</v>
      </c>
      <c r="BH139" s="691"/>
      <c r="BI139" s="691"/>
      <c r="BJ139" s="692"/>
      <c r="BK139" s="693">
        <f>+AY139*BG139</f>
        <v>396250</v>
      </c>
      <c r="BL139" s="694"/>
      <c r="BM139" s="694"/>
      <c r="BN139" s="694"/>
      <c r="BO139" s="694"/>
      <c r="BP139" s="695"/>
      <c r="BQ139" s="291">
        <v>1000</v>
      </c>
      <c r="BR139" s="292"/>
      <c r="BS139" s="292"/>
      <c r="BT139" s="292"/>
      <c r="BU139" s="292"/>
      <c r="BV139" s="292"/>
      <c r="BW139" s="293"/>
      <c r="BX139" s="291">
        <f>+(((BK140+BQ139)*15)/85)</f>
        <v>70102.941176470587</v>
      </c>
      <c r="BY139" s="292"/>
      <c r="BZ139" s="292"/>
      <c r="CA139" s="292"/>
      <c r="CB139" s="292"/>
      <c r="CC139" s="293"/>
      <c r="CD139" s="291">
        <f>+BK140+BQ139+BX139</f>
        <v>467352.9411764706</v>
      </c>
      <c r="CE139" s="292"/>
      <c r="CF139" s="292"/>
      <c r="CG139" s="292"/>
      <c r="CH139" s="292"/>
      <c r="CI139" s="293"/>
    </row>
    <row r="140" spans="1:87" ht="18" customHeight="1" thickBot="1" x14ac:dyDescent="0.3">
      <c r="A140" s="75"/>
      <c r="B140" s="377"/>
      <c r="C140" s="378"/>
      <c r="D140" s="378"/>
      <c r="E140" s="378"/>
      <c r="F140" s="378"/>
      <c r="G140" s="378"/>
      <c r="H140" s="378"/>
      <c r="I140" s="378"/>
      <c r="J140" s="378"/>
      <c r="K140" s="378"/>
      <c r="L140" s="378"/>
      <c r="M140" s="378"/>
      <c r="N140" s="378"/>
      <c r="O140" s="378"/>
      <c r="P140" s="378"/>
      <c r="Q140" s="378"/>
      <c r="R140" s="378"/>
      <c r="S140" s="378"/>
      <c r="T140" s="378"/>
      <c r="U140" s="378"/>
      <c r="V140" s="378"/>
      <c r="W140" s="378"/>
      <c r="X140" s="378"/>
      <c r="Y140" s="378"/>
      <c r="Z140" s="378"/>
      <c r="AA140" s="378"/>
      <c r="AB140" s="378"/>
      <c r="AC140" s="378"/>
      <c r="AD140" s="378"/>
      <c r="AE140" s="378"/>
      <c r="AF140" s="378"/>
      <c r="AG140" s="378"/>
      <c r="AH140" s="378"/>
      <c r="AI140" s="378"/>
      <c r="AJ140" s="379"/>
      <c r="AK140" s="380" t="s">
        <v>3</v>
      </c>
      <c r="AL140" s="381"/>
      <c r="AM140" s="381"/>
      <c r="AN140" s="381"/>
      <c r="AO140" s="381"/>
      <c r="AP140" s="381"/>
      <c r="AQ140" s="381"/>
      <c r="AR140" s="381"/>
      <c r="AS140" s="381"/>
      <c r="AT140" s="381"/>
      <c r="AU140" s="381"/>
      <c r="AV140" s="381"/>
      <c r="AW140" s="381"/>
      <c r="AX140" s="381"/>
      <c r="AY140" s="382"/>
      <c r="AZ140" s="382"/>
      <c r="BA140" s="382"/>
      <c r="BB140" s="382"/>
      <c r="BC140" s="382"/>
      <c r="BD140" s="382"/>
      <c r="BE140" s="382"/>
      <c r="BF140" s="382"/>
      <c r="BG140" s="382"/>
      <c r="BH140" s="382"/>
      <c r="BI140" s="382"/>
      <c r="BJ140" s="383"/>
      <c r="BK140" s="384">
        <f>SUM(BK139:BK139)</f>
        <v>396250</v>
      </c>
      <c r="BL140" s="385"/>
      <c r="BM140" s="385"/>
      <c r="BN140" s="385"/>
      <c r="BO140" s="385"/>
      <c r="BP140" s="386"/>
      <c r="BQ140" s="387" t="s">
        <v>100</v>
      </c>
      <c r="BR140" s="388"/>
      <c r="BS140" s="388"/>
      <c r="BT140" s="388"/>
      <c r="BU140" s="388"/>
      <c r="BV140" s="388"/>
      <c r="BW140" s="388"/>
      <c r="BX140" s="388"/>
      <c r="BY140" s="388"/>
      <c r="BZ140" s="388"/>
      <c r="CA140" s="388"/>
      <c r="CB140" s="388"/>
      <c r="CC140" s="389"/>
      <c r="CD140" s="390">
        <f>+CD139*AE139</f>
        <v>467352.9411764706</v>
      </c>
      <c r="CE140" s="390"/>
      <c r="CF140" s="390"/>
      <c r="CG140" s="390"/>
      <c r="CH140" s="390"/>
      <c r="CI140" s="391"/>
    </row>
    <row r="141" spans="1:87" ht="18" customHeight="1" thickBot="1" x14ac:dyDescent="0.3">
      <c r="A141" s="75"/>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BG141" s="78"/>
      <c r="BH141" s="78"/>
      <c r="BI141" s="78"/>
      <c r="BJ141" s="78"/>
      <c r="BK141" s="79"/>
      <c r="BL141" s="79"/>
      <c r="BM141" s="79"/>
      <c r="BN141" s="79"/>
      <c r="BO141" s="79"/>
      <c r="BP141" s="79"/>
      <c r="BQ141" s="79"/>
      <c r="BR141" s="79"/>
      <c r="BS141" s="79"/>
      <c r="BT141" s="79"/>
      <c r="BU141" s="79"/>
      <c r="BV141" s="79"/>
      <c r="BW141" s="79"/>
      <c r="BX141" s="79"/>
      <c r="BY141" s="79"/>
      <c r="BZ141" s="79"/>
      <c r="CA141" s="79"/>
      <c r="CB141" s="79"/>
      <c r="CC141" s="79"/>
      <c r="CD141" s="79"/>
      <c r="CE141" s="79"/>
      <c r="CF141" s="79"/>
      <c r="CG141" s="79"/>
      <c r="CH141" s="79"/>
      <c r="CI141" s="79"/>
    </row>
    <row r="142" spans="1:87" ht="18" customHeight="1" x14ac:dyDescent="0.25">
      <c r="A142" s="75"/>
      <c r="B142" s="348" t="s">
        <v>0</v>
      </c>
      <c r="C142" s="349"/>
      <c r="D142" s="349"/>
      <c r="E142" s="349"/>
      <c r="F142" s="349"/>
      <c r="G142" s="349"/>
      <c r="H142" s="349"/>
      <c r="I142" s="349"/>
      <c r="J142" s="349"/>
      <c r="K142" s="349"/>
      <c r="L142" s="349"/>
      <c r="M142" s="349"/>
      <c r="N142" s="349"/>
      <c r="O142" s="349"/>
      <c r="P142" s="349"/>
      <c r="Q142" s="349"/>
      <c r="R142" s="349"/>
      <c r="S142" s="349"/>
      <c r="T142" s="349"/>
      <c r="U142" s="349"/>
      <c r="V142" s="349"/>
      <c r="W142" s="349"/>
      <c r="X142" s="349"/>
      <c r="Y142" s="350"/>
      <c r="Z142" s="348" t="s">
        <v>80</v>
      </c>
      <c r="AA142" s="349"/>
      <c r="AB142" s="349"/>
      <c r="AC142" s="349"/>
      <c r="AD142" s="350"/>
      <c r="AE142" s="357" t="s">
        <v>79</v>
      </c>
      <c r="AF142" s="358"/>
      <c r="AG142" s="358"/>
      <c r="AH142" s="358"/>
      <c r="AI142" s="358"/>
      <c r="AJ142" s="359"/>
      <c r="AK142" s="357" t="s">
        <v>81</v>
      </c>
      <c r="AL142" s="358"/>
      <c r="AM142" s="358"/>
      <c r="AN142" s="358"/>
      <c r="AO142" s="358"/>
      <c r="AP142" s="358"/>
      <c r="AQ142" s="358"/>
      <c r="AR142" s="358"/>
      <c r="AS142" s="358"/>
      <c r="AT142" s="358"/>
      <c r="AU142" s="358"/>
      <c r="AV142" s="358"/>
      <c r="AW142" s="358"/>
      <c r="AX142" s="359"/>
      <c r="AY142" s="357" t="s">
        <v>1</v>
      </c>
      <c r="AZ142" s="358"/>
      <c r="BA142" s="358"/>
      <c r="BB142" s="359"/>
      <c r="BC142" s="348" t="s">
        <v>104</v>
      </c>
      <c r="BD142" s="349"/>
      <c r="BE142" s="349"/>
      <c r="BF142" s="350"/>
      <c r="BG142" s="366" t="s">
        <v>82</v>
      </c>
      <c r="BH142" s="367"/>
      <c r="BI142" s="367"/>
      <c r="BJ142" s="368"/>
      <c r="BK142" s="315" t="s">
        <v>99</v>
      </c>
      <c r="BL142" s="316"/>
      <c r="BM142" s="316"/>
      <c r="BN142" s="316"/>
      <c r="BO142" s="316"/>
      <c r="BP142" s="317"/>
      <c r="BQ142" s="315" t="s">
        <v>83</v>
      </c>
      <c r="BR142" s="316"/>
      <c r="BS142" s="316"/>
      <c r="BT142" s="316"/>
      <c r="BU142" s="316"/>
      <c r="BV142" s="316"/>
      <c r="BW142" s="317"/>
      <c r="BX142" s="315" t="s">
        <v>84</v>
      </c>
      <c r="BY142" s="316"/>
      <c r="BZ142" s="316"/>
      <c r="CA142" s="316"/>
      <c r="CB142" s="316"/>
      <c r="CC142" s="317"/>
      <c r="CD142" s="315" t="s">
        <v>85</v>
      </c>
      <c r="CE142" s="316"/>
      <c r="CF142" s="316"/>
      <c r="CG142" s="316"/>
      <c r="CH142" s="316"/>
      <c r="CI142" s="317"/>
    </row>
    <row r="143" spans="1:87" ht="18" customHeight="1" x14ac:dyDescent="0.25">
      <c r="A143" s="75"/>
      <c r="B143" s="351"/>
      <c r="C143" s="352"/>
      <c r="D143" s="352"/>
      <c r="E143" s="352"/>
      <c r="F143" s="352"/>
      <c r="G143" s="352"/>
      <c r="H143" s="352"/>
      <c r="I143" s="352"/>
      <c r="J143" s="352"/>
      <c r="K143" s="352"/>
      <c r="L143" s="352"/>
      <c r="M143" s="352"/>
      <c r="N143" s="352"/>
      <c r="O143" s="352"/>
      <c r="P143" s="352"/>
      <c r="Q143" s="352"/>
      <c r="R143" s="352"/>
      <c r="S143" s="352"/>
      <c r="T143" s="352"/>
      <c r="U143" s="352"/>
      <c r="V143" s="352"/>
      <c r="W143" s="352"/>
      <c r="X143" s="352"/>
      <c r="Y143" s="353"/>
      <c r="Z143" s="351"/>
      <c r="AA143" s="352"/>
      <c r="AB143" s="352"/>
      <c r="AC143" s="352"/>
      <c r="AD143" s="353"/>
      <c r="AE143" s="360"/>
      <c r="AF143" s="361"/>
      <c r="AG143" s="361"/>
      <c r="AH143" s="361"/>
      <c r="AI143" s="361"/>
      <c r="AJ143" s="362"/>
      <c r="AK143" s="360"/>
      <c r="AL143" s="361"/>
      <c r="AM143" s="361"/>
      <c r="AN143" s="361"/>
      <c r="AO143" s="361"/>
      <c r="AP143" s="361"/>
      <c r="AQ143" s="361"/>
      <c r="AR143" s="361"/>
      <c r="AS143" s="361"/>
      <c r="AT143" s="361"/>
      <c r="AU143" s="361"/>
      <c r="AV143" s="361"/>
      <c r="AW143" s="361"/>
      <c r="AX143" s="362"/>
      <c r="AY143" s="360"/>
      <c r="AZ143" s="361"/>
      <c r="BA143" s="361"/>
      <c r="BB143" s="362"/>
      <c r="BC143" s="351"/>
      <c r="BD143" s="352"/>
      <c r="BE143" s="352"/>
      <c r="BF143" s="353"/>
      <c r="BG143" s="369"/>
      <c r="BH143" s="370"/>
      <c r="BI143" s="370"/>
      <c r="BJ143" s="371"/>
      <c r="BK143" s="318"/>
      <c r="BL143" s="319"/>
      <c r="BM143" s="319"/>
      <c r="BN143" s="319"/>
      <c r="BO143" s="319"/>
      <c r="BP143" s="320"/>
      <c r="BQ143" s="318"/>
      <c r="BR143" s="319"/>
      <c r="BS143" s="319"/>
      <c r="BT143" s="319"/>
      <c r="BU143" s="319"/>
      <c r="BV143" s="319"/>
      <c r="BW143" s="320"/>
      <c r="BX143" s="318"/>
      <c r="BY143" s="319"/>
      <c r="BZ143" s="319"/>
      <c r="CA143" s="319"/>
      <c r="CB143" s="319"/>
      <c r="CC143" s="320"/>
      <c r="CD143" s="318"/>
      <c r="CE143" s="319"/>
      <c r="CF143" s="319"/>
      <c r="CG143" s="319"/>
      <c r="CH143" s="319"/>
      <c r="CI143" s="320"/>
    </row>
    <row r="144" spans="1:87" ht="18" customHeight="1" thickBot="1" x14ac:dyDescent="0.3">
      <c r="A144" s="75"/>
      <c r="B144" s="354"/>
      <c r="C144" s="355"/>
      <c r="D144" s="355"/>
      <c r="E144" s="355"/>
      <c r="F144" s="355"/>
      <c r="G144" s="355"/>
      <c r="H144" s="355"/>
      <c r="I144" s="355"/>
      <c r="J144" s="355"/>
      <c r="K144" s="355"/>
      <c r="L144" s="355"/>
      <c r="M144" s="355"/>
      <c r="N144" s="355"/>
      <c r="O144" s="355"/>
      <c r="P144" s="355"/>
      <c r="Q144" s="355"/>
      <c r="R144" s="355"/>
      <c r="S144" s="355"/>
      <c r="T144" s="355"/>
      <c r="U144" s="355"/>
      <c r="V144" s="355"/>
      <c r="W144" s="355"/>
      <c r="X144" s="355"/>
      <c r="Y144" s="356"/>
      <c r="Z144" s="354"/>
      <c r="AA144" s="355"/>
      <c r="AB144" s="355"/>
      <c r="AC144" s="355"/>
      <c r="AD144" s="356"/>
      <c r="AE144" s="363"/>
      <c r="AF144" s="364"/>
      <c r="AG144" s="364"/>
      <c r="AH144" s="364"/>
      <c r="AI144" s="364"/>
      <c r="AJ144" s="365"/>
      <c r="AK144" s="360"/>
      <c r="AL144" s="361"/>
      <c r="AM144" s="361"/>
      <c r="AN144" s="361"/>
      <c r="AO144" s="361"/>
      <c r="AP144" s="361"/>
      <c r="AQ144" s="361"/>
      <c r="AR144" s="361"/>
      <c r="AS144" s="361"/>
      <c r="AT144" s="361"/>
      <c r="AU144" s="361"/>
      <c r="AV144" s="361"/>
      <c r="AW144" s="361"/>
      <c r="AX144" s="362"/>
      <c r="AY144" s="360"/>
      <c r="AZ144" s="361"/>
      <c r="BA144" s="361"/>
      <c r="BB144" s="362"/>
      <c r="BC144" s="351"/>
      <c r="BD144" s="352"/>
      <c r="BE144" s="352"/>
      <c r="BF144" s="353"/>
      <c r="BG144" s="369"/>
      <c r="BH144" s="370"/>
      <c r="BI144" s="370"/>
      <c r="BJ144" s="371"/>
      <c r="BK144" s="318"/>
      <c r="BL144" s="319"/>
      <c r="BM144" s="319"/>
      <c r="BN144" s="319"/>
      <c r="BO144" s="319"/>
      <c r="BP144" s="320"/>
      <c r="BQ144" s="321"/>
      <c r="BR144" s="322"/>
      <c r="BS144" s="322"/>
      <c r="BT144" s="322"/>
      <c r="BU144" s="322"/>
      <c r="BV144" s="322"/>
      <c r="BW144" s="323"/>
      <c r="BX144" s="321"/>
      <c r="BY144" s="322"/>
      <c r="BZ144" s="322"/>
      <c r="CA144" s="322"/>
      <c r="CB144" s="322"/>
      <c r="CC144" s="323"/>
      <c r="CD144" s="321"/>
      <c r="CE144" s="322"/>
      <c r="CF144" s="322"/>
      <c r="CG144" s="322"/>
      <c r="CH144" s="322"/>
      <c r="CI144" s="323"/>
    </row>
    <row r="145" spans="1:88" ht="18" customHeight="1" x14ac:dyDescent="0.25">
      <c r="A145" s="75"/>
      <c r="B145" s="324" t="s">
        <v>660</v>
      </c>
      <c r="C145" s="325"/>
      <c r="D145" s="325"/>
      <c r="E145" s="325"/>
      <c r="F145" s="325"/>
      <c r="G145" s="325"/>
      <c r="H145" s="325"/>
      <c r="I145" s="325"/>
      <c r="J145" s="325"/>
      <c r="K145" s="325"/>
      <c r="L145" s="325"/>
      <c r="M145" s="325"/>
      <c r="N145" s="325"/>
      <c r="O145" s="325"/>
      <c r="P145" s="325"/>
      <c r="Q145" s="325"/>
      <c r="R145" s="325"/>
      <c r="S145" s="325"/>
      <c r="T145" s="325"/>
      <c r="U145" s="325"/>
      <c r="V145" s="325"/>
      <c r="W145" s="325"/>
      <c r="X145" s="325"/>
      <c r="Y145" s="326"/>
      <c r="Z145" s="333" t="s">
        <v>696</v>
      </c>
      <c r="AA145" s="334"/>
      <c r="AB145" s="334"/>
      <c r="AC145" s="334"/>
      <c r="AD145" s="335"/>
      <c r="AE145" s="333">
        <v>1</v>
      </c>
      <c r="AF145" s="334"/>
      <c r="AG145" s="334"/>
      <c r="AH145" s="334"/>
      <c r="AI145" s="334"/>
      <c r="AJ145" s="334"/>
      <c r="AK145" s="342" t="s">
        <v>14</v>
      </c>
      <c r="AL145" s="343"/>
      <c r="AM145" s="343"/>
      <c r="AN145" s="343"/>
      <c r="AO145" s="343"/>
      <c r="AP145" s="343"/>
      <c r="AQ145" s="343"/>
      <c r="AR145" s="343"/>
      <c r="AS145" s="343"/>
      <c r="AT145" s="343"/>
      <c r="AU145" s="343"/>
      <c r="AV145" s="343"/>
      <c r="AW145" s="343"/>
      <c r="AX145" s="344"/>
      <c r="AY145" s="409">
        <v>25</v>
      </c>
      <c r="AZ145" s="346"/>
      <c r="BA145" s="346"/>
      <c r="BB145" s="410"/>
      <c r="BC145" s="345">
        <f>+$AE$145*AY145</f>
        <v>25</v>
      </c>
      <c r="BD145" s="346"/>
      <c r="BE145" s="346"/>
      <c r="BF145" s="347"/>
      <c r="BG145" s="285">
        <v>7925</v>
      </c>
      <c r="BH145" s="286"/>
      <c r="BI145" s="286"/>
      <c r="BJ145" s="287"/>
      <c r="BK145" s="288">
        <f>+AY145*BG145</f>
        <v>198125</v>
      </c>
      <c r="BL145" s="289"/>
      <c r="BM145" s="289"/>
      <c r="BN145" s="289"/>
      <c r="BO145" s="289"/>
      <c r="BP145" s="290"/>
      <c r="BQ145" s="291">
        <v>100000</v>
      </c>
      <c r="BR145" s="292"/>
      <c r="BS145" s="292"/>
      <c r="BT145" s="292"/>
      <c r="BU145" s="292"/>
      <c r="BV145" s="292"/>
      <c r="BW145" s="293"/>
      <c r="BX145" s="291">
        <f>+(((BK147+BQ145)*15)/85)</f>
        <v>63798.529411764706</v>
      </c>
      <c r="BY145" s="292"/>
      <c r="BZ145" s="292"/>
      <c r="CA145" s="292"/>
      <c r="CB145" s="292"/>
      <c r="CC145" s="293"/>
      <c r="CD145" s="291">
        <f>+BK147+BQ145+BX145</f>
        <v>425323.5294117647</v>
      </c>
      <c r="CE145" s="292"/>
      <c r="CF145" s="292"/>
      <c r="CG145" s="292"/>
      <c r="CH145" s="292"/>
      <c r="CI145" s="293"/>
    </row>
    <row r="146" spans="1:88" ht="18" customHeight="1" thickBot="1" x14ac:dyDescent="0.3">
      <c r="A146" s="75"/>
      <c r="B146" s="327"/>
      <c r="C146" s="328"/>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9"/>
      <c r="Z146" s="336"/>
      <c r="AA146" s="337"/>
      <c r="AB146" s="337"/>
      <c r="AC146" s="337"/>
      <c r="AD146" s="338"/>
      <c r="AE146" s="336"/>
      <c r="AF146" s="337"/>
      <c r="AG146" s="337"/>
      <c r="AH146" s="337"/>
      <c r="AI146" s="337"/>
      <c r="AJ146" s="337"/>
      <c r="AK146" s="392" t="s">
        <v>526</v>
      </c>
      <c r="AL146" s="393"/>
      <c r="AM146" s="393"/>
      <c r="AN146" s="393"/>
      <c r="AO146" s="393"/>
      <c r="AP146" s="393"/>
      <c r="AQ146" s="393"/>
      <c r="AR146" s="393"/>
      <c r="AS146" s="393"/>
      <c r="AT146" s="393"/>
      <c r="AU146" s="393"/>
      <c r="AV146" s="393"/>
      <c r="AW146" s="393"/>
      <c r="AX146" s="394"/>
      <c r="AY146" s="407">
        <v>8</v>
      </c>
      <c r="AZ146" s="304"/>
      <c r="BA146" s="304"/>
      <c r="BB146" s="408"/>
      <c r="BC146" s="306">
        <f t="shared" ref="BC146" si="20">+$AE$145*AY146</f>
        <v>8</v>
      </c>
      <c r="BD146" s="307"/>
      <c r="BE146" s="307"/>
      <c r="BF146" s="308"/>
      <c r="BG146" s="309">
        <v>7925</v>
      </c>
      <c r="BH146" s="310"/>
      <c r="BI146" s="310"/>
      <c r="BJ146" s="311"/>
      <c r="BK146" s="312">
        <f t="shared" ref="BK146" si="21">+AY146*BG146</f>
        <v>63400</v>
      </c>
      <c r="BL146" s="313"/>
      <c r="BM146" s="313"/>
      <c r="BN146" s="313"/>
      <c r="BO146" s="313"/>
      <c r="BP146" s="314"/>
      <c r="BQ146" s="294"/>
      <c r="BR146" s="295"/>
      <c r="BS146" s="295"/>
      <c r="BT146" s="295"/>
      <c r="BU146" s="295"/>
      <c r="BV146" s="295"/>
      <c r="BW146" s="296"/>
      <c r="BX146" s="294"/>
      <c r="BY146" s="295"/>
      <c r="BZ146" s="295"/>
      <c r="CA146" s="295"/>
      <c r="CB146" s="295"/>
      <c r="CC146" s="296"/>
      <c r="CD146" s="294"/>
      <c r="CE146" s="295"/>
      <c r="CF146" s="295"/>
      <c r="CG146" s="295"/>
      <c r="CH146" s="295"/>
      <c r="CI146" s="296"/>
    </row>
    <row r="147" spans="1:88" ht="18" customHeight="1" thickBot="1" x14ac:dyDescent="0.3">
      <c r="A147" s="75"/>
      <c r="B147" s="377"/>
      <c r="C147" s="378"/>
      <c r="D147" s="378"/>
      <c r="E147" s="378"/>
      <c r="F147" s="378"/>
      <c r="G147" s="378"/>
      <c r="H147" s="378"/>
      <c r="I147" s="378"/>
      <c r="J147" s="378"/>
      <c r="K147" s="378"/>
      <c r="L147" s="378"/>
      <c r="M147" s="378"/>
      <c r="N147" s="378"/>
      <c r="O147" s="378"/>
      <c r="P147" s="378"/>
      <c r="Q147" s="378"/>
      <c r="R147" s="378"/>
      <c r="S147" s="378"/>
      <c r="T147" s="378"/>
      <c r="U147" s="378"/>
      <c r="V147" s="378"/>
      <c r="W147" s="378"/>
      <c r="X147" s="378"/>
      <c r="Y147" s="378"/>
      <c r="Z147" s="378"/>
      <c r="AA147" s="378"/>
      <c r="AB147" s="378"/>
      <c r="AC147" s="378"/>
      <c r="AD147" s="378"/>
      <c r="AE147" s="378"/>
      <c r="AF147" s="378"/>
      <c r="AG147" s="378"/>
      <c r="AH147" s="378"/>
      <c r="AI147" s="378"/>
      <c r="AJ147" s="379"/>
      <c r="AK147" s="380" t="s">
        <v>3</v>
      </c>
      <c r="AL147" s="381"/>
      <c r="AM147" s="381"/>
      <c r="AN147" s="381"/>
      <c r="AO147" s="381"/>
      <c r="AP147" s="381"/>
      <c r="AQ147" s="381"/>
      <c r="AR147" s="381"/>
      <c r="AS147" s="381"/>
      <c r="AT147" s="381"/>
      <c r="AU147" s="381"/>
      <c r="AV147" s="381"/>
      <c r="AW147" s="381"/>
      <c r="AX147" s="381"/>
      <c r="AY147" s="382"/>
      <c r="AZ147" s="382"/>
      <c r="BA147" s="382"/>
      <c r="BB147" s="382"/>
      <c r="BC147" s="382"/>
      <c r="BD147" s="382"/>
      <c r="BE147" s="382"/>
      <c r="BF147" s="382"/>
      <c r="BG147" s="382"/>
      <c r="BH147" s="382"/>
      <c r="BI147" s="382"/>
      <c r="BJ147" s="383"/>
      <c r="BK147" s="384">
        <f>SUM(BK145:BK146)</f>
        <v>261525</v>
      </c>
      <c r="BL147" s="385"/>
      <c r="BM147" s="385"/>
      <c r="BN147" s="385"/>
      <c r="BO147" s="385"/>
      <c r="BP147" s="386"/>
      <c r="BQ147" s="387" t="s">
        <v>100</v>
      </c>
      <c r="BR147" s="388"/>
      <c r="BS147" s="388"/>
      <c r="BT147" s="388"/>
      <c r="BU147" s="388"/>
      <c r="BV147" s="388"/>
      <c r="BW147" s="388"/>
      <c r="BX147" s="388"/>
      <c r="BY147" s="388"/>
      <c r="BZ147" s="388"/>
      <c r="CA147" s="388"/>
      <c r="CB147" s="388"/>
      <c r="CC147" s="389"/>
      <c r="CD147" s="390">
        <f>+CD145*AE145</f>
        <v>425323.5294117647</v>
      </c>
      <c r="CE147" s="390"/>
      <c r="CF147" s="390"/>
      <c r="CG147" s="390"/>
      <c r="CH147" s="390"/>
      <c r="CI147" s="391"/>
    </row>
    <row r="148" spans="1:88" ht="18" customHeight="1" thickBot="1" x14ac:dyDescent="0.3">
      <c r="A148" s="75"/>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c r="AE148" s="76"/>
      <c r="AF148" s="76"/>
      <c r="AG148" s="76"/>
      <c r="AH148" s="76"/>
      <c r="AI148" s="76"/>
      <c r="AJ148" s="76"/>
      <c r="BG148" s="78"/>
      <c r="BH148" s="78"/>
      <c r="BI148" s="78"/>
      <c r="BJ148" s="78"/>
      <c r="BK148" s="79"/>
      <c r="BL148" s="79"/>
      <c r="BM148" s="79"/>
      <c r="BN148" s="79"/>
      <c r="BO148" s="79"/>
      <c r="BP148" s="79"/>
      <c r="BQ148" s="79"/>
      <c r="BR148" s="79"/>
      <c r="BS148" s="79"/>
      <c r="BT148" s="79"/>
      <c r="BU148" s="79"/>
      <c r="BV148" s="79"/>
      <c r="BW148" s="79"/>
      <c r="BX148" s="79"/>
      <c r="BY148" s="79"/>
      <c r="BZ148" s="79"/>
      <c r="CA148" s="79"/>
      <c r="CB148" s="79"/>
      <c r="CC148" s="79"/>
      <c r="CD148" s="79"/>
      <c r="CE148" s="79"/>
      <c r="CF148" s="79"/>
      <c r="CG148" s="79"/>
      <c r="CH148" s="79"/>
      <c r="CI148" s="79"/>
    </row>
    <row r="149" spans="1:88" ht="18" customHeight="1" x14ac:dyDescent="0.25">
      <c r="A149" s="75"/>
      <c r="B149" s="348" t="s">
        <v>0</v>
      </c>
      <c r="C149" s="349"/>
      <c r="D149" s="349"/>
      <c r="E149" s="349"/>
      <c r="F149" s="349"/>
      <c r="G149" s="349"/>
      <c r="H149" s="349"/>
      <c r="I149" s="349"/>
      <c r="J149" s="349"/>
      <c r="K149" s="349"/>
      <c r="L149" s="349"/>
      <c r="M149" s="349"/>
      <c r="N149" s="349"/>
      <c r="O149" s="349"/>
      <c r="P149" s="349"/>
      <c r="Q149" s="349"/>
      <c r="R149" s="349"/>
      <c r="S149" s="349"/>
      <c r="T149" s="349"/>
      <c r="U149" s="349"/>
      <c r="V149" s="349"/>
      <c r="W149" s="349"/>
      <c r="X149" s="349"/>
      <c r="Y149" s="350"/>
      <c r="Z149" s="348" t="s">
        <v>80</v>
      </c>
      <c r="AA149" s="349"/>
      <c r="AB149" s="349"/>
      <c r="AC149" s="349"/>
      <c r="AD149" s="350"/>
      <c r="AE149" s="357" t="s">
        <v>79</v>
      </c>
      <c r="AF149" s="358"/>
      <c r="AG149" s="358"/>
      <c r="AH149" s="358"/>
      <c r="AI149" s="358"/>
      <c r="AJ149" s="359"/>
      <c r="AK149" s="357" t="s">
        <v>81</v>
      </c>
      <c r="AL149" s="358"/>
      <c r="AM149" s="358"/>
      <c r="AN149" s="358"/>
      <c r="AO149" s="358"/>
      <c r="AP149" s="358"/>
      <c r="AQ149" s="358"/>
      <c r="AR149" s="358"/>
      <c r="AS149" s="358"/>
      <c r="AT149" s="358"/>
      <c r="AU149" s="358"/>
      <c r="AV149" s="358"/>
      <c r="AW149" s="358"/>
      <c r="AX149" s="359"/>
      <c r="AY149" s="357" t="s">
        <v>1</v>
      </c>
      <c r="AZ149" s="358"/>
      <c r="BA149" s="358"/>
      <c r="BB149" s="359"/>
      <c r="BC149" s="348" t="s">
        <v>104</v>
      </c>
      <c r="BD149" s="349"/>
      <c r="BE149" s="349"/>
      <c r="BF149" s="350"/>
      <c r="BG149" s="366" t="s">
        <v>82</v>
      </c>
      <c r="BH149" s="367"/>
      <c r="BI149" s="367"/>
      <c r="BJ149" s="368"/>
      <c r="BK149" s="315" t="s">
        <v>99</v>
      </c>
      <c r="BL149" s="316"/>
      <c r="BM149" s="316"/>
      <c r="BN149" s="316"/>
      <c r="BO149" s="316"/>
      <c r="BP149" s="317"/>
      <c r="BQ149" s="315" t="s">
        <v>83</v>
      </c>
      <c r="BR149" s="316"/>
      <c r="BS149" s="316"/>
      <c r="BT149" s="316"/>
      <c r="BU149" s="316"/>
      <c r="BV149" s="316"/>
      <c r="BW149" s="317"/>
      <c r="BX149" s="315" t="s">
        <v>84</v>
      </c>
      <c r="BY149" s="316"/>
      <c r="BZ149" s="316"/>
      <c r="CA149" s="316"/>
      <c r="CB149" s="316"/>
      <c r="CC149" s="317"/>
      <c r="CD149" s="315" t="s">
        <v>85</v>
      </c>
      <c r="CE149" s="316"/>
      <c r="CF149" s="316"/>
      <c r="CG149" s="316"/>
      <c r="CH149" s="316"/>
      <c r="CI149" s="317"/>
      <c r="CJ149" s="74"/>
    </row>
    <row r="150" spans="1:88" ht="18" customHeight="1" x14ac:dyDescent="0.25">
      <c r="A150" s="75"/>
      <c r="B150" s="351"/>
      <c r="C150" s="352"/>
      <c r="D150" s="352"/>
      <c r="E150" s="352"/>
      <c r="F150" s="352"/>
      <c r="G150" s="352"/>
      <c r="H150" s="352"/>
      <c r="I150" s="352"/>
      <c r="J150" s="352"/>
      <c r="K150" s="352"/>
      <c r="L150" s="352"/>
      <c r="M150" s="352"/>
      <c r="N150" s="352"/>
      <c r="O150" s="352"/>
      <c r="P150" s="352"/>
      <c r="Q150" s="352"/>
      <c r="R150" s="352"/>
      <c r="S150" s="352"/>
      <c r="T150" s="352"/>
      <c r="U150" s="352"/>
      <c r="V150" s="352"/>
      <c r="W150" s="352"/>
      <c r="X150" s="352"/>
      <c r="Y150" s="353"/>
      <c r="Z150" s="351"/>
      <c r="AA150" s="352"/>
      <c r="AB150" s="352"/>
      <c r="AC150" s="352"/>
      <c r="AD150" s="353"/>
      <c r="AE150" s="360"/>
      <c r="AF150" s="361"/>
      <c r="AG150" s="361"/>
      <c r="AH150" s="361"/>
      <c r="AI150" s="361"/>
      <c r="AJ150" s="362"/>
      <c r="AK150" s="360"/>
      <c r="AL150" s="361"/>
      <c r="AM150" s="361"/>
      <c r="AN150" s="361"/>
      <c r="AO150" s="361"/>
      <c r="AP150" s="361"/>
      <c r="AQ150" s="361"/>
      <c r="AR150" s="361"/>
      <c r="AS150" s="361"/>
      <c r="AT150" s="361"/>
      <c r="AU150" s="361"/>
      <c r="AV150" s="361"/>
      <c r="AW150" s="361"/>
      <c r="AX150" s="362"/>
      <c r="AY150" s="360"/>
      <c r="AZ150" s="361"/>
      <c r="BA150" s="361"/>
      <c r="BB150" s="362"/>
      <c r="BC150" s="351"/>
      <c r="BD150" s="352"/>
      <c r="BE150" s="352"/>
      <c r="BF150" s="353"/>
      <c r="BG150" s="369"/>
      <c r="BH150" s="370"/>
      <c r="BI150" s="370"/>
      <c r="BJ150" s="371"/>
      <c r="BK150" s="318"/>
      <c r="BL150" s="319"/>
      <c r="BM150" s="319"/>
      <c r="BN150" s="319"/>
      <c r="BO150" s="319"/>
      <c r="BP150" s="320"/>
      <c r="BQ150" s="318"/>
      <c r="BR150" s="319"/>
      <c r="BS150" s="319"/>
      <c r="BT150" s="319"/>
      <c r="BU150" s="319"/>
      <c r="BV150" s="319"/>
      <c r="BW150" s="320"/>
      <c r="BX150" s="318"/>
      <c r="BY150" s="319"/>
      <c r="BZ150" s="319"/>
      <c r="CA150" s="319"/>
      <c r="CB150" s="319"/>
      <c r="CC150" s="320"/>
      <c r="CD150" s="318"/>
      <c r="CE150" s="319"/>
      <c r="CF150" s="319"/>
      <c r="CG150" s="319"/>
      <c r="CH150" s="319"/>
      <c r="CI150" s="320"/>
    </row>
    <row r="151" spans="1:88" ht="18" customHeight="1" thickBot="1" x14ac:dyDescent="0.3">
      <c r="A151" s="75"/>
      <c r="B151" s="354"/>
      <c r="C151" s="355"/>
      <c r="D151" s="355"/>
      <c r="E151" s="355"/>
      <c r="F151" s="355"/>
      <c r="G151" s="355"/>
      <c r="H151" s="355"/>
      <c r="I151" s="355"/>
      <c r="J151" s="355"/>
      <c r="K151" s="355"/>
      <c r="L151" s="355"/>
      <c r="M151" s="355"/>
      <c r="N151" s="355"/>
      <c r="O151" s="355"/>
      <c r="P151" s="355"/>
      <c r="Q151" s="355"/>
      <c r="R151" s="355"/>
      <c r="S151" s="355"/>
      <c r="T151" s="355"/>
      <c r="U151" s="355"/>
      <c r="V151" s="355"/>
      <c r="W151" s="355"/>
      <c r="X151" s="355"/>
      <c r="Y151" s="356"/>
      <c r="Z151" s="354"/>
      <c r="AA151" s="355"/>
      <c r="AB151" s="355"/>
      <c r="AC151" s="355"/>
      <c r="AD151" s="356"/>
      <c r="AE151" s="363"/>
      <c r="AF151" s="364"/>
      <c r="AG151" s="364"/>
      <c r="AH151" s="364"/>
      <c r="AI151" s="364"/>
      <c r="AJ151" s="365"/>
      <c r="AK151" s="360"/>
      <c r="AL151" s="361"/>
      <c r="AM151" s="361"/>
      <c r="AN151" s="361"/>
      <c r="AO151" s="361"/>
      <c r="AP151" s="361"/>
      <c r="AQ151" s="361"/>
      <c r="AR151" s="361"/>
      <c r="AS151" s="361"/>
      <c r="AT151" s="361"/>
      <c r="AU151" s="361"/>
      <c r="AV151" s="361"/>
      <c r="AW151" s="361"/>
      <c r="AX151" s="362"/>
      <c r="AY151" s="360"/>
      <c r="AZ151" s="361"/>
      <c r="BA151" s="361"/>
      <c r="BB151" s="362"/>
      <c r="BC151" s="351"/>
      <c r="BD151" s="352"/>
      <c r="BE151" s="352"/>
      <c r="BF151" s="353"/>
      <c r="BG151" s="369"/>
      <c r="BH151" s="370"/>
      <c r="BI151" s="370"/>
      <c r="BJ151" s="371"/>
      <c r="BK151" s="318"/>
      <c r="BL151" s="319"/>
      <c r="BM151" s="319"/>
      <c r="BN151" s="319"/>
      <c r="BO151" s="319"/>
      <c r="BP151" s="320"/>
      <c r="BQ151" s="321"/>
      <c r="BR151" s="322"/>
      <c r="BS151" s="322"/>
      <c r="BT151" s="322"/>
      <c r="BU151" s="322"/>
      <c r="BV151" s="322"/>
      <c r="BW151" s="323"/>
      <c r="BX151" s="321"/>
      <c r="BY151" s="322"/>
      <c r="BZ151" s="322"/>
      <c r="CA151" s="322"/>
      <c r="CB151" s="322"/>
      <c r="CC151" s="323"/>
      <c r="CD151" s="321"/>
      <c r="CE151" s="322"/>
      <c r="CF151" s="322"/>
      <c r="CG151" s="322"/>
      <c r="CH151" s="322"/>
      <c r="CI151" s="323"/>
    </row>
    <row r="152" spans="1:88" ht="18" customHeight="1" x14ac:dyDescent="0.25">
      <c r="A152" s="75"/>
      <c r="B152" s="324" t="s">
        <v>661</v>
      </c>
      <c r="C152" s="325"/>
      <c r="D152" s="325"/>
      <c r="E152" s="325"/>
      <c r="F152" s="325"/>
      <c r="G152" s="325"/>
      <c r="H152" s="325"/>
      <c r="I152" s="325"/>
      <c r="J152" s="325"/>
      <c r="K152" s="325"/>
      <c r="L152" s="325"/>
      <c r="M152" s="325"/>
      <c r="N152" s="325"/>
      <c r="O152" s="325"/>
      <c r="P152" s="325"/>
      <c r="Q152" s="325"/>
      <c r="R152" s="325"/>
      <c r="S152" s="325"/>
      <c r="T152" s="325"/>
      <c r="U152" s="325"/>
      <c r="V152" s="325"/>
      <c r="W152" s="325"/>
      <c r="X152" s="325"/>
      <c r="Y152" s="326"/>
      <c r="Z152" s="333" t="s">
        <v>697</v>
      </c>
      <c r="AA152" s="334"/>
      <c r="AB152" s="334"/>
      <c r="AC152" s="334"/>
      <c r="AD152" s="335"/>
      <c r="AE152" s="333">
        <v>16</v>
      </c>
      <c r="AF152" s="334"/>
      <c r="AG152" s="334"/>
      <c r="AH152" s="334"/>
      <c r="AI152" s="334"/>
      <c r="AJ152" s="334"/>
      <c r="AK152" s="342" t="s">
        <v>22</v>
      </c>
      <c r="AL152" s="343"/>
      <c r="AM152" s="343"/>
      <c r="AN152" s="343"/>
      <c r="AO152" s="343"/>
      <c r="AP152" s="343"/>
      <c r="AQ152" s="343"/>
      <c r="AR152" s="343"/>
      <c r="AS152" s="343"/>
      <c r="AT152" s="343"/>
      <c r="AU152" s="343"/>
      <c r="AV152" s="343"/>
      <c r="AW152" s="343"/>
      <c r="AX152" s="344"/>
      <c r="AY152" s="409">
        <v>4</v>
      </c>
      <c r="AZ152" s="346"/>
      <c r="BA152" s="346"/>
      <c r="BB152" s="410"/>
      <c r="BC152" s="345">
        <f>+$AE$152*AY152</f>
        <v>64</v>
      </c>
      <c r="BD152" s="346"/>
      <c r="BE152" s="346"/>
      <c r="BF152" s="347"/>
      <c r="BG152" s="285">
        <v>7925</v>
      </c>
      <c r="BH152" s="286"/>
      <c r="BI152" s="286"/>
      <c r="BJ152" s="287"/>
      <c r="BK152" s="288">
        <f>+AY152*BG152</f>
        <v>31700</v>
      </c>
      <c r="BL152" s="289"/>
      <c r="BM152" s="289"/>
      <c r="BN152" s="289"/>
      <c r="BO152" s="289"/>
      <c r="BP152" s="290"/>
      <c r="BQ152" s="291">
        <v>100000</v>
      </c>
      <c r="BR152" s="292"/>
      <c r="BS152" s="292"/>
      <c r="BT152" s="292"/>
      <c r="BU152" s="292"/>
      <c r="BV152" s="292"/>
      <c r="BW152" s="293"/>
      <c r="BX152" s="291">
        <f>+(((BK156+BQ152)*15)/85)</f>
        <v>50402.823529411762</v>
      </c>
      <c r="BY152" s="292"/>
      <c r="BZ152" s="292"/>
      <c r="CA152" s="292"/>
      <c r="CB152" s="292"/>
      <c r="CC152" s="293"/>
      <c r="CD152" s="291">
        <f>+BK156+BQ152+BX152</f>
        <v>336018.82352941175</v>
      </c>
      <c r="CE152" s="292"/>
      <c r="CF152" s="292"/>
      <c r="CG152" s="292"/>
      <c r="CH152" s="292"/>
      <c r="CI152" s="293"/>
    </row>
    <row r="153" spans="1:88" ht="18" customHeight="1" x14ac:dyDescent="0.25">
      <c r="A153" s="75"/>
      <c r="B153" s="327"/>
      <c r="C153" s="328"/>
      <c r="D153" s="328"/>
      <c r="E153" s="328"/>
      <c r="F153" s="328"/>
      <c r="G153" s="328"/>
      <c r="H153" s="328"/>
      <c r="I153" s="328"/>
      <c r="J153" s="328"/>
      <c r="K153" s="328"/>
      <c r="L153" s="328"/>
      <c r="M153" s="328"/>
      <c r="N153" s="328"/>
      <c r="O153" s="328"/>
      <c r="P153" s="328"/>
      <c r="Q153" s="328"/>
      <c r="R153" s="328"/>
      <c r="S153" s="328"/>
      <c r="T153" s="328"/>
      <c r="U153" s="328"/>
      <c r="V153" s="328"/>
      <c r="W153" s="328"/>
      <c r="X153" s="328"/>
      <c r="Y153" s="329"/>
      <c r="Z153" s="336"/>
      <c r="AA153" s="337"/>
      <c r="AB153" s="337"/>
      <c r="AC153" s="337"/>
      <c r="AD153" s="338"/>
      <c r="AE153" s="336"/>
      <c r="AF153" s="337"/>
      <c r="AG153" s="337"/>
      <c r="AH153" s="337"/>
      <c r="AI153" s="337"/>
      <c r="AJ153" s="337"/>
      <c r="AK153" s="300" t="s">
        <v>29</v>
      </c>
      <c r="AL153" s="301"/>
      <c r="AM153" s="301"/>
      <c r="AN153" s="301"/>
      <c r="AO153" s="301"/>
      <c r="AP153" s="301"/>
      <c r="AQ153" s="301"/>
      <c r="AR153" s="301"/>
      <c r="AS153" s="301"/>
      <c r="AT153" s="301"/>
      <c r="AU153" s="301"/>
      <c r="AV153" s="301"/>
      <c r="AW153" s="301"/>
      <c r="AX153" s="302"/>
      <c r="AY153" s="407">
        <v>4</v>
      </c>
      <c r="AZ153" s="304"/>
      <c r="BA153" s="304"/>
      <c r="BB153" s="408"/>
      <c r="BC153" s="306">
        <f t="shared" ref="BC153:BC155" si="22">+$AE$152*AY153</f>
        <v>64</v>
      </c>
      <c r="BD153" s="307"/>
      <c r="BE153" s="307"/>
      <c r="BF153" s="308"/>
      <c r="BG153" s="309">
        <v>7925</v>
      </c>
      <c r="BH153" s="310"/>
      <c r="BI153" s="310"/>
      <c r="BJ153" s="311"/>
      <c r="BK153" s="312">
        <f t="shared" ref="BK153:BK155" si="23">+AY153*BG153</f>
        <v>31700</v>
      </c>
      <c r="BL153" s="313"/>
      <c r="BM153" s="313"/>
      <c r="BN153" s="313"/>
      <c r="BO153" s="313"/>
      <c r="BP153" s="314"/>
      <c r="BQ153" s="294"/>
      <c r="BR153" s="295"/>
      <c r="BS153" s="295"/>
      <c r="BT153" s="295"/>
      <c r="BU153" s="295"/>
      <c r="BV153" s="295"/>
      <c r="BW153" s="296"/>
      <c r="BX153" s="294"/>
      <c r="BY153" s="295"/>
      <c r="BZ153" s="295"/>
      <c r="CA153" s="295"/>
      <c r="CB153" s="295"/>
      <c r="CC153" s="296"/>
      <c r="CD153" s="294"/>
      <c r="CE153" s="295"/>
      <c r="CF153" s="295"/>
      <c r="CG153" s="295"/>
      <c r="CH153" s="295"/>
      <c r="CI153" s="296"/>
    </row>
    <row r="154" spans="1:88" ht="18" customHeight="1" x14ac:dyDescent="0.25">
      <c r="A154" s="75"/>
      <c r="B154" s="327"/>
      <c r="C154" s="328"/>
      <c r="D154" s="328"/>
      <c r="E154" s="328"/>
      <c r="F154" s="328"/>
      <c r="G154" s="328"/>
      <c r="H154" s="328"/>
      <c r="I154" s="328"/>
      <c r="J154" s="328"/>
      <c r="K154" s="328"/>
      <c r="L154" s="328"/>
      <c r="M154" s="328"/>
      <c r="N154" s="328"/>
      <c r="O154" s="328"/>
      <c r="P154" s="328"/>
      <c r="Q154" s="328"/>
      <c r="R154" s="328"/>
      <c r="S154" s="328"/>
      <c r="T154" s="328"/>
      <c r="U154" s="328"/>
      <c r="V154" s="328"/>
      <c r="W154" s="328"/>
      <c r="X154" s="328"/>
      <c r="Y154" s="329"/>
      <c r="Z154" s="336"/>
      <c r="AA154" s="337"/>
      <c r="AB154" s="337"/>
      <c r="AC154" s="337"/>
      <c r="AD154" s="338"/>
      <c r="AE154" s="336"/>
      <c r="AF154" s="337"/>
      <c r="AG154" s="337"/>
      <c r="AH154" s="337"/>
      <c r="AI154" s="337"/>
      <c r="AJ154" s="337"/>
      <c r="AK154" s="300" t="s">
        <v>14</v>
      </c>
      <c r="AL154" s="301"/>
      <c r="AM154" s="301"/>
      <c r="AN154" s="301"/>
      <c r="AO154" s="301"/>
      <c r="AP154" s="301"/>
      <c r="AQ154" s="301"/>
      <c r="AR154" s="301"/>
      <c r="AS154" s="301"/>
      <c r="AT154" s="301"/>
      <c r="AU154" s="301"/>
      <c r="AV154" s="301"/>
      <c r="AW154" s="301"/>
      <c r="AX154" s="302"/>
      <c r="AY154" s="407">
        <v>4</v>
      </c>
      <c r="AZ154" s="304"/>
      <c r="BA154" s="304"/>
      <c r="BB154" s="408"/>
      <c r="BC154" s="306">
        <f t="shared" si="22"/>
        <v>64</v>
      </c>
      <c r="BD154" s="307"/>
      <c r="BE154" s="307"/>
      <c r="BF154" s="308"/>
      <c r="BG154" s="309">
        <v>7925</v>
      </c>
      <c r="BH154" s="310"/>
      <c r="BI154" s="310"/>
      <c r="BJ154" s="311"/>
      <c r="BK154" s="312">
        <f t="shared" si="23"/>
        <v>31700</v>
      </c>
      <c r="BL154" s="313"/>
      <c r="BM154" s="313"/>
      <c r="BN154" s="313"/>
      <c r="BO154" s="313"/>
      <c r="BP154" s="314"/>
      <c r="BQ154" s="294"/>
      <c r="BR154" s="295"/>
      <c r="BS154" s="295"/>
      <c r="BT154" s="295"/>
      <c r="BU154" s="295"/>
      <c r="BV154" s="295"/>
      <c r="BW154" s="296"/>
      <c r="BX154" s="294"/>
      <c r="BY154" s="295"/>
      <c r="BZ154" s="295"/>
      <c r="CA154" s="295"/>
      <c r="CB154" s="295"/>
      <c r="CC154" s="296"/>
      <c r="CD154" s="294"/>
      <c r="CE154" s="295"/>
      <c r="CF154" s="295"/>
      <c r="CG154" s="295"/>
      <c r="CH154" s="295"/>
      <c r="CI154" s="296"/>
    </row>
    <row r="155" spans="1:88" ht="18" customHeight="1" thickBot="1" x14ac:dyDescent="0.3">
      <c r="A155" s="75"/>
      <c r="B155" s="327"/>
      <c r="C155" s="328"/>
      <c r="D155" s="328"/>
      <c r="E155" s="328"/>
      <c r="F155" s="328"/>
      <c r="G155" s="328"/>
      <c r="H155" s="328"/>
      <c r="I155" s="328"/>
      <c r="J155" s="328"/>
      <c r="K155" s="328"/>
      <c r="L155" s="328"/>
      <c r="M155" s="328"/>
      <c r="N155" s="328"/>
      <c r="O155" s="328"/>
      <c r="P155" s="328"/>
      <c r="Q155" s="328"/>
      <c r="R155" s="328"/>
      <c r="S155" s="328"/>
      <c r="T155" s="328"/>
      <c r="U155" s="328"/>
      <c r="V155" s="328"/>
      <c r="W155" s="328"/>
      <c r="X155" s="328"/>
      <c r="Y155" s="329"/>
      <c r="Z155" s="336"/>
      <c r="AA155" s="337"/>
      <c r="AB155" s="337"/>
      <c r="AC155" s="337"/>
      <c r="AD155" s="338"/>
      <c r="AE155" s="336"/>
      <c r="AF155" s="337"/>
      <c r="AG155" s="337"/>
      <c r="AH155" s="337"/>
      <c r="AI155" s="337"/>
      <c r="AJ155" s="337"/>
      <c r="AK155" s="392" t="s">
        <v>530</v>
      </c>
      <c r="AL155" s="393"/>
      <c r="AM155" s="393"/>
      <c r="AN155" s="393"/>
      <c r="AO155" s="393"/>
      <c r="AP155" s="393"/>
      <c r="AQ155" s="393"/>
      <c r="AR155" s="393"/>
      <c r="AS155" s="393"/>
      <c r="AT155" s="393"/>
      <c r="AU155" s="393"/>
      <c r="AV155" s="393"/>
      <c r="AW155" s="393"/>
      <c r="AX155" s="394"/>
      <c r="AY155" s="407">
        <v>4</v>
      </c>
      <c r="AZ155" s="304"/>
      <c r="BA155" s="304"/>
      <c r="BB155" s="408"/>
      <c r="BC155" s="306">
        <f t="shared" si="22"/>
        <v>64</v>
      </c>
      <c r="BD155" s="307"/>
      <c r="BE155" s="307"/>
      <c r="BF155" s="308"/>
      <c r="BG155" s="309">
        <v>22629</v>
      </c>
      <c r="BH155" s="310"/>
      <c r="BI155" s="310"/>
      <c r="BJ155" s="311"/>
      <c r="BK155" s="312">
        <f t="shared" si="23"/>
        <v>90516</v>
      </c>
      <c r="BL155" s="313"/>
      <c r="BM155" s="313"/>
      <c r="BN155" s="313"/>
      <c r="BO155" s="313"/>
      <c r="BP155" s="314"/>
      <c r="BQ155" s="294"/>
      <c r="BR155" s="295"/>
      <c r="BS155" s="295"/>
      <c r="BT155" s="295"/>
      <c r="BU155" s="295"/>
      <c r="BV155" s="295"/>
      <c r="BW155" s="296"/>
      <c r="BX155" s="294"/>
      <c r="BY155" s="295"/>
      <c r="BZ155" s="295"/>
      <c r="CA155" s="295"/>
      <c r="CB155" s="295"/>
      <c r="CC155" s="296"/>
      <c r="CD155" s="294"/>
      <c r="CE155" s="295"/>
      <c r="CF155" s="295"/>
      <c r="CG155" s="295"/>
      <c r="CH155" s="295"/>
      <c r="CI155" s="296"/>
    </row>
    <row r="156" spans="1:88" ht="18" customHeight="1" thickBot="1" x14ac:dyDescent="0.3">
      <c r="A156" s="75"/>
      <c r="B156" s="377"/>
      <c r="C156" s="378"/>
      <c r="D156" s="378"/>
      <c r="E156" s="378"/>
      <c r="F156" s="378"/>
      <c r="G156" s="378"/>
      <c r="H156" s="378"/>
      <c r="I156" s="378"/>
      <c r="J156" s="378"/>
      <c r="K156" s="378"/>
      <c r="L156" s="378"/>
      <c r="M156" s="378"/>
      <c r="N156" s="378"/>
      <c r="O156" s="378"/>
      <c r="P156" s="378"/>
      <c r="Q156" s="378"/>
      <c r="R156" s="378"/>
      <c r="S156" s="378"/>
      <c r="T156" s="378"/>
      <c r="U156" s="378"/>
      <c r="V156" s="378"/>
      <c r="W156" s="378"/>
      <c r="X156" s="378"/>
      <c r="Y156" s="378"/>
      <c r="Z156" s="378"/>
      <c r="AA156" s="378"/>
      <c r="AB156" s="378"/>
      <c r="AC156" s="378"/>
      <c r="AD156" s="378"/>
      <c r="AE156" s="378"/>
      <c r="AF156" s="378"/>
      <c r="AG156" s="378"/>
      <c r="AH156" s="378"/>
      <c r="AI156" s="378"/>
      <c r="AJ156" s="379"/>
      <c r="AK156" s="380" t="s">
        <v>3</v>
      </c>
      <c r="AL156" s="381"/>
      <c r="AM156" s="381"/>
      <c r="AN156" s="381"/>
      <c r="AO156" s="381"/>
      <c r="AP156" s="381"/>
      <c r="AQ156" s="381"/>
      <c r="AR156" s="381"/>
      <c r="AS156" s="381"/>
      <c r="AT156" s="381"/>
      <c r="AU156" s="381"/>
      <c r="AV156" s="381"/>
      <c r="AW156" s="381"/>
      <c r="AX156" s="381"/>
      <c r="AY156" s="382"/>
      <c r="AZ156" s="382"/>
      <c r="BA156" s="382"/>
      <c r="BB156" s="382"/>
      <c r="BC156" s="382"/>
      <c r="BD156" s="382"/>
      <c r="BE156" s="382"/>
      <c r="BF156" s="382"/>
      <c r="BG156" s="382"/>
      <c r="BH156" s="382"/>
      <c r="BI156" s="382"/>
      <c r="BJ156" s="383"/>
      <c r="BK156" s="384">
        <f>SUM(BK152:BK155)</f>
        <v>185616</v>
      </c>
      <c r="BL156" s="385"/>
      <c r="BM156" s="385"/>
      <c r="BN156" s="385"/>
      <c r="BO156" s="385"/>
      <c r="BP156" s="386"/>
      <c r="BQ156" s="387" t="s">
        <v>100</v>
      </c>
      <c r="BR156" s="388"/>
      <c r="BS156" s="388"/>
      <c r="BT156" s="388"/>
      <c r="BU156" s="388"/>
      <c r="BV156" s="388"/>
      <c r="BW156" s="388"/>
      <c r="BX156" s="388"/>
      <c r="BY156" s="388"/>
      <c r="BZ156" s="388"/>
      <c r="CA156" s="388"/>
      <c r="CB156" s="388"/>
      <c r="CC156" s="389"/>
      <c r="CD156" s="390">
        <f>+CD152*AE152</f>
        <v>5376301.176470588</v>
      </c>
      <c r="CE156" s="390"/>
      <c r="CF156" s="390"/>
      <c r="CG156" s="390"/>
      <c r="CH156" s="390"/>
      <c r="CI156" s="391"/>
    </row>
    <row r="157" spans="1:88" ht="18" customHeight="1" thickBot="1" x14ac:dyDescent="0.3">
      <c r="A157" s="75"/>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c r="BG157" s="78"/>
      <c r="BH157" s="78"/>
      <c r="BI157" s="78"/>
      <c r="BJ157" s="78"/>
      <c r="BK157" s="79"/>
      <c r="BL157" s="79"/>
      <c r="BM157" s="79"/>
      <c r="BN157" s="79"/>
      <c r="BO157" s="79"/>
      <c r="BP157" s="79"/>
      <c r="BQ157" s="79"/>
      <c r="BR157" s="79"/>
      <c r="BS157" s="79"/>
      <c r="BT157" s="79"/>
      <c r="BU157" s="79"/>
      <c r="BV157" s="79"/>
      <c r="BW157" s="79"/>
      <c r="BX157" s="79"/>
      <c r="BY157" s="79"/>
      <c r="BZ157" s="79"/>
      <c r="CA157" s="79"/>
      <c r="CB157" s="79"/>
      <c r="CC157" s="79"/>
      <c r="CD157" s="79"/>
      <c r="CE157" s="79"/>
      <c r="CF157" s="79"/>
      <c r="CG157" s="79"/>
      <c r="CH157" s="79"/>
      <c r="CI157" s="79"/>
    </row>
    <row r="158" spans="1:88" ht="18" customHeight="1" x14ac:dyDescent="0.25">
      <c r="A158" s="75"/>
      <c r="B158" s="348" t="s">
        <v>0</v>
      </c>
      <c r="C158" s="349"/>
      <c r="D158" s="349"/>
      <c r="E158" s="349"/>
      <c r="F158" s="349"/>
      <c r="G158" s="349"/>
      <c r="H158" s="349"/>
      <c r="I158" s="349"/>
      <c r="J158" s="349"/>
      <c r="K158" s="349"/>
      <c r="L158" s="349"/>
      <c r="M158" s="349"/>
      <c r="N158" s="349"/>
      <c r="O158" s="349"/>
      <c r="P158" s="349"/>
      <c r="Q158" s="349"/>
      <c r="R158" s="349"/>
      <c r="S158" s="349"/>
      <c r="T158" s="349"/>
      <c r="U158" s="349"/>
      <c r="V158" s="349"/>
      <c r="W158" s="349"/>
      <c r="X158" s="349"/>
      <c r="Y158" s="350"/>
      <c r="Z158" s="348" t="s">
        <v>80</v>
      </c>
      <c r="AA158" s="349"/>
      <c r="AB158" s="349"/>
      <c r="AC158" s="349"/>
      <c r="AD158" s="350"/>
      <c r="AE158" s="357" t="s">
        <v>79</v>
      </c>
      <c r="AF158" s="358"/>
      <c r="AG158" s="358"/>
      <c r="AH158" s="358"/>
      <c r="AI158" s="358"/>
      <c r="AJ158" s="359"/>
      <c r="AK158" s="357" t="s">
        <v>81</v>
      </c>
      <c r="AL158" s="358"/>
      <c r="AM158" s="358"/>
      <c r="AN158" s="358"/>
      <c r="AO158" s="358"/>
      <c r="AP158" s="358"/>
      <c r="AQ158" s="358"/>
      <c r="AR158" s="358"/>
      <c r="AS158" s="358"/>
      <c r="AT158" s="358"/>
      <c r="AU158" s="358"/>
      <c r="AV158" s="358"/>
      <c r="AW158" s="358"/>
      <c r="AX158" s="359"/>
      <c r="AY158" s="357" t="s">
        <v>1</v>
      </c>
      <c r="AZ158" s="358"/>
      <c r="BA158" s="358"/>
      <c r="BB158" s="359"/>
      <c r="BC158" s="348" t="s">
        <v>104</v>
      </c>
      <c r="BD158" s="349"/>
      <c r="BE158" s="349"/>
      <c r="BF158" s="350"/>
      <c r="BG158" s="366" t="s">
        <v>82</v>
      </c>
      <c r="BH158" s="367"/>
      <c r="BI158" s="367"/>
      <c r="BJ158" s="368"/>
      <c r="BK158" s="315" t="s">
        <v>99</v>
      </c>
      <c r="BL158" s="316"/>
      <c r="BM158" s="316"/>
      <c r="BN158" s="316"/>
      <c r="BO158" s="316"/>
      <c r="BP158" s="317"/>
      <c r="BQ158" s="315" t="s">
        <v>83</v>
      </c>
      <c r="BR158" s="316"/>
      <c r="BS158" s="316"/>
      <c r="BT158" s="316"/>
      <c r="BU158" s="316"/>
      <c r="BV158" s="316"/>
      <c r="BW158" s="317"/>
      <c r="BX158" s="315" t="s">
        <v>84</v>
      </c>
      <c r="BY158" s="316"/>
      <c r="BZ158" s="316"/>
      <c r="CA158" s="316"/>
      <c r="CB158" s="316"/>
      <c r="CC158" s="317"/>
      <c r="CD158" s="315" t="s">
        <v>85</v>
      </c>
      <c r="CE158" s="316"/>
      <c r="CF158" s="316"/>
      <c r="CG158" s="316"/>
      <c r="CH158" s="316"/>
      <c r="CI158" s="317"/>
    </row>
    <row r="159" spans="1:88" ht="18" customHeight="1" x14ac:dyDescent="0.25">
      <c r="A159" s="75"/>
      <c r="B159" s="351"/>
      <c r="C159" s="352"/>
      <c r="D159" s="352"/>
      <c r="E159" s="352"/>
      <c r="F159" s="352"/>
      <c r="G159" s="352"/>
      <c r="H159" s="352"/>
      <c r="I159" s="352"/>
      <c r="J159" s="352"/>
      <c r="K159" s="352"/>
      <c r="L159" s="352"/>
      <c r="M159" s="352"/>
      <c r="N159" s="352"/>
      <c r="O159" s="352"/>
      <c r="P159" s="352"/>
      <c r="Q159" s="352"/>
      <c r="R159" s="352"/>
      <c r="S159" s="352"/>
      <c r="T159" s="352"/>
      <c r="U159" s="352"/>
      <c r="V159" s="352"/>
      <c r="W159" s="352"/>
      <c r="X159" s="352"/>
      <c r="Y159" s="353"/>
      <c r="Z159" s="351"/>
      <c r="AA159" s="352"/>
      <c r="AB159" s="352"/>
      <c r="AC159" s="352"/>
      <c r="AD159" s="353"/>
      <c r="AE159" s="360"/>
      <c r="AF159" s="361"/>
      <c r="AG159" s="361"/>
      <c r="AH159" s="361"/>
      <c r="AI159" s="361"/>
      <c r="AJ159" s="362"/>
      <c r="AK159" s="360"/>
      <c r="AL159" s="361"/>
      <c r="AM159" s="361"/>
      <c r="AN159" s="361"/>
      <c r="AO159" s="361"/>
      <c r="AP159" s="361"/>
      <c r="AQ159" s="361"/>
      <c r="AR159" s="361"/>
      <c r="AS159" s="361"/>
      <c r="AT159" s="361"/>
      <c r="AU159" s="361"/>
      <c r="AV159" s="361"/>
      <c r="AW159" s="361"/>
      <c r="AX159" s="362"/>
      <c r="AY159" s="360"/>
      <c r="AZ159" s="361"/>
      <c r="BA159" s="361"/>
      <c r="BB159" s="362"/>
      <c r="BC159" s="351"/>
      <c r="BD159" s="352"/>
      <c r="BE159" s="352"/>
      <c r="BF159" s="353"/>
      <c r="BG159" s="369"/>
      <c r="BH159" s="370"/>
      <c r="BI159" s="370"/>
      <c r="BJ159" s="371"/>
      <c r="BK159" s="318"/>
      <c r="BL159" s="319"/>
      <c r="BM159" s="319"/>
      <c r="BN159" s="319"/>
      <c r="BO159" s="319"/>
      <c r="BP159" s="320"/>
      <c r="BQ159" s="318"/>
      <c r="BR159" s="319"/>
      <c r="BS159" s="319"/>
      <c r="BT159" s="319"/>
      <c r="BU159" s="319"/>
      <c r="BV159" s="319"/>
      <c r="BW159" s="320"/>
      <c r="BX159" s="318"/>
      <c r="BY159" s="319"/>
      <c r="BZ159" s="319"/>
      <c r="CA159" s="319"/>
      <c r="CB159" s="319"/>
      <c r="CC159" s="320"/>
      <c r="CD159" s="318"/>
      <c r="CE159" s="319"/>
      <c r="CF159" s="319"/>
      <c r="CG159" s="319"/>
      <c r="CH159" s="319"/>
      <c r="CI159" s="320"/>
    </row>
    <row r="160" spans="1:88" ht="18" customHeight="1" thickBot="1" x14ac:dyDescent="0.3">
      <c r="A160" s="75"/>
      <c r="B160" s="354"/>
      <c r="C160" s="355"/>
      <c r="D160" s="355"/>
      <c r="E160" s="355"/>
      <c r="F160" s="355"/>
      <c r="G160" s="355"/>
      <c r="H160" s="355"/>
      <c r="I160" s="355"/>
      <c r="J160" s="355"/>
      <c r="K160" s="355"/>
      <c r="L160" s="355"/>
      <c r="M160" s="355"/>
      <c r="N160" s="355"/>
      <c r="O160" s="355"/>
      <c r="P160" s="355"/>
      <c r="Q160" s="355"/>
      <c r="R160" s="355"/>
      <c r="S160" s="355"/>
      <c r="T160" s="355"/>
      <c r="U160" s="355"/>
      <c r="V160" s="355"/>
      <c r="W160" s="355"/>
      <c r="X160" s="355"/>
      <c r="Y160" s="356"/>
      <c r="Z160" s="354"/>
      <c r="AA160" s="355"/>
      <c r="AB160" s="355"/>
      <c r="AC160" s="355"/>
      <c r="AD160" s="356"/>
      <c r="AE160" s="363"/>
      <c r="AF160" s="364"/>
      <c r="AG160" s="364"/>
      <c r="AH160" s="364"/>
      <c r="AI160" s="364"/>
      <c r="AJ160" s="365"/>
      <c r="AK160" s="360"/>
      <c r="AL160" s="361"/>
      <c r="AM160" s="361"/>
      <c r="AN160" s="361"/>
      <c r="AO160" s="361"/>
      <c r="AP160" s="361"/>
      <c r="AQ160" s="361"/>
      <c r="AR160" s="361"/>
      <c r="AS160" s="361"/>
      <c r="AT160" s="361"/>
      <c r="AU160" s="361"/>
      <c r="AV160" s="361"/>
      <c r="AW160" s="361"/>
      <c r="AX160" s="362"/>
      <c r="AY160" s="360"/>
      <c r="AZ160" s="361"/>
      <c r="BA160" s="361"/>
      <c r="BB160" s="362"/>
      <c r="BC160" s="351"/>
      <c r="BD160" s="352"/>
      <c r="BE160" s="352"/>
      <c r="BF160" s="353"/>
      <c r="BG160" s="369"/>
      <c r="BH160" s="370"/>
      <c r="BI160" s="370"/>
      <c r="BJ160" s="371"/>
      <c r="BK160" s="318"/>
      <c r="BL160" s="319"/>
      <c r="BM160" s="319"/>
      <c r="BN160" s="319"/>
      <c r="BO160" s="319"/>
      <c r="BP160" s="320"/>
      <c r="BQ160" s="321"/>
      <c r="BR160" s="322"/>
      <c r="BS160" s="322"/>
      <c r="BT160" s="322"/>
      <c r="BU160" s="322"/>
      <c r="BV160" s="322"/>
      <c r="BW160" s="323"/>
      <c r="BX160" s="321"/>
      <c r="BY160" s="322"/>
      <c r="BZ160" s="322"/>
      <c r="CA160" s="322"/>
      <c r="CB160" s="322"/>
      <c r="CC160" s="323"/>
      <c r="CD160" s="321"/>
      <c r="CE160" s="322"/>
      <c r="CF160" s="322"/>
      <c r="CG160" s="322"/>
      <c r="CH160" s="322"/>
      <c r="CI160" s="323"/>
    </row>
    <row r="161" spans="1:87" ht="18" customHeight="1" x14ac:dyDescent="0.25">
      <c r="A161" s="75"/>
      <c r="B161" s="324" t="s">
        <v>662</v>
      </c>
      <c r="C161" s="325"/>
      <c r="D161" s="325"/>
      <c r="E161" s="325"/>
      <c r="F161" s="325"/>
      <c r="G161" s="325"/>
      <c r="H161" s="325"/>
      <c r="I161" s="325"/>
      <c r="J161" s="325"/>
      <c r="K161" s="325"/>
      <c r="L161" s="325"/>
      <c r="M161" s="325"/>
      <c r="N161" s="325"/>
      <c r="O161" s="325"/>
      <c r="P161" s="325"/>
      <c r="Q161" s="325"/>
      <c r="R161" s="325"/>
      <c r="S161" s="325"/>
      <c r="T161" s="325"/>
      <c r="U161" s="325"/>
      <c r="V161" s="325"/>
      <c r="W161" s="325"/>
      <c r="X161" s="325"/>
      <c r="Y161" s="326"/>
      <c r="Z161" s="333" t="s">
        <v>698</v>
      </c>
      <c r="AA161" s="334"/>
      <c r="AB161" s="334"/>
      <c r="AC161" s="334"/>
      <c r="AD161" s="335"/>
      <c r="AE161" s="333">
        <v>4</v>
      </c>
      <c r="AF161" s="334"/>
      <c r="AG161" s="334"/>
      <c r="AH161" s="334"/>
      <c r="AI161" s="334"/>
      <c r="AJ161" s="334"/>
      <c r="AK161" s="342" t="s">
        <v>41</v>
      </c>
      <c r="AL161" s="343"/>
      <c r="AM161" s="343"/>
      <c r="AN161" s="343"/>
      <c r="AO161" s="343"/>
      <c r="AP161" s="343"/>
      <c r="AQ161" s="343"/>
      <c r="AR161" s="343"/>
      <c r="AS161" s="343"/>
      <c r="AT161" s="343"/>
      <c r="AU161" s="343"/>
      <c r="AV161" s="343"/>
      <c r="AW161" s="343"/>
      <c r="AX161" s="344"/>
      <c r="AY161" s="409">
        <v>0.25</v>
      </c>
      <c r="AZ161" s="346"/>
      <c r="BA161" s="346"/>
      <c r="BB161" s="410"/>
      <c r="BC161" s="345">
        <f>+$AE$161*AY161</f>
        <v>1</v>
      </c>
      <c r="BD161" s="346"/>
      <c r="BE161" s="346"/>
      <c r="BF161" s="347"/>
      <c r="BG161" s="285">
        <v>22629</v>
      </c>
      <c r="BH161" s="286"/>
      <c r="BI161" s="286"/>
      <c r="BJ161" s="287"/>
      <c r="BK161" s="288">
        <f>+AY161*BG161</f>
        <v>5657.25</v>
      </c>
      <c r="BL161" s="289"/>
      <c r="BM161" s="289"/>
      <c r="BN161" s="289"/>
      <c r="BO161" s="289"/>
      <c r="BP161" s="290"/>
      <c r="BQ161" s="291">
        <v>1000</v>
      </c>
      <c r="BR161" s="292"/>
      <c r="BS161" s="292"/>
      <c r="BT161" s="292"/>
      <c r="BU161" s="292"/>
      <c r="BV161" s="292"/>
      <c r="BW161" s="293"/>
      <c r="BX161" s="291">
        <f>+(((BK173+BQ161)*15)/85)</f>
        <v>11510.779411764706</v>
      </c>
      <c r="BY161" s="292"/>
      <c r="BZ161" s="292"/>
      <c r="CA161" s="292"/>
      <c r="CB161" s="292"/>
      <c r="CC161" s="293"/>
      <c r="CD161" s="291">
        <f>+BK173+BQ161+BX161</f>
        <v>76738.529411764699</v>
      </c>
      <c r="CE161" s="292"/>
      <c r="CF161" s="292"/>
      <c r="CG161" s="292"/>
      <c r="CH161" s="292"/>
      <c r="CI161" s="293"/>
    </row>
    <row r="162" spans="1:87" ht="18" customHeight="1" x14ac:dyDescent="0.25">
      <c r="A162" s="75"/>
      <c r="B162" s="327"/>
      <c r="C162" s="328"/>
      <c r="D162" s="328"/>
      <c r="E162" s="328"/>
      <c r="F162" s="328"/>
      <c r="G162" s="328"/>
      <c r="H162" s="328"/>
      <c r="I162" s="328"/>
      <c r="J162" s="328"/>
      <c r="K162" s="328"/>
      <c r="L162" s="328"/>
      <c r="M162" s="328"/>
      <c r="N162" s="328"/>
      <c r="O162" s="328"/>
      <c r="P162" s="328"/>
      <c r="Q162" s="328"/>
      <c r="R162" s="328"/>
      <c r="S162" s="328"/>
      <c r="T162" s="328"/>
      <c r="U162" s="328"/>
      <c r="V162" s="328"/>
      <c r="W162" s="328"/>
      <c r="X162" s="328"/>
      <c r="Y162" s="329"/>
      <c r="Z162" s="336"/>
      <c r="AA162" s="337"/>
      <c r="AB162" s="337"/>
      <c r="AC162" s="337"/>
      <c r="AD162" s="338"/>
      <c r="AE162" s="336"/>
      <c r="AF162" s="337"/>
      <c r="AG162" s="337"/>
      <c r="AH162" s="337"/>
      <c r="AI162" s="337"/>
      <c r="AJ162" s="337"/>
      <c r="AK162" s="300" t="s">
        <v>22</v>
      </c>
      <c r="AL162" s="301"/>
      <c r="AM162" s="301"/>
      <c r="AN162" s="301"/>
      <c r="AO162" s="301"/>
      <c r="AP162" s="301"/>
      <c r="AQ162" s="301"/>
      <c r="AR162" s="301"/>
      <c r="AS162" s="301"/>
      <c r="AT162" s="301"/>
      <c r="AU162" s="301"/>
      <c r="AV162" s="301"/>
      <c r="AW162" s="301"/>
      <c r="AX162" s="302"/>
      <c r="AY162" s="407">
        <v>0.25</v>
      </c>
      <c r="AZ162" s="304"/>
      <c r="BA162" s="304"/>
      <c r="BB162" s="408"/>
      <c r="BC162" s="306">
        <f t="shared" ref="BC162:BC172" si="24">+$AE$161*AY162</f>
        <v>1</v>
      </c>
      <c r="BD162" s="307"/>
      <c r="BE162" s="307"/>
      <c r="BF162" s="308"/>
      <c r="BG162" s="309">
        <v>7925</v>
      </c>
      <c r="BH162" s="310"/>
      <c r="BI162" s="310"/>
      <c r="BJ162" s="311"/>
      <c r="BK162" s="312">
        <f t="shared" ref="BK162:BK172" si="25">+AY162*BG162</f>
        <v>1981.25</v>
      </c>
      <c r="BL162" s="313"/>
      <c r="BM162" s="313"/>
      <c r="BN162" s="313"/>
      <c r="BO162" s="313"/>
      <c r="BP162" s="314"/>
      <c r="BQ162" s="294"/>
      <c r="BR162" s="295"/>
      <c r="BS162" s="295"/>
      <c r="BT162" s="295"/>
      <c r="BU162" s="295"/>
      <c r="BV162" s="295"/>
      <c r="BW162" s="296"/>
      <c r="BX162" s="294"/>
      <c r="BY162" s="295"/>
      <c r="BZ162" s="295"/>
      <c r="CA162" s="295"/>
      <c r="CB162" s="295"/>
      <c r="CC162" s="296"/>
      <c r="CD162" s="294"/>
      <c r="CE162" s="295"/>
      <c r="CF162" s="295"/>
      <c r="CG162" s="295"/>
      <c r="CH162" s="295"/>
      <c r="CI162" s="296"/>
    </row>
    <row r="163" spans="1:87" ht="18" customHeight="1" x14ac:dyDescent="0.25">
      <c r="A163" s="75"/>
      <c r="B163" s="327"/>
      <c r="C163" s="328"/>
      <c r="D163" s="328"/>
      <c r="E163" s="328"/>
      <c r="F163" s="328"/>
      <c r="G163" s="328"/>
      <c r="H163" s="328"/>
      <c r="I163" s="328"/>
      <c r="J163" s="328"/>
      <c r="K163" s="328"/>
      <c r="L163" s="328"/>
      <c r="M163" s="328"/>
      <c r="N163" s="328"/>
      <c r="O163" s="328"/>
      <c r="P163" s="328"/>
      <c r="Q163" s="328"/>
      <c r="R163" s="328"/>
      <c r="S163" s="328"/>
      <c r="T163" s="328"/>
      <c r="U163" s="328"/>
      <c r="V163" s="328"/>
      <c r="W163" s="328"/>
      <c r="X163" s="328"/>
      <c r="Y163" s="329"/>
      <c r="Z163" s="336"/>
      <c r="AA163" s="337"/>
      <c r="AB163" s="337"/>
      <c r="AC163" s="337"/>
      <c r="AD163" s="338"/>
      <c r="AE163" s="336"/>
      <c r="AF163" s="337"/>
      <c r="AG163" s="337"/>
      <c r="AH163" s="337"/>
      <c r="AI163" s="337"/>
      <c r="AJ163" s="337"/>
      <c r="AK163" s="300" t="s">
        <v>29</v>
      </c>
      <c r="AL163" s="301"/>
      <c r="AM163" s="301"/>
      <c r="AN163" s="301"/>
      <c r="AO163" s="301"/>
      <c r="AP163" s="301"/>
      <c r="AQ163" s="301"/>
      <c r="AR163" s="301"/>
      <c r="AS163" s="301"/>
      <c r="AT163" s="301"/>
      <c r="AU163" s="301"/>
      <c r="AV163" s="301"/>
      <c r="AW163" s="301"/>
      <c r="AX163" s="302"/>
      <c r="AY163" s="407">
        <v>0.25</v>
      </c>
      <c r="AZ163" s="304"/>
      <c r="BA163" s="304"/>
      <c r="BB163" s="408"/>
      <c r="BC163" s="306">
        <f t="shared" si="24"/>
        <v>1</v>
      </c>
      <c r="BD163" s="307"/>
      <c r="BE163" s="307"/>
      <c r="BF163" s="308"/>
      <c r="BG163" s="309">
        <v>7925</v>
      </c>
      <c r="BH163" s="310"/>
      <c r="BI163" s="310"/>
      <c r="BJ163" s="311"/>
      <c r="BK163" s="312">
        <f t="shared" si="25"/>
        <v>1981.25</v>
      </c>
      <c r="BL163" s="313"/>
      <c r="BM163" s="313"/>
      <c r="BN163" s="313"/>
      <c r="BO163" s="313"/>
      <c r="BP163" s="314"/>
      <c r="BQ163" s="294"/>
      <c r="BR163" s="295"/>
      <c r="BS163" s="295"/>
      <c r="BT163" s="295"/>
      <c r="BU163" s="295"/>
      <c r="BV163" s="295"/>
      <c r="BW163" s="296"/>
      <c r="BX163" s="294"/>
      <c r="BY163" s="295"/>
      <c r="BZ163" s="295"/>
      <c r="CA163" s="295"/>
      <c r="CB163" s="295"/>
      <c r="CC163" s="296"/>
      <c r="CD163" s="294"/>
      <c r="CE163" s="295"/>
      <c r="CF163" s="295"/>
      <c r="CG163" s="295"/>
      <c r="CH163" s="295"/>
      <c r="CI163" s="296"/>
    </row>
    <row r="164" spans="1:87" ht="18" customHeight="1" x14ac:dyDescent="0.25">
      <c r="A164" s="75"/>
      <c r="B164" s="327"/>
      <c r="C164" s="328"/>
      <c r="D164" s="328"/>
      <c r="E164" s="328"/>
      <c r="F164" s="328"/>
      <c r="G164" s="328"/>
      <c r="H164" s="328"/>
      <c r="I164" s="328"/>
      <c r="J164" s="328"/>
      <c r="K164" s="328"/>
      <c r="L164" s="328"/>
      <c r="M164" s="328"/>
      <c r="N164" s="328"/>
      <c r="O164" s="328"/>
      <c r="P164" s="328"/>
      <c r="Q164" s="328"/>
      <c r="R164" s="328"/>
      <c r="S164" s="328"/>
      <c r="T164" s="328"/>
      <c r="U164" s="328"/>
      <c r="V164" s="328"/>
      <c r="W164" s="328"/>
      <c r="X164" s="328"/>
      <c r="Y164" s="329"/>
      <c r="Z164" s="336"/>
      <c r="AA164" s="337"/>
      <c r="AB164" s="337"/>
      <c r="AC164" s="337"/>
      <c r="AD164" s="338"/>
      <c r="AE164" s="336"/>
      <c r="AF164" s="337"/>
      <c r="AG164" s="337"/>
      <c r="AH164" s="337"/>
      <c r="AI164" s="337"/>
      <c r="AJ164" s="337"/>
      <c r="AK164" s="300" t="s">
        <v>14</v>
      </c>
      <c r="AL164" s="301"/>
      <c r="AM164" s="301"/>
      <c r="AN164" s="301"/>
      <c r="AO164" s="301"/>
      <c r="AP164" s="301"/>
      <c r="AQ164" s="301"/>
      <c r="AR164" s="301"/>
      <c r="AS164" s="301"/>
      <c r="AT164" s="301"/>
      <c r="AU164" s="301"/>
      <c r="AV164" s="301"/>
      <c r="AW164" s="301"/>
      <c r="AX164" s="302"/>
      <c r="AY164" s="407">
        <v>0.25</v>
      </c>
      <c r="AZ164" s="304"/>
      <c r="BA164" s="304"/>
      <c r="BB164" s="408"/>
      <c r="BC164" s="306">
        <f t="shared" si="24"/>
        <v>1</v>
      </c>
      <c r="BD164" s="307"/>
      <c r="BE164" s="307"/>
      <c r="BF164" s="308"/>
      <c r="BG164" s="309">
        <v>7925</v>
      </c>
      <c r="BH164" s="310"/>
      <c r="BI164" s="310"/>
      <c r="BJ164" s="311"/>
      <c r="BK164" s="312">
        <f t="shared" si="25"/>
        <v>1981.25</v>
      </c>
      <c r="BL164" s="313"/>
      <c r="BM164" s="313"/>
      <c r="BN164" s="313"/>
      <c r="BO164" s="313"/>
      <c r="BP164" s="314"/>
      <c r="BQ164" s="294"/>
      <c r="BR164" s="295"/>
      <c r="BS164" s="295"/>
      <c r="BT164" s="295"/>
      <c r="BU164" s="295"/>
      <c r="BV164" s="295"/>
      <c r="BW164" s="296"/>
      <c r="BX164" s="294"/>
      <c r="BY164" s="295"/>
      <c r="BZ164" s="295"/>
      <c r="CA164" s="295"/>
      <c r="CB164" s="295"/>
      <c r="CC164" s="296"/>
      <c r="CD164" s="294"/>
      <c r="CE164" s="295"/>
      <c r="CF164" s="295"/>
      <c r="CG164" s="295"/>
      <c r="CH164" s="295"/>
      <c r="CI164" s="296"/>
    </row>
    <row r="165" spans="1:87" ht="18" customHeight="1" x14ac:dyDescent="0.25">
      <c r="A165" s="75"/>
      <c r="B165" s="327"/>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9"/>
      <c r="Z165" s="336"/>
      <c r="AA165" s="337"/>
      <c r="AB165" s="337"/>
      <c r="AC165" s="337"/>
      <c r="AD165" s="338"/>
      <c r="AE165" s="336"/>
      <c r="AF165" s="337"/>
      <c r="AG165" s="337"/>
      <c r="AH165" s="337"/>
      <c r="AI165" s="337"/>
      <c r="AJ165" s="337"/>
      <c r="AK165" s="300" t="s">
        <v>527</v>
      </c>
      <c r="AL165" s="301"/>
      <c r="AM165" s="301"/>
      <c r="AN165" s="301"/>
      <c r="AO165" s="301"/>
      <c r="AP165" s="301"/>
      <c r="AQ165" s="301"/>
      <c r="AR165" s="301"/>
      <c r="AS165" s="301"/>
      <c r="AT165" s="301"/>
      <c r="AU165" s="301"/>
      <c r="AV165" s="301"/>
      <c r="AW165" s="301"/>
      <c r="AX165" s="302"/>
      <c r="AY165" s="407">
        <v>0.5</v>
      </c>
      <c r="AZ165" s="304"/>
      <c r="BA165" s="304"/>
      <c r="BB165" s="408"/>
      <c r="BC165" s="306">
        <f t="shared" si="24"/>
        <v>2</v>
      </c>
      <c r="BD165" s="307"/>
      <c r="BE165" s="307"/>
      <c r="BF165" s="308"/>
      <c r="BG165" s="309">
        <v>18911</v>
      </c>
      <c r="BH165" s="310"/>
      <c r="BI165" s="310"/>
      <c r="BJ165" s="311"/>
      <c r="BK165" s="312">
        <f t="shared" si="25"/>
        <v>9455.5</v>
      </c>
      <c r="BL165" s="313"/>
      <c r="BM165" s="313"/>
      <c r="BN165" s="313"/>
      <c r="BO165" s="313"/>
      <c r="BP165" s="314"/>
      <c r="BQ165" s="294"/>
      <c r="BR165" s="295"/>
      <c r="BS165" s="295"/>
      <c r="BT165" s="295"/>
      <c r="BU165" s="295"/>
      <c r="BV165" s="295"/>
      <c r="BW165" s="296"/>
      <c r="BX165" s="294"/>
      <c r="BY165" s="295"/>
      <c r="BZ165" s="295"/>
      <c r="CA165" s="295"/>
      <c r="CB165" s="295"/>
      <c r="CC165" s="296"/>
      <c r="CD165" s="294"/>
      <c r="CE165" s="295"/>
      <c r="CF165" s="295"/>
      <c r="CG165" s="295"/>
      <c r="CH165" s="295"/>
      <c r="CI165" s="296"/>
    </row>
    <row r="166" spans="1:87" ht="18" customHeight="1" x14ac:dyDescent="0.25">
      <c r="A166" s="75"/>
      <c r="B166" s="327"/>
      <c r="C166" s="328"/>
      <c r="D166" s="328"/>
      <c r="E166" s="328"/>
      <c r="F166" s="328"/>
      <c r="G166" s="328"/>
      <c r="H166" s="328"/>
      <c r="I166" s="328"/>
      <c r="J166" s="328"/>
      <c r="K166" s="328"/>
      <c r="L166" s="328"/>
      <c r="M166" s="328"/>
      <c r="N166" s="328"/>
      <c r="O166" s="328"/>
      <c r="P166" s="328"/>
      <c r="Q166" s="328"/>
      <c r="R166" s="328"/>
      <c r="S166" s="328"/>
      <c r="T166" s="328"/>
      <c r="U166" s="328"/>
      <c r="V166" s="328"/>
      <c r="W166" s="328"/>
      <c r="X166" s="328"/>
      <c r="Y166" s="329"/>
      <c r="Z166" s="336"/>
      <c r="AA166" s="337"/>
      <c r="AB166" s="337"/>
      <c r="AC166" s="337"/>
      <c r="AD166" s="338"/>
      <c r="AE166" s="336"/>
      <c r="AF166" s="337"/>
      <c r="AG166" s="337"/>
      <c r="AH166" s="337"/>
      <c r="AI166" s="337"/>
      <c r="AJ166" s="337"/>
      <c r="AK166" s="300" t="s">
        <v>13</v>
      </c>
      <c r="AL166" s="301"/>
      <c r="AM166" s="301"/>
      <c r="AN166" s="301"/>
      <c r="AO166" s="301"/>
      <c r="AP166" s="301"/>
      <c r="AQ166" s="301"/>
      <c r="AR166" s="301"/>
      <c r="AS166" s="301"/>
      <c r="AT166" s="301"/>
      <c r="AU166" s="301"/>
      <c r="AV166" s="301"/>
      <c r="AW166" s="301"/>
      <c r="AX166" s="302"/>
      <c r="AY166" s="407">
        <v>0.25</v>
      </c>
      <c r="AZ166" s="304"/>
      <c r="BA166" s="304"/>
      <c r="BB166" s="408"/>
      <c r="BC166" s="306">
        <f t="shared" si="24"/>
        <v>1</v>
      </c>
      <c r="BD166" s="307"/>
      <c r="BE166" s="307"/>
      <c r="BF166" s="308"/>
      <c r="BG166" s="309">
        <v>40826</v>
      </c>
      <c r="BH166" s="310"/>
      <c r="BI166" s="310"/>
      <c r="BJ166" s="311"/>
      <c r="BK166" s="312">
        <f t="shared" si="25"/>
        <v>10206.5</v>
      </c>
      <c r="BL166" s="313"/>
      <c r="BM166" s="313"/>
      <c r="BN166" s="313"/>
      <c r="BO166" s="313"/>
      <c r="BP166" s="314"/>
      <c r="BQ166" s="294"/>
      <c r="BR166" s="295"/>
      <c r="BS166" s="295"/>
      <c r="BT166" s="295"/>
      <c r="BU166" s="295"/>
      <c r="BV166" s="295"/>
      <c r="BW166" s="296"/>
      <c r="BX166" s="294"/>
      <c r="BY166" s="295"/>
      <c r="BZ166" s="295"/>
      <c r="CA166" s="295"/>
      <c r="CB166" s="295"/>
      <c r="CC166" s="296"/>
      <c r="CD166" s="294"/>
      <c r="CE166" s="295"/>
      <c r="CF166" s="295"/>
      <c r="CG166" s="295"/>
      <c r="CH166" s="295"/>
      <c r="CI166" s="296"/>
    </row>
    <row r="167" spans="1:87" ht="18" customHeight="1" x14ac:dyDescent="0.25">
      <c r="A167" s="75"/>
      <c r="B167" s="327"/>
      <c r="C167" s="328"/>
      <c r="D167" s="328"/>
      <c r="E167" s="328"/>
      <c r="F167" s="328"/>
      <c r="G167" s="328"/>
      <c r="H167" s="328"/>
      <c r="I167" s="328"/>
      <c r="J167" s="328"/>
      <c r="K167" s="328"/>
      <c r="L167" s="328"/>
      <c r="M167" s="328"/>
      <c r="N167" s="328"/>
      <c r="O167" s="328"/>
      <c r="P167" s="328"/>
      <c r="Q167" s="328"/>
      <c r="R167" s="328"/>
      <c r="S167" s="328"/>
      <c r="T167" s="328"/>
      <c r="U167" s="328"/>
      <c r="V167" s="328"/>
      <c r="W167" s="328"/>
      <c r="X167" s="328"/>
      <c r="Y167" s="329"/>
      <c r="Z167" s="336"/>
      <c r="AA167" s="337"/>
      <c r="AB167" s="337"/>
      <c r="AC167" s="337"/>
      <c r="AD167" s="338"/>
      <c r="AE167" s="336"/>
      <c r="AF167" s="337"/>
      <c r="AG167" s="337"/>
      <c r="AH167" s="337"/>
      <c r="AI167" s="337"/>
      <c r="AJ167" s="337"/>
      <c r="AK167" s="300" t="s">
        <v>40</v>
      </c>
      <c r="AL167" s="301"/>
      <c r="AM167" s="301"/>
      <c r="AN167" s="301"/>
      <c r="AO167" s="301"/>
      <c r="AP167" s="301"/>
      <c r="AQ167" s="301"/>
      <c r="AR167" s="301"/>
      <c r="AS167" s="301"/>
      <c r="AT167" s="301"/>
      <c r="AU167" s="301"/>
      <c r="AV167" s="301"/>
      <c r="AW167" s="301"/>
      <c r="AX167" s="302"/>
      <c r="AY167" s="407">
        <v>0.25</v>
      </c>
      <c r="AZ167" s="304"/>
      <c r="BA167" s="304"/>
      <c r="BB167" s="408"/>
      <c r="BC167" s="306">
        <f t="shared" si="24"/>
        <v>1</v>
      </c>
      <c r="BD167" s="307"/>
      <c r="BE167" s="307"/>
      <c r="BF167" s="308"/>
      <c r="BG167" s="309">
        <v>26988</v>
      </c>
      <c r="BH167" s="310"/>
      <c r="BI167" s="310"/>
      <c r="BJ167" s="311"/>
      <c r="BK167" s="312">
        <f t="shared" si="25"/>
        <v>6747</v>
      </c>
      <c r="BL167" s="313"/>
      <c r="BM167" s="313"/>
      <c r="BN167" s="313"/>
      <c r="BO167" s="313"/>
      <c r="BP167" s="314"/>
      <c r="BQ167" s="294"/>
      <c r="BR167" s="295"/>
      <c r="BS167" s="295"/>
      <c r="BT167" s="295"/>
      <c r="BU167" s="295"/>
      <c r="BV167" s="295"/>
      <c r="BW167" s="296"/>
      <c r="BX167" s="294"/>
      <c r="BY167" s="295"/>
      <c r="BZ167" s="295"/>
      <c r="CA167" s="295"/>
      <c r="CB167" s="295"/>
      <c r="CC167" s="296"/>
      <c r="CD167" s="294"/>
      <c r="CE167" s="295"/>
      <c r="CF167" s="295"/>
      <c r="CG167" s="295"/>
      <c r="CH167" s="295"/>
      <c r="CI167" s="296"/>
    </row>
    <row r="168" spans="1:87" ht="18" customHeight="1" x14ac:dyDescent="0.25">
      <c r="A168" s="75"/>
      <c r="B168" s="327"/>
      <c r="C168" s="328"/>
      <c r="D168" s="328"/>
      <c r="E168" s="328"/>
      <c r="F168" s="328"/>
      <c r="G168" s="328"/>
      <c r="H168" s="328"/>
      <c r="I168" s="328"/>
      <c r="J168" s="328"/>
      <c r="K168" s="328"/>
      <c r="L168" s="328"/>
      <c r="M168" s="328"/>
      <c r="N168" s="328"/>
      <c r="O168" s="328"/>
      <c r="P168" s="328"/>
      <c r="Q168" s="328"/>
      <c r="R168" s="328"/>
      <c r="S168" s="328"/>
      <c r="T168" s="328"/>
      <c r="U168" s="328"/>
      <c r="V168" s="328"/>
      <c r="W168" s="328"/>
      <c r="X168" s="328"/>
      <c r="Y168" s="329"/>
      <c r="Z168" s="336"/>
      <c r="AA168" s="337"/>
      <c r="AB168" s="337"/>
      <c r="AC168" s="337"/>
      <c r="AD168" s="338"/>
      <c r="AE168" s="336"/>
      <c r="AF168" s="337"/>
      <c r="AG168" s="337"/>
      <c r="AH168" s="337"/>
      <c r="AI168" s="337"/>
      <c r="AJ168" s="337"/>
      <c r="AK168" s="300" t="s">
        <v>528</v>
      </c>
      <c r="AL168" s="301"/>
      <c r="AM168" s="301"/>
      <c r="AN168" s="301"/>
      <c r="AO168" s="301"/>
      <c r="AP168" s="301"/>
      <c r="AQ168" s="301"/>
      <c r="AR168" s="301"/>
      <c r="AS168" s="301"/>
      <c r="AT168" s="301"/>
      <c r="AU168" s="301"/>
      <c r="AV168" s="301"/>
      <c r="AW168" s="301"/>
      <c r="AX168" s="302"/>
      <c r="AY168" s="407">
        <v>0.25</v>
      </c>
      <c r="AZ168" s="304"/>
      <c r="BA168" s="304"/>
      <c r="BB168" s="408"/>
      <c r="BC168" s="306">
        <f t="shared" si="24"/>
        <v>1</v>
      </c>
      <c r="BD168" s="307"/>
      <c r="BE168" s="307"/>
      <c r="BF168" s="308"/>
      <c r="BG168" s="309">
        <v>22530</v>
      </c>
      <c r="BH168" s="310"/>
      <c r="BI168" s="310"/>
      <c r="BJ168" s="311"/>
      <c r="BK168" s="312">
        <f t="shared" si="25"/>
        <v>5632.5</v>
      </c>
      <c r="BL168" s="313"/>
      <c r="BM168" s="313"/>
      <c r="BN168" s="313"/>
      <c r="BO168" s="313"/>
      <c r="BP168" s="314"/>
      <c r="BQ168" s="294"/>
      <c r="BR168" s="295"/>
      <c r="BS168" s="295"/>
      <c r="BT168" s="295"/>
      <c r="BU168" s="295"/>
      <c r="BV168" s="295"/>
      <c r="BW168" s="296"/>
      <c r="BX168" s="294"/>
      <c r="BY168" s="295"/>
      <c r="BZ168" s="295"/>
      <c r="CA168" s="295"/>
      <c r="CB168" s="295"/>
      <c r="CC168" s="296"/>
      <c r="CD168" s="294"/>
      <c r="CE168" s="295"/>
      <c r="CF168" s="295"/>
      <c r="CG168" s="295"/>
      <c r="CH168" s="295"/>
      <c r="CI168" s="296"/>
    </row>
    <row r="169" spans="1:87" ht="18" customHeight="1" x14ac:dyDescent="0.25">
      <c r="A169" s="75"/>
      <c r="B169" s="327"/>
      <c r="C169" s="328"/>
      <c r="D169" s="328"/>
      <c r="E169" s="328"/>
      <c r="F169" s="328"/>
      <c r="G169" s="328"/>
      <c r="H169" s="328"/>
      <c r="I169" s="328"/>
      <c r="J169" s="328"/>
      <c r="K169" s="328"/>
      <c r="L169" s="328"/>
      <c r="M169" s="328"/>
      <c r="N169" s="328"/>
      <c r="O169" s="328"/>
      <c r="P169" s="328"/>
      <c r="Q169" s="328"/>
      <c r="R169" s="328"/>
      <c r="S169" s="328"/>
      <c r="T169" s="328"/>
      <c r="U169" s="328"/>
      <c r="V169" s="328"/>
      <c r="W169" s="328"/>
      <c r="X169" s="328"/>
      <c r="Y169" s="329"/>
      <c r="Z169" s="336"/>
      <c r="AA169" s="337"/>
      <c r="AB169" s="337"/>
      <c r="AC169" s="337"/>
      <c r="AD169" s="338"/>
      <c r="AE169" s="336"/>
      <c r="AF169" s="337"/>
      <c r="AG169" s="337"/>
      <c r="AH169" s="337"/>
      <c r="AI169" s="337"/>
      <c r="AJ169" s="337"/>
      <c r="AK169" s="300" t="s">
        <v>529</v>
      </c>
      <c r="AL169" s="301"/>
      <c r="AM169" s="301"/>
      <c r="AN169" s="301"/>
      <c r="AO169" s="301"/>
      <c r="AP169" s="301"/>
      <c r="AQ169" s="301"/>
      <c r="AR169" s="301"/>
      <c r="AS169" s="301"/>
      <c r="AT169" s="301"/>
      <c r="AU169" s="301"/>
      <c r="AV169" s="301"/>
      <c r="AW169" s="301"/>
      <c r="AX169" s="302"/>
      <c r="AY169" s="407">
        <v>0.25</v>
      </c>
      <c r="AZ169" s="304"/>
      <c r="BA169" s="304"/>
      <c r="BB169" s="408"/>
      <c r="BC169" s="306">
        <f t="shared" si="24"/>
        <v>1</v>
      </c>
      <c r="BD169" s="307"/>
      <c r="BE169" s="307"/>
      <c r="BF169" s="308"/>
      <c r="BG169" s="309">
        <v>18911</v>
      </c>
      <c r="BH169" s="310"/>
      <c r="BI169" s="310"/>
      <c r="BJ169" s="311"/>
      <c r="BK169" s="312">
        <f t="shared" si="25"/>
        <v>4727.75</v>
      </c>
      <c r="BL169" s="313"/>
      <c r="BM169" s="313"/>
      <c r="BN169" s="313"/>
      <c r="BO169" s="313"/>
      <c r="BP169" s="314"/>
      <c r="BQ169" s="294"/>
      <c r="BR169" s="295"/>
      <c r="BS169" s="295"/>
      <c r="BT169" s="295"/>
      <c r="BU169" s="295"/>
      <c r="BV169" s="295"/>
      <c r="BW169" s="296"/>
      <c r="BX169" s="294"/>
      <c r="BY169" s="295"/>
      <c r="BZ169" s="295"/>
      <c r="CA169" s="295"/>
      <c r="CB169" s="295"/>
      <c r="CC169" s="296"/>
      <c r="CD169" s="294"/>
      <c r="CE169" s="295"/>
      <c r="CF169" s="295"/>
      <c r="CG169" s="295"/>
      <c r="CH169" s="295"/>
      <c r="CI169" s="296"/>
    </row>
    <row r="170" spans="1:87" ht="18" customHeight="1" x14ac:dyDescent="0.25">
      <c r="A170" s="75"/>
      <c r="B170" s="327"/>
      <c r="C170" s="328"/>
      <c r="D170" s="328"/>
      <c r="E170" s="328"/>
      <c r="F170" s="328"/>
      <c r="G170" s="328"/>
      <c r="H170" s="328"/>
      <c r="I170" s="328"/>
      <c r="J170" s="328"/>
      <c r="K170" s="328"/>
      <c r="L170" s="328"/>
      <c r="M170" s="328"/>
      <c r="N170" s="328"/>
      <c r="O170" s="328"/>
      <c r="P170" s="328"/>
      <c r="Q170" s="328"/>
      <c r="R170" s="328"/>
      <c r="S170" s="328"/>
      <c r="T170" s="328"/>
      <c r="U170" s="328"/>
      <c r="V170" s="328"/>
      <c r="W170" s="328"/>
      <c r="X170" s="328"/>
      <c r="Y170" s="329"/>
      <c r="Z170" s="336"/>
      <c r="AA170" s="337"/>
      <c r="AB170" s="337"/>
      <c r="AC170" s="337"/>
      <c r="AD170" s="338"/>
      <c r="AE170" s="336"/>
      <c r="AF170" s="337"/>
      <c r="AG170" s="337"/>
      <c r="AH170" s="337"/>
      <c r="AI170" s="337"/>
      <c r="AJ170" s="337"/>
      <c r="AK170" s="300" t="s">
        <v>530</v>
      </c>
      <c r="AL170" s="301"/>
      <c r="AM170" s="301"/>
      <c r="AN170" s="301"/>
      <c r="AO170" s="301"/>
      <c r="AP170" s="301"/>
      <c r="AQ170" s="301"/>
      <c r="AR170" s="301"/>
      <c r="AS170" s="301"/>
      <c r="AT170" s="301"/>
      <c r="AU170" s="301"/>
      <c r="AV170" s="301"/>
      <c r="AW170" s="301"/>
      <c r="AX170" s="302"/>
      <c r="AY170" s="407">
        <v>0.25</v>
      </c>
      <c r="AZ170" s="304"/>
      <c r="BA170" s="304"/>
      <c r="BB170" s="408"/>
      <c r="BC170" s="306">
        <f t="shared" si="24"/>
        <v>1</v>
      </c>
      <c r="BD170" s="307"/>
      <c r="BE170" s="307"/>
      <c r="BF170" s="308"/>
      <c r="BG170" s="309">
        <v>22629</v>
      </c>
      <c r="BH170" s="310"/>
      <c r="BI170" s="310"/>
      <c r="BJ170" s="311"/>
      <c r="BK170" s="312">
        <f t="shared" si="25"/>
        <v>5657.25</v>
      </c>
      <c r="BL170" s="313"/>
      <c r="BM170" s="313"/>
      <c r="BN170" s="313"/>
      <c r="BO170" s="313"/>
      <c r="BP170" s="314"/>
      <c r="BQ170" s="294"/>
      <c r="BR170" s="295"/>
      <c r="BS170" s="295"/>
      <c r="BT170" s="295"/>
      <c r="BU170" s="295"/>
      <c r="BV170" s="295"/>
      <c r="BW170" s="296"/>
      <c r="BX170" s="294"/>
      <c r="BY170" s="295"/>
      <c r="BZ170" s="295"/>
      <c r="CA170" s="295"/>
      <c r="CB170" s="295"/>
      <c r="CC170" s="296"/>
      <c r="CD170" s="294"/>
      <c r="CE170" s="295"/>
      <c r="CF170" s="295"/>
      <c r="CG170" s="295"/>
      <c r="CH170" s="295"/>
      <c r="CI170" s="296"/>
    </row>
    <row r="171" spans="1:87" ht="18" customHeight="1" x14ac:dyDescent="0.25">
      <c r="A171" s="75"/>
      <c r="B171" s="327"/>
      <c r="C171" s="328"/>
      <c r="D171" s="328"/>
      <c r="E171" s="328"/>
      <c r="F171" s="328"/>
      <c r="G171" s="328"/>
      <c r="H171" s="328"/>
      <c r="I171" s="328"/>
      <c r="J171" s="328"/>
      <c r="K171" s="328"/>
      <c r="L171" s="328"/>
      <c r="M171" s="328"/>
      <c r="N171" s="328"/>
      <c r="O171" s="328"/>
      <c r="P171" s="328"/>
      <c r="Q171" s="328"/>
      <c r="R171" s="328"/>
      <c r="S171" s="328"/>
      <c r="T171" s="328"/>
      <c r="U171" s="328"/>
      <c r="V171" s="328"/>
      <c r="W171" s="328"/>
      <c r="X171" s="328"/>
      <c r="Y171" s="329"/>
      <c r="Z171" s="336"/>
      <c r="AA171" s="337"/>
      <c r="AB171" s="337"/>
      <c r="AC171" s="337"/>
      <c r="AD171" s="338"/>
      <c r="AE171" s="336"/>
      <c r="AF171" s="337"/>
      <c r="AG171" s="337"/>
      <c r="AH171" s="337"/>
      <c r="AI171" s="337"/>
      <c r="AJ171" s="337"/>
      <c r="AK171" s="300" t="s">
        <v>18</v>
      </c>
      <c r="AL171" s="301"/>
      <c r="AM171" s="301"/>
      <c r="AN171" s="301"/>
      <c r="AO171" s="301"/>
      <c r="AP171" s="301"/>
      <c r="AQ171" s="301"/>
      <c r="AR171" s="301"/>
      <c r="AS171" s="301"/>
      <c r="AT171" s="301"/>
      <c r="AU171" s="301"/>
      <c r="AV171" s="301"/>
      <c r="AW171" s="301"/>
      <c r="AX171" s="302"/>
      <c r="AY171" s="407">
        <v>0.25</v>
      </c>
      <c r="AZ171" s="304"/>
      <c r="BA171" s="304"/>
      <c r="BB171" s="408"/>
      <c r="BC171" s="306">
        <f t="shared" si="24"/>
        <v>1</v>
      </c>
      <c r="BD171" s="307"/>
      <c r="BE171" s="307"/>
      <c r="BF171" s="308"/>
      <c r="BG171" s="309">
        <v>28961</v>
      </c>
      <c r="BH171" s="310"/>
      <c r="BI171" s="310"/>
      <c r="BJ171" s="311"/>
      <c r="BK171" s="312">
        <f t="shared" si="25"/>
        <v>7240.25</v>
      </c>
      <c r="BL171" s="313"/>
      <c r="BM171" s="313"/>
      <c r="BN171" s="313"/>
      <c r="BO171" s="313"/>
      <c r="BP171" s="314"/>
      <c r="BQ171" s="294"/>
      <c r="BR171" s="295"/>
      <c r="BS171" s="295"/>
      <c r="BT171" s="295"/>
      <c r="BU171" s="295"/>
      <c r="BV171" s="295"/>
      <c r="BW171" s="296"/>
      <c r="BX171" s="294"/>
      <c r="BY171" s="295"/>
      <c r="BZ171" s="295"/>
      <c r="CA171" s="295"/>
      <c r="CB171" s="295"/>
      <c r="CC171" s="296"/>
      <c r="CD171" s="294"/>
      <c r="CE171" s="295"/>
      <c r="CF171" s="295"/>
      <c r="CG171" s="295"/>
      <c r="CH171" s="295"/>
      <c r="CI171" s="296"/>
    </row>
    <row r="172" spans="1:87" ht="18" customHeight="1" thickBot="1" x14ac:dyDescent="0.3">
      <c r="A172" s="75"/>
      <c r="B172" s="327"/>
      <c r="C172" s="328"/>
      <c r="D172" s="328"/>
      <c r="E172" s="328"/>
      <c r="F172" s="328"/>
      <c r="G172" s="328"/>
      <c r="H172" s="328"/>
      <c r="I172" s="328"/>
      <c r="J172" s="328"/>
      <c r="K172" s="328"/>
      <c r="L172" s="328"/>
      <c r="M172" s="328"/>
      <c r="N172" s="328"/>
      <c r="O172" s="328"/>
      <c r="P172" s="328"/>
      <c r="Q172" s="328"/>
      <c r="R172" s="328"/>
      <c r="S172" s="328"/>
      <c r="T172" s="328"/>
      <c r="U172" s="328"/>
      <c r="V172" s="328"/>
      <c r="W172" s="328"/>
      <c r="X172" s="328"/>
      <c r="Y172" s="329"/>
      <c r="Z172" s="336"/>
      <c r="AA172" s="337"/>
      <c r="AB172" s="337"/>
      <c r="AC172" s="337"/>
      <c r="AD172" s="338"/>
      <c r="AE172" s="336"/>
      <c r="AF172" s="337"/>
      <c r="AG172" s="337"/>
      <c r="AH172" s="337"/>
      <c r="AI172" s="337"/>
      <c r="AJ172" s="337"/>
      <c r="AK172" s="392" t="s">
        <v>37</v>
      </c>
      <c r="AL172" s="393"/>
      <c r="AM172" s="393"/>
      <c r="AN172" s="393"/>
      <c r="AO172" s="393"/>
      <c r="AP172" s="393"/>
      <c r="AQ172" s="393"/>
      <c r="AR172" s="393"/>
      <c r="AS172" s="393"/>
      <c r="AT172" s="393"/>
      <c r="AU172" s="393"/>
      <c r="AV172" s="393"/>
      <c r="AW172" s="393"/>
      <c r="AX172" s="394"/>
      <c r="AY172" s="407">
        <v>0.25</v>
      </c>
      <c r="AZ172" s="304"/>
      <c r="BA172" s="304"/>
      <c r="BB172" s="408"/>
      <c r="BC172" s="306">
        <f t="shared" si="24"/>
        <v>1</v>
      </c>
      <c r="BD172" s="307"/>
      <c r="BE172" s="307"/>
      <c r="BF172" s="308"/>
      <c r="BG172" s="309">
        <v>11840</v>
      </c>
      <c r="BH172" s="310"/>
      <c r="BI172" s="310"/>
      <c r="BJ172" s="311"/>
      <c r="BK172" s="312">
        <f t="shared" si="25"/>
        <v>2960</v>
      </c>
      <c r="BL172" s="313"/>
      <c r="BM172" s="313"/>
      <c r="BN172" s="313"/>
      <c r="BO172" s="313"/>
      <c r="BP172" s="314"/>
      <c r="BQ172" s="294"/>
      <c r="BR172" s="295"/>
      <c r="BS172" s="295"/>
      <c r="BT172" s="295"/>
      <c r="BU172" s="295"/>
      <c r="BV172" s="295"/>
      <c r="BW172" s="296"/>
      <c r="BX172" s="294"/>
      <c r="BY172" s="295"/>
      <c r="BZ172" s="295"/>
      <c r="CA172" s="295"/>
      <c r="CB172" s="295"/>
      <c r="CC172" s="296"/>
      <c r="CD172" s="294"/>
      <c r="CE172" s="295"/>
      <c r="CF172" s="295"/>
      <c r="CG172" s="295"/>
      <c r="CH172" s="295"/>
      <c r="CI172" s="296"/>
    </row>
    <row r="173" spans="1:87" ht="18" customHeight="1" thickBot="1" x14ac:dyDescent="0.3">
      <c r="A173" s="75"/>
      <c r="B173" s="377"/>
      <c r="C173" s="378"/>
      <c r="D173" s="378"/>
      <c r="E173" s="378"/>
      <c r="F173" s="378"/>
      <c r="G173" s="378"/>
      <c r="H173" s="378"/>
      <c r="I173" s="378"/>
      <c r="J173" s="378"/>
      <c r="K173" s="378"/>
      <c r="L173" s="378"/>
      <c r="M173" s="378"/>
      <c r="N173" s="378"/>
      <c r="O173" s="378"/>
      <c r="P173" s="378"/>
      <c r="Q173" s="378"/>
      <c r="R173" s="378"/>
      <c r="S173" s="378"/>
      <c r="T173" s="378"/>
      <c r="U173" s="378"/>
      <c r="V173" s="378"/>
      <c r="W173" s="378"/>
      <c r="X173" s="378"/>
      <c r="Y173" s="378"/>
      <c r="Z173" s="378"/>
      <c r="AA173" s="378"/>
      <c r="AB173" s="378"/>
      <c r="AC173" s="378"/>
      <c r="AD173" s="378"/>
      <c r="AE173" s="378"/>
      <c r="AF173" s="378"/>
      <c r="AG173" s="378"/>
      <c r="AH173" s="378"/>
      <c r="AI173" s="378"/>
      <c r="AJ173" s="379"/>
      <c r="AK173" s="380" t="s">
        <v>3</v>
      </c>
      <c r="AL173" s="381"/>
      <c r="AM173" s="381"/>
      <c r="AN173" s="381"/>
      <c r="AO173" s="381"/>
      <c r="AP173" s="381"/>
      <c r="AQ173" s="381"/>
      <c r="AR173" s="381"/>
      <c r="AS173" s="381"/>
      <c r="AT173" s="381"/>
      <c r="AU173" s="381"/>
      <c r="AV173" s="381"/>
      <c r="AW173" s="381"/>
      <c r="AX173" s="381"/>
      <c r="AY173" s="382"/>
      <c r="AZ173" s="382"/>
      <c r="BA173" s="382"/>
      <c r="BB173" s="382"/>
      <c r="BC173" s="382"/>
      <c r="BD173" s="382"/>
      <c r="BE173" s="382"/>
      <c r="BF173" s="382"/>
      <c r="BG173" s="382"/>
      <c r="BH173" s="382"/>
      <c r="BI173" s="382"/>
      <c r="BJ173" s="383"/>
      <c r="BK173" s="384">
        <f>SUM(BK161:BK172)</f>
        <v>64227.75</v>
      </c>
      <c r="BL173" s="385"/>
      <c r="BM173" s="385"/>
      <c r="BN173" s="385"/>
      <c r="BO173" s="385"/>
      <c r="BP173" s="386"/>
      <c r="BQ173" s="387" t="s">
        <v>100</v>
      </c>
      <c r="BR173" s="388"/>
      <c r="BS173" s="388"/>
      <c r="BT173" s="388"/>
      <c r="BU173" s="388"/>
      <c r="BV173" s="388"/>
      <c r="BW173" s="388"/>
      <c r="BX173" s="388"/>
      <c r="BY173" s="388"/>
      <c r="BZ173" s="388"/>
      <c r="CA173" s="388"/>
      <c r="CB173" s="388"/>
      <c r="CC173" s="389"/>
      <c r="CD173" s="390">
        <f>+CD161*AE161</f>
        <v>306954.1176470588</v>
      </c>
      <c r="CE173" s="390"/>
      <c r="CF173" s="390"/>
      <c r="CG173" s="390"/>
      <c r="CH173" s="390"/>
      <c r="CI173" s="391"/>
    </row>
    <row r="174" spans="1:87" ht="18" customHeight="1" thickBot="1" x14ac:dyDescent="0.3">
      <c r="A174" s="75"/>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c r="AR174" s="76"/>
      <c r="AS174" s="76"/>
      <c r="AT174" s="76"/>
      <c r="AU174" s="76"/>
      <c r="AV174" s="76"/>
      <c r="AW174" s="76"/>
      <c r="AX174" s="76"/>
      <c r="AY174" s="77"/>
      <c r="AZ174" s="77"/>
      <c r="BA174" s="77"/>
      <c r="BB174" s="77"/>
      <c r="BC174" s="77"/>
      <c r="BD174" s="77"/>
      <c r="BE174" s="77"/>
      <c r="BF174" s="77"/>
      <c r="BG174" s="78"/>
      <c r="BH174" s="78"/>
      <c r="BI174" s="78"/>
      <c r="BJ174" s="78"/>
      <c r="BK174" s="79"/>
      <c r="BL174" s="79"/>
      <c r="BM174" s="79"/>
      <c r="BN174" s="79"/>
      <c r="BO174" s="79"/>
      <c r="BP174" s="79"/>
      <c r="BQ174" s="79"/>
      <c r="BR174" s="79"/>
      <c r="BS174" s="79"/>
      <c r="BT174" s="79"/>
      <c r="BU174" s="79"/>
      <c r="BV174" s="79"/>
      <c r="BW174" s="79"/>
      <c r="BX174" s="79"/>
      <c r="BY174" s="79"/>
      <c r="BZ174" s="79"/>
      <c r="CA174" s="79"/>
      <c r="CB174" s="79"/>
      <c r="CC174" s="79"/>
      <c r="CD174" s="79"/>
      <c r="CE174" s="79"/>
      <c r="CF174" s="79"/>
      <c r="CG174" s="79"/>
      <c r="CH174" s="79"/>
      <c r="CI174" s="79"/>
    </row>
    <row r="175" spans="1:87" ht="18" customHeight="1" x14ac:dyDescent="0.25">
      <c r="A175" s="75"/>
      <c r="B175" s="348" t="s">
        <v>0</v>
      </c>
      <c r="C175" s="349"/>
      <c r="D175" s="349"/>
      <c r="E175" s="349"/>
      <c r="F175" s="349"/>
      <c r="G175" s="349"/>
      <c r="H175" s="349"/>
      <c r="I175" s="349"/>
      <c r="J175" s="349"/>
      <c r="K175" s="349"/>
      <c r="L175" s="349"/>
      <c r="M175" s="349"/>
      <c r="N175" s="349"/>
      <c r="O175" s="349"/>
      <c r="P175" s="349"/>
      <c r="Q175" s="349"/>
      <c r="R175" s="349"/>
      <c r="S175" s="349"/>
      <c r="T175" s="349"/>
      <c r="U175" s="349"/>
      <c r="V175" s="349"/>
      <c r="W175" s="349"/>
      <c r="X175" s="349"/>
      <c r="Y175" s="350"/>
      <c r="Z175" s="348" t="s">
        <v>80</v>
      </c>
      <c r="AA175" s="349"/>
      <c r="AB175" s="349"/>
      <c r="AC175" s="349"/>
      <c r="AD175" s="350"/>
      <c r="AE175" s="357" t="s">
        <v>79</v>
      </c>
      <c r="AF175" s="358"/>
      <c r="AG175" s="358"/>
      <c r="AH175" s="358"/>
      <c r="AI175" s="358"/>
      <c r="AJ175" s="359"/>
      <c r="AK175" s="357" t="s">
        <v>81</v>
      </c>
      <c r="AL175" s="358"/>
      <c r="AM175" s="358"/>
      <c r="AN175" s="358"/>
      <c r="AO175" s="358"/>
      <c r="AP175" s="358"/>
      <c r="AQ175" s="358"/>
      <c r="AR175" s="358"/>
      <c r="AS175" s="358"/>
      <c r="AT175" s="358"/>
      <c r="AU175" s="358"/>
      <c r="AV175" s="358"/>
      <c r="AW175" s="358"/>
      <c r="AX175" s="359"/>
      <c r="AY175" s="357" t="s">
        <v>1</v>
      </c>
      <c r="AZ175" s="358"/>
      <c r="BA175" s="358"/>
      <c r="BB175" s="359"/>
      <c r="BC175" s="348" t="s">
        <v>104</v>
      </c>
      <c r="BD175" s="349"/>
      <c r="BE175" s="349"/>
      <c r="BF175" s="350"/>
      <c r="BG175" s="366" t="s">
        <v>82</v>
      </c>
      <c r="BH175" s="367"/>
      <c r="BI175" s="367"/>
      <c r="BJ175" s="368"/>
      <c r="BK175" s="315" t="s">
        <v>99</v>
      </c>
      <c r="BL175" s="316"/>
      <c r="BM175" s="316"/>
      <c r="BN175" s="316"/>
      <c r="BO175" s="316"/>
      <c r="BP175" s="317"/>
      <c r="BQ175" s="315" t="s">
        <v>83</v>
      </c>
      <c r="BR175" s="316"/>
      <c r="BS175" s="316"/>
      <c r="BT175" s="316"/>
      <c r="BU175" s="316"/>
      <c r="BV175" s="316"/>
      <c r="BW175" s="317"/>
      <c r="BX175" s="315" t="s">
        <v>84</v>
      </c>
      <c r="BY175" s="316"/>
      <c r="BZ175" s="316"/>
      <c r="CA175" s="316"/>
      <c r="CB175" s="316"/>
      <c r="CC175" s="317"/>
      <c r="CD175" s="315" t="s">
        <v>85</v>
      </c>
      <c r="CE175" s="316"/>
      <c r="CF175" s="316"/>
      <c r="CG175" s="316"/>
      <c r="CH175" s="316"/>
      <c r="CI175" s="317"/>
    </row>
    <row r="176" spans="1:87" ht="18" customHeight="1" x14ac:dyDescent="0.25">
      <c r="A176" s="75"/>
      <c r="B176" s="351"/>
      <c r="C176" s="352"/>
      <c r="D176" s="352"/>
      <c r="E176" s="352"/>
      <c r="F176" s="352"/>
      <c r="G176" s="352"/>
      <c r="H176" s="352"/>
      <c r="I176" s="352"/>
      <c r="J176" s="352"/>
      <c r="K176" s="352"/>
      <c r="L176" s="352"/>
      <c r="M176" s="352"/>
      <c r="N176" s="352"/>
      <c r="O176" s="352"/>
      <c r="P176" s="352"/>
      <c r="Q176" s="352"/>
      <c r="R176" s="352"/>
      <c r="S176" s="352"/>
      <c r="T176" s="352"/>
      <c r="U176" s="352"/>
      <c r="V176" s="352"/>
      <c r="W176" s="352"/>
      <c r="X176" s="352"/>
      <c r="Y176" s="353"/>
      <c r="Z176" s="351"/>
      <c r="AA176" s="352"/>
      <c r="AB176" s="352"/>
      <c r="AC176" s="352"/>
      <c r="AD176" s="353"/>
      <c r="AE176" s="360"/>
      <c r="AF176" s="361"/>
      <c r="AG176" s="361"/>
      <c r="AH176" s="361"/>
      <c r="AI176" s="361"/>
      <c r="AJ176" s="362"/>
      <c r="AK176" s="360"/>
      <c r="AL176" s="361"/>
      <c r="AM176" s="361"/>
      <c r="AN176" s="361"/>
      <c r="AO176" s="361"/>
      <c r="AP176" s="361"/>
      <c r="AQ176" s="361"/>
      <c r="AR176" s="361"/>
      <c r="AS176" s="361"/>
      <c r="AT176" s="361"/>
      <c r="AU176" s="361"/>
      <c r="AV176" s="361"/>
      <c r="AW176" s="361"/>
      <c r="AX176" s="362"/>
      <c r="AY176" s="360"/>
      <c r="AZ176" s="361"/>
      <c r="BA176" s="361"/>
      <c r="BB176" s="362"/>
      <c r="BC176" s="351"/>
      <c r="BD176" s="352"/>
      <c r="BE176" s="352"/>
      <c r="BF176" s="353"/>
      <c r="BG176" s="369"/>
      <c r="BH176" s="370"/>
      <c r="BI176" s="370"/>
      <c r="BJ176" s="371"/>
      <c r="BK176" s="318"/>
      <c r="BL176" s="319"/>
      <c r="BM176" s="319"/>
      <c r="BN176" s="319"/>
      <c r="BO176" s="319"/>
      <c r="BP176" s="320"/>
      <c r="BQ176" s="318"/>
      <c r="BR176" s="319"/>
      <c r="BS176" s="319"/>
      <c r="BT176" s="319"/>
      <c r="BU176" s="319"/>
      <c r="BV176" s="319"/>
      <c r="BW176" s="320"/>
      <c r="BX176" s="318"/>
      <c r="BY176" s="319"/>
      <c r="BZ176" s="319"/>
      <c r="CA176" s="319"/>
      <c r="CB176" s="319"/>
      <c r="CC176" s="320"/>
      <c r="CD176" s="318"/>
      <c r="CE176" s="319"/>
      <c r="CF176" s="319"/>
      <c r="CG176" s="319"/>
      <c r="CH176" s="319"/>
      <c r="CI176" s="320"/>
    </row>
    <row r="177" spans="1:87" ht="18" customHeight="1" thickBot="1" x14ac:dyDescent="0.3">
      <c r="A177" s="75"/>
      <c r="B177" s="354"/>
      <c r="C177" s="355"/>
      <c r="D177" s="355"/>
      <c r="E177" s="355"/>
      <c r="F177" s="355"/>
      <c r="G177" s="355"/>
      <c r="H177" s="355"/>
      <c r="I177" s="355"/>
      <c r="J177" s="355"/>
      <c r="K177" s="355"/>
      <c r="L177" s="355"/>
      <c r="M177" s="355"/>
      <c r="N177" s="355"/>
      <c r="O177" s="355"/>
      <c r="P177" s="355"/>
      <c r="Q177" s="355"/>
      <c r="R177" s="355"/>
      <c r="S177" s="355"/>
      <c r="T177" s="355"/>
      <c r="U177" s="355"/>
      <c r="V177" s="355"/>
      <c r="W177" s="355"/>
      <c r="X177" s="355"/>
      <c r="Y177" s="356"/>
      <c r="Z177" s="354"/>
      <c r="AA177" s="355"/>
      <c r="AB177" s="355"/>
      <c r="AC177" s="355"/>
      <c r="AD177" s="356"/>
      <c r="AE177" s="363"/>
      <c r="AF177" s="364"/>
      <c r="AG177" s="364"/>
      <c r="AH177" s="364"/>
      <c r="AI177" s="364"/>
      <c r="AJ177" s="365"/>
      <c r="AK177" s="360"/>
      <c r="AL177" s="361"/>
      <c r="AM177" s="361"/>
      <c r="AN177" s="361"/>
      <c r="AO177" s="361"/>
      <c r="AP177" s="361"/>
      <c r="AQ177" s="361"/>
      <c r="AR177" s="361"/>
      <c r="AS177" s="361"/>
      <c r="AT177" s="361"/>
      <c r="AU177" s="361"/>
      <c r="AV177" s="361"/>
      <c r="AW177" s="361"/>
      <c r="AX177" s="362"/>
      <c r="AY177" s="360"/>
      <c r="AZ177" s="361"/>
      <c r="BA177" s="361"/>
      <c r="BB177" s="362"/>
      <c r="BC177" s="351"/>
      <c r="BD177" s="352"/>
      <c r="BE177" s="352"/>
      <c r="BF177" s="353"/>
      <c r="BG177" s="369"/>
      <c r="BH177" s="370"/>
      <c r="BI177" s="370"/>
      <c r="BJ177" s="371"/>
      <c r="BK177" s="318"/>
      <c r="BL177" s="319"/>
      <c r="BM177" s="319"/>
      <c r="BN177" s="319"/>
      <c r="BO177" s="319"/>
      <c r="BP177" s="320"/>
      <c r="BQ177" s="321"/>
      <c r="BR177" s="322"/>
      <c r="BS177" s="322"/>
      <c r="BT177" s="322"/>
      <c r="BU177" s="322"/>
      <c r="BV177" s="322"/>
      <c r="BW177" s="323"/>
      <c r="BX177" s="321"/>
      <c r="BY177" s="322"/>
      <c r="BZ177" s="322"/>
      <c r="CA177" s="322"/>
      <c r="CB177" s="322"/>
      <c r="CC177" s="323"/>
      <c r="CD177" s="321"/>
      <c r="CE177" s="322"/>
      <c r="CF177" s="322"/>
      <c r="CG177" s="322"/>
      <c r="CH177" s="322"/>
      <c r="CI177" s="323"/>
    </row>
    <row r="178" spans="1:87" ht="18" customHeight="1" x14ac:dyDescent="0.25">
      <c r="A178" s="75"/>
      <c r="B178" s="324" t="s">
        <v>663</v>
      </c>
      <c r="C178" s="325"/>
      <c r="D178" s="325"/>
      <c r="E178" s="325"/>
      <c r="F178" s="325"/>
      <c r="G178" s="325"/>
      <c r="H178" s="325"/>
      <c r="I178" s="325"/>
      <c r="J178" s="325"/>
      <c r="K178" s="325"/>
      <c r="L178" s="325"/>
      <c r="M178" s="325"/>
      <c r="N178" s="325"/>
      <c r="O178" s="325"/>
      <c r="P178" s="325"/>
      <c r="Q178" s="325"/>
      <c r="R178" s="325"/>
      <c r="S178" s="325"/>
      <c r="T178" s="325"/>
      <c r="U178" s="325"/>
      <c r="V178" s="325"/>
      <c r="W178" s="325"/>
      <c r="X178" s="325"/>
      <c r="Y178" s="326"/>
      <c r="Z178" s="333" t="s">
        <v>699</v>
      </c>
      <c r="AA178" s="334"/>
      <c r="AB178" s="334"/>
      <c r="AC178" s="334"/>
      <c r="AD178" s="335"/>
      <c r="AE178" s="333">
        <v>12</v>
      </c>
      <c r="AF178" s="334"/>
      <c r="AG178" s="334"/>
      <c r="AH178" s="334"/>
      <c r="AI178" s="334"/>
      <c r="AJ178" s="334"/>
      <c r="AK178" s="342" t="s">
        <v>29</v>
      </c>
      <c r="AL178" s="343"/>
      <c r="AM178" s="343"/>
      <c r="AN178" s="343"/>
      <c r="AO178" s="343"/>
      <c r="AP178" s="343"/>
      <c r="AQ178" s="343"/>
      <c r="AR178" s="343"/>
      <c r="AS178" s="343"/>
      <c r="AT178" s="343"/>
      <c r="AU178" s="343"/>
      <c r="AV178" s="343"/>
      <c r="AW178" s="343"/>
      <c r="AX178" s="344"/>
      <c r="AY178" s="409">
        <v>4</v>
      </c>
      <c r="AZ178" s="346"/>
      <c r="BA178" s="346"/>
      <c r="BB178" s="410"/>
      <c r="BC178" s="345">
        <f>+$AE$178*AY178</f>
        <v>48</v>
      </c>
      <c r="BD178" s="346"/>
      <c r="BE178" s="346"/>
      <c r="BF178" s="347"/>
      <c r="BG178" s="285">
        <v>7925</v>
      </c>
      <c r="BH178" s="286"/>
      <c r="BI178" s="286"/>
      <c r="BJ178" s="287"/>
      <c r="BK178" s="288">
        <f>+AY178*BG178</f>
        <v>31700</v>
      </c>
      <c r="BL178" s="289"/>
      <c r="BM178" s="289"/>
      <c r="BN178" s="289"/>
      <c r="BO178" s="289"/>
      <c r="BP178" s="290"/>
      <c r="BQ178" s="291">
        <v>1000</v>
      </c>
      <c r="BR178" s="292"/>
      <c r="BS178" s="292"/>
      <c r="BT178" s="292"/>
      <c r="BU178" s="292"/>
      <c r="BV178" s="292"/>
      <c r="BW178" s="293"/>
      <c r="BX178" s="291">
        <f>+(((BK180+BQ178)*15)/85)</f>
        <v>11364.705882352941</v>
      </c>
      <c r="BY178" s="292"/>
      <c r="BZ178" s="292"/>
      <c r="CA178" s="292"/>
      <c r="CB178" s="292"/>
      <c r="CC178" s="293"/>
      <c r="CD178" s="291">
        <f>+BK180+BQ178+BX178</f>
        <v>75764.705882352937</v>
      </c>
      <c r="CE178" s="292"/>
      <c r="CF178" s="292"/>
      <c r="CG178" s="292"/>
      <c r="CH178" s="292"/>
      <c r="CI178" s="293"/>
    </row>
    <row r="179" spans="1:87" ht="18" customHeight="1" thickBot="1" x14ac:dyDescent="0.3">
      <c r="A179" s="75"/>
      <c r="B179" s="327"/>
      <c r="C179" s="328"/>
      <c r="D179" s="328"/>
      <c r="E179" s="328"/>
      <c r="F179" s="328"/>
      <c r="G179" s="328"/>
      <c r="H179" s="328"/>
      <c r="I179" s="328"/>
      <c r="J179" s="328"/>
      <c r="K179" s="328"/>
      <c r="L179" s="328"/>
      <c r="M179" s="328"/>
      <c r="N179" s="328"/>
      <c r="O179" s="328"/>
      <c r="P179" s="328"/>
      <c r="Q179" s="328"/>
      <c r="R179" s="328"/>
      <c r="S179" s="328"/>
      <c r="T179" s="328"/>
      <c r="U179" s="328"/>
      <c r="V179" s="328"/>
      <c r="W179" s="328"/>
      <c r="X179" s="328"/>
      <c r="Y179" s="329"/>
      <c r="Z179" s="336"/>
      <c r="AA179" s="337"/>
      <c r="AB179" s="337"/>
      <c r="AC179" s="337"/>
      <c r="AD179" s="338"/>
      <c r="AE179" s="336"/>
      <c r="AF179" s="337"/>
      <c r="AG179" s="337"/>
      <c r="AH179" s="337"/>
      <c r="AI179" s="337"/>
      <c r="AJ179" s="337"/>
      <c r="AK179" s="392" t="s">
        <v>14</v>
      </c>
      <c r="AL179" s="393"/>
      <c r="AM179" s="393"/>
      <c r="AN179" s="393"/>
      <c r="AO179" s="393"/>
      <c r="AP179" s="393"/>
      <c r="AQ179" s="393"/>
      <c r="AR179" s="393"/>
      <c r="AS179" s="393"/>
      <c r="AT179" s="393"/>
      <c r="AU179" s="393"/>
      <c r="AV179" s="393"/>
      <c r="AW179" s="393"/>
      <c r="AX179" s="394"/>
      <c r="AY179" s="407">
        <v>4</v>
      </c>
      <c r="AZ179" s="304"/>
      <c r="BA179" s="304"/>
      <c r="BB179" s="408"/>
      <c r="BC179" s="306">
        <f t="shared" ref="BC179" si="26">+$AE$178*AY179</f>
        <v>48</v>
      </c>
      <c r="BD179" s="307"/>
      <c r="BE179" s="307"/>
      <c r="BF179" s="308"/>
      <c r="BG179" s="309">
        <v>7925</v>
      </c>
      <c r="BH179" s="310"/>
      <c r="BI179" s="310"/>
      <c r="BJ179" s="311"/>
      <c r="BK179" s="312">
        <f t="shared" ref="BK179" si="27">+AY179*BG179</f>
        <v>31700</v>
      </c>
      <c r="BL179" s="313"/>
      <c r="BM179" s="313"/>
      <c r="BN179" s="313"/>
      <c r="BO179" s="313"/>
      <c r="BP179" s="314"/>
      <c r="BQ179" s="294"/>
      <c r="BR179" s="295"/>
      <c r="BS179" s="295"/>
      <c r="BT179" s="295"/>
      <c r="BU179" s="295"/>
      <c r="BV179" s="295"/>
      <c r="BW179" s="296"/>
      <c r="BX179" s="294"/>
      <c r="BY179" s="295"/>
      <c r="BZ179" s="295"/>
      <c r="CA179" s="295"/>
      <c r="CB179" s="295"/>
      <c r="CC179" s="296"/>
      <c r="CD179" s="294"/>
      <c r="CE179" s="295"/>
      <c r="CF179" s="295"/>
      <c r="CG179" s="295"/>
      <c r="CH179" s="295"/>
      <c r="CI179" s="296"/>
    </row>
    <row r="180" spans="1:87" ht="18" customHeight="1" thickBot="1" x14ac:dyDescent="0.3">
      <c r="A180" s="75"/>
      <c r="B180" s="377"/>
      <c r="C180" s="378"/>
      <c r="D180" s="378"/>
      <c r="E180" s="378"/>
      <c r="F180" s="378"/>
      <c r="G180" s="378"/>
      <c r="H180" s="378"/>
      <c r="I180" s="378"/>
      <c r="J180" s="378"/>
      <c r="K180" s="378"/>
      <c r="L180" s="378"/>
      <c r="M180" s="378"/>
      <c r="N180" s="378"/>
      <c r="O180" s="378"/>
      <c r="P180" s="378"/>
      <c r="Q180" s="378"/>
      <c r="R180" s="378"/>
      <c r="S180" s="378"/>
      <c r="T180" s="378"/>
      <c r="U180" s="378"/>
      <c r="V180" s="378"/>
      <c r="W180" s="378"/>
      <c r="X180" s="378"/>
      <c r="Y180" s="378"/>
      <c r="Z180" s="378"/>
      <c r="AA180" s="378"/>
      <c r="AB180" s="378"/>
      <c r="AC180" s="378"/>
      <c r="AD180" s="378"/>
      <c r="AE180" s="378"/>
      <c r="AF180" s="378"/>
      <c r="AG180" s="378"/>
      <c r="AH180" s="378"/>
      <c r="AI180" s="378"/>
      <c r="AJ180" s="379"/>
      <c r="AK180" s="380" t="s">
        <v>3</v>
      </c>
      <c r="AL180" s="381"/>
      <c r="AM180" s="381"/>
      <c r="AN180" s="381"/>
      <c r="AO180" s="381"/>
      <c r="AP180" s="381"/>
      <c r="AQ180" s="381"/>
      <c r="AR180" s="381"/>
      <c r="AS180" s="381"/>
      <c r="AT180" s="381"/>
      <c r="AU180" s="381"/>
      <c r="AV180" s="381"/>
      <c r="AW180" s="381"/>
      <c r="AX180" s="381"/>
      <c r="AY180" s="382"/>
      <c r="AZ180" s="382"/>
      <c r="BA180" s="382"/>
      <c r="BB180" s="382"/>
      <c r="BC180" s="382"/>
      <c r="BD180" s="382"/>
      <c r="BE180" s="382"/>
      <c r="BF180" s="382"/>
      <c r="BG180" s="382"/>
      <c r="BH180" s="382"/>
      <c r="BI180" s="382"/>
      <c r="BJ180" s="383"/>
      <c r="BK180" s="384">
        <f>SUM(BK178:BK179)</f>
        <v>63400</v>
      </c>
      <c r="BL180" s="385"/>
      <c r="BM180" s="385"/>
      <c r="BN180" s="385"/>
      <c r="BO180" s="385"/>
      <c r="BP180" s="386"/>
      <c r="BQ180" s="387" t="s">
        <v>100</v>
      </c>
      <c r="BR180" s="388"/>
      <c r="BS180" s="388"/>
      <c r="BT180" s="388"/>
      <c r="BU180" s="388"/>
      <c r="BV180" s="388"/>
      <c r="BW180" s="388"/>
      <c r="BX180" s="388"/>
      <c r="BY180" s="388"/>
      <c r="BZ180" s="388"/>
      <c r="CA180" s="388"/>
      <c r="CB180" s="388"/>
      <c r="CC180" s="389"/>
      <c r="CD180" s="390">
        <f>+CD178*AE178</f>
        <v>909176.47058823518</v>
      </c>
      <c r="CE180" s="390"/>
      <c r="CF180" s="390"/>
      <c r="CG180" s="390"/>
      <c r="CH180" s="390"/>
      <c r="CI180" s="391"/>
    </row>
    <row r="181" spans="1:87" ht="18" customHeight="1" thickBot="1" x14ac:dyDescent="0.3">
      <c r="A181" s="75"/>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BG181" s="78"/>
      <c r="BH181" s="78"/>
      <c r="BI181" s="78"/>
      <c r="BJ181" s="78"/>
      <c r="BK181" s="79"/>
      <c r="BL181" s="79"/>
      <c r="BM181" s="79"/>
      <c r="BN181" s="79"/>
      <c r="BO181" s="79"/>
      <c r="BP181" s="79"/>
      <c r="BQ181" s="79"/>
      <c r="BR181" s="79"/>
      <c r="BS181" s="79"/>
      <c r="BT181" s="79"/>
      <c r="BU181" s="79"/>
      <c r="BV181" s="79"/>
      <c r="BW181" s="79"/>
      <c r="BX181" s="79"/>
      <c r="BY181" s="79"/>
      <c r="BZ181" s="79"/>
      <c r="CA181" s="79"/>
      <c r="CB181" s="79"/>
      <c r="CC181" s="79"/>
      <c r="CD181" s="79"/>
      <c r="CE181" s="79"/>
      <c r="CF181" s="79"/>
      <c r="CG181" s="79"/>
      <c r="CH181" s="79"/>
      <c r="CI181" s="79"/>
    </row>
    <row r="182" spans="1:87" ht="18" customHeight="1" x14ac:dyDescent="0.25">
      <c r="A182" s="75"/>
      <c r="B182" s="348" t="s">
        <v>0</v>
      </c>
      <c r="C182" s="349"/>
      <c r="D182" s="349"/>
      <c r="E182" s="349"/>
      <c r="F182" s="349"/>
      <c r="G182" s="349"/>
      <c r="H182" s="349"/>
      <c r="I182" s="349"/>
      <c r="J182" s="349"/>
      <c r="K182" s="349"/>
      <c r="L182" s="349"/>
      <c r="M182" s="349"/>
      <c r="N182" s="349"/>
      <c r="O182" s="349"/>
      <c r="P182" s="349"/>
      <c r="Q182" s="349"/>
      <c r="R182" s="349"/>
      <c r="S182" s="349"/>
      <c r="T182" s="349"/>
      <c r="U182" s="349"/>
      <c r="V182" s="349"/>
      <c r="W182" s="349"/>
      <c r="X182" s="349"/>
      <c r="Y182" s="350"/>
      <c r="Z182" s="348" t="s">
        <v>80</v>
      </c>
      <c r="AA182" s="349"/>
      <c r="AB182" s="349"/>
      <c r="AC182" s="349"/>
      <c r="AD182" s="350"/>
      <c r="AE182" s="357" t="s">
        <v>79</v>
      </c>
      <c r="AF182" s="358"/>
      <c r="AG182" s="358"/>
      <c r="AH182" s="358"/>
      <c r="AI182" s="358"/>
      <c r="AJ182" s="359"/>
      <c r="AK182" s="357" t="s">
        <v>81</v>
      </c>
      <c r="AL182" s="358"/>
      <c r="AM182" s="358"/>
      <c r="AN182" s="358"/>
      <c r="AO182" s="358"/>
      <c r="AP182" s="358"/>
      <c r="AQ182" s="358"/>
      <c r="AR182" s="358"/>
      <c r="AS182" s="358"/>
      <c r="AT182" s="358"/>
      <c r="AU182" s="358"/>
      <c r="AV182" s="358"/>
      <c r="AW182" s="358"/>
      <c r="AX182" s="359"/>
      <c r="AY182" s="357" t="s">
        <v>1</v>
      </c>
      <c r="AZ182" s="358"/>
      <c r="BA182" s="358"/>
      <c r="BB182" s="359"/>
      <c r="BC182" s="348" t="s">
        <v>104</v>
      </c>
      <c r="BD182" s="349"/>
      <c r="BE182" s="349"/>
      <c r="BF182" s="350"/>
      <c r="BG182" s="366" t="s">
        <v>82</v>
      </c>
      <c r="BH182" s="367"/>
      <c r="BI182" s="367"/>
      <c r="BJ182" s="368"/>
      <c r="BK182" s="315" t="s">
        <v>99</v>
      </c>
      <c r="BL182" s="316"/>
      <c r="BM182" s="316"/>
      <c r="BN182" s="316"/>
      <c r="BO182" s="316"/>
      <c r="BP182" s="317"/>
      <c r="BQ182" s="315" t="s">
        <v>83</v>
      </c>
      <c r="BR182" s="316"/>
      <c r="BS182" s="316"/>
      <c r="BT182" s="316"/>
      <c r="BU182" s="316"/>
      <c r="BV182" s="316"/>
      <c r="BW182" s="317"/>
      <c r="BX182" s="315" t="s">
        <v>84</v>
      </c>
      <c r="BY182" s="316"/>
      <c r="BZ182" s="316"/>
      <c r="CA182" s="316"/>
      <c r="CB182" s="316"/>
      <c r="CC182" s="317"/>
      <c r="CD182" s="315" t="s">
        <v>85</v>
      </c>
      <c r="CE182" s="316"/>
      <c r="CF182" s="316"/>
      <c r="CG182" s="316"/>
      <c r="CH182" s="316"/>
      <c r="CI182" s="317"/>
    </row>
    <row r="183" spans="1:87" ht="18" customHeight="1" x14ac:dyDescent="0.25">
      <c r="A183" s="75"/>
      <c r="B183" s="351"/>
      <c r="C183" s="352"/>
      <c r="D183" s="352"/>
      <c r="E183" s="352"/>
      <c r="F183" s="352"/>
      <c r="G183" s="352"/>
      <c r="H183" s="352"/>
      <c r="I183" s="352"/>
      <c r="J183" s="352"/>
      <c r="K183" s="352"/>
      <c r="L183" s="352"/>
      <c r="M183" s="352"/>
      <c r="N183" s="352"/>
      <c r="O183" s="352"/>
      <c r="P183" s="352"/>
      <c r="Q183" s="352"/>
      <c r="R183" s="352"/>
      <c r="S183" s="352"/>
      <c r="T183" s="352"/>
      <c r="U183" s="352"/>
      <c r="V183" s="352"/>
      <c r="W183" s="352"/>
      <c r="X183" s="352"/>
      <c r="Y183" s="353"/>
      <c r="Z183" s="351"/>
      <c r="AA183" s="352"/>
      <c r="AB183" s="352"/>
      <c r="AC183" s="352"/>
      <c r="AD183" s="353"/>
      <c r="AE183" s="360"/>
      <c r="AF183" s="361"/>
      <c r="AG183" s="361"/>
      <c r="AH183" s="361"/>
      <c r="AI183" s="361"/>
      <c r="AJ183" s="362"/>
      <c r="AK183" s="360"/>
      <c r="AL183" s="361"/>
      <c r="AM183" s="361"/>
      <c r="AN183" s="361"/>
      <c r="AO183" s="361"/>
      <c r="AP183" s="361"/>
      <c r="AQ183" s="361"/>
      <c r="AR183" s="361"/>
      <c r="AS183" s="361"/>
      <c r="AT183" s="361"/>
      <c r="AU183" s="361"/>
      <c r="AV183" s="361"/>
      <c r="AW183" s="361"/>
      <c r="AX183" s="362"/>
      <c r="AY183" s="360"/>
      <c r="AZ183" s="361"/>
      <c r="BA183" s="361"/>
      <c r="BB183" s="362"/>
      <c r="BC183" s="351"/>
      <c r="BD183" s="352"/>
      <c r="BE183" s="352"/>
      <c r="BF183" s="353"/>
      <c r="BG183" s="369"/>
      <c r="BH183" s="370"/>
      <c r="BI183" s="370"/>
      <c r="BJ183" s="371"/>
      <c r="BK183" s="318"/>
      <c r="BL183" s="319"/>
      <c r="BM183" s="319"/>
      <c r="BN183" s="319"/>
      <c r="BO183" s="319"/>
      <c r="BP183" s="320"/>
      <c r="BQ183" s="318"/>
      <c r="BR183" s="319"/>
      <c r="BS183" s="319"/>
      <c r="BT183" s="319"/>
      <c r="BU183" s="319"/>
      <c r="BV183" s="319"/>
      <c r="BW183" s="320"/>
      <c r="BX183" s="318"/>
      <c r="BY183" s="319"/>
      <c r="BZ183" s="319"/>
      <c r="CA183" s="319"/>
      <c r="CB183" s="319"/>
      <c r="CC183" s="320"/>
      <c r="CD183" s="318"/>
      <c r="CE183" s="319"/>
      <c r="CF183" s="319"/>
      <c r="CG183" s="319"/>
      <c r="CH183" s="319"/>
      <c r="CI183" s="320"/>
    </row>
    <row r="184" spans="1:87" ht="18" customHeight="1" thickBot="1" x14ac:dyDescent="0.3">
      <c r="A184" s="75"/>
      <c r="B184" s="354"/>
      <c r="C184" s="355"/>
      <c r="D184" s="355"/>
      <c r="E184" s="355"/>
      <c r="F184" s="355"/>
      <c r="G184" s="355"/>
      <c r="H184" s="355"/>
      <c r="I184" s="355"/>
      <c r="J184" s="355"/>
      <c r="K184" s="355"/>
      <c r="L184" s="355"/>
      <c r="M184" s="355"/>
      <c r="N184" s="355"/>
      <c r="O184" s="355"/>
      <c r="P184" s="355"/>
      <c r="Q184" s="355"/>
      <c r="R184" s="355"/>
      <c r="S184" s="355"/>
      <c r="T184" s="355"/>
      <c r="U184" s="355"/>
      <c r="V184" s="355"/>
      <c r="W184" s="355"/>
      <c r="X184" s="355"/>
      <c r="Y184" s="356"/>
      <c r="Z184" s="354"/>
      <c r="AA184" s="355"/>
      <c r="AB184" s="355"/>
      <c r="AC184" s="355"/>
      <c r="AD184" s="356"/>
      <c r="AE184" s="363"/>
      <c r="AF184" s="364"/>
      <c r="AG184" s="364"/>
      <c r="AH184" s="364"/>
      <c r="AI184" s="364"/>
      <c r="AJ184" s="365"/>
      <c r="AK184" s="360"/>
      <c r="AL184" s="361"/>
      <c r="AM184" s="361"/>
      <c r="AN184" s="361"/>
      <c r="AO184" s="361"/>
      <c r="AP184" s="361"/>
      <c r="AQ184" s="361"/>
      <c r="AR184" s="361"/>
      <c r="AS184" s="361"/>
      <c r="AT184" s="361"/>
      <c r="AU184" s="361"/>
      <c r="AV184" s="361"/>
      <c r="AW184" s="361"/>
      <c r="AX184" s="362"/>
      <c r="AY184" s="360"/>
      <c r="AZ184" s="361"/>
      <c r="BA184" s="361"/>
      <c r="BB184" s="362"/>
      <c r="BC184" s="351"/>
      <c r="BD184" s="352"/>
      <c r="BE184" s="352"/>
      <c r="BF184" s="353"/>
      <c r="BG184" s="369"/>
      <c r="BH184" s="370"/>
      <c r="BI184" s="370"/>
      <c r="BJ184" s="371"/>
      <c r="BK184" s="318"/>
      <c r="BL184" s="319"/>
      <c r="BM184" s="319"/>
      <c r="BN184" s="319"/>
      <c r="BO184" s="319"/>
      <c r="BP184" s="320"/>
      <c r="BQ184" s="321"/>
      <c r="BR184" s="322"/>
      <c r="BS184" s="322"/>
      <c r="BT184" s="322"/>
      <c r="BU184" s="322"/>
      <c r="BV184" s="322"/>
      <c r="BW184" s="323"/>
      <c r="BX184" s="321"/>
      <c r="BY184" s="322"/>
      <c r="BZ184" s="322"/>
      <c r="CA184" s="322"/>
      <c r="CB184" s="322"/>
      <c r="CC184" s="323"/>
      <c r="CD184" s="321"/>
      <c r="CE184" s="322"/>
      <c r="CF184" s="322"/>
      <c r="CG184" s="322"/>
      <c r="CH184" s="322"/>
      <c r="CI184" s="323"/>
    </row>
    <row r="185" spans="1:87" ht="18" customHeight="1" x14ac:dyDescent="0.25">
      <c r="A185" s="75"/>
      <c r="B185" s="324" t="s">
        <v>664</v>
      </c>
      <c r="C185" s="325"/>
      <c r="D185" s="325"/>
      <c r="E185" s="325"/>
      <c r="F185" s="325"/>
      <c r="G185" s="325"/>
      <c r="H185" s="325"/>
      <c r="I185" s="325"/>
      <c r="J185" s="325"/>
      <c r="K185" s="325"/>
      <c r="L185" s="325"/>
      <c r="M185" s="325"/>
      <c r="N185" s="325"/>
      <c r="O185" s="325"/>
      <c r="P185" s="325"/>
      <c r="Q185" s="325"/>
      <c r="R185" s="325"/>
      <c r="S185" s="325"/>
      <c r="T185" s="325"/>
      <c r="U185" s="325"/>
      <c r="V185" s="325"/>
      <c r="W185" s="325"/>
      <c r="X185" s="325"/>
      <c r="Y185" s="326"/>
      <c r="Z185" s="333" t="s">
        <v>700</v>
      </c>
      <c r="AA185" s="334"/>
      <c r="AB185" s="334"/>
      <c r="AC185" s="334"/>
      <c r="AD185" s="335"/>
      <c r="AE185" s="333">
        <v>12</v>
      </c>
      <c r="AF185" s="334"/>
      <c r="AG185" s="334"/>
      <c r="AH185" s="334"/>
      <c r="AI185" s="334"/>
      <c r="AJ185" s="334"/>
      <c r="AK185" s="342" t="s">
        <v>22</v>
      </c>
      <c r="AL185" s="343"/>
      <c r="AM185" s="343"/>
      <c r="AN185" s="343"/>
      <c r="AO185" s="343"/>
      <c r="AP185" s="343"/>
      <c r="AQ185" s="343"/>
      <c r="AR185" s="343"/>
      <c r="AS185" s="343"/>
      <c r="AT185" s="343"/>
      <c r="AU185" s="343"/>
      <c r="AV185" s="343"/>
      <c r="AW185" s="343"/>
      <c r="AX185" s="344"/>
      <c r="AY185" s="409">
        <v>4</v>
      </c>
      <c r="AZ185" s="346"/>
      <c r="BA185" s="346"/>
      <c r="BB185" s="410"/>
      <c r="BC185" s="345">
        <f>+$AE$185*AY185</f>
        <v>48</v>
      </c>
      <c r="BD185" s="346"/>
      <c r="BE185" s="346"/>
      <c r="BF185" s="347"/>
      <c r="BG185" s="285">
        <v>7925</v>
      </c>
      <c r="BH185" s="286"/>
      <c r="BI185" s="286"/>
      <c r="BJ185" s="287"/>
      <c r="BK185" s="288">
        <f>+AY185*BG185</f>
        <v>31700</v>
      </c>
      <c r="BL185" s="289"/>
      <c r="BM185" s="289"/>
      <c r="BN185" s="289"/>
      <c r="BO185" s="289"/>
      <c r="BP185" s="290"/>
      <c r="BQ185" s="291">
        <v>1000</v>
      </c>
      <c r="BR185" s="292"/>
      <c r="BS185" s="292"/>
      <c r="BT185" s="292"/>
      <c r="BU185" s="292"/>
      <c r="BV185" s="292"/>
      <c r="BW185" s="293"/>
      <c r="BX185" s="291">
        <f>+(((BK187+BQ185)*15)/85)</f>
        <v>11364.705882352941</v>
      </c>
      <c r="BY185" s="292"/>
      <c r="BZ185" s="292"/>
      <c r="CA185" s="292"/>
      <c r="CB185" s="292"/>
      <c r="CC185" s="293"/>
      <c r="CD185" s="291">
        <f>+BK187+BQ185+BX185</f>
        <v>75764.705882352937</v>
      </c>
      <c r="CE185" s="292"/>
      <c r="CF185" s="292"/>
      <c r="CG185" s="292"/>
      <c r="CH185" s="292"/>
      <c r="CI185" s="293"/>
    </row>
    <row r="186" spans="1:87" ht="18" customHeight="1" thickBot="1" x14ac:dyDescent="0.3">
      <c r="A186" s="75"/>
      <c r="B186" s="327"/>
      <c r="C186" s="328"/>
      <c r="D186" s="328"/>
      <c r="E186" s="328"/>
      <c r="F186" s="328"/>
      <c r="G186" s="328"/>
      <c r="H186" s="328"/>
      <c r="I186" s="328"/>
      <c r="J186" s="328"/>
      <c r="K186" s="328"/>
      <c r="L186" s="328"/>
      <c r="M186" s="328"/>
      <c r="N186" s="328"/>
      <c r="O186" s="328"/>
      <c r="P186" s="328"/>
      <c r="Q186" s="328"/>
      <c r="R186" s="328"/>
      <c r="S186" s="328"/>
      <c r="T186" s="328"/>
      <c r="U186" s="328"/>
      <c r="V186" s="328"/>
      <c r="W186" s="328"/>
      <c r="X186" s="328"/>
      <c r="Y186" s="329"/>
      <c r="Z186" s="336"/>
      <c r="AA186" s="337"/>
      <c r="AB186" s="337"/>
      <c r="AC186" s="337"/>
      <c r="AD186" s="338"/>
      <c r="AE186" s="336"/>
      <c r="AF186" s="337"/>
      <c r="AG186" s="337"/>
      <c r="AH186" s="337"/>
      <c r="AI186" s="337"/>
      <c r="AJ186" s="337"/>
      <c r="AK186" s="392" t="s">
        <v>29</v>
      </c>
      <c r="AL186" s="393"/>
      <c r="AM186" s="393"/>
      <c r="AN186" s="393"/>
      <c r="AO186" s="393"/>
      <c r="AP186" s="393"/>
      <c r="AQ186" s="393"/>
      <c r="AR186" s="393"/>
      <c r="AS186" s="393"/>
      <c r="AT186" s="393"/>
      <c r="AU186" s="393"/>
      <c r="AV186" s="393"/>
      <c r="AW186" s="393"/>
      <c r="AX186" s="394"/>
      <c r="AY186" s="407">
        <v>4</v>
      </c>
      <c r="AZ186" s="304"/>
      <c r="BA186" s="304"/>
      <c r="BB186" s="408"/>
      <c r="BC186" s="306">
        <f t="shared" ref="BC186" si="28">+$AE$185*AY186</f>
        <v>48</v>
      </c>
      <c r="BD186" s="307"/>
      <c r="BE186" s="307"/>
      <c r="BF186" s="308"/>
      <c r="BG186" s="309">
        <v>7925</v>
      </c>
      <c r="BH186" s="310"/>
      <c r="BI186" s="310"/>
      <c r="BJ186" s="311"/>
      <c r="BK186" s="312">
        <f t="shared" ref="BK186" si="29">+AY186*BG186</f>
        <v>31700</v>
      </c>
      <c r="BL186" s="313"/>
      <c r="BM186" s="313"/>
      <c r="BN186" s="313"/>
      <c r="BO186" s="313"/>
      <c r="BP186" s="314"/>
      <c r="BQ186" s="294"/>
      <c r="BR186" s="295"/>
      <c r="BS186" s="295"/>
      <c r="BT186" s="295"/>
      <c r="BU186" s="295"/>
      <c r="BV186" s="295"/>
      <c r="BW186" s="296"/>
      <c r="BX186" s="294"/>
      <c r="BY186" s="295"/>
      <c r="BZ186" s="295"/>
      <c r="CA186" s="295"/>
      <c r="CB186" s="295"/>
      <c r="CC186" s="296"/>
      <c r="CD186" s="294"/>
      <c r="CE186" s="295"/>
      <c r="CF186" s="295"/>
      <c r="CG186" s="295"/>
      <c r="CH186" s="295"/>
      <c r="CI186" s="296"/>
    </row>
    <row r="187" spans="1:87" ht="18" customHeight="1" thickBot="1" x14ac:dyDescent="0.3">
      <c r="A187" s="75"/>
      <c r="B187" s="377"/>
      <c r="C187" s="378"/>
      <c r="D187" s="378"/>
      <c r="E187" s="378"/>
      <c r="F187" s="378"/>
      <c r="G187" s="378"/>
      <c r="H187" s="378"/>
      <c r="I187" s="378"/>
      <c r="J187" s="378"/>
      <c r="K187" s="378"/>
      <c r="L187" s="378"/>
      <c r="M187" s="378"/>
      <c r="N187" s="378"/>
      <c r="O187" s="378"/>
      <c r="P187" s="378"/>
      <c r="Q187" s="378"/>
      <c r="R187" s="378"/>
      <c r="S187" s="378"/>
      <c r="T187" s="378"/>
      <c r="U187" s="378"/>
      <c r="V187" s="378"/>
      <c r="W187" s="378"/>
      <c r="X187" s="378"/>
      <c r="Y187" s="378"/>
      <c r="Z187" s="378"/>
      <c r="AA187" s="378"/>
      <c r="AB187" s="378"/>
      <c r="AC187" s="378"/>
      <c r="AD187" s="378"/>
      <c r="AE187" s="378"/>
      <c r="AF187" s="378"/>
      <c r="AG187" s="378"/>
      <c r="AH187" s="378"/>
      <c r="AI187" s="378"/>
      <c r="AJ187" s="379"/>
      <c r="AK187" s="380" t="s">
        <v>3</v>
      </c>
      <c r="AL187" s="381"/>
      <c r="AM187" s="381"/>
      <c r="AN187" s="381"/>
      <c r="AO187" s="381"/>
      <c r="AP187" s="381"/>
      <c r="AQ187" s="381"/>
      <c r="AR187" s="381"/>
      <c r="AS187" s="381"/>
      <c r="AT187" s="381"/>
      <c r="AU187" s="381"/>
      <c r="AV187" s="381"/>
      <c r="AW187" s="381"/>
      <c r="AX187" s="381"/>
      <c r="AY187" s="382"/>
      <c r="AZ187" s="382"/>
      <c r="BA187" s="382"/>
      <c r="BB187" s="382"/>
      <c r="BC187" s="382"/>
      <c r="BD187" s="382"/>
      <c r="BE187" s="382"/>
      <c r="BF187" s="382"/>
      <c r="BG187" s="382"/>
      <c r="BH187" s="382"/>
      <c r="BI187" s="382"/>
      <c r="BJ187" s="383"/>
      <c r="BK187" s="384">
        <f>SUM(BK185:BK186)</f>
        <v>63400</v>
      </c>
      <c r="BL187" s="385"/>
      <c r="BM187" s="385"/>
      <c r="BN187" s="385"/>
      <c r="BO187" s="385"/>
      <c r="BP187" s="386"/>
      <c r="BQ187" s="387" t="s">
        <v>100</v>
      </c>
      <c r="BR187" s="388"/>
      <c r="BS187" s="388"/>
      <c r="BT187" s="388"/>
      <c r="BU187" s="388"/>
      <c r="BV187" s="388"/>
      <c r="BW187" s="388"/>
      <c r="BX187" s="388"/>
      <c r="BY187" s="388"/>
      <c r="BZ187" s="388"/>
      <c r="CA187" s="388"/>
      <c r="CB187" s="388"/>
      <c r="CC187" s="389"/>
      <c r="CD187" s="390">
        <f>+CD185*AE185</f>
        <v>909176.47058823518</v>
      </c>
      <c r="CE187" s="390"/>
      <c r="CF187" s="390"/>
      <c r="CG187" s="390"/>
      <c r="CH187" s="390"/>
      <c r="CI187" s="391"/>
    </row>
    <row r="188" spans="1:87" ht="18" customHeight="1" thickBot="1" x14ac:dyDescent="0.3">
      <c r="A188" s="75"/>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BG188" s="78"/>
      <c r="BH188" s="78"/>
      <c r="BI188" s="78"/>
      <c r="BJ188" s="78"/>
      <c r="BK188" s="79"/>
      <c r="BL188" s="79"/>
      <c r="BM188" s="79"/>
      <c r="BN188" s="79"/>
      <c r="BO188" s="79"/>
      <c r="BP188" s="79"/>
      <c r="BQ188" s="79"/>
      <c r="BR188" s="79"/>
      <c r="BS188" s="79"/>
      <c r="BT188" s="79"/>
      <c r="BU188" s="79"/>
      <c r="BV188" s="79"/>
      <c r="BW188" s="79"/>
      <c r="BX188" s="79"/>
      <c r="BY188" s="79"/>
      <c r="BZ188" s="79"/>
      <c r="CA188" s="79"/>
      <c r="CB188" s="79"/>
      <c r="CC188" s="79"/>
      <c r="CD188" s="79"/>
      <c r="CE188" s="79"/>
      <c r="CF188" s="79"/>
      <c r="CG188" s="79"/>
      <c r="CH188" s="79"/>
      <c r="CI188" s="79"/>
    </row>
    <row r="189" spans="1:87" ht="18" customHeight="1" x14ac:dyDescent="0.25">
      <c r="A189" s="75"/>
      <c r="B189" s="348" t="s">
        <v>0</v>
      </c>
      <c r="C189" s="349"/>
      <c r="D189" s="349"/>
      <c r="E189" s="349"/>
      <c r="F189" s="349"/>
      <c r="G189" s="349"/>
      <c r="H189" s="349"/>
      <c r="I189" s="349"/>
      <c r="J189" s="349"/>
      <c r="K189" s="349"/>
      <c r="L189" s="349"/>
      <c r="M189" s="349"/>
      <c r="N189" s="349"/>
      <c r="O189" s="349"/>
      <c r="P189" s="349"/>
      <c r="Q189" s="349"/>
      <c r="R189" s="349"/>
      <c r="S189" s="349"/>
      <c r="T189" s="349"/>
      <c r="U189" s="349"/>
      <c r="V189" s="349"/>
      <c r="W189" s="349"/>
      <c r="X189" s="349"/>
      <c r="Y189" s="350"/>
      <c r="Z189" s="348" t="s">
        <v>80</v>
      </c>
      <c r="AA189" s="349"/>
      <c r="AB189" s="349"/>
      <c r="AC189" s="349"/>
      <c r="AD189" s="350"/>
      <c r="AE189" s="357" t="s">
        <v>79</v>
      </c>
      <c r="AF189" s="358"/>
      <c r="AG189" s="358"/>
      <c r="AH189" s="358"/>
      <c r="AI189" s="358"/>
      <c r="AJ189" s="359"/>
      <c r="AK189" s="357" t="s">
        <v>81</v>
      </c>
      <c r="AL189" s="358"/>
      <c r="AM189" s="358"/>
      <c r="AN189" s="358"/>
      <c r="AO189" s="358"/>
      <c r="AP189" s="358"/>
      <c r="AQ189" s="358"/>
      <c r="AR189" s="358"/>
      <c r="AS189" s="358"/>
      <c r="AT189" s="358"/>
      <c r="AU189" s="358"/>
      <c r="AV189" s="358"/>
      <c r="AW189" s="358"/>
      <c r="AX189" s="359"/>
      <c r="AY189" s="357" t="s">
        <v>1</v>
      </c>
      <c r="AZ189" s="358"/>
      <c r="BA189" s="358"/>
      <c r="BB189" s="359"/>
      <c r="BC189" s="348" t="s">
        <v>104</v>
      </c>
      <c r="BD189" s="349"/>
      <c r="BE189" s="349"/>
      <c r="BF189" s="350"/>
      <c r="BG189" s="366" t="s">
        <v>82</v>
      </c>
      <c r="BH189" s="367"/>
      <c r="BI189" s="367"/>
      <c r="BJ189" s="368"/>
      <c r="BK189" s="315" t="s">
        <v>99</v>
      </c>
      <c r="BL189" s="316"/>
      <c r="BM189" s="316"/>
      <c r="BN189" s="316"/>
      <c r="BO189" s="316"/>
      <c r="BP189" s="317"/>
      <c r="BQ189" s="315" t="s">
        <v>83</v>
      </c>
      <c r="BR189" s="316"/>
      <c r="BS189" s="316"/>
      <c r="BT189" s="316"/>
      <c r="BU189" s="316"/>
      <c r="BV189" s="316"/>
      <c r="BW189" s="317"/>
      <c r="BX189" s="315" t="s">
        <v>84</v>
      </c>
      <c r="BY189" s="316"/>
      <c r="BZ189" s="316"/>
      <c r="CA189" s="316"/>
      <c r="CB189" s="316"/>
      <c r="CC189" s="317"/>
      <c r="CD189" s="315" t="s">
        <v>85</v>
      </c>
      <c r="CE189" s="316"/>
      <c r="CF189" s="316"/>
      <c r="CG189" s="316"/>
      <c r="CH189" s="316"/>
      <c r="CI189" s="317"/>
    </row>
    <row r="190" spans="1:87" ht="18" customHeight="1" x14ac:dyDescent="0.25">
      <c r="A190" s="75"/>
      <c r="B190" s="351"/>
      <c r="C190" s="352"/>
      <c r="D190" s="352"/>
      <c r="E190" s="352"/>
      <c r="F190" s="352"/>
      <c r="G190" s="352"/>
      <c r="H190" s="352"/>
      <c r="I190" s="352"/>
      <c r="J190" s="352"/>
      <c r="K190" s="352"/>
      <c r="L190" s="352"/>
      <c r="M190" s="352"/>
      <c r="N190" s="352"/>
      <c r="O190" s="352"/>
      <c r="P190" s="352"/>
      <c r="Q190" s="352"/>
      <c r="R190" s="352"/>
      <c r="S190" s="352"/>
      <c r="T190" s="352"/>
      <c r="U190" s="352"/>
      <c r="V190" s="352"/>
      <c r="W190" s="352"/>
      <c r="X190" s="352"/>
      <c r="Y190" s="353"/>
      <c r="Z190" s="351"/>
      <c r="AA190" s="352"/>
      <c r="AB190" s="352"/>
      <c r="AC190" s="352"/>
      <c r="AD190" s="353"/>
      <c r="AE190" s="360"/>
      <c r="AF190" s="361"/>
      <c r="AG190" s="361"/>
      <c r="AH190" s="361"/>
      <c r="AI190" s="361"/>
      <c r="AJ190" s="362"/>
      <c r="AK190" s="360"/>
      <c r="AL190" s="361"/>
      <c r="AM190" s="361"/>
      <c r="AN190" s="361"/>
      <c r="AO190" s="361"/>
      <c r="AP190" s="361"/>
      <c r="AQ190" s="361"/>
      <c r="AR190" s="361"/>
      <c r="AS190" s="361"/>
      <c r="AT190" s="361"/>
      <c r="AU190" s="361"/>
      <c r="AV190" s="361"/>
      <c r="AW190" s="361"/>
      <c r="AX190" s="362"/>
      <c r="AY190" s="360"/>
      <c r="AZ190" s="361"/>
      <c r="BA190" s="361"/>
      <c r="BB190" s="362"/>
      <c r="BC190" s="351"/>
      <c r="BD190" s="352"/>
      <c r="BE190" s="352"/>
      <c r="BF190" s="353"/>
      <c r="BG190" s="369"/>
      <c r="BH190" s="370"/>
      <c r="BI190" s="370"/>
      <c r="BJ190" s="371"/>
      <c r="BK190" s="318"/>
      <c r="BL190" s="319"/>
      <c r="BM190" s="319"/>
      <c r="BN190" s="319"/>
      <c r="BO190" s="319"/>
      <c r="BP190" s="320"/>
      <c r="BQ190" s="318"/>
      <c r="BR190" s="319"/>
      <c r="BS190" s="319"/>
      <c r="BT190" s="319"/>
      <c r="BU190" s="319"/>
      <c r="BV190" s="319"/>
      <c r="BW190" s="320"/>
      <c r="BX190" s="318"/>
      <c r="BY190" s="319"/>
      <c r="BZ190" s="319"/>
      <c r="CA190" s="319"/>
      <c r="CB190" s="319"/>
      <c r="CC190" s="320"/>
      <c r="CD190" s="318"/>
      <c r="CE190" s="319"/>
      <c r="CF190" s="319"/>
      <c r="CG190" s="319"/>
      <c r="CH190" s="319"/>
      <c r="CI190" s="320"/>
    </row>
    <row r="191" spans="1:87" ht="18" customHeight="1" thickBot="1" x14ac:dyDescent="0.3">
      <c r="A191" s="75"/>
      <c r="B191" s="354"/>
      <c r="C191" s="355"/>
      <c r="D191" s="355"/>
      <c r="E191" s="355"/>
      <c r="F191" s="355"/>
      <c r="G191" s="355"/>
      <c r="H191" s="355"/>
      <c r="I191" s="355"/>
      <c r="J191" s="355"/>
      <c r="K191" s="355"/>
      <c r="L191" s="355"/>
      <c r="M191" s="355"/>
      <c r="N191" s="355"/>
      <c r="O191" s="355"/>
      <c r="P191" s="355"/>
      <c r="Q191" s="355"/>
      <c r="R191" s="355"/>
      <c r="S191" s="355"/>
      <c r="T191" s="355"/>
      <c r="U191" s="355"/>
      <c r="V191" s="355"/>
      <c r="W191" s="355"/>
      <c r="X191" s="355"/>
      <c r="Y191" s="356"/>
      <c r="Z191" s="354"/>
      <c r="AA191" s="355"/>
      <c r="AB191" s="355"/>
      <c r="AC191" s="355"/>
      <c r="AD191" s="356"/>
      <c r="AE191" s="363"/>
      <c r="AF191" s="364"/>
      <c r="AG191" s="364"/>
      <c r="AH191" s="364"/>
      <c r="AI191" s="364"/>
      <c r="AJ191" s="365"/>
      <c r="AK191" s="360"/>
      <c r="AL191" s="361"/>
      <c r="AM191" s="361"/>
      <c r="AN191" s="361"/>
      <c r="AO191" s="361"/>
      <c r="AP191" s="361"/>
      <c r="AQ191" s="361"/>
      <c r="AR191" s="361"/>
      <c r="AS191" s="361"/>
      <c r="AT191" s="361"/>
      <c r="AU191" s="361"/>
      <c r="AV191" s="361"/>
      <c r="AW191" s="361"/>
      <c r="AX191" s="362"/>
      <c r="AY191" s="360"/>
      <c r="AZ191" s="361"/>
      <c r="BA191" s="361"/>
      <c r="BB191" s="362"/>
      <c r="BC191" s="351"/>
      <c r="BD191" s="352"/>
      <c r="BE191" s="352"/>
      <c r="BF191" s="353"/>
      <c r="BG191" s="369"/>
      <c r="BH191" s="370"/>
      <c r="BI191" s="370"/>
      <c r="BJ191" s="371"/>
      <c r="BK191" s="318"/>
      <c r="BL191" s="319"/>
      <c r="BM191" s="319"/>
      <c r="BN191" s="319"/>
      <c r="BO191" s="319"/>
      <c r="BP191" s="320"/>
      <c r="BQ191" s="321"/>
      <c r="BR191" s="322"/>
      <c r="BS191" s="322"/>
      <c r="BT191" s="322"/>
      <c r="BU191" s="322"/>
      <c r="BV191" s="322"/>
      <c r="BW191" s="323"/>
      <c r="BX191" s="321"/>
      <c r="BY191" s="322"/>
      <c r="BZ191" s="322"/>
      <c r="CA191" s="322"/>
      <c r="CB191" s="322"/>
      <c r="CC191" s="323"/>
      <c r="CD191" s="321"/>
      <c r="CE191" s="322"/>
      <c r="CF191" s="322"/>
      <c r="CG191" s="322"/>
      <c r="CH191" s="322"/>
      <c r="CI191" s="323"/>
    </row>
    <row r="192" spans="1:87" ht="18" customHeight="1" x14ac:dyDescent="0.25">
      <c r="A192" s="75"/>
      <c r="B192" s="324" t="s">
        <v>665</v>
      </c>
      <c r="C192" s="325"/>
      <c r="D192" s="325"/>
      <c r="E192" s="325"/>
      <c r="F192" s="325"/>
      <c r="G192" s="325"/>
      <c r="H192" s="325"/>
      <c r="I192" s="325"/>
      <c r="J192" s="325"/>
      <c r="K192" s="325"/>
      <c r="L192" s="325"/>
      <c r="M192" s="325"/>
      <c r="N192" s="325"/>
      <c r="O192" s="325"/>
      <c r="P192" s="325"/>
      <c r="Q192" s="325"/>
      <c r="R192" s="325"/>
      <c r="S192" s="325"/>
      <c r="T192" s="325"/>
      <c r="U192" s="325"/>
      <c r="V192" s="325"/>
      <c r="W192" s="325"/>
      <c r="X192" s="325"/>
      <c r="Y192" s="326"/>
      <c r="Z192" s="333" t="s">
        <v>701</v>
      </c>
      <c r="AA192" s="334"/>
      <c r="AB192" s="334"/>
      <c r="AC192" s="334"/>
      <c r="AD192" s="335"/>
      <c r="AE192" s="333">
        <v>12</v>
      </c>
      <c r="AF192" s="334"/>
      <c r="AG192" s="334"/>
      <c r="AH192" s="334"/>
      <c r="AI192" s="334"/>
      <c r="AJ192" s="334"/>
      <c r="AK192" s="342" t="s">
        <v>22</v>
      </c>
      <c r="AL192" s="343"/>
      <c r="AM192" s="343"/>
      <c r="AN192" s="343"/>
      <c r="AO192" s="343"/>
      <c r="AP192" s="343"/>
      <c r="AQ192" s="343"/>
      <c r="AR192" s="343"/>
      <c r="AS192" s="343"/>
      <c r="AT192" s="343"/>
      <c r="AU192" s="343"/>
      <c r="AV192" s="343"/>
      <c r="AW192" s="343"/>
      <c r="AX192" s="344"/>
      <c r="AY192" s="409">
        <v>4</v>
      </c>
      <c r="AZ192" s="346"/>
      <c r="BA192" s="346"/>
      <c r="BB192" s="410"/>
      <c r="BC192" s="345">
        <f>+$AE$192*AY192</f>
        <v>48</v>
      </c>
      <c r="BD192" s="346"/>
      <c r="BE192" s="346"/>
      <c r="BF192" s="347"/>
      <c r="BG192" s="285">
        <v>7925</v>
      </c>
      <c r="BH192" s="286"/>
      <c r="BI192" s="286"/>
      <c r="BJ192" s="287"/>
      <c r="BK192" s="288">
        <f>+AY192*BG192</f>
        <v>31700</v>
      </c>
      <c r="BL192" s="289"/>
      <c r="BM192" s="289"/>
      <c r="BN192" s="289"/>
      <c r="BO192" s="289"/>
      <c r="BP192" s="290"/>
      <c r="BQ192" s="291">
        <v>1000</v>
      </c>
      <c r="BR192" s="292"/>
      <c r="BS192" s="292"/>
      <c r="BT192" s="292"/>
      <c r="BU192" s="292"/>
      <c r="BV192" s="292"/>
      <c r="BW192" s="293"/>
      <c r="BX192" s="291">
        <f>+(((BK195+BQ192)*15)/85)</f>
        <v>16958.823529411766</v>
      </c>
      <c r="BY192" s="292"/>
      <c r="BZ192" s="292"/>
      <c r="CA192" s="292"/>
      <c r="CB192" s="292"/>
      <c r="CC192" s="293"/>
      <c r="CD192" s="291">
        <f>+BK195+BQ192+BX192</f>
        <v>113058.82352941176</v>
      </c>
      <c r="CE192" s="292"/>
      <c r="CF192" s="292"/>
      <c r="CG192" s="292"/>
      <c r="CH192" s="292"/>
      <c r="CI192" s="293"/>
    </row>
    <row r="193" spans="1:87" ht="18" customHeight="1" x14ac:dyDescent="0.25">
      <c r="A193" s="75"/>
      <c r="B193" s="327"/>
      <c r="C193" s="328"/>
      <c r="D193" s="328"/>
      <c r="E193" s="328"/>
      <c r="F193" s="328"/>
      <c r="G193" s="328"/>
      <c r="H193" s="328"/>
      <c r="I193" s="328"/>
      <c r="J193" s="328"/>
      <c r="K193" s="328"/>
      <c r="L193" s="328"/>
      <c r="M193" s="328"/>
      <c r="N193" s="328"/>
      <c r="O193" s="328"/>
      <c r="P193" s="328"/>
      <c r="Q193" s="328"/>
      <c r="R193" s="328"/>
      <c r="S193" s="328"/>
      <c r="T193" s="328"/>
      <c r="U193" s="328"/>
      <c r="V193" s="328"/>
      <c r="W193" s="328"/>
      <c r="X193" s="328"/>
      <c r="Y193" s="329"/>
      <c r="Z193" s="336"/>
      <c r="AA193" s="337"/>
      <c r="AB193" s="337"/>
      <c r="AC193" s="337"/>
      <c r="AD193" s="338"/>
      <c r="AE193" s="336"/>
      <c r="AF193" s="337"/>
      <c r="AG193" s="337"/>
      <c r="AH193" s="337"/>
      <c r="AI193" s="337"/>
      <c r="AJ193" s="337"/>
      <c r="AK193" s="300" t="s">
        <v>29</v>
      </c>
      <c r="AL193" s="301"/>
      <c r="AM193" s="301"/>
      <c r="AN193" s="301"/>
      <c r="AO193" s="301"/>
      <c r="AP193" s="301"/>
      <c r="AQ193" s="301"/>
      <c r="AR193" s="301"/>
      <c r="AS193" s="301"/>
      <c r="AT193" s="301"/>
      <c r="AU193" s="301"/>
      <c r="AV193" s="301"/>
      <c r="AW193" s="301"/>
      <c r="AX193" s="302"/>
      <c r="AY193" s="407">
        <v>4</v>
      </c>
      <c r="AZ193" s="304"/>
      <c r="BA193" s="304"/>
      <c r="BB193" s="408"/>
      <c r="BC193" s="306">
        <f t="shared" ref="BC193:BC194" si="30">+$AE$192*AY193</f>
        <v>48</v>
      </c>
      <c r="BD193" s="307"/>
      <c r="BE193" s="307"/>
      <c r="BF193" s="308"/>
      <c r="BG193" s="309">
        <v>7925</v>
      </c>
      <c r="BH193" s="310"/>
      <c r="BI193" s="310"/>
      <c r="BJ193" s="311"/>
      <c r="BK193" s="312">
        <f t="shared" ref="BK193:BK194" si="31">+AY193*BG193</f>
        <v>31700</v>
      </c>
      <c r="BL193" s="313"/>
      <c r="BM193" s="313"/>
      <c r="BN193" s="313"/>
      <c r="BO193" s="313"/>
      <c r="BP193" s="314"/>
      <c r="BQ193" s="294"/>
      <c r="BR193" s="295"/>
      <c r="BS193" s="295"/>
      <c r="BT193" s="295"/>
      <c r="BU193" s="295"/>
      <c r="BV193" s="295"/>
      <c r="BW193" s="296"/>
      <c r="BX193" s="294"/>
      <c r="BY193" s="295"/>
      <c r="BZ193" s="295"/>
      <c r="CA193" s="295"/>
      <c r="CB193" s="295"/>
      <c r="CC193" s="296"/>
      <c r="CD193" s="294"/>
      <c r="CE193" s="295"/>
      <c r="CF193" s="295"/>
      <c r="CG193" s="295"/>
      <c r="CH193" s="295"/>
      <c r="CI193" s="296"/>
    </row>
    <row r="194" spans="1:87" ht="18" customHeight="1" thickBot="1" x14ac:dyDescent="0.3">
      <c r="A194" s="75"/>
      <c r="B194" s="327"/>
      <c r="C194" s="328"/>
      <c r="D194" s="328"/>
      <c r="E194" s="328"/>
      <c r="F194" s="328"/>
      <c r="G194" s="328"/>
      <c r="H194" s="328"/>
      <c r="I194" s="328"/>
      <c r="J194" s="328"/>
      <c r="K194" s="328"/>
      <c r="L194" s="328"/>
      <c r="M194" s="328"/>
      <c r="N194" s="328"/>
      <c r="O194" s="328"/>
      <c r="P194" s="328"/>
      <c r="Q194" s="328"/>
      <c r="R194" s="328"/>
      <c r="S194" s="328"/>
      <c r="T194" s="328"/>
      <c r="U194" s="328"/>
      <c r="V194" s="328"/>
      <c r="W194" s="328"/>
      <c r="X194" s="328"/>
      <c r="Y194" s="329"/>
      <c r="Z194" s="336"/>
      <c r="AA194" s="337"/>
      <c r="AB194" s="337"/>
      <c r="AC194" s="337"/>
      <c r="AD194" s="338"/>
      <c r="AE194" s="336"/>
      <c r="AF194" s="337"/>
      <c r="AG194" s="337"/>
      <c r="AH194" s="337"/>
      <c r="AI194" s="337"/>
      <c r="AJ194" s="337"/>
      <c r="AK194" s="652" t="s">
        <v>14</v>
      </c>
      <c r="AL194" s="653"/>
      <c r="AM194" s="653"/>
      <c r="AN194" s="653"/>
      <c r="AO194" s="653"/>
      <c r="AP194" s="653"/>
      <c r="AQ194" s="653"/>
      <c r="AR194" s="653"/>
      <c r="AS194" s="653"/>
      <c r="AT194" s="653"/>
      <c r="AU194" s="653"/>
      <c r="AV194" s="653"/>
      <c r="AW194" s="653"/>
      <c r="AX194" s="654"/>
      <c r="AY194" s="407">
        <v>4</v>
      </c>
      <c r="AZ194" s="304"/>
      <c r="BA194" s="304"/>
      <c r="BB194" s="408"/>
      <c r="BC194" s="306">
        <f t="shared" si="30"/>
        <v>48</v>
      </c>
      <c r="BD194" s="307"/>
      <c r="BE194" s="307"/>
      <c r="BF194" s="308"/>
      <c r="BG194" s="309">
        <v>7925</v>
      </c>
      <c r="BH194" s="310"/>
      <c r="BI194" s="310"/>
      <c r="BJ194" s="311"/>
      <c r="BK194" s="312">
        <f t="shared" si="31"/>
        <v>31700</v>
      </c>
      <c r="BL194" s="313"/>
      <c r="BM194" s="313"/>
      <c r="BN194" s="313"/>
      <c r="BO194" s="313"/>
      <c r="BP194" s="314"/>
      <c r="BQ194" s="294"/>
      <c r="BR194" s="295"/>
      <c r="BS194" s="295"/>
      <c r="BT194" s="295"/>
      <c r="BU194" s="295"/>
      <c r="BV194" s="295"/>
      <c r="BW194" s="296"/>
      <c r="BX194" s="294"/>
      <c r="BY194" s="295"/>
      <c r="BZ194" s="295"/>
      <c r="CA194" s="295"/>
      <c r="CB194" s="295"/>
      <c r="CC194" s="296"/>
      <c r="CD194" s="294"/>
      <c r="CE194" s="295"/>
      <c r="CF194" s="295"/>
      <c r="CG194" s="295"/>
      <c r="CH194" s="295"/>
      <c r="CI194" s="296"/>
    </row>
    <row r="195" spans="1:87" ht="18" customHeight="1" thickBot="1" x14ac:dyDescent="0.3">
      <c r="A195" s="75"/>
      <c r="B195" s="377"/>
      <c r="C195" s="378"/>
      <c r="D195" s="378"/>
      <c r="E195" s="378"/>
      <c r="F195" s="378"/>
      <c r="G195" s="378"/>
      <c r="H195" s="378"/>
      <c r="I195" s="378"/>
      <c r="J195" s="378"/>
      <c r="K195" s="378"/>
      <c r="L195" s="378"/>
      <c r="M195" s="378"/>
      <c r="N195" s="378"/>
      <c r="O195" s="378"/>
      <c r="P195" s="378"/>
      <c r="Q195" s="378"/>
      <c r="R195" s="378"/>
      <c r="S195" s="378"/>
      <c r="T195" s="378"/>
      <c r="U195" s="378"/>
      <c r="V195" s="378"/>
      <c r="W195" s="378"/>
      <c r="X195" s="378"/>
      <c r="Y195" s="378"/>
      <c r="Z195" s="378"/>
      <c r="AA195" s="378"/>
      <c r="AB195" s="378"/>
      <c r="AC195" s="378"/>
      <c r="AD195" s="378"/>
      <c r="AE195" s="378"/>
      <c r="AF195" s="378"/>
      <c r="AG195" s="378"/>
      <c r="AH195" s="378"/>
      <c r="AI195" s="378"/>
      <c r="AJ195" s="379"/>
      <c r="AK195" s="380" t="s">
        <v>3</v>
      </c>
      <c r="AL195" s="381"/>
      <c r="AM195" s="381"/>
      <c r="AN195" s="381"/>
      <c r="AO195" s="381"/>
      <c r="AP195" s="381"/>
      <c r="AQ195" s="381"/>
      <c r="AR195" s="381"/>
      <c r="AS195" s="381"/>
      <c r="AT195" s="381"/>
      <c r="AU195" s="381"/>
      <c r="AV195" s="381"/>
      <c r="AW195" s="381"/>
      <c r="AX195" s="381"/>
      <c r="AY195" s="382"/>
      <c r="AZ195" s="382"/>
      <c r="BA195" s="382"/>
      <c r="BB195" s="382"/>
      <c r="BC195" s="382"/>
      <c r="BD195" s="382"/>
      <c r="BE195" s="382"/>
      <c r="BF195" s="382"/>
      <c r="BG195" s="382"/>
      <c r="BH195" s="382"/>
      <c r="BI195" s="382"/>
      <c r="BJ195" s="383"/>
      <c r="BK195" s="384">
        <f>SUM(BK192:BK194)</f>
        <v>95100</v>
      </c>
      <c r="BL195" s="385"/>
      <c r="BM195" s="385"/>
      <c r="BN195" s="385"/>
      <c r="BO195" s="385"/>
      <c r="BP195" s="386"/>
      <c r="BQ195" s="387" t="s">
        <v>100</v>
      </c>
      <c r="BR195" s="388"/>
      <c r="BS195" s="388"/>
      <c r="BT195" s="388"/>
      <c r="BU195" s="388"/>
      <c r="BV195" s="388"/>
      <c r="BW195" s="388"/>
      <c r="BX195" s="388"/>
      <c r="BY195" s="388"/>
      <c r="BZ195" s="388"/>
      <c r="CA195" s="388"/>
      <c r="CB195" s="388"/>
      <c r="CC195" s="389"/>
      <c r="CD195" s="390">
        <f>+CD192*AE192</f>
        <v>1356705.8823529412</v>
      </c>
      <c r="CE195" s="390"/>
      <c r="CF195" s="390"/>
      <c r="CG195" s="390"/>
      <c r="CH195" s="390"/>
      <c r="CI195" s="391"/>
    </row>
    <row r="196" spans="1:87" ht="18" customHeight="1" thickBot="1" x14ac:dyDescent="0.3">
      <c r="A196" s="75"/>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76"/>
      <c r="BG196" s="78"/>
      <c r="BH196" s="78"/>
      <c r="BI196" s="78"/>
      <c r="BJ196" s="78"/>
      <c r="BK196" s="79"/>
      <c r="BL196" s="79"/>
      <c r="BM196" s="79"/>
      <c r="BN196" s="79"/>
      <c r="BO196" s="79"/>
      <c r="BP196" s="79"/>
      <c r="BQ196" s="79"/>
      <c r="BR196" s="79"/>
      <c r="BS196" s="79"/>
      <c r="BT196" s="79"/>
      <c r="BU196" s="79"/>
      <c r="BV196" s="79"/>
      <c r="BW196" s="79"/>
      <c r="BX196" s="79"/>
      <c r="BY196" s="79"/>
      <c r="BZ196" s="79"/>
      <c r="CA196" s="79"/>
      <c r="CB196" s="79"/>
      <c r="CC196" s="79"/>
      <c r="CD196" s="79"/>
      <c r="CE196" s="79"/>
      <c r="CF196" s="79"/>
      <c r="CG196" s="79"/>
      <c r="CH196" s="79"/>
      <c r="CI196" s="79"/>
    </row>
    <row r="197" spans="1:87" ht="18" customHeight="1" x14ac:dyDescent="0.25">
      <c r="A197" s="75"/>
      <c r="B197" s="348" t="s">
        <v>0</v>
      </c>
      <c r="C197" s="349"/>
      <c r="D197" s="349"/>
      <c r="E197" s="349"/>
      <c r="F197" s="349"/>
      <c r="G197" s="349"/>
      <c r="H197" s="349"/>
      <c r="I197" s="349"/>
      <c r="J197" s="349"/>
      <c r="K197" s="349"/>
      <c r="L197" s="349"/>
      <c r="M197" s="349"/>
      <c r="N197" s="349"/>
      <c r="O197" s="349"/>
      <c r="P197" s="349"/>
      <c r="Q197" s="349"/>
      <c r="R197" s="349"/>
      <c r="S197" s="349"/>
      <c r="T197" s="349"/>
      <c r="U197" s="349"/>
      <c r="V197" s="349"/>
      <c r="W197" s="349"/>
      <c r="X197" s="349"/>
      <c r="Y197" s="350"/>
      <c r="Z197" s="348" t="s">
        <v>80</v>
      </c>
      <c r="AA197" s="349"/>
      <c r="AB197" s="349"/>
      <c r="AC197" s="349"/>
      <c r="AD197" s="350"/>
      <c r="AE197" s="357" t="s">
        <v>79</v>
      </c>
      <c r="AF197" s="358"/>
      <c r="AG197" s="358"/>
      <c r="AH197" s="358"/>
      <c r="AI197" s="358"/>
      <c r="AJ197" s="359"/>
      <c r="AK197" s="357" t="s">
        <v>81</v>
      </c>
      <c r="AL197" s="358"/>
      <c r="AM197" s="358"/>
      <c r="AN197" s="358"/>
      <c r="AO197" s="358"/>
      <c r="AP197" s="358"/>
      <c r="AQ197" s="358"/>
      <c r="AR197" s="358"/>
      <c r="AS197" s="358"/>
      <c r="AT197" s="358"/>
      <c r="AU197" s="358"/>
      <c r="AV197" s="358"/>
      <c r="AW197" s="358"/>
      <c r="AX197" s="359"/>
      <c r="AY197" s="357" t="s">
        <v>1</v>
      </c>
      <c r="AZ197" s="358"/>
      <c r="BA197" s="358"/>
      <c r="BB197" s="359"/>
      <c r="BC197" s="348" t="s">
        <v>104</v>
      </c>
      <c r="BD197" s="349"/>
      <c r="BE197" s="349"/>
      <c r="BF197" s="350"/>
      <c r="BG197" s="366" t="s">
        <v>82</v>
      </c>
      <c r="BH197" s="367"/>
      <c r="BI197" s="367"/>
      <c r="BJ197" s="368"/>
      <c r="BK197" s="315" t="s">
        <v>99</v>
      </c>
      <c r="BL197" s="316"/>
      <c r="BM197" s="316"/>
      <c r="BN197" s="316"/>
      <c r="BO197" s="316"/>
      <c r="BP197" s="317"/>
      <c r="BQ197" s="315" t="s">
        <v>83</v>
      </c>
      <c r="BR197" s="316"/>
      <c r="BS197" s="316"/>
      <c r="BT197" s="316"/>
      <c r="BU197" s="316"/>
      <c r="BV197" s="316"/>
      <c r="BW197" s="317"/>
      <c r="BX197" s="315" t="s">
        <v>84</v>
      </c>
      <c r="BY197" s="316"/>
      <c r="BZ197" s="316"/>
      <c r="CA197" s="316"/>
      <c r="CB197" s="316"/>
      <c r="CC197" s="317"/>
      <c r="CD197" s="315" t="s">
        <v>85</v>
      </c>
      <c r="CE197" s="316"/>
      <c r="CF197" s="316"/>
      <c r="CG197" s="316"/>
      <c r="CH197" s="316"/>
      <c r="CI197" s="317"/>
    </row>
    <row r="198" spans="1:87" ht="18" customHeight="1" x14ac:dyDescent="0.25">
      <c r="A198" s="75"/>
      <c r="B198" s="351"/>
      <c r="C198" s="352"/>
      <c r="D198" s="352"/>
      <c r="E198" s="352"/>
      <c r="F198" s="352"/>
      <c r="G198" s="352"/>
      <c r="H198" s="352"/>
      <c r="I198" s="352"/>
      <c r="J198" s="352"/>
      <c r="K198" s="352"/>
      <c r="L198" s="352"/>
      <c r="M198" s="352"/>
      <c r="N198" s="352"/>
      <c r="O198" s="352"/>
      <c r="P198" s="352"/>
      <c r="Q198" s="352"/>
      <c r="R198" s="352"/>
      <c r="S198" s="352"/>
      <c r="T198" s="352"/>
      <c r="U198" s="352"/>
      <c r="V198" s="352"/>
      <c r="W198" s="352"/>
      <c r="X198" s="352"/>
      <c r="Y198" s="353"/>
      <c r="Z198" s="351"/>
      <c r="AA198" s="352"/>
      <c r="AB198" s="352"/>
      <c r="AC198" s="352"/>
      <c r="AD198" s="353"/>
      <c r="AE198" s="360"/>
      <c r="AF198" s="361"/>
      <c r="AG198" s="361"/>
      <c r="AH198" s="361"/>
      <c r="AI198" s="361"/>
      <c r="AJ198" s="362"/>
      <c r="AK198" s="360"/>
      <c r="AL198" s="361"/>
      <c r="AM198" s="361"/>
      <c r="AN198" s="361"/>
      <c r="AO198" s="361"/>
      <c r="AP198" s="361"/>
      <c r="AQ198" s="361"/>
      <c r="AR198" s="361"/>
      <c r="AS198" s="361"/>
      <c r="AT198" s="361"/>
      <c r="AU198" s="361"/>
      <c r="AV198" s="361"/>
      <c r="AW198" s="361"/>
      <c r="AX198" s="362"/>
      <c r="AY198" s="360"/>
      <c r="AZ198" s="361"/>
      <c r="BA198" s="361"/>
      <c r="BB198" s="362"/>
      <c r="BC198" s="351"/>
      <c r="BD198" s="352"/>
      <c r="BE198" s="352"/>
      <c r="BF198" s="353"/>
      <c r="BG198" s="369"/>
      <c r="BH198" s="370"/>
      <c r="BI198" s="370"/>
      <c r="BJ198" s="371"/>
      <c r="BK198" s="318"/>
      <c r="BL198" s="319"/>
      <c r="BM198" s="319"/>
      <c r="BN198" s="319"/>
      <c r="BO198" s="319"/>
      <c r="BP198" s="320"/>
      <c r="BQ198" s="318"/>
      <c r="BR198" s="319"/>
      <c r="BS198" s="319"/>
      <c r="BT198" s="319"/>
      <c r="BU198" s="319"/>
      <c r="BV198" s="319"/>
      <c r="BW198" s="320"/>
      <c r="BX198" s="318"/>
      <c r="BY198" s="319"/>
      <c r="BZ198" s="319"/>
      <c r="CA198" s="319"/>
      <c r="CB198" s="319"/>
      <c r="CC198" s="320"/>
      <c r="CD198" s="318"/>
      <c r="CE198" s="319"/>
      <c r="CF198" s="319"/>
      <c r="CG198" s="319"/>
      <c r="CH198" s="319"/>
      <c r="CI198" s="320"/>
    </row>
    <row r="199" spans="1:87" ht="18" customHeight="1" thickBot="1" x14ac:dyDescent="0.3">
      <c r="A199" s="75"/>
      <c r="B199" s="354"/>
      <c r="C199" s="355"/>
      <c r="D199" s="355"/>
      <c r="E199" s="355"/>
      <c r="F199" s="355"/>
      <c r="G199" s="355"/>
      <c r="H199" s="355"/>
      <c r="I199" s="355"/>
      <c r="J199" s="355"/>
      <c r="K199" s="355"/>
      <c r="L199" s="355"/>
      <c r="M199" s="355"/>
      <c r="N199" s="355"/>
      <c r="O199" s="355"/>
      <c r="P199" s="355"/>
      <c r="Q199" s="355"/>
      <c r="R199" s="355"/>
      <c r="S199" s="355"/>
      <c r="T199" s="355"/>
      <c r="U199" s="355"/>
      <c r="V199" s="355"/>
      <c r="W199" s="355"/>
      <c r="X199" s="355"/>
      <c r="Y199" s="356"/>
      <c r="Z199" s="354"/>
      <c r="AA199" s="355"/>
      <c r="AB199" s="355"/>
      <c r="AC199" s="355"/>
      <c r="AD199" s="356"/>
      <c r="AE199" s="363"/>
      <c r="AF199" s="364"/>
      <c r="AG199" s="364"/>
      <c r="AH199" s="364"/>
      <c r="AI199" s="364"/>
      <c r="AJ199" s="365"/>
      <c r="AK199" s="360"/>
      <c r="AL199" s="361"/>
      <c r="AM199" s="361"/>
      <c r="AN199" s="361"/>
      <c r="AO199" s="361"/>
      <c r="AP199" s="361"/>
      <c r="AQ199" s="361"/>
      <c r="AR199" s="361"/>
      <c r="AS199" s="361"/>
      <c r="AT199" s="361"/>
      <c r="AU199" s="361"/>
      <c r="AV199" s="361"/>
      <c r="AW199" s="361"/>
      <c r="AX199" s="362"/>
      <c r="AY199" s="360"/>
      <c r="AZ199" s="361"/>
      <c r="BA199" s="361"/>
      <c r="BB199" s="362"/>
      <c r="BC199" s="351"/>
      <c r="BD199" s="352"/>
      <c r="BE199" s="352"/>
      <c r="BF199" s="353"/>
      <c r="BG199" s="369"/>
      <c r="BH199" s="370"/>
      <c r="BI199" s="370"/>
      <c r="BJ199" s="371"/>
      <c r="BK199" s="318"/>
      <c r="BL199" s="319"/>
      <c r="BM199" s="319"/>
      <c r="BN199" s="319"/>
      <c r="BO199" s="319"/>
      <c r="BP199" s="320"/>
      <c r="BQ199" s="321"/>
      <c r="BR199" s="322"/>
      <c r="BS199" s="322"/>
      <c r="BT199" s="322"/>
      <c r="BU199" s="322"/>
      <c r="BV199" s="322"/>
      <c r="BW199" s="323"/>
      <c r="BX199" s="321"/>
      <c r="BY199" s="322"/>
      <c r="BZ199" s="322"/>
      <c r="CA199" s="322"/>
      <c r="CB199" s="322"/>
      <c r="CC199" s="323"/>
      <c r="CD199" s="321"/>
      <c r="CE199" s="322"/>
      <c r="CF199" s="322"/>
      <c r="CG199" s="322"/>
      <c r="CH199" s="322"/>
      <c r="CI199" s="323"/>
    </row>
    <row r="200" spans="1:87" ht="27.75" customHeight="1" thickBot="1" x14ac:dyDescent="0.3">
      <c r="A200" s="75"/>
      <c r="B200" s="324" t="s">
        <v>666</v>
      </c>
      <c r="C200" s="325"/>
      <c r="D200" s="325"/>
      <c r="E200" s="325"/>
      <c r="F200" s="325"/>
      <c r="G200" s="325"/>
      <c r="H200" s="325"/>
      <c r="I200" s="325"/>
      <c r="J200" s="325"/>
      <c r="K200" s="325"/>
      <c r="L200" s="325"/>
      <c r="M200" s="325"/>
      <c r="N200" s="325"/>
      <c r="O200" s="325"/>
      <c r="P200" s="325"/>
      <c r="Q200" s="325"/>
      <c r="R200" s="325"/>
      <c r="S200" s="325"/>
      <c r="T200" s="325"/>
      <c r="U200" s="325"/>
      <c r="V200" s="325"/>
      <c r="W200" s="325"/>
      <c r="X200" s="325"/>
      <c r="Y200" s="326"/>
      <c r="Z200" s="333" t="s">
        <v>702</v>
      </c>
      <c r="AA200" s="334"/>
      <c r="AB200" s="334"/>
      <c r="AC200" s="334"/>
      <c r="AD200" s="335"/>
      <c r="AE200" s="333">
        <v>240</v>
      </c>
      <c r="AF200" s="334"/>
      <c r="AG200" s="334"/>
      <c r="AH200" s="334"/>
      <c r="AI200" s="334"/>
      <c r="AJ200" s="334"/>
      <c r="AK200" s="640" t="s">
        <v>22</v>
      </c>
      <c r="AL200" s="641"/>
      <c r="AM200" s="641"/>
      <c r="AN200" s="641"/>
      <c r="AO200" s="641"/>
      <c r="AP200" s="641"/>
      <c r="AQ200" s="641"/>
      <c r="AR200" s="641"/>
      <c r="AS200" s="641"/>
      <c r="AT200" s="641"/>
      <c r="AU200" s="641"/>
      <c r="AV200" s="641"/>
      <c r="AW200" s="641"/>
      <c r="AX200" s="642"/>
      <c r="AY200" s="696">
        <v>0.1</v>
      </c>
      <c r="AZ200" s="697"/>
      <c r="BA200" s="697"/>
      <c r="BB200" s="698"/>
      <c r="BC200" s="699">
        <f>+$AE$200*AY200</f>
        <v>24</v>
      </c>
      <c r="BD200" s="697"/>
      <c r="BE200" s="697"/>
      <c r="BF200" s="700"/>
      <c r="BG200" s="690">
        <v>7925</v>
      </c>
      <c r="BH200" s="691"/>
      <c r="BI200" s="691"/>
      <c r="BJ200" s="692"/>
      <c r="BK200" s="693">
        <f>+AY200*BG200</f>
        <v>792.5</v>
      </c>
      <c r="BL200" s="694"/>
      <c r="BM200" s="694"/>
      <c r="BN200" s="694"/>
      <c r="BO200" s="694"/>
      <c r="BP200" s="695"/>
      <c r="BQ200" s="291">
        <v>2000</v>
      </c>
      <c r="BR200" s="292"/>
      <c r="BS200" s="292"/>
      <c r="BT200" s="292"/>
      <c r="BU200" s="292"/>
      <c r="BV200" s="292"/>
      <c r="BW200" s="293"/>
      <c r="BX200" s="291">
        <f>+(((BK201+BQ200)*15)/85)</f>
        <v>492.79411764705884</v>
      </c>
      <c r="BY200" s="292"/>
      <c r="BZ200" s="292"/>
      <c r="CA200" s="292"/>
      <c r="CB200" s="292"/>
      <c r="CC200" s="293"/>
      <c r="CD200" s="291">
        <f>+BK201+BQ200+BX200</f>
        <v>3285.294117647059</v>
      </c>
      <c r="CE200" s="292"/>
      <c r="CF200" s="292"/>
      <c r="CG200" s="292"/>
      <c r="CH200" s="292"/>
      <c r="CI200" s="293"/>
    </row>
    <row r="201" spans="1:87" ht="18" customHeight="1" thickBot="1" x14ac:dyDescent="0.3">
      <c r="A201" s="75"/>
      <c r="B201" s="377"/>
      <c r="C201" s="378"/>
      <c r="D201" s="378"/>
      <c r="E201" s="378"/>
      <c r="F201" s="378"/>
      <c r="G201" s="378"/>
      <c r="H201" s="378"/>
      <c r="I201" s="378"/>
      <c r="J201" s="378"/>
      <c r="K201" s="378"/>
      <c r="L201" s="378"/>
      <c r="M201" s="378"/>
      <c r="N201" s="378"/>
      <c r="O201" s="378"/>
      <c r="P201" s="378"/>
      <c r="Q201" s="378"/>
      <c r="R201" s="378"/>
      <c r="S201" s="378"/>
      <c r="T201" s="378"/>
      <c r="U201" s="378"/>
      <c r="V201" s="378"/>
      <c r="W201" s="378"/>
      <c r="X201" s="378"/>
      <c r="Y201" s="378"/>
      <c r="Z201" s="378"/>
      <c r="AA201" s="378"/>
      <c r="AB201" s="378"/>
      <c r="AC201" s="378"/>
      <c r="AD201" s="378"/>
      <c r="AE201" s="378"/>
      <c r="AF201" s="378"/>
      <c r="AG201" s="378"/>
      <c r="AH201" s="378"/>
      <c r="AI201" s="378"/>
      <c r="AJ201" s="379"/>
      <c r="AK201" s="380" t="s">
        <v>3</v>
      </c>
      <c r="AL201" s="381"/>
      <c r="AM201" s="381"/>
      <c r="AN201" s="381"/>
      <c r="AO201" s="381"/>
      <c r="AP201" s="381"/>
      <c r="AQ201" s="381"/>
      <c r="AR201" s="381"/>
      <c r="AS201" s="381"/>
      <c r="AT201" s="381"/>
      <c r="AU201" s="381"/>
      <c r="AV201" s="381"/>
      <c r="AW201" s="381"/>
      <c r="AX201" s="381"/>
      <c r="AY201" s="382"/>
      <c r="AZ201" s="382"/>
      <c r="BA201" s="382"/>
      <c r="BB201" s="382"/>
      <c r="BC201" s="382"/>
      <c r="BD201" s="382"/>
      <c r="BE201" s="382"/>
      <c r="BF201" s="382"/>
      <c r="BG201" s="382"/>
      <c r="BH201" s="382"/>
      <c r="BI201" s="382"/>
      <c r="BJ201" s="383"/>
      <c r="BK201" s="384">
        <f>SUM(BK200:BK200)</f>
        <v>792.5</v>
      </c>
      <c r="BL201" s="385"/>
      <c r="BM201" s="385"/>
      <c r="BN201" s="385"/>
      <c r="BO201" s="385"/>
      <c r="BP201" s="386"/>
      <c r="BQ201" s="387" t="s">
        <v>100</v>
      </c>
      <c r="BR201" s="388"/>
      <c r="BS201" s="388"/>
      <c r="BT201" s="388"/>
      <c r="BU201" s="388"/>
      <c r="BV201" s="388"/>
      <c r="BW201" s="388"/>
      <c r="BX201" s="388"/>
      <c r="BY201" s="388"/>
      <c r="BZ201" s="388"/>
      <c r="CA201" s="388"/>
      <c r="CB201" s="388"/>
      <c r="CC201" s="389"/>
      <c r="CD201" s="390">
        <f>+CD200*AE200</f>
        <v>788470.58823529421</v>
      </c>
      <c r="CE201" s="390"/>
      <c r="CF201" s="390"/>
      <c r="CG201" s="390"/>
      <c r="CH201" s="390"/>
      <c r="CI201" s="391"/>
    </row>
    <row r="202" spans="1:87" ht="18" customHeight="1" thickBot="1" x14ac:dyDescent="0.3">
      <c r="A202" s="75"/>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c r="AE202" s="76"/>
      <c r="AF202" s="76"/>
      <c r="AG202" s="76"/>
      <c r="AH202" s="76"/>
      <c r="AI202" s="76"/>
      <c r="AJ202" s="76"/>
      <c r="BG202" s="78"/>
      <c r="BH202" s="78"/>
      <c r="BI202" s="78"/>
      <c r="BJ202" s="78"/>
      <c r="BK202" s="79"/>
      <c r="BL202" s="79"/>
      <c r="BM202" s="79"/>
      <c r="BN202" s="79"/>
      <c r="BO202" s="79"/>
      <c r="BP202" s="79"/>
      <c r="BQ202" s="79"/>
      <c r="BR202" s="79"/>
      <c r="BS202" s="79"/>
      <c r="BT202" s="79"/>
      <c r="BU202" s="79"/>
      <c r="BV202" s="79"/>
      <c r="BW202" s="79"/>
      <c r="BX202" s="79"/>
      <c r="BY202" s="79"/>
      <c r="BZ202" s="79"/>
      <c r="CA202" s="79"/>
      <c r="CB202" s="79"/>
      <c r="CC202" s="79"/>
      <c r="CD202" s="79"/>
      <c r="CE202" s="79"/>
      <c r="CF202" s="79"/>
      <c r="CG202" s="79"/>
      <c r="CH202" s="79"/>
      <c r="CI202" s="79"/>
    </row>
    <row r="203" spans="1:87" ht="18" customHeight="1" x14ac:dyDescent="0.25">
      <c r="A203" s="75"/>
      <c r="B203" s="348" t="s">
        <v>0</v>
      </c>
      <c r="C203" s="349"/>
      <c r="D203" s="349"/>
      <c r="E203" s="349"/>
      <c r="F203" s="349"/>
      <c r="G203" s="349"/>
      <c r="H203" s="349"/>
      <c r="I203" s="349"/>
      <c r="J203" s="349"/>
      <c r="K203" s="349"/>
      <c r="L203" s="349"/>
      <c r="M203" s="349"/>
      <c r="N203" s="349"/>
      <c r="O203" s="349"/>
      <c r="P203" s="349"/>
      <c r="Q203" s="349"/>
      <c r="R203" s="349"/>
      <c r="S203" s="349"/>
      <c r="T203" s="349"/>
      <c r="U203" s="349"/>
      <c r="V203" s="349"/>
      <c r="W203" s="349"/>
      <c r="X203" s="349"/>
      <c r="Y203" s="350"/>
      <c r="Z203" s="348" t="s">
        <v>80</v>
      </c>
      <c r="AA203" s="349"/>
      <c r="AB203" s="349"/>
      <c r="AC203" s="349"/>
      <c r="AD203" s="350"/>
      <c r="AE203" s="357" t="s">
        <v>79</v>
      </c>
      <c r="AF203" s="358"/>
      <c r="AG203" s="358"/>
      <c r="AH203" s="358"/>
      <c r="AI203" s="358"/>
      <c r="AJ203" s="359"/>
      <c r="AK203" s="357" t="s">
        <v>81</v>
      </c>
      <c r="AL203" s="358"/>
      <c r="AM203" s="358"/>
      <c r="AN203" s="358"/>
      <c r="AO203" s="358"/>
      <c r="AP203" s="358"/>
      <c r="AQ203" s="358"/>
      <c r="AR203" s="358"/>
      <c r="AS203" s="358"/>
      <c r="AT203" s="358"/>
      <c r="AU203" s="358"/>
      <c r="AV203" s="358"/>
      <c r="AW203" s="358"/>
      <c r="AX203" s="359"/>
      <c r="AY203" s="357" t="s">
        <v>1</v>
      </c>
      <c r="AZ203" s="358"/>
      <c r="BA203" s="358"/>
      <c r="BB203" s="359"/>
      <c r="BC203" s="348" t="s">
        <v>104</v>
      </c>
      <c r="BD203" s="349"/>
      <c r="BE203" s="349"/>
      <c r="BF203" s="350"/>
      <c r="BG203" s="366" t="s">
        <v>82</v>
      </c>
      <c r="BH203" s="367"/>
      <c r="BI203" s="367"/>
      <c r="BJ203" s="368"/>
      <c r="BK203" s="315" t="s">
        <v>99</v>
      </c>
      <c r="BL203" s="316"/>
      <c r="BM203" s="316"/>
      <c r="BN203" s="316"/>
      <c r="BO203" s="316"/>
      <c r="BP203" s="317"/>
      <c r="BQ203" s="315" t="s">
        <v>83</v>
      </c>
      <c r="BR203" s="316"/>
      <c r="BS203" s="316"/>
      <c r="BT203" s="316"/>
      <c r="BU203" s="316"/>
      <c r="BV203" s="316"/>
      <c r="BW203" s="317"/>
      <c r="BX203" s="315" t="s">
        <v>84</v>
      </c>
      <c r="BY203" s="316"/>
      <c r="BZ203" s="316"/>
      <c r="CA203" s="316"/>
      <c r="CB203" s="316"/>
      <c r="CC203" s="317"/>
      <c r="CD203" s="315" t="s">
        <v>85</v>
      </c>
      <c r="CE203" s="316"/>
      <c r="CF203" s="316"/>
      <c r="CG203" s="316"/>
      <c r="CH203" s="316"/>
      <c r="CI203" s="317"/>
    </row>
    <row r="204" spans="1:87" ht="18" customHeight="1" x14ac:dyDescent="0.25">
      <c r="A204" s="75"/>
      <c r="B204" s="351"/>
      <c r="C204" s="352"/>
      <c r="D204" s="352"/>
      <c r="E204" s="352"/>
      <c r="F204" s="352"/>
      <c r="G204" s="352"/>
      <c r="H204" s="352"/>
      <c r="I204" s="352"/>
      <c r="J204" s="352"/>
      <c r="K204" s="352"/>
      <c r="L204" s="352"/>
      <c r="M204" s="352"/>
      <c r="N204" s="352"/>
      <c r="O204" s="352"/>
      <c r="P204" s="352"/>
      <c r="Q204" s="352"/>
      <c r="R204" s="352"/>
      <c r="S204" s="352"/>
      <c r="T204" s="352"/>
      <c r="U204" s="352"/>
      <c r="V204" s="352"/>
      <c r="W204" s="352"/>
      <c r="X204" s="352"/>
      <c r="Y204" s="353"/>
      <c r="Z204" s="351"/>
      <c r="AA204" s="352"/>
      <c r="AB204" s="352"/>
      <c r="AC204" s="352"/>
      <c r="AD204" s="353"/>
      <c r="AE204" s="360"/>
      <c r="AF204" s="361"/>
      <c r="AG204" s="361"/>
      <c r="AH204" s="361"/>
      <c r="AI204" s="361"/>
      <c r="AJ204" s="362"/>
      <c r="AK204" s="360"/>
      <c r="AL204" s="361"/>
      <c r="AM204" s="361"/>
      <c r="AN204" s="361"/>
      <c r="AO204" s="361"/>
      <c r="AP204" s="361"/>
      <c r="AQ204" s="361"/>
      <c r="AR204" s="361"/>
      <c r="AS204" s="361"/>
      <c r="AT204" s="361"/>
      <c r="AU204" s="361"/>
      <c r="AV204" s="361"/>
      <c r="AW204" s="361"/>
      <c r="AX204" s="362"/>
      <c r="AY204" s="360"/>
      <c r="AZ204" s="361"/>
      <c r="BA204" s="361"/>
      <c r="BB204" s="362"/>
      <c r="BC204" s="351"/>
      <c r="BD204" s="352"/>
      <c r="BE204" s="352"/>
      <c r="BF204" s="353"/>
      <c r="BG204" s="369"/>
      <c r="BH204" s="370"/>
      <c r="BI204" s="370"/>
      <c r="BJ204" s="371"/>
      <c r="BK204" s="318"/>
      <c r="BL204" s="319"/>
      <c r="BM204" s="319"/>
      <c r="BN204" s="319"/>
      <c r="BO204" s="319"/>
      <c r="BP204" s="320"/>
      <c r="BQ204" s="318"/>
      <c r="BR204" s="319"/>
      <c r="BS204" s="319"/>
      <c r="BT204" s="319"/>
      <c r="BU204" s="319"/>
      <c r="BV204" s="319"/>
      <c r="BW204" s="320"/>
      <c r="BX204" s="318"/>
      <c r="BY204" s="319"/>
      <c r="BZ204" s="319"/>
      <c r="CA204" s="319"/>
      <c r="CB204" s="319"/>
      <c r="CC204" s="320"/>
      <c r="CD204" s="318"/>
      <c r="CE204" s="319"/>
      <c r="CF204" s="319"/>
      <c r="CG204" s="319"/>
      <c r="CH204" s="319"/>
      <c r="CI204" s="320"/>
    </row>
    <row r="205" spans="1:87" ht="18" customHeight="1" thickBot="1" x14ac:dyDescent="0.3">
      <c r="A205" s="75"/>
      <c r="B205" s="354"/>
      <c r="C205" s="355"/>
      <c r="D205" s="355"/>
      <c r="E205" s="355"/>
      <c r="F205" s="355"/>
      <c r="G205" s="355"/>
      <c r="H205" s="355"/>
      <c r="I205" s="355"/>
      <c r="J205" s="355"/>
      <c r="K205" s="355"/>
      <c r="L205" s="355"/>
      <c r="M205" s="355"/>
      <c r="N205" s="355"/>
      <c r="O205" s="355"/>
      <c r="P205" s="355"/>
      <c r="Q205" s="355"/>
      <c r="R205" s="355"/>
      <c r="S205" s="355"/>
      <c r="T205" s="355"/>
      <c r="U205" s="355"/>
      <c r="V205" s="355"/>
      <c r="W205" s="355"/>
      <c r="X205" s="355"/>
      <c r="Y205" s="356"/>
      <c r="Z205" s="354"/>
      <c r="AA205" s="355"/>
      <c r="AB205" s="355"/>
      <c r="AC205" s="355"/>
      <c r="AD205" s="356"/>
      <c r="AE205" s="363"/>
      <c r="AF205" s="364"/>
      <c r="AG205" s="364"/>
      <c r="AH205" s="364"/>
      <c r="AI205" s="364"/>
      <c r="AJ205" s="365"/>
      <c r="AK205" s="360"/>
      <c r="AL205" s="361"/>
      <c r="AM205" s="361"/>
      <c r="AN205" s="361"/>
      <c r="AO205" s="361"/>
      <c r="AP205" s="361"/>
      <c r="AQ205" s="361"/>
      <c r="AR205" s="361"/>
      <c r="AS205" s="361"/>
      <c r="AT205" s="361"/>
      <c r="AU205" s="361"/>
      <c r="AV205" s="361"/>
      <c r="AW205" s="361"/>
      <c r="AX205" s="362"/>
      <c r="AY205" s="360"/>
      <c r="AZ205" s="361"/>
      <c r="BA205" s="361"/>
      <c r="BB205" s="362"/>
      <c r="BC205" s="351"/>
      <c r="BD205" s="352"/>
      <c r="BE205" s="352"/>
      <c r="BF205" s="353"/>
      <c r="BG205" s="369"/>
      <c r="BH205" s="370"/>
      <c r="BI205" s="370"/>
      <c r="BJ205" s="371"/>
      <c r="BK205" s="318"/>
      <c r="BL205" s="319"/>
      <c r="BM205" s="319"/>
      <c r="BN205" s="319"/>
      <c r="BO205" s="319"/>
      <c r="BP205" s="320"/>
      <c r="BQ205" s="321"/>
      <c r="BR205" s="322"/>
      <c r="BS205" s="322"/>
      <c r="BT205" s="322"/>
      <c r="BU205" s="322"/>
      <c r="BV205" s="322"/>
      <c r="BW205" s="323"/>
      <c r="BX205" s="321"/>
      <c r="BY205" s="322"/>
      <c r="BZ205" s="322"/>
      <c r="CA205" s="322"/>
      <c r="CB205" s="322"/>
      <c r="CC205" s="323"/>
      <c r="CD205" s="321"/>
      <c r="CE205" s="322"/>
      <c r="CF205" s="322"/>
      <c r="CG205" s="322"/>
      <c r="CH205" s="322"/>
      <c r="CI205" s="323"/>
    </row>
    <row r="206" spans="1:87" ht="18" customHeight="1" x14ac:dyDescent="0.25">
      <c r="A206" s="75"/>
      <c r="B206" s="324" t="s">
        <v>667</v>
      </c>
      <c r="C206" s="325"/>
      <c r="D206" s="325"/>
      <c r="E206" s="325"/>
      <c r="F206" s="325"/>
      <c r="G206" s="325"/>
      <c r="H206" s="325"/>
      <c r="I206" s="325"/>
      <c r="J206" s="325"/>
      <c r="K206" s="325"/>
      <c r="L206" s="325"/>
      <c r="M206" s="325"/>
      <c r="N206" s="325"/>
      <c r="O206" s="325"/>
      <c r="P206" s="325"/>
      <c r="Q206" s="325"/>
      <c r="R206" s="325"/>
      <c r="S206" s="325"/>
      <c r="T206" s="325"/>
      <c r="U206" s="325"/>
      <c r="V206" s="325"/>
      <c r="W206" s="325"/>
      <c r="X206" s="325"/>
      <c r="Y206" s="326"/>
      <c r="Z206" s="333" t="s">
        <v>703</v>
      </c>
      <c r="AA206" s="334"/>
      <c r="AB206" s="334"/>
      <c r="AC206" s="334"/>
      <c r="AD206" s="335"/>
      <c r="AE206" s="333">
        <v>240</v>
      </c>
      <c r="AF206" s="334"/>
      <c r="AG206" s="334"/>
      <c r="AH206" s="334"/>
      <c r="AI206" s="334"/>
      <c r="AJ206" s="334"/>
      <c r="AK206" s="342" t="s">
        <v>22</v>
      </c>
      <c r="AL206" s="343"/>
      <c r="AM206" s="343"/>
      <c r="AN206" s="343"/>
      <c r="AO206" s="343"/>
      <c r="AP206" s="343"/>
      <c r="AQ206" s="343"/>
      <c r="AR206" s="343"/>
      <c r="AS206" s="343"/>
      <c r="AT206" s="343"/>
      <c r="AU206" s="343"/>
      <c r="AV206" s="343"/>
      <c r="AW206" s="343"/>
      <c r="AX206" s="344"/>
      <c r="AY206" s="409">
        <v>0.1</v>
      </c>
      <c r="AZ206" s="346"/>
      <c r="BA206" s="346"/>
      <c r="BB206" s="410"/>
      <c r="BC206" s="345">
        <f>+$AE$206*AY206</f>
        <v>24</v>
      </c>
      <c r="BD206" s="346"/>
      <c r="BE206" s="346"/>
      <c r="BF206" s="347"/>
      <c r="BG206" s="285">
        <v>7925</v>
      </c>
      <c r="BH206" s="286"/>
      <c r="BI206" s="286"/>
      <c r="BJ206" s="287"/>
      <c r="BK206" s="288">
        <f>+AY206*BG206</f>
        <v>792.5</v>
      </c>
      <c r="BL206" s="289"/>
      <c r="BM206" s="289"/>
      <c r="BN206" s="289"/>
      <c r="BO206" s="289"/>
      <c r="BP206" s="290"/>
      <c r="BQ206" s="291">
        <v>10000</v>
      </c>
      <c r="BR206" s="292"/>
      <c r="BS206" s="292"/>
      <c r="BT206" s="292"/>
      <c r="BU206" s="292"/>
      <c r="BV206" s="292"/>
      <c r="BW206" s="293"/>
      <c r="BX206" s="291">
        <f>+(((BK208+BQ206)*15)/85)</f>
        <v>2044.4117647058824</v>
      </c>
      <c r="BY206" s="292"/>
      <c r="BZ206" s="292"/>
      <c r="CA206" s="292"/>
      <c r="CB206" s="292"/>
      <c r="CC206" s="293"/>
      <c r="CD206" s="291">
        <f>+BK208+BQ206+BX206</f>
        <v>13629.411764705883</v>
      </c>
      <c r="CE206" s="292"/>
      <c r="CF206" s="292"/>
      <c r="CG206" s="292"/>
      <c r="CH206" s="292"/>
      <c r="CI206" s="293"/>
    </row>
    <row r="207" spans="1:87" ht="18" customHeight="1" thickBot="1" x14ac:dyDescent="0.3">
      <c r="A207" s="75"/>
      <c r="B207" s="327"/>
      <c r="C207" s="328"/>
      <c r="D207" s="328"/>
      <c r="E207" s="328"/>
      <c r="F207" s="328"/>
      <c r="G207" s="328"/>
      <c r="H207" s="328"/>
      <c r="I207" s="328"/>
      <c r="J207" s="328"/>
      <c r="K207" s="328"/>
      <c r="L207" s="328"/>
      <c r="M207" s="328"/>
      <c r="N207" s="328"/>
      <c r="O207" s="328"/>
      <c r="P207" s="328"/>
      <c r="Q207" s="328"/>
      <c r="R207" s="328"/>
      <c r="S207" s="328"/>
      <c r="T207" s="328"/>
      <c r="U207" s="328"/>
      <c r="V207" s="328"/>
      <c r="W207" s="328"/>
      <c r="X207" s="328"/>
      <c r="Y207" s="329"/>
      <c r="Z207" s="336"/>
      <c r="AA207" s="337"/>
      <c r="AB207" s="337"/>
      <c r="AC207" s="337"/>
      <c r="AD207" s="338"/>
      <c r="AE207" s="336"/>
      <c r="AF207" s="337"/>
      <c r="AG207" s="337"/>
      <c r="AH207" s="337"/>
      <c r="AI207" s="337"/>
      <c r="AJ207" s="337"/>
      <c r="AK207" s="392" t="s">
        <v>526</v>
      </c>
      <c r="AL207" s="393"/>
      <c r="AM207" s="393"/>
      <c r="AN207" s="393"/>
      <c r="AO207" s="393"/>
      <c r="AP207" s="393"/>
      <c r="AQ207" s="393"/>
      <c r="AR207" s="393"/>
      <c r="AS207" s="393"/>
      <c r="AT207" s="393"/>
      <c r="AU207" s="393"/>
      <c r="AV207" s="393"/>
      <c r="AW207" s="393"/>
      <c r="AX207" s="394"/>
      <c r="AY207" s="407">
        <v>0.1</v>
      </c>
      <c r="AZ207" s="304"/>
      <c r="BA207" s="304"/>
      <c r="BB207" s="408"/>
      <c r="BC207" s="306">
        <f t="shared" ref="BC207" si="32">+$AE$206*AY207</f>
        <v>24</v>
      </c>
      <c r="BD207" s="307"/>
      <c r="BE207" s="307"/>
      <c r="BF207" s="308"/>
      <c r="BG207" s="309">
        <v>7925</v>
      </c>
      <c r="BH207" s="310"/>
      <c r="BI207" s="310"/>
      <c r="BJ207" s="311"/>
      <c r="BK207" s="312">
        <f t="shared" ref="BK207" si="33">+AY207*BG207</f>
        <v>792.5</v>
      </c>
      <c r="BL207" s="313"/>
      <c r="BM207" s="313"/>
      <c r="BN207" s="313"/>
      <c r="BO207" s="313"/>
      <c r="BP207" s="314"/>
      <c r="BQ207" s="294"/>
      <c r="BR207" s="295"/>
      <c r="BS207" s="295"/>
      <c r="BT207" s="295"/>
      <c r="BU207" s="295"/>
      <c r="BV207" s="295"/>
      <c r="BW207" s="296"/>
      <c r="BX207" s="294"/>
      <c r="BY207" s="295"/>
      <c r="BZ207" s="295"/>
      <c r="CA207" s="295"/>
      <c r="CB207" s="295"/>
      <c r="CC207" s="296"/>
      <c r="CD207" s="294"/>
      <c r="CE207" s="295"/>
      <c r="CF207" s="295"/>
      <c r="CG207" s="295"/>
      <c r="CH207" s="295"/>
      <c r="CI207" s="296"/>
    </row>
    <row r="208" spans="1:87" ht="18" customHeight="1" thickBot="1" x14ac:dyDescent="0.3">
      <c r="A208" s="75"/>
      <c r="B208" s="377"/>
      <c r="C208" s="378"/>
      <c r="D208" s="378"/>
      <c r="E208" s="378"/>
      <c r="F208" s="378"/>
      <c r="G208" s="378"/>
      <c r="H208" s="378"/>
      <c r="I208" s="378"/>
      <c r="J208" s="378"/>
      <c r="K208" s="378"/>
      <c r="L208" s="378"/>
      <c r="M208" s="378"/>
      <c r="N208" s="378"/>
      <c r="O208" s="378"/>
      <c r="P208" s="378"/>
      <c r="Q208" s="378"/>
      <c r="R208" s="378"/>
      <c r="S208" s="378"/>
      <c r="T208" s="378"/>
      <c r="U208" s="378"/>
      <c r="V208" s="378"/>
      <c r="W208" s="378"/>
      <c r="X208" s="378"/>
      <c r="Y208" s="378"/>
      <c r="Z208" s="378"/>
      <c r="AA208" s="378"/>
      <c r="AB208" s="378"/>
      <c r="AC208" s="378"/>
      <c r="AD208" s="378"/>
      <c r="AE208" s="378"/>
      <c r="AF208" s="378"/>
      <c r="AG208" s="378"/>
      <c r="AH208" s="378"/>
      <c r="AI208" s="378"/>
      <c r="AJ208" s="379"/>
      <c r="AK208" s="380" t="s">
        <v>3</v>
      </c>
      <c r="AL208" s="381"/>
      <c r="AM208" s="381"/>
      <c r="AN208" s="381"/>
      <c r="AO208" s="381"/>
      <c r="AP208" s="381"/>
      <c r="AQ208" s="381"/>
      <c r="AR208" s="381"/>
      <c r="AS208" s="381"/>
      <c r="AT208" s="381"/>
      <c r="AU208" s="381"/>
      <c r="AV208" s="381"/>
      <c r="AW208" s="381"/>
      <c r="AX208" s="381"/>
      <c r="AY208" s="382"/>
      <c r="AZ208" s="382"/>
      <c r="BA208" s="382"/>
      <c r="BB208" s="382"/>
      <c r="BC208" s="382"/>
      <c r="BD208" s="382"/>
      <c r="BE208" s="382"/>
      <c r="BF208" s="382"/>
      <c r="BG208" s="382"/>
      <c r="BH208" s="382"/>
      <c r="BI208" s="382"/>
      <c r="BJ208" s="383"/>
      <c r="BK208" s="384">
        <f>SUM(BK206:BK207)</f>
        <v>1585</v>
      </c>
      <c r="BL208" s="385"/>
      <c r="BM208" s="385"/>
      <c r="BN208" s="385"/>
      <c r="BO208" s="385"/>
      <c r="BP208" s="386"/>
      <c r="BQ208" s="387" t="s">
        <v>100</v>
      </c>
      <c r="BR208" s="388"/>
      <c r="BS208" s="388"/>
      <c r="BT208" s="388"/>
      <c r="BU208" s="388"/>
      <c r="BV208" s="388"/>
      <c r="BW208" s="388"/>
      <c r="BX208" s="388"/>
      <c r="BY208" s="388"/>
      <c r="BZ208" s="388"/>
      <c r="CA208" s="388"/>
      <c r="CB208" s="388"/>
      <c r="CC208" s="389"/>
      <c r="CD208" s="390">
        <f>+CD206*AE206</f>
        <v>3271058.823529412</v>
      </c>
      <c r="CE208" s="390"/>
      <c r="CF208" s="390"/>
      <c r="CG208" s="390"/>
      <c r="CH208" s="390"/>
      <c r="CI208" s="391"/>
    </row>
    <row r="209" spans="1:87" ht="18" customHeight="1" thickBot="1" x14ac:dyDescent="0.3">
      <c r="A209" s="75"/>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BG209" s="78"/>
      <c r="BH209" s="78"/>
      <c r="BI209" s="78"/>
      <c r="BJ209" s="78"/>
      <c r="BK209" s="79"/>
      <c r="BL209" s="79"/>
      <c r="BM209" s="79"/>
      <c r="BN209" s="79"/>
      <c r="BO209" s="79"/>
      <c r="BP209" s="79"/>
      <c r="BQ209" s="79"/>
      <c r="BR209" s="79"/>
      <c r="BS209" s="79"/>
      <c r="BT209" s="79"/>
      <c r="BU209" s="79"/>
      <c r="BV209" s="79"/>
      <c r="BW209" s="79"/>
      <c r="BX209" s="79"/>
      <c r="BY209" s="79"/>
      <c r="BZ209" s="79"/>
      <c r="CA209" s="79"/>
      <c r="CB209" s="79"/>
      <c r="CC209" s="79"/>
      <c r="CD209" s="79"/>
      <c r="CE209" s="79"/>
      <c r="CF209" s="79"/>
      <c r="CG209" s="79"/>
      <c r="CH209" s="79"/>
      <c r="CI209" s="79"/>
    </row>
    <row r="210" spans="1:87" ht="18" customHeight="1" x14ac:dyDescent="0.25">
      <c r="A210" s="75"/>
      <c r="B210" s="348" t="s">
        <v>0</v>
      </c>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50"/>
      <c r="Z210" s="348" t="s">
        <v>80</v>
      </c>
      <c r="AA210" s="349"/>
      <c r="AB210" s="349"/>
      <c r="AC210" s="349"/>
      <c r="AD210" s="350"/>
      <c r="AE210" s="357" t="s">
        <v>79</v>
      </c>
      <c r="AF210" s="358"/>
      <c r="AG210" s="358"/>
      <c r="AH210" s="358"/>
      <c r="AI210" s="358"/>
      <c r="AJ210" s="359"/>
      <c r="AK210" s="357" t="s">
        <v>81</v>
      </c>
      <c r="AL210" s="358"/>
      <c r="AM210" s="358"/>
      <c r="AN210" s="358"/>
      <c r="AO210" s="358"/>
      <c r="AP210" s="358"/>
      <c r="AQ210" s="358"/>
      <c r="AR210" s="358"/>
      <c r="AS210" s="358"/>
      <c r="AT210" s="358"/>
      <c r="AU210" s="358"/>
      <c r="AV210" s="358"/>
      <c r="AW210" s="358"/>
      <c r="AX210" s="359"/>
      <c r="AY210" s="357" t="s">
        <v>1</v>
      </c>
      <c r="AZ210" s="358"/>
      <c r="BA210" s="358"/>
      <c r="BB210" s="359"/>
      <c r="BC210" s="348" t="s">
        <v>104</v>
      </c>
      <c r="BD210" s="349"/>
      <c r="BE210" s="349"/>
      <c r="BF210" s="350"/>
      <c r="BG210" s="366" t="s">
        <v>82</v>
      </c>
      <c r="BH210" s="367"/>
      <c r="BI210" s="367"/>
      <c r="BJ210" s="368"/>
      <c r="BK210" s="315" t="s">
        <v>99</v>
      </c>
      <c r="BL210" s="316"/>
      <c r="BM210" s="316"/>
      <c r="BN210" s="316"/>
      <c r="BO210" s="316"/>
      <c r="BP210" s="317"/>
      <c r="BQ210" s="315" t="s">
        <v>83</v>
      </c>
      <c r="BR210" s="316"/>
      <c r="BS210" s="316"/>
      <c r="BT210" s="316"/>
      <c r="BU210" s="316"/>
      <c r="BV210" s="316"/>
      <c r="BW210" s="317"/>
      <c r="BX210" s="315" t="s">
        <v>84</v>
      </c>
      <c r="BY210" s="316"/>
      <c r="BZ210" s="316"/>
      <c r="CA210" s="316"/>
      <c r="CB210" s="316"/>
      <c r="CC210" s="317"/>
      <c r="CD210" s="315" t="s">
        <v>85</v>
      </c>
      <c r="CE210" s="316"/>
      <c r="CF210" s="316"/>
      <c r="CG210" s="316"/>
      <c r="CH210" s="316"/>
      <c r="CI210" s="317"/>
    </row>
    <row r="211" spans="1:87" ht="18" customHeight="1" x14ac:dyDescent="0.25">
      <c r="A211" s="75"/>
      <c r="B211" s="351"/>
      <c r="C211" s="352"/>
      <c r="D211" s="352"/>
      <c r="E211" s="352"/>
      <c r="F211" s="352"/>
      <c r="G211" s="352"/>
      <c r="H211" s="352"/>
      <c r="I211" s="352"/>
      <c r="J211" s="352"/>
      <c r="K211" s="352"/>
      <c r="L211" s="352"/>
      <c r="M211" s="352"/>
      <c r="N211" s="352"/>
      <c r="O211" s="352"/>
      <c r="P211" s="352"/>
      <c r="Q211" s="352"/>
      <c r="R211" s="352"/>
      <c r="S211" s="352"/>
      <c r="T211" s="352"/>
      <c r="U211" s="352"/>
      <c r="V211" s="352"/>
      <c r="W211" s="352"/>
      <c r="X211" s="352"/>
      <c r="Y211" s="353"/>
      <c r="Z211" s="351"/>
      <c r="AA211" s="352"/>
      <c r="AB211" s="352"/>
      <c r="AC211" s="352"/>
      <c r="AD211" s="353"/>
      <c r="AE211" s="360"/>
      <c r="AF211" s="361"/>
      <c r="AG211" s="361"/>
      <c r="AH211" s="361"/>
      <c r="AI211" s="361"/>
      <c r="AJ211" s="362"/>
      <c r="AK211" s="360"/>
      <c r="AL211" s="361"/>
      <c r="AM211" s="361"/>
      <c r="AN211" s="361"/>
      <c r="AO211" s="361"/>
      <c r="AP211" s="361"/>
      <c r="AQ211" s="361"/>
      <c r="AR211" s="361"/>
      <c r="AS211" s="361"/>
      <c r="AT211" s="361"/>
      <c r="AU211" s="361"/>
      <c r="AV211" s="361"/>
      <c r="AW211" s="361"/>
      <c r="AX211" s="362"/>
      <c r="AY211" s="360"/>
      <c r="AZ211" s="361"/>
      <c r="BA211" s="361"/>
      <c r="BB211" s="362"/>
      <c r="BC211" s="351"/>
      <c r="BD211" s="352"/>
      <c r="BE211" s="352"/>
      <c r="BF211" s="353"/>
      <c r="BG211" s="369"/>
      <c r="BH211" s="370"/>
      <c r="BI211" s="370"/>
      <c r="BJ211" s="371"/>
      <c r="BK211" s="318"/>
      <c r="BL211" s="319"/>
      <c r="BM211" s="319"/>
      <c r="BN211" s="319"/>
      <c r="BO211" s="319"/>
      <c r="BP211" s="320"/>
      <c r="BQ211" s="318"/>
      <c r="BR211" s="319"/>
      <c r="BS211" s="319"/>
      <c r="BT211" s="319"/>
      <c r="BU211" s="319"/>
      <c r="BV211" s="319"/>
      <c r="BW211" s="320"/>
      <c r="BX211" s="318"/>
      <c r="BY211" s="319"/>
      <c r="BZ211" s="319"/>
      <c r="CA211" s="319"/>
      <c r="CB211" s="319"/>
      <c r="CC211" s="320"/>
      <c r="CD211" s="318"/>
      <c r="CE211" s="319"/>
      <c r="CF211" s="319"/>
      <c r="CG211" s="319"/>
      <c r="CH211" s="319"/>
      <c r="CI211" s="320"/>
    </row>
    <row r="212" spans="1:87" ht="18" customHeight="1" thickBot="1" x14ac:dyDescent="0.3">
      <c r="A212" s="75"/>
      <c r="B212" s="354"/>
      <c r="C212" s="355"/>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6"/>
      <c r="Z212" s="354"/>
      <c r="AA212" s="355"/>
      <c r="AB212" s="355"/>
      <c r="AC212" s="355"/>
      <c r="AD212" s="356"/>
      <c r="AE212" s="363"/>
      <c r="AF212" s="364"/>
      <c r="AG212" s="364"/>
      <c r="AH212" s="364"/>
      <c r="AI212" s="364"/>
      <c r="AJ212" s="365"/>
      <c r="AK212" s="360"/>
      <c r="AL212" s="361"/>
      <c r="AM212" s="361"/>
      <c r="AN212" s="361"/>
      <c r="AO212" s="361"/>
      <c r="AP212" s="361"/>
      <c r="AQ212" s="361"/>
      <c r="AR212" s="361"/>
      <c r="AS212" s="361"/>
      <c r="AT212" s="361"/>
      <c r="AU212" s="361"/>
      <c r="AV212" s="361"/>
      <c r="AW212" s="361"/>
      <c r="AX212" s="362"/>
      <c r="AY212" s="360"/>
      <c r="AZ212" s="361"/>
      <c r="BA212" s="361"/>
      <c r="BB212" s="362"/>
      <c r="BC212" s="351"/>
      <c r="BD212" s="352"/>
      <c r="BE212" s="352"/>
      <c r="BF212" s="353"/>
      <c r="BG212" s="369"/>
      <c r="BH212" s="370"/>
      <c r="BI212" s="370"/>
      <c r="BJ212" s="371"/>
      <c r="BK212" s="318"/>
      <c r="BL212" s="319"/>
      <c r="BM212" s="319"/>
      <c r="BN212" s="319"/>
      <c r="BO212" s="319"/>
      <c r="BP212" s="320"/>
      <c r="BQ212" s="321"/>
      <c r="BR212" s="322"/>
      <c r="BS212" s="322"/>
      <c r="BT212" s="322"/>
      <c r="BU212" s="322"/>
      <c r="BV212" s="322"/>
      <c r="BW212" s="323"/>
      <c r="BX212" s="321"/>
      <c r="BY212" s="322"/>
      <c r="BZ212" s="322"/>
      <c r="CA212" s="322"/>
      <c r="CB212" s="322"/>
      <c r="CC212" s="323"/>
      <c r="CD212" s="321"/>
      <c r="CE212" s="322"/>
      <c r="CF212" s="322"/>
      <c r="CG212" s="322"/>
      <c r="CH212" s="322"/>
      <c r="CI212" s="323"/>
    </row>
    <row r="213" spans="1:87" ht="18" customHeight="1" x14ac:dyDescent="0.25">
      <c r="A213" s="75"/>
      <c r="B213" s="324" t="s">
        <v>668</v>
      </c>
      <c r="C213" s="325"/>
      <c r="D213" s="325"/>
      <c r="E213" s="325"/>
      <c r="F213" s="325"/>
      <c r="G213" s="325"/>
      <c r="H213" s="325"/>
      <c r="I213" s="325"/>
      <c r="J213" s="325"/>
      <c r="K213" s="325"/>
      <c r="L213" s="325"/>
      <c r="M213" s="325"/>
      <c r="N213" s="325"/>
      <c r="O213" s="325"/>
      <c r="P213" s="325"/>
      <c r="Q213" s="325"/>
      <c r="R213" s="325"/>
      <c r="S213" s="325"/>
      <c r="T213" s="325"/>
      <c r="U213" s="325"/>
      <c r="V213" s="325"/>
      <c r="W213" s="325"/>
      <c r="X213" s="325"/>
      <c r="Y213" s="326"/>
      <c r="Z213" s="333" t="s">
        <v>704</v>
      </c>
      <c r="AA213" s="334"/>
      <c r="AB213" s="334"/>
      <c r="AC213" s="334"/>
      <c r="AD213" s="335"/>
      <c r="AE213" s="333">
        <v>60</v>
      </c>
      <c r="AF213" s="334"/>
      <c r="AG213" s="334"/>
      <c r="AH213" s="334"/>
      <c r="AI213" s="334"/>
      <c r="AJ213" s="334"/>
      <c r="AK213" s="342" t="s">
        <v>22</v>
      </c>
      <c r="AL213" s="343"/>
      <c r="AM213" s="343"/>
      <c r="AN213" s="343"/>
      <c r="AO213" s="343"/>
      <c r="AP213" s="343"/>
      <c r="AQ213" s="343"/>
      <c r="AR213" s="343"/>
      <c r="AS213" s="343"/>
      <c r="AT213" s="343"/>
      <c r="AU213" s="343"/>
      <c r="AV213" s="343"/>
      <c r="AW213" s="343"/>
      <c r="AX213" s="344"/>
      <c r="AY213" s="409">
        <v>0.1</v>
      </c>
      <c r="AZ213" s="346"/>
      <c r="BA213" s="346"/>
      <c r="BB213" s="410"/>
      <c r="BC213" s="345">
        <f>+$AE$213*AY213</f>
        <v>6</v>
      </c>
      <c r="BD213" s="346"/>
      <c r="BE213" s="346"/>
      <c r="BF213" s="347"/>
      <c r="BG213" s="285">
        <v>7925</v>
      </c>
      <c r="BH213" s="286"/>
      <c r="BI213" s="286"/>
      <c r="BJ213" s="287"/>
      <c r="BK213" s="288">
        <f>+AY213*BG213</f>
        <v>792.5</v>
      </c>
      <c r="BL213" s="289"/>
      <c r="BM213" s="289"/>
      <c r="BN213" s="289"/>
      <c r="BO213" s="289"/>
      <c r="BP213" s="290"/>
      <c r="BQ213" s="291">
        <v>10000</v>
      </c>
      <c r="BR213" s="292"/>
      <c r="BS213" s="292"/>
      <c r="BT213" s="292"/>
      <c r="BU213" s="292"/>
      <c r="BV213" s="292"/>
      <c r="BW213" s="293"/>
      <c r="BX213" s="291">
        <f>+(((BK215+BQ213)*15)/85)</f>
        <v>2044.4117647058824</v>
      </c>
      <c r="BY213" s="292"/>
      <c r="BZ213" s="292"/>
      <c r="CA213" s="292"/>
      <c r="CB213" s="292"/>
      <c r="CC213" s="293"/>
      <c r="CD213" s="291">
        <f>+BK215+BQ213+BX213</f>
        <v>13629.411764705883</v>
      </c>
      <c r="CE213" s="292"/>
      <c r="CF213" s="292"/>
      <c r="CG213" s="292"/>
      <c r="CH213" s="292"/>
      <c r="CI213" s="293"/>
    </row>
    <row r="214" spans="1:87" ht="18" customHeight="1" thickBot="1" x14ac:dyDescent="0.3">
      <c r="A214" s="75"/>
      <c r="B214" s="327"/>
      <c r="C214" s="328"/>
      <c r="D214" s="328"/>
      <c r="E214" s="328"/>
      <c r="F214" s="328"/>
      <c r="G214" s="328"/>
      <c r="H214" s="328"/>
      <c r="I214" s="328"/>
      <c r="J214" s="328"/>
      <c r="K214" s="328"/>
      <c r="L214" s="328"/>
      <c r="M214" s="328"/>
      <c r="N214" s="328"/>
      <c r="O214" s="328"/>
      <c r="P214" s="328"/>
      <c r="Q214" s="328"/>
      <c r="R214" s="328"/>
      <c r="S214" s="328"/>
      <c r="T214" s="328"/>
      <c r="U214" s="328"/>
      <c r="V214" s="328"/>
      <c r="W214" s="328"/>
      <c r="X214" s="328"/>
      <c r="Y214" s="329"/>
      <c r="Z214" s="336"/>
      <c r="AA214" s="337"/>
      <c r="AB214" s="337"/>
      <c r="AC214" s="337"/>
      <c r="AD214" s="338"/>
      <c r="AE214" s="336"/>
      <c r="AF214" s="337"/>
      <c r="AG214" s="337"/>
      <c r="AH214" s="337"/>
      <c r="AI214" s="337"/>
      <c r="AJ214" s="337"/>
      <c r="AK214" s="392" t="s">
        <v>526</v>
      </c>
      <c r="AL214" s="393"/>
      <c r="AM214" s="393"/>
      <c r="AN214" s="393"/>
      <c r="AO214" s="393"/>
      <c r="AP214" s="393"/>
      <c r="AQ214" s="393"/>
      <c r="AR214" s="393"/>
      <c r="AS214" s="393"/>
      <c r="AT214" s="393"/>
      <c r="AU214" s="393"/>
      <c r="AV214" s="393"/>
      <c r="AW214" s="393"/>
      <c r="AX214" s="394"/>
      <c r="AY214" s="407">
        <v>0.1</v>
      </c>
      <c r="AZ214" s="304"/>
      <c r="BA214" s="304"/>
      <c r="BB214" s="408"/>
      <c r="BC214" s="306">
        <f t="shared" ref="BC214" si="34">+$AE$213*AY214</f>
        <v>6</v>
      </c>
      <c r="BD214" s="307"/>
      <c r="BE214" s="307"/>
      <c r="BF214" s="308"/>
      <c r="BG214" s="309">
        <v>7925</v>
      </c>
      <c r="BH214" s="310"/>
      <c r="BI214" s="310"/>
      <c r="BJ214" s="311"/>
      <c r="BK214" s="312">
        <f t="shared" ref="BK214" si="35">+AY214*BG214</f>
        <v>792.5</v>
      </c>
      <c r="BL214" s="313"/>
      <c r="BM214" s="313"/>
      <c r="BN214" s="313"/>
      <c r="BO214" s="313"/>
      <c r="BP214" s="314"/>
      <c r="BQ214" s="294"/>
      <c r="BR214" s="295"/>
      <c r="BS214" s="295"/>
      <c r="BT214" s="295"/>
      <c r="BU214" s="295"/>
      <c r="BV214" s="295"/>
      <c r="BW214" s="296"/>
      <c r="BX214" s="294"/>
      <c r="BY214" s="295"/>
      <c r="BZ214" s="295"/>
      <c r="CA214" s="295"/>
      <c r="CB214" s="295"/>
      <c r="CC214" s="296"/>
      <c r="CD214" s="294"/>
      <c r="CE214" s="295"/>
      <c r="CF214" s="295"/>
      <c r="CG214" s="295"/>
      <c r="CH214" s="295"/>
      <c r="CI214" s="296"/>
    </row>
    <row r="215" spans="1:87" ht="18" customHeight="1" thickBot="1" x14ac:dyDescent="0.3">
      <c r="A215" s="75"/>
      <c r="B215" s="377"/>
      <c r="C215" s="378"/>
      <c r="D215" s="378"/>
      <c r="E215" s="378"/>
      <c r="F215" s="378"/>
      <c r="G215" s="378"/>
      <c r="H215" s="378"/>
      <c r="I215" s="378"/>
      <c r="J215" s="378"/>
      <c r="K215" s="378"/>
      <c r="L215" s="378"/>
      <c r="M215" s="378"/>
      <c r="N215" s="378"/>
      <c r="O215" s="378"/>
      <c r="P215" s="378"/>
      <c r="Q215" s="378"/>
      <c r="R215" s="378"/>
      <c r="S215" s="378"/>
      <c r="T215" s="378"/>
      <c r="U215" s="378"/>
      <c r="V215" s="378"/>
      <c r="W215" s="378"/>
      <c r="X215" s="378"/>
      <c r="Y215" s="378"/>
      <c r="Z215" s="378"/>
      <c r="AA215" s="378"/>
      <c r="AB215" s="378"/>
      <c r="AC215" s="378"/>
      <c r="AD215" s="378"/>
      <c r="AE215" s="378"/>
      <c r="AF215" s="378"/>
      <c r="AG215" s="378"/>
      <c r="AH215" s="378"/>
      <c r="AI215" s="378"/>
      <c r="AJ215" s="379"/>
      <c r="AK215" s="380" t="s">
        <v>3</v>
      </c>
      <c r="AL215" s="381"/>
      <c r="AM215" s="381"/>
      <c r="AN215" s="381"/>
      <c r="AO215" s="381"/>
      <c r="AP215" s="381"/>
      <c r="AQ215" s="381"/>
      <c r="AR215" s="381"/>
      <c r="AS215" s="381"/>
      <c r="AT215" s="381"/>
      <c r="AU215" s="381"/>
      <c r="AV215" s="381"/>
      <c r="AW215" s="381"/>
      <c r="AX215" s="381"/>
      <c r="AY215" s="382"/>
      <c r="AZ215" s="382"/>
      <c r="BA215" s="382"/>
      <c r="BB215" s="382"/>
      <c r="BC215" s="382"/>
      <c r="BD215" s="382"/>
      <c r="BE215" s="382"/>
      <c r="BF215" s="382"/>
      <c r="BG215" s="382"/>
      <c r="BH215" s="382"/>
      <c r="BI215" s="382"/>
      <c r="BJ215" s="383"/>
      <c r="BK215" s="384">
        <f>SUM(BK213:BK214)</f>
        <v>1585</v>
      </c>
      <c r="BL215" s="385"/>
      <c r="BM215" s="385"/>
      <c r="BN215" s="385"/>
      <c r="BO215" s="385"/>
      <c r="BP215" s="386"/>
      <c r="BQ215" s="387" t="s">
        <v>100</v>
      </c>
      <c r="BR215" s="388"/>
      <c r="BS215" s="388"/>
      <c r="BT215" s="388"/>
      <c r="BU215" s="388"/>
      <c r="BV215" s="388"/>
      <c r="BW215" s="388"/>
      <c r="BX215" s="388"/>
      <c r="BY215" s="388"/>
      <c r="BZ215" s="388"/>
      <c r="CA215" s="388"/>
      <c r="CB215" s="388"/>
      <c r="CC215" s="389"/>
      <c r="CD215" s="390">
        <f>+CD213*AE213</f>
        <v>817764.70588235301</v>
      </c>
      <c r="CE215" s="390"/>
      <c r="CF215" s="390"/>
      <c r="CG215" s="390"/>
      <c r="CH215" s="390"/>
      <c r="CI215" s="391"/>
    </row>
    <row r="216" spans="1:87" ht="18" customHeight="1" thickBot="1" x14ac:dyDescent="0.3">
      <c r="A216" s="75"/>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c r="AI216" s="76"/>
      <c r="AJ216" s="76"/>
      <c r="BG216" s="78"/>
      <c r="BH216" s="78"/>
      <c r="BI216" s="78"/>
      <c r="BJ216" s="78"/>
      <c r="BK216" s="79"/>
      <c r="BL216" s="79"/>
      <c r="BM216" s="79"/>
      <c r="BN216" s="79"/>
      <c r="BO216" s="79"/>
      <c r="BP216" s="79"/>
      <c r="BQ216" s="79"/>
      <c r="BR216" s="79"/>
      <c r="BS216" s="79"/>
      <c r="BT216" s="79"/>
      <c r="BU216" s="79"/>
      <c r="BV216" s="79"/>
      <c r="BW216" s="79"/>
      <c r="BX216" s="79"/>
      <c r="BY216" s="79"/>
      <c r="BZ216" s="79"/>
      <c r="CA216" s="79"/>
      <c r="CB216" s="79"/>
      <c r="CC216" s="79"/>
      <c r="CD216" s="79"/>
      <c r="CE216" s="79"/>
      <c r="CF216" s="79"/>
      <c r="CG216" s="79"/>
      <c r="CH216" s="79"/>
      <c r="CI216" s="79"/>
    </row>
    <row r="217" spans="1:87" ht="18" customHeight="1" x14ac:dyDescent="0.25">
      <c r="A217" s="75"/>
      <c r="B217" s="348" t="s">
        <v>0</v>
      </c>
      <c r="C217" s="349"/>
      <c r="D217" s="349"/>
      <c r="E217" s="349"/>
      <c r="F217" s="349"/>
      <c r="G217" s="349"/>
      <c r="H217" s="349"/>
      <c r="I217" s="349"/>
      <c r="J217" s="349"/>
      <c r="K217" s="349"/>
      <c r="L217" s="349"/>
      <c r="M217" s="349"/>
      <c r="N217" s="349"/>
      <c r="O217" s="349"/>
      <c r="P217" s="349"/>
      <c r="Q217" s="349"/>
      <c r="R217" s="349"/>
      <c r="S217" s="349"/>
      <c r="T217" s="349"/>
      <c r="U217" s="349"/>
      <c r="V217" s="349"/>
      <c r="W217" s="349"/>
      <c r="X217" s="349"/>
      <c r="Y217" s="350"/>
      <c r="Z217" s="348" t="s">
        <v>80</v>
      </c>
      <c r="AA217" s="349"/>
      <c r="AB217" s="349"/>
      <c r="AC217" s="349"/>
      <c r="AD217" s="350"/>
      <c r="AE217" s="357" t="s">
        <v>79</v>
      </c>
      <c r="AF217" s="358"/>
      <c r="AG217" s="358"/>
      <c r="AH217" s="358"/>
      <c r="AI217" s="358"/>
      <c r="AJ217" s="359"/>
      <c r="AK217" s="357" t="s">
        <v>81</v>
      </c>
      <c r="AL217" s="358"/>
      <c r="AM217" s="358"/>
      <c r="AN217" s="358"/>
      <c r="AO217" s="358"/>
      <c r="AP217" s="358"/>
      <c r="AQ217" s="358"/>
      <c r="AR217" s="358"/>
      <c r="AS217" s="358"/>
      <c r="AT217" s="358"/>
      <c r="AU217" s="358"/>
      <c r="AV217" s="358"/>
      <c r="AW217" s="358"/>
      <c r="AX217" s="359"/>
      <c r="AY217" s="357" t="s">
        <v>1</v>
      </c>
      <c r="AZ217" s="358"/>
      <c r="BA217" s="358"/>
      <c r="BB217" s="359"/>
      <c r="BC217" s="348" t="s">
        <v>104</v>
      </c>
      <c r="BD217" s="349"/>
      <c r="BE217" s="349"/>
      <c r="BF217" s="350"/>
      <c r="BG217" s="366" t="s">
        <v>82</v>
      </c>
      <c r="BH217" s="367"/>
      <c r="BI217" s="367"/>
      <c r="BJ217" s="368"/>
      <c r="BK217" s="315" t="s">
        <v>99</v>
      </c>
      <c r="BL217" s="316"/>
      <c r="BM217" s="316"/>
      <c r="BN217" s="316"/>
      <c r="BO217" s="316"/>
      <c r="BP217" s="317"/>
      <c r="BQ217" s="315" t="s">
        <v>83</v>
      </c>
      <c r="BR217" s="316"/>
      <c r="BS217" s="316"/>
      <c r="BT217" s="316"/>
      <c r="BU217" s="316"/>
      <c r="BV217" s="316"/>
      <c r="BW217" s="317"/>
      <c r="BX217" s="315" t="s">
        <v>84</v>
      </c>
      <c r="BY217" s="316"/>
      <c r="BZ217" s="316"/>
      <c r="CA217" s="316"/>
      <c r="CB217" s="316"/>
      <c r="CC217" s="317"/>
      <c r="CD217" s="315" t="s">
        <v>85</v>
      </c>
      <c r="CE217" s="316"/>
      <c r="CF217" s="316"/>
      <c r="CG217" s="316"/>
      <c r="CH217" s="316"/>
      <c r="CI217" s="317"/>
    </row>
    <row r="218" spans="1:87" ht="18" customHeight="1" x14ac:dyDescent="0.25">
      <c r="A218" s="75"/>
      <c r="B218" s="351"/>
      <c r="C218" s="352"/>
      <c r="D218" s="352"/>
      <c r="E218" s="352"/>
      <c r="F218" s="352"/>
      <c r="G218" s="352"/>
      <c r="H218" s="352"/>
      <c r="I218" s="352"/>
      <c r="J218" s="352"/>
      <c r="K218" s="352"/>
      <c r="L218" s="352"/>
      <c r="M218" s="352"/>
      <c r="N218" s="352"/>
      <c r="O218" s="352"/>
      <c r="P218" s="352"/>
      <c r="Q218" s="352"/>
      <c r="R218" s="352"/>
      <c r="S218" s="352"/>
      <c r="T218" s="352"/>
      <c r="U218" s="352"/>
      <c r="V218" s="352"/>
      <c r="W218" s="352"/>
      <c r="X218" s="352"/>
      <c r="Y218" s="353"/>
      <c r="Z218" s="351"/>
      <c r="AA218" s="352"/>
      <c r="AB218" s="352"/>
      <c r="AC218" s="352"/>
      <c r="AD218" s="353"/>
      <c r="AE218" s="360"/>
      <c r="AF218" s="361"/>
      <c r="AG218" s="361"/>
      <c r="AH218" s="361"/>
      <c r="AI218" s="361"/>
      <c r="AJ218" s="362"/>
      <c r="AK218" s="360"/>
      <c r="AL218" s="361"/>
      <c r="AM218" s="361"/>
      <c r="AN218" s="361"/>
      <c r="AO218" s="361"/>
      <c r="AP218" s="361"/>
      <c r="AQ218" s="361"/>
      <c r="AR218" s="361"/>
      <c r="AS218" s="361"/>
      <c r="AT218" s="361"/>
      <c r="AU218" s="361"/>
      <c r="AV218" s="361"/>
      <c r="AW218" s="361"/>
      <c r="AX218" s="362"/>
      <c r="AY218" s="360"/>
      <c r="AZ218" s="361"/>
      <c r="BA218" s="361"/>
      <c r="BB218" s="362"/>
      <c r="BC218" s="351"/>
      <c r="BD218" s="352"/>
      <c r="BE218" s="352"/>
      <c r="BF218" s="353"/>
      <c r="BG218" s="369"/>
      <c r="BH218" s="370"/>
      <c r="BI218" s="370"/>
      <c r="BJ218" s="371"/>
      <c r="BK218" s="318"/>
      <c r="BL218" s="319"/>
      <c r="BM218" s="319"/>
      <c r="BN218" s="319"/>
      <c r="BO218" s="319"/>
      <c r="BP218" s="320"/>
      <c r="BQ218" s="318"/>
      <c r="BR218" s="319"/>
      <c r="BS218" s="319"/>
      <c r="BT218" s="319"/>
      <c r="BU218" s="319"/>
      <c r="BV218" s="319"/>
      <c r="BW218" s="320"/>
      <c r="BX218" s="318"/>
      <c r="BY218" s="319"/>
      <c r="BZ218" s="319"/>
      <c r="CA218" s="319"/>
      <c r="CB218" s="319"/>
      <c r="CC218" s="320"/>
      <c r="CD218" s="318"/>
      <c r="CE218" s="319"/>
      <c r="CF218" s="319"/>
      <c r="CG218" s="319"/>
      <c r="CH218" s="319"/>
      <c r="CI218" s="320"/>
    </row>
    <row r="219" spans="1:87" ht="18" customHeight="1" thickBot="1" x14ac:dyDescent="0.3">
      <c r="A219" s="75"/>
      <c r="B219" s="354"/>
      <c r="C219" s="355"/>
      <c r="D219" s="355"/>
      <c r="E219" s="355"/>
      <c r="F219" s="355"/>
      <c r="G219" s="355"/>
      <c r="H219" s="355"/>
      <c r="I219" s="355"/>
      <c r="J219" s="355"/>
      <c r="K219" s="355"/>
      <c r="L219" s="355"/>
      <c r="M219" s="355"/>
      <c r="N219" s="355"/>
      <c r="O219" s="355"/>
      <c r="P219" s="355"/>
      <c r="Q219" s="355"/>
      <c r="R219" s="355"/>
      <c r="S219" s="355"/>
      <c r="T219" s="355"/>
      <c r="U219" s="355"/>
      <c r="V219" s="355"/>
      <c r="W219" s="355"/>
      <c r="X219" s="355"/>
      <c r="Y219" s="356"/>
      <c r="Z219" s="354"/>
      <c r="AA219" s="355"/>
      <c r="AB219" s="355"/>
      <c r="AC219" s="355"/>
      <c r="AD219" s="356"/>
      <c r="AE219" s="363"/>
      <c r="AF219" s="364"/>
      <c r="AG219" s="364"/>
      <c r="AH219" s="364"/>
      <c r="AI219" s="364"/>
      <c r="AJ219" s="365"/>
      <c r="AK219" s="360"/>
      <c r="AL219" s="361"/>
      <c r="AM219" s="361"/>
      <c r="AN219" s="361"/>
      <c r="AO219" s="361"/>
      <c r="AP219" s="361"/>
      <c r="AQ219" s="361"/>
      <c r="AR219" s="361"/>
      <c r="AS219" s="361"/>
      <c r="AT219" s="361"/>
      <c r="AU219" s="361"/>
      <c r="AV219" s="361"/>
      <c r="AW219" s="361"/>
      <c r="AX219" s="362"/>
      <c r="AY219" s="360"/>
      <c r="AZ219" s="361"/>
      <c r="BA219" s="361"/>
      <c r="BB219" s="362"/>
      <c r="BC219" s="351"/>
      <c r="BD219" s="352"/>
      <c r="BE219" s="352"/>
      <c r="BF219" s="353"/>
      <c r="BG219" s="369"/>
      <c r="BH219" s="370"/>
      <c r="BI219" s="370"/>
      <c r="BJ219" s="371"/>
      <c r="BK219" s="318"/>
      <c r="BL219" s="319"/>
      <c r="BM219" s="319"/>
      <c r="BN219" s="319"/>
      <c r="BO219" s="319"/>
      <c r="BP219" s="320"/>
      <c r="BQ219" s="321"/>
      <c r="BR219" s="322"/>
      <c r="BS219" s="322"/>
      <c r="BT219" s="322"/>
      <c r="BU219" s="322"/>
      <c r="BV219" s="322"/>
      <c r="BW219" s="323"/>
      <c r="BX219" s="321"/>
      <c r="BY219" s="322"/>
      <c r="BZ219" s="322"/>
      <c r="CA219" s="322"/>
      <c r="CB219" s="322"/>
      <c r="CC219" s="323"/>
      <c r="CD219" s="321"/>
      <c r="CE219" s="322"/>
      <c r="CF219" s="322"/>
      <c r="CG219" s="322"/>
      <c r="CH219" s="322"/>
      <c r="CI219" s="323"/>
    </row>
    <row r="220" spans="1:87" ht="18" customHeight="1" x14ac:dyDescent="0.25">
      <c r="A220" s="75"/>
      <c r="B220" s="324" t="s">
        <v>669</v>
      </c>
      <c r="C220" s="325"/>
      <c r="D220" s="325"/>
      <c r="E220" s="325"/>
      <c r="F220" s="325"/>
      <c r="G220" s="325"/>
      <c r="H220" s="325"/>
      <c r="I220" s="325"/>
      <c r="J220" s="325"/>
      <c r="K220" s="325"/>
      <c r="L220" s="325"/>
      <c r="M220" s="325"/>
      <c r="N220" s="325"/>
      <c r="O220" s="325"/>
      <c r="P220" s="325"/>
      <c r="Q220" s="325"/>
      <c r="R220" s="325"/>
      <c r="S220" s="325"/>
      <c r="T220" s="325"/>
      <c r="U220" s="325"/>
      <c r="V220" s="325"/>
      <c r="W220" s="325"/>
      <c r="X220" s="325"/>
      <c r="Y220" s="326"/>
      <c r="Z220" s="333" t="s">
        <v>705</v>
      </c>
      <c r="AA220" s="334"/>
      <c r="AB220" s="334"/>
      <c r="AC220" s="334"/>
      <c r="AD220" s="335"/>
      <c r="AE220" s="333">
        <v>1</v>
      </c>
      <c r="AF220" s="334"/>
      <c r="AG220" s="334"/>
      <c r="AH220" s="334"/>
      <c r="AI220" s="334"/>
      <c r="AJ220" s="334"/>
      <c r="AK220" s="342" t="s">
        <v>22</v>
      </c>
      <c r="AL220" s="343"/>
      <c r="AM220" s="343"/>
      <c r="AN220" s="343"/>
      <c r="AO220" s="343"/>
      <c r="AP220" s="343"/>
      <c r="AQ220" s="343"/>
      <c r="AR220" s="343"/>
      <c r="AS220" s="343"/>
      <c r="AT220" s="343"/>
      <c r="AU220" s="343"/>
      <c r="AV220" s="343"/>
      <c r="AW220" s="343"/>
      <c r="AX220" s="344"/>
      <c r="AY220" s="409">
        <v>8</v>
      </c>
      <c r="AZ220" s="346"/>
      <c r="BA220" s="346"/>
      <c r="BB220" s="410"/>
      <c r="BC220" s="345">
        <f>+$AE$220*AY220</f>
        <v>8</v>
      </c>
      <c r="BD220" s="346"/>
      <c r="BE220" s="346"/>
      <c r="BF220" s="347"/>
      <c r="BG220" s="285">
        <v>7925</v>
      </c>
      <c r="BH220" s="286"/>
      <c r="BI220" s="286"/>
      <c r="BJ220" s="287"/>
      <c r="BK220" s="288">
        <f>+AY220*BG220</f>
        <v>63400</v>
      </c>
      <c r="BL220" s="289"/>
      <c r="BM220" s="289"/>
      <c r="BN220" s="289"/>
      <c r="BO220" s="289"/>
      <c r="BP220" s="290"/>
      <c r="BQ220" s="291">
        <v>5000000</v>
      </c>
      <c r="BR220" s="292"/>
      <c r="BS220" s="292"/>
      <c r="BT220" s="292"/>
      <c r="BU220" s="292"/>
      <c r="BV220" s="292"/>
      <c r="BW220" s="293"/>
      <c r="BX220" s="291">
        <f>+(((BK223+BQ220)*15)/85)</f>
        <v>952576.4117647059</v>
      </c>
      <c r="BY220" s="292"/>
      <c r="BZ220" s="292"/>
      <c r="CA220" s="292"/>
      <c r="CB220" s="292"/>
      <c r="CC220" s="293"/>
      <c r="CD220" s="291">
        <f>+BK223+BQ220+BX220</f>
        <v>6350509.4117647056</v>
      </c>
      <c r="CE220" s="292"/>
      <c r="CF220" s="292"/>
      <c r="CG220" s="292"/>
      <c r="CH220" s="292"/>
      <c r="CI220" s="293"/>
    </row>
    <row r="221" spans="1:87" ht="18" customHeight="1" x14ac:dyDescent="0.25">
      <c r="A221" s="75"/>
      <c r="B221" s="327"/>
      <c r="C221" s="328"/>
      <c r="D221" s="328"/>
      <c r="E221" s="328"/>
      <c r="F221" s="328"/>
      <c r="G221" s="328"/>
      <c r="H221" s="328"/>
      <c r="I221" s="328"/>
      <c r="J221" s="328"/>
      <c r="K221" s="328"/>
      <c r="L221" s="328"/>
      <c r="M221" s="328"/>
      <c r="N221" s="328"/>
      <c r="O221" s="328"/>
      <c r="P221" s="328"/>
      <c r="Q221" s="328"/>
      <c r="R221" s="328"/>
      <c r="S221" s="328"/>
      <c r="T221" s="328"/>
      <c r="U221" s="328"/>
      <c r="V221" s="328"/>
      <c r="W221" s="328"/>
      <c r="X221" s="328"/>
      <c r="Y221" s="329"/>
      <c r="Z221" s="336"/>
      <c r="AA221" s="337"/>
      <c r="AB221" s="337"/>
      <c r="AC221" s="337"/>
      <c r="AD221" s="338"/>
      <c r="AE221" s="336"/>
      <c r="AF221" s="337"/>
      <c r="AG221" s="337"/>
      <c r="AH221" s="337"/>
      <c r="AI221" s="337"/>
      <c r="AJ221" s="337"/>
      <c r="AK221" s="300" t="s">
        <v>13</v>
      </c>
      <c r="AL221" s="301"/>
      <c r="AM221" s="301"/>
      <c r="AN221" s="301"/>
      <c r="AO221" s="301"/>
      <c r="AP221" s="301"/>
      <c r="AQ221" s="301"/>
      <c r="AR221" s="301"/>
      <c r="AS221" s="301"/>
      <c r="AT221" s="301"/>
      <c r="AU221" s="301"/>
      <c r="AV221" s="301"/>
      <c r="AW221" s="301"/>
      <c r="AX221" s="302"/>
      <c r="AY221" s="407">
        <v>8</v>
      </c>
      <c r="AZ221" s="304"/>
      <c r="BA221" s="304"/>
      <c r="BB221" s="408"/>
      <c r="BC221" s="306">
        <f t="shared" ref="BC221:BC222" si="36">+$AE$220*AY221</f>
        <v>8</v>
      </c>
      <c r="BD221" s="307"/>
      <c r="BE221" s="307"/>
      <c r="BF221" s="308"/>
      <c r="BG221" s="309">
        <v>40826</v>
      </c>
      <c r="BH221" s="310"/>
      <c r="BI221" s="310"/>
      <c r="BJ221" s="311"/>
      <c r="BK221" s="312">
        <f t="shared" ref="BK221:BK222" si="37">+AY221*BG221</f>
        <v>326608</v>
      </c>
      <c r="BL221" s="313"/>
      <c r="BM221" s="313"/>
      <c r="BN221" s="313"/>
      <c r="BO221" s="313"/>
      <c r="BP221" s="314"/>
      <c r="BQ221" s="294"/>
      <c r="BR221" s="295"/>
      <c r="BS221" s="295"/>
      <c r="BT221" s="295"/>
      <c r="BU221" s="295"/>
      <c r="BV221" s="295"/>
      <c r="BW221" s="296"/>
      <c r="BX221" s="294"/>
      <c r="BY221" s="295"/>
      <c r="BZ221" s="295"/>
      <c r="CA221" s="295"/>
      <c r="CB221" s="295"/>
      <c r="CC221" s="296"/>
      <c r="CD221" s="294"/>
      <c r="CE221" s="295"/>
      <c r="CF221" s="295"/>
      <c r="CG221" s="295"/>
      <c r="CH221" s="295"/>
      <c r="CI221" s="296"/>
    </row>
    <row r="222" spans="1:87" ht="18" customHeight="1" thickBot="1" x14ac:dyDescent="0.3">
      <c r="A222" s="75"/>
      <c r="B222" s="327"/>
      <c r="C222" s="328"/>
      <c r="D222" s="328"/>
      <c r="E222" s="328"/>
      <c r="F222" s="328"/>
      <c r="G222" s="328"/>
      <c r="H222" s="328"/>
      <c r="I222" s="328"/>
      <c r="J222" s="328"/>
      <c r="K222" s="328"/>
      <c r="L222" s="328"/>
      <c r="M222" s="328"/>
      <c r="N222" s="328"/>
      <c r="O222" s="328"/>
      <c r="P222" s="328"/>
      <c r="Q222" s="328"/>
      <c r="R222" s="328"/>
      <c r="S222" s="328"/>
      <c r="T222" s="328"/>
      <c r="U222" s="328"/>
      <c r="V222" s="328"/>
      <c r="W222" s="328"/>
      <c r="X222" s="328"/>
      <c r="Y222" s="329"/>
      <c r="Z222" s="336"/>
      <c r="AA222" s="337"/>
      <c r="AB222" s="337"/>
      <c r="AC222" s="337"/>
      <c r="AD222" s="338"/>
      <c r="AE222" s="336"/>
      <c r="AF222" s="337"/>
      <c r="AG222" s="337"/>
      <c r="AH222" s="337"/>
      <c r="AI222" s="337"/>
      <c r="AJ222" s="337"/>
      <c r="AK222" s="392" t="s">
        <v>526</v>
      </c>
      <c r="AL222" s="393"/>
      <c r="AM222" s="393"/>
      <c r="AN222" s="393"/>
      <c r="AO222" s="393"/>
      <c r="AP222" s="393"/>
      <c r="AQ222" s="393"/>
      <c r="AR222" s="393"/>
      <c r="AS222" s="393"/>
      <c r="AT222" s="393"/>
      <c r="AU222" s="393"/>
      <c r="AV222" s="393"/>
      <c r="AW222" s="393"/>
      <c r="AX222" s="394"/>
      <c r="AY222" s="407">
        <v>1</v>
      </c>
      <c r="AZ222" s="304"/>
      <c r="BA222" s="304"/>
      <c r="BB222" s="408"/>
      <c r="BC222" s="306">
        <f t="shared" si="36"/>
        <v>1</v>
      </c>
      <c r="BD222" s="307"/>
      <c r="BE222" s="307"/>
      <c r="BF222" s="308"/>
      <c r="BG222" s="309">
        <v>7925</v>
      </c>
      <c r="BH222" s="310"/>
      <c r="BI222" s="310"/>
      <c r="BJ222" s="311"/>
      <c r="BK222" s="312">
        <f t="shared" si="37"/>
        <v>7925</v>
      </c>
      <c r="BL222" s="313"/>
      <c r="BM222" s="313"/>
      <c r="BN222" s="313"/>
      <c r="BO222" s="313"/>
      <c r="BP222" s="314"/>
      <c r="BQ222" s="294"/>
      <c r="BR222" s="295"/>
      <c r="BS222" s="295"/>
      <c r="BT222" s="295"/>
      <c r="BU222" s="295"/>
      <c r="BV222" s="295"/>
      <c r="BW222" s="296"/>
      <c r="BX222" s="294"/>
      <c r="BY222" s="295"/>
      <c r="BZ222" s="295"/>
      <c r="CA222" s="295"/>
      <c r="CB222" s="295"/>
      <c r="CC222" s="296"/>
      <c r="CD222" s="294"/>
      <c r="CE222" s="295"/>
      <c r="CF222" s="295"/>
      <c r="CG222" s="295"/>
      <c r="CH222" s="295"/>
      <c r="CI222" s="296"/>
    </row>
    <row r="223" spans="1:87" ht="18" customHeight="1" thickBot="1" x14ac:dyDescent="0.3">
      <c r="A223" s="75"/>
      <c r="B223" s="377"/>
      <c r="C223" s="378"/>
      <c r="D223" s="378"/>
      <c r="E223" s="378"/>
      <c r="F223" s="378"/>
      <c r="G223" s="378"/>
      <c r="H223" s="378"/>
      <c r="I223" s="378"/>
      <c r="J223" s="378"/>
      <c r="K223" s="378"/>
      <c r="L223" s="378"/>
      <c r="M223" s="378"/>
      <c r="N223" s="378"/>
      <c r="O223" s="378"/>
      <c r="P223" s="378"/>
      <c r="Q223" s="378"/>
      <c r="R223" s="378"/>
      <c r="S223" s="378"/>
      <c r="T223" s="378"/>
      <c r="U223" s="378"/>
      <c r="V223" s="378"/>
      <c r="W223" s="378"/>
      <c r="X223" s="378"/>
      <c r="Y223" s="378"/>
      <c r="Z223" s="378"/>
      <c r="AA223" s="378"/>
      <c r="AB223" s="378"/>
      <c r="AC223" s="378"/>
      <c r="AD223" s="378"/>
      <c r="AE223" s="378"/>
      <c r="AF223" s="378"/>
      <c r="AG223" s="378"/>
      <c r="AH223" s="378"/>
      <c r="AI223" s="378"/>
      <c r="AJ223" s="379"/>
      <c r="AK223" s="380" t="s">
        <v>3</v>
      </c>
      <c r="AL223" s="381"/>
      <c r="AM223" s="381"/>
      <c r="AN223" s="381"/>
      <c r="AO223" s="381"/>
      <c r="AP223" s="381"/>
      <c r="AQ223" s="381"/>
      <c r="AR223" s="381"/>
      <c r="AS223" s="381"/>
      <c r="AT223" s="381"/>
      <c r="AU223" s="381"/>
      <c r="AV223" s="381"/>
      <c r="AW223" s="381"/>
      <c r="AX223" s="381"/>
      <c r="AY223" s="382"/>
      <c r="AZ223" s="382"/>
      <c r="BA223" s="382"/>
      <c r="BB223" s="382"/>
      <c r="BC223" s="382"/>
      <c r="BD223" s="382"/>
      <c r="BE223" s="382"/>
      <c r="BF223" s="382"/>
      <c r="BG223" s="382"/>
      <c r="BH223" s="382"/>
      <c r="BI223" s="382"/>
      <c r="BJ223" s="383"/>
      <c r="BK223" s="384">
        <f>SUM(BK220:BK222)</f>
        <v>397933</v>
      </c>
      <c r="BL223" s="385"/>
      <c r="BM223" s="385"/>
      <c r="BN223" s="385"/>
      <c r="BO223" s="385"/>
      <c r="BP223" s="386"/>
      <c r="BQ223" s="387" t="s">
        <v>100</v>
      </c>
      <c r="BR223" s="388"/>
      <c r="BS223" s="388"/>
      <c r="BT223" s="388"/>
      <c r="BU223" s="388"/>
      <c r="BV223" s="388"/>
      <c r="BW223" s="388"/>
      <c r="BX223" s="388"/>
      <c r="BY223" s="388"/>
      <c r="BZ223" s="388"/>
      <c r="CA223" s="388"/>
      <c r="CB223" s="388"/>
      <c r="CC223" s="389"/>
      <c r="CD223" s="390">
        <f>+CD220*AE220</f>
        <v>6350509.4117647056</v>
      </c>
      <c r="CE223" s="390"/>
      <c r="CF223" s="390"/>
      <c r="CG223" s="390"/>
      <c r="CH223" s="390"/>
      <c r="CI223" s="391"/>
    </row>
    <row r="224" spans="1:87" ht="18" customHeight="1" thickBot="1" x14ac:dyDescent="0.3">
      <c r="A224" s="75"/>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BG224" s="78"/>
      <c r="BH224" s="78"/>
      <c r="BI224" s="78"/>
      <c r="BJ224" s="78"/>
      <c r="BK224" s="79"/>
      <c r="BL224" s="79"/>
      <c r="BM224" s="79"/>
      <c r="BN224" s="79"/>
      <c r="BO224" s="79"/>
      <c r="BP224" s="79"/>
      <c r="BQ224" s="79"/>
      <c r="BR224" s="79"/>
      <c r="BS224" s="79"/>
      <c r="BT224" s="79"/>
      <c r="BU224" s="79"/>
      <c r="BV224" s="79"/>
      <c r="BW224" s="79"/>
      <c r="BX224" s="79"/>
      <c r="BY224" s="79"/>
      <c r="BZ224" s="79"/>
      <c r="CA224" s="79"/>
      <c r="CB224" s="79"/>
      <c r="CC224" s="79"/>
      <c r="CD224" s="79"/>
      <c r="CE224" s="79"/>
      <c r="CF224" s="79"/>
      <c r="CG224" s="79"/>
      <c r="CH224" s="79"/>
      <c r="CI224" s="79"/>
    </row>
    <row r="225" spans="1:87" ht="18" customHeight="1" x14ac:dyDescent="0.25">
      <c r="A225" s="75"/>
      <c r="B225" s="348" t="s">
        <v>0</v>
      </c>
      <c r="C225" s="349"/>
      <c r="D225" s="349"/>
      <c r="E225" s="349"/>
      <c r="F225" s="349"/>
      <c r="G225" s="349"/>
      <c r="H225" s="349"/>
      <c r="I225" s="349"/>
      <c r="J225" s="349"/>
      <c r="K225" s="349"/>
      <c r="L225" s="349"/>
      <c r="M225" s="349"/>
      <c r="N225" s="349"/>
      <c r="O225" s="349"/>
      <c r="P225" s="349"/>
      <c r="Q225" s="349"/>
      <c r="R225" s="349"/>
      <c r="S225" s="349"/>
      <c r="T225" s="349"/>
      <c r="U225" s="349"/>
      <c r="V225" s="349"/>
      <c r="W225" s="349"/>
      <c r="X225" s="349"/>
      <c r="Y225" s="350"/>
      <c r="Z225" s="348" t="s">
        <v>80</v>
      </c>
      <c r="AA225" s="349"/>
      <c r="AB225" s="349"/>
      <c r="AC225" s="349"/>
      <c r="AD225" s="350"/>
      <c r="AE225" s="357" t="s">
        <v>79</v>
      </c>
      <c r="AF225" s="358"/>
      <c r="AG225" s="358"/>
      <c r="AH225" s="358"/>
      <c r="AI225" s="358"/>
      <c r="AJ225" s="359"/>
      <c r="AK225" s="357" t="s">
        <v>81</v>
      </c>
      <c r="AL225" s="358"/>
      <c r="AM225" s="358"/>
      <c r="AN225" s="358"/>
      <c r="AO225" s="358"/>
      <c r="AP225" s="358"/>
      <c r="AQ225" s="358"/>
      <c r="AR225" s="358"/>
      <c r="AS225" s="358"/>
      <c r="AT225" s="358"/>
      <c r="AU225" s="358"/>
      <c r="AV225" s="358"/>
      <c r="AW225" s="358"/>
      <c r="AX225" s="359"/>
      <c r="AY225" s="357" t="s">
        <v>1</v>
      </c>
      <c r="AZ225" s="358"/>
      <c r="BA225" s="358"/>
      <c r="BB225" s="359"/>
      <c r="BC225" s="348" t="s">
        <v>104</v>
      </c>
      <c r="BD225" s="349"/>
      <c r="BE225" s="349"/>
      <c r="BF225" s="350"/>
      <c r="BG225" s="366" t="s">
        <v>82</v>
      </c>
      <c r="BH225" s="367"/>
      <c r="BI225" s="367"/>
      <c r="BJ225" s="368"/>
      <c r="BK225" s="315" t="s">
        <v>99</v>
      </c>
      <c r="BL225" s="316"/>
      <c r="BM225" s="316"/>
      <c r="BN225" s="316"/>
      <c r="BO225" s="316"/>
      <c r="BP225" s="317"/>
      <c r="BQ225" s="315" t="s">
        <v>83</v>
      </c>
      <c r="BR225" s="316"/>
      <c r="BS225" s="316"/>
      <c r="BT225" s="316"/>
      <c r="BU225" s="316"/>
      <c r="BV225" s="316"/>
      <c r="BW225" s="317"/>
      <c r="BX225" s="315" t="s">
        <v>84</v>
      </c>
      <c r="BY225" s="316"/>
      <c r="BZ225" s="316"/>
      <c r="CA225" s="316"/>
      <c r="CB225" s="316"/>
      <c r="CC225" s="317"/>
      <c r="CD225" s="315" t="s">
        <v>85</v>
      </c>
      <c r="CE225" s="316"/>
      <c r="CF225" s="316"/>
      <c r="CG225" s="316"/>
      <c r="CH225" s="316"/>
      <c r="CI225" s="317"/>
    </row>
    <row r="226" spans="1:87" ht="18" customHeight="1" x14ac:dyDescent="0.25">
      <c r="A226" s="75"/>
      <c r="B226" s="351"/>
      <c r="C226" s="352"/>
      <c r="D226" s="352"/>
      <c r="E226" s="352"/>
      <c r="F226" s="352"/>
      <c r="G226" s="352"/>
      <c r="H226" s="352"/>
      <c r="I226" s="352"/>
      <c r="J226" s="352"/>
      <c r="K226" s="352"/>
      <c r="L226" s="352"/>
      <c r="M226" s="352"/>
      <c r="N226" s="352"/>
      <c r="O226" s="352"/>
      <c r="P226" s="352"/>
      <c r="Q226" s="352"/>
      <c r="R226" s="352"/>
      <c r="S226" s="352"/>
      <c r="T226" s="352"/>
      <c r="U226" s="352"/>
      <c r="V226" s="352"/>
      <c r="W226" s="352"/>
      <c r="X226" s="352"/>
      <c r="Y226" s="353"/>
      <c r="Z226" s="351"/>
      <c r="AA226" s="352"/>
      <c r="AB226" s="352"/>
      <c r="AC226" s="352"/>
      <c r="AD226" s="353"/>
      <c r="AE226" s="360"/>
      <c r="AF226" s="361"/>
      <c r="AG226" s="361"/>
      <c r="AH226" s="361"/>
      <c r="AI226" s="361"/>
      <c r="AJ226" s="362"/>
      <c r="AK226" s="360"/>
      <c r="AL226" s="361"/>
      <c r="AM226" s="361"/>
      <c r="AN226" s="361"/>
      <c r="AO226" s="361"/>
      <c r="AP226" s="361"/>
      <c r="AQ226" s="361"/>
      <c r="AR226" s="361"/>
      <c r="AS226" s="361"/>
      <c r="AT226" s="361"/>
      <c r="AU226" s="361"/>
      <c r="AV226" s="361"/>
      <c r="AW226" s="361"/>
      <c r="AX226" s="362"/>
      <c r="AY226" s="360"/>
      <c r="AZ226" s="361"/>
      <c r="BA226" s="361"/>
      <c r="BB226" s="362"/>
      <c r="BC226" s="351"/>
      <c r="BD226" s="352"/>
      <c r="BE226" s="352"/>
      <c r="BF226" s="353"/>
      <c r="BG226" s="369"/>
      <c r="BH226" s="370"/>
      <c r="BI226" s="370"/>
      <c r="BJ226" s="371"/>
      <c r="BK226" s="318"/>
      <c r="BL226" s="319"/>
      <c r="BM226" s="319"/>
      <c r="BN226" s="319"/>
      <c r="BO226" s="319"/>
      <c r="BP226" s="320"/>
      <c r="BQ226" s="318"/>
      <c r="BR226" s="319"/>
      <c r="BS226" s="319"/>
      <c r="BT226" s="319"/>
      <c r="BU226" s="319"/>
      <c r="BV226" s="319"/>
      <c r="BW226" s="320"/>
      <c r="BX226" s="318"/>
      <c r="BY226" s="319"/>
      <c r="BZ226" s="319"/>
      <c r="CA226" s="319"/>
      <c r="CB226" s="319"/>
      <c r="CC226" s="320"/>
      <c r="CD226" s="318"/>
      <c r="CE226" s="319"/>
      <c r="CF226" s="319"/>
      <c r="CG226" s="319"/>
      <c r="CH226" s="319"/>
      <c r="CI226" s="320"/>
    </row>
    <row r="227" spans="1:87" ht="18" customHeight="1" thickBot="1" x14ac:dyDescent="0.3">
      <c r="A227" s="75"/>
      <c r="B227" s="354"/>
      <c r="C227" s="355"/>
      <c r="D227" s="355"/>
      <c r="E227" s="355"/>
      <c r="F227" s="355"/>
      <c r="G227" s="355"/>
      <c r="H227" s="355"/>
      <c r="I227" s="355"/>
      <c r="J227" s="355"/>
      <c r="K227" s="355"/>
      <c r="L227" s="355"/>
      <c r="M227" s="355"/>
      <c r="N227" s="355"/>
      <c r="O227" s="355"/>
      <c r="P227" s="355"/>
      <c r="Q227" s="355"/>
      <c r="R227" s="355"/>
      <c r="S227" s="355"/>
      <c r="T227" s="355"/>
      <c r="U227" s="355"/>
      <c r="V227" s="355"/>
      <c r="W227" s="355"/>
      <c r="X227" s="355"/>
      <c r="Y227" s="356"/>
      <c r="Z227" s="354"/>
      <c r="AA227" s="355"/>
      <c r="AB227" s="355"/>
      <c r="AC227" s="355"/>
      <c r="AD227" s="356"/>
      <c r="AE227" s="363"/>
      <c r="AF227" s="364"/>
      <c r="AG227" s="364"/>
      <c r="AH227" s="364"/>
      <c r="AI227" s="364"/>
      <c r="AJ227" s="365"/>
      <c r="AK227" s="360"/>
      <c r="AL227" s="361"/>
      <c r="AM227" s="361"/>
      <c r="AN227" s="361"/>
      <c r="AO227" s="361"/>
      <c r="AP227" s="361"/>
      <c r="AQ227" s="361"/>
      <c r="AR227" s="361"/>
      <c r="AS227" s="361"/>
      <c r="AT227" s="361"/>
      <c r="AU227" s="361"/>
      <c r="AV227" s="361"/>
      <c r="AW227" s="361"/>
      <c r="AX227" s="362"/>
      <c r="AY227" s="360"/>
      <c r="AZ227" s="361"/>
      <c r="BA227" s="361"/>
      <c r="BB227" s="362"/>
      <c r="BC227" s="351"/>
      <c r="BD227" s="352"/>
      <c r="BE227" s="352"/>
      <c r="BF227" s="353"/>
      <c r="BG227" s="369"/>
      <c r="BH227" s="370"/>
      <c r="BI227" s="370"/>
      <c r="BJ227" s="371"/>
      <c r="BK227" s="318"/>
      <c r="BL227" s="319"/>
      <c r="BM227" s="319"/>
      <c r="BN227" s="319"/>
      <c r="BO227" s="319"/>
      <c r="BP227" s="320"/>
      <c r="BQ227" s="321"/>
      <c r="BR227" s="322"/>
      <c r="BS227" s="322"/>
      <c r="BT227" s="322"/>
      <c r="BU227" s="322"/>
      <c r="BV227" s="322"/>
      <c r="BW227" s="323"/>
      <c r="BX227" s="321"/>
      <c r="BY227" s="322"/>
      <c r="BZ227" s="322"/>
      <c r="CA227" s="322"/>
      <c r="CB227" s="322"/>
      <c r="CC227" s="323"/>
      <c r="CD227" s="321"/>
      <c r="CE227" s="322"/>
      <c r="CF227" s="322"/>
      <c r="CG227" s="322"/>
      <c r="CH227" s="322"/>
      <c r="CI227" s="323"/>
    </row>
    <row r="228" spans="1:87" ht="18" customHeight="1" x14ac:dyDescent="0.25">
      <c r="A228" s="75"/>
      <c r="B228" s="324" t="s">
        <v>670</v>
      </c>
      <c r="C228" s="325"/>
      <c r="D228" s="325"/>
      <c r="E228" s="325"/>
      <c r="F228" s="325"/>
      <c r="G228" s="325"/>
      <c r="H228" s="325"/>
      <c r="I228" s="325"/>
      <c r="J228" s="325"/>
      <c r="K228" s="325"/>
      <c r="L228" s="325"/>
      <c r="M228" s="325"/>
      <c r="N228" s="325"/>
      <c r="O228" s="325"/>
      <c r="P228" s="325"/>
      <c r="Q228" s="325"/>
      <c r="R228" s="325"/>
      <c r="S228" s="325"/>
      <c r="T228" s="325"/>
      <c r="U228" s="325"/>
      <c r="V228" s="325"/>
      <c r="W228" s="325"/>
      <c r="X228" s="325"/>
      <c r="Y228" s="326"/>
      <c r="Z228" s="333" t="s">
        <v>706</v>
      </c>
      <c r="AA228" s="334"/>
      <c r="AB228" s="334"/>
      <c r="AC228" s="334"/>
      <c r="AD228" s="335"/>
      <c r="AE228" s="333">
        <v>4</v>
      </c>
      <c r="AF228" s="334"/>
      <c r="AG228" s="334"/>
      <c r="AH228" s="334"/>
      <c r="AI228" s="334"/>
      <c r="AJ228" s="334"/>
      <c r="AK228" s="342" t="s">
        <v>41</v>
      </c>
      <c r="AL228" s="343"/>
      <c r="AM228" s="343"/>
      <c r="AN228" s="343"/>
      <c r="AO228" s="343"/>
      <c r="AP228" s="343"/>
      <c r="AQ228" s="343"/>
      <c r="AR228" s="343"/>
      <c r="AS228" s="343"/>
      <c r="AT228" s="343"/>
      <c r="AU228" s="343"/>
      <c r="AV228" s="343"/>
      <c r="AW228" s="343"/>
      <c r="AX228" s="344"/>
      <c r="AY228" s="409">
        <v>0.25</v>
      </c>
      <c r="AZ228" s="346"/>
      <c r="BA228" s="346"/>
      <c r="BB228" s="410"/>
      <c r="BC228" s="345">
        <f>+$AE$228*AY228</f>
        <v>1</v>
      </c>
      <c r="BD228" s="346"/>
      <c r="BE228" s="346"/>
      <c r="BF228" s="347"/>
      <c r="BG228" s="285">
        <v>22629</v>
      </c>
      <c r="BH228" s="286"/>
      <c r="BI228" s="286"/>
      <c r="BJ228" s="287"/>
      <c r="BK228" s="288">
        <f>+AY228*BG228</f>
        <v>5657.25</v>
      </c>
      <c r="BL228" s="289"/>
      <c r="BM228" s="289"/>
      <c r="BN228" s="289"/>
      <c r="BO228" s="289"/>
      <c r="BP228" s="290"/>
      <c r="BQ228" s="291">
        <v>1000</v>
      </c>
      <c r="BR228" s="292"/>
      <c r="BS228" s="292"/>
      <c r="BT228" s="292"/>
      <c r="BU228" s="292"/>
      <c r="BV228" s="292"/>
      <c r="BW228" s="293"/>
      <c r="BX228" s="291">
        <f>+(((BK235+BQ228)*15)/85)</f>
        <v>5372.8235294117649</v>
      </c>
      <c r="BY228" s="292"/>
      <c r="BZ228" s="292"/>
      <c r="CA228" s="292"/>
      <c r="CB228" s="292"/>
      <c r="CC228" s="293"/>
      <c r="CD228" s="291">
        <f>+BK235+BQ228+BX228</f>
        <v>35818.823529411762</v>
      </c>
      <c r="CE228" s="292"/>
      <c r="CF228" s="292"/>
      <c r="CG228" s="292"/>
      <c r="CH228" s="292"/>
      <c r="CI228" s="293"/>
    </row>
    <row r="229" spans="1:87" ht="18" customHeight="1" x14ac:dyDescent="0.25">
      <c r="A229" s="75"/>
      <c r="B229" s="327"/>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9"/>
      <c r="Z229" s="336"/>
      <c r="AA229" s="337"/>
      <c r="AB229" s="337"/>
      <c r="AC229" s="337"/>
      <c r="AD229" s="338"/>
      <c r="AE229" s="336"/>
      <c r="AF229" s="337"/>
      <c r="AG229" s="337"/>
      <c r="AH229" s="337"/>
      <c r="AI229" s="337"/>
      <c r="AJ229" s="337"/>
      <c r="AK229" s="300" t="s">
        <v>30</v>
      </c>
      <c r="AL229" s="301"/>
      <c r="AM229" s="301"/>
      <c r="AN229" s="301"/>
      <c r="AO229" s="301"/>
      <c r="AP229" s="301"/>
      <c r="AQ229" s="301"/>
      <c r="AR229" s="301"/>
      <c r="AS229" s="301"/>
      <c r="AT229" s="301"/>
      <c r="AU229" s="301"/>
      <c r="AV229" s="301"/>
      <c r="AW229" s="301"/>
      <c r="AX229" s="302"/>
      <c r="AY229" s="407">
        <v>0.25</v>
      </c>
      <c r="AZ229" s="304"/>
      <c r="BA229" s="304"/>
      <c r="BB229" s="408"/>
      <c r="BC229" s="306">
        <f t="shared" ref="BC229:BC234" si="38">+$AE$228*AY229</f>
        <v>1</v>
      </c>
      <c r="BD229" s="307"/>
      <c r="BE229" s="307"/>
      <c r="BF229" s="308"/>
      <c r="BG229" s="634">
        <v>7925</v>
      </c>
      <c r="BH229" s="635"/>
      <c r="BI229" s="635"/>
      <c r="BJ229" s="636"/>
      <c r="BK229" s="312">
        <f t="shared" ref="BK229:BK234" si="39">+AY229*BG229</f>
        <v>1981.25</v>
      </c>
      <c r="BL229" s="313"/>
      <c r="BM229" s="313"/>
      <c r="BN229" s="313"/>
      <c r="BO229" s="313"/>
      <c r="BP229" s="314"/>
      <c r="BQ229" s="294"/>
      <c r="BR229" s="295"/>
      <c r="BS229" s="295"/>
      <c r="BT229" s="295"/>
      <c r="BU229" s="295"/>
      <c r="BV229" s="295"/>
      <c r="BW229" s="296"/>
      <c r="BX229" s="294"/>
      <c r="BY229" s="295"/>
      <c r="BZ229" s="295"/>
      <c r="CA229" s="295"/>
      <c r="CB229" s="295"/>
      <c r="CC229" s="296"/>
      <c r="CD229" s="294"/>
      <c r="CE229" s="295"/>
      <c r="CF229" s="295"/>
      <c r="CG229" s="295"/>
      <c r="CH229" s="295"/>
      <c r="CI229" s="296"/>
    </row>
    <row r="230" spans="1:87" ht="18" customHeight="1" x14ac:dyDescent="0.25">
      <c r="A230" s="75"/>
      <c r="B230" s="327"/>
      <c r="C230" s="328"/>
      <c r="D230" s="328"/>
      <c r="E230" s="328"/>
      <c r="F230" s="328"/>
      <c r="G230" s="328"/>
      <c r="H230" s="328"/>
      <c r="I230" s="328"/>
      <c r="J230" s="328"/>
      <c r="K230" s="328"/>
      <c r="L230" s="328"/>
      <c r="M230" s="328"/>
      <c r="N230" s="328"/>
      <c r="O230" s="328"/>
      <c r="P230" s="328"/>
      <c r="Q230" s="328"/>
      <c r="R230" s="328"/>
      <c r="S230" s="328"/>
      <c r="T230" s="328"/>
      <c r="U230" s="328"/>
      <c r="V230" s="328"/>
      <c r="W230" s="328"/>
      <c r="X230" s="328"/>
      <c r="Y230" s="329"/>
      <c r="Z230" s="336"/>
      <c r="AA230" s="337"/>
      <c r="AB230" s="337"/>
      <c r="AC230" s="337"/>
      <c r="AD230" s="338"/>
      <c r="AE230" s="336"/>
      <c r="AF230" s="337"/>
      <c r="AG230" s="337"/>
      <c r="AH230" s="337"/>
      <c r="AI230" s="337"/>
      <c r="AJ230" s="337"/>
      <c r="AK230" s="300" t="s">
        <v>22</v>
      </c>
      <c r="AL230" s="301"/>
      <c r="AM230" s="301"/>
      <c r="AN230" s="301"/>
      <c r="AO230" s="301"/>
      <c r="AP230" s="301"/>
      <c r="AQ230" s="301"/>
      <c r="AR230" s="301"/>
      <c r="AS230" s="301"/>
      <c r="AT230" s="301"/>
      <c r="AU230" s="301"/>
      <c r="AV230" s="301"/>
      <c r="AW230" s="301"/>
      <c r="AX230" s="302"/>
      <c r="AY230" s="407">
        <v>0.25</v>
      </c>
      <c r="AZ230" s="304"/>
      <c r="BA230" s="304"/>
      <c r="BB230" s="408"/>
      <c r="BC230" s="306">
        <f t="shared" si="38"/>
        <v>1</v>
      </c>
      <c r="BD230" s="307"/>
      <c r="BE230" s="307"/>
      <c r="BF230" s="308"/>
      <c r="BG230" s="309">
        <v>7925</v>
      </c>
      <c r="BH230" s="310"/>
      <c r="BI230" s="310"/>
      <c r="BJ230" s="311"/>
      <c r="BK230" s="312">
        <f t="shared" si="39"/>
        <v>1981.25</v>
      </c>
      <c r="BL230" s="313"/>
      <c r="BM230" s="313"/>
      <c r="BN230" s="313"/>
      <c r="BO230" s="313"/>
      <c r="BP230" s="314"/>
      <c r="BQ230" s="294"/>
      <c r="BR230" s="295"/>
      <c r="BS230" s="295"/>
      <c r="BT230" s="295"/>
      <c r="BU230" s="295"/>
      <c r="BV230" s="295"/>
      <c r="BW230" s="296"/>
      <c r="BX230" s="294"/>
      <c r="BY230" s="295"/>
      <c r="BZ230" s="295"/>
      <c r="CA230" s="295"/>
      <c r="CB230" s="295"/>
      <c r="CC230" s="296"/>
      <c r="CD230" s="294"/>
      <c r="CE230" s="295"/>
      <c r="CF230" s="295"/>
      <c r="CG230" s="295"/>
      <c r="CH230" s="295"/>
      <c r="CI230" s="296"/>
    </row>
    <row r="231" spans="1:87" ht="18" customHeight="1" x14ac:dyDescent="0.25">
      <c r="A231" s="75"/>
      <c r="B231" s="327"/>
      <c r="C231" s="328"/>
      <c r="D231" s="328"/>
      <c r="E231" s="328"/>
      <c r="F231" s="328"/>
      <c r="G231" s="328"/>
      <c r="H231" s="328"/>
      <c r="I231" s="328"/>
      <c r="J231" s="328"/>
      <c r="K231" s="328"/>
      <c r="L231" s="328"/>
      <c r="M231" s="328"/>
      <c r="N231" s="328"/>
      <c r="O231" s="328"/>
      <c r="P231" s="328"/>
      <c r="Q231" s="328"/>
      <c r="R231" s="328"/>
      <c r="S231" s="328"/>
      <c r="T231" s="328"/>
      <c r="U231" s="328"/>
      <c r="V231" s="328"/>
      <c r="W231" s="328"/>
      <c r="X231" s="328"/>
      <c r="Y231" s="329"/>
      <c r="Z231" s="336"/>
      <c r="AA231" s="337"/>
      <c r="AB231" s="337"/>
      <c r="AC231" s="337"/>
      <c r="AD231" s="338"/>
      <c r="AE231" s="336"/>
      <c r="AF231" s="337"/>
      <c r="AG231" s="337"/>
      <c r="AH231" s="337"/>
      <c r="AI231" s="337"/>
      <c r="AJ231" s="337"/>
      <c r="AK231" s="300" t="s">
        <v>29</v>
      </c>
      <c r="AL231" s="301"/>
      <c r="AM231" s="301"/>
      <c r="AN231" s="301"/>
      <c r="AO231" s="301"/>
      <c r="AP231" s="301"/>
      <c r="AQ231" s="301"/>
      <c r="AR231" s="301"/>
      <c r="AS231" s="301"/>
      <c r="AT231" s="301"/>
      <c r="AU231" s="301"/>
      <c r="AV231" s="301"/>
      <c r="AW231" s="301"/>
      <c r="AX231" s="302"/>
      <c r="AY231" s="407">
        <v>0.25</v>
      </c>
      <c r="AZ231" s="304"/>
      <c r="BA231" s="304"/>
      <c r="BB231" s="408"/>
      <c r="BC231" s="306">
        <f t="shared" si="38"/>
        <v>1</v>
      </c>
      <c r="BD231" s="307"/>
      <c r="BE231" s="307"/>
      <c r="BF231" s="308"/>
      <c r="BG231" s="309">
        <v>7925</v>
      </c>
      <c r="BH231" s="310"/>
      <c r="BI231" s="310"/>
      <c r="BJ231" s="311"/>
      <c r="BK231" s="312">
        <f t="shared" si="39"/>
        <v>1981.25</v>
      </c>
      <c r="BL231" s="313"/>
      <c r="BM231" s="313"/>
      <c r="BN231" s="313"/>
      <c r="BO231" s="313"/>
      <c r="BP231" s="314"/>
      <c r="BQ231" s="294"/>
      <c r="BR231" s="295"/>
      <c r="BS231" s="295"/>
      <c r="BT231" s="295"/>
      <c r="BU231" s="295"/>
      <c r="BV231" s="295"/>
      <c r="BW231" s="296"/>
      <c r="BX231" s="294"/>
      <c r="BY231" s="295"/>
      <c r="BZ231" s="295"/>
      <c r="CA231" s="295"/>
      <c r="CB231" s="295"/>
      <c r="CC231" s="296"/>
      <c r="CD231" s="294"/>
      <c r="CE231" s="295"/>
      <c r="CF231" s="295"/>
      <c r="CG231" s="295"/>
      <c r="CH231" s="295"/>
      <c r="CI231" s="296"/>
    </row>
    <row r="232" spans="1:87" ht="18" customHeight="1" x14ac:dyDescent="0.25">
      <c r="A232" s="75"/>
      <c r="B232" s="327"/>
      <c r="C232" s="328"/>
      <c r="D232" s="328"/>
      <c r="E232" s="328"/>
      <c r="F232" s="328"/>
      <c r="G232" s="328"/>
      <c r="H232" s="328"/>
      <c r="I232" s="328"/>
      <c r="J232" s="328"/>
      <c r="K232" s="328"/>
      <c r="L232" s="328"/>
      <c r="M232" s="328"/>
      <c r="N232" s="328"/>
      <c r="O232" s="328"/>
      <c r="P232" s="328"/>
      <c r="Q232" s="328"/>
      <c r="R232" s="328"/>
      <c r="S232" s="328"/>
      <c r="T232" s="328"/>
      <c r="U232" s="328"/>
      <c r="V232" s="328"/>
      <c r="W232" s="328"/>
      <c r="X232" s="328"/>
      <c r="Y232" s="329"/>
      <c r="Z232" s="336"/>
      <c r="AA232" s="337"/>
      <c r="AB232" s="337"/>
      <c r="AC232" s="337"/>
      <c r="AD232" s="338"/>
      <c r="AE232" s="336"/>
      <c r="AF232" s="337"/>
      <c r="AG232" s="337"/>
      <c r="AH232" s="337"/>
      <c r="AI232" s="337"/>
      <c r="AJ232" s="337"/>
      <c r="AK232" s="300" t="s">
        <v>14</v>
      </c>
      <c r="AL232" s="301"/>
      <c r="AM232" s="301"/>
      <c r="AN232" s="301"/>
      <c r="AO232" s="301"/>
      <c r="AP232" s="301"/>
      <c r="AQ232" s="301"/>
      <c r="AR232" s="301"/>
      <c r="AS232" s="301"/>
      <c r="AT232" s="301"/>
      <c r="AU232" s="301"/>
      <c r="AV232" s="301"/>
      <c r="AW232" s="301"/>
      <c r="AX232" s="302"/>
      <c r="AY232" s="407">
        <v>0.25</v>
      </c>
      <c r="AZ232" s="304"/>
      <c r="BA232" s="304"/>
      <c r="BB232" s="408"/>
      <c r="BC232" s="306">
        <f t="shared" si="38"/>
        <v>1</v>
      </c>
      <c r="BD232" s="307"/>
      <c r="BE232" s="307"/>
      <c r="BF232" s="308"/>
      <c r="BG232" s="309">
        <v>7925</v>
      </c>
      <c r="BH232" s="310"/>
      <c r="BI232" s="310"/>
      <c r="BJ232" s="311"/>
      <c r="BK232" s="312">
        <f t="shared" si="39"/>
        <v>1981.25</v>
      </c>
      <c r="BL232" s="313"/>
      <c r="BM232" s="313"/>
      <c r="BN232" s="313"/>
      <c r="BO232" s="313"/>
      <c r="BP232" s="314"/>
      <c r="BQ232" s="294"/>
      <c r="BR232" s="295"/>
      <c r="BS232" s="295"/>
      <c r="BT232" s="295"/>
      <c r="BU232" s="295"/>
      <c r="BV232" s="295"/>
      <c r="BW232" s="296"/>
      <c r="BX232" s="294"/>
      <c r="BY232" s="295"/>
      <c r="BZ232" s="295"/>
      <c r="CA232" s="295"/>
      <c r="CB232" s="295"/>
      <c r="CC232" s="296"/>
      <c r="CD232" s="294"/>
      <c r="CE232" s="295"/>
      <c r="CF232" s="295"/>
      <c r="CG232" s="295"/>
      <c r="CH232" s="295"/>
      <c r="CI232" s="296"/>
    </row>
    <row r="233" spans="1:87" ht="18" customHeight="1" x14ac:dyDescent="0.25">
      <c r="A233" s="75"/>
      <c r="B233" s="327"/>
      <c r="C233" s="328"/>
      <c r="D233" s="328"/>
      <c r="E233" s="328"/>
      <c r="F233" s="328"/>
      <c r="G233" s="328"/>
      <c r="H233" s="328"/>
      <c r="I233" s="328"/>
      <c r="J233" s="328"/>
      <c r="K233" s="328"/>
      <c r="L233" s="328"/>
      <c r="M233" s="328"/>
      <c r="N233" s="328"/>
      <c r="O233" s="328"/>
      <c r="P233" s="328"/>
      <c r="Q233" s="328"/>
      <c r="R233" s="328"/>
      <c r="S233" s="328"/>
      <c r="T233" s="328"/>
      <c r="U233" s="328"/>
      <c r="V233" s="328"/>
      <c r="W233" s="328"/>
      <c r="X233" s="328"/>
      <c r="Y233" s="329"/>
      <c r="Z233" s="336"/>
      <c r="AA233" s="337"/>
      <c r="AB233" s="337"/>
      <c r="AC233" s="337"/>
      <c r="AD233" s="338"/>
      <c r="AE233" s="336"/>
      <c r="AF233" s="337"/>
      <c r="AG233" s="337"/>
      <c r="AH233" s="337"/>
      <c r="AI233" s="337"/>
      <c r="AJ233" s="337"/>
      <c r="AK233" s="300" t="s">
        <v>13</v>
      </c>
      <c r="AL233" s="301"/>
      <c r="AM233" s="301"/>
      <c r="AN233" s="301"/>
      <c r="AO233" s="301"/>
      <c r="AP233" s="301"/>
      <c r="AQ233" s="301"/>
      <c r="AR233" s="301"/>
      <c r="AS233" s="301"/>
      <c r="AT233" s="301"/>
      <c r="AU233" s="301"/>
      <c r="AV233" s="301"/>
      <c r="AW233" s="301"/>
      <c r="AX233" s="302"/>
      <c r="AY233" s="407">
        <v>0.25</v>
      </c>
      <c r="AZ233" s="304"/>
      <c r="BA233" s="304"/>
      <c r="BB233" s="408"/>
      <c r="BC233" s="306">
        <f t="shared" si="38"/>
        <v>1</v>
      </c>
      <c r="BD233" s="307"/>
      <c r="BE233" s="307"/>
      <c r="BF233" s="308"/>
      <c r="BG233" s="309">
        <v>40826</v>
      </c>
      <c r="BH233" s="310"/>
      <c r="BI233" s="310"/>
      <c r="BJ233" s="311"/>
      <c r="BK233" s="312">
        <f t="shared" si="39"/>
        <v>10206.5</v>
      </c>
      <c r="BL233" s="313"/>
      <c r="BM233" s="313"/>
      <c r="BN233" s="313"/>
      <c r="BO233" s="313"/>
      <c r="BP233" s="314"/>
      <c r="BQ233" s="294"/>
      <c r="BR233" s="295"/>
      <c r="BS233" s="295"/>
      <c r="BT233" s="295"/>
      <c r="BU233" s="295"/>
      <c r="BV233" s="295"/>
      <c r="BW233" s="296"/>
      <c r="BX233" s="294"/>
      <c r="BY233" s="295"/>
      <c r="BZ233" s="295"/>
      <c r="CA233" s="295"/>
      <c r="CB233" s="295"/>
      <c r="CC233" s="296"/>
      <c r="CD233" s="294"/>
      <c r="CE233" s="295"/>
      <c r="CF233" s="295"/>
      <c r="CG233" s="295"/>
      <c r="CH233" s="295"/>
      <c r="CI233" s="296"/>
    </row>
    <row r="234" spans="1:87" ht="18" customHeight="1" thickBot="1" x14ac:dyDescent="0.3">
      <c r="A234" s="75"/>
      <c r="B234" s="327"/>
      <c r="C234" s="328"/>
      <c r="D234" s="328"/>
      <c r="E234" s="328"/>
      <c r="F234" s="328"/>
      <c r="G234" s="328"/>
      <c r="H234" s="328"/>
      <c r="I234" s="328"/>
      <c r="J234" s="328"/>
      <c r="K234" s="328"/>
      <c r="L234" s="328"/>
      <c r="M234" s="328"/>
      <c r="N234" s="328"/>
      <c r="O234" s="328"/>
      <c r="P234" s="328"/>
      <c r="Q234" s="328"/>
      <c r="R234" s="328"/>
      <c r="S234" s="328"/>
      <c r="T234" s="328"/>
      <c r="U234" s="328"/>
      <c r="V234" s="328"/>
      <c r="W234" s="328"/>
      <c r="X234" s="328"/>
      <c r="Y234" s="329"/>
      <c r="Z234" s="336"/>
      <c r="AA234" s="337"/>
      <c r="AB234" s="337"/>
      <c r="AC234" s="337"/>
      <c r="AD234" s="338"/>
      <c r="AE234" s="336"/>
      <c r="AF234" s="337"/>
      <c r="AG234" s="337"/>
      <c r="AH234" s="337"/>
      <c r="AI234" s="337"/>
      <c r="AJ234" s="337"/>
      <c r="AK234" s="392" t="s">
        <v>530</v>
      </c>
      <c r="AL234" s="393"/>
      <c r="AM234" s="393"/>
      <c r="AN234" s="393"/>
      <c r="AO234" s="393"/>
      <c r="AP234" s="393"/>
      <c r="AQ234" s="393"/>
      <c r="AR234" s="393"/>
      <c r="AS234" s="393"/>
      <c r="AT234" s="393"/>
      <c r="AU234" s="393"/>
      <c r="AV234" s="393"/>
      <c r="AW234" s="393"/>
      <c r="AX234" s="394"/>
      <c r="AY234" s="407">
        <v>0.25</v>
      </c>
      <c r="AZ234" s="304"/>
      <c r="BA234" s="304"/>
      <c r="BB234" s="408"/>
      <c r="BC234" s="306">
        <f t="shared" si="38"/>
        <v>1</v>
      </c>
      <c r="BD234" s="307"/>
      <c r="BE234" s="307"/>
      <c r="BF234" s="308"/>
      <c r="BG234" s="309">
        <v>22629</v>
      </c>
      <c r="BH234" s="310"/>
      <c r="BI234" s="310"/>
      <c r="BJ234" s="311"/>
      <c r="BK234" s="312">
        <f t="shared" si="39"/>
        <v>5657.25</v>
      </c>
      <c r="BL234" s="313"/>
      <c r="BM234" s="313"/>
      <c r="BN234" s="313"/>
      <c r="BO234" s="313"/>
      <c r="BP234" s="314"/>
      <c r="BQ234" s="294"/>
      <c r="BR234" s="295"/>
      <c r="BS234" s="295"/>
      <c r="BT234" s="295"/>
      <c r="BU234" s="295"/>
      <c r="BV234" s="295"/>
      <c r="BW234" s="296"/>
      <c r="BX234" s="294"/>
      <c r="BY234" s="295"/>
      <c r="BZ234" s="295"/>
      <c r="CA234" s="295"/>
      <c r="CB234" s="295"/>
      <c r="CC234" s="296"/>
      <c r="CD234" s="294"/>
      <c r="CE234" s="295"/>
      <c r="CF234" s="295"/>
      <c r="CG234" s="295"/>
      <c r="CH234" s="295"/>
      <c r="CI234" s="296"/>
    </row>
    <row r="235" spans="1:87" ht="18" customHeight="1" thickBot="1" x14ac:dyDescent="0.3">
      <c r="A235" s="75"/>
      <c r="B235" s="377"/>
      <c r="C235" s="378"/>
      <c r="D235" s="378"/>
      <c r="E235" s="378"/>
      <c r="F235" s="378"/>
      <c r="G235" s="378"/>
      <c r="H235" s="378"/>
      <c r="I235" s="378"/>
      <c r="J235" s="378"/>
      <c r="K235" s="378"/>
      <c r="L235" s="378"/>
      <c r="M235" s="378"/>
      <c r="N235" s="378"/>
      <c r="O235" s="378"/>
      <c r="P235" s="378"/>
      <c r="Q235" s="378"/>
      <c r="R235" s="378"/>
      <c r="S235" s="378"/>
      <c r="T235" s="378"/>
      <c r="U235" s="378"/>
      <c r="V235" s="378"/>
      <c r="W235" s="378"/>
      <c r="X235" s="378"/>
      <c r="Y235" s="378"/>
      <c r="Z235" s="378"/>
      <c r="AA235" s="378"/>
      <c r="AB235" s="378"/>
      <c r="AC235" s="378"/>
      <c r="AD235" s="378"/>
      <c r="AE235" s="378"/>
      <c r="AF235" s="378"/>
      <c r="AG235" s="378"/>
      <c r="AH235" s="378"/>
      <c r="AI235" s="378"/>
      <c r="AJ235" s="379"/>
      <c r="AK235" s="380" t="s">
        <v>3</v>
      </c>
      <c r="AL235" s="381"/>
      <c r="AM235" s="381"/>
      <c r="AN235" s="381"/>
      <c r="AO235" s="381"/>
      <c r="AP235" s="381"/>
      <c r="AQ235" s="381"/>
      <c r="AR235" s="381"/>
      <c r="AS235" s="381"/>
      <c r="AT235" s="381"/>
      <c r="AU235" s="381"/>
      <c r="AV235" s="381"/>
      <c r="AW235" s="381"/>
      <c r="AX235" s="381"/>
      <c r="AY235" s="382"/>
      <c r="AZ235" s="382"/>
      <c r="BA235" s="382"/>
      <c r="BB235" s="382"/>
      <c r="BC235" s="382"/>
      <c r="BD235" s="382"/>
      <c r="BE235" s="382"/>
      <c r="BF235" s="382"/>
      <c r="BG235" s="382"/>
      <c r="BH235" s="382"/>
      <c r="BI235" s="382"/>
      <c r="BJ235" s="383"/>
      <c r="BK235" s="384">
        <f>SUM(BK228:BK234)</f>
        <v>29446</v>
      </c>
      <c r="BL235" s="385"/>
      <c r="BM235" s="385"/>
      <c r="BN235" s="385"/>
      <c r="BO235" s="385"/>
      <c r="BP235" s="386"/>
      <c r="BQ235" s="387" t="s">
        <v>100</v>
      </c>
      <c r="BR235" s="388"/>
      <c r="BS235" s="388"/>
      <c r="BT235" s="388"/>
      <c r="BU235" s="388"/>
      <c r="BV235" s="388"/>
      <c r="BW235" s="388"/>
      <c r="BX235" s="388"/>
      <c r="BY235" s="388"/>
      <c r="BZ235" s="388"/>
      <c r="CA235" s="388"/>
      <c r="CB235" s="388"/>
      <c r="CC235" s="389"/>
      <c r="CD235" s="390">
        <f>+CD228*AE228</f>
        <v>143275.29411764705</v>
      </c>
      <c r="CE235" s="390"/>
      <c r="CF235" s="390"/>
      <c r="CG235" s="390"/>
      <c r="CH235" s="390"/>
      <c r="CI235" s="391"/>
    </row>
    <row r="236" spans="1:87" ht="18" customHeight="1" thickBot="1" x14ac:dyDescent="0.3">
      <c r="A236" s="75"/>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c r="AE236" s="76"/>
      <c r="AF236" s="76"/>
      <c r="AG236" s="76"/>
      <c r="AH236" s="76"/>
      <c r="AI236" s="76"/>
      <c r="AJ236" s="76"/>
      <c r="AK236" s="76"/>
      <c r="AL236" s="76"/>
      <c r="AM236" s="76"/>
      <c r="AN236" s="76"/>
      <c r="AO236" s="76"/>
      <c r="AP236" s="76"/>
      <c r="AQ236" s="76"/>
      <c r="AR236" s="76"/>
      <c r="AS236" s="76"/>
      <c r="AT236" s="76"/>
      <c r="AU236" s="76"/>
      <c r="AV236" s="76"/>
      <c r="AW236" s="76"/>
      <c r="AX236" s="76"/>
      <c r="AY236" s="77"/>
      <c r="AZ236" s="77"/>
      <c r="BA236" s="77"/>
      <c r="BB236" s="77"/>
      <c r="BC236" s="77"/>
      <c r="BD236" s="77"/>
      <c r="BE236" s="77"/>
      <c r="BF236" s="77"/>
      <c r="BG236" s="78"/>
      <c r="BH236" s="78"/>
      <c r="BI236" s="78"/>
      <c r="BJ236" s="78"/>
      <c r="BK236" s="79"/>
      <c r="BL236" s="79"/>
      <c r="BM236" s="79"/>
      <c r="BN236" s="79"/>
      <c r="BO236" s="79"/>
      <c r="BP236" s="79"/>
      <c r="BQ236" s="79"/>
      <c r="BR236" s="79"/>
      <c r="BS236" s="79"/>
      <c r="BT236" s="79"/>
      <c r="BU236" s="79"/>
      <c r="BV236" s="79"/>
      <c r="BW236" s="79"/>
      <c r="BX236" s="79"/>
      <c r="BY236" s="79"/>
      <c r="BZ236" s="79"/>
      <c r="CA236" s="79"/>
      <c r="CB236" s="79"/>
      <c r="CC236" s="79"/>
      <c r="CD236" s="79"/>
      <c r="CE236" s="79"/>
      <c r="CF236" s="79"/>
      <c r="CG236" s="79"/>
      <c r="CH236" s="79"/>
      <c r="CI236" s="79"/>
    </row>
    <row r="237" spans="1:87" ht="18" customHeight="1" x14ac:dyDescent="0.25">
      <c r="A237" s="75"/>
      <c r="B237" s="348" t="s">
        <v>0</v>
      </c>
      <c r="C237" s="349"/>
      <c r="D237" s="349"/>
      <c r="E237" s="349"/>
      <c r="F237" s="349"/>
      <c r="G237" s="349"/>
      <c r="H237" s="349"/>
      <c r="I237" s="349"/>
      <c r="J237" s="349"/>
      <c r="K237" s="349"/>
      <c r="L237" s="349"/>
      <c r="M237" s="349"/>
      <c r="N237" s="349"/>
      <c r="O237" s="349"/>
      <c r="P237" s="349"/>
      <c r="Q237" s="349"/>
      <c r="R237" s="349"/>
      <c r="S237" s="349"/>
      <c r="T237" s="349"/>
      <c r="U237" s="349"/>
      <c r="V237" s="349"/>
      <c r="W237" s="349"/>
      <c r="X237" s="349"/>
      <c r="Y237" s="350"/>
      <c r="Z237" s="348" t="s">
        <v>80</v>
      </c>
      <c r="AA237" s="349"/>
      <c r="AB237" s="349"/>
      <c r="AC237" s="349"/>
      <c r="AD237" s="350"/>
      <c r="AE237" s="357" t="s">
        <v>79</v>
      </c>
      <c r="AF237" s="358"/>
      <c r="AG237" s="358"/>
      <c r="AH237" s="358"/>
      <c r="AI237" s="358"/>
      <c r="AJ237" s="359"/>
      <c r="AK237" s="357" t="s">
        <v>81</v>
      </c>
      <c r="AL237" s="358"/>
      <c r="AM237" s="358"/>
      <c r="AN237" s="358"/>
      <c r="AO237" s="358"/>
      <c r="AP237" s="358"/>
      <c r="AQ237" s="358"/>
      <c r="AR237" s="358"/>
      <c r="AS237" s="358"/>
      <c r="AT237" s="358"/>
      <c r="AU237" s="358"/>
      <c r="AV237" s="358"/>
      <c r="AW237" s="358"/>
      <c r="AX237" s="359"/>
      <c r="AY237" s="357" t="s">
        <v>1</v>
      </c>
      <c r="AZ237" s="358"/>
      <c r="BA237" s="358"/>
      <c r="BB237" s="359"/>
      <c r="BC237" s="348" t="s">
        <v>104</v>
      </c>
      <c r="BD237" s="349"/>
      <c r="BE237" s="349"/>
      <c r="BF237" s="350"/>
      <c r="BG237" s="366" t="s">
        <v>82</v>
      </c>
      <c r="BH237" s="367"/>
      <c r="BI237" s="367"/>
      <c r="BJ237" s="368"/>
      <c r="BK237" s="315" t="s">
        <v>99</v>
      </c>
      <c r="BL237" s="316"/>
      <c r="BM237" s="316"/>
      <c r="BN237" s="316"/>
      <c r="BO237" s="316"/>
      <c r="BP237" s="317"/>
      <c r="BQ237" s="315" t="s">
        <v>83</v>
      </c>
      <c r="BR237" s="316"/>
      <c r="BS237" s="316"/>
      <c r="BT237" s="316"/>
      <c r="BU237" s="316"/>
      <c r="BV237" s="316"/>
      <c r="BW237" s="317"/>
      <c r="BX237" s="315" t="s">
        <v>84</v>
      </c>
      <c r="BY237" s="316"/>
      <c r="BZ237" s="316"/>
      <c r="CA237" s="316"/>
      <c r="CB237" s="316"/>
      <c r="CC237" s="317"/>
      <c r="CD237" s="315" t="s">
        <v>85</v>
      </c>
      <c r="CE237" s="316"/>
      <c r="CF237" s="316"/>
      <c r="CG237" s="316"/>
      <c r="CH237" s="316"/>
      <c r="CI237" s="317"/>
    </row>
    <row r="238" spans="1:87" ht="18" customHeight="1" x14ac:dyDescent="0.25">
      <c r="A238" s="75"/>
      <c r="B238" s="351"/>
      <c r="C238" s="352"/>
      <c r="D238" s="352"/>
      <c r="E238" s="352"/>
      <c r="F238" s="352"/>
      <c r="G238" s="352"/>
      <c r="H238" s="352"/>
      <c r="I238" s="352"/>
      <c r="J238" s="352"/>
      <c r="K238" s="352"/>
      <c r="L238" s="352"/>
      <c r="M238" s="352"/>
      <c r="N238" s="352"/>
      <c r="O238" s="352"/>
      <c r="P238" s="352"/>
      <c r="Q238" s="352"/>
      <c r="R238" s="352"/>
      <c r="S238" s="352"/>
      <c r="T238" s="352"/>
      <c r="U238" s="352"/>
      <c r="V238" s="352"/>
      <c r="W238" s="352"/>
      <c r="X238" s="352"/>
      <c r="Y238" s="353"/>
      <c r="Z238" s="351"/>
      <c r="AA238" s="352"/>
      <c r="AB238" s="352"/>
      <c r="AC238" s="352"/>
      <c r="AD238" s="353"/>
      <c r="AE238" s="360"/>
      <c r="AF238" s="361"/>
      <c r="AG238" s="361"/>
      <c r="AH238" s="361"/>
      <c r="AI238" s="361"/>
      <c r="AJ238" s="362"/>
      <c r="AK238" s="360"/>
      <c r="AL238" s="361"/>
      <c r="AM238" s="361"/>
      <c r="AN238" s="361"/>
      <c r="AO238" s="361"/>
      <c r="AP238" s="361"/>
      <c r="AQ238" s="361"/>
      <c r="AR238" s="361"/>
      <c r="AS238" s="361"/>
      <c r="AT238" s="361"/>
      <c r="AU238" s="361"/>
      <c r="AV238" s="361"/>
      <c r="AW238" s="361"/>
      <c r="AX238" s="362"/>
      <c r="AY238" s="360"/>
      <c r="AZ238" s="361"/>
      <c r="BA238" s="361"/>
      <c r="BB238" s="362"/>
      <c r="BC238" s="351"/>
      <c r="BD238" s="352"/>
      <c r="BE238" s="352"/>
      <c r="BF238" s="353"/>
      <c r="BG238" s="369"/>
      <c r="BH238" s="370"/>
      <c r="BI238" s="370"/>
      <c r="BJ238" s="371"/>
      <c r="BK238" s="318"/>
      <c r="BL238" s="319"/>
      <c r="BM238" s="319"/>
      <c r="BN238" s="319"/>
      <c r="BO238" s="319"/>
      <c r="BP238" s="320"/>
      <c r="BQ238" s="318"/>
      <c r="BR238" s="319"/>
      <c r="BS238" s="319"/>
      <c r="BT238" s="319"/>
      <c r="BU238" s="319"/>
      <c r="BV238" s="319"/>
      <c r="BW238" s="320"/>
      <c r="BX238" s="318"/>
      <c r="BY238" s="319"/>
      <c r="BZ238" s="319"/>
      <c r="CA238" s="319"/>
      <c r="CB238" s="319"/>
      <c r="CC238" s="320"/>
      <c r="CD238" s="318"/>
      <c r="CE238" s="319"/>
      <c r="CF238" s="319"/>
      <c r="CG238" s="319"/>
      <c r="CH238" s="319"/>
      <c r="CI238" s="320"/>
    </row>
    <row r="239" spans="1:87" ht="18" customHeight="1" thickBot="1" x14ac:dyDescent="0.3">
      <c r="A239" s="75"/>
      <c r="B239" s="354"/>
      <c r="C239" s="355"/>
      <c r="D239" s="355"/>
      <c r="E239" s="355"/>
      <c r="F239" s="355"/>
      <c r="G239" s="355"/>
      <c r="H239" s="355"/>
      <c r="I239" s="355"/>
      <c r="J239" s="355"/>
      <c r="K239" s="355"/>
      <c r="L239" s="355"/>
      <c r="M239" s="355"/>
      <c r="N239" s="355"/>
      <c r="O239" s="355"/>
      <c r="P239" s="355"/>
      <c r="Q239" s="355"/>
      <c r="R239" s="355"/>
      <c r="S239" s="355"/>
      <c r="T239" s="355"/>
      <c r="U239" s="355"/>
      <c r="V239" s="355"/>
      <c r="W239" s="355"/>
      <c r="X239" s="355"/>
      <c r="Y239" s="356"/>
      <c r="Z239" s="354"/>
      <c r="AA239" s="355"/>
      <c r="AB239" s="355"/>
      <c r="AC239" s="355"/>
      <c r="AD239" s="356"/>
      <c r="AE239" s="363"/>
      <c r="AF239" s="364"/>
      <c r="AG239" s="364"/>
      <c r="AH239" s="364"/>
      <c r="AI239" s="364"/>
      <c r="AJ239" s="365"/>
      <c r="AK239" s="360"/>
      <c r="AL239" s="361"/>
      <c r="AM239" s="361"/>
      <c r="AN239" s="361"/>
      <c r="AO239" s="361"/>
      <c r="AP239" s="361"/>
      <c r="AQ239" s="361"/>
      <c r="AR239" s="361"/>
      <c r="AS239" s="361"/>
      <c r="AT239" s="361"/>
      <c r="AU239" s="361"/>
      <c r="AV239" s="361"/>
      <c r="AW239" s="361"/>
      <c r="AX239" s="362"/>
      <c r="AY239" s="360"/>
      <c r="AZ239" s="361"/>
      <c r="BA239" s="361"/>
      <c r="BB239" s="362"/>
      <c r="BC239" s="351"/>
      <c r="BD239" s="352"/>
      <c r="BE239" s="352"/>
      <c r="BF239" s="353"/>
      <c r="BG239" s="369"/>
      <c r="BH239" s="370"/>
      <c r="BI239" s="370"/>
      <c r="BJ239" s="371"/>
      <c r="BK239" s="318"/>
      <c r="BL239" s="319"/>
      <c r="BM239" s="319"/>
      <c r="BN239" s="319"/>
      <c r="BO239" s="319"/>
      <c r="BP239" s="320"/>
      <c r="BQ239" s="321"/>
      <c r="BR239" s="322"/>
      <c r="BS239" s="322"/>
      <c r="BT239" s="322"/>
      <c r="BU239" s="322"/>
      <c r="BV239" s="322"/>
      <c r="BW239" s="323"/>
      <c r="BX239" s="321"/>
      <c r="BY239" s="322"/>
      <c r="BZ239" s="322"/>
      <c r="CA239" s="322"/>
      <c r="CB239" s="322"/>
      <c r="CC239" s="323"/>
      <c r="CD239" s="321"/>
      <c r="CE239" s="322"/>
      <c r="CF239" s="322"/>
      <c r="CG239" s="322"/>
      <c r="CH239" s="322"/>
      <c r="CI239" s="323"/>
    </row>
    <row r="240" spans="1:87" ht="18" customHeight="1" thickBot="1" x14ac:dyDescent="0.3">
      <c r="A240" s="75"/>
      <c r="B240" s="324" t="s">
        <v>671</v>
      </c>
      <c r="C240" s="325"/>
      <c r="D240" s="325"/>
      <c r="E240" s="325"/>
      <c r="F240" s="325"/>
      <c r="G240" s="325"/>
      <c r="H240" s="325"/>
      <c r="I240" s="325"/>
      <c r="J240" s="325"/>
      <c r="K240" s="325"/>
      <c r="L240" s="325"/>
      <c r="M240" s="325"/>
      <c r="N240" s="325"/>
      <c r="O240" s="325"/>
      <c r="P240" s="325"/>
      <c r="Q240" s="325"/>
      <c r="R240" s="325"/>
      <c r="S240" s="325"/>
      <c r="T240" s="325"/>
      <c r="U240" s="325"/>
      <c r="V240" s="325"/>
      <c r="W240" s="325"/>
      <c r="X240" s="325"/>
      <c r="Y240" s="326"/>
      <c r="Z240" s="333" t="s">
        <v>707</v>
      </c>
      <c r="AA240" s="334"/>
      <c r="AB240" s="334"/>
      <c r="AC240" s="334"/>
      <c r="AD240" s="335"/>
      <c r="AE240" s="333">
        <v>1</v>
      </c>
      <c r="AF240" s="334"/>
      <c r="AG240" s="334"/>
      <c r="AH240" s="334"/>
      <c r="AI240" s="334"/>
      <c r="AJ240" s="334"/>
      <c r="AK240" s="606" t="s">
        <v>30</v>
      </c>
      <c r="AL240" s="607"/>
      <c r="AM240" s="607"/>
      <c r="AN240" s="607"/>
      <c r="AO240" s="607"/>
      <c r="AP240" s="607"/>
      <c r="AQ240" s="607"/>
      <c r="AR240" s="607"/>
      <c r="AS240" s="607"/>
      <c r="AT240" s="607"/>
      <c r="AU240" s="607"/>
      <c r="AV240" s="607"/>
      <c r="AW240" s="607"/>
      <c r="AX240" s="608"/>
      <c r="AY240" s="409">
        <v>96</v>
      </c>
      <c r="AZ240" s="346"/>
      <c r="BA240" s="346"/>
      <c r="BB240" s="410"/>
      <c r="BC240" s="345">
        <f>+$AE$240*AY240</f>
        <v>96</v>
      </c>
      <c r="BD240" s="346"/>
      <c r="BE240" s="346"/>
      <c r="BF240" s="347"/>
      <c r="BG240" s="285">
        <v>7925</v>
      </c>
      <c r="BH240" s="286"/>
      <c r="BI240" s="286"/>
      <c r="BJ240" s="287"/>
      <c r="BK240" s="288">
        <f>+AY240*BG240</f>
        <v>760800</v>
      </c>
      <c r="BL240" s="289"/>
      <c r="BM240" s="289"/>
      <c r="BN240" s="289"/>
      <c r="BO240" s="289"/>
      <c r="BP240" s="290"/>
      <c r="BQ240" s="291">
        <v>1000</v>
      </c>
      <c r="BR240" s="292"/>
      <c r="BS240" s="292"/>
      <c r="BT240" s="292"/>
      <c r="BU240" s="292"/>
      <c r="BV240" s="292"/>
      <c r="BW240" s="293"/>
      <c r="BX240" s="291">
        <f>+(((BK241+BQ240)*15)/85)</f>
        <v>134435.29411764705</v>
      </c>
      <c r="BY240" s="292"/>
      <c r="BZ240" s="292"/>
      <c r="CA240" s="292"/>
      <c r="CB240" s="292"/>
      <c r="CC240" s="293"/>
      <c r="CD240" s="291">
        <f>+BK241+BQ240+BX240</f>
        <v>896235.29411764699</v>
      </c>
      <c r="CE240" s="292"/>
      <c r="CF240" s="292"/>
      <c r="CG240" s="292"/>
      <c r="CH240" s="292"/>
      <c r="CI240" s="293"/>
    </row>
    <row r="241" spans="1:87" ht="18" customHeight="1" thickBot="1" x14ac:dyDescent="0.3">
      <c r="A241" s="75"/>
      <c r="B241" s="377"/>
      <c r="C241" s="378"/>
      <c r="D241" s="378"/>
      <c r="E241" s="378"/>
      <c r="F241" s="378"/>
      <c r="G241" s="378"/>
      <c r="H241" s="378"/>
      <c r="I241" s="378"/>
      <c r="J241" s="378"/>
      <c r="K241" s="378"/>
      <c r="L241" s="378"/>
      <c r="M241" s="378"/>
      <c r="N241" s="378"/>
      <c r="O241" s="378"/>
      <c r="P241" s="378"/>
      <c r="Q241" s="378"/>
      <c r="R241" s="378"/>
      <c r="S241" s="378"/>
      <c r="T241" s="378"/>
      <c r="U241" s="378"/>
      <c r="V241" s="378"/>
      <c r="W241" s="378"/>
      <c r="X241" s="378"/>
      <c r="Y241" s="378"/>
      <c r="Z241" s="378"/>
      <c r="AA241" s="378"/>
      <c r="AB241" s="378"/>
      <c r="AC241" s="378"/>
      <c r="AD241" s="378"/>
      <c r="AE241" s="378"/>
      <c r="AF241" s="378"/>
      <c r="AG241" s="378"/>
      <c r="AH241" s="378"/>
      <c r="AI241" s="378"/>
      <c r="AJ241" s="379"/>
      <c r="AK241" s="380" t="s">
        <v>3</v>
      </c>
      <c r="AL241" s="381"/>
      <c r="AM241" s="381"/>
      <c r="AN241" s="381"/>
      <c r="AO241" s="381"/>
      <c r="AP241" s="381"/>
      <c r="AQ241" s="381"/>
      <c r="AR241" s="381"/>
      <c r="AS241" s="381"/>
      <c r="AT241" s="381"/>
      <c r="AU241" s="381"/>
      <c r="AV241" s="381"/>
      <c r="AW241" s="381"/>
      <c r="AX241" s="381"/>
      <c r="AY241" s="382"/>
      <c r="AZ241" s="382"/>
      <c r="BA241" s="382"/>
      <c r="BB241" s="382"/>
      <c r="BC241" s="382"/>
      <c r="BD241" s="382"/>
      <c r="BE241" s="382"/>
      <c r="BF241" s="382"/>
      <c r="BG241" s="382"/>
      <c r="BH241" s="382"/>
      <c r="BI241" s="382"/>
      <c r="BJ241" s="383"/>
      <c r="BK241" s="384">
        <f>SUM(BK240:BK240)</f>
        <v>760800</v>
      </c>
      <c r="BL241" s="385"/>
      <c r="BM241" s="385"/>
      <c r="BN241" s="385"/>
      <c r="BO241" s="385"/>
      <c r="BP241" s="386"/>
      <c r="BQ241" s="387" t="s">
        <v>100</v>
      </c>
      <c r="BR241" s="388"/>
      <c r="BS241" s="388"/>
      <c r="BT241" s="388"/>
      <c r="BU241" s="388"/>
      <c r="BV241" s="388"/>
      <c r="BW241" s="388"/>
      <c r="BX241" s="388"/>
      <c r="BY241" s="388"/>
      <c r="BZ241" s="388"/>
      <c r="CA241" s="388"/>
      <c r="CB241" s="388"/>
      <c r="CC241" s="389"/>
      <c r="CD241" s="390">
        <f>+CD240*AE240</f>
        <v>896235.29411764699</v>
      </c>
      <c r="CE241" s="390"/>
      <c r="CF241" s="390"/>
      <c r="CG241" s="390"/>
      <c r="CH241" s="390"/>
      <c r="CI241" s="391"/>
    </row>
    <row r="242" spans="1:87" ht="18" customHeight="1" thickBot="1" x14ac:dyDescent="0.3">
      <c r="A242" s="75"/>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c r="AI242" s="76"/>
      <c r="AJ242" s="76"/>
      <c r="BG242" s="78"/>
      <c r="BH242" s="78"/>
      <c r="BI242" s="78"/>
      <c r="BJ242" s="78"/>
      <c r="BK242" s="79"/>
      <c r="BL242" s="79"/>
      <c r="BM242" s="79"/>
      <c r="BN242" s="79"/>
      <c r="BO242" s="79"/>
      <c r="BP242" s="79"/>
      <c r="BQ242" s="79"/>
      <c r="BR242" s="79"/>
      <c r="BS242" s="79"/>
      <c r="BT242" s="79"/>
      <c r="BU242" s="79"/>
      <c r="BV242" s="79"/>
      <c r="BW242" s="79"/>
      <c r="BX242" s="79"/>
      <c r="BY242" s="79"/>
      <c r="BZ242" s="79"/>
      <c r="CA242" s="79"/>
      <c r="CB242" s="79"/>
      <c r="CC242" s="79"/>
      <c r="CD242" s="79"/>
      <c r="CE242" s="79"/>
      <c r="CF242" s="79"/>
      <c r="CG242" s="79"/>
      <c r="CH242" s="79"/>
      <c r="CI242" s="79"/>
    </row>
    <row r="243" spans="1:87" ht="18" customHeight="1" x14ac:dyDescent="0.25">
      <c r="A243" s="75"/>
      <c r="B243" s="348" t="s">
        <v>0</v>
      </c>
      <c r="C243" s="349"/>
      <c r="D243" s="349"/>
      <c r="E243" s="349"/>
      <c r="F243" s="349"/>
      <c r="G243" s="349"/>
      <c r="H243" s="349"/>
      <c r="I243" s="349"/>
      <c r="J243" s="349"/>
      <c r="K243" s="349"/>
      <c r="L243" s="349"/>
      <c r="M243" s="349"/>
      <c r="N243" s="349"/>
      <c r="O243" s="349"/>
      <c r="P243" s="349"/>
      <c r="Q243" s="349"/>
      <c r="R243" s="349"/>
      <c r="S243" s="349"/>
      <c r="T243" s="349"/>
      <c r="U243" s="349"/>
      <c r="V243" s="349"/>
      <c r="W243" s="349"/>
      <c r="X243" s="349"/>
      <c r="Y243" s="350"/>
      <c r="Z243" s="348" t="s">
        <v>80</v>
      </c>
      <c r="AA243" s="349"/>
      <c r="AB243" s="349"/>
      <c r="AC243" s="349"/>
      <c r="AD243" s="350"/>
      <c r="AE243" s="357" t="s">
        <v>79</v>
      </c>
      <c r="AF243" s="358"/>
      <c r="AG243" s="358"/>
      <c r="AH243" s="358"/>
      <c r="AI243" s="358"/>
      <c r="AJ243" s="359"/>
      <c r="AK243" s="357" t="s">
        <v>81</v>
      </c>
      <c r="AL243" s="358"/>
      <c r="AM243" s="358"/>
      <c r="AN243" s="358"/>
      <c r="AO243" s="358"/>
      <c r="AP243" s="358"/>
      <c r="AQ243" s="358"/>
      <c r="AR243" s="358"/>
      <c r="AS243" s="358"/>
      <c r="AT243" s="358"/>
      <c r="AU243" s="358"/>
      <c r="AV243" s="358"/>
      <c r="AW243" s="358"/>
      <c r="AX243" s="359"/>
      <c r="AY243" s="357" t="s">
        <v>1</v>
      </c>
      <c r="AZ243" s="358"/>
      <c r="BA243" s="358"/>
      <c r="BB243" s="359"/>
      <c r="BC243" s="348" t="s">
        <v>104</v>
      </c>
      <c r="BD243" s="349"/>
      <c r="BE243" s="349"/>
      <c r="BF243" s="350"/>
      <c r="BG243" s="366" t="s">
        <v>82</v>
      </c>
      <c r="BH243" s="367"/>
      <c r="BI243" s="367"/>
      <c r="BJ243" s="368"/>
      <c r="BK243" s="315" t="s">
        <v>99</v>
      </c>
      <c r="BL243" s="316"/>
      <c r="BM243" s="316"/>
      <c r="BN243" s="316"/>
      <c r="BO243" s="316"/>
      <c r="BP243" s="317"/>
      <c r="BQ243" s="315" t="s">
        <v>83</v>
      </c>
      <c r="BR243" s="316"/>
      <c r="BS243" s="316"/>
      <c r="BT243" s="316"/>
      <c r="BU243" s="316"/>
      <c r="BV243" s="316"/>
      <c r="BW243" s="317"/>
      <c r="BX243" s="315" t="s">
        <v>84</v>
      </c>
      <c r="BY243" s="316"/>
      <c r="BZ243" s="316"/>
      <c r="CA243" s="316"/>
      <c r="CB243" s="316"/>
      <c r="CC243" s="317"/>
      <c r="CD243" s="315" t="s">
        <v>85</v>
      </c>
      <c r="CE243" s="316"/>
      <c r="CF243" s="316"/>
      <c r="CG243" s="316"/>
      <c r="CH243" s="316"/>
      <c r="CI243" s="317"/>
    </row>
    <row r="244" spans="1:87" ht="18" customHeight="1" x14ac:dyDescent="0.25">
      <c r="A244" s="75"/>
      <c r="B244" s="351"/>
      <c r="C244" s="352"/>
      <c r="D244" s="352"/>
      <c r="E244" s="352"/>
      <c r="F244" s="352"/>
      <c r="G244" s="352"/>
      <c r="H244" s="352"/>
      <c r="I244" s="352"/>
      <c r="J244" s="352"/>
      <c r="K244" s="352"/>
      <c r="L244" s="352"/>
      <c r="M244" s="352"/>
      <c r="N244" s="352"/>
      <c r="O244" s="352"/>
      <c r="P244" s="352"/>
      <c r="Q244" s="352"/>
      <c r="R244" s="352"/>
      <c r="S244" s="352"/>
      <c r="T244" s="352"/>
      <c r="U244" s="352"/>
      <c r="V244" s="352"/>
      <c r="W244" s="352"/>
      <c r="X244" s="352"/>
      <c r="Y244" s="353"/>
      <c r="Z244" s="351"/>
      <c r="AA244" s="352"/>
      <c r="AB244" s="352"/>
      <c r="AC244" s="352"/>
      <c r="AD244" s="353"/>
      <c r="AE244" s="360"/>
      <c r="AF244" s="361"/>
      <c r="AG244" s="361"/>
      <c r="AH244" s="361"/>
      <c r="AI244" s="361"/>
      <c r="AJ244" s="362"/>
      <c r="AK244" s="360"/>
      <c r="AL244" s="361"/>
      <c r="AM244" s="361"/>
      <c r="AN244" s="361"/>
      <c r="AO244" s="361"/>
      <c r="AP244" s="361"/>
      <c r="AQ244" s="361"/>
      <c r="AR244" s="361"/>
      <c r="AS244" s="361"/>
      <c r="AT244" s="361"/>
      <c r="AU244" s="361"/>
      <c r="AV244" s="361"/>
      <c r="AW244" s="361"/>
      <c r="AX244" s="362"/>
      <c r="AY244" s="360"/>
      <c r="AZ244" s="361"/>
      <c r="BA244" s="361"/>
      <c r="BB244" s="362"/>
      <c r="BC244" s="351"/>
      <c r="BD244" s="352"/>
      <c r="BE244" s="352"/>
      <c r="BF244" s="353"/>
      <c r="BG244" s="369"/>
      <c r="BH244" s="370"/>
      <c r="BI244" s="370"/>
      <c r="BJ244" s="371"/>
      <c r="BK244" s="318"/>
      <c r="BL244" s="319"/>
      <c r="BM244" s="319"/>
      <c r="BN244" s="319"/>
      <c r="BO244" s="319"/>
      <c r="BP244" s="320"/>
      <c r="BQ244" s="318"/>
      <c r="BR244" s="319"/>
      <c r="BS244" s="319"/>
      <c r="BT244" s="319"/>
      <c r="BU244" s="319"/>
      <c r="BV244" s="319"/>
      <c r="BW244" s="320"/>
      <c r="BX244" s="318"/>
      <c r="BY244" s="319"/>
      <c r="BZ244" s="319"/>
      <c r="CA244" s="319"/>
      <c r="CB244" s="319"/>
      <c r="CC244" s="320"/>
      <c r="CD244" s="318"/>
      <c r="CE244" s="319"/>
      <c r="CF244" s="319"/>
      <c r="CG244" s="319"/>
      <c r="CH244" s="319"/>
      <c r="CI244" s="320"/>
    </row>
    <row r="245" spans="1:87" ht="18" customHeight="1" thickBot="1" x14ac:dyDescent="0.3">
      <c r="A245" s="75"/>
      <c r="B245" s="354"/>
      <c r="C245" s="355"/>
      <c r="D245" s="355"/>
      <c r="E245" s="355"/>
      <c r="F245" s="355"/>
      <c r="G245" s="355"/>
      <c r="H245" s="355"/>
      <c r="I245" s="355"/>
      <c r="J245" s="355"/>
      <c r="K245" s="355"/>
      <c r="L245" s="355"/>
      <c r="M245" s="355"/>
      <c r="N245" s="355"/>
      <c r="O245" s="355"/>
      <c r="P245" s="355"/>
      <c r="Q245" s="355"/>
      <c r="R245" s="355"/>
      <c r="S245" s="355"/>
      <c r="T245" s="355"/>
      <c r="U245" s="355"/>
      <c r="V245" s="355"/>
      <c r="W245" s="355"/>
      <c r="X245" s="355"/>
      <c r="Y245" s="356"/>
      <c r="Z245" s="354"/>
      <c r="AA245" s="355"/>
      <c r="AB245" s="355"/>
      <c r="AC245" s="355"/>
      <c r="AD245" s="356"/>
      <c r="AE245" s="363"/>
      <c r="AF245" s="364"/>
      <c r="AG245" s="364"/>
      <c r="AH245" s="364"/>
      <c r="AI245" s="364"/>
      <c r="AJ245" s="365"/>
      <c r="AK245" s="360"/>
      <c r="AL245" s="361"/>
      <c r="AM245" s="361"/>
      <c r="AN245" s="361"/>
      <c r="AO245" s="361"/>
      <c r="AP245" s="361"/>
      <c r="AQ245" s="361"/>
      <c r="AR245" s="361"/>
      <c r="AS245" s="361"/>
      <c r="AT245" s="361"/>
      <c r="AU245" s="361"/>
      <c r="AV245" s="361"/>
      <c r="AW245" s="361"/>
      <c r="AX245" s="362"/>
      <c r="AY245" s="360"/>
      <c r="AZ245" s="361"/>
      <c r="BA245" s="361"/>
      <c r="BB245" s="362"/>
      <c r="BC245" s="351"/>
      <c r="BD245" s="352"/>
      <c r="BE245" s="352"/>
      <c r="BF245" s="353"/>
      <c r="BG245" s="369"/>
      <c r="BH245" s="370"/>
      <c r="BI245" s="370"/>
      <c r="BJ245" s="371"/>
      <c r="BK245" s="318"/>
      <c r="BL245" s="319"/>
      <c r="BM245" s="319"/>
      <c r="BN245" s="319"/>
      <c r="BO245" s="319"/>
      <c r="BP245" s="320"/>
      <c r="BQ245" s="321"/>
      <c r="BR245" s="322"/>
      <c r="BS245" s="322"/>
      <c r="BT245" s="322"/>
      <c r="BU245" s="322"/>
      <c r="BV245" s="322"/>
      <c r="BW245" s="323"/>
      <c r="BX245" s="321"/>
      <c r="BY245" s="322"/>
      <c r="BZ245" s="322"/>
      <c r="CA245" s="322"/>
      <c r="CB245" s="322"/>
      <c r="CC245" s="323"/>
      <c r="CD245" s="321"/>
      <c r="CE245" s="322"/>
      <c r="CF245" s="322"/>
      <c r="CG245" s="322"/>
      <c r="CH245" s="322"/>
      <c r="CI245" s="323"/>
    </row>
    <row r="246" spans="1:87" ht="18" customHeight="1" thickBot="1" x14ac:dyDescent="0.3">
      <c r="A246" s="75"/>
      <c r="B246" s="324" t="s">
        <v>672</v>
      </c>
      <c r="C246" s="325"/>
      <c r="D246" s="325"/>
      <c r="E246" s="325"/>
      <c r="F246" s="325"/>
      <c r="G246" s="325"/>
      <c r="H246" s="325"/>
      <c r="I246" s="325"/>
      <c r="J246" s="325"/>
      <c r="K246" s="325"/>
      <c r="L246" s="325"/>
      <c r="M246" s="325"/>
      <c r="N246" s="325"/>
      <c r="O246" s="325"/>
      <c r="P246" s="325"/>
      <c r="Q246" s="325"/>
      <c r="R246" s="325"/>
      <c r="S246" s="325"/>
      <c r="T246" s="325"/>
      <c r="U246" s="325"/>
      <c r="V246" s="325"/>
      <c r="W246" s="325"/>
      <c r="X246" s="325"/>
      <c r="Y246" s="326"/>
      <c r="Z246" s="333" t="s">
        <v>708</v>
      </c>
      <c r="AA246" s="334"/>
      <c r="AB246" s="334"/>
      <c r="AC246" s="334"/>
      <c r="AD246" s="335"/>
      <c r="AE246" s="333">
        <v>12</v>
      </c>
      <c r="AF246" s="334"/>
      <c r="AG246" s="334"/>
      <c r="AH246" s="334"/>
      <c r="AI246" s="334"/>
      <c r="AJ246" s="334"/>
      <c r="AK246" s="606" t="s">
        <v>29</v>
      </c>
      <c r="AL246" s="607"/>
      <c r="AM246" s="607"/>
      <c r="AN246" s="607"/>
      <c r="AO246" s="607"/>
      <c r="AP246" s="607"/>
      <c r="AQ246" s="607"/>
      <c r="AR246" s="607"/>
      <c r="AS246" s="607"/>
      <c r="AT246" s="607"/>
      <c r="AU246" s="607"/>
      <c r="AV246" s="607"/>
      <c r="AW246" s="607"/>
      <c r="AX246" s="608"/>
      <c r="AY246" s="409">
        <v>4</v>
      </c>
      <c r="AZ246" s="346"/>
      <c r="BA246" s="346"/>
      <c r="BB246" s="410"/>
      <c r="BC246" s="345">
        <f>+$AE$246*AY246</f>
        <v>48</v>
      </c>
      <c r="BD246" s="346"/>
      <c r="BE246" s="346"/>
      <c r="BF246" s="347"/>
      <c r="BG246" s="285">
        <v>7925</v>
      </c>
      <c r="BH246" s="286"/>
      <c r="BI246" s="286"/>
      <c r="BJ246" s="287"/>
      <c r="BK246" s="288">
        <f>+AY246*BG246</f>
        <v>31700</v>
      </c>
      <c r="BL246" s="289"/>
      <c r="BM246" s="289"/>
      <c r="BN246" s="289"/>
      <c r="BO246" s="289"/>
      <c r="BP246" s="290"/>
      <c r="BQ246" s="291">
        <v>1000</v>
      </c>
      <c r="BR246" s="292"/>
      <c r="BS246" s="292"/>
      <c r="BT246" s="292"/>
      <c r="BU246" s="292"/>
      <c r="BV246" s="292"/>
      <c r="BW246" s="293"/>
      <c r="BX246" s="291">
        <f>+(((BK247+BQ246)*15)/85)</f>
        <v>5770.588235294118</v>
      </c>
      <c r="BY246" s="292"/>
      <c r="BZ246" s="292"/>
      <c r="CA246" s="292"/>
      <c r="CB246" s="292"/>
      <c r="CC246" s="293"/>
      <c r="CD246" s="291">
        <f>+BK247+BQ246+BX246</f>
        <v>38470.588235294119</v>
      </c>
      <c r="CE246" s="292"/>
      <c r="CF246" s="292"/>
      <c r="CG246" s="292"/>
      <c r="CH246" s="292"/>
      <c r="CI246" s="293"/>
    </row>
    <row r="247" spans="1:87" ht="18" customHeight="1" thickBot="1" x14ac:dyDescent="0.3">
      <c r="A247" s="75"/>
      <c r="B247" s="377"/>
      <c r="C247" s="378"/>
      <c r="D247" s="378"/>
      <c r="E247" s="378"/>
      <c r="F247" s="378"/>
      <c r="G247" s="378"/>
      <c r="H247" s="378"/>
      <c r="I247" s="378"/>
      <c r="J247" s="378"/>
      <c r="K247" s="378"/>
      <c r="L247" s="378"/>
      <c r="M247" s="378"/>
      <c r="N247" s="378"/>
      <c r="O247" s="378"/>
      <c r="P247" s="378"/>
      <c r="Q247" s="378"/>
      <c r="R247" s="378"/>
      <c r="S247" s="378"/>
      <c r="T247" s="378"/>
      <c r="U247" s="378"/>
      <c r="V247" s="378"/>
      <c r="W247" s="378"/>
      <c r="X247" s="378"/>
      <c r="Y247" s="378"/>
      <c r="Z247" s="378"/>
      <c r="AA247" s="378"/>
      <c r="AB247" s="378"/>
      <c r="AC247" s="378"/>
      <c r="AD247" s="378"/>
      <c r="AE247" s="378"/>
      <c r="AF247" s="378"/>
      <c r="AG247" s="378"/>
      <c r="AH247" s="378"/>
      <c r="AI247" s="378"/>
      <c r="AJ247" s="379"/>
      <c r="AK247" s="380" t="s">
        <v>3</v>
      </c>
      <c r="AL247" s="381"/>
      <c r="AM247" s="381"/>
      <c r="AN247" s="381"/>
      <c r="AO247" s="381"/>
      <c r="AP247" s="381"/>
      <c r="AQ247" s="381"/>
      <c r="AR247" s="381"/>
      <c r="AS247" s="381"/>
      <c r="AT247" s="381"/>
      <c r="AU247" s="381"/>
      <c r="AV247" s="381"/>
      <c r="AW247" s="381"/>
      <c r="AX247" s="381"/>
      <c r="AY247" s="382"/>
      <c r="AZ247" s="382"/>
      <c r="BA247" s="382"/>
      <c r="BB247" s="382"/>
      <c r="BC247" s="382"/>
      <c r="BD247" s="382"/>
      <c r="BE247" s="382"/>
      <c r="BF247" s="382"/>
      <c r="BG247" s="382"/>
      <c r="BH247" s="382"/>
      <c r="BI247" s="382"/>
      <c r="BJ247" s="383"/>
      <c r="BK247" s="384">
        <f>SUM(BK246:BK246)</f>
        <v>31700</v>
      </c>
      <c r="BL247" s="385"/>
      <c r="BM247" s="385"/>
      <c r="BN247" s="385"/>
      <c r="BO247" s="385"/>
      <c r="BP247" s="386"/>
      <c r="BQ247" s="387" t="s">
        <v>100</v>
      </c>
      <c r="BR247" s="388"/>
      <c r="BS247" s="388"/>
      <c r="BT247" s="388"/>
      <c r="BU247" s="388"/>
      <c r="BV247" s="388"/>
      <c r="BW247" s="388"/>
      <c r="BX247" s="388"/>
      <c r="BY247" s="388"/>
      <c r="BZ247" s="388"/>
      <c r="CA247" s="388"/>
      <c r="CB247" s="388"/>
      <c r="CC247" s="389"/>
      <c r="CD247" s="390">
        <f>+CD246*AE246</f>
        <v>461647.0588235294</v>
      </c>
      <c r="CE247" s="390"/>
      <c r="CF247" s="390"/>
      <c r="CG247" s="390"/>
      <c r="CH247" s="390"/>
      <c r="CI247" s="391"/>
    </row>
    <row r="248" spans="1:87" ht="18" customHeight="1" thickBot="1" x14ac:dyDescent="0.3">
      <c r="A248" s="75"/>
      <c r="B248" s="76"/>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c r="AB248" s="76"/>
      <c r="AC248" s="76"/>
      <c r="AD248" s="76"/>
      <c r="AE248" s="76"/>
      <c r="AF248" s="76"/>
      <c r="AG248" s="76"/>
      <c r="AH248" s="76"/>
      <c r="AI248" s="76"/>
      <c r="AJ248" s="76"/>
      <c r="BG248" s="78"/>
      <c r="BH248" s="78"/>
      <c r="BI248" s="78"/>
      <c r="BJ248" s="78"/>
      <c r="BK248" s="79"/>
      <c r="BL248" s="79"/>
      <c r="BM248" s="79"/>
      <c r="BN248" s="79"/>
      <c r="BO248" s="79"/>
      <c r="BP248" s="79"/>
      <c r="BQ248" s="79"/>
      <c r="BR248" s="79"/>
      <c r="BS248" s="79"/>
      <c r="BT248" s="79"/>
      <c r="BU248" s="79"/>
      <c r="BV248" s="79"/>
      <c r="BW248" s="79"/>
      <c r="BX248" s="79"/>
      <c r="BY248" s="79"/>
      <c r="BZ248" s="79"/>
      <c r="CA248" s="79"/>
      <c r="CB248" s="79"/>
      <c r="CC248" s="79"/>
      <c r="CD248" s="79"/>
      <c r="CE248" s="79"/>
      <c r="CF248" s="79"/>
      <c r="CG248" s="79"/>
      <c r="CH248" s="79"/>
      <c r="CI248" s="79"/>
    </row>
    <row r="249" spans="1:87" ht="18" customHeight="1" x14ac:dyDescent="0.25">
      <c r="A249" s="75"/>
      <c r="B249" s="348" t="s">
        <v>0</v>
      </c>
      <c r="C249" s="349"/>
      <c r="D249" s="349"/>
      <c r="E249" s="349"/>
      <c r="F249" s="349"/>
      <c r="G249" s="349"/>
      <c r="H249" s="349"/>
      <c r="I249" s="349"/>
      <c r="J249" s="349"/>
      <c r="K249" s="349"/>
      <c r="L249" s="349"/>
      <c r="M249" s="349"/>
      <c r="N249" s="349"/>
      <c r="O249" s="349"/>
      <c r="P249" s="349"/>
      <c r="Q249" s="349"/>
      <c r="R249" s="349"/>
      <c r="S249" s="349"/>
      <c r="T249" s="349"/>
      <c r="U249" s="349"/>
      <c r="V249" s="349"/>
      <c r="W249" s="349"/>
      <c r="X249" s="349"/>
      <c r="Y249" s="350"/>
      <c r="Z249" s="348" t="s">
        <v>80</v>
      </c>
      <c r="AA249" s="349"/>
      <c r="AB249" s="349"/>
      <c r="AC249" s="349"/>
      <c r="AD249" s="350"/>
      <c r="AE249" s="357" t="s">
        <v>79</v>
      </c>
      <c r="AF249" s="358"/>
      <c r="AG249" s="358"/>
      <c r="AH249" s="358"/>
      <c r="AI249" s="358"/>
      <c r="AJ249" s="359"/>
      <c r="AK249" s="357" t="s">
        <v>81</v>
      </c>
      <c r="AL249" s="358"/>
      <c r="AM249" s="358"/>
      <c r="AN249" s="358"/>
      <c r="AO249" s="358"/>
      <c r="AP249" s="358"/>
      <c r="AQ249" s="358"/>
      <c r="AR249" s="358"/>
      <c r="AS249" s="358"/>
      <c r="AT249" s="358"/>
      <c r="AU249" s="358"/>
      <c r="AV249" s="358"/>
      <c r="AW249" s="358"/>
      <c r="AX249" s="359"/>
      <c r="AY249" s="357" t="s">
        <v>1</v>
      </c>
      <c r="AZ249" s="358"/>
      <c r="BA249" s="358"/>
      <c r="BB249" s="359"/>
      <c r="BC249" s="348" t="s">
        <v>104</v>
      </c>
      <c r="BD249" s="349"/>
      <c r="BE249" s="349"/>
      <c r="BF249" s="350"/>
      <c r="BG249" s="366" t="s">
        <v>82</v>
      </c>
      <c r="BH249" s="367"/>
      <c r="BI249" s="367"/>
      <c r="BJ249" s="368"/>
      <c r="BK249" s="315" t="s">
        <v>99</v>
      </c>
      <c r="BL249" s="316"/>
      <c r="BM249" s="316"/>
      <c r="BN249" s="316"/>
      <c r="BO249" s="316"/>
      <c r="BP249" s="317"/>
      <c r="BQ249" s="315" t="s">
        <v>83</v>
      </c>
      <c r="BR249" s="316"/>
      <c r="BS249" s="316"/>
      <c r="BT249" s="316"/>
      <c r="BU249" s="316"/>
      <c r="BV249" s="316"/>
      <c r="BW249" s="317"/>
      <c r="BX249" s="315" t="s">
        <v>84</v>
      </c>
      <c r="BY249" s="316"/>
      <c r="BZ249" s="316"/>
      <c r="CA249" s="316"/>
      <c r="CB249" s="316"/>
      <c r="CC249" s="317"/>
      <c r="CD249" s="315" t="s">
        <v>85</v>
      </c>
      <c r="CE249" s="316"/>
      <c r="CF249" s="316"/>
      <c r="CG249" s="316"/>
      <c r="CH249" s="316"/>
      <c r="CI249" s="317"/>
    </row>
    <row r="250" spans="1:87" ht="18" customHeight="1" x14ac:dyDescent="0.25">
      <c r="A250" s="75"/>
      <c r="B250" s="351"/>
      <c r="C250" s="352"/>
      <c r="D250" s="352"/>
      <c r="E250" s="352"/>
      <c r="F250" s="352"/>
      <c r="G250" s="352"/>
      <c r="H250" s="352"/>
      <c r="I250" s="352"/>
      <c r="J250" s="352"/>
      <c r="K250" s="352"/>
      <c r="L250" s="352"/>
      <c r="M250" s="352"/>
      <c r="N250" s="352"/>
      <c r="O250" s="352"/>
      <c r="P250" s="352"/>
      <c r="Q250" s="352"/>
      <c r="R250" s="352"/>
      <c r="S250" s="352"/>
      <c r="T250" s="352"/>
      <c r="U250" s="352"/>
      <c r="V250" s="352"/>
      <c r="W250" s="352"/>
      <c r="X250" s="352"/>
      <c r="Y250" s="353"/>
      <c r="Z250" s="351"/>
      <c r="AA250" s="352"/>
      <c r="AB250" s="352"/>
      <c r="AC250" s="352"/>
      <c r="AD250" s="353"/>
      <c r="AE250" s="360"/>
      <c r="AF250" s="361"/>
      <c r="AG250" s="361"/>
      <c r="AH250" s="361"/>
      <c r="AI250" s="361"/>
      <c r="AJ250" s="362"/>
      <c r="AK250" s="360"/>
      <c r="AL250" s="361"/>
      <c r="AM250" s="361"/>
      <c r="AN250" s="361"/>
      <c r="AO250" s="361"/>
      <c r="AP250" s="361"/>
      <c r="AQ250" s="361"/>
      <c r="AR250" s="361"/>
      <c r="AS250" s="361"/>
      <c r="AT250" s="361"/>
      <c r="AU250" s="361"/>
      <c r="AV250" s="361"/>
      <c r="AW250" s="361"/>
      <c r="AX250" s="362"/>
      <c r="AY250" s="360"/>
      <c r="AZ250" s="361"/>
      <c r="BA250" s="361"/>
      <c r="BB250" s="362"/>
      <c r="BC250" s="351"/>
      <c r="BD250" s="352"/>
      <c r="BE250" s="352"/>
      <c r="BF250" s="353"/>
      <c r="BG250" s="369"/>
      <c r="BH250" s="370"/>
      <c r="BI250" s="370"/>
      <c r="BJ250" s="371"/>
      <c r="BK250" s="318"/>
      <c r="BL250" s="319"/>
      <c r="BM250" s="319"/>
      <c r="BN250" s="319"/>
      <c r="BO250" s="319"/>
      <c r="BP250" s="320"/>
      <c r="BQ250" s="318"/>
      <c r="BR250" s="319"/>
      <c r="BS250" s="319"/>
      <c r="BT250" s="319"/>
      <c r="BU250" s="319"/>
      <c r="BV250" s="319"/>
      <c r="BW250" s="320"/>
      <c r="BX250" s="318"/>
      <c r="BY250" s="319"/>
      <c r="BZ250" s="319"/>
      <c r="CA250" s="319"/>
      <c r="CB250" s="319"/>
      <c r="CC250" s="320"/>
      <c r="CD250" s="318"/>
      <c r="CE250" s="319"/>
      <c r="CF250" s="319"/>
      <c r="CG250" s="319"/>
      <c r="CH250" s="319"/>
      <c r="CI250" s="320"/>
    </row>
    <row r="251" spans="1:87" ht="18" customHeight="1" thickBot="1" x14ac:dyDescent="0.3">
      <c r="A251" s="75"/>
      <c r="B251" s="354"/>
      <c r="C251" s="355"/>
      <c r="D251" s="355"/>
      <c r="E251" s="355"/>
      <c r="F251" s="355"/>
      <c r="G251" s="355"/>
      <c r="H251" s="355"/>
      <c r="I251" s="355"/>
      <c r="J251" s="355"/>
      <c r="K251" s="355"/>
      <c r="L251" s="355"/>
      <c r="M251" s="355"/>
      <c r="N251" s="355"/>
      <c r="O251" s="355"/>
      <c r="P251" s="355"/>
      <c r="Q251" s="355"/>
      <c r="R251" s="355"/>
      <c r="S251" s="355"/>
      <c r="T251" s="355"/>
      <c r="U251" s="355"/>
      <c r="V251" s="355"/>
      <c r="W251" s="355"/>
      <c r="X251" s="355"/>
      <c r="Y251" s="356"/>
      <c r="Z251" s="354"/>
      <c r="AA251" s="355"/>
      <c r="AB251" s="355"/>
      <c r="AC251" s="355"/>
      <c r="AD251" s="356"/>
      <c r="AE251" s="363"/>
      <c r="AF251" s="364"/>
      <c r="AG251" s="364"/>
      <c r="AH251" s="364"/>
      <c r="AI251" s="364"/>
      <c r="AJ251" s="365"/>
      <c r="AK251" s="360"/>
      <c r="AL251" s="361"/>
      <c r="AM251" s="361"/>
      <c r="AN251" s="361"/>
      <c r="AO251" s="361"/>
      <c r="AP251" s="361"/>
      <c r="AQ251" s="361"/>
      <c r="AR251" s="361"/>
      <c r="AS251" s="361"/>
      <c r="AT251" s="361"/>
      <c r="AU251" s="361"/>
      <c r="AV251" s="361"/>
      <c r="AW251" s="361"/>
      <c r="AX251" s="362"/>
      <c r="AY251" s="360"/>
      <c r="AZ251" s="361"/>
      <c r="BA251" s="361"/>
      <c r="BB251" s="362"/>
      <c r="BC251" s="351"/>
      <c r="BD251" s="352"/>
      <c r="BE251" s="352"/>
      <c r="BF251" s="353"/>
      <c r="BG251" s="369"/>
      <c r="BH251" s="370"/>
      <c r="BI251" s="370"/>
      <c r="BJ251" s="371"/>
      <c r="BK251" s="318"/>
      <c r="BL251" s="319"/>
      <c r="BM251" s="319"/>
      <c r="BN251" s="319"/>
      <c r="BO251" s="319"/>
      <c r="BP251" s="320"/>
      <c r="BQ251" s="321"/>
      <c r="BR251" s="322"/>
      <c r="BS251" s="322"/>
      <c r="BT251" s="322"/>
      <c r="BU251" s="322"/>
      <c r="BV251" s="322"/>
      <c r="BW251" s="323"/>
      <c r="BX251" s="321"/>
      <c r="BY251" s="322"/>
      <c r="BZ251" s="322"/>
      <c r="CA251" s="322"/>
      <c r="CB251" s="322"/>
      <c r="CC251" s="323"/>
      <c r="CD251" s="321"/>
      <c r="CE251" s="322"/>
      <c r="CF251" s="322"/>
      <c r="CG251" s="322"/>
      <c r="CH251" s="322"/>
      <c r="CI251" s="323"/>
    </row>
    <row r="252" spans="1:87" ht="18" customHeight="1" thickBot="1" x14ac:dyDescent="0.3">
      <c r="A252" s="75"/>
      <c r="B252" s="324" t="s">
        <v>673</v>
      </c>
      <c r="C252" s="325"/>
      <c r="D252" s="325"/>
      <c r="E252" s="325"/>
      <c r="F252" s="325"/>
      <c r="G252" s="325"/>
      <c r="H252" s="325"/>
      <c r="I252" s="325"/>
      <c r="J252" s="325"/>
      <c r="K252" s="325"/>
      <c r="L252" s="325"/>
      <c r="M252" s="325"/>
      <c r="N252" s="325"/>
      <c r="O252" s="325"/>
      <c r="P252" s="325"/>
      <c r="Q252" s="325"/>
      <c r="R252" s="325"/>
      <c r="S252" s="325"/>
      <c r="T252" s="325"/>
      <c r="U252" s="325"/>
      <c r="V252" s="325"/>
      <c r="W252" s="325"/>
      <c r="X252" s="325"/>
      <c r="Y252" s="326"/>
      <c r="Z252" s="333" t="s">
        <v>709</v>
      </c>
      <c r="AA252" s="334"/>
      <c r="AB252" s="334"/>
      <c r="AC252" s="334"/>
      <c r="AD252" s="335"/>
      <c r="AE252" s="333">
        <v>12</v>
      </c>
      <c r="AF252" s="334"/>
      <c r="AG252" s="334"/>
      <c r="AH252" s="334"/>
      <c r="AI252" s="334"/>
      <c r="AJ252" s="334"/>
      <c r="AK252" s="606" t="s">
        <v>13</v>
      </c>
      <c r="AL252" s="607"/>
      <c r="AM252" s="607"/>
      <c r="AN252" s="607"/>
      <c r="AO252" s="607"/>
      <c r="AP252" s="607"/>
      <c r="AQ252" s="607"/>
      <c r="AR252" s="607"/>
      <c r="AS252" s="607"/>
      <c r="AT252" s="607"/>
      <c r="AU252" s="607"/>
      <c r="AV252" s="607"/>
      <c r="AW252" s="607"/>
      <c r="AX252" s="608"/>
      <c r="AY252" s="409">
        <v>2</v>
      </c>
      <c r="AZ252" s="346"/>
      <c r="BA252" s="346"/>
      <c r="BB252" s="410"/>
      <c r="BC252" s="345">
        <f>+$AE$252*AY252</f>
        <v>24</v>
      </c>
      <c r="BD252" s="346"/>
      <c r="BE252" s="346"/>
      <c r="BF252" s="347"/>
      <c r="BG252" s="285">
        <v>40826</v>
      </c>
      <c r="BH252" s="286"/>
      <c r="BI252" s="286"/>
      <c r="BJ252" s="287"/>
      <c r="BK252" s="288">
        <f>+AY252*BG252</f>
        <v>81652</v>
      </c>
      <c r="BL252" s="289"/>
      <c r="BM252" s="289"/>
      <c r="BN252" s="289"/>
      <c r="BO252" s="289"/>
      <c r="BP252" s="290"/>
      <c r="BQ252" s="291">
        <v>1000</v>
      </c>
      <c r="BR252" s="292"/>
      <c r="BS252" s="292"/>
      <c r="BT252" s="292"/>
      <c r="BU252" s="292"/>
      <c r="BV252" s="292"/>
      <c r="BW252" s="293"/>
      <c r="BX252" s="291">
        <f>+(((BK253+BQ252)*15)/85)</f>
        <v>14585.64705882353</v>
      </c>
      <c r="BY252" s="292"/>
      <c r="BZ252" s="292"/>
      <c r="CA252" s="292"/>
      <c r="CB252" s="292"/>
      <c r="CC252" s="293"/>
      <c r="CD252" s="291">
        <f>+BK253+BQ252+BX252</f>
        <v>97237.647058823524</v>
      </c>
      <c r="CE252" s="292"/>
      <c r="CF252" s="292"/>
      <c r="CG252" s="292"/>
      <c r="CH252" s="292"/>
      <c r="CI252" s="293"/>
    </row>
    <row r="253" spans="1:87" ht="18" customHeight="1" thickBot="1" x14ac:dyDescent="0.3">
      <c r="A253" s="75"/>
      <c r="B253" s="377"/>
      <c r="C253" s="378"/>
      <c r="D253" s="378"/>
      <c r="E253" s="378"/>
      <c r="F253" s="378"/>
      <c r="G253" s="378"/>
      <c r="H253" s="378"/>
      <c r="I253" s="378"/>
      <c r="J253" s="378"/>
      <c r="K253" s="378"/>
      <c r="L253" s="378"/>
      <c r="M253" s="378"/>
      <c r="N253" s="378"/>
      <c r="O253" s="378"/>
      <c r="P253" s="378"/>
      <c r="Q253" s="378"/>
      <c r="R253" s="378"/>
      <c r="S253" s="378"/>
      <c r="T253" s="378"/>
      <c r="U253" s="378"/>
      <c r="V253" s="378"/>
      <c r="W253" s="378"/>
      <c r="X253" s="378"/>
      <c r="Y253" s="378"/>
      <c r="Z253" s="378"/>
      <c r="AA253" s="378"/>
      <c r="AB253" s="378"/>
      <c r="AC253" s="378"/>
      <c r="AD253" s="378"/>
      <c r="AE253" s="378"/>
      <c r="AF253" s="378"/>
      <c r="AG253" s="378"/>
      <c r="AH253" s="378"/>
      <c r="AI253" s="378"/>
      <c r="AJ253" s="379"/>
      <c r="AK253" s="380" t="s">
        <v>3</v>
      </c>
      <c r="AL253" s="381"/>
      <c r="AM253" s="381"/>
      <c r="AN253" s="381"/>
      <c r="AO253" s="381"/>
      <c r="AP253" s="381"/>
      <c r="AQ253" s="381"/>
      <c r="AR253" s="381"/>
      <c r="AS253" s="381"/>
      <c r="AT253" s="381"/>
      <c r="AU253" s="381"/>
      <c r="AV253" s="381"/>
      <c r="AW253" s="381"/>
      <c r="AX253" s="381"/>
      <c r="AY253" s="382"/>
      <c r="AZ253" s="382"/>
      <c r="BA253" s="382"/>
      <c r="BB253" s="382"/>
      <c r="BC253" s="382"/>
      <c r="BD253" s="382"/>
      <c r="BE253" s="382"/>
      <c r="BF253" s="382"/>
      <c r="BG253" s="382"/>
      <c r="BH253" s="382"/>
      <c r="BI253" s="382"/>
      <c r="BJ253" s="383"/>
      <c r="BK253" s="384">
        <f>SUM(BK252:BK252)</f>
        <v>81652</v>
      </c>
      <c r="BL253" s="385"/>
      <c r="BM253" s="385"/>
      <c r="BN253" s="385"/>
      <c r="BO253" s="385"/>
      <c r="BP253" s="386"/>
      <c r="BQ253" s="387" t="s">
        <v>100</v>
      </c>
      <c r="BR253" s="388"/>
      <c r="BS253" s="388"/>
      <c r="BT253" s="388"/>
      <c r="BU253" s="388"/>
      <c r="BV253" s="388"/>
      <c r="BW253" s="388"/>
      <c r="BX253" s="388"/>
      <c r="BY253" s="388"/>
      <c r="BZ253" s="388"/>
      <c r="CA253" s="388"/>
      <c r="CB253" s="388"/>
      <c r="CC253" s="389"/>
      <c r="CD253" s="390">
        <f>+CD252*AE252</f>
        <v>1166851.7647058824</v>
      </c>
      <c r="CE253" s="390"/>
      <c r="CF253" s="390"/>
      <c r="CG253" s="390"/>
      <c r="CH253" s="390"/>
      <c r="CI253" s="391"/>
    </row>
    <row r="254" spans="1:87" ht="18" customHeight="1" thickBot="1" x14ac:dyDescent="0.3">
      <c r="A254" s="75"/>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BG254" s="78"/>
      <c r="BH254" s="78"/>
      <c r="BI254" s="78"/>
      <c r="BJ254" s="78"/>
      <c r="BK254" s="79"/>
      <c r="BL254" s="79"/>
      <c r="BM254" s="79"/>
      <c r="BN254" s="79"/>
      <c r="BO254" s="79"/>
      <c r="BP254" s="79"/>
      <c r="BQ254" s="79"/>
      <c r="BR254" s="79"/>
      <c r="BS254" s="79"/>
      <c r="BT254" s="79"/>
      <c r="BU254" s="79"/>
      <c r="BV254" s="79"/>
      <c r="BW254" s="79"/>
      <c r="BX254" s="79"/>
      <c r="BY254" s="79"/>
      <c r="BZ254" s="79"/>
      <c r="CA254" s="79"/>
      <c r="CB254" s="79"/>
      <c r="CC254" s="79"/>
      <c r="CD254" s="79"/>
      <c r="CE254" s="79"/>
      <c r="CF254" s="79"/>
      <c r="CG254" s="79"/>
      <c r="CH254" s="79"/>
      <c r="CI254" s="79"/>
    </row>
    <row r="255" spans="1:87" ht="18" customHeight="1" x14ac:dyDescent="0.25">
      <c r="A255" s="75"/>
      <c r="B255" s="348" t="s">
        <v>0</v>
      </c>
      <c r="C255" s="349"/>
      <c r="D255" s="349"/>
      <c r="E255" s="349"/>
      <c r="F255" s="349"/>
      <c r="G255" s="349"/>
      <c r="H255" s="349"/>
      <c r="I255" s="349"/>
      <c r="J255" s="349"/>
      <c r="K255" s="349"/>
      <c r="L255" s="349"/>
      <c r="M255" s="349"/>
      <c r="N255" s="349"/>
      <c r="O255" s="349"/>
      <c r="P255" s="349"/>
      <c r="Q255" s="349"/>
      <c r="R255" s="349"/>
      <c r="S255" s="349"/>
      <c r="T255" s="349"/>
      <c r="U255" s="349"/>
      <c r="V255" s="349"/>
      <c r="W255" s="349"/>
      <c r="X255" s="349"/>
      <c r="Y255" s="350"/>
      <c r="Z255" s="348" t="s">
        <v>80</v>
      </c>
      <c r="AA255" s="349"/>
      <c r="AB255" s="349"/>
      <c r="AC255" s="349"/>
      <c r="AD255" s="350"/>
      <c r="AE255" s="357" t="s">
        <v>79</v>
      </c>
      <c r="AF255" s="358"/>
      <c r="AG255" s="358"/>
      <c r="AH255" s="358"/>
      <c r="AI255" s="358"/>
      <c r="AJ255" s="359"/>
      <c r="AK255" s="357" t="s">
        <v>81</v>
      </c>
      <c r="AL255" s="358"/>
      <c r="AM255" s="358"/>
      <c r="AN255" s="358"/>
      <c r="AO255" s="358"/>
      <c r="AP255" s="358"/>
      <c r="AQ255" s="358"/>
      <c r="AR255" s="358"/>
      <c r="AS255" s="358"/>
      <c r="AT255" s="358"/>
      <c r="AU255" s="358"/>
      <c r="AV255" s="358"/>
      <c r="AW255" s="358"/>
      <c r="AX255" s="359"/>
      <c r="AY255" s="357" t="s">
        <v>1</v>
      </c>
      <c r="AZ255" s="358"/>
      <c r="BA255" s="358"/>
      <c r="BB255" s="359"/>
      <c r="BC255" s="348" t="s">
        <v>104</v>
      </c>
      <c r="BD255" s="349"/>
      <c r="BE255" s="349"/>
      <c r="BF255" s="350"/>
      <c r="BG255" s="366" t="s">
        <v>82</v>
      </c>
      <c r="BH255" s="367"/>
      <c r="BI255" s="367"/>
      <c r="BJ255" s="368"/>
      <c r="BK255" s="315" t="s">
        <v>99</v>
      </c>
      <c r="BL255" s="316"/>
      <c r="BM255" s="316"/>
      <c r="BN255" s="316"/>
      <c r="BO255" s="316"/>
      <c r="BP255" s="317"/>
      <c r="BQ255" s="315" t="s">
        <v>83</v>
      </c>
      <c r="BR255" s="316"/>
      <c r="BS255" s="316"/>
      <c r="BT255" s="316"/>
      <c r="BU255" s="316"/>
      <c r="BV255" s="316"/>
      <c r="BW255" s="317"/>
      <c r="BX255" s="315" t="s">
        <v>84</v>
      </c>
      <c r="BY255" s="316"/>
      <c r="BZ255" s="316"/>
      <c r="CA255" s="316"/>
      <c r="CB255" s="316"/>
      <c r="CC255" s="317"/>
      <c r="CD255" s="315" t="s">
        <v>85</v>
      </c>
      <c r="CE255" s="316"/>
      <c r="CF255" s="316"/>
      <c r="CG255" s="316"/>
      <c r="CH255" s="316"/>
      <c r="CI255" s="317"/>
    </row>
    <row r="256" spans="1:87" ht="18" customHeight="1" x14ac:dyDescent="0.25">
      <c r="A256" s="75"/>
      <c r="B256" s="351"/>
      <c r="C256" s="352"/>
      <c r="D256" s="352"/>
      <c r="E256" s="352"/>
      <c r="F256" s="352"/>
      <c r="G256" s="352"/>
      <c r="H256" s="352"/>
      <c r="I256" s="352"/>
      <c r="J256" s="352"/>
      <c r="K256" s="352"/>
      <c r="L256" s="352"/>
      <c r="M256" s="352"/>
      <c r="N256" s="352"/>
      <c r="O256" s="352"/>
      <c r="P256" s="352"/>
      <c r="Q256" s="352"/>
      <c r="R256" s="352"/>
      <c r="S256" s="352"/>
      <c r="T256" s="352"/>
      <c r="U256" s="352"/>
      <c r="V256" s="352"/>
      <c r="W256" s="352"/>
      <c r="X256" s="352"/>
      <c r="Y256" s="353"/>
      <c r="Z256" s="351"/>
      <c r="AA256" s="352"/>
      <c r="AB256" s="352"/>
      <c r="AC256" s="352"/>
      <c r="AD256" s="353"/>
      <c r="AE256" s="360"/>
      <c r="AF256" s="361"/>
      <c r="AG256" s="361"/>
      <c r="AH256" s="361"/>
      <c r="AI256" s="361"/>
      <c r="AJ256" s="362"/>
      <c r="AK256" s="360"/>
      <c r="AL256" s="361"/>
      <c r="AM256" s="361"/>
      <c r="AN256" s="361"/>
      <c r="AO256" s="361"/>
      <c r="AP256" s="361"/>
      <c r="AQ256" s="361"/>
      <c r="AR256" s="361"/>
      <c r="AS256" s="361"/>
      <c r="AT256" s="361"/>
      <c r="AU256" s="361"/>
      <c r="AV256" s="361"/>
      <c r="AW256" s="361"/>
      <c r="AX256" s="362"/>
      <c r="AY256" s="360"/>
      <c r="AZ256" s="361"/>
      <c r="BA256" s="361"/>
      <c r="BB256" s="362"/>
      <c r="BC256" s="351"/>
      <c r="BD256" s="352"/>
      <c r="BE256" s="352"/>
      <c r="BF256" s="353"/>
      <c r="BG256" s="369"/>
      <c r="BH256" s="370"/>
      <c r="BI256" s="370"/>
      <c r="BJ256" s="371"/>
      <c r="BK256" s="318"/>
      <c r="BL256" s="319"/>
      <c r="BM256" s="319"/>
      <c r="BN256" s="319"/>
      <c r="BO256" s="319"/>
      <c r="BP256" s="320"/>
      <c r="BQ256" s="318"/>
      <c r="BR256" s="319"/>
      <c r="BS256" s="319"/>
      <c r="BT256" s="319"/>
      <c r="BU256" s="319"/>
      <c r="BV256" s="319"/>
      <c r="BW256" s="320"/>
      <c r="BX256" s="318"/>
      <c r="BY256" s="319"/>
      <c r="BZ256" s="319"/>
      <c r="CA256" s="319"/>
      <c r="CB256" s="319"/>
      <c r="CC256" s="320"/>
      <c r="CD256" s="318"/>
      <c r="CE256" s="319"/>
      <c r="CF256" s="319"/>
      <c r="CG256" s="319"/>
      <c r="CH256" s="319"/>
      <c r="CI256" s="320"/>
    </row>
    <row r="257" spans="1:87" ht="18" customHeight="1" thickBot="1" x14ac:dyDescent="0.3">
      <c r="A257" s="75"/>
      <c r="B257" s="354"/>
      <c r="C257" s="355"/>
      <c r="D257" s="355"/>
      <c r="E257" s="355"/>
      <c r="F257" s="355"/>
      <c r="G257" s="355"/>
      <c r="H257" s="355"/>
      <c r="I257" s="355"/>
      <c r="J257" s="355"/>
      <c r="K257" s="355"/>
      <c r="L257" s="355"/>
      <c r="M257" s="355"/>
      <c r="N257" s="355"/>
      <c r="O257" s="355"/>
      <c r="P257" s="355"/>
      <c r="Q257" s="355"/>
      <c r="R257" s="355"/>
      <c r="S257" s="355"/>
      <c r="T257" s="355"/>
      <c r="U257" s="355"/>
      <c r="V257" s="355"/>
      <c r="W257" s="355"/>
      <c r="X257" s="355"/>
      <c r="Y257" s="356"/>
      <c r="Z257" s="354"/>
      <c r="AA257" s="355"/>
      <c r="AB257" s="355"/>
      <c r="AC257" s="355"/>
      <c r="AD257" s="356"/>
      <c r="AE257" s="363"/>
      <c r="AF257" s="364"/>
      <c r="AG257" s="364"/>
      <c r="AH257" s="364"/>
      <c r="AI257" s="364"/>
      <c r="AJ257" s="365"/>
      <c r="AK257" s="360"/>
      <c r="AL257" s="361"/>
      <c r="AM257" s="361"/>
      <c r="AN257" s="361"/>
      <c r="AO257" s="361"/>
      <c r="AP257" s="361"/>
      <c r="AQ257" s="361"/>
      <c r="AR257" s="361"/>
      <c r="AS257" s="361"/>
      <c r="AT257" s="361"/>
      <c r="AU257" s="361"/>
      <c r="AV257" s="361"/>
      <c r="AW257" s="361"/>
      <c r="AX257" s="362"/>
      <c r="AY257" s="360"/>
      <c r="AZ257" s="361"/>
      <c r="BA257" s="361"/>
      <c r="BB257" s="362"/>
      <c r="BC257" s="351"/>
      <c r="BD257" s="352"/>
      <c r="BE257" s="352"/>
      <c r="BF257" s="353"/>
      <c r="BG257" s="369"/>
      <c r="BH257" s="370"/>
      <c r="BI257" s="370"/>
      <c r="BJ257" s="371"/>
      <c r="BK257" s="318"/>
      <c r="BL257" s="319"/>
      <c r="BM257" s="319"/>
      <c r="BN257" s="319"/>
      <c r="BO257" s="319"/>
      <c r="BP257" s="320"/>
      <c r="BQ257" s="321"/>
      <c r="BR257" s="322"/>
      <c r="BS257" s="322"/>
      <c r="BT257" s="322"/>
      <c r="BU257" s="322"/>
      <c r="BV257" s="322"/>
      <c r="BW257" s="323"/>
      <c r="BX257" s="321"/>
      <c r="BY257" s="322"/>
      <c r="BZ257" s="322"/>
      <c r="CA257" s="322"/>
      <c r="CB257" s="322"/>
      <c r="CC257" s="323"/>
      <c r="CD257" s="321"/>
      <c r="CE257" s="322"/>
      <c r="CF257" s="322"/>
      <c r="CG257" s="322"/>
      <c r="CH257" s="322"/>
      <c r="CI257" s="323"/>
    </row>
    <row r="258" spans="1:87" ht="18" customHeight="1" x14ac:dyDescent="0.25">
      <c r="A258" s="75"/>
      <c r="B258" s="324" t="s">
        <v>674</v>
      </c>
      <c r="C258" s="325"/>
      <c r="D258" s="325"/>
      <c r="E258" s="325"/>
      <c r="F258" s="325"/>
      <c r="G258" s="325"/>
      <c r="H258" s="325"/>
      <c r="I258" s="325"/>
      <c r="J258" s="325"/>
      <c r="K258" s="325"/>
      <c r="L258" s="325"/>
      <c r="M258" s="325"/>
      <c r="N258" s="325"/>
      <c r="O258" s="325"/>
      <c r="P258" s="325"/>
      <c r="Q258" s="325"/>
      <c r="R258" s="325"/>
      <c r="S258" s="325"/>
      <c r="T258" s="325"/>
      <c r="U258" s="325"/>
      <c r="V258" s="325"/>
      <c r="W258" s="325"/>
      <c r="X258" s="325"/>
      <c r="Y258" s="326"/>
      <c r="Z258" s="333" t="s">
        <v>710</v>
      </c>
      <c r="AA258" s="334"/>
      <c r="AB258" s="334"/>
      <c r="AC258" s="334"/>
      <c r="AD258" s="335"/>
      <c r="AE258" s="333">
        <v>12</v>
      </c>
      <c r="AF258" s="334"/>
      <c r="AG258" s="334"/>
      <c r="AH258" s="334"/>
      <c r="AI258" s="334"/>
      <c r="AJ258" s="334"/>
      <c r="AK258" s="342" t="s">
        <v>29</v>
      </c>
      <c r="AL258" s="343"/>
      <c r="AM258" s="343"/>
      <c r="AN258" s="343"/>
      <c r="AO258" s="343"/>
      <c r="AP258" s="343"/>
      <c r="AQ258" s="343"/>
      <c r="AR258" s="343"/>
      <c r="AS258" s="343"/>
      <c r="AT258" s="343"/>
      <c r="AU258" s="343"/>
      <c r="AV258" s="343"/>
      <c r="AW258" s="343"/>
      <c r="AX258" s="344"/>
      <c r="AY258" s="409">
        <v>4</v>
      </c>
      <c r="AZ258" s="346"/>
      <c r="BA258" s="346"/>
      <c r="BB258" s="410"/>
      <c r="BC258" s="345">
        <f>+$AE$258*AY258</f>
        <v>48</v>
      </c>
      <c r="BD258" s="346"/>
      <c r="BE258" s="346"/>
      <c r="BF258" s="347"/>
      <c r="BG258" s="285">
        <v>7925</v>
      </c>
      <c r="BH258" s="286"/>
      <c r="BI258" s="286"/>
      <c r="BJ258" s="287"/>
      <c r="BK258" s="288">
        <f>+AY258*BG258</f>
        <v>31700</v>
      </c>
      <c r="BL258" s="289"/>
      <c r="BM258" s="289"/>
      <c r="BN258" s="289"/>
      <c r="BO258" s="289"/>
      <c r="BP258" s="290"/>
      <c r="BQ258" s="291">
        <v>100000</v>
      </c>
      <c r="BR258" s="292"/>
      <c r="BS258" s="292"/>
      <c r="BT258" s="292"/>
      <c r="BU258" s="292"/>
      <c r="BV258" s="292"/>
      <c r="BW258" s="293"/>
      <c r="BX258" s="291">
        <f>+(((BK261+BQ258)*15)/85)</f>
        <v>46419.176470588238</v>
      </c>
      <c r="BY258" s="292"/>
      <c r="BZ258" s="292"/>
      <c r="CA258" s="292"/>
      <c r="CB258" s="292"/>
      <c r="CC258" s="293"/>
      <c r="CD258" s="291">
        <f>+BK261+BQ258+BX258</f>
        <v>309461.17647058825</v>
      </c>
      <c r="CE258" s="292"/>
      <c r="CF258" s="292"/>
      <c r="CG258" s="292"/>
      <c r="CH258" s="292"/>
      <c r="CI258" s="293"/>
    </row>
    <row r="259" spans="1:87" ht="18" customHeight="1" x14ac:dyDescent="0.25">
      <c r="A259" s="75"/>
      <c r="B259" s="327"/>
      <c r="C259" s="328"/>
      <c r="D259" s="328"/>
      <c r="E259" s="328"/>
      <c r="F259" s="328"/>
      <c r="G259" s="328"/>
      <c r="H259" s="328"/>
      <c r="I259" s="328"/>
      <c r="J259" s="328"/>
      <c r="K259" s="328"/>
      <c r="L259" s="328"/>
      <c r="M259" s="328"/>
      <c r="N259" s="328"/>
      <c r="O259" s="328"/>
      <c r="P259" s="328"/>
      <c r="Q259" s="328"/>
      <c r="R259" s="328"/>
      <c r="S259" s="328"/>
      <c r="T259" s="328"/>
      <c r="U259" s="328"/>
      <c r="V259" s="328"/>
      <c r="W259" s="328"/>
      <c r="X259" s="328"/>
      <c r="Y259" s="329"/>
      <c r="Z259" s="336"/>
      <c r="AA259" s="337"/>
      <c r="AB259" s="337"/>
      <c r="AC259" s="337"/>
      <c r="AD259" s="338"/>
      <c r="AE259" s="336"/>
      <c r="AF259" s="337"/>
      <c r="AG259" s="337"/>
      <c r="AH259" s="337"/>
      <c r="AI259" s="337"/>
      <c r="AJ259" s="337"/>
      <c r="AK259" s="300" t="s">
        <v>13</v>
      </c>
      <c r="AL259" s="301"/>
      <c r="AM259" s="301"/>
      <c r="AN259" s="301"/>
      <c r="AO259" s="301"/>
      <c r="AP259" s="301"/>
      <c r="AQ259" s="301"/>
      <c r="AR259" s="301"/>
      <c r="AS259" s="301"/>
      <c r="AT259" s="301"/>
      <c r="AU259" s="301"/>
      <c r="AV259" s="301"/>
      <c r="AW259" s="301"/>
      <c r="AX259" s="302"/>
      <c r="AY259" s="407">
        <v>1</v>
      </c>
      <c r="AZ259" s="304"/>
      <c r="BA259" s="304"/>
      <c r="BB259" s="408"/>
      <c r="BC259" s="306">
        <f t="shared" ref="BC259:BC260" si="40">+$AE$258*AY259</f>
        <v>12</v>
      </c>
      <c r="BD259" s="307"/>
      <c r="BE259" s="307"/>
      <c r="BF259" s="308"/>
      <c r="BG259" s="309">
        <v>40826</v>
      </c>
      <c r="BH259" s="310"/>
      <c r="BI259" s="310"/>
      <c r="BJ259" s="311"/>
      <c r="BK259" s="312">
        <f t="shared" ref="BK259:BK260" si="41">+AY259*BG259</f>
        <v>40826</v>
      </c>
      <c r="BL259" s="313"/>
      <c r="BM259" s="313"/>
      <c r="BN259" s="313"/>
      <c r="BO259" s="313"/>
      <c r="BP259" s="314"/>
      <c r="BQ259" s="294"/>
      <c r="BR259" s="295"/>
      <c r="BS259" s="295"/>
      <c r="BT259" s="295"/>
      <c r="BU259" s="295"/>
      <c r="BV259" s="295"/>
      <c r="BW259" s="296"/>
      <c r="BX259" s="294"/>
      <c r="BY259" s="295"/>
      <c r="BZ259" s="295"/>
      <c r="CA259" s="295"/>
      <c r="CB259" s="295"/>
      <c r="CC259" s="296"/>
      <c r="CD259" s="294"/>
      <c r="CE259" s="295"/>
      <c r="CF259" s="295"/>
      <c r="CG259" s="295"/>
      <c r="CH259" s="295"/>
      <c r="CI259" s="296"/>
    </row>
    <row r="260" spans="1:87" ht="18" customHeight="1" thickBot="1" x14ac:dyDescent="0.3">
      <c r="A260" s="75"/>
      <c r="B260" s="327"/>
      <c r="C260" s="328"/>
      <c r="D260" s="328"/>
      <c r="E260" s="328"/>
      <c r="F260" s="328"/>
      <c r="G260" s="328"/>
      <c r="H260" s="328"/>
      <c r="I260" s="328"/>
      <c r="J260" s="328"/>
      <c r="K260" s="328"/>
      <c r="L260" s="328"/>
      <c r="M260" s="328"/>
      <c r="N260" s="328"/>
      <c r="O260" s="328"/>
      <c r="P260" s="328"/>
      <c r="Q260" s="328"/>
      <c r="R260" s="328"/>
      <c r="S260" s="328"/>
      <c r="T260" s="328"/>
      <c r="U260" s="328"/>
      <c r="V260" s="328"/>
      <c r="W260" s="328"/>
      <c r="X260" s="328"/>
      <c r="Y260" s="329"/>
      <c r="Z260" s="336"/>
      <c r="AA260" s="337"/>
      <c r="AB260" s="337"/>
      <c r="AC260" s="337"/>
      <c r="AD260" s="338"/>
      <c r="AE260" s="336"/>
      <c r="AF260" s="337"/>
      <c r="AG260" s="337"/>
      <c r="AH260" s="337"/>
      <c r="AI260" s="337"/>
      <c r="AJ260" s="337"/>
      <c r="AK260" s="392" t="s">
        <v>530</v>
      </c>
      <c r="AL260" s="393"/>
      <c r="AM260" s="393"/>
      <c r="AN260" s="393"/>
      <c r="AO260" s="393"/>
      <c r="AP260" s="393"/>
      <c r="AQ260" s="393"/>
      <c r="AR260" s="393"/>
      <c r="AS260" s="393"/>
      <c r="AT260" s="393"/>
      <c r="AU260" s="393"/>
      <c r="AV260" s="393"/>
      <c r="AW260" s="393"/>
      <c r="AX260" s="394"/>
      <c r="AY260" s="407">
        <v>4</v>
      </c>
      <c r="AZ260" s="304"/>
      <c r="BA260" s="304"/>
      <c r="BB260" s="408"/>
      <c r="BC260" s="306">
        <f t="shared" si="40"/>
        <v>48</v>
      </c>
      <c r="BD260" s="307"/>
      <c r="BE260" s="307"/>
      <c r="BF260" s="308"/>
      <c r="BG260" s="309">
        <v>22629</v>
      </c>
      <c r="BH260" s="310"/>
      <c r="BI260" s="310"/>
      <c r="BJ260" s="311"/>
      <c r="BK260" s="312">
        <f t="shared" si="41"/>
        <v>90516</v>
      </c>
      <c r="BL260" s="313"/>
      <c r="BM260" s="313"/>
      <c r="BN260" s="313"/>
      <c r="BO260" s="313"/>
      <c r="BP260" s="314"/>
      <c r="BQ260" s="294"/>
      <c r="BR260" s="295"/>
      <c r="BS260" s="295"/>
      <c r="BT260" s="295"/>
      <c r="BU260" s="295"/>
      <c r="BV260" s="295"/>
      <c r="BW260" s="296"/>
      <c r="BX260" s="294"/>
      <c r="BY260" s="295"/>
      <c r="BZ260" s="295"/>
      <c r="CA260" s="295"/>
      <c r="CB260" s="295"/>
      <c r="CC260" s="296"/>
      <c r="CD260" s="294"/>
      <c r="CE260" s="295"/>
      <c r="CF260" s="295"/>
      <c r="CG260" s="295"/>
      <c r="CH260" s="295"/>
      <c r="CI260" s="296"/>
    </row>
    <row r="261" spans="1:87" ht="18" customHeight="1" thickBot="1" x14ac:dyDescent="0.3">
      <c r="A261" s="75"/>
      <c r="B261" s="377"/>
      <c r="C261" s="378"/>
      <c r="D261" s="378"/>
      <c r="E261" s="378"/>
      <c r="F261" s="378"/>
      <c r="G261" s="378"/>
      <c r="H261" s="378"/>
      <c r="I261" s="378"/>
      <c r="J261" s="378"/>
      <c r="K261" s="378"/>
      <c r="L261" s="378"/>
      <c r="M261" s="378"/>
      <c r="N261" s="378"/>
      <c r="O261" s="378"/>
      <c r="P261" s="378"/>
      <c r="Q261" s="378"/>
      <c r="R261" s="378"/>
      <c r="S261" s="378"/>
      <c r="T261" s="378"/>
      <c r="U261" s="378"/>
      <c r="V261" s="378"/>
      <c r="W261" s="378"/>
      <c r="X261" s="378"/>
      <c r="Y261" s="378"/>
      <c r="Z261" s="378"/>
      <c r="AA261" s="378"/>
      <c r="AB261" s="378"/>
      <c r="AC261" s="378"/>
      <c r="AD261" s="378"/>
      <c r="AE261" s="378"/>
      <c r="AF261" s="378"/>
      <c r="AG261" s="378"/>
      <c r="AH261" s="378"/>
      <c r="AI261" s="378"/>
      <c r="AJ261" s="379"/>
      <c r="AK261" s="380" t="s">
        <v>3</v>
      </c>
      <c r="AL261" s="381"/>
      <c r="AM261" s="381"/>
      <c r="AN261" s="381"/>
      <c r="AO261" s="381"/>
      <c r="AP261" s="381"/>
      <c r="AQ261" s="381"/>
      <c r="AR261" s="381"/>
      <c r="AS261" s="381"/>
      <c r="AT261" s="381"/>
      <c r="AU261" s="381"/>
      <c r="AV261" s="381"/>
      <c r="AW261" s="381"/>
      <c r="AX261" s="381"/>
      <c r="AY261" s="382"/>
      <c r="AZ261" s="382"/>
      <c r="BA261" s="382"/>
      <c r="BB261" s="382"/>
      <c r="BC261" s="382"/>
      <c r="BD261" s="382"/>
      <c r="BE261" s="382"/>
      <c r="BF261" s="382"/>
      <c r="BG261" s="382"/>
      <c r="BH261" s="382"/>
      <c r="BI261" s="382"/>
      <c r="BJ261" s="383"/>
      <c r="BK261" s="384">
        <f>SUM(BK258:BK260)</f>
        <v>163042</v>
      </c>
      <c r="BL261" s="385"/>
      <c r="BM261" s="385"/>
      <c r="BN261" s="385"/>
      <c r="BO261" s="385"/>
      <c r="BP261" s="386"/>
      <c r="BQ261" s="387" t="s">
        <v>100</v>
      </c>
      <c r="BR261" s="388"/>
      <c r="BS261" s="388"/>
      <c r="BT261" s="388"/>
      <c r="BU261" s="388"/>
      <c r="BV261" s="388"/>
      <c r="BW261" s="388"/>
      <c r="BX261" s="388"/>
      <c r="BY261" s="388"/>
      <c r="BZ261" s="388"/>
      <c r="CA261" s="388"/>
      <c r="CB261" s="388"/>
      <c r="CC261" s="389"/>
      <c r="CD261" s="390">
        <f>+CD258*AE258</f>
        <v>3713534.1176470593</v>
      </c>
      <c r="CE261" s="390"/>
      <c r="CF261" s="390"/>
      <c r="CG261" s="390"/>
      <c r="CH261" s="390"/>
      <c r="CI261" s="391"/>
    </row>
    <row r="262" spans="1:87" ht="18" customHeight="1" thickBot="1" x14ac:dyDescent="0.3">
      <c r="A262" s="75"/>
      <c r="B262" s="76"/>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c r="AB262" s="76"/>
      <c r="AC262" s="76"/>
      <c r="AD262" s="76"/>
      <c r="AE262" s="76"/>
      <c r="AF262" s="76"/>
      <c r="AG262" s="76"/>
      <c r="AH262" s="76"/>
      <c r="AI262" s="76"/>
      <c r="AJ262" s="76"/>
      <c r="BG262" s="78"/>
      <c r="BH262" s="78"/>
      <c r="BI262" s="78"/>
      <c r="BJ262" s="78"/>
      <c r="BK262" s="79"/>
      <c r="BL262" s="79"/>
      <c r="BM262" s="79"/>
      <c r="BN262" s="79"/>
      <c r="BO262" s="79"/>
      <c r="BP262" s="79"/>
      <c r="BQ262" s="79"/>
      <c r="BR262" s="79"/>
      <c r="BS262" s="79"/>
      <c r="BT262" s="79"/>
      <c r="BU262" s="79"/>
      <c r="BV262" s="79"/>
      <c r="BW262" s="79"/>
      <c r="BX262" s="79"/>
      <c r="BY262" s="79"/>
      <c r="BZ262" s="79"/>
      <c r="CA262" s="79"/>
      <c r="CB262" s="79"/>
      <c r="CC262" s="79"/>
      <c r="CD262" s="79"/>
      <c r="CE262" s="79"/>
      <c r="CF262" s="79"/>
      <c r="CG262" s="79"/>
      <c r="CH262" s="79"/>
      <c r="CI262" s="79"/>
    </row>
    <row r="263" spans="1:87" ht="18" customHeight="1" x14ac:dyDescent="0.25">
      <c r="A263" s="75"/>
      <c r="B263" s="348" t="s">
        <v>0</v>
      </c>
      <c r="C263" s="349"/>
      <c r="D263" s="349"/>
      <c r="E263" s="349"/>
      <c r="F263" s="349"/>
      <c r="G263" s="349"/>
      <c r="H263" s="349"/>
      <c r="I263" s="349"/>
      <c r="J263" s="349"/>
      <c r="K263" s="349"/>
      <c r="L263" s="349"/>
      <c r="M263" s="349"/>
      <c r="N263" s="349"/>
      <c r="O263" s="349"/>
      <c r="P263" s="349"/>
      <c r="Q263" s="349"/>
      <c r="R263" s="349"/>
      <c r="S263" s="349"/>
      <c r="T263" s="349"/>
      <c r="U263" s="349"/>
      <c r="V263" s="349"/>
      <c r="W263" s="349"/>
      <c r="X263" s="349"/>
      <c r="Y263" s="350"/>
      <c r="Z263" s="348" t="s">
        <v>80</v>
      </c>
      <c r="AA263" s="349"/>
      <c r="AB263" s="349"/>
      <c r="AC263" s="349"/>
      <c r="AD263" s="350"/>
      <c r="AE263" s="357" t="s">
        <v>79</v>
      </c>
      <c r="AF263" s="358"/>
      <c r="AG263" s="358"/>
      <c r="AH263" s="358"/>
      <c r="AI263" s="358"/>
      <c r="AJ263" s="359"/>
      <c r="AK263" s="357" t="s">
        <v>81</v>
      </c>
      <c r="AL263" s="358"/>
      <c r="AM263" s="358"/>
      <c r="AN263" s="358"/>
      <c r="AO263" s="358"/>
      <c r="AP263" s="358"/>
      <c r="AQ263" s="358"/>
      <c r="AR263" s="358"/>
      <c r="AS263" s="358"/>
      <c r="AT263" s="358"/>
      <c r="AU263" s="358"/>
      <c r="AV263" s="358"/>
      <c r="AW263" s="358"/>
      <c r="AX263" s="359"/>
      <c r="AY263" s="357" t="s">
        <v>1</v>
      </c>
      <c r="AZ263" s="358"/>
      <c r="BA263" s="358"/>
      <c r="BB263" s="359"/>
      <c r="BC263" s="348" t="s">
        <v>104</v>
      </c>
      <c r="BD263" s="349"/>
      <c r="BE263" s="349"/>
      <c r="BF263" s="350"/>
      <c r="BG263" s="366" t="s">
        <v>82</v>
      </c>
      <c r="BH263" s="367"/>
      <c r="BI263" s="367"/>
      <c r="BJ263" s="368"/>
      <c r="BK263" s="315" t="s">
        <v>99</v>
      </c>
      <c r="BL263" s="316"/>
      <c r="BM263" s="316"/>
      <c r="BN263" s="316"/>
      <c r="BO263" s="316"/>
      <c r="BP263" s="317"/>
      <c r="BQ263" s="315" t="s">
        <v>83</v>
      </c>
      <c r="BR263" s="316"/>
      <c r="BS263" s="316"/>
      <c r="BT263" s="316"/>
      <c r="BU263" s="316"/>
      <c r="BV263" s="316"/>
      <c r="BW263" s="317"/>
      <c r="BX263" s="315" t="s">
        <v>84</v>
      </c>
      <c r="BY263" s="316"/>
      <c r="BZ263" s="316"/>
      <c r="CA263" s="316"/>
      <c r="CB263" s="316"/>
      <c r="CC263" s="317"/>
      <c r="CD263" s="315" t="s">
        <v>85</v>
      </c>
      <c r="CE263" s="316"/>
      <c r="CF263" s="316"/>
      <c r="CG263" s="316"/>
      <c r="CH263" s="316"/>
      <c r="CI263" s="317"/>
    </row>
    <row r="264" spans="1:87" ht="18" customHeight="1" x14ac:dyDescent="0.25">
      <c r="A264" s="75"/>
      <c r="B264" s="351"/>
      <c r="C264" s="352"/>
      <c r="D264" s="352"/>
      <c r="E264" s="352"/>
      <c r="F264" s="352"/>
      <c r="G264" s="352"/>
      <c r="H264" s="352"/>
      <c r="I264" s="352"/>
      <c r="J264" s="352"/>
      <c r="K264" s="352"/>
      <c r="L264" s="352"/>
      <c r="M264" s="352"/>
      <c r="N264" s="352"/>
      <c r="O264" s="352"/>
      <c r="P264" s="352"/>
      <c r="Q264" s="352"/>
      <c r="R264" s="352"/>
      <c r="S264" s="352"/>
      <c r="T264" s="352"/>
      <c r="U264" s="352"/>
      <c r="V264" s="352"/>
      <c r="W264" s="352"/>
      <c r="X264" s="352"/>
      <c r="Y264" s="353"/>
      <c r="Z264" s="351"/>
      <c r="AA264" s="352"/>
      <c r="AB264" s="352"/>
      <c r="AC264" s="352"/>
      <c r="AD264" s="353"/>
      <c r="AE264" s="360"/>
      <c r="AF264" s="361"/>
      <c r="AG264" s="361"/>
      <c r="AH264" s="361"/>
      <c r="AI264" s="361"/>
      <c r="AJ264" s="362"/>
      <c r="AK264" s="360"/>
      <c r="AL264" s="361"/>
      <c r="AM264" s="361"/>
      <c r="AN264" s="361"/>
      <c r="AO264" s="361"/>
      <c r="AP264" s="361"/>
      <c r="AQ264" s="361"/>
      <c r="AR264" s="361"/>
      <c r="AS264" s="361"/>
      <c r="AT264" s="361"/>
      <c r="AU264" s="361"/>
      <c r="AV264" s="361"/>
      <c r="AW264" s="361"/>
      <c r="AX264" s="362"/>
      <c r="AY264" s="360"/>
      <c r="AZ264" s="361"/>
      <c r="BA264" s="361"/>
      <c r="BB264" s="362"/>
      <c r="BC264" s="351"/>
      <c r="BD264" s="352"/>
      <c r="BE264" s="352"/>
      <c r="BF264" s="353"/>
      <c r="BG264" s="369"/>
      <c r="BH264" s="370"/>
      <c r="BI264" s="370"/>
      <c r="BJ264" s="371"/>
      <c r="BK264" s="318"/>
      <c r="BL264" s="319"/>
      <c r="BM264" s="319"/>
      <c r="BN264" s="319"/>
      <c r="BO264" s="319"/>
      <c r="BP264" s="320"/>
      <c r="BQ264" s="318"/>
      <c r="BR264" s="319"/>
      <c r="BS264" s="319"/>
      <c r="BT264" s="319"/>
      <c r="BU264" s="319"/>
      <c r="BV264" s="319"/>
      <c r="BW264" s="320"/>
      <c r="BX264" s="318"/>
      <c r="BY264" s="319"/>
      <c r="BZ264" s="319"/>
      <c r="CA264" s="319"/>
      <c r="CB264" s="319"/>
      <c r="CC264" s="320"/>
      <c r="CD264" s="318"/>
      <c r="CE264" s="319"/>
      <c r="CF264" s="319"/>
      <c r="CG264" s="319"/>
      <c r="CH264" s="319"/>
      <c r="CI264" s="320"/>
    </row>
    <row r="265" spans="1:87" ht="18" customHeight="1" thickBot="1" x14ac:dyDescent="0.3">
      <c r="A265" s="75"/>
      <c r="B265" s="354"/>
      <c r="C265" s="355"/>
      <c r="D265" s="355"/>
      <c r="E265" s="355"/>
      <c r="F265" s="355"/>
      <c r="G265" s="355"/>
      <c r="H265" s="355"/>
      <c r="I265" s="355"/>
      <c r="J265" s="355"/>
      <c r="K265" s="355"/>
      <c r="L265" s="355"/>
      <c r="M265" s="355"/>
      <c r="N265" s="355"/>
      <c r="O265" s="355"/>
      <c r="P265" s="355"/>
      <c r="Q265" s="355"/>
      <c r="R265" s="355"/>
      <c r="S265" s="355"/>
      <c r="T265" s="355"/>
      <c r="U265" s="355"/>
      <c r="V265" s="355"/>
      <c r="W265" s="355"/>
      <c r="X265" s="355"/>
      <c r="Y265" s="356"/>
      <c r="Z265" s="354"/>
      <c r="AA265" s="355"/>
      <c r="AB265" s="355"/>
      <c r="AC265" s="355"/>
      <c r="AD265" s="356"/>
      <c r="AE265" s="363"/>
      <c r="AF265" s="364"/>
      <c r="AG265" s="364"/>
      <c r="AH265" s="364"/>
      <c r="AI265" s="364"/>
      <c r="AJ265" s="365"/>
      <c r="AK265" s="360"/>
      <c r="AL265" s="361"/>
      <c r="AM265" s="361"/>
      <c r="AN265" s="361"/>
      <c r="AO265" s="361"/>
      <c r="AP265" s="361"/>
      <c r="AQ265" s="361"/>
      <c r="AR265" s="361"/>
      <c r="AS265" s="361"/>
      <c r="AT265" s="361"/>
      <c r="AU265" s="361"/>
      <c r="AV265" s="361"/>
      <c r="AW265" s="361"/>
      <c r="AX265" s="362"/>
      <c r="AY265" s="360"/>
      <c r="AZ265" s="361"/>
      <c r="BA265" s="361"/>
      <c r="BB265" s="362"/>
      <c r="BC265" s="351"/>
      <c r="BD265" s="352"/>
      <c r="BE265" s="352"/>
      <c r="BF265" s="353"/>
      <c r="BG265" s="369"/>
      <c r="BH265" s="370"/>
      <c r="BI265" s="370"/>
      <c r="BJ265" s="371"/>
      <c r="BK265" s="318"/>
      <c r="BL265" s="319"/>
      <c r="BM265" s="319"/>
      <c r="BN265" s="319"/>
      <c r="BO265" s="319"/>
      <c r="BP265" s="320"/>
      <c r="BQ265" s="321"/>
      <c r="BR265" s="322"/>
      <c r="BS265" s="322"/>
      <c r="BT265" s="322"/>
      <c r="BU265" s="322"/>
      <c r="BV265" s="322"/>
      <c r="BW265" s="323"/>
      <c r="BX265" s="321"/>
      <c r="BY265" s="322"/>
      <c r="BZ265" s="322"/>
      <c r="CA265" s="322"/>
      <c r="CB265" s="322"/>
      <c r="CC265" s="323"/>
      <c r="CD265" s="321"/>
      <c r="CE265" s="322"/>
      <c r="CF265" s="322"/>
      <c r="CG265" s="322"/>
      <c r="CH265" s="322"/>
      <c r="CI265" s="323"/>
    </row>
    <row r="266" spans="1:87" ht="18" customHeight="1" x14ac:dyDescent="0.25">
      <c r="A266" s="75"/>
      <c r="B266" s="324" t="s">
        <v>675</v>
      </c>
      <c r="C266" s="325"/>
      <c r="D266" s="325"/>
      <c r="E266" s="325"/>
      <c r="F266" s="325"/>
      <c r="G266" s="325"/>
      <c r="H266" s="325"/>
      <c r="I266" s="325"/>
      <c r="J266" s="325"/>
      <c r="K266" s="325"/>
      <c r="L266" s="325"/>
      <c r="M266" s="325"/>
      <c r="N266" s="325"/>
      <c r="O266" s="325"/>
      <c r="P266" s="325"/>
      <c r="Q266" s="325"/>
      <c r="R266" s="325"/>
      <c r="S266" s="325"/>
      <c r="T266" s="325"/>
      <c r="U266" s="325"/>
      <c r="V266" s="325"/>
      <c r="W266" s="325"/>
      <c r="X266" s="325"/>
      <c r="Y266" s="326"/>
      <c r="Z266" s="333" t="s">
        <v>711</v>
      </c>
      <c r="AA266" s="334"/>
      <c r="AB266" s="334"/>
      <c r="AC266" s="334"/>
      <c r="AD266" s="335"/>
      <c r="AE266" s="333">
        <v>12</v>
      </c>
      <c r="AF266" s="334"/>
      <c r="AG266" s="334"/>
      <c r="AH266" s="334"/>
      <c r="AI266" s="334"/>
      <c r="AJ266" s="334"/>
      <c r="AK266" s="342" t="s">
        <v>30</v>
      </c>
      <c r="AL266" s="343"/>
      <c r="AM266" s="343"/>
      <c r="AN266" s="343"/>
      <c r="AO266" s="343"/>
      <c r="AP266" s="343"/>
      <c r="AQ266" s="343"/>
      <c r="AR266" s="343"/>
      <c r="AS266" s="343"/>
      <c r="AT266" s="343"/>
      <c r="AU266" s="343"/>
      <c r="AV266" s="343"/>
      <c r="AW266" s="343"/>
      <c r="AX266" s="344"/>
      <c r="AY266" s="409">
        <v>4</v>
      </c>
      <c r="AZ266" s="346"/>
      <c r="BA266" s="346"/>
      <c r="BB266" s="410"/>
      <c r="BC266" s="345">
        <f>+$AE$266*AY266</f>
        <v>48</v>
      </c>
      <c r="BD266" s="346"/>
      <c r="BE266" s="346"/>
      <c r="BF266" s="347"/>
      <c r="BG266" s="285">
        <v>7925</v>
      </c>
      <c r="BH266" s="286"/>
      <c r="BI266" s="286"/>
      <c r="BJ266" s="287"/>
      <c r="BK266" s="288">
        <f>+AY266*BG266</f>
        <v>31700</v>
      </c>
      <c r="BL266" s="289"/>
      <c r="BM266" s="289"/>
      <c r="BN266" s="289"/>
      <c r="BO266" s="289"/>
      <c r="BP266" s="290"/>
      <c r="BQ266" s="291">
        <v>1000</v>
      </c>
      <c r="BR266" s="292"/>
      <c r="BS266" s="292"/>
      <c r="BT266" s="292"/>
      <c r="BU266" s="292"/>
      <c r="BV266" s="292"/>
      <c r="BW266" s="293"/>
      <c r="BX266" s="291">
        <f>+(((BK268+BQ266)*15)/85)</f>
        <v>11364.705882352941</v>
      </c>
      <c r="BY266" s="292"/>
      <c r="BZ266" s="292"/>
      <c r="CA266" s="292"/>
      <c r="CB266" s="292"/>
      <c r="CC266" s="293"/>
      <c r="CD266" s="291">
        <f>+BK268+BQ266+BX266</f>
        <v>75764.705882352937</v>
      </c>
      <c r="CE266" s="292"/>
      <c r="CF266" s="292"/>
      <c r="CG266" s="292"/>
      <c r="CH266" s="292"/>
      <c r="CI266" s="293"/>
    </row>
    <row r="267" spans="1:87" ht="18" customHeight="1" thickBot="1" x14ac:dyDescent="0.3">
      <c r="A267" s="75"/>
      <c r="B267" s="327"/>
      <c r="C267" s="328"/>
      <c r="D267" s="328"/>
      <c r="E267" s="328"/>
      <c r="F267" s="328"/>
      <c r="G267" s="328"/>
      <c r="H267" s="328"/>
      <c r="I267" s="328"/>
      <c r="J267" s="328"/>
      <c r="K267" s="328"/>
      <c r="L267" s="328"/>
      <c r="M267" s="328"/>
      <c r="N267" s="328"/>
      <c r="O267" s="328"/>
      <c r="P267" s="328"/>
      <c r="Q267" s="328"/>
      <c r="R267" s="328"/>
      <c r="S267" s="328"/>
      <c r="T267" s="328"/>
      <c r="U267" s="328"/>
      <c r="V267" s="328"/>
      <c r="W267" s="328"/>
      <c r="X267" s="328"/>
      <c r="Y267" s="329"/>
      <c r="Z267" s="336"/>
      <c r="AA267" s="337"/>
      <c r="AB267" s="337"/>
      <c r="AC267" s="337"/>
      <c r="AD267" s="338"/>
      <c r="AE267" s="336"/>
      <c r="AF267" s="337"/>
      <c r="AG267" s="337"/>
      <c r="AH267" s="337"/>
      <c r="AI267" s="337"/>
      <c r="AJ267" s="337"/>
      <c r="AK267" s="392" t="s">
        <v>29</v>
      </c>
      <c r="AL267" s="393"/>
      <c r="AM267" s="393"/>
      <c r="AN267" s="393"/>
      <c r="AO267" s="393"/>
      <c r="AP267" s="393"/>
      <c r="AQ267" s="393"/>
      <c r="AR267" s="393"/>
      <c r="AS267" s="393"/>
      <c r="AT267" s="393"/>
      <c r="AU267" s="393"/>
      <c r="AV267" s="393"/>
      <c r="AW267" s="393"/>
      <c r="AX267" s="394"/>
      <c r="AY267" s="407">
        <v>4</v>
      </c>
      <c r="AZ267" s="304"/>
      <c r="BA267" s="304"/>
      <c r="BB267" s="408"/>
      <c r="BC267" s="306">
        <f t="shared" ref="BC267" si="42">+$AE$266*AY267</f>
        <v>48</v>
      </c>
      <c r="BD267" s="307"/>
      <c r="BE267" s="307"/>
      <c r="BF267" s="308"/>
      <c r="BG267" s="309">
        <v>7925</v>
      </c>
      <c r="BH267" s="310"/>
      <c r="BI267" s="310"/>
      <c r="BJ267" s="311"/>
      <c r="BK267" s="312">
        <f t="shared" ref="BK267" si="43">+AY267*BG267</f>
        <v>31700</v>
      </c>
      <c r="BL267" s="313"/>
      <c r="BM267" s="313"/>
      <c r="BN267" s="313"/>
      <c r="BO267" s="313"/>
      <c r="BP267" s="314"/>
      <c r="BQ267" s="294"/>
      <c r="BR267" s="295"/>
      <c r="BS267" s="295"/>
      <c r="BT267" s="295"/>
      <c r="BU267" s="295"/>
      <c r="BV267" s="295"/>
      <c r="BW267" s="296"/>
      <c r="BX267" s="294"/>
      <c r="BY267" s="295"/>
      <c r="BZ267" s="295"/>
      <c r="CA267" s="295"/>
      <c r="CB267" s="295"/>
      <c r="CC267" s="296"/>
      <c r="CD267" s="294"/>
      <c r="CE267" s="295"/>
      <c r="CF267" s="295"/>
      <c r="CG267" s="295"/>
      <c r="CH267" s="295"/>
      <c r="CI267" s="296"/>
    </row>
    <row r="268" spans="1:87" ht="18" customHeight="1" thickBot="1" x14ac:dyDescent="0.3">
      <c r="A268" s="75"/>
      <c r="B268" s="377"/>
      <c r="C268" s="378"/>
      <c r="D268" s="378"/>
      <c r="E268" s="378"/>
      <c r="F268" s="378"/>
      <c r="G268" s="378"/>
      <c r="H268" s="378"/>
      <c r="I268" s="378"/>
      <c r="J268" s="378"/>
      <c r="K268" s="378"/>
      <c r="L268" s="378"/>
      <c r="M268" s="378"/>
      <c r="N268" s="378"/>
      <c r="O268" s="378"/>
      <c r="P268" s="378"/>
      <c r="Q268" s="378"/>
      <c r="R268" s="378"/>
      <c r="S268" s="378"/>
      <c r="T268" s="378"/>
      <c r="U268" s="378"/>
      <c r="V268" s="378"/>
      <c r="W268" s="378"/>
      <c r="X268" s="378"/>
      <c r="Y268" s="378"/>
      <c r="Z268" s="378"/>
      <c r="AA268" s="378"/>
      <c r="AB268" s="378"/>
      <c r="AC268" s="378"/>
      <c r="AD268" s="378"/>
      <c r="AE268" s="378"/>
      <c r="AF268" s="378"/>
      <c r="AG268" s="378"/>
      <c r="AH268" s="378"/>
      <c r="AI268" s="378"/>
      <c r="AJ268" s="379"/>
      <c r="AK268" s="380" t="s">
        <v>3</v>
      </c>
      <c r="AL268" s="381"/>
      <c r="AM268" s="381"/>
      <c r="AN268" s="381"/>
      <c r="AO268" s="381"/>
      <c r="AP268" s="381"/>
      <c r="AQ268" s="381"/>
      <c r="AR268" s="381"/>
      <c r="AS268" s="381"/>
      <c r="AT268" s="381"/>
      <c r="AU268" s="381"/>
      <c r="AV268" s="381"/>
      <c r="AW268" s="381"/>
      <c r="AX268" s="381"/>
      <c r="AY268" s="382"/>
      <c r="AZ268" s="382"/>
      <c r="BA268" s="382"/>
      <c r="BB268" s="382"/>
      <c r="BC268" s="382"/>
      <c r="BD268" s="382"/>
      <c r="BE268" s="382"/>
      <c r="BF268" s="382"/>
      <c r="BG268" s="382"/>
      <c r="BH268" s="382"/>
      <c r="BI268" s="382"/>
      <c r="BJ268" s="383"/>
      <c r="BK268" s="384">
        <f>SUM(BK266:BK267)</f>
        <v>63400</v>
      </c>
      <c r="BL268" s="385"/>
      <c r="BM268" s="385"/>
      <c r="BN268" s="385"/>
      <c r="BO268" s="385"/>
      <c r="BP268" s="386"/>
      <c r="BQ268" s="387" t="s">
        <v>100</v>
      </c>
      <c r="BR268" s="388"/>
      <c r="BS268" s="388"/>
      <c r="BT268" s="388"/>
      <c r="BU268" s="388"/>
      <c r="BV268" s="388"/>
      <c r="BW268" s="388"/>
      <c r="BX268" s="388"/>
      <c r="BY268" s="388"/>
      <c r="BZ268" s="388"/>
      <c r="CA268" s="388"/>
      <c r="CB268" s="388"/>
      <c r="CC268" s="389"/>
      <c r="CD268" s="390">
        <f>+CD266*AE266</f>
        <v>909176.47058823518</v>
      </c>
      <c r="CE268" s="390"/>
      <c r="CF268" s="390"/>
      <c r="CG268" s="390"/>
      <c r="CH268" s="390"/>
      <c r="CI268" s="391"/>
    </row>
    <row r="269" spans="1:87" ht="18" customHeight="1" thickBot="1" x14ac:dyDescent="0.3">
      <c r="A269" s="75"/>
      <c r="B269" s="76"/>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BG269" s="78"/>
      <c r="BH269" s="78"/>
      <c r="BI269" s="78"/>
      <c r="BJ269" s="78"/>
      <c r="BK269" s="79"/>
      <c r="BL269" s="79"/>
      <c r="BM269" s="79"/>
      <c r="BN269" s="79"/>
      <c r="BO269" s="79"/>
      <c r="BP269" s="79"/>
      <c r="BQ269" s="79"/>
      <c r="BR269" s="79"/>
      <c r="BS269" s="79"/>
      <c r="BT269" s="79"/>
      <c r="BU269" s="79"/>
      <c r="BV269" s="79"/>
      <c r="BW269" s="79"/>
      <c r="BX269" s="79"/>
      <c r="BY269" s="79"/>
      <c r="BZ269" s="79"/>
      <c r="CA269" s="79"/>
      <c r="CB269" s="79"/>
      <c r="CC269" s="79"/>
      <c r="CD269" s="79"/>
      <c r="CE269" s="79"/>
      <c r="CF269" s="79"/>
      <c r="CG269" s="79"/>
      <c r="CH269" s="79"/>
      <c r="CI269" s="79"/>
    </row>
    <row r="270" spans="1:87" ht="18" customHeight="1" x14ac:dyDescent="0.25">
      <c r="A270" s="75"/>
      <c r="B270" s="348" t="s">
        <v>0</v>
      </c>
      <c r="C270" s="349"/>
      <c r="D270" s="349"/>
      <c r="E270" s="349"/>
      <c r="F270" s="349"/>
      <c r="G270" s="349"/>
      <c r="H270" s="349"/>
      <c r="I270" s="349"/>
      <c r="J270" s="349"/>
      <c r="K270" s="349"/>
      <c r="L270" s="349"/>
      <c r="M270" s="349"/>
      <c r="N270" s="349"/>
      <c r="O270" s="349"/>
      <c r="P270" s="349"/>
      <c r="Q270" s="349"/>
      <c r="R270" s="349"/>
      <c r="S270" s="349"/>
      <c r="T270" s="349"/>
      <c r="U270" s="349"/>
      <c r="V270" s="349"/>
      <c r="W270" s="349"/>
      <c r="X270" s="349"/>
      <c r="Y270" s="350"/>
      <c r="Z270" s="348" t="s">
        <v>80</v>
      </c>
      <c r="AA270" s="349"/>
      <c r="AB270" s="349"/>
      <c r="AC270" s="349"/>
      <c r="AD270" s="350"/>
      <c r="AE270" s="357" t="s">
        <v>79</v>
      </c>
      <c r="AF270" s="358"/>
      <c r="AG270" s="358"/>
      <c r="AH270" s="358"/>
      <c r="AI270" s="358"/>
      <c r="AJ270" s="359"/>
      <c r="AK270" s="357" t="s">
        <v>81</v>
      </c>
      <c r="AL270" s="358"/>
      <c r="AM270" s="358"/>
      <c r="AN270" s="358"/>
      <c r="AO270" s="358"/>
      <c r="AP270" s="358"/>
      <c r="AQ270" s="358"/>
      <c r="AR270" s="358"/>
      <c r="AS270" s="358"/>
      <c r="AT270" s="358"/>
      <c r="AU270" s="358"/>
      <c r="AV270" s="358"/>
      <c r="AW270" s="358"/>
      <c r="AX270" s="359"/>
      <c r="AY270" s="357" t="s">
        <v>1</v>
      </c>
      <c r="AZ270" s="358"/>
      <c r="BA270" s="358"/>
      <c r="BB270" s="359"/>
      <c r="BC270" s="348" t="s">
        <v>104</v>
      </c>
      <c r="BD270" s="349"/>
      <c r="BE270" s="349"/>
      <c r="BF270" s="350"/>
      <c r="BG270" s="366" t="s">
        <v>82</v>
      </c>
      <c r="BH270" s="367"/>
      <c r="BI270" s="367"/>
      <c r="BJ270" s="368"/>
      <c r="BK270" s="315" t="s">
        <v>99</v>
      </c>
      <c r="BL270" s="316"/>
      <c r="BM270" s="316"/>
      <c r="BN270" s="316"/>
      <c r="BO270" s="316"/>
      <c r="BP270" s="317"/>
      <c r="BQ270" s="315" t="s">
        <v>83</v>
      </c>
      <c r="BR270" s="316"/>
      <c r="BS270" s="316"/>
      <c r="BT270" s="316"/>
      <c r="BU270" s="316"/>
      <c r="BV270" s="316"/>
      <c r="BW270" s="317"/>
      <c r="BX270" s="315" t="s">
        <v>84</v>
      </c>
      <c r="BY270" s="316"/>
      <c r="BZ270" s="316"/>
      <c r="CA270" s="316"/>
      <c r="CB270" s="316"/>
      <c r="CC270" s="317"/>
      <c r="CD270" s="315" t="s">
        <v>85</v>
      </c>
      <c r="CE270" s="316"/>
      <c r="CF270" s="316"/>
      <c r="CG270" s="316"/>
      <c r="CH270" s="316"/>
      <c r="CI270" s="317"/>
    </row>
    <row r="271" spans="1:87" ht="18" customHeight="1" x14ac:dyDescent="0.25">
      <c r="A271" s="75"/>
      <c r="B271" s="351"/>
      <c r="C271" s="352"/>
      <c r="D271" s="352"/>
      <c r="E271" s="352"/>
      <c r="F271" s="352"/>
      <c r="G271" s="352"/>
      <c r="H271" s="352"/>
      <c r="I271" s="352"/>
      <c r="J271" s="352"/>
      <c r="K271" s="352"/>
      <c r="L271" s="352"/>
      <c r="M271" s="352"/>
      <c r="N271" s="352"/>
      <c r="O271" s="352"/>
      <c r="P271" s="352"/>
      <c r="Q271" s="352"/>
      <c r="R271" s="352"/>
      <c r="S271" s="352"/>
      <c r="T271" s="352"/>
      <c r="U271" s="352"/>
      <c r="V271" s="352"/>
      <c r="W271" s="352"/>
      <c r="X271" s="352"/>
      <c r="Y271" s="353"/>
      <c r="Z271" s="351"/>
      <c r="AA271" s="352"/>
      <c r="AB271" s="352"/>
      <c r="AC271" s="352"/>
      <c r="AD271" s="353"/>
      <c r="AE271" s="360"/>
      <c r="AF271" s="361"/>
      <c r="AG271" s="361"/>
      <c r="AH271" s="361"/>
      <c r="AI271" s="361"/>
      <c r="AJ271" s="362"/>
      <c r="AK271" s="360"/>
      <c r="AL271" s="361"/>
      <c r="AM271" s="361"/>
      <c r="AN271" s="361"/>
      <c r="AO271" s="361"/>
      <c r="AP271" s="361"/>
      <c r="AQ271" s="361"/>
      <c r="AR271" s="361"/>
      <c r="AS271" s="361"/>
      <c r="AT271" s="361"/>
      <c r="AU271" s="361"/>
      <c r="AV271" s="361"/>
      <c r="AW271" s="361"/>
      <c r="AX271" s="362"/>
      <c r="AY271" s="360"/>
      <c r="AZ271" s="361"/>
      <c r="BA271" s="361"/>
      <c r="BB271" s="362"/>
      <c r="BC271" s="351"/>
      <c r="BD271" s="352"/>
      <c r="BE271" s="352"/>
      <c r="BF271" s="353"/>
      <c r="BG271" s="369"/>
      <c r="BH271" s="370"/>
      <c r="BI271" s="370"/>
      <c r="BJ271" s="371"/>
      <c r="BK271" s="318"/>
      <c r="BL271" s="319"/>
      <c r="BM271" s="319"/>
      <c r="BN271" s="319"/>
      <c r="BO271" s="319"/>
      <c r="BP271" s="320"/>
      <c r="BQ271" s="318"/>
      <c r="BR271" s="319"/>
      <c r="BS271" s="319"/>
      <c r="BT271" s="319"/>
      <c r="BU271" s="319"/>
      <c r="BV271" s="319"/>
      <c r="BW271" s="320"/>
      <c r="BX271" s="318"/>
      <c r="BY271" s="319"/>
      <c r="BZ271" s="319"/>
      <c r="CA271" s="319"/>
      <c r="CB271" s="319"/>
      <c r="CC271" s="320"/>
      <c r="CD271" s="318"/>
      <c r="CE271" s="319"/>
      <c r="CF271" s="319"/>
      <c r="CG271" s="319"/>
      <c r="CH271" s="319"/>
      <c r="CI271" s="320"/>
    </row>
    <row r="272" spans="1:87" ht="18" customHeight="1" thickBot="1" x14ac:dyDescent="0.3">
      <c r="A272" s="75"/>
      <c r="B272" s="354"/>
      <c r="C272" s="355"/>
      <c r="D272" s="355"/>
      <c r="E272" s="355"/>
      <c r="F272" s="355"/>
      <c r="G272" s="355"/>
      <c r="H272" s="355"/>
      <c r="I272" s="355"/>
      <c r="J272" s="355"/>
      <c r="K272" s="355"/>
      <c r="L272" s="355"/>
      <c r="M272" s="355"/>
      <c r="N272" s="355"/>
      <c r="O272" s="355"/>
      <c r="P272" s="355"/>
      <c r="Q272" s="355"/>
      <c r="R272" s="355"/>
      <c r="S272" s="355"/>
      <c r="T272" s="355"/>
      <c r="U272" s="355"/>
      <c r="V272" s="355"/>
      <c r="W272" s="355"/>
      <c r="X272" s="355"/>
      <c r="Y272" s="356"/>
      <c r="Z272" s="354"/>
      <c r="AA272" s="355"/>
      <c r="AB272" s="355"/>
      <c r="AC272" s="355"/>
      <c r="AD272" s="356"/>
      <c r="AE272" s="363"/>
      <c r="AF272" s="364"/>
      <c r="AG272" s="364"/>
      <c r="AH272" s="364"/>
      <c r="AI272" s="364"/>
      <c r="AJ272" s="365"/>
      <c r="AK272" s="360"/>
      <c r="AL272" s="361"/>
      <c r="AM272" s="361"/>
      <c r="AN272" s="361"/>
      <c r="AO272" s="361"/>
      <c r="AP272" s="361"/>
      <c r="AQ272" s="361"/>
      <c r="AR272" s="361"/>
      <c r="AS272" s="361"/>
      <c r="AT272" s="361"/>
      <c r="AU272" s="361"/>
      <c r="AV272" s="361"/>
      <c r="AW272" s="361"/>
      <c r="AX272" s="362"/>
      <c r="AY272" s="360"/>
      <c r="AZ272" s="361"/>
      <c r="BA272" s="361"/>
      <c r="BB272" s="362"/>
      <c r="BC272" s="351"/>
      <c r="BD272" s="352"/>
      <c r="BE272" s="352"/>
      <c r="BF272" s="353"/>
      <c r="BG272" s="369"/>
      <c r="BH272" s="370"/>
      <c r="BI272" s="370"/>
      <c r="BJ272" s="371"/>
      <c r="BK272" s="318"/>
      <c r="BL272" s="319"/>
      <c r="BM272" s="319"/>
      <c r="BN272" s="319"/>
      <c r="BO272" s="319"/>
      <c r="BP272" s="320"/>
      <c r="BQ272" s="321"/>
      <c r="BR272" s="322"/>
      <c r="BS272" s="322"/>
      <c r="BT272" s="322"/>
      <c r="BU272" s="322"/>
      <c r="BV272" s="322"/>
      <c r="BW272" s="323"/>
      <c r="BX272" s="321"/>
      <c r="BY272" s="322"/>
      <c r="BZ272" s="322"/>
      <c r="CA272" s="322"/>
      <c r="CB272" s="322"/>
      <c r="CC272" s="323"/>
      <c r="CD272" s="321"/>
      <c r="CE272" s="322"/>
      <c r="CF272" s="322"/>
      <c r="CG272" s="322"/>
      <c r="CH272" s="322"/>
      <c r="CI272" s="323"/>
    </row>
    <row r="273" spans="1:87" ht="18" customHeight="1" x14ac:dyDescent="0.25">
      <c r="A273" s="75"/>
      <c r="B273" s="324" t="s">
        <v>676</v>
      </c>
      <c r="C273" s="325"/>
      <c r="D273" s="325"/>
      <c r="E273" s="325"/>
      <c r="F273" s="325"/>
      <c r="G273" s="325"/>
      <c r="H273" s="325"/>
      <c r="I273" s="325"/>
      <c r="J273" s="325"/>
      <c r="K273" s="325"/>
      <c r="L273" s="325"/>
      <c r="M273" s="325"/>
      <c r="N273" s="325"/>
      <c r="O273" s="325"/>
      <c r="P273" s="325"/>
      <c r="Q273" s="325"/>
      <c r="R273" s="325"/>
      <c r="S273" s="325"/>
      <c r="T273" s="325"/>
      <c r="U273" s="325"/>
      <c r="V273" s="325"/>
      <c r="W273" s="325"/>
      <c r="X273" s="325"/>
      <c r="Y273" s="326"/>
      <c r="Z273" s="333" t="s">
        <v>712</v>
      </c>
      <c r="AA273" s="334"/>
      <c r="AB273" s="334"/>
      <c r="AC273" s="334"/>
      <c r="AD273" s="335"/>
      <c r="AE273" s="333">
        <v>4</v>
      </c>
      <c r="AF273" s="334"/>
      <c r="AG273" s="334"/>
      <c r="AH273" s="334"/>
      <c r="AI273" s="334"/>
      <c r="AJ273" s="334"/>
      <c r="AK273" s="342" t="s">
        <v>41</v>
      </c>
      <c r="AL273" s="343"/>
      <c r="AM273" s="343"/>
      <c r="AN273" s="343"/>
      <c r="AO273" s="343"/>
      <c r="AP273" s="343"/>
      <c r="AQ273" s="343"/>
      <c r="AR273" s="343"/>
      <c r="AS273" s="343"/>
      <c r="AT273" s="343"/>
      <c r="AU273" s="343"/>
      <c r="AV273" s="343"/>
      <c r="AW273" s="343"/>
      <c r="AX273" s="344"/>
      <c r="AY273" s="409">
        <v>0.25</v>
      </c>
      <c r="AZ273" s="346"/>
      <c r="BA273" s="346"/>
      <c r="BB273" s="410"/>
      <c r="BC273" s="345">
        <f>+$AE$273*AY273</f>
        <v>1</v>
      </c>
      <c r="BD273" s="346"/>
      <c r="BE273" s="346"/>
      <c r="BF273" s="347"/>
      <c r="BG273" s="285">
        <v>22629</v>
      </c>
      <c r="BH273" s="286"/>
      <c r="BI273" s="286"/>
      <c r="BJ273" s="287"/>
      <c r="BK273" s="288">
        <f>+AY273*BG273</f>
        <v>5657.25</v>
      </c>
      <c r="BL273" s="289"/>
      <c r="BM273" s="289"/>
      <c r="BN273" s="289"/>
      <c r="BO273" s="289"/>
      <c r="BP273" s="290"/>
      <c r="BQ273" s="291">
        <v>1000</v>
      </c>
      <c r="BR273" s="292"/>
      <c r="BS273" s="292"/>
      <c r="BT273" s="292"/>
      <c r="BU273" s="292"/>
      <c r="BV273" s="292"/>
      <c r="BW273" s="293"/>
      <c r="BX273" s="291">
        <f>+(((BK280+BQ273)*15)/85)</f>
        <v>5372.8235294117649</v>
      </c>
      <c r="BY273" s="292"/>
      <c r="BZ273" s="292"/>
      <c r="CA273" s="292"/>
      <c r="CB273" s="292"/>
      <c r="CC273" s="293"/>
      <c r="CD273" s="291">
        <f>+BK280+BQ273+BX273</f>
        <v>35818.823529411762</v>
      </c>
      <c r="CE273" s="292"/>
      <c r="CF273" s="292"/>
      <c r="CG273" s="292"/>
      <c r="CH273" s="292"/>
      <c r="CI273" s="293"/>
    </row>
    <row r="274" spans="1:87" ht="18" customHeight="1" x14ac:dyDescent="0.25">
      <c r="A274" s="75"/>
      <c r="B274" s="327"/>
      <c r="C274" s="328"/>
      <c r="D274" s="328"/>
      <c r="E274" s="328"/>
      <c r="F274" s="328"/>
      <c r="G274" s="328"/>
      <c r="H274" s="328"/>
      <c r="I274" s="328"/>
      <c r="J274" s="328"/>
      <c r="K274" s="328"/>
      <c r="L274" s="328"/>
      <c r="M274" s="328"/>
      <c r="N274" s="328"/>
      <c r="O274" s="328"/>
      <c r="P274" s="328"/>
      <c r="Q274" s="328"/>
      <c r="R274" s="328"/>
      <c r="S274" s="328"/>
      <c r="T274" s="328"/>
      <c r="U274" s="328"/>
      <c r="V274" s="328"/>
      <c r="W274" s="328"/>
      <c r="X274" s="328"/>
      <c r="Y274" s="329"/>
      <c r="Z274" s="336"/>
      <c r="AA274" s="337"/>
      <c r="AB274" s="337"/>
      <c r="AC274" s="337"/>
      <c r="AD274" s="338"/>
      <c r="AE274" s="336"/>
      <c r="AF274" s="337"/>
      <c r="AG274" s="337"/>
      <c r="AH274" s="337"/>
      <c r="AI274" s="337"/>
      <c r="AJ274" s="337"/>
      <c r="AK274" s="300" t="s">
        <v>30</v>
      </c>
      <c r="AL274" s="301"/>
      <c r="AM274" s="301"/>
      <c r="AN274" s="301"/>
      <c r="AO274" s="301"/>
      <c r="AP274" s="301"/>
      <c r="AQ274" s="301"/>
      <c r="AR274" s="301"/>
      <c r="AS274" s="301"/>
      <c r="AT274" s="301"/>
      <c r="AU274" s="301"/>
      <c r="AV274" s="301"/>
      <c r="AW274" s="301"/>
      <c r="AX274" s="302"/>
      <c r="AY274" s="407">
        <v>0.25</v>
      </c>
      <c r="AZ274" s="304"/>
      <c r="BA274" s="304"/>
      <c r="BB274" s="408"/>
      <c r="BC274" s="306">
        <f t="shared" ref="BC274:BC279" si="44">+$AE$273*AY274</f>
        <v>1</v>
      </c>
      <c r="BD274" s="307"/>
      <c r="BE274" s="307"/>
      <c r="BF274" s="308"/>
      <c r="BG274" s="309">
        <v>7925</v>
      </c>
      <c r="BH274" s="310"/>
      <c r="BI274" s="310"/>
      <c r="BJ274" s="311"/>
      <c r="BK274" s="312">
        <f t="shared" ref="BK274:BK279" si="45">+AY274*BG274</f>
        <v>1981.25</v>
      </c>
      <c r="BL274" s="313"/>
      <c r="BM274" s="313"/>
      <c r="BN274" s="313"/>
      <c r="BO274" s="313"/>
      <c r="BP274" s="314"/>
      <c r="BQ274" s="294"/>
      <c r="BR274" s="295"/>
      <c r="BS274" s="295"/>
      <c r="BT274" s="295"/>
      <c r="BU274" s="295"/>
      <c r="BV274" s="295"/>
      <c r="BW274" s="296"/>
      <c r="BX274" s="294"/>
      <c r="BY274" s="295"/>
      <c r="BZ274" s="295"/>
      <c r="CA274" s="295"/>
      <c r="CB274" s="295"/>
      <c r="CC274" s="296"/>
      <c r="CD274" s="294"/>
      <c r="CE274" s="295"/>
      <c r="CF274" s="295"/>
      <c r="CG274" s="295"/>
      <c r="CH274" s="295"/>
      <c r="CI274" s="296"/>
    </row>
    <row r="275" spans="1:87" ht="18" customHeight="1" x14ac:dyDescent="0.25">
      <c r="A275" s="75"/>
      <c r="B275" s="327"/>
      <c r="C275" s="328"/>
      <c r="D275" s="328"/>
      <c r="E275" s="328"/>
      <c r="F275" s="328"/>
      <c r="G275" s="328"/>
      <c r="H275" s="328"/>
      <c r="I275" s="328"/>
      <c r="J275" s="328"/>
      <c r="K275" s="328"/>
      <c r="L275" s="328"/>
      <c r="M275" s="328"/>
      <c r="N275" s="328"/>
      <c r="O275" s="328"/>
      <c r="P275" s="328"/>
      <c r="Q275" s="328"/>
      <c r="R275" s="328"/>
      <c r="S275" s="328"/>
      <c r="T275" s="328"/>
      <c r="U275" s="328"/>
      <c r="V275" s="328"/>
      <c r="W275" s="328"/>
      <c r="X275" s="328"/>
      <c r="Y275" s="329"/>
      <c r="Z275" s="336"/>
      <c r="AA275" s="337"/>
      <c r="AB275" s="337"/>
      <c r="AC275" s="337"/>
      <c r="AD275" s="338"/>
      <c r="AE275" s="336"/>
      <c r="AF275" s="337"/>
      <c r="AG275" s="337"/>
      <c r="AH275" s="337"/>
      <c r="AI275" s="337"/>
      <c r="AJ275" s="337"/>
      <c r="AK275" s="300" t="s">
        <v>22</v>
      </c>
      <c r="AL275" s="301"/>
      <c r="AM275" s="301"/>
      <c r="AN275" s="301"/>
      <c r="AO275" s="301"/>
      <c r="AP275" s="301"/>
      <c r="AQ275" s="301"/>
      <c r="AR275" s="301"/>
      <c r="AS275" s="301"/>
      <c r="AT275" s="301"/>
      <c r="AU275" s="301"/>
      <c r="AV275" s="301"/>
      <c r="AW275" s="301"/>
      <c r="AX275" s="302"/>
      <c r="AY275" s="407">
        <v>0.25</v>
      </c>
      <c r="AZ275" s="304"/>
      <c r="BA275" s="304"/>
      <c r="BB275" s="408"/>
      <c r="BC275" s="306">
        <f t="shared" si="44"/>
        <v>1</v>
      </c>
      <c r="BD275" s="307"/>
      <c r="BE275" s="307"/>
      <c r="BF275" s="308"/>
      <c r="BG275" s="309">
        <v>7925</v>
      </c>
      <c r="BH275" s="310"/>
      <c r="BI275" s="310"/>
      <c r="BJ275" s="311"/>
      <c r="BK275" s="312">
        <f t="shared" si="45"/>
        <v>1981.25</v>
      </c>
      <c r="BL275" s="313"/>
      <c r="BM275" s="313"/>
      <c r="BN275" s="313"/>
      <c r="BO275" s="313"/>
      <c r="BP275" s="314"/>
      <c r="BQ275" s="294"/>
      <c r="BR275" s="295"/>
      <c r="BS275" s="295"/>
      <c r="BT275" s="295"/>
      <c r="BU275" s="295"/>
      <c r="BV275" s="295"/>
      <c r="BW275" s="296"/>
      <c r="BX275" s="294"/>
      <c r="BY275" s="295"/>
      <c r="BZ275" s="295"/>
      <c r="CA275" s="295"/>
      <c r="CB275" s="295"/>
      <c r="CC275" s="296"/>
      <c r="CD275" s="294"/>
      <c r="CE275" s="295"/>
      <c r="CF275" s="295"/>
      <c r="CG275" s="295"/>
      <c r="CH275" s="295"/>
      <c r="CI275" s="296"/>
    </row>
    <row r="276" spans="1:87" ht="18" customHeight="1" x14ac:dyDescent="0.25">
      <c r="A276" s="75"/>
      <c r="B276" s="327"/>
      <c r="C276" s="328"/>
      <c r="D276" s="328"/>
      <c r="E276" s="328"/>
      <c r="F276" s="328"/>
      <c r="G276" s="328"/>
      <c r="H276" s="328"/>
      <c r="I276" s="328"/>
      <c r="J276" s="328"/>
      <c r="K276" s="328"/>
      <c r="L276" s="328"/>
      <c r="M276" s="328"/>
      <c r="N276" s="328"/>
      <c r="O276" s="328"/>
      <c r="P276" s="328"/>
      <c r="Q276" s="328"/>
      <c r="R276" s="328"/>
      <c r="S276" s="328"/>
      <c r="T276" s="328"/>
      <c r="U276" s="328"/>
      <c r="V276" s="328"/>
      <c r="W276" s="328"/>
      <c r="X276" s="328"/>
      <c r="Y276" s="329"/>
      <c r="Z276" s="336"/>
      <c r="AA276" s="337"/>
      <c r="AB276" s="337"/>
      <c r="AC276" s="337"/>
      <c r="AD276" s="338"/>
      <c r="AE276" s="336"/>
      <c r="AF276" s="337"/>
      <c r="AG276" s="337"/>
      <c r="AH276" s="337"/>
      <c r="AI276" s="337"/>
      <c r="AJ276" s="337"/>
      <c r="AK276" s="300" t="s">
        <v>29</v>
      </c>
      <c r="AL276" s="301"/>
      <c r="AM276" s="301"/>
      <c r="AN276" s="301"/>
      <c r="AO276" s="301"/>
      <c r="AP276" s="301"/>
      <c r="AQ276" s="301"/>
      <c r="AR276" s="301"/>
      <c r="AS276" s="301"/>
      <c r="AT276" s="301"/>
      <c r="AU276" s="301"/>
      <c r="AV276" s="301"/>
      <c r="AW276" s="301"/>
      <c r="AX276" s="302"/>
      <c r="AY276" s="407">
        <v>0.25</v>
      </c>
      <c r="AZ276" s="304"/>
      <c r="BA276" s="304"/>
      <c r="BB276" s="408"/>
      <c r="BC276" s="306">
        <f t="shared" si="44"/>
        <v>1</v>
      </c>
      <c r="BD276" s="307"/>
      <c r="BE276" s="307"/>
      <c r="BF276" s="308"/>
      <c r="BG276" s="309">
        <v>7925</v>
      </c>
      <c r="BH276" s="310"/>
      <c r="BI276" s="310"/>
      <c r="BJ276" s="311"/>
      <c r="BK276" s="312">
        <f t="shared" si="45"/>
        <v>1981.25</v>
      </c>
      <c r="BL276" s="313"/>
      <c r="BM276" s="313"/>
      <c r="BN276" s="313"/>
      <c r="BO276" s="313"/>
      <c r="BP276" s="314"/>
      <c r="BQ276" s="294"/>
      <c r="BR276" s="295"/>
      <c r="BS276" s="295"/>
      <c r="BT276" s="295"/>
      <c r="BU276" s="295"/>
      <c r="BV276" s="295"/>
      <c r="BW276" s="296"/>
      <c r="BX276" s="294"/>
      <c r="BY276" s="295"/>
      <c r="BZ276" s="295"/>
      <c r="CA276" s="295"/>
      <c r="CB276" s="295"/>
      <c r="CC276" s="296"/>
      <c r="CD276" s="294"/>
      <c r="CE276" s="295"/>
      <c r="CF276" s="295"/>
      <c r="CG276" s="295"/>
      <c r="CH276" s="295"/>
      <c r="CI276" s="296"/>
    </row>
    <row r="277" spans="1:87" ht="18" customHeight="1" x14ac:dyDescent="0.25">
      <c r="A277" s="75"/>
      <c r="B277" s="327"/>
      <c r="C277" s="328"/>
      <c r="D277" s="328"/>
      <c r="E277" s="328"/>
      <c r="F277" s="328"/>
      <c r="G277" s="328"/>
      <c r="H277" s="328"/>
      <c r="I277" s="328"/>
      <c r="J277" s="328"/>
      <c r="K277" s="328"/>
      <c r="L277" s="328"/>
      <c r="M277" s="328"/>
      <c r="N277" s="328"/>
      <c r="O277" s="328"/>
      <c r="P277" s="328"/>
      <c r="Q277" s="328"/>
      <c r="R277" s="328"/>
      <c r="S277" s="328"/>
      <c r="T277" s="328"/>
      <c r="U277" s="328"/>
      <c r="V277" s="328"/>
      <c r="W277" s="328"/>
      <c r="X277" s="328"/>
      <c r="Y277" s="329"/>
      <c r="Z277" s="336"/>
      <c r="AA277" s="337"/>
      <c r="AB277" s="337"/>
      <c r="AC277" s="337"/>
      <c r="AD277" s="338"/>
      <c r="AE277" s="336"/>
      <c r="AF277" s="337"/>
      <c r="AG277" s="337"/>
      <c r="AH277" s="337"/>
      <c r="AI277" s="337"/>
      <c r="AJ277" s="337"/>
      <c r="AK277" s="300" t="s">
        <v>14</v>
      </c>
      <c r="AL277" s="301"/>
      <c r="AM277" s="301"/>
      <c r="AN277" s="301"/>
      <c r="AO277" s="301"/>
      <c r="AP277" s="301"/>
      <c r="AQ277" s="301"/>
      <c r="AR277" s="301"/>
      <c r="AS277" s="301"/>
      <c r="AT277" s="301"/>
      <c r="AU277" s="301"/>
      <c r="AV277" s="301"/>
      <c r="AW277" s="301"/>
      <c r="AX277" s="302"/>
      <c r="AY277" s="407">
        <v>0.25</v>
      </c>
      <c r="AZ277" s="304"/>
      <c r="BA277" s="304"/>
      <c r="BB277" s="408"/>
      <c r="BC277" s="306">
        <f t="shared" si="44"/>
        <v>1</v>
      </c>
      <c r="BD277" s="307"/>
      <c r="BE277" s="307"/>
      <c r="BF277" s="308"/>
      <c r="BG277" s="309">
        <v>7925</v>
      </c>
      <c r="BH277" s="310"/>
      <c r="BI277" s="310"/>
      <c r="BJ277" s="311"/>
      <c r="BK277" s="312">
        <f t="shared" si="45"/>
        <v>1981.25</v>
      </c>
      <c r="BL277" s="313"/>
      <c r="BM277" s="313"/>
      <c r="BN277" s="313"/>
      <c r="BO277" s="313"/>
      <c r="BP277" s="314"/>
      <c r="BQ277" s="294"/>
      <c r="BR277" s="295"/>
      <c r="BS277" s="295"/>
      <c r="BT277" s="295"/>
      <c r="BU277" s="295"/>
      <c r="BV277" s="295"/>
      <c r="BW277" s="296"/>
      <c r="BX277" s="294"/>
      <c r="BY277" s="295"/>
      <c r="BZ277" s="295"/>
      <c r="CA277" s="295"/>
      <c r="CB277" s="295"/>
      <c r="CC277" s="296"/>
      <c r="CD277" s="294"/>
      <c r="CE277" s="295"/>
      <c r="CF277" s="295"/>
      <c r="CG277" s="295"/>
      <c r="CH277" s="295"/>
      <c r="CI277" s="296"/>
    </row>
    <row r="278" spans="1:87" ht="18" customHeight="1" x14ac:dyDescent="0.25">
      <c r="A278" s="75"/>
      <c r="B278" s="327"/>
      <c r="C278" s="328"/>
      <c r="D278" s="328"/>
      <c r="E278" s="328"/>
      <c r="F278" s="328"/>
      <c r="G278" s="328"/>
      <c r="H278" s="328"/>
      <c r="I278" s="328"/>
      <c r="J278" s="328"/>
      <c r="K278" s="328"/>
      <c r="L278" s="328"/>
      <c r="M278" s="328"/>
      <c r="N278" s="328"/>
      <c r="O278" s="328"/>
      <c r="P278" s="328"/>
      <c r="Q278" s="328"/>
      <c r="R278" s="328"/>
      <c r="S278" s="328"/>
      <c r="T278" s="328"/>
      <c r="U278" s="328"/>
      <c r="V278" s="328"/>
      <c r="W278" s="328"/>
      <c r="X278" s="328"/>
      <c r="Y278" s="329"/>
      <c r="Z278" s="336"/>
      <c r="AA278" s="337"/>
      <c r="AB278" s="337"/>
      <c r="AC278" s="337"/>
      <c r="AD278" s="338"/>
      <c r="AE278" s="336"/>
      <c r="AF278" s="337"/>
      <c r="AG278" s="337"/>
      <c r="AH278" s="337"/>
      <c r="AI278" s="337"/>
      <c r="AJ278" s="337"/>
      <c r="AK278" s="300" t="s">
        <v>13</v>
      </c>
      <c r="AL278" s="301"/>
      <c r="AM278" s="301"/>
      <c r="AN278" s="301"/>
      <c r="AO278" s="301"/>
      <c r="AP278" s="301"/>
      <c r="AQ278" s="301"/>
      <c r="AR278" s="301"/>
      <c r="AS278" s="301"/>
      <c r="AT278" s="301"/>
      <c r="AU278" s="301"/>
      <c r="AV278" s="301"/>
      <c r="AW278" s="301"/>
      <c r="AX278" s="302"/>
      <c r="AY278" s="407">
        <v>0.25</v>
      </c>
      <c r="AZ278" s="304"/>
      <c r="BA278" s="304"/>
      <c r="BB278" s="408"/>
      <c r="BC278" s="306">
        <f t="shared" si="44"/>
        <v>1</v>
      </c>
      <c r="BD278" s="307"/>
      <c r="BE278" s="307"/>
      <c r="BF278" s="308"/>
      <c r="BG278" s="309">
        <v>40826</v>
      </c>
      <c r="BH278" s="310"/>
      <c r="BI278" s="310"/>
      <c r="BJ278" s="311"/>
      <c r="BK278" s="312">
        <f t="shared" si="45"/>
        <v>10206.5</v>
      </c>
      <c r="BL278" s="313"/>
      <c r="BM278" s="313"/>
      <c r="BN278" s="313"/>
      <c r="BO278" s="313"/>
      <c r="BP278" s="314"/>
      <c r="BQ278" s="294"/>
      <c r="BR278" s="295"/>
      <c r="BS278" s="295"/>
      <c r="BT278" s="295"/>
      <c r="BU278" s="295"/>
      <c r="BV278" s="295"/>
      <c r="BW278" s="296"/>
      <c r="BX278" s="294"/>
      <c r="BY278" s="295"/>
      <c r="BZ278" s="295"/>
      <c r="CA278" s="295"/>
      <c r="CB278" s="295"/>
      <c r="CC278" s="296"/>
      <c r="CD278" s="294"/>
      <c r="CE278" s="295"/>
      <c r="CF278" s="295"/>
      <c r="CG278" s="295"/>
      <c r="CH278" s="295"/>
      <c r="CI278" s="296"/>
    </row>
    <row r="279" spans="1:87" ht="18" customHeight="1" thickBot="1" x14ac:dyDescent="0.3">
      <c r="A279" s="75"/>
      <c r="B279" s="327"/>
      <c r="C279" s="328"/>
      <c r="D279" s="328"/>
      <c r="E279" s="328"/>
      <c r="F279" s="328"/>
      <c r="G279" s="328"/>
      <c r="H279" s="328"/>
      <c r="I279" s="328"/>
      <c r="J279" s="328"/>
      <c r="K279" s="328"/>
      <c r="L279" s="328"/>
      <c r="M279" s="328"/>
      <c r="N279" s="328"/>
      <c r="O279" s="328"/>
      <c r="P279" s="328"/>
      <c r="Q279" s="328"/>
      <c r="R279" s="328"/>
      <c r="S279" s="328"/>
      <c r="T279" s="328"/>
      <c r="U279" s="328"/>
      <c r="V279" s="328"/>
      <c r="W279" s="328"/>
      <c r="X279" s="328"/>
      <c r="Y279" s="329"/>
      <c r="Z279" s="336"/>
      <c r="AA279" s="337"/>
      <c r="AB279" s="337"/>
      <c r="AC279" s="337"/>
      <c r="AD279" s="338"/>
      <c r="AE279" s="336"/>
      <c r="AF279" s="337"/>
      <c r="AG279" s="337"/>
      <c r="AH279" s="337"/>
      <c r="AI279" s="337"/>
      <c r="AJ279" s="337"/>
      <c r="AK279" s="392" t="s">
        <v>530</v>
      </c>
      <c r="AL279" s="393"/>
      <c r="AM279" s="393"/>
      <c r="AN279" s="393"/>
      <c r="AO279" s="393"/>
      <c r="AP279" s="393"/>
      <c r="AQ279" s="393"/>
      <c r="AR279" s="393"/>
      <c r="AS279" s="393"/>
      <c r="AT279" s="393"/>
      <c r="AU279" s="393"/>
      <c r="AV279" s="393"/>
      <c r="AW279" s="393"/>
      <c r="AX279" s="394"/>
      <c r="AY279" s="407">
        <v>0.25</v>
      </c>
      <c r="AZ279" s="304"/>
      <c r="BA279" s="304"/>
      <c r="BB279" s="408"/>
      <c r="BC279" s="306">
        <f t="shared" si="44"/>
        <v>1</v>
      </c>
      <c r="BD279" s="307"/>
      <c r="BE279" s="307"/>
      <c r="BF279" s="308"/>
      <c r="BG279" s="309">
        <v>22629</v>
      </c>
      <c r="BH279" s="310"/>
      <c r="BI279" s="310"/>
      <c r="BJ279" s="311"/>
      <c r="BK279" s="312">
        <f t="shared" si="45"/>
        <v>5657.25</v>
      </c>
      <c r="BL279" s="313"/>
      <c r="BM279" s="313"/>
      <c r="BN279" s="313"/>
      <c r="BO279" s="313"/>
      <c r="BP279" s="314"/>
      <c r="BQ279" s="294"/>
      <c r="BR279" s="295"/>
      <c r="BS279" s="295"/>
      <c r="BT279" s="295"/>
      <c r="BU279" s="295"/>
      <c r="BV279" s="295"/>
      <c r="BW279" s="296"/>
      <c r="BX279" s="294"/>
      <c r="BY279" s="295"/>
      <c r="BZ279" s="295"/>
      <c r="CA279" s="295"/>
      <c r="CB279" s="295"/>
      <c r="CC279" s="296"/>
      <c r="CD279" s="294"/>
      <c r="CE279" s="295"/>
      <c r="CF279" s="295"/>
      <c r="CG279" s="295"/>
      <c r="CH279" s="295"/>
      <c r="CI279" s="296"/>
    </row>
    <row r="280" spans="1:87" ht="18" customHeight="1" thickBot="1" x14ac:dyDescent="0.3">
      <c r="A280" s="75"/>
      <c r="B280" s="377"/>
      <c r="C280" s="378"/>
      <c r="D280" s="378"/>
      <c r="E280" s="378"/>
      <c r="F280" s="378"/>
      <c r="G280" s="378"/>
      <c r="H280" s="378"/>
      <c r="I280" s="378"/>
      <c r="J280" s="378"/>
      <c r="K280" s="378"/>
      <c r="L280" s="378"/>
      <c r="M280" s="378"/>
      <c r="N280" s="378"/>
      <c r="O280" s="378"/>
      <c r="P280" s="378"/>
      <c r="Q280" s="378"/>
      <c r="R280" s="378"/>
      <c r="S280" s="378"/>
      <c r="T280" s="378"/>
      <c r="U280" s="378"/>
      <c r="V280" s="378"/>
      <c r="W280" s="378"/>
      <c r="X280" s="378"/>
      <c r="Y280" s="378"/>
      <c r="Z280" s="378"/>
      <c r="AA280" s="378"/>
      <c r="AB280" s="378"/>
      <c r="AC280" s="378"/>
      <c r="AD280" s="378"/>
      <c r="AE280" s="378"/>
      <c r="AF280" s="378"/>
      <c r="AG280" s="378"/>
      <c r="AH280" s="378"/>
      <c r="AI280" s="378"/>
      <c r="AJ280" s="379"/>
      <c r="AK280" s="380" t="s">
        <v>3</v>
      </c>
      <c r="AL280" s="381"/>
      <c r="AM280" s="381"/>
      <c r="AN280" s="381"/>
      <c r="AO280" s="381"/>
      <c r="AP280" s="381"/>
      <c r="AQ280" s="381"/>
      <c r="AR280" s="381"/>
      <c r="AS280" s="381"/>
      <c r="AT280" s="381"/>
      <c r="AU280" s="381"/>
      <c r="AV280" s="381"/>
      <c r="AW280" s="381"/>
      <c r="AX280" s="381"/>
      <c r="AY280" s="382"/>
      <c r="AZ280" s="382"/>
      <c r="BA280" s="382"/>
      <c r="BB280" s="382"/>
      <c r="BC280" s="382"/>
      <c r="BD280" s="382"/>
      <c r="BE280" s="382"/>
      <c r="BF280" s="382"/>
      <c r="BG280" s="382"/>
      <c r="BH280" s="382"/>
      <c r="BI280" s="382"/>
      <c r="BJ280" s="383"/>
      <c r="BK280" s="384">
        <f>SUM(BK273:BK279)</f>
        <v>29446</v>
      </c>
      <c r="BL280" s="385"/>
      <c r="BM280" s="385"/>
      <c r="BN280" s="385"/>
      <c r="BO280" s="385"/>
      <c r="BP280" s="386"/>
      <c r="BQ280" s="387" t="s">
        <v>100</v>
      </c>
      <c r="BR280" s="388"/>
      <c r="BS280" s="388"/>
      <c r="BT280" s="388"/>
      <c r="BU280" s="388"/>
      <c r="BV280" s="388"/>
      <c r="BW280" s="388"/>
      <c r="BX280" s="388"/>
      <c r="BY280" s="388"/>
      <c r="BZ280" s="388"/>
      <c r="CA280" s="388"/>
      <c r="CB280" s="388"/>
      <c r="CC280" s="389"/>
      <c r="CD280" s="390">
        <f>+CD273*AE273</f>
        <v>143275.29411764705</v>
      </c>
      <c r="CE280" s="390"/>
      <c r="CF280" s="390"/>
      <c r="CG280" s="390"/>
      <c r="CH280" s="390"/>
      <c r="CI280" s="391"/>
    </row>
    <row r="281" spans="1:87" ht="18" customHeight="1" thickBot="1" x14ac:dyDescent="0.3">
      <c r="A281" s="75"/>
      <c r="B281" s="76"/>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BG281" s="78"/>
      <c r="BH281" s="78"/>
      <c r="BI281" s="78"/>
      <c r="BJ281" s="78"/>
      <c r="BK281" s="79"/>
      <c r="BL281" s="79"/>
      <c r="BM281" s="79"/>
      <c r="BN281" s="79"/>
      <c r="BO281" s="79"/>
      <c r="BP281" s="79"/>
      <c r="BQ281" s="79"/>
      <c r="BR281" s="79"/>
      <c r="BS281" s="79"/>
      <c r="BT281" s="79"/>
      <c r="BU281" s="79"/>
      <c r="BV281" s="79"/>
      <c r="BW281" s="79"/>
      <c r="BX281" s="79"/>
      <c r="BY281" s="79"/>
      <c r="BZ281" s="79"/>
      <c r="CA281" s="79"/>
      <c r="CB281" s="79"/>
      <c r="CC281" s="79"/>
      <c r="CD281" s="79"/>
      <c r="CE281" s="79"/>
      <c r="CF281" s="79"/>
      <c r="CG281" s="79"/>
      <c r="CH281" s="79"/>
      <c r="CI281" s="79"/>
    </row>
    <row r="282" spans="1:87" ht="18" customHeight="1" x14ac:dyDescent="0.25">
      <c r="A282" s="75"/>
      <c r="B282" s="348" t="s">
        <v>0</v>
      </c>
      <c r="C282" s="349"/>
      <c r="D282" s="349"/>
      <c r="E282" s="349"/>
      <c r="F282" s="349"/>
      <c r="G282" s="349"/>
      <c r="H282" s="349"/>
      <c r="I282" s="349"/>
      <c r="J282" s="349"/>
      <c r="K282" s="349"/>
      <c r="L282" s="349"/>
      <c r="M282" s="349"/>
      <c r="N282" s="349"/>
      <c r="O282" s="349"/>
      <c r="P282" s="349"/>
      <c r="Q282" s="349"/>
      <c r="R282" s="349"/>
      <c r="S282" s="349"/>
      <c r="T282" s="349"/>
      <c r="U282" s="349"/>
      <c r="V282" s="349"/>
      <c r="W282" s="349"/>
      <c r="X282" s="349"/>
      <c r="Y282" s="350"/>
      <c r="Z282" s="348" t="s">
        <v>80</v>
      </c>
      <c r="AA282" s="349"/>
      <c r="AB282" s="349"/>
      <c r="AC282" s="349"/>
      <c r="AD282" s="350"/>
      <c r="AE282" s="357" t="s">
        <v>79</v>
      </c>
      <c r="AF282" s="358"/>
      <c r="AG282" s="358"/>
      <c r="AH282" s="358"/>
      <c r="AI282" s="358"/>
      <c r="AJ282" s="359"/>
      <c r="AK282" s="357" t="s">
        <v>81</v>
      </c>
      <c r="AL282" s="358"/>
      <c r="AM282" s="358"/>
      <c r="AN282" s="358"/>
      <c r="AO282" s="358"/>
      <c r="AP282" s="358"/>
      <c r="AQ282" s="358"/>
      <c r="AR282" s="358"/>
      <c r="AS282" s="358"/>
      <c r="AT282" s="358"/>
      <c r="AU282" s="358"/>
      <c r="AV282" s="358"/>
      <c r="AW282" s="358"/>
      <c r="AX282" s="359"/>
      <c r="AY282" s="357" t="s">
        <v>1</v>
      </c>
      <c r="AZ282" s="358"/>
      <c r="BA282" s="358"/>
      <c r="BB282" s="359"/>
      <c r="BC282" s="348" t="s">
        <v>104</v>
      </c>
      <c r="BD282" s="349"/>
      <c r="BE282" s="349"/>
      <c r="BF282" s="350"/>
      <c r="BG282" s="366" t="s">
        <v>82</v>
      </c>
      <c r="BH282" s="367"/>
      <c r="BI282" s="367"/>
      <c r="BJ282" s="368"/>
      <c r="BK282" s="315" t="s">
        <v>99</v>
      </c>
      <c r="BL282" s="316"/>
      <c r="BM282" s="316"/>
      <c r="BN282" s="316"/>
      <c r="BO282" s="316"/>
      <c r="BP282" s="317"/>
      <c r="BQ282" s="315" t="s">
        <v>83</v>
      </c>
      <c r="BR282" s="316"/>
      <c r="BS282" s="316"/>
      <c r="BT282" s="316"/>
      <c r="BU282" s="316"/>
      <c r="BV282" s="316"/>
      <c r="BW282" s="317"/>
      <c r="BX282" s="315" t="s">
        <v>84</v>
      </c>
      <c r="BY282" s="316"/>
      <c r="BZ282" s="316"/>
      <c r="CA282" s="316"/>
      <c r="CB282" s="316"/>
      <c r="CC282" s="317"/>
      <c r="CD282" s="315" t="s">
        <v>85</v>
      </c>
      <c r="CE282" s="316"/>
      <c r="CF282" s="316"/>
      <c r="CG282" s="316"/>
      <c r="CH282" s="316"/>
      <c r="CI282" s="317"/>
    </row>
    <row r="283" spans="1:87" ht="18" customHeight="1" x14ac:dyDescent="0.25">
      <c r="A283" s="75"/>
      <c r="B283" s="351"/>
      <c r="C283" s="352"/>
      <c r="D283" s="352"/>
      <c r="E283" s="352"/>
      <c r="F283" s="352"/>
      <c r="G283" s="352"/>
      <c r="H283" s="352"/>
      <c r="I283" s="352"/>
      <c r="J283" s="352"/>
      <c r="K283" s="352"/>
      <c r="L283" s="352"/>
      <c r="M283" s="352"/>
      <c r="N283" s="352"/>
      <c r="O283" s="352"/>
      <c r="P283" s="352"/>
      <c r="Q283" s="352"/>
      <c r="R283" s="352"/>
      <c r="S283" s="352"/>
      <c r="T283" s="352"/>
      <c r="U283" s="352"/>
      <c r="V283" s="352"/>
      <c r="W283" s="352"/>
      <c r="X283" s="352"/>
      <c r="Y283" s="353"/>
      <c r="Z283" s="351"/>
      <c r="AA283" s="352"/>
      <c r="AB283" s="352"/>
      <c r="AC283" s="352"/>
      <c r="AD283" s="353"/>
      <c r="AE283" s="360"/>
      <c r="AF283" s="361"/>
      <c r="AG283" s="361"/>
      <c r="AH283" s="361"/>
      <c r="AI283" s="361"/>
      <c r="AJ283" s="362"/>
      <c r="AK283" s="360"/>
      <c r="AL283" s="361"/>
      <c r="AM283" s="361"/>
      <c r="AN283" s="361"/>
      <c r="AO283" s="361"/>
      <c r="AP283" s="361"/>
      <c r="AQ283" s="361"/>
      <c r="AR283" s="361"/>
      <c r="AS283" s="361"/>
      <c r="AT283" s="361"/>
      <c r="AU283" s="361"/>
      <c r="AV283" s="361"/>
      <c r="AW283" s="361"/>
      <c r="AX283" s="362"/>
      <c r="AY283" s="360"/>
      <c r="AZ283" s="361"/>
      <c r="BA283" s="361"/>
      <c r="BB283" s="362"/>
      <c r="BC283" s="351"/>
      <c r="BD283" s="352"/>
      <c r="BE283" s="352"/>
      <c r="BF283" s="353"/>
      <c r="BG283" s="369"/>
      <c r="BH283" s="370"/>
      <c r="BI283" s="370"/>
      <c r="BJ283" s="371"/>
      <c r="BK283" s="318"/>
      <c r="BL283" s="319"/>
      <c r="BM283" s="319"/>
      <c r="BN283" s="319"/>
      <c r="BO283" s="319"/>
      <c r="BP283" s="320"/>
      <c r="BQ283" s="318"/>
      <c r="BR283" s="319"/>
      <c r="BS283" s="319"/>
      <c r="BT283" s="319"/>
      <c r="BU283" s="319"/>
      <c r="BV283" s="319"/>
      <c r="BW283" s="320"/>
      <c r="BX283" s="318"/>
      <c r="BY283" s="319"/>
      <c r="BZ283" s="319"/>
      <c r="CA283" s="319"/>
      <c r="CB283" s="319"/>
      <c r="CC283" s="320"/>
      <c r="CD283" s="318"/>
      <c r="CE283" s="319"/>
      <c r="CF283" s="319"/>
      <c r="CG283" s="319"/>
      <c r="CH283" s="319"/>
      <c r="CI283" s="320"/>
    </row>
    <row r="284" spans="1:87" ht="18" customHeight="1" thickBot="1" x14ac:dyDescent="0.3">
      <c r="A284" s="75"/>
      <c r="B284" s="354"/>
      <c r="C284" s="355"/>
      <c r="D284" s="355"/>
      <c r="E284" s="355"/>
      <c r="F284" s="355"/>
      <c r="G284" s="355"/>
      <c r="H284" s="355"/>
      <c r="I284" s="355"/>
      <c r="J284" s="355"/>
      <c r="K284" s="355"/>
      <c r="L284" s="355"/>
      <c r="M284" s="355"/>
      <c r="N284" s="355"/>
      <c r="O284" s="355"/>
      <c r="P284" s="355"/>
      <c r="Q284" s="355"/>
      <c r="R284" s="355"/>
      <c r="S284" s="355"/>
      <c r="T284" s="355"/>
      <c r="U284" s="355"/>
      <c r="V284" s="355"/>
      <c r="W284" s="355"/>
      <c r="X284" s="355"/>
      <c r="Y284" s="356"/>
      <c r="Z284" s="354"/>
      <c r="AA284" s="355"/>
      <c r="AB284" s="355"/>
      <c r="AC284" s="355"/>
      <c r="AD284" s="356"/>
      <c r="AE284" s="363"/>
      <c r="AF284" s="364"/>
      <c r="AG284" s="364"/>
      <c r="AH284" s="364"/>
      <c r="AI284" s="364"/>
      <c r="AJ284" s="365"/>
      <c r="AK284" s="360"/>
      <c r="AL284" s="361"/>
      <c r="AM284" s="361"/>
      <c r="AN284" s="361"/>
      <c r="AO284" s="361"/>
      <c r="AP284" s="361"/>
      <c r="AQ284" s="361"/>
      <c r="AR284" s="361"/>
      <c r="AS284" s="361"/>
      <c r="AT284" s="361"/>
      <c r="AU284" s="361"/>
      <c r="AV284" s="361"/>
      <c r="AW284" s="361"/>
      <c r="AX284" s="362"/>
      <c r="AY284" s="360"/>
      <c r="AZ284" s="361"/>
      <c r="BA284" s="361"/>
      <c r="BB284" s="362"/>
      <c r="BC284" s="351"/>
      <c r="BD284" s="352"/>
      <c r="BE284" s="352"/>
      <c r="BF284" s="353"/>
      <c r="BG284" s="369"/>
      <c r="BH284" s="370"/>
      <c r="BI284" s="370"/>
      <c r="BJ284" s="371"/>
      <c r="BK284" s="318"/>
      <c r="BL284" s="319"/>
      <c r="BM284" s="319"/>
      <c r="BN284" s="319"/>
      <c r="BO284" s="319"/>
      <c r="BP284" s="320"/>
      <c r="BQ284" s="321"/>
      <c r="BR284" s="322"/>
      <c r="BS284" s="322"/>
      <c r="BT284" s="322"/>
      <c r="BU284" s="322"/>
      <c r="BV284" s="322"/>
      <c r="BW284" s="323"/>
      <c r="BX284" s="321"/>
      <c r="BY284" s="322"/>
      <c r="BZ284" s="322"/>
      <c r="CA284" s="322"/>
      <c r="CB284" s="322"/>
      <c r="CC284" s="323"/>
      <c r="CD284" s="321"/>
      <c r="CE284" s="322"/>
      <c r="CF284" s="322"/>
      <c r="CG284" s="322"/>
      <c r="CH284" s="322"/>
      <c r="CI284" s="323"/>
    </row>
    <row r="285" spans="1:87" ht="18" customHeight="1" thickBot="1" x14ac:dyDescent="0.3">
      <c r="A285" s="75"/>
      <c r="B285" s="324" t="s">
        <v>677</v>
      </c>
      <c r="C285" s="325"/>
      <c r="D285" s="325"/>
      <c r="E285" s="325"/>
      <c r="F285" s="325"/>
      <c r="G285" s="325"/>
      <c r="H285" s="325"/>
      <c r="I285" s="325"/>
      <c r="J285" s="325"/>
      <c r="K285" s="325"/>
      <c r="L285" s="325"/>
      <c r="M285" s="325"/>
      <c r="N285" s="325"/>
      <c r="O285" s="325"/>
      <c r="P285" s="325"/>
      <c r="Q285" s="325"/>
      <c r="R285" s="325"/>
      <c r="S285" s="325"/>
      <c r="T285" s="325"/>
      <c r="U285" s="325"/>
      <c r="V285" s="325"/>
      <c r="W285" s="325"/>
      <c r="X285" s="325"/>
      <c r="Y285" s="326"/>
      <c r="Z285" s="333" t="s">
        <v>713</v>
      </c>
      <c r="AA285" s="334"/>
      <c r="AB285" s="334"/>
      <c r="AC285" s="334"/>
      <c r="AD285" s="335"/>
      <c r="AE285" s="333">
        <v>12</v>
      </c>
      <c r="AF285" s="334"/>
      <c r="AG285" s="334"/>
      <c r="AH285" s="334"/>
      <c r="AI285" s="334"/>
      <c r="AJ285" s="334"/>
      <c r="AK285" s="342" t="s">
        <v>29</v>
      </c>
      <c r="AL285" s="343"/>
      <c r="AM285" s="343"/>
      <c r="AN285" s="343"/>
      <c r="AO285" s="343"/>
      <c r="AP285" s="343"/>
      <c r="AQ285" s="343"/>
      <c r="AR285" s="343"/>
      <c r="AS285" s="343"/>
      <c r="AT285" s="343"/>
      <c r="AU285" s="343"/>
      <c r="AV285" s="343"/>
      <c r="AW285" s="343"/>
      <c r="AX285" s="344"/>
      <c r="AY285" s="409">
        <v>4</v>
      </c>
      <c r="AZ285" s="346"/>
      <c r="BA285" s="346"/>
      <c r="BB285" s="410"/>
      <c r="BC285" s="345">
        <f>+$AE$285*AY285</f>
        <v>48</v>
      </c>
      <c r="BD285" s="346"/>
      <c r="BE285" s="346"/>
      <c r="BF285" s="347"/>
      <c r="BG285" s="285">
        <v>7925</v>
      </c>
      <c r="BH285" s="286"/>
      <c r="BI285" s="286"/>
      <c r="BJ285" s="287"/>
      <c r="BK285" s="288">
        <f>+AY285*BG285</f>
        <v>31700</v>
      </c>
      <c r="BL285" s="289"/>
      <c r="BM285" s="289"/>
      <c r="BN285" s="289"/>
      <c r="BO285" s="289"/>
      <c r="BP285" s="290"/>
      <c r="BQ285" s="291">
        <v>1000</v>
      </c>
      <c r="BR285" s="292"/>
      <c r="BS285" s="292"/>
      <c r="BT285" s="292"/>
      <c r="BU285" s="292"/>
      <c r="BV285" s="292"/>
      <c r="BW285" s="293"/>
      <c r="BX285" s="291">
        <f>+(((BK286+BQ285)*15)/85)</f>
        <v>5770.588235294118</v>
      </c>
      <c r="BY285" s="292"/>
      <c r="BZ285" s="292"/>
      <c r="CA285" s="292"/>
      <c r="CB285" s="292"/>
      <c r="CC285" s="293"/>
      <c r="CD285" s="291">
        <f>+BK286+BQ285+BX285</f>
        <v>38470.588235294119</v>
      </c>
      <c r="CE285" s="292"/>
      <c r="CF285" s="292"/>
      <c r="CG285" s="292"/>
      <c r="CH285" s="292"/>
      <c r="CI285" s="293"/>
    </row>
    <row r="286" spans="1:87" ht="18" customHeight="1" thickBot="1" x14ac:dyDescent="0.3">
      <c r="A286" s="75"/>
      <c r="B286" s="377"/>
      <c r="C286" s="378"/>
      <c r="D286" s="378"/>
      <c r="E286" s="378"/>
      <c r="F286" s="378"/>
      <c r="G286" s="378"/>
      <c r="H286" s="378"/>
      <c r="I286" s="378"/>
      <c r="J286" s="378"/>
      <c r="K286" s="378"/>
      <c r="L286" s="378"/>
      <c r="M286" s="378"/>
      <c r="N286" s="378"/>
      <c r="O286" s="378"/>
      <c r="P286" s="378"/>
      <c r="Q286" s="378"/>
      <c r="R286" s="378"/>
      <c r="S286" s="378"/>
      <c r="T286" s="378"/>
      <c r="U286" s="378"/>
      <c r="V286" s="378"/>
      <c r="W286" s="378"/>
      <c r="X286" s="378"/>
      <c r="Y286" s="378"/>
      <c r="Z286" s="378"/>
      <c r="AA286" s="378"/>
      <c r="AB286" s="378"/>
      <c r="AC286" s="378"/>
      <c r="AD286" s="378"/>
      <c r="AE286" s="378"/>
      <c r="AF286" s="378"/>
      <c r="AG286" s="378"/>
      <c r="AH286" s="378"/>
      <c r="AI286" s="378"/>
      <c r="AJ286" s="379"/>
      <c r="AK286" s="380" t="s">
        <v>3</v>
      </c>
      <c r="AL286" s="381"/>
      <c r="AM286" s="381"/>
      <c r="AN286" s="381"/>
      <c r="AO286" s="381"/>
      <c r="AP286" s="381"/>
      <c r="AQ286" s="381"/>
      <c r="AR286" s="381"/>
      <c r="AS286" s="381"/>
      <c r="AT286" s="381"/>
      <c r="AU286" s="381"/>
      <c r="AV286" s="381"/>
      <c r="AW286" s="381"/>
      <c r="AX286" s="381"/>
      <c r="AY286" s="382"/>
      <c r="AZ286" s="382"/>
      <c r="BA286" s="382"/>
      <c r="BB286" s="382"/>
      <c r="BC286" s="382"/>
      <c r="BD286" s="382"/>
      <c r="BE286" s="382"/>
      <c r="BF286" s="382"/>
      <c r="BG286" s="382"/>
      <c r="BH286" s="382"/>
      <c r="BI286" s="382"/>
      <c r="BJ286" s="383"/>
      <c r="BK286" s="384">
        <f>SUM(BK285:BK285)</f>
        <v>31700</v>
      </c>
      <c r="BL286" s="385"/>
      <c r="BM286" s="385"/>
      <c r="BN286" s="385"/>
      <c r="BO286" s="385"/>
      <c r="BP286" s="386"/>
      <c r="BQ286" s="387" t="s">
        <v>100</v>
      </c>
      <c r="BR286" s="388"/>
      <c r="BS286" s="388"/>
      <c r="BT286" s="388"/>
      <c r="BU286" s="388"/>
      <c r="BV286" s="388"/>
      <c r="BW286" s="388"/>
      <c r="BX286" s="388"/>
      <c r="BY286" s="388"/>
      <c r="BZ286" s="388"/>
      <c r="CA286" s="388"/>
      <c r="CB286" s="388"/>
      <c r="CC286" s="389"/>
      <c r="CD286" s="390">
        <f>+CD285*AE285</f>
        <v>461647.0588235294</v>
      </c>
      <c r="CE286" s="390"/>
      <c r="CF286" s="390"/>
      <c r="CG286" s="390"/>
      <c r="CH286" s="390"/>
      <c r="CI286" s="391"/>
    </row>
    <row r="287" spans="1:87" ht="18" customHeight="1" thickBot="1" x14ac:dyDescent="0.3">
      <c r="A287" s="75"/>
      <c r="B287" s="76"/>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BG287" s="78"/>
      <c r="BH287" s="78"/>
      <c r="BI287" s="78"/>
      <c r="BJ287" s="78"/>
      <c r="BK287" s="79"/>
      <c r="BL287" s="79"/>
      <c r="BM287" s="79"/>
      <c r="BN287" s="79"/>
      <c r="BO287" s="79"/>
      <c r="BP287" s="79"/>
      <c r="BQ287" s="79"/>
      <c r="BR287" s="79"/>
      <c r="BS287" s="79"/>
      <c r="BT287" s="79"/>
      <c r="BU287" s="79"/>
      <c r="BV287" s="79"/>
      <c r="BW287" s="79"/>
      <c r="BX287" s="79"/>
      <c r="BY287" s="79"/>
      <c r="BZ287" s="79"/>
      <c r="CA287" s="79"/>
      <c r="CB287" s="79"/>
      <c r="CC287" s="79"/>
      <c r="CD287" s="79"/>
      <c r="CE287" s="79"/>
      <c r="CF287" s="79"/>
      <c r="CG287" s="79"/>
      <c r="CH287" s="79"/>
      <c r="CI287" s="79"/>
    </row>
    <row r="288" spans="1:87" ht="18" customHeight="1" x14ac:dyDescent="0.25">
      <c r="A288" s="75"/>
      <c r="B288" s="348" t="s">
        <v>0</v>
      </c>
      <c r="C288" s="349"/>
      <c r="D288" s="349"/>
      <c r="E288" s="349"/>
      <c r="F288" s="349"/>
      <c r="G288" s="349"/>
      <c r="H288" s="349"/>
      <c r="I288" s="349"/>
      <c r="J288" s="349"/>
      <c r="K288" s="349"/>
      <c r="L288" s="349"/>
      <c r="M288" s="349"/>
      <c r="N288" s="349"/>
      <c r="O288" s="349"/>
      <c r="P288" s="349"/>
      <c r="Q288" s="349"/>
      <c r="R288" s="349"/>
      <c r="S288" s="349"/>
      <c r="T288" s="349"/>
      <c r="U288" s="349"/>
      <c r="V288" s="349"/>
      <c r="W288" s="349"/>
      <c r="X288" s="349"/>
      <c r="Y288" s="350"/>
      <c r="Z288" s="348" t="s">
        <v>80</v>
      </c>
      <c r="AA288" s="349"/>
      <c r="AB288" s="349"/>
      <c r="AC288" s="349"/>
      <c r="AD288" s="350"/>
      <c r="AE288" s="357" t="s">
        <v>79</v>
      </c>
      <c r="AF288" s="358"/>
      <c r="AG288" s="358"/>
      <c r="AH288" s="358"/>
      <c r="AI288" s="358"/>
      <c r="AJ288" s="359"/>
      <c r="AK288" s="357" t="s">
        <v>81</v>
      </c>
      <c r="AL288" s="358"/>
      <c r="AM288" s="358"/>
      <c r="AN288" s="358"/>
      <c r="AO288" s="358"/>
      <c r="AP288" s="358"/>
      <c r="AQ288" s="358"/>
      <c r="AR288" s="358"/>
      <c r="AS288" s="358"/>
      <c r="AT288" s="358"/>
      <c r="AU288" s="358"/>
      <c r="AV288" s="358"/>
      <c r="AW288" s="358"/>
      <c r="AX288" s="359"/>
      <c r="AY288" s="357" t="s">
        <v>1</v>
      </c>
      <c r="AZ288" s="358"/>
      <c r="BA288" s="358"/>
      <c r="BB288" s="359"/>
      <c r="BC288" s="348" t="s">
        <v>104</v>
      </c>
      <c r="BD288" s="349"/>
      <c r="BE288" s="349"/>
      <c r="BF288" s="350"/>
      <c r="BG288" s="366" t="s">
        <v>82</v>
      </c>
      <c r="BH288" s="367"/>
      <c r="BI288" s="367"/>
      <c r="BJ288" s="368"/>
      <c r="BK288" s="315" t="s">
        <v>99</v>
      </c>
      <c r="BL288" s="316"/>
      <c r="BM288" s="316"/>
      <c r="BN288" s="316"/>
      <c r="BO288" s="316"/>
      <c r="BP288" s="317"/>
      <c r="BQ288" s="315" t="s">
        <v>83</v>
      </c>
      <c r="BR288" s="316"/>
      <c r="BS288" s="316"/>
      <c r="BT288" s="316"/>
      <c r="BU288" s="316"/>
      <c r="BV288" s="316"/>
      <c r="BW288" s="317"/>
      <c r="BX288" s="315" t="s">
        <v>84</v>
      </c>
      <c r="BY288" s="316"/>
      <c r="BZ288" s="316"/>
      <c r="CA288" s="316"/>
      <c r="CB288" s="316"/>
      <c r="CC288" s="317"/>
      <c r="CD288" s="315" t="s">
        <v>85</v>
      </c>
      <c r="CE288" s="316"/>
      <c r="CF288" s="316"/>
      <c r="CG288" s="316"/>
      <c r="CH288" s="316"/>
      <c r="CI288" s="317"/>
    </row>
    <row r="289" spans="1:87" ht="18" customHeight="1" x14ac:dyDescent="0.25">
      <c r="A289" s="75"/>
      <c r="B289" s="351"/>
      <c r="C289" s="352"/>
      <c r="D289" s="352"/>
      <c r="E289" s="352"/>
      <c r="F289" s="352"/>
      <c r="G289" s="352"/>
      <c r="H289" s="352"/>
      <c r="I289" s="352"/>
      <c r="J289" s="352"/>
      <c r="K289" s="352"/>
      <c r="L289" s="352"/>
      <c r="M289" s="352"/>
      <c r="N289" s="352"/>
      <c r="O289" s="352"/>
      <c r="P289" s="352"/>
      <c r="Q289" s="352"/>
      <c r="R289" s="352"/>
      <c r="S289" s="352"/>
      <c r="T289" s="352"/>
      <c r="U289" s="352"/>
      <c r="V289" s="352"/>
      <c r="W289" s="352"/>
      <c r="X289" s="352"/>
      <c r="Y289" s="353"/>
      <c r="Z289" s="351"/>
      <c r="AA289" s="352"/>
      <c r="AB289" s="352"/>
      <c r="AC289" s="352"/>
      <c r="AD289" s="353"/>
      <c r="AE289" s="360"/>
      <c r="AF289" s="361"/>
      <c r="AG289" s="361"/>
      <c r="AH289" s="361"/>
      <c r="AI289" s="361"/>
      <c r="AJ289" s="362"/>
      <c r="AK289" s="360"/>
      <c r="AL289" s="361"/>
      <c r="AM289" s="361"/>
      <c r="AN289" s="361"/>
      <c r="AO289" s="361"/>
      <c r="AP289" s="361"/>
      <c r="AQ289" s="361"/>
      <c r="AR289" s="361"/>
      <c r="AS289" s="361"/>
      <c r="AT289" s="361"/>
      <c r="AU289" s="361"/>
      <c r="AV289" s="361"/>
      <c r="AW289" s="361"/>
      <c r="AX289" s="362"/>
      <c r="AY289" s="360"/>
      <c r="AZ289" s="361"/>
      <c r="BA289" s="361"/>
      <c r="BB289" s="362"/>
      <c r="BC289" s="351"/>
      <c r="BD289" s="352"/>
      <c r="BE289" s="352"/>
      <c r="BF289" s="353"/>
      <c r="BG289" s="369"/>
      <c r="BH289" s="370"/>
      <c r="BI289" s="370"/>
      <c r="BJ289" s="371"/>
      <c r="BK289" s="318"/>
      <c r="BL289" s="319"/>
      <c r="BM289" s="319"/>
      <c r="BN289" s="319"/>
      <c r="BO289" s="319"/>
      <c r="BP289" s="320"/>
      <c r="BQ289" s="318"/>
      <c r="BR289" s="319"/>
      <c r="BS289" s="319"/>
      <c r="BT289" s="319"/>
      <c r="BU289" s="319"/>
      <c r="BV289" s="319"/>
      <c r="BW289" s="320"/>
      <c r="BX289" s="318"/>
      <c r="BY289" s="319"/>
      <c r="BZ289" s="319"/>
      <c r="CA289" s="319"/>
      <c r="CB289" s="319"/>
      <c r="CC289" s="320"/>
      <c r="CD289" s="318"/>
      <c r="CE289" s="319"/>
      <c r="CF289" s="319"/>
      <c r="CG289" s="319"/>
      <c r="CH289" s="319"/>
      <c r="CI289" s="320"/>
    </row>
    <row r="290" spans="1:87" ht="18" customHeight="1" thickBot="1" x14ac:dyDescent="0.3">
      <c r="A290" s="75"/>
      <c r="B290" s="354"/>
      <c r="C290" s="355"/>
      <c r="D290" s="355"/>
      <c r="E290" s="355"/>
      <c r="F290" s="355"/>
      <c r="G290" s="355"/>
      <c r="H290" s="355"/>
      <c r="I290" s="355"/>
      <c r="J290" s="355"/>
      <c r="K290" s="355"/>
      <c r="L290" s="355"/>
      <c r="M290" s="355"/>
      <c r="N290" s="355"/>
      <c r="O290" s="355"/>
      <c r="P290" s="355"/>
      <c r="Q290" s="355"/>
      <c r="R290" s="355"/>
      <c r="S290" s="355"/>
      <c r="T290" s="355"/>
      <c r="U290" s="355"/>
      <c r="V290" s="355"/>
      <c r="W290" s="355"/>
      <c r="X290" s="355"/>
      <c r="Y290" s="356"/>
      <c r="Z290" s="354"/>
      <c r="AA290" s="355"/>
      <c r="AB290" s="355"/>
      <c r="AC290" s="355"/>
      <c r="AD290" s="356"/>
      <c r="AE290" s="363"/>
      <c r="AF290" s="364"/>
      <c r="AG290" s="364"/>
      <c r="AH290" s="364"/>
      <c r="AI290" s="364"/>
      <c r="AJ290" s="365"/>
      <c r="AK290" s="360"/>
      <c r="AL290" s="361"/>
      <c r="AM290" s="361"/>
      <c r="AN290" s="361"/>
      <c r="AO290" s="361"/>
      <c r="AP290" s="361"/>
      <c r="AQ290" s="361"/>
      <c r="AR290" s="361"/>
      <c r="AS290" s="361"/>
      <c r="AT290" s="361"/>
      <c r="AU290" s="361"/>
      <c r="AV290" s="361"/>
      <c r="AW290" s="361"/>
      <c r="AX290" s="362"/>
      <c r="AY290" s="360"/>
      <c r="AZ290" s="361"/>
      <c r="BA290" s="361"/>
      <c r="BB290" s="362"/>
      <c r="BC290" s="351"/>
      <c r="BD290" s="352"/>
      <c r="BE290" s="352"/>
      <c r="BF290" s="353"/>
      <c r="BG290" s="369"/>
      <c r="BH290" s="370"/>
      <c r="BI290" s="370"/>
      <c r="BJ290" s="371"/>
      <c r="BK290" s="318"/>
      <c r="BL290" s="319"/>
      <c r="BM290" s="319"/>
      <c r="BN290" s="319"/>
      <c r="BO290" s="319"/>
      <c r="BP290" s="320"/>
      <c r="BQ290" s="321"/>
      <c r="BR290" s="322"/>
      <c r="BS290" s="322"/>
      <c r="BT290" s="322"/>
      <c r="BU290" s="322"/>
      <c r="BV290" s="322"/>
      <c r="BW290" s="323"/>
      <c r="BX290" s="321"/>
      <c r="BY290" s="322"/>
      <c r="BZ290" s="322"/>
      <c r="CA290" s="322"/>
      <c r="CB290" s="322"/>
      <c r="CC290" s="323"/>
      <c r="CD290" s="321"/>
      <c r="CE290" s="322"/>
      <c r="CF290" s="322"/>
      <c r="CG290" s="322"/>
      <c r="CH290" s="322"/>
      <c r="CI290" s="323"/>
    </row>
    <row r="291" spans="1:87" ht="33.75" customHeight="1" thickBot="1" x14ac:dyDescent="0.3">
      <c r="A291" s="193"/>
      <c r="B291" s="324" t="s">
        <v>678</v>
      </c>
      <c r="C291" s="325"/>
      <c r="D291" s="325"/>
      <c r="E291" s="325"/>
      <c r="F291" s="325"/>
      <c r="G291" s="325"/>
      <c r="H291" s="325"/>
      <c r="I291" s="325"/>
      <c r="J291" s="325"/>
      <c r="K291" s="325"/>
      <c r="L291" s="325"/>
      <c r="M291" s="325"/>
      <c r="N291" s="325"/>
      <c r="O291" s="325"/>
      <c r="P291" s="325"/>
      <c r="Q291" s="325"/>
      <c r="R291" s="325"/>
      <c r="S291" s="325"/>
      <c r="T291" s="325"/>
      <c r="U291" s="325"/>
      <c r="V291" s="325"/>
      <c r="W291" s="325"/>
      <c r="X291" s="325"/>
      <c r="Y291" s="326"/>
      <c r="Z291" s="333" t="s">
        <v>714</v>
      </c>
      <c r="AA291" s="334"/>
      <c r="AB291" s="334"/>
      <c r="AC291" s="334"/>
      <c r="AD291" s="335"/>
      <c r="AE291" s="333">
        <v>12</v>
      </c>
      <c r="AF291" s="334"/>
      <c r="AG291" s="334"/>
      <c r="AH291" s="334"/>
      <c r="AI291" s="334"/>
      <c r="AJ291" s="334"/>
      <c r="AK291" s="640" t="s">
        <v>29</v>
      </c>
      <c r="AL291" s="641"/>
      <c r="AM291" s="641"/>
      <c r="AN291" s="641"/>
      <c r="AO291" s="641"/>
      <c r="AP291" s="641"/>
      <c r="AQ291" s="641"/>
      <c r="AR291" s="641"/>
      <c r="AS291" s="641"/>
      <c r="AT291" s="641"/>
      <c r="AU291" s="641"/>
      <c r="AV291" s="641"/>
      <c r="AW291" s="641"/>
      <c r="AX291" s="642"/>
      <c r="AY291" s="696">
        <v>16</v>
      </c>
      <c r="AZ291" s="697"/>
      <c r="BA291" s="697"/>
      <c r="BB291" s="698"/>
      <c r="BC291" s="699">
        <f>+$AE$291*AY291</f>
        <v>192</v>
      </c>
      <c r="BD291" s="697"/>
      <c r="BE291" s="697"/>
      <c r="BF291" s="700"/>
      <c r="BG291" s="690">
        <v>7925</v>
      </c>
      <c r="BH291" s="691"/>
      <c r="BI291" s="691"/>
      <c r="BJ291" s="692"/>
      <c r="BK291" s="693">
        <f>+AY291*BG291</f>
        <v>126800</v>
      </c>
      <c r="BL291" s="694"/>
      <c r="BM291" s="694"/>
      <c r="BN291" s="694"/>
      <c r="BO291" s="694"/>
      <c r="BP291" s="695"/>
      <c r="BQ291" s="291">
        <v>1000</v>
      </c>
      <c r="BR291" s="292"/>
      <c r="BS291" s="292"/>
      <c r="BT291" s="292"/>
      <c r="BU291" s="292"/>
      <c r="BV291" s="292"/>
      <c r="BW291" s="293"/>
      <c r="BX291" s="291">
        <f>+(((BK292+BQ291)*15)/85)</f>
        <v>22552.941176470587</v>
      </c>
      <c r="BY291" s="292"/>
      <c r="BZ291" s="292"/>
      <c r="CA291" s="292"/>
      <c r="CB291" s="292"/>
      <c r="CC291" s="293"/>
      <c r="CD291" s="291">
        <f>+BK292+BQ291+BX291</f>
        <v>150352.9411764706</v>
      </c>
      <c r="CE291" s="292"/>
      <c r="CF291" s="292"/>
      <c r="CG291" s="292"/>
      <c r="CH291" s="292"/>
      <c r="CI291" s="293"/>
    </row>
    <row r="292" spans="1:87" ht="18" customHeight="1" thickBot="1" x14ac:dyDescent="0.3">
      <c r="A292" s="75"/>
      <c r="B292" s="377"/>
      <c r="C292" s="378"/>
      <c r="D292" s="378"/>
      <c r="E292" s="378"/>
      <c r="F292" s="378"/>
      <c r="G292" s="378"/>
      <c r="H292" s="378"/>
      <c r="I292" s="378"/>
      <c r="J292" s="378"/>
      <c r="K292" s="378"/>
      <c r="L292" s="378"/>
      <c r="M292" s="378"/>
      <c r="N292" s="378"/>
      <c r="O292" s="378"/>
      <c r="P292" s="378"/>
      <c r="Q292" s="378"/>
      <c r="R292" s="378"/>
      <c r="S292" s="378"/>
      <c r="T292" s="378"/>
      <c r="U292" s="378"/>
      <c r="V292" s="378"/>
      <c r="W292" s="378"/>
      <c r="X292" s="378"/>
      <c r="Y292" s="378"/>
      <c r="Z292" s="378"/>
      <c r="AA292" s="378"/>
      <c r="AB292" s="378"/>
      <c r="AC292" s="378"/>
      <c r="AD292" s="378"/>
      <c r="AE292" s="378"/>
      <c r="AF292" s="378"/>
      <c r="AG292" s="378"/>
      <c r="AH292" s="378"/>
      <c r="AI292" s="378"/>
      <c r="AJ292" s="379"/>
      <c r="AK292" s="380" t="s">
        <v>3</v>
      </c>
      <c r="AL292" s="381"/>
      <c r="AM292" s="381"/>
      <c r="AN292" s="381"/>
      <c r="AO292" s="381"/>
      <c r="AP292" s="381"/>
      <c r="AQ292" s="381"/>
      <c r="AR292" s="381"/>
      <c r="AS292" s="381"/>
      <c r="AT292" s="381"/>
      <c r="AU292" s="381"/>
      <c r="AV292" s="381"/>
      <c r="AW292" s="381"/>
      <c r="AX292" s="381"/>
      <c r="AY292" s="382"/>
      <c r="AZ292" s="382"/>
      <c r="BA292" s="382"/>
      <c r="BB292" s="382"/>
      <c r="BC292" s="382"/>
      <c r="BD292" s="382"/>
      <c r="BE292" s="382"/>
      <c r="BF292" s="382"/>
      <c r="BG292" s="382"/>
      <c r="BH292" s="382"/>
      <c r="BI292" s="382"/>
      <c r="BJ292" s="383"/>
      <c r="BK292" s="384">
        <f>SUM(BK291:BK291)</f>
        <v>126800</v>
      </c>
      <c r="BL292" s="385"/>
      <c r="BM292" s="385"/>
      <c r="BN292" s="385"/>
      <c r="BO292" s="385"/>
      <c r="BP292" s="386"/>
      <c r="BQ292" s="387" t="s">
        <v>100</v>
      </c>
      <c r="BR292" s="388"/>
      <c r="BS292" s="388"/>
      <c r="BT292" s="388"/>
      <c r="BU292" s="388"/>
      <c r="BV292" s="388"/>
      <c r="BW292" s="388"/>
      <c r="BX292" s="388"/>
      <c r="BY292" s="388"/>
      <c r="BZ292" s="388"/>
      <c r="CA292" s="388"/>
      <c r="CB292" s="388"/>
      <c r="CC292" s="389"/>
      <c r="CD292" s="390">
        <f>+CD291*AE291</f>
        <v>1804235.2941176472</v>
      </c>
      <c r="CE292" s="390"/>
      <c r="CF292" s="390"/>
      <c r="CG292" s="390"/>
      <c r="CH292" s="390"/>
      <c r="CI292" s="391"/>
    </row>
    <row r="293" spans="1:87" ht="18" customHeight="1" thickBot="1" x14ac:dyDescent="0.3">
      <c r="A293" s="75"/>
      <c r="B293" s="76"/>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7"/>
      <c r="AZ293" s="77"/>
      <c r="BA293" s="77"/>
      <c r="BB293" s="77"/>
      <c r="BC293" s="77"/>
      <c r="BD293" s="77"/>
      <c r="BE293" s="77"/>
      <c r="BF293" s="77"/>
      <c r="BG293" s="78"/>
      <c r="BH293" s="78"/>
      <c r="BI293" s="78"/>
      <c r="BJ293" s="78"/>
      <c r="BK293" s="79"/>
      <c r="BL293" s="79"/>
      <c r="BM293" s="79"/>
      <c r="BN293" s="79"/>
      <c r="BO293" s="79"/>
      <c r="BP293" s="79"/>
      <c r="BQ293" s="79"/>
      <c r="BR293" s="79"/>
      <c r="BS293" s="79"/>
      <c r="BT293" s="79"/>
      <c r="BU293" s="79"/>
      <c r="BV293" s="79"/>
      <c r="BW293" s="79"/>
      <c r="BX293" s="79"/>
      <c r="BY293" s="79"/>
      <c r="BZ293" s="79"/>
      <c r="CA293" s="79"/>
      <c r="CB293" s="79"/>
      <c r="CC293" s="79"/>
      <c r="CD293" s="79"/>
      <c r="CE293" s="79"/>
      <c r="CF293" s="79"/>
      <c r="CG293" s="79"/>
      <c r="CH293" s="79"/>
      <c r="CI293" s="79"/>
    </row>
    <row r="294" spans="1:87" ht="18" customHeight="1" x14ac:dyDescent="0.25">
      <c r="A294" s="75"/>
      <c r="B294" s="348" t="s">
        <v>0</v>
      </c>
      <c r="C294" s="349"/>
      <c r="D294" s="349"/>
      <c r="E294" s="349"/>
      <c r="F294" s="349"/>
      <c r="G294" s="349"/>
      <c r="H294" s="349"/>
      <c r="I294" s="349"/>
      <c r="J294" s="349"/>
      <c r="K294" s="349"/>
      <c r="L294" s="349"/>
      <c r="M294" s="349"/>
      <c r="N294" s="349"/>
      <c r="O294" s="349"/>
      <c r="P294" s="349"/>
      <c r="Q294" s="349"/>
      <c r="R294" s="349"/>
      <c r="S294" s="349"/>
      <c r="T294" s="349"/>
      <c r="U294" s="349"/>
      <c r="V294" s="349"/>
      <c r="W294" s="349"/>
      <c r="X294" s="349"/>
      <c r="Y294" s="350"/>
      <c r="Z294" s="348" t="s">
        <v>80</v>
      </c>
      <c r="AA294" s="349"/>
      <c r="AB294" s="349"/>
      <c r="AC294" s="349"/>
      <c r="AD294" s="350"/>
      <c r="AE294" s="357" t="s">
        <v>79</v>
      </c>
      <c r="AF294" s="358"/>
      <c r="AG294" s="358"/>
      <c r="AH294" s="358"/>
      <c r="AI294" s="358"/>
      <c r="AJ294" s="359"/>
      <c r="AK294" s="357" t="s">
        <v>81</v>
      </c>
      <c r="AL294" s="358"/>
      <c r="AM294" s="358"/>
      <c r="AN294" s="358"/>
      <c r="AO294" s="358"/>
      <c r="AP294" s="358"/>
      <c r="AQ294" s="358"/>
      <c r="AR294" s="358"/>
      <c r="AS294" s="358"/>
      <c r="AT294" s="358"/>
      <c r="AU294" s="358"/>
      <c r="AV294" s="358"/>
      <c r="AW294" s="358"/>
      <c r="AX294" s="359"/>
      <c r="AY294" s="357" t="s">
        <v>1</v>
      </c>
      <c r="AZ294" s="358"/>
      <c r="BA294" s="358"/>
      <c r="BB294" s="359"/>
      <c r="BC294" s="348" t="s">
        <v>104</v>
      </c>
      <c r="BD294" s="349"/>
      <c r="BE294" s="349"/>
      <c r="BF294" s="350"/>
      <c r="BG294" s="366" t="s">
        <v>82</v>
      </c>
      <c r="BH294" s="367"/>
      <c r="BI294" s="367"/>
      <c r="BJ294" s="368"/>
      <c r="BK294" s="315" t="s">
        <v>99</v>
      </c>
      <c r="BL294" s="316"/>
      <c r="BM294" s="316"/>
      <c r="BN294" s="316"/>
      <c r="BO294" s="316"/>
      <c r="BP294" s="317"/>
      <c r="BQ294" s="315" t="s">
        <v>83</v>
      </c>
      <c r="BR294" s="316"/>
      <c r="BS294" s="316"/>
      <c r="BT294" s="316"/>
      <c r="BU294" s="316"/>
      <c r="BV294" s="316"/>
      <c r="BW294" s="317"/>
      <c r="BX294" s="315" t="s">
        <v>84</v>
      </c>
      <c r="BY294" s="316"/>
      <c r="BZ294" s="316"/>
      <c r="CA294" s="316"/>
      <c r="CB294" s="316"/>
      <c r="CC294" s="317"/>
      <c r="CD294" s="315" t="s">
        <v>85</v>
      </c>
      <c r="CE294" s="316"/>
      <c r="CF294" s="316"/>
      <c r="CG294" s="316"/>
      <c r="CH294" s="316"/>
      <c r="CI294" s="317"/>
    </row>
    <row r="295" spans="1:87" ht="18" customHeight="1" x14ac:dyDescent="0.25">
      <c r="A295" s="75"/>
      <c r="B295" s="351"/>
      <c r="C295" s="352"/>
      <c r="D295" s="352"/>
      <c r="E295" s="352"/>
      <c r="F295" s="352"/>
      <c r="G295" s="352"/>
      <c r="H295" s="352"/>
      <c r="I295" s="352"/>
      <c r="J295" s="352"/>
      <c r="K295" s="352"/>
      <c r="L295" s="352"/>
      <c r="M295" s="352"/>
      <c r="N295" s="352"/>
      <c r="O295" s="352"/>
      <c r="P295" s="352"/>
      <c r="Q295" s="352"/>
      <c r="R295" s="352"/>
      <c r="S295" s="352"/>
      <c r="T295" s="352"/>
      <c r="U295" s="352"/>
      <c r="V295" s="352"/>
      <c r="W295" s="352"/>
      <c r="X295" s="352"/>
      <c r="Y295" s="353"/>
      <c r="Z295" s="351"/>
      <c r="AA295" s="352"/>
      <c r="AB295" s="352"/>
      <c r="AC295" s="352"/>
      <c r="AD295" s="353"/>
      <c r="AE295" s="360"/>
      <c r="AF295" s="361"/>
      <c r="AG295" s="361"/>
      <c r="AH295" s="361"/>
      <c r="AI295" s="361"/>
      <c r="AJ295" s="362"/>
      <c r="AK295" s="360"/>
      <c r="AL295" s="361"/>
      <c r="AM295" s="361"/>
      <c r="AN295" s="361"/>
      <c r="AO295" s="361"/>
      <c r="AP295" s="361"/>
      <c r="AQ295" s="361"/>
      <c r="AR295" s="361"/>
      <c r="AS295" s="361"/>
      <c r="AT295" s="361"/>
      <c r="AU295" s="361"/>
      <c r="AV295" s="361"/>
      <c r="AW295" s="361"/>
      <c r="AX295" s="362"/>
      <c r="AY295" s="360"/>
      <c r="AZ295" s="361"/>
      <c r="BA295" s="361"/>
      <c r="BB295" s="362"/>
      <c r="BC295" s="351"/>
      <c r="BD295" s="352"/>
      <c r="BE295" s="352"/>
      <c r="BF295" s="353"/>
      <c r="BG295" s="369"/>
      <c r="BH295" s="370"/>
      <c r="BI295" s="370"/>
      <c r="BJ295" s="371"/>
      <c r="BK295" s="318"/>
      <c r="BL295" s="319"/>
      <c r="BM295" s="319"/>
      <c r="BN295" s="319"/>
      <c r="BO295" s="319"/>
      <c r="BP295" s="320"/>
      <c r="BQ295" s="318"/>
      <c r="BR295" s="319"/>
      <c r="BS295" s="319"/>
      <c r="BT295" s="319"/>
      <c r="BU295" s="319"/>
      <c r="BV295" s="319"/>
      <c r="BW295" s="320"/>
      <c r="BX295" s="318"/>
      <c r="BY295" s="319"/>
      <c r="BZ295" s="319"/>
      <c r="CA295" s="319"/>
      <c r="CB295" s="319"/>
      <c r="CC295" s="320"/>
      <c r="CD295" s="318"/>
      <c r="CE295" s="319"/>
      <c r="CF295" s="319"/>
      <c r="CG295" s="319"/>
      <c r="CH295" s="319"/>
      <c r="CI295" s="320"/>
    </row>
    <row r="296" spans="1:87" ht="18" customHeight="1" thickBot="1" x14ac:dyDescent="0.3">
      <c r="A296" s="75"/>
      <c r="B296" s="354"/>
      <c r="C296" s="355"/>
      <c r="D296" s="355"/>
      <c r="E296" s="355"/>
      <c r="F296" s="355"/>
      <c r="G296" s="355"/>
      <c r="H296" s="355"/>
      <c r="I296" s="355"/>
      <c r="J296" s="355"/>
      <c r="K296" s="355"/>
      <c r="L296" s="355"/>
      <c r="M296" s="355"/>
      <c r="N296" s="355"/>
      <c r="O296" s="355"/>
      <c r="P296" s="355"/>
      <c r="Q296" s="355"/>
      <c r="R296" s="355"/>
      <c r="S296" s="355"/>
      <c r="T296" s="355"/>
      <c r="U296" s="355"/>
      <c r="V296" s="355"/>
      <c r="W296" s="355"/>
      <c r="X296" s="355"/>
      <c r="Y296" s="356"/>
      <c r="Z296" s="354"/>
      <c r="AA296" s="355"/>
      <c r="AB296" s="355"/>
      <c r="AC296" s="355"/>
      <c r="AD296" s="356"/>
      <c r="AE296" s="363"/>
      <c r="AF296" s="364"/>
      <c r="AG296" s="364"/>
      <c r="AH296" s="364"/>
      <c r="AI296" s="364"/>
      <c r="AJ296" s="365"/>
      <c r="AK296" s="360"/>
      <c r="AL296" s="361"/>
      <c r="AM296" s="361"/>
      <c r="AN296" s="361"/>
      <c r="AO296" s="361"/>
      <c r="AP296" s="361"/>
      <c r="AQ296" s="361"/>
      <c r="AR296" s="361"/>
      <c r="AS296" s="361"/>
      <c r="AT296" s="361"/>
      <c r="AU296" s="361"/>
      <c r="AV296" s="361"/>
      <c r="AW296" s="361"/>
      <c r="AX296" s="362"/>
      <c r="AY296" s="360"/>
      <c r="AZ296" s="361"/>
      <c r="BA296" s="361"/>
      <c r="BB296" s="362"/>
      <c r="BC296" s="351"/>
      <c r="BD296" s="352"/>
      <c r="BE296" s="352"/>
      <c r="BF296" s="353"/>
      <c r="BG296" s="369"/>
      <c r="BH296" s="370"/>
      <c r="BI296" s="370"/>
      <c r="BJ296" s="371"/>
      <c r="BK296" s="318"/>
      <c r="BL296" s="319"/>
      <c r="BM296" s="319"/>
      <c r="BN296" s="319"/>
      <c r="BO296" s="319"/>
      <c r="BP296" s="320"/>
      <c r="BQ296" s="321"/>
      <c r="BR296" s="322"/>
      <c r="BS296" s="322"/>
      <c r="BT296" s="322"/>
      <c r="BU296" s="322"/>
      <c r="BV296" s="322"/>
      <c r="BW296" s="323"/>
      <c r="BX296" s="321"/>
      <c r="BY296" s="322"/>
      <c r="BZ296" s="322"/>
      <c r="CA296" s="322"/>
      <c r="CB296" s="322"/>
      <c r="CC296" s="323"/>
      <c r="CD296" s="321"/>
      <c r="CE296" s="322"/>
      <c r="CF296" s="322"/>
      <c r="CG296" s="322"/>
      <c r="CH296" s="322"/>
      <c r="CI296" s="323"/>
    </row>
    <row r="297" spans="1:87" ht="18" customHeight="1" thickBot="1" x14ac:dyDescent="0.3">
      <c r="A297" s="75"/>
      <c r="B297" s="324" t="s">
        <v>679</v>
      </c>
      <c r="C297" s="325"/>
      <c r="D297" s="325"/>
      <c r="E297" s="325"/>
      <c r="F297" s="325"/>
      <c r="G297" s="325"/>
      <c r="H297" s="325"/>
      <c r="I297" s="325"/>
      <c r="J297" s="325"/>
      <c r="K297" s="325"/>
      <c r="L297" s="325"/>
      <c r="M297" s="325"/>
      <c r="N297" s="325"/>
      <c r="O297" s="325"/>
      <c r="P297" s="325"/>
      <c r="Q297" s="325"/>
      <c r="R297" s="325"/>
      <c r="S297" s="325"/>
      <c r="T297" s="325"/>
      <c r="U297" s="325"/>
      <c r="V297" s="325"/>
      <c r="W297" s="325"/>
      <c r="X297" s="325"/>
      <c r="Y297" s="326"/>
      <c r="Z297" s="333" t="s">
        <v>715</v>
      </c>
      <c r="AA297" s="334"/>
      <c r="AB297" s="334"/>
      <c r="AC297" s="334"/>
      <c r="AD297" s="335"/>
      <c r="AE297" s="333">
        <v>12</v>
      </c>
      <c r="AF297" s="334"/>
      <c r="AG297" s="334"/>
      <c r="AH297" s="334"/>
      <c r="AI297" s="334"/>
      <c r="AJ297" s="334"/>
      <c r="AK297" s="606" t="s">
        <v>29</v>
      </c>
      <c r="AL297" s="607"/>
      <c r="AM297" s="607"/>
      <c r="AN297" s="607"/>
      <c r="AO297" s="607"/>
      <c r="AP297" s="607"/>
      <c r="AQ297" s="607"/>
      <c r="AR297" s="607"/>
      <c r="AS297" s="607"/>
      <c r="AT297" s="607"/>
      <c r="AU297" s="607"/>
      <c r="AV297" s="607"/>
      <c r="AW297" s="607"/>
      <c r="AX297" s="608"/>
      <c r="AY297" s="409">
        <v>16</v>
      </c>
      <c r="AZ297" s="346"/>
      <c r="BA297" s="346"/>
      <c r="BB297" s="410"/>
      <c r="BC297" s="345">
        <f>+$AE$297*AY297</f>
        <v>192</v>
      </c>
      <c r="BD297" s="346"/>
      <c r="BE297" s="346"/>
      <c r="BF297" s="347"/>
      <c r="BG297" s="285">
        <v>7925</v>
      </c>
      <c r="BH297" s="286"/>
      <c r="BI297" s="286"/>
      <c r="BJ297" s="287"/>
      <c r="BK297" s="288">
        <f>+AY297*BG297</f>
        <v>126800</v>
      </c>
      <c r="BL297" s="289"/>
      <c r="BM297" s="289"/>
      <c r="BN297" s="289"/>
      <c r="BO297" s="289"/>
      <c r="BP297" s="290"/>
      <c r="BQ297" s="291">
        <v>1000</v>
      </c>
      <c r="BR297" s="292"/>
      <c r="BS297" s="292"/>
      <c r="BT297" s="292"/>
      <c r="BU297" s="292"/>
      <c r="BV297" s="292"/>
      <c r="BW297" s="293"/>
      <c r="BX297" s="291">
        <f>+(((BK298+BQ297)*15)/85)</f>
        <v>22552.941176470587</v>
      </c>
      <c r="BY297" s="292"/>
      <c r="BZ297" s="292"/>
      <c r="CA297" s="292"/>
      <c r="CB297" s="292"/>
      <c r="CC297" s="293"/>
      <c r="CD297" s="291">
        <f>+BK298+BQ297+BX297</f>
        <v>150352.9411764706</v>
      </c>
      <c r="CE297" s="292"/>
      <c r="CF297" s="292"/>
      <c r="CG297" s="292"/>
      <c r="CH297" s="292"/>
      <c r="CI297" s="293"/>
    </row>
    <row r="298" spans="1:87" ht="18" customHeight="1" thickBot="1" x14ac:dyDescent="0.3">
      <c r="A298" s="75"/>
      <c r="B298" s="377"/>
      <c r="C298" s="378"/>
      <c r="D298" s="378"/>
      <c r="E298" s="378"/>
      <c r="F298" s="378"/>
      <c r="G298" s="378"/>
      <c r="H298" s="378"/>
      <c r="I298" s="378"/>
      <c r="J298" s="378"/>
      <c r="K298" s="378"/>
      <c r="L298" s="378"/>
      <c r="M298" s="378"/>
      <c r="N298" s="378"/>
      <c r="O298" s="378"/>
      <c r="P298" s="378"/>
      <c r="Q298" s="378"/>
      <c r="R298" s="378"/>
      <c r="S298" s="378"/>
      <c r="T298" s="378"/>
      <c r="U298" s="378"/>
      <c r="V298" s="378"/>
      <c r="W298" s="378"/>
      <c r="X298" s="378"/>
      <c r="Y298" s="378"/>
      <c r="Z298" s="378"/>
      <c r="AA298" s="378"/>
      <c r="AB298" s="378"/>
      <c r="AC298" s="378"/>
      <c r="AD298" s="378"/>
      <c r="AE298" s="378"/>
      <c r="AF298" s="378"/>
      <c r="AG298" s="378"/>
      <c r="AH298" s="378"/>
      <c r="AI298" s="378"/>
      <c r="AJ298" s="379"/>
      <c r="AK298" s="380" t="s">
        <v>3</v>
      </c>
      <c r="AL298" s="381"/>
      <c r="AM298" s="381"/>
      <c r="AN298" s="381"/>
      <c r="AO298" s="381"/>
      <c r="AP298" s="381"/>
      <c r="AQ298" s="381"/>
      <c r="AR298" s="381"/>
      <c r="AS298" s="381"/>
      <c r="AT298" s="381"/>
      <c r="AU298" s="381"/>
      <c r="AV298" s="381"/>
      <c r="AW298" s="381"/>
      <c r="AX298" s="381"/>
      <c r="AY298" s="382"/>
      <c r="AZ298" s="382"/>
      <c r="BA298" s="382"/>
      <c r="BB298" s="382"/>
      <c r="BC298" s="382"/>
      <c r="BD298" s="382"/>
      <c r="BE298" s="382"/>
      <c r="BF298" s="382"/>
      <c r="BG298" s="382"/>
      <c r="BH298" s="382"/>
      <c r="BI298" s="382"/>
      <c r="BJ298" s="383"/>
      <c r="BK298" s="384">
        <f>SUM(BK297:BK297)</f>
        <v>126800</v>
      </c>
      <c r="BL298" s="385"/>
      <c r="BM298" s="385"/>
      <c r="BN298" s="385"/>
      <c r="BO298" s="385"/>
      <c r="BP298" s="386"/>
      <c r="BQ298" s="387" t="s">
        <v>100</v>
      </c>
      <c r="BR298" s="388"/>
      <c r="BS298" s="388"/>
      <c r="BT298" s="388"/>
      <c r="BU298" s="388"/>
      <c r="BV298" s="388"/>
      <c r="BW298" s="388"/>
      <c r="BX298" s="388"/>
      <c r="BY298" s="388"/>
      <c r="BZ298" s="388"/>
      <c r="CA298" s="388"/>
      <c r="CB298" s="388"/>
      <c r="CC298" s="389"/>
      <c r="CD298" s="390">
        <f>+CD297*AE297</f>
        <v>1804235.2941176472</v>
      </c>
      <c r="CE298" s="390"/>
      <c r="CF298" s="390"/>
      <c r="CG298" s="390"/>
      <c r="CH298" s="390"/>
      <c r="CI298" s="391"/>
    </row>
    <row r="299" spans="1:87" ht="18" customHeight="1" thickBot="1" x14ac:dyDescent="0.3">
      <c r="A299" s="75"/>
      <c r="B299" s="76"/>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BG299" s="78"/>
      <c r="BH299" s="78"/>
      <c r="BI299" s="78"/>
      <c r="BJ299" s="78"/>
      <c r="BK299" s="79"/>
      <c r="BL299" s="79"/>
      <c r="BM299" s="79"/>
      <c r="BN299" s="79"/>
      <c r="BO299" s="79"/>
      <c r="BP299" s="79"/>
      <c r="BQ299" s="79"/>
      <c r="BR299" s="79"/>
      <c r="BS299" s="79"/>
      <c r="BT299" s="79"/>
      <c r="BU299" s="79"/>
      <c r="BV299" s="79"/>
      <c r="BW299" s="79"/>
      <c r="BX299" s="79"/>
      <c r="BY299" s="79"/>
      <c r="BZ299" s="79"/>
      <c r="CA299" s="79"/>
      <c r="CB299" s="79"/>
      <c r="CC299" s="79"/>
      <c r="CD299" s="79"/>
      <c r="CE299" s="79"/>
      <c r="CF299" s="79"/>
      <c r="CG299" s="79"/>
      <c r="CH299" s="79"/>
      <c r="CI299" s="79"/>
    </row>
    <row r="300" spans="1:87" ht="18" customHeight="1" x14ac:dyDescent="0.25">
      <c r="A300" s="75"/>
      <c r="B300" s="348" t="s">
        <v>0</v>
      </c>
      <c r="C300" s="349"/>
      <c r="D300" s="349"/>
      <c r="E300" s="349"/>
      <c r="F300" s="349"/>
      <c r="G300" s="349"/>
      <c r="H300" s="349"/>
      <c r="I300" s="349"/>
      <c r="J300" s="349"/>
      <c r="K300" s="349"/>
      <c r="L300" s="349"/>
      <c r="M300" s="349"/>
      <c r="N300" s="349"/>
      <c r="O300" s="349"/>
      <c r="P300" s="349"/>
      <c r="Q300" s="349"/>
      <c r="R300" s="349"/>
      <c r="S300" s="349"/>
      <c r="T300" s="349"/>
      <c r="U300" s="349"/>
      <c r="V300" s="349"/>
      <c r="W300" s="349"/>
      <c r="X300" s="349"/>
      <c r="Y300" s="350"/>
      <c r="Z300" s="348" t="s">
        <v>80</v>
      </c>
      <c r="AA300" s="349"/>
      <c r="AB300" s="349"/>
      <c r="AC300" s="349"/>
      <c r="AD300" s="350"/>
      <c r="AE300" s="357" t="s">
        <v>79</v>
      </c>
      <c r="AF300" s="358"/>
      <c r="AG300" s="358"/>
      <c r="AH300" s="358"/>
      <c r="AI300" s="358"/>
      <c r="AJ300" s="359"/>
      <c r="AK300" s="357" t="s">
        <v>81</v>
      </c>
      <c r="AL300" s="358"/>
      <c r="AM300" s="358"/>
      <c r="AN300" s="358"/>
      <c r="AO300" s="358"/>
      <c r="AP300" s="358"/>
      <c r="AQ300" s="358"/>
      <c r="AR300" s="358"/>
      <c r="AS300" s="358"/>
      <c r="AT300" s="358"/>
      <c r="AU300" s="358"/>
      <c r="AV300" s="358"/>
      <c r="AW300" s="358"/>
      <c r="AX300" s="359"/>
      <c r="AY300" s="357" t="s">
        <v>1</v>
      </c>
      <c r="AZ300" s="358"/>
      <c r="BA300" s="358"/>
      <c r="BB300" s="359"/>
      <c r="BC300" s="348" t="s">
        <v>104</v>
      </c>
      <c r="BD300" s="349"/>
      <c r="BE300" s="349"/>
      <c r="BF300" s="350"/>
      <c r="BG300" s="366" t="s">
        <v>82</v>
      </c>
      <c r="BH300" s="367"/>
      <c r="BI300" s="367"/>
      <c r="BJ300" s="368"/>
      <c r="BK300" s="315" t="s">
        <v>99</v>
      </c>
      <c r="BL300" s="316"/>
      <c r="BM300" s="316"/>
      <c r="BN300" s="316"/>
      <c r="BO300" s="316"/>
      <c r="BP300" s="317"/>
      <c r="BQ300" s="315" t="s">
        <v>83</v>
      </c>
      <c r="BR300" s="316"/>
      <c r="BS300" s="316"/>
      <c r="BT300" s="316"/>
      <c r="BU300" s="316"/>
      <c r="BV300" s="316"/>
      <c r="BW300" s="317"/>
      <c r="BX300" s="315" t="s">
        <v>84</v>
      </c>
      <c r="BY300" s="316"/>
      <c r="BZ300" s="316"/>
      <c r="CA300" s="316"/>
      <c r="CB300" s="316"/>
      <c r="CC300" s="317"/>
      <c r="CD300" s="315" t="s">
        <v>85</v>
      </c>
      <c r="CE300" s="316"/>
      <c r="CF300" s="316"/>
      <c r="CG300" s="316"/>
      <c r="CH300" s="316"/>
      <c r="CI300" s="317"/>
    </row>
    <row r="301" spans="1:87" ht="18" customHeight="1" x14ac:dyDescent="0.25">
      <c r="A301" s="75"/>
      <c r="B301" s="351"/>
      <c r="C301" s="352"/>
      <c r="D301" s="352"/>
      <c r="E301" s="352"/>
      <c r="F301" s="352"/>
      <c r="G301" s="352"/>
      <c r="H301" s="352"/>
      <c r="I301" s="352"/>
      <c r="J301" s="352"/>
      <c r="K301" s="352"/>
      <c r="L301" s="352"/>
      <c r="M301" s="352"/>
      <c r="N301" s="352"/>
      <c r="O301" s="352"/>
      <c r="P301" s="352"/>
      <c r="Q301" s="352"/>
      <c r="R301" s="352"/>
      <c r="S301" s="352"/>
      <c r="T301" s="352"/>
      <c r="U301" s="352"/>
      <c r="V301" s="352"/>
      <c r="W301" s="352"/>
      <c r="X301" s="352"/>
      <c r="Y301" s="353"/>
      <c r="Z301" s="351"/>
      <c r="AA301" s="352"/>
      <c r="AB301" s="352"/>
      <c r="AC301" s="352"/>
      <c r="AD301" s="353"/>
      <c r="AE301" s="360"/>
      <c r="AF301" s="361"/>
      <c r="AG301" s="361"/>
      <c r="AH301" s="361"/>
      <c r="AI301" s="361"/>
      <c r="AJ301" s="362"/>
      <c r="AK301" s="360"/>
      <c r="AL301" s="361"/>
      <c r="AM301" s="361"/>
      <c r="AN301" s="361"/>
      <c r="AO301" s="361"/>
      <c r="AP301" s="361"/>
      <c r="AQ301" s="361"/>
      <c r="AR301" s="361"/>
      <c r="AS301" s="361"/>
      <c r="AT301" s="361"/>
      <c r="AU301" s="361"/>
      <c r="AV301" s="361"/>
      <c r="AW301" s="361"/>
      <c r="AX301" s="362"/>
      <c r="AY301" s="360"/>
      <c r="AZ301" s="361"/>
      <c r="BA301" s="361"/>
      <c r="BB301" s="362"/>
      <c r="BC301" s="351"/>
      <c r="BD301" s="352"/>
      <c r="BE301" s="352"/>
      <c r="BF301" s="353"/>
      <c r="BG301" s="369"/>
      <c r="BH301" s="370"/>
      <c r="BI301" s="370"/>
      <c r="BJ301" s="371"/>
      <c r="BK301" s="318"/>
      <c r="BL301" s="319"/>
      <c r="BM301" s="319"/>
      <c r="BN301" s="319"/>
      <c r="BO301" s="319"/>
      <c r="BP301" s="320"/>
      <c r="BQ301" s="318"/>
      <c r="BR301" s="319"/>
      <c r="BS301" s="319"/>
      <c r="BT301" s="319"/>
      <c r="BU301" s="319"/>
      <c r="BV301" s="319"/>
      <c r="BW301" s="320"/>
      <c r="BX301" s="318"/>
      <c r="BY301" s="319"/>
      <c r="BZ301" s="319"/>
      <c r="CA301" s="319"/>
      <c r="CB301" s="319"/>
      <c r="CC301" s="320"/>
      <c r="CD301" s="318"/>
      <c r="CE301" s="319"/>
      <c r="CF301" s="319"/>
      <c r="CG301" s="319"/>
      <c r="CH301" s="319"/>
      <c r="CI301" s="320"/>
    </row>
    <row r="302" spans="1:87" ht="18" customHeight="1" thickBot="1" x14ac:dyDescent="0.3">
      <c r="A302" s="75"/>
      <c r="B302" s="354"/>
      <c r="C302" s="355"/>
      <c r="D302" s="355"/>
      <c r="E302" s="355"/>
      <c r="F302" s="355"/>
      <c r="G302" s="355"/>
      <c r="H302" s="355"/>
      <c r="I302" s="355"/>
      <c r="J302" s="355"/>
      <c r="K302" s="355"/>
      <c r="L302" s="355"/>
      <c r="M302" s="355"/>
      <c r="N302" s="355"/>
      <c r="O302" s="355"/>
      <c r="P302" s="355"/>
      <c r="Q302" s="355"/>
      <c r="R302" s="355"/>
      <c r="S302" s="355"/>
      <c r="T302" s="355"/>
      <c r="U302" s="355"/>
      <c r="V302" s="355"/>
      <c r="W302" s="355"/>
      <c r="X302" s="355"/>
      <c r="Y302" s="356"/>
      <c r="Z302" s="354"/>
      <c r="AA302" s="355"/>
      <c r="AB302" s="355"/>
      <c r="AC302" s="355"/>
      <c r="AD302" s="356"/>
      <c r="AE302" s="363"/>
      <c r="AF302" s="364"/>
      <c r="AG302" s="364"/>
      <c r="AH302" s="364"/>
      <c r="AI302" s="364"/>
      <c r="AJ302" s="365"/>
      <c r="AK302" s="360"/>
      <c r="AL302" s="361"/>
      <c r="AM302" s="361"/>
      <c r="AN302" s="361"/>
      <c r="AO302" s="361"/>
      <c r="AP302" s="361"/>
      <c r="AQ302" s="361"/>
      <c r="AR302" s="361"/>
      <c r="AS302" s="361"/>
      <c r="AT302" s="361"/>
      <c r="AU302" s="361"/>
      <c r="AV302" s="361"/>
      <c r="AW302" s="361"/>
      <c r="AX302" s="362"/>
      <c r="AY302" s="360"/>
      <c r="AZ302" s="361"/>
      <c r="BA302" s="361"/>
      <c r="BB302" s="362"/>
      <c r="BC302" s="351"/>
      <c r="BD302" s="352"/>
      <c r="BE302" s="352"/>
      <c r="BF302" s="353"/>
      <c r="BG302" s="369"/>
      <c r="BH302" s="370"/>
      <c r="BI302" s="370"/>
      <c r="BJ302" s="371"/>
      <c r="BK302" s="318"/>
      <c r="BL302" s="319"/>
      <c r="BM302" s="319"/>
      <c r="BN302" s="319"/>
      <c r="BO302" s="319"/>
      <c r="BP302" s="320"/>
      <c r="BQ302" s="321"/>
      <c r="BR302" s="322"/>
      <c r="BS302" s="322"/>
      <c r="BT302" s="322"/>
      <c r="BU302" s="322"/>
      <c r="BV302" s="322"/>
      <c r="BW302" s="323"/>
      <c r="BX302" s="321"/>
      <c r="BY302" s="322"/>
      <c r="BZ302" s="322"/>
      <c r="CA302" s="322"/>
      <c r="CB302" s="322"/>
      <c r="CC302" s="323"/>
      <c r="CD302" s="321"/>
      <c r="CE302" s="322"/>
      <c r="CF302" s="322"/>
      <c r="CG302" s="322"/>
      <c r="CH302" s="322"/>
      <c r="CI302" s="323"/>
    </row>
    <row r="303" spans="1:87" ht="18" customHeight="1" thickBot="1" x14ac:dyDescent="0.3">
      <c r="A303" s="75"/>
      <c r="B303" s="324" t="s">
        <v>680</v>
      </c>
      <c r="C303" s="325"/>
      <c r="D303" s="325"/>
      <c r="E303" s="325"/>
      <c r="F303" s="325"/>
      <c r="G303" s="325"/>
      <c r="H303" s="325"/>
      <c r="I303" s="325"/>
      <c r="J303" s="325"/>
      <c r="K303" s="325"/>
      <c r="L303" s="325"/>
      <c r="M303" s="325"/>
      <c r="N303" s="325"/>
      <c r="O303" s="325"/>
      <c r="P303" s="325"/>
      <c r="Q303" s="325"/>
      <c r="R303" s="325"/>
      <c r="S303" s="325"/>
      <c r="T303" s="325"/>
      <c r="U303" s="325"/>
      <c r="V303" s="325"/>
      <c r="W303" s="325"/>
      <c r="X303" s="325"/>
      <c r="Y303" s="326"/>
      <c r="Z303" s="333" t="s">
        <v>716</v>
      </c>
      <c r="AA303" s="334"/>
      <c r="AB303" s="334"/>
      <c r="AC303" s="334"/>
      <c r="AD303" s="335"/>
      <c r="AE303" s="333">
        <v>12</v>
      </c>
      <c r="AF303" s="334"/>
      <c r="AG303" s="334"/>
      <c r="AH303" s="334"/>
      <c r="AI303" s="334"/>
      <c r="AJ303" s="334"/>
      <c r="AK303" s="342" t="s">
        <v>29</v>
      </c>
      <c r="AL303" s="343"/>
      <c r="AM303" s="343"/>
      <c r="AN303" s="343"/>
      <c r="AO303" s="343"/>
      <c r="AP303" s="343"/>
      <c r="AQ303" s="343"/>
      <c r="AR303" s="343"/>
      <c r="AS303" s="343"/>
      <c r="AT303" s="343"/>
      <c r="AU303" s="343"/>
      <c r="AV303" s="343"/>
      <c r="AW303" s="343"/>
      <c r="AX303" s="344"/>
      <c r="AY303" s="409">
        <v>16</v>
      </c>
      <c r="AZ303" s="346"/>
      <c r="BA303" s="346"/>
      <c r="BB303" s="410"/>
      <c r="BC303" s="345">
        <f>+$AE$303*AY303</f>
        <v>192</v>
      </c>
      <c r="BD303" s="346"/>
      <c r="BE303" s="346"/>
      <c r="BF303" s="347"/>
      <c r="BG303" s="285">
        <v>7925</v>
      </c>
      <c r="BH303" s="286"/>
      <c r="BI303" s="286"/>
      <c r="BJ303" s="287"/>
      <c r="BK303" s="288">
        <f>+AY303*BG303</f>
        <v>126800</v>
      </c>
      <c r="BL303" s="289"/>
      <c r="BM303" s="289"/>
      <c r="BN303" s="289"/>
      <c r="BO303" s="289"/>
      <c r="BP303" s="290"/>
      <c r="BQ303" s="291">
        <v>1000</v>
      </c>
      <c r="BR303" s="292"/>
      <c r="BS303" s="292"/>
      <c r="BT303" s="292"/>
      <c r="BU303" s="292"/>
      <c r="BV303" s="292"/>
      <c r="BW303" s="293"/>
      <c r="BX303" s="291">
        <f>+(((BK304+BQ303)*15)/85)</f>
        <v>22552.941176470587</v>
      </c>
      <c r="BY303" s="292"/>
      <c r="BZ303" s="292"/>
      <c r="CA303" s="292"/>
      <c r="CB303" s="292"/>
      <c r="CC303" s="293"/>
      <c r="CD303" s="291">
        <f>+BK304+BQ303+BX303</f>
        <v>150352.9411764706</v>
      </c>
      <c r="CE303" s="292"/>
      <c r="CF303" s="292"/>
      <c r="CG303" s="292"/>
      <c r="CH303" s="292"/>
      <c r="CI303" s="293"/>
    </row>
    <row r="304" spans="1:87" ht="18" customHeight="1" thickBot="1" x14ac:dyDescent="0.3">
      <c r="A304" s="75"/>
      <c r="B304" s="377"/>
      <c r="C304" s="378"/>
      <c r="D304" s="378"/>
      <c r="E304" s="378"/>
      <c r="F304" s="378"/>
      <c r="G304" s="378"/>
      <c r="H304" s="378"/>
      <c r="I304" s="378"/>
      <c r="J304" s="378"/>
      <c r="K304" s="378"/>
      <c r="L304" s="378"/>
      <c r="M304" s="378"/>
      <c r="N304" s="378"/>
      <c r="O304" s="378"/>
      <c r="P304" s="378"/>
      <c r="Q304" s="378"/>
      <c r="R304" s="378"/>
      <c r="S304" s="378"/>
      <c r="T304" s="378"/>
      <c r="U304" s="378"/>
      <c r="V304" s="378"/>
      <c r="W304" s="378"/>
      <c r="X304" s="378"/>
      <c r="Y304" s="378"/>
      <c r="Z304" s="378"/>
      <c r="AA304" s="378"/>
      <c r="AB304" s="378"/>
      <c r="AC304" s="378"/>
      <c r="AD304" s="378"/>
      <c r="AE304" s="378"/>
      <c r="AF304" s="378"/>
      <c r="AG304" s="378"/>
      <c r="AH304" s="378"/>
      <c r="AI304" s="378"/>
      <c r="AJ304" s="379"/>
      <c r="AK304" s="380" t="s">
        <v>3</v>
      </c>
      <c r="AL304" s="381"/>
      <c r="AM304" s="381"/>
      <c r="AN304" s="381"/>
      <c r="AO304" s="381"/>
      <c r="AP304" s="381"/>
      <c r="AQ304" s="381"/>
      <c r="AR304" s="381"/>
      <c r="AS304" s="381"/>
      <c r="AT304" s="381"/>
      <c r="AU304" s="381"/>
      <c r="AV304" s="381"/>
      <c r="AW304" s="381"/>
      <c r="AX304" s="381"/>
      <c r="AY304" s="382"/>
      <c r="AZ304" s="382"/>
      <c r="BA304" s="382"/>
      <c r="BB304" s="382"/>
      <c r="BC304" s="382"/>
      <c r="BD304" s="382"/>
      <c r="BE304" s="382"/>
      <c r="BF304" s="382"/>
      <c r="BG304" s="382"/>
      <c r="BH304" s="382"/>
      <c r="BI304" s="382"/>
      <c r="BJ304" s="383"/>
      <c r="BK304" s="384">
        <f>SUM(BK303:BK303)</f>
        <v>126800</v>
      </c>
      <c r="BL304" s="385"/>
      <c r="BM304" s="385"/>
      <c r="BN304" s="385"/>
      <c r="BO304" s="385"/>
      <c r="BP304" s="386"/>
      <c r="BQ304" s="387" t="s">
        <v>100</v>
      </c>
      <c r="BR304" s="388"/>
      <c r="BS304" s="388"/>
      <c r="BT304" s="388"/>
      <c r="BU304" s="388"/>
      <c r="BV304" s="388"/>
      <c r="BW304" s="388"/>
      <c r="BX304" s="388"/>
      <c r="BY304" s="388"/>
      <c r="BZ304" s="388"/>
      <c r="CA304" s="388"/>
      <c r="CB304" s="388"/>
      <c r="CC304" s="389"/>
      <c r="CD304" s="390">
        <f>+CD303*AE303</f>
        <v>1804235.2941176472</v>
      </c>
      <c r="CE304" s="390"/>
      <c r="CF304" s="390"/>
      <c r="CG304" s="390"/>
      <c r="CH304" s="390"/>
      <c r="CI304" s="391"/>
    </row>
    <row r="305" spans="1:87" ht="18" customHeight="1" thickBot="1" x14ac:dyDescent="0.3">
      <c r="A305" s="75"/>
      <c r="B305" s="76"/>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BG305" s="78"/>
      <c r="BH305" s="78"/>
      <c r="BI305" s="78"/>
      <c r="BJ305" s="78"/>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row>
    <row r="306" spans="1:87" ht="18" customHeight="1" x14ac:dyDescent="0.25">
      <c r="A306" s="75"/>
      <c r="B306" s="348" t="s">
        <v>0</v>
      </c>
      <c r="C306" s="349"/>
      <c r="D306" s="349"/>
      <c r="E306" s="349"/>
      <c r="F306" s="349"/>
      <c r="G306" s="349"/>
      <c r="H306" s="349"/>
      <c r="I306" s="349"/>
      <c r="J306" s="349"/>
      <c r="K306" s="349"/>
      <c r="L306" s="349"/>
      <c r="M306" s="349"/>
      <c r="N306" s="349"/>
      <c r="O306" s="349"/>
      <c r="P306" s="349"/>
      <c r="Q306" s="349"/>
      <c r="R306" s="349"/>
      <c r="S306" s="349"/>
      <c r="T306" s="349"/>
      <c r="U306" s="349"/>
      <c r="V306" s="349"/>
      <c r="W306" s="349"/>
      <c r="X306" s="349"/>
      <c r="Y306" s="350"/>
      <c r="Z306" s="348" t="s">
        <v>80</v>
      </c>
      <c r="AA306" s="349"/>
      <c r="AB306" s="349"/>
      <c r="AC306" s="349"/>
      <c r="AD306" s="350"/>
      <c r="AE306" s="357" t="s">
        <v>79</v>
      </c>
      <c r="AF306" s="358"/>
      <c r="AG306" s="358"/>
      <c r="AH306" s="358"/>
      <c r="AI306" s="358"/>
      <c r="AJ306" s="359"/>
      <c r="AK306" s="357" t="s">
        <v>81</v>
      </c>
      <c r="AL306" s="358"/>
      <c r="AM306" s="358"/>
      <c r="AN306" s="358"/>
      <c r="AO306" s="358"/>
      <c r="AP306" s="358"/>
      <c r="AQ306" s="358"/>
      <c r="AR306" s="358"/>
      <c r="AS306" s="358"/>
      <c r="AT306" s="358"/>
      <c r="AU306" s="358"/>
      <c r="AV306" s="358"/>
      <c r="AW306" s="358"/>
      <c r="AX306" s="359"/>
      <c r="AY306" s="357" t="s">
        <v>1</v>
      </c>
      <c r="AZ306" s="358"/>
      <c r="BA306" s="358"/>
      <c r="BB306" s="359"/>
      <c r="BC306" s="348" t="s">
        <v>104</v>
      </c>
      <c r="BD306" s="349"/>
      <c r="BE306" s="349"/>
      <c r="BF306" s="350"/>
      <c r="BG306" s="366" t="s">
        <v>82</v>
      </c>
      <c r="BH306" s="367"/>
      <c r="BI306" s="367"/>
      <c r="BJ306" s="368"/>
      <c r="BK306" s="315" t="s">
        <v>99</v>
      </c>
      <c r="BL306" s="316"/>
      <c r="BM306" s="316"/>
      <c r="BN306" s="316"/>
      <c r="BO306" s="316"/>
      <c r="BP306" s="317"/>
      <c r="BQ306" s="315" t="s">
        <v>83</v>
      </c>
      <c r="BR306" s="316"/>
      <c r="BS306" s="316"/>
      <c r="BT306" s="316"/>
      <c r="BU306" s="316"/>
      <c r="BV306" s="316"/>
      <c r="BW306" s="317"/>
      <c r="BX306" s="315" t="s">
        <v>84</v>
      </c>
      <c r="BY306" s="316"/>
      <c r="BZ306" s="316"/>
      <c r="CA306" s="316"/>
      <c r="CB306" s="316"/>
      <c r="CC306" s="317"/>
      <c r="CD306" s="315" t="s">
        <v>85</v>
      </c>
      <c r="CE306" s="316"/>
      <c r="CF306" s="316"/>
      <c r="CG306" s="316"/>
      <c r="CH306" s="316"/>
      <c r="CI306" s="317"/>
    </row>
    <row r="307" spans="1:87" ht="18" customHeight="1" x14ac:dyDescent="0.25">
      <c r="A307" s="75"/>
      <c r="B307" s="351"/>
      <c r="C307" s="352"/>
      <c r="D307" s="352"/>
      <c r="E307" s="352"/>
      <c r="F307" s="352"/>
      <c r="G307" s="352"/>
      <c r="H307" s="352"/>
      <c r="I307" s="352"/>
      <c r="J307" s="352"/>
      <c r="K307" s="352"/>
      <c r="L307" s="352"/>
      <c r="M307" s="352"/>
      <c r="N307" s="352"/>
      <c r="O307" s="352"/>
      <c r="P307" s="352"/>
      <c r="Q307" s="352"/>
      <c r="R307" s="352"/>
      <c r="S307" s="352"/>
      <c r="T307" s="352"/>
      <c r="U307" s="352"/>
      <c r="V307" s="352"/>
      <c r="W307" s="352"/>
      <c r="X307" s="352"/>
      <c r="Y307" s="353"/>
      <c r="Z307" s="351"/>
      <c r="AA307" s="352"/>
      <c r="AB307" s="352"/>
      <c r="AC307" s="352"/>
      <c r="AD307" s="353"/>
      <c r="AE307" s="360"/>
      <c r="AF307" s="361"/>
      <c r="AG307" s="361"/>
      <c r="AH307" s="361"/>
      <c r="AI307" s="361"/>
      <c r="AJ307" s="362"/>
      <c r="AK307" s="360"/>
      <c r="AL307" s="361"/>
      <c r="AM307" s="361"/>
      <c r="AN307" s="361"/>
      <c r="AO307" s="361"/>
      <c r="AP307" s="361"/>
      <c r="AQ307" s="361"/>
      <c r="AR307" s="361"/>
      <c r="AS307" s="361"/>
      <c r="AT307" s="361"/>
      <c r="AU307" s="361"/>
      <c r="AV307" s="361"/>
      <c r="AW307" s="361"/>
      <c r="AX307" s="362"/>
      <c r="AY307" s="360"/>
      <c r="AZ307" s="361"/>
      <c r="BA307" s="361"/>
      <c r="BB307" s="362"/>
      <c r="BC307" s="351"/>
      <c r="BD307" s="352"/>
      <c r="BE307" s="352"/>
      <c r="BF307" s="353"/>
      <c r="BG307" s="369"/>
      <c r="BH307" s="370"/>
      <c r="BI307" s="370"/>
      <c r="BJ307" s="371"/>
      <c r="BK307" s="318"/>
      <c r="BL307" s="319"/>
      <c r="BM307" s="319"/>
      <c r="BN307" s="319"/>
      <c r="BO307" s="319"/>
      <c r="BP307" s="320"/>
      <c r="BQ307" s="318"/>
      <c r="BR307" s="319"/>
      <c r="BS307" s="319"/>
      <c r="BT307" s="319"/>
      <c r="BU307" s="319"/>
      <c r="BV307" s="319"/>
      <c r="BW307" s="320"/>
      <c r="BX307" s="318"/>
      <c r="BY307" s="319"/>
      <c r="BZ307" s="319"/>
      <c r="CA307" s="319"/>
      <c r="CB307" s="319"/>
      <c r="CC307" s="320"/>
      <c r="CD307" s="318"/>
      <c r="CE307" s="319"/>
      <c r="CF307" s="319"/>
      <c r="CG307" s="319"/>
      <c r="CH307" s="319"/>
      <c r="CI307" s="320"/>
    </row>
    <row r="308" spans="1:87" ht="18" customHeight="1" thickBot="1" x14ac:dyDescent="0.3">
      <c r="A308" s="75"/>
      <c r="B308" s="354"/>
      <c r="C308" s="355"/>
      <c r="D308" s="355"/>
      <c r="E308" s="355"/>
      <c r="F308" s="355"/>
      <c r="G308" s="355"/>
      <c r="H308" s="355"/>
      <c r="I308" s="355"/>
      <c r="J308" s="355"/>
      <c r="K308" s="355"/>
      <c r="L308" s="355"/>
      <c r="M308" s="355"/>
      <c r="N308" s="355"/>
      <c r="O308" s="355"/>
      <c r="P308" s="355"/>
      <c r="Q308" s="355"/>
      <c r="R308" s="355"/>
      <c r="S308" s="355"/>
      <c r="T308" s="355"/>
      <c r="U308" s="355"/>
      <c r="V308" s="355"/>
      <c r="W308" s="355"/>
      <c r="X308" s="355"/>
      <c r="Y308" s="356"/>
      <c r="Z308" s="354"/>
      <c r="AA308" s="355"/>
      <c r="AB308" s="355"/>
      <c r="AC308" s="355"/>
      <c r="AD308" s="356"/>
      <c r="AE308" s="363"/>
      <c r="AF308" s="364"/>
      <c r="AG308" s="364"/>
      <c r="AH308" s="364"/>
      <c r="AI308" s="364"/>
      <c r="AJ308" s="365"/>
      <c r="AK308" s="360"/>
      <c r="AL308" s="361"/>
      <c r="AM308" s="361"/>
      <c r="AN308" s="361"/>
      <c r="AO308" s="361"/>
      <c r="AP308" s="361"/>
      <c r="AQ308" s="361"/>
      <c r="AR308" s="361"/>
      <c r="AS308" s="361"/>
      <c r="AT308" s="361"/>
      <c r="AU308" s="361"/>
      <c r="AV308" s="361"/>
      <c r="AW308" s="361"/>
      <c r="AX308" s="362"/>
      <c r="AY308" s="360"/>
      <c r="AZ308" s="361"/>
      <c r="BA308" s="361"/>
      <c r="BB308" s="362"/>
      <c r="BC308" s="351"/>
      <c r="BD308" s="352"/>
      <c r="BE308" s="352"/>
      <c r="BF308" s="353"/>
      <c r="BG308" s="369"/>
      <c r="BH308" s="370"/>
      <c r="BI308" s="370"/>
      <c r="BJ308" s="371"/>
      <c r="BK308" s="318"/>
      <c r="BL308" s="319"/>
      <c r="BM308" s="319"/>
      <c r="BN308" s="319"/>
      <c r="BO308" s="319"/>
      <c r="BP308" s="320"/>
      <c r="BQ308" s="321"/>
      <c r="BR308" s="322"/>
      <c r="BS308" s="322"/>
      <c r="BT308" s="322"/>
      <c r="BU308" s="322"/>
      <c r="BV308" s="322"/>
      <c r="BW308" s="323"/>
      <c r="BX308" s="321"/>
      <c r="BY308" s="322"/>
      <c r="BZ308" s="322"/>
      <c r="CA308" s="322"/>
      <c r="CB308" s="322"/>
      <c r="CC308" s="323"/>
      <c r="CD308" s="321"/>
      <c r="CE308" s="322"/>
      <c r="CF308" s="322"/>
      <c r="CG308" s="322"/>
      <c r="CH308" s="322"/>
      <c r="CI308" s="323"/>
    </row>
    <row r="309" spans="1:87" ht="18" customHeight="1" x14ac:dyDescent="0.25">
      <c r="A309" s="75"/>
      <c r="B309" s="324" t="s">
        <v>681</v>
      </c>
      <c r="C309" s="325"/>
      <c r="D309" s="325"/>
      <c r="E309" s="325"/>
      <c r="F309" s="325"/>
      <c r="G309" s="325"/>
      <c r="H309" s="325"/>
      <c r="I309" s="325"/>
      <c r="J309" s="325"/>
      <c r="K309" s="325"/>
      <c r="L309" s="325"/>
      <c r="M309" s="325"/>
      <c r="N309" s="325"/>
      <c r="O309" s="325"/>
      <c r="P309" s="325"/>
      <c r="Q309" s="325"/>
      <c r="R309" s="325"/>
      <c r="S309" s="325"/>
      <c r="T309" s="325"/>
      <c r="U309" s="325"/>
      <c r="V309" s="325"/>
      <c r="W309" s="325"/>
      <c r="X309" s="325"/>
      <c r="Y309" s="326"/>
      <c r="Z309" s="333" t="s">
        <v>717</v>
      </c>
      <c r="AA309" s="334"/>
      <c r="AB309" s="334"/>
      <c r="AC309" s="334"/>
      <c r="AD309" s="335"/>
      <c r="AE309" s="333">
        <v>10</v>
      </c>
      <c r="AF309" s="334"/>
      <c r="AG309" s="334"/>
      <c r="AH309" s="334"/>
      <c r="AI309" s="334"/>
      <c r="AJ309" s="334"/>
      <c r="AK309" s="342" t="s">
        <v>41</v>
      </c>
      <c r="AL309" s="343"/>
      <c r="AM309" s="343"/>
      <c r="AN309" s="343"/>
      <c r="AO309" s="343"/>
      <c r="AP309" s="343"/>
      <c r="AQ309" s="343"/>
      <c r="AR309" s="343"/>
      <c r="AS309" s="343"/>
      <c r="AT309" s="343"/>
      <c r="AU309" s="343"/>
      <c r="AV309" s="343"/>
      <c r="AW309" s="343"/>
      <c r="AX309" s="344"/>
      <c r="AY309" s="409">
        <v>0.25</v>
      </c>
      <c r="AZ309" s="346"/>
      <c r="BA309" s="346"/>
      <c r="BB309" s="410"/>
      <c r="BC309" s="345">
        <f>+$AE$309*AY309</f>
        <v>2.5</v>
      </c>
      <c r="BD309" s="346"/>
      <c r="BE309" s="346"/>
      <c r="BF309" s="347"/>
      <c r="BG309" s="285">
        <v>22629</v>
      </c>
      <c r="BH309" s="286"/>
      <c r="BI309" s="286"/>
      <c r="BJ309" s="287"/>
      <c r="BK309" s="288">
        <f>+AY309*BG309</f>
        <v>5657.25</v>
      </c>
      <c r="BL309" s="289"/>
      <c r="BM309" s="289"/>
      <c r="BN309" s="289"/>
      <c r="BO309" s="289"/>
      <c r="BP309" s="290"/>
      <c r="BQ309" s="291">
        <v>1000</v>
      </c>
      <c r="BR309" s="292"/>
      <c r="BS309" s="292"/>
      <c r="BT309" s="292"/>
      <c r="BU309" s="292"/>
      <c r="BV309" s="292"/>
      <c r="BW309" s="293"/>
      <c r="BX309" s="291">
        <f>+(((BK318+BQ309)*15)/85)</f>
        <v>11876.470588235294</v>
      </c>
      <c r="BY309" s="292"/>
      <c r="BZ309" s="292"/>
      <c r="CA309" s="292"/>
      <c r="CB309" s="292"/>
      <c r="CC309" s="293"/>
      <c r="CD309" s="291">
        <f>+BK318+BQ309+BX309</f>
        <v>79176.470588235301</v>
      </c>
      <c r="CE309" s="292"/>
      <c r="CF309" s="292"/>
      <c r="CG309" s="292"/>
      <c r="CH309" s="292"/>
      <c r="CI309" s="293"/>
    </row>
    <row r="310" spans="1:87" ht="18" customHeight="1" x14ac:dyDescent="0.25">
      <c r="A310" s="75"/>
      <c r="B310" s="327"/>
      <c r="C310" s="328"/>
      <c r="D310" s="328"/>
      <c r="E310" s="328"/>
      <c r="F310" s="328"/>
      <c r="G310" s="328"/>
      <c r="H310" s="328"/>
      <c r="I310" s="328"/>
      <c r="J310" s="328"/>
      <c r="K310" s="328"/>
      <c r="L310" s="328"/>
      <c r="M310" s="328"/>
      <c r="N310" s="328"/>
      <c r="O310" s="328"/>
      <c r="P310" s="328"/>
      <c r="Q310" s="328"/>
      <c r="R310" s="328"/>
      <c r="S310" s="328"/>
      <c r="T310" s="328"/>
      <c r="U310" s="328"/>
      <c r="V310" s="328"/>
      <c r="W310" s="328"/>
      <c r="X310" s="328"/>
      <c r="Y310" s="329"/>
      <c r="Z310" s="336"/>
      <c r="AA310" s="337"/>
      <c r="AB310" s="337"/>
      <c r="AC310" s="337"/>
      <c r="AD310" s="338"/>
      <c r="AE310" s="336"/>
      <c r="AF310" s="337"/>
      <c r="AG310" s="337"/>
      <c r="AH310" s="337"/>
      <c r="AI310" s="337"/>
      <c r="AJ310" s="337"/>
      <c r="AK310" s="300" t="s">
        <v>30</v>
      </c>
      <c r="AL310" s="301"/>
      <c r="AM310" s="301"/>
      <c r="AN310" s="301"/>
      <c r="AO310" s="301"/>
      <c r="AP310" s="301"/>
      <c r="AQ310" s="301"/>
      <c r="AR310" s="301"/>
      <c r="AS310" s="301"/>
      <c r="AT310" s="301"/>
      <c r="AU310" s="301"/>
      <c r="AV310" s="301"/>
      <c r="AW310" s="301"/>
      <c r="AX310" s="302"/>
      <c r="AY310" s="407">
        <v>0.25</v>
      </c>
      <c r="AZ310" s="304"/>
      <c r="BA310" s="304"/>
      <c r="BB310" s="408"/>
      <c r="BC310" s="306">
        <f t="shared" ref="BC310:BC317" si="46">+$AE$309*AY310</f>
        <v>2.5</v>
      </c>
      <c r="BD310" s="307"/>
      <c r="BE310" s="307"/>
      <c r="BF310" s="308"/>
      <c r="BG310" s="309">
        <v>7925</v>
      </c>
      <c r="BH310" s="310"/>
      <c r="BI310" s="310"/>
      <c r="BJ310" s="311"/>
      <c r="BK310" s="312">
        <f t="shared" ref="BK310:BK317" si="47">+AY310*BG310</f>
        <v>1981.25</v>
      </c>
      <c r="BL310" s="313"/>
      <c r="BM310" s="313"/>
      <c r="BN310" s="313"/>
      <c r="BO310" s="313"/>
      <c r="BP310" s="314"/>
      <c r="BQ310" s="294"/>
      <c r="BR310" s="295"/>
      <c r="BS310" s="295"/>
      <c r="BT310" s="295"/>
      <c r="BU310" s="295"/>
      <c r="BV310" s="295"/>
      <c r="BW310" s="296"/>
      <c r="BX310" s="294"/>
      <c r="BY310" s="295"/>
      <c r="BZ310" s="295"/>
      <c r="CA310" s="295"/>
      <c r="CB310" s="295"/>
      <c r="CC310" s="296"/>
      <c r="CD310" s="294"/>
      <c r="CE310" s="295"/>
      <c r="CF310" s="295"/>
      <c r="CG310" s="295"/>
      <c r="CH310" s="295"/>
      <c r="CI310" s="296"/>
    </row>
    <row r="311" spans="1:87" ht="18" customHeight="1" x14ac:dyDescent="0.25">
      <c r="A311" s="75"/>
      <c r="B311" s="327"/>
      <c r="C311" s="328"/>
      <c r="D311" s="328"/>
      <c r="E311" s="328"/>
      <c r="F311" s="328"/>
      <c r="G311" s="328"/>
      <c r="H311" s="328"/>
      <c r="I311" s="328"/>
      <c r="J311" s="328"/>
      <c r="K311" s="328"/>
      <c r="L311" s="328"/>
      <c r="M311" s="328"/>
      <c r="N311" s="328"/>
      <c r="O311" s="328"/>
      <c r="P311" s="328"/>
      <c r="Q311" s="328"/>
      <c r="R311" s="328"/>
      <c r="S311" s="328"/>
      <c r="T311" s="328"/>
      <c r="U311" s="328"/>
      <c r="V311" s="328"/>
      <c r="W311" s="328"/>
      <c r="X311" s="328"/>
      <c r="Y311" s="329"/>
      <c r="Z311" s="336"/>
      <c r="AA311" s="337"/>
      <c r="AB311" s="337"/>
      <c r="AC311" s="337"/>
      <c r="AD311" s="338"/>
      <c r="AE311" s="336"/>
      <c r="AF311" s="337"/>
      <c r="AG311" s="337"/>
      <c r="AH311" s="337"/>
      <c r="AI311" s="337"/>
      <c r="AJ311" s="337"/>
      <c r="AK311" s="300" t="s">
        <v>22</v>
      </c>
      <c r="AL311" s="301"/>
      <c r="AM311" s="301"/>
      <c r="AN311" s="301"/>
      <c r="AO311" s="301"/>
      <c r="AP311" s="301"/>
      <c r="AQ311" s="301"/>
      <c r="AR311" s="301"/>
      <c r="AS311" s="301"/>
      <c r="AT311" s="301"/>
      <c r="AU311" s="301"/>
      <c r="AV311" s="301"/>
      <c r="AW311" s="301"/>
      <c r="AX311" s="302"/>
      <c r="AY311" s="407">
        <v>0.25</v>
      </c>
      <c r="AZ311" s="304"/>
      <c r="BA311" s="304"/>
      <c r="BB311" s="408"/>
      <c r="BC311" s="306">
        <f t="shared" si="46"/>
        <v>2.5</v>
      </c>
      <c r="BD311" s="307"/>
      <c r="BE311" s="307"/>
      <c r="BF311" s="308"/>
      <c r="BG311" s="309">
        <v>7925</v>
      </c>
      <c r="BH311" s="310"/>
      <c r="BI311" s="310"/>
      <c r="BJ311" s="311"/>
      <c r="BK311" s="312">
        <f t="shared" si="47"/>
        <v>1981.25</v>
      </c>
      <c r="BL311" s="313"/>
      <c r="BM311" s="313"/>
      <c r="BN311" s="313"/>
      <c r="BO311" s="313"/>
      <c r="BP311" s="314"/>
      <c r="BQ311" s="294"/>
      <c r="BR311" s="295"/>
      <c r="BS311" s="295"/>
      <c r="BT311" s="295"/>
      <c r="BU311" s="295"/>
      <c r="BV311" s="295"/>
      <c r="BW311" s="296"/>
      <c r="BX311" s="294"/>
      <c r="BY311" s="295"/>
      <c r="BZ311" s="295"/>
      <c r="CA311" s="295"/>
      <c r="CB311" s="295"/>
      <c r="CC311" s="296"/>
      <c r="CD311" s="294"/>
      <c r="CE311" s="295"/>
      <c r="CF311" s="295"/>
      <c r="CG311" s="295"/>
      <c r="CH311" s="295"/>
      <c r="CI311" s="296"/>
    </row>
    <row r="312" spans="1:87" ht="18" customHeight="1" x14ac:dyDescent="0.25">
      <c r="A312" s="75"/>
      <c r="B312" s="327"/>
      <c r="C312" s="328"/>
      <c r="D312" s="328"/>
      <c r="E312" s="328"/>
      <c r="F312" s="328"/>
      <c r="G312" s="328"/>
      <c r="H312" s="328"/>
      <c r="I312" s="328"/>
      <c r="J312" s="328"/>
      <c r="K312" s="328"/>
      <c r="L312" s="328"/>
      <c r="M312" s="328"/>
      <c r="N312" s="328"/>
      <c r="O312" s="328"/>
      <c r="P312" s="328"/>
      <c r="Q312" s="328"/>
      <c r="R312" s="328"/>
      <c r="S312" s="328"/>
      <c r="T312" s="328"/>
      <c r="U312" s="328"/>
      <c r="V312" s="328"/>
      <c r="W312" s="328"/>
      <c r="X312" s="328"/>
      <c r="Y312" s="329"/>
      <c r="Z312" s="336"/>
      <c r="AA312" s="337"/>
      <c r="AB312" s="337"/>
      <c r="AC312" s="337"/>
      <c r="AD312" s="338"/>
      <c r="AE312" s="336"/>
      <c r="AF312" s="337"/>
      <c r="AG312" s="337"/>
      <c r="AH312" s="337"/>
      <c r="AI312" s="337"/>
      <c r="AJ312" s="337"/>
      <c r="AK312" s="300" t="s">
        <v>29</v>
      </c>
      <c r="AL312" s="301"/>
      <c r="AM312" s="301"/>
      <c r="AN312" s="301"/>
      <c r="AO312" s="301"/>
      <c r="AP312" s="301"/>
      <c r="AQ312" s="301"/>
      <c r="AR312" s="301"/>
      <c r="AS312" s="301"/>
      <c r="AT312" s="301"/>
      <c r="AU312" s="301"/>
      <c r="AV312" s="301"/>
      <c r="AW312" s="301"/>
      <c r="AX312" s="302"/>
      <c r="AY312" s="407">
        <v>0.25</v>
      </c>
      <c r="AZ312" s="304"/>
      <c r="BA312" s="304"/>
      <c r="BB312" s="408"/>
      <c r="BC312" s="306">
        <f t="shared" si="46"/>
        <v>2.5</v>
      </c>
      <c r="BD312" s="307"/>
      <c r="BE312" s="307"/>
      <c r="BF312" s="308"/>
      <c r="BG312" s="309">
        <v>7925</v>
      </c>
      <c r="BH312" s="310"/>
      <c r="BI312" s="310"/>
      <c r="BJ312" s="311"/>
      <c r="BK312" s="312">
        <f t="shared" si="47"/>
        <v>1981.25</v>
      </c>
      <c r="BL312" s="313"/>
      <c r="BM312" s="313"/>
      <c r="BN312" s="313"/>
      <c r="BO312" s="313"/>
      <c r="BP312" s="314"/>
      <c r="BQ312" s="294"/>
      <c r="BR312" s="295"/>
      <c r="BS312" s="295"/>
      <c r="BT312" s="295"/>
      <c r="BU312" s="295"/>
      <c r="BV312" s="295"/>
      <c r="BW312" s="296"/>
      <c r="BX312" s="294"/>
      <c r="BY312" s="295"/>
      <c r="BZ312" s="295"/>
      <c r="CA312" s="295"/>
      <c r="CB312" s="295"/>
      <c r="CC312" s="296"/>
      <c r="CD312" s="294"/>
      <c r="CE312" s="295"/>
      <c r="CF312" s="295"/>
      <c r="CG312" s="295"/>
      <c r="CH312" s="295"/>
      <c r="CI312" s="296"/>
    </row>
    <row r="313" spans="1:87" ht="18" customHeight="1" x14ac:dyDescent="0.25">
      <c r="A313" s="75"/>
      <c r="B313" s="327"/>
      <c r="C313" s="328"/>
      <c r="D313" s="328"/>
      <c r="E313" s="328"/>
      <c r="F313" s="328"/>
      <c r="G313" s="328"/>
      <c r="H313" s="328"/>
      <c r="I313" s="328"/>
      <c r="J313" s="328"/>
      <c r="K313" s="328"/>
      <c r="L313" s="328"/>
      <c r="M313" s="328"/>
      <c r="N313" s="328"/>
      <c r="O313" s="328"/>
      <c r="P313" s="328"/>
      <c r="Q313" s="328"/>
      <c r="R313" s="328"/>
      <c r="S313" s="328"/>
      <c r="T313" s="328"/>
      <c r="U313" s="328"/>
      <c r="V313" s="328"/>
      <c r="W313" s="328"/>
      <c r="X313" s="328"/>
      <c r="Y313" s="329"/>
      <c r="Z313" s="336"/>
      <c r="AA313" s="337"/>
      <c r="AB313" s="337"/>
      <c r="AC313" s="337"/>
      <c r="AD313" s="338"/>
      <c r="AE313" s="336"/>
      <c r="AF313" s="337"/>
      <c r="AG313" s="337"/>
      <c r="AH313" s="337"/>
      <c r="AI313" s="337"/>
      <c r="AJ313" s="337"/>
      <c r="AK313" s="300" t="s">
        <v>14</v>
      </c>
      <c r="AL313" s="301"/>
      <c r="AM313" s="301"/>
      <c r="AN313" s="301"/>
      <c r="AO313" s="301"/>
      <c r="AP313" s="301"/>
      <c r="AQ313" s="301"/>
      <c r="AR313" s="301"/>
      <c r="AS313" s="301"/>
      <c r="AT313" s="301"/>
      <c r="AU313" s="301"/>
      <c r="AV313" s="301"/>
      <c r="AW313" s="301"/>
      <c r="AX313" s="302"/>
      <c r="AY313" s="407">
        <v>0.25</v>
      </c>
      <c r="AZ313" s="304"/>
      <c r="BA313" s="304"/>
      <c r="BB313" s="408"/>
      <c r="BC313" s="306">
        <f t="shared" si="46"/>
        <v>2.5</v>
      </c>
      <c r="BD313" s="307"/>
      <c r="BE313" s="307"/>
      <c r="BF313" s="308"/>
      <c r="BG313" s="309">
        <v>7925</v>
      </c>
      <c r="BH313" s="310"/>
      <c r="BI313" s="310"/>
      <c r="BJ313" s="311"/>
      <c r="BK313" s="312">
        <f t="shared" si="47"/>
        <v>1981.25</v>
      </c>
      <c r="BL313" s="313"/>
      <c r="BM313" s="313"/>
      <c r="BN313" s="313"/>
      <c r="BO313" s="313"/>
      <c r="BP313" s="314"/>
      <c r="BQ313" s="294"/>
      <c r="BR313" s="295"/>
      <c r="BS313" s="295"/>
      <c r="BT313" s="295"/>
      <c r="BU313" s="295"/>
      <c r="BV313" s="295"/>
      <c r="BW313" s="296"/>
      <c r="BX313" s="294"/>
      <c r="BY313" s="295"/>
      <c r="BZ313" s="295"/>
      <c r="CA313" s="295"/>
      <c r="CB313" s="295"/>
      <c r="CC313" s="296"/>
      <c r="CD313" s="294"/>
      <c r="CE313" s="295"/>
      <c r="CF313" s="295"/>
      <c r="CG313" s="295"/>
      <c r="CH313" s="295"/>
      <c r="CI313" s="296"/>
    </row>
    <row r="314" spans="1:87" ht="18" customHeight="1" x14ac:dyDescent="0.25">
      <c r="A314" s="75"/>
      <c r="B314" s="327"/>
      <c r="C314" s="328"/>
      <c r="D314" s="328"/>
      <c r="E314" s="328"/>
      <c r="F314" s="328"/>
      <c r="G314" s="328"/>
      <c r="H314" s="328"/>
      <c r="I314" s="328"/>
      <c r="J314" s="328"/>
      <c r="K314" s="328"/>
      <c r="L314" s="328"/>
      <c r="M314" s="328"/>
      <c r="N314" s="328"/>
      <c r="O314" s="328"/>
      <c r="P314" s="328"/>
      <c r="Q314" s="328"/>
      <c r="R314" s="328"/>
      <c r="S314" s="328"/>
      <c r="T314" s="328"/>
      <c r="U314" s="328"/>
      <c r="V314" s="328"/>
      <c r="W314" s="328"/>
      <c r="X314" s="328"/>
      <c r="Y314" s="329"/>
      <c r="Z314" s="336"/>
      <c r="AA314" s="337"/>
      <c r="AB314" s="337"/>
      <c r="AC314" s="337"/>
      <c r="AD314" s="338"/>
      <c r="AE314" s="336"/>
      <c r="AF314" s="337"/>
      <c r="AG314" s="337"/>
      <c r="AH314" s="337"/>
      <c r="AI314" s="337"/>
      <c r="AJ314" s="337"/>
      <c r="AK314" s="300" t="s">
        <v>13</v>
      </c>
      <c r="AL314" s="301"/>
      <c r="AM314" s="301"/>
      <c r="AN314" s="301"/>
      <c r="AO314" s="301"/>
      <c r="AP314" s="301"/>
      <c r="AQ314" s="301"/>
      <c r="AR314" s="301"/>
      <c r="AS314" s="301"/>
      <c r="AT314" s="301"/>
      <c r="AU314" s="301"/>
      <c r="AV314" s="301"/>
      <c r="AW314" s="301"/>
      <c r="AX314" s="302"/>
      <c r="AY314" s="407">
        <v>0.5</v>
      </c>
      <c r="AZ314" s="304"/>
      <c r="BA314" s="304"/>
      <c r="BB314" s="408"/>
      <c r="BC314" s="306">
        <f t="shared" si="46"/>
        <v>5</v>
      </c>
      <c r="BD314" s="307"/>
      <c r="BE314" s="307"/>
      <c r="BF314" s="308"/>
      <c r="BG314" s="309">
        <v>40826</v>
      </c>
      <c r="BH314" s="310"/>
      <c r="BI314" s="310"/>
      <c r="BJ314" s="311"/>
      <c r="BK314" s="312">
        <f t="shared" si="47"/>
        <v>20413</v>
      </c>
      <c r="BL314" s="313"/>
      <c r="BM314" s="313"/>
      <c r="BN314" s="313"/>
      <c r="BO314" s="313"/>
      <c r="BP314" s="314"/>
      <c r="BQ314" s="294"/>
      <c r="BR314" s="295"/>
      <c r="BS314" s="295"/>
      <c r="BT314" s="295"/>
      <c r="BU314" s="295"/>
      <c r="BV314" s="295"/>
      <c r="BW314" s="296"/>
      <c r="BX314" s="294"/>
      <c r="BY314" s="295"/>
      <c r="BZ314" s="295"/>
      <c r="CA314" s="295"/>
      <c r="CB314" s="295"/>
      <c r="CC314" s="296"/>
      <c r="CD314" s="294"/>
      <c r="CE314" s="295"/>
      <c r="CF314" s="295"/>
      <c r="CG314" s="295"/>
      <c r="CH314" s="295"/>
      <c r="CI314" s="296"/>
    </row>
    <row r="315" spans="1:87" ht="18" customHeight="1" x14ac:dyDescent="0.25">
      <c r="A315" s="75"/>
      <c r="B315" s="327"/>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9"/>
      <c r="Z315" s="336"/>
      <c r="AA315" s="337"/>
      <c r="AB315" s="337"/>
      <c r="AC315" s="337"/>
      <c r="AD315" s="338"/>
      <c r="AE315" s="336"/>
      <c r="AF315" s="337"/>
      <c r="AG315" s="337"/>
      <c r="AH315" s="337"/>
      <c r="AI315" s="337"/>
      <c r="AJ315" s="337"/>
      <c r="AK315" s="300" t="s">
        <v>95</v>
      </c>
      <c r="AL315" s="301"/>
      <c r="AM315" s="301"/>
      <c r="AN315" s="301"/>
      <c r="AO315" s="301"/>
      <c r="AP315" s="301"/>
      <c r="AQ315" s="301"/>
      <c r="AR315" s="301"/>
      <c r="AS315" s="301"/>
      <c r="AT315" s="301"/>
      <c r="AU315" s="301"/>
      <c r="AV315" s="301"/>
      <c r="AW315" s="301"/>
      <c r="AX315" s="302"/>
      <c r="AY315" s="407">
        <v>0.25</v>
      </c>
      <c r="AZ315" s="304"/>
      <c r="BA315" s="304"/>
      <c r="BB315" s="408"/>
      <c r="BC315" s="306">
        <f t="shared" si="46"/>
        <v>2.5</v>
      </c>
      <c r="BD315" s="307"/>
      <c r="BE315" s="307"/>
      <c r="BF315" s="308"/>
      <c r="BG315" s="309">
        <v>55000</v>
      </c>
      <c r="BH315" s="310"/>
      <c r="BI315" s="310"/>
      <c r="BJ315" s="311"/>
      <c r="BK315" s="312">
        <f t="shared" si="47"/>
        <v>13750</v>
      </c>
      <c r="BL315" s="313"/>
      <c r="BM315" s="313"/>
      <c r="BN315" s="313"/>
      <c r="BO315" s="313"/>
      <c r="BP315" s="314"/>
      <c r="BQ315" s="294"/>
      <c r="BR315" s="295"/>
      <c r="BS315" s="295"/>
      <c r="BT315" s="295"/>
      <c r="BU315" s="295"/>
      <c r="BV315" s="295"/>
      <c r="BW315" s="296"/>
      <c r="BX315" s="294"/>
      <c r="BY315" s="295"/>
      <c r="BZ315" s="295"/>
      <c r="CA315" s="295"/>
      <c r="CB315" s="295"/>
      <c r="CC315" s="296"/>
      <c r="CD315" s="294"/>
      <c r="CE315" s="295"/>
      <c r="CF315" s="295"/>
      <c r="CG315" s="295"/>
      <c r="CH315" s="295"/>
      <c r="CI315" s="296"/>
    </row>
    <row r="316" spans="1:87" ht="18" customHeight="1" x14ac:dyDescent="0.25">
      <c r="A316" s="75"/>
      <c r="B316" s="327"/>
      <c r="C316" s="328"/>
      <c r="D316" s="328"/>
      <c r="E316" s="328"/>
      <c r="F316" s="328"/>
      <c r="G316" s="328"/>
      <c r="H316" s="328"/>
      <c r="I316" s="328"/>
      <c r="J316" s="328"/>
      <c r="K316" s="328"/>
      <c r="L316" s="328"/>
      <c r="M316" s="328"/>
      <c r="N316" s="328"/>
      <c r="O316" s="328"/>
      <c r="P316" s="328"/>
      <c r="Q316" s="328"/>
      <c r="R316" s="328"/>
      <c r="S316" s="328"/>
      <c r="T316" s="328"/>
      <c r="U316" s="328"/>
      <c r="V316" s="328"/>
      <c r="W316" s="328"/>
      <c r="X316" s="328"/>
      <c r="Y316" s="329"/>
      <c r="Z316" s="336"/>
      <c r="AA316" s="337"/>
      <c r="AB316" s="337"/>
      <c r="AC316" s="337"/>
      <c r="AD316" s="338"/>
      <c r="AE316" s="336"/>
      <c r="AF316" s="337"/>
      <c r="AG316" s="337"/>
      <c r="AH316" s="337"/>
      <c r="AI316" s="337"/>
      <c r="AJ316" s="337"/>
      <c r="AK316" s="300" t="s">
        <v>530</v>
      </c>
      <c r="AL316" s="301"/>
      <c r="AM316" s="301"/>
      <c r="AN316" s="301"/>
      <c r="AO316" s="301"/>
      <c r="AP316" s="301"/>
      <c r="AQ316" s="301"/>
      <c r="AR316" s="301"/>
      <c r="AS316" s="301"/>
      <c r="AT316" s="301"/>
      <c r="AU316" s="301"/>
      <c r="AV316" s="301"/>
      <c r="AW316" s="301"/>
      <c r="AX316" s="302"/>
      <c r="AY316" s="407">
        <v>0.5</v>
      </c>
      <c r="AZ316" s="304"/>
      <c r="BA316" s="304"/>
      <c r="BB316" s="408"/>
      <c r="BC316" s="306">
        <f t="shared" si="46"/>
        <v>5</v>
      </c>
      <c r="BD316" s="307"/>
      <c r="BE316" s="307"/>
      <c r="BF316" s="308"/>
      <c r="BG316" s="309">
        <v>22629</v>
      </c>
      <c r="BH316" s="310"/>
      <c r="BI316" s="310"/>
      <c r="BJ316" s="311"/>
      <c r="BK316" s="312">
        <f t="shared" si="47"/>
        <v>11314.5</v>
      </c>
      <c r="BL316" s="313"/>
      <c r="BM316" s="313"/>
      <c r="BN316" s="313"/>
      <c r="BO316" s="313"/>
      <c r="BP316" s="314"/>
      <c r="BQ316" s="294"/>
      <c r="BR316" s="295"/>
      <c r="BS316" s="295"/>
      <c r="BT316" s="295"/>
      <c r="BU316" s="295"/>
      <c r="BV316" s="295"/>
      <c r="BW316" s="296"/>
      <c r="BX316" s="294"/>
      <c r="BY316" s="295"/>
      <c r="BZ316" s="295"/>
      <c r="CA316" s="295"/>
      <c r="CB316" s="295"/>
      <c r="CC316" s="296"/>
      <c r="CD316" s="294"/>
      <c r="CE316" s="295"/>
      <c r="CF316" s="295"/>
      <c r="CG316" s="295"/>
      <c r="CH316" s="295"/>
      <c r="CI316" s="296"/>
    </row>
    <row r="317" spans="1:87" ht="18" customHeight="1" thickBot="1" x14ac:dyDescent="0.3">
      <c r="A317" s="75"/>
      <c r="B317" s="327"/>
      <c r="C317" s="328"/>
      <c r="D317" s="328"/>
      <c r="E317" s="328"/>
      <c r="F317" s="328"/>
      <c r="G317" s="328"/>
      <c r="H317" s="328"/>
      <c r="I317" s="328"/>
      <c r="J317" s="328"/>
      <c r="K317" s="328"/>
      <c r="L317" s="328"/>
      <c r="M317" s="328"/>
      <c r="N317" s="328"/>
      <c r="O317" s="328"/>
      <c r="P317" s="328"/>
      <c r="Q317" s="328"/>
      <c r="R317" s="328"/>
      <c r="S317" s="328"/>
      <c r="T317" s="328"/>
      <c r="U317" s="328"/>
      <c r="V317" s="328"/>
      <c r="W317" s="328"/>
      <c r="X317" s="328"/>
      <c r="Y317" s="329"/>
      <c r="Z317" s="336"/>
      <c r="AA317" s="337"/>
      <c r="AB317" s="337"/>
      <c r="AC317" s="337"/>
      <c r="AD317" s="338"/>
      <c r="AE317" s="336"/>
      <c r="AF317" s="337"/>
      <c r="AG317" s="337"/>
      <c r="AH317" s="337"/>
      <c r="AI317" s="337"/>
      <c r="AJ317" s="337"/>
      <c r="AK317" s="392" t="s">
        <v>18</v>
      </c>
      <c r="AL317" s="393"/>
      <c r="AM317" s="393"/>
      <c r="AN317" s="393"/>
      <c r="AO317" s="393"/>
      <c r="AP317" s="393"/>
      <c r="AQ317" s="393"/>
      <c r="AR317" s="393"/>
      <c r="AS317" s="393"/>
      <c r="AT317" s="393"/>
      <c r="AU317" s="393"/>
      <c r="AV317" s="393"/>
      <c r="AW317" s="393"/>
      <c r="AX317" s="394"/>
      <c r="AY317" s="407">
        <v>0.25</v>
      </c>
      <c r="AZ317" s="304"/>
      <c r="BA317" s="304"/>
      <c r="BB317" s="408"/>
      <c r="BC317" s="306">
        <f t="shared" si="46"/>
        <v>2.5</v>
      </c>
      <c r="BD317" s="307"/>
      <c r="BE317" s="307"/>
      <c r="BF317" s="308"/>
      <c r="BG317" s="309">
        <v>28961</v>
      </c>
      <c r="BH317" s="310"/>
      <c r="BI317" s="310"/>
      <c r="BJ317" s="311"/>
      <c r="BK317" s="312">
        <f t="shared" si="47"/>
        <v>7240.25</v>
      </c>
      <c r="BL317" s="313"/>
      <c r="BM317" s="313"/>
      <c r="BN317" s="313"/>
      <c r="BO317" s="313"/>
      <c r="BP317" s="314"/>
      <c r="BQ317" s="294"/>
      <c r="BR317" s="295"/>
      <c r="BS317" s="295"/>
      <c r="BT317" s="295"/>
      <c r="BU317" s="295"/>
      <c r="BV317" s="295"/>
      <c r="BW317" s="296"/>
      <c r="BX317" s="294"/>
      <c r="BY317" s="295"/>
      <c r="BZ317" s="295"/>
      <c r="CA317" s="295"/>
      <c r="CB317" s="295"/>
      <c r="CC317" s="296"/>
      <c r="CD317" s="294"/>
      <c r="CE317" s="295"/>
      <c r="CF317" s="295"/>
      <c r="CG317" s="295"/>
      <c r="CH317" s="295"/>
      <c r="CI317" s="296"/>
    </row>
    <row r="318" spans="1:87" ht="18" customHeight="1" thickBot="1" x14ac:dyDescent="0.3">
      <c r="A318" s="75"/>
      <c r="B318" s="377"/>
      <c r="C318" s="378"/>
      <c r="D318" s="378"/>
      <c r="E318" s="378"/>
      <c r="F318" s="378"/>
      <c r="G318" s="378"/>
      <c r="H318" s="378"/>
      <c r="I318" s="378"/>
      <c r="J318" s="378"/>
      <c r="K318" s="378"/>
      <c r="L318" s="378"/>
      <c r="M318" s="378"/>
      <c r="N318" s="378"/>
      <c r="O318" s="378"/>
      <c r="P318" s="378"/>
      <c r="Q318" s="378"/>
      <c r="R318" s="378"/>
      <c r="S318" s="378"/>
      <c r="T318" s="378"/>
      <c r="U318" s="378"/>
      <c r="V318" s="378"/>
      <c r="W318" s="378"/>
      <c r="X318" s="378"/>
      <c r="Y318" s="378"/>
      <c r="Z318" s="378"/>
      <c r="AA318" s="378"/>
      <c r="AB318" s="378"/>
      <c r="AC318" s="378"/>
      <c r="AD318" s="378"/>
      <c r="AE318" s="378"/>
      <c r="AF318" s="378"/>
      <c r="AG318" s="378"/>
      <c r="AH318" s="378"/>
      <c r="AI318" s="378"/>
      <c r="AJ318" s="379"/>
      <c r="AK318" s="380" t="s">
        <v>3</v>
      </c>
      <c r="AL318" s="381"/>
      <c r="AM318" s="381"/>
      <c r="AN318" s="381"/>
      <c r="AO318" s="381"/>
      <c r="AP318" s="381"/>
      <c r="AQ318" s="381"/>
      <c r="AR318" s="381"/>
      <c r="AS318" s="381"/>
      <c r="AT318" s="381"/>
      <c r="AU318" s="381"/>
      <c r="AV318" s="381"/>
      <c r="AW318" s="381"/>
      <c r="AX318" s="381"/>
      <c r="AY318" s="382"/>
      <c r="AZ318" s="382"/>
      <c r="BA318" s="382"/>
      <c r="BB318" s="382"/>
      <c r="BC318" s="382"/>
      <c r="BD318" s="382"/>
      <c r="BE318" s="382"/>
      <c r="BF318" s="382"/>
      <c r="BG318" s="382"/>
      <c r="BH318" s="382"/>
      <c r="BI318" s="382"/>
      <c r="BJ318" s="383"/>
      <c r="BK318" s="384">
        <f>SUM(BK309:BK317)</f>
        <v>66300</v>
      </c>
      <c r="BL318" s="385"/>
      <c r="BM318" s="385"/>
      <c r="BN318" s="385"/>
      <c r="BO318" s="385"/>
      <c r="BP318" s="386"/>
      <c r="BQ318" s="387" t="s">
        <v>100</v>
      </c>
      <c r="BR318" s="388"/>
      <c r="BS318" s="388"/>
      <c r="BT318" s="388"/>
      <c r="BU318" s="388"/>
      <c r="BV318" s="388"/>
      <c r="BW318" s="388"/>
      <c r="BX318" s="388"/>
      <c r="BY318" s="388"/>
      <c r="BZ318" s="388"/>
      <c r="CA318" s="388"/>
      <c r="CB318" s="388"/>
      <c r="CC318" s="389"/>
      <c r="CD318" s="390">
        <f>+CD309*AE309</f>
        <v>791764.70588235301</v>
      </c>
      <c r="CE318" s="390"/>
      <c r="CF318" s="390"/>
      <c r="CG318" s="390"/>
      <c r="CH318" s="390"/>
      <c r="CI318" s="391"/>
    </row>
    <row r="319" spans="1:87" ht="18" customHeight="1" thickBot="1" x14ac:dyDescent="0.3">
      <c r="A319" s="75"/>
      <c r="B319" s="76"/>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BG319" s="78"/>
      <c r="BH319" s="78"/>
      <c r="BI319" s="78"/>
      <c r="BJ319" s="78"/>
      <c r="BK319" s="79"/>
      <c r="BL319" s="79"/>
      <c r="BM319" s="79"/>
      <c r="BN319" s="79"/>
      <c r="BO319" s="79"/>
      <c r="BP319" s="79"/>
      <c r="BQ319" s="79"/>
      <c r="BR319" s="79"/>
      <c r="BS319" s="79"/>
      <c r="BT319" s="79"/>
      <c r="BU319" s="79"/>
      <c r="BV319" s="79"/>
      <c r="BW319" s="79"/>
      <c r="BX319" s="79"/>
      <c r="BY319" s="79"/>
      <c r="BZ319" s="79"/>
      <c r="CA319" s="79"/>
      <c r="CB319" s="79"/>
      <c r="CC319" s="79"/>
      <c r="CD319" s="79"/>
      <c r="CE319" s="79"/>
      <c r="CF319" s="79"/>
      <c r="CG319" s="79"/>
      <c r="CH319" s="79"/>
      <c r="CI319" s="79"/>
    </row>
    <row r="320" spans="1:87" ht="18" customHeight="1" x14ac:dyDescent="0.25">
      <c r="A320" s="75"/>
      <c r="B320" s="348" t="s">
        <v>0</v>
      </c>
      <c r="C320" s="349"/>
      <c r="D320" s="349"/>
      <c r="E320" s="349"/>
      <c r="F320" s="349"/>
      <c r="G320" s="349"/>
      <c r="H320" s="349"/>
      <c r="I320" s="349"/>
      <c r="J320" s="349"/>
      <c r="K320" s="349"/>
      <c r="L320" s="349"/>
      <c r="M320" s="349"/>
      <c r="N320" s="349"/>
      <c r="O320" s="349"/>
      <c r="P320" s="349"/>
      <c r="Q320" s="349"/>
      <c r="R320" s="349"/>
      <c r="S320" s="349"/>
      <c r="T320" s="349"/>
      <c r="U320" s="349"/>
      <c r="V320" s="349"/>
      <c r="W320" s="349"/>
      <c r="X320" s="349"/>
      <c r="Y320" s="350"/>
      <c r="Z320" s="348" t="s">
        <v>80</v>
      </c>
      <c r="AA320" s="349"/>
      <c r="AB320" s="349"/>
      <c r="AC320" s="349"/>
      <c r="AD320" s="350"/>
      <c r="AE320" s="357" t="s">
        <v>79</v>
      </c>
      <c r="AF320" s="358"/>
      <c r="AG320" s="358"/>
      <c r="AH320" s="358"/>
      <c r="AI320" s="358"/>
      <c r="AJ320" s="359"/>
      <c r="AK320" s="357" t="s">
        <v>81</v>
      </c>
      <c r="AL320" s="358"/>
      <c r="AM320" s="358"/>
      <c r="AN320" s="358"/>
      <c r="AO320" s="358"/>
      <c r="AP320" s="358"/>
      <c r="AQ320" s="358"/>
      <c r="AR320" s="358"/>
      <c r="AS320" s="358"/>
      <c r="AT320" s="358"/>
      <c r="AU320" s="358"/>
      <c r="AV320" s="358"/>
      <c r="AW320" s="358"/>
      <c r="AX320" s="359"/>
      <c r="AY320" s="357" t="s">
        <v>1</v>
      </c>
      <c r="AZ320" s="358"/>
      <c r="BA320" s="358"/>
      <c r="BB320" s="359"/>
      <c r="BC320" s="348" t="s">
        <v>104</v>
      </c>
      <c r="BD320" s="349"/>
      <c r="BE320" s="349"/>
      <c r="BF320" s="350"/>
      <c r="BG320" s="366" t="s">
        <v>82</v>
      </c>
      <c r="BH320" s="367"/>
      <c r="BI320" s="367"/>
      <c r="BJ320" s="368"/>
      <c r="BK320" s="315" t="s">
        <v>99</v>
      </c>
      <c r="BL320" s="316"/>
      <c r="BM320" s="316"/>
      <c r="BN320" s="316"/>
      <c r="BO320" s="316"/>
      <c r="BP320" s="317"/>
      <c r="BQ320" s="315" t="s">
        <v>83</v>
      </c>
      <c r="BR320" s="316"/>
      <c r="BS320" s="316"/>
      <c r="BT320" s="316"/>
      <c r="BU320" s="316"/>
      <c r="BV320" s="316"/>
      <c r="BW320" s="317"/>
      <c r="BX320" s="315" t="s">
        <v>84</v>
      </c>
      <c r="BY320" s="316"/>
      <c r="BZ320" s="316"/>
      <c r="CA320" s="316"/>
      <c r="CB320" s="316"/>
      <c r="CC320" s="317"/>
      <c r="CD320" s="315" t="s">
        <v>85</v>
      </c>
      <c r="CE320" s="316"/>
      <c r="CF320" s="316"/>
      <c r="CG320" s="316"/>
      <c r="CH320" s="316"/>
      <c r="CI320" s="317"/>
    </row>
    <row r="321" spans="1:87" ht="18" customHeight="1" x14ac:dyDescent="0.25">
      <c r="A321" s="75"/>
      <c r="B321" s="351"/>
      <c r="C321" s="352"/>
      <c r="D321" s="352"/>
      <c r="E321" s="352"/>
      <c r="F321" s="352"/>
      <c r="G321" s="352"/>
      <c r="H321" s="352"/>
      <c r="I321" s="352"/>
      <c r="J321" s="352"/>
      <c r="K321" s="352"/>
      <c r="L321" s="352"/>
      <c r="M321" s="352"/>
      <c r="N321" s="352"/>
      <c r="O321" s="352"/>
      <c r="P321" s="352"/>
      <c r="Q321" s="352"/>
      <c r="R321" s="352"/>
      <c r="S321" s="352"/>
      <c r="T321" s="352"/>
      <c r="U321" s="352"/>
      <c r="V321" s="352"/>
      <c r="W321" s="352"/>
      <c r="X321" s="352"/>
      <c r="Y321" s="353"/>
      <c r="Z321" s="351"/>
      <c r="AA321" s="352"/>
      <c r="AB321" s="352"/>
      <c r="AC321" s="352"/>
      <c r="AD321" s="353"/>
      <c r="AE321" s="360"/>
      <c r="AF321" s="361"/>
      <c r="AG321" s="361"/>
      <c r="AH321" s="361"/>
      <c r="AI321" s="361"/>
      <c r="AJ321" s="362"/>
      <c r="AK321" s="360"/>
      <c r="AL321" s="361"/>
      <c r="AM321" s="361"/>
      <c r="AN321" s="361"/>
      <c r="AO321" s="361"/>
      <c r="AP321" s="361"/>
      <c r="AQ321" s="361"/>
      <c r="AR321" s="361"/>
      <c r="AS321" s="361"/>
      <c r="AT321" s="361"/>
      <c r="AU321" s="361"/>
      <c r="AV321" s="361"/>
      <c r="AW321" s="361"/>
      <c r="AX321" s="362"/>
      <c r="AY321" s="360"/>
      <c r="AZ321" s="361"/>
      <c r="BA321" s="361"/>
      <c r="BB321" s="362"/>
      <c r="BC321" s="351"/>
      <c r="BD321" s="352"/>
      <c r="BE321" s="352"/>
      <c r="BF321" s="353"/>
      <c r="BG321" s="369"/>
      <c r="BH321" s="370"/>
      <c r="BI321" s="370"/>
      <c r="BJ321" s="371"/>
      <c r="BK321" s="318"/>
      <c r="BL321" s="319"/>
      <c r="BM321" s="319"/>
      <c r="BN321" s="319"/>
      <c r="BO321" s="319"/>
      <c r="BP321" s="320"/>
      <c r="BQ321" s="318"/>
      <c r="BR321" s="319"/>
      <c r="BS321" s="319"/>
      <c r="BT321" s="319"/>
      <c r="BU321" s="319"/>
      <c r="BV321" s="319"/>
      <c r="BW321" s="320"/>
      <c r="BX321" s="318"/>
      <c r="BY321" s="319"/>
      <c r="BZ321" s="319"/>
      <c r="CA321" s="319"/>
      <c r="CB321" s="319"/>
      <c r="CC321" s="320"/>
      <c r="CD321" s="318"/>
      <c r="CE321" s="319"/>
      <c r="CF321" s="319"/>
      <c r="CG321" s="319"/>
      <c r="CH321" s="319"/>
      <c r="CI321" s="320"/>
    </row>
    <row r="322" spans="1:87" ht="18" customHeight="1" thickBot="1" x14ac:dyDescent="0.3">
      <c r="A322" s="75"/>
      <c r="B322" s="354"/>
      <c r="C322" s="355"/>
      <c r="D322" s="355"/>
      <c r="E322" s="355"/>
      <c r="F322" s="355"/>
      <c r="G322" s="355"/>
      <c r="H322" s="355"/>
      <c r="I322" s="355"/>
      <c r="J322" s="355"/>
      <c r="K322" s="355"/>
      <c r="L322" s="355"/>
      <c r="M322" s="355"/>
      <c r="N322" s="355"/>
      <c r="O322" s="355"/>
      <c r="P322" s="355"/>
      <c r="Q322" s="355"/>
      <c r="R322" s="355"/>
      <c r="S322" s="355"/>
      <c r="T322" s="355"/>
      <c r="U322" s="355"/>
      <c r="V322" s="355"/>
      <c r="W322" s="355"/>
      <c r="X322" s="355"/>
      <c r="Y322" s="356"/>
      <c r="Z322" s="354"/>
      <c r="AA322" s="355"/>
      <c r="AB322" s="355"/>
      <c r="AC322" s="355"/>
      <c r="AD322" s="356"/>
      <c r="AE322" s="363"/>
      <c r="AF322" s="364"/>
      <c r="AG322" s="364"/>
      <c r="AH322" s="364"/>
      <c r="AI322" s="364"/>
      <c r="AJ322" s="365"/>
      <c r="AK322" s="360"/>
      <c r="AL322" s="361"/>
      <c r="AM322" s="361"/>
      <c r="AN322" s="361"/>
      <c r="AO322" s="361"/>
      <c r="AP322" s="361"/>
      <c r="AQ322" s="361"/>
      <c r="AR322" s="361"/>
      <c r="AS322" s="361"/>
      <c r="AT322" s="361"/>
      <c r="AU322" s="361"/>
      <c r="AV322" s="361"/>
      <c r="AW322" s="361"/>
      <c r="AX322" s="362"/>
      <c r="AY322" s="360"/>
      <c r="AZ322" s="361"/>
      <c r="BA322" s="361"/>
      <c r="BB322" s="362"/>
      <c r="BC322" s="351"/>
      <c r="BD322" s="352"/>
      <c r="BE322" s="352"/>
      <c r="BF322" s="353"/>
      <c r="BG322" s="369"/>
      <c r="BH322" s="370"/>
      <c r="BI322" s="370"/>
      <c r="BJ322" s="371"/>
      <c r="BK322" s="318"/>
      <c r="BL322" s="319"/>
      <c r="BM322" s="319"/>
      <c r="BN322" s="319"/>
      <c r="BO322" s="319"/>
      <c r="BP322" s="320"/>
      <c r="BQ322" s="321"/>
      <c r="BR322" s="322"/>
      <c r="BS322" s="322"/>
      <c r="BT322" s="322"/>
      <c r="BU322" s="322"/>
      <c r="BV322" s="322"/>
      <c r="BW322" s="323"/>
      <c r="BX322" s="321"/>
      <c r="BY322" s="322"/>
      <c r="BZ322" s="322"/>
      <c r="CA322" s="322"/>
      <c r="CB322" s="322"/>
      <c r="CC322" s="323"/>
      <c r="CD322" s="321"/>
      <c r="CE322" s="322"/>
      <c r="CF322" s="322"/>
      <c r="CG322" s="322"/>
      <c r="CH322" s="322"/>
      <c r="CI322" s="323"/>
    </row>
    <row r="323" spans="1:87" ht="18" customHeight="1" x14ac:dyDescent="0.25">
      <c r="A323" s="75"/>
      <c r="B323" s="324" t="s">
        <v>721</v>
      </c>
      <c r="C323" s="325"/>
      <c r="D323" s="325"/>
      <c r="E323" s="325"/>
      <c r="F323" s="325"/>
      <c r="G323" s="325"/>
      <c r="H323" s="325"/>
      <c r="I323" s="325"/>
      <c r="J323" s="325"/>
      <c r="K323" s="325"/>
      <c r="L323" s="325"/>
      <c r="M323" s="325"/>
      <c r="N323" s="325"/>
      <c r="O323" s="325"/>
      <c r="P323" s="325"/>
      <c r="Q323" s="325"/>
      <c r="R323" s="325"/>
      <c r="S323" s="325"/>
      <c r="T323" s="325"/>
      <c r="U323" s="325"/>
      <c r="V323" s="325"/>
      <c r="W323" s="325"/>
      <c r="X323" s="325"/>
      <c r="Y323" s="326"/>
      <c r="Z323" s="333" t="s">
        <v>718</v>
      </c>
      <c r="AA323" s="334"/>
      <c r="AB323" s="334"/>
      <c r="AC323" s="334"/>
      <c r="AD323" s="335"/>
      <c r="AE323" s="333">
        <v>4</v>
      </c>
      <c r="AF323" s="334"/>
      <c r="AG323" s="334"/>
      <c r="AH323" s="334"/>
      <c r="AI323" s="334"/>
      <c r="AJ323" s="334"/>
      <c r="AK323" s="342" t="s">
        <v>41</v>
      </c>
      <c r="AL323" s="343"/>
      <c r="AM323" s="343"/>
      <c r="AN323" s="343"/>
      <c r="AO323" s="343"/>
      <c r="AP323" s="343"/>
      <c r="AQ323" s="343"/>
      <c r="AR323" s="343"/>
      <c r="AS323" s="343"/>
      <c r="AT323" s="343"/>
      <c r="AU323" s="343"/>
      <c r="AV323" s="343"/>
      <c r="AW323" s="343"/>
      <c r="AX323" s="344"/>
      <c r="AY323" s="409">
        <v>8</v>
      </c>
      <c r="AZ323" s="346"/>
      <c r="BA323" s="346"/>
      <c r="BB323" s="410"/>
      <c r="BC323" s="345">
        <f>+$AE$323*AY323</f>
        <v>32</v>
      </c>
      <c r="BD323" s="346"/>
      <c r="BE323" s="346"/>
      <c r="BF323" s="347"/>
      <c r="BG323" s="285">
        <v>22629</v>
      </c>
      <c r="BH323" s="286"/>
      <c r="BI323" s="286"/>
      <c r="BJ323" s="287"/>
      <c r="BK323" s="288">
        <f>+AY323*BG323</f>
        <v>181032</v>
      </c>
      <c r="BL323" s="289"/>
      <c r="BM323" s="289"/>
      <c r="BN323" s="289"/>
      <c r="BO323" s="289"/>
      <c r="BP323" s="290"/>
      <c r="BQ323" s="291">
        <v>100000</v>
      </c>
      <c r="BR323" s="292"/>
      <c r="BS323" s="292"/>
      <c r="BT323" s="292"/>
      <c r="BU323" s="292"/>
      <c r="BV323" s="292"/>
      <c r="BW323" s="293"/>
      <c r="BX323" s="291">
        <f>+(((BK331+BQ323)*15)/85)</f>
        <v>195118.58823529413</v>
      </c>
      <c r="BY323" s="292"/>
      <c r="BZ323" s="292"/>
      <c r="CA323" s="292"/>
      <c r="CB323" s="292"/>
      <c r="CC323" s="293"/>
      <c r="CD323" s="291">
        <f>+BK331+BQ323+BX323</f>
        <v>1300790.5882352942</v>
      </c>
      <c r="CE323" s="292"/>
      <c r="CF323" s="292"/>
      <c r="CG323" s="292"/>
      <c r="CH323" s="292"/>
      <c r="CI323" s="293"/>
    </row>
    <row r="324" spans="1:87" ht="18" customHeight="1" x14ac:dyDescent="0.25">
      <c r="A324" s="75"/>
      <c r="B324" s="327"/>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9"/>
      <c r="Z324" s="336"/>
      <c r="AA324" s="337"/>
      <c r="AB324" s="337"/>
      <c r="AC324" s="337"/>
      <c r="AD324" s="338"/>
      <c r="AE324" s="336"/>
      <c r="AF324" s="337"/>
      <c r="AG324" s="337"/>
      <c r="AH324" s="337"/>
      <c r="AI324" s="337"/>
      <c r="AJ324" s="337"/>
      <c r="AK324" s="300" t="s">
        <v>30</v>
      </c>
      <c r="AL324" s="301"/>
      <c r="AM324" s="301"/>
      <c r="AN324" s="301"/>
      <c r="AO324" s="301"/>
      <c r="AP324" s="301"/>
      <c r="AQ324" s="301"/>
      <c r="AR324" s="301"/>
      <c r="AS324" s="301"/>
      <c r="AT324" s="301"/>
      <c r="AU324" s="301"/>
      <c r="AV324" s="301"/>
      <c r="AW324" s="301"/>
      <c r="AX324" s="302"/>
      <c r="AY324" s="407">
        <v>8</v>
      </c>
      <c r="AZ324" s="304"/>
      <c r="BA324" s="304"/>
      <c r="BB324" s="408"/>
      <c r="BC324" s="306">
        <f t="shared" ref="BC324:BC330" si="48">+$AE$323*AY324</f>
        <v>32</v>
      </c>
      <c r="BD324" s="307"/>
      <c r="BE324" s="307"/>
      <c r="BF324" s="308"/>
      <c r="BG324" s="309">
        <v>7925</v>
      </c>
      <c r="BH324" s="310"/>
      <c r="BI324" s="310"/>
      <c r="BJ324" s="311"/>
      <c r="BK324" s="312">
        <f t="shared" ref="BK324:BK330" si="49">+AY324*BG324</f>
        <v>63400</v>
      </c>
      <c r="BL324" s="313"/>
      <c r="BM324" s="313"/>
      <c r="BN324" s="313"/>
      <c r="BO324" s="313"/>
      <c r="BP324" s="314"/>
      <c r="BQ324" s="294"/>
      <c r="BR324" s="295"/>
      <c r="BS324" s="295"/>
      <c r="BT324" s="295"/>
      <c r="BU324" s="295"/>
      <c r="BV324" s="295"/>
      <c r="BW324" s="296"/>
      <c r="BX324" s="294"/>
      <c r="BY324" s="295"/>
      <c r="BZ324" s="295"/>
      <c r="CA324" s="295"/>
      <c r="CB324" s="295"/>
      <c r="CC324" s="296"/>
      <c r="CD324" s="294"/>
      <c r="CE324" s="295"/>
      <c r="CF324" s="295"/>
      <c r="CG324" s="295"/>
      <c r="CH324" s="295"/>
      <c r="CI324" s="296"/>
    </row>
    <row r="325" spans="1:87" ht="18" customHeight="1" x14ac:dyDescent="0.25">
      <c r="A325" s="75"/>
      <c r="B325" s="327"/>
      <c r="C325" s="328"/>
      <c r="D325" s="328"/>
      <c r="E325" s="328"/>
      <c r="F325" s="328"/>
      <c r="G325" s="328"/>
      <c r="H325" s="328"/>
      <c r="I325" s="328"/>
      <c r="J325" s="328"/>
      <c r="K325" s="328"/>
      <c r="L325" s="328"/>
      <c r="M325" s="328"/>
      <c r="N325" s="328"/>
      <c r="O325" s="328"/>
      <c r="P325" s="328"/>
      <c r="Q325" s="328"/>
      <c r="R325" s="328"/>
      <c r="S325" s="328"/>
      <c r="T325" s="328"/>
      <c r="U325" s="328"/>
      <c r="V325" s="328"/>
      <c r="W325" s="328"/>
      <c r="X325" s="328"/>
      <c r="Y325" s="329"/>
      <c r="Z325" s="336"/>
      <c r="AA325" s="337"/>
      <c r="AB325" s="337"/>
      <c r="AC325" s="337"/>
      <c r="AD325" s="338"/>
      <c r="AE325" s="336"/>
      <c r="AF325" s="337"/>
      <c r="AG325" s="337"/>
      <c r="AH325" s="337"/>
      <c r="AI325" s="337"/>
      <c r="AJ325" s="337"/>
      <c r="AK325" s="300" t="s">
        <v>22</v>
      </c>
      <c r="AL325" s="301"/>
      <c r="AM325" s="301"/>
      <c r="AN325" s="301"/>
      <c r="AO325" s="301"/>
      <c r="AP325" s="301"/>
      <c r="AQ325" s="301"/>
      <c r="AR325" s="301"/>
      <c r="AS325" s="301"/>
      <c r="AT325" s="301"/>
      <c r="AU325" s="301"/>
      <c r="AV325" s="301"/>
      <c r="AW325" s="301"/>
      <c r="AX325" s="302"/>
      <c r="AY325" s="407">
        <v>8</v>
      </c>
      <c r="AZ325" s="304"/>
      <c r="BA325" s="304"/>
      <c r="BB325" s="408"/>
      <c r="BC325" s="306">
        <f t="shared" si="48"/>
        <v>32</v>
      </c>
      <c r="BD325" s="307"/>
      <c r="BE325" s="307"/>
      <c r="BF325" s="308"/>
      <c r="BG325" s="309">
        <v>7925</v>
      </c>
      <c r="BH325" s="310"/>
      <c r="BI325" s="310"/>
      <c r="BJ325" s="311"/>
      <c r="BK325" s="312">
        <f t="shared" si="49"/>
        <v>63400</v>
      </c>
      <c r="BL325" s="313"/>
      <c r="BM325" s="313"/>
      <c r="BN325" s="313"/>
      <c r="BO325" s="313"/>
      <c r="BP325" s="314"/>
      <c r="BQ325" s="294"/>
      <c r="BR325" s="295"/>
      <c r="BS325" s="295"/>
      <c r="BT325" s="295"/>
      <c r="BU325" s="295"/>
      <c r="BV325" s="295"/>
      <c r="BW325" s="296"/>
      <c r="BX325" s="294"/>
      <c r="BY325" s="295"/>
      <c r="BZ325" s="295"/>
      <c r="CA325" s="295"/>
      <c r="CB325" s="295"/>
      <c r="CC325" s="296"/>
      <c r="CD325" s="294"/>
      <c r="CE325" s="295"/>
      <c r="CF325" s="295"/>
      <c r="CG325" s="295"/>
      <c r="CH325" s="295"/>
      <c r="CI325" s="296"/>
    </row>
    <row r="326" spans="1:87" ht="18" customHeight="1" x14ac:dyDescent="0.25">
      <c r="A326" s="75"/>
      <c r="B326" s="327"/>
      <c r="C326" s="328"/>
      <c r="D326" s="328"/>
      <c r="E326" s="328"/>
      <c r="F326" s="328"/>
      <c r="G326" s="328"/>
      <c r="H326" s="328"/>
      <c r="I326" s="328"/>
      <c r="J326" s="328"/>
      <c r="K326" s="328"/>
      <c r="L326" s="328"/>
      <c r="M326" s="328"/>
      <c r="N326" s="328"/>
      <c r="O326" s="328"/>
      <c r="P326" s="328"/>
      <c r="Q326" s="328"/>
      <c r="R326" s="328"/>
      <c r="S326" s="328"/>
      <c r="T326" s="328"/>
      <c r="U326" s="328"/>
      <c r="V326" s="328"/>
      <c r="W326" s="328"/>
      <c r="X326" s="328"/>
      <c r="Y326" s="329"/>
      <c r="Z326" s="336"/>
      <c r="AA326" s="337"/>
      <c r="AB326" s="337"/>
      <c r="AC326" s="337"/>
      <c r="AD326" s="338"/>
      <c r="AE326" s="336"/>
      <c r="AF326" s="337"/>
      <c r="AG326" s="337"/>
      <c r="AH326" s="337"/>
      <c r="AI326" s="337"/>
      <c r="AJ326" s="337"/>
      <c r="AK326" s="300" t="s">
        <v>29</v>
      </c>
      <c r="AL326" s="301"/>
      <c r="AM326" s="301"/>
      <c r="AN326" s="301"/>
      <c r="AO326" s="301"/>
      <c r="AP326" s="301"/>
      <c r="AQ326" s="301"/>
      <c r="AR326" s="301"/>
      <c r="AS326" s="301"/>
      <c r="AT326" s="301"/>
      <c r="AU326" s="301"/>
      <c r="AV326" s="301"/>
      <c r="AW326" s="301"/>
      <c r="AX326" s="302"/>
      <c r="AY326" s="407">
        <v>8</v>
      </c>
      <c r="AZ326" s="304"/>
      <c r="BA326" s="304"/>
      <c r="BB326" s="408"/>
      <c r="BC326" s="306">
        <f t="shared" si="48"/>
        <v>32</v>
      </c>
      <c r="BD326" s="307"/>
      <c r="BE326" s="307"/>
      <c r="BF326" s="308"/>
      <c r="BG326" s="309">
        <v>7925</v>
      </c>
      <c r="BH326" s="310"/>
      <c r="BI326" s="310"/>
      <c r="BJ326" s="311"/>
      <c r="BK326" s="312">
        <f t="shared" si="49"/>
        <v>63400</v>
      </c>
      <c r="BL326" s="313"/>
      <c r="BM326" s="313"/>
      <c r="BN326" s="313"/>
      <c r="BO326" s="313"/>
      <c r="BP326" s="314"/>
      <c r="BQ326" s="294"/>
      <c r="BR326" s="295"/>
      <c r="BS326" s="295"/>
      <c r="BT326" s="295"/>
      <c r="BU326" s="295"/>
      <c r="BV326" s="295"/>
      <c r="BW326" s="296"/>
      <c r="BX326" s="294"/>
      <c r="BY326" s="295"/>
      <c r="BZ326" s="295"/>
      <c r="CA326" s="295"/>
      <c r="CB326" s="295"/>
      <c r="CC326" s="296"/>
      <c r="CD326" s="294"/>
      <c r="CE326" s="295"/>
      <c r="CF326" s="295"/>
      <c r="CG326" s="295"/>
      <c r="CH326" s="295"/>
      <c r="CI326" s="296"/>
    </row>
    <row r="327" spans="1:87" ht="18" customHeight="1" x14ac:dyDescent="0.25">
      <c r="A327" s="75"/>
      <c r="B327" s="327"/>
      <c r="C327" s="328"/>
      <c r="D327" s="328"/>
      <c r="E327" s="328"/>
      <c r="F327" s="328"/>
      <c r="G327" s="328"/>
      <c r="H327" s="328"/>
      <c r="I327" s="328"/>
      <c r="J327" s="328"/>
      <c r="K327" s="328"/>
      <c r="L327" s="328"/>
      <c r="M327" s="328"/>
      <c r="N327" s="328"/>
      <c r="O327" s="328"/>
      <c r="P327" s="328"/>
      <c r="Q327" s="328"/>
      <c r="R327" s="328"/>
      <c r="S327" s="328"/>
      <c r="T327" s="328"/>
      <c r="U327" s="328"/>
      <c r="V327" s="328"/>
      <c r="W327" s="328"/>
      <c r="X327" s="328"/>
      <c r="Y327" s="329"/>
      <c r="Z327" s="336"/>
      <c r="AA327" s="337"/>
      <c r="AB327" s="337"/>
      <c r="AC327" s="337"/>
      <c r="AD327" s="338"/>
      <c r="AE327" s="336"/>
      <c r="AF327" s="337"/>
      <c r="AG327" s="337"/>
      <c r="AH327" s="337"/>
      <c r="AI327" s="337"/>
      <c r="AJ327" s="337"/>
      <c r="AK327" s="300" t="s">
        <v>14</v>
      </c>
      <c r="AL327" s="301"/>
      <c r="AM327" s="301"/>
      <c r="AN327" s="301"/>
      <c r="AO327" s="301"/>
      <c r="AP327" s="301"/>
      <c r="AQ327" s="301"/>
      <c r="AR327" s="301"/>
      <c r="AS327" s="301"/>
      <c r="AT327" s="301"/>
      <c r="AU327" s="301"/>
      <c r="AV327" s="301"/>
      <c r="AW327" s="301"/>
      <c r="AX327" s="302"/>
      <c r="AY327" s="407">
        <v>8</v>
      </c>
      <c r="AZ327" s="304"/>
      <c r="BA327" s="304"/>
      <c r="BB327" s="408"/>
      <c r="BC327" s="306">
        <f t="shared" si="48"/>
        <v>32</v>
      </c>
      <c r="BD327" s="307"/>
      <c r="BE327" s="307"/>
      <c r="BF327" s="308"/>
      <c r="BG327" s="309">
        <v>7925</v>
      </c>
      <c r="BH327" s="310"/>
      <c r="BI327" s="310"/>
      <c r="BJ327" s="311"/>
      <c r="BK327" s="312">
        <f t="shared" si="49"/>
        <v>63400</v>
      </c>
      <c r="BL327" s="313"/>
      <c r="BM327" s="313"/>
      <c r="BN327" s="313"/>
      <c r="BO327" s="313"/>
      <c r="BP327" s="314"/>
      <c r="BQ327" s="294"/>
      <c r="BR327" s="295"/>
      <c r="BS327" s="295"/>
      <c r="BT327" s="295"/>
      <c r="BU327" s="295"/>
      <c r="BV327" s="295"/>
      <c r="BW327" s="296"/>
      <c r="BX327" s="294"/>
      <c r="BY327" s="295"/>
      <c r="BZ327" s="295"/>
      <c r="CA327" s="295"/>
      <c r="CB327" s="295"/>
      <c r="CC327" s="296"/>
      <c r="CD327" s="294"/>
      <c r="CE327" s="295"/>
      <c r="CF327" s="295"/>
      <c r="CG327" s="295"/>
      <c r="CH327" s="295"/>
      <c r="CI327" s="296"/>
    </row>
    <row r="328" spans="1:87" ht="18" customHeight="1" x14ac:dyDescent="0.25">
      <c r="A328" s="75"/>
      <c r="B328" s="327"/>
      <c r="C328" s="328"/>
      <c r="D328" s="328"/>
      <c r="E328" s="328"/>
      <c r="F328" s="328"/>
      <c r="G328" s="328"/>
      <c r="H328" s="328"/>
      <c r="I328" s="328"/>
      <c r="J328" s="328"/>
      <c r="K328" s="328"/>
      <c r="L328" s="328"/>
      <c r="M328" s="328"/>
      <c r="N328" s="328"/>
      <c r="O328" s="328"/>
      <c r="P328" s="328"/>
      <c r="Q328" s="328"/>
      <c r="R328" s="328"/>
      <c r="S328" s="328"/>
      <c r="T328" s="328"/>
      <c r="U328" s="328"/>
      <c r="V328" s="328"/>
      <c r="W328" s="328"/>
      <c r="X328" s="328"/>
      <c r="Y328" s="329"/>
      <c r="Z328" s="336"/>
      <c r="AA328" s="337"/>
      <c r="AB328" s="337"/>
      <c r="AC328" s="337"/>
      <c r="AD328" s="338"/>
      <c r="AE328" s="336"/>
      <c r="AF328" s="337"/>
      <c r="AG328" s="337"/>
      <c r="AH328" s="337"/>
      <c r="AI328" s="337"/>
      <c r="AJ328" s="337"/>
      <c r="AK328" s="300" t="s">
        <v>13</v>
      </c>
      <c r="AL328" s="301"/>
      <c r="AM328" s="301"/>
      <c r="AN328" s="301"/>
      <c r="AO328" s="301"/>
      <c r="AP328" s="301"/>
      <c r="AQ328" s="301"/>
      <c r="AR328" s="301"/>
      <c r="AS328" s="301"/>
      <c r="AT328" s="301"/>
      <c r="AU328" s="301"/>
      <c r="AV328" s="301"/>
      <c r="AW328" s="301"/>
      <c r="AX328" s="302"/>
      <c r="AY328" s="407">
        <v>8</v>
      </c>
      <c r="AZ328" s="304"/>
      <c r="BA328" s="304"/>
      <c r="BB328" s="408"/>
      <c r="BC328" s="306">
        <f t="shared" si="48"/>
        <v>32</v>
      </c>
      <c r="BD328" s="307"/>
      <c r="BE328" s="307"/>
      <c r="BF328" s="308"/>
      <c r="BG328" s="309">
        <v>40826</v>
      </c>
      <c r="BH328" s="310"/>
      <c r="BI328" s="310"/>
      <c r="BJ328" s="311"/>
      <c r="BK328" s="312">
        <f t="shared" si="49"/>
        <v>326608</v>
      </c>
      <c r="BL328" s="313"/>
      <c r="BM328" s="313"/>
      <c r="BN328" s="313"/>
      <c r="BO328" s="313"/>
      <c r="BP328" s="314"/>
      <c r="BQ328" s="294"/>
      <c r="BR328" s="295"/>
      <c r="BS328" s="295"/>
      <c r="BT328" s="295"/>
      <c r="BU328" s="295"/>
      <c r="BV328" s="295"/>
      <c r="BW328" s="296"/>
      <c r="BX328" s="294"/>
      <c r="BY328" s="295"/>
      <c r="BZ328" s="295"/>
      <c r="CA328" s="295"/>
      <c r="CB328" s="295"/>
      <c r="CC328" s="296"/>
      <c r="CD328" s="294"/>
      <c r="CE328" s="295"/>
      <c r="CF328" s="295"/>
      <c r="CG328" s="295"/>
      <c r="CH328" s="295"/>
      <c r="CI328" s="296"/>
    </row>
    <row r="329" spans="1:87" ht="18" customHeight="1" x14ac:dyDescent="0.25">
      <c r="A329" s="75"/>
      <c r="B329" s="327"/>
      <c r="C329" s="328"/>
      <c r="D329" s="328"/>
      <c r="E329" s="328"/>
      <c r="F329" s="328"/>
      <c r="G329" s="328"/>
      <c r="H329" s="328"/>
      <c r="I329" s="328"/>
      <c r="J329" s="328"/>
      <c r="K329" s="328"/>
      <c r="L329" s="328"/>
      <c r="M329" s="328"/>
      <c r="N329" s="328"/>
      <c r="O329" s="328"/>
      <c r="P329" s="328"/>
      <c r="Q329" s="328"/>
      <c r="R329" s="328"/>
      <c r="S329" s="328"/>
      <c r="T329" s="328"/>
      <c r="U329" s="328"/>
      <c r="V329" s="328"/>
      <c r="W329" s="328"/>
      <c r="X329" s="328"/>
      <c r="Y329" s="329"/>
      <c r="Z329" s="336"/>
      <c r="AA329" s="337"/>
      <c r="AB329" s="337"/>
      <c r="AC329" s="337"/>
      <c r="AD329" s="338"/>
      <c r="AE329" s="336"/>
      <c r="AF329" s="337"/>
      <c r="AG329" s="337"/>
      <c r="AH329" s="337"/>
      <c r="AI329" s="337"/>
      <c r="AJ329" s="337"/>
      <c r="AK329" s="300" t="s">
        <v>526</v>
      </c>
      <c r="AL329" s="301"/>
      <c r="AM329" s="301"/>
      <c r="AN329" s="301"/>
      <c r="AO329" s="301"/>
      <c r="AP329" s="301"/>
      <c r="AQ329" s="301"/>
      <c r="AR329" s="301"/>
      <c r="AS329" s="301"/>
      <c r="AT329" s="301"/>
      <c r="AU329" s="301"/>
      <c r="AV329" s="301"/>
      <c r="AW329" s="301"/>
      <c r="AX329" s="302"/>
      <c r="AY329" s="407">
        <v>8</v>
      </c>
      <c r="AZ329" s="304"/>
      <c r="BA329" s="304"/>
      <c r="BB329" s="408"/>
      <c r="BC329" s="306">
        <f t="shared" si="48"/>
        <v>32</v>
      </c>
      <c r="BD329" s="307"/>
      <c r="BE329" s="307"/>
      <c r="BF329" s="308"/>
      <c r="BG329" s="309">
        <v>7925</v>
      </c>
      <c r="BH329" s="310"/>
      <c r="BI329" s="310"/>
      <c r="BJ329" s="311"/>
      <c r="BK329" s="312">
        <f t="shared" si="49"/>
        <v>63400</v>
      </c>
      <c r="BL329" s="313"/>
      <c r="BM329" s="313"/>
      <c r="BN329" s="313"/>
      <c r="BO329" s="313"/>
      <c r="BP329" s="314"/>
      <c r="BQ329" s="294"/>
      <c r="BR329" s="295"/>
      <c r="BS329" s="295"/>
      <c r="BT329" s="295"/>
      <c r="BU329" s="295"/>
      <c r="BV329" s="295"/>
      <c r="BW329" s="296"/>
      <c r="BX329" s="294"/>
      <c r="BY329" s="295"/>
      <c r="BZ329" s="295"/>
      <c r="CA329" s="295"/>
      <c r="CB329" s="295"/>
      <c r="CC329" s="296"/>
      <c r="CD329" s="294"/>
      <c r="CE329" s="295"/>
      <c r="CF329" s="295"/>
      <c r="CG329" s="295"/>
      <c r="CH329" s="295"/>
      <c r="CI329" s="296"/>
    </row>
    <row r="330" spans="1:87" ht="18" customHeight="1" thickBot="1" x14ac:dyDescent="0.3">
      <c r="A330" s="75"/>
      <c r="B330" s="327"/>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9"/>
      <c r="Z330" s="336"/>
      <c r="AA330" s="337"/>
      <c r="AB330" s="337"/>
      <c r="AC330" s="337"/>
      <c r="AD330" s="338"/>
      <c r="AE330" s="336"/>
      <c r="AF330" s="337"/>
      <c r="AG330" s="337"/>
      <c r="AH330" s="337"/>
      <c r="AI330" s="337"/>
      <c r="AJ330" s="337"/>
      <c r="AK330" s="392" t="s">
        <v>530</v>
      </c>
      <c r="AL330" s="393"/>
      <c r="AM330" s="393"/>
      <c r="AN330" s="393"/>
      <c r="AO330" s="393"/>
      <c r="AP330" s="393"/>
      <c r="AQ330" s="393"/>
      <c r="AR330" s="393"/>
      <c r="AS330" s="393"/>
      <c r="AT330" s="393"/>
      <c r="AU330" s="393"/>
      <c r="AV330" s="393"/>
      <c r="AW330" s="393"/>
      <c r="AX330" s="394"/>
      <c r="AY330" s="407">
        <v>8</v>
      </c>
      <c r="AZ330" s="304"/>
      <c r="BA330" s="304"/>
      <c r="BB330" s="408"/>
      <c r="BC330" s="306">
        <f t="shared" si="48"/>
        <v>32</v>
      </c>
      <c r="BD330" s="307"/>
      <c r="BE330" s="307"/>
      <c r="BF330" s="308"/>
      <c r="BG330" s="309">
        <v>22629</v>
      </c>
      <c r="BH330" s="310"/>
      <c r="BI330" s="310"/>
      <c r="BJ330" s="311"/>
      <c r="BK330" s="312">
        <f t="shared" si="49"/>
        <v>181032</v>
      </c>
      <c r="BL330" s="313"/>
      <c r="BM330" s="313"/>
      <c r="BN330" s="313"/>
      <c r="BO330" s="313"/>
      <c r="BP330" s="314"/>
      <c r="BQ330" s="294"/>
      <c r="BR330" s="295"/>
      <c r="BS330" s="295"/>
      <c r="BT330" s="295"/>
      <c r="BU330" s="295"/>
      <c r="BV330" s="295"/>
      <c r="BW330" s="296"/>
      <c r="BX330" s="294"/>
      <c r="BY330" s="295"/>
      <c r="BZ330" s="295"/>
      <c r="CA330" s="295"/>
      <c r="CB330" s="295"/>
      <c r="CC330" s="296"/>
      <c r="CD330" s="294"/>
      <c r="CE330" s="295"/>
      <c r="CF330" s="295"/>
      <c r="CG330" s="295"/>
      <c r="CH330" s="295"/>
      <c r="CI330" s="296"/>
    </row>
    <row r="331" spans="1:87" ht="18" customHeight="1" thickBot="1" x14ac:dyDescent="0.3">
      <c r="A331" s="75"/>
      <c r="B331" s="377"/>
      <c r="C331" s="378"/>
      <c r="D331" s="378"/>
      <c r="E331" s="378"/>
      <c r="F331" s="378"/>
      <c r="G331" s="378"/>
      <c r="H331" s="378"/>
      <c r="I331" s="378"/>
      <c r="J331" s="378"/>
      <c r="K331" s="378"/>
      <c r="L331" s="378"/>
      <c r="M331" s="378"/>
      <c r="N331" s="378"/>
      <c r="O331" s="378"/>
      <c r="P331" s="378"/>
      <c r="Q331" s="378"/>
      <c r="R331" s="378"/>
      <c r="S331" s="378"/>
      <c r="T331" s="378"/>
      <c r="U331" s="378"/>
      <c r="V331" s="378"/>
      <c r="W331" s="378"/>
      <c r="X331" s="378"/>
      <c r="Y331" s="378"/>
      <c r="Z331" s="378"/>
      <c r="AA331" s="378"/>
      <c r="AB331" s="378"/>
      <c r="AC331" s="378"/>
      <c r="AD331" s="378"/>
      <c r="AE331" s="378"/>
      <c r="AF331" s="378"/>
      <c r="AG331" s="378"/>
      <c r="AH331" s="378"/>
      <c r="AI331" s="378"/>
      <c r="AJ331" s="379"/>
      <c r="AK331" s="380" t="s">
        <v>3</v>
      </c>
      <c r="AL331" s="381"/>
      <c r="AM331" s="381"/>
      <c r="AN331" s="381"/>
      <c r="AO331" s="381"/>
      <c r="AP331" s="381"/>
      <c r="AQ331" s="381"/>
      <c r="AR331" s="381"/>
      <c r="AS331" s="381"/>
      <c r="AT331" s="381"/>
      <c r="AU331" s="381"/>
      <c r="AV331" s="381"/>
      <c r="AW331" s="381"/>
      <c r="AX331" s="381"/>
      <c r="AY331" s="382"/>
      <c r="AZ331" s="382"/>
      <c r="BA331" s="382"/>
      <c r="BB331" s="382"/>
      <c r="BC331" s="382"/>
      <c r="BD331" s="382"/>
      <c r="BE331" s="382"/>
      <c r="BF331" s="382"/>
      <c r="BG331" s="382"/>
      <c r="BH331" s="382"/>
      <c r="BI331" s="382"/>
      <c r="BJ331" s="383"/>
      <c r="BK331" s="384">
        <f>SUM(BK323:BK330)</f>
        <v>1005672</v>
      </c>
      <c r="BL331" s="385"/>
      <c r="BM331" s="385"/>
      <c r="BN331" s="385"/>
      <c r="BO331" s="385"/>
      <c r="BP331" s="386"/>
      <c r="BQ331" s="387" t="s">
        <v>100</v>
      </c>
      <c r="BR331" s="388"/>
      <c r="BS331" s="388"/>
      <c r="BT331" s="388"/>
      <c r="BU331" s="388"/>
      <c r="BV331" s="388"/>
      <c r="BW331" s="388"/>
      <c r="BX331" s="388"/>
      <c r="BY331" s="388"/>
      <c r="BZ331" s="388"/>
      <c r="CA331" s="388"/>
      <c r="CB331" s="388"/>
      <c r="CC331" s="389"/>
      <c r="CD331" s="390">
        <f>+CD323*AE323</f>
        <v>5203162.3529411769</v>
      </c>
      <c r="CE331" s="390"/>
      <c r="CF331" s="390"/>
      <c r="CG331" s="390"/>
      <c r="CH331" s="390"/>
      <c r="CI331" s="391"/>
    </row>
    <row r="332" spans="1:87" ht="18" customHeight="1" thickBot="1" x14ac:dyDescent="0.3">
      <c r="A332" s="75"/>
      <c r="B332" s="76"/>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BG332" s="78"/>
      <c r="BH332" s="78"/>
      <c r="BI332" s="78"/>
      <c r="BJ332" s="78"/>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row>
    <row r="333" spans="1:87" ht="18" customHeight="1" x14ac:dyDescent="0.25">
      <c r="A333" s="75"/>
      <c r="B333" s="348" t="s">
        <v>0</v>
      </c>
      <c r="C333" s="349"/>
      <c r="D333" s="349"/>
      <c r="E333" s="349"/>
      <c r="F333" s="349"/>
      <c r="G333" s="349"/>
      <c r="H333" s="349"/>
      <c r="I333" s="349"/>
      <c r="J333" s="349"/>
      <c r="K333" s="349"/>
      <c r="L333" s="349"/>
      <c r="M333" s="349"/>
      <c r="N333" s="349"/>
      <c r="O333" s="349"/>
      <c r="P333" s="349"/>
      <c r="Q333" s="349"/>
      <c r="R333" s="349"/>
      <c r="S333" s="349"/>
      <c r="T333" s="349"/>
      <c r="U333" s="349"/>
      <c r="V333" s="349"/>
      <c r="W333" s="349"/>
      <c r="X333" s="349"/>
      <c r="Y333" s="350"/>
      <c r="Z333" s="348" t="s">
        <v>80</v>
      </c>
      <c r="AA333" s="349"/>
      <c r="AB333" s="349"/>
      <c r="AC333" s="349"/>
      <c r="AD333" s="350"/>
      <c r="AE333" s="357" t="s">
        <v>79</v>
      </c>
      <c r="AF333" s="358"/>
      <c r="AG333" s="358"/>
      <c r="AH333" s="358"/>
      <c r="AI333" s="358"/>
      <c r="AJ333" s="359"/>
      <c r="AK333" s="357" t="s">
        <v>81</v>
      </c>
      <c r="AL333" s="358"/>
      <c r="AM333" s="358"/>
      <c r="AN333" s="358"/>
      <c r="AO333" s="358"/>
      <c r="AP333" s="358"/>
      <c r="AQ333" s="358"/>
      <c r="AR333" s="358"/>
      <c r="AS333" s="358"/>
      <c r="AT333" s="358"/>
      <c r="AU333" s="358"/>
      <c r="AV333" s="358"/>
      <c r="AW333" s="358"/>
      <c r="AX333" s="359"/>
      <c r="AY333" s="357" t="s">
        <v>1</v>
      </c>
      <c r="AZ333" s="358"/>
      <c r="BA333" s="358"/>
      <c r="BB333" s="359"/>
      <c r="BC333" s="348" t="s">
        <v>104</v>
      </c>
      <c r="BD333" s="349"/>
      <c r="BE333" s="349"/>
      <c r="BF333" s="350"/>
      <c r="BG333" s="366" t="s">
        <v>82</v>
      </c>
      <c r="BH333" s="367"/>
      <c r="BI333" s="367"/>
      <c r="BJ333" s="368"/>
      <c r="BK333" s="315" t="s">
        <v>99</v>
      </c>
      <c r="BL333" s="316"/>
      <c r="BM333" s="316"/>
      <c r="BN333" s="316"/>
      <c r="BO333" s="316"/>
      <c r="BP333" s="317"/>
      <c r="BQ333" s="315" t="s">
        <v>83</v>
      </c>
      <c r="BR333" s="316"/>
      <c r="BS333" s="316"/>
      <c r="BT333" s="316"/>
      <c r="BU333" s="316"/>
      <c r="BV333" s="316"/>
      <c r="BW333" s="317"/>
      <c r="BX333" s="315" t="s">
        <v>84</v>
      </c>
      <c r="BY333" s="316"/>
      <c r="BZ333" s="316"/>
      <c r="CA333" s="316"/>
      <c r="CB333" s="316"/>
      <c r="CC333" s="317"/>
      <c r="CD333" s="315" t="s">
        <v>85</v>
      </c>
      <c r="CE333" s="316"/>
      <c r="CF333" s="316"/>
      <c r="CG333" s="316"/>
      <c r="CH333" s="316"/>
      <c r="CI333" s="317"/>
    </row>
    <row r="334" spans="1:87" ht="18" customHeight="1" x14ac:dyDescent="0.25">
      <c r="A334" s="75"/>
      <c r="B334" s="351"/>
      <c r="C334" s="352"/>
      <c r="D334" s="352"/>
      <c r="E334" s="352"/>
      <c r="F334" s="352"/>
      <c r="G334" s="352"/>
      <c r="H334" s="352"/>
      <c r="I334" s="352"/>
      <c r="J334" s="352"/>
      <c r="K334" s="352"/>
      <c r="L334" s="352"/>
      <c r="M334" s="352"/>
      <c r="N334" s="352"/>
      <c r="O334" s="352"/>
      <c r="P334" s="352"/>
      <c r="Q334" s="352"/>
      <c r="R334" s="352"/>
      <c r="S334" s="352"/>
      <c r="T334" s="352"/>
      <c r="U334" s="352"/>
      <c r="V334" s="352"/>
      <c r="W334" s="352"/>
      <c r="X334" s="352"/>
      <c r="Y334" s="353"/>
      <c r="Z334" s="351"/>
      <c r="AA334" s="352"/>
      <c r="AB334" s="352"/>
      <c r="AC334" s="352"/>
      <c r="AD334" s="353"/>
      <c r="AE334" s="360"/>
      <c r="AF334" s="361"/>
      <c r="AG334" s="361"/>
      <c r="AH334" s="361"/>
      <c r="AI334" s="361"/>
      <c r="AJ334" s="362"/>
      <c r="AK334" s="360"/>
      <c r="AL334" s="361"/>
      <c r="AM334" s="361"/>
      <c r="AN334" s="361"/>
      <c r="AO334" s="361"/>
      <c r="AP334" s="361"/>
      <c r="AQ334" s="361"/>
      <c r="AR334" s="361"/>
      <c r="AS334" s="361"/>
      <c r="AT334" s="361"/>
      <c r="AU334" s="361"/>
      <c r="AV334" s="361"/>
      <c r="AW334" s="361"/>
      <c r="AX334" s="362"/>
      <c r="AY334" s="360"/>
      <c r="AZ334" s="361"/>
      <c r="BA334" s="361"/>
      <c r="BB334" s="362"/>
      <c r="BC334" s="351"/>
      <c r="BD334" s="352"/>
      <c r="BE334" s="352"/>
      <c r="BF334" s="353"/>
      <c r="BG334" s="369"/>
      <c r="BH334" s="370"/>
      <c r="BI334" s="370"/>
      <c r="BJ334" s="371"/>
      <c r="BK334" s="318"/>
      <c r="BL334" s="319"/>
      <c r="BM334" s="319"/>
      <c r="BN334" s="319"/>
      <c r="BO334" s="319"/>
      <c r="BP334" s="320"/>
      <c r="BQ334" s="318"/>
      <c r="BR334" s="319"/>
      <c r="BS334" s="319"/>
      <c r="BT334" s="319"/>
      <c r="BU334" s="319"/>
      <c r="BV334" s="319"/>
      <c r="BW334" s="320"/>
      <c r="BX334" s="318"/>
      <c r="BY334" s="319"/>
      <c r="BZ334" s="319"/>
      <c r="CA334" s="319"/>
      <c r="CB334" s="319"/>
      <c r="CC334" s="320"/>
      <c r="CD334" s="318"/>
      <c r="CE334" s="319"/>
      <c r="CF334" s="319"/>
      <c r="CG334" s="319"/>
      <c r="CH334" s="319"/>
      <c r="CI334" s="320"/>
    </row>
    <row r="335" spans="1:87" ht="18" customHeight="1" thickBot="1" x14ac:dyDescent="0.3">
      <c r="A335" s="75"/>
      <c r="B335" s="354"/>
      <c r="C335" s="355"/>
      <c r="D335" s="355"/>
      <c r="E335" s="355"/>
      <c r="F335" s="355"/>
      <c r="G335" s="355"/>
      <c r="H335" s="355"/>
      <c r="I335" s="355"/>
      <c r="J335" s="355"/>
      <c r="K335" s="355"/>
      <c r="L335" s="355"/>
      <c r="M335" s="355"/>
      <c r="N335" s="355"/>
      <c r="O335" s="355"/>
      <c r="P335" s="355"/>
      <c r="Q335" s="355"/>
      <c r="R335" s="355"/>
      <c r="S335" s="355"/>
      <c r="T335" s="355"/>
      <c r="U335" s="355"/>
      <c r="V335" s="355"/>
      <c r="W335" s="355"/>
      <c r="X335" s="355"/>
      <c r="Y335" s="356"/>
      <c r="Z335" s="354"/>
      <c r="AA335" s="355"/>
      <c r="AB335" s="355"/>
      <c r="AC335" s="355"/>
      <c r="AD335" s="356"/>
      <c r="AE335" s="363"/>
      <c r="AF335" s="364"/>
      <c r="AG335" s="364"/>
      <c r="AH335" s="364"/>
      <c r="AI335" s="364"/>
      <c r="AJ335" s="365"/>
      <c r="AK335" s="360"/>
      <c r="AL335" s="361"/>
      <c r="AM335" s="361"/>
      <c r="AN335" s="361"/>
      <c r="AO335" s="361"/>
      <c r="AP335" s="361"/>
      <c r="AQ335" s="361"/>
      <c r="AR335" s="361"/>
      <c r="AS335" s="361"/>
      <c r="AT335" s="361"/>
      <c r="AU335" s="361"/>
      <c r="AV335" s="361"/>
      <c r="AW335" s="361"/>
      <c r="AX335" s="362"/>
      <c r="AY335" s="360"/>
      <c r="AZ335" s="361"/>
      <c r="BA335" s="361"/>
      <c r="BB335" s="362"/>
      <c r="BC335" s="351"/>
      <c r="BD335" s="352"/>
      <c r="BE335" s="352"/>
      <c r="BF335" s="353"/>
      <c r="BG335" s="369"/>
      <c r="BH335" s="370"/>
      <c r="BI335" s="370"/>
      <c r="BJ335" s="371"/>
      <c r="BK335" s="318"/>
      <c r="BL335" s="319"/>
      <c r="BM335" s="319"/>
      <c r="BN335" s="319"/>
      <c r="BO335" s="319"/>
      <c r="BP335" s="320"/>
      <c r="BQ335" s="321"/>
      <c r="BR335" s="322"/>
      <c r="BS335" s="322"/>
      <c r="BT335" s="322"/>
      <c r="BU335" s="322"/>
      <c r="BV335" s="322"/>
      <c r="BW335" s="323"/>
      <c r="BX335" s="321"/>
      <c r="BY335" s="322"/>
      <c r="BZ335" s="322"/>
      <c r="CA335" s="322"/>
      <c r="CB335" s="322"/>
      <c r="CC335" s="323"/>
      <c r="CD335" s="321"/>
      <c r="CE335" s="322"/>
      <c r="CF335" s="322"/>
      <c r="CG335" s="322"/>
      <c r="CH335" s="322"/>
      <c r="CI335" s="323"/>
    </row>
    <row r="336" spans="1:87" ht="36" customHeight="1" thickBot="1" x14ac:dyDescent="0.3">
      <c r="A336" s="75"/>
      <c r="B336" s="324" t="s">
        <v>682</v>
      </c>
      <c r="C336" s="325"/>
      <c r="D336" s="325"/>
      <c r="E336" s="325"/>
      <c r="F336" s="325"/>
      <c r="G336" s="325"/>
      <c r="H336" s="325"/>
      <c r="I336" s="325"/>
      <c r="J336" s="325"/>
      <c r="K336" s="325"/>
      <c r="L336" s="325"/>
      <c r="M336" s="325"/>
      <c r="N336" s="325"/>
      <c r="O336" s="325"/>
      <c r="P336" s="325"/>
      <c r="Q336" s="325"/>
      <c r="R336" s="325"/>
      <c r="S336" s="325"/>
      <c r="T336" s="325"/>
      <c r="U336" s="325"/>
      <c r="V336" s="325"/>
      <c r="W336" s="325"/>
      <c r="X336" s="325"/>
      <c r="Y336" s="326"/>
      <c r="Z336" s="333" t="s">
        <v>719</v>
      </c>
      <c r="AA336" s="334"/>
      <c r="AB336" s="334"/>
      <c r="AC336" s="334"/>
      <c r="AD336" s="335"/>
      <c r="AE336" s="333"/>
      <c r="AF336" s="334"/>
      <c r="AG336" s="334"/>
      <c r="AH336" s="334"/>
      <c r="AI336" s="334"/>
      <c r="AJ336" s="334"/>
      <c r="AK336" s="640"/>
      <c r="AL336" s="641"/>
      <c r="AM336" s="641"/>
      <c r="AN336" s="641"/>
      <c r="AO336" s="641"/>
      <c r="AP336" s="641"/>
      <c r="AQ336" s="641"/>
      <c r="AR336" s="641"/>
      <c r="AS336" s="641"/>
      <c r="AT336" s="641"/>
      <c r="AU336" s="641"/>
      <c r="AV336" s="641"/>
      <c r="AW336" s="641"/>
      <c r="AX336" s="642"/>
      <c r="AY336" s="696"/>
      <c r="AZ336" s="697"/>
      <c r="BA336" s="697"/>
      <c r="BB336" s="698"/>
      <c r="BC336" s="699">
        <f>+$AE$336*AY336</f>
        <v>0</v>
      </c>
      <c r="BD336" s="697"/>
      <c r="BE336" s="697"/>
      <c r="BF336" s="700"/>
      <c r="BG336" s="690"/>
      <c r="BH336" s="691"/>
      <c r="BI336" s="691"/>
      <c r="BJ336" s="692"/>
      <c r="BK336" s="693">
        <f>+AY336*BG336</f>
        <v>0</v>
      </c>
      <c r="BL336" s="694"/>
      <c r="BM336" s="694"/>
      <c r="BN336" s="694"/>
      <c r="BO336" s="694"/>
      <c r="BP336" s="695"/>
      <c r="BQ336" s="291"/>
      <c r="BR336" s="292"/>
      <c r="BS336" s="292"/>
      <c r="BT336" s="292"/>
      <c r="BU336" s="292"/>
      <c r="BV336" s="292"/>
      <c r="BW336" s="293"/>
      <c r="BX336" s="291">
        <f>+(((BK337+BQ336)*15)/85)</f>
        <v>0</v>
      </c>
      <c r="BY336" s="292"/>
      <c r="BZ336" s="292"/>
      <c r="CA336" s="292"/>
      <c r="CB336" s="292"/>
      <c r="CC336" s="293"/>
      <c r="CD336" s="291">
        <f>+BK337+BQ336+BX336</f>
        <v>0</v>
      </c>
      <c r="CE336" s="292"/>
      <c r="CF336" s="292"/>
      <c r="CG336" s="292"/>
      <c r="CH336" s="292"/>
      <c r="CI336" s="293"/>
    </row>
    <row r="337" spans="1:87" ht="18" customHeight="1" thickBot="1" x14ac:dyDescent="0.3">
      <c r="A337" s="75"/>
      <c r="B337" s="377"/>
      <c r="C337" s="378"/>
      <c r="D337" s="378"/>
      <c r="E337" s="378"/>
      <c r="F337" s="378"/>
      <c r="G337" s="378"/>
      <c r="H337" s="378"/>
      <c r="I337" s="378"/>
      <c r="J337" s="378"/>
      <c r="K337" s="378"/>
      <c r="L337" s="378"/>
      <c r="M337" s="378"/>
      <c r="N337" s="378"/>
      <c r="O337" s="378"/>
      <c r="P337" s="378"/>
      <c r="Q337" s="378"/>
      <c r="R337" s="378"/>
      <c r="S337" s="378"/>
      <c r="T337" s="378"/>
      <c r="U337" s="378"/>
      <c r="V337" s="378"/>
      <c r="W337" s="378"/>
      <c r="X337" s="378"/>
      <c r="Y337" s="378"/>
      <c r="Z337" s="378"/>
      <c r="AA337" s="378"/>
      <c r="AB337" s="378"/>
      <c r="AC337" s="378"/>
      <c r="AD337" s="378"/>
      <c r="AE337" s="378"/>
      <c r="AF337" s="378"/>
      <c r="AG337" s="378"/>
      <c r="AH337" s="378"/>
      <c r="AI337" s="378"/>
      <c r="AJ337" s="379"/>
      <c r="AK337" s="380" t="s">
        <v>3</v>
      </c>
      <c r="AL337" s="381"/>
      <c r="AM337" s="381"/>
      <c r="AN337" s="381"/>
      <c r="AO337" s="381"/>
      <c r="AP337" s="381"/>
      <c r="AQ337" s="381"/>
      <c r="AR337" s="381"/>
      <c r="AS337" s="381"/>
      <c r="AT337" s="381"/>
      <c r="AU337" s="381"/>
      <c r="AV337" s="381"/>
      <c r="AW337" s="381"/>
      <c r="AX337" s="381"/>
      <c r="AY337" s="382"/>
      <c r="AZ337" s="382"/>
      <c r="BA337" s="382"/>
      <c r="BB337" s="382"/>
      <c r="BC337" s="382"/>
      <c r="BD337" s="382"/>
      <c r="BE337" s="382"/>
      <c r="BF337" s="382"/>
      <c r="BG337" s="382"/>
      <c r="BH337" s="382"/>
      <c r="BI337" s="382"/>
      <c r="BJ337" s="383"/>
      <c r="BK337" s="384">
        <f>SUM(BK336:BK336)</f>
        <v>0</v>
      </c>
      <c r="BL337" s="385"/>
      <c r="BM337" s="385"/>
      <c r="BN337" s="385"/>
      <c r="BO337" s="385"/>
      <c r="BP337" s="386"/>
      <c r="BQ337" s="387" t="s">
        <v>100</v>
      </c>
      <c r="BR337" s="388"/>
      <c r="BS337" s="388"/>
      <c r="BT337" s="388"/>
      <c r="BU337" s="388"/>
      <c r="BV337" s="388"/>
      <c r="BW337" s="388"/>
      <c r="BX337" s="388"/>
      <c r="BY337" s="388"/>
      <c r="BZ337" s="388"/>
      <c r="CA337" s="388"/>
      <c r="CB337" s="388"/>
      <c r="CC337" s="389"/>
      <c r="CD337" s="390">
        <f>+CD336*AE336</f>
        <v>0</v>
      </c>
      <c r="CE337" s="390"/>
      <c r="CF337" s="390"/>
      <c r="CG337" s="390"/>
      <c r="CH337" s="390"/>
      <c r="CI337" s="391"/>
    </row>
    <row r="338" spans="1:87" ht="18" customHeight="1" thickBot="1" x14ac:dyDescent="0.3">
      <c r="A338" s="75"/>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76"/>
      <c r="AY338" s="77"/>
      <c r="AZ338" s="77"/>
      <c r="BA338" s="77"/>
      <c r="BB338" s="77"/>
      <c r="BC338" s="77"/>
      <c r="BD338" s="77"/>
      <c r="BE338" s="77"/>
      <c r="BF338" s="77"/>
      <c r="BG338" s="78"/>
      <c r="BH338" s="78"/>
      <c r="BI338" s="78"/>
      <c r="BJ338" s="78"/>
      <c r="BK338" s="79"/>
      <c r="BL338" s="79"/>
      <c r="BM338" s="79"/>
      <c r="BN338" s="79"/>
      <c r="BO338" s="79"/>
      <c r="BP338" s="79"/>
      <c r="BQ338" s="79"/>
      <c r="BR338" s="79"/>
      <c r="BS338" s="79"/>
      <c r="BT338" s="79"/>
      <c r="BU338" s="79"/>
      <c r="BV338" s="79"/>
      <c r="BW338" s="79"/>
      <c r="BX338" s="79"/>
      <c r="BY338" s="79"/>
      <c r="BZ338" s="79"/>
      <c r="CA338" s="79"/>
      <c r="CB338" s="79"/>
      <c r="CC338" s="79"/>
      <c r="CD338" s="79"/>
      <c r="CE338" s="79"/>
      <c r="CF338" s="79"/>
      <c r="CG338" s="79"/>
      <c r="CH338" s="79"/>
      <c r="CI338" s="79"/>
    </row>
    <row r="339" spans="1:87" ht="18" customHeight="1" thickBot="1" x14ac:dyDescent="0.3">
      <c r="A339" s="75"/>
      <c r="B339" s="418" t="s">
        <v>24</v>
      </c>
      <c r="C339" s="419"/>
      <c r="D339" s="419"/>
      <c r="E339" s="419"/>
      <c r="F339" s="419"/>
      <c r="G339" s="419"/>
      <c r="H339" s="419"/>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c r="AG339" s="419"/>
      <c r="AH339" s="420"/>
      <c r="AI339" s="80"/>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1"/>
      <c r="BH339" s="81"/>
      <c r="BI339" s="81"/>
      <c r="BJ339" s="81"/>
      <c r="BK339" s="80"/>
      <c r="BL339" s="80"/>
      <c r="BM339" s="80"/>
      <c r="BN339" s="80"/>
      <c r="BO339" s="80"/>
      <c r="BP339" s="80"/>
      <c r="BQ339" s="80"/>
      <c r="BR339" s="80"/>
      <c r="BS339" s="80"/>
      <c r="BT339" s="80"/>
      <c r="BU339" s="80"/>
      <c r="BV339" s="80"/>
      <c r="BW339" s="80"/>
      <c r="BX339" s="80"/>
      <c r="BY339" s="80"/>
      <c r="BZ339" s="80"/>
      <c r="CA339" s="80"/>
    </row>
    <row r="340" spans="1:87" ht="18" customHeight="1" thickBot="1" x14ac:dyDescent="0.3">
      <c r="A340" s="75"/>
      <c r="B340" s="418" t="s">
        <v>96</v>
      </c>
      <c r="C340" s="419"/>
      <c r="D340" s="419"/>
      <c r="E340" s="419"/>
      <c r="F340" s="419"/>
      <c r="G340" s="419"/>
      <c r="H340" s="419"/>
      <c r="I340" s="419"/>
      <c r="J340" s="419"/>
      <c r="K340" s="419"/>
      <c r="L340" s="419"/>
      <c r="M340" s="419"/>
      <c r="N340" s="419"/>
      <c r="O340" s="420"/>
      <c r="P340" s="418" t="s">
        <v>97</v>
      </c>
      <c r="Q340" s="419"/>
      <c r="R340" s="419"/>
      <c r="S340" s="419"/>
      <c r="T340" s="419"/>
      <c r="U340" s="420"/>
      <c r="V340" s="418" t="s">
        <v>28</v>
      </c>
      <c r="W340" s="419"/>
      <c r="X340" s="419"/>
      <c r="Y340" s="419"/>
      <c r="Z340" s="419"/>
      <c r="AA340" s="419"/>
      <c r="AB340" s="420"/>
      <c r="AC340" s="418" t="s">
        <v>8</v>
      </c>
      <c r="AD340" s="419"/>
      <c r="AE340" s="419"/>
      <c r="AF340" s="419"/>
      <c r="AG340" s="419"/>
      <c r="AH340" s="420"/>
      <c r="AI340" s="80"/>
      <c r="AJ340" s="80"/>
      <c r="AK340" s="80"/>
      <c r="AL340" s="80"/>
      <c r="AM340" s="80"/>
      <c r="AN340" s="80"/>
      <c r="AO340" s="80"/>
      <c r="AP340" s="80"/>
      <c r="AQ340" s="80"/>
      <c r="AR340" s="80"/>
      <c r="AS340" s="80"/>
      <c r="AT340" s="80"/>
      <c r="AU340" s="80"/>
      <c r="AV340" s="80"/>
      <c r="AW340" s="80"/>
      <c r="AX340" s="80"/>
      <c r="AY340" s="82"/>
      <c r="AZ340" s="82"/>
      <c r="BA340" s="82"/>
      <c r="BB340" s="82"/>
      <c r="BC340" s="82"/>
      <c r="BD340" s="82"/>
      <c r="BE340" s="82"/>
      <c r="BF340" s="82"/>
      <c r="BG340" s="80"/>
      <c r="BH340" s="83"/>
      <c r="BI340" s="83"/>
      <c r="BJ340" s="83"/>
      <c r="BK340" s="80"/>
      <c r="BL340" s="80"/>
      <c r="BM340" s="80"/>
      <c r="BN340" s="80"/>
      <c r="BO340" s="80"/>
      <c r="BP340" s="80"/>
      <c r="BQ340" s="80"/>
      <c r="BR340" s="80"/>
      <c r="BS340" s="80"/>
      <c r="BT340" s="80"/>
      <c r="BU340" s="80"/>
      <c r="BV340" s="80"/>
      <c r="BW340" s="80"/>
      <c r="BX340" s="80"/>
      <c r="BY340" s="80"/>
      <c r="BZ340" s="80"/>
      <c r="CA340" s="80"/>
    </row>
    <row r="341" spans="1:87" ht="18" customHeight="1" x14ac:dyDescent="0.25">
      <c r="A341" s="75"/>
      <c r="B341" s="84" t="str">
        <f>'PLAN DE CARGOS'!B24:P24</f>
        <v>Asesor de Control Interno</v>
      </c>
      <c r="C341" s="85"/>
      <c r="D341" s="85"/>
      <c r="E341" s="85"/>
      <c r="F341" s="85"/>
      <c r="G341" s="85"/>
      <c r="H341" s="85"/>
      <c r="I341" s="85"/>
      <c r="J341" s="85"/>
      <c r="K341" s="85"/>
      <c r="L341" s="85"/>
      <c r="M341" s="85"/>
      <c r="N341" s="85"/>
      <c r="O341" s="86"/>
      <c r="P341" s="421">
        <f>SUMIF($AK$34:$AK$337,"=Asesor de Control Interno",BC34:BF337)</f>
        <v>57</v>
      </c>
      <c r="Q341" s="422"/>
      <c r="R341" s="422"/>
      <c r="S341" s="422"/>
      <c r="T341" s="422"/>
      <c r="U341" s="423"/>
      <c r="V341" s="424">
        <f>'CARGA DE HORAS LABORADAS'!P24</f>
        <v>2112</v>
      </c>
      <c r="W341" s="424"/>
      <c r="X341" s="424"/>
      <c r="Y341" s="424"/>
      <c r="Z341" s="424"/>
      <c r="AA341" s="424"/>
      <c r="AB341" s="425"/>
      <c r="AC341" s="424">
        <f>'CARGA DE HORAS LABORADAS'!AC24</f>
        <v>-5.0000000001091394E-3</v>
      </c>
      <c r="AD341" s="424"/>
      <c r="AE341" s="424"/>
      <c r="AF341" s="424"/>
      <c r="AG341" s="424"/>
      <c r="AH341" s="425"/>
      <c r="AI341" s="87"/>
      <c r="AJ341" s="87"/>
      <c r="AK341" s="80"/>
      <c r="AL341" s="88"/>
      <c r="AM341" s="88"/>
      <c r="AN341" s="88"/>
      <c r="AO341" s="88"/>
      <c r="AP341" s="88"/>
      <c r="AQ341" s="88"/>
      <c r="AR341" s="88"/>
      <c r="AS341" s="88"/>
      <c r="AT341" s="88"/>
      <c r="AU341" s="88"/>
      <c r="AV341" s="88"/>
      <c r="AW341" s="88"/>
      <c r="AX341" s="88"/>
      <c r="AY341" s="88"/>
      <c r="AZ341" s="88"/>
      <c r="BA341" s="88"/>
      <c r="BB341" s="88"/>
      <c r="BC341" s="88"/>
      <c r="BD341" s="88"/>
      <c r="BE341" s="88"/>
      <c r="BF341" s="88"/>
      <c r="BG341" s="80"/>
      <c r="BH341" s="89"/>
      <c r="BI341" s="89"/>
      <c r="BJ341" s="89"/>
      <c r="BK341" s="80"/>
      <c r="BL341" s="80"/>
      <c r="BM341" s="80"/>
      <c r="BN341" s="80"/>
      <c r="BO341" s="80"/>
      <c r="BP341" s="80"/>
      <c r="BQ341" s="80"/>
      <c r="BR341" s="80"/>
      <c r="BS341" s="80"/>
      <c r="BT341" s="80"/>
      <c r="BU341" s="80"/>
      <c r="BV341" s="80"/>
      <c r="BW341" s="80"/>
      <c r="BX341" s="80"/>
      <c r="BY341" s="80"/>
      <c r="BZ341" s="80"/>
      <c r="CA341" s="80"/>
    </row>
    <row r="342" spans="1:87" ht="18" customHeight="1" x14ac:dyDescent="0.25">
      <c r="A342" s="75"/>
      <c r="B342" s="90" t="str">
        <f>'PLAN DE CARGOS'!B25:P25</f>
        <v>Auxiliar Administrativo (Admisiones)</v>
      </c>
      <c r="C342" s="91"/>
      <c r="D342" s="91"/>
      <c r="E342" s="91"/>
      <c r="F342" s="91"/>
      <c r="G342" s="91"/>
      <c r="H342" s="91"/>
      <c r="I342" s="91"/>
      <c r="J342" s="91"/>
      <c r="K342" s="91"/>
      <c r="L342" s="91"/>
      <c r="M342" s="91"/>
      <c r="N342" s="91"/>
      <c r="O342" s="92"/>
      <c r="P342" s="413">
        <f>SUMIF($AK$34:$AK$337,"=Auxiliar Administrativo (Admisiones)",BC34:BF337)</f>
        <v>0</v>
      </c>
      <c r="Q342" s="414"/>
      <c r="R342" s="414"/>
      <c r="S342" s="414"/>
      <c r="T342" s="414"/>
      <c r="U342" s="415"/>
      <c r="V342" s="416">
        <f>'CARGA DE HORAS LABORADAS'!P25</f>
        <v>4224</v>
      </c>
      <c r="W342" s="416"/>
      <c r="X342" s="416"/>
      <c r="Y342" s="416"/>
      <c r="Z342" s="416"/>
      <c r="AA342" s="416"/>
      <c r="AB342" s="417"/>
      <c r="AC342" s="416">
        <f>'CARGA DE HORAS LABORADAS'!AC25</f>
        <v>0</v>
      </c>
      <c r="AD342" s="416"/>
      <c r="AE342" s="416"/>
      <c r="AF342" s="416"/>
      <c r="AG342" s="416"/>
      <c r="AH342" s="417"/>
      <c r="AI342" s="87"/>
      <c r="AJ342" s="87"/>
      <c r="AK342" s="80"/>
      <c r="AL342" s="88"/>
      <c r="AM342" s="88"/>
      <c r="AN342" s="88"/>
      <c r="AO342" s="88"/>
      <c r="AP342" s="88"/>
      <c r="AQ342" s="88"/>
      <c r="AR342" s="88"/>
      <c r="AS342" s="88"/>
      <c r="AT342" s="88"/>
      <c r="AU342" s="88"/>
      <c r="AV342" s="88"/>
      <c r="AW342" s="88"/>
      <c r="AX342" s="88"/>
      <c r="AY342" s="88"/>
      <c r="AZ342" s="88"/>
      <c r="BA342" s="88"/>
      <c r="BB342" s="88"/>
      <c r="BC342" s="88"/>
      <c r="BD342" s="88"/>
      <c r="BE342" s="88"/>
      <c r="BF342" s="88"/>
      <c r="BG342" s="80"/>
      <c r="BH342" s="89"/>
      <c r="BI342" s="89"/>
      <c r="BJ342" s="89"/>
      <c r="BK342" s="80"/>
      <c r="BL342" s="80"/>
      <c r="BM342" s="80"/>
      <c r="BN342" s="80"/>
      <c r="BO342" s="80"/>
      <c r="BP342" s="80"/>
      <c r="BQ342" s="80"/>
      <c r="BR342" s="80"/>
      <c r="BS342" s="80"/>
      <c r="BT342" s="80"/>
      <c r="BU342" s="80"/>
      <c r="BV342" s="80"/>
      <c r="BW342" s="80"/>
      <c r="BX342" s="80"/>
      <c r="BY342" s="80"/>
      <c r="BZ342" s="80"/>
      <c r="CA342" s="80"/>
    </row>
    <row r="343" spans="1:87" ht="18" customHeight="1" x14ac:dyDescent="0.25">
      <c r="A343" s="75"/>
      <c r="B343" s="90" t="str">
        <f>'PLAN DE CARGOS'!B26:P26</f>
        <v>Auxiliar Administrativo (Almacenista)</v>
      </c>
      <c r="C343" s="91"/>
      <c r="D343" s="91"/>
      <c r="E343" s="91"/>
      <c r="F343" s="91"/>
      <c r="G343" s="91"/>
      <c r="H343" s="91"/>
      <c r="I343" s="91"/>
      <c r="J343" s="91"/>
      <c r="K343" s="91"/>
      <c r="L343" s="91"/>
      <c r="M343" s="91"/>
      <c r="N343" s="91"/>
      <c r="O343" s="92"/>
      <c r="P343" s="413">
        <f>SUMIF($AK$34:$AK$337,"=Auxiliar Administrativo (Almacenista)",BC34:BF337)</f>
        <v>184</v>
      </c>
      <c r="Q343" s="414"/>
      <c r="R343" s="414"/>
      <c r="S343" s="414"/>
      <c r="T343" s="414"/>
      <c r="U343" s="415"/>
      <c r="V343" s="416">
        <f>'CARGA DE HORAS LABORADAS'!P26</f>
        <v>2112</v>
      </c>
      <c r="W343" s="416"/>
      <c r="X343" s="416"/>
      <c r="Y343" s="416"/>
      <c r="Z343" s="416"/>
      <c r="AA343" s="416"/>
      <c r="AB343" s="417"/>
      <c r="AC343" s="416">
        <f>'CARGA DE HORAS LABORADAS'!AC26</f>
        <v>0</v>
      </c>
      <c r="AD343" s="416"/>
      <c r="AE343" s="416"/>
      <c r="AF343" s="416"/>
      <c r="AG343" s="416"/>
      <c r="AH343" s="417"/>
      <c r="AI343" s="80"/>
      <c r="AJ343" s="80"/>
      <c r="AK343" s="80"/>
      <c r="AL343" s="88"/>
      <c r="AM343" s="88"/>
      <c r="AN343" s="88"/>
      <c r="AO343" s="88"/>
      <c r="AP343" s="88"/>
      <c r="AQ343" s="88"/>
      <c r="AR343" s="88"/>
      <c r="AS343" s="88"/>
      <c r="AT343" s="88"/>
      <c r="AU343" s="88"/>
      <c r="AV343" s="88"/>
      <c r="AW343" s="88"/>
      <c r="AX343" s="88"/>
      <c r="AY343" s="88"/>
      <c r="AZ343" s="88"/>
      <c r="BA343" s="88"/>
      <c r="BB343" s="88"/>
      <c r="BC343" s="88"/>
      <c r="BD343" s="88"/>
      <c r="BE343" s="88"/>
      <c r="BF343" s="88"/>
      <c r="BG343" s="80"/>
      <c r="BH343" s="89"/>
      <c r="BI343" s="89"/>
      <c r="BJ343" s="89"/>
      <c r="BK343" s="80"/>
      <c r="BL343" s="80"/>
      <c r="BM343" s="80"/>
      <c r="BN343" s="80"/>
      <c r="BO343" s="80"/>
      <c r="BP343" s="80"/>
      <c r="BQ343" s="80"/>
      <c r="BR343" s="80"/>
      <c r="BS343" s="80"/>
      <c r="BT343" s="80"/>
      <c r="BU343" s="80"/>
      <c r="BV343" s="80"/>
      <c r="BW343" s="80"/>
      <c r="BX343" s="80"/>
      <c r="BY343" s="80"/>
      <c r="BZ343" s="80"/>
      <c r="CA343" s="80"/>
    </row>
    <row r="344" spans="1:87" ht="18" customHeight="1" x14ac:dyDescent="0.25">
      <c r="A344" s="75"/>
      <c r="B344" s="90" t="str">
        <f>'PLAN DE CARGOS'!B27:P27</f>
        <v>Auxiliar Administrativo (Archivo)</v>
      </c>
      <c r="C344" s="91"/>
      <c r="D344" s="91"/>
      <c r="E344" s="91"/>
      <c r="F344" s="91"/>
      <c r="G344" s="91"/>
      <c r="H344" s="91"/>
      <c r="I344" s="91"/>
      <c r="J344" s="91"/>
      <c r="K344" s="91"/>
      <c r="L344" s="91"/>
      <c r="M344" s="91"/>
      <c r="N344" s="91"/>
      <c r="O344" s="92"/>
      <c r="P344" s="413">
        <f>SUMIF($AK$34:$AK$337,"=Auxiliar Administrativo (Archivo)",BC34:BF337)</f>
        <v>0</v>
      </c>
      <c r="Q344" s="414"/>
      <c r="R344" s="414"/>
      <c r="S344" s="414"/>
      <c r="T344" s="414"/>
      <c r="U344" s="415"/>
      <c r="V344" s="416">
        <f>'CARGA DE HORAS LABORADAS'!P27</f>
        <v>2112</v>
      </c>
      <c r="W344" s="416"/>
      <c r="X344" s="416"/>
      <c r="Y344" s="416"/>
      <c r="Z344" s="416"/>
      <c r="AA344" s="416"/>
      <c r="AB344" s="417"/>
      <c r="AC344" s="416">
        <f>'CARGA DE HORAS LABORADAS'!AC27</f>
        <v>0</v>
      </c>
      <c r="AD344" s="416"/>
      <c r="AE344" s="416"/>
      <c r="AF344" s="416"/>
      <c r="AG344" s="416"/>
      <c r="AH344" s="417"/>
      <c r="AI344" s="80"/>
      <c r="AJ344" s="80"/>
      <c r="AK344" s="80"/>
      <c r="AL344" s="88"/>
      <c r="AM344" s="88"/>
      <c r="AN344" s="88"/>
      <c r="AO344" s="88"/>
      <c r="AP344" s="88"/>
      <c r="AQ344" s="88"/>
      <c r="AR344" s="88"/>
      <c r="AS344" s="88"/>
      <c r="AT344" s="88"/>
      <c r="AU344" s="88"/>
      <c r="AV344" s="88"/>
      <c r="AW344" s="88"/>
      <c r="AX344" s="88"/>
      <c r="AY344" s="88"/>
      <c r="AZ344" s="88"/>
      <c r="BA344" s="88"/>
      <c r="BB344" s="88"/>
      <c r="BC344" s="88"/>
      <c r="BD344" s="88"/>
      <c r="BE344" s="88"/>
      <c r="BF344" s="88"/>
      <c r="BG344" s="80"/>
      <c r="BH344" s="89"/>
      <c r="BI344" s="89"/>
      <c r="BJ344" s="89"/>
      <c r="BK344" s="80"/>
      <c r="BL344" s="80"/>
      <c r="BM344" s="80"/>
      <c r="BN344" s="80"/>
      <c r="BO344" s="80"/>
      <c r="BP344" s="80"/>
      <c r="BQ344" s="80"/>
      <c r="BR344" s="80"/>
      <c r="BS344" s="80"/>
      <c r="BT344" s="80"/>
      <c r="BU344" s="80"/>
      <c r="BV344" s="80"/>
      <c r="BW344" s="80"/>
      <c r="BX344" s="80"/>
      <c r="BY344" s="80"/>
      <c r="BZ344" s="80"/>
      <c r="CA344" s="80"/>
    </row>
    <row r="345" spans="1:87" ht="18" customHeight="1" x14ac:dyDescent="0.25">
      <c r="A345" s="75"/>
      <c r="B345" s="90" t="str">
        <f>'PLAN DE CARGOS'!B28:P28</f>
        <v>Auxiliar Administrativo (Atención al Usuario)</v>
      </c>
      <c r="C345" s="91"/>
      <c r="D345" s="91"/>
      <c r="E345" s="91"/>
      <c r="F345" s="91"/>
      <c r="G345" s="91"/>
      <c r="H345" s="91"/>
      <c r="I345" s="91"/>
      <c r="J345" s="91"/>
      <c r="K345" s="91"/>
      <c r="L345" s="91"/>
      <c r="M345" s="91"/>
      <c r="N345" s="91"/>
      <c r="O345" s="92"/>
      <c r="P345" s="413">
        <f>SUMIF($AK$34:$AK$337,"=Auxiliar Administrativo (Atención al Usuario)",BC34:BF337)</f>
        <v>0</v>
      </c>
      <c r="Q345" s="414"/>
      <c r="R345" s="414"/>
      <c r="S345" s="414"/>
      <c r="T345" s="414"/>
      <c r="U345" s="415"/>
      <c r="V345" s="416">
        <f>'CARGA DE HORAS LABORADAS'!P28</f>
        <v>2112</v>
      </c>
      <c r="W345" s="416"/>
      <c r="X345" s="416"/>
      <c r="Y345" s="416"/>
      <c r="Z345" s="416"/>
      <c r="AA345" s="416"/>
      <c r="AB345" s="417"/>
      <c r="AC345" s="416">
        <f>'CARGA DE HORAS LABORADAS'!AC28</f>
        <v>0</v>
      </c>
      <c r="AD345" s="416"/>
      <c r="AE345" s="416"/>
      <c r="AF345" s="416"/>
      <c r="AG345" s="416"/>
      <c r="AH345" s="417"/>
      <c r="AI345" s="80"/>
      <c r="AJ345" s="80"/>
      <c r="AK345" s="80"/>
      <c r="AL345" s="88"/>
      <c r="AM345" s="88"/>
      <c r="AN345" s="88"/>
      <c r="AO345" s="88"/>
      <c r="AP345" s="88"/>
      <c r="AQ345" s="88"/>
      <c r="AR345" s="88"/>
      <c r="AS345" s="88"/>
      <c r="AT345" s="88"/>
      <c r="AU345" s="88"/>
      <c r="AV345" s="88"/>
      <c r="AW345" s="88"/>
      <c r="AX345" s="88"/>
      <c r="AY345" s="88"/>
      <c r="AZ345" s="88"/>
      <c r="BA345" s="88"/>
      <c r="BB345" s="88"/>
      <c r="BC345" s="88"/>
      <c r="BD345" s="88"/>
      <c r="BE345" s="88"/>
      <c r="BF345" s="88"/>
      <c r="BG345" s="80"/>
      <c r="BH345" s="89"/>
      <c r="BI345" s="89"/>
      <c r="BJ345" s="89"/>
      <c r="BK345" s="80"/>
      <c r="BL345" s="80"/>
      <c r="BM345" s="80"/>
      <c r="BN345" s="80"/>
      <c r="BO345" s="80"/>
      <c r="BP345" s="80"/>
      <c r="BQ345" s="80"/>
      <c r="BR345" s="80"/>
      <c r="BS345" s="80"/>
      <c r="BT345" s="80"/>
      <c r="BU345" s="80"/>
      <c r="BV345" s="80"/>
      <c r="BW345" s="80"/>
      <c r="BX345" s="80"/>
      <c r="BY345" s="80"/>
      <c r="BZ345" s="80"/>
      <c r="CA345" s="80"/>
    </row>
    <row r="346" spans="1:87" ht="18" customHeight="1" x14ac:dyDescent="0.25">
      <c r="A346" s="75"/>
      <c r="B346" s="90" t="str">
        <f>'PLAN DE CARGOS'!B29:P29</f>
        <v>Auxiliar Administrativo (Cartera)</v>
      </c>
      <c r="C346" s="91"/>
      <c r="D346" s="91"/>
      <c r="E346" s="91"/>
      <c r="F346" s="91"/>
      <c r="G346" s="91"/>
      <c r="H346" s="91"/>
      <c r="I346" s="91"/>
      <c r="J346" s="91"/>
      <c r="K346" s="91"/>
      <c r="L346" s="91"/>
      <c r="M346" s="91"/>
      <c r="N346" s="91"/>
      <c r="O346" s="92"/>
      <c r="P346" s="413">
        <f>SUMIF($AK$34:$AK$337,"=Auxiliar Administrativo (Cartera)",BC34:BF337)</f>
        <v>279</v>
      </c>
      <c r="Q346" s="414"/>
      <c r="R346" s="414"/>
      <c r="S346" s="414"/>
      <c r="T346" s="414"/>
      <c r="U346" s="415"/>
      <c r="V346" s="416">
        <f>'CARGA DE HORAS LABORADAS'!P29</f>
        <v>2112</v>
      </c>
      <c r="W346" s="416"/>
      <c r="X346" s="416"/>
      <c r="Y346" s="416"/>
      <c r="Z346" s="416"/>
      <c r="AA346" s="416"/>
      <c r="AB346" s="417"/>
      <c r="AC346" s="416">
        <f>'CARGA DE HORAS LABORADAS'!AC29</f>
        <v>0</v>
      </c>
      <c r="AD346" s="416"/>
      <c r="AE346" s="416"/>
      <c r="AF346" s="416"/>
      <c r="AG346" s="416"/>
      <c r="AH346" s="417"/>
      <c r="AI346" s="80"/>
      <c r="AJ346" s="80"/>
      <c r="AK346" s="80"/>
      <c r="AL346" s="88"/>
      <c r="AM346" s="88"/>
      <c r="AN346" s="88"/>
      <c r="AO346" s="88"/>
      <c r="AP346" s="88"/>
      <c r="AQ346" s="88"/>
      <c r="AR346" s="88"/>
      <c r="AS346" s="88"/>
      <c r="AT346" s="88"/>
      <c r="AU346" s="88"/>
      <c r="AV346" s="88"/>
      <c r="AW346" s="88"/>
      <c r="AX346" s="88"/>
      <c r="AY346" s="88"/>
      <c r="AZ346" s="88"/>
      <c r="BA346" s="88"/>
      <c r="BB346" s="88"/>
      <c r="BC346" s="88"/>
      <c r="BD346" s="88"/>
      <c r="BE346" s="88"/>
      <c r="BF346" s="88"/>
      <c r="BG346" s="80"/>
      <c r="BH346" s="89"/>
      <c r="BI346" s="89"/>
      <c r="BJ346" s="89"/>
      <c r="BK346" s="80"/>
      <c r="BL346" s="80"/>
      <c r="BM346" s="80"/>
      <c r="BN346" s="80"/>
      <c r="BO346" s="80"/>
      <c r="BP346" s="80"/>
      <c r="BQ346" s="80"/>
      <c r="BR346" s="80"/>
      <c r="BS346" s="80"/>
      <c r="BT346" s="80"/>
      <c r="BU346" s="80"/>
      <c r="BV346" s="80"/>
      <c r="BW346" s="80"/>
      <c r="BX346" s="80"/>
      <c r="BY346" s="80"/>
      <c r="BZ346" s="80"/>
      <c r="CA346" s="80"/>
    </row>
    <row r="347" spans="1:87" ht="18" customHeight="1" x14ac:dyDescent="0.25">
      <c r="A347" s="75"/>
      <c r="B347" s="90" t="str">
        <f>'PLAN DE CARGOS'!B30:P30</f>
        <v>Auxiliar Administrativo (Contabilidad)</v>
      </c>
      <c r="C347" s="91"/>
      <c r="D347" s="91"/>
      <c r="E347" s="91"/>
      <c r="F347" s="91"/>
      <c r="G347" s="91"/>
      <c r="H347" s="91"/>
      <c r="I347" s="91"/>
      <c r="J347" s="91"/>
      <c r="K347" s="91"/>
      <c r="L347" s="91"/>
      <c r="M347" s="91"/>
      <c r="N347" s="91"/>
      <c r="O347" s="92"/>
      <c r="P347" s="413">
        <f>SUMIF($AK$34:$AK$337,"=Auxiliar Administrativo (Contabilidad)",BC34:BF337)</f>
        <v>1017</v>
      </c>
      <c r="Q347" s="414"/>
      <c r="R347" s="414"/>
      <c r="S347" s="414"/>
      <c r="T347" s="414"/>
      <c r="U347" s="415"/>
      <c r="V347" s="416">
        <f>'CARGA DE HORAS LABORADAS'!P30</f>
        <v>2112</v>
      </c>
      <c r="W347" s="416"/>
      <c r="X347" s="416"/>
      <c r="Y347" s="416"/>
      <c r="Z347" s="416"/>
      <c r="AA347" s="416"/>
      <c r="AB347" s="417"/>
      <c r="AC347" s="416">
        <f>'CARGA DE HORAS LABORADAS'!AC30</f>
        <v>0</v>
      </c>
      <c r="AD347" s="416"/>
      <c r="AE347" s="416"/>
      <c r="AF347" s="416"/>
      <c r="AG347" s="416"/>
      <c r="AH347" s="417"/>
      <c r="AI347" s="80"/>
      <c r="AJ347" s="80"/>
      <c r="AK347" s="80"/>
      <c r="AL347" s="88"/>
      <c r="AM347" s="88"/>
      <c r="AN347" s="88"/>
      <c r="AO347" s="88"/>
      <c r="AP347" s="88"/>
      <c r="AQ347" s="88"/>
      <c r="AR347" s="88"/>
      <c r="AS347" s="88"/>
      <c r="AT347" s="88"/>
      <c r="AU347" s="88"/>
      <c r="AV347" s="88"/>
      <c r="AW347" s="88"/>
      <c r="AX347" s="88"/>
      <c r="AY347" s="88"/>
      <c r="AZ347" s="88"/>
      <c r="BA347" s="88"/>
      <c r="BB347" s="88"/>
      <c r="BC347" s="88"/>
      <c r="BD347" s="88"/>
      <c r="BE347" s="88"/>
      <c r="BF347" s="88"/>
      <c r="BG347" s="80"/>
      <c r="BH347" s="89"/>
      <c r="BI347" s="89"/>
      <c r="BJ347" s="89"/>
      <c r="BK347" s="80"/>
      <c r="BL347" s="80"/>
      <c r="BM347" s="80"/>
      <c r="BN347" s="80"/>
      <c r="BO347" s="80"/>
      <c r="BP347" s="80"/>
      <c r="BQ347" s="80"/>
      <c r="BR347" s="80"/>
      <c r="BS347" s="80"/>
      <c r="BT347" s="80"/>
      <c r="BU347" s="80"/>
      <c r="BV347" s="80"/>
      <c r="BW347" s="80"/>
      <c r="BX347" s="80"/>
      <c r="BY347" s="80"/>
      <c r="BZ347" s="80"/>
      <c r="CA347" s="80"/>
    </row>
    <row r="348" spans="1:87" ht="18" customHeight="1" x14ac:dyDescent="0.25">
      <c r="A348" s="75"/>
      <c r="B348" s="90" t="str">
        <f>'PLAN DE CARGOS'!B31:P31</f>
        <v>Auxiliar Administrativo (Facturación)</v>
      </c>
      <c r="C348" s="91"/>
      <c r="D348" s="91"/>
      <c r="E348" s="91"/>
      <c r="F348" s="91"/>
      <c r="G348" s="91"/>
      <c r="H348" s="91"/>
      <c r="I348" s="91"/>
      <c r="J348" s="91"/>
      <c r="K348" s="91"/>
      <c r="L348" s="91"/>
      <c r="M348" s="91"/>
      <c r="N348" s="91"/>
      <c r="O348" s="92"/>
      <c r="P348" s="413">
        <f>SUMIF($AK$34:$AK$337,"=Auxiliar Administrativo (Facturación)",BC34:BF337)</f>
        <v>5548</v>
      </c>
      <c r="Q348" s="414"/>
      <c r="R348" s="414"/>
      <c r="S348" s="414"/>
      <c r="T348" s="414"/>
      <c r="U348" s="415"/>
      <c r="V348" s="416">
        <f>'CARGA DE HORAS LABORADAS'!P31</f>
        <v>6336</v>
      </c>
      <c r="W348" s="416"/>
      <c r="X348" s="416"/>
      <c r="Y348" s="416"/>
      <c r="Z348" s="416"/>
      <c r="AA348" s="416"/>
      <c r="AB348" s="417"/>
      <c r="AC348" s="416">
        <f>'CARGA DE HORAS LABORADAS'!AC31</f>
        <v>0</v>
      </c>
      <c r="AD348" s="416"/>
      <c r="AE348" s="416"/>
      <c r="AF348" s="416"/>
      <c r="AG348" s="416"/>
      <c r="AH348" s="417"/>
      <c r="AI348" s="80"/>
      <c r="AJ348" s="80"/>
      <c r="AK348" s="80"/>
      <c r="AL348" s="88"/>
      <c r="AM348" s="88"/>
      <c r="AN348" s="88"/>
      <c r="AO348" s="88"/>
      <c r="AP348" s="88"/>
      <c r="AQ348" s="88"/>
      <c r="AR348" s="88"/>
      <c r="AS348" s="88"/>
      <c r="AT348" s="88"/>
      <c r="AU348" s="88"/>
      <c r="AV348" s="88"/>
      <c r="AW348" s="88"/>
      <c r="AX348" s="88"/>
      <c r="AY348" s="88"/>
      <c r="AZ348" s="88"/>
      <c r="BA348" s="88"/>
      <c r="BB348" s="88"/>
      <c r="BC348" s="88"/>
      <c r="BD348" s="88"/>
      <c r="BE348" s="88"/>
      <c r="BF348" s="88"/>
      <c r="BG348" s="80"/>
      <c r="BH348" s="89"/>
      <c r="BI348" s="89"/>
      <c r="BJ348" s="89"/>
      <c r="BK348" s="80"/>
      <c r="BL348" s="80"/>
      <c r="BM348" s="80"/>
      <c r="BN348" s="80"/>
      <c r="BO348" s="80"/>
      <c r="BP348" s="80"/>
      <c r="BQ348" s="80"/>
      <c r="BR348" s="80"/>
      <c r="BS348" s="80"/>
      <c r="BT348" s="80"/>
      <c r="BU348" s="80"/>
      <c r="BV348" s="80"/>
      <c r="BW348" s="80"/>
      <c r="BX348" s="80"/>
      <c r="BY348" s="80"/>
      <c r="BZ348" s="80"/>
      <c r="CA348" s="80"/>
    </row>
    <row r="349" spans="1:87" ht="18" customHeight="1" x14ac:dyDescent="0.25">
      <c r="A349" s="75"/>
      <c r="B349" s="90" t="str">
        <f>'PLAN DE CARGOS'!B32:P32</f>
        <v>Auxiliar Área Salud (Consultorio Odontológico)</v>
      </c>
      <c r="C349" s="91"/>
      <c r="D349" s="91"/>
      <c r="E349" s="91"/>
      <c r="F349" s="91"/>
      <c r="G349" s="91"/>
      <c r="H349" s="91"/>
      <c r="I349" s="91"/>
      <c r="J349" s="91"/>
      <c r="K349" s="91"/>
      <c r="L349" s="91"/>
      <c r="M349" s="91"/>
      <c r="N349" s="91"/>
      <c r="O349" s="92"/>
      <c r="P349" s="413">
        <f>SUMIF($AK$34:$AK$337,"=Auxiliar Área Salud (Consultorio Odontológico)",BC34:BF337)</f>
        <v>0</v>
      </c>
      <c r="Q349" s="414"/>
      <c r="R349" s="414"/>
      <c r="S349" s="414"/>
      <c r="T349" s="414"/>
      <c r="U349" s="415"/>
      <c r="V349" s="416">
        <f>'CARGA DE HORAS LABORADAS'!P32</f>
        <v>2112</v>
      </c>
      <c r="W349" s="416"/>
      <c r="X349" s="416"/>
      <c r="Y349" s="416"/>
      <c r="Z349" s="416"/>
      <c r="AA349" s="416"/>
      <c r="AB349" s="417"/>
      <c r="AC349" s="416">
        <f>'CARGA DE HORAS LABORADAS'!AC32</f>
        <v>0</v>
      </c>
      <c r="AD349" s="416"/>
      <c r="AE349" s="416"/>
      <c r="AF349" s="416"/>
      <c r="AG349" s="416"/>
      <c r="AH349" s="417"/>
      <c r="AI349" s="80"/>
      <c r="AJ349" s="80"/>
      <c r="AK349" s="80"/>
      <c r="AL349" s="88"/>
      <c r="AM349" s="88"/>
      <c r="AN349" s="88"/>
      <c r="AO349" s="88"/>
      <c r="AP349" s="88"/>
      <c r="AQ349" s="88"/>
      <c r="AR349" s="88"/>
      <c r="AS349" s="88"/>
      <c r="AT349" s="88"/>
      <c r="AU349" s="88"/>
      <c r="AV349" s="88"/>
      <c r="AW349" s="88"/>
      <c r="AX349" s="88"/>
      <c r="AY349" s="88"/>
      <c r="AZ349" s="88"/>
      <c r="BA349" s="88"/>
      <c r="BB349" s="88"/>
      <c r="BC349" s="88"/>
      <c r="BD349" s="88"/>
      <c r="BE349" s="88"/>
      <c r="BF349" s="88"/>
      <c r="BG349" s="80"/>
      <c r="BH349" s="89"/>
      <c r="BI349" s="89"/>
      <c r="BJ349" s="89"/>
      <c r="BK349" s="80"/>
      <c r="BL349" s="80"/>
      <c r="BM349" s="80"/>
      <c r="BN349" s="80"/>
      <c r="BO349" s="80"/>
      <c r="BP349" s="80"/>
      <c r="BQ349" s="80"/>
      <c r="BR349" s="80"/>
      <c r="BS349" s="80"/>
      <c r="BT349" s="80"/>
      <c r="BU349" s="80"/>
      <c r="BV349" s="80"/>
      <c r="BW349" s="80"/>
      <c r="BX349" s="80"/>
      <c r="BY349" s="80"/>
      <c r="BZ349" s="80"/>
      <c r="CA349" s="80"/>
    </row>
    <row r="350" spans="1:87" ht="18" customHeight="1" x14ac:dyDescent="0.25">
      <c r="A350" s="75"/>
      <c r="B350" s="90" t="str">
        <f>'PLAN DE CARGOS'!B33:P33</f>
        <v>Auxiliar Área Salud (Enfermería)</v>
      </c>
      <c r="C350" s="91"/>
      <c r="D350" s="91"/>
      <c r="E350" s="91"/>
      <c r="F350" s="91"/>
      <c r="G350" s="91"/>
      <c r="H350" s="91"/>
      <c r="I350" s="91"/>
      <c r="J350" s="91"/>
      <c r="K350" s="91"/>
      <c r="L350" s="91"/>
      <c r="M350" s="91"/>
      <c r="N350" s="91"/>
      <c r="O350" s="92"/>
      <c r="P350" s="413">
        <f>SUMIF($AK$34:$AK$337,"=Auxiliar Área Salud (Enfermería)",BC34:BF337)</f>
        <v>0</v>
      </c>
      <c r="Q350" s="414"/>
      <c r="R350" s="414"/>
      <c r="S350" s="414"/>
      <c r="T350" s="414"/>
      <c r="U350" s="415"/>
      <c r="V350" s="416">
        <f>'CARGA DE HORAS LABORADAS'!P33</f>
        <v>31680</v>
      </c>
      <c r="W350" s="416"/>
      <c r="X350" s="416"/>
      <c r="Y350" s="416"/>
      <c r="Z350" s="416"/>
      <c r="AA350" s="416"/>
      <c r="AB350" s="417"/>
      <c r="AC350" s="416">
        <f>'CARGA DE HORAS LABORADAS'!AC33</f>
        <v>0</v>
      </c>
      <c r="AD350" s="416"/>
      <c r="AE350" s="416"/>
      <c r="AF350" s="416"/>
      <c r="AG350" s="416"/>
      <c r="AH350" s="417"/>
      <c r="AI350" s="80"/>
      <c r="AJ350" s="80"/>
      <c r="AK350" s="80"/>
      <c r="AL350" s="88"/>
      <c r="AM350" s="88"/>
      <c r="AN350" s="88"/>
      <c r="AO350" s="88"/>
      <c r="AP350" s="88"/>
      <c r="AQ350" s="88"/>
      <c r="AR350" s="88"/>
      <c r="AS350" s="88"/>
      <c r="AT350" s="88"/>
      <c r="AU350" s="88"/>
      <c r="AV350" s="88"/>
      <c r="AW350" s="88"/>
      <c r="AX350" s="88"/>
      <c r="AY350" s="88"/>
      <c r="AZ350" s="88"/>
      <c r="BA350" s="88"/>
      <c r="BB350" s="88"/>
      <c r="BC350" s="88"/>
      <c r="BD350" s="88"/>
      <c r="BE350" s="88"/>
      <c r="BF350" s="88"/>
      <c r="BG350" s="80"/>
      <c r="BH350" s="89"/>
      <c r="BI350" s="89"/>
      <c r="BJ350" s="89"/>
      <c r="BK350" s="80"/>
      <c r="BL350" s="80"/>
      <c r="BM350" s="80"/>
      <c r="BN350" s="80"/>
      <c r="BO350" s="80"/>
      <c r="BP350" s="80"/>
      <c r="BQ350" s="80"/>
      <c r="BR350" s="80"/>
      <c r="BS350" s="80"/>
      <c r="BT350" s="80"/>
      <c r="BU350" s="80"/>
      <c r="BV350" s="80"/>
      <c r="BW350" s="80"/>
      <c r="BX350" s="80"/>
      <c r="BY350" s="80"/>
      <c r="BZ350" s="80"/>
      <c r="CA350" s="80"/>
    </row>
    <row r="351" spans="1:87" ht="18" customHeight="1" x14ac:dyDescent="0.25">
      <c r="A351" s="75"/>
      <c r="B351" s="90" t="str">
        <f>'PLAN DE CARGOS'!B34:P34</f>
        <v>Auxiliar Área Salud (Farmacia)</v>
      </c>
      <c r="C351" s="91"/>
      <c r="D351" s="91"/>
      <c r="E351" s="91"/>
      <c r="F351" s="91"/>
      <c r="G351" s="91"/>
      <c r="H351" s="91"/>
      <c r="I351" s="91"/>
      <c r="J351" s="91"/>
      <c r="K351" s="91"/>
      <c r="L351" s="91"/>
      <c r="M351" s="91"/>
      <c r="N351" s="91"/>
      <c r="O351" s="92"/>
      <c r="P351" s="413">
        <f>SUMIF($AK$34:$AK$337,"=Auxiliar Área Salud (Farmacia)",BC34:BF337)</f>
        <v>0</v>
      </c>
      <c r="Q351" s="414"/>
      <c r="R351" s="414"/>
      <c r="S351" s="414"/>
      <c r="T351" s="414"/>
      <c r="U351" s="415"/>
      <c r="V351" s="416">
        <f>'CARGA DE HORAS LABORADAS'!P34</f>
        <v>2112</v>
      </c>
      <c r="W351" s="416"/>
      <c r="X351" s="416"/>
      <c r="Y351" s="416"/>
      <c r="Z351" s="416"/>
      <c r="AA351" s="416"/>
      <c r="AB351" s="417"/>
      <c r="AC351" s="416">
        <f>'CARGA DE HORAS LABORADAS'!AC34</f>
        <v>0</v>
      </c>
      <c r="AD351" s="416"/>
      <c r="AE351" s="416"/>
      <c r="AF351" s="416"/>
      <c r="AG351" s="416"/>
      <c r="AH351" s="417"/>
      <c r="AI351" s="80"/>
      <c r="AJ351" s="80"/>
      <c r="AK351" s="80"/>
      <c r="AL351" s="88"/>
      <c r="AM351" s="88"/>
      <c r="AN351" s="88"/>
      <c r="AO351" s="88"/>
      <c r="AP351" s="88"/>
      <c r="AQ351" s="88"/>
      <c r="AR351" s="88"/>
      <c r="AS351" s="88"/>
      <c r="AT351" s="88"/>
      <c r="AU351" s="88"/>
      <c r="AV351" s="88"/>
      <c r="AW351" s="88"/>
      <c r="AX351" s="88"/>
      <c r="AY351" s="88"/>
      <c r="AZ351" s="88"/>
      <c r="BA351" s="88"/>
      <c r="BB351" s="88"/>
      <c r="BC351" s="88"/>
      <c r="BD351" s="88"/>
      <c r="BE351" s="88"/>
      <c r="BF351" s="88"/>
      <c r="BG351" s="80"/>
      <c r="BH351" s="89"/>
      <c r="BI351" s="89"/>
      <c r="BJ351" s="89"/>
      <c r="BK351" s="80"/>
      <c r="BL351" s="80"/>
      <c r="BM351" s="80"/>
      <c r="BN351" s="80"/>
      <c r="BO351" s="80"/>
      <c r="BP351" s="80"/>
      <c r="BQ351" s="80"/>
      <c r="BR351" s="80"/>
      <c r="BS351" s="80"/>
      <c r="BT351" s="80"/>
      <c r="BU351" s="80"/>
      <c r="BV351" s="80"/>
      <c r="BW351" s="80"/>
      <c r="BX351" s="80"/>
      <c r="BY351" s="80"/>
      <c r="BZ351" s="80"/>
      <c r="CA351" s="80"/>
    </row>
    <row r="352" spans="1:87" ht="18" customHeight="1" x14ac:dyDescent="0.25">
      <c r="A352" s="75"/>
      <c r="B352" s="90" t="str">
        <f>'PLAN DE CARGOS'!B35:P35</f>
        <v>Auxiliar Área Salud (Higiene Oral)</v>
      </c>
      <c r="C352" s="91"/>
      <c r="D352" s="91"/>
      <c r="E352" s="91"/>
      <c r="F352" s="91"/>
      <c r="G352" s="91"/>
      <c r="H352" s="91"/>
      <c r="I352" s="91"/>
      <c r="J352" s="91"/>
      <c r="K352" s="91"/>
      <c r="L352" s="91"/>
      <c r="M352" s="91"/>
      <c r="N352" s="91"/>
      <c r="O352" s="92"/>
      <c r="P352" s="413">
        <f>SUMIF($AK$34:$AK$337,"=Auxiliar Área Salud (Higiene Oral)",BC34:BF337)</f>
        <v>0</v>
      </c>
      <c r="Q352" s="414"/>
      <c r="R352" s="414"/>
      <c r="S352" s="414"/>
      <c r="T352" s="414"/>
      <c r="U352" s="415"/>
      <c r="V352" s="416">
        <f>'CARGA DE HORAS LABORADAS'!P35</f>
        <v>4224</v>
      </c>
      <c r="W352" s="416"/>
      <c r="X352" s="416"/>
      <c r="Y352" s="416"/>
      <c r="Z352" s="416"/>
      <c r="AA352" s="416"/>
      <c r="AB352" s="417"/>
      <c r="AC352" s="416">
        <f>'CARGA DE HORAS LABORADAS'!AC35</f>
        <v>0</v>
      </c>
      <c r="AD352" s="416"/>
      <c r="AE352" s="416"/>
      <c r="AF352" s="416"/>
      <c r="AG352" s="416"/>
      <c r="AH352" s="417"/>
      <c r="AI352" s="80"/>
      <c r="AJ352" s="80"/>
      <c r="AK352" s="80"/>
      <c r="AL352" s="88"/>
      <c r="AM352" s="88"/>
      <c r="AN352" s="88"/>
      <c r="AO352" s="88"/>
      <c r="AP352" s="88"/>
      <c r="AQ352" s="88"/>
      <c r="AR352" s="88"/>
      <c r="AS352" s="88"/>
      <c r="AT352" s="88"/>
      <c r="AU352" s="88"/>
      <c r="AV352" s="88"/>
      <c r="AW352" s="88"/>
      <c r="AX352" s="88"/>
      <c r="AY352" s="88"/>
      <c r="AZ352" s="88"/>
      <c r="BA352" s="88"/>
      <c r="BB352" s="88"/>
      <c r="BC352" s="88"/>
      <c r="BD352" s="88"/>
      <c r="BE352" s="88"/>
      <c r="BF352" s="88"/>
      <c r="BG352" s="80"/>
      <c r="BH352" s="89"/>
      <c r="BI352" s="89"/>
      <c r="BJ352" s="89"/>
      <c r="BK352" s="80"/>
      <c r="BL352" s="80"/>
      <c r="BM352" s="80"/>
      <c r="BN352" s="80"/>
      <c r="BO352" s="80"/>
      <c r="BP352" s="80"/>
      <c r="BQ352" s="80"/>
      <c r="BR352" s="80"/>
      <c r="BS352" s="80"/>
      <c r="BT352" s="80"/>
      <c r="BU352" s="80"/>
      <c r="BV352" s="80"/>
      <c r="BW352" s="80"/>
      <c r="BX352" s="80"/>
      <c r="BY352" s="80"/>
      <c r="BZ352" s="80"/>
      <c r="CA352" s="80"/>
    </row>
    <row r="353" spans="2:79" ht="18" customHeight="1" x14ac:dyDescent="0.25">
      <c r="B353" s="90" t="str">
        <f>'PLAN DE CARGOS'!B36:P36</f>
        <v>Auxiliar Área Salud (Información en Salud)</v>
      </c>
      <c r="C353" s="91"/>
      <c r="D353" s="91"/>
      <c r="E353" s="91"/>
      <c r="F353" s="91"/>
      <c r="G353" s="91"/>
      <c r="H353" s="91"/>
      <c r="I353" s="91"/>
      <c r="J353" s="91"/>
      <c r="K353" s="91"/>
      <c r="L353" s="91"/>
      <c r="M353" s="91"/>
      <c r="N353" s="91"/>
      <c r="O353" s="92"/>
      <c r="P353" s="413">
        <f>SUMIF($AK$34:$AK$337,"=Auxiliar Área Salud (Información en Salud)",BC34:BF337)</f>
        <v>0</v>
      </c>
      <c r="Q353" s="414"/>
      <c r="R353" s="414"/>
      <c r="S353" s="414"/>
      <c r="T353" s="414"/>
      <c r="U353" s="415"/>
      <c r="V353" s="416">
        <f>'CARGA DE HORAS LABORADAS'!P36</f>
        <v>2112</v>
      </c>
      <c r="W353" s="416"/>
      <c r="X353" s="416"/>
      <c r="Y353" s="416"/>
      <c r="Z353" s="416"/>
      <c r="AA353" s="416"/>
      <c r="AB353" s="417"/>
      <c r="AC353" s="416">
        <f>'CARGA DE HORAS LABORADAS'!AC36</f>
        <v>0</v>
      </c>
      <c r="AD353" s="416"/>
      <c r="AE353" s="416"/>
      <c r="AF353" s="416"/>
      <c r="AG353" s="416"/>
      <c r="AH353" s="417"/>
      <c r="AI353" s="80"/>
      <c r="AJ353" s="80"/>
      <c r="AK353" s="80"/>
      <c r="AL353" s="88"/>
      <c r="AM353" s="88"/>
      <c r="AN353" s="88"/>
      <c r="AO353" s="88"/>
      <c r="AP353" s="88"/>
      <c r="AQ353" s="88"/>
      <c r="AR353" s="88"/>
      <c r="AS353" s="88"/>
      <c r="AT353" s="88"/>
      <c r="AU353" s="88"/>
      <c r="AV353" s="88"/>
      <c r="AW353" s="88"/>
      <c r="AX353" s="88"/>
      <c r="AY353" s="88"/>
      <c r="AZ353" s="88"/>
      <c r="BA353" s="88"/>
      <c r="BB353" s="88"/>
      <c r="BC353" s="88"/>
      <c r="BD353" s="88"/>
      <c r="BE353" s="88"/>
      <c r="BF353" s="88"/>
      <c r="BG353" s="80"/>
      <c r="BH353" s="89"/>
      <c r="BI353" s="89"/>
      <c r="BJ353" s="89"/>
      <c r="BK353" s="80"/>
      <c r="BL353" s="80"/>
      <c r="BM353" s="80"/>
      <c r="BN353" s="80"/>
      <c r="BO353" s="80"/>
      <c r="BP353" s="80"/>
      <c r="BQ353" s="80"/>
      <c r="BR353" s="80"/>
      <c r="BS353" s="80"/>
      <c r="BT353" s="80"/>
      <c r="BU353" s="80"/>
      <c r="BV353" s="80"/>
      <c r="BW353" s="80"/>
      <c r="BX353" s="80"/>
      <c r="BY353" s="80"/>
      <c r="BZ353" s="80"/>
      <c r="CA353" s="80"/>
    </row>
    <row r="354" spans="2:79" ht="18" customHeight="1" x14ac:dyDescent="0.25">
      <c r="B354" s="90" t="str">
        <f>'PLAN DE CARGOS'!B37:P37</f>
        <v>Auxiliar Área Salud (Laboratorio Clínico)</v>
      </c>
      <c r="C354" s="91"/>
      <c r="D354" s="91"/>
      <c r="E354" s="91"/>
      <c r="F354" s="91"/>
      <c r="G354" s="91"/>
      <c r="H354" s="91"/>
      <c r="I354" s="91"/>
      <c r="J354" s="91"/>
      <c r="K354" s="91"/>
      <c r="L354" s="91"/>
      <c r="M354" s="91"/>
      <c r="N354" s="91"/>
      <c r="O354" s="92"/>
      <c r="P354" s="413">
        <f>SUMIF($AK$34:$AK$337,"=Auxiliar Área Salud (Laboratorio Clínico)",BC34:BF337)</f>
        <v>0</v>
      </c>
      <c r="Q354" s="414"/>
      <c r="R354" s="414"/>
      <c r="S354" s="414"/>
      <c r="T354" s="414"/>
      <c r="U354" s="415"/>
      <c r="V354" s="416">
        <f>'CARGA DE HORAS LABORADAS'!P37</f>
        <v>2112</v>
      </c>
      <c r="W354" s="416"/>
      <c r="X354" s="416"/>
      <c r="Y354" s="416"/>
      <c r="Z354" s="416"/>
      <c r="AA354" s="416"/>
      <c r="AB354" s="417"/>
      <c r="AC354" s="416">
        <f>'CARGA DE HORAS LABORADAS'!AC37</f>
        <v>-1.9999999999527063E-3</v>
      </c>
      <c r="AD354" s="416"/>
      <c r="AE354" s="416"/>
      <c r="AF354" s="416"/>
      <c r="AG354" s="416"/>
      <c r="AH354" s="417"/>
      <c r="AI354" s="80"/>
      <c r="AJ354" s="80"/>
      <c r="AK354" s="80"/>
      <c r="AL354" s="88"/>
      <c r="AM354" s="88"/>
      <c r="AN354" s="88"/>
      <c r="AO354" s="88"/>
      <c r="AP354" s="88"/>
      <c r="AQ354" s="88"/>
      <c r="AR354" s="88"/>
      <c r="AS354" s="88"/>
      <c r="AT354" s="88"/>
      <c r="AU354" s="88"/>
      <c r="AV354" s="88"/>
      <c r="AW354" s="88"/>
      <c r="AX354" s="88"/>
      <c r="AY354" s="88"/>
      <c r="AZ354" s="88"/>
      <c r="BA354" s="88"/>
      <c r="BB354" s="88"/>
      <c r="BC354" s="88"/>
      <c r="BD354" s="88"/>
      <c r="BE354" s="88"/>
      <c r="BF354" s="88"/>
      <c r="BG354" s="80"/>
      <c r="BH354" s="89"/>
      <c r="BI354" s="89"/>
      <c r="BJ354" s="89"/>
      <c r="BK354" s="80"/>
      <c r="BL354" s="80"/>
      <c r="BM354" s="80"/>
      <c r="BN354" s="80"/>
      <c r="BO354" s="80"/>
      <c r="BP354" s="80"/>
      <c r="BQ354" s="80"/>
      <c r="BR354" s="80"/>
      <c r="BS354" s="80"/>
      <c r="BT354" s="80"/>
      <c r="BU354" s="80"/>
      <c r="BV354" s="80"/>
      <c r="BW354" s="80"/>
      <c r="BX354" s="80"/>
      <c r="BY354" s="80"/>
      <c r="BZ354" s="80"/>
      <c r="CA354" s="80"/>
    </row>
    <row r="355" spans="2:79" ht="18" customHeight="1" x14ac:dyDescent="0.25">
      <c r="B355" s="90" t="str">
        <f>'PLAN DE CARGOS'!B38:P38</f>
        <v>Auxiliar de Servicios Generales</v>
      </c>
      <c r="C355" s="91"/>
      <c r="D355" s="91"/>
      <c r="E355" s="91"/>
      <c r="F355" s="91"/>
      <c r="G355" s="91"/>
      <c r="H355" s="91"/>
      <c r="I355" s="91"/>
      <c r="J355" s="91"/>
      <c r="K355" s="91"/>
      <c r="L355" s="91"/>
      <c r="M355" s="91"/>
      <c r="N355" s="91"/>
      <c r="O355" s="92"/>
      <c r="P355" s="413">
        <f>SUMIF($AK$34:$AK$337,"=Auxiliar de Servicios Generales",BC34:BF337)</f>
        <v>0</v>
      </c>
      <c r="Q355" s="414"/>
      <c r="R355" s="414"/>
      <c r="S355" s="414"/>
      <c r="T355" s="414"/>
      <c r="U355" s="415"/>
      <c r="V355" s="416">
        <f>'CARGA DE HORAS LABORADAS'!P38</f>
        <v>12672</v>
      </c>
      <c r="W355" s="416"/>
      <c r="X355" s="416"/>
      <c r="Y355" s="416"/>
      <c r="Z355" s="416"/>
      <c r="AA355" s="416"/>
      <c r="AB355" s="417"/>
      <c r="AC355" s="416">
        <f>'CARGA DE HORAS LABORADAS'!AC38</f>
        <v>0</v>
      </c>
      <c r="AD355" s="416"/>
      <c r="AE355" s="416"/>
      <c r="AF355" s="416"/>
      <c r="AG355" s="416"/>
      <c r="AH355" s="417"/>
      <c r="AI355" s="80"/>
      <c r="AJ355" s="80"/>
      <c r="AK355" s="80"/>
      <c r="AL355" s="88"/>
      <c r="AM355" s="88"/>
      <c r="AN355" s="88"/>
      <c r="AO355" s="88"/>
      <c r="AP355" s="88"/>
      <c r="AQ355" s="88"/>
      <c r="AR355" s="88"/>
      <c r="AS355" s="88"/>
      <c r="AT355" s="88"/>
      <c r="AU355" s="88"/>
      <c r="AV355" s="88"/>
      <c r="AW355" s="88"/>
      <c r="AX355" s="88"/>
      <c r="AY355" s="88"/>
      <c r="AZ355" s="88"/>
      <c r="BA355" s="88"/>
      <c r="BB355" s="88"/>
      <c r="BC355" s="88"/>
      <c r="BD355" s="88"/>
      <c r="BE355" s="88"/>
      <c r="BF355" s="88"/>
      <c r="BG355" s="80"/>
      <c r="BH355" s="89"/>
      <c r="BI355" s="89"/>
      <c r="BJ355" s="89"/>
      <c r="BK355" s="80"/>
      <c r="BL355" s="80"/>
      <c r="BM355" s="80"/>
      <c r="BN355" s="80"/>
      <c r="BO355" s="80"/>
      <c r="BP355" s="80"/>
      <c r="BQ355" s="80"/>
      <c r="BR355" s="80"/>
      <c r="BS355" s="80"/>
      <c r="BT355" s="80"/>
      <c r="BU355" s="80"/>
      <c r="BV355" s="80"/>
      <c r="BW355" s="80"/>
      <c r="BX355" s="80"/>
      <c r="BY355" s="80"/>
      <c r="BZ355" s="80"/>
      <c r="CA355" s="80"/>
    </row>
    <row r="356" spans="2:79" ht="18" customHeight="1" x14ac:dyDescent="0.25">
      <c r="B356" s="90" t="str">
        <f>'PLAN DE CARGOS'!B39:P39</f>
        <v>Celador</v>
      </c>
      <c r="C356" s="91"/>
      <c r="D356" s="91"/>
      <c r="E356" s="91"/>
      <c r="F356" s="91"/>
      <c r="G356" s="91"/>
      <c r="H356" s="91"/>
      <c r="I356" s="91"/>
      <c r="J356" s="91"/>
      <c r="K356" s="91"/>
      <c r="L356" s="91"/>
      <c r="M356" s="91"/>
      <c r="N356" s="91"/>
      <c r="O356" s="92"/>
      <c r="P356" s="413">
        <f>SUMIF($AK$34:$AK$337,"=Celador",BC34:BF337)</f>
        <v>0</v>
      </c>
      <c r="Q356" s="414"/>
      <c r="R356" s="414"/>
      <c r="S356" s="414"/>
      <c r="T356" s="414"/>
      <c r="U356" s="415"/>
      <c r="V356" s="416">
        <f>'CARGA DE HORAS LABORADAS'!P39</f>
        <v>6336</v>
      </c>
      <c r="W356" s="416"/>
      <c r="X356" s="416"/>
      <c r="Y356" s="416"/>
      <c r="Z356" s="416"/>
      <c r="AA356" s="416"/>
      <c r="AB356" s="417"/>
      <c r="AC356" s="416">
        <f>'CARGA DE HORAS LABORADAS'!AC39</f>
        <v>0</v>
      </c>
      <c r="AD356" s="416"/>
      <c r="AE356" s="416"/>
      <c r="AF356" s="416"/>
      <c r="AG356" s="416"/>
      <c r="AH356" s="417"/>
      <c r="AI356" s="80"/>
      <c r="AJ356" s="80"/>
      <c r="AK356" s="80"/>
      <c r="AL356" s="88"/>
      <c r="AM356" s="88"/>
      <c r="AN356" s="88"/>
      <c r="AO356" s="88"/>
      <c r="AP356" s="88"/>
      <c r="AQ356" s="88"/>
      <c r="AR356" s="88"/>
      <c r="AS356" s="88"/>
      <c r="AT356" s="88"/>
      <c r="AU356" s="88"/>
      <c r="AV356" s="88"/>
      <c r="AW356" s="88"/>
      <c r="AX356" s="88"/>
      <c r="AY356" s="88"/>
      <c r="AZ356" s="88"/>
      <c r="BA356" s="88"/>
      <c r="BB356" s="88"/>
      <c r="BC356" s="88"/>
      <c r="BD356" s="88"/>
      <c r="BE356" s="88"/>
      <c r="BF356" s="88"/>
      <c r="BG356" s="80"/>
      <c r="BH356" s="89"/>
      <c r="BI356" s="89"/>
      <c r="BJ356" s="89"/>
      <c r="BK356" s="80"/>
      <c r="BL356" s="80"/>
      <c r="BM356" s="80"/>
      <c r="BN356" s="80"/>
      <c r="BO356" s="80"/>
      <c r="BP356" s="80"/>
      <c r="BQ356" s="80"/>
      <c r="BR356" s="80"/>
      <c r="BS356" s="80"/>
      <c r="BT356" s="80"/>
      <c r="BU356" s="80"/>
      <c r="BV356" s="80"/>
      <c r="BW356" s="80"/>
      <c r="BX356" s="80"/>
      <c r="BY356" s="80"/>
      <c r="BZ356" s="80"/>
      <c r="CA356" s="80"/>
    </row>
    <row r="357" spans="2:79" ht="18" customHeight="1" x14ac:dyDescent="0.25">
      <c r="B357" s="90" t="str">
        <f>'PLAN DE CARGOS'!B40:P40</f>
        <v>Conductor</v>
      </c>
      <c r="C357" s="91"/>
      <c r="D357" s="91"/>
      <c r="E357" s="91"/>
      <c r="F357" s="91"/>
      <c r="G357" s="91"/>
      <c r="H357" s="91"/>
      <c r="I357" s="91"/>
      <c r="J357" s="91"/>
      <c r="K357" s="91"/>
      <c r="L357" s="91"/>
      <c r="M357" s="91"/>
      <c r="N357" s="91"/>
      <c r="O357" s="92"/>
      <c r="P357" s="413">
        <f>SUMIF($AK$34:$AK$337,"=Conductor",BC34:BF337)</f>
        <v>0</v>
      </c>
      <c r="Q357" s="414"/>
      <c r="R357" s="414"/>
      <c r="S357" s="414"/>
      <c r="T357" s="414"/>
      <c r="U357" s="415"/>
      <c r="V357" s="416">
        <f>'CARGA DE HORAS LABORADAS'!P40</f>
        <v>6336</v>
      </c>
      <c r="W357" s="416"/>
      <c r="X357" s="416"/>
      <c r="Y357" s="416"/>
      <c r="Z357" s="416"/>
      <c r="AA357" s="416"/>
      <c r="AB357" s="417"/>
      <c r="AC357" s="416">
        <f>'CARGA DE HORAS LABORADAS'!AC40</f>
        <v>0</v>
      </c>
      <c r="AD357" s="416"/>
      <c r="AE357" s="416"/>
      <c r="AF357" s="416"/>
      <c r="AG357" s="416"/>
      <c r="AH357" s="417"/>
      <c r="AI357" s="80"/>
      <c r="AJ357" s="80"/>
      <c r="AK357" s="80"/>
      <c r="AL357" s="88"/>
      <c r="AM357" s="88"/>
      <c r="AN357" s="88"/>
      <c r="AO357" s="88"/>
      <c r="AP357" s="88"/>
      <c r="AQ357" s="88"/>
      <c r="AR357" s="88"/>
      <c r="AS357" s="88"/>
      <c r="AT357" s="88"/>
      <c r="AU357" s="88"/>
      <c r="AV357" s="88"/>
      <c r="AW357" s="88"/>
      <c r="AX357" s="88"/>
      <c r="AY357" s="88"/>
      <c r="AZ357" s="88"/>
      <c r="BA357" s="88"/>
      <c r="BB357" s="88"/>
      <c r="BC357" s="88"/>
      <c r="BD357" s="88"/>
      <c r="BE357" s="88"/>
      <c r="BF357" s="88"/>
      <c r="BG357" s="80"/>
      <c r="BH357" s="89"/>
      <c r="BI357" s="89"/>
      <c r="BJ357" s="89"/>
      <c r="BK357" s="80"/>
      <c r="BL357" s="80"/>
      <c r="BM357" s="80"/>
      <c r="BN357" s="80"/>
      <c r="BO357" s="80"/>
      <c r="BP357" s="80"/>
      <c r="BQ357" s="80"/>
      <c r="BR357" s="80"/>
      <c r="BS357" s="80"/>
      <c r="BT357" s="80"/>
      <c r="BU357" s="80"/>
      <c r="BV357" s="80"/>
      <c r="BW357" s="80"/>
      <c r="BX357" s="80"/>
      <c r="BY357" s="80"/>
      <c r="BZ357" s="80"/>
      <c r="CA357" s="80"/>
    </row>
    <row r="358" spans="2:79" ht="18" customHeight="1" x14ac:dyDescent="0.25">
      <c r="B358" s="90" t="str">
        <f>'PLAN DE CARGOS'!B41:P41</f>
        <v>Enfermera</v>
      </c>
      <c r="C358" s="91"/>
      <c r="D358" s="91"/>
      <c r="E358" s="91"/>
      <c r="F358" s="91"/>
      <c r="G358" s="91"/>
      <c r="H358" s="91"/>
      <c r="I358" s="91"/>
      <c r="J358" s="91"/>
      <c r="K358" s="91"/>
      <c r="L358" s="91"/>
      <c r="M358" s="91"/>
      <c r="N358" s="91"/>
      <c r="O358" s="92"/>
      <c r="P358" s="413">
        <f>SUMIF($AK$34:$AK$337,"=Enfermera",BC34:BF337)</f>
        <v>4</v>
      </c>
      <c r="Q358" s="414"/>
      <c r="R358" s="414"/>
      <c r="S358" s="414"/>
      <c r="T358" s="414"/>
      <c r="U358" s="415"/>
      <c r="V358" s="416">
        <f>'CARGA DE HORAS LABORADAS'!P41</f>
        <v>4224</v>
      </c>
      <c r="W358" s="416"/>
      <c r="X358" s="416"/>
      <c r="Y358" s="416"/>
      <c r="Z358" s="416"/>
      <c r="AA358" s="416"/>
      <c r="AB358" s="417"/>
      <c r="AC358" s="416">
        <f>'CARGA DE HORAS LABORADAS'!AC41</f>
        <v>-5.0000000001091394E-3</v>
      </c>
      <c r="AD358" s="416"/>
      <c r="AE358" s="416"/>
      <c r="AF358" s="416"/>
      <c r="AG358" s="416"/>
      <c r="AH358" s="417"/>
      <c r="AI358" s="80"/>
      <c r="AJ358" s="80"/>
      <c r="AK358" s="80"/>
      <c r="AL358" s="88"/>
      <c r="AM358" s="88"/>
      <c r="AN358" s="88"/>
      <c r="AO358" s="88"/>
      <c r="AP358" s="88"/>
      <c r="AQ358" s="88"/>
      <c r="AR358" s="88"/>
      <c r="AS358" s="88"/>
      <c r="AT358" s="88"/>
      <c r="AU358" s="88"/>
      <c r="AV358" s="88"/>
      <c r="AW358" s="88"/>
      <c r="AX358" s="88"/>
      <c r="AY358" s="88"/>
      <c r="AZ358" s="88"/>
      <c r="BA358" s="88"/>
      <c r="BB358" s="88"/>
      <c r="BC358" s="88"/>
      <c r="BD358" s="88"/>
      <c r="BE358" s="88"/>
      <c r="BF358" s="88"/>
      <c r="BG358" s="80"/>
      <c r="BH358" s="89"/>
      <c r="BI358" s="89"/>
      <c r="BJ358" s="89"/>
      <c r="BK358" s="80"/>
      <c r="BL358" s="80"/>
      <c r="BM358" s="80"/>
      <c r="BN358" s="80"/>
      <c r="BO358" s="80"/>
      <c r="BP358" s="80"/>
      <c r="BQ358" s="80"/>
      <c r="BR358" s="80"/>
      <c r="BS358" s="80"/>
      <c r="BT358" s="80"/>
      <c r="BU358" s="80"/>
      <c r="BV358" s="80"/>
      <c r="BW358" s="80"/>
      <c r="BX358" s="80"/>
      <c r="BY358" s="80"/>
      <c r="BZ358" s="80"/>
      <c r="CA358" s="80"/>
    </row>
    <row r="359" spans="2:79" ht="18" customHeight="1" x14ac:dyDescent="0.25">
      <c r="B359" s="90" t="str">
        <f>'PLAN DE CARGOS'!B42:P42</f>
        <v>Gerente Empresa Social del Estado</v>
      </c>
      <c r="C359" s="91"/>
      <c r="D359" s="91"/>
      <c r="E359" s="91"/>
      <c r="F359" s="91"/>
      <c r="G359" s="91"/>
      <c r="H359" s="91"/>
      <c r="I359" s="91"/>
      <c r="J359" s="91"/>
      <c r="K359" s="91"/>
      <c r="L359" s="91"/>
      <c r="M359" s="91"/>
      <c r="N359" s="91"/>
      <c r="O359" s="92"/>
      <c r="P359" s="413">
        <f>SUMIF($AK$34:$AK$337,"=Gerente Empresa Social del Estado",BC34:BF337)</f>
        <v>137.25</v>
      </c>
      <c r="Q359" s="414"/>
      <c r="R359" s="414"/>
      <c r="S359" s="414"/>
      <c r="T359" s="414"/>
      <c r="U359" s="415"/>
      <c r="V359" s="416">
        <f>'CARGA DE HORAS LABORADAS'!P42</f>
        <v>2112</v>
      </c>
      <c r="W359" s="416"/>
      <c r="X359" s="416"/>
      <c r="Y359" s="416"/>
      <c r="Z359" s="416"/>
      <c r="AA359" s="416"/>
      <c r="AB359" s="417"/>
      <c r="AC359" s="416">
        <f>'CARGA DE HORAS LABORADAS'!AC42</f>
        <v>0</v>
      </c>
      <c r="AD359" s="416"/>
      <c r="AE359" s="416"/>
      <c r="AF359" s="416"/>
      <c r="AG359" s="416"/>
      <c r="AH359" s="417"/>
      <c r="AI359" s="80"/>
      <c r="AJ359" s="80"/>
      <c r="AK359" s="80"/>
      <c r="AL359" s="88"/>
      <c r="AM359" s="88"/>
      <c r="AN359" s="88"/>
      <c r="AO359" s="88"/>
      <c r="AP359" s="88"/>
      <c r="AQ359" s="88"/>
      <c r="AR359" s="88"/>
      <c r="AS359" s="88"/>
      <c r="AT359" s="88"/>
      <c r="AU359" s="88"/>
      <c r="AV359" s="88"/>
      <c r="AW359" s="88"/>
      <c r="AX359" s="88"/>
      <c r="AY359" s="88"/>
      <c r="AZ359" s="88"/>
      <c r="BA359" s="88"/>
      <c r="BB359" s="88"/>
      <c r="BC359" s="88"/>
      <c r="BD359" s="88"/>
      <c r="BE359" s="88"/>
      <c r="BF359" s="88"/>
      <c r="BG359" s="80"/>
      <c r="BH359" s="89"/>
      <c r="BI359" s="89"/>
      <c r="BJ359" s="89"/>
      <c r="BK359" s="80"/>
      <c r="BL359" s="80"/>
      <c r="BM359" s="80"/>
      <c r="BN359" s="80"/>
      <c r="BO359" s="80"/>
      <c r="BP359" s="80"/>
      <c r="BQ359" s="80"/>
      <c r="BR359" s="80"/>
      <c r="BS359" s="80"/>
      <c r="BT359" s="80"/>
      <c r="BU359" s="80"/>
      <c r="BV359" s="80"/>
      <c r="BW359" s="80"/>
      <c r="BX359" s="80"/>
      <c r="BY359" s="80"/>
      <c r="BZ359" s="80"/>
      <c r="CA359" s="80"/>
    </row>
    <row r="360" spans="2:79" ht="18" customHeight="1" x14ac:dyDescent="0.25">
      <c r="B360" s="90" t="str">
        <f>'PLAN DE CARGOS'!B43:P43</f>
        <v>Médico General</v>
      </c>
      <c r="C360" s="91"/>
      <c r="D360" s="91"/>
      <c r="E360" s="91"/>
      <c r="F360" s="91"/>
      <c r="G360" s="91"/>
      <c r="H360" s="91"/>
      <c r="I360" s="91"/>
      <c r="J360" s="91"/>
      <c r="K360" s="91"/>
      <c r="L360" s="91"/>
      <c r="M360" s="91"/>
      <c r="N360" s="91"/>
      <c r="O360" s="92"/>
      <c r="P360" s="413">
        <f>SUMIF($AK$34:$AK$337,"=Médico General",BC34:BF337)</f>
        <v>1</v>
      </c>
      <c r="Q360" s="414"/>
      <c r="R360" s="414"/>
      <c r="S360" s="414"/>
      <c r="T360" s="414"/>
      <c r="U360" s="415"/>
      <c r="V360" s="416">
        <f>'CARGA DE HORAS LABORADAS'!P43</f>
        <v>19008</v>
      </c>
      <c r="W360" s="416"/>
      <c r="X360" s="416"/>
      <c r="Y360" s="416"/>
      <c r="Z360" s="416"/>
      <c r="AA360" s="416"/>
      <c r="AB360" s="417"/>
      <c r="AC360" s="416">
        <f>'CARGA DE HORAS LABORADAS'!AC43</f>
        <v>-6.0000000012223609E-3</v>
      </c>
      <c r="AD360" s="416"/>
      <c r="AE360" s="416"/>
      <c r="AF360" s="416"/>
      <c r="AG360" s="416"/>
      <c r="AH360" s="417"/>
      <c r="AI360" s="80"/>
      <c r="AJ360" s="80"/>
      <c r="AK360" s="80"/>
      <c r="AL360" s="88"/>
      <c r="AM360" s="88"/>
      <c r="AN360" s="88"/>
      <c r="AO360" s="88"/>
      <c r="AP360" s="88"/>
      <c r="AQ360" s="88"/>
      <c r="AR360" s="88"/>
      <c r="AS360" s="88"/>
      <c r="AT360" s="88"/>
      <c r="AU360" s="88"/>
      <c r="AV360" s="88"/>
      <c r="AW360" s="88"/>
      <c r="AX360" s="88"/>
      <c r="AY360" s="88"/>
      <c r="AZ360" s="88"/>
      <c r="BA360" s="88"/>
      <c r="BB360" s="88"/>
      <c r="BC360" s="88"/>
      <c r="BD360" s="88"/>
      <c r="BE360" s="88"/>
      <c r="BF360" s="88"/>
      <c r="BG360" s="80"/>
      <c r="BH360" s="89"/>
      <c r="BI360" s="89"/>
      <c r="BJ360" s="89"/>
      <c r="BK360" s="80"/>
      <c r="BL360" s="80"/>
      <c r="BM360" s="80"/>
      <c r="BN360" s="80"/>
      <c r="BO360" s="80"/>
      <c r="BP360" s="80"/>
      <c r="BQ360" s="80"/>
      <c r="BR360" s="80"/>
      <c r="BS360" s="80"/>
      <c r="BT360" s="80"/>
      <c r="BU360" s="80"/>
      <c r="BV360" s="80"/>
      <c r="BW360" s="80"/>
      <c r="BX360" s="80"/>
      <c r="BY360" s="80"/>
      <c r="BZ360" s="80"/>
      <c r="CA360" s="80"/>
    </row>
    <row r="361" spans="2:79" ht="18" customHeight="1" x14ac:dyDescent="0.25">
      <c r="B361" s="90" t="str">
        <f>'PLAN DE CARGOS'!B44:P44</f>
        <v>Odontóloga</v>
      </c>
      <c r="C361" s="91"/>
      <c r="D361" s="91"/>
      <c r="E361" s="91"/>
      <c r="F361" s="91"/>
      <c r="G361" s="91"/>
      <c r="H361" s="91"/>
      <c r="I361" s="91"/>
      <c r="J361" s="91"/>
      <c r="K361" s="91"/>
      <c r="L361" s="91"/>
      <c r="M361" s="91"/>
      <c r="N361" s="91"/>
      <c r="O361" s="92"/>
      <c r="P361" s="413">
        <f>SUMIF($AK$34:$AK$337,"=Odontóloga",BC34:BF337)</f>
        <v>2</v>
      </c>
      <c r="Q361" s="414"/>
      <c r="R361" s="414"/>
      <c r="S361" s="414"/>
      <c r="T361" s="414"/>
      <c r="U361" s="415"/>
      <c r="V361" s="416">
        <f>'CARGA DE HORAS LABORADAS'!P44</f>
        <v>2112</v>
      </c>
      <c r="W361" s="416"/>
      <c r="X361" s="416"/>
      <c r="Y361" s="416"/>
      <c r="Z361" s="416"/>
      <c r="AA361" s="416"/>
      <c r="AB361" s="417"/>
      <c r="AC361" s="416">
        <f>'CARGA DE HORAS LABORADAS'!AC44</f>
        <v>-5.0000000001091394E-3</v>
      </c>
      <c r="AD361" s="416"/>
      <c r="AE361" s="416"/>
      <c r="AF361" s="416"/>
      <c r="AG361" s="416"/>
      <c r="AH361" s="417"/>
      <c r="AI361" s="80"/>
      <c r="AJ361" s="80"/>
      <c r="AK361" s="80"/>
      <c r="AL361" s="88"/>
      <c r="AM361" s="88"/>
      <c r="AN361" s="88"/>
      <c r="AO361" s="88"/>
      <c r="AP361" s="88"/>
      <c r="AQ361" s="88"/>
      <c r="AR361" s="88"/>
      <c r="AS361" s="88"/>
      <c r="AT361" s="88"/>
      <c r="AU361" s="88"/>
      <c r="AV361" s="88"/>
      <c r="AW361" s="88"/>
      <c r="AX361" s="88"/>
      <c r="AY361" s="88"/>
      <c r="AZ361" s="88"/>
      <c r="BA361" s="88"/>
      <c r="BB361" s="88"/>
      <c r="BC361" s="88"/>
      <c r="BD361" s="88"/>
      <c r="BE361" s="88"/>
      <c r="BF361" s="88"/>
      <c r="BG361" s="80"/>
      <c r="BH361" s="89"/>
      <c r="BI361" s="89"/>
      <c r="BJ361" s="89"/>
      <c r="BK361" s="80"/>
      <c r="BL361" s="80"/>
      <c r="BM361" s="80"/>
      <c r="BN361" s="80"/>
      <c r="BO361" s="80"/>
      <c r="BP361" s="80"/>
      <c r="BQ361" s="80"/>
      <c r="BR361" s="80"/>
      <c r="BS361" s="80"/>
      <c r="BT361" s="80"/>
      <c r="BU361" s="80"/>
      <c r="BV361" s="80"/>
      <c r="BW361" s="80"/>
      <c r="BX361" s="80"/>
      <c r="BY361" s="80"/>
      <c r="BZ361" s="80"/>
      <c r="CA361" s="80"/>
    </row>
    <row r="362" spans="2:79" ht="18" customHeight="1" x14ac:dyDescent="0.25">
      <c r="B362" s="90" t="str">
        <f>'PLAN DE CARGOS'!B45:P45</f>
        <v>Operario (Mantenimiento)</v>
      </c>
      <c r="C362" s="91"/>
      <c r="D362" s="91"/>
      <c r="E362" s="91"/>
      <c r="F362" s="91"/>
      <c r="G362" s="91"/>
      <c r="H362" s="91"/>
      <c r="I362" s="91"/>
      <c r="J362" s="91"/>
      <c r="K362" s="91"/>
      <c r="L362" s="91"/>
      <c r="M362" s="91"/>
      <c r="N362" s="91"/>
      <c r="O362" s="92"/>
      <c r="P362" s="413">
        <f>SUMIF($AK$34:$AK$337,"=Operario (Mantenimiento)",BC34:BF337)</f>
        <v>0</v>
      </c>
      <c r="Q362" s="414"/>
      <c r="R362" s="414"/>
      <c r="S362" s="414"/>
      <c r="T362" s="414"/>
      <c r="U362" s="415"/>
      <c r="V362" s="416">
        <f>'CARGA DE HORAS LABORADAS'!P45</f>
        <v>2112</v>
      </c>
      <c r="W362" s="416"/>
      <c r="X362" s="416"/>
      <c r="Y362" s="416"/>
      <c r="Z362" s="416"/>
      <c r="AA362" s="416"/>
      <c r="AB362" s="417"/>
      <c r="AC362" s="416">
        <f>'CARGA DE HORAS LABORADAS'!AC45</f>
        <v>0</v>
      </c>
      <c r="AD362" s="416"/>
      <c r="AE362" s="416"/>
      <c r="AF362" s="416"/>
      <c r="AG362" s="416"/>
      <c r="AH362" s="417"/>
      <c r="AI362" s="80"/>
      <c r="AJ362" s="80"/>
      <c r="AK362" s="80"/>
      <c r="AL362" s="88"/>
      <c r="AM362" s="88"/>
      <c r="AN362" s="88"/>
      <c r="AO362" s="88"/>
      <c r="AP362" s="88"/>
      <c r="AQ362" s="88"/>
      <c r="AR362" s="88"/>
      <c r="AS362" s="88"/>
      <c r="AT362" s="88"/>
      <c r="AU362" s="88"/>
      <c r="AV362" s="88"/>
      <c r="AW362" s="88"/>
      <c r="AX362" s="88"/>
      <c r="AY362" s="88"/>
      <c r="AZ362" s="88"/>
      <c r="BA362" s="88"/>
      <c r="BB362" s="88"/>
      <c r="BC362" s="88"/>
      <c r="BD362" s="88"/>
      <c r="BE362" s="88"/>
      <c r="BF362" s="88"/>
      <c r="BG362" s="80"/>
      <c r="BH362" s="89"/>
      <c r="BI362" s="89"/>
      <c r="BJ362" s="89"/>
      <c r="BK362" s="80"/>
      <c r="BL362" s="80"/>
      <c r="BM362" s="80"/>
      <c r="BN362" s="80"/>
      <c r="BO362" s="80"/>
      <c r="BP362" s="80"/>
      <c r="BQ362" s="80"/>
      <c r="BR362" s="80"/>
      <c r="BS362" s="80"/>
      <c r="BT362" s="80"/>
      <c r="BU362" s="80"/>
      <c r="BV362" s="80"/>
      <c r="BW362" s="80"/>
      <c r="BX362" s="80"/>
      <c r="BY362" s="80"/>
      <c r="BZ362" s="80"/>
      <c r="CA362" s="80"/>
    </row>
    <row r="363" spans="2:79" ht="18" customHeight="1" x14ac:dyDescent="0.25">
      <c r="B363" s="90" t="str">
        <f>'PLAN DE CARGOS'!B46:P46</f>
        <v>Profesional Universitario Área Salud (Bacterióloga)</v>
      </c>
      <c r="C363" s="91"/>
      <c r="D363" s="91"/>
      <c r="E363" s="91"/>
      <c r="F363" s="91"/>
      <c r="G363" s="91"/>
      <c r="H363" s="91"/>
      <c r="I363" s="91"/>
      <c r="J363" s="91"/>
      <c r="K363" s="91"/>
      <c r="L363" s="91"/>
      <c r="M363" s="91"/>
      <c r="N363" s="91"/>
      <c r="O363" s="92"/>
      <c r="P363" s="413">
        <f>SUMIF($AK$34:$AK$337,"=Profesional Universitario Área Salud (Bacterióloga)",BC34:BF337)</f>
        <v>2</v>
      </c>
      <c r="Q363" s="414"/>
      <c r="R363" s="414"/>
      <c r="S363" s="414"/>
      <c r="T363" s="414"/>
      <c r="U363" s="415"/>
      <c r="V363" s="416">
        <f>'CARGA DE HORAS LABORADAS'!P46</f>
        <v>2112</v>
      </c>
      <c r="W363" s="416"/>
      <c r="X363" s="416"/>
      <c r="Y363" s="416"/>
      <c r="Z363" s="416"/>
      <c r="AA363" s="416"/>
      <c r="AB363" s="417"/>
      <c r="AC363" s="416">
        <f>'CARGA DE HORAS LABORADAS'!AC46</f>
        <v>0</v>
      </c>
      <c r="AD363" s="416"/>
      <c r="AE363" s="416"/>
      <c r="AF363" s="416"/>
      <c r="AG363" s="416"/>
      <c r="AH363" s="417"/>
      <c r="AI363" s="80"/>
      <c r="AJ363" s="80"/>
      <c r="AK363" s="80"/>
      <c r="AL363" s="88"/>
      <c r="AM363" s="88"/>
      <c r="AN363" s="88"/>
      <c r="AO363" s="88"/>
      <c r="AP363" s="88"/>
      <c r="AQ363" s="88"/>
      <c r="AR363" s="88"/>
      <c r="AS363" s="88"/>
      <c r="AT363" s="88"/>
      <c r="AU363" s="88"/>
      <c r="AV363" s="88"/>
      <c r="AW363" s="88"/>
      <c r="AX363" s="88"/>
      <c r="AY363" s="88"/>
      <c r="AZ363" s="88"/>
      <c r="BA363" s="88"/>
      <c r="BB363" s="88"/>
      <c r="BC363" s="88"/>
      <c r="BD363" s="88"/>
      <c r="BE363" s="88"/>
      <c r="BF363" s="88"/>
      <c r="BG363" s="80"/>
      <c r="BH363" s="89"/>
      <c r="BI363" s="89"/>
      <c r="BJ363" s="89"/>
      <c r="BK363" s="80"/>
      <c r="BL363" s="80"/>
      <c r="BM363" s="80"/>
      <c r="BN363" s="80"/>
      <c r="BO363" s="80"/>
      <c r="BP363" s="80"/>
      <c r="BQ363" s="80"/>
      <c r="BR363" s="80"/>
      <c r="BS363" s="80"/>
      <c r="BT363" s="80"/>
      <c r="BU363" s="80"/>
      <c r="BV363" s="80"/>
      <c r="BW363" s="80"/>
      <c r="BX363" s="80"/>
      <c r="BY363" s="80"/>
      <c r="BZ363" s="80"/>
      <c r="CA363" s="80"/>
    </row>
    <row r="364" spans="2:79" ht="18" customHeight="1" x14ac:dyDescent="0.25">
      <c r="B364" s="90" t="str">
        <f>'PLAN DE CARGOS'!B47:P47</f>
        <v>Representante ASOUS en la Junta Directiva</v>
      </c>
      <c r="C364" s="91"/>
      <c r="D364" s="91"/>
      <c r="E364" s="91"/>
      <c r="F364" s="91"/>
      <c r="G364" s="91"/>
      <c r="H364" s="91"/>
      <c r="I364" s="91"/>
      <c r="J364" s="91"/>
      <c r="K364" s="91"/>
      <c r="L364" s="91"/>
      <c r="M364" s="91"/>
      <c r="N364" s="91"/>
      <c r="O364" s="92"/>
      <c r="P364" s="413">
        <f>SUMIF($AK$34:$AK$337,"=Representante ASOUS en la Junta Directiva",BC34:BF337)</f>
        <v>5.25</v>
      </c>
      <c r="Q364" s="414"/>
      <c r="R364" s="414"/>
      <c r="S364" s="414"/>
      <c r="T364" s="414"/>
      <c r="U364" s="415"/>
      <c r="V364" s="416">
        <f>'CARGA DE HORAS LABORADAS'!P47</f>
        <v>30</v>
      </c>
      <c r="W364" s="416"/>
      <c r="X364" s="416"/>
      <c r="Y364" s="416"/>
      <c r="Z364" s="416"/>
      <c r="AA364" s="416"/>
      <c r="AB364" s="417"/>
      <c r="AC364" s="416">
        <f>'CARGA DE HORAS LABORADAS'!AC47</f>
        <v>-4.75</v>
      </c>
      <c r="AD364" s="416"/>
      <c r="AE364" s="416"/>
      <c r="AF364" s="416"/>
      <c r="AG364" s="416"/>
      <c r="AH364" s="417"/>
      <c r="AI364" s="80"/>
      <c r="AJ364" s="80"/>
      <c r="AK364" s="80"/>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0"/>
      <c r="BH364" s="89"/>
      <c r="BI364" s="89"/>
      <c r="BJ364" s="89"/>
      <c r="BK364" s="80"/>
      <c r="BL364" s="80"/>
      <c r="BM364" s="80"/>
      <c r="BN364" s="80"/>
      <c r="BO364" s="80"/>
      <c r="BP364" s="80"/>
      <c r="BQ364" s="80"/>
      <c r="BR364" s="80"/>
      <c r="BS364" s="80"/>
      <c r="BT364" s="80"/>
      <c r="BU364" s="80"/>
      <c r="BV364" s="80"/>
      <c r="BW364" s="80"/>
      <c r="BX364" s="80"/>
      <c r="BY364" s="80"/>
      <c r="BZ364" s="80"/>
      <c r="CA364" s="80"/>
    </row>
    <row r="365" spans="2:79" ht="18" customHeight="1" x14ac:dyDescent="0.25">
      <c r="B365" s="90" t="str">
        <f>'PLAN DE CARGOS'!B48:P48</f>
        <v>Secretaria</v>
      </c>
      <c r="C365" s="91"/>
      <c r="D365" s="91"/>
      <c r="E365" s="91"/>
      <c r="F365" s="91"/>
      <c r="G365" s="91"/>
      <c r="H365" s="91"/>
      <c r="I365" s="91"/>
      <c r="J365" s="91"/>
      <c r="K365" s="91"/>
      <c r="L365" s="91"/>
      <c r="M365" s="91"/>
      <c r="N365" s="91"/>
      <c r="O365" s="92"/>
      <c r="P365" s="413">
        <f>SUMIF($AK$34:$AK$337,"=Secretaria",BC34:BF337)</f>
        <v>99</v>
      </c>
      <c r="Q365" s="414"/>
      <c r="R365" s="414"/>
      <c r="S365" s="414"/>
      <c r="T365" s="414"/>
      <c r="U365" s="415"/>
      <c r="V365" s="416">
        <f>'CARGA DE HORAS LABORADAS'!P48</f>
        <v>2112</v>
      </c>
      <c r="W365" s="416"/>
      <c r="X365" s="416"/>
      <c r="Y365" s="416"/>
      <c r="Z365" s="416"/>
      <c r="AA365" s="416"/>
      <c r="AB365" s="417"/>
      <c r="AC365" s="416">
        <f>'CARGA DE HORAS LABORADAS'!AC48</f>
        <v>0</v>
      </c>
      <c r="AD365" s="416"/>
      <c r="AE365" s="416"/>
      <c r="AF365" s="416"/>
      <c r="AG365" s="416"/>
      <c r="AH365" s="417"/>
      <c r="AI365" s="80"/>
      <c r="AJ365" s="80"/>
      <c r="AK365" s="80"/>
      <c r="AL365" s="88"/>
      <c r="AM365" s="88"/>
      <c r="AN365" s="88"/>
      <c r="AO365" s="88"/>
      <c r="AP365" s="88"/>
      <c r="AQ365" s="88"/>
      <c r="AR365" s="88"/>
      <c r="AS365" s="88"/>
      <c r="AT365" s="88"/>
      <c r="AU365" s="88"/>
      <c r="AV365" s="88"/>
      <c r="AW365" s="88"/>
      <c r="AX365" s="88"/>
      <c r="AY365" s="88"/>
      <c r="AZ365" s="88"/>
      <c r="BA365" s="88"/>
      <c r="BB365" s="88"/>
      <c r="BC365" s="88"/>
      <c r="BD365" s="88"/>
      <c r="BE365" s="88"/>
      <c r="BF365" s="88"/>
      <c r="BG365" s="80"/>
      <c r="BH365" s="89"/>
      <c r="BI365" s="89"/>
      <c r="BJ365" s="89"/>
      <c r="BK365" s="80"/>
      <c r="BL365" s="80"/>
      <c r="BM365" s="80"/>
      <c r="BN365" s="80"/>
      <c r="BO365" s="80"/>
      <c r="BP365" s="80"/>
      <c r="BQ365" s="80"/>
      <c r="BR365" s="80"/>
      <c r="BS365" s="80"/>
      <c r="BT365" s="80"/>
      <c r="BU365" s="80"/>
      <c r="BV365" s="80"/>
      <c r="BW365" s="80"/>
      <c r="BX365" s="80"/>
      <c r="BY365" s="80"/>
      <c r="BZ365" s="80"/>
      <c r="CA365" s="80"/>
    </row>
    <row r="366" spans="2:79" ht="18" customHeight="1" x14ac:dyDescent="0.25">
      <c r="B366" s="90" t="str">
        <f>'PLAN DE CARGOS'!B49:P49</f>
        <v>Subgerente Administrativa</v>
      </c>
      <c r="C366" s="91"/>
      <c r="D366" s="91"/>
      <c r="E366" s="91"/>
      <c r="F366" s="91"/>
      <c r="G366" s="91"/>
      <c r="H366" s="91"/>
      <c r="I366" s="91"/>
      <c r="J366" s="91"/>
      <c r="K366" s="91"/>
      <c r="L366" s="91"/>
      <c r="M366" s="91"/>
      <c r="N366" s="91"/>
      <c r="O366" s="92"/>
      <c r="P366" s="413">
        <f>SUMIF($AK$34:$AK$337,"=Subgerente Administrativa",BC34:BF337)</f>
        <v>354.25</v>
      </c>
      <c r="Q366" s="414"/>
      <c r="R366" s="414"/>
      <c r="S366" s="414"/>
      <c r="T366" s="414"/>
      <c r="U366" s="415"/>
      <c r="V366" s="416">
        <f>'CARGA DE HORAS LABORADAS'!P49</f>
        <v>2112</v>
      </c>
      <c r="W366" s="416"/>
      <c r="X366" s="416"/>
      <c r="Y366" s="416"/>
      <c r="Z366" s="416"/>
      <c r="AA366" s="416"/>
      <c r="AB366" s="417"/>
      <c r="AC366" s="416">
        <f>'CARGA DE HORAS LABORADAS'!AC49</f>
        <v>-5.0000000001091394E-3</v>
      </c>
      <c r="AD366" s="416"/>
      <c r="AE366" s="416"/>
      <c r="AF366" s="416"/>
      <c r="AG366" s="416"/>
      <c r="AH366" s="417"/>
      <c r="AI366" s="80"/>
      <c r="AJ366" s="80"/>
      <c r="AK366" s="80"/>
      <c r="AL366" s="88"/>
      <c r="AM366" s="88"/>
      <c r="AN366" s="88"/>
      <c r="AO366" s="88"/>
      <c r="AP366" s="88"/>
      <c r="AQ366" s="88"/>
      <c r="AR366" s="88"/>
      <c r="AS366" s="88"/>
      <c r="AT366" s="88"/>
      <c r="AU366" s="88"/>
      <c r="AV366" s="88"/>
      <c r="AW366" s="88"/>
      <c r="AX366" s="88"/>
      <c r="AY366" s="88"/>
      <c r="AZ366" s="88"/>
      <c r="BA366" s="88"/>
      <c r="BB366" s="88"/>
      <c r="BC366" s="88"/>
      <c r="BD366" s="88"/>
      <c r="BE366" s="88"/>
      <c r="BF366" s="88"/>
      <c r="BG366" s="80"/>
      <c r="BH366" s="89"/>
      <c r="BI366" s="89"/>
      <c r="BJ366" s="89"/>
      <c r="BK366" s="80"/>
      <c r="BL366" s="80"/>
      <c r="BM366" s="80"/>
      <c r="BN366" s="80"/>
      <c r="BO366" s="80"/>
      <c r="BP366" s="80"/>
      <c r="BQ366" s="80"/>
      <c r="BR366" s="80"/>
      <c r="BS366" s="80"/>
      <c r="BT366" s="80"/>
      <c r="BU366" s="80"/>
      <c r="BV366" s="80"/>
      <c r="BW366" s="80"/>
      <c r="BX366" s="80"/>
      <c r="BY366" s="80"/>
      <c r="BZ366" s="80"/>
      <c r="CA366" s="80"/>
    </row>
    <row r="367" spans="2:79" ht="18" customHeight="1" x14ac:dyDescent="0.25">
      <c r="B367" s="90" t="str">
        <f>'PLAN DE CARGOS'!B50:P50</f>
        <v>Subgerente Atención al Usuario</v>
      </c>
      <c r="C367" s="91"/>
      <c r="D367" s="91"/>
      <c r="E367" s="91"/>
      <c r="F367" s="91"/>
      <c r="G367" s="91"/>
      <c r="H367" s="91"/>
      <c r="I367" s="91"/>
      <c r="J367" s="91"/>
      <c r="K367" s="91"/>
      <c r="L367" s="91"/>
      <c r="M367" s="91"/>
      <c r="N367" s="91"/>
      <c r="O367" s="92"/>
      <c r="P367" s="413">
        <f>SUMIF($AK$34:$AK$337,"=Subgerente Atención al Usuario",BC34:BF337)</f>
        <v>7.25</v>
      </c>
      <c r="Q367" s="414"/>
      <c r="R367" s="414"/>
      <c r="S367" s="414"/>
      <c r="T367" s="414"/>
      <c r="U367" s="415"/>
      <c r="V367" s="416">
        <f>'CARGA DE HORAS LABORADAS'!P50</f>
        <v>2112</v>
      </c>
      <c r="W367" s="416"/>
      <c r="X367" s="416"/>
      <c r="Y367" s="416"/>
      <c r="Z367" s="416"/>
      <c r="AA367" s="416"/>
      <c r="AB367" s="417"/>
      <c r="AC367" s="416">
        <f>'CARGA DE HORAS LABORADAS'!AC50</f>
        <v>-5.0000000001091394E-3</v>
      </c>
      <c r="AD367" s="416"/>
      <c r="AE367" s="416"/>
      <c r="AF367" s="416"/>
      <c r="AG367" s="416"/>
      <c r="AH367" s="417"/>
      <c r="AI367" s="80"/>
      <c r="AJ367" s="80"/>
      <c r="AK367" s="80"/>
      <c r="AL367" s="88"/>
      <c r="AM367" s="88"/>
      <c r="AN367" s="88"/>
      <c r="AO367" s="88"/>
      <c r="AP367" s="88"/>
      <c r="AQ367" s="88"/>
      <c r="AR367" s="88"/>
      <c r="AS367" s="88"/>
      <c r="AT367" s="88"/>
      <c r="AU367" s="88"/>
      <c r="AV367" s="88"/>
      <c r="AW367" s="88"/>
      <c r="AX367" s="88"/>
      <c r="AY367" s="88"/>
      <c r="AZ367" s="88"/>
      <c r="BA367" s="88"/>
      <c r="BB367" s="88"/>
      <c r="BC367" s="88"/>
      <c r="BD367" s="88"/>
      <c r="BE367" s="88"/>
      <c r="BF367" s="88"/>
      <c r="BG367" s="80"/>
      <c r="BH367" s="89"/>
      <c r="BI367" s="89"/>
      <c r="BJ367" s="89"/>
      <c r="BK367" s="80"/>
      <c r="BL367" s="80"/>
      <c r="BM367" s="80"/>
      <c r="BN367" s="80"/>
      <c r="BO367" s="80"/>
      <c r="BP367" s="80"/>
      <c r="BQ367" s="80"/>
      <c r="BR367" s="80"/>
      <c r="BS367" s="80"/>
      <c r="BT367" s="80"/>
      <c r="BU367" s="80"/>
      <c r="BV367" s="80"/>
      <c r="BW367" s="80"/>
      <c r="BX367" s="80"/>
      <c r="BY367" s="80"/>
      <c r="BZ367" s="80"/>
      <c r="CA367" s="80"/>
    </row>
    <row r="368" spans="2:79" ht="18" customHeight="1" x14ac:dyDescent="0.25">
      <c r="B368" s="90" t="str">
        <f>'PLAN DE CARGOS'!B51:P51</f>
        <v>Técnico Área Salud (Farmacia)</v>
      </c>
      <c r="C368" s="91"/>
      <c r="D368" s="91"/>
      <c r="E368" s="91"/>
      <c r="F368" s="91"/>
      <c r="G368" s="91"/>
      <c r="H368" s="91"/>
      <c r="I368" s="91"/>
      <c r="J368" s="91"/>
      <c r="K368" s="91"/>
      <c r="L368" s="91"/>
      <c r="M368" s="91"/>
      <c r="N368" s="91"/>
      <c r="O368" s="92"/>
      <c r="P368" s="413">
        <f>SUMIF($AK$34:$AK$337,"=Técnico Área Salud (Farmacia)",BC34:BF337)</f>
        <v>1</v>
      </c>
      <c r="Q368" s="414"/>
      <c r="R368" s="414"/>
      <c r="S368" s="414"/>
      <c r="T368" s="414"/>
      <c r="U368" s="415"/>
      <c r="V368" s="416">
        <f>'CARGA DE HORAS LABORADAS'!P51</f>
        <v>2112</v>
      </c>
      <c r="W368" s="416"/>
      <c r="X368" s="416"/>
      <c r="Y368" s="416"/>
      <c r="Z368" s="416"/>
      <c r="AA368" s="416"/>
      <c r="AB368" s="417"/>
      <c r="AC368" s="416">
        <f>'CARGA DE HORAS LABORADAS'!AC51</f>
        <v>-5.0000000001091394E-3</v>
      </c>
      <c r="AD368" s="416"/>
      <c r="AE368" s="416"/>
      <c r="AF368" s="416"/>
      <c r="AG368" s="416"/>
      <c r="AH368" s="417"/>
      <c r="AI368" s="80"/>
      <c r="AJ368" s="80"/>
      <c r="AK368" s="80"/>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0"/>
      <c r="BH368" s="89"/>
      <c r="BI368" s="89"/>
      <c r="BJ368" s="89"/>
      <c r="BK368" s="80"/>
      <c r="BL368" s="80"/>
      <c r="BM368" s="80"/>
      <c r="BN368" s="80"/>
      <c r="BO368" s="80"/>
      <c r="BP368" s="80"/>
      <c r="BQ368" s="80"/>
      <c r="BR368" s="80"/>
      <c r="BS368" s="80"/>
      <c r="BT368" s="80"/>
      <c r="BU368" s="80"/>
      <c r="BV368" s="80"/>
      <c r="BW368" s="80"/>
      <c r="BX368" s="80"/>
      <c r="BY368" s="80"/>
      <c r="BZ368" s="80"/>
      <c r="CA368" s="80"/>
    </row>
    <row r="369" spans="2:79" ht="18" customHeight="1" x14ac:dyDescent="0.25">
      <c r="B369" s="90" t="str">
        <f>'PLAN DE CARGOS'!B52:P52</f>
        <v>Técnico Área Salud (Rayos X)</v>
      </c>
      <c r="C369" s="91"/>
      <c r="D369" s="91"/>
      <c r="E369" s="91"/>
      <c r="F369" s="91"/>
      <c r="G369" s="91"/>
      <c r="H369" s="91"/>
      <c r="I369" s="91"/>
      <c r="J369" s="91"/>
      <c r="K369" s="91"/>
      <c r="L369" s="91"/>
      <c r="M369" s="91"/>
      <c r="N369" s="91"/>
      <c r="O369" s="92"/>
      <c r="P369" s="413">
        <f>SUMIF($AK$34:$AK$337,"=Técnico Área Salud (Rayos X)",BC34:BF337)</f>
        <v>0</v>
      </c>
      <c r="Q369" s="414"/>
      <c r="R369" s="414"/>
      <c r="S369" s="414"/>
      <c r="T369" s="414"/>
      <c r="U369" s="415"/>
      <c r="V369" s="416">
        <f>'CARGA DE HORAS LABORADAS'!P52</f>
        <v>2112</v>
      </c>
      <c r="W369" s="416"/>
      <c r="X369" s="416"/>
      <c r="Y369" s="416"/>
      <c r="Z369" s="416"/>
      <c r="AA369" s="416"/>
      <c r="AB369" s="417"/>
      <c r="AC369" s="416">
        <f>'CARGA DE HORAS LABORADAS'!AC52</f>
        <v>0</v>
      </c>
      <c r="AD369" s="416"/>
      <c r="AE369" s="416"/>
      <c r="AF369" s="416"/>
      <c r="AG369" s="416"/>
      <c r="AH369" s="417"/>
      <c r="AI369" s="80"/>
      <c r="AJ369" s="80"/>
      <c r="AK369" s="80"/>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0"/>
      <c r="BH369" s="89"/>
      <c r="BI369" s="89"/>
      <c r="BJ369" s="89"/>
      <c r="BK369" s="80"/>
      <c r="BL369" s="80"/>
      <c r="BM369" s="80"/>
      <c r="BN369" s="80"/>
      <c r="BO369" s="80"/>
      <c r="BP369" s="80"/>
      <c r="BQ369" s="80"/>
      <c r="BR369" s="80"/>
      <c r="BS369" s="80"/>
      <c r="BT369" s="80"/>
      <c r="BU369" s="80"/>
      <c r="BV369" s="80"/>
      <c r="BW369" s="80"/>
      <c r="BX369" s="80"/>
      <c r="BY369" s="80"/>
      <c r="BZ369" s="80"/>
      <c r="CA369" s="80"/>
    </row>
    <row r="370" spans="2:79" ht="18" customHeight="1" thickBot="1" x14ac:dyDescent="0.3">
      <c r="B370" s="93" t="str">
        <f>'PLAN DE CARGOS'!B53:P53</f>
        <v>Técnico Área Salud (Vacunador)</v>
      </c>
      <c r="C370" s="94"/>
      <c r="D370" s="94"/>
      <c r="E370" s="94"/>
      <c r="F370" s="94"/>
      <c r="G370" s="94"/>
      <c r="H370" s="94"/>
      <c r="I370" s="94"/>
      <c r="J370" s="94"/>
      <c r="K370" s="94"/>
      <c r="L370" s="94"/>
      <c r="M370" s="94"/>
      <c r="N370" s="94"/>
      <c r="O370" s="95"/>
      <c r="P370" s="426">
        <f>SUMIF($AK$34:$AK$337,"=Técnico Área salud (Vacunador)",BC34:BF337)</f>
        <v>0</v>
      </c>
      <c r="Q370" s="427"/>
      <c r="R370" s="427"/>
      <c r="S370" s="427"/>
      <c r="T370" s="427"/>
      <c r="U370" s="428"/>
      <c r="V370" s="429">
        <f>'CARGA DE HORAS LABORADAS'!P53</f>
        <v>2112</v>
      </c>
      <c r="W370" s="429"/>
      <c r="X370" s="429"/>
      <c r="Y370" s="429"/>
      <c r="Z370" s="429"/>
      <c r="AA370" s="429"/>
      <c r="AB370" s="430"/>
      <c r="AC370" s="429">
        <f>'CARGA DE HORAS LABORADAS'!AC53</f>
        <v>0</v>
      </c>
      <c r="AD370" s="429"/>
      <c r="AE370" s="429"/>
      <c r="AF370" s="429"/>
      <c r="AG370" s="429"/>
      <c r="AH370" s="430"/>
      <c r="AI370" s="80"/>
      <c r="AJ370" s="80"/>
      <c r="AK370" s="80"/>
      <c r="AL370" s="88"/>
      <c r="AM370" s="88"/>
      <c r="AN370" s="88"/>
      <c r="AO370" s="88"/>
      <c r="AP370" s="88"/>
      <c r="AQ370" s="88"/>
      <c r="AR370" s="88"/>
      <c r="AS370" s="88"/>
      <c r="AT370" s="88"/>
      <c r="AU370" s="88"/>
      <c r="AV370" s="88"/>
      <c r="AW370" s="88"/>
      <c r="AX370" s="88"/>
      <c r="AY370" s="88"/>
      <c r="AZ370" s="88"/>
      <c r="BA370" s="88"/>
      <c r="BB370" s="88"/>
      <c r="BC370" s="88"/>
      <c r="BD370" s="88"/>
      <c r="BE370" s="88"/>
      <c r="BF370" s="88"/>
      <c r="BG370" s="80"/>
      <c r="BH370" s="89"/>
      <c r="BI370" s="89"/>
      <c r="BJ370" s="89"/>
      <c r="BK370" s="80"/>
      <c r="BL370" s="80"/>
      <c r="BM370" s="80"/>
      <c r="BN370" s="80"/>
      <c r="BO370" s="80"/>
      <c r="BP370" s="80"/>
      <c r="BQ370" s="80"/>
      <c r="BR370" s="80"/>
      <c r="BS370" s="80"/>
      <c r="BT370" s="80"/>
      <c r="BU370" s="80"/>
      <c r="BV370" s="80"/>
      <c r="BW370" s="80"/>
      <c r="BX370" s="80"/>
      <c r="BY370" s="80"/>
      <c r="BZ370" s="80"/>
      <c r="CA370" s="80"/>
    </row>
    <row r="371" spans="2:79" ht="18" customHeight="1" x14ac:dyDescent="0.25">
      <c r="AI371" s="80"/>
      <c r="AJ371" s="80"/>
      <c r="AK371" s="80"/>
      <c r="AL371" s="80"/>
      <c r="AM371" s="80"/>
      <c r="AN371" s="80"/>
      <c r="AO371" s="80"/>
      <c r="AP371" s="80"/>
      <c r="AQ371" s="80"/>
      <c r="AR371" s="80"/>
      <c r="AS371" s="80"/>
      <c r="AT371" s="80"/>
      <c r="AU371" s="80"/>
      <c r="AV371" s="80"/>
      <c r="AW371" s="80"/>
      <c r="AX371" s="80"/>
      <c r="AY371" s="80"/>
      <c r="AZ371" s="80"/>
      <c r="BA371" s="80"/>
      <c r="BB371" s="80"/>
      <c r="BC371" s="80"/>
      <c r="BD371" s="80"/>
      <c r="BE371" s="80"/>
      <c r="BF371" s="80"/>
      <c r="BG371" s="81"/>
      <c r="BH371" s="81"/>
      <c r="BI371" s="81"/>
      <c r="BJ371" s="81"/>
      <c r="BK371" s="80"/>
      <c r="BL371" s="80"/>
      <c r="BM371" s="80"/>
      <c r="BN371" s="80"/>
      <c r="BO371" s="80"/>
      <c r="BP371" s="80"/>
      <c r="BQ371" s="80"/>
      <c r="BR371" s="80"/>
      <c r="BS371" s="80"/>
      <c r="BT371" s="80"/>
      <c r="BU371" s="80"/>
      <c r="BV371" s="80"/>
      <c r="BW371" s="80"/>
      <c r="BX371" s="80"/>
      <c r="BY371" s="80"/>
      <c r="BZ371" s="80"/>
      <c r="CA371" s="80"/>
    </row>
    <row r="372" spans="2:79" ht="18" customHeight="1" x14ac:dyDescent="0.25">
      <c r="AI372" s="80"/>
      <c r="AJ372" s="80"/>
      <c r="AK372" s="80"/>
      <c r="AL372" s="80"/>
      <c r="AM372" s="80"/>
      <c r="AN372" s="80"/>
      <c r="AO372" s="80"/>
      <c r="AP372" s="80"/>
      <c r="AQ372" s="80"/>
      <c r="AR372" s="80"/>
      <c r="AS372" s="80"/>
      <c r="AT372" s="80"/>
      <c r="AU372" s="80"/>
      <c r="AV372" s="80"/>
      <c r="AW372" s="80"/>
      <c r="AX372" s="80"/>
      <c r="AY372" s="80"/>
      <c r="AZ372" s="80"/>
      <c r="BA372" s="80"/>
      <c r="BB372" s="80"/>
      <c r="BC372" s="80"/>
      <c r="BD372" s="80"/>
      <c r="BE372" s="80"/>
      <c r="BF372" s="80"/>
      <c r="BG372" s="81"/>
      <c r="BH372" s="81"/>
      <c r="BI372" s="81"/>
      <c r="BJ372" s="81"/>
      <c r="BK372" s="80"/>
      <c r="BL372" s="80"/>
      <c r="BM372" s="80"/>
      <c r="BN372" s="80"/>
      <c r="BO372" s="80"/>
      <c r="BP372" s="80"/>
      <c r="BQ372" s="80"/>
      <c r="BR372" s="80"/>
      <c r="BS372" s="80"/>
      <c r="BT372" s="80"/>
      <c r="BU372" s="80"/>
      <c r="BV372" s="80"/>
      <c r="BW372" s="80"/>
      <c r="BX372" s="80"/>
      <c r="BY372" s="80"/>
      <c r="BZ372" s="80"/>
      <c r="CA372" s="80"/>
    </row>
    <row r="373" spans="2:79" ht="18" customHeight="1" x14ac:dyDescent="0.25">
      <c r="AI373" s="80"/>
      <c r="AJ373" s="80"/>
      <c r="AK373" s="80"/>
      <c r="AL373" s="80"/>
      <c r="AM373" s="80"/>
      <c r="AN373" s="80"/>
      <c r="AO373" s="80"/>
      <c r="AP373" s="80"/>
      <c r="AQ373" s="80"/>
      <c r="AR373" s="80"/>
      <c r="AS373" s="80"/>
      <c r="AT373" s="80"/>
      <c r="AU373" s="80"/>
      <c r="AV373" s="80"/>
      <c r="AW373" s="80"/>
      <c r="AX373" s="80"/>
      <c r="AY373" s="80"/>
      <c r="AZ373" s="80"/>
      <c r="BA373" s="80"/>
      <c r="BB373" s="80"/>
      <c r="BC373" s="80"/>
      <c r="BD373" s="80"/>
      <c r="BE373" s="80"/>
      <c r="BF373" s="80"/>
      <c r="BG373" s="81"/>
      <c r="BH373" s="81"/>
      <c r="BI373" s="81"/>
      <c r="BJ373" s="81"/>
      <c r="BK373" s="80"/>
      <c r="BL373" s="80"/>
      <c r="BM373" s="80"/>
      <c r="BN373" s="80"/>
      <c r="BO373" s="80"/>
      <c r="BP373" s="80"/>
      <c r="BQ373" s="80"/>
      <c r="BR373" s="80"/>
      <c r="BS373" s="80"/>
      <c r="BT373" s="80"/>
      <c r="BU373" s="80"/>
      <c r="BV373" s="80"/>
      <c r="BW373" s="80"/>
      <c r="BX373" s="80"/>
      <c r="BY373" s="80"/>
      <c r="BZ373" s="80"/>
      <c r="CA373" s="80"/>
    </row>
    <row r="374" spans="2:79" ht="18" customHeight="1" x14ac:dyDescent="0.25">
      <c r="AI374" s="80"/>
      <c r="AJ374" s="80"/>
      <c r="AK374" s="80"/>
      <c r="AL374" s="80"/>
      <c r="AM374" s="80"/>
      <c r="AN374" s="80"/>
      <c r="AO374" s="80"/>
      <c r="AP374" s="80"/>
      <c r="AQ374" s="80"/>
      <c r="AR374" s="80"/>
      <c r="AS374" s="80"/>
      <c r="AT374" s="80"/>
      <c r="AU374" s="80"/>
      <c r="AV374" s="80"/>
      <c r="AW374" s="80"/>
      <c r="AX374" s="80"/>
      <c r="AY374" s="80"/>
      <c r="AZ374" s="80"/>
      <c r="BA374" s="80"/>
      <c r="BB374" s="80"/>
      <c r="BC374" s="80"/>
      <c r="BD374" s="80"/>
      <c r="BE374" s="80"/>
      <c r="BF374" s="80"/>
      <c r="BG374" s="81"/>
      <c r="BH374" s="81"/>
      <c r="BI374" s="81"/>
      <c r="BJ374" s="81"/>
      <c r="BK374" s="80"/>
      <c r="BL374" s="80"/>
      <c r="BM374" s="80"/>
      <c r="BN374" s="80"/>
      <c r="BO374" s="80"/>
      <c r="BP374" s="80"/>
      <c r="BQ374" s="80"/>
      <c r="BR374" s="80"/>
      <c r="BS374" s="80"/>
      <c r="BT374" s="80"/>
      <c r="BU374" s="80"/>
      <c r="BV374" s="80"/>
      <c r="BW374" s="80"/>
      <c r="BX374" s="80"/>
      <c r="BY374" s="80"/>
      <c r="BZ374" s="80"/>
      <c r="CA374" s="80"/>
    </row>
    <row r="375" spans="2:79" ht="18" customHeight="1" x14ac:dyDescent="0.25">
      <c r="AI375" s="80"/>
      <c r="AJ375" s="80"/>
      <c r="AK375" s="80"/>
      <c r="AL375" s="80"/>
      <c r="AM375" s="80"/>
      <c r="AN375" s="80"/>
      <c r="AO375" s="80"/>
      <c r="AP375" s="80"/>
      <c r="AQ375" s="80"/>
      <c r="AR375" s="80"/>
      <c r="AS375" s="80"/>
      <c r="AT375" s="80"/>
      <c r="AU375" s="80"/>
      <c r="AV375" s="80"/>
      <c r="AW375" s="80"/>
      <c r="AX375" s="80"/>
      <c r="AY375" s="80"/>
      <c r="AZ375" s="80"/>
      <c r="BA375" s="80"/>
      <c r="BB375" s="80"/>
      <c r="BC375" s="80"/>
      <c r="BD375" s="80"/>
      <c r="BE375" s="80"/>
      <c r="BF375" s="80"/>
      <c r="BG375" s="81"/>
      <c r="BH375" s="81"/>
      <c r="BI375" s="81"/>
      <c r="BJ375" s="81"/>
      <c r="BK375" s="80"/>
      <c r="BL375" s="80"/>
      <c r="BM375" s="80"/>
      <c r="BN375" s="80"/>
      <c r="BO375" s="80"/>
      <c r="BP375" s="80"/>
      <c r="BQ375" s="80"/>
      <c r="BR375" s="80"/>
      <c r="BS375" s="80"/>
      <c r="BT375" s="80"/>
      <c r="BU375" s="80"/>
      <c r="BV375" s="80"/>
      <c r="BW375" s="80"/>
      <c r="BX375" s="80"/>
      <c r="BY375" s="80"/>
      <c r="BZ375" s="80"/>
      <c r="CA375" s="80"/>
    </row>
    <row r="376" spans="2:79" ht="18" customHeight="1" x14ac:dyDescent="0.25">
      <c r="AI376" s="80"/>
      <c r="AJ376" s="80"/>
      <c r="AK376" s="80"/>
      <c r="AL376" s="80"/>
      <c r="AM376" s="80"/>
      <c r="AN376" s="80"/>
      <c r="AO376" s="80"/>
      <c r="AP376" s="80"/>
      <c r="AQ376" s="80"/>
      <c r="AR376" s="80"/>
      <c r="AS376" s="80"/>
      <c r="AT376" s="80"/>
      <c r="AU376" s="80"/>
      <c r="AV376" s="80"/>
      <c r="AW376" s="80"/>
      <c r="AX376" s="80"/>
      <c r="AY376" s="80"/>
      <c r="AZ376" s="80"/>
      <c r="BA376" s="80"/>
      <c r="BB376" s="80"/>
      <c r="BC376" s="80"/>
      <c r="BD376" s="80"/>
      <c r="BE376" s="80"/>
      <c r="BF376" s="80"/>
      <c r="BG376" s="81"/>
      <c r="BH376" s="81"/>
      <c r="BI376" s="81"/>
      <c r="BJ376" s="81"/>
      <c r="BK376" s="80"/>
      <c r="BL376" s="80"/>
      <c r="BM376" s="80"/>
      <c r="BN376" s="80"/>
      <c r="BO376" s="80"/>
      <c r="BP376" s="80"/>
      <c r="BQ376" s="80"/>
      <c r="BR376" s="80"/>
      <c r="BS376" s="80"/>
      <c r="BT376" s="80"/>
      <c r="BU376" s="80"/>
      <c r="BV376" s="80"/>
      <c r="BW376" s="80"/>
      <c r="BX376" s="80"/>
      <c r="BY376" s="80"/>
      <c r="BZ376" s="80"/>
      <c r="CA376" s="80"/>
    </row>
    <row r="377" spans="2:79" ht="18" customHeight="1" x14ac:dyDescent="0.25">
      <c r="AI377" s="80"/>
      <c r="AJ377" s="80"/>
      <c r="AK377" s="80"/>
      <c r="AL377" s="80"/>
      <c r="AM377" s="80"/>
      <c r="AN377" s="80"/>
      <c r="AO377" s="80"/>
      <c r="AP377" s="80"/>
      <c r="AQ377" s="80"/>
      <c r="AR377" s="80"/>
      <c r="AS377" s="80"/>
      <c r="AT377" s="80"/>
      <c r="AU377" s="80"/>
      <c r="AV377" s="80"/>
      <c r="AW377" s="80"/>
      <c r="AX377" s="80"/>
      <c r="AY377" s="80"/>
      <c r="AZ377" s="80"/>
      <c r="BA377" s="80"/>
      <c r="BB377" s="80"/>
      <c r="BC377" s="80"/>
      <c r="BD377" s="80"/>
      <c r="BE377" s="80"/>
      <c r="BF377" s="80"/>
      <c r="BG377" s="81"/>
      <c r="BH377" s="81"/>
      <c r="BI377" s="81"/>
      <c r="BJ377" s="81"/>
      <c r="BK377" s="80"/>
      <c r="BL377" s="80"/>
      <c r="BM377" s="80"/>
      <c r="BN377" s="80"/>
      <c r="BO377" s="80"/>
      <c r="BP377" s="80"/>
      <c r="BQ377" s="80"/>
      <c r="BR377" s="80"/>
      <c r="BS377" s="80"/>
      <c r="BT377" s="80"/>
      <c r="BU377" s="80"/>
      <c r="BV377" s="80"/>
      <c r="BW377" s="80"/>
      <c r="BX377" s="80"/>
      <c r="BY377" s="80"/>
      <c r="BZ377" s="80"/>
      <c r="CA377" s="80"/>
    </row>
    <row r="378" spans="2:79" ht="18" customHeight="1" x14ac:dyDescent="0.25">
      <c r="AI378" s="80"/>
      <c r="AJ378" s="80"/>
      <c r="AK378" s="80"/>
      <c r="AL378" s="80"/>
      <c r="AM378" s="80"/>
      <c r="AN378" s="80"/>
      <c r="AO378" s="80"/>
      <c r="AP378" s="80"/>
      <c r="AQ378" s="80"/>
      <c r="AR378" s="80"/>
      <c r="AS378" s="80"/>
      <c r="AT378" s="80"/>
      <c r="AU378" s="80"/>
      <c r="AV378" s="80"/>
      <c r="AW378" s="80"/>
      <c r="AX378" s="80"/>
      <c r="AY378" s="80"/>
      <c r="AZ378" s="80"/>
      <c r="BA378" s="80"/>
      <c r="BB378" s="80"/>
      <c r="BC378" s="80"/>
      <c r="BD378" s="80"/>
      <c r="BE378" s="80"/>
      <c r="BF378" s="80"/>
      <c r="BG378" s="81"/>
      <c r="BH378" s="81"/>
      <c r="BI378" s="81"/>
      <c r="BJ378" s="81"/>
      <c r="BK378" s="80"/>
      <c r="BL378" s="80"/>
      <c r="BM378" s="80"/>
      <c r="BN378" s="80"/>
      <c r="BO378" s="80"/>
      <c r="BP378" s="80"/>
      <c r="BQ378" s="80"/>
      <c r="BR378" s="80"/>
      <c r="BS378" s="80"/>
      <c r="BT378" s="80"/>
      <c r="BU378" s="80"/>
      <c r="BV378" s="80"/>
      <c r="BW378" s="80"/>
      <c r="BX378" s="80"/>
      <c r="BY378" s="80"/>
      <c r="BZ378" s="80"/>
      <c r="CA378" s="80"/>
    </row>
    <row r="379" spans="2:79" ht="18" customHeight="1" x14ac:dyDescent="0.25">
      <c r="AI379" s="80"/>
      <c r="AJ379" s="80"/>
      <c r="AK379" s="80"/>
      <c r="AL379" s="80"/>
      <c r="AM379" s="80"/>
      <c r="AN379" s="80"/>
      <c r="AO379" s="80"/>
      <c r="AP379" s="80"/>
      <c r="AQ379" s="80"/>
      <c r="AR379" s="80"/>
      <c r="AS379" s="80"/>
      <c r="AT379" s="80"/>
      <c r="AU379" s="80"/>
      <c r="AV379" s="80"/>
      <c r="AW379" s="80"/>
      <c r="AX379" s="80"/>
      <c r="AY379" s="80"/>
      <c r="AZ379" s="80"/>
      <c r="BA379" s="80"/>
      <c r="BB379" s="80"/>
      <c r="BC379" s="80"/>
      <c r="BD379" s="80"/>
      <c r="BE379" s="80"/>
      <c r="BF379" s="80"/>
      <c r="BG379" s="81"/>
      <c r="BH379" s="81"/>
      <c r="BI379" s="81"/>
      <c r="BJ379" s="81"/>
      <c r="BK379" s="80"/>
      <c r="BL379" s="80"/>
      <c r="BM379" s="80"/>
      <c r="BN379" s="80"/>
      <c r="BO379" s="80"/>
      <c r="BP379" s="80"/>
      <c r="BQ379" s="80"/>
      <c r="BR379" s="80"/>
      <c r="BS379" s="80"/>
      <c r="BT379" s="80"/>
      <c r="BU379" s="80"/>
      <c r="BV379" s="80"/>
      <c r="BW379" s="80"/>
      <c r="BX379" s="80"/>
      <c r="BY379" s="80"/>
      <c r="BZ379" s="80"/>
      <c r="CA379" s="80"/>
    </row>
    <row r="380" spans="2:79" ht="18" customHeight="1" x14ac:dyDescent="0.25">
      <c r="AI380" s="80"/>
      <c r="AJ380" s="80"/>
      <c r="AK380" s="80"/>
      <c r="AL380" s="80"/>
      <c r="AM380" s="80"/>
      <c r="AN380" s="80"/>
      <c r="AO380" s="80"/>
      <c r="AP380" s="80"/>
      <c r="AQ380" s="80"/>
      <c r="AR380" s="80"/>
      <c r="AS380" s="80"/>
      <c r="AT380" s="80"/>
      <c r="AU380" s="80"/>
      <c r="AV380" s="80"/>
      <c r="AW380" s="80"/>
      <c r="AX380" s="80"/>
      <c r="AY380" s="80"/>
      <c r="AZ380" s="80"/>
      <c r="BA380" s="80"/>
      <c r="BB380" s="80"/>
      <c r="BC380" s="80"/>
      <c r="BD380" s="80"/>
      <c r="BE380" s="80"/>
      <c r="BF380" s="80"/>
      <c r="BG380" s="81"/>
      <c r="BH380" s="81"/>
      <c r="BI380" s="81"/>
      <c r="BJ380" s="81"/>
      <c r="BK380" s="80"/>
      <c r="BL380" s="80"/>
      <c r="BM380" s="80"/>
      <c r="BN380" s="80"/>
      <c r="BO380" s="80"/>
      <c r="BP380" s="80"/>
      <c r="BQ380" s="80"/>
      <c r="BR380" s="80"/>
      <c r="BS380" s="80"/>
      <c r="BT380" s="80"/>
      <c r="BU380" s="80"/>
      <c r="BV380" s="80"/>
      <c r="BW380" s="80"/>
      <c r="BX380" s="80"/>
      <c r="BY380" s="80"/>
      <c r="BZ380" s="80"/>
      <c r="CA380" s="80"/>
    </row>
    <row r="381" spans="2:79" ht="18" customHeight="1" x14ac:dyDescent="0.25">
      <c r="AI381" s="80"/>
      <c r="AJ381" s="80"/>
      <c r="AK381" s="80"/>
      <c r="AL381" s="80"/>
      <c r="AM381" s="80"/>
      <c r="AN381" s="80"/>
      <c r="AO381" s="80"/>
      <c r="AP381" s="80"/>
      <c r="AQ381" s="80"/>
      <c r="AR381" s="80"/>
      <c r="AS381" s="80"/>
      <c r="AT381" s="80"/>
      <c r="AU381" s="80"/>
      <c r="AV381" s="80"/>
      <c r="AW381" s="80"/>
      <c r="AX381" s="80"/>
      <c r="AY381" s="80"/>
      <c r="AZ381" s="80"/>
      <c r="BA381" s="80"/>
      <c r="BB381" s="80"/>
      <c r="BC381" s="80"/>
      <c r="BD381" s="80"/>
      <c r="BE381" s="80"/>
      <c r="BF381" s="80"/>
      <c r="BG381" s="81"/>
      <c r="BH381" s="81"/>
      <c r="BI381" s="81"/>
      <c r="BJ381" s="81"/>
      <c r="BK381" s="80"/>
      <c r="BL381" s="80"/>
      <c r="BM381" s="80"/>
      <c r="BN381" s="80"/>
      <c r="BO381" s="80"/>
      <c r="BP381" s="80"/>
      <c r="BQ381" s="80"/>
      <c r="BR381" s="80"/>
      <c r="BS381" s="80"/>
      <c r="BT381" s="80"/>
      <c r="BU381" s="80"/>
      <c r="BV381" s="80"/>
      <c r="BW381" s="80"/>
      <c r="BX381" s="80"/>
      <c r="BY381" s="80"/>
      <c r="BZ381" s="80"/>
      <c r="CA381" s="80"/>
    </row>
    <row r="382" spans="2:79" ht="18" customHeight="1" x14ac:dyDescent="0.25">
      <c r="AI382" s="80"/>
      <c r="AJ382" s="80"/>
      <c r="AK382" s="80"/>
      <c r="AL382" s="80"/>
      <c r="AM382" s="80"/>
      <c r="AN382" s="80"/>
      <c r="AO382" s="80"/>
      <c r="AP382" s="80"/>
      <c r="AQ382" s="80"/>
      <c r="AR382" s="80"/>
      <c r="AS382" s="80"/>
      <c r="AT382" s="80"/>
      <c r="AU382" s="80"/>
      <c r="AV382" s="80"/>
      <c r="AW382" s="80"/>
      <c r="AX382" s="80"/>
      <c r="AY382" s="80"/>
      <c r="AZ382" s="80"/>
      <c r="BA382" s="80"/>
      <c r="BB382" s="80"/>
      <c r="BC382" s="80"/>
      <c r="BD382" s="80"/>
      <c r="BE382" s="80"/>
      <c r="BF382" s="80"/>
      <c r="BG382" s="81"/>
      <c r="BH382" s="81"/>
      <c r="BI382" s="81"/>
      <c r="BJ382" s="81"/>
      <c r="BK382" s="80"/>
      <c r="BL382" s="80"/>
      <c r="BM382" s="80"/>
      <c r="BN382" s="80"/>
      <c r="BO382" s="80"/>
      <c r="BP382" s="80"/>
      <c r="BQ382" s="80"/>
      <c r="BR382" s="80"/>
      <c r="BS382" s="80"/>
      <c r="BT382" s="80"/>
      <c r="BU382" s="80"/>
      <c r="BV382" s="80"/>
      <c r="BW382" s="80"/>
      <c r="BX382" s="80"/>
      <c r="BY382" s="80"/>
      <c r="BZ382" s="80"/>
      <c r="CA382" s="80"/>
    </row>
    <row r="383" spans="2:79" ht="18" customHeight="1" x14ac:dyDescent="0.25">
      <c r="AI383" s="80"/>
      <c r="AJ383" s="80"/>
      <c r="AK383" s="80"/>
      <c r="AL383" s="80"/>
      <c r="AM383" s="80"/>
      <c r="AN383" s="80"/>
      <c r="AO383" s="80"/>
      <c r="AP383" s="80"/>
      <c r="AQ383" s="80"/>
      <c r="AR383" s="80"/>
      <c r="AS383" s="80"/>
      <c r="AT383" s="80"/>
      <c r="AU383" s="80"/>
      <c r="AV383" s="80"/>
      <c r="AW383" s="80"/>
      <c r="AX383" s="80"/>
      <c r="AY383" s="80"/>
      <c r="AZ383" s="80"/>
      <c r="BA383" s="80"/>
      <c r="BB383" s="80"/>
      <c r="BC383" s="80"/>
      <c r="BD383" s="80"/>
      <c r="BE383" s="80"/>
      <c r="BF383" s="80"/>
      <c r="BG383" s="81"/>
      <c r="BH383" s="81"/>
      <c r="BI383" s="81"/>
      <c r="BJ383" s="81"/>
      <c r="BK383" s="80"/>
      <c r="BL383" s="80"/>
      <c r="BM383" s="80"/>
      <c r="BN383" s="80"/>
      <c r="BO383" s="80"/>
      <c r="BP383" s="80"/>
      <c r="BQ383" s="80"/>
      <c r="BR383" s="80"/>
      <c r="BS383" s="80"/>
      <c r="BT383" s="80"/>
      <c r="BU383" s="80"/>
      <c r="BV383" s="80"/>
      <c r="BW383" s="80"/>
      <c r="BX383" s="80"/>
      <c r="BY383" s="80"/>
      <c r="BZ383" s="80"/>
      <c r="CA383" s="80"/>
    </row>
    <row r="384" spans="2:79" ht="18" customHeight="1" x14ac:dyDescent="0.25">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1"/>
      <c r="BH384" s="81"/>
      <c r="BI384" s="81"/>
      <c r="BJ384" s="81"/>
      <c r="BK384" s="80"/>
      <c r="BL384" s="80"/>
      <c r="BM384" s="80"/>
      <c r="BN384" s="80"/>
      <c r="BO384" s="80"/>
      <c r="BP384" s="80"/>
      <c r="BQ384" s="80"/>
      <c r="BR384" s="80"/>
      <c r="BS384" s="80"/>
      <c r="BT384" s="80"/>
      <c r="BU384" s="80"/>
      <c r="BV384" s="80"/>
      <c r="BW384" s="80"/>
      <c r="BX384" s="80"/>
      <c r="BY384" s="80"/>
      <c r="BZ384" s="80"/>
      <c r="CA384" s="80"/>
    </row>
  </sheetData>
  <mergeCells count="1553">
    <mergeCell ref="B19:BB19"/>
    <mergeCell ref="C23:N23"/>
    <mergeCell ref="AK23:AR23"/>
    <mergeCell ref="AT23:BB23"/>
    <mergeCell ref="C24:N24"/>
    <mergeCell ref="O24:Q24"/>
    <mergeCell ref="B9:BB9"/>
    <mergeCell ref="B12:BB12"/>
    <mergeCell ref="B13:BB13"/>
    <mergeCell ref="B14:BB14"/>
    <mergeCell ref="W17:X17"/>
    <mergeCell ref="B3:BB3"/>
    <mergeCell ref="B4:BB4"/>
    <mergeCell ref="B5:BB5"/>
    <mergeCell ref="B6:BB6"/>
    <mergeCell ref="B7:BB7"/>
    <mergeCell ref="B8:BB8"/>
    <mergeCell ref="Y17:AK17"/>
    <mergeCell ref="BQ34:BW36"/>
    <mergeCell ref="BX34:CC36"/>
    <mergeCell ref="CD34:CI36"/>
    <mergeCell ref="AK35:AX35"/>
    <mergeCell ref="AY35:BB35"/>
    <mergeCell ref="BC35:BF35"/>
    <mergeCell ref="BG35:BJ35"/>
    <mergeCell ref="BK35:BP35"/>
    <mergeCell ref="BK31:BP33"/>
    <mergeCell ref="BQ31:BW33"/>
    <mergeCell ref="BX31:CC33"/>
    <mergeCell ref="CD31:CI33"/>
    <mergeCell ref="B34:Y36"/>
    <mergeCell ref="Z34:AD36"/>
    <mergeCell ref="AE34:AJ36"/>
    <mergeCell ref="AK34:AX34"/>
    <mergeCell ref="AY34:BB34"/>
    <mergeCell ref="BC34:BF34"/>
    <mergeCell ref="Z31:AD33"/>
    <mergeCell ref="AE31:AJ33"/>
    <mergeCell ref="AK31:AX33"/>
    <mergeCell ref="AY31:BB33"/>
    <mergeCell ref="BC31:BF33"/>
    <mergeCell ref="BG31:BJ33"/>
    <mergeCell ref="C27:N27"/>
    <mergeCell ref="O27:R27"/>
    <mergeCell ref="C28:N28"/>
    <mergeCell ref="O28:Q28"/>
    <mergeCell ref="C29:N29"/>
    <mergeCell ref="B31:Y33"/>
    <mergeCell ref="C25:N25"/>
    <mergeCell ref="O25:Q25"/>
    <mergeCell ref="AK25:AR25"/>
    <mergeCell ref="AT25:BB25"/>
    <mergeCell ref="C26:N26"/>
    <mergeCell ref="O26:AI26"/>
    <mergeCell ref="AK36:AX36"/>
    <mergeCell ref="AY36:BB36"/>
    <mergeCell ref="BC36:BF36"/>
    <mergeCell ref="BG36:BJ36"/>
    <mergeCell ref="BK36:BP36"/>
    <mergeCell ref="BG34:BJ34"/>
    <mergeCell ref="BK34:BP34"/>
    <mergeCell ref="BC39:BF41"/>
    <mergeCell ref="BG39:BJ41"/>
    <mergeCell ref="BK39:BP41"/>
    <mergeCell ref="BQ39:BW41"/>
    <mergeCell ref="BX39:CC41"/>
    <mergeCell ref="CD39:CI41"/>
    <mergeCell ref="B37:AJ37"/>
    <mergeCell ref="AK37:BJ37"/>
    <mergeCell ref="BK37:BP37"/>
    <mergeCell ref="BQ37:CC37"/>
    <mergeCell ref="CD37:CI37"/>
    <mergeCell ref="B39:Y41"/>
    <mergeCell ref="Z39:AD41"/>
    <mergeCell ref="AE39:AJ41"/>
    <mergeCell ref="AK39:AX41"/>
    <mergeCell ref="AY39:BB41"/>
    <mergeCell ref="BG42:BJ42"/>
    <mergeCell ref="BK42:BP42"/>
    <mergeCell ref="BQ42:BW43"/>
    <mergeCell ref="BX42:CC43"/>
    <mergeCell ref="CD42:CI43"/>
    <mergeCell ref="AK43:AX43"/>
    <mergeCell ref="AY43:BB43"/>
    <mergeCell ref="BC43:BF43"/>
    <mergeCell ref="BG43:BJ43"/>
    <mergeCell ref="BK43:BP43"/>
    <mergeCell ref="B42:Y43"/>
    <mergeCell ref="Z42:AD43"/>
    <mergeCell ref="AE42:AJ43"/>
    <mergeCell ref="AK42:AX42"/>
    <mergeCell ref="AY42:BB42"/>
    <mergeCell ref="BC42:BF42"/>
    <mergeCell ref="BG49:BJ49"/>
    <mergeCell ref="BK49:BP49"/>
    <mergeCell ref="BQ49:BW55"/>
    <mergeCell ref="BX49:CC55"/>
    <mergeCell ref="CD49:CI55"/>
    <mergeCell ref="AK50:AX50"/>
    <mergeCell ref="AY50:BB50"/>
    <mergeCell ref="BC50:BF50"/>
    <mergeCell ref="BG50:BJ50"/>
    <mergeCell ref="BK50:BP50"/>
    <mergeCell ref="B49:Y55"/>
    <mergeCell ref="Z49:AD55"/>
    <mergeCell ref="AE49:AJ55"/>
    <mergeCell ref="AK49:AX49"/>
    <mergeCell ref="AY49:BB49"/>
    <mergeCell ref="BC49:BF49"/>
    <mergeCell ref="AK51:AX51"/>
    <mergeCell ref="AY51:BB51"/>
    <mergeCell ref="BC51:BF51"/>
    <mergeCell ref="AK53:AX53"/>
    <mergeCell ref="AK52:AX52"/>
    <mergeCell ref="AY52:BB52"/>
    <mergeCell ref="BC52:BF52"/>
    <mergeCell ref="BG52:BJ52"/>
    <mergeCell ref="BK52:BP52"/>
    <mergeCell ref="BC46:BF48"/>
    <mergeCell ref="BG46:BJ48"/>
    <mergeCell ref="BK46:BP48"/>
    <mergeCell ref="BQ46:BW48"/>
    <mergeCell ref="BX46:CC48"/>
    <mergeCell ref="CD46:CI48"/>
    <mergeCell ref="B44:AJ44"/>
    <mergeCell ref="AK44:BJ44"/>
    <mergeCell ref="BK44:BP44"/>
    <mergeCell ref="BQ44:CC44"/>
    <mergeCell ref="CD44:CI44"/>
    <mergeCell ref="B46:Y48"/>
    <mergeCell ref="Z46:AD48"/>
    <mergeCell ref="AE46:AJ48"/>
    <mergeCell ref="AK46:AX48"/>
    <mergeCell ref="AY46:BB48"/>
    <mergeCell ref="AK55:AX55"/>
    <mergeCell ref="AY55:BB55"/>
    <mergeCell ref="BC55:BF55"/>
    <mergeCell ref="BG55:BJ55"/>
    <mergeCell ref="BK55:BP55"/>
    <mergeCell ref="AY53:BB53"/>
    <mergeCell ref="BC53:BF53"/>
    <mergeCell ref="BG53:BJ53"/>
    <mergeCell ref="BK53:BP53"/>
    <mergeCell ref="AK54:AX54"/>
    <mergeCell ref="AY54:BB54"/>
    <mergeCell ref="BC54:BF54"/>
    <mergeCell ref="BG54:BJ54"/>
    <mergeCell ref="BK54:BP54"/>
    <mergeCell ref="BG51:BJ51"/>
    <mergeCell ref="BK51:BP51"/>
    <mergeCell ref="BC58:BF60"/>
    <mergeCell ref="BG58:BJ60"/>
    <mergeCell ref="BK58:BP60"/>
    <mergeCell ref="BQ58:BW60"/>
    <mergeCell ref="BX58:CC60"/>
    <mergeCell ref="CD58:CI60"/>
    <mergeCell ref="B56:AJ56"/>
    <mergeCell ref="AK56:BJ56"/>
    <mergeCell ref="BK56:BP56"/>
    <mergeCell ref="BQ56:CC56"/>
    <mergeCell ref="CD56:CI56"/>
    <mergeCell ref="B58:Y60"/>
    <mergeCell ref="Z58:AD60"/>
    <mergeCell ref="AE58:AJ60"/>
    <mergeCell ref="AK58:AX60"/>
    <mergeCell ref="AY58:BB60"/>
    <mergeCell ref="BG63:BJ63"/>
    <mergeCell ref="BK63:BP63"/>
    <mergeCell ref="AK64:AX64"/>
    <mergeCell ref="AY64:BB64"/>
    <mergeCell ref="BC64:BF64"/>
    <mergeCell ref="BG64:BJ64"/>
    <mergeCell ref="BK64:BP64"/>
    <mergeCell ref="BG61:BJ61"/>
    <mergeCell ref="BK61:BP61"/>
    <mergeCell ref="BQ61:BW64"/>
    <mergeCell ref="BX61:CC64"/>
    <mergeCell ref="CD61:CI64"/>
    <mergeCell ref="AK62:AX62"/>
    <mergeCell ref="AY62:BB62"/>
    <mergeCell ref="BC62:BF62"/>
    <mergeCell ref="BG62:BJ62"/>
    <mergeCell ref="BK62:BP62"/>
    <mergeCell ref="B61:Y64"/>
    <mergeCell ref="Z61:AD64"/>
    <mergeCell ref="AE61:AJ64"/>
    <mergeCell ref="AK61:AX61"/>
    <mergeCell ref="AY61:BB61"/>
    <mergeCell ref="BC61:BF61"/>
    <mergeCell ref="AK63:AX63"/>
    <mergeCell ref="AY63:BB63"/>
    <mergeCell ref="BC63:BF63"/>
    <mergeCell ref="AK84:AX84"/>
    <mergeCell ref="BG70:BJ70"/>
    <mergeCell ref="BK70:BP70"/>
    <mergeCell ref="BQ70:BW71"/>
    <mergeCell ref="BX70:CC71"/>
    <mergeCell ref="CD70:CI71"/>
    <mergeCell ref="AK71:AX71"/>
    <mergeCell ref="AY71:BB71"/>
    <mergeCell ref="BC71:BF71"/>
    <mergeCell ref="BG71:BJ71"/>
    <mergeCell ref="BK71:BP71"/>
    <mergeCell ref="B70:Y71"/>
    <mergeCell ref="Z70:AD71"/>
    <mergeCell ref="AE70:AJ71"/>
    <mergeCell ref="AK70:AX70"/>
    <mergeCell ref="AY70:BB70"/>
    <mergeCell ref="BC70:BF70"/>
    <mergeCell ref="AY81:BB81"/>
    <mergeCell ref="BC81:BF81"/>
    <mergeCell ref="BG81:BJ81"/>
    <mergeCell ref="BK81:BP81"/>
    <mergeCell ref="AK82:AX82"/>
    <mergeCell ref="AY82:BB82"/>
    <mergeCell ref="BC82:BF82"/>
    <mergeCell ref="BG82:BJ82"/>
    <mergeCell ref="BK82:BP82"/>
    <mergeCell ref="BG79:BJ79"/>
    <mergeCell ref="BK79:BP79"/>
    <mergeCell ref="AK80:AX80"/>
    <mergeCell ref="AY80:BB80"/>
    <mergeCell ref="BC80:BF80"/>
    <mergeCell ref="BG80:BJ80"/>
    <mergeCell ref="BC67:BF69"/>
    <mergeCell ref="BG67:BJ69"/>
    <mergeCell ref="BK67:BP69"/>
    <mergeCell ref="BQ67:BW69"/>
    <mergeCell ref="BX67:CC69"/>
    <mergeCell ref="CD67:CI69"/>
    <mergeCell ref="B65:AJ65"/>
    <mergeCell ref="AK65:BJ65"/>
    <mergeCell ref="BK65:BP65"/>
    <mergeCell ref="BQ65:CC65"/>
    <mergeCell ref="CD65:CI65"/>
    <mergeCell ref="B67:Y69"/>
    <mergeCell ref="Z67:AD69"/>
    <mergeCell ref="AE67:AJ69"/>
    <mergeCell ref="AK67:AX69"/>
    <mergeCell ref="AY67:BB69"/>
    <mergeCell ref="BC74:BF76"/>
    <mergeCell ref="BG74:BJ76"/>
    <mergeCell ref="BK74:BP76"/>
    <mergeCell ref="BQ74:BW76"/>
    <mergeCell ref="BX74:CC76"/>
    <mergeCell ref="CD74:CI76"/>
    <mergeCell ref="B72:AJ72"/>
    <mergeCell ref="AK72:BJ72"/>
    <mergeCell ref="BK72:BP72"/>
    <mergeCell ref="BQ72:CC72"/>
    <mergeCell ref="CD72:CI72"/>
    <mergeCell ref="B74:Y76"/>
    <mergeCell ref="Z74:AD76"/>
    <mergeCell ref="AE74:AJ76"/>
    <mergeCell ref="AK74:AX76"/>
    <mergeCell ref="AY74:BB76"/>
    <mergeCell ref="BK80:BP80"/>
    <mergeCell ref="BG77:BJ77"/>
    <mergeCell ref="BK77:BP77"/>
    <mergeCell ref="BQ77:BW85"/>
    <mergeCell ref="BX77:CC85"/>
    <mergeCell ref="CD77:CI85"/>
    <mergeCell ref="AK78:AX78"/>
    <mergeCell ref="AY78:BB78"/>
    <mergeCell ref="BC78:BF78"/>
    <mergeCell ref="BG78:BJ78"/>
    <mergeCell ref="BK78:BP78"/>
    <mergeCell ref="B77:Y85"/>
    <mergeCell ref="Z77:AD85"/>
    <mergeCell ref="AE77:AJ85"/>
    <mergeCell ref="AK77:AX77"/>
    <mergeCell ref="AY77:BB77"/>
    <mergeCell ref="BC77:BF77"/>
    <mergeCell ref="AK79:AX79"/>
    <mergeCell ref="AY79:BB79"/>
    <mergeCell ref="BC79:BF79"/>
    <mergeCell ref="AK81:AX81"/>
    <mergeCell ref="AK85:AX85"/>
    <mergeCell ref="AY85:BB85"/>
    <mergeCell ref="BC85:BF85"/>
    <mergeCell ref="BG85:BJ85"/>
    <mergeCell ref="BK85:BP85"/>
    <mergeCell ref="AK83:AX83"/>
    <mergeCell ref="AY83:BB83"/>
    <mergeCell ref="BC83:BF83"/>
    <mergeCell ref="BG83:BJ83"/>
    <mergeCell ref="BK83:BP83"/>
    <mergeCell ref="AY84:BB84"/>
    <mergeCell ref="BC84:BF84"/>
    <mergeCell ref="BG84:BJ84"/>
    <mergeCell ref="BK84:BP84"/>
    <mergeCell ref="BG91:BJ91"/>
    <mergeCell ref="BK91:BP91"/>
    <mergeCell ref="BQ91:BW93"/>
    <mergeCell ref="BX91:CC93"/>
    <mergeCell ref="CD91:CI93"/>
    <mergeCell ref="AK92:AX92"/>
    <mergeCell ref="AY92:BB92"/>
    <mergeCell ref="BC92:BF92"/>
    <mergeCell ref="BG92:BJ92"/>
    <mergeCell ref="BK92:BP92"/>
    <mergeCell ref="B91:Y93"/>
    <mergeCell ref="Z91:AD93"/>
    <mergeCell ref="AE91:AJ93"/>
    <mergeCell ref="AK91:AX91"/>
    <mergeCell ref="AY91:BB91"/>
    <mergeCell ref="BC91:BF91"/>
    <mergeCell ref="AK93:AX93"/>
    <mergeCell ref="AY93:BB93"/>
    <mergeCell ref="BC93:BF93"/>
    <mergeCell ref="BC88:BF90"/>
    <mergeCell ref="BG88:BJ90"/>
    <mergeCell ref="BK88:BP90"/>
    <mergeCell ref="BQ88:BW90"/>
    <mergeCell ref="BX88:CC90"/>
    <mergeCell ref="CD88:CI90"/>
    <mergeCell ref="B86:AJ86"/>
    <mergeCell ref="AK86:BJ86"/>
    <mergeCell ref="BK86:BP86"/>
    <mergeCell ref="BQ86:CC86"/>
    <mergeCell ref="CD86:CI86"/>
    <mergeCell ref="B88:Y90"/>
    <mergeCell ref="Z88:AD90"/>
    <mergeCell ref="AE88:AJ90"/>
    <mergeCell ref="AK88:AX90"/>
    <mergeCell ref="AY88:BB90"/>
    <mergeCell ref="BG93:BJ93"/>
    <mergeCell ref="BK93:BP93"/>
    <mergeCell ref="BC96:BF98"/>
    <mergeCell ref="BG96:BJ98"/>
    <mergeCell ref="BK96:BP98"/>
    <mergeCell ref="BQ96:BW98"/>
    <mergeCell ref="BX96:CC98"/>
    <mergeCell ref="CD96:CI98"/>
    <mergeCell ref="B94:AJ94"/>
    <mergeCell ref="AK94:BJ94"/>
    <mergeCell ref="BK94:BP94"/>
    <mergeCell ref="BQ94:CC94"/>
    <mergeCell ref="CD94:CI94"/>
    <mergeCell ref="B96:Y98"/>
    <mergeCell ref="Z96:AD98"/>
    <mergeCell ref="AE96:AJ98"/>
    <mergeCell ref="AK96:AX98"/>
    <mergeCell ref="AY96:BB98"/>
    <mergeCell ref="BG99:BJ99"/>
    <mergeCell ref="BK99:BP99"/>
    <mergeCell ref="BQ99:BW99"/>
    <mergeCell ref="BX99:CC99"/>
    <mergeCell ref="CD99:CI99"/>
    <mergeCell ref="B99:Y99"/>
    <mergeCell ref="Z99:AD99"/>
    <mergeCell ref="AE99:AJ99"/>
    <mergeCell ref="AK99:AX99"/>
    <mergeCell ref="AY99:BB99"/>
    <mergeCell ref="BC99:BF99"/>
    <mergeCell ref="BG105:BJ105"/>
    <mergeCell ref="BK105:BP105"/>
    <mergeCell ref="BQ105:BW106"/>
    <mergeCell ref="BX105:CC106"/>
    <mergeCell ref="CD105:CI106"/>
    <mergeCell ref="AK106:AX106"/>
    <mergeCell ref="AY106:BB106"/>
    <mergeCell ref="BC106:BF106"/>
    <mergeCell ref="BG106:BJ106"/>
    <mergeCell ref="BK106:BP106"/>
    <mergeCell ref="B105:Y106"/>
    <mergeCell ref="Z105:AD106"/>
    <mergeCell ref="AE105:AJ106"/>
    <mergeCell ref="AK105:AX105"/>
    <mergeCell ref="AY105:BB105"/>
    <mergeCell ref="BC105:BF105"/>
    <mergeCell ref="BC102:BF104"/>
    <mergeCell ref="BG102:BJ104"/>
    <mergeCell ref="BK102:BP104"/>
    <mergeCell ref="BQ102:BW104"/>
    <mergeCell ref="BX102:CC104"/>
    <mergeCell ref="CD102:CI104"/>
    <mergeCell ref="B100:AJ100"/>
    <mergeCell ref="AK100:BJ100"/>
    <mergeCell ref="BK100:BP100"/>
    <mergeCell ref="BQ100:CC100"/>
    <mergeCell ref="CD100:CI100"/>
    <mergeCell ref="B102:Y104"/>
    <mergeCell ref="Z102:AD104"/>
    <mergeCell ref="AE102:AJ104"/>
    <mergeCell ref="AK102:AX104"/>
    <mergeCell ref="AY102:BB104"/>
    <mergeCell ref="BC109:BF111"/>
    <mergeCell ref="BG109:BJ111"/>
    <mergeCell ref="BK109:BP111"/>
    <mergeCell ref="BQ109:BW111"/>
    <mergeCell ref="BX109:CC111"/>
    <mergeCell ref="CD109:CI111"/>
    <mergeCell ref="B107:AJ107"/>
    <mergeCell ref="AK107:BJ107"/>
    <mergeCell ref="BK107:BP107"/>
    <mergeCell ref="BQ107:CC107"/>
    <mergeCell ref="CD107:CI107"/>
    <mergeCell ref="B109:Y111"/>
    <mergeCell ref="Z109:AD111"/>
    <mergeCell ref="AE109:AJ111"/>
    <mergeCell ref="AK109:AX111"/>
    <mergeCell ref="AY109:BB111"/>
    <mergeCell ref="B112:Y118"/>
    <mergeCell ref="Z112:AD118"/>
    <mergeCell ref="AE112:AJ118"/>
    <mergeCell ref="AK112:AX112"/>
    <mergeCell ref="AY112:BB112"/>
    <mergeCell ref="BC112:BF112"/>
    <mergeCell ref="AK114:AX114"/>
    <mergeCell ref="AY114:BB114"/>
    <mergeCell ref="BC114:BF114"/>
    <mergeCell ref="AK116:AX116"/>
    <mergeCell ref="AK118:AX118"/>
    <mergeCell ref="AY118:BB118"/>
    <mergeCell ref="BC118:BF118"/>
    <mergeCell ref="BG118:BJ118"/>
    <mergeCell ref="BK118:BP118"/>
    <mergeCell ref="AY116:BB116"/>
    <mergeCell ref="BC116:BF116"/>
    <mergeCell ref="BG116:BJ116"/>
    <mergeCell ref="BK116:BP116"/>
    <mergeCell ref="AK117:AX117"/>
    <mergeCell ref="AY117:BB117"/>
    <mergeCell ref="BC117:BF117"/>
    <mergeCell ref="BG117:BJ117"/>
    <mergeCell ref="BK117:BP117"/>
    <mergeCell ref="BG114:BJ114"/>
    <mergeCell ref="BK114:BP114"/>
    <mergeCell ref="AK115:AX115"/>
    <mergeCell ref="AY115:BB115"/>
    <mergeCell ref="BC115:BF115"/>
    <mergeCell ref="BG115:BJ115"/>
    <mergeCell ref="BK115:BP115"/>
    <mergeCell ref="BG112:BJ112"/>
    <mergeCell ref="AY127:BB127"/>
    <mergeCell ref="BC127:BF127"/>
    <mergeCell ref="BG127:BJ127"/>
    <mergeCell ref="BK127:BP127"/>
    <mergeCell ref="BQ112:BW118"/>
    <mergeCell ref="BX112:CC118"/>
    <mergeCell ref="CD112:CI118"/>
    <mergeCell ref="AK113:AX113"/>
    <mergeCell ref="AY113:BB113"/>
    <mergeCell ref="BC113:BF113"/>
    <mergeCell ref="BG113:BJ113"/>
    <mergeCell ref="BK113:BP113"/>
    <mergeCell ref="BK112:BP112"/>
    <mergeCell ref="BC121:BF123"/>
    <mergeCell ref="BG121:BJ123"/>
    <mergeCell ref="BK121:BP123"/>
    <mergeCell ref="BQ121:BW123"/>
    <mergeCell ref="BX121:CC123"/>
    <mergeCell ref="CD121:CI123"/>
    <mergeCell ref="B119:AJ119"/>
    <mergeCell ref="AK119:BJ119"/>
    <mergeCell ref="BK119:BP119"/>
    <mergeCell ref="BQ119:CC119"/>
    <mergeCell ref="CD119:CI119"/>
    <mergeCell ref="B121:Y123"/>
    <mergeCell ref="Z121:AD123"/>
    <mergeCell ref="AE121:AJ123"/>
    <mergeCell ref="AK121:AX123"/>
    <mergeCell ref="AY121:BB123"/>
    <mergeCell ref="BG126:BJ126"/>
    <mergeCell ref="BK126:BP126"/>
    <mergeCell ref="BG124:BJ124"/>
    <mergeCell ref="BK124:BP124"/>
    <mergeCell ref="BQ124:BW127"/>
    <mergeCell ref="BX124:CC127"/>
    <mergeCell ref="CD124:CI127"/>
    <mergeCell ref="AK125:AX125"/>
    <mergeCell ref="AY125:BB125"/>
    <mergeCell ref="BC125:BF125"/>
    <mergeCell ref="BG125:BJ125"/>
    <mergeCell ref="BK125:BP125"/>
    <mergeCell ref="B124:Y127"/>
    <mergeCell ref="Z124:AD127"/>
    <mergeCell ref="AE124:AJ127"/>
    <mergeCell ref="AK124:AX124"/>
    <mergeCell ref="AY124:BB124"/>
    <mergeCell ref="BC124:BF124"/>
    <mergeCell ref="AK126:AX126"/>
    <mergeCell ref="AY126:BB126"/>
    <mergeCell ref="BC126:BF126"/>
    <mergeCell ref="AK127:AX127"/>
    <mergeCell ref="B128:AJ128"/>
    <mergeCell ref="AK128:BJ128"/>
    <mergeCell ref="BK128:BP128"/>
    <mergeCell ref="BQ128:CC128"/>
    <mergeCell ref="CD128:CI128"/>
    <mergeCell ref="B130:Y132"/>
    <mergeCell ref="Z130:AD132"/>
    <mergeCell ref="AE130:AJ132"/>
    <mergeCell ref="AK130:AX132"/>
    <mergeCell ref="AY130:BB132"/>
    <mergeCell ref="BG133:BJ133"/>
    <mergeCell ref="BK133:BP133"/>
    <mergeCell ref="BQ133:BW133"/>
    <mergeCell ref="BX133:CC133"/>
    <mergeCell ref="CD133:CI133"/>
    <mergeCell ref="B133:Y133"/>
    <mergeCell ref="Z133:AD133"/>
    <mergeCell ref="AE133:AJ133"/>
    <mergeCell ref="AK133:AX133"/>
    <mergeCell ref="AY133:BB133"/>
    <mergeCell ref="BC133:BF133"/>
    <mergeCell ref="BC136:BF138"/>
    <mergeCell ref="BG136:BJ138"/>
    <mergeCell ref="BK136:BP138"/>
    <mergeCell ref="BQ136:BW138"/>
    <mergeCell ref="BX136:CC138"/>
    <mergeCell ref="CD136:CI138"/>
    <mergeCell ref="BC130:BF132"/>
    <mergeCell ref="BG130:BJ132"/>
    <mergeCell ref="BK130:BP132"/>
    <mergeCell ref="BQ130:BW132"/>
    <mergeCell ref="BX130:CC132"/>
    <mergeCell ref="CD130:CI132"/>
    <mergeCell ref="B134:AJ134"/>
    <mergeCell ref="AK134:BJ134"/>
    <mergeCell ref="BK134:BP134"/>
    <mergeCell ref="BQ134:CC134"/>
    <mergeCell ref="CD134:CI134"/>
    <mergeCell ref="B136:Y138"/>
    <mergeCell ref="Z136:AD138"/>
    <mergeCell ref="AE136:AJ138"/>
    <mergeCell ref="AK136:AX138"/>
    <mergeCell ref="AY136:BB138"/>
    <mergeCell ref="BC142:BF144"/>
    <mergeCell ref="BG142:BJ144"/>
    <mergeCell ref="BK142:BP144"/>
    <mergeCell ref="BQ142:BW144"/>
    <mergeCell ref="BX142:CC144"/>
    <mergeCell ref="CD142:CI144"/>
    <mergeCell ref="B140:AJ140"/>
    <mergeCell ref="AK140:BJ140"/>
    <mergeCell ref="BK140:BP140"/>
    <mergeCell ref="BQ140:CC140"/>
    <mergeCell ref="CD140:CI140"/>
    <mergeCell ref="B142:Y144"/>
    <mergeCell ref="Z142:AD144"/>
    <mergeCell ref="AE142:AJ144"/>
    <mergeCell ref="AK142:AX144"/>
    <mergeCell ref="AY142:BB144"/>
    <mergeCell ref="BG139:BJ139"/>
    <mergeCell ref="BK139:BP139"/>
    <mergeCell ref="BQ139:BW139"/>
    <mergeCell ref="BX139:CC139"/>
    <mergeCell ref="CD139:CI139"/>
    <mergeCell ref="B139:Y139"/>
    <mergeCell ref="Z139:AD139"/>
    <mergeCell ref="AE139:AJ139"/>
    <mergeCell ref="AK139:AX139"/>
    <mergeCell ref="AY139:BB139"/>
    <mergeCell ref="BC139:BF139"/>
    <mergeCell ref="BG145:BJ145"/>
    <mergeCell ref="BK145:BP145"/>
    <mergeCell ref="BQ145:BW146"/>
    <mergeCell ref="BX145:CC146"/>
    <mergeCell ref="CD145:CI146"/>
    <mergeCell ref="AK146:AX146"/>
    <mergeCell ref="AY146:BB146"/>
    <mergeCell ref="BC146:BF146"/>
    <mergeCell ref="BG146:BJ146"/>
    <mergeCell ref="BK146:BP146"/>
    <mergeCell ref="B145:Y146"/>
    <mergeCell ref="Z145:AD146"/>
    <mergeCell ref="AE145:AJ146"/>
    <mergeCell ref="AK145:AX145"/>
    <mergeCell ref="AY145:BB145"/>
    <mergeCell ref="BC145:BF145"/>
    <mergeCell ref="BG152:BJ152"/>
    <mergeCell ref="BK152:BP152"/>
    <mergeCell ref="BQ152:BW155"/>
    <mergeCell ref="BX152:CC155"/>
    <mergeCell ref="CD152:CI155"/>
    <mergeCell ref="AK153:AX153"/>
    <mergeCell ref="AY153:BB153"/>
    <mergeCell ref="BC153:BF153"/>
    <mergeCell ref="BG153:BJ153"/>
    <mergeCell ref="BK153:BP153"/>
    <mergeCell ref="B152:Y155"/>
    <mergeCell ref="Z152:AD155"/>
    <mergeCell ref="AE152:AJ155"/>
    <mergeCell ref="AK152:AX152"/>
    <mergeCell ref="AY152:BB152"/>
    <mergeCell ref="BC152:BF152"/>
    <mergeCell ref="AK154:AX154"/>
    <mergeCell ref="AY154:BB154"/>
    <mergeCell ref="BC154:BF154"/>
    <mergeCell ref="BC149:BF151"/>
    <mergeCell ref="BG149:BJ151"/>
    <mergeCell ref="BK149:BP151"/>
    <mergeCell ref="BQ149:BW151"/>
    <mergeCell ref="BX149:CC151"/>
    <mergeCell ref="CD149:CI151"/>
    <mergeCell ref="B147:AJ147"/>
    <mergeCell ref="AK147:BJ147"/>
    <mergeCell ref="BK147:BP147"/>
    <mergeCell ref="BQ147:CC147"/>
    <mergeCell ref="CD147:CI147"/>
    <mergeCell ref="B149:Y151"/>
    <mergeCell ref="Z149:AD151"/>
    <mergeCell ref="AE149:AJ151"/>
    <mergeCell ref="AK149:AX151"/>
    <mergeCell ref="AY149:BB151"/>
    <mergeCell ref="BG154:BJ154"/>
    <mergeCell ref="BK154:BP154"/>
    <mergeCell ref="AK155:AX155"/>
    <mergeCell ref="AY155:BB155"/>
    <mergeCell ref="BC155:BF155"/>
    <mergeCell ref="BG155:BJ155"/>
    <mergeCell ref="BK155:BP155"/>
    <mergeCell ref="BC158:BF160"/>
    <mergeCell ref="BG158:BJ160"/>
    <mergeCell ref="BK158:BP160"/>
    <mergeCell ref="BQ158:BW160"/>
    <mergeCell ref="BX158:CC160"/>
    <mergeCell ref="CD158:CI160"/>
    <mergeCell ref="B156:AJ156"/>
    <mergeCell ref="AK156:BJ156"/>
    <mergeCell ref="BK156:BP156"/>
    <mergeCell ref="BQ156:CC156"/>
    <mergeCell ref="CD156:CI156"/>
    <mergeCell ref="B158:Y160"/>
    <mergeCell ref="Z158:AD160"/>
    <mergeCell ref="AE158:AJ160"/>
    <mergeCell ref="AK158:AX160"/>
    <mergeCell ref="AY158:BB160"/>
    <mergeCell ref="AY165:BB165"/>
    <mergeCell ref="BC165:BF165"/>
    <mergeCell ref="BG165:BJ165"/>
    <mergeCell ref="BK165:BP165"/>
    <mergeCell ref="AK166:AX166"/>
    <mergeCell ref="AY166:BB166"/>
    <mergeCell ref="BC166:BF166"/>
    <mergeCell ref="BG166:BJ166"/>
    <mergeCell ref="BK166:BP166"/>
    <mergeCell ref="BG163:BJ163"/>
    <mergeCell ref="BK163:BP163"/>
    <mergeCell ref="AK164:AX164"/>
    <mergeCell ref="AY164:BB164"/>
    <mergeCell ref="BC164:BF164"/>
    <mergeCell ref="BG164:BJ164"/>
    <mergeCell ref="BK164:BP164"/>
    <mergeCell ref="BG161:BJ161"/>
    <mergeCell ref="BK161:BP161"/>
    <mergeCell ref="BQ161:BW172"/>
    <mergeCell ref="BX161:CC172"/>
    <mergeCell ref="CD161:CI172"/>
    <mergeCell ref="AK162:AX162"/>
    <mergeCell ref="AY162:BB162"/>
    <mergeCell ref="BC162:BF162"/>
    <mergeCell ref="BG162:BJ162"/>
    <mergeCell ref="BK162:BP162"/>
    <mergeCell ref="B161:Y172"/>
    <mergeCell ref="Z161:AD172"/>
    <mergeCell ref="AE161:AJ172"/>
    <mergeCell ref="AK161:AX161"/>
    <mergeCell ref="AY161:BB161"/>
    <mergeCell ref="BC161:BF161"/>
    <mergeCell ref="AK163:AX163"/>
    <mergeCell ref="AY163:BB163"/>
    <mergeCell ref="BC163:BF163"/>
    <mergeCell ref="AK165:AX165"/>
    <mergeCell ref="AK171:AX171"/>
    <mergeCell ref="AY171:BB171"/>
    <mergeCell ref="BC171:BF171"/>
    <mergeCell ref="BG171:BJ171"/>
    <mergeCell ref="BK171:BP171"/>
    <mergeCell ref="AK172:AX172"/>
    <mergeCell ref="AY172:BB172"/>
    <mergeCell ref="BC172:BF172"/>
    <mergeCell ref="BG172:BJ172"/>
    <mergeCell ref="BK172:BP172"/>
    <mergeCell ref="AK169:AX169"/>
    <mergeCell ref="AY169:BB169"/>
    <mergeCell ref="BC169:BF169"/>
    <mergeCell ref="BG169:BJ169"/>
    <mergeCell ref="BK169:BP169"/>
    <mergeCell ref="AK170:AX170"/>
    <mergeCell ref="AY170:BB170"/>
    <mergeCell ref="BC170:BF170"/>
    <mergeCell ref="BG170:BJ170"/>
    <mergeCell ref="BK170:BP170"/>
    <mergeCell ref="AK167:AX167"/>
    <mergeCell ref="AY167:BB167"/>
    <mergeCell ref="BC167:BF167"/>
    <mergeCell ref="BG167:BJ167"/>
    <mergeCell ref="BK167:BP167"/>
    <mergeCell ref="AK168:AX168"/>
    <mergeCell ref="AY168:BB168"/>
    <mergeCell ref="BC168:BF168"/>
    <mergeCell ref="BG168:BJ168"/>
    <mergeCell ref="BK168:BP168"/>
    <mergeCell ref="BG178:BJ178"/>
    <mergeCell ref="BK178:BP178"/>
    <mergeCell ref="BQ178:BW179"/>
    <mergeCell ref="BX178:CC179"/>
    <mergeCell ref="CD178:CI179"/>
    <mergeCell ref="AK179:AX179"/>
    <mergeCell ref="AY179:BB179"/>
    <mergeCell ref="BC179:BF179"/>
    <mergeCell ref="BG179:BJ179"/>
    <mergeCell ref="BK179:BP179"/>
    <mergeCell ref="B178:Y179"/>
    <mergeCell ref="Z178:AD179"/>
    <mergeCell ref="AE178:AJ179"/>
    <mergeCell ref="AK178:AX178"/>
    <mergeCell ref="AY178:BB178"/>
    <mergeCell ref="BC178:BF178"/>
    <mergeCell ref="BC175:BF177"/>
    <mergeCell ref="BG175:BJ177"/>
    <mergeCell ref="BK175:BP177"/>
    <mergeCell ref="BQ175:BW177"/>
    <mergeCell ref="BX175:CC177"/>
    <mergeCell ref="CD175:CI177"/>
    <mergeCell ref="B173:AJ173"/>
    <mergeCell ref="AK173:BJ173"/>
    <mergeCell ref="BK173:BP173"/>
    <mergeCell ref="BQ173:CC173"/>
    <mergeCell ref="CD173:CI173"/>
    <mergeCell ref="B175:Y177"/>
    <mergeCell ref="Z175:AD177"/>
    <mergeCell ref="AE175:AJ177"/>
    <mergeCell ref="AK175:AX177"/>
    <mergeCell ref="AY175:BB177"/>
    <mergeCell ref="AK192:AX192"/>
    <mergeCell ref="AK193:AX193"/>
    <mergeCell ref="BC182:BF184"/>
    <mergeCell ref="BG182:BJ184"/>
    <mergeCell ref="BK182:BP184"/>
    <mergeCell ref="BQ182:BW184"/>
    <mergeCell ref="BX182:CC184"/>
    <mergeCell ref="CD182:CI184"/>
    <mergeCell ref="B180:AJ180"/>
    <mergeCell ref="AK180:BJ180"/>
    <mergeCell ref="BK180:BP180"/>
    <mergeCell ref="BQ180:CC180"/>
    <mergeCell ref="CD180:CI180"/>
    <mergeCell ref="B182:Y184"/>
    <mergeCell ref="Z182:AD184"/>
    <mergeCell ref="AE182:AJ184"/>
    <mergeCell ref="AK182:AX184"/>
    <mergeCell ref="AY182:BB184"/>
    <mergeCell ref="BG185:BJ185"/>
    <mergeCell ref="BK185:BP185"/>
    <mergeCell ref="BQ185:BW186"/>
    <mergeCell ref="BX185:CC186"/>
    <mergeCell ref="CD185:CI186"/>
    <mergeCell ref="AK186:AX186"/>
    <mergeCell ref="AY186:BB186"/>
    <mergeCell ref="BC186:BF186"/>
    <mergeCell ref="BG186:BJ186"/>
    <mergeCell ref="BK186:BP186"/>
    <mergeCell ref="B185:Y186"/>
    <mergeCell ref="Z185:AD186"/>
    <mergeCell ref="AE185:AJ186"/>
    <mergeCell ref="AK185:AX185"/>
    <mergeCell ref="AY185:BB185"/>
    <mergeCell ref="BC185:BF185"/>
    <mergeCell ref="AK213:AX213"/>
    <mergeCell ref="AK214:AX214"/>
    <mergeCell ref="BG192:BJ192"/>
    <mergeCell ref="BK192:BP192"/>
    <mergeCell ref="BQ192:BW194"/>
    <mergeCell ref="BX192:CC194"/>
    <mergeCell ref="CD192:CI194"/>
    <mergeCell ref="AY193:BB193"/>
    <mergeCell ref="BC193:BF193"/>
    <mergeCell ref="BG193:BJ193"/>
    <mergeCell ref="BK193:BP193"/>
    <mergeCell ref="B192:Y194"/>
    <mergeCell ref="Z192:AD194"/>
    <mergeCell ref="AE192:AJ194"/>
    <mergeCell ref="AY192:BB192"/>
    <mergeCell ref="BC192:BF192"/>
    <mergeCell ref="AK194:AX194"/>
    <mergeCell ref="AY194:BB194"/>
    <mergeCell ref="BC194:BF194"/>
    <mergeCell ref="BC189:BF191"/>
    <mergeCell ref="BG189:BJ191"/>
    <mergeCell ref="BK189:BP191"/>
    <mergeCell ref="BQ189:BW191"/>
    <mergeCell ref="BX189:CC191"/>
    <mergeCell ref="CD189:CI191"/>
    <mergeCell ref="B187:AJ187"/>
    <mergeCell ref="AK187:BJ187"/>
    <mergeCell ref="BK187:BP187"/>
    <mergeCell ref="BQ187:CC187"/>
    <mergeCell ref="CD187:CI187"/>
    <mergeCell ref="B189:Y191"/>
    <mergeCell ref="Z189:AD191"/>
    <mergeCell ref="AE189:AJ191"/>
    <mergeCell ref="AK189:AX191"/>
    <mergeCell ref="AY189:BB191"/>
    <mergeCell ref="BG194:BJ194"/>
    <mergeCell ref="BK194:BP194"/>
    <mergeCell ref="B195:AJ195"/>
    <mergeCell ref="AK195:BJ195"/>
    <mergeCell ref="BK195:BP195"/>
    <mergeCell ref="BQ195:CC195"/>
    <mergeCell ref="CD195:CI195"/>
    <mergeCell ref="B197:Y199"/>
    <mergeCell ref="Z197:AD199"/>
    <mergeCell ref="AE197:AJ199"/>
    <mergeCell ref="AK197:AX199"/>
    <mergeCell ref="AY197:BB199"/>
    <mergeCell ref="BG200:BJ200"/>
    <mergeCell ref="BK200:BP200"/>
    <mergeCell ref="BQ200:BW200"/>
    <mergeCell ref="BX200:CC200"/>
    <mergeCell ref="CD200:CI200"/>
    <mergeCell ref="B200:Y200"/>
    <mergeCell ref="Z200:AD200"/>
    <mergeCell ref="AE200:AJ200"/>
    <mergeCell ref="AK200:AX200"/>
    <mergeCell ref="AY200:BB200"/>
    <mergeCell ref="BC200:BF200"/>
    <mergeCell ref="BC203:BF205"/>
    <mergeCell ref="BG203:BJ205"/>
    <mergeCell ref="BK203:BP205"/>
    <mergeCell ref="BQ203:BW205"/>
    <mergeCell ref="BX203:CC205"/>
    <mergeCell ref="CD203:CI205"/>
    <mergeCell ref="BC197:BF199"/>
    <mergeCell ref="BG197:BJ199"/>
    <mergeCell ref="BK197:BP199"/>
    <mergeCell ref="BQ197:BW199"/>
    <mergeCell ref="BX197:CC199"/>
    <mergeCell ref="CD197:CI199"/>
    <mergeCell ref="B201:AJ201"/>
    <mergeCell ref="AK201:BJ201"/>
    <mergeCell ref="BK201:BP201"/>
    <mergeCell ref="BQ201:CC201"/>
    <mergeCell ref="CD201:CI201"/>
    <mergeCell ref="B203:Y205"/>
    <mergeCell ref="Z203:AD205"/>
    <mergeCell ref="AE203:AJ205"/>
    <mergeCell ref="AK203:AX205"/>
    <mergeCell ref="AY203:BB205"/>
    <mergeCell ref="BC210:BF212"/>
    <mergeCell ref="BG210:BJ212"/>
    <mergeCell ref="BK210:BP212"/>
    <mergeCell ref="BQ210:BW212"/>
    <mergeCell ref="BX210:CC212"/>
    <mergeCell ref="CD210:CI212"/>
    <mergeCell ref="B208:AJ208"/>
    <mergeCell ref="AK208:BJ208"/>
    <mergeCell ref="BK208:BP208"/>
    <mergeCell ref="BQ208:CC208"/>
    <mergeCell ref="CD208:CI208"/>
    <mergeCell ref="B210:Y212"/>
    <mergeCell ref="Z210:AD212"/>
    <mergeCell ref="AE210:AJ212"/>
    <mergeCell ref="AK210:AX212"/>
    <mergeCell ref="AY210:BB212"/>
    <mergeCell ref="BG206:BJ206"/>
    <mergeCell ref="BK206:BP206"/>
    <mergeCell ref="BQ206:BW207"/>
    <mergeCell ref="BX206:CC207"/>
    <mergeCell ref="CD206:CI207"/>
    <mergeCell ref="AK207:AX207"/>
    <mergeCell ref="AY207:BB207"/>
    <mergeCell ref="BC207:BF207"/>
    <mergeCell ref="BG207:BJ207"/>
    <mergeCell ref="BK207:BP207"/>
    <mergeCell ref="B206:Y207"/>
    <mergeCell ref="Z206:AD207"/>
    <mergeCell ref="AE206:AJ207"/>
    <mergeCell ref="AK206:AX206"/>
    <mergeCell ref="AY206:BB206"/>
    <mergeCell ref="BC206:BF206"/>
    <mergeCell ref="BG213:BJ213"/>
    <mergeCell ref="BK213:BP213"/>
    <mergeCell ref="BQ213:BW214"/>
    <mergeCell ref="BX213:CC214"/>
    <mergeCell ref="CD213:CI214"/>
    <mergeCell ref="AY214:BB214"/>
    <mergeCell ref="BC214:BF214"/>
    <mergeCell ref="BG214:BJ214"/>
    <mergeCell ref="BK214:BP214"/>
    <mergeCell ref="B213:Y214"/>
    <mergeCell ref="Z213:AD214"/>
    <mergeCell ref="AE213:AJ214"/>
    <mergeCell ref="AY213:BB213"/>
    <mergeCell ref="BC213:BF213"/>
    <mergeCell ref="BG220:BJ220"/>
    <mergeCell ref="BK220:BP220"/>
    <mergeCell ref="BQ220:BW222"/>
    <mergeCell ref="BX220:CC222"/>
    <mergeCell ref="CD220:CI222"/>
    <mergeCell ref="AK221:AX221"/>
    <mergeCell ref="AY221:BB221"/>
    <mergeCell ref="BC221:BF221"/>
    <mergeCell ref="BG221:BJ221"/>
    <mergeCell ref="BK221:BP221"/>
    <mergeCell ref="B220:Y222"/>
    <mergeCell ref="Z220:AD222"/>
    <mergeCell ref="AE220:AJ222"/>
    <mergeCell ref="AK220:AX220"/>
    <mergeCell ref="AY220:BB220"/>
    <mergeCell ref="BC220:BF220"/>
    <mergeCell ref="AK222:AX222"/>
    <mergeCell ref="AY222:BB222"/>
    <mergeCell ref="BC222:BF222"/>
    <mergeCell ref="BC217:BF219"/>
    <mergeCell ref="BG217:BJ219"/>
    <mergeCell ref="BK217:BP219"/>
    <mergeCell ref="BQ217:BW219"/>
    <mergeCell ref="BX217:CC219"/>
    <mergeCell ref="CD217:CI219"/>
    <mergeCell ref="B215:AJ215"/>
    <mergeCell ref="AK215:BJ215"/>
    <mergeCell ref="BK215:BP215"/>
    <mergeCell ref="BQ215:CC215"/>
    <mergeCell ref="CD215:CI215"/>
    <mergeCell ref="B217:Y219"/>
    <mergeCell ref="Z217:AD219"/>
    <mergeCell ref="AE217:AJ219"/>
    <mergeCell ref="AK217:AX219"/>
    <mergeCell ref="AY217:BB219"/>
    <mergeCell ref="BG222:BJ222"/>
    <mergeCell ref="BK222:BP222"/>
    <mergeCell ref="BC225:BF227"/>
    <mergeCell ref="BG225:BJ227"/>
    <mergeCell ref="BK225:BP227"/>
    <mergeCell ref="BQ225:BW227"/>
    <mergeCell ref="BX225:CC227"/>
    <mergeCell ref="CD225:CI227"/>
    <mergeCell ref="B223:AJ223"/>
    <mergeCell ref="AK223:BJ223"/>
    <mergeCell ref="BK223:BP223"/>
    <mergeCell ref="BQ223:CC223"/>
    <mergeCell ref="CD223:CI223"/>
    <mergeCell ref="B225:Y227"/>
    <mergeCell ref="Z225:AD227"/>
    <mergeCell ref="AE225:AJ227"/>
    <mergeCell ref="AK225:AX227"/>
    <mergeCell ref="AY225:BB227"/>
    <mergeCell ref="AY232:BB232"/>
    <mergeCell ref="BC232:BF232"/>
    <mergeCell ref="BG232:BJ232"/>
    <mergeCell ref="BK232:BP232"/>
    <mergeCell ref="B228:Y234"/>
    <mergeCell ref="Z228:AD234"/>
    <mergeCell ref="AE228:AJ234"/>
    <mergeCell ref="BG234:BJ234"/>
    <mergeCell ref="BK234:BP234"/>
    <mergeCell ref="BG228:BJ228"/>
    <mergeCell ref="BK228:BP228"/>
    <mergeCell ref="BQ228:BW234"/>
    <mergeCell ref="BX228:CC234"/>
    <mergeCell ref="CD228:CI234"/>
    <mergeCell ref="AK229:AX229"/>
    <mergeCell ref="AY229:BB229"/>
    <mergeCell ref="BC229:BF229"/>
    <mergeCell ref="BG229:BJ229"/>
    <mergeCell ref="BK229:BP229"/>
    <mergeCell ref="AK228:AX228"/>
    <mergeCell ref="AY228:BB228"/>
    <mergeCell ref="BC228:BF228"/>
    <mergeCell ref="AK230:AX230"/>
    <mergeCell ref="AY230:BB230"/>
    <mergeCell ref="BC230:BF230"/>
    <mergeCell ref="AK232:AX232"/>
    <mergeCell ref="AK234:AX234"/>
    <mergeCell ref="AY234:BB234"/>
    <mergeCell ref="BC234:BF234"/>
    <mergeCell ref="Z240:AD240"/>
    <mergeCell ref="AE240:AJ240"/>
    <mergeCell ref="AK240:AX240"/>
    <mergeCell ref="AY240:BB240"/>
    <mergeCell ref="BC240:BF240"/>
    <mergeCell ref="BC237:BF239"/>
    <mergeCell ref="BG237:BJ239"/>
    <mergeCell ref="BK237:BP239"/>
    <mergeCell ref="BQ237:BW239"/>
    <mergeCell ref="BX237:CC239"/>
    <mergeCell ref="CD237:CI239"/>
    <mergeCell ref="AK233:AX233"/>
    <mergeCell ref="AY233:BB233"/>
    <mergeCell ref="BC233:BF233"/>
    <mergeCell ref="BG233:BJ233"/>
    <mergeCell ref="BK233:BP233"/>
    <mergeCell ref="BG230:BJ230"/>
    <mergeCell ref="BK230:BP230"/>
    <mergeCell ref="AK231:AX231"/>
    <mergeCell ref="AY231:BB231"/>
    <mergeCell ref="BC231:BF231"/>
    <mergeCell ref="BG231:BJ231"/>
    <mergeCell ref="BK231:BP231"/>
    <mergeCell ref="B235:AJ235"/>
    <mergeCell ref="AK235:BJ235"/>
    <mergeCell ref="BK235:BP235"/>
    <mergeCell ref="BQ235:CC235"/>
    <mergeCell ref="CD235:CI235"/>
    <mergeCell ref="B237:Y239"/>
    <mergeCell ref="Z237:AD239"/>
    <mergeCell ref="AE237:AJ239"/>
    <mergeCell ref="AK237:AX239"/>
    <mergeCell ref="AY237:BB239"/>
    <mergeCell ref="BC243:BF245"/>
    <mergeCell ref="BG243:BJ245"/>
    <mergeCell ref="BK243:BP245"/>
    <mergeCell ref="BQ243:BW245"/>
    <mergeCell ref="BX243:CC245"/>
    <mergeCell ref="CD243:CI245"/>
    <mergeCell ref="B241:AJ241"/>
    <mergeCell ref="AK241:BJ241"/>
    <mergeCell ref="BK241:BP241"/>
    <mergeCell ref="BQ241:CC241"/>
    <mergeCell ref="CD241:CI241"/>
    <mergeCell ref="B243:Y245"/>
    <mergeCell ref="Z243:AD245"/>
    <mergeCell ref="AE243:AJ245"/>
    <mergeCell ref="AK243:AX245"/>
    <mergeCell ref="AY243:BB245"/>
    <mergeCell ref="BG240:BJ240"/>
    <mergeCell ref="BK240:BP240"/>
    <mergeCell ref="BQ240:BW240"/>
    <mergeCell ref="BX240:CC240"/>
    <mergeCell ref="CD240:CI240"/>
    <mergeCell ref="B240:Y240"/>
    <mergeCell ref="BG246:BJ246"/>
    <mergeCell ref="BK246:BP246"/>
    <mergeCell ref="BQ246:BW246"/>
    <mergeCell ref="BX246:CC246"/>
    <mergeCell ref="CD246:CI246"/>
    <mergeCell ref="B246:Y246"/>
    <mergeCell ref="Z246:AD246"/>
    <mergeCell ref="AE246:AJ246"/>
    <mergeCell ref="AK246:AX246"/>
    <mergeCell ref="AY246:BB246"/>
    <mergeCell ref="BC246:BF246"/>
    <mergeCell ref="BG252:BJ252"/>
    <mergeCell ref="BK252:BP252"/>
    <mergeCell ref="BQ252:BW252"/>
    <mergeCell ref="BX252:CC252"/>
    <mergeCell ref="CD252:CI252"/>
    <mergeCell ref="B252:Y252"/>
    <mergeCell ref="Z252:AD252"/>
    <mergeCell ref="AE252:AJ252"/>
    <mergeCell ref="AK252:AX252"/>
    <mergeCell ref="AY252:BB252"/>
    <mergeCell ref="BC252:BF252"/>
    <mergeCell ref="BC249:BF251"/>
    <mergeCell ref="BG249:BJ251"/>
    <mergeCell ref="BK249:BP251"/>
    <mergeCell ref="BQ249:BW251"/>
    <mergeCell ref="BX249:CC251"/>
    <mergeCell ref="CD249:CI251"/>
    <mergeCell ref="B247:AJ247"/>
    <mergeCell ref="AK247:BJ247"/>
    <mergeCell ref="BK247:BP247"/>
    <mergeCell ref="BQ247:CC247"/>
    <mergeCell ref="CD247:CI247"/>
    <mergeCell ref="B249:Y251"/>
    <mergeCell ref="Z249:AD251"/>
    <mergeCell ref="AE249:AJ251"/>
    <mergeCell ref="AK249:AX251"/>
    <mergeCell ref="AY249:BB251"/>
    <mergeCell ref="BC255:BF257"/>
    <mergeCell ref="BG255:BJ257"/>
    <mergeCell ref="BK255:BP257"/>
    <mergeCell ref="BQ255:BW257"/>
    <mergeCell ref="BX255:CC257"/>
    <mergeCell ref="CD255:CI257"/>
    <mergeCell ref="B253:AJ253"/>
    <mergeCell ref="AK253:BJ253"/>
    <mergeCell ref="BK253:BP253"/>
    <mergeCell ref="BQ253:CC253"/>
    <mergeCell ref="CD253:CI253"/>
    <mergeCell ref="B255:Y257"/>
    <mergeCell ref="Z255:AD257"/>
    <mergeCell ref="AE255:AJ257"/>
    <mergeCell ref="AK255:AX257"/>
    <mergeCell ref="AY255:BB257"/>
    <mergeCell ref="BG260:BJ260"/>
    <mergeCell ref="BK260:BP260"/>
    <mergeCell ref="B261:AJ261"/>
    <mergeCell ref="AK261:BJ261"/>
    <mergeCell ref="BK261:BP261"/>
    <mergeCell ref="BQ261:CC261"/>
    <mergeCell ref="CD261:CI261"/>
    <mergeCell ref="B263:Y265"/>
    <mergeCell ref="Z263:AD265"/>
    <mergeCell ref="AE263:AJ265"/>
    <mergeCell ref="AK263:AX265"/>
    <mergeCell ref="AY263:BB265"/>
    <mergeCell ref="BG258:BJ258"/>
    <mergeCell ref="BK258:BP258"/>
    <mergeCell ref="BQ258:BW260"/>
    <mergeCell ref="BX258:CC260"/>
    <mergeCell ref="CD258:CI260"/>
    <mergeCell ref="AK259:AX259"/>
    <mergeCell ref="AY259:BB259"/>
    <mergeCell ref="BC259:BF259"/>
    <mergeCell ref="BG259:BJ259"/>
    <mergeCell ref="BK259:BP259"/>
    <mergeCell ref="B258:Y260"/>
    <mergeCell ref="Z258:AD260"/>
    <mergeCell ref="AE258:AJ260"/>
    <mergeCell ref="AK258:AX258"/>
    <mergeCell ref="AY258:BB258"/>
    <mergeCell ref="BC258:BF258"/>
    <mergeCell ref="AK260:AX260"/>
    <mergeCell ref="AY260:BB260"/>
    <mergeCell ref="BC260:BF260"/>
    <mergeCell ref="BG266:BJ266"/>
    <mergeCell ref="BK266:BP266"/>
    <mergeCell ref="BQ266:BW267"/>
    <mergeCell ref="BX266:CC267"/>
    <mergeCell ref="CD266:CI267"/>
    <mergeCell ref="AK267:AX267"/>
    <mergeCell ref="AY267:BB267"/>
    <mergeCell ref="BC267:BF267"/>
    <mergeCell ref="BG267:BJ267"/>
    <mergeCell ref="BK267:BP267"/>
    <mergeCell ref="B266:Y267"/>
    <mergeCell ref="Z266:AD267"/>
    <mergeCell ref="AE266:AJ267"/>
    <mergeCell ref="AK266:AX266"/>
    <mergeCell ref="AY266:BB266"/>
    <mergeCell ref="BC266:BF266"/>
    <mergeCell ref="BC263:BF265"/>
    <mergeCell ref="BG263:BJ265"/>
    <mergeCell ref="BK263:BP265"/>
    <mergeCell ref="BQ263:BW265"/>
    <mergeCell ref="BX263:CC265"/>
    <mergeCell ref="CD263:CI265"/>
    <mergeCell ref="BG273:BJ273"/>
    <mergeCell ref="BC270:BF272"/>
    <mergeCell ref="BG270:BJ272"/>
    <mergeCell ref="BK270:BP272"/>
    <mergeCell ref="BQ270:BW272"/>
    <mergeCell ref="BX270:CC272"/>
    <mergeCell ref="CD270:CI272"/>
    <mergeCell ref="B268:AJ268"/>
    <mergeCell ref="AK268:BJ268"/>
    <mergeCell ref="BK268:BP268"/>
    <mergeCell ref="BQ268:CC268"/>
    <mergeCell ref="CD268:CI268"/>
    <mergeCell ref="B270:Y272"/>
    <mergeCell ref="Z270:AD272"/>
    <mergeCell ref="AE270:AJ272"/>
    <mergeCell ref="AK270:AX272"/>
    <mergeCell ref="AY270:BB272"/>
    <mergeCell ref="AY275:BB275"/>
    <mergeCell ref="BC275:BF275"/>
    <mergeCell ref="AK277:AX277"/>
    <mergeCell ref="AK279:AX279"/>
    <mergeCell ref="AY279:BB279"/>
    <mergeCell ref="BC279:BF279"/>
    <mergeCell ref="BG279:BJ279"/>
    <mergeCell ref="BK279:BP279"/>
    <mergeCell ref="AY277:BB277"/>
    <mergeCell ref="BC277:BF277"/>
    <mergeCell ref="BG277:BJ277"/>
    <mergeCell ref="BK277:BP277"/>
    <mergeCell ref="AK278:AX278"/>
    <mergeCell ref="AY278:BB278"/>
    <mergeCell ref="BC278:BF278"/>
    <mergeCell ref="BG278:BJ278"/>
    <mergeCell ref="BK278:BP278"/>
    <mergeCell ref="BG275:BJ275"/>
    <mergeCell ref="BK275:BP275"/>
    <mergeCell ref="AK276:AX276"/>
    <mergeCell ref="AY276:BB276"/>
    <mergeCell ref="BC276:BF276"/>
    <mergeCell ref="BG276:BJ276"/>
    <mergeCell ref="BK276:BP276"/>
    <mergeCell ref="BC282:BF284"/>
    <mergeCell ref="BG282:BJ284"/>
    <mergeCell ref="BK282:BP284"/>
    <mergeCell ref="BQ282:BW284"/>
    <mergeCell ref="BX282:CC284"/>
    <mergeCell ref="CD282:CI284"/>
    <mergeCell ref="BQ273:BW279"/>
    <mergeCell ref="BX273:CC279"/>
    <mergeCell ref="CD273:CI279"/>
    <mergeCell ref="AK274:AX274"/>
    <mergeCell ref="AY274:BB274"/>
    <mergeCell ref="BC274:BF274"/>
    <mergeCell ref="BG274:BJ274"/>
    <mergeCell ref="BK274:BP274"/>
    <mergeCell ref="BK273:BP273"/>
    <mergeCell ref="B280:AJ280"/>
    <mergeCell ref="AK280:BJ280"/>
    <mergeCell ref="BK280:BP280"/>
    <mergeCell ref="BQ280:CC280"/>
    <mergeCell ref="CD280:CI280"/>
    <mergeCell ref="B282:Y284"/>
    <mergeCell ref="Z282:AD284"/>
    <mergeCell ref="AE282:AJ284"/>
    <mergeCell ref="AK282:AX284"/>
    <mergeCell ref="AY282:BB284"/>
    <mergeCell ref="B273:Y279"/>
    <mergeCell ref="Z273:AD279"/>
    <mergeCell ref="AE273:AJ279"/>
    <mergeCell ref="AK273:AX273"/>
    <mergeCell ref="AY273:BB273"/>
    <mergeCell ref="BC273:BF273"/>
    <mergeCell ref="AK275:AX275"/>
    <mergeCell ref="BC288:BF290"/>
    <mergeCell ref="BG288:BJ290"/>
    <mergeCell ref="BK288:BP290"/>
    <mergeCell ref="BQ288:BW290"/>
    <mergeCell ref="BX288:CC290"/>
    <mergeCell ref="CD288:CI290"/>
    <mergeCell ref="B286:AJ286"/>
    <mergeCell ref="AK286:BJ286"/>
    <mergeCell ref="BK286:BP286"/>
    <mergeCell ref="BQ286:CC286"/>
    <mergeCell ref="CD286:CI286"/>
    <mergeCell ref="B288:Y290"/>
    <mergeCell ref="Z288:AD290"/>
    <mergeCell ref="AE288:AJ290"/>
    <mergeCell ref="AK288:AX290"/>
    <mergeCell ref="AY288:BB290"/>
    <mergeCell ref="BG285:BJ285"/>
    <mergeCell ref="BK285:BP285"/>
    <mergeCell ref="BQ285:BW285"/>
    <mergeCell ref="BX285:CC285"/>
    <mergeCell ref="CD285:CI285"/>
    <mergeCell ref="B285:Y285"/>
    <mergeCell ref="Z285:AD285"/>
    <mergeCell ref="AE285:AJ285"/>
    <mergeCell ref="AK285:AX285"/>
    <mergeCell ref="AY285:BB285"/>
    <mergeCell ref="BC285:BF285"/>
    <mergeCell ref="BG291:BJ291"/>
    <mergeCell ref="BK291:BP291"/>
    <mergeCell ref="BQ291:BW291"/>
    <mergeCell ref="BX291:CC291"/>
    <mergeCell ref="CD291:CI291"/>
    <mergeCell ref="B291:Y291"/>
    <mergeCell ref="Z291:AD291"/>
    <mergeCell ref="AE291:AJ291"/>
    <mergeCell ref="AK291:AX291"/>
    <mergeCell ref="AY291:BB291"/>
    <mergeCell ref="BC291:BF291"/>
    <mergeCell ref="BG297:BJ297"/>
    <mergeCell ref="BK297:BP297"/>
    <mergeCell ref="BQ297:BW297"/>
    <mergeCell ref="BX297:CC297"/>
    <mergeCell ref="CD297:CI297"/>
    <mergeCell ref="B297:Y297"/>
    <mergeCell ref="Z297:AD297"/>
    <mergeCell ref="AE297:AJ297"/>
    <mergeCell ref="AK297:AX297"/>
    <mergeCell ref="AY297:BB297"/>
    <mergeCell ref="BC297:BF297"/>
    <mergeCell ref="BC294:BF296"/>
    <mergeCell ref="BG294:BJ296"/>
    <mergeCell ref="BK294:BP296"/>
    <mergeCell ref="BQ294:BW296"/>
    <mergeCell ref="BX294:CC296"/>
    <mergeCell ref="CD294:CI296"/>
    <mergeCell ref="B292:AJ292"/>
    <mergeCell ref="AK292:BJ292"/>
    <mergeCell ref="BK292:BP292"/>
    <mergeCell ref="BQ292:CC292"/>
    <mergeCell ref="CD292:CI292"/>
    <mergeCell ref="B294:Y296"/>
    <mergeCell ref="Z294:AD296"/>
    <mergeCell ref="AE294:AJ296"/>
    <mergeCell ref="AK294:AX296"/>
    <mergeCell ref="AY294:BB296"/>
    <mergeCell ref="BC300:BF302"/>
    <mergeCell ref="BG300:BJ302"/>
    <mergeCell ref="BK300:BP302"/>
    <mergeCell ref="BQ300:BW302"/>
    <mergeCell ref="BX300:CC302"/>
    <mergeCell ref="CD300:CI302"/>
    <mergeCell ref="B298:AJ298"/>
    <mergeCell ref="AK298:BJ298"/>
    <mergeCell ref="BK298:BP298"/>
    <mergeCell ref="BQ298:CC298"/>
    <mergeCell ref="CD298:CI298"/>
    <mergeCell ref="B300:Y302"/>
    <mergeCell ref="Z300:AD302"/>
    <mergeCell ref="AE300:AJ302"/>
    <mergeCell ref="AK300:AX302"/>
    <mergeCell ref="AY300:BB302"/>
    <mergeCell ref="BG303:BJ303"/>
    <mergeCell ref="BK303:BP303"/>
    <mergeCell ref="BQ303:BW303"/>
    <mergeCell ref="BX303:CC303"/>
    <mergeCell ref="CD303:CI303"/>
    <mergeCell ref="B303:Y303"/>
    <mergeCell ref="Z303:AD303"/>
    <mergeCell ref="AE303:AJ303"/>
    <mergeCell ref="AK303:AX303"/>
    <mergeCell ref="AY303:BB303"/>
    <mergeCell ref="BC303:BF303"/>
    <mergeCell ref="BG309:BJ309"/>
    <mergeCell ref="BK309:BP309"/>
    <mergeCell ref="BQ309:BW317"/>
    <mergeCell ref="BX309:CC317"/>
    <mergeCell ref="CD309:CI317"/>
    <mergeCell ref="AK310:AX310"/>
    <mergeCell ref="AY310:BB310"/>
    <mergeCell ref="BC310:BF310"/>
    <mergeCell ref="BG310:BJ310"/>
    <mergeCell ref="BK310:BP310"/>
    <mergeCell ref="B309:Y317"/>
    <mergeCell ref="Z309:AD317"/>
    <mergeCell ref="AE309:AJ317"/>
    <mergeCell ref="AK309:AX309"/>
    <mergeCell ref="AY309:BB309"/>
    <mergeCell ref="BC309:BF309"/>
    <mergeCell ref="AK311:AX311"/>
    <mergeCell ref="AY311:BB311"/>
    <mergeCell ref="BC311:BF311"/>
    <mergeCell ref="AK313:AX313"/>
    <mergeCell ref="BC306:BF308"/>
    <mergeCell ref="BG306:BJ308"/>
    <mergeCell ref="BK306:BP308"/>
    <mergeCell ref="BQ306:BW308"/>
    <mergeCell ref="BX306:CC308"/>
    <mergeCell ref="CD306:CI308"/>
    <mergeCell ref="B304:AJ304"/>
    <mergeCell ref="AK304:BJ304"/>
    <mergeCell ref="BK304:BP304"/>
    <mergeCell ref="BQ304:CC304"/>
    <mergeCell ref="CD304:CI304"/>
    <mergeCell ref="B306:Y308"/>
    <mergeCell ref="Z306:AD308"/>
    <mergeCell ref="AE306:AJ308"/>
    <mergeCell ref="AK306:AX308"/>
    <mergeCell ref="AY306:BB308"/>
    <mergeCell ref="AK317:AX317"/>
    <mergeCell ref="AY317:BB317"/>
    <mergeCell ref="BC317:BF317"/>
    <mergeCell ref="BG317:BJ317"/>
    <mergeCell ref="BK317:BP317"/>
    <mergeCell ref="AK315:AX315"/>
    <mergeCell ref="AY315:BB315"/>
    <mergeCell ref="BC315:BF315"/>
    <mergeCell ref="BG315:BJ315"/>
    <mergeCell ref="BK315:BP315"/>
    <mergeCell ref="AK316:AX316"/>
    <mergeCell ref="AY316:BB316"/>
    <mergeCell ref="BC316:BF316"/>
    <mergeCell ref="BG316:BJ316"/>
    <mergeCell ref="BK316:BP316"/>
    <mergeCell ref="AY313:BB313"/>
    <mergeCell ref="BC313:BF313"/>
    <mergeCell ref="BG313:BJ313"/>
    <mergeCell ref="BK313:BP313"/>
    <mergeCell ref="AK314:AX314"/>
    <mergeCell ref="AY314:BB314"/>
    <mergeCell ref="BC314:BF314"/>
    <mergeCell ref="BG314:BJ314"/>
    <mergeCell ref="BK314:BP314"/>
    <mergeCell ref="BG311:BJ311"/>
    <mergeCell ref="BK311:BP311"/>
    <mergeCell ref="AK312:AX312"/>
    <mergeCell ref="AY312:BB312"/>
    <mergeCell ref="BC312:BF312"/>
    <mergeCell ref="BG312:BJ312"/>
    <mergeCell ref="BK312:BP312"/>
    <mergeCell ref="BC320:BF322"/>
    <mergeCell ref="BG320:BJ322"/>
    <mergeCell ref="BK320:BP322"/>
    <mergeCell ref="CD320:CI322"/>
    <mergeCell ref="B318:AJ318"/>
    <mergeCell ref="AK318:BJ318"/>
    <mergeCell ref="BK318:BP318"/>
    <mergeCell ref="BQ318:CC318"/>
    <mergeCell ref="CD318:CI318"/>
    <mergeCell ref="B320:Y322"/>
    <mergeCell ref="Z320:AD322"/>
    <mergeCell ref="AE320:AJ322"/>
    <mergeCell ref="AK320:AX322"/>
    <mergeCell ref="AY320:BB322"/>
    <mergeCell ref="AY327:BB327"/>
    <mergeCell ref="BC327:BF327"/>
    <mergeCell ref="BG327:BJ327"/>
    <mergeCell ref="BK327:BP327"/>
    <mergeCell ref="B323:Y330"/>
    <mergeCell ref="Z323:AD330"/>
    <mergeCell ref="AE323:AJ330"/>
    <mergeCell ref="BG329:BJ329"/>
    <mergeCell ref="BK329:BP329"/>
    <mergeCell ref="AK330:AX330"/>
    <mergeCell ref="AY330:BB330"/>
    <mergeCell ref="BC330:BF330"/>
    <mergeCell ref="BG330:BJ330"/>
    <mergeCell ref="BK330:BP330"/>
    <mergeCell ref="BG323:BJ323"/>
    <mergeCell ref="BK323:BP323"/>
    <mergeCell ref="BQ323:BW330"/>
    <mergeCell ref="BX323:CC330"/>
    <mergeCell ref="CD323:CI330"/>
    <mergeCell ref="AK323:AX323"/>
    <mergeCell ref="AY323:BB323"/>
    <mergeCell ref="BC323:BF323"/>
    <mergeCell ref="AK325:AX325"/>
    <mergeCell ref="AY325:BB325"/>
    <mergeCell ref="BC325:BF325"/>
    <mergeCell ref="AK327:AX327"/>
    <mergeCell ref="AK329:AX329"/>
    <mergeCell ref="AY329:BB329"/>
    <mergeCell ref="BC329:BF329"/>
    <mergeCell ref="AY336:BB336"/>
    <mergeCell ref="BC336:BF336"/>
    <mergeCell ref="BC333:BF335"/>
    <mergeCell ref="BG333:BJ335"/>
    <mergeCell ref="BK333:BP335"/>
    <mergeCell ref="BQ320:BW322"/>
    <mergeCell ref="BX320:CC322"/>
    <mergeCell ref="AK328:AX328"/>
    <mergeCell ref="AY328:BB328"/>
    <mergeCell ref="BC328:BF328"/>
    <mergeCell ref="BG328:BJ328"/>
    <mergeCell ref="BK328:BP328"/>
    <mergeCell ref="BG325:BJ325"/>
    <mergeCell ref="BK325:BP325"/>
    <mergeCell ref="AK326:AX326"/>
    <mergeCell ref="AY326:BB326"/>
    <mergeCell ref="BC326:BF326"/>
    <mergeCell ref="BG326:BJ326"/>
    <mergeCell ref="BK326:BP326"/>
    <mergeCell ref="AC340:AH340"/>
    <mergeCell ref="AK324:AX324"/>
    <mergeCell ref="AY324:BB324"/>
    <mergeCell ref="BC324:BF324"/>
    <mergeCell ref="BG324:BJ324"/>
    <mergeCell ref="BK324:BP324"/>
    <mergeCell ref="P341:U341"/>
    <mergeCell ref="V341:AB341"/>
    <mergeCell ref="AC341:AH341"/>
    <mergeCell ref="B331:AJ331"/>
    <mergeCell ref="AK331:BJ331"/>
    <mergeCell ref="BK331:BP331"/>
    <mergeCell ref="BQ331:CC331"/>
    <mergeCell ref="CD331:CI331"/>
    <mergeCell ref="B333:Y335"/>
    <mergeCell ref="Z333:AD335"/>
    <mergeCell ref="AE333:AJ335"/>
    <mergeCell ref="AK333:AX335"/>
    <mergeCell ref="AY333:BB335"/>
    <mergeCell ref="B337:AJ337"/>
    <mergeCell ref="AK337:BJ337"/>
    <mergeCell ref="BK337:BP337"/>
    <mergeCell ref="BQ337:CC337"/>
    <mergeCell ref="CD337:CI337"/>
    <mergeCell ref="B339:AH339"/>
    <mergeCell ref="BG336:BJ336"/>
    <mergeCell ref="BK336:BP336"/>
    <mergeCell ref="BQ336:BW336"/>
    <mergeCell ref="BX336:CC336"/>
    <mergeCell ref="CD336:CI336"/>
    <mergeCell ref="B336:Y336"/>
    <mergeCell ref="P357:U357"/>
    <mergeCell ref="V357:AB357"/>
    <mergeCell ref="Z336:AD336"/>
    <mergeCell ref="AE336:AJ336"/>
    <mergeCell ref="AK336:AX336"/>
    <mergeCell ref="BQ333:BW335"/>
    <mergeCell ref="BX333:CC335"/>
    <mergeCell ref="CD333:CI335"/>
    <mergeCell ref="V354:AB354"/>
    <mergeCell ref="AC354:AH354"/>
    <mergeCell ref="P355:U355"/>
    <mergeCell ref="V355:AB355"/>
    <mergeCell ref="AC355:AH355"/>
    <mergeCell ref="P347:U347"/>
    <mergeCell ref="V347:AB347"/>
    <mergeCell ref="AC347:AH347"/>
    <mergeCell ref="P344:U344"/>
    <mergeCell ref="V344:AB344"/>
    <mergeCell ref="AC344:AH344"/>
    <mergeCell ref="P345:U345"/>
    <mergeCell ref="V345:AB345"/>
    <mergeCell ref="AC345:AH345"/>
    <mergeCell ref="P342:U342"/>
    <mergeCell ref="V342:AB342"/>
    <mergeCell ref="AC342:AH342"/>
    <mergeCell ref="P343:U343"/>
    <mergeCell ref="V343:AB343"/>
    <mergeCell ref="AC343:AH343"/>
    <mergeCell ref="P346:U346"/>
    <mergeCell ref="V346:AB346"/>
    <mergeCell ref="AC346:AH346"/>
    <mergeCell ref="V340:AB340"/>
    <mergeCell ref="V364:AB364"/>
    <mergeCell ref="AC364:AH364"/>
    <mergeCell ref="B340:O340"/>
    <mergeCell ref="P340:U340"/>
    <mergeCell ref="AC365:AH365"/>
    <mergeCell ref="P352:U352"/>
    <mergeCell ref="V352:AB352"/>
    <mergeCell ref="AC352:AH352"/>
    <mergeCell ref="P353:U353"/>
    <mergeCell ref="V353:AB353"/>
    <mergeCell ref="AC353:AH353"/>
    <mergeCell ref="P350:U350"/>
    <mergeCell ref="V350:AB350"/>
    <mergeCell ref="AC350:AH350"/>
    <mergeCell ref="P351:U351"/>
    <mergeCell ref="V351:AB351"/>
    <mergeCell ref="AC351:AH351"/>
    <mergeCell ref="P348:U348"/>
    <mergeCell ref="V348:AB348"/>
    <mergeCell ref="AC348:AH348"/>
    <mergeCell ref="P349:U349"/>
    <mergeCell ref="V349:AB349"/>
    <mergeCell ref="AC349:AH349"/>
    <mergeCell ref="P358:U358"/>
    <mergeCell ref="V358:AB358"/>
    <mergeCell ref="AC358:AH358"/>
    <mergeCell ref="P359:U359"/>
    <mergeCell ref="V359:AB359"/>
    <mergeCell ref="AC359:AH359"/>
    <mergeCell ref="P356:U356"/>
    <mergeCell ref="V356:AB356"/>
    <mergeCell ref="AC356:AH356"/>
    <mergeCell ref="P365:U365"/>
    <mergeCell ref="V365:AB365"/>
    <mergeCell ref="AC357:AH357"/>
    <mergeCell ref="P354:U354"/>
    <mergeCell ref="P362:U362"/>
    <mergeCell ref="V362:AB362"/>
    <mergeCell ref="AC362:AH362"/>
    <mergeCell ref="P363:U363"/>
    <mergeCell ref="V363:AB363"/>
    <mergeCell ref="AC363:AH363"/>
    <mergeCell ref="P360:U360"/>
    <mergeCell ref="V360:AB360"/>
    <mergeCell ref="AC360:AH360"/>
    <mergeCell ref="P361:U361"/>
    <mergeCell ref="V361:AB361"/>
    <mergeCell ref="AC361:AH361"/>
    <mergeCell ref="P370:U370"/>
    <mergeCell ref="V370:AB370"/>
    <mergeCell ref="AC370:AH370"/>
    <mergeCell ref="P368:U368"/>
    <mergeCell ref="V368:AB368"/>
    <mergeCell ref="AC368:AH368"/>
    <mergeCell ref="P369:U369"/>
    <mergeCell ref="V369:AB369"/>
    <mergeCell ref="AC369:AH369"/>
    <mergeCell ref="P366:U366"/>
    <mergeCell ref="V366:AB366"/>
    <mergeCell ref="AC366:AH366"/>
    <mergeCell ref="P367:U367"/>
    <mergeCell ref="V367:AB367"/>
    <mergeCell ref="AC367:AH367"/>
    <mergeCell ref="P364:U364"/>
  </mergeCells>
  <conditionalFormatting sqref="AC341:AH370">
    <cfRule type="cellIs" dxfId="21" priority="1" operator="lessThan">
      <formula>0</formula>
    </cfRule>
    <cfRule type="cellIs" dxfId="20" priority="2" operator="greaterThan">
      <formula>0</formula>
    </cfRule>
  </conditionalFormatting>
  <dataValidations count="1">
    <dataValidation type="list" allowBlank="1" showInputMessage="1" showErrorMessage="1" error="NO SE SELECCIONÓ UN CARGO DE LA LISTA" prompt="SELECCIONE UN CARGO DE LA LISTA" sqref="AK34:AX36 AK192:AX194 AK49:AX55 AK61:AX64 AK70:AX71 AK336:AX336 AK91:AX93 AK99:AX99 AK105:AX106 AK112:AX118 AK124:AX127 AK133:AX133 AK139:AX139 AK145:AX146 AK152:AX155 AK161:AX172 AK178:AX179 AK185:AX186 AK42:AX43 AK200:AX200 AK206:AX207 AK77:AX85 AK220:AX222 AK228:AX234 AK240:AX240 AK246:AX246 AK252:AX252 AK258:AX260 AK266:AX267 AK273:AX279 AK285:AX285 AK291:AX291 AK297:AX297 AK303:AX303 AK309:AX317 AK323:AX330 AK213:AX214">
      <formula1>$B$341:$B$370</formula1>
    </dataValidation>
  </dataValidations>
  <printOptions horizontalCentered="1"/>
  <pageMargins left="0" right="0" top="0" bottom="0" header="0.31496062992125984" footer="0.31496062992125984"/>
  <pageSetup scale="4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92D050"/>
  </sheetPr>
  <dimension ref="A1:CJ241"/>
  <sheetViews>
    <sheetView zoomScale="90" zoomScaleNormal="90" workbookViewId="0">
      <selection activeCell="B33" sqref="B33:AP33"/>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185"/>
      <c r="BD3" s="185"/>
      <c r="BE3" s="185"/>
      <c r="BF3" s="185"/>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186"/>
      <c r="BD4" s="186"/>
      <c r="BE4" s="186"/>
      <c r="BF4" s="186"/>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187"/>
      <c r="BD5" s="187"/>
      <c r="BE5" s="187"/>
      <c r="BF5" s="187"/>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187"/>
      <c r="BD6" s="187"/>
      <c r="BE6" s="187"/>
      <c r="BF6" s="187"/>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187"/>
      <c r="BD7" s="187"/>
      <c r="BE7" s="187"/>
      <c r="BF7" s="187"/>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187"/>
      <c r="BD8" s="187"/>
      <c r="BE8" s="187"/>
      <c r="BF8" s="187"/>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188"/>
      <c r="BD9" s="188"/>
      <c r="BE9" s="188"/>
      <c r="BF9" s="188"/>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186"/>
      <c r="BD12" s="186"/>
      <c r="BE12" s="186"/>
      <c r="BF12" s="186"/>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189"/>
      <c r="BD13" s="189"/>
      <c r="BE13" s="189"/>
      <c r="BF13" s="189"/>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189"/>
      <c r="BD14" s="189"/>
      <c r="BE14" s="189"/>
      <c r="BF14" s="189"/>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v>2017</v>
      </c>
      <c r="Z17" s="280"/>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86"/>
      <c r="X18" s="186"/>
      <c r="Y18" s="192"/>
      <c r="Z18" s="192"/>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190"/>
      <c r="BD19" s="190"/>
      <c r="BE19" s="190"/>
      <c r="BF19" s="190"/>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43" t="s">
        <v>643</v>
      </c>
      <c r="P23" s="43"/>
      <c r="Q23" s="43"/>
      <c r="R23" s="43"/>
      <c r="S23" s="43"/>
      <c r="T23" s="43"/>
      <c r="U23" s="43"/>
      <c r="V23" s="43"/>
      <c r="W23" s="43"/>
      <c r="X23" s="43"/>
      <c r="Y23" s="43"/>
      <c r="Z23" s="43"/>
      <c r="AA23" s="43"/>
      <c r="AB23" s="43"/>
      <c r="AC23" s="43"/>
      <c r="AD23" s="43"/>
      <c r="AE23" s="43"/>
      <c r="AF23" s="43"/>
      <c r="AG23" s="43"/>
      <c r="AH23" s="43"/>
      <c r="AI23" s="43"/>
      <c r="AJ23" s="43"/>
      <c r="AK23" s="268" t="s">
        <v>101</v>
      </c>
      <c r="AL23" s="268"/>
      <c r="AM23" s="268"/>
      <c r="AN23" s="268"/>
      <c r="AO23" s="268"/>
      <c r="AP23" s="268"/>
      <c r="AQ23" s="268"/>
      <c r="AR23" s="268"/>
      <c r="AS23" s="191"/>
      <c r="AT23" s="270">
        <f>+CD35+CD56+CD64+CD73+CD80+CD86+CD113+CD140+CD167+CD194</f>
        <v>92768691.764705881</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644</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v>0.05</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270">
        <f>+PRESUPUESTO!B24-'LE 01 OB 01'!AT23:BB23-'LE 02 OB 01'!AT23:BB23-'LE 02 OB 02'!AT23:BB23-'LE 02 OB 03'!AT23:BB23-'LE 03 OB 01'!AT23:BB23-'LE 03 OB 02'!AT23:BB23-'LE 03 OB 03'!AT23:BB23-'LE 03 OB 04'!AT23:BB23-'LE 03 OB 05'!AT23:BB23-'LE 03 OB 06'!AT23:BB23-'LE 04 OB 01'!AT23:BB23-'LE 05 OB 01'!AT23:BB23-'LE 05 OB 02'!AT23:BB23</f>
        <v>1018597741.8917644</v>
      </c>
      <c r="AU25" s="271"/>
      <c r="AV25" s="271"/>
      <c r="AW25" s="271"/>
      <c r="AX25" s="271"/>
      <c r="AY25" s="271"/>
      <c r="AZ25" s="271"/>
      <c r="BA25" s="271"/>
      <c r="BB25" s="27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34.5" customHeight="1" x14ac:dyDescent="0.25">
      <c r="B26" s="56"/>
      <c r="C26" s="647" t="s">
        <v>89</v>
      </c>
      <c r="D26" s="647"/>
      <c r="E26" s="647"/>
      <c r="F26" s="647"/>
      <c r="G26" s="647"/>
      <c r="H26" s="647"/>
      <c r="I26" s="647"/>
      <c r="J26" s="647"/>
      <c r="K26" s="647"/>
      <c r="L26" s="647"/>
      <c r="M26" s="647"/>
      <c r="N26" s="647"/>
      <c r="O26" s="648" t="s">
        <v>722</v>
      </c>
      <c r="P26" s="648"/>
      <c r="Q26" s="648"/>
      <c r="R26" s="648"/>
      <c r="S26" s="648"/>
      <c r="T26" s="648"/>
      <c r="U26" s="648"/>
      <c r="V26" s="648"/>
      <c r="W26" s="648"/>
      <c r="X26" s="648"/>
      <c r="Y26" s="648"/>
      <c r="Z26" s="648"/>
      <c r="AA26" s="648"/>
      <c r="AB26" s="648"/>
      <c r="AC26" s="648"/>
      <c r="AD26" s="648"/>
      <c r="AE26" s="648"/>
      <c r="AF26" s="648"/>
      <c r="AG26" s="648"/>
      <c r="AH26" s="648"/>
      <c r="AI26" s="648"/>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68</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v>0.03</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43" t="s">
        <v>646</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1:88"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1:88" ht="18" customHeight="1" thickBot="1" x14ac:dyDescent="0.3">
      <c r="A34" s="175"/>
      <c r="B34" s="324" t="s">
        <v>723</v>
      </c>
      <c r="C34" s="325"/>
      <c r="D34" s="325"/>
      <c r="E34" s="325"/>
      <c r="F34" s="325"/>
      <c r="G34" s="325"/>
      <c r="H34" s="325"/>
      <c r="I34" s="325"/>
      <c r="J34" s="325"/>
      <c r="K34" s="325"/>
      <c r="L34" s="325"/>
      <c r="M34" s="325"/>
      <c r="N34" s="325"/>
      <c r="O34" s="325"/>
      <c r="P34" s="325"/>
      <c r="Q34" s="325"/>
      <c r="R34" s="325"/>
      <c r="S34" s="325"/>
      <c r="T34" s="325"/>
      <c r="U34" s="325"/>
      <c r="V34" s="325"/>
      <c r="W34" s="325"/>
      <c r="X34" s="325"/>
      <c r="Y34" s="326"/>
      <c r="Z34" s="333" t="s">
        <v>852</v>
      </c>
      <c r="AA34" s="334"/>
      <c r="AB34" s="334"/>
      <c r="AC34" s="334"/>
      <c r="AD34" s="335"/>
      <c r="AE34" s="333">
        <v>1</v>
      </c>
      <c r="AF34" s="334"/>
      <c r="AG34" s="334"/>
      <c r="AH34" s="334"/>
      <c r="AI34" s="334"/>
      <c r="AJ34" s="334"/>
      <c r="AK34" s="606" t="s">
        <v>30</v>
      </c>
      <c r="AL34" s="607"/>
      <c r="AM34" s="607"/>
      <c r="AN34" s="607"/>
      <c r="AO34" s="607"/>
      <c r="AP34" s="607"/>
      <c r="AQ34" s="607"/>
      <c r="AR34" s="607"/>
      <c r="AS34" s="607"/>
      <c r="AT34" s="607"/>
      <c r="AU34" s="607"/>
      <c r="AV34" s="607"/>
      <c r="AW34" s="607"/>
      <c r="AX34" s="608"/>
      <c r="AY34" s="345">
        <v>384</v>
      </c>
      <c r="AZ34" s="346"/>
      <c r="BA34" s="346"/>
      <c r="BB34" s="347"/>
      <c r="BC34" s="345">
        <f>+$AE$34*AY34</f>
        <v>384</v>
      </c>
      <c r="BD34" s="346"/>
      <c r="BE34" s="346"/>
      <c r="BF34" s="347"/>
      <c r="BG34" s="285">
        <v>7925</v>
      </c>
      <c r="BH34" s="286"/>
      <c r="BI34" s="286"/>
      <c r="BJ34" s="287"/>
      <c r="BK34" s="288">
        <f>+AY34*BG34</f>
        <v>3043200</v>
      </c>
      <c r="BL34" s="289"/>
      <c r="BM34" s="289"/>
      <c r="BN34" s="289"/>
      <c r="BO34" s="289"/>
      <c r="BP34" s="290"/>
      <c r="BQ34" s="291">
        <v>100000</v>
      </c>
      <c r="BR34" s="292"/>
      <c r="BS34" s="292"/>
      <c r="BT34" s="292"/>
      <c r="BU34" s="292"/>
      <c r="BV34" s="292"/>
      <c r="BW34" s="293"/>
      <c r="BX34" s="291">
        <f>+(((BK35+BQ34)*15)/85)</f>
        <v>554682.3529411765</v>
      </c>
      <c r="BY34" s="292"/>
      <c r="BZ34" s="292"/>
      <c r="CA34" s="292"/>
      <c r="CB34" s="292"/>
      <c r="CC34" s="293"/>
      <c r="CD34" s="291">
        <f>+BK35+BQ34+BX34</f>
        <v>3697882.3529411764</v>
      </c>
      <c r="CE34" s="292"/>
      <c r="CF34" s="292"/>
      <c r="CG34" s="292"/>
      <c r="CH34" s="292"/>
      <c r="CI34" s="293"/>
    </row>
    <row r="35" spans="1:88" ht="18" customHeight="1" thickBot="1" x14ac:dyDescent="0.3">
      <c r="B35" s="377"/>
      <c r="C35" s="378"/>
      <c r="D35" s="378"/>
      <c r="E35" s="378"/>
      <c r="F35" s="378"/>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8"/>
      <c r="AE35" s="378"/>
      <c r="AF35" s="378"/>
      <c r="AG35" s="378"/>
      <c r="AH35" s="378"/>
      <c r="AI35" s="378"/>
      <c r="AJ35" s="379"/>
      <c r="AK35" s="380" t="s">
        <v>3</v>
      </c>
      <c r="AL35" s="381"/>
      <c r="AM35" s="381"/>
      <c r="AN35" s="381"/>
      <c r="AO35" s="381"/>
      <c r="AP35" s="381"/>
      <c r="AQ35" s="381"/>
      <c r="AR35" s="381"/>
      <c r="AS35" s="381"/>
      <c r="AT35" s="381"/>
      <c r="AU35" s="381"/>
      <c r="AV35" s="381"/>
      <c r="AW35" s="381"/>
      <c r="AX35" s="381"/>
      <c r="AY35" s="382"/>
      <c r="AZ35" s="382"/>
      <c r="BA35" s="382"/>
      <c r="BB35" s="382"/>
      <c r="BC35" s="382"/>
      <c r="BD35" s="382"/>
      <c r="BE35" s="382"/>
      <c r="BF35" s="382"/>
      <c r="BG35" s="382"/>
      <c r="BH35" s="382"/>
      <c r="BI35" s="382"/>
      <c r="BJ35" s="383"/>
      <c r="BK35" s="384">
        <f>SUM(BK34:BK34)</f>
        <v>3043200</v>
      </c>
      <c r="BL35" s="385"/>
      <c r="BM35" s="385"/>
      <c r="BN35" s="385"/>
      <c r="BO35" s="385"/>
      <c r="BP35" s="386"/>
      <c r="BQ35" s="387" t="s">
        <v>100</v>
      </c>
      <c r="BR35" s="388"/>
      <c r="BS35" s="388"/>
      <c r="BT35" s="388"/>
      <c r="BU35" s="388"/>
      <c r="BV35" s="388"/>
      <c r="BW35" s="388"/>
      <c r="BX35" s="388"/>
      <c r="BY35" s="388"/>
      <c r="BZ35" s="388"/>
      <c r="CA35" s="388"/>
      <c r="CB35" s="388"/>
      <c r="CC35" s="389"/>
      <c r="CD35" s="390">
        <f>+CD34*AE34</f>
        <v>3697882.3529411764</v>
      </c>
      <c r="CE35" s="390"/>
      <c r="CF35" s="390"/>
      <c r="CG35" s="390"/>
      <c r="CH35" s="390"/>
      <c r="CI35" s="391"/>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48" t="s">
        <v>0</v>
      </c>
      <c r="C37" s="349"/>
      <c r="D37" s="349"/>
      <c r="E37" s="349"/>
      <c r="F37" s="349"/>
      <c r="G37" s="349"/>
      <c r="H37" s="349"/>
      <c r="I37" s="349"/>
      <c r="J37" s="349"/>
      <c r="K37" s="349"/>
      <c r="L37" s="349"/>
      <c r="M37" s="349"/>
      <c r="N37" s="349"/>
      <c r="O37" s="349"/>
      <c r="P37" s="349"/>
      <c r="Q37" s="349"/>
      <c r="R37" s="349"/>
      <c r="S37" s="349"/>
      <c r="T37" s="349"/>
      <c r="U37" s="349"/>
      <c r="V37" s="349"/>
      <c r="W37" s="349"/>
      <c r="X37" s="349"/>
      <c r="Y37" s="350"/>
      <c r="Z37" s="348" t="s">
        <v>80</v>
      </c>
      <c r="AA37" s="349"/>
      <c r="AB37" s="349"/>
      <c r="AC37" s="349"/>
      <c r="AD37" s="350"/>
      <c r="AE37" s="357" t="s">
        <v>79</v>
      </c>
      <c r="AF37" s="358"/>
      <c r="AG37" s="358"/>
      <c r="AH37" s="358"/>
      <c r="AI37" s="358"/>
      <c r="AJ37" s="359"/>
      <c r="AK37" s="357" t="s">
        <v>81</v>
      </c>
      <c r="AL37" s="358"/>
      <c r="AM37" s="358"/>
      <c r="AN37" s="358"/>
      <c r="AO37" s="358"/>
      <c r="AP37" s="358"/>
      <c r="AQ37" s="358"/>
      <c r="AR37" s="358"/>
      <c r="AS37" s="358"/>
      <c r="AT37" s="358"/>
      <c r="AU37" s="358"/>
      <c r="AV37" s="358"/>
      <c r="AW37" s="358"/>
      <c r="AX37" s="359"/>
      <c r="AY37" s="357" t="s">
        <v>1</v>
      </c>
      <c r="AZ37" s="358"/>
      <c r="BA37" s="358"/>
      <c r="BB37" s="359"/>
      <c r="BC37" s="348" t="s">
        <v>104</v>
      </c>
      <c r="BD37" s="349"/>
      <c r="BE37" s="349"/>
      <c r="BF37" s="350"/>
      <c r="BG37" s="366" t="s">
        <v>82</v>
      </c>
      <c r="BH37" s="367"/>
      <c r="BI37" s="367"/>
      <c r="BJ37" s="368"/>
      <c r="BK37" s="315" t="s">
        <v>99</v>
      </c>
      <c r="BL37" s="316"/>
      <c r="BM37" s="316"/>
      <c r="BN37" s="316"/>
      <c r="BO37" s="316"/>
      <c r="BP37" s="317"/>
      <c r="BQ37" s="315" t="s">
        <v>83</v>
      </c>
      <c r="BR37" s="316"/>
      <c r="BS37" s="316"/>
      <c r="BT37" s="316"/>
      <c r="BU37" s="316"/>
      <c r="BV37" s="316"/>
      <c r="BW37" s="317"/>
      <c r="BX37" s="315" t="s">
        <v>84</v>
      </c>
      <c r="BY37" s="316"/>
      <c r="BZ37" s="316"/>
      <c r="CA37" s="316"/>
      <c r="CB37" s="316"/>
      <c r="CC37" s="317"/>
      <c r="CD37" s="315" t="s">
        <v>85</v>
      </c>
      <c r="CE37" s="316"/>
      <c r="CF37" s="316"/>
      <c r="CG37" s="316"/>
      <c r="CH37" s="316"/>
      <c r="CI37" s="317"/>
    </row>
    <row r="38" spans="1:88" ht="18" customHeight="1" x14ac:dyDescent="0.25">
      <c r="A38" s="75"/>
      <c r="B38" s="351"/>
      <c r="C38" s="352"/>
      <c r="D38" s="352"/>
      <c r="E38" s="352"/>
      <c r="F38" s="352"/>
      <c r="G38" s="352"/>
      <c r="H38" s="352"/>
      <c r="I38" s="352"/>
      <c r="J38" s="352"/>
      <c r="K38" s="352"/>
      <c r="L38" s="352"/>
      <c r="M38" s="352"/>
      <c r="N38" s="352"/>
      <c r="O38" s="352"/>
      <c r="P38" s="352"/>
      <c r="Q38" s="352"/>
      <c r="R38" s="352"/>
      <c r="S38" s="352"/>
      <c r="T38" s="352"/>
      <c r="U38" s="352"/>
      <c r="V38" s="352"/>
      <c r="W38" s="352"/>
      <c r="X38" s="352"/>
      <c r="Y38" s="353"/>
      <c r="Z38" s="351"/>
      <c r="AA38" s="352"/>
      <c r="AB38" s="352"/>
      <c r="AC38" s="352"/>
      <c r="AD38" s="353"/>
      <c r="AE38" s="360"/>
      <c r="AF38" s="361"/>
      <c r="AG38" s="361"/>
      <c r="AH38" s="361"/>
      <c r="AI38" s="361"/>
      <c r="AJ38" s="362"/>
      <c r="AK38" s="360"/>
      <c r="AL38" s="361"/>
      <c r="AM38" s="361"/>
      <c r="AN38" s="361"/>
      <c r="AO38" s="361"/>
      <c r="AP38" s="361"/>
      <c r="AQ38" s="361"/>
      <c r="AR38" s="361"/>
      <c r="AS38" s="361"/>
      <c r="AT38" s="361"/>
      <c r="AU38" s="361"/>
      <c r="AV38" s="361"/>
      <c r="AW38" s="361"/>
      <c r="AX38" s="362"/>
      <c r="AY38" s="360"/>
      <c r="AZ38" s="361"/>
      <c r="BA38" s="361"/>
      <c r="BB38" s="362"/>
      <c r="BC38" s="351"/>
      <c r="BD38" s="352"/>
      <c r="BE38" s="352"/>
      <c r="BF38" s="353"/>
      <c r="BG38" s="369"/>
      <c r="BH38" s="370"/>
      <c r="BI38" s="370"/>
      <c r="BJ38" s="371"/>
      <c r="BK38" s="318"/>
      <c r="BL38" s="319"/>
      <c r="BM38" s="319"/>
      <c r="BN38" s="319"/>
      <c r="BO38" s="319"/>
      <c r="BP38" s="320"/>
      <c r="BQ38" s="318"/>
      <c r="BR38" s="319"/>
      <c r="BS38" s="319"/>
      <c r="BT38" s="319"/>
      <c r="BU38" s="319"/>
      <c r="BV38" s="319"/>
      <c r="BW38" s="320"/>
      <c r="BX38" s="318"/>
      <c r="BY38" s="319"/>
      <c r="BZ38" s="319"/>
      <c r="CA38" s="319"/>
      <c r="CB38" s="319"/>
      <c r="CC38" s="320"/>
      <c r="CD38" s="318"/>
      <c r="CE38" s="319"/>
      <c r="CF38" s="319"/>
      <c r="CG38" s="319"/>
      <c r="CH38" s="319"/>
      <c r="CI38" s="320"/>
    </row>
    <row r="39" spans="1:88" ht="18" customHeight="1" thickBot="1" x14ac:dyDescent="0.3">
      <c r="A39" s="75"/>
      <c r="B39" s="354"/>
      <c r="C39" s="355"/>
      <c r="D39" s="355"/>
      <c r="E39" s="355"/>
      <c r="F39" s="355"/>
      <c r="G39" s="355"/>
      <c r="H39" s="355"/>
      <c r="I39" s="355"/>
      <c r="J39" s="355"/>
      <c r="K39" s="355"/>
      <c r="L39" s="355"/>
      <c r="M39" s="355"/>
      <c r="N39" s="355"/>
      <c r="O39" s="355"/>
      <c r="P39" s="355"/>
      <c r="Q39" s="355"/>
      <c r="R39" s="355"/>
      <c r="S39" s="355"/>
      <c r="T39" s="355"/>
      <c r="U39" s="355"/>
      <c r="V39" s="355"/>
      <c r="W39" s="355"/>
      <c r="X39" s="355"/>
      <c r="Y39" s="356"/>
      <c r="Z39" s="354"/>
      <c r="AA39" s="355"/>
      <c r="AB39" s="355"/>
      <c r="AC39" s="355"/>
      <c r="AD39" s="356"/>
      <c r="AE39" s="363"/>
      <c r="AF39" s="364"/>
      <c r="AG39" s="364"/>
      <c r="AH39" s="364"/>
      <c r="AI39" s="364"/>
      <c r="AJ39" s="365"/>
      <c r="AK39" s="360"/>
      <c r="AL39" s="361"/>
      <c r="AM39" s="361"/>
      <c r="AN39" s="361"/>
      <c r="AO39" s="361"/>
      <c r="AP39" s="361"/>
      <c r="AQ39" s="361"/>
      <c r="AR39" s="361"/>
      <c r="AS39" s="361"/>
      <c r="AT39" s="361"/>
      <c r="AU39" s="361"/>
      <c r="AV39" s="361"/>
      <c r="AW39" s="361"/>
      <c r="AX39" s="362"/>
      <c r="AY39" s="360"/>
      <c r="AZ39" s="361"/>
      <c r="BA39" s="361"/>
      <c r="BB39" s="362"/>
      <c r="BC39" s="351"/>
      <c r="BD39" s="352"/>
      <c r="BE39" s="352"/>
      <c r="BF39" s="353"/>
      <c r="BG39" s="369"/>
      <c r="BH39" s="370"/>
      <c r="BI39" s="370"/>
      <c r="BJ39" s="371"/>
      <c r="BK39" s="318"/>
      <c r="BL39" s="319"/>
      <c r="BM39" s="319"/>
      <c r="BN39" s="319"/>
      <c r="BO39" s="319"/>
      <c r="BP39" s="320"/>
      <c r="BQ39" s="321"/>
      <c r="BR39" s="322"/>
      <c r="BS39" s="322"/>
      <c r="BT39" s="322"/>
      <c r="BU39" s="322"/>
      <c r="BV39" s="322"/>
      <c r="BW39" s="323"/>
      <c r="BX39" s="321"/>
      <c r="BY39" s="322"/>
      <c r="BZ39" s="322"/>
      <c r="CA39" s="322"/>
      <c r="CB39" s="322"/>
      <c r="CC39" s="323"/>
      <c r="CD39" s="321"/>
      <c r="CE39" s="322"/>
      <c r="CF39" s="322"/>
      <c r="CG39" s="322"/>
      <c r="CH39" s="322"/>
      <c r="CI39" s="323"/>
    </row>
    <row r="40" spans="1:88" ht="18" customHeight="1" x14ac:dyDescent="0.25">
      <c r="A40" s="75"/>
      <c r="B40" s="324" t="s">
        <v>724</v>
      </c>
      <c r="C40" s="325"/>
      <c r="D40" s="325"/>
      <c r="E40" s="325"/>
      <c r="F40" s="325"/>
      <c r="G40" s="325"/>
      <c r="H40" s="325"/>
      <c r="I40" s="325"/>
      <c r="J40" s="325"/>
      <c r="K40" s="325"/>
      <c r="L40" s="325"/>
      <c r="M40" s="325"/>
      <c r="N40" s="325"/>
      <c r="O40" s="325"/>
      <c r="P40" s="325"/>
      <c r="Q40" s="325"/>
      <c r="R40" s="325"/>
      <c r="S40" s="325"/>
      <c r="T40" s="325"/>
      <c r="U40" s="325"/>
      <c r="V40" s="325"/>
      <c r="W40" s="325"/>
      <c r="X40" s="325"/>
      <c r="Y40" s="326"/>
      <c r="Z40" s="333" t="s">
        <v>853</v>
      </c>
      <c r="AA40" s="334"/>
      <c r="AB40" s="334"/>
      <c r="AC40" s="334"/>
      <c r="AD40" s="335"/>
      <c r="AE40" s="333">
        <v>48</v>
      </c>
      <c r="AF40" s="334"/>
      <c r="AG40" s="334"/>
      <c r="AH40" s="334"/>
      <c r="AI40" s="334"/>
      <c r="AJ40" s="334"/>
      <c r="AK40" s="655" t="s">
        <v>15</v>
      </c>
      <c r="AL40" s="656"/>
      <c r="AM40" s="656"/>
      <c r="AN40" s="656"/>
      <c r="AO40" s="656"/>
      <c r="AP40" s="656"/>
      <c r="AQ40" s="656"/>
      <c r="AR40" s="656"/>
      <c r="AS40" s="656"/>
      <c r="AT40" s="656"/>
      <c r="AU40" s="656"/>
      <c r="AV40" s="656"/>
      <c r="AW40" s="656"/>
      <c r="AX40" s="657"/>
      <c r="AY40" s="409">
        <v>0.25</v>
      </c>
      <c r="AZ40" s="346"/>
      <c r="BA40" s="346"/>
      <c r="BB40" s="410"/>
      <c r="BC40" s="345">
        <f>+$AE$40*AY40</f>
        <v>12</v>
      </c>
      <c r="BD40" s="346"/>
      <c r="BE40" s="346"/>
      <c r="BF40" s="347"/>
      <c r="BG40" s="285">
        <v>7925</v>
      </c>
      <c r="BH40" s="286"/>
      <c r="BI40" s="286"/>
      <c r="BJ40" s="287"/>
      <c r="BK40" s="288">
        <f>+AY40*BG40</f>
        <v>1981.25</v>
      </c>
      <c r="BL40" s="289"/>
      <c r="BM40" s="289"/>
      <c r="BN40" s="289"/>
      <c r="BO40" s="289"/>
      <c r="BP40" s="290"/>
      <c r="BQ40" s="291">
        <v>1000</v>
      </c>
      <c r="BR40" s="292"/>
      <c r="BS40" s="292"/>
      <c r="BT40" s="292"/>
      <c r="BU40" s="292"/>
      <c r="BV40" s="292"/>
      <c r="BW40" s="293"/>
      <c r="BX40" s="291">
        <f>+(((BK56+BQ40)*15)/85)</f>
        <v>11385.661764705883</v>
      </c>
      <c r="BY40" s="292"/>
      <c r="BZ40" s="292"/>
      <c r="CA40" s="292"/>
      <c r="CB40" s="292"/>
      <c r="CC40" s="293"/>
      <c r="CD40" s="291">
        <f>+BK56+BQ40+BX40</f>
        <v>75904.411764705888</v>
      </c>
      <c r="CE40" s="292"/>
      <c r="CF40" s="292"/>
      <c r="CG40" s="292"/>
      <c r="CH40" s="292"/>
      <c r="CI40" s="293"/>
    </row>
    <row r="41" spans="1:88" ht="18" customHeight="1" x14ac:dyDescent="0.25">
      <c r="A41" s="75"/>
      <c r="B41" s="327"/>
      <c r="C41" s="328"/>
      <c r="D41" s="328"/>
      <c r="E41" s="328"/>
      <c r="F41" s="328"/>
      <c r="G41" s="328"/>
      <c r="H41" s="328"/>
      <c r="I41" s="328"/>
      <c r="J41" s="328"/>
      <c r="K41" s="328"/>
      <c r="L41" s="328"/>
      <c r="M41" s="328"/>
      <c r="N41" s="328"/>
      <c r="O41" s="328"/>
      <c r="P41" s="328"/>
      <c r="Q41" s="328"/>
      <c r="R41" s="328"/>
      <c r="S41" s="328"/>
      <c r="T41" s="328"/>
      <c r="U41" s="328"/>
      <c r="V41" s="328"/>
      <c r="W41" s="328"/>
      <c r="X41" s="328"/>
      <c r="Y41" s="329"/>
      <c r="Z41" s="336"/>
      <c r="AA41" s="337"/>
      <c r="AB41" s="337"/>
      <c r="AC41" s="337"/>
      <c r="AD41" s="338"/>
      <c r="AE41" s="336"/>
      <c r="AF41" s="337"/>
      <c r="AG41" s="337"/>
      <c r="AH41" s="337"/>
      <c r="AI41" s="337"/>
      <c r="AJ41" s="337"/>
      <c r="AK41" s="658" t="s">
        <v>30</v>
      </c>
      <c r="AL41" s="659"/>
      <c r="AM41" s="659"/>
      <c r="AN41" s="659"/>
      <c r="AO41" s="659"/>
      <c r="AP41" s="659"/>
      <c r="AQ41" s="659"/>
      <c r="AR41" s="659"/>
      <c r="AS41" s="659"/>
      <c r="AT41" s="659"/>
      <c r="AU41" s="659"/>
      <c r="AV41" s="659"/>
      <c r="AW41" s="659"/>
      <c r="AX41" s="660"/>
      <c r="AY41" s="407">
        <v>4</v>
      </c>
      <c r="AZ41" s="304"/>
      <c r="BA41" s="304"/>
      <c r="BB41" s="408"/>
      <c r="BC41" s="306">
        <f t="shared" ref="BC41:BC55" si="0">+$AE$40*AY41</f>
        <v>192</v>
      </c>
      <c r="BD41" s="307"/>
      <c r="BE41" s="307"/>
      <c r="BF41" s="308"/>
      <c r="BG41" s="309">
        <v>7925</v>
      </c>
      <c r="BH41" s="310"/>
      <c r="BI41" s="310"/>
      <c r="BJ41" s="311"/>
      <c r="BK41" s="312">
        <f t="shared" ref="BK41:BK55" si="1">+AY41*BG41</f>
        <v>31700</v>
      </c>
      <c r="BL41" s="313"/>
      <c r="BM41" s="313"/>
      <c r="BN41" s="313"/>
      <c r="BO41" s="313"/>
      <c r="BP41" s="314"/>
      <c r="BQ41" s="294"/>
      <c r="BR41" s="295"/>
      <c r="BS41" s="295"/>
      <c r="BT41" s="295"/>
      <c r="BU41" s="295"/>
      <c r="BV41" s="295"/>
      <c r="BW41" s="296"/>
      <c r="BX41" s="294"/>
      <c r="BY41" s="295"/>
      <c r="BZ41" s="295"/>
      <c r="CA41" s="295"/>
      <c r="CB41" s="295"/>
      <c r="CC41" s="296"/>
      <c r="CD41" s="294"/>
      <c r="CE41" s="295"/>
      <c r="CF41" s="295"/>
      <c r="CG41" s="295"/>
      <c r="CH41" s="295"/>
      <c r="CI41" s="296"/>
    </row>
    <row r="42" spans="1:88" ht="18" customHeight="1" x14ac:dyDescent="0.25">
      <c r="A42" s="75"/>
      <c r="B42" s="327"/>
      <c r="C42" s="328"/>
      <c r="D42" s="328"/>
      <c r="E42" s="328"/>
      <c r="F42" s="328"/>
      <c r="G42" s="328"/>
      <c r="H42" s="328"/>
      <c r="I42" s="328"/>
      <c r="J42" s="328"/>
      <c r="K42" s="328"/>
      <c r="L42" s="328"/>
      <c r="M42" s="328"/>
      <c r="N42" s="328"/>
      <c r="O42" s="328"/>
      <c r="P42" s="328"/>
      <c r="Q42" s="328"/>
      <c r="R42" s="328"/>
      <c r="S42" s="328"/>
      <c r="T42" s="328"/>
      <c r="U42" s="328"/>
      <c r="V42" s="328"/>
      <c r="W42" s="328"/>
      <c r="X42" s="328"/>
      <c r="Y42" s="329"/>
      <c r="Z42" s="336"/>
      <c r="AA42" s="337"/>
      <c r="AB42" s="337"/>
      <c r="AC42" s="337"/>
      <c r="AD42" s="338"/>
      <c r="AE42" s="336"/>
      <c r="AF42" s="337"/>
      <c r="AG42" s="337"/>
      <c r="AH42" s="337"/>
      <c r="AI42" s="337"/>
      <c r="AJ42" s="337"/>
      <c r="AK42" s="658" t="s">
        <v>16</v>
      </c>
      <c r="AL42" s="659"/>
      <c r="AM42" s="659"/>
      <c r="AN42" s="659"/>
      <c r="AO42" s="659"/>
      <c r="AP42" s="659"/>
      <c r="AQ42" s="659"/>
      <c r="AR42" s="659"/>
      <c r="AS42" s="659"/>
      <c r="AT42" s="659"/>
      <c r="AU42" s="659"/>
      <c r="AV42" s="659"/>
      <c r="AW42" s="659"/>
      <c r="AX42" s="660"/>
      <c r="AY42" s="407">
        <v>0.25</v>
      </c>
      <c r="AZ42" s="304"/>
      <c r="BA42" s="304"/>
      <c r="BB42" s="408"/>
      <c r="BC42" s="306">
        <f t="shared" si="0"/>
        <v>12</v>
      </c>
      <c r="BD42" s="307"/>
      <c r="BE42" s="307"/>
      <c r="BF42" s="308"/>
      <c r="BG42" s="309">
        <v>7925</v>
      </c>
      <c r="BH42" s="310"/>
      <c r="BI42" s="310"/>
      <c r="BJ42" s="311"/>
      <c r="BK42" s="312">
        <f t="shared" si="1"/>
        <v>1981.25</v>
      </c>
      <c r="BL42" s="313"/>
      <c r="BM42" s="313"/>
      <c r="BN42" s="313"/>
      <c r="BO42" s="313"/>
      <c r="BP42" s="314"/>
      <c r="BQ42" s="294"/>
      <c r="BR42" s="295"/>
      <c r="BS42" s="295"/>
      <c r="BT42" s="295"/>
      <c r="BU42" s="295"/>
      <c r="BV42" s="295"/>
      <c r="BW42" s="296"/>
      <c r="BX42" s="294"/>
      <c r="BY42" s="295"/>
      <c r="BZ42" s="295"/>
      <c r="CA42" s="295"/>
      <c r="CB42" s="295"/>
      <c r="CC42" s="296"/>
      <c r="CD42" s="294"/>
      <c r="CE42" s="295"/>
      <c r="CF42" s="295"/>
      <c r="CG42" s="295"/>
      <c r="CH42" s="295"/>
      <c r="CI42" s="296"/>
    </row>
    <row r="43" spans="1:88" ht="18" customHeight="1" x14ac:dyDescent="0.25">
      <c r="A43" s="75"/>
      <c r="B43" s="327"/>
      <c r="C43" s="328"/>
      <c r="D43" s="328"/>
      <c r="E43" s="328"/>
      <c r="F43" s="328"/>
      <c r="G43" s="328"/>
      <c r="H43" s="328"/>
      <c r="I43" s="328"/>
      <c r="J43" s="328"/>
      <c r="K43" s="328"/>
      <c r="L43" s="328"/>
      <c r="M43" s="328"/>
      <c r="N43" s="328"/>
      <c r="O43" s="328"/>
      <c r="P43" s="328"/>
      <c r="Q43" s="328"/>
      <c r="R43" s="328"/>
      <c r="S43" s="328"/>
      <c r="T43" s="328"/>
      <c r="U43" s="328"/>
      <c r="V43" s="328"/>
      <c r="W43" s="328"/>
      <c r="X43" s="328"/>
      <c r="Y43" s="329"/>
      <c r="Z43" s="336"/>
      <c r="AA43" s="337"/>
      <c r="AB43" s="337"/>
      <c r="AC43" s="337"/>
      <c r="AD43" s="338"/>
      <c r="AE43" s="336"/>
      <c r="AF43" s="337"/>
      <c r="AG43" s="337"/>
      <c r="AH43" s="337"/>
      <c r="AI43" s="337"/>
      <c r="AJ43" s="337"/>
      <c r="AK43" s="658" t="s">
        <v>23</v>
      </c>
      <c r="AL43" s="659"/>
      <c r="AM43" s="659"/>
      <c r="AN43" s="659"/>
      <c r="AO43" s="659"/>
      <c r="AP43" s="659"/>
      <c r="AQ43" s="659"/>
      <c r="AR43" s="659"/>
      <c r="AS43" s="659"/>
      <c r="AT43" s="659"/>
      <c r="AU43" s="659"/>
      <c r="AV43" s="659"/>
      <c r="AW43" s="659"/>
      <c r="AX43" s="660"/>
      <c r="AY43" s="407">
        <v>0.25</v>
      </c>
      <c r="AZ43" s="304"/>
      <c r="BA43" s="304"/>
      <c r="BB43" s="408"/>
      <c r="BC43" s="306">
        <f t="shared" si="0"/>
        <v>12</v>
      </c>
      <c r="BD43" s="307"/>
      <c r="BE43" s="307"/>
      <c r="BF43" s="308"/>
      <c r="BG43" s="309">
        <v>7925</v>
      </c>
      <c r="BH43" s="310"/>
      <c r="BI43" s="310"/>
      <c r="BJ43" s="311"/>
      <c r="BK43" s="312">
        <f t="shared" si="1"/>
        <v>1981.25</v>
      </c>
      <c r="BL43" s="313"/>
      <c r="BM43" s="313"/>
      <c r="BN43" s="313"/>
      <c r="BO43" s="313"/>
      <c r="BP43" s="314"/>
      <c r="BQ43" s="294"/>
      <c r="BR43" s="295"/>
      <c r="BS43" s="295"/>
      <c r="BT43" s="295"/>
      <c r="BU43" s="295"/>
      <c r="BV43" s="295"/>
      <c r="BW43" s="296"/>
      <c r="BX43" s="294"/>
      <c r="BY43" s="295"/>
      <c r="BZ43" s="295"/>
      <c r="CA43" s="295"/>
      <c r="CB43" s="295"/>
      <c r="CC43" s="296"/>
      <c r="CD43" s="294"/>
      <c r="CE43" s="295"/>
      <c r="CF43" s="295"/>
      <c r="CG43" s="295"/>
      <c r="CH43" s="295"/>
      <c r="CI43" s="296"/>
    </row>
    <row r="44" spans="1:88" ht="18" customHeight="1" x14ac:dyDescent="0.25">
      <c r="A44" s="75"/>
      <c r="B44" s="327"/>
      <c r="C44" s="328"/>
      <c r="D44" s="328"/>
      <c r="E44" s="328"/>
      <c r="F44" s="328"/>
      <c r="G44" s="328"/>
      <c r="H44" s="328"/>
      <c r="I44" s="328"/>
      <c r="J44" s="328"/>
      <c r="K44" s="328"/>
      <c r="L44" s="328"/>
      <c r="M44" s="328"/>
      <c r="N44" s="328"/>
      <c r="O44" s="328"/>
      <c r="P44" s="328"/>
      <c r="Q44" s="328"/>
      <c r="R44" s="328"/>
      <c r="S44" s="328"/>
      <c r="T44" s="328"/>
      <c r="U44" s="328"/>
      <c r="V44" s="328"/>
      <c r="W44" s="328"/>
      <c r="X44" s="328"/>
      <c r="Y44" s="329"/>
      <c r="Z44" s="336"/>
      <c r="AA44" s="337"/>
      <c r="AB44" s="337"/>
      <c r="AC44" s="337"/>
      <c r="AD44" s="338"/>
      <c r="AE44" s="336"/>
      <c r="AF44" s="337"/>
      <c r="AG44" s="337"/>
      <c r="AH44" s="337"/>
      <c r="AI44" s="337"/>
      <c r="AJ44" s="337"/>
      <c r="AK44" s="658" t="s">
        <v>22</v>
      </c>
      <c r="AL44" s="659"/>
      <c r="AM44" s="659"/>
      <c r="AN44" s="659"/>
      <c r="AO44" s="659"/>
      <c r="AP44" s="659"/>
      <c r="AQ44" s="659"/>
      <c r="AR44" s="659"/>
      <c r="AS44" s="659"/>
      <c r="AT44" s="659"/>
      <c r="AU44" s="659"/>
      <c r="AV44" s="659"/>
      <c r="AW44" s="659"/>
      <c r="AX44" s="660"/>
      <c r="AY44" s="407">
        <v>0.25</v>
      </c>
      <c r="AZ44" s="304"/>
      <c r="BA44" s="304"/>
      <c r="BB44" s="408"/>
      <c r="BC44" s="306">
        <f t="shared" si="0"/>
        <v>12</v>
      </c>
      <c r="BD44" s="307"/>
      <c r="BE44" s="307"/>
      <c r="BF44" s="308"/>
      <c r="BG44" s="309">
        <v>7925</v>
      </c>
      <c r="BH44" s="310"/>
      <c r="BI44" s="310"/>
      <c r="BJ44" s="311"/>
      <c r="BK44" s="312">
        <f t="shared" si="1"/>
        <v>1981.25</v>
      </c>
      <c r="BL44" s="313"/>
      <c r="BM44" s="313"/>
      <c r="BN44" s="313"/>
      <c r="BO44" s="313"/>
      <c r="BP44" s="314"/>
      <c r="BQ44" s="294"/>
      <c r="BR44" s="295"/>
      <c r="BS44" s="295"/>
      <c r="BT44" s="295"/>
      <c r="BU44" s="295"/>
      <c r="BV44" s="295"/>
      <c r="BW44" s="296"/>
      <c r="BX44" s="294"/>
      <c r="BY44" s="295"/>
      <c r="BZ44" s="295"/>
      <c r="CA44" s="295"/>
      <c r="CB44" s="295"/>
      <c r="CC44" s="296"/>
      <c r="CD44" s="294"/>
      <c r="CE44" s="295"/>
      <c r="CF44" s="295"/>
      <c r="CG44" s="295"/>
      <c r="CH44" s="295"/>
      <c r="CI44" s="296"/>
    </row>
    <row r="45" spans="1:88" ht="18" customHeight="1" x14ac:dyDescent="0.25">
      <c r="A45" s="75"/>
      <c r="B45" s="327"/>
      <c r="C45" s="328"/>
      <c r="D45" s="328"/>
      <c r="E45" s="328"/>
      <c r="F45" s="328"/>
      <c r="G45" s="328"/>
      <c r="H45" s="328"/>
      <c r="I45" s="328"/>
      <c r="J45" s="328"/>
      <c r="K45" s="328"/>
      <c r="L45" s="328"/>
      <c r="M45" s="328"/>
      <c r="N45" s="328"/>
      <c r="O45" s="328"/>
      <c r="P45" s="328"/>
      <c r="Q45" s="328"/>
      <c r="R45" s="328"/>
      <c r="S45" s="328"/>
      <c r="T45" s="328"/>
      <c r="U45" s="328"/>
      <c r="V45" s="328"/>
      <c r="W45" s="328"/>
      <c r="X45" s="328"/>
      <c r="Y45" s="329"/>
      <c r="Z45" s="336"/>
      <c r="AA45" s="337"/>
      <c r="AB45" s="337"/>
      <c r="AC45" s="337"/>
      <c r="AD45" s="338"/>
      <c r="AE45" s="336"/>
      <c r="AF45" s="337"/>
      <c r="AG45" s="337"/>
      <c r="AH45" s="337"/>
      <c r="AI45" s="337"/>
      <c r="AJ45" s="337"/>
      <c r="AK45" s="658" t="s">
        <v>31</v>
      </c>
      <c r="AL45" s="659"/>
      <c r="AM45" s="659"/>
      <c r="AN45" s="659"/>
      <c r="AO45" s="659"/>
      <c r="AP45" s="659"/>
      <c r="AQ45" s="659"/>
      <c r="AR45" s="659"/>
      <c r="AS45" s="659"/>
      <c r="AT45" s="659"/>
      <c r="AU45" s="659"/>
      <c r="AV45" s="659"/>
      <c r="AW45" s="659"/>
      <c r="AX45" s="660"/>
      <c r="AY45" s="407">
        <v>0.25</v>
      </c>
      <c r="AZ45" s="304"/>
      <c r="BA45" s="304"/>
      <c r="BB45" s="408"/>
      <c r="BC45" s="306">
        <f t="shared" si="0"/>
        <v>12</v>
      </c>
      <c r="BD45" s="307"/>
      <c r="BE45" s="307"/>
      <c r="BF45" s="308"/>
      <c r="BG45" s="309">
        <v>11177</v>
      </c>
      <c r="BH45" s="310"/>
      <c r="BI45" s="310"/>
      <c r="BJ45" s="311"/>
      <c r="BK45" s="312">
        <f t="shared" si="1"/>
        <v>2794.25</v>
      </c>
      <c r="BL45" s="313"/>
      <c r="BM45" s="313"/>
      <c r="BN45" s="313"/>
      <c r="BO45" s="313"/>
      <c r="BP45" s="314"/>
      <c r="BQ45" s="294"/>
      <c r="BR45" s="295"/>
      <c r="BS45" s="295"/>
      <c r="BT45" s="295"/>
      <c r="BU45" s="295"/>
      <c r="BV45" s="295"/>
      <c r="BW45" s="296"/>
      <c r="BX45" s="294"/>
      <c r="BY45" s="295"/>
      <c r="BZ45" s="295"/>
      <c r="CA45" s="295"/>
      <c r="CB45" s="295"/>
      <c r="CC45" s="296"/>
      <c r="CD45" s="294"/>
      <c r="CE45" s="295"/>
      <c r="CF45" s="295"/>
      <c r="CG45" s="295"/>
      <c r="CH45" s="295"/>
      <c r="CI45" s="296"/>
    </row>
    <row r="46" spans="1:88" ht="18" customHeight="1" x14ac:dyDescent="0.25">
      <c r="A46" s="75"/>
      <c r="B46" s="327"/>
      <c r="C46" s="328"/>
      <c r="D46" s="328"/>
      <c r="E46" s="328"/>
      <c r="F46" s="328"/>
      <c r="G46" s="328"/>
      <c r="H46" s="328"/>
      <c r="I46" s="328"/>
      <c r="J46" s="328"/>
      <c r="K46" s="328"/>
      <c r="L46" s="328"/>
      <c r="M46" s="328"/>
      <c r="N46" s="328"/>
      <c r="O46" s="328"/>
      <c r="P46" s="328"/>
      <c r="Q46" s="328"/>
      <c r="R46" s="328"/>
      <c r="S46" s="328"/>
      <c r="T46" s="328"/>
      <c r="U46" s="328"/>
      <c r="V46" s="328"/>
      <c r="W46" s="328"/>
      <c r="X46" s="328"/>
      <c r="Y46" s="329"/>
      <c r="Z46" s="336"/>
      <c r="AA46" s="337"/>
      <c r="AB46" s="337"/>
      <c r="AC46" s="337"/>
      <c r="AD46" s="338"/>
      <c r="AE46" s="336"/>
      <c r="AF46" s="337"/>
      <c r="AG46" s="337"/>
      <c r="AH46" s="337"/>
      <c r="AI46" s="337"/>
      <c r="AJ46" s="337"/>
      <c r="AK46" s="658" t="s">
        <v>32</v>
      </c>
      <c r="AL46" s="659"/>
      <c r="AM46" s="659"/>
      <c r="AN46" s="659"/>
      <c r="AO46" s="659"/>
      <c r="AP46" s="659"/>
      <c r="AQ46" s="659"/>
      <c r="AR46" s="659"/>
      <c r="AS46" s="659"/>
      <c r="AT46" s="659"/>
      <c r="AU46" s="659"/>
      <c r="AV46" s="659"/>
      <c r="AW46" s="659"/>
      <c r="AX46" s="660"/>
      <c r="AY46" s="407">
        <v>0.25</v>
      </c>
      <c r="AZ46" s="304"/>
      <c r="BA46" s="304"/>
      <c r="BB46" s="408"/>
      <c r="BC46" s="306">
        <f t="shared" si="0"/>
        <v>12</v>
      </c>
      <c r="BD46" s="307"/>
      <c r="BE46" s="307"/>
      <c r="BF46" s="308"/>
      <c r="BG46" s="309">
        <v>10968</v>
      </c>
      <c r="BH46" s="310"/>
      <c r="BI46" s="310"/>
      <c r="BJ46" s="311"/>
      <c r="BK46" s="312">
        <f t="shared" si="1"/>
        <v>2742</v>
      </c>
      <c r="BL46" s="313"/>
      <c r="BM46" s="313"/>
      <c r="BN46" s="313"/>
      <c r="BO46" s="313"/>
      <c r="BP46" s="314"/>
      <c r="BQ46" s="294"/>
      <c r="BR46" s="295"/>
      <c r="BS46" s="295"/>
      <c r="BT46" s="295"/>
      <c r="BU46" s="295"/>
      <c r="BV46" s="295"/>
      <c r="BW46" s="296"/>
      <c r="BX46" s="294"/>
      <c r="BY46" s="295"/>
      <c r="BZ46" s="295"/>
      <c r="CA46" s="295"/>
      <c r="CB46" s="295"/>
      <c r="CC46" s="296"/>
      <c r="CD46" s="294"/>
      <c r="CE46" s="295"/>
      <c r="CF46" s="295"/>
      <c r="CG46" s="295"/>
      <c r="CH46" s="295"/>
      <c r="CI46" s="296"/>
    </row>
    <row r="47" spans="1:88" ht="18" customHeight="1" x14ac:dyDescent="0.25">
      <c r="A47" s="75"/>
      <c r="B47" s="327"/>
      <c r="C47" s="328"/>
      <c r="D47" s="328"/>
      <c r="E47" s="328"/>
      <c r="F47" s="328"/>
      <c r="G47" s="328"/>
      <c r="H47" s="328"/>
      <c r="I47" s="328"/>
      <c r="J47" s="328"/>
      <c r="K47" s="328"/>
      <c r="L47" s="328"/>
      <c r="M47" s="328"/>
      <c r="N47" s="328"/>
      <c r="O47" s="328"/>
      <c r="P47" s="328"/>
      <c r="Q47" s="328"/>
      <c r="R47" s="328"/>
      <c r="S47" s="328"/>
      <c r="T47" s="328"/>
      <c r="U47" s="328"/>
      <c r="V47" s="328"/>
      <c r="W47" s="328"/>
      <c r="X47" s="328"/>
      <c r="Y47" s="329"/>
      <c r="Z47" s="336"/>
      <c r="AA47" s="337"/>
      <c r="AB47" s="337"/>
      <c r="AC47" s="337"/>
      <c r="AD47" s="338"/>
      <c r="AE47" s="336"/>
      <c r="AF47" s="337"/>
      <c r="AG47" s="337"/>
      <c r="AH47" s="337"/>
      <c r="AI47" s="337"/>
      <c r="AJ47" s="337"/>
      <c r="AK47" s="658" t="s">
        <v>33</v>
      </c>
      <c r="AL47" s="659"/>
      <c r="AM47" s="659"/>
      <c r="AN47" s="659"/>
      <c r="AO47" s="659"/>
      <c r="AP47" s="659"/>
      <c r="AQ47" s="659"/>
      <c r="AR47" s="659"/>
      <c r="AS47" s="659"/>
      <c r="AT47" s="659"/>
      <c r="AU47" s="659"/>
      <c r="AV47" s="659"/>
      <c r="AW47" s="659"/>
      <c r="AX47" s="660"/>
      <c r="AY47" s="407">
        <v>0.25</v>
      </c>
      <c r="AZ47" s="304"/>
      <c r="BA47" s="304"/>
      <c r="BB47" s="408"/>
      <c r="BC47" s="306">
        <f t="shared" si="0"/>
        <v>12</v>
      </c>
      <c r="BD47" s="307"/>
      <c r="BE47" s="307"/>
      <c r="BF47" s="308"/>
      <c r="BG47" s="309">
        <v>7925</v>
      </c>
      <c r="BH47" s="310"/>
      <c r="BI47" s="310"/>
      <c r="BJ47" s="311"/>
      <c r="BK47" s="312">
        <f t="shared" si="1"/>
        <v>1981.25</v>
      </c>
      <c r="BL47" s="313"/>
      <c r="BM47" s="313"/>
      <c r="BN47" s="313"/>
      <c r="BO47" s="313"/>
      <c r="BP47" s="314"/>
      <c r="BQ47" s="294"/>
      <c r="BR47" s="295"/>
      <c r="BS47" s="295"/>
      <c r="BT47" s="295"/>
      <c r="BU47" s="295"/>
      <c r="BV47" s="295"/>
      <c r="BW47" s="296"/>
      <c r="BX47" s="294"/>
      <c r="BY47" s="295"/>
      <c r="BZ47" s="295"/>
      <c r="CA47" s="295"/>
      <c r="CB47" s="295"/>
      <c r="CC47" s="296"/>
      <c r="CD47" s="294"/>
      <c r="CE47" s="295"/>
      <c r="CF47" s="295"/>
      <c r="CG47" s="295"/>
      <c r="CH47" s="295"/>
      <c r="CI47" s="296"/>
    </row>
    <row r="48" spans="1:88" ht="18" customHeight="1" x14ac:dyDescent="0.25">
      <c r="A48" s="75"/>
      <c r="B48" s="327"/>
      <c r="C48" s="328"/>
      <c r="D48" s="328"/>
      <c r="E48" s="328"/>
      <c r="F48" s="328"/>
      <c r="G48" s="328"/>
      <c r="H48" s="328"/>
      <c r="I48" s="328"/>
      <c r="J48" s="328"/>
      <c r="K48" s="328"/>
      <c r="L48" s="328"/>
      <c r="M48" s="328"/>
      <c r="N48" s="328"/>
      <c r="O48" s="328"/>
      <c r="P48" s="328"/>
      <c r="Q48" s="328"/>
      <c r="R48" s="328"/>
      <c r="S48" s="328"/>
      <c r="T48" s="328"/>
      <c r="U48" s="328"/>
      <c r="V48" s="328"/>
      <c r="W48" s="328"/>
      <c r="X48" s="328"/>
      <c r="Y48" s="329"/>
      <c r="Z48" s="336"/>
      <c r="AA48" s="337"/>
      <c r="AB48" s="337"/>
      <c r="AC48" s="337"/>
      <c r="AD48" s="338"/>
      <c r="AE48" s="336"/>
      <c r="AF48" s="337"/>
      <c r="AG48" s="337"/>
      <c r="AH48" s="337"/>
      <c r="AI48" s="337"/>
      <c r="AJ48" s="337"/>
      <c r="AK48" s="658" t="s">
        <v>36</v>
      </c>
      <c r="AL48" s="659"/>
      <c r="AM48" s="659"/>
      <c r="AN48" s="659"/>
      <c r="AO48" s="659"/>
      <c r="AP48" s="659"/>
      <c r="AQ48" s="659"/>
      <c r="AR48" s="659"/>
      <c r="AS48" s="659"/>
      <c r="AT48" s="659"/>
      <c r="AU48" s="659"/>
      <c r="AV48" s="659"/>
      <c r="AW48" s="659"/>
      <c r="AX48" s="660"/>
      <c r="AY48" s="407">
        <v>0.25</v>
      </c>
      <c r="AZ48" s="304"/>
      <c r="BA48" s="304"/>
      <c r="BB48" s="408"/>
      <c r="BC48" s="306">
        <f t="shared" si="0"/>
        <v>12</v>
      </c>
      <c r="BD48" s="307"/>
      <c r="BE48" s="307"/>
      <c r="BF48" s="308"/>
      <c r="BG48" s="309">
        <v>7925</v>
      </c>
      <c r="BH48" s="310"/>
      <c r="BI48" s="310"/>
      <c r="BJ48" s="311"/>
      <c r="BK48" s="312">
        <f t="shared" si="1"/>
        <v>1981.25</v>
      </c>
      <c r="BL48" s="313"/>
      <c r="BM48" s="313"/>
      <c r="BN48" s="313"/>
      <c r="BO48" s="313"/>
      <c r="BP48" s="314"/>
      <c r="BQ48" s="294"/>
      <c r="BR48" s="295"/>
      <c r="BS48" s="295"/>
      <c r="BT48" s="295"/>
      <c r="BU48" s="295"/>
      <c r="BV48" s="295"/>
      <c r="BW48" s="296"/>
      <c r="BX48" s="294"/>
      <c r="BY48" s="295"/>
      <c r="BZ48" s="295"/>
      <c r="CA48" s="295"/>
      <c r="CB48" s="295"/>
      <c r="CC48" s="296"/>
      <c r="CD48" s="294"/>
      <c r="CE48" s="295"/>
      <c r="CF48" s="295"/>
      <c r="CG48" s="295"/>
      <c r="CH48" s="295"/>
      <c r="CI48" s="296"/>
    </row>
    <row r="49" spans="1:87" ht="18" customHeight="1" x14ac:dyDescent="0.25">
      <c r="A49" s="75"/>
      <c r="B49" s="327"/>
      <c r="C49" s="328"/>
      <c r="D49" s="328"/>
      <c r="E49" s="328"/>
      <c r="F49" s="328"/>
      <c r="G49" s="328"/>
      <c r="H49" s="328"/>
      <c r="I49" s="328"/>
      <c r="J49" s="328"/>
      <c r="K49" s="328"/>
      <c r="L49" s="328"/>
      <c r="M49" s="328"/>
      <c r="N49" s="328"/>
      <c r="O49" s="328"/>
      <c r="P49" s="328"/>
      <c r="Q49" s="328"/>
      <c r="R49" s="328"/>
      <c r="S49" s="328"/>
      <c r="T49" s="328"/>
      <c r="U49" s="328"/>
      <c r="V49" s="328"/>
      <c r="W49" s="328"/>
      <c r="X49" s="328"/>
      <c r="Y49" s="329"/>
      <c r="Z49" s="336"/>
      <c r="AA49" s="337"/>
      <c r="AB49" s="337"/>
      <c r="AC49" s="337"/>
      <c r="AD49" s="338"/>
      <c r="AE49" s="336"/>
      <c r="AF49" s="337"/>
      <c r="AG49" s="337"/>
      <c r="AH49" s="337"/>
      <c r="AI49" s="337"/>
      <c r="AJ49" s="337"/>
      <c r="AK49" s="658" t="s">
        <v>4</v>
      </c>
      <c r="AL49" s="659"/>
      <c r="AM49" s="659"/>
      <c r="AN49" s="659"/>
      <c r="AO49" s="659"/>
      <c r="AP49" s="659"/>
      <c r="AQ49" s="659"/>
      <c r="AR49" s="659"/>
      <c r="AS49" s="659"/>
      <c r="AT49" s="659"/>
      <c r="AU49" s="659"/>
      <c r="AV49" s="659"/>
      <c r="AW49" s="659"/>
      <c r="AX49" s="660"/>
      <c r="AY49" s="407">
        <v>0.25</v>
      </c>
      <c r="AZ49" s="304"/>
      <c r="BA49" s="304"/>
      <c r="BB49" s="408"/>
      <c r="BC49" s="306">
        <f t="shared" si="0"/>
        <v>12</v>
      </c>
      <c r="BD49" s="307"/>
      <c r="BE49" s="307"/>
      <c r="BF49" s="308"/>
      <c r="BG49" s="309">
        <v>6399</v>
      </c>
      <c r="BH49" s="310"/>
      <c r="BI49" s="310"/>
      <c r="BJ49" s="311"/>
      <c r="BK49" s="312">
        <f t="shared" si="1"/>
        <v>1599.75</v>
      </c>
      <c r="BL49" s="313"/>
      <c r="BM49" s="313"/>
      <c r="BN49" s="313"/>
      <c r="BO49" s="313"/>
      <c r="BP49" s="314"/>
      <c r="BQ49" s="294"/>
      <c r="BR49" s="295"/>
      <c r="BS49" s="295"/>
      <c r="BT49" s="295"/>
      <c r="BU49" s="295"/>
      <c r="BV49" s="295"/>
      <c r="BW49" s="296"/>
      <c r="BX49" s="294"/>
      <c r="BY49" s="295"/>
      <c r="BZ49" s="295"/>
      <c r="CA49" s="295"/>
      <c r="CB49" s="295"/>
      <c r="CC49" s="296"/>
      <c r="CD49" s="294"/>
      <c r="CE49" s="295"/>
      <c r="CF49" s="295"/>
      <c r="CG49" s="295"/>
      <c r="CH49" s="295"/>
      <c r="CI49" s="296"/>
    </row>
    <row r="50" spans="1:87" ht="18" customHeight="1" x14ac:dyDescent="0.25">
      <c r="A50" s="75"/>
      <c r="B50" s="327"/>
      <c r="C50" s="328"/>
      <c r="D50" s="328"/>
      <c r="E50" s="328"/>
      <c r="F50" s="328"/>
      <c r="G50" s="328"/>
      <c r="H50" s="328"/>
      <c r="I50" s="328"/>
      <c r="J50" s="328"/>
      <c r="K50" s="328"/>
      <c r="L50" s="328"/>
      <c r="M50" s="328"/>
      <c r="N50" s="328"/>
      <c r="O50" s="328"/>
      <c r="P50" s="328"/>
      <c r="Q50" s="328"/>
      <c r="R50" s="328"/>
      <c r="S50" s="328"/>
      <c r="T50" s="328"/>
      <c r="U50" s="328"/>
      <c r="V50" s="328"/>
      <c r="W50" s="328"/>
      <c r="X50" s="328"/>
      <c r="Y50" s="329"/>
      <c r="Z50" s="336"/>
      <c r="AA50" s="337"/>
      <c r="AB50" s="337"/>
      <c r="AC50" s="337"/>
      <c r="AD50" s="338"/>
      <c r="AE50" s="336"/>
      <c r="AF50" s="337"/>
      <c r="AG50" s="337"/>
      <c r="AH50" s="337"/>
      <c r="AI50" s="337"/>
      <c r="AJ50" s="337"/>
      <c r="AK50" s="658" t="s">
        <v>19</v>
      </c>
      <c r="AL50" s="659"/>
      <c r="AM50" s="659"/>
      <c r="AN50" s="659"/>
      <c r="AO50" s="659"/>
      <c r="AP50" s="659"/>
      <c r="AQ50" s="659"/>
      <c r="AR50" s="659"/>
      <c r="AS50" s="659"/>
      <c r="AT50" s="659"/>
      <c r="AU50" s="659"/>
      <c r="AV50" s="659"/>
      <c r="AW50" s="659"/>
      <c r="AX50" s="660"/>
      <c r="AY50" s="407">
        <v>0.25</v>
      </c>
      <c r="AZ50" s="304"/>
      <c r="BA50" s="304"/>
      <c r="BB50" s="408"/>
      <c r="BC50" s="306">
        <f t="shared" si="0"/>
        <v>12</v>
      </c>
      <c r="BD50" s="307"/>
      <c r="BE50" s="307"/>
      <c r="BF50" s="308"/>
      <c r="BG50" s="309">
        <v>6399</v>
      </c>
      <c r="BH50" s="310"/>
      <c r="BI50" s="310"/>
      <c r="BJ50" s="311"/>
      <c r="BK50" s="312">
        <f t="shared" si="1"/>
        <v>1599.75</v>
      </c>
      <c r="BL50" s="313"/>
      <c r="BM50" s="313"/>
      <c r="BN50" s="313"/>
      <c r="BO50" s="313"/>
      <c r="BP50" s="314"/>
      <c r="BQ50" s="294"/>
      <c r="BR50" s="295"/>
      <c r="BS50" s="295"/>
      <c r="BT50" s="295"/>
      <c r="BU50" s="295"/>
      <c r="BV50" s="295"/>
      <c r="BW50" s="296"/>
      <c r="BX50" s="294"/>
      <c r="BY50" s="295"/>
      <c r="BZ50" s="295"/>
      <c r="CA50" s="295"/>
      <c r="CB50" s="295"/>
      <c r="CC50" s="296"/>
      <c r="CD50" s="294"/>
      <c r="CE50" s="295"/>
      <c r="CF50" s="295"/>
      <c r="CG50" s="295"/>
      <c r="CH50" s="295"/>
      <c r="CI50" s="296"/>
    </row>
    <row r="51" spans="1:87" ht="18" customHeight="1" x14ac:dyDescent="0.25">
      <c r="A51" s="75"/>
      <c r="B51" s="327"/>
      <c r="C51" s="328"/>
      <c r="D51" s="328"/>
      <c r="E51" s="328"/>
      <c r="F51" s="328"/>
      <c r="G51" s="328"/>
      <c r="H51" s="328"/>
      <c r="I51" s="328"/>
      <c r="J51" s="328"/>
      <c r="K51" s="328"/>
      <c r="L51" s="328"/>
      <c r="M51" s="328"/>
      <c r="N51" s="328"/>
      <c r="O51" s="328"/>
      <c r="P51" s="328"/>
      <c r="Q51" s="328"/>
      <c r="R51" s="328"/>
      <c r="S51" s="328"/>
      <c r="T51" s="328"/>
      <c r="U51" s="328"/>
      <c r="V51" s="328"/>
      <c r="W51" s="328"/>
      <c r="X51" s="328"/>
      <c r="Y51" s="329"/>
      <c r="Z51" s="336"/>
      <c r="AA51" s="337"/>
      <c r="AB51" s="337"/>
      <c r="AC51" s="337"/>
      <c r="AD51" s="338"/>
      <c r="AE51" s="336"/>
      <c r="AF51" s="337"/>
      <c r="AG51" s="337"/>
      <c r="AH51" s="337"/>
      <c r="AI51" s="337"/>
      <c r="AJ51" s="337"/>
      <c r="AK51" s="658" t="s">
        <v>5</v>
      </c>
      <c r="AL51" s="659"/>
      <c r="AM51" s="659"/>
      <c r="AN51" s="659"/>
      <c r="AO51" s="659"/>
      <c r="AP51" s="659"/>
      <c r="AQ51" s="659"/>
      <c r="AR51" s="659"/>
      <c r="AS51" s="659"/>
      <c r="AT51" s="659"/>
      <c r="AU51" s="659"/>
      <c r="AV51" s="659"/>
      <c r="AW51" s="659"/>
      <c r="AX51" s="660"/>
      <c r="AY51" s="407">
        <v>0.25</v>
      </c>
      <c r="AZ51" s="304"/>
      <c r="BA51" s="304"/>
      <c r="BB51" s="408"/>
      <c r="BC51" s="306">
        <f t="shared" si="0"/>
        <v>12</v>
      </c>
      <c r="BD51" s="307"/>
      <c r="BE51" s="307"/>
      <c r="BF51" s="308"/>
      <c r="BG51" s="309">
        <v>6778</v>
      </c>
      <c r="BH51" s="310"/>
      <c r="BI51" s="310"/>
      <c r="BJ51" s="311"/>
      <c r="BK51" s="312">
        <f t="shared" si="1"/>
        <v>1694.5</v>
      </c>
      <c r="BL51" s="313"/>
      <c r="BM51" s="313"/>
      <c r="BN51" s="313"/>
      <c r="BO51" s="313"/>
      <c r="BP51" s="314"/>
      <c r="BQ51" s="294"/>
      <c r="BR51" s="295"/>
      <c r="BS51" s="295"/>
      <c r="BT51" s="295"/>
      <c r="BU51" s="295"/>
      <c r="BV51" s="295"/>
      <c r="BW51" s="296"/>
      <c r="BX51" s="294"/>
      <c r="BY51" s="295"/>
      <c r="BZ51" s="295"/>
      <c r="CA51" s="295"/>
      <c r="CB51" s="295"/>
      <c r="CC51" s="296"/>
      <c r="CD51" s="294"/>
      <c r="CE51" s="295"/>
      <c r="CF51" s="295"/>
      <c r="CG51" s="295"/>
      <c r="CH51" s="295"/>
      <c r="CI51" s="296"/>
    </row>
    <row r="52" spans="1:87" ht="18" customHeight="1" x14ac:dyDescent="0.25">
      <c r="A52" s="75"/>
      <c r="B52" s="327"/>
      <c r="C52" s="328"/>
      <c r="D52" s="328"/>
      <c r="E52" s="328"/>
      <c r="F52" s="328"/>
      <c r="G52" s="328"/>
      <c r="H52" s="328"/>
      <c r="I52" s="328"/>
      <c r="J52" s="328"/>
      <c r="K52" s="328"/>
      <c r="L52" s="328"/>
      <c r="M52" s="328"/>
      <c r="N52" s="328"/>
      <c r="O52" s="328"/>
      <c r="P52" s="328"/>
      <c r="Q52" s="328"/>
      <c r="R52" s="328"/>
      <c r="S52" s="328"/>
      <c r="T52" s="328"/>
      <c r="U52" s="328"/>
      <c r="V52" s="328"/>
      <c r="W52" s="328"/>
      <c r="X52" s="328"/>
      <c r="Y52" s="329"/>
      <c r="Z52" s="336"/>
      <c r="AA52" s="337"/>
      <c r="AB52" s="337"/>
      <c r="AC52" s="337"/>
      <c r="AD52" s="338"/>
      <c r="AE52" s="336"/>
      <c r="AF52" s="337"/>
      <c r="AG52" s="337"/>
      <c r="AH52" s="337"/>
      <c r="AI52" s="337"/>
      <c r="AJ52" s="337"/>
      <c r="AK52" s="658" t="s">
        <v>17</v>
      </c>
      <c r="AL52" s="659"/>
      <c r="AM52" s="659"/>
      <c r="AN52" s="659"/>
      <c r="AO52" s="659"/>
      <c r="AP52" s="659"/>
      <c r="AQ52" s="659"/>
      <c r="AR52" s="659"/>
      <c r="AS52" s="659"/>
      <c r="AT52" s="659"/>
      <c r="AU52" s="659"/>
      <c r="AV52" s="659"/>
      <c r="AW52" s="659"/>
      <c r="AX52" s="660"/>
      <c r="AY52" s="407">
        <v>0.25</v>
      </c>
      <c r="AZ52" s="304"/>
      <c r="BA52" s="304"/>
      <c r="BB52" s="408"/>
      <c r="BC52" s="306">
        <f t="shared" si="0"/>
        <v>12</v>
      </c>
      <c r="BD52" s="307"/>
      <c r="BE52" s="307"/>
      <c r="BF52" s="308"/>
      <c r="BG52" s="309">
        <v>6399</v>
      </c>
      <c r="BH52" s="310"/>
      <c r="BI52" s="310"/>
      <c r="BJ52" s="311"/>
      <c r="BK52" s="312">
        <f t="shared" si="1"/>
        <v>1599.75</v>
      </c>
      <c r="BL52" s="313"/>
      <c r="BM52" s="313"/>
      <c r="BN52" s="313"/>
      <c r="BO52" s="313"/>
      <c r="BP52" s="314"/>
      <c r="BQ52" s="294"/>
      <c r="BR52" s="295"/>
      <c r="BS52" s="295"/>
      <c r="BT52" s="295"/>
      <c r="BU52" s="295"/>
      <c r="BV52" s="295"/>
      <c r="BW52" s="296"/>
      <c r="BX52" s="294"/>
      <c r="BY52" s="295"/>
      <c r="BZ52" s="295"/>
      <c r="CA52" s="295"/>
      <c r="CB52" s="295"/>
      <c r="CC52" s="296"/>
      <c r="CD52" s="294"/>
      <c r="CE52" s="295"/>
      <c r="CF52" s="295"/>
      <c r="CG52" s="295"/>
      <c r="CH52" s="295"/>
      <c r="CI52" s="296"/>
    </row>
    <row r="53" spans="1:87" ht="18" customHeight="1" x14ac:dyDescent="0.25">
      <c r="A53" s="75"/>
      <c r="B53" s="327"/>
      <c r="C53" s="328"/>
      <c r="D53" s="328"/>
      <c r="E53" s="328"/>
      <c r="F53" s="328"/>
      <c r="G53" s="328"/>
      <c r="H53" s="328"/>
      <c r="I53" s="328"/>
      <c r="J53" s="328"/>
      <c r="K53" s="328"/>
      <c r="L53" s="328"/>
      <c r="M53" s="328"/>
      <c r="N53" s="328"/>
      <c r="O53" s="328"/>
      <c r="P53" s="328"/>
      <c r="Q53" s="328"/>
      <c r="R53" s="328"/>
      <c r="S53" s="328"/>
      <c r="T53" s="328"/>
      <c r="U53" s="328"/>
      <c r="V53" s="328"/>
      <c r="W53" s="328"/>
      <c r="X53" s="328"/>
      <c r="Y53" s="329"/>
      <c r="Z53" s="336"/>
      <c r="AA53" s="337"/>
      <c r="AB53" s="337"/>
      <c r="AC53" s="337"/>
      <c r="AD53" s="338"/>
      <c r="AE53" s="336"/>
      <c r="AF53" s="337"/>
      <c r="AG53" s="337"/>
      <c r="AH53" s="337"/>
      <c r="AI53" s="337"/>
      <c r="AJ53" s="337"/>
      <c r="AK53" s="658" t="s">
        <v>526</v>
      </c>
      <c r="AL53" s="659"/>
      <c r="AM53" s="659"/>
      <c r="AN53" s="659"/>
      <c r="AO53" s="659"/>
      <c r="AP53" s="659"/>
      <c r="AQ53" s="659"/>
      <c r="AR53" s="659"/>
      <c r="AS53" s="659"/>
      <c r="AT53" s="659"/>
      <c r="AU53" s="659"/>
      <c r="AV53" s="659"/>
      <c r="AW53" s="659"/>
      <c r="AX53" s="660"/>
      <c r="AY53" s="407">
        <v>0.25</v>
      </c>
      <c r="AZ53" s="304"/>
      <c r="BA53" s="304"/>
      <c r="BB53" s="408"/>
      <c r="BC53" s="306">
        <f t="shared" si="0"/>
        <v>12</v>
      </c>
      <c r="BD53" s="307"/>
      <c r="BE53" s="307"/>
      <c r="BF53" s="308"/>
      <c r="BG53" s="309">
        <v>7925</v>
      </c>
      <c r="BH53" s="310"/>
      <c r="BI53" s="310"/>
      <c r="BJ53" s="311"/>
      <c r="BK53" s="312">
        <f t="shared" si="1"/>
        <v>1981.25</v>
      </c>
      <c r="BL53" s="313"/>
      <c r="BM53" s="313"/>
      <c r="BN53" s="313"/>
      <c r="BO53" s="313"/>
      <c r="BP53" s="314"/>
      <c r="BQ53" s="294"/>
      <c r="BR53" s="295"/>
      <c r="BS53" s="295"/>
      <c r="BT53" s="295"/>
      <c r="BU53" s="295"/>
      <c r="BV53" s="295"/>
      <c r="BW53" s="296"/>
      <c r="BX53" s="294"/>
      <c r="BY53" s="295"/>
      <c r="BZ53" s="295"/>
      <c r="CA53" s="295"/>
      <c r="CB53" s="295"/>
      <c r="CC53" s="296"/>
      <c r="CD53" s="294"/>
      <c r="CE53" s="295"/>
      <c r="CF53" s="295"/>
      <c r="CG53" s="295"/>
      <c r="CH53" s="295"/>
      <c r="CI53" s="296"/>
    </row>
    <row r="54" spans="1:87" ht="18" customHeight="1" x14ac:dyDescent="0.25">
      <c r="A54" s="75"/>
      <c r="B54" s="327"/>
      <c r="C54" s="328"/>
      <c r="D54" s="328"/>
      <c r="E54" s="328"/>
      <c r="F54" s="328"/>
      <c r="G54" s="328"/>
      <c r="H54" s="328"/>
      <c r="I54" s="328"/>
      <c r="J54" s="328"/>
      <c r="K54" s="328"/>
      <c r="L54" s="328"/>
      <c r="M54" s="328"/>
      <c r="N54" s="328"/>
      <c r="O54" s="328"/>
      <c r="P54" s="328"/>
      <c r="Q54" s="328"/>
      <c r="R54" s="328"/>
      <c r="S54" s="328"/>
      <c r="T54" s="328"/>
      <c r="U54" s="328"/>
      <c r="V54" s="328"/>
      <c r="W54" s="328"/>
      <c r="X54" s="328"/>
      <c r="Y54" s="329"/>
      <c r="Z54" s="336"/>
      <c r="AA54" s="337"/>
      <c r="AB54" s="337"/>
      <c r="AC54" s="337"/>
      <c r="AD54" s="338"/>
      <c r="AE54" s="336"/>
      <c r="AF54" s="337"/>
      <c r="AG54" s="337"/>
      <c r="AH54" s="337"/>
      <c r="AI54" s="337"/>
      <c r="AJ54" s="337"/>
      <c r="AK54" s="658" t="s">
        <v>38</v>
      </c>
      <c r="AL54" s="659"/>
      <c r="AM54" s="659"/>
      <c r="AN54" s="659"/>
      <c r="AO54" s="659"/>
      <c r="AP54" s="659"/>
      <c r="AQ54" s="659"/>
      <c r="AR54" s="659"/>
      <c r="AS54" s="659"/>
      <c r="AT54" s="659"/>
      <c r="AU54" s="659"/>
      <c r="AV54" s="659"/>
      <c r="AW54" s="659"/>
      <c r="AX54" s="660"/>
      <c r="AY54" s="407">
        <v>0.25</v>
      </c>
      <c r="AZ54" s="304"/>
      <c r="BA54" s="304"/>
      <c r="BB54" s="408"/>
      <c r="BC54" s="306">
        <f t="shared" si="0"/>
        <v>12</v>
      </c>
      <c r="BD54" s="307"/>
      <c r="BE54" s="307"/>
      <c r="BF54" s="308"/>
      <c r="BG54" s="309">
        <v>11840</v>
      </c>
      <c r="BH54" s="310"/>
      <c r="BI54" s="310"/>
      <c r="BJ54" s="311"/>
      <c r="BK54" s="312">
        <f t="shared" si="1"/>
        <v>2960</v>
      </c>
      <c r="BL54" s="313"/>
      <c r="BM54" s="313"/>
      <c r="BN54" s="313"/>
      <c r="BO54" s="313"/>
      <c r="BP54" s="314"/>
      <c r="BQ54" s="294"/>
      <c r="BR54" s="295"/>
      <c r="BS54" s="295"/>
      <c r="BT54" s="295"/>
      <c r="BU54" s="295"/>
      <c r="BV54" s="295"/>
      <c r="BW54" s="296"/>
      <c r="BX54" s="294"/>
      <c r="BY54" s="295"/>
      <c r="BZ54" s="295"/>
      <c r="CA54" s="295"/>
      <c r="CB54" s="295"/>
      <c r="CC54" s="296"/>
      <c r="CD54" s="294"/>
      <c r="CE54" s="295"/>
      <c r="CF54" s="295"/>
      <c r="CG54" s="295"/>
      <c r="CH54" s="295"/>
      <c r="CI54" s="296"/>
    </row>
    <row r="55" spans="1:87" ht="18" customHeight="1" thickBot="1" x14ac:dyDescent="0.3">
      <c r="A55" s="75"/>
      <c r="B55" s="327"/>
      <c r="C55" s="328"/>
      <c r="D55" s="328"/>
      <c r="E55" s="328"/>
      <c r="F55" s="328"/>
      <c r="G55" s="328"/>
      <c r="H55" s="328"/>
      <c r="I55" s="328"/>
      <c r="J55" s="328"/>
      <c r="K55" s="328"/>
      <c r="L55" s="328"/>
      <c r="M55" s="328"/>
      <c r="N55" s="328"/>
      <c r="O55" s="328"/>
      <c r="P55" s="328"/>
      <c r="Q55" s="328"/>
      <c r="R55" s="328"/>
      <c r="S55" s="328"/>
      <c r="T55" s="328"/>
      <c r="U55" s="328"/>
      <c r="V55" s="328"/>
      <c r="W55" s="328"/>
      <c r="X55" s="328"/>
      <c r="Y55" s="329"/>
      <c r="Z55" s="336"/>
      <c r="AA55" s="337"/>
      <c r="AB55" s="337"/>
      <c r="AC55" s="337"/>
      <c r="AD55" s="338"/>
      <c r="AE55" s="336"/>
      <c r="AF55" s="337"/>
      <c r="AG55" s="337"/>
      <c r="AH55" s="337"/>
      <c r="AI55" s="337"/>
      <c r="AJ55" s="337"/>
      <c r="AK55" s="681" t="s">
        <v>39</v>
      </c>
      <c r="AL55" s="687"/>
      <c r="AM55" s="687"/>
      <c r="AN55" s="687"/>
      <c r="AO55" s="687"/>
      <c r="AP55" s="687"/>
      <c r="AQ55" s="687"/>
      <c r="AR55" s="687"/>
      <c r="AS55" s="687"/>
      <c r="AT55" s="687"/>
      <c r="AU55" s="687"/>
      <c r="AV55" s="687"/>
      <c r="AW55" s="687"/>
      <c r="AX55" s="688"/>
      <c r="AY55" s="407">
        <v>0.25</v>
      </c>
      <c r="AZ55" s="304"/>
      <c r="BA55" s="304"/>
      <c r="BB55" s="408"/>
      <c r="BC55" s="306">
        <f t="shared" si="0"/>
        <v>12</v>
      </c>
      <c r="BD55" s="307"/>
      <c r="BE55" s="307"/>
      <c r="BF55" s="308"/>
      <c r="BG55" s="309">
        <v>11840</v>
      </c>
      <c r="BH55" s="310"/>
      <c r="BI55" s="310"/>
      <c r="BJ55" s="311"/>
      <c r="BK55" s="312">
        <f t="shared" si="1"/>
        <v>2960</v>
      </c>
      <c r="BL55" s="313"/>
      <c r="BM55" s="313"/>
      <c r="BN55" s="313"/>
      <c r="BO55" s="313"/>
      <c r="BP55" s="314"/>
      <c r="BQ55" s="294"/>
      <c r="BR55" s="295"/>
      <c r="BS55" s="295"/>
      <c r="BT55" s="295"/>
      <c r="BU55" s="295"/>
      <c r="BV55" s="295"/>
      <c r="BW55" s="296"/>
      <c r="BX55" s="294"/>
      <c r="BY55" s="295"/>
      <c r="BZ55" s="295"/>
      <c r="CA55" s="295"/>
      <c r="CB55" s="295"/>
      <c r="CC55" s="296"/>
      <c r="CD55" s="294"/>
      <c r="CE55" s="295"/>
      <c r="CF55" s="295"/>
      <c r="CG55" s="295"/>
      <c r="CH55" s="295"/>
      <c r="CI55" s="296"/>
    </row>
    <row r="56" spans="1:87" ht="18" customHeight="1" thickBot="1" x14ac:dyDescent="0.3">
      <c r="A56" s="75"/>
      <c r="B56" s="377"/>
      <c r="C56" s="378"/>
      <c r="D56" s="378"/>
      <c r="E56" s="378"/>
      <c r="F56" s="378"/>
      <c r="G56" s="378"/>
      <c r="H56" s="378"/>
      <c r="I56" s="378"/>
      <c r="J56" s="378"/>
      <c r="K56" s="378"/>
      <c r="L56" s="378"/>
      <c r="M56" s="378"/>
      <c r="N56" s="378"/>
      <c r="O56" s="378"/>
      <c r="P56" s="378"/>
      <c r="Q56" s="378"/>
      <c r="R56" s="378"/>
      <c r="S56" s="378"/>
      <c r="T56" s="378"/>
      <c r="U56" s="378"/>
      <c r="V56" s="378"/>
      <c r="W56" s="378"/>
      <c r="X56" s="378"/>
      <c r="Y56" s="378"/>
      <c r="Z56" s="378"/>
      <c r="AA56" s="378"/>
      <c r="AB56" s="378"/>
      <c r="AC56" s="378"/>
      <c r="AD56" s="378"/>
      <c r="AE56" s="378"/>
      <c r="AF56" s="378"/>
      <c r="AG56" s="378"/>
      <c r="AH56" s="378"/>
      <c r="AI56" s="378"/>
      <c r="AJ56" s="379"/>
      <c r="AK56" s="380" t="s">
        <v>3</v>
      </c>
      <c r="AL56" s="381"/>
      <c r="AM56" s="381"/>
      <c r="AN56" s="381"/>
      <c r="AO56" s="381"/>
      <c r="AP56" s="381"/>
      <c r="AQ56" s="381"/>
      <c r="AR56" s="381"/>
      <c r="AS56" s="381"/>
      <c r="AT56" s="381"/>
      <c r="AU56" s="381"/>
      <c r="AV56" s="381"/>
      <c r="AW56" s="381"/>
      <c r="AX56" s="381"/>
      <c r="AY56" s="382"/>
      <c r="AZ56" s="382"/>
      <c r="BA56" s="382"/>
      <c r="BB56" s="382"/>
      <c r="BC56" s="382"/>
      <c r="BD56" s="382"/>
      <c r="BE56" s="382"/>
      <c r="BF56" s="382"/>
      <c r="BG56" s="382"/>
      <c r="BH56" s="382"/>
      <c r="BI56" s="382"/>
      <c r="BJ56" s="383"/>
      <c r="BK56" s="384">
        <f>SUM(BK40:BK55)</f>
        <v>63518.75</v>
      </c>
      <c r="BL56" s="385"/>
      <c r="BM56" s="385"/>
      <c r="BN56" s="385"/>
      <c r="BO56" s="385"/>
      <c r="BP56" s="386"/>
      <c r="BQ56" s="387" t="s">
        <v>100</v>
      </c>
      <c r="BR56" s="388"/>
      <c r="BS56" s="388"/>
      <c r="BT56" s="388"/>
      <c r="BU56" s="388"/>
      <c r="BV56" s="388"/>
      <c r="BW56" s="388"/>
      <c r="BX56" s="388"/>
      <c r="BY56" s="388"/>
      <c r="BZ56" s="388"/>
      <c r="CA56" s="388"/>
      <c r="CB56" s="388"/>
      <c r="CC56" s="389"/>
      <c r="CD56" s="390">
        <f>+CD40*AE40</f>
        <v>3643411.7647058824</v>
      </c>
      <c r="CE56" s="390"/>
      <c r="CF56" s="390"/>
      <c r="CG56" s="390"/>
      <c r="CH56" s="390"/>
      <c r="CI56" s="391"/>
    </row>
    <row r="57" spans="1:87" ht="18" customHeight="1" thickBot="1" x14ac:dyDescent="0.3">
      <c r="A57" s="75"/>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BG57" s="78"/>
      <c r="BH57" s="78"/>
      <c r="BI57" s="78"/>
      <c r="BJ57" s="78"/>
      <c r="BK57" s="79"/>
      <c r="BL57" s="79"/>
      <c r="BM57" s="79"/>
      <c r="BN57" s="79"/>
      <c r="BO57" s="79"/>
      <c r="BP57" s="79"/>
      <c r="BQ57" s="79"/>
      <c r="BR57" s="79"/>
      <c r="BS57" s="79"/>
      <c r="BT57" s="79"/>
      <c r="BU57" s="79"/>
      <c r="BV57" s="79"/>
      <c r="BW57" s="79"/>
      <c r="BX57" s="79"/>
      <c r="BY57" s="79"/>
      <c r="BZ57" s="79"/>
      <c r="CA57" s="79"/>
      <c r="CB57" s="79"/>
      <c r="CC57" s="79"/>
      <c r="CD57" s="79"/>
      <c r="CE57" s="79"/>
      <c r="CF57" s="79"/>
      <c r="CG57" s="79"/>
      <c r="CH57" s="79"/>
      <c r="CI57" s="79"/>
    </row>
    <row r="58" spans="1:87" ht="18" customHeight="1" x14ac:dyDescent="0.25">
      <c r="A58" s="75"/>
      <c r="B58" s="348" t="s">
        <v>0</v>
      </c>
      <c r="C58" s="349"/>
      <c r="D58" s="349"/>
      <c r="E58" s="349"/>
      <c r="F58" s="349"/>
      <c r="G58" s="349"/>
      <c r="H58" s="349"/>
      <c r="I58" s="349"/>
      <c r="J58" s="349"/>
      <c r="K58" s="349"/>
      <c r="L58" s="349"/>
      <c r="M58" s="349"/>
      <c r="N58" s="349"/>
      <c r="O58" s="349"/>
      <c r="P58" s="349"/>
      <c r="Q58" s="349"/>
      <c r="R58" s="349"/>
      <c r="S58" s="349"/>
      <c r="T58" s="349"/>
      <c r="U58" s="349"/>
      <c r="V58" s="349"/>
      <c r="W58" s="349"/>
      <c r="X58" s="349"/>
      <c r="Y58" s="350"/>
      <c r="Z58" s="348" t="s">
        <v>80</v>
      </c>
      <c r="AA58" s="349"/>
      <c r="AB58" s="349"/>
      <c r="AC58" s="349"/>
      <c r="AD58" s="350"/>
      <c r="AE58" s="357" t="s">
        <v>79</v>
      </c>
      <c r="AF58" s="358"/>
      <c r="AG58" s="358"/>
      <c r="AH58" s="358"/>
      <c r="AI58" s="358"/>
      <c r="AJ58" s="359"/>
      <c r="AK58" s="357" t="s">
        <v>81</v>
      </c>
      <c r="AL58" s="358"/>
      <c r="AM58" s="358"/>
      <c r="AN58" s="358"/>
      <c r="AO58" s="358"/>
      <c r="AP58" s="358"/>
      <c r="AQ58" s="358"/>
      <c r="AR58" s="358"/>
      <c r="AS58" s="358"/>
      <c r="AT58" s="358"/>
      <c r="AU58" s="358"/>
      <c r="AV58" s="358"/>
      <c r="AW58" s="358"/>
      <c r="AX58" s="359"/>
      <c r="AY58" s="357" t="s">
        <v>1</v>
      </c>
      <c r="AZ58" s="358"/>
      <c r="BA58" s="358"/>
      <c r="BB58" s="359"/>
      <c r="BC58" s="348" t="s">
        <v>104</v>
      </c>
      <c r="BD58" s="349"/>
      <c r="BE58" s="349"/>
      <c r="BF58" s="350"/>
      <c r="BG58" s="366" t="s">
        <v>82</v>
      </c>
      <c r="BH58" s="367"/>
      <c r="BI58" s="367"/>
      <c r="BJ58" s="368"/>
      <c r="BK58" s="315" t="s">
        <v>99</v>
      </c>
      <c r="BL58" s="316"/>
      <c r="BM58" s="316"/>
      <c r="BN58" s="316"/>
      <c r="BO58" s="316"/>
      <c r="BP58" s="317"/>
      <c r="BQ58" s="315" t="s">
        <v>83</v>
      </c>
      <c r="BR58" s="316"/>
      <c r="BS58" s="316"/>
      <c r="BT58" s="316"/>
      <c r="BU58" s="316"/>
      <c r="BV58" s="316"/>
      <c r="BW58" s="317"/>
      <c r="BX58" s="315" t="s">
        <v>84</v>
      </c>
      <c r="BY58" s="316"/>
      <c r="BZ58" s="316"/>
      <c r="CA58" s="316"/>
      <c r="CB58" s="316"/>
      <c r="CC58" s="317"/>
      <c r="CD58" s="315" t="s">
        <v>85</v>
      </c>
      <c r="CE58" s="316"/>
      <c r="CF58" s="316"/>
      <c r="CG58" s="316"/>
      <c r="CH58" s="316"/>
      <c r="CI58" s="317"/>
    </row>
    <row r="59" spans="1:87" ht="18" customHeight="1" x14ac:dyDescent="0.25">
      <c r="A59" s="75"/>
      <c r="B59" s="351"/>
      <c r="C59" s="352"/>
      <c r="D59" s="352"/>
      <c r="E59" s="352"/>
      <c r="F59" s="352"/>
      <c r="G59" s="352"/>
      <c r="H59" s="352"/>
      <c r="I59" s="352"/>
      <c r="J59" s="352"/>
      <c r="K59" s="352"/>
      <c r="L59" s="352"/>
      <c r="M59" s="352"/>
      <c r="N59" s="352"/>
      <c r="O59" s="352"/>
      <c r="P59" s="352"/>
      <c r="Q59" s="352"/>
      <c r="R59" s="352"/>
      <c r="S59" s="352"/>
      <c r="T59" s="352"/>
      <c r="U59" s="352"/>
      <c r="V59" s="352"/>
      <c r="W59" s="352"/>
      <c r="X59" s="352"/>
      <c r="Y59" s="353"/>
      <c r="Z59" s="351"/>
      <c r="AA59" s="352"/>
      <c r="AB59" s="352"/>
      <c r="AC59" s="352"/>
      <c r="AD59" s="353"/>
      <c r="AE59" s="360"/>
      <c r="AF59" s="361"/>
      <c r="AG59" s="361"/>
      <c r="AH59" s="361"/>
      <c r="AI59" s="361"/>
      <c r="AJ59" s="362"/>
      <c r="AK59" s="360"/>
      <c r="AL59" s="361"/>
      <c r="AM59" s="361"/>
      <c r="AN59" s="361"/>
      <c r="AO59" s="361"/>
      <c r="AP59" s="361"/>
      <c r="AQ59" s="361"/>
      <c r="AR59" s="361"/>
      <c r="AS59" s="361"/>
      <c r="AT59" s="361"/>
      <c r="AU59" s="361"/>
      <c r="AV59" s="361"/>
      <c r="AW59" s="361"/>
      <c r="AX59" s="362"/>
      <c r="AY59" s="360"/>
      <c r="AZ59" s="361"/>
      <c r="BA59" s="361"/>
      <c r="BB59" s="362"/>
      <c r="BC59" s="351"/>
      <c r="BD59" s="352"/>
      <c r="BE59" s="352"/>
      <c r="BF59" s="353"/>
      <c r="BG59" s="369"/>
      <c r="BH59" s="370"/>
      <c r="BI59" s="370"/>
      <c r="BJ59" s="371"/>
      <c r="BK59" s="318"/>
      <c r="BL59" s="319"/>
      <c r="BM59" s="319"/>
      <c r="BN59" s="319"/>
      <c r="BO59" s="319"/>
      <c r="BP59" s="320"/>
      <c r="BQ59" s="318"/>
      <c r="BR59" s="319"/>
      <c r="BS59" s="319"/>
      <c r="BT59" s="319"/>
      <c r="BU59" s="319"/>
      <c r="BV59" s="319"/>
      <c r="BW59" s="320"/>
      <c r="BX59" s="318"/>
      <c r="BY59" s="319"/>
      <c r="BZ59" s="319"/>
      <c r="CA59" s="319"/>
      <c r="CB59" s="319"/>
      <c r="CC59" s="320"/>
      <c r="CD59" s="318"/>
      <c r="CE59" s="319"/>
      <c r="CF59" s="319"/>
      <c r="CG59" s="319"/>
      <c r="CH59" s="319"/>
      <c r="CI59" s="320"/>
    </row>
    <row r="60" spans="1:87" ht="18" customHeight="1" thickBot="1" x14ac:dyDescent="0.3">
      <c r="A60" s="75"/>
      <c r="B60" s="354"/>
      <c r="C60" s="355"/>
      <c r="D60" s="355"/>
      <c r="E60" s="355"/>
      <c r="F60" s="355"/>
      <c r="G60" s="355"/>
      <c r="H60" s="355"/>
      <c r="I60" s="355"/>
      <c r="J60" s="355"/>
      <c r="K60" s="355"/>
      <c r="L60" s="355"/>
      <c r="M60" s="355"/>
      <c r="N60" s="355"/>
      <c r="O60" s="355"/>
      <c r="P60" s="355"/>
      <c r="Q60" s="355"/>
      <c r="R60" s="355"/>
      <c r="S60" s="355"/>
      <c r="T60" s="355"/>
      <c r="U60" s="355"/>
      <c r="V60" s="355"/>
      <c r="W60" s="355"/>
      <c r="X60" s="355"/>
      <c r="Y60" s="356"/>
      <c r="Z60" s="354"/>
      <c r="AA60" s="355"/>
      <c r="AB60" s="355"/>
      <c r="AC60" s="355"/>
      <c r="AD60" s="356"/>
      <c r="AE60" s="363"/>
      <c r="AF60" s="364"/>
      <c r="AG60" s="364"/>
      <c r="AH60" s="364"/>
      <c r="AI60" s="364"/>
      <c r="AJ60" s="365"/>
      <c r="AK60" s="360"/>
      <c r="AL60" s="361"/>
      <c r="AM60" s="361"/>
      <c r="AN60" s="361"/>
      <c r="AO60" s="361"/>
      <c r="AP60" s="361"/>
      <c r="AQ60" s="361"/>
      <c r="AR60" s="361"/>
      <c r="AS60" s="361"/>
      <c r="AT60" s="361"/>
      <c r="AU60" s="361"/>
      <c r="AV60" s="361"/>
      <c r="AW60" s="361"/>
      <c r="AX60" s="362"/>
      <c r="AY60" s="360"/>
      <c r="AZ60" s="361"/>
      <c r="BA60" s="361"/>
      <c r="BB60" s="362"/>
      <c r="BC60" s="351"/>
      <c r="BD60" s="352"/>
      <c r="BE60" s="352"/>
      <c r="BF60" s="353"/>
      <c r="BG60" s="369"/>
      <c r="BH60" s="370"/>
      <c r="BI60" s="370"/>
      <c r="BJ60" s="371"/>
      <c r="BK60" s="318"/>
      <c r="BL60" s="319"/>
      <c r="BM60" s="319"/>
      <c r="BN60" s="319"/>
      <c r="BO60" s="319"/>
      <c r="BP60" s="320"/>
      <c r="BQ60" s="321"/>
      <c r="BR60" s="322"/>
      <c r="BS60" s="322"/>
      <c r="BT60" s="322"/>
      <c r="BU60" s="322"/>
      <c r="BV60" s="322"/>
      <c r="BW60" s="323"/>
      <c r="BX60" s="321"/>
      <c r="BY60" s="322"/>
      <c r="BZ60" s="322"/>
      <c r="CA60" s="322"/>
      <c r="CB60" s="322"/>
      <c r="CC60" s="323"/>
      <c r="CD60" s="321"/>
      <c r="CE60" s="322"/>
      <c r="CF60" s="322"/>
      <c r="CG60" s="322"/>
      <c r="CH60" s="322"/>
      <c r="CI60" s="323"/>
    </row>
    <row r="61" spans="1:87" ht="18" customHeight="1" x14ac:dyDescent="0.25">
      <c r="A61" s="75"/>
      <c r="B61" s="324" t="s">
        <v>725</v>
      </c>
      <c r="C61" s="325"/>
      <c r="D61" s="325"/>
      <c r="E61" s="325"/>
      <c r="F61" s="325"/>
      <c r="G61" s="325"/>
      <c r="H61" s="325"/>
      <c r="I61" s="325"/>
      <c r="J61" s="325"/>
      <c r="K61" s="325"/>
      <c r="L61" s="325"/>
      <c r="M61" s="325"/>
      <c r="N61" s="325"/>
      <c r="O61" s="325"/>
      <c r="P61" s="325"/>
      <c r="Q61" s="325"/>
      <c r="R61" s="325"/>
      <c r="S61" s="325"/>
      <c r="T61" s="325"/>
      <c r="U61" s="325"/>
      <c r="V61" s="325"/>
      <c r="W61" s="325"/>
      <c r="X61" s="325"/>
      <c r="Y61" s="326"/>
      <c r="Z61" s="333" t="s">
        <v>854</v>
      </c>
      <c r="AA61" s="334"/>
      <c r="AB61" s="334"/>
      <c r="AC61" s="334"/>
      <c r="AD61" s="335"/>
      <c r="AE61" s="333">
        <v>1</v>
      </c>
      <c r="AF61" s="334"/>
      <c r="AG61" s="334"/>
      <c r="AH61" s="334"/>
      <c r="AI61" s="334"/>
      <c r="AJ61" s="334"/>
      <c r="AK61" s="342" t="s">
        <v>41</v>
      </c>
      <c r="AL61" s="343"/>
      <c r="AM61" s="343"/>
      <c r="AN61" s="343"/>
      <c r="AO61" s="343"/>
      <c r="AP61" s="343"/>
      <c r="AQ61" s="343"/>
      <c r="AR61" s="343"/>
      <c r="AS61" s="343"/>
      <c r="AT61" s="343"/>
      <c r="AU61" s="343"/>
      <c r="AV61" s="343"/>
      <c r="AW61" s="343"/>
      <c r="AX61" s="344"/>
      <c r="AY61" s="409">
        <v>1</v>
      </c>
      <c r="AZ61" s="346"/>
      <c r="BA61" s="346"/>
      <c r="BB61" s="410"/>
      <c r="BC61" s="345">
        <f>+$AE$61*AY61</f>
        <v>1</v>
      </c>
      <c r="BD61" s="346"/>
      <c r="BE61" s="346"/>
      <c r="BF61" s="347"/>
      <c r="BG61" s="285">
        <v>22629</v>
      </c>
      <c r="BH61" s="286"/>
      <c r="BI61" s="286"/>
      <c r="BJ61" s="287"/>
      <c r="BK61" s="288">
        <f>+AY61*BG61</f>
        <v>22629</v>
      </c>
      <c r="BL61" s="289"/>
      <c r="BM61" s="289"/>
      <c r="BN61" s="289"/>
      <c r="BO61" s="289"/>
      <c r="BP61" s="290"/>
      <c r="BQ61" s="291">
        <v>55000000</v>
      </c>
      <c r="BR61" s="292"/>
      <c r="BS61" s="292"/>
      <c r="BT61" s="292"/>
      <c r="BU61" s="292"/>
      <c r="BV61" s="292"/>
      <c r="BW61" s="293"/>
      <c r="BX61" s="291">
        <f>+(((BK64+BQ61)*15)/85)</f>
        <v>9728268.5294117648</v>
      </c>
      <c r="BY61" s="292"/>
      <c r="BZ61" s="292"/>
      <c r="CA61" s="292"/>
      <c r="CB61" s="292"/>
      <c r="CC61" s="293"/>
      <c r="CD61" s="291">
        <f>+BK64+BQ61+BX61</f>
        <v>64855123.529411763</v>
      </c>
      <c r="CE61" s="292"/>
      <c r="CF61" s="292"/>
      <c r="CG61" s="292"/>
      <c r="CH61" s="292"/>
      <c r="CI61" s="293"/>
    </row>
    <row r="62" spans="1:87" ht="18" customHeight="1" x14ac:dyDescent="0.25">
      <c r="A62" s="75"/>
      <c r="B62" s="327"/>
      <c r="C62" s="328"/>
      <c r="D62" s="328"/>
      <c r="E62" s="328"/>
      <c r="F62" s="328"/>
      <c r="G62" s="328"/>
      <c r="H62" s="328"/>
      <c r="I62" s="328"/>
      <c r="J62" s="328"/>
      <c r="K62" s="328"/>
      <c r="L62" s="328"/>
      <c r="M62" s="328"/>
      <c r="N62" s="328"/>
      <c r="O62" s="328"/>
      <c r="P62" s="328"/>
      <c r="Q62" s="328"/>
      <c r="R62" s="328"/>
      <c r="S62" s="328"/>
      <c r="T62" s="328"/>
      <c r="U62" s="328"/>
      <c r="V62" s="328"/>
      <c r="W62" s="328"/>
      <c r="X62" s="328"/>
      <c r="Y62" s="329"/>
      <c r="Z62" s="336"/>
      <c r="AA62" s="337"/>
      <c r="AB62" s="337"/>
      <c r="AC62" s="337"/>
      <c r="AD62" s="338"/>
      <c r="AE62" s="336"/>
      <c r="AF62" s="337"/>
      <c r="AG62" s="337"/>
      <c r="AH62" s="337"/>
      <c r="AI62" s="337"/>
      <c r="AJ62" s="337"/>
      <c r="AK62" s="300" t="s">
        <v>30</v>
      </c>
      <c r="AL62" s="301"/>
      <c r="AM62" s="301"/>
      <c r="AN62" s="301"/>
      <c r="AO62" s="301"/>
      <c r="AP62" s="301"/>
      <c r="AQ62" s="301"/>
      <c r="AR62" s="301"/>
      <c r="AS62" s="301"/>
      <c r="AT62" s="301"/>
      <c r="AU62" s="301"/>
      <c r="AV62" s="301"/>
      <c r="AW62" s="301"/>
      <c r="AX62" s="302"/>
      <c r="AY62" s="407">
        <v>8</v>
      </c>
      <c r="AZ62" s="304"/>
      <c r="BA62" s="304"/>
      <c r="BB62" s="408"/>
      <c r="BC62" s="306">
        <f t="shared" ref="BC62:BC63" si="2">+$AE$61*AY62</f>
        <v>8</v>
      </c>
      <c r="BD62" s="307"/>
      <c r="BE62" s="307"/>
      <c r="BF62" s="308"/>
      <c r="BG62" s="309">
        <v>7925</v>
      </c>
      <c r="BH62" s="310"/>
      <c r="BI62" s="310"/>
      <c r="BJ62" s="311"/>
      <c r="BK62" s="312">
        <f t="shared" ref="BK62:BK63" si="3">+AY62*BG62</f>
        <v>63400</v>
      </c>
      <c r="BL62" s="313"/>
      <c r="BM62" s="313"/>
      <c r="BN62" s="313"/>
      <c r="BO62" s="313"/>
      <c r="BP62" s="314"/>
      <c r="BQ62" s="294"/>
      <c r="BR62" s="295"/>
      <c r="BS62" s="295"/>
      <c r="BT62" s="295"/>
      <c r="BU62" s="295"/>
      <c r="BV62" s="295"/>
      <c r="BW62" s="296"/>
      <c r="BX62" s="294"/>
      <c r="BY62" s="295"/>
      <c r="BZ62" s="295"/>
      <c r="CA62" s="295"/>
      <c r="CB62" s="295"/>
      <c r="CC62" s="296"/>
      <c r="CD62" s="294"/>
      <c r="CE62" s="295"/>
      <c r="CF62" s="295"/>
      <c r="CG62" s="295"/>
      <c r="CH62" s="295"/>
      <c r="CI62" s="296"/>
    </row>
    <row r="63" spans="1:87" ht="18" customHeight="1" thickBot="1" x14ac:dyDescent="0.3">
      <c r="A63" s="75"/>
      <c r="B63" s="327"/>
      <c r="C63" s="328"/>
      <c r="D63" s="328"/>
      <c r="E63" s="328"/>
      <c r="F63" s="328"/>
      <c r="G63" s="328"/>
      <c r="H63" s="328"/>
      <c r="I63" s="328"/>
      <c r="J63" s="328"/>
      <c r="K63" s="328"/>
      <c r="L63" s="328"/>
      <c r="M63" s="328"/>
      <c r="N63" s="328"/>
      <c r="O63" s="328"/>
      <c r="P63" s="328"/>
      <c r="Q63" s="328"/>
      <c r="R63" s="328"/>
      <c r="S63" s="328"/>
      <c r="T63" s="328"/>
      <c r="U63" s="328"/>
      <c r="V63" s="328"/>
      <c r="W63" s="328"/>
      <c r="X63" s="328"/>
      <c r="Y63" s="329"/>
      <c r="Z63" s="336"/>
      <c r="AA63" s="337"/>
      <c r="AB63" s="337"/>
      <c r="AC63" s="337"/>
      <c r="AD63" s="338"/>
      <c r="AE63" s="336"/>
      <c r="AF63" s="337"/>
      <c r="AG63" s="337"/>
      <c r="AH63" s="337"/>
      <c r="AI63" s="337"/>
      <c r="AJ63" s="337"/>
      <c r="AK63" s="392" t="s">
        <v>13</v>
      </c>
      <c r="AL63" s="393"/>
      <c r="AM63" s="393"/>
      <c r="AN63" s="393"/>
      <c r="AO63" s="393"/>
      <c r="AP63" s="393"/>
      <c r="AQ63" s="393"/>
      <c r="AR63" s="393"/>
      <c r="AS63" s="393"/>
      <c r="AT63" s="393"/>
      <c r="AU63" s="393"/>
      <c r="AV63" s="393"/>
      <c r="AW63" s="393"/>
      <c r="AX63" s="394"/>
      <c r="AY63" s="407">
        <v>1</v>
      </c>
      <c r="AZ63" s="304"/>
      <c r="BA63" s="304"/>
      <c r="BB63" s="408"/>
      <c r="BC63" s="306">
        <f t="shared" si="2"/>
        <v>1</v>
      </c>
      <c r="BD63" s="307"/>
      <c r="BE63" s="307"/>
      <c r="BF63" s="308"/>
      <c r="BG63" s="309">
        <v>40826</v>
      </c>
      <c r="BH63" s="310"/>
      <c r="BI63" s="310"/>
      <c r="BJ63" s="311"/>
      <c r="BK63" s="312">
        <f t="shared" si="3"/>
        <v>40826</v>
      </c>
      <c r="BL63" s="313"/>
      <c r="BM63" s="313"/>
      <c r="BN63" s="313"/>
      <c r="BO63" s="313"/>
      <c r="BP63" s="314"/>
      <c r="BQ63" s="294"/>
      <c r="BR63" s="295"/>
      <c r="BS63" s="295"/>
      <c r="BT63" s="295"/>
      <c r="BU63" s="295"/>
      <c r="BV63" s="295"/>
      <c r="BW63" s="296"/>
      <c r="BX63" s="294"/>
      <c r="BY63" s="295"/>
      <c r="BZ63" s="295"/>
      <c r="CA63" s="295"/>
      <c r="CB63" s="295"/>
      <c r="CC63" s="296"/>
      <c r="CD63" s="294"/>
      <c r="CE63" s="295"/>
      <c r="CF63" s="295"/>
      <c r="CG63" s="295"/>
      <c r="CH63" s="295"/>
      <c r="CI63" s="296"/>
    </row>
    <row r="64" spans="1:87" ht="18" customHeight="1" thickBot="1" x14ac:dyDescent="0.3">
      <c r="A64" s="75"/>
      <c r="B64" s="377"/>
      <c r="C64" s="378"/>
      <c r="D64" s="378"/>
      <c r="E64" s="378"/>
      <c r="F64" s="378"/>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c r="AE64" s="378"/>
      <c r="AF64" s="378"/>
      <c r="AG64" s="378"/>
      <c r="AH64" s="378"/>
      <c r="AI64" s="378"/>
      <c r="AJ64" s="379"/>
      <c r="AK64" s="380" t="s">
        <v>3</v>
      </c>
      <c r="AL64" s="381"/>
      <c r="AM64" s="381"/>
      <c r="AN64" s="381"/>
      <c r="AO64" s="381"/>
      <c r="AP64" s="381"/>
      <c r="AQ64" s="381"/>
      <c r="AR64" s="381"/>
      <c r="AS64" s="381"/>
      <c r="AT64" s="381"/>
      <c r="AU64" s="381"/>
      <c r="AV64" s="381"/>
      <c r="AW64" s="381"/>
      <c r="AX64" s="381"/>
      <c r="AY64" s="382"/>
      <c r="AZ64" s="382"/>
      <c r="BA64" s="382"/>
      <c r="BB64" s="382"/>
      <c r="BC64" s="382"/>
      <c r="BD64" s="382"/>
      <c r="BE64" s="382"/>
      <c r="BF64" s="382"/>
      <c r="BG64" s="382"/>
      <c r="BH64" s="382"/>
      <c r="BI64" s="382"/>
      <c r="BJ64" s="383"/>
      <c r="BK64" s="384">
        <f>SUM(BK61:BK63)</f>
        <v>126855</v>
      </c>
      <c r="BL64" s="385"/>
      <c r="BM64" s="385"/>
      <c r="BN64" s="385"/>
      <c r="BO64" s="385"/>
      <c r="BP64" s="386"/>
      <c r="BQ64" s="387" t="s">
        <v>100</v>
      </c>
      <c r="BR64" s="388"/>
      <c r="BS64" s="388"/>
      <c r="BT64" s="388"/>
      <c r="BU64" s="388"/>
      <c r="BV64" s="388"/>
      <c r="BW64" s="388"/>
      <c r="BX64" s="388"/>
      <c r="BY64" s="388"/>
      <c r="BZ64" s="388"/>
      <c r="CA64" s="388"/>
      <c r="CB64" s="388"/>
      <c r="CC64" s="389"/>
      <c r="CD64" s="390">
        <f>+CD61*AE61</f>
        <v>64855123.529411763</v>
      </c>
      <c r="CE64" s="390"/>
      <c r="CF64" s="390"/>
      <c r="CG64" s="390"/>
      <c r="CH64" s="390"/>
      <c r="CI64" s="391"/>
    </row>
    <row r="65" spans="1:87" ht="18" customHeight="1" thickBot="1" x14ac:dyDescent="0.3">
      <c r="A65" s="75"/>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BG65" s="78"/>
      <c r="BH65" s="78"/>
      <c r="BI65" s="78"/>
      <c r="BJ65" s="78"/>
      <c r="BK65" s="79"/>
      <c r="BL65" s="79"/>
      <c r="BM65" s="79"/>
      <c r="BN65" s="79"/>
      <c r="BO65" s="79"/>
      <c r="BP65" s="79"/>
      <c r="BQ65" s="79"/>
      <c r="BR65" s="79"/>
      <c r="BS65" s="79"/>
      <c r="BT65" s="79"/>
      <c r="BU65" s="79"/>
      <c r="BV65" s="79"/>
      <c r="BW65" s="79"/>
      <c r="BX65" s="79"/>
      <c r="BY65" s="79"/>
      <c r="BZ65" s="79"/>
      <c r="CA65" s="79"/>
      <c r="CB65" s="79"/>
      <c r="CC65" s="79"/>
      <c r="CD65" s="79"/>
      <c r="CE65" s="79"/>
      <c r="CF65" s="79"/>
      <c r="CG65" s="79"/>
      <c r="CH65" s="79"/>
      <c r="CI65" s="79"/>
    </row>
    <row r="66" spans="1:87" ht="18" customHeight="1" x14ac:dyDescent="0.25">
      <c r="A66" s="75"/>
      <c r="B66" s="348" t="s">
        <v>0</v>
      </c>
      <c r="C66" s="349"/>
      <c r="D66" s="349"/>
      <c r="E66" s="349"/>
      <c r="F66" s="349"/>
      <c r="G66" s="349"/>
      <c r="H66" s="349"/>
      <c r="I66" s="349"/>
      <c r="J66" s="349"/>
      <c r="K66" s="349"/>
      <c r="L66" s="349"/>
      <c r="M66" s="349"/>
      <c r="N66" s="349"/>
      <c r="O66" s="349"/>
      <c r="P66" s="349"/>
      <c r="Q66" s="349"/>
      <c r="R66" s="349"/>
      <c r="S66" s="349"/>
      <c r="T66" s="349"/>
      <c r="U66" s="349"/>
      <c r="V66" s="349"/>
      <c r="W66" s="349"/>
      <c r="X66" s="349"/>
      <c r="Y66" s="350"/>
      <c r="Z66" s="348" t="s">
        <v>80</v>
      </c>
      <c r="AA66" s="349"/>
      <c r="AB66" s="349"/>
      <c r="AC66" s="349"/>
      <c r="AD66" s="350"/>
      <c r="AE66" s="357" t="s">
        <v>79</v>
      </c>
      <c r="AF66" s="358"/>
      <c r="AG66" s="358"/>
      <c r="AH66" s="358"/>
      <c r="AI66" s="358"/>
      <c r="AJ66" s="359"/>
      <c r="AK66" s="357" t="s">
        <v>81</v>
      </c>
      <c r="AL66" s="358"/>
      <c r="AM66" s="358"/>
      <c r="AN66" s="358"/>
      <c r="AO66" s="358"/>
      <c r="AP66" s="358"/>
      <c r="AQ66" s="358"/>
      <c r="AR66" s="358"/>
      <c r="AS66" s="358"/>
      <c r="AT66" s="358"/>
      <c r="AU66" s="358"/>
      <c r="AV66" s="358"/>
      <c r="AW66" s="358"/>
      <c r="AX66" s="359"/>
      <c r="AY66" s="357" t="s">
        <v>1</v>
      </c>
      <c r="AZ66" s="358"/>
      <c r="BA66" s="358"/>
      <c r="BB66" s="359"/>
      <c r="BC66" s="348" t="s">
        <v>104</v>
      </c>
      <c r="BD66" s="349"/>
      <c r="BE66" s="349"/>
      <c r="BF66" s="350"/>
      <c r="BG66" s="366" t="s">
        <v>82</v>
      </c>
      <c r="BH66" s="367"/>
      <c r="BI66" s="367"/>
      <c r="BJ66" s="368"/>
      <c r="BK66" s="315" t="s">
        <v>99</v>
      </c>
      <c r="BL66" s="316"/>
      <c r="BM66" s="316"/>
      <c r="BN66" s="316"/>
      <c r="BO66" s="316"/>
      <c r="BP66" s="317"/>
      <c r="BQ66" s="315" t="s">
        <v>83</v>
      </c>
      <c r="BR66" s="316"/>
      <c r="BS66" s="316"/>
      <c r="BT66" s="316"/>
      <c r="BU66" s="316"/>
      <c r="BV66" s="316"/>
      <c r="BW66" s="317"/>
      <c r="BX66" s="315" t="s">
        <v>84</v>
      </c>
      <c r="BY66" s="316"/>
      <c r="BZ66" s="316"/>
      <c r="CA66" s="316"/>
      <c r="CB66" s="316"/>
      <c r="CC66" s="317"/>
      <c r="CD66" s="315" t="s">
        <v>85</v>
      </c>
      <c r="CE66" s="316"/>
      <c r="CF66" s="316"/>
      <c r="CG66" s="316"/>
      <c r="CH66" s="316"/>
      <c r="CI66" s="317"/>
    </row>
    <row r="67" spans="1:87" ht="18" customHeight="1" x14ac:dyDescent="0.25">
      <c r="A67" s="75"/>
      <c r="B67" s="351"/>
      <c r="C67" s="352"/>
      <c r="D67" s="352"/>
      <c r="E67" s="352"/>
      <c r="F67" s="352"/>
      <c r="G67" s="352"/>
      <c r="H67" s="352"/>
      <c r="I67" s="352"/>
      <c r="J67" s="352"/>
      <c r="K67" s="352"/>
      <c r="L67" s="352"/>
      <c r="M67" s="352"/>
      <c r="N67" s="352"/>
      <c r="O67" s="352"/>
      <c r="P67" s="352"/>
      <c r="Q67" s="352"/>
      <c r="R67" s="352"/>
      <c r="S67" s="352"/>
      <c r="T67" s="352"/>
      <c r="U67" s="352"/>
      <c r="V67" s="352"/>
      <c r="W67" s="352"/>
      <c r="X67" s="352"/>
      <c r="Y67" s="353"/>
      <c r="Z67" s="351"/>
      <c r="AA67" s="352"/>
      <c r="AB67" s="352"/>
      <c r="AC67" s="352"/>
      <c r="AD67" s="353"/>
      <c r="AE67" s="360"/>
      <c r="AF67" s="361"/>
      <c r="AG67" s="361"/>
      <c r="AH67" s="361"/>
      <c r="AI67" s="361"/>
      <c r="AJ67" s="362"/>
      <c r="AK67" s="360"/>
      <c r="AL67" s="361"/>
      <c r="AM67" s="361"/>
      <c r="AN67" s="361"/>
      <c r="AO67" s="361"/>
      <c r="AP67" s="361"/>
      <c r="AQ67" s="361"/>
      <c r="AR67" s="361"/>
      <c r="AS67" s="361"/>
      <c r="AT67" s="361"/>
      <c r="AU67" s="361"/>
      <c r="AV67" s="361"/>
      <c r="AW67" s="361"/>
      <c r="AX67" s="362"/>
      <c r="AY67" s="360"/>
      <c r="AZ67" s="361"/>
      <c r="BA67" s="361"/>
      <c r="BB67" s="362"/>
      <c r="BC67" s="351"/>
      <c r="BD67" s="352"/>
      <c r="BE67" s="352"/>
      <c r="BF67" s="353"/>
      <c r="BG67" s="369"/>
      <c r="BH67" s="370"/>
      <c r="BI67" s="370"/>
      <c r="BJ67" s="371"/>
      <c r="BK67" s="318"/>
      <c r="BL67" s="319"/>
      <c r="BM67" s="319"/>
      <c r="BN67" s="319"/>
      <c r="BO67" s="319"/>
      <c r="BP67" s="320"/>
      <c r="BQ67" s="318"/>
      <c r="BR67" s="319"/>
      <c r="BS67" s="319"/>
      <c r="BT67" s="319"/>
      <c r="BU67" s="319"/>
      <c r="BV67" s="319"/>
      <c r="BW67" s="320"/>
      <c r="BX67" s="318"/>
      <c r="BY67" s="319"/>
      <c r="BZ67" s="319"/>
      <c r="CA67" s="319"/>
      <c r="CB67" s="319"/>
      <c r="CC67" s="320"/>
      <c r="CD67" s="318"/>
      <c r="CE67" s="319"/>
      <c r="CF67" s="319"/>
      <c r="CG67" s="319"/>
      <c r="CH67" s="319"/>
      <c r="CI67" s="320"/>
    </row>
    <row r="68" spans="1:87" ht="18" customHeight="1" thickBot="1" x14ac:dyDescent="0.3">
      <c r="A68" s="75"/>
      <c r="B68" s="354"/>
      <c r="C68" s="355"/>
      <c r="D68" s="355"/>
      <c r="E68" s="355"/>
      <c r="F68" s="355"/>
      <c r="G68" s="355"/>
      <c r="H68" s="355"/>
      <c r="I68" s="355"/>
      <c r="J68" s="355"/>
      <c r="K68" s="355"/>
      <c r="L68" s="355"/>
      <c r="M68" s="355"/>
      <c r="N68" s="355"/>
      <c r="O68" s="355"/>
      <c r="P68" s="355"/>
      <c r="Q68" s="355"/>
      <c r="R68" s="355"/>
      <c r="S68" s="355"/>
      <c r="T68" s="355"/>
      <c r="U68" s="355"/>
      <c r="V68" s="355"/>
      <c r="W68" s="355"/>
      <c r="X68" s="355"/>
      <c r="Y68" s="356"/>
      <c r="Z68" s="354"/>
      <c r="AA68" s="355"/>
      <c r="AB68" s="355"/>
      <c r="AC68" s="355"/>
      <c r="AD68" s="356"/>
      <c r="AE68" s="363"/>
      <c r="AF68" s="364"/>
      <c r="AG68" s="364"/>
      <c r="AH68" s="364"/>
      <c r="AI68" s="364"/>
      <c r="AJ68" s="365"/>
      <c r="AK68" s="360"/>
      <c r="AL68" s="361"/>
      <c r="AM68" s="361"/>
      <c r="AN68" s="361"/>
      <c r="AO68" s="361"/>
      <c r="AP68" s="361"/>
      <c r="AQ68" s="361"/>
      <c r="AR68" s="361"/>
      <c r="AS68" s="361"/>
      <c r="AT68" s="361"/>
      <c r="AU68" s="361"/>
      <c r="AV68" s="361"/>
      <c r="AW68" s="361"/>
      <c r="AX68" s="362"/>
      <c r="AY68" s="360"/>
      <c r="AZ68" s="361"/>
      <c r="BA68" s="361"/>
      <c r="BB68" s="362"/>
      <c r="BC68" s="351"/>
      <c r="BD68" s="352"/>
      <c r="BE68" s="352"/>
      <c r="BF68" s="353"/>
      <c r="BG68" s="369"/>
      <c r="BH68" s="370"/>
      <c r="BI68" s="370"/>
      <c r="BJ68" s="371"/>
      <c r="BK68" s="318"/>
      <c r="BL68" s="319"/>
      <c r="BM68" s="319"/>
      <c r="BN68" s="319"/>
      <c r="BO68" s="319"/>
      <c r="BP68" s="320"/>
      <c r="BQ68" s="321"/>
      <c r="BR68" s="322"/>
      <c r="BS68" s="322"/>
      <c r="BT68" s="322"/>
      <c r="BU68" s="322"/>
      <c r="BV68" s="322"/>
      <c r="BW68" s="323"/>
      <c r="BX68" s="321"/>
      <c r="BY68" s="322"/>
      <c r="BZ68" s="322"/>
      <c r="CA68" s="322"/>
      <c r="CB68" s="322"/>
      <c r="CC68" s="323"/>
      <c r="CD68" s="321"/>
      <c r="CE68" s="322"/>
      <c r="CF68" s="322"/>
      <c r="CG68" s="322"/>
      <c r="CH68" s="322"/>
      <c r="CI68" s="323"/>
    </row>
    <row r="69" spans="1:87" ht="18" customHeight="1" x14ac:dyDescent="0.25">
      <c r="A69" s="75"/>
      <c r="B69" s="324" t="s">
        <v>726</v>
      </c>
      <c r="C69" s="325"/>
      <c r="D69" s="325"/>
      <c r="E69" s="325"/>
      <c r="F69" s="325"/>
      <c r="G69" s="325"/>
      <c r="H69" s="325"/>
      <c r="I69" s="325"/>
      <c r="J69" s="325"/>
      <c r="K69" s="325"/>
      <c r="L69" s="325"/>
      <c r="M69" s="325"/>
      <c r="N69" s="325"/>
      <c r="O69" s="325"/>
      <c r="P69" s="325"/>
      <c r="Q69" s="325"/>
      <c r="R69" s="325"/>
      <c r="S69" s="325"/>
      <c r="T69" s="325"/>
      <c r="U69" s="325"/>
      <c r="V69" s="325"/>
      <c r="W69" s="325"/>
      <c r="X69" s="325"/>
      <c r="Y69" s="326"/>
      <c r="Z69" s="333" t="s">
        <v>855</v>
      </c>
      <c r="AA69" s="334"/>
      <c r="AB69" s="334"/>
      <c r="AC69" s="334"/>
      <c r="AD69" s="335"/>
      <c r="AE69" s="333">
        <v>2</v>
      </c>
      <c r="AF69" s="334"/>
      <c r="AG69" s="334"/>
      <c r="AH69" s="334"/>
      <c r="AI69" s="334"/>
      <c r="AJ69" s="334"/>
      <c r="AK69" s="342" t="s">
        <v>41</v>
      </c>
      <c r="AL69" s="343"/>
      <c r="AM69" s="343"/>
      <c r="AN69" s="343"/>
      <c r="AO69" s="343"/>
      <c r="AP69" s="343"/>
      <c r="AQ69" s="343"/>
      <c r="AR69" s="343"/>
      <c r="AS69" s="343"/>
      <c r="AT69" s="343"/>
      <c r="AU69" s="343"/>
      <c r="AV69" s="343"/>
      <c r="AW69" s="343"/>
      <c r="AX69" s="344"/>
      <c r="AY69" s="409">
        <v>8</v>
      </c>
      <c r="AZ69" s="346"/>
      <c r="BA69" s="346"/>
      <c r="BB69" s="410"/>
      <c r="BC69" s="345">
        <f>+$AE$69*AY69</f>
        <v>16</v>
      </c>
      <c r="BD69" s="346"/>
      <c r="BE69" s="346"/>
      <c r="BF69" s="347"/>
      <c r="BG69" s="285">
        <v>22629</v>
      </c>
      <c r="BH69" s="286"/>
      <c r="BI69" s="286"/>
      <c r="BJ69" s="287"/>
      <c r="BK69" s="288">
        <f>+AY69*BG69</f>
        <v>181032</v>
      </c>
      <c r="BL69" s="289"/>
      <c r="BM69" s="289"/>
      <c r="BN69" s="289"/>
      <c r="BO69" s="289"/>
      <c r="BP69" s="290"/>
      <c r="BQ69" s="291">
        <v>10000</v>
      </c>
      <c r="BR69" s="292"/>
      <c r="BS69" s="292"/>
      <c r="BT69" s="292"/>
      <c r="BU69" s="292"/>
      <c r="BV69" s="292"/>
      <c r="BW69" s="293"/>
      <c r="BX69" s="291">
        <f>+(((BK73+BQ69)*15)/85)</f>
        <v>93561.882352941175</v>
      </c>
      <c r="BY69" s="292"/>
      <c r="BZ69" s="292"/>
      <c r="CA69" s="292"/>
      <c r="CB69" s="292"/>
      <c r="CC69" s="293"/>
      <c r="CD69" s="291">
        <f>+BK73+BQ69+BX69</f>
        <v>623745.8823529412</v>
      </c>
      <c r="CE69" s="292"/>
      <c r="CF69" s="292"/>
      <c r="CG69" s="292"/>
      <c r="CH69" s="292"/>
      <c r="CI69" s="293"/>
    </row>
    <row r="70" spans="1:87" ht="18" customHeight="1" x14ac:dyDescent="0.25">
      <c r="A70" s="75"/>
      <c r="B70" s="327"/>
      <c r="C70" s="328"/>
      <c r="D70" s="328"/>
      <c r="E70" s="328"/>
      <c r="F70" s="328"/>
      <c r="G70" s="328"/>
      <c r="H70" s="328"/>
      <c r="I70" s="328"/>
      <c r="J70" s="328"/>
      <c r="K70" s="328"/>
      <c r="L70" s="328"/>
      <c r="M70" s="328"/>
      <c r="N70" s="328"/>
      <c r="O70" s="328"/>
      <c r="P70" s="328"/>
      <c r="Q70" s="328"/>
      <c r="R70" s="328"/>
      <c r="S70" s="328"/>
      <c r="T70" s="328"/>
      <c r="U70" s="328"/>
      <c r="V70" s="328"/>
      <c r="W70" s="328"/>
      <c r="X70" s="328"/>
      <c r="Y70" s="329"/>
      <c r="Z70" s="336"/>
      <c r="AA70" s="337"/>
      <c r="AB70" s="337"/>
      <c r="AC70" s="337"/>
      <c r="AD70" s="338"/>
      <c r="AE70" s="336"/>
      <c r="AF70" s="337"/>
      <c r="AG70" s="337"/>
      <c r="AH70" s="337"/>
      <c r="AI70" s="337"/>
      <c r="AJ70" s="337"/>
      <c r="AK70" s="300" t="s">
        <v>30</v>
      </c>
      <c r="AL70" s="301"/>
      <c r="AM70" s="301"/>
      <c r="AN70" s="301"/>
      <c r="AO70" s="301"/>
      <c r="AP70" s="301"/>
      <c r="AQ70" s="301"/>
      <c r="AR70" s="301"/>
      <c r="AS70" s="301"/>
      <c r="AT70" s="301"/>
      <c r="AU70" s="301"/>
      <c r="AV70" s="301"/>
      <c r="AW70" s="301"/>
      <c r="AX70" s="302"/>
      <c r="AY70" s="407">
        <v>8</v>
      </c>
      <c r="AZ70" s="304"/>
      <c r="BA70" s="304"/>
      <c r="BB70" s="408"/>
      <c r="BC70" s="306">
        <f t="shared" ref="BC70:BC72" si="4">+$AE$69*AY70</f>
        <v>16</v>
      </c>
      <c r="BD70" s="307"/>
      <c r="BE70" s="307"/>
      <c r="BF70" s="308"/>
      <c r="BG70" s="309">
        <v>7925</v>
      </c>
      <c r="BH70" s="310"/>
      <c r="BI70" s="310"/>
      <c r="BJ70" s="311"/>
      <c r="BK70" s="312">
        <f t="shared" ref="BK70:BK72" si="5">+AY70*BG70</f>
        <v>63400</v>
      </c>
      <c r="BL70" s="313"/>
      <c r="BM70" s="313"/>
      <c r="BN70" s="313"/>
      <c r="BO70" s="313"/>
      <c r="BP70" s="314"/>
      <c r="BQ70" s="294"/>
      <c r="BR70" s="295"/>
      <c r="BS70" s="295"/>
      <c r="BT70" s="295"/>
      <c r="BU70" s="295"/>
      <c r="BV70" s="295"/>
      <c r="BW70" s="296"/>
      <c r="BX70" s="294"/>
      <c r="BY70" s="295"/>
      <c r="BZ70" s="295"/>
      <c r="CA70" s="295"/>
      <c r="CB70" s="295"/>
      <c r="CC70" s="296"/>
      <c r="CD70" s="294"/>
      <c r="CE70" s="295"/>
      <c r="CF70" s="295"/>
      <c r="CG70" s="295"/>
      <c r="CH70" s="295"/>
      <c r="CI70" s="296"/>
    </row>
    <row r="71" spans="1:87" ht="18" customHeight="1" x14ac:dyDescent="0.25">
      <c r="A71" s="75"/>
      <c r="B71" s="327"/>
      <c r="C71" s="328"/>
      <c r="D71" s="328"/>
      <c r="E71" s="328"/>
      <c r="F71" s="328"/>
      <c r="G71" s="328"/>
      <c r="H71" s="328"/>
      <c r="I71" s="328"/>
      <c r="J71" s="328"/>
      <c r="K71" s="328"/>
      <c r="L71" s="328"/>
      <c r="M71" s="328"/>
      <c r="N71" s="328"/>
      <c r="O71" s="328"/>
      <c r="P71" s="328"/>
      <c r="Q71" s="328"/>
      <c r="R71" s="328"/>
      <c r="S71" s="328"/>
      <c r="T71" s="328"/>
      <c r="U71" s="328"/>
      <c r="V71" s="328"/>
      <c r="W71" s="328"/>
      <c r="X71" s="328"/>
      <c r="Y71" s="329"/>
      <c r="Z71" s="336"/>
      <c r="AA71" s="337"/>
      <c r="AB71" s="337"/>
      <c r="AC71" s="337"/>
      <c r="AD71" s="338"/>
      <c r="AE71" s="336"/>
      <c r="AF71" s="337"/>
      <c r="AG71" s="337"/>
      <c r="AH71" s="337"/>
      <c r="AI71" s="337"/>
      <c r="AJ71" s="337"/>
      <c r="AK71" s="300" t="s">
        <v>530</v>
      </c>
      <c r="AL71" s="301"/>
      <c r="AM71" s="301"/>
      <c r="AN71" s="301"/>
      <c r="AO71" s="301"/>
      <c r="AP71" s="301"/>
      <c r="AQ71" s="301"/>
      <c r="AR71" s="301"/>
      <c r="AS71" s="301"/>
      <c r="AT71" s="301"/>
      <c r="AU71" s="301"/>
      <c r="AV71" s="301"/>
      <c r="AW71" s="301"/>
      <c r="AX71" s="302"/>
      <c r="AY71" s="407">
        <v>8</v>
      </c>
      <c r="AZ71" s="304"/>
      <c r="BA71" s="304"/>
      <c r="BB71" s="408"/>
      <c r="BC71" s="306">
        <f t="shared" si="4"/>
        <v>16</v>
      </c>
      <c r="BD71" s="307"/>
      <c r="BE71" s="307"/>
      <c r="BF71" s="308"/>
      <c r="BG71" s="309">
        <v>22629</v>
      </c>
      <c r="BH71" s="310"/>
      <c r="BI71" s="310"/>
      <c r="BJ71" s="311"/>
      <c r="BK71" s="312">
        <f t="shared" si="5"/>
        <v>181032</v>
      </c>
      <c r="BL71" s="313"/>
      <c r="BM71" s="313"/>
      <c r="BN71" s="313"/>
      <c r="BO71" s="313"/>
      <c r="BP71" s="314"/>
      <c r="BQ71" s="294"/>
      <c r="BR71" s="295"/>
      <c r="BS71" s="295"/>
      <c r="BT71" s="295"/>
      <c r="BU71" s="295"/>
      <c r="BV71" s="295"/>
      <c r="BW71" s="296"/>
      <c r="BX71" s="294"/>
      <c r="BY71" s="295"/>
      <c r="BZ71" s="295"/>
      <c r="CA71" s="295"/>
      <c r="CB71" s="295"/>
      <c r="CC71" s="296"/>
      <c r="CD71" s="294"/>
      <c r="CE71" s="295"/>
      <c r="CF71" s="295"/>
      <c r="CG71" s="295"/>
      <c r="CH71" s="295"/>
      <c r="CI71" s="296"/>
    </row>
    <row r="72" spans="1:87" ht="18" customHeight="1" thickBot="1" x14ac:dyDescent="0.3">
      <c r="A72" s="75"/>
      <c r="B72" s="327"/>
      <c r="C72" s="328"/>
      <c r="D72" s="328"/>
      <c r="E72" s="328"/>
      <c r="F72" s="328"/>
      <c r="G72" s="328"/>
      <c r="H72" s="328"/>
      <c r="I72" s="328"/>
      <c r="J72" s="328"/>
      <c r="K72" s="328"/>
      <c r="L72" s="328"/>
      <c r="M72" s="328"/>
      <c r="N72" s="328"/>
      <c r="O72" s="328"/>
      <c r="P72" s="328"/>
      <c r="Q72" s="328"/>
      <c r="R72" s="328"/>
      <c r="S72" s="328"/>
      <c r="T72" s="328"/>
      <c r="U72" s="328"/>
      <c r="V72" s="328"/>
      <c r="W72" s="328"/>
      <c r="X72" s="328"/>
      <c r="Y72" s="329"/>
      <c r="Z72" s="336"/>
      <c r="AA72" s="337"/>
      <c r="AB72" s="337"/>
      <c r="AC72" s="337"/>
      <c r="AD72" s="338"/>
      <c r="AE72" s="336"/>
      <c r="AF72" s="337"/>
      <c r="AG72" s="337"/>
      <c r="AH72" s="337"/>
      <c r="AI72" s="337"/>
      <c r="AJ72" s="337"/>
      <c r="AK72" s="392" t="s">
        <v>37</v>
      </c>
      <c r="AL72" s="393"/>
      <c r="AM72" s="393"/>
      <c r="AN72" s="393"/>
      <c r="AO72" s="393"/>
      <c r="AP72" s="393"/>
      <c r="AQ72" s="393"/>
      <c r="AR72" s="393"/>
      <c r="AS72" s="393"/>
      <c r="AT72" s="393"/>
      <c r="AU72" s="393"/>
      <c r="AV72" s="393"/>
      <c r="AW72" s="393"/>
      <c r="AX72" s="394"/>
      <c r="AY72" s="407">
        <v>8</v>
      </c>
      <c r="AZ72" s="304"/>
      <c r="BA72" s="304"/>
      <c r="BB72" s="408"/>
      <c r="BC72" s="306">
        <f t="shared" si="4"/>
        <v>16</v>
      </c>
      <c r="BD72" s="307"/>
      <c r="BE72" s="307"/>
      <c r="BF72" s="308"/>
      <c r="BG72" s="309">
        <v>11840</v>
      </c>
      <c r="BH72" s="310"/>
      <c r="BI72" s="310"/>
      <c r="BJ72" s="311"/>
      <c r="BK72" s="312">
        <f t="shared" si="5"/>
        <v>94720</v>
      </c>
      <c r="BL72" s="313"/>
      <c r="BM72" s="313"/>
      <c r="BN72" s="313"/>
      <c r="BO72" s="313"/>
      <c r="BP72" s="314"/>
      <c r="BQ72" s="294"/>
      <c r="BR72" s="295"/>
      <c r="BS72" s="295"/>
      <c r="BT72" s="295"/>
      <c r="BU72" s="295"/>
      <c r="BV72" s="295"/>
      <c r="BW72" s="296"/>
      <c r="BX72" s="294"/>
      <c r="BY72" s="295"/>
      <c r="BZ72" s="295"/>
      <c r="CA72" s="295"/>
      <c r="CB72" s="295"/>
      <c r="CC72" s="296"/>
      <c r="CD72" s="294"/>
      <c r="CE72" s="295"/>
      <c r="CF72" s="295"/>
      <c r="CG72" s="295"/>
      <c r="CH72" s="295"/>
      <c r="CI72" s="296"/>
    </row>
    <row r="73" spans="1:87" ht="18" customHeight="1" thickBot="1" x14ac:dyDescent="0.3">
      <c r="A73" s="75"/>
      <c r="B73" s="377"/>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378"/>
      <c r="AF73" s="378"/>
      <c r="AG73" s="378"/>
      <c r="AH73" s="378"/>
      <c r="AI73" s="378"/>
      <c r="AJ73" s="379"/>
      <c r="AK73" s="380" t="s">
        <v>3</v>
      </c>
      <c r="AL73" s="381"/>
      <c r="AM73" s="381"/>
      <c r="AN73" s="381"/>
      <c r="AO73" s="381"/>
      <c r="AP73" s="381"/>
      <c r="AQ73" s="381"/>
      <c r="AR73" s="381"/>
      <c r="AS73" s="381"/>
      <c r="AT73" s="381"/>
      <c r="AU73" s="381"/>
      <c r="AV73" s="381"/>
      <c r="AW73" s="381"/>
      <c r="AX73" s="381"/>
      <c r="AY73" s="382"/>
      <c r="AZ73" s="382"/>
      <c r="BA73" s="382"/>
      <c r="BB73" s="382"/>
      <c r="BC73" s="382"/>
      <c r="BD73" s="382"/>
      <c r="BE73" s="382"/>
      <c r="BF73" s="382"/>
      <c r="BG73" s="382"/>
      <c r="BH73" s="382"/>
      <c r="BI73" s="382"/>
      <c r="BJ73" s="383"/>
      <c r="BK73" s="384">
        <f>SUM(BK69:BK72)</f>
        <v>520184</v>
      </c>
      <c r="BL73" s="385"/>
      <c r="BM73" s="385"/>
      <c r="BN73" s="385"/>
      <c r="BO73" s="385"/>
      <c r="BP73" s="386"/>
      <c r="BQ73" s="387" t="s">
        <v>100</v>
      </c>
      <c r="BR73" s="388"/>
      <c r="BS73" s="388"/>
      <c r="BT73" s="388"/>
      <c r="BU73" s="388"/>
      <c r="BV73" s="388"/>
      <c r="BW73" s="388"/>
      <c r="BX73" s="388"/>
      <c r="BY73" s="388"/>
      <c r="BZ73" s="388"/>
      <c r="CA73" s="388"/>
      <c r="CB73" s="388"/>
      <c r="CC73" s="389"/>
      <c r="CD73" s="390">
        <f>+CD69*AE69</f>
        <v>1247491.7647058824</v>
      </c>
      <c r="CE73" s="390"/>
      <c r="CF73" s="390"/>
      <c r="CG73" s="390"/>
      <c r="CH73" s="390"/>
      <c r="CI73" s="391"/>
    </row>
    <row r="74" spans="1:87" ht="18" customHeight="1" thickBot="1" x14ac:dyDescent="0.3">
      <c r="A74" s="7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BG74" s="78"/>
      <c r="BH74" s="78"/>
      <c r="BI74" s="78"/>
      <c r="BJ74" s="78"/>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row>
    <row r="75" spans="1:87" ht="18" customHeight="1" x14ac:dyDescent="0.25">
      <c r="A75" s="75"/>
      <c r="B75" s="348" t="s">
        <v>0</v>
      </c>
      <c r="C75" s="349"/>
      <c r="D75" s="349"/>
      <c r="E75" s="349"/>
      <c r="F75" s="349"/>
      <c r="G75" s="349"/>
      <c r="H75" s="349"/>
      <c r="I75" s="349"/>
      <c r="J75" s="349"/>
      <c r="K75" s="349"/>
      <c r="L75" s="349"/>
      <c r="M75" s="349"/>
      <c r="N75" s="349"/>
      <c r="O75" s="349"/>
      <c r="P75" s="349"/>
      <c r="Q75" s="349"/>
      <c r="R75" s="349"/>
      <c r="S75" s="349"/>
      <c r="T75" s="349"/>
      <c r="U75" s="349"/>
      <c r="V75" s="349"/>
      <c r="W75" s="349"/>
      <c r="X75" s="349"/>
      <c r="Y75" s="350"/>
      <c r="Z75" s="348" t="s">
        <v>80</v>
      </c>
      <c r="AA75" s="349"/>
      <c r="AB75" s="349"/>
      <c r="AC75" s="349"/>
      <c r="AD75" s="350"/>
      <c r="AE75" s="357" t="s">
        <v>79</v>
      </c>
      <c r="AF75" s="358"/>
      <c r="AG75" s="358"/>
      <c r="AH75" s="358"/>
      <c r="AI75" s="358"/>
      <c r="AJ75" s="359"/>
      <c r="AK75" s="357" t="s">
        <v>81</v>
      </c>
      <c r="AL75" s="358"/>
      <c r="AM75" s="358"/>
      <c r="AN75" s="358"/>
      <c r="AO75" s="358"/>
      <c r="AP75" s="358"/>
      <c r="AQ75" s="358"/>
      <c r="AR75" s="358"/>
      <c r="AS75" s="358"/>
      <c r="AT75" s="358"/>
      <c r="AU75" s="358"/>
      <c r="AV75" s="358"/>
      <c r="AW75" s="358"/>
      <c r="AX75" s="359"/>
      <c r="AY75" s="357" t="s">
        <v>1</v>
      </c>
      <c r="AZ75" s="358"/>
      <c r="BA75" s="358"/>
      <c r="BB75" s="359"/>
      <c r="BC75" s="348" t="s">
        <v>104</v>
      </c>
      <c r="BD75" s="349"/>
      <c r="BE75" s="349"/>
      <c r="BF75" s="350"/>
      <c r="BG75" s="366" t="s">
        <v>82</v>
      </c>
      <c r="BH75" s="367"/>
      <c r="BI75" s="367"/>
      <c r="BJ75" s="368"/>
      <c r="BK75" s="315" t="s">
        <v>99</v>
      </c>
      <c r="BL75" s="316"/>
      <c r="BM75" s="316"/>
      <c r="BN75" s="316"/>
      <c r="BO75" s="316"/>
      <c r="BP75" s="317"/>
      <c r="BQ75" s="315" t="s">
        <v>83</v>
      </c>
      <c r="BR75" s="316"/>
      <c r="BS75" s="316"/>
      <c r="BT75" s="316"/>
      <c r="BU75" s="316"/>
      <c r="BV75" s="316"/>
      <c r="BW75" s="317"/>
      <c r="BX75" s="315" t="s">
        <v>84</v>
      </c>
      <c r="BY75" s="316"/>
      <c r="BZ75" s="316"/>
      <c r="CA75" s="316"/>
      <c r="CB75" s="316"/>
      <c r="CC75" s="317"/>
      <c r="CD75" s="315" t="s">
        <v>85</v>
      </c>
      <c r="CE75" s="316"/>
      <c r="CF75" s="316"/>
      <c r="CG75" s="316"/>
      <c r="CH75" s="316"/>
      <c r="CI75" s="317"/>
    </row>
    <row r="76" spans="1:87" ht="18" customHeight="1" x14ac:dyDescent="0.25">
      <c r="A76" s="75"/>
      <c r="B76" s="351"/>
      <c r="C76" s="352"/>
      <c r="D76" s="352"/>
      <c r="E76" s="352"/>
      <c r="F76" s="352"/>
      <c r="G76" s="352"/>
      <c r="H76" s="352"/>
      <c r="I76" s="352"/>
      <c r="J76" s="352"/>
      <c r="K76" s="352"/>
      <c r="L76" s="352"/>
      <c r="M76" s="352"/>
      <c r="N76" s="352"/>
      <c r="O76" s="352"/>
      <c r="P76" s="352"/>
      <c r="Q76" s="352"/>
      <c r="R76" s="352"/>
      <c r="S76" s="352"/>
      <c r="T76" s="352"/>
      <c r="U76" s="352"/>
      <c r="V76" s="352"/>
      <c r="W76" s="352"/>
      <c r="X76" s="352"/>
      <c r="Y76" s="353"/>
      <c r="Z76" s="351"/>
      <c r="AA76" s="352"/>
      <c r="AB76" s="352"/>
      <c r="AC76" s="352"/>
      <c r="AD76" s="353"/>
      <c r="AE76" s="360"/>
      <c r="AF76" s="361"/>
      <c r="AG76" s="361"/>
      <c r="AH76" s="361"/>
      <c r="AI76" s="361"/>
      <c r="AJ76" s="362"/>
      <c r="AK76" s="360"/>
      <c r="AL76" s="361"/>
      <c r="AM76" s="361"/>
      <c r="AN76" s="361"/>
      <c r="AO76" s="361"/>
      <c r="AP76" s="361"/>
      <c r="AQ76" s="361"/>
      <c r="AR76" s="361"/>
      <c r="AS76" s="361"/>
      <c r="AT76" s="361"/>
      <c r="AU76" s="361"/>
      <c r="AV76" s="361"/>
      <c r="AW76" s="361"/>
      <c r="AX76" s="362"/>
      <c r="AY76" s="360"/>
      <c r="AZ76" s="361"/>
      <c r="BA76" s="361"/>
      <c r="BB76" s="362"/>
      <c r="BC76" s="351"/>
      <c r="BD76" s="352"/>
      <c r="BE76" s="352"/>
      <c r="BF76" s="353"/>
      <c r="BG76" s="369"/>
      <c r="BH76" s="370"/>
      <c r="BI76" s="370"/>
      <c r="BJ76" s="371"/>
      <c r="BK76" s="318"/>
      <c r="BL76" s="319"/>
      <c r="BM76" s="319"/>
      <c r="BN76" s="319"/>
      <c r="BO76" s="319"/>
      <c r="BP76" s="320"/>
      <c r="BQ76" s="318"/>
      <c r="BR76" s="319"/>
      <c r="BS76" s="319"/>
      <c r="BT76" s="319"/>
      <c r="BU76" s="319"/>
      <c r="BV76" s="319"/>
      <c r="BW76" s="320"/>
      <c r="BX76" s="318"/>
      <c r="BY76" s="319"/>
      <c r="BZ76" s="319"/>
      <c r="CA76" s="319"/>
      <c r="CB76" s="319"/>
      <c r="CC76" s="320"/>
      <c r="CD76" s="318"/>
      <c r="CE76" s="319"/>
      <c r="CF76" s="319"/>
      <c r="CG76" s="319"/>
      <c r="CH76" s="319"/>
      <c r="CI76" s="320"/>
    </row>
    <row r="77" spans="1:87" ht="18" customHeight="1" thickBot="1" x14ac:dyDescent="0.3">
      <c r="A77" s="75"/>
      <c r="B77" s="354"/>
      <c r="C77" s="355"/>
      <c r="D77" s="355"/>
      <c r="E77" s="355"/>
      <c r="F77" s="355"/>
      <c r="G77" s="355"/>
      <c r="H77" s="355"/>
      <c r="I77" s="355"/>
      <c r="J77" s="355"/>
      <c r="K77" s="355"/>
      <c r="L77" s="355"/>
      <c r="M77" s="355"/>
      <c r="N77" s="355"/>
      <c r="O77" s="355"/>
      <c r="P77" s="355"/>
      <c r="Q77" s="355"/>
      <c r="R77" s="355"/>
      <c r="S77" s="355"/>
      <c r="T77" s="355"/>
      <c r="U77" s="355"/>
      <c r="V77" s="355"/>
      <c r="W77" s="355"/>
      <c r="X77" s="355"/>
      <c r="Y77" s="356"/>
      <c r="Z77" s="354"/>
      <c r="AA77" s="355"/>
      <c r="AB77" s="355"/>
      <c r="AC77" s="355"/>
      <c r="AD77" s="356"/>
      <c r="AE77" s="363"/>
      <c r="AF77" s="364"/>
      <c r="AG77" s="364"/>
      <c r="AH77" s="364"/>
      <c r="AI77" s="364"/>
      <c r="AJ77" s="365"/>
      <c r="AK77" s="360"/>
      <c r="AL77" s="361"/>
      <c r="AM77" s="361"/>
      <c r="AN77" s="361"/>
      <c r="AO77" s="361"/>
      <c r="AP77" s="361"/>
      <c r="AQ77" s="361"/>
      <c r="AR77" s="361"/>
      <c r="AS77" s="361"/>
      <c r="AT77" s="361"/>
      <c r="AU77" s="361"/>
      <c r="AV77" s="361"/>
      <c r="AW77" s="361"/>
      <c r="AX77" s="362"/>
      <c r="AY77" s="360"/>
      <c r="AZ77" s="361"/>
      <c r="BA77" s="361"/>
      <c r="BB77" s="362"/>
      <c r="BC77" s="351"/>
      <c r="BD77" s="352"/>
      <c r="BE77" s="352"/>
      <c r="BF77" s="353"/>
      <c r="BG77" s="369"/>
      <c r="BH77" s="370"/>
      <c r="BI77" s="370"/>
      <c r="BJ77" s="371"/>
      <c r="BK77" s="318"/>
      <c r="BL77" s="319"/>
      <c r="BM77" s="319"/>
      <c r="BN77" s="319"/>
      <c r="BO77" s="319"/>
      <c r="BP77" s="320"/>
      <c r="BQ77" s="321"/>
      <c r="BR77" s="322"/>
      <c r="BS77" s="322"/>
      <c r="BT77" s="322"/>
      <c r="BU77" s="322"/>
      <c r="BV77" s="322"/>
      <c r="BW77" s="323"/>
      <c r="BX77" s="321"/>
      <c r="BY77" s="322"/>
      <c r="BZ77" s="322"/>
      <c r="CA77" s="322"/>
      <c r="CB77" s="322"/>
      <c r="CC77" s="323"/>
      <c r="CD77" s="321"/>
      <c r="CE77" s="322"/>
      <c r="CF77" s="322"/>
      <c r="CG77" s="322"/>
      <c r="CH77" s="322"/>
      <c r="CI77" s="323"/>
    </row>
    <row r="78" spans="1:87" ht="18" customHeight="1" x14ac:dyDescent="0.25">
      <c r="A78" s="75"/>
      <c r="B78" s="324" t="s">
        <v>727</v>
      </c>
      <c r="C78" s="325"/>
      <c r="D78" s="325"/>
      <c r="E78" s="325"/>
      <c r="F78" s="325"/>
      <c r="G78" s="325"/>
      <c r="H78" s="325"/>
      <c r="I78" s="325"/>
      <c r="J78" s="325"/>
      <c r="K78" s="325"/>
      <c r="L78" s="325"/>
      <c r="M78" s="325"/>
      <c r="N78" s="325"/>
      <c r="O78" s="325"/>
      <c r="P78" s="325"/>
      <c r="Q78" s="325"/>
      <c r="R78" s="325"/>
      <c r="S78" s="325"/>
      <c r="T78" s="325"/>
      <c r="U78" s="325"/>
      <c r="V78" s="325"/>
      <c r="W78" s="325"/>
      <c r="X78" s="325"/>
      <c r="Y78" s="326"/>
      <c r="Z78" s="333" t="s">
        <v>856</v>
      </c>
      <c r="AA78" s="334"/>
      <c r="AB78" s="334"/>
      <c r="AC78" s="334"/>
      <c r="AD78" s="335"/>
      <c r="AE78" s="333">
        <v>1</v>
      </c>
      <c r="AF78" s="334"/>
      <c r="AG78" s="334"/>
      <c r="AH78" s="334"/>
      <c r="AI78" s="334"/>
      <c r="AJ78" s="334"/>
      <c r="AK78" s="342" t="s">
        <v>41</v>
      </c>
      <c r="AL78" s="343"/>
      <c r="AM78" s="343"/>
      <c r="AN78" s="343"/>
      <c r="AO78" s="343"/>
      <c r="AP78" s="343"/>
      <c r="AQ78" s="343"/>
      <c r="AR78" s="343"/>
      <c r="AS78" s="343"/>
      <c r="AT78" s="343"/>
      <c r="AU78" s="343"/>
      <c r="AV78" s="343"/>
      <c r="AW78" s="343"/>
      <c r="AX78" s="344"/>
      <c r="AY78" s="345">
        <v>44</v>
      </c>
      <c r="AZ78" s="346"/>
      <c r="BA78" s="346"/>
      <c r="BB78" s="347"/>
      <c r="BC78" s="345">
        <f>+$AE$78*AY78</f>
        <v>44</v>
      </c>
      <c r="BD78" s="346"/>
      <c r="BE78" s="346"/>
      <c r="BF78" s="347"/>
      <c r="BG78" s="285">
        <v>22629</v>
      </c>
      <c r="BH78" s="286"/>
      <c r="BI78" s="286"/>
      <c r="BJ78" s="622"/>
      <c r="BK78" s="288">
        <f>+AY78*BG78</f>
        <v>995676</v>
      </c>
      <c r="BL78" s="289"/>
      <c r="BM78" s="289"/>
      <c r="BN78" s="289"/>
      <c r="BO78" s="289"/>
      <c r="BP78" s="290"/>
      <c r="BQ78" s="609">
        <v>100000</v>
      </c>
      <c r="BR78" s="610"/>
      <c r="BS78" s="610"/>
      <c r="BT78" s="610"/>
      <c r="BU78" s="610"/>
      <c r="BV78" s="610"/>
      <c r="BW78" s="611"/>
      <c r="BX78" s="609">
        <f>+(((BK80+BQ78)*15)/85)</f>
        <v>254889.88235294117</v>
      </c>
      <c r="BY78" s="610"/>
      <c r="BZ78" s="610"/>
      <c r="CA78" s="610"/>
      <c r="CB78" s="610"/>
      <c r="CC78" s="611"/>
      <c r="CD78" s="609">
        <f>+BK80+BQ78+BX78</f>
        <v>1699265.8823529412</v>
      </c>
      <c r="CE78" s="610"/>
      <c r="CF78" s="610"/>
      <c r="CG78" s="610"/>
      <c r="CH78" s="610"/>
      <c r="CI78" s="611"/>
    </row>
    <row r="79" spans="1:87" ht="18" customHeight="1" thickBot="1" x14ac:dyDescent="0.3">
      <c r="A79" s="75"/>
      <c r="B79" s="330"/>
      <c r="C79" s="331"/>
      <c r="D79" s="331"/>
      <c r="E79" s="331"/>
      <c r="F79" s="331"/>
      <c r="G79" s="331"/>
      <c r="H79" s="331"/>
      <c r="I79" s="331"/>
      <c r="J79" s="331"/>
      <c r="K79" s="331"/>
      <c r="L79" s="331"/>
      <c r="M79" s="331"/>
      <c r="N79" s="331"/>
      <c r="O79" s="331"/>
      <c r="P79" s="331"/>
      <c r="Q79" s="331"/>
      <c r="R79" s="331"/>
      <c r="S79" s="331"/>
      <c r="T79" s="331"/>
      <c r="U79" s="331"/>
      <c r="V79" s="331"/>
      <c r="W79" s="331"/>
      <c r="X79" s="331"/>
      <c r="Y79" s="332"/>
      <c r="Z79" s="339"/>
      <c r="AA79" s="340"/>
      <c r="AB79" s="340"/>
      <c r="AC79" s="340"/>
      <c r="AD79" s="341"/>
      <c r="AE79" s="339"/>
      <c r="AF79" s="340"/>
      <c r="AG79" s="340"/>
      <c r="AH79" s="340"/>
      <c r="AI79" s="340"/>
      <c r="AJ79" s="340"/>
      <c r="AK79" s="392" t="s">
        <v>30</v>
      </c>
      <c r="AL79" s="393"/>
      <c r="AM79" s="393"/>
      <c r="AN79" s="393"/>
      <c r="AO79" s="393"/>
      <c r="AP79" s="393"/>
      <c r="AQ79" s="393"/>
      <c r="AR79" s="393"/>
      <c r="AS79" s="393"/>
      <c r="AT79" s="393"/>
      <c r="AU79" s="393"/>
      <c r="AV79" s="393"/>
      <c r="AW79" s="393"/>
      <c r="AX79" s="394"/>
      <c r="AY79" s="395">
        <v>44</v>
      </c>
      <c r="AZ79" s="396"/>
      <c r="BA79" s="396"/>
      <c r="BB79" s="397"/>
      <c r="BC79" s="395">
        <f>+$AE$78*AY79</f>
        <v>44</v>
      </c>
      <c r="BD79" s="396"/>
      <c r="BE79" s="396"/>
      <c r="BF79" s="397"/>
      <c r="BG79" s="401">
        <v>7925</v>
      </c>
      <c r="BH79" s="402"/>
      <c r="BI79" s="402"/>
      <c r="BJ79" s="618"/>
      <c r="BK79" s="619">
        <f>+AY79*BG79</f>
        <v>348700</v>
      </c>
      <c r="BL79" s="620"/>
      <c r="BM79" s="620"/>
      <c r="BN79" s="620"/>
      <c r="BO79" s="620"/>
      <c r="BP79" s="621"/>
      <c r="BQ79" s="615"/>
      <c r="BR79" s="616"/>
      <c r="BS79" s="616"/>
      <c r="BT79" s="616"/>
      <c r="BU79" s="616"/>
      <c r="BV79" s="616"/>
      <c r="BW79" s="617"/>
      <c r="BX79" s="615"/>
      <c r="BY79" s="616"/>
      <c r="BZ79" s="616"/>
      <c r="CA79" s="616"/>
      <c r="CB79" s="616"/>
      <c r="CC79" s="617"/>
      <c r="CD79" s="615"/>
      <c r="CE79" s="616"/>
      <c r="CF79" s="616"/>
      <c r="CG79" s="616"/>
      <c r="CH79" s="616"/>
      <c r="CI79" s="617"/>
    </row>
    <row r="80" spans="1:87" ht="18" customHeight="1" thickBot="1" x14ac:dyDescent="0.3">
      <c r="A80" s="75"/>
      <c r="B80" s="377"/>
      <c r="C80" s="378"/>
      <c r="D80" s="378"/>
      <c r="E80" s="378"/>
      <c r="F80" s="378"/>
      <c r="G80" s="378"/>
      <c r="H80" s="378"/>
      <c r="I80" s="378"/>
      <c r="J80" s="378"/>
      <c r="K80" s="378"/>
      <c r="L80" s="378"/>
      <c r="M80" s="378"/>
      <c r="N80" s="378"/>
      <c r="O80" s="378"/>
      <c r="P80" s="378"/>
      <c r="Q80" s="378"/>
      <c r="R80" s="378"/>
      <c r="S80" s="378"/>
      <c r="T80" s="378"/>
      <c r="U80" s="378"/>
      <c r="V80" s="378"/>
      <c r="W80" s="378"/>
      <c r="X80" s="378"/>
      <c r="Y80" s="378"/>
      <c r="Z80" s="378"/>
      <c r="AA80" s="378"/>
      <c r="AB80" s="378"/>
      <c r="AC80" s="378"/>
      <c r="AD80" s="378"/>
      <c r="AE80" s="378"/>
      <c r="AF80" s="378"/>
      <c r="AG80" s="378"/>
      <c r="AH80" s="378"/>
      <c r="AI80" s="378"/>
      <c r="AJ80" s="379"/>
      <c r="AK80" s="380" t="s">
        <v>3</v>
      </c>
      <c r="AL80" s="381"/>
      <c r="AM80" s="381"/>
      <c r="AN80" s="381"/>
      <c r="AO80" s="381"/>
      <c r="AP80" s="381"/>
      <c r="AQ80" s="381"/>
      <c r="AR80" s="381"/>
      <c r="AS80" s="381"/>
      <c r="AT80" s="381"/>
      <c r="AU80" s="381"/>
      <c r="AV80" s="381"/>
      <c r="AW80" s="381"/>
      <c r="AX80" s="381"/>
      <c r="AY80" s="381"/>
      <c r="AZ80" s="381"/>
      <c r="BA80" s="381"/>
      <c r="BB80" s="381"/>
      <c r="BC80" s="381"/>
      <c r="BD80" s="381"/>
      <c r="BE80" s="381"/>
      <c r="BF80" s="381"/>
      <c r="BG80" s="381"/>
      <c r="BH80" s="381"/>
      <c r="BI80" s="381"/>
      <c r="BJ80" s="630"/>
      <c r="BK80" s="627">
        <f>SUM(BK78:BP79)</f>
        <v>1344376</v>
      </c>
      <c r="BL80" s="628"/>
      <c r="BM80" s="628"/>
      <c r="BN80" s="628"/>
      <c r="BO80" s="628"/>
      <c r="BP80" s="629"/>
      <c r="BQ80" s="387" t="s">
        <v>100</v>
      </c>
      <c r="BR80" s="388"/>
      <c r="BS80" s="388"/>
      <c r="BT80" s="388"/>
      <c r="BU80" s="388"/>
      <c r="BV80" s="388"/>
      <c r="BW80" s="388"/>
      <c r="BX80" s="388"/>
      <c r="BY80" s="388"/>
      <c r="BZ80" s="388"/>
      <c r="CA80" s="388"/>
      <c r="CB80" s="388"/>
      <c r="CC80" s="389"/>
      <c r="CD80" s="390">
        <f>+CD78*AE78</f>
        <v>1699265.8823529412</v>
      </c>
      <c r="CE80" s="390"/>
      <c r="CF80" s="390"/>
      <c r="CG80" s="390"/>
      <c r="CH80" s="390"/>
      <c r="CI80" s="391"/>
    </row>
    <row r="81" spans="1:87" ht="18" customHeight="1" thickBot="1" x14ac:dyDescent="0.3">
      <c r="A81" s="75"/>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BG81" s="78"/>
      <c r="BH81" s="78"/>
      <c r="BI81" s="78"/>
      <c r="BJ81" s="78"/>
      <c r="BK81" s="79"/>
      <c r="BL81" s="79"/>
      <c r="BM81" s="79"/>
      <c r="BN81" s="79"/>
      <c r="BO81" s="79"/>
      <c r="BP81" s="79"/>
      <c r="BQ81" s="79"/>
      <c r="BR81" s="79"/>
      <c r="BS81" s="79"/>
      <c r="BT81" s="79"/>
      <c r="BU81" s="79"/>
      <c r="BV81" s="79"/>
      <c r="BW81" s="79"/>
      <c r="BX81" s="79"/>
      <c r="BY81" s="79"/>
      <c r="BZ81" s="79"/>
      <c r="CA81" s="79"/>
      <c r="CB81" s="79"/>
      <c r="CC81" s="79"/>
      <c r="CD81" s="79"/>
      <c r="CE81" s="79"/>
      <c r="CF81" s="79"/>
      <c r="CG81" s="79"/>
      <c r="CH81" s="79"/>
      <c r="CI81" s="79"/>
    </row>
    <row r="82" spans="1:87" ht="18" customHeight="1" x14ac:dyDescent="0.25">
      <c r="A82" s="75"/>
      <c r="B82" s="348" t="s">
        <v>0</v>
      </c>
      <c r="C82" s="349"/>
      <c r="D82" s="349"/>
      <c r="E82" s="349"/>
      <c r="F82" s="349"/>
      <c r="G82" s="349"/>
      <c r="H82" s="349"/>
      <c r="I82" s="349"/>
      <c r="J82" s="349"/>
      <c r="K82" s="349"/>
      <c r="L82" s="349"/>
      <c r="M82" s="349"/>
      <c r="N82" s="349"/>
      <c r="O82" s="349"/>
      <c r="P82" s="349"/>
      <c r="Q82" s="349"/>
      <c r="R82" s="349"/>
      <c r="S82" s="349"/>
      <c r="T82" s="349"/>
      <c r="U82" s="349"/>
      <c r="V82" s="349"/>
      <c r="W82" s="349"/>
      <c r="X82" s="349"/>
      <c r="Y82" s="350"/>
      <c r="Z82" s="348" t="s">
        <v>80</v>
      </c>
      <c r="AA82" s="349"/>
      <c r="AB82" s="349"/>
      <c r="AC82" s="349"/>
      <c r="AD82" s="350"/>
      <c r="AE82" s="357" t="s">
        <v>79</v>
      </c>
      <c r="AF82" s="358"/>
      <c r="AG82" s="358"/>
      <c r="AH82" s="358"/>
      <c r="AI82" s="358"/>
      <c r="AJ82" s="359"/>
      <c r="AK82" s="357" t="s">
        <v>81</v>
      </c>
      <c r="AL82" s="358"/>
      <c r="AM82" s="358"/>
      <c r="AN82" s="358"/>
      <c r="AO82" s="358"/>
      <c r="AP82" s="358"/>
      <c r="AQ82" s="358"/>
      <c r="AR82" s="358"/>
      <c r="AS82" s="358"/>
      <c r="AT82" s="358"/>
      <c r="AU82" s="358"/>
      <c r="AV82" s="358"/>
      <c r="AW82" s="358"/>
      <c r="AX82" s="359"/>
      <c r="AY82" s="357" t="s">
        <v>1</v>
      </c>
      <c r="AZ82" s="358"/>
      <c r="BA82" s="358"/>
      <c r="BB82" s="359"/>
      <c r="BC82" s="348" t="s">
        <v>104</v>
      </c>
      <c r="BD82" s="349"/>
      <c r="BE82" s="349"/>
      <c r="BF82" s="350"/>
      <c r="BG82" s="366" t="s">
        <v>82</v>
      </c>
      <c r="BH82" s="367"/>
      <c r="BI82" s="367"/>
      <c r="BJ82" s="368"/>
      <c r="BK82" s="315" t="s">
        <v>99</v>
      </c>
      <c r="BL82" s="316"/>
      <c r="BM82" s="316"/>
      <c r="BN82" s="316"/>
      <c r="BO82" s="316"/>
      <c r="BP82" s="317"/>
      <c r="BQ82" s="315" t="s">
        <v>83</v>
      </c>
      <c r="BR82" s="316"/>
      <c r="BS82" s="316"/>
      <c r="BT82" s="316"/>
      <c r="BU82" s="316"/>
      <c r="BV82" s="316"/>
      <c r="BW82" s="317"/>
      <c r="BX82" s="315" t="s">
        <v>84</v>
      </c>
      <c r="BY82" s="316"/>
      <c r="BZ82" s="316"/>
      <c r="CA82" s="316"/>
      <c r="CB82" s="316"/>
      <c r="CC82" s="317"/>
      <c r="CD82" s="315" t="s">
        <v>85</v>
      </c>
      <c r="CE82" s="316"/>
      <c r="CF82" s="316"/>
      <c r="CG82" s="316"/>
      <c r="CH82" s="316"/>
      <c r="CI82" s="317"/>
    </row>
    <row r="83" spans="1:87" ht="18" customHeight="1" x14ac:dyDescent="0.25">
      <c r="A83" s="75"/>
      <c r="B83" s="351"/>
      <c r="C83" s="352"/>
      <c r="D83" s="352"/>
      <c r="E83" s="352"/>
      <c r="F83" s="352"/>
      <c r="G83" s="352"/>
      <c r="H83" s="352"/>
      <c r="I83" s="352"/>
      <c r="J83" s="352"/>
      <c r="K83" s="352"/>
      <c r="L83" s="352"/>
      <c r="M83" s="352"/>
      <c r="N83" s="352"/>
      <c r="O83" s="352"/>
      <c r="P83" s="352"/>
      <c r="Q83" s="352"/>
      <c r="R83" s="352"/>
      <c r="S83" s="352"/>
      <c r="T83" s="352"/>
      <c r="U83" s="352"/>
      <c r="V83" s="352"/>
      <c r="W83" s="352"/>
      <c r="X83" s="352"/>
      <c r="Y83" s="353"/>
      <c r="Z83" s="351"/>
      <c r="AA83" s="352"/>
      <c r="AB83" s="352"/>
      <c r="AC83" s="352"/>
      <c r="AD83" s="353"/>
      <c r="AE83" s="360"/>
      <c r="AF83" s="361"/>
      <c r="AG83" s="361"/>
      <c r="AH83" s="361"/>
      <c r="AI83" s="361"/>
      <c r="AJ83" s="362"/>
      <c r="AK83" s="360"/>
      <c r="AL83" s="361"/>
      <c r="AM83" s="361"/>
      <c r="AN83" s="361"/>
      <c r="AO83" s="361"/>
      <c r="AP83" s="361"/>
      <c r="AQ83" s="361"/>
      <c r="AR83" s="361"/>
      <c r="AS83" s="361"/>
      <c r="AT83" s="361"/>
      <c r="AU83" s="361"/>
      <c r="AV83" s="361"/>
      <c r="AW83" s="361"/>
      <c r="AX83" s="362"/>
      <c r="AY83" s="360"/>
      <c r="AZ83" s="361"/>
      <c r="BA83" s="361"/>
      <c r="BB83" s="362"/>
      <c r="BC83" s="351"/>
      <c r="BD83" s="352"/>
      <c r="BE83" s="352"/>
      <c r="BF83" s="353"/>
      <c r="BG83" s="369"/>
      <c r="BH83" s="370"/>
      <c r="BI83" s="370"/>
      <c r="BJ83" s="371"/>
      <c r="BK83" s="318"/>
      <c r="BL83" s="319"/>
      <c r="BM83" s="319"/>
      <c r="BN83" s="319"/>
      <c r="BO83" s="319"/>
      <c r="BP83" s="320"/>
      <c r="BQ83" s="318"/>
      <c r="BR83" s="319"/>
      <c r="BS83" s="319"/>
      <c r="BT83" s="319"/>
      <c r="BU83" s="319"/>
      <c r="BV83" s="319"/>
      <c r="BW83" s="320"/>
      <c r="BX83" s="318"/>
      <c r="BY83" s="319"/>
      <c r="BZ83" s="319"/>
      <c r="CA83" s="319"/>
      <c r="CB83" s="319"/>
      <c r="CC83" s="320"/>
      <c r="CD83" s="318"/>
      <c r="CE83" s="319"/>
      <c r="CF83" s="319"/>
      <c r="CG83" s="319"/>
      <c r="CH83" s="319"/>
      <c r="CI83" s="320"/>
    </row>
    <row r="84" spans="1:87" ht="18" customHeight="1" thickBot="1" x14ac:dyDescent="0.3">
      <c r="A84" s="75"/>
      <c r="B84" s="354"/>
      <c r="C84" s="355"/>
      <c r="D84" s="355"/>
      <c r="E84" s="355"/>
      <c r="F84" s="355"/>
      <c r="G84" s="355"/>
      <c r="H84" s="355"/>
      <c r="I84" s="355"/>
      <c r="J84" s="355"/>
      <c r="K84" s="355"/>
      <c r="L84" s="355"/>
      <c r="M84" s="355"/>
      <c r="N84" s="355"/>
      <c r="O84" s="355"/>
      <c r="P84" s="355"/>
      <c r="Q84" s="355"/>
      <c r="R84" s="355"/>
      <c r="S84" s="355"/>
      <c r="T84" s="355"/>
      <c r="U84" s="355"/>
      <c r="V84" s="355"/>
      <c r="W84" s="355"/>
      <c r="X84" s="355"/>
      <c r="Y84" s="356"/>
      <c r="Z84" s="354"/>
      <c r="AA84" s="355"/>
      <c r="AB84" s="355"/>
      <c r="AC84" s="355"/>
      <c r="AD84" s="356"/>
      <c r="AE84" s="363"/>
      <c r="AF84" s="364"/>
      <c r="AG84" s="364"/>
      <c r="AH84" s="364"/>
      <c r="AI84" s="364"/>
      <c r="AJ84" s="365"/>
      <c r="AK84" s="360"/>
      <c r="AL84" s="361"/>
      <c r="AM84" s="361"/>
      <c r="AN84" s="361"/>
      <c r="AO84" s="361"/>
      <c r="AP84" s="361"/>
      <c r="AQ84" s="361"/>
      <c r="AR84" s="361"/>
      <c r="AS84" s="361"/>
      <c r="AT84" s="361"/>
      <c r="AU84" s="361"/>
      <c r="AV84" s="361"/>
      <c r="AW84" s="361"/>
      <c r="AX84" s="362"/>
      <c r="AY84" s="360"/>
      <c r="AZ84" s="361"/>
      <c r="BA84" s="361"/>
      <c r="BB84" s="362"/>
      <c r="BC84" s="351"/>
      <c r="BD84" s="352"/>
      <c r="BE84" s="352"/>
      <c r="BF84" s="353"/>
      <c r="BG84" s="369"/>
      <c r="BH84" s="370"/>
      <c r="BI84" s="370"/>
      <c r="BJ84" s="371"/>
      <c r="BK84" s="318"/>
      <c r="BL84" s="319"/>
      <c r="BM84" s="319"/>
      <c r="BN84" s="319"/>
      <c r="BO84" s="319"/>
      <c r="BP84" s="320"/>
      <c r="BQ84" s="321"/>
      <c r="BR84" s="322"/>
      <c r="BS84" s="322"/>
      <c r="BT84" s="322"/>
      <c r="BU84" s="322"/>
      <c r="BV84" s="322"/>
      <c r="BW84" s="323"/>
      <c r="BX84" s="321"/>
      <c r="BY84" s="322"/>
      <c r="BZ84" s="322"/>
      <c r="CA84" s="322"/>
      <c r="CB84" s="322"/>
      <c r="CC84" s="323"/>
      <c r="CD84" s="321"/>
      <c r="CE84" s="322"/>
      <c r="CF84" s="322"/>
      <c r="CG84" s="322"/>
      <c r="CH84" s="322"/>
      <c r="CI84" s="323"/>
    </row>
    <row r="85" spans="1:87" ht="35.25" customHeight="1" thickBot="1" x14ac:dyDescent="0.3">
      <c r="A85" s="75"/>
      <c r="B85" s="324" t="s">
        <v>728</v>
      </c>
      <c r="C85" s="325"/>
      <c r="D85" s="325"/>
      <c r="E85" s="325"/>
      <c r="F85" s="325"/>
      <c r="G85" s="325"/>
      <c r="H85" s="325"/>
      <c r="I85" s="325"/>
      <c r="J85" s="325"/>
      <c r="K85" s="325"/>
      <c r="L85" s="325"/>
      <c r="M85" s="325"/>
      <c r="N85" s="325"/>
      <c r="O85" s="325"/>
      <c r="P85" s="325"/>
      <c r="Q85" s="325"/>
      <c r="R85" s="325"/>
      <c r="S85" s="325"/>
      <c r="T85" s="325"/>
      <c r="U85" s="325"/>
      <c r="V85" s="325"/>
      <c r="W85" s="325"/>
      <c r="X85" s="325"/>
      <c r="Y85" s="326"/>
      <c r="Z85" s="333" t="s">
        <v>857</v>
      </c>
      <c r="AA85" s="334"/>
      <c r="AB85" s="334"/>
      <c r="AC85" s="334"/>
      <c r="AD85" s="335"/>
      <c r="AE85" s="333"/>
      <c r="AF85" s="334"/>
      <c r="AG85" s="334"/>
      <c r="AH85" s="334"/>
      <c r="AI85" s="334"/>
      <c r="AJ85" s="334"/>
      <c r="AK85" s="606"/>
      <c r="AL85" s="607"/>
      <c r="AM85" s="607"/>
      <c r="AN85" s="607"/>
      <c r="AO85" s="607"/>
      <c r="AP85" s="607"/>
      <c r="AQ85" s="607"/>
      <c r="AR85" s="607"/>
      <c r="AS85" s="607"/>
      <c r="AT85" s="607"/>
      <c r="AU85" s="607"/>
      <c r="AV85" s="607"/>
      <c r="AW85" s="607"/>
      <c r="AX85" s="608"/>
      <c r="AY85" s="409"/>
      <c r="AZ85" s="346"/>
      <c r="BA85" s="346"/>
      <c r="BB85" s="410"/>
      <c r="BC85" s="699">
        <f>+$AE$85*AY85</f>
        <v>0</v>
      </c>
      <c r="BD85" s="697"/>
      <c r="BE85" s="697"/>
      <c r="BF85" s="700"/>
      <c r="BG85" s="285"/>
      <c r="BH85" s="286"/>
      <c r="BI85" s="286"/>
      <c r="BJ85" s="287"/>
      <c r="BK85" s="693">
        <f>+AY85*BG85</f>
        <v>0</v>
      </c>
      <c r="BL85" s="694"/>
      <c r="BM85" s="694"/>
      <c r="BN85" s="694"/>
      <c r="BO85" s="694"/>
      <c r="BP85" s="695"/>
      <c r="BQ85" s="291"/>
      <c r="BR85" s="292"/>
      <c r="BS85" s="292"/>
      <c r="BT85" s="292"/>
      <c r="BU85" s="292"/>
      <c r="BV85" s="292"/>
      <c r="BW85" s="293"/>
      <c r="BX85" s="291">
        <f>+(((BK86+BQ85)*15)/85)</f>
        <v>0</v>
      </c>
      <c r="BY85" s="292"/>
      <c r="BZ85" s="292"/>
      <c r="CA85" s="292"/>
      <c r="CB85" s="292"/>
      <c r="CC85" s="293"/>
      <c r="CD85" s="291">
        <f>+BK86+BQ85+BX85</f>
        <v>0</v>
      </c>
      <c r="CE85" s="292"/>
      <c r="CF85" s="292"/>
      <c r="CG85" s="292"/>
      <c r="CH85" s="292"/>
      <c r="CI85" s="293"/>
    </row>
    <row r="86" spans="1:87" ht="18" customHeight="1" thickBot="1" x14ac:dyDescent="0.3">
      <c r="A86" s="75"/>
      <c r="B86" s="377"/>
      <c r="C86" s="378"/>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378"/>
      <c r="AF86" s="378"/>
      <c r="AG86" s="378"/>
      <c r="AH86" s="378"/>
      <c r="AI86" s="378"/>
      <c r="AJ86" s="379"/>
      <c r="AK86" s="380" t="s">
        <v>3</v>
      </c>
      <c r="AL86" s="381"/>
      <c r="AM86" s="381"/>
      <c r="AN86" s="381"/>
      <c r="AO86" s="381"/>
      <c r="AP86" s="381"/>
      <c r="AQ86" s="381"/>
      <c r="AR86" s="381"/>
      <c r="AS86" s="381"/>
      <c r="AT86" s="381"/>
      <c r="AU86" s="381"/>
      <c r="AV86" s="381"/>
      <c r="AW86" s="381"/>
      <c r="AX86" s="381"/>
      <c r="AY86" s="382"/>
      <c r="AZ86" s="382"/>
      <c r="BA86" s="382"/>
      <c r="BB86" s="382"/>
      <c r="BC86" s="382"/>
      <c r="BD86" s="382"/>
      <c r="BE86" s="382"/>
      <c r="BF86" s="382"/>
      <c r="BG86" s="382"/>
      <c r="BH86" s="382"/>
      <c r="BI86" s="382"/>
      <c r="BJ86" s="383"/>
      <c r="BK86" s="384">
        <f>SUM(BK85:BK85)</f>
        <v>0</v>
      </c>
      <c r="BL86" s="385"/>
      <c r="BM86" s="385"/>
      <c r="BN86" s="385"/>
      <c r="BO86" s="385"/>
      <c r="BP86" s="386"/>
      <c r="BQ86" s="387" t="s">
        <v>100</v>
      </c>
      <c r="BR86" s="388"/>
      <c r="BS86" s="388"/>
      <c r="BT86" s="388"/>
      <c r="BU86" s="388"/>
      <c r="BV86" s="388"/>
      <c r="BW86" s="388"/>
      <c r="BX86" s="388"/>
      <c r="BY86" s="388"/>
      <c r="BZ86" s="388"/>
      <c r="CA86" s="388"/>
      <c r="CB86" s="388"/>
      <c r="CC86" s="389"/>
      <c r="CD86" s="390">
        <f>+CD85*AE85</f>
        <v>0</v>
      </c>
      <c r="CE86" s="390"/>
      <c r="CF86" s="390"/>
      <c r="CG86" s="390"/>
      <c r="CH86" s="390"/>
      <c r="CI86" s="391"/>
    </row>
    <row r="87" spans="1:87" ht="18" customHeight="1" thickBot="1" x14ac:dyDescent="0.3">
      <c r="A87" s="75"/>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BG87" s="78"/>
      <c r="BH87" s="78"/>
      <c r="BI87" s="78"/>
      <c r="BJ87" s="78"/>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row>
    <row r="88" spans="1:87" ht="18" customHeight="1" x14ac:dyDescent="0.25">
      <c r="A88" s="75"/>
      <c r="B88" s="348" t="s">
        <v>0</v>
      </c>
      <c r="C88" s="349"/>
      <c r="D88" s="349"/>
      <c r="E88" s="349"/>
      <c r="F88" s="349"/>
      <c r="G88" s="349"/>
      <c r="H88" s="349"/>
      <c r="I88" s="349"/>
      <c r="J88" s="349"/>
      <c r="K88" s="349"/>
      <c r="L88" s="349"/>
      <c r="M88" s="349"/>
      <c r="N88" s="349"/>
      <c r="O88" s="349"/>
      <c r="P88" s="349"/>
      <c r="Q88" s="349"/>
      <c r="R88" s="349"/>
      <c r="S88" s="349"/>
      <c r="T88" s="349"/>
      <c r="U88" s="349"/>
      <c r="V88" s="349"/>
      <c r="W88" s="349"/>
      <c r="X88" s="349"/>
      <c r="Y88" s="350"/>
      <c r="Z88" s="348" t="s">
        <v>80</v>
      </c>
      <c r="AA88" s="349"/>
      <c r="AB88" s="349"/>
      <c r="AC88" s="349"/>
      <c r="AD88" s="350"/>
      <c r="AE88" s="357" t="s">
        <v>79</v>
      </c>
      <c r="AF88" s="358"/>
      <c r="AG88" s="358"/>
      <c r="AH88" s="358"/>
      <c r="AI88" s="358"/>
      <c r="AJ88" s="359"/>
      <c r="AK88" s="357" t="s">
        <v>81</v>
      </c>
      <c r="AL88" s="358"/>
      <c r="AM88" s="358"/>
      <c r="AN88" s="358"/>
      <c r="AO88" s="358"/>
      <c r="AP88" s="358"/>
      <c r="AQ88" s="358"/>
      <c r="AR88" s="358"/>
      <c r="AS88" s="358"/>
      <c r="AT88" s="358"/>
      <c r="AU88" s="358"/>
      <c r="AV88" s="358"/>
      <c r="AW88" s="358"/>
      <c r="AX88" s="359"/>
      <c r="AY88" s="357" t="s">
        <v>1</v>
      </c>
      <c r="AZ88" s="358"/>
      <c r="BA88" s="358"/>
      <c r="BB88" s="359"/>
      <c r="BC88" s="348" t="s">
        <v>104</v>
      </c>
      <c r="BD88" s="349"/>
      <c r="BE88" s="349"/>
      <c r="BF88" s="350"/>
      <c r="BG88" s="366" t="s">
        <v>82</v>
      </c>
      <c r="BH88" s="367"/>
      <c r="BI88" s="367"/>
      <c r="BJ88" s="368"/>
      <c r="BK88" s="315" t="s">
        <v>99</v>
      </c>
      <c r="BL88" s="316"/>
      <c r="BM88" s="316"/>
      <c r="BN88" s="316"/>
      <c r="BO88" s="316"/>
      <c r="BP88" s="317"/>
      <c r="BQ88" s="315" t="s">
        <v>83</v>
      </c>
      <c r="BR88" s="316"/>
      <c r="BS88" s="316"/>
      <c r="BT88" s="316"/>
      <c r="BU88" s="316"/>
      <c r="BV88" s="316"/>
      <c r="BW88" s="317"/>
      <c r="BX88" s="315" t="s">
        <v>84</v>
      </c>
      <c r="BY88" s="316"/>
      <c r="BZ88" s="316"/>
      <c r="CA88" s="316"/>
      <c r="CB88" s="316"/>
      <c r="CC88" s="317"/>
      <c r="CD88" s="315" t="s">
        <v>85</v>
      </c>
      <c r="CE88" s="316"/>
      <c r="CF88" s="316"/>
      <c r="CG88" s="316"/>
      <c r="CH88" s="316"/>
      <c r="CI88" s="317"/>
    </row>
    <row r="89" spans="1:87" ht="18" customHeight="1" x14ac:dyDescent="0.25">
      <c r="A89" s="75"/>
      <c r="B89" s="351"/>
      <c r="C89" s="352"/>
      <c r="D89" s="352"/>
      <c r="E89" s="352"/>
      <c r="F89" s="352"/>
      <c r="G89" s="352"/>
      <c r="H89" s="352"/>
      <c r="I89" s="352"/>
      <c r="J89" s="352"/>
      <c r="K89" s="352"/>
      <c r="L89" s="352"/>
      <c r="M89" s="352"/>
      <c r="N89" s="352"/>
      <c r="O89" s="352"/>
      <c r="P89" s="352"/>
      <c r="Q89" s="352"/>
      <c r="R89" s="352"/>
      <c r="S89" s="352"/>
      <c r="T89" s="352"/>
      <c r="U89" s="352"/>
      <c r="V89" s="352"/>
      <c r="W89" s="352"/>
      <c r="X89" s="352"/>
      <c r="Y89" s="353"/>
      <c r="Z89" s="351"/>
      <c r="AA89" s="352"/>
      <c r="AB89" s="352"/>
      <c r="AC89" s="352"/>
      <c r="AD89" s="353"/>
      <c r="AE89" s="360"/>
      <c r="AF89" s="361"/>
      <c r="AG89" s="361"/>
      <c r="AH89" s="361"/>
      <c r="AI89" s="361"/>
      <c r="AJ89" s="362"/>
      <c r="AK89" s="360"/>
      <c r="AL89" s="361"/>
      <c r="AM89" s="361"/>
      <c r="AN89" s="361"/>
      <c r="AO89" s="361"/>
      <c r="AP89" s="361"/>
      <c r="AQ89" s="361"/>
      <c r="AR89" s="361"/>
      <c r="AS89" s="361"/>
      <c r="AT89" s="361"/>
      <c r="AU89" s="361"/>
      <c r="AV89" s="361"/>
      <c r="AW89" s="361"/>
      <c r="AX89" s="362"/>
      <c r="AY89" s="360"/>
      <c r="AZ89" s="361"/>
      <c r="BA89" s="361"/>
      <c r="BB89" s="362"/>
      <c r="BC89" s="351"/>
      <c r="BD89" s="352"/>
      <c r="BE89" s="352"/>
      <c r="BF89" s="353"/>
      <c r="BG89" s="369"/>
      <c r="BH89" s="370"/>
      <c r="BI89" s="370"/>
      <c r="BJ89" s="371"/>
      <c r="BK89" s="318"/>
      <c r="BL89" s="319"/>
      <c r="BM89" s="319"/>
      <c r="BN89" s="319"/>
      <c r="BO89" s="319"/>
      <c r="BP89" s="320"/>
      <c r="BQ89" s="318"/>
      <c r="BR89" s="319"/>
      <c r="BS89" s="319"/>
      <c r="BT89" s="319"/>
      <c r="BU89" s="319"/>
      <c r="BV89" s="319"/>
      <c r="BW89" s="320"/>
      <c r="BX89" s="318"/>
      <c r="BY89" s="319"/>
      <c r="BZ89" s="319"/>
      <c r="CA89" s="319"/>
      <c r="CB89" s="319"/>
      <c r="CC89" s="320"/>
      <c r="CD89" s="318"/>
      <c r="CE89" s="319"/>
      <c r="CF89" s="319"/>
      <c r="CG89" s="319"/>
      <c r="CH89" s="319"/>
      <c r="CI89" s="320"/>
    </row>
    <row r="90" spans="1:87" ht="18" customHeight="1" thickBot="1" x14ac:dyDescent="0.3">
      <c r="A90" s="75"/>
      <c r="B90" s="354"/>
      <c r="C90" s="355"/>
      <c r="D90" s="355"/>
      <c r="E90" s="355"/>
      <c r="F90" s="355"/>
      <c r="G90" s="355"/>
      <c r="H90" s="355"/>
      <c r="I90" s="355"/>
      <c r="J90" s="355"/>
      <c r="K90" s="355"/>
      <c r="L90" s="355"/>
      <c r="M90" s="355"/>
      <c r="N90" s="355"/>
      <c r="O90" s="355"/>
      <c r="P90" s="355"/>
      <c r="Q90" s="355"/>
      <c r="R90" s="355"/>
      <c r="S90" s="355"/>
      <c r="T90" s="355"/>
      <c r="U90" s="355"/>
      <c r="V90" s="355"/>
      <c r="W90" s="355"/>
      <c r="X90" s="355"/>
      <c r="Y90" s="356"/>
      <c r="Z90" s="354"/>
      <c r="AA90" s="355"/>
      <c r="AB90" s="355"/>
      <c r="AC90" s="355"/>
      <c r="AD90" s="356"/>
      <c r="AE90" s="363"/>
      <c r="AF90" s="364"/>
      <c r="AG90" s="364"/>
      <c r="AH90" s="364"/>
      <c r="AI90" s="364"/>
      <c r="AJ90" s="365"/>
      <c r="AK90" s="360"/>
      <c r="AL90" s="361"/>
      <c r="AM90" s="361"/>
      <c r="AN90" s="361"/>
      <c r="AO90" s="361"/>
      <c r="AP90" s="361"/>
      <c r="AQ90" s="361"/>
      <c r="AR90" s="361"/>
      <c r="AS90" s="361"/>
      <c r="AT90" s="361"/>
      <c r="AU90" s="361"/>
      <c r="AV90" s="361"/>
      <c r="AW90" s="361"/>
      <c r="AX90" s="362"/>
      <c r="AY90" s="360"/>
      <c r="AZ90" s="361"/>
      <c r="BA90" s="361"/>
      <c r="BB90" s="362"/>
      <c r="BC90" s="351"/>
      <c r="BD90" s="352"/>
      <c r="BE90" s="352"/>
      <c r="BF90" s="353"/>
      <c r="BG90" s="369"/>
      <c r="BH90" s="370"/>
      <c r="BI90" s="370"/>
      <c r="BJ90" s="371"/>
      <c r="BK90" s="318"/>
      <c r="BL90" s="319"/>
      <c r="BM90" s="319"/>
      <c r="BN90" s="319"/>
      <c r="BO90" s="319"/>
      <c r="BP90" s="320"/>
      <c r="BQ90" s="321"/>
      <c r="BR90" s="322"/>
      <c r="BS90" s="322"/>
      <c r="BT90" s="322"/>
      <c r="BU90" s="322"/>
      <c r="BV90" s="322"/>
      <c r="BW90" s="323"/>
      <c r="BX90" s="321"/>
      <c r="BY90" s="322"/>
      <c r="BZ90" s="322"/>
      <c r="CA90" s="322"/>
      <c r="CB90" s="322"/>
      <c r="CC90" s="323"/>
      <c r="CD90" s="321"/>
      <c r="CE90" s="322"/>
      <c r="CF90" s="322"/>
      <c r="CG90" s="322"/>
      <c r="CH90" s="322"/>
      <c r="CI90" s="323"/>
    </row>
    <row r="91" spans="1:87" ht="18" customHeight="1" x14ac:dyDescent="0.25">
      <c r="A91" s="75"/>
      <c r="B91" s="324" t="s">
        <v>729</v>
      </c>
      <c r="C91" s="325"/>
      <c r="D91" s="325"/>
      <c r="E91" s="325"/>
      <c r="F91" s="325"/>
      <c r="G91" s="325"/>
      <c r="H91" s="325"/>
      <c r="I91" s="325"/>
      <c r="J91" s="325"/>
      <c r="K91" s="325"/>
      <c r="L91" s="325"/>
      <c r="M91" s="325"/>
      <c r="N91" s="325"/>
      <c r="O91" s="325"/>
      <c r="P91" s="325"/>
      <c r="Q91" s="325"/>
      <c r="R91" s="325"/>
      <c r="S91" s="325"/>
      <c r="T91" s="325"/>
      <c r="U91" s="325"/>
      <c r="V91" s="325"/>
      <c r="W91" s="325"/>
      <c r="X91" s="325"/>
      <c r="Y91" s="326"/>
      <c r="Z91" s="333" t="s">
        <v>858</v>
      </c>
      <c r="AA91" s="334"/>
      <c r="AB91" s="334"/>
      <c r="AC91" s="334"/>
      <c r="AD91" s="335"/>
      <c r="AE91" s="333">
        <v>10</v>
      </c>
      <c r="AF91" s="334"/>
      <c r="AG91" s="334"/>
      <c r="AH91" s="334"/>
      <c r="AI91" s="334"/>
      <c r="AJ91" s="334"/>
      <c r="AK91" s="342" t="s">
        <v>41</v>
      </c>
      <c r="AL91" s="343"/>
      <c r="AM91" s="343"/>
      <c r="AN91" s="343"/>
      <c r="AO91" s="343"/>
      <c r="AP91" s="343"/>
      <c r="AQ91" s="343"/>
      <c r="AR91" s="343"/>
      <c r="AS91" s="343"/>
      <c r="AT91" s="343"/>
      <c r="AU91" s="343"/>
      <c r="AV91" s="343"/>
      <c r="AW91" s="343"/>
      <c r="AX91" s="344"/>
      <c r="AY91" s="345">
        <v>4</v>
      </c>
      <c r="AZ91" s="346"/>
      <c r="BA91" s="346"/>
      <c r="BB91" s="347"/>
      <c r="BC91" s="345">
        <f>+$AE$91*AY91</f>
        <v>40</v>
      </c>
      <c r="BD91" s="346"/>
      <c r="BE91" s="346"/>
      <c r="BF91" s="347"/>
      <c r="BG91" s="285">
        <v>22629</v>
      </c>
      <c r="BH91" s="286"/>
      <c r="BI91" s="286"/>
      <c r="BJ91" s="622"/>
      <c r="BK91" s="288">
        <f>+AY91*BG91</f>
        <v>90516</v>
      </c>
      <c r="BL91" s="289"/>
      <c r="BM91" s="289"/>
      <c r="BN91" s="289"/>
      <c r="BO91" s="289"/>
      <c r="BP91" s="290"/>
      <c r="BQ91" s="609">
        <v>10000</v>
      </c>
      <c r="BR91" s="610"/>
      <c r="BS91" s="610"/>
      <c r="BT91" s="610"/>
      <c r="BU91" s="610"/>
      <c r="BV91" s="610"/>
      <c r="BW91" s="611"/>
      <c r="BX91" s="609">
        <f>+(((BK113+BQ91)*15)/85)</f>
        <v>49270.588235294119</v>
      </c>
      <c r="BY91" s="610"/>
      <c r="BZ91" s="610"/>
      <c r="CA91" s="610"/>
      <c r="CB91" s="610"/>
      <c r="CC91" s="611"/>
      <c r="CD91" s="609">
        <f>+BK113+BQ91+BX91</f>
        <v>328470.5882352941</v>
      </c>
      <c r="CE91" s="610"/>
      <c r="CF91" s="610"/>
      <c r="CG91" s="610"/>
      <c r="CH91" s="610"/>
      <c r="CI91" s="611"/>
    </row>
    <row r="92" spans="1:87" ht="18" customHeight="1" x14ac:dyDescent="0.25">
      <c r="A92" s="75"/>
      <c r="B92" s="327"/>
      <c r="C92" s="328"/>
      <c r="D92" s="328"/>
      <c r="E92" s="328"/>
      <c r="F92" s="328"/>
      <c r="G92" s="328"/>
      <c r="H92" s="328"/>
      <c r="I92" s="328"/>
      <c r="J92" s="328"/>
      <c r="K92" s="328"/>
      <c r="L92" s="328"/>
      <c r="M92" s="328"/>
      <c r="N92" s="328"/>
      <c r="O92" s="328"/>
      <c r="P92" s="328"/>
      <c r="Q92" s="328"/>
      <c r="R92" s="328"/>
      <c r="S92" s="328"/>
      <c r="T92" s="328"/>
      <c r="U92" s="328"/>
      <c r="V92" s="328"/>
      <c r="W92" s="328"/>
      <c r="X92" s="328"/>
      <c r="Y92" s="329"/>
      <c r="Z92" s="336"/>
      <c r="AA92" s="337"/>
      <c r="AB92" s="337"/>
      <c r="AC92" s="337"/>
      <c r="AD92" s="338"/>
      <c r="AE92" s="336"/>
      <c r="AF92" s="337"/>
      <c r="AG92" s="337"/>
      <c r="AH92" s="337"/>
      <c r="AI92" s="337"/>
      <c r="AJ92" s="337"/>
      <c r="AK92" s="300" t="s">
        <v>15</v>
      </c>
      <c r="AL92" s="301"/>
      <c r="AM92" s="301"/>
      <c r="AN92" s="301"/>
      <c r="AO92" s="301"/>
      <c r="AP92" s="301"/>
      <c r="AQ92" s="301"/>
      <c r="AR92" s="301"/>
      <c r="AS92" s="301"/>
      <c r="AT92" s="301"/>
      <c r="AU92" s="301"/>
      <c r="AV92" s="301"/>
      <c r="AW92" s="301"/>
      <c r="AX92" s="302"/>
      <c r="AY92" s="303">
        <v>0.5</v>
      </c>
      <c r="AZ92" s="304"/>
      <c r="BA92" s="304"/>
      <c r="BB92" s="305"/>
      <c r="BC92" s="303">
        <f>+$AE$91*AY92</f>
        <v>5</v>
      </c>
      <c r="BD92" s="304"/>
      <c r="BE92" s="304"/>
      <c r="BF92" s="305"/>
      <c r="BG92" s="309">
        <v>7925</v>
      </c>
      <c r="BH92" s="310"/>
      <c r="BI92" s="310"/>
      <c r="BJ92" s="623"/>
      <c r="BK92" s="624">
        <f>+AY92*BG92</f>
        <v>3962.5</v>
      </c>
      <c r="BL92" s="625"/>
      <c r="BM92" s="625"/>
      <c r="BN92" s="625"/>
      <c r="BO92" s="625"/>
      <c r="BP92" s="626"/>
      <c r="BQ92" s="612"/>
      <c r="BR92" s="613"/>
      <c r="BS92" s="613"/>
      <c r="BT92" s="613"/>
      <c r="BU92" s="613"/>
      <c r="BV92" s="613"/>
      <c r="BW92" s="614"/>
      <c r="BX92" s="612"/>
      <c r="BY92" s="613"/>
      <c r="BZ92" s="613"/>
      <c r="CA92" s="613"/>
      <c r="CB92" s="613"/>
      <c r="CC92" s="614"/>
      <c r="CD92" s="612"/>
      <c r="CE92" s="613"/>
      <c r="CF92" s="613"/>
      <c r="CG92" s="613"/>
      <c r="CH92" s="613"/>
      <c r="CI92" s="614"/>
    </row>
    <row r="93" spans="1:87" ht="18" customHeight="1" x14ac:dyDescent="0.25">
      <c r="A93" s="75"/>
      <c r="B93" s="327"/>
      <c r="C93" s="328"/>
      <c r="D93" s="328"/>
      <c r="E93" s="328"/>
      <c r="F93" s="328"/>
      <c r="G93" s="328"/>
      <c r="H93" s="328"/>
      <c r="I93" s="328"/>
      <c r="J93" s="328"/>
      <c r="K93" s="328"/>
      <c r="L93" s="328"/>
      <c r="M93" s="328"/>
      <c r="N93" s="328"/>
      <c r="O93" s="328"/>
      <c r="P93" s="328"/>
      <c r="Q93" s="328"/>
      <c r="R93" s="328"/>
      <c r="S93" s="328"/>
      <c r="T93" s="328"/>
      <c r="U93" s="328"/>
      <c r="V93" s="328"/>
      <c r="W93" s="328"/>
      <c r="X93" s="328"/>
      <c r="Y93" s="329"/>
      <c r="Z93" s="336"/>
      <c r="AA93" s="337"/>
      <c r="AB93" s="337"/>
      <c r="AC93" s="337"/>
      <c r="AD93" s="338"/>
      <c r="AE93" s="336"/>
      <c r="AF93" s="337"/>
      <c r="AG93" s="337"/>
      <c r="AH93" s="337"/>
      <c r="AI93" s="337"/>
      <c r="AJ93" s="337"/>
      <c r="AK93" s="300" t="s">
        <v>30</v>
      </c>
      <c r="AL93" s="301"/>
      <c r="AM93" s="301"/>
      <c r="AN93" s="301"/>
      <c r="AO93" s="301"/>
      <c r="AP93" s="301"/>
      <c r="AQ93" s="301"/>
      <c r="AR93" s="301"/>
      <c r="AS93" s="301"/>
      <c r="AT93" s="301"/>
      <c r="AU93" s="301"/>
      <c r="AV93" s="301"/>
      <c r="AW93" s="301"/>
      <c r="AX93" s="302"/>
      <c r="AY93" s="303">
        <v>4</v>
      </c>
      <c r="AZ93" s="304"/>
      <c r="BA93" s="304"/>
      <c r="BB93" s="305"/>
      <c r="BC93" s="303">
        <f t="shared" ref="BC93:BC112" si="6">+$AE$91*AY93</f>
        <v>40</v>
      </c>
      <c r="BD93" s="304"/>
      <c r="BE93" s="304"/>
      <c r="BF93" s="305"/>
      <c r="BG93" s="309">
        <v>7925</v>
      </c>
      <c r="BH93" s="310"/>
      <c r="BI93" s="310"/>
      <c r="BJ93" s="623"/>
      <c r="BK93" s="624">
        <f t="shared" ref="BK93:BK112" si="7">+AY93*BG93</f>
        <v>31700</v>
      </c>
      <c r="BL93" s="625"/>
      <c r="BM93" s="625"/>
      <c r="BN93" s="625"/>
      <c r="BO93" s="625"/>
      <c r="BP93" s="626"/>
      <c r="BQ93" s="612"/>
      <c r="BR93" s="613"/>
      <c r="BS93" s="613"/>
      <c r="BT93" s="613"/>
      <c r="BU93" s="613"/>
      <c r="BV93" s="613"/>
      <c r="BW93" s="614"/>
      <c r="BX93" s="612"/>
      <c r="BY93" s="613"/>
      <c r="BZ93" s="613"/>
      <c r="CA93" s="613"/>
      <c r="CB93" s="613"/>
      <c r="CC93" s="614"/>
      <c r="CD93" s="612"/>
      <c r="CE93" s="613"/>
      <c r="CF93" s="613"/>
      <c r="CG93" s="613"/>
      <c r="CH93" s="613"/>
      <c r="CI93" s="614"/>
    </row>
    <row r="94" spans="1:87" ht="18" customHeight="1" x14ac:dyDescent="0.25">
      <c r="A94" s="75"/>
      <c r="B94" s="327"/>
      <c r="C94" s="328"/>
      <c r="D94" s="328"/>
      <c r="E94" s="328"/>
      <c r="F94" s="328"/>
      <c r="G94" s="328"/>
      <c r="H94" s="328"/>
      <c r="I94" s="328"/>
      <c r="J94" s="328"/>
      <c r="K94" s="328"/>
      <c r="L94" s="328"/>
      <c r="M94" s="328"/>
      <c r="N94" s="328"/>
      <c r="O94" s="328"/>
      <c r="P94" s="328"/>
      <c r="Q94" s="328"/>
      <c r="R94" s="328"/>
      <c r="S94" s="328"/>
      <c r="T94" s="328"/>
      <c r="U94" s="328"/>
      <c r="V94" s="328"/>
      <c r="W94" s="328"/>
      <c r="X94" s="328"/>
      <c r="Y94" s="329"/>
      <c r="Z94" s="336"/>
      <c r="AA94" s="337"/>
      <c r="AB94" s="337"/>
      <c r="AC94" s="337"/>
      <c r="AD94" s="338"/>
      <c r="AE94" s="336"/>
      <c r="AF94" s="337"/>
      <c r="AG94" s="337"/>
      <c r="AH94" s="337"/>
      <c r="AI94" s="337"/>
      <c r="AJ94" s="337"/>
      <c r="AK94" s="300" t="s">
        <v>16</v>
      </c>
      <c r="AL94" s="301"/>
      <c r="AM94" s="301"/>
      <c r="AN94" s="301"/>
      <c r="AO94" s="301"/>
      <c r="AP94" s="301"/>
      <c r="AQ94" s="301"/>
      <c r="AR94" s="301"/>
      <c r="AS94" s="301"/>
      <c r="AT94" s="301"/>
      <c r="AU94" s="301"/>
      <c r="AV94" s="301"/>
      <c r="AW94" s="301"/>
      <c r="AX94" s="302"/>
      <c r="AY94" s="303">
        <v>0.5</v>
      </c>
      <c r="AZ94" s="304"/>
      <c r="BA94" s="304"/>
      <c r="BB94" s="305"/>
      <c r="BC94" s="303">
        <f t="shared" si="6"/>
        <v>5</v>
      </c>
      <c r="BD94" s="304"/>
      <c r="BE94" s="304"/>
      <c r="BF94" s="305"/>
      <c r="BG94" s="309">
        <v>7925</v>
      </c>
      <c r="BH94" s="310"/>
      <c r="BI94" s="310"/>
      <c r="BJ94" s="623"/>
      <c r="BK94" s="624">
        <f t="shared" si="7"/>
        <v>3962.5</v>
      </c>
      <c r="BL94" s="625"/>
      <c r="BM94" s="625"/>
      <c r="BN94" s="625"/>
      <c r="BO94" s="625"/>
      <c r="BP94" s="626"/>
      <c r="BQ94" s="612"/>
      <c r="BR94" s="613"/>
      <c r="BS94" s="613"/>
      <c r="BT94" s="613"/>
      <c r="BU94" s="613"/>
      <c r="BV94" s="613"/>
      <c r="BW94" s="614"/>
      <c r="BX94" s="612"/>
      <c r="BY94" s="613"/>
      <c r="BZ94" s="613"/>
      <c r="CA94" s="613"/>
      <c r="CB94" s="613"/>
      <c r="CC94" s="614"/>
      <c r="CD94" s="612"/>
      <c r="CE94" s="613"/>
      <c r="CF94" s="613"/>
      <c r="CG94" s="613"/>
      <c r="CH94" s="613"/>
      <c r="CI94" s="614"/>
    </row>
    <row r="95" spans="1:87" ht="18" customHeight="1" x14ac:dyDescent="0.25">
      <c r="A95" s="75"/>
      <c r="B95" s="327"/>
      <c r="C95" s="328"/>
      <c r="D95" s="328"/>
      <c r="E95" s="328"/>
      <c r="F95" s="328"/>
      <c r="G95" s="328"/>
      <c r="H95" s="328"/>
      <c r="I95" s="328"/>
      <c r="J95" s="328"/>
      <c r="K95" s="328"/>
      <c r="L95" s="328"/>
      <c r="M95" s="328"/>
      <c r="N95" s="328"/>
      <c r="O95" s="328"/>
      <c r="P95" s="328"/>
      <c r="Q95" s="328"/>
      <c r="R95" s="328"/>
      <c r="S95" s="328"/>
      <c r="T95" s="328"/>
      <c r="U95" s="328"/>
      <c r="V95" s="328"/>
      <c r="W95" s="328"/>
      <c r="X95" s="328"/>
      <c r="Y95" s="329"/>
      <c r="Z95" s="336"/>
      <c r="AA95" s="337"/>
      <c r="AB95" s="337"/>
      <c r="AC95" s="337"/>
      <c r="AD95" s="338"/>
      <c r="AE95" s="336"/>
      <c r="AF95" s="337"/>
      <c r="AG95" s="337"/>
      <c r="AH95" s="337"/>
      <c r="AI95" s="337"/>
      <c r="AJ95" s="337"/>
      <c r="AK95" s="300" t="s">
        <v>23</v>
      </c>
      <c r="AL95" s="301"/>
      <c r="AM95" s="301"/>
      <c r="AN95" s="301"/>
      <c r="AO95" s="301"/>
      <c r="AP95" s="301"/>
      <c r="AQ95" s="301"/>
      <c r="AR95" s="301"/>
      <c r="AS95" s="301"/>
      <c r="AT95" s="301"/>
      <c r="AU95" s="301"/>
      <c r="AV95" s="301"/>
      <c r="AW95" s="301"/>
      <c r="AX95" s="302"/>
      <c r="AY95" s="303">
        <v>0.5</v>
      </c>
      <c r="AZ95" s="304"/>
      <c r="BA95" s="304"/>
      <c r="BB95" s="305"/>
      <c r="BC95" s="303">
        <f t="shared" si="6"/>
        <v>5</v>
      </c>
      <c r="BD95" s="304"/>
      <c r="BE95" s="304"/>
      <c r="BF95" s="305"/>
      <c r="BG95" s="309">
        <v>7925</v>
      </c>
      <c r="BH95" s="310"/>
      <c r="BI95" s="310"/>
      <c r="BJ95" s="623"/>
      <c r="BK95" s="624">
        <f t="shared" si="7"/>
        <v>3962.5</v>
      </c>
      <c r="BL95" s="625"/>
      <c r="BM95" s="625"/>
      <c r="BN95" s="625"/>
      <c r="BO95" s="625"/>
      <c r="BP95" s="626"/>
      <c r="BQ95" s="612"/>
      <c r="BR95" s="613"/>
      <c r="BS95" s="613"/>
      <c r="BT95" s="613"/>
      <c r="BU95" s="613"/>
      <c r="BV95" s="613"/>
      <c r="BW95" s="614"/>
      <c r="BX95" s="612"/>
      <c r="BY95" s="613"/>
      <c r="BZ95" s="613"/>
      <c r="CA95" s="613"/>
      <c r="CB95" s="613"/>
      <c r="CC95" s="614"/>
      <c r="CD95" s="612"/>
      <c r="CE95" s="613"/>
      <c r="CF95" s="613"/>
      <c r="CG95" s="613"/>
      <c r="CH95" s="613"/>
      <c r="CI95" s="614"/>
    </row>
    <row r="96" spans="1:87" ht="18" customHeight="1" x14ac:dyDescent="0.25">
      <c r="A96" s="75"/>
      <c r="B96" s="327"/>
      <c r="C96" s="328"/>
      <c r="D96" s="328"/>
      <c r="E96" s="328"/>
      <c r="F96" s="328"/>
      <c r="G96" s="328"/>
      <c r="H96" s="328"/>
      <c r="I96" s="328"/>
      <c r="J96" s="328"/>
      <c r="K96" s="328"/>
      <c r="L96" s="328"/>
      <c r="M96" s="328"/>
      <c r="N96" s="328"/>
      <c r="O96" s="328"/>
      <c r="P96" s="328"/>
      <c r="Q96" s="328"/>
      <c r="R96" s="328"/>
      <c r="S96" s="328"/>
      <c r="T96" s="328"/>
      <c r="U96" s="328"/>
      <c r="V96" s="328"/>
      <c r="W96" s="328"/>
      <c r="X96" s="328"/>
      <c r="Y96" s="329"/>
      <c r="Z96" s="336"/>
      <c r="AA96" s="337"/>
      <c r="AB96" s="337"/>
      <c r="AC96" s="337"/>
      <c r="AD96" s="338"/>
      <c r="AE96" s="336"/>
      <c r="AF96" s="337"/>
      <c r="AG96" s="337"/>
      <c r="AH96" s="337"/>
      <c r="AI96" s="337"/>
      <c r="AJ96" s="337"/>
      <c r="AK96" s="300" t="s">
        <v>22</v>
      </c>
      <c r="AL96" s="301"/>
      <c r="AM96" s="301"/>
      <c r="AN96" s="301"/>
      <c r="AO96" s="301"/>
      <c r="AP96" s="301"/>
      <c r="AQ96" s="301"/>
      <c r="AR96" s="301"/>
      <c r="AS96" s="301"/>
      <c r="AT96" s="301"/>
      <c r="AU96" s="301"/>
      <c r="AV96" s="301"/>
      <c r="AW96" s="301"/>
      <c r="AX96" s="302"/>
      <c r="AY96" s="303">
        <v>0.5</v>
      </c>
      <c r="AZ96" s="304"/>
      <c r="BA96" s="304"/>
      <c r="BB96" s="305"/>
      <c r="BC96" s="303">
        <f t="shared" si="6"/>
        <v>5</v>
      </c>
      <c r="BD96" s="304"/>
      <c r="BE96" s="304"/>
      <c r="BF96" s="305"/>
      <c r="BG96" s="309">
        <v>7925</v>
      </c>
      <c r="BH96" s="310"/>
      <c r="BI96" s="310"/>
      <c r="BJ96" s="623"/>
      <c r="BK96" s="624">
        <f t="shared" si="7"/>
        <v>3962.5</v>
      </c>
      <c r="BL96" s="625"/>
      <c r="BM96" s="625"/>
      <c r="BN96" s="625"/>
      <c r="BO96" s="625"/>
      <c r="BP96" s="626"/>
      <c r="BQ96" s="612"/>
      <c r="BR96" s="613"/>
      <c r="BS96" s="613"/>
      <c r="BT96" s="613"/>
      <c r="BU96" s="613"/>
      <c r="BV96" s="613"/>
      <c r="BW96" s="614"/>
      <c r="BX96" s="612"/>
      <c r="BY96" s="613"/>
      <c r="BZ96" s="613"/>
      <c r="CA96" s="613"/>
      <c r="CB96" s="613"/>
      <c r="CC96" s="614"/>
      <c r="CD96" s="612"/>
      <c r="CE96" s="613"/>
      <c r="CF96" s="613"/>
      <c r="CG96" s="613"/>
      <c r="CH96" s="613"/>
      <c r="CI96" s="614"/>
    </row>
    <row r="97" spans="1:87" ht="18" customHeight="1" x14ac:dyDescent="0.25">
      <c r="A97" s="75"/>
      <c r="B97" s="327"/>
      <c r="C97" s="328"/>
      <c r="D97" s="328"/>
      <c r="E97" s="328"/>
      <c r="F97" s="328"/>
      <c r="G97" s="328"/>
      <c r="H97" s="328"/>
      <c r="I97" s="328"/>
      <c r="J97" s="328"/>
      <c r="K97" s="328"/>
      <c r="L97" s="328"/>
      <c r="M97" s="328"/>
      <c r="N97" s="328"/>
      <c r="O97" s="328"/>
      <c r="P97" s="328"/>
      <c r="Q97" s="328"/>
      <c r="R97" s="328"/>
      <c r="S97" s="328"/>
      <c r="T97" s="328"/>
      <c r="U97" s="328"/>
      <c r="V97" s="328"/>
      <c r="W97" s="328"/>
      <c r="X97" s="328"/>
      <c r="Y97" s="329"/>
      <c r="Z97" s="336"/>
      <c r="AA97" s="337"/>
      <c r="AB97" s="337"/>
      <c r="AC97" s="337"/>
      <c r="AD97" s="338"/>
      <c r="AE97" s="336"/>
      <c r="AF97" s="337"/>
      <c r="AG97" s="337"/>
      <c r="AH97" s="337"/>
      <c r="AI97" s="337"/>
      <c r="AJ97" s="337"/>
      <c r="AK97" s="300" t="s">
        <v>29</v>
      </c>
      <c r="AL97" s="301"/>
      <c r="AM97" s="301"/>
      <c r="AN97" s="301"/>
      <c r="AO97" s="301"/>
      <c r="AP97" s="301"/>
      <c r="AQ97" s="301"/>
      <c r="AR97" s="301"/>
      <c r="AS97" s="301"/>
      <c r="AT97" s="301"/>
      <c r="AU97" s="301"/>
      <c r="AV97" s="301"/>
      <c r="AW97" s="301"/>
      <c r="AX97" s="302"/>
      <c r="AY97" s="303">
        <v>0.5</v>
      </c>
      <c r="AZ97" s="304"/>
      <c r="BA97" s="304"/>
      <c r="BB97" s="305"/>
      <c r="BC97" s="303">
        <f t="shared" si="6"/>
        <v>5</v>
      </c>
      <c r="BD97" s="304"/>
      <c r="BE97" s="304"/>
      <c r="BF97" s="305"/>
      <c r="BG97" s="309">
        <v>7925</v>
      </c>
      <c r="BH97" s="310"/>
      <c r="BI97" s="310"/>
      <c r="BJ97" s="623"/>
      <c r="BK97" s="624">
        <f t="shared" si="7"/>
        <v>3962.5</v>
      </c>
      <c r="BL97" s="625"/>
      <c r="BM97" s="625"/>
      <c r="BN97" s="625"/>
      <c r="BO97" s="625"/>
      <c r="BP97" s="626"/>
      <c r="BQ97" s="612"/>
      <c r="BR97" s="613"/>
      <c r="BS97" s="613"/>
      <c r="BT97" s="613"/>
      <c r="BU97" s="613"/>
      <c r="BV97" s="613"/>
      <c r="BW97" s="614"/>
      <c r="BX97" s="612"/>
      <c r="BY97" s="613"/>
      <c r="BZ97" s="613"/>
      <c r="CA97" s="613"/>
      <c r="CB97" s="613"/>
      <c r="CC97" s="614"/>
      <c r="CD97" s="612"/>
      <c r="CE97" s="613"/>
      <c r="CF97" s="613"/>
      <c r="CG97" s="613"/>
      <c r="CH97" s="613"/>
      <c r="CI97" s="614"/>
    </row>
    <row r="98" spans="1:87" ht="18" customHeight="1" x14ac:dyDescent="0.25">
      <c r="A98" s="75"/>
      <c r="B98" s="327"/>
      <c r="C98" s="328"/>
      <c r="D98" s="328"/>
      <c r="E98" s="328"/>
      <c r="F98" s="328"/>
      <c r="G98" s="328"/>
      <c r="H98" s="328"/>
      <c r="I98" s="328"/>
      <c r="J98" s="328"/>
      <c r="K98" s="328"/>
      <c r="L98" s="328"/>
      <c r="M98" s="328"/>
      <c r="N98" s="328"/>
      <c r="O98" s="328"/>
      <c r="P98" s="328"/>
      <c r="Q98" s="328"/>
      <c r="R98" s="328"/>
      <c r="S98" s="328"/>
      <c r="T98" s="328"/>
      <c r="U98" s="328"/>
      <c r="V98" s="328"/>
      <c r="W98" s="328"/>
      <c r="X98" s="328"/>
      <c r="Y98" s="329"/>
      <c r="Z98" s="336"/>
      <c r="AA98" s="337"/>
      <c r="AB98" s="337"/>
      <c r="AC98" s="337"/>
      <c r="AD98" s="338"/>
      <c r="AE98" s="336"/>
      <c r="AF98" s="337"/>
      <c r="AG98" s="337"/>
      <c r="AH98" s="337"/>
      <c r="AI98" s="337"/>
      <c r="AJ98" s="337"/>
      <c r="AK98" s="300" t="s">
        <v>14</v>
      </c>
      <c r="AL98" s="301"/>
      <c r="AM98" s="301"/>
      <c r="AN98" s="301"/>
      <c r="AO98" s="301"/>
      <c r="AP98" s="301"/>
      <c r="AQ98" s="301"/>
      <c r="AR98" s="301"/>
      <c r="AS98" s="301"/>
      <c r="AT98" s="301"/>
      <c r="AU98" s="301"/>
      <c r="AV98" s="301"/>
      <c r="AW98" s="301"/>
      <c r="AX98" s="302"/>
      <c r="AY98" s="303">
        <v>0.5</v>
      </c>
      <c r="AZ98" s="304"/>
      <c r="BA98" s="304"/>
      <c r="BB98" s="305"/>
      <c r="BC98" s="303">
        <f t="shared" si="6"/>
        <v>5</v>
      </c>
      <c r="BD98" s="304"/>
      <c r="BE98" s="304"/>
      <c r="BF98" s="305"/>
      <c r="BG98" s="309">
        <v>7925</v>
      </c>
      <c r="BH98" s="310"/>
      <c r="BI98" s="310"/>
      <c r="BJ98" s="623"/>
      <c r="BK98" s="624">
        <f t="shared" si="7"/>
        <v>3962.5</v>
      </c>
      <c r="BL98" s="625"/>
      <c r="BM98" s="625"/>
      <c r="BN98" s="625"/>
      <c r="BO98" s="625"/>
      <c r="BP98" s="626"/>
      <c r="BQ98" s="612"/>
      <c r="BR98" s="613"/>
      <c r="BS98" s="613"/>
      <c r="BT98" s="613"/>
      <c r="BU98" s="613"/>
      <c r="BV98" s="613"/>
      <c r="BW98" s="614"/>
      <c r="BX98" s="612"/>
      <c r="BY98" s="613"/>
      <c r="BZ98" s="613"/>
      <c r="CA98" s="613"/>
      <c r="CB98" s="613"/>
      <c r="CC98" s="614"/>
      <c r="CD98" s="612"/>
      <c r="CE98" s="613"/>
      <c r="CF98" s="613"/>
      <c r="CG98" s="613"/>
      <c r="CH98" s="613"/>
      <c r="CI98" s="614"/>
    </row>
    <row r="99" spans="1:87" ht="18" customHeight="1" x14ac:dyDescent="0.25">
      <c r="A99" s="75"/>
      <c r="B99" s="327"/>
      <c r="C99" s="328"/>
      <c r="D99" s="328"/>
      <c r="E99" s="328"/>
      <c r="F99" s="328"/>
      <c r="G99" s="328"/>
      <c r="H99" s="328"/>
      <c r="I99" s="328"/>
      <c r="J99" s="328"/>
      <c r="K99" s="328"/>
      <c r="L99" s="328"/>
      <c r="M99" s="328"/>
      <c r="N99" s="328"/>
      <c r="O99" s="328"/>
      <c r="P99" s="328"/>
      <c r="Q99" s="328"/>
      <c r="R99" s="328"/>
      <c r="S99" s="328"/>
      <c r="T99" s="328"/>
      <c r="U99" s="328"/>
      <c r="V99" s="328"/>
      <c r="W99" s="328"/>
      <c r="X99" s="328"/>
      <c r="Y99" s="329"/>
      <c r="Z99" s="336"/>
      <c r="AA99" s="337"/>
      <c r="AB99" s="337"/>
      <c r="AC99" s="337"/>
      <c r="AD99" s="338"/>
      <c r="AE99" s="336"/>
      <c r="AF99" s="337"/>
      <c r="AG99" s="337"/>
      <c r="AH99" s="337"/>
      <c r="AI99" s="337"/>
      <c r="AJ99" s="337"/>
      <c r="AK99" s="300" t="s">
        <v>35</v>
      </c>
      <c r="AL99" s="301"/>
      <c r="AM99" s="301"/>
      <c r="AN99" s="301"/>
      <c r="AO99" s="301"/>
      <c r="AP99" s="301"/>
      <c r="AQ99" s="301"/>
      <c r="AR99" s="301"/>
      <c r="AS99" s="301"/>
      <c r="AT99" s="301"/>
      <c r="AU99" s="301"/>
      <c r="AV99" s="301"/>
      <c r="AW99" s="301"/>
      <c r="AX99" s="302"/>
      <c r="AY99" s="303">
        <v>0.5</v>
      </c>
      <c r="AZ99" s="304"/>
      <c r="BA99" s="304"/>
      <c r="BB99" s="305"/>
      <c r="BC99" s="303">
        <f t="shared" si="6"/>
        <v>5</v>
      </c>
      <c r="BD99" s="304"/>
      <c r="BE99" s="304"/>
      <c r="BF99" s="305"/>
      <c r="BG99" s="309">
        <v>11718</v>
      </c>
      <c r="BH99" s="310"/>
      <c r="BI99" s="310"/>
      <c r="BJ99" s="623"/>
      <c r="BK99" s="624">
        <f t="shared" si="7"/>
        <v>5859</v>
      </c>
      <c r="BL99" s="625"/>
      <c r="BM99" s="625"/>
      <c r="BN99" s="625"/>
      <c r="BO99" s="625"/>
      <c r="BP99" s="626"/>
      <c r="BQ99" s="612"/>
      <c r="BR99" s="613"/>
      <c r="BS99" s="613"/>
      <c r="BT99" s="613"/>
      <c r="BU99" s="613"/>
      <c r="BV99" s="613"/>
      <c r="BW99" s="614"/>
      <c r="BX99" s="612"/>
      <c r="BY99" s="613"/>
      <c r="BZ99" s="613"/>
      <c r="CA99" s="613"/>
      <c r="CB99" s="613"/>
      <c r="CC99" s="614"/>
      <c r="CD99" s="612"/>
      <c r="CE99" s="613"/>
      <c r="CF99" s="613"/>
      <c r="CG99" s="613"/>
      <c r="CH99" s="613"/>
      <c r="CI99" s="614"/>
    </row>
    <row r="100" spans="1:87" ht="18" customHeight="1" x14ac:dyDescent="0.25">
      <c r="A100" s="75"/>
      <c r="B100" s="327"/>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9"/>
      <c r="Z100" s="336"/>
      <c r="AA100" s="337"/>
      <c r="AB100" s="337"/>
      <c r="AC100" s="337"/>
      <c r="AD100" s="338"/>
      <c r="AE100" s="336"/>
      <c r="AF100" s="337"/>
      <c r="AG100" s="337"/>
      <c r="AH100" s="337"/>
      <c r="AI100" s="337"/>
      <c r="AJ100" s="337"/>
      <c r="AK100" s="300" t="s">
        <v>4</v>
      </c>
      <c r="AL100" s="301"/>
      <c r="AM100" s="301"/>
      <c r="AN100" s="301"/>
      <c r="AO100" s="301"/>
      <c r="AP100" s="301"/>
      <c r="AQ100" s="301"/>
      <c r="AR100" s="301"/>
      <c r="AS100" s="301"/>
      <c r="AT100" s="301"/>
      <c r="AU100" s="301"/>
      <c r="AV100" s="301"/>
      <c r="AW100" s="301"/>
      <c r="AX100" s="302"/>
      <c r="AY100" s="303">
        <v>0.5</v>
      </c>
      <c r="AZ100" s="304"/>
      <c r="BA100" s="304"/>
      <c r="BB100" s="305"/>
      <c r="BC100" s="303">
        <f t="shared" si="6"/>
        <v>5</v>
      </c>
      <c r="BD100" s="304"/>
      <c r="BE100" s="304"/>
      <c r="BF100" s="305"/>
      <c r="BG100" s="309">
        <v>6399</v>
      </c>
      <c r="BH100" s="310"/>
      <c r="BI100" s="310"/>
      <c r="BJ100" s="623"/>
      <c r="BK100" s="624">
        <f t="shared" si="7"/>
        <v>3199.5</v>
      </c>
      <c r="BL100" s="625"/>
      <c r="BM100" s="625"/>
      <c r="BN100" s="625"/>
      <c r="BO100" s="625"/>
      <c r="BP100" s="626"/>
      <c r="BQ100" s="612"/>
      <c r="BR100" s="613"/>
      <c r="BS100" s="613"/>
      <c r="BT100" s="613"/>
      <c r="BU100" s="613"/>
      <c r="BV100" s="613"/>
      <c r="BW100" s="614"/>
      <c r="BX100" s="612"/>
      <c r="BY100" s="613"/>
      <c r="BZ100" s="613"/>
      <c r="CA100" s="613"/>
      <c r="CB100" s="613"/>
      <c r="CC100" s="614"/>
      <c r="CD100" s="612"/>
      <c r="CE100" s="613"/>
      <c r="CF100" s="613"/>
      <c r="CG100" s="613"/>
      <c r="CH100" s="613"/>
      <c r="CI100" s="614"/>
    </row>
    <row r="101" spans="1:87" ht="18" customHeight="1" x14ac:dyDescent="0.25">
      <c r="A101" s="75"/>
      <c r="B101" s="327"/>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9"/>
      <c r="Z101" s="336"/>
      <c r="AA101" s="337"/>
      <c r="AB101" s="337"/>
      <c r="AC101" s="337"/>
      <c r="AD101" s="338"/>
      <c r="AE101" s="336"/>
      <c r="AF101" s="337"/>
      <c r="AG101" s="337"/>
      <c r="AH101" s="337"/>
      <c r="AI101" s="337"/>
      <c r="AJ101" s="337"/>
      <c r="AK101" s="300" t="s">
        <v>5</v>
      </c>
      <c r="AL101" s="301"/>
      <c r="AM101" s="301"/>
      <c r="AN101" s="301"/>
      <c r="AO101" s="301"/>
      <c r="AP101" s="301"/>
      <c r="AQ101" s="301"/>
      <c r="AR101" s="301"/>
      <c r="AS101" s="301"/>
      <c r="AT101" s="301"/>
      <c r="AU101" s="301"/>
      <c r="AV101" s="301"/>
      <c r="AW101" s="301"/>
      <c r="AX101" s="302"/>
      <c r="AY101" s="303">
        <v>0.5</v>
      </c>
      <c r="AZ101" s="304"/>
      <c r="BA101" s="304"/>
      <c r="BB101" s="305"/>
      <c r="BC101" s="303">
        <f t="shared" si="6"/>
        <v>5</v>
      </c>
      <c r="BD101" s="304"/>
      <c r="BE101" s="304"/>
      <c r="BF101" s="305"/>
      <c r="BG101" s="309">
        <v>6778</v>
      </c>
      <c r="BH101" s="310"/>
      <c r="BI101" s="310"/>
      <c r="BJ101" s="623"/>
      <c r="BK101" s="624">
        <f t="shared" si="7"/>
        <v>3389</v>
      </c>
      <c r="BL101" s="625"/>
      <c r="BM101" s="625"/>
      <c r="BN101" s="625"/>
      <c r="BO101" s="625"/>
      <c r="BP101" s="626"/>
      <c r="BQ101" s="612"/>
      <c r="BR101" s="613"/>
      <c r="BS101" s="613"/>
      <c r="BT101" s="613"/>
      <c r="BU101" s="613"/>
      <c r="BV101" s="613"/>
      <c r="BW101" s="614"/>
      <c r="BX101" s="612"/>
      <c r="BY101" s="613"/>
      <c r="BZ101" s="613"/>
      <c r="CA101" s="613"/>
      <c r="CB101" s="613"/>
      <c r="CC101" s="614"/>
      <c r="CD101" s="612"/>
      <c r="CE101" s="613"/>
      <c r="CF101" s="613"/>
      <c r="CG101" s="613"/>
      <c r="CH101" s="613"/>
      <c r="CI101" s="614"/>
    </row>
    <row r="102" spans="1:87" ht="18" customHeight="1" x14ac:dyDescent="0.25">
      <c r="A102" s="75"/>
      <c r="B102" s="327"/>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9"/>
      <c r="Z102" s="336"/>
      <c r="AA102" s="337"/>
      <c r="AB102" s="337"/>
      <c r="AC102" s="337"/>
      <c r="AD102" s="338"/>
      <c r="AE102" s="336"/>
      <c r="AF102" s="337"/>
      <c r="AG102" s="337"/>
      <c r="AH102" s="337"/>
      <c r="AI102" s="337"/>
      <c r="AJ102" s="337"/>
      <c r="AK102" s="300" t="s">
        <v>527</v>
      </c>
      <c r="AL102" s="301"/>
      <c r="AM102" s="301"/>
      <c r="AN102" s="301"/>
      <c r="AO102" s="301"/>
      <c r="AP102" s="301"/>
      <c r="AQ102" s="301"/>
      <c r="AR102" s="301"/>
      <c r="AS102" s="301"/>
      <c r="AT102" s="301"/>
      <c r="AU102" s="301"/>
      <c r="AV102" s="301"/>
      <c r="AW102" s="301"/>
      <c r="AX102" s="302"/>
      <c r="AY102" s="303">
        <v>1</v>
      </c>
      <c r="AZ102" s="304"/>
      <c r="BA102" s="304"/>
      <c r="BB102" s="305"/>
      <c r="BC102" s="303">
        <f t="shared" si="6"/>
        <v>10</v>
      </c>
      <c r="BD102" s="304"/>
      <c r="BE102" s="304"/>
      <c r="BF102" s="305"/>
      <c r="BG102" s="309">
        <v>18911</v>
      </c>
      <c r="BH102" s="310"/>
      <c r="BI102" s="310"/>
      <c r="BJ102" s="623"/>
      <c r="BK102" s="624">
        <f t="shared" si="7"/>
        <v>18911</v>
      </c>
      <c r="BL102" s="625"/>
      <c r="BM102" s="625"/>
      <c r="BN102" s="625"/>
      <c r="BO102" s="625"/>
      <c r="BP102" s="626"/>
      <c r="BQ102" s="612"/>
      <c r="BR102" s="613"/>
      <c r="BS102" s="613"/>
      <c r="BT102" s="613"/>
      <c r="BU102" s="613"/>
      <c r="BV102" s="613"/>
      <c r="BW102" s="614"/>
      <c r="BX102" s="612"/>
      <c r="BY102" s="613"/>
      <c r="BZ102" s="613"/>
      <c r="CA102" s="613"/>
      <c r="CB102" s="613"/>
      <c r="CC102" s="614"/>
      <c r="CD102" s="612"/>
      <c r="CE102" s="613"/>
      <c r="CF102" s="613"/>
      <c r="CG102" s="613"/>
      <c r="CH102" s="613"/>
      <c r="CI102" s="614"/>
    </row>
    <row r="103" spans="1:87" ht="18" customHeight="1" x14ac:dyDescent="0.25">
      <c r="A103" s="75"/>
      <c r="B103" s="327"/>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9"/>
      <c r="Z103" s="336"/>
      <c r="AA103" s="337"/>
      <c r="AB103" s="337"/>
      <c r="AC103" s="337"/>
      <c r="AD103" s="338"/>
      <c r="AE103" s="336"/>
      <c r="AF103" s="337"/>
      <c r="AG103" s="337"/>
      <c r="AH103" s="337"/>
      <c r="AI103" s="337"/>
      <c r="AJ103" s="337"/>
      <c r="AK103" s="300" t="s">
        <v>13</v>
      </c>
      <c r="AL103" s="301"/>
      <c r="AM103" s="301"/>
      <c r="AN103" s="301"/>
      <c r="AO103" s="301"/>
      <c r="AP103" s="301"/>
      <c r="AQ103" s="301"/>
      <c r="AR103" s="301"/>
      <c r="AS103" s="301"/>
      <c r="AT103" s="301"/>
      <c r="AU103" s="301"/>
      <c r="AV103" s="301"/>
      <c r="AW103" s="301"/>
      <c r="AX103" s="302"/>
      <c r="AY103" s="303">
        <v>0.5</v>
      </c>
      <c r="AZ103" s="304"/>
      <c r="BA103" s="304"/>
      <c r="BB103" s="305"/>
      <c r="BC103" s="303">
        <f t="shared" si="6"/>
        <v>5</v>
      </c>
      <c r="BD103" s="304"/>
      <c r="BE103" s="304"/>
      <c r="BF103" s="305"/>
      <c r="BG103" s="309">
        <v>40826</v>
      </c>
      <c r="BH103" s="310"/>
      <c r="BI103" s="310"/>
      <c r="BJ103" s="623"/>
      <c r="BK103" s="624">
        <f t="shared" si="7"/>
        <v>20413</v>
      </c>
      <c r="BL103" s="625"/>
      <c r="BM103" s="625"/>
      <c r="BN103" s="625"/>
      <c r="BO103" s="625"/>
      <c r="BP103" s="626"/>
      <c r="BQ103" s="612"/>
      <c r="BR103" s="613"/>
      <c r="BS103" s="613"/>
      <c r="BT103" s="613"/>
      <c r="BU103" s="613"/>
      <c r="BV103" s="613"/>
      <c r="BW103" s="614"/>
      <c r="BX103" s="612"/>
      <c r="BY103" s="613"/>
      <c r="BZ103" s="613"/>
      <c r="CA103" s="613"/>
      <c r="CB103" s="613"/>
      <c r="CC103" s="614"/>
      <c r="CD103" s="612"/>
      <c r="CE103" s="613"/>
      <c r="CF103" s="613"/>
      <c r="CG103" s="613"/>
      <c r="CH103" s="613"/>
      <c r="CI103" s="614"/>
    </row>
    <row r="104" spans="1:87" ht="18" customHeight="1" x14ac:dyDescent="0.25">
      <c r="A104" s="75"/>
      <c r="B104" s="327"/>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8"/>
      <c r="Y104" s="329"/>
      <c r="Z104" s="336"/>
      <c r="AA104" s="337"/>
      <c r="AB104" s="337"/>
      <c r="AC104" s="337"/>
      <c r="AD104" s="338"/>
      <c r="AE104" s="336"/>
      <c r="AF104" s="337"/>
      <c r="AG104" s="337"/>
      <c r="AH104" s="337"/>
      <c r="AI104" s="337"/>
      <c r="AJ104" s="337"/>
      <c r="AK104" s="300" t="s">
        <v>528</v>
      </c>
      <c r="AL104" s="301"/>
      <c r="AM104" s="301"/>
      <c r="AN104" s="301"/>
      <c r="AO104" s="301"/>
      <c r="AP104" s="301"/>
      <c r="AQ104" s="301"/>
      <c r="AR104" s="301"/>
      <c r="AS104" s="301"/>
      <c r="AT104" s="301"/>
      <c r="AU104" s="301"/>
      <c r="AV104" s="301"/>
      <c r="AW104" s="301"/>
      <c r="AX104" s="302"/>
      <c r="AY104" s="303">
        <v>0.5</v>
      </c>
      <c r="AZ104" s="304"/>
      <c r="BA104" s="304"/>
      <c r="BB104" s="305"/>
      <c r="BC104" s="303">
        <f t="shared" si="6"/>
        <v>5</v>
      </c>
      <c r="BD104" s="304"/>
      <c r="BE104" s="304"/>
      <c r="BF104" s="305"/>
      <c r="BG104" s="309">
        <v>22530</v>
      </c>
      <c r="BH104" s="310"/>
      <c r="BI104" s="310"/>
      <c r="BJ104" s="623"/>
      <c r="BK104" s="624">
        <f t="shared" si="7"/>
        <v>11265</v>
      </c>
      <c r="BL104" s="625"/>
      <c r="BM104" s="625"/>
      <c r="BN104" s="625"/>
      <c r="BO104" s="625"/>
      <c r="BP104" s="626"/>
      <c r="BQ104" s="612"/>
      <c r="BR104" s="613"/>
      <c r="BS104" s="613"/>
      <c r="BT104" s="613"/>
      <c r="BU104" s="613"/>
      <c r="BV104" s="613"/>
      <c r="BW104" s="614"/>
      <c r="BX104" s="612"/>
      <c r="BY104" s="613"/>
      <c r="BZ104" s="613"/>
      <c r="CA104" s="613"/>
      <c r="CB104" s="613"/>
      <c r="CC104" s="614"/>
      <c r="CD104" s="612"/>
      <c r="CE104" s="613"/>
      <c r="CF104" s="613"/>
      <c r="CG104" s="613"/>
      <c r="CH104" s="613"/>
      <c r="CI104" s="614"/>
    </row>
    <row r="105" spans="1:87" ht="18" customHeight="1" x14ac:dyDescent="0.25">
      <c r="A105" s="75"/>
      <c r="B105" s="327"/>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9"/>
      <c r="Z105" s="336"/>
      <c r="AA105" s="337"/>
      <c r="AB105" s="337"/>
      <c r="AC105" s="337"/>
      <c r="AD105" s="338"/>
      <c r="AE105" s="336"/>
      <c r="AF105" s="337"/>
      <c r="AG105" s="337"/>
      <c r="AH105" s="337"/>
      <c r="AI105" s="337"/>
      <c r="AJ105" s="337"/>
      <c r="AK105" s="300" t="s">
        <v>17</v>
      </c>
      <c r="AL105" s="301"/>
      <c r="AM105" s="301"/>
      <c r="AN105" s="301"/>
      <c r="AO105" s="301"/>
      <c r="AP105" s="301"/>
      <c r="AQ105" s="301"/>
      <c r="AR105" s="301"/>
      <c r="AS105" s="301"/>
      <c r="AT105" s="301"/>
      <c r="AU105" s="301"/>
      <c r="AV105" s="301"/>
      <c r="AW105" s="301"/>
      <c r="AX105" s="302"/>
      <c r="AY105" s="303">
        <v>0.5</v>
      </c>
      <c r="AZ105" s="304"/>
      <c r="BA105" s="304"/>
      <c r="BB105" s="305"/>
      <c r="BC105" s="303">
        <f t="shared" si="6"/>
        <v>5</v>
      </c>
      <c r="BD105" s="304"/>
      <c r="BE105" s="304"/>
      <c r="BF105" s="305"/>
      <c r="BG105" s="309">
        <v>6399</v>
      </c>
      <c r="BH105" s="310"/>
      <c r="BI105" s="310"/>
      <c r="BJ105" s="623"/>
      <c r="BK105" s="624">
        <f t="shared" si="7"/>
        <v>3199.5</v>
      </c>
      <c r="BL105" s="625"/>
      <c r="BM105" s="625"/>
      <c r="BN105" s="625"/>
      <c r="BO105" s="625"/>
      <c r="BP105" s="626"/>
      <c r="BQ105" s="612"/>
      <c r="BR105" s="613"/>
      <c r="BS105" s="613"/>
      <c r="BT105" s="613"/>
      <c r="BU105" s="613"/>
      <c r="BV105" s="613"/>
      <c r="BW105" s="614"/>
      <c r="BX105" s="612"/>
      <c r="BY105" s="613"/>
      <c r="BZ105" s="613"/>
      <c r="CA105" s="613"/>
      <c r="CB105" s="613"/>
      <c r="CC105" s="614"/>
      <c r="CD105" s="612"/>
      <c r="CE105" s="613"/>
      <c r="CF105" s="613"/>
      <c r="CG105" s="613"/>
      <c r="CH105" s="613"/>
      <c r="CI105" s="614"/>
    </row>
    <row r="106" spans="1:87" ht="18" customHeight="1" x14ac:dyDescent="0.25">
      <c r="A106" s="75"/>
      <c r="B106" s="327"/>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8"/>
      <c r="Y106" s="329"/>
      <c r="Z106" s="336"/>
      <c r="AA106" s="337"/>
      <c r="AB106" s="337"/>
      <c r="AC106" s="337"/>
      <c r="AD106" s="338"/>
      <c r="AE106" s="336"/>
      <c r="AF106" s="337"/>
      <c r="AG106" s="337"/>
      <c r="AH106" s="337"/>
      <c r="AI106" s="337"/>
      <c r="AJ106" s="337"/>
      <c r="AK106" s="300" t="s">
        <v>529</v>
      </c>
      <c r="AL106" s="301"/>
      <c r="AM106" s="301"/>
      <c r="AN106" s="301"/>
      <c r="AO106" s="301"/>
      <c r="AP106" s="301"/>
      <c r="AQ106" s="301"/>
      <c r="AR106" s="301"/>
      <c r="AS106" s="301"/>
      <c r="AT106" s="301"/>
      <c r="AU106" s="301"/>
      <c r="AV106" s="301"/>
      <c r="AW106" s="301"/>
      <c r="AX106" s="302"/>
      <c r="AY106" s="303">
        <v>0.5</v>
      </c>
      <c r="AZ106" s="304"/>
      <c r="BA106" s="304"/>
      <c r="BB106" s="305"/>
      <c r="BC106" s="303">
        <f t="shared" si="6"/>
        <v>5</v>
      </c>
      <c r="BD106" s="304"/>
      <c r="BE106" s="304"/>
      <c r="BF106" s="305"/>
      <c r="BG106" s="309">
        <v>18911</v>
      </c>
      <c r="BH106" s="310"/>
      <c r="BI106" s="310"/>
      <c r="BJ106" s="623"/>
      <c r="BK106" s="624">
        <f t="shared" si="7"/>
        <v>9455.5</v>
      </c>
      <c r="BL106" s="625"/>
      <c r="BM106" s="625"/>
      <c r="BN106" s="625"/>
      <c r="BO106" s="625"/>
      <c r="BP106" s="626"/>
      <c r="BQ106" s="612"/>
      <c r="BR106" s="613"/>
      <c r="BS106" s="613"/>
      <c r="BT106" s="613"/>
      <c r="BU106" s="613"/>
      <c r="BV106" s="613"/>
      <c r="BW106" s="614"/>
      <c r="BX106" s="612"/>
      <c r="BY106" s="613"/>
      <c r="BZ106" s="613"/>
      <c r="CA106" s="613"/>
      <c r="CB106" s="613"/>
      <c r="CC106" s="614"/>
      <c r="CD106" s="612"/>
      <c r="CE106" s="613"/>
      <c r="CF106" s="613"/>
      <c r="CG106" s="613"/>
      <c r="CH106" s="613"/>
      <c r="CI106" s="614"/>
    </row>
    <row r="107" spans="1:87" ht="18" customHeight="1" x14ac:dyDescent="0.25">
      <c r="A107" s="75"/>
      <c r="B107" s="327"/>
      <c r="C107" s="328"/>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9"/>
      <c r="Z107" s="336"/>
      <c r="AA107" s="337"/>
      <c r="AB107" s="337"/>
      <c r="AC107" s="337"/>
      <c r="AD107" s="338"/>
      <c r="AE107" s="336"/>
      <c r="AF107" s="337"/>
      <c r="AG107" s="337"/>
      <c r="AH107" s="337"/>
      <c r="AI107" s="337"/>
      <c r="AJ107" s="337"/>
      <c r="AK107" s="300" t="s">
        <v>526</v>
      </c>
      <c r="AL107" s="301"/>
      <c r="AM107" s="301"/>
      <c r="AN107" s="301"/>
      <c r="AO107" s="301"/>
      <c r="AP107" s="301"/>
      <c r="AQ107" s="301"/>
      <c r="AR107" s="301"/>
      <c r="AS107" s="301"/>
      <c r="AT107" s="301"/>
      <c r="AU107" s="301"/>
      <c r="AV107" s="301"/>
      <c r="AW107" s="301"/>
      <c r="AX107" s="302"/>
      <c r="AY107" s="303">
        <v>0.5</v>
      </c>
      <c r="AZ107" s="304"/>
      <c r="BA107" s="304"/>
      <c r="BB107" s="305"/>
      <c r="BC107" s="303">
        <f t="shared" si="6"/>
        <v>5</v>
      </c>
      <c r="BD107" s="304"/>
      <c r="BE107" s="304"/>
      <c r="BF107" s="305"/>
      <c r="BG107" s="309">
        <v>7925</v>
      </c>
      <c r="BH107" s="310"/>
      <c r="BI107" s="310"/>
      <c r="BJ107" s="623"/>
      <c r="BK107" s="624">
        <f t="shared" si="7"/>
        <v>3962.5</v>
      </c>
      <c r="BL107" s="625"/>
      <c r="BM107" s="625"/>
      <c r="BN107" s="625"/>
      <c r="BO107" s="625"/>
      <c r="BP107" s="626"/>
      <c r="BQ107" s="612"/>
      <c r="BR107" s="613"/>
      <c r="BS107" s="613"/>
      <c r="BT107" s="613"/>
      <c r="BU107" s="613"/>
      <c r="BV107" s="613"/>
      <c r="BW107" s="614"/>
      <c r="BX107" s="612"/>
      <c r="BY107" s="613"/>
      <c r="BZ107" s="613"/>
      <c r="CA107" s="613"/>
      <c r="CB107" s="613"/>
      <c r="CC107" s="614"/>
      <c r="CD107" s="612"/>
      <c r="CE107" s="613"/>
      <c r="CF107" s="613"/>
      <c r="CG107" s="613"/>
      <c r="CH107" s="613"/>
      <c r="CI107" s="614"/>
    </row>
    <row r="108" spans="1:87" ht="18" customHeight="1" x14ac:dyDescent="0.25">
      <c r="A108" s="75"/>
      <c r="B108" s="327"/>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9"/>
      <c r="Z108" s="336"/>
      <c r="AA108" s="337"/>
      <c r="AB108" s="337"/>
      <c r="AC108" s="337"/>
      <c r="AD108" s="338"/>
      <c r="AE108" s="336"/>
      <c r="AF108" s="337"/>
      <c r="AG108" s="337"/>
      <c r="AH108" s="337"/>
      <c r="AI108" s="337"/>
      <c r="AJ108" s="337"/>
      <c r="AK108" s="300" t="s">
        <v>530</v>
      </c>
      <c r="AL108" s="301"/>
      <c r="AM108" s="301"/>
      <c r="AN108" s="301"/>
      <c r="AO108" s="301"/>
      <c r="AP108" s="301"/>
      <c r="AQ108" s="301"/>
      <c r="AR108" s="301"/>
      <c r="AS108" s="301"/>
      <c r="AT108" s="301"/>
      <c r="AU108" s="301"/>
      <c r="AV108" s="301"/>
      <c r="AW108" s="301"/>
      <c r="AX108" s="302"/>
      <c r="AY108" s="303">
        <v>0.5</v>
      </c>
      <c r="AZ108" s="304"/>
      <c r="BA108" s="304"/>
      <c r="BB108" s="305"/>
      <c r="BC108" s="303">
        <f t="shared" si="6"/>
        <v>5</v>
      </c>
      <c r="BD108" s="304"/>
      <c r="BE108" s="304"/>
      <c r="BF108" s="305"/>
      <c r="BG108" s="309">
        <v>22629</v>
      </c>
      <c r="BH108" s="310"/>
      <c r="BI108" s="310"/>
      <c r="BJ108" s="623"/>
      <c r="BK108" s="624">
        <f t="shared" si="7"/>
        <v>11314.5</v>
      </c>
      <c r="BL108" s="625"/>
      <c r="BM108" s="625"/>
      <c r="BN108" s="625"/>
      <c r="BO108" s="625"/>
      <c r="BP108" s="626"/>
      <c r="BQ108" s="612"/>
      <c r="BR108" s="613"/>
      <c r="BS108" s="613"/>
      <c r="BT108" s="613"/>
      <c r="BU108" s="613"/>
      <c r="BV108" s="613"/>
      <c r="BW108" s="614"/>
      <c r="BX108" s="612"/>
      <c r="BY108" s="613"/>
      <c r="BZ108" s="613"/>
      <c r="CA108" s="613"/>
      <c r="CB108" s="613"/>
      <c r="CC108" s="614"/>
      <c r="CD108" s="612"/>
      <c r="CE108" s="613"/>
      <c r="CF108" s="613"/>
      <c r="CG108" s="613"/>
      <c r="CH108" s="613"/>
      <c r="CI108" s="614"/>
    </row>
    <row r="109" spans="1:87" ht="18" customHeight="1" x14ac:dyDescent="0.25">
      <c r="A109" s="75"/>
      <c r="B109" s="327"/>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c r="Y109" s="329"/>
      <c r="Z109" s="336"/>
      <c r="AA109" s="337"/>
      <c r="AB109" s="337"/>
      <c r="AC109" s="337"/>
      <c r="AD109" s="338"/>
      <c r="AE109" s="336"/>
      <c r="AF109" s="337"/>
      <c r="AG109" s="337"/>
      <c r="AH109" s="337"/>
      <c r="AI109" s="337"/>
      <c r="AJ109" s="337"/>
      <c r="AK109" s="300" t="s">
        <v>18</v>
      </c>
      <c r="AL109" s="301"/>
      <c r="AM109" s="301"/>
      <c r="AN109" s="301"/>
      <c r="AO109" s="301"/>
      <c r="AP109" s="301"/>
      <c r="AQ109" s="301"/>
      <c r="AR109" s="301"/>
      <c r="AS109" s="301"/>
      <c r="AT109" s="301"/>
      <c r="AU109" s="301"/>
      <c r="AV109" s="301"/>
      <c r="AW109" s="301"/>
      <c r="AX109" s="302"/>
      <c r="AY109" s="303">
        <v>0.5</v>
      </c>
      <c r="AZ109" s="304"/>
      <c r="BA109" s="304"/>
      <c r="BB109" s="305"/>
      <c r="BC109" s="303">
        <f t="shared" si="6"/>
        <v>5</v>
      </c>
      <c r="BD109" s="304"/>
      <c r="BE109" s="304"/>
      <c r="BF109" s="305"/>
      <c r="BG109" s="309">
        <v>28961</v>
      </c>
      <c r="BH109" s="310"/>
      <c r="BI109" s="310"/>
      <c r="BJ109" s="623"/>
      <c r="BK109" s="624">
        <f t="shared" si="7"/>
        <v>14480.5</v>
      </c>
      <c r="BL109" s="625"/>
      <c r="BM109" s="625"/>
      <c r="BN109" s="625"/>
      <c r="BO109" s="625"/>
      <c r="BP109" s="626"/>
      <c r="BQ109" s="612"/>
      <c r="BR109" s="613"/>
      <c r="BS109" s="613"/>
      <c r="BT109" s="613"/>
      <c r="BU109" s="613"/>
      <c r="BV109" s="613"/>
      <c r="BW109" s="614"/>
      <c r="BX109" s="612"/>
      <c r="BY109" s="613"/>
      <c r="BZ109" s="613"/>
      <c r="CA109" s="613"/>
      <c r="CB109" s="613"/>
      <c r="CC109" s="614"/>
      <c r="CD109" s="612"/>
      <c r="CE109" s="613"/>
      <c r="CF109" s="613"/>
      <c r="CG109" s="613"/>
      <c r="CH109" s="613"/>
      <c r="CI109" s="614"/>
    </row>
    <row r="110" spans="1:87" ht="18" customHeight="1" x14ac:dyDescent="0.25">
      <c r="A110" s="75"/>
      <c r="B110" s="327"/>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9"/>
      <c r="Z110" s="336"/>
      <c r="AA110" s="337"/>
      <c r="AB110" s="337"/>
      <c r="AC110" s="337"/>
      <c r="AD110" s="338"/>
      <c r="AE110" s="336"/>
      <c r="AF110" s="337"/>
      <c r="AG110" s="337"/>
      <c r="AH110" s="337"/>
      <c r="AI110" s="337"/>
      <c r="AJ110" s="337"/>
      <c r="AK110" s="300" t="s">
        <v>37</v>
      </c>
      <c r="AL110" s="301"/>
      <c r="AM110" s="301"/>
      <c r="AN110" s="301"/>
      <c r="AO110" s="301"/>
      <c r="AP110" s="301"/>
      <c r="AQ110" s="301"/>
      <c r="AR110" s="301"/>
      <c r="AS110" s="301"/>
      <c r="AT110" s="301"/>
      <c r="AU110" s="301"/>
      <c r="AV110" s="301"/>
      <c r="AW110" s="301"/>
      <c r="AX110" s="302"/>
      <c r="AY110" s="303">
        <v>0.5</v>
      </c>
      <c r="AZ110" s="304"/>
      <c r="BA110" s="304"/>
      <c r="BB110" s="305"/>
      <c r="BC110" s="303">
        <f t="shared" si="6"/>
        <v>5</v>
      </c>
      <c r="BD110" s="304"/>
      <c r="BE110" s="304"/>
      <c r="BF110" s="305"/>
      <c r="BG110" s="309">
        <v>11840</v>
      </c>
      <c r="BH110" s="310"/>
      <c r="BI110" s="310"/>
      <c r="BJ110" s="623"/>
      <c r="BK110" s="624">
        <f t="shared" si="7"/>
        <v>5920</v>
      </c>
      <c r="BL110" s="625"/>
      <c r="BM110" s="625"/>
      <c r="BN110" s="625"/>
      <c r="BO110" s="625"/>
      <c r="BP110" s="626"/>
      <c r="BQ110" s="612"/>
      <c r="BR110" s="613"/>
      <c r="BS110" s="613"/>
      <c r="BT110" s="613"/>
      <c r="BU110" s="613"/>
      <c r="BV110" s="613"/>
      <c r="BW110" s="614"/>
      <c r="BX110" s="612"/>
      <c r="BY110" s="613"/>
      <c r="BZ110" s="613"/>
      <c r="CA110" s="613"/>
      <c r="CB110" s="613"/>
      <c r="CC110" s="614"/>
      <c r="CD110" s="612"/>
      <c r="CE110" s="613"/>
      <c r="CF110" s="613"/>
      <c r="CG110" s="613"/>
      <c r="CH110" s="613"/>
      <c r="CI110" s="614"/>
    </row>
    <row r="111" spans="1:87" ht="18" customHeight="1" x14ac:dyDescent="0.25">
      <c r="A111" s="75"/>
      <c r="B111" s="327"/>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9"/>
      <c r="Z111" s="336"/>
      <c r="AA111" s="337"/>
      <c r="AB111" s="337"/>
      <c r="AC111" s="337"/>
      <c r="AD111" s="338"/>
      <c r="AE111" s="336"/>
      <c r="AF111" s="337"/>
      <c r="AG111" s="337"/>
      <c r="AH111" s="337"/>
      <c r="AI111" s="337"/>
      <c r="AJ111" s="337"/>
      <c r="AK111" s="300" t="s">
        <v>38</v>
      </c>
      <c r="AL111" s="301"/>
      <c r="AM111" s="301"/>
      <c r="AN111" s="301"/>
      <c r="AO111" s="301"/>
      <c r="AP111" s="301"/>
      <c r="AQ111" s="301"/>
      <c r="AR111" s="301"/>
      <c r="AS111" s="301"/>
      <c r="AT111" s="301"/>
      <c r="AU111" s="301"/>
      <c r="AV111" s="301"/>
      <c r="AW111" s="301"/>
      <c r="AX111" s="302"/>
      <c r="AY111" s="303">
        <v>0.5</v>
      </c>
      <c r="AZ111" s="304"/>
      <c r="BA111" s="304"/>
      <c r="BB111" s="305"/>
      <c r="BC111" s="303">
        <f t="shared" si="6"/>
        <v>5</v>
      </c>
      <c r="BD111" s="304"/>
      <c r="BE111" s="304"/>
      <c r="BF111" s="305"/>
      <c r="BG111" s="309">
        <v>11840</v>
      </c>
      <c r="BH111" s="310"/>
      <c r="BI111" s="310"/>
      <c r="BJ111" s="623"/>
      <c r="BK111" s="624">
        <f t="shared" si="7"/>
        <v>5920</v>
      </c>
      <c r="BL111" s="625"/>
      <c r="BM111" s="625"/>
      <c r="BN111" s="625"/>
      <c r="BO111" s="625"/>
      <c r="BP111" s="626"/>
      <c r="BQ111" s="612"/>
      <c r="BR111" s="613"/>
      <c r="BS111" s="613"/>
      <c r="BT111" s="613"/>
      <c r="BU111" s="613"/>
      <c r="BV111" s="613"/>
      <c r="BW111" s="614"/>
      <c r="BX111" s="612"/>
      <c r="BY111" s="613"/>
      <c r="BZ111" s="613"/>
      <c r="CA111" s="613"/>
      <c r="CB111" s="613"/>
      <c r="CC111" s="614"/>
      <c r="CD111" s="612"/>
      <c r="CE111" s="613"/>
      <c r="CF111" s="613"/>
      <c r="CG111" s="613"/>
      <c r="CH111" s="613"/>
      <c r="CI111" s="614"/>
    </row>
    <row r="112" spans="1:87" ht="18" customHeight="1" thickBot="1" x14ac:dyDescent="0.3">
      <c r="A112" s="75"/>
      <c r="B112" s="327"/>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9"/>
      <c r="Z112" s="336"/>
      <c r="AA112" s="337"/>
      <c r="AB112" s="337"/>
      <c r="AC112" s="337"/>
      <c r="AD112" s="338"/>
      <c r="AE112" s="336"/>
      <c r="AF112" s="337"/>
      <c r="AG112" s="337"/>
      <c r="AH112" s="337"/>
      <c r="AI112" s="337"/>
      <c r="AJ112" s="337"/>
      <c r="AK112" s="392" t="s">
        <v>39</v>
      </c>
      <c r="AL112" s="393"/>
      <c r="AM112" s="393"/>
      <c r="AN112" s="393"/>
      <c r="AO112" s="393"/>
      <c r="AP112" s="393"/>
      <c r="AQ112" s="393"/>
      <c r="AR112" s="393"/>
      <c r="AS112" s="393"/>
      <c r="AT112" s="393"/>
      <c r="AU112" s="393"/>
      <c r="AV112" s="393"/>
      <c r="AW112" s="393"/>
      <c r="AX112" s="394"/>
      <c r="AY112" s="395">
        <v>0.5</v>
      </c>
      <c r="AZ112" s="396"/>
      <c r="BA112" s="396"/>
      <c r="BB112" s="397"/>
      <c r="BC112" s="395">
        <f t="shared" si="6"/>
        <v>5</v>
      </c>
      <c r="BD112" s="396"/>
      <c r="BE112" s="396"/>
      <c r="BF112" s="397"/>
      <c r="BG112" s="401">
        <v>11840</v>
      </c>
      <c r="BH112" s="402"/>
      <c r="BI112" s="402"/>
      <c r="BJ112" s="618"/>
      <c r="BK112" s="619">
        <f t="shared" si="7"/>
        <v>5920</v>
      </c>
      <c r="BL112" s="620"/>
      <c r="BM112" s="620"/>
      <c r="BN112" s="620"/>
      <c r="BO112" s="620"/>
      <c r="BP112" s="621"/>
      <c r="BQ112" s="615"/>
      <c r="BR112" s="616"/>
      <c r="BS112" s="616"/>
      <c r="BT112" s="616"/>
      <c r="BU112" s="616"/>
      <c r="BV112" s="616"/>
      <c r="BW112" s="617"/>
      <c r="BX112" s="615"/>
      <c r="BY112" s="616"/>
      <c r="BZ112" s="616"/>
      <c r="CA112" s="616"/>
      <c r="CB112" s="616"/>
      <c r="CC112" s="617"/>
      <c r="CD112" s="615"/>
      <c r="CE112" s="616"/>
      <c r="CF112" s="616"/>
      <c r="CG112" s="616"/>
      <c r="CH112" s="616"/>
      <c r="CI112" s="617"/>
    </row>
    <row r="113" spans="1:87" ht="18" customHeight="1" thickBot="1" x14ac:dyDescent="0.3">
      <c r="A113" s="75"/>
      <c r="B113" s="377"/>
      <c r="C113" s="378"/>
      <c r="D113" s="378"/>
      <c r="E113" s="378"/>
      <c r="F113" s="378"/>
      <c r="G113" s="378"/>
      <c r="H113" s="378"/>
      <c r="I113" s="378"/>
      <c r="J113" s="378"/>
      <c r="K113" s="378"/>
      <c r="L113" s="378"/>
      <c r="M113" s="378"/>
      <c r="N113" s="378"/>
      <c r="O113" s="378"/>
      <c r="P113" s="378"/>
      <c r="Q113" s="378"/>
      <c r="R113" s="378"/>
      <c r="S113" s="378"/>
      <c r="T113" s="378"/>
      <c r="U113" s="378"/>
      <c r="V113" s="378"/>
      <c r="W113" s="378"/>
      <c r="X113" s="378"/>
      <c r="Y113" s="378"/>
      <c r="Z113" s="378"/>
      <c r="AA113" s="378"/>
      <c r="AB113" s="378"/>
      <c r="AC113" s="378"/>
      <c r="AD113" s="378"/>
      <c r="AE113" s="378"/>
      <c r="AF113" s="378"/>
      <c r="AG113" s="378"/>
      <c r="AH113" s="378"/>
      <c r="AI113" s="378"/>
      <c r="AJ113" s="379"/>
      <c r="AK113" s="380" t="s">
        <v>3</v>
      </c>
      <c r="AL113" s="381"/>
      <c r="AM113" s="381"/>
      <c r="AN113" s="381"/>
      <c r="AO113" s="381"/>
      <c r="AP113" s="381"/>
      <c r="AQ113" s="381"/>
      <c r="AR113" s="381"/>
      <c r="AS113" s="381"/>
      <c r="AT113" s="381"/>
      <c r="AU113" s="381"/>
      <c r="AV113" s="381"/>
      <c r="AW113" s="381"/>
      <c r="AX113" s="381"/>
      <c r="AY113" s="381"/>
      <c r="AZ113" s="381"/>
      <c r="BA113" s="381"/>
      <c r="BB113" s="381"/>
      <c r="BC113" s="381"/>
      <c r="BD113" s="381"/>
      <c r="BE113" s="381"/>
      <c r="BF113" s="381"/>
      <c r="BG113" s="381"/>
      <c r="BH113" s="381"/>
      <c r="BI113" s="381"/>
      <c r="BJ113" s="630"/>
      <c r="BK113" s="627">
        <f>SUM(BK91:BP112)</f>
        <v>269200</v>
      </c>
      <c r="BL113" s="628"/>
      <c r="BM113" s="628"/>
      <c r="BN113" s="628"/>
      <c r="BO113" s="628"/>
      <c r="BP113" s="629"/>
      <c r="BQ113" s="387" t="s">
        <v>100</v>
      </c>
      <c r="BR113" s="388"/>
      <c r="BS113" s="388"/>
      <c r="BT113" s="388"/>
      <c r="BU113" s="388"/>
      <c r="BV113" s="388"/>
      <c r="BW113" s="388"/>
      <c r="BX113" s="388"/>
      <c r="BY113" s="388"/>
      <c r="BZ113" s="388"/>
      <c r="CA113" s="388"/>
      <c r="CB113" s="388"/>
      <c r="CC113" s="389"/>
      <c r="CD113" s="390">
        <f>+CD91*AE91</f>
        <v>3284705.8823529407</v>
      </c>
      <c r="CE113" s="390"/>
      <c r="CF113" s="390"/>
      <c r="CG113" s="390"/>
      <c r="CH113" s="390"/>
      <c r="CI113" s="391"/>
    </row>
    <row r="114" spans="1:87" ht="18" customHeight="1" thickBot="1" x14ac:dyDescent="0.3">
      <c r="A114" s="75"/>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BG114" s="78"/>
      <c r="BH114" s="78"/>
      <c r="BI114" s="78"/>
      <c r="BJ114" s="78"/>
      <c r="BK114" s="79"/>
      <c r="BL114" s="79"/>
      <c r="BM114" s="79"/>
      <c r="BN114" s="79"/>
      <c r="BO114" s="79"/>
      <c r="BP114" s="79"/>
      <c r="BQ114" s="79"/>
      <c r="BR114" s="79"/>
      <c r="BS114" s="79"/>
      <c r="BT114" s="79"/>
      <c r="BU114" s="79"/>
      <c r="BV114" s="79"/>
      <c r="BW114" s="79"/>
      <c r="BX114" s="79"/>
      <c r="BY114" s="79"/>
      <c r="BZ114" s="79"/>
      <c r="CA114" s="79"/>
      <c r="CB114" s="79"/>
      <c r="CC114" s="79"/>
      <c r="CD114" s="79"/>
      <c r="CE114" s="79"/>
      <c r="CF114" s="79"/>
      <c r="CG114" s="79"/>
      <c r="CH114" s="79"/>
      <c r="CI114" s="79"/>
    </row>
    <row r="115" spans="1:87" ht="18" customHeight="1" x14ac:dyDescent="0.25">
      <c r="A115" s="75"/>
      <c r="B115" s="348" t="s">
        <v>0</v>
      </c>
      <c r="C115" s="349"/>
      <c r="D115" s="349"/>
      <c r="E115" s="349"/>
      <c r="F115" s="349"/>
      <c r="G115" s="349"/>
      <c r="H115" s="349"/>
      <c r="I115" s="349"/>
      <c r="J115" s="349"/>
      <c r="K115" s="349"/>
      <c r="L115" s="349"/>
      <c r="M115" s="349"/>
      <c r="N115" s="349"/>
      <c r="O115" s="349"/>
      <c r="P115" s="349"/>
      <c r="Q115" s="349"/>
      <c r="R115" s="349"/>
      <c r="S115" s="349"/>
      <c r="T115" s="349"/>
      <c r="U115" s="349"/>
      <c r="V115" s="349"/>
      <c r="W115" s="349"/>
      <c r="X115" s="349"/>
      <c r="Y115" s="350"/>
      <c r="Z115" s="348" t="s">
        <v>80</v>
      </c>
      <c r="AA115" s="349"/>
      <c r="AB115" s="349"/>
      <c r="AC115" s="349"/>
      <c r="AD115" s="350"/>
      <c r="AE115" s="357" t="s">
        <v>79</v>
      </c>
      <c r="AF115" s="358"/>
      <c r="AG115" s="358"/>
      <c r="AH115" s="358"/>
      <c r="AI115" s="358"/>
      <c r="AJ115" s="359"/>
      <c r="AK115" s="357" t="s">
        <v>81</v>
      </c>
      <c r="AL115" s="358"/>
      <c r="AM115" s="358"/>
      <c r="AN115" s="358"/>
      <c r="AO115" s="358"/>
      <c r="AP115" s="358"/>
      <c r="AQ115" s="358"/>
      <c r="AR115" s="358"/>
      <c r="AS115" s="358"/>
      <c r="AT115" s="358"/>
      <c r="AU115" s="358"/>
      <c r="AV115" s="358"/>
      <c r="AW115" s="358"/>
      <c r="AX115" s="359"/>
      <c r="AY115" s="357" t="s">
        <v>1</v>
      </c>
      <c r="AZ115" s="358"/>
      <c r="BA115" s="358"/>
      <c r="BB115" s="359"/>
      <c r="BC115" s="348" t="s">
        <v>104</v>
      </c>
      <c r="BD115" s="349"/>
      <c r="BE115" s="349"/>
      <c r="BF115" s="350"/>
      <c r="BG115" s="366" t="s">
        <v>82</v>
      </c>
      <c r="BH115" s="367"/>
      <c r="BI115" s="367"/>
      <c r="BJ115" s="368"/>
      <c r="BK115" s="315" t="s">
        <v>99</v>
      </c>
      <c r="BL115" s="316"/>
      <c r="BM115" s="316"/>
      <c r="BN115" s="316"/>
      <c r="BO115" s="316"/>
      <c r="BP115" s="317"/>
      <c r="BQ115" s="315" t="s">
        <v>83</v>
      </c>
      <c r="BR115" s="316"/>
      <c r="BS115" s="316"/>
      <c r="BT115" s="316"/>
      <c r="BU115" s="316"/>
      <c r="BV115" s="316"/>
      <c r="BW115" s="317"/>
      <c r="BX115" s="315" t="s">
        <v>84</v>
      </c>
      <c r="BY115" s="316"/>
      <c r="BZ115" s="316"/>
      <c r="CA115" s="316"/>
      <c r="CB115" s="316"/>
      <c r="CC115" s="317"/>
      <c r="CD115" s="315" t="s">
        <v>85</v>
      </c>
      <c r="CE115" s="316"/>
      <c r="CF115" s="316"/>
      <c r="CG115" s="316"/>
      <c r="CH115" s="316"/>
      <c r="CI115" s="317"/>
    </row>
    <row r="116" spans="1:87" ht="18" customHeight="1" x14ac:dyDescent="0.25">
      <c r="A116" s="75"/>
      <c r="B116" s="351"/>
      <c r="C116" s="352"/>
      <c r="D116" s="352"/>
      <c r="E116" s="352"/>
      <c r="F116" s="352"/>
      <c r="G116" s="352"/>
      <c r="H116" s="352"/>
      <c r="I116" s="352"/>
      <c r="J116" s="352"/>
      <c r="K116" s="352"/>
      <c r="L116" s="352"/>
      <c r="M116" s="352"/>
      <c r="N116" s="352"/>
      <c r="O116" s="352"/>
      <c r="P116" s="352"/>
      <c r="Q116" s="352"/>
      <c r="R116" s="352"/>
      <c r="S116" s="352"/>
      <c r="T116" s="352"/>
      <c r="U116" s="352"/>
      <c r="V116" s="352"/>
      <c r="W116" s="352"/>
      <c r="X116" s="352"/>
      <c r="Y116" s="353"/>
      <c r="Z116" s="351"/>
      <c r="AA116" s="352"/>
      <c r="AB116" s="352"/>
      <c r="AC116" s="352"/>
      <c r="AD116" s="353"/>
      <c r="AE116" s="360"/>
      <c r="AF116" s="361"/>
      <c r="AG116" s="361"/>
      <c r="AH116" s="361"/>
      <c r="AI116" s="361"/>
      <c r="AJ116" s="362"/>
      <c r="AK116" s="360"/>
      <c r="AL116" s="361"/>
      <c r="AM116" s="361"/>
      <c r="AN116" s="361"/>
      <c r="AO116" s="361"/>
      <c r="AP116" s="361"/>
      <c r="AQ116" s="361"/>
      <c r="AR116" s="361"/>
      <c r="AS116" s="361"/>
      <c r="AT116" s="361"/>
      <c r="AU116" s="361"/>
      <c r="AV116" s="361"/>
      <c r="AW116" s="361"/>
      <c r="AX116" s="362"/>
      <c r="AY116" s="360"/>
      <c r="AZ116" s="361"/>
      <c r="BA116" s="361"/>
      <c r="BB116" s="362"/>
      <c r="BC116" s="351"/>
      <c r="BD116" s="352"/>
      <c r="BE116" s="352"/>
      <c r="BF116" s="353"/>
      <c r="BG116" s="369"/>
      <c r="BH116" s="370"/>
      <c r="BI116" s="370"/>
      <c r="BJ116" s="371"/>
      <c r="BK116" s="318"/>
      <c r="BL116" s="319"/>
      <c r="BM116" s="319"/>
      <c r="BN116" s="319"/>
      <c r="BO116" s="319"/>
      <c r="BP116" s="320"/>
      <c r="BQ116" s="318"/>
      <c r="BR116" s="319"/>
      <c r="BS116" s="319"/>
      <c r="BT116" s="319"/>
      <c r="BU116" s="319"/>
      <c r="BV116" s="319"/>
      <c r="BW116" s="320"/>
      <c r="BX116" s="318"/>
      <c r="BY116" s="319"/>
      <c r="BZ116" s="319"/>
      <c r="CA116" s="319"/>
      <c r="CB116" s="319"/>
      <c r="CC116" s="320"/>
      <c r="CD116" s="318"/>
      <c r="CE116" s="319"/>
      <c r="CF116" s="319"/>
      <c r="CG116" s="319"/>
      <c r="CH116" s="319"/>
      <c r="CI116" s="320"/>
    </row>
    <row r="117" spans="1:87" ht="18" customHeight="1" thickBot="1" x14ac:dyDescent="0.3">
      <c r="A117" s="75"/>
      <c r="B117" s="354"/>
      <c r="C117" s="355"/>
      <c r="D117" s="355"/>
      <c r="E117" s="355"/>
      <c r="F117" s="355"/>
      <c r="G117" s="355"/>
      <c r="H117" s="355"/>
      <c r="I117" s="355"/>
      <c r="J117" s="355"/>
      <c r="K117" s="355"/>
      <c r="L117" s="355"/>
      <c r="M117" s="355"/>
      <c r="N117" s="355"/>
      <c r="O117" s="355"/>
      <c r="P117" s="355"/>
      <c r="Q117" s="355"/>
      <c r="R117" s="355"/>
      <c r="S117" s="355"/>
      <c r="T117" s="355"/>
      <c r="U117" s="355"/>
      <c r="V117" s="355"/>
      <c r="W117" s="355"/>
      <c r="X117" s="355"/>
      <c r="Y117" s="356"/>
      <c r="Z117" s="354"/>
      <c r="AA117" s="355"/>
      <c r="AB117" s="355"/>
      <c r="AC117" s="355"/>
      <c r="AD117" s="356"/>
      <c r="AE117" s="363"/>
      <c r="AF117" s="364"/>
      <c r="AG117" s="364"/>
      <c r="AH117" s="364"/>
      <c r="AI117" s="364"/>
      <c r="AJ117" s="365"/>
      <c r="AK117" s="360"/>
      <c r="AL117" s="361"/>
      <c r="AM117" s="361"/>
      <c r="AN117" s="361"/>
      <c r="AO117" s="361"/>
      <c r="AP117" s="361"/>
      <c r="AQ117" s="361"/>
      <c r="AR117" s="361"/>
      <c r="AS117" s="361"/>
      <c r="AT117" s="361"/>
      <c r="AU117" s="361"/>
      <c r="AV117" s="361"/>
      <c r="AW117" s="361"/>
      <c r="AX117" s="362"/>
      <c r="AY117" s="360"/>
      <c r="AZ117" s="361"/>
      <c r="BA117" s="361"/>
      <c r="BB117" s="362"/>
      <c r="BC117" s="351"/>
      <c r="BD117" s="352"/>
      <c r="BE117" s="352"/>
      <c r="BF117" s="353"/>
      <c r="BG117" s="369"/>
      <c r="BH117" s="370"/>
      <c r="BI117" s="370"/>
      <c r="BJ117" s="371"/>
      <c r="BK117" s="318"/>
      <c r="BL117" s="319"/>
      <c r="BM117" s="319"/>
      <c r="BN117" s="319"/>
      <c r="BO117" s="319"/>
      <c r="BP117" s="320"/>
      <c r="BQ117" s="321"/>
      <c r="BR117" s="322"/>
      <c r="BS117" s="322"/>
      <c r="BT117" s="322"/>
      <c r="BU117" s="322"/>
      <c r="BV117" s="322"/>
      <c r="BW117" s="323"/>
      <c r="BX117" s="321"/>
      <c r="BY117" s="322"/>
      <c r="BZ117" s="322"/>
      <c r="CA117" s="322"/>
      <c r="CB117" s="322"/>
      <c r="CC117" s="323"/>
      <c r="CD117" s="321"/>
      <c r="CE117" s="322"/>
      <c r="CF117" s="322"/>
      <c r="CG117" s="322"/>
      <c r="CH117" s="322"/>
      <c r="CI117" s="323"/>
    </row>
    <row r="118" spans="1:87" ht="18" customHeight="1" x14ac:dyDescent="0.25">
      <c r="A118" s="75"/>
      <c r="B118" s="324" t="s">
        <v>730</v>
      </c>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6"/>
      <c r="Z118" s="333" t="s">
        <v>859</v>
      </c>
      <c r="AA118" s="334"/>
      <c r="AB118" s="334"/>
      <c r="AC118" s="334"/>
      <c r="AD118" s="335"/>
      <c r="AE118" s="333">
        <v>10</v>
      </c>
      <c r="AF118" s="334"/>
      <c r="AG118" s="334"/>
      <c r="AH118" s="334"/>
      <c r="AI118" s="334"/>
      <c r="AJ118" s="335"/>
      <c r="AK118" s="342" t="s">
        <v>41</v>
      </c>
      <c r="AL118" s="343"/>
      <c r="AM118" s="343"/>
      <c r="AN118" s="343"/>
      <c r="AO118" s="343"/>
      <c r="AP118" s="343"/>
      <c r="AQ118" s="343"/>
      <c r="AR118" s="343"/>
      <c r="AS118" s="343"/>
      <c r="AT118" s="343"/>
      <c r="AU118" s="343"/>
      <c r="AV118" s="343"/>
      <c r="AW118" s="343"/>
      <c r="AX118" s="605"/>
      <c r="AY118" s="345">
        <v>1</v>
      </c>
      <c r="AZ118" s="346"/>
      <c r="BA118" s="346"/>
      <c r="BB118" s="347"/>
      <c r="BC118" s="345">
        <f>+$AE$118*AY118</f>
        <v>10</v>
      </c>
      <c r="BD118" s="346"/>
      <c r="BE118" s="346"/>
      <c r="BF118" s="347"/>
      <c r="BG118" s="285">
        <v>22629</v>
      </c>
      <c r="BH118" s="286"/>
      <c r="BI118" s="286"/>
      <c r="BJ118" s="622"/>
      <c r="BK118" s="288">
        <f>+AY118*BG118</f>
        <v>22629</v>
      </c>
      <c r="BL118" s="289"/>
      <c r="BM118" s="289"/>
      <c r="BN118" s="289"/>
      <c r="BO118" s="289"/>
      <c r="BP118" s="290"/>
      <c r="BQ118" s="609">
        <v>1000</v>
      </c>
      <c r="BR118" s="610"/>
      <c r="BS118" s="610"/>
      <c r="BT118" s="610"/>
      <c r="BU118" s="610"/>
      <c r="BV118" s="610"/>
      <c r="BW118" s="611"/>
      <c r="BX118" s="609">
        <f>+(((BK140+BQ118)*15)/85)</f>
        <v>18537.529411764706</v>
      </c>
      <c r="BY118" s="610"/>
      <c r="BZ118" s="610"/>
      <c r="CA118" s="610"/>
      <c r="CB118" s="610"/>
      <c r="CC118" s="611"/>
      <c r="CD118" s="609">
        <f>+BK140+BQ118+BX118</f>
        <v>123583.5294117647</v>
      </c>
      <c r="CE118" s="610"/>
      <c r="CF118" s="610"/>
      <c r="CG118" s="610"/>
      <c r="CH118" s="610"/>
      <c r="CI118" s="611"/>
    </row>
    <row r="119" spans="1:87" ht="18" customHeight="1" x14ac:dyDescent="0.25">
      <c r="A119" s="75"/>
      <c r="B119" s="327"/>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9"/>
      <c r="Z119" s="336"/>
      <c r="AA119" s="337"/>
      <c r="AB119" s="337"/>
      <c r="AC119" s="337"/>
      <c r="AD119" s="338"/>
      <c r="AE119" s="336"/>
      <c r="AF119" s="337"/>
      <c r="AG119" s="337"/>
      <c r="AH119" s="337"/>
      <c r="AI119" s="337"/>
      <c r="AJ119" s="338"/>
      <c r="AK119" s="300" t="s">
        <v>15</v>
      </c>
      <c r="AL119" s="301"/>
      <c r="AM119" s="301"/>
      <c r="AN119" s="301"/>
      <c r="AO119" s="301"/>
      <c r="AP119" s="301"/>
      <c r="AQ119" s="301"/>
      <c r="AR119" s="301"/>
      <c r="AS119" s="301"/>
      <c r="AT119" s="301"/>
      <c r="AU119" s="301"/>
      <c r="AV119" s="301"/>
      <c r="AW119" s="301"/>
      <c r="AX119" s="603"/>
      <c r="AY119" s="303">
        <v>0.25</v>
      </c>
      <c r="AZ119" s="304"/>
      <c r="BA119" s="304"/>
      <c r="BB119" s="305"/>
      <c r="BC119" s="303">
        <f t="shared" ref="BC119:BC139" si="8">+$AE$118*AY119</f>
        <v>2.5</v>
      </c>
      <c r="BD119" s="304"/>
      <c r="BE119" s="304"/>
      <c r="BF119" s="305"/>
      <c r="BG119" s="309">
        <v>7925</v>
      </c>
      <c r="BH119" s="310"/>
      <c r="BI119" s="310"/>
      <c r="BJ119" s="623"/>
      <c r="BK119" s="624">
        <f t="shared" ref="BK119:BK139" si="9">+AY119*BG119</f>
        <v>1981.25</v>
      </c>
      <c r="BL119" s="625"/>
      <c r="BM119" s="625"/>
      <c r="BN119" s="625"/>
      <c r="BO119" s="625"/>
      <c r="BP119" s="626"/>
      <c r="BQ119" s="612"/>
      <c r="BR119" s="613"/>
      <c r="BS119" s="613"/>
      <c r="BT119" s="613"/>
      <c r="BU119" s="613"/>
      <c r="BV119" s="613"/>
      <c r="BW119" s="614"/>
      <c r="BX119" s="612"/>
      <c r="BY119" s="613"/>
      <c r="BZ119" s="613"/>
      <c r="CA119" s="613"/>
      <c r="CB119" s="613"/>
      <c r="CC119" s="614"/>
      <c r="CD119" s="612"/>
      <c r="CE119" s="613"/>
      <c r="CF119" s="613"/>
      <c r="CG119" s="613"/>
      <c r="CH119" s="613"/>
      <c r="CI119" s="614"/>
    </row>
    <row r="120" spans="1:87" ht="18" customHeight="1" x14ac:dyDescent="0.25">
      <c r="A120" s="75"/>
      <c r="B120" s="327"/>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9"/>
      <c r="Z120" s="336"/>
      <c r="AA120" s="337"/>
      <c r="AB120" s="337"/>
      <c r="AC120" s="337"/>
      <c r="AD120" s="338"/>
      <c r="AE120" s="336"/>
      <c r="AF120" s="337"/>
      <c r="AG120" s="337"/>
      <c r="AH120" s="337"/>
      <c r="AI120" s="337"/>
      <c r="AJ120" s="338"/>
      <c r="AK120" s="300" t="s">
        <v>30</v>
      </c>
      <c r="AL120" s="301"/>
      <c r="AM120" s="301"/>
      <c r="AN120" s="301"/>
      <c r="AO120" s="301"/>
      <c r="AP120" s="301"/>
      <c r="AQ120" s="301"/>
      <c r="AR120" s="301"/>
      <c r="AS120" s="301"/>
      <c r="AT120" s="301"/>
      <c r="AU120" s="301"/>
      <c r="AV120" s="301"/>
      <c r="AW120" s="301"/>
      <c r="AX120" s="603"/>
      <c r="AY120" s="303">
        <v>1</v>
      </c>
      <c r="AZ120" s="304"/>
      <c r="BA120" s="304"/>
      <c r="BB120" s="305"/>
      <c r="BC120" s="303">
        <f t="shared" si="8"/>
        <v>10</v>
      </c>
      <c r="BD120" s="304"/>
      <c r="BE120" s="304"/>
      <c r="BF120" s="305"/>
      <c r="BG120" s="309">
        <v>7925</v>
      </c>
      <c r="BH120" s="310"/>
      <c r="BI120" s="310"/>
      <c r="BJ120" s="623"/>
      <c r="BK120" s="624">
        <f t="shared" si="9"/>
        <v>7925</v>
      </c>
      <c r="BL120" s="625"/>
      <c r="BM120" s="625"/>
      <c r="BN120" s="625"/>
      <c r="BO120" s="625"/>
      <c r="BP120" s="626"/>
      <c r="BQ120" s="612"/>
      <c r="BR120" s="613"/>
      <c r="BS120" s="613"/>
      <c r="BT120" s="613"/>
      <c r="BU120" s="613"/>
      <c r="BV120" s="613"/>
      <c r="BW120" s="614"/>
      <c r="BX120" s="612"/>
      <c r="BY120" s="613"/>
      <c r="BZ120" s="613"/>
      <c r="CA120" s="613"/>
      <c r="CB120" s="613"/>
      <c r="CC120" s="614"/>
      <c r="CD120" s="612"/>
      <c r="CE120" s="613"/>
      <c r="CF120" s="613"/>
      <c r="CG120" s="613"/>
      <c r="CH120" s="613"/>
      <c r="CI120" s="614"/>
    </row>
    <row r="121" spans="1:87" ht="18" customHeight="1" x14ac:dyDescent="0.25">
      <c r="A121" s="75"/>
      <c r="B121" s="327"/>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9"/>
      <c r="Z121" s="336"/>
      <c r="AA121" s="337"/>
      <c r="AB121" s="337"/>
      <c r="AC121" s="337"/>
      <c r="AD121" s="338"/>
      <c r="AE121" s="336"/>
      <c r="AF121" s="337"/>
      <c r="AG121" s="337"/>
      <c r="AH121" s="337"/>
      <c r="AI121" s="337"/>
      <c r="AJ121" s="338"/>
      <c r="AK121" s="300" t="s">
        <v>16</v>
      </c>
      <c r="AL121" s="301"/>
      <c r="AM121" s="301"/>
      <c r="AN121" s="301"/>
      <c r="AO121" s="301"/>
      <c r="AP121" s="301"/>
      <c r="AQ121" s="301"/>
      <c r="AR121" s="301"/>
      <c r="AS121" s="301"/>
      <c r="AT121" s="301"/>
      <c r="AU121" s="301"/>
      <c r="AV121" s="301"/>
      <c r="AW121" s="301"/>
      <c r="AX121" s="603"/>
      <c r="AY121" s="303">
        <v>0.25</v>
      </c>
      <c r="AZ121" s="304"/>
      <c r="BA121" s="304"/>
      <c r="BB121" s="305"/>
      <c r="BC121" s="303">
        <f t="shared" si="8"/>
        <v>2.5</v>
      </c>
      <c r="BD121" s="304"/>
      <c r="BE121" s="304"/>
      <c r="BF121" s="305"/>
      <c r="BG121" s="309">
        <v>7925</v>
      </c>
      <c r="BH121" s="310"/>
      <c r="BI121" s="310"/>
      <c r="BJ121" s="623"/>
      <c r="BK121" s="624">
        <f t="shared" si="9"/>
        <v>1981.25</v>
      </c>
      <c r="BL121" s="625"/>
      <c r="BM121" s="625"/>
      <c r="BN121" s="625"/>
      <c r="BO121" s="625"/>
      <c r="BP121" s="626"/>
      <c r="BQ121" s="612"/>
      <c r="BR121" s="613"/>
      <c r="BS121" s="613"/>
      <c r="BT121" s="613"/>
      <c r="BU121" s="613"/>
      <c r="BV121" s="613"/>
      <c r="BW121" s="614"/>
      <c r="BX121" s="612"/>
      <c r="BY121" s="613"/>
      <c r="BZ121" s="613"/>
      <c r="CA121" s="613"/>
      <c r="CB121" s="613"/>
      <c r="CC121" s="614"/>
      <c r="CD121" s="612"/>
      <c r="CE121" s="613"/>
      <c r="CF121" s="613"/>
      <c r="CG121" s="613"/>
      <c r="CH121" s="613"/>
      <c r="CI121" s="614"/>
    </row>
    <row r="122" spans="1:87" ht="18" customHeight="1" x14ac:dyDescent="0.25">
      <c r="A122" s="75"/>
      <c r="B122" s="327"/>
      <c r="C122" s="328"/>
      <c r="D122" s="328"/>
      <c r="E122" s="328"/>
      <c r="F122" s="328"/>
      <c r="G122" s="328"/>
      <c r="H122" s="328"/>
      <c r="I122" s="328"/>
      <c r="J122" s="328"/>
      <c r="K122" s="328"/>
      <c r="L122" s="328"/>
      <c r="M122" s="328"/>
      <c r="N122" s="328"/>
      <c r="O122" s="328"/>
      <c r="P122" s="328"/>
      <c r="Q122" s="328"/>
      <c r="R122" s="328"/>
      <c r="S122" s="328"/>
      <c r="T122" s="328"/>
      <c r="U122" s="328"/>
      <c r="V122" s="328"/>
      <c r="W122" s="328"/>
      <c r="X122" s="328"/>
      <c r="Y122" s="329"/>
      <c r="Z122" s="336"/>
      <c r="AA122" s="337"/>
      <c r="AB122" s="337"/>
      <c r="AC122" s="337"/>
      <c r="AD122" s="338"/>
      <c r="AE122" s="336"/>
      <c r="AF122" s="337"/>
      <c r="AG122" s="337"/>
      <c r="AH122" s="337"/>
      <c r="AI122" s="337"/>
      <c r="AJ122" s="338"/>
      <c r="AK122" s="300" t="s">
        <v>23</v>
      </c>
      <c r="AL122" s="301"/>
      <c r="AM122" s="301"/>
      <c r="AN122" s="301"/>
      <c r="AO122" s="301"/>
      <c r="AP122" s="301"/>
      <c r="AQ122" s="301"/>
      <c r="AR122" s="301"/>
      <c r="AS122" s="301"/>
      <c r="AT122" s="301"/>
      <c r="AU122" s="301"/>
      <c r="AV122" s="301"/>
      <c r="AW122" s="301"/>
      <c r="AX122" s="603"/>
      <c r="AY122" s="303">
        <v>0.25</v>
      </c>
      <c r="AZ122" s="304"/>
      <c r="BA122" s="304"/>
      <c r="BB122" s="305"/>
      <c r="BC122" s="303">
        <f t="shared" si="8"/>
        <v>2.5</v>
      </c>
      <c r="BD122" s="304"/>
      <c r="BE122" s="304"/>
      <c r="BF122" s="305"/>
      <c r="BG122" s="309">
        <v>7925</v>
      </c>
      <c r="BH122" s="310"/>
      <c r="BI122" s="310"/>
      <c r="BJ122" s="623"/>
      <c r="BK122" s="624">
        <f t="shared" si="9"/>
        <v>1981.25</v>
      </c>
      <c r="BL122" s="625"/>
      <c r="BM122" s="625"/>
      <c r="BN122" s="625"/>
      <c r="BO122" s="625"/>
      <c r="BP122" s="626"/>
      <c r="BQ122" s="612"/>
      <c r="BR122" s="613"/>
      <c r="BS122" s="613"/>
      <c r="BT122" s="613"/>
      <c r="BU122" s="613"/>
      <c r="BV122" s="613"/>
      <c r="BW122" s="614"/>
      <c r="BX122" s="612"/>
      <c r="BY122" s="613"/>
      <c r="BZ122" s="613"/>
      <c r="CA122" s="613"/>
      <c r="CB122" s="613"/>
      <c r="CC122" s="614"/>
      <c r="CD122" s="612"/>
      <c r="CE122" s="613"/>
      <c r="CF122" s="613"/>
      <c r="CG122" s="613"/>
      <c r="CH122" s="613"/>
      <c r="CI122" s="614"/>
    </row>
    <row r="123" spans="1:87" ht="18" customHeight="1" x14ac:dyDescent="0.25">
      <c r="A123" s="75"/>
      <c r="B123" s="327"/>
      <c r="C123" s="328"/>
      <c r="D123" s="328"/>
      <c r="E123" s="328"/>
      <c r="F123" s="328"/>
      <c r="G123" s="328"/>
      <c r="H123" s="328"/>
      <c r="I123" s="328"/>
      <c r="J123" s="328"/>
      <c r="K123" s="328"/>
      <c r="L123" s="328"/>
      <c r="M123" s="328"/>
      <c r="N123" s="328"/>
      <c r="O123" s="328"/>
      <c r="P123" s="328"/>
      <c r="Q123" s="328"/>
      <c r="R123" s="328"/>
      <c r="S123" s="328"/>
      <c r="T123" s="328"/>
      <c r="U123" s="328"/>
      <c r="V123" s="328"/>
      <c r="W123" s="328"/>
      <c r="X123" s="328"/>
      <c r="Y123" s="329"/>
      <c r="Z123" s="336"/>
      <c r="AA123" s="337"/>
      <c r="AB123" s="337"/>
      <c r="AC123" s="337"/>
      <c r="AD123" s="338"/>
      <c r="AE123" s="336"/>
      <c r="AF123" s="337"/>
      <c r="AG123" s="337"/>
      <c r="AH123" s="337"/>
      <c r="AI123" s="337"/>
      <c r="AJ123" s="338"/>
      <c r="AK123" s="300" t="s">
        <v>22</v>
      </c>
      <c r="AL123" s="301"/>
      <c r="AM123" s="301"/>
      <c r="AN123" s="301"/>
      <c r="AO123" s="301"/>
      <c r="AP123" s="301"/>
      <c r="AQ123" s="301"/>
      <c r="AR123" s="301"/>
      <c r="AS123" s="301"/>
      <c r="AT123" s="301"/>
      <c r="AU123" s="301"/>
      <c r="AV123" s="301"/>
      <c r="AW123" s="301"/>
      <c r="AX123" s="603"/>
      <c r="AY123" s="303">
        <v>0.25</v>
      </c>
      <c r="AZ123" s="304"/>
      <c r="BA123" s="304"/>
      <c r="BB123" s="305"/>
      <c r="BC123" s="303">
        <f t="shared" si="8"/>
        <v>2.5</v>
      </c>
      <c r="BD123" s="304"/>
      <c r="BE123" s="304"/>
      <c r="BF123" s="305"/>
      <c r="BG123" s="309">
        <v>7925</v>
      </c>
      <c r="BH123" s="310"/>
      <c r="BI123" s="310"/>
      <c r="BJ123" s="623"/>
      <c r="BK123" s="624">
        <f t="shared" si="9"/>
        <v>1981.25</v>
      </c>
      <c r="BL123" s="625"/>
      <c r="BM123" s="625"/>
      <c r="BN123" s="625"/>
      <c r="BO123" s="625"/>
      <c r="BP123" s="626"/>
      <c r="BQ123" s="612"/>
      <c r="BR123" s="613"/>
      <c r="BS123" s="613"/>
      <c r="BT123" s="613"/>
      <c r="BU123" s="613"/>
      <c r="BV123" s="613"/>
      <c r="BW123" s="614"/>
      <c r="BX123" s="612"/>
      <c r="BY123" s="613"/>
      <c r="BZ123" s="613"/>
      <c r="CA123" s="613"/>
      <c r="CB123" s="613"/>
      <c r="CC123" s="614"/>
      <c r="CD123" s="612"/>
      <c r="CE123" s="613"/>
      <c r="CF123" s="613"/>
      <c r="CG123" s="613"/>
      <c r="CH123" s="613"/>
      <c r="CI123" s="614"/>
    </row>
    <row r="124" spans="1:87" ht="18" customHeight="1" x14ac:dyDescent="0.25">
      <c r="A124" s="75"/>
      <c r="B124" s="327"/>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9"/>
      <c r="Z124" s="336"/>
      <c r="AA124" s="337"/>
      <c r="AB124" s="337"/>
      <c r="AC124" s="337"/>
      <c r="AD124" s="338"/>
      <c r="AE124" s="336"/>
      <c r="AF124" s="337"/>
      <c r="AG124" s="337"/>
      <c r="AH124" s="337"/>
      <c r="AI124" s="337"/>
      <c r="AJ124" s="338"/>
      <c r="AK124" s="300" t="s">
        <v>29</v>
      </c>
      <c r="AL124" s="301"/>
      <c r="AM124" s="301"/>
      <c r="AN124" s="301"/>
      <c r="AO124" s="301"/>
      <c r="AP124" s="301"/>
      <c r="AQ124" s="301"/>
      <c r="AR124" s="301"/>
      <c r="AS124" s="301"/>
      <c r="AT124" s="301"/>
      <c r="AU124" s="301"/>
      <c r="AV124" s="301"/>
      <c r="AW124" s="301"/>
      <c r="AX124" s="603"/>
      <c r="AY124" s="303">
        <v>0.25</v>
      </c>
      <c r="AZ124" s="304"/>
      <c r="BA124" s="304"/>
      <c r="BB124" s="305"/>
      <c r="BC124" s="303">
        <f t="shared" si="8"/>
        <v>2.5</v>
      </c>
      <c r="BD124" s="304"/>
      <c r="BE124" s="304"/>
      <c r="BF124" s="305"/>
      <c r="BG124" s="309">
        <v>7925</v>
      </c>
      <c r="BH124" s="310"/>
      <c r="BI124" s="310"/>
      <c r="BJ124" s="623"/>
      <c r="BK124" s="624">
        <f t="shared" si="9"/>
        <v>1981.25</v>
      </c>
      <c r="BL124" s="625"/>
      <c r="BM124" s="625"/>
      <c r="BN124" s="625"/>
      <c r="BO124" s="625"/>
      <c r="BP124" s="626"/>
      <c r="BQ124" s="612"/>
      <c r="BR124" s="613"/>
      <c r="BS124" s="613"/>
      <c r="BT124" s="613"/>
      <c r="BU124" s="613"/>
      <c r="BV124" s="613"/>
      <c r="BW124" s="614"/>
      <c r="BX124" s="612"/>
      <c r="BY124" s="613"/>
      <c r="BZ124" s="613"/>
      <c r="CA124" s="613"/>
      <c r="CB124" s="613"/>
      <c r="CC124" s="614"/>
      <c r="CD124" s="612"/>
      <c r="CE124" s="613"/>
      <c r="CF124" s="613"/>
      <c r="CG124" s="613"/>
      <c r="CH124" s="613"/>
      <c r="CI124" s="614"/>
    </row>
    <row r="125" spans="1:87" ht="18" customHeight="1" x14ac:dyDescent="0.25">
      <c r="A125" s="75"/>
      <c r="B125" s="327"/>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9"/>
      <c r="Z125" s="336"/>
      <c r="AA125" s="337"/>
      <c r="AB125" s="337"/>
      <c r="AC125" s="337"/>
      <c r="AD125" s="338"/>
      <c r="AE125" s="336"/>
      <c r="AF125" s="337"/>
      <c r="AG125" s="337"/>
      <c r="AH125" s="337"/>
      <c r="AI125" s="337"/>
      <c r="AJ125" s="338"/>
      <c r="AK125" s="300" t="s">
        <v>14</v>
      </c>
      <c r="AL125" s="301"/>
      <c r="AM125" s="301"/>
      <c r="AN125" s="301"/>
      <c r="AO125" s="301"/>
      <c r="AP125" s="301"/>
      <c r="AQ125" s="301"/>
      <c r="AR125" s="301"/>
      <c r="AS125" s="301"/>
      <c r="AT125" s="301"/>
      <c r="AU125" s="301"/>
      <c r="AV125" s="301"/>
      <c r="AW125" s="301"/>
      <c r="AX125" s="603"/>
      <c r="AY125" s="303">
        <v>0.25</v>
      </c>
      <c r="AZ125" s="304"/>
      <c r="BA125" s="304"/>
      <c r="BB125" s="305"/>
      <c r="BC125" s="303">
        <f t="shared" si="8"/>
        <v>2.5</v>
      </c>
      <c r="BD125" s="304"/>
      <c r="BE125" s="304"/>
      <c r="BF125" s="305"/>
      <c r="BG125" s="309">
        <v>7925</v>
      </c>
      <c r="BH125" s="310"/>
      <c r="BI125" s="310"/>
      <c r="BJ125" s="623"/>
      <c r="BK125" s="624">
        <f t="shared" si="9"/>
        <v>1981.25</v>
      </c>
      <c r="BL125" s="625"/>
      <c r="BM125" s="625"/>
      <c r="BN125" s="625"/>
      <c r="BO125" s="625"/>
      <c r="BP125" s="626"/>
      <c r="BQ125" s="612"/>
      <c r="BR125" s="613"/>
      <c r="BS125" s="613"/>
      <c r="BT125" s="613"/>
      <c r="BU125" s="613"/>
      <c r="BV125" s="613"/>
      <c r="BW125" s="614"/>
      <c r="BX125" s="612"/>
      <c r="BY125" s="613"/>
      <c r="BZ125" s="613"/>
      <c r="CA125" s="613"/>
      <c r="CB125" s="613"/>
      <c r="CC125" s="614"/>
      <c r="CD125" s="612"/>
      <c r="CE125" s="613"/>
      <c r="CF125" s="613"/>
      <c r="CG125" s="613"/>
      <c r="CH125" s="613"/>
      <c r="CI125" s="614"/>
    </row>
    <row r="126" spans="1:87" ht="18" customHeight="1" x14ac:dyDescent="0.25">
      <c r="A126" s="75"/>
      <c r="B126" s="327"/>
      <c r="C126" s="328"/>
      <c r="D126" s="328"/>
      <c r="E126" s="328"/>
      <c r="F126" s="328"/>
      <c r="G126" s="328"/>
      <c r="H126" s="328"/>
      <c r="I126" s="328"/>
      <c r="J126" s="328"/>
      <c r="K126" s="328"/>
      <c r="L126" s="328"/>
      <c r="M126" s="328"/>
      <c r="N126" s="328"/>
      <c r="O126" s="328"/>
      <c r="P126" s="328"/>
      <c r="Q126" s="328"/>
      <c r="R126" s="328"/>
      <c r="S126" s="328"/>
      <c r="T126" s="328"/>
      <c r="U126" s="328"/>
      <c r="V126" s="328"/>
      <c r="W126" s="328"/>
      <c r="X126" s="328"/>
      <c r="Y126" s="329"/>
      <c r="Z126" s="336"/>
      <c r="AA126" s="337"/>
      <c r="AB126" s="337"/>
      <c r="AC126" s="337"/>
      <c r="AD126" s="338"/>
      <c r="AE126" s="336"/>
      <c r="AF126" s="337"/>
      <c r="AG126" s="337"/>
      <c r="AH126" s="337"/>
      <c r="AI126" s="337"/>
      <c r="AJ126" s="338"/>
      <c r="AK126" s="300" t="s">
        <v>35</v>
      </c>
      <c r="AL126" s="301"/>
      <c r="AM126" s="301"/>
      <c r="AN126" s="301"/>
      <c r="AO126" s="301"/>
      <c r="AP126" s="301"/>
      <c r="AQ126" s="301"/>
      <c r="AR126" s="301"/>
      <c r="AS126" s="301"/>
      <c r="AT126" s="301"/>
      <c r="AU126" s="301"/>
      <c r="AV126" s="301"/>
      <c r="AW126" s="301"/>
      <c r="AX126" s="603"/>
      <c r="AY126" s="303">
        <v>0.25</v>
      </c>
      <c r="AZ126" s="304"/>
      <c r="BA126" s="304"/>
      <c r="BB126" s="305"/>
      <c r="BC126" s="303">
        <f t="shared" si="8"/>
        <v>2.5</v>
      </c>
      <c r="BD126" s="304"/>
      <c r="BE126" s="304"/>
      <c r="BF126" s="305"/>
      <c r="BG126" s="309">
        <v>11718</v>
      </c>
      <c r="BH126" s="310"/>
      <c r="BI126" s="310"/>
      <c r="BJ126" s="623"/>
      <c r="BK126" s="624">
        <f t="shared" si="9"/>
        <v>2929.5</v>
      </c>
      <c r="BL126" s="625"/>
      <c r="BM126" s="625"/>
      <c r="BN126" s="625"/>
      <c r="BO126" s="625"/>
      <c r="BP126" s="626"/>
      <c r="BQ126" s="612"/>
      <c r="BR126" s="613"/>
      <c r="BS126" s="613"/>
      <c r="BT126" s="613"/>
      <c r="BU126" s="613"/>
      <c r="BV126" s="613"/>
      <c r="BW126" s="614"/>
      <c r="BX126" s="612"/>
      <c r="BY126" s="613"/>
      <c r="BZ126" s="613"/>
      <c r="CA126" s="613"/>
      <c r="CB126" s="613"/>
      <c r="CC126" s="614"/>
      <c r="CD126" s="612"/>
      <c r="CE126" s="613"/>
      <c r="CF126" s="613"/>
      <c r="CG126" s="613"/>
      <c r="CH126" s="613"/>
      <c r="CI126" s="614"/>
    </row>
    <row r="127" spans="1:87" ht="18" customHeight="1" x14ac:dyDescent="0.25">
      <c r="A127" s="75"/>
      <c r="B127" s="327"/>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9"/>
      <c r="Z127" s="336"/>
      <c r="AA127" s="337"/>
      <c r="AB127" s="337"/>
      <c r="AC127" s="337"/>
      <c r="AD127" s="338"/>
      <c r="AE127" s="336"/>
      <c r="AF127" s="337"/>
      <c r="AG127" s="337"/>
      <c r="AH127" s="337"/>
      <c r="AI127" s="337"/>
      <c r="AJ127" s="338"/>
      <c r="AK127" s="300" t="s">
        <v>4</v>
      </c>
      <c r="AL127" s="301"/>
      <c r="AM127" s="301"/>
      <c r="AN127" s="301"/>
      <c r="AO127" s="301"/>
      <c r="AP127" s="301"/>
      <c r="AQ127" s="301"/>
      <c r="AR127" s="301"/>
      <c r="AS127" s="301"/>
      <c r="AT127" s="301"/>
      <c r="AU127" s="301"/>
      <c r="AV127" s="301"/>
      <c r="AW127" s="301"/>
      <c r="AX127" s="603"/>
      <c r="AY127" s="303">
        <v>0.25</v>
      </c>
      <c r="AZ127" s="304"/>
      <c r="BA127" s="304"/>
      <c r="BB127" s="305"/>
      <c r="BC127" s="303">
        <f t="shared" si="8"/>
        <v>2.5</v>
      </c>
      <c r="BD127" s="304"/>
      <c r="BE127" s="304"/>
      <c r="BF127" s="305"/>
      <c r="BG127" s="309">
        <v>6399</v>
      </c>
      <c r="BH127" s="310"/>
      <c r="BI127" s="310"/>
      <c r="BJ127" s="623"/>
      <c r="BK127" s="624">
        <f t="shared" si="9"/>
        <v>1599.75</v>
      </c>
      <c r="BL127" s="625"/>
      <c r="BM127" s="625"/>
      <c r="BN127" s="625"/>
      <c r="BO127" s="625"/>
      <c r="BP127" s="626"/>
      <c r="BQ127" s="612"/>
      <c r="BR127" s="613"/>
      <c r="BS127" s="613"/>
      <c r="BT127" s="613"/>
      <c r="BU127" s="613"/>
      <c r="BV127" s="613"/>
      <c r="BW127" s="614"/>
      <c r="BX127" s="612"/>
      <c r="BY127" s="613"/>
      <c r="BZ127" s="613"/>
      <c r="CA127" s="613"/>
      <c r="CB127" s="613"/>
      <c r="CC127" s="614"/>
      <c r="CD127" s="612"/>
      <c r="CE127" s="613"/>
      <c r="CF127" s="613"/>
      <c r="CG127" s="613"/>
      <c r="CH127" s="613"/>
      <c r="CI127" s="614"/>
    </row>
    <row r="128" spans="1:87" ht="18" customHeight="1" x14ac:dyDescent="0.25">
      <c r="A128" s="75"/>
      <c r="B128" s="327"/>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9"/>
      <c r="Z128" s="336"/>
      <c r="AA128" s="337"/>
      <c r="AB128" s="337"/>
      <c r="AC128" s="337"/>
      <c r="AD128" s="338"/>
      <c r="AE128" s="336"/>
      <c r="AF128" s="337"/>
      <c r="AG128" s="337"/>
      <c r="AH128" s="337"/>
      <c r="AI128" s="337"/>
      <c r="AJ128" s="338"/>
      <c r="AK128" s="300" t="s">
        <v>5</v>
      </c>
      <c r="AL128" s="301"/>
      <c r="AM128" s="301"/>
      <c r="AN128" s="301"/>
      <c r="AO128" s="301"/>
      <c r="AP128" s="301"/>
      <c r="AQ128" s="301"/>
      <c r="AR128" s="301"/>
      <c r="AS128" s="301"/>
      <c r="AT128" s="301"/>
      <c r="AU128" s="301"/>
      <c r="AV128" s="301"/>
      <c r="AW128" s="301"/>
      <c r="AX128" s="603"/>
      <c r="AY128" s="303">
        <v>0.25</v>
      </c>
      <c r="AZ128" s="304"/>
      <c r="BA128" s="304"/>
      <c r="BB128" s="305"/>
      <c r="BC128" s="303">
        <f t="shared" si="8"/>
        <v>2.5</v>
      </c>
      <c r="BD128" s="304"/>
      <c r="BE128" s="304"/>
      <c r="BF128" s="305"/>
      <c r="BG128" s="309">
        <v>6778</v>
      </c>
      <c r="BH128" s="310"/>
      <c r="BI128" s="310"/>
      <c r="BJ128" s="623"/>
      <c r="BK128" s="624">
        <f t="shared" si="9"/>
        <v>1694.5</v>
      </c>
      <c r="BL128" s="625"/>
      <c r="BM128" s="625"/>
      <c r="BN128" s="625"/>
      <c r="BO128" s="625"/>
      <c r="BP128" s="626"/>
      <c r="BQ128" s="612"/>
      <c r="BR128" s="613"/>
      <c r="BS128" s="613"/>
      <c r="BT128" s="613"/>
      <c r="BU128" s="613"/>
      <c r="BV128" s="613"/>
      <c r="BW128" s="614"/>
      <c r="BX128" s="612"/>
      <c r="BY128" s="613"/>
      <c r="BZ128" s="613"/>
      <c r="CA128" s="613"/>
      <c r="CB128" s="613"/>
      <c r="CC128" s="614"/>
      <c r="CD128" s="612"/>
      <c r="CE128" s="613"/>
      <c r="CF128" s="613"/>
      <c r="CG128" s="613"/>
      <c r="CH128" s="613"/>
      <c r="CI128" s="614"/>
    </row>
    <row r="129" spans="1:87" ht="18" customHeight="1" x14ac:dyDescent="0.25">
      <c r="A129" s="75"/>
      <c r="B129" s="327"/>
      <c r="C129" s="328"/>
      <c r="D129" s="328"/>
      <c r="E129" s="328"/>
      <c r="F129" s="328"/>
      <c r="G129" s="328"/>
      <c r="H129" s="328"/>
      <c r="I129" s="328"/>
      <c r="J129" s="328"/>
      <c r="K129" s="328"/>
      <c r="L129" s="328"/>
      <c r="M129" s="328"/>
      <c r="N129" s="328"/>
      <c r="O129" s="328"/>
      <c r="P129" s="328"/>
      <c r="Q129" s="328"/>
      <c r="R129" s="328"/>
      <c r="S129" s="328"/>
      <c r="T129" s="328"/>
      <c r="U129" s="328"/>
      <c r="V129" s="328"/>
      <c r="W129" s="328"/>
      <c r="X129" s="328"/>
      <c r="Y129" s="329"/>
      <c r="Z129" s="336"/>
      <c r="AA129" s="337"/>
      <c r="AB129" s="337"/>
      <c r="AC129" s="337"/>
      <c r="AD129" s="338"/>
      <c r="AE129" s="336"/>
      <c r="AF129" s="337"/>
      <c r="AG129" s="337"/>
      <c r="AH129" s="337"/>
      <c r="AI129" s="337"/>
      <c r="AJ129" s="338"/>
      <c r="AK129" s="300" t="s">
        <v>527</v>
      </c>
      <c r="AL129" s="301"/>
      <c r="AM129" s="301"/>
      <c r="AN129" s="301"/>
      <c r="AO129" s="301"/>
      <c r="AP129" s="301"/>
      <c r="AQ129" s="301"/>
      <c r="AR129" s="301"/>
      <c r="AS129" s="301"/>
      <c r="AT129" s="301"/>
      <c r="AU129" s="301"/>
      <c r="AV129" s="301"/>
      <c r="AW129" s="301"/>
      <c r="AX129" s="603"/>
      <c r="AY129" s="303">
        <v>0.5</v>
      </c>
      <c r="AZ129" s="304"/>
      <c r="BA129" s="304"/>
      <c r="BB129" s="305"/>
      <c r="BC129" s="303">
        <f t="shared" si="8"/>
        <v>5</v>
      </c>
      <c r="BD129" s="304"/>
      <c r="BE129" s="304"/>
      <c r="BF129" s="305"/>
      <c r="BG129" s="309">
        <v>18911</v>
      </c>
      <c r="BH129" s="310"/>
      <c r="BI129" s="310"/>
      <c r="BJ129" s="623"/>
      <c r="BK129" s="624">
        <f t="shared" si="9"/>
        <v>9455.5</v>
      </c>
      <c r="BL129" s="625"/>
      <c r="BM129" s="625"/>
      <c r="BN129" s="625"/>
      <c r="BO129" s="625"/>
      <c r="BP129" s="626"/>
      <c r="BQ129" s="612"/>
      <c r="BR129" s="613"/>
      <c r="BS129" s="613"/>
      <c r="BT129" s="613"/>
      <c r="BU129" s="613"/>
      <c r="BV129" s="613"/>
      <c r="BW129" s="614"/>
      <c r="BX129" s="612"/>
      <c r="BY129" s="613"/>
      <c r="BZ129" s="613"/>
      <c r="CA129" s="613"/>
      <c r="CB129" s="613"/>
      <c r="CC129" s="614"/>
      <c r="CD129" s="612"/>
      <c r="CE129" s="613"/>
      <c r="CF129" s="613"/>
      <c r="CG129" s="613"/>
      <c r="CH129" s="613"/>
      <c r="CI129" s="614"/>
    </row>
    <row r="130" spans="1:87" ht="18" customHeight="1" x14ac:dyDescent="0.25">
      <c r="A130" s="75"/>
      <c r="B130" s="327"/>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9"/>
      <c r="Z130" s="336"/>
      <c r="AA130" s="337"/>
      <c r="AB130" s="337"/>
      <c r="AC130" s="337"/>
      <c r="AD130" s="338"/>
      <c r="AE130" s="336"/>
      <c r="AF130" s="337"/>
      <c r="AG130" s="337"/>
      <c r="AH130" s="337"/>
      <c r="AI130" s="337"/>
      <c r="AJ130" s="338"/>
      <c r="AK130" s="300" t="s">
        <v>13</v>
      </c>
      <c r="AL130" s="301"/>
      <c r="AM130" s="301"/>
      <c r="AN130" s="301"/>
      <c r="AO130" s="301"/>
      <c r="AP130" s="301"/>
      <c r="AQ130" s="301"/>
      <c r="AR130" s="301"/>
      <c r="AS130" s="301"/>
      <c r="AT130" s="301"/>
      <c r="AU130" s="301"/>
      <c r="AV130" s="301"/>
      <c r="AW130" s="301"/>
      <c r="AX130" s="603"/>
      <c r="AY130" s="303">
        <v>0.25</v>
      </c>
      <c r="AZ130" s="304"/>
      <c r="BA130" s="304"/>
      <c r="BB130" s="305"/>
      <c r="BC130" s="303">
        <f t="shared" si="8"/>
        <v>2.5</v>
      </c>
      <c r="BD130" s="304"/>
      <c r="BE130" s="304"/>
      <c r="BF130" s="305"/>
      <c r="BG130" s="309">
        <v>40826</v>
      </c>
      <c r="BH130" s="310"/>
      <c r="BI130" s="310"/>
      <c r="BJ130" s="623"/>
      <c r="BK130" s="624">
        <f t="shared" si="9"/>
        <v>10206.5</v>
      </c>
      <c r="BL130" s="625"/>
      <c r="BM130" s="625"/>
      <c r="BN130" s="625"/>
      <c r="BO130" s="625"/>
      <c r="BP130" s="626"/>
      <c r="BQ130" s="612"/>
      <c r="BR130" s="613"/>
      <c r="BS130" s="613"/>
      <c r="BT130" s="613"/>
      <c r="BU130" s="613"/>
      <c r="BV130" s="613"/>
      <c r="BW130" s="614"/>
      <c r="BX130" s="612"/>
      <c r="BY130" s="613"/>
      <c r="BZ130" s="613"/>
      <c r="CA130" s="613"/>
      <c r="CB130" s="613"/>
      <c r="CC130" s="614"/>
      <c r="CD130" s="612"/>
      <c r="CE130" s="613"/>
      <c r="CF130" s="613"/>
      <c r="CG130" s="613"/>
      <c r="CH130" s="613"/>
      <c r="CI130" s="614"/>
    </row>
    <row r="131" spans="1:87" ht="18" customHeight="1" x14ac:dyDescent="0.25">
      <c r="A131" s="75"/>
      <c r="B131" s="327"/>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9"/>
      <c r="Z131" s="336"/>
      <c r="AA131" s="337"/>
      <c r="AB131" s="337"/>
      <c r="AC131" s="337"/>
      <c r="AD131" s="338"/>
      <c r="AE131" s="336"/>
      <c r="AF131" s="337"/>
      <c r="AG131" s="337"/>
      <c r="AH131" s="337"/>
      <c r="AI131" s="337"/>
      <c r="AJ131" s="338"/>
      <c r="AK131" s="300" t="s">
        <v>528</v>
      </c>
      <c r="AL131" s="301"/>
      <c r="AM131" s="301"/>
      <c r="AN131" s="301"/>
      <c r="AO131" s="301"/>
      <c r="AP131" s="301"/>
      <c r="AQ131" s="301"/>
      <c r="AR131" s="301"/>
      <c r="AS131" s="301"/>
      <c r="AT131" s="301"/>
      <c r="AU131" s="301"/>
      <c r="AV131" s="301"/>
      <c r="AW131" s="301"/>
      <c r="AX131" s="603"/>
      <c r="AY131" s="303">
        <v>0.25</v>
      </c>
      <c r="AZ131" s="304"/>
      <c r="BA131" s="304"/>
      <c r="BB131" s="305"/>
      <c r="BC131" s="303">
        <f t="shared" si="8"/>
        <v>2.5</v>
      </c>
      <c r="BD131" s="304"/>
      <c r="BE131" s="304"/>
      <c r="BF131" s="305"/>
      <c r="BG131" s="309">
        <v>22530</v>
      </c>
      <c r="BH131" s="310"/>
      <c r="BI131" s="310"/>
      <c r="BJ131" s="623"/>
      <c r="BK131" s="624">
        <f t="shared" si="9"/>
        <v>5632.5</v>
      </c>
      <c r="BL131" s="625"/>
      <c r="BM131" s="625"/>
      <c r="BN131" s="625"/>
      <c r="BO131" s="625"/>
      <c r="BP131" s="626"/>
      <c r="BQ131" s="612"/>
      <c r="BR131" s="613"/>
      <c r="BS131" s="613"/>
      <c r="BT131" s="613"/>
      <c r="BU131" s="613"/>
      <c r="BV131" s="613"/>
      <c r="BW131" s="614"/>
      <c r="BX131" s="612"/>
      <c r="BY131" s="613"/>
      <c r="BZ131" s="613"/>
      <c r="CA131" s="613"/>
      <c r="CB131" s="613"/>
      <c r="CC131" s="614"/>
      <c r="CD131" s="612"/>
      <c r="CE131" s="613"/>
      <c r="CF131" s="613"/>
      <c r="CG131" s="613"/>
      <c r="CH131" s="613"/>
      <c r="CI131" s="614"/>
    </row>
    <row r="132" spans="1:87" ht="18" customHeight="1" x14ac:dyDescent="0.25">
      <c r="A132" s="75"/>
      <c r="B132" s="327"/>
      <c r="C132" s="328"/>
      <c r="D132" s="328"/>
      <c r="E132" s="328"/>
      <c r="F132" s="328"/>
      <c r="G132" s="328"/>
      <c r="H132" s="328"/>
      <c r="I132" s="328"/>
      <c r="J132" s="328"/>
      <c r="K132" s="328"/>
      <c r="L132" s="328"/>
      <c r="M132" s="328"/>
      <c r="N132" s="328"/>
      <c r="O132" s="328"/>
      <c r="P132" s="328"/>
      <c r="Q132" s="328"/>
      <c r="R132" s="328"/>
      <c r="S132" s="328"/>
      <c r="T132" s="328"/>
      <c r="U132" s="328"/>
      <c r="V132" s="328"/>
      <c r="W132" s="328"/>
      <c r="X132" s="328"/>
      <c r="Y132" s="329"/>
      <c r="Z132" s="336"/>
      <c r="AA132" s="337"/>
      <c r="AB132" s="337"/>
      <c r="AC132" s="337"/>
      <c r="AD132" s="338"/>
      <c r="AE132" s="336"/>
      <c r="AF132" s="337"/>
      <c r="AG132" s="337"/>
      <c r="AH132" s="337"/>
      <c r="AI132" s="337"/>
      <c r="AJ132" s="338"/>
      <c r="AK132" s="300" t="s">
        <v>17</v>
      </c>
      <c r="AL132" s="301"/>
      <c r="AM132" s="301"/>
      <c r="AN132" s="301"/>
      <c r="AO132" s="301"/>
      <c r="AP132" s="301"/>
      <c r="AQ132" s="301"/>
      <c r="AR132" s="301"/>
      <c r="AS132" s="301"/>
      <c r="AT132" s="301"/>
      <c r="AU132" s="301"/>
      <c r="AV132" s="301"/>
      <c r="AW132" s="301"/>
      <c r="AX132" s="603"/>
      <c r="AY132" s="303">
        <v>0.25</v>
      </c>
      <c r="AZ132" s="304"/>
      <c r="BA132" s="304"/>
      <c r="BB132" s="305"/>
      <c r="BC132" s="303">
        <f t="shared" si="8"/>
        <v>2.5</v>
      </c>
      <c r="BD132" s="304"/>
      <c r="BE132" s="304"/>
      <c r="BF132" s="305"/>
      <c r="BG132" s="309">
        <v>6399</v>
      </c>
      <c r="BH132" s="310"/>
      <c r="BI132" s="310"/>
      <c r="BJ132" s="623"/>
      <c r="BK132" s="624">
        <f t="shared" si="9"/>
        <v>1599.75</v>
      </c>
      <c r="BL132" s="625"/>
      <c r="BM132" s="625"/>
      <c r="BN132" s="625"/>
      <c r="BO132" s="625"/>
      <c r="BP132" s="626"/>
      <c r="BQ132" s="612"/>
      <c r="BR132" s="613"/>
      <c r="BS132" s="613"/>
      <c r="BT132" s="613"/>
      <c r="BU132" s="613"/>
      <c r="BV132" s="613"/>
      <c r="BW132" s="614"/>
      <c r="BX132" s="612"/>
      <c r="BY132" s="613"/>
      <c r="BZ132" s="613"/>
      <c r="CA132" s="613"/>
      <c r="CB132" s="613"/>
      <c r="CC132" s="614"/>
      <c r="CD132" s="612"/>
      <c r="CE132" s="613"/>
      <c r="CF132" s="613"/>
      <c r="CG132" s="613"/>
      <c r="CH132" s="613"/>
      <c r="CI132" s="614"/>
    </row>
    <row r="133" spans="1:87" ht="18" customHeight="1" x14ac:dyDescent="0.25">
      <c r="A133" s="75"/>
      <c r="B133" s="327"/>
      <c r="C133" s="328"/>
      <c r="D133" s="328"/>
      <c r="E133" s="328"/>
      <c r="F133" s="328"/>
      <c r="G133" s="328"/>
      <c r="H133" s="328"/>
      <c r="I133" s="328"/>
      <c r="J133" s="328"/>
      <c r="K133" s="328"/>
      <c r="L133" s="328"/>
      <c r="M133" s="328"/>
      <c r="N133" s="328"/>
      <c r="O133" s="328"/>
      <c r="P133" s="328"/>
      <c r="Q133" s="328"/>
      <c r="R133" s="328"/>
      <c r="S133" s="328"/>
      <c r="T133" s="328"/>
      <c r="U133" s="328"/>
      <c r="V133" s="328"/>
      <c r="W133" s="328"/>
      <c r="X133" s="328"/>
      <c r="Y133" s="329"/>
      <c r="Z133" s="336"/>
      <c r="AA133" s="337"/>
      <c r="AB133" s="337"/>
      <c r="AC133" s="337"/>
      <c r="AD133" s="338"/>
      <c r="AE133" s="336"/>
      <c r="AF133" s="337"/>
      <c r="AG133" s="337"/>
      <c r="AH133" s="337"/>
      <c r="AI133" s="337"/>
      <c r="AJ133" s="338"/>
      <c r="AK133" s="300" t="s">
        <v>529</v>
      </c>
      <c r="AL133" s="301"/>
      <c r="AM133" s="301"/>
      <c r="AN133" s="301"/>
      <c r="AO133" s="301"/>
      <c r="AP133" s="301"/>
      <c r="AQ133" s="301"/>
      <c r="AR133" s="301"/>
      <c r="AS133" s="301"/>
      <c r="AT133" s="301"/>
      <c r="AU133" s="301"/>
      <c r="AV133" s="301"/>
      <c r="AW133" s="301"/>
      <c r="AX133" s="603"/>
      <c r="AY133" s="303">
        <v>0.25</v>
      </c>
      <c r="AZ133" s="304"/>
      <c r="BA133" s="304"/>
      <c r="BB133" s="305"/>
      <c r="BC133" s="303">
        <f t="shared" si="8"/>
        <v>2.5</v>
      </c>
      <c r="BD133" s="304"/>
      <c r="BE133" s="304"/>
      <c r="BF133" s="305"/>
      <c r="BG133" s="309">
        <v>18911</v>
      </c>
      <c r="BH133" s="310"/>
      <c r="BI133" s="310"/>
      <c r="BJ133" s="623"/>
      <c r="BK133" s="624">
        <f t="shared" si="9"/>
        <v>4727.75</v>
      </c>
      <c r="BL133" s="625"/>
      <c r="BM133" s="625"/>
      <c r="BN133" s="625"/>
      <c r="BO133" s="625"/>
      <c r="BP133" s="626"/>
      <c r="BQ133" s="612"/>
      <c r="BR133" s="613"/>
      <c r="BS133" s="613"/>
      <c r="BT133" s="613"/>
      <c r="BU133" s="613"/>
      <c r="BV133" s="613"/>
      <c r="BW133" s="614"/>
      <c r="BX133" s="612"/>
      <c r="BY133" s="613"/>
      <c r="BZ133" s="613"/>
      <c r="CA133" s="613"/>
      <c r="CB133" s="613"/>
      <c r="CC133" s="614"/>
      <c r="CD133" s="612"/>
      <c r="CE133" s="613"/>
      <c r="CF133" s="613"/>
      <c r="CG133" s="613"/>
      <c r="CH133" s="613"/>
      <c r="CI133" s="614"/>
    </row>
    <row r="134" spans="1:87" ht="18" customHeight="1" x14ac:dyDescent="0.25">
      <c r="A134" s="75"/>
      <c r="B134" s="327"/>
      <c r="C134" s="328"/>
      <c r="D134" s="328"/>
      <c r="E134" s="328"/>
      <c r="F134" s="328"/>
      <c r="G134" s="328"/>
      <c r="H134" s="328"/>
      <c r="I134" s="328"/>
      <c r="J134" s="328"/>
      <c r="K134" s="328"/>
      <c r="L134" s="328"/>
      <c r="M134" s="328"/>
      <c r="N134" s="328"/>
      <c r="O134" s="328"/>
      <c r="P134" s="328"/>
      <c r="Q134" s="328"/>
      <c r="R134" s="328"/>
      <c r="S134" s="328"/>
      <c r="T134" s="328"/>
      <c r="U134" s="328"/>
      <c r="V134" s="328"/>
      <c r="W134" s="328"/>
      <c r="X134" s="328"/>
      <c r="Y134" s="329"/>
      <c r="Z134" s="336"/>
      <c r="AA134" s="337"/>
      <c r="AB134" s="337"/>
      <c r="AC134" s="337"/>
      <c r="AD134" s="338"/>
      <c r="AE134" s="336"/>
      <c r="AF134" s="337"/>
      <c r="AG134" s="337"/>
      <c r="AH134" s="337"/>
      <c r="AI134" s="337"/>
      <c r="AJ134" s="338"/>
      <c r="AK134" s="300" t="s">
        <v>526</v>
      </c>
      <c r="AL134" s="301"/>
      <c r="AM134" s="301"/>
      <c r="AN134" s="301"/>
      <c r="AO134" s="301"/>
      <c r="AP134" s="301"/>
      <c r="AQ134" s="301"/>
      <c r="AR134" s="301"/>
      <c r="AS134" s="301"/>
      <c r="AT134" s="301"/>
      <c r="AU134" s="301"/>
      <c r="AV134" s="301"/>
      <c r="AW134" s="301"/>
      <c r="AX134" s="603"/>
      <c r="AY134" s="303">
        <v>0.25</v>
      </c>
      <c r="AZ134" s="304"/>
      <c r="BA134" s="304"/>
      <c r="BB134" s="305"/>
      <c r="BC134" s="303">
        <f t="shared" si="8"/>
        <v>2.5</v>
      </c>
      <c r="BD134" s="304"/>
      <c r="BE134" s="304"/>
      <c r="BF134" s="305"/>
      <c r="BG134" s="309">
        <v>7925</v>
      </c>
      <c r="BH134" s="310"/>
      <c r="BI134" s="310"/>
      <c r="BJ134" s="623"/>
      <c r="BK134" s="624">
        <f t="shared" si="9"/>
        <v>1981.25</v>
      </c>
      <c r="BL134" s="625"/>
      <c r="BM134" s="625"/>
      <c r="BN134" s="625"/>
      <c r="BO134" s="625"/>
      <c r="BP134" s="626"/>
      <c r="BQ134" s="612"/>
      <c r="BR134" s="613"/>
      <c r="BS134" s="613"/>
      <c r="BT134" s="613"/>
      <c r="BU134" s="613"/>
      <c r="BV134" s="613"/>
      <c r="BW134" s="614"/>
      <c r="BX134" s="612"/>
      <c r="BY134" s="613"/>
      <c r="BZ134" s="613"/>
      <c r="CA134" s="613"/>
      <c r="CB134" s="613"/>
      <c r="CC134" s="614"/>
      <c r="CD134" s="612"/>
      <c r="CE134" s="613"/>
      <c r="CF134" s="613"/>
      <c r="CG134" s="613"/>
      <c r="CH134" s="613"/>
      <c r="CI134" s="614"/>
    </row>
    <row r="135" spans="1:87" ht="18" customHeight="1" x14ac:dyDescent="0.25">
      <c r="A135" s="75"/>
      <c r="B135" s="327"/>
      <c r="C135" s="328"/>
      <c r="D135" s="328"/>
      <c r="E135" s="328"/>
      <c r="F135" s="328"/>
      <c r="G135" s="328"/>
      <c r="H135" s="328"/>
      <c r="I135" s="328"/>
      <c r="J135" s="328"/>
      <c r="K135" s="328"/>
      <c r="L135" s="328"/>
      <c r="M135" s="328"/>
      <c r="N135" s="328"/>
      <c r="O135" s="328"/>
      <c r="P135" s="328"/>
      <c r="Q135" s="328"/>
      <c r="R135" s="328"/>
      <c r="S135" s="328"/>
      <c r="T135" s="328"/>
      <c r="U135" s="328"/>
      <c r="V135" s="328"/>
      <c r="W135" s="328"/>
      <c r="X135" s="328"/>
      <c r="Y135" s="329"/>
      <c r="Z135" s="336"/>
      <c r="AA135" s="337"/>
      <c r="AB135" s="337"/>
      <c r="AC135" s="337"/>
      <c r="AD135" s="338"/>
      <c r="AE135" s="336"/>
      <c r="AF135" s="337"/>
      <c r="AG135" s="337"/>
      <c r="AH135" s="337"/>
      <c r="AI135" s="337"/>
      <c r="AJ135" s="338"/>
      <c r="AK135" s="300" t="s">
        <v>530</v>
      </c>
      <c r="AL135" s="301"/>
      <c r="AM135" s="301"/>
      <c r="AN135" s="301"/>
      <c r="AO135" s="301"/>
      <c r="AP135" s="301"/>
      <c r="AQ135" s="301"/>
      <c r="AR135" s="301"/>
      <c r="AS135" s="301"/>
      <c r="AT135" s="301"/>
      <c r="AU135" s="301"/>
      <c r="AV135" s="301"/>
      <c r="AW135" s="301"/>
      <c r="AX135" s="603"/>
      <c r="AY135" s="303">
        <v>0.25</v>
      </c>
      <c r="AZ135" s="304"/>
      <c r="BA135" s="304"/>
      <c r="BB135" s="305"/>
      <c r="BC135" s="303">
        <f t="shared" si="8"/>
        <v>2.5</v>
      </c>
      <c r="BD135" s="304"/>
      <c r="BE135" s="304"/>
      <c r="BF135" s="305"/>
      <c r="BG135" s="309">
        <v>22629</v>
      </c>
      <c r="BH135" s="310"/>
      <c r="BI135" s="310"/>
      <c r="BJ135" s="623"/>
      <c r="BK135" s="624">
        <f t="shared" si="9"/>
        <v>5657.25</v>
      </c>
      <c r="BL135" s="625"/>
      <c r="BM135" s="625"/>
      <c r="BN135" s="625"/>
      <c r="BO135" s="625"/>
      <c r="BP135" s="626"/>
      <c r="BQ135" s="612"/>
      <c r="BR135" s="613"/>
      <c r="BS135" s="613"/>
      <c r="BT135" s="613"/>
      <c r="BU135" s="613"/>
      <c r="BV135" s="613"/>
      <c r="BW135" s="614"/>
      <c r="BX135" s="612"/>
      <c r="BY135" s="613"/>
      <c r="BZ135" s="613"/>
      <c r="CA135" s="613"/>
      <c r="CB135" s="613"/>
      <c r="CC135" s="614"/>
      <c r="CD135" s="612"/>
      <c r="CE135" s="613"/>
      <c r="CF135" s="613"/>
      <c r="CG135" s="613"/>
      <c r="CH135" s="613"/>
      <c r="CI135" s="614"/>
    </row>
    <row r="136" spans="1:87" ht="18" customHeight="1" x14ac:dyDescent="0.25">
      <c r="A136" s="75"/>
      <c r="B136" s="327"/>
      <c r="C136" s="328"/>
      <c r="D136" s="328"/>
      <c r="E136" s="328"/>
      <c r="F136" s="328"/>
      <c r="G136" s="328"/>
      <c r="H136" s="328"/>
      <c r="I136" s="328"/>
      <c r="J136" s="328"/>
      <c r="K136" s="328"/>
      <c r="L136" s="328"/>
      <c r="M136" s="328"/>
      <c r="N136" s="328"/>
      <c r="O136" s="328"/>
      <c r="P136" s="328"/>
      <c r="Q136" s="328"/>
      <c r="R136" s="328"/>
      <c r="S136" s="328"/>
      <c r="T136" s="328"/>
      <c r="U136" s="328"/>
      <c r="V136" s="328"/>
      <c r="W136" s="328"/>
      <c r="X136" s="328"/>
      <c r="Y136" s="329"/>
      <c r="Z136" s="336"/>
      <c r="AA136" s="337"/>
      <c r="AB136" s="337"/>
      <c r="AC136" s="337"/>
      <c r="AD136" s="338"/>
      <c r="AE136" s="336"/>
      <c r="AF136" s="337"/>
      <c r="AG136" s="337"/>
      <c r="AH136" s="337"/>
      <c r="AI136" s="337"/>
      <c r="AJ136" s="338"/>
      <c r="AK136" s="300" t="s">
        <v>18</v>
      </c>
      <c r="AL136" s="301"/>
      <c r="AM136" s="301"/>
      <c r="AN136" s="301"/>
      <c r="AO136" s="301"/>
      <c r="AP136" s="301"/>
      <c r="AQ136" s="301"/>
      <c r="AR136" s="301"/>
      <c r="AS136" s="301"/>
      <c r="AT136" s="301"/>
      <c r="AU136" s="301"/>
      <c r="AV136" s="301"/>
      <c r="AW136" s="301"/>
      <c r="AX136" s="603"/>
      <c r="AY136" s="303">
        <v>0.25</v>
      </c>
      <c r="AZ136" s="304"/>
      <c r="BA136" s="304"/>
      <c r="BB136" s="305"/>
      <c r="BC136" s="303">
        <f t="shared" si="8"/>
        <v>2.5</v>
      </c>
      <c r="BD136" s="304"/>
      <c r="BE136" s="304"/>
      <c r="BF136" s="305"/>
      <c r="BG136" s="309">
        <v>28961</v>
      </c>
      <c r="BH136" s="310"/>
      <c r="BI136" s="310"/>
      <c r="BJ136" s="623"/>
      <c r="BK136" s="624">
        <f t="shared" si="9"/>
        <v>7240.25</v>
      </c>
      <c r="BL136" s="625"/>
      <c r="BM136" s="625"/>
      <c r="BN136" s="625"/>
      <c r="BO136" s="625"/>
      <c r="BP136" s="626"/>
      <c r="BQ136" s="612"/>
      <c r="BR136" s="613"/>
      <c r="BS136" s="613"/>
      <c r="BT136" s="613"/>
      <c r="BU136" s="613"/>
      <c r="BV136" s="613"/>
      <c r="BW136" s="614"/>
      <c r="BX136" s="612"/>
      <c r="BY136" s="613"/>
      <c r="BZ136" s="613"/>
      <c r="CA136" s="613"/>
      <c r="CB136" s="613"/>
      <c r="CC136" s="614"/>
      <c r="CD136" s="612"/>
      <c r="CE136" s="613"/>
      <c r="CF136" s="613"/>
      <c r="CG136" s="613"/>
      <c r="CH136" s="613"/>
      <c r="CI136" s="614"/>
    </row>
    <row r="137" spans="1:87" ht="18" customHeight="1" x14ac:dyDescent="0.25">
      <c r="A137" s="75"/>
      <c r="B137" s="327"/>
      <c r="C137" s="328"/>
      <c r="D137" s="328"/>
      <c r="E137" s="328"/>
      <c r="F137" s="328"/>
      <c r="G137" s="328"/>
      <c r="H137" s="328"/>
      <c r="I137" s="328"/>
      <c r="J137" s="328"/>
      <c r="K137" s="328"/>
      <c r="L137" s="328"/>
      <c r="M137" s="328"/>
      <c r="N137" s="328"/>
      <c r="O137" s="328"/>
      <c r="P137" s="328"/>
      <c r="Q137" s="328"/>
      <c r="R137" s="328"/>
      <c r="S137" s="328"/>
      <c r="T137" s="328"/>
      <c r="U137" s="328"/>
      <c r="V137" s="328"/>
      <c r="W137" s="328"/>
      <c r="X137" s="328"/>
      <c r="Y137" s="329"/>
      <c r="Z137" s="336"/>
      <c r="AA137" s="337"/>
      <c r="AB137" s="337"/>
      <c r="AC137" s="337"/>
      <c r="AD137" s="338"/>
      <c r="AE137" s="336"/>
      <c r="AF137" s="337"/>
      <c r="AG137" s="337"/>
      <c r="AH137" s="337"/>
      <c r="AI137" s="337"/>
      <c r="AJ137" s="338"/>
      <c r="AK137" s="300" t="s">
        <v>37</v>
      </c>
      <c r="AL137" s="301"/>
      <c r="AM137" s="301"/>
      <c r="AN137" s="301"/>
      <c r="AO137" s="301"/>
      <c r="AP137" s="301"/>
      <c r="AQ137" s="301"/>
      <c r="AR137" s="301"/>
      <c r="AS137" s="301"/>
      <c r="AT137" s="301"/>
      <c r="AU137" s="301"/>
      <c r="AV137" s="301"/>
      <c r="AW137" s="301"/>
      <c r="AX137" s="603"/>
      <c r="AY137" s="303">
        <v>0.25</v>
      </c>
      <c r="AZ137" s="304"/>
      <c r="BA137" s="304"/>
      <c r="BB137" s="305"/>
      <c r="BC137" s="303">
        <f t="shared" si="8"/>
        <v>2.5</v>
      </c>
      <c r="BD137" s="304"/>
      <c r="BE137" s="304"/>
      <c r="BF137" s="305"/>
      <c r="BG137" s="309">
        <v>11840</v>
      </c>
      <c r="BH137" s="310"/>
      <c r="BI137" s="310"/>
      <c r="BJ137" s="623"/>
      <c r="BK137" s="624">
        <f t="shared" si="9"/>
        <v>2960</v>
      </c>
      <c r="BL137" s="625"/>
      <c r="BM137" s="625"/>
      <c r="BN137" s="625"/>
      <c r="BO137" s="625"/>
      <c r="BP137" s="626"/>
      <c r="BQ137" s="612"/>
      <c r="BR137" s="613"/>
      <c r="BS137" s="613"/>
      <c r="BT137" s="613"/>
      <c r="BU137" s="613"/>
      <c r="BV137" s="613"/>
      <c r="BW137" s="614"/>
      <c r="BX137" s="612"/>
      <c r="BY137" s="613"/>
      <c r="BZ137" s="613"/>
      <c r="CA137" s="613"/>
      <c r="CB137" s="613"/>
      <c r="CC137" s="614"/>
      <c r="CD137" s="612"/>
      <c r="CE137" s="613"/>
      <c r="CF137" s="613"/>
      <c r="CG137" s="613"/>
      <c r="CH137" s="613"/>
      <c r="CI137" s="614"/>
    </row>
    <row r="138" spans="1:87" ht="18" customHeight="1" x14ac:dyDescent="0.25">
      <c r="A138" s="75"/>
      <c r="B138" s="327"/>
      <c r="C138" s="328"/>
      <c r="D138" s="328"/>
      <c r="E138" s="328"/>
      <c r="F138" s="328"/>
      <c r="G138" s="328"/>
      <c r="H138" s="328"/>
      <c r="I138" s="328"/>
      <c r="J138" s="328"/>
      <c r="K138" s="328"/>
      <c r="L138" s="328"/>
      <c r="M138" s="328"/>
      <c r="N138" s="328"/>
      <c r="O138" s="328"/>
      <c r="P138" s="328"/>
      <c r="Q138" s="328"/>
      <c r="R138" s="328"/>
      <c r="S138" s="328"/>
      <c r="T138" s="328"/>
      <c r="U138" s="328"/>
      <c r="V138" s="328"/>
      <c r="W138" s="328"/>
      <c r="X138" s="328"/>
      <c r="Y138" s="329"/>
      <c r="Z138" s="336"/>
      <c r="AA138" s="337"/>
      <c r="AB138" s="337"/>
      <c r="AC138" s="337"/>
      <c r="AD138" s="338"/>
      <c r="AE138" s="336"/>
      <c r="AF138" s="337"/>
      <c r="AG138" s="337"/>
      <c r="AH138" s="337"/>
      <c r="AI138" s="337"/>
      <c r="AJ138" s="338"/>
      <c r="AK138" s="300" t="s">
        <v>38</v>
      </c>
      <c r="AL138" s="301"/>
      <c r="AM138" s="301"/>
      <c r="AN138" s="301"/>
      <c r="AO138" s="301"/>
      <c r="AP138" s="301"/>
      <c r="AQ138" s="301"/>
      <c r="AR138" s="301"/>
      <c r="AS138" s="301"/>
      <c r="AT138" s="301"/>
      <c r="AU138" s="301"/>
      <c r="AV138" s="301"/>
      <c r="AW138" s="301"/>
      <c r="AX138" s="603"/>
      <c r="AY138" s="303">
        <v>0.25</v>
      </c>
      <c r="AZ138" s="304"/>
      <c r="BA138" s="304"/>
      <c r="BB138" s="305"/>
      <c r="BC138" s="303">
        <f t="shared" si="8"/>
        <v>2.5</v>
      </c>
      <c r="BD138" s="304"/>
      <c r="BE138" s="304"/>
      <c r="BF138" s="305"/>
      <c r="BG138" s="309">
        <v>11840</v>
      </c>
      <c r="BH138" s="310"/>
      <c r="BI138" s="310"/>
      <c r="BJ138" s="623"/>
      <c r="BK138" s="624">
        <f t="shared" si="9"/>
        <v>2960</v>
      </c>
      <c r="BL138" s="625"/>
      <c r="BM138" s="625"/>
      <c r="BN138" s="625"/>
      <c r="BO138" s="625"/>
      <c r="BP138" s="626"/>
      <c r="BQ138" s="612"/>
      <c r="BR138" s="613"/>
      <c r="BS138" s="613"/>
      <c r="BT138" s="613"/>
      <c r="BU138" s="613"/>
      <c r="BV138" s="613"/>
      <c r="BW138" s="614"/>
      <c r="BX138" s="612"/>
      <c r="BY138" s="613"/>
      <c r="BZ138" s="613"/>
      <c r="CA138" s="613"/>
      <c r="CB138" s="613"/>
      <c r="CC138" s="614"/>
      <c r="CD138" s="612"/>
      <c r="CE138" s="613"/>
      <c r="CF138" s="613"/>
      <c r="CG138" s="613"/>
      <c r="CH138" s="613"/>
      <c r="CI138" s="614"/>
    </row>
    <row r="139" spans="1:87" ht="18" customHeight="1" thickBot="1" x14ac:dyDescent="0.3">
      <c r="A139" s="75"/>
      <c r="B139" s="330"/>
      <c r="C139" s="331"/>
      <c r="D139" s="331"/>
      <c r="E139" s="331"/>
      <c r="F139" s="331"/>
      <c r="G139" s="331"/>
      <c r="H139" s="331"/>
      <c r="I139" s="331"/>
      <c r="J139" s="331"/>
      <c r="K139" s="331"/>
      <c r="L139" s="331"/>
      <c r="M139" s="331"/>
      <c r="N139" s="331"/>
      <c r="O139" s="331"/>
      <c r="P139" s="331"/>
      <c r="Q139" s="331"/>
      <c r="R139" s="331"/>
      <c r="S139" s="331"/>
      <c r="T139" s="331"/>
      <c r="U139" s="331"/>
      <c r="V139" s="331"/>
      <c r="W139" s="331"/>
      <c r="X139" s="331"/>
      <c r="Y139" s="332"/>
      <c r="Z139" s="339"/>
      <c r="AA139" s="340"/>
      <c r="AB139" s="340"/>
      <c r="AC139" s="340"/>
      <c r="AD139" s="341"/>
      <c r="AE139" s="339"/>
      <c r="AF139" s="340"/>
      <c r="AG139" s="340"/>
      <c r="AH139" s="340"/>
      <c r="AI139" s="340"/>
      <c r="AJ139" s="341"/>
      <c r="AK139" s="392" t="s">
        <v>39</v>
      </c>
      <c r="AL139" s="393"/>
      <c r="AM139" s="393"/>
      <c r="AN139" s="393"/>
      <c r="AO139" s="393"/>
      <c r="AP139" s="393"/>
      <c r="AQ139" s="393"/>
      <c r="AR139" s="393"/>
      <c r="AS139" s="393"/>
      <c r="AT139" s="393"/>
      <c r="AU139" s="393"/>
      <c r="AV139" s="393"/>
      <c r="AW139" s="393"/>
      <c r="AX139" s="604"/>
      <c r="AY139" s="395">
        <v>0.25</v>
      </c>
      <c r="AZ139" s="396"/>
      <c r="BA139" s="396"/>
      <c r="BB139" s="397"/>
      <c r="BC139" s="395">
        <f t="shared" si="8"/>
        <v>2.5</v>
      </c>
      <c r="BD139" s="396"/>
      <c r="BE139" s="396"/>
      <c r="BF139" s="397"/>
      <c r="BG139" s="401">
        <v>11840</v>
      </c>
      <c r="BH139" s="402"/>
      <c r="BI139" s="402"/>
      <c r="BJ139" s="618"/>
      <c r="BK139" s="619">
        <f t="shared" si="9"/>
        <v>2960</v>
      </c>
      <c r="BL139" s="620"/>
      <c r="BM139" s="620"/>
      <c r="BN139" s="620"/>
      <c r="BO139" s="620"/>
      <c r="BP139" s="621"/>
      <c r="BQ139" s="615"/>
      <c r="BR139" s="616"/>
      <c r="BS139" s="616"/>
      <c r="BT139" s="616"/>
      <c r="BU139" s="616"/>
      <c r="BV139" s="616"/>
      <c r="BW139" s="617"/>
      <c r="BX139" s="615"/>
      <c r="BY139" s="616"/>
      <c r="BZ139" s="616"/>
      <c r="CA139" s="616"/>
      <c r="CB139" s="616"/>
      <c r="CC139" s="617"/>
      <c r="CD139" s="615"/>
      <c r="CE139" s="616"/>
      <c r="CF139" s="616"/>
      <c r="CG139" s="616"/>
      <c r="CH139" s="616"/>
      <c r="CI139" s="617"/>
    </row>
    <row r="140" spans="1:87" ht="18" customHeight="1" thickBot="1" x14ac:dyDescent="0.3">
      <c r="A140" s="75"/>
      <c r="B140" s="377"/>
      <c r="C140" s="378"/>
      <c r="D140" s="378"/>
      <c r="E140" s="378"/>
      <c r="F140" s="378"/>
      <c r="G140" s="378"/>
      <c r="H140" s="378"/>
      <c r="I140" s="378"/>
      <c r="J140" s="378"/>
      <c r="K140" s="378"/>
      <c r="L140" s="378"/>
      <c r="M140" s="378"/>
      <c r="N140" s="378"/>
      <c r="O140" s="378"/>
      <c r="P140" s="378"/>
      <c r="Q140" s="378"/>
      <c r="R140" s="378"/>
      <c r="S140" s="378"/>
      <c r="T140" s="378"/>
      <c r="U140" s="378"/>
      <c r="V140" s="378"/>
      <c r="W140" s="378"/>
      <c r="X140" s="378"/>
      <c r="Y140" s="378"/>
      <c r="Z140" s="378"/>
      <c r="AA140" s="378"/>
      <c r="AB140" s="378"/>
      <c r="AC140" s="378"/>
      <c r="AD140" s="378"/>
      <c r="AE140" s="378"/>
      <c r="AF140" s="378"/>
      <c r="AG140" s="378"/>
      <c r="AH140" s="378"/>
      <c r="AI140" s="378"/>
      <c r="AJ140" s="379"/>
      <c r="AK140" s="380" t="s">
        <v>3</v>
      </c>
      <c r="AL140" s="381"/>
      <c r="AM140" s="381"/>
      <c r="AN140" s="381"/>
      <c r="AO140" s="381"/>
      <c r="AP140" s="381"/>
      <c r="AQ140" s="381"/>
      <c r="AR140" s="381"/>
      <c r="AS140" s="381"/>
      <c r="AT140" s="381"/>
      <c r="AU140" s="381"/>
      <c r="AV140" s="381"/>
      <c r="AW140" s="381"/>
      <c r="AX140" s="381"/>
      <c r="AY140" s="381"/>
      <c r="AZ140" s="381"/>
      <c r="BA140" s="381"/>
      <c r="BB140" s="381"/>
      <c r="BC140" s="381"/>
      <c r="BD140" s="381"/>
      <c r="BE140" s="381"/>
      <c r="BF140" s="381"/>
      <c r="BG140" s="381"/>
      <c r="BH140" s="381"/>
      <c r="BI140" s="381"/>
      <c r="BJ140" s="630"/>
      <c r="BK140" s="627">
        <f>SUM(BK118:BP139)</f>
        <v>104046</v>
      </c>
      <c r="BL140" s="628"/>
      <c r="BM140" s="628"/>
      <c r="BN140" s="628"/>
      <c r="BO140" s="628"/>
      <c r="BP140" s="629"/>
      <c r="BQ140" s="387" t="s">
        <v>100</v>
      </c>
      <c r="BR140" s="388"/>
      <c r="BS140" s="388"/>
      <c r="BT140" s="388"/>
      <c r="BU140" s="388"/>
      <c r="BV140" s="388"/>
      <c r="BW140" s="388"/>
      <c r="BX140" s="388"/>
      <c r="BY140" s="388"/>
      <c r="BZ140" s="388"/>
      <c r="CA140" s="388"/>
      <c r="CB140" s="388"/>
      <c r="CC140" s="389"/>
      <c r="CD140" s="390">
        <f>+CD118*AE118</f>
        <v>1235835.294117647</v>
      </c>
      <c r="CE140" s="390"/>
      <c r="CF140" s="390"/>
      <c r="CG140" s="390"/>
      <c r="CH140" s="390"/>
      <c r="CI140" s="391"/>
    </row>
    <row r="141" spans="1:87" ht="18" customHeight="1" thickBot="1" x14ac:dyDescent="0.3">
      <c r="A141" s="75"/>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BG141" s="78"/>
      <c r="BH141" s="78"/>
      <c r="BI141" s="78"/>
      <c r="BJ141" s="78"/>
      <c r="BK141" s="79"/>
      <c r="BL141" s="79"/>
      <c r="BM141" s="79"/>
      <c r="BN141" s="79"/>
      <c r="BO141" s="79"/>
      <c r="BP141" s="79"/>
      <c r="BQ141" s="79"/>
      <c r="BR141" s="79"/>
      <c r="BS141" s="79"/>
      <c r="BT141" s="79"/>
      <c r="BU141" s="79"/>
      <c r="BV141" s="79"/>
      <c r="BW141" s="79"/>
      <c r="BX141" s="79"/>
      <c r="BY141" s="79"/>
      <c r="BZ141" s="79"/>
      <c r="CA141" s="79"/>
      <c r="CB141" s="79"/>
      <c r="CC141" s="79"/>
      <c r="CD141" s="79"/>
      <c r="CE141" s="79"/>
      <c r="CF141" s="79"/>
      <c r="CG141" s="79"/>
      <c r="CH141" s="79"/>
      <c r="CI141" s="79"/>
    </row>
    <row r="142" spans="1:87" ht="18" customHeight="1" x14ac:dyDescent="0.25">
      <c r="A142" s="75"/>
      <c r="B142" s="348" t="s">
        <v>0</v>
      </c>
      <c r="C142" s="349"/>
      <c r="D142" s="349"/>
      <c r="E142" s="349"/>
      <c r="F142" s="349"/>
      <c r="G142" s="349"/>
      <c r="H142" s="349"/>
      <c r="I142" s="349"/>
      <c r="J142" s="349"/>
      <c r="K142" s="349"/>
      <c r="L142" s="349"/>
      <c r="M142" s="349"/>
      <c r="N142" s="349"/>
      <c r="O142" s="349"/>
      <c r="P142" s="349"/>
      <c r="Q142" s="349"/>
      <c r="R142" s="349"/>
      <c r="S142" s="349"/>
      <c r="T142" s="349"/>
      <c r="U142" s="349"/>
      <c r="V142" s="349"/>
      <c r="W142" s="349"/>
      <c r="X142" s="349"/>
      <c r="Y142" s="350"/>
      <c r="Z142" s="348" t="s">
        <v>80</v>
      </c>
      <c r="AA142" s="349"/>
      <c r="AB142" s="349"/>
      <c r="AC142" s="349"/>
      <c r="AD142" s="350"/>
      <c r="AE142" s="357" t="s">
        <v>79</v>
      </c>
      <c r="AF142" s="358"/>
      <c r="AG142" s="358"/>
      <c r="AH142" s="358"/>
      <c r="AI142" s="358"/>
      <c r="AJ142" s="359"/>
      <c r="AK142" s="357" t="s">
        <v>81</v>
      </c>
      <c r="AL142" s="358"/>
      <c r="AM142" s="358"/>
      <c r="AN142" s="358"/>
      <c r="AO142" s="358"/>
      <c r="AP142" s="358"/>
      <c r="AQ142" s="358"/>
      <c r="AR142" s="358"/>
      <c r="AS142" s="358"/>
      <c r="AT142" s="358"/>
      <c r="AU142" s="358"/>
      <c r="AV142" s="358"/>
      <c r="AW142" s="358"/>
      <c r="AX142" s="359"/>
      <c r="AY142" s="357" t="s">
        <v>1</v>
      </c>
      <c r="AZ142" s="358"/>
      <c r="BA142" s="358"/>
      <c r="BB142" s="359"/>
      <c r="BC142" s="348" t="s">
        <v>104</v>
      </c>
      <c r="BD142" s="349"/>
      <c r="BE142" s="349"/>
      <c r="BF142" s="350"/>
      <c r="BG142" s="366" t="s">
        <v>82</v>
      </c>
      <c r="BH142" s="367"/>
      <c r="BI142" s="367"/>
      <c r="BJ142" s="368"/>
      <c r="BK142" s="315" t="s">
        <v>99</v>
      </c>
      <c r="BL142" s="316"/>
      <c r="BM142" s="316"/>
      <c r="BN142" s="316"/>
      <c r="BO142" s="316"/>
      <c r="BP142" s="317"/>
      <c r="BQ142" s="315" t="s">
        <v>83</v>
      </c>
      <c r="BR142" s="316"/>
      <c r="BS142" s="316"/>
      <c r="BT142" s="316"/>
      <c r="BU142" s="316"/>
      <c r="BV142" s="316"/>
      <c r="BW142" s="317"/>
      <c r="BX142" s="315" t="s">
        <v>84</v>
      </c>
      <c r="BY142" s="316"/>
      <c r="BZ142" s="316"/>
      <c r="CA142" s="316"/>
      <c r="CB142" s="316"/>
      <c r="CC142" s="317"/>
      <c r="CD142" s="315" t="s">
        <v>85</v>
      </c>
      <c r="CE142" s="316"/>
      <c r="CF142" s="316"/>
      <c r="CG142" s="316"/>
      <c r="CH142" s="316"/>
      <c r="CI142" s="317"/>
    </row>
    <row r="143" spans="1:87" ht="18" customHeight="1" x14ac:dyDescent="0.25">
      <c r="A143" s="75"/>
      <c r="B143" s="351"/>
      <c r="C143" s="352"/>
      <c r="D143" s="352"/>
      <c r="E143" s="352"/>
      <c r="F143" s="352"/>
      <c r="G143" s="352"/>
      <c r="H143" s="352"/>
      <c r="I143" s="352"/>
      <c r="J143" s="352"/>
      <c r="K143" s="352"/>
      <c r="L143" s="352"/>
      <c r="M143" s="352"/>
      <c r="N143" s="352"/>
      <c r="O143" s="352"/>
      <c r="P143" s="352"/>
      <c r="Q143" s="352"/>
      <c r="R143" s="352"/>
      <c r="S143" s="352"/>
      <c r="T143" s="352"/>
      <c r="U143" s="352"/>
      <c r="V143" s="352"/>
      <c r="W143" s="352"/>
      <c r="X143" s="352"/>
      <c r="Y143" s="353"/>
      <c r="Z143" s="351"/>
      <c r="AA143" s="352"/>
      <c r="AB143" s="352"/>
      <c r="AC143" s="352"/>
      <c r="AD143" s="353"/>
      <c r="AE143" s="360"/>
      <c r="AF143" s="361"/>
      <c r="AG143" s="361"/>
      <c r="AH143" s="361"/>
      <c r="AI143" s="361"/>
      <c r="AJ143" s="362"/>
      <c r="AK143" s="360"/>
      <c r="AL143" s="361"/>
      <c r="AM143" s="361"/>
      <c r="AN143" s="361"/>
      <c r="AO143" s="361"/>
      <c r="AP143" s="361"/>
      <c r="AQ143" s="361"/>
      <c r="AR143" s="361"/>
      <c r="AS143" s="361"/>
      <c r="AT143" s="361"/>
      <c r="AU143" s="361"/>
      <c r="AV143" s="361"/>
      <c r="AW143" s="361"/>
      <c r="AX143" s="362"/>
      <c r="AY143" s="360"/>
      <c r="AZ143" s="361"/>
      <c r="BA143" s="361"/>
      <c r="BB143" s="362"/>
      <c r="BC143" s="351"/>
      <c r="BD143" s="352"/>
      <c r="BE143" s="352"/>
      <c r="BF143" s="353"/>
      <c r="BG143" s="369"/>
      <c r="BH143" s="370"/>
      <c r="BI143" s="370"/>
      <c r="BJ143" s="371"/>
      <c r="BK143" s="318"/>
      <c r="BL143" s="319"/>
      <c r="BM143" s="319"/>
      <c r="BN143" s="319"/>
      <c r="BO143" s="319"/>
      <c r="BP143" s="320"/>
      <c r="BQ143" s="318"/>
      <c r="BR143" s="319"/>
      <c r="BS143" s="319"/>
      <c r="BT143" s="319"/>
      <c r="BU143" s="319"/>
      <c r="BV143" s="319"/>
      <c r="BW143" s="320"/>
      <c r="BX143" s="318"/>
      <c r="BY143" s="319"/>
      <c r="BZ143" s="319"/>
      <c r="CA143" s="319"/>
      <c r="CB143" s="319"/>
      <c r="CC143" s="320"/>
      <c r="CD143" s="318"/>
      <c r="CE143" s="319"/>
      <c r="CF143" s="319"/>
      <c r="CG143" s="319"/>
      <c r="CH143" s="319"/>
      <c r="CI143" s="320"/>
    </row>
    <row r="144" spans="1:87" ht="18" customHeight="1" thickBot="1" x14ac:dyDescent="0.3">
      <c r="A144" s="75"/>
      <c r="B144" s="354"/>
      <c r="C144" s="355"/>
      <c r="D144" s="355"/>
      <c r="E144" s="355"/>
      <c r="F144" s="355"/>
      <c r="G144" s="355"/>
      <c r="H144" s="355"/>
      <c r="I144" s="355"/>
      <c r="J144" s="355"/>
      <c r="K144" s="355"/>
      <c r="L144" s="355"/>
      <c r="M144" s="355"/>
      <c r="N144" s="355"/>
      <c r="O144" s="355"/>
      <c r="P144" s="355"/>
      <c r="Q144" s="355"/>
      <c r="R144" s="355"/>
      <c r="S144" s="355"/>
      <c r="T144" s="355"/>
      <c r="U144" s="355"/>
      <c r="V144" s="355"/>
      <c r="W144" s="355"/>
      <c r="X144" s="355"/>
      <c r="Y144" s="356"/>
      <c r="Z144" s="354"/>
      <c r="AA144" s="355"/>
      <c r="AB144" s="355"/>
      <c r="AC144" s="355"/>
      <c r="AD144" s="356"/>
      <c r="AE144" s="363"/>
      <c r="AF144" s="364"/>
      <c r="AG144" s="364"/>
      <c r="AH144" s="364"/>
      <c r="AI144" s="364"/>
      <c r="AJ144" s="365"/>
      <c r="AK144" s="360"/>
      <c r="AL144" s="361"/>
      <c r="AM144" s="361"/>
      <c r="AN144" s="361"/>
      <c r="AO144" s="361"/>
      <c r="AP144" s="361"/>
      <c r="AQ144" s="361"/>
      <c r="AR144" s="361"/>
      <c r="AS144" s="361"/>
      <c r="AT144" s="361"/>
      <c r="AU144" s="361"/>
      <c r="AV144" s="361"/>
      <c r="AW144" s="361"/>
      <c r="AX144" s="362"/>
      <c r="AY144" s="360"/>
      <c r="AZ144" s="361"/>
      <c r="BA144" s="361"/>
      <c r="BB144" s="362"/>
      <c r="BC144" s="351"/>
      <c r="BD144" s="352"/>
      <c r="BE144" s="352"/>
      <c r="BF144" s="353"/>
      <c r="BG144" s="369"/>
      <c r="BH144" s="370"/>
      <c r="BI144" s="370"/>
      <c r="BJ144" s="371"/>
      <c r="BK144" s="318"/>
      <c r="BL144" s="319"/>
      <c r="BM144" s="319"/>
      <c r="BN144" s="319"/>
      <c r="BO144" s="319"/>
      <c r="BP144" s="320"/>
      <c r="BQ144" s="321"/>
      <c r="BR144" s="322"/>
      <c r="BS144" s="322"/>
      <c r="BT144" s="322"/>
      <c r="BU144" s="322"/>
      <c r="BV144" s="322"/>
      <c r="BW144" s="323"/>
      <c r="BX144" s="321"/>
      <c r="BY144" s="322"/>
      <c r="BZ144" s="322"/>
      <c r="CA144" s="322"/>
      <c r="CB144" s="322"/>
      <c r="CC144" s="323"/>
      <c r="CD144" s="321"/>
      <c r="CE144" s="322"/>
      <c r="CF144" s="322"/>
      <c r="CG144" s="322"/>
      <c r="CH144" s="322"/>
      <c r="CI144" s="323"/>
    </row>
    <row r="145" spans="1:87" ht="18.75" customHeight="1" x14ac:dyDescent="0.25">
      <c r="A145" s="75"/>
      <c r="B145" s="324" t="s">
        <v>731</v>
      </c>
      <c r="C145" s="325"/>
      <c r="D145" s="325"/>
      <c r="E145" s="325"/>
      <c r="F145" s="325"/>
      <c r="G145" s="325"/>
      <c r="H145" s="325"/>
      <c r="I145" s="325"/>
      <c r="J145" s="325"/>
      <c r="K145" s="325"/>
      <c r="L145" s="325"/>
      <c r="M145" s="325"/>
      <c r="N145" s="325"/>
      <c r="O145" s="325"/>
      <c r="P145" s="325"/>
      <c r="Q145" s="325"/>
      <c r="R145" s="325"/>
      <c r="S145" s="325"/>
      <c r="T145" s="325"/>
      <c r="U145" s="325"/>
      <c r="V145" s="325"/>
      <c r="W145" s="325"/>
      <c r="X145" s="325"/>
      <c r="Y145" s="326"/>
      <c r="Z145" s="333" t="s">
        <v>860</v>
      </c>
      <c r="AA145" s="334"/>
      <c r="AB145" s="334"/>
      <c r="AC145" s="334"/>
      <c r="AD145" s="335"/>
      <c r="AE145" s="333">
        <v>1</v>
      </c>
      <c r="AF145" s="334"/>
      <c r="AG145" s="334"/>
      <c r="AH145" s="334"/>
      <c r="AI145" s="334"/>
      <c r="AJ145" s="335"/>
      <c r="AK145" s="342" t="s">
        <v>41</v>
      </c>
      <c r="AL145" s="343"/>
      <c r="AM145" s="343"/>
      <c r="AN145" s="343"/>
      <c r="AO145" s="343"/>
      <c r="AP145" s="343"/>
      <c r="AQ145" s="343"/>
      <c r="AR145" s="343"/>
      <c r="AS145" s="343"/>
      <c r="AT145" s="343"/>
      <c r="AU145" s="343"/>
      <c r="AV145" s="343"/>
      <c r="AW145" s="343"/>
      <c r="AX145" s="605"/>
      <c r="AY145" s="345">
        <v>8</v>
      </c>
      <c r="AZ145" s="346"/>
      <c r="BA145" s="346"/>
      <c r="BB145" s="347"/>
      <c r="BC145" s="345">
        <f>+$AE$145*AY145</f>
        <v>8</v>
      </c>
      <c r="BD145" s="346"/>
      <c r="BE145" s="346"/>
      <c r="BF145" s="347"/>
      <c r="BG145" s="285">
        <v>22629</v>
      </c>
      <c r="BH145" s="286"/>
      <c r="BI145" s="286"/>
      <c r="BJ145" s="622"/>
      <c r="BK145" s="288">
        <f>+AY145*BG145</f>
        <v>181032</v>
      </c>
      <c r="BL145" s="289"/>
      <c r="BM145" s="289"/>
      <c r="BN145" s="289"/>
      <c r="BO145" s="289"/>
      <c r="BP145" s="290"/>
      <c r="BQ145" s="609">
        <v>10000000</v>
      </c>
      <c r="BR145" s="610"/>
      <c r="BS145" s="610"/>
      <c r="BT145" s="610"/>
      <c r="BU145" s="610"/>
      <c r="BV145" s="610"/>
      <c r="BW145" s="611"/>
      <c r="BX145" s="609">
        <f>+(((BK167+BQ145)*15)/85)</f>
        <v>1820810.1176470588</v>
      </c>
      <c r="BY145" s="610"/>
      <c r="BZ145" s="610"/>
      <c r="CA145" s="610"/>
      <c r="CB145" s="610"/>
      <c r="CC145" s="611"/>
      <c r="CD145" s="609">
        <f>+BK167+BQ145+BX145</f>
        <v>12138734.117647059</v>
      </c>
      <c r="CE145" s="610"/>
      <c r="CF145" s="610"/>
      <c r="CG145" s="610"/>
      <c r="CH145" s="610"/>
      <c r="CI145" s="611"/>
    </row>
    <row r="146" spans="1:87" ht="18.75" customHeight="1" x14ac:dyDescent="0.25">
      <c r="A146" s="75"/>
      <c r="B146" s="327"/>
      <c r="C146" s="328"/>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9"/>
      <c r="Z146" s="336"/>
      <c r="AA146" s="337"/>
      <c r="AB146" s="337"/>
      <c r="AC146" s="337"/>
      <c r="AD146" s="338"/>
      <c r="AE146" s="336"/>
      <c r="AF146" s="337"/>
      <c r="AG146" s="337"/>
      <c r="AH146" s="337"/>
      <c r="AI146" s="337"/>
      <c r="AJ146" s="338"/>
      <c r="AK146" s="300" t="s">
        <v>15</v>
      </c>
      <c r="AL146" s="301"/>
      <c r="AM146" s="301"/>
      <c r="AN146" s="301"/>
      <c r="AO146" s="301"/>
      <c r="AP146" s="301"/>
      <c r="AQ146" s="301"/>
      <c r="AR146" s="301"/>
      <c r="AS146" s="301"/>
      <c r="AT146" s="301"/>
      <c r="AU146" s="301"/>
      <c r="AV146" s="301"/>
      <c r="AW146" s="301"/>
      <c r="AX146" s="603"/>
      <c r="AY146" s="303">
        <v>0.25</v>
      </c>
      <c r="AZ146" s="304"/>
      <c r="BA146" s="304"/>
      <c r="BB146" s="305"/>
      <c r="BC146" s="303">
        <f t="shared" ref="BC146:BC166" si="10">+$AE$145*AY146</f>
        <v>0.25</v>
      </c>
      <c r="BD146" s="304"/>
      <c r="BE146" s="304"/>
      <c r="BF146" s="305"/>
      <c r="BG146" s="309">
        <v>7925</v>
      </c>
      <c r="BH146" s="310"/>
      <c r="BI146" s="310"/>
      <c r="BJ146" s="623"/>
      <c r="BK146" s="624">
        <f t="shared" ref="BK146:BK166" si="11">+AY146*BG146</f>
        <v>1981.25</v>
      </c>
      <c r="BL146" s="625"/>
      <c r="BM146" s="625"/>
      <c r="BN146" s="625"/>
      <c r="BO146" s="625"/>
      <c r="BP146" s="626"/>
      <c r="BQ146" s="612"/>
      <c r="BR146" s="613"/>
      <c r="BS146" s="613"/>
      <c r="BT146" s="613"/>
      <c r="BU146" s="613"/>
      <c r="BV146" s="613"/>
      <c r="BW146" s="614"/>
      <c r="BX146" s="612"/>
      <c r="BY146" s="613"/>
      <c r="BZ146" s="613"/>
      <c r="CA146" s="613"/>
      <c r="CB146" s="613"/>
      <c r="CC146" s="614"/>
      <c r="CD146" s="612"/>
      <c r="CE146" s="613"/>
      <c r="CF146" s="613"/>
      <c r="CG146" s="613"/>
      <c r="CH146" s="613"/>
      <c r="CI146" s="614"/>
    </row>
    <row r="147" spans="1:87" ht="18.75" customHeight="1" x14ac:dyDescent="0.25">
      <c r="A147" s="75"/>
      <c r="B147" s="327"/>
      <c r="C147" s="328"/>
      <c r="D147" s="328"/>
      <c r="E147" s="328"/>
      <c r="F147" s="328"/>
      <c r="G147" s="328"/>
      <c r="H147" s="328"/>
      <c r="I147" s="328"/>
      <c r="J147" s="328"/>
      <c r="K147" s="328"/>
      <c r="L147" s="328"/>
      <c r="M147" s="328"/>
      <c r="N147" s="328"/>
      <c r="O147" s="328"/>
      <c r="P147" s="328"/>
      <c r="Q147" s="328"/>
      <c r="R147" s="328"/>
      <c r="S147" s="328"/>
      <c r="T147" s="328"/>
      <c r="U147" s="328"/>
      <c r="V147" s="328"/>
      <c r="W147" s="328"/>
      <c r="X147" s="328"/>
      <c r="Y147" s="329"/>
      <c r="Z147" s="336"/>
      <c r="AA147" s="337"/>
      <c r="AB147" s="337"/>
      <c r="AC147" s="337"/>
      <c r="AD147" s="338"/>
      <c r="AE147" s="336"/>
      <c r="AF147" s="337"/>
      <c r="AG147" s="337"/>
      <c r="AH147" s="337"/>
      <c r="AI147" s="337"/>
      <c r="AJ147" s="338"/>
      <c r="AK147" s="300" t="s">
        <v>30</v>
      </c>
      <c r="AL147" s="301"/>
      <c r="AM147" s="301"/>
      <c r="AN147" s="301"/>
      <c r="AO147" s="301"/>
      <c r="AP147" s="301"/>
      <c r="AQ147" s="301"/>
      <c r="AR147" s="301"/>
      <c r="AS147" s="301"/>
      <c r="AT147" s="301"/>
      <c r="AU147" s="301"/>
      <c r="AV147" s="301"/>
      <c r="AW147" s="301"/>
      <c r="AX147" s="603"/>
      <c r="AY147" s="303">
        <v>8</v>
      </c>
      <c r="AZ147" s="304"/>
      <c r="BA147" s="304"/>
      <c r="BB147" s="305"/>
      <c r="BC147" s="303">
        <f t="shared" si="10"/>
        <v>8</v>
      </c>
      <c r="BD147" s="304"/>
      <c r="BE147" s="304"/>
      <c r="BF147" s="305"/>
      <c r="BG147" s="309">
        <v>7925</v>
      </c>
      <c r="BH147" s="310"/>
      <c r="BI147" s="310"/>
      <c r="BJ147" s="623"/>
      <c r="BK147" s="624">
        <f t="shared" si="11"/>
        <v>63400</v>
      </c>
      <c r="BL147" s="625"/>
      <c r="BM147" s="625"/>
      <c r="BN147" s="625"/>
      <c r="BO147" s="625"/>
      <c r="BP147" s="626"/>
      <c r="BQ147" s="612"/>
      <c r="BR147" s="613"/>
      <c r="BS147" s="613"/>
      <c r="BT147" s="613"/>
      <c r="BU147" s="613"/>
      <c r="BV147" s="613"/>
      <c r="BW147" s="614"/>
      <c r="BX147" s="612"/>
      <c r="BY147" s="613"/>
      <c r="BZ147" s="613"/>
      <c r="CA147" s="613"/>
      <c r="CB147" s="613"/>
      <c r="CC147" s="614"/>
      <c r="CD147" s="612"/>
      <c r="CE147" s="613"/>
      <c r="CF147" s="613"/>
      <c r="CG147" s="613"/>
      <c r="CH147" s="613"/>
      <c r="CI147" s="614"/>
    </row>
    <row r="148" spans="1:87" ht="18.75" customHeight="1" x14ac:dyDescent="0.25">
      <c r="A148" s="75"/>
      <c r="B148" s="327"/>
      <c r="C148" s="328"/>
      <c r="D148" s="328"/>
      <c r="E148" s="328"/>
      <c r="F148" s="328"/>
      <c r="G148" s="328"/>
      <c r="H148" s="328"/>
      <c r="I148" s="328"/>
      <c r="J148" s="328"/>
      <c r="K148" s="328"/>
      <c r="L148" s="328"/>
      <c r="M148" s="328"/>
      <c r="N148" s="328"/>
      <c r="O148" s="328"/>
      <c r="P148" s="328"/>
      <c r="Q148" s="328"/>
      <c r="R148" s="328"/>
      <c r="S148" s="328"/>
      <c r="T148" s="328"/>
      <c r="U148" s="328"/>
      <c r="V148" s="328"/>
      <c r="W148" s="328"/>
      <c r="X148" s="328"/>
      <c r="Y148" s="329"/>
      <c r="Z148" s="336"/>
      <c r="AA148" s="337"/>
      <c r="AB148" s="337"/>
      <c r="AC148" s="337"/>
      <c r="AD148" s="338"/>
      <c r="AE148" s="336"/>
      <c r="AF148" s="337"/>
      <c r="AG148" s="337"/>
      <c r="AH148" s="337"/>
      <c r="AI148" s="337"/>
      <c r="AJ148" s="338"/>
      <c r="AK148" s="300" t="s">
        <v>16</v>
      </c>
      <c r="AL148" s="301"/>
      <c r="AM148" s="301"/>
      <c r="AN148" s="301"/>
      <c r="AO148" s="301"/>
      <c r="AP148" s="301"/>
      <c r="AQ148" s="301"/>
      <c r="AR148" s="301"/>
      <c r="AS148" s="301"/>
      <c r="AT148" s="301"/>
      <c r="AU148" s="301"/>
      <c r="AV148" s="301"/>
      <c r="AW148" s="301"/>
      <c r="AX148" s="603"/>
      <c r="AY148" s="303">
        <v>0.25</v>
      </c>
      <c r="AZ148" s="304"/>
      <c r="BA148" s="304"/>
      <c r="BB148" s="305"/>
      <c r="BC148" s="303">
        <f t="shared" si="10"/>
        <v>0.25</v>
      </c>
      <c r="BD148" s="304"/>
      <c r="BE148" s="304"/>
      <c r="BF148" s="305"/>
      <c r="BG148" s="309">
        <v>7925</v>
      </c>
      <c r="BH148" s="310"/>
      <c r="BI148" s="310"/>
      <c r="BJ148" s="623"/>
      <c r="BK148" s="624">
        <f t="shared" si="11"/>
        <v>1981.25</v>
      </c>
      <c r="BL148" s="625"/>
      <c r="BM148" s="625"/>
      <c r="BN148" s="625"/>
      <c r="BO148" s="625"/>
      <c r="BP148" s="626"/>
      <c r="BQ148" s="612"/>
      <c r="BR148" s="613"/>
      <c r="BS148" s="613"/>
      <c r="BT148" s="613"/>
      <c r="BU148" s="613"/>
      <c r="BV148" s="613"/>
      <c r="BW148" s="614"/>
      <c r="BX148" s="612"/>
      <c r="BY148" s="613"/>
      <c r="BZ148" s="613"/>
      <c r="CA148" s="613"/>
      <c r="CB148" s="613"/>
      <c r="CC148" s="614"/>
      <c r="CD148" s="612"/>
      <c r="CE148" s="613"/>
      <c r="CF148" s="613"/>
      <c r="CG148" s="613"/>
      <c r="CH148" s="613"/>
      <c r="CI148" s="614"/>
    </row>
    <row r="149" spans="1:87" ht="18.75" customHeight="1" x14ac:dyDescent="0.25">
      <c r="A149" s="75"/>
      <c r="B149" s="327"/>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9"/>
      <c r="Z149" s="336"/>
      <c r="AA149" s="337"/>
      <c r="AB149" s="337"/>
      <c r="AC149" s="337"/>
      <c r="AD149" s="338"/>
      <c r="AE149" s="336"/>
      <c r="AF149" s="337"/>
      <c r="AG149" s="337"/>
      <c r="AH149" s="337"/>
      <c r="AI149" s="337"/>
      <c r="AJ149" s="338"/>
      <c r="AK149" s="300" t="s">
        <v>23</v>
      </c>
      <c r="AL149" s="301"/>
      <c r="AM149" s="301"/>
      <c r="AN149" s="301"/>
      <c r="AO149" s="301"/>
      <c r="AP149" s="301"/>
      <c r="AQ149" s="301"/>
      <c r="AR149" s="301"/>
      <c r="AS149" s="301"/>
      <c r="AT149" s="301"/>
      <c r="AU149" s="301"/>
      <c r="AV149" s="301"/>
      <c r="AW149" s="301"/>
      <c r="AX149" s="603"/>
      <c r="AY149" s="303">
        <v>0.25</v>
      </c>
      <c r="AZ149" s="304"/>
      <c r="BA149" s="304"/>
      <c r="BB149" s="305"/>
      <c r="BC149" s="303">
        <f t="shared" si="10"/>
        <v>0.25</v>
      </c>
      <c r="BD149" s="304"/>
      <c r="BE149" s="304"/>
      <c r="BF149" s="305"/>
      <c r="BG149" s="309">
        <v>7925</v>
      </c>
      <c r="BH149" s="310"/>
      <c r="BI149" s="310"/>
      <c r="BJ149" s="623"/>
      <c r="BK149" s="624">
        <f t="shared" si="11"/>
        <v>1981.25</v>
      </c>
      <c r="BL149" s="625"/>
      <c r="BM149" s="625"/>
      <c r="BN149" s="625"/>
      <c r="BO149" s="625"/>
      <c r="BP149" s="626"/>
      <c r="BQ149" s="612"/>
      <c r="BR149" s="613"/>
      <c r="BS149" s="613"/>
      <c r="BT149" s="613"/>
      <c r="BU149" s="613"/>
      <c r="BV149" s="613"/>
      <c r="BW149" s="614"/>
      <c r="BX149" s="612"/>
      <c r="BY149" s="613"/>
      <c r="BZ149" s="613"/>
      <c r="CA149" s="613"/>
      <c r="CB149" s="613"/>
      <c r="CC149" s="614"/>
      <c r="CD149" s="612"/>
      <c r="CE149" s="613"/>
      <c r="CF149" s="613"/>
      <c r="CG149" s="613"/>
      <c r="CH149" s="613"/>
      <c r="CI149" s="614"/>
    </row>
    <row r="150" spans="1:87" ht="18.75" customHeight="1" x14ac:dyDescent="0.25">
      <c r="A150" s="75"/>
      <c r="B150" s="327"/>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9"/>
      <c r="Z150" s="336"/>
      <c r="AA150" s="337"/>
      <c r="AB150" s="337"/>
      <c r="AC150" s="337"/>
      <c r="AD150" s="338"/>
      <c r="AE150" s="336"/>
      <c r="AF150" s="337"/>
      <c r="AG150" s="337"/>
      <c r="AH150" s="337"/>
      <c r="AI150" s="337"/>
      <c r="AJ150" s="338"/>
      <c r="AK150" s="300" t="s">
        <v>22</v>
      </c>
      <c r="AL150" s="301"/>
      <c r="AM150" s="301"/>
      <c r="AN150" s="301"/>
      <c r="AO150" s="301"/>
      <c r="AP150" s="301"/>
      <c r="AQ150" s="301"/>
      <c r="AR150" s="301"/>
      <c r="AS150" s="301"/>
      <c r="AT150" s="301"/>
      <c r="AU150" s="301"/>
      <c r="AV150" s="301"/>
      <c r="AW150" s="301"/>
      <c r="AX150" s="603"/>
      <c r="AY150" s="303">
        <v>0.25</v>
      </c>
      <c r="AZ150" s="304"/>
      <c r="BA150" s="304"/>
      <c r="BB150" s="305"/>
      <c r="BC150" s="303">
        <f t="shared" si="10"/>
        <v>0.25</v>
      </c>
      <c r="BD150" s="304"/>
      <c r="BE150" s="304"/>
      <c r="BF150" s="305"/>
      <c r="BG150" s="309">
        <v>7925</v>
      </c>
      <c r="BH150" s="310"/>
      <c r="BI150" s="310"/>
      <c r="BJ150" s="623"/>
      <c r="BK150" s="624">
        <f t="shared" si="11"/>
        <v>1981.25</v>
      </c>
      <c r="BL150" s="625"/>
      <c r="BM150" s="625"/>
      <c r="BN150" s="625"/>
      <c r="BO150" s="625"/>
      <c r="BP150" s="626"/>
      <c r="BQ150" s="612"/>
      <c r="BR150" s="613"/>
      <c r="BS150" s="613"/>
      <c r="BT150" s="613"/>
      <c r="BU150" s="613"/>
      <c r="BV150" s="613"/>
      <c r="BW150" s="614"/>
      <c r="BX150" s="612"/>
      <c r="BY150" s="613"/>
      <c r="BZ150" s="613"/>
      <c r="CA150" s="613"/>
      <c r="CB150" s="613"/>
      <c r="CC150" s="614"/>
      <c r="CD150" s="612"/>
      <c r="CE150" s="613"/>
      <c r="CF150" s="613"/>
      <c r="CG150" s="613"/>
      <c r="CH150" s="613"/>
      <c r="CI150" s="614"/>
    </row>
    <row r="151" spans="1:87" ht="18.75" customHeight="1" x14ac:dyDescent="0.25">
      <c r="A151" s="75"/>
      <c r="B151" s="327"/>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9"/>
      <c r="Z151" s="336"/>
      <c r="AA151" s="337"/>
      <c r="AB151" s="337"/>
      <c r="AC151" s="337"/>
      <c r="AD151" s="338"/>
      <c r="AE151" s="336"/>
      <c r="AF151" s="337"/>
      <c r="AG151" s="337"/>
      <c r="AH151" s="337"/>
      <c r="AI151" s="337"/>
      <c r="AJ151" s="338"/>
      <c r="AK151" s="300" t="s">
        <v>29</v>
      </c>
      <c r="AL151" s="301"/>
      <c r="AM151" s="301"/>
      <c r="AN151" s="301"/>
      <c r="AO151" s="301"/>
      <c r="AP151" s="301"/>
      <c r="AQ151" s="301"/>
      <c r="AR151" s="301"/>
      <c r="AS151" s="301"/>
      <c r="AT151" s="301"/>
      <c r="AU151" s="301"/>
      <c r="AV151" s="301"/>
      <c r="AW151" s="301"/>
      <c r="AX151" s="603"/>
      <c r="AY151" s="303">
        <v>0.25</v>
      </c>
      <c r="AZ151" s="304"/>
      <c r="BA151" s="304"/>
      <c r="BB151" s="305"/>
      <c r="BC151" s="303">
        <f t="shared" si="10"/>
        <v>0.25</v>
      </c>
      <c r="BD151" s="304"/>
      <c r="BE151" s="304"/>
      <c r="BF151" s="305"/>
      <c r="BG151" s="309">
        <v>7925</v>
      </c>
      <c r="BH151" s="310"/>
      <c r="BI151" s="310"/>
      <c r="BJ151" s="623"/>
      <c r="BK151" s="624">
        <f t="shared" si="11"/>
        <v>1981.25</v>
      </c>
      <c r="BL151" s="625"/>
      <c r="BM151" s="625"/>
      <c r="BN151" s="625"/>
      <c r="BO151" s="625"/>
      <c r="BP151" s="626"/>
      <c r="BQ151" s="612"/>
      <c r="BR151" s="613"/>
      <c r="BS151" s="613"/>
      <c r="BT151" s="613"/>
      <c r="BU151" s="613"/>
      <c r="BV151" s="613"/>
      <c r="BW151" s="614"/>
      <c r="BX151" s="612"/>
      <c r="BY151" s="613"/>
      <c r="BZ151" s="613"/>
      <c r="CA151" s="613"/>
      <c r="CB151" s="613"/>
      <c r="CC151" s="614"/>
      <c r="CD151" s="612"/>
      <c r="CE151" s="613"/>
      <c r="CF151" s="613"/>
      <c r="CG151" s="613"/>
      <c r="CH151" s="613"/>
      <c r="CI151" s="614"/>
    </row>
    <row r="152" spans="1:87" ht="18.75" customHeight="1" x14ac:dyDescent="0.25">
      <c r="A152" s="75"/>
      <c r="B152" s="327"/>
      <c r="C152" s="328"/>
      <c r="D152" s="328"/>
      <c r="E152" s="328"/>
      <c r="F152" s="328"/>
      <c r="G152" s="328"/>
      <c r="H152" s="328"/>
      <c r="I152" s="328"/>
      <c r="J152" s="328"/>
      <c r="K152" s="328"/>
      <c r="L152" s="328"/>
      <c r="M152" s="328"/>
      <c r="N152" s="328"/>
      <c r="O152" s="328"/>
      <c r="P152" s="328"/>
      <c r="Q152" s="328"/>
      <c r="R152" s="328"/>
      <c r="S152" s="328"/>
      <c r="T152" s="328"/>
      <c r="U152" s="328"/>
      <c r="V152" s="328"/>
      <c r="W152" s="328"/>
      <c r="X152" s="328"/>
      <c r="Y152" s="329"/>
      <c r="Z152" s="336"/>
      <c r="AA152" s="337"/>
      <c r="AB152" s="337"/>
      <c r="AC152" s="337"/>
      <c r="AD152" s="338"/>
      <c r="AE152" s="336"/>
      <c r="AF152" s="337"/>
      <c r="AG152" s="337"/>
      <c r="AH152" s="337"/>
      <c r="AI152" s="337"/>
      <c r="AJ152" s="338"/>
      <c r="AK152" s="300" t="s">
        <v>14</v>
      </c>
      <c r="AL152" s="301"/>
      <c r="AM152" s="301"/>
      <c r="AN152" s="301"/>
      <c r="AO152" s="301"/>
      <c r="AP152" s="301"/>
      <c r="AQ152" s="301"/>
      <c r="AR152" s="301"/>
      <c r="AS152" s="301"/>
      <c r="AT152" s="301"/>
      <c r="AU152" s="301"/>
      <c r="AV152" s="301"/>
      <c r="AW152" s="301"/>
      <c r="AX152" s="603"/>
      <c r="AY152" s="303">
        <v>0.25</v>
      </c>
      <c r="AZ152" s="304"/>
      <c r="BA152" s="304"/>
      <c r="BB152" s="305"/>
      <c r="BC152" s="303">
        <f t="shared" si="10"/>
        <v>0.25</v>
      </c>
      <c r="BD152" s="304"/>
      <c r="BE152" s="304"/>
      <c r="BF152" s="305"/>
      <c r="BG152" s="309">
        <v>7925</v>
      </c>
      <c r="BH152" s="310"/>
      <c r="BI152" s="310"/>
      <c r="BJ152" s="623"/>
      <c r="BK152" s="624">
        <f t="shared" si="11"/>
        <v>1981.25</v>
      </c>
      <c r="BL152" s="625"/>
      <c r="BM152" s="625"/>
      <c r="BN152" s="625"/>
      <c r="BO152" s="625"/>
      <c r="BP152" s="626"/>
      <c r="BQ152" s="612"/>
      <c r="BR152" s="613"/>
      <c r="BS152" s="613"/>
      <c r="BT152" s="613"/>
      <c r="BU152" s="613"/>
      <c r="BV152" s="613"/>
      <c r="BW152" s="614"/>
      <c r="BX152" s="612"/>
      <c r="BY152" s="613"/>
      <c r="BZ152" s="613"/>
      <c r="CA152" s="613"/>
      <c r="CB152" s="613"/>
      <c r="CC152" s="614"/>
      <c r="CD152" s="612"/>
      <c r="CE152" s="613"/>
      <c r="CF152" s="613"/>
      <c r="CG152" s="613"/>
      <c r="CH152" s="613"/>
      <c r="CI152" s="614"/>
    </row>
    <row r="153" spans="1:87" ht="18.75" customHeight="1" x14ac:dyDescent="0.25">
      <c r="A153" s="75"/>
      <c r="B153" s="327"/>
      <c r="C153" s="328"/>
      <c r="D153" s="328"/>
      <c r="E153" s="328"/>
      <c r="F153" s="328"/>
      <c r="G153" s="328"/>
      <c r="H153" s="328"/>
      <c r="I153" s="328"/>
      <c r="J153" s="328"/>
      <c r="K153" s="328"/>
      <c r="L153" s="328"/>
      <c r="M153" s="328"/>
      <c r="N153" s="328"/>
      <c r="O153" s="328"/>
      <c r="P153" s="328"/>
      <c r="Q153" s="328"/>
      <c r="R153" s="328"/>
      <c r="S153" s="328"/>
      <c r="T153" s="328"/>
      <c r="U153" s="328"/>
      <c r="V153" s="328"/>
      <c r="W153" s="328"/>
      <c r="X153" s="328"/>
      <c r="Y153" s="329"/>
      <c r="Z153" s="336"/>
      <c r="AA153" s="337"/>
      <c r="AB153" s="337"/>
      <c r="AC153" s="337"/>
      <c r="AD153" s="338"/>
      <c r="AE153" s="336"/>
      <c r="AF153" s="337"/>
      <c r="AG153" s="337"/>
      <c r="AH153" s="337"/>
      <c r="AI153" s="337"/>
      <c r="AJ153" s="338"/>
      <c r="AK153" s="300" t="s">
        <v>35</v>
      </c>
      <c r="AL153" s="301"/>
      <c r="AM153" s="301"/>
      <c r="AN153" s="301"/>
      <c r="AO153" s="301"/>
      <c r="AP153" s="301"/>
      <c r="AQ153" s="301"/>
      <c r="AR153" s="301"/>
      <c r="AS153" s="301"/>
      <c r="AT153" s="301"/>
      <c r="AU153" s="301"/>
      <c r="AV153" s="301"/>
      <c r="AW153" s="301"/>
      <c r="AX153" s="603"/>
      <c r="AY153" s="303">
        <v>0.25</v>
      </c>
      <c r="AZ153" s="304"/>
      <c r="BA153" s="304"/>
      <c r="BB153" s="305"/>
      <c r="BC153" s="303">
        <f t="shared" si="10"/>
        <v>0.25</v>
      </c>
      <c r="BD153" s="304"/>
      <c r="BE153" s="304"/>
      <c r="BF153" s="305"/>
      <c r="BG153" s="309">
        <v>11718</v>
      </c>
      <c r="BH153" s="310"/>
      <c r="BI153" s="310"/>
      <c r="BJ153" s="623"/>
      <c r="BK153" s="624">
        <f t="shared" si="11"/>
        <v>2929.5</v>
      </c>
      <c r="BL153" s="625"/>
      <c r="BM153" s="625"/>
      <c r="BN153" s="625"/>
      <c r="BO153" s="625"/>
      <c r="BP153" s="626"/>
      <c r="BQ153" s="612"/>
      <c r="BR153" s="613"/>
      <c r="BS153" s="613"/>
      <c r="BT153" s="613"/>
      <c r="BU153" s="613"/>
      <c r="BV153" s="613"/>
      <c r="BW153" s="614"/>
      <c r="BX153" s="612"/>
      <c r="BY153" s="613"/>
      <c r="BZ153" s="613"/>
      <c r="CA153" s="613"/>
      <c r="CB153" s="613"/>
      <c r="CC153" s="614"/>
      <c r="CD153" s="612"/>
      <c r="CE153" s="613"/>
      <c r="CF153" s="613"/>
      <c r="CG153" s="613"/>
      <c r="CH153" s="613"/>
      <c r="CI153" s="614"/>
    </row>
    <row r="154" spans="1:87" ht="18.75" customHeight="1" x14ac:dyDescent="0.25">
      <c r="A154" s="75"/>
      <c r="B154" s="327"/>
      <c r="C154" s="328"/>
      <c r="D154" s="328"/>
      <c r="E154" s="328"/>
      <c r="F154" s="328"/>
      <c r="G154" s="328"/>
      <c r="H154" s="328"/>
      <c r="I154" s="328"/>
      <c r="J154" s="328"/>
      <c r="K154" s="328"/>
      <c r="L154" s="328"/>
      <c r="M154" s="328"/>
      <c r="N154" s="328"/>
      <c r="O154" s="328"/>
      <c r="P154" s="328"/>
      <c r="Q154" s="328"/>
      <c r="R154" s="328"/>
      <c r="S154" s="328"/>
      <c r="T154" s="328"/>
      <c r="U154" s="328"/>
      <c r="V154" s="328"/>
      <c r="W154" s="328"/>
      <c r="X154" s="328"/>
      <c r="Y154" s="329"/>
      <c r="Z154" s="336"/>
      <c r="AA154" s="337"/>
      <c r="AB154" s="337"/>
      <c r="AC154" s="337"/>
      <c r="AD154" s="338"/>
      <c r="AE154" s="336"/>
      <c r="AF154" s="337"/>
      <c r="AG154" s="337"/>
      <c r="AH154" s="337"/>
      <c r="AI154" s="337"/>
      <c r="AJ154" s="338"/>
      <c r="AK154" s="300" t="s">
        <v>4</v>
      </c>
      <c r="AL154" s="301"/>
      <c r="AM154" s="301"/>
      <c r="AN154" s="301"/>
      <c r="AO154" s="301"/>
      <c r="AP154" s="301"/>
      <c r="AQ154" s="301"/>
      <c r="AR154" s="301"/>
      <c r="AS154" s="301"/>
      <c r="AT154" s="301"/>
      <c r="AU154" s="301"/>
      <c r="AV154" s="301"/>
      <c r="AW154" s="301"/>
      <c r="AX154" s="603"/>
      <c r="AY154" s="303">
        <v>0.25</v>
      </c>
      <c r="AZ154" s="304"/>
      <c r="BA154" s="304"/>
      <c r="BB154" s="305"/>
      <c r="BC154" s="303">
        <f t="shared" si="10"/>
        <v>0.25</v>
      </c>
      <c r="BD154" s="304"/>
      <c r="BE154" s="304"/>
      <c r="BF154" s="305"/>
      <c r="BG154" s="309">
        <v>6399</v>
      </c>
      <c r="BH154" s="310"/>
      <c r="BI154" s="310"/>
      <c r="BJ154" s="623"/>
      <c r="BK154" s="624">
        <f t="shared" si="11"/>
        <v>1599.75</v>
      </c>
      <c r="BL154" s="625"/>
      <c r="BM154" s="625"/>
      <c r="BN154" s="625"/>
      <c r="BO154" s="625"/>
      <c r="BP154" s="626"/>
      <c r="BQ154" s="612"/>
      <c r="BR154" s="613"/>
      <c r="BS154" s="613"/>
      <c r="BT154" s="613"/>
      <c r="BU154" s="613"/>
      <c r="BV154" s="613"/>
      <c r="BW154" s="614"/>
      <c r="BX154" s="612"/>
      <c r="BY154" s="613"/>
      <c r="BZ154" s="613"/>
      <c r="CA154" s="613"/>
      <c r="CB154" s="613"/>
      <c r="CC154" s="614"/>
      <c r="CD154" s="612"/>
      <c r="CE154" s="613"/>
      <c r="CF154" s="613"/>
      <c r="CG154" s="613"/>
      <c r="CH154" s="613"/>
      <c r="CI154" s="614"/>
    </row>
    <row r="155" spans="1:87" ht="18.75" customHeight="1" x14ac:dyDescent="0.25">
      <c r="A155" s="75"/>
      <c r="B155" s="327"/>
      <c r="C155" s="328"/>
      <c r="D155" s="328"/>
      <c r="E155" s="328"/>
      <c r="F155" s="328"/>
      <c r="G155" s="328"/>
      <c r="H155" s="328"/>
      <c r="I155" s="328"/>
      <c r="J155" s="328"/>
      <c r="K155" s="328"/>
      <c r="L155" s="328"/>
      <c r="M155" s="328"/>
      <c r="N155" s="328"/>
      <c r="O155" s="328"/>
      <c r="P155" s="328"/>
      <c r="Q155" s="328"/>
      <c r="R155" s="328"/>
      <c r="S155" s="328"/>
      <c r="T155" s="328"/>
      <c r="U155" s="328"/>
      <c r="V155" s="328"/>
      <c r="W155" s="328"/>
      <c r="X155" s="328"/>
      <c r="Y155" s="329"/>
      <c r="Z155" s="336"/>
      <c r="AA155" s="337"/>
      <c r="AB155" s="337"/>
      <c r="AC155" s="337"/>
      <c r="AD155" s="338"/>
      <c r="AE155" s="336"/>
      <c r="AF155" s="337"/>
      <c r="AG155" s="337"/>
      <c r="AH155" s="337"/>
      <c r="AI155" s="337"/>
      <c r="AJ155" s="338"/>
      <c r="AK155" s="300" t="s">
        <v>5</v>
      </c>
      <c r="AL155" s="301"/>
      <c r="AM155" s="301"/>
      <c r="AN155" s="301"/>
      <c r="AO155" s="301"/>
      <c r="AP155" s="301"/>
      <c r="AQ155" s="301"/>
      <c r="AR155" s="301"/>
      <c r="AS155" s="301"/>
      <c r="AT155" s="301"/>
      <c r="AU155" s="301"/>
      <c r="AV155" s="301"/>
      <c r="AW155" s="301"/>
      <c r="AX155" s="603"/>
      <c r="AY155" s="303">
        <v>0.25</v>
      </c>
      <c r="AZ155" s="304"/>
      <c r="BA155" s="304"/>
      <c r="BB155" s="305"/>
      <c r="BC155" s="303">
        <f t="shared" si="10"/>
        <v>0.25</v>
      </c>
      <c r="BD155" s="304"/>
      <c r="BE155" s="304"/>
      <c r="BF155" s="305"/>
      <c r="BG155" s="309">
        <v>6778</v>
      </c>
      <c r="BH155" s="310"/>
      <c r="BI155" s="310"/>
      <c r="BJ155" s="623"/>
      <c r="BK155" s="624">
        <f t="shared" si="11"/>
        <v>1694.5</v>
      </c>
      <c r="BL155" s="625"/>
      <c r="BM155" s="625"/>
      <c r="BN155" s="625"/>
      <c r="BO155" s="625"/>
      <c r="BP155" s="626"/>
      <c r="BQ155" s="612"/>
      <c r="BR155" s="613"/>
      <c r="BS155" s="613"/>
      <c r="BT155" s="613"/>
      <c r="BU155" s="613"/>
      <c r="BV155" s="613"/>
      <c r="BW155" s="614"/>
      <c r="BX155" s="612"/>
      <c r="BY155" s="613"/>
      <c r="BZ155" s="613"/>
      <c r="CA155" s="613"/>
      <c r="CB155" s="613"/>
      <c r="CC155" s="614"/>
      <c r="CD155" s="612"/>
      <c r="CE155" s="613"/>
      <c r="CF155" s="613"/>
      <c r="CG155" s="613"/>
      <c r="CH155" s="613"/>
      <c r="CI155" s="614"/>
    </row>
    <row r="156" spans="1:87" ht="18.75" customHeight="1" x14ac:dyDescent="0.25">
      <c r="A156" s="75"/>
      <c r="B156" s="327"/>
      <c r="C156" s="328"/>
      <c r="D156" s="328"/>
      <c r="E156" s="328"/>
      <c r="F156" s="328"/>
      <c r="G156" s="328"/>
      <c r="H156" s="328"/>
      <c r="I156" s="328"/>
      <c r="J156" s="328"/>
      <c r="K156" s="328"/>
      <c r="L156" s="328"/>
      <c r="M156" s="328"/>
      <c r="N156" s="328"/>
      <c r="O156" s="328"/>
      <c r="P156" s="328"/>
      <c r="Q156" s="328"/>
      <c r="R156" s="328"/>
      <c r="S156" s="328"/>
      <c r="T156" s="328"/>
      <c r="U156" s="328"/>
      <c r="V156" s="328"/>
      <c r="W156" s="328"/>
      <c r="X156" s="328"/>
      <c r="Y156" s="329"/>
      <c r="Z156" s="336"/>
      <c r="AA156" s="337"/>
      <c r="AB156" s="337"/>
      <c r="AC156" s="337"/>
      <c r="AD156" s="338"/>
      <c r="AE156" s="336"/>
      <c r="AF156" s="337"/>
      <c r="AG156" s="337"/>
      <c r="AH156" s="337"/>
      <c r="AI156" s="337"/>
      <c r="AJ156" s="338"/>
      <c r="AK156" s="300" t="s">
        <v>527</v>
      </c>
      <c r="AL156" s="301"/>
      <c r="AM156" s="301"/>
      <c r="AN156" s="301"/>
      <c r="AO156" s="301"/>
      <c r="AP156" s="301"/>
      <c r="AQ156" s="301"/>
      <c r="AR156" s="301"/>
      <c r="AS156" s="301"/>
      <c r="AT156" s="301"/>
      <c r="AU156" s="301"/>
      <c r="AV156" s="301"/>
      <c r="AW156" s="301"/>
      <c r="AX156" s="603"/>
      <c r="AY156" s="303">
        <v>0.5</v>
      </c>
      <c r="AZ156" s="304"/>
      <c r="BA156" s="304"/>
      <c r="BB156" s="305"/>
      <c r="BC156" s="303">
        <f t="shared" si="10"/>
        <v>0.5</v>
      </c>
      <c r="BD156" s="304"/>
      <c r="BE156" s="304"/>
      <c r="BF156" s="305"/>
      <c r="BG156" s="309">
        <v>18911</v>
      </c>
      <c r="BH156" s="310"/>
      <c r="BI156" s="310"/>
      <c r="BJ156" s="623"/>
      <c r="BK156" s="624">
        <f t="shared" si="11"/>
        <v>9455.5</v>
      </c>
      <c r="BL156" s="625"/>
      <c r="BM156" s="625"/>
      <c r="BN156" s="625"/>
      <c r="BO156" s="625"/>
      <c r="BP156" s="626"/>
      <c r="BQ156" s="612"/>
      <c r="BR156" s="613"/>
      <c r="BS156" s="613"/>
      <c r="BT156" s="613"/>
      <c r="BU156" s="613"/>
      <c r="BV156" s="613"/>
      <c r="BW156" s="614"/>
      <c r="BX156" s="612"/>
      <c r="BY156" s="613"/>
      <c r="BZ156" s="613"/>
      <c r="CA156" s="613"/>
      <c r="CB156" s="613"/>
      <c r="CC156" s="614"/>
      <c r="CD156" s="612"/>
      <c r="CE156" s="613"/>
      <c r="CF156" s="613"/>
      <c r="CG156" s="613"/>
      <c r="CH156" s="613"/>
      <c r="CI156" s="614"/>
    </row>
    <row r="157" spans="1:87" ht="18.75" customHeight="1" x14ac:dyDescent="0.25">
      <c r="A157" s="75"/>
      <c r="B157" s="327"/>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9"/>
      <c r="Z157" s="336"/>
      <c r="AA157" s="337"/>
      <c r="AB157" s="337"/>
      <c r="AC157" s="337"/>
      <c r="AD157" s="338"/>
      <c r="AE157" s="336"/>
      <c r="AF157" s="337"/>
      <c r="AG157" s="337"/>
      <c r="AH157" s="337"/>
      <c r="AI157" s="337"/>
      <c r="AJ157" s="338"/>
      <c r="AK157" s="300" t="s">
        <v>13</v>
      </c>
      <c r="AL157" s="301"/>
      <c r="AM157" s="301"/>
      <c r="AN157" s="301"/>
      <c r="AO157" s="301"/>
      <c r="AP157" s="301"/>
      <c r="AQ157" s="301"/>
      <c r="AR157" s="301"/>
      <c r="AS157" s="301"/>
      <c r="AT157" s="301"/>
      <c r="AU157" s="301"/>
      <c r="AV157" s="301"/>
      <c r="AW157" s="301"/>
      <c r="AX157" s="603"/>
      <c r="AY157" s="303">
        <v>0.25</v>
      </c>
      <c r="AZ157" s="304"/>
      <c r="BA157" s="304"/>
      <c r="BB157" s="305"/>
      <c r="BC157" s="303">
        <f t="shared" si="10"/>
        <v>0.25</v>
      </c>
      <c r="BD157" s="304"/>
      <c r="BE157" s="304"/>
      <c r="BF157" s="305"/>
      <c r="BG157" s="309">
        <v>40826</v>
      </c>
      <c r="BH157" s="310"/>
      <c r="BI157" s="310"/>
      <c r="BJ157" s="623"/>
      <c r="BK157" s="624">
        <f t="shared" si="11"/>
        <v>10206.5</v>
      </c>
      <c r="BL157" s="625"/>
      <c r="BM157" s="625"/>
      <c r="BN157" s="625"/>
      <c r="BO157" s="625"/>
      <c r="BP157" s="626"/>
      <c r="BQ157" s="612"/>
      <c r="BR157" s="613"/>
      <c r="BS157" s="613"/>
      <c r="BT157" s="613"/>
      <c r="BU157" s="613"/>
      <c r="BV157" s="613"/>
      <c r="BW157" s="614"/>
      <c r="BX157" s="612"/>
      <c r="BY157" s="613"/>
      <c r="BZ157" s="613"/>
      <c r="CA157" s="613"/>
      <c r="CB157" s="613"/>
      <c r="CC157" s="614"/>
      <c r="CD157" s="612"/>
      <c r="CE157" s="613"/>
      <c r="CF157" s="613"/>
      <c r="CG157" s="613"/>
      <c r="CH157" s="613"/>
      <c r="CI157" s="614"/>
    </row>
    <row r="158" spans="1:87" ht="18.75" customHeight="1" x14ac:dyDescent="0.25">
      <c r="A158" s="75"/>
      <c r="B158" s="327"/>
      <c r="C158" s="328"/>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9"/>
      <c r="Z158" s="336"/>
      <c r="AA158" s="337"/>
      <c r="AB158" s="337"/>
      <c r="AC158" s="337"/>
      <c r="AD158" s="338"/>
      <c r="AE158" s="336"/>
      <c r="AF158" s="337"/>
      <c r="AG158" s="337"/>
      <c r="AH158" s="337"/>
      <c r="AI158" s="337"/>
      <c r="AJ158" s="338"/>
      <c r="AK158" s="300" t="s">
        <v>528</v>
      </c>
      <c r="AL158" s="301"/>
      <c r="AM158" s="301"/>
      <c r="AN158" s="301"/>
      <c r="AO158" s="301"/>
      <c r="AP158" s="301"/>
      <c r="AQ158" s="301"/>
      <c r="AR158" s="301"/>
      <c r="AS158" s="301"/>
      <c r="AT158" s="301"/>
      <c r="AU158" s="301"/>
      <c r="AV158" s="301"/>
      <c r="AW158" s="301"/>
      <c r="AX158" s="603"/>
      <c r="AY158" s="303">
        <v>0.25</v>
      </c>
      <c r="AZ158" s="304"/>
      <c r="BA158" s="304"/>
      <c r="BB158" s="305"/>
      <c r="BC158" s="303">
        <f t="shared" si="10"/>
        <v>0.25</v>
      </c>
      <c r="BD158" s="304"/>
      <c r="BE158" s="304"/>
      <c r="BF158" s="305"/>
      <c r="BG158" s="309">
        <v>22530</v>
      </c>
      <c r="BH158" s="310"/>
      <c r="BI158" s="310"/>
      <c r="BJ158" s="623"/>
      <c r="BK158" s="624">
        <f t="shared" si="11"/>
        <v>5632.5</v>
      </c>
      <c r="BL158" s="625"/>
      <c r="BM158" s="625"/>
      <c r="BN158" s="625"/>
      <c r="BO158" s="625"/>
      <c r="BP158" s="626"/>
      <c r="BQ158" s="612"/>
      <c r="BR158" s="613"/>
      <c r="BS158" s="613"/>
      <c r="BT158" s="613"/>
      <c r="BU158" s="613"/>
      <c r="BV158" s="613"/>
      <c r="BW158" s="614"/>
      <c r="BX158" s="612"/>
      <c r="BY158" s="613"/>
      <c r="BZ158" s="613"/>
      <c r="CA158" s="613"/>
      <c r="CB158" s="613"/>
      <c r="CC158" s="614"/>
      <c r="CD158" s="612"/>
      <c r="CE158" s="613"/>
      <c r="CF158" s="613"/>
      <c r="CG158" s="613"/>
      <c r="CH158" s="613"/>
      <c r="CI158" s="614"/>
    </row>
    <row r="159" spans="1:87" ht="18.75" customHeight="1" x14ac:dyDescent="0.25">
      <c r="A159" s="75"/>
      <c r="B159" s="327"/>
      <c r="C159" s="328"/>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9"/>
      <c r="Z159" s="336"/>
      <c r="AA159" s="337"/>
      <c r="AB159" s="337"/>
      <c r="AC159" s="337"/>
      <c r="AD159" s="338"/>
      <c r="AE159" s="336"/>
      <c r="AF159" s="337"/>
      <c r="AG159" s="337"/>
      <c r="AH159" s="337"/>
      <c r="AI159" s="337"/>
      <c r="AJ159" s="338"/>
      <c r="AK159" s="300" t="s">
        <v>17</v>
      </c>
      <c r="AL159" s="301"/>
      <c r="AM159" s="301"/>
      <c r="AN159" s="301"/>
      <c r="AO159" s="301"/>
      <c r="AP159" s="301"/>
      <c r="AQ159" s="301"/>
      <c r="AR159" s="301"/>
      <c r="AS159" s="301"/>
      <c r="AT159" s="301"/>
      <c r="AU159" s="301"/>
      <c r="AV159" s="301"/>
      <c r="AW159" s="301"/>
      <c r="AX159" s="603"/>
      <c r="AY159" s="303">
        <v>0.25</v>
      </c>
      <c r="AZ159" s="304"/>
      <c r="BA159" s="304"/>
      <c r="BB159" s="305"/>
      <c r="BC159" s="303">
        <f t="shared" si="10"/>
        <v>0.25</v>
      </c>
      <c r="BD159" s="304"/>
      <c r="BE159" s="304"/>
      <c r="BF159" s="305"/>
      <c r="BG159" s="309">
        <v>6399</v>
      </c>
      <c r="BH159" s="310"/>
      <c r="BI159" s="310"/>
      <c r="BJ159" s="623"/>
      <c r="BK159" s="624">
        <f t="shared" si="11"/>
        <v>1599.75</v>
      </c>
      <c r="BL159" s="625"/>
      <c r="BM159" s="625"/>
      <c r="BN159" s="625"/>
      <c r="BO159" s="625"/>
      <c r="BP159" s="626"/>
      <c r="BQ159" s="612"/>
      <c r="BR159" s="613"/>
      <c r="BS159" s="613"/>
      <c r="BT159" s="613"/>
      <c r="BU159" s="613"/>
      <c r="BV159" s="613"/>
      <c r="BW159" s="614"/>
      <c r="BX159" s="612"/>
      <c r="BY159" s="613"/>
      <c r="BZ159" s="613"/>
      <c r="CA159" s="613"/>
      <c r="CB159" s="613"/>
      <c r="CC159" s="614"/>
      <c r="CD159" s="612"/>
      <c r="CE159" s="613"/>
      <c r="CF159" s="613"/>
      <c r="CG159" s="613"/>
      <c r="CH159" s="613"/>
      <c r="CI159" s="614"/>
    </row>
    <row r="160" spans="1:87" ht="18.75" customHeight="1" x14ac:dyDescent="0.25">
      <c r="A160" s="75"/>
      <c r="B160" s="327"/>
      <c r="C160" s="328"/>
      <c r="D160" s="328"/>
      <c r="E160" s="328"/>
      <c r="F160" s="328"/>
      <c r="G160" s="328"/>
      <c r="H160" s="328"/>
      <c r="I160" s="328"/>
      <c r="J160" s="328"/>
      <c r="K160" s="328"/>
      <c r="L160" s="328"/>
      <c r="M160" s="328"/>
      <c r="N160" s="328"/>
      <c r="O160" s="328"/>
      <c r="P160" s="328"/>
      <c r="Q160" s="328"/>
      <c r="R160" s="328"/>
      <c r="S160" s="328"/>
      <c r="T160" s="328"/>
      <c r="U160" s="328"/>
      <c r="V160" s="328"/>
      <c r="W160" s="328"/>
      <c r="X160" s="328"/>
      <c r="Y160" s="329"/>
      <c r="Z160" s="336"/>
      <c r="AA160" s="337"/>
      <c r="AB160" s="337"/>
      <c r="AC160" s="337"/>
      <c r="AD160" s="338"/>
      <c r="AE160" s="336"/>
      <c r="AF160" s="337"/>
      <c r="AG160" s="337"/>
      <c r="AH160" s="337"/>
      <c r="AI160" s="337"/>
      <c r="AJ160" s="338"/>
      <c r="AK160" s="300" t="s">
        <v>529</v>
      </c>
      <c r="AL160" s="301"/>
      <c r="AM160" s="301"/>
      <c r="AN160" s="301"/>
      <c r="AO160" s="301"/>
      <c r="AP160" s="301"/>
      <c r="AQ160" s="301"/>
      <c r="AR160" s="301"/>
      <c r="AS160" s="301"/>
      <c r="AT160" s="301"/>
      <c r="AU160" s="301"/>
      <c r="AV160" s="301"/>
      <c r="AW160" s="301"/>
      <c r="AX160" s="603"/>
      <c r="AY160" s="303">
        <v>0.25</v>
      </c>
      <c r="AZ160" s="304"/>
      <c r="BA160" s="304"/>
      <c r="BB160" s="305"/>
      <c r="BC160" s="303">
        <f t="shared" si="10"/>
        <v>0.25</v>
      </c>
      <c r="BD160" s="304"/>
      <c r="BE160" s="304"/>
      <c r="BF160" s="305"/>
      <c r="BG160" s="309">
        <v>18911</v>
      </c>
      <c r="BH160" s="310"/>
      <c r="BI160" s="310"/>
      <c r="BJ160" s="623"/>
      <c r="BK160" s="624">
        <f t="shared" si="11"/>
        <v>4727.75</v>
      </c>
      <c r="BL160" s="625"/>
      <c r="BM160" s="625"/>
      <c r="BN160" s="625"/>
      <c r="BO160" s="625"/>
      <c r="BP160" s="626"/>
      <c r="BQ160" s="612"/>
      <c r="BR160" s="613"/>
      <c r="BS160" s="613"/>
      <c r="BT160" s="613"/>
      <c r="BU160" s="613"/>
      <c r="BV160" s="613"/>
      <c r="BW160" s="614"/>
      <c r="BX160" s="612"/>
      <c r="BY160" s="613"/>
      <c r="BZ160" s="613"/>
      <c r="CA160" s="613"/>
      <c r="CB160" s="613"/>
      <c r="CC160" s="614"/>
      <c r="CD160" s="612"/>
      <c r="CE160" s="613"/>
      <c r="CF160" s="613"/>
      <c r="CG160" s="613"/>
      <c r="CH160" s="613"/>
      <c r="CI160" s="614"/>
    </row>
    <row r="161" spans="1:87" ht="18.75" customHeight="1" x14ac:dyDescent="0.25">
      <c r="A161" s="75"/>
      <c r="B161" s="327"/>
      <c r="C161" s="328"/>
      <c r="D161" s="328"/>
      <c r="E161" s="328"/>
      <c r="F161" s="328"/>
      <c r="G161" s="328"/>
      <c r="H161" s="328"/>
      <c r="I161" s="328"/>
      <c r="J161" s="328"/>
      <c r="K161" s="328"/>
      <c r="L161" s="328"/>
      <c r="M161" s="328"/>
      <c r="N161" s="328"/>
      <c r="O161" s="328"/>
      <c r="P161" s="328"/>
      <c r="Q161" s="328"/>
      <c r="R161" s="328"/>
      <c r="S161" s="328"/>
      <c r="T161" s="328"/>
      <c r="U161" s="328"/>
      <c r="V161" s="328"/>
      <c r="W161" s="328"/>
      <c r="X161" s="328"/>
      <c r="Y161" s="329"/>
      <c r="Z161" s="336"/>
      <c r="AA161" s="337"/>
      <c r="AB161" s="337"/>
      <c r="AC161" s="337"/>
      <c r="AD161" s="338"/>
      <c r="AE161" s="336"/>
      <c r="AF161" s="337"/>
      <c r="AG161" s="337"/>
      <c r="AH161" s="337"/>
      <c r="AI161" s="337"/>
      <c r="AJ161" s="338"/>
      <c r="AK161" s="300" t="s">
        <v>526</v>
      </c>
      <c r="AL161" s="301"/>
      <c r="AM161" s="301"/>
      <c r="AN161" s="301"/>
      <c r="AO161" s="301"/>
      <c r="AP161" s="301"/>
      <c r="AQ161" s="301"/>
      <c r="AR161" s="301"/>
      <c r="AS161" s="301"/>
      <c r="AT161" s="301"/>
      <c r="AU161" s="301"/>
      <c r="AV161" s="301"/>
      <c r="AW161" s="301"/>
      <c r="AX161" s="603"/>
      <c r="AY161" s="303">
        <v>0.25</v>
      </c>
      <c r="AZ161" s="304"/>
      <c r="BA161" s="304"/>
      <c r="BB161" s="305"/>
      <c r="BC161" s="303">
        <f t="shared" si="10"/>
        <v>0.25</v>
      </c>
      <c r="BD161" s="304"/>
      <c r="BE161" s="304"/>
      <c r="BF161" s="305"/>
      <c r="BG161" s="309">
        <v>7925</v>
      </c>
      <c r="BH161" s="310"/>
      <c r="BI161" s="310"/>
      <c r="BJ161" s="623"/>
      <c r="BK161" s="624">
        <f t="shared" si="11"/>
        <v>1981.25</v>
      </c>
      <c r="BL161" s="625"/>
      <c r="BM161" s="625"/>
      <c r="BN161" s="625"/>
      <c r="BO161" s="625"/>
      <c r="BP161" s="626"/>
      <c r="BQ161" s="612"/>
      <c r="BR161" s="613"/>
      <c r="BS161" s="613"/>
      <c r="BT161" s="613"/>
      <c r="BU161" s="613"/>
      <c r="BV161" s="613"/>
      <c r="BW161" s="614"/>
      <c r="BX161" s="612"/>
      <c r="BY161" s="613"/>
      <c r="BZ161" s="613"/>
      <c r="CA161" s="613"/>
      <c r="CB161" s="613"/>
      <c r="CC161" s="614"/>
      <c r="CD161" s="612"/>
      <c r="CE161" s="613"/>
      <c r="CF161" s="613"/>
      <c r="CG161" s="613"/>
      <c r="CH161" s="613"/>
      <c r="CI161" s="614"/>
    </row>
    <row r="162" spans="1:87" ht="18.75" customHeight="1" x14ac:dyDescent="0.25">
      <c r="A162" s="75"/>
      <c r="B162" s="327"/>
      <c r="C162" s="328"/>
      <c r="D162" s="328"/>
      <c r="E162" s="328"/>
      <c r="F162" s="328"/>
      <c r="G162" s="328"/>
      <c r="H162" s="328"/>
      <c r="I162" s="328"/>
      <c r="J162" s="328"/>
      <c r="K162" s="328"/>
      <c r="L162" s="328"/>
      <c r="M162" s="328"/>
      <c r="N162" s="328"/>
      <c r="O162" s="328"/>
      <c r="P162" s="328"/>
      <c r="Q162" s="328"/>
      <c r="R162" s="328"/>
      <c r="S162" s="328"/>
      <c r="T162" s="328"/>
      <c r="U162" s="328"/>
      <c r="V162" s="328"/>
      <c r="W162" s="328"/>
      <c r="X162" s="328"/>
      <c r="Y162" s="329"/>
      <c r="Z162" s="336"/>
      <c r="AA162" s="337"/>
      <c r="AB162" s="337"/>
      <c r="AC162" s="337"/>
      <c r="AD162" s="338"/>
      <c r="AE162" s="336"/>
      <c r="AF162" s="337"/>
      <c r="AG162" s="337"/>
      <c r="AH162" s="337"/>
      <c r="AI162" s="337"/>
      <c r="AJ162" s="338"/>
      <c r="AK162" s="300" t="s">
        <v>530</v>
      </c>
      <c r="AL162" s="301"/>
      <c r="AM162" s="301"/>
      <c r="AN162" s="301"/>
      <c r="AO162" s="301"/>
      <c r="AP162" s="301"/>
      <c r="AQ162" s="301"/>
      <c r="AR162" s="301"/>
      <c r="AS162" s="301"/>
      <c r="AT162" s="301"/>
      <c r="AU162" s="301"/>
      <c r="AV162" s="301"/>
      <c r="AW162" s="301"/>
      <c r="AX162" s="603"/>
      <c r="AY162" s="303">
        <v>0.25</v>
      </c>
      <c r="AZ162" s="304"/>
      <c r="BA162" s="304"/>
      <c r="BB162" s="305"/>
      <c r="BC162" s="303">
        <f t="shared" si="10"/>
        <v>0.25</v>
      </c>
      <c r="BD162" s="304"/>
      <c r="BE162" s="304"/>
      <c r="BF162" s="305"/>
      <c r="BG162" s="309">
        <v>22629</v>
      </c>
      <c r="BH162" s="310"/>
      <c r="BI162" s="310"/>
      <c r="BJ162" s="623"/>
      <c r="BK162" s="624">
        <f t="shared" si="11"/>
        <v>5657.25</v>
      </c>
      <c r="BL162" s="625"/>
      <c r="BM162" s="625"/>
      <c r="BN162" s="625"/>
      <c r="BO162" s="625"/>
      <c r="BP162" s="626"/>
      <c r="BQ162" s="612"/>
      <c r="BR162" s="613"/>
      <c r="BS162" s="613"/>
      <c r="BT162" s="613"/>
      <c r="BU162" s="613"/>
      <c r="BV162" s="613"/>
      <c r="BW162" s="614"/>
      <c r="BX162" s="612"/>
      <c r="BY162" s="613"/>
      <c r="BZ162" s="613"/>
      <c r="CA162" s="613"/>
      <c r="CB162" s="613"/>
      <c r="CC162" s="614"/>
      <c r="CD162" s="612"/>
      <c r="CE162" s="613"/>
      <c r="CF162" s="613"/>
      <c r="CG162" s="613"/>
      <c r="CH162" s="613"/>
      <c r="CI162" s="614"/>
    </row>
    <row r="163" spans="1:87" ht="18.75" customHeight="1" x14ac:dyDescent="0.25">
      <c r="A163" s="75"/>
      <c r="B163" s="327"/>
      <c r="C163" s="328"/>
      <c r="D163" s="328"/>
      <c r="E163" s="328"/>
      <c r="F163" s="328"/>
      <c r="G163" s="328"/>
      <c r="H163" s="328"/>
      <c r="I163" s="328"/>
      <c r="J163" s="328"/>
      <c r="K163" s="328"/>
      <c r="L163" s="328"/>
      <c r="M163" s="328"/>
      <c r="N163" s="328"/>
      <c r="O163" s="328"/>
      <c r="P163" s="328"/>
      <c r="Q163" s="328"/>
      <c r="R163" s="328"/>
      <c r="S163" s="328"/>
      <c r="T163" s="328"/>
      <c r="U163" s="328"/>
      <c r="V163" s="328"/>
      <c r="W163" s="328"/>
      <c r="X163" s="328"/>
      <c r="Y163" s="329"/>
      <c r="Z163" s="336"/>
      <c r="AA163" s="337"/>
      <c r="AB163" s="337"/>
      <c r="AC163" s="337"/>
      <c r="AD163" s="338"/>
      <c r="AE163" s="336"/>
      <c r="AF163" s="337"/>
      <c r="AG163" s="337"/>
      <c r="AH163" s="337"/>
      <c r="AI163" s="337"/>
      <c r="AJ163" s="338"/>
      <c r="AK163" s="300" t="s">
        <v>18</v>
      </c>
      <c r="AL163" s="301"/>
      <c r="AM163" s="301"/>
      <c r="AN163" s="301"/>
      <c r="AO163" s="301"/>
      <c r="AP163" s="301"/>
      <c r="AQ163" s="301"/>
      <c r="AR163" s="301"/>
      <c r="AS163" s="301"/>
      <c r="AT163" s="301"/>
      <c r="AU163" s="301"/>
      <c r="AV163" s="301"/>
      <c r="AW163" s="301"/>
      <c r="AX163" s="603"/>
      <c r="AY163" s="303">
        <v>0.25</v>
      </c>
      <c r="AZ163" s="304"/>
      <c r="BA163" s="304"/>
      <c r="BB163" s="305"/>
      <c r="BC163" s="303">
        <f t="shared" si="10"/>
        <v>0.25</v>
      </c>
      <c r="BD163" s="304"/>
      <c r="BE163" s="304"/>
      <c r="BF163" s="305"/>
      <c r="BG163" s="309">
        <v>28961</v>
      </c>
      <c r="BH163" s="310"/>
      <c r="BI163" s="310"/>
      <c r="BJ163" s="623"/>
      <c r="BK163" s="624">
        <f t="shared" si="11"/>
        <v>7240.25</v>
      </c>
      <c r="BL163" s="625"/>
      <c r="BM163" s="625"/>
      <c r="BN163" s="625"/>
      <c r="BO163" s="625"/>
      <c r="BP163" s="626"/>
      <c r="BQ163" s="612"/>
      <c r="BR163" s="613"/>
      <c r="BS163" s="613"/>
      <c r="BT163" s="613"/>
      <c r="BU163" s="613"/>
      <c r="BV163" s="613"/>
      <c r="BW163" s="614"/>
      <c r="BX163" s="612"/>
      <c r="BY163" s="613"/>
      <c r="BZ163" s="613"/>
      <c r="CA163" s="613"/>
      <c r="CB163" s="613"/>
      <c r="CC163" s="614"/>
      <c r="CD163" s="612"/>
      <c r="CE163" s="613"/>
      <c r="CF163" s="613"/>
      <c r="CG163" s="613"/>
      <c r="CH163" s="613"/>
      <c r="CI163" s="614"/>
    </row>
    <row r="164" spans="1:87" ht="18.75" customHeight="1" x14ac:dyDescent="0.25">
      <c r="A164" s="75"/>
      <c r="B164" s="327"/>
      <c r="C164" s="328"/>
      <c r="D164" s="328"/>
      <c r="E164" s="328"/>
      <c r="F164" s="328"/>
      <c r="G164" s="328"/>
      <c r="H164" s="328"/>
      <c r="I164" s="328"/>
      <c r="J164" s="328"/>
      <c r="K164" s="328"/>
      <c r="L164" s="328"/>
      <c r="M164" s="328"/>
      <c r="N164" s="328"/>
      <c r="O164" s="328"/>
      <c r="P164" s="328"/>
      <c r="Q164" s="328"/>
      <c r="R164" s="328"/>
      <c r="S164" s="328"/>
      <c r="T164" s="328"/>
      <c r="U164" s="328"/>
      <c r="V164" s="328"/>
      <c r="W164" s="328"/>
      <c r="X164" s="328"/>
      <c r="Y164" s="329"/>
      <c r="Z164" s="336"/>
      <c r="AA164" s="337"/>
      <c r="AB164" s="337"/>
      <c r="AC164" s="337"/>
      <c r="AD164" s="338"/>
      <c r="AE164" s="336"/>
      <c r="AF164" s="337"/>
      <c r="AG164" s="337"/>
      <c r="AH164" s="337"/>
      <c r="AI164" s="337"/>
      <c r="AJ164" s="338"/>
      <c r="AK164" s="300" t="s">
        <v>37</v>
      </c>
      <c r="AL164" s="301"/>
      <c r="AM164" s="301"/>
      <c r="AN164" s="301"/>
      <c r="AO164" s="301"/>
      <c r="AP164" s="301"/>
      <c r="AQ164" s="301"/>
      <c r="AR164" s="301"/>
      <c r="AS164" s="301"/>
      <c r="AT164" s="301"/>
      <c r="AU164" s="301"/>
      <c r="AV164" s="301"/>
      <c r="AW164" s="301"/>
      <c r="AX164" s="603"/>
      <c r="AY164" s="303">
        <v>0.25</v>
      </c>
      <c r="AZ164" s="304"/>
      <c r="BA164" s="304"/>
      <c r="BB164" s="305"/>
      <c r="BC164" s="303">
        <f t="shared" si="10"/>
        <v>0.25</v>
      </c>
      <c r="BD164" s="304"/>
      <c r="BE164" s="304"/>
      <c r="BF164" s="305"/>
      <c r="BG164" s="309">
        <v>11840</v>
      </c>
      <c r="BH164" s="310"/>
      <c r="BI164" s="310"/>
      <c r="BJ164" s="623"/>
      <c r="BK164" s="624">
        <f t="shared" si="11"/>
        <v>2960</v>
      </c>
      <c r="BL164" s="625"/>
      <c r="BM164" s="625"/>
      <c r="BN164" s="625"/>
      <c r="BO164" s="625"/>
      <c r="BP164" s="626"/>
      <c r="BQ164" s="612"/>
      <c r="BR164" s="613"/>
      <c r="BS164" s="613"/>
      <c r="BT164" s="613"/>
      <c r="BU164" s="613"/>
      <c r="BV164" s="613"/>
      <c r="BW164" s="614"/>
      <c r="BX164" s="612"/>
      <c r="BY164" s="613"/>
      <c r="BZ164" s="613"/>
      <c r="CA164" s="613"/>
      <c r="CB164" s="613"/>
      <c r="CC164" s="614"/>
      <c r="CD164" s="612"/>
      <c r="CE164" s="613"/>
      <c r="CF164" s="613"/>
      <c r="CG164" s="613"/>
      <c r="CH164" s="613"/>
      <c r="CI164" s="614"/>
    </row>
    <row r="165" spans="1:87" ht="18.75" customHeight="1" x14ac:dyDescent="0.25">
      <c r="A165" s="75"/>
      <c r="B165" s="327"/>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9"/>
      <c r="Z165" s="336"/>
      <c r="AA165" s="337"/>
      <c r="AB165" s="337"/>
      <c r="AC165" s="337"/>
      <c r="AD165" s="338"/>
      <c r="AE165" s="336"/>
      <c r="AF165" s="337"/>
      <c r="AG165" s="337"/>
      <c r="AH165" s="337"/>
      <c r="AI165" s="337"/>
      <c r="AJ165" s="338"/>
      <c r="AK165" s="300" t="s">
        <v>38</v>
      </c>
      <c r="AL165" s="301"/>
      <c r="AM165" s="301"/>
      <c r="AN165" s="301"/>
      <c r="AO165" s="301"/>
      <c r="AP165" s="301"/>
      <c r="AQ165" s="301"/>
      <c r="AR165" s="301"/>
      <c r="AS165" s="301"/>
      <c r="AT165" s="301"/>
      <c r="AU165" s="301"/>
      <c r="AV165" s="301"/>
      <c r="AW165" s="301"/>
      <c r="AX165" s="603"/>
      <c r="AY165" s="303">
        <v>0.25</v>
      </c>
      <c r="AZ165" s="304"/>
      <c r="BA165" s="304"/>
      <c r="BB165" s="305"/>
      <c r="BC165" s="303">
        <f t="shared" si="10"/>
        <v>0.25</v>
      </c>
      <c r="BD165" s="304"/>
      <c r="BE165" s="304"/>
      <c r="BF165" s="305"/>
      <c r="BG165" s="309">
        <v>11840</v>
      </c>
      <c r="BH165" s="310"/>
      <c r="BI165" s="310"/>
      <c r="BJ165" s="623"/>
      <c r="BK165" s="624">
        <f t="shared" si="11"/>
        <v>2960</v>
      </c>
      <c r="BL165" s="625"/>
      <c r="BM165" s="625"/>
      <c r="BN165" s="625"/>
      <c r="BO165" s="625"/>
      <c r="BP165" s="626"/>
      <c r="BQ165" s="612"/>
      <c r="BR165" s="613"/>
      <c r="BS165" s="613"/>
      <c r="BT165" s="613"/>
      <c r="BU165" s="613"/>
      <c r="BV165" s="613"/>
      <c r="BW165" s="614"/>
      <c r="BX165" s="612"/>
      <c r="BY165" s="613"/>
      <c r="BZ165" s="613"/>
      <c r="CA165" s="613"/>
      <c r="CB165" s="613"/>
      <c r="CC165" s="614"/>
      <c r="CD165" s="612"/>
      <c r="CE165" s="613"/>
      <c r="CF165" s="613"/>
      <c r="CG165" s="613"/>
      <c r="CH165" s="613"/>
      <c r="CI165" s="614"/>
    </row>
    <row r="166" spans="1:87" ht="18.75" customHeight="1" thickBot="1" x14ac:dyDescent="0.3">
      <c r="A166" s="75"/>
      <c r="B166" s="330"/>
      <c r="C166" s="331"/>
      <c r="D166" s="331"/>
      <c r="E166" s="331"/>
      <c r="F166" s="331"/>
      <c r="G166" s="331"/>
      <c r="H166" s="331"/>
      <c r="I166" s="331"/>
      <c r="J166" s="331"/>
      <c r="K166" s="331"/>
      <c r="L166" s="331"/>
      <c r="M166" s="331"/>
      <c r="N166" s="331"/>
      <c r="O166" s="331"/>
      <c r="P166" s="331"/>
      <c r="Q166" s="331"/>
      <c r="R166" s="331"/>
      <c r="S166" s="331"/>
      <c r="T166" s="331"/>
      <c r="U166" s="331"/>
      <c r="V166" s="331"/>
      <c r="W166" s="331"/>
      <c r="X166" s="331"/>
      <c r="Y166" s="332"/>
      <c r="Z166" s="339"/>
      <c r="AA166" s="340"/>
      <c r="AB166" s="340"/>
      <c r="AC166" s="340"/>
      <c r="AD166" s="341"/>
      <c r="AE166" s="339"/>
      <c r="AF166" s="340"/>
      <c r="AG166" s="340"/>
      <c r="AH166" s="340"/>
      <c r="AI166" s="340"/>
      <c r="AJ166" s="341"/>
      <c r="AK166" s="392" t="s">
        <v>39</v>
      </c>
      <c r="AL166" s="393"/>
      <c r="AM166" s="393"/>
      <c r="AN166" s="393"/>
      <c r="AO166" s="393"/>
      <c r="AP166" s="393"/>
      <c r="AQ166" s="393"/>
      <c r="AR166" s="393"/>
      <c r="AS166" s="393"/>
      <c r="AT166" s="393"/>
      <c r="AU166" s="393"/>
      <c r="AV166" s="393"/>
      <c r="AW166" s="393"/>
      <c r="AX166" s="604"/>
      <c r="AY166" s="395">
        <v>0.25</v>
      </c>
      <c r="AZ166" s="396"/>
      <c r="BA166" s="396"/>
      <c r="BB166" s="397"/>
      <c r="BC166" s="395">
        <f t="shared" si="10"/>
        <v>0.25</v>
      </c>
      <c r="BD166" s="396"/>
      <c r="BE166" s="396"/>
      <c r="BF166" s="397"/>
      <c r="BG166" s="401">
        <v>11840</v>
      </c>
      <c r="BH166" s="402"/>
      <c r="BI166" s="402"/>
      <c r="BJ166" s="618"/>
      <c r="BK166" s="619">
        <f t="shared" si="11"/>
        <v>2960</v>
      </c>
      <c r="BL166" s="620"/>
      <c r="BM166" s="620"/>
      <c r="BN166" s="620"/>
      <c r="BO166" s="620"/>
      <c r="BP166" s="621"/>
      <c r="BQ166" s="615"/>
      <c r="BR166" s="616"/>
      <c r="BS166" s="616"/>
      <c r="BT166" s="616"/>
      <c r="BU166" s="616"/>
      <c r="BV166" s="616"/>
      <c r="BW166" s="617"/>
      <c r="BX166" s="615"/>
      <c r="BY166" s="616"/>
      <c r="BZ166" s="616"/>
      <c r="CA166" s="616"/>
      <c r="CB166" s="616"/>
      <c r="CC166" s="617"/>
      <c r="CD166" s="615"/>
      <c r="CE166" s="616"/>
      <c r="CF166" s="616"/>
      <c r="CG166" s="616"/>
      <c r="CH166" s="616"/>
      <c r="CI166" s="617"/>
    </row>
    <row r="167" spans="1:87" ht="18" customHeight="1" thickBot="1" x14ac:dyDescent="0.3">
      <c r="A167" s="75"/>
      <c r="B167" s="377"/>
      <c r="C167" s="378"/>
      <c r="D167" s="378"/>
      <c r="E167" s="378"/>
      <c r="F167" s="378"/>
      <c r="G167" s="378"/>
      <c r="H167" s="378"/>
      <c r="I167" s="378"/>
      <c r="J167" s="378"/>
      <c r="K167" s="378"/>
      <c r="L167" s="378"/>
      <c r="M167" s="378"/>
      <c r="N167" s="378"/>
      <c r="O167" s="378"/>
      <c r="P167" s="378"/>
      <c r="Q167" s="378"/>
      <c r="R167" s="378"/>
      <c r="S167" s="378"/>
      <c r="T167" s="378"/>
      <c r="U167" s="378"/>
      <c r="V167" s="378"/>
      <c r="W167" s="378"/>
      <c r="X167" s="378"/>
      <c r="Y167" s="378"/>
      <c r="Z167" s="378"/>
      <c r="AA167" s="378"/>
      <c r="AB167" s="378"/>
      <c r="AC167" s="378"/>
      <c r="AD167" s="378"/>
      <c r="AE167" s="378"/>
      <c r="AF167" s="378"/>
      <c r="AG167" s="378"/>
      <c r="AH167" s="378"/>
      <c r="AI167" s="378"/>
      <c r="AJ167" s="379"/>
      <c r="AK167" s="380" t="s">
        <v>3</v>
      </c>
      <c r="AL167" s="381"/>
      <c r="AM167" s="381"/>
      <c r="AN167" s="381"/>
      <c r="AO167" s="381"/>
      <c r="AP167" s="381"/>
      <c r="AQ167" s="381"/>
      <c r="AR167" s="381"/>
      <c r="AS167" s="381"/>
      <c r="AT167" s="381"/>
      <c r="AU167" s="381"/>
      <c r="AV167" s="381"/>
      <c r="AW167" s="381"/>
      <c r="AX167" s="381"/>
      <c r="AY167" s="381"/>
      <c r="AZ167" s="381"/>
      <c r="BA167" s="381"/>
      <c r="BB167" s="381"/>
      <c r="BC167" s="381"/>
      <c r="BD167" s="381"/>
      <c r="BE167" s="381"/>
      <c r="BF167" s="381"/>
      <c r="BG167" s="381"/>
      <c r="BH167" s="381"/>
      <c r="BI167" s="381"/>
      <c r="BJ167" s="630"/>
      <c r="BK167" s="627">
        <f>SUM(BK145:BP166)</f>
        <v>317924</v>
      </c>
      <c r="BL167" s="628"/>
      <c r="BM167" s="628"/>
      <c r="BN167" s="628"/>
      <c r="BO167" s="628"/>
      <c r="BP167" s="629"/>
      <c r="BQ167" s="387" t="s">
        <v>100</v>
      </c>
      <c r="BR167" s="388"/>
      <c r="BS167" s="388"/>
      <c r="BT167" s="388"/>
      <c r="BU167" s="388"/>
      <c r="BV167" s="388"/>
      <c r="BW167" s="388"/>
      <c r="BX167" s="388"/>
      <c r="BY167" s="388"/>
      <c r="BZ167" s="388"/>
      <c r="CA167" s="388"/>
      <c r="CB167" s="388"/>
      <c r="CC167" s="389"/>
      <c r="CD167" s="390">
        <f>+CD145*AE145</f>
        <v>12138734.117647059</v>
      </c>
      <c r="CE167" s="390"/>
      <c r="CF167" s="390"/>
      <c r="CG167" s="390"/>
      <c r="CH167" s="390"/>
      <c r="CI167" s="391"/>
    </row>
    <row r="168" spans="1:87" ht="18" customHeight="1" thickBot="1" x14ac:dyDescent="0.3">
      <c r="A168" s="75"/>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BG168" s="78"/>
      <c r="BH168" s="78"/>
      <c r="BI168" s="78"/>
      <c r="BJ168" s="78"/>
      <c r="BK168" s="79"/>
      <c r="BL168" s="79"/>
      <c r="BM168" s="79"/>
      <c r="BN168" s="79"/>
      <c r="BO168" s="79"/>
      <c r="BP168" s="79"/>
      <c r="BQ168" s="79"/>
      <c r="BR168" s="79"/>
      <c r="BS168" s="79"/>
      <c r="BT168" s="79"/>
      <c r="BU168" s="79"/>
      <c r="BV168" s="79"/>
      <c r="BW168" s="79"/>
      <c r="BX168" s="79"/>
      <c r="BY168" s="79"/>
      <c r="BZ168" s="79"/>
      <c r="CA168" s="79"/>
      <c r="CB168" s="79"/>
      <c r="CC168" s="79"/>
      <c r="CD168" s="79"/>
      <c r="CE168" s="79"/>
      <c r="CF168" s="79"/>
      <c r="CG168" s="79"/>
      <c r="CH168" s="79"/>
      <c r="CI168" s="79"/>
    </row>
    <row r="169" spans="1:87" ht="18" customHeight="1" x14ac:dyDescent="0.25">
      <c r="A169" s="75"/>
      <c r="B169" s="348" t="s">
        <v>0</v>
      </c>
      <c r="C169" s="349"/>
      <c r="D169" s="349"/>
      <c r="E169" s="349"/>
      <c r="F169" s="349"/>
      <c r="G169" s="349"/>
      <c r="H169" s="349"/>
      <c r="I169" s="349"/>
      <c r="J169" s="349"/>
      <c r="K169" s="349"/>
      <c r="L169" s="349"/>
      <c r="M169" s="349"/>
      <c r="N169" s="349"/>
      <c r="O169" s="349"/>
      <c r="P169" s="349"/>
      <c r="Q169" s="349"/>
      <c r="R169" s="349"/>
      <c r="S169" s="349"/>
      <c r="T169" s="349"/>
      <c r="U169" s="349"/>
      <c r="V169" s="349"/>
      <c r="W169" s="349"/>
      <c r="X169" s="349"/>
      <c r="Y169" s="350"/>
      <c r="Z169" s="348" t="s">
        <v>80</v>
      </c>
      <c r="AA169" s="349"/>
      <c r="AB169" s="349"/>
      <c r="AC169" s="349"/>
      <c r="AD169" s="350"/>
      <c r="AE169" s="357" t="s">
        <v>79</v>
      </c>
      <c r="AF169" s="358"/>
      <c r="AG169" s="358"/>
      <c r="AH169" s="358"/>
      <c r="AI169" s="358"/>
      <c r="AJ169" s="359"/>
      <c r="AK169" s="357" t="s">
        <v>81</v>
      </c>
      <c r="AL169" s="358"/>
      <c r="AM169" s="358"/>
      <c r="AN169" s="358"/>
      <c r="AO169" s="358"/>
      <c r="AP169" s="358"/>
      <c r="AQ169" s="358"/>
      <c r="AR169" s="358"/>
      <c r="AS169" s="358"/>
      <c r="AT169" s="358"/>
      <c r="AU169" s="358"/>
      <c r="AV169" s="358"/>
      <c r="AW169" s="358"/>
      <c r="AX169" s="359"/>
      <c r="AY169" s="357" t="s">
        <v>1</v>
      </c>
      <c r="AZ169" s="358"/>
      <c r="BA169" s="358"/>
      <c r="BB169" s="359"/>
      <c r="BC169" s="348" t="s">
        <v>104</v>
      </c>
      <c r="BD169" s="349"/>
      <c r="BE169" s="349"/>
      <c r="BF169" s="350"/>
      <c r="BG169" s="366" t="s">
        <v>82</v>
      </c>
      <c r="BH169" s="367"/>
      <c r="BI169" s="367"/>
      <c r="BJ169" s="368"/>
      <c r="BK169" s="315" t="s">
        <v>99</v>
      </c>
      <c r="BL169" s="316"/>
      <c r="BM169" s="316"/>
      <c r="BN169" s="316"/>
      <c r="BO169" s="316"/>
      <c r="BP169" s="317"/>
      <c r="BQ169" s="315" t="s">
        <v>83</v>
      </c>
      <c r="BR169" s="316"/>
      <c r="BS169" s="316"/>
      <c r="BT169" s="316"/>
      <c r="BU169" s="316"/>
      <c r="BV169" s="316"/>
      <c r="BW169" s="317"/>
      <c r="BX169" s="315" t="s">
        <v>84</v>
      </c>
      <c r="BY169" s="316"/>
      <c r="BZ169" s="316"/>
      <c r="CA169" s="316"/>
      <c r="CB169" s="316"/>
      <c r="CC169" s="317"/>
      <c r="CD169" s="315" t="s">
        <v>85</v>
      </c>
      <c r="CE169" s="316"/>
      <c r="CF169" s="316"/>
      <c r="CG169" s="316"/>
      <c r="CH169" s="316"/>
      <c r="CI169" s="317"/>
    </row>
    <row r="170" spans="1:87" ht="18" customHeight="1" x14ac:dyDescent="0.25">
      <c r="A170" s="75"/>
      <c r="B170" s="351"/>
      <c r="C170" s="352"/>
      <c r="D170" s="352"/>
      <c r="E170" s="352"/>
      <c r="F170" s="352"/>
      <c r="G170" s="352"/>
      <c r="H170" s="352"/>
      <c r="I170" s="352"/>
      <c r="J170" s="352"/>
      <c r="K170" s="352"/>
      <c r="L170" s="352"/>
      <c r="M170" s="352"/>
      <c r="N170" s="352"/>
      <c r="O170" s="352"/>
      <c r="P170" s="352"/>
      <c r="Q170" s="352"/>
      <c r="R170" s="352"/>
      <c r="S170" s="352"/>
      <c r="T170" s="352"/>
      <c r="U170" s="352"/>
      <c r="V170" s="352"/>
      <c r="W170" s="352"/>
      <c r="X170" s="352"/>
      <c r="Y170" s="353"/>
      <c r="Z170" s="351"/>
      <c r="AA170" s="352"/>
      <c r="AB170" s="352"/>
      <c r="AC170" s="352"/>
      <c r="AD170" s="353"/>
      <c r="AE170" s="360"/>
      <c r="AF170" s="361"/>
      <c r="AG170" s="361"/>
      <c r="AH170" s="361"/>
      <c r="AI170" s="361"/>
      <c r="AJ170" s="362"/>
      <c r="AK170" s="360"/>
      <c r="AL170" s="361"/>
      <c r="AM170" s="361"/>
      <c r="AN170" s="361"/>
      <c r="AO170" s="361"/>
      <c r="AP170" s="361"/>
      <c r="AQ170" s="361"/>
      <c r="AR170" s="361"/>
      <c r="AS170" s="361"/>
      <c r="AT170" s="361"/>
      <c r="AU170" s="361"/>
      <c r="AV170" s="361"/>
      <c r="AW170" s="361"/>
      <c r="AX170" s="362"/>
      <c r="AY170" s="360"/>
      <c r="AZ170" s="361"/>
      <c r="BA170" s="361"/>
      <c r="BB170" s="362"/>
      <c r="BC170" s="351"/>
      <c r="BD170" s="352"/>
      <c r="BE170" s="352"/>
      <c r="BF170" s="353"/>
      <c r="BG170" s="369"/>
      <c r="BH170" s="370"/>
      <c r="BI170" s="370"/>
      <c r="BJ170" s="371"/>
      <c r="BK170" s="318"/>
      <c r="BL170" s="319"/>
      <c r="BM170" s="319"/>
      <c r="BN170" s="319"/>
      <c r="BO170" s="319"/>
      <c r="BP170" s="320"/>
      <c r="BQ170" s="318"/>
      <c r="BR170" s="319"/>
      <c r="BS170" s="319"/>
      <c r="BT170" s="319"/>
      <c r="BU170" s="319"/>
      <c r="BV170" s="319"/>
      <c r="BW170" s="320"/>
      <c r="BX170" s="318"/>
      <c r="BY170" s="319"/>
      <c r="BZ170" s="319"/>
      <c r="CA170" s="319"/>
      <c r="CB170" s="319"/>
      <c r="CC170" s="320"/>
      <c r="CD170" s="318"/>
      <c r="CE170" s="319"/>
      <c r="CF170" s="319"/>
      <c r="CG170" s="319"/>
      <c r="CH170" s="319"/>
      <c r="CI170" s="320"/>
    </row>
    <row r="171" spans="1:87" ht="18" customHeight="1" thickBot="1" x14ac:dyDescent="0.3">
      <c r="A171" s="75"/>
      <c r="B171" s="354"/>
      <c r="C171" s="355"/>
      <c r="D171" s="355"/>
      <c r="E171" s="355"/>
      <c r="F171" s="355"/>
      <c r="G171" s="355"/>
      <c r="H171" s="355"/>
      <c r="I171" s="355"/>
      <c r="J171" s="355"/>
      <c r="K171" s="355"/>
      <c r="L171" s="355"/>
      <c r="M171" s="355"/>
      <c r="N171" s="355"/>
      <c r="O171" s="355"/>
      <c r="P171" s="355"/>
      <c r="Q171" s="355"/>
      <c r="R171" s="355"/>
      <c r="S171" s="355"/>
      <c r="T171" s="355"/>
      <c r="U171" s="355"/>
      <c r="V171" s="355"/>
      <c r="W171" s="355"/>
      <c r="X171" s="355"/>
      <c r="Y171" s="356"/>
      <c r="Z171" s="354"/>
      <c r="AA171" s="355"/>
      <c r="AB171" s="355"/>
      <c r="AC171" s="355"/>
      <c r="AD171" s="356"/>
      <c r="AE171" s="363"/>
      <c r="AF171" s="364"/>
      <c r="AG171" s="364"/>
      <c r="AH171" s="364"/>
      <c r="AI171" s="364"/>
      <c r="AJ171" s="365"/>
      <c r="AK171" s="360"/>
      <c r="AL171" s="361"/>
      <c r="AM171" s="361"/>
      <c r="AN171" s="361"/>
      <c r="AO171" s="361"/>
      <c r="AP171" s="361"/>
      <c r="AQ171" s="361"/>
      <c r="AR171" s="361"/>
      <c r="AS171" s="361"/>
      <c r="AT171" s="361"/>
      <c r="AU171" s="361"/>
      <c r="AV171" s="361"/>
      <c r="AW171" s="361"/>
      <c r="AX171" s="362"/>
      <c r="AY171" s="360"/>
      <c r="AZ171" s="361"/>
      <c r="BA171" s="361"/>
      <c r="BB171" s="362"/>
      <c r="BC171" s="351"/>
      <c r="BD171" s="352"/>
      <c r="BE171" s="352"/>
      <c r="BF171" s="353"/>
      <c r="BG171" s="369"/>
      <c r="BH171" s="370"/>
      <c r="BI171" s="370"/>
      <c r="BJ171" s="371"/>
      <c r="BK171" s="318"/>
      <c r="BL171" s="319"/>
      <c r="BM171" s="319"/>
      <c r="BN171" s="319"/>
      <c r="BO171" s="319"/>
      <c r="BP171" s="320"/>
      <c r="BQ171" s="321"/>
      <c r="BR171" s="322"/>
      <c r="BS171" s="322"/>
      <c r="BT171" s="322"/>
      <c r="BU171" s="322"/>
      <c r="BV171" s="322"/>
      <c r="BW171" s="323"/>
      <c r="BX171" s="321"/>
      <c r="BY171" s="322"/>
      <c r="BZ171" s="322"/>
      <c r="CA171" s="322"/>
      <c r="CB171" s="322"/>
      <c r="CC171" s="323"/>
      <c r="CD171" s="321"/>
      <c r="CE171" s="322"/>
      <c r="CF171" s="322"/>
      <c r="CG171" s="322"/>
      <c r="CH171" s="322"/>
      <c r="CI171" s="323"/>
    </row>
    <row r="172" spans="1:87" ht="18" customHeight="1" x14ac:dyDescent="0.25">
      <c r="A172" s="75"/>
      <c r="B172" s="324" t="s">
        <v>562</v>
      </c>
      <c r="C172" s="325"/>
      <c r="D172" s="325"/>
      <c r="E172" s="325"/>
      <c r="F172" s="325"/>
      <c r="G172" s="325"/>
      <c r="H172" s="325"/>
      <c r="I172" s="325"/>
      <c r="J172" s="325"/>
      <c r="K172" s="325"/>
      <c r="L172" s="325"/>
      <c r="M172" s="325"/>
      <c r="N172" s="325"/>
      <c r="O172" s="325"/>
      <c r="P172" s="325"/>
      <c r="Q172" s="325"/>
      <c r="R172" s="325"/>
      <c r="S172" s="325"/>
      <c r="T172" s="325"/>
      <c r="U172" s="325"/>
      <c r="V172" s="325"/>
      <c r="W172" s="325"/>
      <c r="X172" s="325"/>
      <c r="Y172" s="326"/>
      <c r="Z172" s="333" t="s">
        <v>861</v>
      </c>
      <c r="AA172" s="334"/>
      <c r="AB172" s="334"/>
      <c r="AC172" s="334"/>
      <c r="AD172" s="335"/>
      <c r="AE172" s="333">
        <v>10</v>
      </c>
      <c r="AF172" s="334"/>
      <c r="AG172" s="334"/>
      <c r="AH172" s="334"/>
      <c r="AI172" s="334"/>
      <c r="AJ172" s="334"/>
      <c r="AK172" s="342" t="s">
        <v>41</v>
      </c>
      <c r="AL172" s="343"/>
      <c r="AM172" s="343"/>
      <c r="AN172" s="343"/>
      <c r="AO172" s="343"/>
      <c r="AP172" s="343"/>
      <c r="AQ172" s="343"/>
      <c r="AR172" s="343"/>
      <c r="AS172" s="343"/>
      <c r="AT172" s="343"/>
      <c r="AU172" s="343"/>
      <c r="AV172" s="343"/>
      <c r="AW172" s="343"/>
      <c r="AX172" s="344"/>
      <c r="AY172" s="345">
        <v>0.25</v>
      </c>
      <c r="AZ172" s="346"/>
      <c r="BA172" s="346"/>
      <c r="BB172" s="347"/>
      <c r="BC172" s="345">
        <f>+$AE$172*AY172</f>
        <v>2.5</v>
      </c>
      <c r="BD172" s="346"/>
      <c r="BE172" s="346"/>
      <c r="BF172" s="347"/>
      <c r="BG172" s="285">
        <v>22629</v>
      </c>
      <c r="BH172" s="286"/>
      <c r="BI172" s="286"/>
      <c r="BJ172" s="622"/>
      <c r="BK172" s="288">
        <f>+AY172*BG172</f>
        <v>5657.25</v>
      </c>
      <c r="BL172" s="289"/>
      <c r="BM172" s="289"/>
      <c r="BN172" s="289"/>
      <c r="BO172" s="289"/>
      <c r="BP172" s="290"/>
      <c r="BQ172" s="609">
        <v>1000</v>
      </c>
      <c r="BR172" s="610"/>
      <c r="BS172" s="610"/>
      <c r="BT172" s="610"/>
      <c r="BU172" s="610"/>
      <c r="BV172" s="610"/>
      <c r="BW172" s="611"/>
      <c r="BX172" s="609">
        <f>+(((BK194+BQ172)*15)/85)</f>
        <v>14493.617647058823</v>
      </c>
      <c r="BY172" s="610"/>
      <c r="BZ172" s="610"/>
      <c r="CA172" s="610"/>
      <c r="CB172" s="610"/>
      <c r="CC172" s="611"/>
      <c r="CD172" s="609">
        <f>+BK194+BQ172+BX172</f>
        <v>96624.117647058825</v>
      </c>
      <c r="CE172" s="610"/>
      <c r="CF172" s="610"/>
      <c r="CG172" s="610"/>
      <c r="CH172" s="610"/>
      <c r="CI172" s="611"/>
    </row>
    <row r="173" spans="1:87" ht="18" customHeight="1" x14ac:dyDescent="0.25">
      <c r="A173" s="75"/>
      <c r="B173" s="327"/>
      <c r="C173" s="328"/>
      <c r="D173" s="328"/>
      <c r="E173" s="328"/>
      <c r="F173" s="328"/>
      <c r="G173" s="328"/>
      <c r="H173" s="328"/>
      <c r="I173" s="328"/>
      <c r="J173" s="328"/>
      <c r="K173" s="328"/>
      <c r="L173" s="328"/>
      <c r="M173" s="328"/>
      <c r="N173" s="328"/>
      <c r="O173" s="328"/>
      <c r="P173" s="328"/>
      <c r="Q173" s="328"/>
      <c r="R173" s="328"/>
      <c r="S173" s="328"/>
      <c r="T173" s="328"/>
      <c r="U173" s="328"/>
      <c r="V173" s="328"/>
      <c r="W173" s="328"/>
      <c r="X173" s="328"/>
      <c r="Y173" s="329"/>
      <c r="Z173" s="336"/>
      <c r="AA173" s="337"/>
      <c r="AB173" s="337"/>
      <c r="AC173" s="337"/>
      <c r="AD173" s="338"/>
      <c r="AE173" s="336"/>
      <c r="AF173" s="337"/>
      <c r="AG173" s="337"/>
      <c r="AH173" s="337"/>
      <c r="AI173" s="337"/>
      <c r="AJ173" s="337"/>
      <c r="AK173" s="300" t="s">
        <v>15</v>
      </c>
      <c r="AL173" s="301"/>
      <c r="AM173" s="301"/>
      <c r="AN173" s="301"/>
      <c r="AO173" s="301"/>
      <c r="AP173" s="301"/>
      <c r="AQ173" s="301"/>
      <c r="AR173" s="301"/>
      <c r="AS173" s="301"/>
      <c r="AT173" s="301"/>
      <c r="AU173" s="301"/>
      <c r="AV173" s="301"/>
      <c r="AW173" s="301"/>
      <c r="AX173" s="302"/>
      <c r="AY173" s="303">
        <v>0.25</v>
      </c>
      <c r="AZ173" s="304"/>
      <c r="BA173" s="304"/>
      <c r="BB173" s="305"/>
      <c r="BC173" s="303">
        <f t="shared" ref="BC173:BC193" si="12">+$AE$172*AY173</f>
        <v>2.5</v>
      </c>
      <c r="BD173" s="304"/>
      <c r="BE173" s="304"/>
      <c r="BF173" s="305"/>
      <c r="BG173" s="309">
        <v>7925</v>
      </c>
      <c r="BH173" s="310"/>
      <c r="BI173" s="310"/>
      <c r="BJ173" s="623"/>
      <c r="BK173" s="624">
        <f t="shared" ref="BK173:BK193" si="13">+AY173*BG173</f>
        <v>1981.25</v>
      </c>
      <c r="BL173" s="625"/>
      <c r="BM173" s="625"/>
      <c r="BN173" s="625"/>
      <c r="BO173" s="625"/>
      <c r="BP173" s="626"/>
      <c r="BQ173" s="612"/>
      <c r="BR173" s="613"/>
      <c r="BS173" s="613"/>
      <c r="BT173" s="613"/>
      <c r="BU173" s="613"/>
      <c r="BV173" s="613"/>
      <c r="BW173" s="614"/>
      <c r="BX173" s="612"/>
      <c r="BY173" s="613"/>
      <c r="BZ173" s="613"/>
      <c r="CA173" s="613"/>
      <c r="CB173" s="613"/>
      <c r="CC173" s="614"/>
      <c r="CD173" s="612"/>
      <c r="CE173" s="613"/>
      <c r="CF173" s="613"/>
      <c r="CG173" s="613"/>
      <c r="CH173" s="613"/>
      <c r="CI173" s="614"/>
    </row>
    <row r="174" spans="1:87" ht="18" customHeight="1" x14ac:dyDescent="0.25">
      <c r="A174" s="75"/>
      <c r="B174" s="327"/>
      <c r="C174" s="328"/>
      <c r="D174" s="328"/>
      <c r="E174" s="328"/>
      <c r="F174" s="328"/>
      <c r="G174" s="328"/>
      <c r="H174" s="328"/>
      <c r="I174" s="328"/>
      <c r="J174" s="328"/>
      <c r="K174" s="328"/>
      <c r="L174" s="328"/>
      <c r="M174" s="328"/>
      <c r="N174" s="328"/>
      <c r="O174" s="328"/>
      <c r="P174" s="328"/>
      <c r="Q174" s="328"/>
      <c r="R174" s="328"/>
      <c r="S174" s="328"/>
      <c r="T174" s="328"/>
      <c r="U174" s="328"/>
      <c r="V174" s="328"/>
      <c r="W174" s="328"/>
      <c r="X174" s="328"/>
      <c r="Y174" s="329"/>
      <c r="Z174" s="336"/>
      <c r="AA174" s="337"/>
      <c r="AB174" s="337"/>
      <c r="AC174" s="337"/>
      <c r="AD174" s="338"/>
      <c r="AE174" s="336"/>
      <c r="AF174" s="337"/>
      <c r="AG174" s="337"/>
      <c r="AH174" s="337"/>
      <c r="AI174" s="337"/>
      <c r="AJ174" s="337"/>
      <c r="AK174" s="300" t="s">
        <v>30</v>
      </c>
      <c r="AL174" s="301"/>
      <c r="AM174" s="301"/>
      <c r="AN174" s="301"/>
      <c r="AO174" s="301"/>
      <c r="AP174" s="301"/>
      <c r="AQ174" s="301"/>
      <c r="AR174" s="301"/>
      <c r="AS174" s="301"/>
      <c r="AT174" s="301"/>
      <c r="AU174" s="301"/>
      <c r="AV174" s="301"/>
      <c r="AW174" s="301"/>
      <c r="AX174" s="302"/>
      <c r="AY174" s="303">
        <v>0.25</v>
      </c>
      <c r="AZ174" s="304"/>
      <c r="BA174" s="304"/>
      <c r="BB174" s="305"/>
      <c r="BC174" s="303">
        <f t="shared" si="12"/>
        <v>2.5</v>
      </c>
      <c r="BD174" s="304"/>
      <c r="BE174" s="304"/>
      <c r="BF174" s="305"/>
      <c r="BG174" s="309">
        <v>7925</v>
      </c>
      <c r="BH174" s="310"/>
      <c r="BI174" s="310"/>
      <c r="BJ174" s="623"/>
      <c r="BK174" s="624">
        <f t="shared" si="13"/>
        <v>1981.25</v>
      </c>
      <c r="BL174" s="625"/>
      <c r="BM174" s="625"/>
      <c r="BN174" s="625"/>
      <c r="BO174" s="625"/>
      <c r="BP174" s="626"/>
      <c r="BQ174" s="612"/>
      <c r="BR174" s="613"/>
      <c r="BS174" s="613"/>
      <c r="BT174" s="613"/>
      <c r="BU174" s="613"/>
      <c r="BV174" s="613"/>
      <c r="BW174" s="614"/>
      <c r="BX174" s="612"/>
      <c r="BY174" s="613"/>
      <c r="BZ174" s="613"/>
      <c r="CA174" s="613"/>
      <c r="CB174" s="613"/>
      <c r="CC174" s="614"/>
      <c r="CD174" s="612"/>
      <c r="CE174" s="613"/>
      <c r="CF174" s="613"/>
      <c r="CG174" s="613"/>
      <c r="CH174" s="613"/>
      <c r="CI174" s="614"/>
    </row>
    <row r="175" spans="1:87" ht="18" customHeight="1" x14ac:dyDescent="0.25">
      <c r="A175" s="75"/>
      <c r="B175" s="327"/>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9"/>
      <c r="Z175" s="336"/>
      <c r="AA175" s="337"/>
      <c r="AB175" s="337"/>
      <c r="AC175" s="337"/>
      <c r="AD175" s="338"/>
      <c r="AE175" s="336"/>
      <c r="AF175" s="337"/>
      <c r="AG175" s="337"/>
      <c r="AH175" s="337"/>
      <c r="AI175" s="337"/>
      <c r="AJ175" s="337"/>
      <c r="AK175" s="300" t="s">
        <v>16</v>
      </c>
      <c r="AL175" s="301"/>
      <c r="AM175" s="301"/>
      <c r="AN175" s="301"/>
      <c r="AO175" s="301"/>
      <c r="AP175" s="301"/>
      <c r="AQ175" s="301"/>
      <c r="AR175" s="301"/>
      <c r="AS175" s="301"/>
      <c r="AT175" s="301"/>
      <c r="AU175" s="301"/>
      <c r="AV175" s="301"/>
      <c r="AW175" s="301"/>
      <c r="AX175" s="302"/>
      <c r="AY175" s="303">
        <v>0.25</v>
      </c>
      <c r="AZ175" s="304"/>
      <c r="BA175" s="304"/>
      <c r="BB175" s="305"/>
      <c r="BC175" s="303">
        <f t="shared" si="12"/>
        <v>2.5</v>
      </c>
      <c r="BD175" s="304"/>
      <c r="BE175" s="304"/>
      <c r="BF175" s="305"/>
      <c r="BG175" s="309">
        <v>7925</v>
      </c>
      <c r="BH175" s="310"/>
      <c r="BI175" s="310"/>
      <c r="BJ175" s="623"/>
      <c r="BK175" s="624">
        <f t="shared" si="13"/>
        <v>1981.25</v>
      </c>
      <c r="BL175" s="625"/>
      <c r="BM175" s="625"/>
      <c r="BN175" s="625"/>
      <c r="BO175" s="625"/>
      <c r="BP175" s="626"/>
      <c r="BQ175" s="612"/>
      <c r="BR175" s="613"/>
      <c r="BS175" s="613"/>
      <c r="BT175" s="613"/>
      <c r="BU175" s="613"/>
      <c r="BV175" s="613"/>
      <c r="BW175" s="614"/>
      <c r="BX175" s="612"/>
      <c r="BY175" s="613"/>
      <c r="BZ175" s="613"/>
      <c r="CA175" s="613"/>
      <c r="CB175" s="613"/>
      <c r="CC175" s="614"/>
      <c r="CD175" s="612"/>
      <c r="CE175" s="613"/>
      <c r="CF175" s="613"/>
      <c r="CG175" s="613"/>
      <c r="CH175" s="613"/>
      <c r="CI175" s="614"/>
    </row>
    <row r="176" spans="1:87" ht="18" customHeight="1" x14ac:dyDescent="0.25">
      <c r="A176" s="75"/>
      <c r="B176" s="327"/>
      <c r="C176" s="328"/>
      <c r="D176" s="328"/>
      <c r="E176" s="328"/>
      <c r="F176" s="328"/>
      <c r="G176" s="328"/>
      <c r="H176" s="328"/>
      <c r="I176" s="328"/>
      <c r="J176" s="328"/>
      <c r="K176" s="328"/>
      <c r="L176" s="328"/>
      <c r="M176" s="328"/>
      <c r="N176" s="328"/>
      <c r="O176" s="328"/>
      <c r="P176" s="328"/>
      <c r="Q176" s="328"/>
      <c r="R176" s="328"/>
      <c r="S176" s="328"/>
      <c r="T176" s="328"/>
      <c r="U176" s="328"/>
      <c r="V176" s="328"/>
      <c r="W176" s="328"/>
      <c r="X176" s="328"/>
      <c r="Y176" s="329"/>
      <c r="Z176" s="336"/>
      <c r="AA176" s="337"/>
      <c r="AB176" s="337"/>
      <c r="AC176" s="337"/>
      <c r="AD176" s="338"/>
      <c r="AE176" s="336"/>
      <c r="AF176" s="337"/>
      <c r="AG176" s="337"/>
      <c r="AH176" s="337"/>
      <c r="AI176" s="337"/>
      <c r="AJ176" s="337"/>
      <c r="AK176" s="300" t="s">
        <v>23</v>
      </c>
      <c r="AL176" s="301"/>
      <c r="AM176" s="301"/>
      <c r="AN176" s="301"/>
      <c r="AO176" s="301"/>
      <c r="AP176" s="301"/>
      <c r="AQ176" s="301"/>
      <c r="AR176" s="301"/>
      <c r="AS176" s="301"/>
      <c r="AT176" s="301"/>
      <c r="AU176" s="301"/>
      <c r="AV176" s="301"/>
      <c r="AW176" s="301"/>
      <c r="AX176" s="302"/>
      <c r="AY176" s="303">
        <v>0.25</v>
      </c>
      <c r="AZ176" s="304"/>
      <c r="BA176" s="304"/>
      <c r="BB176" s="305"/>
      <c r="BC176" s="303">
        <f t="shared" si="12"/>
        <v>2.5</v>
      </c>
      <c r="BD176" s="304"/>
      <c r="BE176" s="304"/>
      <c r="BF176" s="305"/>
      <c r="BG176" s="309">
        <v>7925</v>
      </c>
      <c r="BH176" s="310"/>
      <c r="BI176" s="310"/>
      <c r="BJ176" s="623"/>
      <c r="BK176" s="624">
        <f t="shared" si="13"/>
        <v>1981.25</v>
      </c>
      <c r="BL176" s="625"/>
      <c r="BM176" s="625"/>
      <c r="BN176" s="625"/>
      <c r="BO176" s="625"/>
      <c r="BP176" s="626"/>
      <c r="BQ176" s="612"/>
      <c r="BR176" s="613"/>
      <c r="BS176" s="613"/>
      <c r="BT176" s="613"/>
      <c r="BU176" s="613"/>
      <c r="BV176" s="613"/>
      <c r="BW176" s="614"/>
      <c r="BX176" s="612"/>
      <c r="BY176" s="613"/>
      <c r="BZ176" s="613"/>
      <c r="CA176" s="613"/>
      <c r="CB176" s="613"/>
      <c r="CC176" s="614"/>
      <c r="CD176" s="612"/>
      <c r="CE176" s="613"/>
      <c r="CF176" s="613"/>
      <c r="CG176" s="613"/>
      <c r="CH176" s="613"/>
      <c r="CI176" s="614"/>
    </row>
    <row r="177" spans="1:87" ht="18" customHeight="1" x14ac:dyDescent="0.25">
      <c r="A177" s="75"/>
      <c r="B177" s="327"/>
      <c r="C177" s="328"/>
      <c r="D177" s="328"/>
      <c r="E177" s="328"/>
      <c r="F177" s="328"/>
      <c r="G177" s="328"/>
      <c r="H177" s="328"/>
      <c r="I177" s="328"/>
      <c r="J177" s="328"/>
      <c r="K177" s="328"/>
      <c r="L177" s="328"/>
      <c r="M177" s="328"/>
      <c r="N177" s="328"/>
      <c r="O177" s="328"/>
      <c r="P177" s="328"/>
      <c r="Q177" s="328"/>
      <c r="R177" s="328"/>
      <c r="S177" s="328"/>
      <c r="T177" s="328"/>
      <c r="U177" s="328"/>
      <c r="V177" s="328"/>
      <c r="W177" s="328"/>
      <c r="X177" s="328"/>
      <c r="Y177" s="329"/>
      <c r="Z177" s="336"/>
      <c r="AA177" s="337"/>
      <c r="AB177" s="337"/>
      <c r="AC177" s="337"/>
      <c r="AD177" s="338"/>
      <c r="AE177" s="336"/>
      <c r="AF177" s="337"/>
      <c r="AG177" s="337"/>
      <c r="AH177" s="337"/>
      <c r="AI177" s="337"/>
      <c r="AJ177" s="337"/>
      <c r="AK177" s="300" t="s">
        <v>22</v>
      </c>
      <c r="AL177" s="301"/>
      <c r="AM177" s="301"/>
      <c r="AN177" s="301"/>
      <c r="AO177" s="301"/>
      <c r="AP177" s="301"/>
      <c r="AQ177" s="301"/>
      <c r="AR177" s="301"/>
      <c r="AS177" s="301"/>
      <c r="AT177" s="301"/>
      <c r="AU177" s="301"/>
      <c r="AV177" s="301"/>
      <c r="AW177" s="301"/>
      <c r="AX177" s="302"/>
      <c r="AY177" s="303">
        <v>0.25</v>
      </c>
      <c r="AZ177" s="304"/>
      <c r="BA177" s="304"/>
      <c r="BB177" s="305"/>
      <c r="BC177" s="303">
        <f t="shared" si="12"/>
        <v>2.5</v>
      </c>
      <c r="BD177" s="304"/>
      <c r="BE177" s="304"/>
      <c r="BF177" s="305"/>
      <c r="BG177" s="309">
        <v>7925</v>
      </c>
      <c r="BH177" s="310"/>
      <c r="BI177" s="310"/>
      <c r="BJ177" s="623"/>
      <c r="BK177" s="624">
        <f t="shared" si="13"/>
        <v>1981.25</v>
      </c>
      <c r="BL177" s="625"/>
      <c r="BM177" s="625"/>
      <c r="BN177" s="625"/>
      <c r="BO177" s="625"/>
      <c r="BP177" s="626"/>
      <c r="BQ177" s="612"/>
      <c r="BR177" s="613"/>
      <c r="BS177" s="613"/>
      <c r="BT177" s="613"/>
      <c r="BU177" s="613"/>
      <c r="BV177" s="613"/>
      <c r="BW177" s="614"/>
      <c r="BX177" s="612"/>
      <c r="BY177" s="613"/>
      <c r="BZ177" s="613"/>
      <c r="CA177" s="613"/>
      <c r="CB177" s="613"/>
      <c r="CC177" s="614"/>
      <c r="CD177" s="612"/>
      <c r="CE177" s="613"/>
      <c r="CF177" s="613"/>
      <c r="CG177" s="613"/>
      <c r="CH177" s="613"/>
      <c r="CI177" s="614"/>
    </row>
    <row r="178" spans="1:87" ht="18" customHeight="1" x14ac:dyDescent="0.25">
      <c r="A178" s="75"/>
      <c r="B178" s="327"/>
      <c r="C178" s="328"/>
      <c r="D178" s="328"/>
      <c r="E178" s="328"/>
      <c r="F178" s="328"/>
      <c r="G178" s="328"/>
      <c r="H178" s="328"/>
      <c r="I178" s="328"/>
      <c r="J178" s="328"/>
      <c r="K178" s="328"/>
      <c r="L178" s="328"/>
      <c r="M178" s="328"/>
      <c r="N178" s="328"/>
      <c r="O178" s="328"/>
      <c r="P178" s="328"/>
      <c r="Q178" s="328"/>
      <c r="R178" s="328"/>
      <c r="S178" s="328"/>
      <c r="T178" s="328"/>
      <c r="U178" s="328"/>
      <c r="V178" s="328"/>
      <c r="W178" s="328"/>
      <c r="X178" s="328"/>
      <c r="Y178" s="329"/>
      <c r="Z178" s="336"/>
      <c r="AA178" s="337"/>
      <c r="AB178" s="337"/>
      <c r="AC178" s="337"/>
      <c r="AD178" s="338"/>
      <c r="AE178" s="336"/>
      <c r="AF178" s="337"/>
      <c r="AG178" s="337"/>
      <c r="AH178" s="337"/>
      <c r="AI178" s="337"/>
      <c r="AJ178" s="337"/>
      <c r="AK178" s="300" t="s">
        <v>29</v>
      </c>
      <c r="AL178" s="301"/>
      <c r="AM178" s="301"/>
      <c r="AN178" s="301"/>
      <c r="AO178" s="301"/>
      <c r="AP178" s="301"/>
      <c r="AQ178" s="301"/>
      <c r="AR178" s="301"/>
      <c r="AS178" s="301"/>
      <c r="AT178" s="301"/>
      <c r="AU178" s="301"/>
      <c r="AV178" s="301"/>
      <c r="AW178" s="301"/>
      <c r="AX178" s="302"/>
      <c r="AY178" s="303">
        <v>0.25</v>
      </c>
      <c r="AZ178" s="304"/>
      <c r="BA178" s="304"/>
      <c r="BB178" s="305"/>
      <c r="BC178" s="303">
        <f t="shared" si="12"/>
        <v>2.5</v>
      </c>
      <c r="BD178" s="304"/>
      <c r="BE178" s="304"/>
      <c r="BF178" s="305"/>
      <c r="BG178" s="309">
        <v>7925</v>
      </c>
      <c r="BH178" s="310"/>
      <c r="BI178" s="310"/>
      <c r="BJ178" s="623"/>
      <c r="BK178" s="624">
        <f t="shared" si="13"/>
        <v>1981.25</v>
      </c>
      <c r="BL178" s="625"/>
      <c r="BM178" s="625"/>
      <c r="BN178" s="625"/>
      <c r="BO178" s="625"/>
      <c r="BP178" s="626"/>
      <c r="BQ178" s="612"/>
      <c r="BR178" s="613"/>
      <c r="BS178" s="613"/>
      <c r="BT178" s="613"/>
      <c r="BU178" s="613"/>
      <c r="BV178" s="613"/>
      <c r="BW178" s="614"/>
      <c r="BX178" s="612"/>
      <c r="BY178" s="613"/>
      <c r="BZ178" s="613"/>
      <c r="CA178" s="613"/>
      <c r="CB178" s="613"/>
      <c r="CC178" s="614"/>
      <c r="CD178" s="612"/>
      <c r="CE178" s="613"/>
      <c r="CF178" s="613"/>
      <c r="CG178" s="613"/>
      <c r="CH178" s="613"/>
      <c r="CI178" s="614"/>
    </row>
    <row r="179" spans="1:87" ht="18" customHeight="1" x14ac:dyDescent="0.25">
      <c r="A179" s="75"/>
      <c r="B179" s="327"/>
      <c r="C179" s="328"/>
      <c r="D179" s="328"/>
      <c r="E179" s="328"/>
      <c r="F179" s="328"/>
      <c r="G179" s="328"/>
      <c r="H179" s="328"/>
      <c r="I179" s="328"/>
      <c r="J179" s="328"/>
      <c r="K179" s="328"/>
      <c r="L179" s="328"/>
      <c r="M179" s="328"/>
      <c r="N179" s="328"/>
      <c r="O179" s="328"/>
      <c r="P179" s="328"/>
      <c r="Q179" s="328"/>
      <c r="R179" s="328"/>
      <c r="S179" s="328"/>
      <c r="T179" s="328"/>
      <c r="U179" s="328"/>
      <c r="V179" s="328"/>
      <c r="W179" s="328"/>
      <c r="X179" s="328"/>
      <c r="Y179" s="329"/>
      <c r="Z179" s="336"/>
      <c r="AA179" s="337"/>
      <c r="AB179" s="337"/>
      <c r="AC179" s="337"/>
      <c r="AD179" s="338"/>
      <c r="AE179" s="336"/>
      <c r="AF179" s="337"/>
      <c r="AG179" s="337"/>
      <c r="AH179" s="337"/>
      <c r="AI179" s="337"/>
      <c r="AJ179" s="337"/>
      <c r="AK179" s="300" t="s">
        <v>14</v>
      </c>
      <c r="AL179" s="301"/>
      <c r="AM179" s="301"/>
      <c r="AN179" s="301"/>
      <c r="AO179" s="301"/>
      <c r="AP179" s="301"/>
      <c r="AQ179" s="301"/>
      <c r="AR179" s="301"/>
      <c r="AS179" s="301"/>
      <c r="AT179" s="301"/>
      <c r="AU179" s="301"/>
      <c r="AV179" s="301"/>
      <c r="AW179" s="301"/>
      <c r="AX179" s="302"/>
      <c r="AY179" s="303">
        <v>0.25</v>
      </c>
      <c r="AZ179" s="304"/>
      <c r="BA179" s="304"/>
      <c r="BB179" s="305"/>
      <c r="BC179" s="303">
        <f t="shared" si="12"/>
        <v>2.5</v>
      </c>
      <c r="BD179" s="304"/>
      <c r="BE179" s="304"/>
      <c r="BF179" s="305"/>
      <c r="BG179" s="309">
        <v>7925</v>
      </c>
      <c r="BH179" s="310"/>
      <c r="BI179" s="310"/>
      <c r="BJ179" s="623"/>
      <c r="BK179" s="624">
        <f t="shared" si="13"/>
        <v>1981.25</v>
      </c>
      <c r="BL179" s="625"/>
      <c r="BM179" s="625"/>
      <c r="BN179" s="625"/>
      <c r="BO179" s="625"/>
      <c r="BP179" s="626"/>
      <c r="BQ179" s="612"/>
      <c r="BR179" s="613"/>
      <c r="BS179" s="613"/>
      <c r="BT179" s="613"/>
      <c r="BU179" s="613"/>
      <c r="BV179" s="613"/>
      <c r="BW179" s="614"/>
      <c r="BX179" s="612"/>
      <c r="BY179" s="613"/>
      <c r="BZ179" s="613"/>
      <c r="CA179" s="613"/>
      <c r="CB179" s="613"/>
      <c r="CC179" s="614"/>
      <c r="CD179" s="612"/>
      <c r="CE179" s="613"/>
      <c r="CF179" s="613"/>
      <c r="CG179" s="613"/>
      <c r="CH179" s="613"/>
      <c r="CI179" s="614"/>
    </row>
    <row r="180" spans="1:87" ht="18" customHeight="1" x14ac:dyDescent="0.25">
      <c r="A180" s="75"/>
      <c r="B180" s="327"/>
      <c r="C180" s="328"/>
      <c r="D180" s="328"/>
      <c r="E180" s="328"/>
      <c r="F180" s="328"/>
      <c r="G180" s="328"/>
      <c r="H180" s="328"/>
      <c r="I180" s="328"/>
      <c r="J180" s="328"/>
      <c r="K180" s="328"/>
      <c r="L180" s="328"/>
      <c r="M180" s="328"/>
      <c r="N180" s="328"/>
      <c r="O180" s="328"/>
      <c r="P180" s="328"/>
      <c r="Q180" s="328"/>
      <c r="R180" s="328"/>
      <c r="S180" s="328"/>
      <c r="T180" s="328"/>
      <c r="U180" s="328"/>
      <c r="V180" s="328"/>
      <c r="W180" s="328"/>
      <c r="X180" s="328"/>
      <c r="Y180" s="329"/>
      <c r="Z180" s="336"/>
      <c r="AA180" s="337"/>
      <c r="AB180" s="337"/>
      <c r="AC180" s="337"/>
      <c r="AD180" s="338"/>
      <c r="AE180" s="336"/>
      <c r="AF180" s="337"/>
      <c r="AG180" s="337"/>
      <c r="AH180" s="337"/>
      <c r="AI180" s="337"/>
      <c r="AJ180" s="337"/>
      <c r="AK180" s="300" t="s">
        <v>35</v>
      </c>
      <c r="AL180" s="301"/>
      <c r="AM180" s="301"/>
      <c r="AN180" s="301"/>
      <c r="AO180" s="301"/>
      <c r="AP180" s="301"/>
      <c r="AQ180" s="301"/>
      <c r="AR180" s="301"/>
      <c r="AS180" s="301"/>
      <c r="AT180" s="301"/>
      <c r="AU180" s="301"/>
      <c r="AV180" s="301"/>
      <c r="AW180" s="301"/>
      <c r="AX180" s="302"/>
      <c r="AY180" s="303">
        <v>0.25</v>
      </c>
      <c r="AZ180" s="304"/>
      <c r="BA180" s="304"/>
      <c r="BB180" s="305"/>
      <c r="BC180" s="303">
        <f t="shared" si="12"/>
        <v>2.5</v>
      </c>
      <c r="BD180" s="304"/>
      <c r="BE180" s="304"/>
      <c r="BF180" s="305"/>
      <c r="BG180" s="309">
        <v>11718</v>
      </c>
      <c r="BH180" s="310"/>
      <c r="BI180" s="310"/>
      <c r="BJ180" s="623"/>
      <c r="BK180" s="624">
        <f t="shared" si="13"/>
        <v>2929.5</v>
      </c>
      <c r="BL180" s="625"/>
      <c r="BM180" s="625"/>
      <c r="BN180" s="625"/>
      <c r="BO180" s="625"/>
      <c r="BP180" s="626"/>
      <c r="BQ180" s="612"/>
      <c r="BR180" s="613"/>
      <c r="BS180" s="613"/>
      <c r="BT180" s="613"/>
      <c r="BU180" s="613"/>
      <c r="BV180" s="613"/>
      <c r="BW180" s="614"/>
      <c r="BX180" s="612"/>
      <c r="BY180" s="613"/>
      <c r="BZ180" s="613"/>
      <c r="CA180" s="613"/>
      <c r="CB180" s="613"/>
      <c r="CC180" s="614"/>
      <c r="CD180" s="612"/>
      <c r="CE180" s="613"/>
      <c r="CF180" s="613"/>
      <c r="CG180" s="613"/>
      <c r="CH180" s="613"/>
      <c r="CI180" s="614"/>
    </row>
    <row r="181" spans="1:87" ht="18" customHeight="1" x14ac:dyDescent="0.25">
      <c r="A181" s="75"/>
      <c r="B181" s="327"/>
      <c r="C181" s="328"/>
      <c r="D181" s="328"/>
      <c r="E181" s="328"/>
      <c r="F181" s="328"/>
      <c r="G181" s="328"/>
      <c r="H181" s="328"/>
      <c r="I181" s="328"/>
      <c r="J181" s="328"/>
      <c r="K181" s="328"/>
      <c r="L181" s="328"/>
      <c r="M181" s="328"/>
      <c r="N181" s="328"/>
      <c r="O181" s="328"/>
      <c r="P181" s="328"/>
      <c r="Q181" s="328"/>
      <c r="R181" s="328"/>
      <c r="S181" s="328"/>
      <c r="T181" s="328"/>
      <c r="U181" s="328"/>
      <c r="V181" s="328"/>
      <c r="W181" s="328"/>
      <c r="X181" s="328"/>
      <c r="Y181" s="329"/>
      <c r="Z181" s="336"/>
      <c r="AA181" s="337"/>
      <c r="AB181" s="337"/>
      <c r="AC181" s="337"/>
      <c r="AD181" s="338"/>
      <c r="AE181" s="336"/>
      <c r="AF181" s="337"/>
      <c r="AG181" s="337"/>
      <c r="AH181" s="337"/>
      <c r="AI181" s="337"/>
      <c r="AJ181" s="337"/>
      <c r="AK181" s="300" t="s">
        <v>4</v>
      </c>
      <c r="AL181" s="301"/>
      <c r="AM181" s="301"/>
      <c r="AN181" s="301"/>
      <c r="AO181" s="301"/>
      <c r="AP181" s="301"/>
      <c r="AQ181" s="301"/>
      <c r="AR181" s="301"/>
      <c r="AS181" s="301"/>
      <c r="AT181" s="301"/>
      <c r="AU181" s="301"/>
      <c r="AV181" s="301"/>
      <c r="AW181" s="301"/>
      <c r="AX181" s="302"/>
      <c r="AY181" s="303">
        <v>0.25</v>
      </c>
      <c r="AZ181" s="304"/>
      <c r="BA181" s="304"/>
      <c r="BB181" s="305"/>
      <c r="BC181" s="303">
        <f t="shared" si="12"/>
        <v>2.5</v>
      </c>
      <c r="BD181" s="304"/>
      <c r="BE181" s="304"/>
      <c r="BF181" s="305"/>
      <c r="BG181" s="309">
        <v>6399</v>
      </c>
      <c r="BH181" s="310"/>
      <c r="BI181" s="310"/>
      <c r="BJ181" s="623"/>
      <c r="BK181" s="624">
        <f t="shared" si="13"/>
        <v>1599.75</v>
      </c>
      <c r="BL181" s="625"/>
      <c r="BM181" s="625"/>
      <c r="BN181" s="625"/>
      <c r="BO181" s="625"/>
      <c r="BP181" s="626"/>
      <c r="BQ181" s="612"/>
      <c r="BR181" s="613"/>
      <c r="BS181" s="613"/>
      <c r="BT181" s="613"/>
      <c r="BU181" s="613"/>
      <c r="BV181" s="613"/>
      <c r="BW181" s="614"/>
      <c r="BX181" s="612"/>
      <c r="BY181" s="613"/>
      <c r="BZ181" s="613"/>
      <c r="CA181" s="613"/>
      <c r="CB181" s="613"/>
      <c r="CC181" s="614"/>
      <c r="CD181" s="612"/>
      <c r="CE181" s="613"/>
      <c r="CF181" s="613"/>
      <c r="CG181" s="613"/>
      <c r="CH181" s="613"/>
      <c r="CI181" s="614"/>
    </row>
    <row r="182" spans="1:87" ht="18" customHeight="1" x14ac:dyDescent="0.25">
      <c r="A182" s="75"/>
      <c r="B182" s="327"/>
      <c r="C182" s="328"/>
      <c r="D182" s="328"/>
      <c r="E182" s="328"/>
      <c r="F182" s="328"/>
      <c r="G182" s="328"/>
      <c r="H182" s="328"/>
      <c r="I182" s="328"/>
      <c r="J182" s="328"/>
      <c r="K182" s="328"/>
      <c r="L182" s="328"/>
      <c r="M182" s="328"/>
      <c r="N182" s="328"/>
      <c r="O182" s="328"/>
      <c r="P182" s="328"/>
      <c r="Q182" s="328"/>
      <c r="R182" s="328"/>
      <c r="S182" s="328"/>
      <c r="T182" s="328"/>
      <c r="U182" s="328"/>
      <c r="V182" s="328"/>
      <c r="W182" s="328"/>
      <c r="X182" s="328"/>
      <c r="Y182" s="329"/>
      <c r="Z182" s="336"/>
      <c r="AA182" s="337"/>
      <c r="AB182" s="337"/>
      <c r="AC182" s="337"/>
      <c r="AD182" s="338"/>
      <c r="AE182" s="336"/>
      <c r="AF182" s="337"/>
      <c r="AG182" s="337"/>
      <c r="AH182" s="337"/>
      <c r="AI182" s="337"/>
      <c r="AJ182" s="337"/>
      <c r="AK182" s="300" t="s">
        <v>5</v>
      </c>
      <c r="AL182" s="301"/>
      <c r="AM182" s="301"/>
      <c r="AN182" s="301"/>
      <c r="AO182" s="301"/>
      <c r="AP182" s="301"/>
      <c r="AQ182" s="301"/>
      <c r="AR182" s="301"/>
      <c r="AS182" s="301"/>
      <c r="AT182" s="301"/>
      <c r="AU182" s="301"/>
      <c r="AV182" s="301"/>
      <c r="AW182" s="301"/>
      <c r="AX182" s="302"/>
      <c r="AY182" s="303">
        <v>0.25</v>
      </c>
      <c r="AZ182" s="304"/>
      <c r="BA182" s="304"/>
      <c r="BB182" s="305"/>
      <c r="BC182" s="303">
        <f t="shared" si="12"/>
        <v>2.5</v>
      </c>
      <c r="BD182" s="304"/>
      <c r="BE182" s="304"/>
      <c r="BF182" s="305"/>
      <c r="BG182" s="309">
        <v>6778</v>
      </c>
      <c r="BH182" s="310"/>
      <c r="BI182" s="310"/>
      <c r="BJ182" s="623"/>
      <c r="BK182" s="624">
        <f t="shared" si="13"/>
        <v>1694.5</v>
      </c>
      <c r="BL182" s="625"/>
      <c r="BM182" s="625"/>
      <c r="BN182" s="625"/>
      <c r="BO182" s="625"/>
      <c r="BP182" s="626"/>
      <c r="BQ182" s="612"/>
      <c r="BR182" s="613"/>
      <c r="BS182" s="613"/>
      <c r="BT182" s="613"/>
      <c r="BU182" s="613"/>
      <c r="BV182" s="613"/>
      <c r="BW182" s="614"/>
      <c r="BX182" s="612"/>
      <c r="BY182" s="613"/>
      <c r="BZ182" s="613"/>
      <c r="CA182" s="613"/>
      <c r="CB182" s="613"/>
      <c r="CC182" s="614"/>
      <c r="CD182" s="612"/>
      <c r="CE182" s="613"/>
      <c r="CF182" s="613"/>
      <c r="CG182" s="613"/>
      <c r="CH182" s="613"/>
      <c r="CI182" s="614"/>
    </row>
    <row r="183" spans="1:87" ht="18" customHeight="1" x14ac:dyDescent="0.25">
      <c r="A183" s="75"/>
      <c r="B183" s="327"/>
      <c r="C183" s="328"/>
      <c r="D183" s="328"/>
      <c r="E183" s="328"/>
      <c r="F183" s="328"/>
      <c r="G183" s="328"/>
      <c r="H183" s="328"/>
      <c r="I183" s="328"/>
      <c r="J183" s="328"/>
      <c r="K183" s="328"/>
      <c r="L183" s="328"/>
      <c r="M183" s="328"/>
      <c r="N183" s="328"/>
      <c r="O183" s="328"/>
      <c r="P183" s="328"/>
      <c r="Q183" s="328"/>
      <c r="R183" s="328"/>
      <c r="S183" s="328"/>
      <c r="T183" s="328"/>
      <c r="U183" s="328"/>
      <c r="V183" s="328"/>
      <c r="W183" s="328"/>
      <c r="X183" s="328"/>
      <c r="Y183" s="329"/>
      <c r="Z183" s="336"/>
      <c r="AA183" s="337"/>
      <c r="AB183" s="337"/>
      <c r="AC183" s="337"/>
      <c r="AD183" s="338"/>
      <c r="AE183" s="336"/>
      <c r="AF183" s="337"/>
      <c r="AG183" s="337"/>
      <c r="AH183" s="337"/>
      <c r="AI183" s="337"/>
      <c r="AJ183" s="337"/>
      <c r="AK183" s="300" t="s">
        <v>527</v>
      </c>
      <c r="AL183" s="301"/>
      <c r="AM183" s="301"/>
      <c r="AN183" s="301"/>
      <c r="AO183" s="301"/>
      <c r="AP183" s="301"/>
      <c r="AQ183" s="301"/>
      <c r="AR183" s="301"/>
      <c r="AS183" s="301"/>
      <c r="AT183" s="301"/>
      <c r="AU183" s="301"/>
      <c r="AV183" s="301"/>
      <c r="AW183" s="301"/>
      <c r="AX183" s="302"/>
      <c r="AY183" s="303">
        <v>0.5</v>
      </c>
      <c r="AZ183" s="304"/>
      <c r="BA183" s="304"/>
      <c r="BB183" s="305"/>
      <c r="BC183" s="303">
        <f t="shared" si="12"/>
        <v>5</v>
      </c>
      <c r="BD183" s="304"/>
      <c r="BE183" s="304"/>
      <c r="BF183" s="305"/>
      <c r="BG183" s="309">
        <v>18911</v>
      </c>
      <c r="BH183" s="310"/>
      <c r="BI183" s="310"/>
      <c r="BJ183" s="623"/>
      <c r="BK183" s="624">
        <f t="shared" si="13"/>
        <v>9455.5</v>
      </c>
      <c r="BL183" s="625"/>
      <c r="BM183" s="625"/>
      <c r="BN183" s="625"/>
      <c r="BO183" s="625"/>
      <c r="BP183" s="626"/>
      <c r="BQ183" s="612"/>
      <c r="BR183" s="613"/>
      <c r="BS183" s="613"/>
      <c r="BT183" s="613"/>
      <c r="BU183" s="613"/>
      <c r="BV183" s="613"/>
      <c r="BW183" s="614"/>
      <c r="BX183" s="612"/>
      <c r="BY183" s="613"/>
      <c r="BZ183" s="613"/>
      <c r="CA183" s="613"/>
      <c r="CB183" s="613"/>
      <c r="CC183" s="614"/>
      <c r="CD183" s="612"/>
      <c r="CE183" s="613"/>
      <c r="CF183" s="613"/>
      <c r="CG183" s="613"/>
      <c r="CH183" s="613"/>
      <c r="CI183" s="614"/>
    </row>
    <row r="184" spans="1:87" ht="18" customHeight="1" x14ac:dyDescent="0.25">
      <c r="A184" s="75"/>
      <c r="B184" s="327"/>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9"/>
      <c r="Z184" s="336"/>
      <c r="AA184" s="337"/>
      <c r="AB184" s="337"/>
      <c r="AC184" s="337"/>
      <c r="AD184" s="338"/>
      <c r="AE184" s="336"/>
      <c r="AF184" s="337"/>
      <c r="AG184" s="337"/>
      <c r="AH184" s="337"/>
      <c r="AI184" s="337"/>
      <c r="AJ184" s="337"/>
      <c r="AK184" s="300" t="s">
        <v>13</v>
      </c>
      <c r="AL184" s="301"/>
      <c r="AM184" s="301"/>
      <c r="AN184" s="301"/>
      <c r="AO184" s="301"/>
      <c r="AP184" s="301"/>
      <c r="AQ184" s="301"/>
      <c r="AR184" s="301"/>
      <c r="AS184" s="301"/>
      <c r="AT184" s="301"/>
      <c r="AU184" s="301"/>
      <c r="AV184" s="301"/>
      <c r="AW184" s="301"/>
      <c r="AX184" s="302"/>
      <c r="AY184" s="303">
        <v>0.25</v>
      </c>
      <c r="AZ184" s="304"/>
      <c r="BA184" s="304"/>
      <c r="BB184" s="305"/>
      <c r="BC184" s="303">
        <f t="shared" si="12"/>
        <v>2.5</v>
      </c>
      <c r="BD184" s="304"/>
      <c r="BE184" s="304"/>
      <c r="BF184" s="305"/>
      <c r="BG184" s="309">
        <v>40826</v>
      </c>
      <c r="BH184" s="310"/>
      <c r="BI184" s="310"/>
      <c r="BJ184" s="623"/>
      <c r="BK184" s="624">
        <f t="shared" si="13"/>
        <v>10206.5</v>
      </c>
      <c r="BL184" s="625"/>
      <c r="BM184" s="625"/>
      <c r="BN184" s="625"/>
      <c r="BO184" s="625"/>
      <c r="BP184" s="626"/>
      <c r="BQ184" s="612"/>
      <c r="BR184" s="613"/>
      <c r="BS184" s="613"/>
      <c r="BT184" s="613"/>
      <c r="BU184" s="613"/>
      <c r="BV184" s="613"/>
      <c r="BW184" s="614"/>
      <c r="BX184" s="612"/>
      <c r="BY184" s="613"/>
      <c r="BZ184" s="613"/>
      <c r="CA184" s="613"/>
      <c r="CB184" s="613"/>
      <c r="CC184" s="614"/>
      <c r="CD184" s="612"/>
      <c r="CE184" s="613"/>
      <c r="CF184" s="613"/>
      <c r="CG184" s="613"/>
      <c r="CH184" s="613"/>
      <c r="CI184" s="614"/>
    </row>
    <row r="185" spans="1:87" ht="18" customHeight="1" x14ac:dyDescent="0.25">
      <c r="A185" s="75"/>
      <c r="B185" s="327"/>
      <c r="C185" s="328"/>
      <c r="D185" s="328"/>
      <c r="E185" s="328"/>
      <c r="F185" s="328"/>
      <c r="G185" s="328"/>
      <c r="H185" s="328"/>
      <c r="I185" s="328"/>
      <c r="J185" s="328"/>
      <c r="K185" s="328"/>
      <c r="L185" s="328"/>
      <c r="M185" s="328"/>
      <c r="N185" s="328"/>
      <c r="O185" s="328"/>
      <c r="P185" s="328"/>
      <c r="Q185" s="328"/>
      <c r="R185" s="328"/>
      <c r="S185" s="328"/>
      <c r="T185" s="328"/>
      <c r="U185" s="328"/>
      <c r="V185" s="328"/>
      <c r="W185" s="328"/>
      <c r="X185" s="328"/>
      <c r="Y185" s="329"/>
      <c r="Z185" s="336"/>
      <c r="AA185" s="337"/>
      <c r="AB185" s="337"/>
      <c r="AC185" s="337"/>
      <c r="AD185" s="338"/>
      <c r="AE185" s="336"/>
      <c r="AF185" s="337"/>
      <c r="AG185" s="337"/>
      <c r="AH185" s="337"/>
      <c r="AI185" s="337"/>
      <c r="AJ185" s="337"/>
      <c r="AK185" s="300" t="s">
        <v>528</v>
      </c>
      <c r="AL185" s="301"/>
      <c r="AM185" s="301"/>
      <c r="AN185" s="301"/>
      <c r="AO185" s="301"/>
      <c r="AP185" s="301"/>
      <c r="AQ185" s="301"/>
      <c r="AR185" s="301"/>
      <c r="AS185" s="301"/>
      <c r="AT185" s="301"/>
      <c r="AU185" s="301"/>
      <c r="AV185" s="301"/>
      <c r="AW185" s="301"/>
      <c r="AX185" s="302"/>
      <c r="AY185" s="303">
        <v>0.25</v>
      </c>
      <c r="AZ185" s="304"/>
      <c r="BA185" s="304"/>
      <c r="BB185" s="305"/>
      <c r="BC185" s="303">
        <f t="shared" si="12"/>
        <v>2.5</v>
      </c>
      <c r="BD185" s="304"/>
      <c r="BE185" s="304"/>
      <c r="BF185" s="305"/>
      <c r="BG185" s="309">
        <v>22530</v>
      </c>
      <c r="BH185" s="310"/>
      <c r="BI185" s="310"/>
      <c r="BJ185" s="623"/>
      <c r="BK185" s="624">
        <f t="shared" si="13"/>
        <v>5632.5</v>
      </c>
      <c r="BL185" s="625"/>
      <c r="BM185" s="625"/>
      <c r="BN185" s="625"/>
      <c r="BO185" s="625"/>
      <c r="BP185" s="626"/>
      <c r="BQ185" s="612"/>
      <c r="BR185" s="613"/>
      <c r="BS185" s="613"/>
      <c r="BT185" s="613"/>
      <c r="BU185" s="613"/>
      <c r="BV185" s="613"/>
      <c r="BW185" s="614"/>
      <c r="BX185" s="612"/>
      <c r="BY185" s="613"/>
      <c r="BZ185" s="613"/>
      <c r="CA185" s="613"/>
      <c r="CB185" s="613"/>
      <c r="CC185" s="614"/>
      <c r="CD185" s="612"/>
      <c r="CE185" s="613"/>
      <c r="CF185" s="613"/>
      <c r="CG185" s="613"/>
      <c r="CH185" s="613"/>
      <c r="CI185" s="614"/>
    </row>
    <row r="186" spans="1:87" ht="18" customHeight="1" x14ac:dyDescent="0.25">
      <c r="A186" s="75"/>
      <c r="B186" s="327"/>
      <c r="C186" s="328"/>
      <c r="D186" s="328"/>
      <c r="E186" s="328"/>
      <c r="F186" s="328"/>
      <c r="G186" s="328"/>
      <c r="H186" s="328"/>
      <c r="I186" s="328"/>
      <c r="J186" s="328"/>
      <c r="K186" s="328"/>
      <c r="L186" s="328"/>
      <c r="M186" s="328"/>
      <c r="N186" s="328"/>
      <c r="O186" s="328"/>
      <c r="P186" s="328"/>
      <c r="Q186" s="328"/>
      <c r="R186" s="328"/>
      <c r="S186" s="328"/>
      <c r="T186" s="328"/>
      <c r="U186" s="328"/>
      <c r="V186" s="328"/>
      <c r="W186" s="328"/>
      <c r="X186" s="328"/>
      <c r="Y186" s="329"/>
      <c r="Z186" s="336"/>
      <c r="AA186" s="337"/>
      <c r="AB186" s="337"/>
      <c r="AC186" s="337"/>
      <c r="AD186" s="338"/>
      <c r="AE186" s="336"/>
      <c r="AF186" s="337"/>
      <c r="AG186" s="337"/>
      <c r="AH186" s="337"/>
      <c r="AI186" s="337"/>
      <c r="AJ186" s="337"/>
      <c r="AK186" s="300" t="s">
        <v>17</v>
      </c>
      <c r="AL186" s="301"/>
      <c r="AM186" s="301"/>
      <c r="AN186" s="301"/>
      <c r="AO186" s="301"/>
      <c r="AP186" s="301"/>
      <c r="AQ186" s="301"/>
      <c r="AR186" s="301"/>
      <c r="AS186" s="301"/>
      <c r="AT186" s="301"/>
      <c r="AU186" s="301"/>
      <c r="AV186" s="301"/>
      <c r="AW186" s="301"/>
      <c r="AX186" s="302"/>
      <c r="AY186" s="303">
        <v>0.25</v>
      </c>
      <c r="AZ186" s="304"/>
      <c r="BA186" s="304"/>
      <c r="BB186" s="305"/>
      <c r="BC186" s="303">
        <f t="shared" si="12"/>
        <v>2.5</v>
      </c>
      <c r="BD186" s="304"/>
      <c r="BE186" s="304"/>
      <c r="BF186" s="305"/>
      <c r="BG186" s="309">
        <v>6399</v>
      </c>
      <c r="BH186" s="310"/>
      <c r="BI186" s="310"/>
      <c r="BJ186" s="623"/>
      <c r="BK186" s="624">
        <f t="shared" si="13"/>
        <v>1599.75</v>
      </c>
      <c r="BL186" s="625"/>
      <c r="BM186" s="625"/>
      <c r="BN186" s="625"/>
      <c r="BO186" s="625"/>
      <c r="BP186" s="626"/>
      <c r="BQ186" s="612"/>
      <c r="BR186" s="613"/>
      <c r="BS186" s="613"/>
      <c r="BT186" s="613"/>
      <c r="BU186" s="613"/>
      <c r="BV186" s="613"/>
      <c r="BW186" s="614"/>
      <c r="BX186" s="612"/>
      <c r="BY186" s="613"/>
      <c r="BZ186" s="613"/>
      <c r="CA186" s="613"/>
      <c r="CB186" s="613"/>
      <c r="CC186" s="614"/>
      <c r="CD186" s="612"/>
      <c r="CE186" s="613"/>
      <c r="CF186" s="613"/>
      <c r="CG186" s="613"/>
      <c r="CH186" s="613"/>
      <c r="CI186" s="614"/>
    </row>
    <row r="187" spans="1:87" ht="18" customHeight="1" x14ac:dyDescent="0.25">
      <c r="A187" s="75"/>
      <c r="B187" s="327"/>
      <c r="C187" s="328"/>
      <c r="D187" s="328"/>
      <c r="E187" s="328"/>
      <c r="F187" s="328"/>
      <c r="G187" s="328"/>
      <c r="H187" s="328"/>
      <c r="I187" s="328"/>
      <c r="J187" s="328"/>
      <c r="K187" s="328"/>
      <c r="L187" s="328"/>
      <c r="M187" s="328"/>
      <c r="N187" s="328"/>
      <c r="O187" s="328"/>
      <c r="P187" s="328"/>
      <c r="Q187" s="328"/>
      <c r="R187" s="328"/>
      <c r="S187" s="328"/>
      <c r="T187" s="328"/>
      <c r="U187" s="328"/>
      <c r="V187" s="328"/>
      <c r="W187" s="328"/>
      <c r="X187" s="328"/>
      <c r="Y187" s="329"/>
      <c r="Z187" s="336"/>
      <c r="AA187" s="337"/>
      <c r="AB187" s="337"/>
      <c r="AC187" s="337"/>
      <c r="AD187" s="338"/>
      <c r="AE187" s="336"/>
      <c r="AF187" s="337"/>
      <c r="AG187" s="337"/>
      <c r="AH187" s="337"/>
      <c r="AI187" s="337"/>
      <c r="AJ187" s="337"/>
      <c r="AK187" s="300" t="s">
        <v>529</v>
      </c>
      <c r="AL187" s="301"/>
      <c r="AM187" s="301"/>
      <c r="AN187" s="301"/>
      <c r="AO187" s="301"/>
      <c r="AP187" s="301"/>
      <c r="AQ187" s="301"/>
      <c r="AR187" s="301"/>
      <c r="AS187" s="301"/>
      <c r="AT187" s="301"/>
      <c r="AU187" s="301"/>
      <c r="AV187" s="301"/>
      <c r="AW187" s="301"/>
      <c r="AX187" s="302"/>
      <c r="AY187" s="303">
        <v>0.25</v>
      </c>
      <c r="AZ187" s="304"/>
      <c r="BA187" s="304"/>
      <c r="BB187" s="305"/>
      <c r="BC187" s="303">
        <f t="shared" si="12"/>
        <v>2.5</v>
      </c>
      <c r="BD187" s="304"/>
      <c r="BE187" s="304"/>
      <c r="BF187" s="305"/>
      <c r="BG187" s="309">
        <v>18911</v>
      </c>
      <c r="BH187" s="310"/>
      <c r="BI187" s="310"/>
      <c r="BJ187" s="623"/>
      <c r="BK187" s="624">
        <f t="shared" si="13"/>
        <v>4727.75</v>
      </c>
      <c r="BL187" s="625"/>
      <c r="BM187" s="625"/>
      <c r="BN187" s="625"/>
      <c r="BO187" s="625"/>
      <c r="BP187" s="626"/>
      <c r="BQ187" s="612"/>
      <c r="BR187" s="613"/>
      <c r="BS187" s="613"/>
      <c r="BT187" s="613"/>
      <c r="BU187" s="613"/>
      <c r="BV187" s="613"/>
      <c r="BW187" s="614"/>
      <c r="BX187" s="612"/>
      <c r="BY187" s="613"/>
      <c r="BZ187" s="613"/>
      <c r="CA187" s="613"/>
      <c r="CB187" s="613"/>
      <c r="CC187" s="614"/>
      <c r="CD187" s="612"/>
      <c r="CE187" s="613"/>
      <c r="CF187" s="613"/>
      <c r="CG187" s="613"/>
      <c r="CH187" s="613"/>
      <c r="CI187" s="614"/>
    </row>
    <row r="188" spans="1:87" ht="18" customHeight="1" x14ac:dyDescent="0.25">
      <c r="A188" s="75"/>
      <c r="B188" s="327"/>
      <c r="C188" s="328"/>
      <c r="D188" s="328"/>
      <c r="E188" s="328"/>
      <c r="F188" s="328"/>
      <c r="G188" s="328"/>
      <c r="H188" s="328"/>
      <c r="I188" s="328"/>
      <c r="J188" s="328"/>
      <c r="K188" s="328"/>
      <c r="L188" s="328"/>
      <c r="M188" s="328"/>
      <c r="N188" s="328"/>
      <c r="O188" s="328"/>
      <c r="P188" s="328"/>
      <c r="Q188" s="328"/>
      <c r="R188" s="328"/>
      <c r="S188" s="328"/>
      <c r="T188" s="328"/>
      <c r="U188" s="328"/>
      <c r="V188" s="328"/>
      <c r="W188" s="328"/>
      <c r="X188" s="328"/>
      <c r="Y188" s="329"/>
      <c r="Z188" s="336"/>
      <c r="AA188" s="337"/>
      <c r="AB188" s="337"/>
      <c r="AC188" s="337"/>
      <c r="AD188" s="338"/>
      <c r="AE188" s="336"/>
      <c r="AF188" s="337"/>
      <c r="AG188" s="337"/>
      <c r="AH188" s="337"/>
      <c r="AI188" s="337"/>
      <c r="AJ188" s="337"/>
      <c r="AK188" s="300" t="s">
        <v>526</v>
      </c>
      <c r="AL188" s="301"/>
      <c r="AM188" s="301"/>
      <c r="AN188" s="301"/>
      <c r="AO188" s="301"/>
      <c r="AP188" s="301"/>
      <c r="AQ188" s="301"/>
      <c r="AR188" s="301"/>
      <c r="AS188" s="301"/>
      <c r="AT188" s="301"/>
      <c r="AU188" s="301"/>
      <c r="AV188" s="301"/>
      <c r="AW188" s="301"/>
      <c r="AX188" s="302"/>
      <c r="AY188" s="303">
        <v>0.25</v>
      </c>
      <c r="AZ188" s="304"/>
      <c r="BA188" s="304"/>
      <c r="BB188" s="305"/>
      <c r="BC188" s="303">
        <f t="shared" si="12"/>
        <v>2.5</v>
      </c>
      <c r="BD188" s="304"/>
      <c r="BE188" s="304"/>
      <c r="BF188" s="305"/>
      <c r="BG188" s="309">
        <v>7925</v>
      </c>
      <c r="BH188" s="310"/>
      <c r="BI188" s="310"/>
      <c r="BJ188" s="623"/>
      <c r="BK188" s="624">
        <f t="shared" si="13"/>
        <v>1981.25</v>
      </c>
      <c r="BL188" s="625"/>
      <c r="BM188" s="625"/>
      <c r="BN188" s="625"/>
      <c r="BO188" s="625"/>
      <c r="BP188" s="626"/>
      <c r="BQ188" s="612"/>
      <c r="BR188" s="613"/>
      <c r="BS188" s="613"/>
      <c r="BT188" s="613"/>
      <c r="BU188" s="613"/>
      <c r="BV188" s="613"/>
      <c r="BW188" s="614"/>
      <c r="BX188" s="612"/>
      <c r="BY188" s="613"/>
      <c r="BZ188" s="613"/>
      <c r="CA188" s="613"/>
      <c r="CB188" s="613"/>
      <c r="CC188" s="614"/>
      <c r="CD188" s="612"/>
      <c r="CE188" s="613"/>
      <c r="CF188" s="613"/>
      <c r="CG188" s="613"/>
      <c r="CH188" s="613"/>
      <c r="CI188" s="614"/>
    </row>
    <row r="189" spans="1:87" ht="18" customHeight="1" x14ac:dyDescent="0.25">
      <c r="A189" s="75"/>
      <c r="B189" s="327"/>
      <c r="C189" s="328"/>
      <c r="D189" s="328"/>
      <c r="E189" s="328"/>
      <c r="F189" s="328"/>
      <c r="G189" s="328"/>
      <c r="H189" s="328"/>
      <c r="I189" s="328"/>
      <c r="J189" s="328"/>
      <c r="K189" s="328"/>
      <c r="L189" s="328"/>
      <c r="M189" s="328"/>
      <c r="N189" s="328"/>
      <c r="O189" s="328"/>
      <c r="P189" s="328"/>
      <c r="Q189" s="328"/>
      <c r="R189" s="328"/>
      <c r="S189" s="328"/>
      <c r="T189" s="328"/>
      <c r="U189" s="328"/>
      <c r="V189" s="328"/>
      <c r="W189" s="328"/>
      <c r="X189" s="328"/>
      <c r="Y189" s="329"/>
      <c r="Z189" s="336"/>
      <c r="AA189" s="337"/>
      <c r="AB189" s="337"/>
      <c r="AC189" s="337"/>
      <c r="AD189" s="338"/>
      <c r="AE189" s="336"/>
      <c r="AF189" s="337"/>
      <c r="AG189" s="337"/>
      <c r="AH189" s="337"/>
      <c r="AI189" s="337"/>
      <c r="AJ189" s="337"/>
      <c r="AK189" s="300" t="s">
        <v>530</v>
      </c>
      <c r="AL189" s="301"/>
      <c r="AM189" s="301"/>
      <c r="AN189" s="301"/>
      <c r="AO189" s="301"/>
      <c r="AP189" s="301"/>
      <c r="AQ189" s="301"/>
      <c r="AR189" s="301"/>
      <c r="AS189" s="301"/>
      <c r="AT189" s="301"/>
      <c r="AU189" s="301"/>
      <c r="AV189" s="301"/>
      <c r="AW189" s="301"/>
      <c r="AX189" s="302"/>
      <c r="AY189" s="303">
        <v>0.25</v>
      </c>
      <c r="AZ189" s="304"/>
      <c r="BA189" s="304"/>
      <c r="BB189" s="305"/>
      <c r="BC189" s="303">
        <f t="shared" si="12"/>
        <v>2.5</v>
      </c>
      <c r="BD189" s="304"/>
      <c r="BE189" s="304"/>
      <c r="BF189" s="305"/>
      <c r="BG189" s="309">
        <v>22629</v>
      </c>
      <c r="BH189" s="310"/>
      <c r="BI189" s="310"/>
      <c r="BJ189" s="623"/>
      <c r="BK189" s="624">
        <f t="shared" si="13"/>
        <v>5657.25</v>
      </c>
      <c r="BL189" s="625"/>
      <c r="BM189" s="625"/>
      <c r="BN189" s="625"/>
      <c r="BO189" s="625"/>
      <c r="BP189" s="626"/>
      <c r="BQ189" s="612"/>
      <c r="BR189" s="613"/>
      <c r="BS189" s="613"/>
      <c r="BT189" s="613"/>
      <c r="BU189" s="613"/>
      <c r="BV189" s="613"/>
      <c r="BW189" s="614"/>
      <c r="BX189" s="612"/>
      <c r="BY189" s="613"/>
      <c r="BZ189" s="613"/>
      <c r="CA189" s="613"/>
      <c r="CB189" s="613"/>
      <c r="CC189" s="614"/>
      <c r="CD189" s="612"/>
      <c r="CE189" s="613"/>
      <c r="CF189" s="613"/>
      <c r="CG189" s="613"/>
      <c r="CH189" s="613"/>
      <c r="CI189" s="614"/>
    </row>
    <row r="190" spans="1:87" ht="18" customHeight="1" x14ac:dyDescent="0.25">
      <c r="A190" s="75"/>
      <c r="B190" s="327"/>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9"/>
      <c r="Z190" s="336"/>
      <c r="AA190" s="337"/>
      <c r="AB190" s="337"/>
      <c r="AC190" s="337"/>
      <c r="AD190" s="338"/>
      <c r="AE190" s="336"/>
      <c r="AF190" s="337"/>
      <c r="AG190" s="337"/>
      <c r="AH190" s="337"/>
      <c r="AI190" s="337"/>
      <c r="AJ190" s="337"/>
      <c r="AK190" s="300" t="s">
        <v>18</v>
      </c>
      <c r="AL190" s="301"/>
      <c r="AM190" s="301"/>
      <c r="AN190" s="301"/>
      <c r="AO190" s="301"/>
      <c r="AP190" s="301"/>
      <c r="AQ190" s="301"/>
      <c r="AR190" s="301"/>
      <c r="AS190" s="301"/>
      <c r="AT190" s="301"/>
      <c r="AU190" s="301"/>
      <c r="AV190" s="301"/>
      <c r="AW190" s="301"/>
      <c r="AX190" s="302"/>
      <c r="AY190" s="303">
        <v>0.25</v>
      </c>
      <c r="AZ190" s="304"/>
      <c r="BA190" s="304"/>
      <c r="BB190" s="305"/>
      <c r="BC190" s="303">
        <f t="shared" si="12"/>
        <v>2.5</v>
      </c>
      <c r="BD190" s="304"/>
      <c r="BE190" s="304"/>
      <c r="BF190" s="305"/>
      <c r="BG190" s="309">
        <v>28961</v>
      </c>
      <c r="BH190" s="310"/>
      <c r="BI190" s="310"/>
      <c r="BJ190" s="623"/>
      <c r="BK190" s="624">
        <f t="shared" si="13"/>
        <v>7240.25</v>
      </c>
      <c r="BL190" s="625"/>
      <c r="BM190" s="625"/>
      <c r="BN190" s="625"/>
      <c r="BO190" s="625"/>
      <c r="BP190" s="626"/>
      <c r="BQ190" s="612"/>
      <c r="BR190" s="613"/>
      <c r="BS190" s="613"/>
      <c r="BT190" s="613"/>
      <c r="BU190" s="613"/>
      <c r="BV190" s="613"/>
      <c r="BW190" s="614"/>
      <c r="BX190" s="612"/>
      <c r="BY190" s="613"/>
      <c r="BZ190" s="613"/>
      <c r="CA190" s="613"/>
      <c r="CB190" s="613"/>
      <c r="CC190" s="614"/>
      <c r="CD190" s="612"/>
      <c r="CE190" s="613"/>
      <c r="CF190" s="613"/>
      <c r="CG190" s="613"/>
      <c r="CH190" s="613"/>
      <c r="CI190" s="614"/>
    </row>
    <row r="191" spans="1:87" ht="18" customHeight="1" x14ac:dyDescent="0.25">
      <c r="A191" s="75"/>
      <c r="B191" s="327"/>
      <c r="C191" s="328"/>
      <c r="D191" s="328"/>
      <c r="E191" s="328"/>
      <c r="F191" s="328"/>
      <c r="G191" s="328"/>
      <c r="H191" s="328"/>
      <c r="I191" s="328"/>
      <c r="J191" s="328"/>
      <c r="K191" s="328"/>
      <c r="L191" s="328"/>
      <c r="M191" s="328"/>
      <c r="N191" s="328"/>
      <c r="O191" s="328"/>
      <c r="P191" s="328"/>
      <c r="Q191" s="328"/>
      <c r="R191" s="328"/>
      <c r="S191" s="328"/>
      <c r="T191" s="328"/>
      <c r="U191" s="328"/>
      <c r="V191" s="328"/>
      <c r="W191" s="328"/>
      <c r="X191" s="328"/>
      <c r="Y191" s="329"/>
      <c r="Z191" s="336"/>
      <c r="AA191" s="337"/>
      <c r="AB191" s="337"/>
      <c r="AC191" s="337"/>
      <c r="AD191" s="338"/>
      <c r="AE191" s="336"/>
      <c r="AF191" s="337"/>
      <c r="AG191" s="337"/>
      <c r="AH191" s="337"/>
      <c r="AI191" s="337"/>
      <c r="AJ191" s="337"/>
      <c r="AK191" s="300" t="s">
        <v>37</v>
      </c>
      <c r="AL191" s="301"/>
      <c r="AM191" s="301"/>
      <c r="AN191" s="301"/>
      <c r="AO191" s="301"/>
      <c r="AP191" s="301"/>
      <c r="AQ191" s="301"/>
      <c r="AR191" s="301"/>
      <c r="AS191" s="301"/>
      <c r="AT191" s="301"/>
      <c r="AU191" s="301"/>
      <c r="AV191" s="301"/>
      <c r="AW191" s="301"/>
      <c r="AX191" s="302"/>
      <c r="AY191" s="303">
        <v>0.25</v>
      </c>
      <c r="AZ191" s="304"/>
      <c r="BA191" s="304"/>
      <c r="BB191" s="305"/>
      <c r="BC191" s="303">
        <f t="shared" si="12"/>
        <v>2.5</v>
      </c>
      <c r="BD191" s="304"/>
      <c r="BE191" s="304"/>
      <c r="BF191" s="305"/>
      <c r="BG191" s="309">
        <v>11840</v>
      </c>
      <c r="BH191" s="310"/>
      <c r="BI191" s="310"/>
      <c r="BJ191" s="623"/>
      <c r="BK191" s="624">
        <f t="shared" si="13"/>
        <v>2960</v>
      </c>
      <c r="BL191" s="625"/>
      <c r="BM191" s="625"/>
      <c r="BN191" s="625"/>
      <c r="BO191" s="625"/>
      <c r="BP191" s="626"/>
      <c r="BQ191" s="612"/>
      <c r="BR191" s="613"/>
      <c r="BS191" s="613"/>
      <c r="BT191" s="613"/>
      <c r="BU191" s="613"/>
      <c r="BV191" s="613"/>
      <c r="BW191" s="614"/>
      <c r="BX191" s="612"/>
      <c r="BY191" s="613"/>
      <c r="BZ191" s="613"/>
      <c r="CA191" s="613"/>
      <c r="CB191" s="613"/>
      <c r="CC191" s="614"/>
      <c r="CD191" s="612"/>
      <c r="CE191" s="613"/>
      <c r="CF191" s="613"/>
      <c r="CG191" s="613"/>
      <c r="CH191" s="613"/>
      <c r="CI191" s="614"/>
    </row>
    <row r="192" spans="1:87" ht="18" customHeight="1" x14ac:dyDescent="0.25">
      <c r="A192" s="75"/>
      <c r="B192" s="327"/>
      <c r="C192" s="328"/>
      <c r="D192" s="328"/>
      <c r="E192" s="328"/>
      <c r="F192" s="328"/>
      <c r="G192" s="328"/>
      <c r="H192" s="328"/>
      <c r="I192" s="328"/>
      <c r="J192" s="328"/>
      <c r="K192" s="328"/>
      <c r="L192" s="328"/>
      <c r="M192" s="328"/>
      <c r="N192" s="328"/>
      <c r="O192" s="328"/>
      <c r="P192" s="328"/>
      <c r="Q192" s="328"/>
      <c r="R192" s="328"/>
      <c r="S192" s="328"/>
      <c r="T192" s="328"/>
      <c r="U192" s="328"/>
      <c r="V192" s="328"/>
      <c r="W192" s="328"/>
      <c r="X192" s="328"/>
      <c r="Y192" s="329"/>
      <c r="Z192" s="336"/>
      <c r="AA192" s="337"/>
      <c r="AB192" s="337"/>
      <c r="AC192" s="337"/>
      <c r="AD192" s="338"/>
      <c r="AE192" s="336"/>
      <c r="AF192" s="337"/>
      <c r="AG192" s="337"/>
      <c r="AH192" s="337"/>
      <c r="AI192" s="337"/>
      <c r="AJ192" s="337"/>
      <c r="AK192" s="300" t="s">
        <v>38</v>
      </c>
      <c r="AL192" s="301"/>
      <c r="AM192" s="301"/>
      <c r="AN192" s="301"/>
      <c r="AO192" s="301"/>
      <c r="AP192" s="301"/>
      <c r="AQ192" s="301"/>
      <c r="AR192" s="301"/>
      <c r="AS192" s="301"/>
      <c r="AT192" s="301"/>
      <c r="AU192" s="301"/>
      <c r="AV192" s="301"/>
      <c r="AW192" s="301"/>
      <c r="AX192" s="302"/>
      <c r="AY192" s="303">
        <v>0.25</v>
      </c>
      <c r="AZ192" s="304"/>
      <c r="BA192" s="304"/>
      <c r="BB192" s="305"/>
      <c r="BC192" s="303">
        <f t="shared" si="12"/>
        <v>2.5</v>
      </c>
      <c r="BD192" s="304"/>
      <c r="BE192" s="304"/>
      <c r="BF192" s="305"/>
      <c r="BG192" s="309">
        <v>11840</v>
      </c>
      <c r="BH192" s="310"/>
      <c r="BI192" s="310"/>
      <c r="BJ192" s="623"/>
      <c r="BK192" s="624">
        <f t="shared" si="13"/>
        <v>2960</v>
      </c>
      <c r="BL192" s="625"/>
      <c r="BM192" s="625"/>
      <c r="BN192" s="625"/>
      <c r="BO192" s="625"/>
      <c r="BP192" s="626"/>
      <c r="BQ192" s="612"/>
      <c r="BR192" s="613"/>
      <c r="BS192" s="613"/>
      <c r="BT192" s="613"/>
      <c r="BU192" s="613"/>
      <c r="BV192" s="613"/>
      <c r="BW192" s="614"/>
      <c r="BX192" s="612"/>
      <c r="BY192" s="613"/>
      <c r="BZ192" s="613"/>
      <c r="CA192" s="613"/>
      <c r="CB192" s="613"/>
      <c r="CC192" s="614"/>
      <c r="CD192" s="612"/>
      <c r="CE192" s="613"/>
      <c r="CF192" s="613"/>
      <c r="CG192" s="613"/>
      <c r="CH192" s="613"/>
      <c r="CI192" s="614"/>
    </row>
    <row r="193" spans="1:87" ht="18" customHeight="1" thickBot="1" x14ac:dyDescent="0.3">
      <c r="A193" s="75"/>
      <c r="B193" s="330"/>
      <c r="C193" s="331"/>
      <c r="D193" s="331"/>
      <c r="E193" s="331"/>
      <c r="F193" s="331"/>
      <c r="G193" s="331"/>
      <c r="H193" s="331"/>
      <c r="I193" s="331"/>
      <c r="J193" s="331"/>
      <c r="K193" s="331"/>
      <c r="L193" s="331"/>
      <c r="M193" s="331"/>
      <c r="N193" s="331"/>
      <c r="O193" s="331"/>
      <c r="P193" s="331"/>
      <c r="Q193" s="331"/>
      <c r="R193" s="331"/>
      <c r="S193" s="331"/>
      <c r="T193" s="331"/>
      <c r="U193" s="331"/>
      <c r="V193" s="331"/>
      <c r="W193" s="331"/>
      <c r="X193" s="331"/>
      <c r="Y193" s="332"/>
      <c r="Z193" s="339"/>
      <c r="AA193" s="340"/>
      <c r="AB193" s="340"/>
      <c r="AC193" s="340"/>
      <c r="AD193" s="341"/>
      <c r="AE193" s="339"/>
      <c r="AF193" s="340"/>
      <c r="AG193" s="340"/>
      <c r="AH193" s="340"/>
      <c r="AI193" s="340"/>
      <c r="AJ193" s="340"/>
      <c r="AK193" s="392" t="s">
        <v>39</v>
      </c>
      <c r="AL193" s="393"/>
      <c r="AM193" s="393"/>
      <c r="AN193" s="393"/>
      <c r="AO193" s="393"/>
      <c r="AP193" s="393"/>
      <c r="AQ193" s="393"/>
      <c r="AR193" s="393"/>
      <c r="AS193" s="393"/>
      <c r="AT193" s="393"/>
      <c r="AU193" s="393"/>
      <c r="AV193" s="393"/>
      <c r="AW193" s="393"/>
      <c r="AX193" s="394"/>
      <c r="AY193" s="395">
        <v>0.25</v>
      </c>
      <c r="AZ193" s="396"/>
      <c r="BA193" s="396"/>
      <c r="BB193" s="397"/>
      <c r="BC193" s="395">
        <f t="shared" si="12"/>
        <v>2.5</v>
      </c>
      <c r="BD193" s="396"/>
      <c r="BE193" s="396"/>
      <c r="BF193" s="397"/>
      <c r="BG193" s="401">
        <v>11840</v>
      </c>
      <c r="BH193" s="402"/>
      <c r="BI193" s="402"/>
      <c r="BJ193" s="618"/>
      <c r="BK193" s="619">
        <f t="shared" si="13"/>
        <v>2960</v>
      </c>
      <c r="BL193" s="620"/>
      <c r="BM193" s="620"/>
      <c r="BN193" s="620"/>
      <c r="BO193" s="620"/>
      <c r="BP193" s="621"/>
      <c r="BQ193" s="615"/>
      <c r="BR193" s="616"/>
      <c r="BS193" s="616"/>
      <c r="BT193" s="616"/>
      <c r="BU193" s="616"/>
      <c r="BV193" s="616"/>
      <c r="BW193" s="617"/>
      <c r="BX193" s="615"/>
      <c r="BY193" s="616"/>
      <c r="BZ193" s="616"/>
      <c r="CA193" s="616"/>
      <c r="CB193" s="616"/>
      <c r="CC193" s="617"/>
      <c r="CD193" s="615"/>
      <c r="CE193" s="616"/>
      <c r="CF193" s="616"/>
      <c r="CG193" s="616"/>
      <c r="CH193" s="616"/>
      <c r="CI193" s="617"/>
    </row>
    <row r="194" spans="1:87" ht="18" customHeight="1" thickBot="1" x14ac:dyDescent="0.3">
      <c r="A194" s="75"/>
      <c r="B194" s="377"/>
      <c r="C194" s="378"/>
      <c r="D194" s="378"/>
      <c r="E194" s="378"/>
      <c r="F194" s="378"/>
      <c r="G194" s="378"/>
      <c r="H194" s="378"/>
      <c r="I194" s="378"/>
      <c r="J194" s="378"/>
      <c r="K194" s="378"/>
      <c r="L194" s="378"/>
      <c r="M194" s="378"/>
      <c r="N194" s="378"/>
      <c r="O194" s="378"/>
      <c r="P194" s="378"/>
      <c r="Q194" s="378"/>
      <c r="R194" s="378"/>
      <c r="S194" s="378"/>
      <c r="T194" s="378"/>
      <c r="U194" s="378"/>
      <c r="V194" s="378"/>
      <c r="W194" s="378"/>
      <c r="X194" s="378"/>
      <c r="Y194" s="378"/>
      <c r="Z194" s="378"/>
      <c r="AA194" s="378"/>
      <c r="AB194" s="378"/>
      <c r="AC194" s="378"/>
      <c r="AD194" s="378"/>
      <c r="AE194" s="378"/>
      <c r="AF194" s="378"/>
      <c r="AG194" s="378"/>
      <c r="AH194" s="378"/>
      <c r="AI194" s="378"/>
      <c r="AJ194" s="379"/>
      <c r="AK194" s="380" t="s">
        <v>3</v>
      </c>
      <c r="AL194" s="381"/>
      <c r="AM194" s="381"/>
      <c r="AN194" s="381"/>
      <c r="AO194" s="381"/>
      <c r="AP194" s="381"/>
      <c r="AQ194" s="381"/>
      <c r="AR194" s="381"/>
      <c r="AS194" s="381"/>
      <c r="AT194" s="381"/>
      <c r="AU194" s="381"/>
      <c r="AV194" s="381"/>
      <c r="AW194" s="381"/>
      <c r="AX194" s="381"/>
      <c r="AY194" s="381"/>
      <c r="AZ194" s="381"/>
      <c r="BA194" s="381"/>
      <c r="BB194" s="381"/>
      <c r="BC194" s="381"/>
      <c r="BD194" s="381"/>
      <c r="BE194" s="381"/>
      <c r="BF194" s="381"/>
      <c r="BG194" s="381"/>
      <c r="BH194" s="381"/>
      <c r="BI194" s="381"/>
      <c r="BJ194" s="630"/>
      <c r="BK194" s="627">
        <f>SUM(BK172:BP193)</f>
        <v>81130.5</v>
      </c>
      <c r="BL194" s="628"/>
      <c r="BM194" s="628"/>
      <c r="BN194" s="628"/>
      <c r="BO194" s="628"/>
      <c r="BP194" s="629"/>
      <c r="BQ194" s="387" t="s">
        <v>100</v>
      </c>
      <c r="BR194" s="388"/>
      <c r="BS194" s="388"/>
      <c r="BT194" s="388"/>
      <c r="BU194" s="388"/>
      <c r="BV194" s="388"/>
      <c r="BW194" s="388"/>
      <c r="BX194" s="388"/>
      <c r="BY194" s="388"/>
      <c r="BZ194" s="388"/>
      <c r="CA194" s="388"/>
      <c r="CB194" s="388"/>
      <c r="CC194" s="389"/>
      <c r="CD194" s="390">
        <f>+CD172*AE172</f>
        <v>966241.17647058819</v>
      </c>
      <c r="CE194" s="390"/>
      <c r="CF194" s="390"/>
      <c r="CG194" s="390"/>
      <c r="CH194" s="390"/>
      <c r="CI194" s="391"/>
    </row>
    <row r="195" spans="1:87" ht="18" customHeight="1" thickBot="1" x14ac:dyDescent="0.3">
      <c r="A195" s="75"/>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c r="AR195" s="76"/>
      <c r="AS195" s="76"/>
      <c r="AT195" s="76"/>
      <c r="AU195" s="76"/>
      <c r="AV195" s="76"/>
      <c r="AW195" s="76"/>
      <c r="AX195" s="76"/>
      <c r="AY195" s="77"/>
      <c r="AZ195" s="77"/>
      <c r="BA195" s="77"/>
      <c r="BB195" s="77"/>
      <c r="BC195" s="77"/>
      <c r="BD195" s="77"/>
      <c r="BE195" s="77"/>
      <c r="BF195" s="77"/>
      <c r="BG195" s="78"/>
      <c r="BH195" s="78"/>
      <c r="BI195" s="78"/>
      <c r="BJ195" s="78"/>
      <c r="BK195" s="79"/>
      <c r="BL195" s="79"/>
      <c r="BM195" s="79"/>
      <c r="BN195" s="79"/>
      <c r="BO195" s="79"/>
      <c r="BP195" s="79"/>
      <c r="BQ195" s="79"/>
      <c r="BR195" s="79"/>
      <c r="BS195" s="79"/>
      <c r="BT195" s="79"/>
      <c r="BU195" s="79"/>
      <c r="BV195" s="79"/>
      <c r="BW195" s="79"/>
      <c r="BX195" s="79"/>
      <c r="BY195" s="79"/>
      <c r="BZ195" s="79"/>
      <c r="CA195" s="79"/>
      <c r="CB195" s="79"/>
      <c r="CC195" s="79"/>
      <c r="CD195" s="79"/>
      <c r="CE195" s="79"/>
      <c r="CF195" s="79"/>
      <c r="CG195" s="79"/>
      <c r="CH195" s="79"/>
      <c r="CI195" s="79"/>
    </row>
    <row r="196" spans="1:87" ht="18" customHeight="1" thickBot="1" x14ac:dyDescent="0.3">
      <c r="A196" s="75"/>
      <c r="B196" s="418" t="s">
        <v>24</v>
      </c>
      <c r="C196" s="419"/>
      <c r="D196" s="419"/>
      <c r="E196" s="419"/>
      <c r="F196" s="419"/>
      <c r="G196" s="419"/>
      <c r="H196" s="419"/>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2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1"/>
      <c r="BH196" s="81"/>
      <c r="BI196" s="81"/>
      <c r="BJ196" s="81"/>
      <c r="BK196" s="80"/>
      <c r="BL196" s="80"/>
      <c r="BM196" s="80"/>
      <c r="BN196" s="80"/>
      <c r="BO196" s="80"/>
      <c r="BP196" s="80"/>
      <c r="BQ196" s="80"/>
      <c r="BR196" s="80"/>
      <c r="BS196" s="80"/>
      <c r="BT196" s="80"/>
      <c r="BU196" s="80"/>
      <c r="BV196" s="80"/>
      <c r="BW196" s="80"/>
      <c r="BX196" s="80"/>
      <c r="BY196" s="80"/>
      <c r="BZ196" s="80"/>
      <c r="CA196" s="80"/>
    </row>
    <row r="197" spans="1:87" ht="18" customHeight="1" thickBot="1" x14ac:dyDescent="0.3">
      <c r="A197" s="75"/>
      <c r="B197" s="418" t="s">
        <v>96</v>
      </c>
      <c r="C197" s="419"/>
      <c r="D197" s="419"/>
      <c r="E197" s="419"/>
      <c r="F197" s="419"/>
      <c r="G197" s="419"/>
      <c r="H197" s="419"/>
      <c r="I197" s="419"/>
      <c r="J197" s="419"/>
      <c r="K197" s="419"/>
      <c r="L197" s="419"/>
      <c r="M197" s="419"/>
      <c r="N197" s="419"/>
      <c r="O197" s="420"/>
      <c r="P197" s="418" t="s">
        <v>97</v>
      </c>
      <c r="Q197" s="419"/>
      <c r="R197" s="419"/>
      <c r="S197" s="419"/>
      <c r="T197" s="419"/>
      <c r="U197" s="420"/>
      <c r="V197" s="418" t="s">
        <v>28</v>
      </c>
      <c r="W197" s="419"/>
      <c r="X197" s="419"/>
      <c r="Y197" s="419"/>
      <c r="Z197" s="419"/>
      <c r="AA197" s="419"/>
      <c r="AB197" s="420"/>
      <c r="AC197" s="418" t="s">
        <v>8</v>
      </c>
      <c r="AD197" s="419"/>
      <c r="AE197" s="419"/>
      <c r="AF197" s="419"/>
      <c r="AG197" s="419"/>
      <c r="AH197" s="420"/>
      <c r="AI197" s="80"/>
      <c r="AJ197" s="80"/>
      <c r="AK197" s="80"/>
      <c r="AL197" s="80"/>
      <c r="AM197" s="80"/>
      <c r="AN197" s="80"/>
      <c r="AO197" s="80"/>
      <c r="AP197" s="80"/>
      <c r="AQ197" s="80"/>
      <c r="AR197" s="80"/>
      <c r="AS197" s="80"/>
      <c r="AT197" s="80"/>
      <c r="AU197" s="80"/>
      <c r="AV197" s="80"/>
      <c r="AW197" s="80"/>
      <c r="AX197" s="80"/>
      <c r="AY197" s="82"/>
      <c r="AZ197" s="82"/>
      <c r="BA197" s="82"/>
      <c r="BB197" s="82"/>
      <c r="BC197" s="82"/>
      <c r="BD197" s="82"/>
      <c r="BE197" s="82"/>
      <c r="BF197" s="82"/>
      <c r="BG197" s="80"/>
      <c r="BH197" s="83"/>
      <c r="BI197" s="83"/>
      <c r="BJ197" s="83"/>
      <c r="BK197" s="80"/>
      <c r="BL197" s="80"/>
      <c r="BM197" s="80"/>
      <c r="BN197" s="80"/>
      <c r="BO197" s="80"/>
      <c r="BP197" s="80"/>
      <c r="BQ197" s="80"/>
      <c r="BR197" s="80"/>
      <c r="BS197" s="80"/>
      <c r="BT197" s="80"/>
      <c r="BU197" s="80"/>
      <c r="BV197" s="80"/>
      <c r="BW197" s="80"/>
      <c r="BX197" s="80"/>
      <c r="BY197" s="80"/>
      <c r="BZ197" s="80"/>
      <c r="CA197" s="80"/>
    </row>
    <row r="198" spans="1:87" ht="18" customHeight="1" x14ac:dyDescent="0.25">
      <c r="A198" s="75"/>
      <c r="B198" s="84" t="str">
        <f>'PLAN DE CARGOS'!B24:P24</f>
        <v>Asesor de Control Interno</v>
      </c>
      <c r="C198" s="85"/>
      <c r="D198" s="85"/>
      <c r="E198" s="85"/>
      <c r="F198" s="85"/>
      <c r="G198" s="85"/>
      <c r="H198" s="85"/>
      <c r="I198" s="85"/>
      <c r="J198" s="85"/>
      <c r="K198" s="85"/>
      <c r="L198" s="85"/>
      <c r="M198" s="85"/>
      <c r="N198" s="85"/>
      <c r="O198" s="86"/>
      <c r="P198" s="421">
        <f>SUMIF($AK$34:$AK$194,"=Asesor de Control Interno",BC34:BF194)</f>
        <v>121.5</v>
      </c>
      <c r="Q198" s="422"/>
      <c r="R198" s="422"/>
      <c r="S198" s="422"/>
      <c r="T198" s="422"/>
      <c r="U198" s="423"/>
      <c r="V198" s="424">
        <f>'CARGA DE HORAS LABORADAS'!P24</f>
        <v>2112</v>
      </c>
      <c r="W198" s="424"/>
      <c r="X198" s="424"/>
      <c r="Y198" s="424"/>
      <c r="Z198" s="424"/>
      <c r="AA198" s="424"/>
      <c r="AB198" s="425"/>
      <c r="AC198" s="424">
        <f>'CARGA DE HORAS LABORADAS'!AC24</f>
        <v>-5.0000000001091394E-3</v>
      </c>
      <c r="AD198" s="424"/>
      <c r="AE198" s="424"/>
      <c r="AF198" s="424"/>
      <c r="AG198" s="424"/>
      <c r="AH198" s="425"/>
      <c r="AI198" s="87"/>
      <c r="AJ198" s="87"/>
      <c r="AK198" s="80"/>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0"/>
      <c r="BH198" s="89"/>
      <c r="BI198" s="89"/>
      <c r="BJ198" s="89"/>
      <c r="BK198" s="80"/>
      <c r="BL198" s="80"/>
      <c r="BM198" s="80"/>
      <c r="BN198" s="80"/>
      <c r="BO198" s="80"/>
      <c r="BP198" s="80"/>
      <c r="BQ198" s="80"/>
      <c r="BR198" s="80"/>
      <c r="BS198" s="80"/>
      <c r="BT198" s="80"/>
      <c r="BU198" s="80"/>
      <c r="BV198" s="80"/>
      <c r="BW198" s="80"/>
      <c r="BX198" s="80"/>
      <c r="BY198" s="80"/>
      <c r="BZ198" s="80"/>
      <c r="CA198" s="80"/>
    </row>
    <row r="199" spans="1:87" ht="18" customHeight="1" x14ac:dyDescent="0.25">
      <c r="A199" s="75"/>
      <c r="B199" s="90" t="str">
        <f>'PLAN DE CARGOS'!B25:P25</f>
        <v>Auxiliar Administrativo (Admisiones)</v>
      </c>
      <c r="C199" s="91"/>
      <c r="D199" s="91"/>
      <c r="E199" s="91"/>
      <c r="F199" s="91"/>
      <c r="G199" s="91"/>
      <c r="H199" s="91"/>
      <c r="I199" s="91"/>
      <c r="J199" s="91"/>
      <c r="K199" s="91"/>
      <c r="L199" s="91"/>
      <c r="M199" s="91"/>
      <c r="N199" s="91"/>
      <c r="O199" s="92"/>
      <c r="P199" s="413">
        <f>SUMIF($AK$34:$AK$194,"=Auxiliar Administrativo (Admisiones)",BC34:BF194)</f>
        <v>22.25</v>
      </c>
      <c r="Q199" s="414"/>
      <c r="R199" s="414"/>
      <c r="S199" s="414"/>
      <c r="T199" s="414"/>
      <c r="U199" s="415"/>
      <c r="V199" s="416">
        <f>'CARGA DE HORAS LABORADAS'!P25</f>
        <v>4224</v>
      </c>
      <c r="W199" s="416"/>
      <c r="X199" s="416"/>
      <c r="Y199" s="416"/>
      <c r="Z199" s="416"/>
      <c r="AA199" s="416"/>
      <c r="AB199" s="417"/>
      <c r="AC199" s="416">
        <f>'CARGA DE HORAS LABORADAS'!AC25</f>
        <v>0</v>
      </c>
      <c r="AD199" s="416"/>
      <c r="AE199" s="416"/>
      <c r="AF199" s="416"/>
      <c r="AG199" s="416"/>
      <c r="AH199" s="417"/>
      <c r="AI199" s="87"/>
      <c r="AJ199" s="87"/>
      <c r="AK199" s="80"/>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0"/>
      <c r="BH199" s="89"/>
      <c r="BI199" s="89"/>
      <c r="BJ199" s="89"/>
      <c r="BK199" s="80"/>
      <c r="BL199" s="80"/>
      <c r="BM199" s="80"/>
      <c r="BN199" s="80"/>
      <c r="BO199" s="80"/>
      <c r="BP199" s="80"/>
      <c r="BQ199" s="80"/>
      <c r="BR199" s="80"/>
      <c r="BS199" s="80"/>
      <c r="BT199" s="80"/>
      <c r="BU199" s="80"/>
      <c r="BV199" s="80"/>
      <c r="BW199" s="80"/>
      <c r="BX199" s="80"/>
      <c r="BY199" s="80"/>
      <c r="BZ199" s="80"/>
      <c r="CA199" s="80"/>
    </row>
    <row r="200" spans="1:87" ht="18" customHeight="1" x14ac:dyDescent="0.25">
      <c r="A200" s="75"/>
      <c r="B200" s="90" t="str">
        <f>'PLAN DE CARGOS'!B26:P26</f>
        <v>Auxiliar Administrativo (Almacenista)</v>
      </c>
      <c r="C200" s="91"/>
      <c r="D200" s="91"/>
      <c r="E200" s="91"/>
      <c r="F200" s="91"/>
      <c r="G200" s="91"/>
      <c r="H200" s="91"/>
      <c r="I200" s="91"/>
      <c r="J200" s="91"/>
      <c r="K200" s="91"/>
      <c r="L200" s="91"/>
      <c r="M200" s="91"/>
      <c r="N200" s="91"/>
      <c r="O200" s="92"/>
      <c r="P200" s="413">
        <f>SUMIF($AK$34:$AK$194,"=Auxiliar Administrativo (Almacenista)",BC34:BF194)</f>
        <v>704.5</v>
      </c>
      <c r="Q200" s="414"/>
      <c r="R200" s="414"/>
      <c r="S200" s="414"/>
      <c r="T200" s="414"/>
      <c r="U200" s="415"/>
      <c r="V200" s="416">
        <f>'CARGA DE HORAS LABORADAS'!P26</f>
        <v>2112</v>
      </c>
      <c r="W200" s="416"/>
      <c r="X200" s="416"/>
      <c r="Y200" s="416"/>
      <c r="Z200" s="416"/>
      <c r="AA200" s="416"/>
      <c r="AB200" s="417"/>
      <c r="AC200" s="416">
        <f>'CARGA DE HORAS LABORADAS'!AC26</f>
        <v>0</v>
      </c>
      <c r="AD200" s="416"/>
      <c r="AE200" s="416"/>
      <c r="AF200" s="416"/>
      <c r="AG200" s="416"/>
      <c r="AH200" s="417"/>
      <c r="AI200" s="80"/>
      <c r="AJ200" s="80"/>
      <c r="AK200" s="80"/>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0"/>
      <c r="BH200" s="89"/>
      <c r="BI200" s="89"/>
      <c r="BJ200" s="89"/>
      <c r="BK200" s="80"/>
      <c r="BL200" s="80"/>
      <c r="BM200" s="80"/>
      <c r="BN200" s="80"/>
      <c r="BO200" s="80"/>
      <c r="BP200" s="80"/>
      <c r="BQ200" s="80"/>
      <c r="BR200" s="80"/>
      <c r="BS200" s="80"/>
      <c r="BT200" s="80"/>
      <c r="BU200" s="80"/>
      <c r="BV200" s="80"/>
      <c r="BW200" s="80"/>
      <c r="BX200" s="80"/>
      <c r="BY200" s="80"/>
      <c r="BZ200" s="80"/>
      <c r="CA200" s="80"/>
    </row>
    <row r="201" spans="1:87" ht="18" customHeight="1" x14ac:dyDescent="0.25">
      <c r="A201" s="75"/>
      <c r="B201" s="90" t="str">
        <f>'PLAN DE CARGOS'!B27:P27</f>
        <v>Auxiliar Administrativo (Archivo)</v>
      </c>
      <c r="C201" s="91"/>
      <c r="D201" s="91"/>
      <c r="E201" s="91"/>
      <c r="F201" s="91"/>
      <c r="G201" s="91"/>
      <c r="H201" s="91"/>
      <c r="I201" s="91"/>
      <c r="J201" s="91"/>
      <c r="K201" s="91"/>
      <c r="L201" s="91"/>
      <c r="M201" s="91"/>
      <c r="N201" s="91"/>
      <c r="O201" s="92"/>
      <c r="P201" s="413">
        <f>SUMIF($AK$34:$AK$194,"=Auxiliar Administrativo (Archivo)",BC34:BF194)</f>
        <v>22.25</v>
      </c>
      <c r="Q201" s="414"/>
      <c r="R201" s="414"/>
      <c r="S201" s="414"/>
      <c r="T201" s="414"/>
      <c r="U201" s="415"/>
      <c r="V201" s="416">
        <f>'CARGA DE HORAS LABORADAS'!P27</f>
        <v>2112</v>
      </c>
      <c r="W201" s="416"/>
      <c r="X201" s="416"/>
      <c r="Y201" s="416"/>
      <c r="Z201" s="416"/>
      <c r="AA201" s="416"/>
      <c r="AB201" s="417"/>
      <c r="AC201" s="416">
        <f>'CARGA DE HORAS LABORADAS'!AC27</f>
        <v>0</v>
      </c>
      <c r="AD201" s="416"/>
      <c r="AE201" s="416"/>
      <c r="AF201" s="416"/>
      <c r="AG201" s="416"/>
      <c r="AH201" s="417"/>
      <c r="AI201" s="80"/>
      <c r="AJ201" s="80"/>
      <c r="AK201" s="80"/>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0"/>
      <c r="BH201" s="89"/>
      <c r="BI201" s="89"/>
      <c r="BJ201" s="89"/>
      <c r="BK201" s="80"/>
      <c r="BL201" s="80"/>
      <c r="BM201" s="80"/>
      <c r="BN201" s="80"/>
      <c r="BO201" s="80"/>
      <c r="BP201" s="80"/>
      <c r="BQ201" s="80"/>
      <c r="BR201" s="80"/>
      <c r="BS201" s="80"/>
      <c r="BT201" s="80"/>
      <c r="BU201" s="80"/>
      <c r="BV201" s="80"/>
      <c r="BW201" s="80"/>
      <c r="BX201" s="80"/>
      <c r="BY201" s="80"/>
      <c r="BZ201" s="80"/>
      <c r="CA201" s="80"/>
    </row>
    <row r="202" spans="1:87" ht="18" customHeight="1" x14ac:dyDescent="0.25">
      <c r="A202" s="75"/>
      <c r="B202" s="90" t="str">
        <f>'PLAN DE CARGOS'!B28:P28</f>
        <v>Auxiliar Administrativo (Atención al Usuario)</v>
      </c>
      <c r="C202" s="91"/>
      <c r="D202" s="91"/>
      <c r="E202" s="91"/>
      <c r="F202" s="91"/>
      <c r="G202" s="91"/>
      <c r="H202" s="91"/>
      <c r="I202" s="91"/>
      <c r="J202" s="91"/>
      <c r="K202" s="91"/>
      <c r="L202" s="91"/>
      <c r="M202" s="91"/>
      <c r="N202" s="91"/>
      <c r="O202" s="92"/>
      <c r="P202" s="413">
        <f>SUMIF($AK$34:$AK$194,"=Auxiliar Administrativo (Atención al Usuario)",BC34:BF194)</f>
        <v>22.25</v>
      </c>
      <c r="Q202" s="414"/>
      <c r="R202" s="414"/>
      <c r="S202" s="414"/>
      <c r="T202" s="414"/>
      <c r="U202" s="415"/>
      <c r="V202" s="416">
        <f>'CARGA DE HORAS LABORADAS'!P28</f>
        <v>2112</v>
      </c>
      <c r="W202" s="416"/>
      <c r="X202" s="416"/>
      <c r="Y202" s="416"/>
      <c r="Z202" s="416"/>
      <c r="AA202" s="416"/>
      <c r="AB202" s="417"/>
      <c r="AC202" s="416">
        <f>'CARGA DE HORAS LABORADAS'!AC28</f>
        <v>0</v>
      </c>
      <c r="AD202" s="416"/>
      <c r="AE202" s="416"/>
      <c r="AF202" s="416"/>
      <c r="AG202" s="416"/>
      <c r="AH202" s="417"/>
      <c r="AI202" s="80"/>
      <c r="AJ202" s="80"/>
      <c r="AK202" s="80"/>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0"/>
      <c r="BH202" s="89"/>
      <c r="BI202" s="89"/>
      <c r="BJ202" s="89"/>
      <c r="BK202" s="80"/>
      <c r="BL202" s="80"/>
      <c r="BM202" s="80"/>
      <c r="BN202" s="80"/>
      <c r="BO202" s="80"/>
      <c r="BP202" s="80"/>
      <c r="BQ202" s="80"/>
      <c r="BR202" s="80"/>
      <c r="BS202" s="80"/>
      <c r="BT202" s="80"/>
      <c r="BU202" s="80"/>
      <c r="BV202" s="80"/>
      <c r="BW202" s="80"/>
      <c r="BX202" s="80"/>
      <c r="BY202" s="80"/>
      <c r="BZ202" s="80"/>
      <c r="CA202" s="80"/>
    </row>
    <row r="203" spans="1:87" ht="18" customHeight="1" x14ac:dyDescent="0.25">
      <c r="A203" s="75"/>
      <c r="B203" s="90" t="str">
        <f>'PLAN DE CARGOS'!B29:P29</f>
        <v>Auxiliar Administrativo (Cartera)</v>
      </c>
      <c r="C203" s="91"/>
      <c r="D203" s="91"/>
      <c r="E203" s="91"/>
      <c r="F203" s="91"/>
      <c r="G203" s="91"/>
      <c r="H203" s="91"/>
      <c r="I203" s="91"/>
      <c r="J203" s="91"/>
      <c r="K203" s="91"/>
      <c r="L203" s="91"/>
      <c r="M203" s="91"/>
      <c r="N203" s="91"/>
      <c r="O203" s="92"/>
      <c r="P203" s="413">
        <f>SUMIF($AK$34:$AK$194,"=Auxiliar Administrativo (Cartera)",BC34:BF194)</f>
        <v>22.25</v>
      </c>
      <c r="Q203" s="414"/>
      <c r="R203" s="414"/>
      <c r="S203" s="414"/>
      <c r="T203" s="414"/>
      <c r="U203" s="415"/>
      <c r="V203" s="416">
        <f>'CARGA DE HORAS LABORADAS'!P29</f>
        <v>2112</v>
      </c>
      <c r="W203" s="416"/>
      <c r="X203" s="416"/>
      <c r="Y203" s="416"/>
      <c r="Z203" s="416"/>
      <c r="AA203" s="416"/>
      <c r="AB203" s="417"/>
      <c r="AC203" s="416">
        <f>'CARGA DE HORAS LABORADAS'!AC29</f>
        <v>0</v>
      </c>
      <c r="AD203" s="416"/>
      <c r="AE203" s="416"/>
      <c r="AF203" s="416"/>
      <c r="AG203" s="416"/>
      <c r="AH203" s="417"/>
      <c r="AI203" s="80"/>
      <c r="AJ203" s="80"/>
      <c r="AK203" s="80"/>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0"/>
      <c r="BH203" s="89"/>
      <c r="BI203" s="89"/>
      <c r="BJ203" s="89"/>
      <c r="BK203" s="80"/>
      <c r="BL203" s="80"/>
      <c r="BM203" s="80"/>
      <c r="BN203" s="80"/>
      <c r="BO203" s="80"/>
      <c r="BP203" s="80"/>
      <c r="BQ203" s="80"/>
      <c r="BR203" s="80"/>
      <c r="BS203" s="80"/>
      <c r="BT203" s="80"/>
      <c r="BU203" s="80"/>
      <c r="BV203" s="80"/>
      <c r="BW203" s="80"/>
      <c r="BX203" s="80"/>
      <c r="BY203" s="80"/>
      <c r="BZ203" s="80"/>
      <c r="CA203" s="80"/>
    </row>
    <row r="204" spans="1:87" ht="18" customHeight="1" x14ac:dyDescent="0.25">
      <c r="A204" s="75"/>
      <c r="B204" s="90" t="str">
        <f>'PLAN DE CARGOS'!B30:P30</f>
        <v>Auxiliar Administrativo (Contabilidad)</v>
      </c>
      <c r="C204" s="91"/>
      <c r="D204" s="91"/>
      <c r="E204" s="91"/>
      <c r="F204" s="91"/>
      <c r="G204" s="91"/>
      <c r="H204" s="91"/>
      <c r="I204" s="91"/>
      <c r="J204" s="91"/>
      <c r="K204" s="91"/>
      <c r="L204" s="91"/>
      <c r="M204" s="91"/>
      <c r="N204" s="91"/>
      <c r="O204" s="92"/>
      <c r="P204" s="413">
        <f>SUMIF($AK$34:$AK$194,"=Auxiliar Administrativo (Contabilidad)",BC34:BF194)</f>
        <v>10.25</v>
      </c>
      <c r="Q204" s="414"/>
      <c r="R204" s="414"/>
      <c r="S204" s="414"/>
      <c r="T204" s="414"/>
      <c r="U204" s="415"/>
      <c r="V204" s="416">
        <f>'CARGA DE HORAS LABORADAS'!P30</f>
        <v>2112</v>
      </c>
      <c r="W204" s="416"/>
      <c r="X204" s="416"/>
      <c r="Y204" s="416"/>
      <c r="Z204" s="416"/>
      <c r="AA204" s="416"/>
      <c r="AB204" s="417"/>
      <c r="AC204" s="416">
        <f>'CARGA DE HORAS LABORADAS'!AC30</f>
        <v>0</v>
      </c>
      <c r="AD204" s="416"/>
      <c r="AE204" s="416"/>
      <c r="AF204" s="416"/>
      <c r="AG204" s="416"/>
      <c r="AH204" s="417"/>
      <c r="AI204" s="80"/>
      <c r="AJ204" s="80"/>
      <c r="AK204" s="80"/>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0"/>
      <c r="BH204" s="89"/>
      <c r="BI204" s="89"/>
      <c r="BJ204" s="89"/>
      <c r="BK204" s="80"/>
      <c r="BL204" s="80"/>
      <c r="BM204" s="80"/>
      <c r="BN204" s="80"/>
      <c r="BO204" s="80"/>
      <c r="BP204" s="80"/>
      <c r="BQ204" s="80"/>
      <c r="BR204" s="80"/>
      <c r="BS204" s="80"/>
      <c r="BT204" s="80"/>
      <c r="BU204" s="80"/>
      <c r="BV204" s="80"/>
      <c r="BW204" s="80"/>
      <c r="BX204" s="80"/>
      <c r="BY204" s="80"/>
      <c r="BZ204" s="80"/>
      <c r="CA204" s="80"/>
    </row>
    <row r="205" spans="1:87" ht="18" customHeight="1" x14ac:dyDescent="0.25">
      <c r="A205" s="75"/>
      <c r="B205" s="90" t="str">
        <f>'PLAN DE CARGOS'!B31:P31</f>
        <v>Auxiliar Administrativo (Facturación)</v>
      </c>
      <c r="C205" s="91"/>
      <c r="D205" s="91"/>
      <c r="E205" s="91"/>
      <c r="F205" s="91"/>
      <c r="G205" s="91"/>
      <c r="H205" s="91"/>
      <c r="I205" s="91"/>
      <c r="J205" s="91"/>
      <c r="K205" s="91"/>
      <c r="L205" s="91"/>
      <c r="M205" s="91"/>
      <c r="N205" s="91"/>
      <c r="O205" s="92"/>
      <c r="P205" s="413">
        <f>SUMIF($AK$34:$AK$194,"=Auxiliar Administrativo (Facturación)",BC34:BF194)</f>
        <v>10.25</v>
      </c>
      <c r="Q205" s="414"/>
      <c r="R205" s="414"/>
      <c r="S205" s="414"/>
      <c r="T205" s="414"/>
      <c r="U205" s="415"/>
      <c r="V205" s="416">
        <f>'CARGA DE HORAS LABORADAS'!P31</f>
        <v>6336</v>
      </c>
      <c r="W205" s="416"/>
      <c r="X205" s="416"/>
      <c r="Y205" s="416"/>
      <c r="Z205" s="416"/>
      <c r="AA205" s="416"/>
      <c r="AB205" s="417"/>
      <c r="AC205" s="416">
        <f>'CARGA DE HORAS LABORADAS'!AC31</f>
        <v>0</v>
      </c>
      <c r="AD205" s="416"/>
      <c r="AE205" s="416"/>
      <c r="AF205" s="416"/>
      <c r="AG205" s="416"/>
      <c r="AH205" s="417"/>
      <c r="AI205" s="80"/>
      <c r="AJ205" s="80"/>
      <c r="AK205" s="80"/>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0"/>
      <c r="BH205" s="89"/>
      <c r="BI205" s="89"/>
      <c r="BJ205" s="89"/>
      <c r="BK205" s="80"/>
      <c r="BL205" s="80"/>
      <c r="BM205" s="80"/>
      <c r="BN205" s="80"/>
      <c r="BO205" s="80"/>
      <c r="BP205" s="80"/>
      <c r="BQ205" s="80"/>
      <c r="BR205" s="80"/>
      <c r="BS205" s="80"/>
      <c r="BT205" s="80"/>
      <c r="BU205" s="80"/>
      <c r="BV205" s="80"/>
      <c r="BW205" s="80"/>
      <c r="BX205" s="80"/>
      <c r="BY205" s="80"/>
      <c r="BZ205" s="80"/>
      <c r="CA205" s="80"/>
    </row>
    <row r="206" spans="1:87" ht="18" customHeight="1" x14ac:dyDescent="0.25">
      <c r="A206" s="75"/>
      <c r="B206" s="90" t="str">
        <f>'PLAN DE CARGOS'!B32:P32</f>
        <v>Auxiliar Área Salud (Consultorio Odontológico)</v>
      </c>
      <c r="C206" s="91"/>
      <c r="D206" s="91"/>
      <c r="E206" s="91"/>
      <c r="F206" s="91"/>
      <c r="G206" s="91"/>
      <c r="H206" s="91"/>
      <c r="I206" s="91"/>
      <c r="J206" s="91"/>
      <c r="K206" s="91"/>
      <c r="L206" s="91"/>
      <c r="M206" s="91"/>
      <c r="N206" s="91"/>
      <c r="O206" s="92"/>
      <c r="P206" s="413">
        <f>SUMIF($AK$34:$AK$194,"=Auxiliar Área Salud (Consultorio Odontológico)",BC34:BF194)</f>
        <v>12</v>
      </c>
      <c r="Q206" s="414"/>
      <c r="R206" s="414"/>
      <c r="S206" s="414"/>
      <c r="T206" s="414"/>
      <c r="U206" s="415"/>
      <c r="V206" s="416">
        <f>'CARGA DE HORAS LABORADAS'!P32</f>
        <v>2112</v>
      </c>
      <c r="W206" s="416"/>
      <c r="X206" s="416"/>
      <c r="Y206" s="416"/>
      <c r="Z206" s="416"/>
      <c r="AA206" s="416"/>
      <c r="AB206" s="417"/>
      <c r="AC206" s="416">
        <f>'CARGA DE HORAS LABORADAS'!AC32</f>
        <v>0</v>
      </c>
      <c r="AD206" s="416"/>
      <c r="AE206" s="416"/>
      <c r="AF206" s="416"/>
      <c r="AG206" s="416"/>
      <c r="AH206" s="417"/>
      <c r="AI206" s="80"/>
      <c r="AJ206" s="80"/>
      <c r="AK206" s="80"/>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0"/>
      <c r="BH206" s="89"/>
      <c r="BI206" s="89"/>
      <c r="BJ206" s="89"/>
      <c r="BK206" s="80"/>
      <c r="BL206" s="80"/>
      <c r="BM206" s="80"/>
      <c r="BN206" s="80"/>
      <c r="BO206" s="80"/>
      <c r="BP206" s="80"/>
      <c r="BQ206" s="80"/>
      <c r="BR206" s="80"/>
      <c r="BS206" s="80"/>
      <c r="BT206" s="80"/>
      <c r="BU206" s="80"/>
      <c r="BV206" s="80"/>
      <c r="BW206" s="80"/>
      <c r="BX206" s="80"/>
      <c r="BY206" s="80"/>
      <c r="BZ206" s="80"/>
      <c r="CA206" s="80"/>
    </row>
    <row r="207" spans="1:87" ht="18" customHeight="1" x14ac:dyDescent="0.25">
      <c r="A207" s="75"/>
      <c r="B207" s="90" t="str">
        <f>'PLAN DE CARGOS'!B33:P33</f>
        <v>Auxiliar Área Salud (Enfermería)</v>
      </c>
      <c r="C207" s="91"/>
      <c r="D207" s="91"/>
      <c r="E207" s="91"/>
      <c r="F207" s="91"/>
      <c r="G207" s="91"/>
      <c r="H207" s="91"/>
      <c r="I207" s="91"/>
      <c r="J207" s="91"/>
      <c r="K207" s="91"/>
      <c r="L207" s="91"/>
      <c r="M207" s="91"/>
      <c r="N207" s="91"/>
      <c r="O207" s="92"/>
      <c r="P207" s="413">
        <f>SUMIF($AK$34:$AK$194,"=Auxiliar Área Salud (Enfermería)",BC34:BF194)</f>
        <v>12</v>
      </c>
      <c r="Q207" s="414"/>
      <c r="R207" s="414"/>
      <c r="S207" s="414"/>
      <c r="T207" s="414"/>
      <c r="U207" s="415"/>
      <c r="V207" s="416">
        <f>'CARGA DE HORAS LABORADAS'!P33</f>
        <v>31680</v>
      </c>
      <c r="W207" s="416"/>
      <c r="X207" s="416"/>
      <c r="Y207" s="416"/>
      <c r="Z207" s="416"/>
      <c r="AA207" s="416"/>
      <c r="AB207" s="417"/>
      <c r="AC207" s="416">
        <f>'CARGA DE HORAS LABORADAS'!AC33</f>
        <v>0</v>
      </c>
      <c r="AD207" s="416"/>
      <c r="AE207" s="416"/>
      <c r="AF207" s="416"/>
      <c r="AG207" s="416"/>
      <c r="AH207" s="417"/>
      <c r="AI207" s="80"/>
      <c r="AJ207" s="80"/>
      <c r="AK207" s="80"/>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0"/>
      <c r="BH207" s="89"/>
      <c r="BI207" s="89"/>
      <c r="BJ207" s="89"/>
      <c r="BK207" s="80"/>
      <c r="BL207" s="80"/>
      <c r="BM207" s="80"/>
      <c r="BN207" s="80"/>
      <c r="BO207" s="80"/>
      <c r="BP207" s="80"/>
      <c r="BQ207" s="80"/>
      <c r="BR207" s="80"/>
      <c r="BS207" s="80"/>
      <c r="BT207" s="80"/>
      <c r="BU207" s="80"/>
      <c r="BV207" s="80"/>
      <c r="BW207" s="80"/>
      <c r="BX207" s="80"/>
      <c r="BY207" s="80"/>
      <c r="BZ207" s="80"/>
      <c r="CA207" s="80"/>
    </row>
    <row r="208" spans="1:87" ht="18" customHeight="1" x14ac:dyDescent="0.25">
      <c r="A208" s="75"/>
      <c r="B208" s="90" t="str">
        <f>'PLAN DE CARGOS'!B34:P34</f>
        <v>Auxiliar Área Salud (Farmacia)</v>
      </c>
      <c r="C208" s="91"/>
      <c r="D208" s="91"/>
      <c r="E208" s="91"/>
      <c r="F208" s="91"/>
      <c r="G208" s="91"/>
      <c r="H208" s="91"/>
      <c r="I208" s="91"/>
      <c r="J208" s="91"/>
      <c r="K208" s="91"/>
      <c r="L208" s="91"/>
      <c r="M208" s="91"/>
      <c r="N208" s="91"/>
      <c r="O208" s="92"/>
      <c r="P208" s="413">
        <f>SUMIF($AK$34:$AK$194,"=Auxiliar Área Salud (Farmacia)",BC34:BF194)</f>
        <v>12</v>
      </c>
      <c r="Q208" s="414"/>
      <c r="R208" s="414"/>
      <c r="S208" s="414"/>
      <c r="T208" s="414"/>
      <c r="U208" s="415"/>
      <c r="V208" s="416">
        <f>'CARGA DE HORAS LABORADAS'!P34</f>
        <v>2112</v>
      </c>
      <c r="W208" s="416"/>
      <c r="X208" s="416"/>
      <c r="Y208" s="416"/>
      <c r="Z208" s="416"/>
      <c r="AA208" s="416"/>
      <c r="AB208" s="417"/>
      <c r="AC208" s="416">
        <f>'CARGA DE HORAS LABORADAS'!AC34</f>
        <v>0</v>
      </c>
      <c r="AD208" s="416"/>
      <c r="AE208" s="416"/>
      <c r="AF208" s="416"/>
      <c r="AG208" s="416"/>
      <c r="AH208" s="417"/>
      <c r="AI208" s="80"/>
      <c r="AJ208" s="80"/>
      <c r="AK208" s="80"/>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0"/>
      <c r="BH208" s="89"/>
      <c r="BI208" s="89"/>
      <c r="BJ208" s="89"/>
      <c r="BK208" s="80"/>
      <c r="BL208" s="80"/>
      <c r="BM208" s="80"/>
      <c r="BN208" s="80"/>
      <c r="BO208" s="80"/>
      <c r="BP208" s="80"/>
      <c r="BQ208" s="80"/>
      <c r="BR208" s="80"/>
      <c r="BS208" s="80"/>
      <c r="BT208" s="80"/>
      <c r="BU208" s="80"/>
      <c r="BV208" s="80"/>
      <c r="BW208" s="80"/>
      <c r="BX208" s="80"/>
      <c r="BY208" s="80"/>
      <c r="BZ208" s="80"/>
      <c r="CA208" s="80"/>
    </row>
    <row r="209" spans="1:79" ht="18" customHeight="1" x14ac:dyDescent="0.25">
      <c r="A209" s="75"/>
      <c r="B209" s="90" t="str">
        <f>'PLAN DE CARGOS'!B35:P35</f>
        <v>Auxiliar Área Salud (Higiene Oral)</v>
      </c>
      <c r="C209" s="91"/>
      <c r="D209" s="91"/>
      <c r="E209" s="91"/>
      <c r="F209" s="91"/>
      <c r="G209" s="91"/>
      <c r="H209" s="91"/>
      <c r="I209" s="91"/>
      <c r="J209" s="91"/>
      <c r="K209" s="91"/>
      <c r="L209" s="91"/>
      <c r="M209" s="91"/>
      <c r="N209" s="91"/>
      <c r="O209" s="92"/>
      <c r="P209" s="413">
        <f>SUMIF($AK$34:$AK$194,"=Auxiliar Área Salud (Higiene Oral)",BC34:BF194)</f>
        <v>0</v>
      </c>
      <c r="Q209" s="414"/>
      <c r="R209" s="414"/>
      <c r="S209" s="414"/>
      <c r="T209" s="414"/>
      <c r="U209" s="415"/>
      <c r="V209" s="416">
        <f>'CARGA DE HORAS LABORADAS'!P35</f>
        <v>4224</v>
      </c>
      <c r="W209" s="416"/>
      <c r="X209" s="416"/>
      <c r="Y209" s="416"/>
      <c r="Z209" s="416"/>
      <c r="AA209" s="416"/>
      <c r="AB209" s="417"/>
      <c r="AC209" s="416">
        <f>'CARGA DE HORAS LABORADAS'!AC35</f>
        <v>0</v>
      </c>
      <c r="AD209" s="416"/>
      <c r="AE209" s="416"/>
      <c r="AF209" s="416"/>
      <c r="AG209" s="416"/>
      <c r="AH209" s="417"/>
      <c r="AI209" s="80"/>
      <c r="AJ209" s="80"/>
      <c r="AK209" s="80"/>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0"/>
      <c r="BH209" s="89"/>
      <c r="BI209" s="89"/>
      <c r="BJ209" s="89"/>
      <c r="BK209" s="80"/>
      <c r="BL209" s="80"/>
      <c r="BM209" s="80"/>
      <c r="BN209" s="80"/>
      <c r="BO209" s="80"/>
      <c r="BP209" s="80"/>
      <c r="BQ209" s="80"/>
      <c r="BR209" s="80"/>
      <c r="BS209" s="80"/>
      <c r="BT209" s="80"/>
      <c r="BU209" s="80"/>
      <c r="BV209" s="80"/>
      <c r="BW209" s="80"/>
      <c r="BX209" s="80"/>
      <c r="BY209" s="80"/>
      <c r="BZ209" s="80"/>
      <c r="CA209" s="80"/>
    </row>
    <row r="210" spans="1:79" ht="18" customHeight="1" x14ac:dyDescent="0.25">
      <c r="B210" s="90" t="str">
        <f>'PLAN DE CARGOS'!B36:P36</f>
        <v>Auxiliar Área Salud (Información en Salud)</v>
      </c>
      <c r="C210" s="91"/>
      <c r="D210" s="91"/>
      <c r="E210" s="91"/>
      <c r="F210" s="91"/>
      <c r="G210" s="91"/>
      <c r="H210" s="91"/>
      <c r="I210" s="91"/>
      <c r="J210" s="91"/>
      <c r="K210" s="91"/>
      <c r="L210" s="91"/>
      <c r="M210" s="91"/>
      <c r="N210" s="91"/>
      <c r="O210" s="92"/>
      <c r="P210" s="413">
        <f>SUMIF($AK$34:$AK$194,"=Auxiliar Área Salud (Información en Salud)",BC34:BF194)</f>
        <v>10.25</v>
      </c>
      <c r="Q210" s="414"/>
      <c r="R210" s="414"/>
      <c r="S210" s="414"/>
      <c r="T210" s="414"/>
      <c r="U210" s="415"/>
      <c r="V210" s="416">
        <f>'CARGA DE HORAS LABORADAS'!P36</f>
        <v>2112</v>
      </c>
      <c r="W210" s="416"/>
      <c r="X210" s="416"/>
      <c r="Y210" s="416"/>
      <c r="Z210" s="416"/>
      <c r="AA210" s="416"/>
      <c r="AB210" s="417"/>
      <c r="AC210" s="416">
        <f>'CARGA DE HORAS LABORADAS'!AC36</f>
        <v>0</v>
      </c>
      <c r="AD210" s="416"/>
      <c r="AE210" s="416"/>
      <c r="AF210" s="416"/>
      <c r="AG210" s="416"/>
      <c r="AH210" s="417"/>
      <c r="AI210" s="80"/>
      <c r="AJ210" s="80"/>
      <c r="AK210" s="80"/>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0"/>
      <c r="BH210" s="89"/>
      <c r="BI210" s="89"/>
      <c r="BJ210" s="89"/>
      <c r="BK210" s="80"/>
      <c r="BL210" s="80"/>
      <c r="BM210" s="80"/>
      <c r="BN210" s="80"/>
      <c r="BO210" s="80"/>
      <c r="BP210" s="80"/>
      <c r="BQ210" s="80"/>
      <c r="BR210" s="80"/>
      <c r="BS210" s="80"/>
      <c r="BT210" s="80"/>
      <c r="BU210" s="80"/>
      <c r="BV210" s="80"/>
      <c r="BW210" s="80"/>
      <c r="BX210" s="80"/>
      <c r="BY210" s="80"/>
      <c r="BZ210" s="80"/>
      <c r="CA210" s="80"/>
    </row>
    <row r="211" spans="1:79" ht="18" customHeight="1" x14ac:dyDescent="0.25">
      <c r="B211" s="90" t="str">
        <f>'PLAN DE CARGOS'!B37:P37</f>
        <v>Auxiliar Área Salud (Laboratorio Clínico)</v>
      </c>
      <c r="C211" s="91"/>
      <c r="D211" s="91"/>
      <c r="E211" s="91"/>
      <c r="F211" s="91"/>
      <c r="G211" s="91"/>
      <c r="H211" s="91"/>
      <c r="I211" s="91"/>
      <c r="J211" s="91"/>
      <c r="K211" s="91"/>
      <c r="L211" s="91"/>
      <c r="M211" s="91"/>
      <c r="N211" s="91"/>
      <c r="O211" s="92"/>
      <c r="P211" s="413">
        <f>SUMIF($AK$34:$AK$194,"=Auxiliar Área Salud (Laboratorio Clínico)",BC34:BF194)</f>
        <v>12</v>
      </c>
      <c r="Q211" s="414"/>
      <c r="R211" s="414"/>
      <c r="S211" s="414"/>
      <c r="T211" s="414"/>
      <c r="U211" s="415"/>
      <c r="V211" s="416">
        <f>'CARGA DE HORAS LABORADAS'!P37</f>
        <v>2112</v>
      </c>
      <c r="W211" s="416"/>
      <c r="X211" s="416"/>
      <c r="Y211" s="416"/>
      <c r="Z211" s="416"/>
      <c r="AA211" s="416"/>
      <c r="AB211" s="417"/>
      <c r="AC211" s="416">
        <f>'CARGA DE HORAS LABORADAS'!AC37</f>
        <v>-1.9999999999527063E-3</v>
      </c>
      <c r="AD211" s="416"/>
      <c r="AE211" s="416"/>
      <c r="AF211" s="416"/>
      <c r="AG211" s="416"/>
      <c r="AH211" s="417"/>
      <c r="AI211" s="80"/>
      <c r="AJ211" s="80"/>
      <c r="AK211" s="80"/>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0"/>
      <c r="BH211" s="89"/>
      <c r="BI211" s="89"/>
      <c r="BJ211" s="89"/>
      <c r="BK211" s="80"/>
      <c r="BL211" s="80"/>
      <c r="BM211" s="80"/>
      <c r="BN211" s="80"/>
      <c r="BO211" s="80"/>
      <c r="BP211" s="80"/>
      <c r="BQ211" s="80"/>
      <c r="BR211" s="80"/>
      <c r="BS211" s="80"/>
      <c r="BT211" s="80"/>
      <c r="BU211" s="80"/>
      <c r="BV211" s="80"/>
      <c r="BW211" s="80"/>
      <c r="BX211" s="80"/>
      <c r="BY211" s="80"/>
      <c r="BZ211" s="80"/>
      <c r="CA211" s="80"/>
    </row>
    <row r="212" spans="1:79" ht="18" customHeight="1" x14ac:dyDescent="0.25">
      <c r="B212" s="90" t="str">
        <f>'PLAN DE CARGOS'!B38:P38</f>
        <v>Auxiliar de Servicios Generales</v>
      </c>
      <c r="C212" s="91"/>
      <c r="D212" s="91"/>
      <c r="E212" s="91"/>
      <c r="F212" s="91"/>
      <c r="G212" s="91"/>
      <c r="H212" s="91"/>
      <c r="I212" s="91"/>
      <c r="J212" s="91"/>
      <c r="K212" s="91"/>
      <c r="L212" s="91"/>
      <c r="M212" s="91"/>
      <c r="N212" s="91"/>
      <c r="O212" s="92"/>
      <c r="P212" s="413">
        <f>SUMIF($AK$34:$AK$194,"=Auxiliar de Servicios Generales",BC34:BF194)</f>
        <v>22.25</v>
      </c>
      <c r="Q212" s="414"/>
      <c r="R212" s="414"/>
      <c r="S212" s="414"/>
      <c r="T212" s="414"/>
      <c r="U212" s="415"/>
      <c r="V212" s="416">
        <f>'CARGA DE HORAS LABORADAS'!P38</f>
        <v>12672</v>
      </c>
      <c r="W212" s="416"/>
      <c r="X212" s="416"/>
      <c r="Y212" s="416"/>
      <c r="Z212" s="416"/>
      <c r="AA212" s="416"/>
      <c r="AB212" s="417"/>
      <c r="AC212" s="416">
        <f>'CARGA DE HORAS LABORADAS'!AC38</f>
        <v>0</v>
      </c>
      <c r="AD212" s="416"/>
      <c r="AE212" s="416"/>
      <c r="AF212" s="416"/>
      <c r="AG212" s="416"/>
      <c r="AH212" s="417"/>
      <c r="AI212" s="80"/>
      <c r="AJ212" s="80"/>
      <c r="AK212" s="80"/>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0"/>
      <c r="BH212" s="89"/>
      <c r="BI212" s="89"/>
      <c r="BJ212" s="89"/>
      <c r="BK212" s="80"/>
      <c r="BL212" s="80"/>
      <c r="BM212" s="80"/>
      <c r="BN212" s="80"/>
      <c r="BO212" s="80"/>
      <c r="BP212" s="80"/>
      <c r="BQ212" s="80"/>
      <c r="BR212" s="80"/>
      <c r="BS212" s="80"/>
      <c r="BT212" s="80"/>
      <c r="BU212" s="80"/>
      <c r="BV212" s="80"/>
      <c r="BW212" s="80"/>
      <c r="BX212" s="80"/>
      <c r="BY212" s="80"/>
      <c r="BZ212" s="80"/>
      <c r="CA212" s="80"/>
    </row>
    <row r="213" spans="1:79" ht="18" customHeight="1" x14ac:dyDescent="0.25">
      <c r="B213" s="90" t="str">
        <f>'PLAN DE CARGOS'!B39:P39</f>
        <v>Celador</v>
      </c>
      <c r="C213" s="91"/>
      <c r="D213" s="91"/>
      <c r="E213" s="91"/>
      <c r="F213" s="91"/>
      <c r="G213" s="91"/>
      <c r="H213" s="91"/>
      <c r="I213" s="91"/>
      <c r="J213" s="91"/>
      <c r="K213" s="91"/>
      <c r="L213" s="91"/>
      <c r="M213" s="91"/>
      <c r="N213" s="91"/>
      <c r="O213" s="92"/>
      <c r="P213" s="413">
        <f>SUMIF($AK$34:$AK$194,"=Celador",BC34:BF194)</f>
        <v>12</v>
      </c>
      <c r="Q213" s="414"/>
      <c r="R213" s="414"/>
      <c r="S213" s="414"/>
      <c r="T213" s="414"/>
      <c r="U213" s="415"/>
      <c r="V213" s="416">
        <f>'CARGA DE HORAS LABORADAS'!P39</f>
        <v>6336</v>
      </c>
      <c r="W213" s="416"/>
      <c r="X213" s="416"/>
      <c r="Y213" s="416"/>
      <c r="Z213" s="416"/>
      <c r="AA213" s="416"/>
      <c r="AB213" s="417"/>
      <c r="AC213" s="416">
        <f>'CARGA DE HORAS LABORADAS'!AC39</f>
        <v>0</v>
      </c>
      <c r="AD213" s="416"/>
      <c r="AE213" s="416"/>
      <c r="AF213" s="416"/>
      <c r="AG213" s="416"/>
      <c r="AH213" s="417"/>
      <c r="AI213" s="80"/>
      <c r="AJ213" s="80"/>
      <c r="AK213" s="80"/>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0"/>
      <c r="BH213" s="89"/>
      <c r="BI213" s="89"/>
      <c r="BJ213" s="89"/>
      <c r="BK213" s="80"/>
      <c r="BL213" s="80"/>
      <c r="BM213" s="80"/>
      <c r="BN213" s="80"/>
      <c r="BO213" s="80"/>
      <c r="BP213" s="80"/>
      <c r="BQ213" s="80"/>
      <c r="BR213" s="80"/>
      <c r="BS213" s="80"/>
      <c r="BT213" s="80"/>
      <c r="BU213" s="80"/>
      <c r="BV213" s="80"/>
      <c r="BW213" s="80"/>
      <c r="BX213" s="80"/>
      <c r="BY213" s="80"/>
      <c r="BZ213" s="80"/>
      <c r="CA213" s="80"/>
    </row>
    <row r="214" spans="1:79" ht="18" customHeight="1" x14ac:dyDescent="0.25">
      <c r="B214" s="90" t="str">
        <f>'PLAN DE CARGOS'!B40:P40</f>
        <v>Conductor</v>
      </c>
      <c r="C214" s="91"/>
      <c r="D214" s="91"/>
      <c r="E214" s="91"/>
      <c r="F214" s="91"/>
      <c r="G214" s="91"/>
      <c r="H214" s="91"/>
      <c r="I214" s="91"/>
      <c r="J214" s="91"/>
      <c r="K214" s="91"/>
      <c r="L214" s="91"/>
      <c r="M214" s="91"/>
      <c r="N214" s="91"/>
      <c r="O214" s="92"/>
      <c r="P214" s="413">
        <f>SUMIF($AK$34:$AK$194,"=Conductor",BC34:BF194)</f>
        <v>22.25</v>
      </c>
      <c r="Q214" s="414"/>
      <c r="R214" s="414"/>
      <c r="S214" s="414"/>
      <c r="T214" s="414"/>
      <c r="U214" s="415"/>
      <c r="V214" s="416">
        <f>'CARGA DE HORAS LABORADAS'!P40</f>
        <v>6336</v>
      </c>
      <c r="W214" s="416"/>
      <c r="X214" s="416"/>
      <c r="Y214" s="416"/>
      <c r="Z214" s="416"/>
      <c r="AA214" s="416"/>
      <c r="AB214" s="417"/>
      <c r="AC214" s="416">
        <f>'CARGA DE HORAS LABORADAS'!AC40</f>
        <v>0</v>
      </c>
      <c r="AD214" s="416"/>
      <c r="AE214" s="416"/>
      <c r="AF214" s="416"/>
      <c r="AG214" s="416"/>
      <c r="AH214" s="417"/>
      <c r="AI214" s="80"/>
      <c r="AJ214" s="80"/>
      <c r="AK214" s="80"/>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0"/>
      <c r="BH214" s="89"/>
      <c r="BI214" s="89"/>
      <c r="BJ214" s="89"/>
      <c r="BK214" s="80"/>
      <c r="BL214" s="80"/>
      <c r="BM214" s="80"/>
      <c r="BN214" s="80"/>
      <c r="BO214" s="80"/>
      <c r="BP214" s="80"/>
      <c r="BQ214" s="80"/>
      <c r="BR214" s="80"/>
      <c r="BS214" s="80"/>
      <c r="BT214" s="80"/>
      <c r="BU214" s="80"/>
      <c r="BV214" s="80"/>
      <c r="BW214" s="80"/>
      <c r="BX214" s="80"/>
      <c r="BY214" s="80"/>
      <c r="BZ214" s="80"/>
      <c r="CA214" s="80"/>
    </row>
    <row r="215" spans="1:79" ht="18" customHeight="1" x14ac:dyDescent="0.25">
      <c r="B215" s="90" t="str">
        <f>'PLAN DE CARGOS'!B41:P41</f>
        <v>Enfermera</v>
      </c>
      <c r="C215" s="91"/>
      <c r="D215" s="91"/>
      <c r="E215" s="91"/>
      <c r="F215" s="91"/>
      <c r="G215" s="91"/>
      <c r="H215" s="91"/>
      <c r="I215" s="91"/>
      <c r="J215" s="91"/>
      <c r="K215" s="91"/>
      <c r="L215" s="91"/>
      <c r="M215" s="91"/>
      <c r="N215" s="91"/>
      <c r="O215" s="92"/>
      <c r="P215" s="413">
        <f>SUMIF($AK$34:$AK$194,"=Enfermera",BC34:BF194)</f>
        <v>20.5</v>
      </c>
      <c r="Q215" s="414"/>
      <c r="R215" s="414"/>
      <c r="S215" s="414"/>
      <c r="T215" s="414"/>
      <c r="U215" s="415"/>
      <c r="V215" s="416">
        <f>'CARGA DE HORAS LABORADAS'!P41</f>
        <v>4224</v>
      </c>
      <c r="W215" s="416"/>
      <c r="X215" s="416"/>
      <c r="Y215" s="416"/>
      <c r="Z215" s="416"/>
      <c r="AA215" s="416"/>
      <c r="AB215" s="417"/>
      <c r="AC215" s="416">
        <f>'CARGA DE HORAS LABORADAS'!AC41</f>
        <v>-5.0000000001091394E-3</v>
      </c>
      <c r="AD215" s="416"/>
      <c r="AE215" s="416"/>
      <c r="AF215" s="416"/>
      <c r="AG215" s="416"/>
      <c r="AH215" s="417"/>
      <c r="AI215" s="80"/>
      <c r="AJ215" s="80"/>
      <c r="AK215" s="80"/>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0"/>
      <c r="BH215" s="89"/>
      <c r="BI215" s="89"/>
      <c r="BJ215" s="89"/>
      <c r="BK215" s="80"/>
      <c r="BL215" s="80"/>
      <c r="BM215" s="80"/>
      <c r="BN215" s="80"/>
      <c r="BO215" s="80"/>
      <c r="BP215" s="80"/>
      <c r="BQ215" s="80"/>
      <c r="BR215" s="80"/>
      <c r="BS215" s="80"/>
      <c r="BT215" s="80"/>
      <c r="BU215" s="80"/>
      <c r="BV215" s="80"/>
      <c r="BW215" s="80"/>
      <c r="BX215" s="80"/>
      <c r="BY215" s="80"/>
      <c r="BZ215" s="80"/>
      <c r="CA215" s="80"/>
    </row>
    <row r="216" spans="1:79" ht="18" customHeight="1" x14ac:dyDescent="0.25">
      <c r="B216" s="90" t="str">
        <f>'PLAN DE CARGOS'!B42:P42</f>
        <v>Gerente Empresa Social del Estado</v>
      </c>
      <c r="C216" s="91"/>
      <c r="D216" s="91"/>
      <c r="E216" s="91"/>
      <c r="F216" s="91"/>
      <c r="G216" s="91"/>
      <c r="H216" s="91"/>
      <c r="I216" s="91"/>
      <c r="J216" s="91"/>
      <c r="K216" s="91"/>
      <c r="L216" s="91"/>
      <c r="M216" s="91"/>
      <c r="N216" s="91"/>
      <c r="O216" s="92"/>
      <c r="P216" s="413">
        <f>SUMIF($AK$34:$AK$194,"=Gerente Empresa Social del Estado",BC34:BF194)</f>
        <v>11.25</v>
      </c>
      <c r="Q216" s="414"/>
      <c r="R216" s="414"/>
      <c r="S216" s="414"/>
      <c r="T216" s="414"/>
      <c r="U216" s="415"/>
      <c r="V216" s="416">
        <f>'CARGA DE HORAS LABORADAS'!P42</f>
        <v>2112</v>
      </c>
      <c r="W216" s="416"/>
      <c r="X216" s="416"/>
      <c r="Y216" s="416"/>
      <c r="Z216" s="416"/>
      <c r="AA216" s="416"/>
      <c r="AB216" s="417"/>
      <c r="AC216" s="416">
        <f>'CARGA DE HORAS LABORADAS'!AC42</f>
        <v>0</v>
      </c>
      <c r="AD216" s="416"/>
      <c r="AE216" s="416"/>
      <c r="AF216" s="416"/>
      <c r="AG216" s="416"/>
      <c r="AH216" s="417"/>
      <c r="AI216" s="80"/>
      <c r="AJ216" s="80"/>
      <c r="AK216" s="80"/>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0"/>
      <c r="BH216" s="89"/>
      <c r="BI216" s="89"/>
      <c r="BJ216" s="89"/>
      <c r="BK216" s="80"/>
      <c r="BL216" s="80"/>
      <c r="BM216" s="80"/>
      <c r="BN216" s="80"/>
      <c r="BO216" s="80"/>
      <c r="BP216" s="80"/>
      <c r="BQ216" s="80"/>
      <c r="BR216" s="80"/>
      <c r="BS216" s="80"/>
      <c r="BT216" s="80"/>
      <c r="BU216" s="80"/>
      <c r="BV216" s="80"/>
      <c r="BW216" s="80"/>
      <c r="BX216" s="80"/>
      <c r="BY216" s="80"/>
      <c r="BZ216" s="80"/>
      <c r="CA216" s="80"/>
    </row>
    <row r="217" spans="1:79" ht="18" customHeight="1" x14ac:dyDescent="0.25">
      <c r="B217" s="90" t="str">
        <f>'PLAN DE CARGOS'!B43:P43</f>
        <v>Médico General</v>
      </c>
      <c r="C217" s="91"/>
      <c r="D217" s="91"/>
      <c r="E217" s="91"/>
      <c r="F217" s="91"/>
      <c r="G217" s="91"/>
      <c r="H217" s="91"/>
      <c r="I217" s="91"/>
      <c r="J217" s="91"/>
      <c r="K217" s="91"/>
      <c r="L217" s="91"/>
      <c r="M217" s="91"/>
      <c r="N217" s="91"/>
      <c r="O217" s="92"/>
      <c r="P217" s="413">
        <f>SUMIF($AK$34:$AK$194,"=Médico General",BC34:BF194)</f>
        <v>0</v>
      </c>
      <c r="Q217" s="414"/>
      <c r="R217" s="414"/>
      <c r="S217" s="414"/>
      <c r="T217" s="414"/>
      <c r="U217" s="415"/>
      <c r="V217" s="416">
        <f>'CARGA DE HORAS LABORADAS'!P43</f>
        <v>19008</v>
      </c>
      <c r="W217" s="416"/>
      <c r="X217" s="416"/>
      <c r="Y217" s="416"/>
      <c r="Z217" s="416"/>
      <c r="AA217" s="416"/>
      <c r="AB217" s="417"/>
      <c r="AC217" s="416">
        <f>'CARGA DE HORAS LABORADAS'!AC43</f>
        <v>-6.0000000012223609E-3</v>
      </c>
      <c r="AD217" s="416"/>
      <c r="AE217" s="416"/>
      <c r="AF217" s="416"/>
      <c r="AG217" s="416"/>
      <c r="AH217" s="417"/>
      <c r="AI217" s="80"/>
      <c r="AJ217" s="80"/>
      <c r="AK217" s="80"/>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0"/>
      <c r="BH217" s="89"/>
      <c r="BI217" s="89"/>
      <c r="BJ217" s="89"/>
      <c r="BK217" s="80"/>
      <c r="BL217" s="80"/>
      <c r="BM217" s="80"/>
      <c r="BN217" s="80"/>
      <c r="BO217" s="80"/>
      <c r="BP217" s="80"/>
      <c r="BQ217" s="80"/>
      <c r="BR217" s="80"/>
      <c r="BS217" s="80"/>
      <c r="BT217" s="80"/>
      <c r="BU217" s="80"/>
      <c r="BV217" s="80"/>
      <c r="BW217" s="80"/>
      <c r="BX217" s="80"/>
      <c r="BY217" s="80"/>
      <c r="BZ217" s="80"/>
      <c r="CA217" s="80"/>
    </row>
    <row r="218" spans="1:79" ht="18" customHeight="1" x14ac:dyDescent="0.25">
      <c r="B218" s="90" t="str">
        <f>'PLAN DE CARGOS'!B44:P44</f>
        <v>Odontóloga</v>
      </c>
      <c r="C218" s="91"/>
      <c r="D218" s="91"/>
      <c r="E218" s="91"/>
      <c r="F218" s="91"/>
      <c r="G218" s="91"/>
      <c r="H218" s="91"/>
      <c r="I218" s="91"/>
      <c r="J218" s="91"/>
      <c r="K218" s="91"/>
      <c r="L218" s="91"/>
      <c r="M218" s="91"/>
      <c r="N218" s="91"/>
      <c r="O218" s="92"/>
      <c r="P218" s="413">
        <f>SUMIF($AK$34:$AK$194,"=Odontóloga",BC34:BF194)</f>
        <v>10.25</v>
      </c>
      <c r="Q218" s="414"/>
      <c r="R218" s="414"/>
      <c r="S218" s="414"/>
      <c r="T218" s="414"/>
      <c r="U218" s="415"/>
      <c r="V218" s="416">
        <f>'CARGA DE HORAS LABORADAS'!P44</f>
        <v>2112</v>
      </c>
      <c r="W218" s="416"/>
      <c r="X218" s="416"/>
      <c r="Y218" s="416"/>
      <c r="Z218" s="416"/>
      <c r="AA218" s="416"/>
      <c r="AB218" s="417"/>
      <c r="AC218" s="416">
        <f>'CARGA DE HORAS LABORADAS'!AC44</f>
        <v>-5.0000000001091394E-3</v>
      </c>
      <c r="AD218" s="416"/>
      <c r="AE218" s="416"/>
      <c r="AF218" s="416"/>
      <c r="AG218" s="416"/>
      <c r="AH218" s="417"/>
      <c r="AI218" s="80"/>
      <c r="AJ218" s="80"/>
      <c r="AK218" s="80"/>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0"/>
      <c r="BH218" s="89"/>
      <c r="BI218" s="89"/>
      <c r="BJ218" s="89"/>
      <c r="BK218" s="80"/>
      <c r="BL218" s="80"/>
      <c r="BM218" s="80"/>
      <c r="BN218" s="80"/>
      <c r="BO218" s="80"/>
      <c r="BP218" s="80"/>
      <c r="BQ218" s="80"/>
      <c r="BR218" s="80"/>
      <c r="BS218" s="80"/>
      <c r="BT218" s="80"/>
      <c r="BU218" s="80"/>
      <c r="BV218" s="80"/>
      <c r="BW218" s="80"/>
      <c r="BX218" s="80"/>
      <c r="BY218" s="80"/>
      <c r="BZ218" s="80"/>
      <c r="CA218" s="80"/>
    </row>
    <row r="219" spans="1:79" ht="18" customHeight="1" x14ac:dyDescent="0.25">
      <c r="B219" s="90" t="str">
        <f>'PLAN DE CARGOS'!B45:P45</f>
        <v>Operario (Mantenimiento)</v>
      </c>
      <c r="C219" s="91"/>
      <c r="D219" s="91"/>
      <c r="E219" s="91"/>
      <c r="F219" s="91"/>
      <c r="G219" s="91"/>
      <c r="H219" s="91"/>
      <c r="I219" s="91"/>
      <c r="J219" s="91"/>
      <c r="K219" s="91"/>
      <c r="L219" s="91"/>
      <c r="M219" s="91"/>
      <c r="N219" s="91"/>
      <c r="O219" s="92"/>
      <c r="P219" s="413">
        <f>SUMIF($AK$34:$AK$194,"=Operario (Mantenimiento)",BC34:BF194)</f>
        <v>22.25</v>
      </c>
      <c r="Q219" s="414"/>
      <c r="R219" s="414"/>
      <c r="S219" s="414"/>
      <c r="T219" s="414"/>
      <c r="U219" s="415"/>
      <c r="V219" s="416">
        <f>'CARGA DE HORAS LABORADAS'!P45</f>
        <v>2112</v>
      </c>
      <c r="W219" s="416"/>
      <c r="X219" s="416"/>
      <c r="Y219" s="416"/>
      <c r="Z219" s="416"/>
      <c r="AA219" s="416"/>
      <c r="AB219" s="417"/>
      <c r="AC219" s="416">
        <f>'CARGA DE HORAS LABORADAS'!AC45</f>
        <v>0</v>
      </c>
      <c r="AD219" s="416"/>
      <c r="AE219" s="416"/>
      <c r="AF219" s="416"/>
      <c r="AG219" s="416"/>
      <c r="AH219" s="417"/>
      <c r="AI219" s="80"/>
      <c r="AJ219" s="80"/>
      <c r="AK219" s="80"/>
      <c r="AL219" s="88"/>
      <c r="AM219" s="88"/>
      <c r="AN219" s="88"/>
      <c r="AO219" s="88"/>
      <c r="AP219" s="88"/>
      <c r="AQ219" s="88"/>
      <c r="AR219" s="88"/>
      <c r="AS219" s="88"/>
      <c r="AT219" s="88"/>
      <c r="AU219" s="88"/>
      <c r="AV219" s="88"/>
      <c r="AW219" s="88"/>
      <c r="AX219" s="88"/>
      <c r="AY219" s="88"/>
      <c r="AZ219" s="88"/>
      <c r="BA219" s="88"/>
      <c r="BB219" s="88"/>
      <c r="BC219" s="88"/>
      <c r="BD219" s="88"/>
      <c r="BE219" s="88"/>
      <c r="BF219" s="88"/>
      <c r="BG219" s="80"/>
      <c r="BH219" s="89"/>
      <c r="BI219" s="89"/>
      <c r="BJ219" s="89"/>
      <c r="BK219" s="80"/>
      <c r="BL219" s="80"/>
      <c r="BM219" s="80"/>
      <c r="BN219" s="80"/>
      <c r="BO219" s="80"/>
      <c r="BP219" s="80"/>
      <c r="BQ219" s="80"/>
      <c r="BR219" s="80"/>
      <c r="BS219" s="80"/>
      <c r="BT219" s="80"/>
      <c r="BU219" s="80"/>
      <c r="BV219" s="80"/>
      <c r="BW219" s="80"/>
      <c r="BX219" s="80"/>
      <c r="BY219" s="80"/>
      <c r="BZ219" s="80"/>
      <c r="CA219" s="80"/>
    </row>
    <row r="220" spans="1:79" ht="18" customHeight="1" x14ac:dyDescent="0.25">
      <c r="B220" s="90" t="str">
        <f>'PLAN DE CARGOS'!B46:P46</f>
        <v>Profesional Universitario Área Salud (Bacterióloga)</v>
      </c>
      <c r="C220" s="91"/>
      <c r="D220" s="91"/>
      <c r="E220" s="91"/>
      <c r="F220" s="91"/>
      <c r="G220" s="91"/>
      <c r="H220" s="91"/>
      <c r="I220" s="91"/>
      <c r="J220" s="91"/>
      <c r="K220" s="91"/>
      <c r="L220" s="91"/>
      <c r="M220" s="91"/>
      <c r="N220" s="91"/>
      <c r="O220" s="92"/>
      <c r="P220" s="413">
        <f>SUMIF($AK$34:$AK$194,"=Profesional Universitario Área Salud (Bacterióloga)",BC34:BF194)</f>
        <v>10.25</v>
      </c>
      <c r="Q220" s="414"/>
      <c r="R220" s="414"/>
      <c r="S220" s="414"/>
      <c r="T220" s="414"/>
      <c r="U220" s="415"/>
      <c r="V220" s="416">
        <f>'CARGA DE HORAS LABORADAS'!P46</f>
        <v>2112</v>
      </c>
      <c r="W220" s="416"/>
      <c r="X220" s="416"/>
      <c r="Y220" s="416"/>
      <c r="Z220" s="416"/>
      <c r="AA220" s="416"/>
      <c r="AB220" s="417"/>
      <c r="AC220" s="416">
        <f>'CARGA DE HORAS LABORADAS'!AC46</f>
        <v>0</v>
      </c>
      <c r="AD220" s="416"/>
      <c r="AE220" s="416"/>
      <c r="AF220" s="416"/>
      <c r="AG220" s="416"/>
      <c r="AH220" s="417"/>
      <c r="AI220" s="80"/>
      <c r="AJ220" s="80"/>
      <c r="AK220" s="80"/>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0"/>
      <c r="BH220" s="89"/>
      <c r="BI220" s="89"/>
      <c r="BJ220" s="89"/>
      <c r="BK220" s="80"/>
      <c r="BL220" s="80"/>
      <c r="BM220" s="80"/>
      <c r="BN220" s="80"/>
      <c r="BO220" s="80"/>
      <c r="BP220" s="80"/>
      <c r="BQ220" s="80"/>
      <c r="BR220" s="80"/>
      <c r="BS220" s="80"/>
      <c r="BT220" s="80"/>
      <c r="BU220" s="80"/>
      <c r="BV220" s="80"/>
      <c r="BW220" s="80"/>
      <c r="BX220" s="80"/>
      <c r="BY220" s="80"/>
      <c r="BZ220" s="80"/>
      <c r="CA220" s="80"/>
    </row>
    <row r="221" spans="1:79" ht="18" customHeight="1" x14ac:dyDescent="0.25">
      <c r="B221" s="90" t="str">
        <f>'PLAN DE CARGOS'!B47:P47</f>
        <v>Representante ASOUS en la Junta Directiva</v>
      </c>
      <c r="C221" s="91"/>
      <c r="D221" s="91"/>
      <c r="E221" s="91"/>
      <c r="F221" s="91"/>
      <c r="G221" s="91"/>
      <c r="H221" s="91"/>
      <c r="I221" s="91"/>
      <c r="J221" s="91"/>
      <c r="K221" s="91"/>
      <c r="L221" s="91"/>
      <c r="M221" s="91"/>
      <c r="N221" s="91"/>
      <c r="O221" s="92"/>
      <c r="P221" s="413">
        <f>SUMIF($AK$34:$AK$194,"=Representante ASOUS en la Junta Directiva",BC34:BF194)</f>
        <v>0</v>
      </c>
      <c r="Q221" s="414"/>
      <c r="R221" s="414"/>
      <c r="S221" s="414"/>
      <c r="T221" s="414"/>
      <c r="U221" s="415"/>
      <c r="V221" s="416">
        <f>'CARGA DE HORAS LABORADAS'!P47</f>
        <v>30</v>
      </c>
      <c r="W221" s="416"/>
      <c r="X221" s="416"/>
      <c r="Y221" s="416"/>
      <c r="Z221" s="416"/>
      <c r="AA221" s="416"/>
      <c r="AB221" s="417"/>
      <c r="AC221" s="416">
        <f>'CARGA DE HORAS LABORADAS'!AC47</f>
        <v>-4.75</v>
      </c>
      <c r="AD221" s="416"/>
      <c r="AE221" s="416"/>
      <c r="AF221" s="416"/>
      <c r="AG221" s="416"/>
      <c r="AH221" s="417"/>
      <c r="AI221" s="80"/>
      <c r="AJ221" s="80"/>
      <c r="AK221" s="80"/>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80"/>
      <c r="BH221" s="89"/>
      <c r="BI221" s="89"/>
      <c r="BJ221" s="89"/>
      <c r="BK221" s="80"/>
      <c r="BL221" s="80"/>
      <c r="BM221" s="80"/>
      <c r="BN221" s="80"/>
      <c r="BO221" s="80"/>
      <c r="BP221" s="80"/>
      <c r="BQ221" s="80"/>
      <c r="BR221" s="80"/>
      <c r="BS221" s="80"/>
      <c r="BT221" s="80"/>
      <c r="BU221" s="80"/>
      <c r="BV221" s="80"/>
      <c r="BW221" s="80"/>
      <c r="BX221" s="80"/>
      <c r="BY221" s="80"/>
      <c r="BZ221" s="80"/>
      <c r="CA221" s="80"/>
    </row>
    <row r="222" spans="1:79" ht="18" customHeight="1" x14ac:dyDescent="0.25">
      <c r="B222" s="90" t="str">
        <f>'PLAN DE CARGOS'!B48:P48</f>
        <v>Secretaria</v>
      </c>
      <c r="C222" s="91"/>
      <c r="D222" s="91"/>
      <c r="E222" s="91"/>
      <c r="F222" s="91"/>
      <c r="G222" s="91"/>
      <c r="H222" s="91"/>
      <c r="I222" s="91"/>
      <c r="J222" s="91"/>
      <c r="K222" s="91"/>
      <c r="L222" s="91"/>
      <c r="M222" s="91"/>
      <c r="N222" s="91"/>
      <c r="O222" s="92"/>
      <c r="P222" s="413">
        <f>SUMIF($AK$34:$AK$194,"=Secretaria",BC34:BF194)</f>
        <v>22.25</v>
      </c>
      <c r="Q222" s="414"/>
      <c r="R222" s="414"/>
      <c r="S222" s="414"/>
      <c r="T222" s="414"/>
      <c r="U222" s="415"/>
      <c r="V222" s="416">
        <f>'CARGA DE HORAS LABORADAS'!P48</f>
        <v>2112</v>
      </c>
      <c r="W222" s="416"/>
      <c r="X222" s="416"/>
      <c r="Y222" s="416"/>
      <c r="Z222" s="416"/>
      <c r="AA222" s="416"/>
      <c r="AB222" s="417"/>
      <c r="AC222" s="416">
        <f>'CARGA DE HORAS LABORADAS'!AC48</f>
        <v>0</v>
      </c>
      <c r="AD222" s="416"/>
      <c r="AE222" s="416"/>
      <c r="AF222" s="416"/>
      <c r="AG222" s="416"/>
      <c r="AH222" s="417"/>
      <c r="AI222" s="80"/>
      <c r="AJ222" s="80"/>
      <c r="AK222" s="80"/>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0"/>
      <c r="BH222" s="89"/>
      <c r="BI222" s="89"/>
      <c r="BJ222" s="89"/>
      <c r="BK222" s="80"/>
      <c r="BL222" s="80"/>
      <c r="BM222" s="80"/>
      <c r="BN222" s="80"/>
      <c r="BO222" s="80"/>
      <c r="BP222" s="80"/>
      <c r="BQ222" s="80"/>
      <c r="BR222" s="80"/>
      <c r="BS222" s="80"/>
      <c r="BT222" s="80"/>
      <c r="BU222" s="80"/>
      <c r="BV222" s="80"/>
      <c r="BW222" s="80"/>
      <c r="BX222" s="80"/>
      <c r="BY222" s="80"/>
      <c r="BZ222" s="80"/>
      <c r="CA222" s="80"/>
    </row>
    <row r="223" spans="1:79" ht="18" customHeight="1" x14ac:dyDescent="0.25">
      <c r="B223" s="90" t="str">
        <f>'PLAN DE CARGOS'!B49:P49</f>
        <v>Subgerente Administrativa</v>
      </c>
      <c r="C223" s="91"/>
      <c r="D223" s="91"/>
      <c r="E223" s="91"/>
      <c r="F223" s="91"/>
      <c r="G223" s="91"/>
      <c r="H223" s="91"/>
      <c r="I223" s="91"/>
      <c r="J223" s="91"/>
      <c r="K223" s="91"/>
      <c r="L223" s="91"/>
      <c r="M223" s="91"/>
      <c r="N223" s="91"/>
      <c r="O223" s="92"/>
      <c r="P223" s="413">
        <f>SUMIF($AK$34:$AK$194,"=Subgerente Administrativa",BC34:BF194)</f>
        <v>26.25</v>
      </c>
      <c r="Q223" s="414"/>
      <c r="R223" s="414"/>
      <c r="S223" s="414"/>
      <c r="T223" s="414"/>
      <c r="U223" s="415"/>
      <c r="V223" s="416">
        <f>'CARGA DE HORAS LABORADAS'!P49</f>
        <v>2112</v>
      </c>
      <c r="W223" s="416"/>
      <c r="X223" s="416"/>
      <c r="Y223" s="416"/>
      <c r="Z223" s="416"/>
      <c r="AA223" s="416"/>
      <c r="AB223" s="417"/>
      <c r="AC223" s="416">
        <f>'CARGA DE HORAS LABORADAS'!AC49</f>
        <v>-5.0000000001091394E-3</v>
      </c>
      <c r="AD223" s="416"/>
      <c r="AE223" s="416"/>
      <c r="AF223" s="416"/>
      <c r="AG223" s="416"/>
      <c r="AH223" s="417"/>
      <c r="AI223" s="80"/>
      <c r="AJ223" s="80"/>
      <c r="AK223" s="80"/>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0"/>
      <c r="BH223" s="89"/>
      <c r="BI223" s="89"/>
      <c r="BJ223" s="89"/>
      <c r="BK223" s="80"/>
      <c r="BL223" s="80"/>
      <c r="BM223" s="80"/>
      <c r="BN223" s="80"/>
      <c r="BO223" s="80"/>
      <c r="BP223" s="80"/>
      <c r="BQ223" s="80"/>
      <c r="BR223" s="80"/>
      <c r="BS223" s="80"/>
      <c r="BT223" s="80"/>
      <c r="BU223" s="80"/>
      <c r="BV223" s="80"/>
      <c r="BW223" s="80"/>
      <c r="BX223" s="80"/>
      <c r="BY223" s="80"/>
      <c r="BZ223" s="80"/>
      <c r="CA223" s="80"/>
    </row>
    <row r="224" spans="1:79" ht="18" customHeight="1" x14ac:dyDescent="0.25">
      <c r="B224" s="90" t="str">
        <f>'PLAN DE CARGOS'!B50:P50</f>
        <v>Subgerente Atención al Usuario</v>
      </c>
      <c r="C224" s="91"/>
      <c r="D224" s="91"/>
      <c r="E224" s="91"/>
      <c r="F224" s="91"/>
      <c r="G224" s="91"/>
      <c r="H224" s="91"/>
      <c r="I224" s="91"/>
      <c r="J224" s="91"/>
      <c r="K224" s="91"/>
      <c r="L224" s="91"/>
      <c r="M224" s="91"/>
      <c r="N224" s="91"/>
      <c r="O224" s="92"/>
      <c r="P224" s="413">
        <f>SUMIF($AK$34:$AK$194,"=Subgerente Atención al Usuario",BC34:BF194)</f>
        <v>10.25</v>
      </c>
      <c r="Q224" s="414"/>
      <c r="R224" s="414"/>
      <c r="S224" s="414"/>
      <c r="T224" s="414"/>
      <c r="U224" s="415"/>
      <c r="V224" s="416">
        <f>'CARGA DE HORAS LABORADAS'!P50</f>
        <v>2112</v>
      </c>
      <c r="W224" s="416"/>
      <c r="X224" s="416"/>
      <c r="Y224" s="416"/>
      <c r="Z224" s="416"/>
      <c r="AA224" s="416"/>
      <c r="AB224" s="417"/>
      <c r="AC224" s="416">
        <f>'CARGA DE HORAS LABORADAS'!AC50</f>
        <v>-5.0000000001091394E-3</v>
      </c>
      <c r="AD224" s="416"/>
      <c r="AE224" s="416"/>
      <c r="AF224" s="416"/>
      <c r="AG224" s="416"/>
      <c r="AH224" s="417"/>
      <c r="AI224" s="80"/>
      <c r="AJ224" s="80"/>
      <c r="AK224" s="80"/>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80"/>
      <c r="BH224" s="89"/>
      <c r="BI224" s="89"/>
      <c r="BJ224" s="89"/>
      <c r="BK224" s="80"/>
      <c r="BL224" s="80"/>
      <c r="BM224" s="80"/>
      <c r="BN224" s="80"/>
      <c r="BO224" s="80"/>
      <c r="BP224" s="80"/>
      <c r="BQ224" s="80"/>
      <c r="BR224" s="80"/>
      <c r="BS224" s="80"/>
      <c r="BT224" s="80"/>
      <c r="BU224" s="80"/>
      <c r="BV224" s="80"/>
      <c r="BW224" s="80"/>
      <c r="BX224" s="80"/>
      <c r="BY224" s="80"/>
      <c r="BZ224" s="80"/>
      <c r="CA224" s="80"/>
    </row>
    <row r="225" spans="2:79" ht="18" customHeight="1" x14ac:dyDescent="0.25">
      <c r="B225" s="90" t="str">
        <f>'PLAN DE CARGOS'!B51:P51</f>
        <v>Técnico Área Salud (Farmacia)</v>
      </c>
      <c r="C225" s="91"/>
      <c r="D225" s="91"/>
      <c r="E225" s="91"/>
      <c r="F225" s="91"/>
      <c r="G225" s="91"/>
      <c r="H225" s="91"/>
      <c r="I225" s="91"/>
      <c r="J225" s="91"/>
      <c r="K225" s="91"/>
      <c r="L225" s="91"/>
      <c r="M225" s="91"/>
      <c r="N225" s="91"/>
      <c r="O225" s="92"/>
      <c r="P225" s="413">
        <f>SUMIF($AK$34:$AK$194,"=Técnico Área Salud (Farmacia)",BC34:BF194)</f>
        <v>26.25</v>
      </c>
      <c r="Q225" s="414"/>
      <c r="R225" s="414"/>
      <c r="S225" s="414"/>
      <c r="T225" s="414"/>
      <c r="U225" s="415"/>
      <c r="V225" s="416">
        <f>'CARGA DE HORAS LABORADAS'!P51</f>
        <v>2112</v>
      </c>
      <c r="W225" s="416"/>
      <c r="X225" s="416"/>
      <c r="Y225" s="416"/>
      <c r="Z225" s="416"/>
      <c r="AA225" s="416"/>
      <c r="AB225" s="417"/>
      <c r="AC225" s="416">
        <f>'CARGA DE HORAS LABORADAS'!AC51</f>
        <v>-5.0000000001091394E-3</v>
      </c>
      <c r="AD225" s="416"/>
      <c r="AE225" s="416"/>
      <c r="AF225" s="416"/>
      <c r="AG225" s="416"/>
      <c r="AH225" s="417"/>
      <c r="AI225" s="80"/>
      <c r="AJ225" s="80"/>
      <c r="AK225" s="80"/>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0"/>
      <c r="BH225" s="89"/>
      <c r="BI225" s="89"/>
      <c r="BJ225" s="89"/>
      <c r="BK225" s="80"/>
      <c r="BL225" s="80"/>
      <c r="BM225" s="80"/>
      <c r="BN225" s="80"/>
      <c r="BO225" s="80"/>
      <c r="BP225" s="80"/>
      <c r="BQ225" s="80"/>
      <c r="BR225" s="80"/>
      <c r="BS225" s="80"/>
      <c r="BT225" s="80"/>
      <c r="BU225" s="80"/>
      <c r="BV225" s="80"/>
      <c r="BW225" s="80"/>
      <c r="BX225" s="80"/>
      <c r="BY225" s="80"/>
      <c r="BZ225" s="80"/>
      <c r="CA225" s="80"/>
    </row>
    <row r="226" spans="2:79" ht="18" customHeight="1" x14ac:dyDescent="0.25">
      <c r="B226" s="90" t="str">
        <f>'PLAN DE CARGOS'!B52:P52</f>
        <v>Técnico Área Salud (Rayos X)</v>
      </c>
      <c r="C226" s="91"/>
      <c r="D226" s="91"/>
      <c r="E226" s="91"/>
      <c r="F226" s="91"/>
      <c r="G226" s="91"/>
      <c r="H226" s="91"/>
      <c r="I226" s="91"/>
      <c r="J226" s="91"/>
      <c r="K226" s="91"/>
      <c r="L226" s="91"/>
      <c r="M226" s="91"/>
      <c r="N226" s="91"/>
      <c r="O226" s="92"/>
      <c r="P226" s="413">
        <f>SUMIF($AK$34:$AK$194,"=Técnico Área Salud (Rayos X)",BC34:BF194)</f>
        <v>22.25</v>
      </c>
      <c r="Q226" s="414"/>
      <c r="R226" s="414"/>
      <c r="S226" s="414"/>
      <c r="T226" s="414"/>
      <c r="U226" s="415"/>
      <c r="V226" s="416">
        <f>'CARGA DE HORAS LABORADAS'!P52</f>
        <v>2112</v>
      </c>
      <c r="W226" s="416"/>
      <c r="X226" s="416"/>
      <c r="Y226" s="416"/>
      <c r="Z226" s="416"/>
      <c r="AA226" s="416"/>
      <c r="AB226" s="417"/>
      <c r="AC226" s="416">
        <f>'CARGA DE HORAS LABORADAS'!AC52</f>
        <v>0</v>
      </c>
      <c r="AD226" s="416"/>
      <c r="AE226" s="416"/>
      <c r="AF226" s="416"/>
      <c r="AG226" s="416"/>
      <c r="AH226" s="417"/>
      <c r="AI226" s="80"/>
      <c r="AJ226" s="80"/>
      <c r="AK226" s="80"/>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0"/>
      <c r="BH226" s="89"/>
      <c r="BI226" s="89"/>
      <c r="BJ226" s="89"/>
      <c r="BK226" s="80"/>
      <c r="BL226" s="80"/>
      <c r="BM226" s="80"/>
      <c r="BN226" s="80"/>
      <c r="BO226" s="80"/>
      <c r="BP226" s="80"/>
      <c r="BQ226" s="80"/>
      <c r="BR226" s="80"/>
      <c r="BS226" s="80"/>
      <c r="BT226" s="80"/>
      <c r="BU226" s="80"/>
      <c r="BV226" s="80"/>
      <c r="BW226" s="80"/>
      <c r="BX226" s="80"/>
      <c r="BY226" s="80"/>
      <c r="BZ226" s="80"/>
      <c r="CA226" s="80"/>
    </row>
    <row r="227" spans="2:79" ht="18" customHeight="1" thickBot="1" x14ac:dyDescent="0.3">
      <c r="B227" s="93" t="str">
        <f>'PLAN DE CARGOS'!B53:P53</f>
        <v>Técnico Área Salud (Vacunador)</v>
      </c>
      <c r="C227" s="94"/>
      <c r="D227" s="94"/>
      <c r="E227" s="94"/>
      <c r="F227" s="94"/>
      <c r="G227" s="94"/>
      <c r="H227" s="94"/>
      <c r="I227" s="94"/>
      <c r="J227" s="94"/>
      <c r="K227" s="94"/>
      <c r="L227" s="94"/>
      <c r="M227" s="94"/>
      <c r="N227" s="94"/>
      <c r="O227" s="95"/>
      <c r="P227" s="426">
        <f>SUMIF($AK$34:$AK$194,"=Técnico Área salud (Vacunador)",BC34:BF194)</f>
        <v>22.25</v>
      </c>
      <c r="Q227" s="427"/>
      <c r="R227" s="427"/>
      <c r="S227" s="427"/>
      <c r="T227" s="427"/>
      <c r="U227" s="428"/>
      <c r="V227" s="429">
        <f>'CARGA DE HORAS LABORADAS'!P53</f>
        <v>2112</v>
      </c>
      <c r="W227" s="429"/>
      <c r="X227" s="429"/>
      <c r="Y227" s="429"/>
      <c r="Z227" s="429"/>
      <c r="AA227" s="429"/>
      <c r="AB227" s="430"/>
      <c r="AC227" s="429">
        <f>'CARGA DE HORAS LABORADAS'!AC53</f>
        <v>0</v>
      </c>
      <c r="AD227" s="429"/>
      <c r="AE227" s="429"/>
      <c r="AF227" s="429"/>
      <c r="AG227" s="429"/>
      <c r="AH227" s="430"/>
      <c r="AI227" s="80"/>
      <c r="AJ227" s="80"/>
      <c r="AK227" s="80"/>
      <c r="AL227" s="88"/>
      <c r="AM227" s="88"/>
      <c r="AN227" s="88"/>
      <c r="AO227" s="88"/>
      <c r="AP227" s="88"/>
      <c r="AQ227" s="88"/>
      <c r="AR227" s="88"/>
      <c r="AS227" s="88"/>
      <c r="AT227" s="88"/>
      <c r="AU227" s="88"/>
      <c r="AV227" s="88"/>
      <c r="AW227" s="88"/>
      <c r="AX227" s="88"/>
      <c r="AY227" s="88"/>
      <c r="AZ227" s="88"/>
      <c r="BA227" s="88"/>
      <c r="BB227" s="88"/>
      <c r="BC227" s="88"/>
      <c r="BD227" s="88"/>
      <c r="BE227" s="88"/>
      <c r="BF227" s="88"/>
      <c r="BG227" s="80"/>
      <c r="BH227" s="89"/>
      <c r="BI227" s="89"/>
      <c r="BJ227" s="89"/>
      <c r="BK227" s="80"/>
      <c r="BL227" s="80"/>
      <c r="BM227" s="80"/>
      <c r="BN227" s="80"/>
      <c r="BO227" s="80"/>
      <c r="BP227" s="80"/>
      <c r="BQ227" s="80"/>
      <c r="BR227" s="80"/>
      <c r="BS227" s="80"/>
      <c r="BT227" s="80"/>
      <c r="BU227" s="80"/>
      <c r="BV227" s="80"/>
      <c r="BW227" s="80"/>
      <c r="BX227" s="80"/>
      <c r="BY227" s="80"/>
      <c r="BZ227" s="80"/>
      <c r="CA227" s="80"/>
    </row>
    <row r="228" spans="2:79" ht="18" customHeight="1" x14ac:dyDescent="0.25">
      <c r="AI228" s="80"/>
      <c r="AJ228" s="80"/>
      <c r="AK228" s="80"/>
      <c r="AL228" s="80"/>
      <c r="AM228" s="80"/>
      <c r="AN228" s="80"/>
      <c r="AO228" s="80"/>
      <c r="AP228" s="80"/>
      <c r="AQ228" s="80"/>
      <c r="AR228" s="80"/>
      <c r="AS228" s="80"/>
      <c r="AT228" s="80"/>
      <c r="AU228" s="80"/>
      <c r="AV228" s="80"/>
      <c r="AW228" s="80"/>
      <c r="AX228" s="80"/>
      <c r="AY228" s="80"/>
      <c r="AZ228" s="80"/>
      <c r="BA228" s="80"/>
      <c r="BB228" s="80"/>
      <c r="BC228" s="80"/>
      <c r="BD228" s="80"/>
      <c r="BE228" s="80"/>
      <c r="BF228" s="80"/>
      <c r="BG228" s="81"/>
      <c r="BH228" s="81"/>
      <c r="BI228" s="81"/>
      <c r="BJ228" s="81"/>
      <c r="BK228" s="80"/>
      <c r="BL228" s="80"/>
      <c r="BM228" s="80"/>
      <c r="BN228" s="80"/>
      <c r="BO228" s="80"/>
      <c r="BP228" s="80"/>
      <c r="BQ228" s="80"/>
      <c r="BR228" s="80"/>
      <c r="BS228" s="80"/>
      <c r="BT228" s="80"/>
      <c r="BU228" s="80"/>
      <c r="BV228" s="80"/>
      <c r="BW228" s="80"/>
      <c r="BX228" s="80"/>
      <c r="BY228" s="80"/>
      <c r="BZ228" s="80"/>
      <c r="CA228" s="80"/>
    </row>
    <row r="229" spans="2:79" ht="18" customHeight="1" x14ac:dyDescent="0.25">
      <c r="AI229" s="80"/>
      <c r="AJ229" s="80"/>
      <c r="AK229" s="80"/>
      <c r="AL229" s="80"/>
      <c r="AM229" s="80"/>
      <c r="AN229" s="80"/>
      <c r="AO229" s="80"/>
      <c r="AP229" s="80"/>
      <c r="AQ229" s="80"/>
      <c r="AR229" s="80"/>
      <c r="AS229" s="80"/>
      <c r="AT229" s="80"/>
      <c r="AU229" s="80"/>
      <c r="AV229" s="80"/>
      <c r="AW229" s="80"/>
      <c r="AX229" s="80"/>
      <c r="AY229" s="80"/>
      <c r="AZ229" s="80"/>
      <c r="BA229" s="80"/>
      <c r="BB229" s="80"/>
      <c r="BC229" s="80"/>
      <c r="BD229" s="80"/>
      <c r="BE229" s="80"/>
      <c r="BF229" s="80"/>
      <c r="BG229" s="81"/>
      <c r="BH229" s="81"/>
      <c r="BI229" s="81"/>
      <c r="BJ229" s="81"/>
      <c r="BK229" s="80"/>
      <c r="BL229" s="80"/>
      <c r="BM229" s="80"/>
      <c r="BN229" s="80"/>
      <c r="BO229" s="80"/>
      <c r="BP229" s="80"/>
      <c r="BQ229" s="80"/>
      <c r="BR229" s="80"/>
      <c r="BS229" s="80"/>
      <c r="BT229" s="80"/>
      <c r="BU229" s="80"/>
      <c r="BV229" s="80"/>
      <c r="BW229" s="80"/>
      <c r="BX229" s="80"/>
      <c r="BY229" s="80"/>
      <c r="BZ229" s="80"/>
      <c r="CA229" s="80"/>
    </row>
    <row r="230" spans="2:79" ht="18" customHeight="1" x14ac:dyDescent="0.25">
      <c r="AI230" s="80"/>
      <c r="AJ230" s="80"/>
      <c r="AK230" s="80"/>
      <c r="AL230" s="80"/>
      <c r="AM230" s="80"/>
      <c r="AN230" s="80"/>
      <c r="AO230" s="80"/>
      <c r="AP230" s="80"/>
      <c r="AQ230" s="80"/>
      <c r="AR230" s="80"/>
      <c r="AS230" s="80"/>
      <c r="AT230" s="80"/>
      <c r="AU230" s="80"/>
      <c r="AV230" s="80"/>
      <c r="AW230" s="80"/>
      <c r="AX230" s="80"/>
      <c r="AY230" s="80"/>
      <c r="AZ230" s="80"/>
      <c r="BA230" s="80"/>
      <c r="BB230" s="80"/>
      <c r="BC230" s="80"/>
      <c r="BD230" s="80"/>
      <c r="BE230" s="80"/>
      <c r="BF230" s="80"/>
      <c r="BG230" s="81"/>
      <c r="BH230" s="81"/>
      <c r="BI230" s="81"/>
      <c r="BJ230" s="81"/>
      <c r="BK230" s="80"/>
      <c r="BL230" s="80"/>
      <c r="BM230" s="80"/>
      <c r="BN230" s="80"/>
      <c r="BO230" s="80"/>
      <c r="BP230" s="80"/>
      <c r="BQ230" s="80"/>
      <c r="BR230" s="80"/>
      <c r="BS230" s="80"/>
      <c r="BT230" s="80"/>
      <c r="BU230" s="80"/>
      <c r="BV230" s="80"/>
      <c r="BW230" s="80"/>
      <c r="BX230" s="80"/>
      <c r="BY230" s="80"/>
      <c r="BZ230" s="80"/>
      <c r="CA230" s="80"/>
    </row>
    <row r="231" spans="2:79" ht="18" customHeight="1" x14ac:dyDescent="0.25">
      <c r="AI231" s="80"/>
      <c r="AJ231" s="80"/>
      <c r="AK231" s="80"/>
      <c r="AL231" s="80"/>
      <c r="AM231" s="80"/>
      <c r="AN231" s="80"/>
      <c r="AO231" s="80"/>
      <c r="AP231" s="80"/>
      <c r="AQ231" s="80"/>
      <c r="AR231" s="80"/>
      <c r="AS231" s="80"/>
      <c r="AT231" s="80"/>
      <c r="AU231" s="80"/>
      <c r="AV231" s="80"/>
      <c r="AW231" s="80"/>
      <c r="AX231" s="80"/>
      <c r="AY231" s="80"/>
      <c r="AZ231" s="80"/>
      <c r="BA231" s="80"/>
      <c r="BB231" s="80"/>
      <c r="BC231" s="80"/>
      <c r="BD231" s="80"/>
      <c r="BE231" s="80"/>
      <c r="BF231" s="80"/>
      <c r="BG231" s="81"/>
      <c r="BH231" s="81"/>
      <c r="BI231" s="81"/>
      <c r="BJ231" s="81"/>
      <c r="BK231" s="80"/>
      <c r="BL231" s="80"/>
      <c r="BM231" s="80"/>
      <c r="BN231" s="80"/>
      <c r="BO231" s="80"/>
      <c r="BP231" s="80"/>
      <c r="BQ231" s="80"/>
      <c r="BR231" s="80"/>
      <c r="BS231" s="80"/>
      <c r="BT231" s="80"/>
      <c r="BU231" s="80"/>
      <c r="BV231" s="80"/>
      <c r="BW231" s="80"/>
      <c r="BX231" s="80"/>
      <c r="BY231" s="80"/>
      <c r="BZ231" s="80"/>
      <c r="CA231" s="80"/>
    </row>
    <row r="232" spans="2:79" ht="18" customHeight="1" x14ac:dyDescent="0.25">
      <c r="AI232" s="80"/>
      <c r="AJ232" s="80"/>
      <c r="AK232" s="80"/>
      <c r="AL232" s="80"/>
      <c r="AM232" s="80"/>
      <c r="AN232" s="80"/>
      <c r="AO232" s="80"/>
      <c r="AP232" s="80"/>
      <c r="AQ232" s="80"/>
      <c r="AR232" s="80"/>
      <c r="AS232" s="80"/>
      <c r="AT232" s="80"/>
      <c r="AU232" s="80"/>
      <c r="AV232" s="80"/>
      <c r="AW232" s="80"/>
      <c r="AX232" s="80"/>
      <c r="AY232" s="80"/>
      <c r="AZ232" s="80"/>
      <c r="BA232" s="80"/>
      <c r="BB232" s="80"/>
      <c r="BC232" s="80"/>
      <c r="BD232" s="80"/>
      <c r="BE232" s="80"/>
      <c r="BF232" s="80"/>
      <c r="BG232" s="81"/>
      <c r="BH232" s="81"/>
      <c r="BI232" s="81"/>
      <c r="BJ232" s="81"/>
      <c r="BK232" s="80"/>
      <c r="BL232" s="80"/>
      <c r="BM232" s="80"/>
      <c r="BN232" s="80"/>
      <c r="BO232" s="80"/>
      <c r="BP232" s="80"/>
      <c r="BQ232" s="80"/>
      <c r="BR232" s="80"/>
      <c r="BS232" s="80"/>
      <c r="BT232" s="80"/>
      <c r="BU232" s="80"/>
      <c r="BV232" s="80"/>
      <c r="BW232" s="80"/>
      <c r="BX232" s="80"/>
      <c r="BY232" s="80"/>
      <c r="BZ232" s="80"/>
      <c r="CA232" s="80"/>
    </row>
    <row r="233" spans="2:79" ht="18" customHeight="1" x14ac:dyDescent="0.25">
      <c r="AI233" s="80"/>
      <c r="AJ233" s="80"/>
      <c r="AK233" s="80"/>
      <c r="AL233" s="80"/>
      <c r="AM233" s="80"/>
      <c r="AN233" s="80"/>
      <c r="AO233" s="80"/>
      <c r="AP233" s="80"/>
      <c r="AQ233" s="80"/>
      <c r="AR233" s="80"/>
      <c r="AS233" s="80"/>
      <c r="AT233" s="80"/>
      <c r="AU233" s="80"/>
      <c r="AV233" s="80"/>
      <c r="AW233" s="80"/>
      <c r="AX233" s="80"/>
      <c r="AY233" s="80"/>
      <c r="AZ233" s="80"/>
      <c r="BA233" s="80"/>
      <c r="BB233" s="80"/>
      <c r="BC233" s="80"/>
      <c r="BD233" s="80"/>
      <c r="BE233" s="80"/>
      <c r="BF233" s="80"/>
      <c r="BG233" s="81"/>
      <c r="BH233" s="81"/>
      <c r="BI233" s="81"/>
      <c r="BJ233" s="81"/>
      <c r="BK233" s="80"/>
      <c r="BL233" s="80"/>
      <c r="BM233" s="80"/>
      <c r="BN233" s="80"/>
      <c r="BO233" s="80"/>
      <c r="BP233" s="80"/>
      <c r="BQ233" s="80"/>
      <c r="BR233" s="80"/>
      <c r="BS233" s="80"/>
      <c r="BT233" s="80"/>
      <c r="BU233" s="80"/>
      <c r="BV233" s="80"/>
      <c r="BW233" s="80"/>
      <c r="BX233" s="80"/>
      <c r="BY233" s="80"/>
      <c r="BZ233" s="80"/>
      <c r="CA233" s="80"/>
    </row>
    <row r="234" spans="2:79" ht="18" customHeight="1" x14ac:dyDescent="0.25">
      <c r="AI234" s="80"/>
      <c r="AJ234" s="80"/>
      <c r="AK234" s="80"/>
      <c r="AL234" s="80"/>
      <c r="AM234" s="80"/>
      <c r="AN234" s="80"/>
      <c r="AO234" s="80"/>
      <c r="AP234" s="80"/>
      <c r="AQ234" s="80"/>
      <c r="AR234" s="80"/>
      <c r="AS234" s="80"/>
      <c r="AT234" s="80"/>
      <c r="AU234" s="80"/>
      <c r="AV234" s="80"/>
      <c r="AW234" s="80"/>
      <c r="AX234" s="80"/>
      <c r="AY234" s="80"/>
      <c r="AZ234" s="80"/>
      <c r="BA234" s="80"/>
      <c r="BB234" s="80"/>
      <c r="BC234" s="80"/>
      <c r="BD234" s="80"/>
      <c r="BE234" s="80"/>
      <c r="BF234" s="80"/>
      <c r="BG234" s="81"/>
      <c r="BH234" s="81"/>
      <c r="BI234" s="81"/>
      <c r="BJ234" s="81"/>
      <c r="BK234" s="80"/>
      <c r="BL234" s="80"/>
      <c r="BM234" s="80"/>
      <c r="BN234" s="80"/>
      <c r="BO234" s="80"/>
      <c r="BP234" s="80"/>
      <c r="BQ234" s="80"/>
      <c r="BR234" s="80"/>
      <c r="BS234" s="80"/>
      <c r="BT234" s="80"/>
      <c r="BU234" s="80"/>
      <c r="BV234" s="80"/>
      <c r="BW234" s="80"/>
      <c r="BX234" s="80"/>
      <c r="BY234" s="80"/>
      <c r="BZ234" s="80"/>
      <c r="CA234" s="80"/>
    </row>
    <row r="235" spans="2:79" ht="18" customHeight="1" x14ac:dyDescent="0.25">
      <c r="AI235" s="80"/>
      <c r="AJ235" s="80"/>
      <c r="AK235" s="80"/>
      <c r="AL235" s="80"/>
      <c r="AM235" s="80"/>
      <c r="AN235" s="80"/>
      <c r="AO235" s="80"/>
      <c r="AP235" s="80"/>
      <c r="AQ235" s="80"/>
      <c r="AR235" s="80"/>
      <c r="AS235" s="80"/>
      <c r="AT235" s="80"/>
      <c r="AU235" s="80"/>
      <c r="AV235" s="80"/>
      <c r="AW235" s="80"/>
      <c r="AX235" s="80"/>
      <c r="AY235" s="80"/>
      <c r="AZ235" s="80"/>
      <c r="BA235" s="80"/>
      <c r="BB235" s="80"/>
      <c r="BC235" s="80"/>
      <c r="BD235" s="80"/>
      <c r="BE235" s="80"/>
      <c r="BF235" s="80"/>
      <c r="BG235" s="81"/>
      <c r="BH235" s="81"/>
      <c r="BI235" s="81"/>
      <c r="BJ235" s="81"/>
      <c r="BK235" s="80"/>
      <c r="BL235" s="80"/>
      <c r="BM235" s="80"/>
      <c r="BN235" s="80"/>
      <c r="BO235" s="80"/>
      <c r="BP235" s="80"/>
      <c r="BQ235" s="80"/>
      <c r="BR235" s="80"/>
      <c r="BS235" s="80"/>
      <c r="BT235" s="80"/>
      <c r="BU235" s="80"/>
      <c r="BV235" s="80"/>
      <c r="BW235" s="80"/>
      <c r="BX235" s="80"/>
      <c r="BY235" s="80"/>
      <c r="BZ235" s="80"/>
      <c r="CA235" s="80"/>
    </row>
    <row r="236" spans="2:79" ht="18" customHeight="1" x14ac:dyDescent="0.25">
      <c r="AI236" s="80"/>
      <c r="AJ236" s="80"/>
      <c r="AK236" s="80"/>
      <c r="AL236" s="80"/>
      <c r="AM236" s="80"/>
      <c r="AN236" s="80"/>
      <c r="AO236" s="80"/>
      <c r="AP236" s="80"/>
      <c r="AQ236" s="80"/>
      <c r="AR236" s="80"/>
      <c r="AS236" s="80"/>
      <c r="AT236" s="80"/>
      <c r="AU236" s="80"/>
      <c r="AV236" s="80"/>
      <c r="AW236" s="80"/>
      <c r="AX236" s="80"/>
      <c r="AY236" s="80"/>
      <c r="AZ236" s="80"/>
      <c r="BA236" s="80"/>
      <c r="BB236" s="80"/>
      <c r="BC236" s="80"/>
      <c r="BD236" s="80"/>
      <c r="BE236" s="80"/>
      <c r="BF236" s="80"/>
      <c r="BG236" s="81"/>
      <c r="BH236" s="81"/>
      <c r="BI236" s="81"/>
      <c r="BJ236" s="81"/>
      <c r="BK236" s="80"/>
      <c r="BL236" s="80"/>
      <c r="BM236" s="80"/>
      <c r="BN236" s="80"/>
      <c r="BO236" s="80"/>
      <c r="BP236" s="80"/>
      <c r="BQ236" s="80"/>
      <c r="BR236" s="80"/>
      <c r="BS236" s="80"/>
      <c r="BT236" s="80"/>
      <c r="BU236" s="80"/>
      <c r="BV236" s="80"/>
      <c r="BW236" s="80"/>
      <c r="BX236" s="80"/>
      <c r="BY236" s="80"/>
      <c r="BZ236" s="80"/>
      <c r="CA236" s="80"/>
    </row>
    <row r="237" spans="2:79" ht="18" customHeight="1" x14ac:dyDescent="0.25">
      <c r="AI237" s="80"/>
      <c r="AJ237" s="80"/>
      <c r="AK237" s="80"/>
      <c r="AL237" s="80"/>
      <c r="AM237" s="80"/>
      <c r="AN237" s="80"/>
      <c r="AO237" s="80"/>
      <c r="AP237" s="80"/>
      <c r="AQ237" s="80"/>
      <c r="AR237" s="80"/>
      <c r="AS237" s="80"/>
      <c r="AT237" s="80"/>
      <c r="AU237" s="80"/>
      <c r="AV237" s="80"/>
      <c r="AW237" s="80"/>
      <c r="AX237" s="80"/>
      <c r="AY237" s="80"/>
      <c r="AZ237" s="80"/>
      <c r="BA237" s="80"/>
      <c r="BB237" s="80"/>
      <c r="BC237" s="80"/>
      <c r="BD237" s="80"/>
      <c r="BE237" s="80"/>
      <c r="BF237" s="80"/>
      <c r="BG237" s="81"/>
      <c r="BH237" s="81"/>
      <c r="BI237" s="81"/>
      <c r="BJ237" s="81"/>
      <c r="BK237" s="80"/>
      <c r="BL237" s="80"/>
      <c r="BM237" s="80"/>
      <c r="BN237" s="80"/>
      <c r="BO237" s="80"/>
      <c r="BP237" s="80"/>
      <c r="BQ237" s="80"/>
      <c r="BR237" s="80"/>
      <c r="BS237" s="80"/>
      <c r="BT237" s="80"/>
      <c r="BU237" s="80"/>
      <c r="BV237" s="80"/>
      <c r="BW237" s="80"/>
      <c r="BX237" s="80"/>
      <c r="BY237" s="80"/>
      <c r="BZ237" s="80"/>
      <c r="CA237" s="80"/>
    </row>
    <row r="238" spans="2:79" ht="18" customHeight="1" x14ac:dyDescent="0.25">
      <c r="AI238" s="80"/>
      <c r="AJ238" s="80"/>
      <c r="AK238" s="80"/>
      <c r="AL238" s="80"/>
      <c r="AM238" s="80"/>
      <c r="AN238" s="80"/>
      <c r="AO238" s="80"/>
      <c r="AP238" s="80"/>
      <c r="AQ238" s="80"/>
      <c r="AR238" s="80"/>
      <c r="AS238" s="80"/>
      <c r="AT238" s="80"/>
      <c r="AU238" s="80"/>
      <c r="AV238" s="80"/>
      <c r="AW238" s="80"/>
      <c r="AX238" s="80"/>
      <c r="AY238" s="80"/>
      <c r="AZ238" s="80"/>
      <c r="BA238" s="80"/>
      <c r="BB238" s="80"/>
      <c r="BC238" s="80"/>
      <c r="BD238" s="80"/>
      <c r="BE238" s="80"/>
      <c r="BF238" s="80"/>
      <c r="BG238" s="81"/>
      <c r="BH238" s="81"/>
      <c r="BI238" s="81"/>
      <c r="BJ238" s="81"/>
      <c r="BK238" s="80"/>
      <c r="BL238" s="80"/>
      <c r="BM238" s="80"/>
      <c r="BN238" s="80"/>
      <c r="BO238" s="80"/>
      <c r="BP238" s="80"/>
      <c r="BQ238" s="80"/>
      <c r="BR238" s="80"/>
      <c r="BS238" s="80"/>
      <c r="BT238" s="80"/>
      <c r="BU238" s="80"/>
      <c r="BV238" s="80"/>
      <c r="BW238" s="80"/>
      <c r="BX238" s="80"/>
      <c r="BY238" s="80"/>
      <c r="BZ238" s="80"/>
      <c r="CA238" s="80"/>
    </row>
    <row r="239" spans="2:79" ht="18" customHeight="1" x14ac:dyDescent="0.25">
      <c r="AI239" s="80"/>
      <c r="AJ239" s="80"/>
      <c r="AK239" s="80"/>
      <c r="AL239" s="80"/>
      <c r="AM239" s="80"/>
      <c r="AN239" s="80"/>
      <c r="AO239" s="80"/>
      <c r="AP239" s="80"/>
      <c r="AQ239" s="80"/>
      <c r="AR239" s="80"/>
      <c r="AS239" s="80"/>
      <c r="AT239" s="80"/>
      <c r="AU239" s="80"/>
      <c r="AV239" s="80"/>
      <c r="AW239" s="80"/>
      <c r="AX239" s="80"/>
      <c r="AY239" s="80"/>
      <c r="AZ239" s="80"/>
      <c r="BA239" s="80"/>
      <c r="BB239" s="80"/>
      <c r="BC239" s="80"/>
      <c r="BD239" s="80"/>
      <c r="BE239" s="80"/>
      <c r="BF239" s="80"/>
      <c r="BG239" s="81"/>
      <c r="BH239" s="81"/>
      <c r="BI239" s="81"/>
      <c r="BJ239" s="81"/>
      <c r="BK239" s="80"/>
      <c r="BL239" s="80"/>
      <c r="BM239" s="80"/>
      <c r="BN239" s="80"/>
      <c r="BO239" s="80"/>
      <c r="BP239" s="80"/>
      <c r="BQ239" s="80"/>
      <c r="BR239" s="80"/>
      <c r="BS239" s="80"/>
      <c r="BT239" s="80"/>
      <c r="BU239" s="80"/>
      <c r="BV239" s="80"/>
      <c r="BW239" s="80"/>
      <c r="BX239" s="80"/>
      <c r="BY239" s="80"/>
      <c r="BZ239" s="80"/>
      <c r="CA239" s="80"/>
    </row>
    <row r="240" spans="2:79" ht="18" customHeight="1" x14ac:dyDescent="0.25">
      <c r="AI240" s="80"/>
      <c r="AJ240" s="80"/>
      <c r="AK240" s="80"/>
      <c r="AL240" s="80"/>
      <c r="AM240" s="80"/>
      <c r="AN240" s="80"/>
      <c r="AO240" s="80"/>
      <c r="AP240" s="80"/>
      <c r="AQ240" s="80"/>
      <c r="AR240" s="80"/>
      <c r="AS240" s="80"/>
      <c r="AT240" s="80"/>
      <c r="AU240" s="80"/>
      <c r="AV240" s="80"/>
      <c r="AW240" s="80"/>
      <c r="AX240" s="80"/>
      <c r="AY240" s="80"/>
      <c r="AZ240" s="80"/>
      <c r="BA240" s="80"/>
      <c r="BB240" s="80"/>
      <c r="BC240" s="80"/>
      <c r="BD240" s="80"/>
      <c r="BE240" s="80"/>
      <c r="BF240" s="80"/>
      <c r="BG240" s="81"/>
      <c r="BH240" s="81"/>
      <c r="BI240" s="81"/>
      <c r="BJ240" s="81"/>
      <c r="BK240" s="80"/>
      <c r="BL240" s="80"/>
      <c r="BM240" s="80"/>
      <c r="BN240" s="80"/>
      <c r="BO240" s="80"/>
      <c r="BP240" s="80"/>
      <c r="BQ240" s="80"/>
      <c r="BR240" s="80"/>
      <c r="BS240" s="80"/>
      <c r="BT240" s="80"/>
      <c r="BU240" s="80"/>
      <c r="BV240" s="80"/>
      <c r="BW240" s="80"/>
      <c r="BX240" s="80"/>
      <c r="BY240" s="80"/>
      <c r="BZ240" s="80"/>
      <c r="CA240" s="80"/>
    </row>
    <row r="241" spans="35:79" ht="18" customHeight="1" x14ac:dyDescent="0.25">
      <c r="AI241" s="80"/>
      <c r="AJ241" s="80"/>
      <c r="AK241" s="80"/>
      <c r="AL241" s="80"/>
      <c r="AM241" s="80"/>
      <c r="AN241" s="80"/>
      <c r="AO241" s="80"/>
      <c r="AP241" s="80"/>
      <c r="AQ241" s="80"/>
      <c r="AR241" s="80"/>
      <c r="AS241" s="80"/>
      <c r="AT241" s="80"/>
      <c r="AU241" s="80"/>
      <c r="AV241" s="80"/>
      <c r="AW241" s="80"/>
      <c r="AX241" s="80"/>
      <c r="AY241" s="80"/>
      <c r="AZ241" s="80"/>
      <c r="BA241" s="80"/>
      <c r="BB241" s="80"/>
      <c r="BC241" s="80"/>
      <c r="BD241" s="80"/>
      <c r="BE241" s="80"/>
      <c r="BF241" s="80"/>
      <c r="BG241" s="81"/>
      <c r="BH241" s="81"/>
      <c r="BI241" s="81"/>
      <c r="BJ241" s="81"/>
      <c r="BK241" s="80"/>
      <c r="BL241" s="80"/>
      <c r="BM241" s="80"/>
      <c r="BN241" s="80"/>
      <c r="BO241" s="80"/>
      <c r="BP241" s="80"/>
      <c r="BQ241" s="80"/>
      <c r="BR241" s="80"/>
      <c r="BS241" s="80"/>
      <c r="BT241" s="80"/>
      <c r="BU241" s="80"/>
      <c r="BV241" s="80"/>
      <c r="BW241" s="80"/>
      <c r="BX241" s="80"/>
      <c r="BY241" s="80"/>
      <c r="BZ241" s="80"/>
      <c r="CA241" s="80"/>
    </row>
  </sheetData>
  <mergeCells count="919">
    <mergeCell ref="CD172:CI193"/>
    <mergeCell ref="BX172:CC193"/>
    <mergeCell ref="AK192:AX192"/>
    <mergeCell ref="AY192:BB192"/>
    <mergeCell ref="BC192:BF192"/>
    <mergeCell ref="BG192:BJ192"/>
    <mergeCell ref="BK192:BP192"/>
    <mergeCell ref="AK193:AX193"/>
    <mergeCell ref="AY193:BB193"/>
    <mergeCell ref="BC193:BF193"/>
    <mergeCell ref="BG193:BJ193"/>
    <mergeCell ref="BK193:BP193"/>
    <mergeCell ref="AK190:AX190"/>
    <mergeCell ref="AY190:BB190"/>
    <mergeCell ref="BC190:BF190"/>
    <mergeCell ref="BG190:BJ190"/>
    <mergeCell ref="BK190:BP190"/>
    <mergeCell ref="AK191:AX191"/>
    <mergeCell ref="AY191:BB191"/>
    <mergeCell ref="BC191:BF191"/>
    <mergeCell ref="BG191:BJ191"/>
    <mergeCell ref="BK191:BP191"/>
    <mergeCell ref="AK188:AX188"/>
    <mergeCell ref="AY188:BB188"/>
    <mergeCell ref="AK185:AX185"/>
    <mergeCell ref="AY185:BB185"/>
    <mergeCell ref="BC185:BF185"/>
    <mergeCell ref="BG185:BJ185"/>
    <mergeCell ref="BK185:BP185"/>
    <mergeCell ref="BC188:BF188"/>
    <mergeCell ref="BG188:BJ188"/>
    <mergeCell ref="BK188:BP188"/>
    <mergeCell ref="AK189:AX189"/>
    <mergeCell ref="AY189:BB189"/>
    <mergeCell ref="BC189:BF189"/>
    <mergeCell ref="BG189:BJ189"/>
    <mergeCell ref="BK189:BP189"/>
    <mergeCell ref="AK186:AX186"/>
    <mergeCell ref="AY186:BB186"/>
    <mergeCell ref="BC186:BF186"/>
    <mergeCell ref="BG186:BJ186"/>
    <mergeCell ref="BK186:BP186"/>
    <mergeCell ref="AK187:AX187"/>
    <mergeCell ref="AY187:BB187"/>
    <mergeCell ref="BC187:BF187"/>
    <mergeCell ref="BG187:BJ187"/>
    <mergeCell ref="BK187:BP187"/>
    <mergeCell ref="AK183:AX183"/>
    <mergeCell ref="AY183:BB183"/>
    <mergeCell ref="BC183:BF183"/>
    <mergeCell ref="BG183:BJ183"/>
    <mergeCell ref="BK183:BP183"/>
    <mergeCell ref="AK184:AX184"/>
    <mergeCell ref="AY184:BB184"/>
    <mergeCell ref="BC184:BF184"/>
    <mergeCell ref="BG184:BJ184"/>
    <mergeCell ref="BK184:BP184"/>
    <mergeCell ref="BK180:BP180"/>
    <mergeCell ref="AK181:AX181"/>
    <mergeCell ref="AY181:BB181"/>
    <mergeCell ref="BC181:BF181"/>
    <mergeCell ref="BG181:BJ181"/>
    <mergeCell ref="BK181:BP181"/>
    <mergeCell ref="AK182:AX182"/>
    <mergeCell ref="AY182:BB182"/>
    <mergeCell ref="BC182:BF182"/>
    <mergeCell ref="BG182:BJ182"/>
    <mergeCell ref="BK182:BP182"/>
    <mergeCell ref="AY166:BB166"/>
    <mergeCell ref="BC166:BF166"/>
    <mergeCell ref="BG166:BJ166"/>
    <mergeCell ref="BK166:BP166"/>
    <mergeCell ref="BK175:BP175"/>
    <mergeCell ref="AK176:AX176"/>
    <mergeCell ref="AY176:BB176"/>
    <mergeCell ref="BC176:BF176"/>
    <mergeCell ref="BG176:BJ176"/>
    <mergeCell ref="BK176:BP176"/>
    <mergeCell ref="BG172:BJ172"/>
    <mergeCell ref="BK172:BP172"/>
    <mergeCell ref="AK172:AX172"/>
    <mergeCell ref="AY172:BB172"/>
    <mergeCell ref="BC172:BF172"/>
    <mergeCell ref="AY165:BB165"/>
    <mergeCell ref="BC165:BF165"/>
    <mergeCell ref="BG165:BJ165"/>
    <mergeCell ref="BK165:BP165"/>
    <mergeCell ref="B172:Y193"/>
    <mergeCell ref="Z172:AD193"/>
    <mergeCell ref="BQ145:BW166"/>
    <mergeCell ref="BX145:CC166"/>
    <mergeCell ref="CD145:CI166"/>
    <mergeCell ref="AE172:AJ193"/>
    <mergeCell ref="AK173:AX173"/>
    <mergeCell ref="AY173:BB173"/>
    <mergeCell ref="BC173:BF173"/>
    <mergeCell ref="BG173:BJ173"/>
    <mergeCell ref="BK173:BP173"/>
    <mergeCell ref="AK174:AX174"/>
    <mergeCell ref="AY174:BB174"/>
    <mergeCell ref="BC174:BF174"/>
    <mergeCell ref="BG174:BJ174"/>
    <mergeCell ref="BK174:BP174"/>
    <mergeCell ref="AK175:AX175"/>
    <mergeCell ref="AY175:BB175"/>
    <mergeCell ref="BC175:BF175"/>
    <mergeCell ref="BG175:BJ175"/>
    <mergeCell ref="AY162:BB162"/>
    <mergeCell ref="BC162:BF162"/>
    <mergeCell ref="BG162:BJ162"/>
    <mergeCell ref="BK162:BP162"/>
    <mergeCell ref="AY163:BB163"/>
    <mergeCell ref="BC163:BF163"/>
    <mergeCell ref="BG163:BJ163"/>
    <mergeCell ref="BK163:BP163"/>
    <mergeCell ref="AY164:BB164"/>
    <mergeCell ref="BC164:BF164"/>
    <mergeCell ref="BG164:BJ164"/>
    <mergeCell ref="BK164:BP164"/>
    <mergeCell ref="AY159:BB159"/>
    <mergeCell ref="BC159:BF159"/>
    <mergeCell ref="BG159:BJ159"/>
    <mergeCell ref="BK159:BP159"/>
    <mergeCell ref="AY160:BB160"/>
    <mergeCell ref="BC160:BF160"/>
    <mergeCell ref="BG160:BJ160"/>
    <mergeCell ref="BK160:BP160"/>
    <mergeCell ref="AY161:BB161"/>
    <mergeCell ref="BC161:BF161"/>
    <mergeCell ref="BG161:BJ161"/>
    <mergeCell ref="BK161:BP161"/>
    <mergeCell ref="AY156:BB156"/>
    <mergeCell ref="BC156:BF156"/>
    <mergeCell ref="BG156:BJ156"/>
    <mergeCell ref="BK156:BP156"/>
    <mergeCell ref="AY157:BB157"/>
    <mergeCell ref="BC157:BF157"/>
    <mergeCell ref="BG157:BJ157"/>
    <mergeCell ref="BK157:BP157"/>
    <mergeCell ref="AY158:BB158"/>
    <mergeCell ref="BC158:BF158"/>
    <mergeCell ref="BG158:BJ158"/>
    <mergeCell ref="BK158:BP158"/>
    <mergeCell ref="AY153:BB153"/>
    <mergeCell ref="BC153:BF153"/>
    <mergeCell ref="BG153:BJ153"/>
    <mergeCell ref="BK153:BP153"/>
    <mergeCell ref="AY154:BB154"/>
    <mergeCell ref="BC154:BF154"/>
    <mergeCell ref="BG154:BJ154"/>
    <mergeCell ref="BK154:BP154"/>
    <mergeCell ref="AY155:BB155"/>
    <mergeCell ref="BC155:BF155"/>
    <mergeCell ref="BG155:BJ155"/>
    <mergeCell ref="BK155:BP155"/>
    <mergeCell ref="BK150:BP150"/>
    <mergeCell ref="AY151:BB151"/>
    <mergeCell ref="BC151:BF151"/>
    <mergeCell ref="BG151:BJ151"/>
    <mergeCell ref="BK151:BP151"/>
    <mergeCell ref="AY152:BB152"/>
    <mergeCell ref="BC152:BF152"/>
    <mergeCell ref="BG152:BJ152"/>
    <mergeCell ref="BK152:BP152"/>
    <mergeCell ref="AK162:AX162"/>
    <mergeCell ref="AK163:AX163"/>
    <mergeCell ref="AK164:AX164"/>
    <mergeCell ref="AK165:AX165"/>
    <mergeCell ref="AK166:AX166"/>
    <mergeCell ref="AY146:BB146"/>
    <mergeCell ref="BC146:BF146"/>
    <mergeCell ref="BG146:BJ146"/>
    <mergeCell ref="BK146:BP146"/>
    <mergeCell ref="AY147:BB147"/>
    <mergeCell ref="BC147:BF147"/>
    <mergeCell ref="BG147:BJ147"/>
    <mergeCell ref="BK147:BP147"/>
    <mergeCell ref="AY148:BB148"/>
    <mergeCell ref="BC148:BF148"/>
    <mergeCell ref="BG148:BJ148"/>
    <mergeCell ref="BK148:BP148"/>
    <mergeCell ref="AY149:BB149"/>
    <mergeCell ref="BC149:BF149"/>
    <mergeCell ref="BG149:BJ149"/>
    <mergeCell ref="BK149:BP149"/>
    <mergeCell ref="AY150:BB150"/>
    <mergeCell ref="BC150:BF150"/>
    <mergeCell ref="BG150:BJ150"/>
    <mergeCell ref="AY138:BB138"/>
    <mergeCell ref="BC138:BF138"/>
    <mergeCell ref="BG138:BJ138"/>
    <mergeCell ref="BK138:BP138"/>
    <mergeCell ref="AY139:BB139"/>
    <mergeCell ref="BC139:BF139"/>
    <mergeCell ref="BG139:BJ139"/>
    <mergeCell ref="BK139:BP139"/>
    <mergeCell ref="BQ118:BW139"/>
    <mergeCell ref="AY135:BB135"/>
    <mergeCell ref="BC135:BF135"/>
    <mergeCell ref="BG135:BJ135"/>
    <mergeCell ref="BK135:BP135"/>
    <mergeCell ref="AY136:BB136"/>
    <mergeCell ref="BC136:BF136"/>
    <mergeCell ref="BG136:BJ136"/>
    <mergeCell ref="BK136:BP136"/>
    <mergeCell ref="AY137:BB137"/>
    <mergeCell ref="BC137:BF137"/>
    <mergeCell ref="BG137:BJ137"/>
    <mergeCell ref="BK137:BP137"/>
    <mergeCell ref="AY132:BB132"/>
    <mergeCell ref="BC132:BF132"/>
    <mergeCell ref="BG132:BJ132"/>
    <mergeCell ref="BK132:BP132"/>
    <mergeCell ref="AY133:BB133"/>
    <mergeCell ref="BC133:BF133"/>
    <mergeCell ref="BG133:BJ133"/>
    <mergeCell ref="BK133:BP133"/>
    <mergeCell ref="AY134:BB134"/>
    <mergeCell ref="BC134:BF134"/>
    <mergeCell ref="BG134:BJ134"/>
    <mergeCell ref="BK134:BP134"/>
    <mergeCell ref="AY129:BB129"/>
    <mergeCell ref="BC129:BF129"/>
    <mergeCell ref="BG129:BJ129"/>
    <mergeCell ref="BK129:BP129"/>
    <mergeCell ref="AY130:BB130"/>
    <mergeCell ref="BC130:BF130"/>
    <mergeCell ref="BG130:BJ130"/>
    <mergeCell ref="BK130:BP130"/>
    <mergeCell ref="AY131:BB131"/>
    <mergeCell ref="BC131:BF131"/>
    <mergeCell ref="BG131:BJ131"/>
    <mergeCell ref="BK131:BP131"/>
    <mergeCell ref="AY126:BB126"/>
    <mergeCell ref="BC126:BF126"/>
    <mergeCell ref="BG126:BJ126"/>
    <mergeCell ref="BK126:BP126"/>
    <mergeCell ref="AY127:BB127"/>
    <mergeCell ref="BC127:BF127"/>
    <mergeCell ref="BG127:BJ127"/>
    <mergeCell ref="BK127:BP127"/>
    <mergeCell ref="AY128:BB128"/>
    <mergeCell ref="BC128:BF128"/>
    <mergeCell ref="BG128:BJ128"/>
    <mergeCell ref="BK128:BP128"/>
    <mergeCell ref="AY123:BB123"/>
    <mergeCell ref="BC123:BF123"/>
    <mergeCell ref="BG123:BJ123"/>
    <mergeCell ref="BK123:BP123"/>
    <mergeCell ref="AY124:BB124"/>
    <mergeCell ref="BC124:BF124"/>
    <mergeCell ref="BG124:BJ124"/>
    <mergeCell ref="BK124:BP124"/>
    <mergeCell ref="AY125:BB125"/>
    <mergeCell ref="BC125:BF125"/>
    <mergeCell ref="BG125:BJ125"/>
    <mergeCell ref="BK125:BP125"/>
    <mergeCell ref="AK132:AX132"/>
    <mergeCell ref="AK133:AX133"/>
    <mergeCell ref="AK134:AX134"/>
    <mergeCell ref="AK135:AX135"/>
    <mergeCell ref="AK136:AX136"/>
    <mergeCell ref="AK120:AX120"/>
    <mergeCell ref="AK137:AX137"/>
    <mergeCell ref="AK138:AX138"/>
    <mergeCell ref="AK139:AX139"/>
    <mergeCell ref="AK123:AX123"/>
    <mergeCell ref="AK124:AX124"/>
    <mergeCell ref="AK125:AX125"/>
    <mergeCell ref="AK126:AX126"/>
    <mergeCell ref="AK127:AX127"/>
    <mergeCell ref="AK128:AX128"/>
    <mergeCell ref="AK129:AX129"/>
    <mergeCell ref="AK130:AX130"/>
    <mergeCell ref="AK131:AX131"/>
    <mergeCell ref="BQ91:BW112"/>
    <mergeCell ref="BX91:CC112"/>
    <mergeCell ref="CD91:CI112"/>
    <mergeCell ref="B118:Y139"/>
    <mergeCell ref="AK118:AX118"/>
    <mergeCell ref="AK119:AX119"/>
    <mergeCell ref="AY119:BB119"/>
    <mergeCell ref="BC119:BF119"/>
    <mergeCell ref="BG119:BJ119"/>
    <mergeCell ref="BK119:BP119"/>
    <mergeCell ref="AK112:AX112"/>
    <mergeCell ref="AY112:BB112"/>
    <mergeCell ref="BC112:BF112"/>
    <mergeCell ref="BG112:BJ112"/>
    <mergeCell ref="BK112:BP112"/>
    <mergeCell ref="AK110:AX110"/>
    <mergeCell ref="AY110:BB110"/>
    <mergeCell ref="BC110:BF110"/>
    <mergeCell ref="BG110:BJ110"/>
    <mergeCell ref="BK110:BP110"/>
    <mergeCell ref="Z118:AD139"/>
    <mergeCell ref="AE118:AJ139"/>
    <mergeCell ref="AK121:AX121"/>
    <mergeCell ref="AK122:AX122"/>
    <mergeCell ref="AK111:AX111"/>
    <mergeCell ref="AY111:BB111"/>
    <mergeCell ref="BC111:BF111"/>
    <mergeCell ref="BG111:BJ111"/>
    <mergeCell ref="BK111:BP111"/>
    <mergeCell ref="AK108:AX108"/>
    <mergeCell ref="AY108:BB108"/>
    <mergeCell ref="BC108:BF108"/>
    <mergeCell ref="BG108:BJ108"/>
    <mergeCell ref="BK108:BP108"/>
    <mergeCell ref="AK109:AX109"/>
    <mergeCell ref="AY109:BB109"/>
    <mergeCell ref="BC109:BF109"/>
    <mergeCell ref="BG109:BJ109"/>
    <mergeCell ref="BK109:BP109"/>
    <mergeCell ref="AK106:AX106"/>
    <mergeCell ref="AY106:BB106"/>
    <mergeCell ref="BC106:BF106"/>
    <mergeCell ref="BG106:BJ106"/>
    <mergeCell ref="BK106:BP106"/>
    <mergeCell ref="AK107:AX107"/>
    <mergeCell ref="AY107:BB107"/>
    <mergeCell ref="BC107:BF107"/>
    <mergeCell ref="BG107:BJ107"/>
    <mergeCell ref="BK107:BP107"/>
    <mergeCell ref="AK104:AX104"/>
    <mergeCell ref="AY104:BB104"/>
    <mergeCell ref="BC104:BF104"/>
    <mergeCell ref="BG104:BJ104"/>
    <mergeCell ref="BK104:BP104"/>
    <mergeCell ref="AK105:AX105"/>
    <mergeCell ref="AY105:BB105"/>
    <mergeCell ref="BC105:BF105"/>
    <mergeCell ref="BG105:BJ105"/>
    <mergeCell ref="BK105:BP105"/>
    <mergeCell ref="AK102:AX102"/>
    <mergeCell ref="AY102:BB102"/>
    <mergeCell ref="BC102:BF102"/>
    <mergeCell ref="BG102:BJ102"/>
    <mergeCell ref="BK102:BP102"/>
    <mergeCell ref="AK103:AX103"/>
    <mergeCell ref="AY103:BB103"/>
    <mergeCell ref="BC103:BF103"/>
    <mergeCell ref="BG103:BJ103"/>
    <mergeCell ref="BK103:BP103"/>
    <mergeCell ref="BG99:BJ99"/>
    <mergeCell ref="BK99:BP99"/>
    <mergeCell ref="AK100:AX100"/>
    <mergeCell ref="AY100:BB100"/>
    <mergeCell ref="BC100:BF100"/>
    <mergeCell ref="BG100:BJ100"/>
    <mergeCell ref="BK100:BP100"/>
    <mergeCell ref="AK101:AX101"/>
    <mergeCell ref="AY101:BB101"/>
    <mergeCell ref="BC101:BF101"/>
    <mergeCell ref="BG101:BJ101"/>
    <mergeCell ref="BK101:BP101"/>
    <mergeCell ref="BK96:BP96"/>
    <mergeCell ref="AK97:AX97"/>
    <mergeCell ref="AY97:BB97"/>
    <mergeCell ref="BC97:BF97"/>
    <mergeCell ref="BG97:BJ97"/>
    <mergeCell ref="BK97:BP97"/>
    <mergeCell ref="AK98:AX98"/>
    <mergeCell ref="AY98:BB98"/>
    <mergeCell ref="BC98:BF98"/>
    <mergeCell ref="BG98:BJ98"/>
    <mergeCell ref="BK98:BP98"/>
    <mergeCell ref="BK93:BP93"/>
    <mergeCell ref="AK94:AX94"/>
    <mergeCell ref="AY94:BB94"/>
    <mergeCell ref="BC94:BF94"/>
    <mergeCell ref="BG94:BJ94"/>
    <mergeCell ref="BK94:BP94"/>
    <mergeCell ref="AK95:AX95"/>
    <mergeCell ref="AY95:BB95"/>
    <mergeCell ref="BC95:BF95"/>
    <mergeCell ref="BG95:BJ95"/>
    <mergeCell ref="BK95:BP95"/>
    <mergeCell ref="AK79:AX79"/>
    <mergeCell ref="AY79:BB79"/>
    <mergeCell ref="BC79:BF79"/>
    <mergeCell ref="BG79:BJ79"/>
    <mergeCell ref="BK79:BP79"/>
    <mergeCell ref="B78:Y79"/>
    <mergeCell ref="Z78:AD79"/>
    <mergeCell ref="AE78:AJ79"/>
    <mergeCell ref="BQ78:BW79"/>
    <mergeCell ref="BG78:BJ78"/>
    <mergeCell ref="BK78:BP78"/>
    <mergeCell ref="AK78:AX78"/>
    <mergeCell ref="AY78:BB78"/>
    <mergeCell ref="BC78:BF78"/>
    <mergeCell ref="P219:U219"/>
    <mergeCell ref="V219:AB219"/>
    <mergeCell ref="AC219:AH219"/>
    <mergeCell ref="P220:U220"/>
    <mergeCell ref="V220:AB220"/>
    <mergeCell ref="AC220:AH220"/>
    <mergeCell ref="P217:U217"/>
    <mergeCell ref="V217:AB217"/>
    <mergeCell ref="AC217:AH217"/>
    <mergeCell ref="P218:U218"/>
    <mergeCell ref="V218:AB218"/>
    <mergeCell ref="AC218:AH218"/>
    <mergeCell ref="P223:U223"/>
    <mergeCell ref="V223:AB223"/>
    <mergeCell ref="AC223:AH223"/>
    <mergeCell ref="P224:U224"/>
    <mergeCell ref="V224:AB224"/>
    <mergeCell ref="AC224:AH224"/>
    <mergeCell ref="P221:U221"/>
    <mergeCell ref="V221:AB221"/>
    <mergeCell ref="AC221:AH221"/>
    <mergeCell ref="P222:U222"/>
    <mergeCell ref="V222:AB222"/>
    <mergeCell ref="AC222:AH222"/>
    <mergeCell ref="P227:U227"/>
    <mergeCell ref="V227:AB227"/>
    <mergeCell ref="AC227:AH227"/>
    <mergeCell ref="P225:U225"/>
    <mergeCell ref="V225:AB225"/>
    <mergeCell ref="AC225:AH225"/>
    <mergeCell ref="P226:U226"/>
    <mergeCell ref="V226:AB226"/>
    <mergeCell ref="AC226:AH226"/>
    <mergeCell ref="AC207:AH207"/>
    <mergeCell ref="P208:U208"/>
    <mergeCell ref="V208:AB208"/>
    <mergeCell ref="AC208:AH208"/>
    <mergeCell ref="P205:U205"/>
    <mergeCell ref="V205:AB205"/>
    <mergeCell ref="AC205:AH205"/>
    <mergeCell ref="P206:U206"/>
    <mergeCell ref="V206:AB206"/>
    <mergeCell ref="AC206:AH206"/>
    <mergeCell ref="P216:U216"/>
    <mergeCell ref="V216:AB216"/>
    <mergeCell ref="AC216:AH216"/>
    <mergeCell ref="P213:U213"/>
    <mergeCell ref="V213:AB213"/>
    <mergeCell ref="AC213:AH213"/>
    <mergeCell ref="P214:U214"/>
    <mergeCell ref="V214:AB214"/>
    <mergeCell ref="AC214:AH214"/>
    <mergeCell ref="P197:U197"/>
    <mergeCell ref="V197:AB197"/>
    <mergeCell ref="AC197:AH197"/>
    <mergeCell ref="P198:U198"/>
    <mergeCell ref="V198:AB198"/>
    <mergeCell ref="AC198:AH198"/>
    <mergeCell ref="B196:AH196"/>
    <mergeCell ref="P215:U215"/>
    <mergeCell ref="V215:AB215"/>
    <mergeCell ref="AC215:AH215"/>
    <mergeCell ref="P211:U211"/>
    <mergeCell ref="V211:AB211"/>
    <mergeCell ref="AC211:AH211"/>
    <mergeCell ref="P212:U212"/>
    <mergeCell ref="V212:AB212"/>
    <mergeCell ref="AC212:AH212"/>
    <mergeCell ref="P209:U209"/>
    <mergeCell ref="V209:AB209"/>
    <mergeCell ref="AC209:AH209"/>
    <mergeCell ref="P210:U210"/>
    <mergeCell ref="V210:AB210"/>
    <mergeCell ref="AC210:AH210"/>
    <mergeCell ref="P207:U207"/>
    <mergeCell ref="V207:AB207"/>
    <mergeCell ref="B194:AJ194"/>
    <mergeCell ref="AK194:BJ194"/>
    <mergeCell ref="BK194:BP194"/>
    <mergeCell ref="BQ194:CC194"/>
    <mergeCell ref="CD194:CI194"/>
    <mergeCell ref="P203:U203"/>
    <mergeCell ref="V203:AB203"/>
    <mergeCell ref="AC203:AH203"/>
    <mergeCell ref="P204:U204"/>
    <mergeCell ref="V204:AB204"/>
    <mergeCell ref="AC204:AH204"/>
    <mergeCell ref="P201:U201"/>
    <mergeCell ref="V201:AB201"/>
    <mergeCell ref="AC201:AH201"/>
    <mergeCell ref="P202:U202"/>
    <mergeCell ref="V202:AB202"/>
    <mergeCell ref="AC202:AH202"/>
    <mergeCell ref="P199:U199"/>
    <mergeCell ref="V199:AB199"/>
    <mergeCell ref="AC199:AH199"/>
    <mergeCell ref="P200:U200"/>
    <mergeCell ref="V200:AB200"/>
    <mergeCell ref="AC200:AH200"/>
    <mergeCell ref="B197:O197"/>
    <mergeCell ref="BQ172:BW193"/>
    <mergeCell ref="BC169:BF171"/>
    <mergeCell ref="BG169:BJ171"/>
    <mergeCell ref="BK169:BP171"/>
    <mergeCell ref="BQ169:BW171"/>
    <mergeCell ref="AK177:AX177"/>
    <mergeCell ref="AY177:BB177"/>
    <mergeCell ref="BC177:BF177"/>
    <mergeCell ref="BG177:BJ177"/>
    <mergeCell ref="BK177:BP177"/>
    <mergeCell ref="AK178:AX178"/>
    <mergeCell ref="AY178:BB178"/>
    <mergeCell ref="BC178:BF178"/>
    <mergeCell ref="BG178:BJ178"/>
    <mergeCell ref="BK178:BP178"/>
    <mergeCell ref="AK179:AX179"/>
    <mergeCell ref="AY179:BB179"/>
    <mergeCell ref="BC179:BF179"/>
    <mergeCell ref="BG179:BJ179"/>
    <mergeCell ref="BK179:BP179"/>
    <mergeCell ref="AK180:AX180"/>
    <mergeCell ref="AY180:BB180"/>
    <mergeCell ref="BC180:BF180"/>
    <mergeCell ref="BG180:BJ180"/>
    <mergeCell ref="BX169:CC171"/>
    <mergeCell ref="CD169:CI171"/>
    <mergeCell ref="B167:AJ167"/>
    <mergeCell ref="AK167:BJ167"/>
    <mergeCell ref="BK167:BP167"/>
    <mergeCell ref="BQ167:CC167"/>
    <mergeCell ref="CD167:CI167"/>
    <mergeCell ref="B169:Y171"/>
    <mergeCell ref="Z169:AD171"/>
    <mergeCell ref="AE169:AJ171"/>
    <mergeCell ref="AK169:AX171"/>
    <mergeCell ref="AY169:BB171"/>
    <mergeCell ref="BC142:BF144"/>
    <mergeCell ref="BG142:BJ144"/>
    <mergeCell ref="BK142:BP144"/>
    <mergeCell ref="BQ142:BW144"/>
    <mergeCell ref="BX142:CC144"/>
    <mergeCell ref="CD142:CI144"/>
    <mergeCell ref="B140:AJ140"/>
    <mergeCell ref="AK140:BJ140"/>
    <mergeCell ref="BK140:BP140"/>
    <mergeCell ref="BQ140:CC140"/>
    <mergeCell ref="CD140:CI140"/>
    <mergeCell ref="B142:Y144"/>
    <mergeCell ref="Z142:AD144"/>
    <mergeCell ref="AE142:AJ144"/>
    <mergeCell ref="AK142:AX144"/>
    <mergeCell ref="AY142:BB144"/>
    <mergeCell ref="BG145:BJ145"/>
    <mergeCell ref="BK145:BP145"/>
    <mergeCell ref="AK145:AX145"/>
    <mergeCell ref="AY145:BB145"/>
    <mergeCell ref="BC145:BF145"/>
    <mergeCell ref="B145:Y166"/>
    <mergeCell ref="Z145:AD166"/>
    <mergeCell ref="AE145:AJ166"/>
    <mergeCell ref="AK146:AX146"/>
    <mergeCell ref="AK147:AX147"/>
    <mergeCell ref="AK148:AX148"/>
    <mergeCell ref="AK149:AX149"/>
    <mergeCell ref="AK150:AX150"/>
    <mergeCell ref="AK151:AX151"/>
    <mergeCell ref="AK152:AX152"/>
    <mergeCell ref="AK153:AX153"/>
    <mergeCell ref="AK154:AX154"/>
    <mergeCell ref="AK155:AX155"/>
    <mergeCell ref="AK156:AX156"/>
    <mergeCell ref="AK157:AX157"/>
    <mergeCell ref="AK158:AX158"/>
    <mergeCell ref="AK159:AX159"/>
    <mergeCell ref="AK160:AX160"/>
    <mergeCell ref="AK161:AX161"/>
    <mergeCell ref="BG118:BJ118"/>
    <mergeCell ref="BK118:BP118"/>
    <mergeCell ref="AY118:BB118"/>
    <mergeCell ref="BC118:BF118"/>
    <mergeCell ref="BX118:CC139"/>
    <mergeCell ref="CD118:CI139"/>
    <mergeCell ref="BC115:BF117"/>
    <mergeCell ref="BG115:BJ117"/>
    <mergeCell ref="BK115:BP117"/>
    <mergeCell ref="BQ115:BW117"/>
    <mergeCell ref="BX115:CC117"/>
    <mergeCell ref="CD115:CI117"/>
    <mergeCell ref="AY120:BB120"/>
    <mergeCell ref="BC120:BF120"/>
    <mergeCell ref="BG120:BJ120"/>
    <mergeCell ref="BK120:BP120"/>
    <mergeCell ref="AY121:BB121"/>
    <mergeCell ref="BC121:BF121"/>
    <mergeCell ref="BG121:BJ121"/>
    <mergeCell ref="BK121:BP121"/>
    <mergeCell ref="AY122:BB122"/>
    <mergeCell ref="BC122:BF122"/>
    <mergeCell ref="BG122:BJ122"/>
    <mergeCell ref="BK122:BP122"/>
    <mergeCell ref="B113:AJ113"/>
    <mergeCell ref="AK113:BJ113"/>
    <mergeCell ref="BK113:BP113"/>
    <mergeCell ref="BQ113:CC113"/>
    <mergeCell ref="CD113:CI113"/>
    <mergeCell ref="B115:Y117"/>
    <mergeCell ref="Z115:AD117"/>
    <mergeCell ref="AE115:AJ117"/>
    <mergeCell ref="AK115:AX117"/>
    <mergeCell ref="AY115:BB117"/>
    <mergeCell ref="BK88:BP90"/>
    <mergeCell ref="BQ88:BW90"/>
    <mergeCell ref="BX88:CC90"/>
    <mergeCell ref="CD88:CI90"/>
    <mergeCell ref="B86:AJ86"/>
    <mergeCell ref="AK86:BJ86"/>
    <mergeCell ref="BK86:BP86"/>
    <mergeCell ref="BQ86:CC86"/>
    <mergeCell ref="CD86:CI86"/>
    <mergeCell ref="B88:Y90"/>
    <mergeCell ref="Z88:AD90"/>
    <mergeCell ref="AE88:AJ90"/>
    <mergeCell ref="AK88:AX90"/>
    <mergeCell ref="AY88:BB90"/>
    <mergeCell ref="BK91:BP91"/>
    <mergeCell ref="AK91:AX91"/>
    <mergeCell ref="AY91:BB91"/>
    <mergeCell ref="BC91:BF91"/>
    <mergeCell ref="AK92:AX92"/>
    <mergeCell ref="AY92:BB92"/>
    <mergeCell ref="BC92:BF92"/>
    <mergeCell ref="BG92:BJ92"/>
    <mergeCell ref="BK92:BP92"/>
    <mergeCell ref="B91:Y112"/>
    <mergeCell ref="Z91:AD112"/>
    <mergeCell ref="B85:Y85"/>
    <mergeCell ref="Z85:AD85"/>
    <mergeCell ref="AE85:AJ85"/>
    <mergeCell ref="AK85:AX85"/>
    <mergeCell ref="AY85:BB85"/>
    <mergeCell ref="BC85:BF85"/>
    <mergeCell ref="BG85:BJ85"/>
    <mergeCell ref="BG91:BJ91"/>
    <mergeCell ref="BC88:BF90"/>
    <mergeCell ref="BG88:BJ90"/>
    <mergeCell ref="AE91:AJ112"/>
    <mergeCell ref="AK93:AX93"/>
    <mergeCell ref="AY93:BB93"/>
    <mergeCell ref="BC93:BF93"/>
    <mergeCell ref="BG93:BJ93"/>
    <mergeCell ref="AK96:AX96"/>
    <mergeCell ref="AY96:BB96"/>
    <mergeCell ref="BC96:BF96"/>
    <mergeCell ref="BG96:BJ96"/>
    <mergeCell ref="AK99:AX99"/>
    <mergeCell ref="AY99:BB99"/>
    <mergeCell ref="BC99:BF99"/>
    <mergeCell ref="BK85:BP85"/>
    <mergeCell ref="BQ85:BW85"/>
    <mergeCell ref="BX85:CC85"/>
    <mergeCell ref="CD85:CI85"/>
    <mergeCell ref="BC82:BF84"/>
    <mergeCell ref="BG82:BJ84"/>
    <mergeCell ref="BK82:BP84"/>
    <mergeCell ref="BQ82:BW84"/>
    <mergeCell ref="BX82:CC84"/>
    <mergeCell ref="CD82:CI84"/>
    <mergeCell ref="B80:AJ80"/>
    <mergeCell ref="AK80:BJ80"/>
    <mergeCell ref="BK80:BP80"/>
    <mergeCell ref="BQ80:CC80"/>
    <mergeCell ref="CD80:CI80"/>
    <mergeCell ref="B82:Y84"/>
    <mergeCell ref="Z82:AD84"/>
    <mergeCell ref="AE82:AJ84"/>
    <mergeCell ref="AK82:AX84"/>
    <mergeCell ref="AY82:BB84"/>
    <mergeCell ref="BC75:BF77"/>
    <mergeCell ref="BG75:BJ77"/>
    <mergeCell ref="BK75:BP77"/>
    <mergeCell ref="BQ75:BW77"/>
    <mergeCell ref="BX75:CC77"/>
    <mergeCell ref="CD75:CI77"/>
    <mergeCell ref="B73:AJ73"/>
    <mergeCell ref="AK73:BJ73"/>
    <mergeCell ref="BK73:BP73"/>
    <mergeCell ref="BQ73:CC73"/>
    <mergeCell ref="CD73:CI73"/>
    <mergeCell ref="B75:Y77"/>
    <mergeCell ref="Z75:AD77"/>
    <mergeCell ref="AE75:AJ77"/>
    <mergeCell ref="AK75:AX77"/>
    <mergeCell ref="AY75:BB77"/>
    <mergeCell ref="BX78:CC79"/>
    <mergeCell ref="CD78:CI79"/>
    <mergeCell ref="BG70:BJ70"/>
    <mergeCell ref="BK70:BP70"/>
    <mergeCell ref="B69:Y72"/>
    <mergeCell ref="Z69:AD72"/>
    <mergeCell ref="AE69:AJ72"/>
    <mergeCell ref="AK69:AX69"/>
    <mergeCell ref="AY69:BB69"/>
    <mergeCell ref="BC69:BF69"/>
    <mergeCell ref="AK71:AX71"/>
    <mergeCell ref="AY71:BB71"/>
    <mergeCell ref="BC71:BF71"/>
    <mergeCell ref="BG71:BJ71"/>
    <mergeCell ref="BK71:BP71"/>
    <mergeCell ref="AK72:AX72"/>
    <mergeCell ref="AY72:BB72"/>
    <mergeCell ref="BC72:BF72"/>
    <mergeCell ref="BG72:BJ72"/>
    <mergeCell ref="BK72:BP72"/>
    <mergeCell ref="BG69:BJ69"/>
    <mergeCell ref="BK69:BP69"/>
    <mergeCell ref="BQ69:BW72"/>
    <mergeCell ref="BX69:CC72"/>
    <mergeCell ref="BC66:BF68"/>
    <mergeCell ref="BG66:BJ68"/>
    <mergeCell ref="BK66:BP68"/>
    <mergeCell ref="BQ66:BW68"/>
    <mergeCell ref="BX66:CC68"/>
    <mergeCell ref="CD66:CI68"/>
    <mergeCell ref="B64:AJ64"/>
    <mergeCell ref="AK64:BJ64"/>
    <mergeCell ref="BK64:BP64"/>
    <mergeCell ref="BQ64:CC64"/>
    <mergeCell ref="CD64:CI64"/>
    <mergeCell ref="B66:Y68"/>
    <mergeCell ref="Z66:AD68"/>
    <mergeCell ref="AE66:AJ68"/>
    <mergeCell ref="AK66:AX68"/>
    <mergeCell ref="AY66:BB68"/>
    <mergeCell ref="CD69:CI72"/>
    <mergeCell ref="AK70:AX70"/>
    <mergeCell ref="AY70:BB70"/>
    <mergeCell ref="BC70:BF70"/>
    <mergeCell ref="B56:AJ56"/>
    <mergeCell ref="AK56:BJ56"/>
    <mergeCell ref="BK56:BP56"/>
    <mergeCell ref="BQ56:CC56"/>
    <mergeCell ref="CD56:CI56"/>
    <mergeCell ref="B58:Y60"/>
    <mergeCell ref="Z58:AD60"/>
    <mergeCell ref="AE58:AJ60"/>
    <mergeCell ref="AK58:AX60"/>
    <mergeCell ref="AY58:BB60"/>
    <mergeCell ref="AK62:AX62"/>
    <mergeCell ref="AY62:BB62"/>
    <mergeCell ref="BC62:BF62"/>
    <mergeCell ref="BG62:BJ62"/>
    <mergeCell ref="BK62:BP62"/>
    <mergeCell ref="B61:Y63"/>
    <mergeCell ref="Z61:AD63"/>
    <mergeCell ref="AE61:AJ63"/>
    <mergeCell ref="AK61:AX61"/>
    <mergeCell ref="AY61:BB61"/>
    <mergeCell ref="AK63:AX63"/>
    <mergeCell ref="AY63:BB63"/>
    <mergeCell ref="BC63:BF63"/>
    <mergeCell ref="BG63:BJ63"/>
    <mergeCell ref="BK63:BP63"/>
    <mergeCell ref="AY55:BB55"/>
    <mergeCell ref="BC55:BF55"/>
    <mergeCell ref="BG55:BJ55"/>
    <mergeCell ref="BK55:BP55"/>
    <mergeCell ref="BG61:BJ61"/>
    <mergeCell ref="BK61:BP61"/>
    <mergeCell ref="BQ61:BW63"/>
    <mergeCell ref="BX61:CC63"/>
    <mergeCell ref="CD61:CI63"/>
    <mergeCell ref="BC58:BF60"/>
    <mergeCell ref="BG58:BJ60"/>
    <mergeCell ref="BK58:BP60"/>
    <mergeCell ref="BQ58:BW60"/>
    <mergeCell ref="BX58:CC60"/>
    <mergeCell ref="CD58:CI60"/>
    <mergeCell ref="BC61:BF61"/>
    <mergeCell ref="AY46:BB46"/>
    <mergeCell ref="BC46:BF46"/>
    <mergeCell ref="BG46:BJ46"/>
    <mergeCell ref="BK46:BP46"/>
    <mergeCell ref="AY47:BB47"/>
    <mergeCell ref="BC47:BF47"/>
    <mergeCell ref="BG47:BJ47"/>
    <mergeCell ref="BK47:BP47"/>
    <mergeCell ref="AY54:BB54"/>
    <mergeCell ref="BC54:BF54"/>
    <mergeCell ref="BG54:BJ54"/>
    <mergeCell ref="BK54:BP54"/>
    <mergeCell ref="BC50:BF50"/>
    <mergeCell ref="BG50:BJ50"/>
    <mergeCell ref="BK50:BP50"/>
    <mergeCell ref="AY51:BB51"/>
    <mergeCell ref="BC51:BF51"/>
    <mergeCell ref="BG51:BJ51"/>
    <mergeCell ref="BK51:BP51"/>
    <mergeCell ref="AY48:BB48"/>
    <mergeCell ref="BC48:BF48"/>
    <mergeCell ref="BG48:BJ48"/>
    <mergeCell ref="BK48:BP48"/>
    <mergeCell ref="AY49:BB49"/>
    <mergeCell ref="BC49:BF49"/>
    <mergeCell ref="BG49:BJ49"/>
    <mergeCell ref="BK49:BP49"/>
    <mergeCell ref="BK40:BP40"/>
    <mergeCell ref="BQ40:BW55"/>
    <mergeCell ref="BX40:CC55"/>
    <mergeCell ref="CD40:CI55"/>
    <mergeCell ref="AY41:BB41"/>
    <mergeCell ref="BC41:BF41"/>
    <mergeCell ref="BG41:BJ41"/>
    <mergeCell ref="BK41:BP41"/>
    <mergeCell ref="BG52:BJ52"/>
    <mergeCell ref="BK52:BP52"/>
    <mergeCell ref="BG53:BJ53"/>
    <mergeCell ref="BK53:BP53"/>
    <mergeCell ref="BG44:BJ44"/>
    <mergeCell ref="BK44:BP44"/>
    <mergeCell ref="BG45:BJ45"/>
    <mergeCell ref="BK45:BP45"/>
    <mergeCell ref="BG42:BJ42"/>
    <mergeCell ref="BK42:BP42"/>
    <mergeCell ref="BG43:BJ43"/>
    <mergeCell ref="BK43:BP43"/>
    <mergeCell ref="BG40:BJ40"/>
    <mergeCell ref="B40:Y55"/>
    <mergeCell ref="Z40:AD55"/>
    <mergeCell ref="AE40:AJ55"/>
    <mergeCell ref="AY40:BB40"/>
    <mergeCell ref="BC40:BF40"/>
    <mergeCell ref="AY42:BB42"/>
    <mergeCell ref="BC42:BF42"/>
    <mergeCell ref="AY52:BB52"/>
    <mergeCell ref="BC52:BF52"/>
    <mergeCell ref="AY53:BB53"/>
    <mergeCell ref="BC53:BF53"/>
    <mergeCell ref="AY50:BB50"/>
    <mergeCell ref="AK54:AX54"/>
    <mergeCell ref="AK55:AX55"/>
    <mergeCell ref="AK52:AX52"/>
    <mergeCell ref="AK53:AX53"/>
    <mergeCell ref="AY44:BB44"/>
    <mergeCell ref="BC44:BF44"/>
    <mergeCell ref="AY45:BB45"/>
    <mergeCell ref="BC45:BF45"/>
    <mergeCell ref="AY43:BB43"/>
    <mergeCell ref="BC43:BF43"/>
    <mergeCell ref="AK42:AX42"/>
    <mergeCell ref="AK43:AX43"/>
    <mergeCell ref="CD37:CI39"/>
    <mergeCell ref="B35:AJ35"/>
    <mergeCell ref="AK35:BJ35"/>
    <mergeCell ref="BK35:BP35"/>
    <mergeCell ref="BQ35:CC35"/>
    <mergeCell ref="CD35:CI35"/>
    <mergeCell ref="B37:Y39"/>
    <mergeCell ref="Z37:AD39"/>
    <mergeCell ref="AE37:AJ39"/>
    <mergeCell ref="AK37:AX39"/>
    <mergeCell ref="AY37:BB39"/>
    <mergeCell ref="BC37:BF39"/>
    <mergeCell ref="BG37:BJ39"/>
    <mergeCell ref="BK37:BP39"/>
    <mergeCell ref="BQ37:BW39"/>
    <mergeCell ref="BX37:CC39"/>
    <mergeCell ref="AK40:AX40"/>
    <mergeCell ref="AK41:AX41"/>
    <mergeCell ref="AK50:AX50"/>
    <mergeCell ref="AK51:AX51"/>
    <mergeCell ref="AK48:AX48"/>
    <mergeCell ref="AK49:AX49"/>
    <mergeCell ref="AK46:AX46"/>
    <mergeCell ref="AK47:AX47"/>
    <mergeCell ref="AK44:AX44"/>
    <mergeCell ref="AK45:AX45"/>
    <mergeCell ref="BX34:CC34"/>
    <mergeCell ref="CD34:CI34"/>
    <mergeCell ref="BK31:BP33"/>
    <mergeCell ref="BQ31:BW33"/>
    <mergeCell ref="BX31:CC33"/>
    <mergeCell ref="CD31:CI33"/>
    <mergeCell ref="B34:Y34"/>
    <mergeCell ref="Z34:AD34"/>
    <mergeCell ref="AE34:AJ34"/>
    <mergeCell ref="AK34:AX34"/>
    <mergeCell ref="AY34:BB34"/>
    <mergeCell ref="BC34:BF34"/>
    <mergeCell ref="Z31:AD33"/>
    <mergeCell ref="AE31:AJ33"/>
    <mergeCell ref="AK31:AX33"/>
    <mergeCell ref="AY31:BB33"/>
    <mergeCell ref="BC31:BF33"/>
    <mergeCell ref="BG31:BJ33"/>
    <mergeCell ref="B31:Y33"/>
    <mergeCell ref="BG34:BJ34"/>
    <mergeCell ref="BK34:BP34"/>
    <mergeCell ref="BQ34:BW34"/>
    <mergeCell ref="C27:N27"/>
    <mergeCell ref="O27:R27"/>
    <mergeCell ref="C28:N28"/>
    <mergeCell ref="O28:Q28"/>
    <mergeCell ref="C29:N29"/>
    <mergeCell ref="C25:N25"/>
    <mergeCell ref="O25:Q25"/>
    <mergeCell ref="AK25:AR25"/>
    <mergeCell ref="AT25:BB25"/>
    <mergeCell ref="C26:N26"/>
    <mergeCell ref="O26:AI26"/>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 ref="B19:BB19"/>
    <mergeCell ref="C23:N23"/>
    <mergeCell ref="AK23:AR23"/>
    <mergeCell ref="AT23:BB23"/>
  </mergeCells>
  <conditionalFormatting sqref="AC198:AH227">
    <cfRule type="cellIs" dxfId="19" priority="1" operator="lessThan">
      <formula>0</formula>
    </cfRule>
    <cfRule type="cellIs" dxfId="18" priority="2" operator="greaterThan">
      <formula>0</formula>
    </cfRule>
  </conditionalFormatting>
  <dataValidations count="1">
    <dataValidation type="list" allowBlank="1" showInputMessage="1" showErrorMessage="1" error="NO SE SELECCIONÓ UN CARGO DE LA LISTA" prompt="SELECCIONE UN CARGO DE LA LISTA" sqref="AK34:AX34 AK145:AX166 AK61:AX63 AK69:AX72 AK118:AX139 AK85:AX85 AK78:AX79 AK91:AX112 AK40:AX55 AK172:AX193">
      <formula1>$B$198:$B$227</formula1>
    </dataValidation>
  </dataValidations>
  <printOptions horizontalCentered="1"/>
  <pageMargins left="0" right="0" top="0" bottom="0" header="0.31496062992125984" footer="0.31496062992125984"/>
  <pageSetup scale="4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92D050"/>
  </sheetPr>
  <dimension ref="A1:CJ168"/>
  <sheetViews>
    <sheetView zoomScale="90" zoomScaleNormal="90" workbookViewId="0">
      <selection activeCell="B33" sqref="B33:AP33"/>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194"/>
      <c r="BD3" s="194"/>
      <c r="BE3" s="194"/>
      <c r="BF3" s="194"/>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195"/>
      <c r="BD4" s="195"/>
      <c r="BE4" s="195"/>
      <c r="BF4" s="195"/>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196"/>
      <c r="BD5" s="196"/>
      <c r="BE5" s="196"/>
      <c r="BF5" s="196"/>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196"/>
      <c r="BD6" s="196"/>
      <c r="BE6" s="196"/>
      <c r="BF6" s="196"/>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196"/>
      <c r="BD7" s="196"/>
      <c r="BE7" s="196"/>
      <c r="BF7" s="196"/>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196"/>
      <c r="BD8" s="196"/>
      <c r="BE8" s="196"/>
      <c r="BF8" s="196"/>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197"/>
      <c r="BD9" s="197"/>
      <c r="BE9" s="197"/>
      <c r="BF9" s="197"/>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195"/>
      <c r="BD12" s="195"/>
      <c r="BE12" s="195"/>
      <c r="BF12" s="195"/>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198"/>
      <c r="BD13" s="198"/>
      <c r="BE13" s="198"/>
      <c r="BF13" s="198"/>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198"/>
      <c r="BD14" s="198"/>
      <c r="BE14" s="198"/>
      <c r="BF14" s="198"/>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v>2017</v>
      </c>
      <c r="Z17" s="280"/>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95"/>
      <c r="X18" s="195"/>
      <c r="Y18" s="201"/>
      <c r="Z18" s="201"/>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199"/>
      <c r="BD19" s="199"/>
      <c r="BE19" s="199"/>
      <c r="BF19" s="199"/>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43" t="s">
        <v>643</v>
      </c>
      <c r="P23" s="43"/>
      <c r="Q23" s="43"/>
      <c r="R23" s="43"/>
      <c r="S23" s="43"/>
      <c r="T23" s="43"/>
      <c r="U23" s="43"/>
      <c r="V23" s="43"/>
      <c r="W23" s="43"/>
      <c r="X23" s="43"/>
      <c r="Y23" s="43"/>
      <c r="Z23" s="43"/>
      <c r="AA23" s="43"/>
      <c r="AB23" s="43"/>
      <c r="AC23" s="43"/>
      <c r="AD23" s="43"/>
      <c r="AE23" s="43"/>
      <c r="AF23" s="43"/>
      <c r="AG23" s="43"/>
      <c r="AH23" s="43"/>
      <c r="AI23" s="43"/>
      <c r="AJ23" s="43"/>
      <c r="AK23" s="268" t="s">
        <v>101</v>
      </c>
      <c r="AL23" s="268"/>
      <c r="AM23" s="268"/>
      <c r="AN23" s="268"/>
      <c r="AO23" s="268"/>
      <c r="AP23" s="268"/>
      <c r="AQ23" s="268"/>
      <c r="AR23" s="268"/>
      <c r="AS23" s="200"/>
      <c r="AT23" s="270">
        <f>+CD39+CD73+CD85+CD97+CD109+CD121</f>
        <v>14873345.29411765</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644</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v>0.05</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270">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f>
        <v>1003724396.5976467</v>
      </c>
      <c r="AU25" s="271"/>
      <c r="AV25" s="271"/>
      <c r="AW25" s="271"/>
      <c r="AX25" s="271"/>
      <c r="AY25" s="271"/>
      <c r="AZ25" s="271"/>
      <c r="BA25" s="271"/>
      <c r="BB25" s="27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44.25" customHeight="1" x14ac:dyDescent="0.25">
      <c r="B26" s="56"/>
      <c r="C26" s="647" t="s">
        <v>89</v>
      </c>
      <c r="D26" s="647"/>
      <c r="E26" s="647"/>
      <c r="F26" s="647"/>
      <c r="G26" s="647"/>
      <c r="H26" s="647"/>
      <c r="I26" s="647"/>
      <c r="J26" s="647"/>
      <c r="K26" s="647"/>
      <c r="L26" s="647"/>
      <c r="M26" s="647"/>
      <c r="N26" s="647"/>
      <c r="O26" s="373" t="s">
        <v>732</v>
      </c>
      <c r="P26" s="373"/>
      <c r="Q26" s="373"/>
      <c r="R26" s="373"/>
      <c r="S26" s="373"/>
      <c r="T26" s="373"/>
      <c r="U26" s="373"/>
      <c r="V26" s="373"/>
      <c r="W26" s="373"/>
      <c r="X26" s="373"/>
      <c r="Y26" s="373"/>
      <c r="Z26" s="373"/>
      <c r="AA26" s="373"/>
      <c r="AB26" s="373"/>
      <c r="AC26" s="373"/>
      <c r="AD26" s="373"/>
      <c r="AE26" s="373"/>
      <c r="AF26" s="373"/>
      <c r="AG26" s="373"/>
      <c r="AH26" s="373"/>
      <c r="AI26" s="373"/>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69</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v>0.02</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43" t="s">
        <v>108</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1:88"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1:88" ht="18" customHeight="1" x14ac:dyDescent="0.25">
      <c r="B34" s="324" t="s">
        <v>733</v>
      </c>
      <c r="C34" s="325"/>
      <c r="D34" s="325"/>
      <c r="E34" s="325"/>
      <c r="F34" s="325"/>
      <c r="G34" s="325"/>
      <c r="H34" s="325"/>
      <c r="I34" s="325"/>
      <c r="J34" s="325"/>
      <c r="K34" s="325"/>
      <c r="L34" s="325"/>
      <c r="M34" s="325"/>
      <c r="N34" s="325"/>
      <c r="O34" s="325"/>
      <c r="P34" s="325"/>
      <c r="Q34" s="325"/>
      <c r="R34" s="325"/>
      <c r="S34" s="325"/>
      <c r="T34" s="325"/>
      <c r="U34" s="325"/>
      <c r="V34" s="325"/>
      <c r="W34" s="325"/>
      <c r="X34" s="325"/>
      <c r="Y34" s="326"/>
      <c r="Z34" s="333" t="s">
        <v>738</v>
      </c>
      <c r="AA34" s="334"/>
      <c r="AB34" s="334"/>
      <c r="AC34" s="334"/>
      <c r="AD34" s="335"/>
      <c r="AE34" s="333">
        <v>1</v>
      </c>
      <c r="AF34" s="334"/>
      <c r="AG34" s="334"/>
      <c r="AH34" s="334"/>
      <c r="AI34" s="334"/>
      <c r="AJ34" s="335"/>
      <c r="AK34" s="342" t="s">
        <v>30</v>
      </c>
      <c r="AL34" s="343"/>
      <c r="AM34" s="343"/>
      <c r="AN34" s="343"/>
      <c r="AO34" s="343"/>
      <c r="AP34" s="343"/>
      <c r="AQ34" s="343"/>
      <c r="AR34" s="343"/>
      <c r="AS34" s="343"/>
      <c r="AT34" s="343"/>
      <c r="AU34" s="343"/>
      <c r="AV34" s="343"/>
      <c r="AW34" s="343"/>
      <c r="AX34" s="344"/>
      <c r="AY34" s="345">
        <v>8</v>
      </c>
      <c r="AZ34" s="346"/>
      <c r="BA34" s="346"/>
      <c r="BB34" s="347"/>
      <c r="BC34" s="345">
        <f>+$AE$34*AY34</f>
        <v>8</v>
      </c>
      <c r="BD34" s="346"/>
      <c r="BE34" s="346"/>
      <c r="BF34" s="347"/>
      <c r="BG34" s="285">
        <v>7925</v>
      </c>
      <c r="BH34" s="286"/>
      <c r="BI34" s="286"/>
      <c r="BJ34" s="622"/>
      <c r="BK34" s="288">
        <f>+AY34*BG34</f>
        <v>63400</v>
      </c>
      <c r="BL34" s="289"/>
      <c r="BM34" s="289"/>
      <c r="BN34" s="289"/>
      <c r="BO34" s="289"/>
      <c r="BP34" s="290"/>
      <c r="BQ34" s="609">
        <v>200000</v>
      </c>
      <c r="BR34" s="610"/>
      <c r="BS34" s="610"/>
      <c r="BT34" s="610"/>
      <c r="BU34" s="610"/>
      <c r="BV34" s="610"/>
      <c r="BW34" s="611"/>
      <c r="BX34" s="609">
        <f>+(((BK39+BQ34)*15)/85)</f>
        <v>1368813.1764705882</v>
      </c>
      <c r="BY34" s="610"/>
      <c r="BZ34" s="610"/>
      <c r="CA34" s="610"/>
      <c r="CB34" s="610"/>
      <c r="CC34" s="611"/>
      <c r="CD34" s="609">
        <f>+BK39+BQ34+BX34</f>
        <v>9125421.1764705889</v>
      </c>
      <c r="CE34" s="610"/>
      <c r="CF34" s="610"/>
      <c r="CG34" s="610"/>
      <c r="CH34" s="610"/>
      <c r="CI34" s="611"/>
    </row>
    <row r="35" spans="1:88" ht="18" customHeight="1" x14ac:dyDescent="0.25">
      <c r="B35" s="327"/>
      <c r="C35" s="328"/>
      <c r="D35" s="328"/>
      <c r="E35" s="328"/>
      <c r="F35" s="328"/>
      <c r="G35" s="328"/>
      <c r="H35" s="328"/>
      <c r="I35" s="328"/>
      <c r="J35" s="328"/>
      <c r="K35" s="328"/>
      <c r="L35" s="328"/>
      <c r="M35" s="328"/>
      <c r="N35" s="328"/>
      <c r="O35" s="328"/>
      <c r="P35" s="328"/>
      <c r="Q35" s="328"/>
      <c r="R35" s="328"/>
      <c r="S35" s="328"/>
      <c r="T35" s="328"/>
      <c r="U35" s="328"/>
      <c r="V35" s="328"/>
      <c r="W35" s="328"/>
      <c r="X35" s="328"/>
      <c r="Y35" s="329"/>
      <c r="Z35" s="336"/>
      <c r="AA35" s="337"/>
      <c r="AB35" s="337"/>
      <c r="AC35" s="337"/>
      <c r="AD35" s="338"/>
      <c r="AE35" s="336"/>
      <c r="AF35" s="337"/>
      <c r="AG35" s="337"/>
      <c r="AH35" s="337"/>
      <c r="AI35" s="337"/>
      <c r="AJ35" s="338"/>
      <c r="AK35" s="300" t="s">
        <v>29</v>
      </c>
      <c r="AL35" s="301"/>
      <c r="AM35" s="301"/>
      <c r="AN35" s="301"/>
      <c r="AO35" s="301"/>
      <c r="AP35" s="301"/>
      <c r="AQ35" s="301"/>
      <c r="AR35" s="301"/>
      <c r="AS35" s="301"/>
      <c r="AT35" s="301"/>
      <c r="AU35" s="301"/>
      <c r="AV35" s="301"/>
      <c r="AW35" s="301"/>
      <c r="AX35" s="302"/>
      <c r="AY35" s="303">
        <v>8</v>
      </c>
      <c r="AZ35" s="304"/>
      <c r="BA35" s="304"/>
      <c r="BB35" s="305"/>
      <c r="BC35" s="303">
        <f t="shared" ref="BC35:BC38" si="0">+$AE$34*AY35</f>
        <v>8</v>
      </c>
      <c r="BD35" s="304"/>
      <c r="BE35" s="304"/>
      <c r="BF35" s="305"/>
      <c r="BG35" s="309">
        <v>7925</v>
      </c>
      <c r="BH35" s="310"/>
      <c r="BI35" s="310"/>
      <c r="BJ35" s="623"/>
      <c r="BK35" s="624">
        <f t="shared" ref="BK35:BK38" si="1">+AY35*BG35</f>
        <v>63400</v>
      </c>
      <c r="BL35" s="625"/>
      <c r="BM35" s="625"/>
      <c r="BN35" s="625"/>
      <c r="BO35" s="625"/>
      <c r="BP35" s="626"/>
      <c r="BQ35" s="612"/>
      <c r="BR35" s="613"/>
      <c r="BS35" s="613"/>
      <c r="BT35" s="613"/>
      <c r="BU35" s="613"/>
      <c r="BV35" s="613"/>
      <c r="BW35" s="614"/>
      <c r="BX35" s="612"/>
      <c r="BY35" s="613"/>
      <c r="BZ35" s="613"/>
      <c r="CA35" s="613"/>
      <c r="CB35" s="613"/>
      <c r="CC35" s="614"/>
      <c r="CD35" s="612"/>
      <c r="CE35" s="613"/>
      <c r="CF35" s="613"/>
      <c r="CG35" s="613"/>
      <c r="CH35" s="613"/>
      <c r="CI35" s="614"/>
    </row>
    <row r="36" spans="1:88" ht="18" customHeight="1" x14ac:dyDescent="0.25">
      <c r="B36" s="327"/>
      <c r="C36" s="328"/>
      <c r="D36" s="328"/>
      <c r="E36" s="328"/>
      <c r="F36" s="328"/>
      <c r="G36" s="328"/>
      <c r="H36" s="328"/>
      <c r="I36" s="328"/>
      <c r="J36" s="328"/>
      <c r="K36" s="328"/>
      <c r="L36" s="328"/>
      <c r="M36" s="328"/>
      <c r="N36" s="328"/>
      <c r="O36" s="328"/>
      <c r="P36" s="328"/>
      <c r="Q36" s="328"/>
      <c r="R36" s="328"/>
      <c r="S36" s="328"/>
      <c r="T36" s="328"/>
      <c r="U36" s="328"/>
      <c r="V36" s="328"/>
      <c r="W36" s="328"/>
      <c r="X36" s="328"/>
      <c r="Y36" s="329"/>
      <c r="Z36" s="336"/>
      <c r="AA36" s="337"/>
      <c r="AB36" s="337"/>
      <c r="AC36" s="337"/>
      <c r="AD36" s="338"/>
      <c r="AE36" s="336"/>
      <c r="AF36" s="337"/>
      <c r="AG36" s="337"/>
      <c r="AH36" s="337"/>
      <c r="AI36" s="337"/>
      <c r="AJ36" s="338"/>
      <c r="AK36" s="300" t="s">
        <v>14</v>
      </c>
      <c r="AL36" s="301"/>
      <c r="AM36" s="301"/>
      <c r="AN36" s="301"/>
      <c r="AO36" s="301"/>
      <c r="AP36" s="301"/>
      <c r="AQ36" s="301"/>
      <c r="AR36" s="301"/>
      <c r="AS36" s="301"/>
      <c r="AT36" s="301"/>
      <c r="AU36" s="301"/>
      <c r="AV36" s="301"/>
      <c r="AW36" s="301"/>
      <c r="AX36" s="302"/>
      <c r="AY36" s="303">
        <v>8</v>
      </c>
      <c r="AZ36" s="304"/>
      <c r="BA36" s="304"/>
      <c r="BB36" s="305"/>
      <c r="BC36" s="303">
        <f t="shared" si="0"/>
        <v>8</v>
      </c>
      <c r="BD36" s="304"/>
      <c r="BE36" s="304"/>
      <c r="BF36" s="305"/>
      <c r="BG36" s="309">
        <v>7925</v>
      </c>
      <c r="BH36" s="310"/>
      <c r="BI36" s="310"/>
      <c r="BJ36" s="623"/>
      <c r="BK36" s="624">
        <f t="shared" si="1"/>
        <v>63400</v>
      </c>
      <c r="BL36" s="625"/>
      <c r="BM36" s="625"/>
      <c r="BN36" s="625"/>
      <c r="BO36" s="625"/>
      <c r="BP36" s="626"/>
      <c r="BQ36" s="612"/>
      <c r="BR36" s="613"/>
      <c r="BS36" s="613"/>
      <c r="BT36" s="613"/>
      <c r="BU36" s="613"/>
      <c r="BV36" s="613"/>
      <c r="BW36" s="614"/>
      <c r="BX36" s="612"/>
      <c r="BY36" s="613"/>
      <c r="BZ36" s="613"/>
      <c r="CA36" s="613"/>
      <c r="CB36" s="613"/>
      <c r="CC36" s="614"/>
      <c r="CD36" s="612"/>
      <c r="CE36" s="613"/>
      <c r="CF36" s="613"/>
      <c r="CG36" s="613"/>
      <c r="CH36" s="613"/>
      <c r="CI36" s="614"/>
    </row>
    <row r="37" spans="1:88" ht="18" customHeight="1" x14ac:dyDescent="0.25">
      <c r="B37" s="327"/>
      <c r="C37" s="328"/>
      <c r="D37" s="328"/>
      <c r="E37" s="328"/>
      <c r="F37" s="328"/>
      <c r="G37" s="328"/>
      <c r="H37" s="328"/>
      <c r="I37" s="328"/>
      <c r="J37" s="328"/>
      <c r="K37" s="328"/>
      <c r="L37" s="328"/>
      <c r="M37" s="328"/>
      <c r="N37" s="328"/>
      <c r="O37" s="328"/>
      <c r="P37" s="328"/>
      <c r="Q37" s="328"/>
      <c r="R37" s="328"/>
      <c r="S37" s="328"/>
      <c r="T37" s="328"/>
      <c r="U37" s="328"/>
      <c r="V37" s="328"/>
      <c r="W37" s="328"/>
      <c r="X37" s="328"/>
      <c r="Y37" s="329"/>
      <c r="Z37" s="336"/>
      <c r="AA37" s="337"/>
      <c r="AB37" s="337"/>
      <c r="AC37" s="337"/>
      <c r="AD37" s="338"/>
      <c r="AE37" s="336"/>
      <c r="AF37" s="337"/>
      <c r="AG37" s="337"/>
      <c r="AH37" s="337"/>
      <c r="AI37" s="337"/>
      <c r="AJ37" s="338"/>
      <c r="AK37" s="300" t="s">
        <v>13</v>
      </c>
      <c r="AL37" s="301"/>
      <c r="AM37" s="301"/>
      <c r="AN37" s="301"/>
      <c r="AO37" s="301"/>
      <c r="AP37" s="301"/>
      <c r="AQ37" s="301"/>
      <c r="AR37" s="301"/>
      <c r="AS37" s="301"/>
      <c r="AT37" s="301"/>
      <c r="AU37" s="301"/>
      <c r="AV37" s="301"/>
      <c r="AW37" s="301"/>
      <c r="AX37" s="302"/>
      <c r="AY37" s="303">
        <v>176</v>
      </c>
      <c r="AZ37" s="304"/>
      <c r="BA37" s="304"/>
      <c r="BB37" s="305"/>
      <c r="BC37" s="303">
        <f t="shared" si="0"/>
        <v>176</v>
      </c>
      <c r="BD37" s="304"/>
      <c r="BE37" s="304"/>
      <c r="BF37" s="305"/>
      <c r="BG37" s="309">
        <v>40826</v>
      </c>
      <c r="BH37" s="310"/>
      <c r="BI37" s="310"/>
      <c r="BJ37" s="623"/>
      <c r="BK37" s="624">
        <f t="shared" si="1"/>
        <v>7185376</v>
      </c>
      <c r="BL37" s="625"/>
      <c r="BM37" s="625"/>
      <c r="BN37" s="625"/>
      <c r="BO37" s="625"/>
      <c r="BP37" s="626"/>
      <c r="BQ37" s="612"/>
      <c r="BR37" s="613"/>
      <c r="BS37" s="613"/>
      <c r="BT37" s="613"/>
      <c r="BU37" s="613"/>
      <c r="BV37" s="613"/>
      <c r="BW37" s="614"/>
      <c r="BX37" s="612"/>
      <c r="BY37" s="613"/>
      <c r="BZ37" s="613"/>
      <c r="CA37" s="613"/>
      <c r="CB37" s="613"/>
      <c r="CC37" s="614"/>
      <c r="CD37" s="612"/>
      <c r="CE37" s="613"/>
      <c r="CF37" s="613"/>
      <c r="CG37" s="613"/>
      <c r="CH37" s="613"/>
      <c r="CI37" s="614"/>
    </row>
    <row r="38" spans="1:88" ht="18" customHeight="1" thickBot="1" x14ac:dyDescent="0.3">
      <c r="B38" s="330"/>
      <c r="C38" s="331"/>
      <c r="D38" s="331"/>
      <c r="E38" s="331"/>
      <c r="F38" s="331"/>
      <c r="G38" s="331"/>
      <c r="H38" s="331"/>
      <c r="I38" s="331"/>
      <c r="J38" s="331"/>
      <c r="K38" s="331"/>
      <c r="L38" s="331"/>
      <c r="M38" s="331"/>
      <c r="N38" s="331"/>
      <c r="O38" s="331"/>
      <c r="P38" s="331"/>
      <c r="Q38" s="331"/>
      <c r="R38" s="331"/>
      <c r="S38" s="331"/>
      <c r="T38" s="331"/>
      <c r="U38" s="331"/>
      <c r="V38" s="331"/>
      <c r="W38" s="331"/>
      <c r="X38" s="331"/>
      <c r="Y38" s="332"/>
      <c r="Z38" s="339"/>
      <c r="AA38" s="340"/>
      <c r="AB38" s="340"/>
      <c r="AC38" s="340"/>
      <c r="AD38" s="341"/>
      <c r="AE38" s="339"/>
      <c r="AF38" s="340"/>
      <c r="AG38" s="340"/>
      <c r="AH38" s="340"/>
      <c r="AI38" s="340"/>
      <c r="AJ38" s="341"/>
      <c r="AK38" s="392" t="s">
        <v>530</v>
      </c>
      <c r="AL38" s="393"/>
      <c r="AM38" s="393"/>
      <c r="AN38" s="393"/>
      <c r="AO38" s="393"/>
      <c r="AP38" s="393"/>
      <c r="AQ38" s="393"/>
      <c r="AR38" s="393"/>
      <c r="AS38" s="393"/>
      <c r="AT38" s="393"/>
      <c r="AU38" s="393"/>
      <c r="AV38" s="393"/>
      <c r="AW38" s="393"/>
      <c r="AX38" s="394"/>
      <c r="AY38" s="395">
        <v>8</v>
      </c>
      <c r="AZ38" s="396"/>
      <c r="BA38" s="396"/>
      <c r="BB38" s="397"/>
      <c r="BC38" s="395">
        <f t="shared" si="0"/>
        <v>8</v>
      </c>
      <c r="BD38" s="396"/>
      <c r="BE38" s="396"/>
      <c r="BF38" s="397"/>
      <c r="BG38" s="401">
        <v>22629</v>
      </c>
      <c r="BH38" s="402"/>
      <c r="BI38" s="402"/>
      <c r="BJ38" s="618"/>
      <c r="BK38" s="619">
        <f t="shared" si="1"/>
        <v>181032</v>
      </c>
      <c r="BL38" s="620"/>
      <c r="BM38" s="620"/>
      <c r="BN38" s="620"/>
      <c r="BO38" s="620"/>
      <c r="BP38" s="621"/>
      <c r="BQ38" s="615"/>
      <c r="BR38" s="616"/>
      <c r="BS38" s="616"/>
      <c r="BT38" s="616"/>
      <c r="BU38" s="616"/>
      <c r="BV38" s="616"/>
      <c r="BW38" s="617"/>
      <c r="BX38" s="615"/>
      <c r="BY38" s="616"/>
      <c r="BZ38" s="616"/>
      <c r="CA38" s="616"/>
      <c r="CB38" s="616"/>
      <c r="CC38" s="617"/>
      <c r="CD38" s="615"/>
      <c r="CE38" s="616"/>
      <c r="CF38" s="616"/>
      <c r="CG38" s="616"/>
      <c r="CH38" s="616"/>
      <c r="CI38" s="617"/>
    </row>
    <row r="39" spans="1:88" ht="18" customHeight="1" thickBot="1" x14ac:dyDescent="0.3">
      <c r="B39" s="377"/>
      <c r="C39" s="378"/>
      <c r="D39" s="378"/>
      <c r="E39" s="378"/>
      <c r="F39" s="378"/>
      <c r="G39" s="378"/>
      <c r="H39" s="378"/>
      <c r="I39" s="378"/>
      <c r="J39" s="378"/>
      <c r="K39" s="378"/>
      <c r="L39" s="378"/>
      <c r="M39" s="378"/>
      <c r="N39" s="378"/>
      <c r="O39" s="378"/>
      <c r="P39" s="378"/>
      <c r="Q39" s="378"/>
      <c r="R39" s="378"/>
      <c r="S39" s="378"/>
      <c r="T39" s="378"/>
      <c r="U39" s="378"/>
      <c r="V39" s="378"/>
      <c r="W39" s="378"/>
      <c r="X39" s="378"/>
      <c r="Y39" s="378"/>
      <c r="Z39" s="378"/>
      <c r="AA39" s="378"/>
      <c r="AB39" s="378"/>
      <c r="AC39" s="378"/>
      <c r="AD39" s="378"/>
      <c r="AE39" s="378"/>
      <c r="AF39" s="378"/>
      <c r="AG39" s="378"/>
      <c r="AH39" s="378"/>
      <c r="AI39" s="378"/>
      <c r="AJ39" s="379"/>
      <c r="AK39" s="380" t="s">
        <v>3</v>
      </c>
      <c r="AL39" s="381"/>
      <c r="AM39" s="381"/>
      <c r="AN39" s="381"/>
      <c r="AO39" s="381"/>
      <c r="AP39" s="381"/>
      <c r="AQ39" s="381"/>
      <c r="AR39" s="381"/>
      <c r="AS39" s="381"/>
      <c r="AT39" s="381"/>
      <c r="AU39" s="381"/>
      <c r="AV39" s="381"/>
      <c r="AW39" s="381"/>
      <c r="AX39" s="381"/>
      <c r="AY39" s="381"/>
      <c r="AZ39" s="381"/>
      <c r="BA39" s="381"/>
      <c r="BB39" s="381"/>
      <c r="BC39" s="381"/>
      <c r="BD39" s="381"/>
      <c r="BE39" s="381"/>
      <c r="BF39" s="381"/>
      <c r="BG39" s="381"/>
      <c r="BH39" s="381"/>
      <c r="BI39" s="381"/>
      <c r="BJ39" s="630"/>
      <c r="BK39" s="627">
        <f>SUM(BK34:BP38)</f>
        <v>7556608</v>
      </c>
      <c r="BL39" s="628"/>
      <c r="BM39" s="628"/>
      <c r="BN39" s="628"/>
      <c r="BO39" s="628"/>
      <c r="BP39" s="629"/>
      <c r="BQ39" s="387" t="s">
        <v>100</v>
      </c>
      <c r="BR39" s="388"/>
      <c r="BS39" s="388"/>
      <c r="BT39" s="388"/>
      <c r="BU39" s="388"/>
      <c r="BV39" s="388"/>
      <c r="BW39" s="388"/>
      <c r="BX39" s="388"/>
      <c r="BY39" s="388"/>
      <c r="BZ39" s="388"/>
      <c r="CA39" s="388"/>
      <c r="CB39" s="388"/>
      <c r="CC39" s="389"/>
      <c r="CD39" s="390">
        <f>+CD34*AE34</f>
        <v>9125421.1764705889</v>
      </c>
      <c r="CE39" s="390"/>
      <c r="CF39" s="390"/>
      <c r="CG39" s="390"/>
      <c r="CH39" s="390"/>
      <c r="CI39" s="391"/>
      <c r="CJ39" s="74"/>
    </row>
    <row r="40" spans="1:88" ht="18" customHeight="1" thickBot="1" x14ac:dyDescent="0.3">
      <c r="A40" s="75"/>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BG40" s="78"/>
      <c r="BH40" s="78"/>
      <c r="BI40" s="78"/>
      <c r="BJ40" s="78"/>
      <c r="BK40" s="79"/>
      <c r="BL40" s="79"/>
      <c r="BM40" s="79"/>
      <c r="BN40" s="79"/>
      <c r="BO40" s="79"/>
      <c r="BP40" s="79"/>
      <c r="BQ40" s="79"/>
      <c r="BR40" s="79"/>
      <c r="BS40" s="79"/>
      <c r="BT40" s="79"/>
      <c r="BU40" s="79"/>
      <c r="BV40" s="79"/>
      <c r="BW40" s="79"/>
      <c r="BX40" s="79"/>
      <c r="BY40" s="79"/>
      <c r="BZ40" s="79"/>
      <c r="CA40" s="79"/>
      <c r="CB40" s="79"/>
      <c r="CC40" s="79"/>
      <c r="CD40" s="79"/>
      <c r="CE40" s="79"/>
      <c r="CF40" s="79"/>
      <c r="CG40" s="79"/>
      <c r="CH40" s="79"/>
      <c r="CI40" s="79"/>
    </row>
    <row r="41" spans="1:88" ht="18" customHeight="1" x14ac:dyDescent="0.25">
      <c r="A41" s="75"/>
      <c r="B41" s="348" t="s">
        <v>0</v>
      </c>
      <c r="C41" s="349"/>
      <c r="D41" s="349"/>
      <c r="E41" s="349"/>
      <c r="F41" s="349"/>
      <c r="G41" s="349"/>
      <c r="H41" s="349"/>
      <c r="I41" s="349"/>
      <c r="J41" s="349"/>
      <c r="K41" s="349"/>
      <c r="L41" s="349"/>
      <c r="M41" s="349"/>
      <c r="N41" s="349"/>
      <c r="O41" s="349"/>
      <c r="P41" s="349"/>
      <c r="Q41" s="349"/>
      <c r="R41" s="349"/>
      <c r="S41" s="349"/>
      <c r="T41" s="349"/>
      <c r="U41" s="349"/>
      <c r="V41" s="349"/>
      <c r="W41" s="349"/>
      <c r="X41" s="349"/>
      <c r="Y41" s="350"/>
      <c r="Z41" s="348" t="s">
        <v>80</v>
      </c>
      <c r="AA41" s="349"/>
      <c r="AB41" s="349"/>
      <c r="AC41" s="349"/>
      <c r="AD41" s="350"/>
      <c r="AE41" s="357" t="s">
        <v>79</v>
      </c>
      <c r="AF41" s="358"/>
      <c r="AG41" s="358"/>
      <c r="AH41" s="358"/>
      <c r="AI41" s="358"/>
      <c r="AJ41" s="359"/>
      <c r="AK41" s="357" t="s">
        <v>81</v>
      </c>
      <c r="AL41" s="358"/>
      <c r="AM41" s="358"/>
      <c r="AN41" s="358"/>
      <c r="AO41" s="358"/>
      <c r="AP41" s="358"/>
      <c r="AQ41" s="358"/>
      <c r="AR41" s="358"/>
      <c r="AS41" s="358"/>
      <c r="AT41" s="358"/>
      <c r="AU41" s="358"/>
      <c r="AV41" s="358"/>
      <c r="AW41" s="358"/>
      <c r="AX41" s="359"/>
      <c r="AY41" s="357" t="s">
        <v>1</v>
      </c>
      <c r="AZ41" s="358"/>
      <c r="BA41" s="358"/>
      <c r="BB41" s="359"/>
      <c r="BC41" s="348" t="s">
        <v>104</v>
      </c>
      <c r="BD41" s="349"/>
      <c r="BE41" s="349"/>
      <c r="BF41" s="350"/>
      <c r="BG41" s="366" t="s">
        <v>82</v>
      </c>
      <c r="BH41" s="367"/>
      <c r="BI41" s="367"/>
      <c r="BJ41" s="368"/>
      <c r="BK41" s="315" t="s">
        <v>99</v>
      </c>
      <c r="BL41" s="316"/>
      <c r="BM41" s="316"/>
      <c r="BN41" s="316"/>
      <c r="BO41" s="316"/>
      <c r="BP41" s="317"/>
      <c r="BQ41" s="315" t="s">
        <v>83</v>
      </c>
      <c r="BR41" s="316"/>
      <c r="BS41" s="316"/>
      <c r="BT41" s="316"/>
      <c r="BU41" s="316"/>
      <c r="BV41" s="316"/>
      <c r="BW41" s="317"/>
      <c r="BX41" s="315" t="s">
        <v>84</v>
      </c>
      <c r="BY41" s="316"/>
      <c r="BZ41" s="316"/>
      <c r="CA41" s="316"/>
      <c r="CB41" s="316"/>
      <c r="CC41" s="317"/>
      <c r="CD41" s="315" t="s">
        <v>85</v>
      </c>
      <c r="CE41" s="316"/>
      <c r="CF41" s="316"/>
      <c r="CG41" s="316"/>
      <c r="CH41" s="316"/>
      <c r="CI41" s="317"/>
    </row>
    <row r="42" spans="1:88" ht="18" customHeight="1" x14ac:dyDescent="0.25">
      <c r="A42" s="75"/>
      <c r="B42" s="351"/>
      <c r="C42" s="352"/>
      <c r="D42" s="352"/>
      <c r="E42" s="352"/>
      <c r="F42" s="352"/>
      <c r="G42" s="352"/>
      <c r="H42" s="352"/>
      <c r="I42" s="352"/>
      <c r="J42" s="352"/>
      <c r="K42" s="352"/>
      <c r="L42" s="352"/>
      <c r="M42" s="352"/>
      <c r="N42" s="352"/>
      <c r="O42" s="352"/>
      <c r="P42" s="352"/>
      <c r="Q42" s="352"/>
      <c r="R42" s="352"/>
      <c r="S42" s="352"/>
      <c r="T42" s="352"/>
      <c r="U42" s="352"/>
      <c r="V42" s="352"/>
      <c r="W42" s="352"/>
      <c r="X42" s="352"/>
      <c r="Y42" s="353"/>
      <c r="Z42" s="351"/>
      <c r="AA42" s="352"/>
      <c r="AB42" s="352"/>
      <c r="AC42" s="352"/>
      <c r="AD42" s="353"/>
      <c r="AE42" s="360"/>
      <c r="AF42" s="361"/>
      <c r="AG42" s="361"/>
      <c r="AH42" s="361"/>
      <c r="AI42" s="361"/>
      <c r="AJ42" s="362"/>
      <c r="AK42" s="360"/>
      <c r="AL42" s="361"/>
      <c r="AM42" s="361"/>
      <c r="AN42" s="361"/>
      <c r="AO42" s="361"/>
      <c r="AP42" s="361"/>
      <c r="AQ42" s="361"/>
      <c r="AR42" s="361"/>
      <c r="AS42" s="361"/>
      <c r="AT42" s="361"/>
      <c r="AU42" s="361"/>
      <c r="AV42" s="361"/>
      <c r="AW42" s="361"/>
      <c r="AX42" s="362"/>
      <c r="AY42" s="360"/>
      <c r="AZ42" s="361"/>
      <c r="BA42" s="361"/>
      <c r="BB42" s="362"/>
      <c r="BC42" s="351"/>
      <c r="BD42" s="352"/>
      <c r="BE42" s="352"/>
      <c r="BF42" s="353"/>
      <c r="BG42" s="369"/>
      <c r="BH42" s="370"/>
      <c r="BI42" s="370"/>
      <c r="BJ42" s="371"/>
      <c r="BK42" s="318"/>
      <c r="BL42" s="319"/>
      <c r="BM42" s="319"/>
      <c r="BN42" s="319"/>
      <c r="BO42" s="319"/>
      <c r="BP42" s="320"/>
      <c r="BQ42" s="318"/>
      <c r="BR42" s="319"/>
      <c r="BS42" s="319"/>
      <c r="BT42" s="319"/>
      <c r="BU42" s="319"/>
      <c r="BV42" s="319"/>
      <c r="BW42" s="320"/>
      <c r="BX42" s="318"/>
      <c r="BY42" s="319"/>
      <c r="BZ42" s="319"/>
      <c r="CA42" s="319"/>
      <c r="CB42" s="319"/>
      <c r="CC42" s="320"/>
      <c r="CD42" s="318"/>
      <c r="CE42" s="319"/>
      <c r="CF42" s="319"/>
      <c r="CG42" s="319"/>
      <c r="CH42" s="319"/>
      <c r="CI42" s="320"/>
    </row>
    <row r="43" spans="1:88" ht="18" customHeight="1" thickBot="1" x14ac:dyDescent="0.3">
      <c r="A43" s="75"/>
      <c r="B43" s="354"/>
      <c r="C43" s="355"/>
      <c r="D43" s="355"/>
      <c r="E43" s="355"/>
      <c r="F43" s="355"/>
      <c r="G43" s="355"/>
      <c r="H43" s="355"/>
      <c r="I43" s="355"/>
      <c r="J43" s="355"/>
      <c r="K43" s="355"/>
      <c r="L43" s="355"/>
      <c r="M43" s="355"/>
      <c r="N43" s="355"/>
      <c r="O43" s="355"/>
      <c r="P43" s="355"/>
      <c r="Q43" s="355"/>
      <c r="R43" s="355"/>
      <c r="S43" s="355"/>
      <c r="T43" s="355"/>
      <c r="U43" s="355"/>
      <c r="V43" s="355"/>
      <c r="W43" s="355"/>
      <c r="X43" s="355"/>
      <c r="Y43" s="356"/>
      <c r="Z43" s="354"/>
      <c r="AA43" s="355"/>
      <c r="AB43" s="355"/>
      <c r="AC43" s="355"/>
      <c r="AD43" s="356"/>
      <c r="AE43" s="363"/>
      <c r="AF43" s="364"/>
      <c r="AG43" s="364"/>
      <c r="AH43" s="364"/>
      <c r="AI43" s="364"/>
      <c r="AJ43" s="365"/>
      <c r="AK43" s="360"/>
      <c r="AL43" s="361"/>
      <c r="AM43" s="361"/>
      <c r="AN43" s="361"/>
      <c r="AO43" s="361"/>
      <c r="AP43" s="361"/>
      <c r="AQ43" s="361"/>
      <c r="AR43" s="361"/>
      <c r="AS43" s="361"/>
      <c r="AT43" s="361"/>
      <c r="AU43" s="361"/>
      <c r="AV43" s="361"/>
      <c r="AW43" s="361"/>
      <c r="AX43" s="362"/>
      <c r="AY43" s="360"/>
      <c r="AZ43" s="361"/>
      <c r="BA43" s="361"/>
      <c r="BB43" s="362"/>
      <c r="BC43" s="351"/>
      <c r="BD43" s="352"/>
      <c r="BE43" s="352"/>
      <c r="BF43" s="353"/>
      <c r="BG43" s="369"/>
      <c r="BH43" s="370"/>
      <c r="BI43" s="370"/>
      <c r="BJ43" s="371"/>
      <c r="BK43" s="318"/>
      <c r="BL43" s="319"/>
      <c r="BM43" s="319"/>
      <c r="BN43" s="319"/>
      <c r="BO43" s="319"/>
      <c r="BP43" s="320"/>
      <c r="BQ43" s="321"/>
      <c r="BR43" s="322"/>
      <c r="BS43" s="322"/>
      <c r="BT43" s="322"/>
      <c r="BU43" s="322"/>
      <c r="BV43" s="322"/>
      <c r="BW43" s="323"/>
      <c r="BX43" s="321"/>
      <c r="BY43" s="322"/>
      <c r="BZ43" s="322"/>
      <c r="CA43" s="322"/>
      <c r="CB43" s="322"/>
      <c r="CC43" s="323"/>
      <c r="CD43" s="321"/>
      <c r="CE43" s="322"/>
      <c r="CF43" s="322"/>
      <c r="CG43" s="322"/>
      <c r="CH43" s="322"/>
      <c r="CI43" s="323"/>
    </row>
    <row r="44" spans="1:88" ht="18" customHeight="1" x14ac:dyDescent="0.25">
      <c r="A44" s="75"/>
      <c r="B44" s="324" t="s">
        <v>734</v>
      </c>
      <c r="C44" s="325"/>
      <c r="D44" s="325"/>
      <c r="E44" s="325"/>
      <c r="F44" s="325"/>
      <c r="G44" s="325"/>
      <c r="H44" s="325"/>
      <c r="I44" s="325"/>
      <c r="J44" s="325"/>
      <c r="K44" s="325"/>
      <c r="L44" s="325"/>
      <c r="M44" s="325"/>
      <c r="N44" s="325"/>
      <c r="O44" s="325"/>
      <c r="P44" s="325"/>
      <c r="Q44" s="325"/>
      <c r="R44" s="325"/>
      <c r="S44" s="325"/>
      <c r="T44" s="325"/>
      <c r="U44" s="325"/>
      <c r="V44" s="325"/>
      <c r="W44" s="325"/>
      <c r="X44" s="325"/>
      <c r="Y44" s="326"/>
      <c r="Z44" s="333" t="s">
        <v>739</v>
      </c>
      <c r="AA44" s="334"/>
      <c r="AB44" s="334"/>
      <c r="AC44" s="334"/>
      <c r="AD44" s="335"/>
      <c r="AE44" s="333">
        <v>6</v>
      </c>
      <c r="AF44" s="334"/>
      <c r="AG44" s="334"/>
      <c r="AH44" s="334"/>
      <c r="AI44" s="334"/>
      <c r="AJ44" s="334"/>
      <c r="AK44" s="342" t="s">
        <v>41</v>
      </c>
      <c r="AL44" s="343"/>
      <c r="AM44" s="343"/>
      <c r="AN44" s="343"/>
      <c r="AO44" s="343"/>
      <c r="AP44" s="343"/>
      <c r="AQ44" s="343"/>
      <c r="AR44" s="343"/>
      <c r="AS44" s="343"/>
      <c r="AT44" s="343"/>
      <c r="AU44" s="343"/>
      <c r="AV44" s="343"/>
      <c r="AW44" s="343"/>
      <c r="AX44" s="344"/>
      <c r="AY44" s="345">
        <v>0.25</v>
      </c>
      <c r="AZ44" s="346"/>
      <c r="BA44" s="346"/>
      <c r="BB44" s="347"/>
      <c r="BC44" s="345">
        <f>+$AE$44*AY44</f>
        <v>1.5</v>
      </c>
      <c r="BD44" s="346"/>
      <c r="BE44" s="346"/>
      <c r="BF44" s="347"/>
      <c r="BG44" s="285">
        <v>22629</v>
      </c>
      <c r="BH44" s="286"/>
      <c r="BI44" s="286"/>
      <c r="BJ44" s="622"/>
      <c r="BK44" s="288">
        <f>+AY44*BG44</f>
        <v>5657.25</v>
      </c>
      <c r="BL44" s="289"/>
      <c r="BM44" s="289"/>
      <c r="BN44" s="289"/>
      <c r="BO44" s="289"/>
      <c r="BP44" s="290"/>
      <c r="BQ44" s="609">
        <v>1000</v>
      </c>
      <c r="BR44" s="610"/>
      <c r="BS44" s="610"/>
      <c r="BT44" s="610"/>
      <c r="BU44" s="610"/>
      <c r="BV44" s="610"/>
      <c r="BW44" s="611"/>
      <c r="BX44" s="609">
        <f>+(((BK73+BQ44)*15)/85)</f>
        <v>94938.926470588238</v>
      </c>
      <c r="BY44" s="610"/>
      <c r="BZ44" s="610"/>
      <c r="CA44" s="610"/>
      <c r="CB44" s="610"/>
      <c r="CC44" s="611"/>
      <c r="CD44" s="609">
        <f>+BK73+BQ44+BX44</f>
        <v>632926.17647058819</v>
      </c>
      <c r="CE44" s="610"/>
      <c r="CF44" s="610"/>
      <c r="CG44" s="610"/>
      <c r="CH44" s="610"/>
      <c r="CI44" s="611"/>
    </row>
    <row r="45" spans="1:88" ht="18" customHeight="1" x14ac:dyDescent="0.25">
      <c r="A45" s="75"/>
      <c r="B45" s="327"/>
      <c r="C45" s="328"/>
      <c r="D45" s="328"/>
      <c r="E45" s="328"/>
      <c r="F45" s="328"/>
      <c r="G45" s="328"/>
      <c r="H45" s="328"/>
      <c r="I45" s="328"/>
      <c r="J45" s="328"/>
      <c r="K45" s="328"/>
      <c r="L45" s="328"/>
      <c r="M45" s="328"/>
      <c r="N45" s="328"/>
      <c r="O45" s="328"/>
      <c r="P45" s="328"/>
      <c r="Q45" s="328"/>
      <c r="R45" s="328"/>
      <c r="S45" s="328"/>
      <c r="T45" s="328"/>
      <c r="U45" s="328"/>
      <c r="V45" s="328"/>
      <c r="W45" s="328"/>
      <c r="X45" s="328"/>
      <c r="Y45" s="329"/>
      <c r="Z45" s="336"/>
      <c r="AA45" s="337"/>
      <c r="AB45" s="337"/>
      <c r="AC45" s="337"/>
      <c r="AD45" s="338"/>
      <c r="AE45" s="336"/>
      <c r="AF45" s="337"/>
      <c r="AG45" s="337"/>
      <c r="AH45" s="337"/>
      <c r="AI45" s="337"/>
      <c r="AJ45" s="337"/>
      <c r="AK45" s="300" t="s">
        <v>15</v>
      </c>
      <c r="AL45" s="301"/>
      <c r="AM45" s="301"/>
      <c r="AN45" s="301"/>
      <c r="AO45" s="301"/>
      <c r="AP45" s="301"/>
      <c r="AQ45" s="301"/>
      <c r="AR45" s="301"/>
      <c r="AS45" s="301"/>
      <c r="AT45" s="301"/>
      <c r="AU45" s="301"/>
      <c r="AV45" s="301"/>
      <c r="AW45" s="301"/>
      <c r="AX45" s="302"/>
      <c r="AY45" s="303">
        <v>0.25</v>
      </c>
      <c r="AZ45" s="304"/>
      <c r="BA45" s="304"/>
      <c r="BB45" s="305"/>
      <c r="BC45" s="303">
        <f t="shared" ref="BC45:BC72" si="2">+$AE$44*AY45</f>
        <v>1.5</v>
      </c>
      <c r="BD45" s="304"/>
      <c r="BE45" s="304"/>
      <c r="BF45" s="305"/>
      <c r="BG45" s="309">
        <v>7925</v>
      </c>
      <c r="BH45" s="310"/>
      <c r="BI45" s="310"/>
      <c r="BJ45" s="623"/>
      <c r="BK45" s="624">
        <f t="shared" ref="BK45:BK72" si="3">+AY45*BG45</f>
        <v>1981.25</v>
      </c>
      <c r="BL45" s="625"/>
      <c r="BM45" s="625"/>
      <c r="BN45" s="625"/>
      <c r="BO45" s="625"/>
      <c r="BP45" s="626"/>
      <c r="BQ45" s="612"/>
      <c r="BR45" s="613"/>
      <c r="BS45" s="613"/>
      <c r="BT45" s="613"/>
      <c r="BU45" s="613"/>
      <c r="BV45" s="613"/>
      <c r="BW45" s="614"/>
      <c r="BX45" s="612"/>
      <c r="BY45" s="613"/>
      <c r="BZ45" s="613"/>
      <c r="CA45" s="613"/>
      <c r="CB45" s="613"/>
      <c r="CC45" s="614"/>
      <c r="CD45" s="612"/>
      <c r="CE45" s="613"/>
      <c r="CF45" s="613"/>
      <c r="CG45" s="613"/>
      <c r="CH45" s="613"/>
      <c r="CI45" s="614"/>
    </row>
    <row r="46" spans="1:88" ht="18" customHeight="1" x14ac:dyDescent="0.25">
      <c r="A46" s="75"/>
      <c r="B46" s="327"/>
      <c r="C46" s="328"/>
      <c r="D46" s="328"/>
      <c r="E46" s="328"/>
      <c r="F46" s="328"/>
      <c r="G46" s="328"/>
      <c r="H46" s="328"/>
      <c r="I46" s="328"/>
      <c r="J46" s="328"/>
      <c r="K46" s="328"/>
      <c r="L46" s="328"/>
      <c r="M46" s="328"/>
      <c r="N46" s="328"/>
      <c r="O46" s="328"/>
      <c r="P46" s="328"/>
      <c r="Q46" s="328"/>
      <c r="R46" s="328"/>
      <c r="S46" s="328"/>
      <c r="T46" s="328"/>
      <c r="U46" s="328"/>
      <c r="V46" s="328"/>
      <c r="W46" s="328"/>
      <c r="X46" s="328"/>
      <c r="Y46" s="329"/>
      <c r="Z46" s="336"/>
      <c r="AA46" s="337"/>
      <c r="AB46" s="337"/>
      <c r="AC46" s="337"/>
      <c r="AD46" s="338"/>
      <c r="AE46" s="336"/>
      <c r="AF46" s="337"/>
      <c r="AG46" s="337"/>
      <c r="AH46" s="337"/>
      <c r="AI46" s="337"/>
      <c r="AJ46" s="337"/>
      <c r="AK46" s="300" t="s">
        <v>30</v>
      </c>
      <c r="AL46" s="301"/>
      <c r="AM46" s="301"/>
      <c r="AN46" s="301"/>
      <c r="AO46" s="301"/>
      <c r="AP46" s="301"/>
      <c r="AQ46" s="301"/>
      <c r="AR46" s="301"/>
      <c r="AS46" s="301"/>
      <c r="AT46" s="301"/>
      <c r="AU46" s="301"/>
      <c r="AV46" s="301"/>
      <c r="AW46" s="301"/>
      <c r="AX46" s="302"/>
      <c r="AY46" s="303">
        <v>4</v>
      </c>
      <c r="AZ46" s="304"/>
      <c r="BA46" s="304"/>
      <c r="BB46" s="305"/>
      <c r="BC46" s="303">
        <f t="shared" si="2"/>
        <v>24</v>
      </c>
      <c r="BD46" s="304"/>
      <c r="BE46" s="304"/>
      <c r="BF46" s="305"/>
      <c r="BG46" s="309">
        <v>7925</v>
      </c>
      <c r="BH46" s="310"/>
      <c r="BI46" s="310"/>
      <c r="BJ46" s="623"/>
      <c r="BK46" s="624">
        <f t="shared" si="3"/>
        <v>31700</v>
      </c>
      <c r="BL46" s="625"/>
      <c r="BM46" s="625"/>
      <c r="BN46" s="625"/>
      <c r="BO46" s="625"/>
      <c r="BP46" s="626"/>
      <c r="BQ46" s="612"/>
      <c r="BR46" s="613"/>
      <c r="BS46" s="613"/>
      <c r="BT46" s="613"/>
      <c r="BU46" s="613"/>
      <c r="BV46" s="613"/>
      <c r="BW46" s="614"/>
      <c r="BX46" s="612"/>
      <c r="BY46" s="613"/>
      <c r="BZ46" s="613"/>
      <c r="CA46" s="613"/>
      <c r="CB46" s="613"/>
      <c r="CC46" s="614"/>
      <c r="CD46" s="612"/>
      <c r="CE46" s="613"/>
      <c r="CF46" s="613"/>
      <c r="CG46" s="613"/>
      <c r="CH46" s="613"/>
      <c r="CI46" s="614"/>
    </row>
    <row r="47" spans="1:88" ht="18" customHeight="1" x14ac:dyDescent="0.25">
      <c r="A47" s="75"/>
      <c r="B47" s="327"/>
      <c r="C47" s="328"/>
      <c r="D47" s="328"/>
      <c r="E47" s="328"/>
      <c r="F47" s="328"/>
      <c r="G47" s="328"/>
      <c r="H47" s="328"/>
      <c r="I47" s="328"/>
      <c r="J47" s="328"/>
      <c r="K47" s="328"/>
      <c r="L47" s="328"/>
      <c r="M47" s="328"/>
      <c r="N47" s="328"/>
      <c r="O47" s="328"/>
      <c r="P47" s="328"/>
      <c r="Q47" s="328"/>
      <c r="R47" s="328"/>
      <c r="S47" s="328"/>
      <c r="T47" s="328"/>
      <c r="U47" s="328"/>
      <c r="V47" s="328"/>
      <c r="W47" s="328"/>
      <c r="X47" s="328"/>
      <c r="Y47" s="329"/>
      <c r="Z47" s="336"/>
      <c r="AA47" s="337"/>
      <c r="AB47" s="337"/>
      <c r="AC47" s="337"/>
      <c r="AD47" s="338"/>
      <c r="AE47" s="336"/>
      <c r="AF47" s="337"/>
      <c r="AG47" s="337"/>
      <c r="AH47" s="337"/>
      <c r="AI47" s="337"/>
      <c r="AJ47" s="337"/>
      <c r="AK47" s="300" t="s">
        <v>16</v>
      </c>
      <c r="AL47" s="301"/>
      <c r="AM47" s="301"/>
      <c r="AN47" s="301"/>
      <c r="AO47" s="301"/>
      <c r="AP47" s="301"/>
      <c r="AQ47" s="301"/>
      <c r="AR47" s="301"/>
      <c r="AS47" s="301"/>
      <c r="AT47" s="301"/>
      <c r="AU47" s="301"/>
      <c r="AV47" s="301"/>
      <c r="AW47" s="301"/>
      <c r="AX47" s="302"/>
      <c r="AY47" s="303">
        <v>0.25</v>
      </c>
      <c r="AZ47" s="304"/>
      <c r="BA47" s="304"/>
      <c r="BB47" s="305"/>
      <c r="BC47" s="303">
        <f t="shared" si="2"/>
        <v>1.5</v>
      </c>
      <c r="BD47" s="304"/>
      <c r="BE47" s="304"/>
      <c r="BF47" s="305"/>
      <c r="BG47" s="309">
        <v>7925</v>
      </c>
      <c r="BH47" s="310"/>
      <c r="BI47" s="310"/>
      <c r="BJ47" s="623"/>
      <c r="BK47" s="624">
        <f t="shared" si="3"/>
        <v>1981.25</v>
      </c>
      <c r="BL47" s="625"/>
      <c r="BM47" s="625"/>
      <c r="BN47" s="625"/>
      <c r="BO47" s="625"/>
      <c r="BP47" s="626"/>
      <c r="BQ47" s="612"/>
      <c r="BR47" s="613"/>
      <c r="BS47" s="613"/>
      <c r="BT47" s="613"/>
      <c r="BU47" s="613"/>
      <c r="BV47" s="613"/>
      <c r="BW47" s="614"/>
      <c r="BX47" s="612"/>
      <c r="BY47" s="613"/>
      <c r="BZ47" s="613"/>
      <c r="CA47" s="613"/>
      <c r="CB47" s="613"/>
      <c r="CC47" s="614"/>
      <c r="CD47" s="612"/>
      <c r="CE47" s="613"/>
      <c r="CF47" s="613"/>
      <c r="CG47" s="613"/>
      <c r="CH47" s="613"/>
      <c r="CI47" s="614"/>
    </row>
    <row r="48" spans="1:88" ht="18" customHeight="1" x14ac:dyDescent="0.25">
      <c r="A48" s="75"/>
      <c r="B48" s="327"/>
      <c r="C48" s="328"/>
      <c r="D48" s="328"/>
      <c r="E48" s="328"/>
      <c r="F48" s="328"/>
      <c r="G48" s="328"/>
      <c r="H48" s="328"/>
      <c r="I48" s="328"/>
      <c r="J48" s="328"/>
      <c r="K48" s="328"/>
      <c r="L48" s="328"/>
      <c r="M48" s="328"/>
      <c r="N48" s="328"/>
      <c r="O48" s="328"/>
      <c r="P48" s="328"/>
      <c r="Q48" s="328"/>
      <c r="R48" s="328"/>
      <c r="S48" s="328"/>
      <c r="T48" s="328"/>
      <c r="U48" s="328"/>
      <c r="V48" s="328"/>
      <c r="W48" s="328"/>
      <c r="X48" s="328"/>
      <c r="Y48" s="329"/>
      <c r="Z48" s="336"/>
      <c r="AA48" s="337"/>
      <c r="AB48" s="337"/>
      <c r="AC48" s="337"/>
      <c r="AD48" s="338"/>
      <c r="AE48" s="336"/>
      <c r="AF48" s="337"/>
      <c r="AG48" s="337"/>
      <c r="AH48" s="337"/>
      <c r="AI48" s="337"/>
      <c r="AJ48" s="337"/>
      <c r="AK48" s="300" t="s">
        <v>23</v>
      </c>
      <c r="AL48" s="301"/>
      <c r="AM48" s="301"/>
      <c r="AN48" s="301"/>
      <c r="AO48" s="301"/>
      <c r="AP48" s="301"/>
      <c r="AQ48" s="301"/>
      <c r="AR48" s="301"/>
      <c r="AS48" s="301"/>
      <c r="AT48" s="301"/>
      <c r="AU48" s="301"/>
      <c r="AV48" s="301"/>
      <c r="AW48" s="301"/>
      <c r="AX48" s="302"/>
      <c r="AY48" s="303">
        <v>0.25</v>
      </c>
      <c r="AZ48" s="304"/>
      <c r="BA48" s="304"/>
      <c r="BB48" s="305"/>
      <c r="BC48" s="303">
        <f t="shared" si="2"/>
        <v>1.5</v>
      </c>
      <c r="BD48" s="304"/>
      <c r="BE48" s="304"/>
      <c r="BF48" s="305"/>
      <c r="BG48" s="309">
        <v>7925</v>
      </c>
      <c r="BH48" s="310"/>
      <c r="BI48" s="310"/>
      <c r="BJ48" s="623"/>
      <c r="BK48" s="624">
        <f t="shared" si="3"/>
        <v>1981.25</v>
      </c>
      <c r="BL48" s="625"/>
      <c r="BM48" s="625"/>
      <c r="BN48" s="625"/>
      <c r="BO48" s="625"/>
      <c r="BP48" s="626"/>
      <c r="BQ48" s="612"/>
      <c r="BR48" s="613"/>
      <c r="BS48" s="613"/>
      <c r="BT48" s="613"/>
      <c r="BU48" s="613"/>
      <c r="BV48" s="613"/>
      <c r="BW48" s="614"/>
      <c r="BX48" s="612"/>
      <c r="BY48" s="613"/>
      <c r="BZ48" s="613"/>
      <c r="CA48" s="613"/>
      <c r="CB48" s="613"/>
      <c r="CC48" s="614"/>
      <c r="CD48" s="612"/>
      <c r="CE48" s="613"/>
      <c r="CF48" s="613"/>
      <c r="CG48" s="613"/>
      <c r="CH48" s="613"/>
      <c r="CI48" s="614"/>
    </row>
    <row r="49" spans="1:87" ht="18" customHeight="1" x14ac:dyDescent="0.25">
      <c r="A49" s="75"/>
      <c r="B49" s="327"/>
      <c r="C49" s="328"/>
      <c r="D49" s="328"/>
      <c r="E49" s="328"/>
      <c r="F49" s="328"/>
      <c r="G49" s="328"/>
      <c r="H49" s="328"/>
      <c r="I49" s="328"/>
      <c r="J49" s="328"/>
      <c r="K49" s="328"/>
      <c r="L49" s="328"/>
      <c r="M49" s="328"/>
      <c r="N49" s="328"/>
      <c r="O49" s="328"/>
      <c r="P49" s="328"/>
      <c r="Q49" s="328"/>
      <c r="R49" s="328"/>
      <c r="S49" s="328"/>
      <c r="T49" s="328"/>
      <c r="U49" s="328"/>
      <c r="V49" s="328"/>
      <c r="W49" s="328"/>
      <c r="X49" s="328"/>
      <c r="Y49" s="329"/>
      <c r="Z49" s="336"/>
      <c r="AA49" s="337"/>
      <c r="AB49" s="337"/>
      <c r="AC49" s="337"/>
      <c r="AD49" s="338"/>
      <c r="AE49" s="336"/>
      <c r="AF49" s="337"/>
      <c r="AG49" s="337"/>
      <c r="AH49" s="337"/>
      <c r="AI49" s="337"/>
      <c r="AJ49" s="337"/>
      <c r="AK49" s="300" t="s">
        <v>22</v>
      </c>
      <c r="AL49" s="301"/>
      <c r="AM49" s="301"/>
      <c r="AN49" s="301"/>
      <c r="AO49" s="301"/>
      <c r="AP49" s="301"/>
      <c r="AQ49" s="301"/>
      <c r="AR49" s="301"/>
      <c r="AS49" s="301"/>
      <c r="AT49" s="301"/>
      <c r="AU49" s="301"/>
      <c r="AV49" s="301"/>
      <c r="AW49" s="301"/>
      <c r="AX49" s="302"/>
      <c r="AY49" s="303">
        <v>0.25</v>
      </c>
      <c r="AZ49" s="304"/>
      <c r="BA49" s="304"/>
      <c r="BB49" s="305"/>
      <c r="BC49" s="303">
        <f t="shared" si="2"/>
        <v>1.5</v>
      </c>
      <c r="BD49" s="304"/>
      <c r="BE49" s="304"/>
      <c r="BF49" s="305"/>
      <c r="BG49" s="309">
        <v>7925</v>
      </c>
      <c r="BH49" s="310"/>
      <c r="BI49" s="310"/>
      <c r="BJ49" s="623"/>
      <c r="BK49" s="624">
        <f t="shared" si="3"/>
        <v>1981.25</v>
      </c>
      <c r="BL49" s="625"/>
      <c r="BM49" s="625"/>
      <c r="BN49" s="625"/>
      <c r="BO49" s="625"/>
      <c r="BP49" s="626"/>
      <c r="BQ49" s="612"/>
      <c r="BR49" s="613"/>
      <c r="BS49" s="613"/>
      <c r="BT49" s="613"/>
      <c r="BU49" s="613"/>
      <c r="BV49" s="613"/>
      <c r="BW49" s="614"/>
      <c r="BX49" s="612"/>
      <c r="BY49" s="613"/>
      <c r="BZ49" s="613"/>
      <c r="CA49" s="613"/>
      <c r="CB49" s="613"/>
      <c r="CC49" s="614"/>
      <c r="CD49" s="612"/>
      <c r="CE49" s="613"/>
      <c r="CF49" s="613"/>
      <c r="CG49" s="613"/>
      <c r="CH49" s="613"/>
      <c r="CI49" s="614"/>
    </row>
    <row r="50" spans="1:87" ht="18" customHeight="1" x14ac:dyDescent="0.25">
      <c r="A50" s="75"/>
      <c r="B50" s="327"/>
      <c r="C50" s="328"/>
      <c r="D50" s="328"/>
      <c r="E50" s="328"/>
      <c r="F50" s="328"/>
      <c r="G50" s="328"/>
      <c r="H50" s="328"/>
      <c r="I50" s="328"/>
      <c r="J50" s="328"/>
      <c r="K50" s="328"/>
      <c r="L50" s="328"/>
      <c r="M50" s="328"/>
      <c r="N50" s="328"/>
      <c r="O50" s="328"/>
      <c r="P50" s="328"/>
      <c r="Q50" s="328"/>
      <c r="R50" s="328"/>
      <c r="S50" s="328"/>
      <c r="T50" s="328"/>
      <c r="U50" s="328"/>
      <c r="V50" s="328"/>
      <c r="W50" s="328"/>
      <c r="X50" s="328"/>
      <c r="Y50" s="329"/>
      <c r="Z50" s="336"/>
      <c r="AA50" s="337"/>
      <c r="AB50" s="337"/>
      <c r="AC50" s="337"/>
      <c r="AD50" s="338"/>
      <c r="AE50" s="336"/>
      <c r="AF50" s="337"/>
      <c r="AG50" s="337"/>
      <c r="AH50" s="337"/>
      <c r="AI50" s="337"/>
      <c r="AJ50" s="337"/>
      <c r="AK50" s="300" t="s">
        <v>29</v>
      </c>
      <c r="AL50" s="301"/>
      <c r="AM50" s="301"/>
      <c r="AN50" s="301"/>
      <c r="AO50" s="301"/>
      <c r="AP50" s="301"/>
      <c r="AQ50" s="301"/>
      <c r="AR50" s="301"/>
      <c r="AS50" s="301"/>
      <c r="AT50" s="301"/>
      <c r="AU50" s="301"/>
      <c r="AV50" s="301"/>
      <c r="AW50" s="301"/>
      <c r="AX50" s="302"/>
      <c r="AY50" s="303">
        <v>4</v>
      </c>
      <c r="AZ50" s="304"/>
      <c r="BA50" s="304"/>
      <c r="BB50" s="305"/>
      <c r="BC50" s="303">
        <f t="shared" si="2"/>
        <v>24</v>
      </c>
      <c r="BD50" s="304"/>
      <c r="BE50" s="304"/>
      <c r="BF50" s="305"/>
      <c r="BG50" s="309">
        <v>7925</v>
      </c>
      <c r="BH50" s="310"/>
      <c r="BI50" s="310"/>
      <c r="BJ50" s="623"/>
      <c r="BK50" s="624">
        <f t="shared" si="3"/>
        <v>31700</v>
      </c>
      <c r="BL50" s="625"/>
      <c r="BM50" s="625"/>
      <c r="BN50" s="625"/>
      <c r="BO50" s="625"/>
      <c r="BP50" s="626"/>
      <c r="BQ50" s="612"/>
      <c r="BR50" s="613"/>
      <c r="BS50" s="613"/>
      <c r="BT50" s="613"/>
      <c r="BU50" s="613"/>
      <c r="BV50" s="613"/>
      <c r="BW50" s="614"/>
      <c r="BX50" s="612"/>
      <c r="BY50" s="613"/>
      <c r="BZ50" s="613"/>
      <c r="CA50" s="613"/>
      <c r="CB50" s="613"/>
      <c r="CC50" s="614"/>
      <c r="CD50" s="612"/>
      <c r="CE50" s="613"/>
      <c r="CF50" s="613"/>
      <c r="CG50" s="613"/>
      <c r="CH50" s="613"/>
      <c r="CI50" s="614"/>
    </row>
    <row r="51" spans="1:87" ht="18" customHeight="1" x14ac:dyDescent="0.25">
      <c r="A51" s="75"/>
      <c r="B51" s="327"/>
      <c r="C51" s="328"/>
      <c r="D51" s="328"/>
      <c r="E51" s="328"/>
      <c r="F51" s="328"/>
      <c r="G51" s="328"/>
      <c r="H51" s="328"/>
      <c r="I51" s="328"/>
      <c r="J51" s="328"/>
      <c r="K51" s="328"/>
      <c r="L51" s="328"/>
      <c r="M51" s="328"/>
      <c r="N51" s="328"/>
      <c r="O51" s="328"/>
      <c r="P51" s="328"/>
      <c r="Q51" s="328"/>
      <c r="R51" s="328"/>
      <c r="S51" s="328"/>
      <c r="T51" s="328"/>
      <c r="U51" s="328"/>
      <c r="V51" s="328"/>
      <c r="W51" s="328"/>
      <c r="X51" s="328"/>
      <c r="Y51" s="329"/>
      <c r="Z51" s="336"/>
      <c r="AA51" s="337"/>
      <c r="AB51" s="337"/>
      <c r="AC51" s="337"/>
      <c r="AD51" s="338"/>
      <c r="AE51" s="336"/>
      <c r="AF51" s="337"/>
      <c r="AG51" s="337"/>
      <c r="AH51" s="337"/>
      <c r="AI51" s="337"/>
      <c r="AJ51" s="337"/>
      <c r="AK51" s="300" t="s">
        <v>14</v>
      </c>
      <c r="AL51" s="301"/>
      <c r="AM51" s="301"/>
      <c r="AN51" s="301"/>
      <c r="AO51" s="301"/>
      <c r="AP51" s="301"/>
      <c r="AQ51" s="301"/>
      <c r="AR51" s="301"/>
      <c r="AS51" s="301"/>
      <c r="AT51" s="301"/>
      <c r="AU51" s="301"/>
      <c r="AV51" s="301"/>
      <c r="AW51" s="301"/>
      <c r="AX51" s="302"/>
      <c r="AY51" s="303">
        <v>4</v>
      </c>
      <c r="AZ51" s="304"/>
      <c r="BA51" s="304"/>
      <c r="BB51" s="305"/>
      <c r="BC51" s="303">
        <f t="shared" si="2"/>
        <v>24</v>
      </c>
      <c r="BD51" s="304"/>
      <c r="BE51" s="304"/>
      <c r="BF51" s="305"/>
      <c r="BG51" s="309">
        <v>7925</v>
      </c>
      <c r="BH51" s="310"/>
      <c r="BI51" s="310"/>
      <c r="BJ51" s="623"/>
      <c r="BK51" s="624">
        <f t="shared" si="3"/>
        <v>31700</v>
      </c>
      <c r="BL51" s="625"/>
      <c r="BM51" s="625"/>
      <c r="BN51" s="625"/>
      <c r="BO51" s="625"/>
      <c r="BP51" s="626"/>
      <c r="BQ51" s="612"/>
      <c r="BR51" s="613"/>
      <c r="BS51" s="613"/>
      <c r="BT51" s="613"/>
      <c r="BU51" s="613"/>
      <c r="BV51" s="613"/>
      <c r="BW51" s="614"/>
      <c r="BX51" s="612"/>
      <c r="BY51" s="613"/>
      <c r="BZ51" s="613"/>
      <c r="CA51" s="613"/>
      <c r="CB51" s="613"/>
      <c r="CC51" s="614"/>
      <c r="CD51" s="612"/>
      <c r="CE51" s="613"/>
      <c r="CF51" s="613"/>
      <c r="CG51" s="613"/>
      <c r="CH51" s="613"/>
      <c r="CI51" s="614"/>
    </row>
    <row r="52" spans="1:87" ht="18" customHeight="1" x14ac:dyDescent="0.25">
      <c r="A52" s="75"/>
      <c r="B52" s="327"/>
      <c r="C52" s="328"/>
      <c r="D52" s="328"/>
      <c r="E52" s="328"/>
      <c r="F52" s="328"/>
      <c r="G52" s="328"/>
      <c r="H52" s="328"/>
      <c r="I52" s="328"/>
      <c r="J52" s="328"/>
      <c r="K52" s="328"/>
      <c r="L52" s="328"/>
      <c r="M52" s="328"/>
      <c r="N52" s="328"/>
      <c r="O52" s="328"/>
      <c r="P52" s="328"/>
      <c r="Q52" s="328"/>
      <c r="R52" s="328"/>
      <c r="S52" s="328"/>
      <c r="T52" s="328"/>
      <c r="U52" s="328"/>
      <c r="V52" s="328"/>
      <c r="W52" s="328"/>
      <c r="X52" s="328"/>
      <c r="Y52" s="329"/>
      <c r="Z52" s="336"/>
      <c r="AA52" s="337"/>
      <c r="AB52" s="337"/>
      <c r="AC52" s="337"/>
      <c r="AD52" s="338"/>
      <c r="AE52" s="336"/>
      <c r="AF52" s="337"/>
      <c r="AG52" s="337"/>
      <c r="AH52" s="337"/>
      <c r="AI52" s="337"/>
      <c r="AJ52" s="337"/>
      <c r="AK52" s="300" t="s">
        <v>31</v>
      </c>
      <c r="AL52" s="301"/>
      <c r="AM52" s="301"/>
      <c r="AN52" s="301"/>
      <c r="AO52" s="301"/>
      <c r="AP52" s="301"/>
      <c r="AQ52" s="301"/>
      <c r="AR52" s="301"/>
      <c r="AS52" s="301"/>
      <c r="AT52" s="301"/>
      <c r="AU52" s="301"/>
      <c r="AV52" s="301"/>
      <c r="AW52" s="301"/>
      <c r="AX52" s="302"/>
      <c r="AY52" s="303">
        <v>0.25</v>
      </c>
      <c r="AZ52" s="304"/>
      <c r="BA52" s="304"/>
      <c r="BB52" s="305"/>
      <c r="BC52" s="303">
        <f t="shared" si="2"/>
        <v>1.5</v>
      </c>
      <c r="BD52" s="304"/>
      <c r="BE52" s="304"/>
      <c r="BF52" s="305"/>
      <c r="BG52" s="309">
        <v>11117</v>
      </c>
      <c r="BH52" s="310"/>
      <c r="BI52" s="310"/>
      <c r="BJ52" s="623"/>
      <c r="BK52" s="624">
        <f t="shared" si="3"/>
        <v>2779.25</v>
      </c>
      <c r="BL52" s="625"/>
      <c r="BM52" s="625"/>
      <c r="BN52" s="625"/>
      <c r="BO52" s="625"/>
      <c r="BP52" s="626"/>
      <c r="BQ52" s="612"/>
      <c r="BR52" s="613"/>
      <c r="BS52" s="613"/>
      <c r="BT52" s="613"/>
      <c r="BU52" s="613"/>
      <c r="BV52" s="613"/>
      <c r="BW52" s="614"/>
      <c r="BX52" s="612"/>
      <c r="BY52" s="613"/>
      <c r="BZ52" s="613"/>
      <c r="CA52" s="613"/>
      <c r="CB52" s="613"/>
      <c r="CC52" s="614"/>
      <c r="CD52" s="612"/>
      <c r="CE52" s="613"/>
      <c r="CF52" s="613"/>
      <c r="CG52" s="613"/>
      <c r="CH52" s="613"/>
      <c r="CI52" s="614"/>
    </row>
    <row r="53" spans="1:87" ht="18" customHeight="1" x14ac:dyDescent="0.25">
      <c r="A53" s="75"/>
      <c r="B53" s="327"/>
      <c r="C53" s="328"/>
      <c r="D53" s="328"/>
      <c r="E53" s="328"/>
      <c r="F53" s="328"/>
      <c r="G53" s="328"/>
      <c r="H53" s="328"/>
      <c r="I53" s="328"/>
      <c r="J53" s="328"/>
      <c r="K53" s="328"/>
      <c r="L53" s="328"/>
      <c r="M53" s="328"/>
      <c r="N53" s="328"/>
      <c r="O53" s="328"/>
      <c r="P53" s="328"/>
      <c r="Q53" s="328"/>
      <c r="R53" s="328"/>
      <c r="S53" s="328"/>
      <c r="T53" s="328"/>
      <c r="U53" s="328"/>
      <c r="V53" s="328"/>
      <c r="W53" s="328"/>
      <c r="X53" s="328"/>
      <c r="Y53" s="329"/>
      <c r="Z53" s="336"/>
      <c r="AA53" s="337"/>
      <c r="AB53" s="337"/>
      <c r="AC53" s="337"/>
      <c r="AD53" s="338"/>
      <c r="AE53" s="336"/>
      <c r="AF53" s="337"/>
      <c r="AG53" s="337"/>
      <c r="AH53" s="337"/>
      <c r="AI53" s="337"/>
      <c r="AJ53" s="337"/>
      <c r="AK53" s="300" t="s">
        <v>32</v>
      </c>
      <c r="AL53" s="301"/>
      <c r="AM53" s="301"/>
      <c r="AN53" s="301"/>
      <c r="AO53" s="301"/>
      <c r="AP53" s="301"/>
      <c r="AQ53" s="301"/>
      <c r="AR53" s="301"/>
      <c r="AS53" s="301"/>
      <c r="AT53" s="301"/>
      <c r="AU53" s="301"/>
      <c r="AV53" s="301"/>
      <c r="AW53" s="301"/>
      <c r="AX53" s="302"/>
      <c r="AY53" s="303">
        <v>3.75</v>
      </c>
      <c r="AZ53" s="304"/>
      <c r="BA53" s="304"/>
      <c r="BB53" s="305"/>
      <c r="BC53" s="303">
        <f t="shared" si="2"/>
        <v>22.5</v>
      </c>
      <c r="BD53" s="304"/>
      <c r="BE53" s="304"/>
      <c r="BF53" s="305"/>
      <c r="BG53" s="309">
        <v>10968</v>
      </c>
      <c r="BH53" s="310"/>
      <c r="BI53" s="310"/>
      <c r="BJ53" s="623"/>
      <c r="BK53" s="624">
        <f t="shared" si="3"/>
        <v>41130</v>
      </c>
      <c r="BL53" s="625"/>
      <c r="BM53" s="625"/>
      <c r="BN53" s="625"/>
      <c r="BO53" s="625"/>
      <c r="BP53" s="626"/>
      <c r="BQ53" s="612"/>
      <c r="BR53" s="613"/>
      <c r="BS53" s="613"/>
      <c r="BT53" s="613"/>
      <c r="BU53" s="613"/>
      <c r="BV53" s="613"/>
      <c r="BW53" s="614"/>
      <c r="BX53" s="612"/>
      <c r="BY53" s="613"/>
      <c r="BZ53" s="613"/>
      <c r="CA53" s="613"/>
      <c r="CB53" s="613"/>
      <c r="CC53" s="614"/>
      <c r="CD53" s="612"/>
      <c r="CE53" s="613"/>
      <c r="CF53" s="613"/>
      <c r="CG53" s="613"/>
      <c r="CH53" s="613"/>
      <c r="CI53" s="614"/>
    </row>
    <row r="54" spans="1:87" ht="18" customHeight="1" x14ac:dyDescent="0.25">
      <c r="A54" s="75"/>
      <c r="B54" s="327"/>
      <c r="C54" s="328"/>
      <c r="D54" s="328"/>
      <c r="E54" s="328"/>
      <c r="F54" s="328"/>
      <c r="G54" s="328"/>
      <c r="H54" s="328"/>
      <c r="I54" s="328"/>
      <c r="J54" s="328"/>
      <c r="K54" s="328"/>
      <c r="L54" s="328"/>
      <c r="M54" s="328"/>
      <c r="N54" s="328"/>
      <c r="O54" s="328"/>
      <c r="P54" s="328"/>
      <c r="Q54" s="328"/>
      <c r="R54" s="328"/>
      <c r="S54" s="328"/>
      <c r="T54" s="328"/>
      <c r="U54" s="328"/>
      <c r="V54" s="328"/>
      <c r="W54" s="328"/>
      <c r="X54" s="328"/>
      <c r="Y54" s="329"/>
      <c r="Z54" s="336"/>
      <c r="AA54" s="337"/>
      <c r="AB54" s="337"/>
      <c r="AC54" s="337"/>
      <c r="AD54" s="338"/>
      <c r="AE54" s="336"/>
      <c r="AF54" s="337"/>
      <c r="AG54" s="337"/>
      <c r="AH54" s="337"/>
      <c r="AI54" s="337"/>
      <c r="AJ54" s="337"/>
      <c r="AK54" s="300" t="s">
        <v>33</v>
      </c>
      <c r="AL54" s="301"/>
      <c r="AM54" s="301"/>
      <c r="AN54" s="301"/>
      <c r="AO54" s="301"/>
      <c r="AP54" s="301"/>
      <c r="AQ54" s="301"/>
      <c r="AR54" s="301"/>
      <c r="AS54" s="301"/>
      <c r="AT54" s="301"/>
      <c r="AU54" s="301"/>
      <c r="AV54" s="301"/>
      <c r="AW54" s="301"/>
      <c r="AX54" s="302"/>
      <c r="AY54" s="303">
        <v>0.25</v>
      </c>
      <c r="AZ54" s="304"/>
      <c r="BA54" s="304"/>
      <c r="BB54" s="305"/>
      <c r="BC54" s="303">
        <f t="shared" si="2"/>
        <v>1.5</v>
      </c>
      <c r="BD54" s="304"/>
      <c r="BE54" s="304"/>
      <c r="BF54" s="305"/>
      <c r="BG54" s="309">
        <v>7925</v>
      </c>
      <c r="BH54" s="310"/>
      <c r="BI54" s="310"/>
      <c r="BJ54" s="623"/>
      <c r="BK54" s="624">
        <f t="shared" si="3"/>
        <v>1981.25</v>
      </c>
      <c r="BL54" s="625"/>
      <c r="BM54" s="625"/>
      <c r="BN54" s="625"/>
      <c r="BO54" s="625"/>
      <c r="BP54" s="626"/>
      <c r="BQ54" s="612"/>
      <c r="BR54" s="613"/>
      <c r="BS54" s="613"/>
      <c r="BT54" s="613"/>
      <c r="BU54" s="613"/>
      <c r="BV54" s="613"/>
      <c r="BW54" s="614"/>
      <c r="BX54" s="612"/>
      <c r="BY54" s="613"/>
      <c r="BZ54" s="613"/>
      <c r="CA54" s="613"/>
      <c r="CB54" s="613"/>
      <c r="CC54" s="614"/>
      <c r="CD54" s="612"/>
      <c r="CE54" s="613"/>
      <c r="CF54" s="613"/>
      <c r="CG54" s="613"/>
      <c r="CH54" s="613"/>
      <c r="CI54" s="614"/>
    </row>
    <row r="55" spans="1:87" ht="18" customHeight="1" x14ac:dyDescent="0.25">
      <c r="A55" s="75"/>
      <c r="B55" s="327"/>
      <c r="C55" s="328"/>
      <c r="D55" s="328"/>
      <c r="E55" s="328"/>
      <c r="F55" s="328"/>
      <c r="G55" s="328"/>
      <c r="H55" s="328"/>
      <c r="I55" s="328"/>
      <c r="J55" s="328"/>
      <c r="K55" s="328"/>
      <c r="L55" s="328"/>
      <c r="M55" s="328"/>
      <c r="N55" s="328"/>
      <c r="O55" s="328"/>
      <c r="P55" s="328"/>
      <c r="Q55" s="328"/>
      <c r="R55" s="328"/>
      <c r="S55" s="328"/>
      <c r="T55" s="328"/>
      <c r="U55" s="328"/>
      <c r="V55" s="328"/>
      <c r="W55" s="328"/>
      <c r="X55" s="328"/>
      <c r="Y55" s="329"/>
      <c r="Z55" s="336"/>
      <c r="AA55" s="337"/>
      <c r="AB55" s="337"/>
      <c r="AC55" s="337"/>
      <c r="AD55" s="338"/>
      <c r="AE55" s="336"/>
      <c r="AF55" s="337"/>
      <c r="AG55" s="337"/>
      <c r="AH55" s="337"/>
      <c r="AI55" s="337"/>
      <c r="AJ55" s="337"/>
      <c r="AK55" s="300" t="s">
        <v>34</v>
      </c>
      <c r="AL55" s="301"/>
      <c r="AM55" s="301"/>
      <c r="AN55" s="301"/>
      <c r="AO55" s="301"/>
      <c r="AP55" s="301"/>
      <c r="AQ55" s="301"/>
      <c r="AR55" s="301"/>
      <c r="AS55" s="301"/>
      <c r="AT55" s="301"/>
      <c r="AU55" s="301"/>
      <c r="AV55" s="301"/>
      <c r="AW55" s="301"/>
      <c r="AX55" s="302"/>
      <c r="AY55" s="303">
        <v>0.5</v>
      </c>
      <c r="AZ55" s="304"/>
      <c r="BA55" s="304"/>
      <c r="BB55" s="305"/>
      <c r="BC55" s="303">
        <f t="shared" si="2"/>
        <v>3</v>
      </c>
      <c r="BD55" s="304"/>
      <c r="BE55" s="304"/>
      <c r="BF55" s="305"/>
      <c r="BG55" s="309">
        <v>7925</v>
      </c>
      <c r="BH55" s="310"/>
      <c r="BI55" s="310"/>
      <c r="BJ55" s="623"/>
      <c r="BK55" s="624">
        <f t="shared" si="3"/>
        <v>3962.5</v>
      </c>
      <c r="BL55" s="625"/>
      <c r="BM55" s="625"/>
      <c r="BN55" s="625"/>
      <c r="BO55" s="625"/>
      <c r="BP55" s="626"/>
      <c r="BQ55" s="612"/>
      <c r="BR55" s="613"/>
      <c r="BS55" s="613"/>
      <c r="BT55" s="613"/>
      <c r="BU55" s="613"/>
      <c r="BV55" s="613"/>
      <c r="BW55" s="614"/>
      <c r="BX55" s="612"/>
      <c r="BY55" s="613"/>
      <c r="BZ55" s="613"/>
      <c r="CA55" s="613"/>
      <c r="CB55" s="613"/>
      <c r="CC55" s="614"/>
      <c r="CD55" s="612"/>
      <c r="CE55" s="613"/>
      <c r="CF55" s="613"/>
      <c r="CG55" s="613"/>
      <c r="CH55" s="613"/>
      <c r="CI55" s="614"/>
    </row>
    <row r="56" spans="1:87" ht="18" customHeight="1" x14ac:dyDescent="0.25">
      <c r="A56" s="75"/>
      <c r="B56" s="327"/>
      <c r="C56" s="328"/>
      <c r="D56" s="328"/>
      <c r="E56" s="328"/>
      <c r="F56" s="328"/>
      <c r="G56" s="328"/>
      <c r="H56" s="328"/>
      <c r="I56" s="328"/>
      <c r="J56" s="328"/>
      <c r="K56" s="328"/>
      <c r="L56" s="328"/>
      <c r="M56" s="328"/>
      <c r="N56" s="328"/>
      <c r="O56" s="328"/>
      <c r="P56" s="328"/>
      <c r="Q56" s="328"/>
      <c r="R56" s="328"/>
      <c r="S56" s="328"/>
      <c r="T56" s="328"/>
      <c r="U56" s="328"/>
      <c r="V56" s="328"/>
      <c r="W56" s="328"/>
      <c r="X56" s="328"/>
      <c r="Y56" s="329"/>
      <c r="Z56" s="336"/>
      <c r="AA56" s="337"/>
      <c r="AB56" s="337"/>
      <c r="AC56" s="337"/>
      <c r="AD56" s="338"/>
      <c r="AE56" s="336"/>
      <c r="AF56" s="337"/>
      <c r="AG56" s="337"/>
      <c r="AH56" s="337"/>
      <c r="AI56" s="337"/>
      <c r="AJ56" s="337"/>
      <c r="AK56" s="300" t="s">
        <v>35</v>
      </c>
      <c r="AL56" s="301"/>
      <c r="AM56" s="301"/>
      <c r="AN56" s="301"/>
      <c r="AO56" s="301"/>
      <c r="AP56" s="301"/>
      <c r="AQ56" s="301"/>
      <c r="AR56" s="301"/>
      <c r="AS56" s="301"/>
      <c r="AT56" s="301"/>
      <c r="AU56" s="301"/>
      <c r="AV56" s="301"/>
      <c r="AW56" s="301"/>
      <c r="AX56" s="302"/>
      <c r="AY56" s="303">
        <v>0.25</v>
      </c>
      <c r="AZ56" s="304"/>
      <c r="BA56" s="304"/>
      <c r="BB56" s="305"/>
      <c r="BC56" s="303">
        <f t="shared" si="2"/>
        <v>1.5</v>
      </c>
      <c r="BD56" s="304"/>
      <c r="BE56" s="304"/>
      <c r="BF56" s="305"/>
      <c r="BG56" s="309">
        <v>11718</v>
      </c>
      <c r="BH56" s="310"/>
      <c r="BI56" s="310"/>
      <c r="BJ56" s="623"/>
      <c r="BK56" s="624">
        <f t="shared" si="3"/>
        <v>2929.5</v>
      </c>
      <c r="BL56" s="625"/>
      <c r="BM56" s="625"/>
      <c r="BN56" s="625"/>
      <c r="BO56" s="625"/>
      <c r="BP56" s="626"/>
      <c r="BQ56" s="612"/>
      <c r="BR56" s="613"/>
      <c r="BS56" s="613"/>
      <c r="BT56" s="613"/>
      <c r="BU56" s="613"/>
      <c r="BV56" s="613"/>
      <c r="BW56" s="614"/>
      <c r="BX56" s="612"/>
      <c r="BY56" s="613"/>
      <c r="BZ56" s="613"/>
      <c r="CA56" s="613"/>
      <c r="CB56" s="613"/>
      <c r="CC56" s="614"/>
      <c r="CD56" s="612"/>
      <c r="CE56" s="613"/>
      <c r="CF56" s="613"/>
      <c r="CG56" s="613"/>
      <c r="CH56" s="613"/>
      <c r="CI56" s="614"/>
    </row>
    <row r="57" spans="1:87" ht="18" customHeight="1" x14ac:dyDescent="0.25">
      <c r="A57" s="75"/>
      <c r="B57" s="327"/>
      <c r="C57" s="328"/>
      <c r="D57" s="328"/>
      <c r="E57" s="328"/>
      <c r="F57" s="328"/>
      <c r="G57" s="328"/>
      <c r="H57" s="328"/>
      <c r="I57" s="328"/>
      <c r="J57" s="328"/>
      <c r="K57" s="328"/>
      <c r="L57" s="328"/>
      <c r="M57" s="328"/>
      <c r="N57" s="328"/>
      <c r="O57" s="328"/>
      <c r="P57" s="328"/>
      <c r="Q57" s="328"/>
      <c r="R57" s="328"/>
      <c r="S57" s="328"/>
      <c r="T57" s="328"/>
      <c r="U57" s="328"/>
      <c r="V57" s="328"/>
      <c r="W57" s="328"/>
      <c r="X57" s="328"/>
      <c r="Y57" s="329"/>
      <c r="Z57" s="336"/>
      <c r="AA57" s="337"/>
      <c r="AB57" s="337"/>
      <c r="AC57" s="337"/>
      <c r="AD57" s="338"/>
      <c r="AE57" s="336"/>
      <c r="AF57" s="337"/>
      <c r="AG57" s="337"/>
      <c r="AH57" s="337"/>
      <c r="AI57" s="337"/>
      <c r="AJ57" s="337"/>
      <c r="AK57" s="300" t="s">
        <v>36</v>
      </c>
      <c r="AL57" s="301"/>
      <c r="AM57" s="301"/>
      <c r="AN57" s="301"/>
      <c r="AO57" s="301"/>
      <c r="AP57" s="301"/>
      <c r="AQ57" s="301"/>
      <c r="AR57" s="301"/>
      <c r="AS57" s="301"/>
      <c r="AT57" s="301"/>
      <c r="AU57" s="301"/>
      <c r="AV57" s="301"/>
      <c r="AW57" s="301"/>
      <c r="AX57" s="302"/>
      <c r="AY57" s="303">
        <v>0.25</v>
      </c>
      <c r="AZ57" s="304"/>
      <c r="BA57" s="304"/>
      <c r="BB57" s="305"/>
      <c r="BC57" s="303">
        <f t="shared" si="2"/>
        <v>1.5</v>
      </c>
      <c r="BD57" s="304"/>
      <c r="BE57" s="304"/>
      <c r="BF57" s="305"/>
      <c r="BG57" s="309">
        <v>7925</v>
      </c>
      <c r="BH57" s="310"/>
      <c r="BI57" s="310"/>
      <c r="BJ57" s="623"/>
      <c r="BK57" s="624">
        <f t="shared" si="3"/>
        <v>1981.25</v>
      </c>
      <c r="BL57" s="625"/>
      <c r="BM57" s="625"/>
      <c r="BN57" s="625"/>
      <c r="BO57" s="625"/>
      <c r="BP57" s="626"/>
      <c r="BQ57" s="612"/>
      <c r="BR57" s="613"/>
      <c r="BS57" s="613"/>
      <c r="BT57" s="613"/>
      <c r="BU57" s="613"/>
      <c r="BV57" s="613"/>
      <c r="BW57" s="614"/>
      <c r="BX57" s="612"/>
      <c r="BY57" s="613"/>
      <c r="BZ57" s="613"/>
      <c r="CA57" s="613"/>
      <c r="CB57" s="613"/>
      <c r="CC57" s="614"/>
      <c r="CD57" s="612"/>
      <c r="CE57" s="613"/>
      <c r="CF57" s="613"/>
      <c r="CG57" s="613"/>
      <c r="CH57" s="613"/>
      <c r="CI57" s="614"/>
    </row>
    <row r="58" spans="1:87" ht="18" customHeight="1" x14ac:dyDescent="0.25">
      <c r="A58" s="75"/>
      <c r="B58" s="327"/>
      <c r="C58" s="328"/>
      <c r="D58" s="328"/>
      <c r="E58" s="328"/>
      <c r="F58" s="328"/>
      <c r="G58" s="328"/>
      <c r="H58" s="328"/>
      <c r="I58" s="328"/>
      <c r="J58" s="328"/>
      <c r="K58" s="328"/>
      <c r="L58" s="328"/>
      <c r="M58" s="328"/>
      <c r="N58" s="328"/>
      <c r="O58" s="328"/>
      <c r="P58" s="328"/>
      <c r="Q58" s="328"/>
      <c r="R58" s="328"/>
      <c r="S58" s="328"/>
      <c r="T58" s="328"/>
      <c r="U58" s="328"/>
      <c r="V58" s="328"/>
      <c r="W58" s="328"/>
      <c r="X58" s="328"/>
      <c r="Y58" s="329"/>
      <c r="Z58" s="336"/>
      <c r="AA58" s="337"/>
      <c r="AB58" s="337"/>
      <c r="AC58" s="337"/>
      <c r="AD58" s="338"/>
      <c r="AE58" s="336"/>
      <c r="AF58" s="337"/>
      <c r="AG58" s="337"/>
      <c r="AH58" s="337"/>
      <c r="AI58" s="337"/>
      <c r="AJ58" s="337"/>
      <c r="AK58" s="300" t="s">
        <v>4</v>
      </c>
      <c r="AL58" s="301"/>
      <c r="AM58" s="301"/>
      <c r="AN58" s="301"/>
      <c r="AO58" s="301"/>
      <c r="AP58" s="301"/>
      <c r="AQ58" s="301"/>
      <c r="AR58" s="301"/>
      <c r="AS58" s="301"/>
      <c r="AT58" s="301"/>
      <c r="AU58" s="301"/>
      <c r="AV58" s="301"/>
      <c r="AW58" s="301"/>
      <c r="AX58" s="302"/>
      <c r="AY58" s="303">
        <v>1.5</v>
      </c>
      <c r="AZ58" s="304"/>
      <c r="BA58" s="304"/>
      <c r="BB58" s="305"/>
      <c r="BC58" s="303">
        <f t="shared" si="2"/>
        <v>9</v>
      </c>
      <c r="BD58" s="304"/>
      <c r="BE58" s="304"/>
      <c r="BF58" s="305"/>
      <c r="BG58" s="309">
        <v>6399</v>
      </c>
      <c r="BH58" s="310"/>
      <c r="BI58" s="310"/>
      <c r="BJ58" s="623"/>
      <c r="BK58" s="624">
        <f t="shared" si="3"/>
        <v>9598.5</v>
      </c>
      <c r="BL58" s="625"/>
      <c r="BM58" s="625"/>
      <c r="BN58" s="625"/>
      <c r="BO58" s="625"/>
      <c r="BP58" s="626"/>
      <c r="BQ58" s="612"/>
      <c r="BR58" s="613"/>
      <c r="BS58" s="613"/>
      <c r="BT58" s="613"/>
      <c r="BU58" s="613"/>
      <c r="BV58" s="613"/>
      <c r="BW58" s="614"/>
      <c r="BX58" s="612"/>
      <c r="BY58" s="613"/>
      <c r="BZ58" s="613"/>
      <c r="CA58" s="613"/>
      <c r="CB58" s="613"/>
      <c r="CC58" s="614"/>
      <c r="CD58" s="612"/>
      <c r="CE58" s="613"/>
      <c r="CF58" s="613"/>
      <c r="CG58" s="613"/>
      <c r="CH58" s="613"/>
      <c r="CI58" s="614"/>
    </row>
    <row r="59" spans="1:87" ht="18" customHeight="1" x14ac:dyDescent="0.25">
      <c r="A59" s="75"/>
      <c r="B59" s="327"/>
      <c r="C59" s="328"/>
      <c r="D59" s="328"/>
      <c r="E59" s="328"/>
      <c r="F59" s="328"/>
      <c r="G59" s="328"/>
      <c r="H59" s="328"/>
      <c r="I59" s="328"/>
      <c r="J59" s="328"/>
      <c r="K59" s="328"/>
      <c r="L59" s="328"/>
      <c r="M59" s="328"/>
      <c r="N59" s="328"/>
      <c r="O59" s="328"/>
      <c r="P59" s="328"/>
      <c r="Q59" s="328"/>
      <c r="R59" s="328"/>
      <c r="S59" s="328"/>
      <c r="T59" s="328"/>
      <c r="U59" s="328"/>
      <c r="V59" s="328"/>
      <c r="W59" s="328"/>
      <c r="X59" s="328"/>
      <c r="Y59" s="329"/>
      <c r="Z59" s="336"/>
      <c r="AA59" s="337"/>
      <c r="AB59" s="337"/>
      <c r="AC59" s="337"/>
      <c r="AD59" s="338"/>
      <c r="AE59" s="336"/>
      <c r="AF59" s="337"/>
      <c r="AG59" s="337"/>
      <c r="AH59" s="337"/>
      <c r="AI59" s="337"/>
      <c r="AJ59" s="337"/>
      <c r="AK59" s="300" t="s">
        <v>19</v>
      </c>
      <c r="AL59" s="301"/>
      <c r="AM59" s="301"/>
      <c r="AN59" s="301"/>
      <c r="AO59" s="301"/>
      <c r="AP59" s="301"/>
      <c r="AQ59" s="301"/>
      <c r="AR59" s="301"/>
      <c r="AS59" s="301"/>
      <c r="AT59" s="301"/>
      <c r="AU59" s="301"/>
      <c r="AV59" s="301"/>
      <c r="AW59" s="301"/>
      <c r="AX59" s="302"/>
      <c r="AY59" s="303">
        <v>0.75</v>
      </c>
      <c r="AZ59" s="304"/>
      <c r="BA59" s="304"/>
      <c r="BB59" s="305"/>
      <c r="BC59" s="303">
        <f t="shared" si="2"/>
        <v>4.5</v>
      </c>
      <c r="BD59" s="304"/>
      <c r="BE59" s="304"/>
      <c r="BF59" s="305"/>
      <c r="BG59" s="309">
        <v>6399</v>
      </c>
      <c r="BH59" s="310"/>
      <c r="BI59" s="310"/>
      <c r="BJ59" s="623"/>
      <c r="BK59" s="624">
        <f t="shared" si="3"/>
        <v>4799.25</v>
      </c>
      <c r="BL59" s="625"/>
      <c r="BM59" s="625"/>
      <c r="BN59" s="625"/>
      <c r="BO59" s="625"/>
      <c r="BP59" s="626"/>
      <c r="BQ59" s="612"/>
      <c r="BR59" s="613"/>
      <c r="BS59" s="613"/>
      <c r="BT59" s="613"/>
      <c r="BU59" s="613"/>
      <c r="BV59" s="613"/>
      <c r="BW59" s="614"/>
      <c r="BX59" s="612"/>
      <c r="BY59" s="613"/>
      <c r="BZ59" s="613"/>
      <c r="CA59" s="613"/>
      <c r="CB59" s="613"/>
      <c r="CC59" s="614"/>
      <c r="CD59" s="612"/>
      <c r="CE59" s="613"/>
      <c r="CF59" s="613"/>
      <c r="CG59" s="613"/>
      <c r="CH59" s="613"/>
      <c r="CI59" s="614"/>
    </row>
    <row r="60" spans="1:87" ht="18" customHeight="1" x14ac:dyDescent="0.25">
      <c r="A60" s="75"/>
      <c r="B60" s="327"/>
      <c r="C60" s="328"/>
      <c r="D60" s="328"/>
      <c r="E60" s="328"/>
      <c r="F60" s="328"/>
      <c r="G60" s="328"/>
      <c r="H60" s="328"/>
      <c r="I60" s="328"/>
      <c r="J60" s="328"/>
      <c r="K60" s="328"/>
      <c r="L60" s="328"/>
      <c r="M60" s="328"/>
      <c r="N60" s="328"/>
      <c r="O60" s="328"/>
      <c r="P60" s="328"/>
      <c r="Q60" s="328"/>
      <c r="R60" s="328"/>
      <c r="S60" s="328"/>
      <c r="T60" s="328"/>
      <c r="U60" s="328"/>
      <c r="V60" s="328"/>
      <c r="W60" s="328"/>
      <c r="X60" s="328"/>
      <c r="Y60" s="329"/>
      <c r="Z60" s="336"/>
      <c r="AA60" s="337"/>
      <c r="AB60" s="337"/>
      <c r="AC60" s="337"/>
      <c r="AD60" s="338"/>
      <c r="AE60" s="336"/>
      <c r="AF60" s="337"/>
      <c r="AG60" s="337"/>
      <c r="AH60" s="337"/>
      <c r="AI60" s="337"/>
      <c r="AJ60" s="337"/>
      <c r="AK60" s="300" t="s">
        <v>5</v>
      </c>
      <c r="AL60" s="301"/>
      <c r="AM60" s="301"/>
      <c r="AN60" s="301"/>
      <c r="AO60" s="301"/>
      <c r="AP60" s="301"/>
      <c r="AQ60" s="301"/>
      <c r="AR60" s="301"/>
      <c r="AS60" s="301"/>
      <c r="AT60" s="301"/>
      <c r="AU60" s="301"/>
      <c r="AV60" s="301"/>
      <c r="AW60" s="301"/>
      <c r="AX60" s="302"/>
      <c r="AY60" s="303">
        <v>0.75</v>
      </c>
      <c r="AZ60" s="304"/>
      <c r="BA60" s="304"/>
      <c r="BB60" s="305"/>
      <c r="BC60" s="303">
        <f t="shared" si="2"/>
        <v>4.5</v>
      </c>
      <c r="BD60" s="304"/>
      <c r="BE60" s="304"/>
      <c r="BF60" s="305"/>
      <c r="BG60" s="309">
        <v>6778</v>
      </c>
      <c r="BH60" s="310"/>
      <c r="BI60" s="310"/>
      <c r="BJ60" s="623"/>
      <c r="BK60" s="624">
        <f t="shared" si="3"/>
        <v>5083.5</v>
      </c>
      <c r="BL60" s="625"/>
      <c r="BM60" s="625"/>
      <c r="BN60" s="625"/>
      <c r="BO60" s="625"/>
      <c r="BP60" s="626"/>
      <c r="BQ60" s="612"/>
      <c r="BR60" s="613"/>
      <c r="BS60" s="613"/>
      <c r="BT60" s="613"/>
      <c r="BU60" s="613"/>
      <c r="BV60" s="613"/>
      <c r="BW60" s="614"/>
      <c r="BX60" s="612"/>
      <c r="BY60" s="613"/>
      <c r="BZ60" s="613"/>
      <c r="CA60" s="613"/>
      <c r="CB60" s="613"/>
      <c r="CC60" s="614"/>
      <c r="CD60" s="612"/>
      <c r="CE60" s="613"/>
      <c r="CF60" s="613"/>
      <c r="CG60" s="613"/>
      <c r="CH60" s="613"/>
      <c r="CI60" s="614"/>
    </row>
    <row r="61" spans="1:87" ht="18" customHeight="1" x14ac:dyDescent="0.25">
      <c r="A61" s="75"/>
      <c r="B61" s="327"/>
      <c r="C61" s="328"/>
      <c r="D61" s="328"/>
      <c r="E61" s="328"/>
      <c r="F61" s="328"/>
      <c r="G61" s="328"/>
      <c r="H61" s="328"/>
      <c r="I61" s="328"/>
      <c r="J61" s="328"/>
      <c r="K61" s="328"/>
      <c r="L61" s="328"/>
      <c r="M61" s="328"/>
      <c r="N61" s="328"/>
      <c r="O61" s="328"/>
      <c r="P61" s="328"/>
      <c r="Q61" s="328"/>
      <c r="R61" s="328"/>
      <c r="S61" s="328"/>
      <c r="T61" s="328"/>
      <c r="U61" s="328"/>
      <c r="V61" s="328"/>
      <c r="W61" s="328"/>
      <c r="X61" s="328"/>
      <c r="Y61" s="329"/>
      <c r="Z61" s="336"/>
      <c r="AA61" s="337"/>
      <c r="AB61" s="337"/>
      <c r="AC61" s="337"/>
      <c r="AD61" s="338"/>
      <c r="AE61" s="336"/>
      <c r="AF61" s="337"/>
      <c r="AG61" s="337"/>
      <c r="AH61" s="337"/>
      <c r="AI61" s="337"/>
      <c r="AJ61" s="337"/>
      <c r="AK61" s="300" t="s">
        <v>527</v>
      </c>
      <c r="AL61" s="301"/>
      <c r="AM61" s="301"/>
      <c r="AN61" s="301"/>
      <c r="AO61" s="301"/>
      <c r="AP61" s="301"/>
      <c r="AQ61" s="301"/>
      <c r="AR61" s="301"/>
      <c r="AS61" s="301"/>
      <c r="AT61" s="301"/>
      <c r="AU61" s="301"/>
      <c r="AV61" s="301"/>
      <c r="AW61" s="301"/>
      <c r="AX61" s="302"/>
      <c r="AY61" s="303">
        <v>0.5</v>
      </c>
      <c r="AZ61" s="304"/>
      <c r="BA61" s="304"/>
      <c r="BB61" s="305"/>
      <c r="BC61" s="303">
        <f t="shared" si="2"/>
        <v>3</v>
      </c>
      <c r="BD61" s="304"/>
      <c r="BE61" s="304"/>
      <c r="BF61" s="305"/>
      <c r="BG61" s="309">
        <v>18911</v>
      </c>
      <c r="BH61" s="310"/>
      <c r="BI61" s="310"/>
      <c r="BJ61" s="623"/>
      <c r="BK61" s="624">
        <f t="shared" si="3"/>
        <v>9455.5</v>
      </c>
      <c r="BL61" s="625"/>
      <c r="BM61" s="625"/>
      <c r="BN61" s="625"/>
      <c r="BO61" s="625"/>
      <c r="BP61" s="626"/>
      <c r="BQ61" s="612"/>
      <c r="BR61" s="613"/>
      <c r="BS61" s="613"/>
      <c r="BT61" s="613"/>
      <c r="BU61" s="613"/>
      <c r="BV61" s="613"/>
      <c r="BW61" s="614"/>
      <c r="BX61" s="612"/>
      <c r="BY61" s="613"/>
      <c r="BZ61" s="613"/>
      <c r="CA61" s="613"/>
      <c r="CB61" s="613"/>
      <c r="CC61" s="614"/>
      <c r="CD61" s="612"/>
      <c r="CE61" s="613"/>
      <c r="CF61" s="613"/>
      <c r="CG61" s="613"/>
      <c r="CH61" s="613"/>
      <c r="CI61" s="614"/>
    </row>
    <row r="62" spans="1:87" ht="18" customHeight="1" x14ac:dyDescent="0.25">
      <c r="A62" s="75"/>
      <c r="B62" s="327"/>
      <c r="C62" s="328"/>
      <c r="D62" s="328"/>
      <c r="E62" s="328"/>
      <c r="F62" s="328"/>
      <c r="G62" s="328"/>
      <c r="H62" s="328"/>
      <c r="I62" s="328"/>
      <c r="J62" s="328"/>
      <c r="K62" s="328"/>
      <c r="L62" s="328"/>
      <c r="M62" s="328"/>
      <c r="N62" s="328"/>
      <c r="O62" s="328"/>
      <c r="P62" s="328"/>
      <c r="Q62" s="328"/>
      <c r="R62" s="328"/>
      <c r="S62" s="328"/>
      <c r="T62" s="328"/>
      <c r="U62" s="328"/>
      <c r="V62" s="328"/>
      <c r="W62" s="328"/>
      <c r="X62" s="328"/>
      <c r="Y62" s="329"/>
      <c r="Z62" s="336"/>
      <c r="AA62" s="337"/>
      <c r="AB62" s="337"/>
      <c r="AC62" s="337"/>
      <c r="AD62" s="338"/>
      <c r="AE62" s="336"/>
      <c r="AF62" s="337"/>
      <c r="AG62" s="337"/>
      <c r="AH62" s="337"/>
      <c r="AI62" s="337"/>
      <c r="AJ62" s="337"/>
      <c r="AK62" s="300" t="s">
        <v>13</v>
      </c>
      <c r="AL62" s="301"/>
      <c r="AM62" s="301"/>
      <c r="AN62" s="301"/>
      <c r="AO62" s="301"/>
      <c r="AP62" s="301"/>
      <c r="AQ62" s="301"/>
      <c r="AR62" s="301"/>
      <c r="AS62" s="301"/>
      <c r="AT62" s="301"/>
      <c r="AU62" s="301"/>
      <c r="AV62" s="301"/>
      <c r="AW62" s="301"/>
      <c r="AX62" s="302"/>
      <c r="AY62" s="303">
        <v>4</v>
      </c>
      <c r="AZ62" s="304"/>
      <c r="BA62" s="304"/>
      <c r="BB62" s="305"/>
      <c r="BC62" s="303">
        <f t="shared" si="2"/>
        <v>24</v>
      </c>
      <c r="BD62" s="304"/>
      <c r="BE62" s="304"/>
      <c r="BF62" s="305"/>
      <c r="BG62" s="309">
        <v>40826</v>
      </c>
      <c r="BH62" s="310"/>
      <c r="BI62" s="310"/>
      <c r="BJ62" s="623"/>
      <c r="BK62" s="624">
        <f t="shared" si="3"/>
        <v>163304</v>
      </c>
      <c r="BL62" s="625"/>
      <c r="BM62" s="625"/>
      <c r="BN62" s="625"/>
      <c r="BO62" s="625"/>
      <c r="BP62" s="626"/>
      <c r="BQ62" s="612"/>
      <c r="BR62" s="613"/>
      <c r="BS62" s="613"/>
      <c r="BT62" s="613"/>
      <c r="BU62" s="613"/>
      <c r="BV62" s="613"/>
      <c r="BW62" s="614"/>
      <c r="BX62" s="612"/>
      <c r="BY62" s="613"/>
      <c r="BZ62" s="613"/>
      <c r="CA62" s="613"/>
      <c r="CB62" s="613"/>
      <c r="CC62" s="614"/>
      <c r="CD62" s="612"/>
      <c r="CE62" s="613"/>
      <c r="CF62" s="613"/>
      <c r="CG62" s="613"/>
      <c r="CH62" s="613"/>
      <c r="CI62" s="614"/>
    </row>
    <row r="63" spans="1:87" ht="18" customHeight="1" x14ac:dyDescent="0.25">
      <c r="A63" s="75"/>
      <c r="B63" s="327"/>
      <c r="C63" s="328"/>
      <c r="D63" s="328"/>
      <c r="E63" s="328"/>
      <c r="F63" s="328"/>
      <c r="G63" s="328"/>
      <c r="H63" s="328"/>
      <c r="I63" s="328"/>
      <c r="J63" s="328"/>
      <c r="K63" s="328"/>
      <c r="L63" s="328"/>
      <c r="M63" s="328"/>
      <c r="N63" s="328"/>
      <c r="O63" s="328"/>
      <c r="P63" s="328"/>
      <c r="Q63" s="328"/>
      <c r="R63" s="328"/>
      <c r="S63" s="328"/>
      <c r="T63" s="328"/>
      <c r="U63" s="328"/>
      <c r="V63" s="328"/>
      <c r="W63" s="328"/>
      <c r="X63" s="328"/>
      <c r="Y63" s="329"/>
      <c r="Z63" s="336"/>
      <c r="AA63" s="337"/>
      <c r="AB63" s="337"/>
      <c r="AC63" s="337"/>
      <c r="AD63" s="338"/>
      <c r="AE63" s="336"/>
      <c r="AF63" s="337"/>
      <c r="AG63" s="337"/>
      <c r="AH63" s="337"/>
      <c r="AI63" s="337"/>
      <c r="AJ63" s="337"/>
      <c r="AK63" s="300" t="s">
        <v>40</v>
      </c>
      <c r="AL63" s="301"/>
      <c r="AM63" s="301"/>
      <c r="AN63" s="301"/>
      <c r="AO63" s="301"/>
      <c r="AP63" s="301"/>
      <c r="AQ63" s="301"/>
      <c r="AR63" s="301"/>
      <c r="AS63" s="301"/>
      <c r="AT63" s="301"/>
      <c r="AU63" s="301"/>
      <c r="AV63" s="301"/>
      <c r="AW63" s="301"/>
      <c r="AX63" s="302"/>
      <c r="AY63" s="303">
        <v>2.25</v>
      </c>
      <c r="AZ63" s="304"/>
      <c r="BA63" s="304"/>
      <c r="BB63" s="305"/>
      <c r="BC63" s="303">
        <f t="shared" si="2"/>
        <v>13.5</v>
      </c>
      <c r="BD63" s="304"/>
      <c r="BE63" s="304"/>
      <c r="BF63" s="305"/>
      <c r="BG63" s="309">
        <v>26988</v>
      </c>
      <c r="BH63" s="310"/>
      <c r="BI63" s="310"/>
      <c r="BJ63" s="623"/>
      <c r="BK63" s="624">
        <f t="shared" si="3"/>
        <v>60723</v>
      </c>
      <c r="BL63" s="625"/>
      <c r="BM63" s="625"/>
      <c r="BN63" s="625"/>
      <c r="BO63" s="625"/>
      <c r="BP63" s="626"/>
      <c r="BQ63" s="612"/>
      <c r="BR63" s="613"/>
      <c r="BS63" s="613"/>
      <c r="BT63" s="613"/>
      <c r="BU63" s="613"/>
      <c r="BV63" s="613"/>
      <c r="BW63" s="614"/>
      <c r="BX63" s="612"/>
      <c r="BY63" s="613"/>
      <c r="BZ63" s="613"/>
      <c r="CA63" s="613"/>
      <c r="CB63" s="613"/>
      <c r="CC63" s="614"/>
      <c r="CD63" s="612"/>
      <c r="CE63" s="613"/>
      <c r="CF63" s="613"/>
      <c r="CG63" s="613"/>
      <c r="CH63" s="613"/>
      <c r="CI63" s="614"/>
    </row>
    <row r="64" spans="1:87" ht="18" customHeight="1" x14ac:dyDescent="0.25">
      <c r="A64" s="75"/>
      <c r="B64" s="327"/>
      <c r="C64" s="328"/>
      <c r="D64" s="328"/>
      <c r="E64" s="328"/>
      <c r="F64" s="328"/>
      <c r="G64" s="328"/>
      <c r="H64" s="328"/>
      <c r="I64" s="328"/>
      <c r="J64" s="328"/>
      <c r="K64" s="328"/>
      <c r="L64" s="328"/>
      <c r="M64" s="328"/>
      <c r="N64" s="328"/>
      <c r="O64" s="328"/>
      <c r="P64" s="328"/>
      <c r="Q64" s="328"/>
      <c r="R64" s="328"/>
      <c r="S64" s="328"/>
      <c r="T64" s="328"/>
      <c r="U64" s="328"/>
      <c r="V64" s="328"/>
      <c r="W64" s="328"/>
      <c r="X64" s="328"/>
      <c r="Y64" s="329"/>
      <c r="Z64" s="336"/>
      <c r="AA64" s="337"/>
      <c r="AB64" s="337"/>
      <c r="AC64" s="337"/>
      <c r="AD64" s="338"/>
      <c r="AE64" s="336"/>
      <c r="AF64" s="337"/>
      <c r="AG64" s="337"/>
      <c r="AH64" s="337"/>
      <c r="AI64" s="337"/>
      <c r="AJ64" s="337"/>
      <c r="AK64" s="300" t="s">
        <v>528</v>
      </c>
      <c r="AL64" s="301"/>
      <c r="AM64" s="301"/>
      <c r="AN64" s="301"/>
      <c r="AO64" s="301"/>
      <c r="AP64" s="301"/>
      <c r="AQ64" s="301"/>
      <c r="AR64" s="301"/>
      <c r="AS64" s="301"/>
      <c r="AT64" s="301"/>
      <c r="AU64" s="301"/>
      <c r="AV64" s="301"/>
      <c r="AW64" s="301"/>
      <c r="AX64" s="302"/>
      <c r="AY64" s="303">
        <v>0.25</v>
      </c>
      <c r="AZ64" s="304"/>
      <c r="BA64" s="304"/>
      <c r="BB64" s="305"/>
      <c r="BC64" s="303">
        <f t="shared" si="2"/>
        <v>1.5</v>
      </c>
      <c r="BD64" s="304"/>
      <c r="BE64" s="304"/>
      <c r="BF64" s="305"/>
      <c r="BG64" s="309">
        <v>22530</v>
      </c>
      <c r="BH64" s="310"/>
      <c r="BI64" s="310"/>
      <c r="BJ64" s="623"/>
      <c r="BK64" s="624">
        <f t="shared" si="3"/>
        <v>5632.5</v>
      </c>
      <c r="BL64" s="625"/>
      <c r="BM64" s="625"/>
      <c r="BN64" s="625"/>
      <c r="BO64" s="625"/>
      <c r="BP64" s="626"/>
      <c r="BQ64" s="612"/>
      <c r="BR64" s="613"/>
      <c r="BS64" s="613"/>
      <c r="BT64" s="613"/>
      <c r="BU64" s="613"/>
      <c r="BV64" s="613"/>
      <c r="BW64" s="614"/>
      <c r="BX64" s="612"/>
      <c r="BY64" s="613"/>
      <c r="BZ64" s="613"/>
      <c r="CA64" s="613"/>
      <c r="CB64" s="613"/>
      <c r="CC64" s="614"/>
      <c r="CD64" s="612"/>
      <c r="CE64" s="613"/>
      <c r="CF64" s="613"/>
      <c r="CG64" s="613"/>
      <c r="CH64" s="613"/>
      <c r="CI64" s="614"/>
    </row>
    <row r="65" spans="1:87" ht="18" customHeight="1" x14ac:dyDescent="0.25">
      <c r="A65" s="75"/>
      <c r="B65" s="327"/>
      <c r="C65" s="328"/>
      <c r="D65" s="328"/>
      <c r="E65" s="328"/>
      <c r="F65" s="328"/>
      <c r="G65" s="328"/>
      <c r="H65" s="328"/>
      <c r="I65" s="328"/>
      <c r="J65" s="328"/>
      <c r="K65" s="328"/>
      <c r="L65" s="328"/>
      <c r="M65" s="328"/>
      <c r="N65" s="328"/>
      <c r="O65" s="328"/>
      <c r="P65" s="328"/>
      <c r="Q65" s="328"/>
      <c r="R65" s="328"/>
      <c r="S65" s="328"/>
      <c r="T65" s="328"/>
      <c r="U65" s="328"/>
      <c r="V65" s="328"/>
      <c r="W65" s="328"/>
      <c r="X65" s="328"/>
      <c r="Y65" s="329"/>
      <c r="Z65" s="336"/>
      <c r="AA65" s="337"/>
      <c r="AB65" s="337"/>
      <c r="AC65" s="337"/>
      <c r="AD65" s="338"/>
      <c r="AE65" s="336"/>
      <c r="AF65" s="337"/>
      <c r="AG65" s="337"/>
      <c r="AH65" s="337"/>
      <c r="AI65" s="337"/>
      <c r="AJ65" s="337"/>
      <c r="AK65" s="300" t="s">
        <v>17</v>
      </c>
      <c r="AL65" s="301"/>
      <c r="AM65" s="301"/>
      <c r="AN65" s="301"/>
      <c r="AO65" s="301"/>
      <c r="AP65" s="301"/>
      <c r="AQ65" s="301"/>
      <c r="AR65" s="301"/>
      <c r="AS65" s="301"/>
      <c r="AT65" s="301"/>
      <c r="AU65" s="301"/>
      <c r="AV65" s="301"/>
      <c r="AW65" s="301"/>
      <c r="AX65" s="302"/>
      <c r="AY65" s="303">
        <v>0.25</v>
      </c>
      <c r="AZ65" s="304"/>
      <c r="BA65" s="304"/>
      <c r="BB65" s="305"/>
      <c r="BC65" s="303">
        <f t="shared" si="2"/>
        <v>1.5</v>
      </c>
      <c r="BD65" s="304"/>
      <c r="BE65" s="304"/>
      <c r="BF65" s="305"/>
      <c r="BG65" s="309">
        <v>6399</v>
      </c>
      <c r="BH65" s="310"/>
      <c r="BI65" s="310"/>
      <c r="BJ65" s="623"/>
      <c r="BK65" s="624">
        <f t="shared" si="3"/>
        <v>1599.75</v>
      </c>
      <c r="BL65" s="625"/>
      <c r="BM65" s="625"/>
      <c r="BN65" s="625"/>
      <c r="BO65" s="625"/>
      <c r="BP65" s="626"/>
      <c r="BQ65" s="612"/>
      <c r="BR65" s="613"/>
      <c r="BS65" s="613"/>
      <c r="BT65" s="613"/>
      <c r="BU65" s="613"/>
      <c r="BV65" s="613"/>
      <c r="BW65" s="614"/>
      <c r="BX65" s="612"/>
      <c r="BY65" s="613"/>
      <c r="BZ65" s="613"/>
      <c r="CA65" s="613"/>
      <c r="CB65" s="613"/>
      <c r="CC65" s="614"/>
      <c r="CD65" s="612"/>
      <c r="CE65" s="613"/>
      <c r="CF65" s="613"/>
      <c r="CG65" s="613"/>
      <c r="CH65" s="613"/>
      <c r="CI65" s="614"/>
    </row>
    <row r="66" spans="1:87" ht="18" customHeight="1" x14ac:dyDescent="0.25">
      <c r="A66" s="75"/>
      <c r="B66" s="327"/>
      <c r="C66" s="328"/>
      <c r="D66" s="328"/>
      <c r="E66" s="328"/>
      <c r="F66" s="328"/>
      <c r="G66" s="328"/>
      <c r="H66" s="328"/>
      <c r="I66" s="328"/>
      <c r="J66" s="328"/>
      <c r="K66" s="328"/>
      <c r="L66" s="328"/>
      <c r="M66" s="328"/>
      <c r="N66" s="328"/>
      <c r="O66" s="328"/>
      <c r="P66" s="328"/>
      <c r="Q66" s="328"/>
      <c r="R66" s="328"/>
      <c r="S66" s="328"/>
      <c r="T66" s="328"/>
      <c r="U66" s="328"/>
      <c r="V66" s="328"/>
      <c r="W66" s="328"/>
      <c r="X66" s="328"/>
      <c r="Y66" s="329"/>
      <c r="Z66" s="336"/>
      <c r="AA66" s="337"/>
      <c r="AB66" s="337"/>
      <c r="AC66" s="337"/>
      <c r="AD66" s="338"/>
      <c r="AE66" s="336"/>
      <c r="AF66" s="337"/>
      <c r="AG66" s="337"/>
      <c r="AH66" s="337"/>
      <c r="AI66" s="337"/>
      <c r="AJ66" s="337"/>
      <c r="AK66" s="300" t="s">
        <v>529</v>
      </c>
      <c r="AL66" s="301"/>
      <c r="AM66" s="301"/>
      <c r="AN66" s="301"/>
      <c r="AO66" s="301"/>
      <c r="AP66" s="301"/>
      <c r="AQ66" s="301"/>
      <c r="AR66" s="301"/>
      <c r="AS66" s="301"/>
      <c r="AT66" s="301"/>
      <c r="AU66" s="301"/>
      <c r="AV66" s="301"/>
      <c r="AW66" s="301"/>
      <c r="AX66" s="302"/>
      <c r="AY66" s="303">
        <v>0.25</v>
      </c>
      <c r="AZ66" s="304"/>
      <c r="BA66" s="304"/>
      <c r="BB66" s="305"/>
      <c r="BC66" s="303">
        <f t="shared" si="2"/>
        <v>1.5</v>
      </c>
      <c r="BD66" s="304"/>
      <c r="BE66" s="304"/>
      <c r="BF66" s="305"/>
      <c r="BG66" s="309">
        <v>18911</v>
      </c>
      <c r="BH66" s="310"/>
      <c r="BI66" s="310"/>
      <c r="BJ66" s="623"/>
      <c r="BK66" s="624">
        <f t="shared" si="3"/>
        <v>4727.75</v>
      </c>
      <c r="BL66" s="625"/>
      <c r="BM66" s="625"/>
      <c r="BN66" s="625"/>
      <c r="BO66" s="625"/>
      <c r="BP66" s="626"/>
      <c r="BQ66" s="612"/>
      <c r="BR66" s="613"/>
      <c r="BS66" s="613"/>
      <c r="BT66" s="613"/>
      <c r="BU66" s="613"/>
      <c r="BV66" s="613"/>
      <c r="BW66" s="614"/>
      <c r="BX66" s="612"/>
      <c r="BY66" s="613"/>
      <c r="BZ66" s="613"/>
      <c r="CA66" s="613"/>
      <c r="CB66" s="613"/>
      <c r="CC66" s="614"/>
      <c r="CD66" s="612"/>
      <c r="CE66" s="613"/>
      <c r="CF66" s="613"/>
      <c r="CG66" s="613"/>
      <c r="CH66" s="613"/>
      <c r="CI66" s="614"/>
    </row>
    <row r="67" spans="1:87" ht="18" customHeight="1" x14ac:dyDescent="0.25">
      <c r="A67" s="75"/>
      <c r="B67" s="327"/>
      <c r="C67" s="328"/>
      <c r="D67" s="328"/>
      <c r="E67" s="328"/>
      <c r="F67" s="328"/>
      <c r="G67" s="328"/>
      <c r="H67" s="328"/>
      <c r="I67" s="328"/>
      <c r="J67" s="328"/>
      <c r="K67" s="328"/>
      <c r="L67" s="328"/>
      <c r="M67" s="328"/>
      <c r="N67" s="328"/>
      <c r="O67" s="328"/>
      <c r="P67" s="328"/>
      <c r="Q67" s="328"/>
      <c r="R67" s="328"/>
      <c r="S67" s="328"/>
      <c r="T67" s="328"/>
      <c r="U67" s="328"/>
      <c r="V67" s="328"/>
      <c r="W67" s="328"/>
      <c r="X67" s="328"/>
      <c r="Y67" s="329"/>
      <c r="Z67" s="336"/>
      <c r="AA67" s="337"/>
      <c r="AB67" s="337"/>
      <c r="AC67" s="337"/>
      <c r="AD67" s="338"/>
      <c r="AE67" s="336"/>
      <c r="AF67" s="337"/>
      <c r="AG67" s="337"/>
      <c r="AH67" s="337"/>
      <c r="AI67" s="337"/>
      <c r="AJ67" s="337"/>
      <c r="AK67" s="300" t="s">
        <v>526</v>
      </c>
      <c r="AL67" s="301"/>
      <c r="AM67" s="301"/>
      <c r="AN67" s="301"/>
      <c r="AO67" s="301"/>
      <c r="AP67" s="301"/>
      <c r="AQ67" s="301"/>
      <c r="AR67" s="301"/>
      <c r="AS67" s="301"/>
      <c r="AT67" s="301"/>
      <c r="AU67" s="301"/>
      <c r="AV67" s="301"/>
      <c r="AW67" s="301"/>
      <c r="AX67" s="302"/>
      <c r="AY67" s="303">
        <v>0.25</v>
      </c>
      <c r="AZ67" s="304"/>
      <c r="BA67" s="304"/>
      <c r="BB67" s="305"/>
      <c r="BC67" s="303">
        <f t="shared" si="2"/>
        <v>1.5</v>
      </c>
      <c r="BD67" s="304"/>
      <c r="BE67" s="304"/>
      <c r="BF67" s="305"/>
      <c r="BG67" s="309">
        <v>7925</v>
      </c>
      <c r="BH67" s="310"/>
      <c r="BI67" s="310"/>
      <c r="BJ67" s="623"/>
      <c r="BK67" s="624">
        <f t="shared" si="3"/>
        <v>1981.25</v>
      </c>
      <c r="BL67" s="625"/>
      <c r="BM67" s="625"/>
      <c r="BN67" s="625"/>
      <c r="BO67" s="625"/>
      <c r="BP67" s="626"/>
      <c r="BQ67" s="612"/>
      <c r="BR67" s="613"/>
      <c r="BS67" s="613"/>
      <c r="BT67" s="613"/>
      <c r="BU67" s="613"/>
      <c r="BV67" s="613"/>
      <c r="BW67" s="614"/>
      <c r="BX67" s="612"/>
      <c r="BY67" s="613"/>
      <c r="BZ67" s="613"/>
      <c r="CA67" s="613"/>
      <c r="CB67" s="613"/>
      <c r="CC67" s="614"/>
      <c r="CD67" s="612"/>
      <c r="CE67" s="613"/>
      <c r="CF67" s="613"/>
      <c r="CG67" s="613"/>
      <c r="CH67" s="613"/>
      <c r="CI67" s="614"/>
    </row>
    <row r="68" spans="1:87" ht="18" customHeight="1" x14ac:dyDescent="0.25">
      <c r="A68" s="75"/>
      <c r="B68" s="327"/>
      <c r="C68" s="328"/>
      <c r="D68" s="328"/>
      <c r="E68" s="328"/>
      <c r="F68" s="328"/>
      <c r="G68" s="328"/>
      <c r="H68" s="328"/>
      <c r="I68" s="328"/>
      <c r="J68" s="328"/>
      <c r="K68" s="328"/>
      <c r="L68" s="328"/>
      <c r="M68" s="328"/>
      <c r="N68" s="328"/>
      <c r="O68" s="328"/>
      <c r="P68" s="328"/>
      <c r="Q68" s="328"/>
      <c r="R68" s="328"/>
      <c r="S68" s="328"/>
      <c r="T68" s="328"/>
      <c r="U68" s="328"/>
      <c r="V68" s="328"/>
      <c r="W68" s="328"/>
      <c r="X68" s="328"/>
      <c r="Y68" s="329"/>
      <c r="Z68" s="336"/>
      <c r="AA68" s="337"/>
      <c r="AB68" s="337"/>
      <c r="AC68" s="337"/>
      <c r="AD68" s="338"/>
      <c r="AE68" s="336"/>
      <c r="AF68" s="337"/>
      <c r="AG68" s="337"/>
      <c r="AH68" s="337"/>
      <c r="AI68" s="337"/>
      <c r="AJ68" s="337"/>
      <c r="AK68" s="300" t="s">
        <v>530</v>
      </c>
      <c r="AL68" s="301"/>
      <c r="AM68" s="301"/>
      <c r="AN68" s="301"/>
      <c r="AO68" s="301"/>
      <c r="AP68" s="301"/>
      <c r="AQ68" s="301"/>
      <c r="AR68" s="301"/>
      <c r="AS68" s="301"/>
      <c r="AT68" s="301"/>
      <c r="AU68" s="301"/>
      <c r="AV68" s="301"/>
      <c r="AW68" s="301"/>
      <c r="AX68" s="302"/>
      <c r="AY68" s="303">
        <v>4</v>
      </c>
      <c r="AZ68" s="304"/>
      <c r="BA68" s="304"/>
      <c r="BB68" s="305"/>
      <c r="BC68" s="303">
        <f t="shared" si="2"/>
        <v>24</v>
      </c>
      <c r="BD68" s="304"/>
      <c r="BE68" s="304"/>
      <c r="BF68" s="305"/>
      <c r="BG68" s="309">
        <v>22629</v>
      </c>
      <c r="BH68" s="310"/>
      <c r="BI68" s="310"/>
      <c r="BJ68" s="623"/>
      <c r="BK68" s="624">
        <f t="shared" si="3"/>
        <v>90516</v>
      </c>
      <c r="BL68" s="625"/>
      <c r="BM68" s="625"/>
      <c r="BN68" s="625"/>
      <c r="BO68" s="625"/>
      <c r="BP68" s="626"/>
      <c r="BQ68" s="612"/>
      <c r="BR68" s="613"/>
      <c r="BS68" s="613"/>
      <c r="BT68" s="613"/>
      <c r="BU68" s="613"/>
      <c r="BV68" s="613"/>
      <c r="BW68" s="614"/>
      <c r="BX68" s="612"/>
      <c r="BY68" s="613"/>
      <c r="BZ68" s="613"/>
      <c r="CA68" s="613"/>
      <c r="CB68" s="613"/>
      <c r="CC68" s="614"/>
      <c r="CD68" s="612"/>
      <c r="CE68" s="613"/>
      <c r="CF68" s="613"/>
      <c r="CG68" s="613"/>
      <c r="CH68" s="613"/>
      <c r="CI68" s="614"/>
    </row>
    <row r="69" spans="1:87" ht="18" customHeight="1" x14ac:dyDescent="0.25">
      <c r="A69" s="75"/>
      <c r="B69" s="327"/>
      <c r="C69" s="328"/>
      <c r="D69" s="328"/>
      <c r="E69" s="328"/>
      <c r="F69" s="328"/>
      <c r="G69" s="328"/>
      <c r="H69" s="328"/>
      <c r="I69" s="328"/>
      <c r="J69" s="328"/>
      <c r="K69" s="328"/>
      <c r="L69" s="328"/>
      <c r="M69" s="328"/>
      <c r="N69" s="328"/>
      <c r="O69" s="328"/>
      <c r="P69" s="328"/>
      <c r="Q69" s="328"/>
      <c r="R69" s="328"/>
      <c r="S69" s="328"/>
      <c r="T69" s="328"/>
      <c r="U69" s="328"/>
      <c r="V69" s="328"/>
      <c r="W69" s="328"/>
      <c r="X69" s="328"/>
      <c r="Y69" s="329"/>
      <c r="Z69" s="336"/>
      <c r="AA69" s="337"/>
      <c r="AB69" s="337"/>
      <c r="AC69" s="337"/>
      <c r="AD69" s="338"/>
      <c r="AE69" s="336"/>
      <c r="AF69" s="337"/>
      <c r="AG69" s="337"/>
      <c r="AH69" s="337"/>
      <c r="AI69" s="337"/>
      <c r="AJ69" s="337"/>
      <c r="AK69" s="300" t="s">
        <v>18</v>
      </c>
      <c r="AL69" s="301"/>
      <c r="AM69" s="301"/>
      <c r="AN69" s="301"/>
      <c r="AO69" s="301"/>
      <c r="AP69" s="301"/>
      <c r="AQ69" s="301"/>
      <c r="AR69" s="301"/>
      <c r="AS69" s="301"/>
      <c r="AT69" s="301"/>
      <c r="AU69" s="301"/>
      <c r="AV69" s="301"/>
      <c r="AW69" s="301"/>
      <c r="AX69" s="302"/>
      <c r="AY69" s="303">
        <v>0.25</v>
      </c>
      <c r="AZ69" s="304"/>
      <c r="BA69" s="304"/>
      <c r="BB69" s="305"/>
      <c r="BC69" s="303">
        <f t="shared" si="2"/>
        <v>1.5</v>
      </c>
      <c r="BD69" s="304"/>
      <c r="BE69" s="304"/>
      <c r="BF69" s="305"/>
      <c r="BG69" s="309">
        <v>28961</v>
      </c>
      <c r="BH69" s="310"/>
      <c r="BI69" s="310"/>
      <c r="BJ69" s="623"/>
      <c r="BK69" s="624">
        <f t="shared" si="3"/>
        <v>7240.25</v>
      </c>
      <c r="BL69" s="625"/>
      <c r="BM69" s="625"/>
      <c r="BN69" s="625"/>
      <c r="BO69" s="625"/>
      <c r="BP69" s="626"/>
      <c r="BQ69" s="612"/>
      <c r="BR69" s="613"/>
      <c r="BS69" s="613"/>
      <c r="BT69" s="613"/>
      <c r="BU69" s="613"/>
      <c r="BV69" s="613"/>
      <c r="BW69" s="614"/>
      <c r="BX69" s="612"/>
      <c r="BY69" s="613"/>
      <c r="BZ69" s="613"/>
      <c r="CA69" s="613"/>
      <c r="CB69" s="613"/>
      <c r="CC69" s="614"/>
      <c r="CD69" s="612"/>
      <c r="CE69" s="613"/>
      <c r="CF69" s="613"/>
      <c r="CG69" s="613"/>
      <c r="CH69" s="613"/>
      <c r="CI69" s="614"/>
    </row>
    <row r="70" spans="1:87" ht="18" customHeight="1" x14ac:dyDescent="0.25">
      <c r="A70" s="75"/>
      <c r="B70" s="327"/>
      <c r="C70" s="328"/>
      <c r="D70" s="328"/>
      <c r="E70" s="328"/>
      <c r="F70" s="328"/>
      <c r="G70" s="328"/>
      <c r="H70" s="328"/>
      <c r="I70" s="328"/>
      <c r="J70" s="328"/>
      <c r="K70" s="328"/>
      <c r="L70" s="328"/>
      <c r="M70" s="328"/>
      <c r="N70" s="328"/>
      <c r="O70" s="328"/>
      <c r="P70" s="328"/>
      <c r="Q70" s="328"/>
      <c r="R70" s="328"/>
      <c r="S70" s="328"/>
      <c r="T70" s="328"/>
      <c r="U70" s="328"/>
      <c r="V70" s="328"/>
      <c r="W70" s="328"/>
      <c r="X70" s="328"/>
      <c r="Y70" s="329"/>
      <c r="Z70" s="336"/>
      <c r="AA70" s="337"/>
      <c r="AB70" s="337"/>
      <c r="AC70" s="337"/>
      <c r="AD70" s="338"/>
      <c r="AE70" s="336"/>
      <c r="AF70" s="337"/>
      <c r="AG70" s="337"/>
      <c r="AH70" s="337"/>
      <c r="AI70" s="337"/>
      <c r="AJ70" s="337"/>
      <c r="AK70" s="300" t="s">
        <v>37</v>
      </c>
      <c r="AL70" s="301"/>
      <c r="AM70" s="301"/>
      <c r="AN70" s="301"/>
      <c r="AO70" s="301"/>
      <c r="AP70" s="301"/>
      <c r="AQ70" s="301"/>
      <c r="AR70" s="301"/>
      <c r="AS70" s="301"/>
      <c r="AT70" s="301"/>
      <c r="AU70" s="301"/>
      <c r="AV70" s="301"/>
      <c r="AW70" s="301"/>
      <c r="AX70" s="302"/>
      <c r="AY70" s="303">
        <v>0.25</v>
      </c>
      <c r="AZ70" s="304"/>
      <c r="BA70" s="304"/>
      <c r="BB70" s="305"/>
      <c r="BC70" s="303">
        <f t="shared" si="2"/>
        <v>1.5</v>
      </c>
      <c r="BD70" s="304"/>
      <c r="BE70" s="304"/>
      <c r="BF70" s="305"/>
      <c r="BG70" s="309">
        <v>11840</v>
      </c>
      <c r="BH70" s="310"/>
      <c r="BI70" s="310"/>
      <c r="BJ70" s="623"/>
      <c r="BK70" s="624">
        <f t="shared" si="3"/>
        <v>2960</v>
      </c>
      <c r="BL70" s="625"/>
      <c r="BM70" s="625"/>
      <c r="BN70" s="625"/>
      <c r="BO70" s="625"/>
      <c r="BP70" s="626"/>
      <c r="BQ70" s="612"/>
      <c r="BR70" s="613"/>
      <c r="BS70" s="613"/>
      <c r="BT70" s="613"/>
      <c r="BU70" s="613"/>
      <c r="BV70" s="613"/>
      <c r="BW70" s="614"/>
      <c r="BX70" s="612"/>
      <c r="BY70" s="613"/>
      <c r="BZ70" s="613"/>
      <c r="CA70" s="613"/>
      <c r="CB70" s="613"/>
      <c r="CC70" s="614"/>
      <c r="CD70" s="612"/>
      <c r="CE70" s="613"/>
      <c r="CF70" s="613"/>
      <c r="CG70" s="613"/>
      <c r="CH70" s="613"/>
      <c r="CI70" s="614"/>
    </row>
    <row r="71" spans="1:87" ht="18" customHeight="1" x14ac:dyDescent="0.25">
      <c r="A71" s="75"/>
      <c r="B71" s="327"/>
      <c r="C71" s="328"/>
      <c r="D71" s="328"/>
      <c r="E71" s="328"/>
      <c r="F71" s="328"/>
      <c r="G71" s="328"/>
      <c r="H71" s="328"/>
      <c r="I71" s="328"/>
      <c r="J71" s="328"/>
      <c r="K71" s="328"/>
      <c r="L71" s="328"/>
      <c r="M71" s="328"/>
      <c r="N71" s="328"/>
      <c r="O71" s="328"/>
      <c r="P71" s="328"/>
      <c r="Q71" s="328"/>
      <c r="R71" s="328"/>
      <c r="S71" s="328"/>
      <c r="T71" s="328"/>
      <c r="U71" s="328"/>
      <c r="V71" s="328"/>
      <c r="W71" s="328"/>
      <c r="X71" s="328"/>
      <c r="Y71" s="329"/>
      <c r="Z71" s="336"/>
      <c r="AA71" s="337"/>
      <c r="AB71" s="337"/>
      <c r="AC71" s="337"/>
      <c r="AD71" s="338"/>
      <c r="AE71" s="336"/>
      <c r="AF71" s="337"/>
      <c r="AG71" s="337"/>
      <c r="AH71" s="337"/>
      <c r="AI71" s="337"/>
      <c r="AJ71" s="337"/>
      <c r="AK71" s="300" t="s">
        <v>38</v>
      </c>
      <c r="AL71" s="301"/>
      <c r="AM71" s="301"/>
      <c r="AN71" s="301"/>
      <c r="AO71" s="301"/>
      <c r="AP71" s="301"/>
      <c r="AQ71" s="301"/>
      <c r="AR71" s="301"/>
      <c r="AS71" s="301"/>
      <c r="AT71" s="301"/>
      <c r="AU71" s="301"/>
      <c r="AV71" s="301"/>
      <c r="AW71" s="301"/>
      <c r="AX71" s="302"/>
      <c r="AY71" s="303">
        <v>0.25</v>
      </c>
      <c r="AZ71" s="304"/>
      <c r="BA71" s="304"/>
      <c r="BB71" s="305"/>
      <c r="BC71" s="303">
        <f t="shared" si="2"/>
        <v>1.5</v>
      </c>
      <c r="BD71" s="304"/>
      <c r="BE71" s="304"/>
      <c r="BF71" s="305"/>
      <c r="BG71" s="309">
        <v>11840</v>
      </c>
      <c r="BH71" s="310"/>
      <c r="BI71" s="310"/>
      <c r="BJ71" s="623"/>
      <c r="BK71" s="624">
        <f t="shared" si="3"/>
        <v>2960</v>
      </c>
      <c r="BL71" s="625"/>
      <c r="BM71" s="625"/>
      <c r="BN71" s="625"/>
      <c r="BO71" s="625"/>
      <c r="BP71" s="626"/>
      <c r="BQ71" s="612"/>
      <c r="BR71" s="613"/>
      <c r="BS71" s="613"/>
      <c r="BT71" s="613"/>
      <c r="BU71" s="613"/>
      <c r="BV71" s="613"/>
      <c r="BW71" s="614"/>
      <c r="BX71" s="612"/>
      <c r="BY71" s="613"/>
      <c r="BZ71" s="613"/>
      <c r="CA71" s="613"/>
      <c r="CB71" s="613"/>
      <c r="CC71" s="614"/>
      <c r="CD71" s="612"/>
      <c r="CE71" s="613"/>
      <c r="CF71" s="613"/>
      <c r="CG71" s="613"/>
      <c r="CH71" s="613"/>
      <c r="CI71" s="614"/>
    </row>
    <row r="72" spans="1:87" ht="18" customHeight="1" thickBot="1" x14ac:dyDescent="0.3">
      <c r="A72" s="75"/>
      <c r="B72" s="330"/>
      <c r="C72" s="331"/>
      <c r="D72" s="331"/>
      <c r="E72" s="331"/>
      <c r="F72" s="331"/>
      <c r="G72" s="331"/>
      <c r="H72" s="331"/>
      <c r="I72" s="331"/>
      <c r="J72" s="331"/>
      <c r="K72" s="331"/>
      <c r="L72" s="331"/>
      <c r="M72" s="331"/>
      <c r="N72" s="331"/>
      <c r="O72" s="331"/>
      <c r="P72" s="331"/>
      <c r="Q72" s="331"/>
      <c r="R72" s="331"/>
      <c r="S72" s="331"/>
      <c r="T72" s="331"/>
      <c r="U72" s="331"/>
      <c r="V72" s="331"/>
      <c r="W72" s="331"/>
      <c r="X72" s="331"/>
      <c r="Y72" s="332"/>
      <c r="Z72" s="339"/>
      <c r="AA72" s="340"/>
      <c r="AB72" s="340"/>
      <c r="AC72" s="340"/>
      <c r="AD72" s="341"/>
      <c r="AE72" s="339"/>
      <c r="AF72" s="340"/>
      <c r="AG72" s="340"/>
      <c r="AH72" s="340"/>
      <c r="AI72" s="340"/>
      <c r="AJ72" s="340"/>
      <c r="AK72" s="392" t="s">
        <v>39</v>
      </c>
      <c r="AL72" s="393"/>
      <c r="AM72" s="393"/>
      <c r="AN72" s="393"/>
      <c r="AO72" s="393"/>
      <c r="AP72" s="393"/>
      <c r="AQ72" s="393"/>
      <c r="AR72" s="393"/>
      <c r="AS72" s="393"/>
      <c r="AT72" s="393"/>
      <c r="AU72" s="393"/>
      <c r="AV72" s="393"/>
      <c r="AW72" s="393"/>
      <c r="AX72" s="394"/>
      <c r="AY72" s="395">
        <v>0.25</v>
      </c>
      <c r="AZ72" s="396"/>
      <c r="BA72" s="396"/>
      <c r="BB72" s="397"/>
      <c r="BC72" s="395">
        <f t="shared" si="2"/>
        <v>1.5</v>
      </c>
      <c r="BD72" s="396"/>
      <c r="BE72" s="396"/>
      <c r="BF72" s="397"/>
      <c r="BG72" s="401">
        <v>11840</v>
      </c>
      <c r="BH72" s="402"/>
      <c r="BI72" s="402"/>
      <c r="BJ72" s="618"/>
      <c r="BK72" s="619">
        <f t="shared" si="3"/>
        <v>2960</v>
      </c>
      <c r="BL72" s="620"/>
      <c r="BM72" s="620"/>
      <c r="BN72" s="620"/>
      <c r="BO72" s="620"/>
      <c r="BP72" s="621"/>
      <c r="BQ72" s="615"/>
      <c r="BR72" s="616"/>
      <c r="BS72" s="616"/>
      <c r="BT72" s="616"/>
      <c r="BU72" s="616"/>
      <c r="BV72" s="616"/>
      <c r="BW72" s="617"/>
      <c r="BX72" s="615"/>
      <c r="BY72" s="616"/>
      <c r="BZ72" s="616"/>
      <c r="CA72" s="616"/>
      <c r="CB72" s="616"/>
      <c r="CC72" s="617"/>
      <c r="CD72" s="615"/>
      <c r="CE72" s="616"/>
      <c r="CF72" s="616"/>
      <c r="CG72" s="616"/>
      <c r="CH72" s="616"/>
      <c r="CI72" s="617"/>
    </row>
    <row r="73" spans="1:87" ht="18" customHeight="1" thickBot="1" x14ac:dyDescent="0.3">
      <c r="A73" s="75"/>
      <c r="B73" s="377"/>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378"/>
      <c r="AF73" s="378"/>
      <c r="AG73" s="378"/>
      <c r="AH73" s="378"/>
      <c r="AI73" s="378"/>
      <c r="AJ73" s="379"/>
      <c r="AK73" s="380" t="s">
        <v>3</v>
      </c>
      <c r="AL73" s="381"/>
      <c r="AM73" s="381"/>
      <c r="AN73" s="381"/>
      <c r="AO73" s="381"/>
      <c r="AP73" s="381"/>
      <c r="AQ73" s="381"/>
      <c r="AR73" s="381"/>
      <c r="AS73" s="381"/>
      <c r="AT73" s="381"/>
      <c r="AU73" s="381"/>
      <c r="AV73" s="381"/>
      <c r="AW73" s="381"/>
      <c r="AX73" s="381"/>
      <c r="AY73" s="381"/>
      <c r="AZ73" s="381"/>
      <c r="BA73" s="381"/>
      <c r="BB73" s="381"/>
      <c r="BC73" s="381"/>
      <c r="BD73" s="381"/>
      <c r="BE73" s="381"/>
      <c r="BF73" s="381"/>
      <c r="BG73" s="381"/>
      <c r="BH73" s="381"/>
      <c r="BI73" s="381"/>
      <c r="BJ73" s="630"/>
      <c r="BK73" s="627">
        <f>SUM(BK44:BP72)</f>
        <v>536987.25</v>
      </c>
      <c r="BL73" s="628"/>
      <c r="BM73" s="628"/>
      <c r="BN73" s="628"/>
      <c r="BO73" s="628"/>
      <c r="BP73" s="629"/>
      <c r="BQ73" s="387" t="s">
        <v>100</v>
      </c>
      <c r="BR73" s="388"/>
      <c r="BS73" s="388"/>
      <c r="BT73" s="388"/>
      <c r="BU73" s="388"/>
      <c r="BV73" s="388"/>
      <c r="BW73" s="388"/>
      <c r="BX73" s="388"/>
      <c r="BY73" s="388"/>
      <c r="BZ73" s="388"/>
      <c r="CA73" s="388"/>
      <c r="CB73" s="388"/>
      <c r="CC73" s="389"/>
      <c r="CD73" s="390">
        <f>+CD44*AE44</f>
        <v>3797557.0588235292</v>
      </c>
      <c r="CE73" s="390"/>
      <c r="CF73" s="390"/>
      <c r="CG73" s="390"/>
      <c r="CH73" s="390"/>
      <c r="CI73" s="391"/>
    </row>
    <row r="74" spans="1:87" ht="18" customHeight="1" thickBot="1" x14ac:dyDescent="0.3">
      <c r="A74" s="7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BG74" s="78"/>
      <c r="BH74" s="78"/>
      <c r="BI74" s="78"/>
      <c r="BJ74" s="78"/>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row>
    <row r="75" spans="1:87" ht="18" customHeight="1" x14ac:dyDescent="0.25">
      <c r="A75" s="75"/>
      <c r="B75" s="348" t="s">
        <v>0</v>
      </c>
      <c r="C75" s="349"/>
      <c r="D75" s="349"/>
      <c r="E75" s="349"/>
      <c r="F75" s="349"/>
      <c r="G75" s="349"/>
      <c r="H75" s="349"/>
      <c r="I75" s="349"/>
      <c r="J75" s="349"/>
      <c r="K75" s="349"/>
      <c r="L75" s="349"/>
      <c r="M75" s="349"/>
      <c r="N75" s="349"/>
      <c r="O75" s="349"/>
      <c r="P75" s="349"/>
      <c r="Q75" s="349"/>
      <c r="R75" s="349"/>
      <c r="S75" s="349"/>
      <c r="T75" s="349"/>
      <c r="U75" s="349"/>
      <c r="V75" s="349"/>
      <c r="W75" s="349"/>
      <c r="X75" s="349"/>
      <c r="Y75" s="350"/>
      <c r="Z75" s="348" t="s">
        <v>80</v>
      </c>
      <c r="AA75" s="349"/>
      <c r="AB75" s="349"/>
      <c r="AC75" s="349"/>
      <c r="AD75" s="350"/>
      <c r="AE75" s="357" t="s">
        <v>79</v>
      </c>
      <c r="AF75" s="358"/>
      <c r="AG75" s="358"/>
      <c r="AH75" s="358"/>
      <c r="AI75" s="358"/>
      <c r="AJ75" s="359"/>
      <c r="AK75" s="357" t="s">
        <v>81</v>
      </c>
      <c r="AL75" s="358"/>
      <c r="AM75" s="358"/>
      <c r="AN75" s="358"/>
      <c r="AO75" s="358"/>
      <c r="AP75" s="358"/>
      <c r="AQ75" s="358"/>
      <c r="AR75" s="358"/>
      <c r="AS75" s="358"/>
      <c r="AT75" s="358"/>
      <c r="AU75" s="358"/>
      <c r="AV75" s="358"/>
      <c r="AW75" s="358"/>
      <c r="AX75" s="359"/>
      <c r="AY75" s="357" t="s">
        <v>1</v>
      </c>
      <c r="AZ75" s="358"/>
      <c r="BA75" s="358"/>
      <c r="BB75" s="359"/>
      <c r="BC75" s="348" t="s">
        <v>104</v>
      </c>
      <c r="BD75" s="349"/>
      <c r="BE75" s="349"/>
      <c r="BF75" s="350"/>
      <c r="BG75" s="366" t="s">
        <v>82</v>
      </c>
      <c r="BH75" s="367"/>
      <c r="BI75" s="367"/>
      <c r="BJ75" s="368"/>
      <c r="BK75" s="315" t="s">
        <v>99</v>
      </c>
      <c r="BL75" s="316"/>
      <c r="BM75" s="316"/>
      <c r="BN75" s="316"/>
      <c r="BO75" s="316"/>
      <c r="BP75" s="317"/>
      <c r="BQ75" s="315" t="s">
        <v>83</v>
      </c>
      <c r="BR75" s="316"/>
      <c r="BS75" s="316"/>
      <c r="BT75" s="316"/>
      <c r="BU75" s="316"/>
      <c r="BV75" s="316"/>
      <c r="BW75" s="317"/>
      <c r="BX75" s="315" t="s">
        <v>84</v>
      </c>
      <c r="BY75" s="316"/>
      <c r="BZ75" s="316"/>
      <c r="CA75" s="316"/>
      <c r="CB75" s="316"/>
      <c r="CC75" s="317"/>
      <c r="CD75" s="315" t="s">
        <v>85</v>
      </c>
      <c r="CE75" s="316"/>
      <c r="CF75" s="316"/>
      <c r="CG75" s="316"/>
      <c r="CH75" s="316"/>
      <c r="CI75" s="317"/>
    </row>
    <row r="76" spans="1:87" ht="18" customHeight="1" x14ac:dyDescent="0.25">
      <c r="A76" s="75"/>
      <c r="B76" s="351"/>
      <c r="C76" s="352"/>
      <c r="D76" s="352"/>
      <c r="E76" s="352"/>
      <c r="F76" s="352"/>
      <c r="G76" s="352"/>
      <c r="H76" s="352"/>
      <c r="I76" s="352"/>
      <c r="J76" s="352"/>
      <c r="K76" s="352"/>
      <c r="L76" s="352"/>
      <c r="M76" s="352"/>
      <c r="N76" s="352"/>
      <c r="O76" s="352"/>
      <c r="P76" s="352"/>
      <c r="Q76" s="352"/>
      <c r="R76" s="352"/>
      <c r="S76" s="352"/>
      <c r="T76" s="352"/>
      <c r="U76" s="352"/>
      <c r="V76" s="352"/>
      <c r="W76" s="352"/>
      <c r="X76" s="352"/>
      <c r="Y76" s="353"/>
      <c r="Z76" s="351"/>
      <c r="AA76" s="352"/>
      <c r="AB76" s="352"/>
      <c r="AC76" s="352"/>
      <c r="AD76" s="353"/>
      <c r="AE76" s="360"/>
      <c r="AF76" s="361"/>
      <c r="AG76" s="361"/>
      <c r="AH76" s="361"/>
      <c r="AI76" s="361"/>
      <c r="AJ76" s="362"/>
      <c r="AK76" s="360"/>
      <c r="AL76" s="361"/>
      <c r="AM76" s="361"/>
      <c r="AN76" s="361"/>
      <c r="AO76" s="361"/>
      <c r="AP76" s="361"/>
      <c r="AQ76" s="361"/>
      <c r="AR76" s="361"/>
      <c r="AS76" s="361"/>
      <c r="AT76" s="361"/>
      <c r="AU76" s="361"/>
      <c r="AV76" s="361"/>
      <c r="AW76" s="361"/>
      <c r="AX76" s="362"/>
      <c r="AY76" s="360"/>
      <c r="AZ76" s="361"/>
      <c r="BA76" s="361"/>
      <c r="BB76" s="362"/>
      <c r="BC76" s="351"/>
      <c r="BD76" s="352"/>
      <c r="BE76" s="352"/>
      <c r="BF76" s="353"/>
      <c r="BG76" s="369"/>
      <c r="BH76" s="370"/>
      <c r="BI76" s="370"/>
      <c r="BJ76" s="371"/>
      <c r="BK76" s="318"/>
      <c r="BL76" s="319"/>
      <c r="BM76" s="319"/>
      <c r="BN76" s="319"/>
      <c r="BO76" s="319"/>
      <c r="BP76" s="320"/>
      <c r="BQ76" s="318"/>
      <c r="BR76" s="319"/>
      <c r="BS76" s="319"/>
      <c r="BT76" s="319"/>
      <c r="BU76" s="319"/>
      <c r="BV76" s="319"/>
      <c r="BW76" s="320"/>
      <c r="BX76" s="318"/>
      <c r="BY76" s="319"/>
      <c r="BZ76" s="319"/>
      <c r="CA76" s="319"/>
      <c r="CB76" s="319"/>
      <c r="CC76" s="320"/>
      <c r="CD76" s="318"/>
      <c r="CE76" s="319"/>
      <c r="CF76" s="319"/>
      <c r="CG76" s="319"/>
      <c r="CH76" s="319"/>
      <c r="CI76" s="320"/>
    </row>
    <row r="77" spans="1:87" ht="18" customHeight="1" thickBot="1" x14ac:dyDescent="0.3">
      <c r="A77" s="75"/>
      <c r="B77" s="354"/>
      <c r="C77" s="355"/>
      <c r="D77" s="355"/>
      <c r="E77" s="355"/>
      <c r="F77" s="355"/>
      <c r="G77" s="355"/>
      <c r="H77" s="355"/>
      <c r="I77" s="355"/>
      <c r="J77" s="355"/>
      <c r="K77" s="355"/>
      <c r="L77" s="355"/>
      <c r="M77" s="355"/>
      <c r="N77" s="355"/>
      <c r="O77" s="355"/>
      <c r="P77" s="355"/>
      <c r="Q77" s="355"/>
      <c r="R77" s="355"/>
      <c r="S77" s="355"/>
      <c r="T77" s="355"/>
      <c r="U77" s="355"/>
      <c r="V77" s="355"/>
      <c r="W77" s="355"/>
      <c r="X77" s="355"/>
      <c r="Y77" s="356"/>
      <c r="Z77" s="354"/>
      <c r="AA77" s="355"/>
      <c r="AB77" s="355"/>
      <c r="AC77" s="355"/>
      <c r="AD77" s="356"/>
      <c r="AE77" s="363"/>
      <c r="AF77" s="364"/>
      <c r="AG77" s="364"/>
      <c r="AH77" s="364"/>
      <c r="AI77" s="364"/>
      <c r="AJ77" s="365"/>
      <c r="AK77" s="360"/>
      <c r="AL77" s="361"/>
      <c r="AM77" s="361"/>
      <c r="AN77" s="361"/>
      <c r="AO77" s="361"/>
      <c r="AP77" s="361"/>
      <c r="AQ77" s="361"/>
      <c r="AR77" s="361"/>
      <c r="AS77" s="361"/>
      <c r="AT77" s="361"/>
      <c r="AU77" s="361"/>
      <c r="AV77" s="361"/>
      <c r="AW77" s="361"/>
      <c r="AX77" s="362"/>
      <c r="AY77" s="360"/>
      <c r="AZ77" s="361"/>
      <c r="BA77" s="361"/>
      <c r="BB77" s="362"/>
      <c r="BC77" s="351"/>
      <c r="BD77" s="352"/>
      <c r="BE77" s="352"/>
      <c r="BF77" s="353"/>
      <c r="BG77" s="369"/>
      <c r="BH77" s="370"/>
      <c r="BI77" s="370"/>
      <c r="BJ77" s="371"/>
      <c r="BK77" s="318"/>
      <c r="BL77" s="319"/>
      <c r="BM77" s="319"/>
      <c r="BN77" s="319"/>
      <c r="BO77" s="319"/>
      <c r="BP77" s="320"/>
      <c r="BQ77" s="321"/>
      <c r="BR77" s="322"/>
      <c r="BS77" s="322"/>
      <c r="BT77" s="322"/>
      <c r="BU77" s="322"/>
      <c r="BV77" s="322"/>
      <c r="BW77" s="323"/>
      <c r="BX77" s="321"/>
      <c r="BY77" s="322"/>
      <c r="BZ77" s="322"/>
      <c r="CA77" s="322"/>
      <c r="CB77" s="322"/>
      <c r="CC77" s="323"/>
      <c r="CD77" s="321"/>
      <c r="CE77" s="322"/>
      <c r="CF77" s="322"/>
      <c r="CG77" s="322"/>
      <c r="CH77" s="322"/>
      <c r="CI77" s="323"/>
    </row>
    <row r="78" spans="1:87" ht="18.75" customHeight="1" x14ac:dyDescent="0.25">
      <c r="A78" s="75"/>
      <c r="B78" s="324" t="s">
        <v>735</v>
      </c>
      <c r="C78" s="325"/>
      <c r="D78" s="325"/>
      <c r="E78" s="325"/>
      <c r="F78" s="325"/>
      <c r="G78" s="325"/>
      <c r="H78" s="325"/>
      <c r="I78" s="325"/>
      <c r="J78" s="325"/>
      <c r="K78" s="325"/>
      <c r="L78" s="325"/>
      <c r="M78" s="325"/>
      <c r="N78" s="325"/>
      <c r="O78" s="325"/>
      <c r="P78" s="325"/>
      <c r="Q78" s="325"/>
      <c r="R78" s="325"/>
      <c r="S78" s="325"/>
      <c r="T78" s="325"/>
      <c r="U78" s="325"/>
      <c r="V78" s="325"/>
      <c r="W78" s="325"/>
      <c r="X78" s="325"/>
      <c r="Y78" s="326"/>
      <c r="Z78" s="333" t="s">
        <v>740</v>
      </c>
      <c r="AA78" s="334"/>
      <c r="AB78" s="334"/>
      <c r="AC78" s="334"/>
      <c r="AD78" s="335"/>
      <c r="AE78" s="333">
        <v>2</v>
      </c>
      <c r="AF78" s="334"/>
      <c r="AG78" s="334"/>
      <c r="AH78" s="334"/>
      <c r="AI78" s="334"/>
      <c r="AJ78" s="334"/>
      <c r="AK78" s="342" t="s">
        <v>41</v>
      </c>
      <c r="AL78" s="343"/>
      <c r="AM78" s="343"/>
      <c r="AN78" s="343"/>
      <c r="AO78" s="343"/>
      <c r="AP78" s="343"/>
      <c r="AQ78" s="343"/>
      <c r="AR78" s="343"/>
      <c r="AS78" s="343"/>
      <c r="AT78" s="343"/>
      <c r="AU78" s="343"/>
      <c r="AV78" s="343"/>
      <c r="AW78" s="343"/>
      <c r="AX78" s="344"/>
      <c r="AY78" s="345">
        <v>0.25</v>
      </c>
      <c r="AZ78" s="346"/>
      <c r="BA78" s="346"/>
      <c r="BB78" s="347"/>
      <c r="BC78" s="345">
        <f>+$AE$78*AY78</f>
        <v>0.5</v>
      </c>
      <c r="BD78" s="346"/>
      <c r="BE78" s="346"/>
      <c r="BF78" s="347"/>
      <c r="BG78" s="285">
        <v>22629</v>
      </c>
      <c r="BH78" s="286"/>
      <c r="BI78" s="286"/>
      <c r="BJ78" s="622"/>
      <c r="BK78" s="288">
        <f>+AY78*BG78</f>
        <v>5657.25</v>
      </c>
      <c r="BL78" s="289"/>
      <c r="BM78" s="289"/>
      <c r="BN78" s="289"/>
      <c r="BO78" s="289"/>
      <c r="BP78" s="290"/>
      <c r="BQ78" s="609">
        <v>1000</v>
      </c>
      <c r="BR78" s="610"/>
      <c r="BS78" s="610"/>
      <c r="BT78" s="610"/>
      <c r="BU78" s="610"/>
      <c r="BV78" s="610"/>
      <c r="BW78" s="611"/>
      <c r="BX78" s="609">
        <f>+(((BK85+BQ78)*15)/85)</f>
        <v>5372.8235294117649</v>
      </c>
      <c r="BY78" s="610"/>
      <c r="BZ78" s="610"/>
      <c r="CA78" s="610"/>
      <c r="CB78" s="610"/>
      <c r="CC78" s="611"/>
      <c r="CD78" s="609">
        <f>+BK85+BQ78+BX78</f>
        <v>35818.823529411762</v>
      </c>
      <c r="CE78" s="610"/>
      <c r="CF78" s="610"/>
      <c r="CG78" s="610"/>
      <c r="CH78" s="610"/>
      <c r="CI78" s="611"/>
    </row>
    <row r="79" spans="1:87" ht="18.75" customHeight="1" x14ac:dyDescent="0.25">
      <c r="A79" s="75"/>
      <c r="B79" s="327"/>
      <c r="C79" s="328"/>
      <c r="D79" s="328"/>
      <c r="E79" s="328"/>
      <c r="F79" s="328"/>
      <c r="G79" s="328"/>
      <c r="H79" s="328"/>
      <c r="I79" s="328"/>
      <c r="J79" s="328"/>
      <c r="K79" s="328"/>
      <c r="L79" s="328"/>
      <c r="M79" s="328"/>
      <c r="N79" s="328"/>
      <c r="O79" s="328"/>
      <c r="P79" s="328"/>
      <c r="Q79" s="328"/>
      <c r="R79" s="328"/>
      <c r="S79" s="328"/>
      <c r="T79" s="328"/>
      <c r="U79" s="328"/>
      <c r="V79" s="328"/>
      <c r="W79" s="328"/>
      <c r="X79" s="328"/>
      <c r="Y79" s="329"/>
      <c r="Z79" s="336"/>
      <c r="AA79" s="337"/>
      <c r="AB79" s="337"/>
      <c r="AC79" s="337"/>
      <c r="AD79" s="338"/>
      <c r="AE79" s="336"/>
      <c r="AF79" s="337"/>
      <c r="AG79" s="337"/>
      <c r="AH79" s="337"/>
      <c r="AI79" s="337"/>
      <c r="AJ79" s="337"/>
      <c r="AK79" s="300" t="s">
        <v>30</v>
      </c>
      <c r="AL79" s="301"/>
      <c r="AM79" s="301"/>
      <c r="AN79" s="301"/>
      <c r="AO79" s="301"/>
      <c r="AP79" s="301"/>
      <c r="AQ79" s="301"/>
      <c r="AR79" s="301"/>
      <c r="AS79" s="301"/>
      <c r="AT79" s="301"/>
      <c r="AU79" s="301"/>
      <c r="AV79" s="301"/>
      <c r="AW79" s="301"/>
      <c r="AX79" s="302"/>
      <c r="AY79" s="303">
        <v>0.25</v>
      </c>
      <c r="AZ79" s="304"/>
      <c r="BA79" s="304"/>
      <c r="BB79" s="305"/>
      <c r="BC79" s="303">
        <f t="shared" ref="BC79:BC84" si="4">+$AE$78*AY79</f>
        <v>0.5</v>
      </c>
      <c r="BD79" s="304"/>
      <c r="BE79" s="304"/>
      <c r="BF79" s="305"/>
      <c r="BG79" s="309">
        <v>7925</v>
      </c>
      <c r="BH79" s="310"/>
      <c r="BI79" s="310"/>
      <c r="BJ79" s="623"/>
      <c r="BK79" s="624">
        <f t="shared" ref="BK79:BK84" si="5">+AY79*BG79</f>
        <v>1981.25</v>
      </c>
      <c r="BL79" s="625"/>
      <c r="BM79" s="625"/>
      <c r="BN79" s="625"/>
      <c r="BO79" s="625"/>
      <c r="BP79" s="626"/>
      <c r="BQ79" s="612"/>
      <c r="BR79" s="613"/>
      <c r="BS79" s="613"/>
      <c r="BT79" s="613"/>
      <c r="BU79" s="613"/>
      <c r="BV79" s="613"/>
      <c r="BW79" s="614"/>
      <c r="BX79" s="612"/>
      <c r="BY79" s="613"/>
      <c r="BZ79" s="613"/>
      <c r="CA79" s="613"/>
      <c r="CB79" s="613"/>
      <c r="CC79" s="614"/>
      <c r="CD79" s="612"/>
      <c r="CE79" s="613"/>
      <c r="CF79" s="613"/>
      <c r="CG79" s="613"/>
      <c r="CH79" s="613"/>
      <c r="CI79" s="614"/>
    </row>
    <row r="80" spans="1:87" ht="18.75" customHeight="1" x14ac:dyDescent="0.25">
      <c r="A80" s="75"/>
      <c r="B80" s="327"/>
      <c r="C80" s="328"/>
      <c r="D80" s="328"/>
      <c r="E80" s="328"/>
      <c r="F80" s="328"/>
      <c r="G80" s="328"/>
      <c r="H80" s="328"/>
      <c r="I80" s="328"/>
      <c r="J80" s="328"/>
      <c r="K80" s="328"/>
      <c r="L80" s="328"/>
      <c r="M80" s="328"/>
      <c r="N80" s="328"/>
      <c r="O80" s="328"/>
      <c r="P80" s="328"/>
      <c r="Q80" s="328"/>
      <c r="R80" s="328"/>
      <c r="S80" s="328"/>
      <c r="T80" s="328"/>
      <c r="U80" s="328"/>
      <c r="V80" s="328"/>
      <c r="W80" s="328"/>
      <c r="X80" s="328"/>
      <c r="Y80" s="329"/>
      <c r="Z80" s="336"/>
      <c r="AA80" s="337"/>
      <c r="AB80" s="337"/>
      <c r="AC80" s="337"/>
      <c r="AD80" s="338"/>
      <c r="AE80" s="336"/>
      <c r="AF80" s="337"/>
      <c r="AG80" s="337"/>
      <c r="AH80" s="337"/>
      <c r="AI80" s="337"/>
      <c r="AJ80" s="337"/>
      <c r="AK80" s="300" t="s">
        <v>22</v>
      </c>
      <c r="AL80" s="301"/>
      <c r="AM80" s="301"/>
      <c r="AN80" s="301"/>
      <c r="AO80" s="301"/>
      <c r="AP80" s="301"/>
      <c r="AQ80" s="301"/>
      <c r="AR80" s="301"/>
      <c r="AS80" s="301"/>
      <c r="AT80" s="301"/>
      <c r="AU80" s="301"/>
      <c r="AV80" s="301"/>
      <c r="AW80" s="301"/>
      <c r="AX80" s="302"/>
      <c r="AY80" s="303">
        <v>0.25</v>
      </c>
      <c r="AZ80" s="304"/>
      <c r="BA80" s="304"/>
      <c r="BB80" s="305"/>
      <c r="BC80" s="303">
        <f t="shared" si="4"/>
        <v>0.5</v>
      </c>
      <c r="BD80" s="304"/>
      <c r="BE80" s="304"/>
      <c r="BF80" s="305"/>
      <c r="BG80" s="309">
        <v>7925</v>
      </c>
      <c r="BH80" s="310"/>
      <c r="BI80" s="310"/>
      <c r="BJ80" s="623"/>
      <c r="BK80" s="624">
        <f t="shared" si="5"/>
        <v>1981.25</v>
      </c>
      <c r="BL80" s="625"/>
      <c r="BM80" s="625"/>
      <c r="BN80" s="625"/>
      <c r="BO80" s="625"/>
      <c r="BP80" s="626"/>
      <c r="BQ80" s="612"/>
      <c r="BR80" s="613"/>
      <c r="BS80" s="613"/>
      <c r="BT80" s="613"/>
      <c r="BU80" s="613"/>
      <c r="BV80" s="613"/>
      <c r="BW80" s="614"/>
      <c r="BX80" s="612"/>
      <c r="BY80" s="613"/>
      <c r="BZ80" s="613"/>
      <c r="CA80" s="613"/>
      <c r="CB80" s="613"/>
      <c r="CC80" s="614"/>
      <c r="CD80" s="612"/>
      <c r="CE80" s="613"/>
      <c r="CF80" s="613"/>
      <c r="CG80" s="613"/>
      <c r="CH80" s="613"/>
      <c r="CI80" s="614"/>
    </row>
    <row r="81" spans="1:87" ht="18.75" customHeight="1" x14ac:dyDescent="0.25">
      <c r="A81" s="75"/>
      <c r="B81" s="327"/>
      <c r="C81" s="328"/>
      <c r="D81" s="328"/>
      <c r="E81" s="328"/>
      <c r="F81" s="328"/>
      <c r="G81" s="328"/>
      <c r="H81" s="328"/>
      <c r="I81" s="328"/>
      <c r="J81" s="328"/>
      <c r="K81" s="328"/>
      <c r="L81" s="328"/>
      <c r="M81" s="328"/>
      <c r="N81" s="328"/>
      <c r="O81" s="328"/>
      <c r="P81" s="328"/>
      <c r="Q81" s="328"/>
      <c r="R81" s="328"/>
      <c r="S81" s="328"/>
      <c r="T81" s="328"/>
      <c r="U81" s="328"/>
      <c r="V81" s="328"/>
      <c r="W81" s="328"/>
      <c r="X81" s="328"/>
      <c r="Y81" s="329"/>
      <c r="Z81" s="336"/>
      <c r="AA81" s="337"/>
      <c r="AB81" s="337"/>
      <c r="AC81" s="337"/>
      <c r="AD81" s="338"/>
      <c r="AE81" s="336"/>
      <c r="AF81" s="337"/>
      <c r="AG81" s="337"/>
      <c r="AH81" s="337"/>
      <c r="AI81" s="337"/>
      <c r="AJ81" s="337"/>
      <c r="AK81" s="300" t="s">
        <v>29</v>
      </c>
      <c r="AL81" s="301"/>
      <c r="AM81" s="301"/>
      <c r="AN81" s="301"/>
      <c r="AO81" s="301"/>
      <c r="AP81" s="301"/>
      <c r="AQ81" s="301"/>
      <c r="AR81" s="301"/>
      <c r="AS81" s="301"/>
      <c r="AT81" s="301"/>
      <c r="AU81" s="301"/>
      <c r="AV81" s="301"/>
      <c r="AW81" s="301"/>
      <c r="AX81" s="302"/>
      <c r="AY81" s="303">
        <v>0.25</v>
      </c>
      <c r="AZ81" s="304"/>
      <c r="BA81" s="304"/>
      <c r="BB81" s="305"/>
      <c r="BC81" s="303">
        <f t="shared" si="4"/>
        <v>0.5</v>
      </c>
      <c r="BD81" s="304"/>
      <c r="BE81" s="304"/>
      <c r="BF81" s="305"/>
      <c r="BG81" s="309">
        <v>7925</v>
      </c>
      <c r="BH81" s="310"/>
      <c r="BI81" s="310"/>
      <c r="BJ81" s="623"/>
      <c r="BK81" s="624">
        <f t="shared" si="5"/>
        <v>1981.25</v>
      </c>
      <c r="BL81" s="625"/>
      <c r="BM81" s="625"/>
      <c r="BN81" s="625"/>
      <c r="BO81" s="625"/>
      <c r="BP81" s="626"/>
      <c r="BQ81" s="612"/>
      <c r="BR81" s="613"/>
      <c r="BS81" s="613"/>
      <c r="BT81" s="613"/>
      <c r="BU81" s="613"/>
      <c r="BV81" s="613"/>
      <c r="BW81" s="614"/>
      <c r="BX81" s="612"/>
      <c r="BY81" s="613"/>
      <c r="BZ81" s="613"/>
      <c r="CA81" s="613"/>
      <c r="CB81" s="613"/>
      <c r="CC81" s="614"/>
      <c r="CD81" s="612"/>
      <c r="CE81" s="613"/>
      <c r="CF81" s="613"/>
      <c r="CG81" s="613"/>
      <c r="CH81" s="613"/>
      <c r="CI81" s="614"/>
    </row>
    <row r="82" spans="1:87" ht="18.75" customHeight="1" x14ac:dyDescent="0.25">
      <c r="A82" s="75"/>
      <c r="B82" s="327"/>
      <c r="C82" s="328"/>
      <c r="D82" s="328"/>
      <c r="E82" s="328"/>
      <c r="F82" s="328"/>
      <c r="G82" s="328"/>
      <c r="H82" s="328"/>
      <c r="I82" s="328"/>
      <c r="J82" s="328"/>
      <c r="K82" s="328"/>
      <c r="L82" s="328"/>
      <c r="M82" s="328"/>
      <c r="N82" s="328"/>
      <c r="O82" s="328"/>
      <c r="P82" s="328"/>
      <c r="Q82" s="328"/>
      <c r="R82" s="328"/>
      <c r="S82" s="328"/>
      <c r="T82" s="328"/>
      <c r="U82" s="328"/>
      <c r="V82" s="328"/>
      <c r="W82" s="328"/>
      <c r="X82" s="328"/>
      <c r="Y82" s="329"/>
      <c r="Z82" s="336"/>
      <c r="AA82" s="337"/>
      <c r="AB82" s="337"/>
      <c r="AC82" s="337"/>
      <c r="AD82" s="338"/>
      <c r="AE82" s="336"/>
      <c r="AF82" s="337"/>
      <c r="AG82" s="337"/>
      <c r="AH82" s="337"/>
      <c r="AI82" s="337"/>
      <c r="AJ82" s="337"/>
      <c r="AK82" s="300" t="s">
        <v>14</v>
      </c>
      <c r="AL82" s="301"/>
      <c r="AM82" s="301"/>
      <c r="AN82" s="301"/>
      <c r="AO82" s="301"/>
      <c r="AP82" s="301"/>
      <c r="AQ82" s="301"/>
      <c r="AR82" s="301"/>
      <c r="AS82" s="301"/>
      <c r="AT82" s="301"/>
      <c r="AU82" s="301"/>
      <c r="AV82" s="301"/>
      <c r="AW82" s="301"/>
      <c r="AX82" s="302"/>
      <c r="AY82" s="303">
        <v>0.25</v>
      </c>
      <c r="AZ82" s="304"/>
      <c r="BA82" s="304"/>
      <c r="BB82" s="305"/>
      <c r="BC82" s="303">
        <f t="shared" si="4"/>
        <v>0.5</v>
      </c>
      <c r="BD82" s="304"/>
      <c r="BE82" s="304"/>
      <c r="BF82" s="305"/>
      <c r="BG82" s="309">
        <v>7925</v>
      </c>
      <c r="BH82" s="310"/>
      <c r="BI82" s="310"/>
      <c r="BJ82" s="623"/>
      <c r="BK82" s="624">
        <f t="shared" si="5"/>
        <v>1981.25</v>
      </c>
      <c r="BL82" s="625"/>
      <c r="BM82" s="625"/>
      <c r="BN82" s="625"/>
      <c r="BO82" s="625"/>
      <c r="BP82" s="626"/>
      <c r="BQ82" s="612"/>
      <c r="BR82" s="613"/>
      <c r="BS82" s="613"/>
      <c r="BT82" s="613"/>
      <c r="BU82" s="613"/>
      <c r="BV82" s="613"/>
      <c r="BW82" s="614"/>
      <c r="BX82" s="612"/>
      <c r="BY82" s="613"/>
      <c r="BZ82" s="613"/>
      <c r="CA82" s="613"/>
      <c r="CB82" s="613"/>
      <c r="CC82" s="614"/>
      <c r="CD82" s="612"/>
      <c r="CE82" s="613"/>
      <c r="CF82" s="613"/>
      <c r="CG82" s="613"/>
      <c r="CH82" s="613"/>
      <c r="CI82" s="614"/>
    </row>
    <row r="83" spans="1:87" ht="18.75" customHeight="1" x14ac:dyDescent="0.25">
      <c r="A83" s="75"/>
      <c r="B83" s="327"/>
      <c r="C83" s="328"/>
      <c r="D83" s="328"/>
      <c r="E83" s="328"/>
      <c r="F83" s="328"/>
      <c r="G83" s="328"/>
      <c r="H83" s="328"/>
      <c r="I83" s="328"/>
      <c r="J83" s="328"/>
      <c r="K83" s="328"/>
      <c r="L83" s="328"/>
      <c r="M83" s="328"/>
      <c r="N83" s="328"/>
      <c r="O83" s="328"/>
      <c r="P83" s="328"/>
      <c r="Q83" s="328"/>
      <c r="R83" s="328"/>
      <c r="S83" s="328"/>
      <c r="T83" s="328"/>
      <c r="U83" s="328"/>
      <c r="V83" s="328"/>
      <c r="W83" s="328"/>
      <c r="X83" s="328"/>
      <c r="Y83" s="329"/>
      <c r="Z83" s="336"/>
      <c r="AA83" s="337"/>
      <c r="AB83" s="337"/>
      <c r="AC83" s="337"/>
      <c r="AD83" s="338"/>
      <c r="AE83" s="336"/>
      <c r="AF83" s="337"/>
      <c r="AG83" s="337"/>
      <c r="AH83" s="337"/>
      <c r="AI83" s="337"/>
      <c r="AJ83" s="337"/>
      <c r="AK83" s="300" t="s">
        <v>13</v>
      </c>
      <c r="AL83" s="301"/>
      <c r="AM83" s="301"/>
      <c r="AN83" s="301"/>
      <c r="AO83" s="301"/>
      <c r="AP83" s="301"/>
      <c r="AQ83" s="301"/>
      <c r="AR83" s="301"/>
      <c r="AS83" s="301"/>
      <c r="AT83" s="301"/>
      <c r="AU83" s="301"/>
      <c r="AV83" s="301"/>
      <c r="AW83" s="301"/>
      <c r="AX83" s="302"/>
      <c r="AY83" s="303">
        <v>0.25</v>
      </c>
      <c r="AZ83" s="304"/>
      <c r="BA83" s="304"/>
      <c r="BB83" s="305"/>
      <c r="BC83" s="303">
        <f t="shared" si="4"/>
        <v>0.5</v>
      </c>
      <c r="BD83" s="304"/>
      <c r="BE83" s="304"/>
      <c r="BF83" s="305"/>
      <c r="BG83" s="309">
        <v>40826</v>
      </c>
      <c r="BH83" s="310"/>
      <c r="BI83" s="310"/>
      <c r="BJ83" s="623"/>
      <c r="BK83" s="624">
        <f t="shared" si="5"/>
        <v>10206.5</v>
      </c>
      <c r="BL83" s="625"/>
      <c r="BM83" s="625"/>
      <c r="BN83" s="625"/>
      <c r="BO83" s="625"/>
      <c r="BP83" s="626"/>
      <c r="BQ83" s="612"/>
      <c r="BR83" s="613"/>
      <c r="BS83" s="613"/>
      <c r="BT83" s="613"/>
      <c r="BU83" s="613"/>
      <c r="BV83" s="613"/>
      <c r="BW83" s="614"/>
      <c r="BX83" s="612"/>
      <c r="BY83" s="613"/>
      <c r="BZ83" s="613"/>
      <c r="CA83" s="613"/>
      <c r="CB83" s="613"/>
      <c r="CC83" s="614"/>
      <c r="CD83" s="612"/>
      <c r="CE83" s="613"/>
      <c r="CF83" s="613"/>
      <c r="CG83" s="613"/>
      <c r="CH83" s="613"/>
      <c r="CI83" s="614"/>
    </row>
    <row r="84" spans="1:87" ht="18.75" customHeight="1" thickBot="1" x14ac:dyDescent="0.3">
      <c r="A84" s="75"/>
      <c r="B84" s="330"/>
      <c r="C84" s="331"/>
      <c r="D84" s="331"/>
      <c r="E84" s="331"/>
      <c r="F84" s="331"/>
      <c r="G84" s="331"/>
      <c r="H84" s="331"/>
      <c r="I84" s="331"/>
      <c r="J84" s="331"/>
      <c r="K84" s="331"/>
      <c r="L84" s="331"/>
      <c r="M84" s="331"/>
      <c r="N84" s="331"/>
      <c r="O84" s="331"/>
      <c r="P84" s="331"/>
      <c r="Q84" s="331"/>
      <c r="R84" s="331"/>
      <c r="S84" s="331"/>
      <c r="T84" s="331"/>
      <c r="U84" s="331"/>
      <c r="V84" s="331"/>
      <c r="W84" s="331"/>
      <c r="X84" s="331"/>
      <c r="Y84" s="332"/>
      <c r="Z84" s="339"/>
      <c r="AA84" s="340"/>
      <c r="AB84" s="340"/>
      <c r="AC84" s="340"/>
      <c r="AD84" s="341"/>
      <c r="AE84" s="339"/>
      <c r="AF84" s="340"/>
      <c r="AG84" s="340"/>
      <c r="AH84" s="340"/>
      <c r="AI84" s="340"/>
      <c r="AJ84" s="340"/>
      <c r="AK84" s="392" t="s">
        <v>530</v>
      </c>
      <c r="AL84" s="393"/>
      <c r="AM84" s="393"/>
      <c r="AN84" s="393"/>
      <c r="AO84" s="393"/>
      <c r="AP84" s="393"/>
      <c r="AQ84" s="393"/>
      <c r="AR84" s="393"/>
      <c r="AS84" s="393"/>
      <c r="AT84" s="393"/>
      <c r="AU84" s="393"/>
      <c r="AV84" s="393"/>
      <c r="AW84" s="393"/>
      <c r="AX84" s="394"/>
      <c r="AY84" s="395">
        <v>0.25</v>
      </c>
      <c r="AZ84" s="396"/>
      <c r="BA84" s="396"/>
      <c r="BB84" s="397"/>
      <c r="BC84" s="395">
        <f t="shared" si="4"/>
        <v>0.5</v>
      </c>
      <c r="BD84" s="396"/>
      <c r="BE84" s="396"/>
      <c r="BF84" s="397"/>
      <c r="BG84" s="401">
        <v>22629</v>
      </c>
      <c r="BH84" s="402"/>
      <c r="BI84" s="402"/>
      <c r="BJ84" s="618"/>
      <c r="BK84" s="619">
        <f t="shared" si="5"/>
        <v>5657.25</v>
      </c>
      <c r="BL84" s="620"/>
      <c r="BM84" s="620"/>
      <c r="BN84" s="620"/>
      <c r="BO84" s="620"/>
      <c r="BP84" s="621"/>
      <c r="BQ84" s="615"/>
      <c r="BR84" s="616"/>
      <c r="BS84" s="616"/>
      <c r="BT84" s="616"/>
      <c r="BU84" s="616"/>
      <c r="BV84" s="616"/>
      <c r="BW84" s="617"/>
      <c r="BX84" s="615"/>
      <c r="BY84" s="616"/>
      <c r="BZ84" s="616"/>
      <c r="CA84" s="616"/>
      <c r="CB84" s="616"/>
      <c r="CC84" s="617"/>
      <c r="CD84" s="615"/>
      <c r="CE84" s="616"/>
      <c r="CF84" s="616"/>
      <c r="CG84" s="616"/>
      <c r="CH84" s="616"/>
      <c r="CI84" s="617"/>
    </row>
    <row r="85" spans="1:87" ht="18" customHeight="1" thickBot="1" x14ac:dyDescent="0.3">
      <c r="A85" s="75"/>
      <c r="B85" s="377"/>
      <c r="C85" s="378"/>
      <c r="D85" s="378"/>
      <c r="E85" s="378"/>
      <c r="F85" s="378"/>
      <c r="G85" s="378"/>
      <c r="H85" s="378"/>
      <c r="I85" s="378"/>
      <c r="J85" s="378"/>
      <c r="K85" s="378"/>
      <c r="L85" s="378"/>
      <c r="M85" s="378"/>
      <c r="N85" s="378"/>
      <c r="O85" s="378"/>
      <c r="P85" s="378"/>
      <c r="Q85" s="378"/>
      <c r="R85" s="378"/>
      <c r="S85" s="378"/>
      <c r="T85" s="378"/>
      <c r="U85" s="378"/>
      <c r="V85" s="378"/>
      <c r="W85" s="378"/>
      <c r="X85" s="378"/>
      <c r="Y85" s="378"/>
      <c r="Z85" s="378"/>
      <c r="AA85" s="378"/>
      <c r="AB85" s="378"/>
      <c r="AC85" s="378"/>
      <c r="AD85" s="378"/>
      <c r="AE85" s="378"/>
      <c r="AF85" s="378"/>
      <c r="AG85" s="378"/>
      <c r="AH85" s="378"/>
      <c r="AI85" s="378"/>
      <c r="AJ85" s="379"/>
      <c r="AK85" s="380" t="s">
        <v>3</v>
      </c>
      <c r="AL85" s="381"/>
      <c r="AM85" s="381"/>
      <c r="AN85" s="381"/>
      <c r="AO85" s="381"/>
      <c r="AP85" s="381"/>
      <c r="AQ85" s="381"/>
      <c r="AR85" s="381"/>
      <c r="AS85" s="381"/>
      <c r="AT85" s="381"/>
      <c r="AU85" s="381"/>
      <c r="AV85" s="381"/>
      <c r="AW85" s="381"/>
      <c r="AX85" s="381"/>
      <c r="AY85" s="381"/>
      <c r="AZ85" s="381"/>
      <c r="BA85" s="381"/>
      <c r="BB85" s="381"/>
      <c r="BC85" s="381"/>
      <c r="BD85" s="381"/>
      <c r="BE85" s="381"/>
      <c r="BF85" s="381"/>
      <c r="BG85" s="381"/>
      <c r="BH85" s="381"/>
      <c r="BI85" s="381"/>
      <c r="BJ85" s="630"/>
      <c r="BK85" s="627">
        <f>SUM(BK78:BP84)</f>
        <v>29446</v>
      </c>
      <c r="BL85" s="628"/>
      <c r="BM85" s="628"/>
      <c r="BN85" s="628"/>
      <c r="BO85" s="628"/>
      <c r="BP85" s="629"/>
      <c r="BQ85" s="387" t="s">
        <v>100</v>
      </c>
      <c r="BR85" s="388"/>
      <c r="BS85" s="388"/>
      <c r="BT85" s="388"/>
      <c r="BU85" s="388"/>
      <c r="BV85" s="388"/>
      <c r="BW85" s="388"/>
      <c r="BX85" s="388"/>
      <c r="BY85" s="388"/>
      <c r="BZ85" s="388"/>
      <c r="CA85" s="388"/>
      <c r="CB85" s="388"/>
      <c r="CC85" s="389"/>
      <c r="CD85" s="390">
        <f>+CD78*AE78</f>
        <v>71637.647058823524</v>
      </c>
      <c r="CE85" s="390"/>
      <c r="CF85" s="390"/>
      <c r="CG85" s="390"/>
      <c r="CH85" s="390"/>
      <c r="CI85" s="391"/>
    </row>
    <row r="86" spans="1:87" ht="18" customHeight="1" thickBot="1" x14ac:dyDescent="0.3">
      <c r="A86" s="75"/>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BG86" s="78"/>
      <c r="BH86" s="78"/>
      <c r="BI86" s="78"/>
      <c r="BJ86" s="78"/>
      <c r="BK86" s="79"/>
      <c r="BL86" s="79"/>
      <c r="BM86" s="79"/>
      <c r="BN86" s="79"/>
      <c r="BO86" s="79"/>
      <c r="BP86" s="79"/>
      <c r="BQ86" s="79"/>
      <c r="BR86" s="79"/>
      <c r="BS86" s="79"/>
      <c r="BT86" s="79"/>
      <c r="BU86" s="79"/>
      <c r="BV86" s="79"/>
      <c r="BW86" s="79"/>
      <c r="BX86" s="79"/>
      <c r="BY86" s="79"/>
      <c r="BZ86" s="79"/>
      <c r="CA86" s="79"/>
      <c r="CB86" s="79"/>
      <c r="CC86" s="79"/>
      <c r="CD86" s="79"/>
      <c r="CE86" s="79"/>
      <c r="CF86" s="79"/>
      <c r="CG86" s="79"/>
      <c r="CH86" s="79"/>
      <c r="CI86" s="79"/>
    </row>
    <row r="87" spans="1:87" ht="18" customHeight="1" x14ac:dyDescent="0.25">
      <c r="A87" s="75"/>
      <c r="B87" s="348" t="s">
        <v>0</v>
      </c>
      <c r="C87" s="349"/>
      <c r="D87" s="349"/>
      <c r="E87" s="349"/>
      <c r="F87" s="349"/>
      <c r="G87" s="349"/>
      <c r="H87" s="349"/>
      <c r="I87" s="349"/>
      <c r="J87" s="349"/>
      <c r="K87" s="349"/>
      <c r="L87" s="349"/>
      <c r="M87" s="349"/>
      <c r="N87" s="349"/>
      <c r="O87" s="349"/>
      <c r="P87" s="349"/>
      <c r="Q87" s="349"/>
      <c r="R87" s="349"/>
      <c r="S87" s="349"/>
      <c r="T87" s="349"/>
      <c r="U87" s="349"/>
      <c r="V87" s="349"/>
      <c r="W87" s="349"/>
      <c r="X87" s="349"/>
      <c r="Y87" s="350"/>
      <c r="Z87" s="348" t="s">
        <v>80</v>
      </c>
      <c r="AA87" s="349"/>
      <c r="AB87" s="349"/>
      <c r="AC87" s="349"/>
      <c r="AD87" s="350"/>
      <c r="AE87" s="357" t="s">
        <v>79</v>
      </c>
      <c r="AF87" s="358"/>
      <c r="AG87" s="358"/>
      <c r="AH87" s="358"/>
      <c r="AI87" s="358"/>
      <c r="AJ87" s="359"/>
      <c r="AK87" s="357" t="s">
        <v>81</v>
      </c>
      <c r="AL87" s="358"/>
      <c r="AM87" s="358"/>
      <c r="AN87" s="358"/>
      <c r="AO87" s="358"/>
      <c r="AP87" s="358"/>
      <c r="AQ87" s="358"/>
      <c r="AR87" s="358"/>
      <c r="AS87" s="358"/>
      <c r="AT87" s="358"/>
      <c r="AU87" s="358"/>
      <c r="AV87" s="358"/>
      <c r="AW87" s="358"/>
      <c r="AX87" s="359"/>
      <c r="AY87" s="357" t="s">
        <v>1</v>
      </c>
      <c r="AZ87" s="358"/>
      <c r="BA87" s="358"/>
      <c r="BB87" s="359"/>
      <c r="BC87" s="348" t="s">
        <v>104</v>
      </c>
      <c r="BD87" s="349"/>
      <c r="BE87" s="349"/>
      <c r="BF87" s="350"/>
      <c r="BG87" s="366" t="s">
        <v>82</v>
      </c>
      <c r="BH87" s="367"/>
      <c r="BI87" s="367"/>
      <c r="BJ87" s="368"/>
      <c r="BK87" s="315" t="s">
        <v>99</v>
      </c>
      <c r="BL87" s="316"/>
      <c r="BM87" s="316"/>
      <c r="BN87" s="316"/>
      <c r="BO87" s="316"/>
      <c r="BP87" s="317"/>
      <c r="BQ87" s="315" t="s">
        <v>83</v>
      </c>
      <c r="BR87" s="316"/>
      <c r="BS87" s="316"/>
      <c r="BT87" s="316"/>
      <c r="BU87" s="316"/>
      <c r="BV87" s="316"/>
      <c r="BW87" s="317"/>
      <c r="BX87" s="315" t="s">
        <v>84</v>
      </c>
      <c r="BY87" s="316"/>
      <c r="BZ87" s="316"/>
      <c r="CA87" s="316"/>
      <c r="CB87" s="316"/>
      <c r="CC87" s="317"/>
      <c r="CD87" s="315" t="s">
        <v>85</v>
      </c>
      <c r="CE87" s="316"/>
      <c r="CF87" s="316"/>
      <c r="CG87" s="316"/>
      <c r="CH87" s="316"/>
      <c r="CI87" s="317"/>
    </row>
    <row r="88" spans="1:87" ht="18" customHeight="1" x14ac:dyDescent="0.25">
      <c r="A88" s="75"/>
      <c r="B88" s="351"/>
      <c r="C88" s="352"/>
      <c r="D88" s="352"/>
      <c r="E88" s="352"/>
      <c r="F88" s="352"/>
      <c r="G88" s="352"/>
      <c r="H88" s="352"/>
      <c r="I88" s="352"/>
      <c r="J88" s="352"/>
      <c r="K88" s="352"/>
      <c r="L88" s="352"/>
      <c r="M88" s="352"/>
      <c r="N88" s="352"/>
      <c r="O88" s="352"/>
      <c r="P88" s="352"/>
      <c r="Q88" s="352"/>
      <c r="R88" s="352"/>
      <c r="S88" s="352"/>
      <c r="T88" s="352"/>
      <c r="U88" s="352"/>
      <c r="V88" s="352"/>
      <c r="W88" s="352"/>
      <c r="X88" s="352"/>
      <c r="Y88" s="353"/>
      <c r="Z88" s="351"/>
      <c r="AA88" s="352"/>
      <c r="AB88" s="352"/>
      <c r="AC88" s="352"/>
      <c r="AD88" s="353"/>
      <c r="AE88" s="360"/>
      <c r="AF88" s="361"/>
      <c r="AG88" s="361"/>
      <c r="AH88" s="361"/>
      <c r="AI88" s="361"/>
      <c r="AJ88" s="362"/>
      <c r="AK88" s="360"/>
      <c r="AL88" s="361"/>
      <c r="AM88" s="361"/>
      <c r="AN88" s="361"/>
      <c r="AO88" s="361"/>
      <c r="AP88" s="361"/>
      <c r="AQ88" s="361"/>
      <c r="AR88" s="361"/>
      <c r="AS88" s="361"/>
      <c r="AT88" s="361"/>
      <c r="AU88" s="361"/>
      <c r="AV88" s="361"/>
      <c r="AW88" s="361"/>
      <c r="AX88" s="362"/>
      <c r="AY88" s="360"/>
      <c r="AZ88" s="361"/>
      <c r="BA88" s="361"/>
      <c r="BB88" s="362"/>
      <c r="BC88" s="351"/>
      <c r="BD88" s="352"/>
      <c r="BE88" s="352"/>
      <c r="BF88" s="353"/>
      <c r="BG88" s="369"/>
      <c r="BH88" s="370"/>
      <c r="BI88" s="370"/>
      <c r="BJ88" s="371"/>
      <c r="BK88" s="318"/>
      <c r="BL88" s="319"/>
      <c r="BM88" s="319"/>
      <c r="BN88" s="319"/>
      <c r="BO88" s="319"/>
      <c r="BP88" s="320"/>
      <c r="BQ88" s="318"/>
      <c r="BR88" s="319"/>
      <c r="BS88" s="319"/>
      <c r="BT88" s="319"/>
      <c r="BU88" s="319"/>
      <c r="BV88" s="319"/>
      <c r="BW88" s="320"/>
      <c r="BX88" s="318"/>
      <c r="BY88" s="319"/>
      <c r="BZ88" s="319"/>
      <c r="CA88" s="319"/>
      <c r="CB88" s="319"/>
      <c r="CC88" s="320"/>
      <c r="CD88" s="318"/>
      <c r="CE88" s="319"/>
      <c r="CF88" s="319"/>
      <c r="CG88" s="319"/>
      <c r="CH88" s="319"/>
      <c r="CI88" s="320"/>
    </row>
    <row r="89" spans="1:87" ht="18" customHeight="1" thickBot="1" x14ac:dyDescent="0.3">
      <c r="A89" s="75"/>
      <c r="B89" s="354"/>
      <c r="C89" s="355"/>
      <c r="D89" s="355"/>
      <c r="E89" s="355"/>
      <c r="F89" s="355"/>
      <c r="G89" s="355"/>
      <c r="H89" s="355"/>
      <c r="I89" s="355"/>
      <c r="J89" s="355"/>
      <c r="K89" s="355"/>
      <c r="L89" s="355"/>
      <c r="M89" s="355"/>
      <c r="N89" s="355"/>
      <c r="O89" s="355"/>
      <c r="P89" s="355"/>
      <c r="Q89" s="355"/>
      <c r="R89" s="355"/>
      <c r="S89" s="355"/>
      <c r="T89" s="355"/>
      <c r="U89" s="355"/>
      <c r="V89" s="355"/>
      <c r="W89" s="355"/>
      <c r="X89" s="355"/>
      <c r="Y89" s="356"/>
      <c r="Z89" s="354"/>
      <c r="AA89" s="355"/>
      <c r="AB89" s="355"/>
      <c r="AC89" s="355"/>
      <c r="AD89" s="356"/>
      <c r="AE89" s="363"/>
      <c r="AF89" s="364"/>
      <c r="AG89" s="364"/>
      <c r="AH89" s="364"/>
      <c r="AI89" s="364"/>
      <c r="AJ89" s="365"/>
      <c r="AK89" s="360"/>
      <c r="AL89" s="361"/>
      <c r="AM89" s="361"/>
      <c r="AN89" s="361"/>
      <c r="AO89" s="361"/>
      <c r="AP89" s="361"/>
      <c r="AQ89" s="361"/>
      <c r="AR89" s="361"/>
      <c r="AS89" s="361"/>
      <c r="AT89" s="361"/>
      <c r="AU89" s="361"/>
      <c r="AV89" s="361"/>
      <c r="AW89" s="361"/>
      <c r="AX89" s="362"/>
      <c r="AY89" s="360"/>
      <c r="AZ89" s="361"/>
      <c r="BA89" s="361"/>
      <c r="BB89" s="362"/>
      <c r="BC89" s="351"/>
      <c r="BD89" s="352"/>
      <c r="BE89" s="352"/>
      <c r="BF89" s="353"/>
      <c r="BG89" s="369"/>
      <c r="BH89" s="370"/>
      <c r="BI89" s="370"/>
      <c r="BJ89" s="371"/>
      <c r="BK89" s="318"/>
      <c r="BL89" s="319"/>
      <c r="BM89" s="319"/>
      <c r="BN89" s="319"/>
      <c r="BO89" s="319"/>
      <c r="BP89" s="320"/>
      <c r="BQ89" s="321"/>
      <c r="BR89" s="322"/>
      <c r="BS89" s="322"/>
      <c r="BT89" s="322"/>
      <c r="BU89" s="322"/>
      <c r="BV89" s="322"/>
      <c r="BW89" s="323"/>
      <c r="BX89" s="321"/>
      <c r="BY89" s="322"/>
      <c r="BZ89" s="322"/>
      <c r="CA89" s="322"/>
      <c r="CB89" s="322"/>
      <c r="CC89" s="323"/>
      <c r="CD89" s="321"/>
      <c r="CE89" s="322"/>
      <c r="CF89" s="322"/>
      <c r="CG89" s="322"/>
      <c r="CH89" s="322"/>
      <c r="CI89" s="323"/>
    </row>
    <row r="90" spans="1:87" ht="18" customHeight="1" x14ac:dyDescent="0.25">
      <c r="A90" s="75"/>
      <c r="B90" s="324" t="s">
        <v>736</v>
      </c>
      <c r="C90" s="325"/>
      <c r="D90" s="325"/>
      <c r="E90" s="325"/>
      <c r="F90" s="325"/>
      <c r="G90" s="325"/>
      <c r="H90" s="325"/>
      <c r="I90" s="325"/>
      <c r="J90" s="325"/>
      <c r="K90" s="325"/>
      <c r="L90" s="325"/>
      <c r="M90" s="325"/>
      <c r="N90" s="325"/>
      <c r="O90" s="325"/>
      <c r="P90" s="325"/>
      <c r="Q90" s="325"/>
      <c r="R90" s="325"/>
      <c r="S90" s="325"/>
      <c r="T90" s="325"/>
      <c r="U90" s="325"/>
      <c r="V90" s="325"/>
      <c r="W90" s="325"/>
      <c r="X90" s="325"/>
      <c r="Y90" s="326"/>
      <c r="Z90" s="333" t="s">
        <v>741</v>
      </c>
      <c r="AA90" s="334"/>
      <c r="AB90" s="334"/>
      <c r="AC90" s="334"/>
      <c r="AD90" s="335"/>
      <c r="AE90" s="333">
        <v>2</v>
      </c>
      <c r="AF90" s="334"/>
      <c r="AG90" s="334"/>
      <c r="AH90" s="334"/>
      <c r="AI90" s="334"/>
      <c r="AJ90" s="334"/>
      <c r="AK90" s="342" t="s">
        <v>41</v>
      </c>
      <c r="AL90" s="343"/>
      <c r="AM90" s="343"/>
      <c r="AN90" s="343"/>
      <c r="AO90" s="343"/>
      <c r="AP90" s="343"/>
      <c r="AQ90" s="343"/>
      <c r="AR90" s="343"/>
      <c r="AS90" s="343"/>
      <c r="AT90" s="343"/>
      <c r="AU90" s="343"/>
      <c r="AV90" s="343"/>
      <c r="AW90" s="343"/>
      <c r="AX90" s="344"/>
      <c r="AY90" s="345">
        <v>0.25</v>
      </c>
      <c r="AZ90" s="346"/>
      <c r="BA90" s="346"/>
      <c r="BB90" s="347"/>
      <c r="BC90" s="345">
        <f>+$AE$90*AY90</f>
        <v>0.5</v>
      </c>
      <c r="BD90" s="346"/>
      <c r="BE90" s="346"/>
      <c r="BF90" s="347"/>
      <c r="BG90" s="285">
        <v>22629</v>
      </c>
      <c r="BH90" s="286"/>
      <c r="BI90" s="286"/>
      <c r="BJ90" s="622"/>
      <c r="BK90" s="288">
        <f>+AY90*BG90</f>
        <v>5657.25</v>
      </c>
      <c r="BL90" s="289"/>
      <c r="BM90" s="289"/>
      <c r="BN90" s="289"/>
      <c r="BO90" s="289"/>
      <c r="BP90" s="290"/>
      <c r="BQ90" s="609">
        <v>2000</v>
      </c>
      <c r="BR90" s="610"/>
      <c r="BS90" s="610"/>
      <c r="BT90" s="610"/>
      <c r="BU90" s="610"/>
      <c r="BV90" s="610"/>
      <c r="BW90" s="611"/>
      <c r="BX90" s="609">
        <f>+(((BK97+BQ90)*15)/85)</f>
        <v>5549.2941176470586</v>
      </c>
      <c r="BY90" s="610"/>
      <c r="BZ90" s="610"/>
      <c r="CA90" s="610"/>
      <c r="CB90" s="610"/>
      <c r="CC90" s="611"/>
      <c r="CD90" s="609">
        <f>+BK97+BQ90+BX90</f>
        <v>36995.294117647056</v>
      </c>
      <c r="CE90" s="610"/>
      <c r="CF90" s="610"/>
      <c r="CG90" s="610"/>
      <c r="CH90" s="610"/>
      <c r="CI90" s="611"/>
    </row>
    <row r="91" spans="1:87" ht="18" customHeight="1" x14ac:dyDescent="0.25">
      <c r="A91" s="75"/>
      <c r="B91" s="327"/>
      <c r="C91" s="328"/>
      <c r="D91" s="328"/>
      <c r="E91" s="328"/>
      <c r="F91" s="328"/>
      <c r="G91" s="328"/>
      <c r="H91" s="328"/>
      <c r="I91" s="328"/>
      <c r="J91" s="328"/>
      <c r="K91" s="328"/>
      <c r="L91" s="328"/>
      <c r="M91" s="328"/>
      <c r="N91" s="328"/>
      <c r="O91" s="328"/>
      <c r="P91" s="328"/>
      <c r="Q91" s="328"/>
      <c r="R91" s="328"/>
      <c r="S91" s="328"/>
      <c r="T91" s="328"/>
      <c r="U91" s="328"/>
      <c r="V91" s="328"/>
      <c r="W91" s="328"/>
      <c r="X91" s="328"/>
      <c r="Y91" s="329"/>
      <c r="Z91" s="336"/>
      <c r="AA91" s="337"/>
      <c r="AB91" s="337"/>
      <c r="AC91" s="337"/>
      <c r="AD91" s="338"/>
      <c r="AE91" s="336"/>
      <c r="AF91" s="337"/>
      <c r="AG91" s="337"/>
      <c r="AH91" s="337"/>
      <c r="AI91" s="337"/>
      <c r="AJ91" s="337"/>
      <c r="AK91" s="300" t="s">
        <v>30</v>
      </c>
      <c r="AL91" s="301"/>
      <c r="AM91" s="301"/>
      <c r="AN91" s="301"/>
      <c r="AO91" s="301"/>
      <c r="AP91" s="301"/>
      <c r="AQ91" s="301"/>
      <c r="AR91" s="301"/>
      <c r="AS91" s="301"/>
      <c r="AT91" s="301"/>
      <c r="AU91" s="301"/>
      <c r="AV91" s="301"/>
      <c r="AW91" s="301"/>
      <c r="AX91" s="302"/>
      <c r="AY91" s="303">
        <v>0.25</v>
      </c>
      <c r="AZ91" s="304"/>
      <c r="BA91" s="304"/>
      <c r="BB91" s="305"/>
      <c r="BC91" s="303">
        <f t="shared" ref="BC91:BC96" si="6">+$AE$90*AY91</f>
        <v>0.5</v>
      </c>
      <c r="BD91" s="304"/>
      <c r="BE91" s="304"/>
      <c r="BF91" s="305"/>
      <c r="BG91" s="309">
        <v>7925</v>
      </c>
      <c r="BH91" s="310"/>
      <c r="BI91" s="310"/>
      <c r="BJ91" s="623"/>
      <c r="BK91" s="624">
        <f t="shared" ref="BK91:BK96" si="7">+AY91*BG91</f>
        <v>1981.25</v>
      </c>
      <c r="BL91" s="625"/>
      <c r="BM91" s="625"/>
      <c r="BN91" s="625"/>
      <c r="BO91" s="625"/>
      <c r="BP91" s="626"/>
      <c r="BQ91" s="612"/>
      <c r="BR91" s="613"/>
      <c r="BS91" s="613"/>
      <c r="BT91" s="613"/>
      <c r="BU91" s="613"/>
      <c r="BV91" s="613"/>
      <c r="BW91" s="614"/>
      <c r="BX91" s="612"/>
      <c r="BY91" s="613"/>
      <c r="BZ91" s="613"/>
      <c r="CA91" s="613"/>
      <c r="CB91" s="613"/>
      <c r="CC91" s="614"/>
      <c r="CD91" s="612"/>
      <c r="CE91" s="613"/>
      <c r="CF91" s="613"/>
      <c r="CG91" s="613"/>
      <c r="CH91" s="613"/>
      <c r="CI91" s="614"/>
    </row>
    <row r="92" spans="1:87" ht="18" customHeight="1" x14ac:dyDescent="0.25">
      <c r="A92" s="75"/>
      <c r="B92" s="327"/>
      <c r="C92" s="328"/>
      <c r="D92" s="328"/>
      <c r="E92" s="328"/>
      <c r="F92" s="328"/>
      <c r="G92" s="328"/>
      <c r="H92" s="328"/>
      <c r="I92" s="328"/>
      <c r="J92" s="328"/>
      <c r="K92" s="328"/>
      <c r="L92" s="328"/>
      <c r="M92" s="328"/>
      <c r="N92" s="328"/>
      <c r="O92" s="328"/>
      <c r="P92" s="328"/>
      <c r="Q92" s="328"/>
      <c r="R92" s="328"/>
      <c r="S92" s="328"/>
      <c r="T92" s="328"/>
      <c r="U92" s="328"/>
      <c r="V92" s="328"/>
      <c r="W92" s="328"/>
      <c r="X92" s="328"/>
      <c r="Y92" s="329"/>
      <c r="Z92" s="336"/>
      <c r="AA92" s="337"/>
      <c r="AB92" s="337"/>
      <c r="AC92" s="337"/>
      <c r="AD92" s="338"/>
      <c r="AE92" s="336"/>
      <c r="AF92" s="337"/>
      <c r="AG92" s="337"/>
      <c r="AH92" s="337"/>
      <c r="AI92" s="337"/>
      <c r="AJ92" s="337"/>
      <c r="AK92" s="300" t="s">
        <v>22</v>
      </c>
      <c r="AL92" s="301"/>
      <c r="AM92" s="301"/>
      <c r="AN92" s="301"/>
      <c r="AO92" s="301"/>
      <c r="AP92" s="301"/>
      <c r="AQ92" s="301"/>
      <c r="AR92" s="301"/>
      <c r="AS92" s="301"/>
      <c r="AT92" s="301"/>
      <c r="AU92" s="301"/>
      <c r="AV92" s="301"/>
      <c r="AW92" s="301"/>
      <c r="AX92" s="302"/>
      <c r="AY92" s="303">
        <v>0.25</v>
      </c>
      <c r="AZ92" s="304"/>
      <c r="BA92" s="304"/>
      <c r="BB92" s="305"/>
      <c r="BC92" s="303">
        <f t="shared" si="6"/>
        <v>0.5</v>
      </c>
      <c r="BD92" s="304"/>
      <c r="BE92" s="304"/>
      <c r="BF92" s="305"/>
      <c r="BG92" s="309">
        <v>7925</v>
      </c>
      <c r="BH92" s="310"/>
      <c r="BI92" s="310"/>
      <c r="BJ92" s="623"/>
      <c r="BK92" s="624">
        <f t="shared" si="7"/>
        <v>1981.25</v>
      </c>
      <c r="BL92" s="625"/>
      <c r="BM92" s="625"/>
      <c r="BN92" s="625"/>
      <c r="BO92" s="625"/>
      <c r="BP92" s="626"/>
      <c r="BQ92" s="612"/>
      <c r="BR92" s="613"/>
      <c r="BS92" s="613"/>
      <c r="BT92" s="613"/>
      <c r="BU92" s="613"/>
      <c r="BV92" s="613"/>
      <c r="BW92" s="614"/>
      <c r="BX92" s="612"/>
      <c r="BY92" s="613"/>
      <c r="BZ92" s="613"/>
      <c r="CA92" s="613"/>
      <c r="CB92" s="613"/>
      <c r="CC92" s="614"/>
      <c r="CD92" s="612"/>
      <c r="CE92" s="613"/>
      <c r="CF92" s="613"/>
      <c r="CG92" s="613"/>
      <c r="CH92" s="613"/>
      <c r="CI92" s="614"/>
    </row>
    <row r="93" spans="1:87" ht="18" customHeight="1" x14ac:dyDescent="0.25">
      <c r="A93" s="75"/>
      <c r="B93" s="327"/>
      <c r="C93" s="328"/>
      <c r="D93" s="328"/>
      <c r="E93" s="328"/>
      <c r="F93" s="328"/>
      <c r="G93" s="328"/>
      <c r="H93" s="328"/>
      <c r="I93" s="328"/>
      <c r="J93" s="328"/>
      <c r="K93" s="328"/>
      <c r="L93" s="328"/>
      <c r="M93" s="328"/>
      <c r="N93" s="328"/>
      <c r="O93" s="328"/>
      <c r="P93" s="328"/>
      <c r="Q93" s="328"/>
      <c r="R93" s="328"/>
      <c r="S93" s="328"/>
      <c r="T93" s="328"/>
      <c r="U93" s="328"/>
      <c r="V93" s="328"/>
      <c r="W93" s="328"/>
      <c r="X93" s="328"/>
      <c r="Y93" s="329"/>
      <c r="Z93" s="336"/>
      <c r="AA93" s="337"/>
      <c r="AB93" s="337"/>
      <c r="AC93" s="337"/>
      <c r="AD93" s="338"/>
      <c r="AE93" s="336"/>
      <c r="AF93" s="337"/>
      <c r="AG93" s="337"/>
      <c r="AH93" s="337"/>
      <c r="AI93" s="337"/>
      <c r="AJ93" s="337"/>
      <c r="AK93" s="300" t="s">
        <v>29</v>
      </c>
      <c r="AL93" s="301"/>
      <c r="AM93" s="301"/>
      <c r="AN93" s="301"/>
      <c r="AO93" s="301"/>
      <c r="AP93" s="301"/>
      <c r="AQ93" s="301"/>
      <c r="AR93" s="301"/>
      <c r="AS93" s="301"/>
      <c r="AT93" s="301"/>
      <c r="AU93" s="301"/>
      <c r="AV93" s="301"/>
      <c r="AW93" s="301"/>
      <c r="AX93" s="302"/>
      <c r="AY93" s="303">
        <v>0.25</v>
      </c>
      <c r="AZ93" s="304"/>
      <c r="BA93" s="304"/>
      <c r="BB93" s="305"/>
      <c r="BC93" s="303">
        <f t="shared" si="6"/>
        <v>0.5</v>
      </c>
      <c r="BD93" s="304"/>
      <c r="BE93" s="304"/>
      <c r="BF93" s="305"/>
      <c r="BG93" s="309">
        <v>7925</v>
      </c>
      <c r="BH93" s="310"/>
      <c r="BI93" s="310"/>
      <c r="BJ93" s="623"/>
      <c r="BK93" s="624">
        <f t="shared" si="7"/>
        <v>1981.25</v>
      </c>
      <c r="BL93" s="625"/>
      <c r="BM93" s="625"/>
      <c r="BN93" s="625"/>
      <c r="BO93" s="625"/>
      <c r="BP93" s="626"/>
      <c r="BQ93" s="612"/>
      <c r="BR93" s="613"/>
      <c r="BS93" s="613"/>
      <c r="BT93" s="613"/>
      <c r="BU93" s="613"/>
      <c r="BV93" s="613"/>
      <c r="BW93" s="614"/>
      <c r="BX93" s="612"/>
      <c r="BY93" s="613"/>
      <c r="BZ93" s="613"/>
      <c r="CA93" s="613"/>
      <c r="CB93" s="613"/>
      <c r="CC93" s="614"/>
      <c r="CD93" s="612"/>
      <c r="CE93" s="613"/>
      <c r="CF93" s="613"/>
      <c r="CG93" s="613"/>
      <c r="CH93" s="613"/>
      <c r="CI93" s="614"/>
    </row>
    <row r="94" spans="1:87" ht="18" customHeight="1" x14ac:dyDescent="0.25">
      <c r="A94" s="75"/>
      <c r="B94" s="327"/>
      <c r="C94" s="328"/>
      <c r="D94" s="328"/>
      <c r="E94" s="328"/>
      <c r="F94" s="328"/>
      <c r="G94" s="328"/>
      <c r="H94" s="328"/>
      <c r="I94" s="328"/>
      <c r="J94" s="328"/>
      <c r="K94" s="328"/>
      <c r="L94" s="328"/>
      <c r="M94" s="328"/>
      <c r="N94" s="328"/>
      <c r="O94" s="328"/>
      <c r="P94" s="328"/>
      <c r="Q94" s="328"/>
      <c r="R94" s="328"/>
      <c r="S94" s="328"/>
      <c r="T94" s="328"/>
      <c r="U94" s="328"/>
      <c r="V94" s="328"/>
      <c r="W94" s="328"/>
      <c r="X94" s="328"/>
      <c r="Y94" s="329"/>
      <c r="Z94" s="336"/>
      <c r="AA94" s="337"/>
      <c r="AB94" s="337"/>
      <c r="AC94" s="337"/>
      <c r="AD94" s="338"/>
      <c r="AE94" s="336"/>
      <c r="AF94" s="337"/>
      <c r="AG94" s="337"/>
      <c r="AH94" s="337"/>
      <c r="AI94" s="337"/>
      <c r="AJ94" s="337"/>
      <c r="AK94" s="300" t="s">
        <v>14</v>
      </c>
      <c r="AL94" s="301"/>
      <c r="AM94" s="301"/>
      <c r="AN94" s="301"/>
      <c r="AO94" s="301"/>
      <c r="AP94" s="301"/>
      <c r="AQ94" s="301"/>
      <c r="AR94" s="301"/>
      <c r="AS94" s="301"/>
      <c r="AT94" s="301"/>
      <c r="AU94" s="301"/>
      <c r="AV94" s="301"/>
      <c r="AW94" s="301"/>
      <c r="AX94" s="302"/>
      <c r="AY94" s="303">
        <v>0.25</v>
      </c>
      <c r="AZ94" s="304"/>
      <c r="BA94" s="304"/>
      <c r="BB94" s="305"/>
      <c r="BC94" s="303">
        <f t="shared" si="6"/>
        <v>0.5</v>
      </c>
      <c r="BD94" s="304"/>
      <c r="BE94" s="304"/>
      <c r="BF94" s="305"/>
      <c r="BG94" s="309">
        <v>7925</v>
      </c>
      <c r="BH94" s="310"/>
      <c r="BI94" s="310"/>
      <c r="BJ94" s="623"/>
      <c r="BK94" s="624">
        <f t="shared" si="7"/>
        <v>1981.25</v>
      </c>
      <c r="BL94" s="625"/>
      <c r="BM94" s="625"/>
      <c r="BN94" s="625"/>
      <c r="BO94" s="625"/>
      <c r="BP94" s="626"/>
      <c r="BQ94" s="612"/>
      <c r="BR94" s="613"/>
      <c r="BS94" s="613"/>
      <c r="BT94" s="613"/>
      <c r="BU94" s="613"/>
      <c r="BV94" s="613"/>
      <c r="BW94" s="614"/>
      <c r="BX94" s="612"/>
      <c r="BY94" s="613"/>
      <c r="BZ94" s="613"/>
      <c r="CA94" s="613"/>
      <c r="CB94" s="613"/>
      <c r="CC94" s="614"/>
      <c r="CD94" s="612"/>
      <c r="CE94" s="613"/>
      <c r="CF94" s="613"/>
      <c r="CG94" s="613"/>
      <c r="CH94" s="613"/>
      <c r="CI94" s="614"/>
    </row>
    <row r="95" spans="1:87" ht="18" customHeight="1" x14ac:dyDescent="0.25">
      <c r="A95" s="75"/>
      <c r="B95" s="327"/>
      <c r="C95" s="328"/>
      <c r="D95" s="328"/>
      <c r="E95" s="328"/>
      <c r="F95" s="328"/>
      <c r="G95" s="328"/>
      <c r="H95" s="328"/>
      <c r="I95" s="328"/>
      <c r="J95" s="328"/>
      <c r="K95" s="328"/>
      <c r="L95" s="328"/>
      <c r="M95" s="328"/>
      <c r="N95" s="328"/>
      <c r="O95" s="328"/>
      <c r="P95" s="328"/>
      <c r="Q95" s="328"/>
      <c r="R95" s="328"/>
      <c r="S95" s="328"/>
      <c r="T95" s="328"/>
      <c r="U95" s="328"/>
      <c r="V95" s="328"/>
      <c r="W95" s="328"/>
      <c r="X95" s="328"/>
      <c r="Y95" s="329"/>
      <c r="Z95" s="336"/>
      <c r="AA95" s="337"/>
      <c r="AB95" s="337"/>
      <c r="AC95" s="337"/>
      <c r="AD95" s="338"/>
      <c r="AE95" s="336"/>
      <c r="AF95" s="337"/>
      <c r="AG95" s="337"/>
      <c r="AH95" s="337"/>
      <c r="AI95" s="337"/>
      <c r="AJ95" s="337"/>
      <c r="AK95" s="300" t="s">
        <v>13</v>
      </c>
      <c r="AL95" s="301"/>
      <c r="AM95" s="301"/>
      <c r="AN95" s="301"/>
      <c r="AO95" s="301"/>
      <c r="AP95" s="301"/>
      <c r="AQ95" s="301"/>
      <c r="AR95" s="301"/>
      <c r="AS95" s="301"/>
      <c r="AT95" s="301"/>
      <c r="AU95" s="301"/>
      <c r="AV95" s="301"/>
      <c r="AW95" s="301"/>
      <c r="AX95" s="302"/>
      <c r="AY95" s="303">
        <v>0.25</v>
      </c>
      <c r="AZ95" s="304"/>
      <c r="BA95" s="304"/>
      <c r="BB95" s="305"/>
      <c r="BC95" s="303">
        <f t="shared" si="6"/>
        <v>0.5</v>
      </c>
      <c r="BD95" s="304"/>
      <c r="BE95" s="304"/>
      <c r="BF95" s="305"/>
      <c r="BG95" s="309">
        <v>40826</v>
      </c>
      <c r="BH95" s="310"/>
      <c r="BI95" s="310"/>
      <c r="BJ95" s="623"/>
      <c r="BK95" s="624">
        <f t="shared" si="7"/>
        <v>10206.5</v>
      </c>
      <c r="BL95" s="625"/>
      <c r="BM95" s="625"/>
      <c r="BN95" s="625"/>
      <c r="BO95" s="625"/>
      <c r="BP95" s="626"/>
      <c r="BQ95" s="612"/>
      <c r="BR95" s="613"/>
      <c r="BS95" s="613"/>
      <c r="BT95" s="613"/>
      <c r="BU95" s="613"/>
      <c r="BV95" s="613"/>
      <c r="BW95" s="614"/>
      <c r="BX95" s="612"/>
      <c r="BY95" s="613"/>
      <c r="BZ95" s="613"/>
      <c r="CA95" s="613"/>
      <c r="CB95" s="613"/>
      <c r="CC95" s="614"/>
      <c r="CD95" s="612"/>
      <c r="CE95" s="613"/>
      <c r="CF95" s="613"/>
      <c r="CG95" s="613"/>
      <c r="CH95" s="613"/>
      <c r="CI95" s="614"/>
    </row>
    <row r="96" spans="1:87" ht="18" customHeight="1" thickBot="1" x14ac:dyDescent="0.3">
      <c r="A96" s="75"/>
      <c r="B96" s="330"/>
      <c r="C96" s="331"/>
      <c r="D96" s="331"/>
      <c r="E96" s="331"/>
      <c r="F96" s="331"/>
      <c r="G96" s="331"/>
      <c r="H96" s="331"/>
      <c r="I96" s="331"/>
      <c r="J96" s="331"/>
      <c r="K96" s="331"/>
      <c r="L96" s="331"/>
      <c r="M96" s="331"/>
      <c r="N96" s="331"/>
      <c r="O96" s="331"/>
      <c r="P96" s="331"/>
      <c r="Q96" s="331"/>
      <c r="R96" s="331"/>
      <c r="S96" s="331"/>
      <c r="T96" s="331"/>
      <c r="U96" s="331"/>
      <c r="V96" s="331"/>
      <c r="W96" s="331"/>
      <c r="X96" s="331"/>
      <c r="Y96" s="332"/>
      <c r="Z96" s="339"/>
      <c r="AA96" s="340"/>
      <c r="AB96" s="340"/>
      <c r="AC96" s="340"/>
      <c r="AD96" s="341"/>
      <c r="AE96" s="339"/>
      <c r="AF96" s="340"/>
      <c r="AG96" s="340"/>
      <c r="AH96" s="340"/>
      <c r="AI96" s="340"/>
      <c r="AJ96" s="340"/>
      <c r="AK96" s="392" t="s">
        <v>530</v>
      </c>
      <c r="AL96" s="393"/>
      <c r="AM96" s="393"/>
      <c r="AN96" s="393"/>
      <c r="AO96" s="393"/>
      <c r="AP96" s="393"/>
      <c r="AQ96" s="393"/>
      <c r="AR96" s="393"/>
      <c r="AS96" s="393"/>
      <c r="AT96" s="393"/>
      <c r="AU96" s="393"/>
      <c r="AV96" s="393"/>
      <c r="AW96" s="393"/>
      <c r="AX96" s="394"/>
      <c r="AY96" s="395">
        <v>0.25</v>
      </c>
      <c r="AZ96" s="396"/>
      <c r="BA96" s="396"/>
      <c r="BB96" s="397"/>
      <c r="BC96" s="395">
        <f t="shared" si="6"/>
        <v>0.5</v>
      </c>
      <c r="BD96" s="396"/>
      <c r="BE96" s="396"/>
      <c r="BF96" s="397"/>
      <c r="BG96" s="401">
        <v>22629</v>
      </c>
      <c r="BH96" s="402"/>
      <c r="BI96" s="402"/>
      <c r="BJ96" s="618"/>
      <c r="BK96" s="619">
        <f t="shared" si="7"/>
        <v>5657.25</v>
      </c>
      <c r="BL96" s="620"/>
      <c r="BM96" s="620"/>
      <c r="BN96" s="620"/>
      <c r="BO96" s="620"/>
      <c r="BP96" s="621"/>
      <c r="BQ96" s="615"/>
      <c r="BR96" s="616"/>
      <c r="BS96" s="616"/>
      <c r="BT96" s="616"/>
      <c r="BU96" s="616"/>
      <c r="BV96" s="616"/>
      <c r="BW96" s="617"/>
      <c r="BX96" s="615"/>
      <c r="BY96" s="616"/>
      <c r="BZ96" s="616"/>
      <c r="CA96" s="616"/>
      <c r="CB96" s="616"/>
      <c r="CC96" s="617"/>
      <c r="CD96" s="615"/>
      <c r="CE96" s="616"/>
      <c r="CF96" s="616"/>
      <c r="CG96" s="616"/>
      <c r="CH96" s="616"/>
      <c r="CI96" s="617"/>
    </row>
    <row r="97" spans="1:87" ht="18" customHeight="1" thickBot="1" x14ac:dyDescent="0.3">
      <c r="A97" s="75"/>
      <c r="B97" s="377"/>
      <c r="C97" s="378"/>
      <c r="D97" s="378"/>
      <c r="E97" s="378"/>
      <c r="F97" s="378"/>
      <c r="G97" s="378"/>
      <c r="H97" s="378"/>
      <c r="I97" s="378"/>
      <c r="J97" s="378"/>
      <c r="K97" s="378"/>
      <c r="L97" s="378"/>
      <c r="M97" s="378"/>
      <c r="N97" s="378"/>
      <c r="O97" s="378"/>
      <c r="P97" s="378"/>
      <c r="Q97" s="378"/>
      <c r="R97" s="378"/>
      <c r="S97" s="378"/>
      <c r="T97" s="378"/>
      <c r="U97" s="378"/>
      <c r="V97" s="378"/>
      <c r="W97" s="378"/>
      <c r="X97" s="378"/>
      <c r="Y97" s="378"/>
      <c r="Z97" s="378"/>
      <c r="AA97" s="378"/>
      <c r="AB97" s="378"/>
      <c r="AC97" s="378"/>
      <c r="AD97" s="378"/>
      <c r="AE97" s="378"/>
      <c r="AF97" s="378"/>
      <c r="AG97" s="378"/>
      <c r="AH97" s="378"/>
      <c r="AI97" s="378"/>
      <c r="AJ97" s="379"/>
      <c r="AK97" s="380" t="s">
        <v>3</v>
      </c>
      <c r="AL97" s="381"/>
      <c r="AM97" s="381"/>
      <c r="AN97" s="381"/>
      <c r="AO97" s="381"/>
      <c r="AP97" s="381"/>
      <c r="AQ97" s="381"/>
      <c r="AR97" s="381"/>
      <c r="AS97" s="381"/>
      <c r="AT97" s="381"/>
      <c r="AU97" s="381"/>
      <c r="AV97" s="381"/>
      <c r="AW97" s="381"/>
      <c r="AX97" s="381"/>
      <c r="AY97" s="381"/>
      <c r="AZ97" s="381"/>
      <c r="BA97" s="381"/>
      <c r="BB97" s="381"/>
      <c r="BC97" s="381"/>
      <c r="BD97" s="381"/>
      <c r="BE97" s="381"/>
      <c r="BF97" s="381"/>
      <c r="BG97" s="381"/>
      <c r="BH97" s="381"/>
      <c r="BI97" s="381"/>
      <c r="BJ97" s="630"/>
      <c r="BK97" s="627">
        <f>SUM(BK90:BP96)</f>
        <v>29446</v>
      </c>
      <c r="BL97" s="628"/>
      <c r="BM97" s="628"/>
      <c r="BN97" s="628"/>
      <c r="BO97" s="628"/>
      <c r="BP97" s="629"/>
      <c r="BQ97" s="387" t="s">
        <v>100</v>
      </c>
      <c r="BR97" s="388"/>
      <c r="BS97" s="388"/>
      <c r="BT97" s="388"/>
      <c r="BU97" s="388"/>
      <c r="BV97" s="388"/>
      <c r="BW97" s="388"/>
      <c r="BX97" s="388"/>
      <c r="BY97" s="388"/>
      <c r="BZ97" s="388"/>
      <c r="CA97" s="388"/>
      <c r="CB97" s="388"/>
      <c r="CC97" s="389"/>
      <c r="CD97" s="390">
        <f>+CD90*AE90</f>
        <v>73990.588235294112</v>
      </c>
      <c r="CE97" s="390"/>
      <c r="CF97" s="390"/>
      <c r="CG97" s="390"/>
      <c r="CH97" s="390"/>
      <c r="CI97" s="391"/>
    </row>
    <row r="98" spans="1:87" ht="18" customHeight="1" thickBot="1" x14ac:dyDescent="0.3">
      <c r="A98" s="75"/>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c r="AJ98" s="76"/>
      <c r="BG98" s="78"/>
      <c r="BH98" s="78"/>
      <c r="BI98" s="78"/>
      <c r="BJ98" s="78"/>
      <c r="BK98" s="79"/>
      <c r="BL98" s="79"/>
      <c r="BM98" s="79"/>
      <c r="BN98" s="79"/>
      <c r="BO98" s="79"/>
      <c r="BP98" s="79"/>
      <c r="BQ98" s="79"/>
      <c r="BR98" s="79"/>
      <c r="BS98" s="79"/>
      <c r="BT98" s="79"/>
      <c r="BU98" s="79"/>
      <c r="BV98" s="79"/>
      <c r="BW98" s="79"/>
      <c r="BX98" s="79"/>
      <c r="BY98" s="79"/>
      <c r="BZ98" s="79"/>
      <c r="CA98" s="79"/>
      <c r="CB98" s="79"/>
      <c r="CC98" s="79"/>
      <c r="CD98" s="79"/>
      <c r="CE98" s="79"/>
      <c r="CF98" s="79"/>
      <c r="CG98" s="79"/>
      <c r="CH98" s="79"/>
      <c r="CI98" s="79"/>
    </row>
    <row r="99" spans="1:87" ht="18" customHeight="1" x14ac:dyDescent="0.25">
      <c r="A99" s="75"/>
      <c r="B99" s="348" t="s">
        <v>0</v>
      </c>
      <c r="C99" s="349"/>
      <c r="D99" s="349"/>
      <c r="E99" s="349"/>
      <c r="F99" s="349"/>
      <c r="G99" s="349"/>
      <c r="H99" s="349"/>
      <c r="I99" s="349"/>
      <c r="J99" s="349"/>
      <c r="K99" s="349"/>
      <c r="L99" s="349"/>
      <c r="M99" s="349"/>
      <c r="N99" s="349"/>
      <c r="O99" s="349"/>
      <c r="P99" s="349"/>
      <c r="Q99" s="349"/>
      <c r="R99" s="349"/>
      <c r="S99" s="349"/>
      <c r="T99" s="349"/>
      <c r="U99" s="349"/>
      <c r="V99" s="349"/>
      <c r="W99" s="349"/>
      <c r="X99" s="349"/>
      <c r="Y99" s="350"/>
      <c r="Z99" s="348" t="s">
        <v>80</v>
      </c>
      <c r="AA99" s="349"/>
      <c r="AB99" s="349"/>
      <c r="AC99" s="349"/>
      <c r="AD99" s="350"/>
      <c r="AE99" s="357" t="s">
        <v>79</v>
      </c>
      <c r="AF99" s="358"/>
      <c r="AG99" s="358"/>
      <c r="AH99" s="358"/>
      <c r="AI99" s="358"/>
      <c r="AJ99" s="359"/>
      <c r="AK99" s="357" t="s">
        <v>81</v>
      </c>
      <c r="AL99" s="358"/>
      <c r="AM99" s="358"/>
      <c r="AN99" s="358"/>
      <c r="AO99" s="358"/>
      <c r="AP99" s="358"/>
      <c r="AQ99" s="358"/>
      <c r="AR99" s="358"/>
      <c r="AS99" s="358"/>
      <c r="AT99" s="358"/>
      <c r="AU99" s="358"/>
      <c r="AV99" s="358"/>
      <c r="AW99" s="358"/>
      <c r="AX99" s="359"/>
      <c r="AY99" s="357" t="s">
        <v>1</v>
      </c>
      <c r="AZ99" s="358"/>
      <c r="BA99" s="358"/>
      <c r="BB99" s="359"/>
      <c r="BC99" s="348" t="s">
        <v>104</v>
      </c>
      <c r="BD99" s="349"/>
      <c r="BE99" s="349"/>
      <c r="BF99" s="350"/>
      <c r="BG99" s="366" t="s">
        <v>82</v>
      </c>
      <c r="BH99" s="367"/>
      <c r="BI99" s="367"/>
      <c r="BJ99" s="368"/>
      <c r="BK99" s="315" t="s">
        <v>99</v>
      </c>
      <c r="BL99" s="316"/>
      <c r="BM99" s="316"/>
      <c r="BN99" s="316"/>
      <c r="BO99" s="316"/>
      <c r="BP99" s="317"/>
      <c r="BQ99" s="315" t="s">
        <v>83</v>
      </c>
      <c r="BR99" s="316"/>
      <c r="BS99" s="316"/>
      <c r="BT99" s="316"/>
      <c r="BU99" s="316"/>
      <c r="BV99" s="316"/>
      <c r="BW99" s="317"/>
      <c r="BX99" s="315" t="s">
        <v>84</v>
      </c>
      <c r="BY99" s="316"/>
      <c r="BZ99" s="316"/>
      <c r="CA99" s="316"/>
      <c r="CB99" s="316"/>
      <c r="CC99" s="317"/>
      <c r="CD99" s="315" t="s">
        <v>85</v>
      </c>
      <c r="CE99" s="316"/>
      <c r="CF99" s="316"/>
      <c r="CG99" s="316"/>
      <c r="CH99" s="316"/>
      <c r="CI99" s="317"/>
    </row>
    <row r="100" spans="1:87" ht="18" customHeight="1" x14ac:dyDescent="0.25">
      <c r="A100" s="75"/>
      <c r="B100" s="351"/>
      <c r="C100" s="352"/>
      <c r="D100" s="352"/>
      <c r="E100" s="352"/>
      <c r="F100" s="352"/>
      <c r="G100" s="352"/>
      <c r="H100" s="352"/>
      <c r="I100" s="352"/>
      <c r="J100" s="352"/>
      <c r="K100" s="352"/>
      <c r="L100" s="352"/>
      <c r="M100" s="352"/>
      <c r="N100" s="352"/>
      <c r="O100" s="352"/>
      <c r="P100" s="352"/>
      <c r="Q100" s="352"/>
      <c r="R100" s="352"/>
      <c r="S100" s="352"/>
      <c r="T100" s="352"/>
      <c r="U100" s="352"/>
      <c r="V100" s="352"/>
      <c r="W100" s="352"/>
      <c r="X100" s="352"/>
      <c r="Y100" s="353"/>
      <c r="Z100" s="351"/>
      <c r="AA100" s="352"/>
      <c r="AB100" s="352"/>
      <c r="AC100" s="352"/>
      <c r="AD100" s="353"/>
      <c r="AE100" s="360"/>
      <c r="AF100" s="361"/>
      <c r="AG100" s="361"/>
      <c r="AH100" s="361"/>
      <c r="AI100" s="361"/>
      <c r="AJ100" s="362"/>
      <c r="AK100" s="360"/>
      <c r="AL100" s="361"/>
      <c r="AM100" s="361"/>
      <c r="AN100" s="361"/>
      <c r="AO100" s="361"/>
      <c r="AP100" s="361"/>
      <c r="AQ100" s="361"/>
      <c r="AR100" s="361"/>
      <c r="AS100" s="361"/>
      <c r="AT100" s="361"/>
      <c r="AU100" s="361"/>
      <c r="AV100" s="361"/>
      <c r="AW100" s="361"/>
      <c r="AX100" s="362"/>
      <c r="AY100" s="360"/>
      <c r="AZ100" s="361"/>
      <c r="BA100" s="361"/>
      <c r="BB100" s="362"/>
      <c r="BC100" s="351"/>
      <c r="BD100" s="352"/>
      <c r="BE100" s="352"/>
      <c r="BF100" s="353"/>
      <c r="BG100" s="369"/>
      <c r="BH100" s="370"/>
      <c r="BI100" s="370"/>
      <c r="BJ100" s="371"/>
      <c r="BK100" s="318"/>
      <c r="BL100" s="319"/>
      <c r="BM100" s="319"/>
      <c r="BN100" s="319"/>
      <c r="BO100" s="319"/>
      <c r="BP100" s="320"/>
      <c r="BQ100" s="318"/>
      <c r="BR100" s="319"/>
      <c r="BS100" s="319"/>
      <c r="BT100" s="319"/>
      <c r="BU100" s="319"/>
      <c r="BV100" s="319"/>
      <c r="BW100" s="320"/>
      <c r="BX100" s="318"/>
      <c r="BY100" s="319"/>
      <c r="BZ100" s="319"/>
      <c r="CA100" s="319"/>
      <c r="CB100" s="319"/>
      <c r="CC100" s="320"/>
      <c r="CD100" s="318"/>
      <c r="CE100" s="319"/>
      <c r="CF100" s="319"/>
      <c r="CG100" s="319"/>
      <c r="CH100" s="319"/>
      <c r="CI100" s="320"/>
    </row>
    <row r="101" spans="1:87" ht="18" customHeight="1" thickBot="1" x14ac:dyDescent="0.3">
      <c r="A101" s="75"/>
      <c r="B101" s="354"/>
      <c r="C101" s="355"/>
      <c r="D101" s="355"/>
      <c r="E101" s="355"/>
      <c r="F101" s="355"/>
      <c r="G101" s="355"/>
      <c r="H101" s="355"/>
      <c r="I101" s="355"/>
      <c r="J101" s="355"/>
      <c r="K101" s="355"/>
      <c r="L101" s="355"/>
      <c r="M101" s="355"/>
      <c r="N101" s="355"/>
      <c r="O101" s="355"/>
      <c r="P101" s="355"/>
      <c r="Q101" s="355"/>
      <c r="R101" s="355"/>
      <c r="S101" s="355"/>
      <c r="T101" s="355"/>
      <c r="U101" s="355"/>
      <c r="V101" s="355"/>
      <c r="W101" s="355"/>
      <c r="X101" s="355"/>
      <c r="Y101" s="356"/>
      <c r="Z101" s="354"/>
      <c r="AA101" s="355"/>
      <c r="AB101" s="355"/>
      <c r="AC101" s="355"/>
      <c r="AD101" s="356"/>
      <c r="AE101" s="363"/>
      <c r="AF101" s="364"/>
      <c r="AG101" s="364"/>
      <c r="AH101" s="364"/>
      <c r="AI101" s="364"/>
      <c r="AJ101" s="365"/>
      <c r="AK101" s="360"/>
      <c r="AL101" s="361"/>
      <c r="AM101" s="361"/>
      <c r="AN101" s="361"/>
      <c r="AO101" s="361"/>
      <c r="AP101" s="361"/>
      <c r="AQ101" s="361"/>
      <c r="AR101" s="361"/>
      <c r="AS101" s="361"/>
      <c r="AT101" s="361"/>
      <c r="AU101" s="361"/>
      <c r="AV101" s="361"/>
      <c r="AW101" s="361"/>
      <c r="AX101" s="362"/>
      <c r="AY101" s="360"/>
      <c r="AZ101" s="361"/>
      <c r="BA101" s="361"/>
      <c r="BB101" s="362"/>
      <c r="BC101" s="351"/>
      <c r="BD101" s="352"/>
      <c r="BE101" s="352"/>
      <c r="BF101" s="353"/>
      <c r="BG101" s="369"/>
      <c r="BH101" s="370"/>
      <c r="BI101" s="370"/>
      <c r="BJ101" s="371"/>
      <c r="BK101" s="318"/>
      <c r="BL101" s="319"/>
      <c r="BM101" s="319"/>
      <c r="BN101" s="319"/>
      <c r="BO101" s="319"/>
      <c r="BP101" s="320"/>
      <c r="BQ101" s="321"/>
      <c r="BR101" s="322"/>
      <c r="BS101" s="322"/>
      <c r="BT101" s="322"/>
      <c r="BU101" s="322"/>
      <c r="BV101" s="322"/>
      <c r="BW101" s="323"/>
      <c r="BX101" s="321"/>
      <c r="BY101" s="322"/>
      <c r="BZ101" s="322"/>
      <c r="CA101" s="322"/>
      <c r="CB101" s="322"/>
      <c r="CC101" s="323"/>
      <c r="CD101" s="321"/>
      <c r="CE101" s="322"/>
      <c r="CF101" s="322"/>
      <c r="CG101" s="322"/>
      <c r="CH101" s="322"/>
      <c r="CI101" s="323"/>
    </row>
    <row r="102" spans="1:87" ht="18.75" customHeight="1" x14ac:dyDescent="0.25">
      <c r="A102" s="75"/>
      <c r="B102" s="324" t="s">
        <v>737</v>
      </c>
      <c r="C102" s="325"/>
      <c r="D102" s="325"/>
      <c r="E102" s="325"/>
      <c r="F102" s="325"/>
      <c r="G102" s="325"/>
      <c r="H102" s="325"/>
      <c r="I102" s="325"/>
      <c r="J102" s="325"/>
      <c r="K102" s="325"/>
      <c r="L102" s="325"/>
      <c r="M102" s="325"/>
      <c r="N102" s="325"/>
      <c r="O102" s="325"/>
      <c r="P102" s="325"/>
      <c r="Q102" s="325"/>
      <c r="R102" s="325"/>
      <c r="S102" s="325"/>
      <c r="T102" s="325"/>
      <c r="U102" s="325"/>
      <c r="V102" s="325"/>
      <c r="W102" s="325"/>
      <c r="X102" s="325"/>
      <c r="Y102" s="326"/>
      <c r="Z102" s="333" t="s">
        <v>742</v>
      </c>
      <c r="AA102" s="334"/>
      <c r="AB102" s="334"/>
      <c r="AC102" s="334"/>
      <c r="AD102" s="335"/>
      <c r="AE102" s="333">
        <v>1</v>
      </c>
      <c r="AF102" s="334"/>
      <c r="AG102" s="334"/>
      <c r="AH102" s="334"/>
      <c r="AI102" s="334"/>
      <c r="AJ102" s="334"/>
      <c r="AK102" s="342" t="s">
        <v>41</v>
      </c>
      <c r="AL102" s="343"/>
      <c r="AM102" s="343"/>
      <c r="AN102" s="343"/>
      <c r="AO102" s="343"/>
      <c r="AP102" s="343"/>
      <c r="AQ102" s="343"/>
      <c r="AR102" s="343"/>
      <c r="AS102" s="343"/>
      <c r="AT102" s="343"/>
      <c r="AU102" s="343"/>
      <c r="AV102" s="343"/>
      <c r="AW102" s="343"/>
      <c r="AX102" s="344"/>
      <c r="AY102" s="345">
        <v>4</v>
      </c>
      <c r="AZ102" s="346"/>
      <c r="BA102" s="346"/>
      <c r="BB102" s="347"/>
      <c r="BC102" s="345">
        <f>+$AE$102*AY102</f>
        <v>4</v>
      </c>
      <c r="BD102" s="346"/>
      <c r="BE102" s="346"/>
      <c r="BF102" s="347"/>
      <c r="BG102" s="285">
        <v>22629</v>
      </c>
      <c r="BH102" s="286"/>
      <c r="BI102" s="286"/>
      <c r="BJ102" s="622"/>
      <c r="BK102" s="288">
        <f>+AY102*BG102</f>
        <v>90516</v>
      </c>
      <c r="BL102" s="289"/>
      <c r="BM102" s="289"/>
      <c r="BN102" s="289"/>
      <c r="BO102" s="289"/>
      <c r="BP102" s="290"/>
      <c r="BQ102" s="609">
        <v>1000000</v>
      </c>
      <c r="BR102" s="610"/>
      <c r="BS102" s="610"/>
      <c r="BT102" s="610"/>
      <c r="BU102" s="610"/>
      <c r="BV102" s="610"/>
      <c r="BW102" s="611"/>
      <c r="BX102" s="609">
        <f>+(((BK109+BQ102)*15)/85)</f>
        <v>259612.23529411765</v>
      </c>
      <c r="BY102" s="610"/>
      <c r="BZ102" s="610"/>
      <c r="CA102" s="610"/>
      <c r="CB102" s="610"/>
      <c r="CC102" s="611"/>
      <c r="CD102" s="609">
        <f>+BK109+BQ102+BX102</f>
        <v>1730748.2352941176</v>
      </c>
      <c r="CE102" s="610"/>
      <c r="CF102" s="610"/>
      <c r="CG102" s="610"/>
      <c r="CH102" s="610"/>
      <c r="CI102" s="611"/>
    </row>
    <row r="103" spans="1:87" ht="18.75" customHeight="1" x14ac:dyDescent="0.25">
      <c r="A103" s="75"/>
      <c r="B103" s="327"/>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9"/>
      <c r="Z103" s="336"/>
      <c r="AA103" s="337"/>
      <c r="AB103" s="337"/>
      <c r="AC103" s="337"/>
      <c r="AD103" s="338"/>
      <c r="AE103" s="336"/>
      <c r="AF103" s="337"/>
      <c r="AG103" s="337"/>
      <c r="AH103" s="337"/>
      <c r="AI103" s="337"/>
      <c r="AJ103" s="337"/>
      <c r="AK103" s="300" t="s">
        <v>30</v>
      </c>
      <c r="AL103" s="301"/>
      <c r="AM103" s="301"/>
      <c r="AN103" s="301"/>
      <c r="AO103" s="301"/>
      <c r="AP103" s="301"/>
      <c r="AQ103" s="301"/>
      <c r="AR103" s="301"/>
      <c r="AS103" s="301"/>
      <c r="AT103" s="301"/>
      <c r="AU103" s="301"/>
      <c r="AV103" s="301"/>
      <c r="AW103" s="301"/>
      <c r="AX103" s="302"/>
      <c r="AY103" s="303">
        <v>4</v>
      </c>
      <c r="AZ103" s="304"/>
      <c r="BA103" s="304"/>
      <c r="BB103" s="305"/>
      <c r="BC103" s="303">
        <f t="shared" ref="BC103:BC108" si="8">+$AE$102*AY103</f>
        <v>4</v>
      </c>
      <c r="BD103" s="304"/>
      <c r="BE103" s="304"/>
      <c r="BF103" s="305"/>
      <c r="BG103" s="309">
        <v>7925</v>
      </c>
      <c r="BH103" s="310"/>
      <c r="BI103" s="310"/>
      <c r="BJ103" s="623"/>
      <c r="BK103" s="624">
        <f t="shared" ref="BK103:BK108" si="9">+AY103*BG103</f>
        <v>31700</v>
      </c>
      <c r="BL103" s="625"/>
      <c r="BM103" s="625"/>
      <c r="BN103" s="625"/>
      <c r="BO103" s="625"/>
      <c r="BP103" s="626"/>
      <c r="BQ103" s="612"/>
      <c r="BR103" s="613"/>
      <c r="BS103" s="613"/>
      <c r="BT103" s="613"/>
      <c r="BU103" s="613"/>
      <c r="BV103" s="613"/>
      <c r="BW103" s="614"/>
      <c r="BX103" s="612"/>
      <c r="BY103" s="613"/>
      <c r="BZ103" s="613"/>
      <c r="CA103" s="613"/>
      <c r="CB103" s="613"/>
      <c r="CC103" s="614"/>
      <c r="CD103" s="612"/>
      <c r="CE103" s="613"/>
      <c r="CF103" s="613"/>
      <c r="CG103" s="613"/>
      <c r="CH103" s="613"/>
      <c r="CI103" s="614"/>
    </row>
    <row r="104" spans="1:87" ht="18.75" customHeight="1" x14ac:dyDescent="0.25">
      <c r="A104" s="75"/>
      <c r="B104" s="327"/>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8"/>
      <c r="Y104" s="329"/>
      <c r="Z104" s="336"/>
      <c r="AA104" s="337"/>
      <c r="AB104" s="337"/>
      <c r="AC104" s="337"/>
      <c r="AD104" s="338"/>
      <c r="AE104" s="336"/>
      <c r="AF104" s="337"/>
      <c r="AG104" s="337"/>
      <c r="AH104" s="337"/>
      <c r="AI104" s="337"/>
      <c r="AJ104" s="337"/>
      <c r="AK104" s="300" t="s">
        <v>22</v>
      </c>
      <c r="AL104" s="301"/>
      <c r="AM104" s="301"/>
      <c r="AN104" s="301"/>
      <c r="AO104" s="301"/>
      <c r="AP104" s="301"/>
      <c r="AQ104" s="301"/>
      <c r="AR104" s="301"/>
      <c r="AS104" s="301"/>
      <c r="AT104" s="301"/>
      <c r="AU104" s="301"/>
      <c r="AV104" s="301"/>
      <c r="AW104" s="301"/>
      <c r="AX104" s="302"/>
      <c r="AY104" s="303">
        <v>4</v>
      </c>
      <c r="AZ104" s="304"/>
      <c r="BA104" s="304"/>
      <c r="BB104" s="305"/>
      <c r="BC104" s="303">
        <f t="shared" si="8"/>
        <v>4</v>
      </c>
      <c r="BD104" s="304"/>
      <c r="BE104" s="304"/>
      <c r="BF104" s="305"/>
      <c r="BG104" s="309">
        <v>7925</v>
      </c>
      <c r="BH104" s="310"/>
      <c r="BI104" s="310"/>
      <c r="BJ104" s="623"/>
      <c r="BK104" s="624">
        <f t="shared" si="9"/>
        <v>31700</v>
      </c>
      <c r="BL104" s="625"/>
      <c r="BM104" s="625"/>
      <c r="BN104" s="625"/>
      <c r="BO104" s="625"/>
      <c r="BP104" s="626"/>
      <c r="BQ104" s="612"/>
      <c r="BR104" s="613"/>
      <c r="BS104" s="613"/>
      <c r="BT104" s="613"/>
      <c r="BU104" s="613"/>
      <c r="BV104" s="613"/>
      <c r="BW104" s="614"/>
      <c r="BX104" s="612"/>
      <c r="BY104" s="613"/>
      <c r="BZ104" s="613"/>
      <c r="CA104" s="613"/>
      <c r="CB104" s="613"/>
      <c r="CC104" s="614"/>
      <c r="CD104" s="612"/>
      <c r="CE104" s="613"/>
      <c r="CF104" s="613"/>
      <c r="CG104" s="613"/>
      <c r="CH104" s="613"/>
      <c r="CI104" s="614"/>
    </row>
    <row r="105" spans="1:87" ht="18.75" customHeight="1" x14ac:dyDescent="0.25">
      <c r="A105" s="75"/>
      <c r="B105" s="327"/>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9"/>
      <c r="Z105" s="336"/>
      <c r="AA105" s="337"/>
      <c r="AB105" s="337"/>
      <c r="AC105" s="337"/>
      <c r="AD105" s="338"/>
      <c r="AE105" s="336"/>
      <c r="AF105" s="337"/>
      <c r="AG105" s="337"/>
      <c r="AH105" s="337"/>
      <c r="AI105" s="337"/>
      <c r="AJ105" s="337"/>
      <c r="AK105" s="300" t="s">
        <v>29</v>
      </c>
      <c r="AL105" s="301"/>
      <c r="AM105" s="301"/>
      <c r="AN105" s="301"/>
      <c r="AO105" s="301"/>
      <c r="AP105" s="301"/>
      <c r="AQ105" s="301"/>
      <c r="AR105" s="301"/>
      <c r="AS105" s="301"/>
      <c r="AT105" s="301"/>
      <c r="AU105" s="301"/>
      <c r="AV105" s="301"/>
      <c r="AW105" s="301"/>
      <c r="AX105" s="302"/>
      <c r="AY105" s="303">
        <v>4</v>
      </c>
      <c r="AZ105" s="304"/>
      <c r="BA105" s="304"/>
      <c r="BB105" s="305"/>
      <c r="BC105" s="303">
        <f t="shared" si="8"/>
        <v>4</v>
      </c>
      <c r="BD105" s="304"/>
      <c r="BE105" s="304"/>
      <c r="BF105" s="305"/>
      <c r="BG105" s="309">
        <v>7925</v>
      </c>
      <c r="BH105" s="310"/>
      <c r="BI105" s="310"/>
      <c r="BJ105" s="623"/>
      <c r="BK105" s="624">
        <f t="shared" si="9"/>
        <v>31700</v>
      </c>
      <c r="BL105" s="625"/>
      <c r="BM105" s="625"/>
      <c r="BN105" s="625"/>
      <c r="BO105" s="625"/>
      <c r="BP105" s="626"/>
      <c r="BQ105" s="612"/>
      <c r="BR105" s="613"/>
      <c r="BS105" s="613"/>
      <c r="BT105" s="613"/>
      <c r="BU105" s="613"/>
      <c r="BV105" s="613"/>
      <c r="BW105" s="614"/>
      <c r="BX105" s="612"/>
      <c r="BY105" s="613"/>
      <c r="BZ105" s="613"/>
      <c r="CA105" s="613"/>
      <c r="CB105" s="613"/>
      <c r="CC105" s="614"/>
      <c r="CD105" s="612"/>
      <c r="CE105" s="613"/>
      <c r="CF105" s="613"/>
      <c r="CG105" s="613"/>
      <c r="CH105" s="613"/>
      <c r="CI105" s="614"/>
    </row>
    <row r="106" spans="1:87" ht="18.75" customHeight="1" x14ac:dyDescent="0.25">
      <c r="A106" s="75"/>
      <c r="B106" s="327"/>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8"/>
      <c r="Y106" s="329"/>
      <c r="Z106" s="336"/>
      <c r="AA106" s="337"/>
      <c r="AB106" s="337"/>
      <c r="AC106" s="337"/>
      <c r="AD106" s="338"/>
      <c r="AE106" s="336"/>
      <c r="AF106" s="337"/>
      <c r="AG106" s="337"/>
      <c r="AH106" s="337"/>
      <c r="AI106" s="337"/>
      <c r="AJ106" s="337"/>
      <c r="AK106" s="300" t="s">
        <v>14</v>
      </c>
      <c r="AL106" s="301"/>
      <c r="AM106" s="301"/>
      <c r="AN106" s="301"/>
      <c r="AO106" s="301"/>
      <c r="AP106" s="301"/>
      <c r="AQ106" s="301"/>
      <c r="AR106" s="301"/>
      <c r="AS106" s="301"/>
      <c r="AT106" s="301"/>
      <c r="AU106" s="301"/>
      <c r="AV106" s="301"/>
      <c r="AW106" s="301"/>
      <c r="AX106" s="302"/>
      <c r="AY106" s="303">
        <v>4</v>
      </c>
      <c r="AZ106" s="304"/>
      <c r="BA106" s="304"/>
      <c r="BB106" s="305"/>
      <c r="BC106" s="303">
        <f t="shared" si="8"/>
        <v>4</v>
      </c>
      <c r="BD106" s="304"/>
      <c r="BE106" s="304"/>
      <c r="BF106" s="305"/>
      <c r="BG106" s="309">
        <v>7925</v>
      </c>
      <c r="BH106" s="310"/>
      <c r="BI106" s="310"/>
      <c r="BJ106" s="623"/>
      <c r="BK106" s="624">
        <f t="shared" si="9"/>
        <v>31700</v>
      </c>
      <c r="BL106" s="625"/>
      <c r="BM106" s="625"/>
      <c r="BN106" s="625"/>
      <c r="BO106" s="625"/>
      <c r="BP106" s="626"/>
      <c r="BQ106" s="612"/>
      <c r="BR106" s="613"/>
      <c r="BS106" s="613"/>
      <c r="BT106" s="613"/>
      <c r="BU106" s="613"/>
      <c r="BV106" s="613"/>
      <c r="BW106" s="614"/>
      <c r="BX106" s="612"/>
      <c r="BY106" s="613"/>
      <c r="BZ106" s="613"/>
      <c r="CA106" s="613"/>
      <c r="CB106" s="613"/>
      <c r="CC106" s="614"/>
      <c r="CD106" s="612"/>
      <c r="CE106" s="613"/>
      <c r="CF106" s="613"/>
      <c r="CG106" s="613"/>
      <c r="CH106" s="613"/>
      <c r="CI106" s="614"/>
    </row>
    <row r="107" spans="1:87" ht="18.75" customHeight="1" x14ac:dyDescent="0.25">
      <c r="A107" s="75"/>
      <c r="B107" s="327"/>
      <c r="C107" s="328"/>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9"/>
      <c r="Z107" s="336"/>
      <c r="AA107" s="337"/>
      <c r="AB107" s="337"/>
      <c r="AC107" s="337"/>
      <c r="AD107" s="338"/>
      <c r="AE107" s="336"/>
      <c r="AF107" s="337"/>
      <c r="AG107" s="337"/>
      <c r="AH107" s="337"/>
      <c r="AI107" s="337"/>
      <c r="AJ107" s="337"/>
      <c r="AK107" s="300" t="s">
        <v>13</v>
      </c>
      <c r="AL107" s="301"/>
      <c r="AM107" s="301"/>
      <c r="AN107" s="301"/>
      <c r="AO107" s="301"/>
      <c r="AP107" s="301"/>
      <c r="AQ107" s="301"/>
      <c r="AR107" s="301"/>
      <c r="AS107" s="301"/>
      <c r="AT107" s="301"/>
      <c r="AU107" s="301"/>
      <c r="AV107" s="301"/>
      <c r="AW107" s="301"/>
      <c r="AX107" s="302"/>
      <c r="AY107" s="303">
        <v>4</v>
      </c>
      <c r="AZ107" s="304"/>
      <c r="BA107" s="304"/>
      <c r="BB107" s="305"/>
      <c r="BC107" s="303">
        <f t="shared" si="8"/>
        <v>4</v>
      </c>
      <c r="BD107" s="304"/>
      <c r="BE107" s="304"/>
      <c r="BF107" s="305"/>
      <c r="BG107" s="309">
        <v>40826</v>
      </c>
      <c r="BH107" s="310"/>
      <c r="BI107" s="310"/>
      <c r="BJ107" s="623"/>
      <c r="BK107" s="624">
        <f t="shared" si="9"/>
        <v>163304</v>
      </c>
      <c r="BL107" s="625"/>
      <c r="BM107" s="625"/>
      <c r="BN107" s="625"/>
      <c r="BO107" s="625"/>
      <c r="BP107" s="626"/>
      <c r="BQ107" s="612"/>
      <c r="BR107" s="613"/>
      <c r="BS107" s="613"/>
      <c r="BT107" s="613"/>
      <c r="BU107" s="613"/>
      <c r="BV107" s="613"/>
      <c r="BW107" s="614"/>
      <c r="BX107" s="612"/>
      <c r="BY107" s="613"/>
      <c r="BZ107" s="613"/>
      <c r="CA107" s="613"/>
      <c r="CB107" s="613"/>
      <c r="CC107" s="614"/>
      <c r="CD107" s="612"/>
      <c r="CE107" s="613"/>
      <c r="CF107" s="613"/>
      <c r="CG107" s="613"/>
      <c r="CH107" s="613"/>
      <c r="CI107" s="614"/>
    </row>
    <row r="108" spans="1:87" ht="18.75" customHeight="1" thickBot="1" x14ac:dyDescent="0.3">
      <c r="A108" s="75"/>
      <c r="B108" s="330"/>
      <c r="C108" s="331"/>
      <c r="D108" s="331"/>
      <c r="E108" s="331"/>
      <c r="F108" s="331"/>
      <c r="G108" s="331"/>
      <c r="H108" s="331"/>
      <c r="I108" s="331"/>
      <c r="J108" s="331"/>
      <c r="K108" s="331"/>
      <c r="L108" s="331"/>
      <c r="M108" s="331"/>
      <c r="N108" s="331"/>
      <c r="O108" s="331"/>
      <c r="P108" s="331"/>
      <c r="Q108" s="331"/>
      <c r="R108" s="331"/>
      <c r="S108" s="331"/>
      <c r="T108" s="331"/>
      <c r="U108" s="331"/>
      <c r="V108" s="331"/>
      <c r="W108" s="331"/>
      <c r="X108" s="331"/>
      <c r="Y108" s="332"/>
      <c r="Z108" s="339"/>
      <c r="AA108" s="340"/>
      <c r="AB108" s="340"/>
      <c r="AC108" s="340"/>
      <c r="AD108" s="341"/>
      <c r="AE108" s="339"/>
      <c r="AF108" s="340"/>
      <c r="AG108" s="340"/>
      <c r="AH108" s="340"/>
      <c r="AI108" s="340"/>
      <c r="AJ108" s="340"/>
      <c r="AK108" s="392" t="s">
        <v>530</v>
      </c>
      <c r="AL108" s="393"/>
      <c r="AM108" s="393"/>
      <c r="AN108" s="393"/>
      <c r="AO108" s="393"/>
      <c r="AP108" s="393"/>
      <c r="AQ108" s="393"/>
      <c r="AR108" s="393"/>
      <c r="AS108" s="393"/>
      <c r="AT108" s="393"/>
      <c r="AU108" s="393"/>
      <c r="AV108" s="393"/>
      <c r="AW108" s="393"/>
      <c r="AX108" s="394"/>
      <c r="AY108" s="395">
        <v>4</v>
      </c>
      <c r="AZ108" s="396"/>
      <c r="BA108" s="396"/>
      <c r="BB108" s="397"/>
      <c r="BC108" s="395">
        <f t="shared" si="8"/>
        <v>4</v>
      </c>
      <c r="BD108" s="396"/>
      <c r="BE108" s="396"/>
      <c r="BF108" s="397"/>
      <c r="BG108" s="401">
        <v>22629</v>
      </c>
      <c r="BH108" s="402"/>
      <c r="BI108" s="402"/>
      <c r="BJ108" s="618"/>
      <c r="BK108" s="619">
        <f t="shared" si="9"/>
        <v>90516</v>
      </c>
      <c r="BL108" s="620"/>
      <c r="BM108" s="620"/>
      <c r="BN108" s="620"/>
      <c r="BO108" s="620"/>
      <c r="BP108" s="621"/>
      <c r="BQ108" s="615"/>
      <c r="BR108" s="616"/>
      <c r="BS108" s="616"/>
      <c r="BT108" s="616"/>
      <c r="BU108" s="616"/>
      <c r="BV108" s="616"/>
      <c r="BW108" s="617"/>
      <c r="BX108" s="615"/>
      <c r="BY108" s="616"/>
      <c r="BZ108" s="616"/>
      <c r="CA108" s="616"/>
      <c r="CB108" s="616"/>
      <c r="CC108" s="617"/>
      <c r="CD108" s="615"/>
      <c r="CE108" s="616"/>
      <c r="CF108" s="616"/>
      <c r="CG108" s="616"/>
      <c r="CH108" s="616"/>
      <c r="CI108" s="617"/>
    </row>
    <row r="109" spans="1:87" ht="18" customHeight="1" thickBot="1" x14ac:dyDescent="0.3">
      <c r="A109" s="75"/>
      <c r="B109" s="377"/>
      <c r="C109" s="378"/>
      <c r="D109" s="378"/>
      <c r="E109" s="378"/>
      <c r="F109" s="378"/>
      <c r="G109" s="378"/>
      <c r="H109" s="378"/>
      <c r="I109" s="378"/>
      <c r="J109" s="378"/>
      <c r="K109" s="378"/>
      <c r="L109" s="378"/>
      <c r="M109" s="378"/>
      <c r="N109" s="378"/>
      <c r="O109" s="378"/>
      <c r="P109" s="378"/>
      <c r="Q109" s="378"/>
      <c r="R109" s="378"/>
      <c r="S109" s="378"/>
      <c r="T109" s="378"/>
      <c r="U109" s="378"/>
      <c r="V109" s="378"/>
      <c r="W109" s="378"/>
      <c r="X109" s="378"/>
      <c r="Y109" s="378"/>
      <c r="Z109" s="378"/>
      <c r="AA109" s="378"/>
      <c r="AB109" s="378"/>
      <c r="AC109" s="378"/>
      <c r="AD109" s="378"/>
      <c r="AE109" s="378"/>
      <c r="AF109" s="378"/>
      <c r="AG109" s="378"/>
      <c r="AH109" s="378"/>
      <c r="AI109" s="378"/>
      <c r="AJ109" s="379"/>
      <c r="AK109" s="380" t="s">
        <v>3</v>
      </c>
      <c r="AL109" s="381"/>
      <c r="AM109" s="381"/>
      <c r="AN109" s="381"/>
      <c r="AO109" s="381"/>
      <c r="AP109" s="381"/>
      <c r="AQ109" s="381"/>
      <c r="AR109" s="381"/>
      <c r="AS109" s="381"/>
      <c r="AT109" s="381"/>
      <c r="AU109" s="381"/>
      <c r="AV109" s="381"/>
      <c r="AW109" s="381"/>
      <c r="AX109" s="381"/>
      <c r="AY109" s="381"/>
      <c r="AZ109" s="381"/>
      <c r="BA109" s="381"/>
      <c r="BB109" s="381"/>
      <c r="BC109" s="381"/>
      <c r="BD109" s="381"/>
      <c r="BE109" s="381"/>
      <c r="BF109" s="381"/>
      <c r="BG109" s="381"/>
      <c r="BH109" s="381"/>
      <c r="BI109" s="381"/>
      <c r="BJ109" s="630"/>
      <c r="BK109" s="627">
        <f>SUM(BK102:BP108)</f>
        <v>471136</v>
      </c>
      <c r="BL109" s="628"/>
      <c r="BM109" s="628"/>
      <c r="BN109" s="628"/>
      <c r="BO109" s="628"/>
      <c r="BP109" s="629"/>
      <c r="BQ109" s="387" t="s">
        <v>100</v>
      </c>
      <c r="BR109" s="388"/>
      <c r="BS109" s="388"/>
      <c r="BT109" s="388"/>
      <c r="BU109" s="388"/>
      <c r="BV109" s="388"/>
      <c r="BW109" s="388"/>
      <c r="BX109" s="388"/>
      <c r="BY109" s="388"/>
      <c r="BZ109" s="388"/>
      <c r="CA109" s="388"/>
      <c r="CB109" s="388"/>
      <c r="CC109" s="389"/>
      <c r="CD109" s="390">
        <f>+CD102*AE102</f>
        <v>1730748.2352941176</v>
      </c>
      <c r="CE109" s="390"/>
      <c r="CF109" s="390"/>
      <c r="CG109" s="390"/>
      <c r="CH109" s="390"/>
      <c r="CI109" s="391"/>
    </row>
    <row r="110" spans="1:87" ht="18" customHeight="1" thickBot="1" x14ac:dyDescent="0.3">
      <c r="A110" s="75"/>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BG110" s="78"/>
      <c r="BH110" s="78"/>
      <c r="BI110" s="78"/>
      <c r="BJ110" s="78"/>
      <c r="BK110" s="79"/>
      <c r="BL110" s="79"/>
      <c r="BM110" s="79"/>
      <c r="BN110" s="79"/>
      <c r="BO110" s="79"/>
      <c r="BP110" s="79"/>
      <c r="BQ110" s="79"/>
      <c r="BR110" s="79"/>
      <c r="BS110" s="79"/>
      <c r="BT110" s="79"/>
      <c r="BU110" s="79"/>
      <c r="BV110" s="79"/>
      <c r="BW110" s="79"/>
      <c r="BX110" s="79"/>
      <c r="BY110" s="79"/>
      <c r="BZ110" s="79"/>
      <c r="CA110" s="79"/>
      <c r="CB110" s="79"/>
      <c r="CC110" s="79"/>
      <c r="CD110" s="79"/>
      <c r="CE110" s="79"/>
      <c r="CF110" s="79"/>
      <c r="CG110" s="79"/>
      <c r="CH110" s="79"/>
      <c r="CI110" s="79"/>
    </row>
    <row r="111" spans="1:87" ht="18" customHeight="1" x14ac:dyDescent="0.25">
      <c r="A111" s="75"/>
      <c r="B111" s="348" t="s">
        <v>0</v>
      </c>
      <c r="C111" s="349"/>
      <c r="D111" s="349"/>
      <c r="E111" s="349"/>
      <c r="F111" s="349"/>
      <c r="G111" s="349"/>
      <c r="H111" s="349"/>
      <c r="I111" s="349"/>
      <c r="J111" s="349"/>
      <c r="K111" s="349"/>
      <c r="L111" s="349"/>
      <c r="M111" s="349"/>
      <c r="N111" s="349"/>
      <c r="O111" s="349"/>
      <c r="P111" s="349"/>
      <c r="Q111" s="349"/>
      <c r="R111" s="349"/>
      <c r="S111" s="349"/>
      <c r="T111" s="349"/>
      <c r="U111" s="349"/>
      <c r="V111" s="349"/>
      <c r="W111" s="349"/>
      <c r="X111" s="349"/>
      <c r="Y111" s="350"/>
      <c r="Z111" s="348" t="s">
        <v>80</v>
      </c>
      <c r="AA111" s="349"/>
      <c r="AB111" s="349"/>
      <c r="AC111" s="349"/>
      <c r="AD111" s="350"/>
      <c r="AE111" s="357" t="s">
        <v>79</v>
      </c>
      <c r="AF111" s="358"/>
      <c r="AG111" s="358"/>
      <c r="AH111" s="358"/>
      <c r="AI111" s="358"/>
      <c r="AJ111" s="359"/>
      <c r="AK111" s="357" t="s">
        <v>81</v>
      </c>
      <c r="AL111" s="358"/>
      <c r="AM111" s="358"/>
      <c r="AN111" s="358"/>
      <c r="AO111" s="358"/>
      <c r="AP111" s="358"/>
      <c r="AQ111" s="358"/>
      <c r="AR111" s="358"/>
      <c r="AS111" s="358"/>
      <c r="AT111" s="358"/>
      <c r="AU111" s="358"/>
      <c r="AV111" s="358"/>
      <c r="AW111" s="358"/>
      <c r="AX111" s="359"/>
      <c r="AY111" s="357" t="s">
        <v>1</v>
      </c>
      <c r="AZ111" s="358"/>
      <c r="BA111" s="358"/>
      <c r="BB111" s="359"/>
      <c r="BC111" s="348" t="s">
        <v>104</v>
      </c>
      <c r="BD111" s="349"/>
      <c r="BE111" s="349"/>
      <c r="BF111" s="350"/>
      <c r="BG111" s="366" t="s">
        <v>82</v>
      </c>
      <c r="BH111" s="367"/>
      <c r="BI111" s="367"/>
      <c r="BJ111" s="368"/>
      <c r="BK111" s="315" t="s">
        <v>99</v>
      </c>
      <c r="BL111" s="316"/>
      <c r="BM111" s="316"/>
      <c r="BN111" s="316"/>
      <c r="BO111" s="316"/>
      <c r="BP111" s="317"/>
      <c r="BQ111" s="315" t="s">
        <v>83</v>
      </c>
      <c r="BR111" s="316"/>
      <c r="BS111" s="316"/>
      <c r="BT111" s="316"/>
      <c r="BU111" s="316"/>
      <c r="BV111" s="316"/>
      <c r="BW111" s="317"/>
      <c r="BX111" s="315" t="s">
        <v>84</v>
      </c>
      <c r="BY111" s="316"/>
      <c r="BZ111" s="316"/>
      <c r="CA111" s="316"/>
      <c r="CB111" s="316"/>
      <c r="CC111" s="317"/>
      <c r="CD111" s="315" t="s">
        <v>85</v>
      </c>
      <c r="CE111" s="316"/>
      <c r="CF111" s="316"/>
      <c r="CG111" s="316"/>
      <c r="CH111" s="316"/>
      <c r="CI111" s="317"/>
    </row>
    <row r="112" spans="1:87" ht="18" customHeight="1" x14ac:dyDescent="0.25">
      <c r="A112" s="75"/>
      <c r="B112" s="351"/>
      <c r="C112" s="352"/>
      <c r="D112" s="352"/>
      <c r="E112" s="352"/>
      <c r="F112" s="352"/>
      <c r="G112" s="352"/>
      <c r="H112" s="352"/>
      <c r="I112" s="352"/>
      <c r="J112" s="352"/>
      <c r="K112" s="352"/>
      <c r="L112" s="352"/>
      <c r="M112" s="352"/>
      <c r="N112" s="352"/>
      <c r="O112" s="352"/>
      <c r="P112" s="352"/>
      <c r="Q112" s="352"/>
      <c r="R112" s="352"/>
      <c r="S112" s="352"/>
      <c r="T112" s="352"/>
      <c r="U112" s="352"/>
      <c r="V112" s="352"/>
      <c r="W112" s="352"/>
      <c r="X112" s="352"/>
      <c r="Y112" s="353"/>
      <c r="Z112" s="351"/>
      <c r="AA112" s="352"/>
      <c r="AB112" s="352"/>
      <c r="AC112" s="352"/>
      <c r="AD112" s="353"/>
      <c r="AE112" s="360"/>
      <c r="AF112" s="361"/>
      <c r="AG112" s="361"/>
      <c r="AH112" s="361"/>
      <c r="AI112" s="361"/>
      <c r="AJ112" s="362"/>
      <c r="AK112" s="360"/>
      <c r="AL112" s="361"/>
      <c r="AM112" s="361"/>
      <c r="AN112" s="361"/>
      <c r="AO112" s="361"/>
      <c r="AP112" s="361"/>
      <c r="AQ112" s="361"/>
      <c r="AR112" s="361"/>
      <c r="AS112" s="361"/>
      <c r="AT112" s="361"/>
      <c r="AU112" s="361"/>
      <c r="AV112" s="361"/>
      <c r="AW112" s="361"/>
      <c r="AX112" s="362"/>
      <c r="AY112" s="360"/>
      <c r="AZ112" s="361"/>
      <c r="BA112" s="361"/>
      <c r="BB112" s="362"/>
      <c r="BC112" s="351"/>
      <c r="BD112" s="352"/>
      <c r="BE112" s="352"/>
      <c r="BF112" s="353"/>
      <c r="BG112" s="369"/>
      <c r="BH112" s="370"/>
      <c r="BI112" s="370"/>
      <c r="BJ112" s="371"/>
      <c r="BK112" s="318"/>
      <c r="BL112" s="319"/>
      <c r="BM112" s="319"/>
      <c r="BN112" s="319"/>
      <c r="BO112" s="319"/>
      <c r="BP112" s="320"/>
      <c r="BQ112" s="318"/>
      <c r="BR112" s="319"/>
      <c r="BS112" s="319"/>
      <c r="BT112" s="319"/>
      <c r="BU112" s="319"/>
      <c r="BV112" s="319"/>
      <c r="BW112" s="320"/>
      <c r="BX112" s="318"/>
      <c r="BY112" s="319"/>
      <c r="BZ112" s="319"/>
      <c r="CA112" s="319"/>
      <c r="CB112" s="319"/>
      <c r="CC112" s="320"/>
      <c r="CD112" s="318"/>
      <c r="CE112" s="319"/>
      <c r="CF112" s="319"/>
      <c r="CG112" s="319"/>
      <c r="CH112" s="319"/>
      <c r="CI112" s="320"/>
    </row>
    <row r="113" spans="1:87" ht="18" customHeight="1" thickBot="1" x14ac:dyDescent="0.3">
      <c r="A113" s="75"/>
      <c r="B113" s="354"/>
      <c r="C113" s="355"/>
      <c r="D113" s="355"/>
      <c r="E113" s="355"/>
      <c r="F113" s="355"/>
      <c r="G113" s="355"/>
      <c r="H113" s="355"/>
      <c r="I113" s="355"/>
      <c r="J113" s="355"/>
      <c r="K113" s="355"/>
      <c r="L113" s="355"/>
      <c r="M113" s="355"/>
      <c r="N113" s="355"/>
      <c r="O113" s="355"/>
      <c r="P113" s="355"/>
      <c r="Q113" s="355"/>
      <c r="R113" s="355"/>
      <c r="S113" s="355"/>
      <c r="T113" s="355"/>
      <c r="U113" s="355"/>
      <c r="V113" s="355"/>
      <c r="W113" s="355"/>
      <c r="X113" s="355"/>
      <c r="Y113" s="356"/>
      <c r="Z113" s="354"/>
      <c r="AA113" s="355"/>
      <c r="AB113" s="355"/>
      <c r="AC113" s="355"/>
      <c r="AD113" s="356"/>
      <c r="AE113" s="363"/>
      <c r="AF113" s="364"/>
      <c r="AG113" s="364"/>
      <c r="AH113" s="364"/>
      <c r="AI113" s="364"/>
      <c r="AJ113" s="365"/>
      <c r="AK113" s="360"/>
      <c r="AL113" s="361"/>
      <c r="AM113" s="361"/>
      <c r="AN113" s="361"/>
      <c r="AO113" s="361"/>
      <c r="AP113" s="361"/>
      <c r="AQ113" s="361"/>
      <c r="AR113" s="361"/>
      <c r="AS113" s="361"/>
      <c r="AT113" s="361"/>
      <c r="AU113" s="361"/>
      <c r="AV113" s="361"/>
      <c r="AW113" s="361"/>
      <c r="AX113" s="362"/>
      <c r="AY113" s="360"/>
      <c r="AZ113" s="361"/>
      <c r="BA113" s="361"/>
      <c r="BB113" s="362"/>
      <c r="BC113" s="351"/>
      <c r="BD113" s="352"/>
      <c r="BE113" s="352"/>
      <c r="BF113" s="353"/>
      <c r="BG113" s="369"/>
      <c r="BH113" s="370"/>
      <c r="BI113" s="370"/>
      <c r="BJ113" s="371"/>
      <c r="BK113" s="318"/>
      <c r="BL113" s="319"/>
      <c r="BM113" s="319"/>
      <c r="BN113" s="319"/>
      <c r="BO113" s="319"/>
      <c r="BP113" s="320"/>
      <c r="BQ113" s="321"/>
      <c r="BR113" s="322"/>
      <c r="BS113" s="322"/>
      <c r="BT113" s="322"/>
      <c r="BU113" s="322"/>
      <c r="BV113" s="322"/>
      <c r="BW113" s="323"/>
      <c r="BX113" s="321"/>
      <c r="BY113" s="322"/>
      <c r="BZ113" s="322"/>
      <c r="CA113" s="322"/>
      <c r="CB113" s="322"/>
      <c r="CC113" s="323"/>
      <c r="CD113" s="321"/>
      <c r="CE113" s="322"/>
      <c r="CF113" s="322"/>
      <c r="CG113" s="322"/>
      <c r="CH113" s="322"/>
      <c r="CI113" s="323"/>
    </row>
    <row r="114" spans="1:87" ht="18" customHeight="1" x14ac:dyDescent="0.25">
      <c r="A114" s="75"/>
      <c r="B114" s="324" t="s">
        <v>562</v>
      </c>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6"/>
      <c r="Z114" s="333" t="s">
        <v>743</v>
      </c>
      <c r="AA114" s="334"/>
      <c r="AB114" s="334"/>
      <c r="AC114" s="334"/>
      <c r="AD114" s="335"/>
      <c r="AE114" s="333">
        <v>2</v>
      </c>
      <c r="AF114" s="334"/>
      <c r="AG114" s="334"/>
      <c r="AH114" s="334"/>
      <c r="AI114" s="334"/>
      <c r="AJ114" s="334"/>
      <c r="AK114" s="342" t="s">
        <v>41</v>
      </c>
      <c r="AL114" s="343"/>
      <c r="AM114" s="343"/>
      <c r="AN114" s="343"/>
      <c r="AO114" s="343"/>
      <c r="AP114" s="343"/>
      <c r="AQ114" s="343"/>
      <c r="AR114" s="343"/>
      <c r="AS114" s="343"/>
      <c r="AT114" s="343"/>
      <c r="AU114" s="343"/>
      <c r="AV114" s="343"/>
      <c r="AW114" s="343"/>
      <c r="AX114" s="344"/>
      <c r="AY114" s="345">
        <v>0.25</v>
      </c>
      <c r="AZ114" s="346"/>
      <c r="BA114" s="346"/>
      <c r="BB114" s="347"/>
      <c r="BC114" s="345">
        <f>+$AE$114*AY114</f>
        <v>0.5</v>
      </c>
      <c r="BD114" s="346"/>
      <c r="BE114" s="346"/>
      <c r="BF114" s="347"/>
      <c r="BG114" s="285">
        <v>22629</v>
      </c>
      <c r="BH114" s="286"/>
      <c r="BI114" s="286"/>
      <c r="BJ114" s="622"/>
      <c r="BK114" s="288">
        <f>+AY114*BG114</f>
        <v>5657.25</v>
      </c>
      <c r="BL114" s="289"/>
      <c r="BM114" s="289"/>
      <c r="BN114" s="289"/>
      <c r="BO114" s="289"/>
      <c r="BP114" s="290"/>
      <c r="BQ114" s="609">
        <v>2000</v>
      </c>
      <c r="BR114" s="610"/>
      <c r="BS114" s="610"/>
      <c r="BT114" s="610"/>
      <c r="BU114" s="610"/>
      <c r="BV114" s="610"/>
      <c r="BW114" s="611"/>
      <c r="BX114" s="609">
        <f>+(((BK121+BQ114)*15)/85)</f>
        <v>5549.2941176470586</v>
      </c>
      <c r="BY114" s="610"/>
      <c r="BZ114" s="610"/>
      <c r="CA114" s="610"/>
      <c r="CB114" s="610"/>
      <c r="CC114" s="611"/>
      <c r="CD114" s="609">
        <f>+BK121+BQ114+BX114</f>
        <v>36995.294117647056</v>
      </c>
      <c r="CE114" s="610"/>
      <c r="CF114" s="610"/>
      <c r="CG114" s="610"/>
      <c r="CH114" s="610"/>
      <c r="CI114" s="611"/>
    </row>
    <row r="115" spans="1:87" ht="18" customHeight="1" x14ac:dyDescent="0.25">
      <c r="A115" s="75"/>
      <c r="B115" s="327"/>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9"/>
      <c r="Z115" s="336"/>
      <c r="AA115" s="337"/>
      <c r="AB115" s="337"/>
      <c r="AC115" s="337"/>
      <c r="AD115" s="338"/>
      <c r="AE115" s="336"/>
      <c r="AF115" s="337"/>
      <c r="AG115" s="337"/>
      <c r="AH115" s="337"/>
      <c r="AI115" s="337"/>
      <c r="AJ115" s="337"/>
      <c r="AK115" s="300" t="s">
        <v>30</v>
      </c>
      <c r="AL115" s="301"/>
      <c r="AM115" s="301"/>
      <c r="AN115" s="301"/>
      <c r="AO115" s="301"/>
      <c r="AP115" s="301"/>
      <c r="AQ115" s="301"/>
      <c r="AR115" s="301"/>
      <c r="AS115" s="301"/>
      <c r="AT115" s="301"/>
      <c r="AU115" s="301"/>
      <c r="AV115" s="301"/>
      <c r="AW115" s="301"/>
      <c r="AX115" s="302"/>
      <c r="AY115" s="303">
        <v>0.25</v>
      </c>
      <c r="AZ115" s="304"/>
      <c r="BA115" s="304"/>
      <c r="BB115" s="305"/>
      <c r="BC115" s="303">
        <f t="shared" ref="BC115:BC120" si="10">+$AE$114*AY115</f>
        <v>0.5</v>
      </c>
      <c r="BD115" s="304"/>
      <c r="BE115" s="304"/>
      <c r="BF115" s="305"/>
      <c r="BG115" s="309">
        <v>7925</v>
      </c>
      <c r="BH115" s="310"/>
      <c r="BI115" s="310"/>
      <c r="BJ115" s="623"/>
      <c r="BK115" s="624">
        <f t="shared" ref="BK115:BK120" si="11">+AY115*BG115</f>
        <v>1981.25</v>
      </c>
      <c r="BL115" s="625"/>
      <c r="BM115" s="625"/>
      <c r="BN115" s="625"/>
      <c r="BO115" s="625"/>
      <c r="BP115" s="626"/>
      <c r="BQ115" s="612"/>
      <c r="BR115" s="613"/>
      <c r="BS115" s="613"/>
      <c r="BT115" s="613"/>
      <c r="BU115" s="613"/>
      <c r="BV115" s="613"/>
      <c r="BW115" s="614"/>
      <c r="BX115" s="612"/>
      <c r="BY115" s="613"/>
      <c r="BZ115" s="613"/>
      <c r="CA115" s="613"/>
      <c r="CB115" s="613"/>
      <c r="CC115" s="614"/>
      <c r="CD115" s="612"/>
      <c r="CE115" s="613"/>
      <c r="CF115" s="613"/>
      <c r="CG115" s="613"/>
      <c r="CH115" s="613"/>
      <c r="CI115" s="614"/>
    </row>
    <row r="116" spans="1:87" ht="18" customHeight="1" x14ac:dyDescent="0.25">
      <c r="A116" s="75"/>
      <c r="B116" s="327"/>
      <c r="C116" s="328"/>
      <c r="D116" s="328"/>
      <c r="E116" s="328"/>
      <c r="F116" s="328"/>
      <c r="G116" s="328"/>
      <c r="H116" s="328"/>
      <c r="I116" s="328"/>
      <c r="J116" s="328"/>
      <c r="K116" s="328"/>
      <c r="L116" s="328"/>
      <c r="M116" s="328"/>
      <c r="N116" s="328"/>
      <c r="O116" s="328"/>
      <c r="P116" s="328"/>
      <c r="Q116" s="328"/>
      <c r="R116" s="328"/>
      <c r="S116" s="328"/>
      <c r="T116" s="328"/>
      <c r="U116" s="328"/>
      <c r="V116" s="328"/>
      <c r="W116" s="328"/>
      <c r="X116" s="328"/>
      <c r="Y116" s="329"/>
      <c r="Z116" s="336"/>
      <c r="AA116" s="337"/>
      <c r="AB116" s="337"/>
      <c r="AC116" s="337"/>
      <c r="AD116" s="338"/>
      <c r="AE116" s="336"/>
      <c r="AF116" s="337"/>
      <c r="AG116" s="337"/>
      <c r="AH116" s="337"/>
      <c r="AI116" s="337"/>
      <c r="AJ116" s="337"/>
      <c r="AK116" s="300" t="s">
        <v>22</v>
      </c>
      <c r="AL116" s="301"/>
      <c r="AM116" s="301"/>
      <c r="AN116" s="301"/>
      <c r="AO116" s="301"/>
      <c r="AP116" s="301"/>
      <c r="AQ116" s="301"/>
      <c r="AR116" s="301"/>
      <c r="AS116" s="301"/>
      <c r="AT116" s="301"/>
      <c r="AU116" s="301"/>
      <c r="AV116" s="301"/>
      <c r="AW116" s="301"/>
      <c r="AX116" s="302"/>
      <c r="AY116" s="303">
        <v>0.25</v>
      </c>
      <c r="AZ116" s="304"/>
      <c r="BA116" s="304"/>
      <c r="BB116" s="305"/>
      <c r="BC116" s="303">
        <f t="shared" si="10"/>
        <v>0.5</v>
      </c>
      <c r="BD116" s="304"/>
      <c r="BE116" s="304"/>
      <c r="BF116" s="305"/>
      <c r="BG116" s="309">
        <v>7925</v>
      </c>
      <c r="BH116" s="310"/>
      <c r="BI116" s="310"/>
      <c r="BJ116" s="623"/>
      <c r="BK116" s="624">
        <f t="shared" si="11"/>
        <v>1981.25</v>
      </c>
      <c r="BL116" s="625"/>
      <c r="BM116" s="625"/>
      <c r="BN116" s="625"/>
      <c r="BO116" s="625"/>
      <c r="BP116" s="626"/>
      <c r="BQ116" s="612"/>
      <c r="BR116" s="613"/>
      <c r="BS116" s="613"/>
      <c r="BT116" s="613"/>
      <c r="BU116" s="613"/>
      <c r="BV116" s="613"/>
      <c r="BW116" s="614"/>
      <c r="BX116" s="612"/>
      <c r="BY116" s="613"/>
      <c r="BZ116" s="613"/>
      <c r="CA116" s="613"/>
      <c r="CB116" s="613"/>
      <c r="CC116" s="614"/>
      <c r="CD116" s="612"/>
      <c r="CE116" s="613"/>
      <c r="CF116" s="613"/>
      <c r="CG116" s="613"/>
      <c r="CH116" s="613"/>
      <c r="CI116" s="614"/>
    </row>
    <row r="117" spans="1:87" ht="18" customHeight="1" x14ac:dyDescent="0.25">
      <c r="A117" s="75"/>
      <c r="B117" s="327"/>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9"/>
      <c r="Z117" s="336"/>
      <c r="AA117" s="337"/>
      <c r="AB117" s="337"/>
      <c r="AC117" s="337"/>
      <c r="AD117" s="338"/>
      <c r="AE117" s="336"/>
      <c r="AF117" s="337"/>
      <c r="AG117" s="337"/>
      <c r="AH117" s="337"/>
      <c r="AI117" s="337"/>
      <c r="AJ117" s="337"/>
      <c r="AK117" s="300" t="s">
        <v>29</v>
      </c>
      <c r="AL117" s="301"/>
      <c r="AM117" s="301"/>
      <c r="AN117" s="301"/>
      <c r="AO117" s="301"/>
      <c r="AP117" s="301"/>
      <c r="AQ117" s="301"/>
      <c r="AR117" s="301"/>
      <c r="AS117" s="301"/>
      <c r="AT117" s="301"/>
      <c r="AU117" s="301"/>
      <c r="AV117" s="301"/>
      <c r="AW117" s="301"/>
      <c r="AX117" s="302"/>
      <c r="AY117" s="303">
        <v>0.25</v>
      </c>
      <c r="AZ117" s="304"/>
      <c r="BA117" s="304"/>
      <c r="BB117" s="305"/>
      <c r="BC117" s="303">
        <f t="shared" si="10"/>
        <v>0.5</v>
      </c>
      <c r="BD117" s="304"/>
      <c r="BE117" s="304"/>
      <c r="BF117" s="305"/>
      <c r="BG117" s="309">
        <v>7925</v>
      </c>
      <c r="BH117" s="310"/>
      <c r="BI117" s="310"/>
      <c r="BJ117" s="623"/>
      <c r="BK117" s="624">
        <f t="shared" si="11"/>
        <v>1981.25</v>
      </c>
      <c r="BL117" s="625"/>
      <c r="BM117" s="625"/>
      <c r="BN117" s="625"/>
      <c r="BO117" s="625"/>
      <c r="BP117" s="626"/>
      <c r="BQ117" s="612"/>
      <c r="BR117" s="613"/>
      <c r="BS117" s="613"/>
      <c r="BT117" s="613"/>
      <c r="BU117" s="613"/>
      <c r="BV117" s="613"/>
      <c r="BW117" s="614"/>
      <c r="BX117" s="612"/>
      <c r="BY117" s="613"/>
      <c r="BZ117" s="613"/>
      <c r="CA117" s="613"/>
      <c r="CB117" s="613"/>
      <c r="CC117" s="614"/>
      <c r="CD117" s="612"/>
      <c r="CE117" s="613"/>
      <c r="CF117" s="613"/>
      <c r="CG117" s="613"/>
      <c r="CH117" s="613"/>
      <c r="CI117" s="614"/>
    </row>
    <row r="118" spans="1:87" ht="18" customHeight="1" x14ac:dyDescent="0.25">
      <c r="A118" s="75"/>
      <c r="B118" s="327"/>
      <c r="C118" s="328"/>
      <c r="D118" s="328"/>
      <c r="E118" s="328"/>
      <c r="F118" s="328"/>
      <c r="G118" s="328"/>
      <c r="H118" s="328"/>
      <c r="I118" s="328"/>
      <c r="J118" s="328"/>
      <c r="K118" s="328"/>
      <c r="L118" s="328"/>
      <c r="M118" s="328"/>
      <c r="N118" s="328"/>
      <c r="O118" s="328"/>
      <c r="P118" s="328"/>
      <c r="Q118" s="328"/>
      <c r="R118" s="328"/>
      <c r="S118" s="328"/>
      <c r="T118" s="328"/>
      <c r="U118" s="328"/>
      <c r="V118" s="328"/>
      <c r="W118" s="328"/>
      <c r="X118" s="328"/>
      <c r="Y118" s="329"/>
      <c r="Z118" s="336"/>
      <c r="AA118" s="337"/>
      <c r="AB118" s="337"/>
      <c r="AC118" s="337"/>
      <c r="AD118" s="338"/>
      <c r="AE118" s="336"/>
      <c r="AF118" s="337"/>
      <c r="AG118" s="337"/>
      <c r="AH118" s="337"/>
      <c r="AI118" s="337"/>
      <c r="AJ118" s="337"/>
      <c r="AK118" s="300" t="s">
        <v>14</v>
      </c>
      <c r="AL118" s="301"/>
      <c r="AM118" s="301"/>
      <c r="AN118" s="301"/>
      <c r="AO118" s="301"/>
      <c r="AP118" s="301"/>
      <c r="AQ118" s="301"/>
      <c r="AR118" s="301"/>
      <c r="AS118" s="301"/>
      <c r="AT118" s="301"/>
      <c r="AU118" s="301"/>
      <c r="AV118" s="301"/>
      <c r="AW118" s="301"/>
      <c r="AX118" s="302"/>
      <c r="AY118" s="303">
        <v>0.25</v>
      </c>
      <c r="AZ118" s="304"/>
      <c r="BA118" s="304"/>
      <c r="BB118" s="305"/>
      <c r="BC118" s="303">
        <f t="shared" si="10"/>
        <v>0.5</v>
      </c>
      <c r="BD118" s="304"/>
      <c r="BE118" s="304"/>
      <c r="BF118" s="305"/>
      <c r="BG118" s="309">
        <v>7925</v>
      </c>
      <c r="BH118" s="310"/>
      <c r="BI118" s="310"/>
      <c r="BJ118" s="623"/>
      <c r="BK118" s="624">
        <f t="shared" si="11"/>
        <v>1981.25</v>
      </c>
      <c r="BL118" s="625"/>
      <c r="BM118" s="625"/>
      <c r="BN118" s="625"/>
      <c r="BO118" s="625"/>
      <c r="BP118" s="626"/>
      <c r="BQ118" s="612"/>
      <c r="BR118" s="613"/>
      <c r="BS118" s="613"/>
      <c r="BT118" s="613"/>
      <c r="BU118" s="613"/>
      <c r="BV118" s="613"/>
      <c r="BW118" s="614"/>
      <c r="BX118" s="612"/>
      <c r="BY118" s="613"/>
      <c r="BZ118" s="613"/>
      <c r="CA118" s="613"/>
      <c r="CB118" s="613"/>
      <c r="CC118" s="614"/>
      <c r="CD118" s="612"/>
      <c r="CE118" s="613"/>
      <c r="CF118" s="613"/>
      <c r="CG118" s="613"/>
      <c r="CH118" s="613"/>
      <c r="CI118" s="614"/>
    </row>
    <row r="119" spans="1:87" ht="18" customHeight="1" x14ac:dyDescent="0.25">
      <c r="A119" s="75"/>
      <c r="B119" s="327"/>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9"/>
      <c r="Z119" s="336"/>
      <c r="AA119" s="337"/>
      <c r="AB119" s="337"/>
      <c r="AC119" s="337"/>
      <c r="AD119" s="338"/>
      <c r="AE119" s="336"/>
      <c r="AF119" s="337"/>
      <c r="AG119" s="337"/>
      <c r="AH119" s="337"/>
      <c r="AI119" s="337"/>
      <c r="AJ119" s="337"/>
      <c r="AK119" s="300" t="s">
        <v>13</v>
      </c>
      <c r="AL119" s="301"/>
      <c r="AM119" s="301"/>
      <c r="AN119" s="301"/>
      <c r="AO119" s="301"/>
      <c r="AP119" s="301"/>
      <c r="AQ119" s="301"/>
      <c r="AR119" s="301"/>
      <c r="AS119" s="301"/>
      <c r="AT119" s="301"/>
      <c r="AU119" s="301"/>
      <c r="AV119" s="301"/>
      <c r="AW119" s="301"/>
      <c r="AX119" s="302"/>
      <c r="AY119" s="303">
        <v>0.25</v>
      </c>
      <c r="AZ119" s="304"/>
      <c r="BA119" s="304"/>
      <c r="BB119" s="305"/>
      <c r="BC119" s="303">
        <f t="shared" si="10"/>
        <v>0.5</v>
      </c>
      <c r="BD119" s="304"/>
      <c r="BE119" s="304"/>
      <c r="BF119" s="305"/>
      <c r="BG119" s="309">
        <v>40826</v>
      </c>
      <c r="BH119" s="310"/>
      <c r="BI119" s="310"/>
      <c r="BJ119" s="623"/>
      <c r="BK119" s="624">
        <f t="shared" si="11"/>
        <v>10206.5</v>
      </c>
      <c r="BL119" s="625"/>
      <c r="BM119" s="625"/>
      <c r="BN119" s="625"/>
      <c r="BO119" s="625"/>
      <c r="BP119" s="626"/>
      <c r="BQ119" s="612"/>
      <c r="BR119" s="613"/>
      <c r="BS119" s="613"/>
      <c r="BT119" s="613"/>
      <c r="BU119" s="613"/>
      <c r="BV119" s="613"/>
      <c r="BW119" s="614"/>
      <c r="BX119" s="612"/>
      <c r="BY119" s="613"/>
      <c r="BZ119" s="613"/>
      <c r="CA119" s="613"/>
      <c r="CB119" s="613"/>
      <c r="CC119" s="614"/>
      <c r="CD119" s="612"/>
      <c r="CE119" s="613"/>
      <c r="CF119" s="613"/>
      <c r="CG119" s="613"/>
      <c r="CH119" s="613"/>
      <c r="CI119" s="614"/>
    </row>
    <row r="120" spans="1:87" ht="18" customHeight="1" thickBot="1" x14ac:dyDescent="0.3">
      <c r="A120" s="75"/>
      <c r="B120" s="330"/>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2"/>
      <c r="Z120" s="339"/>
      <c r="AA120" s="340"/>
      <c r="AB120" s="340"/>
      <c r="AC120" s="340"/>
      <c r="AD120" s="341"/>
      <c r="AE120" s="339"/>
      <c r="AF120" s="340"/>
      <c r="AG120" s="340"/>
      <c r="AH120" s="340"/>
      <c r="AI120" s="340"/>
      <c r="AJ120" s="340"/>
      <c r="AK120" s="392" t="s">
        <v>530</v>
      </c>
      <c r="AL120" s="393"/>
      <c r="AM120" s="393"/>
      <c r="AN120" s="393"/>
      <c r="AO120" s="393"/>
      <c r="AP120" s="393"/>
      <c r="AQ120" s="393"/>
      <c r="AR120" s="393"/>
      <c r="AS120" s="393"/>
      <c r="AT120" s="393"/>
      <c r="AU120" s="393"/>
      <c r="AV120" s="393"/>
      <c r="AW120" s="393"/>
      <c r="AX120" s="394"/>
      <c r="AY120" s="395">
        <v>0.25</v>
      </c>
      <c r="AZ120" s="396"/>
      <c r="BA120" s="396"/>
      <c r="BB120" s="397"/>
      <c r="BC120" s="395">
        <f t="shared" si="10"/>
        <v>0.5</v>
      </c>
      <c r="BD120" s="396"/>
      <c r="BE120" s="396"/>
      <c r="BF120" s="397"/>
      <c r="BG120" s="401">
        <v>22629</v>
      </c>
      <c r="BH120" s="402"/>
      <c r="BI120" s="402"/>
      <c r="BJ120" s="618"/>
      <c r="BK120" s="619">
        <f t="shared" si="11"/>
        <v>5657.25</v>
      </c>
      <c r="BL120" s="620"/>
      <c r="BM120" s="620"/>
      <c r="BN120" s="620"/>
      <c r="BO120" s="620"/>
      <c r="BP120" s="621"/>
      <c r="BQ120" s="615"/>
      <c r="BR120" s="616"/>
      <c r="BS120" s="616"/>
      <c r="BT120" s="616"/>
      <c r="BU120" s="616"/>
      <c r="BV120" s="616"/>
      <c r="BW120" s="617"/>
      <c r="BX120" s="615"/>
      <c r="BY120" s="616"/>
      <c r="BZ120" s="616"/>
      <c r="CA120" s="616"/>
      <c r="CB120" s="616"/>
      <c r="CC120" s="617"/>
      <c r="CD120" s="615"/>
      <c r="CE120" s="616"/>
      <c r="CF120" s="616"/>
      <c r="CG120" s="616"/>
      <c r="CH120" s="616"/>
      <c r="CI120" s="617"/>
    </row>
    <row r="121" spans="1:87" ht="18" customHeight="1" thickBot="1" x14ac:dyDescent="0.3">
      <c r="A121" s="75"/>
      <c r="B121" s="377"/>
      <c r="C121" s="378"/>
      <c r="D121" s="378"/>
      <c r="E121" s="378"/>
      <c r="F121" s="378"/>
      <c r="G121" s="378"/>
      <c r="H121" s="378"/>
      <c r="I121" s="378"/>
      <c r="J121" s="378"/>
      <c r="K121" s="378"/>
      <c r="L121" s="378"/>
      <c r="M121" s="378"/>
      <c r="N121" s="378"/>
      <c r="O121" s="378"/>
      <c r="P121" s="378"/>
      <c r="Q121" s="378"/>
      <c r="R121" s="378"/>
      <c r="S121" s="378"/>
      <c r="T121" s="378"/>
      <c r="U121" s="378"/>
      <c r="V121" s="378"/>
      <c r="W121" s="378"/>
      <c r="X121" s="378"/>
      <c r="Y121" s="378"/>
      <c r="Z121" s="378"/>
      <c r="AA121" s="378"/>
      <c r="AB121" s="378"/>
      <c r="AC121" s="378"/>
      <c r="AD121" s="378"/>
      <c r="AE121" s="378"/>
      <c r="AF121" s="378"/>
      <c r="AG121" s="378"/>
      <c r="AH121" s="378"/>
      <c r="AI121" s="378"/>
      <c r="AJ121" s="379"/>
      <c r="AK121" s="380" t="s">
        <v>3</v>
      </c>
      <c r="AL121" s="381"/>
      <c r="AM121" s="381"/>
      <c r="AN121" s="381"/>
      <c r="AO121" s="381"/>
      <c r="AP121" s="381"/>
      <c r="AQ121" s="381"/>
      <c r="AR121" s="381"/>
      <c r="AS121" s="381"/>
      <c r="AT121" s="381"/>
      <c r="AU121" s="381"/>
      <c r="AV121" s="381"/>
      <c r="AW121" s="381"/>
      <c r="AX121" s="381"/>
      <c r="AY121" s="381"/>
      <c r="AZ121" s="381"/>
      <c r="BA121" s="381"/>
      <c r="BB121" s="381"/>
      <c r="BC121" s="381"/>
      <c r="BD121" s="381"/>
      <c r="BE121" s="381"/>
      <c r="BF121" s="381"/>
      <c r="BG121" s="381"/>
      <c r="BH121" s="381"/>
      <c r="BI121" s="381"/>
      <c r="BJ121" s="630"/>
      <c r="BK121" s="627">
        <f>SUM(BK114:BP120)</f>
        <v>29446</v>
      </c>
      <c r="BL121" s="628"/>
      <c r="BM121" s="628"/>
      <c r="BN121" s="628"/>
      <c r="BO121" s="628"/>
      <c r="BP121" s="629"/>
      <c r="BQ121" s="387" t="s">
        <v>100</v>
      </c>
      <c r="BR121" s="388"/>
      <c r="BS121" s="388"/>
      <c r="BT121" s="388"/>
      <c r="BU121" s="388"/>
      <c r="BV121" s="388"/>
      <c r="BW121" s="388"/>
      <c r="BX121" s="388"/>
      <c r="BY121" s="388"/>
      <c r="BZ121" s="388"/>
      <c r="CA121" s="388"/>
      <c r="CB121" s="388"/>
      <c r="CC121" s="389"/>
      <c r="CD121" s="390">
        <f>+CD114*AE114</f>
        <v>73990.588235294112</v>
      </c>
      <c r="CE121" s="390"/>
      <c r="CF121" s="390"/>
      <c r="CG121" s="390"/>
      <c r="CH121" s="390"/>
      <c r="CI121" s="391"/>
    </row>
    <row r="122" spans="1:87" ht="18" customHeight="1" thickBot="1" x14ac:dyDescent="0.3">
      <c r="A122" s="75"/>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7"/>
      <c r="AZ122" s="77"/>
      <c r="BA122" s="77"/>
      <c r="BB122" s="77"/>
      <c r="BC122" s="77"/>
      <c r="BD122" s="77"/>
      <c r="BE122" s="77"/>
      <c r="BF122" s="77"/>
      <c r="BG122" s="78"/>
      <c r="BH122" s="78"/>
      <c r="BI122" s="78"/>
      <c r="BJ122" s="78"/>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row>
    <row r="123" spans="1:87" ht="18" customHeight="1" thickBot="1" x14ac:dyDescent="0.3">
      <c r="A123" s="75"/>
      <c r="B123" s="418" t="s">
        <v>24</v>
      </c>
      <c r="C123" s="419"/>
      <c r="D123" s="419"/>
      <c r="E123" s="419"/>
      <c r="F123" s="419"/>
      <c r="G123" s="419"/>
      <c r="H123" s="419"/>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2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1"/>
      <c r="BH123" s="81"/>
      <c r="BI123" s="81"/>
      <c r="BJ123" s="81"/>
      <c r="BK123" s="80"/>
      <c r="BL123" s="80"/>
      <c r="BM123" s="80"/>
      <c r="BN123" s="80"/>
      <c r="BO123" s="80"/>
      <c r="BP123" s="80"/>
      <c r="BQ123" s="80"/>
      <c r="BR123" s="80"/>
      <c r="BS123" s="80"/>
      <c r="BT123" s="80"/>
      <c r="BU123" s="80"/>
      <c r="BV123" s="80"/>
      <c r="BW123" s="80"/>
      <c r="BX123" s="80"/>
      <c r="BY123" s="80"/>
      <c r="BZ123" s="80"/>
      <c r="CA123" s="80"/>
    </row>
    <row r="124" spans="1:87" ht="18" customHeight="1" thickBot="1" x14ac:dyDescent="0.3">
      <c r="A124" s="75"/>
      <c r="B124" s="418" t="s">
        <v>96</v>
      </c>
      <c r="C124" s="419"/>
      <c r="D124" s="419"/>
      <c r="E124" s="419"/>
      <c r="F124" s="419"/>
      <c r="G124" s="419"/>
      <c r="H124" s="419"/>
      <c r="I124" s="419"/>
      <c r="J124" s="419"/>
      <c r="K124" s="419"/>
      <c r="L124" s="419"/>
      <c r="M124" s="419"/>
      <c r="N124" s="419"/>
      <c r="O124" s="420"/>
      <c r="P124" s="418" t="s">
        <v>97</v>
      </c>
      <c r="Q124" s="419"/>
      <c r="R124" s="419"/>
      <c r="S124" s="419"/>
      <c r="T124" s="419"/>
      <c r="U124" s="420"/>
      <c r="V124" s="418" t="s">
        <v>28</v>
      </c>
      <c r="W124" s="419"/>
      <c r="X124" s="419"/>
      <c r="Y124" s="419"/>
      <c r="Z124" s="419"/>
      <c r="AA124" s="419"/>
      <c r="AB124" s="420"/>
      <c r="AC124" s="418" t="s">
        <v>8</v>
      </c>
      <c r="AD124" s="419"/>
      <c r="AE124" s="419"/>
      <c r="AF124" s="419"/>
      <c r="AG124" s="419"/>
      <c r="AH124" s="420"/>
      <c r="AI124" s="80"/>
      <c r="AJ124" s="80"/>
      <c r="AK124" s="80"/>
      <c r="AL124" s="80"/>
      <c r="AM124" s="80"/>
      <c r="AN124" s="80"/>
      <c r="AO124" s="80"/>
      <c r="AP124" s="80"/>
      <c r="AQ124" s="80"/>
      <c r="AR124" s="80"/>
      <c r="AS124" s="80"/>
      <c r="AT124" s="80"/>
      <c r="AU124" s="80"/>
      <c r="AV124" s="80"/>
      <c r="AW124" s="80"/>
      <c r="AX124" s="80"/>
      <c r="AY124" s="82"/>
      <c r="AZ124" s="82"/>
      <c r="BA124" s="82"/>
      <c r="BB124" s="82"/>
      <c r="BC124" s="82"/>
      <c r="BD124" s="82"/>
      <c r="BE124" s="82"/>
      <c r="BF124" s="82"/>
      <c r="BG124" s="80"/>
      <c r="BH124" s="83"/>
      <c r="BI124" s="83"/>
      <c r="BJ124" s="83"/>
      <c r="BK124" s="80"/>
      <c r="BL124" s="80"/>
      <c r="BM124" s="80"/>
      <c r="BN124" s="80"/>
      <c r="BO124" s="80"/>
      <c r="BP124" s="80"/>
      <c r="BQ124" s="80"/>
      <c r="BR124" s="80"/>
      <c r="BS124" s="80"/>
      <c r="BT124" s="80"/>
      <c r="BU124" s="80"/>
      <c r="BV124" s="80"/>
      <c r="BW124" s="80"/>
      <c r="BX124" s="80"/>
      <c r="BY124" s="80"/>
      <c r="BZ124" s="80"/>
      <c r="CA124" s="80"/>
    </row>
    <row r="125" spans="1:87" ht="18" customHeight="1" x14ac:dyDescent="0.25">
      <c r="A125" s="75"/>
      <c r="B125" s="84" t="str">
        <f>'PLAN DE CARGOS'!B24:P24</f>
        <v>Asesor de Control Interno</v>
      </c>
      <c r="C125" s="85"/>
      <c r="D125" s="85"/>
      <c r="E125" s="85"/>
      <c r="F125" s="85"/>
      <c r="G125" s="85"/>
      <c r="H125" s="85"/>
      <c r="I125" s="85"/>
      <c r="J125" s="85"/>
      <c r="K125" s="85"/>
      <c r="L125" s="85"/>
      <c r="M125" s="85"/>
      <c r="N125" s="85"/>
      <c r="O125" s="86"/>
      <c r="P125" s="421">
        <f>SUMIF($AK$34:$AK$121,"=Asesor de Control Interno",BC34:BF121)</f>
        <v>7</v>
      </c>
      <c r="Q125" s="422"/>
      <c r="R125" s="422"/>
      <c r="S125" s="422"/>
      <c r="T125" s="422"/>
      <c r="U125" s="423"/>
      <c r="V125" s="424">
        <f>'CARGA DE HORAS LABORADAS'!P24</f>
        <v>2112</v>
      </c>
      <c r="W125" s="424"/>
      <c r="X125" s="424"/>
      <c r="Y125" s="424"/>
      <c r="Z125" s="424"/>
      <c r="AA125" s="424"/>
      <c r="AB125" s="425"/>
      <c r="AC125" s="424">
        <f>'CARGA DE HORAS LABORADAS'!AC24</f>
        <v>-5.0000000001091394E-3</v>
      </c>
      <c r="AD125" s="424"/>
      <c r="AE125" s="424"/>
      <c r="AF125" s="424"/>
      <c r="AG125" s="424"/>
      <c r="AH125" s="425"/>
      <c r="AI125" s="87"/>
      <c r="AJ125" s="87"/>
      <c r="AK125" s="80"/>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0"/>
      <c r="BH125" s="89"/>
      <c r="BI125" s="89"/>
      <c r="BJ125" s="89"/>
      <c r="BK125" s="80"/>
      <c r="BL125" s="80"/>
      <c r="BM125" s="80"/>
      <c r="BN125" s="80"/>
      <c r="BO125" s="80"/>
      <c r="BP125" s="80"/>
      <c r="BQ125" s="80"/>
      <c r="BR125" s="80"/>
      <c r="BS125" s="80"/>
      <c r="BT125" s="80"/>
      <c r="BU125" s="80"/>
      <c r="BV125" s="80"/>
      <c r="BW125" s="80"/>
      <c r="BX125" s="80"/>
      <c r="BY125" s="80"/>
      <c r="BZ125" s="80"/>
      <c r="CA125" s="80"/>
    </row>
    <row r="126" spans="1:87" ht="18" customHeight="1" x14ac:dyDescent="0.25">
      <c r="A126" s="75"/>
      <c r="B126" s="90" t="str">
        <f>'PLAN DE CARGOS'!B25:P25</f>
        <v>Auxiliar Administrativo (Admisiones)</v>
      </c>
      <c r="C126" s="91"/>
      <c r="D126" s="91"/>
      <c r="E126" s="91"/>
      <c r="F126" s="91"/>
      <c r="G126" s="91"/>
      <c r="H126" s="91"/>
      <c r="I126" s="91"/>
      <c r="J126" s="91"/>
      <c r="K126" s="91"/>
      <c r="L126" s="91"/>
      <c r="M126" s="91"/>
      <c r="N126" s="91"/>
      <c r="O126" s="92"/>
      <c r="P126" s="413">
        <f>SUMIF($AK$34:$AK$121,"=Auxiliar Administrativo (Admisiones)",BC34:BF121)</f>
        <v>1.5</v>
      </c>
      <c r="Q126" s="414"/>
      <c r="R126" s="414"/>
      <c r="S126" s="414"/>
      <c r="T126" s="414"/>
      <c r="U126" s="415"/>
      <c r="V126" s="416">
        <f>'CARGA DE HORAS LABORADAS'!P25</f>
        <v>4224</v>
      </c>
      <c r="W126" s="416"/>
      <c r="X126" s="416"/>
      <c r="Y126" s="416"/>
      <c r="Z126" s="416"/>
      <c r="AA126" s="416"/>
      <c r="AB126" s="417"/>
      <c r="AC126" s="416">
        <f>'CARGA DE HORAS LABORADAS'!AC25</f>
        <v>0</v>
      </c>
      <c r="AD126" s="416"/>
      <c r="AE126" s="416"/>
      <c r="AF126" s="416"/>
      <c r="AG126" s="416"/>
      <c r="AH126" s="417"/>
      <c r="AI126" s="87"/>
      <c r="AJ126" s="87"/>
      <c r="AK126" s="80"/>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0"/>
      <c r="BH126" s="89"/>
      <c r="BI126" s="89"/>
      <c r="BJ126" s="89"/>
      <c r="BK126" s="80"/>
      <c r="BL126" s="80"/>
      <c r="BM126" s="80"/>
      <c r="BN126" s="80"/>
      <c r="BO126" s="80"/>
      <c r="BP126" s="80"/>
      <c r="BQ126" s="80"/>
      <c r="BR126" s="80"/>
      <c r="BS126" s="80"/>
      <c r="BT126" s="80"/>
      <c r="BU126" s="80"/>
      <c r="BV126" s="80"/>
      <c r="BW126" s="80"/>
      <c r="BX126" s="80"/>
      <c r="BY126" s="80"/>
      <c r="BZ126" s="80"/>
      <c r="CA126" s="80"/>
    </row>
    <row r="127" spans="1:87" ht="18" customHeight="1" x14ac:dyDescent="0.25">
      <c r="A127" s="75"/>
      <c r="B127" s="90" t="str">
        <f>'PLAN DE CARGOS'!B26:P26</f>
        <v>Auxiliar Administrativo (Almacenista)</v>
      </c>
      <c r="C127" s="91"/>
      <c r="D127" s="91"/>
      <c r="E127" s="91"/>
      <c r="F127" s="91"/>
      <c r="G127" s="91"/>
      <c r="H127" s="91"/>
      <c r="I127" s="91"/>
      <c r="J127" s="91"/>
      <c r="K127" s="91"/>
      <c r="L127" s="91"/>
      <c r="M127" s="91"/>
      <c r="N127" s="91"/>
      <c r="O127" s="92"/>
      <c r="P127" s="413">
        <f>SUMIF($AK$34:$AK$121,"=Auxiliar Administrativo (Almacenista)",BC34:BF121)</f>
        <v>37.5</v>
      </c>
      <c r="Q127" s="414"/>
      <c r="R127" s="414"/>
      <c r="S127" s="414"/>
      <c r="T127" s="414"/>
      <c r="U127" s="415"/>
      <c r="V127" s="416">
        <f>'CARGA DE HORAS LABORADAS'!P26</f>
        <v>2112</v>
      </c>
      <c r="W127" s="416"/>
      <c r="X127" s="416"/>
      <c r="Y127" s="416"/>
      <c r="Z127" s="416"/>
      <c r="AA127" s="416"/>
      <c r="AB127" s="417"/>
      <c r="AC127" s="416">
        <f>'CARGA DE HORAS LABORADAS'!AC26</f>
        <v>0</v>
      </c>
      <c r="AD127" s="416"/>
      <c r="AE127" s="416"/>
      <c r="AF127" s="416"/>
      <c r="AG127" s="416"/>
      <c r="AH127" s="417"/>
      <c r="AI127" s="80"/>
      <c r="AJ127" s="80"/>
      <c r="AK127" s="80"/>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0"/>
      <c r="BH127" s="89"/>
      <c r="BI127" s="89"/>
      <c r="BJ127" s="89"/>
      <c r="BK127" s="80"/>
      <c r="BL127" s="80"/>
      <c r="BM127" s="80"/>
      <c r="BN127" s="80"/>
      <c r="BO127" s="80"/>
      <c r="BP127" s="80"/>
      <c r="BQ127" s="80"/>
      <c r="BR127" s="80"/>
      <c r="BS127" s="80"/>
      <c r="BT127" s="80"/>
      <c r="BU127" s="80"/>
      <c r="BV127" s="80"/>
      <c r="BW127" s="80"/>
      <c r="BX127" s="80"/>
      <c r="BY127" s="80"/>
      <c r="BZ127" s="80"/>
      <c r="CA127" s="80"/>
    </row>
    <row r="128" spans="1:87" ht="18" customHeight="1" x14ac:dyDescent="0.25">
      <c r="A128" s="75"/>
      <c r="B128" s="90" t="str">
        <f>'PLAN DE CARGOS'!B27:P27</f>
        <v>Auxiliar Administrativo (Archivo)</v>
      </c>
      <c r="C128" s="91"/>
      <c r="D128" s="91"/>
      <c r="E128" s="91"/>
      <c r="F128" s="91"/>
      <c r="G128" s="91"/>
      <c r="H128" s="91"/>
      <c r="I128" s="91"/>
      <c r="J128" s="91"/>
      <c r="K128" s="91"/>
      <c r="L128" s="91"/>
      <c r="M128" s="91"/>
      <c r="N128" s="91"/>
      <c r="O128" s="92"/>
      <c r="P128" s="413">
        <f>SUMIF($AK$34:$AK$121,"=Auxiliar Administrativo (Archivo)",BC34:BF121)</f>
        <v>1.5</v>
      </c>
      <c r="Q128" s="414"/>
      <c r="R128" s="414"/>
      <c r="S128" s="414"/>
      <c r="T128" s="414"/>
      <c r="U128" s="415"/>
      <c r="V128" s="416">
        <f>'CARGA DE HORAS LABORADAS'!P27</f>
        <v>2112</v>
      </c>
      <c r="W128" s="416"/>
      <c r="X128" s="416"/>
      <c r="Y128" s="416"/>
      <c r="Z128" s="416"/>
      <c r="AA128" s="416"/>
      <c r="AB128" s="417"/>
      <c r="AC128" s="416">
        <f>'CARGA DE HORAS LABORADAS'!AC27</f>
        <v>0</v>
      </c>
      <c r="AD128" s="416"/>
      <c r="AE128" s="416"/>
      <c r="AF128" s="416"/>
      <c r="AG128" s="416"/>
      <c r="AH128" s="417"/>
      <c r="AI128" s="80"/>
      <c r="AJ128" s="80"/>
      <c r="AK128" s="80"/>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0"/>
      <c r="BH128" s="89"/>
      <c r="BI128" s="89"/>
      <c r="BJ128" s="89"/>
      <c r="BK128" s="80"/>
      <c r="BL128" s="80"/>
      <c r="BM128" s="80"/>
      <c r="BN128" s="80"/>
      <c r="BO128" s="80"/>
      <c r="BP128" s="80"/>
      <c r="BQ128" s="80"/>
      <c r="BR128" s="80"/>
      <c r="BS128" s="80"/>
      <c r="BT128" s="80"/>
      <c r="BU128" s="80"/>
      <c r="BV128" s="80"/>
      <c r="BW128" s="80"/>
      <c r="BX128" s="80"/>
      <c r="BY128" s="80"/>
      <c r="BZ128" s="80"/>
      <c r="CA128" s="80"/>
    </row>
    <row r="129" spans="1:79" ht="18" customHeight="1" x14ac:dyDescent="0.25">
      <c r="A129" s="75"/>
      <c r="B129" s="90" t="str">
        <f>'PLAN DE CARGOS'!B28:P28</f>
        <v>Auxiliar Administrativo (Atención al Usuario)</v>
      </c>
      <c r="C129" s="91"/>
      <c r="D129" s="91"/>
      <c r="E129" s="91"/>
      <c r="F129" s="91"/>
      <c r="G129" s="91"/>
      <c r="H129" s="91"/>
      <c r="I129" s="91"/>
      <c r="J129" s="91"/>
      <c r="K129" s="91"/>
      <c r="L129" s="91"/>
      <c r="M129" s="91"/>
      <c r="N129" s="91"/>
      <c r="O129" s="92"/>
      <c r="P129" s="413">
        <f>SUMIF($AK$34:$AK$121,"=Auxiliar Administrativo (Atención al Usuario)",BC34:BF121)</f>
        <v>1.5</v>
      </c>
      <c r="Q129" s="414"/>
      <c r="R129" s="414"/>
      <c r="S129" s="414"/>
      <c r="T129" s="414"/>
      <c r="U129" s="415"/>
      <c r="V129" s="416">
        <f>'CARGA DE HORAS LABORADAS'!P28</f>
        <v>2112</v>
      </c>
      <c r="W129" s="416"/>
      <c r="X129" s="416"/>
      <c r="Y129" s="416"/>
      <c r="Z129" s="416"/>
      <c r="AA129" s="416"/>
      <c r="AB129" s="417"/>
      <c r="AC129" s="416">
        <f>'CARGA DE HORAS LABORADAS'!AC28</f>
        <v>0</v>
      </c>
      <c r="AD129" s="416"/>
      <c r="AE129" s="416"/>
      <c r="AF129" s="416"/>
      <c r="AG129" s="416"/>
      <c r="AH129" s="417"/>
      <c r="AI129" s="80"/>
      <c r="AJ129" s="80"/>
      <c r="AK129" s="80"/>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0"/>
      <c r="BH129" s="89"/>
      <c r="BI129" s="89"/>
      <c r="BJ129" s="89"/>
      <c r="BK129" s="80"/>
      <c r="BL129" s="80"/>
      <c r="BM129" s="80"/>
      <c r="BN129" s="80"/>
      <c r="BO129" s="80"/>
      <c r="BP129" s="80"/>
      <c r="BQ129" s="80"/>
      <c r="BR129" s="80"/>
      <c r="BS129" s="80"/>
      <c r="BT129" s="80"/>
      <c r="BU129" s="80"/>
      <c r="BV129" s="80"/>
      <c r="BW129" s="80"/>
      <c r="BX129" s="80"/>
      <c r="BY129" s="80"/>
      <c r="BZ129" s="80"/>
      <c r="CA129" s="80"/>
    </row>
    <row r="130" spans="1:79" ht="18" customHeight="1" x14ac:dyDescent="0.25">
      <c r="A130" s="75"/>
      <c r="B130" s="90" t="str">
        <f>'PLAN DE CARGOS'!B29:P29</f>
        <v>Auxiliar Administrativo (Cartera)</v>
      </c>
      <c r="C130" s="91"/>
      <c r="D130" s="91"/>
      <c r="E130" s="91"/>
      <c r="F130" s="91"/>
      <c r="G130" s="91"/>
      <c r="H130" s="91"/>
      <c r="I130" s="91"/>
      <c r="J130" s="91"/>
      <c r="K130" s="91"/>
      <c r="L130" s="91"/>
      <c r="M130" s="91"/>
      <c r="N130" s="91"/>
      <c r="O130" s="92"/>
      <c r="P130" s="413">
        <f>SUMIF($AK$34:$AK$121,"=Auxiliar Administrativo (Cartera)",BC34:BF121)</f>
        <v>7</v>
      </c>
      <c r="Q130" s="414"/>
      <c r="R130" s="414"/>
      <c r="S130" s="414"/>
      <c r="T130" s="414"/>
      <c r="U130" s="415"/>
      <c r="V130" s="416">
        <f>'CARGA DE HORAS LABORADAS'!P29</f>
        <v>2112</v>
      </c>
      <c r="W130" s="416"/>
      <c r="X130" s="416"/>
      <c r="Y130" s="416"/>
      <c r="Z130" s="416"/>
      <c r="AA130" s="416"/>
      <c r="AB130" s="417"/>
      <c r="AC130" s="416">
        <f>'CARGA DE HORAS LABORADAS'!AC29</f>
        <v>0</v>
      </c>
      <c r="AD130" s="416"/>
      <c r="AE130" s="416"/>
      <c r="AF130" s="416"/>
      <c r="AG130" s="416"/>
      <c r="AH130" s="417"/>
      <c r="AI130" s="80"/>
      <c r="AJ130" s="80"/>
      <c r="AK130" s="80"/>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0"/>
      <c r="BH130" s="89"/>
      <c r="BI130" s="89"/>
      <c r="BJ130" s="89"/>
      <c r="BK130" s="80"/>
      <c r="BL130" s="80"/>
      <c r="BM130" s="80"/>
      <c r="BN130" s="80"/>
      <c r="BO130" s="80"/>
      <c r="BP130" s="80"/>
      <c r="BQ130" s="80"/>
      <c r="BR130" s="80"/>
      <c r="BS130" s="80"/>
      <c r="BT130" s="80"/>
      <c r="BU130" s="80"/>
      <c r="BV130" s="80"/>
      <c r="BW130" s="80"/>
      <c r="BX130" s="80"/>
      <c r="BY130" s="80"/>
      <c r="BZ130" s="80"/>
      <c r="CA130" s="80"/>
    </row>
    <row r="131" spans="1:79" ht="18" customHeight="1" x14ac:dyDescent="0.25">
      <c r="A131" s="75"/>
      <c r="B131" s="90" t="str">
        <f>'PLAN DE CARGOS'!B30:P30</f>
        <v>Auxiliar Administrativo (Contabilidad)</v>
      </c>
      <c r="C131" s="91"/>
      <c r="D131" s="91"/>
      <c r="E131" s="91"/>
      <c r="F131" s="91"/>
      <c r="G131" s="91"/>
      <c r="H131" s="91"/>
      <c r="I131" s="91"/>
      <c r="J131" s="91"/>
      <c r="K131" s="91"/>
      <c r="L131" s="91"/>
      <c r="M131" s="91"/>
      <c r="N131" s="91"/>
      <c r="O131" s="92"/>
      <c r="P131" s="413">
        <f>SUMIF($AK$34:$AK$121,"=Auxiliar Administrativo (Contabilidad)",BC34:BF121)</f>
        <v>37.5</v>
      </c>
      <c r="Q131" s="414"/>
      <c r="R131" s="414"/>
      <c r="S131" s="414"/>
      <c r="T131" s="414"/>
      <c r="U131" s="415"/>
      <c r="V131" s="416">
        <f>'CARGA DE HORAS LABORADAS'!P30</f>
        <v>2112</v>
      </c>
      <c r="W131" s="416"/>
      <c r="X131" s="416"/>
      <c r="Y131" s="416"/>
      <c r="Z131" s="416"/>
      <c r="AA131" s="416"/>
      <c r="AB131" s="417"/>
      <c r="AC131" s="416">
        <f>'CARGA DE HORAS LABORADAS'!AC30</f>
        <v>0</v>
      </c>
      <c r="AD131" s="416"/>
      <c r="AE131" s="416"/>
      <c r="AF131" s="416"/>
      <c r="AG131" s="416"/>
      <c r="AH131" s="417"/>
      <c r="AI131" s="80"/>
      <c r="AJ131" s="80"/>
      <c r="AK131" s="80"/>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0"/>
      <c r="BH131" s="89"/>
      <c r="BI131" s="89"/>
      <c r="BJ131" s="89"/>
      <c r="BK131" s="80"/>
      <c r="BL131" s="80"/>
      <c r="BM131" s="80"/>
      <c r="BN131" s="80"/>
      <c r="BO131" s="80"/>
      <c r="BP131" s="80"/>
      <c r="BQ131" s="80"/>
      <c r="BR131" s="80"/>
      <c r="BS131" s="80"/>
      <c r="BT131" s="80"/>
      <c r="BU131" s="80"/>
      <c r="BV131" s="80"/>
      <c r="BW131" s="80"/>
      <c r="BX131" s="80"/>
      <c r="BY131" s="80"/>
      <c r="BZ131" s="80"/>
      <c r="CA131" s="80"/>
    </row>
    <row r="132" spans="1:79" ht="18" customHeight="1" x14ac:dyDescent="0.25">
      <c r="A132" s="75"/>
      <c r="B132" s="90" t="str">
        <f>'PLAN DE CARGOS'!B31:P31</f>
        <v>Auxiliar Administrativo (Facturación)</v>
      </c>
      <c r="C132" s="91"/>
      <c r="D132" s="91"/>
      <c r="E132" s="91"/>
      <c r="F132" s="91"/>
      <c r="G132" s="91"/>
      <c r="H132" s="91"/>
      <c r="I132" s="91"/>
      <c r="J132" s="91"/>
      <c r="K132" s="91"/>
      <c r="L132" s="91"/>
      <c r="M132" s="91"/>
      <c r="N132" s="91"/>
      <c r="O132" s="92"/>
      <c r="P132" s="413">
        <f>SUMIF($AK$34:$AK$121,"=Auxiliar Administrativo (Facturación)",BC34:BF121)</f>
        <v>37.5</v>
      </c>
      <c r="Q132" s="414"/>
      <c r="R132" s="414"/>
      <c r="S132" s="414"/>
      <c r="T132" s="414"/>
      <c r="U132" s="415"/>
      <c r="V132" s="416">
        <f>'CARGA DE HORAS LABORADAS'!P31</f>
        <v>6336</v>
      </c>
      <c r="W132" s="416"/>
      <c r="X132" s="416"/>
      <c r="Y132" s="416"/>
      <c r="Z132" s="416"/>
      <c r="AA132" s="416"/>
      <c r="AB132" s="417"/>
      <c r="AC132" s="416">
        <f>'CARGA DE HORAS LABORADAS'!AC31</f>
        <v>0</v>
      </c>
      <c r="AD132" s="416"/>
      <c r="AE132" s="416"/>
      <c r="AF132" s="416"/>
      <c r="AG132" s="416"/>
      <c r="AH132" s="417"/>
      <c r="AI132" s="80"/>
      <c r="AJ132" s="80"/>
      <c r="AK132" s="80"/>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0"/>
      <c r="BH132" s="89"/>
      <c r="BI132" s="89"/>
      <c r="BJ132" s="89"/>
      <c r="BK132" s="80"/>
      <c r="BL132" s="80"/>
      <c r="BM132" s="80"/>
      <c r="BN132" s="80"/>
      <c r="BO132" s="80"/>
      <c r="BP132" s="80"/>
      <c r="BQ132" s="80"/>
      <c r="BR132" s="80"/>
      <c r="BS132" s="80"/>
      <c r="BT132" s="80"/>
      <c r="BU132" s="80"/>
      <c r="BV132" s="80"/>
      <c r="BW132" s="80"/>
      <c r="BX132" s="80"/>
      <c r="BY132" s="80"/>
      <c r="BZ132" s="80"/>
      <c r="CA132" s="80"/>
    </row>
    <row r="133" spans="1:79" ht="18" customHeight="1" x14ac:dyDescent="0.25">
      <c r="A133" s="75"/>
      <c r="B133" s="90" t="str">
        <f>'PLAN DE CARGOS'!B32:P32</f>
        <v>Auxiliar Área Salud (Consultorio Odontológico)</v>
      </c>
      <c r="C133" s="91"/>
      <c r="D133" s="91"/>
      <c r="E133" s="91"/>
      <c r="F133" s="91"/>
      <c r="G133" s="91"/>
      <c r="H133" s="91"/>
      <c r="I133" s="91"/>
      <c r="J133" s="91"/>
      <c r="K133" s="91"/>
      <c r="L133" s="91"/>
      <c r="M133" s="91"/>
      <c r="N133" s="91"/>
      <c r="O133" s="92"/>
      <c r="P133" s="413">
        <f>SUMIF($AK$34:$AK$121,"=Auxiliar Área Salud (Consultorio Odontológico)",BC34:BF121)</f>
        <v>1.5</v>
      </c>
      <c r="Q133" s="414"/>
      <c r="R133" s="414"/>
      <c r="S133" s="414"/>
      <c r="T133" s="414"/>
      <c r="U133" s="415"/>
      <c r="V133" s="416">
        <f>'CARGA DE HORAS LABORADAS'!P32</f>
        <v>2112</v>
      </c>
      <c r="W133" s="416"/>
      <c r="X133" s="416"/>
      <c r="Y133" s="416"/>
      <c r="Z133" s="416"/>
      <c r="AA133" s="416"/>
      <c r="AB133" s="417"/>
      <c r="AC133" s="416">
        <f>'CARGA DE HORAS LABORADAS'!AC32</f>
        <v>0</v>
      </c>
      <c r="AD133" s="416"/>
      <c r="AE133" s="416"/>
      <c r="AF133" s="416"/>
      <c r="AG133" s="416"/>
      <c r="AH133" s="417"/>
      <c r="AI133" s="80"/>
      <c r="AJ133" s="80"/>
      <c r="AK133" s="80"/>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0"/>
      <c r="BH133" s="89"/>
      <c r="BI133" s="89"/>
      <c r="BJ133" s="89"/>
      <c r="BK133" s="80"/>
      <c r="BL133" s="80"/>
      <c r="BM133" s="80"/>
      <c r="BN133" s="80"/>
      <c r="BO133" s="80"/>
      <c r="BP133" s="80"/>
      <c r="BQ133" s="80"/>
      <c r="BR133" s="80"/>
      <c r="BS133" s="80"/>
      <c r="BT133" s="80"/>
      <c r="BU133" s="80"/>
      <c r="BV133" s="80"/>
      <c r="BW133" s="80"/>
      <c r="BX133" s="80"/>
      <c r="BY133" s="80"/>
      <c r="BZ133" s="80"/>
      <c r="CA133" s="80"/>
    </row>
    <row r="134" spans="1:79" ht="18" customHeight="1" x14ac:dyDescent="0.25">
      <c r="A134" s="75"/>
      <c r="B134" s="90" t="str">
        <f>'PLAN DE CARGOS'!B33:P33</f>
        <v>Auxiliar Área Salud (Enfermería)</v>
      </c>
      <c r="C134" s="91"/>
      <c r="D134" s="91"/>
      <c r="E134" s="91"/>
      <c r="F134" s="91"/>
      <c r="G134" s="91"/>
      <c r="H134" s="91"/>
      <c r="I134" s="91"/>
      <c r="J134" s="91"/>
      <c r="K134" s="91"/>
      <c r="L134" s="91"/>
      <c r="M134" s="91"/>
      <c r="N134" s="91"/>
      <c r="O134" s="92"/>
      <c r="P134" s="413">
        <f>SUMIF($AK$34:$AK$121,"=Auxiliar Área Salud (Enfermería)",BC34:BF121)</f>
        <v>22.5</v>
      </c>
      <c r="Q134" s="414"/>
      <c r="R134" s="414"/>
      <c r="S134" s="414"/>
      <c r="T134" s="414"/>
      <c r="U134" s="415"/>
      <c r="V134" s="416">
        <f>'CARGA DE HORAS LABORADAS'!P33</f>
        <v>31680</v>
      </c>
      <c r="W134" s="416"/>
      <c r="X134" s="416"/>
      <c r="Y134" s="416"/>
      <c r="Z134" s="416"/>
      <c r="AA134" s="416"/>
      <c r="AB134" s="417"/>
      <c r="AC134" s="416">
        <f>'CARGA DE HORAS LABORADAS'!AC33</f>
        <v>0</v>
      </c>
      <c r="AD134" s="416"/>
      <c r="AE134" s="416"/>
      <c r="AF134" s="416"/>
      <c r="AG134" s="416"/>
      <c r="AH134" s="417"/>
      <c r="AI134" s="80"/>
      <c r="AJ134" s="80"/>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1:79" ht="18" customHeight="1" x14ac:dyDescent="0.25">
      <c r="A135" s="75"/>
      <c r="B135" s="90" t="str">
        <f>'PLAN DE CARGOS'!B34:P34</f>
        <v>Auxiliar Área Salud (Farmacia)</v>
      </c>
      <c r="C135" s="91"/>
      <c r="D135" s="91"/>
      <c r="E135" s="91"/>
      <c r="F135" s="91"/>
      <c r="G135" s="91"/>
      <c r="H135" s="91"/>
      <c r="I135" s="91"/>
      <c r="J135" s="91"/>
      <c r="K135" s="91"/>
      <c r="L135" s="91"/>
      <c r="M135" s="91"/>
      <c r="N135" s="91"/>
      <c r="O135" s="92"/>
      <c r="P135" s="413">
        <f>SUMIF($AK$34:$AK$121,"=Auxiliar Área Salud (Farmacia)",BC34:BF121)</f>
        <v>1.5</v>
      </c>
      <c r="Q135" s="414"/>
      <c r="R135" s="414"/>
      <c r="S135" s="414"/>
      <c r="T135" s="414"/>
      <c r="U135" s="415"/>
      <c r="V135" s="416">
        <f>'CARGA DE HORAS LABORADAS'!P34</f>
        <v>2112</v>
      </c>
      <c r="W135" s="416"/>
      <c r="X135" s="416"/>
      <c r="Y135" s="416"/>
      <c r="Z135" s="416"/>
      <c r="AA135" s="416"/>
      <c r="AB135" s="417"/>
      <c r="AC135" s="416">
        <f>'CARGA DE HORAS LABORADAS'!AC34</f>
        <v>0</v>
      </c>
      <c r="AD135" s="416"/>
      <c r="AE135" s="416"/>
      <c r="AF135" s="416"/>
      <c r="AG135" s="416"/>
      <c r="AH135" s="417"/>
      <c r="AI135" s="80"/>
      <c r="AJ135" s="80"/>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1:79" ht="18" customHeight="1" x14ac:dyDescent="0.25">
      <c r="A136" s="75"/>
      <c r="B136" s="90" t="str">
        <f>'PLAN DE CARGOS'!B35:P35</f>
        <v>Auxiliar Área Salud (Higiene Oral)</v>
      </c>
      <c r="C136" s="91"/>
      <c r="D136" s="91"/>
      <c r="E136" s="91"/>
      <c r="F136" s="91"/>
      <c r="G136" s="91"/>
      <c r="H136" s="91"/>
      <c r="I136" s="91"/>
      <c r="J136" s="91"/>
      <c r="K136" s="91"/>
      <c r="L136" s="91"/>
      <c r="M136" s="91"/>
      <c r="N136" s="91"/>
      <c r="O136" s="92"/>
      <c r="P136" s="413">
        <f>SUMIF($AK$34:$AK$121,"=Auxiliar Área Salud (Higiene Oral)",BC34:BF121)</f>
        <v>3</v>
      </c>
      <c r="Q136" s="414"/>
      <c r="R136" s="414"/>
      <c r="S136" s="414"/>
      <c r="T136" s="414"/>
      <c r="U136" s="415"/>
      <c r="V136" s="416">
        <f>'CARGA DE HORAS LABORADAS'!P35</f>
        <v>4224</v>
      </c>
      <c r="W136" s="416"/>
      <c r="X136" s="416"/>
      <c r="Y136" s="416"/>
      <c r="Z136" s="416"/>
      <c r="AA136" s="416"/>
      <c r="AB136" s="417"/>
      <c r="AC136" s="416">
        <f>'CARGA DE HORAS LABORADAS'!AC35</f>
        <v>0</v>
      </c>
      <c r="AD136" s="416"/>
      <c r="AE136" s="416"/>
      <c r="AF136" s="416"/>
      <c r="AG136" s="416"/>
      <c r="AH136" s="417"/>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1:79" ht="18" customHeight="1" x14ac:dyDescent="0.25">
      <c r="B137" s="90" t="str">
        <f>'PLAN DE CARGOS'!B36:P36</f>
        <v>Auxiliar Área Salud (Información en Salud)</v>
      </c>
      <c r="C137" s="91"/>
      <c r="D137" s="91"/>
      <c r="E137" s="91"/>
      <c r="F137" s="91"/>
      <c r="G137" s="91"/>
      <c r="H137" s="91"/>
      <c r="I137" s="91"/>
      <c r="J137" s="91"/>
      <c r="K137" s="91"/>
      <c r="L137" s="91"/>
      <c r="M137" s="91"/>
      <c r="N137" s="91"/>
      <c r="O137" s="92"/>
      <c r="P137" s="413">
        <f>SUMIF($AK$34:$AK$121,"=Auxiliar Área Salud (Información en Salud)",BC34:BF121)</f>
        <v>1.5</v>
      </c>
      <c r="Q137" s="414"/>
      <c r="R137" s="414"/>
      <c r="S137" s="414"/>
      <c r="T137" s="414"/>
      <c r="U137" s="415"/>
      <c r="V137" s="416">
        <f>'CARGA DE HORAS LABORADAS'!P36</f>
        <v>2112</v>
      </c>
      <c r="W137" s="416"/>
      <c r="X137" s="416"/>
      <c r="Y137" s="416"/>
      <c r="Z137" s="416"/>
      <c r="AA137" s="416"/>
      <c r="AB137" s="417"/>
      <c r="AC137" s="416">
        <f>'CARGA DE HORAS LABORADAS'!AC36</f>
        <v>0</v>
      </c>
      <c r="AD137" s="416"/>
      <c r="AE137" s="416"/>
      <c r="AF137" s="416"/>
      <c r="AG137" s="416"/>
      <c r="AH137" s="417"/>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1:79" ht="18" customHeight="1" x14ac:dyDescent="0.25">
      <c r="B138" s="90" t="str">
        <f>'PLAN DE CARGOS'!B37:P37</f>
        <v>Auxiliar Área Salud (Laboratorio Clínico)</v>
      </c>
      <c r="C138" s="91"/>
      <c r="D138" s="91"/>
      <c r="E138" s="91"/>
      <c r="F138" s="91"/>
      <c r="G138" s="91"/>
      <c r="H138" s="91"/>
      <c r="I138" s="91"/>
      <c r="J138" s="91"/>
      <c r="K138" s="91"/>
      <c r="L138" s="91"/>
      <c r="M138" s="91"/>
      <c r="N138" s="91"/>
      <c r="O138" s="92"/>
      <c r="P138" s="413">
        <f>SUMIF($AK$34:$AK$121,"=Auxiliar Área Salud (Laboratorio Clínico)",BC34:BF121)</f>
        <v>1.5</v>
      </c>
      <c r="Q138" s="414"/>
      <c r="R138" s="414"/>
      <c r="S138" s="414"/>
      <c r="T138" s="414"/>
      <c r="U138" s="415"/>
      <c r="V138" s="416">
        <f>'CARGA DE HORAS LABORADAS'!P37</f>
        <v>2112</v>
      </c>
      <c r="W138" s="416"/>
      <c r="X138" s="416"/>
      <c r="Y138" s="416"/>
      <c r="Z138" s="416"/>
      <c r="AA138" s="416"/>
      <c r="AB138" s="417"/>
      <c r="AC138" s="416">
        <f>'CARGA DE HORAS LABORADAS'!AC37</f>
        <v>-1.9999999999527063E-3</v>
      </c>
      <c r="AD138" s="416"/>
      <c r="AE138" s="416"/>
      <c r="AF138" s="416"/>
      <c r="AG138" s="416"/>
      <c r="AH138" s="417"/>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1:79" ht="18" customHeight="1" x14ac:dyDescent="0.25">
      <c r="B139" s="90" t="str">
        <f>'PLAN DE CARGOS'!B38:P38</f>
        <v>Auxiliar de Servicios Generales</v>
      </c>
      <c r="C139" s="91"/>
      <c r="D139" s="91"/>
      <c r="E139" s="91"/>
      <c r="F139" s="91"/>
      <c r="G139" s="91"/>
      <c r="H139" s="91"/>
      <c r="I139" s="91"/>
      <c r="J139" s="91"/>
      <c r="K139" s="91"/>
      <c r="L139" s="91"/>
      <c r="M139" s="91"/>
      <c r="N139" s="91"/>
      <c r="O139" s="92"/>
      <c r="P139" s="413">
        <f>SUMIF($AK$34:$AK$121,"=Auxiliar de Servicios Generales",BC34:BF121)</f>
        <v>9</v>
      </c>
      <c r="Q139" s="414"/>
      <c r="R139" s="414"/>
      <c r="S139" s="414"/>
      <c r="T139" s="414"/>
      <c r="U139" s="415"/>
      <c r="V139" s="416">
        <f>'CARGA DE HORAS LABORADAS'!P38</f>
        <v>12672</v>
      </c>
      <c r="W139" s="416"/>
      <c r="X139" s="416"/>
      <c r="Y139" s="416"/>
      <c r="Z139" s="416"/>
      <c r="AA139" s="416"/>
      <c r="AB139" s="417"/>
      <c r="AC139" s="416">
        <f>'CARGA DE HORAS LABORADAS'!AC38</f>
        <v>0</v>
      </c>
      <c r="AD139" s="416"/>
      <c r="AE139" s="416"/>
      <c r="AF139" s="416"/>
      <c r="AG139" s="416"/>
      <c r="AH139" s="417"/>
      <c r="AI139" s="80"/>
      <c r="AJ139" s="80"/>
      <c r="AK139" s="80"/>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0"/>
      <c r="BH139" s="89"/>
      <c r="BI139" s="89"/>
      <c r="BJ139" s="89"/>
      <c r="BK139" s="80"/>
      <c r="BL139" s="80"/>
      <c r="BM139" s="80"/>
      <c r="BN139" s="80"/>
      <c r="BO139" s="80"/>
      <c r="BP139" s="80"/>
      <c r="BQ139" s="80"/>
      <c r="BR139" s="80"/>
      <c r="BS139" s="80"/>
      <c r="BT139" s="80"/>
      <c r="BU139" s="80"/>
      <c r="BV139" s="80"/>
      <c r="BW139" s="80"/>
      <c r="BX139" s="80"/>
      <c r="BY139" s="80"/>
      <c r="BZ139" s="80"/>
      <c r="CA139" s="80"/>
    </row>
    <row r="140" spans="1:79" ht="18" customHeight="1" x14ac:dyDescent="0.25">
      <c r="B140" s="90" t="str">
        <f>'PLAN DE CARGOS'!B39:P39</f>
        <v>Celador</v>
      </c>
      <c r="C140" s="91"/>
      <c r="D140" s="91"/>
      <c r="E140" s="91"/>
      <c r="F140" s="91"/>
      <c r="G140" s="91"/>
      <c r="H140" s="91"/>
      <c r="I140" s="91"/>
      <c r="J140" s="91"/>
      <c r="K140" s="91"/>
      <c r="L140" s="91"/>
      <c r="M140" s="91"/>
      <c r="N140" s="91"/>
      <c r="O140" s="92"/>
      <c r="P140" s="413">
        <f>SUMIF($AK$34:$AK$121,"=Celador",BC34:BF121)</f>
        <v>4.5</v>
      </c>
      <c r="Q140" s="414"/>
      <c r="R140" s="414"/>
      <c r="S140" s="414"/>
      <c r="T140" s="414"/>
      <c r="U140" s="415"/>
      <c r="V140" s="416">
        <f>'CARGA DE HORAS LABORADAS'!P39</f>
        <v>6336</v>
      </c>
      <c r="W140" s="416"/>
      <c r="X140" s="416"/>
      <c r="Y140" s="416"/>
      <c r="Z140" s="416"/>
      <c r="AA140" s="416"/>
      <c r="AB140" s="417"/>
      <c r="AC140" s="416">
        <f>'CARGA DE HORAS LABORADAS'!AC39</f>
        <v>0</v>
      </c>
      <c r="AD140" s="416"/>
      <c r="AE140" s="416"/>
      <c r="AF140" s="416"/>
      <c r="AG140" s="416"/>
      <c r="AH140" s="417"/>
      <c r="AI140" s="80"/>
      <c r="AJ140" s="80"/>
      <c r="AK140" s="80"/>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0"/>
      <c r="BH140" s="89"/>
      <c r="BI140" s="89"/>
      <c r="BJ140" s="89"/>
      <c r="BK140" s="80"/>
      <c r="BL140" s="80"/>
      <c r="BM140" s="80"/>
      <c r="BN140" s="80"/>
      <c r="BO140" s="80"/>
      <c r="BP140" s="80"/>
      <c r="BQ140" s="80"/>
      <c r="BR140" s="80"/>
      <c r="BS140" s="80"/>
      <c r="BT140" s="80"/>
      <c r="BU140" s="80"/>
      <c r="BV140" s="80"/>
      <c r="BW140" s="80"/>
      <c r="BX140" s="80"/>
      <c r="BY140" s="80"/>
      <c r="BZ140" s="80"/>
      <c r="CA140" s="80"/>
    </row>
    <row r="141" spans="1:79" ht="18" customHeight="1" x14ac:dyDescent="0.25">
      <c r="B141" s="90" t="str">
        <f>'PLAN DE CARGOS'!B40:P40</f>
        <v>Conductor</v>
      </c>
      <c r="C141" s="91"/>
      <c r="D141" s="91"/>
      <c r="E141" s="91"/>
      <c r="F141" s="91"/>
      <c r="G141" s="91"/>
      <c r="H141" s="91"/>
      <c r="I141" s="91"/>
      <c r="J141" s="91"/>
      <c r="K141" s="91"/>
      <c r="L141" s="91"/>
      <c r="M141" s="91"/>
      <c r="N141" s="91"/>
      <c r="O141" s="92"/>
      <c r="P141" s="413">
        <f>SUMIF($AK$34:$AK$121,"=Conductor",BC34:BF121)</f>
        <v>4.5</v>
      </c>
      <c r="Q141" s="414"/>
      <c r="R141" s="414"/>
      <c r="S141" s="414"/>
      <c r="T141" s="414"/>
      <c r="U141" s="415"/>
      <c r="V141" s="416">
        <f>'CARGA DE HORAS LABORADAS'!P40</f>
        <v>6336</v>
      </c>
      <c r="W141" s="416"/>
      <c r="X141" s="416"/>
      <c r="Y141" s="416"/>
      <c r="Z141" s="416"/>
      <c r="AA141" s="416"/>
      <c r="AB141" s="417"/>
      <c r="AC141" s="416">
        <f>'CARGA DE HORAS LABORADAS'!AC40</f>
        <v>0</v>
      </c>
      <c r="AD141" s="416"/>
      <c r="AE141" s="416"/>
      <c r="AF141" s="416"/>
      <c r="AG141" s="416"/>
      <c r="AH141" s="417"/>
      <c r="AI141" s="80"/>
      <c r="AJ141" s="80"/>
      <c r="AK141" s="80"/>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0"/>
      <c r="BH141" s="89"/>
      <c r="BI141" s="89"/>
      <c r="BJ141" s="89"/>
      <c r="BK141" s="80"/>
      <c r="BL141" s="80"/>
      <c r="BM141" s="80"/>
      <c r="BN141" s="80"/>
      <c r="BO141" s="80"/>
      <c r="BP141" s="80"/>
      <c r="BQ141" s="80"/>
      <c r="BR141" s="80"/>
      <c r="BS141" s="80"/>
      <c r="BT141" s="80"/>
      <c r="BU141" s="80"/>
      <c r="BV141" s="80"/>
      <c r="BW141" s="80"/>
      <c r="BX141" s="80"/>
      <c r="BY141" s="80"/>
      <c r="BZ141" s="80"/>
      <c r="CA141" s="80"/>
    </row>
    <row r="142" spans="1:79" ht="18" customHeight="1" x14ac:dyDescent="0.25">
      <c r="B142" s="90" t="str">
        <f>'PLAN DE CARGOS'!B41:P41</f>
        <v>Enfermera</v>
      </c>
      <c r="C142" s="91"/>
      <c r="D142" s="91"/>
      <c r="E142" s="91"/>
      <c r="F142" s="91"/>
      <c r="G142" s="91"/>
      <c r="H142" s="91"/>
      <c r="I142" s="91"/>
      <c r="J142" s="91"/>
      <c r="K142" s="91"/>
      <c r="L142" s="91"/>
      <c r="M142" s="91"/>
      <c r="N142" s="91"/>
      <c r="O142" s="92"/>
      <c r="P142" s="413">
        <f>SUMIF($AK$34:$AK$121,"=Enfermera",BC34:BF121)</f>
        <v>3</v>
      </c>
      <c r="Q142" s="414"/>
      <c r="R142" s="414"/>
      <c r="S142" s="414"/>
      <c r="T142" s="414"/>
      <c r="U142" s="415"/>
      <c r="V142" s="416">
        <f>'CARGA DE HORAS LABORADAS'!P41</f>
        <v>4224</v>
      </c>
      <c r="W142" s="416"/>
      <c r="X142" s="416"/>
      <c r="Y142" s="416"/>
      <c r="Z142" s="416"/>
      <c r="AA142" s="416"/>
      <c r="AB142" s="417"/>
      <c r="AC142" s="416">
        <f>'CARGA DE HORAS LABORADAS'!AC41</f>
        <v>-5.0000000001091394E-3</v>
      </c>
      <c r="AD142" s="416"/>
      <c r="AE142" s="416"/>
      <c r="AF142" s="416"/>
      <c r="AG142" s="416"/>
      <c r="AH142" s="417"/>
      <c r="AI142" s="80"/>
      <c r="AJ142" s="80"/>
      <c r="AK142" s="80"/>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0"/>
      <c r="BH142" s="89"/>
      <c r="BI142" s="89"/>
      <c r="BJ142" s="89"/>
      <c r="BK142" s="80"/>
      <c r="BL142" s="80"/>
      <c r="BM142" s="80"/>
      <c r="BN142" s="80"/>
      <c r="BO142" s="80"/>
      <c r="BP142" s="80"/>
      <c r="BQ142" s="80"/>
      <c r="BR142" s="80"/>
      <c r="BS142" s="80"/>
      <c r="BT142" s="80"/>
      <c r="BU142" s="80"/>
      <c r="BV142" s="80"/>
      <c r="BW142" s="80"/>
      <c r="BX142" s="80"/>
      <c r="BY142" s="80"/>
      <c r="BZ142" s="80"/>
      <c r="CA142" s="80"/>
    </row>
    <row r="143" spans="1:79" ht="18" customHeight="1" x14ac:dyDescent="0.25">
      <c r="B143" s="90" t="str">
        <f>'PLAN DE CARGOS'!B42:P42</f>
        <v>Gerente Empresa Social del Estado</v>
      </c>
      <c r="C143" s="91"/>
      <c r="D143" s="91"/>
      <c r="E143" s="91"/>
      <c r="F143" s="91"/>
      <c r="G143" s="91"/>
      <c r="H143" s="91"/>
      <c r="I143" s="91"/>
      <c r="J143" s="91"/>
      <c r="K143" s="91"/>
      <c r="L143" s="91"/>
      <c r="M143" s="91"/>
      <c r="N143" s="91"/>
      <c r="O143" s="92"/>
      <c r="P143" s="413">
        <f>SUMIF($AK$34:$AK$121,"=Gerente Empresa Social del Estado",BC34:BF121)</f>
        <v>205.5</v>
      </c>
      <c r="Q143" s="414"/>
      <c r="R143" s="414"/>
      <c r="S143" s="414"/>
      <c r="T143" s="414"/>
      <c r="U143" s="415"/>
      <c r="V143" s="416">
        <f>'CARGA DE HORAS LABORADAS'!P42</f>
        <v>2112</v>
      </c>
      <c r="W143" s="416"/>
      <c r="X143" s="416"/>
      <c r="Y143" s="416"/>
      <c r="Z143" s="416"/>
      <c r="AA143" s="416"/>
      <c r="AB143" s="417"/>
      <c r="AC143" s="416">
        <f>'CARGA DE HORAS LABORADAS'!AC42</f>
        <v>0</v>
      </c>
      <c r="AD143" s="416"/>
      <c r="AE143" s="416"/>
      <c r="AF143" s="416"/>
      <c r="AG143" s="416"/>
      <c r="AH143" s="417"/>
      <c r="AI143" s="80"/>
      <c r="AJ143" s="80"/>
      <c r="AK143" s="80"/>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0"/>
      <c r="BH143" s="89"/>
      <c r="BI143" s="89"/>
      <c r="BJ143" s="89"/>
      <c r="BK143" s="80"/>
      <c r="BL143" s="80"/>
      <c r="BM143" s="80"/>
      <c r="BN143" s="80"/>
      <c r="BO143" s="80"/>
      <c r="BP143" s="80"/>
      <c r="BQ143" s="80"/>
      <c r="BR143" s="80"/>
      <c r="BS143" s="80"/>
      <c r="BT143" s="80"/>
      <c r="BU143" s="80"/>
      <c r="BV143" s="80"/>
      <c r="BW143" s="80"/>
      <c r="BX143" s="80"/>
      <c r="BY143" s="80"/>
      <c r="BZ143" s="80"/>
      <c r="CA143" s="80"/>
    </row>
    <row r="144" spans="1:79" ht="18" customHeight="1" x14ac:dyDescent="0.25">
      <c r="B144" s="90" t="str">
        <f>'PLAN DE CARGOS'!B43:P43</f>
        <v>Médico General</v>
      </c>
      <c r="C144" s="91"/>
      <c r="D144" s="91"/>
      <c r="E144" s="91"/>
      <c r="F144" s="91"/>
      <c r="G144" s="91"/>
      <c r="H144" s="91"/>
      <c r="I144" s="91"/>
      <c r="J144" s="91"/>
      <c r="K144" s="91"/>
      <c r="L144" s="91"/>
      <c r="M144" s="91"/>
      <c r="N144" s="91"/>
      <c r="O144" s="92"/>
      <c r="P144" s="413">
        <f>SUMIF($AK$34:$AK$121,"=Médico General",BC34:BF121)</f>
        <v>13.5</v>
      </c>
      <c r="Q144" s="414"/>
      <c r="R144" s="414"/>
      <c r="S144" s="414"/>
      <c r="T144" s="414"/>
      <c r="U144" s="415"/>
      <c r="V144" s="416">
        <f>'CARGA DE HORAS LABORADAS'!P43</f>
        <v>19008</v>
      </c>
      <c r="W144" s="416"/>
      <c r="X144" s="416"/>
      <c r="Y144" s="416"/>
      <c r="Z144" s="416"/>
      <c r="AA144" s="416"/>
      <c r="AB144" s="417"/>
      <c r="AC144" s="416">
        <f>'CARGA DE HORAS LABORADAS'!AC43</f>
        <v>-6.0000000012223609E-3</v>
      </c>
      <c r="AD144" s="416"/>
      <c r="AE144" s="416"/>
      <c r="AF144" s="416"/>
      <c r="AG144" s="416"/>
      <c r="AH144" s="417"/>
      <c r="AI144" s="80"/>
      <c r="AJ144" s="80"/>
      <c r="AK144" s="80"/>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0"/>
      <c r="BH144" s="89"/>
      <c r="BI144" s="89"/>
      <c r="BJ144" s="89"/>
      <c r="BK144" s="80"/>
      <c r="BL144" s="80"/>
      <c r="BM144" s="80"/>
      <c r="BN144" s="80"/>
      <c r="BO144" s="80"/>
      <c r="BP144" s="80"/>
      <c r="BQ144" s="80"/>
      <c r="BR144" s="80"/>
      <c r="BS144" s="80"/>
      <c r="BT144" s="80"/>
      <c r="BU144" s="80"/>
      <c r="BV144" s="80"/>
      <c r="BW144" s="80"/>
      <c r="BX144" s="80"/>
      <c r="BY144" s="80"/>
      <c r="BZ144" s="80"/>
      <c r="CA144" s="80"/>
    </row>
    <row r="145" spans="2:79" ht="18" customHeight="1" x14ac:dyDescent="0.25">
      <c r="B145" s="90" t="str">
        <f>'PLAN DE CARGOS'!B44:P44</f>
        <v>Odontóloga</v>
      </c>
      <c r="C145" s="91"/>
      <c r="D145" s="91"/>
      <c r="E145" s="91"/>
      <c r="F145" s="91"/>
      <c r="G145" s="91"/>
      <c r="H145" s="91"/>
      <c r="I145" s="91"/>
      <c r="J145" s="91"/>
      <c r="K145" s="91"/>
      <c r="L145" s="91"/>
      <c r="M145" s="91"/>
      <c r="N145" s="91"/>
      <c r="O145" s="92"/>
      <c r="P145" s="413">
        <f>SUMIF($AK$34:$AK$121,"=Odontóloga",BC34:BF121)</f>
        <v>1.5</v>
      </c>
      <c r="Q145" s="414"/>
      <c r="R145" s="414"/>
      <c r="S145" s="414"/>
      <c r="T145" s="414"/>
      <c r="U145" s="415"/>
      <c r="V145" s="416">
        <f>'CARGA DE HORAS LABORADAS'!P44</f>
        <v>2112</v>
      </c>
      <c r="W145" s="416"/>
      <c r="X145" s="416"/>
      <c r="Y145" s="416"/>
      <c r="Z145" s="416"/>
      <c r="AA145" s="416"/>
      <c r="AB145" s="417"/>
      <c r="AC145" s="416">
        <f>'CARGA DE HORAS LABORADAS'!AC44</f>
        <v>-5.0000000001091394E-3</v>
      </c>
      <c r="AD145" s="416"/>
      <c r="AE145" s="416"/>
      <c r="AF145" s="416"/>
      <c r="AG145" s="416"/>
      <c r="AH145" s="417"/>
      <c r="AI145" s="80"/>
      <c r="AJ145" s="80"/>
      <c r="AK145" s="80"/>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0"/>
      <c r="BH145" s="89"/>
      <c r="BI145" s="89"/>
      <c r="BJ145" s="89"/>
      <c r="BK145" s="80"/>
      <c r="BL145" s="80"/>
      <c r="BM145" s="80"/>
      <c r="BN145" s="80"/>
      <c r="BO145" s="80"/>
      <c r="BP145" s="80"/>
      <c r="BQ145" s="80"/>
      <c r="BR145" s="80"/>
      <c r="BS145" s="80"/>
      <c r="BT145" s="80"/>
      <c r="BU145" s="80"/>
      <c r="BV145" s="80"/>
      <c r="BW145" s="80"/>
      <c r="BX145" s="80"/>
      <c r="BY145" s="80"/>
      <c r="BZ145" s="80"/>
      <c r="CA145" s="80"/>
    </row>
    <row r="146" spans="2:79" ht="18" customHeight="1" x14ac:dyDescent="0.25">
      <c r="B146" s="90" t="str">
        <f>'PLAN DE CARGOS'!B45:P45</f>
        <v>Operario (Mantenimiento)</v>
      </c>
      <c r="C146" s="91"/>
      <c r="D146" s="91"/>
      <c r="E146" s="91"/>
      <c r="F146" s="91"/>
      <c r="G146" s="91"/>
      <c r="H146" s="91"/>
      <c r="I146" s="91"/>
      <c r="J146" s="91"/>
      <c r="K146" s="91"/>
      <c r="L146" s="91"/>
      <c r="M146" s="91"/>
      <c r="N146" s="91"/>
      <c r="O146" s="92"/>
      <c r="P146" s="413">
        <f>SUMIF($AK$34:$AK$121,"=Operario (Mantenimiento)",BC34:BF121)</f>
        <v>1.5</v>
      </c>
      <c r="Q146" s="414"/>
      <c r="R146" s="414"/>
      <c r="S146" s="414"/>
      <c r="T146" s="414"/>
      <c r="U146" s="415"/>
      <c r="V146" s="416">
        <f>'CARGA DE HORAS LABORADAS'!P45</f>
        <v>2112</v>
      </c>
      <c r="W146" s="416"/>
      <c r="X146" s="416"/>
      <c r="Y146" s="416"/>
      <c r="Z146" s="416"/>
      <c r="AA146" s="416"/>
      <c r="AB146" s="417"/>
      <c r="AC146" s="416">
        <f>'CARGA DE HORAS LABORADAS'!AC45</f>
        <v>0</v>
      </c>
      <c r="AD146" s="416"/>
      <c r="AE146" s="416"/>
      <c r="AF146" s="416"/>
      <c r="AG146" s="416"/>
      <c r="AH146" s="417"/>
      <c r="AI146" s="80"/>
      <c r="AJ146" s="80"/>
      <c r="AK146" s="80"/>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0"/>
      <c r="BH146" s="89"/>
      <c r="BI146" s="89"/>
      <c r="BJ146" s="89"/>
      <c r="BK146" s="80"/>
      <c r="BL146" s="80"/>
      <c r="BM146" s="80"/>
      <c r="BN146" s="80"/>
      <c r="BO146" s="80"/>
      <c r="BP146" s="80"/>
      <c r="BQ146" s="80"/>
      <c r="BR146" s="80"/>
      <c r="BS146" s="80"/>
      <c r="BT146" s="80"/>
      <c r="BU146" s="80"/>
      <c r="BV146" s="80"/>
      <c r="BW146" s="80"/>
      <c r="BX146" s="80"/>
      <c r="BY146" s="80"/>
      <c r="BZ146" s="80"/>
      <c r="CA146" s="80"/>
    </row>
    <row r="147" spans="2:79" ht="18" customHeight="1" x14ac:dyDescent="0.25">
      <c r="B147" s="90" t="str">
        <f>'PLAN DE CARGOS'!B46:P46</f>
        <v>Profesional Universitario Área Salud (Bacterióloga)</v>
      </c>
      <c r="C147" s="91"/>
      <c r="D147" s="91"/>
      <c r="E147" s="91"/>
      <c r="F147" s="91"/>
      <c r="G147" s="91"/>
      <c r="H147" s="91"/>
      <c r="I147" s="91"/>
      <c r="J147" s="91"/>
      <c r="K147" s="91"/>
      <c r="L147" s="91"/>
      <c r="M147" s="91"/>
      <c r="N147" s="91"/>
      <c r="O147" s="92"/>
      <c r="P147" s="413">
        <f>SUMIF($AK$34:$AK$121,"=Profesional Universitario Área Salud (Bacterióloga)",BC34:BF121)</f>
        <v>1.5</v>
      </c>
      <c r="Q147" s="414"/>
      <c r="R147" s="414"/>
      <c r="S147" s="414"/>
      <c r="T147" s="414"/>
      <c r="U147" s="415"/>
      <c r="V147" s="416">
        <f>'CARGA DE HORAS LABORADAS'!P46</f>
        <v>2112</v>
      </c>
      <c r="W147" s="416"/>
      <c r="X147" s="416"/>
      <c r="Y147" s="416"/>
      <c r="Z147" s="416"/>
      <c r="AA147" s="416"/>
      <c r="AB147" s="417"/>
      <c r="AC147" s="416">
        <f>'CARGA DE HORAS LABORADAS'!AC46</f>
        <v>0</v>
      </c>
      <c r="AD147" s="416"/>
      <c r="AE147" s="416"/>
      <c r="AF147" s="416"/>
      <c r="AG147" s="416"/>
      <c r="AH147" s="417"/>
      <c r="AI147" s="80"/>
      <c r="AJ147" s="80"/>
      <c r="AK147" s="80"/>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0"/>
      <c r="BH147" s="89"/>
      <c r="BI147" s="89"/>
      <c r="BJ147" s="89"/>
      <c r="BK147" s="80"/>
      <c r="BL147" s="80"/>
      <c r="BM147" s="80"/>
      <c r="BN147" s="80"/>
      <c r="BO147" s="80"/>
      <c r="BP147" s="80"/>
      <c r="BQ147" s="80"/>
      <c r="BR147" s="80"/>
      <c r="BS147" s="80"/>
      <c r="BT147" s="80"/>
      <c r="BU147" s="80"/>
      <c r="BV147" s="80"/>
      <c r="BW147" s="80"/>
      <c r="BX147" s="80"/>
      <c r="BY147" s="80"/>
      <c r="BZ147" s="80"/>
      <c r="CA147" s="80"/>
    </row>
    <row r="148" spans="2:79" ht="18" customHeight="1" x14ac:dyDescent="0.25">
      <c r="B148" s="90" t="str">
        <f>'PLAN DE CARGOS'!B47:P47</f>
        <v>Representante ASOUS en la Junta Directiva</v>
      </c>
      <c r="C148" s="91"/>
      <c r="D148" s="91"/>
      <c r="E148" s="91"/>
      <c r="F148" s="91"/>
      <c r="G148" s="91"/>
      <c r="H148" s="91"/>
      <c r="I148" s="91"/>
      <c r="J148" s="91"/>
      <c r="K148" s="91"/>
      <c r="L148" s="91"/>
      <c r="M148" s="91"/>
      <c r="N148" s="91"/>
      <c r="O148" s="92"/>
      <c r="P148" s="413">
        <f>SUMIF($AK$34:$AK$121,"=Representante ASOUS en la Junta Directiva",BC34:BF121)</f>
        <v>0</v>
      </c>
      <c r="Q148" s="414"/>
      <c r="R148" s="414"/>
      <c r="S148" s="414"/>
      <c r="T148" s="414"/>
      <c r="U148" s="415"/>
      <c r="V148" s="416">
        <f>'CARGA DE HORAS LABORADAS'!P47</f>
        <v>30</v>
      </c>
      <c r="W148" s="416"/>
      <c r="X148" s="416"/>
      <c r="Y148" s="416"/>
      <c r="Z148" s="416"/>
      <c r="AA148" s="416"/>
      <c r="AB148" s="417"/>
      <c r="AC148" s="416">
        <f>'CARGA DE HORAS LABORADAS'!AC47</f>
        <v>-4.75</v>
      </c>
      <c r="AD148" s="416"/>
      <c r="AE148" s="416"/>
      <c r="AF148" s="416"/>
      <c r="AG148" s="416"/>
      <c r="AH148" s="417"/>
      <c r="AI148" s="80"/>
      <c r="AJ148" s="80"/>
      <c r="AK148" s="80"/>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0"/>
      <c r="BH148" s="89"/>
      <c r="BI148" s="89"/>
      <c r="BJ148" s="89"/>
      <c r="BK148" s="80"/>
      <c r="BL148" s="80"/>
      <c r="BM148" s="80"/>
      <c r="BN148" s="80"/>
      <c r="BO148" s="80"/>
      <c r="BP148" s="80"/>
      <c r="BQ148" s="80"/>
      <c r="BR148" s="80"/>
      <c r="BS148" s="80"/>
      <c r="BT148" s="80"/>
      <c r="BU148" s="80"/>
      <c r="BV148" s="80"/>
      <c r="BW148" s="80"/>
      <c r="BX148" s="80"/>
      <c r="BY148" s="80"/>
      <c r="BZ148" s="80"/>
      <c r="CA148" s="80"/>
    </row>
    <row r="149" spans="2:79" ht="18" customHeight="1" x14ac:dyDescent="0.25">
      <c r="B149" s="90" t="str">
        <f>'PLAN DE CARGOS'!B48:P48</f>
        <v>Secretaria</v>
      </c>
      <c r="C149" s="91"/>
      <c r="D149" s="91"/>
      <c r="E149" s="91"/>
      <c r="F149" s="91"/>
      <c r="G149" s="91"/>
      <c r="H149" s="91"/>
      <c r="I149" s="91"/>
      <c r="J149" s="91"/>
      <c r="K149" s="91"/>
      <c r="L149" s="91"/>
      <c r="M149" s="91"/>
      <c r="N149" s="91"/>
      <c r="O149" s="92"/>
      <c r="P149" s="413">
        <f>SUMIF($AK$34:$AK$121,"=Secretaria",BC34:BF121)</f>
        <v>1.5</v>
      </c>
      <c r="Q149" s="414"/>
      <c r="R149" s="414"/>
      <c r="S149" s="414"/>
      <c r="T149" s="414"/>
      <c r="U149" s="415"/>
      <c r="V149" s="416">
        <f>'CARGA DE HORAS LABORADAS'!P48</f>
        <v>2112</v>
      </c>
      <c r="W149" s="416"/>
      <c r="X149" s="416"/>
      <c r="Y149" s="416"/>
      <c r="Z149" s="416"/>
      <c r="AA149" s="416"/>
      <c r="AB149" s="417"/>
      <c r="AC149" s="416">
        <f>'CARGA DE HORAS LABORADAS'!AC48</f>
        <v>0</v>
      </c>
      <c r="AD149" s="416"/>
      <c r="AE149" s="416"/>
      <c r="AF149" s="416"/>
      <c r="AG149" s="416"/>
      <c r="AH149" s="417"/>
      <c r="AI149" s="80"/>
      <c r="AJ149" s="80"/>
      <c r="AK149" s="80"/>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0"/>
      <c r="BH149" s="89"/>
      <c r="BI149" s="89"/>
      <c r="BJ149" s="89"/>
      <c r="BK149" s="80"/>
      <c r="BL149" s="80"/>
      <c r="BM149" s="80"/>
      <c r="BN149" s="80"/>
      <c r="BO149" s="80"/>
      <c r="BP149" s="80"/>
      <c r="BQ149" s="80"/>
      <c r="BR149" s="80"/>
      <c r="BS149" s="80"/>
      <c r="BT149" s="80"/>
      <c r="BU149" s="80"/>
      <c r="BV149" s="80"/>
      <c r="BW149" s="80"/>
      <c r="BX149" s="80"/>
      <c r="BY149" s="80"/>
      <c r="BZ149" s="80"/>
      <c r="CA149" s="80"/>
    </row>
    <row r="150" spans="2:79" ht="18" customHeight="1" x14ac:dyDescent="0.25">
      <c r="B150" s="90" t="str">
        <f>'PLAN DE CARGOS'!B49:P49</f>
        <v>Subgerente Administrativa</v>
      </c>
      <c r="C150" s="91"/>
      <c r="D150" s="91"/>
      <c r="E150" s="91"/>
      <c r="F150" s="91"/>
      <c r="G150" s="91"/>
      <c r="H150" s="91"/>
      <c r="I150" s="91"/>
      <c r="J150" s="91"/>
      <c r="K150" s="91"/>
      <c r="L150" s="91"/>
      <c r="M150" s="91"/>
      <c r="N150" s="91"/>
      <c r="O150" s="92"/>
      <c r="P150" s="413">
        <f>SUMIF($AK$34:$AK$121,"=Subgerente Administrativa",BC34:BF121)</f>
        <v>37.5</v>
      </c>
      <c r="Q150" s="414"/>
      <c r="R150" s="414"/>
      <c r="S150" s="414"/>
      <c r="T150" s="414"/>
      <c r="U150" s="415"/>
      <c r="V150" s="416">
        <f>'CARGA DE HORAS LABORADAS'!P49</f>
        <v>2112</v>
      </c>
      <c r="W150" s="416"/>
      <c r="X150" s="416"/>
      <c r="Y150" s="416"/>
      <c r="Z150" s="416"/>
      <c r="AA150" s="416"/>
      <c r="AB150" s="417"/>
      <c r="AC150" s="416">
        <f>'CARGA DE HORAS LABORADAS'!AC49</f>
        <v>-5.0000000001091394E-3</v>
      </c>
      <c r="AD150" s="416"/>
      <c r="AE150" s="416"/>
      <c r="AF150" s="416"/>
      <c r="AG150" s="416"/>
      <c r="AH150" s="417"/>
      <c r="AI150" s="80"/>
      <c r="AJ150" s="80"/>
      <c r="AK150" s="80"/>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0"/>
      <c r="BH150" s="89"/>
      <c r="BI150" s="89"/>
      <c r="BJ150" s="89"/>
      <c r="BK150" s="80"/>
      <c r="BL150" s="80"/>
      <c r="BM150" s="80"/>
      <c r="BN150" s="80"/>
      <c r="BO150" s="80"/>
      <c r="BP150" s="80"/>
      <c r="BQ150" s="80"/>
      <c r="BR150" s="80"/>
      <c r="BS150" s="80"/>
      <c r="BT150" s="80"/>
      <c r="BU150" s="80"/>
      <c r="BV150" s="80"/>
      <c r="BW150" s="80"/>
      <c r="BX150" s="80"/>
      <c r="BY150" s="80"/>
      <c r="BZ150" s="80"/>
      <c r="CA150" s="80"/>
    </row>
    <row r="151" spans="2:79" ht="18" customHeight="1" x14ac:dyDescent="0.25">
      <c r="B151" s="90" t="str">
        <f>'PLAN DE CARGOS'!B50:P50</f>
        <v>Subgerente Atención al Usuario</v>
      </c>
      <c r="C151" s="91"/>
      <c r="D151" s="91"/>
      <c r="E151" s="91"/>
      <c r="F151" s="91"/>
      <c r="G151" s="91"/>
      <c r="H151" s="91"/>
      <c r="I151" s="91"/>
      <c r="J151" s="91"/>
      <c r="K151" s="91"/>
      <c r="L151" s="91"/>
      <c r="M151" s="91"/>
      <c r="N151" s="91"/>
      <c r="O151" s="92"/>
      <c r="P151" s="413">
        <f>SUMIF($AK$34:$AK$121,"=Subgerente Atención al Usuario",BC34:BF121)</f>
        <v>1.5</v>
      </c>
      <c r="Q151" s="414"/>
      <c r="R151" s="414"/>
      <c r="S151" s="414"/>
      <c r="T151" s="414"/>
      <c r="U151" s="415"/>
      <c r="V151" s="416">
        <f>'CARGA DE HORAS LABORADAS'!P50</f>
        <v>2112</v>
      </c>
      <c r="W151" s="416"/>
      <c r="X151" s="416"/>
      <c r="Y151" s="416"/>
      <c r="Z151" s="416"/>
      <c r="AA151" s="416"/>
      <c r="AB151" s="417"/>
      <c r="AC151" s="416">
        <f>'CARGA DE HORAS LABORADAS'!AC50</f>
        <v>-5.0000000001091394E-3</v>
      </c>
      <c r="AD151" s="416"/>
      <c r="AE151" s="416"/>
      <c r="AF151" s="416"/>
      <c r="AG151" s="416"/>
      <c r="AH151" s="417"/>
      <c r="AI151" s="80"/>
      <c r="AJ151" s="80"/>
      <c r="AK151" s="80"/>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0"/>
      <c r="BH151" s="89"/>
      <c r="BI151" s="89"/>
      <c r="BJ151" s="89"/>
      <c r="BK151" s="80"/>
      <c r="BL151" s="80"/>
      <c r="BM151" s="80"/>
      <c r="BN151" s="80"/>
      <c r="BO151" s="80"/>
      <c r="BP151" s="80"/>
      <c r="BQ151" s="80"/>
      <c r="BR151" s="80"/>
      <c r="BS151" s="80"/>
      <c r="BT151" s="80"/>
      <c r="BU151" s="80"/>
      <c r="BV151" s="80"/>
      <c r="BW151" s="80"/>
      <c r="BX151" s="80"/>
      <c r="BY151" s="80"/>
      <c r="BZ151" s="80"/>
      <c r="CA151" s="80"/>
    </row>
    <row r="152" spans="2:79" ht="18" customHeight="1" x14ac:dyDescent="0.25">
      <c r="B152" s="90" t="str">
        <f>'PLAN DE CARGOS'!B51:P51</f>
        <v>Técnico Área Salud (Farmacia)</v>
      </c>
      <c r="C152" s="91"/>
      <c r="D152" s="91"/>
      <c r="E152" s="91"/>
      <c r="F152" s="91"/>
      <c r="G152" s="91"/>
      <c r="H152" s="91"/>
      <c r="I152" s="91"/>
      <c r="J152" s="91"/>
      <c r="K152" s="91"/>
      <c r="L152" s="91"/>
      <c r="M152" s="91"/>
      <c r="N152" s="91"/>
      <c r="O152" s="92"/>
      <c r="P152" s="413">
        <f>SUMIF($AK$34:$AK$121,"=Técnico Área Salud (Farmacia)",BC34:BF121)</f>
        <v>1.5</v>
      </c>
      <c r="Q152" s="414"/>
      <c r="R152" s="414"/>
      <c r="S152" s="414"/>
      <c r="T152" s="414"/>
      <c r="U152" s="415"/>
      <c r="V152" s="416">
        <f>'CARGA DE HORAS LABORADAS'!P51</f>
        <v>2112</v>
      </c>
      <c r="W152" s="416"/>
      <c r="X152" s="416"/>
      <c r="Y152" s="416"/>
      <c r="Z152" s="416"/>
      <c r="AA152" s="416"/>
      <c r="AB152" s="417"/>
      <c r="AC152" s="416">
        <f>'CARGA DE HORAS LABORADAS'!AC51</f>
        <v>-5.0000000001091394E-3</v>
      </c>
      <c r="AD152" s="416"/>
      <c r="AE152" s="416"/>
      <c r="AF152" s="416"/>
      <c r="AG152" s="416"/>
      <c r="AH152" s="417"/>
      <c r="AI152" s="80"/>
      <c r="AJ152" s="80"/>
      <c r="AK152" s="80"/>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0"/>
      <c r="BH152" s="89"/>
      <c r="BI152" s="89"/>
      <c r="BJ152" s="89"/>
      <c r="BK152" s="80"/>
      <c r="BL152" s="80"/>
      <c r="BM152" s="80"/>
      <c r="BN152" s="80"/>
      <c r="BO152" s="80"/>
      <c r="BP152" s="80"/>
      <c r="BQ152" s="80"/>
      <c r="BR152" s="80"/>
      <c r="BS152" s="80"/>
      <c r="BT152" s="80"/>
      <c r="BU152" s="80"/>
      <c r="BV152" s="80"/>
      <c r="BW152" s="80"/>
      <c r="BX152" s="80"/>
      <c r="BY152" s="80"/>
      <c r="BZ152" s="80"/>
      <c r="CA152" s="80"/>
    </row>
    <row r="153" spans="2:79" ht="18" customHeight="1" x14ac:dyDescent="0.25">
      <c r="B153" s="90" t="str">
        <f>'PLAN DE CARGOS'!B52:P52</f>
        <v>Técnico Área Salud (Rayos X)</v>
      </c>
      <c r="C153" s="91"/>
      <c r="D153" s="91"/>
      <c r="E153" s="91"/>
      <c r="F153" s="91"/>
      <c r="G153" s="91"/>
      <c r="H153" s="91"/>
      <c r="I153" s="91"/>
      <c r="J153" s="91"/>
      <c r="K153" s="91"/>
      <c r="L153" s="91"/>
      <c r="M153" s="91"/>
      <c r="N153" s="91"/>
      <c r="O153" s="92"/>
      <c r="P153" s="413">
        <f>SUMIF($AK$34:$AK$121,"=Técnico Área Salud (Rayos X)",BC34:BF121)</f>
        <v>1.5</v>
      </c>
      <c r="Q153" s="414"/>
      <c r="R153" s="414"/>
      <c r="S153" s="414"/>
      <c r="T153" s="414"/>
      <c r="U153" s="415"/>
      <c r="V153" s="416">
        <f>'CARGA DE HORAS LABORADAS'!P52</f>
        <v>2112</v>
      </c>
      <c r="W153" s="416"/>
      <c r="X153" s="416"/>
      <c r="Y153" s="416"/>
      <c r="Z153" s="416"/>
      <c r="AA153" s="416"/>
      <c r="AB153" s="417"/>
      <c r="AC153" s="416">
        <f>'CARGA DE HORAS LABORADAS'!AC52</f>
        <v>0</v>
      </c>
      <c r="AD153" s="416"/>
      <c r="AE153" s="416"/>
      <c r="AF153" s="416"/>
      <c r="AG153" s="416"/>
      <c r="AH153" s="417"/>
      <c r="AI153" s="80"/>
      <c r="AJ153" s="80"/>
      <c r="AK153" s="80"/>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0"/>
      <c r="BH153" s="89"/>
      <c r="BI153" s="89"/>
      <c r="BJ153" s="89"/>
      <c r="BK153" s="80"/>
      <c r="BL153" s="80"/>
      <c r="BM153" s="80"/>
      <c r="BN153" s="80"/>
      <c r="BO153" s="80"/>
      <c r="BP153" s="80"/>
      <c r="BQ153" s="80"/>
      <c r="BR153" s="80"/>
      <c r="BS153" s="80"/>
      <c r="BT153" s="80"/>
      <c r="BU153" s="80"/>
      <c r="BV153" s="80"/>
      <c r="BW153" s="80"/>
      <c r="BX153" s="80"/>
      <c r="BY153" s="80"/>
      <c r="BZ153" s="80"/>
      <c r="CA153" s="80"/>
    </row>
    <row r="154" spans="2:79" ht="18" customHeight="1" thickBot="1" x14ac:dyDescent="0.3">
      <c r="B154" s="93" t="str">
        <f>'PLAN DE CARGOS'!B53:P53</f>
        <v>Técnico Área Salud (Vacunador)</v>
      </c>
      <c r="C154" s="94"/>
      <c r="D154" s="94"/>
      <c r="E154" s="94"/>
      <c r="F154" s="94"/>
      <c r="G154" s="94"/>
      <c r="H154" s="94"/>
      <c r="I154" s="94"/>
      <c r="J154" s="94"/>
      <c r="K154" s="94"/>
      <c r="L154" s="94"/>
      <c r="M154" s="94"/>
      <c r="N154" s="94"/>
      <c r="O154" s="95"/>
      <c r="P154" s="426">
        <f>SUMIF($AK$34:$AK$121,"=Técnico Área salud (Vacunador)",BC34:BF121)</f>
        <v>1.5</v>
      </c>
      <c r="Q154" s="427"/>
      <c r="R154" s="427"/>
      <c r="S154" s="427"/>
      <c r="T154" s="427"/>
      <c r="U154" s="428"/>
      <c r="V154" s="429">
        <f>'CARGA DE HORAS LABORADAS'!P53</f>
        <v>2112</v>
      </c>
      <c r="W154" s="429"/>
      <c r="X154" s="429"/>
      <c r="Y154" s="429"/>
      <c r="Z154" s="429"/>
      <c r="AA154" s="429"/>
      <c r="AB154" s="430"/>
      <c r="AC154" s="429">
        <f>'CARGA DE HORAS LABORADAS'!AC53</f>
        <v>0</v>
      </c>
      <c r="AD154" s="429"/>
      <c r="AE154" s="429"/>
      <c r="AF154" s="429"/>
      <c r="AG154" s="429"/>
      <c r="AH154" s="430"/>
      <c r="AI154" s="80"/>
      <c r="AJ154" s="80"/>
      <c r="AK154" s="80"/>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0"/>
      <c r="BH154" s="89"/>
      <c r="BI154" s="89"/>
      <c r="BJ154" s="89"/>
      <c r="BK154" s="80"/>
      <c r="BL154" s="80"/>
      <c r="BM154" s="80"/>
      <c r="BN154" s="80"/>
      <c r="BO154" s="80"/>
      <c r="BP154" s="80"/>
      <c r="BQ154" s="80"/>
      <c r="BR154" s="80"/>
      <c r="BS154" s="80"/>
      <c r="BT154" s="80"/>
      <c r="BU154" s="80"/>
      <c r="BV154" s="80"/>
      <c r="BW154" s="80"/>
      <c r="BX154" s="80"/>
      <c r="BY154" s="80"/>
      <c r="BZ154" s="80"/>
      <c r="CA154" s="80"/>
    </row>
    <row r="155" spans="2:79" ht="18" customHeight="1" x14ac:dyDescent="0.25">
      <c r="AI155" s="80"/>
      <c r="AJ155" s="80"/>
      <c r="AK155" s="80"/>
      <c r="AL155" s="80"/>
      <c r="AM155" s="80"/>
      <c r="AN155" s="80"/>
      <c r="AO155" s="80"/>
      <c r="AP155" s="80"/>
      <c r="AQ155" s="80"/>
      <c r="AR155" s="80"/>
      <c r="AS155" s="80"/>
      <c r="AT155" s="80"/>
      <c r="AU155" s="80"/>
      <c r="AV155" s="80"/>
      <c r="AW155" s="80"/>
      <c r="AX155" s="80"/>
      <c r="AY155" s="80"/>
      <c r="AZ155" s="80"/>
      <c r="BA155" s="80"/>
      <c r="BB155" s="80"/>
      <c r="BC155" s="80"/>
      <c r="BD155" s="80"/>
      <c r="BE155" s="80"/>
      <c r="BF155" s="80"/>
      <c r="BG155" s="81"/>
      <c r="BH155" s="81"/>
      <c r="BI155" s="81"/>
      <c r="BJ155" s="81"/>
      <c r="BK155" s="80"/>
      <c r="BL155" s="80"/>
      <c r="BM155" s="80"/>
      <c r="BN155" s="80"/>
      <c r="BO155" s="80"/>
      <c r="BP155" s="80"/>
      <c r="BQ155" s="80"/>
      <c r="BR155" s="80"/>
      <c r="BS155" s="80"/>
      <c r="BT155" s="80"/>
      <c r="BU155" s="80"/>
      <c r="BV155" s="80"/>
      <c r="BW155" s="80"/>
      <c r="BX155" s="80"/>
      <c r="BY155" s="80"/>
      <c r="BZ155" s="80"/>
      <c r="CA155" s="80"/>
    </row>
    <row r="156" spans="2:79" ht="18" customHeight="1" x14ac:dyDescent="0.25">
      <c r="AI156" s="80"/>
      <c r="AJ156" s="80"/>
      <c r="AK156" s="80"/>
      <c r="AL156" s="80"/>
      <c r="AM156" s="80"/>
      <c r="AN156" s="80"/>
      <c r="AO156" s="80"/>
      <c r="AP156" s="80"/>
      <c r="AQ156" s="80"/>
      <c r="AR156" s="80"/>
      <c r="AS156" s="80"/>
      <c r="AT156" s="80"/>
      <c r="AU156" s="80"/>
      <c r="AV156" s="80"/>
      <c r="AW156" s="80"/>
      <c r="AX156" s="80"/>
      <c r="AY156" s="80"/>
      <c r="AZ156" s="80"/>
      <c r="BA156" s="80"/>
      <c r="BB156" s="80"/>
      <c r="BC156" s="80"/>
      <c r="BD156" s="80"/>
      <c r="BE156" s="80"/>
      <c r="BF156" s="80"/>
      <c r="BG156" s="81"/>
      <c r="BH156" s="81"/>
      <c r="BI156" s="81"/>
      <c r="BJ156" s="81"/>
      <c r="BK156" s="80"/>
      <c r="BL156" s="80"/>
      <c r="BM156" s="80"/>
      <c r="BN156" s="80"/>
      <c r="BO156" s="80"/>
      <c r="BP156" s="80"/>
      <c r="BQ156" s="80"/>
      <c r="BR156" s="80"/>
      <c r="BS156" s="80"/>
      <c r="BT156" s="80"/>
      <c r="BU156" s="80"/>
      <c r="BV156" s="80"/>
      <c r="BW156" s="80"/>
      <c r="BX156" s="80"/>
      <c r="BY156" s="80"/>
      <c r="BZ156" s="80"/>
      <c r="CA156" s="80"/>
    </row>
    <row r="157" spans="2:79" ht="18" customHeight="1" x14ac:dyDescent="0.25">
      <c r="AI157" s="80"/>
      <c r="AJ157" s="80"/>
      <c r="AK157" s="80"/>
      <c r="AL157" s="80"/>
      <c r="AM157" s="80"/>
      <c r="AN157" s="80"/>
      <c r="AO157" s="80"/>
      <c r="AP157" s="80"/>
      <c r="AQ157" s="80"/>
      <c r="AR157" s="80"/>
      <c r="AS157" s="80"/>
      <c r="AT157" s="80"/>
      <c r="AU157" s="80"/>
      <c r="AV157" s="80"/>
      <c r="AW157" s="80"/>
      <c r="AX157" s="80"/>
      <c r="AY157" s="80"/>
      <c r="AZ157" s="80"/>
      <c r="BA157" s="80"/>
      <c r="BB157" s="80"/>
      <c r="BC157" s="80"/>
      <c r="BD157" s="80"/>
      <c r="BE157" s="80"/>
      <c r="BF157" s="80"/>
      <c r="BG157" s="81"/>
      <c r="BH157" s="81"/>
      <c r="BI157" s="81"/>
      <c r="BJ157" s="81"/>
      <c r="BK157" s="80"/>
      <c r="BL157" s="80"/>
      <c r="BM157" s="80"/>
      <c r="BN157" s="80"/>
      <c r="BO157" s="80"/>
      <c r="BP157" s="80"/>
      <c r="BQ157" s="80"/>
      <c r="BR157" s="80"/>
      <c r="BS157" s="80"/>
      <c r="BT157" s="80"/>
      <c r="BU157" s="80"/>
      <c r="BV157" s="80"/>
      <c r="BW157" s="80"/>
      <c r="BX157" s="80"/>
      <c r="BY157" s="80"/>
      <c r="BZ157" s="80"/>
      <c r="CA157" s="80"/>
    </row>
    <row r="158" spans="2:79" ht="18" customHeight="1" x14ac:dyDescent="0.25">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1"/>
      <c r="BH158" s="81"/>
      <c r="BI158" s="81"/>
      <c r="BJ158" s="81"/>
      <c r="BK158" s="80"/>
      <c r="BL158" s="80"/>
      <c r="BM158" s="80"/>
      <c r="BN158" s="80"/>
      <c r="BO158" s="80"/>
      <c r="BP158" s="80"/>
      <c r="BQ158" s="80"/>
      <c r="BR158" s="80"/>
      <c r="BS158" s="80"/>
      <c r="BT158" s="80"/>
      <c r="BU158" s="80"/>
      <c r="BV158" s="80"/>
      <c r="BW158" s="80"/>
      <c r="BX158" s="80"/>
      <c r="BY158" s="80"/>
      <c r="BZ158" s="80"/>
      <c r="CA158" s="80"/>
    </row>
    <row r="159" spans="2:79" ht="18" customHeight="1" x14ac:dyDescent="0.25">
      <c r="AI159" s="80"/>
      <c r="AJ159" s="80"/>
      <c r="AK159" s="80"/>
      <c r="AL159" s="80"/>
      <c r="AM159" s="80"/>
      <c r="AN159" s="80"/>
      <c r="AO159" s="80"/>
      <c r="AP159" s="80"/>
      <c r="AQ159" s="80"/>
      <c r="AR159" s="80"/>
      <c r="AS159" s="80"/>
      <c r="AT159" s="80"/>
      <c r="AU159" s="80"/>
      <c r="AV159" s="80"/>
      <c r="AW159" s="80"/>
      <c r="AX159" s="80"/>
      <c r="AY159" s="80"/>
      <c r="AZ159" s="80"/>
      <c r="BA159" s="80"/>
      <c r="BB159" s="80"/>
      <c r="BC159" s="80"/>
      <c r="BD159" s="80"/>
      <c r="BE159" s="80"/>
      <c r="BF159" s="80"/>
      <c r="BG159" s="81"/>
      <c r="BH159" s="81"/>
      <c r="BI159" s="81"/>
      <c r="BJ159" s="81"/>
      <c r="BK159" s="80"/>
      <c r="BL159" s="80"/>
      <c r="BM159" s="80"/>
      <c r="BN159" s="80"/>
      <c r="BO159" s="80"/>
      <c r="BP159" s="80"/>
      <c r="BQ159" s="80"/>
      <c r="BR159" s="80"/>
      <c r="BS159" s="80"/>
      <c r="BT159" s="80"/>
      <c r="BU159" s="80"/>
      <c r="BV159" s="80"/>
      <c r="BW159" s="80"/>
      <c r="BX159" s="80"/>
      <c r="BY159" s="80"/>
      <c r="BZ159" s="80"/>
      <c r="CA159" s="80"/>
    </row>
    <row r="160" spans="2:79" ht="18" customHeight="1" x14ac:dyDescent="0.25">
      <c r="AI160" s="80"/>
      <c r="AJ160" s="80"/>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1"/>
      <c r="BH160" s="81"/>
      <c r="BI160" s="81"/>
      <c r="BJ160" s="81"/>
      <c r="BK160" s="80"/>
      <c r="BL160" s="80"/>
      <c r="BM160" s="80"/>
      <c r="BN160" s="80"/>
      <c r="BO160" s="80"/>
      <c r="BP160" s="80"/>
      <c r="BQ160" s="80"/>
      <c r="BR160" s="80"/>
      <c r="BS160" s="80"/>
      <c r="BT160" s="80"/>
      <c r="BU160" s="80"/>
      <c r="BV160" s="80"/>
      <c r="BW160" s="80"/>
      <c r="BX160" s="80"/>
      <c r="BY160" s="80"/>
      <c r="BZ160" s="80"/>
      <c r="CA160" s="80"/>
    </row>
    <row r="161" spans="35:79" ht="18" customHeight="1" x14ac:dyDescent="0.25">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1"/>
      <c r="BH161" s="81"/>
      <c r="BI161" s="81"/>
      <c r="BJ161" s="81"/>
      <c r="BK161" s="80"/>
      <c r="BL161" s="80"/>
      <c r="BM161" s="80"/>
      <c r="BN161" s="80"/>
      <c r="BO161" s="80"/>
      <c r="BP161" s="80"/>
      <c r="BQ161" s="80"/>
      <c r="BR161" s="80"/>
      <c r="BS161" s="80"/>
      <c r="BT161" s="80"/>
      <c r="BU161" s="80"/>
      <c r="BV161" s="80"/>
      <c r="BW161" s="80"/>
      <c r="BX161" s="80"/>
      <c r="BY161" s="80"/>
      <c r="BZ161" s="80"/>
      <c r="CA161" s="80"/>
    </row>
    <row r="162" spans="35:79" ht="18" customHeight="1" x14ac:dyDescent="0.25">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1"/>
      <c r="BH162" s="81"/>
      <c r="BI162" s="81"/>
      <c r="BJ162" s="81"/>
      <c r="BK162" s="80"/>
      <c r="BL162" s="80"/>
      <c r="BM162" s="80"/>
      <c r="BN162" s="80"/>
      <c r="BO162" s="80"/>
      <c r="BP162" s="80"/>
      <c r="BQ162" s="80"/>
      <c r="BR162" s="80"/>
      <c r="BS162" s="80"/>
      <c r="BT162" s="80"/>
      <c r="BU162" s="80"/>
      <c r="BV162" s="80"/>
      <c r="BW162" s="80"/>
      <c r="BX162" s="80"/>
      <c r="BY162" s="80"/>
      <c r="BZ162" s="80"/>
      <c r="CA162" s="80"/>
    </row>
    <row r="163" spans="35:79" ht="18" customHeight="1" x14ac:dyDescent="0.25">
      <c r="AI163" s="80"/>
      <c r="AJ163" s="80"/>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1"/>
      <c r="BH163" s="81"/>
      <c r="BI163" s="81"/>
      <c r="BJ163" s="81"/>
      <c r="BK163" s="80"/>
      <c r="BL163" s="80"/>
      <c r="BM163" s="80"/>
      <c r="BN163" s="80"/>
      <c r="BO163" s="80"/>
      <c r="BP163" s="80"/>
      <c r="BQ163" s="80"/>
      <c r="BR163" s="80"/>
      <c r="BS163" s="80"/>
      <c r="BT163" s="80"/>
      <c r="BU163" s="80"/>
      <c r="BV163" s="80"/>
      <c r="BW163" s="80"/>
      <c r="BX163" s="80"/>
      <c r="BY163" s="80"/>
      <c r="BZ163" s="80"/>
      <c r="CA163" s="80"/>
    </row>
    <row r="164" spans="35:79" ht="18" customHeight="1" x14ac:dyDescent="0.25">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1"/>
      <c r="BH164" s="81"/>
      <c r="BI164" s="81"/>
      <c r="BJ164" s="81"/>
      <c r="BK164" s="80"/>
      <c r="BL164" s="80"/>
      <c r="BM164" s="80"/>
      <c r="BN164" s="80"/>
      <c r="BO164" s="80"/>
      <c r="BP164" s="80"/>
      <c r="BQ164" s="80"/>
      <c r="BR164" s="80"/>
      <c r="BS164" s="80"/>
      <c r="BT164" s="80"/>
      <c r="BU164" s="80"/>
      <c r="BV164" s="80"/>
      <c r="BW164" s="80"/>
      <c r="BX164" s="80"/>
      <c r="BY164" s="80"/>
      <c r="BZ164" s="80"/>
      <c r="CA164" s="80"/>
    </row>
    <row r="165" spans="35:79" ht="18" customHeight="1" x14ac:dyDescent="0.25">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1"/>
      <c r="BH165" s="81"/>
      <c r="BI165" s="81"/>
      <c r="BJ165" s="81"/>
      <c r="BK165" s="80"/>
      <c r="BL165" s="80"/>
      <c r="BM165" s="80"/>
      <c r="BN165" s="80"/>
      <c r="BO165" s="80"/>
      <c r="BP165" s="80"/>
      <c r="BQ165" s="80"/>
      <c r="BR165" s="80"/>
      <c r="BS165" s="80"/>
      <c r="BT165" s="80"/>
      <c r="BU165" s="80"/>
      <c r="BV165" s="80"/>
      <c r="BW165" s="80"/>
      <c r="BX165" s="80"/>
      <c r="BY165" s="80"/>
      <c r="BZ165" s="80"/>
      <c r="CA165" s="80"/>
    </row>
    <row r="166" spans="35:79" ht="18" customHeight="1" x14ac:dyDescent="0.25">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1"/>
      <c r="BH166" s="81"/>
      <c r="BI166" s="81"/>
      <c r="BJ166" s="81"/>
      <c r="BK166" s="80"/>
      <c r="BL166" s="80"/>
      <c r="BM166" s="80"/>
      <c r="BN166" s="80"/>
      <c r="BO166" s="80"/>
      <c r="BP166" s="80"/>
      <c r="BQ166" s="80"/>
      <c r="BR166" s="80"/>
      <c r="BS166" s="80"/>
      <c r="BT166" s="80"/>
      <c r="BU166" s="80"/>
      <c r="BV166" s="80"/>
      <c r="BW166" s="80"/>
      <c r="BX166" s="80"/>
      <c r="BY166" s="80"/>
      <c r="BZ166" s="80"/>
      <c r="CA166" s="80"/>
    </row>
    <row r="167" spans="35:79" ht="18" customHeight="1" x14ac:dyDescent="0.25">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1"/>
      <c r="BH167" s="81"/>
      <c r="BI167" s="81"/>
      <c r="BJ167" s="81"/>
      <c r="BK167" s="80"/>
      <c r="BL167" s="80"/>
      <c r="BM167" s="80"/>
      <c r="BN167" s="80"/>
      <c r="BO167" s="80"/>
      <c r="BP167" s="80"/>
      <c r="BQ167" s="80"/>
      <c r="BR167" s="80"/>
      <c r="BS167" s="80"/>
      <c r="BT167" s="80"/>
      <c r="BU167" s="80"/>
      <c r="BV167" s="80"/>
      <c r="BW167" s="80"/>
      <c r="BX167" s="80"/>
      <c r="BY167" s="80"/>
      <c r="BZ167" s="80"/>
      <c r="CA167" s="80"/>
    </row>
    <row r="168" spans="35:79" ht="18" customHeight="1" x14ac:dyDescent="0.25">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1"/>
      <c r="BH168" s="81"/>
      <c r="BI168" s="81"/>
      <c r="BJ168" s="81"/>
      <c r="BK168" s="80"/>
      <c r="BL168" s="80"/>
      <c r="BM168" s="80"/>
      <c r="BN168" s="80"/>
      <c r="BO168" s="80"/>
      <c r="BP168" s="80"/>
      <c r="BQ168" s="80"/>
      <c r="BR168" s="80"/>
      <c r="BS168" s="80"/>
      <c r="BT168" s="80"/>
      <c r="BU168" s="80"/>
      <c r="BV168" s="80"/>
      <c r="BW168" s="80"/>
      <c r="BX168" s="80"/>
      <c r="BY168" s="80"/>
      <c r="BZ168" s="80"/>
      <c r="CA168" s="80"/>
    </row>
  </sheetData>
  <mergeCells count="566">
    <mergeCell ref="AK120:AX120"/>
    <mergeCell ref="AY120:BB120"/>
    <mergeCell ref="BC120:BF120"/>
    <mergeCell ref="BG120:BJ120"/>
    <mergeCell ref="BK120:BP120"/>
    <mergeCell ref="BX114:CC120"/>
    <mergeCell ref="CD114:CI120"/>
    <mergeCell ref="AK118:AX118"/>
    <mergeCell ref="AY118:BB118"/>
    <mergeCell ref="BC118:BF118"/>
    <mergeCell ref="BG118:BJ118"/>
    <mergeCell ref="BK118:BP118"/>
    <mergeCell ref="AK119:AX119"/>
    <mergeCell ref="AY119:BB119"/>
    <mergeCell ref="BC119:BF119"/>
    <mergeCell ref="BG119:BJ119"/>
    <mergeCell ref="BK119:BP119"/>
    <mergeCell ref="BK115:BP115"/>
    <mergeCell ref="AK116:AX116"/>
    <mergeCell ref="AY116:BB116"/>
    <mergeCell ref="BC116:BF116"/>
    <mergeCell ref="BG116:BJ116"/>
    <mergeCell ref="BK116:BP116"/>
    <mergeCell ref="BK105:BP105"/>
    <mergeCell ref="AK106:AX106"/>
    <mergeCell ref="AY106:BB106"/>
    <mergeCell ref="BC106:BF106"/>
    <mergeCell ref="BG108:BJ108"/>
    <mergeCell ref="BK108:BP108"/>
    <mergeCell ref="BC111:BF113"/>
    <mergeCell ref="BG111:BJ113"/>
    <mergeCell ref="BK111:BP113"/>
    <mergeCell ref="AY96:BB96"/>
    <mergeCell ref="BC96:BF96"/>
    <mergeCell ref="BG96:BJ96"/>
    <mergeCell ref="BK96:BP96"/>
    <mergeCell ref="BQ90:BW96"/>
    <mergeCell ref="BX90:CC96"/>
    <mergeCell ref="CD90:CI96"/>
    <mergeCell ref="B102:Y108"/>
    <mergeCell ref="Z102:AD108"/>
    <mergeCell ref="AE102:AJ108"/>
    <mergeCell ref="AK103:AX103"/>
    <mergeCell ref="AY103:BB103"/>
    <mergeCell ref="BC103:BF103"/>
    <mergeCell ref="BG103:BJ103"/>
    <mergeCell ref="BK103:BP103"/>
    <mergeCell ref="AK104:AX104"/>
    <mergeCell ref="AY104:BB104"/>
    <mergeCell ref="BC104:BF104"/>
    <mergeCell ref="BG104:BJ104"/>
    <mergeCell ref="BK104:BP104"/>
    <mergeCell ref="AK105:AX105"/>
    <mergeCell ref="AY105:BB105"/>
    <mergeCell ref="BC105:BF105"/>
    <mergeCell ref="BG105:BJ105"/>
    <mergeCell ref="BG83:BJ83"/>
    <mergeCell ref="BK83:BP83"/>
    <mergeCell ref="AK84:AX84"/>
    <mergeCell ref="AY84:BB84"/>
    <mergeCell ref="BC84:BF84"/>
    <mergeCell ref="BG84:BJ84"/>
    <mergeCell ref="BK84:BP84"/>
    <mergeCell ref="AK93:AX93"/>
    <mergeCell ref="AY93:BB93"/>
    <mergeCell ref="BC93:BF93"/>
    <mergeCell ref="BG93:BJ93"/>
    <mergeCell ref="BK93:BP93"/>
    <mergeCell ref="BG90:BJ90"/>
    <mergeCell ref="BK90:BP90"/>
    <mergeCell ref="AK90:AX90"/>
    <mergeCell ref="AY90:BB90"/>
    <mergeCell ref="BC90:BF90"/>
    <mergeCell ref="BC87:BF89"/>
    <mergeCell ref="BG87:BJ89"/>
    <mergeCell ref="BK87:BP89"/>
    <mergeCell ref="AK72:AX72"/>
    <mergeCell ref="AY72:BB72"/>
    <mergeCell ref="BC72:BF72"/>
    <mergeCell ref="BG72:BJ72"/>
    <mergeCell ref="BK72:BP72"/>
    <mergeCell ref="BQ44:BW72"/>
    <mergeCell ref="BX44:CC72"/>
    <mergeCell ref="CD44:CI72"/>
    <mergeCell ref="B78:Y84"/>
    <mergeCell ref="Z78:AD84"/>
    <mergeCell ref="AE78:AJ84"/>
    <mergeCell ref="AK79:AX79"/>
    <mergeCell ref="AY79:BB79"/>
    <mergeCell ref="BC79:BF79"/>
    <mergeCell ref="BG79:BJ79"/>
    <mergeCell ref="BK79:BP79"/>
    <mergeCell ref="AK80:AX80"/>
    <mergeCell ref="AY80:BB80"/>
    <mergeCell ref="BC80:BF80"/>
    <mergeCell ref="BG80:BJ80"/>
    <mergeCell ref="BK80:BP80"/>
    <mergeCell ref="AK81:AX81"/>
    <mergeCell ref="AY81:BB81"/>
    <mergeCell ref="BC81:BF81"/>
    <mergeCell ref="AK70:AX70"/>
    <mergeCell ref="AY70:BB70"/>
    <mergeCell ref="BC70:BF70"/>
    <mergeCell ref="BG70:BJ70"/>
    <mergeCell ref="BK70:BP70"/>
    <mergeCell ref="AK71:AX71"/>
    <mergeCell ref="AY71:BB71"/>
    <mergeCell ref="BC71:BF71"/>
    <mergeCell ref="BG71:BJ71"/>
    <mergeCell ref="BK71:BP71"/>
    <mergeCell ref="AK68:AX68"/>
    <mergeCell ref="AY68:BB68"/>
    <mergeCell ref="BC68:BF68"/>
    <mergeCell ref="BG68:BJ68"/>
    <mergeCell ref="BK68:BP68"/>
    <mergeCell ref="AK69:AX69"/>
    <mergeCell ref="AY69:BB69"/>
    <mergeCell ref="BC69:BF69"/>
    <mergeCell ref="BG69:BJ69"/>
    <mergeCell ref="BK69:BP69"/>
    <mergeCell ref="AK66:AX66"/>
    <mergeCell ref="AY66:BB66"/>
    <mergeCell ref="BC66:BF66"/>
    <mergeCell ref="BG66:BJ66"/>
    <mergeCell ref="BK66:BP66"/>
    <mergeCell ref="AK67:AX67"/>
    <mergeCell ref="AY67:BB67"/>
    <mergeCell ref="BC67:BF67"/>
    <mergeCell ref="BG67:BJ67"/>
    <mergeCell ref="BK67:BP67"/>
    <mergeCell ref="AK64:AX64"/>
    <mergeCell ref="AY64:BB64"/>
    <mergeCell ref="BC64:BF64"/>
    <mergeCell ref="BG64:BJ64"/>
    <mergeCell ref="BK64:BP64"/>
    <mergeCell ref="AK65:AX65"/>
    <mergeCell ref="AY65:BB65"/>
    <mergeCell ref="BC65:BF65"/>
    <mergeCell ref="BG65:BJ65"/>
    <mergeCell ref="BK65:BP65"/>
    <mergeCell ref="AK62:AX62"/>
    <mergeCell ref="AY62:BB62"/>
    <mergeCell ref="BC62:BF62"/>
    <mergeCell ref="BG62:BJ62"/>
    <mergeCell ref="BK62:BP62"/>
    <mergeCell ref="AK63:AX63"/>
    <mergeCell ref="AY63:BB63"/>
    <mergeCell ref="BC63:BF63"/>
    <mergeCell ref="BG63:BJ63"/>
    <mergeCell ref="BK63:BP63"/>
    <mergeCell ref="AK60:AX60"/>
    <mergeCell ref="AY60:BB60"/>
    <mergeCell ref="BC60:BF60"/>
    <mergeCell ref="BG60:BJ60"/>
    <mergeCell ref="BK60:BP60"/>
    <mergeCell ref="AK61:AX61"/>
    <mergeCell ref="AY61:BB61"/>
    <mergeCell ref="BC61:BF61"/>
    <mergeCell ref="BG61:BJ61"/>
    <mergeCell ref="BK61:BP61"/>
    <mergeCell ref="AK58:AX58"/>
    <mergeCell ref="AY58:BB58"/>
    <mergeCell ref="BC58:BF58"/>
    <mergeCell ref="BG58:BJ58"/>
    <mergeCell ref="BK58:BP58"/>
    <mergeCell ref="AK59:AX59"/>
    <mergeCell ref="AY59:BB59"/>
    <mergeCell ref="BC59:BF59"/>
    <mergeCell ref="BG59:BJ59"/>
    <mergeCell ref="BK59:BP59"/>
    <mergeCell ref="AK56:AX56"/>
    <mergeCell ref="AY56:BB56"/>
    <mergeCell ref="BC56:BF56"/>
    <mergeCell ref="BG56:BJ56"/>
    <mergeCell ref="BK56:BP56"/>
    <mergeCell ref="AK57:AX57"/>
    <mergeCell ref="AY57:BB57"/>
    <mergeCell ref="BC57:BF57"/>
    <mergeCell ref="BG57:BJ57"/>
    <mergeCell ref="BK57:BP57"/>
    <mergeCell ref="AK54:AX54"/>
    <mergeCell ref="AY54:BB54"/>
    <mergeCell ref="BC54:BF54"/>
    <mergeCell ref="BG54:BJ54"/>
    <mergeCell ref="BK54:BP54"/>
    <mergeCell ref="AK55:AX55"/>
    <mergeCell ref="AY55:BB55"/>
    <mergeCell ref="BC55:BF55"/>
    <mergeCell ref="BG55:BJ55"/>
    <mergeCell ref="BK55:BP55"/>
    <mergeCell ref="AK52:AX52"/>
    <mergeCell ref="AY52:BB52"/>
    <mergeCell ref="BC52:BF52"/>
    <mergeCell ref="BG52:BJ52"/>
    <mergeCell ref="BK52:BP52"/>
    <mergeCell ref="AK53:AX53"/>
    <mergeCell ref="AY53:BB53"/>
    <mergeCell ref="BC53:BF53"/>
    <mergeCell ref="BG53:BJ53"/>
    <mergeCell ref="BK53:BP53"/>
    <mergeCell ref="AK50:AX50"/>
    <mergeCell ref="AY50:BB50"/>
    <mergeCell ref="BC50:BF50"/>
    <mergeCell ref="BG50:BJ50"/>
    <mergeCell ref="BK50:BP50"/>
    <mergeCell ref="AK51:AX51"/>
    <mergeCell ref="AY51:BB51"/>
    <mergeCell ref="BC51:BF51"/>
    <mergeCell ref="BG51:BJ51"/>
    <mergeCell ref="BK51:BP51"/>
    <mergeCell ref="AY46:BB46"/>
    <mergeCell ref="BC46:BF46"/>
    <mergeCell ref="BG46:BJ46"/>
    <mergeCell ref="BK46:BP46"/>
    <mergeCell ref="AK49:AX49"/>
    <mergeCell ref="AY49:BB49"/>
    <mergeCell ref="BC49:BF49"/>
    <mergeCell ref="BG49:BJ49"/>
    <mergeCell ref="BK49:BP49"/>
    <mergeCell ref="P154:U154"/>
    <mergeCell ref="V154:AB154"/>
    <mergeCell ref="AC154:AH154"/>
    <mergeCell ref="P152:U152"/>
    <mergeCell ref="V152:AB152"/>
    <mergeCell ref="AC152:AH152"/>
    <mergeCell ref="P153:U153"/>
    <mergeCell ref="V153:AB153"/>
    <mergeCell ref="AC153:AH153"/>
    <mergeCell ref="P150:U150"/>
    <mergeCell ref="V150:AB150"/>
    <mergeCell ref="AC150:AH150"/>
    <mergeCell ref="P151:U151"/>
    <mergeCell ref="V151:AB151"/>
    <mergeCell ref="AC151:AH151"/>
    <mergeCell ref="P148:U148"/>
    <mergeCell ref="V148:AB148"/>
    <mergeCell ref="AC148:AH148"/>
    <mergeCell ref="P149:U149"/>
    <mergeCell ref="V149:AB149"/>
    <mergeCell ref="AC149:AH149"/>
    <mergeCell ref="P146:U146"/>
    <mergeCell ref="V146:AB146"/>
    <mergeCell ref="AC146:AH146"/>
    <mergeCell ref="P147:U147"/>
    <mergeCell ref="V147:AB147"/>
    <mergeCell ref="AC147:AH147"/>
    <mergeCell ref="P144:U144"/>
    <mergeCell ref="V144:AB144"/>
    <mergeCell ref="AC144:AH144"/>
    <mergeCell ref="P145:U145"/>
    <mergeCell ref="V145:AB145"/>
    <mergeCell ref="AC145:AH145"/>
    <mergeCell ref="P142:U142"/>
    <mergeCell ref="V142:AB142"/>
    <mergeCell ref="AC142:AH142"/>
    <mergeCell ref="P143:U143"/>
    <mergeCell ref="V143:AB143"/>
    <mergeCell ref="AC143:AH143"/>
    <mergeCell ref="P140:U140"/>
    <mergeCell ref="V140:AB140"/>
    <mergeCell ref="AC140:AH140"/>
    <mergeCell ref="P141:U141"/>
    <mergeCell ref="V141:AB141"/>
    <mergeCell ref="AC141:AH141"/>
    <mergeCell ref="P138:U138"/>
    <mergeCell ref="V138:AB138"/>
    <mergeCell ref="AC138:AH138"/>
    <mergeCell ref="P139:U139"/>
    <mergeCell ref="V139:AB139"/>
    <mergeCell ref="AC139:AH139"/>
    <mergeCell ref="P136:U136"/>
    <mergeCell ref="V136:AB136"/>
    <mergeCell ref="AC136:AH136"/>
    <mergeCell ref="P137:U137"/>
    <mergeCell ref="V137:AB137"/>
    <mergeCell ref="AC137:AH137"/>
    <mergeCell ref="P134:U134"/>
    <mergeCell ref="V134:AB134"/>
    <mergeCell ref="AC134:AH134"/>
    <mergeCell ref="P135:U135"/>
    <mergeCell ref="V135:AB135"/>
    <mergeCell ref="AC135:AH135"/>
    <mergeCell ref="P132:U132"/>
    <mergeCell ref="V132:AB132"/>
    <mergeCell ref="AC132:AH132"/>
    <mergeCell ref="P133:U133"/>
    <mergeCell ref="V133:AB133"/>
    <mergeCell ref="AC133:AH133"/>
    <mergeCell ref="P130:U130"/>
    <mergeCell ref="V130:AB130"/>
    <mergeCell ref="AC130:AH130"/>
    <mergeCell ref="P131:U131"/>
    <mergeCell ref="V131:AB131"/>
    <mergeCell ref="AC131:AH131"/>
    <mergeCell ref="P128:U128"/>
    <mergeCell ref="V128:AB128"/>
    <mergeCell ref="AC128:AH128"/>
    <mergeCell ref="P129:U129"/>
    <mergeCell ref="V129:AB129"/>
    <mergeCell ref="AC129:AH129"/>
    <mergeCell ref="P126:U126"/>
    <mergeCell ref="V126:AB126"/>
    <mergeCell ref="AC126:AH126"/>
    <mergeCell ref="P127:U127"/>
    <mergeCell ref="V127:AB127"/>
    <mergeCell ref="AC127:AH127"/>
    <mergeCell ref="B124:O124"/>
    <mergeCell ref="P124:U124"/>
    <mergeCell ref="V124:AB124"/>
    <mergeCell ref="AC124:AH124"/>
    <mergeCell ref="P125:U125"/>
    <mergeCell ref="V125:AB125"/>
    <mergeCell ref="AC125:AH125"/>
    <mergeCell ref="B123:AH123"/>
    <mergeCell ref="B121:AJ121"/>
    <mergeCell ref="AK121:BJ121"/>
    <mergeCell ref="BK121:BP121"/>
    <mergeCell ref="BQ121:CC121"/>
    <mergeCell ref="CD121:CI121"/>
    <mergeCell ref="BG114:BJ114"/>
    <mergeCell ref="BK114:BP114"/>
    <mergeCell ref="AK114:AX114"/>
    <mergeCell ref="AY114:BB114"/>
    <mergeCell ref="BC114:BF114"/>
    <mergeCell ref="B114:Y120"/>
    <mergeCell ref="Z114:AD120"/>
    <mergeCell ref="AE114:AJ120"/>
    <mergeCell ref="AK115:AX115"/>
    <mergeCell ref="AY115:BB115"/>
    <mergeCell ref="BC115:BF115"/>
    <mergeCell ref="BG115:BJ115"/>
    <mergeCell ref="AK117:AX117"/>
    <mergeCell ref="AY117:BB117"/>
    <mergeCell ref="BC117:BF117"/>
    <mergeCell ref="BG117:BJ117"/>
    <mergeCell ref="BK117:BP117"/>
    <mergeCell ref="BQ114:BW120"/>
    <mergeCell ref="BQ111:BW113"/>
    <mergeCell ref="BX111:CC113"/>
    <mergeCell ref="CD111:CI113"/>
    <mergeCell ref="B109:AJ109"/>
    <mergeCell ref="AK109:BJ109"/>
    <mergeCell ref="BK109:BP109"/>
    <mergeCell ref="BQ109:CC109"/>
    <mergeCell ref="CD109:CI109"/>
    <mergeCell ref="B111:Y113"/>
    <mergeCell ref="Z111:AD113"/>
    <mergeCell ref="AE111:AJ113"/>
    <mergeCell ref="AK111:AX113"/>
    <mergeCell ref="AY111:BB113"/>
    <mergeCell ref="BG102:BJ102"/>
    <mergeCell ref="BK102:BP102"/>
    <mergeCell ref="AK102:AX102"/>
    <mergeCell ref="AY102:BB102"/>
    <mergeCell ref="BC102:BF102"/>
    <mergeCell ref="BQ102:BW108"/>
    <mergeCell ref="BX102:CC108"/>
    <mergeCell ref="CD102:CI108"/>
    <mergeCell ref="BC99:BF101"/>
    <mergeCell ref="BG99:BJ101"/>
    <mergeCell ref="BK99:BP101"/>
    <mergeCell ref="BQ99:BW101"/>
    <mergeCell ref="BX99:CC101"/>
    <mergeCell ref="CD99:CI101"/>
    <mergeCell ref="BG106:BJ106"/>
    <mergeCell ref="BK106:BP106"/>
    <mergeCell ref="AK107:AX107"/>
    <mergeCell ref="AY107:BB107"/>
    <mergeCell ref="BC107:BF107"/>
    <mergeCell ref="BG107:BJ107"/>
    <mergeCell ref="BK107:BP107"/>
    <mergeCell ref="AK108:AX108"/>
    <mergeCell ref="AY108:BB108"/>
    <mergeCell ref="BC108:BF108"/>
    <mergeCell ref="B97:AJ97"/>
    <mergeCell ref="AK97:BJ97"/>
    <mergeCell ref="BK97:BP97"/>
    <mergeCell ref="BQ97:CC97"/>
    <mergeCell ref="CD97:CI97"/>
    <mergeCell ref="B99:Y101"/>
    <mergeCell ref="Z99:AD101"/>
    <mergeCell ref="AE99:AJ101"/>
    <mergeCell ref="AK99:AX101"/>
    <mergeCell ref="AY99:BB101"/>
    <mergeCell ref="B90:Y96"/>
    <mergeCell ref="Z90:AD96"/>
    <mergeCell ref="AE90:AJ96"/>
    <mergeCell ref="AK91:AX91"/>
    <mergeCell ref="AY91:BB91"/>
    <mergeCell ref="BC91:BF91"/>
    <mergeCell ref="BG91:BJ91"/>
    <mergeCell ref="BK91:BP91"/>
    <mergeCell ref="AK92:AX92"/>
    <mergeCell ref="AY92:BB92"/>
    <mergeCell ref="BC92:BF92"/>
    <mergeCell ref="BG92:BJ92"/>
    <mergeCell ref="BK92:BP92"/>
    <mergeCell ref="AK94:AX94"/>
    <mergeCell ref="AY94:BB94"/>
    <mergeCell ref="BC94:BF94"/>
    <mergeCell ref="BG94:BJ94"/>
    <mergeCell ref="BK94:BP94"/>
    <mergeCell ref="AK95:AX95"/>
    <mergeCell ref="AY95:BB95"/>
    <mergeCell ref="BC95:BF95"/>
    <mergeCell ref="BG95:BJ95"/>
    <mergeCell ref="BK95:BP95"/>
    <mergeCell ref="AK96:AX96"/>
    <mergeCell ref="BQ87:BW89"/>
    <mergeCell ref="BX87:CC89"/>
    <mergeCell ref="CD87:CI89"/>
    <mergeCell ref="B85:AJ85"/>
    <mergeCell ref="AK85:BJ85"/>
    <mergeCell ref="BK85:BP85"/>
    <mergeCell ref="BQ85:CC85"/>
    <mergeCell ref="CD85:CI85"/>
    <mergeCell ref="B87:Y89"/>
    <mergeCell ref="Z87:AD89"/>
    <mergeCell ref="AE87:AJ89"/>
    <mergeCell ref="AK87:AX89"/>
    <mergeCell ref="AY87:BB89"/>
    <mergeCell ref="BG78:BJ78"/>
    <mergeCell ref="BK78:BP78"/>
    <mergeCell ref="AK78:AX78"/>
    <mergeCell ref="AY78:BB78"/>
    <mergeCell ref="BC78:BF78"/>
    <mergeCell ref="BQ78:BW84"/>
    <mergeCell ref="BX78:CC84"/>
    <mergeCell ref="CD78:CI84"/>
    <mergeCell ref="BC75:BF77"/>
    <mergeCell ref="BG75:BJ77"/>
    <mergeCell ref="BK75:BP77"/>
    <mergeCell ref="BQ75:BW77"/>
    <mergeCell ref="BX75:CC77"/>
    <mergeCell ref="CD75:CI77"/>
    <mergeCell ref="BG81:BJ81"/>
    <mergeCell ref="BK81:BP81"/>
    <mergeCell ref="AK82:AX82"/>
    <mergeCell ref="AY82:BB82"/>
    <mergeCell ref="BC82:BF82"/>
    <mergeCell ref="BG82:BJ82"/>
    <mergeCell ref="BK82:BP82"/>
    <mergeCell ref="AK83:AX83"/>
    <mergeCell ref="AY83:BB83"/>
    <mergeCell ref="BC83:BF83"/>
    <mergeCell ref="B73:AJ73"/>
    <mergeCell ref="AK73:BJ73"/>
    <mergeCell ref="BK73:BP73"/>
    <mergeCell ref="BQ73:CC73"/>
    <mergeCell ref="CD73:CI73"/>
    <mergeCell ref="B75:Y77"/>
    <mergeCell ref="Z75:AD77"/>
    <mergeCell ref="AE75:AJ77"/>
    <mergeCell ref="AK75:AX77"/>
    <mergeCell ref="AY75:BB77"/>
    <mergeCell ref="BG44:BJ44"/>
    <mergeCell ref="BK44:BP44"/>
    <mergeCell ref="AK44:AX44"/>
    <mergeCell ref="AY44:BB44"/>
    <mergeCell ref="BC44:BF44"/>
    <mergeCell ref="B44:Y72"/>
    <mergeCell ref="Z44:AD72"/>
    <mergeCell ref="AE44:AJ72"/>
    <mergeCell ref="AK47:AX47"/>
    <mergeCell ref="AY47:BB47"/>
    <mergeCell ref="BC47:BF47"/>
    <mergeCell ref="BG47:BJ47"/>
    <mergeCell ref="BK47:BP47"/>
    <mergeCell ref="AK48:AX48"/>
    <mergeCell ref="AY48:BB48"/>
    <mergeCell ref="BC48:BF48"/>
    <mergeCell ref="BG48:BJ48"/>
    <mergeCell ref="BK48:BP48"/>
    <mergeCell ref="AK45:AX45"/>
    <mergeCell ref="AY45:BB45"/>
    <mergeCell ref="BC45:BF45"/>
    <mergeCell ref="BG45:BJ45"/>
    <mergeCell ref="BK45:BP45"/>
    <mergeCell ref="AK46:AX46"/>
    <mergeCell ref="BC41:BF43"/>
    <mergeCell ref="BG41:BJ43"/>
    <mergeCell ref="BK41:BP43"/>
    <mergeCell ref="BQ41:BW43"/>
    <mergeCell ref="BX41:CC43"/>
    <mergeCell ref="CD41:CI43"/>
    <mergeCell ref="B39:AJ39"/>
    <mergeCell ref="AK39:BJ39"/>
    <mergeCell ref="BK39:BP39"/>
    <mergeCell ref="BQ39:CC39"/>
    <mergeCell ref="CD39:CI39"/>
    <mergeCell ref="B41:Y43"/>
    <mergeCell ref="Z41:AD43"/>
    <mergeCell ref="AE41:AJ43"/>
    <mergeCell ref="AK41:AX43"/>
    <mergeCell ref="AY41:BB43"/>
    <mergeCell ref="BG34:BJ34"/>
    <mergeCell ref="BK34:BP34"/>
    <mergeCell ref="BK31:BP33"/>
    <mergeCell ref="BQ31:BW33"/>
    <mergeCell ref="BX31:CC33"/>
    <mergeCell ref="CD31:CI33"/>
    <mergeCell ref="BG31:BJ33"/>
    <mergeCell ref="BQ34:BW38"/>
    <mergeCell ref="BX34:CC38"/>
    <mergeCell ref="CD34:CI38"/>
    <mergeCell ref="BG35:BJ35"/>
    <mergeCell ref="BK35:BP35"/>
    <mergeCell ref="BG36:BJ36"/>
    <mergeCell ref="BK36:BP36"/>
    <mergeCell ref="BG37:BJ37"/>
    <mergeCell ref="BK37:BP37"/>
    <mergeCell ref="BG38:BJ38"/>
    <mergeCell ref="BK38:BP38"/>
    <mergeCell ref="AK34:AX34"/>
    <mergeCell ref="AY34:BB34"/>
    <mergeCell ref="BC34:BF34"/>
    <mergeCell ref="Z31:AD33"/>
    <mergeCell ref="AE31:AJ33"/>
    <mergeCell ref="AK31:AX33"/>
    <mergeCell ref="AY31:BB33"/>
    <mergeCell ref="BC31:BF33"/>
    <mergeCell ref="B34:Y38"/>
    <mergeCell ref="Z34:AD38"/>
    <mergeCell ref="AE34:AJ38"/>
    <mergeCell ref="AK35:AX35"/>
    <mergeCell ref="AY35:BB35"/>
    <mergeCell ref="BC35:BF35"/>
    <mergeCell ref="AK36:AX36"/>
    <mergeCell ref="AY36:BB36"/>
    <mergeCell ref="BC36:BF36"/>
    <mergeCell ref="AK37:AX37"/>
    <mergeCell ref="AY37:BB37"/>
    <mergeCell ref="BC37:BF37"/>
    <mergeCell ref="AK38:AX38"/>
    <mergeCell ref="AY38:BB38"/>
    <mergeCell ref="BC38:BF38"/>
    <mergeCell ref="C27:N27"/>
    <mergeCell ref="O27:R27"/>
    <mergeCell ref="C28:N28"/>
    <mergeCell ref="O28:Q28"/>
    <mergeCell ref="C29:N29"/>
    <mergeCell ref="B31:Y33"/>
    <mergeCell ref="C25:N25"/>
    <mergeCell ref="O25:Q25"/>
    <mergeCell ref="AK25:AR25"/>
    <mergeCell ref="AT25:BB25"/>
    <mergeCell ref="C26:N26"/>
    <mergeCell ref="O26:AI26"/>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s>
  <conditionalFormatting sqref="AC125:AH154">
    <cfRule type="cellIs" dxfId="17" priority="1" operator="lessThan">
      <formula>0</formula>
    </cfRule>
    <cfRule type="cellIs" dxfId="16" priority="2" operator="greaterThan">
      <formula>0</formula>
    </cfRule>
  </conditionalFormatting>
  <dataValidations count="1">
    <dataValidation type="list" allowBlank="1" showInputMessage="1" showErrorMessage="1" error="NO SE SELECCIONÓ UN CARGO DE LA LISTA" prompt="SELECCIONE UN CARGO DE LA LISTA" sqref="AK102:AX108 AK34:AX38 AK114:AX120 AK78:AX84 AK90:AX96 AK44:AX72">
      <formula1>$B$125:$B$154</formula1>
    </dataValidation>
  </dataValidations>
  <printOptions horizontalCentered="1"/>
  <pageMargins left="0" right="0" top="0" bottom="0" header="0.31496062992125984" footer="0.31496062992125984"/>
  <pageSetup scale="4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92D050"/>
  </sheetPr>
  <dimension ref="A1:CJ96"/>
  <sheetViews>
    <sheetView zoomScale="90" zoomScaleNormal="90" workbookViewId="0">
      <selection activeCell="B33" sqref="B33:AP33"/>
    </sheetView>
  </sheetViews>
  <sheetFormatPr baseColWidth="10" defaultColWidth="3.42578125" defaultRowHeight="18" customHeight="1" x14ac:dyDescent="0.25"/>
  <cols>
    <col min="1" max="1" width="3.42578125" style="32"/>
    <col min="2" max="25" width="3.42578125" style="32" customWidth="1"/>
    <col min="26" max="30" width="3.42578125" style="32"/>
    <col min="31"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02"/>
      <c r="BD3" s="202"/>
      <c r="BE3" s="202"/>
      <c r="BF3" s="202"/>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03"/>
      <c r="BD4" s="203"/>
      <c r="BE4" s="203"/>
      <c r="BF4" s="203"/>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204"/>
      <c r="BD5" s="204"/>
      <c r="BE5" s="204"/>
      <c r="BF5" s="204"/>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204"/>
      <c r="BD6" s="204"/>
      <c r="BE6" s="204"/>
      <c r="BF6" s="204"/>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04"/>
      <c r="BD7" s="204"/>
      <c r="BE7" s="204"/>
      <c r="BF7" s="204"/>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204"/>
      <c r="BD8" s="204"/>
      <c r="BE8" s="204"/>
      <c r="BF8" s="204"/>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05"/>
      <c r="BD9" s="205"/>
      <c r="BE9" s="205"/>
      <c r="BF9" s="205"/>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03"/>
      <c r="BD12" s="203"/>
      <c r="BE12" s="203"/>
      <c r="BF12" s="203"/>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06"/>
      <c r="BD13" s="206"/>
      <c r="BE13" s="206"/>
      <c r="BF13" s="206"/>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06"/>
      <c r="BD14" s="206"/>
      <c r="BE14" s="206"/>
      <c r="BF14" s="206"/>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v>2017</v>
      </c>
      <c r="Z17" s="280"/>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03"/>
      <c r="X18" s="203"/>
      <c r="Y18" s="209"/>
      <c r="Z18" s="209"/>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07"/>
      <c r="BD19" s="207"/>
      <c r="BE19" s="207"/>
      <c r="BF19" s="207"/>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43" t="s">
        <v>643</v>
      </c>
      <c r="P23" s="43"/>
      <c r="Q23" s="43"/>
      <c r="R23" s="43"/>
      <c r="S23" s="43"/>
      <c r="T23" s="43"/>
      <c r="U23" s="43"/>
      <c r="V23" s="43"/>
      <c r="W23" s="43"/>
      <c r="X23" s="43"/>
      <c r="Y23" s="43"/>
      <c r="Z23" s="43"/>
      <c r="AA23" s="43"/>
      <c r="AB23" s="43"/>
      <c r="AC23" s="43"/>
      <c r="AD23" s="43"/>
      <c r="AE23" s="43"/>
      <c r="AF23" s="43"/>
      <c r="AG23" s="43"/>
      <c r="AH23" s="43"/>
      <c r="AI23" s="43"/>
      <c r="AJ23" s="43"/>
      <c r="AK23" s="268" t="s">
        <v>101</v>
      </c>
      <c r="AL23" s="268"/>
      <c r="AM23" s="268"/>
      <c r="AN23" s="268"/>
      <c r="AO23" s="268"/>
      <c r="AP23" s="268"/>
      <c r="AQ23" s="268"/>
      <c r="AR23" s="268"/>
      <c r="AS23" s="208"/>
      <c r="AT23" s="270">
        <f>+CD35+CD43+CD49</f>
        <v>1582550.588235294</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644</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v>0.05</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270">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f>
        <v>1002141846.0094115</v>
      </c>
      <c r="AU25" s="271"/>
      <c r="AV25" s="271"/>
      <c r="AW25" s="271"/>
      <c r="AX25" s="271"/>
      <c r="AY25" s="271"/>
      <c r="AZ25" s="271"/>
      <c r="BA25" s="271"/>
      <c r="BB25" s="27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45" customHeight="1" x14ac:dyDescent="0.25">
      <c r="B26" s="56"/>
      <c r="C26" s="647" t="s">
        <v>89</v>
      </c>
      <c r="D26" s="647"/>
      <c r="E26" s="647"/>
      <c r="F26" s="647"/>
      <c r="G26" s="647"/>
      <c r="H26" s="647"/>
      <c r="I26" s="647"/>
      <c r="J26" s="647"/>
      <c r="K26" s="647"/>
      <c r="L26" s="647"/>
      <c r="M26" s="647"/>
      <c r="N26" s="647"/>
      <c r="O26" s="373" t="s">
        <v>744</v>
      </c>
      <c r="P26" s="373"/>
      <c r="Q26" s="373"/>
      <c r="R26" s="373"/>
      <c r="S26" s="373"/>
      <c r="T26" s="373"/>
      <c r="U26" s="373"/>
      <c r="V26" s="373"/>
      <c r="W26" s="373"/>
      <c r="X26" s="373"/>
      <c r="Y26" s="373"/>
      <c r="Z26" s="373"/>
      <c r="AA26" s="373"/>
      <c r="AB26" s="373"/>
      <c r="AC26" s="373"/>
      <c r="AD26" s="373"/>
      <c r="AE26" s="373"/>
      <c r="AF26" s="373"/>
      <c r="AG26" s="373"/>
      <c r="AH26" s="373"/>
      <c r="AI26" s="373"/>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70</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v>0.05</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43" t="s">
        <v>108</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1:88"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1:88" ht="18" customHeight="1" thickBot="1" x14ac:dyDescent="0.3">
      <c r="B34" s="324" t="s">
        <v>745</v>
      </c>
      <c r="C34" s="325"/>
      <c r="D34" s="325"/>
      <c r="E34" s="325"/>
      <c r="F34" s="325"/>
      <c r="G34" s="325"/>
      <c r="H34" s="325"/>
      <c r="I34" s="325"/>
      <c r="J34" s="325"/>
      <c r="K34" s="325"/>
      <c r="L34" s="325"/>
      <c r="M34" s="325"/>
      <c r="N34" s="325"/>
      <c r="O34" s="325"/>
      <c r="P34" s="325"/>
      <c r="Q34" s="325"/>
      <c r="R34" s="325"/>
      <c r="S34" s="325"/>
      <c r="T34" s="325"/>
      <c r="U34" s="325"/>
      <c r="V34" s="325"/>
      <c r="W34" s="325"/>
      <c r="X34" s="325"/>
      <c r="Y34" s="326"/>
      <c r="Z34" s="333" t="s">
        <v>748</v>
      </c>
      <c r="AA34" s="334"/>
      <c r="AB34" s="334"/>
      <c r="AC34" s="334"/>
      <c r="AD34" s="335"/>
      <c r="AE34" s="333">
        <v>4</v>
      </c>
      <c r="AF34" s="334"/>
      <c r="AG34" s="334"/>
      <c r="AH34" s="334"/>
      <c r="AI34" s="334"/>
      <c r="AJ34" s="334"/>
      <c r="AK34" s="606" t="s">
        <v>530</v>
      </c>
      <c r="AL34" s="607"/>
      <c r="AM34" s="607"/>
      <c r="AN34" s="607"/>
      <c r="AO34" s="607"/>
      <c r="AP34" s="607"/>
      <c r="AQ34" s="607"/>
      <c r="AR34" s="607"/>
      <c r="AS34" s="607"/>
      <c r="AT34" s="607"/>
      <c r="AU34" s="607"/>
      <c r="AV34" s="607"/>
      <c r="AW34" s="607"/>
      <c r="AX34" s="608"/>
      <c r="AY34" s="345">
        <v>8</v>
      </c>
      <c r="AZ34" s="346"/>
      <c r="BA34" s="346"/>
      <c r="BB34" s="347"/>
      <c r="BC34" s="345">
        <f>+$AE$34*AY34</f>
        <v>32</v>
      </c>
      <c r="BD34" s="346"/>
      <c r="BE34" s="346"/>
      <c r="BF34" s="347"/>
      <c r="BG34" s="285">
        <v>22629</v>
      </c>
      <c r="BH34" s="286"/>
      <c r="BI34" s="286"/>
      <c r="BJ34" s="287"/>
      <c r="BK34" s="288">
        <f>+AY34*BG34</f>
        <v>181032</v>
      </c>
      <c r="BL34" s="289"/>
      <c r="BM34" s="289"/>
      <c r="BN34" s="289"/>
      <c r="BO34" s="289"/>
      <c r="BP34" s="290"/>
      <c r="BQ34" s="291">
        <v>10000</v>
      </c>
      <c r="BR34" s="292"/>
      <c r="BS34" s="292"/>
      <c r="BT34" s="292"/>
      <c r="BU34" s="292"/>
      <c r="BV34" s="292"/>
      <c r="BW34" s="293"/>
      <c r="BX34" s="291">
        <f>+(((BK35+BQ34)*15)/85)</f>
        <v>33711.529411764706</v>
      </c>
      <c r="BY34" s="292"/>
      <c r="BZ34" s="292"/>
      <c r="CA34" s="292"/>
      <c r="CB34" s="292"/>
      <c r="CC34" s="293"/>
      <c r="CD34" s="291">
        <f>+BK35+BQ34+BX34</f>
        <v>224743.5294117647</v>
      </c>
      <c r="CE34" s="292"/>
      <c r="CF34" s="292"/>
      <c r="CG34" s="292"/>
      <c r="CH34" s="292"/>
      <c r="CI34" s="293"/>
    </row>
    <row r="35" spans="1:88" ht="18" customHeight="1" thickBot="1" x14ac:dyDescent="0.3">
      <c r="B35" s="377"/>
      <c r="C35" s="378"/>
      <c r="D35" s="378"/>
      <c r="E35" s="378"/>
      <c r="F35" s="378"/>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8"/>
      <c r="AE35" s="378"/>
      <c r="AF35" s="378"/>
      <c r="AG35" s="378"/>
      <c r="AH35" s="378"/>
      <c r="AI35" s="378"/>
      <c r="AJ35" s="379"/>
      <c r="AK35" s="380" t="s">
        <v>3</v>
      </c>
      <c r="AL35" s="381"/>
      <c r="AM35" s="381"/>
      <c r="AN35" s="381"/>
      <c r="AO35" s="381"/>
      <c r="AP35" s="381"/>
      <c r="AQ35" s="381"/>
      <c r="AR35" s="381"/>
      <c r="AS35" s="381"/>
      <c r="AT35" s="381"/>
      <c r="AU35" s="381"/>
      <c r="AV35" s="381"/>
      <c r="AW35" s="381"/>
      <c r="AX35" s="381"/>
      <c r="AY35" s="382"/>
      <c r="AZ35" s="382"/>
      <c r="BA35" s="382"/>
      <c r="BB35" s="382"/>
      <c r="BC35" s="382"/>
      <c r="BD35" s="382"/>
      <c r="BE35" s="382"/>
      <c r="BF35" s="382"/>
      <c r="BG35" s="382"/>
      <c r="BH35" s="382"/>
      <c r="BI35" s="382"/>
      <c r="BJ35" s="383"/>
      <c r="BK35" s="384">
        <f>SUM(BK34:BK34)</f>
        <v>181032</v>
      </c>
      <c r="BL35" s="385"/>
      <c r="BM35" s="385"/>
      <c r="BN35" s="385"/>
      <c r="BO35" s="385"/>
      <c r="BP35" s="386"/>
      <c r="BQ35" s="387" t="s">
        <v>100</v>
      </c>
      <c r="BR35" s="388"/>
      <c r="BS35" s="388"/>
      <c r="BT35" s="388"/>
      <c r="BU35" s="388"/>
      <c r="BV35" s="388"/>
      <c r="BW35" s="388"/>
      <c r="BX35" s="388"/>
      <c r="BY35" s="388"/>
      <c r="BZ35" s="388"/>
      <c r="CA35" s="388"/>
      <c r="CB35" s="388"/>
      <c r="CC35" s="389"/>
      <c r="CD35" s="390">
        <f>+CD34*AE34</f>
        <v>898974.1176470588</v>
      </c>
      <c r="CE35" s="390"/>
      <c r="CF35" s="390"/>
      <c r="CG35" s="390"/>
      <c r="CH35" s="390"/>
      <c r="CI35" s="391"/>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48" t="s">
        <v>0</v>
      </c>
      <c r="C37" s="349"/>
      <c r="D37" s="349"/>
      <c r="E37" s="349"/>
      <c r="F37" s="349"/>
      <c r="G37" s="349"/>
      <c r="H37" s="349"/>
      <c r="I37" s="349"/>
      <c r="J37" s="349"/>
      <c r="K37" s="349"/>
      <c r="L37" s="349"/>
      <c r="M37" s="349"/>
      <c r="N37" s="349"/>
      <c r="O37" s="349"/>
      <c r="P37" s="349"/>
      <c r="Q37" s="349"/>
      <c r="R37" s="349"/>
      <c r="S37" s="349"/>
      <c r="T37" s="349"/>
      <c r="U37" s="349"/>
      <c r="V37" s="349"/>
      <c r="W37" s="349"/>
      <c r="X37" s="349"/>
      <c r="Y37" s="350"/>
      <c r="Z37" s="348" t="s">
        <v>80</v>
      </c>
      <c r="AA37" s="349"/>
      <c r="AB37" s="349"/>
      <c r="AC37" s="349"/>
      <c r="AD37" s="350"/>
      <c r="AE37" s="357" t="s">
        <v>79</v>
      </c>
      <c r="AF37" s="358"/>
      <c r="AG37" s="358"/>
      <c r="AH37" s="358"/>
      <c r="AI37" s="358"/>
      <c r="AJ37" s="359"/>
      <c r="AK37" s="357" t="s">
        <v>81</v>
      </c>
      <c r="AL37" s="358"/>
      <c r="AM37" s="358"/>
      <c r="AN37" s="358"/>
      <c r="AO37" s="358"/>
      <c r="AP37" s="358"/>
      <c r="AQ37" s="358"/>
      <c r="AR37" s="358"/>
      <c r="AS37" s="358"/>
      <c r="AT37" s="358"/>
      <c r="AU37" s="358"/>
      <c r="AV37" s="358"/>
      <c r="AW37" s="358"/>
      <c r="AX37" s="359"/>
      <c r="AY37" s="357" t="s">
        <v>1</v>
      </c>
      <c r="AZ37" s="358"/>
      <c r="BA37" s="358"/>
      <c r="BB37" s="359"/>
      <c r="BC37" s="348" t="s">
        <v>104</v>
      </c>
      <c r="BD37" s="349"/>
      <c r="BE37" s="349"/>
      <c r="BF37" s="350"/>
      <c r="BG37" s="366" t="s">
        <v>82</v>
      </c>
      <c r="BH37" s="367"/>
      <c r="BI37" s="367"/>
      <c r="BJ37" s="368"/>
      <c r="BK37" s="315" t="s">
        <v>99</v>
      </c>
      <c r="BL37" s="316"/>
      <c r="BM37" s="316"/>
      <c r="BN37" s="316"/>
      <c r="BO37" s="316"/>
      <c r="BP37" s="317"/>
      <c r="BQ37" s="315" t="s">
        <v>83</v>
      </c>
      <c r="BR37" s="316"/>
      <c r="BS37" s="316"/>
      <c r="BT37" s="316"/>
      <c r="BU37" s="316"/>
      <c r="BV37" s="316"/>
      <c r="BW37" s="317"/>
      <c r="BX37" s="315" t="s">
        <v>84</v>
      </c>
      <c r="BY37" s="316"/>
      <c r="BZ37" s="316"/>
      <c r="CA37" s="316"/>
      <c r="CB37" s="316"/>
      <c r="CC37" s="317"/>
      <c r="CD37" s="315" t="s">
        <v>85</v>
      </c>
      <c r="CE37" s="316"/>
      <c r="CF37" s="316"/>
      <c r="CG37" s="316"/>
      <c r="CH37" s="316"/>
      <c r="CI37" s="317"/>
    </row>
    <row r="38" spans="1:88" ht="18" customHeight="1" x14ac:dyDescent="0.25">
      <c r="A38" s="75"/>
      <c r="B38" s="351"/>
      <c r="C38" s="352"/>
      <c r="D38" s="352"/>
      <c r="E38" s="352"/>
      <c r="F38" s="352"/>
      <c r="G38" s="352"/>
      <c r="H38" s="352"/>
      <c r="I38" s="352"/>
      <c r="J38" s="352"/>
      <c r="K38" s="352"/>
      <c r="L38" s="352"/>
      <c r="M38" s="352"/>
      <c r="N38" s="352"/>
      <c r="O38" s="352"/>
      <c r="P38" s="352"/>
      <c r="Q38" s="352"/>
      <c r="R38" s="352"/>
      <c r="S38" s="352"/>
      <c r="T38" s="352"/>
      <c r="U38" s="352"/>
      <c r="V38" s="352"/>
      <c r="W38" s="352"/>
      <c r="X38" s="352"/>
      <c r="Y38" s="353"/>
      <c r="Z38" s="351"/>
      <c r="AA38" s="352"/>
      <c r="AB38" s="352"/>
      <c r="AC38" s="352"/>
      <c r="AD38" s="353"/>
      <c r="AE38" s="360"/>
      <c r="AF38" s="361"/>
      <c r="AG38" s="361"/>
      <c r="AH38" s="361"/>
      <c r="AI38" s="361"/>
      <c r="AJ38" s="362"/>
      <c r="AK38" s="360"/>
      <c r="AL38" s="361"/>
      <c r="AM38" s="361"/>
      <c r="AN38" s="361"/>
      <c r="AO38" s="361"/>
      <c r="AP38" s="361"/>
      <c r="AQ38" s="361"/>
      <c r="AR38" s="361"/>
      <c r="AS38" s="361"/>
      <c r="AT38" s="361"/>
      <c r="AU38" s="361"/>
      <c r="AV38" s="361"/>
      <c r="AW38" s="361"/>
      <c r="AX38" s="362"/>
      <c r="AY38" s="360"/>
      <c r="AZ38" s="361"/>
      <c r="BA38" s="361"/>
      <c r="BB38" s="362"/>
      <c r="BC38" s="351"/>
      <c r="BD38" s="352"/>
      <c r="BE38" s="352"/>
      <c r="BF38" s="353"/>
      <c r="BG38" s="369"/>
      <c r="BH38" s="370"/>
      <c r="BI38" s="370"/>
      <c r="BJ38" s="371"/>
      <c r="BK38" s="318"/>
      <c r="BL38" s="319"/>
      <c r="BM38" s="319"/>
      <c r="BN38" s="319"/>
      <c r="BO38" s="319"/>
      <c r="BP38" s="320"/>
      <c r="BQ38" s="318"/>
      <c r="BR38" s="319"/>
      <c r="BS38" s="319"/>
      <c r="BT38" s="319"/>
      <c r="BU38" s="319"/>
      <c r="BV38" s="319"/>
      <c r="BW38" s="320"/>
      <c r="BX38" s="318"/>
      <c r="BY38" s="319"/>
      <c r="BZ38" s="319"/>
      <c r="CA38" s="319"/>
      <c r="CB38" s="319"/>
      <c r="CC38" s="320"/>
      <c r="CD38" s="318"/>
      <c r="CE38" s="319"/>
      <c r="CF38" s="319"/>
      <c r="CG38" s="319"/>
      <c r="CH38" s="319"/>
      <c r="CI38" s="320"/>
    </row>
    <row r="39" spans="1:88" ht="18" customHeight="1" thickBot="1" x14ac:dyDescent="0.3">
      <c r="A39" s="75"/>
      <c r="B39" s="354"/>
      <c r="C39" s="355"/>
      <c r="D39" s="355"/>
      <c r="E39" s="355"/>
      <c r="F39" s="355"/>
      <c r="G39" s="355"/>
      <c r="H39" s="355"/>
      <c r="I39" s="355"/>
      <c r="J39" s="355"/>
      <c r="K39" s="355"/>
      <c r="L39" s="355"/>
      <c r="M39" s="355"/>
      <c r="N39" s="355"/>
      <c r="O39" s="355"/>
      <c r="P39" s="355"/>
      <c r="Q39" s="355"/>
      <c r="R39" s="355"/>
      <c r="S39" s="355"/>
      <c r="T39" s="355"/>
      <c r="U39" s="355"/>
      <c r="V39" s="355"/>
      <c r="W39" s="355"/>
      <c r="X39" s="355"/>
      <c r="Y39" s="356"/>
      <c r="Z39" s="354"/>
      <c r="AA39" s="355"/>
      <c r="AB39" s="355"/>
      <c r="AC39" s="355"/>
      <c r="AD39" s="356"/>
      <c r="AE39" s="363"/>
      <c r="AF39" s="364"/>
      <c r="AG39" s="364"/>
      <c r="AH39" s="364"/>
      <c r="AI39" s="364"/>
      <c r="AJ39" s="365"/>
      <c r="AK39" s="360"/>
      <c r="AL39" s="361"/>
      <c r="AM39" s="361"/>
      <c r="AN39" s="361"/>
      <c r="AO39" s="361"/>
      <c r="AP39" s="361"/>
      <c r="AQ39" s="361"/>
      <c r="AR39" s="361"/>
      <c r="AS39" s="361"/>
      <c r="AT39" s="361"/>
      <c r="AU39" s="361"/>
      <c r="AV39" s="361"/>
      <c r="AW39" s="361"/>
      <c r="AX39" s="362"/>
      <c r="AY39" s="360"/>
      <c r="AZ39" s="361"/>
      <c r="BA39" s="361"/>
      <c r="BB39" s="362"/>
      <c r="BC39" s="351"/>
      <c r="BD39" s="352"/>
      <c r="BE39" s="352"/>
      <c r="BF39" s="353"/>
      <c r="BG39" s="369"/>
      <c r="BH39" s="370"/>
      <c r="BI39" s="370"/>
      <c r="BJ39" s="371"/>
      <c r="BK39" s="318"/>
      <c r="BL39" s="319"/>
      <c r="BM39" s="319"/>
      <c r="BN39" s="319"/>
      <c r="BO39" s="319"/>
      <c r="BP39" s="320"/>
      <c r="BQ39" s="321"/>
      <c r="BR39" s="322"/>
      <c r="BS39" s="322"/>
      <c r="BT39" s="322"/>
      <c r="BU39" s="322"/>
      <c r="BV39" s="322"/>
      <c r="BW39" s="323"/>
      <c r="BX39" s="321"/>
      <c r="BY39" s="322"/>
      <c r="BZ39" s="322"/>
      <c r="CA39" s="322"/>
      <c r="CB39" s="322"/>
      <c r="CC39" s="323"/>
      <c r="CD39" s="321"/>
      <c r="CE39" s="322"/>
      <c r="CF39" s="322"/>
      <c r="CG39" s="322"/>
      <c r="CH39" s="322"/>
      <c r="CI39" s="323"/>
    </row>
    <row r="40" spans="1:88" ht="18" customHeight="1" x14ac:dyDescent="0.25">
      <c r="A40" s="75"/>
      <c r="B40" s="324" t="s">
        <v>746</v>
      </c>
      <c r="C40" s="325"/>
      <c r="D40" s="325"/>
      <c r="E40" s="325"/>
      <c r="F40" s="325"/>
      <c r="G40" s="325"/>
      <c r="H40" s="325"/>
      <c r="I40" s="325"/>
      <c r="J40" s="325"/>
      <c r="K40" s="325"/>
      <c r="L40" s="325"/>
      <c r="M40" s="325"/>
      <c r="N40" s="325"/>
      <c r="O40" s="325"/>
      <c r="P40" s="325"/>
      <c r="Q40" s="325"/>
      <c r="R40" s="325"/>
      <c r="S40" s="325"/>
      <c r="T40" s="325"/>
      <c r="U40" s="325"/>
      <c r="V40" s="325"/>
      <c r="W40" s="325"/>
      <c r="X40" s="325"/>
      <c r="Y40" s="326"/>
      <c r="Z40" s="333" t="s">
        <v>749</v>
      </c>
      <c r="AA40" s="334"/>
      <c r="AB40" s="334"/>
      <c r="AC40" s="334"/>
      <c r="AD40" s="335"/>
      <c r="AE40" s="333">
        <v>1</v>
      </c>
      <c r="AF40" s="334"/>
      <c r="AG40" s="334"/>
      <c r="AH40" s="334"/>
      <c r="AI40" s="334"/>
      <c r="AJ40" s="334"/>
      <c r="AK40" s="342" t="s">
        <v>13</v>
      </c>
      <c r="AL40" s="343"/>
      <c r="AM40" s="343"/>
      <c r="AN40" s="343"/>
      <c r="AO40" s="343"/>
      <c r="AP40" s="343"/>
      <c r="AQ40" s="343"/>
      <c r="AR40" s="343"/>
      <c r="AS40" s="343"/>
      <c r="AT40" s="343"/>
      <c r="AU40" s="343"/>
      <c r="AV40" s="343"/>
      <c r="AW40" s="343"/>
      <c r="AX40" s="344"/>
      <c r="AY40" s="409">
        <v>8</v>
      </c>
      <c r="AZ40" s="346"/>
      <c r="BA40" s="346"/>
      <c r="BB40" s="410"/>
      <c r="BC40" s="345">
        <f>+$AE$40*AY40</f>
        <v>8</v>
      </c>
      <c r="BD40" s="346"/>
      <c r="BE40" s="346"/>
      <c r="BF40" s="347"/>
      <c r="BG40" s="285">
        <v>40826</v>
      </c>
      <c r="BH40" s="286"/>
      <c r="BI40" s="286"/>
      <c r="BJ40" s="287"/>
      <c r="BK40" s="288">
        <f>+AY40*BG40</f>
        <v>326608</v>
      </c>
      <c r="BL40" s="289"/>
      <c r="BM40" s="289"/>
      <c r="BN40" s="289"/>
      <c r="BO40" s="289"/>
      <c r="BP40" s="290"/>
      <c r="BQ40" s="291">
        <v>10000</v>
      </c>
      <c r="BR40" s="292"/>
      <c r="BS40" s="292"/>
      <c r="BT40" s="292"/>
      <c r="BU40" s="292"/>
      <c r="BV40" s="292"/>
      <c r="BW40" s="293"/>
      <c r="BX40" s="291">
        <f>+(((BK43+BQ40)*15)/85)</f>
        <v>102536.4705882353</v>
      </c>
      <c r="BY40" s="292"/>
      <c r="BZ40" s="292"/>
      <c r="CA40" s="292"/>
      <c r="CB40" s="292"/>
      <c r="CC40" s="293"/>
      <c r="CD40" s="291">
        <f>+BK43+BQ40+BX40</f>
        <v>683576.4705882353</v>
      </c>
      <c r="CE40" s="292"/>
      <c r="CF40" s="292"/>
      <c r="CG40" s="292"/>
      <c r="CH40" s="292"/>
      <c r="CI40" s="293"/>
    </row>
    <row r="41" spans="1:88" ht="18" customHeight="1" x14ac:dyDescent="0.25">
      <c r="A41" s="75"/>
      <c r="B41" s="327"/>
      <c r="C41" s="328"/>
      <c r="D41" s="328"/>
      <c r="E41" s="328"/>
      <c r="F41" s="328"/>
      <c r="G41" s="328"/>
      <c r="H41" s="328"/>
      <c r="I41" s="328"/>
      <c r="J41" s="328"/>
      <c r="K41" s="328"/>
      <c r="L41" s="328"/>
      <c r="M41" s="328"/>
      <c r="N41" s="328"/>
      <c r="O41" s="328"/>
      <c r="P41" s="328"/>
      <c r="Q41" s="328"/>
      <c r="R41" s="328"/>
      <c r="S41" s="328"/>
      <c r="T41" s="328"/>
      <c r="U41" s="328"/>
      <c r="V41" s="328"/>
      <c r="W41" s="328"/>
      <c r="X41" s="328"/>
      <c r="Y41" s="329"/>
      <c r="Z41" s="336"/>
      <c r="AA41" s="337"/>
      <c r="AB41" s="337"/>
      <c r="AC41" s="337"/>
      <c r="AD41" s="338"/>
      <c r="AE41" s="336"/>
      <c r="AF41" s="337"/>
      <c r="AG41" s="337"/>
      <c r="AH41" s="337"/>
      <c r="AI41" s="337"/>
      <c r="AJ41" s="337"/>
      <c r="AK41" s="300" t="s">
        <v>526</v>
      </c>
      <c r="AL41" s="301"/>
      <c r="AM41" s="301"/>
      <c r="AN41" s="301"/>
      <c r="AO41" s="301"/>
      <c r="AP41" s="301"/>
      <c r="AQ41" s="301"/>
      <c r="AR41" s="301"/>
      <c r="AS41" s="301"/>
      <c r="AT41" s="301"/>
      <c r="AU41" s="301"/>
      <c r="AV41" s="301"/>
      <c r="AW41" s="301"/>
      <c r="AX41" s="302"/>
      <c r="AY41" s="407">
        <v>8</v>
      </c>
      <c r="AZ41" s="304"/>
      <c r="BA41" s="304"/>
      <c r="BB41" s="408"/>
      <c r="BC41" s="306">
        <f t="shared" ref="BC41:BC42" si="0">+$AE$40*AY41</f>
        <v>8</v>
      </c>
      <c r="BD41" s="307"/>
      <c r="BE41" s="307"/>
      <c r="BF41" s="308"/>
      <c r="BG41" s="309">
        <v>7925</v>
      </c>
      <c r="BH41" s="310"/>
      <c r="BI41" s="310"/>
      <c r="BJ41" s="311"/>
      <c r="BK41" s="312">
        <f t="shared" ref="BK41:BK42" si="1">+AY41*BG41</f>
        <v>63400</v>
      </c>
      <c r="BL41" s="313"/>
      <c r="BM41" s="313"/>
      <c r="BN41" s="313"/>
      <c r="BO41" s="313"/>
      <c r="BP41" s="314"/>
      <c r="BQ41" s="294"/>
      <c r="BR41" s="295"/>
      <c r="BS41" s="295"/>
      <c r="BT41" s="295"/>
      <c r="BU41" s="295"/>
      <c r="BV41" s="295"/>
      <c r="BW41" s="296"/>
      <c r="BX41" s="294"/>
      <c r="BY41" s="295"/>
      <c r="BZ41" s="295"/>
      <c r="CA41" s="295"/>
      <c r="CB41" s="295"/>
      <c r="CC41" s="296"/>
      <c r="CD41" s="294"/>
      <c r="CE41" s="295"/>
      <c r="CF41" s="295"/>
      <c r="CG41" s="295"/>
      <c r="CH41" s="295"/>
      <c r="CI41" s="296"/>
    </row>
    <row r="42" spans="1:88" ht="18" customHeight="1" thickBot="1" x14ac:dyDescent="0.3">
      <c r="A42" s="75"/>
      <c r="B42" s="327"/>
      <c r="C42" s="328"/>
      <c r="D42" s="328"/>
      <c r="E42" s="328"/>
      <c r="F42" s="328"/>
      <c r="G42" s="328"/>
      <c r="H42" s="328"/>
      <c r="I42" s="328"/>
      <c r="J42" s="328"/>
      <c r="K42" s="328"/>
      <c r="L42" s="328"/>
      <c r="M42" s="328"/>
      <c r="N42" s="328"/>
      <c r="O42" s="328"/>
      <c r="P42" s="328"/>
      <c r="Q42" s="328"/>
      <c r="R42" s="328"/>
      <c r="S42" s="328"/>
      <c r="T42" s="328"/>
      <c r="U42" s="328"/>
      <c r="V42" s="328"/>
      <c r="W42" s="328"/>
      <c r="X42" s="328"/>
      <c r="Y42" s="329"/>
      <c r="Z42" s="336"/>
      <c r="AA42" s="337"/>
      <c r="AB42" s="337"/>
      <c r="AC42" s="337"/>
      <c r="AD42" s="338"/>
      <c r="AE42" s="336"/>
      <c r="AF42" s="337"/>
      <c r="AG42" s="337"/>
      <c r="AH42" s="337"/>
      <c r="AI42" s="337"/>
      <c r="AJ42" s="337"/>
      <c r="AK42" s="392" t="s">
        <v>530</v>
      </c>
      <c r="AL42" s="393"/>
      <c r="AM42" s="393"/>
      <c r="AN42" s="393"/>
      <c r="AO42" s="393"/>
      <c r="AP42" s="393"/>
      <c r="AQ42" s="393"/>
      <c r="AR42" s="393"/>
      <c r="AS42" s="393"/>
      <c r="AT42" s="393"/>
      <c r="AU42" s="393"/>
      <c r="AV42" s="393"/>
      <c r="AW42" s="393"/>
      <c r="AX42" s="394"/>
      <c r="AY42" s="407">
        <v>8</v>
      </c>
      <c r="AZ42" s="304"/>
      <c r="BA42" s="304"/>
      <c r="BB42" s="408"/>
      <c r="BC42" s="306">
        <f t="shared" si="0"/>
        <v>8</v>
      </c>
      <c r="BD42" s="307"/>
      <c r="BE42" s="307"/>
      <c r="BF42" s="308"/>
      <c r="BG42" s="309">
        <v>22629</v>
      </c>
      <c r="BH42" s="310"/>
      <c r="BI42" s="310"/>
      <c r="BJ42" s="311"/>
      <c r="BK42" s="312">
        <f t="shared" si="1"/>
        <v>181032</v>
      </c>
      <c r="BL42" s="313"/>
      <c r="BM42" s="313"/>
      <c r="BN42" s="313"/>
      <c r="BO42" s="313"/>
      <c r="BP42" s="314"/>
      <c r="BQ42" s="294"/>
      <c r="BR42" s="295"/>
      <c r="BS42" s="295"/>
      <c r="BT42" s="295"/>
      <c r="BU42" s="295"/>
      <c r="BV42" s="295"/>
      <c r="BW42" s="296"/>
      <c r="BX42" s="294"/>
      <c r="BY42" s="295"/>
      <c r="BZ42" s="295"/>
      <c r="CA42" s="295"/>
      <c r="CB42" s="295"/>
      <c r="CC42" s="296"/>
      <c r="CD42" s="294"/>
      <c r="CE42" s="295"/>
      <c r="CF42" s="295"/>
      <c r="CG42" s="295"/>
      <c r="CH42" s="295"/>
      <c r="CI42" s="296"/>
    </row>
    <row r="43" spans="1:88" ht="18" customHeight="1" thickBot="1" x14ac:dyDescent="0.3">
      <c r="A43" s="75"/>
      <c r="B43" s="377"/>
      <c r="C43" s="378"/>
      <c r="D43" s="378"/>
      <c r="E43" s="378"/>
      <c r="F43" s="378"/>
      <c r="G43" s="378"/>
      <c r="H43" s="378"/>
      <c r="I43" s="378"/>
      <c r="J43" s="378"/>
      <c r="K43" s="378"/>
      <c r="L43" s="378"/>
      <c r="M43" s="378"/>
      <c r="N43" s="378"/>
      <c r="O43" s="378"/>
      <c r="P43" s="378"/>
      <c r="Q43" s="378"/>
      <c r="R43" s="378"/>
      <c r="S43" s="378"/>
      <c r="T43" s="378"/>
      <c r="U43" s="378"/>
      <c r="V43" s="378"/>
      <c r="W43" s="378"/>
      <c r="X43" s="378"/>
      <c r="Y43" s="378"/>
      <c r="Z43" s="378"/>
      <c r="AA43" s="378"/>
      <c r="AB43" s="378"/>
      <c r="AC43" s="378"/>
      <c r="AD43" s="378"/>
      <c r="AE43" s="378"/>
      <c r="AF43" s="378"/>
      <c r="AG43" s="378"/>
      <c r="AH43" s="378"/>
      <c r="AI43" s="378"/>
      <c r="AJ43" s="379"/>
      <c r="AK43" s="380" t="s">
        <v>3</v>
      </c>
      <c r="AL43" s="381"/>
      <c r="AM43" s="381"/>
      <c r="AN43" s="381"/>
      <c r="AO43" s="381"/>
      <c r="AP43" s="381"/>
      <c r="AQ43" s="381"/>
      <c r="AR43" s="381"/>
      <c r="AS43" s="381"/>
      <c r="AT43" s="381"/>
      <c r="AU43" s="381"/>
      <c r="AV43" s="381"/>
      <c r="AW43" s="381"/>
      <c r="AX43" s="381"/>
      <c r="AY43" s="382"/>
      <c r="AZ43" s="382"/>
      <c r="BA43" s="382"/>
      <c r="BB43" s="382"/>
      <c r="BC43" s="382"/>
      <c r="BD43" s="382"/>
      <c r="BE43" s="382"/>
      <c r="BF43" s="382"/>
      <c r="BG43" s="382"/>
      <c r="BH43" s="382"/>
      <c r="BI43" s="382"/>
      <c r="BJ43" s="383"/>
      <c r="BK43" s="384">
        <f>SUM(BK40:BK42)</f>
        <v>571040</v>
      </c>
      <c r="BL43" s="385"/>
      <c r="BM43" s="385"/>
      <c r="BN43" s="385"/>
      <c r="BO43" s="385"/>
      <c r="BP43" s="386"/>
      <c r="BQ43" s="387" t="s">
        <v>100</v>
      </c>
      <c r="BR43" s="388"/>
      <c r="BS43" s="388"/>
      <c r="BT43" s="388"/>
      <c r="BU43" s="388"/>
      <c r="BV43" s="388"/>
      <c r="BW43" s="388"/>
      <c r="BX43" s="388"/>
      <c r="BY43" s="388"/>
      <c r="BZ43" s="388"/>
      <c r="CA43" s="388"/>
      <c r="CB43" s="388"/>
      <c r="CC43" s="389"/>
      <c r="CD43" s="390">
        <f>+CD40*AE40</f>
        <v>683576.4705882353</v>
      </c>
      <c r="CE43" s="390"/>
      <c r="CF43" s="390"/>
      <c r="CG43" s="390"/>
      <c r="CH43" s="390"/>
      <c r="CI43" s="391"/>
    </row>
    <row r="44" spans="1:88" ht="18" customHeight="1" thickBot="1" x14ac:dyDescent="0.3">
      <c r="A44" s="75"/>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BG44" s="78"/>
      <c r="BH44" s="78"/>
      <c r="BI44" s="78"/>
      <c r="BJ44" s="78"/>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row>
    <row r="45" spans="1:88" ht="18" customHeight="1" x14ac:dyDescent="0.25">
      <c r="A45" s="75"/>
      <c r="B45" s="348" t="s">
        <v>0</v>
      </c>
      <c r="C45" s="349"/>
      <c r="D45" s="349"/>
      <c r="E45" s="349"/>
      <c r="F45" s="349"/>
      <c r="G45" s="349"/>
      <c r="H45" s="349"/>
      <c r="I45" s="349"/>
      <c r="J45" s="349"/>
      <c r="K45" s="349"/>
      <c r="L45" s="349"/>
      <c r="M45" s="349"/>
      <c r="N45" s="349"/>
      <c r="O45" s="349"/>
      <c r="P45" s="349"/>
      <c r="Q45" s="349"/>
      <c r="R45" s="349"/>
      <c r="S45" s="349"/>
      <c r="T45" s="349"/>
      <c r="U45" s="349"/>
      <c r="V45" s="349"/>
      <c r="W45" s="349"/>
      <c r="X45" s="349"/>
      <c r="Y45" s="350"/>
      <c r="Z45" s="348" t="s">
        <v>80</v>
      </c>
      <c r="AA45" s="349"/>
      <c r="AB45" s="349"/>
      <c r="AC45" s="349"/>
      <c r="AD45" s="350"/>
      <c r="AE45" s="357" t="s">
        <v>79</v>
      </c>
      <c r="AF45" s="358"/>
      <c r="AG45" s="358"/>
      <c r="AH45" s="358"/>
      <c r="AI45" s="358"/>
      <c r="AJ45" s="359"/>
      <c r="AK45" s="357" t="s">
        <v>81</v>
      </c>
      <c r="AL45" s="358"/>
      <c r="AM45" s="358"/>
      <c r="AN45" s="358"/>
      <c r="AO45" s="358"/>
      <c r="AP45" s="358"/>
      <c r="AQ45" s="358"/>
      <c r="AR45" s="358"/>
      <c r="AS45" s="358"/>
      <c r="AT45" s="358"/>
      <c r="AU45" s="358"/>
      <c r="AV45" s="358"/>
      <c r="AW45" s="358"/>
      <c r="AX45" s="359"/>
      <c r="AY45" s="357" t="s">
        <v>1</v>
      </c>
      <c r="AZ45" s="358"/>
      <c r="BA45" s="358"/>
      <c r="BB45" s="359"/>
      <c r="BC45" s="348" t="s">
        <v>104</v>
      </c>
      <c r="BD45" s="349"/>
      <c r="BE45" s="349"/>
      <c r="BF45" s="350"/>
      <c r="BG45" s="366" t="s">
        <v>82</v>
      </c>
      <c r="BH45" s="367"/>
      <c r="BI45" s="367"/>
      <c r="BJ45" s="368"/>
      <c r="BK45" s="315" t="s">
        <v>99</v>
      </c>
      <c r="BL45" s="316"/>
      <c r="BM45" s="316"/>
      <c r="BN45" s="316"/>
      <c r="BO45" s="316"/>
      <c r="BP45" s="317"/>
      <c r="BQ45" s="315" t="s">
        <v>83</v>
      </c>
      <c r="BR45" s="316"/>
      <c r="BS45" s="316"/>
      <c r="BT45" s="316"/>
      <c r="BU45" s="316"/>
      <c r="BV45" s="316"/>
      <c r="BW45" s="317"/>
      <c r="BX45" s="315" t="s">
        <v>84</v>
      </c>
      <c r="BY45" s="316"/>
      <c r="BZ45" s="316"/>
      <c r="CA45" s="316"/>
      <c r="CB45" s="316"/>
      <c r="CC45" s="317"/>
      <c r="CD45" s="315" t="s">
        <v>85</v>
      </c>
      <c r="CE45" s="316"/>
      <c r="CF45" s="316"/>
      <c r="CG45" s="316"/>
      <c r="CH45" s="316"/>
      <c r="CI45" s="317"/>
    </row>
    <row r="46" spans="1:88" ht="18" customHeight="1" x14ac:dyDescent="0.25">
      <c r="A46" s="75"/>
      <c r="B46" s="351"/>
      <c r="C46" s="352"/>
      <c r="D46" s="352"/>
      <c r="E46" s="352"/>
      <c r="F46" s="352"/>
      <c r="G46" s="352"/>
      <c r="H46" s="352"/>
      <c r="I46" s="352"/>
      <c r="J46" s="352"/>
      <c r="K46" s="352"/>
      <c r="L46" s="352"/>
      <c r="M46" s="352"/>
      <c r="N46" s="352"/>
      <c r="O46" s="352"/>
      <c r="P46" s="352"/>
      <c r="Q46" s="352"/>
      <c r="R46" s="352"/>
      <c r="S46" s="352"/>
      <c r="T46" s="352"/>
      <c r="U46" s="352"/>
      <c r="V46" s="352"/>
      <c r="W46" s="352"/>
      <c r="X46" s="352"/>
      <c r="Y46" s="353"/>
      <c r="Z46" s="351"/>
      <c r="AA46" s="352"/>
      <c r="AB46" s="352"/>
      <c r="AC46" s="352"/>
      <c r="AD46" s="353"/>
      <c r="AE46" s="360"/>
      <c r="AF46" s="361"/>
      <c r="AG46" s="361"/>
      <c r="AH46" s="361"/>
      <c r="AI46" s="361"/>
      <c r="AJ46" s="362"/>
      <c r="AK46" s="360"/>
      <c r="AL46" s="361"/>
      <c r="AM46" s="361"/>
      <c r="AN46" s="361"/>
      <c r="AO46" s="361"/>
      <c r="AP46" s="361"/>
      <c r="AQ46" s="361"/>
      <c r="AR46" s="361"/>
      <c r="AS46" s="361"/>
      <c r="AT46" s="361"/>
      <c r="AU46" s="361"/>
      <c r="AV46" s="361"/>
      <c r="AW46" s="361"/>
      <c r="AX46" s="362"/>
      <c r="AY46" s="360"/>
      <c r="AZ46" s="361"/>
      <c r="BA46" s="361"/>
      <c r="BB46" s="362"/>
      <c r="BC46" s="351"/>
      <c r="BD46" s="352"/>
      <c r="BE46" s="352"/>
      <c r="BF46" s="353"/>
      <c r="BG46" s="369"/>
      <c r="BH46" s="370"/>
      <c r="BI46" s="370"/>
      <c r="BJ46" s="371"/>
      <c r="BK46" s="318"/>
      <c r="BL46" s="319"/>
      <c r="BM46" s="319"/>
      <c r="BN46" s="319"/>
      <c r="BO46" s="319"/>
      <c r="BP46" s="320"/>
      <c r="BQ46" s="318"/>
      <c r="BR46" s="319"/>
      <c r="BS46" s="319"/>
      <c r="BT46" s="319"/>
      <c r="BU46" s="319"/>
      <c r="BV46" s="319"/>
      <c r="BW46" s="320"/>
      <c r="BX46" s="318"/>
      <c r="BY46" s="319"/>
      <c r="BZ46" s="319"/>
      <c r="CA46" s="319"/>
      <c r="CB46" s="319"/>
      <c r="CC46" s="320"/>
      <c r="CD46" s="318"/>
      <c r="CE46" s="319"/>
      <c r="CF46" s="319"/>
      <c r="CG46" s="319"/>
      <c r="CH46" s="319"/>
      <c r="CI46" s="320"/>
    </row>
    <row r="47" spans="1:88" ht="18" customHeight="1" thickBot="1" x14ac:dyDescent="0.3">
      <c r="A47" s="75"/>
      <c r="B47" s="354"/>
      <c r="C47" s="355"/>
      <c r="D47" s="355"/>
      <c r="E47" s="355"/>
      <c r="F47" s="355"/>
      <c r="G47" s="355"/>
      <c r="H47" s="355"/>
      <c r="I47" s="355"/>
      <c r="J47" s="355"/>
      <c r="K47" s="355"/>
      <c r="L47" s="355"/>
      <c r="M47" s="355"/>
      <c r="N47" s="355"/>
      <c r="O47" s="355"/>
      <c r="P47" s="355"/>
      <c r="Q47" s="355"/>
      <c r="R47" s="355"/>
      <c r="S47" s="355"/>
      <c r="T47" s="355"/>
      <c r="U47" s="355"/>
      <c r="V47" s="355"/>
      <c r="W47" s="355"/>
      <c r="X47" s="355"/>
      <c r="Y47" s="356"/>
      <c r="Z47" s="354"/>
      <c r="AA47" s="355"/>
      <c r="AB47" s="355"/>
      <c r="AC47" s="355"/>
      <c r="AD47" s="356"/>
      <c r="AE47" s="363"/>
      <c r="AF47" s="364"/>
      <c r="AG47" s="364"/>
      <c r="AH47" s="364"/>
      <c r="AI47" s="364"/>
      <c r="AJ47" s="365"/>
      <c r="AK47" s="360"/>
      <c r="AL47" s="361"/>
      <c r="AM47" s="361"/>
      <c r="AN47" s="361"/>
      <c r="AO47" s="361"/>
      <c r="AP47" s="361"/>
      <c r="AQ47" s="361"/>
      <c r="AR47" s="361"/>
      <c r="AS47" s="361"/>
      <c r="AT47" s="361"/>
      <c r="AU47" s="361"/>
      <c r="AV47" s="361"/>
      <c r="AW47" s="361"/>
      <c r="AX47" s="362"/>
      <c r="AY47" s="360"/>
      <c r="AZ47" s="361"/>
      <c r="BA47" s="361"/>
      <c r="BB47" s="362"/>
      <c r="BC47" s="351"/>
      <c r="BD47" s="352"/>
      <c r="BE47" s="352"/>
      <c r="BF47" s="353"/>
      <c r="BG47" s="369"/>
      <c r="BH47" s="370"/>
      <c r="BI47" s="370"/>
      <c r="BJ47" s="371"/>
      <c r="BK47" s="318"/>
      <c r="BL47" s="319"/>
      <c r="BM47" s="319"/>
      <c r="BN47" s="319"/>
      <c r="BO47" s="319"/>
      <c r="BP47" s="320"/>
      <c r="BQ47" s="321"/>
      <c r="BR47" s="322"/>
      <c r="BS47" s="322"/>
      <c r="BT47" s="322"/>
      <c r="BU47" s="322"/>
      <c r="BV47" s="322"/>
      <c r="BW47" s="323"/>
      <c r="BX47" s="321"/>
      <c r="BY47" s="322"/>
      <c r="BZ47" s="322"/>
      <c r="CA47" s="322"/>
      <c r="CB47" s="322"/>
      <c r="CC47" s="323"/>
      <c r="CD47" s="321"/>
      <c r="CE47" s="322"/>
      <c r="CF47" s="322"/>
      <c r="CG47" s="322"/>
      <c r="CH47" s="322"/>
      <c r="CI47" s="323"/>
    </row>
    <row r="48" spans="1:88" ht="18" customHeight="1" thickBot="1" x14ac:dyDescent="0.3">
      <c r="A48" s="75"/>
      <c r="B48" s="324" t="s">
        <v>747</v>
      </c>
      <c r="C48" s="325"/>
      <c r="D48" s="325"/>
      <c r="E48" s="325"/>
      <c r="F48" s="325"/>
      <c r="G48" s="325"/>
      <c r="H48" s="325"/>
      <c r="I48" s="325"/>
      <c r="J48" s="325"/>
      <c r="K48" s="325"/>
      <c r="L48" s="325"/>
      <c r="M48" s="325"/>
      <c r="N48" s="325"/>
      <c r="O48" s="325"/>
      <c r="P48" s="325"/>
      <c r="Q48" s="325"/>
      <c r="R48" s="325"/>
      <c r="S48" s="325"/>
      <c r="T48" s="325"/>
      <c r="U48" s="325"/>
      <c r="V48" s="325"/>
      <c r="W48" s="325"/>
      <c r="X48" s="325"/>
      <c r="Y48" s="326"/>
      <c r="Z48" s="333" t="s">
        <v>750</v>
      </c>
      <c r="AA48" s="334"/>
      <c r="AB48" s="334"/>
      <c r="AC48" s="334"/>
      <c r="AD48" s="335"/>
      <c r="AE48" s="333"/>
      <c r="AF48" s="334"/>
      <c r="AG48" s="334"/>
      <c r="AH48" s="334"/>
      <c r="AI48" s="334"/>
      <c r="AJ48" s="334"/>
      <c r="AK48" s="606"/>
      <c r="AL48" s="607"/>
      <c r="AM48" s="607"/>
      <c r="AN48" s="607"/>
      <c r="AO48" s="607"/>
      <c r="AP48" s="607"/>
      <c r="AQ48" s="607"/>
      <c r="AR48" s="607"/>
      <c r="AS48" s="607"/>
      <c r="AT48" s="607"/>
      <c r="AU48" s="607"/>
      <c r="AV48" s="607"/>
      <c r="AW48" s="607"/>
      <c r="AX48" s="608"/>
      <c r="AY48" s="409"/>
      <c r="AZ48" s="346"/>
      <c r="BA48" s="346"/>
      <c r="BB48" s="410"/>
      <c r="BC48" s="345">
        <f>+$AE$48*AY48</f>
        <v>0</v>
      </c>
      <c r="BD48" s="346"/>
      <c r="BE48" s="346"/>
      <c r="BF48" s="347"/>
      <c r="BG48" s="285"/>
      <c r="BH48" s="286"/>
      <c r="BI48" s="286"/>
      <c r="BJ48" s="287"/>
      <c r="BK48" s="288">
        <f>+AY48*BG48</f>
        <v>0</v>
      </c>
      <c r="BL48" s="289"/>
      <c r="BM48" s="289"/>
      <c r="BN48" s="289"/>
      <c r="BO48" s="289"/>
      <c r="BP48" s="290"/>
      <c r="BQ48" s="291"/>
      <c r="BR48" s="292"/>
      <c r="BS48" s="292"/>
      <c r="BT48" s="292"/>
      <c r="BU48" s="292"/>
      <c r="BV48" s="292"/>
      <c r="BW48" s="293"/>
      <c r="BX48" s="291">
        <f>+(((BK49+BQ48)*15)/85)</f>
        <v>0</v>
      </c>
      <c r="BY48" s="292"/>
      <c r="BZ48" s="292"/>
      <c r="CA48" s="292"/>
      <c r="CB48" s="292"/>
      <c r="CC48" s="293"/>
      <c r="CD48" s="291">
        <f>+BK49+BQ48+BX48</f>
        <v>0</v>
      </c>
      <c r="CE48" s="292"/>
      <c r="CF48" s="292"/>
      <c r="CG48" s="292"/>
      <c r="CH48" s="292"/>
      <c r="CI48" s="293"/>
    </row>
    <row r="49" spans="1:87" ht="18" customHeight="1" thickBot="1" x14ac:dyDescent="0.3">
      <c r="A49" s="75"/>
      <c r="B49" s="377"/>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8"/>
      <c r="AJ49" s="379"/>
      <c r="AK49" s="380" t="s">
        <v>3</v>
      </c>
      <c r="AL49" s="381"/>
      <c r="AM49" s="381"/>
      <c r="AN49" s="381"/>
      <c r="AO49" s="381"/>
      <c r="AP49" s="381"/>
      <c r="AQ49" s="381"/>
      <c r="AR49" s="381"/>
      <c r="AS49" s="381"/>
      <c r="AT49" s="381"/>
      <c r="AU49" s="381"/>
      <c r="AV49" s="381"/>
      <c r="AW49" s="381"/>
      <c r="AX49" s="381"/>
      <c r="AY49" s="382"/>
      <c r="AZ49" s="382"/>
      <c r="BA49" s="382"/>
      <c r="BB49" s="382"/>
      <c r="BC49" s="382"/>
      <c r="BD49" s="382"/>
      <c r="BE49" s="382"/>
      <c r="BF49" s="382"/>
      <c r="BG49" s="382"/>
      <c r="BH49" s="382"/>
      <c r="BI49" s="382"/>
      <c r="BJ49" s="383"/>
      <c r="BK49" s="384">
        <f>SUM(BK48:BK48)</f>
        <v>0</v>
      </c>
      <c r="BL49" s="385"/>
      <c r="BM49" s="385"/>
      <c r="BN49" s="385"/>
      <c r="BO49" s="385"/>
      <c r="BP49" s="386"/>
      <c r="BQ49" s="387" t="s">
        <v>100</v>
      </c>
      <c r="BR49" s="388"/>
      <c r="BS49" s="388"/>
      <c r="BT49" s="388"/>
      <c r="BU49" s="388"/>
      <c r="BV49" s="388"/>
      <c r="BW49" s="388"/>
      <c r="BX49" s="388"/>
      <c r="BY49" s="388"/>
      <c r="BZ49" s="388"/>
      <c r="CA49" s="388"/>
      <c r="CB49" s="388"/>
      <c r="CC49" s="389"/>
      <c r="CD49" s="390">
        <f>+CD48*AE48</f>
        <v>0</v>
      </c>
      <c r="CE49" s="390"/>
      <c r="CF49" s="390"/>
      <c r="CG49" s="390"/>
      <c r="CH49" s="390"/>
      <c r="CI49" s="391"/>
    </row>
    <row r="50" spans="1:87" ht="18" customHeight="1" thickBot="1" x14ac:dyDescent="0.3">
      <c r="A50" s="75"/>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AK50" s="76"/>
      <c r="AL50" s="76"/>
      <c r="AM50" s="76"/>
      <c r="AN50" s="76"/>
      <c r="AO50" s="76"/>
      <c r="AP50" s="76"/>
      <c r="AQ50" s="76"/>
      <c r="AR50" s="76"/>
      <c r="AS50" s="76"/>
      <c r="AT50" s="76"/>
      <c r="AU50" s="76"/>
      <c r="AV50" s="76"/>
      <c r="AW50" s="76"/>
      <c r="AX50" s="76"/>
      <c r="AY50" s="77"/>
      <c r="AZ50" s="77"/>
      <c r="BA50" s="77"/>
      <c r="BB50" s="77"/>
      <c r="BC50" s="77"/>
      <c r="BD50" s="77"/>
      <c r="BE50" s="77"/>
      <c r="BF50" s="77"/>
      <c r="BG50" s="78"/>
      <c r="BH50" s="78"/>
      <c r="BI50" s="78"/>
      <c r="BJ50" s="78"/>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row>
    <row r="51" spans="1:87" ht="18" customHeight="1" thickBot="1" x14ac:dyDescent="0.3">
      <c r="A51" s="75"/>
      <c r="B51" s="418" t="s">
        <v>24</v>
      </c>
      <c r="C51" s="419"/>
      <c r="D51" s="419"/>
      <c r="E51" s="419"/>
      <c r="F51" s="419"/>
      <c r="G51" s="419"/>
      <c r="H51" s="419"/>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2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1"/>
      <c r="BH51" s="81"/>
      <c r="BI51" s="81"/>
      <c r="BJ51" s="81"/>
      <c r="BK51" s="80"/>
      <c r="BL51" s="80"/>
      <c r="BM51" s="80"/>
      <c r="BN51" s="80"/>
      <c r="BO51" s="80"/>
      <c r="BP51" s="80"/>
      <c r="BQ51" s="80"/>
      <c r="BR51" s="80"/>
      <c r="BS51" s="80"/>
      <c r="BT51" s="80"/>
      <c r="BU51" s="80"/>
      <c r="BV51" s="80"/>
      <c r="BW51" s="80"/>
      <c r="BX51" s="80"/>
      <c r="BY51" s="80"/>
      <c r="BZ51" s="80"/>
      <c r="CA51" s="80"/>
    </row>
    <row r="52" spans="1:87" ht="18" customHeight="1" thickBot="1" x14ac:dyDescent="0.3">
      <c r="A52" s="75"/>
      <c r="B52" s="418" t="s">
        <v>96</v>
      </c>
      <c r="C52" s="419"/>
      <c r="D52" s="419"/>
      <c r="E52" s="419"/>
      <c r="F52" s="419"/>
      <c r="G52" s="419"/>
      <c r="H52" s="419"/>
      <c r="I52" s="419"/>
      <c r="J52" s="419"/>
      <c r="K52" s="419"/>
      <c r="L52" s="419"/>
      <c r="M52" s="419"/>
      <c r="N52" s="419"/>
      <c r="O52" s="420"/>
      <c r="P52" s="418" t="s">
        <v>97</v>
      </c>
      <c r="Q52" s="419"/>
      <c r="R52" s="419"/>
      <c r="S52" s="419"/>
      <c r="T52" s="419"/>
      <c r="U52" s="420"/>
      <c r="V52" s="418" t="s">
        <v>28</v>
      </c>
      <c r="W52" s="419"/>
      <c r="X52" s="419"/>
      <c r="Y52" s="419"/>
      <c r="Z52" s="419"/>
      <c r="AA52" s="419"/>
      <c r="AB52" s="420"/>
      <c r="AC52" s="418" t="s">
        <v>8</v>
      </c>
      <c r="AD52" s="419"/>
      <c r="AE52" s="419"/>
      <c r="AF52" s="419"/>
      <c r="AG52" s="419"/>
      <c r="AH52" s="420"/>
      <c r="AI52" s="80"/>
      <c r="AJ52" s="80"/>
      <c r="AK52" s="80"/>
      <c r="AL52" s="80"/>
      <c r="AM52" s="80"/>
      <c r="AN52" s="80"/>
      <c r="AO52" s="80"/>
      <c r="AP52" s="80"/>
      <c r="AQ52" s="80"/>
      <c r="AR52" s="80"/>
      <c r="AS52" s="80"/>
      <c r="AT52" s="80"/>
      <c r="AU52" s="80"/>
      <c r="AV52" s="80"/>
      <c r="AW52" s="80"/>
      <c r="AX52" s="80"/>
      <c r="AY52" s="82"/>
      <c r="AZ52" s="82"/>
      <c r="BA52" s="82"/>
      <c r="BB52" s="82"/>
      <c r="BC52" s="82"/>
      <c r="BD52" s="82"/>
      <c r="BE52" s="82"/>
      <c r="BF52" s="82"/>
      <c r="BG52" s="80"/>
      <c r="BH52" s="83"/>
      <c r="BI52" s="83"/>
      <c r="BJ52" s="83"/>
      <c r="BK52" s="80"/>
      <c r="BL52" s="80"/>
      <c r="BM52" s="80"/>
      <c r="BN52" s="80"/>
      <c r="BO52" s="80"/>
      <c r="BP52" s="80"/>
      <c r="BQ52" s="80"/>
      <c r="BR52" s="80"/>
      <c r="BS52" s="80"/>
      <c r="BT52" s="80"/>
      <c r="BU52" s="80"/>
      <c r="BV52" s="80"/>
      <c r="BW52" s="80"/>
      <c r="BX52" s="80"/>
      <c r="BY52" s="80"/>
      <c r="BZ52" s="80"/>
      <c r="CA52" s="80"/>
    </row>
    <row r="53" spans="1:87" ht="18" customHeight="1" x14ac:dyDescent="0.25">
      <c r="A53" s="75"/>
      <c r="B53" s="84" t="str">
        <f>'PLAN DE CARGOS'!B24:P24</f>
        <v>Asesor de Control Interno</v>
      </c>
      <c r="C53" s="85"/>
      <c r="D53" s="85"/>
      <c r="E53" s="85"/>
      <c r="F53" s="85"/>
      <c r="G53" s="85"/>
      <c r="H53" s="85"/>
      <c r="I53" s="85"/>
      <c r="J53" s="85"/>
      <c r="K53" s="85"/>
      <c r="L53" s="85"/>
      <c r="M53" s="85"/>
      <c r="N53" s="85"/>
      <c r="O53" s="86"/>
      <c r="P53" s="421">
        <f>SUMIF($AK$34:$AK$49,"=Asesor de Control Interno",BC34:BF49)</f>
        <v>0</v>
      </c>
      <c r="Q53" s="422"/>
      <c r="R53" s="422"/>
      <c r="S53" s="422"/>
      <c r="T53" s="422"/>
      <c r="U53" s="423"/>
      <c r="V53" s="424">
        <f>'CARGA DE HORAS LABORADAS'!P24</f>
        <v>2112</v>
      </c>
      <c r="W53" s="424"/>
      <c r="X53" s="424"/>
      <c r="Y53" s="424"/>
      <c r="Z53" s="424"/>
      <c r="AA53" s="424"/>
      <c r="AB53" s="425"/>
      <c r="AC53" s="424">
        <f>'CARGA DE HORAS LABORADAS'!AC24</f>
        <v>-5.0000000001091394E-3</v>
      </c>
      <c r="AD53" s="424"/>
      <c r="AE53" s="424"/>
      <c r="AF53" s="424"/>
      <c r="AG53" s="424"/>
      <c r="AH53" s="425"/>
      <c r="AI53" s="87"/>
      <c r="AJ53" s="87"/>
      <c r="AK53" s="80"/>
      <c r="AL53" s="88"/>
      <c r="AM53" s="88"/>
      <c r="AN53" s="88"/>
      <c r="AO53" s="88"/>
      <c r="AP53" s="88"/>
      <c r="AQ53" s="88"/>
      <c r="AR53" s="88"/>
      <c r="AS53" s="88"/>
      <c r="AT53" s="88"/>
      <c r="AU53" s="88"/>
      <c r="AV53" s="88"/>
      <c r="AW53" s="88"/>
      <c r="AX53" s="88"/>
      <c r="AY53" s="88"/>
      <c r="AZ53" s="88"/>
      <c r="BA53" s="88"/>
      <c r="BB53" s="88"/>
      <c r="BC53" s="88"/>
      <c r="BD53" s="88"/>
      <c r="BE53" s="88"/>
      <c r="BF53" s="88"/>
      <c r="BG53" s="80"/>
      <c r="BH53" s="89"/>
      <c r="BI53" s="89"/>
      <c r="BJ53" s="89"/>
      <c r="BK53" s="80"/>
      <c r="BL53" s="80"/>
      <c r="BM53" s="80"/>
      <c r="BN53" s="80"/>
      <c r="BO53" s="80"/>
      <c r="BP53" s="80"/>
      <c r="BQ53" s="80"/>
      <c r="BR53" s="80"/>
      <c r="BS53" s="80"/>
      <c r="BT53" s="80"/>
      <c r="BU53" s="80"/>
      <c r="BV53" s="80"/>
      <c r="BW53" s="80"/>
      <c r="BX53" s="80"/>
      <c r="BY53" s="80"/>
      <c r="BZ53" s="80"/>
      <c r="CA53" s="80"/>
    </row>
    <row r="54" spans="1:87" ht="18" customHeight="1" x14ac:dyDescent="0.25">
      <c r="A54" s="75"/>
      <c r="B54" s="90" t="str">
        <f>'PLAN DE CARGOS'!B25:P25</f>
        <v>Auxiliar Administrativo (Admisiones)</v>
      </c>
      <c r="C54" s="91"/>
      <c r="D54" s="91"/>
      <c r="E54" s="91"/>
      <c r="F54" s="91"/>
      <c r="G54" s="91"/>
      <c r="H54" s="91"/>
      <c r="I54" s="91"/>
      <c r="J54" s="91"/>
      <c r="K54" s="91"/>
      <c r="L54" s="91"/>
      <c r="M54" s="91"/>
      <c r="N54" s="91"/>
      <c r="O54" s="92"/>
      <c r="P54" s="413">
        <f>SUMIF($AK$34:$AK$49,"=Auxiliar Administrativo (Admisiones)",BC34:BF49)</f>
        <v>0</v>
      </c>
      <c r="Q54" s="414"/>
      <c r="R54" s="414"/>
      <c r="S54" s="414"/>
      <c r="T54" s="414"/>
      <c r="U54" s="415"/>
      <c r="V54" s="416">
        <f>'CARGA DE HORAS LABORADAS'!P25</f>
        <v>4224</v>
      </c>
      <c r="W54" s="416"/>
      <c r="X54" s="416"/>
      <c r="Y54" s="416"/>
      <c r="Z54" s="416"/>
      <c r="AA54" s="416"/>
      <c r="AB54" s="417"/>
      <c r="AC54" s="416">
        <f>'CARGA DE HORAS LABORADAS'!AC25</f>
        <v>0</v>
      </c>
      <c r="AD54" s="416"/>
      <c r="AE54" s="416"/>
      <c r="AF54" s="416"/>
      <c r="AG54" s="416"/>
      <c r="AH54" s="417"/>
      <c r="AI54" s="87"/>
      <c r="AJ54" s="87"/>
      <c r="AK54" s="80"/>
      <c r="AL54" s="88"/>
      <c r="AM54" s="88"/>
      <c r="AN54" s="88"/>
      <c r="AO54" s="88"/>
      <c r="AP54" s="88"/>
      <c r="AQ54" s="88"/>
      <c r="AR54" s="88"/>
      <c r="AS54" s="88"/>
      <c r="AT54" s="88"/>
      <c r="AU54" s="88"/>
      <c r="AV54" s="88"/>
      <c r="AW54" s="88"/>
      <c r="AX54" s="88"/>
      <c r="AY54" s="88"/>
      <c r="AZ54" s="88"/>
      <c r="BA54" s="88"/>
      <c r="BB54" s="88"/>
      <c r="BC54" s="88"/>
      <c r="BD54" s="88"/>
      <c r="BE54" s="88"/>
      <c r="BF54" s="88"/>
      <c r="BG54" s="80"/>
      <c r="BH54" s="89"/>
      <c r="BI54" s="89"/>
      <c r="BJ54" s="89"/>
      <c r="BK54" s="80"/>
      <c r="BL54" s="80"/>
      <c r="BM54" s="80"/>
      <c r="BN54" s="80"/>
      <c r="BO54" s="80"/>
      <c r="BP54" s="80"/>
      <c r="BQ54" s="80"/>
      <c r="BR54" s="80"/>
      <c r="BS54" s="80"/>
      <c r="BT54" s="80"/>
      <c r="BU54" s="80"/>
      <c r="BV54" s="80"/>
      <c r="BW54" s="80"/>
      <c r="BX54" s="80"/>
      <c r="BY54" s="80"/>
      <c r="BZ54" s="80"/>
      <c r="CA54" s="80"/>
    </row>
    <row r="55" spans="1:87" ht="18" customHeight="1" x14ac:dyDescent="0.25">
      <c r="A55" s="75"/>
      <c r="B55" s="90" t="str">
        <f>'PLAN DE CARGOS'!B26:P26</f>
        <v>Auxiliar Administrativo (Almacenista)</v>
      </c>
      <c r="C55" s="91"/>
      <c r="D55" s="91"/>
      <c r="E55" s="91"/>
      <c r="F55" s="91"/>
      <c r="G55" s="91"/>
      <c r="H55" s="91"/>
      <c r="I55" s="91"/>
      <c r="J55" s="91"/>
      <c r="K55" s="91"/>
      <c r="L55" s="91"/>
      <c r="M55" s="91"/>
      <c r="N55" s="91"/>
      <c r="O55" s="92"/>
      <c r="P55" s="413">
        <f>SUMIF($AK$34:$AK$49,"=Auxiliar Administrativo (Almacenista)",BC34:BF49)</f>
        <v>0</v>
      </c>
      <c r="Q55" s="414"/>
      <c r="R55" s="414"/>
      <c r="S55" s="414"/>
      <c r="T55" s="414"/>
      <c r="U55" s="415"/>
      <c r="V55" s="416">
        <f>'CARGA DE HORAS LABORADAS'!P26</f>
        <v>2112</v>
      </c>
      <c r="W55" s="416"/>
      <c r="X55" s="416"/>
      <c r="Y55" s="416"/>
      <c r="Z55" s="416"/>
      <c r="AA55" s="416"/>
      <c r="AB55" s="417"/>
      <c r="AC55" s="416">
        <f>'CARGA DE HORAS LABORADAS'!AC26</f>
        <v>0</v>
      </c>
      <c r="AD55" s="416"/>
      <c r="AE55" s="416"/>
      <c r="AF55" s="416"/>
      <c r="AG55" s="416"/>
      <c r="AH55" s="417"/>
      <c r="AI55" s="80"/>
      <c r="AJ55" s="80"/>
      <c r="AK55" s="80"/>
      <c r="AL55" s="88"/>
      <c r="AM55" s="88"/>
      <c r="AN55" s="88"/>
      <c r="AO55" s="88"/>
      <c r="AP55" s="88"/>
      <c r="AQ55" s="88"/>
      <c r="AR55" s="88"/>
      <c r="AS55" s="88"/>
      <c r="AT55" s="88"/>
      <c r="AU55" s="88"/>
      <c r="AV55" s="88"/>
      <c r="AW55" s="88"/>
      <c r="AX55" s="88"/>
      <c r="AY55" s="88"/>
      <c r="AZ55" s="88"/>
      <c r="BA55" s="88"/>
      <c r="BB55" s="88"/>
      <c r="BC55" s="88"/>
      <c r="BD55" s="88"/>
      <c r="BE55" s="88"/>
      <c r="BF55" s="88"/>
      <c r="BG55" s="80"/>
      <c r="BH55" s="89"/>
      <c r="BI55" s="89"/>
      <c r="BJ55" s="89"/>
      <c r="BK55" s="80"/>
      <c r="BL55" s="80"/>
      <c r="BM55" s="80"/>
      <c r="BN55" s="80"/>
      <c r="BO55" s="80"/>
      <c r="BP55" s="80"/>
      <c r="BQ55" s="80"/>
      <c r="BR55" s="80"/>
      <c r="BS55" s="80"/>
      <c r="BT55" s="80"/>
      <c r="BU55" s="80"/>
      <c r="BV55" s="80"/>
      <c r="BW55" s="80"/>
      <c r="BX55" s="80"/>
      <c r="BY55" s="80"/>
      <c r="BZ55" s="80"/>
      <c r="CA55" s="80"/>
    </row>
    <row r="56" spans="1:87" ht="18" customHeight="1" x14ac:dyDescent="0.25">
      <c r="A56" s="75"/>
      <c r="B56" s="90" t="str">
        <f>'PLAN DE CARGOS'!B27:P27</f>
        <v>Auxiliar Administrativo (Archivo)</v>
      </c>
      <c r="C56" s="91"/>
      <c r="D56" s="91"/>
      <c r="E56" s="91"/>
      <c r="F56" s="91"/>
      <c r="G56" s="91"/>
      <c r="H56" s="91"/>
      <c r="I56" s="91"/>
      <c r="J56" s="91"/>
      <c r="K56" s="91"/>
      <c r="L56" s="91"/>
      <c r="M56" s="91"/>
      <c r="N56" s="91"/>
      <c r="O56" s="92"/>
      <c r="P56" s="413">
        <f>SUMIF($AK$34:$AK$49,"=Auxiliar Administrativo (Archivo)",BC34:BF49)</f>
        <v>0</v>
      </c>
      <c r="Q56" s="414"/>
      <c r="R56" s="414"/>
      <c r="S56" s="414"/>
      <c r="T56" s="414"/>
      <c r="U56" s="415"/>
      <c r="V56" s="416">
        <f>'CARGA DE HORAS LABORADAS'!P27</f>
        <v>2112</v>
      </c>
      <c r="W56" s="416"/>
      <c r="X56" s="416"/>
      <c r="Y56" s="416"/>
      <c r="Z56" s="416"/>
      <c r="AA56" s="416"/>
      <c r="AB56" s="417"/>
      <c r="AC56" s="416">
        <f>'CARGA DE HORAS LABORADAS'!AC27</f>
        <v>0</v>
      </c>
      <c r="AD56" s="416"/>
      <c r="AE56" s="416"/>
      <c r="AF56" s="416"/>
      <c r="AG56" s="416"/>
      <c r="AH56" s="417"/>
      <c r="AI56" s="80"/>
      <c r="AJ56" s="80"/>
      <c r="AK56" s="80"/>
      <c r="AL56" s="88"/>
      <c r="AM56" s="88"/>
      <c r="AN56" s="88"/>
      <c r="AO56" s="88"/>
      <c r="AP56" s="88"/>
      <c r="AQ56" s="88"/>
      <c r="AR56" s="88"/>
      <c r="AS56" s="88"/>
      <c r="AT56" s="88"/>
      <c r="AU56" s="88"/>
      <c r="AV56" s="88"/>
      <c r="AW56" s="88"/>
      <c r="AX56" s="88"/>
      <c r="AY56" s="88"/>
      <c r="AZ56" s="88"/>
      <c r="BA56" s="88"/>
      <c r="BB56" s="88"/>
      <c r="BC56" s="88"/>
      <c r="BD56" s="88"/>
      <c r="BE56" s="88"/>
      <c r="BF56" s="88"/>
      <c r="BG56" s="80"/>
      <c r="BH56" s="89"/>
      <c r="BI56" s="89"/>
      <c r="BJ56" s="89"/>
      <c r="BK56" s="80"/>
      <c r="BL56" s="80"/>
      <c r="BM56" s="80"/>
      <c r="BN56" s="80"/>
      <c r="BO56" s="80"/>
      <c r="BP56" s="80"/>
      <c r="BQ56" s="80"/>
      <c r="BR56" s="80"/>
      <c r="BS56" s="80"/>
      <c r="BT56" s="80"/>
      <c r="BU56" s="80"/>
      <c r="BV56" s="80"/>
      <c r="BW56" s="80"/>
      <c r="BX56" s="80"/>
      <c r="BY56" s="80"/>
      <c r="BZ56" s="80"/>
      <c r="CA56" s="80"/>
    </row>
    <row r="57" spans="1:87" ht="18" customHeight="1" x14ac:dyDescent="0.25">
      <c r="A57" s="75"/>
      <c r="B57" s="90" t="str">
        <f>'PLAN DE CARGOS'!B28:P28</f>
        <v>Auxiliar Administrativo (Atención al Usuario)</v>
      </c>
      <c r="C57" s="91"/>
      <c r="D57" s="91"/>
      <c r="E57" s="91"/>
      <c r="F57" s="91"/>
      <c r="G57" s="91"/>
      <c r="H57" s="91"/>
      <c r="I57" s="91"/>
      <c r="J57" s="91"/>
      <c r="K57" s="91"/>
      <c r="L57" s="91"/>
      <c r="M57" s="91"/>
      <c r="N57" s="91"/>
      <c r="O57" s="92"/>
      <c r="P57" s="413">
        <f>SUMIF($AK$34:$AK$49,"=Auxiliar Administrativo (Atención al Usuario)",BC34:BF49)</f>
        <v>0</v>
      </c>
      <c r="Q57" s="414"/>
      <c r="R57" s="414"/>
      <c r="S57" s="414"/>
      <c r="T57" s="414"/>
      <c r="U57" s="415"/>
      <c r="V57" s="416">
        <f>'CARGA DE HORAS LABORADAS'!P28</f>
        <v>2112</v>
      </c>
      <c r="W57" s="416"/>
      <c r="X57" s="416"/>
      <c r="Y57" s="416"/>
      <c r="Z57" s="416"/>
      <c r="AA57" s="416"/>
      <c r="AB57" s="417"/>
      <c r="AC57" s="416">
        <f>'CARGA DE HORAS LABORADAS'!AC28</f>
        <v>0</v>
      </c>
      <c r="AD57" s="416"/>
      <c r="AE57" s="416"/>
      <c r="AF57" s="416"/>
      <c r="AG57" s="416"/>
      <c r="AH57" s="417"/>
      <c r="AI57" s="80"/>
      <c r="AJ57" s="80"/>
      <c r="AK57" s="80"/>
      <c r="AL57" s="88"/>
      <c r="AM57" s="88"/>
      <c r="AN57" s="88"/>
      <c r="AO57" s="88"/>
      <c r="AP57" s="88"/>
      <c r="AQ57" s="88"/>
      <c r="AR57" s="88"/>
      <c r="AS57" s="88"/>
      <c r="AT57" s="88"/>
      <c r="AU57" s="88"/>
      <c r="AV57" s="88"/>
      <c r="AW57" s="88"/>
      <c r="AX57" s="88"/>
      <c r="AY57" s="88"/>
      <c r="AZ57" s="88"/>
      <c r="BA57" s="88"/>
      <c r="BB57" s="88"/>
      <c r="BC57" s="88"/>
      <c r="BD57" s="88"/>
      <c r="BE57" s="88"/>
      <c r="BF57" s="88"/>
      <c r="BG57" s="80"/>
      <c r="BH57" s="89"/>
      <c r="BI57" s="89"/>
      <c r="BJ57" s="89"/>
      <c r="BK57" s="80"/>
      <c r="BL57" s="80"/>
      <c r="BM57" s="80"/>
      <c r="BN57" s="80"/>
      <c r="BO57" s="80"/>
      <c r="BP57" s="80"/>
      <c r="BQ57" s="80"/>
      <c r="BR57" s="80"/>
      <c r="BS57" s="80"/>
      <c r="BT57" s="80"/>
      <c r="BU57" s="80"/>
      <c r="BV57" s="80"/>
      <c r="BW57" s="80"/>
      <c r="BX57" s="80"/>
      <c r="BY57" s="80"/>
      <c r="BZ57" s="80"/>
      <c r="CA57" s="80"/>
    </row>
    <row r="58" spans="1:87" ht="18" customHeight="1" x14ac:dyDescent="0.25">
      <c r="A58" s="75"/>
      <c r="B58" s="90" t="str">
        <f>'PLAN DE CARGOS'!B29:P29</f>
        <v>Auxiliar Administrativo (Cartera)</v>
      </c>
      <c r="C58" s="91"/>
      <c r="D58" s="91"/>
      <c r="E58" s="91"/>
      <c r="F58" s="91"/>
      <c r="G58" s="91"/>
      <c r="H58" s="91"/>
      <c r="I58" s="91"/>
      <c r="J58" s="91"/>
      <c r="K58" s="91"/>
      <c r="L58" s="91"/>
      <c r="M58" s="91"/>
      <c r="N58" s="91"/>
      <c r="O58" s="92"/>
      <c r="P58" s="413">
        <f>SUMIF($AK$34:$AK$49,"=Auxiliar Administrativo (Cartera)",BC34:BF49)</f>
        <v>0</v>
      </c>
      <c r="Q58" s="414"/>
      <c r="R58" s="414"/>
      <c r="S58" s="414"/>
      <c r="T58" s="414"/>
      <c r="U58" s="415"/>
      <c r="V58" s="416">
        <f>'CARGA DE HORAS LABORADAS'!P29</f>
        <v>2112</v>
      </c>
      <c r="W58" s="416"/>
      <c r="X58" s="416"/>
      <c r="Y58" s="416"/>
      <c r="Z58" s="416"/>
      <c r="AA58" s="416"/>
      <c r="AB58" s="417"/>
      <c r="AC58" s="416">
        <f>'CARGA DE HORAS LABORADAS'!AC29</f>
        <v>0</v>
      </c>
      <c r="AD58" s="416"/>
      <c r="AE58" s="416"/>
      <c r="AF58" s="416"/>
      <c r="AG58" s="416"/>
      <c r="AH58" s="417"/>
      <c r="AI58" s="80"/>
      <c r="AJ58" s="80"/>
      <c r="AK58" s="80"/>
      <c r="AL58" s="88"/>
      <c r="AM58" s="88"/>
      <c r="AN58" s="88"/>
      <c r="AO58" s="88"/>
      <c r="AP58" s="88"/>
      <c r="AQ58" s="88"/>
      <c r="AR58" s="88"/>
      <c r="AS58" s="88"/>
      <c r="AT58" s="88"/>
      <c r="AU58" s="88"/>
      <c r="AV58" s="88"/>
      <c r="AW58" s="88"/>
      <c r="AX58" s="88"/>
      <c r="AY58" s="88"/>
      <c r="AZ58" s="88"/>
      <c r="BA58" s="88"/>
      <c r="BB58" s="88"/>
      <c r="BC58" s="88"/>
      <c r="BD58" s="88"/>
      <c r="BE58" s="88"/>
      <c r="BF58" s="88"/>
      <c r="BG58" s="80"/>
      <c r="BH58" s="89"/>
      <c r="BI58" s="89"/>
      <c r="BJ58" s="89"/>
      <c r="BK58" s="80"/>
      <c r="BL58" s="80"/>
      <c r="BM58" s="80"/>
      <c r="BN58" s="80"/>
      <c r="BO58" s="80"/>
      <c r="BP58" s="80"/>
      <c r="BQ58" s="80"/>
      <c r="BR58" s="80"/>
      <c r="BS58" s="80"/>
      <c r="BT58" s="80"/>
      <c r="BU58" s="80"/>
      <c r="BV58" s="80"/>
      <c r="BW58" s="80"/>
      <c r="BX58" s="80"/>
      <c r="BY58" s="80"/>
      <c r="BZ58" s="80"/>
      <c r="CA58" s="80"/>
    </row>
    <row r="59" spans="1:87" ht="18" customHeight="1" x14ac:dyDescent="0.25">
      <c r="A59" s="75"/>
      <c r="B59" s="90" t="str">
        <f>'PLAN DE CARGOS'!B30:P30</f>
        <v>Auxiliar Administrativo (Contabilidad)</v>
      </c>
      <c r="C59" s="91"/>
      <c r="D59" s="91"/>
      <c r="E59" s="91"/>
      <c r="F59" s="91"/>
      <c r="G59" s="91"/>
      <c r="H59" s="91"/>
      <c r="I59" s="91"/>
      <c r="J59" s="91"/>
      <c r="K59" s="91"/>
      <c r="L59" s="91"/>
      <c r="M59" s="91"/>
      <c r="N59" s="91"/>
      <c r="O59" s="92"/>
      <c r="P59" s="413">
        <f>SUMIF($AK$34:$AK$49,"=Auxiliar Administrativo (Contabilidad)",BC34:BF49)</f>
        <v>0</v>
      </c>
      <c r="Q59" s="414"/>
      <c r="R59" s="414"/>
      <c r="S59" s="414"/>
      <c r="T59" s="414"/>
      <c r="U59" s="415"/>
      <c r="V59" s="416">
        <f>'CARGA DE HORAS LABORADAS'!P30</f>
        <v>2112</v>
      </c>
      <c r="W59" s="416"/>
      <c r="X59" s="416"/>
      <c r="Y59" s="416"/>
      <c r="Z59" s="416"/>
      <c r="AA59" s="416"/>
      <c r="AB59" s="417"/>
      <c r="AC59" s="416">
        <f>'CARGA DE HORAS LABORADAS'!AC30</f>
        <v>0</v>
      </c>
      <c r="AD59" s="416"/>
      <c r="AE59" s="416"/>
      <c r="AF59" s="416"/>
      <c r="AG59" s="416"/>
      <c r="AH59" s="417"/>
      <c r="AI59" s="80"/>
      <c r="AJ59" s="80"/>
      <c r="AK59" s="80"/>
      <c r="AL59" s="88"/>
      <c r="AM59" s="88"/>
      <c r="AN59" s="88"/>
      <c r="AO59" s="88"/>
      <c r="AP59" s="88"/>
      <c r="AQ59" s="88"/>
      <c r="AR59" s="88"/>
      <c r="AS59" s="88"/>
      <c r="AT59" s="88"/>
      <c r="AU59" s="88"/>
      <c r="AV59" s="88"/>
      <c r="AW59" s="88"/>
      <c r="AX59" s="88"/>
      <c r="AY59" s="88"/>
      <c r="AZ59" s="88"/>
      <c r="BA59" s="88"/>
      <c r="BB59" s="88"/>
      <c r="BC59" s="88"/>
      <c r="BD59" s="88"/>
      <c r="BE59" s="88"/>
      <c r="BF59" s="88"/>
      <c r="BG59" s="80"/>
      <c r="BH59" s="89"/>
      <c r="BI59" s="89"/>
      <c r="BJ59" s="89"/>
      <c r="BK59" s="80"/>
      <c r="BL59" s="80"/>
      <c r="BM59" s="80"/>
      <c r="BN59" s="80"/>
      <c r="BO59" s="80"/>
      <c r="BP59" s="80"/>
      <c r="BQ59" s="80"/>
      <c r="BR59" s="80"/>
      <c r="BS59" s="80"/>
      <c r="BT59" s="80"/>
      <c r="BU59" s="80"/>
      <c r="BV59" s="80"/>
      <c r="BW59" s="80"/>
      <c r="BX59" s="80"/>
      <c r="BY59" s="80"/>
      <c r="BZ59" s="80"/>
      <c r="CA59" s="80"/>
    </row>
    <row r="60" spans="1:87" ht="18" customHeight="1" x14ac:dyDescent="0.25">
      <c r="A60" s="75"/>
      <c r="B60" s="90" t="str">
        <f>'PLAN DE CARGOS'!B31:P31</f>
        <v>Auxiliar Administrativo (Facturación)</v>
      </c>
      <c r="C60" s="91"/>
      <c r="D60" s="91"/>
      <c r="E60" s="91"/>
      <c r="F60" s="91"/>
      <c r="G60" s="91"/>
      <c r="H60" s="91"/>
      <c r="I60" s="91"/>
      <c r="J60" s="91"/>
      <c r="K60" s="91"/>
      <c r="L60" s="91"/>
      <c r="M60" s="91"/>
      <c r="N60" s="91"/>
      <c r="O60" s="92"/>
      <c r="P60" s="413">
        <f>SUMIF($AK$34:$AK$49,"=Auxiliar Administrativo (Facturación)",BC34:BF49)</f>
        <v>0</v>
      </c>
      <c r="Q60" s="414"/>
      <c r="R60" s="414"/>
      <c r="S60" s="414"/>
      <c r="T60" s="414"/>
      <c r="U60" s="415"/>
      <c r="V60" s="416">
        <f>'CARGA DE HORAS LABORADAS'!P31</f>
        <v>6336</v>
      </c>
      <c r="W60" s="416"/>
      <c r="X60" s="416"/>
      <c r="Y60" s="416"/>
      <c r="Z60" s="416"/>
      <c r="AA60" s="416"/>
      <c r="AB60" s="417"/>
      <c r="AC60" s="416">
        <f>'CARGA DE HORAS LABORADAS'!AC31</f>
        <v>0</v>
      </c>
      <c r="AD60" s="416"/>
      <c r="AE60" s="416"/>
      <c r="AF60" s="416"/>
      <c r="AG60" s="416"/>
      <c r="AH60" s="417"/>
      <c r="AI60" s="80"/>
      <c r="AJ60" s="80"/>
      <c r="AK60" s="80"/>
      <c r="AL60" s="88"/>
      <c r="AM60" s="88"/>
      <c r="AN60" s="88"/>
      <c r="AO60" s="88"/>
      <c r="AP60" s="88"/>
      <c r="AQ60" s="88"/>
      <c r="AR60" s="88"/>
      <c r="AS60" s="88"/>
      <c r="AT60" s="88"/>
      <c r="AU60" s="88"/>
      <c r="AV60" s="88"/>
      <c r="AW60" s="88"/>
      <c r="AX60" s="88"/>
      <c r="AY60" s="88"/>
      <c r="AZ60" s="88"/>
      <c r="BA60" s="88"/>
      <c r="BB60" s="88"/>
      <c r="BC60" s="88"/>
      <c r="BD60" s="88"/>
      <c r="BE60" s="88"/>
      <c r="BF60" s="88"/>
      <c r="BG60" s="80"/>
      <c r="BH60" s="89"/>
      <c r="BI60" s="89"/>
      <c r="BJ60" s="89"/>
      <c r="BK60" s="80"/>
      <c r="BL60" s="80"/>
      <c r="BM60" s="80"/>
      <c r="BN60" s="80"/>
      <c r="BO60" s="80"/>
      <c r="BP60" s="80"/>
      <c r="BQ60" s="80"/>
      <c r="BR60" s="80"/>
      <c r="BS60" s="80"/>
      <c r="BT60" s="80"/>
      <c r="BU60" s="80"/>
      <c r="BV60" s="80"/>
      <c r="BW60" s="80"/>
      <c r="BX60" s="80"/>
      <c r="BY60" s="80"/>
      <c r="BZ60" s="80"/>
      <c r="CA60" s="80"/>
    </row>
    <row r="61" spans="1:87" ht="18" customHeight="1" x14ac:dyDescent="0.25">
      <c r="A61" s="75"/>
      <c r="B61" s="90" t="str">
        <f>'PLAN DE CARGOS'!B32:P32</f>
        <v>Auxiliar Área Salud (Consultorio Odontológico)</v>
      </c>
      <c r="C61" s="91"/>
      <c r="D61" s="91"/>
      <c r="E61" s="91"/>
      <c r="F61" s="91"/>
      <c r="G61" s="91"/>
      <c r="H61" s="91"/>
      <c r="I61" s="91"/>
      <c r="J61" s="91"/>
      <c r="K61" s="91"/>
      <c r="L61" s="91"/>
      <c r="M61" s="91"/>
      <c r="N61" s="91"/>
      <c r="O61" s="92"/>
      <c r="P61" s="413">
        <f>SUMIF($AK$34:$AK$49,"=Auxiliar Área Salud (Consultorio Odontológico)",BC34:BF49)</f>
        <v>0</v>
      </c>
      <c r="Q61" s="414"/>
      <c r="R61" s="414"/>
      <c r="S61" s="414"/>
      <c r="T61" s="414"/>
      <c r="U61" s="415"/>
      <c r="V61" s="416">
        <f>'CARGA DE HORAS LABORADAS'!P32</f>
        <v>2112</v>
      </c>
      <c r="W61" s="416"/>
      <c r="X61" s="416"/>
      <c r="Y61" s="416"/>
      <c r="Z61" s="416"/>
      <c r="AA61" s="416"/>
      <c r="AB61" s="417"/>
      <c r="AC61" s="416">
        <f>'CARGA DE HORAS LABORADAS'!AC32</f>
        <v>0</v>
      </c>
      <c r="AD61" s="416"/>
      <c r="AE61" s="416"/>
      <c r="AF61" s="416"/>
      <c r="AG61" s="416"/>
      <c r="AH61" s="417"/>
      <c r="AI61" s="80"/>
      <c r="AJ61" s="80"/>
      <c r="AK61" s="80"/>
      <c r="AL61" s="88"/>
      <c r="AM61" s="88"/>
      <c r="AN61" s="88"/>
      <c r="AO61" s="88"/>
      <c r="AP61" s="88"/>
      <c r="AQ61" s="88"/>
      <c r="AR61" s="88"/>
      <c r="AS61" s="88"/>
      <c r="AT61" s="88"/>
      <c r="AU61" s="88"/>
      <c r="AV61" s="88"/>
      <c r="AW61" s="88"/>
      <c r="AX61" s="88"/>
      <c r="AY61" s="88"/>
      <c r="AZ61" s="88"/>
      <c r="BA61" s="88"/>
      <c r="BB61" s="88"/>
      <c r="BC61" s="88"/>
      <c r="BD61" s="88"/>
      <c r="BE61" s="88"/>
      <c r="BF61" s="88"/>
      <c r="BG61" s="80"/>
      <c r="BH61" s="89"/>
      <c r="BI61" s="89"/>
      <c r="BJ61" s="89"/>
      <c r="BK61" s="80"/>
      <c r="BL61" s="80"/>
      <c r="BM61" s="80"/>
      <c r="BN61" s="80"/>
      <c r="BO61" s="80"/>
      <c r="BP61" s="80"/>
      <c r="BQ61" s="80"/>
      <c r="BR61" s="80"/>
      <c r="BS61" s="80"/>
      <c r="BT61" s="80"/>
      <c r="BU61" s="80"/>
      <c r="BV61" s="80"/>
      <c r="BW61" s="80"/>
      <c r="BX61" s="80"/>
      <c r="BY61" s="80"/>
      <c r="BZ61" s="80"/>
      <c r="CA61" s="80"/>
    </row>
    <row r="62" spans="1:87" ht="18" customHeight="1" x14ac:dyDescent="0.25">
      <c r="A62" s="75"/>
      <c r="B62" s="90" t="str">
        <f>'PLAN DE CARGOS'!B33:P33</f>
        <v>Auxiliar Área Salud (Enfermería)</v>
      </c>
      <c r="C62" s="91"/>
      <c r="D62" s="91"/>
      <c r="E62" s="91"/>
      <c r="F62" s="91"/>
      <c r="G62" s="91"/>
      <c r="H62" s="91"/>
      <c r="I62" s="91"/>
      <c r="J62" s="91"/>
      <c r="K62" s="91"/>
      <c r="L62" s="91"/>
      <c r="M62" s="91"/>
      <c r="N62" s="91"/>
      <c r="O62" s="92"/>
      <c r="P62" s="413">
        <f>SUMIF($AK$34:$AK$49,"=Auxiliar Área Salud (Enfermería)",BC34:BF49)</f>
        <v>0</v>
      </c>
      <c r="Q62" s="414"/>
      <c r="R62" s="414"/>
      <c r="S62" s="414"/>
      <c r="T62" s="414"/>
      <c r="U62" s="415"/>
      <c r="V62" s="416">
        <f>'CARGA DE HORAS LABORADAS'!P33</f>
        <v>31680</v>
      </c>
      <c r="W62" s="416"/>
      <c r="X62" s="416"/>
      <c r="Y62" s="416"/>
      <c r="Z62" s="416"/>
      <c r="AA62" s="416"/>
      <c r="AB62" s="417"/>
      <c r="AC62" s="416">
        <f>'CARGA DE HORAS LABORADAS'!AC33</f>
        <v>0</v>
      </c>
      <c r="AD62" s="416"/>
      <c r="AE62" s="416"/>
      <c r="AF62" s="416"/>
      <c r="AG62" s="416"/>
      <c r="AH62" s="417"/>
      <c r="AI62" s="80"/>
      <c r="AJ62" s="80"/>
      <c r="AK62" s="80"/>
      <c r="AL62" s="88"/>
      <c r="AM62" s="88"/>
      <c r="AN62" s="88"/>
      <c r="AO62" s="88"/>
      <c r="AP62" s="88"/>
      <c r="AQ62" s="88"/>
      <c r="AR62" s="88"/>
      <c r="AS62" s="88"/>
      <c r="AT62" s="88"/>
      <c r="AU62" s="88"/>
      <c r="AV62" s="88"/>
      <c r="AW62" s="88"/>
      <c r="AX62" s="88"/>
      <c r="AY62" s="88"/>
      <c r="AZ62" s="88"/>
      <c r="BA62" s="88"/>
      <c r="BB62" s="88"/>
      <c r="BC62" s="88"/>
      <c r="BD62" s="88"/>
      <c r="BE62" s="88"/>
      <c r="BF62" s="88"/>
      <c r="BG62" s="80"/>
      <c r="BH62" s="89"/>
      <c r="BI62" s="89"/>
      <c r="BJ62" s="89"/>
      <c r="BK62" s="80"/>
      <c r="BL62" s="80"/>
      <c r="BM62" s="80"/>
      <c r="BN62" s="80"/>
      <c r="BO62" s="80"/>
      <c r="BP62" s="80"/>
      <c r="BQ62" s="80"/>
      <c r="BR62" s="80"/>
      <c r="BS62" s="80"/>
      <c r="BT62" s="80"/>
      <c r="BU62" s="80"/>
      <c r="BV62" s="80"/>
      <c r="BW62" s="80"/>
      <c r="BX62" s="80"/>
      <c r="BY62" s="80"/>
      <c r="BZ62" s="80"/>
      <c r="CA62" s="80"/>
    </row>
    <row r="63" spans="1:87" ht="18" customHeight="1" x14ac:dyDescent="0.25">
      <c r="A63" s="75"/>
      <c r="B63" s="90" t="str">
        <f>'PLAN DE CARGOS'!B34:P34</f>
        <v>Auxiliar Área Salud (Farmacia)</v>
      </c>
      <c r="C63" s="91"/>
      <c r="D63" s="91"/>
      <c r="E63" s="91"/>
      <c r="F63" s="91"/>
      <c r="G63" s="91"/>
      <c r="H63" s="91"/>
      <c r="I63" s="91"/>
      <c r="J63" s="91"/>
      <c r="K63" s="91"/>
      <c r="L63" s="91"/>
      <c r="M63" s="91"/>
      <c r="N63" s="91"/>
      <c r="O63" s="92"/>
      <c r="P63" s="413">
        <f>SUMIF($AK$34:$AK$49,"=Auxiliar Área Salud (Farmacia)",BC34:BF49)</f>
        <v>0</v>
      </c>
      <c r="Q63" s="414"/>
      <c r="R63" s="414"/>
      <c r="S63" s="414"/>
      <c r="T63" s="414"/>
      <c r="U63" s="415"/>
      <c r="V63" s="416">
        <f>'CARGA DE HORAS LABORADAS'!P34</f>
        <v>2112</v>
      </c>
      <c r="W63" s="416"/>
      <c r="X63" s="416"/>
      <c r="Y63" s="416"/>
      <c r="Z63" s="416"/>
      <c r="AA63" s="416"/>
      <c r="AB63" s="417"/>
      <c r="AC63" s="416">
        <f>'CARGA DE HORAS LABORADAS'!AC34</f>
        <v>0</v>
      </c>
      <c r="AD63" s="416"/>
      <c r="AE63" s="416"/>
      <c r="AF63" s="416"/>
      <c r="AG63" s="416"/>
      <c r="AH63" s="417"/>
      <c r="AI63" s="80"/>
      <c r="AJ63" s="80"/>
      <c r="AK63" s="80"/>
      <c r="AL63" s="88"/>
      <c r="AM63" s="88"/>
      <c r="AN63" s="88"/>
      <c r="AO63" s="88"/>
      <c r="AP63" s="88"/>
      <c r="AQ63" s="88"/>
      <c r="AR63" s="88"/>
      <c r="AS63" s="88"/>
      <c r="AT63" s="88"/>
      <c r="AU63" s="88"/>
      <c r="AV63" s="88"/>
      <c r="AW63" s="88"/>
      <c r="AX63" s="88"/>
      <c r="AY63" s="88"/>
      <c r="AZ63" s="88"/>
      <c r="BA63" s="88"/>
      <c r="BB63" s="88"/>
      <c r="BC63" s="88"/>
      <c r="BD63" s="88"/>
      <c r="BE63" s="88"/>
      <c r="BF63" s="88"/>
      <c r="BG63" s="80"/>
      <c r="BH63" s="89"/>
      <c r="BI63" s="89"/>
      <c r="BJ63" s="89"/>
      <c r="BK63" s="80"/>
      <c r="BL63" s="80"/>
      <c r="BM63" s="80"/>
      <c r="BN63" s="80"/>
      <c r="BO63" s="80"/>
      <c r="BP63" s="80"/>
      <c r="BQ63" s="80"/>
      <c r="BR63" s="80"/>
      <c r="BS63" s="80"/>
      <c r="BT63" s="80"/>
      <c r="BU63" s="80"/>
      <c r="BV63" s="80"/>
      <c r="BW63" s="80"/>
      <c r="BX63" s="80"/>
      <c r="BY63" s="80"/>
      <c r="BZ63" s="80"/>
      <c r="CA63" s="80"/>
    </row>
    <row r="64" spans="1:87" ht="18" customHeight="1" x14ac:dyDescent="0.25">
      <c r="A64" s="75"/>
      <c r="B64" s="90" t="str">
        <f>'PLAN DE CARGOS'!B35:P35</f>
        <v>Auxiliar Área Salud (Higiene Oral)</v>
      </c>
      <c r="C64" s="91"/>
      <c r="D64" s="91"/>
      <c r="E64" s="91"/>
      <c r="F64" s="91"/>
      <c r="G64" s="91"/>
      <c r="H64" s="91"/>
      <c r="I64" s="91"/>
      <c r="J64" s="91"/>
      <c r="K64" s="91"/>
      <c r="L64" s="91"/>
      <c r="M64" s="91"/>
      <c r="N64" s="91"/>
      <c r="O64" s="92"/>
      <c r="P64" s="413">
        <f>SUMIF($AK$34:$AK$49,"=Auxiliar Área Salud (Higiene Oral)",BC34:BF49)</f>
        <v>0</v>
      </c>
      <c r="Q64" s="414"/>
      <c r="R64" s="414"/>
      <c r="S64" s="414"/>
      <c r="T64" s="414"/>
      <c r="U64" s="415"/>
      <c r="V64" s="416">
        <f>'CARGA DE HORAS LABORADAS'!P35</f>
        <v>4224</v>
      </c>
      <c r="W64" s="416"/>
      <c r="X64" s="416"/>
      <c r="Y64" s="416"/>
      <c r="Z64" s="416"/>
      <c r="AA64" s="416"/>
      <c r="AB64" s="417"/>
      <c r="AC64" s="416">
        <f>'CARGA DE HORAS LABORADAS'!AC35</f>
        <v>0</v>
      </c>
      <c r="AD64" s="416"/>
      <c r="AE64" s="416"/>
      <c r="AF64" s="416"/>
      <c r="AG64" s="416"/>
      <c r="AH64" s="417"/>
      <c r="AI64" s="80"/>
      <c r="AJ64" s="80"/>
      <c r="AK64" s="80"/>
      <c r="AL64" s="88"/>
      <c r="AM64" s="88"/>
      <c r="AN64" s="88"/>
      <c r="AO64" s="88"/>
      <c r="AP64" s="88"/>
      <c r="AQ64" s="88"/>
      <c r="AR64" s="88"/>
      <c r="AS64" s="88"/>
      <c r="AT64" s="88"/>
      <c r="AU64" s="88"/>
      <c r="AV64" s="88"/>
      <c r="AW64" s="88"/>
      <c r="AX64" s="88"/>
      <c r="AY64" s="88"/>
      <c r="AZ64" s="88"/>
      <c r="BA64" s="88"/>
      <c r="BB64" s="88"/>
      <c r="BC64" s="88"/>
      <c r="BD64" s="88"/>
      <c r="BE64" s="88"/>
      <c r="BF64" s="88"/>
      <c r="BG64" s="80"/>
      <c r="BH64" s="89"/>
      <c r="BI64" s="89"/>
      <c r="BJ64" s="89"/>
      <c r="BK64" s="80"/>
      <c r="BL64" s="80"/>
      <c r="BM64" s="80"/>
      <c r="BN64" s="80"/>
      <c r="BO64" s="80"/>
      <c r="BP64" s="80"/>
      <c r="BQ64" s="80"/>
      <c r="BR64" s="80"/>
      <c r="BS64" s="80"/>
      <c r="BT64" s="80"/>
      <c r="BU64" s="80"/>
      <c r="BV64" s="80"/>
      <c r="BW64" s="80"/>
      <c r="BX64" s="80"/>
      <c r="BY64" s="80"/>
      <c r="BZ64" s="80"/>
      <c r="CA64" s="80"/>
    </row>
    <row r="65" spans="2:79" ht="18" customHeight="1" x14ac:dyDescent="0.25">
      <c r="B65" s="90" t="str">
        <f>'PLAN DE CARGOS'!B36:P36</f>
        <v>Auxiliar Área Salud (Información en Salud)</v>
      </c>
      <c r="C65" s="91"/>
      <c r="D65" s="91"/>
      <c r="E65" s="91"/>
      <c r="F65" s="91"/>
      <c r="G65" s="91"/>
      <c r="H65" s="91"/>
      <c r="I65" s="91"/>
      <c r="J65" s="91"/>
      <c r="K65" s="91"/>
      <c r="L65" s="91"/>
      <c r="M65" s="91"/>
      <c r="N65" s="91"/>
      <c r="O65" s="92"/>
      <c r="P65" s="413">
        <f>SUMIF($AK$34:$AK$49,"=Auxiliar Área Salud (Información en Salud)",BC34:BF49)</f>
        <v>0</v>
      </c>
      <c r="Q65" s="414"/>
      <c r="R65" s="414"/>
      <c r="S65" s="414"/>
      <c r="T65" s="414"/>
      <c r="U65" s="415"/>
      <c r="V65" s="416">
        <f>'CARGA DE HORAS LABORADAS'!P36</f>
        <v>2112</v>
      </c>
      <c r="W65" s="416"/>
      <c r="X65" s="416"/>
      <c r="Y65" s="416"/>
      <c r="Z65" s="416"/>
      <c r="AA65" s="416"/>
      <c r="AB65" s="417"/>
      <c r="AC65" s="416">
        <f>'CARGA DE HORAS LABORADAS'!AC36</f>
        <v>0</v>
      </c>
      <c r="AD65" s="416"/>
      <c r="AE65" s="416"/>
      <c r="AF65" s="416"/>
      <c r="AG65" s="416"/>
      <c r="AH65" s="417"/>
      <c r="AI65" s="80"/>
      <c r="AJ65" s="80"/>
      <c r="AK65" s="80"/>
      <c r="AL65" s="88"/>
      <c r="AM65" s="88"/>
      <c r="AN65" s="88"/>
      <c r="AO65" s="88"/>
      <c r="AP65" s="88"/>
      <c r="AQ65" s="88"/>
      <c r="AR65" s="88"/>
      <c r="AS65" s="88"/>
      <c r="AT65" s="88"/>
      <c r="AU65" s="88"/>
      <c r="AV65" s="88"/>
      <c r="AW65" s="88"/>
      <c r="AX65" s="88"/>
      <c r="AY65" s="88"/>
      <c r="AZ65" s="88"/>
      <c r="BA65" s="88"/>
      <c r="BB65" s="88"/>
      <c r="BC65" s="88"/>
      <c r="BD65" s="88"/>
      <c r="BE65" s="88"/>
      <c r="BF65" s="88"/>
      <c r="BG65" s="80"/>
      <c r="BH65" s="89"/>
      <c r="BI65" s="89"/>
      <c r="BJ65" s="89"/>
      <c r="BK65" s="80"/>
      <c r="BL65" s="80"/>
      <c r="BM65" s="80"/>
      <c r="BN65" s="80"/>
      <c r="BO65" s="80"/>
      <c r="BP65" s="80"/>
      <c r="BQ65" s="80"/>
      <c r="BR65" s="80"/>
      <c r="BS65" s="80"/>
      <c r="BT65" s="80"/>
      <c r="BU65" s="80"/>
      <c r="BV65" s="80"/>
      <c r="BW65" s="80"/>
      <c r="BX65" s="80"/>
      <c r="BY65" s="80"/>
      <c r="BZ65" s="80"/>
      <c r="CA65" s="80"/>
    </row>
    <row r="66" spans="2:79" ht="18" customHeight="1" x14ac:dyDescent="0.25">
      <c r="B66" s="90" t="str">
        <f>'PLAN DE CARGOS'!B37:P37</f>
        <v>Auxiliar Área Salud (Laboratorio Clínico)</v>
      </c>
      <c r="C66" s="91"/>
      <c r="D66" s="91"/>
      <c r="E66" s="91"/>
      <c r="F66" s="91"/>
      <c r="G66" s="91"/>
      <c r="H66" s="91"/>
      <c r="I66" s="91"/>
      <c r="J66" s="91"/>
      <c r="K66" s="91"/>
      <c r="L66" s="91"/>
      <c r="M66" s="91"/>
      <c r="N66" s="91"/>
      <c r="O66" s="92"/>
      <c r="P66" s="413">
        <f>SUMIF($AK$34:$AK$49,"=Auxiliar Área Salud (Laboratorio Clínico)",BC34:BF49)</f>
        <v>0</v>
      </c>
      <c r="Q66" s="414"/>
      <c r="R66" s="414"/>
      <c r="S66" s="414"/>
      <c r="T66" s="414"/>
      <c r="U66" s="415"/>
      <c r="V66" s="416">
        <f>'CARGA DE HORAS LABORADAS'!P37</f>
        <v>2112</v>
      </c>
      <c r="W66" s="416"/>
      <c r="X66" s="416"/>
      <c r="Y66" s="416"/>
      <c r="Z66" s="416"/>
      <c r="AA66" s="416"/>
      <c r="AB66" s="417"/>
      <c r="AC66" s="416">
        <f>'CARGA DE HORAS LABORADAS'!AC37</f>
        <v>-1.9999999999527063E-3</v>
      </c>
      <c r="AD66" s="416"/>
      <c r="AE66" s="416"/>
      <c r="AF66" s="416"/>
      <c r="AG66" s="416"/>
      <c r="AH66" s="417"/>
      <c r="AI66" s="80"/>
      <c r="AJ66" s="80"/>
      <c r="AK66" s="80"/>
      <c r="AL66" s="88"/>
      <c r="AM66" s="88"/>
      <c r="AN66" s="88"/>
      <c r="AO66" s="88"/>
      <c r="AP66" s="88"/>
      <c r="AQ66" s="88"/>
      <c r="AR66" s="88"/>
      <c r="AS66" s="88"/>
      <c r="AT66" s="88"/>
      <c r="AU66" s="88"/>
      <c r="AV66" s="88"/>
      <c r="AW66" s="88"/>
      <c r="AX66" s="88"/>
      <c r="AY66" s="88"/>
      <c r="AZ66" s="88"/>
      <c r="BA66" s="88"/>
      <c r="BB66" s="88"/>
      <c r="BC66" s="88"/>
      <c r="BD66" s="88"/>
      <c r="BE66" s="88"/>
      <c r="BF66" s="88"/>
      <c r="BG66" s="80"/>
      <c r="BH66" s="89"/>
      <c r="BI66" s="89"/>
      <c r="BJ66" s="89"/>
      <c r="BK66" s="80"/>
      <c r="BL66" s="80"/>
      <c r="BM66" s="80"/>
      <c r="BN66" s="80"/>
      <c r="BO66" s="80"/>
      <c r="BP66" s="80"/>
      <c r="BQ66" s="80"/>
      <c r="BR66" s="80"/>
      <c r="BS66" s="80"/>
      <c r="BT66" s="80"/>
      <c r="BU66" s="80"/>
      <c r="BV66" s="80"/>
      <c r="BW66" s="80"/>
      <c r="BX66" s="80"/>
      <c r="BY66" s="80"/>
      <c r="BZ66" s="80"/>
      <c r="CA66" s="80"/>
    </row>
    <row r="67" spans="2:79" ht="18" customHeight="1" x14ac:dyDescent="0.25">
      <c r="B67" s="90" t="str">
        <f>'PLAN DE CARGOS'!B38:P38</f>
        <v>Auxiliar de Servicios Generales</v>
      </c>
      <c r="C67" s="91"/>
      <c r="D67" s="91"/>
      <c r="E67" s="91"/>
      <c r="F67" s="91"/>
      <c r="G67" s="91"/>
      <c r="H67" s="91"/>
      <c r="I67" s="91"/>
      <c r="J67" s="91"/>
      <c r="K67" s="91"/>
      <c r="L67" s="91"/>
      <c r="M67" s="91"/>
      <c r="N67" s="91"/>
      <c r="O67" s="92"/>
      <c r="P67" s="413">
        <f>SUMIF($AK$34:$AK$49,"=Auxiliar de Servicios Generales",BC34:BF49)</f>
        <v>0</v>
      </c>
      <c r="Q67" s="414"/>
      <c r="R67" s="414"/>
      <c r="S67" s="414"/>
      <c r="T67" s="414"/>
      <c r="U67" s="415"/>
      <c r="V67" s="416">
        <f>'CARGA DE HORAS LABORADAS'!P38</f>
        <v>12672</v>
      </c>
      <c r="W67" s="416"/>
      <c r="X67" s="416"/>
      <c r="Y67" s="416"/>
      <c r="Z67" s="416"/>
      <c r="AA67" s="416"/>
      <c r="AB67" s="417"/>
      <c r="AC67" s="416">
        <f>'CARGA DE HORAS LABORADAS'!AC38</f>
        <v>0</v>
      </c>
      <c r="AD67" s="416"/>
      <c r="AE67" s="416"/>
      <c r="AF67" s="416"/>
      <c r="AG67" s="416"/>
      <c r="AH67" s="417"/>
      <c r="AI67" s="80"/>
      <c r="AJ67" s="80"/>
      <c r="AK67" s="80"/>
      <c r="AL67" s="88"/>
      <c r="AM67" s="88"/>
      <c r="AN67" s="88"/>
      <c r="AO67" s="88"/>
      <c r="AP67" s="88"/>
      <c r="AQ67" s="88"/>
      <c r="AR67" s="88"/>
      <c r="AS67" s="88"/>
      <c r="AT67" s="88"/>
      <c r="AU67" s="88"/>
      <c r="AV67" s="88"/>
      <c r="AW67" s="88"/>
      <c r="AX67" s="88"/>
      <c r="AY67" s="88"/>
      <c r="AZ67" s="88"/>
      <c r="BA67" s="88"/>
      <c r="BB67" s="88"/>
      <c r="BC67" s="88"/>
      <c r="BD67" s="88"/>
      <c r="BE67" s="88"/>
      <c r="BF67" s="88"/>
      <c r="BG67" s="80"/>
      <c r="BH67" s="89"/>
      <c r="BI67" s="89"/>
      <c r="BJ67" s="89"/>
      <c r="BK67" s="80"/>
      <c r="BL67" s="80"/>
      <c r="BM67" s="80"/>
      <c r="BN67" s="80"/>
      <c r="BO67" s="80"/>
      <c r="BP67" s="80"/>
      <c r="BQ67" s="80"/>
      <c r="BR67" s="80"/>
      <c r="BS67" s="80"/>
      <c r="BT67" s="80"/>
      <c r="BU67" s="80"/>
      <c r="BV67" s="80"/>
      <c r="BW67" s="80"/>
      <c r="BX67" s="80"/>
      <c r="BY67" s="80"/>
      <c r="BZ67" s="80"/>
      <c r="CA67" s="80"/>
    </row>
    <row r="68" spans="2:79" ht="18" customHeight="1" x14ac:dyDescent="0.25">
      <c r="B68" s="90" t="str">
        <f>'PLAN DE CARGOS'!B39:P39</f>
        <v>Celador</v>
      </c>
      <c r="C68" s="91"/>
      <c r="D68" s="91"/>
      <c r="E68" s="91"/>
      <c r="F68" s="91"/>
      <c r="G68" s="91"/>
      <c r="H68" s="91"/>
      <c r="I68" s="91"/>
      <c r="J68" s="91"/>
      <c r="K68" s="91"/>
      <c r="L68" s="91"/>
      <c r="M68" s="91"/>
      <c r="N68" s="91"/>
      <c r="O68" s="92"/>
      <c r="P68" s="413">
        <f>SUMIF($AK$34:$AK$49,"=Celador",BC34:BF49)</f>
        <v>0</v>
      </c>
      <c r="Q68" s="414"/>
      <c r="R68" s="414"/>
      <c r="S68" s="414"/>
      <c r="T68" s="414"/>
      <c r="U68" s="415"/>
      <c r="V68" s="416">
        <f>'CARGA DE HORAS LABORADAS'!P39</f>
        <v>6336</v>
      </c>
      <c r="W68" s="416"/>
      <c r="X68" s="416"/>
      <c r="Y68" s="416"/>
      <c r="Z68" s="416"/>
      <c r="AA68" s="416"/>
      <c r="AB68" s="417"/>
      <c r="AC68" s="416">
        <f>'CARGA DE HORAS LABORADAS'!AC39</f>
        <v>0</v>
      </c>
      <c r="AD68" s="416"/>
      <c r="AE68" s="416"/>
      <c r="AF68" s="416"/>
      <c r="AG68" s="416"/>
      <c r="AH68" s="417"/>
      <c r="AI68" s="80"/>
      <c r="AJ68" s="80"/>
      <c r="AK68" s="80"/>
      <c r="AL68" s="88"/>
      <c r="AM68" s="88"/>
      <c r="AN68" s="88"/>
      <c r="AO68" s="88"/>
      <c r="AP68" s="88"/>
      <c r="AQ68" s="88"/>
      <c r="AR68" s="88"/>
      <c r="AS68" s="88"/>
      <c r="AT68" s="88"/>
      <c r="AU68" s="88"/>
      <c r="AV68" s="88"/>
      <c r="AW68" s="88"/>
      <c r="AX68" s="88"/>
      <c r="AY68" s="88"/>
      <c r="AZ68" s="88"/>
      <c r="BA68" s="88"/>
      <c r="BB68" s="88"/>
      <c r="BC68" s="88"/>
      <c r="BD68" s="88"/>
      <c r="BE68" s="88"/>
      <c r="BF68" s="88"/>
      <c r="BG68" s="80"/>
      <c r="BH68" s="89"/>
      <c r="BI68" s="89"/>
      <c r="BJ68" s="89"/>
      <c r="BK68" s="80"/>
      <c r="BL68" s="80"/>
      <c r="BM68" s="80"/>
      <c r="BN68" s="80"/>
      <c r="BO68" s="80"/>
      <c r="BP68" s="80"/>
      <c r="BQ68" s="80"/>
      <c r="BR68" s="80"/>
      <c r="BS68" s="80"/>
      <c r="BT68" s="80"/>
      <c r="BU68" s="80"/>
      <c r="BV68" s="80"/>
      <c r="BW68" s="80"/>
      <c r="BX68" s="80"/>
      <c r="BY68" s="80"/>
      <c r="BZ68" s="80"/>
      <c r="CA68" s="80"/>
    </row>
    <row r="69" spans="2:79" ht="18" customHeight="1" x14ac:dyDescent="0.25">
      <c r="B69" s="90" t="str">
        <f>'PLAN DE CARGOS'!B40:P40</f>
        <v>Conductor</v>
      </c>
      <c r="C69" s="91"/>
      <c r="D69" s="91"/>
      <c r="E69" s="91"/>
      <c r="F69" s="91"/>
      <c r="G69" s="91"/>
      <c r="H69" s="91"/>
      <c r="I69" s="91"/>
      <c r="J69" s="91"/>
      <c r="K69" s="91"/>
      <c r="L69" s="91"/>
      <c r="M69" s="91"/>
      <c r="N69" s="91"/>
      <c r="O69" s="92"/>
      <c r="P69" s="413">
        <f>SUMIF($AK$34:$AK$49,"=Conductor",BC34:BF49)</f>
        <v>0</v>
      </c>
      <c r="Q69" s="414"/>
      <c r="R69" s="414"/>
      <c r="S69" s="414"/>
      <c r="T69" s="414"/>
      <c r="U69" s="415"/>
      <c r="V69" s="416">
        <f>'CARGA DE HORAS LABORADAS'!P40</f>
        <v>6336</v>
      </c>
      <c r="W69" s="416"/>
      <c r="X69" s="416"/>
      <c r="Y69" s="416"/>
      <c r="Z69" s="416"/>
      <c r="AA69" s="416"/>
      <c r="AB69" s="417"/>
      <c r="AC69" s="416">
        <f>'CARGA DE HORAS LABORADAS'!AC40</f>
        <v>0</v>
      </c>
      <c r="AD69" s="416"/>
      <c r="AE69" s="416"/>
      <c r="AF69" s="416"/>
      <c r="AG69" s="416"/>
      <c r="AH69" s="417"/>
      <c r="AI69" s="80"/>
      <c r="AJ69" s="80"/>
      <c r="AK69" s="80"/>
      <c r="AL69" s="88"/>
      <c r="AM69" s="88"/>
      <c r="AN69" s="88"/>
      <c r="AO69" s="88"/>
      <c r="AP69" s="88"/>
      <c r="AQ69" s="88"/>
      <c r="AR69" s="88"/>
      <c r="AS69" s="88"/>
      <c r="AT69" s="88"/>
      <c r="AU69" s="88"/>
      <c r="AV69" s="88"/>
      <c r="AW69" s="88"/>
      <c r="AX69" s="88"/>
      <c r="AY69" s="88"/>
      <c r="AZ69" s="88"/>
      <c r="BA69" s="88"/>
      <c r="BB69" s="88"/>
      <c r="BC69" s="88"/>
      <c r="BD69" s="88"/>
      <c r="BE69" s="88"/>
      <c r="BF69" s="88"/>
      <c r="BG69" s="80"/>
      <c r="BH69" s="89"/>
      <c r="BI69" s="89"/>
      <c r="BJ69" s="89"/>
      <c r="BK69" s="80"/>
      <c r="BL69" s="80"/>
      <c r="BM69" s="80"/>
      <c r="BN69" s="80"/>
      <c r="BO69" s="80"/>
      <c r="BP69" s="80"/>
      <c r="BQ69" s="80"/>
      <c r="BR69" s="80"/>
      <c r="BS69" s="80"/>
      <c r="BT69" s="80"/>
      <c r="BU69" s="80"/>
      <c r="BV69" s="80"/>
      <c r="BW69" s="80"/>
      <c r="BX69" s="80"/>
      <c r="BY69" s="80"/>
      <c r="BZ69" s="80"/>
      <c r="CA69" s="80"/>
    </row>
    <row r="70" spans="2:79" ht="18" customHeight="1" x14ac:dyDescent="0.25">
      <c r="B70" s="90" t="str">
        <f>'PLAN DE CARGOS'!B41:P41</f>
        <v>Enfermera</v>
      </c>
      <c r="C70" s="91"/>
      <c r="D70" s="91"/>
      <c r="E70" s="91"/>
      <c r="F70" s="91"/>
      <c r="G70" s="91"/>
      <c r="H70" s="91"/>
      <c r="I70" s="91"/>
      <c r="J70" s="91"/>
      <c r="K70" s="91"/>
      <c r="L70" s="91"/>
      <c r="M70" s="91"/>
      <c r="N70" s="91"/>
      <c r="O70" s="92"/>
      <c r="P70" s="413">
        <f>SUMIF($AK$34:$AK$49,"=Enfermera",BC34:BF49)</f>
        <v>0</v>
      </c>
      <c r="Q70" s="414"/>
      <c r="R70" s="414"/>
      <c r="S70" s="414"/>
      <c r="T70" s="414"/>
      <c r="U70" s="415"/>
      <c r="V70" s="416">
        <f>'CARGA DE HORAS LABORADAS'!P41</f>
        <v>4224</v>
      </c>
      <c r="W70" s="416"/>
      <c r="X70" s="416"/>
      <c r="Y70" s="416"/>
      <c r="Z70" s="416"/>
      <c r="AA70" s="416"/>
      <c r="AB70" s="417"/>
      <c r="AC70" s="416">
        <f>'CARGA DE HORAS LABORADAS'!AC41</f>
        <v>-5.0000000001091394E-3</v>
      </c>
      <c r="AD70" s="416"/>
      <c r="AE70" s="416"/>
      <c r="AF70" s="416"/>
      <c r="AG70" s="416"/>
      <c r="AH70" s="417"/>
      <c r="AI70" s="80"/>
      <c r="AJ70" s="80"/>
      <c r="AK70" s="80"/>
      <c r="AL70" s="88"/>
      <c r="AM70" s="88"/>
      <c r="AN70" s="88"/>
      <c r="AO70" s="88"/>
      <c r="AP70" s="88"/>
      <c r="AQ70" s="88"/>
      <c r="AR70" s="88"/>
      <c r="AS70" s="88"/>
      <c r="AT70" s="88"/>
      <c r="AU70" s="88"/>
      <c r="AV70" s="88"/>
      <c r="AW70" s="88"/>
      <c r="AX70" s="88"/>
      <c r="AY70" s="88"/>
      <c r="AZ70" s="88"/>
      <c r="BA70" s="88"/>
      <c r="BB70" s="88"/>
      <c r="BC70" s="88"/>
      <c r="BD70" s="88"/>
      <c r="BE70" s="88"/>
      <c r="BF70" s="88"/>
      <c r="BG70" s="80"/>
      <c r="BH70" s="89"/>
      <c r="BI70" s="89"/>
      <c r="BJ70" s="89"/>
      <c r="BK70" s="80"/>
      <c r="BL70" s="80"/>
      <c r="BM70" s="80"/>
      <c r="BN70" s="80"/>
      <c r="BO70" s="80"/>
      <c r="BP70" s="80"/>
      <c r="BQ70" s="80"/>
      <c r="BR70" s="80"/>
      <c r="BS70" s="80"/>
      <c r="BT70" s="80"/>
      <c r="BU70" s="80"/>
      <c r="BV70" s="80"/>
      <c r="BW70" s="80"/>
      <c r="BX70" s="80"/>
      <c r="BY70" s="80"/>
      <c r="BZ70" s="80"/>
      <c r="CA70" s="80"/>
    </row>
    <row r="71" spans="2:79" ht="18" customHeight="1" x14ac:dyDescent="0.25">
      <c r="B71" s="90" t="str">
        <f>'PLAN DE CARGOS'!B42:P42</f>
        <v>Gerente Empresa Social del Estado</v>
      </c>
      <c r="C71" s="91"/>
      <c r="D71" s="91"/>
      <c r="E71" s="91"/>
      <c r="F71" s="91"/>
      <c r="G71" s="91"/>
      <c r="H71" s="91"/>
      <c r="I71" s="91"/>
      <c r="J71" s="91"/>
      <c r="K71" s="91"/>
      <c r="L71" s="91"/>
      <c r="M71" s="91"/>
      <c r="N71" s="91"/>
      <c r="O71" s="92"/>
      <c r="P71" s="413">
        <f>SUMIF($AK$34:$AK$49,"=Gerente Empresa Social del Estado",BC34:BF49)</f>
        <v>8</v>
      </c>
      <c r="Q71" s="414"/>
      <c r="R71" s="414"/>
      <c r="S71" s="414"/>
      <c r="T71" s="414"/>
      <c r="U71" s="415"/>
      <c r="V71" s="416">
        <f>'CARGA DE HORAS LABORADAS'!P42</f>
        <v>2112</v>
      </c>
      <c r="W71" s="416"/>
      <c r="X71" s="416"/>
      <c r="Y71" s="416"/>
      <c r="Z71" s="416"/>
      <c r="AA71" s="416"/>
      <c r="AB71" s="417"/>
      <c r="AC71" s="416">
        <f>'CARGA DE HORAS LABORADAS'!AC42</f>
        <v>0</v>
      </c>
      <c r="AD71" s="416"/>
      <c r="AE71" s="416"/>
      <c r="AF71" s="416"/>
      <c r="AG71" s="416"/>
      <c r="AH71" s="417"/>
      <c r="AI71" s="80"/>
      <c r="AJ71" s="80"/>
      <c r="AK71" s="80"/>
      <c r="AL71" s="88"/>
      <c r="AM71" s="88"/>
      <c r="AN71" s="88"/>
      <c r="AO71" s="88"/>
      <c r="AP71" s="88"/>
      <c r="AQ71" s="88"/>
      <c r="AR71" s="88"/>
      <c r="AS71" s="88"/>
      <c r="AT71" s="88"/>
      <c r="AU71" s="88"/>
      <c r="AV71" s="88"/>
      <c r="AW71" s="88"/>
      <c r="AX71" s="88"/>
      <c r="AY71" s="88"/>
      <c r="AZ71" s="88"/>
      <c r="BA71" s="88"/>
      <c r="BB71" s="88"/>
      <c r="BC71" s="88"/>
      <c r="BD71" s="88"/>
      <c r="BE71" s="88"/>
      <c r="BF71" s="88"/>
      <c r="BG71" s="80"/>
      <c r="BH71" s="89"/>
      <c r="BI71" s="89"/>
      <c r="BJ71" s="89"/>
      <c r="BK71" s="80"/>
      <c r="BL71" s="80"/>
      <c r="BM71" s="80"/>
      <c r="BN71" s="80"/>
      <c r="BO71" s="80"/>
      <c r="BP71" s="80"/>
      <c r="BQ71" s="80"/>
      <c r="BR71" s="80"/>
      <c r="BS71" s="80"/>
      <c r="BT71" s="80"/>
      <c r="BU71" s="80"/>
      <c r="BV71" s="80"/>
      <c r="BW71" s="80"/>
      <c r="BX71" s="80"/>
      <c r="BY71" s="80"/>
      <c r="BZ71" s="80"/>
      <c r="CA71" s="80"/>
    </row>
    <row r="72" spans="2:79" ht="18" customHeight="1" x14ac:dyDescent="0.25">
      <c r="B72" s="90" t="str">
        <f>'PLAN DE CARGOS'!B43:P43</f>
        <v>Médico General</v>
      </c>
      <c r="C72" s="91"/>
      <c r="D72" s="91"/>
      <c r="E72" s="91"/>
      <c r="F72" s="91"/>
      <c r="G72" s="91"/>
      <c r="H72" s="91"/>
      <c r="I72" s="91"/>
      <c r="J72" s="91"/>
      <c r="K72" s="91"/>
      <c r="L72" s="91"/>
      <c r="M72" s="91"/>
      <c r="N72" s="91"/>
      <c r="O72" s="92"/>
      <c r="P72" s="413">
        <f>SUMIF($AK$34:$AK$49,"=Médico General",BC34:BF49)</f>
        <v>0</v>
      </c>
      <c r="Q72" s="414"/>
      <c r="R72" s="414"/>
      <c r="S72" s="414"/>
      <c r="T72" s="414"/>
      <c r="U72" s="415"/>
      <c r="V72" s="416">
        <f>'CARGA DE HORAS LABORADAS'!P43</f>
        <v>19008</v>
      </c>
      <c r="W72" s="416"/>
      <c r="X72" s="416"/>
      <c r="Y72" s="416"/>
      <c r="Z72" s="416"/>
      <c r="AA72" s="416"/>
      <c r="AB72" s="417"/>
      <c r="AC72" s="416">
        <f>'CARGA DE HORAS LABORADAS'!AC43</f>
        <v>-6.0000000012223609E-3</v>
      </c>
      <c r="AD72" s="416"/>
      <c r="AE72" s="416"/>
      <c r="AF72" s="416"/>
      <c r="AG72" s="416"/>
      <c r="AH72" s="417"/>
      <c r="AI72" s="80"/>
      <c r="AJ72" s="80"/>
      <c r="AK72" s="80"/>
      <c r="AL72" s="88"/>
      <c r="AM72" s="88"/>
      <c r="AN72" s="88"/>
      <c r="AO72" s="88"/>
      <c r="AP72" s="88"/>
      <c r="AQ72" s="88"/>
      <c r="AR72" s="88"/>
      <c r="AS72" s="88"/>
      <c r="AT72" s="88"/>
      <c r="AU72" s="88"/>
      <c r="AV72" s="88"/>
      <c r="AW72" s="88"/>
      <c r="AX72" s="88"/>
      <c r="AY72" s="88"/>
      <c r="AZ72" s="88"/>
      <c r="BA72" s="88"/>
      <c r="BB72" s="88"/>
      <c r="BC72" s="88"/>
      <c r="BD72" s="88"/>
      <c r="BE72" s="88"/>
      <c r="BF72" s="88"/>
      <c r="BG72" s="80"/>
      <c r="BH72" s="89"/>
      <c r="BI72" s="89"/>
      <c r="BJ72" s="89"/>
      <c r="BK72" s="80"/>
      <c r="BL72" s="80"/>
      <c r="BM72" s="80"/>
      <c r="BN72" s="80"/>
      <c r="BO72" s="80"/>
      <c r="BP72" s="80"/>
      <c r="BQ72" s="80"/>
      <c r="BR72" s="80"/>
      <c r="BS72" s="80"/>
      <c r="BT72" s="80"/>
      <c r="BU72" s="80"/>
      <c r="BV72" s="80"/>
      <c r="BW72" s="80"/>
      <c r="BX72" s="80"/>
      <c r="BY72" s="80"/>
      <c r="BZ72" s="80"/>
      <c r="CA72" s="80"/>
    </row>
    <row r="73" spans="2:79" ht="18" customHeight="1" x14ac:dyDescent="0.25">
      <c r="B73" s="90" t="str">
        <f>'PLAN DE CARGOS'!B44:P44</f>
        <v>Odontóloga</v>
      </c>
      <c r="C73" s="91"/>
      <c r="D73" s="91"/>
      <c r="E73" s="91"/>
      <c r="F73" s="91"/>
      <c r="G73" s="91"/>
      <c r="H73" s="91"/>
      <c r="I73" s="91"/>
      <c r="J73" s="91"/>
      <c r="K73" s="91"/>
      <c r="L73" s="91"/>
      <c r="M73" s="91"/>
      <c r="N73" s="91"/>
      <c r="O73" s="92"/>
      <c r="P73" s="413">
        <f>SUMIF($AK$34:$AK$49,"=Odontóloga",BC34:BF49)</f>
        <v>0</v>
      </c>
      <c r="Q73" s="414"/>
      <c r="R73" s="414"/>
      <c r="S73" s="414"/>
      <c r="T73" s="414"/>
      <c r="U73" s="415"/>
      <c r="V73" s="416">
        <f>'CARGA DE HORAS LABORADAS'!P44</f>
        <v>2112</v>
      </c>
      <c r="W73" s="416"/>
      <c r="X73" s="416"/>
      <c r="Y73" s="416"/>
      <c r="Z73" s="416"/>
      <c r="AA73" s="416"/>
      <c r="AB73" s="417"/>
      <c r="AC73" s="416">
        <f>'CARGA DE HORAS LABORADAS'!AC44</f>
        <v>-5.0000000001091394E-3</v>
      </c>
      <c r="AD73" s="416"/>
      <c r="AE73" s="416"/>
      <c r="AF73" s="416"/>
      <c r="AG73" s="416"/>
      <c r="AH73" s="417"/>
      <c r="AI73" s="80"/>
      <c r="AJ73" s="80"/>
      <c r="AK73" s="80"/>
      <c r="AL73" s="88"/>
      <c r="AM73" s="88"/>
      <c r="AN73" s="88"/>
      <c r="AO73" s="88"/>
      <c r="AP73" s="88"/>
      <c r="AQ73" s="88"/>
      <c r="AR73" s="88"/>
      <c r="AS73" s="88"/>
      <c r="AT73" s="88"/>
      <c r="AU73" s="88"/>
      <c r="AV73" s="88"/>
      <c r="AW73" s="88"/>
      <c r="AX73" s="88"/>
      <c r="AY73" s="88"/>
      <c r="AZ73" s="88"/>
      <c r="BA73" s="88"/>
      <c r="BB73" s="88"/>
      <c r="BC73" s="88"/>
      <c r="BD73" s="88"/>
      <c r="BE73" s="88"/>
      <c r="BF73" s="88"/>
      <c r="BG73" s="80"/>
      <c r="BH73" s="89"/>
      <c r="BI73" s="89"/>
      <c r="BJ73" s="89"/>
      <c r="BK73" s="80"/>
      <c r="BL73" s="80"/>
      <c r="BM73" s="80"/>
      <c r="BN73" s="80"/>
      <c r="BO73" s="80"/>
      <c r="BP73" s="80"/>
      <c r="BQ73" s="80"/>
      <c r="BR73" s="80"/>
      <c r="BS73" s="80"/>
      <c r="BT73" s="80"/>
      <c r="BU73" s="80"/>
      <c r="BV73" s="80"/>
      <c r="BW73" s="80"/>
      <c r="BX73" s="80"/>
      <c r="BY73" s="80"/>
      <c r="BZ73" s="80"/>
      <c r="CA73" s="80"/>
    </row>
    <row r="74" spans="2:79" ht="18" customHeight="1" x14ac:dyDescent="0.25">
      <c r="B74" s="90" t="str">
        <f>'PLAN DE CARGOS'!B45:P45</f>
        <v>Operario (Mantenimiento)</v>
      </c>
      <c r="C74" s="91"/>
      <c r="D74" s="91"/>
      <c r="E74" s="91"/>
      <c r="F74" s="91"/>
      <c r="G74" s="91"/>
      <c r="H74" s="91"/>
      <c r="I74" s="91"/>
      <c r="J74" s="91"/>
      <c r="K74" s="91"/>
      <c r="L74" s="91"/>
      <c r="M74" s="91"/>
      <c r="N74" s="91"/>
      <c r="O74" s="92"/>
      <c r="P74" s="413">
        <f>SUMIF($AK$34:$AK$49,"=Operario (Mantenimiento)",BC34:BF49)</f>
        <v>0</v>
      </c>
      <c r="Q74" s="414"/>
      <c r="R74" s="414"/>
      <c r="S74" s="414"/>
      <c r="T74" s="414"/>
      <c r="U74" s="415"/>
      <c r="V74" s="416">
        <f>'CARGA DE HORAS LABORADAS'!P45</f>
        <v>2112</v>
      </c>
      <c r="W74" s="416"/>
      <c r="X74" s="416"/>
      <c r="Y74" s="416"/>
      <c r="Z74" s="416"/>
      <c r="AA74" s="416"/>
      <c r="AB74" s="417"/>
      <c r="AC74" s="416">
        <f>'CARGA DE HORAS LABORADAS'!AC45</f>
        <v>0</v>
      </c>
      <c r="AD74" s="416"/>
      <c r="AE74" s="416"/>
      <c r="AF74" s="416"/>
      <c r="AG74" s="416"/>
      <c r="AH74" s="417"/>
      <c r="AI74" s="80"/>
      <c r="AJ74" s="80"/>
      <c r="AK74" s="80"/>
      <c r="AL74" s="88"/>
      <c r="AM74" s="88"/>
      <c r="AN74" s="88"/>
      <c r="AO74" s="88"/>
      <c r="AP74" s="88"/>
      <c r="AQ74" s="88"/>
      <c r="AR74" s="88"/>
      <c r="AS74" s="88"/>
      <c r="AT74" s="88"/>
      <c r="AU74" s="88"/>
      <c r="AV74" s="88"/>
      <c r="AW74" s="88"/>
      <c r="AX74" s="88"/>
      <c r="AY74" s="88"/>
      <c r="AZ74" s="88"/>
      <c r="BA74" s="88"/>
      <c r="BB74" s="88"/>
      <c r="BC74" s="88"/>
      <c r="BD74" s="88"/>
      <c r="BE74" s="88"/>
      <c r="BF74" s="88"/>
      <c r="BG74" s="80"/>
      <c r="BH74" s="89"/>
      <c r="BI74" s="89"/>
      <c r="BJ74" s="89"/>
      <c r="BK74" s="80"/>
      <c r="BL74" s="80"/>
      <c r="BM74" s="80"/>
      <c r="BN74" s="80"/>
      <c r="BO74" s="80"/>
      <c r="BP74" s="80"/>
      <c r="BQ74" s="80"/>
      <c r="BR74" s="80"/>
      <c r="BS74" s="80"/>
      <c r="BT74" s="80"/>
      <c r="BU74" s="80"/>
      <c r="BV74" s="80"/>
      <c r="BW74" s="80"/>
      <c r="BX74" s="80"/>
      <c r="BY74" s="80"/>
      <c r="BZ74" s="80"/>
      <c r="CA74" s="80"/>
    </row>
    <row r="75" spans="2:79" ht="18" customHeight="1" x14ac:dyDescent="0.25">
      <c r="B75" s="90" t="str">
        <f>'PLAN DE CARGOS'!B46:P46</f>
        <v>Profesional Universitario Área Salud (Bacterióloga)</v>
      </c>
      <c r="C75" s="91"/>
      <c r="D75" s="91"/>
      <c r="E75" s="91"/>
      <c r="F75" s="91"/>
      <c r="G75" s="91"/>
      <c r="H75" s="91"/>
      <c r="I75" s="91"/>
      <c r="J75" s="91"/>
      <c r="K75" s="91"/>
      <c r="L75" s="91"/>
      <c r="M75" s="91"/>
      <c r="N75" s="91"/>
      <c r="O75" s="92"/>
      <c r="P75" s="413">
        <f>SUMIF($AK$34:$AK$49,"=Profesional Universitario Área Salud (Bacterióloga)",BC34:BF49)</f>
        <v>0</v>
      </c>
      <c r="Q75" s="414"/>
      <c r="R75" s="414"/>
      <c r="S75" s="414"/>
      <c r="T75" s="414"/>
      <c r="U75" s="415"/>
      <c r="V75" s="416">
        <f>'CARGA DE HORAS LABORADAS'!P46</f>
        <v>2112</v>
      </c>
      <c r="W75" s="416"/>
      <c r="X75" s="416"/>
      <c r="Y75" s="416"/>
      <c r="Z75" s="416"/>
      <c r="AA75" s="416"/>
      <c r="AB75" s="417"/>
      <c r="AC75" s="416">
        <f>'CARGA DE HORAS LABORADAS'!AC46</f>
        <v>0</v>
      </c>
      <c r="AD75" s="416"/>
      <c r="AE75" s="416"/>
      <c r="AF75" s="416"/>
      <c r="AG75" s="416"/>
      <c r="AH75" s="417"/>
      <c r="AI75" s="80"/>
      <c r="AJ75" s="80"/>
      <c r="AK75" s="80"/>
      <c r="AL75" s="88"/>
      <c r="AM75" s="88"/>
      <c r="AN75" s="88"/>
      <c r="AO75" s="88"/>
      <c r="AP75" s="88"/>
      <c r="AQ75" s="88"/>
      <c r="AR75" s="88"/>
      <c r="AS75" s="88"/>
      <c r="AT75" s="88"/>
      <c r="AU75" s="88"/>
      <c r="AV75" s="88"/>
      <c r="AW75" s="88"/>
      <c r="AX75" s="88"/>
      <c r="AY75" s="88"/>
      <c r="AZ75" s="88"/>
      <c r="BA75" s="88"/>
      <c r="BB75" s="88"/>
      <c r="BC75" s="88"/>
      <c r="BD75" s="88"/>
      <c r="BE75" s="88"/>
      <c r="BF75" s="88"/>
      <c r="BG75" s="80"/>
      <c r="BH75" s="89"/>
      <c r="BI75" s="89"/>
      <c r="BJ75" s="89"/>
      <c r="BK75" s="80"/>
      <c r="BL75" s="80"/>
      <c r="BM75" s="80"/>
      <c r="BN75" s="80"/>
      <c r="BO75" s="80"/>
      <c r="BP75" s="80"/>
      <c r="BQ75" s="80"/>
      <c r="BR75" s="80"/>
      <c r="BS75" s="80"/>
      <c r="BT75" s="80"/>
      <c r="BU75" s="80"/>
      <c r="BV75" s="80"/>
      <c r="BW75" s="80"/>
      <c r="BX75" s="80"/>
      <c r="BY75" s="80"/>
      <c r="BZ75" s="80"/>
      <c r="CA75" s="80"/>
    </row>
    <row r="76" spans="2:79" ht="18" customHeight="1" x14ac:dyDescent="0.25">
      <c r="B76" s="90" t="str">
        <f>'PLAN DE CARGOS'!B47:P47</f>
        <v>Representante ASOUS en la Junta Directiva</v>
      </c>
      <c r="C76" s="91"/>
      <c r="D76" s="91"/>
      <c r="E76" s="91"/>
      <c r="F76" s="91"/>
      <c r="G76" s="91"/>
      <c r="H76" s="91"/>
      <c r="I76" s="91"/>
      <c r="J76" s="91"/>
      <c r="K76" s="91"/>
      <c r="L76" s="91"/>
      <c r="M76" s="91"/>
      <c r="N76" s="91"/>
      <c r="O76" s="92"/>
      <c r="P76" s="413">
        <f>SUMIF($AK$34:$AK$49,"=Representante ASOUS en la Junta Directiva",BC34:BF49)</f>
        <v>0</v>
      </c>
      <c r="Q76" s="414"/>
      <c r="R76" s="414"/>
      <c r="S76" s="414"/>
      <c r="T76" s="414"/>
      <c r="U76" s="415"/>
      <c r="V76" s="416">
        <f>'CARGA DE HORAS LABORADAS'!P47</f>
        <v>30</v>
      </c>
      <c r="W76" s="416"/>
      <c r="X76" s="416"/>
      <c r="Y76" s="416"/>
      <c r="Z76" s="416"/>
      <c r="AA76" s="416"/>
      <c r="AB76" s="417"/>
      <c r="AC76" s="416">
        <f>'CARGA DE HORAS LABORADAS'!AC47</f>
        <v>-4.75</v>
      </c>
      <c r="AD76" s="416"/>
      <c r="AE76" s="416"/>
      <c r="AF76" s="416"/>
      <c r="AG76" s="416"/>
      <c r="AH76" s="417"/>
      <c r="AI76" s="80"/>
      <c r="AJ76" s="80"/>
      <c r="AK76" s="80"/>
      <c r="AL76" s="88"/>
      <c r="AM76" s="88"/>
      <c r="AN76" s="88"/>
      <c r="AO76" s="88"/>
      <c r="AP76" s="88"/>
      <c r="AQ76" s="88"/>
      <c r="AR76" s="88"/>
      <c r="AS76" s="88"/>
      <c r="AT76" s="88"/>
      <c r="AU76" s="88"/>
      <c r="AV76" s="88"/>
      <c r="AW76" s="88"/>
      <c r="AX76" s="88"/>
      <c r="AY76" s="88"/>
      <c r="AZ76" s="88"/>
      <c r="BA76" s="88"/>
      <c r="BB76" s="88"/>
      <c r="BC76" s="88"/>
      <c r="BD76" s="88"/>
      <c r="BE76" s="88"/>
      <c r="BF76" s="88"/>
      <c r="BG76" s="80"/>
      <c r="BH76" s="89"/>
      <c r="BI76" s="89"/>
      <c r="BJ76" s="89"/>
      <c r="BK76" s="80"/>
      <c r="BL76" s="80"/>
      <c r="BM76" s="80"/>
      <c r="BN76" s="80"/>
      <c r="BO76" s="80"/>
      <c r="BP76" s="80"/>
      <c r="BQ76" s="80"/>
      <c r="BR76" s="80"/>
      <c r="BS76" s="80"/>
      <c r="BT76" s="80"/>
      <c r="BU76" s="80"/>
      <c r="BV76" s="80"/>
      <c r="BW76" s="80"/>
      <c r="BX76" s="80"/>
      <c r="BY76" s="80"/>
      <c r="BZ76" s="80"/>
      <c r="CA76" s="80"/>
    </row>
    <row r="77" spans="2:79" ht="18" customHeight="1" x14ac:dyDescent="0.25">
      <c r="B77" s="90" t="str">
        <f>'PLAN DE CARGOS'!B48:P48</f>
        <v>Secretaria</v>
      </c>
      <c r="C77" s="91"/>
      <c r="D77" s="91"/>
      <c r="E77" s="91"/>
      <c r="F77" s="91"/>
      <c r="G77" s="91"/>
      <c r="H77" s="91"/>
      <c r="I77" s="91"/>
      <c r="J77" s="91"/>
      <c r="K77" s="91"/>
      <c r="L77" s="91"/>
      <c r="M77" s="91"/>
      <c r="N77" s="91"/>
      <c r="O77" s="92"/>
      <c r="P77" s="413">
        <f>SUMIF($AK$34:$AK$49,"=Secretaria",BC34:BF49)</f>
        <v>8</v>
      </c>
      <c r="Q77" s="414"/>
      <c r="R77" s="414"/>
      <c r="S77" s="414"/>
      <c r="T77" s="414"/>
      <c r="U77" s="415"/>
      <c r="V77" s="416">
        <f>'CARGA DE HORAS LABORADAS'!P48</f>
        <v>2112</v>
      </c>
      <c r="W77" s="416"/>
      <c r="X77" s="416"/>
      <c r="Y77" s="416"/>
      <c r="Z77" s="416"/>
      <c r="AA77" s="416"/>
      <c r="AB77" s="417"/>
      <c r="AC77" s="416">
        <f>'CARGA DE HORAS LABORADAS'!AC48</f>
        <v>0</v>
      </c>
      <c r="AD77" s="416"/>
      <c r="AE77" s="416"/>
      <c r="AF77" s="416"/>
      <c r="AG77" s="416"/>
      <c r="AH77" s="417"/>
      <c r="AI77" s="80"/>
      <c r="AJ77" s="80"/>
      <c r="AK77" s="80"/>
      <c r="AL77" s="88"/>
      <c r="AM77" s="88"/>
      <c r="AN77" s="88"/>
      <c r="AO77" s="88"/>
      <c r="AP77" s="88"/>
      <c r="AQ77" s="88"/>
      <c r="AR77" s="88"/>
      <c r="AS77" s="88"/>
      <c r="AT77" s="88"/>
      <c r="AU77" s="88"/>
      <c r="AV77" s="88"/>
      <c r="AW77" s="88"/>
      <c r="AX77" s="88"/>
      <c r="AY77" s="88"/>
      <c r="AZ77" s="88"/>
      <c r="BA77" s="88"/>
      <c r="BB77" s="88"/>
      <c r="BC77" s="88"/>
      <c r="BD77" s="88"/>
      <c r="BE77" s="88"/>
      <c r="BF77" s="88"/>
      <c r="BG77" s="80"/>
      <c r="BH77" s="89"/>
      <c r="BI77" s="89"/>
      <c r="BJ77" s="89"/>
      <c r="BK77" s="80"/>
      <c r="BL77" s="80"/>
      <c r="BM77" s="80"/>
      <c r="BN77" s="80"/>
      <c r="BO77" s="80"/>
      <c r="BP77" s="80"/>
      <c r="BQ77" s="80"/>
      <c r="BR77" s="80"/>
      <c r="BS77" s="80"/>
      <c r="BT77" s="80"/>
      <c r="BU77" s="80"/>
      <c r="BV77" s="80"/>
      <c r="BW77" s="80"/>
      <c r="BX77" s="80"/>
      <c r="BY77" s="80"/>
      <c r="BZ77" s="80"/>
      <c r="CA77" s="80"/>
    </row>
    <row r="78" spans="2:79" ht="18" customHeight="1" x14ac:dyDescent="0.25">
      <c r="B78" s="90" t="str">
        <f>'PLAN DE CARGOS'!B49:P49</f>
        <v>Subgerente Administrativa</v>
      </c>
      <c r="C78" s="91"/>
      <c r="D78" s="91"/>
      <c r="E78" s="91"/>
      <c r="F78" s="91"/>
      <c r="G78" s="91"/>
      <c r="H78" s="91"/>
      <c r="I78" s="91"/>
      <c r="J78" s="91"/>
      <c r="K78" s="91"/>
      <c r="L78" s="91"/>
      <c r="M78" s="91"/>
      <c r="N78" s="91"/>
      <c r="O78" s="92"/>
      <c r="P78" s="413">
        <f>SUMIF($AK$34:$AK$49,"=Subgerente Administrativa",BC34:BF49)</f>
        <v>40</v>
      </c>
      <c r="Q78" s="414"/>
      <c r="R78" s="414"/>
      <c r="S78" s="414"/>
      <c r="T78" s="414"/>
      <c r="U78" s="415"/>
      <c r="V78" s="416">
        <f>'CARGA DE HORAS LABORADAS'!P49</f>
        <v>2112</v>
      </c>
      <c r="W78" s="416"/>
      <c r="X78" s="416"/>
      <c r="Y78" s="416"/>
      <c r="Z78" s="416"/>
      <c r="AA78" s="416"/>
      <c r="AB78" s="417"/>
      <c r="AC78" s="416">
        <f>'CARGA DE HORAS LABORADAS'!AC49</f>
        <v>-5.0000000001091394E-3</v>
      </c>
      <c r="AD78" s="416"/>
      <c r="AE78" s="416"/>
      <c r="AF78" s="416"/>
      <c r="AG78" s="416"/>
      <c r="AH78" s="417"/>
      <c r="AI78" s="80"/>
      <c r="AJ78" s="80"/>
      <c r="AK78" s="80"/>
      <c r="AL78" s="88"/>
      <c r="AM78" s="88"/>
      <c r="AN78" s="88"/>
      <c r="AO78" s="88"/>
      <c r="AP78" s="88"/>
      <c r="AQ78" s="88"/>
      <c r="AR78" s="88"/>
      <c r="AS78" s="88"/>
      <c r="AT78" s="88"/>
      <c r="AU78" s="88"/>
      <c r="AV78" s="88"/>
      <c r="AW78" s="88"/>
      <c r="AX78" s="88"/>
      <c r="AY78" s="88"/>
      <c r="AZ78" s="88"/>
      <c r="BA78" s="88"/>
      <c r="BB78" s="88"/>
      <c r="BC78" s="88"/>
      <c r="BD78" s="88"/>
      <c r="BE78" s="88"/>
      <c r="BF78" s="88"/>
      <c r="BG78" s="80"/>
      <c r="BH78" s="89"/>
      <c r="BI78" s="89"/>
      <c r="BJ78" s="89"/>
      <c r="BK78" s="80"/>
      <c r="BL78" s="80"/>
      <c r="BM78" s="80"/>
      <c r="BN78" s="80"/>
      <c r="BO78" s="80"/>
      <c r="BP78" s="80"/>
      <c r="BQ78" s="80"/>
      <c r="BR78" s="80"/>
      <c r="BS78" s="80"/>
      <c r="BT78" s="80"/>
      <c r="BU78" s="80"/>
      <c r="BV78" s="80"/>
      <c r="BW78" s="80"/>
      <c r="BX78" s="80"/>
      <c r="BY78" s="80"/>
      <c r="BZ78" s="80"/>
      <c r="CA78" s="80"/>
    </row>
    <row r="79" spans="2:79" ht="18" customHeight="1" x14ac:dyDescent="0.25">
      <c r="B79" s="90" t="str">
        <f>'PLAN DE CARGOS'!B50:P50</f>
        <v>Subgerente Atención al Usuario</v>
      </c>
      <c r="C79" s="91"/>
      <c r="D79" s="91"/>
      <c r="E79" s="91"/>
      <c r="F79" s="91"/>
      <c r="G79" s="91"/>
      <c r="H79" s="91"/>
      <c r="I79" s="91"/>
      <c r="J79" s="91"/>
      <c r="K79" s="91"/>
      <c r="L79" s="91"/>
      <c r="M79" s="91"/>
      <c r="N79" s="91"/>
      <c r="O79" s="92"/>
      <c r="P79" s="413">
        <f>SUMIF($AK$34:$AK$49,"=Subgerente Atención al Usuario",BC34:BF49)</f>
        <v>0</v>
      </c>
      <c r="Q79" s="414"/>
      <c r="R79" s="414"/>
      <c r="S79" s="414"/>
      <c r="T79" s="414"/>
      <c r="U79" s="415"/>
      <c r="V79" s="416">
        <f>'CARGA DE HORAS LABORADAS'!P50</f>
        <v>2112</v>
      </c>
      <c r="W79" s="416"/>
      <c r="X79" s="416"/>
      <c r="Y79" s="416"/>
      <c r="Z79" s="416"/>
      <c r="AA79" s="416"/>
      <c r="AB79" s="417"/>
      <c r="AC79" s="416">
        <f>'CARGA DE HORAS LABORADAS'!AC50</f>
        <v>-5.0000000001091394E-3</v>
      </c>
      <c r="AD79" s="416"/>
      <c r="AE79" s="416"/>
      <c r="AF79" s="416"/>
      <c r="AG79" s="416"/>
      <c r="AH79" s="417"/>
      <c r="AI79" s="80"/>
      <c r="AJ79" s="80"/>
      <c r="AK79" s="80"/>
      <c r="AL79" s="88"/>
      <c r="AM79" s="88"/>
      <c r="AN79" s="88"/>
      <c r="AO79" s="88"/>
      <c r="AP79" s="88"/>
      <c r="AQ79" s="88"/>
      <c r="AR79" s="88"/>
      <c r="AS79" s="88"/>
      <c r="AT79" s="88"/>
      <c r="AU79" s="88"/>
      <c r="AV79" s="88"/>
      <c r="AW79" s="88"/>
      <c r="AX79" s="88"/>
      <c r="AY79" s="88"/>
      <c r="AZ79" s="88"/>
      <c r="BA79" s="88"/>
      <c r="BB79" s="88"/>
      <c r="BC79" s="88"/>
      <c r="BD79" s="88"/>
      <c r="BE79" s="88"/>
      <c r="BF79" s="88"/>
      <c r="BG79" s="80"/>
      <c r="BH79" s="89"/>
      <c r="BI79" s="89"/>
      <c r="BJ79" s="89"/>
      <c r="BK79" s="80"/>
      <c r="BL79" s="80"/>
      <c r="BM79" s="80"/>
      <c r="BN79" s="80"/>
      <c r="BO79" s="80"/>
      <c r="BP79" s="80"/>
      <c r="BQ79" s="80"/>
      <c r="BR79" s="80"/>
      <c r="BS79" s="80"/>
      <c r="BT79" s="80"/>
      <c r="BU79" s="80"/>
      <c r="BV79" s="80"/>
      <c r="BW79" s="80"/>
      <c r="BX79" s="80"/>
      <c r="BY79" s="80"/>
      <c r="BZ79" s="80"/>
      <c r="CA79" s="80"/>
    </row>
    <row r="80" spans="2:79" ht="18" customHeight="1" x14ac:dyDescent="0.25">
      <c r="B80" s="90" t="str">
        <f>'PLAN DE CARGOS'!B51:P51</f>
        <v>Técnico Área Salud (Farmacia)</v>
      </c>
      <c r="C80" s="91"/>
      <c r="D80" s="91"/>
      <c r="E80" s="91"/>
      <c r="F80" s="91"/>
      <c r="G80" s="91"/>
      <c r="H80" s="91"/>
      <c r="I80" s="91"/>
      <c r="J80" s="91"/>
      <c r="K80" s="91"/>
      <c r="L80" s="91"/>
      <c r="M80" s="91"/>
      <c r="N80" s="91"/>
      <c r="O80" s="92"/>
      <c r="P80" s="413">
        <f>SUMIF($AK$34:$AK$49,"=Técnico Área Salud (Farmacia)",BC34:BF49)</f>
        <v>0</v>
      </c>
      <c r="Q80" s="414"/>
      <c r="R80" s="414"/>
      <c r="S80" s="414"/>
      <c r="T80" s="414"/>
      <c r="U80" s="415"/>
      <c r="V80" s="416">
        <f>'CARGA DE HORAS LABORADAS'!P51</f>
        <v>2112</v>
      </c>
      <c r="W80" s="416"/>
      <c r="X80" s="416"/>
      <c r="Y80" s="416"/>
      <c r="Z80" s="416"/>
      <c r="AA80" s="416"/>
      <c r="AB80" s="417"/>
      <c r="AC80" s="416">
        <f>'CARGA DE HORAS LABORADAS'!AC51</f>
        <v>-5.0000000001091394E-3</v>
      </c>
      <c r="AD80" s="416"/>
      <c r="AE80" s="416"/>
      <c r="AF80" s="416"/>
      <c r="AG80" s="416"/>
      <c r="AH80" s="417"/>
      <c r="AI80" s="80"/>
      <c r="AJ80" s="80"/>
      <c r="AK80" s="80"/>
      <c r="AL80" s="88"/>
      <c r="AM80" s="88"/>
      <c r="AN80" s="88"/>
      <c r="AO80" s="88"/>
      <c r="AP80" s="88"/>
      <c r="AQ80" s="88"/>
      <c r="AR80" s="88"/>
      <c r="AS80" s="88"/>
      <c r="AT80" s="88"/>
      <c r="AU80" s="88"/>
      <c r="AV80" s="88"/>
      <c r="AW80" s="88"/>
      <c r="AX80" s="88"/>
      <c r="AY80" s="88"/>
      <c r="AZ80" s="88"/>
      <c r="BA80" s="88"/>
      <c r="BB80" s="88"/>
      <c r="BC80" s="88"/>
      <c r="BD80" s="88"/>
      <c r="BE80" s="88"/>
      <c r="BF80" s="88"/>
      <c r="BG80" s="80"/>
      <c r="BH80" s="89"/>
      <c r="BI80" s="89"/>
      <c r="BJ80" s="89"/>
      <c r="BK80" s="80"/>
      <c r="BL80" s="80"/>
      <c r="BM80" s="80"/>
      <c r="BN80" s="80"/>
      <c r="BO80" s="80"/>
      <c r="BP80" s="80"/>
      <c r="BQ80" s="80"/>
      <c r="BR80" s="80"/>
      <c r="BS80" s="80"/>
      <c r="BT80" s="80"/>
      <c r="BU80" s="80"/>
      <c r="BV80" s="80"/>
      <c r="BW80" s="80"/>
      <c r="BX80" s="80"/>
      <c r="BY80" s="80"/>
      <c r="BZ80" s="80"/>
      <c r="CA80" s="80"/>
    </row>
    <row r="81" spans="2:79" ht="18" customHeight="1" x14ac:dyDescent="0.25">
      <c r="B81" s="90" t="str">
        <f>'PLAN DE CARGOS'!B52:P52</f>
        <v>Técnico Área Salud (Rayos X)</v>
      </c>
      <c r="C81" s="91"/>
      <c r="D81" s="91"/>
      <c r="E81" s="91"/>
      <c r="F81" s="91"/>
      <c r="G81" s="91"/>
      <c r="H81" s="91"/>
      <c r="I81" s="91"/>
      <c r="J81" s="91"/>
      <c r="K81" s="91"/>
      <c r="L81" s="91"/>
      <c r="M81" s="91"/>
      <c r="N81" s="91"/>
      <c r="O81" s="92"/>
      <c r="P81" s="413">
        <f>SUMIF($AK$34:$AK$49,"=Técnico Área Salud (Rayos X)",BC34:BF49)</f>
        <v>0</v>
      </c>
      <c r="Q81" s="414"/>
      <c r="R81" s="414"/>
      <c r="S81" s="414"/>
      <c r="T81" s="414"/>
      <c r="U81" s="415"/>
      <c r="V81" s="416">
        <f>'CARGA DE HORAS LABORADAS'!P52</f>
        <v>2112</v>
      </c>
      <c r="W81" s="416"/>
      <c r="X81" s="416"/>
      <c r="Y81" s="416"/>
      <c r="Z81" s="416"/>
      <c r="AA81" s="416"/>
      <c r="AB81" s="417"/>
      <c r="AC81" s="416">
        <f>'CARGA DE HORAS LABORADAS'!AC52</f>
        <v>0</v>
      </c>
      <c r="AD81" s="416"/>
      <c r="AE81" s="416"/>
      <c r="AF81" s="416"/>
      <c r="AG81" s="416"/>
      <c r="AH81" s="417"/>
      <c r="AI81" s="80"/>
      <c r="AJ81" s="80"/>
      <c r="AK81" s="80"/>
      <c r="AL81" s="88"/>
      <c r="AM81" s="88"/>
      <c r="AN81" s="88"/>
      <c r="AO81" s="88"/>
      <c r="AP81" s="88"/>
      <c r="AQ81" s="88"/>
      <c r="AR81" s="88"/>
      <c r="AS81" s="88"/>
      <c r="AT81" s="88"/>
      <c r="AU81" s="88"/>
      <c r="AV81" s="88"/>
      <c r="AW81" s="88"/>
      <c r="AX81" s="88"/>
      <c r="AY81" s="88"/>
      <c r="AZ81" s="88"/>
      <c r="BA81" s="88"/>
      <c r="BB81" s="88"/>
      <c r="BC81" s="88"/>
      <c r="BD81" s="88"/>
      <c r="BE81" s="88"/>
      <c r="BF81" s="88"/>
      <c r="BG81" s="80"/>
      <c r="BH81" s="89"/>
      <c r="BI81" s="89"/>
      <c r="BJ81" s="89"/>
      <c r="BK81" s="80"/>
      <c r="BL81" s="80"/>
      <c r="BM81" s="80"/>
      <c r="BN81" s="80"/>
      <c r="BO81" s="80"/>
      <c r="BP81" s="80"/>
      <c r="BQ81" s="80"/>
      <c r="BR81" s="80"/>
      <c r="BS81" s="80"/>
      <c r="BT81" s="80"/>
      <c r="BU81" s="80"/>
      <c r="BV81" s="80"/>
      <c r="BW81" s="80"/>
      <c r="BX81" s="80"/>
      <c r="BY81" s="80"/>
      <c r="BZ81" s="80"/>
      <c r="CA81" s="80"/>
    </row>
    <row r="82" spans="2:79" ht="18" customHeight="1" thickBot="1" x14ac:dyDescent="0.3">
      <c r="B82" s="93" t="str">
        <f>'PLAN DE CARGOS'!B53:P53</f>
        <v>Técnico Área Salud (Vacunador)</v>
      </c>
      <c r="C82" s="94"/>
      <c r="D82" s="94"/>
      <c r="E82" s="94"/>
      <c r="F82" s="94"/>
      <c r="G82" s="94"/>
      <c r="H82" s="94"/>
      <c r="I82" s="94"/>
      <c r="J82" s="94"/>
      <c r="K82" s="94"/>
      <c r="L82" s="94"/>
      <c r="M82" s="94"/>
      <c r="N82" s="94"/>
      <c r="O82" s="95"/>
      <c r="P82" s="426">
        <f>SUMIF($AK$34:$AK$49,"=Técnico Área salud (Vacunador)",BC34:BF49)</f>
        <v>0</v>
      </c>
      <c r="Q82" s="427"/>
      <c r="R82" s="427"/>
      <c r="S82" s="427"/>
      <c r="T82" s="427"/>
      <c r="U82" s="428"/>
      <c r="V82" s="429">
        <f>'CARGA DE HORAS LABORADAS'!P53</f>
        <v>2112</v>
      </c>
      <c r="W82" s="429"/>
      <c r="X82" s="429"/>
      <c r="Y82" s="429"/>
      <c r="Z82" s="429"/>
      <c r="AA82" s="429"/>
      <c r="AB82" s="430"/>
      <c r="AC82" s="429">
        <f>'CARGA DE HORAS LABORADAS'!AC53</f>
        <v>0</v>
      </c>
      <c r="AD82" s="429"/>
      <c r="AE82" s="429"/>
      <c r="AF82" s="429"/>
      <c r="AG82" s="429"/>
      <c r="AH82" s="430"/>
      <c r="AI82" s="80"/>
      <c r="AJ82" s="80"/>
      <c r="AK82" s="80"/>
      <c r="AL82" s="88"/>
      <c r="AM82" s="88"/>
      <c r="AN82" s="88"/>
      <c r="AO82" s="88"/>
      <c r="AP82" s="88"/>
      <c r="AQ82" s="88"/>
      <c r="AR82" s="88"/>
      <c r="AS82" s="88"/>
      <c r="AT82" s="88"/>
      <c r="AU82" s="88"/>
      <c r="AV82" s="88"/>
      <c r="AW82" s="88"/>
      <c r="AX82" s="88"/>
      <c r="AY82" s="88"/>
      <c r="AZ82" s="88"/>
      <c r="BA82" s="88"/>
      <c r="BB82" s="88"/>
      <c r="BC82" s="88"/>
      <c r="BD82" s="88"/>
      <c r="BE82" s="88"/>
      <c r="BF82" s="88"/>
      <c r="BG82" s="80"/>
      <c r="BH82" s="89"/>
      <c r="BI82" s="89"/>
      <c r="BJ82" s="89"/>
      <c r="BK82" s="80"/>
      <c r="BL82" s="80"/>
      <c r="BM82" s="80"/>
      <c r="BN82" s="80"/>
      <c r="BO82" s="80"/>
      <c r="BP82" s="80"/>
      <c r="BQ82" s="80"/>
      <c r="BR82" s="80"/>
      <c r="BS82" s="80"/>
      <c r="BT82" s="80"/>
      <c r="BU82" s="80"/>
      <c r="BV82" s="80"/>
      <c r="BW82" s="80"/>
      <c r="BX82" s="80"/>
      <c r="BY82" s="80"/>
      <c r="BZ82" s="80"/>
      <c r="CA82" s="80"/>
    </row>
    <row r="83" spans="2:79" ht="18" customHeight="1" x14ac:dyDescent="0.25">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1"/>
      <c r="BH83" s="81"/>
      <c r="BI83" s="81"/>
      <c r="BJ83" s="81"/>
      <c r="BK83" s="80"/>
      <c r="BL83" s="80"/>
      <c r="BM83" s="80"/>
      <c r="BN83" s="80"/>
      <c r="BO83" s="80"/>
      <c r="BP83" s="80"/>
      <c r="BQ83" s="80"/>
      <c r="BR83" s="80"/>
      <c r="BS83" s="80"/>
      <c r="BT83" s="80"/>
      <c r="BU83" s="80"/>
      <c r="BV83" s="80"/>
      <c r="BW83" s="80"/>
      <c r="BX83" s="80"/>
      <c r="BY83" s="80"/>
      <c r="BZ83" s="80"/>
      <c r="CA83" s="80"/>
    </row>
    <row r="84" spans="2:79" ht="18" customHeight="1" x14ac:dyDescent="0.25">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1"/>
      <c r="BH84" s="81"/>
      <c r="BI84" s="81"/>
      <c r="BJ84" s="81"/>
      <c r="BK84" s="80"/>
      <c r="BL84" s="80"/>
      <c r="BM84" s="80"/>
      <c r="BN84" s="80"/>
      <c r="BO84" s="80"/>
      <c r="BP84" s="80"/>
      <c r="BQ84" s="80"/>
      <c r="BR84" s="80"/>
      <c r="BS84" s="80"/>
      <c r="BT84" s="80"/>
      <c r="BU84" s="80"/>
      <c r="BV84" s="80"/>
      <c r="BW84" s="80"/>
      <c r="BX84" s="80"/>
      <c r="BY84" s="80"/>
      <c r="BZ84" s="80"/>
      <c r="CA84" s="80"/>
    </row>
    <row r="85" spans="2:79" ht="18" customHeight="1" x14ac:dyDescent="0.25">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1"/>
      <c r="BH85" s="81"/>
      <c r="BI85" s="81"/>
      <c r="BJ85" s="81"/>
      <c r="BK85" s="80"/>
      <c r="BL85" s="80"/>
      <c r="BM85" s="80"/>
      <c r="BN85" s="80"/>
      <c r="BO85" s="80"/>
      <c r="BP85" s="80"/>
      <c r="BQ85" s="80"/>
      <c r="BR85" s="80"/>
      <c r="BS85" s="80"/>
      <c r="BT85" s="80"/>
      <c r="BU85" s="80"/>
      <c r="BV85" s="80"/>
      <c r="BW85" s="80"/>
      <c r="BX85" s="80"/>
      <c r="BY85" s="80"/>
      <c r="BZ85" s="80"/>
      <c r="CA85" s="80"/>
    </row>
    <row r="86" spans="2:79" ht="18" customHeight="1" x14ac:dyDescent="0.25">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1"/>
      <c r="BH86" s="81"/>
      <c r="BI86" s="81"/>
      <c r="BJ86" s="81"/>
      <c r="BK86" s="80"/>
      <c r="BL86" s="80"/>
      <c r="BM86" s="80"/>
      <c r="BN86" s="80"/>
      <c r="BO86" s="80"/>
      <c r="BP86" s="80"/>
      <c r="BQ86" s="80"/>
      <c r="BR86" s="80"/>
      <c r="BS86" s="80"/>
      <c r="BT86" s="80"/>
      <c r="BU86" s="80"/>
      <c r="BV86" s="80"/>
      <c r="BW86" s="80"/>
      <c r="BX86" s="80"/>
      <c r="BY86" s="80"/>
      <c r="BZ86" s="80"/>
      <c r="CA86" s="80"/>
    </row>
    <row r="87" spans="2:79" ht="18" customHeight="1" x14ac:dyDescent="0.25">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1"/>
      <c r="BH87" s="81"/>
      <c r="BI87" s="81"/>
      <c r="BJ87" s="81"/>
      <c r="BK87" s="80"/>
      <c r="BL87" s="80"/>
      <c r="BM87" s="80"/>
      <c r="BN87" s="80"/>
      <c r="BO87" s="80"/>
      <c r="BP87" s="80"/>
      <c r="BQ87" s="80"/>
      <c r="BR87" s="80"/>
      <c r="BS87" s="80"/>
      <c r="BT87" s="80"/>
      <c r="BU87" s="80"/>
      <c r="BV87" s="80"/>
      <c r="BW87" s="80"/>
      <c r="BX87" s="80"/>
      <c r="BY87" s="80"/>
      <c r="BZ87" s="80"/>
      <c r="CA87" s="80"/>
    </row>
    <row r="88" spans="2:79" ht="18" customHeight="1" x14ac:dyDescent="0.25">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1"/>
      <c r="BH88" s="81"/>
      <c r="BI88" s="81"/>
      <c r="BJ88" s="81"/>
      <c r="BK88" s="80"/>
      <c r="BL88" s="80"/>
      <c r="BM88" s="80"/>
      <c r="BN88" s="80"/>
      <c r="BO88" s="80"/>
      <c r="BP88" s="80"/>
      <c r="BQ88" s="80"/>
      <c r="BR88" s="80"/>
      <c r="BS88" s="80"/>
      <c r="BT88" s="80"/>
      <c r="BU88" s="80"/>
      <c r="BV88" s="80"/>
      <c r="BW88" s="80"/>
      <c r="BX88" s="80"/>
      <c r="BY88" s="80"/>
      <c r="BZ88" s="80"/>
      <c r="CA88" s="80"/>
    </row>
    <row r="89" spans="2:79" ht="18" customHeight="1" x14ac:dyDescent="0.25">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1"/>
      <c r="BH89" s="81"/>
      <c r="BI89" s="81"/>
      <c r="BJ89" s="81"/>
      <c r="BK89" s="80"/>
      <c r="BL89" s="80"/>
      <c r="BM89" s="80"/>
      <c r="BN89" s="80"/>
      <c r="BO89" s="80"/>
      <c r="BP89" s="80"/>
      <c r="BQ89" s="80"/>
      <c r="BR89" s="80"/>
      <c r="BS89" s="80"/>
      <c r="BT89" s="80"/>
      <c r="BU89" s="80"/>
      <c r="BV89" s="80"/>
      <c r="BW89" s="80"/>
      <c r="BX89" s="80"/>
      <c r="BY89" s="80"/>
      <c r="BZ89" s="80"/>
      <c r="CA89" s="80"/>
    </row>
    <row r="90" spans="2:79" ht="18" customHeight="1" x14ac:dyDescent="0.25">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1"/>
      <c r="BH90" s="81"/>
      <c r="BI90" s="81"/>
      <c r="BJ90" s="81"/>
      <c r="BK90" s="80"/>
      <c r="BL90" s="80"/>
      <c r="BM90" s="80"/>
      <c r="BN90" s="80"/>
      <c r="BO90" s="80"/>
      <c r="BP90" s="80"/>
      <c r="BQ90" s="80"/>
      <c r="BR90" s="80"/>
      <c r="BS90" s="80"/>
      <c r="BT90" s="80"/>
      <c r="BU90" s="80"/>
      <c r="BV90" s="80"/>
      <c r="BW90" s="80"/>
      <c r="BX90" s="80"/>
      <c r="BY90" s="80"/>
      <c r="BZ90" s="80"/>
      <c r="CA90" s="80"/>
    </row>
    <row r="91" spans="2:79" ht="18" customHeight="1" x14ac:dyDescent="0.25">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1"/>
      <c r="BH91" s="81"/>
      <c r="BI91" s="81"/>
      <c r="BJ91" s="81"/>
      <c r="BK91" s="80"/>
      <c r="BL91" s="80"/>
      <c r="BM91" s="80"/>
      <c r="BN91" s="80"/>
      <c r="BO91" s="80"/>
      <c r="BP91" s="80"/>
      <c r="BQ91" s="80"/>
      <c r="BR91" s="80"/>
      <c r="BS91" s="80"/>
      <c r="BT91" s="80"/>
      <c r="BU91" s="80"/>
      <c r="BV91" s="80"/>
      <c r="BW91" s="80"/>
      <c r="BX91" s="80"/>
      <c r="BY91" s="80"/>
      <c r="BZ91" s="80"/>
      <c r="CA91" s="80"/>
    </row>
    <row r="92" spans="2:79" ht="18" customHeight="1" x14ac:dyDescent="0.25">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1"/>
      <c r="BH92" s="81"/>
      <c r="BI92" s="81"/>
      <c r="BJ92" s="81"/>
      <c r="BK92" s="80"/>
      <c r="BL92" s="80"/>
      <c r="BM92" s="80"/>
      <c r="BN92" s="80"/>
      <c r="BO92" s="80"/>
      <c r="BP92" s="80"/>
      <c r="BQ92" s="80"/>
      <c r="BR92" s="80"/>
      <c r="BS92" s="80"/>
      <c r="BT92" s="80"/>
      <c r="BU92" s="80"/>
      <c r="BV92" s="80"/>
      <c r="BW92" s="80"/>
      <c r="BX92" s="80"/>
      <c r="BY92" s="80"/>
      <c r="BZ92" s="80"/>
      <c r="CA92" s="80"/>
    </row>
    <row r="93" spans="2:79" ht="18" customHeight="1" x14ac:dyDescent="0.25">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1"/>
      <c r="BH93" s="81"/>
      <c r="BI93" s="81"/>
      <c r="BJ93" s="81"/>
      <c r="BK93" s="80"/>
      <c r="BL93" s="80"/>
      <c r="BM93" s="80"/>
      <c r="BN93" s="80"/>
      <c r="BO93" s="80"/>
      <c r="BP93" s="80"/>
      <c r="BQ93" s="80"/>
      <c r="BR93" s="80"/>
      <c r="BS93" s="80"/>
      <c r="BT93" s="80"/>
      <c r="BU93" s="80"/>
      <c r="BV93" s="80"/>
      <c r="BW93" s="80"/>
      <c r="BX93" s="80"/>
      <c r="BY93" s="80"/>
      <c r="BZ93" s="80"/>
      <c r="CA93" s="80"/>
    </row>
    <row r="94" spans="2:79" ht="18" customHeight="1" x14ac:dyDescent="0.25">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1"/>
      <c r="BH94" s="81"/>
      <c r="BI94" s="81"/>
      <c r="BJ94" s="81"/>
      <c r="BK94" s="80"/>
      <c r="BL94" s="80"/>
      <c r="BM94" s="80"/>
      <c r="BN94" s="80"/>
      <c r="BO94" s="80"/>
      <c r="BP94" s="80"/>
      <c r="BQ94" s="80"/>
      <c r="BR94" s="80"/>
      <c r="BS94" s="80"/>
      <c r="BT94" s="80"/>
      <c r="BU94" s="80"/>
      <c r="BV94" s="80"/>
      <c r="BW94" s="80"/>
      <c r="BX94" s="80"/>
      <c r="BY94" s="80"/>
      <c r="BZ94" s="80"/>
      <c r="CA94" s="80"/>
    </row>
    <row r="95" spans="2:79" ht="18" customHeight="1" x14ac:dyDescent="0.25">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1"/>
      <c r="BH95" s="81"/>
      <c r="BI95" s="81"/>
      <c r="BJ95" s="81"/>
      <c r="BK95" s="80"/>
      <c r="BL95" s="80"/>
      <c r="BM95" s="80"/>
      <c r="BN95" s="80"/>
      <c r="BO95" s="80"/>
      <c r="BP95" s="80"/>
      <c r="BQ95" s="80"/>
      <c r="BR95" s="80"/>
      <c r="BS95" s="80"/>
      <c r="BT95" s="80"/>
      <c r="BU95" s="80"/>
      <c r="BV95" s="80"/>
      <c r="BW95" s="80"/>
      <c r="BX95" s="80"/>
      <c r="BY95" s="80"/>
      <c r="BZ95" s="80"/>
      <c r="CA95" s="80"/>
    </row>
    <row r="96" spans="2:79" ht="18" customHeight="1" x14ac:dyDescent="0.25">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1"/>
      <c r="BH96" s="81"/>
      <c r="BI96" s="81"/>
      <c r="BJ96" s="81"/>
      <c r="BK96" s="80"/>
      <c r="BL96" s="80"/>
      <c r="BM96" s="80"/>
      <c r="BN96" s="80"/>
      <c r="BO96" s="80"/>
      <c r="BP96" s="80"/>
      <c r="BQ96" s="80"/>
      <c r="BR96" s="80"/>
      <c r="BS96" s="80"/>
      <c r="BT96" s="80"/>
      <c r="BU96" s="80"/>
      <c r="BV96" s="80"/>
      <c r="BW96" s="80"/>
      <c r="BX96" s="80"/>
      <c r="BY96" s="80"/>
      <c r="BZ96" s="80"/>
      <c r="CA96" s="80"/>
    </row>
  </sheetData>
  <mergeCells count="215">
    <mergeCell ref="P82:U82"/>
    <mergeCell ref="V82:AB82"/>
    <mergeCell ref="AC82:AH82"/>
    <mergeCell ref="P80:U80"/>
    <mergeCell ref="V80:AB80"/>
    <mergeCell ref="AC80:AH80"/>
    <mergeCell ref="P81:U81"/>
    <mergeCell ref="V81:AB81"/>
    <mergeCell ref="AC81:AH81"/>
    <mergeCell ref="P78:U78"/>
    <mergeCell ref="V78:AB78"/>
    <mergeCell ref="AC78:AH78"/>
    <mergeCell ref="P79:U79"/>
    <mergeCell ref="V79:AB79"/>
    <mergeCell ref="AC79:AH79"/>
    <mergeCell ref="P76:U76"/>
    <mergeCell ref="V76:AB76"/>
    <mergeCell ref="AC76:AH76"/>
    <mergeCell ref="P77:U77"/>
    <mergeCell ref="V77:AB77"/>
    <mergeCell ref="AC77:AH77"/>
    <mergeCell ref="P74:U74"/>
    <mergeCell ref="V74:AB74"/>
    <mergeCell ref="AC74:AH74"/>
    <mergeCell ref="P75:U75"/>
    <mergeCell ref="V75:AB75"/>
    <mergeCell ref="AC75:AH75"/>
    <mergeCell ref="P72:U72"/>
    <mergeCell ref="V72:AB72"/>
    <mergeCell ref="AC72:AH72"/>
    <mergeCell ref="P73:U73"/>
    <mergeCell ref="V73:AB73"/>
    <mergeCell ref="AC73:AH73"/>
    <mergeCell ref="P70:U70"/>
    <mergeCell ref="V70:AB70"/>
    <mergeCell ref="AC70:AH70"/>
    <mergeCell ref="P71:U71"/>
    <mergeCell ref="V71:AB71"/>
    <mergeCell ref="AC71:AH71"/>
    <mergeCell ref="P68:U68"/>
    <mergeCell ref="V68:AB68"/>
    <mergeCell ref="AC68:AH68"/>
    <mergeCell ref="P69:U69"/>
    <mergeCell ref="V69:AB69"/>
    <mergeCell ref="AC69:AH69"/>
    <mergeCell ref="P66:U66"/>
    <mergeCell ref="V66:AB66"/>
    <mergeCell ref="AC66:AH66"/>
    <mergeCell ref="P67:U67"/>
    <mergeCell ref="V67:AB67"/>
    <mergeCell ref="AC67:AH67"/>
    <mergeCell ref="P64:U64"/>
    <mergeCell ref="V64:AB64"/>
    <mergeCell ref="AC64:AH64"/>
    <mergeCell ref="P65:U65"/>
    <mergeCell ref="V65:AB65"/>
    <mergeCell ref="AC65:AH65"/>
    <mergeCell ref="P62:U62"/>
    <mergeCell ref="V62:AB62"/>
    <mergeCell ref="AC62:AH62"/>
    <mergeCell ref="P63:U63"/>
    <mergeCell ref="V63:AB63"/>
    <mergeCell ref="AC63:AH63"/>
    <mergeCell ref="P60:U60"/>
    <mergeCell ref="V60:AB60"/>
    <mergeCell ref="AC60:AH60"/>
    <mergeCell ref="P61:U61"/>
    <mergeCell ref="V61:AB61"/>
    <mergeCell ref="AC61:AH61"/>
    <mergeCell ref="P58:U58"/>
    <mergeCell ref="V58:AB58"/>
    <mergeCell ref="AC58:AH58"/>
    <mergeCell ref="P59:U59"/>
    <mergeCell ref="V59:AB59"/>
    <mergeCell ref="AC59:AH59"/>
    <mergeCell ref="P56:U56"/>
    <mergeCell ref="V56:AB56"/>
    <mergeCell ref="AC56:AH56"/>
    <mergeCell ref="P57:U57"/>
    <mergeCell ref="V57:AB57"/>
    <mergeCell ref="AC57:AH57"/>
    <mergeCell ref="P54:U54"/>
    <mergeCell ref="V54:AB54"/>
    <mergeCell ref="AC54:AH54"/>
    <mergeCell ref="P55:U55"/>
    <mergeCell ref="V55:AB55"/>
    <mergeCell ref="AC55:AH55"/>
    <mergeCell ref="B52:O52"/>
    <mergeCell ref="P52:U52"/>
    <mergeCell ref="V52:AB52"/>
    <mergeCell ref="AC52:AH52"/>
    <mergeCell ref="P53:U53"/>
    <mergeCell ref="V53:AB53"/>
    <mergeCell ref="AC53:AH53"/>
    <mergeCell ref="B51:AH51"/>
    <mergeCell ref="B49:AJ49"/>
    <mergeCell ref="AK49:BJ49"/>
    <mergeCell ref="BK49:BP49"/>
    <mergeCell ref="BQ49:CC49"/>
    <mergeCell ref="CD49:CI49"/>
    <mergeCell ref="BG48:BJ48"/>
    <mergeCell ref="BK48:BP48"/>
    <mergeCell ref="BQ48:BW48"/>
    <mergeCell ref="BX48:CC48"/>
    <mergeCell ref="CD48:CI48"/>
    <mergeCell ref="B48:Y48"/>
    <mergeCell ref="Z48:AD48"/>
    <mergeCell ref="AE48:AJ48"/>
    <mergeCell ref="AK48:AX48"/>
    <mergeCell ref="AY48:BB48"/>
    <mergeCell ref="BC48:BF48"/>
    <mergeCell ref="BC45:BF47"/>
    <mergeCell ref="BG45:BJ47"/>
    <mergeCell ref="BK45:BP47"/>
    <mergeCell ref="BQ45:BW47"/>
    <mergeCell ref="BX45:CC47"/>
    <mergeCell ref="CD45:CI47"/>
    <mergeCell ref="B43:AJ43"/>
    <mergeCell ref="AK43:BJ43"/>
    <mergeCell ref="BK43:BP43"/>
    <mergeCell ref="BQ43:CC43"/>
    <mergeCell ref="CD43:CI43"/>
    <mergeCell ref="B45:Y47"/>
    <mergeCell ref="Z45:AD47"/>
    <mergeCell ref="AE45:AJ47"/>
    <mergeCell ref="AK45:AX47"/>
    <mergeCell ref="AY45:BB47"/>
    <mergeCell ref="BG42:BJ42"/>
    <mergeCell ref="BK42:BP42"/>
    <mergeCell ref="BG40:BJ40"/>
    <mergeCell ref="BK40:BP40"/>
    <mergeCell ref="BQ40:BW42"/>
    <mergeCell ref="BX40:CC42"/>
    <mergeCell ref="CD40:CI42"/>
    <mergeCell ref="AK41:AX41"/>
    <mergeCell ref="AY41:BB41"/>
    <mergeCell ref="BC41:BF41"/>
    <mergeCell ref="BG41:BJ41"/>
    <mergeCell ref="BK41:BP41"/>
    <mergeCell ref="B40:Y42"/>
    <mergeCell ref="Z40:AD42"/>
    <mergeCell ref="AE40:AJ42"/>
    <mergeCell ref="AK40:AX40"/>
    <mergeCell ref="AY40:BB40"/>
    <mergeCell ref="BC40:BF40"/>
    <mergeCell ref="AK42:AX42"/>
    <mergeCell ref="AY42:BB42"/>
    <mergeCell ref="BC42:BF42"/>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G34:BJ34"/>
    <mergeCell ref="BK34:BP34"/>
    <mergeCell ref="BQ34:BW34"/>
    <mergeCell ref="BX34:CC34"/>
    <mergeCell ref="CD34:CI34"/>
    <mergeCell ref="BK31:BP33"/>
    <mergeCell ref="BQ31:BW33"/>
    <mergeCell ref="BX31:CC33"/>
    <mergeCell ref="CD31:CI33"/>
    <mergeCell ref="BG31:BJ33"/>
    <mergeCell ref="B34:Y34"/>
    <mergeCell ref="Z34:AD34"/>
    <mergeCell ref="AE34:AJ34"/>
    <mergeCell ref="AK34:AX34"/>
    <mergeCell ref="AY34:BB34"/>
    <mergeCell ref="BC34:BF34"/>
    <mergeCell ref="Z31:AD33"/>
    <mergeCell ref="AE31:AJ33"/>
    <mergeCell ref="AK31:AX33"/>
    <mergeCell ref="AY31:BB33"/>
    <mergeCell ref="BC31:BF33"/>
    <mergeCell ref="C27:N27"/>
    <mergeCell ref="O27:R27"/>
    <mergeCell ref="C28:N28"/>
    <mergeCell ref="O28:Q28"/>
    <mergeCell ref="C29:N29"/>
    <mergeCell ref="B31:Y33"/>
    <mergeCell ref="C25:N25"/>
    <mergeCell ref="O25:Q25"/>
    <mergeCell ref="AK25:AR25"/>
    <mergeCell ref="AT25:BB25"/>
    <mergeCell ref="C26:N26"/>
    <mergeCell ref="O26:AI26"/>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s>
  <conditionalFormatting sqref="AC53:AH82">
    <cfRule type="cellIs" dxfId="15" priority="1" operator="lessThan">
      <formula>0</formula>
    </cfRule>
    <cfRule type="cellIs" dxfId="14" priority="2" operator="greaterThan">
      <formula>0</formula>
    </cfRule>
  </conditionalFormatting>
  <dataValidations count="1">
    <dataValidation type="list" allowBlank="1" showInputMessage="1" showErrorMessage="1" error="NO SE SELECCIONÓ UN CARGO DE LA LISTA" prompt="SELECCIONE UN CARGO DE LA LISTA" sqref="AK34:AX34 AK40:AX42 AK48:AX48">
      <formula1>$B$53:$B$82</formula1>
    </dataValidation>
  </dataValidations>
  <printOptions horizontalCentered="1"/>
  <pageMargins left="0" right="0" top="0" bottom="0" header="0.31496062992125984" footer="0.31496062992125984"/>
  <pageSetup scale="4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B0F0"/>
  </sheetPr>
  <dimension ref="A1:AP75"/>
  <sheetViews>
    <sheetView tabSelected="1" topLeftCell="A32" zoomScale="90" zoomScaleNormal="90" workbookViewId="0">
      <selection activeCell="B33" sqref="B33:AP33"/>
    </sheetView>
  </sheetViews>
  <sheetFormatPr baseColWidth="10" defaultColWidth="3.42578125" defaultRowHeight="18" customHeight="1" x14ac:dyDescent="0.25"/>
  <cols>
    <col min="1" max="1" width="3.42578125" style="1"/>
    <col min="2" max="16" width="3.42578125" style="3"/>
    <col min="17" max="19" width="3.5703125" style="3" customWidth="1"/>
    <col min="20" max="42" width="3.42578125" style="3" customWidth="1"/>
    <col min="43" max="16384" width="3.42578125" style="3"/>
  </cols>
  <sheetData>
    <row r="1" spans="2:42" ht="18" customHeight="1" thickBot="1" x14ac:dyDescent="0.3"/>
    <row r="2" spans="2:42" ht="8.25" customHeight="1" x14ac:dyDescent="0.25">
      <c r="B2" s="501"/>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3"/>
    </row>
    <row r="3" spans="2:42" ht="18" customHeight="1" x14ac:dyDescent="0.25">
      <c r="B3" s="504" t="s">
        <v>43</v>
      </c>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5"/>
      <c r="AO3" s="505"/>
      <c r="AP3" s="506"/>
    </row>
    <row r="4" spans="2:42" ht="18" customHeight="1" x14ac:dyDescent="0.25">
      <c r="B4" s="507" t="s">
        <v>44</v>
      </c>
      <c r="C4" s="508"/>
      <c r="D4" s="508"/>
      <c r="E4" s="508"/>
      <c r="F4" s="508"/>
      <c r="G4" s="508"/>
      <c r="H4" s="508"/>
      <c r="I4" s="508"/>
      <c r="J4" s="508"/>
      <c r="K4" s="508"/>
      <c r="L4" s="508"/>
      <c r="M4" s="508"/>
      <c r="N4" s="508"/>
      <c r="O4" s="508"/>
      <c r="P4" s="508"/>
      <c r="Q4" s="508"/>
      <c r="R4" s="508"/>
      <c r="S4" s="508"/>
      <c r="T4" s="508"/>
      <c r="U4" s="508"/>
      <c r="V4" s="508"/>
      <c r="W4" s="508"/>
      <c r="X4" s="508"/>
      <c r="Y4" s="508"/>
      <c r="Z4" s="508"/>
      <c r="AA4" s="508"/>
      <c r="AB4" s="508"/>
      <c r="AC4" s="508"/>
      <c r="AD4" s="508"/>
      <c r="AE4" s="508"/>
      <c r="AF4" s="508"/>
      <c r="AG4" s="508"/>
      <c r="AH4" s="508"/>
      <c r="AI4" s="508"/>
      <c r="AJ4" s="508"/>
      <c r="AK4" s="508"/>
      <c r="AL4" s="508"/>
      <c r="AM4" s="508"/>
      <c r="AN4" s="508"/>
      <c r="AO4" s="508"/>
      <c r="AP4" s="509"/>
    </row>
    <row r="5" spans="2:42" ht="18" customHeight="1" x14ac:dyDescent="0.25">
      <c r="B5" s="434" t="s">
        <v>45</v>
      </c>
      <c r="C5" s="435"/>
      <c r="D5" s="435"/>
      <c r="E5" s="435"/>
      <c r="F5" s="435"/>
      <c r="G5" s="435"/>
      <c r="H5" s="435"/>
      <c r="I5" s="435"/>
      <c r="J5" s="435"/>
      <c r="K5" s="435"/>
      <c r="L5" s="435"/>
      <c r="M5" s="435"/>
      <c r="N5" s="435"/>
      <c r="O5" s="435"/>
      <c r="P5" s="435"/>
      <c r="Q5" s="435"/>
      <c r="R5" s="435"/>
      <c r="S5" s="435"/>
      <c r="T5" s="435"/>
      <c r="U5" s="435"/>
      <c r="V5" s="435"/>
      <c r="W5" s="435"/>
      <c r="X5" s="435"/>
      <c r="Y5" s="435"/>
      <c r="Z5" s="435"/>
      <c r="AA5" s="435"/>
      <c r="AB5" s="435"/>
      <c r="AC5" s="435"/>
      <c r="AD5" s="435"/>
      <c r="AE5" s="435"/>
      <c r="AF5" s="435"/>
      <c r="AG5" s="435"/>
      <c r="AH5" s="435"/>
      <c r="AI5" s="435"/>
      <c r="AJ5" s="435"/>
      <c r="AK5" s="435"/>
      <c r="AL5" s="435"/>
      <c r="AM5" s="435"/>
      <c r="AN5" s="435"/>
      <c r="AO5" s="435"/>
      <c r="AP5" s="436"/>
    </row>
    <row r="6" spans="2:42" ht="18" customHeight="1" x14ac:dyDescent="0.25">
      <c r="B6" s="434" t="s">
        <v>46</v>
      </c>
      <c r="C6" s="435"/>
      <c r="D6" s="435"/>
      <c r="E6" s="435"/>
      <c r="F6" s="435"/>
      <c r="G6" s="435"/>
      <c r="H6" s="435"/>
      <c r="I6" s="435"/>
      <c r="J6" s="435"/>
      <c r="K6" s="435"/>
      <c r="L6" s="435"/>
      <c r="M6" s="435"/>
      <c r="N6" s="435"/>
      <c r="O6" s="435"/>
      <c r="P6" s="435"/>
      <c r="Q6" s="435"/>
      <c r="R6" s="435"/>
      <c r="S6" s="435"/>
      <c r="T6" s="435"/>
      <c r="U6" s="435"/>
      <c r="V6" s="435"/>
      <c r="W6" s="435"/>
      <c r="X6" s="435"/>
      <c r="Y6" s="435"/>
      <c r="Z6" s="435"/>
      <c r="AA6" s="435"/>
      <c r="AB6" s="435"/>
      <c r="AC6" s="435"/>
      <c r="AD6" s="435"/>
      <c r="AE6" s="435"/>
      <c r="AF6" s="435"/>
      <c r="AG6" s="435"/>
      <c r="AH6" s="435"/>
      <c r="AI6" s="435"/>
      <c r="AJ6" s="435"/>
      <c r="AK6" s="435"/>
      <c r="AL6" s="435"/>
      <c r="AM6" s="435"/>
      <c r="AN6" s="435"/>
      <c r="AO6" s="435"/>
      <c r="AP6" s="436"/>
    </row>
    <row r="7" spans="2:42" ht="18" customHeight="1" x14ac:dyDescent="0.25">
      <c r="B7" s="434" t="s">
        <v>47</v>
      </c>
      <c r="C7" s="435"/>
      <c r="D7" s="435"/>
      <c r="E7" s="435"/>
      <c r="F7" s="435"/>
      <c r="G7" s="435"/>
      <c r="H7" s="435"/>
      <c r="I7" s="435"/>
      <c r="J7" s="435"/>
      <c r="K7" s="435"/>
      <c r="L7" s="435"/>
      <c r="M7" s="435"/>
      <c r="N7" s="435"/>
      <c r="O7" s="435"/>
      <c r="P7" s="435"/>
      <c r="Q7" s="435"/>
      <c r="R7" s="435"/>
      <c r="S7" s="435"/>
      <c r="T7" s="435"/>
      <c r="U7" s="435"/>
      <c r="V7" s="435"/>
      <c r="W7" s="435"/>
      <c r="X7" s="435"/>
      <c r="Y7" s="435"/>
      <c r="Z7" s="435"/>
      <c r="AA7" s="435"/>
      <c r="AB7" s="435"/>
      <c r="AC7" s="435"/>
      <c r="AD7" s="435"/>
      <c r="AE7" s="435"/>
      <c r="AF7" s="435"/>
      <c r="AG7" s="435"/>
      <c r="AH7" s="435"/>
      <c r="AI7" s="435"/>
      <c r="AJ7" s="435"/>
      <c r="AK7" s="435"/>
      <c r="AL7" s="435"/>
      <c r="AM7" s="435"/>
      <c r="AN7" s="435"/>
      <c r="AO7" s="435"/>
      <c r="AP7" s="436"/>
    </row>
    <row r="8" spans="2:42" ht="18" customHeight="1" x14ac:dyDescent="0.25">
      <c r="B8" s="434" t="s">
        <v>48</v>
      </c>
      <c r="C8" s="435"/>
      <c r="D8" s="435"/>
      <c r="E8" s="435"/>
      <c r="F8" s="435"/>
      <c r="G8" s="435"/>
      <c r="H8" s="435"/>
      <c r="I8" s="435"/>
      <c r="J8" s="435"/>
      <c r="K8" s="435"/>
      <c r="L8" s="435"/>
      <c r="M8" s="435"/>
      <c r="N8" s="435"/>
      <c r="O8" s="435"/>
      <c r="P8" s="435"/>
      <c r="Q8" s="435"/>
      <c r="R8" s="435"/>
      <c r="S8" s="435"/>
      <c r="T8" s="435"/>
      <c r="U8" s="435"/>
      <c r="V8" s="435"/>
      <c r="W8" s="435"/>
      <c r="X8" s="435"/>
      <c r="Y8" s="435"/>
      <c r="Z8" s="435"/>
      <c r="AA8" s="435"/>
      <c r="AB8" s="435"/>
      <c r="AC8" s="435"/>
      <c r="AD8" s="435"/>
      <c r="AE8" s="435"/>
      <c r="AF8" s="435"/>
      <c r="AG8" s="435"/>
      <c r="AH8" s="435"/>
      <c r="AI8" s="435"/>
      <c r="AJ8" s="435"/>
      <c r="AK8" s="435"/>
      <c r="AL8" s="435"/>
      <c r="AM8" s="435"/>
      <c r="AN8" s="435"/>
      <c r="AO8" s="435"/>
      <c r="AP8" s="436"/>
    </row>
    <row r="9" spans="2:42" ht="18" customHeight="1" x14ac:dyDescent="0.25">
      <c r="B9" s="520" t="s">
        <v>49</v>
      </c>
      <c r="C9" s="521"/>
      <c r="D9" s="521"/>
      <c r="E9" s="521"/>
      <c r="F9" s="521"/>
      <c r="G9" s="521"/>
      <c r="H9" s="521"/>
      <c r="I9" s="521"/>
      <c r="J9" s="521"/>
      <c r="K9" s="521"/>
      <c r="L9" s="521"/>
      <c r="M9" s="521"/>
      <c r="N9" s="521"/>
      <c r="O9" s="521"/>
      <c r="P9" s="521"/>
      <c r="Q9" s="521"/>
      <c r="R9" s="521"/>
      <c r="S9" s="521"/>
      <c r="T9" s="521"/>
      <c r="U9" s="521"/>
      <c r="V9" s="521"/>
      <c r="W9" s="521"/>
      <c r="X9" s="521"/>
      <c r="Y9" s="521"/>
      <c r="Z9" s="521"/>
      <c r="AA9" s="521"/>
      <c r="AB9" s="521"/>
      <c r="AC9" s="521"/>
      <c r="AD9" s="521"/>
      <c r="AE9" s="521"/>
      <c r="AF9" s="521"/>
      <c r="AG9" s="521"/>
      <c r="AH9" s="521"/>
      <c r="AI9" s="521"/>
      <c r="AJ9" s="521"/>
      <c r="AK9" s="521"/>
      <c r="AL9" s="521"/>
      <c r="AM9" s="521"/>
      <c r="AN9" s="521"/>
      <c r="AO9" s="521"/>
      <c r="AP9" s="522"/>
    </row>
    <row r="10" spans="2:42" ht="8.25" customHeight="1" thickBot="1" x14ac:dyDescent="0.3">
      <c r="B10" s="523"/>
      <c r="C10" s="524"/>
      <c r="D10" s="524"/>
      <c r="E10" s="524"/>
      <c r="F10" s="524"/>
      <c r="G10" s="524"/>
      <c r="H10" s="524"/>
      <c r="I10" s="524"/>
      <c r="J10" s="524"/>
      <c r="K10" s="524"/>
      <c r="L10" s="524"/>
      <c r="M10" s="524"/>
      <c r="N10" s="524"/>
      <c r="O10" s="524"/>
      <c r="P10" s="524"/>
      <c r="Q10" s="524"/>
      <c r="R10" s="524"/>
      <c r="S10" s="524"/>
      <c r="T10" s="524"/>
      <c r="U10" s="524"/>
      <c r="V10" s="524"/>
      <c r="W10" s="524"/>
      <c r="X10" s="524"/>
      <c r="Y10" s="524"/>
      <c r="Z10" s="524"/>
      <c r="AA10" s="524"/>
      <c r="AB10" s="524"/>
      <c r="AC10" s="524"/>
      <c r="AD10" s="524"/>
      <c r="AE10" s="524"/>
      <c r="AF10" s="524"/>
      <c r="AG10" s="524"/>
      <c r="AH10" s="524"/>
      <c r="AI10" s="524"/>
      <c r="AJ10" s="524"/>
      <c r="AK10" s="524"/>
      <c r="AL10" s="524"/>
      <c r="AM10" s="524"/>
      <c r="AN10" s="524"/>
      <c r="AO10" s="524"/>
      <c r="AP10" s="525"/>
    </row>
    <row r="11" spans="2:42" ht="8.25" customHeight="1" x14ac:dyDescent="0.25">
      <c r="B11" s="501"/>
      <c r="C11" s="502"/>
      <c r="D11" s="502"/>
      <c r="E11" s="502"/>
      <c r="F11" s="502"/>
      <c r="G11" s="502"/>
      <c r="H11" s="502"/>
      <c r="I11" s="502"/>
      <c r="J11" s="502"/>
      <c r="K11" s="502"/>
      <c r="L11" s="502"/>
      <c r="M11" s="502"/>
      <c r="N11" s="502"/>
      <c r="O11" s="502"/>
      <c r="P11" s="502"/>
      <c r="Q11" s="502"/>
      <c r="R11" s="502"/>
      <c r="S11" s="502"/>
      <c r="T11" s="502"/>
      <c r="U11" s="502"/>
      <c r="V11" s="502"/>
      <c r="W11" s="502"/>
      <c r="X11" s="502"/>
      <c r="Y11" s="502"/>
      <c r="Z11" s="502"/>
      <c r="AA11" s="502"/>
      <c r="AB11" s="502"/>
      <c r="AC11" s="502"/>
      <c r="AD11" s="502"/>
      <c r="AE11" s="502"/>
      <c r="AF11" s="502"/>
      <c r="AG11" s="502"/>
      <c r="AH11" s="502"/>
      <c r="AI11" s="502"/>
      <c r="AJ11" s="502"/>
      <c r="AK11" s="502"/>
      <c r="AL11" s="502"/>
      <c r="AM11" s="502"/>
      <c r="AN11" s="502"/>
      <c r="AO11" s="502"/>
      <c r="AP11" s="503"/>
    </row>
    <row r="12" spans="2:42" ht="18" customHeight="1" x14ac:dyDescent="0.25">
      <c r="B12" s="507" t="s">
        <v>50</v>
      </c>
      <c r="C12" s="508"/>
      <c r="D12" s="508"/>
      <c r="E12" s="508"/>
      <c r="F12" s="508"/>
      <c r="G12" s="508"/>
      <c r="H12" s="508"/>
      <c r="I12" s="508"/>
      <c r="J12" s="508"/>
      <c r="K12" s="508"/>
      <c r="L12" s="508"/>
      <c r="M12" s="508"/>
      <c r="N12" s="508"/>
      <c r="O12" s="508"/>
      <c r="P12" s="508"/>
      <c r="Q12" s="508"/>
      <c r="R12" s="508"/>
      <c r="S12" s="508"/>
      <c r="T12" s="508"/>
      <c r="U12" s="508"/>
      <c r="V12" s="508"/>
      <c r="W12" s="508"/>
      <c r="X12" s="508"/>
      <c r="Y12" s="508"/>
      <c r="Z12" s="508"/>
      <c r="AA12" s="508"/>
      <c r="AB12" s="508"/>
      <c r="AC12" s="508"/>
      <c r="AD12" s="508"/>
      <c r="AE12" s="508"/>
      <c r="AF12" s="508"/>
      <c r="AG12" s="508"/>
      <c r="AH12" s="508"/>
      <c r="AI12" s="508"/>
      <c r="AJ12" s="508"/>
      <c r="AK12" s="508"/>
      <c r="AL12" s="508"/>
      <c r="AM12" s="508"/>
      <c r="AN12" s="508"/>
      <c r="AO12" s="508"/>
      <c r="AP12" s="509"/>
    </row>
    <row r="13" spans="2:42" ht="18" customHeight="1" x14ac:dyDescent="0.25">
      <c r="B13" s="514" t="s">
        <v>51</v>
      </c>
      <c r="C13" s="515"/>
      <c r="D13" s="515"/>
      <c r="E13" s="515"/>
      <c r="F13" s="515"/>
      <c r="G13" s="515"/>
      <c r="H13" s="515"/>
      <c r="I13" s="515"/>
      <c r="J13" s="515"/>
      <c r="K13" s="515"/>
      <c r="L13" s="515"/>
      <c r="M13" s="515"/>
      <c r="N13" s="515"/>
      <c r="O13" s="515"/>
      <c r="P13" s="515"/>
      <c r="Q13" s="515"/>
      <c r="R13" s="515"/>
      <c r="S13" s="515"/>
      <c r="T13" s="515"/>
      <c r="U13" s="515"/>
      <c r="V13" s="515"/>
      <c r="W13" s="515"/>
      <c r="X13" s="515"/>
      <c r="Y13" s="515"/>
      <c r="Z13" s="515"/>
      <c r="AA13" s="515"/>
      <c r="AB13" s="515"/>
      <c r="AC13" s="515"/>
      <c r="AD13" s="515"/>
      <c r="AE13" s="515"/>
      <c r="AF13" s="515"/>
      <c r="AG13" s="515"/>
      <c r="AH13" s="515"/>
      <c r="AI13" s="515"/>
      <c r="AJ13" s="515"/>
      <c r="AK13" s="515"/>
      <c r="AL13" s="515"/>
      <c r="AM13" s="515"/>
      <c r="AN13" s="515"/>
      <c r="AO13" s="515"/>
      <c r="AP13" s="516"/>
    </row>
    <row r="14" spans="2:42" ht="18" customHeight="1" x14ac:dyDescent="0.25">
      <c r="B14" s="514" t="s">
        <v>52</v>
      </c>
      <c r="C14" s="515"/>
      <c r="D14" s="515"/>
      <c r="E14" s="515"/>
      <c r="F14" s="515"/>
      <c r="G14" s="515"/>
      <c r="H14" s="515"/>
      <c r="I14" s="515"/>
      <c r="J14" s="515"/>
      <c r="K14" s="515"/>
      <c r="L14" s="515"/>
      <c r="M14" s="515"/>
      <c r="N14" s="515"/>
      <c r="O14" s="515"/>
      <c r="P14" s="515"/>
      <c r="Q14" s="515"/>
      <c r="R14" s="515"/>
      <c r="S14" s="515"/>
      <c r="T14" s="515"/>
      <c r="U14" s="515"/>
      <c r="V14" s="515"/>
      <c r="W14" s="515"/>
      <c r="X14" s="515"/>
      <c r="Y14" s="515"/>
      <c r="Z14" s="515"/>
      <c r="AA14" s="515"/>
      <c r="AB14" s="515"/>
      <c r="AC14" s="515"/>
      <c r="AD14" s="515"/>
      <c r="AE14" s="515"/>
      <c r="AF14" s="515"/>
      <c r="AG14" s="515"/>
      <c r="AH14" s="515"/>
      <c r="AI14" s="515"/>
      <c r="AJ14" s="515"/>
      <c r="AK14" s="515"/>
      <c r="AL14" s="515"/>
      <c r="AM14" s="515"/>
      <c r="AN14" s="515"/>
      <c r="AO14" s="515"/>
      <c r="AP14" s="516"/>
    </row>
    <row r="15" spans="2:42" ht="8.25" customHeight="1" thickBot="1" x14ac:dyDescent="0.3">
      <c r="B15" s="517"/>
      <c r="C15" s="518"/>
      <c r="D15" s="518"/>
      <c r="E15" s="518"/>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9"/>
    </row>
    <row r="16" spans="2:42" ht="8.25" customHeight="1" x14ac:dyDescent="0.25">
      <c r="B16" s="510"/>
      <c r="C16" s="511"/>
      <c r="D16" s="511"/>
      <c r="E16" s="511"/>
      <c r="F16" s="511"/>
      <c r="G16" s="511"/>
      <c r="H16" s="511"/>
      <c r="I16" s="511"/>
      <c r="J16" s="511"/>
      <c r="K16" s="511"/>
      <c r="L16" s="511"/>
      <c r="M16" s="511"/>
      <c r="N16" s="511"/>
      <c r="O16" s="511"/>
      <c r="P16" s="511"/>
      <c r="Q16" s="511"/>
      <c r="R16" s="511"/>
      <c r="S16" s="511"/>
      <c r="T16" s="511"/>
      <c r="U16" s="511"/>
      <c r="V16" s="511"/>
      <c r="W16" s="511"/>
      <c r="X16" s="511"/>
      <c r="Y16" s="511"/>
      <c r="Z16" s="511"/>
      <c r="AA16" s="511"/>
      <c r="AB16" s="511"/>
      <c r="AC16" s="511"/>
      <c r="AD16" s="511"/>
      <c r="AE16" s="511"/>
      <c r="AF16" s="511"/>
      <c r="AG16" s="511"/>
      <c r="AH16" s="511"/>
      <c r="AI16" s="511"/>
      <c r="AJ16" s="511"/>
      <c r="AK16" s="511"/>
      <c r="AL16" s="511"/>
      <c r="AM16" s="511"/>
      <c r="AN16" s="511"/>
      <c r="AO16" s="511"/>
      <c r="AP16" s="512"/>
    </row>
    <row r="17" spans="2:42" ht="18" customHeight="1" x14ac:dyDescent="0.25">
      <c r="B17" s="12"/>
      <c r="C17" s="13" t="s">
        <v>54</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508" t="s">
        <v>53</v>
      </c>
      <c r="AM17" s="508"/>
      <c r="AN17" s="513">
        <v>2017</v>
      </c>
      <c r="AO17" s="508"/>
      <c r="AP17" s="17"/>
    </row>
    <row r="18" spans="2:42" ht="8.25" customHeight="1" x14ac:dyDescent="0.25">
      <c r="B18" s="434"/>
      <c r="C18" s="435"/>
      <c r="D18" s="435"/>
      <c r="E18" s="435"/>
      <c r="F18" s="435"/>
      <c r="G18" s="435"/>
      <c r="H18" s="435"/>
      <c r="I18" s="435"/>
      <c r="J18" s="435"/>
      <c r="K18" s="435"/>
      <c r="L18" s="435"/>
      <c r="M18" s="435"/>
      <c r="N18" s="435"/>
      <c r="O18" s="435"/>
      <c r="P18" s="435"/>
      <c r="Q18" s="435"/>
      <c r="R18" s="435"/>
      <c r="S18" s="435"/>
      <c r="T18" s="435"/>
      <c r="U18" s="435"/>
      <c r="V18" s="435"/>
      <c r="W18" s="435"/>
      <c r="X18" s="435"/>
      <c r="Y18" s="435"/>
      <c r="Z18" s="435"/>
      <c r="AA18" s="435"/>
      <c r="AB18" s="435"/>
      <c r="AC18" s="435"/>
      <c r="AD18" s="435"/>
      <c r="AE18" s="435"/>
      <c r="AF18" s="435"/>
      <c r="AG18" s="435"/>
      <c r="AH18" s="435"/>
      <c r="AI18" s="435"/>
      <c r="AJ18" s="435"/>
      <c r="AK18" s="435"/>
      <c r="AL18" s="435"/>
      <c r="AM18" s="435"/>
      <c r="AN18" s="435"/>
      <c r="AO18" s="435"/>
      <c r="AP18" s="436"/>
    </row>
    <row r="19" spans="2:42" ht="18" customHeight="1" x14ac:dyDescent="0.25">
      <c r="B19" s="431" t="s">
        <v>55</v>
      </c>
      <c r="C19" s="432"/>
      <c r="D19" s="432"/>
      <c r="E19" s="432"/>
      <c r="F19" s="432"/>
      <c r="G19" s="432"/>
      <c r="H19" s="432"/>
      <c r="I19" s="432"/>
      <c r="J19" s="43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2"/>
      <c r="AK19" s="432"/>
      <c r="AL19" s="432"/>
      <c r="AM19" s="432"/>
      <c r="AN19" s="432"/>
      <c r="AO19" s="432"/>
      <c r="AP19" s="433"/>
    </row>
    <row r="20" spans="2:42" ht="8.25" customHeight="1" thickBot="1" x14ac:dyDescent="0.3">
      <c r="B20" s="14"/>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6"/>
      <c r="AJ20" s="16"/>
      <c r="AK20" s="16"/>
      <c r="AL20" s="16"/>
      <c r="AM20" s="16"/>
      <c r="AN20" s="16"/>
      <c r="AO20" s="16"/>
      <c r="AP20" s="18"/>
    </row>
    <row r="21" spans="2:42" ht="8.25" customHeight="1" x14ac:dyDescent="0.25">
      <c r="B21" s="460" t="s">
        <v>6</v>
      </c>
      <c r="C21" s="461"/>
      <c r="D21" s="461"/>
      <c r="E21" s="461"/>
      <c r="F21" s="461"/>
      <c r="G21" s="461"/>
      <c r="H21" s="461"/>
      <c r="I21" s="461"/>
      <c r="J21" s="461"/>
      <c r="K21" s="461"/>
      <c r="L21" s="461"/>
      <c r="M21" s="461"/>
      <c r="N21" s="461"/>
      <c r="O21" s="461"/>
      <c r="P21" s="462"/>
      <c r="Q21" s="451" t="s">
        <v>20</v>
      </c>
      <c r="R21" s="452"/>
      <c r="S21" s="453"/>
      <c r="T21" s="460" t="s">
        <v>21</v>
      </c>
      <c r="U21" s="461"/>
      <c r="V21" s="461"/>
      <c r="W21" s="462"/>
      <c r="X21" s="460" t="s">
        <v>42</v>
      </c>
      <c r="Y21" s="461"/>
      <c r="Z21" s="461"/>
      <c r="AA21" s="461"/>
      <c r="AB21" s="461"/>
      <c r="AC21" s="462"/>
      <c r="AD21" s="460" t="s">
        <v>11</v>
      </c>
      <c r="AE21" s="461"/>
      <c r="AF21" s="461"/>
      <c r="AG21" s="461"/>
      <c r="AH21" s="461"/>
      <c r="AI21" s="461"/>
      <c r="AJ21" s="462"/>
      <c r="AK21" s="460" t="s">
        <v>12</v>
      </c>
      <c r="AL21" s="461"/>
      <c r="AM21" s="461"/>
      <c r="AN21" s="461"/>
      <c r="AO21" s="461"/>
      <c r="AP21" s="462"/>
    </row>
    <row r="22" spans="2:42" ht="18" customHeight="1" x14ac:dyDescent="0.25">
      <c r="B22" s="463"/>
      <c r="C22" s="464"/>
      <c r="D22" s="464"/>
      <c r="E22" s="464"/>
      <c r="F22" s="464"/>
      <c r="G22" s="464"/>
      <c r="H22" s="464"/>
      <c r="I22" s="464"/>
      <c r="J22" s="464"/>
      <c r="K22" s="464"/>
      <c r="L22" s="464"/>
      <c r="M22" s="464"/>
      <c r="N22" s="464"/>
      <c r="O22" s="464"/>
      <c r="P22" s="465"/>
      <c r="Q22" s="454"/>
      <c r="R22" s="455"/>
      <c r="S22" s="456"/>
      <c r="T22" s="463"/>
      <c r="U22" s="464"/>
      <c r="V22" s="464"/>
      <c r="W22" s="465"/>
      <c r="X22" s="463"/>
      <c r="Y22" s="464"/>
      <c r="Z22" s="464"/>
      <c r="AA22" s="464"/>
      <c r="AB22" s="464"/>
      <c r="AC22" s="465"/>
      <c r="AD22" s="463"/>
      <c r="AE22" s="464"/>
      <c r="AF22" s="464"/>
      <c r="AG22" s="464"/>
      <c r="AH22" s="464"/>
      <c r="AI22" s="464"/>
      <c r="AJ22" s="465"/>
      <c r="AK22" s="463"/>
      <c r="AL22" s="464"/>
      <c r="AM22" s="464"/>
      <c r="AN22" s="464"/>
      <c r="AO22" s="464"/>
      <c r="AP22" s="465"/>
    </row>
    <row r="23" spans="2:42" ht="8.25" customHeight="1" thickBot="1" x14ac:dyDescent="0.3">
      <c r="B23" s="466"/>
      <c r="C23" s="467"/>
      <c r="D23" s="467"/>
      <c r="E23" s="467"/>
      <c r="F23" s="467"/>
      <c r="G23" s="467"/>
      <c r="H23" s="467"/>
      <c r="I23" s="467"/>
      <c r="J23" s="467"/>
      <c r="K23" s="467"/>
      <c r="L23" s="467"/>
      <c r="M23" s="467"/>
      <c r="N23" s="467"/>
      <c r="O23" s="467"/>
      <c r="P23" s="468"/>
      <c r="Q23" s="454"/>
      <c r="R23" s="455"/>
      <c r="S23" s="456"/>
      <c r="T23" s="463"/>
      <c r="U23" s="464"/>
      <c r="V23" s="464"/>
      <c r="W23" s="465"/>
      <c r="X23" s="463"/>
      <c r="Y23" s="464"/>
      <c r="Z23" s="464"/>
      <c r="AA23" s="464"/>
      <c r="AB23" s="464"/>
      <c r="AC23" s="465"/>
      <c r="AD23" s="463"/>
      <c r="AE23" s="464"/>
      <c r="AF23" s="464"/>
      <c r="AG23" s="464"/>
      <c r="AH23" s="464"/>
      <c r="AI23" s="464"/>
      <c r="AJ23" s="465"/>
      <c r="AK23" s="463"/>
      <c r="AL23" s="464"/>
      <c r="AM23" s="464"/>
      <c r="AN23" s="464"/>
      <c r="AO23" s="464"/>
      <c r="AP23" s="465"/>
    </row>
    <row r="24" spans="2:42" ht="18" customHeight="1" x14ac:dyDescent="0.25">
      <c r="B24" s="449" t="s">
        <v>41</v>
      </c>
      <c r="C24" s="450"/>
      <c r="D24" s="450"/>
      <c r="E24" s="450"/>
      <c r="F24" s="450"/>
      <c r="G24" s="450"/>
      <c r="H24" s="450"/>
      <c r="I24" s="450"/>
      <c r="J24" s="450"/>
      <c r="K24" s="450"/>
      <c r="L24" s="450"/>
      <c r="M24" s="450"/>
      <c r="N24" s="450"/>
      <c r="O24" s="450"/>
      <c r="P24" s="450"/>
      <c r="Q24" s="457">
        <v>1</v>
      </c>
      <c r="R24" s="458"/>
      <c r="S24" s="459"/>
      <c r="T24" s="475">
        <f>+Q24*2112</f>
        <v>2112</v>
      </c>
      <c r="U24" s="476"/>
      <c r="V24" s="476"/>
      <c r="W24" s="477"/>
      <c r="X24" s="487">
        <v>3573016</v>
      </c>
      <c r="Y24" s="488"/>
      <c r="Z24" s="488"/>
      <c r="AA24" s="488"/>
      <c r="AB24" s="488"/>
      <c r="AC24" s="489"/>
      <c r="AD24" s="496">
        <f>+(X24/30)/8</f>
        <v>14887.566666666668</v>
      </c>
      <c r="AE24" s="497"/>
      <c r="AF24" s="497"/>
      <c r="AG24" s="497"/>
      <c r="AH24" s="497"/>
      <c r="AI24" s="497"/>
      <c r="AJ24" s="526"/>
      <c r="AK24" s="496">
        <f>(AD24*$X$70)+AD24</f>
        <v>22629.101333333336</v>
      </c>
      <c r="AL24" s="497"/>
      <c r="AM24" s="497"/>
      <c r="AN24" s="497"/>
      <c r="AO24" s="497"/>
      <c r="AP24" s="498"/>
    </row>
    <row r="25" spans="2:42" ht="18" customHeight="1" x14ac:dyDescent="0.25">
      <c r="B25" s="445" t="s">
        <v>15</v>
      </c>
      <c r="C25" s="446"/>
      <c r="D25" s="446"/>
      <c r="E25" s="446"/>
      <c r="F25" s="446"/>
      <c r="G25" s="446"/>
      <c r="H25" s="446"/>
      <c r="I25" s="446"/>
      <c r="J25" s="446"/>
      <c r="K25" s="446"/>
      <c r="L25" s="446"/>
      <c r="M25" s="446"/>
      <c r="N25" s="446"/>
      <c r="O25" s="446"/>
      <c r="P25" s="446"/>
      <c r="Q25" s="439">
        <v>2</v>
      </c>
      <c r="R25" s="440"/>
      <c r="S25" s="441"/>
      <c r="T25" s="442">
        <f>+Q25*2112</f>
        <v>4224</v>
      </c>
      <c r="U25" s="443"/>
      <c r="V25" s="443"/>
      <c r="W25" s="444"/>
      <c r="X25" s="478">
        <v>1251259</v>
      </c>
      <c r="Y25" s="479"/>
      <c r="Z25" s="479"/>
      <c r="AA25" s="479"/>
      <c r="AB25" s="479"/>
      <c r="AC25" s="480"/>
      <c r="AD25" s="490">
        <f t="shared" ref="AD25:AD53" si="0">+(X25/30)/8</f>
        <v>5213.5791666666664</v>
      </c>
      <c r="AE25" s="491"/>
      <c r="AF25" s="491"/>
      <c r="AG25" s="491"/>
      <c r="AH25" s="491"/>
      <c r="AI25" s="491"/>
      <c r="AJ25" s="492"/>
      <c r="AK25" s="490">
        <f t="shared" ref="AK25:AK53" si="1">(AD25*$X$70)+AD25</f>
        <v>7924.6403333333328</v>
      </c>
      <c r="AL25" s="491"/>
      <c r="AM25" s="491"/>
      <c r="AN25" s="491"/>
      <c r="AO25" s="491"/>
      <c r="AP25" s="499"/>
    </row>
    <row r="26" spans="2:42" ht="18" customHeight="1" x14ac:dyDescent="0.25">
      <c r="B26" s="437" t="s">
        <v>30</v>
      </c>
      <c r="C26" s="438"/>
      <c r="D26" s="438"/>
      <c r="E26" s="438"/>
      <c r="F26" s="438"/>
      <c r="G26" s="438"/>
      <c r="H26" s="438"/>
      <c r="I26" s="438"/>
      <c r="J26" s="438"/>
      <c r="K26" s="438"/>
      <c r="L26" s="438"/>
      <c r="M26" s="438"/>
      <c r="N26" s="438"/>
      <c r="O26" s="438"/>
      <c r="P26" s="438"/>
      <c r="Q26" s="439">
        <v>1</v>
      </c>
      <c r="R26" s="440"/>
      <c r="S26" s="441"/>
      <c r="T26" s="442">
        <f>+Q26*2112</f>
        <v>2112</v>
      </c>
      <c r="U26" s="443"/>
      <c r="V26" s="443"/>
      <c r="W26" s="444"/>
      <c r="X26" s="478">
        <v>1251259</v>
      </c>
      <c r="Y26" s="479"/>
      <c r="Z26" s="479"/>
      <c r="AA26" s="479"/>
      <c r="AB26" s="479"/>
      <c r="AC26" s="480"/>
      <c r="AD26" s="490">
        <f t="shared" si="0"/>
        <v>5213.5791666666664</v>
      </c>
      <c r="AE26" s="491"/>
      <c r="AF26" s="491"/>
      <c r="AG26" s="491"/>
      <c r="AH26" s="491"/>
      <c r="AI26" s="491"/>
      <c r="AJ26" s="492"/>
      <c r="AK26" s="490">
        <f t="shared" si="1"/>
        <v>7924.6403333333328</v>
      </c>
      <c r="AL26" s="491"/>
      <c r="AM26" s="491"/>
      <c r="AN26" s="491"/>
      <c r="AO26" s="491"/>
      <c r="AP26" s="499"/>
    </row>
    <row r="27" spans="2:42" ht="18" customHeight="1" x14ac:dyDescent="0.25">
      <c r="B27" s="437" t="s">
        <v>16</v>
      </c>
      <c r="C27" s="438"/>
      <c r="D27" s="438"/>
      <c r="E27" s="438"/>
      <c r="F27" s="438"/>
      <c r="G27" s="438"/>
      <c r="H27" s="438"/>
      <c r="I27" s="438"/>
      <c r="J27" s="438"/>
      <c r="K27" s="438"/>
      <c r="L27" s="438"/>
      <c r="M27" s="438"/>
      <c r="N27" s="438"/>
      <c r="O27" s="438"/>
      <c r="P27" s="438"/>
      <c r="Q27" s="439">
        <v>1</v>
      </c>
      <c r="R27" s="440"/>
      <c r="S27" s="441"/>
      <c r="T27" s="442">
        <f t="shared" ref="T27:T53" si="2">+Q27*2112</f>
        <v>2112</v>
      </c>
      <c r="U27" s="443"/>
      <c r="V27" s="443"/>
      <c r="W27" s="444"/>
      <c r="X27" s="478">
        <v>1251259</v>
      </c>
      <c r="Y27" s="479"/>
      <c r="Z27" s="479"/>
      <c r="AA27" s="479"/>
      <c r="AB27" s="479"/>
      <c r="AC27" s="480"/>
      <c r="AD27" s="490">
        <f t="shared" si="0"/>
        <v>5213.5791666666664</v>
      </c>
      <c r="AE27" s="491"/>
      <c r="AF27" s="491"/>
      <c r="AG27" s="491"/>
      <c r="AH27" s="491"/>
      <c r="AI27" s="491"/>
      <c r="AJ27" s="492"/>
      <c r="AK27" s="490">
        <f t="shared" si="1"/>
        <v>7924.6403333333328</v>
      </c>
      <c r="AL27" s="491"/>
      <c r="AM27" s="491"/>
      <c r="AN27" s="491"/>
      <c r="AO27" s="491"/>
      <c r="AP27" s="499"/>
    </row>
    <row r="28" spans="2:42" ht="18" customHeight="1" x14ac:dyDescent="0.25">
      <c r="B28" s="437" t="s">
        <v>23</v>
      </c>
      <c r="C28" s="438"/>
      <c r="D28" s="438"/>
      <c r="E28" s="438"/>
      <c r="F28" s="438"/>
      <c r="G28" s="438"/>
      <c r="H28" s="438"/>
      <c r="I28" s="438"/>
      <c r="J28" s="438"/>
      <c r="K28" s="438"/>
      <c r="L28" s="438"/>
      <c r="M28" s="438"/>
      <c r="N28" s="438"/>
      <c r="O28" s="438"/>
      <c r="P28" s="438"/>
      <c r="Q28" s="439">
        <v>1</v>
      </c>
      <c r="R28" s="440"/>
      <c r="S28" s="441"/>
      <c r="T28" s="442">
        <f t="shared" si="2"/>
        <v>2112</v>
      </c>
      <c r="U28" s="443"/>
      <c r="V28" s="443"/>
      <c r="W28" s="444"/>
      <c r="X28" s="478">
        <v>1251259</v>
      </c>
      <c r="Y28" s="479"/>
      <c r="Z28" s="479"/>
      <c r="AA28" s="479"/>
      <c r="AB28" s="479"/>
      <c r="AC28" s="480"/>
      <c r="AD28" s="490">
        <f t="shared" si="0"/>
        <v>5213.5791666666664</v>
      </c>
      <c r="AE28" s="491"/>
      <c r="AF28" s="491"/>
      <c r="AG28" s="491"/>
      <c r="AH28" s="491"/>
      <c r="AI28" s="491"/>
      <c r="AJ28" s="492"/>
      <c r="AK28" s="490">
        <f t="shared" si="1"/>
        <v>7924.6403333333328</v>
      </c>
      <c r="AL28" s="491"/>
      <c r="AM28" s="491"/>
      <c r="AN28" s="491"/>
      <c r="AO28" s="491"/>
      <c r="AP28" s="499"/>
    </row>
    <row r="29" spans="2:42" ht="18" customHeight="1" x14ac:dyDescent="0.25">
      <c r="B29" s="437" t="s">
        <v>22</v>
      </c>
      <c r="C29" s="438"/>
      <c r="D29" s="438"/>
      <c r="E29" s="438"/>
      <c r="F29" s="438"/>
      <c r="G29" s="438"/>
      <c r="H29" s="438"/>
      <c r="I29" s="438"/>
      <c r="J29" s="438"/>
      <c r="K29" s="438"/>
      <c r="L29" s="438"/>
      <c r="M29" s="438"/>
      <c r="N29" s="438"/>
      <c r="O29" s="438"/>
      <c r="P29" s="438"/>
      <c r="Q29" s="439">
        <v>1</v>
      </c>
      <c r="R29" s="440"/>
      <c r="S29" s="441"/>
      <c r="T29" s="442">
        <f t="shared" si="2"/>
        <v>2112</v>
      </c>
      <c r="U29" s="443"/>
      <c r="V29" s="443"/>
      <c r="W29" s="444"/>
      <c r="X29" s="478">
        <v>1251259</v>
      </c>
      <c r="Y29" s="479"/>
      <c r="Z29" s="479"/>
      <c r="AA29" s="479"/>
      <c r="AB29" s="479"/>
      <c r="AC29" s="480"/>
      <c r="AD29" s="490">
        <f t="shared" si="0"/>
        <v>5213.5791666666664</v>
      </c>
      <c r="AE29" s="491"/>
      <c r="AF29" s="491"/>
      <c r="AG29" s="491"/>
      <c r="AH29" s="491"/>
      <c r="AI29" s="491"/>
      <c r="AJ29" s="492"/>
      <c r="AK29" s="490">
        <f t="shared" si="1"/>
        <v>7924.6403333333328</v>
      </c>
      <c r="AL29" s="491"/>
      <c r="AM29" s="491"/>
      <c r="AN29" s="491"/>
      <c r="AO29" s="491"/>
      <c r="AP29" s="499"/>
    </row>
    <row r="30" spans="2:42" ht="18" customHeight="1" x14ac:dyDescent="0.25">
      <c r="B30" s="437" t="s">
        <v>29</v>
      </c>
      <c r="C30" s="438"/>
      <c r="D30" s="438"/>
      <c r="E30" s="438"/>
      <c r="F30" s="438"/>
      <c r="G30" s="438"/>
      <c r="H30" s="438"/>
      <c r="I30" s="438"/>
      <c r="J30" s="438"/>
      <c r="K30" s="438"/>
      <c r="L30" s="438"/>
      <c r="M30" s="438"/>
      <c r="N30" s="438"/>
      <c r="O30" s="438"/>
      <c r="P30" s="438"/>
      <c r="Q30" s="439">
        <v>1</v>
      </c>
      <c r="R30" s="440"/>
      <c r="S30" s="441"/>
      <c r="T30" s="442">
        <f t="shared" si="2"/>
        <v>2112</v>
      </c>
      <c r="U30" s="443"/>
      <c r="V30" s="443"/>
      <c r="W30" s="444"/>
      <c r="X30" s="478">
        <v>1251259</v>
      </c>
      <c r="Y30" s="479"/>
      <c r="Z30" s="479"/>
      <c r="AA30" s="479"/>
      <c r="AB30" s="479"/>
      <c r="AC30" s="480"/>
      <c r="AD30" s="490">
        <f t="shared" si="0"/>
        <v>5213.5791666666664</v>
      </c>
      <c r="AE30" s="491"/>
      <c r="AF30" s="491"/>
      <c r="AG30" s="491"/>
      <c r="AH30" s="491"/>
      <c r="AI30" s="491"/>
      <c r="AJ30" s="492"/>
      <c r="AK30" s="490">
        <f t="shared" si="1"/>
        <v>7924.6403333333328</v>
      </c>
      <c r="AL30" s="491"/>
      <c r="AM30" s="491"/>
      <c r="AN30" s="491"/>
      <c r="AO30" s="491"/>
      <c r="AP30" s="499"/>
    </row>
    <row r="31" spans="2:42" ht="18" customHeight="1" x14ac:dyDescent="0.25">
      <c r="B31" s="437" t="s">
        <v>14</v>
      </c>
      <c r="C31" s="438"/>
      <c r="D31" s="438"/>
      <c r="E31" s="438"/>
      <c r="F31" s="438"/>
      <c r="G31" s="438"/>
      <c r="H31" s="438"/>
      <c r="I31" s="438"/>
      <c r="J31" s="438"/>
      <c r="K31" s="438"/>
      <c r="L31" s="438"/>
      <c r="M31" s="438"/>
      <c r="N31" s="438"/>
      <c r="O31" s="438"/>
      <c r="P31" s="438"/>
      <c r="Q31" s="439">
        <v>3</v>
      </c>
      <c r="R31" s="440"/>
      <c r="S31" s="441"/>
      <c r="T31" s="442">
        <f t="shared" si="2"/>
        <v>6336</v>
      </c>
      <c r="U31" s="443"/>
      <c r="V31" s="443"/>
      <c r="W31" s="444"/>
      <c r="X31" s="478">
        <v>1251259</v>
      </c>
      <c r="Y31" s="479"/>
      <c r="Z31" s="479"/>
      <c r="AA31" s="479"/>
      <c r="AB31" s="479"/>
      <c r="AC31" s="480"/>
      <c r="AD31" s="490">
        <f t="shared" si="0"/>
        <v>5213.5791666666664</v>
      </c>
      <c r="AE31" s="491"/>
      <c r="AF31" s="491"/>
      <c r="AG31" s="491"/>
      <c r="AH31" s="491"/>
      <c r="AI31" s="491"/>
      <c r="AJ31" s="492"/>
      <c r="AK31" s="490">
        <f t="shared" si="1"/>
        <v>7924.6403333333328</v>
      </c>
      <c r="AL31" s="491"/>
      <c r="AM31" s="491"/>
      <c r="AN31" s="491"/>
      <c r="AO31" s="491"/>
      <c r="AP31" s="499"/>
    </row>
    <row r="32" spans="2:42" ht="18" customHeight="1" x14ac:dyDescent="0.25">
      <c r="B32" s="437" t="s">
        <v>31</v>
      </c>
      <c r="C32" s="438"/>
      <c r="D32" s="438"/>
      <c r="E32" s="438"/>
      <c r="F32" s="438"/>
      <c r="G32" s="438"/>
      <c r="H32" s="438"/>
      <c r="I32" s="438"/>
      <c r="J32" s="438"/>
      <c r="K32" s="438"/>
      <c r="L32" s="438"/>
      <c r="M32" s="438"/>
      <c r="N32" s="438"/>
      <c r="O32" s="438"/>
      <c r="P32" s="438"/>
      <c r="Q32" s="439">
        <v>1</v>
      </c>
      <c r="R32" s="440"/>
      <c r="S32" s="441"/>
      <c r="T32" s="442">
        <f t="shared" si="2"/>
        <v>2112</v>
      </c>
      <c r="U32" s="443"/>
      <c r="V32" s="443"/>
      <c r="W32" s="444"/>
      <c r="X32" s="478">
        <v>1764777</v>
      </c>
      <c r="Y32" s="479"/>
      <c r="Z32" s="479"/>
      <c r="AA32" s="479"/>
      <c r="AB32" s="479"/>
      <c r="AC32" s="480"/>
      <c r="AD32" s="490">
        <f t="shared" si="0"/>
        <v>7353.2375000000002</v>
      </c>
      <c r="AE32" s="491"/>
      <c r="AF32" s="491"/>
      <c r="AG32" s="491"/>
      <c r="AH32" s="491"/>
      <c r="AI32" s="491"/>
      <c r="AJ32" s="492"/>
      <c r="AK32" s="490">
        <f t="shared" si="1"/>
        <v>11176.921</v>
      </c>
      <c r="AL32" s="491"/>
      <c r="AM32" s="491"/>
      <c r="AN32" s="491"/>
      <c r="AO32" s="491"/>
      <c r="AP32" s="499"/>
    </row>
    <row r="33" spans="2:42" ht="18" customHeight="1" x14ac:dyDescent="0.25">
      <c r="B33" s="437" t="s">
        <v>32</v>
      </c>
      <c r="C33" s="438"/>
      <c r="D33" s="438"/>
      <c r="E33" s="438"/>
      <c r="F33" s="438"/>
      <c r="G33" s="438"/>
      <c r="H33" s="438"/>
      <c r="I33" s="438"/>
      <c r="J33" s="438"/>
      <c r="K33" s="438"/>
      <c r="L33" s="438"/>
      <c r="M33" s="438"/>
      <c r="N33" s="438"/>
      <c r="O33" s="438"/>
      <c r="P33" s="438"/>
      <c r="Q33" s="439">
        <v>15</v>
      </c>
      <c r="R33" s="440"/>
      <c r="S33" s="441"/>
      <c r="T33" s="442">
        <f t="shared" si="2"/>
        <v>31680</v>
      </c>
      <c r="U33" s="443"/>
      <c r="V33" s="443"/>
      <c r="W33" s="444"/>
      <c r="X33" s="478">
        <v>1731779</v>
      </c>
      <c r="Y33" s="479"/>
      <c r="Z33" s="479"/>
      <c r="AA33" s="479"/>
      <c r="AB33" s="479"/>
      <c r="AC33" s="480"/>
      <c r="AD33" s="490">
        <f t="shared" si="0"/>
        <v>7215.7458333333334</v>
      </c>
      <c r="AE33" s="491"/>
      <c r="AF33" s="491"/>
      <c r="AG33" s="491"/>
      <c r="AH33" s="491"/>
      <c r="AI33" s="491"/>
      <c r="AJ33" s="492"/>
      <c r="AK33" s="490">
        <f t="shared" si="1"/>
        <v>10967.933666666668</v>
      </c>
      <c r="AL33" s="491"/>
      <c r="AM33" s="491"/>
      <c r="AN33" s="491"/>
      <c r="AO33" s="491"/>
      <c r="AP33" s="499"/>
    </row>
    <row r="34" spans="2:42" ht="18" customHeight="1" x14ac:dyDescent="0.25">
      <c r="B34" s="437" t="s">
        <v>33</v>
      </c>
      <c r="C34" s="438"/>
      <c r="D34" s="438"/>
      <c r="E34" s="438"/>
      <c r="F34" s="438"/>
      <c r="G34" s="438"/>
      <c r="H34" s="438"/>
      <c r="I34" s="438"/>
      <c r="J34" s="438"/>
      <c r="K34" s="438"/>
      <c r="L34" s="438"/>
      <c r="M34" s="438"/>
      <c r="N34" s="438"/>
      <c r="O34" s="438"/>
      <c r="P34" s="438"/>
      <c r="Q34" s="439">
        <v>1</v>
      </c>
      <c r="R34" s="440"/>
      <c r="S34" s="441"/>
      <c r="T34" s="442">
        <f t="shared" si="2"/>
        <v>2112</v>
      </c>
      <c r="U34" s="443"/>
      <c r="V34" s="443"/>
      <c r="W34" s="444"/>
      <c r="X34" s="478">
        <v>1251259</v>
      </c>
      <c r="Y34" s="479"/>
      <c r="Z34" s="479"/>
      <c r="AA34" s="479"/>
      <c r="AB34" s="479"/>
      <c r="AC34" s="480"/>
      <c r="AD34" s="490">
        <f t="shared" si="0"/>
        <v>5213.5791666666664</v>
      </c>
      <c r="AE34" s="491"/>
      <c r="AF34" s="491"/>
      <c r="AG34" s="491"/>
      <c r="AH34" s="491"/>
      <c r="AI34" s="491"/>
      <c r="AJ34" s="492"/>
      <c r="AK34" s="490">
        <f t="shared" si="1"/>
        <v>7924.6403333333328</v>
      </c>
      <c r="AL34" s="491"/>
      <c r="AM34" s="491"/>
      <c r="AN34" s="491"/>
      <c r="AO34" s="491"/>
      <c r="AP34" s="499"/>
    </row>
    <row r="35" spans="2:42" ht="18" customHeight="1" x14ac:dyDescent="0.25">
      <c r="B35" s="437" t="s">
        <v>34</v>
      </c>
      <c r="C35" s="438"/>
      <c r="D35" s="438"/>
      <c r="E35" s="438"/>
      <c r="F35" s="438"/>
      <c r="G35" s="438"/>
      <c r="H35" s="438"/>
      <c r="I35" s="438"/>
      <c r="J35" s="438"/>
      <c r="K35" s="438"/>
      <c r="L35" s="438"/>
      <c r="M35" s="438"/>
      <c r="N35" s="438"/>
      <c r="O35" s="438"/>
      <c r="P35" s="438"/>
      <c r="Q35" s="439">
        <v>2</v>
      </c>
      <c r="R35" s="440"/>
      <c r="S35" s="441"/>
      <c r="T35" s="442">
        <f t="shared" si="2"/>
        <v>4224</v>
      </c>
      <c r="U35" s="443"/>
      <c r="V35" s="443"/>
      <c r="W35" s="444"/>
      <c r="X35" s="478">
        <v>1251259</v>
      </c>
      <c r="Y35" s="479"/>
      <c r="Z35" s="479"/>
      <c r="AA35" s="479"/>
      <c r="AB35" s="479"/>
      <c r="AC35" s="480"/>
      <c r="AD35" s="490">
        <f t="shared" si="0"/>
        <v>5213.5791666666664</v>
      </c>
      <c r="AE35" s="491"/>
      <c r="AF35" s="491"/>
      <c r="AG35" s="491"/>
      <c r="AH35" s="491"/>
      <c r="AI35" s="491"/>
      <c r="AJ35" s="492"/>
      <c r="AK35" s="490">
        <f t="shared" si="1"/>
        <v>7924.6403333333328</v>
      </c>
      <c r="AL35" s="491"/>
      <c r="AM35" s="491"/>
      <c r="AN35" s="491"/>
      <c r="AO35" s="491"/>
      <c r="AP35" s="499"/>
    </row>
    <row r="36" spans="2:42" ht="18" customHeight="1" x14ac:dyDescent="0.25">
      <c r="B36" s="437" t="s">
        <v>35</v>
      </c>
      <c r="C36" s="438"/>
      <c r="D36" s="438"/>
      <c r="E36" s="438"/>
      <c r="F36" s="438"/>
      <c r="G36" s="438"/>
      <c r="H36" s="438"/>
      <c r="I36" s="438"/>
      <c r="J36" s="438"/>
      <c r="K36" s="438"/>
      <c r="L36" s="438"/>
      <c r="M36" s="438"/>
      <c r="N36" s="438"/>
      <c r="O36" s="438"/>
      <c r="P36" s="438"/>
      <c r="Q36" s="439">
        <v>1</v>
      </c>
      <c r="R36" s="440"/>
      <c r="S36" s="441"/>
      <c r="T36" s="442">
        <f t="shared" si="2"/>
        <v>2112</v>
      </c>
      <c r="U36" s="443"/>
      <c r="V36" s="443"/>
      <c r="W36" s="444"/>
      <c r="X36" s="478">
        <v>1850168</v>
      </c>
      <c r="Y36" s="479"/>
      <c r="Z36" s="479"/>
      <c r="AA36" s="479"/>
      <c r="AB36" s="479"/>
      <c r="AC36" s="480"/>
      <c r="AD36" s="490">
        <f t="shared" si="0"/>
        <v>7709.0333333333338</v>
      </c>
      <c r="AE36" s="491"/>
      <c r="AF36" s="491"/>
      <c r="AG36" s="491"/>
      <c r="AH36" s="491"/>
      <c r="AI36" s="491"/>
      <c r="AJ36" s="492"/>
      <c r="AK36" s="490">
        <f t="shared" si="1"/>
        <v>11717.730666666666</v>
      </c>
      <c r="AL36" s="491"/>
      <c r="AM36" s="491"/>
      <c r="AN36" s="491"/>
      <c r="AO36" s="491"/>
      <c r="AP36" s="499"/>
    </row>
    <row r="37" spans="2:42" ht="18" customHeight="1" x14ac:dyDescent="0.25">
      <c r="B37" s="437" t="s">
        <v>36</v>
      </c>
      <c r="C37" s="438"/>
      <c r="D37" s="438"/>
      <c r="E37" s="438"/>
      <c r="F37" s="438"/>
      <c r="G37" s="438"/>
      <c r="H37" s="438"/>
      <c r="I37" s="438"/>
      <c r="J37" s="438"/>
      <c r="K37" s="438"/>
      <c r="L37" s="438"/>
      <c r="M37" s="438"/>
      <c r="N37" s="438"/>
      <c r="O37" s="438"/>
      <c r="P37" s="438"/>
      <c r="Q37" s="439">
        <v>1</v>
      </c>
      <c r="R37" s="440"/>
      <c r="S37" s="441"/>
      <c r="T37" s="442">
        <f t="shared" si="2"/>
        <v>2112</v>
      </c>
      <c r="U37" s="443"/>
      <c r="V37" s="443"/>
      <c r="W37" s="444"/>
      <c r="X37" s="478">
        <v>1251259</v>
      </c>
      <c r="Y37" s="479"/>
      <c r="Z37" s="479"/>
      <c r="AA37" s="479"/>
      <c r="AB37" s="479"/>
      <c r="AC37" s="480"/>
      <c r="AD37" s="490">
        <f t="shared" si="0"/>
        <v>5213.5791666666664</v>
      </c>
      <c r="AE37" s="491"/>
      <c r="AF37" s="491"/>
      <c r="AG37" s="491"/>
      <c r="AH37" s="491"/>
      <c r="AI37" s="491"/>
      <c r="AJ37" s="492"/>
      <c r="AK37" s="490">
        <f t="shared" si="1"/>
        <v>7924.6403333333328</v>
      </c>
      <c r="AL37" s="491"/>
      <c r="AM37" s="491"/>
      <c r="AN37" s="491"/>
      <c r="AO37" s="491"/>
      <c r="AP37" s="499"/>
    </row>
    <row r="38" spans="2:42" ht="18" customHeight="1" x14ac:dyDescent="0.25">
      <c r="B38" s="437" t="s">
        <v>4</v>
      </c>
      <c r="C38" s="438"/>
      <c r="D38" s="438"/>
      <c r="E38" s="438"/>
      <c r="F38" s="438"/>
      <c r="G38" s="438"/>
      <c r="H38" s="438"/>
      <c r="I38" s="438"/>
      <c r="J38" s="438"/>
      <c r="K38" s="438"/>
      <c r="L38" s="438"/>
      <c r="M38" s="438"/>
      <c r="N38" s="438"/>
      <c r="O38" s="438"/>
      <c r="P38" s="438"/>
      <c r="Q38" s="439">
        <v>6</v>
      </c>
      <c r="R38" s="440"/>
      <c r="S38" s="441"/>
      <c r="T38" s="442">
        <f t="shared" si="2"/>
        <v>12672</v>
      </c>
      <c r="U38" s="443"/>
      <c r="V38" s="443"/>
      <c r="W38" s="444"/>
      <c r="X38" s="478">
        <v>1010299</v>
      </c>
      <c r="Y38" s="479"/>
      <c r="Z38" s="479"/>
      <c r="AA38" s="479"/>
      <c r="AB38" s="479"/>
      <c r="AC38" s="480"/>
      <c r="AD38" s="490">
        <f t="shared" si="0"/>
        <v>4209.5791666666664</v>
      </c>
      <c r="AE38" s="491"/>
      <c r="AF38" s="491"/>
      <c r="AG38" s="491"/>
      <c r="AH38" s="491"/>
      <c r="AI38" s="491"/>
      <c r="AJ38" s="492"/>
      <c r="AK38" s="490">
        <f t="shared" si="1"/>
        <v>6398.5603333333329</v>
      </c>
      <c r="AL38" s="491"/>
      <c r="AM38" s="491"/>
      <c r="AN38" s="491"/>
      <c r="AO38" s="491"/>
      <c r="AP38" s="499"/>
    </row>
    <row r="39" spans="2:42" ht="18" customHeight="1" x14ac:dyDescent="0.25">
      <c r="B39" s="437" t="s">
        <v>19</v>
      </c>
      <c r="C39" s="438"/>
      <c r="D39" s="438"/>
      <c r="E39" s="438"/>
      <c r="F39" s="438"/>
      <c r="G39" s="438"/>
      <c r="H39" s="438"/>
      <c r="I39" s="438"/>
      <c r="J39" s="438"/>
      <c r="K39" s="438"/>
      <c r="L39" s="438"/>
      <c r="M39" s="438"/>
      <c r="N39" s="438"/>
      <c r="O39" s="438"/>
      <c r="P39" s="438"/>
      <c r="Q39" s="439">
        <v>3</v>
      </c>
      <c r="R39" s="440"/>
      <c r="S39" s="441"/>
      <c r="T39" s="442">
        <f t="shared" si="2"/>
        <v>6336</v>
      </c>
      <c r="U39" s="443"/>
      <c r="V39" s="443"/>
      <c r="W39" s="444"/>
      <c r="X39" s="478">
        <v>1010299</v>
      </c>
      <c r="Y39" s="479"/>
      <c r="Z39" s="479"/>
      <c r="AA39" s="479"/>
      <c r="AB39" s="479"/>
      <c r="AC39" s="480"/>
      <c r="AD39" s="490">
        <f t="shared" si="0"/>
        <v>4209.5791666666664</v>
      </c>
      <c r="AE39" s="491"/>
      <c r="AF39" s="491"/>
      <c r="AG39" s="491"/>
      <c r="AH39" s="491"/>
      <c r="AI39" s="491"/>
      <c r="AJ39" s="492"/>
      <c r="AK39" s="490">
        <f t="shared" si="1"/>
        <v>6398.5603333333329</v>
      </c>
      <c r="AL39" s="491"/>
      <c r="AM39" s="491"/>
      <c r="AN39" s="491"/>
      <c r="AO39" s="491"/>
      <c r="AP39" s="499"/>
    </row>
    <row r="40" spans="2:42" ht="18" customHeight="1" x14ac:dyDescent="0.25">
      <c r="B40" s="437" t="s">
        <v>5</v>
      </c>
      <c r="C40" s="438"/>
      <c r="D40" s="438"/>
      <c r="E40" s="438"/>
      <c r="F40" s="438"/>
      <c r="G40" s="438"/>
      <c r="H40" s="438"/>
      <c r="I40" s="438"/>
      <c r="J40" s="438"/>
      <c r="K40" s="438"/>
      <c r="L40" s="438"/>
      <c r="M40" s="438"/>
      <c r="N40" s="438"/>
      <c r="O40" s="438"/>
      <c r="P40" s="438"/>
      <c r="Q40" s="439">
        <v>3</v>
      </c>
      <c r="R40" s="440"/>
      <c r="S40" s="441"/>
      <c r="T40" s="442">
        <f t="shared" si="2"/>
        <v>6336</v>
      </c>
      <c r="U40" s="443"/>
      <c r="V40" s="443"/>
      <c r="W40" s="444"/>
      <c r="X40" s="478">
        <v>1070205</v>
      </c>
      <c r="Y40" s="479"/>
      <c r="Z40" s="479"/>
      <c r="AA40" s="479"/>
      <c r="AB40" s="479"/>
      <c r="AC40" s="480"/>
      <c r="AD40" s="490">
        <f t="shared" si="0"/>
        <v>4459.1875</v>
      </c>
      <c r="AE40" s="491"/>
      <c r="AF40" s="491"/>
      <c r="AG40" s="491"/>
      <c r="AH40" s="491"/>
      <c r="AI40" s="491"/>
      <c r="AJ40" s="492"/>
      <c r="AK40" s="490">
        <f t="shared" si="1"/>
        <v>6777.9650000000001</v>
      </c>
      <c r="AL40" s="491"/>
      <c r="AM40" s="491"/>
      <c r="AN40" s="491"/>
      <c r="AO40" s="491"/>
      <c r="AP40" s="499"/>
    </row>
    <row r="41" spans="2:42" ht="18" customHeight="1" x14ac:dyDescent="0.25">
      <c r="B41" s="437" t="s">
        <v>527</v>
      </c>
      <c r="C41" s="438"/>
      <c r="D41" s="438"/>
      <c r="E41" s="438"/>
      <c r="F41" s="438"/>
      <c r="G41" s="438"/>
      <c r="H41" s="438"/>
      <c r="I41" s="438"/>
      <c r="J41" s="438"/>
      <c r="K41" s="438"/>
      <c r="L41" s="438"/>
      <c r="M41" s="438"/>
      <c r="N41" s="438"/>
      <c r="O41" s="438"/>
      <c r="P41" s="438"/>
      <c r="Q41" s="439">
        <v>2</v>
      </c>
      <c r="R41" s="440"/>
      <c r="S41" s="441"/>
      <c r="T41" s="442">
        <f t="shared" si="2"/>
        <v>4224</v>
      </c>
      <c r="U41" s="443"/>
      <c r="V41" s="443"/>
      <c r="W41" s="444"/>
      <c r="X41" s="478">
        <v>2985953</v>
      </c>
      <c r="Y41" s="479"/>
      <c r="Z41" s="479"/>
      <c r="AA41" s="479"/>
      <c r="AB41" s="479"/>
      <c r="AC41" s="480"/>
      <c r="AD41" s="490">
        <f t="shared" si="0"/>
        <v>12441.470833333333</v>
      </c>
      <c r="AE41" s="491"/>
      <c r="AF41" s="491"/>
      <c r="AG41" s="491"/>
      <c r="AH41" s="491"/>
      <c r="AI41" s="491"/>
      <c r="AJ41" s="492"/>
      <c r="AK41" s="490">
        <f t="shared" si="1"/>
        <v>18911.035666666667</v>
      </c>
      <c r="AL41" s="491"/>
      <c r="AM41" s="491"/>
      <c r="AN41" s="491"/>
      <c r="AO41" s="491"/>
      <c r="AP41" s="499"/>
    </row>
    <row r="42" spans="2:42" ht="18" customHeight="1" x14ac:dyDescent="0.25">
      <c r="B42" s="437" t="s">
        <v>13</v>
      </c>
      <c r="C42" s="438"/>
      <c r="D42" s="438"/>
      <c r="E42" s="438"/>
      <c r="F42" s="438"/>
      <c r="G42" s="438"/>
      <c r="H42" s="438"/>
      <c r="I42" s="438"/>
      <c r="J42" s="438"/>
      <c r="K42" s="438"/>
      <c r="L42" s="438"/>
      <c r="M42" s="438"/>
      <c r="N42" s="438"/>
      <c r="O42" s="438"/>
      <c r="P42" s="438"/>
      <c r="Q42" s="439">
        <v>1</v>
      </c>
      <c r="R42" s="440"/>
      <c r="S42" s="441"/>
      <c r="T42" s="442">
        <f t="shared" si="2"/>
        <v>2112</v>
      </c>
      <c r="U42" s="443"/>
      <c r="V42" s="443"/>
      <c r="W42" s="444"/>
      <c r="X42" s="478">
        <v>6446135</v>
      </c>
      <c r="Y42" s="479"/>
      <c r="Z42" s="479"/>
      <c r="AA42" s="479"/>
      <c r="AB42" s="479"/>
      <c r="AC42" s="480"/>
      <c r="AD42" s="490">
        <f t="shared" si="0"/>
        <v>26858.895833333332</v>
      </c>
      <c r="AE42" s="491"/>
      <c r="AF42" s="491"/>
      <c r="AG42" s="491"/>
      <c r="AH42" s="491"/>
      <c r="AI42" s="491"/>
      <c r="AJ42" s="492"/>
      <c r="AK42" s="490">
        <f t="shared" si="1"/>
        <v>40825.521666666667</v>
      </c>
      <c r="AL42" s="491"/>
      <c r="AM42" s="491"/>
      <c r="AN42" s="491"/>
      <c r="AO42" s="491"/>
      <c r="AP42" s="499"/>
    </row>
    <row r="43" spans="2:42" ht="18" customHeight="1" x14ac:dyDescent="0.25">
      <c r="B43" s="437" t="s">
        <v>40</v>
      </c>
      <c r="C43" s="438"/>
      <c r="D43" s="438"/>
      <c r="E43" s="438"/>
      <c r="F43" s="438"/>
      <c r="G43" s="438"/>
      <c r="H43" s="438"/>
      <c r="I43" s="438"/>
      <c r="J43" s="438"/>
      <c r="K43" s="438"/>
      <c r="L43" s="438"/>
      <c r="M43" s="438"/>
      <c r="N43" s="438"/>
      <c r="O43" s="438"/>
      <c r="P43" s="438"/>
      <c r="Q43" s="439">
        <v>9</v>
      </c>
      <c r="R43" s="440"/>
      <c r="S43" s="441"/>
      <c r="T43" s="442">
        <f t="shared" si="2"/>
        <v>19008</v>
      </c>
      <c r="U43" s="443"/>
      <c r="V43" s="443"/>
      <c r="W43" s="444"/>
      <c r="X43" s="478">
        <v>4261317</v>
      </c>
      <c r="Y43" s="479"/>
      <c r="Z43" s="479"/>
      <c r="AA43" s="479"/>
      <c r="AB43" s="479"/>
      <c r="AC43" s="480"/>
      <c r="AD43" s="490">
        <f t="shared" si="0"/>
        <v>17755.487499999999</v>
      </c>
      <c r="AE43" s="491"/>
      <c r="AF43" s="491"/>
      <c r="AG43" s="491"/>
      <c r="AH43" s="491"/>
      <c r="AI43" s="491"/>
      <c r="AJ43" s="492"/>
      <c r="AK43" s="490">
        <f t="shared" si="1"/>
        <v>26988.341</v>
      </c>
      <c r="AL43" s="491"/>
      <c r="AM43" s="491"/>
      <c r="AN43" s="491"/>
      <c r="AO43" s="491"/>
      <c r="AP43" s="499"/>
    </row>
    <row r="44" spans="2:42" ht="18" customHeight="1" x14ac:dyDescent="0.25">
      <c r="B44" s="437" t="s">
        <v>528</v>
      </c>
      <c r="C44" s="438"/>
      <c r="D44" s="438"/>
      <c r="E44" s="438"/>
      <c r="F44" s="438"/>
      <c r="G44" s="438"/>
      <c r="H44" s="438"/>
      <c r="I44" s="438"/>
      <c r="J44" s="438"/>
      <c r="K44" s="438"/>
      <c r="L44" s="438"/>
      <c r="M44" s="438"/>
      <c r="N44" s="438"/>
      <c r="O44" s="438"/>
      <c r="P44" s="438"/>
      <c r="Q44" s="439">
        <v>1</v>
      </c>
      <c r="R44" s="440"/>
      <c r="S44" s="441"/>
      <c r="T44" s="442">
        <f t="shared" si="2"/>
        <v>2112</v>
      </c>
      <c r="U44" s="443"/>
      <c r="V44" s="443"/>
      <c r="W44" s="444"/>
      <c r="X44" s="478">
        <v>3557436</v>
      </c>
      <c r="Y44" s="479"/>
      <c r="Z44" s="479"/>
      <c r="AA44" s="479"/>
      <c r="AB44" s="479"/>
      <c r="AC44" s="480"/>
      <c r="AD44" s="490">
        <f t="shared" si="0"/>
        <v>14822.65</v>
      </c>
      <c r="AE44" s="491"/>
      <c r="AF44" s="491"/>
      <c r="AG44" s="491"/>
      <c r="AH44" s="491"/>
      <c r="AI44" s="491"/>
      <c r="AJ44" s="492"/>
      <c r="AK44" s="490">
        <f t="shared" si="1"/>
        <v>22530.428</v>
      </c>
      <c r="AL44" s="491"/>
      <c r="AM44" s="491"/>
      <c r="AN44" s="491"/>
      <c r="AO44" s="491"/>
      <c r="AP44" s="499"/>
    </row>
    <row r="45" spans="2:42" ht="18" customHeight="1" x14ac:dyDescent="0.25">
      <c r="B45" s="437" t="s">
        <v>17</v>
      </c>
      <c r="C45" s="438"/>
      <c r="D45" s="438"/>
      <c r="E45" s="438"/>
      <c r="F45" s="438"/>
      <c r="G45" s="438"/>
      <c r="H45" s="438"/>
      <c r="I45" s="438"/>
      <c r="J45" s="438"/>
      <c r="K45" s="438"/>
      <c r="L45" s="438"/>
      <c r="M45" s="438"/>
      <c r="N45" s="438"/>
      <c r="O45" s="438"/>
      <c r="P45" s="438"/>
      <c r="Q45" s="439">
        <v>1</v>
      </c>
      <c r="R45" s="440"/>
      <c r="S45" s="441"/>
      <c r="T45" s="442">
        <f t="shared" si="2"/>
        <v>2112</v>
      </c>
      <c r="U45" s="443"/>
      <c r="V45" s="443"/>
      <c r="W45" s="444"/>
      <c r="X45" s="478">
        <v>1010299</v>
      </c>
      <c r="Y45" s="479"/>
      <c r="Z45" s="479"/>
      <c r="AA45" s="479"/>
      <c r="AB45" s="479"/>
      <c r="AC45" s="480"/>
      <c r="AD45" s="490">
        <f t="shared" si="0"/>
        <v>4209.5791666666664</v>
      </c>
      <c r="AE45" s="491"/>
      <c r="AF45" s="491"/>
      <c r="AG45" s="491"/>
      <c r="AH45" s="491"/>
      <c r="AI45" s="491"/>
      <c r="AJ45" s="492"/>
      <c r="AK45" s="490">
        <f t="shared" si="1"/>
        <v>6398.5603333333329</v>
      </c>
      <c r="AL45" s="491"/>
      <c r="AM45" s="491"/>
      <c r="AN45" s="491"/>
      <c r="AO45" s="491"/>
      <c r="AP45" s="499"/>
    </row>
    <row r="46" spans="2:42" ht="18" customHeight="1" x14ac:dyDescent="0.25">
      <c r="B46" s="437" t="s">
        <v>529</v>
      </c>
      <c r="C46" s="438"/>
      <c r="D46" s="438"/>
      <c r="E46" s="438"/>
      <c r="F46" s="438"/>
      <c r="G46" s="438"/>
      <c r="H46" s="438"/>
      <c r="I46" s="438"/>
      <c r="J46" s="438"/>
      <c r="K46" s="438"/>
      <c r="L46" s="438"/>
      <c r="M46" s="438"/>
      <c r="N46" s="438"/>
      <c r="O46" s="438"/>
      <c r="P46" s="438"/>
      <c r="Q46" s="439">
        <v>1</v>
      </c>
      <c r="R46" s="440"/>
      <c r="S46" s="441"/>
      <c r="T46" s="442">
        <f t="shared" si="2"/>
        <v>2112</v>
      </c>
      <c r="U46" s="443"/>
      <c r="V46" s="443"/>
      <c r="W46" s="444"/>
      <c r="X46" s="478">
        <v>2985953</v>
      </c>
      <c r="Y46" s="479"/>
      <c r="Z46" s="479"/>
      <c r="AA46" s="479"/>
      <c r="AB46" s="479"/>
      <c r="AC46" s="480"/>
      <c r="AD46" s="490">
        <f t="shared" si="0"/>
        <v>12441.470833333333</v>
      </c>
      <c r="AE46" s="491"/>
      <c r="AF46" s="491"/>
      <c r="AG46" s="491"/>
      <c r="AH46" s="491"/>
      <c r="AI46" s="491"/>
      <c r="AJ46" s="492"/>
      <c r="AK46" s="490">
        <f t="shared" si="1"/>
        <v>18911.035666666667</v>
      </c>
      <c r="AL46" s="491"/>
      <c r="AM46" s="491"/>
      <c r="AN46" s="491"/>
      <c r="AO46" s="491"/>
      <c r="AP46" s="499"/>
    </row>
    <row r="47" spans="2:42" ht="18" customHeight="1" x14ac:dyDescent="0.25">
      <c r="B47" s="437" t="s">
        <v>95</v>
      </c>
      <c r="C47" s="438"/>
      <c r="D47" s="438"/>
      <c r="E47" s="438"/>
      <c r="F47" s="438"/>
      <c r="G47" s="438"/>
      <c r="H47" s="438"/>
      <c r="I47" s="438"/>
      <c r="J47" s="438"/>
      <c r="K47" s="438"/>
      <c r="L47" s="438"/>
      <c r="M47" s="438"/>
      <c r="N47" s="438"/>
      <c r="O47" s="438"/>
      <c r="P47" s="438"/>
      <c r="Q47" s="472">
        <v>1</v>
      </c>
      <c r="R47" s="473"/>
      <c r="S47" s="474"/>
      <c r="T47" s="442">
        <v>30</v>
      </c>
      <c r="U47" s="443"/>
      <c r="V47" s="443"/>
      <c r="W47" s="444"/>
      <c r="X47" s="478"/>
      <c r="Y47" s="479"/>
      <c r="Z47" s="479"/>
      <c r="AA47" s="479"/>
      <c r="AB47" s="479"/>
      <c r="AC47" s="480"/>
      <c r="AD47" s="490"/>
      <c r="AE47" s="491"/>
      <c r="AF47" s="491"/>
      <c r="AG47" s="491"/>
      <c r="AH47" s="491"/>
      <c r="AI47" s="491"/>
      <c r="AJ47" s="492"/>
      <c r="AK47" s="490">
        <v>55000</v>
      </c>
      <c r="AL47" s="491"/>
      <c r="AM47" s="491"/>
      <c r="AN47" s="491"/>
      <c r="AO47" s="491"/>
      <c r="AP47" s="499"/>
    </row>
    <row r="48" spans="2:42" ht="18" customHeight="1" x14ac:dyDescent="0.25">
      <c r="B48" s="437" t="s">
        <v>526</v>
      </c>
      <c r="C48" s="438"/>
      <c r="D48" s="438"/>
      <c r="E48" s="438"/>
      <c r="F48" s="438"/>
      <c r="G48" s="438"/>
      <c r="H48" s="438"/>
      <c r="I48" s="438"/>
      <c r="J48" s="438"/>
      <c r="K48" s="438"/>
      <c r="L48" s="438"/>
      <c r="M48" s="438"/>
      <c r="N48" s="438"/>
      <c r="O48" s="438"/>
      <c r="P48" s="438"/>
      <c r="Q48" s="439">
        <v>1</v>
      </c>
      <c r="R48" s="440"/>
      <c r="S48" s="441"/>
      <c r="T48" s="442">
        <f t="shared" si="2"/>
        <v>2112</v>
      </c>
      <c r="U48" s="443"/>
      <c r="V48" s="443"/>
      <c r="W48" s="444"/>
      <c r="X48" s="478">
        <v>1251259</v>
      </c>
      <c r="Y48" s="479"/>
      <c r="Z48" s="479"/>
      <c r="AA48" s="479"/>
      <c r="AB48" s="479"/>
      <c r="AC48" s="480"/>
      <c r="AD48" s="490">
        <f t="shared" si="0"/>
        <v>5213.5791666666664</v>
      </c>
      <c r="AE48" s="491"/>
      <c r="AF48" s="491"/>
      <c r="AG48" s="491"/>
      <c r="AH48" s="491"/>
      <c r="AI48" s="491"/>
      <c r="AJ48" s="492"/>
      <c r="AK48" s="490">
        <f t="shared" si="1"/>
        <v>7924.6403333333328</v>
      </c>
      <c r="AL48" s="491"/>
      <c r="AM48" s="491"/>
      <c r="AN48" s="491"/>
      <c r="AO48" s="491"/>
      <c r="AP48" s="499"/>
    </row>
    <row r="49" spans="1:42" ht="18" customHeight="1" x14ac:dyDescent="0.25">
      <c r="B49" s="437" t="s">
        <v>530</v>
      </c>
      <c r="C49" s="438"/>
      <c r="D49" s="438"/>
      <c r="E49" s="438"/>
      <c r="F49" s="438"/>
      <c r="G49" s="438"/>
      <c r="H49" s="438"/>
      <c r="I49" s="438"/>
      <c r="J49" s="438"/>
      <c r="K49" s="438"/>
      <c r="L49" s="438"/>
      <c r="M49" s="438"/>
      <c r="N49" s="438"/>
      <c r="O49" s="438"/>
      <c r="P49" s="438"/>
      <c r="Q49" s="439">
        <v>1</v>
      </c>
      <c r="R49" s="440"/>
      <c r="S49" s="441"/>
      <c r="T49" s="442">
        <f t="shared" si="2"/>
        <v>2112</v>
      </c>
      <c r="U49" s="443"/>
      <c r="V49" s="443"/>
      <c r="W49" s="444"/>
      <c r="X49" s="478">
        <v>3573016</v>
      </c>
      <c r="Y49" s="479"/>
      <c r="Z49" s="479"/>
      <c r="AA49" s="479"/>
      <c r="AB49" s="479"/>
      <c r="AC49" s="480"/>
      <c r="AD49" s="490">
        <f t="shared" si="0"/>
        <v>14887.566666666668</v>
      </c>
      <c r="AE49" s="491"/>
      <c r="AF49" s="491"/>
      <c r="AG49" s="491"/>
      <c r="AH49" s="491"/>
      <c r="AI49" s="491"/>
      <c r="AJ49" s="492"/>
      <c r="AK49" s="490">
        <f t="shared" si="1"/>
        <v>22629.101333333336</v>
      </c>
      <c r="AL49" s="491"/>
      <c r="AM49" s="491"/>
      <c r="AN49" s="491"/>
      <c r="AO49" s="491"/>
      <c r="AP49" s="499"/>
    </row>
    <row r="50" spans="1:42" ht="18" customHeight="1" x14ac:dyDescent="0.25">
      <c r="B50" s="437" t="s">
        <v>18</v>
      </c>
      <c r="C50" s="438"/>
      <c r="D50" s="438"/>
      <c r="E50" s="438"/>
      <c r="F50" s="438"/>
      <c r="G50" s="438"/>
      <c r="H50" s="438"/>
      <c r="I50" s="438"/>
      <c r="J50" s="438"/>
      <c r="K50" s="438"/>
      <c r="L50" s="438"/>
      <c r="M50" s="438"/>
      <c r="N50" s="438"/>
      <c r="O50" s="438"/>
      <c r="P50" s="438"/>
      <c r="Q50" s="439">
        <v>1</v>
      </c>
      <c r="R50" s="440"/>
      <c r="S50" s="441"/>
      <c r="T50" s="442">
        <f t="shared" si="2"/>
        <v>2112</v>
      </c>
      <c r="U50" s="443"/>
      <c r="V50" s="443"/>
      <c r="W50" s="444"/>
      <c r="X50" s="478">
        <v>4572820</v>
      </c>
      <c r="Y50" s="479"/>
      <c r="Z50" s="479"/>
      <c r="AA50" s="479"/>
      <c r="AB50" s="479"/>
      <c r="AC50" s="480"/>
      <c r="AD50" s="490">
        <f t="shared" si="0"/>
        <v>19053.416666666668</v>
      </c>
      <c r="AE50" s="491"/>
      <c r="AF50" s="491"/>
      <c r="AG50" s="491"/>
      <c r="AH50" s="491"/>
      <c r="AI50" s="491"/>
      <c r="AJ50" s="492"/>
      <c r="AK50" s="490">
        <f t="shared" si="1"/>
        <v>28961.193333333336</v>
      </c>
      <c r="AL50" s="491"/>
      <c r="AM50" s="491"/>
      <c r="AN50" s="491"/>
      <c r="AO50" s="491"/>
      <c r="AP50" s="499"/>
    </row>
    <row r="51" spans="1:42" ht="18" customHeight="1" x14ac:dyDescent="0.25">
      <c r="B51" s="437" t="s">
        <v>37</v>
      </c>
      <c r="C51" s="438"/>
      <c r="D51" s="438"/>
      <c r="E51" s="438"/>
      <c r="F51" s="438"/>
      <c r="G51" s="438"/>
      <c r="H51" s="438"/>
      <c r="I51" s="438"/>
      <c r="J51" s="438"/>
      <c r="K51" s="438"/>
      <c r="L51" s="438"/>
      <c r="M51" s="438"/>
      <c r="N51" s="438"/>
      <c r="O51" s="438"/>
      <c r="P51" s="438"/>
      <c r="Q51" s="439">
        <v>1</v>
      </c>
      <c r="R51" s="440"/>
      <c r="S51" s="441"/>
      <c r="T51" s="442">
        <f t="shared" si="2"/>
        <v>2112</v>
      </c>
      <c r="U51" s="443"/>
      <c r="V51" s="443"/>
      <c r="W51" s="444"/>
      <c r="X51" s="478">
        <v>1869395</v>
      </c>
      <c r="Y51" s="479"/>
      <c r="Z51" s="479"/>
      <c r="AA51" s="479"/>
      <c r="AB51" s="479"/>
      <c r="AC51" s="480"/>
      <c r="AD51" s="490">
        <f t="shared" si="0"/>
        <v>7789.145833333333</v>
      </c>
      <c r="AE51" s="491"/>
      <c r="AF51" s="491"/>
      <c r="AG51" s="491"/>
      <c r="AH51" s="491"/>
      <c r="AI51" s="491"/>
      <c r="AJ51" s="492"/>
      <c r="AK51" s="490">
        <f t="shared" si="1"/>
        <v>11839.501666666667</v>
      </c>
      <c r="AL51" s="491"/>
      <c r="AM51" s="491"/>
      <c r="AN51" s="491"/>
      <c r="AO51" s="491"/>
      <c r="AP51" s="499"/>
    </row>
    <row r="52" spans="1:42" ht="18" customHeight="1" x14ac:dyDescent="0.25">
      <c r="B52" s="437" t="s">
        <v>38</v>
      </c>
      <c r="C52" s="438"/>
      <c r="D52" s="438"/>
      <c r="E52" s="438"/>
      <c r="F52" s="438"/>
      <c r="G52" s="438"/>
      <c r="H52" s="438"/>
      <c r="I52" s="438"/>
      <c r="J52" s="438"/>
      <c r="K52" s="438"/>
      <c r="L52" s="438"/>
      <c r="M52" s="438"/>
      <c r="N52" s="438"/>
      <c r="O52" s="438"/>
      <c r="P52" s="438"/>
      <c r="Q52" s="439">
        <v>1</v>
      </c>
      <c r="R52" s="440"/>
      <c r="S52" s="441"/>
      <c r="T52" s="442">
        <f t="shared" si="2"/>
        <v>2112</v>
      </c>
      <c r="U52" s="443"/>
      <c r="V52" s="443"/>
      <c r="W52" s="444"/>
      <c r="X52" s="478">
        <v>1869395</v>
      </c>
      <c r="Y52" s="479"/>
      <c r="Z52" s="479"/>
      <c r="AA52" s="479"/>
      <c r="AB52" s="479"/>
      <c r="AC52" s="480"/>
      <c r="AD52" s="490">
        <f t="shared" si="0"/>
        <v>7789.145833333333</v>
      </c>
      <c r="AE52" s="491"/>
      <c r="AF52" s="491"/>
      <c r="AG52" s="491"/>
      <c r="AH52" s="491"/>
      <c r="AI52" s="491"/>
      <c r="AJ52" s="492"/>
      <c r="AK52" s="490">
        <f t="shared" si="1"/>
        <v>11839.501666666667</v>
      </c>
      <c r="AL52" s="491"/>
      <c r="AM52" s="491"/>
      <c r="AN52" s="491"/>
      <c r="AO52" s="491"/>
      <c r="AP52" s="499"/>
    </row>
    <row r="53" spans="1:42" ht="18" customHeight="1" thickBot="1" x14ac:dyDescent="0.3">
      <c r="B53" s="447" t="s">
        <v>39</v>
      </c>
      <c r="C53" s="448"/>
      <c r="D53" s="448"/>
      <c r="E53" s="448"/>
      <c r="F53" s="448"/>
      <c r="G53" s="448"/>
      <c r="H53" s="448"/>
      <c r="I53" s="448"/>
      <c r="J53" s="448"/>
      <c r="K53" s="448"/>
      <c r="L53" s="448"/>
      <c r="M53" s="448"/>
      <c r="N53" s="448"/>
      <c r="O53" s="448"/>
      <c r="P53" s="448"/>
      <c r="Q53" s="469">
        <v>1</v>
      </c>
      <c r="R53" s="470"/>
      <c r="S53" s="471"/>
      <c r="T53" s="484">
        <f t="shared" si="2"/>
        <v>2112</v>
      </c>
      <c r="U53" s="485"/>
      <c r="V53" s="485"/>
      <c r="W53" s="486"/>
      <c r="X53" s="481">
        <v>1869395</v>
      </c>
      <c r="Y53" s="482"/>
      <c r="Z53" s="482"/>
      <c r="AA53" s="482"/>
      <c r="AB53" s="482"/>
      <c r="AC53" s="483"/>
      <c r="AD53" s="493">
        <f t="shared" si="0"/>
        <v>7789.145833333333</v>
      </c>
      <c r="AE53" s="494"/>
      <c r="AF53" s="494"/>
      <c r="AG53" s="494"/>
      <c r="AH53" s="494"/>
      <c r="AI53" s="494"/>
      <c r="AJ53" s="495"/>
      <c r="AK53" s="493">
        <f t="shared" si="1"/>
        <v>11839.501666666667</v>
      </c>
      <c r="AL53" s="494"/>
      <c r="AM53" s="494"/>
      <c r="AN53" s="494"/>
      <c r="AO53" s="494"/>
      <c r="AP53" s="500"/>
    </row>
    <row r="54" spans="1:42" ht="18" customHeight="1" x14ac:dyDescent="0.25">
      <c r="A54" s="3"/>
      <c r="Q54" s="2"/>
      <c r="R54" s="2"/>
      <c r="S54" s="2"/>
      <c r="T54" s="7"/>
      <c r="U54" s="7"/>
      <c r="V54" s="7"/>
      <c r="W54" s="7"/>
      <c r="X54" s="11"/>
      <c r="Y54" s="11"/>
      <c r="Z54" s="11"/>
      <c r="AA54" s="11"/>
      <c r="AB54" s="11"/>
      <c r="AC54" s="11"/>
      <c r="AD54" s="8"/>
      <c r="AE54" s="8"/>
      <c r="AF54" s="8"/>
      <c r="AG54" s="8"/>
      <c r="AH54" s="8"/>
      <c r="AI54" s="8"/>
      <c r="AJ54" s="8"/>
      <c r="AK54" s="8"/>
      <c r="AM54" s="9"/>
      <c r="AN54" s="10"/>
      <c r="AO54" s="9"/>
    </row>
    <row r="55" spans="1:42" ht="18" customHeight="1" x14ac:dyDescent="0.25">
      <c r="A55" s="3"/>
      <c r="P55" s="2"/>
      <c r="Q55" s="7"/>
      <c r="R55" s="7"/>
      <c r="S55" s="7"/>
      <c r="T55" s="11"/>
      <c r="U55" s="11"/>
      <c r="V55" s="11"/>
      <c r="W55" s="11"/>
      <c r="X55" s="8"/>
      <c r="Y55" s="8"/>
      <c r="Z55" s="8"/>
      <c r="AA55" s="8"/>
      <c r="AB55" s="8"/>
      <c r="AC55" s="8"/>
      <c r="AD55" s="8"/>
      <c r="AE55" s="8"/>
      <c r="AF55" s="8"/>
      <c r="AG55" s="8"/>
      <c r="AH55" s="8"/>
      <c r="AI55" s="8"/>
      <c r="AJ55" s="8"/>
      <c r="AK55" s="8"/>
      <c r="AM55" s="9"/>
      <c r="AN55" s="10"/>
      <c r="AO55" s="9"/>
    </row>
    <row r="56" spans="1:42" ht="18" customHeight="1" x14ac:dyDescent="0.25">
      <c r="Q56" s="2"/>
      <c r="R56" s="2"/>
      <c r="S56" s="2"/>
      <c r="T56" s="7"/>
      <c r="U56" s="7"/>
      <c r="V56" s="7"/>
      <c r="W56" s="7"/>
      <c r="X56" s="11"/>
      <c r="Y56" s="11"/>
      <c r="Z56" s="11"/>
      <c r="AA56" s="11"/>
      <c r="AB56" s="11"/>
      <c r="AC56" s="11"/>
      <c r="AD56" s="8"/>
      <c r="AE56" s="8"/>
      <c r="AF56" s="8"/>
      <c r="AG56" s="8"/>
      <c r="AH56" s="8"/>
      <c r="AI56" s="8"/>
      <c r="AJ56" s="8"/>
      <c r="AK56" s="8"/>
      <c r="AM56" s="9"/>
      <c r="AN56" s="10"/>
      <c r="AO56" s="9"/>
    </row>
    <row r="57" spans="1:42" ht="18" customHeight="1" x14ac:dyDescent="0.25">
      <c r="Q57" s="2"/>
      <c r="R57" s="2"/>
      <c r="S57" s="2"/>
      <c r="T57" s="7"/>
      <c r="U57" s="7"/>
      <c r="V57" s="7"/>
      <c r="W57" s="7"/>
      <c r="X57" s="11"/>
      <c r="Y57" s="11"/>
      <c r="Z57" s="11"/>
      <c r="AA57" s="11"/>
      <c r="AB57" s="11"/>
      <c r="AC57" s="11"/>
      <c r="AD57" s="8"/>
      <c r="AE57" s="8"/>
      <c r="AF57" s="8"/>
      <c r="AG57" s="8"/>
      <c r="AH57" s="8"/>
      <c r="AI57" s="8"/>
      <c r="AJ57" s="8"/>
      <c r="AK57" s="8"/>
      <c r="AM57" s="9"/>
      <c r="AN57" s="10"/>
      <c r="AO57" s="9"/>
    </row>
    <row r="58" spans="1:42" ht="18" customHeight="1" x14ac:dyDescent="0.25">
      <c r="Q58" s="2"/>
      <c r="R58" s="2"/>
      <c r="S58" s="2"/>
      <c r="T58" s="7"/>
      <c r="U58" s="7"/>
      <c r="V58" s="7"/>
      <c r="W58" s="7"/>
      <c r="X58" s="11"/>
      <c r="Y58" s="11"/>
      <c r="Z58" s="11"/>
      <c r="AA58" s="11"/>
      <c r="AB58" s="11"/>
      <c r="AC58" s="11"/>
      <c r="AD58" s="8"/>
      <c r="AE58" s="8"/>
      <c r="AF58" s="8"/>
      <c r="AG58" s="8"/>
      <c r="AH58" s="8"/>
      <c r="AI58" s="8"/>
      <c r="AJ58" s="8"/>
      <c r="AK58" s="8"/>
    </row>
    <row r="59" spans="1:42" ht="18" customHeight="1" x14ac:dyDescent="0.25">
      <c r="Q59" s="2"/>
      <c r="R59" s="2"/>
      <c r="S59" s="2"/>
      <c r="T59" s="7"/>
      <c r="U59" s="7"/>
      <c r="V59" s="7"/>
      <c r="W59" s="7"/>
      <c r="X59" s="8"/>
      <c r="Y59" s="8"/>
      <c r="Z59" s="8"/>
      <c r="AA59" s="8"/>
      <c r="AB59" s="8"/>
      <c r="AC59" s="8"/>
      <c r="AD59" s="8"/>
      <c r="AE59" s="8"/>
      <c r="AF59" s="8"/>
      <c r="AG59" s="8"/>
      <c r="AH59" s="8"/>
      <c r="AI59" s="8"/>
      <c r="AJ59" s="8"/>
      <c r="AK59" s="8"/>
    </row>
    <row r="60" spans="1:42" ht="18" customHeight="1" x14ac:dyDescent="0.25">
      <c r="Q60" s="2"/>
      <c r="R60" s="2"/>
      <c r="S60" s="2"/>
      <c r="T60" s="7"/>
      <c r="U60" s="7"/>
      <c r="V60" s="7"/>
      <c r="W60" s="7"/>
      <c r="X60" s="8"/>
      <c r="Y60" s="8"/>
      <c r="Z60" s="8"/>
      <c r="AA60" s="8"/>
      <c r="AB60" s="8"/>
      <c r="AC60" s="8"/>
      <c r="AD60" s="8"/>
      <c r="AE60" s="8"/>
      <c r="AF60" s="8"/>
      <c r="AG60" s="8"/>
      <c r="AH60" s="8"/>
      <c r="AI60" s="8"/>
      <c r="AJ60" s="8"/>
      <c r="AK60" s="8"/>
    </row>
    <row r="61" spans="1:42" ht="18" customHeight="1" x14ac:dyDescent="0.25">
      <c r="Q61" s="2"/>
      <c r="R61" s="2"/>
      <c r="S61" s="2"/>
      <c r="T61" s="7"/>
      <c r="U61" s="7"/>
      <c r="V61" s="7"/>
      <c r="W61" s="7"/>
      <c r="X61" s="11"/>
      <c r="Y61" s="11"/>
      <c r="Z61" s="11"/>
      <c r="AA61" s="11"/>
      <c r="AB61" s="11"/>
      <c r="AC61" s="11"/>
      <c r="AD61" s="8"/>
      <c r="AE61" s="8"/>
      <c r="AF61" s="8"/>
      <c r="AG61" s="8"/>
      <c r="AH61" s="8"/>
      <c r="AI61" s="8"/>
      <c r="AJ61" s="8"/>
      <c r="AK61" s="8"/>
    </row>
    <row r="62" spans="1:42" ht="18" customHeight="1" x14ac:dyDescent="0.25">
      <c r="Q62" s="2"/>
      <c r="R62" s="2"/>
      <c r="S62" s="2"/>
      <c r="T62" s="7"/>
      <c r="U62" s="7"/>
      <c r="V62" s="7"/>
      <c r="W62" s="7"/>
      <c r="X62" s="11"/>
      <c r="Y62" s="11"/>
      <c r="Z62" s="11"/>
      <c r="AA62" s="11"/>
      <c r="AB62" s="11"/>
      <c r="AC62" s="11"/>
      <c r="AD62" s="8"/>
      <c r="AE62" s="8"/>
      <c r="AF62" s="8"/>
      <c r="AG62" s="8"/>
      <c r="AH62" s="8"/>
      <c r="AI62" s="8"/>
      <c r="AJ62" s="8"/>
      <c r="AK62" s="8"/>
    </row>
    <row r="63" spans="1:42" ht="18" customHeight="1" x14ac:dyDescent="0.25">
      <c r="Q63" s="2"/>
      <c r="R63" s="2"/>
      <c r="S63" s="2"/>
      <c r="T63" s="7"/>
      <c r="U63" s="7"/>
      <c r="V63" s="7"/>
      <c r="W63" s="7"/>
      <c r="X63" s="11"/>
      <c r="Y63" s="11"/>
      <c r="Z63" s="11"/>
      <c r="AA63" s="11"/>
      <c r="AB63" s="11"/>
      <c r="AC63" s="11"/>
      <c r="AD63" s="8"/>
      <c r="AE63" s="8"/>
      <c r="AF63" s="8"/>
      <c r="AG63" s="8"/>
      <c r="AH63" s="8"/>
      <c r="AI63" s="8"/>
      <c r="AJ63" s="8"/>
      <c r="AK63" s="8"/>
    </row>
    <row r="64" spans="1:42" ht="18" customHeight="1" x14ac:dyDescent="0.25">
      <c r="Q64" s="2"/>
      <c r="R64" s="2"/>
      <c r="S64" s="2"/>
      <c r="T64" s="7"/>
      <c r="U64" s="7"/>
      <c r="V64" s="7"/>
      <c r="W64" s="7"/>
      <c r="X64" s="8"/>
      <c r="Y64" s="8"/>
      <c r="Z64" s="8"/>
      <c r="AA64" s="8"/>
      <c r="AB64" s="8"/>
      <c r="AC64" s="8"/>
      <c r="AD64" s="8"/>
      <c r="AE64" s="8"/>
      <c r="AF64" s="8"/>
      <c r="AG64" s="8"/>
      <c r="AH64" s="8"/>
      <c r="AI64" s="8"/>
      <c r="AJ64" s="8"/>
      <c r="AK64" s="8"/>
    </row>
    <row r="65" spans="2:37" ht="18" customHeight="1" x14ac:dyDescent="0.25">
      <c r="Q65" s="2"/>
      <c r="R65" s="2"/>
      <c r="S65" s="2"/>
      <c r="T65" s="7"/>
      <c r="U65" s="7"/>
      <c r="V65" s="7"/>
      <c r="W65" s="7"/>
      <c r="X65" s="8"/>
      <c r="Y65" s="8"/>
      <c r="Z65" s="8"/>
      <c r="AA65" s="8"/>
      <c r="AB65" s="8"/>
      <c r="AC65" s="8"/>
      <c r="AD65" s="8"/>
      <c r="AE65" s="8"/>
      <c r="AF65" s="8"/>
      <c r="AG65" s="8"/>
      <c r="AH65" s="8"/>
      <c r="AI65" s="8"/>
      <c r="AJ65" s="8"/>
      <c r="AK65" s="8"/>
    </row>
    <row r="66" spans="2:37" ht="18" customHeight="1" x14ac:dyDescent="0.25">
      <c r="Q66" s="2"/>
      <c r="R66" s="2"/>
      <c r="S66" s="2"/>
      <c r="T66" s="7"/>
      <c r="U66" s="7"/>
      <c r="V66" s="7"/>
      <c r="W66" s="7"/>
      <c r="X66" s="8"/>
      <c r="Y66" s="8"/>
      <c r="Z66" s="8"/>
      <c r="AA66" s="8"/>
      <c r="AB66" s="8"/>
      <c r="AC66" s="8"/>
      <c r="AD66" s="8"/>
      <c r="AE66" s="8"/>
      <c r="AF66" s="8"/>
      <c r="AG66" s="8"/>
      <c r="AH66" s="8"/>
      <c r="AI66" s="8"/>
      <c r="AJ66" s="8"/>
      <c r="AK66" s="8"/>
    </row>
    <row r="67" spans="2:37" ht="18" customHeight="1" x14ac:dyDescent="0.25">
      <c r="Q67" s="2"/>
      <c r="R67" s="2"/>
      <c r="S67" s="2"/>
      <c r="T67" s="7"/>
      <c r="U67" s="7"/>
      <c r="V67" s="7"/>
      <c r="W67" s="7"/>
      <c r="X67" s="8"/>
      <c r="Y67" s="8"/>
      <c r="Z67" s="8"/>
      <c r="AA67" s="8"/>
      <c r="AB67" s="8"/>
      <c r="AC67" s="8"/>
      <c r="AD67" s="8"/>
      <c r="AE67" s="8"/>
      <c r="AF67" s="8"/>
      <c r="AG67" s="8"/>
      <c r="AH67" s="8"/>
      <c r="AI67" s="8"/>
      <c r="AJ67" s="8"/>
      <c r="AK67" s="8"/>
    </row>
    <row r="68" spans="2:37" ht="18" customHeight="1" x14ac:dyDescent="0.25">
      <c r="Q68" s="2"/>
      <c r="R68" s="2"/>
      <c r="S68" s="2"/>
      <c r="T68" s="7"/>
      <c r="U68" s="7"/>
      <c r="V68" s="7"/>
      <c r="W68" s="7"/>
      <c r="X68" s="8"/>
      <c r="Y68" s="8"/>
      <c r="Z68" s="8"/>
      <c r="AA68" s="8"/>
      <c r="AB68" s="8"/>
      <c r="AC68" s="8"/>
      <c r="AD68" s="8"/>
      <c r="AE68" s="8"/>
      <c r="AF68" s="8"/>
      <c r="AG68" s="8"/>
      <c r="AH68" s="8"/>
      <c r="AI68" s="8"/>
      <c r="AJ68" s="8"/>
      <c r="AK68" s="8"/>
    </row>
    <row r="69" spans="2:37" ht="18" customHeight="1" x14ac:dyDescent="0.25">
      <c r="Q69" s="2"/>
      <c r="R69" s="2"/>
      <c r="S69" s="2"/>
      <c r="T69" s="7"/>
      <c r="U69" s="7"/>
      <c r="V69" s="7"/>
      <c r="W69" s="7"/>
      <c r="X69" s="8"/>
      <c r="Y69" s="8"/>
      <c r="Z69" s="8"/>
      <c r="AA69" s="8"/>
      <c r="AB69" s="8"/>
      <c r="AC69" s="8"/>
      <c r="AD69" s="8"/>
      <c r="AE69" s="8"/>
      <c r="AF69" s="8"/>
      <c r="AG69" s="8"/>
      <c r="AH69" s="8"/>
      <c r="AI69" s="8"/>
      <c r="AJ69" s="8"/>
      <c r="AK69" s="8"/>
    </row>
    <row r="70" spans="2:37" ht="18" customHeight="1" x14ac:dyDescent="0.25">
      <c r="B70" s="3" t="s">
        <v>10</v>
      </c>
      <c r="X70" s="10">
        <v>0.52</v>
      </c>
      <c r="Y70" s="10"/>
      <c r="Z70" s="10"/>
      <c r="AA70" s="10"/>
      <c r="AB70" s="10"/>
      <c r="AC70" s="10"/>
    </row>
    <row r="72" spans="2:37" ht="18" customHeight="1" x14ac:dyDescent="0.25">
      <c r="X72" s="8"/>
      <c r="Y72" s="8"/>
      <c r="Z72" s="8"/>
      <c r="AA72" s="8"/>
      <c r="AB72" s="8"/>
      <c r="AC72" s="8"/>
      <c r="AD72" s="8"/>
      <c r="AE72" s="8"/>
      <c r="AF72" s="8"/>
      <c r="AG72" s="8"/>
      <c r="AH72" s="8"/>
      <c r="AI72" s="8"/>
      <c r="AJ72" s="8"/>
    </row>
    <row r="73" spans="2:37" ht="18" customHeight="1" x14ac:dyDescent="0.25">
      <c r="B73" s="4"/>
      <c r="C73" s="4"/>
      <c r="D73" s="4"/>
      <c r="E73" s="4"/>
      <c r="F73" s="4"/>
      <c r="G73" s="4"/>
      <c r="H73" s="4"/>
      <c r="I73" s="4"/>
      <c r="J73" s="4"/>
      <c r="K73" s="4"/>
      <c r="L73" s="4"/>
      <c r="M73" s="4"/>
      <c r="N73" s="4"/>
      <c r="O73" s="4"/>
      <c r="P73" s="4"/>
      <c r="Q73" s="4"/>
      <c r="R73" s="4"/>
      <c r="S73" s="4"/>
      <c r="T73" s="4"/>
      <c r="U73" s="4"/>
      <c r="V73" s="4"/>
      <c r="W73" s="4"/>
      <c r="X73" s="2"/>
      <c r="Y73" s="2"/>
      <c r="Z73" s="2"/>
      <c r="AA73" s="2"/>
      <c r="AB73" s="2"/>
      <c r="AC73" s="2"/>
      <c r="AD73" s="5"/>
      <c r="AE73" s="5"/>
      <c r="AF73" s="5"/>
      <c r="AG73" s="5"/>
      <c r="AH73" s="5"/>
      <c r="AI73" s="5"/>
      <c r="AJ73" s="5"/>
    </row>
    <row r="74" spans="2:37" ht="18" customHeight="1" x14ac:dyDescent="0.25">
      <c r="X74" s="2"/>
      <c r="Y74" s="2"/>
      <c r="Z74" s="2"/>
      <c r="AA74" s="2"/>
      <c r="AB74" s="2"/>
      <c r="AC74" s="2"/>
      <c r="AD74" s="5"/>
      <c r="AE74" s="5"/>
      <c r="AF74" s="5"/>
      <c r="AG74" s="5"/>
      <c r="AH74" s="5"/>
      <c r="AI74" s="5"/>
      <c r="AJ74" s="5"/>
    </row>
    <row r="75" spans="2:37" ht="18" customHeight="1" x14ac:dyDescent="0.25">
      <c r="B75" s="4"/>
      <c r="C75" s="4"/>
      <c r="D75" s="4"/>
      <c r="E75" s="4"/>
      <c r="F75" s="4"/>
      <c r="G75" s="4"/>
      <c r="H75" s="4"/>
      <c r="I75" s="4"/>
      <c r="J75" s="4"/>
      <c r="K75" s="4"/>
      <c r="L75" s="4"/>
      <c r="M75" s="4"/>
      <c r="N75" s="4"/>
      <c r="O75" s="4"/>
      <c r="P75" s="4"/>
      <c r="Q75" s="4"/>
      <c r="R75" s="4"/>
      <c r="S75" s="4"/>
      <c r="T75" s="4"/>
      <c r="U75" s="4"/>
      <c r="V75" s="4"/>
      <c r="W75" s="4"/>
      <c r="X75" s="2"/>
      <c r="Y75" s="2"/>
      <c r="Z75" s="2"/>
      <c r="AA75" s="2"/>
      <c r="AB75" s="2"/>
      <c r="AC75" s="2"/>
      <c r="AD75" s="6"/>
      <c r="AE75" s="6"/>
      <c r="AF75" s="6"/>
      <c r="AG75" s="6"/>
      <c r="AH75" s="6"/>
      <c r="AI75" s="6"/>
      <c r="AJ75" s="6"/>
    </row>
  </sheetData>
  <sheetProtection algorithmName="SHA-512" hashValue="RLyxXdFSGLeeFKqJKAgJk9eyOhv2BzkHfWPgCRPEnWz1J9xhAt7KIoDYzT1+nFRK2FUDXNuiLgOJzE9Eo/KztQ==" saltValue="nVVTsdVHqV0jznCaYVnbeg==" spinCount="100000" sheet="1" objects="1" scenarios="1"/>
  <sortState ref="B4:G39">
    <sortCondition ref="B4"/>
  </sortState>
  <mergeCells count="205">
    <mergeCell ref="AK34:AP34"/>
    <mergeCell ref="AK35:AP35"/>
    <mergeCell ref="AK36:AP36"/>
    <mergeCell ref="AK37:AP37"/>
    <mergeCell ref="AK38:AP38"/>
    <mergeCell ref="AD35:AJ35"/>
    <mergeCell ref="B2:AP2"/>
    <mergeCell ref="B3:AP3"/>
    <mergeCell ref="B4:AP4"/>
    <mergeCell ref="B5:AP5"/>
    <mergeCell ref="B6:AP6"/>
    <mergeCell ref="B7:AP7"/>
    <mergeCell ref="B16:AP16"/>
    <mergeCell ref="AN17:AO17"/>
    <mergeCell ref="AL17:AM17"/>
    <mergeCell ref="B14:AP14"/>
    <mergeCell ref="B15:AP15"/>
    <mergeCell ref="B8:AP8"/>
    <mergeCell ref="B9:AP9"/>
    <mergeCell ref="B10:AP10"/>
    <mergeCell ref="B11:AP11"/>
    <mergeCell ref="B12:AP12"/>
    <mergeCell ref="B13:AP13"/>
    <mergeCell ref="AD24:AJ24"/>
    <mergeCell ref="AK53:AP53"/>
    <mergeCell ref="AK46:AP46"/>
    <mergeCell ref="AK48:AP48"/>
    <mergeCell ref="AD21:AJ23"/>
    <mergeCell ref="AK49:AP49"/>
    <mergeCell ref="AK50:AP50"/>
    <mergeCell ref="AK51:AP51"/>
    <mergeCell ref="AK52:AP52"/>
    <mergeCell ref="AK40:AP40"/>
    <mergeCell ref="AK41:AP41"/>
    <mergeCell ref="AK42:AP42"/>
    <mergeCell ref="AK43:AP43"/>
    <mergeCell ref="AK44:AP44"/>
    <mergeCell ref="AK45:AP45"/>
    <mergeCell ref="AK47:AP47"/>
    <mergeCell ref="AK39:AP39"/>
    <mergeCell ref="AK28:AP28"/>
    <mergeCell ref="AK29:AP29"/>
    <mergeCell ref="AK30:AP30"/>
    <mergeCell ref="AK31:AP31"/>
    <mergeCell ref="AK32:AP32"/>
    <mergeCell ref="AK33:AP33"/>
    <mergeCell ref="AD31:AJ31"/>
    <mergeCell ref="AD32:AJ32"/>
    <mergeCell ref="AD49:AJ49"/>
    <mergeCell ref="AD50:AJ50"/>
    <mergeCell ref="AD51:AJ51"/>
    <mergeCell ref="AD47:AJ47"/>
    <mergeCell ref="X47:AC47"/>
    <mergeCell ref="X51:AC51"/>
    <mergeCell ref="AD52:AJ52"/>
    <mergeCell ref="AD53:AJ53"/>
    <mergeCell ref="AK21:AP23"/>
    <mergeCell ref="AK24:AP24"/>
    <mergeCell ref="AK25:AP25"/>
    <mergeCell ref="AK26:AP26"/>
    <mergeCell ref="AK27:AP27"/>
    <mergeCell ref="AD42:AJ42"/>
    <mergeCell ref="AD43:AJ43"/>
    <mergeCell ref="AD44:AJ44"/>
    <mergeCell ref="AD45:AJ45"/>
    <mergeCell ref="AD46:AJ46"/>
    <mergeCell ref="AD48:AJ48"/>
    <mergeCell ref="AD36:AJ36"/>
    <mergeCell ref="AD37:AJ37"/>
    <mergeCell ref="AD38:AJ38"/>
    <mergeCell ref="AD39:AJ39"/>
    <mergeCell ref="AD40:AJ40"/>
    <mergeCell ref="AD25:AJ25"/>
    <mergeCell ref="AD26:AJ26"/>
    <mergeCell ref="AD27:AJ27"/>
    <mergeCell ref="AD28:AJ28"/>
    <mergeCell ref="AD29:AJ29"/>
    <mergeCell ref="X44:AC44"/>
    <mergeCell ref="X45:AC45"/>
    <mergeCell ref="X32:AC32"/>
    <mergeCell ref="X33:AC33"/>
    <mergeCell ref="X34:AC34"/>
    <mergeCell ref="X35:AC35"/>
    <mergeCell ref="X36:AC36"/>
    <mergeCell ref="X37:AC37"/>
    <mergeCell ref="X38:AC38"/>
    <mergeCell ref="X39:AC39"/>
    <mergeCell ref="X40:AC40"/>
    <mergeCell ref="X41:AC41"/>
    <mergeCell ref="X42:AC42"/>
    <mergeCell ref="X43:AC43"/>
    <mergeCell ref="AD41:AJ41"/>
    <mergeCell ref="AD30:AJ30"/>
    <mergeCell ref="AD33:AJ33"/>
    <mergeCell ref="AD34:AJ34"/>
    <mergeCell ref="X21:AC23"/>
    <mergeCell ref="X24:AC24"/>
    <mergeCell ref="X25:AC25"/>
    <mergeCell ref="X26:AC26"/>
    <mergeCell ref="X27:AC27"/>
    <mergeCell ref="X28:AC28"/>
    <mergeCell ref="X29:AC29"/>
    <mergeCell ref="X30:AC30"/>
    <mergeCell ref="X31:AC31"/>
    <mergeCell ref="X52:AC52"/>
    <mergeCell ref="X53:AC53"/>
    <mergeCell ref="X46:AC46"/>
    <mergeCell ref="T53:W53"/>
    <mergeCell ref="T46:W46"/>
    <mergeCell ref="T48:W48"/>
    <mergeCell ref="T49:W49"/>
    <mergeCell ref="T50:W50"/>
    <mergeCell ref="T51:W51"/>
    <mergeCell ref="T52:W52"/>
    <mergeCell ref="X48:AC48"/>
    <mergeCell ref="X49:AC49"/>
    <mergeCell ref="X50:AC50"/>
    <mergeCell ref="T21:W23"/>
    <mergeCell ref="T24:W24"/>
    <mergeCell ref="T25:W25"/>
    <mergeCell ref="T26:W26"/>
    <mergeCell ref="T27:W27"/>
    <mergeCell ref="Q42:S42"/>
    <mergeCell ref="Q43:S43"/>
    <mergeCell ref="Q44:S44"/>
    <mergeCell ref="Q45:S45"/>
    <mergeCell ref="Q36:S36"/>
    <mergeCell ref="Q37:S37"/>
    <mergeCell ref="Q38:S38"/>
    <mergeCell ref="Q39:S39"/>
    <mergeCell ref="Q40:S40"/>
    <mergeCell ref="Q41:S41"/>
    <mergeCell ref="T37:W37"/>
    <mergeCell ref="T38:W38"/>
    <mergeCell ref="T39:W39"/>
    <mergeCell ref="T40:W40"/>
    <mergeCell ref="T41:W41"/>
    <mergeCell ref="T42:W42"/>
    <mergeCell ref="T43:W43"/>
    <mergeCell ref="B53:P53"/>
    <mergeCell ref="B24:P24"/>
    <mergeCell ref="Q21:S23"/>
    <mergeCell ref="Q24:S24"/>
    <mergeCell ref="Q25:S25"/>
    <mergeCell ref="Q26:S26"/>
    <mergeCell ref="Q27:S27"/>
    <mergeCell ref="Q28:S28"/>
    <mergeCell ref="Q29:S29"/>
    <mergeCell ref="B21:P23"/>
    <mergeCell ref="B30:P30"/>
    <mergeCell ref="B31:P31"/>
    <mergeCell ref="B32:P32"/>
    <mergeCell ref="B33:P33"/>
    <mergeCell ref="B34:P34"/>
    <mergeCell ref="B26:P26"/>
    <mergeCell ref="B48:P48"/>
    <mergeCell ref="B49:P49"/>
    <mergeCell ref="Q53:S53"/>
    <mergeCell ref="Q46:S46"/>
    <mergeCell ref="Q48:S48"/>
    <mergeCell ref="B47:P47"/>
    <mergeCell ref="Q47:S47"/>
    <mergeCell ref="Q51:S51"/>
    <mergeCell ref="Q52:S52"/>
    <mergeCell ref="B29:P29"/>
    <mergeCell ref="B27:P27"/>
    <mergeCell ref="B25:P25"/>
    <mergeCell ref="B28:P28"/>
    <mergeCell ref="Q30:S30"/>
    <mergeCell ref="Q31:S31"/>
    <mergeCell ref="T44:W44"/>
    <mergeCell ref="T45:W45"/>
    <mergeCell ref="T34:W34"/>
    <mergeCell ref="T35:W35"/>
    <mergeCell ref="T28:W28"/>
    <mergeCell ref="T29:W29"/>
    <mergeCell ref="T30:W30"/>
    <mergeCell ref="T31:W31"/>
    <mergeCell ref="T32:W32"/>
    <mergeCell ref="T33:W33"/>
    <mergeCell ref="T47:W47"/>
    <mergeCell ref="B19:AP19"/>
    <mergeCell ref="B18:AP18"/>
    <mergeCell ref="B52:P52"/>
    <mergeCell ref="B41:P41"/>
    <mergeCell ref="B42:P42"/>
    <mergeCell ref="B43:P43"/>
    <mergeCell ref="B44:P44"/>
    <mergeCell ref="B45:P45"/>
    <mergeCell ref="B46:P46"/>
    <mergeCell ref="B35:P35"/>
    <mergeCell ref="B36:P36"/>
    <mergeCell ref="B37:P37"/>
    <mergeCell ref="B38:P38"/>
    <mergeCell ref="B39:P39"/>
    <mergeCell ref="B40:P40"/>
    <mergeCell ref="Q32:S32"/>
    <mergeCell ref="Q33:S33"/>
    <mergeCell ref="Q34:S34"/>
    <mergeCell ref="Q35:S35"/>
    <mergeCell ref="T36:W36"/>
    <mergeCell ref="B50:P50"/>
    <mergeCell ref="B51:P51"/>
    <mergeCell ref="Q49:S49"/>
    <mergeCell ref="Q50:S50"/>
  </mergeCells>
  <pageMargins left="0.70866141732283472" right="0.70866141732283472" top="0.74803149606299213" bottom="0.74803149606299213" header="0.31496062992125984" footer="0.31496062992125984"/>
  <pageSetup scale="90" orientation="landscape"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92D050"/>
  </sheetPr>
  <dimension ref="A1:CJ100"/>
  <sheetViews>
    <sheetView zoomScale="90" zoomScaleNormal="90" workbookViewId="0">
      <selection activeCell="B33" sqref="B33:AP33"/>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11"/>
      <c r="BD3" s="211"/>
      <c r="BE3" s="211"/>
      <c r="BF3" s="211"/>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12"/>
      <c r="BD4" s="212"/>
      <c r="BE4" s="212"/>
      <c r="BF4" s="212"/>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213"/>
      <c r="BD5" s="213"/>
      <c r="BE5" s="213"/>
      <c r="BF5" s="213"/>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213"/>
      <c r="BD6" s="213"/>
      <c r="BE6" s="213"/>
      <c r="BF6" s="213"/>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13"/>
      <c r="BD7" s="213"/>
      <c r="BE7" s="213"/>
      <c r="BF7" s="213"/>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213"/>
      <c r="BD8" s="213"/>
      <c r="BE8" s="213"/>
      <c r="BF8" s="213"/>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14"/>
      <c r="BD9" s="214"/>
      <c r="BE9" s="214"/>
      <c r="BF9" s="214"/>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12"/>
      <c r="BD12" s="212"/>
      <c r="BE12" s="212"/>
      <c r="BF12" s="212"/>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15"/>
      <c r="BD13" s="215"/>
      <c r="BE13" s="215"/>
      <c r="BF13" s="215"/>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15"/>
      <c r="BD14" s="215"/>
      <c r="BE14" s="215"/>
      <c r="BF14" s="215"/>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v>2017</v>
      </c>
      <c r="Z17" s="280"/>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12"/>
      <c r="X18" s="212"/>
      <c r="Y18" s="217"/>
      <c r="Z18" s="217"/>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16"/>
      <c r="BD19" s="216"/>
      <c r="BE19" s="216"/>
      <c r="BF19" s="216"/>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43" t="s">
        <v>643</v>
      </c>
      <c r="P23" s="43"/>
      <c r="Q23" s="43"/>
      <c r="R23" s="43"/>
      <c r="S23" s="43"/>
      <c r="T23" s="43"/>
      <c r="U23" s="43"/>
      <c r="V23" s="43"/>
      <c r="W23" s="43"/>
      <c r="X23" s="43"/>
      <c r="Y23" s="43"/>
      <c r="Z23" s="43"/>
      <c r="AA23" s="43"/>
      <c r="AB23" s="43"/>
      <c r="AC23" s="43"/>
      <c r="AD23" s="43"/>
      <c r="AE23" s="43"/>
      <c r="AF23" s="43"/>
      <c r="AG23" s="43"/>
      <c r="AH23" s="43"/>
      <c r="AI23" s="43"/>
      <c r="AJ23" s="43"/>
      <c r="AK23" s="268" t="s">
        <v>101</v>
      </c>
      <c r="AL23" s="268"/>
      <c r="AM23" s="268"/>
      <c r="AN23" s="268"/>
      <c r="AO23" s="268"/>
      <c r="AP23" s="268"/>
      <c r="AQ23" s="268"/>
      <c r="AR23" s="268"/>
      <c r="AS23" s="210"/>
      <c r="AT23" s="270">
        <f>+CD35+CD41+CD47+CD53</f>
        <v>0</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644</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v>0.05</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270">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f>
        <v>1002141846.0094115</v>
      </c>
      <c r="AU25" s="271"/>
      <c r="AV25" s="271"/>
      <c r="AW25" s="271"/>
      <c r="AX25" s="271"/>
      <c r="AY25" s="271"/>
      <c r="AZ25" s="271"/>
      <c r="BA25" s="271"/>
      <c r="BB25" s="27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35.25" customHeight="1" x14ac:dyDescent="0.25">
      <c r="B26" s="56"/>
      <c r="C26" s="647" t="s">
        <v>89</v>
      </c>
      <c r="D26" s="647"/>
      <c r="E26" s="647"/>
      <c r="F26" s="647"/>
      <c r="G26" s="647"/>
      <c r="H26" s="647"/>
      <c r="I26" s="647"/>
      <c r="J26" s="647"/>
      <c r="K26" s="647"/>
      <c r="L26" s="647"/>
      <c r="M26" s="647"/>
      <c r="N26" s="647"/>
      <c r="O26" s="648" t="s">
        <v>751</v>
      </c>
      <c r="P26" s="648"/>
      <c r="Q26" s="648"/>
      <c r="R26" s="648"/>
      <c r="S26" s="648"/>
      <c r="T26" s="648"/>
      <c r="U26" s="648"/>
      <c r="V26" s="648"/>
      <c r="W26" s="648"/>
      <c r="X26" s="648"/>
      <c r="Y26" s="648"/>
      <c r="Z26" s="648"/>
      <c r="AA26" s="648"/>
      <c r="AB26" s="648"/>
      <c r="AC26" s="648"/>
      <c r="AD26" s="648"/>
      <c r="AE26" s="648"/>
      <c r="AF26" s="648"/>
      <c r="AG26" s="648"/>
      <c r="AH26" s="648"/>
      <c r="AI26" s="648"/>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71</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v>0.05</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43" t="s">
        <v>646</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1:88"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1:88" ht="54.75" customHeight="1" thickBot="1" x14ac:dyDescent="0.3">
      <c r="B34" s="324" t="s">
        <v>752</v>
      </c>
      <c r="C34" s="325"/>
      <c r="D34" s="325"/>
      <c r="E34" s="325"/>
      <c r="F34" s="325"/>
      <c r="G34" s="325"/>
      <c r="H34" s="325"/>
      <c r="I34" s="325"/>
      <c r="J34" s="325"/>
      <c r="K34" s="325"/>
      <c r="L34" s="325"/>
      <c r="M34" s="325"/>
      <c r="N34" s="325"/>
      <c r="O34" s="325"/>
      <c r="P34" s="325"/>
      <c r="Q34" s="325"/>
      <c r="R34" s="325"/>
      <c r="S34" s="325"/>
      <c r="T34" s="325"/>
      <c r="U34" s="325"/>
      <c r="V34" s="325"/>
      <c r="W34" s="325"/>
      <c r="X34" s="325"/>
      <c r="Y34" s="326"/>
      <c r="Z34" s="333" t="s">
        <v>756</v>
      </c>
      <c r="AA34" s="334"/>
      <c r="AB34" s="334"/>
      <c r="AC34" s="334"/>
      <c r="AD34" s="335"/>
      <c r="AE34" s="333"/>
      <c r="AF34" s="334"/>
      <c r="AG34" s="334"/>
      <c r="AH34" s="334"/>
      <c r="AI34" s="334"/>
      <c r="AJ34" s="334"/>
      <c r="AK34" s="640"/>
      <c r="AL34" s="641"/>
      <c r="AM34" s="641"/>
      <c r="AN34" s="641"/>
      <c r="AO34" s="641"/>
      <c r="AP34" s="641"/>
      <c r="AQ34" s="641"/>
      <c r="AR34" s="641"/>
      <c r="AS34" s="641"/>
      <c r="AT34" s="641"/>
      <c r="AU34" s="641"/>
      <c r="AV34" s="641"/>
      <c r="AW34" s="641"/>
      <c r="AX34" s="642"/>
      <c r="AY34" s="699"/>
      <c r="AZ34" s="697"/>
      <c r="BA34" s="697"/>
      <c r="BB34" s="700"/>
      <c r="BC34" s="699">
        <f>+$AE$34*AY34</f>
        <v>0</v>
      </c>
      <c r="BD34" s="697"/>
      <c r="BE34" s="697"/>
      <c r="BF34" s="700"/>
      <c r="BG34" s="690"/>
      <c r="BH34" s="691"/>
      <c r="BI34" s="691"/>
      <c r="BJ34" s="692"/>
      <c r="BK34" s="693">
        <f>+AY34*BG34</f>
        <v>0</v>
      </c>
      <c r="BL34" s="694"/>
      <c r="BM34" s="694"/>
      <c r="BN34" s="694"/>
      <c r="BO34" s="694"/>
      <c r="BP34" s="695"/>
      <c r="BQ34" s="291"/>
      <c r="BR34" s="292"/>
      <c r="BS34" s="292"/>
      <c r="BT34" s="292"/>
      <c r="BU34" s="292"/>
      <c r="BV34" s="292"/>
      <c r="BW34" s="293"/>
      <c r="BX34" s="291">
        <f>+(((BK35+BQ34)*15)/85)</f>
        <v>0</v>
      </c>
      <c r="BY34" s="292"/>
      <c r="BZ34" s="292"/>
      <c r="CA34" s="292"/>
      <c r="CB34" s="292"/>
      <c r="CC34" s="293"/>
      <c r="CD34" s="291">
        <f>+BK35+BQ34+BX34</f>
        <v>0</v>
      </c>
      <c r="CE34" s="292"/>
      <c r="CF34" s="292"/>
      <c r="CG34" s="292"/>
      <c r="CH34" s="292"/>
      <c r="CI34" s="293"/>
    </row>
    <row r="35" spans="1:88" ht="18" customHeight="1" thickBot="1" x14ac:dyDescent="0.3">
      <c r="B35" s="377"/>
      <c r="C35" s="378"/>
      <c r="D35" s="378"/>
      <c r="E35" s="378"/>
      <c r="F35" s="378"/>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8"/>
      <c r="AE35" s="378"/>
      <c r="AF35" s="378"/>
      <c r="AG35" s="378"/>
      <c r="AH35" s="378"/>
      <c r="AI35" s="378"/>
      <c r="AJ35" s="379"/>
      <c r="AK35" s="380" t="s">
        <v>3</v>
      </c>
      <c r="AL35" s="381"/>
      <c r="AM35" s="381"/>
      <c r="AN35" s="381"/>
      <c r="AO35" s="381"/>
      <c r="AP35" s="381"/>
      <c r="AQ35" s="381"/>
      <c r="AR35" s="381"/>
      <c r="AS35" s="381"/>
      <c r="AT35" s="381"/>
      <c r="AU35" s="381"/>
      <c r="AV35" s="381"/>
      <c r="AW35" s="381"/>
      <c r="AX35" s="381"/>
      <c r="AY35" s="382"/>
      <c r="AZ35" s="382"/>
      <c r="BA35" s="382"/>
      <c r="BB35" s="382"/>
      <c r="BC35" s="382"/>
      <c r="BD35" s="382"/>
      <c r="BE35" s="382"/>
      <c r="BF35" s="382"/>
      <c r="BG35" s="382"/>
      <c r="BH35" s="382"/>
      <c r="BI35" s="382"/>
      <c r="BJ35" s="383"/>
      <c r="BK35" s="384">
        <f>SUM(BK34:BK34)</f>
        <v>0</v>
      </c>
      <c r="BL35" s="385"/>
      <c r="BM35" s="385"/>
      <c r="BN35" s="385"/>
      <c r="BO35" s="385"/>
      <c r="BP35" s="386"/>
      <c r="BQ35" s="387" t="s">
        <v>100</v>
      </c>
      <c r="BR35" s="388"/>
      <c r="BS35" s="388"/>
      <c r="BT35" s="388"/>
      <c r="BU35" s="388"/>
      <c r="BV35" s="388"/>
      <c r="BW35" s="388"/>
      <c r="BX35" s="388"/>
      <c r="BY35" s="388"/>
      <c r="BZ35" s="388"/>
      <c r="CA35" s="388"/>
      <c r="CB35" s="388"/>
      <c r="CC35" s="389"/>
      <c r="CD35" s="390">
        <f>+CD34*AE34</f>
        <v>0</v>
      </c>
      <c r="CE35" s="390"/>
      <c r="CF35" s="390"/>
      <c r="CG35" s="390"/>
      <c r="CH35" s="390"/>
      <c r="CI35" s="391"/>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48" t="s">
        <v>0</v>
      </c>
      <c r="C37" s="349"/>
      <c r="D37" s="349"/>
      <c r="E37" s="349"/>
      <c r="F37" s="349"/>
      <c r="G37" s="349"/>
      <c r="H37" s="349"/>
      <c r="I37" s="349"/>
      <c r="J37" s="349"/>
      <c r="K37" s="349"/>
      <c r="L37" s="349"/>
      <c r="M37" s="349"/>
      <c r="N37" s="349"/>
      <c r="O37" s="349"/>
      <c r="P37" s="349"/>
      <c r="Q37" s="349"/>
      <c r="R37" s="349"/>
      <c r="S37" s="349"/>
      <c r="T37" s="349"/>
      <c r="U37" s="349"/>
      <c r="V37" s="349"/>
      <c r="W37" s="349"/>
      <c r="X37" s="349"/>
      <c r="Y37" s="350"/>
      <c r="Z37" s="348" t="s">
        <v>80</v>
      </c>
      <c r="AA37" s="349"/>
      <c r="AB37" s="349"/>
      <c r="AC37" s="349"/>
      <c r="AD37" s="350"/>
      <c r="AE37" s="357" t="s">
        <v>79</v>
      </c>
      <c r="AF37" s="358"/>
      <c r="AG37" s="358"/>
      <c r="AH37" s="358"/>
      <c r="AI37" s="358"/>
      <c r="AJ37" s="359"/>
      <c r="AK37" s="357" t="s">
        <v>81</v>
      </c>
      <c r="AL37" s="358"/>
      <c r="AM37" s="358"/>
      <c r="AN37" s="358"/>
      <c r="AO37" s="358"/>
      <c r="AP37" s="358"/>
      <c r="AQ37" s="358"/>
      <c r="AR37" s="358"/>
      <c r="AS37" s="358"/>
      <c r="AT37" s="358"/>
      <c r="AU37" s="358"/>
      <c r="AV37" s="358"/>
      <c r="AW37" s="358"/>
      <c r="AX37" s="359"/>
      <c r="AY37" s="357" t="s">
        <v>1</v>
      </c>
      <c r="AZ37" s="358"/>
      <c r="BA37" s="358"/>
      <c r="BB37" s="359"/>
      <c r="BC37" s="348" t="s">
        <v>104</v>
      </c>
      <c r="BD37" s="349"/>
      <c r="BE37" s="349"/>
      <c r="BF37" s="350"/>
      <c r="BG37" s="366" t="s">
        <v>82</v>
      </c>
      <c r="BH37" s="367"/>
      <c r="BI37" s="367"/>
      <c r="BJ37" s="368"/>
      <c r="BK37" s="315" t="s">
        <v>99</v>
      </c>
      <c r="BL37" s="316"/>
      <c r="BM37" s="316"/>
      <c r="BN37" s="316"/>
      <c r="BO37" s="316"/>
      <c r="BP37" s="317"/>
      <c r="BQ37" s="315" t="s">
        <v>83</v>
      </c>
      <c r="BR37" s="316"/>
      <c r="BS37" s="316"/>
      <c r="BT37" s="316"/>
      <c r="BU37" s="316"/>
      <c r="BV37" s="316"/>
      <c r="BW37" s="317"/>
      <c r="BX37" s="315" t="s">
        <v>84</v>
      </c>
      <c r="BY37" s="316"/>
      <c r="BZ37" s="316"/>
      <c r="CA37" s="316"/>
      <c r="CB37" s="316"/>
      <c r="CC37" s="317"/>
      <c r="CD37" s="315" t="s">
        <v>85</v>
      </c>
      <c r="CE37" s="316"/>
      <c r="CF37" s="316"/>
      <c r="CG37" s="316"/>
      <c r="CH37" s="316"/>
      <c r="CI37" s="317"/>
    </row>
    <row r="38" spans="1:88" ht="18" customHeight="1" x14ac:dyDescent="0.25">
      <c r="A38" s="75"/>
      <c r="B38" s="351"/>
      <c r="C38" s="352"/>
      <c r="D38" s="352"/>
      <c r="E38" s="352"/>
      <c r="F38" s="352"/>
      <c r="G38" s="352"/>
      <c r="H38" s="352"/>
      <c r="I38" s="352"/>
      <c r="J38" s="352"/>
      <c r="K38" s="352"/>
      <c r="L38" s="352"/>
      <c r="M38" s="352"/>
      <c r="N38" s="352"/>
      <c r="O38" s="352"/>
      <c r="P38" s="352"/>
      <c r="Q38" s="352"/>
      <c r="R38" s="352"/>
      <c r="S38" s="352"/>
      <c r="T38" s="352"/>
      <c r="U38" s="352"/>
      <c r="V38" s="352"/>
      <c r="W38" s="352"/>
      <c r="X38" s="352"/>
      <c r="Y38" s="353"/>
      <c r="Z38" s="351"/>
      <c r="AA38" s="352"/>
      <c r="AB38" s="352"/>
      <c r="AC38" s="352"/>
      <c r="AD38" s="353"/>
      <c r="AE38" s="360"/>
      <c r="AF38" s="361"/>
      <c r="AG38" s="361"/>
      <c r="AH38" s="361"/>
      <c r="AI38" s="361"/>
      <c r="AJ38" s="362"/>
      <c r="AK38" s="360"/>
      <c r="AL38" s="361"/>
      <c r="AM38" s="361"/>
      <c r="AN38" s="361"/>
      <c r="AO38" s="361"/>
      <c r="AP38" s="361"/>
      <c r="AQ38" s="361"/>
      <c r="AR38" s="361"/>
      <c r="AS38" s="361"/>
      <c r="AT38" s="361"/>
      <c r="AU38" s="361"/>
      <c r="AV38" s="361"/>
      <c r="AW38" s="361"/>
      <c r="AX38" s="362"/>
      <c r="AY38" s="360"/>
      <c r="AZ38" s="361"/>
      <c r="BA38" s="361"/>
      <c r="BB38" s="362"/>
      <c r="BC38" s="351"/>
      <c r="BD38" s="352"/>
      <c r="BE38" s="352"/>
      <c r="BF38" s="353"/>
      <c r="BG38" s="369"/>
      <c r="BH38" s="370"/>
      <c r="BI38" s="370"/>
      <c r="BJ38" s="371"/>
      <c r="BK38" s="318"/>
      <c r="BL38" s="319"/>
      <c r="BM38" s="319"/>
      <c r="BN38" s="319"/>
      <c r="BO38" s="319"/>
      <c r="BP38" s="320"/>
      <c r="BQ38" s="318"/>
      <c r="BR38" s="319"/>
      <c r="BS38" s="319"/>
      <c r="BT38" s="319"/>
      <c r="BU38" s="319"/>
      <c r="BV38" s="319"/>
      <c r="BW38" s="320"/>
      <c r="BX38" s="318"/>
      <c r="BY38" s="319"/>
      <c r="BZ38" s="319"/>
      <c r="CA38" s="319"/>
      <c r="CB38" s="319"/>
      <c r="CC38" s="320"/>
      <c r="CD38" s="318"/>
      <c r="CE38" s="319"/>
      <c r="CF38" s="319"/>
      <c r="CG38" s="319"/>
      <c r="CH38" s="319"/>
      <c r="CI38" s="320"/>
    </row>
    <row r="39" spans="1:88" ht="18" customHeight="1" thickBot="1" x14ac:dyDescent="0.3">
      <c r="A39" s="75"/>
      <c r="B39" s="354"/>
      <c r="C39" s="355"/>
      <c r="D39" s="355"/>
      <c r="E39" s="355"/>
      <c r="F39" s="355"/>
      <c r="G39" s="355"/>
      <c r="H39" s="355"/>
      <c r="I39" s="355"/>
      <c r="J39" s="355"/>
      <c r="K39" s="355"/>
      <c r="L39" s="355"/>
      <c r="M39" s="355"/>
      <c r="N39" s="355"/>
      <c r="O39" s="355"/>
      <c r="P39" s="355"/>
      <c r="Q39" s="355"/>
      <c r="R39" s="355"/>
      <c r="S39" s="355"/>
      <c r="T39" s="355"/>
      <c r="U39" s="355"/>
      <c r="V39" s="355"/>
      <c r="W39" s="355"/>
      <c r="X39" s="355"/>
      <c r="Y39" s="356"/>
      <c r="Z39" s="354"/>
      <c r="AA39" s="355"/>
      <c r="AB39" s="355"/>
      <c r="AC39" s="355"/>
      <c r="AD39" s="356"/>
      <c r="AE39" s="363"/>
      <c r="AF39" s="364"/>
      <c r="AG39" s="364"/>
      <c r="AH39" s="364"/>
      <c r="AI39" s="364"/>
      <c r="AJ39" s="365"/>
      <c r="AK39" s="360"/>
      <c r="AL39" s="361"/>
      <c r="AM39" s="361"/>
      <c r="AN39" s="361"/>
      <c r="AO39" s="361"/>
      <c r="AP39" s="361"/>
      <c r="AQ39" s="361"/>
      <c r="AR39" s="361"/>
      <c r="AS39" s="361"/>
      <c r="AT39" s="361"/>
      <c r="AU39" s="361"/>
      <c r="AV39" s="361"/>
      <c r="AW39" s="361"/>
      <c r="AX39" s="362"/>
      <c r="AY39" s="360"/>
      <c r="AZ39" s="361"/>
      <c r="BA39" s="361"/>
      <c r="BB39" s="362"/>
      <c r="BC39" s="351"/>
      <c r="BD39" s="352"/>
      <c r="BE39" s="352"/>
      <c r="BF39" s="353"/>
      <c r="BG39" s="369"/>
      <c r="BH39" s="370"/>
      <c r="BI39" s="370"/>
      <c r="BJ39" s="371"/>
      <c r="BK39" s="318"/>
      <c r="BL39" s="319"/>
      <c r="BM39" s="319"/>
      <c r="BN39" s="319"/>
      <c r="BO39" s="319"/>
      <c r="BP39" s="320"/>
      <c r="BQ39" s="321"/>
      <c r="BR39" s="322"/>
      <c r="BS39" s="322"/>
      <c r="BT39" s="322"/>
      <c r="BU39" s="322"/>
      <c r="BV39" s="322"/>
      <c r="BW39" s="323"/>
      <c r="BX39" s="321"/>
      <c r="BY39" s="322"/>
      <c r="BZ39" s="322"/>
      <c r="CA39" s="322"/>
      <c r="CB39" s="322"/>
      <c r="CC39" s="323"/>
      <c r="CD39" s="321"/>
      <c r="CE39" s="322"/>
      <c r="CF39" s="322"/>
      <c r="CG39" s="322"/>
      <c r="CH39" s="322"/>
      <c r="CI39" s="323"/>
    </row>
    <row r="40" spans="1:88" ht="55.5" customHeight="1" thickBot="1" x14ac:dyDescent="0.3">
      <c r="A40" s="75"/>
      <c r="B40" s="324" t="s">
        <v>753</v>
      </c>
      <c r="C40" s="325"/>
      <c r="D40" s="325"/>
      <c r="E40" s="325"/>
      <c r="F40" s="325"/>
      <c r="G40" s="325"/>
      <c r="H40" s="325"/>
      <c r="I40" s="325"/>
      <c r="J40" s="325"/>
      <c r="K40" s="325"/>
      <c r="L40" s="325"/>
      <c r="M40" s="325"/>
      <c r="N40" s="325"/>
      <c r="O40" s="325"/>
      <c r="P40" s="325"/>
      <c r="Q40" s="325"/>
      <c r="R40" s="325"/>
      <c r="S40" s="325"/>
      <c r="T40" s="325"/>
      <c r="U40" s="325"/>
      <c r="V40" s="325"/>
      <c r="W40" s="325"/>
      <c r="X40" s="325"/>
      <c r="Y40" s="326"/>
      <c r="Z40" s="333" t="s">
        <v>757</v>
      </c>
      <c r="AA40" s="334"/>
      <c r="AB40" s="334"/>
      <c r="AC40" s="334"/>
      <c r="AD40" s="335"/>
      <c r="AE40" s="333"/>
      <c r="AF40" s="334"/>
      <c r="AG40" s="334"/>
      <c r="AH40" s="334"/>
      <c r="AI40" s="334"/>
      <c r="AJ40" s="334"/>
      <c r="AK40" s="640"/>
      <c r="AL40" s="641"/>
      <c r="AM40" s="641"/>
      <c r="AN40" s="641"/>
      <c r="AO40" s="641"/>
      <c r="AP40" s="641"/>
      <c r="AQ40" s="641"/>
      <c r="AR40" s="641"/>
      <c r="AS40" s="641"/>
      <c r="AT40" s="641"/>
      <c r="AU40" s="641"/>
      <c r="AV40" s="641"/>
      <c r="AW40" s="641"/>
      <c r="AX40" s="642"/>
      <c r="AY40" s="696"/>
      <c r="AZ40" s="697"/>
      <c r="BA40" s="697"/>
      <c r="BB40" s="698"/>
      <c r="BC40" s="699"/>
      <c r="BD40" s="697"/>
      <c r="BE40" s="697"/>
      <c r="BF40" s="700"/>
      <c r="BG40" s="690"/>
      <c r="BH40" s="691"/>
      <c r="BI40" s="691"/>
      <c r="BJ40" s="692"/>
      <c r="BK40" s="693">
        <f>+AY40*BG40</f>
        <v>0</v>
      </c>
      <c r="BL40" s="694"/>
      <c r="BM40" s="694"/>
      <c r="BN40" s="694"/>
      <c r="BO40" s="694"/>
      <c r="BP40" s="695"/>
      <c r="BQ40" s="291"/>
      <c r="BR40" s="292"/>
      <c r="BS40" s="292"/>
      <c r="BT40" s="292"/>
      <c r="BU40" s="292"/>
      <c r="BV40" s="292"/>
      <c r="BW40" s="293"/>
      <c r="BX40" s="291">
        <f>+(((BK41+BQ40)*15)/85)</f>
        <v>0</v>
      </c>
      <c r="BY40" s="292"/>
      <c r="BZ40" s="292"/>
      <c r="CA40" s="292"/>
      <c r="CB40" s="292"/>
      <c r="CC40" s="293"/>
      <c r="CD40" s="291">
        <f>+BK41+BQ40+BX40</f>
        <v>0</v>
      </c>
      <c r="CE40" s="292"/>
      <c r="CF40" s="292"/>
      <c r="CG40" s="292"/>
      <c r="CH40" s="292"/>
      <c r="CI40" s="293"/>
    </row>
    <row r="41" spans="1:88" ht="18" customHeight="1" thickBot="1" x14ac:dyDescent="0.3">
      <c r="A41" s="75"/>
      <c r="B41" s="377"/>
      <c r="C41" s="378"/>
      <c r="D41" s="378"/>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78"/>
      <c r="AI41" s="378"/>
      <c r="AJ41" s="379"/>
      <c r="AK41" s="380" t="s">
        <v>3</v>
      </c>
      <c r="AL41" s="381"/>
      <c r="AM41" s="381"/>
      <c r="AN41" s="381"/>
      <c r="AO41" s="381"/>
      <c r="AP41" s="381"/>
      <c r="AQ41" s="381"/>
      <c r="AR41" s="381"/>
      <c r="AS41" s="381"/>
      <c r="AT41" s="381"/>
      <c r="AU41" s="381"/>
      <c r="AV41" s="381"/>
      <c r="AW41" s="381"/>
      <c r="AX41" s="381"/>
      <c r="AY41" s="382"/>
      <c r="AZ41" s="382"/>
      <c r="BA41" s="382"/>
      <c r="BB41" s="382"/>
      <c r="BC41" s="382"/>
      <c r="BD41" s="382"/>
      <c r="BE41" s="382"/>
      <c r="BF41" s="382"/>
      <c r="BG41" s="382"/>
      <c r="BH41" s="382"/>
      <c r="BI41" s="382"/>
      <c r="BJ41" s="383"/>
      <c r="BK41" s="384">
        <f>SUM(BK40:BK40)</f>
        <v>0</v>
      </c>
      <c r="BL41" s="385"/>
      <c r="BM41" s="385"/>
      <c r="BN41" s="385"/>
      <c r="BO41" s="385"/>
      <c r="BP41" s="386"/>
      <c r="BQ41" s="387" t="s">
        <v>100</v>
      </c>
      <c r="BR41" s="388"/>
      <c r="BS41" s="388"/>
      <c r="BT41" s="388"/>
      <c r="BU41" s="388"/>
      <c r="BV41" s="388"/>
      <c r="BW41" s="388"/>
      <c r="BX41" s="388"/>
      <c r="BY41" s="388"/>
      <c r="BZ41" s="388"/>
      <c r="CA41" s="388"/>
      <c r="CB41" s="388"/>
      <c r="CC41" s="389"/>
      <c r="CD41" s="390">
        <f>+CD40*AE40</f>
        <v>0</v>
      </c>
      <c r="CE41" s="390"/>
      <c r="CF41" s="390"/>
      <c r="CG41" s="390"/>
      <c r="CH41" s="390"/>
      <c r="CI41" s="391"/>
    </row>
    <row r="42" spans="1:88"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88" ht="18" customHeight="1" x14ac:dyDescent="0.25">
      <c r="A43" s="75"/>
      <c r="B43" s="348" t="s">
        <v>0</v>
      </c>
      <c r="C43" s="349"/>
      <c r="D43" s="349"/>
      <c r="E43" s="349"/>
      <c r="F43" s="349"/>
      <c r="G43" s="349"/>
      <c r="H43" s="349"/>
      <c r="I43" s="349"/>
      <c r="J43" s="349"/>
      <c r="K43" s="349"/>
      <c r="L43" s="349"/>
      <c r="M43" s="349"/>
      <c r="N43" s="349"/>
      <c r="O43" s="349"/>
      <c r="P43" s="349"/>
      <c r="Q43" s="349"/>
      <c r="R43" s="349"/>
      <c r="S43" s="349"/>
      <c r="T43" s="349"/>
      <c r="U43" s="349"/>
      <c r="V43" s="349"/>
      <c r="W43" s="349"/>
      <c r="X43" s="349"/>
      <c r="Y43" s="350"/>
      <c r="Z43" s="348" t="s">
        <v>80</v>
      </c>
      <c r="AA43" s="349"/>
      <c r="AB43" s="349"/>
      <c r="AC43" s="349"/>
      <c r="AD43" s="350"/>
      <c r="AE43" s="357" t="s">
        <v>79</v>
      </c>
      <c r="AF43" s="358"/>
      <c r="AG43" s="358"/>
      <c r="AH43" s="358"/>
      <c r="AI43" s="358"/>
      <c r="AJ43" s="359"/>
      <c r="AK43" s="357" t="s">
        <v>81</v>
      </c>
      <c r="AL43" s="358"/>
      <c r="AM43" s="358"/>
      <c r="AN43" s="358"/>
      <c r="AO43" s="358"/>
      <c r="AP43" s="358"/>
      <c r="AQ43" s="358"/>
      <c r="AR43" s="358"/>
      <c r="AS43" s="358"/>
      <c r="AT43" s="358"/>
      <c r="AU43" s="358"/>
      <c r="AV43" s="358"/>
      <c r="AW43" s="358"/>
      <c r="AX43" s="359"/>
      <c r="AY43" s="357" t="s">
        <v>1</v>
      </c>
      <c r="AZ43" s="358"/>
      <c r="BA43" s="358"/>
      <c r="BB43" s="359"/>
      <c r="BC43" s="348" t="s">
        <v>104</v>
      </c>
      <c r="BD43" s="349"/>
      <c r="BE43" s="349"/>
      <c r="BF43" s="350"/>
      <c r="BG43" s="366" t="s">
        <v>82</v>
      </c>
      <c r="BH43" s="367"/>
      <c r="BI43" s="367"/>
      <c r="BJ43" s="368"/>
      <c r="BK43" s="315" t="s">
        <v>99</v>
      </c>
      <c r="BL43" s="316"/>
      <c r="BM43" s="316"/>
      <c r="BN43" s="316"/>
      <c r="BO43" s="316"/>
      <c r="BP43" s="317"/>
      <c r="BQ43" s="315" t="s">
        <v>83</v>
      </c>
      <c r="BR43" s="316"/>
      <c r="BS43" s="316"/>
      <c r="BT43" s="316"/>
      <c r="BU43" s="316"/>
      <c r="BV43" s="316"/>
      <c r="BW43" s="317"/>
      <c r="BX43" s="315" t="s">
        <v>84</v>
      </c>
      <c r="BY43" s="316"/>
      <c r="BZ43" s="316"/>
      <c r="CA43" s="316"/>
      <c r="CB43" s="316"/>
      <c r="CC43" s="317"/>
      <c r="CD43" s="315" t="s">
        <v>85</v>
      </c>
      <c r="CE43" s="316"/>
      <c r="CF43" s="316"/>
      <c r="CG43" s="316"/>
      <c r="CH43" s="316"/>
      <c r="CI43" s="317"/>
    </row>
    <row r="44" spans="1:88" ht="18" customHeight="1" x14ac:dyDescent="0.25">
      <c r="A44" s="75"/>
      <c r="B44" s="351"/>
      <c r="C44" s="352"/>
      <c r="D44" s="352"/>
      <c r="E44" s="352"/>
      <c r="F44" s="352"/>
      <c r="G44" s="352"/>
      <c r="H44" s="352"/>
      <c r="I44" s="352"/>
      <c r="J44" s="352"/>
      <c r="K44" s="352"/>
      <c r="L44" s="352"/>
      <c r="M44" s="352"/>
      <c r="N44" s="352"/>
      <c r="O44" s="352"/>
      <c r="P44" s="352"/>
      <c r="Q44" s="352"/>
      <c r="R44" s="352"/>
      <c r="S44" s="352"/>
      <c r="T44" s="352"/>
      <c r="U44" s="352"/>
      <c r="V44" s="352"/>
      <c r="W44" s="352"/>
      <c r="X44" s="352"/>
      <c r="Y44" s="353"/>
      <c r="Z44" s="351"/>
      <c r="AA44" s="352"/>
      <c r="AB44" s="352"/>
      <c r="AC44" s="352"/>
      <c r="AD44" s="353"/>
      <c r="AE44" s="360"/>
      <c r="AF44" s="361"/>
      <c r="AG44" s="361"/>
      <c r="AH44" s="361"/>
      <c r="AI44" s="361"/>
      <c r="AJ44" s="362"/>
      <c r="AK44" s="360"/>
      <c r="AL44" s="361"/>
      <c r="AM44" s="361"/>
      <c r="AN44" s="361"/>
      <c r="AO44" s="361"/>
      <c r="AP44" s="361"/>
      <c r="AQ44" s="361"/>
      <c r="AR44" s="361"/>
      <c r="AS44" s="361"/>
      <c r="AT44" s="361"/>
      <c r="AU44" s="361"/>
      <c r="AV44" s="361"/>
      <c r="AW44" s="361"/>
      <c r="AX44" s="362"/>
      <c r="AY44" s="360"/>
      <c r="AZ44" s="361"/>
      <c r="BA44" s="361"/>
      <c r="BB44" s="362"/>
      <c r="BC44" s="351"/>
      <c r="BD44" s="352"/>
      <c r="BE44" s="352"/>
      <c r="BF44" s="353"/>
      <c r="BG44" s="369"/>
      <c r="BH44" s="370"/>
      <c r="BI44" s="370"/>
      <c r="BJ44" s="371"/>
      <c r="BK44" s="318"/>
      <c r="BL44" s="319"/>
      <c r="BM44" s="319"/>
      <c r="BN44" s="319"/>
      <c r="BO44" s="319"/>
      <c r="BP44" s="320"/>
      <c r="BQ44" s="318"/>
      <c r="BR44" s="319"/>
      <c r="BS44" s="319"/>
      <c r="BT44" s="319"/>
      <c r="BU44" s="319"/>
      <c r="BV44" s="319"/>
      <c r="BW44" s="320"/>
      <c r="BX44" s="318"/>
      <c r="BY44" s="319"/>
      <c r="BZ44" s="319"/>
      <c r="CA44" s="319"/>
      <c r="CB44" s="319"/>
      <c r="CC44" s="320"/>
      <c r="CD44" s="318"/>
      <c r="CE44" s="319"/>
      <c r="CF44" s="319"/>
      <c r="CG44" s="319"/>
      <c r="CH44" s="319"/>
      <c r="CI44" s="320"/>
    </row>
    <row r="45" spans="1:88" ht="18" customHeight="1" thickBot="1" x14ac:dyDescent="0.3">
      <c r="A45" s="75"/>
      <c r="B45" s="354"/>
      <c r="C45" s="355"/>
      <c r="D45" s="355"/>
      <c r="E45" s="355"/>
      <c r="F45" s="355"/>
      <c r="G45" s="355"/>
      <c r="H45" s="355"/>
      <c r="I45" s="355"/>
      <c r="J45" s="355"/>
      <c r="K45" s="355"/>
      <c r="L45" s="355"/>
      <c r="M45" s="355"/>
      <c r="N45" s="355"/>
      <c r="O45" s="355"/>
      <c r="P45" s="355"/>
      <c r="Q45" s="355"/>
      <c r="R45" s="355"/>
      <c r="S45" s="355"/>
      <c r="T45" s="355"/>
      <c r="U45" s="355"/>
      <c r="V45" s="355"/>
      <c r="W45" s="355"/>
      <c r="X45" s="355"/>
      <c r="Y45" s="356"/>
      <c r="Z45" s="354"/>
      <c r="AA45" s="355"/>
      <c r="AB45" s="355"/>
      <c r="AC45" s="355"/>
      <c r="AD45" s="356"/>
      <c r="AE45" s="363"/>
      <c r="AF45" s="364"/>
      <c r="AG45" s="364"/>
      <c r="AH45" s="364"/>
      <c r="AI45" s="364"/>
      <c r="AJ45" s="365"/>
      <c r="AK45" s="360"/>
      <c r="AL45" s="361"/>
      <c r="AM45" s="361"/>
      <c r="AN45" s="361"/>
      <c r="AO45" s="361"/>
      <c r="AP45" s="361"/>
      <c r="AQ45" s="361"/>
      <c r="AR45" s="361"/>
      <c r="AS45" s="361"/>
      <c r="AT45" s="361"/>
      <c r="AU45" s="361"/>
      <c r="AV45" s="361"/>
      <c r="AW45" s="361"/>
      <c r="AX45" s="362"/>
      <c r="AY45" s="360"/>
      <c r="AZ45" s="361"/>
      <c r="BA45" s="361"/>
      <c r="BB45" s="362"/>
      <c r="BC45" s="351"/>
      <c r="BD45" s="352"/>
      <c r="BE45" s="352"/>
      <c r="BF45" s="353"/>
      <c r="BG45" s="369"/>
      <c r="BH45" s="370"/>
      <c r="BI45" s="370"/>
      <c r="BJ45" s="371"/>
      <c r="BK45" s="318"/>
      <c r="BL45" s="319"/>
      <c r="BM45" s="319"/>
      <c r="BN45" s="319"/>
      <c r="BO45" s="319"/>
      <c r="BP45" s="320"/>
      <c r="BQ45" s="321"/>
      <c r="BR45" s="322"/>
      <c r="BS45" s="322"/>
      <c r="BT45" s="322"/>
      <c r="BU45" s="322"/>
      <c r="BV45" s="322"/>
      <c r="BW45" s="323"/>
      <c r="BX45" s="321"/>
      <c r="BY45" s="322"/>
      <c r="BZ45" s="322"/>
      <c r="CA45" s="322"/>
      <c r="CB45" s="322"/>
      <c r="CC45" s="323"/>
      <c r="CD45" s="321"/>
      <c r="CE45" s="322"/>
      <c r="CF45" s="322"/>
      <c r="CG45" s="322"/>
      <c r="CH45" s="322"/>
      <c r="CI45" s="323"/>
    </row>
    <row r="46" spans="1:88" ht="71.25" customHeight="1" thickBot="1" x14ac:dyDescent="0.3">
      <c r="A46" s="75"/>
      <c r="B46" s="324" t="s">
        <v>754</v>
      </c>
      <c r="C46" s="325"/>
      <c r="D46" s="325"/>
      <c r="E46" s="325"/>
      <c r="F46" s="325"/>
      <c r="G46" s="325"/>
      <c r="H46" s="325"/>
      <c r="I46" s="325"/>
      <c r="J46" s="325"/>
      <c r="K46" s="325"/>
      <c r="L46" s="325"/>
      <c r="M46" s="325"/>
      <c r="N46" s="325"/>
      <c r="O46" s="325"/>
      <c r="P46" s="325"/>
      <c r="Q46" s="325"/>
      <c r="R46" s="325"/>
      <c r="S46" s="325"/>
      <c r="T46" s="325"/>
      <c r="U46" s="325"/>
      <c r="V46" s="325"/>
      <c r="W46" s="325"/>
      <c r="X46" s="325"/>
      <c r="Y46" s="326"/>
      <c r="Z46" s="333" t="s">
        <v>758</v>
      </c>
      <c r="AA46" s="334"/>
      <c r="AB46" s="334"/>
      <c r="AC46" s="334"/>
      <c r="AD46" s="335"/>
      <c r="AE46" s="333"/>
      <c r="AF46" s="334"/>
      <c r="AG46" s="334"/>
      <c r="AH46" s="334"/>
      <c r="AI46" s="334"/>
      <c r="AJ46" s="334"/>
      <c r="AK46" s="606"/>
      <c r="AL46" s="607"/>
      <c r="AM46" s="607"/>
      <c r="AN46" s="607"/>
      <c r="AO46" s="607"/>
      <c r="AP46" s="607"/>
      <c r="AQ46" s="607"/>
      <c r="AR46" s="607"/>
      <c r="AS46" s="607"/>
      <c r="AT46" s="607"/>
      <c r="AU46" s="607"/>
      <c r="AV46" s="607"/>
      <c r="AW46" s="607"/>
      <c r="AX46" s="608"/>
      <c r="AY46" s="409"/>
      <c r="AZ46" s="346"/>
      <c r="BA46" s="346"/>
      <c r="BB46" s="410"/>
      <c r="BC46" s="699">
        <f>+$AE$46*AY46</f>
        <v>0</v>
      </c>
      <c r="BD46" s="697"/>
      <c r="BE46" s="697"/>
      <c r="BF46" s="700"/>
      <c r="BG46" s="285"/>
      <c r="BH46" s="286"/>
      <c r="BI46" s="286"/>
      <c r="BJ46" s="287"/>
      <c r="BK46" s="693">
        <f>+AY46*BG46</f>
        <v>0</v>
      </c>
      <c r="BL46" s="694"/>
      <c r="BM46" s="694"/>
      <c r="BN46" s="694"/>
      <c r="BO46" s="694"/>
      <c r="BP46" s="695"/>
      <c r="BQ46" s="291"/>
      <c r="BR46" s="292"/>
      <c r="BS46" s="292"/>
      <c r="BT46" s="292"/>
      <c r="BU46" s="292"/>
      <c r="BV46" s="292"/>
      <c r="BW46" s="293"/>
      <c r="BX46" s="291">
        <f>+(((BK47+BQ46)*15)/85)</f>
        <v>0</v>
      </c>
      <c r="BY46" s="292"/>
      <c r="BZ46" s="292"/>
      <c r="CA46" s="292"/>
      <c r="CB46" s="292"/>
      <c r="CC46" s="293"/>
      <c r="CD46" s="291">
        <f>+BK47+BQ46+BX46</f>
        <v>0</v>
      </c>
      <c r="CE46" s="292"/>
      <c r="CF46" s="292"/>
      <c r="CG46" s="292"/>
      <c r="CH46" s="292"/>
      <c r="CI46" s="293"/>
    </row>
    <row r="47" spans="1:88" ht="18" customHeight="1" thickBot="1" x14ac:dyDescent="0.3">
      <c r="A47" s="75"/>
      <c r="B47" s="377"/>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8"/>
      <c r="AJ47" s="379"/>
      <c r="AK47" s="380" t="s">
        <v>3</v>
      </c>
      <c r="AL47" s="381"/>
      <c r="AM47" s="381"/>
      <c r="AN47" s="381"/>
      <c r="AO47" s="381"/>
      <c r="AP47" s="381"/>
      <c r="AQ47" s="381"/>
      <c r="AR47" s="381"/>
      <c r="AS47" s="381"/>
      <c r="AT47" s="381"/>
      <c r="AU47" s="381"/>
      <c r="AV47" s="381"/>
      <c r="AW47" s="381"/>
      <c r="AX47" s="381"/>
      <c r="AY47" s="382"/>
      <c r="AZ47" s="382"/>
      <c r="BA47" s="382"/>
      <c r="BB47" s="382"/>
      <c r="BC47" s="382"/>
      <c r="BD47" s="382"/>
      <c r="BE47" s="382"/>
      <c r="BF47" s="382"/>
      <c r="BG47" s="382"/>
      <c r="BH47" s="382"/>
      <c r="BI47" s="382"/>
      <c r="BJ47" s="383"/>
      <c r="BK47" s="384">
        <f>SUM(BK46:BK46)</f>
        <v>0</v>
      </c>
      <c r="BL47" s="385"/>
      <c r="BM47" s="385"/>
      <c r="BN47" s="385"/>
      <c r="BO47" s="385"/>
      <c r="BP47" s="386"/>
      <c r="BQ47" s="387" t="s">
        <v>100</v>
      </c>
      <c r="BR47" s="388"/>
      <c r="BS47" s="388"/>
      <c r="BT47" s="388"/>
      <c r="BU47" s="388"/>
      <c r="BV47" s="388"/>
      <c r="BW47" s="388"/>
      <c r="BX47" s="388"/>
      <c r="BY47" s="388"/>
      <c r="BZ47" s="388"/>
      <c r="CA47" s="388"/>
      <c r="CB47" s="388"/>
      <c r="CC47" s="389"/>
      <c r="CD47" s="390">
        <f>+CD46*AE46</f>
        <v>0</v>
      </c>
      <c r="CE47" s="390"/>
      <c r="CF47" s="390"/>
      <c r="CG47" s="390"/>
      <c r="CH47" s="390"/>
      <c r="CI47" s="391"/>
    </row>
    <row r="48" spans="1:88" ht="18" customHeight="1" thickBot="1" x14ac:dyDescent="0.3">
      <c r="A48" s="75"/>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BG48" s="78"/>
      <c r="BH48" s="78"/>
      <c r="BI48" s="78"/>
      <c r="BJ48" s="78"/>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row>
    <row r="49" spans="1:87" ht="18" customHeight="1" x14ac:dyDescent="0.25">
      <c r="A49" s="75"/>
      <c r="B49" s="348" t="s">
        <v>0</v>
      </c>
      <c r="C49" s="349"/>
      <c r="D49" s="349"/>
      <c r="E49" s="349"/>
      <c r="F49" s="349"/>
      <c r="G49" s="349"/>
      <c r="H49" s="349"/>
      <c r="I49" s="349"/>
      <c r="J49" s="349"/>
      <c r="K49" s="349"/>
      <c r="L49" s="349"/>
      <c r="M49" s="349"/>
      <c r="N49" s="349"/>
      <c r="O49" s="349"/>
      <c r="P49" s="349"/>
      <c r="Q49" s="349"/>
      <c r="R49" s="349"/>
      <c r="S49" s="349"/>
      <c r="T49" s="349"/>
      <c r="U49" s="349"/>
      <c r="V49" s="349"/>
      <c r="W49" s="349"/>
      <c r="X49" s="349"/>
      <c r="Y49" s="350"/>
      <c r="Z49" s="348" t="s">
        <v>80</v>
      </c>
      <c r="AA49" s="349"/>
      <c r="AB49" s="349"/>
      <c r="AC49" s="349"/>
      <c r="AD49" s="350"/>
      <c r="AE49" s="357" t="s">
        <v>79</v>
      </c>
      <c r="AF49" s="358"/>
      <c r="AG49" s="358"/>
      <c r="AH49" s="358"/>
      <c r="AI49" s="358"/>
      <c r="AJ49" s="359"/>
      <c r="AK49" s="357" t="s">
        <v>81</v>
      </c>
      <c r="AL49" s="358"/>
      <c r="AM49" s="358"/>
      <c r="AN49" s="358"/>
      <c r="AO49" s="358"/>
      <c r="AP49" s="358"/>
      <c r="AQ49" s="358"/>
      <c r="AR49" s="358"/>
      <c r="AS49" s="358"/>
      <c r="AT49" s="358"/>
      <c r="AU49" s="358"/>
      <c r="AV49" s="358"/>
      <c r="AW49" s="358"/>
      <c r="AX49" s="359"/>
      <c r="AY49" s="357" t="s">
        <v>1</v>
      </c>
      <c r="AZ49" s="358"/>
      <c r="BA49" s="358"/>
      <c r="BB49" s="359"/>
      <c r="BC49" s="348" t="s">
        <v>104</v>
      </c>
      <c r="BD49" s="349"/>
      <c r="BE49" s="349"/>
      <c r="BF49" s="350"/>
      <c r="BG49" s="366" t="s">
        <v>82</v>
      </c>
      <c r="BH49" s="367"/>
      <c r="BI49" s="367"/>
      <c r="BJ49" s="368"/>
      <c r="BK49" s="315" t="s">
        <v>99</v>
      </c>
      <c r="BL49" s="316"/>
      <c r="BM49" s="316"/>
      <c r="BN49" s="316"/>
      <c r="BO49" s="316"/>
      <c r="BP49" s="317"/>
      <c r="BQ49" s="315" t="s">
        <v>83</v>
      </c>
      <c r="BR49" s="316"/>
      <c r="BS49" s="316"/>
      <c r="BT49" s="316"/>
      <c r="BU49" s="316"/>
      <c r="BV49" s="316"/>
      <c r="BW49" s="317"/>
      <c r="BX49" s="315" t="s">
        <v>84</v>
      </c>
      <c r="BY49" s="316"/>
      <c r="BZ49" s="316"/>
      <c r="CA49" s="316"/>
      <c r="CB49" s="316"/>
      <c r="CC49" s="317"/>
      <c r="CD49" s="315" t="s">
        <v>85</v>
      </c>
      <c r="CE49" s="316"/>
      <c r="CF49" s="316"/>
      <c r="CG49" s="316"/>
      <c r="CH49" s="316"/>
      <c r="CI49" s="317"/>
    </row>
    <row r="50" spans="1:87" ht="18" customHeight="1" x14ac:dyDescent="0.25">
      <c r="A50" s="75"/>
      <c r="B50" s="351"/>
      <c r="C50" s="352"/>
      <c r="D50" s="352"/>
      <c r="E50" s="352"/>
      <c r="F50" s="352"/>
      <c r="G50" s="352"/>
      <c r="H50" s="352"/>
      <c r="I50" s="352"/>
      <c r="J50" s="352"/>
      <c r="K50" s="352"/>
      <c r="L50" s="352"/>
      <c r="M50" s="352"/>
      <c r="N50" s="352"/>
      <c r="O50" s="352"/>
      <c r="P50" s="352"/>
      <c r="Q50" s="352"/>
      <c r="R50" s="352"/>
      <c r="S50" s="352"/>
      <c r="T50" s="352"/>
      <c r="U50" s="352"/>
      <c r="V50" s="352"/>
      <c r="W50" s="352"/>
      <c r="X50" s="352"/>
      <c r="Y50" s="353"/>
      <c r="Z50" s="351"/>
      <c r="AA50" s="352"/>
      <c r="AB50" s="352"/>
      <c r="AC50" s="352"/>
      <c r="AD50" s="353"/>
      <c r="AE50" s="360"/>
      <c r="AF50" s="361"/>
      <c r="AG50" s="361"/>
      <c r="AH50" s="361"/>
      <c r="AI50" s="361"/>
      <c r="AJ50" s="362"/>
      <c r="AK50" s="360"/>
      <c r="AL50" s="361"/>
      <c r="AM50" s="361"/>
      <c r="AN50" s="361"/>
      <c r="AO50" s="361"/>
      <c r="AP50" s="361"/>
      <c r="AQ50" s="361"/>
      <c r="AR50" s="361"/>
      <c r="AS50" s="361"/>
      <c r="AT50" s="361"/>
      <c r="AU50" s="361"/>
      <c r="AV50" s="361"/>
      <c r="AW50" s="361"/>
      <c r="AX50" s="362"/>
      <c r="AY50" s="360"/>
      <c r="AZ50" s="361"/>
      <c r="BA50" s="361"/>
      <c r="BB50" s="362"/>
      <c r="BC50" s="351"/>
      <c r="BD50" s="352"/>
      <c r="BE50" s="352"/>
      <c r="BF50" s="353"/>
      <c r="BG50" s="369"/>
      <c r="BH50" s="370"/>
      <c r="BI50" s="370"/>
      <c r="BJ50" s="371"/>
      <c r="BK50" s="318"/>
      <c r="BL50" s="319"/>
      <c r="BM50" s="319"/>
      <c r="BN50" s="319"/>
      <c r="BO50" s="319"/>
      <c r="BP50" s="320"/>
      <c r="BQ50" s="318"/>
      <c r="BR50" s="319"/>
      <c r="BS50" s="319"/>
      <c r="BT50" s="319"/>
      <c r="BU50" s="319"/>
      <c r="BV50" s="319"/>
      <c r="BW50" s="320"/>
      <c r="BX50" s="318"/>
      <c r="BY50" s="319"/>
      <c r="BZ50" s="319"/>
      <c r="CA50" s="319"/>
      <c r="CB50" s="319"/>
      <c r="CC50" s="320"/>
      <c r="CD50" s="318"/>
      <c r="CE50" s="319"/>
      <c r="CF50" s="319"/>
      <c r="CG50" s="319"/>
      <c r="CH50" s="319"/>
      <c r="CI50" s="320"/>
    </row>
    <row r="51" spans="1:87" ht="18" customHeight="1" thickBot="1" x14ac:dyDescent="0.3">
      <c r="A51" s="75"/>
      <c r="B51" s="354"/>
      <c r="C51" s="355"/>
      <c r="D51" s="355"/>
      <c r="E51" s="355"/>
      <c r="F51" s="355"/>
      <c r="G51" s="355"/>
      <c r="H51" s="355"/>
      <c r="I51" s="355"/>
      <c r="J51" s="355"/>
      <c r="K51" s="355"/>
      <c r="L51" s="355"/>
      <c r="M51" s="355"/>
      <c r="N51" s="355"/>
      <c r="O51" s="355"/>
      <c r="P51" s="355"/>
      <c r="Q51" s="355"/>
      <c r="R51" s="355"/>
      <c r="S51" s="355"/>
      <c r="T51" s="355"/>
      <c r="U51" s="355"/>
      <c r="V51" s="355"/>
      <c r="W51" s="355"/>
      <c r="X51" s="355"/>
      <c r="Y51" s="356"/>
      <c r="Z51" s="354"/>
      <c r="AA51" s="355"/>
      <c r="AB51" s="355"/>
      <c r="AC51" s="355"/>
      <c r="AD51" s="356"/>
      <c r="AE51" s="363"/>
      <c r="AF51" s="364"/>
      <c r="AG51" s="364"/>
      <c r="AH51" s="364"/>
      <c r="AI51" s="364"/>
      <c r="AJ51" s="365"/>
      <c r="AK51" s="360"/>
      <c r="AL51" s="361"/>
      <c r="AM51" s="361"/>
      <c r="AN51" s="361"/>
      <c r="AO51" s="361"/>
      <c r="AP51" s="361"/>
      <c r="AQ51" s="361"/>
      <c r="AR51" s="361"/>
      <c r="AS51" s="361"/>
      <c r="AT51" s="361"/>
      <c r="AU51" s="361"/>
      <c r="AV51" s="361"/>
      <c r="AW51" s="361"/>
      <c r="AX51" s="362"/>
      <c r="AY51" s="360"/>
      <c r="AZ51" s="361"/>
      <c r="BA51" s="361"/>
      <c r="BB51" s="362"/>
      <c r="BC51" s="351"/>
      <c r="BD51" s="352"/>
      <c r="BE51" s="352"/>
      <c r="BF51" s="353"/>
      <c r="BG51" s="369"/>
      <c r="BH51" s="370"/>
      <c r="BI51" s="370"/>
      <c r="BJ51" s="371"/>
      <c r="BK51" s="318"/>
      <c r="BL51" s="319"/>
      <c r="BM51" s="319"/>
      <c r="BN51" s="319"/>
      <c r="BO51" s="319"/>
      <c r="BP51" s="320"/>
      <c r="BQ51" s="321"/>
      <c r="BR51" s="322"/>
      <c r="BS51" s="322"/>
      <c r="BT51" s="322"/>
      <c r="BU51" s="322"/>
      <c r="BV51" s="322"/>
      <c r="BW51" s="323"/>
      <c r="BX51" s="321"/>
      <c r="BY51" s="322"/>
      <c r="BZ51" s="322"/>
      <c r="CA51" s="322"/>
      <c r="CB51" s="322"/>
      <c r="CC51" s="323"/>
      <c r="CD51" s="321"/>
      <c r="CE51" s="322"/>
      <c r="CF51" s="322"/>
      <c r="CG51" s="322"/>
      <c r="CH51" s="322"/>
      <c r="CI51" s="323"/>
    </row>
    <row r="52" spans="1:87" ht="18" customHeight="1" thickBot="1" x14ac:dyDescent="0.3">
      <c r="A52" s="75"/>
      <c r="B52" s="324" t="s">
        <v>755</v>
      </c>
      <c r="C52" s="325"/>
      <c r="D52" s="325"/>
      <c r="E52" s="325"/>
      <c r="F52" s="325"/>
      <c r="G52" s="325"/>
      <c r="H52" s="325"/>
      <c r="I52" s="325"/>
      <c r="J52" s="325"/>
      <c r="K52" s="325"/>
      <c r="L52" s="325"/>
      <c r="M52" s="325"/>
      <c r="N52" s="325"/>
      <c r="O52" s="325"/>
      <c r="P52" s="325"/>
      <c r="Q52" s="325"/>
      <c r="R52" s="325"/>
      <c r="S52" s="325"/>
      <c r="T52" s="325"/>
      <c r="U52" s="325"/>
      <c r="V52" s="325"/>
      <c r="W52" s="325"/>
      <c r="X52" s="325"/>
      <c r="Y52" s="326"/>
      <c r="Z52" s="333" t="s">
        <v>759</v>
      </c>
      <c r="AA52" s="334"/>
      <c r="AB52" s="334"/>
      <c r="AC52" s="334"/>
      <c r="AD52" s="335"/>
      <c r="AE52" s="333"/>
      <c r="AF52" s="334"/>
      <c r="AG52" s="334"/>
      <c r="AH52" s="334"/>
      <c r="AI52" s="334"/>
      <c r="AJ52" s="334"/>
      <c r="AK52" s="342"/>
      <c r="AL52" s="343"/>
      <c r="AM52" s="343"/>
      <c r="AN52" s="343"/>
      <c r="AO52" s="343"/>
      <c r="AP52" s="343"/>
      <c r="AQ52" s="343"/>
      <c r="AR52" s="343"/>
      <c r="AS52" s="343"/>
      <c r="AT52" s="343"/>
      <c r="AU52" s="343"/>
      <c r="AV52" s="343"/>
      <c r="AW52" s="343"/>
      <c r="AX52" s="344"/>
      <c r="AY52" s="409"/>
      <c r="AZ52" s="346"/>
      <c r="BA52" s="346"/>
      <c r="BB52" s="410"/>
      <c r="BC52" s="345">
        <f>+$AE$52*AY52</f>
        <v>0</v>
      </c>
      <c r="BD52" s="346"/>
      <c r="BE52" s="346"/>
      <c r="BF52" s="347"/>
      <c r="BG52" s="285"/>
      <c r="BH52" s="286"/>
      <c r="BI52" s="286"/>
      <c r="BJ52" s="287"/>
      <c r="BK52" s="288">
        <f>+AY52*BG52</f>
        <v>0</v>
      </c>
      <c r="BL52" s="289"/>
      <c r="BM52" s="289"/>
      <c r="BN52" s="289"/>
      <c r="BO52" s="289"/>
      <c r="BP52" s="290"/>
      <c r="BQ52" s="291"/>
      <c r="BR52" s="292"/>
      <c r="BS52" s="292"/>
      <c r="BT52" s="292"/>
      <c r="BU52" s="292"/>
      <c r="BV52" s="292"/>
      <c r="BW52" s="293"/>
      <c r="BX52" s="291">
        <f>+(((BK53+BQ52)*15)/85)</f>
        <v>0</v>
      </c>
      <c r="BY52" s="292"/>
      <c r="BZ52" s="292"/>
      <c r="CA52" s="292"/>
      <c r="CB52" s="292"/>
      <c r="CC52" s="293"/>
      <c r="CD52" s="291">
        <f>+BK53+BQ52+BX52</f>
        <v>0</v>
      </c>
      <c r="CE52" s="292"/>
      <c r="CF52" s="292"/>
      <c r="CG52" s="292"/>
      <c r="CH52" s="292"/>
      <c r="CI52" s="293"/>
    </row>
    <row r="53" spans="1:87" ht="18" customHeight="1" thickBot="1" x14ac:dyDescent="0.3">
      <c r="A53" s="75"/>
      <c r="B53" s="377"/>
      <c r="C53" s="378"/>
      <c r="D53" s="378"/>
      <c r="E53" s="378"/>
      <c r="F53" s="378"/>
      <c r="G53" s="378"/>
      <c r="H53" s="378"/>
      <c r="I53" s="378"/>
      <c r="J53" s="378"/>
      <c r="K53" s="378"/>
      <c r="L53" s="378"/>
      <c r="M53" s="378"/>
      <c r="N53" s="378"/>
      <c r="O53" s="378"/>
      <c r="P53" s="378"/>
      <c r="Q53" s="378"/>
      <c r="R53" s="378"/>
      <c r="S53" s="378"/>
      <c r="T53" s="378"/>
      <c r="U53" s="378"/>
      <c r="V53" s="378"/>
      <c r="W53" s="378"/>
      <c r="X53" s="378"/>
      <c r="Y53" s="378"/>
      <c r="Z53" s="378"/>
      <c r="AA53" s="378"/>
      <c r="AB53" s="378"/>
      <c r="AC53" s="378"/>
      <c r="AD53" s="378"/>
      <c r="AE53" s="378"/>
      <c r="AF53" s="378"/>
      <c r="AG53" s="378"/>
      <c r="AH53" s="378"/>
      <c r="AI53" s="378"/>
      <c r="AJ53" s="379"/>
      <c r="AK53" s="380" t="s">
        <v>3</v>
      </c>
      <c r="AL53" s="381"/>
      <c r="AM53" s="381"/>
      <c r="AN53" s="381"/>
      <c r="AO53" s="381"/>
      <c r="AP53" s="381"/>
      <c r="AQ53" s="381"/>
      <c r="AR53" s="381"/>
      <c r="AS53" s="381"/>
      <c r="AT53" s="381"/>
      <c r="AU53" s="381"/>
      <c r="AV53" s="381"/>
      <c r="AW53" s="381"/>
      <c r="AX53" s="381"/>
      <c r="AY53" s="382"/>
      <c r="AZ53" s="382"/>
      <c r="BA53" s="382"/>
      <c r="BB53" s="382"/>
      <c r="BC53" s="382"/>
      <c r="BD53" s="382"/>
      <c r="BE53" s="382"/>
      <c r="BF53" s="382"/>
      <c r="BG53" s="382"/>
      <c r="BH53" s="382"/>
      <c r="BI53" s="382"/>
      <c r="BJ53" s="383"/>
      <c r="BK53" s="384">
        <f>SUM(BK52:BK52)</f>
        <v>0</v>
      </c>
      <c r="BL53" s="385"/>
      <c r="BM53" s="385"/>
      <c r="BN53" s="385"/>
      <c r="BO53" s="385"/>
      <c r="BP53" s="386"/>
      <c r="BQ53" s="387" t="s">
        <v>100</v>
      </c>
      <c r="BR53" s="388"/>
      <c r="BS53" s="388"/>
      <c r="BT53" s="388"/>
      <c r="BU53" s="388"/>
      <c r="BV53" s="388"/>
      <c r="BW53" s="388"/>
      <c r="BX53" s="388"/>
      <c r="BY53" s="388"/>
      <c r="BZ53" s="388"/>
      <c r="CA53" s="388"/>
      <c r="CB53" s="388"/>
      <c r="CC53" s="389"/>
      <c r="CD53" s="390">
        <f>+CD52*AE52</f>
        <v>0</v>
      </c>
      <c r="CE53" s="390"/>
      <c r="CF53" s="390"/>
      <c r="CG53" s="390"/>
      <c r="CH53" s="390"/>
      <c r="CI53" s="391"/>
    </row>
    <row r="54" spans="1:87" ht="18" customHeight="1" thickBot="1" x14ac:dyDescent="0.3">
      <c r="A54" s="75"/>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7"/>
      <c r="AZ54" s="77"/>
      <c r="BA54" s="77"/>
      <c r="BB54" s="77"/>
      <c r="BC54" s="77"/>
      <c r="BD54" s="77"/>
      <c r="BE54" s="77"/>
      <c r="BF54" s="77"/>
      <c r="BG54" s="78"/>
      <c r="BH54" s="78"/>
      <c r="BI54" s="78"/>
      <c r="BJ54" s="78"/>
      <c r="BK54" s="79"/>
      <c r="BL54" s="79"/>
      <c r="BM54" s="79"/>
      <c r="BN54" s="79"/>
      <c r="BO54" s="79"/>
      <c r="BP54" s="79"/>
      <c r="BQ54" s="79"/>
      <c r="BR54" s="79"/>
      <c r="BS54" s="79"/>
      <c r="BT54" s="79"/>
      <c r="BU54" s="79"/>
      <c r="BV54" s="79"/>
      <c r="BW54" s="79"/>
      <c r="BX54" s="79"/>
      <c r="BY54" s="79"/>
      <c r="BZ54" s="79"/>
      <c r="CA54" s="79"/>
      <c r="CB54" s="79"/>
      <c r="CC54" s="79"/>
      <c r="CD54" s="79"/>
      <c r="CE54" s="79"/>
      <c r="CF54" s="79"/>
      <c r="CG54" s="79"/>
      <c r="CH54" s="79"/>
      <c r="CI54" s="79"/>
    </row>
    <row r="55" spans="1:87" ht="18" customHeight="1" thickBot="1" x14ac:dyDescent="0.3">
      <c r="A55" s="75"/>
      <c r="B55" s="418" t="s">
        <v>24</v>
      </c>
      <c r="C55" s="419"/>
      <c r="D55" s="419"/>
      <c r="E55" s="419"/>
      <c r="F55" s="419"/>
      <c r="G55" s="419"/>
      <c r="H55" s="419"/>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2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1"/>
      <c r="BH55" s="81"/>
      <c r="BI55" s="81"/>
      <c r="BJ55" s="81"/>
      <c r="BK55" s="80"/>
      <c r="BL55" s="80"/>
      <c r="BM55" s="80"/>
      <c r="BN55" s="80"/>
      <c r="BO55" s="80"/>
      <c r="BP55" s="80"/>
      <c r="BQ55" s="80"/>
      <c r="BR55" s="80"/>
      <c r="BS55" s="80"/>
      <c r="BT55" s="80"/>
      <c r="BU55" s="80"/>
      <c r="BV55" s="80"/>
      <c r="BW55" s="80"/>
      <c r="BX55" s="80"/>
      <c r="BY55" s="80"/>
      <c r="BZ55" s="80"/>
      <c r="CA55" s="80"/>
    </row>
    <row r="56" spans="1:87" ht="18" customHeight="1" thickBot="1" x14ac:dyDescent="0.3">
      <c r="A56" s="75"/>
      <c r="B56" s="418" t="s">
        <v>96</v>
      </c>
      <c r="C56" s="419"/>
      <c r="D56" s="419"/>
      <c r="E56" s="419"/>
      <c r="F56" s="419"/>
      <c r="G56" s="419"/>
      <c r="H56" s="419"/>
      <c r="I56" s="419"/>
      <c r="J56" s="419"/>
      <c r="K56" s="419"/>
      <c r="L56" s="419"/>
      <c r="M56" s="419"/>
      <c r="N56" s="419"/>
      <c r="O56" s="420"/>
      <c r="P56" s="418" t="s">
        <v>97</v>
      </c>
      <c r="Q56" s="419"/>
      <c r="R56" s="419"/>
      <c r="S56" s="419"/>
      <c r="T56" s="419"/>
      <c r="U56" s="420"/>
      <c r="V56" s="418" t="s">
        <v>28</v>
      </c>
      <c r="W56" s="419"/>
      <c r="X56" s="419"/>
      <c r="Y56" s="419"/>
      <c r="Z56" s="419"/>
      <c r="AA56" s="419"/>
      <c r="AB56" s="420"/>
      <c r="AC56" s="418" t="s">
        <v>8</v>
      </c>
      <c r="AD56" s="419"/>
      <c r="AE56" s="419"/>
      <c r="AF56" s="419"/>
      <c r="AG56" s="419"/>
      <c r="AH56" s="420"/>
      <c r="AI56" s="80"/>
      <c r="AJ56" s="80"/>
      <c r="AK56" s="80"/>
      <c r="AL56" s="80"/>
      <c r="AM56" s="80"/>
      <c r="AN56" s="80"/>
      <c r="AO56" s="80"/>
      <c r="AP56" s="80"/>
      <c r="AQ56" s="80"/>
      <c r="AR56" s="80"/>
      <c r="AS56" s="80"/>
      <c r="AT56" s="80"/>
      <c r="AU56" s="80"/>
      <c r="AV56" s="80"/>
      <c r="AW56" s="80"/>
      <c r="AX56" s="80"/>
      <c r="AY56" s="82"/>
      <c r="AZ56" s="82"/>
      <c r="BA56" s="82"/>
      <c r="BB56" s="82"/>
      <c r="BC56" s="82"/>
      <c r="BD56" s="82"/>
      <c r="BE56" s="82"/>
      <c r="BF56" s="82"/>
      <c r="BG56" s="80"/>
      <c r="BH56" s="83"/>
      <c r="BI56" s="83"/>
      <c r="BJ56" s="83"/>
      <c r="BK56" s="80"/>
      <c r="BL56" s="80"/>
      <c r="BM56" s="80"/>
      <c r="BN56" s="80"/>
      <c r="BO56" s="80"/>
      <c r="BP56" s="80"/>
      <c r="BQ56" s="80"/>
      <c r="BR56" s="80"/>
      <c r="BS56" s="80"/>
      <c r="BT56" s="80"/>
      <c r="BU56" s="80"/>
      <c r="BV56" s="80"/>
      <c r="BW56" s="80"/>
      <c r="BX56" s="80"/>
      <c r="BY56" s="80"/>
      <c r="BZ56" s="80"/>
      <c r="CA56" s="80"/>
    </row>
    <row r="57" spans="1:87" ht="18" customHeight="1" x14ac:dyDescent="0.25">
      <c r="A57" s="75"/>
      <c r="B57" s="84" t="str">
        <f>'PLAN DE CARGOS'!B24:P24</f>
        <v>Asesor de Control Interno</v>
      </c>
      <c r="C57" s="85"/>
      <c r="D57" s="85"/>
      <c r="E57" s="85"/>
      <c r="F57" s="85"/>
      <c r="G57" s="85"/>
      <c r="H57" s="85"/>
      <c r="I57" s="85"/>
      <c r="J57" s="85"/>
      <c r="K57" s="85"/>
      <c r="L57" s="85"/>
      <c r="M57" s="85"/>
      <c r="N57" s="85"/>
      <c r="O57" s="86"/>
      <c r="P57" s="421">
        <f>SUMIF($AK$34:$AK$53,"=Asesor de Control Interno",BC34:BF53)</f>
        <v>0</v>
      </c>
      <c r="Q57" s="422"/>
      <c r="R57" s="422"/>
      <c r="S57" s="422"/>
      <c r="T57" s="422"/>
      <c r="U57" s="423"/>
      <c r="V57" s="424">
        <f>'CARGA DE HORAS LABORADAS'!P24</f>
        <v>2112</v>
      </c>
      <c r="W57" s="424"/>
      <c r="X57" s="424"/>
      <c r="Y57" s="424"/>
      <c r="Z57" s="424"/>
      <c r="AA57" s="424"/>
      <c r="AB57" s="425"/>
      <c r="AC57" s="424">
        <f>'CARGA DE HORAS LABORADAS'!AC24</f>
        <v>-5.0000000001091394E-3</v>
      </c>
      <c r="AD57" s="424"/>
      <c r="AE57" s="424"/>
      <c r="AF57" s="424"/>
      <c r="AG57" s="424"/>
      <c r="AH57" s="425"/>
      <c r="AI57" s="87"/>
      <c r="AJ57" s="87"/>
      <c r="AK57" s="80"/>
      <c r="AL57" s="88"/>
      <c r="AM57" s="88"/>
      <c r="AN57" s="88"/>
      <c r="AO57" s="88"/>
      <c r="AP57" s="88"/>
      <c r="AQ57" s="88"/>
      <c r="AR57" s="88"/>
      <c r="AS57" s="88"/>
      <c r="AT57" s="88"/>
      <c r="AU57" s="88"/>
      <c r="AV57" s="88"/>
      <c r="AW57" s="88"/>
      <c r="AX57" s="88"/>
      <c r="AY57" s="88"/>
      <c r="AZ57" s="88"/>
      <c r="BA57" s="88"/>
      <c r="BB57" s="88"/>
      <c r="BC57" s="88"/>
      <c r="BD57" s="88"/>
      <c r="BE57" s="88"/>
      <c r="BF57" s="88"/>
      <c r="BG57" s="80"/>
      <c r="BH57" s="89"/>
      <c r="BI57" s="89"/>
      <c r="BJ57" s="89"/>
      <c r="BK57" s="80"/>
      <c r="BL57" s="80"/>
      <c r="BM57" s="80"/>
      <c r="BN57" s="80"/>
      <c r="BO57" s="80"/>
      <c r="BP57" s="80"/>
      <c r="BQ57" s="80"/>
      <c r="BR57" s="80"/>
      <c r="BS57" s="80"/>
      <c r="BT57" s="80"/>
      <c r="BU57" s="80"/>
      <c r="BV57" s="80"/>
      <c r="BW57" s="80"/>
      <c r="BX57" s="80"/>
      <c r="BY57" s="80"/>
      <c r="BZ57" s="80"/>
      <c r="CA57" s="80"/>
    </row>
    <row r="58" spans="1:87" ht="18" customHeight="1" x14ac:dyDescent="0.25">
      <c r="A58" s="75"/>
      <c r="B58" s="90" t="str">
        <f>'PLAN DE CARGOS'!B25:P25</f>
        <v>Auxiliar Administrativo (Admisiones)</v>
      </c>
      <c r="C58" s="91"/>
      <c r="D58" s="91"/>
      <c r="E58" s="91"/>
      <c r="F58" s="91"/>
      <c r="G58" s="91"/>
      <c r="H58" s="91"/>
      <c r="I58" s="91"/>
      <c r="J58" s="91"/>
      <c r="K58" s="91"/>
      <c r="L58" s="91"/>
      <c r="M58" s="91"/>
      <c r="N58" s="91"/>
      <c r="O58" s="92"/>
      <c r="P58" s="413">
        <f>SUMIF($AK$34:$AK$53,"=Auxiliar Administrativo (Admisiones)",BC34:BF53)</f>
        <v>0</v>
      </c>
      <c r="Q58" s="414"/>
      <c r="R58" s="414"/>
      <c r="S58" s="414"/>
      <c r="T58" s="414"/>
      <c r="U58" s="415"/>
      <c r="V58" s="416">
        <f>'CARGA DE HORAS LABORADAS'!P25</f>
        <v>4224</v>
      </c>
      <c r="W58" s="416"/>
      <c r="X58" s="416"/>
      <c r="Y58" s="416"/>
      <c r="Z58" s="416"/>
      <c r="AA58" s="416"/>
      <c r="AB58" s="417"/>
      <c r="AC58" s="416">
        <f>'CARGA DE HORAS LABORADAS'!AC25</f>
        <v>0</v>
      </c>
      <c r="AD58" s="416"/>
      <c r="AE58" s="416"/>
      <c r="AF58" s="416"/>
      <c r="AG58" s="416"/>
      <c r="AH58" s="417"/>
      <c r="AI58" s="87"/>
      <c r="AJ58" s="87"/>
      <c r="AK58" s="80"/>
      <c r="AL58" s="88"/>
      <c r="AM58" s="88"/>
      <c r="AN58" s="88"/>
      <c r="AO58" s="88"/>
      <c r="AP58" s="88"/>
      <c r="AQ58" s="88"/>
      <c r="AR58" s="88"/>
      <c r="AS58" s="88"/>
      <c r="AT58" s="88"/>
      <c r="AU58" s="88"/>
      <c r="AV58" s="88"/>
      <c r="AW58" s="88"/>
      <c r="AX58" s="88"/>
      <c r="AY58" s="88"/>
      <c r="AZ58" s="88"/>
      <c r="BA58" s="88"/>
      <c r="BB58" s="88"/>
      <c r="BC58" s="88"/>
      <c r="BD58" s="88"/>
      <c r="BE58" s="88"/>
      <c r="BF58" s="88"/>
      <c r="BG58" s="80"/>
      <c r="BH58" s="89"/>
      <c r="BI58" s="89"/>
      <c r="BJ58" s="89"/>
      <c r="BK58" s="80"/>
      <c r="BL58" s="80"/>
      <c r="BM58" s="80"/>
      <c r="BN58" s="80"/>
      <c r="BO58" s="80"/>
      <c r="BP58" s="80"/>
      <c r="BQ58" s="80"/>
      <c r="BR58" s="80"/>
      <c r="BS58" s="80"/>
      <c r="BT58" s="80"/>
      <c r="BU58" s="80"/>
      <c r="BV58" s="80"/>
      <c r="BW58" s="80"/>
      <c r="BX58" s="80"/>
      <c r="BY58" s="80"/>
      <c r="BZ58" s="80"/>
      <c r="CA58" s="80"/>
    </row>
    <row r="59" spans="1:87" ht="18" customHeight="1" x14ac:dyDescent="0.25">
      <c r="A59" s="75"/>
      <c r="B59" s="90" t="str">
        <f>'PLAN DE CARGOS'!B26:P26</f>
        <v>Auxiliar Administrativo (Almacenista)</v>
      </c>
      <c r="C59" s="91"/>
      <c r="D59" s="91"/>
      <c r="E59" s="91"/>
      <c r="F59" s="91"/>
      <c r="G59" s="91"/>
      <c r="H59" s="91"/>
      <c r="I59" s="91"/>
      <c r="J59" s="91"/>
      <c r="K59" s="91"/>
      <c r="L59" s="91"/>
      <c r="M59" s="91"/>
      <c r="N59" s="91"/>
      <c r="O59" s="92"/>
      <c r="P59" s="413">
        <f>SUMIF($AK$34:$AK$53,"=Auxiliar Administrativo (Almacenista)",BC34:BF53)</f>
        <v>0</v>
      </c>
      <c r="Q59" s="414"/>
      <c r="R59" s="414"/>
      <c r="S59" s="414"/>
      <c r="T59" s="414"/>
      <c r="U59" s="415"/>
      <c r="V59" s="416">
        <f>'CARGA DE HORAS LABORADAS'!P26</f>
        <v>2112</v>
      </c>
      <c r="W59" s="416"/>
      <c r="X59" s="416"/>
      <c r="Y59" s="416"/>
      <c r="Z59" s="416"/>
      <c r="AA59" s="416"/>
      <c r="AB59" s="417"/>
      <c r="AC59" s="416">
        <f>'CARGA DE HORAS LABORADAS'!AC26</f>
        <v>0</v>
      </c>
      <c r="AD59" s="416"/>
      <c r="AE59" s="416"/>
      <c r="AF59" s="416"/>
      <c r="AG59" s="416"/>
      <c r="AH59" s="417"/>
      <c r="AI59" s="80"/>
      <c r="AJ59" s="80"/>
      <c r="AK59" s="80"/>
      <c r="AL59" s="88"/>
      <c r="AM59" s="88"/>
      <c r="AN59" s="88"/>
      <c r="AO59" s="88"/>
      <c r="AP59" s="88"/>
      <c r="AQ59" s="88"/>
      <c r="AR59" s="88"/>
      <c r="AS59" s="88"/>
      <c r="AT59" s="88"/>
      <c r="AU59" s="88"/>
      <c r="AV59" s="88"/>
      <c r="AW59" s="88"/>
      <c r="AX59" s="88"/>
      <c r="AY59" s="88"/>
      <c r="AZ59" s="88"/>
      <c r="BA59" s="88"/>
      <c r="BB59" s="88"/>
      <c r="BC59" s="88"/>
      <c r="BD59" s="88"/>
      <c r="BE59" s="88"/>
      <c r="BF59" s="88"/>
      <c r="BG59" s="80"/>
      <c r="BH59" s="89"/>
      <c r="BI59" s="89"/>
      <c r="BJ59" s="89"/>
      <c r="BK59" s="80"/>
      <c r="BL59" s="80"/>
      <c r="BM59" s="80"/>
      <c r="BN59" s="80"/>
      <c r="BO59" s="80"/>
      <c r="BP59" s="80"/>
      <c r="BQ59" s="80"/>
      <c r="BR59" s="80"/>
      <c r="BS59" s="80"/>
      <c r="BT59" s="80"/>
      <c r="BU59" s="80"/>
      <c r="BV59" s="80"/>
      <c r="BW59" s="80"/>
      <c r="BX59" s="80"/>
      <c r="BY59" s="80"/>
      <c r="BZ59" s="80"/>
      <c r="CA59" s="80"/>
    </row>
    <row r="60" spans="1:87" ht="18" customHeight="1" x14ac:dyDescent="0.25">
      <c r="A60" s="75"/>
      <c r="B60" s="90" t="str">
        <f>'PLAN DE CARGOS'!B27:P27</f>
        <v>Auxiliar Administrativo (Archivo)</v>
      </c>
      <c r="C60" s="91"/>
      <c r="D60" s="91"/>
      <c r="E60" s="91"/>
      <c r="F60" s="91"/>
      <c r="G60" s="91"/>
      <c r="H60" s="91"/>
      <c r="I60" s="91"/>
      <c r="J60" s="91"/>
      <c r="K60" s="91"/>
      <c r="L60" s="91"/>
      <c r="M60" s="91"/>
      <c r="N60" s="91"/>
      <c r="O60" s="92"/>
      <c r="P60" s="413">
        <f>SUMIF($AK$34:$AK$53,"=Auxiliar Administrativo (Archivo)",BC34:BF53)</f>
        <v>0</v>
      </c>
      <c r="Q60" s="414"/>
      <c r="R60" s="414"/>
      <c r="S60" s="414"/>
      <c r="T60" s="414"/>
      <c r="U60" s="415"/>
      <c r="V60" s="416">
        <f>'CARGA DE HORAS LABORADAS'!P27</f>
        <v>2112</v>
      </c>
      <c r="W60" s="416"/>
      <c r="X60" s="416"/>
      <c r="Y60" s="416"/>
      <c r="Z60" s="416"/>
      <c r="AA60" s="416"/>
      <c r="AB60" s="417"/>
      <c r="AC60" s="416">
        <f>'CARGA DE HORAS LABORADAS'!AC27</f>
        <v>0</v>
      </c>
      <c r="AD60" s="416"/>
      <c r="AE60" s="416"/>
      <c r="AF60" s="416"/>
      <c r="AG60" s="416"/>
      <c r="AH60" s="417"/>
      <c r="AI60" s="80"/>
      <c r="AJ60" s="80"/>
      <c r="AK60" s="80"/>
      <c r="AL60" s="88"/>
      <c r="AM60" s="88"/>
      <c r="AN60" s="88"/>
      <c r="AO60" s="88"/>
      <c r="AP60" s="88"/>
      <c r="AQ60" s="88"/>
      <c r="AR60" s="88"/>
      <c r="AS60" s="88"/>
      <c r="AT60" s="88"/>
      <c r="AU60" s="88"/>
      <c r="AV60" s="88"/>
      <c r="AW60" s="88"/>
      <c r="AX60" s="88"/>
      <c r="AY60" s="88"/>
      <c r="AZ60" s="88"/>
      <c r="BA60" s="88"/>
      <c r="BB60" s="88"/>
      <c r="BC60" s="88"/>
      <c r="BD60" s="88"/>
      <c r="BE60" s="88"/>
      <c r="BF60" s="88"/>
      <c r="BG60" s="80"/>
      <c r="BH60" s="89"/>
      <c r="BI60" s="89"/>
      <c r="BJ60" s="89"/>
      <c r="BK60" s="80"/>
      <c r="BL60" s="80"/>
      <c r="BM60" s="80"/>
      <c r="BN60" s="80"/>
      <c r="BO60" s="80"/>
      <c r="BP60" s="80"/>
      <c r="BQ60" s="80"/>
      <c r="BR60" s="80"/>
      <c r="BS60" s="80"/>
      <c r="BT60" s="80"/>
      <c r="BU60" s="80"/>
      <c r="BV60" s="80"/>
      <c r="BW60" s="80"/>
      <c r="BX60" s="80"/>
      <c r="BY60" s="80"/>
      <c r="BZ60" s="80"/>
      <c r="CA60" s="80"/>
    </row>
    <row r="61" spans="1:87" ht="18" customHeight="1" x14ac:dyDescent="0.25">
      <c r="A61" s="75"/>
      <c r="B61" s="90" t="str">
        <f>'PLAN DE CARGOS'!B28:P28</f>
        <v>Auxiliar Administrativo (Atención al Usuario)</v>
      </c>
      <c r="C61" s="91"/>
      <c r="D61" s="91"/>
      <c r="E61" s="91"/>
      <c r="F61" s="91"/>
      <c r="G61" s="91"/>
      <c r="H61" s="91"/>
      <c r="I61" s="91"/>
      <c r="J61" s="91"/>
      <c r="K61" s="91"/>
      <c r="L61" s="91"/>
      <c r="M61" s="91"/>
      <c r="N61" s="91"/>
      <c r="O61" s="92"/>
      <c r="P61" s="413">
        <f>SUMIF($AK$34:$AK$53,"=Auxiliar Administrativo (Atención al Usuario)",BC34:BF53)</f>
        <v>0</v>
      </c>
      <c r="Q61" s="414"/>
      <c r="R61" s="414"/>
      <c r="S61" s="414"/>
      <c r="T61" s="414"/>
      <c r="U61" s="415"/>
      <c r="V61" s="416">
        <f>'CARGA DE HORAS LABORADAS'!P28</f>
        <v>2112</v>
      </c>
      <c r="W61" s="416"/>
      <c r="X61" s="416"/>
      <c r="Y61" s="416"/>
      <c r="Z61" s="416"/>
      <c r="AA61" s="416"/>
      <c r="AB61" s="417"/>
      <c r="AC61" s="416">
        <f>'CARGA DE HORAS LABORADAS'!AC28</f>
        <v>0</v>
      </c>
      <c r="AD61" s="416"/>
      <c r="AE61" s="416"/>
      <c r="AF61" s="416"/>
      <c r="AG61" s="416"/>
      <c r="AH61" s="417"/>
      <c r="AI61" s="80"/>
      <c r="AJ61" s="80"/>
      <c r="AK61" s="80"/>
      <c r="AL61" s="88"/>
      <c r="AM61" s="88"/>
      <c r="AN61" s="88"/>
      <c r="AO61" s="88"/>
      <c r="AP61" s="88"/>
      <c r="AQ61" s="88"/>
      <c r="AR61" s="88"/>
      <c r="AS61" s="88"/>
      <c r="AT61" s="88"/>
      <c r="AU61" s="88"/>
      <c r="AV61" s="88"/>
      <c r="AW61" s="88"/>
      <c r="AX61" s="88"/>
      <c r="AY61" s="88"/>
      <c r="AZ61" s="88"/>
      <c r="BA61" s="88"/>
      <c r="BB61" s="88"/>
      <c r="BC61" s="88"/>
      <c r="BD61" s="88"/>
      <c r="BE61" s="88"/>
      <c r="BF61" s="88"/>
      <c r="BG61" s="80"/>
      <c r="BH61" s="89"/>
      <c r="BI61" s="89"/>
      <c r="BJ61" s="89"/>
      <c r="BK61" s="80"/>
      <c r="BL61" s="80"/>
      <c r="BM61" s="80"/>
      <c r="BN61" s="80"/>
      <c r="BO61" s="80"/>
      <c r="BP61" s="80"/>
      <c r="BQ61" s="80"/>
      <c r="BR61" s="80"/>
      <c r="BS61" s="80"/>
      <c r="BT61" s="80"/>
      <c r="BU61" s="80"/>
      <c r="BV61" s="80"/>
      <c r="BW61" s="80"/>
      <c r="BX61" s="80"/>
      <c r="BY61" s="80"/>
      <c r="BZ61" s="80"/>
      <c r="CA61" s="80"/>
    </row>
    <row r="62" spans="1:87" ht="18" customHeight="1" x14ac:dyDescent="0.25">
      <c r="A62" s="75"/>
      <c r="B62" s="90" t="str">
        <f>'PLAN DE CARGOS'!B29:P29</f>
        <v>Auxiliar Administrativo (Cartera)</v>
      </c>
      <c r="C62" s="91"/>
      <c r="D62" s="91"/>
      <c r="E62" s="91"/>
      <c r="F62" s="91"/>
      <c r="G62" s="91"/>
      <c r="H62" s="91"/>
      <c r="I62" s="91"/>
      <c r="J62" s="91"/>
      <c r="K62" s="91"/>
      <c r="L62" s="91"/>
      <c r="M62" s="91"/>
      <c r="N62" s="91"/>
      <c r="O62" s="92"/>
      <c r="P62" s="413">
        <f>SUMIF($AK$34:$AK$53,"=Auxiliar Administrativo (Cartera)",BC34:BF53)</f>
        <v>0</v>
      </c>
      <c r="Q62" s="414"/>
      <c r="R62" s="414"/>
      <c r="S62" s="414"/>
      <c r="T62" s="414"/>
      <c r="U62" s="415"/>
      <c r="V62" s="416">
        <f>'CARGA DE HORAS LABORADAS'!P29</f>
        <v>2112</v>
      </c>
      <c r="W62" s="416"/>
      <c r="X62" s="416"/>
      <c r="Y62" s="416"/>
      <c r="Z62" s="416"/>
      <c r="AA62" s="416"/>
      <c r="AB62" s="417"/>
      <c r="AC62" s="416">
        <f>'CARGA DE HORAS LABORADAS'!AC29</f>
        <v>0</v>
      </c>
      <c r="AD62" s="416"/>
      <c r="AE62" s="416"/>
      <c r="AF62" s="416"/>
      <c r="AG62" s="416"/>
      <c r="AH62" s="417"/>
      <c r="AI62" s="80"/>
      <c r="AJ62" s="80"/>
      <c r="AK62" s="80"/>
      <c r="AL62" s="88"/>
      <c r="AM62" s="88"/>
      <c r="AN62" s="88"/>
      <c r="AO62" s="88"/>
      <c r="AP62" s="88"/>
      <c r="AQ62" s="88"/>
      <c r="AR62" s="88"/>
      <c r="AS62" s="88"/>
      <c r="AT62" s="88"/>
      <c r="AU62" s="88"/>
      <c r="AV62" s="88"/>
      <c r="AW62" s="88"/>
      <c r="AX62" s="88"/>
      <c r="AY62" s="88"/>
      <c r="AZ62" s="88"/>
      <c r="BA62" s="88"/>
      <c r="BB62" s="88"/>
      <c r="BC62" s="88"/>
      <c r="BD62" s="88"/>
      <c r="BE62" s="88"/>
      <c r="BF62" s="88"/>
      <c r="BG62" s="80"/>
      <c r="BH62" s="89"/>
      <c r="BI62" s="89"/>
      <c r="BJ62" s="89"/>
      <c r="BK62" s="80"/>
      <c r="BL62" s="80"/>
      <c r="BM62" s="80"/>
      <c r="BN62" s="80"/>
      <c r="BO62" s="80"/>
      <c r="BP62" s="80"/>
      <c r="BQ62" s="80"/>
      <c r="BR62" s="80"/>
      <c r="BS62" s="80"/>
      <c r="BT62" s="80"/>
      <c r="BU62" s="80"/>
      <c r="BV62" s="80"/>
      <c r="BW62" s="80"/>
      <c r="BX62" s="80"/>
      <c r="BY62" s="80"/>
      <c r="BZ62" s="80"/>
      <c r="CA62" s="80"/>
    </row>
    <row r="63" spans="1:87" ht="18" customHeight="1" x14ac:dyDescent="0.25">
      <c r="A63" s="75"/>
      <c r="B63" s="90" t="str">
        <f>'PLAN DE CARGOS'!B30:P30</f>
        <v>Auxiliar Administrativo (Contabilidad)</v>
      </c>
      <c r="C63" s="91"/>
      <c r="D63" s="91"/>
      <c r="E63" s="91"/>
      <c r="F63" s="91"/>
      <c r="G63" s="91"/>
      <c r="H63" s="91"/>
      <c r="I63" s="91"/>
      <c r="J63" s="91"/>
      <c r="K63" s="91"/>
      <c r="L63" s="91"/>
      <c r="M63" s="91"/>
      <c r="N63" s="91"/>
      <c r="O63" s="92"/>
      <c r="P63" s="413">
        <f>SUMIF($AK$34:$AK$53,"=Auxiliar Administrativo (Contabilidad)",BC34:BF53)</f>
        <v>0</v>
      </c>
      <c r="Q63" s="414"/>
      <c r="R63" s="414"/>
      <c r="S63" s="414"/>
      <c r="T63" s="414"/>
      <c r="U63" s="415"/>
      <c r="V63" s="416">
        <f>'CARGA DE HORAS LABORADAS'!P30</f>
        <v>2112</v>
      </c>
      <c r="W63" s="416"/>
      <c r="X63" s="416"/>
      <c r="Y63" s="416"/>
      <c r="Z63" s="416"/>
      <c r="AA63" s="416"/>
      <c r="AB63" s="417"/>
      <c r="AC63" s="416">
        <f>'CARGA DE HORAS LABORADAS'!AC30</f>
        <v>0</v>
      </c>
      <c r="AD63" s="416"/>
      <c r="AE63" s="416"/>
      <c r="AF63" s="416"/>
      <c r="AG63" s="416"/>
      <c r="AH63" s="417"/>
      <c r="AI63" s="80"/>
      <c r="AJ63" s="80"/>
      <c r="AK63" s="80"/>
      <c r="AL63" s="88"/>
      <c r="AM63" s="88"/>
      <c r="AN63" s="88"/>
      <c r="AO63" s="88"/>
      <c r="AP63" s="88"/>
      <c r="AQ63" s="88"/>
      <c r="AR63" s="88"/>
      <c r="AS63" s="88"/>
      <c r="AT63" s="88"/>
      <c r="AU63" s="88"/>
      <c r="AV63" s="88"/>
      <c r="AW63" s="88"/>
      <c r="AX63" s="88"/>
      <c r="AY63" s="88"/>
      <c r="AZ63" s="88"/>
      <c r="BA63" s="88"/>
      <c r="BB63" s="88"/>
      <c r="BC63" s="88"/>
      <c r="BD63" s="88"/>
      <c r="BE63" s="88"/>
      <c r="BF63" s="88"/>
      <c r="BG63" s="80"/>
      <c r="BH63" s="89"/>
      <c r="BI63" s="89"/>
      <c r="BJ63" s="89"/>
      <c r="BK63" s="80"/>
      <c r="BL63" s="80"/>
      <c r="BM63" s="80"/>
      <c r="BN63" s="80"/>
      <c r="BO63" s="80"/>
      <c r="BP63" s="80"/>
      <c r="BQ63" s="80"/>
      <c r="BR63" s="80"/>
      <c r="BS63" s="80"/>
      <c r="BT63" s="80"/>
      <c r="BU63" s="80"/>
      <c r="BV63" s="80"/>
      <c r="BW63" s="80"/>
      <c r="BX63" s="80"/>
      <c r="BY63" s="80"/>
      <c r="BZ63" s="80"/>
      <c r="CA63" s="80"/>
    </row>
    <row r="64" spans="1:87" ht="18" customHeight="1" x14ac:dyDescent="0.25">
      <c r="A64" s="75"/>
      <c r="B64" s="90" t="str">
        <f>'PLAN DE CARGOS'!B31:P31</f>
        <v>Auxiliar Administrativo (Facturación)</v>
      </c>
      <c r="C64" s="91"/>
      <c r="D64" s="91"/>
      <c r="E64" s="91"/>
      <c r="F64" s="91"/>
      <c r="G64" s="91"/>
      <c r="H64" s="91"/>
      <c r="I64" s="91"/>
      <c r="J64" s="91"/>
      <c r="K64" s="91"/>
      <c r="L64" s="91"/>
      <c r="M64" s="91"/>
      <c r="N64" s="91"/>
      <c r="O64" s="92"/>
      <c r="P64" s="413">
        <f>SUMIF($AK$34:$AK$53,"=Auxiliar Administrativo (Facturación)",BC34:BF53)</f>
        <v>0</v>
      </c>
      <c r="Q64" s="414"/>
      <c r="R64" s="414"/>
      <c r="S64" s="414"/>
      <c r="T64" s="414"/>
      <c r="U64" s="415"/>
      <c r="V64" s="416">
        <f>'CARGA DE HORAS LABORADAS'!P31</f>
        <v>6336</v>
      </c>
      <c r="W64" s="416"/>
      <c r="X64" s="416"/>
      <c r="Y64" s="416"/>
      <c r="Z64" s="416"/>
      <c r="AA64" s="416"/>
      <c r="AB64" s="417"/>
      <c r="AC64" s="416">
        <f>'CARGA DE HORAS LABORADAS'!AC31</f>
        <v>0</v>
      </c>
      <c r="AD64" s="416"/>
      <c r="AE64" s="416"/>
      <c r="AF64" s="416"/>
      <c r="AG64" s="416"/>
      <c r="AH64" s="417"/>
      <c r="AI64" s="80"/>
      <c r="AJ64" s="80"/>
      <c r="AK64" s="80"/>
      <c r="AL64" s="88"/>
      <c r="AM64" s="88"/>
      <c r="AN64" s="88"/>
      <c r="AO64" s="88"/>
      <c r="AP64" s="88"/>
      <c r="AQ64" s="88"/>
      <c r="AR64" s="88"/>
      <c r="AS64" s="88"/>
      <c r="AT64" s="88"/>
      <c r="AU64" s="88"/>
      <c r="AV64" s="88"/>
      <c r="AW64" s="88"/>
      <c r="AX64" s="88"/>
      <c r="AY64" s="88"/>
      <c r="AZ64" s="88"/>
      <c r="BA64" s="88"/>
      <c r="BB64" s="88"/>
      <c r="BC64" s="88"/>
      <c r="BD64" s="88"/>
      <c r="BE64" s="88"/>
      <c r="BF64" s="88"/>
      <c r="BG64" s="80"/>
      <c r="BH64" s="89"/>
      <c r="BI64" s="89"/>
      <c r="BJ64" s="89"/>
      <c r="BK64" s="80"/>
      <c r="BL64" s="80"/>
      <c r="BM64" s="80"/>
      <c r="BN64" s="80"/>
      <c r="BO64" s="80"/>
      <c r="BP64" s="80"/>
      <c r="BQ64" s="80"/>
      <c r="BR64" s="80"/>
      <c r="BS64" s="80"/>
      <c r="BT64" s="80"/>
      <c r="BU64" s="80"/>
      <c r="BV64" s="80"/>
      <c r="BW64" s="80"/>
      <c r="BX64" s="80"/>
      <c r="BY64" s="80"/>
      <c r="BZ64" s="80"/>
      <c r="CA64" s="80"/>
    </row>
    <row r="65" spans="1:79" ht="18" customHeight="1" x14ac:dyDescent="0.25">
      <c r="A65" s="75"/>
      <c r="B65" s="90" t="str">
        <f>'PLAN DE CARGOS'!B32:P32</f>
        <v>Auxiliar Área Salud (Consultorio Odontológico)</v>
      </c>
      <c r="C65" s="91"/>
      <c r="D65" s="91"/>
      <c r="E65" s="91"/>
      <c r="F65" s="91"/>
      <c r="G65" s="91"/>
      <c r="H65" s="91"/>
      <c r="I65" s="91"/>
      <c r="J65" s="91"/>
      <c r="K65" s="91"/>
      <c r="L65" s="91"/>
      <c r="M65" s="91"/>
      <c r="N65" s="91"/>
      <c r="O65" s="92"/>
      <c r="P65" s="413">
        <f>SUMIF($AK$34:$AK$53,"=Auxiliar Área Salud (Consultorio Odontológico)",BC34:BF53)</f>
        <v>0</v>
      </c>
      <c r="Q65" s="414"/>
      <c r="R65" s="414"/>
      <c r="S65" s="414"/>
      <c r="T65" s="414"/>
      <c r="U65" s="415"/>
      <c r="V65" s="416">
        <f>'CARGA DE HORAS LABORADAS'!P32</f>
        <v>2112</v>
      </c>
      <c r="W65" s="416"/>
      <c r="X65" s="416"/>
      <c r="Y65" s="416"/>
      <c r="Z65" s="416"/>
      <c r="AA65" s="416"/>
      <c r="AB65" s="417"/>
      <c r="AC65" s="416">
        <f>'CARGA DE HORAS LABORADAS'!AC32</f>
        <v>0</v>
      </c>
      <c r="AD65" s="416"/>
      <c r="AE65" s="416"/>
      <c r="AF65" s="416"/>
      <c r="AG65" s="416"/>
      <c r="AH65" s="417"/>
      <c r="AI65" s="80"/>
      <c r="AJ65" s="80"/>
      <c r="AK65" s="80"/>
      <c r="AL65" s="88"/>
      <c r="AM65" s="88"/>
      <c r="AN65" s="88"/>
      <c r="AO65" s="88"/>
      <c r="AP65" s="88"/>
      <c r="AQ65" s="88"/>
      <c r="AR65" s="88"/>
      <c r="AS65" s="88"/>
      <c r="AT65" s="88"/>
      <c r="AU65" s="88"/>
      <c r="AV65" s="88"/>
      <c r="AW65" s="88"/>
      <c r="AX65" s="88"/>
      <c r="AY65" s="88"/>
      <c r="AZ65" s="88"/>
      <c r="BA65" s="88"/>
      <c r="BB65" s="88"/>
      <c r="BC65" s="88"/>
      <c r="BD65" s="88"/>
      <c r="BE65" s="88"/>
      <c r="BF65" s="88"/>
      <c r="BG65" s="80"/>
      <c r="BH65" s="89"/>
      <c r="BI65" s="89"/>
      <c r="BJ65" s="89"/>
      <c r="BK65" s="80"/>
      <c r="BL65" s="80"/>
      <c r="BM65" s="80"/>
      <c r="BN65" s="80"/>
      <c r="BO65" s="80"/>
      <c r="BP65" s="80"/>
      <c r="BQ65" s="80"/>
      <c r="BR65" s="80"/>
      <c r="BS65" s="80"/>
      <c r="BT65" s="80"/>
      <c r="BU65" s="80"/>
      <c r="BV65" s="80"/>
      <c r="BW65" s="80"/>
      <c r="BX65" s="80"/>
      <c r="BY65" s="80"/>
      <c r="BZ65" s="80"/>
      <c r="CA65" s="80"/>
    </row>
    <row r="66" spans="1:79" ht="18" customHeight="1" x14ac:dyDescent="0.25">
      <c r="A66" s="75"/>
      <c r="B66" s="90" t="str">
        <f>'PLAN DE CARGOS'!B33:P33</f>
        <v>Auxiliar Área Salud (Enfermería)</v>
      </c>
      <c r="C66" s="91"/>
      <c r="D66" s="91"/>
      <c r="E66" s="91"/>
      <c r="F66" s="91"/>
      <c r="G66" s="91"/>
      <c r="H66" s="91"/>
      <c r="I66" s="91"/>
      <c r="J66" s="91"/>
      <c r="K66" s="91"/>
      <c r="L66" s="91"/>
      <c r="M66" s="91"/>
      <c r="N66" s="91"/>
      <c r="O66" s="92"/>
      <c r="P66" s="413">
        <f>SUMIF($AK$34:$AK$53,"=Auxiliar Área Salud (Enfermería)",BC34:BF53)</f>
        <v>0</v>
      </c>
      <c r="Q66" s="414"/>
      <c r="R66" s="414"/>
      <c r="S66" s="414"/>
      <c r="T66" s="414"/>
      <c r="U66" s="415"/>
      <c r="V66" s="416">
        <f>'CARGA DE HORAS LABORADAS'!P33</f>
        <v>31680</v>
      </c>
      <c r="W66" s="416"/>
      <c r="X66" s="416"/>
      <c r="Y66" s="416"/>
      <c r="Z66" s="416"/>
      <c r="AA66" s="416"/>
      <c r="AB66" s="417"/>
      <c r="AC66" s="416">
        <f>'CARGA DE HORAS LABORADAS'!AC33</f>
        <v>0</v>
      </c>
      <c r="AD66" s="416"/>
      <c r="AE66" s="416"/>
      <c r="AF66" s="416"/>
      <c r="AG66" s="416"/>
      <c r="AH66" s="417"/>
      <c r="AI66" s="80"/>
      <c r="AJ66" s="80"/>
      <c r="AK66" s="80"/>
      <c r="AL66" s="88"/>
      <c r="AM66" s="88"/>
      <c r="AN66" s="88"/>
      <c r="AO66" s="88"/>
      <c r="AP66" s="88"/>
      <c r="AQ66" s="88"/>
      <c r="AR66" s="88"/>
      <c r="AS66" s="88"/>
      <c r="AT66" s="88"/>
      <c r="AU66" s="88"/>
      <c r="AV66" s="88"/>
      <c r="AW66" s="88"/>
      <c r="AX66" s="88"/>
      <c r="AY66" s="88"/>
      <c r="AZ66" s="88"/>
      <c r="BA66" s="88"/>
      <c r="BB66" s="88"/>
      <c r="BC66" s="88"/>
      <c r="BD66" s="88"/>
      <c r="BE66" s="88"/>
      <c r="BF66" s="88"/>
      <c r="BG66" s="80"/>
      <c r="BH66" s="89"/>
      <c r="BI66" s="89"/>
      <c r="BJ66" s="89"/>
      <c r="BK66" s="80"/>
      <c r="BL66" s="80"/>
      <c r="BM66" s="80"/>
      <c r="BN66" s="80"/>
      <c r="BO66" s="80"/>
      <c r="BP66" s="80"/>
      <c r="BQ66" s="80"/>
      <c r="BR66" s="80"/>
      <c r="BS66" s="80"/>
      <c r="BT66" s="80"/>
      <c r="BU66" s="80"/>
      <c r="BV66" s="80"/>
      <c r="BW66" s="80"/>
      <c r="BX66" s="80"/>
      <c r="BY66" s="80"/>
      <c r="BZ66" s="80"/>
      <c r="CA66" s="80"/>
    </row>
    <row r="67" spans="1:79" ht="18" customHeight="1" x14ac:dyDescent="0.25">
      <c r="A67" s="75"/>
      <c r="B67" s="90" t="str">
        <f>'PLAN DE CARGOS'!B34:P34</f>
        <v>Auxiliar Área Salud (Farmacia)</v>
      </c>
      <c r="C67" s="91"/>
      <c r="D67" s="91"/>
      <c r="E67" s="91"/>
      <c r="F67" s="91"/>
      <c r="G67" s="91"/>
      <c r="H67" s="91"/>
      <c r="I67" s="91"/>
      <c r="J67" s="91"/>
      <c r="K67" s="91"/>
      <c r="L67" s="91"/>
      <c r="M67" s="91"/>
      <c r="N67" s="91"/>
      <c r="O67" s="92"/>
      <c r="P67" s="413">
        <f>SUMIF($AK$34:$AK$53,"=Auxiliar Área Salud (Farmacia)",BC34:BF53)</f>
        <v>0</v>
      </c>
      <c r="Q67" s="414"/>
      <c r="R67" s="414"/>
      <c r="S67" s="414"/>
      <c r="T67" s="414"/>
      <c r="U67" s="415"/>
      <c r="V67" s="416">
        <f>'CARGA DE HORAS LABORADAS'!P34</f>
        <v>2112</v>
      </c>
      <c r="W67" s="416"/>
      <c r="X67" s="416"/>
      <c r="Y67" s="416"/>
      <c r="Z67" s="416"/>
      <c r="AA67" s="416"/>
      <c r="AB67" s="417"/>
      <c r="AC67" s="416">
        <f>'CARGA DE HORAS LABORADAS'!AC34</f>
        <v>0</v>
      </c>
      <c r="AD67" s="416"/>
      <c r="AE67" s="416"/>
      <c r="AF67" s="416"/>
      <c r="AG67" s="416"/>
      <c r="AH67" s="417"/>
      <c r="AI67" s="80"/>
      <c r="AJ67" s="80"/>
      <c r="AK67" s="80"/>
      <c r="AL67" s="88"/>
      <c r="AM67" s="88"/>
      <c r="AN67" s="88"/>
      <c r="AO67" s="88"/>
      <c r="AP67" s="88"/>
      <c r="AQ67" s="88"/>
      <c r="AR67" s="88"/>
      <c r="AS67" s="88"/>
      <c r="AT67" s="88"/>
      <c r="AU67" s="88"/>
      <c r="AV67" s="88"/>
      <c r="AW67" s="88"/>
      <c r="AX67" s="88"/>
      <c r="AY67" s="88"/>
      <c r="AZ67" s="88"/>
      <c r="BA67" s="88"/>
      <c r="BB67" s="88"/>
      <c r="BC67" s="88"/>
      <c r="BD67" s="88"/>
      <c r="BE67" s="88"/>
      <c r="BF67" s="88"/>
      <c r="BG67" s="80"/>
      <c r="BH67" s="89"/>
      <c r="BI67" s="89"/>
      <c r="BJ67" s="89"/>
      <c r="BK67" s="80"/>
      <c r="BL67" s="80"/>
      <c r="BM67" s="80"/>
      <c r="BN67" s="80"/>
      <c r="BO67" s="80"/>
      <c r="BP67" s="80"/>
      <c r="BQ67" s="80"/>
      <c r="BR67" s="80"/>
      <c r="BS67" s="80"/>
      <c r="BT67" s="80"/>
      <c r="BU67" s="80"/>
      <c r="BV67" s="80"/>
      <c r="BW67" s="80"/>
      <c r="BX67" s="80"/>
      <c r="BY67" s="80"/>
      <c r="BZ67" s="80"/>
      <c r="CA67" s="80"/>
    </row>
    <row r="68" spans="1:79" ht="18" customHeight="1" x14ac:dyDescent="0.25">
      <c r="A68" s="75"/>
      <c r="B68" s="90" t="str">
        <f>'PLAN DE CARGOS'!B35:P35</f>
        <v>Auxiliar Área Salud (Higiene Oral)</v>
      </c>
      <c r="C68" s="91"/>
      <c r="D68" s="91"/>
      <c r="E68" s="91"/>
      <c r="F68" s="91"/>
      <c r="G68" s="91"/>
      <c r="H68" s="91"/>
      <c r="I68" s="91"/>
      <c r="J68" s="91"/>
      <c r="K68" s="91"/>
      <c r="L68" s="91"/>
      <c r="M68" s="91"/>
      <c r="N68" s="91"/>
      <c r="O68" s="92"/>
      <c r="P68" s="413">
        <f>SUMIF($AK$34:$AK$53,"=Auxiliar Área Salud (Higiene Oral)",BC34:BF53)</f>
        <v>0</v>
      </c>
      <c r="Q68" s="414"/>
      <c r="R68" s="414"/>
      <c r="S68" s="414"/>
      <c r="T68" s="414"/>
      <c r="U68" s="415"/>
      <c r="V68" s="416">
        <f>'CARGA DE HORAS LABORADAS'!P35</f>
        <v>4224</v>
      </c>
      <c r="W68" s="416"/>
      <c r="X68" s="416"/>
      <c r="Y68" s="416"/>
      <c r="Z68" s="416"/>
      <c r="AA68" s="416"/>
      <c r="AB68" s="417"/>
      <c r="AC68" s="416">
        <f>'CARGA DE HORAS LABORADAS'!AC35</f>
        <v>0</v>
      </c>
      <c r="AD68" s="416"/>
      <c r="AE68" s="416"/>
      <c r="AF68" s="416"/>
      <c r="AG68" s="416"/>
      <c r="AH68" s="417"/>
      <c r="AI68" s="80"/>
      <c r="AJ68" s="80"/>
      <c r="AK68" s="80"/>
      <c r="AL68" s="88"/>
      <c r="AM68" s="88"/>
      <c r="AN68" s="88"/>
      <c r="AO68" s="88"/>
      <c r="AP68" s="88"/>
      <c r="AQ68" s="88"/>
      <c r="AR68" s="88"/>
      <c r="AS68" s="88"/>
      <c r="AT68" s="88"/>
      <c r="AU68" s="88"/>
      <c r="AV68" s="88"/>
      <c r="AW68" s="88"/>
      <c r="AX68" s="88"/>
      <c r="AY68" s="88"/>
      <c r="AZ68" s="88"/>
      <c r="BA68" s="88"/>
      <c r="BB68" s="88"/>
      <c r="BC68" s="88"/>
      <c r="BD68" s="88"/>
      <c r="BE68" s="88"/>
      <c r="BF68" s="88"/>
      <c r="BG68" s="80"/>
      <c r="BH68" s="89"/>
      <c r="BI68" s="89"/>
      <c r="BJ68" s="89"/>
      <c r="BK68" s="80"/>
      <c r="BL68" s="80"/>
      <c r="BM68" s="80"/>
      <c r="BN68" s="80"/>
      <c r="BO68" s="80"/>
      <c r="BP68" s="80"/>
      <c r="BQ68" s="80"/>
      <c r="BR68" s="80"/>
      <c r="BS68" s="80"/>
      <c r="BT68" s="80"/>
      <c r="BU68" s="80"/>
      <c r="BV68" s="80"/>
      <c r="BW68" s="80"/>
      <c r="BX68" s="80"/>
      <c r="BY68" s="80"/>
      <c r="BZ68" s="80"/>
      <c r="CA68" s="80"/>
    </row>
    <row r="69" spans="1:79" ht="18" customHeight="1" x14ac:dyDescent="0.25">
      <c r="B69" s="90" t="str">
        <f>'PLAN DE CARGOS'!B36:P36</f>
        <v>Auxiliar Área Salud (Información en Salud)</v>
      </c>
      <c r="C69" s="91"/>
      <c r="D69" s="91"/>
      <c r="E69" s="91"/>
      <c r="F69" s="91"/>
      <c r="G69" s="91"/>
      <c r="H69" s="91"/>
      <c r="I69" s="91"/>
      <c r="J69" s="91"/>
      <c r="K69" s="91"/>
      <c r="L69" s="91"/>
      <c r="M69" s="91"/>
      <c r="N69" s="91"/>
      <c r="O69" s="92"/>
      <c r="P69" s="413">
        <f>SUMIF($AK$34:$AK$53,"=Auxiliar Área Salud (Información en Salud)",BC34:BF53)</f>
        <v>0</v>
      </c>
      <c r="Q69" s="414"/>
      <c r="R69" s="414"/>
      <c r="S69" s="414"/>
      <c r="T69" s="414"/>
      <c r="U69" s="415"/>
      <c r="V69" s="416">
        <f>'CARGA DE HORAS LABORADAS'!P36</f>
        <v>2112</v>
      </c>
      <c r="W69" s="416"/>
      <c r="X69" s="416"/>
      <c r="Y69" s="416"/>
      <c r="Z69" s="416"/>
      <c r="AA69" s="416"/>
      <c r="AB69" s="417"/>
      <c r="AC69" s="416">
        <f>'CARGA DE HORAS LABORADAS'!AC36</f>
        <v>0</v>
      </c>
      <c r="AD69" s="416"/>
      <c r="AE69" s="416"/>
      <c r="AF69" s="416"/>
      <c r="AG69" s="416"/>
      <c r="AH69" s="417"/>
      <c r="AI69" s="80"/>
      <c r="AJ69" s="80"/>
      <c r="AK69" s="80"/>
      <c r="AL69" s="88"/>
      <c r="AM69" s="88"/>
      <c r="AN69" s="88"/>
      <c r="AO69" s="88"/>
      <c r="AP69" s="88"/>
      <c r="AQ69" s="88"/>
      <c r="AR69" s="88"/>
      <c r="AS69" s="88"/>
      <c r="AT69" s="88"/>
      <c r="AU69" s="88"/>
      <c r="AV69" s="88"/>
      <c r="AW69" s="88"/>
      <c r="AX69" s="88"/>
      <c r="AY69" s="88"/>
      <c r="AZ69" s="88"/>
      <c r="BA69" s="88"/>
      <c r="BB69" s="88"/>
      <c r="BC69" s="88"/>
      <c r="BD69" s="88"/>
      <c r="BE69" s="88"/>
      <c r="BF69" s="88"/>
      <c r="BG69" s="80"/>
      <c r="BH69" s="89"/>
      <c r="BI69" s="89"/>
      <c r="BJ69" s="89"/>
      <c r="BK69" s="80"/>
      <c r="BL69" s="80"/>
      <c r="BM69" s="80"/>
      <c r="BN69" s="80"/>
      <c r="BO69" s="80"/>
      <c r="BP69" s="80"/>
      <c r="BQ69" s="80"/>
      <c r="BR69" s="80"/>
      <c r="BS69" s="80"/>
      <c r="BT69" s="80"/>
      <c r="BU69" s="80"/>
      <c r="BV69" s="80"/>
      <c r="BW69" s="80"/>
      <c r="BX69" s="80"/>
      <c r="BY69" s="80"/>
      <c r="BZ69" s="80"/>
      <c r="CA69" s="80"/>
    </row>
    <row r="70" spans="1:79" ht="18" customHeight="1" x14ac:dyDescent="0.25">
      <c r="B70" s="90" t="str">
        <f>'PLAN DE CARGOS'!B37:P37</f>
        <v>Auxiliar Área Salud (Laboratorio Clínico)</v>
      </c>
      <c r="C70" s="91"/>
      <c r="D70" s="91"/>
      <c r="E70" s="91"/>
      <c r="F70" s="91"/>
      <c r="G70" s="91"/>
      <c r="H70" s="91"/>
      <c r="I70" s="91"/>
      <c r="J70" s="91"/>
      <c r="K70" s="91"/>
      <c r="L70" s="91"/>
      <c r="M70" s="91"/>
      <c r="N70" s="91"/>
      <c r="O70" s="92"/>
      <c r="P70" s="413">
        <f>SUMIF($AK$34:$AK$53,"=Auxiliar Área Salud (Laboratorio Clínico)",BC34:BF53)</f>
        <v>0</v>
      </c>
      <c r="Q70" s="414"/>
      <c r="R70" s="414"/>
      <c r="S70" s="414"/>
      <c r="T70" s="414"/>
      <c r="U70" s="415"/>
      <c r="V70" s="416">
        <f>'CARGA DE HORAS LABORADAS'!P37</f>
        <v>2112</v>
      </c>
      <c r="W70" s="416"/>
      <c r="X70" s="416"/>
      <c r="Y70" s="416"/>
      <c r="Z70" s="416"/>
      <c r="AA70" s="416"/>
      <c r="AB70" s="417"/>
      <c r="AC70" s="416">
        <f>'CARGA DE HORAS LABORADAS'!AC37</f>
        <v>-1.9999999999527063E-3</v>
      </c>
      <c r="AD70" s="416"/>
      <c r="AE70" s="416"/>
      <c r="AF70" s="416"/>
      <c r="AG70" s="416"/>
      <c r="AH70" s="417"/>
      <c r="AI70" s="80"/>
      <c r="AJ70" s="80"/>
      <c r="AK70" s="80"/>
      <c r="AL70" s="88"/>
      <c r="AM70" s="88"/>
      <c r="AN70" s="88"/>
      <c r="AO70" s="88"/>
      <c r="AP70" s="88"/>
      <c r="AQ70" s="88"/>
      <c r="AR70" s="88"/>
      <c r="AS70" s="88"/>
      <c r="AT70" s="88"/>
      <c r="AU70" s="88"/>
      <c r="AV70" s="88"/>
      <c r="AW70" s="88"/>
      <c r="AX70" s="88"/>
      <c r="AY70" s="88"/>
      <c r="AZ70" s="88"/>
      <c r="BA70" s="88"/>
      <c r="BB70" s="88"/>
      <c r="BC70" s="88"/>
      <c r="BD70" s="88"/>
      <c r="BE70" s="88"/>
      <c r="BF70" s="88"/>
      <c r="BG70" s="80"/>
      <c r="BH70" s="89"/>
      <c r="BI70" s="89"/>
      <c r="BJ70" s="89"/>
      <c r="BK70" s="80"/>
      <c r="BL70" s="80"/>
      <c r="BM70" s="80"/>
      <c r="BN70" s="80"/>
      <c r="BO70" s="80"/>
      <c r="BP70" s="80"/>
      <c r="BQ70" s="80"/>
      <c r="BR70" s="80"/>
      <c r="BS70" s="80"/>
      <c r="BT70" s="80"/>
      <c r="BU70" s="80"/>
      <c r="BV70" s="80"/>
      <c r="BW70" s="80"/>
      <c r="BX70" s="80"/>
      <c r="BY70" s="80"/>
      <c r="BZ70" s="80"/>
      <c r="CA70" s="80"/>
    </row>
    <row r="71" spans="1:79" ht="18" customHeight="1" x14ac:dyDescent="0.25">
      <c r="B71" s="90" t="str">
        <f>'PLAN DE CARGOS'!B38:P38</f>
        <v>Auxiliar de Servicios Generales</v>
      </c>
      <c r="C71" s="91"/>
      <c r="D71" s="91"/>
      <c r="E71" s="91"/>
      <c r="F71" s="91"/>
      <c r="G71" s="91"/>
      <c r="H71" s="91"/>
      <c r="I71" s="91"/>
      <c r="J71" s="91"/>
      <c r="K71" s="91"/>
      <c r="L71" s="91"/>
      <c r="M71" s="91"/>
      <c r="N71" s="91"/>
      <c r="O71" s="92"/>
      <c r="P71" s="413">
        <f>SUMIF($AK$34:$AK$53,"=Auxiliar de Servicios Generales",BC34:BF53)</f>
        <v>0</v>
      </c>
      <c r="Q71" s="414"/>
      <c r="R71" s="414"/>
      <c r="S71" s="414"/>
      <c r="T71" s="414"/>
      <c r="U71" s="415"/>
      <c r="V71" s="416">
        <f>'CARGA DE HORAS LABORADAS'!P38</f>
        <v>12672</v>
      </c>
      <c r="W71" s="416"/>
      <c r="X71" s="416"/>
      <c r="Y71" s="416"/>
      <c r="Z71" s="416"/>
      <c r="AA71" s="416"/>
      <c r="AB71" s="417"/>
      <c r="AC71" s="416">
        <f>'CARGA DE HORAS LABORADAS'!AC38</f>
        <v>0</v>
      </c>
      <c r="AD71" s="416"/>
      <c r="AE71" s="416"/>
      <c r="AF71" s="416"/>
      <c r="AG71" s="416"/>
      <c r="AH71" s="417"/>
      <c r="AI71" s="80"/>
      <c r="AJ71" s="80"/>
      <c r="AK71" s="80"/>
      <c r="AL71" s="88"/>
      <c r="AM71" s="88"/>
      <c r="AN71" s="88"/>
      <c r="AO71" s="88"/>
      <c r="AP71" s="88"/>
      <c r="AQ71" s="88"/>
      <c r="AR71" s="88"/>
      <c r="AS71" s="88"/>
      <c r="AT71" s="88"/>
      <c r="AU71" s="88"/>
      <c r="AV71" s="88"/>
      <c r="AW71" s="88"/>
      <c r="AX71" s="88"/>
      <c r="AY71" s="88"/>
      <c r="AZ71" s="88"/>
      <c r="BA71" s="88"/>
      <c r="BB71" s="88"/>
      <c r="BC71" s="88"/>
      <c r="BD71" s="88"/>
      <c r="BE71" s="88"/>
      <c r="BF71" s="88"/>
      <c r="BG71" s="80"/>
      <c r="BH71" s="89"/>
      <c r="BI71" s="89"/>
      <c r="BJ71" s="89"/>
      <c r="BK71" s="80"/>
      <c r="BL71" s="80"/>
      <c r="BM71" s="80"/>
      <c r="BN71" s="80"/>
      <c r="BO71" s="80"/>
      <c r="BP71" s="80"/>
      <c r="BQ71" s="80"/>
      <c r="BR71" s="80"/>
      <c r="BS71" s="80"/>
      <c r="BT71" s="80"/>
      <c r="BU71" s="80"/>
      <c r="BV71" s="80"/>
      <c r="BW71" s="80"/>
      <c r="BX71" s="80"/>
      <c r="BY71" s="80"/>
      <c r="BZ71" s="80"/>
      <c r="CA71" s="80"/>
    </row>
    <row r="72" spans="1:79" ht="18" customHeight="1" x14ac:dyDescent="0.25">
      <c r="B72" s="90" t="str">
        <f>'PLAN DE CARGOS'!B39:P39</f>
        <v>Celador</v>
      </c>
      <c r="C72" s="91"/>
      <c r="D72" s="91"/>
      <c r="E72" s="91"/>
      <c r="F72" s="91"/>
      <c r="G72" s="91"/>
      <c r="H72" s="91"/>
      <c r="I72" s="91"/>
      <c r="J72" s="91"/>
      <c r="K72" s="91"/>
      <c r="L72" s="91"/>
      <c r="M72" s="91"/>
      <c r="N72" s="91"/>
      <c r="O72" s="92"/>
      <c r="P72" s="413">
        <f>SUMIF($AK$34:$AK$53,"=Celador",BC34:BF53)</f>
        <v>0</v>
      </c>
      <c r="Q72" s="414"/>
      <c r="R72" s="414"/>
      <c r="S72" s="414"/>
      <c r="T72" s="414"/>
      <c r="U72" s="415"/>
      <c r="V72" s="416">
        <f>'CARGA DE HORAS LABORADAS'!P39</f>
        <v>6336</v>
      </c>
      <c r="W72" s="416"/>
      <c r="X72" s="416"/>
      <c r="Y72" s="416"/>
      <c r="Z72" s="416"/>
      <c r="AA72" s="416"/>
      <c r="AB72" s="417"/>
      <c r="AC72" s="416">
        <f>'CARGA DE HORAS LABORADAS'!AC39</f>
        <v>0</v>
      </c>
      <c r="AD72" s="416"/>
      <c r="AE72" s="416"/>
      <c r="AF72" s="416"/>
      <c r="AG72" s="416"/>
      <c r="AH72" s="417"/>
      <c r="AI72" s="80"/>
      <c r="AJ72" s="80"/>
      <c r="AK72" s="80"/>
      <c r="AL72" s="88"/>
      <c r="AM72" s="88"/>
      <c r="AN72" s="88"/>
      <c r="AO72" s="88"/>
      <c r="AP72" s="88"/>
      <c r="AQ72" s="88"/>
      <c r="AR72" s="88"/>
      <c r="AS72" s="88"/>
      <c r="AT72" s="88"/>
      <c r="AU72" s="88"/>
      <c r="AV72" s="88"/>
      <c r="AW72" s="88"/>
      <c r="AX72" s="88"/>
      <c r="AY72" s="88"/>
      <c r="AZ72" s="88"/>
      <c r="BA72" s="88"/>
      <c r="BB72" s="88"/>
      <c r="BC72" s="88"/>
      <c r="BD72" s="88"/>
      <c r="BE72" s="88"/>
      <c r="BF72" s="88"/>
      <c r="BG72" s="80"/>
      <c r="BH72" s="89"/>
      <c r="BI72" s="89"/>
      <c r="BJ72" s="89"/>
      <c r="BK72" s="80"/>
      <c r="BL72" s="80"/>
      <c r="BM72" s="80"/>
      <c r="BN72" s="80"/>
      <c r="BO72" s="80"/>
      <c r="BP72" s="80"/>
      <c r="BQ72" s="80"/>
      <c r="BR72" s="80"/>
      <c r="BS72" s="80"/>
      <c r="BT72" s="80"/>
      <c r="BU72" s="80"/>
      <c r="BV72" s="80"/>
      <c r="BW72" s="80"/>
      <c r="BX72" s="80"/>
      <c r="BY72" s="80"/>
      <c r="BZ72" s="80"/>
      <c r="CA72" s="80"/>
    </row>
    <row r="73" spans="1:79" ht="18" customHeight="1" x14ac:dyDescent="0.25">
      <c r="B73" s="90" t="str">
        <f>'PLAN DE CARGOS'!B40:P40</f>
        <v>Conductor</v>
      </c>
      <c r="C73" s="91"/>
      <c r="D73" s="91"/>
      <c r="E73" s="91"/>
      <c r="F73" s="91"/>
      <c r="G73" s="91"/>
      <c r="H73" s="91"/>
      <c r="I73" s="91"/>
      <c r="J73" s="91"/>
      <c r="K73" s="91"/>
      <c r="L73" s="91"/>
      <c r="M73" s="91"/>
      <c r="N73" s="91"/>
      <c r="O73" s="92"/>
      <c r="P73" s="413">
        <f>SUMIF($AK$34:$AK$53,"=Conductor",BC34:BF53)</f>
        <v>0</v>
      </c>
      <c r="Q73" s="414"/>
      <c r="R73" s="414"/>
      <c r="S73" s="414"/>
      <c r="T73" s="414"/>
      <c r="U73" s="415"/>
      <c r="V73" s="416">
        <f>'CARGA DE HORAS LABORADAS'!P40</f>
        <v>6336</v>
      </c>
      <c r="W73" s="416"/>
      <c r="X73" s="416"/>
      <c r="Y73" s="416"/>
      <c r="Z73" s="416"/>
      <c r="AA73" s="416"/>
      <c r="AB73" s="417"/>
      <c r="AC73" s="416">
        <f>'CARGA DE HORAS LABORADAS'!AC40</f>
        <v>0</v>
      </c>
      <c r="AD73" s="416"/>
      <c r="AE73" s="416"/>
      <c r="AF73" s="416"/>
      <c r="AG73" s="416"/>
      <c r="AH73" s="417"/>
      <c r="AI73" s="80"/>
      <c r="AJ73" s="80"/>
      <c r="AK73" s="80"/>
      <c r="AL73" s="88"/>
      <c r="AM73" s="88"/>
      <c r="AN73" s="88"/>
      <c r="AO73" s="88"/>
      <c r="AP73" s="88"/>
      <c r="AQ73" s="88"/>
      <c r="AR73" s="88"/>
      <c r="AS73" s="88"/>
      <c r="AT73" s="88"/>
      <c r="AU73" s="88"/>
      <c r="AV73" s="88"/>
      <c r="AW73" s="88"/>
      <c r="AX73" s="88"/>
      <c r="AY73" s="88"/>
      <c r="AZ73" s="88"/>
      <c r="BA73" s="88"/>
      <c r="BB73" s="88"/>
      <c r="BC73" s="88"/>
      <c r="BD73" s="88"/>
      <c r="BE73" s="88"/>
      <c r="BF73" s="88"/>
      <c r="BG73" s="80"/>
      <c r="BH73" s="89"/>
      <c r="BI73" s="89"/>
      <c r="BJ73" s="89"/>
      <c r="BK73" s="80"/>
      <c r="BL73" s="80"/>
      <c r="BM73" s="80"/>
      <c r="BN73" s="80"/>
      <c r="BO73" s="80"/>
      <c r="BP73" s="80"/>
      <c r="BQ73" s="80"/>
      <c r="BR73" s="80"/>
      <c r="BS73" s="80"/>
      <c r="BT73" s="80"/>
      <c r="BU73" s="80"/>
      <c r="BV73" s="80"/>
      <c r="BW73" s="80"/>
      <c r="BX73" s="80"/>
      <c r="BY73" s="80"/>
      <c r="BZ73" s="80"/>
      <c r="CA73" s="80"/>
    </row>
    <row r="74" spans="1:79" ht="18" customHeight="1" x14ac:dyDescent="0.25">
      <c r="B74" s="90" t="str">
        <f>'PLAN DE CARGOS'!B41:P41</f>
        <v>Enfermera</v>
      </c>
      <c r="C74" s="91"/>
      <c r="D74" s="91"/>
      <c r="E74" s="91"/>
      <c r="F74" s="91"/>
      <c r="G74" s="91"/>
      <c r="H74" s="91"/>
      <c r="I74" s="91"/>
      <c r="J74" s="91"/>
      <c r="K74" s="91"/>
      <c r="L74" s="91"/>
      <c r="M74" s="91"/>
      <c r="N74" s="91"/>
      <c r="O74" s="92"/>
      <c r="P74" s="413">
        <f>SUMIF($AK$34:$AK$53,"=Enfermera",BC34:BF53)</f>
        <v>0</v>
      </c>
      <c r="Q74" s="414"/>
      <c r="R74" s="414"/>
      <c r="S74" s="414"/>
      <c r="T74" s="414"/>
      <c r="U74" s="415"/>
      <c r="V74" s="416">
        <f>'CARGA DE HORAS LABORADAS'!P41</f>
        <v>4224</v>
      </c>
      <c r="W74" s="416"/>
      <c r="X74" s="416"/>
      <c r="Y74" s="416"/>
      <c r="Z74" s="416"/>
      <c r="AA74" s="416"/>
      <c r="AB74" s="417"/>
      <c r="AC74" s="416">
        <f>'CARGA DE HORAS LABORADAS'!AC41</f>
        <v>-5.0000000001091394E-3</v>
      </c>
      <c r="AD74" s="416"/>
      <c r="AE74" s="416"/>
      <c r="AF74" s="416"/>
      <c r="AG74" s="416"/>
      <c r="AH74" s="417"/>
      <c r="AI74" s="80"/>
      <c r="AJ74" s="80"/>
      <c r="AK74" s="80"/>
      <c r="AL74" s="88"/>
      <c r="AM74" s="88"/>
      <c r="AN74" s="88"/>
      <c r="AO74" s="88"/>
      <c r="AP74" s="88"/>
      <c r="AQ74" s="88"/>
      <c r="AR74" s="88"/>
      <c r="AS74" s="88"/>
      <c r="AT74" s="88"/>
      <c r="AU74" s="88"/>
      <c r="AV74" s="88"/>
      <c r="AW74" s="88"/>
      <c r="AX74" s="88"/>
      <c r="AY74" s="88"/>
      <c r="AZ74" s="88"/>
      <c r="BA74" s="88"/>
      <c r="BB74" s="88"/>
      <c r="BC74" s="88"/>
      <c r="BD74" s="88"/>
      <c r="BE74" s="88"/>
      <c r="BF74" s="88"/>
      <c r="BG74" s="80"/>
      <c r="BH74" s="89"/>
      <c r="BI74" s="89"/>
      <c r="BJ74" s="89"/>
      <c r="BK74" s="80"/>
      <c r="BL74" s="80"/>
      <c r="BM74" s="80"/>
      <c r="BN74" s="80"/>
      <c r="BO74" s="80"/>
      <c r="BP74" s="80"/>
      <c r="BQ74" s="80"/>
      <c r="BR74" s="80"/>
      <c r="BS74" s="80"/>
      <c r="BT74" s="80"/>
      <c r="BU74" s="80"/>
      <c r="BV74" s="80"/>
      <c r="BW74" s="80"/>
      <c r="BX74" s="80"/>
      <c r="BY74" s="80"/>
      <c r="BZ74" s="80"/>
      <c r="CA74" s="80"/>
    </row>
    <row r="75" spans="1:79" ht="18" customHeight="1" x14ac:dyDescent="0.25">
      <c r="B75" s="90" t="str">
        <f>'PLAN DE CARGOS'!B42:P42</f>
        <v>Gerente Empresa Social del Estado</v>
      </c>
      <c r="C75" s="91"/>
      <c r="D75" s="91"/>
      <c r="E75" s="91"/>
      <c r="F75" s="91"/>
      <c r="G75" s="91"/>
      <c r="H75" s="91"/>
      <c r="I75" s="91"/>
      <c r="J75" s="91"/>
      <c r="K75" s="91"/>
      <c r="L75" s="91"/>
      <c r="M75" s="91"/>
      <c r="N75" s="91"/>
      <c r="O75" s="92"/>
      <c r="P75" s="413">
        <f>SUMIF($AK$34:$AK$53,"=Gerente Empresa Social del Estado",BC34:BF53)</f>
        <v>0</v>
      </c>
      <c r="Q75" s="414"/>
      <c r="R75" s="414"/>
      <c r="S75" s="414"/>
      <c r="T75" s="414"/>
      <c r="U75" s="415"/>
      <c r="V75" s="416">
        <f>'CARGA DE HORAS LABORADAS'!P42</f>
        <v>2112</v>
      </c>
      <c r="W75" s="416"/>
      <c r="X75" s="416"/>
      <c r="Y75" s="416"/>
      <c r="Z75" s="416"/>
      <c r="AA75" s="416"/>
      <c r="AB75" s="417"/>
      <c r="AC75" s="416">
        <f>'CARGA DE HORAS LABORADAS'!AC42</f>
        <v>0</v>
      </c>
      <c r="AD75" s="416"/>
      <c r="AE75" s="416"/>
      <c r="AF75" s="416"/>
      <c r="AG75" s="416"/>
      <c r="AH75" s="417"/>
      <c r="AI75" s="80"/>
      <c r="AJ75" s="80"/>
      <c r="AK75" s="80"/>
      <c r="AL75" s="88"/>
      <c r="AM75" s="88"/>
      <c r="AN75" s="88"/>
      <c r="AO75" s="88"/>
      <c r="AP75" s="88"/>
      <c r="AQ75" s="88"/>
      <c r="AR75" s="88"/>
      <c r="AS75" s="88"/>
      <c r="AT75" s="88"/>
      <c r="AU75" s="88"/>
      <c r="AV75" s="88"/>
      <c r="AW75" s="88"/>
      <c r="AX75" s="88"/>
      <c r="AY75" s="88"/>
      <c r="AZ75" s="88"/>
      <c r="BA75" s="88"/>
      <c r="BB75" s="88"/>
      <c r="BC75" s="88"/>
      <c r="BD75" s="88"/>
      <c r="BE75" s="88"/>
      <c r="BF75" s="88"/>
      <c r="BG75" s="80"/>
      <c r="BH75" s="89"/>
      <c r="BI75" s="89"/>
      <c r="BJ75" s="89"/>
      <c r="BK75" s="80"/>
      <c r="BL75" s="80"/>
      <c r="BM75" s="80"/>
      <c r="BN75" s="80"/>
      <c r="BO75" s="80"/>
      <c r="BP75" s="80"/>
      <c r="BQ75" s="80"/>
      <c r="BR75" s="80"/>
      <c r="BS75" s="80"/>
      <c r="BT75" s="80"/>
      <c r="BU75" s="80"/>
      <c r="BV75" s="80"/>
      <c r="BW75" s="80"/>
      <c r="BX75" s="80"/>
      <c r="BY75" s="80"/>
      <c r="BZ75" s="80"/>
      <c r="CA75" s="80"/>
    </row>
    <row r="76" spans="1:79" ht="18" customHeight="1" x14ac:dyDescent="0.25">
      <c r="B76" s="90" t="str">
        <f>'PLAN DE CARGOS'!B43:P43</f>
        <v>Médico General</v>
      </c>
      <c r="C76" s="91"/>
      <c r="D76" s="91"/>
      <c r="E76" s="91"/>
      <c r="F76" s="91"/>
      <c r="G76" s="91"/>
      <c r="H76" s="91"/>
      <c r="I76" s="91"/>
      <c r="J76" s="91"/>
      <c r="K76" s="91"/>
      <c r="L76" s="91"/>
      <c r="M76" s="91"/>
      <c r="N76" s="91"/>
      <c r="O76" s="92"/>
      <c r="P76" s="413">
        <f>SUMIF($AK$34:$AK$53,"=Médico General",BC34:BF53)</f>
        <v>0</v>
      </c>
      <c r="Q76" s="414"/>
      <c r="R76" s="414"/>
      <c r="S76" s="414"/>
      <c r="T76" s="414"/>
      <c r="U76" s="415"/>
      <c r="V76" s="416">
        <f>'CARGA DE HORAS LABORADAS'!P43</f>
        <v>19008</v>
      </c>
      <c r="W76" s="416"/>
      <c r="X76" s="416"/>
      <c r="Y76" s="416"/>
      <c r="Z76" s="416"/>
      <c r="AA76" s="416"/>
      <c r="AB76" s="417"/>
      <c r="AC76" s="416">
        <f>'CARGA DE HORAS LABORADAS'!AC43</f>
        <v>-6.0000000012223609E-3</v>
      </c>
      <c r="AD76" s="416"/>
      <c r="AE76" s="416"/>
      <c r="AF76" s="416"/>
      <c r="AG76" s="416"/>
      <c r="AH76" s="417"/>
      <c r="AI76" s="80"/>
      <c r="AJ76" s="80"/>
      <c r="AK76" s="80"/>
      <c r="AL76" s="88"/>
      <c r="AM76" s="88"/>
      <c r="AN76" s="88"/>
      <c r="AO76" s="88"/>
      <c r="AP76" s="88"/>
      <c r="AQ76" s="88"/>
      <c r="AR76" s="88"/>
      <c r="AS76" s="88"/>
      <c r="AT76" s="88"/>
      <c r="AU76" s="88"/>
      <c r="AV76" s="88"/>
      <c r="AW76" s="88"/>
      <c r="AX76" s="88"/>
      <c r="AY76" s="88"/>
      <c r="AZ76" s="88"/>
      <c r="BA76" s="88"/>
      <c r="BB76" s="88"/>
      <c r="BC76" s="88"/>
      <c r="BD76" s="88"/>
      <c r="BE76" s="88"/>
      <c r="BF76" s="88"/>
      <c r="BG76" s="80"/>
      <c r="BH76" s="89"/>
      <c r="BI76" s="89"/>
      <c r="BJ76" s="89"/>
      <c r="BK76" s="80"/>
      <c r="BL76" s="80"/>
      <c r="BM76" s="80"/>
      <c r="BN76" s="80"/>
      <c r="BO76" s="80"/>
      <c r="BP76" s="80"/>
      <c r="BQ76" s="80"/>
      <c r="BR76" s="80"/>
      <c r="BS76" s="80"/>
      <c r="BT76" s="80"/>
      <c r="BU76" s="80"/>
      <c r="BV76" s="80"/>
      <c r="BW76" s="80"/>
      <c r="BX76" s="80"/>
      <c r="BY76" s="80"/>
      <c r="BZ76" s="80"/>
      <c r="CA76" s="80"/>
    </row>
    <row r="77" spans="1:79" ht="18" customHeight="1" x14ac:dyDescent="0.25">
      <c r="B77" s="90" t="str">
        <f>'PLAN DE CARGOS'!B44:P44</f>
        <v>Odontóloga</v>
      </c>
      <c r="C77" s="91"/>
      <c r="D77" s="91"/>
      <c r="E77" s="91"/>
      <c r="F77" s="91"/>
      <c r="G77" s="91"/>
      <c r="H77" s="91"/>
      <c r="I77" s="91"/>
      <c r="J77" s="91"/>
      <c r="K77" s="91"/>
      <c r="L77" s="91"/>
      <c r="M77" s="91"/>
      <c r="N77" s="91"/>
      <c r="O77" s="92"/>
      <c r="P77" s="413">
        <f>SUMIF($AK$34:$AK$53,"=Odontóloga",BC34:BF53)</f>
        <v>0</v>
      </c>
      <c r="Q77" s="414"/>
      <c r="R77" s="414"/>
      <c r="S77" s="414"/>
      <c r="T77" s="414"/>
      <c r="U77" s="415"/>
      <c r="V77" s="416">
        <f>'CARGA DE HORAS LABORADAS'!P44</f>
        <v>2112</v>
      </c>
      <c r="W77" s="416"/>
      <c r="X77" s="416"/>
      <c r="Y77" s="416"/>
      <c r="Z77" s="416"/>
      <c r="AA77" s="416"/>
      <c r="AB77" s="417"/>
      <c r="AC77" s="416">
        <f>'CARGA DE HORAS LABORADAS'!AC44</f>
        <v>-5.0000000001091394E-3</v>
      </c>
      <c r="AD77" s="416"/>
      <c r="AE77" s="416"/>
      <c r="AF77" s="416"/>
      <c r="AG77" s="416"/>
      <c r="AH77" s="417"/>
      <c r="AI77" s="80"/>
      <c r="AJ77" s="80"/>
      <c r="AK77" s="80"/>
      <c r="AL77" s="88"/>
      <c r="AM77" s="88"/>
      <c r="AN77" s="88"/>
      <c r="AO77" s="88"/>
      <c r="AP77" s="88"/>
      <c r="AQ77" s="88"/>
      <c r="AR77" s="88"/>
      <c r="AS77" s="88"/>
      <c r="AT77" s="88"/>
      <c r="AU77" s="88"/>
      <c r="AV77" s="88"/>
      <c r="AW77" s="88"/>
      <c r="AX77" s="88"/>
      <c r="AY77" s="88"/>
      <c r="AZ77" s="88"/>
      <c r="BA77" s="88"/>
      <c r="BB77" s="88"/>
      <c r="BC77" s="88"/>
      <c r="BD77" s="88"/>
      <c r="BE77" s="88"/>
      <c r="BF77" s="88"/>
      <c r="BG77" s="80"/>
      <c r="BH77" s="89"/>
      <c r="BI77" s="89"/>
      <c r="BJ77" s="89"/>
      <c r="BK77" s="80"/>
      <c r="BL77" s="80"/>
      <c r="BM77" s="80"/>
      <c r="BN77" s="80"/>
      <c r="BO77" s="80"/>
      <c r="BP77" s="80"/>
      <c r="BQ77" s="80"/>
      <c r="BR77" s="80"/>
      <c r="BS77" s="80"/>
      <c r="BT77" s="80"/>
      <c r="BU77" s="80"/>
      <c r="BV77" s="80"/>
      <c r="BW77" s="80"/>
      <c r="BX77" s="80"/>
      <c r="BY77" s="80"/>
      <c r="BZ77" s="80"/>
      <c r="CA77" s="80"/>
    </row>
    <row r="78" spans="1:79" ht="18" customHeight="1" x14ac:dyDescent="0.25">
      <c r="B78" s="90" t="str">
        <f>'PLAN DE CARGOS'!B45:P45</f>
        <v>Operario (Mantenimiento)</v>
      </c>
      <c r="C78" s="91"/>
      <c r="D78" s="91"/>
      <c r="E78" s="91"/>
      <c r="F78" s="91"/>
      <c r="G78" s="91"/>
      <c r="H78" s="91"/>
      <c r="I78" s="91"/>
      <c r="J78" s="91"/>
      <c r="K78" s="91"/>
      <c r="L78" s="91"/>
      <c r="M78" s="91"/>
      <c r="N78" s="91"/>
      <c r="O78" s="92"/>
      <c r="P78" s="413">
        <f>SUMIF($AK$34:$AK$53,"=Operario (Mantenimiento)",BC34:BF53)</f>
        <v>0</v>
      </c>
      <c r="Q78" s="414"/>
      <c r="R78" s="414"/>
      <c r="S78" s="414"/>
      <c r="T78" s="414"/>
      <c r="U78" s="415"/>
      <c r="V78" s="416">
        <f>'CARGA DE HORAS LABORADAS'!P45</f>
        <v>2112</v>
      </c>
      <c r="W78" s="416"/>
      <c r="X78" s="416"/>
      <c r="Y78" s="416"/>
      <c r="Z78" s="416"/>
      <c r="AA78" s="416"/>
      <c r="AB78" s="417"/>
      <c r="AC78" s="416">
        <f>'CARGA DE HORAS LABORADAS'!AC45</f>
        <v>0</v>
      </c>
      <c r="AD78" s="416"/>
      <c r="AE78" s="416"/>
      <c r="AF78" s="416"/>
      <c r="AG78" s="416"/>
      <c r="AH78" s="417"/>
      <c r="AI78" s="80"/>
      <c r="AJ78" s="80"/>
      <c r="AK78" s="80"/>
      <c r="AL78" s="88"/>
      <c r="AM78" s="88"/>
      <c r="AN78" s="88"/>
      <c r="AO78" s="88"/>
      <c r="AP78" s="88"/>
      <c r="AQ78" s="88"/>
      <c r="AR78" s="88"/>
      <c r="AS78" s="88"/>
      <c r="AT78" s="88"/>
      <c r="AU78" s="88"/>
      <c r="AV78" s="88"/>
      <c r="AW78" s="88"/>
      <c r="AX78" s="88"/>
      <c r="AY78" s="88"/>
      <c r="AZ78" s="88"/>
      <c r="BA78" s="88"/>
      <c r="BB78" s="88"/>
      <c r="BC78" s="88"/>
      <c r="BD78" s="88"/>
      <c r="BE78" s="88"/>
      <c r="BF78" s="88"/>
      <c r="BG78" s="80"/>
      <c r="BH78" s="89"/>
      <c r="BI78" s="89"/>
      <c r="BJ78" s="89"/>
      <c r="BK78" s="80"/>
      <c r="BL78" s="80"/>
      <c r="BM78" s="80"/>
      <c r="BN78" s="80"/>
      <c r="BO78" s="80"/>
      <c r="BP78" s="80"/>
      <c r="BQ78" s="80"/>
      <c r="BR78" s="80"/>
      <c r="BS78" s="80"/>
      <c r="BT78" s="80"/>
      <c r="BU78" s="80"/>
      <c r="BV78" s="80"/>
      <c r="BW78" s="80"/>
      <c r="BX78" s="80"/>
      <c r="BY78" s="80"/>
      <c r="BZ78" s="80"/>
      <c r="CA78" s="80"/>
    </row>
    <row r="79" spans="1:79" ht="18" customHeight="1" x14ac:dyDescent="0.25">
      <c r="B79" s="90" t="str">
        <f>'PLAN DE CARGOS'!B46:P46</f>
        <v>Profesional Universitario Área Salud (Bacterióloga)</v>
      </c>
      <c r="C79" s="91"/>
      <c r="D79" s="91"/>
      <c r="E79" s="91"/>
      <c r="F79" s="91"/>
      <c r="G79" s="91"/>
      <c r="H79" s="91"/>
      <c r="I79" s="91"/>
      <c r="J79" s="91"/>
      <c r="K79" s="91"/>
      <c r="L79" s="91"/>
      <c r="M79" s="91"/>
      <c r="N79" s="91"/>
      <c r="O79" s="92"/>
      <c r="P79" s="413">
        <f>SUMIF($AK$34:$AK$53,"=Profesional Universitario Área Salud (Bacterióloga)",BC34:BF53)</f>
        <v>0</v>
      </c>
      <c r="Q79" s="414"/>
      <c r="R79" s="414"/>
      <c r="S79" s="414"/>
      <c r="T79" s="414"/>
      <c r="U79" s="415"/>
      <c r="V79" s="416">
        <f>'CARGA DE HORAS LABORADAS'!P46</f>
        <v>2112</v>
      </c>
      <c r="W79" s="416"/>
      <c r="X79" s="416"/>
      <c r="Y79" s="416"/>
      <c r="Z79" s="416"/>
      <c r="AA79" s="416"/>
      <c r="AB79" s="417"/>
      <c r="AC79" s="416">
        <f>'CARGA DE HORAS LABORADAS'!AC46</f>
        <v>0</v>
      </c>
      <c r="AD79" s="416"/>
      <c r="AE79" s="416"/>
      <c r="AF79" s="416"/>
      <c r="AG79" s="416"/>
      <c r="AH79" s="417"/>
      <c r="AI79" s="80"/>
      <c r="AJ79" s="80"/>
      <c r="AK79" s="80"/>
      <c r="AL79" s="88"/>
      <c r="AM79" s="88"/>
      <c r="AN79" s="88"/>
      <c r="AO79" s="88"/>
      <c r="AP79" s="88"/>
      <c r="AQ79" s="88"/>
      <c r="AR79" s="88"/>
      <c r="AS79" s="88"/>
      <c r="AT79" s="88"/>
      <c r="AU79" s="88"/>
      <c r="AV79" s="88"/>
      <c r="AW79" s="88"/>
      <c r="AX79" s="88"/>
      <c r="AY79" s="88"/>
      <c r="AZ79" s="88"/>
      <c r="BA79" s="88"/>
      <c r="BB79" s="88"/>
      <c r="BC79" s="88"/>
      <c r="BD79" s="88"/>
      <c r="BE79" s="88"/>
      <c r="BF79" s="88"/>
      <c r="BG79" s="80"/>
      <c r="BH79" s="89"/>
      <c r="BI79" s="89"/>
      <c r="BJ79" s="89"/>
      <c r="BK79" s="80"/>
      <c r="BL79" s="80"/>
      <c r="BM79" s="80"/>
      <c r="BN79" s="80"/>
      <c r="BO79" s="80"/>
      <c r="BP79" s="80"/>
      <c r="BQ79" s="80"/>
      <c r="BR79" s="80"/>
      <c r="BS79" s="80"/>
      <c r="BT79" s="80"/>
      <c r="BU79" s="80"/>
      <c r="BV79" s="80"/>
      <c r="BW79" s="80"/>
      <c r="BX79" s="80"/>
      <c r="BY79" s="80"/>
      <c r="BZ79" s="80"/>
      <c r="CA79" s="80"/>
    </row>
    <row r="80" spans="1:79" ht="18" customHeight="1" x14ac:dyDescent="0.25">
      <c r="B80" s="90" t="str">
        <f>'PLAN DE CARGOS'!B47:P47</f>
        <v>Representante ASOUS en la Junta Directiva</v>
      </c>
      <c r="C80" s="91"/>
      <c r="D80" s="91"/>
      <c r="E80" s="91"/>
      <c r="F80" s="91"/>
      <c r="G80" s="91"/>
      <c r="H80" s="91"/>
      <c r="I80" s="91"/>
      <c r="J80" s="91"/>
      <c r="K80" s="91"/>
      <c r="L80" s="91"/>
      <c r="M80" s="91"/>
      <c r="N80" s="91"/>
      <c r="O80" s="92"/>
      <c r="P80" s="413">
        <f>SUMIF($AK$34:$AK$53,"=Representante ASOUS en la Junta Directiva",BC34:BF53)</f>
        <v>0</v>
      </c>
      <c r="Q80" s="414"/>
      <c r="R80" s="414"/>
      <c r="S80" s="414"/>
      <c r="T80" s="414"/>
      <c r="U80" s="415"/>
      <c r="V80" s="416">
        <f>'CARGA DE HORAS LABORADAS'!P47</f>
        <v>30</v>
      </c>
      <c r="W80" s="416"/>
      <c r="X80" s="416"/>
      <c r="Y80" s="416"/>
      <c r="Z80" s="416"/>
      <c r="AA80" s="416"/>
      <c r="AB80" s="417"/>
      <c r="AC80" s="416">
        <f>'CARGA DE HORAS LABORADAS'!AC47</f>
        <v>-4.75</v>
      </c>
      <c r="AD80" s="416"/>
      <c r="AE80" s="416"/>
      <c r="AF80" s="416"/>
      <c r="AG80" s="416"/>
      <c r="AH80" s="417"/>
      <c r="AI80" s="80"/>
      <c r="AJ80" s="80"/>
      <c r="AK80" s="80"/>
      <c r="AL80" s="88"/>
      <c r="AM80" s="88"/>
      <c r="AN80" s="88"/>
      <c r="AO80" s="88"/>
      <c r="AP80" s="88"/>
      <c r="AQ80" s="88"/>
      <c r="AR80" s="88"/>
      <c r="AS80" s="88"/>
      <c r="AT80" s="88"/>
      <c r="AU80" s="88"/>
      <c r="AV80" s="88"/>
      <c r="AW80" s="88"/>
      <c r="AX80" s="88"/>
      <c r="AY80" s="88"/>
      <c r="AZ80" s="88"/>
      <c r="BA80" s="88"/>
      <c r="BB80" s="88"/>
      <c r="BC80" s="88"/>
      <c r="BD80" s="88"/>
      <c r="BE80" s="88"/>
      <c r="BF80" s="88"/>
      <c r="BG80" s="80"/>
      <c r="BH80" s="89"/>
      <c r="BI80" s="89"/>
      <c r="BJ80" s="89"/>
      <c r="BK80" s="80"/>
      <c r="BL80" s="80"/>
      <c r="BM80" s="80"/>
      <c r="BN80" s="80"/>
      <c r="BO80" s="80"/>
      <c r="BP80" s="80"/>
      <c r="BQ80" s="80"/>
      <c r="BR80" s="80"/>
      <c r="BS80" s="80"/>
      <c r="BT80" s="80"/>
      <c r="BU80" s="80"/>
      <c r="BV80" s="80"/>
      <c r="BW80" s="80"/>
      <c r="BX80" s="80"/>
      <c r="BY80" s="80"/>
      <c r="BZ80" s="80"/>
      <c r="CA80" s="80"/>
    </row>
    <row r="81" spans="2:79" ht="18" customHeight="1" x14ac:dyDescent="0.25">
      <c r="B81" s="90" t="str">
        <f>'PLAN DE CARGOS'!B48:P48</f>
        <v>Secretaria</v>
      </c>
      <c r="C81" s="91"/>
      <c r="D81" s="91"/>
      <c r="E81" s="91"/>
      <c r="F81" s="91"/>
      <c r="G81" s="91"/>
      <c r="H81" s="91"/>
      <c r="I81" s="91"/>
      <c r="J81" s="91"/>
      <c r="K81" s="91"/>
      <c r="L81" s="91"/>
      <c r="M81" s="91"/>
      <c r="N81" s="91"/>
      <c r="O81" s="92"/>
      <c r="P81" s="413">
        <f>SUMIF($AK$34:$AK$53,"=Secretaria",BC34:BF53)</f>
        <v>0</v>
      </c>
      <c r="Q81" s="414"/>
      <c r="R81" s="414"/>
      <c r="S81" s="414"/>
      <c r="T81" s="414"/>
      <c r="U81" s="415"/>
      <c r="V81" s="416">
        <f>'CARGA DE HORAS LABORADAS'!P48</f>
        <v>2112</v>
      </c>
      <c r="W81" s="416"/>
      <c r="X81" s="416"/>
      <c r="Y81" s="416"/>
      <c r="Z81" s="416"/>
      <c r="AA81" s="416"/>
      <c r="AB81" s="417"/>
      <c r="AC81" s="416">
        <f>'CARGA DE HORAS LABORADAS'!AC48</f>
        <v>0</v>
      </c>
      <c r="AD81" s="416"/>
      <c r="AE81" s="416"/>
      <c r="AF81" s="416"/>
      <c r="AG81" s="416"/>
      <c r="AH81" s="417"/>
      <c r="AI81" s="80"/>
      <c r="AJ81" s="80"/>
      <c r="AK81" s="80"/>
      <c r="AL81" s="88"/>
      <c r="AM81" s="88"/>
      <c r="AN81" s="88"/>
      <c r="AO81" s="88"/>
      <c r="AP81" s="88"/>
      <c r="AQ81" s="88"/>
      <c r="AR81" s="88"/>
      <c r="AS81" s="88"/>
      <c r="AT81" s="88"/>
      <c r="AU81" s="88"/>
      <c r="AV81" s="88"/>
      <c r="AW81" s="88"/>
      <c r="AX81" s="88"/>
      <c r="AY81" s="88"/>
      <c r="AZ81" s="88"/>
      <c r="BA81" s="88"/>
      <c r="BB81" s="88"/>
      <c r="BC81" s="88"/>
      <c r="BD81" s="88"/>
      <c r="BE81" s="88"/>
      <c r="BF81" s="88"/>
      <c r="BG81" s="80"/>
      <c r="BH81" s="89"/>
      <c r="BI81" s="89"/>
      <c r="BJ81" s="89"/>
      <c r="BK81" s="80"/>
      <c r="BL81" s="80"/>
      <c r="BM81" s="80"/>
      <c r="BN81" s="80"/>
      <c r="BO81" s="80"/>
      <c r="BP81" s="80"/>
      <c r="BQ81" s="80"/>
      <c r="BR81" s="80"/>
      <c r="BS81" s="80"/>
      <c r="BT81" s="80"/>
      <c r="BU81" s="80"/>
      <c r="BV81" s="80"/>
      <c r="BW81" s="80"/>
      <c r="BX81" s="80"/>
      <c r="BY81" s="80"/>
      <c r="BZ81" s="80"/>
      <c r="CA81" s="80"/>
    </row>
    <row r="82" spans="2:79" ht="18" customHeight="1" x14ac:dyDescent="0.25">
      <c r="B82" s="90" t="str">
        <f>'PLAN DE CARGOS'!B49:P49</f>
        <v>Subgerente Administrativa</v>
      </c>
      <c r="C82" s="91"/>
      <c r="D82" s="91"/>
      <c r="E82" s="91"/>
      <c r="F82" s="91"/>
      <c r="G82" s="91"/>
      <c r="H82" s="91"/>
      <c r="I82" s="91"/>
      <c r="J82" s="91"/>
      <c r="K82" s="91"/>
      <c r="L82" s="91"/>
      <c r="M82" s="91"/>
      <c r="N82" s="91"/>
      <c r="O82" s="92"/>
      <c r="P82" s="413">
        <f>SUMIF($AK$34:$AK$53,"=Subgerente Administrativa",BC34:BF53)</f>
        <v>0</v>
      </c>
      <c r="Q82" s="414"/>
      <c r="R82" s="414"/>
      <c r="S82" s="414"/>
      <c r="T82" s="414"/>
      <c r="U82" s="415"/>
      <c r="V82" s="416">
        <f>'CARGA DE HORAS LABORADAS'!P49</f>
        <v>2112</v>
      </c>
      <c r="W82" s="416"/>
      <c r="X82" s="416"/>
      <c r="Y82" s="416"/>
      <c r="Z82" s="416"/>
      <c r="AA82" s="416"/>
      <c r="AB82" s="417"/>
      <c r="AC82" s="416">
        <f>'CARGA DE HORAS LABORADAS'!AC49</f>
        <v>-5.0000000001091394E-3</v>
      </c>
      <c r="AD82" s="416"/>
      <c r="AE82" s="416"/>
      <c r="AF82" s="416"/>
      <c r="AG82" s="416"/>
      <c r="AH82" s="417"/>
      <c r="AI82" s="80"/>
      <c r="AJ82" s="80"/>
      <c r="AK82" s="80"/>
      <c r="AL82" s="88"/>
      <c r="AM82" s="88"/>
      <c r="AN82" s="88"/>
      <c r="AO82" s="88"/>
      <c r="AP82" s="88"/>
      <c r="AQ82" s="88"/>
      <c r="AR82" s="88"/>
      <c r="AS82" s="88"/>
      <c r="AT82" s="88"/>
      <c r="AU82" s="88"/>
      <c r="AV82" s="88"/>
      <c r="AW82" s="88"/>
      <c r="AX82" s="88"/>
      <c r="AY82" s="88"/>
      <c r="AZ82" s="88"/>
      <c r="BA82" s="88"/>
      <c r="BB82" s="88"/>
      <c r="BC82" s="88"/>
      <c r="BD82" s="88"/>
      <c r="BE82" s="88"/>
      <c r="BF82" s="88"/>
      <c r="BG82" s="80"/>
      <c r="BH82" s="89"/>
      <c r="BI82" s="89"/>
      <c r="BJ82" s="89"/>
      <c r="BK82" s="80"/>
      <c r="BL82" s="80"/>
      <c r="BM82" s="80"/>
      <c r="BN82" s="80"/>
      <c r="BO82" s="80"/>
      <c r="BP82" s="80"/>
      <c r="BQ82" s="80"/>
      <c r="BR82" s="80"/>
      <c r="BS82" s="80"/>
      <c r="BT82" s="80"/>
      <c r="BU82" s="80"/>
      <c r="BV82" s="80"/>
      <c r="BW82" s="80"/>
      <c r="BX82" s="80"/>
      <c r="BY82" s="80"/>
      <c r="BZ82" s="80"/>
      <c r="CA82" s="80"/>
    </row>
    <row r="83" spans="2:79" ht="18" customHeight="1" x14ac:dyDescent="0.25">
      <c r="B83" s="90" t="str">
        <f>'PLAN DE CARGOS'!B50:P50</f>
        <v>Subgerente Atención al Usuario</v>
      </c>
      <c r="C83" s="91"/>
      <c r="D83" s="91"/>
      <c r="E83" s="91"/>
      <c r="F83" s="91"/>
      <c r="G83" s="91"/>
      <c r="H83" s="91"/>
      <c r="I83" s="91"/>
      <c r="J83" s="91"/>
      <c r="K83" s="91"/>
      <c r="L83" s="91"/>
      <c r="M83" s="91"/>
      <c r="N83" s="91"/>
      <c r="O83" s="92"/>
      <c r="P83" s="413">
        <f>SUMIF($AK$34:$AK$53,"=Subgerente Atención al Usuario",BC34:BF53)</f>
        <v>0</v>
      </c>
      <c r="Q83" s="414"/>
      <c r="R83" s="414"/>
      <c r="S83" s="414"/>
      <c r="T83" s="414"/>
      <c r="U83" s="415"/>
      <c r="V83" s="416">
        <f>'CARGA DE HORAS LABORADAS'!P50</f>
        <v>2112</v>
      </c>
      <c r="W83" s="416"/>
      <c r="X83" s="416"/>
      <c r="Y83" s="416"/>
      <c r="Z83" s="416"/>
      <c r="AA83" s="416"/>
      <c r="AB83" s="417"/>
      <c r="AC83" s="416">
        <f>'CARGA DE HORAS LABORADAS'!AC50</f>
        <v>-5.0000000001091394E-3</v>
      </c>
      <c r="AD83" s="416"/>
      <c r="AE83" s="416"/>
      <c r="AF83" s="416"/>
      <c r="AG83" s="416"/>
      <c r="AH83" s="417"/>
      <c r="AI83" s="80"/>
      <c r="AJ83" s="80"/>
      <c r="AK83" s="80"/>
      <c r="AL83" s="88"/>
      <c r="AM83" s="88"/>
      <c r="AN83" s="88"/>
      <c r="AO83" s="88"/>
      <c r="AP83" s="88"/>
      <c r="AQ83" s="88"/>
      <c r="AR83" s="88"/>
      <c r="AS83" s="88"/>
      <c r="AT83" s="88"/>
      <c r="AU83" s="88"/>
      <c r="AV83" s="88"/>
      <c r="AW83" s="88"/>
      <c r="AX83" s="88"/>
      <c r="AY83" s="88"/>
      <c r="AZ83" s="88"/>
      <c r="BA83" s="88"/>
      <c r="BB83" s="88"/>
      <c r="BC83" s="88"/>
      <c r="BD83" s="88"/>
      <c r="BE83" s="88"/>
      <c r="BF83" s="88"/>
      <c r="BG83" s="80"/>
      <c r="BH83" s="89"/>
      <c r="BI83" s="89"/>
      <c r="BJ83" s="89"/>
      <c r="BK83" s="80"/>
      <c r="BL83" s="80"/>
      <c r="BM83" s="80"/>
      <c r="BN83" s="80"/>
      <c r="BO83" s="80"/>
      <c r="BP83" s="80"/>
      <c r="BQ83" s="80"/>
      <c r="BR83" s="80"/>
      <c r="BS83" s="80"/>
      <c r="BT83" s="80"/>
      <c r="BU83" s="80"/>
      <c r="BV83" s="80"/>
      <c r="BW83" s="80"/>
      <c r="BX83" s="80"/>
      <c r="BY83" s="80"/>
      <c r="BZ83" s="80"/>
      <c r="CA83" s="80"/>
    </row>
    <row r="84" spans="2:79" ht="18" customHeight="1" x14ac:dyDescent="0.25">
      <c r="B84" s="90" t="str">
        <f>'PLAN DE CARGOS'!B51:P51</f>
        <v>Técnico Área Salud (Farmacia)</v>
      </c>
      <c r="C84" s="91"/>
      <c r="D84" s="91"/>
      <c r="E84" s="91"/>
      <c r="F84" s="91"/>
      <c r="G84" s="91"/>
      <c r="H84" s="91"/>
      <c r="I84" s="91"/>
      <c r="J84" s="91"/>
      <c r="K84" s="91"/>
      <c r="L84" s="91"/>
      <c r="M84" s="91"/>
      <c r="N84" s="91"/>
      <c r="O84" s="92"/>
      <c r="P84" s="413">
        <f>SUMIF($AK$34:$AK$53,"=Técnico Área Salud (Farmacia)",BC34:BF53)</f>
        <v>0</v>
      </c>
      <c r="Q84" s="414"/>
      <c r="R84" s="414"/>
      <c r="S84" s="414"/>
      <c r="T84" s="414"/>
      <c r="U84" s="415"/>
      <c r="V84" s="416">
        <f>'CARGA DE HORAS LABORADAS'!P51</f>
        <v>2112</v>
      </c>
      <c r="W84" s="416"/>
      <c r="X84" s="416"/>
      <c r="Y84" s="416"/>
      <c r="Z84" s="416"/>
      <c r="AA84" s="416"/>
      <c r="AB84" s="417"/>
      <c r="AC84" s="416">
        <f>'CARGA DE HORAS LABORADAS'!AC51</f>
        <v>-5.0000000001091394E-3</v>
      </c>
      <c r="AD84" s="416"/>
      <c r="AE84" s="416"/>
      <c r="AF84" s="416"/>
      <c r="AG84" s="416"/>
      <c r="AH84" s="417"/>
      <c r="AI84" s="80"/>
      <c r="AJ84" s="80"/>
      <c r="AK84" s="80"/>
      <c r="AL84" s="88"/>
      <c r="AM84" s="88"/>
      <c r="AN84" s="88"/>
      <c r="AO84" s="88"/>
      <c r="AP84" s="88"/>
      <c r="AQ84" s="88"/>
      <c r="AR84" s="88"/>
      <c r="AS84" s="88"/>
      <c r="AT84" s="88"/>
      <c r="AU84" s="88"/>
      <c r="AV84" s="88"/>
      <c r="AW84" s="88"/>
      <c r="AX84" s="88"/>
      <c r="AY84" s="88"/>
      <c r="AZ84" s="88"/>
      <c r="BA84" s="88"/>
      <c r="BB84" s="88"/>
      <c r="BC84" s="88"/>
      <c r="BD84" s="88"/>
      <c r="BE84" s="88"/>
      <c r="BF84" s="88"/>
      <c r="BG84" s="80"/>
      <c r="BH84" s="89"/>
      <c r="BI84" s="89"/>
      <c r="BJ84" s="89"/>
      <c r="BK84" s="80"/>
      <c r="BL84" s="80"/>
      <c r="BM84" s="80"/>
      <c r="BN84" s="80"/>
      <c r="BO84" s="80"/>
      <c r="BP84" s="80"/>
      <c r="BQ84" s="80"/>
      <c r="BR84" s="80"/>
      <c r="BS84" s="80"/>
      <c r="BT84" s="80"/>
      <c r="BU84" s="80"/>
      <c r="BV84" s="80"/>
      <c r="BW84" s="80"/>
      <c r="BX84" s="80"/>
      <c r="BY84" s="80"/>
      <c r="BZ84" s="80"/>
      <c r="CA84" s="80"/>
    </row>
    <row r="85" spans="2:79" ht="18" customHeight="1" x14ac:dyDescent="0.25">
      <c r="B85" s="90" t="str">
        <f>'PLAN DE CARGOS'!B52:P52</f>
        <v>Técnico Área Salud (Rayos X)</v>
      </c>
      <c r="C85" s="91"/>
      <c r="D85" s="91"/>
      <c r="E85" s="91"/>
      <c r="F85" s="91"/>
      <c r="G85" s="91"/>
      <c r="H85" s="91"/>
      <c r="I85" s="91"/>
      <c r="J85" s="91"/>
      <c r="K85" s="91"/>
      <c r="L85" s="91"/>
      <c r="M85" s="91"/>
      <c r="N85" s="91"/>
      <c r="O85" s="92"/>
      <c r="P85" s="413">
        <f>SUMIF($AK$34:$AK$53,"=Técnico Área Salud (Rayos X)",BC34:BF53)</f>
        <v>0</v>
      </c>
      <c r="Q85" s="414"/>
      <c r="R85" s="414"/>
      <c r="S85" s="414"/>
      <c r="T85" s="414"/>
      <c r="U85" s="415"/>
      <c r="V85" s="416">
        <f>'CARGA DE HORAS LABORADAS'!P52</f>
        <v>2112</v>
      </c>
      <c r="W85" s="416"/>
      <c r="X85" s="416"/>
      <c r="Y85" s="416"/>
      <c r="Z85" s="416"/>
      <c r="AA85" s="416"/>
      <c r="AB85" s="417"/>
      <c r="AC85" s="416">
        <f>'CARGA DE HORAS LABORADAS'!AC52</f>
        <v>0</v>
      </c>
      <c r="AD85" s="416"/>
      <c r="AE85" s="416"/>
      <c r="AF85" s="416"/>
      <c r="AG85" s="416"/>
      <c r="AH85" s="417"/>
      <c r="AI85" s="80"/>
      <c r="AJ85" s="80"/>
      <c r="AK85" s="80"/>
      <c r="AL85" s="88"/>
      <c r="AM85" s="88"/>
      <c r="AN85" s="88"/>
      <c r="AO85" s="88"/>
      <c r="AP85" s="88"/>
      <c r="AQ85" s="88"/>
      <c r="AR85" s="88"/>
      <c r="AS85" s="88"/>
      <c r="AT85" s="88"/>
      <c r="AU85" s="88"/>
      <c r="AV85" s="88"/>
      <c r="AW85" s="88"/>
      <c r="AX85" s="88"/>
      <c r="AY85" s="88"/>
      <c r="AZ85" s="88"/>
      <c r="BA85" s="88"/>
      <c r="BB85" s="88"/>
      <c r="BC85" s="88"/>
      <c r="BD85" s="88"/>
      <c r="BE85" s="88"/>
      <c r="BF85" s="88"/>
      <c r="BG85" s="80"/>
      <c r="BH85" s="89"/>
      <c r="BI85" s="89"/>
      <c r="BJ85" s="89"/>
      <c r="BK85" s="80"/>
      <c r="BL85" s="80"/>
      <c r="BM85" s="80"/>
      <c r="BN85" s="80"/>
      <c r="BO85" s="80"/>
      <c r="BP85" s="80"/>
      <c r="BQ85" s="80"/>
      <c r="BR85" s="80"/>
      <c r="BS85" s="80"/>
      <c r="BT85" s="80"/>
      <c r="BU85" s="80"/>
      <c r="BV85" s="80"/>
      <c r="BW85" s="80"/>
      <c r="BX85" s="80"/>
      <c r="BY85" s="80"/>
      <c r="BZ85" s="80"/>
      <c r="CA85" s="80"/>
    </row>
    <row r="86" spans="2:79" ht="18" customHeight="1" thickBot="1" x14ac:dyDescent="0.3">
      <c r="B86" s="93" t="str">
        <f>'PLAN DE CARGOS'!B53:P53</f>
        <v>Técnico Área Salud (Vacunador)</v>
      </c>
      <c r="C86" s="94"/>
      <c r="D86" s="94"/>
      <c r="E86" s="94"/>
      <c r="F86" s="94"/>
      <c r="G86" s="94"/>
      <c r="H86" s="94"/>
      <c r="I86" s="94"/>
      <c r="J86" s="94"/>
      <c r="K86" s="94"/>
      <c r="L86" s="94"/>
      <c r="M86" s="94"/>
      <c r="N86" s="94"/>
      <c r="O86" s="95"/>
      <c r="P86" s="426">
        <f>SUMIF($AK$34:$AK$53,"=Técnico Área salud (Vacunador)",BC34:BF53)</f>
        <v>0</v>
      </c>
      <c r="Q86" s="427"/>
      <c r="R86" s="427"/>
      <c r="S86" s="427"/>
      <c r="T86" s="427"/>
      <c r="U86" s="428"/>
      <c r="V86" s="429">
        <f>'CARGA DE HORAS LABORADAS'!P53</f>
        <v>2112</v>
      </c>
      <c r="W86" s="429"/>
      <c r="X86" s="429"/>
      <c r="Y86" s="429"/>
      <c r="Z86" s="429"/>
      <c r="AA86" s="429"/>
      <c r="AB86" s="430"/>
      <c r="AC86" s="429">
        <f>'CARGA DE HORAS LABORADAS'!AC53</f>
        <v>0</v>
      </c>
      <c r="AD86" s="429"/>
      <c r="AE86" s="429"/>
      <c r="AF86" s="429"/>
      <c r="AG86" s="429"/>
      <c r="AH86" s="430"/>
      <c r="AI86" s="80"/>
      <c r="AJ86" s="80"/>
      <c r="AK86" s="80"/>
      <c r="AL86" s="88"/>
      <c r="AM86" s="88"/>
      <c r="AN86" s="88"/>
      <c r="AO86" s="88"/>
      <c r="AP86" s="88"/>
      <c r="AQ86" s="88"/>
      <c r="AR86" s="88"/>
      <c r="AS86" s="88"/>
      <c r="AT86" s="88"/>
      <c r="AU86" s="88"/>
      <c r="AV86" s="88"/>
      <c r="AW86" s="88"/>
      <c r="AX86" s="88"/>
      <c r="AY86" s="88"/>
      <c r="AZ86" s="88"/>
      <c r="BA86" s="88"/>
      <c r="BB86" s="88"/>
      <c r="BC86" s="88"/>
      <c r="BD86" s="88"/>
      <c r="BE86" s="88"/>
      <c r="BF86" s="88"/>
      <c r="BG86" s="80"/>
      <c r="BH86" s="89"/>
      <c r="BI86" s="89"/>
      <c r="BJ86" s="89"/>
      <c r="BK86" s="80"/>
      <c r="BL86" s="80"/>
      <c r="BM86" s="80"/>
      <c r="BN86" s="80"/>
      <c r="BO86" s="80"/>
      <c r="BP86" s="80"/>
      <c r="BQ86" s="80"/>
      <c r="BR86" s="80"/>
      <c r="BS86" s="80"/>
      <c r="BT86" s="80"/>
      <c r="BU86" s="80"/>
      <c r="BV86" s="80"/>
      <c r="BW86" s="80"/>
      <c r="BX86" s="80"/>
      <c r="BY86" s="80"/>
      <c r="BZ86" s="80"/>
      <c r="CA86" s="80"/>
    </row>
    <row r="87" spans="2:79" ht="18" customHeight="1" x14ac:dyDescent="0.25">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1"/>
      <c r="BH87" s="81"/>
      <c r="BI87" s="81"/>
      <c r="BJ87" s="81"/>
      <c r="BK87" s="80"/>
      <c r="BL87" s="80"/>
      <c r="BM87" s="80"/>
      <c r="BN87" s="80"/>
      <c r="BO87" s="80"/>
      <c r="BP87" s="80"/>
      <c r="BQ87" s="80"/>
      <c r="BR87" s="80"/>
      <c r="BS87" s="80"/>
      <c r="BT87" s="80"/>
      <c r="BU87" s="80"/>
      <c r="BV87" s="80"/>
      <c r="BW87" s="80"/>
      <c r="BX87" s="80"/>
      <c r="BY87" s="80"/>
      <c r="BZ87" s="80"/>
      <c r="CA87" s="80"/>
    </row>
    <row r="88" spans="2:79" ht="18" customHeight="1" x14ac:dyDescent="0.25">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1"/>
      <c r="BH88" s="81"/>
      <c r="BI88" s="81"/>
      <c r="BJ88" s="81"/>
      <c r="BK88" s="80"/>
      <c r="BL88" s="80"/>
      <c r="BM88" s="80"/>
      <c r="BN88" s="80"/>
      <c r="BO88" s="80"/>
      <c r="BP88" s="80"/>
      <c r="BQ88" s="80"/>
      <c r="BR88" s="80"/>
      <c r="BS88" s="80"/>
      <c r="BT88" s="80"/>
      <c r="BU88" s="80"/>
      <c r="BV88" s="80"/>
      <c r="BW88" s="80"/>
      <c r="BX88" s="80"/>
      <c r="BY88" s="80"/>
      <c r="BZ88" s="80"/>
      <c r="CA88" s="80"/>
    </row>
    <row r="89" spans="2:79" ht="18" customHeight="1" x14ac:dyDescent="0.25">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1"/>
      <c r="BH89" s="81"/>
      <c r="BI89" s="81"/>
      <c r="BJ89" s="81"/>
      <c r="BK89" s="80"/>
      <c r="BL89" s="80"/>
      <c r="BM89" s="80"/>
      <c r="BN89" s="80"/>
      <c r="BO89" s="80"/>
      <c r="BP89" s="80"/>
      <c r="BQ89" s="80"/>
      <c r="BR89" s="80"/>
      <c r="BS89" s="80"/>
      <c r="BT89" s="80"/>
      <c r="BU89" s="80"/>
      <c r="BV89" s="80"/>
      <c r="BW89" s="80"/>
      <c r="BX89" s="80"/>
      <c r="BY89" s="80"/>
      <c r="BZ89" s="80"/>
      <c r="CA89" s="80"/>
    </row>
    <row r="90" spans="2:79" ht="18" customHeight="1" x14ac:dyDescent="0.25">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1"/>
      <c r="BH90" s="81"/>
      <c r="BI90" s="81"/>
      <c r="BJ90" s="81"/>
      <c r="BK90" s="80"/>
      <c r="BL90" s="80"/>
      <c r="BM90" s="80"/>
      <c r="BN90" s="80"/>
      <c r="BO90" s="80"/>
      <c r="BP90" s="80"/>
      <c r="BQ90" s="80"/>
      <c r="BR90" s="80"/>
      <c r="BS90" s="80"/>
      <c r="BT90" s="80"/>
      <c r="BU90" s="80"/>
      <c r="BV90" s="80"/>
      <c r="BW90" s="80"/>
      <c r="BX90" s="80"/>
      <c r="BY90" s="80"/>
      <c r="BZ90" s="80"/>
      <c r="CA90" s="80"/>
    </row>
    <row r="91" spans="2:79" ht="18" customHeight="1" x14ac:dyDescent="0.25">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1"/>
      <c r="BH91" s="81"/>
      <c r="BI91" s="81"/>
      <c r="BJ91" s="81"/>
      <c r="BK91" s="80"/>
      <c r="BL91" s="80"/>
      <c r="BM91" s="80"/>
      <c r="BN91" s="80"/>
      <c r="BO91" s="80"/>
      <c r="BP91" s="80"/>
      <c r="BQ91" s="80"/>
      <c r="BR91" s="80"/>
      <c r="BS91" s="80"/>
      <c r="BT91" s="80"/>
      <c r="BU91" s="80"/>
      <c r="BV91" s="80"/>
      <c r="BW91" s="80"/>
      <c r="BX91" s="80"/>
      <c r="BY91" s="80"/>
      <c r="BZ91" s="80"/>
      <c r="CA91" s="80"/>
    </row>
    <row r="92" spans="2:79" ht="18" customHeight="1" x14ac:dyDescent="0.25">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1"/>
      <c r="BH92" s="81"/>
      <c r="BI92" s="81"/>
      <c r="BJ92" s="81"/>
      <c r="BK92" s="80"/>
      <c r="BL92" s="80"/>
      <c r="BM92" s="80"/>
      <c r="BN92" s="80"/>
      <c r="BO92" s="80"/>
      <c r="BP92" s="80"/>
      <c r="BQ92" s="80"/>
      <c r="BR92" s="80"/>
      <c r="BS92" s="80"/>
      <c r="BT92" s="80"/>
      <c r="BU92" s="80"/>
      <c r="BV92" s="80"/>
      <c r="BW92" s="80"/>
      <c r="BX92" s="80"/>
      <c r="BY92" s="80"/>
      <c r="BZ92" s="80"/>
      <c r="CA92" s="80"/>
    </row>
    <row r="93" spans="2:79" ht="18" customHeight="1" x14ac:dyDescent="0.25">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1"/>
      <c r="BH93" s="81"/>
      <c r="BI93" s="81"/>
      <c r="BJ93" s="81"/>
      <c r="BK93" s="80"/>
      <c r="BL93" s="80"/>
      <c r="BM93" s="80"/>
      <c r="BN93" s="80"/>
      <c r="BO93" s="80"/>
      <c r="BP93" s="80"/>
      <c r="BQ93" s="80"/>
      <c r="BR93" s="80"/>
      <c r="BS93" s="80"/>
      <c r="BT93" s="80"/>
      <c r="BU93" s="80"/>
      <c r="BV93" s="80"/>
      <c r="BW93" s="80"/>
      <c r="BX93" s="80"/>
      <c r="BY93" s="80"/>
      <c r="BZ93" s="80"/>
      <c r="CA93" s="80"/>
    </row>
    <row r="94" spans="2:79" ht="18" customHeight="1" x14ac:dyDescent="0.25">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1"/>
      <c r="BH94" s="81"/>
      <c r="BI94" s="81"/>
      <c r="BJ94" s="81"/>
      <c r="BK94" s="80"/>
      <c r="BL94" s="80"/>
      <c r="BM94" s="80"/>
      <c r="BN94" s="80"/>
      <c r="BO94" s="80"/>
      <c r="BP94" s="80"/>
      <c r="BQ94" s="80"/>
      <c r="BR94" s="80"/>
      <c r="BS94" s="80"/>
      <c r="BT94" s="80"/>
      <c r="BU94" s="80"/>
      <c r="BV94" s="80"/>
      <c r="BW94" s="80"/>
      <c r="BX94" s="80"/>
      <c r="BY94" s="80"/>
      <c r="BZ94" s="80"/>
      <c r="CA94" s="80"/>
    </row>
    <row r="95" spans="2:79" ht="18" customHeight="1" x14ac:dyDescent="0.25">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1"/>
      <c r="BH95" s="81"/>
      <c r="BI95" s="81"/>
      <c r="BJ95" s="81"/>
      <c r="BK95" s="80"/>
      <c r="BL95" s="80"/>
      <c r="BM95" s="80"/>
      <c r="BN95" s="80"/>
      <c r="BO95" s="80"/>
      <c r="BP95" s="80"/>
      <c r="BQ95" s="80"/>
      <c r="BR95" s="80"/>
      <c r="BS95" s="80"/>
      <c r="BT95" s="80"/>
      <c r="BU95" s="80"/>
      <c r="BV95" s="80"/>
      <c r="BW95" s="80"/>
      <c r="BX95" s="80"/>
      <c r="BY95" s="80"/>
      <c r="BZ95" s="80"/>
      <c r="CA95" s="80"/>
    </row>
    <row r="96" spans="2:79" ht="18" customHeight="1" x14ac:dyDescent="0.25">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1"/>
      <c r="BH96" s="81"/>
      <c r="BI96" s="81"/>
      <c r="BJ96" s="81"/>
      <c r="BK96" s="80"/>
      <c r="BL96" s="80"/>
      <c r="BM96" s="80"/>
      <c r="BN96" s="80"/>
      <c r="BO96" s="80"/>
      <c r="BP96" s="80"/>
      <c r="BQ96" s="80"/>
      <c r="BR96" s="80"/>
      <c r="BS96" s="80"/>
      <c r="BT96" s="80"/>
      <c r="BU96" s="80"/>
      <c r="BV96" s="80"/>
      <c r="BW96" s="80"/>
      <c r="BX96" s="80"/>
      <c r="BY96" s="80"/>
      <c r="BZ96" s="80"/>
      <c r="CA96" s="80"/>
    </row>
    <row r="97" spans="35:79" ht="18" customHeight="1" x14ac:dyDescent="0.25">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1"/>
      <c r="BH97" s="81"/>
      <c r="BI97" s="81"/>
      <c r="BJ97" s="81"/>
      <c r="BK97" s="80"/>
      <c r="BL97" s="80"/>
      <c r="BM97" s="80"/>
      <c r="BN97" s="80"/>
      <c r="BO97" s="80"/>
      <c r="BP97" s="80"/>
      <c r="BQ97" s="80"/>
      <c r="BR97" s="80"/>
      <c r="BS97" s="80"/>
      <c r="BT97" s="80"/>
      <c r="BU97" s="80"/>
      <c r="BV97" s="80"/>
      <c r="BW97" s="80"/>
      <c r="BX97" s="80"/>
      <c r="BY97" s="80"/>
      <c r="BZ97" s="80"/>
      <c r="CA97" s="80"/>
    </row>
    <row r="98" spans="35:79" ht="18" customHeight="1" x14ac:dyDescent="0.25">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1"/>
      <c r="BH98" s="81"/>
      <c r="BI98" s="81"/>
      <c r="BJ98" s="81"/>
      <c r="BK98" s="80"/>
      <c r="BL98" s="80"/>
      <c r="BM98" s="80"/>
      <c r="BN98" s="80"/>
      <c r="BO98" s="80"/>
      <c r="BP98" s="80"/>
      <c r="BQ98" s="80"/>
      <c r="BR98" s="80"/>
      <c r="BS98" s="80"/>
      <c r="BT98" s="80"/>
      <c r="BU98" s="80"/>
      <c r="BV98" s="80"/>
      <c r="BW98" s="80"/>
      <c r="BX98" s="80"/>
      <c r="BY98" s="80"/>
      <c r="BZ98" s="80"/>
      <c r="CA98" s="80"/>
    </row>
    <row r="99" spans="35:79" ht="18" customHeight="1" x14ac:dyDescent="0.25">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1"/>
      <c r="BH99" s="81"/>
      <c r="BI99" s="81"/>
      <c r="BJ99" s="81"/>
      <c r="BK99" s="80"/>
      <c r="BL99" s="80"/>
      <c r="BM99" s="80"/>
      <c r="BN99" s="80"/>
      <c r="BO99" s="80"/>
      <c r="BP99" s="80"/>
      <c r="BQ99" s="80"/>
      <c r="BR99" s="80"/>
      <c r="BS99" s="80"/>
      <c r="BT99" s="80"/>
      <c r="BU99" s="80"/>
      <c r="BV99" s="80"/>
      <c r="BW99" s="80"/>
      <c r="BX99" s="80"/>
      <c r="BY99" s="80"/>
      <c r="BZ99" s="80"/>
      <c r="CA99" s="80"/>
    </row>
    <row r="100" spans="35:79" ht="18" customHeight="1" x14ac:dyDescent="0.25">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1"/>
      <c r="BH100" s="81"/>
      <c r="BI100" s="81"/>
      <c r="BJ100" s="81"/>
      <c r="BK100" s="80"/>
      <c r="BL100" s="80"/>
      <c r="BM100" s="80"/>
      <c r="BN100" s="80"/>
      <c r="BO100" s="80"/>
      <c r="BP100" s="80"/>
      <c r="BQ100" s="80"/>
      <c r="BR100" s="80"/>
      <c r="BS100" s="80"/>
      <c r="BT100" s="80"/>
      <c r="BU100" s="80"/>
      <c r="BV100" s="80"/>
      <c r="BW100" s="80"/>
      <c r="BX100" s="80"/>
      <c r="BY100" s="80"/>
      <c r="BZ100" s="80"/>
      <c r="CA100" s="80"/>
    </row>
  </sheetData>
  <mergeCells count="232">
    <mergeCell ref="B9:BB9"/>
    <mergeCell ref="B12:BB12"/>
    <mergeCell ref="B13:BB13"/>
    <mergeCell ref="B14:BB14"/>
    <mergeCell ref="W17:X17"/>
    <mergeCell ref="Y17:Z17"/>
    <mergeCell ref="B3:BB3"/>
    <mergeCell ref="B4:BB4"/>
    <mergeCell ref="B5:BB5"/>
    <mergeCell ref="B6:BB6"/>
    <mergeCell ref="B7:BB7"/>
    <mergeCell ref="B8:BB8"/>
    <mergeCell ref="AT25:BB25"/>
    <mergeCell ref="C26:N26"/>
    <mergeCell ref="O26:AI26"/>
    <mergeCell ref="B19:BB19"/>
    <mergeCell ref="C23:N23"/>
    <mergeCell ref="AK23:AR23"/>
    <mergeCell ref="AT23:BB23"/>
    <mergeCell ref="C24:N24"/>
    <mergeCell ref="O24:Q24"/>
    <mergeCell ref="C27:N27"/>
    <mergeCell ref="O27:R27"/>
    <mergeCell ref="C28:N28"/>
    <mergeCell ref="O28:Q28"/>
    <mergeCell ref="C29:N29"/>
    <mergeCell ref="B31:Y33"/>
    <mergeCell ref="C25:N25"/>
    <mergeCell ref="O25:Q25"/>
    <mergeCell ref="AK25:AR25"/>
    <mergeCell ref="B34:Y34"/>
    <mergeCell ref="Z34:AD34"/>
    <mergeCell ref="AE34:AJ34"/>
    <mergeCell ref="AK34:AX34"/>
    <mergeCell ref="AY34:BB34"/>
    <mergeCell ref="BC34:BF34"/>
    <mergeCell ref="Z31:AD33"/>
    <mergeCell ref="AE31:AJ33"/>
    <mergeCell ref="AK31:AX33"/>
    <mergeCell ref="AY31:BB33"/>
    <mergeCell ref="BC31:BF33"/>
    <mergeCell ref="BG34:BJ34"/>
    <mergeCell ref="BK34:BP34"/>
    <mergeCell ref="BQ34:BW34"/>
    <mergeCell ref="BX34:CC34"/>
    <mergeCell ref="CD34:CI34"/>
    <mergeCell ref="BK31:BP33"/>
    <mergeCell ref="BQ31:BW33"/>
    <mergeCell ref="BX31:CC33"/>
    <mergeCell ref="CD31:CI33"/>
    <mergeCell ref="BG31:BJ33"/>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G40:BJ40"/>
    <mergeCell ref="BK40:BP40"/>
    <mergeCell ref="BQ40:BW40"/>
    <mergeCell ref="BX40:CC40"/>
    <mergeCell ref="CD40:CI40"/>
    <mergeCell ref="B40:Y40"/>
    <mergeCell ref="Z40:AD40"/>
    <mergeCell ref="AE40:AJ40"/>
    <mergeCell ref="AK40:AX40"/>
    <mergeCell ref="AY40:BB40"/>
    <mergeCell ref="BC40:BF40"/>
    <mergeCell ref="BC43:BF45"/>
    <mergeCell ref="BG43:BJ45"/>
    <mergeCell ref="BK43:BP45"/>
    <mergeCell ref="BQ43:BW45"/>
    <mergeCell ref="BX43:CC45"/>
    <mergeCell ref="CD43:CI45"/>
    <mergeCell ref="BX46:CC46"/>
    <mergeCell ref="CD46:CI46"/>
    <mergeCell ref="B41:AJ41"/>
    <mergeCell ref="AK41:BJ41"/>
    <mergeCell ref="BK41:BP41"/>
    <mergeCell ref="BQ41:CC41"/>
    <mergeCell ref="CD41:CI41"/>
    <mergeCell ref="B43:Y45"/>
    <mergeCell ref="Z43:AD45"/>
    <mergeCell ref="AE43:AJ45"/>
    <mergeCell ref="AK43:AX45"/>
    <mergeCell ref="AY43:BB45"/>
    <mergeCell ref="CD47:CI47"/>
    <mergeCell ref="B49:Y51"/>
    <mergeCell ref="Z49:AD51"/>
    <mergeCell ref="AE49:AJ51"/>
    <mergeCell ref="AK49:AX51"/>
    <mergeCell ref="AY49:BB51"/>
    <mergeCell ref="BG46:BJ46"/>
    <mergeCell ref="BK46:BP46"/>
    <mergeCell ref="BQ46:BW46"/>
    <mergeCell ref="B46:Y46"/>
    <mergeCell ref="Z46:AD46"/>
    <mergeCell ref="AE46:AJ46"/>
    <mergeCell ref="AK46:AX46"/>
    <mergeCell ref="AY46:BB46"/>
    <mergeCell ref="BC46:BF46"/>
    <mergeCell ref="B47:AJ47"/>
    <mergeCell ref="AK47:BJ47"/>
    <mergeCell ref="BK47:BP47"/>
    <mergeCell ref="BQ47:CC47"/>
    <mergeCell ref="BQ53:CC53"/>
    <mergeCell ref="CD53:CI53"/>
    <mergeCell ref="BQ52:BW52"/>
    <mergeCell ref="BX52:CC52"/>
    <mergeCell ref="CD52:CI52"/>
    <mergeCell ref="B52:Y52"/>
    <mergeCell ref="Z52:AD52"/>
    <mergeCell ref="AE52:AJ52"/>
    <mergeCell ref="BC49:BF51"/>
    <mergeCell ref="BG49:BJ51"/>
    <mergeCell ref="BK49:BP51"/>
    <mergeCell ref="BQ49:BW51"/>
    <mergeCell ref="BX49:CC51"/>
    <mergeCell ref="CD49:CI51"/>
    <mergeCell ref="BG52:BJ52"/>
    <mergeCell ref="BK52:BP52"/>
    <mergeCell ref="AK52:AX52"/>
    <mergeCell ref="AY52:BB52"/>
    <mergeCell ref="BC52:BF52"/>
    <mergeCell ref="B55:AH55"/>
    <mergeCell ref="B53:AJ53"/>
    <mergeCell ref="AK53:BJ53"/>
    <mergeCell ref="BK53:BP53"/>
    <mergeCell ref="P59:U59"/>
    <mergeCell ref="V59:AB59"/>
    <mergeCell ref="AC59:AH59"/>
    <mergeCell ref="B56:O56"/>
    <mergeCell ref="P56:U56"/>
    <mergeCell ref="V56:AB56"/>
    <mergeCell ref="AC56:AH56"/>
    <mergeCell ref="P57:U57"/>
    <mergeCell ref="V57:AB57"/>
    <mergeCell ref="AC57:AH57"/>
    <mergeCell ref="P58:U58"/>
    <mergeCell ref="V58:AB58"/>
    <mergeCell ref="AC58:AH58"/>
    <mergeCell ref="P62:U62"/>
    <mergeCell ref="V62:AB62"/>
    <mergeCell ref="AC62:AH62"/>
    <mergeCell ref="P63:U63"/>
    <mergeCell ref="V63:AB63"/>
    <mergeCell ref="AC63:AH63"/>
    <mergeCell ref="P60:U60"/>
    <mergeCell ref="V60:AB60"/>
    <mergeCell ref="AC60:AH60"/>
    <mergeCell ref="P61:U61"/>
    <mergeCell ref="V61:AB61"/>
    <mergeCell ref="AC61:AH61"/>
    <mergeCell ref="P66:U66"/>
    <mergeCell ref="V66:AB66"/>
    <mergeCell ref="AC66:AH66"/>
    <mergeCell ref="P67:U67"/>
    <mergeCell ref="V67:AB67"/>
    <mergeCell ref="AC67:AH67"/>
    <mergeCell ref="P64:U64"/>
    <mergeCell ref="V64:AB64"/>
    <mergeCell ref="AC64:AH64"/>
    <mergeCell ref="P65:U65"/>
    <mergeCell ref="V65:AB65"/>
    <mergeCell ref="AC65:AH65"/>
    <mergeCell ref="P70:U70"/>
    <mergeCell ref="V70:AB70"/>
    <mergeCell ref="AC70:AH70"/>
    <mergeCell ref="P71:U71"/>
    <mergeCell ref="V71:AB71"/>
    <mergeCell ref="AC71:AH71"/>
    <mergeCell ref="P68:U68"/>
    <mergeCell ref="V68:AB68"/>
    <mergeCell ref="AC68:AH68"/>
    <mergeCell ref="P69:U69"/>
    <mergeCell ref="V69:AB69"/>
    <mergeCell ref="AC69:AH69"/>
    <mergeCell ref="P74:U74"/>
    <mergeCell ref="V74:AB74"/>
    <mergeCell ref="AC74:AH74"/>
    <mergeCell ref="P75:U75"/>
    <mergeCell ref="V75:AB75"/>
    <mergeCell ref="AC75:AH75"/>
    <mergeCell ref="P72:U72"/>
    <mergeCell ref="V72:AB72"/>
    <mergeCell ref="AC72:AH72"/>
    <mergeCell ref="P73:U73"/>
    <mergeCell ref="V73:AB73"/>
    <mergeCell ref="AC73:AH73"/>
    <mergeCell ref="P78:U78"/>
    <mergeCell ref="V78:AB78"/>
    <mergeCell ref="AC78:AH78"/>
    <mergeCell ref="P79:U79"/>
    <mergeCell ref="V79:AB79"/>
    <mergeCell ref="AC79:AH79"/>
    <mergeCell ref="P76:U76"/>
    <mergeCell ref="V76:AB76"/>
    <mergeCell ref="AC76:AH76"/>
    <mergeCell ref="P77:U77"/>
    <mergeCell ref="V77:AB77"/>
    <mergeCell ref="AC77:AH77"/>
    <mergeCell ref="P82:U82"/>
    <mergeCell ref="V82:AB82"/>
    <mergeCell ref="AC82:AH82"/>
    <mergeCell ref="P83:U83"/>
    <mergeCell ref="V83:AB83"/>
    <mergeCell ref="AC83:AH83"/>
    <mergeCell ref="P80:U80"/>
    <mergeCell ref="V80:AB80"/>
    <mergeCell ref="AC80:AH80"/>
    <mergeCell ref="P81:U81"/>
    <mergeCell ref="V81:AB81"/>
    <mergeCell ref="AC81:AH81"/>
    <mergeCell ref="P86:U86"/>
    <mergeCell ref="V86:AB86"/>
    <mergeCell ref="AC86:AH86"/>
    <mergeCell ref="P84:U84"/>
    <mergeCell ref="V84:AB84"/>
    <mergeCell ref="AC84:AH84"/>
    <mergeCell ref="P85:U85"/>
    <mergeCell ref="V85:AB85"/>
    <mergeCell ref="AC85:AH85"/>
  </mergeCells>
  <conditionalFormatting sqref="AC57:AH86">
    <cfRule type="cellIs" dxfId="13" priority="1" operator="lessThan">
      <formula>0</formula>
    </cfRule>
    <cfRule type="cellIs" dxfId="12" priority="2" operator="greaterThan">
      <formula>0</formula>
    </cfRule>
  </conditionalFormatting>
  <dataValidations count="1">
    <dataValidation type="list" allowBlank="1" showInputMessage="1" showErrorMessage="1" error="NO SE SELECCIONÓ UN CARGO DE LA LISTA" prompt="SELECCIONE UN CARGO DE LA LISTA" sqref="AK34:AX34 AK40:AX40 AK46:AX46 AK52:AX52">
      <formula1>$B$57:$B$86</formula1>
    </dataValidation>
  </dataValidations>
  <printOptions horizontalCentered="1"/>
  <pageMargins left="0" right="0" top="0" bottom="0" header="0.31496062992125984" footer="0.31496062992125984"/>
  <pageSetup scale="4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92D050"/>
  </sheetPr>
  <dimension ref="A1:CJ234"/>
  <sheetViews>
    <sheetView zoomScale="90" zoomScaleNormal="90" workbookViewId="0">
      <selection activeCell="B33" sqref="B33:AP33"/>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18"/>
      <c r="BD3" s="218"/>
      <c r="BE3" s="218"/>
      <c r="BF3" s="218"/>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19"/>
      <c r="BD4" s="219"/>
      <c r="BE4" s="219"/>
      <c r="BF4" s="219"/>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220"/>
      <c r="BD5" s="220"/>
      <c r="BE5" s="220"/>
      <c r="BF5" s="220"/>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220"/>
      <c r="BD6" s="220"/>
      <c r="BE6" s="220"/>
      <c r="BF6" s="220"/>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20"/>
      <c r="BD7" s="220"/>
      <c r="BE7" s="220"/>
      <c r="BF7" s="220"/>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220"/>
      <c r="BD8" s="220"/>
      <c r="BE8" s="220"/>
      <c r="BF8" s="220"/>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21"/>
      <c r="BD9" s="221"/>
      <c r="BE9" s="221"/>
      <c r="BF9" s="221"/>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19"/>
      <c r="BD12" s="219"/>
      <c r="BE12" s="219"/>
      <c r="BF12" s="219"/>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22"/>
      <c r="BD13" s="222"/>
      <c r="BE13" s="222"/>
      <c r="BF13" s="222"/>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22"/>
      <c r="BD14" s="222"/>
      <c r="BE14" s="222"/>
      <c r="BF14" s="222"/>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v>2017</v>
      </c>
      <c r="Z17" s="280"/>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19"/>
      <c r="X18" s="219"/>
      <c r="Y18" s="225"/>
      <c r="Z18" s="225"/>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23"/>
      <c r="BD19" s="223"/>
      <c r="BE19" s="223"/>
      <c r="BF19" s="223"/>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43" t="s">
        <v>643</v>
      </c>
      <c r="P23" s="43"/>
      <c r="Q23" s="43"/>
      <c r="R23" s="43"/>
      <c r="S23" s="43"/>
      <c r="T23" s="43"/>
      <c r="U23" s="43"/>
      <c r="V23" s="43"/>
      <c r="W23" s="43"/>
      <c r="X23" s="43"/>
      <c r="Y23" s="43"/>
      <c r="Z23" s="43"/>
      <c r="AA23" s="43"/>
      <c r="AB23" s="43"/>
      <c r="AC23" s="43"/>
      <c r="AD23" s="43"/>
      <c r="AE23" s="43"/>
      <c r="AF23" s="43"/>
      <c r="AG23" s="43"/>
      <c r="AH23" s="43"/>
      <c r="AI23" s="43"/>
      <c r="AJ23" s="43"/>
      <c r="AK23" s="268" t="s">
        <v>101</v>
      </c>
      <c r="AL23" s="268"/>
      <c r="AM23" s="268"/>
      <c r="AN23" s="268"/>
      <c r="AO23" s="268"/>
      <c r="AP23" s="268"/>
      <c r="AQ23" s="268"/>
      <c r="AR23" s="268"/>
      <c r="AS23" s="224"/>
      <c r="AT23" s="270">
        <f>+CD37+CD55+CD73+CD91+CD125+CD131+CD137+CD143+CD151+CD169+CD187</f>
        <v>55954766.470588237</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644</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v>0.05</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270">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f>
        <v>946187079.53882325</v>
      </c>
      <c r="AU25" s="271"/>
      <c r="AV25" s="271"/>
      <c r="AW25" s="271"/>
      <c r="AX25" s="271"/>
      <c r="AY25" s="271"/>
      <c r="AZ25" s="271"/>
      <c r="BA25" s="271"/>
      <c r="BB25" s="27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43.5" customHeight="1" x14ac:dyDescent="0.25">
      <c r="B26" s="56"/>
      <c r="C26" s="647" t="s">
        <v>89</v>
      </c>
      <c r="D26" s="647"/>
      <c r="E26" s="647"/>
      <c r="F26" s="647"/>
      <c r="G26" s="647"/>
      <c r="H26" s="647"/>
      <c r="I26" s="647"/>
      <c r="J26" s="647"/>
      <c r="K26" s="647"/>
      <c r="L26" s="647"/>
      <c r="M26" s="647"/>
      <c r="N26" s="647"/>
      <c r="O26" s="648" t="s">
        <v>760</v>
      </c>
      <c r="P26" s="648"/>
      <c r="Q26" s="648"/>
      <c r="R26" s="648"/>
      <c r="S26" s="648"/>
      <c r="T26" s="648"/>
      <c r="U26" s="648"/>
      <c r="V26" s="648"/>
      <c r="W26" s="648"/>
      <c r="X26" s="648"/>
      <c r="Y26" s="648"/>
      <c r="Z26" s="648"/>
      <c r="AA26" s="648"/>
      <c r="AB26" s="648"/>
      <c r="AC26" s="648"/>
      <c r="AD26" s="648"/>
      <c r="AE26" s="648"/>
      <c r="AF26" s="648"/>
      <c r="AG26" s="648"/>
      <c r="AH26" s="648"/>
      <c r="AI26" s="648"/>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72</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v>0.1</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43" t="s">
        <v>646</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1:88"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1:88" ht="18" customHeight="1" x14ac:dyDescent="0.25">
      <c r="B34" s="324" t="s">
        <v>761</v>
      </c>
      <c r="C34" s="325"/>
      <c r="D34" s="325"/>
      <c r="E34" s="325"/>
      <c r="F34" s="325"/>
      <c r="G34" s="325"/>
      <c r="H34" s="325"/>
      <c r="I34" s="325"/>
      <c r="J34" s="325"/>
      <c r="K34" s="325"/>
      <c r="L34" s="325"/>
      <c r="M34" s="325"/>
      <c r="N34" s="325"/>
      <c r="O34" s="325"/>
      <c r="P34" s="325"/>
      <c r="Q34" s="325"/>
      <c r="R34" s="325"/>
      <c r="S34" s="325"/>
      <c r="T34" s="325"/>
      <c r="U34" s="325"/>
      <c r="V34" s="325"/>
      <c r="W34" s="325"/>
      <c r="X34" s="325"/>
      <c r="Y34" s="326"/>
      <c r="Z34" s="333" t="s">
        <v>771</v>
      </c>
      <c r="AA34" s="334"/>
      <c r="AB34" s="334"/>
      <c r="AC34" s="334"/>
      <c r="AD34" s="335"/>
      <c r="AE34" s="333">
        <v>4</v>
      </c>
      <c r="AF34" s="334"/>
      <c r="AG34" s="334"/>
      <c r="AH34" s="334"/>
      <c r="AI34" s="334"/>
      <c r="AJ34" s="334"/>
      <c r="AK34" s="342" t="s">
        <v>41</v>
      </c>
      <c r="AL34" s="343"/>
      <c r="AM34" s="343"/>
      <c r="AN34" s="343"/>
      <c r="AO34" s="343"/>
      <c r="AP34" s="343"/>
      <c r="AQ34" s="343"/>
      <c r="AR34" s="343"/>
      <c r="AS34" s="343"/>
      <c r="AT34" s="343"/>
      <c r="AU34" s="343"/>
      <c r="AV34" s="343"/>
      <c r="AW34" s="343"/>
      <c r="AX34" s="344"/>
      <c r="AY34" s="345">
        <v>4</v>
      </c>
      <c r="AZ34" s="346"/>
      <c r="BA34" s="346"/>
      <c r="BB34" s="347"/>
      <c r="BC34" s="345">
        <f>+$AE$34*AY34</f>
        <v>16</v>
      </c>
      <c r="BD34" s="346"/>
      <c r="BE34" s="346"/>
      <c r="BF34" s="347"/>
      <c r="BG34" s="285">
        <v>22629</v>
      </c>
      <c r="BH34" s="286"/>
      <c r="BI34" s="286"/>
      <c r="BJ34" s="622"/>
      <c r="BK34" s="288">
        <f>+AY34*BG34</f>
        <v>90516</v>
      </c>
      <c r="BL34" s="289"/>
      <c r="BM34" s="289"/>
      <c r="BN34" s="289"/>
      <c r="BO34" s="289"/>
      <c r="BP34" s="290"/>
      <c r="BQ34" s="609">
        <v>2000</v>
      </c>
      <c r="BR34" s="610"/>
      <c r="BS34" s="610"/>
      <c r="BT34" s="610"/>
      <c r="BU34" s="610"/>
      <c r="BV34" s="610"/>
      <c r="BW34" s="611"/>
      <c r="BX34" s="609">
        <f>+(((BK37+BQ34)*15)/85)</f>
        <v>36816.705882352944</v>
      </c>
      <c r="BY34" s="610"/>
      <c r="BZ34" s="610"/>
      <c r="CA34" s="610"/>
      <c r="CB34" s="610"/>
      <c r="CC34" s="611"/>
      <c r="CD34" s="609">
        <f>+BK37+BQ34+BX34</f>
        <v>245444.70588235295</v>
      </c>
      <c r="CE34" s="610"/>
      <c r="CF34" s="610"/>
      <c r="CG34" s="610"/>
      <c r="CH34" s="610"/>
      <c r="CI34" s="611"/>
    </row>
    <row r="35" spans="1:88" ht="18" customHeight="1" x14ac:dyDescent="0.25">
      <c r="B35" s="327"/>
      <c r="C35" s="328"/>
      <c r="D35" s="328"/>
      <c r="E35" s="328"/>
      <c r="F35" s="328"/>
      <c r="G35" s="328"/>
      <c r="H35" s="328"/>
      <c r="I35" s="328"/>
      <c r="J35" s="328"/>
      <c r="K35" s="328"/>
      <c r="L35" s="328"/>
      <c r="M35" s="328"/>
      <c r="N35" s="328"/>
      <c r="O35" s="328"/>
      <c r="P35" s="328"/>
      <c r="Q35" s="328"/>
      <c r="R35" s="328"/>
      <c r="S35" s="328"/>
      <c r="T35" s="328"/>
      <c r="U35" s="328"/>
      <c r="V35" s="328"/>
      <c r="W35" s="328"/>
      <c r="X35" s="328"/>
      <c r="Y35" s="329"/>
      <c r="Z35" s="336"/>
      <c r="AA35" s="337"/>
      <c r="AB35" s="337"/>
      <c r="AC35" s="337"/>
      <c r="AD35" s="338"/>
      <c r="AE35" s="336"/>
      <c r="AF35" s="337"/>
      <c r="AG35" s="337"/>
      <c r="AH35" s="337"/>
      <c r="AI35" s="337"/>
      <c r="AJ35" s="337"/>
      <c r="AK35" s="300" t="s">
        <v>4</v>
      </c>
      <c r="AL35" s="301"/>
      <c r="AM35" s="301"/>
      <c r="AN35" s="301"/>
      <c r="AO35" s="301"/>
      <c r="AP35" s="301"/>
      <c r="AQ35" s="301"/>
      <c r="AR35" s="301"/>
      <c r="AS35" s="301"/>
      <c r="AT35" s="301"/>
      <c r="AU35" s="301"/>
      <c r="AV35" s="301"/>
      <c r="AW35" s="301"/>
      <c r="AX35" s="302"/>
      <c r="AY35" s="303">
        <v>4</v>
      </c>
      <c r="AZ35" s="304"/>
      <c r="BA35" s="304"/>
      <c r="BB35" s="305"/>
      <c r="BC35" s="303">
        <f t="shared" ref="BC35:BC36" si="0">+$AE$34*AY35</f>
        <v>16</v>
      </c>
      <c r="BD35" s="304"/>
      <c r="BE35" s="304"/>
      <c r="BF35" s="305"/>
      <c r="BG35" s="309">
        <v>6399</v>
      </c>
      <c r="BH35" s="310"/>
      <c r="BI35" s="310"/>
      <c r="BJ35" s="623"/>
      <c r="BK35" s="624">
        <f t="shared" ref="BK35:BK36" si="1">+AY35*BG35</f>
        <v>25596</v>
      </c>
      <c r="BL35" s="625"/>
      <c r="BM35" s="625"/>
      <c r="BN35" s="625"/>
      <c r="BO35" s="625"/>
      <c r="BP35" s="626"/>
      <c r="BQ35" s="612"/>
      <c r="BR35" s="613"/>
      <c r="BS35" s="613"/>
      <c r="BT35" s="613"/>
      <c r="BU35" s="613"/>
      <c r="BV35" s="613"/>
      <c r="BW35" s="614"/>
      <c r="BX35" s="612"/>
      <c r="BY35" s="613"/>
      <c r="BZ35" s="613"/>
      <c r="CA35" s="613"/>
      <c r="CB35" s="613"/>
      <c r="CC35" s="614"/>
      <c r="CD35" s="612"/>
      <c r="CE35" s="613"/>
      <c r="CF35" s="613"/>
      <c r="CG35" s="613"/>
      <c r="CH35" s="613"/>
      <c r="CI35" s="614"/>
    </row>
    <row r="36" spans="1:88" ht="18" customHeight="1" thickBot="1" x14ac:dyDescent="0.3">
      <c r="B36" s="330"/>
      <c r="C36" s="331"/>
      <c r="D36" s="331"/>
      <c r="E36" s="331"/>
      <c r="F36" s="331"/>
      <c r="G36" s="331"/>
      <c r="H36" s="331"/>
      <c r="I36" s="331"/>
      <c r="J36" s="331"/>
      <c r="K36" s="331"/>
      <c r="L36" s="331"/>
      <c r="M36" s="331"/>
      <c r="N36" s="331"/>
      <c r="O36" s="331"/>
      <c r="P36" s="331"/>
      <c r="Q36" s="331"/>
      <c r="R36" s="331"/>
      <c r="S36" s="331"/>
      <c r="T36" s="331"/>
      <c r="U36" s="331"/>
      <c r="V36" s="331"/>
      <c r="W36" s="331"/>
      <c r="X36" s="331"/>
      <c r="Y36" s="332"/>
      <c r="Z36" s="339"/>
      <c r="AA36" s="340"/>
      <c r="AB36" s="340"/>
      <c r="AC36" s="340"/>
      <c r="AD36" s="341"/>
      <c r="AE36" s="339"/>
      <c r="AF36" s="340"/>
      <c r="AG36" s="340"/>
      <c r="AH36" s="340"/>
      <c r="AI36" s="340"/>
      <c r="AJ36" s="340"/>
      <c r="AK36" s="392" t="s">
        <v>530</v>
      </c>
      <c r="AL36" s="393"/>
      <c r="AM36" s="393"/>
      <c r="AN36" s="393"/>
      <c r="AO36" s="393"/>
      <c r="AP36" s="393"/>
      <c r="AQ36" s="393"/>
      <c r="AR36" s="393"/>
      <c r="AS36" s="393"/>
      <c r="AT36" s="393"/>
      <c r="AU36" s="393"/>
      <c r="AV36" s="393"/>
      <c r="AW36" s="393"/>
      <c r="AX36" s="394"/>
      <c r="AY36" s="395">
        <v>4</v>
      </c>
      <c r="AZ36" s="396"/>
      <c r="BA36" s="396"/>
      <c r="BB36" s="397"/>
      <c r="BC36" s="395">
        <f t="shared" si="0"/>
        <v>16</v>
      </c>
      <c r="BD36" s="396"/>
      <c r="BE36" s="396"/>
      <c r="BF36" s="397"/>
      <c r="BG36" s="401">
        <v>22629</v>
      </c>
      <c r="BH36" s="402"/>
      <c r="BI36" s="402"/>
      <c r="BJ36" s="618"/>
      <c r="BK36" s="619">
        <f t="shared" si="1"/>
        <v>90516</v>
      </c>
      <c r="BL36" s="620"/>
      <c r="BM36" s="620"/>
      <c r="BN36" s="620"/>
      <c r="BO36" s="620"/>
      <c r="BP36" s="621"/>
      <c r="BQ36" s="615"/>
      <c r="BR36" s="616"/>
      <c r="BS36" s="616"/>
      <c r="BT36" s="616"/>
      <c r="BU36" s="616"/>
      <c r="BV36" s="616"/>
      <c r="BW36" s="617"/>
      <c r="BX36" s="615"/>
      <c r="BY36" s="616"/>
      <c r="BZ36" s="616"/>
      <c r="CA36" s="616"/>
      <c r="CB36" s="616"/>
      <c r="CC36" s="617"/>
      <c r="CD36" s="615"/>
      <c r="CE36" s="616"/>
      <c r="CF36" s="616"/>
      <c r="CG36" s="616"/>
      <c r="CH36" s="616"/>
      <c r="CI36" s="617"/>
    </row>
    <row r="37" spans="1:88" ht="18" customHeight="1" thickBot="1" x14ac:dyDescent="0.3">
      <c r="B37" s="377"/>
      <c r="C37" s="378"/>
      <c r="D37" s="378"/>
      <c r="E37" s="378"/>
      <c r="F37" s="378"/>
      <c r="G37" s="378"/>
      <c r="H37" s="378"/>
      <c r="I37" s="378"/>
      <c r="J37" s="378"/>
      <c r="K37" s="378"/>
      <c r="L37" s="378"/>
      <c r="M37" s="378"/>
      <c r="N37" s="378"/>
      <c r="O37" s="378"/>
      <c r="P37" s="378"/>
      <c r="Q37" s="378"/>
      <c r="R37" s="378"/>
      <c r="S37" s="378"/>
      <c r="T37" s="378"/>
      <c r="U37" s="378"/>
      <c r="V37" s="378"/>
      <c r="W37" s="378"/>
      <c r="X37" s="378"/>
      <c r="Y37" s="378"/>
      <c r="Z37" s="378"/>
      <c r="AA37" s="378"/>
      <c r="AB37" s="378"/>
      <c r="AC37" s="378"/>
      <c r="AD37" s="378"/>
      <c r="AE37" s="378"/>
      <c r="AF37" s="378"/>
      <c r="AG37" s="378"/>
      <c r="AH37" s="378"/>
      <c r="AI37" s="378"/>
      <c r="AJ37" s="379"/>
      <c r="AK37" s="380" t="s">
        <v>3</v>
      </c>
      <c r="AL37" s="381"/>
      <c r="AM37" s="381"/>
      <c r="AN37" s="381"/>
      <c r="AO37" s="381"/>
      <c r="AP37" s="381"/>
      <c r="AQ37" s="381"/>
      <c r="AR37" s="381"/>
      <c r="AS37" s="381"/>
      <c r="AT37" s="381"/>
      <c r="AU37" s="381"/>
      <c r="AV37" s="381"/>
      <c r="AW37" s="381"/>
      <c r="AX37" s="381"/>
      <c r="AY37" s="381"/>
      <c r="AZ37" s="381"/>
      <c r="BA37" s="381"/>
      <c r="BB37" s="381"/>
      <c r="BC37" s="381"/>
      <c r="BD37" s="381"/>
      <c r="BE37" s="381"/>
      <c r="BF37" s="381"/>
      <c r="BG37" s="381"/>
      <c r="BH37" s="381"/>
      <c r="BI37" s="381"/>
      <c r="BJ37" s="630"/>
      <c r="BK37" s="627">
        <f>SUM(BK34:BP36)</f>
        <v>206628</v>
      </c>
      <c r="BL37" s="628"/>
      <c r="BM37" s="628"/>
      <c r="BN37" s="628"/>
      <c r="BO37" s="628"/>
      <c r="BP37" s="629"/>
      <c r="BQ37" s="387" t="s">
        <v>100</v>
      </c>
      <c r="BR37" s="388"/>
      <c r="BS37" s="388"/>
      <c r="BT37" s="388"/>
      <c r="BU37" s="388"/>
      <c r="BV37" s="388"/>
      <c r="BW37" s="388"/>
      <c r="BX37" s="388"/>
      <c r="BY37" s="388"/>
      <c r="BZ37" s="388"/>
      <c r="CA37" s="388"/>
      <c r="CB37" s="388"/>
      <c r="CC37" s="389"/>
      <c r="CD37" s="390">
        <f>+CD34*AE34</f>
        <v>981778.82352941181</v>
      </c>
      <c r="CE37" s="390"/>
      <c r="CF37" s="390"/>
      <c r="CG37" s="390"/>
      <c r="CH37" s="390"/>
      <c r="CI37" s="391"/>
      <c r="CJ37" s="74"/>
    </row>
    <row r="38" spans="1:88" ht="18" customHeight="1" thickBot="1" x14ac:dyDescent="0.3">
      <c r="A38" s="75"/>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BG38" s="78"/>
      <c r="BH38" s="78"/>
      <c r="BI38" s="78"/>
      <c r="BJ38" s="78"/>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row>
    <row r="39" spans="1:88" ht="18" customHeight="1" x14ac:dyDescent="0.25">
      <c r="A39" s="75"/>
      <c r="B39" s="348" t="s">
        <v>0</v>
      </c>
      <c r="C39" s="349"/>
      <c r="D39" s="349"/>
      <c r="E39" s="349"/>
      <c r="F39" s="349"/>
      <c r="G39" s="349"/>
      <c r="H39" s="349"/>
      <c r="I39" s="349"/>
      <c r="J39" s="349"/>
      <c r="K39" s="349"/>
      <c r="L39" s="349"/>
      <c r="M39" s="349"/>
      <c r="N39" s="349"/>
      <c r="O39" s="349"/>
      <c r="P39" s="349"/>
      <c r="Q39" s="349"/>
      <c r="R39" s="349"/>
      <c r="S39" s="349"/>
      <c r="T39" s="349"/>
      <c r="U39" s="349"/>
      <c r="V39" s="349"/>
      <c r="W39" s="349"/>
      <c r="X39" s="349"/>
      <c r="Y39" s="350"/>
      <c r="Z39" s="348" t="s">
        <v>80</v>
      </c>
      <c r="AA39" s="349"/>
      <c r="AB39" s="349"/>
      <c r="AC39" s="349"/>
      <c r="AD39" s="350"/>
      <c r="AE39" s="357" t="s">
        <v>79</v>
      </c>
      <c r="AF39" s="358"/>
      <c r="AG39" s="358"/>
      <c r="AH39" s="358"/>
      <c r="AI39" s="358"/>
      <c r="AJ39" s="359"/>
      <c r="AK39" s="357" t="s">
        <v>81</v>
      </c>
      <c r="AL39" s="358"/>
      <c r="AM39" s="358"/>
      <c r="AN39" s="358"/>
      <c r="AO39" s="358"/>
      <c r="AP39" s="358"/>
      <c r="AQ39" s="358"/>
      <c r="AR39" s="358"/>
      <c r="AS39" s="358"/>
      <c r="AT39" s="358"/>
      <c r="AU39" s="358"/>
      <c r="AV39" s="358"/>
      <c r="AW39" s="358"/>
      <c r="AX39" s="359"/>
      <c r="AY39" s="357" t="s">
        <v>1</v>
      </c>
      <c r="AZ39" s="358"/>
      <c r="BA39" s="358"/>
      <c r="BB39" s="359"/>
      <c r="BC39" s="348" t="s">
        <v>104</v>
      </c>
      <c r="BD39" s="349"/>
      <c r="BE39" s="349"/>
      <c r="BF39" s="350"/>
      <c r="BG39" s="366" t="s">
        <v>82</v>
      </c>
      <c r="BH39" s="367"/>
      <c r="BI39" s="367"/>
      <c r="BJ39" s="368"/>
      <c r="BK39" s="315" t="s">
        <v>99</v>
      </c>
      <c r="BL39" s="316"/>
      <c r="BM39" s="316"/>
      <c r="BN39" s="316"/>
      <c r="BO39" s="316"/>
      <c r="BP39" s="317"/>
      <c r="BQ39" s="315" t="s">
        <v>83</v>
      </c>
      <c r="BR39" s="316"/>
      <c r="BS39" s="316"/>
      <c r="BT39" s="316"/>
      <c r="BU39" s="316"/>
      <c r="BV39" s="316"/>
      <c r="BW39" s="317"/>
      <c r="BX39" s="315" t="s">
        <v>84</v>
      </c>
      <c r="BY39" s="316"/>
      <c r="BZ39" s="316"/>
      <c r="CA39" s="316"/>
      <c r="CB39" s="316"/>
      <c r="CC39" s="317"/>
      <c r="CD39" s="315" t="s">
        <v>85</v>
      </c>
      <c r="CE39" s="316"/>
      <c r="CF39" s="316"/>
      <c r="CG39" s="316"/>
      <c r="CH39" s="316"/>
      <c r="CI39" s="317"/>
    </row>
    <row r="40" spans="1:88" ht="18" customHeight="1" x14ac:dyDescent="0.25">
      <c r="A40" s="75"/>
      <c r="B40" s="351"/>
      <c r="C40" s="352"/>
      <c r="D40" s="352"/>
      <c r="E40" s="352"/>
      <c r="F40" s="352"/>
      <c r="G40" s="352"/>
      <c r="H40" s="352"/>
      <c r="I40" s="352"/>
      <c r="J40" s="352"/>
      <c r="K40" s="352"/>
      <c r="L40" s="352"/>
      <c r="M40" s="352"/>
      <c r="N40" s="352"/>
      <c r="O40" s="352"/>
      <c r="P40" s="352"/>
      <c r="Q40" s="352"/>
      <c r="R40" s="352"/>
      <c r="S40" s="352"/>
      <c r="T40" s="352"/>
      <c r="U40" s="352"/>
      <c r="V40" s="352"/>
      <c r="W40" s="352"/>
      <c r="X40" s="352"/>
      <c r="Y40" s="353"/>
      <c r="Z40" s="351"/>
      <c r="AA40" s="352"/>
      <c r="AB40" s="352"/>
      <c r="AC40" s="352"/>
      <c r="AD40" s="353"/>
      <c r="AE40" s="360"/>
      <c r="AF40" s="361"/>
      <c r="AG40" s="361"/>
      <c r="AH40" s="361"/>
      <c r="AI40" s="361"/>
      <c r="AJ40" s="362"/>
      <c r="AK40" s="360"/>
      <c r="AL40" s="361"/>
      <c r="AM40" s="361"/>
      <c r="AN40" s="361"/>
      <c r="AO40" s="361"/>
      <c r="AP40" s="361"/>
      <c r="AQ40" s="361"/>
      <c r="AR40" s="361"/>
      <c r="AS40" s="361"/>
      <c r="AT40" s="361"/>
      <c r="AU40" s="361"/>
      <c r="AV40" s="361"/>
      <c r="AW40" s="361"/>
      <c r="AX40" s="362"/>
      <c r="AY40" s="360"/>
      <c r="AZ40" s="361"/>
      <c r="BA40" s="361"/>
      <c r="BB40" s="362"/>
      <c r="BC40" s="351"/>
      <c r="BD40" s="352"/>
      <c r="BE40" s="352"/>
      <c r="BF40" s="353"/>
      <c r="BG40" s="369"/>
      <c r="BH40" s="370"/>
      <c r="BI40" s="370"/>
      <c r="BJ40" s="371"/>
      <c r="BK40" s="318"/>
      <c r="BL40" s="319"/>
      <c r="BM40" s="319"/>
      <c r="BN40" s="319"/>
      <c r="BO40" s="319"/>
      <c r="BP40" s="320"/>
      <c r="BQ40" s="318"/>
      <c r="BR40" s="319"/>
      <c r="BS40" s="319"/>
      <c r="BT40" s="319"/>
      <c r="BU40" s="319"/>
      <c r="BV40" s="319"/>
      <c r="BW40" s="320"/>
      <c r="BX40" s="318"/>
      <c r="BY40" s="319"/>
      <c r="BZ40" s="319"/>
      <c r="CA40" s="319"/>
      <c r="CB40" s="319"/>
      <c r="CC40" s="320"/>
      <c r="CD40" s="318"/>
      <c r="CE40" s="319"/>
      <c r="CF40" s="319"/>
      <c r="CG40" s="319"/>
      <c r="CH40" s="319"/>
      <c r="CI40" s="320"/>
    </row>
    <row r="41" spans="1:88" ht="18" customHeight="1" thickBot="1" x14ac:dyDescent="0.3">
      <c r="A41" s="75"/>
      <c r="B41" s="354"/>
      <c r="C41" s="355"/>
      <c r="D41" s="355"/>
      <c r="E41" s="355"/>
      <c r="F41" s="355"/>
      <c r="G41" s="355"/>
      <c r="H41" s="355"/>
      <c r="I41" s="355"/>
      <c r="J41" s="355"/>
      <c r="K41" s="355"/>
      <c r="L41" s="355"/>
      <c r="M41" s="355"/>
      <c r="N41" s="355"/>
      <c r="O41" s="355"/>
      <c r="P41" s="355"/>
      <c r="Q41" s="355"/>
      <c r="R41" s="355"/>
      <c r="S41" s="355"/>
      <c r="T41" s="355"/>
      <c r="U41" s="355"/>
      <c r="V41" s="355"/>
      <c r="W41" s="355"/>
      <c r="X41" s="355"/>
      <c r="Y41" s="356"/>
      <c r="Z41" s="354"/>
      <c r="AA41" s="355"/>
      <c r="AB41" s="355"/>
      <c r="AC41" s="355"/>
      <c r="AD41" s="356"/>
      <c r="AE41" s="363"/>
      <c r="AF41" s="364"/>
      <c r="AG41" s="364"/>
      <c r="AH41" s="364"/>
      <c r="AI41" s="364"/>
      <c r="AJ41" s="365"/>
      <c r="AK41" s="360"/>
      <c r="AL41" s="361"/>
      <c r="AM41" s="361"/>
      <c r="AN41" s="361"/>
      <c r="AO41" s="361"/>
      <c r="AP41" s="361"/>
      <c r="AQ41" s="361"/>
      <c r="AR41" s="361"/>
      <c r="AS41" s="361"/>
      <c r="AT41" s="361"/>
      <c r="AU41" s="361"/>
      <c r="AV41" s="361"/>
      <c r="AW41" s="361"/>
      <c r="AX41" s="362"/>
      <c r="AY41" s="360"/>
      <c r="AZ41" s="361"/>
      <c r="BA41" s="361"/>
      <c r="BB41" s="362"/>
      <c r="BC41" s="351"/>
      <c r="BD41" s="352"/>
      <c r="BE41" s="352"/>
      <c r="BF41" s="353"/>
      <c r="BG41" s="369"/>
      <c r="BH41" s="370"/>
      <c r="BI41" s="370"/>
      <c r="BJ41" s="371"/>
      <c r="BK41" s="318"/>
      <c r="BL41" s="319"/>
      <c r="BM41" s="319"/>
      <c r="BN41" s="319"/>
      <c r="BO41" s="319"/>
      <c r="BP41" s="320"/>
      <c r="BQ41" s="321"/>
      <c r="BR41" s="322"/>
      <c r="BS41" s="322"/>
      <c r="BT41" s="322"/>
      <c r="BU41" s="322"/>
      <c r="BV41" s="322"/>
      <c r="BW41" s="323"/>
      <c r="BX41" s="321"/>
      <c r="BY41" s="322"/>
      <c r="BZ41" s="322"/>
      <c r="CA41" s="322"/>
      <c r="CB41" s="322"/>
      <c r="CC41" s="323"/>
      <c r="CD41" s="321"/>
      <c r="CE41" s="322"/>
      <c r="CF41" s="322"/>
      <c r="CG41" s="322"/>
      <c r="CH41" s="322"/>
      <c r="CI41" s="323"/>
    </row>
    <row r="42" spans="1:88" ht="18" customHeight="1" x14ac:dyDescent="0.25">
      <c r="A42" s="75"/>
      <c r="B42" s="324" t="s">
        <v>762</v>
      </c>
      <c r="C42" s="325"/>
      <c r="D42" s="325"/>
      <c r="E42" s="325"/>
      <c r="F42" s="325"/>
      <c r="G42" s="325"/>
      <c r="H42" s="325"/>
      <c r="I42" s="325"/>
      <c r="J42" s="325"/>
      <c r="K42" s="325"/>
      <c r="L42" s="325"/>
      <c r="M42" s="325"/>
      <c r="N42" s="325"/>
      <c r="O42" s="325"/>
      <c r="P42" s="325"/>
      <c r="Q42" s="325"/>
      <c r="R42" s="325"/>
      <c r="S42" s="325"/>
      <c r="T42" s="325"/>
      <c r="U42" s="325"/>
      <c r="V42" s="325"/>
      <c r="W42" s="325"/>
      <c r="X42" s="325"/>
      <c r="Y42" s="326"/>
      <c r="Z42" s="333" t="s">
        <v>772</v>
      </c>
      <c r="AA42" s="334"/>
      <c r="AB42" s="334"/>
      <c r="AC42" s="334"/>
      <c r="AD42" s="335"/>
      <c r="AE42" s="333">
        <v>4</v>
      </c>
      <c r="AF42" s="334"/>
      <c r="AG42" s="334"/>
      <c r="AH42" s="334"/>
      <c r="AI42" s="334"/>
      <c r="AJ42" s="334"/>
      <c r="AK42" s="342" t="s">
        <v>41</v>
      </c>
      <c r="AL42" s="343"/>
      <c r="AM42" s="343"/>
      <c r="AN42" s="343"/>
      <c r="AO42" s="343"/>
      <c r="AP42" s="343"/>
      <c r="AQ42" s="343"/>
      <c r="AR42" s="343"/>
      <c r="AS42" s="343"/>
      <c r="AT42" s="343"/>
      <c r="AU42" s="343"/>
      <c r="AV42" s="343"/>
      <c r="AW42" s="343"/>
      <c r="AX42" s="344"/>
      <c r="AY42" s="345">
        <v>0.25</v>
      </c>
      <c r="AZ42" s="346"/>
      <c r="BA42" s="346"/>
      <c r="BB42" s="347"/>
      <c r="BC42" s="345">
        <f>+$AE$42*AY42</f>
        <v>1</v>
      </c>
      <c r="BD42" s="346"/>
      <c r="BE42" s="346"/>
      <c r="BF42" s="347"/>
      <c r="BG42" s="285">
        <v>22629</v>
      </c>
      <c r="BH42" s="286"/>
      <c r="BI42" s="286"/>
      <c r="BJ42" s="622"/>
      <c r="BK42" s="288">
        <f>+AY42*BG42</f>
        <v>5657.25</v>
      </c>
      <c r="BL42" s="289"/>
      <c r="BM42" s="289"/>
      <c r="BN42" s="289"/>
      <c r="BO42" s="289"/>
      <c r="BP42" s="290"/>
      <c r="BQ42" s="609">
        <v>100000</v>
      </c>
      <c r="BR42" s="610"/>
      <c r="BS42" s="610"/>
      <c r="BT42" s="610"/>
      <c r="BU42" s="610"/>
      <c r="BV42" s="610"/>
      <c r="BW42" s="611"/>
      <c r="BX42" s="609">
        <f>+(((BK55+BQ42)*15)/85)</f>
        <v>28707.485294117647</v>
      </c>
      <c r="BY42" s="610"/>
      <c r="BZ42" s="610"/>
      <c r="CA42" s="610"/>
      <c r="CB42" s="610"/>
      <c r="CC42" s="611"/>
      <c r="CD42" s="609">
        <f>+BK55+BQ42+BX42</f>
        <v>191383.23529411765</v>
      </c>
      <c r="CE42" s="610"/>
      <c r="CF42" s="610"/>
      <c r="CG42" s="610"/>
      <c r="CH42" s="610"/>
      <c r="CI42" s="611"/>
    </row>
    <row r="43" spans="1:88" ht="18" customHeight="1" x14ac:dyDescent="0.25">
      <c r="A43" s="75"/>
      <c r="B43" s="327"/>
      <c r="C43" s="328"/>
      <c r="D43" s="328"/>
      <c r="E43" s="328"/>
      <c r="F43" s="328"/>
      <c r="G43" s="328"/>
      <c r="H43" s="328"/>
      <c r="I43" s="328"/>
      <c r="J43" s="328"/>
      <c r="K43" s="328"/>
      <c r="L43" s="328"/>
      <c r="M43" s="328"/>
      <c r="N43" s="328"/>
      <c r="O43" s="328"/>
      <c r="P43" s="328"/>
      <c r="Q43" s="328"/>
      <c r="R43" s="328"/>
      <c r="S43" s="328"/>
      <c r="T43" s="328"/>
      <c r="U43" s="328"/>
      <c r="V43" s="328"/>
      <c r="W43" s="328"/>
      <c r="X43" s="328"/>
      <c r="Y43" s="329"/>
      <c r="Z43" s="336"/>
      <c r="AA43" s="337"/>
      <c r="AB43" s="337"/>
      <c r="AC43" s="337"/>
      <c r="AD43" s="338"/>
      <c r="AE43" s="336"/>
      <c r="AF43" s="337"/>
      <c r="AG43" s="337"/>
      <c r="AH43" s="337"/>
      <c r="AI43" s="337"/>
      <c r="AJ43" s="337"/>
      <c r="AK43" s="300" t="s">
        <v>4</v>
      </c>
      <c r="AL43" s="301"/>
      <c r="AM43" s="301"/>
      <c r="AN43" s="301"/>
      <c r="AO43" s="301"/>
      <c r="AP43" s="301"/>
      <c r="AQ43" s="301"/>
      <c r="AR43" s="301"/>
      <c r="AS43" s="301"/>
      <c r="AT43" s="301"/>
      <c r="AU43" s="301"/>
      <c r="AV43" s="301"/>
      <c r="AW43" s="301"/>
      <c r="AX43" s="302"/>
      <c r="AY43" s="303">
        <v>0.25</v>
      </c>
      <c r="AZ43" s="304"/>
      <c r="BA43" s="304"/>
      <c r="BB43" s="305"/>
      <c r="BC43" s="303">
        <f t="shared" ref="BC43:BC54" si="2">+$AE$42*AY43</f>
        <v>1</v>
      </c>
      <c r="BD43" s="304"/>
      <c r="BE43" s="304"/>
      <c r="BF43" s="305"/>
      <c r="BG43" s="309">
        <v>6399</v>
      </c>
      <c r="BH43" s="310"/>
      <c r="BI43" s="310"/>
      <c r="BJ43" s="623"/>
      <c r="BK43" s="624">
        <f t="shared" ref="BK43:BK54" si="3">+AY43*BG43</f>
        <v>1599.75</v>
      </c>
      <c r="BL43" s="625"/>
      <c r="BM43" s="625"/>
      <c r="BN43" s="625"/>
      <c r="BO43" s="625"/>
      <c r="BP43" s="626"/>
      <c r="BQ43" s="612"/>
      <c r="BR43" s="613"/>
      <c r="BS43" s="613"/>
      <c r="BT43" s="613"/>
      <c r="BU43" s="613"/>
      <c r="BV43" s="613"/>
      <c r="BW43" s="614"/>
      <c r="BX43" s="612"/>
      <c r="BY43" s="613"/>
      <c r="BZ43" s="613"/>
      <c r="CA43" s="613"/>
      <c r="CB43" s="613"/>
      <c r="CC43" s="614"/>
      <c r="CD43" s="612"/>
      <c r="CE43" s="613"/>
      <c r="CF43" s="613"/>
      <c r="CG43" s="613"/>
      <c r="CH43" s="613"/>
      <c r="CI43" s="614"/>
    </row>
    <row r="44" spans="1:88" ht="18" customHeight="1" x14ac:dyDescent="0.25">
      <c r="A44" s="75"/>
      <c r="B44" s="327"/>
      <c r="C44" s="328"/>
      <c r="D44" s="328"/>
      <c r="E44" s="328"/>
      <c r="F44" s="328"/>
      <c r="G44" s="328"/>
      <c r="H44" s="328"/>
      <c r="I44" s="328"/>
      <c r="J44" s="328"/>
      <c r="K44" s="328"/>
      <c r="L44" s="328"/>
      <c r="M44" s="328"/>
      <c r="N44" s="328"/>
      <c r="O44" s="328"/>
      <c r="P44" s="328"/>
      <c r="Q44" s="328"/>
      <c r="R44" s="328"/>
      <c r="S44" s="328"/>
      <c r="T44" s="328"/>
      <c r="U44" s="328"/>
      <c r="V44" s="328"/>
      <c r="W44" s="328"/>
      <c r="X44" s="328"/>
      <c r="Y44" s="329"/>
      <c r="Z44" s="336"/>
      <c r="AA44" s="337"/>
      <c r="AB44" s="337"/>
      <c r="AC44" s="337"/>
      <c r="AD44" s="338"/>
      <c r="AE44" s="336"/>
      <c r="AF44" s="337"/>
      <c r="AG44" s="337"/>
      <c r="AH44" s="337"/>
      <c r="AI44" s="337"/>
      <c r="AJ44" s="337"/>
      <c r="AK44" s="300" t="s">
        <v>527</v>
      </c>
      <c r="AL44" s="301"/>
      <c r="AM44" s="301"/>
      <c r="AN44" s="301"/>
      <c r="AO44" s="301"/>
      <c r="AP44" s="301"/>
      <c r="AQ44" s="301"/>
      <c r="AR44" s="301"/>
      <c r="AS44" s="301"/>
      <c r="AT44" s="301"/>
      <c r="AU44" s="301"/>
      <c r="AV44" s="301"/>
      <c r="AW44" s="301"/>
      <c r="AX44" s="302"/>
      <c r="AY44" s="303">
        <v>0.25</v>
      </c>
      <c r="AZ44" s="304"/>
      <c r="BA44" s="304"/>
      <c r="BB44" s="305"/>
      <c r="BC44" s="303">
        <f t="shared" si="2"/>
        <v>1</v>
      </c>
      <c r="BD44" s="304"/>
      <c r="BE44" s="304"/>
      <c r="BF44" s="305"/>
      <c r="BG44" s="309">
        <v>18911</v>
      </c>
      <c r="BH44" s="310"/>
      <c r="BI44" s="310"/>
      <c r="BJ44" s="623"/>
      <c r="BK44" s="624">
        <f t="shared" si="3"/>
        <v>4727.75</v>
      </c>
      <c r="BL44" s="625"/>
      <c r="BM44" s="625"/>
      <c r="BN44" s="625"/>
      <c r="BO44" s="625"/>
      <c r="BP44" s="626"/>
      <c r="BQ44" s="612"/>
      <c r="BR44" s="613"/>
      <c r="BS44" s="613"/>
      <c r="BT44" s="613"/>
      <c r="BU44" s="613"/>
      <c r="BV44" s="613"/>
      <c r="BW44" s="614"/>
      <c r="BX44" s="612"/>
      <c r="BY44" s="613"/>
      <c r="BZ44" s="613"/>
      <c r="CA44" s="613"/>
      <c r="CB44" s="613"/>
      <c r="CC44" s="614"/>
      <c r="CD44" s="612"/>
      <c r="CE44" s="613"/>
      <c r="CF44" s="613"/>
      <c r="CG44" s="613"/>
      <c r="CH44" s="613"/>
      <c r="CI44" s="614"/>
    </row>
    <row r="45" spans="1:88" ht="18" customHeight="1" x14ac:dyDescent="0.25">
      <c r="A45" s="75"/>
      <c r="B45" s="327"/>
      <c r="C45" s="328"/>
      <c r="D45" s="328"/>
      <c r="E45" s="328"/>
      <c r="F45" s="328"/>
      <c r="G45" s="328"/>
      <c r="H45" s="328"/>
      <c r="I45" s="328"/>
      <c r="J45" s="328"/>
      <c r="K45" s="328"/>
      <c r="L45" s="328"/>
      <c r="M45" s="328"/>
      <c r="N45" s="328"/>
      <c r="O45" s="328"/>
      <c r="P45" s="328"/>
      <c r="Q45" s="328"/>
      <c r="R45" s="328"/>
      <c r="S45" s="328"/>
      <c r="T45" s="328"/>
      <c r="U45" s="328"/>
      <c r="V45" s="328"/>
      <c r="W45" s="328"/>
      <c r="X45" s="328"/>
      <c r="Y45" s="329"/>
      <c r="Z45" s="336"/>
      <c r="AA45" s="337"/>
      <c r="AB45" s="337"/>
      <c r="AC45" s="337"/>
      <c r="AD45" s="338"/>
      <c r="AE45" s="336"/>
      <c r="AF45" s="337"/>
      <c r="AG45" s="337"/>
      <c r="AH45" s="337"/>
      <c r="AI45" s="337"/>
      <c r="AJ45" s="337"/>
      <c r="AK45" s="300" t="s">
        <v>13</v>
      </c>
      <c r="AL45" s="301"/>
      <c r="AM45" s="301"/>
      <c r="AN45" s="301"/>
      <c r="AO45" s="301"/>
      <c r="AP45" s="301"/>
      <c r="AQ45" s="301"/>
      <c r="AR45" s="301"/>
      <c r="AS45" s="301"/>
      <c r="AT45" s="301"/>
      <c r="AU45" s="301"/>
      <c r="AV45" s="301"/>
      <c r="AW45" s="301"/>
      <c r="AX45" s="302"/>
      <c r="AY45" s="303">
        <v>0.25</v>
      </c>
      <c r="AZ45" s="304"/>
      <c r="BA45" s="304"/>
      <c r="BB45" s="305"/>
      <c r="BC45" s="303">
        <f t="shared" si="2"/>
        <v>1</v>
      </c>
      <c r="BD45" s="304"/>
      <c r="BE45" s="304"/>
      <c r="BF45" s="305"/>
      <c r="BG45" s="309">
        <v>40826</v>
      </c>
      <c r="BH45" s="310"/>
      <c r="BI45" s="310"/>
      <c r="BJ45" s="623"/>
      <c r="BK45" s="624">
        <f t="shared" si="3"/>
        <v>10206.5</v>
      </c>
      <c r="BL45" s="625"/>
      <c r="BM45" s="625"/>
      <c r="BN45" s="625"/>
      <c r="BO45" s="625"/>
      <c r="BP45" s="626"/>
      <c r="BQ45" s="612"/>
      <c r="BR45" s="613"/>
      <c r="BS45" s="613"/>
      <c r="BT45" s="613"/>
      <c r="BU45" s="613"/>
      <c r="BV45" s="613"/>
      <c r="BW45" s="614"/>
      <c r="BX45" s="612"/>
      <c r="BY45" s="613"/>
      <c r="BZ45" s="613"/>
      <c r="CA45" s="613"/>
      <c r="CB45" s="613"/>
      <c r="CC45" s="614"/>
      <c r="CD45" s="612"/>
      <c r="CE45" s="613"/>
      <c r="CF45" s="613"/>
      <c r="CG45" s="613"/>
      <c r="CH45" s="613"/>
      <c r="CI45" s="614"/>
    </row>
    <row r="46" spans="1:88" ht="18" customHeight="1" x14ac:dyDescent="0.25">
      <c r="A46" s="75"/>
      <c r="B46" s="327"/>
      <c r="C46" s="328"/>
      <c r="D46" s="328"/>
      <c r="E46" s="328"/>
      <c r="F46" s="328"/>
      <c r="G46" s="328"/>
      <c r="H46" s="328"/>
      <c r="I46" s="328"/>
      <c r="J46" s="328"/>
      <c r="K46" s="328"/>
      <c r="L46" s="328"/>
      <c r="M46" s="328"/>
      <c r="N46" s="328"/>
      <c r="O46" s="328"/>
      <c r="P46" s="328"/>
      <c r="Q46" s="328"/>
      <c r="R46" s="328"/>
      <c r="S46" s="328"/>
      <c r="T46" s="328"/>
      <c r="U46" s="328"/>
      <c r="V46" s="328"/>
      <c r="W46" s="328"/>
      <c r="X46" s="328"/>
      <c r="Y46" s="329"/>
      <c r="Z46" s="336"/>
      <c r="AA46" s="337"/>
      <c r="AB46" s="337"/>
      <c r="AC46" s="337"/>
      <c r="AD46" s="338"/>
      <c r="AE46" s="336"/>
      <c r="AF46" s="337"/>
      <c r="AG46" s="337"/>
      <c r="AH46" s="337"/>
      <c r="AI46" s="337"/>
      <c r="AJ46" s="337"/>
      <c r="AK46" s="300" t="s">
        <v>40</v>
      </c>
      <c r="AL46" s="301"/>
      <c r="AM46" s="301"/>
      <c r="AN46" s="301"/>
      <c r="AO46" s="301"/>
      <c r="AP46" s="301"/>
      <c r="AQ46" s="301"/>
      <c r="AR46" s="301"/>
      <c r="AS46" s="301"/>
      <c r="AT46" s="301"/>
      <c r="AU46" s="301"/>
      <c r="AV46" s="301"/>
      <c r="AW46" s="301"/>
      <c r="AX46" s="302"/>
      <c r="AY46" s="303">
        <v>0.25</v>
      </c>
      <c r="AZ46" s="304"/>
      <c r="BA46" s="304"/>
      <c r="BB46" s="305"/>
      <c r="BC46" s="303">
        <f t="shared" si="2"/>
        <v>1</v>
      </c>
      <c r="BD46" s="304"/>
      <c r="BE46" s="304"/>
      <c r="BF46" s="305"/>
      <c r="BG46" s="309">
        <v>26988</v>
      </c>
      <c r="BH46" s="310"/>
      <c r="BI46" s="310"/>
      <c r="BJ46" s="623"/>
      <c r="BK46" s="624">
        <f t="shared" si="3"/>
        <v>6747</v>
      </c>
      <c r="BL46" s="625"/>
      <c r="BM46" s="625"/>
      <c r="BN46" s="625"/>
      <c r="BO46" s="625"/>
      <c r="BP46" s="626"/>
      <c r="BQ46" s="612"/>
      <c r="BR46" s="613"/>
      <c r="BS46" s="613"/>
      <c r="BT46" s="613"/>
      <c r="BU46" s="613"/>
      <c r="BV46" s="613"/>
      <c r="BW46" s="614"/>
      <c r="BX46" s="612"/>
      <c r="BY46" s="613"/>
      <c r="BZ46" s="613"/>
      <c r="CA46" s="613"/>
      <c r="CB46" s="613"/>
      <c r="CC46" s="614"/>
      <c r="CD46" s="612"/>
      <c r="CE46" s="613"/>
      <c r="CF46" s="613"/>
      <c r="CG46" s="613"/>
      <c r="CH46" s="613"/>
      <c r="CI46" s="614"/>
    </row>
    <row r="47" spans="1:88" ht="18" customHeight="1" x14ac:dyDescent="0.25">
      <c r="A47" s="75"/>
      <c r="B47" s="327"/>
      <c r="C47" s="328"/>
      <c r="D47" s="328"/>
      <c r="E47" s="328"/>
      <c r="F47" s="328"/>
      <c r="G47" s="328"/>
      <c r="H47" s="328"/>
      <c r="I47" s="328"/>
      <c r="J47" s="328"/>
      <c r="K47" s="328"/>
      <c r="L47" s="328"/>
      <c r="M47" s="328"/>
      <c r="N47" s="328"/>
      <c r="O47" s="328"/>
      <c r="P47" s="328"/>
      <c r="Q47" s="328"/>
      <c r="R47" s="328"/>
      <c r="S47" s="328"/>
      <c r="T47" s="328"/>
      <c r="U47" s="328"/>
      <c r="V47" s="328"/>
      <c r="W47" s="328"/>
      <c r="X47" s="328"/>
      <c r="Y47" s="329"/>
      <c r="Z47" s="336"/>
      <c r="AA47" s="337"/>
      <c r="AB47" s="337"/>
      <c r="AC47" s="337"/>
      <c r="AD47" s="338"/>
      <c r="AE47" s="336"/>
      <c r="AF47" s="337"/>
      <c r="AG47" s="337"/>
      <c r="AH47" s="337"/>
      <c r="AI47" s="337"/>
      <c r="AJ47" s="337"/>
      <c r="AK47" s="300" t="s">
        <v>528</v>
      </c>
      <c r="AL47" s="301"/>
      <c r="AM47" s="301"/>
      <c r="AN47" s="301"/>
      <c r="AO47" s="301"/>
      <c r="AP47" s="301"/>
      <c r="AQ47" s="301"/>
      <c r="AR47" s="301"/>
      <c r="AS47" s="301"/>
      <c r="AT47" s="301"/>
      <c r="AU47" s="301"/>
      <c r="AV47" s="301"/>
      <c r="AW47" s="301"/>
      <c r="AX47" s="302"/>
      <c r="AY47" s="303">
        <v>0.25</v>
      </c>
      <c r="AZ47" s="304"/>
      <c r="BA47" s="304"/>
      <c r="BB47" s="305"/>
      <c r="BC47" s="303">
        <f t="shared" si="2"/>
        <v>1</v>
      </c>
      <c r="BD47" s="304"/>
      <c r="BE47" s="304"/>
      <c r="BF47" s="305"/>
      <c r="BG47" s="309">
        <v>22530</v>
      </c>
      <c r="BH47" s="310"/>
      <c r="BI47" s="310"/>
      <c r="BJ47" s="623"/>
      <c r="BK47" s="624">
        <f t="shared" si="3"/>
        <v>5632.5</v>
      </c>
      <c r="BL47" s="625"/>
      <c r="BM47" s="625"/>
      <c r="BN47" s="625"/>
      <c r="BO47" s="625"/>
      <c r="BP47" s="626"/>
      <c r="BQ47" s="612"/>
      <c r="BR47" s="613"/>
      <c r="BS47" s="613"/>
      <c r="BT47" s="613"/>
      <c r="BU47" s="613"/>
      <c r="BV47" s="613"/>
      <c r="BW47" s="614"/>
      <c r="BX47" s="612"/>
      <c r="BY47" s="613"/>
      <c r="BZ47" s="613"/>
      <c r="CA47" s="613"/>
      <c r="CB47" s="613"/>
      <c r="CC47" s="614"/>
      <c r="CD47" s="612"/>
      <c r="CE47" s="613"/>
      <c r="CF47" s="613"/>
      <c r="CG47" s="613"/>
      <c r="CH47" s="613"/>
      <c r="CI47" s="614"/>
    </row>
    <row r="48" spans="1:88" ht="18" customHeight="1" x14ac:dyDescent="0.25">
      <c r="A48" s="75"/>
      <c r="B48" s="327"/>
      <c r="C48" s="328"/>
      <c r="D48" s="328"/>
      <c r="E48" s="328"/>
      <c r="F48" s="328"/>
      <c r="G48" s="328"/>
      <c r="H48" s="328"/>
      <c r="I48" s="328"/>
      <c r="J48" s="328"/>
      <c r="K48" s="328"/>
      <c r="L48" s="328"/>
      <c r="M48" s="328"/>
      <c r="N48" s="328"/>
      <c r="O48" s="328"/>
      <c r="P48" s="328"/>
      <c r="Q48" s="328"/>
      <c r="R48" s="328"/>
      <c r="S48" s="328"/>
      <c r="T48" s="328"/>
      <c r="U48" s="328"/>
      <c r="V48" s="328"/>
      <c r="W48" s="328"/>
      <c r="X48" s="328"/>
      <c r="Y48" s="329"/>
      <c r="Z48" s="336"/>
      <c r="AA48" s="337"/>
      <c r="AB48" s="337"/>
      <c r="AC48" s="337"/>
      <c r="AD48" s="338"/>
      <c r="AE48" s="336"/>
      <c r="AF48" s="337"/>
      <c r="AG48" s="337"/>
      <c r="AH48" s="337"/>
      <c r="AI48" s="337"/>
      <c r="AJ48" s="337"/>
      <c r="AK48" s="300" t="s">
        <v>17</v>
      </c>
      <c r="AL48" s="301"/>
      <c r="AM48" s="301"/>
      <c r="AN48" s="301"/>
      <c r="AO48" s="301"/>
      <c r="AP48" s="301"/>
      <c r="AQ48" s="301"/>
      <c r="AR48" s="301"/>
      <c r="AS48" s="301"/>
      <c r="AT48" s="301"/>
      <c r="AU48" s="301"/>
      <c r="AV48" s="301"/>
      <c r="AW48" s="301"/>
      <c r="AX48" s="302"/>
      <c r="AY48" s="303">
        <v>0.25</v>
      </c>
      <c r="AZ48" s="304"/>
      <c r="BA48" s="304"/>
      <c r="BB48" s="305"/>
      <c r="BC48" s="303">
        <f t="shared" si="2"/>
        <v>1</v>
      </c>
      <c r="BD48" s="304"/>
      <c r="BE48" s="304"/>
      <c r="BF48" s="305"/>
      <c r="BG48" s="309">
        <v>6399</v>
      </c>
      <c r="BH48" s="310"/>
      <c r="BI48" s="310"/>
      <c r="BJ48" s="623"/>
      <c r="BK48" s="624">
        <f t="shared" si="3"/>
        <v>1599.75</v>
      </c>
      <c r="BL48" s="625"/>
      <c r="BM48" s="625"/>
      <c r="BN48" s="625"/>
      <c r="BO48" s="625"/>
      <c r="BP48" s="626"/>
      <c r="BQ48" s="612"/>
      <c r="BR48" s="613"/>
      <c r="BS48" s="613"/>
      <c r="BT48" s="613"/>
      <c r="BU48" s="613"/>
      <c r="BV48" s="613"/>
      <c r="BW48" s="614"/>
      <c r="BX48" s="612"/>
      <c r="BY48" s="613"/>
      <c r="BZ48" s="613"/>
      <c r="CA48" s="613"/>
      <c r="CB48" s="613"/>
      <c r="CC48" s="614"/>
      <c r="CD48" s="612"/>
      <c r="CE48" s="613"/>
      <c r="CF48" s="613"/>
      <c r="CG48" s="613"/>
      <c r="CH48" s="613"/>
      <c r="CI48" s="614"/>
    </row>
    <row r="49" spans="1:87" ht="18" customHeight="1" x14ac:dyDescent="0.25">
      <c r="A49" s="75"/>
      <c r="B49" s="327"/>
      <c r="C49" s="328"/>
      <c r="D49" s="328"/>
      <c r="E49" s="328"/>
      <c r="F49" s="328"/>
      <c r="G49" s="328"/>
      <c r="H49" s="328"/>
      <c r="I49" s="328"/>
      <c r="J49" s="328"/>
      <c r="K49" s="328"/>
      <c r="L49" s="328"/>
      <c r="M49" s="328"/>
      <c r="N49" s="328"/>
      <c r="O49" s="328"/>
      <c r="P49" s="328"/>
      <c r="Q49" s="328"/>
      <c r="R49" s="328"/>
      <c r="S49" s="328"/>
      <c r="T49" s="328"/>
      <c r="U49" s="328"/>
      <c r="V49" s="328"/>
      <c r="W49" s="328"/>
      <c r="X49" s="328"/>
      <c r="Y49" s="329"/>
      <c r="Z49" s="336"/>
      <c r="AA49" s="337"/>
      <c r="AB49" s="337"/>
      <c r="AC49" s="337"/>
      <c r="AD49" s="338"/>
      <c r="AE49" s="336"/>
      <c r="AF49" s="337"/>
      <c r="AG49" s="337"/>
      <c r="AH49" s="337"/>
      <c r="AI49" s="337"/>
      <c r="AJ49" s="337"/>
      <c r="AK49" s="300" t="s">
        <v>529</v>
      </c>
      <c r="AL49" s="301"/>
      <c r="AM49" s="301"/>
      <c r="AN49" s="301"/>
      <c r="AO49" s="301"/>
      <c r="AP49" s="301"/>
      <c r="AQ49" s="301"/>
      <c r="AR49" s="301"/>
      <c r="AS49" s="301"/>
      <c r="AT49" s="301"/>
      <c r="AU49" s="301"/>
      <c r="AV49" s="301"/>
      <c r="AW49" s="301"/>
      <c r="AX49" s="302"/>
      <c r="AY49" s="303">
        <v>0.25</v>
      </c>
      <c r="AZ49" s="304"/>
      <c r="BA49" s="304"/>
      <c r="BB49" s="305"/>
      <c r="BC49" s="303">
        <f t="shared" si="2"/>
        <v>1</v>
      </c>
      <c r="BD49" s="304"/>
      <c r="BE49" s="304"/>
      <c r="BF49" s="305"/>
      <c r="BG49" s="309">
        <v>18911</v>
      </c>
      <c r="BH49" s="310"/>
      <c r="BI49" s="310"/>
      <c r="BJ49" s="623"/>
      <c r="BK49" s="624">
        <f t="shared" si="3"/>
        <v>4727.75</v>
      </c>
      <c r="BL49" s="625"/>
      <c r="BM49" s="625"/>
      <c r="BN49" s="625"/>
      <c r="BO49" s="625"/>
      <c r="BP49" s="626"/>
      <c r="BQ49" s="612"/>
      <c r="BR49" s="613"/>
      <c r="BS49" s="613"/>
      <c r="BT49" s="613"/>
      <c r="BU49" s="613"/>
      <c r="BV49" s="613"/>
      <c r="BW49" s="614"/>
      <c r="BX49" s="612"/>
      <c r="BY49" s="613"/>
      <c r="BZ49" s="613"/>
      <c r="CA49" s="613"/>
      <c r="CB49" s="613"/>
      <c r="CC49" s="614"/>
      <c r="CD49" s="612"/>
      <c r="CE49" s="613"/>
      <c r="CF49" s="613"/>
      <c r="CG49" s="613"/>
      <c r="CH49" s="613"/>
      <c r="CI49" s="614"/>
    </row>
    <row r="50" spans="1:87" ht="18" customHeight="1" x14ac:dyDescent="0.25">
      <c r="A50" s="75"/>
      <c r="B50" s="327"/>
      <c r="C50" s="328"/>
      <c r="D50" s="328"/>
      <c r="E50" s="328"/>
      <c r="F50" s="328"/>
      <c r="G50" s="328"/>
      <c r="H50" s="328"/>
      <c r="I50" s="328"/>
      <c r="J50" s="328"/>
      <c r="K50" s="328"/>
      <c r="L50" s="328"/>
      <c r="M50" s="328"/>
      <c r="N50" s="328"/>
      <c r="O50" s="328"/>
      <c r="P50" s="328"/>
      <c r="Q50" s="328"/>
      <c r="R50" s="328"/>
      <c r="S50" s="328"/>
      <c r="T50" s="328"/>
      <c r="U50" s="328"/>
      <c r="V50" s="328"/>
      <c r="W50" s="328"/>
      <c r="X50" s="328"/>
      <c r="Y50" s="329"/>
      <c r="Z50" s="336"/>
      <c r="AA50" s="337"/>
      <c r="AB50" s="337"/>
      <c r="AC50" s="337"/>
      <c r="AD50" s="338"/>
      <c r="AE50" s="336"/>
      <c r="AF50" s="337"/>
      <c r="AG50" s="337"/>
      <c r="AH50" s="337"/>
      <c r="AI50" s="337"/>
      <c r="AJ50" s="337"/>
      <c r="AK50" s="300" t="s">
        <v>530</v>
      </c>
      <c r="AL50" s="301"/>
      <c r="AM50" s="301"/>
      <c r="AN50" s="301"/>
      <c r="AO50" s="301"/>
      <c r="AP50" s="301"/>
      <c r="AQ50" s="301"/>
      <c r="AR50" s="301"/>
      <c r="AS50" s="301"/>
      <c r="AT50" s="301"/>
      <c r="AU50" s="301"/>
      <c r="AV50" s="301"/>
      <c r="AW50" s="301"/>
      <c r="AX50" s="302"/>
      <c r="AY50" s="303">
        <v>0.25</v>
      </c>
      <c r="AZ50" s="304"/>
      <c r="BA50" s="304"/>
      <c r="BB50" s="305"/>
      <c r="BC50" s="303">
        <f t="shared" si="2"/>
        <v>1</v>
      </c>
      <c r="BD50" s="304"/>
      <c r="BE50" s="304"/>
      <c r="BF50" s="305"/>
      <c r="BG50" s="309">
        <v>22629</v>
      </c>
      <c r="BH50" s="310"/>
      <c r="BI50" s="310"/>
      <c r="BJ50" s="623"/>
      <c r="BK50" s="624">
        <f t="shared" si="3"/>
        <v>5657.25</v>
      </c>
      <c r="BL50" s="625"/>
      <c r="BM50" s="625"/>
      <c r="BN50" s="625"/>
      <c r="BO50" s="625"/>
      <c r="BP50" s="626"/>
      <c r="BQ50" s="612"/>
      <c r="BR50" s="613"/>
      <c r="BS50" s="613"/>
      <c r="BT50" s="613"/>
      <c r="BU50" s="613"/>
      <c r="BV50" s="613"/>
      <c r="BW50" s="614"/>
      <c r="BX50" s="612"/>
      <c r="BY50" s="613"/>
      <c r="BZ50" s="613"/>
      <c r="CA50" s="613"/>
      <c r="CB50" s="613"/>
      <c r="CC50" s="614"/>
      <c r="CD50" s="612"/>
      <c r="CE50" s="613"/>
      <c r="CF50" s="613"/>
      <c r="CG50" s="613"/>
      <c r="CH50" s="613"/>
      <c r="CI50" s="614"/>
    </row>
    <row r="51" spans="1:87" ht="18" customHeight="1" x14ac:dyDescent="0.25">
      <c r="A51" s="75"/>
      <c r="B51" s="327"/>
      <c r="C51" s="328"/>
      <c r="D51" s="328"/>
      <c r="E51" s="328"/>
      <c r="F51" s="328"/>
      <c r="G51" s="328"/>
      <c r="H51" s="328"/>
      <c r="I51" s="328"/>
      <c r="J51" s="328"/>
      <c r="K51" s="328"/>
      <c r="L51" s="328"/>
      <c r="M51" s="328"/>
      <c r="N51" s="328"/>
      <c r="O51" s="328"/>
      <c r="P51" s="328"/>
      <c r="Q51" s="328"/>
      <c r="R51" s="328"/>
      <c r="S51" s="328"/>
      <c r="T51" s="328"/>
      <c r="U51" s="328"/>
      <c r="V51" s="328"/>
      <c r="W51" s="328"/>
      <c r="X51" s="328"/>
      <c r="Y51" s="329"/>
      <c r="Z51" s="336"/>
      <c r="AA51" s="337"/>
      <c r="AB51" s="337"/>
      <c r="AC51" s="337"/>
      <c r="AD51" s="338"/>
      <c r="AE51" s="336"/>
      <c r="AF51" s="337"/>
      <c r="AG51" s="337"/>
      <c r="AH51" s="337"/>
      <c r="AI51" s="337"/>
      <c r="AJ51" s="337"/>
      <c r="AK51" s="300" t="s">
        <v>18</v>
      </c>
      <c r="AL51" s="301"/>
      <c r="AM51" s="301"/>
      <c r="AN51" s="301"/>
      <c r="AO51" s="301"/>
      <c r="AP51" s="301"/>
      <c r="AQ51" s="301"/>
      <c r="AR51" s="301"/>
      <c r="AS51" s="301"/>
      <c r="AT51" s="301"/>
      <c r="AU51" s="301"/>
      <c r="AV51" s="301"/>
      <c r="AW51" s="301"/>
      <c r="AX51" s="302"/>
      <c r="AY51" s="303">
        <v>0.25</v>
      </c>
      <c r="AZ51" s="304"/>
      <c r="BA51" s="304"/>
      <c r="BB51" s="305"/>
      <c r="BC51" s="303">
        <f t="shared" si="2"/>
        <v>1</v>
      </c>
      <c r="BD51" s="304"/>
      <c r="BE51" s="304"/>
      <c r="BF51" s="305"/>
      <c r="BG51" s="309">
        <v>28961</v>
      </c>
      <c r="BH51" s="310"/>
      <c r="BI51" s="310"/>
      <c r="BJ51" s="623"/>
      <c r="BK51" s="624">
        <f t="shared" si="3"/>
        <v>7240.25</v>
      </c>
      <c r="BL51" s="625"/>
      <c r="BM51" s="625"/>
      <c r="BN51" s="625"/>
      <c r="BO51" s="625"/>
      <c r="BP51" s="626"/>
      <c r="BQ51" s="612"/>
      <c r="BR51" s="613"/>
      <c r="BS51" s="613"/>
      <c r="BT51" s="613"/>
      <c r="BU51" s="613"/>
      <c r="BV51" s="613"/>
      <c r="BW51" s="614"/>
      <c r="BX51" s="612"/>
      <c r="BY51" s="613"/>
      <c r="BZ51" s="613"/>
      <c r="CA51" s="613"/>
      <c r="CB51" s="613"/>
      <c r="CC51" s="614"/>
      <c r="CD51" s="612"/>
      <c r="CE51" s="613"/>
      <c r="CF51" s="613"/>
      <c r="CG51" s="613"/>
      <c r="CH51" s="613"/>
      <c r="CI51" s="614"/>
    </row>
    <row r="52" spans="1:87" ht="18" customHeight="1" x14ac:dyDescent="0.25">
      <c r="A52" s="75"/>
      <c r="B52" s="327"/>
      <c r="C52" s="328"/>
      <c r="D52" s="328"/>
      <c r="E52" s="328"/>
      <c r="F52" s="328"/>
      <c r="G52" s="328"/>
      <c r="H52" s="328"/>
      <c r="I52" s="328"/>
      <c r="J52" s="328"/>
      <c r="K52" s="328"/>
      <c r="L52" s="328"/>
      <c r="M52" s="328"/>
      <c r="N52" s="328"/>
      <c r="O52" s="328"/>
      <c r="P52" s="328"/>
      <c r="Q52" s="328"/>
      <c r="R52" s="328"/>
      <c r="S52" s="328"/>
      <c r="T52" s="328"/>
      <c r="U52" s="328"/>
      <c r="V52" s="328"/>
      <c r="W52" s="328"/>
      <c r="X52" s="328"/>
      <c r="Y52" s="329"/>
      <c r="Z52" s="336"/>
      <c r="AA52" s="337"/>
      <c r="AB52" s="337"/>
      <c r="AC52" s="337"/>
      <c r="AD52" s="338"/>
      <c r="AE52" s="336"/>
      <c r="AF52" s="337"/>
      <c r="AG52" s="337"/>
      <c r="AH52" s="337"/>
      <c r="AI52" s="337"/>
      <c r="AJ52" s="337"/>
      <c r="AK52" s="300" t="s">
        <v>37</v>
      </c>
      <c r="AL52" s="301"/>
      <c r="AM52" s="301"/>
      <c r="AN52" s="301"/>
      <c r="AO52" s="301"/>
      <c r="AP52" s="301"/>
      <c r="AQ52" s="301"/>
      <c r="AR52" s="301"/>
      <c r="AS52" s="301"/>
      <c r="AT52" s="301"/>
      <c r="AU52" s="301"/>
      <c r="AV52" s="301"/>
      <c r="AW52" s="301"/>
      <c r="AX52" s="302"/>
      <c r="AY52" s="303">
        <v>0.25</v>
      </c>
      <c r="AZ52" s="304"/>
      <c r="BA52" s="304"/>
      <c r="BB52" s="305"/>
      <c r="BC52" s="303">
        <f t="shared" si="2"/>
        <v>1</v>
      </c>
      <c r="BD52" s="304"/>
      <c r="BE52" s="304"/>
      <c r="BF52" s="305"/>
      <c r="BG52" s="309">
        <v>11840</v>
      </c>
      <c r="BH52" s="310"/>
      <c r="BI52" s="310"/>
      <c r="BJ52" s="623"/>
      <c r="BK52" s="624">
        <f t="shared" si="3"/>
        <v>2960</v>
      </c>
      <c r="BL52" s="625"/>
      <c r="BM52" s="625"/>
      <c r="BN52" s="625"/>
      <c r="BO52" s="625"/>
      <c r="BP52" s="626"/>
      <c r="BQ52" s="612"/>
      <c r="BR52" s="613"/>
      <c r="BS52" s="613"/>
      <c r="BT52" s="613"/>
      <c r="BU52" s="613"/>
      <c r="BV52" s="613"/>
      <c r="BW52" s="614"/>
      <c r="BX52" s="612"/>
      <c r="BY52" s="613"/>
      <c r="BZ52" s="613"/>
      <c r="CA52" s="613"/>
      <c r="CB52" s="613"/>
      <c r="CC52" s="614"/>
      <c r="CD52" s="612"/>
      <c r="CE52" s="613"/>
      <c r="CF52" s="613"/>
      <c r="CG52" s="613"/>
      <c r="CH52" s="613"/>
      <c r="CI52" s="614"/>
    </row>
    <row r="53" spans="1:87" ht="18" customHeight="1" x14ac:dyDescent="0.25">
      <c r="A53" s="75"/>
      <c r="B53" s="327"/>
      <c r="C53" s="328"/>
      <c r="D53" s="328"/>
      <c r="E53" s="328"/>
      <c r="F53" s="328"/>
      <c r="G53" s="328"/>
      <c r="H53" s="328"/>
      <c r="I53" s="328"/>
      <c r="J53" s="328"/>
      <c r="K53" s="328"/>
      <c r="L53" s="328"/>
      <c r="M53" s="328"/>
      <c r="N53" s="328"/>
      <c r="O53" s="328"/>
      <c r="P53" s="328"/>
      <c r="Q53" s="328"/>
      <c r="R53" s="328"/>
      <c r="S53" s="328"/>
      <c r="T53" s="328"/>
      <c r="U53" s="328"/>
      <c r="V53" s="328"/>
      <c r="W53" s="328"/>
      <c r="X53" s="328"/>
      <c r="Y53" s="329"/>
      <c r="Z53" s="336"/>
      <c r="AA53" s="337"/>
      <c r="AB53" s="337"/>
      <c r="AC53" s="337"/>
      <c r="AD53" s="338"/>
      <c r="AE53" s="336"/>
      <c r="AF53" s="337"/>
      <c r="AG53" s="337"/>
      <c r="AH53" s="337"/>
      <c r="AI53" s="337"/>
      <c r="AJ53" s="337"/>
      <c r="AK53" s="300" t="s">
        <v>38</v>
      </c>
      <c r="AL53" s="301"/>
      <c r="AM53" s="301"/>
      <c r="AN53" s="301"/>
      <c r="AO53" s="301"/>
      <c r="AP53" s="301"/>
      <c r="AQ53" s="301"/>
      <c r="AR53" s="301"/>
      <c r="AS53" s="301"/>
      <c r="AT53" s="301"/>
      <c r="AU53" s="301"/>
      <c r="AV53" s="301"/>
      <c r="AW53" s="301"/>
      <c r="AX53" s="302"/>
      <c r="AY53" s="303">
        <v>0.25</v>
      </c>
      <c r="AZ53" s="304"/>
      <c r="BA53" s="304"/>
      <c r="BB53" s="305"/>
      <c r="BC53" s="303">
        <f t="shared" si="2"/>
        <v>1</v>
      </c>
      <c r="BD53" s="304"/>
      <c r="BE53" s="304"/>
      <c r="BF53" s="305"/>
      <c r="BG53" s="309">
        <v>11840</v>
      </c>
      <c r="BH53" s="310"/>
      <c r="BI53" s="310"/>
      <c r="BJ53" s="623"/>
      <c r="BK53" s="624">
        <f t="shared" si="3"/>
        <v>2960</v>
      </c>
      <c r="BL53" s="625"/>
      <c r="BM53" s="625"/>
      <c r="BN53" s="625"/>
      <c r="BO53" s="625"/>
      <c r="BP53" s="626"/>
      <c r="BQ53" s="612"/>
      <c r="BR53" s="613"/>
      <c r="BS53" s="613"/>
      <c r="BT53" s="613"/>
      <c r="BU53" s="613"/>
      <c r="BV53" s="613"/>
      <c r="BW53" s="614"/>
      <c r="BX53" s="612"/>
      <c r="BY53" s="613"/>
      <c r="BZ53" s="613"/>
      <c r="CA53" s="613"/>
      <c r="CB53" s="613"/>
      <c r="CC53" s="614"/>
      <c r="CD53" s="612"/>
      <c r="CE53" s="613"/>
      <c r="CF53" s="613"/>
      <c r="CG53" s="613"/>
      <c r="CH53" s="613"/>
      <c r="CI53" s="614"/>
    </row>
    <row r="54" spans="1:87" ht="18" customHeight="1" thickBot="1" x14ac:dyDescent="0.3">
      <c r="A54" s="75"/>
      <c r="B54" s="330"/>
      <c r="C54" s="331"/>
      <c r="D54" s="331"/>
      <c r="E54" s="331"/>
      <c r="F54" s="331"/>
      <c r="G54" s="331"/>
      <c r="H54" s="331"/>
      <c r="I54" s="331"/>
      <c r="J54" s="331"/>
      <c r="K54" s="331"/>
      <c r="L54" s="331"/>
      <c r="M54" s="331"/>
      <c r="N54" s="331"/>
      <c r="O54" s="331"/>
      <c r="P54" s="331"/>
      <c r="Q54" s="331"/>
      <c r="R54" s="331"/>
      <c r="S54" s="331"/>
      <c r="T54" s="331"/>
      <c r="U54" s="331"/>
      <c r="V54" s="331"/>
      <c r="W54" s="331"/>
      <c r="X54" s="331"/>
      <c r="Y54" s="332"/>
      <c r="Z54" s="339"/>
      <c r="AA54" s="340"/>
      <c r="AB54" s="340"/>
      <c r="AC54" s="340"/>
      <c r="AD54" s="341"/>
      <c r="AE54" s="339"/>
      <c r="AF54" s="340"/>
      <c r="AG54" s="340"/>
      <c r="AH54" s="340"/>
      <c r="AI54" s="340"/>
      <c r="AJ54" s="340"/>
      <c r="AK54" s="392" t="s">
        <v>39</v>
      </c>
      <c r="AL54" s="393"/>
      <c r="AM54" s="393"/>
      <c r="AN54" s="393"/>
      <c r="AO54" s="393"/>
      <c r="AP54" s="393"/>
      <c r="AQ54" s="393"/>
      <c r="AR54" s="393"/>
      <c r="AS54" s="393"/>
      <c r="AT54" s="393"/>
      <c r="AU54" s="393"/>
      <c r="AV54" s="393"/>
      <c r="AW54" s="393"/>
      <c r="AX54" s="394"/>
      <c r="AY54" s="395">
        <v>0.25</v>
      </c>
      <c r="AZ54" s="396"/>
      <c r="BA54" s="396"/>
      <c r="BB54" s="397"/>
      <c r="BC54" s="395">
        <f t="shared" si="2"/>
        <v>1</v>
      </c>
      <c r="BD54" s="396"/>
      <c r="BE54" s="396"/>
      <c r="BF54" s="397"/>
      <c r="BG54" s="401">
        <v>11840</v>
      </c>
      <c r="BH54" s="402"/>
      <c r="BI54" s="402"/>
      <c r="BJ54" s="618"/>
      <c r="BK54" s="619">
        <f t="shared" si="3"/>
        <v>2960</v>
      </c>
      <c r="BL54" s="620"/>
      <c r="BM54" s="620"/>
      <c r="BN54" s="620"/>
      <c r="BO54" s="620"/>
      <c r="BP54" s="621"/>
      <c r="BQ54" s="615"/>
      <c r="BR54" s="616"/>
      <c r="BS54" s="616"/>
      <c r="BT54" s="616"/>
      <c r="BU54" s="616"/>
      <c r="BV54" s="616"/>
      <c r="BW54" s="617"/>
      <c r="BX54" s="615"/>
      <c r="BY54" s="616"/>
      <c r="BZ54" s="616"/>
      <c r="CA54" s="616"/>
      <c r="CB54" s="616"/>
      <c r="CC54" s="617"/>
      <c r="CD54" s="615"/>
      <c r="CE54" s="616"/>
      <c r="CF54" s="616"/>
      <c r="CG54" s="616"/>
      <c r="CH54" s="616"/>
      <c r="CI54" s="617"/>
    </row>
    <row r="55" spans="1:87" ht="18" customHeight="1" thickBot="1" x14ac:dyDescent="0.3">
      <c r="A55" s="75"/>
      <c r="B55" s="377"/>
      <c r="C55" s="378"/>
      <c r="D55" s="378"/>
      <c r="E55" s="378"/>
      <c r="F55" s="378"/>
      <c r="G55" s="378"/>
      <c r="H55" s="378"/>
      <c r="I55" s="378"/>
      <c r="J55" s="378"/>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9"/>
      <c r="AK55" s="380" t="s">
        <v>3</v>
      </c>
      <c r="AL55" s="381"/>
      <c r="AM55" s="381"/>
      <c r="AN55" s="381"/>
      <c r="AO55" s="381"/>
      <c r="AP55" s="381"/>
      <c r="AQ55" s="381"/>
      <c r="AR55" s="381"/>
      <c r="AS55" s="381"/>
      <c r="AT55" s="381"/>
      <c r="AU55" s="381"/>
      <c r="AV55" s="381"/>
      <c r="AW55" s="381"/>
      <c r="AX55" s="381"/>
      <c r="AY55" s="381"/>
      <c r="AZ55" s="381"/>
      <c r="BA55" s="381"/>
      <c r="BB55" s="381"/>
      <c r="BC55" s="381"/>
      <c r="BD55" s="381"/>
      <c r="BE55" s="381"/>
      <c r="BF55" s="381"/>
      <c r="BG55" s="381"/>
      <c r="BH55" s="381"/>
      <c r="BI55" s="381"/>
      <c r="BJ55" s="630"/>
      <c r="BK55" s="627">
        <f>SUM(BK42:BP54)</f>
        <v>62675.75</v>
      </c>
      <c r="BL55" s="628"/>
      <c r="BM55" s="628"/>
      <c r="BN55" s="628"/>
      <c r="BO55" s="628"/>
      <c r="BP55" s="629"/>
      <c r="BQ55" s="387" t="s">
        <v>100</v>
      </c>
      <c r="BR55" s="388"/>
      <c r="BS55" s="388"/>
      <c r="BT55" s="388"/>
      <c r="BU55" s="388"/>
      <c r="BV55" s="388"/>
      <c r="BW55" s="388"/>
      <c r="BX55" s="388"/>
      <c r="BY55" s="388"/>
      <c r="BZ55" s="388"/>
      <c r="CA55" s="388"/>
      <c r="CB55" s="388"/>
      <c r="CC55" s="389"/>
      <c r="CD55" s="390">
        <f>+CD42*AE42</f>
        <v>765532.9411764706</v>
      </c>
      <c r="CE55" s="390"/>
      <c r="CF55" s="390"/>
      <c r="CG55" s="390"/>
      <c r="CH55" s="390"/>
      <c r="CI55" s="391"/>
    </row>
    <row r="56" spans="1:87" ht="18" customHeight="1" thickBot="1" x14ac:dyDescent="0.3">
      <c r="A56" s="75"/>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BG56" s="78"/>
      <c r="BH56" s="78"/>
      <c r="BI56" s="78"/>
      <c r="BJ56" s="78"/>
      <c r="BK56" s="79"/>
      <c r="BL56" s="79"/>
      <c r="BM56" s="79"/>
      <c r="BN56" s="79"/>
      <c r="BO56" s="79"/>
      <c r="BP56" s="79"/>
      <c r="BQ56" s="79"/>
      <c r="BR56" s="79"/>
      <c r="BS56" s="79"/>
      <c r="BT56" s="79"/>
      <c r="BU56" s="79"/>
      <c r="BV56" s="79"/>
      <c r="BW56" s="79"/>
      <c r="BX56" s="79"/>
      <c r="BY56" s="79"/>
      <c r="BZ56" s="79"/>
      <c r="CA56" s="79"/>
      <c r="CB56" s="79"/>
      <c r="CC56" s="79"/>
      <c r="CD56" s="79"/>
      <c r="CE56" s="79"/>
      <c r="CF56" s="79"/>
      <c r="CG56" s="79"/>
      <c r="CH56" s="79"/>
      <c r="CI56" s="79"/>
    </row>
    <row r="57" spans="1:87" ht="18" customHeight="1" x14ac:dyDescent="0.25">
      <c r="A57" s="75"/>
      <c r="B57" s="348" t="s">
        <v>0</v>
      </c>
      <c r="C57" s="349"/>
      <c r="D57" s="349"/>
      <c r="E57" s="349"/>
      <c r="F57" s="349"/>
      <c r="G57" s="349"/>
      <c r="H57" s="349"/>
      <c r="I57" s="349"/>
      <c r="J57" s="349"/>
      <c r="K57" s="349"/>
      <c r="L57" s="349"/>
      <c r="M57" s="349"/>
      <c r="N57" s="349"/>
      <c r="O57" s="349"/>
      <c r="P57" s="349"/>
      <c r="Q57" s="349"/>
      <c r="R57" s="349"/>
      <c r="S57" s="349"/>
      <c r="T57" s="349"/>
      <c r="U57" s="349"/>
      <c r="V57" s="349"/>
      <c r="W57" s="349"/>
      <c r="X57" s="349"/>
      <c r="Y57" s="350"/>
      <c r="Z57" s="348" t="s">
        <v>80</v>
      </c>
      <c r="AA57" s="349"/>
      <c r="AB57" s="349"/>
      <c r="AC57" s="349"/>
      <c r="AD57" s="350"/>
      <c r="AE57" s="357" t="s">
        <v>79</v>
      </c>
      <c r="AF57" s="358"/>
      <c r="AG57" s="358"/>
      <c r="AH57" s="358"/>
      <c r="AI57" s="358"/>
      <c r="AJ57" s="359"/>
      <c r="AK57" s="357" t="s">
        <v>81</v>
      </c>
      <c r="AL57" s="358"/>
      <c r="AM57" s="358"/>
      <c r="AN57" s="358"/>
      <c r="AO57" s="358"/>
      <c r="AP57" s="358"/>
      <c r="AQ57" s="358"/>
      <c r="AR57" s="358"/>
      <c r="AS57" s="358"/>
      <c r="AT57" s="358"/>
      <c r="AU57" s="358"/>
      <c r="AV57" s="358"/>
      <c r="AW57" s="358"/>
      <c r="AX57" s="359"/>
      <c r="AY57" s="357" t="s">
        <v>1</v>
      </c>
      <c r="AZ57" s="358"/>
      <c r="BA57" s="358"/>
      <c r="BB57" s="359"/>
      <c r="BC57" s="348" t="s">
        <v>104</v>
      </c>
      <c r="BD57" s="349"/>
      <c r="BE57" s="349"/>
      <c r="BF57" s="350"/>
      <c r="BG57" s="366" t="s">
        <v>82</v>
      </c>
      <c r="BH57" s="367"/>
      <c r="BI57" s="367"/>
      <c r="BJ57" s="368"/>
      <c r="BK57" s="315" t="s">
        <v>99</v>
      </c>
      <c r="BL57" s="316"/>
      <c r="BM57" s="316"/>
      <c r="BN57" s="316"/>
      <c r="BO57" s="316"/>
      <c r="BP57" s="317"/>
      <c r="BQ57" s="315" t="s">
        <v>83</v>
      </c>
      <c r="BR57" s="316"/>
      <c r="BS57" s="316"/>
      <c r="BT57" s="316"/>
      <c r="BU57" s="316"/>
      <c r="BV57" s="316"/>
      <c r="BW57" s="317"/>
      <c r="BX57" s="315" t="s">
        <v>84</v>
      </c>
      <c r="BY57" s="316"/>
      <c r="BZ57" s="316"/>
      <c r="CA57" s="316"/>
      <c r="CB57" s="316"/>
      <c r="CC57" s="317"/>
      <c r="CD57" s="315" t="s">
        <v>85</v>
      </c>
      <c r="CE57" s="316"/>
      <c r="CF57" s="316"/>
      <c r="CG57" s="316"/>
      <c r="CH57" s="316"/>
      <c r="CI57" s="317"/>
    </row>
    <row r="58" spans="1:87" ht="18" customHeight="1" x14ac:dyDescent="0.25">
      <c r="A58" s="75"/>
      <c r="B58" s="351"/>
      <c r="C58" s="352"/>
      <c r="D58" s="352"/>
      <c r="E58" s="352"/>
      <c r="F58" s="352"/>
      <c r="G58" s="352"/>
      <c r="H58" s="352"/>
      <c r="I58" s="352"/>
      <c r="J58" s="352"/>
      <c r="K58" s="352"/>
      <c r="L58" s="352"/>
      <c r="M58" s="352"/>
      <c r="N58" s="352"/>
      <c r="O58" s="352"/>
      <c r="P58" s="352"/>
      <c r="Q58" s="352"/>
      <c r="R58" s="352"/>
      <c r="S58" s="352"/>
      <c r="T58" s="352"/>
      <c r="U58" s="352"/>
      <c r="V58" s="352"/>
      <c r="W58" s="352"/>
      <c r="X58" s="352"/>
      <c r="Y58" s="353"/>
      <c r="Z58" s="351"/>
      <c r="AA58" s="352"/>
      <c r="AB58" s="352"/>
      <c r="AC58" s="352"/>
      <c r="AD58" s="353"/>
      <c r="AE58" s="360"/>
      <c r="AF58" s="361"/>
      <c r="AG58" s="361"/>
      <c r="AH58" s="361"/>
      <c r="AI58" s="361"/>
      <c r="AJ58" s="362"/>
      <c r="AK58" s="360"/>
      <c r="AL58" s="361"/>
      <c r="AM58" s="361"/>
      <c r="AN58" s="361"/>
      <c r="AO58" s="361"/>
      <c r="AP58" s="361"/>
      <c r="AQ58" s="361"/>
      <c r="AR58" s="361"/>
      <c r="AS58" s="361"/>
      <c r="AT58" s="361"/>
      <c r="AU58" s="361"/>
      <c r="AV58" s="361"/>
      <c r="AW58" s="361"/>
      <c r="AX58" s="362"/>
      <c r="AY58" s="360"/>
      <c r="AZ58" s="361"/>
      <c r="BA58" s="361"/>
      <c r="BB58" s="362"/>
      <c r="BC58" s="351"/>
      <c r="BD58" s="352"/>
      <c r="BE58" s="352"/>
      <c r="BF58" s="353"/>
      <c r="BG58" s="369"/>
      <c r="BH58" s="370"/>
      <c r="BI58" s="370"/>
      <c r="BJ58" s="371"/>
      <c r="BK58" s="318"/>
      <c r="BL58" s="319"/>
      <c r="BM58" s="319"/>
      <c r="BN58" s="319"/>
      <c r="BO58" s="319"/>
      <c r="BP58" s="320"/>
      <c r="BQ58" s="318"/>
      <c r="BR58" s="319"/>
      <c r="BS58" s="319"/>
      <c r="BT58" s="319"/>
      <c r="BU58" s="319"/>
      <c r="BV58" s="319"/>
      <c r="BW58" s="320"/>
      <c r="BX58" s="318"/>
      <c r="BY58" s="319"/>
      <c r="BZ58" s="319"/>
      <c r="CA58" s="319"/>
      <c r="CB58" s="319"/>
      <c r="CC58" s="320"/>
      <c r="CD58" s="318"/>
      <c r="CE58" s="319"/>
      <c r="CF58" s="319"/>
      <c r="CG58" s="319"/>
      <c r="CH58" s="319"/>
      <c r="CI58" s="320"/>
    </row>
    <row r="59" spans="1:87" ht="18" customHeight="1" thickBot="1" x14ac:dyDescent="0.3">
      <c r="A59" s="75"/>
      <c r="B59" s="354"/>
      <c r="C59" s="355"/>
      <c r="D59" s="355"/>
      <c r="E59" s="355"/>
      <c r="F59" s="355"/>
      <c r="G59" s="355"/>
      <c r="H59" s="355"/>
      <c r="I59" s="355"/>
      <c r="J59" s="355"/>
      <c r="K59" s="355"/>
      <c r="L59" s="355"/>
      <c r="M59" s="355"/>
      <c r="N59" s="355"/>
      <c r="O59" s="355"/>
      <c r="P59" s="355"/>
      <c r="Q59" s="355"/>
      <c r="R59" s="355"/>
      <c r="S59" s="355"/>
      <c r="T59" s="355"/>
      <c r="U59" s="355"/>
      <c r="V59" s="355"/>
      <c r="W59" s="355"/>
      <c r="X59" s="355"/>
      <c r="Y59" s="356"/>
      <c r="Z59" s="354"/>
      <c r="AA59" s="355"/>
      <c r="AB59" s="355"/>
      <c r="AC59" s="355"/>
      <c r="AD59" s="356"/>
      <c r="AE59" s="363"/>
      <c r="AF59" s="364"/>
      <c r="AG59" s="364"/>
      <c r="AH59" s="364"/>
      <c r="AI59" s="364"/>
      <c r="AJ59" s="365"/>
      <c r="AK59" s="360"/>
      <c r="AL59" s="361"/>
      <c r="AM59" s="361"/>
      <c r="AN59" s="361"/>
      <c r="AO59" s="361"/>
      <c r="AP59" s="361"/>
      <c r="AQ59" s="361"/>
      <c r="AR59" s="361"/>
      <c r="AS59" s="361"/>
      <c r="AT59" s="361"/>
      <c r="AU59" s="361"/>
      <c r="AV59" s="361"/>
      <c r="AW59" s="361"/>
      <c r="AX59" s="362"/>
      <c r="AY59" s="360"/>
      <c r="AZ59" s="361"/>
      <c r="BA59" s="361"/>
      <c r="BB59" s="362"/>
      <c r="BC59" s="351"/>
      <c r="BD59" s="352"/>
      <c r="BE59" s="352"/>
      <c r="BF59" s="353"/>
      <c r="BG59" s="369"/>
      <c r="BH59" s="370"/>
      <c r="BI59" s="370"/>
      <c r="BJ59" s="371"/>
      <c r="BK59" s="318"/>
      <c r="BL59" s="319"/>
      <c r="BM59" s="319"/>
      <c r="BN59" s="319"/>
      <c r="BO59" s="319"/>
      <c r="BP59" s="320"/>
      <c r="BQ59" s="321"/>
      <c r="BR59" s="322"/>
      <c r="BS59" s="322"/>
      <c r="BT59" s="322"/>
      <c r="BU59" s="322"/>
      <c r="BV59" s="322"/>
      <c r="BW59" s="323"/>
      <c r="BX59" s="321"/>
      <c r="BY59" s="322"/>
      <c r="BZ59" s="322"/>
      <c r="CA59" s="322"/>
      <c r="CB59" s="322"/>
      <c r="CC59" s="323"/>
      <c r="CD59" s="321"/>
      <c r="CE59" s="322"/>
      <c r="CF59" s="322"/>
      <c r="CG59" s="322"/>
      <c r="CH59" s="322"/>
      <c r="CI59" s="323"/>
    </row>
    <row r="60" spans="1:87" ht="18.75" customHeight="1" x14ac:dyDescent="0.25">
      <c r="A60" s="75"/>
      <c r="B60" s="324" t="s">
        <v>763</v>
      </c>
      <c r="C60" s="325"/>
      <c r="D60" s="325"/>
      <c r="E60" s="325"/>
      <c r="F60" s="325"/>
      <c r="G60" s="325"/>
      <c r="H60" s="325"/>
      <c r="I60" s="325"/>
      <c r="J60" s="325"/>
      <c r="K60" s="325"/>
      <c r="L60" s="325"/>
      <c r="M60" s="325"/>
      <c r="N60" s="325"/>
      <c r="O60" s="325"/>
      <c r="P60" s="325"/>
      <c r="Q60" s="325"/>
      <c r="R60" s="325"/>
      <c r="S60" s="325"/>
      <c r="T60" s="325"/>
      <c r="U60" s="325"/>
      <c r="V60" s="325"/>
      <c r="W60" s="325"/>
      <c r="X60" s="325"/>
      <c r="Y60" s="326"/>
      <c r="Z60" s="333" t="s">
        <v>773</v>
      </c>
      <c r="AA60" s="334"/>
      <c r="AB60" s="334"/>
      <c r="AC60" s="334"/>
      <c r="AD60" s="335"/>
      <c r="AE60" s="333">
        <v>1</v>
      </c>
      <c r="AF60" s="334"/>
      <c r="AG60" s="334"/>
      <c r="AH60" s="334"/>
      <c r="AI60" s="334"/>
      <c r="AJ60" s="335"/>
      <c r="AK60" s="342" t="s">
        <v>41</v>
      </c>
      <c r="AL60" s="343"/>
      <c r="AM60" s="343"/>
      <c r="AN60" s="343"/>
      <c r="AO60" s="343"/>
      <c r="AP60" s="343"/>
      <c r="AQ60" s="343"/>
      <c r="AR60" s="343"/>
      <c r="AS60" s="343"/>
      <c r="AT60" s="343"/>
      <c r="AU60" s="343"/>
      <c r="AV60" s="343"/>
      <c r="AW60" s="343"/>
      <c r="AX60" s="605"/>
      <c r="AY60" s="345">
        <v>4</v>
      </c>
      <c r="AZ60" s="346"/>
      <c r="BA60" s="346"/>
      <c r="BB60" s="347"/>
      <c r="BC60" s="345">
        <f>+$AE$60*AY60</f>
        <v>4</v>
      </c>
      <c r="BD60" s="346"/>
      <c r="BE60" s="346"/>
      <c r="BF60" s="347"/>
      <c r="BG60" s="285">
        <v>22629</v>
      </c>
      <c r="BH60" s="286"/>
      <c r="BI60" s="286"/>
      <c r="BJ60" s="622"/>
      <c r="BK60" s="288">
        <f>+AY60*BG60</f>
        <v>90516</v>
      </c>
      <c r="BL60" s="289"/>
      <c r="BM60" s="289"/>
      <c r="BN60" s="289"/>
      <c r="BO60" s="289"/>
      <c r="BP60" s="290"/>
      <c r="BQ60" s="609">
        <v>1000000</v>
      </c>
      <c r="BR60" s="610"/>
      <c r="BS60" s="610"/>
      <c r="BT60" s="610"/>
      <c r="BU60" s="610"/>
      <c r="BV60" s="610"/>
      <c r="BW60" s="611"/>
      <c r="BX60" s="609">
        <f>+(((BK73+BQ60)*15)/85)</f>
        <v>353437.4117647059</v>
      </c>
      <c r="BY60" s="610"/>
      <c r="BZ60" s="610"/>
      <c r="CA60" s="610"/>
      <c r="CB60" s="610"/>
      <c r="CC60" s="611"/>
      <c r="CD60" s="609">
        <f>+BK73+BQ60+BX60</f>
        <v>2356249.411764706</v>
      </c>
      <c r="CE60" s="610"/>
      <c r="CF60" s="610"/>
      <c r="CG60" s="610"/>
      <c r="CH60" s="610"/>
      <c r="CI60" s="611"/>
    </row>
    <row r="61" spans="1:87" ht="18.75" customHeight="1" x14ac:dyDescent="0.25">
      <c r="A61" s="75"/>
      <c r="B61" s="327"/>
      <c r="C61" s="328"/>
      <c r="D61" s="328"/>
      <c r="E61" s="328"/>
      <c r="F61" s="328"/>
      <c r="G61" s="328"/>
      <c r="H61" s="328"/>
      <c r="I61" s="328"/>
      <c r="J61" s="328"/>
      <c r="K61" s="328"/>
      <c r="L61" s="328"/>
      <c r="M61" s="328"/>
      <c r="N61" s="328"/>
      <c r="O61" s="328"/>
      <c r="P61" s="328"/>
      <c r="Q61" s="328"/>
      <c r="R61" s="328"/>
      <c r="S61" s="328"/>
      <c r="T61" s="328"/>
      <c r="U61" s="328"/>
      <c r="V61" s="328"/>
      <c r="W61" s="328"/>
      <c r="X61" s="328"/>
      <c r="Y61" s="329"/>
      <c r="Z61" s="336"/>
      <c r="AA61" s="337"/>
      <c r="AB61" s="337"/>
      <c r="AC61" s="337"/>
      <c r="AD61" s="338"/>
      <c r="AE61" s="336"/>
      <c r="AF61" s="337"/>
      <c r="AG61" s="337"/>
      <c r="AH61" s="337"/>
      <c r="AI61" s="337"/>
      <c r="AJ61" s="338"/>
      <c r="AK61" s="300" t="s">
        <v>4</v>
      </c>
      <c r="AL61" s="301"/>
      <c r="AM61" s="301"/>
      <c r="AN61" s="301"/>
      <c r="AO61" s="301"/>
      <c r="AP61" s="301"/>
      <c r="AQ61" s="301"/>
      <c r="AR61" s="301"/>
      <c r="AS61" s="301"/>
      <c r="AT61" s="301"/>
      <c r="AU61" s="301"/>
      <c r="AV61" s="301"/>
      <c r="AW61" s="301"/>
      <c r="AX61" s="603"/>
      <c r="AY61" s="303">
        <v>4</v>
      </c>
      <c r="AZ61" s="304"/>
      <c r="BA61" s="304"/>
      <c r="BB61" s="305"/>
      <c r="BC61" s="303">
        <f t="shared" ref="BC61:BC72" si="4">+$AE$60*AY61</f>
        <v>4</v>
      </c>
      <c r="BD61" s="304"/>
      <c r="BE61" s="304"/>
      <c r="BF61" s="305"/>
      <c r="BG61" s="309">
        <v>6399</v>
      </c>
      <c r="BH61" s="310"/>
      <c r="BI61" s="310"/>
      <c r="BJ61" s="623"/>
      <c r="BK61" s="624">
        <f t="shared" ref="BK61:BK72" si="5">+AY61*BG61</f>
        <v>25596</v>
      </c>
      <c r="BL61" s="625"/>
      <c r="BM61" s="625"/>
      <c r="BN61" s="625"/>
      <c r="BO61" s="625"/>
      <c r="BP61" s="626"/>
      <c r="BQ61" s="612"/>
      <c r="BR61" s="613"/>
      <c r="BS61" s="613"/>
      <c r="BT61" s="613"/>
      <c r="BU61" s="613"/>
      <c r="BV61" s="613"/>
      <c r="BW61" s="614"/>
      <c r="BX61" s="612"/>
      <c r="BY61" s="613"/>
      <c r="BZ61" s="613"/>
      <c r="CA61" s="613"/>
      <c r="CB61" s="613"/>
      <c r="CC61" s="614"/>
      <c r="CD61" s="612"/>
      <c r="CE61" s="613"/>
      <c r="CF61" s="613"/>
      <c r="CG61" s="613"/>
      <c r="CH61" s="613"/>
      <c r="CI61" s="614"/>
    </row>
    <row r="62" spans="1:87" ht="18.75" customHeight="1" x14ac:dyDescent="0.25">
      <c r="A62" s="75"/>
      <c r="B62" s="327"/>
      <c r="C62" s="328"/>
      <c r="D62" s="328"/>
      <c r="E62" s="328"/>
      <c r="F62" s="328"/>
      <c r="G62" s="328"/>
      <c r="H62" s="328"/>
      <c r="I62" s="328"/>
      <c r="J62" s="328"/>
      <c r="K62" s="328"/>
      <c r="L62" s="328"/>
      <c r="M62" s="328"/>
      <c r="N62" s="328"/>
      <c r="O62" s="328"/>
      <c r="P62" s="328"/>
      <c r="Q62" s="328"/>
      <c r="R62" s="328"/>
      <c r="S62" s="328"/>
      <c r="T62" s="328"/>
      <c r="U62" s="328"/>
      <c r="V62" s="328"/>
      <c r="W62" s="328"/>
      <c r="X62" s="328"/>
      <c r="Y62" s="329"/>
      <c r="Z62" s="336"/>
      <c r="AA62" s="337"/>
      <c r="AB62" s="337"/>
      <c r="AC62" s="337"/>
      <c r="AD62" s="338"/>
      <c r="AE62" s="336"/>
      <c r="AF62" s="337"/>
      <c r="AG62" s="337"/>
      <c r="AH62" s="337"/>
      <c r="AI62" s="337"/>
      <c r="AJ62" s="338"/>
      <c r="AK62" s="300" t="s">
        <v>527</v>
      </c>
      <c r="AL62" s="301"/>
      <c r="AM62" s="301"/>
      <c r="AN62" s="301"/>
      <c r="AO62" s="301"/>
      <c r="AP62" s="301"/>
      <c r="AQ62" s="301"/>
      <c r="AR62" s="301"/>
      <c r="AS62" s="301"/>
      <c r="AT62" s="301"/>
      <c r="AU62" s="301"/>
      <c r="AV62" s="301"/>
      <c r="AW62" s="301"/>
      <c r="AX62" s="603"/>
      <c r="AY62" s="303">
        <v>4</v>
      </c>
      <c r="AZ62" s="304"/>
      <c r="BA62" s="304"/>
      <c r="BB62" s="305"/>
      <c r="BC62" s="303">
        <f t="shared" si="4"/>
        <v>4</v>
      </c>
      <c r="BD62" s="304"/>
      <c r="BE62" s="304"/>
      <c r="BF62" s="305"/>
      <c r="BG62" s="309">
        <v>18911</v>
      </c>
      <c r="BH62" s="310"/>
      <c r="BI62" s="310"/>
      <c r="BJ62" s="623"/>
      <c r="BK62" s="624">
        <f t="shared" si="5"/>
        <v>75644</v>
      </c>
      <c r="BL62" s="625"/>
      <c r="BM62" s="625"/>
      <c r="BN62" s="625"/>
      <c r="BO62" s="625"/>
      <c r="BP62" s="626"/>
      <c r="BQ62" s="612"/>
      <c r="BR62" s="613"/>
      <c r="BS62" s="613"/>
      <c r="BT62" s="613"/>
      <c r="BU62" s="613"/>
      <c r="BV62" s="613"/>
      <c r="BW62" s="614"/>
      <c r="BX62" s="612"/>
      <c r="BY62" s="613"/>
      <c r="BZ62" s="613"/>
      <c r="CA62" s="613"/>
      <c r="CB62" s="613"/>
      <c r="CC62" s="614"/>
      <c r="CD62" s="612"/>
      <c r="CE62" s="613"/>
      <c r="CF62" s="613"/>
      <c r="CG62" s="613"/>
      <c r="CH62" s="613"/>
      <c r="CI62" s="614"/>
    </row>
    <row r="63" spans="1:87" ht="18.75" customHeight="1" x14ac:dyDescent="0.25">
      <c r="A63" s="75"/>
      <c r="B63" s="327"/>
      <c r="C63" s="328"/>
      <c r="D63" s="328"/>
      <c r="E63" s="328"/>
      <c r="F63" s="328"/>
      <c r="G63" s="328"/>
      <c r="H63" s="328"/>
      <c r="I63" s="328"/>
      <c r="J63" s="328"/>
      <c r="K63" s="328"/>
      <c r="L63" s="328"/>
      <c r="M63" s="328"/>
      <c r="N63" s="328"/>
      <c r="O63" s="328"/>
      <c r="P63" s="328"/>
      <c r="Q63" s="328"/>
      <c r="R63" s="328"/>
      <c r="S63" s="328"/>
      <c r="T63" s="328"/>
      <c r="U63" s="328"/>
      <c r="V63" s="328"/>
      <c r="W63" s="328"/>
      <c r="X63" s="328"/>
      <c r="Y63" s="329"/>
      <c r="Z63" s="336"/>
      <c r="AA63" s="337"/>
      <c r="AB63" s="337"/>
      <c r="AC63" s="337"/>
      <c r="AD63" s="338"/>
      <c r="AE63" s="336"/>
      <c r="AF63" s="337"/>
      <c r="AG63" s="337"/>
      <c r="AH63" s="337"/>
      <c r="AI63" s="337"/>
      <c r="AJ63" s="338"/>
      <c r="AK63" s="300" t="s">
        <v>13</v>
      </c>
      <c r="AL63" s="301"/>
      <c r="AM63" s="301"/>
      <c r="AN63" s="301"/>
      <c r="AO63" s="301"/>
      <c r="AP63" s="301"/>
      <c r="AQ63" s="301"/>
      <c r="AR63" s="301"/>
      <c r="AS63" s="301"/>
      <c r="AT63" s="301"/>
      <c r="AU63" s="301"/>
      <c r="AV63" s="301"/>
      <c r="AW63" s="301"/>
      <c r="AX63" s="603"/>
      <c r="AY63" s="303">
        <v>4</v>
      </c>
      <c r="AZ63" s="304"/>
      <c r="BA63" s="304"/>
      <c r="BB63" s="305"/>
      <c r="BC63" s="303">
        <f t="shared" si="4"/>
        <v>4</v>
      </c>
      <c r="BD63" s="304"/>
      <c r="BE63" s="304"/>
      <c r="BF63" s="305"/>
      <c r="BG63" s="309">
        <v>40826</v>
      </c>
      <c r="BH63" s="310"/>
      <c r="BI63" s="310"/>
      <c r="BJ63" s="623"/>
      <c r="BK63" s="624">
        <f t="shared" si="5"/>
        <v>163304</v>
      </c>
      <c r="BL63" s="625"/>
      <c r="BM63" s="625"/>
      <c r="BN63" s="625"/>
      <c r="BO63" s="625"/>
      <c r="BP63" s="626"/>
      <c r="BQ63" s="612"/>
      <c r="BR63" s="613"/>
      <c r="BS63" s="613"/>
      <c r="BT63" s="613"/>
      <c r="BU63" s="613"/>
      <c r="BV63" s="613"/>
      <c r="BW63" s="614"/>
      <c r="BX63" s="612"/>
      <c r="BY63" s="613"/>
      <c r="BZ63" s="613"/>
      <c r="CA63" s="613"/>
      <c r="CB63" s="613"/>
      <c r="CC63" s="614"/>
      <c r="CD63" s="612"/>
      <c r="CE63" s="613"/>
      <c r="CF63" s="613"/>
      <c r="CG63" s="613"/>
      <c r="CH63" s="613"/>
      <c r="CI63" s="614"/>
    </row>
    <row r="64" spans="1:87" ht="18.75" customHeight="1" x14ac:dyDescent="0.25">
      <c r="A64" s="75"/>
      <c r="B64" s="327"/>
      <c r="C64" s="328"/>
      <c r="D64" s="328"/>
      <c r="E64" s="328"/>
      <c r="F64" s="328"/>
      <c r="G64" s="328"/>
      <c r="H64" s="328"/>
      <c r="I64" s="328"/>
      <c r="J64" s="328"/>
      <c r="K64" s="328"/>
      <c r="L64" s="328"/>
      <c r="M64" s="328"/>
      <c r="N64" s="328"/>
      <c r="O64" s="328"/>
      <c r="P64" s="328"/>
      <c r="Q64" s="328"/>
      <c r="R64" s="328"/>
      <c r="S64" s="328"/>
      <c r="T64" s="328"/>
      <c r="U64" s="328"/>
      <c r="V64" s="328"/>
      <c r="W64" s="328"/>
      <c r="X64" s="328"/>
      <c r="Y64" s="329"/>
      <c r="Z64" s="336"/>
      <c r="AA64" s="337"/>
      <c r="AB64" s="337"/>
      <c r="AC64" s="337"/>
      <c r="AD64" s="338"/>
      <c r="AE64" s="336"/>
      <c r="AF64" s="337"/>
      <c r="AG64" s="337"/>
      <c r="AH64" s="337"/>
      <c r="AI64" s="337"/>
      <c r="AJ64" s="338"/>
      <c r="AK64" s="300" t="s">
        <v>40</v>
      </c>
      <c r="AL64" s="301"/>
      <c r="AM64" s="301"/>
      <c r="AN64" s="301"/>
      <c r="AO64" s="301"/>
      <c r="AP64" s="301"/>
      <c r="AQ64" s="301"/>
      <c r="AR64" s="301"/>
      <c r="AS64" s="301"/>
      <c r="AT64" s="301"/>
      <c r="AU64" s="301"/>
      <c r="AV64" s="301"/>
      <c r="AW64" s="301"/>
      <c r="AX64" s="603"/>
      <c r="AY64" s="303">
        <v>4</v>
      </c>
      <c r="AZ64" s="304"/>
      <c r="BA64" s="304"/>
      <c r="BB64" s="305"/>
      <c r="BC64" s="303">
        <f t="shared" si="4"/>
        <v>4</v>
      </c>
      <c r="BD64" s="304"/>
      <c r="BE64" s="304"/>
      <c r="BF64" s="305"/>
      <c r="BG64" s="309">
        <v>26988</v>
      </c>
      <c r="BH64" s="310"/>
      <c r="BI64" s="310"/>
      <c r="BJ64" s="623"/>
      <c r="BK64" s="624">
        <f t="shared" si="5"/>
        <v>107952</v>
      </c>
      <c r="BL64" s="625"/>
      <c r="BM64" s="625"/>
      <c r="BN64" s="625"/>
      <c r="BO64" s="625"/>
      <c r="BP64" s="626"/>
      <c r="BQ64" s="612"/>
      <c r="BR64" s="613"/>
      <c r="BS64" s="613"/>
      <c r="BT64" s="613"/>
      <c r="BU64" s="613"/>
      <c r="BV64" s="613"/>
      <c r="BW64" s="614"/>
      <c r="BX64" s="612"/>
      <c r="BY64" s="613"/>
      <c r="BZ64" s="613"/>
      <c r="CA64" s="613"/>
      <c r="CB64" s="613"/>
      <c r="CC64" s="614"/>
      <c r="CD64" s="612"/>
      <c r="CE64" s="613"/>
      <c r="CF64" s="613"/>
      <c r="CG64" s="613"/>
      <c r="CH64" s="613"/>
      <c r="CI64" s="614"/>
    </row>
    <row r="65" spans="1:87" ht="18.75" customHeight="1" x14ac:dyDescent="0.25">
      <c r="A65" s="75"/>
      <c r="B65" s="327"/>
      <c r="C65" s="328"/>
      <c r="D65" s="328"/>
      <c r="E65" s="328"/>
      <c r="F65" s="328"/>
      <c r="G65" s="328"/>
      <c r="H65" s="328"/>
      <c r="I65" s="328"/>
      <c r="J65" s="328"/>
      <c r="K65" s="328"/>
      <c r="L65" s="328"/>
      <c r="M65" s="328"/>
      <c r="N65" s="328"/>
      <c r="O65" s="328"/>
      <c r="P65" s="328"/>
      <c r="Q65" s="328"/>
      <c r="R65" s="328"/>
      <c r="S65" s="328"/>
      <c r="T65" s="328"/>
      <c r="U65" s="328"/>
      <c r="V65" s="328"/>
      <c r="W65" s="328"/>
      <c r="X65" s="328"/>
      <c r="Y65" s="329"/>
      <c r="Z65" s="336"/>
      <c r="AA65" s="337"/>
      <c r="AB65" s="337"/>
      <c r="AC65" s="337"/>
      <c r="AD65" s="338"/>
      <c r="AE65" s="336"/>
      <c r="AF65" s="337"/>
      <c r="AG65" s="337"/>
      <c r="AH65" s="337"/>
      <c r="AI65" s="337"/>
      <c r="AJ65" s="338"/>
      <c r="AK65" s="300" t="s">
        <v>528</v>
      </c>
      <c r="AL65" s="301"/>
      <c r="AM65" s="301"/>
      <c r="AN65" s="301"/>
      <c r="AO65" s="301"/>
      <c r="AP65" s="301"/>
      <c r="AQ65" s="301"/>
      <c r="AR65" s="301"/>
      <c r="AS65" s="301"/>
      <c r="AT65" s="301"/>
      <c r="AU65" s="301"/>
      <c r="AV65" s="301"/>
      <c r="AW65" s="301"/>
      <c r="AX65" s="603"/>
      <c r="AY65" s="303">
        <v>4</v>
      </c>
      <c r="AZ65" s="304"/>
      <c r="BA65" s="304"/>
      <c r="BB65" s="305"/>
      <c r="BC65" s="303">
        <f t="shared" si="4"/>
        <v>4</v>
      </c>
      <c r="BD65" s="304"/>
      <c r="BE65" s="304"/>
      <c r="BF65" s="305"/>
      <c r="BG65" s="309">
        <v>22530</v>
      </c>
      <c r="BH65" s="310"/>
      <c r="BI65" s="310"/>
      <c r="BJ65" s="623"/>
      <c r="BK65" s="624">
        <f t="shared" si="5"/>
        <v>90120</v>
      </c>
      <c r="BL65" s="625"/>
      <c r="BM65" s="625"/>
      <c r="BN65" s="625"/>
      <c r="BO65" s="625"/>
      <c r="BP65" s="626"/>
      <c r="BQ65" s="612"/>
      <c r="BR65" s="613"/>
      <c r="BS65" s="613"/>
      <c r="BT65" s="613"/>
      <c r="BU65" s="613"/>
      <c r="BV65" s="613"/>
      <c r="BW65" s="614"/>
      <c r="BX65" s="612"/>
      <c r="BY65" s="613"/>
      <c r="BZ65" s="613"/>
      <c r="CA65" s="613"/>
      <c r="CB65" s="613"/>
      <c r="CC65" s="614"/>
      <c r="CD65" s="612"/>
      <c r="CE65" s="613"/>
      <c r="CF65" s="613"/>
      <c r="CG65" s="613"/>
      <c r="CH65" s="613"/>
      <c r="CI65" s="614"/>
    </row>
    <row r="66" spans="1:87" ht="18.75" customHeight="1" x14ac:dyDescent="0.25">
      <c r="A66" s="75"/>
      <c r="B66" s="327"/>
      <c r="C66" s="328"/>
      <c r="D66" s="328"/>
      <c r="E66" s="328"/>
      <c r="F66" s="328"/>
      <c r="G66" s="328"/>
      <c r="H66" s="328"/>
      <c r="I66" s="328"/>
      <c r="J66" s="328"/>
      <c r="K66" s="328"/>
      <c r="L66" s="328"/>
      <c r="M66" s="328"/>
      <c r="N66" s="328"/>
      <c r="O66" s="328"/>
      <c r="P66" s="328"/>
      <c r="Q66" s="328"/>
      <c r="R66" s="328"/>
      <c r="S66" s="328"/>
      <c r="T66" s="328"/>
      <c r="U66" s="328"/>
      <c r="V66" s="328"/>
      <c r="W66" s="328"/>
      <c r="X66" s="328"/>
      <c r="Y66" s="329"/>
      <c r="Z66" s="336"/>
      <c r="AA66" s="337"/>
      <c r="AB66" s="337"/>
      <c r="AC66" s="337"/>
      <c r="AD66" s="338"/>
      <c r="AE66" s="336"/>
      <c r="AF66" s="337"/>
      <c r="AG66" s="337"/>
      <c r="AH66" s="337"/>
      <c r="AI66" s="337"/>
      <c r="AJ66" s="338"/>
      <c r="AK66" s="300" t="s">
        <v>17</v>
      </c>
      <c r="AL66" s="301"/>
      <c r="AM66" s="301"/>
      <c r="AN66" s="301"/>
      <c r="AO66" s="301"/>
      <c r="AP66" s="301"/>
      <c r="AQ66" s="301"/>
      <c r="AR66" s="301"/>
      <c r="AS66" s="301"/>
      <c r="AT66" s="301"/>
      <c r="AU66" s="301"/>
      <c r="AV66" s="301"/>
      <c r="AW66" s="301"/>
      <c r="AX66" s="603"/>
      <c r="AY66" s="303">
        <v>4</v>
      </c>
      <c r="AZ66" s="304"/>
      <c r="BA66" s="304"/>
      <c r="BB66" s="305"/>
      <c r="BC66" s="303">
        <f t="shared" si="4"/>
        <v>4</v>
      </c>
      <c r="BD66" s="304"/>
      <c r="BE66" s="304"/>
      <c r="BF66" s="305"/>
      <c r="BG66" s="309">
        <v>6399</v>
      </c>
      <c r="BH66" s="310"/>
      <c r="BI66" s="310"/>
      <c r="BJ66" s="623"/>
      <c r="BK66" s="624">
        <f t="shared" si="5"/>
        <v>25596</v>
      </c>
      <c r="BL66" s="625"/>
      <c r="BM66" s="625"/>
      <c r="BN66" s="625"/>
      <c r="BO66" s="625"/>
      <c r="BP66" s="626"/>
      <c r="BQ66" s="612"/>
      <c r="BR66" s="613"/>
      <c r="BS66" s="613"/>
      <c r="BT66" s="613"/>
      <c r="BU66" s="613"/>
      <c r="BV66" s="613"/>
      <c r="BW66" s="614"/>
      <c r="BX66" s="612"/>
      <c r="BY66" s="613"/>
      <c r="BZ66" s="613"/>
      <c r="CA66" s="613"/>
      <c r="CB66" s="613"/>
      <c r="CC66" s="614"/>
      <c r="CD66" s="612"/>
      <c r="CE66" s="613"/>
      <c r="CF66" s="613"/>
      <c r="CG66" s="613"/>
      <c r="CH66" s="613"/>
      <c r="CI66" s="614"/>
    </row>
    <row r="67" spans="1:87" ht="18.75" customHeight="1" x14ac:dyDescent="0.25">
      <c r="A67" s="75"/>
      <c r="B67" s="327"/>
      <c r="C67" s="328"/>
      <c r="D67" s="328"/>
      <c r="E67" s="328"/>
      <c r="F67" s="328"/>
      <c r="G67" s="328"/>
      <c r="H67" s="328"/>
      <c r="I67" s="328"/>
      <c r="J67" s="328"/>
      <c r="K67" s="328"/>
      <c r="L67" s="328"/>
      <c r="M67" s="328"/>
      <c r="N67" s="328"/>
      <c r="O67" s="328"/>
      <c r="P67" s="328"/>
      <c r="Q67" s="328"/>
      <c r="R67" s="328"/>
      <c r="S67" s="328"/>
      <c r="T67" s="328"/>
      <c r="U67" s="328"/>
      <c r="V67" s="328"/>
      <c r="W67" s="328"/>
      <c r="X67" s="328"/>
      <c r="Y67" s="329"/>
      <c r="Z67" s="336"/>
      <c r="AA67" s="337"/>
      <c r="AB67" s="337"/>
      <c r="AC67" s="337"/>
      <c r="AD67" s="338"/>
      <c r="AE67" s="336"/>
      <c r="AF67" s="337"/>
      <c r="AG67" s="337"/>
      <c r="AH67" s="337"/>
      <c r="AI67" s="337"/>
      <c r="AJ67" s="338"/>
      <c r="AK67" s="300" t="s">
        <v>529</v>
      </c>
      <c r="AL67" s="301"/>
      <c r="AM67" s="301"/>
      <c r="AN67" s="301"/>
      <c r="AO67" s="301"/>
      <c r="AP67" s="301"/>
      <c r="AQ67" s="301"/>
      <c r="AR67" s="301"/>
      <c r="AS67" s="301"/>
      <c r="AT67" s="301"/>
      <c r="AU67" s="301"/>
      <c r="AV67" s="301"/>
      <c r="AW67" s="301"/>
      <c r="AX67" s="603"/>
      <c r="AY67" s="303">
        <v>4</v>
      </c>
      <c r="AZ67" s="304"/>
      <c r="BA67" s="304"/>
      <c r="BB67" s="305"/>
      <c r="BC67" s="303">
        <f t="shared" si="4"/>
        <v>4</v>
      </c>
      <c r="BD67" s="304"/>
      <c r="BE67" s="304"/>
      <c r="BF67" s="305"/>
      <c r="BG67" s="309">
        <v>18911</v>
      </c>
      <c r="BH67" s="310"/>
      <c r="BI67" s="310"/>
      <c r="BJ67" s="623"/>
      <c r="BK67" s="624">
        <f t="shared" si="5"/>
        <v>75644</v>
      </c>
      <c r="BL67" s="625"/>
      <c r="BM67" s="625"/>
      <c r="BN67" s="625"/>
      <c r="BO67" s="625"/>
      <c r="BP67" s="626"/>
      <c r="BQ67" s="612"/>
      <c r="BR67" s="613"/>
      <c r="BS67" s="613"/>
      <c r="BT67" s="613"/>
      <c r="BU67" s="613"/>
      <c r="BV67" s="613"/>
      <c r="BW67" s="614"/>
      <c r="BX67" s="612"/>
      <c r="BY67" s="613"/>
      <c r="BZ67" s="613"/>
      <c r="CA67" s="613"/>
      <c r="CB67" s="613"/>
      <c r="CC67" s="614"/>
      <c r="CD67" s="612"/>
      <c r="CE67" s="613"/>
      <c r="CF67" s="613"/>
      <c r="CG67" s="613"/>
      <c r="CH67" s="613"/>
      <c r="CI67" s="614"/>
    </row>
    <row r="68" spans="1:87" ht="18.75" customHeight="1" x14ac:dyDescent="0.25">
      <c r="A68" s="75"/>
      <c r="B68" s="327"/>
      <c r="C68" s="328"/>
      <c r="D68" s="328"/>
      <c r="E68" s="328"/>
      <c r="F68" s="328"/>
      <c r="G68" s="328"/>
      <c r="H68" s="328"/>
      <c r="I68" s="328"/>
      <c r="J68" s="328"/>
      <c r="K68" s="328"/>
      <c r="L68" s="328"/>
      <c r="M68" s="328"/>
      <c r="N68" s="328"/>
      <c r="O68" s="328"/>
      <c r="P68" s="328"/>
      <c r="Q68" s="328"/>
      <c r="R68" s="328"/>
      <c r="S68" s="328"/>
      <c r="T68" s="328"/>
      <c r="U68" s="328"/>
      <c r="V68" s="328"/>
      <c r="W68" s="328"/>
      <c r="X68" s="328"/>
      <c r="Y68" s="329"/>
      <c r="Z68" s="336"/>
      <c r="AA68" s="337"/>
      <c r="AB68" s="337"/>
      <c r="AC68" s="337"/>
      <c r="AD68" s="338"/>
      <c r="AE68" s="336"/>
      <c r="AF68" s="337"/>
      <c r="AG68" s="337"/>
      <c r="AH68" s="337"/>
      <c r="AI68" s="337"/>
      <c r="AJ68" s="338"/>
      <c r="AK68" s="300" t="s">
        <v>530</v>
      </c>
      <c r="AL68" s="301"/>
      <c r="AM68" s="301"/>
      <c r="AN68" s="301"/>
      <c r="AO68" s="301"/>
      <c r="AP68" s="301"/>
      <c r="AQ68" s="301"/>
      <c r="AR68" s="301"/>
      <c r="AS68" s="301"/>
      <c r="AT68" s="301"/>
      <c r="AU68" s="301"/>
      <c r="AV68" s="301"/>
      <c r="AW68" s="301"/>
      <c r="AX68" s="603"/>
      <c r="AY68" s="303">
        <v>4</v>
      </c>
      <c r="AZ68" s="304"/>
      <c r="BA68" s="304"/>
      <c r="BB68" s="305"/>
      <c r="BC68" s="303">
        <f t="shared" si="4"/>
        <v>4</v>
      </c>
      <c r="BD68" s="304"/>
      <c r="BE68" s="304"/>
      <c r="BF68" s="305"/>
      <c r="BG68" s="309">
        <v>22629</v>
      </c>
      <c r="BH68" s="310"/>
      <c r="BI68" s="310"/>
      <c r="BJ68" s="623"/>
      <c r="BK68" s="624">
        <f t="shared" si="5"/>
        <v>90516</v>
      </c>
      <c r="BL68" s="625"/>
      <c r="BM68" s="625"/>
      <c r="BN68" s="625"/>
      <c r="BO68" s="625"/>
      <c r="BP68" s="626"/>
      <c r="BQ68" s="612"/>
      <c r="BR68" s="613"/>
      <c r="BS68" s="613"/>
      <c r="BT68" s="613"/>
      <c r="BU68" s="613"/>
      <c r="BV68" s="613"/>
      <c r="BW68" s="614"/>
      <c r="BX68" s="612"/>
      <c r="BY68" s="613"/>
      <c r="BZ68" s="613"/>
      <c r="CA68" s="613"/>
      <c r="CB68" s="613"/>
      <c r="CC68" s="614"/>
      <c r="CD68" s="612"/>
      <c r="CE68" s="613"/>
      <c r="CF68" s="613"/>
      <c r="CG68" s="613"/>
      <c r="CH68" s="613"/>
      <c r="CI68" s="614"/>
    </row>
    <row r="69" spans="1:87" ht="18.75" customHeight="1" x14ac:dyDescent="0.25">
      <c r="A69" s="75"/>
      <c r="B69" s="327"/>
      <c r="C69" s="328"/>
      <c r="D69" s="328"/>
      <c r="E69" s="328"/>
      <c r="F69" s="328"/>
      <c r="G69" s="328"/>
      <c r="H69" s="328"/>
      <c r="I69" s="328"/>
      <c r="J69" s="328"/>
      <c r="K69" s="328"/>
      <c r="L69" s="328"/>
      <c r="M69" s="328"/>
      <c r="N69" s="328"/>
      <c r="O69" s="328"/>
      <c r="P69" s="328"/>
      <c r="Q69" s="328"/>
      <c r="R69" s="328"/>
      <c r="S69" s="328"/>
      <c r="T69" s="328"/>
      <c r="U69" s="328"/>
      <c r="V69" s="328"/>
      <c r="W69" s="328"/>
      <c r="X69" s="328"/>
      <c r="Y69" s="329"/>
      <c r="Z69" s="336"/>
      <c r="AA69" s="337"/>
      <c r="AB69" s="337"/>
      <c r="AC69" s="337"/>
      <c r="AD69" s="338"/>
      <c r="AE69" s="336"/>
      <c r="AF69" s="337"/>
      <c r="AG69" s="337"/>
      <c r="AH69" s="337"/>
      <c r="AI69" s="337"/>
      <c r="AJ69" s="338"/>
      <c r="AK69" s="300" t="s">
        <v>18</v>
      </c>
      <c r="AL69" s="301"/>
      <c r="AM69" s="301"/>
      <c r="AN69" s="301"/>
      <c r="AO69" s="301"/>
      <c r="AP69" s="301"/>
      <c r="AQ69" s="301"/>
      <c r="AR69" s="301"/>
      <c r="AS69" s="301"/>
      <c r="AT69" s="301"/>
      <c r="AU69" s="301"/>
      <c r="AV69" s="301"/>
      <c r="AW69" s="301"/>
      <c r="AX69" s="603"/>
      <c r="AY69" s="303">
        <v>4</v>
      </c>
      <c r="AZ69" s="304"/>
      <c r="BA69" s="304"/>
      <c r="BB69" s="305"/>
      <c r="BC69" s="303">
        <f t="shared" si="4"/>
        <v>4</v>
      </c>
      <c r="BD69" s="304"/>
      <c r="BE69" s="304"/>
      <c r="BF69" s="305"/>
      <c r="BG69" s="309">
        <v>28961</v>
      </c>
      <c r="BH69" s="310"/>
      <c r="BI69" s="310"/>
      <c r="BJ69" s="623"/>
      <c r="BK69" s="624">
        <f t="shared" si="5"/>
        <v>115844</v>
      </c>
      <c r="BL69" s="625"/>
      <c r="BM69" s="625"/>
      <c r="BN69" s="625"/>
      <c r="BO69" s="625"/>
      <c r="BP69" s="626"/>
      <c r="BQ69" s="612"/>
      <c r="BR69" s="613"/>
      <c r="BS69" s="613"/>
      <c r="BT69" s="613"/>
      <c r="BU69" s="613"/>
      <c r="BV69" s="613"/>
      <c r="BW69" s="614"/>
      <c r="BX69" s="612"/>
      <c r="BY69" s="613"/>
      <c r="BZ69" s="613"/>
      <c r="CA69" s="613"/>
      <c r="CB69" s="613"/>
      <c r="CC69" s="614"/>
      <c r="CD69" s="612"/>
      <c r="CE69" s="613"/>
      <c r="CF69" s="613"/>
      <c r="CG69" s="613"/>
      <c r="CH69" s="613"/>
      <c r="CI69" s="614"/>
    </row>
    <row r="70" spans="1:87" ht="18.75" customHeight="1" x14ac:dyDescent="0.25">
      <c r="A70" s="75"/>
      <c r="B70" s="327"/>
      <c r="C70" s="328"/>
      <c r="D70" s="328"/>
      <c r="E70" s="328"/>
      <c r="F70" s="328"/>
      <c r="G70" s="328"/>
      <c r="H70" s="328"/>
      <c r="I70" s="328"/>
      <c r="J70" s="328"/>
      <c r="K70" s="328"/>
      <c r="L70" s="328"/>
      <c r="M70" s="328"/>
      <c r="N70" s="328"/>
      <c r="O70" s="328"/>
      <c r="P70" s="328"/>
      <c r="Q70" s="328"/>
      <c r="R70" s="328"/>
      <c r="S70" s="328"/>
      <c r="T70" s="328"/>
      <c r="U70" s="328"/>
      <c r="V70" s="328"/>
      <c r="W70" s="328"/>
      <c r="X70" s="328"/>
      <c r="Y70" s="329"/>
      <c r="Z70" s="336"/>
      <c r="AA70" s="337"/>
      <c r="AB70" s="337"/>
      <c r="AC70" s="337"/>
      <c r="AD70" s="338"/>
      <c r="AE70" s="336"/>
      <c r="AF70" s="337"/>
      <c r="AG70" s="337"/>
      <c r="AH70" s="337"/>
      <c r="AI70" s="337"/>
      <c r="AJ70" s="338"/>
      <c r="AK70" s="300" t="s">
        <v>37</v>
      </c>
      <c r="AL70" s="301"/>
      <c r="AM70" s="301"/>
      <c r="AN70" s="301"/>
      <c r="AO70" s="301"/>
      <c r="AP70" s="301"/>
      <c r="AQ70" s="301"/>
      <c r="AR70" s="301"/>
      <c r="AS70" s="301"/>
      <c r="AT70" s="301"/>
      <c r="AU70" s="301"/>
      <c r="AV70" s="301"/>
      <c r="AW70" s="301"/>
      <c r="AX70" s="603"/>
      <c r="AY70" s="303">
        <v>4</v>
      </c>
      <c r="AZ70" s="304"/>
      <c r="BA70" s="304"/>
      <c r="BB70" s="305"/>
      <c r="BC70" s="303">
        <f t="shared" si="4"/>
        <v>4</v>
      </c>
      <c r="BD70" s="304"/>
      <c r="BE70" s="304"/>
      <c r="BF70" s="305"/>
      <c r="BG70" s="309">
        <v>11840</v>
      </c>
      <c r="BH70" s="310"/>
      <c r="BI70" s="310"/>
      <c r="BJ70" s="623"/>
      <c r="BK70" s="624">
        <f t="shared" si="5"/>
        <v>47360</v>
      </c>
      <c r="BL70" s="625"/>
      <c r="BM70" s="625"/>
      <c r="BN70" s="625"/>
      <c r="BO70" s="625"/>
      <c r="BP70" s="626"/>
      <c r="BQ70" s="612"/>
      <c r="BR70" s="613"/>
      <c r="BS70" s="613"/>
      <c r="BT70" s="613"/>
      <c r="BU70" s="613"/>
      <c r="BV70" s="613"/>
      <c r="BW70" s="614"/>
      <c r="BX70" s="612"/>
      <c r="BY70" s="613"/>
      <c r="BZ70" s="613"/>
      <c r="CA70" s="613"/>
      <c r="CB70" s="613"/>
      <c r="CC70" s="614"/>
      <c r="CD70" s="612"/>
      <c r="CE70" s="613"/>
      <c r="CF70" s="613"/>
      <c r="CG70" s="613"/>
      <c r="CH70" s="613"/>
      <c r="CI70" s="614"/>
    </row>
    <row r="71" spans="1:87" ht="18.75" customHeight="1" x14ac:dyDescent="0.25">
      <c r="A71" s="75"/>
      <c r="B71" s="327"/>
      <c r="C71" s="328"/>
      <c r="D71" s="328"/>
      <c r="E71" s="328"/>
      <c r="F71" s="328"/>
      <c r="G71" s="328"/>
      <c r="H71" s="328"/>
      <c r="I71" s="328"/>
      <c r="J71" s="328"/>
      <c r="K71" s="328"/>
      <c r="L71" s="328"/>
      <c r="M71" s="328"/>
      <c r="N71" s="328"/>
      <c r="O71" s="328"/>
      <c r="P71" s="328"/>
      <c r="Q71" s="328"/>
      <c r="R71" s="328"/>
      <c r="S71" s="328"/>
      <c r="T71" s="328"/>
      <c r="U71" s="328"/>
      <c r="V71" s="328"/>
      <c r="W71" s="328"/>
      <c r="X71" s="328"/>
      <c r="Y71" s="329"/>
      <c r="Z71" s="336"/>
      <c r="AA71" s="337"/>
      <c r="AB71" s="337"/>
      <c r="AC71" s="337"/>
      <c r="AD71" s="338"/>
      <c r="AE71" s="336"/>
      <c r="AF71" s="337"/>
      <c r="AG71" s="337"/>
      <c r="AH71" s="337"/>
      <c r="AI71" s="337"/>
      <c r="AJ71" s="338"/>
      <c r="AK71" s="300" t="s">
        <v>38</v>
      </c>
      <c r="AL71" s="301"/>
      <c r="AM71" s="301"/>
      <c r="AN71" s="301"/>
      <c r="AO71" s="301"/>
      <c r="AP71" s="301"/>
      <c r="AQ71" s="301"/>
      <c r="AR71" s="301"/>
      <c r="AS71" s="301"/>
      <c r="AT71" s="301"/>
      <c r="AU71" s="301"/>
      <c r="AV71" s="301"/>
      <c r="AW71" s="301"/>
      <c r="AX71" s="603"/>
      <c r="AY71" s="303">
        <v>4</v>
      </c>
      <c r="AZ71" s="304"/>
      <c r="BA71" s="304"/>
      <c r="BB71" s="305"/>
      <c r="BC71" s="303">
        <f t="shared" si="4"/>
        <v>4</v>
      </c>
      <c r="BD71" s="304"/>
      <c r="BE71" s="304"/>
      <c r="BF71" s="305"/>
      <c r="BG71" s="309">
        <v>11840</v>
      </c>
      <c r="BH71" s="310"/>
      <c r="BI71" s="310"/>
      <c r="BJ71" s="623"/>
      <c r="BK71" s="624">
        <f t="shared" si="5"/>
        <v>47360</v>
      </c>
      <c r="BL71" s="625"/>
      <c r="BM71" s="625"/>
      <c r="BN71" s="625"/>
      <c r="BO71" s="625"/>
      <c r="BP71" s="626"/>
      <c r="BQ71" s="612"/>
      <c r="BR71" s="613"/>
      <c r="BS71" s="613"/>
      <c r="BT71" s="613"/>
      <c r="BU71" s="613"/>
      <c r="BV71" s="613"/>
      <c r="BW71" s="614"/>
      <c r="BX71" s="612"/>
      <c r="BY71" s="613"/>
      <c r="BZ71" s="613"/>
      <c r="CA71" s="613"/>
      <c r="CB71" s="613"/>
      <c r="CC71" s="614"/>
      <c r="CD71" s="612"/>
      <c r="CE71" s="613"/>
      <c r="CF71" s="613"/>
      <c r="CG71" s="613"/>
      <c r="CH71" s="613"/>
      <c r="CI71" s="614"/>
    </row>
    <row r="72" spans="1:87" ht="18.75" customHeight="1" thickBot="1" x14ac:dyDescent="0.3">
      <c r="A72" s="75"/>
      <c r="B72" s="330"/>
      <c r="C72" s="331"/>
      <c r="D72" s="331"/>
      <c r="E72" s="331"/>
      <c r="F72" s="331"/>
      <c r="G72" s="331"/>
      <c r="H72" s="331"/>
      <c r="I72" s="331"/>
      <c r="J72" s="331"/>
      <c r="K72" s="331"/>
      <c r="L72" s="331"/>
      <c r="M72" s="331"/>
      <c r="N72" s="331"/>
      <c r="O72" s="331"/>
      <c r="P72" s="331"/>
      <c r="Q72" s="331"/>
      <c r="R72" s="331"/>
      <c r="S72" s="331"/>
      <c r="T72" s="331"/>
      <c r="U72" s="331"/>
      <c r="V72" s="331"/>
      <c r="W72" s="331"/>
      <c r="X72" s="331"/>
      <c r="Y72" s="332"/>
      <c r="Z72" s="339"/>
      <c r="AA72" s="340"/>
      <c r="AB72" s="340"/>
      <c r="AC72" s="340"/>
      <c r="AD72" s="341"/>
      <c r="AE72" s="339"/>
      <c r="AF72" s="340"/>
      <c r="AG72" s="340"/>
      <c r="AH72" s="340"/>
      <c r="AI72" s="340"/>
      <c r="AJ72" s="341"/>
      <c r="AK72" s="392" t="s">
        <v>39</v>
      </c>
      <c r="AL72" s="393"/>
      <c r="AM72" s="393"/>
      <c r="AN72" s="393"/>
      <c r="AO72" s="393"/>
      <c r="AP72" s="393"/>
      <c r="AQ72" s="393"/>
      <c r="AR72" s="393"/>
      <c r="AS72" s="393"/>
      <c r="AT72" s="393"/>
      <c r="AU72" s="393"/>
      <c r="AV72" s="393"/>
      <c r="AW72" s="393"/>
      <c r="AX72" s="604"/>
      <c r="AY72" s="395">
        <v>4</v>
      </c>
      <c r="AZ72" s="396"/>
      <c r="BA72" s="396"/>
      <c r="BB72" s="397"/>
      <c r="BC72" s="395">
        <f t="shared" si="4"/>
        <v>4</v>
      </c>
      <c r="BD72" s="396"/>
      <c r="BE72" s="396"/>
      <c r="BF72" s="397"/>
      <c r="BG72" s="401">
        <v>11840</v>
      </c>
      <c r="BH72" s="402"/>
      <c r="BI72" s="402"/>
      <c r="BJ72" s="618"/>
      <c r="BK72" s="619">
        <f t="shared" si="5"/>
        <v>47360</v>
      </c>
      <c r="BL72" s="620"/>
      <c r="BM72" s="620"/>
      <c r="BN72" s="620"/>
      <c r="BO72" s="620"/>
      <c r="BP72" s="621"/>
      <c r="BQ72" s="615"/>
      <c r="BR72" s="616"/>
      <c r="BS72" s="616"/>
      <c r="BT72" s="616"/>
      <c r="BU72" s="616"/>
      <c r="BV72" s="616"/>
      <c r="BW72" s="617"/>
      <c r="BX72" s="615"/>
      <c r="BY72" s="616"/>
      <c r="BZ72" s="616"/>
      <c r="CA72" s="616"/>
      <c r="CB72" s="616"/>
      <c r="CC72" s="617"/>
      <c r="CD72" s="615"/>
      <c r="CE72" s="616"/>
      <c r="CF72" s="616"/>
      <c r="CG72" s="616"/>
      <c r="CH72" s="616"/>
      <c r="CI72" s="617"/>
    </row>
    <row r="73" spans="1:87" ht="18" customHeight="1" thickBot="1" x14ac:dyDescent="0.3">
      <c r="A73" s="75"/>
      <c r="B73" s="377"/>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378"/>
      <c r="AF73" s="378"/>
      <c r="AG73" s="378"/>
      <c r="AH73" s="378"/>
      <c r="AI73" s="378"/>
      <c r="AJ73" s="379"/>
      <c r="AK73" s="380" t="s">
        <v>3</v>
      </c>
      <c r="AL73" s="381"/>
      <c r="AM73" s="381"/>
      <c r="AN73" s="381"/>
      <c r="AO73" s="381"/>
      <c r="AP73" s="381"/>
      <c r="AQ73" s="381"/>
      <c r="AR73" s="381"/>
      <c r="AS73" s="381"/>
      <c r="AT73" s="381"/>
      <c r="AU73" s="381"/>
      <c r="AV73" s="381"/>
      <c r="AW73" s="381"/>
      <c r="AX73" s="381"/>
      <c r="AY73" s="381"/>
      <c r="AZ73" s="381"/>
      <c r="BA73" s="381"/>
      <c r="BB73" s="381"/>
      <c r="BC73" s="381"/>
      <c r="BD73" s="381"/>
      <c r="BE73" s="381"/>
      <c r="BF73" s="381"/>
      <c r="BG73" s="381"/>
      <c r="BH73" s="381"/>
      <c r="BI73" s="381"/>
      <c r="BJ73" s="630"/>
      <c r="BK73" s="627">
        <f>SUM(BK60:BP72)</f>
        <v>1002812</v>
      </c>
      <c r="BL73" s="628"/>
      <c r="BM73" s="628"/>
      <c r="BN73" s="628"/>
      <c r="BO73" s="628"/>
      <c r="BP73" s="629"/>
      <c r="BQ73" s="387" t="s">
        <v>100</v>
      </c>
      <c r="BR73" s="388"/>
      <c r="BS73" s="388"/>
      <c r="BT73" s="388"/>
      <c r="BU73" s="388"/>
      <c r="BV73" s="388"/>
      <c r="BW73" s="388"/>
      <c r="BX73" s="388"/>
      <c r="BY73" s="388"/>
      <c r="BZ73" s="388"/>
      <c r="CA73" s="388"/>
      <c r="CB73" s="388"/>
      <c r="CC73" s="389"/>
      <c r="CD73" s="390">
        <f>+CD60*AE60</f>
        <v>2356249.411764706</v>
      </c>
      <c r="CE73" s="390"/>
      <c r="CF73" s="390"/>
      <c r="CG73" s="390"/>
      <c r="CH73" s="390"/>
      <c r="CI73" s="391"/>
    </row>
    <row r="74" spans="1:87" ht="18" customHeight="1" thickBot="1" x14ac:dyDescent="0.3">
      <c r="A74" s="7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BG74" s="78"/>
      <c r="BH74" s="78"/>
      <c r="BI74" s="78"/>
      <c r="BJ74" s="78"/>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row>
    <row r="75" spans="1:87" ht="18" customHeight="1" x14ac:dyDescent="0.25">
      <c r="A75" s="75"/>
      <c r="B75" s="348" t="s">
        <v>0</v>
      </c>
      <c r="C75" s="349"/>
      <c r="D75" s="349"/>
      <c r="E75" s="349"/>
      <c r="F75" s="349"/>
      <c r="G75" s="349"/>
      <c r="H75" s="349"/>
      <c r="I75" s="349"/>
      <c r="J75" s="349"/>
      <c r="K75" s="349"/>
      <c r="L75" s="349"/>
      <c r="M75" s="349"/>
      <c r="N75" s="349"/>
      <c r="O75" s="349"/>
      <c r="P75" s="349"/>
      <c r="Q75" s="349"/>
      <c r="R75" s="349"/>
      <c r="S75" s="349"/>
      <c r="T75" s="349"/>
      <c r="U75" s="349"/>
      <c r="V75" s="349"/>
      <c r="W75" s="349"/>
      <c r="X75" s="349"/>
      <c r="Y75" s="350"/>
      <c r="Z75" s="348" t="s">
        <v>80</v>
      </c>
      <c r="AA75" s="349"/>
      <c r="AB75" s="349"/>
      <c r="AC75" s="349"/>
      <c r="AD75" s="350"/>
      <c r="AE75" s="357" t="s">
        <v>79</v>
      </c>
      <c r="AF75" s="358"/>
      <c r="AG75" s="358"/>
      <c r="AH75" s="358"/>
      <c r="AI75" s="358"/>
      <c r="AJ75" s="359"/>
      <c r="AK75" s="357" t="s">
        <v>81</v>
      </c>
      <c r="AL75" s="358"/>
      <c r="AM75" s="358"/>
      <c r="AN75" s="358"/>
      <c r="AO75" s="358"/>
      <c r="AP75" s="358"/>
      <c r="AQ75" s="358"/>
      <c r="AR75" s="358"/>
      <c r="AS75" s="358"/>
      <c r="AT75" s="358"/>
      <c r="AU75" s="358"/>
      <c r="AV75" s="358"/>
      <c r="AW75" s="358"/>
      <c r="AX75" s="359"/>
      <c r="AY75" s="357" t="s">
        <v>1</v>
      </c>
      <c r="AZ75" s="358"/>
      <c r="BA75" s="358"/>
      <c r="BB75" s="359"/>
      <c r="BC75" s="348" t="s">
        <v>104</v>
      </c>
      <c r="BD75" s="349"/>
      <c r="BE75" s="349"/>
      <c r="BF75" s="350"/>
      <c r="BG75" s="366" t="s">
        <v>82</v>
      </c>
      <c r="BH75" s="367"/>
      <c r="BI75" s="367"/>
      <c r="BJ75" s="368"/>
      <c r="BK75" s="315" t="s">
        <v>99</v>
      </c>
      <c r="BL75" s="316"/>
      <c r="BM75" s="316"/>
      <c r="BN75" s="316"/>
      <c r="BO75" s="316"/>
      <c r="BP75" s="317"/>
      <c r="BQ75" s="315" t="s">
        <v>83</v>
      </c>
      <c r="BR75" s="316"/>
      <c r="BS75" s="316"/>
      <c r="BT75" s="316"/>
      <c r="BU75" s="316"/>
      <c r="BV75" s="316"/>
      <c r="BW75" s="317"/>
      <c r="BX75" s="315" t="s">
        <v>84</v>
      </c>
      <c r="BY75" s="316"/>
      <c r="BZ75" s="316"/>
      <c r="CA75" s="316"/>
      <c r="CB75" s="316"/>
      <c r="CC75" s="317"/>
      <c r="CD75" s="315" t="s">
        <v>85</v>
      </c>
      <c r="CE75" s="316"/>
      <c r="CF75" s="316"/>
      <c r="CG75" s="316"/>
      <c r="CH75" s="316"/>
      <c r="CI75" s="317"/>
    </row>
    <row r="76" spans="1:87" ht="18" customHeight="1" x14ac:dyDescent="0.25">
      <c r="A76" s="75"/>
      <c r="B76" s="351"/>
      <c r="C76" s="352"/>
      <c r="D76" s="352"/>
      <c r="E76" s="352"/>
      <c r="F76" s="352"/>
      <c r="G76" s="352"/>
      <c r="H76" s="352"/>
      <c r="I76" s="352"/>
      <c r="J76" s="352"/>
      <c r="K76" s="352"/>
      <c r="L76" s="352"/>
      <c r="M76" s="352"/>
      <c r="N76" s="352"/>
      <c r="O76" s="352"/>
      <c r="P76" s="352"/>
      <c r="Q76" s="352"/>
      <c r="R76" s="352"/>
      <c r="S76" s="352"/>
      <c r="T76" s="352"/>
      <c r="U76" s="352"/>
      <c r="V76" s="352"/>
      <c r="W76" s="352"/>
      <c r="X76" s="352"/>
      <c r="Y76" s="353"/>
      <c r="Z76" s="351"/>
      <c r="AA76" s="352"/>
      <c r="AB76" s="352"/>
      <c r="AC76" s="352"/>
      <c r="AD76" s="353"/>
      <c r="AE76" s="360"/>
      <c r="AF76" s="361"/>
      <c r="AG76" s="361"/>
      <c r="AH76" s="361"/>
      <c r="AI76" s="361"/>
      <c r="AJ76" s="362"/>
      <c r="AK76" s="360"/>
      <c r="AL76" s="361"/>
      <c r="AM76" s="361"/>
      <c r="AN76" s="361"/>
      <c r="AO76" s="361"/>
      <c r="AP76" s="361"/>
      <c r="AQ76" s="361"/>
      <c r="AR76" s="361"/>
      <c r="AS76" s="361"/>
      <c r="AT76" s="361"/>
      <c r="AU76" s="361"/>
      <c r="AV76" s="361"/>
      <c r="AW76" s="361"/>
      <c r="AX76" s="362"/>
      <c r="AY76" s="360"/>
      <c r="AZ76" s="361"/>
      <c r="BA76" s="361"/>
      <c r="BB76" s="362"/>
      <c r="BC76" s="351"/>
      <c r="BD76" s="352"/>
      <c r="BE76" s="352"/>
      <c r="BF76" s="353"/>
      <c r="BG76" s="369"/>
      <c r="BH76" s="370"/>
      <c r="BI76" s="370"/>
      <c r="BJ76" s="371"/>
      <c r="BK76" s="318"/>
      <c r="BL76" s="319"/>
      <c r="BM76" s="319"/>
      <c r="BN76" s="319"/>
      <c r="BO76" s="319"/>
      <c r="BP76" s="320"/>
      <c r="BQ76" s="318"/>
      <c r="BR76" s="319"/>
      <c r="BS76" s="319"/>
      <c r="BT76" s="319"/>
      <c r="BU76" s="319"/>
      <c r="BV76" s="319"/>
      <c r="BW76" s="320"/>
      <c r="BX76" s="318"/>
      <c r="BY76" s="319"/>
      <c r="BZ76" s="319"/>
      <c r="CA76" s="319"/>
      <c r="CB76" s="319"/>
      <c r="CC76" s="320"/>
      <c r="CD76" s="318"/>
      <c r="CE76" s="319"/>
      <c r="CF76" s="319"/>
      <c r="CG76" s="319"/>
      <c r="CH76" s="319"/>
      <c r="CI76" s="320"/>
    </row>
    <row r="77" spans="1:87" ht="18" customHeight="1" thickBot="1" x14ac:dyDescent="0.3">
      <c r="A77" s="75"/>
      <c r="B77" s="354"/>
      <c r="C77" s="355"/>
      <c r="D77" s="355"/>
      <c r="E77" s="355"/>
      <c r="F77" s="355"/>
      <c r="G77" s="355"/>
      <c r="H77" s="355"/>
      <c r="I77" s="355"/>
      <c r="J77" s="355"/>
      <c r="K77" s="355"/>
      <c r="L77" s="355"/>
      <c r="M77" s="355"/>
      <c r="N77" s="355"/>
      <c r="O77" s="355"/>
      <c r="P77" s="355"/>
      <c r="Q77" s="355"/>
      <c r="R77" s="355"/>
      <c r="S77" s="355"/>
      <c r="T77" s="355"/>
      <c r="U77" s="355"/>
      <c r="V77" s="355"/>
      <c r="W77" s="355"/>
      <c r="X77" s="355"/>
      <c r="Y77" s="356"/>
      <c r="Z77" s="354"/>
      <c r="AA77" s="355"/>
      <c r="AB77" s="355"/>
      <c r="AC77" s="355"/>
      <c r="AD77" s="356"/>
      <c r="AE77" s="363"/>
      <c r="AF77" s="364"/>
      <c r="AG77" s="364"/>
      <c r="AH77" s="364"/>
      <c r="AI77" s="364"/>
      <c r="AJ77" s="365"/>
      <c r="AK77" s="360"/>
      <c r="AL77" s="361"/>
      <c r="AM77" s="361"/>
      <c r="AN77" s="361"/>
      <c r="AO77" s="361"/>
      <c r="AP77" s="361"/>
      <c r="AQ77" s="361"/>
      <c r="AR77" s="361"/>
      <c r="AS77" s="361"/>
      <c r="AT77" s="361"/>
      <c r="AU77" s="361"/>
      <c r="AV77" s="361"/>
      <c r="AW77" s="361"/>
      <c r="AX77" s="362"/>
      <c r="AY77" s="360"/>
      <c r="AZ77" s="361"/>
      <c r="BA77" s="361"/>
      <c r="BB77" s="362"/>
      <c r="BC77" s="351"/>
      <c r="BD77" s="352"/>
      <c r="BE77" s="352"/>
      <c r="BF77" s="353"/>
      <c r="BG77" s="369"/>
      <c r="BH77" s="370"/>
      <c r="BI77" s="370"/>
      <c r="BJ77" s="371"/>
      <c r="BK77" s="318"/>
      <c r="BL77" s="319"/>
      <c r="BM77" s="319"/>
      <c r="BN77" s="319"/>
      <c r="BO77" s="319"/>
      <c r="BP77" s="320"/>
      <c r="BQ77" s="321"/>
      <c r="BR77" s="322"/>
      <c r="BS77" s="322"/>
      <c r="BT77" s="322"/>
      <c r="BU77" s="322"/>
      <c r="BV77" s="322"/>
      <c r="BW77" s="323"/>
      <c r="BX77" s="321"/>
      <c r="BY77" s="322"/>
      <c r="BZ77" s="322"/>
      <c r="CA77" s="322"/>
      <c r="CB77" s="322"/>
      <c r="CC77" s="323"/>
      <c r="CD77" s="321"/>
      <c r="CE77" s="322"/>
      <c r="CF77" s="322"/>
      <c r="CG77" s="322"/>
      <c r="CH77" s="322"/>
      <c r="CI77" s="323"/>
    </row>
    <row r="78" spans="1:87" ht="18" customHeight="1" x14ac:dyDescent="0.25">
      <c r="A78" s="75"/>
      <c r="B78" s="324" t="s">
        <v>117</v>
      </c>
      <c r="C78" s="325"/>
      <c r="D78" s="325"/>
      <c r="E78" s="325"/>
      <c r="F78" s="325"/>
      <c r="G78" s="325"/>
      <c r="H78" s="325"/>
      <c r="I78" s="325"/>
      <c r="J78" s="325"/>
      <c r="K78" s="325"/>
      <c r="L78" s="325"/>
      <c r="M78" s="325"/>
      <c r="N78" s="325"/>
      <c r="O78" s="325"/>
      <c r="P78" s="325"/>
      <c r="Q78" s="325"/>
      <c r="R78" s="325"/>
      <c r="S78" s="325"/>
      <c r="T78" s="325"/>
      <c r="U78" s="325"/>
      <c r="V78" s="325"/>
      <c r="W78" s="325"/>
      <c r="X78" s="325"/>
      <c r="Y78" s="326"/>
      <c r="Z78" s="333" t="s">
        <v>774</v>
      </c>
      <c r="AA78" s="334"/>
      <c r="AB78" s="334"/>
      <c r="AC78" s="334"/>
      <c r="AD78" s="335"/>
      <c r="AE78" s="333">
        <v>4</v>
      </c>
      <c r="AF78" s="334"/>
      <c r="AG78" s="334"/>
      <c r="AH78" s="334"/>
      <c r="AI78" s="334"/>
      <c r="AJ78" s="334"/>
      <c r="AK78" s="342" t="s">
        <v>41</v>
      </c>
      <c r="AL78" s="343"/>
      <c r="AM78" s="343"/>
      <c r="AN78" s="343"/>
      <c r="AO78" s="343"/>
      <c r="AP78" s="343"/>
      <c r="AQ78" s="343"/>
      <c r="AR78" s="343"/>
      <c r="AS78" s="343"/>
      <c r="AT78" s="343"/>
      <c r="AU78" s="343"/>
      <c r="AV78" s="343"/>
      <c r="AW78" s="343"/>
      <c r="AX78" s="344"/>
      <c r="AY78" s="345">
        <v>0.25</v>
      </c>
      <c r="AZ78" s="346"/>
      <c r="BA78" s="346"/>
      <c r="BB78" s="347"/>
      <c r="BC78" s="345">
        <f>+$AE$78*AY78</f>
        <v>1</v>
      </c>
      <c r="BD78" s="346"/>
      <c r="BE78" s="346"/>
      <c r="BF78" s="347"/>
      <c r="BG78" s="285">
        <v>22629</v>
      </c>
      <c r="BH78" s="286"/>
      <c r="BI78" s="286"/>
      <c r="BJ78" s="622"/>
      <c r="BK78" s="288">
        <f>+AY78*BG78</f>
        <v>5657.25</v>
      </c>
      <c r="BL78" s="289"/>
      <c r="BM78" s="289"/>
      <c r="BN78" s="289"/>
      <c r="BO78" s="289"/>
      <c r="BP78" s="290"/>
      <c r="BQ78" s="609">
        <v>2000</v>
      </c>
      <c r="BR78" s="610"/>
      <c r="BS78" s="610"/>
      <c r="BT78" s="610"/>
      <c r="BU78" s="610"/>
      <c r="BV78" s="610"/>
      <c r="BW78" s="611"/>
      <c r="BX78" s="609">
        <f>+(((BK91+BQ78)*15)/85)</f>
        <v>11413.367647058823</v>
      </c>
      <c r="BY78" s="610"/>
      <c r="BZ78" s="610"/>
      <c r="CA78" s="610"/>
      <c r="CB78" s="610"/>
      <c r="CC78" s="611"/>
      <c r="CD78" s="609">
        <f>+BK91+BQ78+BX78</f>
        <v>76089.117647058825</v>
      </c>
      <c r="CE78" s="610"/>
      <c r="CF78" s="610"/>
      <c r="CG78" s="610"/>
      <c r="CH78" s="610"/>
      <c r="CI78" s="611"/>
    </row>
    <row r="79" spans="1:87" ht="18" customHeight="1" x14ac:dyDescent="0.25">
      <c r="A79" s="75"/>
      <c r="B79" s="327"/>
      <c r="C79" s="328"/>
      <c r="D79" s="328"/>
      <c r="E79" s="328"/>
      <c r="F79" s="328"/>
      <c r="G79" s="328"/>
      <c r="H79" s="328"/>
      <c r="I79" s="328"/>
      <c r="J79" s="328"/>
      <c r="K79" s="328"/>
      <c r="L79" s="328"/>
      <c r="M79" s="328"/>
      <c r="N79" s="328"/>
      <c r="O79" s="328"/>
      <c r="P79" s="328"/>
      <c r="Q79" s="328"/>
      <c r="R79" s="328"/>
      <c r="S79" s="328"/>
      <c r="T79" s="328"/>
      <c r="U79" s="328"/>
      <c r="V79" s="328"/>
      <c r="W79" s="328"/>
      <c r="X79" s="328"/>
      <c r="Y79" s="329"/>
      <c r="Z79" s="336"/>
      <c r="AA79" s="337"/>
      <c r="AB79" s="337"/>
      <c r="AC79" s="337"/>
      <c r="AD79" s="338"/>
      <c r="AE79" s="336"/>
      <c r="AF79" s="337"/>
      <c r="AG79" s="337"/>
      <c r="AH79" s="337"/>
      <c r="AI79" s="337"/>
      <c r="AJ79" s="337"/>
      <c r="AK79" s="300" t="s">
        <v>4</v>
      </c>
      <c r="AL79" s="301"/>
      <c r="AM79" s="301"/>
      <c r="AN79" s="301"/>
      <c r="AO79" s="301"/>
      <c r="AP79" s="301"/>
      <c r="AQ79" s="301"/>
      <c r="AR79" s="301"/>
      <c r="AS79" s="301"/>
      <c r="AT79" s="301"/>
      <c r="AU79" s="301"/>
      <c r="AV79" s="301"/>
      <c r="AW79" s="301"/>
      <c r="AX79" s="302"/>
      <c r="AY79" s="303">
        <v>0.25</v>
      </c>
      <c r="AZ79" s="304"/>
      <c r="BA79" s="304"/>
      <c r="BB79" s="305"/>
      <c r="BC79" s="303">
        <f t="shared" ref="BC79:BC90" si="6">+$AE$78*AY79</f>
        <v>1</v>
      </c>
      <c r="BD79" s="304"/>
      <c r="BE79" s="304"/>
      <c r="BF79" s="305"/>
      <c r="BG79" s="309">
        <v>6399</v>
      </c>
      <c r="BH79" s="310"/>
      <c r="BI79" s="310"/>
      <c r="BJ79" s="623"/>
      <c r="BK79" s="624">
        <f t="shared" ref="BK79:BK90" si="7">+AY79*BG79</f>
        <v>1599.75</v>
      </c>
      <c r="BL79" s="625"/>
      <c r="BM79" s="625"/>
      <c r="BN79" s="625"/>
      <c r="BO79" s="625"/>
      <c r="BP79" s="626"/>
      <c r="BQ79" s="612"/>
      <c r="BR79" s="613"/>
      <c r="BS79" s="613"/>
      <c r="BT79" s="613"/>
      <c r="BU79" s="613"/>
      <c r="BV79" s="613"/>
      <c r="BW79" s="614"/>
      <c r="BX79" s="612"/>
      <c r="BY79" s="613"/>
      <c r="BZ79" s="613"/>
      <c r="CA79" s="613"/>
      <c r="CB79" s="613"/>
      <c r="CC79" s="614"/>
      <c r="CD79" s="612"/>
      <c r="CE79" s="613"/>
      <c r="CF79" s="613"/>
      <c r="CG79" s="613"/>
      <c r="CH79" s="613"/>
      <c r="CI79" s="614"/>
    </row>
    <row r="80" spans="1:87" ht="18" customHeight="1" x14ac:dyDescent="0.25">
      <c r="A80" s="75"/>
      <c r="B80" s="327"/>
      <c r="C80" s="328"/>
      <c r="D80" s="328"/>
      <c r="E80" s="328"/>
      <c r="F80" s="328"/>
      <c r="G80" s="328"/>
      <c r="H80" s="328"/>
      <c r="I80" s="328"/>
      <c r="J80" s="328"/>
      <c r="K80" s="328"/>
      <c r="L80" s="328"/>
      <c r="M80" s="328"/>
      <c r="N80" s="328"/>
      <c r="O80" s="328"/>
      <c r="P80" s="328"/>
      <c r="Q80" s="328"/>
      <c r="R80" s="328"/>
      <c r="S80" s="328"/>
      <c r="T80" s="328"/>
      <c r="U80" s="328"/>
      <c r="V80" s="328"/>
      <c r="W80" s="328"/>
      <c r="X80" s="328"/>
      <c r="Y80" s="329"/>
      <c r="Z80" s="336"/>
      <c r="AA80" s="337"/>
      <c r="AB80" s="337"/>
      <c r="AC80" s="337"/>
      <c r="AD80" s="338"/>
      <c r="AE80" s="336"/>
      <c r="AF80" s="337"/>
      <c r="AG80" s="337"/>
      <c r="AH80" s="337"/>
      <c r="AI80" s="337"/>
      <c r="AJ80" s="337"/>
      <c r="AK80" s="300" t="s">
        <v>527</v>
      </c>
      <c r="AL80" s="301"/>
      <c r="AM80" s="301"/>
      <c r="AN80" s="301"/>
      <c r="AO80" s="301"/>
      <c r="AP80" s="301"/>
      <c r="AQ80" s="301"/>
      <c r="AR80" s="301"/>
      <c r="AS80" s="301"/>
      <c r="AT80" s="301"/>
      <c r="AU80" s="301"/>
      <c r="AV80" s="301"/>
      <c r="AW80" s="301"/>
      <c r="AX80" s="302"/>
      <c r="AY80" s="303">
        <v>0.25</v>
      </c>
      <c r="AZ80" s="304"/>
      <c r="BA80" s="304"/>
      <c r="BB80" s="305"/>
      <c r="BC80" s="303">
        <f t="shared" si="6"/>
        <v>1</v>
      </c>
      <c r="BD80" s="304"/>
      <c r="BE80" s="304"/>
      <c r="BF80" s="305"/>
      <c r="BG80" s="309">
        <v>18911</v>
      </c>
      <c r="BH80" s="310"/>
      <c r="BI80" s="310"/>
      <c r="BJ80" s="623"/>
      <c r="BK80" s="624">
        <f t="shared" si="7"/>
        <v>4727.75</v>
      </c>
      <c r="BL80" s="625"/>
      <c r="BM80" s="625"/>
      <c r="BN80" s="625"/>
      <c r="BO80" s="625"/>
      <c r="BP80" s="626"/>
      <c r="BQ80" s="612"/>
      <c r="BR80" s="613"/>
      <c r="BS80" s="613"/>
      <c r="BT80" s="613"/>
      <c r="BU80" s="613"/>
      <c r="BV80" s="613"/>
      <c r="BW80" s="614"/>
      <c r="BX80" s="612"/>
      <c r="BY80" s="613"/>
      <c r="BZ80" s="613"/>
      <c r="CA80" s="613"/>
      <c r="CB80" s="613"/>
      <c r="CC80" s="614"/>
      <c r="CD80" s="612"/>
      <c r="CE80" s="613"/>
      <c r="CF80" s="613"/>
      <c r="CG80" s="613"/>
      <c r="CH80" s="613"/>
      <c r="CI80" s="614"/>
    </row>
    <row r="81" spans="1:87" ht="18" customHeight="1" x14ac:dyDescent="0.25">
      <c r="A81" s="75"/>
      <c r="B81" s="327"/>
      <c r="C81" s="328"/>
      <c r="D81" s="328"/>
      <c r="E81" s="328"/>
      <c r="F81" s="328"/>
      <c r="G81" s="328"/>
      <c r="H81" s="328"/>
      <c r="I81" s="328"/>
      <c r="J81" s="328"/>
      <c r="K81" s="328"/>
      <c r="L81" s="328"/>
      <c r="M81" s="328"/>
      <c r="N81" s="328"/>
      <c r="O81" s="328"/>
      <c r="P81" s="328"/>
      <c r="Q81" s="328"/>
      <c r="R81" s="328"/>
      <c r="S81" s="328"/>
      <c r="T81" s="328"/>
      <c r="U81" s="328"/>
      <c r="V81" s="328"/>
      <c r="W81" s="328"/>
      <c r="X81" s="328"/>
      <c r="Y81" s="329"/>
      <c r="Z81" s="336"/>
      <c r="AA81" s="337"/>
      <c r="AB81" s="337"/>
      <c r="AC81" s="337"/>
      <c r="AD81" s="338"/>
      <c r="AE81" s="336"/>
      <c r="AF81" s="337"/>
      <c r="AG81" s="337"/>
      <c r="AH81" s="337"/>
      <c r="AI81" s="337"/>
      <c r="AJ81" s="337"/>
      <c r="AK81" s="300" t="s">
        <v>13</v>
      </c>
      <c r="AL81" s="301"/>
      <c r="AM81" s="301"/>
      <c r="AN81" s="301"/>
      <c r="AO81" s="301"/>
      <c r="AP81" s="301"/>
      <c r="AQ81" s="301"/>
      <c r="AR81" s="301"/>
      <c r="AS81" s="301"/>
      <c r="AT81" s="301"/>
      <c r="AU81" s="301"/>
      <c r="AV81" s="301"/>
      <c r="AW81" s="301"/>
      <c r="AX81" s="302"/>
      <c r="AY81" s="303">
        <v>0.25</v>
      </c>
      <c r="AZ81" s="304"/>
      <c r="BA81" s="304"/>
      <c r="BB81" s="305"/>
      <c r="BC81" s="303">
        <f t="shared" si="6"/>
        <v>1</v>
      </c>
      <c r="BD81" s="304"/>
      <c r="BE81" s="304"/>
      <c r="BF81" s="305"/>
      <c r="BG81" s="309">
        <v>40826</v>
      </c>
      <c r="BH81" s="310"/>
      <c r="BI81" s="310"/>
      <c r="BJ81" s="623"/>
      <c r="BK81" s="624">
        <f t="shared" si="7"/>
        <v>10206.5</v>
      </c>
      <c r="BL81" s="625"/>
      <c r="BM81" s="625"/>
      <c r="BN81" s="625"/>
      <c r="BO81" s="625"/>
      <c r="BP81" s="626"/>
      <c r="BQ81" s="612"/>
      <c r="BR81" s="613"/>
      <c r="BS81" s="613"/>
      <c r="BT81" s="613"/>
      <c r="BU81" s="613"/>
      <c r="BV81" s="613"/>
      <c r="BW81" s="614"/>
      <c r="BX81" s="612"/>
      <c r="BY81" s="613"/>
      <c r="BZ81" s="613"/>
      <c r="CA81" s="613"/>
      <c r="CB81" s="613"/>
      <c r="CC81" s="614"/>
      <c r="CD81" s="612"/>
      <c r="CE81" s="613"/>
      <c r="CF81" s="613"/>
      <c r="CG81" s="613"/>
      <c r="CH81" s="613"/>
      <c r="CI81" s="614"/>
    </row>
    <row r="82" spans="1:87" ht="18" customHeight="1" x14ac:dyDescent="0.25">
      <c r="A82" s="75"/>
      <c r="B82" s="327"/>
      <c r="C82" s="328"/>
      <c r="D82" s="328"/>
      <c r="E82" s="328"/>
      <c r="F82" s="328"/>
      <c r="G82" s="328"/>
      <c r="H82" s="328"/>
      <c r="I82" s="328"/>
      <c r="J82" s="328"/>
      <c r="K82" s="328"/>
      <c r="L82" s="328"/>
      <c r="M82" s="328"/>
      <c r="N82" s="328"/>
      <c r="O82" s="328"/>
      <c r="P82" s="328"/>
      <c r="Q82" s="328"/>
      <c r="R82" s="328"/>
      <c r="S82" s="328"/>
      <c r="T82" s="328"/>
      <c r="U82" s="328"/>
      <c r="V82" s="328"/>
      <c r="W82" s="328"/>
      <c r="X82" s="328"/>
      <c r="Y82" s="329"/>
      <c r="Z82" s="336"/>
      <c r="AA82" s="337"/>
      <c r="AB82" s="337"/>
      <c r="AC82" s="337"/>
      <c r="AD82" s="338"/>
      <c r="AE82" s="336"/>
      <c r="AF82" s="337"/>
      <c r="AG82" s="337"/>
      <c r="AH82" s="337"/>
      <c r="AI82" s="337"/>
      <c r="AJ82" s="337"/>
      <c r="AK82" s="300" t="s">
        <v>40</v>
      </c>
      <c r="AL82" s="301"/>
      <c r="AM82" s="301"/>
      <c r="AN82" s="301"/>
      <c r="AO82" s="301"/>
      <c r="AP82" s="301"/>
      <c r="AQ82" s="301"/>
      <c r="AR82" s="301"/>
      <c r="AS82" s="301"/>
      <c r="AT82" s="301"/>
      <c r="AU82" s="301"/>
      <c r="AV82" s="301"/>
      <c r="AW82" s="301"/>
      <c r="AX82" s="302"/>
      <c r="AY82" s="303">
        <v>0.25</v>
      </c>
      <c r="AZ82" s="304"/>
      <c r="BA82" s="304"/>
      <c r="BB82" s="305"/>
      <c r="BC82" s="303">
        <f t="shared" si="6"/>
        <v>1</v>
      </c>
      <c r="BD82" s="304"/>
      <c r="BE82" s="304"/>
      <c r="BF82" s="305"/>
      <c r="BG82" s="309">
        <v>26988</v>
      </c>
      <c r="BH82" s="310"/>
      <c r="BI82" s="310"/>
      <c r="BJ82" s="623"/>
      <c r="BK82" s="624">
        <f t="shared" si="7"/>
        <v>6747</v>
      </c>
      <c r="BL82" s="625"/>
      <c r="BM82" s="625"/>
      <c r="BN82" s="625"/>
      <c r="BO82" s="625"/>
      <c r="BP82" s="626"/>
      <c r="BQ82" s="612"/>
      <c r="BR82" s="613"/>
      <c r="BS82" s="613"/>
      <c r="BT82" s="613"/>
      <c r="BU82" s="613"/>
      <c r="BV82" s="613"/>
      <c r="BW82" s="614"/>
      <c r="BX82" s="612"/>
      <c r="BY82" s="613"/>
      <c r="BZ82" s="613"/>
      <c r="CA82" s="613"/>
      <c r="CB82" s="613"/>
      <c r="CC82" s="614"/>
      <c r="CD82" s="612"/>
      <c r="CE82" s="613"/>
      <c r="CF82" s="613"/>
      <c r="CG82" s="613"/>
      <c r="CH82" s="613"/>
      <c r="CI82" s="614"/>
    </row>
    <row r="83" spans="1:87" ht="18" customHeight="1" x14ac:dyDescent="0.25">
      <c r="A83" s="75"/>
      <c r="B83" s="327"/>
      <c r="C83" s="328"/>
      <c r="D83" s="328"/>
      <c r="E83" s="328"/>
      <c r="F83" s="328"/>
      <c r="G83" s="328"/>
      <c r="H83" s="328"/>
      <c r="I83" s="328"/>
      <c r="J83" s="328"/>
      <c r="K83" s="328"/>
      <c r="L83" s="328"/>
      <c r="M83" s="328"/>
      <c r="N83" s="328"/>
      <c r="O83" s="328"/>
      <c r="P83" s="328"/>
      <c r="Q83" s="328"/>
      <c r="R83" s="328"/>
      <c r="S83" s="328"/>
      <c r="T83" s="328"/>
      <c r="U83" s="328"/>
      <c r="V83" s="328"/>
      <c r="W83" s="328"/>
      <c r="X83" s="328"/>
      <c r="Y83" s="329"/>
      <c r="Z83" s="336"/>
      <c r="AA83" s="337"/>
      <c r="AB83" s="337"/>
      <c r="AC83" s="337"/>
      <c r="AD83" s="338"/>
      <c r="AE83" s="336"/>
      <c r="AF83" s="337"/>
      <c r="AG83" s="337"/>
      <c r="AH83" s="337"/>
      <c r="AI83" s="337"/>
      <c r="AJ83" s="337"/>
      <c r="AK83" s="300" t="s">
        <v>528</v>
      </c>
      <c r="AL83" s="301"/>
      <c r="AM83" s="301"/>
      <c r="AN83" s="301"/>
      <c r="AO83" s="301"/>
      <c r="AP83" s="301"/>
      <c r="AQ83" s="301"/>
      <c r="AR83" s="301"/>
      <c r="AS83" s="301"/>
      <c r="AT83" s="301"/>
      <c r="AU83" s="301"/>
      <c r="AV83" s="301"/>
      <c r="AW83" s="301"/>
      <c r="AX83" s="302"/>
      <c r="AY83" s="303">
        <v>0.25</v>
      </c>
      <c r="AZ83" s="304"/>
      <c r="BA83" s="304"/>
      <c r="BB83" s="305"/>
      <c r="BC83" s="303">
        <f t="shared" si="6"/>
        <v>1</v>
      </c>
      <c r="BD83" s="304"/>
      <c r="BE83" s="304"/>
      <c r="BF83" s="305"/>
      <c r="BG83" s="309">
        <v>22530</v>
      </c>
      <c r="BH83" s="310"/>
      <c r="BI83" s="310"/>
      <c r="BJ83" s="623"/>
      <c r="BK83" s="624">
        <f t="shared" si="7"/>
        <v>5632.5</v>
      </c>
      <c r="BL83" s="625"/>
      <c r="BM83" s="625"/>
      <c r="BN83" s="625"/>
      <c r="BO83" s="625"/>
      <c r="BP83" s="626"/>
      <c r="BQ83" s="612"/>
      <c r="BR83" s="613"/>
      <c r="BS83" s="613"/>
      <c r="BT83" s="613"/>
      <c r="BU83" s="613"/>
      <c r="BV83" s="613"/>
      <c r="BW83" s="614"/>
      <c r="BX83" s="612"/>
      <c r="BY83" s="613"/>
      <c r="BZ83" s="613"/>
      <c r="CA83" s="613"/>
      <c r="CB83" s="613"/>
      <c r="CC83" s="614"/>
      <c r="CD83" s="612"/>
      <c r="CE83" s="613"/>
      <c r="CF83" s="613"/>
      <c r="CG83" s="613"/>
      <c r="CH83" s="613"/>
      <c r="CI83" s="614"/>
    </row>
    <row r="84" spans="1:87" ht="18" customHeight="1" x14ac:dyDescent="0.25">
      <c r="A84" s="75"/>
      <c r="B84" s="327"/>
      <c r="C84" s="328"/>
      <c r="D84" s="328"/>
      <c r="E84" s="328"/>
      <c r="F84" s="328"/>
      <c r="G84" s="328"/>
      <c r="H84" s="328"/>
      <c r="I84" s="328"/>
      <c r="J84" s="328"/>
      <c r="K84" s="328"/>
      <c r="L84" s="328"/>
      <c r="M84" s="328"/>
      <c r="N84" s="328"/>
      <c r="O84" s="328"/>
      <c r="P84" s="328"/>
      <c r="Q84" s="328"/>
      <c r="R84" s="328"/>
      <c r="S84" s="328"/>
      <c r="T84" s="328"/>
      <c r="U84" s="328"/>
      <c r="V84" s="328"/>
      <c r="W84" s="328"/>
      <c r="X84" s="328"/>
      <c r="Y84" s="329"/>
      <c r="Z84" s="336"/>
      <c r="AA84" s="337"/>
      <c r="AB84" s="337"/>
      <c r="AC84" s="337"/>
      <c r="AD84" s="338"/>
      <c r="AE84" s="336"/>
      <c r="AF84" s="337"/>
      <c r="AG84" s="337"/>
      <c r="AH84" s="337"/>
      <c r="AI84" s="337"/>
      <c r="AJ84" s="337"/>
      <c r="AK84" s="300" t="s">
        <v>17</v>
      </c>
      <c r="AL84" s="301"/>
      <c r="AM84" s="301"/>
      <c r="AN84" s="301"/>
      <c r="AO84" s="301"/>
      <c r="AP84" s="301"/>
      <c r="AQ84" s="301"/>
      <c r="AR84" s="301"/>
      <c r="AS84" s="301"/>
      <c r="AT84" s="301"/>
      <c r="AU84" s="301"/>
      <c r="AV84" s="301"/>
      <c r="AW84" s="301"/>
      <c r="AX84" s="302"/>
      <c r="AY84" s="303">
        <v>0.25</v>
      </c>
      <c r="AZ84" s="304"/>
      <c r="BA84" s="304"/>
      <c r="BB84" s="305"/>
      <c r="BC84" s="303">
        <f t="shared" si="6"/>
        <v>1</v>
      </c>
      <c r="BD84" s="304"/>
      <c r="BE84" s="304"/>
      <c r="BF84" s="305"/>
      <c r="BG84" s="309">
        <v>6399</v>
      </c>
      <c r="BH84" s="310"/>
      <c r="BI84" s="310"/>
      <c r="BJ84" s="623"/>
      <c r="BK84" s="624">
        <f t="shared" si="7"/>
        <v>1599.75</v>
      </c>
      <c r="BL84" s="625"/>
      <c r="BM84" s="625"/>
      <c r="BN84" s="625"/>
      <c r="BO84" s="625"/>
      <c r="BP84" s="626"/>
      <c r="BQ84" s="612"/>
      <c r="BR84" s="613"/>
      <c r="BS84" s="613"/>
      <c r="BT84" s="613"/>
      <c r="BU84" s="613"/>
      <c r="BV84" s="613"/>
      <c r="BW84" s="614"/>
      <c r="BX84" s="612"/>
      <c r="BY84" s="613"/>
      <c r="BZ84" s="613"/>
      <c r="CA84" s="613"/>
      <c r="CB84" s="613"/>
      <c r="CC84" s="614"/>
      <c r="CD84" s="612"/>
      <c r="CE84" s="613"/>
      <c r="CF84" s="613"/>
      <c r="CG84" s="613"/>
      <c r="CH84" s="613"/>
      <c r="CI84" s="614"/>
    </row>
    <row r="85" spans="1:87" ht="18" customHeight="1" x14ac:dyDescent="0.25">
      <c r="A85" s="75"/>
      <c r="B85" s="327"/>
      <c r="C85" s="328"/>
      <c r="D85" s="328"/>
      <c r="E85" s="328"/>
      <c r="F85" s="328"/>
      <c r="G85" s="328"/>
      <c r="H85" s="328"/>
      <c r="I85" s="328"/>
      <c r="J85" s="328"/>
      <c r="K85" s="328"/>
      <c r="L85" s="328"/>
      <c r="M85" s="328"/>
      <c r="N85" s="328"/>
      <c r="O85" s="328"/>
      <c r="P85" s="328"/>
      <c r="Q85" s="328"/>
      <c r="R85" s="328"/>
      <c r="S85" s="328"/>
      <c r="T85" s="328"/>
      <c r="U85" s="328"/>
      <c r="V85" s="328"/>
      <c r="W85" s="328"/>
      <c r="X85" s="328"/>
      <c r="Y85" s="329"/>
      <c r="Z85" s="336"/>
      <c r="AA85" s="337"/>
      <c r="AB85" s="337"/>
      <c r="AC85" s="337"/>
      <c r="AD85" s="338"/>
      <c r="AE85" s="336"/>
      <c r="AF85" s="337"/>
      <c r="AG85" s="337"/>
      <c r="AH85" s="337"/>
      <c r="AI85" s="337"/>
      <c r="AJ85" s="337"/>
      <c r="AK85" s="300" t="s">
        <v>529</v>
      </c>
      <c r="AL85" s="301"/>
      <c r="AM85" s="301"/>
      <c r="AN85" s="301"/>
      <c r="AO85" s="301"/>
      <c r="AP85" s="301"/>
      <c r="AQ85" s="301"/>
      <c r="AR85" s="301"/>
      <c r="AS85" s="301"/>
      <c r="AT85" s="301"/>
      <c r="AU85" s="301"/>
      <c r="AV85" s="301"/>
      <c r="AW85" s="301"/>
      <c r="AX85" s="302"/>
      <c r="AY85" s="303">
        <v>0.25</v>
      </c>
      <c r="AZ85" s="304"/>
      <c r="BA85" s="304"/>
      <c r="BB85" s="305"/>
      <c r="BC85" s="303">
        <f t="shared" si="6"/>
        <v>1</v>
      </c>
      <c r="BD85" s="304"/>
      <c r="BE85" s="304"/>
      <c r="BF85" s="305"/>
      <c r="BG85" s="309">
        <v>18911</v>
      </c>
      <c r="BH85" s="310"/>
      <c r="BI85" s="310"/>
      <c r="BJ85" s="623"/>
      <c r="BK85" s="624">
        <f t="shared" si="7"/>
        <v>4727.75</v>
      </c>
      <c r="BL85" s="625"/>
      <c r="BM85" s="625"/>
      <c r="BN85" s="625"/>
      <c r="BO85" s="625"/>
      <c r="BP85" s="626"/>
      <c r="BQ85" s="612"/>
      <c r="BR85" s="613"/>
      <c r="BS85" s="613"/>
      <c r="BT85" s="613"/>
      <c r="BU85" s="613"/>
      <c r="BV85" s="613"/>
      <c r="BW85" s="614"/>
      <c r="BX85" s="612"/>
      <c r="BY85" s="613"/>
      <c r="BZ85" s="613"/>
      <c r="CA85" s="613"/>
      <c r="CB85" s="613"/>
      <c r="CC85" s="614"/>
      <c r="CD85" s="612"/>
      <c r="CE85" s="613"/>
      <c r="CF85" s="613"/>
      <c r="CG85" s="613"/>
      <c r="CH85" s="613"/>
      <c r="CI85" s="614"/>
    </row>
    <row r="86" spans="1:87" ht="18" customHeight="1" x14ac:dyDescent="0.25">
      <c r="A86" s="75"/>
      <c r="B86" s="327"/>
      <c r="C86" s="328"/>
      <c r="D86" s="328"/>
      <c r="E86" s="328"/>
      <c r="F86" s="328"/>
      <c r="G86" s="328"/>
      <c r="H86" s="328"/>
      <c r="I86" s="328"/>
      <c r="J86" s="328"/>
      <c r="K86" s="328"/>
      <c r="L86" s="328"/>
      <c r="M86" s="328"/>
      <c r="N86" s="328"/>
      <c r="O86" s="328"/>
      <c r="P86" s="328"/>
      <c r="Q86" s="328"/>
      <c r="R86" s="328"/>
      <c r="S86" s="328"/>
      <c r="T86" s="328"/>
      <c r="U86" s="328"/>
      <c r="V86" s="328"/>
      <c r="W86" s="328"/>
      <c r="X86" s="328"/>
      <c r="Y86" s="329"/>
      <c r="Z86" s="336"/>
      <c r="AA86" s="337"/>
      <c r="AB86" s="337"/>
      <c r="AC86" s="337"/>
      <c r="AD86" s="338"/>
      <c r="AE86" s="336"/>
      <c r="AF86" s="337"/>
      <c r="AG86" s="337"/>
      <c r="AH86" s="337"/>
      <c r="AI86" s="337"/>
      <c r="AJ86" s="337"/>
      <c r="AK86" s="300" t="s">
        <v>530</v>
      </c>
      <c r="AL86" s="301"/>
      <c r="AM86" s="301"/>
      <c r="AN86" s="301"/>
      <c r="AO86" s="301"/>
      <c r="AP86" s="301"/>
      <c r="AQ86" s="301"/>
      <c r="AR86" s="301"/>
      <c r="AS86" s="301"/>
      <c r="AT86" s="301"/>
      <c r="AU86" s="301"/>
      <c r="AV86" s="301"/>
      <c r="AW86" s="301"/>
      <c r="AX86" s="302"/>
      <c r="AY86" s="303">
        <v>0.25</v>
      </c>
      <c r="AZ86" s="304"/>
      <c r="BA86" s="304"/>
      <c r="BB86" s="305"/>
      <c r="BC86" s="303">
        <f t="shared" si="6"/>
        <v>1</v>
      </c>
      <c r="BD86" s="304"/>
      <c r="BE86" s="304"/>
      <c r="BF86" s="305"/>
      <c r="BG86" s="309">
        <v>22629</v>
      </c>
      <c r="BH86" s="310"/>
      <c r="BI86" s="310"/>
      <c r="BJ86" s="623"/>
      <c r="BK86" s="624">
        <f t="shared" si="7"/>
        <v>5657.25</v>
      </c>
      <c r="BL86" s="625"/>
      <c r="BM86" s="625"/>
      <c r="BN86" s="625"/>
      <c r="BO86" s="625"/>
      <c r="BP86" s="626"/>
      <c r="BQ86" s="612"/>
      <c r="BR86" s="613"/>
      <c r="BS86" s="613"/>
      <c r="BT86" s="613"/>
      <c r="BU86" s="613"/>
      <c r="BV86" s="613"/>
      <c r="BW86" s="614"/>
      <c r="BX86" s="612"/>
      <c r="BY86" s="613"/>
      <c r="BZ86" s="613"/>
      <c r="CA86" s="613"/>
      <c r="CB86" s="613"/>
      <c r="CC86" s="614"/>
      <c r="CD86" s="612"/>
      <c r="CE86" s="613"/>
      <c r="CF86" s="613"/>
      <c r="CG86" s="613"/>
      <c r="CH86" s="613"/>
      <c r="CI86" s="614"/>
    </row>
    <row r="87" spans="1:87" ht="18" customHeight="1" x14ac:dyDescent="0.25">
      <c r="A87" s="75"/>
      <c r="B87" s="327"/>
      <c r="C87" s="328"/>
      <c r="D87" s="328"/>
      <c r="E87" s="328"/>
      <c r="F87" s="328"/>
      <c r="G87" s="328"/>
      <c r="H87" s="328"/>
      <c r="I87" s="328"/>
      <c r="J87" s="328"/>
      <c r="K87" s="328"/>
      <c r="L87" s="328"/>
      <c r="M87" s="328"/>
      <c r="N87" s="328"/>
      <c r="O87" s="328"/>
      <c r="P87" s="328"/>
      <c r="Q87" s="328"/>
      <c r="R87" s="328"/>
      <c r="S87" s="328"/>
      <c r="T87" s="328"/>
      <c r="U87" s="328"/>
      <c r="V87" s="328"/>
      <c r="W87" s="328"/>
      <c r="X87" s="328"/>
      <c r="Y87" s="329"/>
      <c r="Z87" s="336"/>
      <c r="AA87" s="337"/>
      <c r="AB87" s="337"/>
      <c r="AC87" s="337"/>
      <c r="AD87" s="338"/>
      <c r="AE87" s="336"/>
      <c r="AF87" s="337"/>
      <c r="AG87" s="337"/>
      <c r="AH87" s="337"/>
      <c r="AI87" s="337"/>
      <c r="AJ87" s="337"/>
      <c r="AK87" s="300" t="s">
        <v>18</v>
      </c>
      <c r="AL87" s="301"/>
      <c r="AM87" s="301"/>
      <c r="AN87" s="301"/>
      <c r="AO87" s="301"/>
      <c r="AP87" s="301"/>
      <c r="AQ87" s="301"/>
      <c r="AR87" s="301"/>
      <c r="AS87" s="301"/>
      <c r="AT87" s="301"/>
      <c r="AU87" s="301"/>
      <c r="AV87" s="301"/>
      <c r="AW87" s="301"/>
      <c r="AX87" s="302"/>
      <c r="AY87" s="303">
        <v>0.25</v>
      </c>
      <c r="AZ87" s="304"/>
      <c r="BA87" s="304"/>
      <c r="BB87" s="305"/>
      <c r="BC87" s="303">
        <f t="shared" si="6"/>
        <v>1</v>
      </c>
      <c r="BD87" s="304"/>
      <c r="BE87" s="304"/>
      <c r="BF87" s="305"/>
      <c r="BG87" s="309">
        <v>28961</v>
      </c>
      <c r="BH87" s="310"/>
      <c r="BI87" s="310"/>
      <c r="BJ87" s="623"/>
      <c r="BK87" s="624">
        <f t="shared" si="7"/>
        <v>7240.25</v>
      </c>
      <c r="BL87" s="625"/>
      <c r="BM87" s="625"/>
      <c r="BN87" s="625"/>
      <c r="BO87" s="625"/>
      <c r="BP87" s="626"/>
      <c r="BQ87" s="612"/>
      <c r="BR87" s="613"/>
      <c r="BS87" s="613"/>
      <c r="BT87" s="613"/>
      <c r="BU87" s="613"/>
      <c r="BV87" s="613"/>
      <c r="BW87" s="614"/>
      <c r="BX87" s="612"/>
      <c r="BY87" s="613"/>
      <c r="BZ87" s="613"/>
      <c r="CA87" s="613"/>
      <c r="CB87" s="613"/>
      <c r="CC87" s="614"/>
      <c r="CD87" s="612"/>
      <c r="CE87" s="613"/>
      <c r="CF87" s="613"/>
      <c r="CG87" s="613"/>
      <c r="CH87" s="613"/>
      <c r="CI87" s="614"/>
    </row>
    <row r="88" spans="1:87" ht="18" customHeight="1" x14ac:dyDescent="0.25">
      <c r="A88" s="75"/>
      <c r="B88" s="327"/>
      <c r="C88" s="328"/>
      <c r="D88" s="328"/>
      <c r="E88" s="328"/>
      <c r="F88" s="328"/>
      <c r="G88" s="328"/>
      <c r="H88" s="328"/>
      <c r="I88" s="328"/>
      <c r="J88" s="328"/>
      <c r="K88" s="328"/>
      <c r="L88" s="328"/>
      <c r="M88" s="328"/>
      <c r="N88" s="328"/>
      <c r="O88" s="328"/>
      <c r="P88" s="328"/>
      <c r="Q88" s="328"/>
      <c r="R88" s="328"/>
      <c r="S88" s="328"/>
      <c r="T88" s="328"/>
      <c r="U88" s="328"/>
      <c r="V88" s="328"/>
      <c r="W88" s="328"/>
      <c r="X88" s="328"/>
      <c r="Y88" s="329"/>
      <c r="Z88" s="336"/>
      <c r="AA88" s="337"/>
      <c r="AB88" s="337"/>
      <c r="AC88" s="337"/>
      <c r="AD88" s="338"/>
      <c r="AE88" s="336"/>
      <c r="AF88" s="337"/>
      <c r="AG88" s="337"/>
      <c r="AH88" s="337"/>
      <c r="AI88" s="337"/>
      <c r="AJ88" s="337"/>
      <c r="AK88" s="300" t="s">
        <v>37</v>
      </c>
      <c r="AL88" s="301"/>
      <c r="AM88" s="301"/>
      <c r="AN88" s="301"/>
      <c r="AO88" s="301"/>
      <c r="AP88" s="301"/>
      <c r="AQ88" s="301"/>
      <c r="AR88" s="301"/>
      <c r="AS88" s="301"/>
      <c r="AT88" s="301"/>
      <c r="AU88" s="301"/>
      <c r="AV88" s="301"/>
      <c r="AW88" s="301"/>
      <c r="AX88" s="302"/>
      <c r="AY88" s="303">
        <v>0.25</v>
      </c>
      <c r="AZ88" s="304"/>
      <c r="BA88" s="304"/>
      <c r="BB88" s="305"/>
      <c r="BC88" s="303">
        <f t="shared" si="6"/>
        <v>1</v>
      </c>
      <c r="BD88" s="304"/>
      <c r="BE88" s="304"/>
      <c r="BF88" s="305"/>
      <c r="BG88" s="309">
        <v>11840</v>
      </c>
      <c r="BH88" s="310"/>
      <c r="BI88" s="310"/>
      <c r="BJ88" s="623"/>
      <c r="BK88" s="624">
        <f t="shared" si="7"/>
        <v>2960</v>
      </c>
      <c r="BL88" s="625"/>
      <c r="BM88" s="625"/>
      <c r="BN88" s="625"/>
      <c r="BO88" s="625"/>
      <c r="BP88" s="626"/>
      <c r="BQ88" s="612"/>
      <c r="BR88" s="613"/>
      <c r="BS88" s="613"/>
      <c r="BT88" s="613"/>
      <c r="BU88" s="613"/>
      <c r="BV88" s="613"/>
      <c r="BW88" s="614"/>
      <c r="BX88" s="612"/>
      <c r="BY88" s="613"/>
      <c r="BZ88" s="613"/>
      <c r="CA88" s="613"/>
      <c r="CB88" s="613"/>
      <c r="CC88" s="614"/>
      <c r="CD88" s="612"/>
      <c r="CE88" s="613"/>
      <c r="CF88" s="613"/>
      <c r="CG88" s="613"/>
      <c r="CH88" s="613"/>
      <c r="CI88" s="614"/>
    </row>
    <row r="89" spans="1:87" ht="18" customHeight="1" x14ac:dyDescent="0.25">
      <c r="A89" s="75"/>
      <c r="B89" s="327"/>
      <c r="C89" s="328"/>
      <c r="D89" s="328"/>
      <c r="E89" s="328"/>
      <c r="F89" s="328"/>
      <c r="G89" s="328"/>
      <c r="H89" s="328"/>
      <c r="I89" s="328"/>
      <c r="J89" s="328"/>
      <c r="K89" s="328"/>
      <c r="L89" s="328"/>
      <c r="M89" s="328"/>
      <c r="N89" s="328"/>
      <c r="O89" s="328"/>
      <c r="P89" s="328"/>
      <c r="Q89" s="328"/>
      <c r="R89" s="328"/>
      <c r="S89" s="328"/>
      <c r="T89" s="328"/>
      <c r="U89" s="328"/>
      <c r="V89" s="328"/>
      <c r="W89" s="328"/>
      <c r="X89" s="328"/>
      <c r="Y89" s="329"/>
      <c r="Z89" s="336"/>
      <c r="AA89" s="337"/>
      <c r="AB89" s="337"/>
      <c r="AC89" s="337"/>
      <c r="AD89" s="338"/>
      <c r="AE89" s="336"/>
      <c r="AF89" s="337"/>
      <c r="AG89" s="337"/>
      <c r="AH89" s="337"/>
      <c r="AI89" s="337"/>
      <c r="AJ89" s="337"/>
      <c r="AK89" s="300" t="s">
        <v>38</v>
      </c>
      <c r="AL89" s="301"/>
      <c r="AM89" s="301"/>
      <c r="AN89" s="301"/>
      <c r="AO89" s="301"/>
      <c r="AP89" s="301"/>
      <c r="AQ89" s="301"/>
      <c r="AR89" s="301"/>
      <c r="AS89" s="301"/>
      <c r="AT89" s="301"/>
      <c r="AU89" s="301"/>
      <c r="AV89" s="301"/>
      <c r="AW89" s="301"/>
      <c r="AX89" s="302"/>
      <c r="AY89" s="303">
        <v>0.25</v>
      </c>
      <c r="AZ89" s="304"/>
      <c r="BA89" s="304"/>
      <c r="BB89" s="305"/>
      <c r="BC89" s="303">
        <f t="shared" si="6"/>
        <v>1</v>
      </c>
      <c r="BD89" s="304"/>
      <c r="BE89" s="304"/>
      <c r="BF89" s="305"/>
      <c r="BG89" s="309">
        <v>11840</v>
      </c>
      <c r="BH89" s="310"/>
      <c r="BI89" s="310"/>
      <c r="BJ89" s="623"/>
      <c r="BK89" s="624">
        <f t="shared" si="7"/>
        <v>2960</v>
      </c>
      <c r="BL89" s="625"/>
      <c r="BM89" s="625"/>
      <c r="BN89" s="625"/>
      <c r="BO89" s="625"/>
      <c r="BP89" s="626"/>
      <c r="BQ89" s="612"/>
      <c r="BR89" s="613"/>
      <c r="BS89" s="613"/>
      <c r="BT89" s="613"/>
      <c r="BU89" s="613"/>
      <c r="BV89" s="613"/>
      <c r="BW89" s="614"/>
      <c r="BX89" s="612"/>
      <c r="BY89" s="613"/>
      <c r="BZ89" s="613"/>
      <c r="CA89" s="613"/>
      <c r="CB89" s="613"/>
      <c r="CC89" s="614"/>
      <c r="CD89" s="612"/>
      <c r="CE89" s="613"/>
      <c r="CF89" s="613"/>
      <c r="CG89" s="613"/>
      <c r="CH89" s="613"/>
      <c r="CI89" s="614"/>
    </row>
    <row r="90" spans="1:87" ht="18" customHeight="1" thickBot="1" x14ac:dyDescent="0.3">
      <c r="A90" s="75"/>
      <c r="B90" s="330"/>
      <c r="C90" s="331"/>
      <c r="D90" s="331"/>
      <c r="E90" s="331"/>
      <c r="F90" s="331"/>
      <c r="G90" s="331"/>
      <c r="H90" s="331"/>
      <c r="I90" s="331"/>
      <c r="J90" s="331"/>
      <c r="K90" s="331"/>
      <c r="L90" s="331"/>
      <c r="M90" s="331"/>
      <c r="N90" s="331"/>
      <c r="O90" s="331"/>
      <c r="P90" s="331"/>
      <c r="Q90" s="331"/>
      <c r="R90" s="331"/>
      <c r="S90" s="331"/>
      <c r="T90" s="331"/>
      <c r="U90" s="331"/>
      <c r="V90" s="331"/>
      <c r="W90" s="331"/>
      <c r="X90" s="331"/>
      <c r="Y90" s="332"/>
      <c r="Z90" s="339"/>
      <c r="AA90" s="340"/>
      <c r="AB90" s="340"/>
      <c r="AC90" s="340"/>
      <c r="AD90" s="341"/>
      <c r="AE90" s="339"/>
      <c r="AF90" s="340"/>
      <c r="AG90" s="340"/>
      <c r="AH90" s="340"/>
      <c r="AI90" s="340"/>
      <c r="AJ90" s="340"/>
      <c r="AK90" s="392" t="s">
        <v>39</v>
      </c>
      <c r="AL90" s="393"/>
      <c r="AM90" s="393"/>
      <c r="AN90" s="393"/>
      <c r="AO90" s="393"/>
      <c r="AP90" s="393"/>
      <c r="AQ90" s="393"/>
      <c r="AR90" s="393"/>
      <c r="AS90" s="393"/>
      <c r="AT90" s="393"/>
      <c r="AU90" s="393"/>
      <c r="AV90" s="393"/>
      <c r="AW90" s="393"/>
      <c r="AX90" s="394"/>
      <c r="AY90" s="395">
        <v>0.25</v>
      </c>
      <c r="AZ90" s="396"/>
      <c r="BA90" s="396"/>
      <c r="BB90" s="397"/>
      <c r="BC90" s="395">
        <f t="shared" si="6"/>
        <v>1</v>
      </c>
      <c r="BD90" s="396"/>
      <c r="BE90" s="396"/>
      <c r="BF90" s="397"/>
      <c r="BG90" s="401">
        <v>11840</v>
      </c>
      <c r="BH90" s="402"/>
      <c r="BI90" s="402"/>
      <c r="BJ90" s="618"/>
      <c r="BK90" s="619">
        <f t="shared" si="7"/>
        <v>2960</v>
      </c>
      <c r="BL90" s="620"/>
      <c r="BM90" s="620"/>
      <c r="BN90" s="620"/>
      <c r="BO90" s="620"/>
      <c r="BP90" s="621"/>
      <c r="BQ90" s="615"/>
      <c r="BR90" s="616"/>
      <c r="BS90" s="616"/>
      <c r="BT90" s="616"/>
      <c r="BU90" s="616"/>
      <c r="BV90" s="616"/>
      <c r="BW90" s="617"/>
      <c r="BX90" s="615"/>
      <c r="BY90" s="616"/>
      <c r="BZ90" s="616"/>
      <c r="CA90" s="616"/>
      <c r="CB90" s="616"/>
      <c r="CC90" s="617"/>
      <c r="CD90" s="615"/>
      <c r="CE90" s="616"/>
      <c r="CF90" s="616"/>
      <c r="CG90" s="616"/>
      <c r="CH90" s="616"/>
      <c r="CI90" s="617"/>
    </row>
    <row r="91" spans="1:87" ht="18" customHeight="1" thickBot="1" x14ac:dyDescent="0.3">
      <c r="A91" s="75"/>
      <c r="B91" s="377"/>
      <c r="C91" s="378"/>
      <c r="D91" s="378"/>
      <c r="E91" s="378"/>
      <c r="F91" s="378"/>
      <c r="G91" s="378"/>
      <c r="H91" s="378"/>
      <c r="I91" s="378"/>
      <c r="J91" s="378"/>
      <c r="K91" s="378"/>
      <c r="L91" s="378"/>
      <c r="M91" s="378"/>
      <c r="N91" s="378"/>
      <c r="O91" s="378"/>
      <c r="P91" s="378"/>
      <c r="Q91" s="378"/>
      <c r="R91" s="378"/>
      <c r="S91" s="378"/>
      <c r="T91" s="378"/>
      <c r="U91" s="378"/>
      <c r="V91" s="378"/>
      <c r="W91" s="378"/>
      <c r="X91" s="378"/>
      <c r="Y91" s="378"/>
      <c r="Z91" s="378"/>
      <c r="AA91" s="378"/>
      <c r="AB91" s="378"/>
      <c r="AC91" s="378"/>
      <c r="AD91" s="378"/>
      <c r="AE91" s="378"/>
      <c r="AF91" s="378"/>
      <c r="AG91" s="378"/>
      <c r="AH91" s="378"/>
      <c r="AI91" s="378"/>
      <c r="AJ91" s="379"/>
      <c r="AK91" s="380" t="s">
        <v>3</v>
      </c>
      <c r="AL91" s="381"/>
      <c r="AM91" s="381"/>
      <c r="AN91" s="381"/>
      <c r="AO91" s="381"/>
      <c r="AP91" s="381"/>
      <c r="AQ91" s="381"/>
      <c r="AR91" s="381"/>
      <c r="AS91" s="381"/>
      <c r="AT91" s="381"/>
      <c r="AU91" s="381"/>
      <c r="AV91" s="381"/>
      <c r="AW91" s="381"/>
      <c r="AX91" s="381"/>
      <c r="AY91" s="381"/>
      <c r="AZ91" s="381"/>
      <c r="BA91" s="381"/>
      <c r="BB91" s="381"/>
      <c r="BC91" s="381"/>
      <c r="BD91" s="381"/>
      <c r="BE91" s="381"/>
      <c r="BF91" s="381"/>
      <c r="BG91" s="381"/>
      <c r="BH91" s="381"/>
      <c r="BI91" s="381"/>
      <c r="BJ91" s="630"/>
      <c r="BK91" s="627">
        <f>SUM(BK78:BP90)</f>
        <v>62675.75</v>
      </c>
      <c r="BL91" s="628"/>
      <c r="BM91" s="628"/>
      <c r="BN91" s="628"/>
      <c r="BO91" s="628"/>
      <c r="BP91" s="629"/>
      <c r="BQ91" s="387" t="s">
        <v>100</v>
      </c>
      <c r="BR91" s="388"/>
      <c r="BS91" s="388"/>
      <c r="BT91" s="388"/>
      <c r="BU91" s="388"/>
      <c r="BV91" s="388"/>
      <c r="BW91" s="388"/>
      <c r="BX91" s="388"/>
      <c r="BY91" s="388"/>
      <c r="BZ91" s="388"/>
      <c r="CA91" s="388"/>
      <c r="CB91" s="388"/>
      <c r="CC91" s="389"/>
      <c r="CD91" s="390">
        <f>+CD78*AE78</f>
        <v>304356.4705882353</v>
      </c>
      <c r="CE91" s="390"/>
      <c r="CF91" s="390"/>
      <c r="CG91" s="390"/>
      <c r="CH91" s="390"/>
      <c r="CI91" s="391"/>
    </row>
    <row r="92" spans="1:87" ht="18" customHeight="1" thickBot="1" x14ac:dyDescent="0.3">
      <c r="A92" s="75"/>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BG92" s="78"/>
      <c r="BH92" s="78"/>
      <c r="BI92" s="78"/>
      <c r="BJ92" s="78"/>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row>
    <row r="93" spans="1:87" ht="18" customHeight="1" x14ac:dyDescent="0.25">
      <c r="A93" s="75"/>
      <c r="B93" s="348" t="s">
        <v>0</v>
      </c>
      <c r="C93" s="349"/>
      <c r="D93" s="349"/>
      <c r="E93" s="349"/>
      <c r="F93" s="349"/>
      <c r="G93" s="349"/>
      <c r="H93" s="349"/>
      <c r="I93" s="349"/>
      <c r="J93" s="349"/>
      <c r="K93" s="349"/>
      <c r="L93" s="349"/>
      <c r="M93" s="349"/>
      <c r="N93" s="349"/>
      <c r="O93" s="349"/>
      <c r="P93" s="349"/>
      <c r="Q93" s="349"/>
      <c r="R93" s="349"/>
      <c r="S93" s="349"/>
      <c r="T93" s="349"/>
      <c r="U93" s="349"/>
      <c r="V93" s="349"/>
      <c r="W93" s="349"/>
      <c r="X93" s="349"/>
      <c r="Y93" s="350"/>
      <c r="Z93" s="348" t="s">
        <v>80</v>
      </c>
      <c r="AA93" s="349"/>
      <c r="AB93" s="349"/>
      <c r="AC93" s="349"/>
      <c r="AD93" s="350"/>
      <c r="AE93" s="357" t="s">
        <v>79</v>
      </c>
      <c r="AF93" s="358"/>
      <c r="AG93" s="358"/>
      <c r="AH93" s="358"/>
      <c r="AI93" s="358"/>
      <c r="AJ93" s="359"/>
      <c r="AK93" s="357" t="s">
        <v>81</v>
      </c>
      <c r="AL93" s="358"/>
      <c r="AM93" s="358"/>
      <c r="AN93" s="358"/>
      <c r="AO93" s="358"/>
      <c r="AP93" s="358"/>
      <c r="AQ93" s="358"/>
      <c r="AR93" s="358"/>
      <c r="AS93" s="358"/>
      <c r="AT93" s="358"/>
      <c r="AU93" s="358"/>
      <c r="AV93" s="358"/>
      <c r="AW93" s="358"/>
      <c r="AX93" s="359"/>
      <c r="AY93" s="357" t="s">
        <v>1</v>
      </c>
      <c r="AZ93" s="358"/>
      <c r="BA93" s="358"/>
      <c r="BB93" s="359"/>
      <c r="BC93" s="348" t="s">
        <v>104</v>
      </c>
      <c r="BD93" s="349"/>
      <c r="BE93" s="349"/>
      <c r="BF93" s="350"/>
      <c r="BG93" s="366" t="s">
        <v>82</v>
      </c>
      <c r="BH93" s="367"/>
      <c r="BI93" s="367"/>
      <c r="BJ93" s="368"/>
      <c r="BK93" s="315" t="s">
        <v>99</v>
      </c>
      <c r="BL93" s="316"/>
      <c r="BM93" s="316"/>
      <c r="BN93" s="316"/>
      <c r="BO93" s="316"/>
      <c r="BP93" s="317"/>
      <c r="BQ93" s="315" t="s">
        <v>83</v>
      </c>
      <c r="BR93" s="316"/>
      <c r="BS93" s="316"/>
      <c r="BT93" s="316"/>
      <c r="BU93" s="316"/>
      <c r="BV93" s="316"/>
      <c r="BW93" s="317"/>
      <c r="BX93" s="315" t="s">
        <v>84</v>
      </c>
      <c r="BY93" s="316"/>
      <c r="BZ93" s="316"/>
      <c r="CA93" s="316"/>
      <c r="CB93" s="316"/>
      <c r="CC93" s="317"/>
      <c r="CD93" s="315" t="s">
        <v>85</v>
      </c>
      <c r="CE93" s="316"/>
      <c r="CF93" s="316"/>
      <c r="CG93" s="316"/>
      <c r="CH93" s="316"/>
      <c r="CI93" s="317"/>
    </row>
    <row r="94" spans="1:87" ht="18" customHeight="1" x14ac:dyDescent="0.25">
      <c r="A94" s="75"/>
      <c r="B94" s="351"/>
      <c r="C94" s="352"/>
      <c r="D94" s="352"/>
      <c r="E94" s="352"/>
      <c r="F94" s="352"/>
      <c r="G94" s="352"/>
      <c r="H94" s="352"/>
      <c r="I94" s="352"/>
      <c r="J94" s="352"/>
      <c r="K94" s="352"/>
      <c r="L94" s="352"/>
      <c r="M94" s="352"/>
      <c r="N94" s="352"/>
      <c r="O94" s="352"/>
      <c r="P94" s="352"/>
      <c r="Q94" s="352"/>
      <c r="R94" s="352"/>
      <c r="S94" s="352"/>
      <c r="T94" s="352"/>
      <c r="U94" s="352"/>
      <c r="V94" s="352"/>
      <c r="W94" s="352"/>
      <c r="X94" s="352"/>
      <c r="Y94" s="353"/>
      <c r="Z94" s="351"/>
      <c r="AA94" s="352"/>
      <c r="AB94" s="352"/>
      <c r="AC94" s="352"/>
      <c r="AD94" s="353"/>
      <c r="AE94" s="360"/>
      <c r="AF94" s="361"/>
      <c r="AG94" s="361"/>
      <c r="AH94" s="361"/>
      <c r="AI94" s="361"/>
      <c r="AJ94" s="362"/>
      <c r="AK94" s="360"/>
      <c r="AL94" s="361"/>
      <c r="AM94" s="361"/>
      <c r="AN94" s="361"/>
      <c r="AO94" s="361"/>
      <c r="AP94" s="361"/>
      <c r="AQ94" s="361"/>
      <c r="AR94" s="361"/>
      <c r="AS94" s="361"/>
      <c r="AT94" s="361"/>
      <c r="AU94" s="361"/>
      <c r="AV94" s="361"/>
      <c r="AW94" s="361"/>
      <c r="AX94" s="362"/>
      <c r="AY94" s="360"/>
      <c r="AZ94" s="361"/>
      <c r="BA94" s="361"/>
      <c r="BB94" s="362"/>
      <c r="BC94" s="351"/>
      <c r="BD94" s="352"/>
      <c r="BE94" s="352"/>
      <c r="BF94" s="353"/>
      <c r="BG94" s="369"/>
      <c r="BH94" s="370"/>
      <c r="BI94" s="370"/>
      <c r="BJ94" s="371"/>
      <c r="BK94" s="318"/>
      <c r="BL94" s="319"/>
      <c r="BM94" s="319"/>
      <c r="BN94" s="319"/>
      <c r="BO94" s="319"/>
      <c r="BP94" s="320"/>
      <c r="BQ94" s="318"/>
      <c r="BR94" s="319"/>
      <c r="BS94" s="319"/>
      <c r="BT94" s="319"/>
      <c r="BU94" s="319"/>
      <c r="BV94" s="319"/>
      <c r="BW94" s="320"/>
      <c r="BX94" s="318"/>
      <c r="BY94" s="319"/>
      <c r="BZ94" s="319"/>
      <c r="CA94" s="319"/>
      <c r="CB94" s="319"/>
      <c r="CC94" s="320"/>
      <c r="CD94" s="318"/>
      <c r="CE94" s="319"/>
      <c r="CF94" s="319"/>
      <c r="CG94" s="319"/>
      <c r="CH94" s="319"/>
      <c r="CI94" s="320"/>
    </row>
    <row r="95" spans="1:87" ht="18" customHeight="1" thickBot="1" x14ac:dyDescent="0.3">
      <c r="A95" s="75"/>
      <c r="B95" s="354"/>
      <c r="C95" s="355"/>
      <c r="D95" s="355"/>
      <c r="E95" s="355"/>
      <c r="F95" s="355"/>
      <c r="G95" s="355"/>
      <c r="H95" s="355"/>
      <c r="I95" s="355"/>
      <c r="J95" s="355"/>
      <c r="K95" s="355"/>
      <c r="L95" s="355"/>
      <c r="M95" s="355"/>
      <c r="N95" s="355"/>
      <c r="O95" s="355"/>
      <c r="P95" s="355"/>
      <c r="Q95" s="355"/>
      <c r="R95" s="355"/>
      <c r="S95" s="355"/>
      <c r="T95" s="355"/>
      <c r="U95" s="355"/>
      <c r="V95" s="355"/>
      <c r="W95" s="355"/>
      <c r="X95" s="355"/>
      <c r="Y95" s="356"/>
      <c r="Z95" s="354"/>
      <c r="AA95" s="355"/>
      <c r="AB95" s="355"/>
      <c r="AC95" s="355"/>
      <c r="AD95" s="356"/>
      <c r="AE95" s="363"/>
      <c r="AF95" s="364"/>
      <c r="AG95" s="364"/>
      <c r="AH95" s="364"/>
      <c r="AI95" s="364"/>
      <c r="AJ95" s="365"/>
      <c r="AK95" s="360"/>
      <c r="AL95" s="361"/>
      <c r="AM95" s="361"/>
      <c r="AN95" s="361"/>
      <c r="AO95" s="361"/>
      <c r="AP95" s="361"/>
      <c r="AQ95" s="361"/>
      <c r="AR95" s="361"/>
      <c r="AS95" s="361"/>
      <c r="AT95" s="361"/>
      <c r="AU95" s="361"/>
      <c r="AV95" s="361"/>
      <c r="AW95" s="361"/>
      <c r="AX95" s="362"/>
      <c r="AY95" s="360"/>
      <c r="AZ95" s="361"/>
      <c r="BA95" s="361"/>
      <c r="BB95" s="362"/>
      <c r="BC95" s="351"/>
      <c r="BD95" s="352"/>
      <c r="BE95" s="352"/>
      <c r="BF95" s="353"/>
      <c r="BG95" s="369"/>
      <c r="BH95" s="370"/>
      <c r="BI95" s="370"/>
      <c r="BJ95" s="371"/>
      <c r="BK95" s="318"/>
      <c r="BL95" s="319"/>
      <c r="BM95" s="319"/>
      <c r="BN95" s="319"/>
      <c r="BO95" s="319"/>
      <c r="BP95" s="320"/>
      <c r="BQ95" s="321"/>
      <c r="BR95" s="322"/>
      <c r="BS95" s="322"/>
      <c r="BT95" s="322"/>
      <c r="BU95" s="322"/>
      <c r="BV95" s="322"/>
      <c r="BW95" s="323"/>
      <c r="BX95" s="321"/>
      <c r="BY95" s="322"/>
      <c r="BZ95" s="322"/>
      <c r="CA95" s="322"/>
      <c r="CB95" s="322"/>
      <c r="CC95" s="323"/>
      <c r="CD95" s="321"/>
      <c r="CE95" s="322"/>
      <c r="CF95" s="322"/>
      <c r="CG95" s="322"/>
      <c r="CH95" s="322"/>
      <c r="CI95" s="323"/>
    </row>
    <row r="96" spans="1:87" ht="18" customHeight="1" x14ac:dyDescent="0.25">
      <c r="A96" s="75"/>
      <c r="B96" s="324" t="s">
        <v>764</v>
      </c>
      <c r="C96" s="325"/>
      <c r="D96" s="325"/>
      <c r="E96" s="325"/>
      <c r="F96" s="325"/>
      <c r="G96" s="325"/>
      <c r="H96" s="325"/>
      <c r="I96" s="325"/>
      <c r="J96" s="325"/>
      <c r="K96" s="325"/>
      <c r="L96" s="325"/>
      <c r="M96" s="325"/>
      <c r="N96" s="325"/>
      <c r="O96" s="325"/>
      <c r="P96" s="325"/>
      <c r="Q96" s="325"/>
      <c r="R96" s="325"/>
      <c r="S96" s="325"/>
      <c r="T96" s="325"/>
      <c r="U96" s="325"/>
      <c r="V96" s="325"/>
      <c r="W96" s="325"/>
      <c r="X96" s="325"/>
      <c r="Y96" s="326"/>
      <c r="Z96" s="333" t="s">
        <v>775</v>
      </c>
      <c r="AA96" s="334"/>
      <c r="AB96" s="334"/>
      <c r="AC96" s="334"/>
      <c r="AD96" s="335"/>
      <c r="AE96" s="333">
        <v>12</v>
      </c>
      <c r="AF96" s="334"/>
      <c r="AG96" s="334"/>
      <c r="AH96" s="334"/>
      <c r="AI96" s="334"/>
      <c r="AJ96" s="334"/>
      <c r="AK96" s="342" t="s">
        <v>41</v>
      </c>
      <c r="AL96" s="343"/>
      <c r="AM96" s="343"/>
      <c r="AN96" s="343"/>
      <c r="AO96" s="343"/>
      <c r="AP96" s="343"/>
      <c r="AQ96" s="343"/>
      <c r="AR96" s="343"/>
      <c r="AS96" s="343"/>
      <c r="AT96" s="343"/>
      <c r="AU96" s="343"/>
      <c r="AV96" s="343"/>
      <c r="AW96" s="343"/>
      <c r="AX96" s="344"/>
      <c r="AY96" s="409">
        <v>0.25</v>
      </c>
      <c r="AZ96" s="346"/>
      <c r="BA96" s="346"/>
      <c r="BB96" s="410"/>
      <c r="BC96" s="345">
        <f>+$AE$96*AY96</f>
        <v>3</v>
      </c>
      <c r="BD96" s="346"/>
      <c r="BE96" s="346"/>
      <c r="BF96" s="347"/>
      <c r="BG96" s="710">
        <v>22629</v>
      </c>
      <c r="BH96" s="711"/>
      <c r="BI96" s="711"/>
      <c r="BJ96" s="712"/>
      <c r="BK96" s="288">
        <f>+AY96*BG96</f>
        <v>5657.25</v>
      </c>
      <c r="BL96" s="289"/>
      <c r="BM96" s="289"/>
      <c r="BN96" s="289"/>
      <c r="BO96" s="289"/>
      <c r="BP96" s="290"/>
      <c r="BQ96" s="291">
        <v>10000</v>
      </c>
      <c r="BR96" s="292"/>
      <c r="BS96" s="292"/>
      <c r="BT96" s="292"/>
      <c r="BU96" s="292"/>
      <c r="BV96" s="292"/>
      <c r="BW96" s="293"/>
      <c r="BX96" s="291">
        <f>+(((BK125+BQ96)*15)/85)</f>
        <v>39852.970588235294</v>
      </c>
      <c r="BY96" s="292"/>
      <c r="BZ96" s="292"/>
      <c r="CA96" s="292"/>
      <c r="CB96" s="292"/>
      <c r="CC96" s="293"/>
      <c r="CD96" s="291">
        <f>+BK125+BQ96+BX96</f>
        <v>265686.4705882353</v>
      </c>
      <c r="CE96" s="292"/>
      <c r="CF96" s="292"/>
      <c r="CG96" s="292"/>
      <c r="CH96" s="292"/>
      <c r="CI96" s="293"/>
    </row>
    <row r="97" spans="1:87" ht="18" customHeight="1" x14ac:dyDescent="0.25">
      <c r="A97" s="75"/>
      <c r="B97" s="327"/>
      <c r="C97" s="328"/>
      <c r="D97" s="328"/>
      <c r="E97" s="328"/>
      <c r="F97" s="328"/>
      <c r="G97" s="328"/>
      <c r="H97" s="328"/>
      <c r="I97" s="328"/>
      <c r="J97" s="328"/>
      <c r="K97" s="328"/>
      <c r="L97" s="328"/>
      <c r="M97" s="328"/>
      <c r="N97" s="328"/>
      <c r="O97" s="328"/>
      <c r="P97" s="328"/>
      <c r="Q97" s="328"/>
      <c r="R97" s="328"/>
      <c r="S97" s="328"/>
      <c r="T97" s="328"/>
      <c r="U97" s="328"/>
      <c r="V97" s="328"/>
      <c r="W97" s="328"/>
      <c r="X97" s="328"/>
      <c r="Y97" s="329"/>
      <c r="Z97" s="336"/>
      <c r="AA97" s="337"/>
      <c r="AB97" s="337"/>
      <c r="AC97" s="337"/>
      <c r="AD97" s="338"/>
      <c r="AE97" s="336"/>
      <c r="AF97" s="337"/>
      <c r="AG97" s="337"/>
      <c r="AH97" s="337"/>
      <c r="AI97" s="337"/>
      <c r="AJ97" s="337"/>
      <c r="AK97" s="300" t="s">
        <v>15</v>
      </c>
      <c r="AL97" s="301"/>
      <c r="AM97" s="301"/>
      <c r="AN97" s="301"/>
      <c r="AO97" s="301"/>
      <c r="AP97" s="301"/>
      <c r="AQ97" s="301"/>
      <c r="AR97" s="301"/>
      <c r="AS97" s="301"/>
      <c r="AT97" s="301"/>
      <c r="AU97" s="301"/>
      <c r="AV97" s="301"/>
      <c r="AW97" s="301"/>
      <c r="AX97" s="302"/>
      <c r="AY97" s="407">
        <v>0.5</v>
      </c>
      <c r="AZ97" s="304"/>
      <c r="BA97" s="304"/>
      <c r="BB97" s="408"/>
      <c r="BC97" s="306">
        <f t="shared" ref="BC97:BC124" si="8">+$AE$96*AY97</f>
        <v>6</v>
      </c>
      <c r="BD97" s="307"/>
      <c r="BE97" s="307"/>
      <c r="BF97" s="308"/>
      <c r="BG97" s="707">
        <v>7925</v>
      </c>
      <c r="BH97" s="708"/>
      <c r="BI97" s="708"/>
      <c r="BJ97" s="709"/>
      <c r="BK97" s="312">
        <f t="shared" ref="BK97:BK124" si="9">+AY97*BG97</f>
        <v>3962.5</v>
      </c>
      <c r="BL97" s="313"/>
      <c r="BM97" s="313"/>
      <c r="BN97" s="313"/>
      <c r="BO97" s="313"/>
      <c r="BP97" s="314"/>
      <c r="BQ97" s="294"/>
      <c r="BR97" s="295"/>
      <c r="BS97" s="295"/>
      <c r="BT97" s="295"/>
      <c r="BU97" s="295"/>
      <c r="BV97" s="295"/>
      <c r="BW97" s="296"/>
      <c r="BX97" s="294"/>
      <c r="BY97" s="295"/>
      <c r="BZ97" s="295"/>
      <c r="CA97" s="295"/>
      <c r="CB97" s="295"/>
      <c r="CC97" s="296"/>
      <c r="CD97" s="294"/>
      <c r="CE97" s="295"/>
      <c r="CF97" s="295"/>
      <c r="CG97" s="295"/>
      <c r="CH97" s="295"/>
      <c r="CI97" s="296"/>
    </row>
    <row r="98" spans="1:87" ht="18" customHeight="1" x14ac:dyDescent="0.25">
      <c r="A98" s="75"/>
      <c r="B98" s="327"/>
      <c r="C98" s="328"/>
      <c r="D98" s="328"/>
      <c r="E98" s="328"/>
      <c r="F98" s="328"/>
      <c r="G98" s="328"/>
      <c r="H98" s="328"/>
      <c r="I98" s="328"/>
      <c r="J98" s="328"/>
      <c r="K98" s="328"/>
      <c r="L98" s="328"/>
      <c r="M98" s="328"/>
      <c r="N98" s="328"/>
      <c r="O98" s="328"/>
      <c r="P98" s="328"/>
      <c r="Q98" s="328"/>
      <c r="R98" s="328"/>
      <c r="S98" s="328"/>
      <c r="T98" s="328"/>
      <c r="U98" s="328"/>
      <c r="V98" s="328"/>
      <c r="W98" s="328"/>
      <c r="X98" s="328"/>
      <c r="Y98" s="329"/>
      <c r="Z98" s="336"/>
      <c r="AA98" s="337"/>
      <c r="AB98" s="337"/>
      <c r="AC98" s="337"/>
      <c r="AD98" s="338"/>
      <c r="AE98" s="336"/>
      <c r="AF98" s="337"/>
      <c r="AG98" s="337"/>
      <c r="AH98" s="337"/>
      <c r="AI98" s="337"/>
      <c r="AJ98" s="337"/>
      <c r="AK98" s="300" t="s">
        <v>30</v>
      </c>
      <c r="AL98" s="301"/>
      <c r="AM98" s="301"/>
      <c r="AN98" s="301"/>
      <c r="AO98" s="301"/>
      <c r="AP98" s="301"/>
      <c r="AQ98" s="301"/>
      <c r="AR98" s="301"/>
      <c r="AS98" s="301"/>
      <c r="AT98" s="301"/>
      <c r="AU98" s="301"/>
      <c r="AV98" s="301"/>
      <c r="AW98" s="301"/>
      <c r="AX98" s="302"/>
      <c r="AY98" s="407">
        <v>0.25</v>
      </c>
      <c r="AZ98" s="304"/>
      <c r="BA98" s="304"/>
      <c r="BB98" s="408"/>
      <c r="BC98" s="306">
        <f t="shared" si="8"/>
        <v>3</v>
      </c>
      <c r="BD98" s="307"/>
      <c r="BE98" s="307"/>
      <c r="BF98" s="308"/>
      <c r="BG98" s="707">
        <v>7925</v>
      </c>
      <c r="BH98" s="708"/>
      <c r="BI98" s="708"/>
      <c r="BJ98" s="709"/>
      <c r="BK98" s="312">
        <f t="shared" si="9"/>
        <v>1981.25</v>
      </c>
      <c r="BL98" s="313"/>
      <c r="BM98" s="313"/>
      <c r="BN98" s="313"/>
      <c r="BO98" s="313"/>
      <c r="BP98" s="314"/>
      <c r="BQ98" s="294"/>
      <c r="BR98" s="295"/>
      <c r="BS98" s="295"/>
      <c r="BT98" s="295"/>
      <c r="BU98" s="295"/>
      <c r="BV98" s="295"/>
      <c r="BW98" s="296"/>
      <c r="BX98" s="294"/>
      <c r="BY98" s="295"/>
      <c r="BZ98" s="295"/>
      <c r="CA98" s="295"/>
      <c r="CB98" s="295"/>
      <c r="CC98" s="296"/>
      <c r="CD98" s="294"/>
      <c r="CE98" s="295"/>
      <c r="CF98" s="295"/>
      <c r="CG98" s="295"/>
      <c r="CH98" s="295"/>
      <c r="CI98" s="296"/>
    </row>
    <row r="99" spans="1:87" ht="18" customHeight="1" x14ac:dyDescent="0.25">
      <c r="A99" s="75"/>
      <c r="B99" s="327"/>
      <c r="C99" s="328"/>
      <c r="D99" s="328"/>
      <c r="E99" s="328"/>
      <c r="F99" s="328"/>
      <c r="G99" s="328"/>
      <c r="H99" s="328"/>
      <c r="I99" s="328"/>
      <c r="J99" s="328"/>
      <c r="K99" s="328"/>
      <c r="L99" s="328"/>
      <c r="M99" s="328"/>
      <c r="N99" s="328"/>
      <c r="O99" s="328"/>
      <c r="P99" s="328"/>
      <c r="Q99" s="328"/>
      <c r="R99" s="328"/>
      <c r="S99" s="328"/>
      <c r="T99" s="328"/>
      <c r="U99" s="328"/>
      <c r="V99" s="328"/>
      <c r="W99" s="328"/>
      <c r="X99" s="328"/>
      <c r="Y99" s="329"/>
      <c r="Z99" s="336"/>
      <c r="AA99" s="337"/>
      <c r="AB99" s="337"/>
      <c r="AC99" s="337"/>
      <c r="AD99" s="338"/>
      <c r="AE99" s="336"/>
      <c r="AF99" s="337"/>
      <c r="AG99" s="337"/>
      <c r="AH99" s="337"/>
      <c r="AI99" s="337"/>
      <c r="AJ99" s="337"/>
      <c r="AK99" s="300" t="s">
        <v>16</v>
      </c>
      <c r="AL99" s="301"/>
      <c r="AM99" s="301"/>
      <c r="AN99" s="301"/>
      <c r="AO99" s="301"/>
      <c r="AP99" s="301"/>
      <c r="AQ99" s="301"/>
      <c r="AR99" s="301"/>
      <c r="AS99" s="301"/>
      <c r="AT99" s="301"/>
      <c r="AU99" s="301"/>
      <c r="AV99" s="301"/>
      <c r="AW99" s="301"/>
      <c r="AX99" s="302"/>
      <c r="AY99" s="407">
        <v>0.25</v>
      </c>
      <c r="AZ99" s="304"/>
      <c r="BA99" s="304"/>
      <c r="BB99" s="408"/>
      <c r="BC99" s="306">
        <f t="shared" si="8"/>
        <v>3</v>
      </c>
      <c r="BD99" s="307"/>
      <c r="BE99" s="307"/>
      <c r="BF99" s="308"/>
      <c r="BG99" s="707">
        <v>7925</v>
      </c>
      <c r="BH99" s="708"/>
      <c r="BI99" s="708"/>
      <c r="BJ99" s="709"/>
      <c r="BK99" s="312">
        <f t="shared" si="9"/>
        <v>1981.25</v>
      </c>
      <c r="BL99" s="313"/>
      <c r="BM99" s="313"/>
      <c r="BN99" s="313"/>
      <c r="BO99" s="313"/>
      <c r="BP99" s="314"/>
      <c r="BQ99" s="294"/>
      <c r="BR99" s="295"/>
      <c r="BS99" s="295"/>
      <c r="BT99" s="295"/>
      <c r="BU99" s="295"/>
      <c r="BV99" s="295"/>
      <c r="BW99" s="296"/>
      <c r="BX99" s="294"/>
      <c r="BY99" s="295"/>
      <c r="BZ99" s="295"/>
      <c r="CA99" s="295"/>
      <c r="CB99" s="295"/>
      <c r="CC99" s="296"/>
      <c r="CD99" s="294"/>
      <c r="CE99" s="295"/>
      <c r="CF99" s="295"/>
      <c r="CG99" s="295"/>
      <c r="CH99" s="295"/>
      <c r="CI99" s="296"/>
    </row>
    <row r="100" spans="1:87" ht="18" customHeight="1" x14ac:dyDescent="0.25">
      <c r="A100" s="75"/>
      <c r="B100" s="327"/>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9"/>
      <c r="Z100" s="336"/>
      <c r="AA100" s="337"/>
      <c r="AB100" s="337"/>
      <c r="AC100" s="337"/>
      <c r="AD100" s="338"/>
      <c r="AE100" s="336"/>
      <c r="AF100" s="337"/>
      <c r="AG100" s="337"/>
      <c r="AH100" s="337"/>
      <c r="AI100" s="337"/>
      <c r="AJ100" s="337"/>
      <c r="AK100" s="300" t="s">
        <v>23</v>
      </c>
      <c r="AL100" s="301"/>
      <c r="AM100" s="301"/>
      <c r="AN100" s="301"/>
      <c r="AO100" s="301"/>
      <c r="AP100" s="301"/>
      <c r="AQ100" s="301"/>
      <c r="AR100" s="301"/>
      <c r="AS100" s="301"/>
      <c r="AT100" s="301"/>
      <c r="AU100" s="301"/>
      <c r="AV100" s="301"/>
      <c r="AW100" s="301"/>
      <c r="AX100" s="302"/>
      <c r="AY100" s="407">
        <v>0.25</v>
      </c>
      <c r="AZ100" s="304"/>
      <c r="BA100" s="304"/>
      <c r="BB100" s="408"/>
      <c r="BC100" s="306">
        <f t="shared" si="8"/>
        <v>3</v>
      </c>
      <c r="BD100" s="307"/>
      <c r="BE100" s="307"/>
      <c r="BF100" s="308"/>
      <c r="BG100" s="707">
        <v>7925</v>
      </c>
      <c r="BH100" s="708"/>
      <c r="BI100" s="708"/>
      <c r="BJ100" s="709"/>
      <c r="BK100" s="312">
        <f t="shared" si="9"/>
        <v>1981.25</v>
      </c>
      <c r="BL100" s="313"/>
      <c r="BM100" s="313"/>
      <c r="BN100" s="313"/>
      <c r="BO100" s="313"/>
      <c r="BP100" s="314"/>
      <c r="BQ100" s="294"/>
      <c r="BR100" s="295"/>
      <c r="BS100" s="295"/>
      <c r="BT100" s="295"/>
      <c r="BU100" s="295"/>
      <c r="BV100" s="295"/>
      <c r="BW100" s="296"/>
      <c r="BX100" s="294"/>
      <c r="BY100" s="295"/>
      <c r="BZ100" s="295"/>
      <c r="CA100" s="295"/>
      <c r="CB100" s="295"/>
      <c r="CC100" s="296"/>
      <c r="CD100" s="294"/>
      <c r="CE100" s="295"/>
      <c r="CF100" s="295"/>
      <c r="CG100" s="295"/>
      <c r="CH100" s="295"/>
      <c r="CI100" s="296"/>
    </row>
    <row r="101" spans="1:87" ht="18" customHeight="1" x14ac:dyDescent="0.25">
      <c r="A101" s="75"/>
      <c r="B101" s="327"/>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9"/>
      <c r="Z101" s="336"/>
      <c r="AA101" s="337"/>
      <c r="AB101" s="337"/>
      <c r="AC101" s="337"/>
      <c r="AD101" s="338"/>
      <c r="AE101" s="336"/>
      <c r="AF101" s="337"/>
      <c r="AG101" s="337"/>
      <c r="AH101" s="337"/>
      <c r="AI101" s="337"/>
      <c r="AJ101" s="337"/>
      <c r="AK101" s="300" t="s">
        <v>22</v>
      </c>
      <c r="AL101" s="301"/>
      <c r="AM101" s="301"/>
      <c r="AN101" s="301"/>
      <c r="AO101" s="301"/>
      <c r="AP101" s="301"/>
      <c r="AQ101" s="301"/>
      <c r="AR101" s="301"/>
      <c r="AS101" s="301"/>
      <c r="AT101" s="301"/>
      <c r="AU101" s="301"/>
      <c r="AV101" s="301"/>
      <c r="AW101" s="301"/>
      <c r="AX101" s="302"/>
      <c r="AY101" s="407">
        <v>0.25</v>
      </c>
      <c r="AZ101" s="304"/>
      <c r="BA101" s="304"/>
      <c r="BB101" s="408"/>
      <c r="BC101" s="306">
        <f t="shared" si="8"/>
        <v>3</v>
      </c>
      <c r="BD101" s="307"/>
      <c r="BE101" s="307"/>
      <c r="BF101" s="308"/>
      <c r="BG101" s="707">
        <v>7925</v>
      </c>
      <c r="BH101" s="708"/>
      <c r="BI101" s="708"/>
      <c r="BJ101" s="709"/>
      <c r="BK101" s="312">
        <f t="shared" si="9"/>
        <v>1981.25</v>
      </c>
      <c r="BL101" s="313"/>
      <c r="BM101" s="313"/>
      <c r="BN101" s="313"/>
      <c r="BO101" s="313"/>
      <c r="BP101" s="314"/>
      <c r="BQ101" s="294"/>
      <c r="BR101" s="295"/>
      <c r="BS101" s="295"/>
      <c r="BT101" s="295"/>
      <c r="BU101" s="295"/>
      <c r="BV101" s="295"/>
      <c r="BW101" s="296"/>
      <c r="BX101" s="294"/>
      <c r="BY101" s="295"/>
      <c r="BZ101" s="295"/>
      <c r="CA101" s="295"/>
      <c r="CB101" s="295"/>
      <c r="CC101" s="296"/>
      <c r="CD101" s="294"/>
      <c r="CE101" s="295"/>
      <c r="CF101" s="295"/>
      <c r="CG101" s="295"/>
      <c r="CH101" s="295"/>
      <c r="CI101" s="296"/>
    </row>
    <row r="102" spans="1:87" ht="18" customHeight="1" x14ac:dyDescent="0.25">
      <c r="A102" s="75"/>
      <c r="B102" s="327"/>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9"/>
      <c r="Z102" s="336"/>
      <c r="AA102" s="337"/>
      <c r="AB102" s="337"/>
      <c r="AC102" s="337"/>
      <c r="AD102" s="338"/>
      <c r="AE102" s="336"/>
      <c r="AF102" s="337"/>
      <c r="AG102" s="337"/>
      <c r="AH102" s="337"/>
      <c r="AI102" s="337"/>
      <c r="AJ102" s="337"/>
      <c r="AK102" s="300" t="s">
        <v>29</v>
      </c>
      <c r="AL102" s="301"/>
      <c r="AM102" s="301"/>
      <c r="AN102" s="301"/>
      <c r="AO102" s="301"/>
      <c r="AP102" s="301"/>
      <c r="AQ102" s="301"/>
      <c r="AR102" s="301"/>
      <c r="AS102" s="301"/>
      <c r="AT102" s="301"/>
      <c r="AU102" s="301"/>
      <c r="AV102" s="301"/>
      <c r="AW102" s="301"/>
      <c r="AX102" s="302"/>
      <c r="AY102" s="407">
        <v>0.25</v>
      </c>
      <c r="AZ102" s="304"/>
      <c r="BA102" s="304"/>
      <c r="BB102" s="408"/>
      <c r="BC102" s="306">
        <f t="shared" si="8"/>
        <v>3</v>
      </c>
      <c r="BD102" s="307"/>
      <c r="BE102" s="307"/>
      <c r="BF102" s="308"/>
      <c r="BG102" s="707">
        <v>7925</v>
      </c>
      <c r="BH102" s="708"/>
      <c r="BI102" s="708"/>
      <c r="BJ102" s="709"/>
      <c r="BK102" s="312">
        <f t="shared" si="9"/>
        <v>1981.25</v>
      </c>
      <c r="BL102" s="313"/>
      <c r="BM102" s="313"/>
      <c r="BN102" s="313"/>
      <c r="BO102" s="313"/>
      <c r="BP102" s="314"/>
      <c r="BQ102" s="294"/>
      <c r="BR102" s="295"/>
      <c r="BS102" s="295"/>
      <c r="BT102" s="295"/>
      <c r="BU102" s="295"/>
      <c r="BV102" s="295"/>
      <c r="BW102" s="296"/>
      <c r="BX102" s="294"/>
      <c r="BY102" s="295"/>
      <c r="BZ102" s="295"/>
      <c r="CA102" s="295"/>
      <c r="CB102" s="295"/>
      <c r="CC102" s="296"/>
      <c r="CD102" s="294"/>
      <c r="CE102" s="295"/>
      <c r="CF102" s="295"/>
      <c r="CG102" s="295"/>
      <c r="CH102" s="295"/>
      <c r="CI102" s="296"/>
    </row>
    <row r="103" spans="1:87" ht="18" customHeight="1" x14ac:dyDescent="0.25">
      <c r="A103" s="75"/>
      <c r="B103" s="327"/>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9"/>
      <c r="Z103" s="336"/>
      <c r="AA103" s="337"/>
      <c r="AB103" s="337"/>
      <c r="AC103" s="337"/>
      <c r="AD103" s="338"/>
      <c r="AE103" s="336"/>
      <c r="AF103" s="337"/>
      <c r="AG103" s="337"/>
      <c r="AH103" s="337"/>
      <c r="AI103" s="337"/>
      <c r="AJ103" s="337"/>
      <c r="AK103" s="300" t="s">
        <v>14</v>
      </c>
      <c r="AL103" s="301"/>
      <c r="AM103" s="301"/>
      <c r="AN103" s="301"/>
      <c r="AO103" s="301"/>
      <c r="AP103" s="301"/>
      <c r="AQ103" s="301"/>
      <c r="AR103" s="301"/>
      <c r="AS103" s="301"/>
      <c r="AT103" s="301"/>
      <c r="AU103" s="301"/>
      <c r="AV103" s="301"/>
      <c r="AW103" s="301"/>
      <c r="AX103" s="302"/>
      <c r="AY103" s="407">
        <v>0.75</v>
      </c>
      <c r="AZ103" s="304"/>
      <c r="BA103" s="304"/>
      <c r="BB103" s="408"/>
      <c r="BC103" s="306">
        <f t="shared" si="8"/>
        <v>9</v>
      </c>
      <c r="BD103" s="307"/>
      <c r="BE103" s="307"/>
      <c r="BF103" s="308"/>
      <c r="BG103" s="707">
        <v>7925</v>
      </c>
      <c r="BH103" s="708"/>
      <c r="BI103" s="708"/>
      <c r="BJ103" s="709"/>
      <c r="BK103" s="312">
        <f t="shared" si="9"/>
        <v>5943.75</v>
      </c>
      <c r="BL103" s="313"/>
      <c r="BM103" s="313"/>
      <c r="BN103" s="313"/>
      <c r="BO103" s="313"/>
      <c r="BP103" s="314"/>
      <c r="BQ103" s="294"/>
      <c r="BR103" s="295"/>
      <c r="BS103" s="295"/>
      <c r="BT103" s="295"/>
      <c r="BU103" s="295"/>
      <c r="BV103" s="295"/>
      <c r="BW103" s="296"/>
      <c r="BX103" s="294"/>
      <c r="BY103" s="295"/>
      <c r="BZ103" s="295"/>
      <c r="CA103" s="295"/>
      <c r="CB103" s="295"/>
      <c r="CC103" s="296"/>
      <c r="CD103" s="294"/>
      <c r="CE103" s="295"/>
      <c r="CF103" s="295"/>
      <c r="CG103" s="295"/>
      <c r="CH103" s="295"/>
      <c r="CI103" s="296"/>
    </row>
    <row r="104" spans="1:87" ht="18" customHeight="1" x14ac:dyDescent="0.25">
      <c r="A104" s="75"/>
      <c r="B104" s="327"/>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8"/>
      <c r="Y104" s="329"/>
      <c r="Z104" s="336"/>
      <c r="AA104" s="337"/>
      <c r="AB104" s="337"/>
      <c r="AC104" s="337"/>
      <c r="AD104" s="338"/>
      <c r="AE104" s="336"/>
      <c r="AF104" s="337"/>
      <c r="AG104" s="337"/>
      <c r="AH104" s="337"/>
      <c r="AI104" s="337"/>
      <c r="AJ104" s="337"/>
      <c r="AK104" s="300" t="s">
        <v>31</v>
      </c>
      <c r="AL104" s="301"/>
      <c r="AM104" s="301"/>
      <c r="AN104" s="301"/>
      <c r="AO104" s="301"/>
      <c r="AP104" s="301"/>
      <c r="AQ104" s="301"/>
      <c r="AR104" s="301"/>
      <c r="AS104" s="301"/>
      <c r="AT104" s="301"/>
      <c r="AU104" s="301"/>
      <c r="AV104" s="301"/>
      <c r="AW104" s="301"/>
      <c r="AX104" s="302"/>
      <c r="AY104" s="407">
        <v>0.25</v>
      </c>
      <c r="AZ104" s="304"/>
      <c r="BA104" s="304"/>
      <c r="BB104" s="408"/>
      <c r="BC104" s="306">
        <f t="shared" si="8"/>
        <v>3</v>
      </c>
      <c r="BD104" s="307"/>
      <c r="BE104" s="307"/>
      <c r="BF104" s="308"/>
      <c r="BG104" s="707">
        <v>11177</v>
      </c>
      <c r="BH104" s="708"/>
      <c r="BI104" s="708"/>
      <c r="BJ104" s="709"/>
      <c r="BK104" s="312">
        <f t="shared" si="9"/>
        <v>2794.25</v>
      </c>
      <c r="BL104" s="313"/>
      <c r="BM104" s="313"/>
      <c r="BN104" s="313"/>
      <c r="BO104" s="313"/>
      <c r="BP104" s="314"/>
      <c r="BQ104" s="294"/>
      <c r="BR104" s="295"/>
      <c r="BS104" s="295"/>
      <c r="BT104" s="295"/>
      <c r="BU104" s="295"/>
      <c r="BV104" s="295"/>
      <c r="BW104" s="296"/>
      <c r="BX104" s="294"/>
      <c r="BY104" s="295"/>
      <c r="BZ104" s="295"/>
      <c r="CA104" s="295"/>
      <c r="CB104" s="295"/>
      <c r="CC104" s="296"/>
      <c r="CD104" s="294"/>
      <c r="CE104" s="295"/>
      <c r="CF104" s="295"/>
      <c r="CG104" s="295"/>
      <c r="CH104" s="295"/>
      <c r="CI104" s="296"/>
    </row>
    <row r="105" spans="1:87" ht="18" customHeight="1" x14ac:dyDescent="0.25">
      <c r="A105" s="75"/>
      <c r="B105" s="327"/>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9"/>
      <c r="Z105" s="336"/>
      <c r="AA105" s="337"/>
      <c r="AB105" s="337"/>
      <c r="AC105" s="337"/>
      <c r="AD105" s="338"/>
      <c r="AE105" s="336"/>
      <c r="AF105" s="337"/>
      <c r="AG105" s="337"/>
      <c r="AH105" s="337"/>
      <c r="AI105" s="337"/>
      <c r="AJ105" s="337"/>
      <c r="AK105" s="300" t="s">
        <v>32</v>
      </c>
      <c r="AL105" s="301"/>
      <c r="AM105" s="301"/>
      <c r="AN105" s="301"/>
      <c r="AO105" s="301"/>
      <c r="AP105" s="301"/>
      <c r="AQ105" s="301"/>
      <c r="AR105" s="301"/>
      <c r="AS105" s="301"/>
      <c r="AT105" s="301"/>
      <c r="AU105" s="301"/>
      <c r="AV105" s="301"/>
      <c r="AW105" s="301"/>
      <c r="AX105" s="302"/>
      <c r="AY105" s="407">
        <v>3.75</v>
      </c>
      <c r="AZ105" s="304"/>
      <c r="BA105" s="304"/>
      <c r="BB105" s="408"/>
      <c r="BC105" s="306">
        <f t="shared" si="8"/>
        <v>45</v>
      </c>
      <c r="BD105" s="307"/>
      <c r="BE105" s="307"/>
      <c r="BF105" s="308"/>
      <c r="BG105" s="707">
        <v>10968</v>
      </c>
      <c r="BH105" s="708"/>
      <c r="BI105" s="708"/>
      <c r="BJ105" s="709"/>
      <c r="BK105" s="312">
        <f t="shared" si="9"/>
        <v>41130</v>
      </c>
      <c r="BL105" s="313"/>
      <c r="BM105" s="313"/>
      <c r="BN105" s="313"/>
      <c r="BO105" s="313"/>
      <c r="BP105" s="314"/>
      <c r="BQ105" s="294"/>
      <c r="BR105" s="295"/>
      <c r="BS105" s="295"/>
      <c r="BT105" s="295"/>
      <c r="BU105" s="295"/>
      <c r="BV105" s="295"/>
      <c r="BW105" s="296"/>
      <c r="BX105" s="294"/>
      <c r="BY105" s="295"/>
      <c r="BZ105" s="295"/>
      <c r="CA105" s="295"/>
      <c r="CB105" s="295"/>
      <c r="CC105" s="296"/>
      <c r="CD105" s="294"/>
      <c r="CE105" s="295"/>
      <c r="CF105" s="295"/>
      <c r="CG105" s="295"/>
      <c r="CH105" s="295"/>
      <c r="CI105" s="296"/>
    </row>
    <row r="106" spans="1:87" ht="18" customHeight="1" x14ac:dyDescent="0.25">
      <c r="A106" s="75"/>
      <c r="B106" s="327"/>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8"/>
      <c r="Y106" s="329"/>
      <c r="Z106" s="336"/>
      <c r="AA106" s="337"/>
      <c r="AB106" s="337"/>
      <c r="AC106" s="337"/>
      <c r="AD106" s="338"/>
      <c r="AE106" s="336"/>
      <c r="AF106" s="337"/>
      <c r="AG106" s="337"/>
      <c r="AH106" s="337"/>
      <c r="AI106" s="337"/>
      <c r="AJ106" s="337"/>
      <c r="AK106" s="300" t="s">
        <v>33</v>
      </c>
      <c r="AL106" s="301"/>
      <c r="AM106" s="301"/>
      <c r="AN106" s="301"/>
      <c r="AO106" s="301"/>
      <c r="AP106" s="301"/>
      <c r="AQ106" s="301"/>
      <c r="AR106" s="301"/>
      <c r="AS106" s="301"/>
      <c r="AT106" s="301"/>
      <c r="AU106" s="301"/>
      <c r="AV106" s="301"/>
      <c r="AW106" s="301"/>
      <c r="AX106" s="302"/>
      <c r="AY106" s="407">
        <v>0.25</v>
      </c>
      <c r="AZ106" s="304"/>
      <c r="BA106" s="304"/>
      <c r="BB106" s="408"/>
      <c r="BC106" s="306">
        <f t="shared" si="8"/>
        <v>3</v>
      </c>
      <c r="BD106" s="307"/>
      <c r="BE106" s="307"/>
      <c r="BF106" s="308"/>
      <c r="BG106" s="707">
        <v>7925</v>
      </c>
      <c r="BH106" s="708"/>
      <c r="BI106" s="708"/>
      <c r="BJ106" s="709"/>
      <c r="BK106" s="312">
        <f t="shared" si="9"/>
        <v>1981.25</v>
      </c>
      <c r="BL106" s="313"/>
      <c r="BM106" s="313"/>
      <c r="BN106" s="313"/>
      <c r="BO106" s="313"/>
      <c r="BP106" s="314"/>
      <c r="BQ106" s="294"/>
      <c r="BR106" s="295"/>
      <c r="BS106" s="295"/>
      <c r="BT106" s="295"/>
      <c r="BU106" s="295"/>
      <c r="BV106" s="295"/>
      <c r="BW106" s="296"/>
      <c r="BX106" s="294"/>
      <c r="BY106" s="295"/>
      <c r="BZ106" s="295"/>
      <c r="CA106" s="295"/>
      <c r="CB106" s="295"/>
      <c r="CC106" s="296"/>
      <c r="CD106" s="294"/>
      <c r="CE106" s="295"/>
      <c r="CF106" s="295"/>
      <c r="CG106" s="295"/>
      <c r="CH106" s="295"/>
      <c r="CI106" s="296"/>
    </row>
    <row r="107" spans="1:87" ht="18" customHeight="1" x14ac:dyDescent="0.25">
      <c r="A107" s="75"/>
      <c r="B107" s="327"/>
      <c r="C107" s="328"/>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9"/>
      <c r="Z107" s="336"/>
      <c r="AA107" s="337"/>
      <c r="AB107" s="337"/>
      <c r="AC107" s="337"/>
      <c r="AD107" s="338"/>
      <c r="AE107" s="336"/>
      <c r="AF107" s="337"/>
      <c r="AG107" s="337"/>
      <c r="AH107" s="337"/>
      <c r="AI107" s="337"/>
      <c r="AJ107" s="337"/>
      <c r="AK107" s="300" t="s">
        <v>34</v>
      </c>
      <c r="AL107" s="301"/>
      <c r="AM107" s="301"/>
      <c r="AN107" s="301"/>
      <c r="AO107" s="301"/>
      <c r="AP107" s="301"/>
      <c r="AQ107" s="301"/>
      <c r="AR107" s="301"/>
      <c r="AS107" s="301"/>
      <c r="AT107" s="301"/>
      <c r="AU107" s="301"/>
      <c r="AV107" s="301"/>
      <c r="AW107" s="301"/>
      <c r="AX107" s="302"/>
      <c r="AY107" s="407">
        <v>0.5</v>
      </c>
      <c r="AZ107" s="304"/>
      <c r="BA107" s="304"/>
      <c r="BB107" s="408"/>
      <c r="BC107" s="306">
        <f t="shared" si="8"/>
        <v>6</v>
      </c>
      <c r="BD107" s="307"/>
      <c r="BE107" s="307"/>
      <c r="BF107" s="308"/>
      <c r="BG107" s="707">
        <v>7925</v>
      </c>
      <c r="BH107" s="708"/>
      <c r="BI107" s="708"/>
      <c r="BJ107" s="709"/>
      <c r="BK107" s="312">
        <f t="shared" si="9"/>
        <v>3962.5</v>
      </c>
      <c r="BL107" s="313"/>
      <c r="BM107" s="313"/>
      <c r="BN107" s="313"/>
      <c r="BO107" s="313"/>
      <c r="BP107" s="314"/>
      <c r="BQ107" s="294"/>
      <c r="BR107" s="295"/>
      <c r="BS107" s="295"/>
      <c r="BT107" s="295"/>
      <c r="BU107" s="295"/>
      <c r="BV107" s="295"/>
      <c r="BW107" s="296"/>
      <c r="BX107" s="294"/>
      <c r="BY107" s="295"/>
      <c r="BZ107" s="295"/>
      <c r="CA107" s="295"/>
      <c r="CB107" s="295"/>
      <c r="CC107" s="296"/>
      <c r="CD107" s="294"/>
      <c r="CE107" s="295"/>
      <c r="CF107" s="295"/>
      <c r="CG107" s="295"/>
      <c r="CH107" s="295"/>
      <c r="CI107" s="296"/>
    </row>
    <row r="108" spans="1:87" ht="18" customHeight="1" x14ac:dyDescent="0.25">
      <c r="A108" s="75"/>
      <c r="B108" s="327"/>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9"/>
      <c r="Z108" s="336"/>
      <c r="AA108" s="337"/>
      <c r="AB108" s="337"/>
      <c r="AC108" s="337"/>
      <c r="AD108" s="338"/>
      <c r="AE108" s="336"/>
      <c r="AF108" s="337"/>
      <c r="AG108" s="337"/>
      <c r="AH108" s="337"/>
      <c r="AI108" s="337"/>
      <c r="AJ108" s="337"/>
      <c r="AK108" s="300" t="s">
        <v>35</v>
      </c>
      <c r="AL108" s="301"/>
      <c r="AM108" s="301"/>
      <c r="AN108" s="301"/>
      <c r="AO108" s="301"/>
      <c r="AP108" s="301"/>
      <c r="AQ108" s="301"/>
      <c r="AR108" s="301"/>
      <c r="AS108" s="301"/>
      <c r="AT108" s="301"/>
      <c r="AU108" s="301"/>
      <c r="AV108" s="301"/>
      <c r="AW108" s="301"/>
      <c r="AX108" s="302"/>
      <c r="AY108" s="407">
        <v>0.25</v>
      </c>
      <c r="AZ108" s="304"/>
      <c r="BA108" s="304"/>
      <c r="BB108" s="408"/>
      <c r="BC108" s="306">
        <f t="shared" si="8"/>
        <v>3</v>
      </c>
      <c r="BD108" s="307"/>
      <c r="BE108" s="307"/>
      <c r="BF108" s="308"/>
      <c r="BG108" s="707">
        <v>11718</v>
      </c>
      <c r="BH108" s="708"/>
      <c r="BI108" s="708"/>
      <c r="BJ108" s="709"/>
      <c r="BK108" s="312">
        <f t="shared" si="9"/>
        <v>2929.5</v>
      </c>
      <c r="BL108" s="313"/>
      <c r="BM108" s="313"/>
      <c r="BN108" s="313"/>
      <c r="BO108" s="313"/>
      <c r="BP108" s="314"/>
      <c r="BQ108" s="294"/>
      <c r="BR108" s="295"/>
      <c r="BS108" s="295"/>
      <c r="BT108" s="295"/>
      <c r="BU108" s="295"/>
      <c r="BV108" s="295"/>
      <c r="BW108" s="296"/>
      <c r="BX108" s="294"/>
      <c r="BY108" s="295"/>
      <c r="BZ108" s="295"/>
      <c r="CA108" s="295"/>
      <c r="CB108" s="295"/>
      <c r="CC108" s="296"/>
      <c r="CD108" s="294"/>
      <c r="CE108" s="295"/>
      <c r="CF108" s="295"/>
      <c r="CG108" s="295"/>
      <c r="CH108" s="295"/>
      <c r="CI108" s="296"/>
    </row>
    <row r="109" spans="1:87" ht="18" customHeight="1" x14ac:dyDescent="0.25">
      <c r="A109" s="75"/>
      <c r="B109" s="327"/>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c r="Y109" s="329"/>
      <c r="Z109" s="336"/>
      <c r="AA109" s="337"/>
      <c r="AB109" s="337"/>
      <c r="AC109" s="337"/>
      <c r="AD109" s="338"/>
      <c r="AE109" s="336"/>
      <c r="AF109" s="337"/>
      <c r="AG109" s="337"/>
      <c r="AH109" s="337"/>
      <c r="AI109" s="337"/>
      <c r="AJ109" s="337"/>
      <c r="AK109" s="300" t="s">
        <v>36</v>
      </c>
      <c r="AL109" s="301"/>
      <c r="AM109" s="301"/>
      <c r="AN109" s="301"/>
      <c r="AO109" s="301"/>
      <c r="AP109" s="301"/>
      <c r="AQ109" s="301"/>
      <c r="AR109" s="301"/>
      <c r="AS109" s="301"/>
      <c r="AT109" s="301"/>
      <c r="AU109" s="301"/>
      <c r="AV109" s="301"/>
      <c r="AW109" s="301"/>
      <c r="AX109" s="302"/>
      <c r="AY109" s="407">
        <v>0.25</v>
      </c>
      <c r="AZ109" s="304"/>
      <c r="BA109" s="304"/>
      <c r="BB109" s="408"/>
      <c r="BC109" s="306">
        <f t="shared" si="8"/>
        <v>3</v>
      </c>
      <c r="BD109" s="307"/>
      <c r="BE109" s="307"/>
      <c r="BF109" s="308"/>
      <c r="BG109" s="707">
        <v>7925</v>
      </c>
      <c r="BH109" s="708"/>
      <c r="BI109" s="708"/>
      <c r="BJ109" s="709"/>
      <c r="BK109" s="312">
        <f t="shared" si="9"/>
        <v>1981.25</v>
      </c>
      <c r="BL109" s="313"/>
      <c r="BM109" s="313"/>
      <c r="BN109" s="313"/>
      <c r="BO109" s="313"/>
      <c r="BP109" s="314"/>
      <c r="BQ109" s="294"/>
      <c r="BR109" s="295"/>
      <c r="BS109" s="295"/>
      <c r="BT109" s="295"/>
      <c r="BU109" s="295"/>
      <c r="BV109" s="295"/>
      <c r="BW109" s="296"/>
      <c r="BX109" s="294"/>
      <c r="BY109" s="295"/>
      <c r="BZ109" s="295"/>
      <c r="CA109" s="295"/>
      <c r="CB109" s="295"/>
      <c r="CC109" s="296"/>
      <c r="CD109" s="294"/>
      <c r="CE109" s="295"/>
      <c r="CF109" s="295"/>
      <c r="CG109" s="295"/>
      <c r="CH109" s="295"/>
      <c r="CI109" s="296"/>
    </row>
    <row r="110" spans="1:87" ht="18" customHeight="1" x14ac:dyDescent="0.25">
      <c r="A110" s="75"/>
      <c r="B110" s="327"/>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9"/>
      <c r="Z110" s="336"/>
      <c r="AA110" s="337"/>
      <c r="AB110" s="337"/>
      <c r="AC110" s="337"/>
      <c r="AD110" s="338"/>
      <c r="AE110" s="336"/>
      <c r="AF110" s="337"/>
      <c r="AG110" s="337"/>
      <c r="AH110" s="337"/>
      <c r="AI110" s="337"/>
      <c r="AJ110" s="337"/>
      <c r="AK110" s="300" t="s">
        <v>4</v>
      </c>
      <c r="AL110" s="301"/>
      <c r="AM110" s="301"/>
      <c r="AN110" s="301"/>
      <c r="AO110" s="301"/>
      <c r="AP110" s="301"/>
      <c r="AQ110" s="301"/>
      <c r="AR110" s="301"/>
      <c r="AS110" s="301"/>
      <c r="AT110" s="301"/>
      <c r="AU110" s="301"/>
      <c r="AV110" s="301"/>
      <c r="AW110" s="301"/>
      <c r="AX110" s="302"/>
      <c r="AY110" s="407">
        <v>1.5</v>
      </c>
      <c r="AZ110" s="304"/>
      <c r="BA110" s="304"/>
      <c r="BB110" s="408"/>
      <c r="BC110" s="306">
        <f t="shared" si="8"/>
        <v>18</v>
      </c>
      <c r="BD110" s="307"/>
      <c r="BE110" s="307"/>
      <c r="BF110" s="308"/>
      <c r="BG110" s="707">
        <v>6399</v>
      </c>
      <c r="BH110" s="708"/>
      <c r="BI110" s="708"/>
      <c r="BJ110" s="709"/>
      <c r="BK110" s="312">
        <f t="shared" si="9"/>
        <v>9598.5</v>
      </c>
      <c r="BL110" s="313"/>
      <c r="BM110" s="313"/>
      <c r="BN110" s="313"/>
      <c r="BO110" s="313"/>
      <c r="BP110" s="314"/>
      <c r="BQ110" s="294"/>
      <c r="BR110" s="295"/>
      <c r="BS110" s="295"/>
      <c r="BT110" s="295"/>
      <c r="BU110" s="295"/>
      <c r="BV110" s="295"/>
      <c r="BW110" s="296"/>
      <c r="BX110" s="294"/>
      <c r="BY110" s="295"/>
      <c r="BZ110" s="295"/>
      <c r="CA110" s="295"/>
      <c r="CB110" s="295"/>
      <c r="CC110" s="296"/>
      <c r="CD110" s="294"/>
      <c r="CE110" s="295"/>
      <c r="CF110" s="295"/>
      <c r="CG110" s="295"/>
      <c r="CH110" s="295"/>
      <c r="CI110" s="296"/>
    </row>
    <row r="111" spans="1:87" ht="18" customHeight="1" x14ac:dyDescent="0.25">
      <c r="A111" s="75"/>
      <c r="B111" s="327"/>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9"/>
      <c r="Z111" s="336"/>
      <c r="AA111" s="337"/>
      <c r="AB111" s="337"/>
      <c r="AC111" s="337"/>
      <c r="AD111" s="338"/>
      <c r="AE111" s="336"/>
      <c r="AF111" s="337"/>
      <c r="AG111" s="337"/>
      <c r="AH111" s="337"/>
      <c r="AI111" s="337"/>
      <c r="AJ111" s="337"/>
      <c r="AK111" s="300" t="s">
        <v>19</v>
      </c>
      <c r="AL111" s="301"/>
      <c r="AM111" s="301"/>
      <c r="AN111" s="301"/>
      <c r="AO111" s="301"/>
      <c r="AP111" s="301"/>
      <c r="AQ111" s="301"/>
      <c r="AR111" s="301"/>
      <c r="AS111" s="301"/>
      <c r="AT111" s="301"/>
      <c r="AU111" s="301"/>
      <c r="AV111" s="301"/>
      <c r="AW111" s="301"/>
      <c r="AX111" s="302"/>
      <c r="AY111" s="407">
        <v>0.75</v>
      </c>
      <c r="AZ111" s="304"/>
      <c r="BA111" s="304"/>
      <c r="BB111" s="408"/>
      <c r="BC111" s="306">
        <f t="shared" si="8"/>
        <v>9</v>
      </c>
      <c r="BD111" s="307"/>
      <c r="BE111" s="307"/>
      <c r="BF111" s="308"/>
      <c r="BG111" s="707">
        <v>6399</v>
      </c>
      <c r="BH111" s="708"/>
      <c r="BI111" s="708"/>
      <c r="BJ111" s="709"/>
      <c r="BK111" s="312">
        <f t="shared" si="9"/>
        <v>4799.25</v>
      </c>
      <c r="BL111" s="313"/>
      <c r="BM111" s="313"/>
      <c r="BN111" s="313"/>
      <c r="BO111" s="313"/>
      <c r="BP111" s="314"/>
      <c r="BQ111" s="294"/>
      <c r="BR111" s="295"/>
      <c r="BS111" s="295"/>
      <c r="BT111" s="295"/>
      <c r="BU111" s="295"/>
      <c r="BV111" s="295"/>
      <c r="BW111" s="296"/>
      <c r="BX111" s="294"/>
      <c r="BY111" s="295"/>
      <c r="BZ111" s="295"/>
      <c r="CA111" s="295"/>
      <c r="CB111" s="295"/>
      <c r="CC111" s="296"/>
      <c r="CD111" s="294"/>
      <c r="CE111" s="295"/>
      <c r="CF111" s="295"/>
      <c r="CG111" s="295"/>
      <c r="CH111" s="295"/>
      <c r="CI111" s="296"/>
    </row>
    <row r="112" spans="1:87" ht="18" customHeight="1" x14ac:dyDescent="0.25">
      <c r="A112" s="75"/>
      <c r="B112" s="327"/>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9"/>
      <c r="Z112" s="336"/>
      <c r="AA112" s="337"/>
      <c r="AB112" s="337"/>
      <c r="AC112" s="337"/>
      <c r="AD112" s="338"/>
      <c r="AE112" s="336"/>
      <c r="AF112" s="337"/>
      <c r="AG112" s="337"/>
      <c r="AH112" s="337"/>
      <c r="AI112" s="337"/>
      <c r="AJ112" s="337"/>
      <c r="AK112" s="300" t="s">
        <v>5</v>
      </c>
      <c r="AL112" s="301"/>
      <c r="AM112" s="301"/>
      <c r="AN112" s="301"/>
      <c r="AO112" s="301"/>
      <c r="AP112" s="301"/>
      <c r="AQ112" s="301"/>
      <c r="AR112" s="301"/>
      <c r="AS112" s="301"/>
      <c r="AT112" s="301"/>
      <c r="AU112" s="301"/>
      <c r="AV112" s="301"/>
      <c r="AW112" s="301"/>
      <c r="AX112" s="302"/>
      <c r="AY112" s="407">
        <v>0.75</v>
      </c>
      <c r="AZ112" s="304"/>
      <c r="BA112" s="304"/>
      <c r="BB112" s="408"/>
      <c r="BC112" s="306">
        <f t="shared" si="8"/>
        <v>9</v>
      </c>
      <c r="BD112" s="307"/>
      <c r="BE112" s="307"/>
      <c r="BF112" s="308"/>
      <c r="BG112" s="707">
        <v>6778</v>
      </c>
      <c r="BH112" s="708"/>
      <c r="BI112" s="708"/>
      <c r="BJ112" s="709"/>
      <c r="BK112" s="312">
        <f t="shared" si="9"/>
        <v>5083.5</v>
      </c>
      <c r="BL112" s="313"/>
      <c r="BM112" s="313"/>
      <c r="BN112" s="313"/>
      <c r="BO112" s="313"/>
      <c r="BP112" s="314"/>
      <c r="BQ112" s="294"/>
      <c r="BR112" s="295"/>
      <c r="BS112" s="295"/>
      <c r="BT112" s="295"/>
      <c r="BU112" s="295"/>
      <c r="BV112" s="295"/>
      <c r="BW112" s="296"/>
      <c r="BX112" s="294"/>
      <c r="BY112" s="295"/>
      <c r="BZ112" s="295"/>
      <c r="CA112" s="295"/>
      <c r="CB112" s="295"/>
      <c r="CC112" s="296"/>
      <c r="CD112" s="294"/>
      <c r="CE112" s="295"/>
      <c r="CF112" s="295"/>
      <c r="CG112" s="295"/>
      <c r="CH112" s="295"/>
      <c r="CI112" s="296"/>
    </row>
    <row r="113" spans="1:87" ht="18" customHeight="1" x14ac:dyDescent="0.25">
      <c r="A113" s="75"/>
      <c r="B113" s="327"/>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9"/>
      <c r="Z113" s="336"/>
      <c r="AA113" s="337"/>
      <c r="AB113" s="337"/>
      <c r="AC113" s="337"/>
      <c r="AD113" s="338"/>
      <c r="AE113" s="336"/>
      <c r="AF113" s="337"/>
      <c r="AG113" s="337"/>
      <c r="AH113" s="337"/>
      <c r="AI113" s="337"/>
      <c r="AJ113" s="337"/>
      <c r="AK113" s="300" t="s">
        <v>527</v>
      </c>
      <c r="AL113" s="301"/>
      <c r="AM113" s="301"/>
      <c r="AN113" s="301"/>
      <c r="AO113" s="301"/>
      <c r="AP113" s="301"/>
      <c r="AQ113" s="301"/>
      <c r="AR113" s="301"/>
      <c r="AS113" s="301"/>
      <c r="AT113" s="301"/>
      <c r="AU113" s="301"/>
      <c r="AV113" s="301"/>
      <c r="AW113" s="301"/>
      <c r="AX113" s="302"/>
      <c r="AY113" s="407">
        <v>0.5</v>
      </c>
      <c r="AZ113" s="304"/>
      <c r="BA113" s="304"/>
      <c r="BB113" s="408"/>
      <c r="BC113" s="306">
        <f t="shared" si="8"/>
        <v>6</v>
      </c>
      <c r="BD113" s="307"/>
      <c r="BE113" s="307"/>
      <c r="BF113" s="308"/>
      <c r="BG113" s="707">
        <v>18911</v>
      </c>
      <c r="BH113" s="708"/>
      <c r="BI113" s="708"/>
      <c r="BJ113" s="709"/>
      <c r="BK113" s="312">
        <f t="shared" si="9"/>
        <v>9455.5</v>
      </c>
      <c r="BL113" s="313"/>
      <c r="BM113" s="313"/>
      <c r="BN113" s="313"/>
      <c r="BO113" s="313"/>
      <c r="BP113" s="314"/>
      <c r="BQ113" s="294"/>
      <c r="BR113" s="295"/>
      <c r="BS113" s="295"/>
      <c r="BT113" s="295"/>
      <c r="BU113" s="295"/>
      <c r="BV113" s="295"/>
      <c r="BW113" s="296"/>
      <c r="BX113" s="294"/>
      <c r="BY113" s="295"/>
      <c r="BZ113" s="295"/>
      <c r="CA113" s="295"/>
      <c r="CB113" s="295"/>
      <c r="CC113" s="296"/>
      <c r="CD113" s="294"/>
      <c r="CE113" s="295"/>
      <c r="CF113" s="295"/>
      <c r="CG113" s="295"/>
      <c r="CH113" s="295"/>
      <c r="CI113" s="296"/>
    </row>
    <row r="114" spans="1:87" ht="18" customHeight="1" x14ac:dyDescent="0.25">
      <c r="A114" s="75"/>
      <c r="B114" s="327"/>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9"/>
      <c r="Z114" s="336"/>
      <c r="AA114" s="337"/>
      <c r="AB114" s="337"/>
      <c r="AC114" s="337"/>
      <c r="AD114" s="338"/>
      <c r="AE114" s="336"/>
      <c r="AF114" s="337"/>
      <c r="AG114" s="337"/>
      <c r="AH114" s="337"/>
      <c r="AI114" s="337"/>
      <c r="AJ114" s="337"/>
      <c r="AK114" s="658" t="s">
        <v>13</v>
      </c>
      <c r="AL114" s="659"/>
      <c r="AM114" s="659"/>
      <c r="AN114" s="659"/>
      <c r="AO114" s="659"/>
      <c r="AP114" s="659"/>
      <c r="AQ114" s="659"/>
      <c r="AR114" s="659"/>
      <c r="AS114" s="659"/>
      <c r="AT114" s="659"/>
      <c r="AU114" s="659"/>
      <c r="AV114" s="659"/>
      <c r="AW114" s="659"/>
      <c r="AX114" s="660"/>
      <c r="AY114" s="407">
        <v>0.25</v>
      </c>
      <c r="AZ114" s="304"/>
      <c r="BA114" s="304"/>
      <c r="BB114" s="408"/>
      <c r="BC114" s="306">
        <f t="shared" si="8"/>
        <v>3</v>
      </c>
      <c r="BD114" s="307"/>
      <c r="BE114" s="307"/>
      <c r="BF114" s="308"/>
      <c r="BG114" s="707">
        <v>40826</v>
      </c>
      <c r="BH114" s="708"/>
      <c r="BI114" s="708"/>
      <c r="BJ114" s="709"/>
      <c r="BK114" s="312">
        <f t="shared" si="9"/>
        <v>10206.5</v>
      </c>
      <c r="BL114" s="313"/>
      <c r="BM114" s="313"/>
      <c r="BN114" s="313"/>
      <c r="BO114" s="313"/>
      <c r="BP114" s="314"/>
      <c r="BQ114" s="294"/>
      <c r="BR114" s="295"/>
      <c r="BS114" s="295"/>
      <c r="BT114" s="295"/>
      <c r="BU114" s="295"/>
      <c r="BV114" s="295"/>
      <c r="BW114" s="296"/>
      <c r="BX114" s="294"/>
      <c r="BY114" s="295"/>
      <c r="BZ114" s="295"/>
      <c r="CA114" s="295"/>
      <c r="CB114" s="295"/>
      <c r="CC114" s="296"/>
      <c r="CD114" s="294"/>
      <c r="CE114" s="295"/>
      <c r="CF114" s="295"/>
      <c r="CG114" s="295"/>
      <c r="CH114" s="295"/>
      <c r="CI114" s="296"/>
    </row>
    <row r="115" spans="1:87" ht="18" customHeight="1" x14ac:dyDescent="0.25">
      <c r="A115" s="75"/>
      <c r="B115" s="327"/>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9"/>
      <c r="Z115" s="336"/>
      <c r="AA115" s="337"/>
      <c r="AB115" s="337"/>
      <c r="AC115" s="337"/>
      <c r="AD115" s="338"/>
      <c r="AE115" s="336"/>
      <c r="AF115" s="337"/>
      <c r="AG115" s="337"/>
      <c r="AH115" s="337"/>
      <c r="AI115" s="337"/>
      <c r="AJ115" s="337"/>
      <c r="AK115" s="658" t="s">
        <v>40</v>
      </c>
      <c r="AL115" s="659"/>
      <c r="AM115" s="659"/>
      <c r="AN115" s="659"/>
      <c r="AO115" s="659"/>
      <c r="AP115" s="659"/>
      <c r="AQ115" s="659"/>
      <c r="AR115" s="659"/>
      <c r="AS115" s="659"/>
      <c r="AT115" s="659"/>
      <c r="AU115" s="659"/>
      <c r="AV115" s="659"/>
      <c r="AW115" s="659"/>
      <c r="AX115" s="660"/>
      <c r="AY115" s="407">
        <v>2.25</v>
      </c>
      <c r="AZ115" s="304"/>
      <c r="BA115" s="304"/>
      <c r="BB115" s="408"/>
      <c r="BC115" s="306">
        <f t="shared" si="8"/>
        <v>27</v>
      </c>
      <c r="BD115" s="307"/>
      <c r="BE115" s="307"/>
      <c r="BF115" s="308"/>
      <c r="BG115" s="707">
        <v>26988</v>
      </c>
      <c r="BH115" s="708"/>
      <c r="BI115" s="708"/>
      <c r="BJ115" s="709"/>
      <c r="BK115" s="312">
        <f t="shared" si="9"/>
        <v>60723</v>
      </c>
      <c r="BL115" s="313"/>
      <c r="BM115" s="313"/>
      <c r="BN115" s="313"/>
      <c r="BO115" s="313"/>
      <c r="BP115" s="314"/>
      <c r="BQ115" s="294"/>
      <c r="BR115" s="295"/>
      <c r="BS115" s="295"/>
      <c r="BT115" s="295"/>
      <c r="BU115" s="295"/>
      <c r="BV115" s="295"/>
      <c r="BW115" s="296"/>
      <c r="BX115" s="294"/>
      <c r="BY115" s="295"/>
      <c r="BZ115" s="295"/>
      <c r="CA115" s="295"/>
      <c r="CB115" s="295"/>
      <c r="CC115" s="296"/>
      <c r="CD115" s="294"/>
      <c r="CE115" s="295"/>
      <c r="CF115" s="295"/>
      <c r="CG115" s="295"/>
      <c r="CH115" s="295"/>
      <c r="CI115" s="296"/>
    </row>
    <row r="116" spans="1:87" ht="18" customHeight="1" x14ac:dyDescent="0.25">
      <c r="A116" s="75"/>
      <c r="B116" s="327"/>
      <c r="C116" s="328"/>
      <c r="D116" s="328"/>
      <c r="E116" s="328"/>
      <c r="F116" s="328"/>
      <c r="G116" s="328"/>
      <c r="H116" s="328"/>
      <c r="I116" s="328"/>
      <c r="J116" s="328"/>
      <c r="K116" s="328"/>
      <c r="L116" s="328"/>
      <c r="M116" s="328"/>
      <c r="N116" s="328"/>
      <c r="O116" s="328"/>
      <c r="P116" s="328"/>
      <c r="Q116" s="328"/>
      <c r="R116" s="328"/>
      <c r="S116" s="328"/>
      <c r="T116" s="328"/>
      <c r="U116" s="328"/>
      <c r="V116" s="328"/>
      <c r="W116" s="328"/>
      <c r="X116" s="328"/>
      <c r="Y116" s="329"/>
      <c r="Z116" s="336"/>
      <c r="AA116" s="337"/>
      <c r="AB116" s="337"/>
      <c r="AC116" s="337"/>
      <c r="AD116" s="338"/>
      <c r="AE116" s="336"/>
      <c r="AF116" s="337"/>
      <c r="AG116" s="337"/>
      <c r="AH116" s="337"/>
      <c r="AI116" s="337"/>
      <c r="AJ116" s="337"/>
      <c r="AK116" s="658" t="s">
        <v>528</v>
      </c>
      <c r="AL116" s="659"/>
      <c r="AM116" s="659"/>
      <c r="AN116" s="659"/>
      <c r="AO116" s="659"/>
      <c r="AP116" s="659"/>
      <c r="AQ116" s="659"/>
      <c r="AR116" s="659"/>
      <c r="AS116" s="659"/>
      <c r="AT116" s="659"/>
      <c r="AU116" s="659"/>
      <c r="AV116" s="659"/>
      <c r="AW116" s="659"/>
      <c r="AX116" s="660"/>
      <c r="AY116" s="407">
        <v>0.25</v>
      </c>
      <c r="AZ116" s="304"/>
      <c r="BA116" s="304"/>
      <c r="BB116" s="408"/>
      <c r="BC116" s="306">
        <f t="shared" si="8"/>
        <v>3</v>
      </c>
      <c r="BD116" s="307"/>
      <c r="BE116" s="307"/>
      <c r="BF116" s="308"/>
      <c r="BG116" s="707">
        <v>22530</v>
      </c>
      <c r="BH116" s="708"/>
      <c r="BI116" s="708"/>
      <c r="BJ116" s="709"/>
      <c r="BK116" s="312">
        <f t="shared" si="9"/>
        <v>5632.5</v>
      </c>
      <c r="BL116" s="313"/>
      <c r="BM116" s="313"/>
      <c r="BN116" s="313"/>
      <c r="BO116" s="313"/>
      <c r="BP116" s="314"/>
      <c r="BQ116" s="294"/>
      <c r="BR116" s="295"/>
      <c r="BS116" s="295"/>
      <c r="BT116" s="295"/>
      <c r="BU116" s="295"/>
      <c r="BV116" s="295"/>
      <c r="BW116" s="296"/>
      <c r="BX116" s="294"/>
      <c r="BY116" s="295"/>
      <c r="BZ116" s="295"/>
      <c r="CA116" s="295"/>
      <c r="CB116" s="295"/>
      <c r="CC116" s="296"/>
      <c r="CD116" s="294"/>
      <c r="CE116" s="295"/>
      <c r="CF116" s="295"/>
      <c r="CG116" s="295"/>
      <c r="CH116" s="295"/>
      <c r="CI116" s="296"/>
    </row>
    <row r="117" spans="1:87" ht="18" customHeight="1" x14ac:dyDescent="0.25">
      <c r="A117" s="75"/>
      <c r="B117" s="327"/>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9"/>
      <c r="Z117" s="336"/>
      <c r="AA117" s="337"/>
      <c r="AB117" s="337"/>
      <c r="AC117" s="337"/>
      <c r="AD117" s="338"/>
      <c r="AE117" s="336"/>
      <c r="AF117" s="337"/>
      <c r="AG117" s="337"/>
      <c r="AH117" s="337"/>
      <c r="AI117" s="337"/>
      <c r="AJ117" s="337"/>
      <c r="AK117" s="658" t="s">
        <v>17</v>
      </c>
      <c r="AL117" s="659"/>
      <c r="AM117" s="659"/>
      <c r="AN117" s="659"/>
      <c r="AO117" s="659"/>
      <c r="AP117" s="659"/>
      <c r="AQ117" s="659"/>
      <c r="AR117" s="659"/>
      <c r="AS117" s="659"/>
      <c r="AT117" s="659"/>
      <c r="AU117" s="659"/>
      <c r="AV117" s="659"/>
      <c r="AW117" s="659"/>
      <c r="AX117" s="660"/>
      <c r="AY117" s="407">
        <v>0.25</v>
      </c>
      <c r="AZ117" s="304"/>
      <c r="BA117" s="304"/>
      <c r="BB117" s="408"/>
      <c r="BC117" s="306">
        <f t="shared" si="8"/>
        <v>3</v>
      </c>
      <c r="BD117" s="307"/>
      <c r="BE117" s="307"/>
      <c r="BF117" s="308"/>
      <c r="BG117" s="707">
        <v>6399</v>
      </c>
      <c r="BH117" s="708"/>
      <c r="BI117" s="708"/>
      <c r="BJ117" s="709"/>
      <c r="BK117" s="312">
        <f t="shared" si="9"/>
        <v>1599.75</v>
      </c>
      <c r="BL117" s="313"/>
      <c r="BM117" s="313"/>
      <c r="BN117" s="313"/>
      <c r="BO117" s="313"/>
      <c r="BP117" s="314"/>
      <c r="BQ117" s="294"/>
      <c r="BR117" s="295"/>
      <c r="BS117" s="295"/>
      <c r="BT117" s="295"/>
      <c r="BU117" s="295"/>
      <c r="BV117" s="295"/>
      <c r="BW117" s="296"/>
      <c r="BX117" s="294"/>
      <c r="BY117" s="295"/>
      <c r="BZ117" s="295"/>
      <c r="CA117" s="295"/>
      <c r="CB117" s="295"/>
      <c r="CC117" s="296"/>
      <c r="CD117" s="294"/>
      <c r="CE117" s="295"/>
      <c r="CF117" s="295"/>
      <c r="CG117" s="295"/>
      <c r="CH117" s="295"/>
      <c r="CI117" s="296"/>
    </row>
    <row r="118" spans="1:87" ht="18" customHeight="1" x14ac:dyDescent="0.25">
      <c r="A118" s="75"/>
      <c r="B118" s="327"/>
      <c r="C118" s="328"/>
      <c r="D118" s="328"/>
      <c r="E118" s="328"/>
      <c r="F118" s="328"/>
      <c r="G118" s="328"/>
      <c r="H118" s="328"/>
      <c r="I118" s="328"/>
      <c r="J118" s="328"/>
      <c r="K118" s="328"/>
      <c r="L118" s="328"/>
      <c r="M118" s="328"/>
      <c r="N118" s="328"/>
      <c r="O118" s="328"/>
      <c r="P118" s="328"/>
      <c r="Q118" s="328"/>
      <c r="R118" s="328"/>
      <c r="S118" s="328"/>
      <c r="T118" s="328"/>
      <c r="U118" s="328"/>
      <c r="V118" s="328"/>
      <c r="W118" s="328"/>
      <c r="X118" s="328"/>
      <c r="Y118" s="329"/>
      <c r="Z118" s="336"/>
      <c r="AA118" s="337"/>
      <c r="AB118" s="337"/>
      <c r="AC118" s="337"/>
      <c r="AD118" s="338"/>
      <c r="AE118" s="336"/>
      <c r="AF118" s="337"/>
      <c r="AG118" s="337"/>
      <c r="AH118" s="337"/>
      <c r="AI118" s="337"/>
      <c r="AJ118" s="337"/>
      <c r="AK118" s="658" t="s">
        <v>529</v>
      </c>
      <c r="AL118" s="659"/>
      <c r="AM118" s="659"/>
      <c r="AN118" s="659"/>
      <c r="AO118" s="659"/>
      <c r="AP118" s="659"/>
      <c r="AQ118" s="659"/>
      <c r="AR118" s="659"/>
      <c r="AS118" s="659"/>
      <c r="AT118" s="659"/>
      <c r="AU118" s="659"/>
      <c r="AV118" s="659"/>
      <c r="AW118" s="659"/>
      <c r="AX118" s="660"/>
      <c r="AY118" s="407">
        <v>0.25</v>
      </c>
      <c r="AZ118" s="304"/>
      <c r="BA118" s="304"/>
      <c r="BB118" s="408"/>
      <c r="BC118" s="306">
        <f t="shared" si="8"/>
        <v>3</v>
      </c>
      <c r="BD118" s="307"/>
      <c r="BE118" s="307"/>
      <c r="BF118" s="308"/>
      <c r="BG118" s="707">
        <v>18911</v>
      </c>
      <c r="BH118" s="708"/>
      <c r="BI118" s="708"/>
      <c r="BJ118" s="709"/>
      <c r="BK118" s="312">
        <f t="shared" si="9"/>
        <v>4727.75</v>
      </c>
      <c r="BL118" s="313"/>
      <c r="BM118" s="313"/>
      <c r="BN118" s="313"/>
      <c r="BO118" s="313"/>
      <c r="BP118" s="314"/>
      <c r="BQ118" s="294"/>
      <c r="BR118" s="295"/>
      <c r="BS118" s="295"/>
      <c r="BT118" s="295"/>
      <c r="BU118" s="295"/>
      <c r="BV118" s="295"/>
      <c r="BW118" s="296"/>
      <c r="BX118" s="294"/>
      <c r="BY118" s="295"/>
      <c r="BZ118" s="295"/>
      <c r="CA118" s="295"/>
      <c r="CB118" s="295"/>
      <c r="CC118" s="296"/>
      <c r="CD118" s="294"/>
      <c r="CE118" s="295"/>
      <c r="CF118" s="295"/>
      <c r="CG118" s="295"/>
      <c r="CH118" s="295"/>
      <c r="CI118" s="296"/>
    </row>
    <row r="119" spans="1:87" ht="18" customHeight="1" x14ac:dyDescent="0.25">
      <c r="A119" s="75"/>
      <c r="B119" s="327"/>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9"/>
      <c r="Z119" s="336"/>
      <c r="AA119" s="337"/>
      <c r="AB119" s="337"/>
      <c r="AC119" s="337"/>
      <c r="AD119" s="338"/>
      <c r="AE119" s="336"/>
      <c r="AF119" s="337"/>
      <c r="AG119" s="337"/>
      <c r="AH119" s="337"/>
      <c r="AI119" s="337"/>
      <c r="AJ119" s="337"/>
      <c r="AK119" s="658" t="s">
        <v>526</v>
      </c>
      <c r="AL119" s="659"/>
      <c r="AM119" s="659"/>
      <c r="AN119" s="659"/>
      <c r="AO119" s="659"/>
      <c r="AP119" s="659"/>
      <c r="AQ119" s="659"/>
      <c r="AR119" s="659"/>
      <c r="AS119" s="659"/>
      <c r="AT119" s="659"/>
      <c r="AU119" s="659"/>
      <c r="AV119" s="659"/>
      <c r="AW119" s="659"/>
      <c r="AX119" s="660"/>
      <c r="AY119" s="407">
        <v>0.25</v>
      </c>
      <c r="AZ119" s="304"/>
      <c r="BA119" s="304"/>
      <c r="BB119" s="408"/>
      <c r="BC119" s="306">
        <f t="shared" si="8"/>
        <v>3</v>
      </c>
      <c r="BD119" s="307"/>
      <c r="BE119" s="307"/>
      <c r="BF119" s="308"/>
      <c r="BG119" s="707">
        <v>7925</v>
      </c>
      <c r="BH119" s="708"/>
      <c r="BI119" s="708"/>
      <c r="BJ119" s="709"/>
      <c r="BK119" s="312">
        <f t="shared" si="9"/>
        <v>1981.25</v>
      </c>
      <c r="BL119" s="313"/>
      <c r="BM119" s="313"/>
      <c r="BN119" s="313"/>
      <c r="BO119" s="313"/>
      <c r="BP119" s="314"/>
      <c r="BQ119" s="294"/>
      <c r="BR119" s="295"/>
      <c r="BS119" s="295"/>
      <c r="BT119" s="295"/>
      <c r="BU119" s="295"/>
      <c r="BV119" s="295"/>
      <c r="BW119" s="296"/>
      <c r="BX119" s="294"/>
      <c r="BY119" s="295"/>
      <c r="BZ119" s="295"/>
      <c r="CA119" s="295"/>
      <c r="CB119" s="295"/>
      <c r="CC119" s="296"/>
      <c r="CD119" s="294"/>
      <c r="CE119" s="295"/>
      <c r="CF119" s="295"/>
      <c r="CG119" s="295"/>
      <c r="CH119" s="295"/>
      <c r="CI119" s="296"/>
    </row>
    <row r="120" spans="1:87" ht="18" customHeight="1" x14ac:dyDescent="0.25">
      <c r="A120" s="75"/>
      <c r="B120" s="327"/>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9"/>
      <c r="Z120" s="336"/>
      <c r="AA120" s="337"/>
      <c r="AB120" s="337"/>
      <c r="AC120" s="337"/>
      <c r="AD120" s="338"/>
      <c r="AE120" s="336"/>
      <c r="AF120" s="337"/>
      <c r="AG120" s="337"/>
      <c r="AH120" s="337"/>
      <c r="AI120" s="337"/>
      <c r="AJ120" s="337"/>
      <c r="AK120" s="658" t="s">
        <v>530</v>
      </c>
      <c r="AL120" s="659"/>
      <c r="AM120" s="659"/>
      <c r="AN120" s="659"/>
      <c r="AO120" s="659"/>
      <c r="AP120" s="659"/>
      <c r="AQ120" s="659"/>
      <c r="AR120" s="659"/>
      <c r="AS120" s="659"/>
      <c r="AT120" s="659"/>
      <c r="AU120" s="659"/>
      <c r="AV120" s="659"/>
      <c r="AW120" s="659"/>
      <c r="AX120" s="660"/>
      <c r="AY120" s="407">
        <v>0.25</v>
      </c>
      <c r="AZ120" s="304"/>
      <c r="BA120" s="304"/>
      <c r="BB120" s="408"/>
      <c r="BC120" s="306">
        <f t="shared" si="8"/>
        <v>3</v>
      </c>
      <c r="BD120" s="307"/>
      <c r="BE120" s="307"/>
      <c r="BF120" s="308"/>
      <c r="BG120" s="707">
        <v>22629</v>
      </c>
      <c r="BH120" s="708"/>
      <c r="BI120" s="708"/>
      <c r="BJ120" s="709"/>
      <c r="BK120" s="312">
        <f t="shared" si="9"/>
        <v>5657.25</v>
      </c>
      <c r="BL120" s="313"/>
      <c r="BM120" s="313"/>
      <c r="BN120" s="313"/>
      <c r="BO120" s="313"/>
      <c r="BP120" s="314"/>
      <c r="BQ120" s="294"/>
      <c r="BR120" s="295"/>
      <c r="BS120" s="295"/>
      <c r="BT120" s="295"/>
      <c r="BU120" s="295"/>
      <c r="BV120" s="295"/>
      <c r="BW120" s="296"/>
      <c r="BX120" s="294"/>
      <c r="BY120" s="295"/>
      <c r="BZ120" s="295"/>
      <c r="CA120" s="295"/>
      <c r="CB120" s="295"/>
      <c r="CC120" s="296"/>
      <c r="CD120" s="294"/>
      <c r="CE120" s="295"/>
      <c r="CF120" s="295"/>
      <c r="CG120" s="295"/>
      <c r="CH120" s="295"/>
      <c r="CI120" s="296"/>
    </row>
    <row r="121" spans="1:87" ht="18" customHeight="1" x14ac:dyDescent="0.25">
      <c r="A121" s="75"/>
      <c r="B121" s="327"/>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9"/>
      <c r="Z121" s="336"/>
      <c r="AA121" s="337"/>
      <c r="AB121" s="337"/>
      <c r="AC121" s="337"/>
      <c r="AD121" s="338"/>
      <c r="AE121" s="336"/>
      <c r="AF121" s="337"/>
      <c r="AG121" s="337"/>
      <c r="AH121" s="337"/>
      <c r="AI121" s="337"/>
      <c r="AJ121" s="337"/>
      <c r="AK121" s="658" t="s">
        <v>18</v>
      </c>
      <c r="AL121" s="659"/>
      <c r="AM121" s="659"/>
      <c r="AN121" s="659"/>
      <c r="AO121" s="659"/>
      <c r="AP121" s="659"/>
      <c r="AQ121" s="659"/>
      <c r="AR121" s="659"/>
      <c r="AS121" s="659"/>
      <c r="AT121" s="659"/>
      <c r="AU121" s="659"/>
      <c r="AV121" s="659"/>
      <c r="AW121" s="659"/>
      <c r="AX121" s="660"/>
      <c r="AY121" s="407">
        <v>0.25</v>
      </c>
      <c r="AZ121" s="304"/>
      <c r="BA121" s="304"/>
      <c r="BB121" s="408"/>
      <c r="BC121" s="306">
        <f t="shared" si="8"/>
        <v>3</v>
      </c>
      <c r="BD121" s="307"/>
      <c r="BE121" s="307"/>
      <c r="BF121" s="308"/>
      <c r="BG121" s="707">
        <v>28961</v>
      </c>
      <c r="BH121" s="708"/>
      <c r="BI121" s="708"/>
      <c r="BJ121" s="709"/>
      <c r="BK121" s="312">
        <f t="shared" si="9"/>
        <v>7240.25</v>
      </c>
      <c r="BL121" s="313"/>
      <c r="BM121" s="313"/>
      <c r="BN121" s="313"/>
      <c r="BO121" s="313"/>
      <c r="BP121" s="314"/>
      <c r="BQ121" s="294"/>
      <c r="BR121" s="295"/>
      <c r="BS121" s="295"/>
      <c r="BT121" s="295"/>
      <c r="BU121" s="295"/>
      <c r="BV121" s="295"/>
      <c r="BW121" s="296"/>
      <c r="BX121" s="294"/>
      <c r="BY121" s="295"/>
      <c r="BZ121" s="295"/>
      <c r="CA121" s="295"/>
      <c r="CB121" s="295"/>
      <c r="CC121" s="296"/>
      <c r="CD121" s="294"/>
      <c r="CE121" s="295"/>
      <c r="CF121" s="295"/>
      <c r="CG121" s="295"/>
      <c r="CH121" s="295"/>
      <c r="CI121" s="296"/>
    </row>
    <row r="122" spans="1:87" ht="18" customHeight="1" x14ac:dyDescent="0.25">
      <c r="A122" s="75"/>
      <c r="B122" s="327"/>
      <c r="C122" s="328"/>
      <c r="D122" s="328"/>
      <c r="E122" s="328"/>
      <c r="F122" s="328"/>
      <c r="G122" s="328"/>
      <c r="H122" s="328"/>
      <c r="I122" s="328"/>
      <c r="J122" s="328"/>
      <c r="K122" s="328"/>
      <c r="L122" s="328"/>
      <c r="M122" s="328"/>
      <c r="N122" s="328"/>
      <c r="O122" s="328"/>
      <c r="P122" s="328"/>
      <c r="Q122" s="328"/>
      <c r="R122" s="328"/>
      <c r="S122" s="328"/>
      <c r="T122" s="328"/>
      <c r="U122" s="328"/>
      <c r="V122" s="328"/>
      <c r="W122" s="328"/>
      <c r="X122" s="328"/>
      <c r="Y122" s="329"/>
      <c r="Z122" s="336"/>
      <c r="AA122" s="337"/>
      <c r="AB122" s="337"/>
      <c r="AC122" s="337"/>
      <c r="AD122" s="338"/>
      <c r="AE122" s="336"/>
      <c r="AF122" s="337"/>
      <c r="AG122" s="337"/>
      <c r="AH122" s="337"/>
      <c r="AI122" s="337"/>
      <c r="AJ122" s="337"/>
      <c r="AK122" s="658" t="s">
        <v>37</v>
      </c>
      <c r="AL122" s="659"/>
      <c r="AM122" s="659"/>
      <c r="AN122" s="659"/>
      <c r="AO122" s="659"/>
      <c r="AP122" s="659"/>
      <c r="AQ122" s="659"/>
      <c r="AR122" s="659"/>
      <c r="AS122" s="659"/>
      <c r="AT122" s="659"/>
      <c r="AU122" s="659"/>
      <c r="AV122" s="659"/>
      <c r="AW122" s="659"/>
      <c r="AX122" s="660"/>
      <c r="AY122" s="407">
        <v>0.25</v>
      </c>
      <c r="AZ122" s="304"/>
      <c r="BA122" s="304"/>
      <c r="BB122" s="408"/>
      <c r="BC122" s="306">
        <f t="shared" si="8"/>
        <v>3</v>
      </c>
      <c r="BD122" s="307"/>
      <c r="BE122" s="307"/>
      <c r="BF122" s="308"/>
      <c r="BG122" s="707">
        <v>11840</v>
      </c>
      <c r="BH122" s="708"/>
      <c r="BI122" s="708"/>
      <c r="BJ122" s="709"/>
      <c r="BK122" s="312">
        <f t="shared" si="9"/>
        <v>2960</v>
      </c>
      <c r="BL122" s="313"/>
      <c r="BM122" s="313"/>
      <c r="BN122" s="313"/>
      <c r="BO122" s="313"/>
      <c r="BP122" s="314"/>
      <c r="BQ122" s="294"/>
      <c r="BR122" s="295"/>
      <c r="BS122" s="295"/>
      <c r="BT122" s="295"/>
      <c r="BU122" s="295"/>
      <c r="BV122" s="295"/>
      <c r="BW122" s="296"/>
      <c r="BX122" s="294"/>
      <c r="BY122" s="295"/>
      <c r="BZ122" s="295"/>
      <c r="CA122" s="295"/>
      <c r="CB122" s="295"/>
      <c r="CC122" s="296"/>
      <c r="CD122" s="294"/>
      <c r="CE122" s="295"/>
      <c r="CF122" s="295"/>
      <c r="CG122" s="295"/>
      <c r="CH122" s="295"/>
      <c r="CI122" s="296"/>
    </row>
    <row r="123" spans="1:87" ht="18" customHeight="1" x14ac:dyDescent="0.25">
      <c r="A123" s="75"/>
      <c r="B123" s="327"/>
      <c r="C123" s="328"/>
      <c r="D123" s="328"/>
      <c r="E123" s="328"/>
      <c r="F123" s="328"/>
      <c r="G123" s="328"/>
      <c r="H123" s="328"/>
      <c r="I123" s="328"/>
      <c r="J123" s="328"/>
      <c r="K123" s="328"/>
      <c r="L123" s="328"/>
      <c r="M123" s="328"/>
      <c r="N123" s="328"/>
      <c r="O123" s="328"/>
      <c r="P123" s="328"/>
      <c r="Q123" s="328"/>
      <c r="R123" s="328"/>
      <c r="S123" s="328"/>
      <c r="T123" s="328"/>
      <c r="U123" s="328"/>
      <c r="V123" s="328"/>
      <c r="W123" s="328"/>
      <c r="X123" s="328"/>
      <c r="Y123" s="329"/>
      <c r="Z123" s="336"/>
      <c r="AA123" s="337"/>
      <c r="AB123" s="337"/>
      <c r="AC123" s="337"/>
      <c r="AD123" s="338"/>
      <c r="AE123" s="336"/>
      <c r="AF123" s="337"/>
      <c r="AG123" s="337"/>
      <c r="AH123" s="337"/>
      <c r="AI123" s="337"/>
      <c r="AJ123" s="337"/>
      <c r="AK123" s="658" t="s">
        <v>38</v>
      </c>
      <c r="AL123" s="659"/>
      <c r="AM123" s="659"/>
      <c r="AN123" s="659"/>
      <c r="AO123" s="659"/>
      <c r="AP123" s="659"/>
      <c r="AQ123" s="659"/>
      <c r="AR123" s="659"/>
      <c r="AS123" s="659"/>
      <c r="AT123" s="659"/>
      <c r="AU123" s="659"/>
      <c r="AV123" s="659"/>
      <c r="AW123" s="659"/>
      <c r="AX123" s="660"/>
      <c r="AY123" s="407">
        <v>0.25</v>
      </c>
      <c r="AZ123" s="304"/>
      <c r="BA123" s="304"/>
      <c r="BB123" s="408"/>
      <c r="BC123" s="306">
        <f t="shared" si="8"/>
        <v>3</v>
      </c>
      <c r="BD123" s="307"/>
      <c r="BE123" s="307"/>
      <c r="BF123" s="308"/>
      <c r="BG123" s="707">
        <v>11840</v>
      </c>
      <c r="BH123" s="708"/>
      <c r="BI123" s="708"/>
      <c r="BJ123" s="709"/>
      <c r="BK123" s="312">
        <f t="shared" si="9"/>
        <v>2960</v>
      </c>
      <c r="BL123" s="313"/>
      <c r="BM123" s="313"/>
      <c r="BN123" s="313"/>
      <c r="BO123" s="313"/>
      <c r="BP123" s="314"/>
      <c r="BQ123" s="294"/>
      <c r="BR123" s="295"/>
      <c r="BS123" s="295"/>
      <c r="BT123" s="295"/>
      <c r="BU123" s="295"/>
      <c r="BV123" s="295"/>
      <c r="BW123" s="296"/>
      <c r="BX123" s="294"/>
      <c r="BY123" s="295"/>
      <c r="BZ123" s="295"/>
      <c r="CA123" s="295"/>
      <c r="CB123" s="295"/>
      <c r="CC123" s="296"/>
      <c r="CD123" s="294"/>
      <c r="CE123" s="295"/>
      <c r="CF123" s="295"/>
      <c r="CG123" s="295"/>
      <c r="CH123" s="295"/>
      <c r="CI123" s="296"/>
    </row>
    <row r="124" spans="1:87" ht="18" customHeight="1" thickBot="1" x14ac:dyDescent="0.3">
      <c r="A124" s="75"/>
      <c r="B124" s="327"/>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9"/>
      <c r="Z124" s="336"/>
      <c r="AA124" s="337"/>
      <c r="AB124" s="337"/>
      <c r="AC124" s="337"/>
      <c r="AD124" s="338"/>
      <c r="AE124" s="336"/>
      <c r="AF124" s="337"/>
      <c r="AG124" s="337"/>
      <c r="AH124" s="337"/>
      <c r="AI124" s="337"/>
      <c r="AJ124" s="337"/>
      <c r="AK124" s="681" t="s">
        <v>39</v>
      </c>
      <c r="AL124" s="687"/>
      <c r="AM124" s="687"/>
      <c r="AN124" s="687"/>
      <c r="AO124" s="687"/>
      <c r="AP124" s="687"/>
      <c r="AQ124" s="687"/>
      <c r="AR124" s="687"/>
      <c r="AS124" s="687"/>
      <c r="AT124" s="687"/>
      <c r="AU124" s="687"/>
      <c r="AV124" s="687"/>
      <c r="AW124" s="687"/>
      <c r="AX124" s="688"/>
      <c r="AY124" s="407">
        <v>0.25</v>
      </c>
      <c r="AZ124" s="304"/>
      <c r="BA124" s="304"/>
      <c r="BB124" s="408"/>
      <c r="BC124" s="306">
        <f t="shared" si="8"/>
        <v>3</v>
      </c>
      <c r="BD124" s="307"/>
      <c r="BE124" s="307"/>
      <c r="BF124" s="308"/>
      <c r="BG124" s="707">
        <v>11840</v>
      </c>
      <c r="BH124" s="708"/>
      <c r="BI124" s="708"/>
      <c r="BJ124" s="709"/>
      <c r="BK124" s="312">
        <f t="shared" si="9"/>
        <v>2960</v>
      </c>
      <c r="BL124" s="313"/>
      <c r="BM124" s="313"/>
      <c r="BN124" s="313"/>
      <c r="BO124" s="313"/>
      <c r="BP124" s="314"/>
      <c r="BQ124" s="294"/>
      <c r="BR124" s="295"/>
      <c r="BS124" s="295"/>
      <c r="BT124" s="295"/>
      <c r="BU124" s="295"/>
      <c r="BV124" s="295"/>
      <c r="BW124" s="296"/>
      <c r="BX124" s="294"/>
      <c r="BY124" s="295"/>
      <c r="BZ124" s="295"/>
      <c r="CA124" s="295"/>
      <c r="CB124" s="295"/>
      <c r="CC124" s="296"/>
      <c r="CD124" s="294"/>
      <c r="CE124" s="295"/>
      <c r="CF124" s="295"/>
      <c r="CG124" s="295"/>
      <c r="CH124" s="295"/>
      <c r="CI124" s="296"/>
    </row>
    <row r="125" spans="1:87" ht="18" customHeight="1" thickBot="1" x14ac:dyDescent="0.3">
      <c r="A125" s="75"/>
      <c r="B125" s="377"/>
      <c r="C125" s="378"/>
      <c r="D125" s="378"/>
      <c r="E125" s="378"/>
      <c r="F125" s="378"/>
      <c r="G125" s="378"/>
      <c r="H125" s="378"/>
      <c r="I125" s="378"/>
      <c r="J125" s="378"/>
      <c r="K125" s="378"/>
      <c r="L125" s="378"/>
      <c r="M125" s="378"/>
      <c r="N125" s="378"/>
      <c r="O125" s="378"/>
      <c r="P125" s="378"/>
      <c r="Q125" s="378"/>
      <c r="R125" s="378"/>
      <c r="S125" s="378"/>
      <c r="T125" s="378"/>
      <c r="U125" s="378"/>
      <c r="V125" s="378"/>
      <c r="W125" s="378"/>
      <c r="X125" s="378"/>
      <c r="Y125" s="378"/>
      <c r="Z125" s="378"/>
      <c r="AA125" s="378"/>
      <c r="AB125" s="378"/>
      <c r="AC125" s="378"/>
      <c r="AD125" s="378"/>
      <c r="AE125" s="378"/>
      <c r="AF125" s="378"/>
      <c r="AG125" s="378"/>
      <c r="AH125" s="378"/>
      <c r="AI125" s="378"/>
      <c r="AJ125" s="379"/>
      <c r="AK125" s="380" t="s">
        <v>3</v>
      </c>
      <c r="AL125" s="381"/>
      <c r="AM125" s="381"/>
      <c r="AN125" s="381"/>
      <c r="AO125" s="381"/>
      <c r="AP125" s="381"/>
      <c r="AQ125" s="381"/>
      <c r="AR125" s="381"/>
      <c r="AS125" s="381"/>
      <c r="AT125" s="381"/>
      <c r="AU125" s="381"/>
      <c r="AV125" s="381"/>
      <c r="AW125" s="381"/>
      <c r="AX125" s="381"/>
      <c r="AY125" s="382"/>
      <c r="AZ125" s="382"/>
      <c r="BA125" s="382"/>
      <c r="BB125" s="382"/>
      <c r="BC125" s="382"/>
      <c r="BD125" s="382"/>
      <c r="BE125" s="382"/>
      <c r="BF125" s="382"/>
      <c r="BG125" s="382"/>
      <c r="BH125" s="382"/>
      <c r="BI125" s="382"/>
      <c r="BJ125" s="383"/>
      <c r="BK125" s="384">
        <f>SUM(BK96:BK124)</f>
        <v>215833.5</v>
      </c>
      <c r="BL125" s="385"/>
      <c r="BM125" s="385"/>
      <c r="BN125" s="385"/>
      <c r="BO125" s="385"/>
      <c r="BP125" s="386"/>
      <c r="BQ125" s="387" t="s">
        <v>100</v>
      </c>
      <c r="BR125" s="388"/>
      <c r="BS125" s="388"/>
      <c r="BT125" s="388"/>
      <c r="BU125" s="388"/>
      <c r="BV125" s="388"/>
      <c r="BW125" s="388"/>
      <c r="BX125" s="388"/>
      <c r="BY125" s="388"/>
      <c r="BZ125" s="388"/>
      <c r="CA125" s="388"/>
      <c r="CB125" s="388"/>
      <c r="CC125" s="389"/>
      <c r="CD125" s="390">
        <f>+CD96*AE96</f>
        <v>3188237.6470588236</v>
      </c>
      <c r="CE125" s="390"/>
      <c r="CF125" s="390"/>
      <c r="CG125" s="390"/>
      <c r="CH125" s="390"/>
      <c r="CI125" s="391"/>
    </row>
    <row r="126" spans="1:87" ht="18" customHeight="1" thickBot="1" x14ac:dyDescent="0.3">
      <c r="A126" s="75"/>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BG126" s="78"/>
      <c r="BH126" s="78"/>
      <c r="BI126" s="78"/>
      <c r="BJ126" s="78"/>
      <c r="BK126" s="79"/>
      <c r="BL126" s="79"/>
      <c r="BM126" s="79"/>
      <c r="BN126" s="79"/>
      <c r="BO126" s="79"/>
      <c r="BP126" s="79"/>
      <c r="BQ126" s="79"/>
      <c r="BR126" s="79"/>
      <c r="BS126" s="79"/>
      <c r="BT126" s="79"/>
      <c r="BU126" s="79"/>
      <c r="BV126" s="79"/>
      <c r="BW126" s="79"/>
      <c r="BX126" s="79"/>
      <c r="BY126" s="79"/>
      <c r="BZ126" s="79"/>
      <c r="CA126" s="79"/>
      <c r="CB126" s="79"/>
      <c r="CC126" s="79"/>
      <c r="CD126" s="79"/>
      <c r="CE126" s="79"/>
      <c r="CF126" s="79"/>
      <c r="CG126" s="79"/>
      <c r="CH126" s="79"/>
      <c r="CI126" s="79"/>
    </row>
    <row r="127" spans="1:87" ht="18" customHeight="1" x14ac:dyDescent="0.25">
      <c r="A127" s="75"/>
      <c r="B127" s="348" t="s">
        <v>0</v>
      </c>
      <c r="C127" s="349"/>
      <c r="D127" s="349"/>
      <c r="E127" s="349"/>
      <c r="F127" s="349"/>
      <c r="G127" s="349"/>
      <c r="H127" s="349"/>
      <c r="I127" s="349"/>
      <c r="J127" s="349"/>
      <c r="K127" s="349"/>
      <c r="L127" s="349"/>
      <c r="M127" s="349"/>
      <c r="N127" s="349"/>
      <c r="O127" s="349"/>
      <c r="P127" s="349"/>
      <c r="Q127" s="349"/>
      <c r="R127" s="349"/>
      <c r="S127" s="349"/>
      <c r="T127" s="349"/>
      <c r="U127" s="349"/>
      <c r="V127" s="349"/>
      <c r="W127" s="349"/>
      <c r="X127" s="349"/>
      <c r="Y127" s="350"/>
      <c r="Z127" s="348" t="s">
        <v>80</v>
      </c>
      <c r="AA127" s="349"/>
      <c r="AB127" s="349"/>
      <c r="AC127" s="349"/>
      <c r="AD127" s="350"/>
      <c r="AE127" s="357" t="s">
        <v>79</v>
      </c>
      <c r="AF127" s="358"/>
      <c r="AG127" s="358"/>
      <c r="AH127" s="358"/>
      <c r="AI127" s="358"/>
      <c r="AJ127" s="359"/>
      <c r="AK127" s="357" t="s">
        <v>81</v>
      </c>
      <c r="AL127" s="358"/>
      <c r="AM127" s="358"/>
      <c r="AN127" s="358"/>
      <c r="AO127" s="358"/>
      <c r="AP127" s="358"/>
      <c r="AQ127" s="358"/>
      <c r="AR127" s="358"/>
      <c r="AS127" s="358"/>
      <c r="AT127" s="358"/>
      <c r="AU127" s="358"/>
      <c r="AV127" s="358"/>
      <c r="AW127" s="358"/>
      <c r="AX127" s="359"/>
      <c r="AY127" s="357" t="s">
        <v>1</v>
      </c>
      <c r="AZ127" s="358"/>
      <c r="BA127" s="358"/>
      <c r="BB127" s="359"/>
      <c r="BC127" s="348" t="s">
        <v>104</v>
      </c>
      <c r="BD127" s="349"/>
      <c r="BE127" s="349"/>
      <c r="BF127" s="350"/>
      <c r="BG127" s="366" t="s">
        <v>82</v>
      </c>
      <c r="BH127" s="367"/>
      <c r="BI127" s="367"/>
      <c r="BJ127" s="368"/>
      <c r="BK127" s="315" t="s">
        <v>99</v>
      </c>
      <c r="BL127" s="316"/>
      <c r="BM127" s="316"/>
      <c r="BN127" s="316"/>
      <c r="BO127" s="316"/>
      <c r="BP127" s="317"/>
      <c r="BQ127" s="315" t="s">
        <v>83</v>
      </c>
      <c r="BR127" s="316"/>
      <c r="BS127" s="316"/>
      <c r="BT127" s="316"/>
      <c r="BU127" s="316"/>
      <c r="BV127" s="316"/>
      <c r="BW127" s="317"/>
      <c r="BX127" s="315" t="s">
        <v>84</v>
      </c>
      <c r="BY127" s="316"/>
      <c r="BZ127" s="316"/>
      <c r="CA127" s="316"/>
      <c r="CB127" s="316"/>
      <c r="CC127" s="317"/>
      <c r="CD127" s="315" t="s">
        <v>85</v>
      </c>
      <c r="CE127" s="316"/>
      <c r="CF127" s="316"/>
      <c r="CG127" s="316"/>
      <c r="CH127" s="316"/>
      <c r="CI127" s="317"/>
    </row>
    <row r="128" spans="1:87" ht="18" customHeight="1" x14ac:dyDescent="0.25">
      <c r="A128" s="75"/>
      <c r="B128" s="351"/>
      <c r="C128" s="352"/>
      <c r="D128" s="352"/>
      <c r="E128" s="352"/>
      <c r="F128" s="352"/>
      <c r="G128" s="352"/>
      <c r="H128" s="352"/>
      <c r="I128" s="352"/>
      <c r="J128" s="352"/>
      <c r="K128" s="352"/>
      <c r="L128" s="352"/>
      <c r="M128" s="352"/>
      <c r="N128" s="352"/>
      <c r="O128" s="352"/>
      <c r="P128" s="352"/>
      <c r="Q128" s="352"/>
      <c r="R128" s="352"/>
      <c r="S128" s="352"/>
      <c r="T128" s="352"/>
      <c r="U128" s="352"/>
      <c r="V128" s="352"/>
      <c r="W128" s="352"/>
      <c r="X128" s="352"/>
      <c r="Y128" s="353"/>
      <c r="Z128" s="351"/>
      <c r="AA128" s="352"/>
      <c r="AB128" s="352"/>
      <c r="AC128" s="352"/>
      <c r="AD128" s="353"/>
      <c r="AE128" s="360"/>
      <c r="AF128" s="361"/>
      <c r="AG128" s="361"/>
      <c r="AH128" s="361"/>
      <c r="AI128" s="361"/>
      <c r="AJ128" s="362"/>
      <c r="AK128" s="360"/>
      <c r="AL128" s="361"/>
      <c r="AM128" s="361"/>
      <c r="AN128" s="361"/>
      <c r="AO128" s="361"/>
      <c r="AP128" s="361"/>
      <c r="AQ128" s="361"/>
      <c r="AR128" s="361"/>
      <c r="AS128" s="361"/>
      <c r="AT128" s="361"/>
      <c r="AU128" s="361"/>
      <c r="AV128" s="361"/>
      <c r="AW128" s="361"/>
      <c r="AX128" s="362"/>
      <c r="AY128" s="360"/>
      <c r="AZ128" s="361"/>
      <c r="BA128" s="361"/>
      <c r="BB128" s="362"/>
      <c r="BC128" s="351"/>
      <c r="BD128" s="352"/>
      <c r="BE128" s="352"/>
      <c r="BF128" s="353"/>
      <c r="BG128" s="369"/>
      <c r="BH128" s="370"/>
      <c r="BI128" s="370"/>
      <c r="BJ128" s="371"/>
      <c r="BK128" s="318"/>
      <c r="BL128" s="319"/>
      <c r="BM128" s="319"/>
      <c r="BN128" s="319"/>
      <c r="BO128" s="319"/>
      <c r="BP128" s="320"/>
      <c r="BQ128" s="318"/>
      <c r="BR128" s="319"/>
      <c r="BS128" s="319"/>
      <c r="BT128" s="319"/>
      <c r="BU128" s="319"/>
      <c r="BV128" s="319"/>
      <c r="BW128" s="320"/>
      <c r="BX128" s="318"/>
      <c r="BY128" s="319"/>
      <c r="BZ128" s="319"/>
      <c r="CA128" s="319"/>
      <c r="CB128" s="319"/>
      <c r="CC128" s="320"/>
      <c r="CD128" s="318"/>
      <c r="CE128" s="319"/>
      <c r="CF128" s="319"/>
      <c r="CG128" s="319"/>
      <c r="CH128" s="319"/>
      <c r="CI128" s="320"/>
    </row>
    <row r="129" spans="1:87" ht="18" customHeight="1" thickBot="1" x14ac:dyDescent="0.3">
      <c r="A129" s="75"/>
      <c r="B129" s="354"/>
      <c r="C129" s="355"/>
      <c r="D129" s="355"/>
      <c r="E129" s="355"/>
      <c r="F129" s="355"/>
      <c r="G129" s="355"/>
      <c r="H129" s="355"/>
      <c r="I129" s="355"/>
      <c r="J129" s="355"/>
      <c r="K129" s="355"/>
      <c r="L129" s="355"/>
      <c r="M129" s="355"/>
      <c r="N129" s="355"/>
      <c r="O129" s="355"/>
      <c r="P129" s="355"/>
      <c r="Q129" s="355"/>
      <c r="R129" s="355"/>
      <c r="S129" s="355"/>
      <c r="T129" s="355"/>
      <c r="U129" s="355"/>
      <c r="V129" s="355"/>
      <c r="W129" s="355"/>
      <c r="X129" s="355"/>
      <c r="Y129" s="356"/>
      <c r="Z129" s="354"/>
      <c r="AA129" s="355"/>
      <c r="AB129" s="355"/>
      <c r="AC129" s="355"/>
      <c r="AD129" s="356"/>
      <c r="AE129" s="363"/>
      <c r="AF129" s="364"/>
      <c r="AG129" s="364"/>
      <c r="AH129" s="364"/>
      <c r="AI129" s="364"/>
      <c r="AJ129" s="365"/>
      <c r="AK129" s="360"/>
      <c r="AL129" s="361"/>
      <c r="AM129" s="361"/>
      <c r="AN129" s="361"/>
      <c r="AO129" s="361"/>
      <c r="AP129" s="361"/>
      <c r="AQ129" s="361"/>
      <c r="AR129" s="361"/>
      <c r="AS129" s="361"/>
      <c r="AT129" s="361"/>
      <c r="AU129" s="361"/>
      <c r="AV129" s="361"/>
      <c r="AW129" s="361"/>
      <c r="AX129" s="362"/>
      <c r="AY129" s="360"/>
      <c r="AZ129" s="361"/>
      <c r="BA129" s="361"/>
      <c r="BB129" s="362"/>
      <c r="BC129" s="351"/>
      <c r="BD129" s="352"/>
      <c r="BE129" s="352"/>
      <c r="BF129" s="353"/>
      <c r="BG129" s="369"/>
      <c r="BH129" s="370"/>
      <c r="BI129" s="370"/>
      <c r="BJ129" s="371"/>
      <c r="BK129" s="318"/>
      <c r="BL129" s="319"/>
      <c r="BM129" s="319"/>
      <c r="BN129" s="319"/>
      <c r="BO129" s="319"/>
      <c r="BP129" s="320"/>
      <c r="BQ129" s="321"/>
      <c r="BR129" s="322"/>
      <c r="BS129" s="322"/>
      <c r="BT129" s="322"/>
      <c r="BU129" s="322"/>
      <c r="BV129" s="322"/>
      <c r="BW129" s="323"/>
      <c r="BX129" s="321"/>
      <c r="BY129" s="322"/>
      <c r="BZ129" s="322"/>
      <c r="CA129" s="322"/>
      <c r="CB129" s="322"/>
      <c r="CC129" s="323"/>
      <c r="CD129" s="321"/>
      <c r="CE129" s="322"/>
      <c r="CF129" s="322"/>
      <c r="CG129" s="322"/>
      <c r="CH129" s="322"/>
      <c r="CI129" s="323"/>
    </row>
    <row r="130" spans="1:87" ht="34.5" customHeight="1" thickBot="1" x14ac:dyDescent="0.3">
      <c r="A130" s="75"/>
      <c r="B130" s="324" t="s">
        <v>765</v>
      </c>
      <c r="C130" s="325"/>
      <c r="D130" s="325"/>
      <c r="E130" s="325"/>
      <c r="F130" s="325"/>
      <c r="G130" s="325"/>
      <c r="H130" s="325"/>
      <c r="I130" s="325"/>
      <c r="J130" s="325"/>
      <c r="K130" s="325"/>
      <c r="L130" s="325"/>
      <c r="M130" s="325"/>
      <c r="N130" s="325"/>
      <c r="O130" s="325"/>
      <c r="P130" s="325"/>
      <c r="Q130" s="325"/>
      <c r="R130" s="325"/>
      <c r="S130" s="325"/>
      <c r="T130" s="325"/>
      <c r="U130" s="325"/>
      <c r="V130" s="325"/>
      <c r="W130" s="325"/>
      <c r="X130" s="325"/>
      <c r="Y130" s="326"/>
      <c r="Z130" s="333" t="s">
        <v>776</v>
      </c>
      <c r="AA130" s="334"/>
      <c r="AB130" s="334"/>
      <c r="AC130" s="334"/>
      <c r="AD130" s="335"/>
      <c r="AE130" s="333">
        <v>12</v>
      </c>
      <c r="AF130" s="334"/>
      <c r="AG130" s="334"/>
      <c r="AH130" s="334"/>
      <c r="AI130" s="334"/>
      <c r="AJ130" s="334"/>
      <c r="AK130" s="640" t="s">
        <v>4</v>
      </c>
      <c r="AL130" s="641"/>
      <c r="AM130" s="641"/>
      <c r="AN130" s="641"/>
      <c r="AO130" s="641"/>
      <c r="AP130" s="641"/>
      <c r="AQ130" s="641"/>
      <c r="AR130" s="641"/>
      <c r="AS130" s="641"/>
      <c r="AT130" s="641"/>
      <c r="AU130" s="641"/>
      <c r="AV130" s="641"/>
      <c r="AW130" s="641"/>
      <c r="AX130" s="642"/>
      <c r="AY130" s="696">
        <v>2</v>
      </c>
      <c r="AZ130" s="697"/>
      <c r="BA130" s="697"/>
      <c r="BB130" s="698"/>
      <c r="BC130" s="699">
        <f>+$AE$130*AY130</f>
        <v>24</v>
      </c>
      <c r="BD130" s="697"/>
      <c r="BE130" s="697"/>
      <c r="BF130" s="700"/>
      <c r="BG130" s="690">
        <v>6399</v>
      </c>
      <c r="BH130" s="691"/>
      <c r="BI130" s="691"/>
      <c r="BJ130" s="692"/>
      <c r="BK130" s="693">
        <f>+AY130*BG130</f>
        <v>12798</v>
      </c>
      <c r="BL130" s="694"/>
      <c r="BM130" s="694"/>
      <c r="BN130" s="694"/>
      <c r="BO130" s="694"/>
      <c r="BP130" s="695"/>
      <c r="BQ130" s="291">
        <v>10000</v>
      </c>
      <c r="BR130" s="292"/>
      <c r="BS130" s="292"/>
      <c r="BT130" s="292"/>
      <c r="BU130" s="292"/>
      <c r="BV130" s="292"/>
      <c r="BW130" s="293"/>
      <c r="BX130" s="291">
        <f>+(((BK131+BQ130)*15)/85)</f>
        <v>4023.1764705882351</v>
      </c>
      <c r="BY130" s="292"/>
      <c r="BZ130" s="292"/>
      <c r="CA130" s="292"/>
      <c r="CB130" s="292"/>
      <c r="CC130" s="293"/>
      <c r="CD130" s="291">
        <f>+BK131+BQ130+BX130</f>
        <v>26821.176470588234</v>
      </c>
      <c r="CE130" s="292"/>
      <c r="CF130" s="292"/>
      <c r="CG130" s="292"/>
      <c r="CH130" s="292"/>
      <c r="CI130" s="293"/>
    </row>
    <row r="131" spans="1:87" ht="18" customHeight="1" thickBot="1" x14ac:dyDescent="0.3">
      <c r="A131" s="75"/>
      <c r="B131" s="377"/>
      <c r="C131" s="378"/>
      <c r="D131" s="378"/>
      <c r="E131" s="378"/>
      <c r="F131" s="378"/>
      <c r="G131" s="378"/>
      <c r="H131" s="378"/>
      <c r="I131" s="378"/>
      <c r="J131" s="378"/>
      <c r="K131" s="378"/>
      <c r="L131" s="378"/>
      <c r="M131" s="378"/>
      <c r="N131" s="378"/>
      <c r="O131" s="378"/>
      <c r="P131" s="378"/>
      <c r="Q131" s="378"/>
      <c r="R131" s="378"/>
      <c r="S131" s="378"/>
      <c r="T131" s="378"/>
      <c r="U131" s="378"/>
      <c r="V131" s="378"/>
      <c r="W131" s="378"/>
      <c r="X131" s="378"/>
      <c r="Y131" s="378"/>
      <c r="Z131" s="378"/>
      <c r="AA131" s="378"/>
      <c r="AB131" s="378"/>
      <c r="AC131" s="378"/>
      <c r="AD131" s="378"/>
      <c r="AE131" s="378"/>
      <c r="AF131" s="378"/>
      <c r="AG131" s="378"/>
      <c r="AH131" s="378"/>
      <c r="AI131" s="378"/>
      <c r="AJ131" s="379"/>
      <c r="AK131" s="380" t="s">
        <v>3</v>
      </c>
      <c r="AL131" s="381"/>
      <c r="AM131" s="381"/>
      <c r="AN131" s="381"/>
      <c r="AO131" s="381"/>
      <c r="AP131" s="381"/>
      <c r="AQ131" s="381"/>
      <c r="AR131" s="381"/>
      <c r="AS131" s="381"/>
      <c r="AT131" s="381"/>
      <c r="AU131" s="381"/>
      <c r="AV131" s="381"/>
      <c r="AW131" s="381"/>
      <c r="AX131" s="381"/>
      <c r="AY131" s="382"/>
      <c r="AZ131" s="382"/>
      <c r="BA131" s="382"/>
      <c r="BB131" s="382"/>
      <c r="BC131" s="382"/>
      <c r="BD131" s="382"/>
      <c r="BE131" s="382"/>
      <c r="BF131" s="382"/>
      <c r="BG131" s="382"/>
      <c r="BH131" s="382"/>
      <c r="BI131" s="382"/>
      <c r="BJ131" s="383"/>
      <c r="BK131" s="384">
        <f>SUM(BK130:BK130)</f>
        <v>12798</v>
      </c>
      <c r="BL131" s="385"/>
      <c r="BM131" s="385"/>
      <c r="BN131" s="385"/>
      <c r="BO131" s="385"/>
      <c r="BP131" s="386"/>
      <c r="BQ131" s="387" t="s">
        <v>100</v>
      </c>
      <c r="BR131" s="388"/>
      <c r="BS131" s="388"/>
      <c r="BT131" s="388"/>
      <c r="BU131" s="388"/>
      <c r="BV131" s="388"/>
      <c r="BW131" s="388"/>
      <c r="BX131" s="388"/>
      <c r="BY131" s="388"/>
      <c r="BZ131" s="388"/>
      <c r="CA131" s="388"/>
      <c r="CB131" s="388"/>
      <c r="CC131" s="389"/>
      <c r="CD131" s="390">
        <f>+CD130*AE130</f>
        <v>321854.1176470588</v>
      </c>
      <c r="CE131" s="390"/>
      <c r="CF131" s="390"/>
      <c r="CG131" s="390"/>
      <c r="CH131" s="390"/>
      <c r="CI131" s="391"/>
    </row>
    <row r="132" spans="1:87" ht="18" customHeight="1" thickBot="1" x14ac:dyDescent="0.3">
      <c r="A132" s="75"/>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BG132" s="78"/>
      <c r="BH132" s="78"/>
      <c r="BI132" s="78"/>
      <c r="BJ132" s="78"/>
      <c r="BK132" s="79"/>
      <c r="BL132" s="79"/>
      <c r="BM132" s="79"/>
      <c r="BN132" s="79"/>
      <c r="BO132" s="79"/>
      <c r="BP132" s="79"/>
      <c r="BQ132" s="79"/>
      <c r="BR132" s="79"/>
      <c r="BS132" s="79"/>
      <c r="BT132" s="79"/>
      <c r="BU132" s="79"/>
      <c r="BV132" s="79"/>
      <c r="BW132" s="79"/>
      <c r="BX132" s="79"/>
      <c r="BY132" s="79"/>
      <c r="BZ132" s="79"/>
      <c r="CA132" s="79"/>
      <c r="CB132" s="79"/>
      <c r="CC132" s="79"/>
      <c r="CD132" s="79"/>
      <c r="CE132" s="79"/>
      <c r="CF132" s="79"/>
      <c r="CG132" s="79"/>
      <c r="CH132" s="79"/>
      <c r="CI132" s="79"/>
    </row>
    <row r="133" spans="1:87" ht="18" customHeight="1" x14ac:dyDescent="0.25">
      <c r="A133" s="75"/>
      <c r="B133" s="348" t="s">
        <v>0</v>
      </c>
      <c r="C133" s="349"/>
      <c r="D133" s="349"/>
      <c r="E133" s="349"/>
      <c r="F133" s="349"/>
      <c r="G133" s="349"/>
      <c r="H133" s="349"/>
      <c r="I133" s="349"/>
      <c r="J133" s="349"/>
      <c r="K133" s="349"/>
      <c r="L133" s="349"/>
      <c r="M133" s="349"/>
      <c r="N133" s="349"/>
      <c r="O133" s="349"/>
      <c r="P133" s="349"/>
      <c r="Q133" s="349"/>
      <c r="R133" s="349"/>
      <c r="S133" s="349"/>
      <c r="T133" s="349"/>
      <c r="U133" s="349"/>
      <c r="V133" s="349"/>
      <c r="W133" s="349"/>
      <c r="X133" s="349"/>
      <c r="Y133" s="350"/>
      <c r="Z133" s="348" t="s">
        <v>80</v>
      </c>
      <c r="AA133" s="349"/>
      <c r="AB133" s="349"/>
      <c r="AC133" s="349"/>
      <c r="AD133" s="350"/>
      <c r="AE133" s="357" t="s">
        <v>79</v>
      </c>
      <c r="AF133" s="358"/>
      <c r="AG133" s="358"/>
      <c r="AH133" s="358"/>
      <c r="AI133" s="358"/>
      <c r="AJ133" s="359"/>
      <c r="AK133" s="357" t="s">
        <v>81</v>
      </c>
      <c r="AL133" s="358"/>
      <c r="AM133" s="358"/>
      <c r="AN133" s="358"/>
      <c r="AO133" s="358"/>
      <c r="AP133" s="358"/>
      <c r="AQ133" s="358"/>
      <c r="AR133" s="358"/>
      <c r="AS133" s="358"/>
      <c r="AT133" s="358"/>
      <c r="AU133" s="358"/>
      <c r="AV133" s="358"/>
      <c r="AW133" s="358"/>
      <c r="AX133" s="359"/>
      <c r="AY133" s="357" t="s">
        <v>1</v>
      </c>
      <c r="AZ133" s="358"/>
      <c r="BA133" s="358"/>
      <c r="BB133" s="359"/>
      <c r="BC133" s="348" t="s">
        <v>104</v>
      </c>
      <c r="BD133" s="349"/>
      <c r="BE133" s="349"/>
      <c r="BF133" s="350"/>
      <c r="BG133" s="366" t="s">
        <v>82</v>
      </c>
      <c r="BH133" s="367"/>
      <c r="BI133" s="367"/>
      <c r="BJ133" s="368"/>
      <c r="BK133" s="315" t="s">
        <v>99</v>
      </c>
      <c r="BL133" s="316"/>
      <c r="BM133" s="316"/>
      <c r="BN133" s="316"/>
      <c r="BO133" s="316"/>
      <c r="BP133" s="317"/>
      <c r="BQ133" s="315" t="s">
        <v>83</v>
      </c>
      <c r="BR133" s="316"/>
      <c r="BS133" s="316"/>
      <c r="BT133" s="316"/>
      <c r="BU133" s="316"/>
      <c r="BV133" s="316"/>
      <c r="BW133" s="317"/>
      <c r="BX133" s="315" t="s">
        <v>84</v>
      </c>
      <c r="BY133" s="316"/>
      <c r="BZ133" s="316"/>
      <c r="CA133" s="316"/>
      <c r="CB133" s="316"/>
      <c r="CC133" s="317"/>
      <c r="CD133" s="315" t="s">
        <v>85</v>
      </c>
      <c r="CE133" s="316"/>
      <c r="CF133" s="316"/>
      <c r="CG133" s="316"/>
      <c r="CH133" s="316"/>
      <c r="CI133" s="317"/>
    </row>
    <row r="134" spans="1:87" ht="18" customHeight="1" x14ac:dyDescent="0.25">
      <c r="A134" s="75"/>
      <c r="B134" s="351"/>
      <c r="C134" s="352"/>
      <c r="D134" s="352"/>
      <c r="E134" s="352"/>
      <c r="F134" s="352"/>
      <c r="G134" s="352"/>
      <c r="H134" s="352"/>
      <c r="I134" s="352"/>
      <c r="J134" s="352"/>
      <c r="K134" s="352"/>
      <c r="L134" s="352"/>
      <c r="M134" s="352"/>
      <c r="N134" s="352"/>
      <c r="O134" s="352"/>
      <c r="P134" s="352"/>
      <c r="Q134" s="352"/>
      <c r="R134" s="352"/>
      <c r="S134" s="352"/>
      <c r="T134" s="352"/>
      <c r="U134" s="352"/>
      <c r="V134" s="352"/>
      <c r="W134" s="352"/>
      <c r="X134" s="352"/>
      <c r="Y134" s="353"/>
      <c r="Z134" s="351"/>
      <c r="AA134" s="352"/>
      <c r="AB134" s="352"/>
      <c r="AC134" s="352"/>
      <c r="AD134" s="353"/>
      <c r="AE134" s="360"/>
      <c r="AF134" s="361"/>
      <c r="AG134" s="361"/>
      <c r="AH134" s="361"/>
      <c r="AI134" s="361"/>
      <c r="AJ134" s="362"/>
      <c r="AK134" s="360"/>
      <c r="AL134" s="361"/>
      <c r="AM134" s="361"/>
      <c r="AN134" s="361"/>
      <c r="AO134" s="361"/>
      <c r="AP134" s="361"/>
      <c r="AQ134" s="361"/>
      <c r="AR134" s="361"/>
      <c r="AS134" s="361"/>
      <c r="AT134" s="361"/>
      <c r="AU134" s="361"/>
      <c r="AV134" s="361"/>
      <c r="AW134" s="361"/>
      <c r="AX134" s="362"/>
      <c r="AY134" s="360"/>
      <c r="AZ134" s="361"/>
      <c r="BA134" s="361"/>
      <c r="BB134" s="362"/>
      <c r="BC134" s="351"/>
      <c r="BD134" s="352"/>
      <c r="BE134" s="352"/>
      <c r="BF134" s="353"/>
      <c r="BG134" s="369"/>
      <c r="BH134" s="370"/>
      <c r="BI134" s="370"/>
      <c r="BJ134" s="371"/>
      <c r="BK134" s="318"/>
      <c r="BL134" s="319"/>
      <c r="BM134" s="319"/>
      <c r="BN134" s="319"/>
      <c r="BO134" s="319"/>
      <c r="BP134" s="320"/>
      <c r="BQ134" s="318"/>
      <c r="BR134" s="319"/>
      <c r="BS134" s="319"/>
      <c r="BT134" s="319"/>
      <c r="BU134" s="319"/>
      <c r="BV134" s="319"/>
      <c r="BW134" s="320"/>
      <c r="BX134" s="318"/>
      <c r="BY134" s="319"/>
      <c r="BZ134" s="319"/>
      <c r="CA134" s="319"/>
      <c r="CB134" s="319"/>
      <c r="CC134" s="320"/>
      <c r="CD134" s="318"/>
      <c r="CE134" s="319"/>
      <c r="CF134" s="319"/>
      <c r="CG134" s="319"/>
      <c r="CH134" s="319"/>
      <c r="CI134" s="320"/>
    </row>
    <row r="135" spans="1:87" ht="18" customHeight="1" thickBot="1" x14ac:dyDescent="0.3">
      <c r="A135" s="75"/>
      <c r="B135" s="354"/>
      <c r="C135" s="355"/>
      <c r="D135" s="355"/>
      <c r="E135" s="355"/>
      <c r="F135" s="355"/>
      <c r="G135" s="355"/>
      <c r="H135" s="355"/>
      <c r="I135" s="355"/>
      <c r="J135" s="355"/>
      <c r="K135" s="355"/>
      <c r="L135" s="355"/>
      <c r="M135" s="355"/>
      <c r="N135" s="355"/>
      <c r="O135" s="355"/>
      <c r="P135" s="355"/>
      <c r="Q135" s="355"/>
      <c r="R135" s="355"/>
      <c r="S135" s="355"/>
      <c r="T135" s="355"/>
      <c r="U135" s="355"/>
      <c r="V135" s="355"/>
      <c r="W135" s="355"/>
      <c r="X135" s="355"/>
      <c r="Y135" s="356"/>
      <c r="Z135" s="354"/>
      <c r="AA135" s="355"/>
      <c r="AB135" s="355"/>
      <c r="AC135" s="355"/>
      <c r="AD135" s="356"/>
      <c r="AE135" s="363"/>
      <c r="AF135" s="364"/>
      <c r="AG135" s="364"/>
      <c r="AH135" s="364"/>
      <c r="AI135" s="364"/>
      <c r="AJ135" s="365"/>
      <c r="AK135" s="360"/>
      <c r="AL135" s="361"/>
      <c r="AM135" s="361"/>
      <c r="AN135" s="361"/>
      <c r="AO135" s="361"/>
      <c r="AP135" s="361"/>
      <c r="AQ135" s="361"/>
      <c r="AR135" s="361"/>
      <c r="AS135" s="361"/>
      <c r="AT135" s="361"/>
      <c r="AU135" s="361"/>
      <c r="AV135" s="361"/>
      <c r="AW135" s="361"/>
      <c r="AX135" s="362"/>
      <c r="AY135" s="360"/>
      <c r="AZ135" s="361"/>
      <c r="BA135" s="361"/>
      <c r="BB135" s="362"/>
      <c r="BC135" s="351"/>
      <c r="BD135" s="352"/>
      <c r="BE135" s="352"/>
      <c r="BF135" s="353"/>
      <c r="BG135" s="369"/>
      <c r="BH135" s="370"/>
      <c r="BI135" s="370"/>
      <c r="BJ135" s="371"/>
      <c r="BK135" s="318"/>
      <c r="BL135" s="319"/>
      <c r="BM135" s="319"/>
      <c r="BN135" s="319"/>
      <c r="BO135" s="319"/>
      <c r="BP135" s="320"/>
      <c r="BQ135" s="321"/>
      <c r="BR135" s="322"/>
      <c r="BS135" s="322"/>
      <c r="BT135" s="322"/>
      <c r="BU135" s="322"/>
      <c r="BV135" s="322"/>
      <c r="BW135" s="323"/>
      <c r="BX135" s="321"/>
      <c r="BY135" s="322"/>
      <c r="BZ135" s="322"/>
      <c r="CA135" s="322"/>
      <c r="CB135" s="322"/>
      <c r="CC135" s="323"/>
      <c r="CD135" s="321"/>
      <c r="CE135" s="322"/>
      <c r="CF135" s="322"/>
      <c r="CG135" s="322"/>
      <c r="CH135" s="322"/>
      <c r="CI135" s="323"/>
    </row>
    <row r="136" spans="1:87" ht="34.5" customHeight="1" thickBot="1" x14ac:dyDescent="0.3">
      <c r="A136" s="75"/>
      <c r="B136" s="324" t="s">
        <v>766</v>
      </c>
      <c r="C136" s="325"/>
      <c r="D136" s="325"/>
      <c r="E136" s="325"/>
      <c r="F136" s="325"/>
      <c r="G136" s="325"/>
      <c r="H136" s="325"/>
      <c r="I136" s="325"/>
      <c r="J136" s="325"/>
      <c r="K136" s="325"/>
      <c r="L136" s="325"/>
      <c r="M136" s="325"/>
      <c r="N136" s="325"/>
      <c r="O136" s="325"/>
      <c r="P136" s="325"/>
      <c r="Q136" s="325"/>
      <c r="R136" s="325"/>
      <c r="S136" s="325"/>
      <c r="T136" s="325"/>
      <c r="U136" s="325"/>
      <c r="V136" s="325"/>
      <c r="W136" s="325"/>
      <c r="X136" s="325"/>
      <c r="Y136" s="326"/>
      <c r="Z136" s="333" t="s">
        <v>777</v>
      </c>
      <c r="AA136" s="334"/>
      <c r="AB136" s="334"/>
      <c r="AC136" s="334"/>
      <c r="AD136" s="335"/>
      <c r="AE136" s="333">
        <v>12</v>
      </c>
      <c r="AF136" s="334"/>
      <c r="AG136" s="334"/>
      <c r="AH136" s="334"/>
      <c r="AI136" s="334"/>
      <c r="AJ136" s="334"/>
      <c r="AK136" s="640" t="s">
        <v>4</v>
      </c>
      <c r="AL136" s="641"/>
      <c r="AM136" s="641"/>
      <c r="AN136" s="641"/>
      <c r="AO136" s="641"/>
      <c r="AP136" s="641"/>
      <c r="AQ136" s="641"/>
      <c r="AR136" s="641"/>
      <c r="AS136" s="641"/>
      <c r="AT136" s="641"/>
      <c r="AU136" s="641"/>
      <c r="AV136" s="641"/>
      <c r="AW136" s="641"/>
      <c r="AX136" s="642"/>
      <c r="AY136" s="696">
        <v>2</v>
      </c>
      <c r="AZ136" s="697"/>
      <c r="BA136" s="697"/>
      <c r="BB136" s="698"/>
      <c r="BC136" s="699">
        <f>+$AE$136*AY136</f>
        <v>24</v>
      </c>
      <c r="BD136" s="697"/>
      <c r="BE136" s="697"/>
      <c r="BF136" s="700"/>
      <c r="BG136" s="690">
        <v>6399</v>
      </c>
      <c r="BH136" s="691"/>
      <c r="BI136" s="691"/>
      <c r="BJ136" s="692"/>
      <c r="BK136" s="693">
        <f>+AY136*BG136</f>
        <v>12798</v>
      </c>
      <c r="BL136" s="694"/>
      <c r="BM136" s="694"/>
      <c r="BN136" s="694"/>
      <c r="BO136" s="694"/>
      <c r="BP136" s="695"/>
      <c r="BQ136" s="291">
        <v>3000000</v>
      </c>
      <c r="BR136" s="292"/>
      <c r="BS136" s="292"/>
      <c r="BT136" s="292"/>
      <c r="BU136" s="292"/>
      <c r="BV136" s="292"/>
      <c r="BW136" s="293"/>
      <c r="BX136" s="291">
        <f>+(((BK137+BQ136)*15)/85)</f>
        <v>531670.23529411759</v>
      </c>
      <c r="BY136" s="292"/>
      <c r="BZ136" s="292"/>
      <c r="CA136" s="292"/>
      <c r="CB136" s="292"/>
      <c r="CC136" s="293"/>
      <c r="CD136" s="291">
        <f>+BK137+BQ136+BX136</f>
        <v>3544468.2352941176</v>
      </c>
      <c r="CE136" s="292"/>
      <c r="CF136" s="292"/>
      <c r="CG136" s="292"/>
      <c r="CH136" s="292"/>
      <c r="CI136" s="293"/>
    </row>
    <row r="137" spans="1:87" ht="18" customHeight="1" thickBot="1" x14ac:dyDescent="0.3">
      <c r="A137" s="75"/>
      <c r="B137" s="377"/>
      <c r="C137" s="378"/>
      <c r="D137" s="378"/>
      <c r="E137" s="378"/>
      <c r="F137" s="378"/>
      <c r="G137" s="378"/>
      <c r="H137" s="378"/>
      <c r="I137" s="378"/>
      <c r="J137" s="378"/>
      <c r="K137" s="378"/>
      <c r="L137" s="378"/>
      <c r="M137" s="378"/>
      <c r="N137" s="378"/>
      <c r="O137" s="378"/>
      <c r="P137" s="378"/>
      <c r="Q137" s="378"/>
      <c r="R137" s="378"/>
      <c r="S137" s="378"/>
      <c r="T137" s="378"/>
      <c r="U137" s="378"/>
      <c r="V137" s="378"/>
      <c r="W137" s="378"/>
      <c r="X137" s="378"/>
      <c r="Y137" s="378"/>
      <c r="Z137" s="378"/>
      <c r="AA137" s="378"/>
      <c r="AB137" s="378"/>
      <c r="AC137" s="378"/>
      <c r="AD137" s="378"/>
      <c r="AE137" s="378"/>
      <c r="AF137" s="378"/>
      <c r="AG137" s="378"/>
      <c r="AH137" s="378"/>
      <c r="AI137" s="378"/>
      <c r="AJ137" s="379"/>
      <c r="AK137" s="380" t="s">
        <v>3</v>
      </c>
      <c r="AL137" s="381"/>
      <c r="AM137" s="381"/>
      <c r="AN137" s="381"/>
      <c r="AO137" s="381"/>
      <c r="AP137" s="381"/>
      <c r="AQ137" s="381"/>
      <c r="AR137" s="381"/>
      <c r="AS137" s="381"/>
      <c r="AT137" s="381"/>
      <c r="AU137" s="381"/>
      <c r="AV137" s="381"/>
      <c r="AW137" s="381"/>
      <c r="AX137" s="381"/>
      <c r="AY137" s="382"/>
      <c r="AZ137" s="382"/>
      <c r="BA137" s="382"/>
      <c r="BB137" s="382"/>
      <c r="BC137" s="382"/>
      <c r="BD137" s="382"/>
      <c r="BE137" s="382"/>
      <c r="BF137" s="382"/>
      <c r="BG137" s="382"/>
      <c r="BH137" s="382"/>
      <c r="BI137" s="382"/>
      <c r="BJ137" s="383"/>
      <c r="BK137" s="384">
        <f>SUM(BK136:BK136)</f>
        <v>12798</v>
      </c>
      <c r="BL137" s="385"/>
      <c r="BM137" s="385"/>
      <c r="BN137" s="385"/>
      <c r="BO137" s="385"/>
      <c r="BP137" s="386"/>
      <c r="BQ137" s="387" t="s">
        <v>100</v>
      </c>
      <c r="BR137" s="388"/>
      <c r="BS137" s="388"/>
      <c r="BT137" s="388"/>
      <c r="BU137" s="388"/>
      <c r="BV137" s="388"/>
      <c r="BW137" s="388"/>
      <c r="BX137" s="388"/>
      <c r="BY137" s="388"/>
      <c r="BZ137" s="388"/>
      <c r="CA137" s="388"/>
      <c r="CB137" s="388"/>
      <c r="CC137" s="389"/>
      <c r="CD137" s="390">
        <f>+CD136*AE136</f>
        <v>42533618.823529407</v>
      </c>
      <c r="CE137" s="390"/>
      <c r="CF137" s="390"/>
      <c r="CG137" s="390"/>
      <c r="CH137" s="390"/>
      <c r="CI137" s="391"/>
    </row>
    <row r="138" spans="1:87" ht="18" customHeight="1" thickBot="1" x14ac:dyDescent="0.3">
      <c r="A138" s="75"/>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BG138" s="78"/>
      <c r="BH138" s="78"/>
      <c r="BI138" s="78"/>
      <c r="BJ138" s="78"/>
      <c r="BK138" s="79"/>
      <c r="BL138" s="79"/>
      <c r="BM138" s="79"/>
      <c r="BN138" s="79"/>
      <c r="BO138" s="79"/>
      <c r="BP138" s="79"/>
      <c r="BQ138" s="79"/>
      <c r="BR138" s="79"/>
      <c r="BS138" s="79"/>
      <c r="BT138" s="79"/>
      <c r="BU138" s="79"/>
      <c r="BV138" s="79"/>
      <c r="BW138" s="79"/>
      <c r="BX138" s="79"/>
      <c r="BY138" s="79"/>
      <c r="BZ138" s="79"/>
      <c r="CA138" s="79"/>
      <c r="CB138" s="79"/>
      <c r="CC138" s="79"/>
      <c r="CD138" s="79"/>
      <c r="CE138" s="79"/>
      <c r="CF138" s="79"/>
      <c r="CG138" s="79"/>
      <c r="CH138" s="79"/>
      <c r="CI138" s="79"/>
    </row>
    <row r="139" spans="1:87" ht="18" customHeight="1" x14ac:dyDescent="0.25">
      <c r="A139" s="75"/>
      <c r="B139" s="348" t="s">
        <v>0</v>
      </c>
      <c r="C139" s="349"/>
      <c r="D139" s="349"/>
      <c r="E139" s="349"/>
      <c r="F139" s="349"/>
      <c r="G139" s="349"/>
      <c r="H139" s="349"/>
      <c r="I139" s="349"/>
      <c r="J139" s="349"/>
      <c r="K139" s="349"/>
      <c r="L139" s="349"/>
      <c r="M139" s="349"/>
      <c r="N139" s="349"/>
      <c r="O139" s="349"/>
      <c r="P139" s="349"/>
      <c r="Q139" s="349"/>
      <c r="R139" s="349"/>
      <c r="S139" s="349"/>
      <c r="T139" s="349"/>
      <c r="U139" s="349"/>
      <c r="V139" s="349"/>
      <c r="W139" s="349"/>
      <c r="X139" s="349"/>
      <c r="Y139" s="350"/>
      <c r="Z139" s="348" t="s">
        <v>80</v>
      </c>
      <c r="AA139" s="349"/>
      <c r="AB139" s="349"/>
      <c r="AC139" s="349"/>
      <c r="AD139" s="350"/>
      <c r="AE139" s="357" t="s">
        <v>79</v>
      </c>
      <c r="AF139" s="358"/>
      <c r="AG139" s="358"/>
      <c r="AH139" s="358"/>
      <c r="AI139" s="358"/>
      <c r="AJ139" s="359"/>
      <c r="AK139" s="357" t="s">
        <v>81</v>
      </c>
      <c r="AL139" s="358"/>
      <c r="AM139" s="358"/>
      <c r="AN139" s="358"/>
      <c r="AO139" s="358"/>
      <c r="AP139" s="358"/>
      <c r="AQ139" s="358"/>
      <c r="AR139" s="358"/>
      <c r="AS139" s="358"/>
      <c r="AT139" s="358"/>
      <c r="AU139" s="358"/>
      <c r="AV139" s="358"/>
      <c r="AW139" s="358"/>
      <c r="AX139" s="359"/>
      <c r="AY139" s="357" t="s">
        <v>1</v>
      </c>
      <c r="AZ139" s="358"/>
      <c r="BA139" s="358"/>
      <c r="BB139" s="359"/>
      <c r="BC139" s="348" t="s">
        <v>104</v>
      </c>
      <c r="BD139" s="349"/>
      <c r="BE139" s="349"/>
      <c r="BF139" s="350"/>
      <c r="BG139" s="366" t="s">
        <v>82</v>
      </c>
      <c r="BH139" s="367"/>
      <c r="BI139" s="367"/>
      <c r="BJ139" s="368"/>
      <c r="BK139" s="315" t="s">
        <v>99</v>
      </c>
      <c r="BL139" s="316"/>
      <c r="BM139" s="316"/>
      <c r="BN139" s="316"/>
      <c r="BO139" s="316"/>
      <c r="BP139" s="317"/>
      <c r="BQ139" s="315" t="s">
        <v>83</v>
      </c>
      <c r="BR139" s="316"/>
      <c r="BS139" s="316"/>
      <c r="BT139" s="316"/>
      <c r="BU139" s="316"/>
      <c r="BV139" s="316"/>
      <c r="BW139" s="317"/>
      <c r="BX139" s="315" t="s">
        <v>84</v>
      </c>
      <c r="BY139" s="316"/>
      <c r="BZ139" s="316"/>
      <c r="CA139" s="316"/>
      <c r="CB139" s="316"/>
      <c r="CC139" s="317"/>
      <c r="CD139" s="315" t="s">
        <v>85</v>
      </c>
      <c r="CE139" s="316"/>
      <c r="CF139" s="316"/>
      <c r="CG139" s="316"/>
      <c r="CH139" s="316"/>
      <c r="CI139" s="317"/>
    </row>
    <row r="140" spans="1:87" ht="18" customHeight="1" x14ac:dyDescent="0.25">
      <c r="A140" s="75"/>
      <c r="B140" s="351"/>
      <c r="C140" s="352"/>
      <c r="D140" s="352"/>
      <c r="E140" s="352"/>
      <c r="F140" s="352"/>
      <c r="G140" s="352"/>
      <c r="H140" s="352"/>
      <c r="I140" s="352"/>
      <c r="J140" s="352"/>
      <c r="K140" s="352"/>
      <c r="L140" s="352"/>
      <c r="M140" s="352"/>
      <c r="N140" s="352"/>
      <c r="O140" s="352"/>
      <c r="P140" s="352"/>
      <c r="Q140" s="352"/>
      <c r="R140" s="352"/>
      <c r="S140" s="352"/>
      <c r="T140" s="352"/>
      <c r="U140" s="352"/>
      <c r="V140" s="352"/>
      <c r="W140" s="352"/>
      <c r="X140" s="352"/>
      <c r="Y140" s="353"/>
      <c r="Z140" s="351"/>
      <c r="AA140" s="352"/>
      <c r="AB140" s="352"/>
      <c r="AC140" s="352"/>
      <c r="AD140" s="353"/>
      <c r="AE140" s="360"/>
      <c r="AF140" s="361"/>
      <c r="AG140" s="361"/>
      <c r="AH140" s="361"/>
      <c r="AI140" s="361"/>
      <c r="AJ140" s="362"/>
      <c r="AK140" s="360"/>
      <c r="AL140" s="361"/>
      <c r="AM140" s="361"/>
      <c r="AN140" s="361"/>
      <c r="AO140" s="361"/>
      <c r="AP140" s="361"/>
      <c r="AQ140" s="361"/>
      <c r="AR140" s="361"/>
      <c r="AS140" s="361"/>
      <c r="AT140" s="361"/>
      <c r="AU140" s="361"/>
      <c r="AV140" s="361"/>
      <c r="AW140" s="361"/>
      <c r="AX140" s="362"/>
      <c r="AY140" s="360"/>
      <c r="AZ140" s="361"/>
      <c r="BA140" s="361"/>
      <c r="BB140" s="362"/>
      <c r="BC140" s="351"/>
      <c r="BD140" s="352"/>
      <c r="BE140" s="352"/>
      <c r="BF140" s="353"/>
      <c r="BG140" s="369"/>
      <c r="BH140" s="370"/>
      <c r="BI140" s="370"/>
      <c r="BJ140" s="371"/>
      <c r="BK140" s="318"/>
      <c r="BL140" s="319"/>
      <c r="BM140" s="319"/>
      <c r="BN140" s="319"/>
      <c r="BO140" s="319"/>
      <c r="BP140" s="320"/>
      <c r="BQ140" s="318"/>
      <c r="BR140" s="319"/>
      <c r="BS140" s="319"/>
      <c r="BT140" s="319"/>
      <c r="BU140" s="319"/>
      <c r="BV140" s="319"/>
      <c r="BW140" s="320"/>
      <c r="BX140" s="318"/>
      <c r="BY140" s="319"/>
      <c r="BZ140" s="319"/>
      <c r="CA140" s="319"/>
      <c r="CB140" s="319"/>
      <c r="CC140" s="320"/>
      <c r="CD140" s="318"/>
      <c r="CE140" s="319"/>
      <c r="CF140" s="319"/>
      <c r="CG140" s="319"/>
      <c r="CH140" s="319"/>
      <c r="CI140" s="320"/>
    </row>
    <row r="141" spans="1:87" ht="18" customHeight="1" thickBot="1" x14ac:dyDescent="0.3">
      <c r="A141" s="75"/>
      <c r="B141" s="354"/>
      <c r="C141" s="355"/>
      <c r="D141" s="355"/>
      <c r="E141" s="355"/>
      <c r="F141" s="355"/>
      <c r="G141" s="355"/>
      <c r="H141" s="355"/>
      <c r="I141" s="355"/>
      <c r="J141" s="355"/>
      <c r="K141" s="355"/>
      <c r="L141" s="355"/>
      <c r="M141" s="355"/>
      <c r="N141" s="355"/>
      <c r="O141" s="355"/>
      <c r="P141" s="355"/>
      <c r="Q141" s="355"/>
      <c r="R141" s="355"/>
      <c r="S141" s="355"/>
      <c r="T141" s="355"/>
      <c r="U141" s="355"/>
      <c r="V141" s="355"/>
      <c r="W141" s="355"/>
      <c r="X141" s="355"/>
      <c r="Y141" s="356"/>
      <c r="Z141" s="354"/>
      <c r="AA141" s="355"/>
      <c r="AB141" s="355"/>
      <c r="AC141" s="355"/>
      <c r="AD141" s="356"/>
      <c r="AE141" s="363"/>
      <c r="AF141" s="364"/>
      <c r="AG141" s="364"/>
      <c r="AH141" s="364"/>
      <c r="AI141" s="364"/>
      <c r="AJ141" s="365"/>
      <c r="AK141" s="360"/>
      <c r="AL141" s="361"/>
      <c r="AM141" s="361"/>
      <c r="AN141" s="361"/>
      <c r="AO141" s="361"/>
      <c r="AP141" s="361"/>
      <c r="AQ141" s="361"/>
      <c r="AR141" s="361"/>
      <c r="AS141" s="361"/>
      <c r="AT141" s="361"/>
      <c r="AU141" s="361"/>
      <c r="AV141" s="361"/>
      <c r="AW141" s="361"/>
      <c r="AX141" s="362"/>
      <c r="AY141" s="360"/>
      <c r="AZ141" s="361"/>
      <c r="BA141" s="361"/>
      <c r="BB141" s="362"/>
      <c r="BC141" s="351"/>
      <c r="BD141" s="352"/>
      <c r="BE141" s="352"/>
      <c r="BF141" s="353"/>
      <c r="BG141" s="369"/>
      <c r="BH141" s="370"/>
      <c r="BI141" s="370"/>
      <c r="BJ141" s="371"/>
      <c r="BK141" s="318"/>
      <c r="BL141" s="319"/>
      <c r="BM141" s="319"/>
      <c r="BN141" s="319"/>
      <c r="BO141" s="319"/>
      <c r="BP141" s="320"/>
      <c r="BQ141" s="321"/>
      <c r="BR141" s="322"/>
      <c r="BS141" s="322"/>
      <c r="BT141" s="322"/>
      <c r="BU141" s="322"/>
      <c r="BV141" s="322"/>
      <c r="BW141" s="323"/>
      <c r="BX141" s="321"/>
      <c r="BY141" s="322"/>
      <c r="BZ141" s="322"/>
      <c r="CA141" s="322"/>
      <c r="CB141" s="322"/>
      <c r="CC141" s="323"/>
      <c r="CD141" s="321"/>
      <c r="CE141" s="322"/>
      <c r="CF141" s="322"/>
      <c r="CG141" s="322"/>
      <c r="CH141" s="322"/>
      <c r="CI141" s="323"/>
    </row>
    <row r="142" spans="1:87" ht="52.5" customHeight="1" thickBot="1" x14ac:dyDescent="0.3">
      <c r="A142" s="75"/>
      <c r="B142" s="324" t="s">
        <v>767</v>
      </c>
      <c r="C142" s="325"/>
      <c r="D142" s="325"/>
      <c r="E142" s="325"/>
      <c r="F142" s="325"/>
      <c r="G142" s="325"/>
      <c r="H142" s="325"/>
      <c r="I142" s="325"/>
      <c r="J142" s="325"/>
      <c r="K142" s="325"/>
      <c r="L142" s="325"/>
      <c r="M142" s="325"/>
      <c r="N142" s="325"/>
      <c r="O142" s="325"/>
      <c r="P142" s="325"/>
      <c r="Q142" s="325"/>
      <c r="R142" s="325"/>
      <c r="S142" s="325"/>
      <c r="T142" s="325"/>
      <c r="U142" s="325"/>
      <c r="V142" s="325"/>
      <c r="W142" s="325"/>
      <c r="X142" s="325"/>
      <c r="Y142" s="326"/>
      <c r="Z142" s="333" t="s">
        <v>778</v>
      </c>
      <c r="AA142" s="334"/>
      <c r="AB142" s="334"/>
      <c r="AC142" s="334"/>
      <c r="AD142" s="335"/>
      <c r="AE142" s="333">
        <v>12</v>
      </c>
      <c r="AF142" s="334"/>
      <c r="AG142" s="334"/>
      <c r="AH142" s="334"/>
      <c r="AI142" s="334"/>
      <c r="AJ142" s="334"/>
      <c r="AK142" s="640" t="s">
        <v>4</v>
      </c>
      <c r="AL142" s="641"/>
      <c r="AM142" s="641"/>
      <c r="AN142" s="641"/>
      <c r="AO142" s="641"/>
      <c r="AP142" s="641"/>
      <c r="AQ142" s="641"/>
      <c r="AR142" s="641"/>
      <c r="AS142" s="641"/>
      <c r="AT142" s="641"/>
      <c r="AU142" s="641"/>
      <c r="AV142" s="641"/>
      <c r="AW142" s="641"/>
      <c r="AX142" s="642"/>
      <c r="AY142" s="696">
        <v>2</v>
      </c>
      <c r="AZ142" s="697"/>
      <c r="BA142" s="697"/>
      <c r="BB142" s="698"/>
      <c r="BC142" s="699">
        <f>+$AE$142*AY142</f>
        <v>24</v>
      </c>
      <c r="BD142" s="697"/>
      <c r="BE142" s="697"/>
      <c r="BF142" s="700"/>
      <c r="BG142" s="690">
        <v>6399</v>
      </c>
      <c r="BH142" s="691"/>
      <c r="BI142" s="691"/>
      <c r="BJ142" s="692"/>
      <c r="BK142" s="693">
        <f>+AY142*BG142</f>
        <v>12798</v>
      </c>
      <c r="BL142" s="694"/>
      <c r="BM142" s="694"/>
      <c r="BN142" s="694"/>
      <c r="BO142" s="694"/>
      <c r="BP142" s="695"/>
      <c r="BQ142" s="291">
        <v>10000</v>
      </c>
      <c r="BR142" s="292"/>
      <c r="BS142" s="292"/>
      <c r="BT142" s="292"/>
      <c r="BU142" s="292"/>
      <c r="BV142" s="292"/>
      <c r="BW142" s="293"/>
      <c r="BX142" s="291">
        <f>+(((BK143+BQ142)*15)/85)</f>
        <v>4023.1764705882351</v>
      </c>
      <c r="BY142" s="292"/>
      <c r="BZ142" s="292"/>
      <c r="CA142" s="292"/>
      <c r="CB142" s="292"/>
      <c r="CC142" s="293"/>
      <c r="CD142" s="291">
        <f>+BK143+BQ142+BX142</f>
        <v>26821.176470588234</v>
      </c>
      <c r="CE142" s="292"/>
      <c r="CF142" s="292"/>
      <c r="CG142" s="292"/>
      <c r="CH142" s="292"/>
      <c r="CI142" s="293"/>
    </row>
    <row r="143" spans="1:87" ht="18" customHeight="1" thickBot="1" x14ac:dyDescent="0.3">
      <c r="A143" s="75"/>
      <c r="B143" s="377"/>
      <c r="C143" s="378"/>
      <c r="D143" s="378"/>
      <c r="E143" s="378"/>
      <c r="F143" s="378"/>
      <c r="G143" s="378"/>
      <c r="H143" s="378"/>
      <c r="I143" s="378"/>
      <c r="J143" s="378"/>
      <c r="K143" s="378"/>
      <c r="L143" s="378"/>
      <c r="M143" s="378"/>
      <c r="N143" s="378"/>
      <c r="O143" s="378"/>
      <c r="P143" s="378"/>
      <c r="Q143" s="378"/>
      <c r="R143" s="378"/>
      <c r="S143" s="378"/>
      <c r="T143" s="378"/>
      <c r="U143" s="378"/>
      <c r="V143" s="378"/>
      <c r="W143" s="378"/>
      <c r="X143" s="378"/>
      <c r="Y143" s="378"/>
      <c r="Z143" s="378"/>
      <c r="AA143" s="378"/>
      <c r="AB143" s="378"/>
      <c r="AC143" s="378"/>
      <c r="AD143" s="378"/>
      <c r="AE143" s="378"/>
      <c r="AF143" s="378"/>
      <c r="AG143" s="378"/>
      <c r="AH143" s="378"/>
      <c r="AI143" s="378"/>
      <c r="AJ143" s="379"/>
      <c r="AK143" s="380" t="s">
        <v>3</v>
      </c>
      <c r="AL143" s="381"/>
      <c r="AM143" s="381"/>
      <c r="AN143" s="381"/>
      <c r="AO143" s="381"/>
      <c r="AP143" s="381"/>
      <c r="AQ143" s="381"/>
      <c r="AR143" s="381"/>
      <c r="AS143" s="381"/>
      <c r="AT143" s="381"/>
      <c r="AU143" s="381"/>
      <c r="AV143" s="381"/>
      <c r="AW143" s="381"/>
      <c r="AX143" s="381"/>
      <c r="AY143" s="382"/>
      <c r="AZ143" s="382"/>
      <c r="BA143" s="382"/>
      <c r="BB143" s="382"/>
      <c r="BC143" s="382"/>
      <c r="BD143" s="382"/>
      <c r="BE143" s="382"/>
      <c r="BF143" s="382"/>
      <c r="BG143" s="382"/>
      <c r="BH143" s="382"/>
      <c r="BI143" s="382"/>
      <c r="BJ143" s="383"/>
      <c r="BK143" s="384">
        <f>SUM(BK142:BK142)</f>
        <v>12798</v>
      </c>
      <c r="BL143" s="385"/>
      <c r="BM143" s="385"/>
      <c r="BN143" s="385"/>
      <c r="BO143" s="385"/>
      <c r="BP143" s="386"/>
      <c r="BQ143" s="387" t="s">
        <v>100</v>
      </c>
      <c r="BR143" s="388"/>
      <c r="BS143" s="388"/>
      <c r="BT143" s="388"/>
      <c r="BU143" s="388"/>
      <c r="BV143" s="388"/>
      <c r="BW143" s="388"/>
      <c r="BX143" s="388"/>
      <c r="BY143" s="388"/>
      <c r="BZ143" s="388"/>
      <c r="CA143" s="388"/>
      <c r="CB143" s="388"/>
      <c r="CC143" s="389"/>
      <c r="CD143" s="390">
        <f>+CD142*AE142</f>
        <v>321854.1176470588</v>
      </c>
      <c r="CE143" s="390"/>
      <c r="CF143" s="390"/>
      <c r="CG143" s="390"/>
      <c r="CH143" s="390"/>
      <c r="CI143" s="391"/>
    </row>
    <row r="144" spans="1:87" ht="18" customHeight="1" thickBot="1" x14ac:dyDescent="0.3">
      <c r="A144" s="75"/>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BG144" s="78"/>
      <c r="BH144" s="78"/>
      <c r="BI144" s="78"/>
      <c r="BJ144" s="78"/>
      <c r="BK144" s="79"/>
      <c r="BL144" s="79"/>
      <c r="BM144" s="79"/>
      <c r="BN144" s="79"/>
      <c r="BO144" s="79"/>
      <c r="BP144" s="79"/>
      <c r="BQ144" s="79"/>
      <c r="BR144" s="79"/>
      <c r="BS144" s="79"/>
      <c r="BT144" s="79"/>
      <c r="BU144" s="79"/>
      <c r="BV144" s="79"/>
      <c r="BW144" s="79"/>
      <c r="BX144" s="79"/>
      <c r="BY144" s="79"/>
      <c r="BZ144" s="79"/>
      <c r="CA144" s="79"/>
      <c r="CB144" s="79"/>
      <c r="CC144" s="79"/>
      <c r="CD144" s="79"/>
      <c r="CE144" s="79"/>
      <c r="CF144" s="79"/>
      <c r="CG144" s="79"/>
      <c r="CH144" s="79"/>
      <c r="CI144" s="79"/>
    </row>
    <row r="145" spans="1:87" ht="18" customHeight="1" x14ac:dyDescent="0.25">
      <c r="A145" s="75"/>
      <c r="B145" s="348" t="s">
        <v>0</v>
      </c>
      <c r="C145" s="349"/>
      <c r="D145" s="349"/>
      <c r="E145" s="349"/>
      <c r="F145" s="349"/>
      <c r="G145" s="349"/>
      <c r="H145" s="349"/>
      <c r="I145" s="349"/>
      <c r="J145" s="349"/>
      <c r="K145" s="349"/>
      <c r="L145" s="349"/>
      <c r="M145" s="349"/>
      <c r="N145" s="349"/>
      <c r="O145" s="349"/>
      <c r="P145" s="349"/>
      <c r="Q145" s="349"/>
      <c r="R145" s="349"/>
      <c r="S145" s="349"/>
      <c r="T145" s="349"/>
      <c r="U145" s="349"/>
      <c r="V145" s="349"/>
      <c r="W145" s="349"/>
      <c r="X145" s="349"/>
      <c r="Y145" s="350"/>
      <c r="Z145" s="348" t="s">
        <v>80</v>
      </c>
      <c r="AA145" s="349"/>
      <c r="AB145" s="349"/>
      <c r="AC145" s="349"/>
      <c r="AD145" s="350"/>
      <c r="AE145" s="357" t="s">
        <v>79</v>
      </c>
      <c r="AF145" s="358"/>
      <c r="AG145" s="358"/>
      <c r="AH145" s="358"/>
      <c r="AI145" s="358"/>
      <c r="AJ145" s="359"/>
      <c r="AK145" s="357" t="s">
        <v>81</v>
      </c>
      <c r="AL145" s="358"/>
      <c r="AM145" s="358"/>
      <c r="AN145" s="358"/>
      <c r="AO145" s="358"/>
      <c r="AP145" s="358"/>
      <c r="AQ145" s="358"/>
      <c r="AR145" s="358"/>
      <c r="AS145" s="358"/>
      <c r="AT145" s="358"/>
      <c r="AU145" s="358"/>
      <c r="AV145" s="358"/>
      <c r="AW145" s="358"/>
      <c r="AX145" s="359"/>
      <c r="AY145" s="357" t="s">
        <v>1</v>
      </c>
      <c r="AZ145" s="358"/>
      <c r="BA145" s="358"/>
      <c r="BB145" s="359"/>
      <c r="BC145" s="348" t="s">
        <v>104</v>
      </c>
      <c r="BD145" s="349"/>
      <c r="BE145" s="349"/>
      <c r="BF145" s="350"/>
      <c r="BG145" s="366" t="s">
        <v>82</v>
      </c>
      <c r="BH145" s="367"/>
      <c r="BI145" s="367"/>
      <c r="BJ145" s="368"/>
      <c r="BK145" s="315" t="s">
        <v>99</v>
      </c>
      <c r="BL145" s="316"/>
      <c r="BM145" s="316"/>
      <c r="BN145" s="316"/>
      <c r="BO145" s="316"/>
      <c r="BP145" s="317"/>
      <c r="BQ145" s="315" t="s">
        <v>83</v>
      </c>
      <c r="BR145" s="316"/>
      <c r="BS145" s="316"/>
      <c r="BT145" s="316"/>
      <c r="BU145" s="316"/>
      <c r="BV145" s="316"/>
      <c r="BW145" s="317"/>
      <c r="BX145" s="315" t="s">
        <v>84</v>
      </c>
      <c r="BY145" s="316"/>
      <c r="BZ145" s="316"/>
      <c r="CA145" s="316"/>
      <c r="CB145" s="316"/>
      <c r="CC145" s="317"/>
      <c r="CD145" s="315" t="s">
        <v>85</v>
      </c>
      <c r="CE145" s="316"/>
      <c r="CF145" s="316"/>
      <c r="CG145" s="316"/>
      <c r="CH145" s="316"/>
      <c r="CI145" s="317"/>
    </row>
    <row r="146" spans="1:87" ht="18" customHeight="1" x14ac:dyDescent="0.25">
      <c r="A146" s="75"/>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3"/>
      <c r="Z146" s="351"/>
      <c r="AA146" s="352"/>
      <c r="AB146" s="352"/>
      <c r="AC146" s="352"/>
      <c r="AD146" s="353"/>
      <c r="AE146" s="360"/>
      <c r="AF146" s="361"/>
      <c r="AG146" s="361"/>
      <c r="AH146" s="361"/>
      <c r="AI146" s="361"/>
      <c r="AJ146" s="362"/>
      <c r="AK146" s="360"/>
      <c r="AL146" s="361"/>
      <c r="AM146" s="361"/>
      <c r="AN146" s="361"/>
      <c r="AO146" s="361"/>
      <c r="AP146" s="361"/>
      <c r="AQ146" s="361"/>
      <c r="AR146" s="361"/>
      <c r="AS146" s="361"/>
      <c r="AT146" s="361"/>
      <c r="AU146" s="361"/>
      <c r="AV146" s="361"/>
      <c r="AW146" s="361"/>
      <c r="AX146" s="362"/>
      <c r="AY146" s="360"/>
      <c r="AZ146" s="361"/>
      <c r="BA146" s="361"/>
      <c r="BB146" s="362"/>
      <c r="BC146" s="351"/>
      <c r="BD146" s="352"/>
      <c r="BE146" s="352"/>
      <c r="BF146" s="353"/>
      <c r="BG146" s="369"/>
      <c r="BH146" s="370"/>
      <c r="BI146" s="370"/>
      <c r="BJ146" s="371"/>
      <c r="BK146" s="318"/>
      <c r="BL146" s="319"/>
      <c r="BM146" s="319"/>
      <c r="BN146" s="319"/>
      <c r="BO146" s="319"/>
      <c r="BP146" s="320"/>
      <c r="BQ146" s="318"/>
      <c r="BR146" s="319"/>
      <c r="BS146" s="319"/>
      <c r="BT146" s="319"/>
      <c r="BU146" s="319"/>
      <c r="BV146" s="319"/>
      <c r="BW146" s="320"/>
      <c r="BX146" s="318"/>
      <c r="BY146" s="319"/>
      <c r="BZ146" s="319"/>
      <c r="CA146" s="319"/>
      <c r="CB146" s="319"/>
      <c r="CC146" s="320"/>
      <c r="CD146" s="318"/>
      <c r="CE146" s="319"/>
      <c r="CF146" s="319"/>
      <c r="CG146" s="319"/>
      <c r="CH146" s="319"/>
      <c r="CI146" s="320"/>
    </row>
    <row r="147" spans="1:87" ht="18" customHeight="1" thickBot="1" x14ac:dyDescent="0.3">
      <c r="A147" s="75"/>
      <c r="B147" s="354"/>
      <c r="C147" s="355"/>
      <c r="D147" s="355"/>
      <c r="E147" s="355"/>
      <c r="F147" s="355"/>
      <c r="G147" s="355"/>
      <c r="H147" s="355"/>
      <c r="I147" s="355"/>
      <c r="J147" s="355"/>
      <c r="K147" s="355"/>
      <c r="L147" s="355"/>
      <c r="M147" s="355"/>
      <c r="N147" s="355"/>
      <c r="O147" s="355"/>
      <c r="P147" s="355"/>
      <c r="Q147" s="355"/>
      <c r="R147" s="355"/>
      <c r="S147" s="355"/>
      <c r="T147" s="355"/>
      <c r="U147" s="355"/>
      <c r="V147" s="355"/>
      <c r="W147" s="355"/>
      <c r="X147" s="355"/>
      <c r="Y147" s="356"/>
      <c r="Z147" s="354"/>
      <c r="AA147" s="355"/>
      <c r="AB147" s="355"/>
      <c r="AC147" s="355"/>
      <c r="AD147" s="356"/>
      <c r="AE147" s="363"/>
      <c r="AF147" s="364"/>
      <c r="AG147" s="364"/>
      <c r="AH147" s="364"/>
      <c r="AI147" s="364"/>
      <c r="AJ147" s="365"/>
      <c r="AK147" s="360"/>
      <c r="AL147" s="361"/>
      <c r="AM147" s="361"/>
      <c r="AN147" s="361"/>
      <c r="AO147" s="361"/>
      <c r="AP147" s="361"/>
      <c r="AQ147" s="361"/>
      <c r="AR147" s="361"/>
      <c r="AS147" s="361"/>
      <c r="AT147" s="361"/>
      <c r="AU147" s="361"/>
      <c r="AV147" s="361"/>
      <c r="AW147" s="361"/>
      <c r="AX147" s="362"/>
      <c r="AY147" s="360"/>
      <c r="AZ147" s="361"/>
      <c r="BA147" s="361"/>
      <c r="BB147" s="362"/>
      <c r="BC147" s="351"/>
      <c r="BD147" s="352"/>
      <c r="BE147" s="352"/>
      <c r="BF147" s="353"/>
      <c r="BG147" s="369"/>
      <c r="BH147" s="370"/>
      <c r="BI147" s="370"/>
      <c r="BJ147" s="371"/>
      <c r="BK147" s="318"/>
      <c r="BL147" s="319"/>
      <c r="BM147" s="319"/>
      <c r="BN147" s="319"/>
      <c r="BO147" s="319"/>
      <c r="BP147" s="320"/>
      <c r="BQ147" s="321"/>
      <c r="BR147" s="322"/>
      <c r="BS147" s="322"/>
      <c r="BT147" s="322"/>
      <c r="BU147" s="322"/>
      <c r="BV147" s="322"/>
      <c r="BW147" s="323"/>
      <c r="BX147" s="321"/>
      <c r="BY147" s="322"/>
      <c r="BZ147" s="322"/>
      <c r="CA147" s="322"/>
      <c r="CB147" s="322"/>
      <c r="CC147" s="323"/>
      <c r="CD147" s="321"/>
      <c r="CE147" s="322"/>
      <c r="CF147" s="322"/>
      <c r="CG147" s="322"/>
      <c r="CH147" s="322"/>
      <c r="CI147" s="323"/>
    </row>
    <row r="148" spans="1:87" ht="18" customHeight="1" x14ac:dyDescent="0.25">
      <c r="A148" s="75"/>
      <c r="B148" s="324" t="s">
        <v>768</v>
      </c>
      <c r="C148" s="325"/>
      <c r="D148" s="325"/>
      <c r="E148" s="325"/>
      <c r="F148" s="325"/>
      <c r="G148" s="325"/>
      <c r="H148" s="325"/>
      <c r="I148" s="325"/>
      <c r="J148" s="325"/>
      <c r="K148" s="325"/>
      <c r="L148" s="325"/>
      <c r="M148" s="325"/>
      <c r="N148" s="325"/>
      <c r="O148" s="325"/>
      <c r="P148" s="325"/>
      <c r="Q148" s="325"/>
      <c r="R148" s="325"/>
      <c r="S148" s="325"/>
      <c r="T148" s="325"/>
      <c r="U148" s="325"/>
      <c r="V148" s="325"/>
      <c r="W148" s="325"/>
      <c r="X148" s="325"/>
      <c r="Y148" s="326"/>
      <c r="Z148" s="333" t="s">
        <v>779</v>
      </c>
      <c r="AA148" s="334"/>
      <c r="AB148" s="334"/>
      <c r="AC148" s="334"/>
      <c r="AD148" s="335"/>
      <c r="AE148" s="333">
        <v>2</v>
      </c>
      <c r="AF148" s="334"/>
      <c r="AG148" s="334"/>
      <c r="AH148" s="334"/>
      <c r="AI148" s="334"/>
      <c r="AJ148" s="334"/>
      <c r="AK148" s="342" t="s">
        <v>4</v>
      </c>
      <c r="AL148" s="343"/>
      <c r="AM148" s="343"/>
      <c r="AN148" s="343"/>
      <c r="AO148" s="343"/>
      <c r="AP148" s="343"/>
      <c r="AQ148" s="343"/>
      <c r="AR148" s="343"/>
      <c r="AS148" s="343"/>
      <c r="AT148" s="343"/>
      <c r="AU148" s="343"/>
      <c r="AV148" s="343"/>
      <c r="AW148" s="343"/>
      <c r="AX148" s="344"/>
      <c r="AY148" s="409">
        <v>8</v>
      </c>
      <c r="AZ148" s="346"/>
      <c r="BA148" s="346"/>
      <c r="BB148" s="410"/>
      <c r="BC148" s="345">
        <f>+$AE$148*AY148</f>
        <v>16</v>
      </c>
      <c r="BD148" s="346"/>
      <c r="BE148" s="346"/>
      <c r="BF148" s="347"/>
      <c r="BG148" s="285">
        <v>6399</v>
      </c>
      <c r="BH148" s="286"/>
      <c r="BI148" s="286"/>
      <c r="BJ148" s="287"/>
      <c r="BK148" s="288">
        <f>+AY148*BG148</f>
        <v>51192</v>
      </c>
      <c r="BL148" s="289"/>
      <c r="BM148" s="289"/>
      <c r="BN148" s="289"/>
      <c r="BO148" s="289"/>
      <c r="BP148" s="290"/>
      <c r="BQ148" s="291">
        <v>1000</v>
      </c>
      <c r="BR148" s="292"/>
      <c r="BS148" s="292"/>
      <c r="BT148" s="292"/>
      <c r="BU148" s="292"/>
      <c r="BV148" s="292"/>
      <c r="BW148" s="293"/>
      <c r="BX148" s="291">
        <f>+(((BK151+BQ148)*15)/85)</f>
        <v>14602.235294117647</v>
      </c>
      <c r="BY148" s="292"/>
      <c r="BZ148" s="292"/>
      <c r="CA148" s="292"/>
      <c r="CB148" s="292"/>
      <c r="CC148" s="293"/>
      <c r="CD148" s="291">
        <f>+BK151+BQ148+BX148</f>
        <v>97348.23529411765</v>
      </c>
      <c r="CE148" s="292"/>
      <c r="CF148" s="292"/>
      <c r="CG148" s="292"/>
      <c r="CH148" s="292"/>
      <c r="CI148" s="293"/>
    </row>
    <row r="149" spans="1:87" ht="18" customHeight="1" x14ac:dyDescent="0.25">
      <c r="A149" s="75"/>
      <c r="B149" s="327"/>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9"/>
      <c r="Z149" s="336"/>
      <c r="AA149" s="337"/>
      <c r="AB149" s="337"/>
      <c r="AC149" s="337"/>
      <c r="AD149" s="338"/>
      <c r="AE149" s="336"/>
      <c r="AF149" s="337"/>
      <c r="AG149" s="337"/>
      <c r="AH149" s="337"/>
      <c r="AI149" s="337"/>
      <c r="AJ149" s="337"/>
      <c r="AK149" s="300" t="s">
        <v>526</v>
      </c>
      <c r="AL149" s="301"/>
      <c r="AM149" s="301"/>
      <c r="AN149" s="301"/>
      <c r="AO149" s="301"/>
      <c r="AP149" s="301"/>
      <c r="AQ149" s="301"/>
      <c r="AR149" s="301"/>
      <c r="AS149" s="301"/>
      <c r="AT149" s="301"/>
      <c r="AU149" s="301"/>
      <c r="AV149" s="301"/>
      <c r="AW149" s="301"/>
      <c r="AX149" s="302"/>
      <c r="AY149" s="407">
        <v>1</v>
      </c>
      <c r="AZ149" s="304"/>
      <c r="BA149" s="304"/>
      <c r="BB149" s="408"/>
      <c r="BC149" s="306">
        <f t="shared" ref="BC149:BC150" si="10">+$AE$148*AY149</f>
        <v>2</v>
      </c>
      <c r="BD149" s="307"/>
      <c r="BE149" s="307"/>
      <c r="BF149" s="308"/>
      <c r="BG149" s="309">
        <v>7925</v>
      </c>
      <c r="BH149" s="310"/>
      <c r="BI149" s="310"/>
      <c r="BJ149" s="311"/>
      <c r="BK149" s="312">
        <f t="shared" ref="BK149:BK150" si="11">+AY149*BG149</f>
        <v>7925</v>
      </c>
      <c r="BL149" s="313"/>
      <c r="BM149" s="313"/>
      <c r="BN149" s="313"/>
      <c r="BO149" s="313"/>
      <c r="BP149" s="314"/>
      <c r="BQ149" s="294"/>
      <c r="BR149" s="295"/>
      <c r="BS149" s="295"/>
      <c r="BT149" s="295"/>
      <c r="BU149" s="295"/>
      <c r="BV149" s="295"/>
      <c r="BW149" s="296"/>
      <c r="BX149" s="294"/>
      <c r="BY149" s="295"/>
      <c r="BZ149" s="295"/>
      <c r="CA149" s="295"/>
      <c r="CB149" s="295"/>
      <c r="CC149" s="296"/>
      <c r="CD149" s="294"/>
      <c r="CE149" s="295"/>
      <c r="CF149" s="295"/>
      <c r="CG149" s="295"/>
      <c r="CH149" s="295"/>
      <c r="CI149" s="296"/>
    </row>
    <row r="150" spans="1:87" ht="18" customHeight="1" thickBot="1" x14ac:dyDescent="0.3">
      <c r="A150" s="75"/>
      <c r="B150" s="327"/>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9"/>
      <c r="Z150" s="336"/>
      <c r="AA150" s="337"/>
      <c r="AB150" s="337"/>
      <c r="AC150" s="337"/>
      <c r="AD150" s="338"/>
      <c r="AE150" s="336"/>
      <c r="AF150" s="337"/>
      <c r="AG150" s="337"/>
      <c r="AH150" s="337"/>
      <c r="AI150" s="337"/>
      <c r="AJ150" s="337"/>
      <c r="AK150" s="392" t="s">
        <v>530</v>
      </c>
      <c r="AL150" s="393"/>
      <c r="AM150" s="393"/>
      <c r="AN150" s="393"/>
      <c r="AO150" s="393"/>
      <c r="AP150" s="393"/>
      <c r="AQ150" s="393"/>
      <c r="AR150" s="393"/>
      <c r="AS150" s="393"/>
      <c r="AT150" s="393"/>
      <c r="AU150" s="393"/>
      <c r="AV150" s="393"/>
      <c r="AW150" s="393"/>
      <c r="AX150" s="394"/>
      <c r="AY150" s="407">
        <v>1</v>
      </c>
      <c r="AZ150" s="304"/>
      <c r="BA150" s="304"/>
      <c r="BB150" s="408"/>
      <c r="BC150" s="306">
        <f t="shared" si="10"/>
        <v>2</v>
      </c>
      <c r="BD150" s="307"/>
      <c r="BE150" s="307"/>
      <c r="BF150" s="308"/>
      <c r="BG150" s="309">
        <v>22629</v>
      </c>
      <c r="BH150" s="310"/>
      <c r="BI150" s="310"/>
      <c r="BJ150" s="311"/>
      <c r="BK150" s="312">
        <f t="shared" si="11"/>
        <v>22629</v>
      </c>
      <c r="BL150" s="313"/>
      <c r="BM150" s="313"/>
      <c r="BN150" s="313"/>
      <c r="BO150" s="313"/>
      <c r="BP150" s="314"/>
      <c r="BQ150" s="294"/>
      <c r="BR150" s="295"/>
      <c r="BS150" s="295"/>
      <c r="BT150" s="295"/>
      <c r="BU150" s="295"/>
      <c r="BV150" s="295"/>
      <c r="BW150" s="296"/>
      <c r="BX150" s="294"/>
      <c r="BY150" s="295"/>
      <c r="BZ150" s="295"/>
      <c r="CA150" s="295"/>
      <c r="CB150" s="295"/>
      <c r="CC150" s="296"/>
      <c r="CD150" s="294"/>
      <c r="CE150" s="295"/>
      <c r="CF150" s="295"/>
      <c r="CG150" s="295"/>
      <c r="CH150" s="295"/>
      <c r="CI150" s="296"/>
    </row>
    <row r="151" spans="1:87" ht="18" customHeight="1" thickBot="1" x14ac:dyDescent="0.3">
      <c r="A151" s="75"/>
      <c r="B151" s="377"/>
      <c r="C151" s="378"/>
      <c r="D151" s="378"/>
      <c r="E151" s="378"/>
      <c r="F151" s="378"/>
      <c r="G151" s="378"/>
      <c r="H151" s="378"/>
      <c r="I151" s="378"/>
      <c r="J151" s="378"/>
      <c r="K151" s="378"/>
      <c r="L151" s="378"/>
      <c r="M151" s="378"/>
      <c r="N151" s="378"/>
      <c r="O151" s="378"/>
      <c r="P151" s="378"/>
      <c r="Q151" s="378"/>
      <c r="R151" s="378"/>
      <c r="S151" s="378"/>
      <c r="T151" s="378"/>
      <c r="U151" s="378"/>
      <c r="V151" s="378"/>
      <c r="W151" s="378"/>
      <c r="X151" s="378"/>
      <c r="Y151" s="378"/>
      <c r="Z151" s="378"/>
      <c r="AA151" s="378"/>
      <c r="AB151" s="378"/>
      <c r="AC151" s="378"/>
      <c r="AD151" s="378"/>
      <c r="AE151" s="378"/>
      <c r="AF151" s="378"/>
      <c r="AG151" s="378"/>
      <c r="AH151" s="378"/>
      <c r="AI151" s="378"/>
      <c r="AJ151" s="379"/>
      <c r="AK151" s="380" t="s">
        <v>3</v>
      </c>
      <c r="AL151" s="381"/>
      <c r="AM151" s="381"/>
      <c r="AN151" s="381"/>
      <c r="AO151" s="381"/>
      <c r="AP151" s="381"/>
      <c r="AQ151" s="381"/>
      <c r="AR151" s="381"/>
      <c r="AS151" s="381"/>
      <c r="AT151" s="381"/>
      <c r="AU151" s="381"/>
      <c r="AV151" s="381"/>
      <c r="AW151" s="381"/>
      <c r="AX151" s="381"/>
      <c r="AY151" s="382"/>
      <c r="AZ151" s="382"/>
      <c r="BA151" s="382"/>
      <c r="BB151" s="382"/>
      <c r="BC151" s="382"/>
      <c r="BD151" s="382"/>
      <c r="BE151" s="382"/>
      <c r="BF151" s="382"/>
      <c r="BG151" s="382"/>
      <c r="BH151" s="382"/>
      <c r="BI151" s="382"/>
      <c r="BJ151" s="383"/>
      <c r="BK151" s="384">
        <f>SUM(BK148:BK150)</f>
        <v>81746</v>
      </c>
      <c r="BL151" s="385"/>
      <c r="BM151" s="385"/>
      <c r="BN151" s="385"/>
      <c r="BO151" s="385"/>
      <c r="BP151" s="386"/>
      <c r="BQ151" s="387" t="s">
        <v>100</v>
      </c>
      <c r="BR151" s="388"/>
      <c r="BS151" s="388"/>
      <c r="BT151" s="388"/>
      <c r="BU151" s="388"/>
      <c r="BV151" s="388"/>
      <c r="BW151" s="388"/>
      <c r="BX151" s="388"/>
      <c r="BY151" s="388"/>
      <c r="BZ151" s="388"/>
      <c r="CA151" s="388"/>
      <c r="CB151" s="388"/>
      <c r="CC151" s="389"/>
      <c r="CD151" s="390">
        <f>+CD148*AE148</f>
        <v>194696.4705882353</v>
      </c>
      <c r="CE151" s="390"/>
      <c r="CF151" s="390"/>
      <c r="CG151" s="390"/>
      <c r="CH151" s="390"/>
      <c r="CI151" s="391"/>
    </row>
    <row r="152" spans="1:87" ht="18" customHeight="1" thickBot="1" x14ac:dyDescent="0.3">
      <c r="A152" s="75"/>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76"/>
      <c r="AG152" s="76"/>
      <c r="AH152" s="76"/>
      <c r="AI152" s="76"/>
      <c r="AJ152" s="76"/>
      <c r="BG152" s="78"/>
      <c r="BH152" s="78"/>
      <c r="BI152" s="78"/>
      <c r="BJ152" s="78"/>
      <c r="BK152" s="79"/>
      <c r="BL152" s="79"/>
      <c r="BM152" s="79"/>
      <c r="BN152" s="79"/>
      <c r="BO152" s="79"/>
      <c r="BP152" s="79"/>
      <c r="BQ152" s="79"/>
      <c r="BR152" s="79"/>
      <c r="BS152" s="79"/>
      <c r="BT152" s="79"/>
      <c r="BU152" s="79"/>
      <c r="BV152" s="79"/>
      <c r="BW152" s="79"/>
      <c r="BX152" s="79"/>
      <c r="BY152" s="79"/>
      <c r="BZ152" s="79"/>
      <c r="CA152" s="79"/>
      <c r="CB152" s="79"/>
      <c r="CC152" s="79"/>
      <c r="CD152" s="79"/>
      <c r="CE152" s="79"/>
      <c r="CF152" s="79"/>
      <c r="CG152" s="79"/>
      <c r="CH152" s="79"/>
      <c r="CI152" s="79"/>
    </row>
    <row r="153" spans="1:87" ht="18" customHeight="1" x14ac:dyDescent="0.25">
      <c r="A153" s="75"/>
      <c r="B153" s="348" t="s">
        <v>0</v>
      </c>
      <c r="C153" s="349"/>
      <c r="D153" s="349"/>
      <c r="E153" s="349"/>
      <c r="F153" s="349"/>
      <c r="G153" s="349"/>
      <c r="H153" s="349"/>
      <c r="I153" s="349"/>
      <c r="J153" s="349"/>
      <c r="K153" s="349"/>
      <c r="L153" s="349"/>
      <c r="M153" s="349"/>
      <c r="N153" s="349"/>
      <c r="O153" s="349"/>
      <c r="P153" s="349"/>
      <c r="Q153" s="349"/>
      <c r="R153" s="349"/>
      <c r="S153" s="349"/>
      <c r="T153" s="349"/>
      <c r="U153" s="349"/>
      <c r="V153" s="349"/>
      <c r="W153" s="349"/>
      <c r="X153" s="349"/>
      <c r="Y153" s="350"/>
      <c r="Z153" s="348" t="s">
        <v>80</v>
      </c>
      <c r="AA153" s="349"/>
      <c r="AB153" s="349"/>
      <c r="AC153" s="349"/>
      <c r="AD153" s="350"/>
      <c r="AE153" s="357" t="s">
        <v>79</v>
      </c>
      <c r="AF153" s="358"/>
      <c r="AG153" s="358"/>
      <c r="AH153" s="358"/>
      <c r="AI153" s="358"/>
      <c r="AJ153" s="359"/>
      <c r="AK153" s="357" t="s">
        <v>81</v>
      </c>
      <c r="AL153" s="358"/>
      <c r="AM153" s="358"/>
      <c r="AN153" s="358"/>
      <c r="AO153" s="358"/>
      <c r="AP153" s="358"/>
      <c r="AQ153" s="358"/>
      <c r="AR153" s="358"/>
      <c r="AS153" s="358"/>
      <c r="AT153" s="358"/>
      <c r="AU153" s="358"/>
      <c r="AV153" s="358"/>
      <c r="AW153" s="358"/>
      <c r="AX153" s="359"/>
      <c r="AY153" s="357" t="s">
        <v>1</v>
      </c>
      <c r="AZ153" s="358"/>
      <c r="BA153" s="358"/>
      <c r="BB153" s="359"/>
      <c r="BC153" s="348" t="s">
        <v>104</v>
      </c>
      <c r="BD153" s="349"/>
      <c r="BE153" s="349"/>
      <c r="BF153" s="350"/>
      <c r="BG153" s="366" t="s">
        <v>82</v>
      </c>
      <c r="BH153" s="367"/>
      <c r="BI153" s="367"/>
      <c r="BJ153" s="368"/>
      <c r="BK153" s="315" t="s">
        <v>99</v>
      </c>
      <c r="BL153" s="316"/>
      <c r="BM153" s="316"/>
      <c r="BN153" s="316"/>
      <c r="BO153" s="316"/>
      <c r="BP153" s="317"/>
      <c r="BQ153" s="315" t="s">
        <v>83</v>
      </c>
      <c r="BR153" s="316"/>
      <c r="BS153" s="316"/>
      <c r="BT153" s="316"/>
      <c r="BU153" s="316"/>
      <c r="BV153" s="316"/>
      <c r="BW153" s="317"/>
      <c r="BX153" s="315" t="s">
        <v>84</v>
      </c>
      <c r="BY153" s="316"/>
      <c r="BZ153" s="316"/>
      <c r="CA153" s="316"/>
      <c r="CB153" s="316"/>
      <c r="CC153" s="317"/>
      <c r="CD153" s="315" t="s">
        <v>85</v>
      </c>
      <c r="CE153" s="316"/>
      <c r="CF153" s="316"/>
      <c r="CG153" s="316"/>
      <c r="CH153" s="316"/>
      <c r="CI153" s="317"/>
    </row>
    <row r="154" spans="1:87" ht="18" customHeight="1" x14ac:dyDescent="0.25">
      <c r="A154" s="75"/>
      <c r="B154" s="351"/>
      <c r="C154" s="352"/>
      <c r="D154" s="352"/>
      <c r="E154" s="352"/>
      <c r="F154" s="352"/>
      <c r="G154" s="352"/>
      <c r="H154" s="352"/>
      <c r="I154" s="352"/>
      <c r="J154" s="352"/>
      <c r="K154" s="352"/>
      <c r="L154" s="352"/>
      <c r="M154" s="352"/>
      <c r="N154" s="352"/>
      <c r="O154" s="352"/>
      <c r="P154" s="352"/>
      <c r="Q154" s="352"/>
      <c r="R154" s="352"/>
      <c r="S154" s="352"/>
      <c r="T154" s="352"/>
      <c r="U154" s="352"/>
      <c r="V154" s="352"/>
      <c r="W154" s="352"/>
      <c r="X154" s="352"/>
      <c r="Y154" s="353"/>
      <c r="Z154" s="351"/>
      <c r="AA154" s="352"/>
      <c r="AB154" s="352"/>
      <c r="AC154" s="352"/>
      <c r="AD154" s="353"/>
      <c r="AE154" s="360"/>
      <c r="AF154" s="361"/>
      <c r="AG154" s="361"/>
      <c r="AH154" s="361"/>
      <c r="AI154" s="361"/>
      <c r="AJ154" s="362"/>
      <c r="AK154" s="360"/>
      <c r="AL154" s="361"/>
      <c r="AM154" s="361"/>
      <c r="AN154" s="361"/>
      <c r="AO154" s="361"/>
      <c r="AP154" s="361"/>
      <c r="AQ154" s="361"/>
      <c r="AR154" s="361"/>
      <c r="AS154" s="361"/>
      <c r="AT154" s="361"/>
      <c r="AU154" s="361"/>
      <c r="AV154" s="361"/>
      <c r="AW154" s="361"/>
      <c r="AX154" s="362"/>
      <c r="AY154" s="360"/>
      <c r="AZ154" s="361"/>
      <c r="BA154" s="361"/>
      <c r="BB154" s="362"/>
      <c r="BC154" s="351"/>
      <c r="BD154" s="352"/>
      <c r="BE154" s="352"/>
      <c r="BF154" s="353"/>
      <c r="BG154" s="369"/>
      <c r="BH154" s="370"/>
      <c r="BI154" s="370"/>
      <c r="BJ154" s="371"/>
      <c r="BK154" s="318"/>
      <c r="BL154" s="319"/>
      <c r="BM154" s="319"/>
      <c r="BN154" s="319"/>
      <c r="BO154" s="319"/>
      <c r="BP154" s="320"/>
      <c r="BQ154" s="318"/>
      <c r="BR154" s="319"/>
      <c r="BS154" s="319"/>
      <c r="BT154" s="319"/>
      <c r="BU154" s="319"/>
      <c r="BV154" s="319"/>
      <c r="BW154" s="320"/>
      <c r="BX154" s="318"/>
      <c r="BY154" s="319"/>
      <c r="BZ154" s="319"/>
      <c r="CA154" s="319"/>
      <c r="CB154" s="319"/>
      <c r="CC154" s="320"/>
      <c r="CD154" s="318"/>
      <c r="CE154" s="319"/>
      <c r="CF154" s="319"/>
      <c r="CG154" s="319"/>
      <c r="CH154" s="319"/>
      <c r="CI154" s="320"/>
    </row>
    <row r="155" spans="1:87" ht="18" customHeight="1" thickBot="1" x14ac:dyDescent="0.3">
      <c r="A155" s="75"/>
      <c r="B155" s="354"/>
      <c r="C155" s="355"/>
      <c r="D155" s="355"/>
      <c r="E155" s="355"/>
      <c r="F155" s="355"/>
      <c r="G155" s="355"/>
      <c r="H155" s="355"/>
      <c r="I155" s="355"/>
      <c r="J155" s="355"/>
      <c r="K155" s="355"/>
      <c r="L155" s="355"/>
      <c r="M155" s="355"/>
      <c r="N155" s="355"/>
      <c r="O155" s="355"/>
      <c r="P155" s="355"/>
      <c r="Q155" s="355"/>
      <c r="R155" s="355"/>
      <c r="S155" s="355"/>
      <c r="T155" s="355"/>
      <c r="U155" s="355"/>
      <c r="V155" s="355"/>
      <c r="W155" s="355"/>
      <c r="X155" s="355"/>
      <c r="Y155" s="356"/>
      <c r="Z155" s="354"/>
      <c r="AA155" s="355"/>
      <c r="AB155" s="355"/>
      <c r="AC155" s="355"/>
      <c r="AD155" s="356"/>
      <c r="AE155" s="363"/>
      <c r="AF155" s="364"/>
      <c r="AG155" s="364"/>
      <c r="AH155" s="364"/>
      <c r="AI155" s="364"/>
      <c r="AJ155" s="365"/>
      <c r="AK155" s="360"/>
      <c r="AL155" s="361"/>
      <c r="AM155" s="361"/>
      <c r="AN155" s="361"/>
      <c r="AO155" s="361"/>
      <c r="AP155" s="361"/>
      <c r="AQ155" s="361"/>
      <c r="AR155" s="361"/>
      <c r="AS155" s="361"/>
      <c r="AT155" s="361"/>
      <c r="AU155" s="361"/>
      <c r="AV155" s="361"/>
      <c r="AW155" s="361"/>
      <c r="AX155" s="362"/>
      <c r="AY155" s="360"/>
      <c r="AZ155" s="361"/>
      <c r="BA155" s="361"/>
      <c r="BB155" s="362"/>
      <c r="BC155" s="351"/>
      <c r="BD155" s="352"/>
      <c r="BE155" s="352"/>
      <c r="BF155" s="353"/>
      <c r="BG155" s="369"/>
      <c r="BH155" s="370"/>
      <c r="BI155" s="370"/>
      <c r="BJ155" s="371"/>
      <c r="BK155" s="318"/>
      <c r="BL155" s="319"/>
      <c r="BM155" s="319"/>
      <c r="BN155" s="319"/>
      <c r="BO155" s="319"/>
      <c r="BP155" s="320"/>
      <c r="BQ155" s="321"/>
      <c r="BR155" s="322"/>
      <c r="BS155" s="322"/>
      <c r="BT155" s="322"/>
      <c r="BU155" s="322"/>
      <c r="BV155" s="322"/>
      <c r="BW155" s="323"/>
      <c r="BX155" s="321"/>
      <c r="BY155" s="322"/>
      <c r="BZ155" s="322"/>
      <c r="CA155" s="322"/>
      <c r="CB155" s="322"/>
      <c r="CC155" s="323"/>
      <c r="CD155" s="321"/>
      <c r="CE155" s="322"/>
      <c r="CF155" s="322"/>
      <c r="CG155" s="322"/>
      <c r="CH155" s="322"/>
      <c r="CI155" s="323"/>
    </row>
    <row r="156" spans="1:87" ht="18" customHeight="1" x14ac:dyDescent="0.25">
      <c r="A156" s="75"/>
      <c r="B156" s="324" t="s">
        <v>769</v>
      </c>
      <c r="C156" s="325"/>
      <c r="D156" s="325"/>
      <c r="E156" s="325"/>
      <c r="F156" s="325"/>
      <c r="G156" s="325"/>
      <c r="H156" s="325"/>
      <c r="I156" s="325"/>
      <c r="J156" s="325"/>
      <c r="K156" s="325"/>
      <c r="L156" s="325"/>
      <c r="M156" s="325"/>
      <c r="N156" s="325"/>
      <c r="O156" s="325"/>
      <c r="P156" s="325"/>
      <c r="Q156" s="325"/>
      <c r="R156" s="325"/>
      <c r="S156" s="325"/>
      <c r="T156" s="325"/>
      <c r="U156" s="325"/>
      <c r="V156" s="325"/>
      <c r="W156" s="325"/>
      <c r="X156" s="325"/>
      <c r="Y156" s="326"/>
      <c r="Z156" s="333" t="s">
        <v>780</v>
      </c>
      <c r="AA156" s="334"/>
      <c r="AB156" s="334"/>
      <c r="AC156" s="334"/>
      <c r="AD156" s="335"/>
      <c r="AE156" s="333">
        <v>2</v>
      </c>
      <c r="AF156" s="334"/>
      <c r="AG156" s="334"/>
      <c r="AH156" s="334"/>
      <c r="AI156" s="334"/>
      <c r="AJ156" s="334"/>
      <c r="AK156" s="342" t="s">
        <v>41</v>
      </c>
      <c r="AL156" s="343"/>
      <c r="AM156" s="343"/>
      <c r="AN156" s="343"/>
      <c r="AO156" s="343"/>
      <c r="AP156" s="343"/>
      <c r="AQ156" s="343"/>
      <c r="AR156" s="343"/>
      <c r="AS156" s="343"/>
      <c r="AT156" s="343"/>
      <c r="AU156" s="343"/>
      <c r="AV156" s="343"/>
      <c r="AW156" s="343"/>
      <c r="AX156" s="344"/>
      <c r="AY156" s="409">
        <v>0.25</v>
      </c>
      <c r="AZ156" s="346"/>
      <c r="BA156" s="346"/>
      <c r="BB156" s="410"/>
      <c r="BC156" s="345">
        <f>+$AE$156*AY156</f>
        <v>0.5</v>
      </c>
      <c r="BD156" s="346"/>
      <c r="BE156" s="346"/>
      <c r="BF156" s="347"/>
      <c r="BG156" s="285">
        <v>22629</v>
      </c>
      <c r="BH156" s="286"/>
      <c r="BI156" s="286"/>
      <c r="BJ156" s="287"/>
      <c r="BK156" s="288">
        <f>+AY156*BG156</f>
        <v>5657.25</v>
      </c>
      <c r="BL156" s="289"/>
      <c r="BM156" s="289"/>
      <c r="BN156" s="289"/>
      <c r="BO156" s="289"/>
      <c r="BP156" s="290"/>
      <c r="BQ156" s="291">
        <v>1000</v>
      </c>
      <c r="BR156" s="292"/>
      <c r="BS156" s="292"/>
      <c r="BT156" s="292"/>
      <c r="BU156" s="292"/>
      <c r="BV156" s="292"/>
      <c r="BW156" s="293"/>
      <c r="BX156" s="291">
        <f>+(((BK169+BQ156)*15)/85)</f>
        <v>11236.89705882353</v>
      </c>
      <c r="BY156" s="292"/>
      <c r="BZ156" s="292"/>
      <c r="CA156" s="292"/>
      <c r="CB156" s="292"/>
      <c r="CC156" s="293"/>
      <c r="CD156" s="291">
        <f>+BK169+BQ156+BX156</f>
        <v>74912.647058823524</v>
      </c>
      <c r="CE156" s="292"/>
      <c r="CF156" s="292"/>
      <c r="CG156" s="292"/>
      <c r="CH156" s="292"/>
      <c r="CI156" s="293"/>
    </row>
    <row r="157" spans="1:87" ht="18" customHeight="1" x14ac:dyDescent="0.25">
      <c r="A157" s="75"/>
      <c r="B157" s="327"/>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9"/>
      <c r="Z157" s="336"/>
      <c r="AA157" s="337"/>
      <c r="AB157" s="337"/>
      <c r="AC157" s="337"/>
      <c r="AD157" s="338"/>
      <c r="AE157" s="336"/>
      <c r="AF157" s="337"/>
      <c r="AG157" s="337"/>
      <c r="AH157" s="337"/>
      <c r="AI157" s="337"/>
      <c r="AJ157" s="337"/>
      <c r="AK157" s="300" t="s">
        <v>4</v>
      </c>
      <c r="AL157" s="301"/>
      <c r="AM157" s="301"/>
      <c r="AN157" s="301"/>
      <c r="AO157" s="301"/>
      <c r="AP157" s="301"/>
      <c r="AQ157" s="301"/>
      <c r="AR157" s="301"/>
      <c r="AS157" s="301"/>
      <c r="AT157" s="301"/>
      <c r="AU157" s="301"/>
      <c r="AV157" s="301"/>
      <c r="AW157" s="301"/>
      <c r="AX157" s="302"/>
      <c r="AY157" s="407">
        <v>0.25</v>
      </c>
      <c r="AZ157" s="304"/>
      <c r="BA157" s="304"/>
      <c r="BB157" s="408"/>
      <c r="BC157" s="306">
        <f t="shared" ref="BC157:BC168" si="12">+$AE$156*AY157</f>
        <v>0.5</v>
      </c>
      <c r="BD157" s="307"/>
      <c r="BE157" s="307"/>
      <c r="BF157" s="308"/>
      <c r="BG157" s="309">
        <v>6399</v>
      </c>
      <c r="BH157" s="310"/>
      <c r="BI157" s="310"/>
      <c r="BJ157" s="311"/>
      <c r="BK157" s="312">
        <f t="shared" ref="BK157:BK168" si="13">+AY157*BG157</f>
        <v>1599.75</v>
      </c>
      <c r="BL157" s="313"/>
      <c r="BM157" s="313"/>
      <c r="BN157" s="313"/>
      <c r="BO157" s="313"/>
      <c r="BP157" s="314"/>
      <c r="BQ157" s="294"/>
      <c r="BR157" s="295"/>
      <c r="BS157" s="295"/>
      <c r="BT157" s="295"/>
      <c r="BU157" s="295"/>
      <c r="BV157" s="295"/>
      <c r="BW157" s="296"/>
      <c r="BX157" s="294"/>
      <c r="BY157" s="295"/>
      <c r="BZ157" s="295"/>
      <c r="CA157" s="295"/>
      <c r="CB157" s="295"/>
      <c r="CC157" s="296"/>
      <c r="CD157" s="294"/>
      <c r="CE157" s="295"/>
      <c r="CF157" s="295"/>
      <c r="CG157" s="295"/>
      <c r="CH157" s="295"/>
      <c r="CI157" s="296"/>
    </row>
    <row r="158" spans="1:87" ht="18" customHeight="1" x14ac:dyDescent="0.25">
      <c r="A158" s="75"/>
      <c r="B158" s="327"/>
      <c r="C158" s="328"/>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9"/>
      <c r="Z158" s="336"/>
      <c r="AA158" s="337"/>
      <c r="AB158" s="337"/>
      <c r="AC158" s="337"/>
      <c r="AD158" s="338"/>
      <c r="AE158" s="336"/>
      <c r="AF158" s="337"/>
      <c r="AG158" s="337"/>
      <c r="AH158" s="337"/>
      <c r="AI158" s="337"/>
      <c r="AJ158" s="337"/>
      <c r="AK158" s="300" t="s">
        <v>527</v>
      </c>
      <c r="AL158" s="301"/>
      <c r="AM158" s="301"/>
      <c r="AN158" s="301"/>
      <c r="AO158" s="301"/>
      <c r="AP158" s="301"/>
      <c r="AQ158" s="301"/>
      <c r="AR158" s="301"/>
      <c r="AS158" s="301"/>
      <c r="AT158" s="301"/>
      <c r="AU158" s="301"/>
      <c r="AV158" s="301"/>
      <c r="AW158" s="301"/>
      <c r="AX158" s="302"/>
      <c r="AY158" s="407">
        <v>0.25</v>
      </c>
      <c r="AZ158" s="304"/>
      <c r="BA158" s="304"/>
      <c r="BB158" s="408"/>
      <c r="BC158" s="306">
        <f t="shared" si="12"/>
        <v>0.5</v>
      </c>
      <c r="BD158" s="307"/>
      <c r="BE158" s="307"/>
      <c r="BF158" s="308"/>
      <c r="BG158" s="309">
        <v>18911</v>
      </c>
      <c r="BH158" s="310"/>
      <c r="BI158" s="310"/>
      <c r="BJ158" s="311"/>
      <c r="BK158" s="312">
        <f t="shared" si="13"/>
        <v>4727.75</v>
      </c>
      <c r="BL158" s="313"/>
      <c r="BM158" s="313"/>
      <c r="BN158" s="313"/>
      <c r="BO158" s="313"/>
      <c r="BP158" s="314"/>
      <c r="BQ158" s="294"/>
      <c r="BR158" s="295"/>
      <c r="BS158" s="295"/>
      <c r="BT158" s="295"/>
      <c r="BU158" s="295"/>
      <c r="BV158" s="295"/>
      <c r="BW158" s="296"/>
      <c r="BX158" s="294"/>
      <c r="BY158" s="295"/>
      <c r="BZ158" s="295"/>
      <c r="CA158" s="295"/>
      <c r="CB158" s="295"/>
      <c r="CC158" s="296"/>
      <c r="CD158" s="294"/>
      <c r="CE158" s="295"/>
      <c r="CF158" s="295"/>
      <c r="CG158" s="295"/>
      <c r="CH158" s="295"/>
      <c r="CI158" s="296"/>
    </row>
    <row r="159" spans="1:87" ht="18" customHeight="1" x14ac:dyDescent="0.25">
      <c r="A159" s="75"/>
      <c r="B159" s="327"/>
      <c r="C159" s="328"/>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9"/>
      <c r="Z159" s="336"/>
      <c r="AA159" s="337"/>
      <c r="AB159" s="337"/>
      <c r="AC159" s="337"/>
      <c r="AD159" s="338"/>
      <c r="AE159" s="336"/>
      <c r="AF159" s="337"/>
      <c r="AG159" s="337"/>
      <c r="AH159" s="337"/>
      <c r="AI159" s="337"/>
      <c r="AJ159" s="337"/>
      <c r="AK159" s="300" t="s">
        <v>13</v>
      </c>
      <c r="AL159" s="301"/>
      <c r="AM159" s="301"/>
      <c r="AN159" s="301"/>
      <c r="AO159" s="301"/>
      <c r="AP159" s="301"/>
      <c r="AQ159" s="301"/>
      <c r="AR159" s="301"/>
      <c r="AS159" s="301"/>
      <c r="AT159" s="301"/>
      <c r="AU159" s="301"/>
      <c r="AV159" s="301"/>
      <c r="AW159" s="301"/>
      <c r="AX159" s="302"/>
      <c r="AY159" s="407">
        <v>0.25</v>
      </c>
      <c r="AZ159" s="304"/>
      <c r="BA159" s="304"/>
      <c r="BB159" s="408"/>
      <c r="BC159" s="306">
        <f t="shared" si="12"/>
        <v>0.5</v>
      </c>
      <c r="BD159" s="307"/>
      <c r="BE159" s="307"/>
      <c r="BF159" s="308"/>
      <c r="BG159" s="309">
        <v>40826</v>
      </c>
      <c r="BH159" s="310"/>
      <c r="BI159" s="310"/>
      <c r="BJ159" s="311"/>
      <c r="BK159" s="312">
        <f t="shared" si="13"/>
        <v>10206.5</v>
      </c>
      <c r="BL159" s="313"/>
      <c r="BM159" s="313"/>
      <c r="BN159" s="313"/>
      <c r="BO159" s="313"/>
      <c r="BP159" s="314"/>
      <c r="BQ159" s="294"/>
      <c r="BR159" s="295"/>
      <c r="BS159" s="295"/>
      <c r="BT159" s="295"/>
      <c r="BU159" s="295"/>
      <c r="BV159" s="295"/>
      <c r="BW159" s="296"/>
      <c r="BX159" s="294"/>
      <c r="BY159" s="295"/>
      <c r="BZ159" s="295"/>
      <c r="CA159" s="295"/>
      <c r="CB159" s="295"/>
      <c r="CC159" s="296"/>
      <c r="CD159" s="294"/>
      <c r="CE159" s="295"/>
      <c r="CF159" s="295"/>
      <c r="CG159" s="295"/>
      <c r="CH159" s="295"/>
      <c r="CI159" s="296"/>
    </row>
    <row r="160" spans="1:87" ht="18" customHeight="1" x14ac:dyDescent="0.25">
      <c r="A160" s="75"/>
      <c r="B160" s="327"/>
      <c r="C160" s="328"/>
      <c r="D160" s="328"/>
      <c r="E160" s="328"/>
      <c r="F160" s="328"/>
      <c r="G160" s="328"/>
      <c r="H160" s="328"/>
      <c r="I160" s="328"/>
      <c r="J160" s="328"/>
      <c r="K160" s="328"/>
      <c r="L160" s="328"/>
      <c r="M160" s="328"/>
      <c r="N160" s="328"/>
      <c r="O160" s="328"/>
      <c r="P160" s="328"/>
      <c r="Q160" s="328"/>
      <c r="R160" s="328"/>
      <c r="S160" s="328"/>
      <c r="T160" s="328"/>
      <c r="U160" s="328"/>
      <c r="V160" s="328"/>
      <c r="W160" s="328"/>
      <c r="X160" s="328"/>
      <c r="Y160" s="329"/>
      <c r="Z160" s="336"/>
      <c r="AA160" s="337"/>
      <c r="AB160" s="337"/>
      <c r="AC160" s="337"/>
      <c r="AD160" s="338"/>
      <c r="AE160" s="336"/>
      <c r="AF160" s="337"/>
      <c r="AG160" s="337"/>
      <c r="AH160" s="337"/>
      <c r="AI160" s="337"/>
      <c r="AJ160" s="337"/>
      <c r="AK160" s="300" t="s">
        <v>40</v>
      </c>
      <c r="AL160" s="301"/>
      <c r="AM160" s="301"/>
      <c r="AN160" s="301"/>
      <c r="AO160" s="301"/>
      <c r="AP160" s="301"/>
      <c r="AQ160" s="301"/>
      <c r="AR160" s="301"/>
      <c r="AS160" s="301"/>
      <c r="AT160" s="301"/>
      <c r="AU160" s="301"/>
      <c r="AV160" s="301"/>
      <c r="AW160" s="301"/>
      <c r="AX160" s="302"/>
      <c r="AY160" s="407">
        <v>0.25</v>
      </c>
      <c r="AZ160" s="304"/>
      <c r="BA160" s="304"/>
      <c r="BB160" s="408"/>
      <c r="BC160" s="306">
        <f t="shared" si="12"/>
        <v>0.5</v>
      </c>
      <c r="BD160" s="307"/>
      <c r="BE160" s="307"/>
      <c r="BF160" s="308"/>
      <c r="BG160" s="309">
        <v>26988</v>
      </c>
      <c r="BH160" s="310"/>
      <c r="BI160" s="310"/>
      <c r="BJ160" s="311"/>
      <c r="BK160" s="312">
        <f t="shared" si="13"/>
        <v>6747</v>
      </c>
      <c r="BL160" s="313"/>
      <c r="BM160" s="313"/>
      <c r="BN160" s="313"/>
      <c r="BO160" s="313"/>
      <c r="BP160" s="314"/>
      <c r="BQ160" s="294"/>
      <c r="BR160" s="295"/>
      <c r="BS160" s="295"/>
      <c r="BT160" s="295"/>
      <c r="BU160" s="295"/>
      <c r="BV160" s="295"/>
      <c r="BW160" s="296"/>
      <c r="BX160" s="294"/>
      <c r="BY160" s="295"/>
      <c r="BZ160" s="295"/>
      <c r="CA160" s="295"/>
      <c r="CB160" s="295"/>
      <c r="CC160" s="296"/>
      <c r="CD160" s="294"/>
      <c r="CE160" s="295"/>
      <c r="CF160" s="295"/>
      <c r="CG160" s="295"/>
      <c r="CH160" s="295"/>
      <c r="CI160" s="296"/>
    </row>
    <row r="161" spans="1:87" ht="18" customHeight="1" x14ac:dyDescent="0.25">
      <c r="A161" s="75"/>
      <c r="B161" s="327"/>
      <c r="C161" s="328"/>
      <c r="D161" s="328"/>
      <c r="E161" s="328"/>
      <c r="F161" s="328"/>
      <c r="G161" s="328"/>
      <c r="H161" s="328"/>
      <c r="I161" s="328"/>
      <c r="J161" s="328"/>
      <c r="K161" s="328"/>
      <c r="L161" s="328"/>
      <c r="M161" s="328"/>
      <c r="N161" s="328"/>
      <c r="O161" s="328"/>
      <c r="P161" s="328"/>
      <c r="Q161" s="328"/>
      <c r="R161" s="328"/>
      <c r="S161" s="328"/>
      <c r="T161" s="328"/>
      <c r="U161" s="328"/>
      <c r="V161" s="328"/>
      <c r="W161" s="328"/>
      <c r="X161" s="328"/>
      <c r="Y161" s="329"/>
      <c r="Z161" s="336"/>
      <c r="AA161" s="337"/>
      <c r="AB161" s="337"/>
      <c r="AC161" s="337"/>
      <c r="AD161" s="338"/>
      <c r="AE161" s="336"/>
      <c r="AF161" s="337"/>
      <c r="AG161" s="337"/>
      <c r="AH161" s="337"/>
      <c r="AI161" s="337"/>
      <c r="AJ161" s="337"/>
      <c r="AK161" s="300" t="s">
        <v>528</v>
      </c>
      <c r="AL161" s="301"/>
      <c r="AM161" s="301"/>
      <c r="AN161" s="301"/>
      <c r="AO161" s="301"/>
      <c r="AP161" s="301"/>
      <c r="AQ161" s="301"/>
      <c r="AR161" s="301"/>
      <c r="AS161" s="301"/>
      <c r="AT161" s="301"/>
      <c r="AU161" s="301"/>
      <c r="AV161" s="301"/>
      <c r="AW161" s="301"/>
      <c r="AX161" s="302"/>
      <c r="AY161" s="407">
        <v>0.25</v>
      </c>
      <c r="AZ161" s="304"/>
      <c r="BA161" s="304"/>
      <c r="BB161" s="408"/>
      <c r="BC161" s="306">
        <f t="shared" si="12"/>
        <v>0.5</v>
      </c>
      <c r="BD161" s="307"/>
      <c r="BE161" s="307"/>
      <c r="BF161" s="308"/>
      <c r="BG161" s="309">
        <v>22530</v>
      </c>
      <c r="BH161" s="310"/>
      <c r="BI161" s="310"/>
      <c r="BJ161" s="311"/>
      <c r="BK161" s="312">
        <f t="shared" si="13"/>
        <v>5632.5</v>
      </c>
      <c r="BL161" s="313"/>
      <c r="BM161" s="313"/>
      <c r="BN161" s="313"/>
      <c r="BO161" s="313"/>
      <c r="BP161" s="314"/>
      <c r="BQ161" s="294"/>
      <c r="BR161" s="295"/>
      <c r="BS161" s="295"/>
      <c r="BT161" s="295"/>
      <c r="BU161" s="295"/>
      <c r="BV161" s="295"/>
      <c r="BW161" s="296"/>
      <c r="BX161" s="294"/>
      <c r="BY161" s="295"/>
      <c r="BZ161" s="295"/>
      <c r="CA161" s="295"/>
      <c r="CB161" s="295"/>
      <c r="CC161" s="296"/>
      <c r="CD161" s="294"/>
      <c r="CE161" s="295"/>
      <c r="CF161" s="295"/>
      <c r="CG161" s="295"/>
      <c r="CH161" s="295"/>
      <c r="CI161" s="296"/>
    </row>
    <row r="162" spans="1:87" ht="18" customHeight="1" x14ac:dyDescent="0.25">
      <c r="A162" s="75"/>
      <c r="B162" s="327"/>
      <c r="C162" s="328"/>
      <c r="D162" s="328"/>
      <c r="E162" s="328"/>
      <c r="F162" s="328"/>
      <c r="G162" s="328"/>
      <c r="H162" s="328"/>
      <c r="I162" s="328"/>
      <c r="J162" s="328"/>
      <c r="K162" s="328"/>
      <c r="L162" s="328"/>
      <c r="M162" s="328"/>
      <c r="N162" s="328"/>
      <c r="O162" s="328"/>
      <c r="P162" s="328"/>
      <c r="Q162" s="328"/>
      <c r="R162" s="328"/>
      <c r="S162" s="328"/>
      <c r="T162" s="328"/>
      <c r="U162" s="328"/>
      <c r="V162" s="328"/>
      <c r="W162" s="328"/>
      <c r="X162" s="328"/>
      <c r="Y162" s="329"/>
      <c r="Z162" s="336"/>
      <c r="AA162" s="337"/>
      <c r="AB162" s="337"/>
      <c r="AC162" s="337"/>
      <c r="AD162" s="338"/>
      <c r="AE162" s="336"/>
      <c r="AF162" s="337"/>
      <c r="AG162" s="337"/>
      <c r="AH162" s="337"/>
      <c r="AI162" s="337"/>
      <c r="AJ162" s="337"/>
      <c r="AK162" s="300" t="s">
        <v>17</v>
      </c>
      <c r="AL162" s="301"/>
      <c r="AM162" s="301"/>
      <c r="AN162" s="301"/>
      <c r="AO162" s="301"/>
      <c r="AP162" s="301"/>
      <c r="AQ162" s="301"/>
      <c r="AR162" s="301"/>
      <c r="AS162" s="301"/>
      <c r="AT162" s="301"/>
      <c r="AU162" s="301"/>
      <c r="AV162" s="301"/>
      <c r="AW162" s="301"/>
      <c r="AX162" s="302"/>
      <c r="AY162" s="407">
        <v>0.25</v>
      </c>
      <c r="AZ162" s="304"/>
      <c r="BA162" s="304"/>
      <c r="BB162" s="408"/>
      <c r="BC162" s="306">
        <f t="shared" si="12"/>
        <v>0.5</v>
      </c>
      <c r="BD162" s="307"/>
      <c r="BE162" s="307"/>
      <c r="BF162" s="308"/>
      <c r="BG162" s="309">
        <v>6399</v>
      </c>
      <c r="BH162" s="310"/>
      <c r="BI162" s="310"/>
      <c r="BJ162" s="311"/>
      <c r="BK162" s="312">
        <f t="shared" si="13"/>
        <v>1599.75</v>
      </c>
      <c r="BL162" s="313"/>
      <c r="BM162" s="313"/>
      <c r="BN162" s="313"/>
      <c r="BO162" s="313"/>
      <c r="BP162" s="314"/>
      <c r="BQ162" s="294"/>
      <c r="BR162" s="295"/>
      <c r="BS162" s="295"/>
      <c r="BT162" s="295"/>
      <c r="BU162" s="295"/>
      <c r="BV162" s="295"/>
      <c r="BW162" s="296"/>
      <c r="BX162" s="294"/>
      <c r="BY162" s="295"/>
      <c r="BZ162" s="295"/>
      <c r="CA162" s="295"/>
      <c r="CB162" s="295"/>
      <c r="CC162" s="296"/>
      <c r="CD162" s="294"/>
      <c r="CE162" s="295"/>
      <c r="CF162" s="295"/>
      <c r="CG162" s="295"/>
      <c r="CH162" s="295"/>
      <c r="CI162" s="296"/>
    </row>
    <row r="163" spans="1:87" ht="18" customHeight="1" x14ac:dyDescent="0.25">
      <c r="A163" s="75"/>
      <c r="B163" s="327"/>
      <c r="C163" s="328"/>
      <c r="D163" s="328"/>
      <c r="E163" s="328"/>
      <c r="F163" s="328"/>
      <c r="G163" s="328"/>
      <c r="H163" s="328"/>
      <c r="I163" s="328"/>
      <c r="J163" s="328"/>
      <c r="K163" s="328"/>
      <c r="L163" s="328"/>
      <c r="M163" s="328"/>
      <c r="N163" s="328"/>
      <c r="O163" s="328"/>
      <c r="P163" s="328"/>
      <c r="Q163" s="328"/>
      <c r="R163" s="328"/>
      <c r="S163" s="328"/>
      <c r="T163" s="328"/>
      <c r="U163" s="328"/>
      <c r="V163" s="328"/>
      <c r="W163" s="328"/>
      <c r="X163" s="328"/>
      <c r="Y163" s="329"/>
      <c r="Z163" s="336"/>
      <c r="AA163" s="337"/>
      <c r="AB163" s="337"/>
      <c r="AC163" s="337"/>
      <c r="AD163" s="338"/>
      <c r="AE163" s="336"/>
      <c r="AF163" s="337"/>
      <c r="AG163" s="337"/>
      <c r="AH163" s="337"/>
      <c r="AI163" s="337"/>
      <c r="AJ163" s="337"/>
      <c r="AK163" s="300" t="s">
        <v>529</v>
      </c>
      <c r="AL163" s="301"/>
      <c r="AM163" s="301"/>
      <c r="AN163" s="301"/>
      <c r="AO163" s="301"/>
      <c r="AP163" s="301"/>
      <c r="AQ163" s="301"/>
      <c r="AR163" s="301"/>
      <c r="AS163" s="301"/>
      <c r="AT163" s="301"/>
      <c r="AU163" s="301"/>
      <c r="AV163" s="301"/>
      <c r="AW163" s="301"/>
      <c r="AX163" s="302"/>
      <c r="AY163" s="407">
        <v>0.25</v>
      </c>
      <c r="AZ163" s="304"/>
      <c r="BA163" s="304"/>
      <c r="BB163" s="408"/>
      <c r="BC163" s="306">
        <f t="shared" si="12"/>
        <v>0.5</v>
      </c>
      <c r="BD163" s="307"/>
      <c r="BE163" s="307"/>
      <c r="BF163" s="308"/>
      <c r="BG163" s="309">
        <v>18911</v>
      </c>
      <c r="BH163" s="310"/>
      <c r="BI163" s="310"/>
      <c r="BJ163" s="311"/>
      <c r="BK163" s="312">
        <f t="shared" si="13"/>
        <v>4727.75</v>
      </c>
      <c r="BL163" s="313"/>
      <c r="BM163" s="313"/>
      <c r="BN163" s="313"/>
      <c r="BO163" s="313"/>
      <c r="BP163" s="314"/>
      <c r="BQ163" s="294"/>
      <c r="BR163" s="295"/>
      <c r="BS163" s="295"/>
      <c r="BT163" s="295"/>
      <c r="BU163" s="295"/>
      <c r="BV163" s="295"/>
      <c r="BW163" s="296"/>
      <c r="BX163" s="294"/>
      <c r="BY163" s="295"/>
      <c r="BZ163" s="295"/>
      <c r="CA163" s="295"/>
      <c r="CB163" s="295"/>
      <c r="CC163" s="296"/>
      <c r="CD163" s="294"/>
      <c r="CE163" s="295"/>
      <c r="CF163" s="295"/>
      <c r="CG163" s="295"/>
      <c r="CH163" s="295"/>
      <c r="CI163" s="296"/>
    </row>
    <row r="164" spans="1:87" ht="18" customHeight="1" x14ac:dyDescent="0.25">
      <c r="A164" s="75"/>
      <c r="B164" s="327"/>
      <c r="C164" s="328"/>
      <c r="D164" s="328"/>
      <c r="E164" s="328"/>
      <c r="F164" s="328"/>
      <c r="G164" s="328"/>
      <c r="H164" s="328"/>
      <c r="I164" s="328"/>
      <c r="J164" s="328"/>
      <c r="K164" s="328"/>
      <c r="L164" s="328"/>
      <c r="M164" s="328"/>
      <c r="N164" s="328"/>
      <c r="O164" s="328"/>
      <c r="P164" s="328"/>
      <c r="Q164" s="328"/>
      <c r="R164" s="328"/>
      <c r="S164" s="328"/>
      <c r="T164" s="328"/>
      <c r="U164" s="328"/>
      <c r="V164" s="328"/>
      <c r="W164" s="328"/>
      <c r="X164" s="328"/>
      <c r="Y164" s="329"/>
      <c r="Z164" s="336"/>
      <c r="AA164" s="337"/>
      <c r="AB164" s="337"/>
      <c r="AC164" s="337"/>
      <c r="AD164" s="338"/>
      <c r="AE164" s="336"/>
      <c r="AF164" s="337"/>
      <c r="AG164" s="337"/>
      <c r="AH164" s="337"/>
      <c r="AI164" s="337"/>
      <c r="AJ164" s="337"/>
      <c r="AK164" s="300" t="s">
        <v>530</v>
      </c>
      <c r="AL164" s="301"/>
      <c r="AM164" s="301"/>
      <c r="AN164" s="301"/>
      <c r="AO164" s="301"/>
      <c r="AP164" s="301"/>
      <c r="AQ164" s="301"/>
      <c r="AR164" s="301"/>
      <c r="AS164" s="301"/>
      <c r="AT164" s="301"/>
      <c r="AU164" s="301"/>
      <c r="AV164" s="301"/>
      <c r="AW164" s="301"/>
      <c r="AX164" s="302"/>
      <c r="AY164" s="407">
        <v>0.25</v>
      </c>
      <c r="AZ164" s="304"/>
      <c r="BA164" s="304"/>
      <c r="BB164" s="408"/>
      <c r="BC164" s="306">
        <f t="shared" si="12"/>
        <v>0.5</v>
      </c>
      <c r="BD164" s="307"/>
      <c r="BE164" s="307"/>
      <c r="BF164" s="308"/>
      <c r="BG164" s="309">
        <v>22629</v>
      </c>
      <c r="BH164" s="310"/>
      <c r="BI164" s="310"/>
      <c r="BJ164" s="311"/>
      <c r="BK164" s="312">
        <f t="shared" si="13"/>
        <v>5657.25</v>
      </c>
      <c r="BL164" s="313"/>
      <c r="BM164" s="313"/>
      <c r="BN164" s="313"/>
      <c r="BO164" s="313"/>
      <c r="BP164" s="314"/>
      <c r="BQ164" s="294"/>
      <c r="BR164" s="295"/>
      <c r="BS164" s="295"/>
      <c r="BT164" s="295"/>
      <c r="BU164" s="295"/>
      <c r="BV164" s="295"/>
      <c r="BW164" s="296"/>
      <c r="BX164" s="294"/>
      <c r="BY164" s="295"/>
      <c r="BZ164" s="295"/>
      <c r="CA164" s="295"/>
      <c r="CB164" s="295"/>
      <c r="CC164" s="296"/>
      <c r="CD164" s="294"/>
      <c r="CE164" s="295"/>
      <c r="CF164" s="295"/>
      <c r="CG164" s="295"/>
      <c r="CH164" s="295"/>
      <c r="CI164" s="296"/>
    </row>
    <row r="165" spans="1:87" ht="18" customHeight="1" x14ac:dyDescent="0.25">
      <c r="A165" s="75"/>
      <c r="B165" s="327"/>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9"/>
      <c r="Z165" s="336"/>
      <c r="AA165" s="337"/>
      <c r="AB165" s="337"/>
      <c r="AC165" s="337"/>
      <c r="AD165" s="338"/>
      <c r="AE165" s="336"/>
      <c r="AF165" s="337"/>
      <c r="AG165" s="337"/>
      <c r="AH165" s="337"/>
      <c r="AI165" s="337"/>
      <c r="AJ165" s="337"/>
      <c r="AK165" s="300" t="s">
        <v>18</v>
      </c>
      <c r="AL165" s="301"/>
      <c r="AM165" s="301"/>
      <c r="AN165" s="301"/>
      <c r="AO165" s="301"/>
      <c r="AP165" s="301"/>
      <c r="AQ165" s="301"/>
      <c r="AR165" s="301"/>
      <c r="AS165" s="301"/>
      <c r="AT165" s="301"/>
      <c r="AU165" s="301"/>
      <c r="AV165" s="301"/>
      <c r="AW165" s="301"/>
      <c r="AX165" s="302"/>
      <c r="AY165" s="407">
        <v>0.25</v>
      </c>
      <c r="AZ165" s="304"/>
      <c r="BA165" s="304"/>
      <c r="BB165" s="408"/>
      <c r="BC165" s="306">
        <f t="shared" si="12"/>
        <v>0.5</v>
      </c>
      <c r="BD165" s="307"/>
      <c r="BE165" s="307"/>
      <c r="BF165" s="308"/>
      <c r="BG165" s="309">
        <v>28961</v>
      </c>
      <c r="BH165" s="310"/>
      <c r="BI165" s="310"/>
      <c r="BJ165" s="311"/>
      <c r="BK165" s="312">
        <f t="shared" si="13"/>
        <v>7240.25</v>
      </c>
      <c r="BL165" s="313"/>
      <c r="BM165" s="313"/>
      <c r="BN165" s="313"/>
      <c r="BO165" s="313"/>
      <c r="BP165" s="314"/>
      <c r="BQ165" s="294"/>
      <c r="BR165" s="295"/>
      <c r="BS165" s="295"/>
      <c r="BT165" s="295"/>
      <c r="BU165" s="295"/>
      <c r="BV165" s="295"/>
      <c r="BW165" s="296"/>
      <c r="BX165" s="294"/>
      <c r="BY165" s="295"/>
      <c r="BZ165" s="295"/>
      <c r="CA165" s="295"/>
      <c r="CB165" s="295"/>
      <c r="CC165" s="296"/>
      <c r="CD165" s="294"/>
      <c r="CE165" s="295"/>
      <c r="CF165" s="295"/>
      <c r="CG165" s="295"/>
      <c r="CH165" s="295"/>
      <c r="CI165" s="296"/>
    </row>
    <row r="166" spans="1:87" ht="18" customHeight="1" x14ac:dyDescent="0.25">
      <c r="A166" s="75"/>
      <c r="B166" s="327"/>
      <c r="C166" s="328"/>
      <c r="D166" s="328"/>
      <c r="E166" s="328"/>
      <c r="F166" s="328"/>
      <c r="G166" s="328"/>
      <c r="H166" s="328"/>
      <c r="I166" s="328"/>
      <c r="J166" s="328"/>
      <c r="K166" s="328"/>
      <c r="L166" s="328"/>
      <c r="M166" s="328"/>
      <c r="N166" s="328"/>
      <c r="O166" s="328"/>
      <c r="P166" s="328"/>
      <c r="Q166" s="328"/>
      <c r="R166" s="328"/>
      <c r="S166" s="328"/>
      <c r="T166" s="328"/>
      <c r="U166" s="328"/>
      <c r="V166" s="328"/>
      <c r="W166" s="328"/>
      <c r="X166" s="328"/>
      <c r="Y166" s="329"/>
      <c r="Z166" s="336"/>
      <c r="AA166" s="337"/>
      <c r="AB166" s="337"/>
      <c r="AC166" s="337"/>
      <c r="AD166" s="338"/>
      <c r="AE166" s="336"/>
      <c r="AF166" s="337"/>
      <c r="AG166" s="337"/>
      <c r="AH166" s="337"/>
      <c r="AI166" s="337"/>
      <c r="AJ166" s="337"/>
      <c r="AK166" s="300" t="s">
        <v>37</v>
      </c>
      <c r="AL166" s="301"/>
      <c r="AM166" s="301"/>
      <c r="AN166" s="301"/>
      <c r="AO166" s="301"/>
      <c r="AP166" s="301"/>
      <c r="AQ166" s="301"/>
      <c r="AR166" s="301"/>
      <c r="AS166" s="301"/>
      <c r="AT166" s="301"/>
      <c r="AU166" s="301"/>
      <c r="AV166" s="301"/>
      <c r="AW166" s="301"/>
      <c r="AX166" s="302"/>
      <c r="AY166" s="407">
        <v>0.25</v>
      </c>
      <c r="AZ166" s="304"/>
      <c r="BA166" s="304"/>
      <c r="BB166" s="408"/>
      <c r="BC166" s="306">
        <f t="shared" si="12"/>
        <v>0.5</v>
      </c>
      <c r="BD166" s="307"/>
      <c r="BE166" s="307"/>
      <c r="BF166" s="308"/>
      <c r="BG166" s="309">
        <v>11840</v>
      </c>
      <c r="BH166" s="310"/>
      <c r="BI166" s="310"/>
      <c r="BJ166" s="311"/>
      <c r="BK166" s="312">
        <f t="shared" si="13"/>
        <v>2960</v>
      </c>
      <c r="BL166" s="313"/>
      <c r="BM166" s="313"/>
      <c r="BN166" s="313"/>
      <c r="BO166" s="313"/>
      <c r="BP166" s="314"/>
      <c r="BQ166" s="294"/>
      <c r="BR166" s="295"/>
      <c r="BS166" s="295"/>
      <c r="BT166" s="295"/>
      <c r="BU166" s="295"/>
      <c r="BV166" s="295"/>
      <c r="BW166" s="296"/>
      <c r="BX166" s="294"/>
      <c r="BY166" s="295"/>
      <c r="BZ166" s="295"/>
      <c r="CA166" s="295"/>
      <c r="CB166" s="295"/>
      <c r="CC166" s="296"/>
      <c r="CD166" s="294"/>
      <c r="CE166" s="295"/>
      <c r="CF166" s="295"/>
      <c r="CG166" s="295"/>
      <c r="CH166" s="295"/>
      <c r="CI166" s="296"/>
    </row>
    <row r="167" spans="1:87" ht="18" customHeight="1" x14ac:dyDescent="0.25">
      <c r="A167" s="75"/>
      <c r="B167" s="327"/>
      <c r="C167" s="328"/>
      <c r="D167" s="328"/>
      <c r="E167" s="328"/>
      <c r="F167" s="328"/>
      <c r="G167" s="328"/>
      <c r="H167" s="328"/>
      <c r="I167" s="328"/>
      <c r="J167" s="328"/>
      <c r="K167" s="328"/>
      <c r="L167" s="328"/>
      <c r="M167" s="328"/>
      <c r="N167" s="328"/>
      <c r="O167" s="328"/>
      <c r="P167" s="328"/>
      <c r="Q167" s="328"/>
      <c r="R167" s="328"/>
      <c r="S167" s="328"/>
      <c r="T167" s="328"/>
      <c r="U167" s="328"/>
      <c r="V167" s="328"/>
      <c r="W167" s="328"/>
      <c r="X167" s="328"/>
      <c r="Y167" s="329"/>
      <c r="Z167" s="336"/>
      <c r="AA167" s="337"/>
      <c r="AB167" s="337"/>
      <c r="AC167" s="337"/>
      <c r="AD167" s="338"/>
      <c r="AE167" s="336"/>
      <c r="AF167" s="337"/>
      <c r="AG167" s="337"/>
      <c r="AH167" s="337"/>
      <c r="AI167" s="337"/>
      <c r="AJ167" s="337"/>
      <c r="AK167" s="300" t="s">
        <v>38</v>
      </c>
      <c r="AL167" s="301"/>
      <c r="AM167" s="301"/>
      <c r="AN167" s="301"/>
      <c r="AO167" s="301"/>
      <c r="AP167" s="301"/>
      <c r="AQ167" s="301"/>
      <c r="AR167" s="301"/>
      <c r="AS167" s="301"/>
      <c r="AT167" s="301"/>
      <c r="AU167" s="301"/>
      <c r="AV167" s="301"/>
      <c r="AW167" s="301"/>
      <c r="AX167" s="302"/>
      <c r="AY167" s="407">
        <v>0.25</v>
      </c>
      <c r="AZ167" s="304"/>
      <c r="BA167" s="304"/>
      <c r="BB167" s="408"/>
      <c r="BC167" s="306">
        <f t="shared" si="12"/>
        <v>0.5</v>
      </c>
      <c r="BD167" s="307"/>
      <c r="BE167" s="307"/>
      <c r="BF167" s="308"/>
      <c r="BG167" s="309">
        <v>11840</v>
      </c>
      <c r="BH167" s="310"/>
      <c r="BI167" s="310"/>
      <c r="BJ167" s="311"/>
      <c r="BK167" s="312">
        <f t="shared" si="13"/>
        <v>2960</v>
      </c>
      <c r="BL167" s="313"/>
      <c r="BM167" s="313"/>
      <c r="BN167" s="313"/>
      <c r="BO167" s="313"/>
      <c r="BP167" s="314"/>
      <c r="BQ167" s="294"/>
      <c r="BR167" s="295"/>
      <c r="BS167" s="295"/>
      <c r="BT167" s="295"/>
      <c r="BU167" s="295"/>
      <c r="BV167" s="295"/>
      <c r="BW167" s="296"/>
      <c r="BX167" s="294"/>
      <c r="BY167" s="295"/>
      <c r="BZ167" s="295"/>
      <c r="CA167" s="295"/>
      <c r="CB167" s="295"/>
      <c r="CC167" s="296"/>
      <c r="CD167" s="294"/>
      <c r="CE167" s="295"/>
      <c r="CF167" s="295"/>
      <c r="CG167" s="295"/>
      <c r="CH167" s="295"/>
      <c r="CI167" s="296"/>
    </row>
    <row r="168" spans="1:87" ht="18" customHeight="1" thickBot="1" x14ac:dyDescent="0.3">
      <c r="A168" s="75"/>
      <c r="B168" s="327"/>
      <c r="C168" s="328"/>
      <c r="D168" s="328"/>
      <c r="E168" s="328"/>
      <c r="F168" s="328"/>
      <c r="G168" s="328"/>
      <c r="H168" s="328"/>
      <c r="I168" s="328"/>
      <c r="J168" s="328"/>
      <c r="K168" s="328"/>
      <c r="L168" s="328"/>
      <c r="M168" s="328"/>
      <c r="N168" s="328"/>
      <c r="O168" s="328"/>
      <c r="P168" s="328"/>
      <c r="Q168" s="328"/>
      <c r="R168" s="328"/>
      <c r="S168" s="328"/>
      <c r="T168" s="328"/>
      <c r="U168" s="328"/>
      <c r="V168" s="328"/>
      <c r="W168" s="328"/>
      <c r="X168" s="328"/>
      <c r="Y168" s="329"/>
      <c r="Z168" s="336"/>
      <c r="AA168" s="337"/>
      <c r="AB168" s="337"/>
      <c r="AC168" s="337"/>
      <c r="AD168" s="338"/>
      <c r="AE168" s="336"/>
      <c r="AF168" s="337"/>
      <c r="AG168" s="337"/>
      <c r="AH168" s="337"/>
      <c r="AI168" s="337"/>
      <c r="AJ168" s="337"/>
      <c r="AK168" s="392" t="s">
        <v>39</v>
      </c>
      <c r="AL168" s="393"/>
      <c r="AM168" s="393"/>
      <c r="AN168" s="393"/>
      <c r="AO168" s="393"/>
      <c r="AP168" s="393"/>
      <c r="AQ168" s="393"/>
      <c r="AR168" s="393"/>
      <c r="AS168" s="393"/>
      <c r="AT168" s="393"/>
      <c r="AU168" s="393"/>
      <c r="AV168" s="393"/>
      <c r="AW168" s="393"/>
      <c r="AX168" s="394"/>
      <c r="AY168" s="407">
        <v>0.25</v>
      </c>
      <c r="AZ168" s="304"/>
      <c r="BA168" s="304"/>
      <c r="BB168" s="408"/>
      <c r="BC168" s="306">
        <f t="shared" si="12"/>
        <v>0.5</v>
      </c>
      <c r="BD168" s="307"/>
      <c r="BE168" s="307"/>
      <c r="BF168" s="308"/>
      <c r="BG168" s="309">
        <v>11840</v>
      </c>
      <c r="BH168" s="310"/>
      <c r="BI168" s="310"/>
      <c r="BJ168" s="311"/>
      <c r="BK168" s="312">
        <f t="shared" si="13"/>
        <v>2960</v>
      </c>
      <c r="BL168" s="313"/>
      <c r="BM168" s="313"/>
      <c r="BN168" s="313"/>
      <c r="BO168" s="313"/>
      <c r="BP168" s="314"/>
      <c r="BQ168" s="294"/>
      <c r="BR168" s="295"/>
      <c r="BS168" s="295"/>
      <c r="BT168" s="295"/>
      <c r="BU168" s="295"/>
      <c r="BV168" s="295"/>
      <c r="BW168" s="296"/>
      <c r="BX168" s="294"/>
      <c r="BY168" s="295"/>
      <c r="BZ168" s="295"/>
      <c r="CA168" s="295"/>
      <c r="CB168" s="295"/>
      <c r="CC168" s="296"/>
      <c r="CD168" s="294"/>
      <c r="CE168" s="295"/>
      <c r="CF168" s="295"/>
      <c r="CG168" s="295"/>
      <c r="CH168" s="295"/>
      <c r="CI168" s="296"/>
    </row>
    <row r="169" spans="1:87" ht="18" customHeight="1" thickBot="1" x14ac:dyDescent="0.3">
      <c r="A169" s="75"/>
      <c r="B169" s="377"/>
      <c r="C169" s="378"/>
      <c r="D169" s="378"/>
      <c r="E169" s="378"/>
      <c r="F169" s="378"/>
      <c r="G169" s="378"/>
      <c r="H169" s="378"/>
      <c r="I169" s="378"/>
      <c r="J169" s="378"/>
      <c r="K169" s="378"/>
      <c r="L169" s="378"/>
      <c r="M169" s="378"/>
      <c r="N169" s="378"/>
      <c r="O169" s="378"/>
      <c r="P169" s="378"/>
      <c r="Q169" s="378"/>
      <c r="R169" s="378"/>
      <c r="S169" s="378"/>
      <c r="T169" s="378"/>
      <c r="U169" s="378"/>
      <c r="V169" s="378"/>
      <c r="W169" s="378"/>
      <c r="X169" s="378"/>
      <c r="Y169" s="378"/>
      <c r="Z169" s="378"/>
      <c r="AA169" s="378"/>
      <c r="AB169" s="378"/>
      <c r="AC169" s="378"/>
      <c r="AD169" s="378"/>
      <c r="AE169" s="378"/>
      <c r="AF169" s="378"/>
      <c r="AG169" s="378"/>
      <c r="AH169" s="378"/>
      <c r="AI169" s="378"/>
      <c r="AJ169" s="379"/>
      <c r="AK169" s="380" t="s">
        <v>3</v>
      </c>
      <c r="AL169" s="381"/>
      <c r="AM169" s="381"/>
      <c r="AN169" s="381"/>
      <c r="AO169" s="381"/>
      <c r="AP169" s="381"/>
      <c r="AQ169" s="381"/>
      <c r="AR169" s="381"/>
      <c r="AS169" s="381"/>
      <c r="AT169" s="381"/>
      <c r="AU169" s="381"/>
      <c r="AV169" s="381"/>
      <c r="AW169" s="381"/>
      <c r="AX169" s="381"/>
      <c r="AY169" s="382"/>
      <c r="AZ169" s="382"/>
      <c r="BA169" s="382"/>
      <c r="BB169" s="382"/>
      <c r="BC169" s="382"/>
      <c r="BD169" s="382"/>
      <c r="BE169" s="382"/>
      <c r="BF169" s="382"/>
      <c r="BG169" s="382"/>
      <c r="BH169" s="382"/>
      <c r="BI169" s="382"/>
      <c r="BJ169" s="383"/>
      <c r="BK169" s="384">
        <f>SUM(BK156:BK168)</f>
        <v>62675.75</v>
      </c>
      <c r="BL169" s="385"/>
      <c r="BM169" s="385"/>
      <c r="BN169" s="385"/>
      <c r="BO169" s="385"/>
      <c r="BP169" s="386"/>
      <c r="BQ169" s="387" t="s">
        <v>100</v>
      </c>
      <c r="BR169" s="388"/>
      <c r="BS169" s="388"/>
      <c r="BT169" s="388"/>
      <c r="BU169" s="388"/>
      <c r="BV169" s="388"/>
      <c r="BW169" s="388"/>
      <c r="BX169" s="388"/>
      <c r="BY169" s="388"/>
      <c r="BZ169" s="388"/>
      <c r="CA169" s="388"/>
      <c r="CB169" s="388"/>
      <c r="CC169" s="389"/>
      <c r="CD169" s="390">
        <f>+CD156*AE156</f>
        <v>149825.29411764705</v>
      </c>
      <c r="CE169" s="390"/>
      <c r="CF169" s="390"/>
      <c r="CG169" s="390"/>
      <c r="CH169" s="390"/>
      <c r="CI169" s="391"/>
    </row>
    <row r="170" spans="1:87" ht="18" customHeight="1" thickBot="1" x14ac:dyDescent="0.3">
      <c r="A170" s="75"/>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BG170" s="78"/>
      <c r="BH170" s="78"/>
      <c r="BI170" s="78"/>
      <c r="BJ170" s="78"/>
      <c r="BK170" s="79"/>
      <c r="BL170" s="79"/>
      <c r="BM170" s="79"/>
      <c r="BN170" s="79"/>
      <c r="BO170" s="79"/>
      <c r="BP170" s="79"/>
      <c r="BQ170" s="79"/>
      <c r="BR170" s="79"/>
      <c r="BS170" s="79"/>
      <c r="BT170" s="79"/>
      <c r="BU170" s="79"/>
      <c r="BV170" s="79"/>
      <c r="BW170" s="79"/>
      <c r="BX170" s="79"/>
      <c r="BY170" s="79"/>
      <c r="BZ170" s="79"/>
      <c r="CA170" s="79"/>
      <c r="CB170" s="79"/>
      <c r="CC170" s="79"/>
      <c r="CD170" s="79"/>
      <c r="CE170" s="79"/>
      <c r="CF170" s="79"/>
      <c r="CG170" s="79"/>
      <c r="CH170" s="79"/>
      <c r="CI170" s="79"/>
    </row>
    <row r="171" spans="1:87" ht="18" customHeight="1" x14ac:dyDescent="0.25">
      <c r="A171" s="75"/>
      <c r="B171" s="348" t="s">
        <v>0</v>
      </c>
      <c r="C171" s="349"/>
      <c r="D171" s="349"/>
      <c r="E171" s="349"/>
      <c r="F171" s="349"/>
      <c r="G171" s="349"/>
      <c r="H171" s="349"/>
      <c r="I171" s="349"/>
      <c r="J171" s="349"/>
      <c r="K171" s="349"/>
      <c r="L171" s="349"/>
      <c r="M171" s="349"/>
      <c r="N171" s="349"/>
      <c r="O171" s="349"/>
      <c r="P171" s="349"/>
      <c r="Q171" s="349"/>
      <c r="R171" s="349"/>
      <c r="S171" s="349"/>
      <c r="T171" s="349"/>
      <c r="U171" s="349"/>
      <c r="V171" s="349"/>
      <c r="W171" s="349"/>
      <c r="X171" s="349"/>
      <c r="Y171" s="350"/>
      <c r="Z171" s="348" t="s">
        <v>80</v>
      </c>
      <c r="AA171" s="349"/>
      <c r="AB171" s="349"/>
      <c r="AC171" s="349"/>
      <c r="AD171" s="350"/>
      <c r="AE171" s="357" t="s">
        <v>79</v>
      </c>
      <c r="AF171" s="358"/>
      <c r="AG171" s="358"/>
      <c r="AH171" s="358"/>
      <c r="AI171" s="358"/>
      <c r="AJ171" s="359"/>
      <c r="AK171" s="357" t="s">
        <v>81</v>
      </c>
      <c r="AL171" s="358"/>
      <c r="AM171" s="358"/>
      <c r="AN171" s="358"/>
      <c r="AO171" s="358"/>
      <c r="AP171" s="358"/>
      <c r="AQ171" s="358"/>
      <c r="AR171" s="358"/>
      <c r="AS171" s="358"/>
      <c r="AT171" s="358"/>
      <c r="AU171" s="358"/>
      <c r="AV171" s="358"/>
      <c r="AW171" s="358"/>
      <c r="AX171" s="359"/>
      <c r="AY171" s="357" t="s">
        <v>1</v>
      </c>
      <c r="AZ171" s="358"/>
      <c r="BA171" s="358"/>
      <c r="BB171" s="359"/>
      <c r="BC171" s="348" t="s">
        <v>104</v>
      </c>
      <c r="BD171" s="349"/>
      <c r="BE171" s="349"/>
      <c r="BF171" s="350"/>
      <c r="BG171" s="366" t="s">
        <v>82</v>
      </c>
      <c r="BH171" s="367"/>
      <c r="BI171" s="367"/>
      <c r="BJ171" s="368"/>
      <c r="BK171" s="315" t="s">
        <v>99</v>
      </c>
      <c r="BL171" s="316"/>
      <c r="BM171" s="316"/>
      <c r="BN171" s="316"/>
      <c r="BO171" s="316"/>
      <c r="BP171" s="317"/>
      <c r="BQ171" s="315" t="s">
        <v>83</v>
      </c>
      <c r="BR171" s="316"/>
      <c r="BS171" s="316"/>
      <c r="BT171" s="316"/>
      <c r="BU171" s="316"/>
      <c r="BV171" s="316"/>
      <c r="BW171" s="317"/>
      <c r="BX171" s="315" t="s">
        <v>84</v>
      </c>
      <c r="BY171" s="316"/>
      <c r="BZ171" s="316"/>
      <c r="CA171" s="316"/>
      <c r="CB171" s="316"/>
      <c r="CC171" s="317"/>
      <c r="CD171" s="315" t="s">
        <v>85</v>
      </c>
      <c r="CE171" s="316"/>
      <c r="CF171" s="316"/>
      <c r="CG171" s="316"/>
      <c r="CH171" s="316"/>
      <c r="CI171" s="317"/>
    </row>
    <row r="172" spans="1:87" ht="18" customHeight="1" x14ac:dyDescent="0.25">
      <c r="A172" s="75"/>
      <c r="B172" s="351"/>
      <c r="C172" s="352"/>
      <c r="D172" s="352"/>
      <c r="E172" s="352"/>
      <c r="F172" s="352"/>
      <c r="G172" s="352"/>
      <c r="H172" s="352"/>
      <c r="I172" s="352"/>
      <c r="J172" s="352"/>
      <c r="K172" s="352"/>
      <c r="L172" s="352"/>
      <c r="M172" s="352"/>
      <c r="N172" s="352"/>
      <c r="O172" s="352"/>
      <c r="P172" s="352"/>
      <c r="Q172" s="352"/>
      <c r="R172" s="352"/>
      <c r="S172" s="352"/>
      <c r="T172" s="352"/>
      <c r="U172" s="352"/>
      <c r="V172" s="352"/>
      <c r="W172" s="352"/>
      <c r="X172" s="352"/>
      <c r="Y172" s="353"/>
      <c r="Z172" s="351"/>
      <c r="AA172" s="352"/>
      <c r="AB172" s="352"/>
      <c r="AC172" s="352"/>
      <c r="AD172" s="353"/>
      <c r="AE172" s="360"/>
      <c r="AF172" s="361"/>
      <c r="AG172" s="361"/>
      <c r="AH172" s="361"/>
      <c r="AI172" s="361"/>
      <c r="AJ172" s="362"/>
      <c r="AK172" s="360"/>
      <c r="AL172" s="361"/>
      <c r="AM172" s="361"/>
      <c r="AN172" s="361"/>
      <c r="AO172" s="361"/>
      <c r="AP172" s="361"/>
      <c r="AQ172" s="361"/>
      <c r="AR172" s="361"/>
      <c r="AS172" s="361"/>
      <c r="AT172" s="361"/>
      <c r="AU172" s="361"/>
      <c r="AV172" s="361"/>
      <c r="AW172" s="361"/>
      <c r="AX172" s="362"/>
      <c r="AY172" s="360"/>
      <c r="AZ172" s="361"/>
      <c r="BA172" s="361"/>
      <c r="BB172" s="362"/>
      <c r="BC172" s="351"/>
      <c r="BD172" s="352"/>
      <c r="BE172" s="352"/>
      <c r="BF172" s="353"/>
      <c r="BG172" s="369"/>
      <c r="BH172" s="370"/>
      <c r="BI172" s="370"/>
      <c r="BJ172" s="371"/>
      <c r="BK172" s="318"/>
      <c r="BL172" s="319"/>
      <c r="BM172" s="319"/>
      <c r="BN172" s="319"/>
      <c r="BO172" s="319"/>
      <c r="BP172" s="320"/>
      <c r="BQ172" s="318"/>
      <c r="BR172" s="319"/>
      <c r="BS172" s="319"/>
      <c r="BT172" s="319"/>
      <c r="BU172" s="319"/>
      <c r="BV172" s="319"/>
      <c r="BW172" s="320"/>
      <c r="BX172" s="318"/>
      <c r="BY172" s="319"/>
      <c r="BZ172" s="319"/>
      <c r="CA172" s="319"/>
      <c r="CB172" s="319"/>
      <c r="CC172" s="320"/>
      <c r="CD172" s="318"/>
      <c r="CE172" s="319"/>
      <c r="CF172" s="319"/>
      <c r="CG172" s="319"/>
      <c r="CH172" s="319"/>
      <c r="CI172" s="320"/>
    </row>
    <row r="173" spans="1:87" ht="18" customHeight="1" thickBot="1" x14ac:dyDescent="0.3">
      <c r="A173" s="75"/>
      <c r="B173" s="354"/>
      <c r="C173" s="355"/>
      <c r="D173" s="355"/>
      <c r="E173" s="355"/>
      <c r="F173" s="355"/>
      <c r="G173" s="355"/>
      <c r="H173" s="355"/>
      <c r="I173" s="355"/>
      <c r="J173" s="355"/>
      <c r="K173" s="355"/>
      <c r="L173" s="355"/>
      <c r="M173" s="355"/>
      <c r="N173" s="355"/>
      <c r="O173" s="355"/>
      <c r="P173" s="355"/>
      <c r="Q173" s="355"/>
      <c r="R173" s="355"/>
      <c r="S173" s="355"/>
      <c r="T173" s="355"/>
      <c r="U173" s="355"/>
      <c r="V173" s="355"/>
      <c r="W173" s="355"/>
      <c r="X173" s="355"/>
      <c r="Y173" s="356"/>
      <c r="Z173" s="354"/>
      <c r="AA173" s="355"/>
      <c r="AB173" s="355"/>
      <c r="AC173" s="355"/>
      <c r="AD173" s="356"/>
      <c r="AE173" s="363"/>
      <c r="AF173" s="364"/>
      <c r="AG173" s="364"/>
      <c r="AH173" s="364"/>
      <c r="AI173" s="364"/>
      <c r="AJ173" s="365"/>
      <c r="AK173" s="360"/>
      <c r="AL173" s="361"/>
      <c r="AM173" s="361"/>
      <c r="AN173" s="361"/>
      <c r="AO173" s="361"/>
      <c r="AP173" s="361"/>
      <c r="AQ173" s="361"/>
      <c r="AR173" s="361"/>
      <c r="AS173" s="361"/>
      <c r="AT173" s="361"/>
      <c r="AU173" s="361"/>
      <c r="AV173" s="361"/>
      <c r="AW173" s="361"/>
      <c r="AX173" s="362"/>
      <c r="AY173" s="360"/>
      <c r="AZ173" s="361"/>
      <c r="BA173" s="361"/>
      <c r="BB173" s="362"/>
      <c r="BC173" s="351"/>
      <c r="BD173" s="352"/>
      <c r="BE173" s="352"/>
      <c r="BF173" s="353"/>
      <c r="BG173" s="369"/>
      <c r="BH173" s="370"/>
      <c r="BI173" s="370"/>
      <c r="BJ173" s="371"/>
      <c r="BK173" s="318"/>
      <c r="BL173" s="319"/>
      <c r="BM173" s="319"/>
      <c r="BN173" s="319"/>
      <c r="BO173" s="319"/>
      <c r="BP173" s="320"/>
      <c r="BQ173" s="321"/>
      <c r="BR173" s="322"/>
      <c r="BS173" s="322"/>
      <c r="BT173" s="322"/>
      <c r="BU173" s="322"/>
      <c r="BV173" s="322"/>
      <c r="BW173" s="323"/>
      <c r="BX173" s="321"/>
      <c r="BY173" s="322"/>
      <c r="BZ173" s="322"/>
      <c r="CA173" s="322"/>
      <c r="CB173" s="322"/>
      <c r="CC173" s="323"/>
      <c r="CD173" s="321"/>
      <c r="CE173" s="322"/>
      <c r="CF173" s="322"/>
      <c r="CG173" s="322"/>
      <c r="CH173" s="322"/>
      <c r="CI173" s="323"/>
    </row>
    <row r="174" spans="1:87" ht="18.75" customHeight="1" x14ac:dyDescent="0.25">
      <c r="A174" s="75"/>
      <c r="B174" s="324" t="s">
        <v>770</v>
      </c>
      <c r="C174" s="325"/>
      <c r="D174" s="325"/>
      <c r="E174" s="325"/>
      <c r="F174" s="325"/>
      <c r="G174" s="325"/>
      <c r="H174" s="325"/>
      <c r="I174" s="325"/>
      <c r="J174" s="325"/>
      <c r="K174" s="325"/>
      <c r="L174" s="325"/>
      <c r="M174" s="325"/>
      <c r="N174" s="325"/>
      <c r="O174" s="325"/>
      <c r="P174" s="325"/>
      <c r="Q174" s="325"/>
      <c r="R174" s="325"/>
      <c r="S174" s="325"/>
      <c r="T174" s="325"/>
      <c r="U174" s="325"/>
      <c r="V174" s="325"/>
      <c r="W174" s="325"/>
      <c r="X174" s="325"/>
      <c r="Y174" s="326"/>
      <c r="Z174" s="333" t="s">
        <v>781</v>
      </c>
      <c r="AA174" s="334"/>
      <c r="AB174" s="334"/>
      <c r="AC174" s="334"/>
      <c r="AD174" s="335"/>
      <c r="AE174" s="333">
        <v>1</v>
      </c>
      <c r="AF174" s="334"/>
      <c r="AG174" s="334"/>
      <c r="AH174" s="334"/>
      <c r="AI174" s="334"/>
      <c r="AJ174" s="334"/>
      <c r="AK174" s="342" t="s">
        <v>41</v>
      </c>
      <c r="AL174" s="343"/>
      <c r="AM174" s="343"/>
      <c r="AN174" s="343"/>
      <c r="AO174" s="343"/>
      <c r="AP174" s="343"/>
      <c r="AQ174" s="343"/>
      <c r="AR174" s="343"/>
      <c r="AS174" s="343"/>
      <c r="AT174" s="343"/>
      <c r="AU174" s="343"/>
      <c r="AV174" s="343"/>
      <c r="AW174" s="343"/>
      <c r="AX174" s="344"/>
      <c r="AY174" s="345">
        <v>16</v>
      </c>
      <c r="AZ174" s="346"/>
      <c r="BA174" s="346"/>
      <c r="BB174" s="347"/>
      <c r="BC174" s="699">
        <f>+$AE$174*AY174</f>
        <v>16</v>
      </c>
      <c r="BD174" s="697"/>
      <c r="BE174" s="697"/>
      <c r="BF174" s="700"/>
      <c r="BG174" s="690">
        <v>22629</v>
      </c>
      <c r="BH174" s="691"/>
      <c r="BI174" s="691"/>
      <c r="BJ174" s="713"/>
      <c r="BK174" s="693">
        <f>+AY174*BG174</f>
        <v>362064</v>
      </c>
      <c r="BL174" s="694"/>
      <c r="BM174" s="694"/>
      <c r="BN174" s="694"/>
      <c r="BO174" s="694"/>
      <c r="BP174" s="695"/>
      <c r="BQ174" s="609">
        <v>100000</v>
      </c>
      <c r="BR174" s="610"/>
      <c r="BS174" s="610"/>
      <c r="BT174" s="610"/>
      <c r="BU174" s="610"/>
      <c r="BV174" s="610"/>
      <c r="BW174" s="611"/>
      <c r="BX174" s="609">
        <f>+(((BK187+BQ174)*15)/85)</f>
        <v>725514.3529411765</v>
      </c>
      <c r="BY174" s="610"/>
      <c r="BZ174" s="610"/>
      <c r="CA174" s="610"/>
      <c r="CB174" s="610"/>
      <c r="CC174" s="611"/>
      <c r="CD174" s="609">
        <f>+BK187+BQ174+BX174</f>
        <v>4836762.3529411769</v>
      </c>
      <c r="CE174" s="610"/>
      <c r="CF174" s="610"/>
      <c r="CG174" s="610"/>
      <c r="CH174" s="610"/>
      <c r="CI174" s="611"/>
    </row>
    <row r="175" spans="1:87" ht="18.75" customHeight="1" x14ac:dyDescent="0.25">
      <c r="A175" s="75"/>
      <c r="B175" s="327"/>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9"/>
      <c r="Z175" s="336"/>
      <c r="AA175" s="337"/>
      <c r="AB175" s="337"/>
      <c r="AC175" s="337"/>
      <c r="AD175" s="338"/>
      <c r="AE175" s="336"/>
      <c r="AF175" s="337"/>
      <c r="AG175" s="337"/>
      <c r="AH175" s="337"/>
      <c r="AI175" s="337"/>
      <c r="AJ175" s="337"/>
      <c r="AK175" s="300" t="s">
        <v>4</v>
      </c>
      <c r="AL175" s="301"/>
      <c r="AM175" s="301"/>
      <c r="AN175" s="301"/>
      <c r="AO175" s="301"/>
      <c r="AP175" s="301"/>
      <c r="AQ175" s="301"/>
      <c r="AR175" s="301"/>
      <c r="AS175" s="301"/>
      <c r="AT175" s="301"/>
      <c r="AU175" s="301"/>
      <c r="AV175" s="301"/>
      <c r="AW175" s="301"/>
      <c r="AX175" s="302"/>
      <c r="AY175" s="303">
        <v>16</v>
      </c>
      <c r="AZ175" s="304"/>
      <c r="BA175" s="304"/>
      <c r="BB175" s="305"/>
      <c r="BC175" s="720">
        <f t="shared" ref="BC175:BC186" si="14">+$AE$174*AY175</f>
        <v>16</v>
      </c>
      <c r="BD175" s="721"/>
      <c r="BE175" s="721"/>
      <c r="BF175" s="722"/>
      <c r="BG175" s="714">
        <v>6399</v>
      </c>
      <c r="BH175" s="715"/>
      <c r="BI175" s="715"/>
      <c r="BJ175" s="716"/>
      <c r="BK175" s="717">
        <f t="shared" ref="BK175:BK186" si="15">+AY175*BG175</f>
        <v>102384</v>
      </c>
      <c r="BL175" s="718"/>
      <c r="BM175" s="718"/>
      <c r="BN175" s="718"/>
      <c r="BO175" s="718"/>
      <c r="BP175" s="719"/>
      <c r="BQ175" s="612"/>
      <c r="BR175" s="613"/>
      <c r="BS175" s="613"/>
      <c r="BT175" s="613"/>
      <c r="BU175" s="613"/>
      <c r="BV175" s="613"/>
      <c r="BW175" s="614"/>
      <c r="BX175" s="612"/>
      <c r="BY175" s="613"/>
      <c r="BZ175" s="613"/>
      <c r="CA175" s="613"/>
      <c r="CB175" s="613"/>
      <c r="CC175" s="614"/>
      <c r="CD175" s="612"/>
      <c r="CE175" s="613"/>
      <c r="CF175" s="613"/>
      <c r="CG175" s="613"/>
      <c r="CH175" s="613"/>
      <c r="CI175" s="614"/>
    </row>
    <row r="176" spans="1:87" ht="18.75" customHeight="1" x14ac:dyDescent="0.25">
      <c r="A176" s="75"/>
      <c r="B176" s="327"/>
      <c r="C176" s="328"/>
      <c r="D176" s="328"/>
      <c r="E176" s="328"/>
      <c r="F176" s="328"/>
      <c r="G176" s="328"/>
      <c r="H176" s="328"/>
      <c r="I176" s="328"/>
      <c r="J176" s="328"/>
      <c r="K176" s="328"/>
      <c r="L176" s="328"/>
      <c r="M176" s="328"/>
      <c r="N176" s="328"/>
      <c r="O176" s="328"/>
      <c r="P176" s="328"/>
      <c r="Q176" s="328"/>
      <c r="R176" s="328"/>
      <c r="S176" s="328"/>
      <c r="T176" s="328"/>
      <c r="U176" s="328"/>
      <c r="V176" s="328"/>
      <c r="W176" s="328"/>
      <c r="X176" s="328"/>
      <c r="Y176" s="329"/>
      <c r="Z176" s="336"/>
      <c r="AA176" s="337"/>
      <c r="AB176" s="337"/>
      <c r="AC176" s="337"/>
      <c r="AD176" s="338"/>
      <c r="AE176" s="336"/>
      <c r="AF176" s="337"/>
      <c r="AG176" s="337"/>
      <c r="AH176" s="337"/>
      <c r="AI176" s="337"/>
      <c r="AJ176" s="337"/>
      <c r="AK176" s="300" t="s">
        <v>527</v>
      </c>
      <c r="AL176" s="301"/>
      <c r="AM176" s="301"/>
      <c r="AN176" s="301"/>
      <c r="AO176" s="301"/>
      <c r="AP176" s="301"/>
      <c r="AQ176" s="301"/>
      <c r="AR176" s="301"/>
      <c r="AS176" s="301"/>
      <c r="AT176" s="301"/>
      <c r="AU176" s="301"/>
      <c r="AV176" s="301"/>
      <c r="AW176" s="301"/>
      <c r="AX176" s="302"/>
      <c r="AY176" s="303">
        <v>16</v>
      </c>
      <c r="AZ176" s="304"/>
      <c r="BA176" s="304"/>
      <c r="BB176" s="305"/>
      <c r="BC176" s="720">
        <f t="shared" si="14"/>
        <v>16</v>
      </c>
      <c r="BD176" s="721"/>
      <c r="BE176" s="721"/>
      <c r="BF176" s="722"/>
      <c r="BG176" s="714">
        <v>18911</v>
      </c>
      <c r="BH176" s="715"/>
      <c r="BI176" s="715"/>
      <c r="BJ176" s="716"/>
      <c r="BK176" s="717">
        <f t="shared" si="15"/>
        <v>302576</v>
      </c>
      <c r="BL176" s="718"/>
      <c r="BM176" s="718"/>
      <c r="BN176" s="718"/>
      <c r="BO176" s="718"/>
      <c r="BP176" s="719"/>
      <c r="BQ176" s="612"/>
      <c r="BR176" s="613"/>
      <c r="BS176" s="613"/>
      <c r="BT176" s="613"/>
      <c r="BU176" s="613"/>
      <c r="BV176" s="613"/>
      <c r="BW176" s="614"/>
      <c r="BX176" s="612"/>
      <c r="BY176" s="613"/>
      <c r="BZ176" s="613"/>
      <c r="CA176" s="613"/>
      <c r="CB176" s="613"/>
      <c r="CC176" s="614"/>
      <c r="CD176" s="612"/>
      <c r="CE176" s="613"/>
      <c r="CF176" s="613"/>
      <c r="CG176" s="613"/>
      <c r="CH176" s="613"/>
      <c r="CI176" s="614"/>
    </row>
    <row r="177" spans="1:87" ht="18.75" customHeight="1" x14ac:dyDescent="0.25">
      <c r="A177" s="75"/>
      <c r="B177" s="327"/>
      <c r="C177" s="328"/>
      <c r="D177" s="328"/>
      <c r="E177" s="328"/>
      <c r="F177" s="328"/>
      <c r="G177" s="328"/>
      <c r="H177" s="328"/>
      <c r="I177" s="328"/>
      <c r="J177" s="328"/>
      <c r="K177" s="328"/>
      <c r="L177" s="328"/>
      <c r="M177" s="328"/>
      <c r="N177" s="328"/>
      <c r="O177" s="328"/>
      <c r="P177" s="328"/>
      <c r="Q177" s="328"/>
      <c r="R177" s="328"/>
      <c r="S177" s="328"/>
      <c r="T177" s="328"/>
      <c r="U177" s="328"/>
      <c r="V177" s="328"/>
      <c r="W177" s="328"/>
      <c r="X177" s="328"/>
      <c r="Y177" s="329"/>
      <c r="Z177" s="336"/>
      <c r="AA177" s="337"/>
      <c r="AB177" s="337"/>
      <c r="AC177" s="337"/>
      <c r="AD177" s="338"/>
      <c r="AE177" s="336"/>
      <c r="AF177" s="337"/>
      <c r="AG177" s="337"/>
      <c r="AH177" s="337"/>
      <c r="AI177" s="337"/>
      <c r="AJ177" s="337"/>
      <c r="AK177" s="300" t="s">
        <v>13</v>
      </c>
      <c r="AL177" s="301"/>
      <c r="AM177" s="301"/>
      <c r="AN177" s="301"/>
      <c r="AO177" s="301"/>
      <c r="AP177" s="301"/>
      <c r="AQ177" s="301"/>
      <c r="AR177" s="301"/>
      <c r="AS177" s="301"/>
      <c r="AT177" s="301"/>
      <c r="AU177" s="301"/>
      <c r="AV177" s="301"/>
      <c r="AW177" s="301"/>
      <c r="AX177" s="302"/>
      <c r="AY177" s="303">
        <v>16</v>
      </c>
      <c r="AZ177" s="304"/>
      <c r="BA177" s="304"/>
      <c r="BB177" s="305"/>
      <c r="BC177" s="720">
        <f t="shared" si="14"/>
        <v>16</v>
      </c>
      <c r="BD177" s="721"/>
      <c r="BE177" s="721"/>
      <c r="BF177" s="722"/>
      <c r="BG177" s="714">
        <v>40826</v>
      </c>
      <c r="BH177" s="715"/>
      <c r="BI177" s="715"/>
      <c r="BJ177" s="716"/>
      <c r="BK177" s="717">
        <f t="shared" si="15"/>
        <v>653216</v>
      </c>
      <c r="BL177" s="718"/>
      <c r="BM177" s="718"/>
      <c r="BN177" s="718"/>
      <c r="BO177" s="718"/>
      <c r="BP177" s="719"/>
      <c r="BQ177" s="612"/>
      <c r="BR177" s="613"/>
      <c r="BS177" s="613"/>
      <c r="BT177" s="613"/>
      <c r="BU177" s="613"/>
      <c r="BV177" s="613"/>
      <c r="BW177" s="614"/>
      <c r="BX177" s="612"/>
      <c r="BY177" s="613"/>
      <c r="BZ177" s="613"/>
      <c r="CA177" s="613"/>
      <c r="CB177" s="613"/>
      <c r="CC177" s="614"/>
      <c r="CD177" s="612"/>
      <c r="CE177" s="613"/>
      <c r="CF177" s="613"/>
      <c r="CG177" s="613"/>
      <c r="CH177" s="613"/>
      <c r="CI177" s="614"/>
    </row>
    <row r="178" spans="1:87" ht="18.75" customHeight="1" x14ac:dyDescent="0.25">
      <c r="A178" s="75"/>
      <c r="B178" s="327"/>
      <c r="C178" s="328"/>
      <c r="D178" s="328"/>
      <c r="E178" s="328"/>
      <c r="F178" s="328"/>
      <c r="G178" s="328"/>
      <c r="H178" s="328"/>
      <c r="I178" s="328"/>
      <c r="J178" s="328"/>
      <c r="K178" s="328"/>
      <c r="L178" s="328"/>
      <c r="M178" s="328"/>
      <c r="N178" s="328"/>
      <c r="O178" s="328"/>
      <c r="P178" s="328"/>
      <c r="Q178" s="328"/>
      <c r="R178" s="328"/>
      <c r="S178" s="328"/>
      <c r="T178" s="328"/>
      <c r="U178" s="328"/>
      <c r="V178" s="328"/>
      <c r="W178" s="328"/>
      <c r="X178" s="328"/>
      <c r="Y178" s="329"/>
      <c r="Z178" s="336"/>
      <c r="AA178" s="337"/>
      <c r="AB178" s="337"/>
      <c r="AC178" s="337"/>
      <c r="AD178" s="338"/>
      <c r="AE178" s="336"/>
      <c r="AF178" s="337"/>
      <c r="AG178" s="337"/>
      <c r="AH178" s="337"/>
      <c r="AI178" s="337"/>
      <c r="AJ178" s="337"/>
      <c r="AK178" s="300" t="s">
        <v>40</v>
      </c>
      <c r="AL178" s="301"/>
      <c r="AM178" s="301"/>
      <c r="AN178" s="301"/>
      <c r="AO178" s="301"/>
      <c r="AP178" s="301"/>
      <c r="AQ178" s="301"/>
      <c r="AR178" s="301"/>
      <c r="AS178" s="301"/>
      <c r="AT178" s="301"/>
      <c r="AU178" s="301"/>
      <c r="AV178" s="301"/>
      <c r="AW178" s="301"/>
      <c r="AX178" s="302"/>
      <c r="AY178" s="303">
        <v>16</v>
      </c>
      <c r="AZ178" s="304"/>
      <c r="BA178" s="304"/>
      <c r="BB178" s="305"/>
      <c r="BC178" s="720">
        <f t="shared" si="14"/>
        <v>16</v>
      </c>
      <c r="BD178" s="721"/>
      <c r="BE178" s="721"/>
      <c r="BF178" s="722"/>
      <c r="BG178" s="714">
        <v>26988</v>
      </c>
      <c r="BH178" s="715"/>
      <c r="BI178" s="715"/>
      <c r="BJ178" s="716"/>
      <c r="BK178" s="717">
        <f t="shared" si="15"/>
        <v>431808</v>
      </c>
      <c r="BL178" s="718"/>
      <c r="BM178" s="718"/>
      <c r="BN178" s="718"/>
      <c r="BO178" s="718"/>
      <c r="BP178" s="719"/>
      <c r="BQ178" s="612"/>
      <c r="BR178" s="613"/>
      <c r="BS178" s="613"/>
      <c r="BT178" s="613"/>
      <c r="BU178" s="613"/>
      <c r="BV178" s="613"/>
      <c r="BW178" s="614"/>
      <c r="BX178" s="612"/>
      <c r="BY178" s="613"/>
      <c r="BZ178" s="613"/>
      <c r="CA178" s="613"/>
      <c r="CB178" s="613"/>
      <c r="CC178" s="614"/>
      <c r="CD178" s="612"/>
      <c r="CE178" s="613"/>
      <c r="CF178" s="613"/>
      <c r="CG178" s="613"/>
      <c r="CH178" s="613"/>
      <c r="CI178" s="614"/>
    </row>
    <row r="179" spans="1:87" ht="18.75" customHeight="1" x14ac:dyDescent="0.25">
      <c r="A179" s="75"/>
      <c r="B179" s="327"/>
      <c r="C179" s="328"/>
      <c r="D179" s="328"/>
      <c r="E179" s="328"/>
      <c r="F179" s="328"/>
      <c r="G179" s="328"/>
      <c r="H179" s="328"/>
      <c r="I179" s="328"/>
      <c r="J179" s="328"/>
      <c r="K179" s="328"/>
      <c r="L179" s="328"/>
      <c r="M179" s="328"/>
      <c r="N179" s="328"/>
      <c r="O179" s="328"/>
      <c r="P179" s="328"/>
      <c r="Q179" s="328"/>
      <c r="R179" s="328"/>
      <c r="S179" s="328"/>
      <c r="T179" s="328"/>
      <c r="U179" s="328"/>
      <c r="V179" s="328"/>
      <c r="W179" s="328"/>
      <c r="X179" s="328"/>
      <c r="Y179" s="329"/>
      <c r="Z179" s="336"/>
      <c r="AA179" s="337"/>
      <c r="AB179" s="337"/>
      <c r="AC179" s="337"/>
      <c r="AD179" s="338"/>
      <c r="AE179" s="336"/>
      <c r="AF179" s="337"/>
      <c r="AG179" s="337"/>
      <c r="AH179" s="337"/>
      <c r="AI179" s="337"/>
      <c r="AJ179" s="337"/>
      <c r="AK179" s="300" t="s">
        <v>528</v>
      </c>
      <c r="AL179" s="301"/>
      <c r="AM179" s="301"/>
      <c r="AN179" s="301"/>
      <c r="AO179" s="301"/>
      <c r="AP179" s="301"/>
      <c r="AQ179" s="301"/>
      <c r="AR179" s="301"/>
      <c r="AS179" s="301"/>
      <c r="AT179" s="301"/>
      <c r="AU179" s="301"/>
      <c r="AV179" s="301"/>
      <c r="AW179" s="301"/>
      <c r="AX179" s="302"/>
      <c r="AY179" s="303">
        <v>16</v>
      </c>
      <c r="AZ179" s="304"/>
      <c r="BA179" s="304"/>
      <c r="BB179" s="305"/>
      <c r="BC179" s="720">
        <f t="shared" si="14"/>
        <v>16</v>
      </c>
      <c r="BD179" s="721"/>
      <c r="BE179" s="721"/>
      <c r="BF179" s="722"/>
      <c r="BG179" s="714">
        <v>22530</v>
      </c>
      <c r="BH179" s="715"/>
      <c r="BI179" s="715"/>
      <c r="BJ179" s="716"/>
      <c r="BK179" s="717">
        <f t="shared" si="15"/>
        <v>360480</v>
      </c>
      <c r="BL179" s="718"/>
      <c r="BM179" s="718"/>
      <c r="BN179" s="718"/>
      <c r="BO179" s="718"/>
      <c r="BP179" s="719"/>
      <c r="BQ179" s="612"/>
      <c r="BR179" s="613"/>
      <c r="BS179" s="613"/>
      <c r="BT179" s="613"/>
      <c r="BU179" s="613"/>
      <c r="BV179" s="613"/>
      <c r="BW179" s="614"/>
      <c r="BX179" s="612"/>
      <c r="BY179" s="613"/>
      <c r="BZ179" s="613"/>
      <c r="CA179" s="613"/>
      <c r="CB179" s="613"/>
      <c r="CC179" s="614"/>
      <c r="CD179" s="612"/>
      <c r="CE179" s="613"/>
      <c r="CF179" s="613"/>
      <c r="CG179" s="613"/>
      <c r="CH179" s="613"/>
      <c r="CI179" s="614"/>
    </row>
    <row r="180" spans="1:87" ht="18.75" customHeight="1" x14ac:dyDescent="0.25">
      <c r="A180" s="75"/>
      <c r="B180" s="327"/>
      <c r="C180" s="328"/>
      <c r="D180" s="328"/>
      <c r="E180" s="328"/>
      <c r="F180" s="328"/>
      <c r="G180" s="328"/>
      <c r="H180" s="328"/>
      <c r="I180" s="328"/>
      <c r="J180" s="328"/>
      <c r="K180" s="328"/>
      <c r="L180" s="328"/>
      <c r="M180" s="328"/>
      <c r="N180" s="328"/>
      <c r="O180" s="328"/>
      <c r="P180" s="328"/>
      <c r="Q180" s="328"/>
      <c r="R180" s="328"/>
      <c r="S180" s="328"/>
      <c r="T180" s="328"/>
      <c r="U180" s="328"/>
      <c r="V180" s="328"/>
      <c r="W180" s="328"/>
      <c r="X180" s="328"/>
      <c r="Y180" s="329"/>
      <c r="Z180" s="336"/>
      <c r="AA180" s="337"/>
      <c r="AB180" s="337"/>
      <c r="AC180" s="337"/>
      <c r="AD180" s="338"/>
      <c r="AE180" s="336"/>
      <c r="AF180" s="337"/>
      <c r="AG180" s="337"/>
      <c r="AH180" s="337"/>
      <c r="AI180" s="337"/>
      <c r="AJ180" s="337"/>
      <c r="AK180" s="300" t="s">
        <v>17</v>
      </c>
      <c r="AL180" s="301"/>
      <c r="AM180" s="301"/>
      <c r="AN180" s="301"/>
      <c r="AO180" s="301"/>
      <c r="AP180" s="301"/>
      <c r="AQ180" s="301"/>
      <c r="AR180" s="301"/>
      <c r="AS180" s="301"/>
      <c r="AT180" s="301"/>
      <c r="AU180" s="301"/>
      <c r="AV180" s="301"/>
      <c r="AW180" s="301"/>
      <c r="AX180" s="302"/>
      <c r="AY180" s="303">
        <v>16</v>
      </c>
      <c r="AZ180" s="304"/>
      <c r="BA180" s="304"/>
      <c r="BB180" s="305"/>
      <c r="BC180" s="720">
        <f t="shared" si="14"/>
        <v>16</v>
      </c>
      <c r="BD180" s="721"/>
      <c r="BE180" s="721"/>
      <c r="BF180" s="722"/>
      <c r="BG180" s="714">
        <v>6399</v>
      </c>
      <c r="BH180" s="715"/>
      <c r="BI180" s="715"/>
      <c r="BJ180" s="716"/>
      <c r="BK180" s="717">
        <f t="shared" si="15"/>
        <v>102384</v>
      </c>
      <c r="BL180" s="718"/>
      <c r="BM180" s="718"/>
      <c r="BN180" s="718"/>
      <c r="BO180" s="718"/>
      <c r="BP180" s="719"/>
      <c r="BQ180" s="612"/>
      <c r="BR180" s="613"/>
      <c r="BS180" s="613"/>
      <c r="BT180" s="613"/>
      <c r="BU180" s="613"/>
      <c r="BV180" s="613"/>
      <c r="BW180" s="614"/>
      <c r="BX180" s="612"/>
      <c r="BY180" s="613"/>
      <c r="BZ180" s="613"/>
      <c r="CA180" s="613"/>
      <c r="CB180" s="613"/>
      <c r="CC180" s="614"/>
      <c r="CD180" s="612"/>
      <c r="CE180" s="613"/>
      <c r="CF180" s="613"/>
      <c r="CG180" s="613"/>
      <c r="CH180" s="613"/>
      <c r="CI180" s="614"/>
    </row>
    <row r="181" spans="1:87" ht="18.75" customHeight="1" x14ac:dyDescent="0.25">
      <c r="A181" s="75"/>
      <c r="B181" s="327"/>
      <c r="C181" s="328"/>
      <c r="D181" s="328"/>
      <c r="E181" s="328"/>
      <c r="F181" s="328"/>
      <c r="G181" s="328"/>
      <c r="H181" s="328"/>
      <c r="I181" s="328"/>
      <c r="J181" s="328"/>
      <c r="K181" s="328"/>
      <c r="L181" s="328"/>
      <c r="M181" s="328"/>
      <c r="N181" s="328"/>
      <c r="O181" s="328"/>
      <c r="P181" s="328"/>
      <c r="Q181" s="328"/>
      <c r="R181" s="328"/>
      <c r="S181" s="328"/>
      <c r="T181" s="328"/>
      <c r="U181" s="328"/>
      <c r="V181" s="328"/>
      <c r="W181" s="328"/>
      <c r="X181" s="328"/>
      <c r="Y181" s="329"/>
      <c r="Z181" s="336"/>
      <c r="AA181" s="337"/>
      <c r="AB181" s="337"/>
      <c r="AC181" s="337"/>
      <c r="AD181" s="338"/>
      <c r="AE181" s="336"/>
      <c r="AF181" s="337"/>
      <c r="AG181" s="337"/>
      <c r="AH181" s="337"/>
      <c r="AI181" s="337"/>
      <c r="AJ181" s="337"/>
      <c r="AK181" s="300" t="s">
        <v>529</v>
      </c>
      <c r="AL181" s="301"/>
      <c r="AM181" s="301"/>
      <c r="AN181" s="301"/>
      <c r="AO181" s="301"/>
      <c r="AP181" s="301"/>
      <c r="AQ181" s="301"/>
      <c r="AR181" s="301"/>
      <c r="AS181" s="301"/>
      <c r="AT181" s="301"/>
      <c r="AU181" s="301"/>
      <c r="AV181" s="301"/>
      <c r="AW181" s="301"/>
      <c r="AX181" s="302"/>
      <c r="AY181" s="303">
        <v>16</v>
      </c>
      <c r="AZ181" s="304"/>
      <c r="BA181" s="304"/>
      <c r="BB181" s="305"/>
      <c r="BC181" s="720">
        <f t="shared" si="14"/>
        <v>16</v>
      </c>
      <c r="BD181" s="721"/>
      <c r="BE181" s="721"/>
      <c r="BF181" s="722"/>
      <c r="BG181" s="714">
        <v>18911</v>
      </c>
      <c r="BH181" s="715"/>
      <c r="BI181" s="715"/>
      <c r="BJ181" s="716"/>
      <c r="BK181" s="717">
        <f t="shared" si="15"/>
        <v>302576</v>
      </c>
      <c r="BL181" s="718"/>
      <c r="BM181" s="718"/>
      <c r="BN181" s="718"/>
      <c r="BO181" s="718"/>
      <c r="BP181" s="719"/>
      <c r="BQ181" s="612"/>
      <c r="BR181" s="613"/>
      <c r="BS181" s="613"/>
      <c r="BT181" s="613"/>
      <c r="BU181" s="613"/>
      <c r="BV181" s="613"/>
      <c r="BW181" s="614"/>
      <c r="BX181" s="612"/>
      <c r="BY181" s="613"/>
      <c r="BZ181" s="613"/>
      <c r="CA181" s="613"/>
      <c r="CB181" s="613"/>
      <c r="CC181" s="614"/>
      <c r="CD181" s="612"/>
      <c r="CE181" s="613"/>
      <c r="CF181" s="613"/>
      <c r="CG181" s="613"/>
      <c r="CH181" s="613"/>
      <c r="CI181" s="614"/>
    </row>
    <row r="182" spans="1:87" ht="18.75" customHeight="1" x14ac:dyDescent="0.25">
      <c r="A182" s="75"/>
      <c r="B182" s="327"/>
      <c r="C182" s="328"/>
      <c r="D182" s="328"/>
      <c r="E182" s="328"/>
      <c r="F182" s="328"/>
      <c r="G182" s="328"/>
      <c r="H182" s="328"/>
      <c r="I182" s="328"/>
      <c r="J182" s="328"/>
      <c r="K182" s="328"/>
      <c r="L182" s="328"/>
      <c r="M182" s="328"/>
      <c r="N182" s="328"/>
      <c r="O182" s="328"/>
      <c r="P182" s="328"/>
      <c r="Q182" s="328"/>
      <c r="R182" s="328"/>
      <c r="S182" s="328"/>
      <c r="T182" s="328"/>
      <c r="U182" s="328"/>
      <c r="V182" s="328"/>
      <c r="W182" s="328"/>
      <c r="X182" s="328"/>
      <c r="Y182" s="329"/>
      <c r="Z182" s="336"/>
      <c r="AA182" s="337"/>
      <c r="AB182" s="337"/>
      <c r="AC182" s="337"/>
      <c r="AD182" s="338"/>
      <c r="AE182" s="336"/>
      <c r="AF182" s="337"/>
      <c r="AG182" s="337"/>
      <c r="AH182" s="337"/>
      <c r="AI182" s="337"/>
      <c r="AJ182" s="337"/>
      <c r="AK182" s="300" t="s">
        <v>530</v>
      </c>
      <c r="AL182" s="301"/>
      <c r="AM182" s="301"/>
      <c r="AN182" s="301"/>
      <c r="AO182" s="301"/>
      <c r="AP182" s="301"/>
      <c r="AQ182" s="301"/>
      <c r="AR182" s="301"/>
      <c r="AS182" s="301"/>
      <c r="AT182" s="301"/>
      <c r="AU182" s="301"/>
      <c r="AV182" s="301"/>
      <c r="AW182" s="301"/>
      <c r="AX182" s="302"/>
      <c r="AY182" s="303">
        <v>16</v>
      </c>
      <c r="AZ182" s="304"/>
      <c r="BA182" s="304"/>
      <c r="BB182" s="305"/>
      <c r="BC182" s="720">
        <f t="shared" si="14"/>
        <v>16</v>
      </c>
      <c r="BD182" s="721"/>
      <c r="BE182" s="721"/>
      <c r="BF182" s="722"/>
      <c r="BG182" s="714">
        <v>22629</v>
      </c>
      <c r="BH182" s="715"/>
      <c r="BI182" s="715"/>
      <c r="BJ182" s="716"/>
      <c r="BK182" s="717">
        <f t="shared" si="15"/>
        <v>362064</v>
      </c>
      <c r="BL182" s="718"/>
      <c r="BM182" s="718"/>
      <c r="BN182" s="718"/>
      <c r="BO182" s="718"/>
      <c r="BP182" s="719"/>
      <c r="BQ182" s="612"/>
      <c r="BR182" s="613"/>
      <c r="BS182" s="613"/>
      <c r="BT182" s="613"/>
      <c r="BU182" s="613"/>
      <c r="BV182" s="613"/>
      <c r="BW182" s="614"/>
      <c r="BX182" s="612"/>
      <c r="BY182" s="613"/>
      <c r="BZ182" s="613"/>
      <c r="CA182" s="613"/>
      <c r="CB182" s="613"/>
      <c r="CC182" s="614"/>
      <c r="CD182" s="612"/>
      <c r="CE182" s="613"/>
      <c r="CF182" s="613"/>
      <c r="CG182" s="613"/>
      <c r="CH182" s="613"/>
      <c r="CI182" s="614"/>
    </row>
    <row r="183" spans="1:87" ht="18.75" customHeight="1" x14ac:dyDescent="0.25">
      <c r="A183" s="75"/>
      <c r="B183" s="327"/>
      <c r="C183" s="328"/>
      <c r="D183" s="328"/>
      <c r="E183" s="328"/>
      <c r="F183" s="328"/>
      <c r="G183" s="328"/>
      <c r="H183" s="328"/>
      <c r="I183" s="328"/>
      <c r="J183" s="328"/>
      <c r="K183" s="328"/>
      <c r="L183" s="328"/>
      <c r="M183" s="328"/>
      <c r="N183" s="328"/>
      <c r="O183" s="328"/>
      <c r="P183" s="328"/>
      <c r="Q183" s="328"/>
      <c r="R183" s="328"/>
      <c r="S183" s="328"/>
      <c r="T183" s="328"/>
      <c r="U183" s="328"/>
      <c r="V183" s="328"/>
      <c r="W183" s="328"/>
      <c r="X183" s="328"/>
      <c r="Y183" s="329"/>
      <c r="Z183" s="336"/>
      <c r="AA183" s="337"/>
      <c r="AB183" s="337"/>
      <c r="AC183" s="337"/>
      <c r="AD183" s="338"/>
      <c r="AE183" s="336"/>
      <c r="AF183" s="337"/>
      <c r="AG183" s="337"/>
      <c r="AH183" s="337"/>
      <c r="AI183" s="337"/>
      <c r="AJ183" s="337"/>
      <c r="AK183" s="300" t="s">
        <v>18</v>
      </c>
      <c r="AL183" s="301"/>
      <c r="AM183" s="301"/>
      <c r="AN183" s="301"/>
      <c r="AO183" s="301"/>
      <c r="AP183" s="301"/>
      <c r="AQ183" s="301"/>
      <c r="AR183" s="301"/>
      <c r="AS183" s="301"/>
      <c r="AT183" s="301"/>
      <c r="AU183" s="301"/>
      <c r="AV183" s="301"/>
      <c r="AW183" s="301"/>
      <c r="AX183" s="302"/>
      <c r="AY183" s="303">
        <v>16</v>
      </c>
      <c r="AZ183" s="304"/>
      <c r="BA183" s="304"/>
      <c r="BB183" s="305"/>
      <c r="BC183" s="720">
        <f t="shared" si="14"/>
        <v>16</v>
      </c>
      <c r="BD183" s="721"/>
      <c r="BE183" s="721"/>
      <c r="BF183" s="722"/>
      <c r="BG183" s="714">
        <v>28961</v>
      </c>
      <c r="BH183" s="715"/>
      <c r="BI183" s="715"/>
      <c r="BJ183" s="716"/>
      <c r="BK183" s="717">
        <f t="shared" si="15"/>
        <v>463376</v>
      </c>
      <c r="BL183" s="718"/>
      <c r="BM183" s="718"/>
      <c r="BN183" s="718"/>
      <c r="BO183" s="718"/>
      <c r="BP183" s="719"/>
      <c r="BQ183" s="612"/>
      <c r="BR183" s="613"/>
      <c r="BS183" s="613"/>
      <c r="BT183" s="613"/>
      <c r="BU183" s="613"/>
      <c r="BV183" s="613"/>
      <c r="BW183" s="614"/>
      <c r="BX183" s="612"/>
      <c r="BY183" s="613"/>
      <c r="BZ183" s="613"/>
      <c r="CA183" s="613"/>
      <c r="CB183" s="613"/>
      <c r="CC183" s="614"/>
      <c r="CD183" s="612"/>
      <c r="CE183" s="613"/>
      <c r="CF183" s="613"/>
      <c r="CG183" s="613"/>
      <c r="CH183" s="613"/>
      <c r="CI183" s="614"/>
    </row>
    <row r="184" spans="1:87" ht="18.75" customHeight="1" x14ac:dyDescent="0.25">
      <c r="A184" s="75"/>
      <c r="B184" s="327"/>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9"/>
      <c r="Z184" s="336"/>
      <c r="AA184" s="337"/>
      <c r="AB184" s="337"/>
      <c r="AC184" s="337"/>
      <c r="AD184" s="338"/>
      <c r="AE184" s="336"/>
      <c r="AF184" s="337"/>
      <c r="AG184" s="337"/>
      <c r="AH184" s="337"/>
      <c r="AI184" s="337"/>
      <c r="AJ184" s="337"/>
      <c r="AK184" s="300" t="s">
        <v>37</v>
      </c>
      <c r="AL184" s="301"/>
      <c r="AM184" s="301"/>
      <c r="AN184" s="301"/>
      <c r="AO184" s="301"/>
      <c r="AP184" s="301"/>
      <c r="AQ184" s="301"/>
      <c r="AR184" s="301"/>
      <c r="AS184" s="301"/>
      <c r="AT184" s="301"/>
      <c r="AU184" s="301"/>
      <c r="AV184" s="301"/>
      <c r="AW184" s="301"/>
      <c r="AX184" s="302"/>
      <c r="AY184" s="303">
        <v>16</v>
      </c>
      <c r="AZ184" s="304"/>
      <c r="BA184" s="304"/>
      <c r="BB184" s="305"/>
      <c r="BC184" s="720">
        <f t="shared" si="14"/>
        <v>16</v>
      </c>
      <c r="BD184" s="721"/>
      <c r="BE184" s="721"/>
      <c r="BF184" s="722"/>
      <c r="BG184" s="714">
        <v>11840</v>
      </c>
      <c r="BH184" s="715"/>
      <c r="BI184" s="715"/>
      <c r="BJ184" s="716"/>
      <c r="BK184" s="717">
        <f t="shared" si="15"/>
        <v>189440</v>
      </c>
      <c r="BL184" s="718"/>
      <c r="BM184" s="718"/>
      <c r="BN184" s="718"/>
      <c r="BO184" s="718"/>
      <c r="BP184" s="719"/>
      <c r="BQ184" s="612"/>
      <c r="BR184" s="613"/>
      <c r="BS184" s="613"/>
      <c r="BT184" s="613"/>
      <c r="BU184" s="613"/>
      <c r="BV184" s="613"/>
      <c r="BW184" s="614"/>
      <c r="BX184" s="612"/>
      <c r="BY184" s="613"/>
      <c r="BZ184" s="613"/>
      <c r="CA184" s="613"/>
      <c r="CB184" s="613"/>
      <c r="CC184" s="614"/>
      <c r="CD184" s="612"/>
      <c r="CE184" s="613"/>
      <c r="CF184" s="613"/>
      <c r="CG184" s="613"/>
      <c r="CH184" s="613"/>
      <c r="CI184" s="614"/>
    </row>
    <row r="185" spans="1:87" ht="18.75" customHeight="1" x14ac:dyDescent="0.25">
      <c r="A185" s="75"/>
      <c r="B185" s="327"/>
      <c r="C185" s="328"/>
      <c r="D185" s="328"/>
      <c r="E185" s="328"/>
      <c r="F185" s="328"/>
      <c r="G185" s="328"/>
      <c r="H185" s="328"/>
      <c r="I185" s="328"/>
      <c r="J185" s="328"/>
      <c r="K185" s="328"/>
      <c r="L185" s="328"/>
      <c r="M185" s="328"/>
      <c r="N185" s="328"/>
      <c r="O185" s="328"/>
      <c r="P185" s="328"/>
      <c r="Q185" s="328"/>
      <c r="R185" s="328"/>
      <c r="S185" s="328"/>
      <c r="T185" s="328"/>
      <c r="U185" s="328"/>
      <c r="V185" s="328"/>
      <c r="W185" s="328"/>
      <c r="X185" s="328"/>
      <c r="Y185" s="329"/>
      <c r="Z185" s="336"/>
      <c r="AA185" s="337"/>
      <c r="AB185" s="337"/>
      <c r="AC185" s="337"/>
      <c r="AD185" s="338"/>
      <c r="AE185" s="336"/>
      <c r="AF185" s="337"/>
      <c r="AG185" s="337"/>
      <c r="AH185" s="337"/>
      <c r="AI185" s="337"/>
      <c r="AJ185" s="337"/>
      <c r="AK185" s="300" t="s">
        <v>38</v>
      </c>
      <c r="AL185" s="301"/>
      <c r="AM185" s="301"/>
      <c r="AN185" s="301"/>
      <c r="AO185" s="301"/>
      <c r="AP185" s="301"/>
      <c r="AQ185" s="301"/>
      <c r="AR185" s="301"/>
      <c r="AS185" s="301"/>
      <c r="AT185" s="301"/>
      <c r="AU185" s="301"/>
      <c r="AV185" s="301"/>
      <c r="AW185" s="301"/>
      <c r="AX185" s="302"/>
      <c r="AY185" s="303">
        <v>16</v>
      </c>
      <c r="AZ185" s="304"/>
      <c r="BA185" s="304"/>
      <c r="BB185" s="305"/>
      <c r="BC185" s="720">
        <f t="shared" si="14"/>
        <v>16</v>
      </c>
      <c r="BD185" s="721"/>
      <c r="BE185" s="721"/>
      <c r="BF185" s="722"/>
      <c r="BG185" s="714">
        <v>11840</v>
      </c>
      <c r="BH185" s="715"/>
      <c r="BI185" s="715"/>
      <c r="BJ185" s="716"/>
      <c r="BK185" s="717">
        <f t="shared" si="15"/>
        <v>189440</v>
      </c>
      <c r="BL185" s="718"/>
      <c r="BM185" s="718"/>
      <c r="BN185" s="718"/>
      <c r="BO185" s="718"/>
      <c r="BP185" s="719"/>
      <c r="BQ185" s="612"/>
      <c r="BR185" s="613"/>
      <c r="BS185" s="613"/>
      <c r="BT185" s="613"/>
      <c r="BU185" s="613"/>
      <c r="BV185" s="613"/>
      <c r="BW185" s="614"/>
      <c r="BX185" s="612"/>
      <c r="BY185" s="613"/>
      <c r="BZ185" s="613"/>
      <c r="CA185" s="613"/>
      <c r="CB185" s="613"/>
      <c r="CC185" s="614"/>
      <c r="CD185" s="612"/>
      <c r="CE185" s="613"/>
      <c r="CF185" s="613"/>
      <c r="CG185" s="613"/>
      <c r="CH185" s="613"/>
      <c r="CI185" s="614"/>
    </row>
    <row r="186" spans="1:87" ht="18.75" customHeight="1" thickBot="1" x14ac:dyDescent="0.3">
      <c r="A186" s="75"/>
      <c r="B186" s="330"/>
      <c r="C186" s="331"/>
      <c r="D186" s="331"/>
      <c r="E186" s="331"/>
      <c r="F186" s="331"/>
      <c r="G186" s="331"/>
      <c r="H186" s="331"/>
      <c r="I186" s="331"/>
      <c r="J186" s="331"/>
      <c r="K186" s="331"/>
      <c r="L186" s="331"/>
      <c r="M186" s="331"/>
      <c r="N186" s="331"/>
      <c r="O186" s="331"/>
      <c r="P186" s="331"/>
      <c r="Q186" s="331"/>
      <c r="R186" s="331"/>
      <c r="S186" s="331"/>
      <c r="T186" s="331"/>
      <c r="U186" s="331"/>
      <c r="V186" s="331"/>
      <c r="W186" s="331"/>
      <c r="X186" s="331"/>
      <c r="Y186" s="332"/>
      <c r="Z186" s="339"/>
      <c r="AA186" s="340"/>
      <c r="AB186" s="340"/>
      <c r="AC186" s="340"/>
      <c r="AD186" s="341"/>
      <c r="AE186" s="339"/>
      <c r="AF186" s="340"/>
      <c r="AG186" s="340"/>
      <c r="AH186" s="340"/>
      <c r="AI186" s="340"/>
      <c r="AJ186" s="340"/>
      <c r="AK186" s="392" t="s">
        <v>39</v>
      </c>
      <c r="AL186" s="393"/>
      <c r="AM186" s="393"/>
      <c r="AN186" s="393"/>
      <c r="AO186" s="393"/>
      <c r="AP186" s="393"/>
      <c r="AQ186" s="393"/>
      <c r="AR186" s="393"/>
      <c r="AS186" s="393"/>
      <c r="AT186" s="393"/>
      <c r="AU186" s="393"/>
      <c r="AV186" s="393"/>
      <c r="AW186" s="393"/>
      <c r="AX186" s="394"/>
      <c r="AY186" s="395">
        <v>16</v>
      </c>
      <c r="AZ186" s="396"/>
      <c r="BA186" s="396"/>
      <c r="BB186" s="397"/>
      <c r="BC186" s="723">
        <f t="shared" si="14"/>
        <v>16</v>
      </c>
      <c r="BD186" s="724"/>
      <c r="BE186" s="724"/>
      <c r="BF186" s="725"/>
      <c r="BG186" s="726">
        <v>11840</v>
      </c>
      <c r="BH186" s="727"/>
      <c r="BI186" s="727"/>
      <c r="BJ186" s="728"/>
      <c r="BK186" s="729">
        <f t="shared" si="15"/>
        <v>189440</v>
      </c>
      <c r="BL186" s="730"/>
      <c r="BM186" s="730"/>
      <c r="BN186" s="730"/>
      <c r="BO186" s="730"/>
      <c r="BP186" s="731"/>
      <c r="BQ186" s="615"/>
      <c r="BR186" s="616"/>
      <c r="BS186" s="616"/>
      <c r="BT186" s="616"/>
      <c r="BU186" s="616"/>
      <c r="BV186" s="616"/>
      <c r="BW186" s="617"/>
      <c r="BX186" s="615"/>
      <c r="BY186" s="616"/>
      <c r="BZ186" s="616"/>
      <c r="CA186" s="616"/>
      <c r="CB186" s="616"/>
      <c r="CC186" s="617"/>
      <c r="CD186" s="615"/>
      <c r="CE186" s="616"/>
      <c r="CF186" s="616"/>
      <c r="CG186" s="616"/>
      <c r="CH186" s="616"/>
      <c r="CI186" s="617"/>
    </row>
    <row r="187" spans="1:87" ht="18" customHeight="1" thickBot="1" x14ac:dyDescent="0.3">
      <c r="A187" s="75"/>
      <c r="B187" s="377"/>
      <c r="C187" s="378"/>
      <c r="D187" s="378"/>
      <c r="E187" s="378"/>
      <c r="F187" s="378"/>
      <c r="G187" s="378"/>
      <c r="H187" s="378"/>
      <c r="I187" s="378"/>
      <c r="J187" s="378"/>
      <c r="K187" s="378"/>
      <c r="L187" s="378"/>
      <c r="M187" s="378"/>
      <c r="N187" s="378"/>
      <c r="O187" s="378"/>
      <c r="P187" s="378"/>
      <c r="Q187" s="378"/>
      <c r="R187" s="378"/>
      <c r="S187" s="378"/>
      <c r="T187" s="378"/>
      <c r="U187" s="378"/>
      <c r="V187" s="378"/>
      <c r="W187" s="378"/>
      <c r="X187" s="378"/>
      <c r="Y187" s="378"/>
      <c r="Z187" s="378"/>
      <c r="AA187" s="378"/>
      <c r="AB187" s="378"/>
      <c r="AC187" s="378"/>
      <c r="AD187" s="378"/>
      <c r="AE187" s="378"/>
      <c r="AF187" s="378"/>
      <c r="AG187" s="378"/>
      <c r="AH187" s="378"/>
      <c r="AI187" s="378"/>
      <c r="AJ187" s="379"/>
      <c r="AK187" s="380" t="s">
        <v>3</v>
      </c>
      <c r="AL187" s="381"/>
      <c r="AM187" s="381"/>
      <c r="AN187" s="381"/>
      <c r="AO187" s="381"/>
      <c r="AP187" s="381"/>
      <c r="AQ187" s="381"/>
      <c r="AR187" s="381"/>
      <c r="AS187" s="381"/>
      <c r="AT187" s="381"/>
      <c r="AU187" s="381"/>
      <c r="AV187" s="381"/>
      <c r="AW187" s="381"/>
      <c r="AX187" s="381"/>
      <c r="AY187" s="381"/>
      <c r="AZ187" s="381"/>
      <c r="BA187" s="381"/>
      <c r="BB187" s="381"/>
      <c r="BC187" s="381"/>
      <c r="BD187" s="381"/>
      <c r="BE187" s="381"/>
      <c r="BF187" s="381"/>
      <c r="BG187" s="381"/>
      <c r="BH187" s="381"/>
      <c r="BI187" s="381"/>
      <c r="BJ187" s="630"/>
      <c r="BK187" s="627">
        <f>SUM(BK174:BP186)</f>
        <v>4011248</v>
      </c>
      <c r="BL187" s="628"/>
      <c r="BM187" s="628"/>
      <c r="BN187" s="628"/>
      <c r="BO187" s="628"/>
      <c r="BP187" s="629"/>
      <c r="BQ187" s="387" t="s">
        <v>100</v>
      </c>
      <c r="BR187" s="388"/>
      <c r="BS187" s="388"/>
      <c r="BT187" s="388"/>
      <c r="BU187" s="388"/>
      <c r="BV187" s="388"/>
      <c r="BW187" s="388"/>
      <c r="BX187" s="388"/>
      <c r="BY187" s="388"/>
      <c r="BZ187" s="388"/>
      <c r="CA187" s="388"/>
      <c r="CB187" s="388"/>
      <c r="CC187" s="389"/>
      <c r="CD187" s="390">
        <f>+CD174*AE174</f>
        <v>4836762.3529411769</v>
      </c>
      <c r="CE187" s="390"/>
      <c r="CF187" s="390"/>
      <c r="CG187" s="390"/>
      <c r="CH187" s="390"/>
      <c r="CI187" s="391"/>
    </row>
    <row r="188" spans="1:87" ht="18" customHeight="1" thickBot="1" x14ac:dyDescent="0.3">
      <c r="A188" s="75"/>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AK188" s="76"/>
      <c r="AL188" s="76"/>
      <c r="AM188" s="76"/>
      <c r="AN188" s="76"/>
      <c r="AO188" s="76"/>
      <c r="AP188" s="76"/>
      <c r="AQ188" s="76"/>
      <c r="AR188" s="76"/>
      <c r="AS188" s="76"/>
      <c r="AT188" s="76"/>
      <c r="AU188" s="76"/>
      <c r="AV188" s="76"/>
      <c r="AW188" s="76"/>
      <c r="AX188" s="76"/>
      <c r="AY188" s="77"/>
      <c r="AZ188" s="77"/>
      <c r="BA188" s="77"/>
      <c r="BB188" s="77"/>
      <c r="BC188" s="77"/>
      <c r="BD188" s="77"/>
      <c r="BE188" s="77"/>
      <c r="BF188" s="77"/>
      <c r="BG188" s="78"/>
      <c r="BH188" s="78"/>
      <c r="BI188" s="78"/>
      <c r="BJ188" s="78"/>
      <c r="BK188" s="79"/>
      <c r="BL188" s="79"/>
      <c r="BM188" s="79"/>
      <c r="BN188" s="79"/>
      <c r="BO188" s="79"/>
      <c r="BP188" s="79"/>
      <c r="BQ188" s="79"/>
      <c r="BR188" s="79"/>
      <c r="BS188" s="79"/>
      <c r="BT188" s="79"/>
      <c r="BU188" s="79"/>
      <c r="BV188" s="79"/>
      <c r="BW188" s="79"/>
      <c r="BX188" s="79"/>
      <c r="BY188" s="79"/>
      <c r="BZ188" s="79"/>
      <c r="CA188" s="79"/>
      <c r="CB188" s="79"/>
      <c r="CC188" s="79"/>
      <c r="CD188" s="79"/>
      <c r="CE188" s="79"/>
      <c r="CF188" s="79"/>
      <c r="CG188" s="79"/>
      <c r="CH188" s="79"/>
      <c r="CI188" s="79"/>
    </row>
    <row r="189" spans="1:87" ht="18" customHeight="1" thickBot="1" x14ac:dyDescent="0.3">
      <c r="A189" s="75"/>
      <c r="B189" s="418" t="s">
        <v>24</v>
      </c>
      <c r="C189" s="419"/>
      <c r="D189" s="419"/>
      <c r="E189" s="419"/>
      <c r="F189" s="419"/>
      <c r="G189" s="419"/>
      <c r="H189" s="419"/>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c r="AG189" s="419"/>
      <c r="AH189" s="42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1"/>
      <c r="BH189" s="81"/>
      <c r="BI189" s="81"/>
      <c r="BJ189" s="81"/>
      <c r="BK189" s="80"/>
      <c r="BL189" s="80"/>
      <c r="BM189" s="80"/>
      <c r="BN189" s="80"/>
      <c r="BO189" s="80"/>
      <c r="BP189" s="80"/>
      <c r="BQ189" s="80"/>
      <c r="BR189" s="80"/>
      <c r="BS189" s="80"/>
      <c r="BT189" s="80"/>
      <c r="BU189" s="80"/>
      <c r="BV189" s="80"/>
      <c r="BW189" s="80"/>
      <c r="BX189" s="80"/>
      <c r="BY189" s="80"/>
      <c r="BZ189" s="80"/>
      <c r="CA189" s="80"/>
    </row>
    <row r="190" spans="1:87" ht="18" customHeight="1" thickBot="1" x14ac:dyDescent="0.3">
      <c r="A190" s="75"/>
      <c r="B190" s="418" t="s">
        <v>96</v>
      </c>
      <c r="C190" s="419"/>
      <c r="D190" s="419"/>
      <c r="E190" s="419"/>
      <c r="F190" s="419"/>
      <c r="G190" s="419"/>
      <c r="H190" s="419"/>
      <c r="I190" s="419"/>
      <c r="J190" s="419"/>
      <c r="K190" s="419"/>
      <c r="L190" s="419"/>
      <c r="M190" s="419"/>
      <c r="N190" s="419"/>
      <c r="O190" s="420"/>
      <c r="P190" s="418" t="s">
        <v>97</v>
      </c>
      <c r="Q190" s="419"/>
      <c r="R190" s="419"/>
      <c r="S190" s="419"/>
      <c r="T190" s="419"/>
      <c r="U190" s="420"/>
      <c r="V190" s="418" t="s">
        <v>28</v>
      </c>
      <c r="W190" s="419"/>
      <c r="X190" s="419"/>
      <c r="Y190" s="419"/>
      <c r="Z190" s="419"/>
      <c r="AA190" s="419"/>
      <c r="AB190" s="420"/>
      <c r="AC190" s="418" t="s">
        <v>8</v>
      </c>
      <c r="AD190" s="419"/>
      <c r="AE190" s="419"/>
      <c r="AF190" s="419"/>
      <c r="AG190" s="419"/>
      <c r="AH190" s="420"/>
      <c r="AI190" s="80"/>
      <c r="AJ190" s="80"/>
      <c r="AK190" s="80"/>
      <c r="AL190" s="80"/>
      <c r="AM190" s="80"/>
      <c r="AN190" s="80"/>
      <c r="AO190" s="80"/>
      <c r="AP190" s="80"/>
      <c r="AQ190" s="80"/>
      <c r="AR190" s="80"/>
      <c r="AS190" s="80"/>
      <c r="AT190" s="80"/>
      <c r="AU190" s="80"/>
      <c r="AV190" s="80"/>
      <c r="AW190" s="80"/>
      <c r="AX190" s="80"/>
      <c r="AY190" s="82"/>
      <c r="AZ190" s="82"/>
      <c r="BA190" s="82"/>
      <c r="BB190" s="82"/>
      <c r="BC190" s="82"/>
      <c r="BD190" s="82"/>
      <c r="BE190" s="82"/>
      <c r="BF190" s="82"/>
      <c r="BG190" s="80"/>
      <c r="BH190" s="83"/>
      <c r="BI190" s="83"/>
      <c r="BJ190" s="83"/>
      <c r="BK190" s="80"/>
      <c r="BL190" s="80"/>
      <c r="BM190" s="80"/>
      <c r="BN190" s="80"/>
      <c r="BO190" s="80"/>
      <c r="BP190" s="80"/>
      <c r="BQ190" s="80"/>
      <c r="BR190" s="80"/>
      <c r="BS190" s="80"/>
      <c r="BT190" s="80"/>
      <c r="BU190" s="80"/>
      <c r="BV190" s="80"/>
      <c r="BW190" s="80"/>
      <c r="BX190" s="80"/>
      <c r="BY190" s="80"/>
      <c r="BZ190" s="80"/>
      <c r="CA190" s="80"/>
    </row>
    <row r="191" spans="1:87" ht="18" customHeight="1" x14ac:dyDescent="0.25">
      <c r="A191" s="75"/>
      <c r="B191" s="84" t="str">
        <f>'PLAN DE CARGOS'!B24:P24</f>
        <v>Asesor de Control Interno</v>
      </c>
      <c r="C191" s="85"/>
      <c r="D191" s="85"/>
      <c r="E191" s="85"/>
      <c r="F191" s="85"/>
      <c r="G191" s="85"/>
      <c r="H191" s="85"/>
      <c r="I191" s="85"/>
      <c r="J191" s="85"/>
      <c r="K191" s="85"/>
      <c r="L191" s="85"/>
      <c r="M191" s="85"/>
      <c r="N191" s="85"/>
      <c r="O191" s="86"/>
      <c r="P191" s="421">
        <f>SUMIF($AK$34:$AK$187,"=Asesor de Control Interno",BC34:BF187)</f>
        <v>41.5</v>
      </c>
      <c r="Q191" s="422"/>
      <c r="R191" s="422"/>
      <c r="S191" s="422"/>
      <c r="T191" s="422"/>
      <c r="U191" s="423"/>
      <c r="V191" s="424">
        <f>'CARGA DE HORAS LABORADAS'!P24</f>
        <v>2112</v>
      </c>
      <c r="W191" s="424"/>
      <c r="X191" s="424"/>
      <c r="Y191" s="424"/>
      <c r="Z191" s="424"/>
      <c r="AA191" s="424"/>
      <c r="AB191" s="425"/>
      <c r="AC191" s="424">
        <f>'CARGA DE HORAS LABORADAS'!AC24</f>
        <v>-5.0000000001091394E-3</v>
      </c>
      <c r="AD191" s="424"/>
      <c r="AE191" s="424"/>
      <c r="AF191" s="424"/>
      <c r="AG191" s="424"/>
      <c r="AH191" s="425"/>
      <c r="AI191" s="87"/>
      <c r="AJ191" s="87"/>
      <c r="AK191" s="80"/>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0"/>
      <c r="BH191" s="89"/>
      <c r="BI191" s="89"/>
      <c r="BJ191" s="89"/>
      <c r="BK191" s="80"/>
      <c r="BL191" s="80"/>
      <c r="BM191" s="80"/>
      <c r="BN191" s="80"/>
      <c r="BO191" s="80"/>
      <c r="BP191" s="80"/>
      <c r="BQ191" s="80"/>
      <c r="BR191" s="80"/>
      <c r="BS191" s="80"/>
      <c r="BT191" s="80"/>
      <c r="BU191" s="80"/>
      <c r="BV191" s="80"/>
      <c r="BW191" s="80"/>
      <c r="BX191" s="80"/>
      <c r="BY191" s="80"/>
      <c r="BZ191" s="80"/>
      <c r="CA191" s="80"/>
    </row>
    <row r="192" spans="1:87" ht="18" customHeight="1" x14ac:dyDescent="0.25">
      <c r="A192" s="75"/>
      <c r="B192" s="90" t="str">
        <f>'PLAN DE CARGOS'!B25:P25</f>
        <v>Auxiliar Administrativo (Admisiones)</v>
      </c>
      <c r="C192" s="91"/>
      <c r="D192" s="91"/>
      <c r="E192" s="91"/>
      <c r="F192" s="91"/>
      <c r="G192" s="91"/>
      <c r="H192" s="91"/>
      <c r="I192" s="91"/>
      <c r="J192" s="91"/>
      <c r="K192" s="91"/>
      <c r="L192" s="91"/>
      <c r="M192" s="91"/>
      <c r="N192" s="91"/>
      <c r="O192" s="92"/>
      <c r="P192" s="413">
        <f>SUMIF($AK$34:$AK$187,"=Auxiliar Administrativo (Admisiones)",BC34:BF187)</f>
        <v>6</v>
      </c>
      <c r="Q192" s="414"/>
      <c r="R192" s="414"/>
      <c r="S192" s="414"/>
      <c r="T192" s="414"/>
      <c r="U192" s="415"/>
      <c r="V192" s="416">
        <f>'CARGA DE HORAS LABORADAS'!P25</f>
        <v>4224</v>
      </c>
      <c r="W192" s="416"/>
      <c r="X192" s="416"/>
      <c r="Y192" s="416"/>
      <c r="Z192" s="416"/>
      <c r="AA192" s="416"/>
      <c r="AB192" s="417"/>
      <c r="AC192" s="416">
        <f>'CARGA DE HORAS LABORADAS'!AC25</f>
        <v>0</v>
      </c>
      <c r="AD192" s="416"/>
      <c r="AE192" s="416"/>
      <c r="AF192" s="416"/>
      <c r="AG192" s="416"/>
      <c r="AH192" s="417"/>
      <c r="AI192" s="87"/>
      <c r="AJ192" s="87"/>
      <c r="AK192" s="80"/>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0"/>
      <c r="BH192" s="89"/>
      <c r="BI192" s="89"/>
      <c r="BJ192" s="89"/>
      <c r="BK192" s="80"/>
      <c r="BL192" s="80"/>
      <c r="BM192" s="80"/>
      <c r="BN192" s="80"/>
      <c r="BO192" s="80"/>
      <c r="BP192" s="80"/>
      <c r="BQ192" s="80"/>
      <c r="BR192" s="80"/>
      <c r="BS192" s="80"/>
      <c r="BT192" s="80"/>
      <c r="BU192" s="80"/>
      <c r="BV192" s="80"/>
      <c r="BW192" s="80"/>
      <c r="BX192" s="80"/>
      <c r="BY192" s="80"/>
      <c r="BZ192" s="80"/>
      <c r="CA192" s="80"/>
    </row>
    <row r="193" spans="1:79" ht="18" customHeight="1" x14ac:dyDescent="0.25">
      <c r="A193" s="75"/>
      <c r="B193" s="90" t="str">
        <f>'PLAN DE CARGOS'!B26:P26</f>
        <v>Auxiliar Administrativo (Almacenista)</v>
      </c>
      <c r="C193" s="91"/>
      <c r="D193" s="91"/>
      <c r="E193" s="91"/>
      <c r="F193" s="91"/>
      <c r="G193" s="91"/>
      <c r="H193" s="91"/>
      <c r="I193" s="91"/>
      <c r="J193" s="91"/>
      <c r="K193" s="91"/>
      <c r="L193" s="91"/>
      <c r="M193" s="91"/>
      <c r="N193" s="91"/>
      <c r="O193" s="92"/>
      <c r="P193" s="413">
        <f>SUMIF($AK$34:$AK$187,"=Auxiliar Administrativo (Almacenista)",BC34:BF187)</f>
        <v>3</v>
      </c>
      <c r="Q193" s="414"/>
      <c r="R193" s="414"/>
      <c r="S193" s="414"/>
      <c r="T193" s="414"/>
      <c r="U193" s="415"/>
      <c r="V193" s="416">
        <f>'CARGA DE HORAS LABORADAS'!P26</f>
        <v>2112</v>
      </c>
      <c r="W193" s="416"/>
      <c r="X193" s="416"/>
      <c r="Y193" s="416"/>
      <c r="Z193" s="416"/>
      <c r="AA193" s="416"/>
      <c r="AB193" s="417"/>
      <c r="AC193" s="416">
        <f>'CARGA DE HORAS LABORADAS'!AC26</f>
        <v>0</v>
      </c>
      <c r="AD193" s="416"/>
      <c r="AE193" s="416"/>
      <c r="AF193" s="416"/>
      <c r="AG193" s="416"/>
      <c r="AH193" s="417"/>
      <c r="AI193" s="80"/>
      <c r="AJ193" s="80"/>
      <c r="AK193" s="80"/>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0"/>
      <c r="BH193" s="89"/>
      <c r="BI193" s="89"/>
      <c r="BJ193" s="89"/>
      <c r="BK193" s="80"/>
      <c r="BL193" s="80"/>
      <c r="BM193" s="80"/>
      <c r="BN193" s="80"/>
      <c r="BO193" s="80"/>
      <c r="BP193" s="80"/>
      <c r="BQ193" s="80"/>
      <c r="BR193" s="80"/>
      <c r="BS193" s="80"/>
      <c r="BT193" s="80"/>
      <c r="BU193" s="80"/>
      <c r="BV193" s="80"/>
      <c r="BW193" s="80"/>
      <c r="BX193" s="80"/>
      <c r="BY193" s="80"/>
      <c r="BZ193" s="80"/>
      <c r="CA193" s="80"/>
    </row>
    <row r="194" spans="1:79" ht="18" customHeight="1" x14ac:dyDescent="0.25">
      <c r="A194" s="75"/>
      <c r="B194" s="90" t="str">
        <f>'PLAN DE CARGOS'!B27:P27</f>
        <v>Auxiliar Administrativo (Archivo)</v>
      </c>
      <c r="C194" s="91"/>
      <c r="D194" s="91"/>
      <c r="E194" s="91"/>
      <c r="F194" s="91"/>
      <c r="G194" s="91"/>
      <c r="H194" s="91"/>
      <c r="I194" s="91"/>
      <c r="J194" s="91"/>
      <c r="K194" s="91"/>
      <c r="L194" s="91"/>
      <c r="M194" s="91"/>
      <c r="N194" s="91"/>
      <c r="O194" s="92"/>
      <c r="P194" s="413">
        <f>SUMIF($AK$34:$AK$187,"=Auxiliar Administrativo (Archivo)",BC34:BF187)</f>
        <v>3</v>
      </c>
      <c r="Q194" s="414"/>
      <c r="R194" s="414"/>
      <c r="S194" s="414"/>
      <c r="T194" s="414"/>
      <c r="U194" s="415"/>
      <c r="V194" s="416">
        <f>'CARGA DE HORAS LABORADAS'!P27</f>
        <v>2112</v>
      </c>
      <c r="W194" s="416"/>
      <c r="X194" s="416"/>
      <c r="Y194" s="416"/>
      <c r="Z194" s="416"/>
      <c r="AA194" s="416"/>
      <c r="AB194" s="417"/>
      <c r="AC194" s="416">
        <f>'CARGA DE HORAS LABORADAS'!AC27</f>
        <v>0</v>
      </c>
      <c r="AD194" s="416"/>
      <c r="AE194" s="416"/>
      <c r="AF194" s="416"/>
      <c r="AG194" s="416"/>
      <c r="AH194" s="417"/>
      <c r="AI194" s="80"/>
      <c r="AJ194" s="80"/>
      <c r="AK194" s="80"/>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0"/>
      <c r="BH194" s="89"/>
      <c r="BI194" s="89"/>
      <c r="BJ194" s="89"/>
      <c r="BK194" s="80"/>
      <c r="BL194" s="80"/>
      <c r="BM194" s="80"/>
      <c r="BN194" s="80"/>
      <c r="BO194" s="80"/>
      <c r="BP194" s="80"/>
      <c r="BQ194" s="80"/>
      <c r="BR194" s="80"/>
      <c r="BS194" s="80"/>
      <c r="BT194" s="80"/>
      <c r="BU194" s="80"/>
      <c r="BV194" s="80"/>
      <c r="BW194" s="80"/>
      <c r="BX194" s="80"/>
      <c r="BY194" s="80"/>
      <c r="BZ194" s="80"/>
      <c r="CA194" s="80"/>
    </row>
    <row r="195" spans="1:79" ht="18" customHeight="1" x14ac:dyDescent="0.25">
      <c r="A195" s="75"/>
      <c r="B195" s="90" t="str">
        <f>'PLAN DE CARGOS'!B28:P28</f>
        <v>Auxiliar Administrativo (Atención al Usuario)</v>
      </c>
      <c r="C195" s="91"/>
      <c r="D195" s="91"/>
      <c r="E195" s="91"/>
      <c r="F195" s="91"/>
      <c r="G195" s="91"/>
      <c r="H195" s="91"/>
      <c r="I195" s="91"/>
      <c r="J195" s="91"/>
      <c r="K195" s="91"/>
      <c r="L195" s="91"/>
      <c r="M195" s="91"/>
      <c r="N195" s="91"/>
      <c r="O195" s="92"/>
      <c r="P195" s="413">
        <f>SUMIF($AK$34:$AK$187,"=Auxiliar Administrativo (Atención al Usuario)",BC34:BF187)</f>
        <v>3</v>
      </c>
      <c r="Q195" s="414"/>
      <c r="R195" s="414"/>
      <c r="S195" s="414"/>
      <c r="T195" s="414"/>
      <c r="U195" s="415"/>
      <c r="V195" s="416">
        <f>'CARGA DE HORAS LABORADAS'!P28</f>
        <v>2112</v>
      </c>
      <c r="W195" s="416"/>
      <c r="X195" s="416"/>
      <c r="Y195" s="416"/>
      <c r="Z195" s="416"/>
      <c r="AA195" s="416"/>
      <c r="AB195" s="417"/>
      <c r="AC195" s="416">
        <f>'CARGA DE HORAS LABORADAS'!AC28</f>
        <v>0</v>
      </c>
      <c r="AD195" s="416"/>
      <c r="AE195" s="416"/>
      <c r="AF195" s="416"/>
      <c r="AG195" s="416"/>
      <c r="AH195" s="417"/>
      <c r="AI195" s="80"/>
      <c r="AJ195" s="80"/>
      <c r="AK195" s="80"/>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0"/>
      <c r="BH195" s="89"/>
      <c r="BI195" s="89"/>
      <c r="BJ195" s="89"/>
      <c r="BK195" s="80"/>
      <c r="BL195" s="80"/>
      <c r="BM195" s="80"/>
      <c r="BN195" s="80"/>
      <c r="BO195" s="80"/>
      <c r="BP195" s="80"/>
      <c r="BQ195" s="80"/>
      <c r="BR195" s="80"/>
      <c r="BS195" s="80"/>
      <c r="BT195" s="80"/>
      <c r="BU195" s="80"/>
      <c r="BV195" s="80"/>
      <c r="BW195" s="80"/>
      <c r="BX195" s="80"/>
      <c r="BY195" s="80"/>
      <c r="BZ195" s="80"/>
      <c r="CA195" s="80"/>
    </row>
    <row r="196" spans="1:79" ht="18" customHeight="1" x14ac:dyDescent="0.25">
      <c r="A196" s="75"/>
      <c r="B196" s="90" t="str">
        <f>'PLAN DE CARGOS'!B29:P29</f>
        <v>Auxiliar Administrativo (Cartera)</v>
      </c>
      <c r="C196" s="91"/>
      <c r="D196" s="91"/>
      <c r="E196" s="91"/>
      <c r="F196" s="91"/>
      <c r="G196" s="91"/>
      <c r="H196" s="91"/>
      <c r="I196" s="91"/>
      <c r="J196" s="91"/>
      <c r="K196" s="91"/>
      <c r="L196" s="91"/>
      <c r="M196" s="91"/>
      <c r="N196" s="91"/>
      <c r="O196" s="92"/>
      <c r="P196" s="413">
        <f>SUMIF($AK$34:$AK$187,"=Auxiliar Administrativo (Cartera)",BC34:BF187)</f>
        <v>3</v>
      </c>
      <c r="Q196" s="414"/>
      <c r="R196" s="414"/>
      <c r="S196" s="414"/>
      <c r="T196" s="414"/>
      <c r="U196" s="415"/>
      <c r="V196" s="416">
        <f>'CARGA DE HORAS LABORADAS'!P29</f>
        <v>2112</v>
      </c>
      <c r="W196" s="416"/>
      <c r="X196" s="416"/>
      <c r="Y196" s="416"/>
      <c r="Z196" s="416"/>
      <c r="AA196" s="416"/>
      <c r="AB196" s="417"/>
      <c r="AC196" s="416">
        <f>'CARGA DE HORAS LABORADAS'!AC29</f>
        <v>0</v>
      </c>
      <c r="AD196" s="416"/>
      <c r="AE196" s="416"/>
      <c r="AF196" s="416"/>
      <c r="AG196" s="416"/>
      <c r="AH196" s="417"/>
      <c r="AI196" s="80"/>
      <c r="AJ196" s="80"/>
      <c r="AK196" s="80"/>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0"/>
      <c r="BH196" s="89"/>
      <c r="BI196" s="89"/>
      <c r="BJ196" s="89"/>
      <c r="BK196" s="80"/>
      <c r="BL196" s="80"/>
      <c r="BM196" s="80"/>
      <c r="BN196" s="80"/>
      <c r="BO196" s="80"/>
      <c r="BP196" s="80"/>
      <c r="BQ196" s="80"/>
      <c r="BR196" s="80"/>
      <c r="BS196" s="80"/>
      <c r="BT196" s="80"/>
      <c r="BU196" s="80"/>
      <c r="BV196" s="80"/>
      <c r="BW196" s="80"/>
      <c r="BX196" s="80"/>
      <c r="BY196" s="80"/>
      <c r="BZ196" s="80"/>
      <c r="CA196" s="80"/>
    </row>
    <row r="197" spans="1:79" ht="18" customHeight="1" x14ac:dyDescent="0.25">
      <c r="A197" s="75"/>
      <c r="B197" s="90" t="str">
        <f>'PLAN DE CARGOS'!B30:P30</f>
        <v>Auxiliar Administrativo (Contabilidad)</v>
      </c>
      <c r="C197" s="91"/>
      <c r="D197" s="91"/>
      <c r="E197" s="91"/>
      <c r="F197" s="91"/>
      <c r="G197" s="91"/>
      <c r="H197" s="91"/>
      <c r="I197" s="91"/>
      <c r="J197" s="91"/>
      <c r="K197" s="91"/>
      <c r="L197" s="91"/>
      <c r="M197" s="91"/>
      <c r="N197" s="91"/>
      <c r="O197" s="92"/>
      <c r="P197" s="413">
        <f>SUMIF($AK$34:$AK$187,"=Auxiliar Administrativo (Contabilidad)",BC34:BF187)</f>
        <v>3</v>
      </c>
      <c r="Q197" s="414"/>
      <c r="R197" s="414"/>
      <c r="S197" s="414"/>
      <c r="T197" s="414"/>
      <c r="U197" s="415"/>
      <c r="V197" s="416">
        <f>'CARGA DE HORAS LABORADAS'!P30</f>
        <v>2112</v>
      </c>
      <c r="W197" s="416"/>
      <c r="X197" s="416"/>
      <c r="Y197" s="416"/>
      <c r="Z197" s="416"/>
      <c r="AA197" s="416"/>
      <c r="AB197" s="417"/>
      <c r="AC197" s="416">
        <f>'CARGA DE HORAS LABORADAS'!AC30</f>
        <v>0</v>
      </c>
      <c r="AD197" s="416"/>
      <c r="AE197" s="416"/>
      <c r="AF197" s="416"/>
      <c r="AG197" s="416"/>
      <c r="AH197" s="417"/>
      <c r="AI197" s="80"/>
      <c r="AJ197" s="80"/>
      <c r="AK197" s="80"/>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0"/>
      <c r="BH197" s="89"/>
      <c r="BI197" s="89"/>
      <c r="BJ197" s="89"/>
      <c r="BK197" s="80"/>
      <c r="BL197" s="80"/>
      <c r="BM197" s="80"/>
      <c r="BN197" s="80"/>
      <c r="BO197" s="80"/>
      <c r="BP197" s="80"/>
      <c r="BQ197" s="80"/>
      <c r="BR197" s="80"/>
      <c r="BS197" s="80"/>
      <c r="BT197" s="80"/>
      <c r="BU197" s="80"/>
      <c r="BV197" s="80"/>
      <c r="BW197" s="80"/>
      <c r="BX197" s="80"/>
      <c r="BY197" s="80"/>
      <c r="BZ197" s="80"/>
      <c r="CA197" s="80"/>
    </row>
    <row r="198" spans="1:79" ht="18" customHeight="1" x14ac:dyDescent="0.25">
      <c r="A198" s="75"/>
      <c r="B198" s="90" t="str">
        <f>'PLAN DE CARGOS'!B31:P31</f>
        <v>Auxiliar Administrativo (Facturación)</v>
      </c>
      <c r="C198" s="91"/>
      <c r="D198" s="91"/>
      <c r="E198" s="91"/>
      <c r="F198" s="91"/>
      <c r="G198" s="91"/>
      <c r="H198" s="91"/>
      <c r="I198" s="91"/>
      <c r="J198" s="91"/>
      <c r="K198" s="91"/>
      <c r="L198" s="91"/>
      <c r="M198" s="91"/>
      <c r="N198" s="91"/>
      <c r="O198" s="92"/>
      <c r="P198" s="413">
        <f>SUMIF($AK$34:$AK$187,"=Auxiliar Administrativo (Facturación)",BC34:BF187)</f>
        <v>9</v>
      </c>
      <c r="Q198" s="414"/>
      <c r="R198" s="414"/>
      <c r="S198" s="414"/>
      <c r="T198" s="414"/>
      <c r="U198" s="415"/>
      <c r="V198" s="416">
        <f>'CARGA DE HORAS LABORADAS'!P31</f>
        <v>6336</v>
      </c>
      <c r="W198" s="416"/>
      <c r="X198" s="416"/>
      <c r="Y198" s="416"/>
      <c r="Z198" s="416"/>
      <c r="AA198" s="416"/>
      <c r="AB198" s="417"/>
      <c r="AC198" s="416">
        <f>'CARGA DE HORAS LABORADAS'!AC31</f>
        <v>0</v>
      </c>
      <c r="AD198" s="416"/>
      <c r="AE198" s="416"/>
      <c r="AF198" s="416"/>
      <c r="AG198" s="416"/>
      <c r="AH198" s="417"/>
      <c r="AI198" s="80"/>
      <c r="AJ198" s="80"/>
      <c r="AK198" s="80"/>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0"/>
      <c r="BH198" s="89"/>
      <c r="BI198" s="89"/>
      <c r="BJ198" s="89"/>
      <c r="BK198" s="80"/>
      <c r="BL198" s="80"/>
      <c r="BM198" s="80"/>
      <c r="BN198" s="80"/>
      <c r="BO198" s="80"/>
      <c r="BP198" s="80"/>
      <c r="BQ198" s="80"/>
      <c r="BR198" s="80"/>
      <c r="BS198" s="80"/>
      <c r="BT198" s="80"/>
      <c r="BU198" s="80"/>
      <c r="BV198" s="80"/>
      <c r="BW198" s="80"/>
      <c r="BX198" s="80"/>
      <c r="BY198" s="80"/>
      <c r="BZ198" s="80"/>
      <c r="CA198" s="80"/>
    </row>
    <row r="199" spans="1:79" ht="18" customHeight="1" x14ac:dyDescent="0.25">
      <c r="A199" s="75"/>
      <c r="B199" s="90" t="str">
        <f>'PLAN DE CARGOS'!B32:P32</f>
        <v>Auxiliar Área Salud (Consultorio Odontológico)</v>
      </c>
      <c r="C199" s="91"/>
      <c r="D199" s="91"/>
      <c r="E199" s="91"/>
      <c r="F199" s="91"/>
      <c r="G199" s="91"/>
      <c r="H199" s="91"/>
      <c r="I199" s="91"/>
      <c r="J199" s="91"/>
      <c r="K199" s="91"/>
      <c r="L199" s="91"/>
      <c r="M199" s="91"/>
      <c r="N199" s="91"/>
      <c r="O199" s="92"/>
      <c r="P199" s="413">
        <f>SUMIF($AK$34:$AK$187,"=Auxiliar Área Salud (Consultorio Odontológico)",BC34:BF187)</f>
        <v>3</v>
      </c>
      <c r="Q199" s="414"/>
      <c r="R199" s="414"/>
      <c r="S199" s="414"/>
      <c r="T199" s="414"/>
      <c r="U199" s="415"/>
      <c r="V199" s="416">
        <f>'CARGA DE HORAS LABORADAS'!P32</f>
        <v>2112</v>
      </c>
      <c r="W199" s="416"/>
      <c r="X199" s="416"/>
      <c r="Y199" s="416"/>
      <c r="Z199" s="416"/>
      <c r="AA199" s="416"/>
      <c r="AB199" s="417"/>
      <c r="AC199" s="416">
        <f>'CARGA DE HORAS LABORADAS'!AC32</f>
        <v>0</v>
      </c>
      <c r="AD199" s="416"/>
      <c r="AE199" s="416"/>
      <c r="AF199" s="416"/>
      <c r="AG199" s="416"/>
      <c r="AH199" s="417"/>
      <c r="AI199" s="80"/>
      <c r="AJ199" s="80"/>
      <c r="AK199" s="80"/>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0"/>
      <c r="BH199" s="89"/>
      <c r="BI199" s="89"/>
      <c r="BJ199" s="89"/>
      <c r="BK199" s="80"/>
      <c r="BL199" s="80"/>
      <c r="BM199" s="80"/>
      <c r="BN199" s="80"/>
      <c r="BO199" s="80"/>
      <c r="BP199" s="80"/>
      <c r="BQ199" s="80"/>
      <c r="BR199" s="80"/>
      <c r="BS199" s="80"/>
      <c r="BT199" s="80"/>
      <c r="BU199" s="80"/>
      <c r="BV199" s="80"/>
      <c r="BW199" s="80"/>
      <c r="BX199" s="80"/>
      <c r="BY199" s="80"/>
      <c r="BZ199" s="80"/>
      <c r="CA199" s="80"/>
    </row>
    <row r="200" spans="1:79" ht="18" customHeight="1" x14ac:dyDescent="0.25">
      <c r="A200" s="75"/>
      <c r="B200" s="90" t="str">
        <f>'PLAN DE CARGOS'!B33:P33</f>
        <v>Auxiliar Área Salud (Enfermería)</v>
      </c>
      <c r="C200" s="91"/>
      <c r="D200" s="91"/>
      <c r="E200" s="91"/>
      <c r="F200" s="91"/>
      <c r="G200" s="91"/>
      <c r="H200" s="91"/>
      <c r="I200" s="91"/>
      <c r="J200" s="91"/>
      <c r="K200" s="91"/>
      <c r="L200" s="91"/>
      <c r="M200" s="91"/>
      <c r="N200" s="91"/>
      <c r="O200" s="92"/>
      <c r="P200" s="413">
        <f>SUMIF($AK$34:$AK$187,"=Auxiliar Área Salud (Enfermería)",BC34:BF187)</f>
        <v>45</v>
      </c>
      <c r="Q200" s="414"/>
      <c r="R200" s="414"/>
      <c r="S200" s="414"/>
      <c r="T200" s="414"/>
      <c r="U200" s="415"/>
      <c r="V200" s="416">
        <f>'CARGA DE HORAS LABORADAS'!P33</f>
        <v>31680</v>
      </c>
      <c r="W200" s="416"/>
      <c r="X200" s="416"/>
      <c r="Y200" s="416"/>
      <c r="Z200" s="416"/>
      <c r="AA200" s="416"/>
      <c r="AB200" s="417"/>
      <c r="AC200" s="416">
        <f>'CARGA DE HORAS LABORADAS'!AC33</f>
        <v>0</v>
      </c>
      <c r="AD200" s="416"/>
      <c r="AE200" s="416"/>
      <c r="AF200" s="416"/>
      <c r="AG200" s="416"/>
      <c r="AH200" s="417"/>
      <c r="AI200" s="80"/>
      <c r="AJ200" s="80"/>
      <c r="AK200" s="80"/>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0"/>
      <c r="BH200" s="89"/>
      <c r="BI200" s="89"/>
      <c r="BJ200" s="89"/>
      <c r="BK200" s="80"/>
      <c r="BL200" s="80"/>
      <c r="BM200" s="80"/>
      <c r="BN200" s="80"/>
      <c r="BO200" s="80"/>
      <c r="BP200" s="80"/>
      <c r="BQ200" s="80"/>
      <c r="BR200" s="80"/>
      <c r="BS200" s="80"/>
      <c r="BT200" s="80"/>
      <c r="BU200" s="80"/>
      <c r="BV200" s="80"/>
      <c r="BW200" s="80"/>
      <c r="BX200" s="80"/>
      <c r="BY200" s="80"/>
      <c r="BZ200" s="80"/>
      <c r="CA200" s="80"/>
    </row>
    <row r="201" spans="1:79" ht="18" customHeight="1" x14ac:dyDescent="0.25">
      <c r="A201" s="75"/>
      <c r="B201" s="90" t="str">
        <f>'PLAN DE CARGOS'!B34:P34</f>
        <v>Auxiliar Área Salud (Farmacia)</v>
      </c>
      <c r="C201" s="91"/>
      <c r="D201" s="91"/>
      <c r="E201" s="91"/>
      <c r="F201" s="91"/>
      <c r="G201" s="91"/>
      <c r="H201" s="91"/>
      <c r="I201" s="91"/>
      <c r="J201" s="91"/>
      <c r="K201" s="91"/>
      <c r="L201" s="91"/>
      <c r="M201" s="91"/>
      <c r="N201" s="91"/>
      <c r="O201" s="92"/>
      <c r="P201" s="413">
        <f>SUMIF($AK$34:$AK$187,"=Auxiliar Área Salud (Farmacia)",BC34:BF187)</f>
        <v>3</v>
      </c>
      <c r="Q201" s="414"/>
      <c r="R201" s="414"/>
      <c r="S201" s="414"/>
      <c r="T201" s="414"/>
      <c r="U201" s="415"/>
      <c r="V201" s="416">
        <f>'CARGA DE HORAS LABORADAS'!P34</f>
        <v>2112</v>
      </c>
      <c r="W201" s="416"/>
      <c r="X201" s="416"/>
      <c r="Y201" s="416"/>
      <c r="Z201" s="416"/>
      <c r="AA201" s="416"/>
      <c r="AB201" s="417"/>
      <c r="AC201" s="416">
        <f>'CARGA DE HORAS LABORADAS'!AC34</f>
        <v>0</v>
      </c>
      <c r="AD201" s="416"/>
      <c r="AE201" s="416"/>
      <c r="AF201" s="416"/>
      <c r="AG201" s="416"/>
      <c r="AH201" s="417"/>
      <c r="AI201" s="80"/>
      <c r="AJ201" s="80"/>
      <c r="AK201" s="80"/>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0"/>
      <c r="BH201" s="89"/>
      <c r="BI201" s="89"/>
      <c r="BJ201" s="89"/>
      <c r="BK201" s="80"/>
      <c r="BL201" s="80"/>
      <c r="BM201" s="80"/>
      <c r="BN201" s="80"/>
      <c r="BO201" s="80"/>
      <c r="BP201" s="80"/>
      <c r="BQ201" s="80"/>
      <c r="BR201" s="80"/>
      <c r="BS201" s="80"/>
      <c r="BT201" s="80"/>
      <c r="BU201" s="80"/>
      <c r="BV201" s="80"/>
      <c r="BW201" s="80"/>
      <c r="BX201" s="80"/>
      <c r="BY201" s="80"/>
      <c r="BZ201" s="80"/>
      <c r="CA201" s="80"/>
    </row>
    <row r="202" spans="1:79" ht="18" customHeight="1" x14ac:dyDescent="0.25">
      <c r="A202" s="75"/>
      <c r="B202" s="90" t="str">
        <f>'PLAN DE CARGOS'!B35:P35</f>
        <v>Auxiliar Área Salud (Higiene Oral)</v>
      </c>
      <c r="C202" s="91"/>
      <c r="D202" s="91"/>
      <c r="E202" s="91"/>
      <c r="F202" s="91"/>
      <c r="G202" s="91"/>
      <c r="H202" s="91"/>
      <c r="I202" s="91"/>
      <c r="J202" s="91"/>
      <c r="K202" s="91"/>
      <c r="L202" s="91"/>
      <c r="M202" s="91"/>
      <c r="N202" s="91"/>
      <c r="O202" s="92"/>
      <c r="P202" s="413">
        <f>SUMIF($AK$34:$AK$187,"=Auxiliar Área Salud (Higiene Oral)",BC34:BF187)</f>
        <v>6</v>
      </c>
      <c r="Q202" s="414"/>
      <c r="R202" s="414"/>
      <c r="S202" s="414"/>
      <c r="T202" s="414"/>
      <c r="U202" s="415"/>
      <c r="V202" s="416">
        <f>'CARGA DE HORAS LABORADAS'!P35</f>
        <v>4224</v>
      </c>
      <c r="W202" s="416"/>
      <c r="X202" s="416"/>
      <c r="Y202" s="416"/>
      <c r="Z202" s="416"/>
      <c r="AA202" s="416"/>
      <c r="AB202" s="417"/>
      <c r="AC202" s="416">
        <f>'CARGA DE HORAS LABORADAS'!AC35</f>
        <v>0</v>
      </c>
      <c r="AD202" s="416"/>
      <c r="AE202" s="416"/>
      <c r="AF202" s="416"/>
      <c r="AG202" s="416"/>
      <c r="AH202" s="417"/>
      <c r="AI202" s="80"/>
      <c r="AJ202" s="80"/>
      <c r="AK202" s="80"/>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0"/>
      <c r="BH202" s="89"/>
      <c r="BI202" s="89"/>
      <c r="BJ202" s="89"/>
      <c r="BK202" s="80"/>
      <c r="BL202" s="80"/>
      <c r="BM202" s="80"/>
      <c r="BN202" s="80"/>
      <c r="BO202" s="80"/>
      <c r="BP202" s="80"/>
      <c r="BQ202" s="80"/>
      <c r="BR202" s="80"/>
      <c r="BS202" s="80"/>
      <c r="BT202" s="80"/>
      <c r="BU202" s="80"/>
      <c r="BV202" s="80"/>
      <c r="BW202" s="80"/>
      <c r="BX202" s="80"/>
      <c r="BY202" s="80"/>
      <c r="BZ202" s="80"/>
      <c r="CA202" s="80"/>
    </row>
    <row r="203" spans="1:79" ht="18" customHeight="1" x14ac:dyDescent="0.25">
      <c r="B203" s="90" t="str">
        <f>'PLAN DE CARGOS'!B36:P36</f>
        <v>Auxiliar Área Salud (Información en Salud)</v>
      </c>
      <c r="C203" s="91"/>
      <c r="D203" s="91"/>
      <c r="E203" s="91"/>
      <c r="F203" s="91"/>
      <c r="G203" s="91"/>
      <c r="H203" s="91"/>
      <c r="I203" s="91"/>
      <c r="J203" s="91"/>
      <c r="K203" s="91"/>
      <c r="L203" s="91"/>
      <c r="M203" s="91"/>
      <c r="N203" s="91"/>
      <c r="O203" s="92"/>
      <c r="P203" s="413">
        <f>SUMIF($AK$34:$AK$187,"=Auxiliar Área Salud (Información en Salud)",BC34:BF187)</f>
        <v>3</v>
      </c>
      <c r="Q203" s="414"/>
      <c r="R203" s="414"/>
      <c r="S203" s="414"/>
      <c r="T203" s="414"/>
      <c r="U203" s="415"/>
      <c r="V203" s="416">
        <f>'CARGA DE HORAS LABORADAS'!P36</f>
        <v>2112</v>
      </c>
      <c r="W203" s="416"/>
      <c r="X203" s="416"/>
      <c r="Y203" s="416"/>
      <c r="Z203" s="416"/>
      <c r="AA203" s="416"/>
      <c r="AB203" s="417"/>
      <c r="AC203" s="416">
        <f>'CARGA DE HORAS LABORADAS'!AC36</f>
        <v>0</v>
      </c>
      <c r="AD203" s="416"/>
      <c r="AE203" s="416"/>
      <c r="AF203" s="416"/>
      <c r="AG203" s="416"/>
      <c r="AH203" s="417"/>
      <c r="AI203" s="80"/>
      <c r="AJ203" s="80"/>
      <c r="AK203" s="80"/>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0"/>
      <c r="BH203" s="89"/>
      <c r="BI203" s="89"/>
      <c r="BJ203" s="89"/>
      <c r="BK203" s="80"/>
      <c r="BL203" s="80"/>
      <c r="BM203" s="80"/>
      <c r="BN203" s="80"/>
      <c r="BO203" s="80"/>
      <c r="BP203" s="80"/>
      <c r="BQ203" s="80"/>
      <c r="BR203" s="80"/>
      <c r="BS203" s="80"/>
      <c r="BT203" s="80"/>
      <c r="BU203" s="80"/>
      <c r="BV203" s="80"/>
      <c r="BW203" s="80"/>
      <c r="BX203" s="80"/>
      <c r="BY203" s="80"/>
      <c r="BZ203" s="80"/>
      <c r="CA203" s="80"/>
    </row>
    <row r="204" spans="1:79" ht="18" customHeight="1" x14ac:dyDescent="0.25">
      <c r="B204" s="90" t="str">
        <f>'PLAN DE CARGOS'!B37:P37</f>
        <v>Auxiliar Área Salud (Laboratorio Clínico)</v>
      </c>
      <c r="C204" s="91"/>
      <c r="D204" s="91"/>
      <c r="E204" s="91"/>
      <c r="F204" s="91"/>
      <c r="G204" s="91"/>
      <c r="H204" s="91"/>
      <c r="I204" s="91"/>
      <c r="J204" s="91"/>
      <c r="K204" s="91"/>
      <c r="L204" s="91"/>
      <c r="M204" s="91"/>
      <c r="N204" s="91"/>
      <c r="O204" s="92"/>
      <c r="P204" s="413">
        <f>SUMIF($AK$34:$AK$187,"=Auxiliar Área Salud (Laboratorio Clínico)",BC34:BF187)</f>
        <v>3</v>
      </c>
      <c r="Q204" s="414"/>
      <c r="R204" s="414"/>
      <c r="S204" s="414"/>
      <c r="T204" s="414"/>
      <c r="U204" s="415"/>
      <c r="V204" s="416">
        <f>'CARGA DE HORAS LABORADAS'!P37</f>
        <v>2112</v>
      </c>
      <c r="W204" s="416"/>
      <c r="X204" s="416"/>
      <c r="Y204" s="416"/>
      <c r="Z204" s="416"/>
      <c r="AA204" s="416"/>
      <c r="AB204" s="417"/>
      <c r="AC204" s="416">
        <f>'CARGA DE HORAS LABORADAS'!AC37</f>
        <v>-1.9999999999527063E-3</v>
      </c>
      <c r="AD204" s="416"/>
      <c r="AE204" s="416"/>
      <c r="AF204" s="416"/>
      <c r="AG204" s="416"/>
      <c r="AH204" s="417"/>
      <c r="AI204" s="80"/>
      <c r="AJ204" s="80"/>
      <c r="AK204" s="80"/>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0"/>
      <c r="BH204" s="89"/>
      <c r="BI204" s="89"/>
      <c r="BJ204" s="89"/>
      <c r="BK204" s="80"/>
      <c r="BL204" s="80"/>
      <c r="BM204" s="80"/>
      <c r="BN204" s="80"/>
      <c r="BO204" s="80"/>
      <c r="BP204" s="80"/>
      <c r="BQ204" s="80"/>
      <c r="BR204" s="80"/>
      <c r="BS204" s="80"/>
      <c r="BT204" s="80"/>
      <c r="BU204" s="80"/>
      <c r="BV204" s="80"/>
      <c r="BW204" s="80"/>
      <c r="BX204" s="80"/>
      <c r="BY204" s="80"/>
      <c r="BZ204" s="80"/>
      <c r="CA204" s="80"/>
    </row>
    <row r="205" spans="1:79" ht="18" customHeight="1" x14ac:dyDescent="0.25">
      <c r="B205" s="90" t="str">
        <f>'PLAN DE CARGOS'!B38:P38</f>
        <v>Auxiliar de Servicios Generales</v>
      </c>
      <c r="C205" s="91"/>
      <c r="D205" s="91"/>
      <c r="E205" s="91"/>
      <c r="F205" s="91"/>
      <c r="G205" s="91"/>
      <c r="H205" s="91"/>
      <c r="I205" s="91"/>
      <c r="J205" s="91"/>
      <c r="K205" s="91"/>
      <c r="L205" s="91"/>
      <c r="M205" s="91"/>
      <c r="N205" s="91"/>
      <c r="O205" s="92"/>
      <c r="P205" s="413">
        <f>SUMIF($AK$34:$AK$187,"=Auxiliar de Servicios Generales",BC34:BF187)</f>
        <v>144.5</v>
      </c>
      <c r="Q205" s="414"/>
      <c r="R205" s="414"/>
      <c r="S205" s="414"/>
      <c r="T205" s="414"/>
      <c r="U205" s="415"/>
      <c r="V205" s="416">
        <f>'CARGA DE HORAS LABORADAS'!P38</f>
        <v>12672</v>
      </c>
      <c r="W205" s="416"/>
      <c r="X205" s="416"/>
      <c r="Y205" s="416"/>
      <c r="Z205" s="416"/>
      <c r="AA205" s="416"/>
      <c r="AB205" s="417"/>
      <c r="AC205" s="416">
        <f>'CARGA DE HORAS LABORADAS'!AC38</f>
        <v>0</v>
      </c>
      <c r="AD205" s="416"/>
      <c r="AE205" s="416"/>
      <c r="AF205" s="416"/>
      <c r="AG205" s="416"/>
      <c r="AH205" s="417"/>
      <c r="AI205" s="80"/>
      <c r="AJ205" s="80"/>
      <c r="AK205" s="80"/>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0"/>
      <c r="BH205" s="89"/>
      <c r="BI205" s="89"/>
      <c r="BJ205" s="89"/>
      <c r="BK205" s="80"/>
      <c r="BL205" s="80"/>
      <c r="BM205" s="80"/>
      <c r="BN205" s="80"/>
      <c r="BO205" s="80"/>
      <c r="BP205" s="80"/>
      <c r="BQ205" s="80"/>
      <c r="BR205" s="80"/>
      <c r="BS205" s="80"/>
      <c r="BT205" s="80"/>
      <c r="BU205" s="80"/>
      <c r="BV205" s="80"/>
      <c r="BW205" s="80"/>
      <c r="BX205" s="80"/>
      <c r="BY205" s="80"/>
      <c r="BZ205" s="80"/>
      <c r="CA205" s="80"/>
    </row>
    <row r="206" spans="1:79" ht="18" customHeight="1" x14ac:dyDescent="0.25">
      <c r="B206" s="90" t="str">
        <f>'PLAN DE CARGOS'!B39:P39</f>
        <v>Celador</v>
      </c>
      <c r="C206" s="91"/>
      <c r="D206" s="91"/>
      <c r="E206" s="91"/>
      <c r="F206" s="91"/>
      <c r="G206" s="91"/>
      <c r="H206" s="91"/>
      <c r="I206" s="91"/>
      <c r="J206" s="91"/>
      <c r="K206" s="91"/>
      <c r="L206" s="91"/>
      <c r="M206" s="91"/>
      <c r="N206" s="91"/>
      <c r="O206" s="92"/>
      <c r="P206" s="413">
        <f>SUMIF($AK$34:$AK$187,"=Celador",BC34:BF187)</f>
        <v>9</v>
      </c>
      <c r="Q206" s="414"/>
      <c r="R206" s="414"/>
      <c r="S206" s="414"/>
      <c r="T206" s="414"/>
      <c r="U206" s="415"/>
      <c r="V206" s="416">
        <f>'CARGA DE HORAS LABORADAS'!P39</f>
        <v>6336</v>
      </c>
      <c r="W206" s="416"/>
      <c r="X206" s="416"/>
      <c r="Y206" s="416"/>
      <c r="Z206" s="416"/>
      <c r="AA206" s="416"/>
      <c r="AB206" s="417"/>
      <c r="AC206" s="416">
        <f>'CARGA DE HORAS LABORADAS'!AC39</f>
        <v>0</v>
      </c>
      <c r="AD206" s="416"/>
      <c r="AE206" s="416"/>
      <c r="AF206" s="416"/>
      <c r="AG206" s="416"/>
      <c r="AH206" s="417"/>
      <c r="AI206" s="80"/>
      <c r="AJ206" s="80"/>
      <c r="AK206" s="80"/>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0"/>
      <c r="BH206" s="89"/>
      <c r="BI206" s="89"/>
      <c r="BJ206" s="89"/>
      <c r="BK206" s="80"/>
      <c r="BL206" s="80"/>
      <c r="BM206" s="80"/>
      <c r="BN206" s="80"/>
      <c r="BO206" s="80"/>
      <c r="BP206" s="80"/>
      <c r="BQ206" s="80"/>
      <c r="BR206" s="80"/>
      <c r="BS206" s="80"/>
      <c r="BT206" s="80"/>
      <c r="BU206" s="80"/>
      <c r="BV206" s="80"/>
      <c r="BW206" s="80"/>
      <c r="BX206" s="80"/>
      <c r="BY206" s="80"/>
      <c r="BZ206" s="80"/>
      <c r="CA206" s="80"/>
    </row>
    <row r="207" spans="1:79" ht="18" customHeight="1" x14ac:dyDescent="0.25">
      <c r="B207" s="90" t="str">
        <f>'PLAN DE CARGOS'!B40:P40</f>
        <v>Conductor</v>
      </c>
      <c r="C207" s="91"/>
      <c r="D207" s="91"/>
      <c r="E207" s="91"/>
      <c r="F207" s="91"/>
      <c r="G207" s="91"/>
      <c r="H207" s="91"/>
      <c r="I207" s="91"/>
      <c r="J207" s="91"/>
      <c r="K207" s="91"/>
      <c r="L207" s="91"/>
      <c r="M207" s="91"/>
      <c r="N207" s="91"/>
      <c r="O207" s="92"/>
      <c r="P207" s="413">
        <f>SUMIF($AK$34:$AK$187,"=Conductor",BC34:BF187)</f>
        <v>9</v>
      </c>
      <c r="Q207" s="414"/>
      <c r="R207" s="414"/>
      <c r="S207" s="414"/>
      <c r="T207" s="414"/>
      <c r="U207" s="415"/>
      <c r="V207" s="416">
        <f>'CARGA DE HORAS LABORADAS'!P40</f>
        <v>6336</v>
      </c>
      <c r="W207" s="416"/>
      <c r="X207" s="416"/>
      <c r="Y207" s="416"/>
      <c r="Z207" s="416"/>
      <c r="AA207" s="416"/>
      <c r="AB207" s="417"/>
      <c r="AC207" s="416">
        <f>'CARGA DE HORAS LABORADAS'!AC40</f>
        <v>0</v>
      </c>
      <c r="AD207" s="416"/>
      <c r="AE207" s="416"/>
      <c r="AF207" s="416"/>
      <c r="AG207" s="416"/>
      <c r="AH207" s="417"/>
      <c r="AI207" s="80"/>
      <c r="AJ207" s="80"/>
      <c r="AK207" s="80"/>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0"/>
      <c r="BH207" s="89"/>
      <c r="BI207" s="89"/>
      <c r="BJ207" s="89"/>
      <c r="BK207" s="80"/>
      <c r="BL207" s="80"/>
      <c r="BM207" s="80"/>
      <c r="BN207" s="80"/>
      <c r="BO207" s="80"/>
      <c r="BP207" s="80"/>
      <c r="BQ207" s="80"/>
      <c r="BR207" s="80"/>
      <c r="BS207" s="80"/>
      <c r="BT207" s="80"/>
      <c r="BU207" s="80"/>
      <c r="BV207" s="80"/>
      <c r="BW207" s="80"/>
      <c r="BX207" s="80"/>
      <c r="BY207" s="80"/>
      <c r="BZ207" s="80"/>
      <c r="CA207" s="80"/>
    </row>
    <row r="208" spans="1:79" ht="18" customHeight="1" x14ac:dyDescent="0.25">
      <c r="B208" s="90" t="str">
        <f>'PLAN DE CARGOS'!B41:P41</f>
        <v>Enfermera</v>
      </c>
      <c r="C208" s="91"/>
      <c r="D208" s="91"/>
      <c r="E208" s="91"/>
      <c r="F208" s="91"/>
      <c r="G208" s="91"/>
      <c r="H208" s="91"/>
      <c r="I208" s="91"/>
      <c r="J208" s="91"/>
      <c r="K208" s="91"/>
      <c r="L208" s="91"/>
      <c r="M208" s="91"/>
      <c r="N208" s="91"/>
      <c r="O208" s="92"/>
      <c r="P208" s="413">
        <f>SUMIF($AK$34:$AK$187,"=Enfermera",BC34:BF187)</f>
        <v>28.5</v>
      </c>
      <c r="Q208" s="414"/>
      <c r="R208" s="414"/>
      <c r="S208" s="414"/>
      <c r="T208" s="414"/>
      <c r="U208" s="415"/>
      <c r="V208" s="416">
        <f>'CARGA DE HORAS LABORADAS'!P41</f>
        <v>4224</v>
      </c>
      <c r="W208" s="416"/>
      <c r="X208" s="416"/>
      <c r="Y208" s="416"/>
      <c r="Z208" s="416"/>
      <c r="AA208" s="416"/>
      <c r="AB208" s="417"/>
      <c r="AC208" s="416">
        <f>'CARGA DE HORAS LABORADAS'!AC41</f>
        <v>-5.0000000001091394E-3</v>
      </c>
      <c r="AD208" s="416"/>
      <c r="AE208" s="416"/>
      <c r="AF208" s="416"/>
      <c r="AG208" s="416"/>
      <c r="AH208" s="417"/>
      <c r="AI208" s="80"/>
      <c r="AJ208" s="80"/>
      <c r="AK208" s="80"/>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0"/>
      <c r="BH208" s="89"/>
      <c r="BI208" s="89"/>
      <c r="BJ208" s="89"/>
      <c r="BK208" s="80"/>
      <c r="BL208" s="80"/>
      <c r="BM208" s="80"/>
      <c r="BN208" s="80"/>
      <c r="BO208" s="80"/>
      <c r="BP208" s="80"/>
      <c r="BQ208" s="80"/>
      <c r="BR208" s="80"/>
      <c r="BS208" s="80"/>
      <c r="BT208" s="80"/>
      <c r="BU208" s="80"/>
      <c r="BV208" s="80"/>
      <c r="BW208" s="80"/>
      <c r="BX208" s="80"/>
      <c r="BY208" s="80"/>
      <c r="BZ208" s="80"/>
      <c r="CA208" s="80"/>
    </row>
    <row r="209" spans="2:79" ht="18" customHeight="1" x14ac:dyDescent="0.25">
      <c r="B209" s="90" t="str">
        <f>'PLAN DE CARGOS'!B42:P42</f>
        <v>Gerente Empresa Social del Estado</v>
      </c>
      <c r="C209" s="91"/>
      <c r="D209" s="91"/>
      <c r="E209" s="91"/>
      <c r="F209" s="91"/>
      <c r="G209" s="91"/>
      <c r="H209" s="91"/>
      <c r="I209" s="91"/>
      <c r="J209" s="91"/>
      <c r="K209" s="91"/>
      <c r="L209" s="91"/>
      <c r="M209" s="91"/>
      <c r="N209" s="91"/>
      <c r="O209" s="92"/>
      <c r="P209" s="413">
        <f>SUMIF($AK$34:$AK$187,"=Gerente Empresa Social del Estado",BC34:BF187)</f>
        <v>25.5</v>
      </c>
      <c r="Q209" s="414"/>
      <c r="R209" s="414"/>
      <c r="S209" s="414"/>
      <c r="T209" s="414"/>
      <c r="U209" s="415"/>
      <c r="V209" s="416">
        <f>'CARGA DE HORAS LABORADAS'!P42</f>
        <v>2112</v>
      </c>
      <c r="W209" s="416"/>
      <c r="X209" s="416"/>
      <c r="Y209" s="416"/>
      <c r="Z209" s="416"/>
      <c r="AA209" s="416"/>
      <c r="AB209" s="417"/>
      <c r="AC209" s="416">
        <f>'CARGA DE HORAS LABORADAS'!AC42</f>
        <v>0</v>
      </c>
      <c r="AD209" s="416"/>
      <c r="AE209" s="416"/>
      <c r="AF209" s="416"/>
      <c r="AG209" s="416"/>
      <c r="AH209" s="417"/>
      <c r="AI209" s="80"/>
      <c r="AJ209" s="80"/>
      <c r="AK209" s="80"/>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0"/>
      <c r="BH209" s="89"/>
      <c r="BI209" s="89"/>
      <c r="BJ209" s="89"/>
      <c r="BK209" s="80"/>
      <c r="BL209" s="80"/>
      <c r="BM209" s="80"/>
      <c r="BN209" s="80"/>
      <c r="BO209" s="80"/>
      <c r="BP209" s="80"/>
      <c r="BQ209" s="80"/>
      <c r="BR209" s="80"/>
      <c r="BS209" s="80"/>
      <c r="BT209" s="80"/>
      <c r="BU209" s="80"/>
      <c r="BV209" s="80"/>
      <c r="BW209" s="80"/>
      <c r="BX209" s="80"/>
      <c r="BY209" s="80"/>
      <c r="BZ209" s="80"/>
      <c r="CA209" s="80"/>
    </row>
    <row r="210" spans="2:79" ht="18" customHeight="1" x14ac:dyDescent="0.25">
      <c r="B210" s="90" t="str">
        <f>'PLAN DE CARGOS'!B43:P43</f>
        <v>Médico General</v>
      </c>
      <c r="C210" s="91"/>
      <c r="D210" s="91"/>
      <c r="E210" s="91"/>
      <c r="F210" s="91"/>
      <c r="G210" s="91"/>
      <c r="H210" s="91"/>
      <c r="I210" s="91"/>
      <c r="J210" s="91"/>
      <c r="K210" s="91"/>
      <c r="L210" s="91"/>
      <c r="M210" s="91"/>
      <c r="N210" s="91"/>
      <c r="O210" s="92"/>
      <c r="P210" s="413">
        <f>SUMIF($AK$34:$AK$187,"=Médico General",BC34:BF187)</f>
        <v>49.5</v>
      </c>
      <c r="Q210" s="414"/>
      <c r="R210" s="414"/>
      <c r="S210" s="414"/>
      <c r="T210" s="414"/>
      <c r="U210" s="415"/>
      <c r="V210" s="416">
        <f>'CARGA DE HORAS LABORADAS'!P43</f>
        <v>19008</v>
      </c>
      <c r="W210" s="416"/>
      <c r="X210" s="416"/>
      <c r="Y210" s="416"/>
      <c r="Z210" s="416"/>
      <c r="AA210" s="416"/>
      <c r="AB210" s="417"/>
      <c r="AC210" s="416">
        <f>'CARGA DE HORAS LABORADAS'!AC43</f>
        <v>-6.0000000012223609E-3</v>
      </c>
      <c r="AD210" s="416"/>
      <c r="AE210" s="416"/>
      <c r="AF210" s="416"/>
      <c r="AG210" s="416"/>
      <c r="AH210" s="417"/>
      <c r="AI210" s="80"/>
      <c r="AJ210" s="80"/>
      <c r="AK210" s="80"/>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0"/>
      <c r="BH210" s="89"/>
      <c r="BI210" s="89"/>
      <c r="BJ210" s="89"/>
      <c r="BK210" s="80"/>
      <c r="BL210" s="80"/>
      <c r="BM210" s="80"/>
      <c r="BN210" s="80"/>
      <c r="BO210" s="80"/>
      <c r="BP210" s="80"/>
      <c r="BQ210" s="80"/>
      <c r="BR210" s="80"/>
      <c r="BS210" s="80"/>
      <c r="BT210" s="80"/>
      <c r="BU210" s="80"/>
      <c r="BV210" s="80"/>
      <c r="BW210" s="80"/>
      <c r="BX210" s="80"/>
      <c r="BY210" s="80"/>
      <c r="BZ210" s="80"/>
      <c r="CA210" s="80"/>
    </row>
    <row r="211" spans="2:79" ht="18" customHeight="1" x14ac:dyDescent="0.25">
      <c r="B211" s="90" t="str">
        <f>'PLAN DE CARGOS'!B44:P44</f>
        <v>Odontóloga</v>
      </c>
      <c r="C211" s="91"/>
      <c r="D211" s="91"/>
      <c r="E211" s="91"/>
      <c r="F211" s="91"/>
      <c r="G211" s="91"/>
      <c r="H211" s="91"/>
      <c r="I211" s="91"/>
      <c r="J211" s="91"/>
      <c r="K211" s="91"/>
      <c r="L211" s="91"/>
      <c r="M211" s="91"/>
      <c r="N211" s="91"/>
      <c r="O211" s="92"/>
      <c r="P211" s="413">
        <f>SUMIF($AK$34:$AK$187,"=Odontóloga",BC34:BF187)</f>
        <v>25.5</v>
      </c>
      <c r="Q211" s="414"/>
      <c r="R211" s="414"/>
      <c r="S211" s="414"/>
      <c r="T211" s="414"/>
      <c r="U211" s="415"/>
      <c r="V211" s="416">
        <f>'CARGA DE HORAS LABORADAS'!P44</f>
        <v>2112</v>
      </c>
      <c r="W211" s="416"/>
      <c r="X211" s="416"/>
      <c r="Y211" s="416"/>
      <c r="Z211" s="416"/>
      <c r="AA211" s="416"/>
      <c r="AB211" s="417"/>
      <c r="AC211" s="416">
        <f>'CARGA DE HORAS LABORADAS'!AC44</f>
        <v>-5.0000000001091394E-3</v>
      </c>
      <c r="AD211" s="416"/>
      <c r="AE211" s="416"/>
      <c r="AF211" s="416"/>
      <c r="AG211" s="416"/>
      <c r="AH211" s="417"/>
      <c r="AI211" s="80"/>
      <c r="AJ211" s="80"/>
      <c r="AK211" s="80"/>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0"/>
      <c r="BH211" s="89"/>
      <c r="BI211" s="89"/>
      <c r="BJ211" s="89"/>
      <c r="BK211" s="80"/>
      <c r="BL211" s="80"/>
      <c r="BM211" s="80"/>
      <c r="BN211" s="80"/>
      <c r="BO211" s="80"/>
      <c r="BP211" s="80"/>
      <c r="BQ211" s="80"/>
      <c r="BR211" s="80"/>
      <c r="BS211" s="80"/>
      <c r="BT211" s="80"/>
      <c r="BU211" s="80"/>
      <c r="BV211" s="80"/>
      <c r="BW211" s="80"/>
      <c r="BX211" s="80"/>
      <c r="BY211" s="80"/>
      <c r="BZ211" s="80"/>
      <c r="CA211" s="80"/>
    </row>
    <row r="212" spans="2:79" ht="18" customHeight="1" x14ac:dyDescent="0.25">
      <c r="B212" s="90" t="str">
        <f>'PLAN DE CARGOS'!B45:P45</f>
        <v>Operario (Mantenimiento)</v>
      </c>
      <c r="C212" s="91"/>
      <c r="D212" s="91"/>
      <c r="E212" s="91"/>
      <c r="F212" s="91"/>
      <c r="G212" s="91"/>
      <c r="H212" s="91"/>
      <c r="I212" s="91"/>
      <c r="J212" s="91"/>
      <c r="K212" s="91"/>
      <c r="L212" s="91"/>
      <c r="M212" s="91"/>
      <c r="N212" s="91"/>
      <c r="O212" s="92"/>
      <c r="P212" s="413">
        <f>SUMIF($AK$34:$AK$187,"=Operario (Mantenimiento)",BC34:BF187)</f>
        <v>25.5</v>
      </c>
      <c r="Q212" s="414"/>
      <c r="R212" s="414"/>
      <c r="S212" s="414"/>
      <c r="T212" s="414"/>
      <c r="U212" s="415"/>
      <c r="V212" s="416">
        <f>'CARGA DE HORAS LABORADAS'!P45</f>
        <v>2112</v>
      </c>
      <c r="W212" s="416"/>
      <c r="X212" s="416"/>
      <c r="Y212" s="416"/>
      <c r="Z212" s="416"/>
      <c r="AA212" s="416"/>
      <c r="AB212" s="417"/>
      <c r="AC212" s="416">
        <f>'CARGA DE HORAS LABORADAS'!AC45</f>
        <v>0</v>
      </c>
      <c r="AD212" s="416"/>
      <c r="AE212" s="416"/>
      <c r="AF212" s="416"/>
      <c r="AG212" s="416"/>
      <c r="AH212" s="417"/>
      <c r="AI212" s="80"/>
      <c r="AJ212" s="80"/>
      <c r="AK212" s="80"/>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0"/>
      <c r="BH212" s="89"/>
      <c r="BI212" s="89"/>
      <c r="BJ212" s="89"/>
      <c r="BK212" s="80"/>
      <c r="BL212" s="80"/>
      <c r="BM212" s="80"/>
      <c r="BN212" s="80"/>
      <c r="BO212" s="80"/>
      <c r="BP212" s="80"/>
      <c r="BQ212" s="80"/>
      <c r="BR212" s="80"/>
      <c r="BS212" s="80"/>
      <c r="BT212" s="80"/>
      <c r="BU212" s="80"/>
      <c r="BV212" s="80"/>
      <c r="BW212" s="80"/>
      <c r="BX212" s="80"/>
      <c r="BY212" s="80"/>
      <c r="BZ212" s="80"/>
      <c r="CA212" s="80"/>
    </row>
    <row r="213" spans="2:79" ht="18" customHeight="1" x14ac:dyDescent="0.25">
      <c r="B213" s="90" t="str">
        <f>'PLAN DE CARGOS'!B46:P46</f>
        <v>Profesional Universitario Área Salud (Bacterióloga)</v>
      </c>
      <c r="C213" s="91"/>
      <c r="D213" s="91"/>
      <c r="E213" s="91"/>
      <c r="F213" s="91"/>
      <c r="G213" s="91"/>
      <c r="H213" s="91"/>
      <c r="I213" s="91"/>
      <c r="J213" s="91"/>
      <c r="K213" s="91"/>
      <c r="L213" s="91"/>
      <c r="M213" s="91"/>
      <c r="N213" s="91"/>
      <c r="O213" s="92"/>
      <c r="P213" s="413">
        <f>SUMIF($AK$34:$AK$187,"=Profesional Universitario Área Salud (Bacterióloga)",BC34:BF187)</f>
        <v>25.5</v>
      </c>
      <c r="Q213" s="414"/>
      <c r="R213" s="414"/>
      <c r="S213" s="414"/>
      <c r="T213" s="414"/>
      <c r="U213" s="415"/>
      <c r="V213" s="416">
        <f>'CARGA DE HORAS LABORADAS'!P46</f>
        <v>2112</v>
      </c>
      <c r="W213" s="416"/>
      <c r="X213" s="416"/>
      <c r="Y213" s="416"/>
      <c r="Z213" s="416"/>
      <c r="AA213" s="416"/>
      <c r="AB213" s="417"/>
      <c r="AC213" s="416">
        <f>'CARGA DE HORAS LABORADAS'!AC46</f>
        <v>0</v>
      </c>
      <c r="AD213" s="416"/>
      <c r="AE213" s="416"/>
      <c r="AF213" s="416"/>
      <c r="AG213" s="416"/>
      <c r="AH213" s="417"/>
      <c r="AI213" s="80"/>
      <c r="AJ213" s="80"/>
      <c r="AK213" s="80"/>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0"/>
      <c r="BH213" s="89"/>
      <c r="BI213" s="89"/>
      <c r="BJ213" s="89"/>
      <c r="BK213" s="80"/>
      <c r="BL213" s="80"/>
      <c r="BM213" s="80"/>
      <c r="BN213" s="80"/>
      <c r="BO213" s="80"/>
      <c r="BP213" s="80"/>
      <c r="BQ213" s="80"/>
      <c r="BR213" s="80"/>
      <c r="BS213" s="80"/>
      <c r="BT213" s="80"/>
      <c r="BU213" s="80"/>
      <c r="BV213" s="80"/>
      <c r="BW213" s="80"/>
      <c r="BX213" s="80"/>
      <c r="BY213" s="80"/>
      <c r="BZ213" s="80"/>
      <c r="CA213" s="80"/>
    </row>
    <row r="214" spans="2:79" ht="18" customHeight="1" x14ac:dyDescent="0.25">
      <c r="B214" s="90" t="str">
        <f>'PLAN DE CARGOS'!B47:P47</f>
        <v>Representante ASOUS en la Junta Directiva</v>
      </c>
      <c r="C214" s="91"/>
      <c r="D214" s="91"/>
      <c r="E214" s="91"/>
      <c r="F214" s="91"/>
      <c r="G214" s="91"/>
      <c r="H214" s="91"/>
      <c r="I214" s="91"/>
      <c r="J214" s="91"/>
      <c r="K214" s="91"/>
      <c r="L214" s="91"/>
      <c r="M214" s="91"/>
      <c r="N214" s="91"/>
      <c r="O214" s="92"/>
      <c r="P214" s="413">
        <f>SUMIF($AK$34:$AK$187,"=Representante ASOUS en la Junta Directiva",BC34:BF187)</f>
        <v>0</v>
      </c>
      <c r="Q214" s="414"/>
      <c r="R214" s="414"/>
      <c r="S214" s="414"/>
      <c r="T214" s="414"/>
      <c r="U214" s="415"/>
      <c r="V214" s="416">
        <f>'CARGA DE HORAS LABORADAS'!P47</f>
        <v>30</v>
      </c>
      <c r="W214" s="416"/>
      <c r="X214" s="416"/>
      <c r="Y214" s="416"/>
      <c r="Z214" s="416"/>
      <c r="AA214" s="416"/>
      <c r="AB214" s="417"/>
      <c r="AC214" s="416">
        <f>'CARGA DE HORAS LABORADAS'!AC47</f>
        <v>-4.75</v>
      </c>
      <c r="AD214" s="416"/>
      <c r="AE214" s="416"/>
      <c r="AF214" s="416"/>
      <c r="AG214" s="416"/>
      <c r="AH214" s="417"/>
      <c r="AI214" s="80"/>
      <c r="AJ214" s="80"/>
      <c r="AK214" s="80"/>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0"/>
      <c r="BH214" s="89"/>
      <c r="BI214" s="89"/>
      <c r="BJ214" s="89"/>
      <c r="BK214" s="80"/>
      <c r="BL214" s="80"/>
      <c r="BM214" s="80"/>
      <c r="BN214" s="80"/>
      <c r="BO214" s="80"/>
      <c r="BP214" s="80"/>
      <c r="BQ214" s="80"/>
      <c r="BR214" s="80"/>
      <c r="BS214" s="80"/>
      <c r="BT214" s="80"/>
      <c r="BU214" s="80"/>
      <c r="BV214" s="80"/>
      <c r="BW214" s="80"/>
      <c r="BX214" s="80"/>
      <c r="BY214" s="80"/>
      <c r="BZ214" s="80"/>
      <c r="CA214" s="80"/>
    </row>
    <row r="215" spans="2:79" ht="18" customHeight="1" x14ac:dyDescent="0.25">
      <c r="B215" s="90" t="str">
        <f>'PLAN DE CARGOS'!B48:P48</f>
        <v>Secretaria</v>
      </c>
      <c r="C215" s="91"/>
      <c r="D215" s="91"/>
      <c r="E215" s="91"/>
      <c r="F215" s="91"/>
      <c r="G215" s="91"/>
      <c r="H215" s="91"/>
      <c r="I215" s="91"/>
      <c r="J215" s="91"/>
      <c r="K215" s="91"/>
      <c r="L215" s="91"/>
      <c r="M215" s="91"/>
      <c r="N215" s="91"/>
      <c r="O215" s="92"/>
      <c r="P215" s="413">
        <f>SUMIF($AK$34:$AK$187,"=Secretaria",BC34:BF187)</f>
        <v>5</v>
      </c>
      <c r="Q215" s="414"/>
      <c r="R215" s="414"/>
      <c r="S215" s="414"/>
      <c r="T215" s="414"/>
      <c r="U215" s="415"/>
      <c r="V215" s="416">
        <f>'CARGA DE HORAS LABORADAS'!P48</f>
        <v>2112</v>
      </c>
      <c r="W215" s="416"/>
      <c r="X215" s="416"/>
      <c r="Y215" s="416"/>
      <c r="Z215" s="416"/>
      <c r="AA215" s="416"/>
      <c r="AB215" s="417"/>
      <c r="AC215" s="416">
        <f>'CARGA DE HORAS LABORADAS'!AC48</f>
        <v>0</v>
      </c>
      <c r="AD215" s="416"/>
      <c r="AE215" s="416"/>
      <c r="AF215" s="416"/>
      <c r="AG215" s="416"/>
      <c r="AH215" s="417"/>
      <c r="AI215" s="80"/>
      <c r="AJ215" s="80"/>
      <c r="AK215" s="80"/>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0"/>
      <c r="BH215" s="89"/>
      <c r="BI215" s="89"/>
      <c r="BJ215" s="89"/>
      <c r="BK215" s="80"/>
      <c r="BL215" s="80"/>
      <c r="BM215" s="80"/>
      <c r="BN215" s="80"/>
      <c r="BO215" s="80"/>
      <c r="BP215" s="80"/>
      <c r="BQ215" s="80"/>
      <c r="BR215" s="80"/>
      <c r="BS215" s="80"/>
      <c r="BT215" s="80"/>
      <c r="BU215" s="80"/>
      <c r="BV215" s="80"/>
      <c r="BW215" s="80"/>
      <c r="BX215" s="80"/>
      <c r="BY215" s="80"/>
      <c r="BZ215" s="80"/>
      <c r="CA215" s="80"/>
    </row>
    <row r="216" spans="2:79" ht="18" customHeight="1" x14ac:dyDescent="0.25">
      <c r="B216" s="90" t="str">
        <f>'PLAN DE CARGOS'!B49:P49</f>
        <v>Subgerente Administrativa</v>
      </c>
      <c r="C216" s="91"/>
      <c r="D216" s="91"/>
      <c r="E216" s="91"/>
      <c r="F216" s="91"/>
      <c r="G216" s="91"/>
      <c r="H216" s="91"/>
      <c r="I216" s="91"/>
      <c r="J216" s="91"/>
      <c r="K216" s="91"/>
      <c r="L216" s="91"/>
      <c r="M216" s="91"/>
      <c r="N216" s="91"/>
      <c r="O216" s="92"/>
      <c r="P216" s="413">
        <f>SUMIF($AK$34:$AK$187,"=Subgerente Administrativa",BC34:BF187)</f>
        <v>43.5</v>
      </c>
      <c r="Q216" s="414"/>
      <c r="R216" s="414"/>
      <c r="S216" s="414"/>
      <c r="T216" s="414"/>
      <c r="U216" s="415"/>
      <c r="V216" s="416">
        <f>'CARGA DE HORAS LABORADAS'!P49</f>
        <v>2112</v>
      </c>
      <c r="W216" s="416"/>
      <c r="X216" s="416"/>
      <c r="Y216" s="416"/>
      <c r="Z216" s="416"/>
      <c r="AA216" s="416"/>
      <c r="AB216" s="417"/>
      <c r="AC216" s="416">
        <f>'CARGA DE HORAS LABORADAS'!AC49</f>
        <v>-5.0000000001091394E-3</v>
      </c>
      <c r="AD216" s="416"/>
      <c r="AE216" s="416"/>
      <c r="AF216" s="416"/>
      <c r="AG216" s="416"/>
      <c r="AH216" s="417"/>
      <c r="AI216" s="80"/>
      <c r="AJ216" s="80"/>
      <c r="AK216" s="80"/>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0"/>
      <c r="BH216" s="89"/>
      <c r="BI216" s="89"/>
      <c r="BJ216" s="89"/>
      <c r="BK216" s="80"/>
      <c r="BL216" s="80"/>
      <c r="BM216" s="80"/>
      <c r="BN216" s="80"/>
      <c r="BO216" s="80"/>
      <c r="BP216" s="80"/>
      <c r="BQ216" s="80"/>
      <c r="BR216" s="80"/>
      <c r="BS216" s="80"/>
      <c r="BT216" s="80"/>
      <c r="BU216" s="80"/>
      <c r="BV216" s="80"/>
      <c r="BW216" s="80"/>
      <c r="BX216" s="80"/>
      <c r="BY216" s="80"/>
      <c r="BZ216" s="80"/>
      <c r="CA216" s="80"/>
    </row>
    <row r="217" spans="2:79" ht="18" customHeight="1" x14ac:dyDescent="0.25">
      <c r="B217" s="90" t="str">
        <f>'PLAN DE CARGOS'!B50:P50</f>
        <v>Subgerente Atención al Usuario</v>
      </c>
      <c r="C217" s="91"/>
      <c r="D217" s="91"/>
      <c r="E217" s="91"/>
      <c r="F217" s="91"/>
      <c r="G217" s="91"/>
      <c r="H217" s="91"/>
      <c r="I217" s="91"/>
      <c r="J217" s="91"/>
      <c r="K217" s="91"/>
      <c r="L217" s="91"/>
      <c r="M217" s="91"/>
      <c r="N217" s="91"/>
      <c r="O217" s="92"/>
      <c r="P217" s="413">
        <f>SUMIF($AK$34:$AK$187,"=Subgerente Atención al Usuario",BC34:BF187)</f>
        <v>25.5</v>
      </c>
      <c r="Q217" s="414"/>
      <c r="R217" s="414"/>
      <c r="S217" s="414"/>
      <c r="T217" s="414"/>
      <c r="U217" s="415"/>
      <c r="V217" s="416">
        <f>'CARGA DE HORAS LABORADAS'!P50</f>
        <v>2112</v>
      </c>
      <c r="W217" s="416"/>
      <c r="X217" s="416"/>
      <c r="Y217" s="416"/>
      <c r="Z217" s="416"/>
      <c r="AA217" s="416"/>
      <c r="AB217" s="417"/>
      <c r="AC217" s="416">
        <f>'CARGA DE HORAS LABORADAS'!AC50</f>
        <v>-5.0000000001091394E-3</v>
      </c>
      <c r="AD217" s="416"/>
      <c r="AE217" s="416"/>
      <c r="AF217" s="416"/>
      <c r="AG217" s="416"/>
      <c r="AH217" s="417"/>
      <c r="AI217" s="80"/>
      <c r="AJ217" s="80"/>
      <c r="AK217" s="80"/>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0"/>
      <c r="BH217" s="89"/>
      <c r="BI217" s="89"/>
      <c r="BJ217" s="89"/>
      <c r="BK217" s="80"/>
      <c r="BL217" s="80"/>
      <c r="BM217" s="80"/>
      <c r="BN217" s="80"/>
      <c r="BO217" s="80"/>
      <c r="BP217" s="80"/>
      <c r="BQ217" s="80"/>
      <c r="BR217" s="80"/>
      <c r="BS217" s="80"/>
      <c r="BT217" s="80"/>
      <c r="BU217" s="80"/>
      <c r="BV217" s="80"/>
      <c r="BW217" s="80"/>
      <c r="BX217" s="80"/>
      <c r="BY217" s="80"/>
      <c r="BZ217" s="80"/>
      <c r="CA217" s="80"/>
    </row>
    <row r="218" spans="2:79" ht="18" customHeight="1" x14ac:dyDescent="0.25">
      <c r="B218" s="90" t="str">
        <f>'PLAN DE CARGOS'!B51:P51</f>
        <v>Técnico Área Salud (Farmacia)</v>
      </c>
      <c r="C218" s="91"/>
      <c r="D218" s="91"/>
      <c r="E218" s="91"/>
      <c r="F218" s="91"/>
      <c r="G218" s="91"/>
      <c r="H218" s="91"/>
      <c r="I218" s="91"/>
      <c r="J218" s="91"/>
      <c r="K218" s="91"/>
      <c r="L218" s="91"/>
      <c r="M218" s="91"/>
      <c r="N218" s="91"/>
      <c r="O218" s="92"/>
      <c r="P218" s="413">
        <f>SUMIF($AK$34:$AK$187,"=Técnico Área Salud (Farmacia)",BC34:BF187)</f>
        <v>25.5</v>
      </c>
      <c r="Q218" s="414"/>
      <c r="R218" s="414"/>
      <c r="S218" s="414"/>
      <c r="T218" s="414"/>
      <c r="U218" s="415"/>
      <c r="V218" s="416">
        <f>'CARGA DE HORAS LABORADAS'!P51</f>
        <v>2112</v>
      </c>
      <c r="W218" s="416"/>
      <c r="X218" s="416"/>
      <c r="Y218" s="416"/>
      <c r="Z218" s="416"/>
      <c r="AA218" s="416"/>
      <c r="AB218" s="417"/>
      <c r="AC218" s="416">
        <f>'CARGA DE HORAS LABORADAS'!AC51</f>
        <v>-5.0000000001091394E-3</v>
      </c>
      <c r="AD218" s="416"/>
      <c r="AE218" s="416"/>
      <c r="AF218" s="416"/>
      <c r="AG218" s="416"/>
      <c r="AH218" s="417"/>
      <c r="AI218" s="80"/>
      <c r="AJ218" s="80"/>
      <c r="AK218" s="80"/>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0"/>
      <c r="BH218" s="89"/>
      <c r="BI218" s="89"/>
      <c r="BJ218" s="89"/>
      <c r="BK218" s="80"/>
      <c r="BL218" s="80"/>
      <c r="BM218" s="80"/>
      <c r="BN218" s="80"/>
      <c r="BO218" s="80"/>
      <c r="BP218" s="80"/>
      <c r="BQ218" s="80"/>
      <c r="BR218" s="80"/>
      <c r="BS218" s="80"/>
      <c r="BT218" s="80"/>
      <c r="BU218" s="80"/>
      <c r="BV218" s="80"/>
      <c r="BW218" s="80"/>
      <c r="BX218" s="80"/>
      <c r="BY218" s="80"/>
      <c r="BZ218" s="80"/>
      <c r="CA218" s="80"/>
    </row>
    <row r="219" spans="2:79" ht="18" customHeight="1" x14ac:dyDescent="0.25">
      <c r="B219" s="90" t="str">
        <f>'PLAN DE CARGOS'!B52:P52</f>
        <v>Técnico Área Salud (Rayos X)</v>
      </c>
      <c r="C219" s="91"/>
      <c r="D219" s="91"/>
      <c r="E219" s="91"/>
      <c r="F219" s="91"/>
      <c r="G219" s="91"/>
      <c r="H219" s="91"/>
      <c r="I219" s="91"/>
      <c r="J219" s="91"/>
      <c r="K219" s="91"/>
      <c r="L219" s="91"/>
      <c r="M219" s="91"/>
      <c r="N219" s="91"/>
      <c r="O219" s="92"/>
      <c r="P219" s="413">
        <f>SUMIF($AK$34:$AK$187,"=Técnico Área Salud (Rayos X)",BC34:BF187)</f>
        <v>25.5</v>
      </c>
      <c r="Q219" s="414"/>
      <c r="R219" s="414"/>
      <c r="S219" s="414"/>
      <c r="T219" s="414"/>
      <c r="U219" s="415"/>
      <c r="V219" s="416">
        <f>'CARGA DE HORAS LABORADAS'!P52</f>
        <v>2112</v>
      </c>
      <c r="W219" s="416"/>
      <c r="X219" s="416"/>
      <c r="Y219" s="416"/>
      <c r="Z219" s="416"/>
      <c r="AA219" s="416"/>
      <c r="AB219" s="417"/>
      <c r="AC219" s="416">
        <f>'CARGA DE HORAS LABORADAS'!AC52</f>
        <v>0</v>
      </c>
      <c r="AD219" s="416"/>
      <c r="AE219" s="416"/>
      <c r="AF219" s="416"/>
      <c r="AG219" s="416"/>
      <c r="AH219" s="417"/>
      <c r="AI219" s="80"/>
      <c r="AJ219" s="80"/>
      <c r="AK219" s="80"/>
      <c r="AL219" s="88"/>
      <c r="AM219" s="88"/>
      <c r="AN219" s="88"/>
      <c r="AO219" s="88"/>
      <c r="AP219" s="88"/>
      <c r="AQ219" s="88"/>
      <c r="AR219" s="88"/>
      <c r="AS219" s="88"/>
      <c r="AT219" s="88"/>
      <c r="AU219" s="88"/>
      <c r="AV219" s="88"/>
      <c r="AW219" s="88"/>
      <c r="AX219" s="88"/>
      <c r="AY219" s="88"/>
      <c r="AZ219" s="88"/>
      <c r="BA219" s="88"/>
      <c r="BB219" s="88"/>
      <c r="BC219" s="88"/>
      <c r="BD219" s="88"/>
      <c r="BE219" s="88"/>
      <c r="BF219" s="88"/>
      <c r="BG219" s="80"/>
      <c r="BH219" s="89"/>
      <c r="BI219" s="89"/>
      <c r="BJ219" s="89"/>
      <c r="BK219" s="80"/>
      <c r="BL219" s="80"/>
      <c r="BM219" s="80"/>
      <c r="BN219" s="80"/>
      <c r="BO219" s="80"/>
      <c r="BP219" s="80"/>
      <c r="BQ219" s="80"/>
      <c r="BR219" s="80"/>
      <c r="BS219" s="80"/>
      <c r="BT219" s="80"/>
      <c r="BU219" s="80"/>
      <c r="BV219" s="80"/>
      <c r="BW219" s="80"/>
      <c r="BX219" s="80"/>
      <c r="BY219" s="80"/>
      <c r="BZ219" s="80"/>
      <c r="CA219" s="80"/>
    </row>
    <row r="220" spans="2:79" ht="18" customHeight="1" thickBot="1" x14ac:dyDescent="0.3">
      <c r="B220" s="93" t="str">
        <f>'PLAN DE CARGOS'!B53:P53</f>
        <v>Técnico Área Salud (Vacunador)</v>
      </c>
      <c r="C220" s="94"/>
      <c r="D220" s="94"/>
      <c r="E220" s="94"/>
      <c r="F220" s="94"/>
      <c r="G220" s="94"/>
      <c r="H220" s="94"/>
      <c r="I220" s="94"/>
      <c r="J220" s="94"/>
      <c r="K220" s="94"/>
      <c r="L220" s="94"/>
      <c r="M220" s="94"/>
      <c r="N220" s="94"/>
      <c r="O220" s="95"/>
      <c r="P220" s="426">
        <f>SUMIF($AK$34:$AK$187,"=Técnico Área salud (Vacunador)",BC34:BF187)</f>
        <v>25.5</v>
      </c>
      <c r="Q220" s="427"/>
      <c r="R220" s="427"/>
      <c r="S220" s="427"/>
      <c r="T220" s="427"/>
      <c r="U220" s="428"/>
      <c r="V220" s="429">
        <f>'CARGA DE HORAS LABORADAS'!P53</f>
        <v>2112</v>
      </c>
      <c r="W220" s="429"/>
      <c r="X220" s="429"/>
      <c r="Y220" s="429"/>
      <c r="Z220" s="429"/>
      <c r="AA220" s="429"/>
      <c r="AB220" s="430"/>
      <c r="AC220" s="429">
        <f>'CARGA DE HORAS LABORADAS'!AC53</f>
        <v>0</v>
      </c>
      <c r="AD220" s="429"/>
      <c r="AE220" s="429"/>
      <c r="AF220" s="429"/>
      <c r="AG220" s="429"/>
      <c r="AH220" s="430"/>
      <c r="AI220" s="80"/>
      <c r="AJ220" s="80"/>
      <c r="AK220" s="80"/>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0"/>
      <c r="BH220" s="89"/>
      <c r="BI220" s="89"/>
      <c r="BJ220" s="89"/>
      <c r="BK220" s="80"/>
      <c r="BL220" s="80"/>
      <c r="BM220" s="80"/>
      <c r="BN220" s="80"/>
      <c r="BO220" s="80"/>
      <c r="BP220" s="80"/>
      <c r="BQ220" s="80"/>
      <c r="BR220" s="80"/>
      <c r="BS220" s="80"/>
      <c r="BT220" s="80"/>
      <c r="BU220" s="80"/>
      <c r="BV220" s="80"/>
      <c r="BW220" s="80"/>
      <c r="BX220" s="80"/>
      <c r="BY220" s="80"/>
      <c r="BZ220" s="80"/>
      <c r="CA220" s="80"/>
    </row>
    <row r="221" spans="2:79" ht="18" customHeight="1" x14ac:dyDescent="0.25">
      <c r="AI221" s="80"/>
      <c r="AJ221" s="80"/>
      <c r="AK221" s="80"/>
      <c r="AL221" s="80"/>
      <c r="AM221" s="80"/>
      <c r="AN221" s="80"/>
      <c r="AO221" s="80"/>
      <c r="AP221" s="80"/>
      <c r="AQ221" s="80"/>
      <c r="AR221" s="80"/>
      <c r="AS221" s="80"/>
      <c r="AT221" s="80"/>
      <c r="AU221" s="80"/>
      <c r="AV221" s="80"/>
      <c r="AW221" s="80"/>
      <c r="AX221" s="80"/>
      <c r="AY221" s="80"/>
      <c r="AZ221" s="80"/>
      <c r="BA221" s="80"/>
      <c r="BB221" s="80"/>
      <c r="BC221" s="80"/>
      <c r="BD221" s="80"/>
      <c r="BE221" s="80"/>
      <c r="BF221" s="80"/>
      <c r="BG221" s="81"/>
      <c r="BH221" s="81"/>
      <c r="BI221" s="81"/>
      <c r="BJ221" s="81"/>
      <c r="BK221" s="80"/>
      <c r="BL221" s="80"/>
      <c r="BM221" s="80"/>
      <c r="BN221" s="80"/>
      <c r="BO221" s="80"/>
      <c r="BP221" s="80"/>
      <c r="BQ221" s="80"/>
      <c r="BR221" s="80"/>
      <c r="BS221" s="80"/>
      <c r="BT221" s="80"/>
      <c r="BU221" s="80"/>
      <c r="BV221" s="80"/>
      <c r="BW221" s="80"/>
      <c r="BX221" s="80"/>
      <c r="BY221" s="80"/>
      <c r="BZ221" s="80"/>
      <c r="CA221" s="80"/>
    </row>
    <row r="222" spans="2:79" ht="18" customHeight="1" x14ac:dyDescent="0.25">
      <c r="AI222" s="80"/>
      <c r="AJ222" s="80"/>
      <c r="AK222" s="80"/>
      <c r="AL222" s="80"/>
      <c r="AM222" s="80"/>
      <c r="AN222" s="80"/>
      <c r="AO222" s="80"/>
      <c r="AP222" s="80"/>
      <c r="AQ222" s="80"/>
      <c r="AR222" s="80"/>
      <c r="AS222" s="80"/>
      <c r="AT222" s="80"/>
      <c r="AU222" s="80"/>
      <c r="AV222" s="80"/>
      <c r="AW222" s="80"/>
      <c r="AX222" s="80"/>
      <c r="AY222" s="80"/>
      <c r="AZ222" s="80"/>
      <c r="BA222" s="80"/>
      <c r="BB222" s="80"/>
      <c r="BC222" s="80"/>
      <c r="BD222" s="80"/>
      <c r="BE222" s="80"/>
      <c r="BF222" s="80"/>
      <c r="BG222" s="81"/>
      <c r="BH222" s="81"/>
      <c r="BI222" s="81"/>
      <c r="BJ222" s="81"/>
      <c r="BK222" s="80"/>
      <c r="BL222" s="80"/>
      <c r="BM222" s="80"/>
      <c r="BN222" s="80"/>
      <c r="BO222" s="80"/>
      <c r="BP222" s="80"/>
      <c r="BQ222" s="80"/>
      <c r="BR222" s="80"/>
      <c r="BS222" s="80"/>
      <c r="BT222" s="80"/>
      <c r="BU222" s="80"/>
      <c r="BV222" s="80"/>
      <c r="BW222" s="80"/>
      <c r="BX222" s="80"/>
      <c r="BY222" s="80"/>
      <c r="BZ222" s="80"/>
      <c r="CA222" s="80"/>
    </row>
    <row r="223" spans="2:79" ht="18" customHeight="1" x14ac:dyDescent="0.25">
      <c r="AI223" s="80"/>
      <c r="AJ223" s="80"/>
      <c r="AK223" s="80"/>
      <c r="AL223" s="80"/>
      <c r="AM223" s="80"/>
      <c r="AN223" s="80"/>
      <c r="AO223" s="80"/>
      <c r="AP223" s="80"/>
      <c r="AQ223" s="80"/>
      <c r="AR223" s="80"/>
      <c r="AS223" s="80"/>
      <c r="AT223" s="80"/>
      <c r="AU223" s="80"/>
      <c r="AV223" s="80"/>
      <c r="AW223" s="80"/>
      <c r="AX223" s="80"/>
      <c r="AY223" s="80"/>
      <c r="AZ223" s="80"/>
      <c r="BA223" s="80"/>
      <c r="BB223" s="80"/>
      <c r="BC223" s="80"/>
      <c r="BD223" s="80"/>
      <c r="BE223" s="80"/>
      <c r="BF223" s="80"/>
      <c r="BG223" s="81"/>
      <c r="BH223" s="81"/>
      <c r="BI223" s="81"/>
      <c r="BJ223" s="81"/>
      <c r="BK223" s="80"/>
      <c r="BL223" s="80"/>
      <c r="BM223" s="80"/>
      <c r="BN223" s="80"/>
      <c r="BO223" s="80"/>
      <c r="BP223" s="80"/>
      <c r="BQ223" s="80"/>
      <c r="BR223" s="80"/>
      <c r="BS223" s="80"/>
      <c r="BT223" s="80"/>
      <c r="BU223" s="80"/>
      <c r="BV223" s="80"/>
      <c r="BW223" s="80"/>
      <c r="BX223" s="80"/>
      <c r="BY223" s="80"/>
      <c r="BZ223" s="80"/>
      <c r="CA223" s="80"/>
    </row>
    <row r="224" spans="2:79" ht="18" customHeight="1" x14ac:dyDescent="0.25">
      <c r="AI224" s="80"/>
      <c r="AJ224" s="80"/>
      <c r="AK224" s="80"/>
      <c r="AL224" s="80"/>
      <c r="AM224" s="80"/>
      <c r="AN224" s="80"/>
      <c r="AO224" s="80"/>
      <c r="AP224" s="80"/>
      <c r="AQ224" s="80"/>
      <c r="AR224" s="80"/>
      <c r="AS224" s="80"/>
      <c r="AT224" s="80"/>
      <c r="AU224" s="80"/>
      <c r="AV224" s="80"/>
      <c r="AW224" s="80"/>
      <c r="AX224" s="80"/>
      <c r="AY224" s="80"/>
      <c r="AZ224" s="80"/>
      <c r="BA224" s="80"/>
      <c r="BB224" s="80"/>
      <c r="BC224" s="80"/>
      <c r="BD224" s="80"/>
      <c r="BE224" s="80"/>
      <c r="BF224" s="80"/>
      <c r="BG224" s="81"/>
      <c r="BH224" s="81"/>
      <c r="BI224" s="81"/>
      <c r="BJ224" s="81"/>
      <c r="BK224" s="80"/>
      <c r="BL224" s="80"/>
      <c r="BM224" s="80"/>
      <c r="BN224" s="80"/>
      <c r="BO224" s="80"/>
      <c r="BP224" s="80"/>
      <c r="BQ224" s="80"/>
      <c r="BR224" s="80"/>
      <c r="BS224" s="80"/>
      <c r="BT224" s="80"/>
      <c r="BU224" s="80"/>
      <c r="BV224" s="80"/>
      <c r="BW224" s="80"/>
      <c r="BX224" s="80"/>
      <c r="BY224" s="80"/>
      <c r="BZ224" s="80"/>
      <c r="CA224" s="80"/>
    </row>
    <row r="225" spans="35:79" ht="18" customHeight="1" x14ac:dyDescent="0.25">
      <c r="AI225" s="80"/>
      <c r="AJ225" s="80"/>
      <c r="AK225" s="80"/>
      <c r="AL225" s="80"/>
      <c r="AM225" s="80"/>
      <c r="AN225" s="80"/>
      <c r="AO225" s="80"/>
      <c r="AP225" s="80"/>
      <c r="AQ225" s="80"/>
      <c r="AR225" s="80"/>
      <c r="AS225" s="80"/>
      <c r="AT225" s="80"/>
      <c r="AU225" s="80"/>
      <c r="AV225" s="80"/>
      <c r="AW225" s="80"/>
      <c r="AX225" s="80"/>
      <c r="AY225" s="80"/>
      <c r="AZ225" s="80"/>
      <c r="BA225" s="80"/>
      <c r="BB225" s="80"/>
      <c r="BC225" s="80"/>
      <c r="BD225" s="80"/>
      <c r="BE225" s="80"/>
      <c r="BF225" s="80"/>
      <c r="BG225" s="81"/>
      <c r="BH225" s="81"/>
      <c r="BI225" s="81"/>
      <c r="BJ225" s="81"/>
      <c r="BK225" s="80"/>
      <c r="BL225" s="80"/>
      <c r="BM225" s="80"/>
      <c r="BN225" s="80"/>
      <c r="BO225" s="80"/>
      <c r="BP225" s="80"/>
      <c r="BQ225" s="80"/>
      <c r="BR225" s="80"/>
      <c r="BS225" s="80"/>
      <c r="BT225" s="80"/>
      <c r="BU225" s="80"/>
      <c r="BV225" s="80"/>
      <c r="BW225" s="80"/>
      <c r="BX225" s="80"/>
      <c r="BY225" s="80"/>
      <c r="BZ225" s="80"/>
      <c r="CA225" s="80"/>
    </row>
    <row r="226" spans="35:79" ht="18" customHeight="1" x14ac:dyDescent="0.25">
      <c r="AI226" s="80"/>
      <c r="AJ226" s="80"/>
      <c r="AK226" s="80"/>
      <c r="AL226" s="80"/>
      <c r="AM226" s="80"/>
      <c r="AN226" s="80"/>
      <c r="AO226" s="80"/>
      <c r="AP226" s="80"/>
      <c r="AQ226" s="80"/>
      <c r="AR226" s="80"/>
      <c r="AS226" s="80"/>
      <c r="AT226" s="80"/>
      <c r="AU226" s="80"/>
      <c r="AV226" s="80"/>
      <c r="AW226" s="80"/>
      <c r="AX226" s="80"/>
      <c r="AY226" s="80"/>
      <c r="AZ226" s="80"/>
      <c r="BA226" s="80"/>
      <c r="BB226" s="80"/>
      <c r="BC226" s="80"/>
      <c r="BD226" s="80"/>
      <c r="BE226" s="80"/>
      <c r="BF226" s="80"/>
      <c r="BG226" s="81"/>
      <c r="BH226" s="81"/>
      <c r="BI226" s="81"/>
      <c r="BJ226" s="81"/>
      <c r="BK226" s="80"/>
      <c r="BL226" s="80"/>
      <c r="BM226" s="80"/>
      <c r="BN226" s="80"/>
      <c r="BO226" s="80"/>
      <c r="BP226" s="80"/>
      <c r="BQ226" s="80"/>
      <c r="BR226" s="80"/>
      <c r="BS226" s="80"/>
      <c r="BT226" s="80"/>
      <c r="BU226" s="80"/>
      <c r="BV226" s="80"/>
      <c r="BW226" s="80"/>
      <c r="BX226" s="80"/>
      <c r="BY226" s="80"/>
      <c r="BZ226" s="80"/>
      <c r="CA226" s="80"/>
    </row>
    <row r="227" spans="35:79" ht="18" customHeight="1" x14ac:dyDescent="0.25">
      <c r="AI227" s="80"/>
      <c r="AJ227" s="80"/>
      <c r="AK227" s="80"/>
      <c r="AL227" s="80"/>
      <c r="AM227" s="80"/>
      <c r="AN227" s="80"/>
      <c r="AO227" s="80"/>
      <c r="AP227" s="80"/>
      <c r="AQ227" s="80"/>
      <c r="AR227" s="80"/>
      <c r="AS227" s="80"/>
      <c r="AT227" s="80"/>
      <c r="AU227" s="80"/>
      <c r="AV227" s="80"/>
      <c r="AW227" s="80"/>
      <c r="AX227" s="80"/>
      <c r="AY227" s="80"/>
      <c r="AZ227" s="80"/>
      <c r="BA227" s="80"/>
      <c r="BB227" s="80"/>
      <c r="BC227" s="80"/>
      <c r="BD227" s="80"/>
      <c r="BE227" s="80"/>
      <c r="BF227" s="80"/>
      <c r="BG227" s="81"/>
      <c r="BH227" s="81"/>
      <c r="BI227" s="81"/>
      <c r="BJ227" s="81"/>
      <c r="BK227" s="80"/>
      <c r="BL227" s="80"/>
      <c r="BM227" s="80"/>
      <c r="BN227" s="80"/>
      <c r="BO227" s="80"/>
      <c r="BP227" s="80"/>
      <c r="BQ227" s="80"/>
      <c r="BR227" s="80"/>
      <c r="BS227" s="80"/>
      <c r="BT227" s="80"/>
      <c r="BU227" s="80"/>
      <c r="BV227" s="80"/>
      <c r="BW227" s="80"/>
      <c r="BX227" s="80"/>
      <c r="BY227" s="80"/>
      <c r="BZ227" s="80"/>
      <c r="CA227" s="80"/>
    </row>
    <row r="228" spans="35:79" ht="18" customHeight="1" x14ac:dyDescent="0.25">
      <c r="AI228" s="80"/>
      <c r="AJ228" s="80"/>
      <c r="AK228" s="80"/>
      <c r="AL228" s="80"/>
      <c r="AM228" s="80"/>
      <c r="AN228" s="80"/>
      <c r="AO228" s="80"/>
      <c r="AP228" s="80"/>
      <c r="AQ228" s="80"/>
      <c r="AR228" s="80"/>
      <c r="AS228" s="80"/>
      <c r="AT228" s="80"/>
      <c r="AU228" s="80"/>
      <c r="AV228" s="80"/>
      <c r="AW228" s="80"/>
      <c r="AX228" s="80"/>
      <c r="AY228" s="80"/>
      <c r="AZ228" s="80"/>
      <c r="BA228" s="80"/>
      <c r="BB228" s="80"/>
      <c r="BC228" s="80"/>
      <c r="BD228" s="80"/>
      <c r="BE228" s="80"/>
      <c r="BF228" s="80"/>
      <c r="BG228" s="81"/>
      <c r="BH228" s="81"/>
      <c r="BI228" s="81"/>
      <c r="BJ228" s="81"/>
      <c r="BK228" s="80"/>
      <c r="BL228" s="80"/>
      <c r="BM228" s="80"/>
      <c r="BN228" s="80"/>
      <c r="BO228" s="80"/>
      <c r="BP228" s="80"/>
      <c r="BQ228" s="80"/>
      <c r="BR228" s="80"/>
      <c r="BS228" s="80"/>
      <c r="BT228" s="80"/>
      <c r="BU228" s="80"/>
      <c r="BV228" s="80"/>
      <c r="BW228" s="80"/>
      <c r="BX228" s="80"/>
      <c r="BY228" s="80"/>
      <c r="BZ228" s="80"/>
      <c r="CA228" s="80"/>
    </row>
    <row r="229" spans="35:79" ht="18" customHeight="1" x14ac:dyDescent="0.25">
      <c r="AI229" s="80"/>
      <c r="AJ229" s="80"/>
      <c r="AK229" s="80"/>
      <c r="AL229" s="80"/>
      <c r="AM229" s="80"/>
      <c r="AN229" s="80"/>
      <c r="AO229" s="80"/>
      <c r="AP229" s="80"/>
      <c r="AQ229" s="80"/>
      <c r="AR229" s="80"/>
      <c r="AS229" s="80"/>
      <c r="AT229" s="80"/>
      <c r="AU229" s="80"/>
      <c r="AV229" s="80"/>
      <c r="AW229" s="80"/>
      <c r="AX229" s="80"/>
      <c r="AY229" s="80"/>
      <c r="AZ229" s="80"/>
      <c r="BA229" s="80"/>
      <c r="BB229" s="80"/>
      <c r="BC229" s="80"/>
      <c r="BD229" s="80"/>
      <c r="BE229" s="80"/>
      <c r="BF229" s="80"/>
      <c r="BG229" s="81"/>
      <c r="BH229" s="81"/>
      <c r="BI229" s="81"/>
      <c r="BJ229" s="81"/>
      <c r="BK229" s="80"/>
      <c r="BL229" s="80"/>
      <c r="BM229" s="80"/>
      <c r="BN229" s="80"/>
      <c r="BO229" s="80"/>
      <c r="BP229" s="80"/>
      <c r="BQ229" s="80"/>
      <c r="BR229" s="80"/>
      <c r="BS229" s="80"/>
      <c r="BT229" s="80"/>
      <c r="BU229" s="80"/>
      <c r="BV229" s="80"/>
      <c r="BW229" s="80"/>
      <c r="BX229" s="80"/>
      <c r="BY229" s="80"/>
      <c r="BZ229" s="80"/>
      <c r="CA229" s="80"/>
    </row>
    <row r="230" spans="35:79" ht="18" customHeight="1" x14ac:dyDescent="0.25">
      <c r="AI230" s="80"/>
      <c r="AJ230" s="80"/>
      <c r="AK230" s="80"/>
      <c r="AL230" s="80"/>
      <c r="AM230" s="80"/>
      <c r="AN230" s="80"/>
      <c r="AO230" s="80"/>
      <c r="AP230" s="80"/>
      <c r="AQ230" s="80"/>
      <c r="AR230" s="80"/>
      <c r="AS230" s="80"/>
      <c r="AT230" s="80"/>
      <c r="AU230" s="80"/>
      <c r="AV230" s="80"/>
      <c r="AW230" s="80"/>
      <c r="AX230" s="80"/>
      <c r="AY230" s="80"/>
      <c r="AZ230" s="80"/>
      <c r="BA230" s="80"/>
      <c r="BB230" s="80"/>
      <c r="BC230" s="80"/>
      <c r="BD230" s="80"/>
      <c r="BE230" s="80"/>
      <c r="BF230" s="80"/>
      <c r="BG230" s="81"/>
      <c r="BH230" s="81"/>
      <c r="BI230" s="81"/>
      <c r="BJ230" s="81"/>
      <c r="BK230" s="80"/>
      <c r="BL230" s="80"/>
      <c r="BM230" s="80"/>
      <c r="BN230" s="80"/>
      <c r="BO230" s="80"/>
      <c r="BP230" s="80"/>
      <c r="BQ230" s="80"/>
      <c r="BR230" s="80"/>
      <c r="BS230" s="80"/>
      <c r="BT230" s="80"/>
      <c r="BU230" s="80"/>
      <c r="BV230" s="80"/>
      <c r="BW230" s="80"/>
      <c r="BX230" s="80"/>
      <c r="BY230" s="80"/>
      <c r="BZ230" s="80"/>
      <c r="CA230" s="80"/>
    </row>
    <row r="231" spans="35:79" ht="18" customHeight="1" x14ac:dyDescent="0.25">
      <c r="AI231" s="80"/>
      <c r="AJ231" s="80"/>
      <c r="AK231" s="80"/>
      <c r="AL231" s="80"/>
      <c r="AM231" s="80"/>
      <c r="AN231" s="80"/>
      <c r="AO231" s="80"/>
      <c r="AP231" s="80"/>
      <c r="AQ231" s="80"/>
      <c r="AR231" s="80"/>
      <c r="AS231" s="80"/>
      <c r="AT231" s="80"/>
      <c r="AU231" s="80"/>
      <c r="AV231" s="80"/>
      <c r="AW231" s="80"/>
      <c r="AX231" s="80"/>
      <c r="AY231" s="80"/>
      <c r="AZ231" s="80"/>
      <c r="BA231" s="80"/>
      <c r="BB231" s="80"/>
      <c r="BC231" s="80"/>
      <c r="BD231" s="80"/>
      <c r="BE231" s="80"/>
      <c r="BF231" s="80"/>
      <c r="BG231" s="81"/>
      <c r="BH231" s="81"/>
      <c r="BI231" s="81"/>
      <c r="BJ231" s="81"/>
      <c r="BK231" s="80"/>
      <c r="BL231" s="80"/>
      <c r="BM231" s="80"/>
      <c r="BN231" s="80"/>
      <c r="BO231" s="80"/>
      <c r="BP231" s="80"/>
      <c r="BQ231" s="80"/>
      <c r="BR231" s="80"/>
      <c r="BS231" s="80"/>
      <c r="BT231" s="80"/>
      <c r="BU231" s="80"/>
      <c r="BV231" s="80"/>
      <c r="BW231" s="80"/>
      <c r="BX231" s="80"/>
      <c r="BY231" s="80"/>
      <c r="BZ231" s="80"/>
      <c r="CA231" s="80"/>
    </row>
    <row r="232" spans="35:79" ht="18" customHeight="1" x14ac:dyDescent="0.25">
      <c r="AI232" s="80"/>
      <c r="AJ232" s="80"/>
      <c r="AK232" s="80"/>
      <c r="AL232" s="80"/>
      <c r="AM232" s="80"/>
      <c r="AN232" s="80"/>
      <c r="AO232" s="80"/>
      <c r="AP232" s="80"/>
      <c r="AQ232" s="80"/>
      <c r="AR232" s="80"/>
      <c r="AS232" s="80"/>
      <c r="AT232" s="80"/>
      <c r="AU232" s="80"/>
      <c r="AV232" s="80"/>
      <c r="AW232" s="80"/>
      <c r="AX232" s="80"/>
      <c r="AY232" s="80"/>
      <c r="AZ232" s="80"/>
      <c r="BA232" s="80"/>
      <c r="BB232" s="80"/>
      <c r="BC232" s="80"/>
      <c r="BD232" s="80"/>
      <c r="BE232" s="80"/>
      <c r="BF232" s="80"/>
      <c r="BG232" s="81"/>
      <c r="BH232" s="81"/>
      <c r="BI232" s="81"/>
      <c r="BJ232" s="81"/>
      <c r="BK232" s="80"/>
      <c r="BL232" s="80"/>
      <c r="BM232" s="80"/>
      <c r="BN232" s="80"/>
      <c r="BO232" s="80"/>
      <c r="BP232" s="80"/>
      <c r="BQ232" s="80"/>
      <c r="BR232" s="80"/>
      <c r="BS232" s="80"/>
      <c r="BT232" s="80"/>
      <c r="BU232" s="80"/>
      <c r="BV232" s="80"/>
      <c r="BW232" s="80"/>
      <c r="BX232" s="80"/>
      <c r="BY232" s="80"/>
      <c r="BZ232" s="80"/>
      <c r="CA232" s="80"/>
    </row>
    <row r="233" spans="35:79" ht="18" customHeight="1" x14ac:dyDescent="0.25">
      <c r="AI233" s="80"/>
      <c r="AJ233" s="80"/>
      <c r="AK233" s="80"/>
      <c r="AL233" s="80"/>
      <c r="AM233" s="80"/>
      <c r="AN233" s="80"/>
      <c r="AO233" s="80"/>
      <c r="AP233" s="80"/>
      <c r="AQ233" s="80"/>
      <c r="AR233" s="80"/>
      <c r="AS233" s="80"/>
      <c r="AT233" s="80"/>
      <c r="AU233" s="80"/>
      <c r="AV233" s="80"/>
      <c r="AW233" s="80"/>
      <c r="AX233" s="80"/>
      <c r="AY233" s="80"/>
      <c r="AZ233" s="80"/>
      <c r="BA233" s="80"/>
      <c r="BB233" s="80"/>
      <c r="BC233" s="80"/>
      <c r="BD233" s="80"/>
      <c r="BE233" s="80"/>
      <c r="BF233" s="80"/>
      <c r="BG233" s="81"/>
      <c r="BH233" s="81"/>
      <c r="BI233" s="81"/>
      <c r="BJ233" s="81"/>
      <c r="BK233" s="80"/>
      <c r="BL233" s="80"/>
      <c r="BM233" s="80"/>
      <c r="BN233" s="80"/>
      <c r="BO233" s="80"/>
      <c r="BP233" s="80"/>
      <c r="BQ233" s="80"/>
      <c r="BR233" s="80"/>
      <c r="BS233" s="80"/>
      <c r="BT233" s="80"/>
      <c r="BU233" s="80"/>
      <c r="BV233" s="80"/>
      <c r="BW233" s="80"/>
      <c r="BX233" s="80"/>
      <c r="BY233" s="80"/>
      <c r="BZ233" s="80"/>
      <c r="CA233" s="80"/>
    </row>
    <row r="234" spans="35:79" ht="18" customHeight="1" x14ac:dyDescent="0.25">
      <c r="AI234" s="80"/>
      <c r="AJ234" s="80"/>
      <c r="AK234" s="80"/>
      <c r="AL234" s="80"/>
      <c r="AM234" s="80"/>
      <c r="AN234" s="80"/>
      <c r="AO234" s="80"/>
      <c r="AP234" s="80"/>
      <c r="AQ234" s="80"/>
      <c r="AR234" s="80"/>
      <c r="AS234" s="80"/>
      <c r="AT234" s="80"/>
      <c r="AU234" s="80"/>
      <c r="AV234" s="80"/>
      <c r="AW234" s="80"/>
      <c r="AX234" s="80"/>
      <c r="AY234" s="80"/>
      <c r="AZ234" s="80"/>
      <c r="BA234" s="80"/>
      <c r="BB234" s="80"/>
      <c r="BC234" s="80"/>
      <c r="BD234" s="80"/>
      <c r="BE234" s="80"/>
      <c r="BF234" s="80"/>
      <c r="BG234" s="81"/>
      <c r="BH234" s="81"/>
      <c r="BI234" s="81"/>
      <c r="BJ234" s="81"/>
      <c r="BK234" s="80"/>
      <c r="BL234" s="80"/>
      <c r="BM234" s="80"/>
      <c r="BN234" s="80"/>
      <c r="BO234" s="80"/>
      <c r="BP234" s="80"/>
      <c r="BQ234" s="80"/>
      <c r="BR234" s="80"/>
      <c r="BS234" s="80"/>
      <c r="BT234" s="80"/>
      <c r="BU234" s="80"/>
      <c r="BV234" s="80"/>
      <c r="BW234" s="80"/>
      <c r="BX234" s="80"/>
      <c r="BY234" s="80"/>
      <c r="BZ234" s="80"/>
      <c r="CA234" s="80"/>
    </row>
  </sheetData>
  <mergeCells count="881">
    <mergeCell ref="BQ174:BW186"/>
    <mergeCell ref="BX174:CC186"/>
    <mergeCell ref="CD174:CI186"/>
    <mergeCell ref="AK184:AX184"/>
    <mergeCell ref="AY184:BB184"/>
    <mergeCell ref="BC184:BF184"/>
    <mergeCell ref="BG184:BJ184"/>
    <mergeCell ref="BK184:BP184"/>
    <mergeCell ref="AK185:AX185"/>
    <mergeCell ref="AY185:BB185"/>
    <mergeCell ref="BC185:BF185"/>
    <mergeCell ref="BG185:BJ185"/>
    <mergeCell ref="BK185:BP185"/>
    <mergeCell ref="AK182:AX182"/>
    <mergeCell ref="AY182:BB182"/>
    <mergeCell ref="BC182:BF182"/>
    <mergeCell ref="BG182:BJ182"/>
    <mergeCell ref="BK182:BP182"/>
    <mergeCell ref="AK183:AX183"/>
    <mergeCell ref="BC180:BF180"/>
    <mergeCell ref="BG180:BJ180"/>
    <mergeCell ref="BK180:BP180"/>
    <mergeCell ref="AK181:AX181"/>
    <mergeCell ref="AY181:BB181"/>
    <mergeCell ref="BC181:BF181"/>
    <mergeCell ref="BG181:BJ181"/>
    <mergeCell ref="BK181:BP181"/>
    <mergeCell ref="AK186:AX186"/>
    <mergeCell ref="AY186:BB186"/>
    <mergeCell ref="BC186:BF186"/>
    <mergeCell ref="BG186:BJ186"/>
    <mergeCell ref="BK186:BP186"/>
    <mergeCell ref="BQ78:BW90"/>
    <mergeCell ref="AY89:BB89"/>
    <mergeCell ref="BC89:BF89"/>
    <mergeCell ref="BG89:BJ89"/>
    <mergeCell ref="BK89:BP89"/>
    <mergeCell ref="AK90:AX90"/>
    <mergeCell ref="AY90:BB90"/>
    <mergeCell ref="BC90:BF90"/>
    <mergeCell ref="BG90:BJ90"/>
    <mergeCell ref="BK90:BP90"/>
    <mergeCell ref="AK87:AX87"/>
    <mergeCell ref="AY87:BB87"/>
    <mergeCell ref="BC87:BF87"/>
    <mergeCell ref="BG87:BJ87"/>
    <mergeCell ref="BK87:BP87"/>
    <mergeCell ref="AK88:AX88"/>
    <mergeCell ref="BX78:CC90"/>
    <mergeCell ref="CD78:CI90"/>
    <mergeCell ref="B174:Y186"/>
    <mergeCell ref="Z174:AD186"/>
    <mergeCell ref="AE174:AJ186"/>
    <mergeCell ref="AK175:AX175"/>
    <mergeCell ref="AY175:BB175"/>
    <mergeCell ref="BC175:BF175"/>
    <mergeCell ref="BG175:BJ175"/>
    <mergeCell ref="BK175:BP175"/>
    <mergeCell ref="AK176:AX176"/>
    <mergeCell ref="AY176:BB176"/>
    <mergeCell ref="BC176:BF176"/>
    <mergeCell ref="BG176:BJ176"/>
    <mergeCell ref="BK176:BP176"/>
    <mergeCell ref="AK177:AX177"/>
    <mergeCell ref="AY177:BB177"/>
    <mergeCell ref="BC177:BF177"/>
    <mergeCell ref="BG177:BJ177"/>
    <mergeCell ref="BK177:BP177"/>
    <mergeCell ref="AK178:AX178"/>
    <mergeCell ref="AY178:BB178"/>
    <mergeCell ref="BC178:BF178"/>
    <mergeCell ref="AK89:AX89"/>
    <mergeCell ref="AY84:BB84"/>
    <mergeCell ref="BC84:BF84"/>
    <mergeCell ref="BG84:BJ84"/>
    <mergeCell ref="BK84:BP84"/>
    <mergeCell ref="AY88:BB88"/>
    <mergeCell ref="BC88:BF88"/>
    <mergeCell ref="BG88:BJ88"/>
    <mergeCell ref="BK88:BP88"/>
    <mergeCell ref="AK85:AX85"/>
    <mergeCell ref="AY85:BB85"/>
    <mergeCell ref="BC85:BF85"/>
    <mergeCell ref="BG85:BJ85"/>
    <mergeCell ref="BK85:BP85"/>
    <mergeCell ref="AK86:AX86"/>
    <mergeCell ref="AY86:BB86"/>
    <mergeCell ref="BC86:BF86"/>
    <mergeCell ref="BG86:BJ86"/>
    <mergeCell ref="BK86:BP86"/>
    <mergeCell ref="AK72:AX72"/>
    <mergeCell ref="AY72:BB72"/>
    <mergeCell ref="BC72:BF72"/>
    <mergeCell ref="BG72:BJ72"/>
    <mergeCell ref="BK72:BP72"/>
    <mergeCell ref="AK81:AX81"/>
    <mergeCell ref="AY81:BB81"/>
    <mergeCell ref="BC81:BF81"/>
    <mergeCell ref="BG81:BJ81"/>
    <mergeCell ref="BK81:BP81"/>
    <mergeCell ref="BG78:BJ78"/>
    <mergeCell ref="BK78:BP78"/>
    <mergeCell ref="AK78:AX78"/>
    <mergeCell ref="AY78:BB78"/>
    <mergeCell ref="BC78:BF78"/>
    <mergeCell ref="BC75:BF77"/>
    <mergeCell ref="BG75:BJ77"/>
    <mergeCell ref="BK75:BP77"/>
    <mergeCell ref="AK70:AX70"/>
    <mergeCell ref="AY70:BB70"/>
    <mergeCell ref="BC70:BF70"/>
    <mergeCell ref="BG70:BJ70"/>
    <mergeCell ref="BK70:BP70"/>
    <mergeCell ref="AK71:AX71"/>
    <mergeCell ref="AY71:BB71"/>
    <mergeCell ref="BC71:BF71"/>
    <mergeCell ref="BG71:BJ71"/>
    <mergeCell ref="BK71:BP71"/>
    <mergeCell ref="AK68:AX68"/>
    <mergeCell ref="AY68:BB68"/>
    <mergeCell ref="BC68:BF68"/>
    <mergeCell ref="BG68:BJ68"/>
    <mergeCell ref="BK68:BP68"/>
    <mergeCell ref="AK69:AX69"/>
    <mergeCell ref="AY69:BB69"/>
    <mergeCell ref="BC69:BF69"/>
    <mergeCell ref="BG69:BJ69"/>
    <mergeCell ref="BK69:BP69"/>
    <mergeCell ref="BG65:BJ65"/>
    <mergeCell ref="BK65:BP65"/>
    <mergeCell ref="AK66:AX66"/>
    <mergeCell ref="AY66:BB66"/>
    <mergeCell ref="BC66:BF66"/>
    <mergeCell ref="BG66:BJ66"/>
    <mergeCell ref="BK66:BP66"/>
    <mergeCell ref="AK67:AX67"/>
    <mergeCell ref="AY67:BB67"/>
    <mergeCell ref="BC67:BF67"/>
    <mergeCell ref="BG67:BJ67"/>
    <mergeCell ref="BK67:BP67"/>
    <mergeCell ref="AK54:AX54"/>
    <mergeCell ref="AY54:BB54"/>
    <mergeCell ref="BC54:BF54"/>
    <mergeCell ref="BG54:BJ54"/>
    <mergeCell ref="BK54:BP54"/>
    <mergeCell ref="BQ42:BW54"/>
    <mergeCell ref="BX42:CC54"/>
    <mergeCell ref="CD42:CI54"/>
    <mergeCell ref="B60:Y72"/>
    <mergeCell ref="Z60:AD72"/>
    <mergeCell ref="AE60:AJ72"/>
    <mergeCell ref="AK61:AX61"/>
    <mergeCell ref="AY61:BB61"/>
    <mergeCell ref="BC61:BF61"/>
    <mergeCell ref="BG61:BJ61"/>
    <mergeCell ref="BK61:BP61"/>
    <mergeCell ref="AK62:AX62"/>
    <mergeCell ref="AY62:BB62"/>
    <mergeCell ref="BC62:BF62"/>
    <mergeCell ref="BG62:BJ62"/>
    <mergeCell ref="BK62:BP62"/>
    <mergeCell ref="AK63:AX63"/>
    <mergeCell ref="AY63:BB63"/>
    <mergeCell ref="BC63:BF63"/>
    <mergeCell ref="AK52:AX52"/>
    <mergeCell ref="AY52:BB52"/>
    <mergeCell ref="BC52:BF52"/>
    <mergeCell ref="BG52:BJ52"/>
    <mergeCell ref="BK52:BP52"/>
    <mergeCell ref="AK53:AX53"/>
    <mergeCell ref="AY53:BB53"/>
    <mergeCell ref="BC53:BF53"/>
    <mergeCell ref="BG53:BJ53"/>
    <mergeCell ref="BK53:BP53"/>
    <mergeCell ref="AK50:AX50"/>
    <mergeCell ref="AY50:BB50"/>
    <mergeCell ref="BC50:BF50"/>
    <mergeCell ref="BG50:BJ50"/>
    <mergeCell ref="BK50:BP50"/>
    <mergeCell ref="AK51:AX51"/>
    <mergeCell ref="AY51:BB51"/>
    <mergeCell ref="BC51:BF51"/>
    <mergeCell ref="BG51:BJ51"/>
    <mergeCell ref="BK51:BP51"/>
    <mergeCell ref="AK48:AX48"/>
    <mergeCell ref="AY48:BB48"/>
    <mergeCell ref="BC48:BF48"/>
    <mergeCell ref="BG48:BJ48"/>
    <mergeCell ref="BK48:BP48"/>
    <mergeCell ref="AK49:AX49"/>
    <mergeCell ref="AY49:BB49"/>
    <mergeCell ref="BC49:BF49"/>
    <mergeCell ref="BG49:BJ49"/>
    <mergeCell ref="BK49:BP49"/>
    <mergeCell ref="AY46:BB46"/>
    <mergeCell ref="BC46:BF46"/>
    <mergeCell ref="BG46:BJ46"/>
    <mergeCell ref="BK46:BP46"/>
    <mergeCell ref="AK47:AX47"/>
    <mergeCell ref="AY47:BB47"/>
    <mergeCell ref="BC47:BF47"/>
    <mergeCell ref="BG47:BJ47"/>
    <mergeCell ref="BK47:BP47"/>
    <mergeCell ref="P220:U220"/>
    <mergeCell ref="V220:AB220"/>
    <mergeCell ref="AC220:AH220"/>
    <mergeCell ref="P218:U218"/>
    <mergeCell ref="V218:AB218"/>
    <mergeCell ref="AC218:AH218"/>
    <mergeCell ref="P219:U219"/>
    <mergeCell ref="V219:AB219"/>
    <mergeCell ref="AC219:AH219"/>
    <mergeCell ref="P216:U216"/>
    <mergeCell ref="V216:AB216"/>
    <mergeCell ref="AC216:AH216"/>
    <mergeCell ref="P217:U217"/>
    <mergeCell ref="V217:AB217"/>
    <mergeCell ref="AC217:AH217"/>
    <mergeCell ref="P214:U214"/>
    <mergeCell ref="V214:AB214"/>
    <mergeCell ref="AC214:AH214"/>
    <mergeCell ref="P215:U215"/>
    <mergeCell ref="V215:AB215"/>
    <mergeCell ref="AC215:AH215"/>
    <mergeCell ref="P212:U212"/>
    <mergeCell ref="V212:AB212"/>
    <mergeCell ref="AC212:AH212"/>
    <mergeCell ref="P213:U213"/>
    <mergeCell ref="V213:AB213"/>
    <mergeCell ref="AC213:AH213"/>
    <mergeCell ref="P210:U210"/>
    <mergeCell ref="V210:AB210"/>
    <mergeCell ref="AC210:AH210"/>
    <mergeCell ref="P211:U211"/>
    <mergeCell ref="V211:AB211"/>
    <mergeCell ref="AC211:AH211"/>
    <mergeCell ref="P208:U208"/>
    <mergeCell ref="V208:AB208"/>
    <mergeCell ref="AC208:AH208"/>
    <mergeCell ref="P209:U209"/>
    <mergeCell ref="V209:AB209"/>
    <mergeCell ref="AC209:AH209"/>
    <mergeCell ref="P206:U206"/>
    <mergeCell ref="V206:AB206"/>
    <mergeCell ref="AC206:AH206"/>
    <mergeCell ref="P207:U207"/>
    <mergeCell ref="V207:AB207"/>
    <mergeCell ref="AC207:AH207"/>
    <mergeCell ref="P204:U204"/>
    <mergeCell ref="V204:AB204"/>
    <mergeCell ref="AC204:AH204"/>
    <mergeCell ref="P205:U205"/>
    <mergeCell ref="V205:AB205"/>
    <mergeCell ref="AC205:AH205"/>
    <mergeCell ref="P202:U202"/>
    <mergeCell ref="V202:AB202"/>
    <mergeCell ref="AC202:AH202"/>
    <mergeCell ref="P203:U203"/>
    <mergeCell ref="V203:AB203"/>
    <mergeCell ref="AC203:AH203"/>
    <mergeCell ref="P200:U200"/>
    <mergeCell ref="V200:AB200"/>
    <mergeCell ref="AC200:AH200"/>
    <mergeCell ref="P201:U201"/>
    <mergeCell ref="V201:AB201"/>
    <mergeCell ref="AC201:AH201"/>
    <mergeCell ref="P198:U198"/>
    <mergeCell ref="V198:AB198"/>
    <mergeCell ref="AC198:AH198"/>
    <mergeCell ref="P199:U199"/>
    <mergeCell ref="V199:AB199"/>
    <mergeCell ref="AC199:AH199"/>
    <mergeCell ref="P196:U196"/>
    <mergeCell ref="V196:AB196"/>
    <mergeCell ref="AC196:AH196"/>
    <mergeCell ref="P197:U197"/>
    <mergeCell ref="V197:AB197"/>
    <mergeCell ref="AC197:AH197"/>
    <mergeCell ref="P194:U194"/>
    <mergeCell ref="V194:AB194"/>
    <mergeCell ref="AC194:AH194"/>
    <mergeCell ref="P195:U195"/>
    <mergeCell ref="V195:AB195"/>
    <mergeCell ref="AC195:AH195"/>
    <mergeCell ref="P192:U192"/>
    <mergeCell ref="V192:AB192"/>
    <mergeCell ref="AC192:AH192"/>
    <mergeCell ref="P193:U193"/>
    <mergeCell ref="V193:AB193"/>
    <mergeCell ref="AC193:AH193"/>
    <mergeCell ref="B190:O190"/>
    <mergeCell ref="P190:U190"/>
    <mergeCell ref="V190:AB190"/>
    <mergeCell ref="AC190:AH190"/>
    <mergeCell ref="P191:U191"/>
    <mergeCell ref="V191:AB191"/>
    <mergeCell ref="AC191:AH191"/>
    <mergeCell ref="B189:AH189"/>
    <mergeCell ref="B187:AJ187"/>
    <mergeCell ref="AK187:BJ187"/>
    <mergeCell ref="BK187:BP187"/>
    <mergeCell ref="BQ187:CC187"/>
    <mergeCell ref="CD187:CI187"/>
    <mergeCell ref="BG174:BJ174"/>
    <mergeCell ref="BK174:BP174"/>
    <mergeCell ref="AK174:AX174"/>
    <mergeCell ref="AY174:BB174"/>
    <mergeCell ref="BC174:BF174"/>
    <mergeCell ref="BG178:BJ178"/>
    <mergeCell ref="BK178:BP178"/>
    <mergeCell ref="AK179:AX179"/>
    <mergeCell ref="AY179:BB179"/>
    <mergeCell ref="BC179:BF179"/>
    <mergeCell ref="BG179:BJ179"/>
    <mergeCell ref="BK179:BP179"/>
    <mergeCell ref="AY183:BB183"/>
    <mergeCell ref="BC183:BF183"/>
    <mergeCell ref="BG183:BJ183"/>
    <mergeCell ref="BK183:BP183"/>
    <mergeCell ref="AK180:AX180"/>
    <mergeCell ref="AY180:BB180"/>
    <mergeCell ref="BC171:BF173"/>
    <mergeCell ref="BG171:BJ173"/>
    <mergeCell ref="BK171:BP173"/>
    <mergeCell ref="BQ171:BW173"/>
    <mergeCell ref="BX171:CC173"/>
    <mergeCell ref="CD171:CI173"/>
    <mergeCell ref="B169:AJ169"/>
    <mergeCell ref="AK169:BJ169"/>
    <mergeCell ref="BK169:BP169"/>
    <mergeCell ref="BQ169:CC169"/>
    <mergeCell ref="CD169:CI169"/>
    <mergeCell ref="B171:Y173"/>
    <mergeCell ref="Z171:AD173"/>
    <mergeCell ref="AE171:AJ173"/>
    <mergeCell ref="AK171:AX173"/>
    <mergeCell ref="AY171:BB173"/>
    <mergeCell ref="AK168:AX168"/>
    <mergeCell ref="AY168:BB168"/>
    <mergeCell ref="BC168:BF168"/>
    <mergeCell ref="BG168:BJ168"/>
    <mergeCell ref="BK168:BP168"/>
    <mergeCell ref="AK166:AX166"/>
    <mergeCell ref="AY166:BB166"/>
    <mergeCell ref="BC166:BF166"/>
    <mergeCell ref="BG166:BJ166"/>
    <mergeCell ref="BK166:BP166"/>
    <mergeCell ref="AK167:AX167"/>
    <mergeCell ref="AY167:BB167"/>
    <mergeCell ref="BC167:BF167"/>
    <mergeCell ref="BG167:BJ167"/>
    <mergeCell ref="BK167:BP167"/>
    <mergeCell ref="AK164:AX164"/>
    <mergeCell ref="AY164:BB164"/>
    <mergeCell ref="BC164:BF164"/>
    <mergeCell ref="BG164:BJ164"/>
    <mergeCell ref="BK164:BP164"/>
    <mergeCell ref="AK165:AX165"/>
    <mergeCell ref="AY165:BB165"/>
    <mergeCell ref="BC165:BF165"/>
    <mergeCell ref="BG165:BJ165"/>
    <mergeCell ref="BK165:BP165"/>
    <mergeCell ref="AK162:AX162"/>
    <mergeCell ref="AY162:BB162"/>
    <mergeCell ref="BC162:BF162"/>
    <mergeCell ref="BG162:BJ162"/>
    <mergeCell ref="BK162:BP162"/>
    <mergeCell ref="AK163:AX163"/>
    <mergeCell ref="AY163:BB163"/>
    <mergeCell ref="BC163:BF163"/>
    <mergeCell ref="BG163:BJ163"/>
    <mergeCell ref="BK163:BP163"/>
    <mergeCell ref="BK159:BP159"/>
    <mergeCell ref="BG156:BJ156"/>
    <mergeCell ref="BK156:BP156"/>
    <mergeCell ref="AY160:BB160"/>
    <mergeCell ref="BC160:BF160"/>
    <mergeCell ref="BG160:BJ160"/>
    <mergeCell ref="BK160:BP160"/>
    <mergeCell ref="AK161:AX161"/>
    <mergeCell ref="AY161:BB161"/>
    <mergeCell ref="BC161:BF161"/>
    <mergeCell ref="BG161:BJ161"/>
    <mergeCell ref="BK161:BP161"/>
    <mergeCell ref="BQ156:BW168"/>
    <mergeCell ref="BX156:CC168"/>
    <mergeCell ref="CD156:CI168"/>
    <mergeCell ref="AK157:AX157"/>
    <mergeCell ref="AY157:BB157"/>
    <mergeCell ref="BC157:BF157"/>
    <mergeCell ref="BG157:BJ157"/>
    <mergeCell ref="BK157:BP157"/>
    <mergeCell ref="B156:Y168"/>
    <mergeCell ref="Z156:AD168"/>
    <mergeCell ref="AE156:AJ168"/>
    <mergeCell ref="AK156:AX156"/>
    <mergeCell ref="AY156:BB156"/>
    <mergeCell ref="BC156:BF156"/>
    <mergeCell ref="AK158:AX158"/>
    <mergeCell ref="AY158:BB158"/>
    <mergeCell ref="BC158:BF158"/>
    <mergeCell ref="AK160:AX160"/>
    <mergeCell ref="BG158:BJ158"/>
    <mergeCell ref="BK158:BP158"/>
    <mergeCell ref="AK159:AX159"/>
    <mergeCell ref="AY159:BB159"/>
    <mergeCell ref="BC159:BF159"/>
    <mergeCell ref="BG159:BJ159"/>
    <mergeCell ref="BC153:BF155"/>
    <mergeCell ref="BG153:BJ155"/>
    <mergeCell ref="BK153:BP155"/>
    <mergeCell ref="BQ153:BW155"/>
    <mergeCell ref="BX153:CC155"/>
    <mergeCell ref="CD153:CI155"/>
    <mergeCell ref="B151:AJ151"/>
    <mergeCell ref="AK151:BJ151"/>
    <mergeCell ref="BK151:BP151"/>
    <mergeCell ref="BQ151:CC151"/>
    <mergeCell ref="CD151:CI151"/>
    <mergeCell ref="B153:Y155"/>
    <mergeCell ref="Z153:AD155"/>
    <mergeCell ref="AE153:AJ155"/>
    <mergeCell ref="AK153:AX155"/>
    <mergeCell ref="AY153:BB155"/>
    <mergeCell ref="BG150:BJ150"/>
    <mergeCell ref="BK150:BP150"/>
    <mergeCell ref="BG148:BJ148"/>
    <mergeCell ref="BK148:BP148"/>
    <mergeCell ref="BQ148:BW150"/>
    <mergeCell ref="BX148:CC150"/>
    <mergeCell ref="CD148:CI150"/>
    <mergeCell ref="AK149:AX149"/>
    <mergeCell ref="AY149:BB149"/>
    <mergeCell ref="BC149:BF149"/>
    <mergeCell ref="BG149:BJ149"/>
    <mergeCell ref="BK149:BP149"/>
    <mergeCell ref="B148:Y150"/>
    <mergeCell ref="Z148:AD150"/>
    <mergeCell ref="AE148:AJ150"/>
    <mergeCell ref="AK148:AX148"/>
    <mergeCell ref="AY148:BB148"/>
    <mergeCell ref="BC148:BF148"/>
    <mergeCell ref="AK150:AX150"/>
    <mergeCell ref="AY150:BB150"/>
    <mergeCell ref="BC150:BF150"/>
    <mergeCell ref="BC145:BF147"/>
    <mergeCell ref="BG145:BJ147"/>
    <mergeCell ref="BK145:BP147"/>
    <mergeCell ref="BQ145:BW147"/>
    <mergeCell ref="BX145:CC147"/>
    <mergeCell ref="CD145:CI147"/>
    <mergeCell ref="B143:AJ143"/>
    <mergeCell ref="AK143:BJ143"/>
    <mergeCell ref="BK143:BP143"/>
    <mergeCell ref="BQ143:CC143"/>
    <mergeCell ref="CD143:CI143"/>
    <mergeCell ref="B145:Y147"/>
    <mergeCell ref="Z145:AD147"/>
    <mergeCell ref="AE145:AJ147"/>
    <mergeCell ref="AK145:AX147"/>
    <mergeCell ref="AY145:BB147"/>
    <mergeCell ref="BG142:BJ142"/>
    <mergeCell ref="BK142:BP142"/>
    <mergeCell ref="BQ142:BW142"/>
    <mergeCell ref="BX142:CC142"/>
    <mergeCell ref="CD142:CI142"/>
    <mergeCell ref="B142:Y142"/>
    <mergeCell ref="Z142:AD142"/>
    <mergeCell ref="AE142:AJ142"/>
    <mergeCell ref="AK142:AX142"/>
    <mergeCell ref="AY142:BB142"/>
    <mergeCell ref="BC142:BF142"/>
    <mergeCell ref="BC139:BF141"/>
    <mergeCell ref="BG139:BJ141"/>
    <mergeCell ref="BK139:BP141"/>
    <mergeCell ref="BQ139:BW141"/>
    <mergeCell ref="BX139:CC141"/>
    <mergeCell ref="CD139:CI141"/>
    <mergeCell ref="B137:AJ137"/>
    <mergeCell ref="AK137:BJ137"/>
    <mergeCell ref="BK137:BP137"/>
    <mergeCell ref="BQ137:CC137"/>
    <mergeCell ref="CD137:CI137"/>
    <mergeCell ref="B139:Y141"/>
    <mergeCell ref="Z139:AD141"/>
    <mergeCell ref="AE139:AJ141"/>
    <mergeCell ref="AK139:AX141"/>
    <mergeCell ref="AY139:BB141"/>
    <mergeCell ref="BG136:BJ136"/>
    <mergeCell ref="BK136:BP136"/>
    <mergeCell ref="BQ136:BW136"/>
    <mergeCell ref="BX136:CC136"/>
    <mergeCell ref="CD136:CI136"/>
    <mergeCell ref="B136:Y136"/>
    <mergeCell ref="Z136:AD136"/>
    <mergeCell ref="AE136:AJ136"/>
    <mergeCell ref="AK136:AX136"/>
    <mergeCell ref="AY136:BB136"/>
    <mergeCell ref="BC136:BF136"/>
    <mergeCell ref="BC133:BF135"/>
    <mergeCell ref="BG133:BJ135"/>
    <mergeCell ref="BK133:BP135"/>
    <mergeCell ref="BQ133:BW135"/>
    <mergeCell ref="BX133:CC135"/>
    <mergeCell ref="CD133:CI135"/>
    <mergeCell ref="B131:AJ131"/>
    <mergeCell ref="AK131:BJ131"/>
    <mergeCell ref="BK131:BP131"/>
    <mergeCell ref="BQ131:CC131"/>
    <mergeCell ref="CD131:CI131"/>
    <mergeCell ref="B133:Y135"/>
    <mergeCell ref="Z133:AD135"/>
    <mergeCell ref="AE133:AJ135"/>
    <mergeCell ref="AK133:AX135"/>
    <mergeCell ref="AY133:BB135"/>
    <mergeCell ref="BG130:BJ130"/>
    <mergeCell ref="BK130:BP130"/>
    <mergeCell ref="BQ130:BW130"/>
    <mergeCell ref="BX130:CC130"/>
    <mergeCell ref="CD130:CI130"/>
    <mergeCell ref="B130:Y130"/>
    <mergeCell ref="Z130:AD130"/>
    <mergeCell ref="AE130:AJ130"/>
    <mergeCell ref="AK130:AX130"/>
    <mergeCell ref="AY130:BB130"/>
    <mergeCell ref="BC130:BF130"/>
    <mergeCell ref="BC127:BF129"/>
    <mergeCell ref="BG127:BJ129"/>
    <mergeCell ref="BK127:BP129"/>
    <mergeCell ref="BQ127:BW129"/>
    <mergeCell ref="BX127:CC129"/>
    <mergeCell ref="CD127:CI129"/>
    <mergeCell ref="B125:AJ125"/>
    <mergeCell ref="AK125:BJ125"/>
    <mergeCell ref="BK125:BP125"/>
    <mergeCell ref="BQ125:CC125"/>
    <mergeCell ref="CD125:CI125"/>
    <mergeCell ref="B127:Y129"/>
    <mergeCell ref="Z127:AD129"/>
    <mergeCell ref="AE127:AJ129"/>
    <mergeCell ref="AK127:AX129"/>
    <mergeCell ref="AY127:BB129"/>
    <mergeCell ref="AK124:AX124"/>
    <mergeCell ref="AY124:BB124"/>
    <mergeCell ref="BC124:BF124"/>
    <mergeCell ref="BG124:BJ124"/>
    <mergeCell ref="BK124:BP124"/>
    <mergeCell ref="AK122:AX122"/>
    <mergeCell ref="AY122:BB122"/>
    <mergeCell ref="BC122:BF122"/>
    <mergeCell ref="BG122:BJ122"/>
    <mergeCell ref="BK122:BP122"/>
    <mergeCell ref="AK123:AX123"/>
    <mergeCell ref="AY123:BB123"/>
    <mergeCell ref="BC123:BF123"/>
    <mergeCell ref="BG123:BJ123"/>
    <mergeCell ref="BK123:BP123"/>
    <mergeCell ref="AK120:AX120"/>
    <mergeCell ref="AY120:BB120"/>
    <mergeCell ref="BC120:BF120"/>
    <mergeCell ref="BG120:BJ120"/>
    <mergeCell ref="BK120:BP120"/>
    <mergeCell ref="AK121:AX121"/>
    <mergeCell ref="AY121:BB121"/>
    <mergeCell ref="BC121:BF121"/>
    <mergeCell ref="BG121:BJ121"/>
    <mergeCell ref="BK121:BP121"/>
    <mergeCell ref="AK118:AX118"/>
    <mergeCell ref="AY118:BB118"/>
    <mergeCell ref="BC118:BF118"/>
    <mergeCell ref="BG118:BJ118"/>
    <mergeCell ref="BK118:BP118"/>
    <mergeCell ref="AK119:AX119"/>
    <mergeCell ref="AY119:BB119"/>
    <mergeCell ref="BC119:BF119"/>
    <mergeCell ref="BG119:BJ119"/>
    <mergeCell ref="BK119:BP119"/>
    <mergeCell ref="AK116:AX116"/>
    <mergeCell ref="AY116:BB116"/>
    <mergeCell ref="BC116:BF116"/>
    <mergeCell ref="BG116:BJ116"/>
    <mergeCell ref="BK116:BP116"/>
    <mergeCell ref="AK117:AX117"/>
    <mergeCell ref="AY117:BB117"/>
    <mergeCell ref="BC117:BF117"/>
    <mergeCell ref="BG117:BJ117"/>
    <mergeCell ref="BK117:BP117"/>
    <mergeCell ref="AK114:AX114"/>
    <mergeCell ref="AY114:BB114"/>
    <mergeCell ref="BC114:BF114"/>
    <mergeCell ref="BG114:BJ114"/>
    <mergeCell ref="BK114:BP114"/>
    <mergeCell ref="AK115:AX115"/>
    <mergeCell ref="AY115:BB115"/>
    <mergeCell ref="BC115:BF115"/>
    <mergeCell ref="BG115:BJ115"/>
    <mergeCell ref="BK115:BP115"/>
    <mergeCell ref="AK112:AX112"/>
    <mergeCell ref="AY112:BB112"/>
    <mergeCell ref="BC112:BF112"/>
    <mergeCell ref="BG112:BJ112"/>
    <mergeCell ref="BK112:BP112"/>
    <mergeCell ref="AK113:AX113"/>
    <mergeCell ref="AY113:BB113"/>
    <mergeCell ref="BC113:BF113"/>
    <mergeCell ref="BG113:BJ113"/>
    <mergeCell ref="BK113:BP113"/>
    <mergeCell ref="AK110:AX110"/>
    <mergeCell ref="AY110:BB110"/>
    <mergeCell ref="BC110:BF110"/>
    <mergeCell ref="BG110:BJ110"/>
    <mergeCell ref="BK110:BP110"/>
    <mergeCell ref="AK111:AX111"/>
    <mergeCell ref="AY111:BB111"/>
    <mergeCell ref="BC111:BF111"/>
    <mergeCell ref="BG111:BJ111"/>
    <mergeCell ref="BK111:BP111"/>
    <mergeCell ref="AK108:AX108"/>
    <mergeCell ref="AY108:BB108"/>
    <mergeCell ref="BC108:BF108"/>
    <mergeCell ref="BG108:BJ108"/>
    <mergeCell ref="BK108:BP108"/>
    <mergeCell ref="AK109:AX109"/>
    <mergeCell ref="AY109:BB109"/>
    <mergeCell ref="BC109:BF109"/>
    <mergeCell ref="BG109:BJ109"/>
    <mergeCell ref="BK109:BP109"/>
    <mergeCell ref="AK106:AX106"/>
    <mergeCell ref="AY106:BB106"/>
    <mergeCell ref="BC106:BF106"/>
    <mergeCell ref="BG106:BJ106"/>
    <mergeCell ref="BK106:BP106"/>
    <mergeCell ref="AK107:AX107"/>
    <mergeCell ref="AY107:BB107"/>
    <mergeCell ref="BC107:BF107"/>
    <mergeCell ref="BG107:BJ107"/>
    <mergeCell ref="BK107:BP107"/>
    <mergeCell ref="AK104:AX104"/>
    <mergeCell ref="AY104:BB104"/>
    <mergeCell ref="BC104:BF104"/>
    <mergeCell ref="BG104:BJ104"/>
    <mergeCell ref="BK104:BP104"/>
    <mergeCell ref="AK105:AX105"/>
    <mergeCell ref="AY105:BB105"/>
    <mergeCell ref="BC105:BF105"/>
    <mergeCell ref="BG105:BJ105"/>
    <mergeCell ref="BK105:BP105"/>
    <mergeCell ref="AK102:AX102"/>
    <mergeCell ref="AY102:BB102"/>
    <mergeCell ref="BC102:BF102"/>
    <mergeCell ref="BG102:BJ102"/>
    <mergeCell ref="BK102:BP102"/>
    <mergeCell ref="AK103:AX103"/>
    <mergeCell ref="AY103:BB103"/>
    <mergeCell ref="BC103:BF103"/>
    <mergeCell ref="BG103:BJ103"/>
    <mergeCell ref="BK103:BP103"/>
    <mergeCell ref="BK99:BP99"/>
    <mergeCell ref="BG96:BJ96"/>
    <mergeCell ref="BK96:BP96"/>
    <mergeCell ref="AY100:BB100"/>
    <mergeCell ref="BC100:BF100"/>
    <mergeCell ref="BG100:BJ100"/>
    <mergeCell ref="BK100:BP100"/>
    <mergeCell ref="AK101:AX101"/>
    <mergeCell ref="AY101:BB101"/>
    <mergeCell ref="BC101:BF101"/>
    <mergeCell ref="BG101:BJ101"/>
    <mergeCell ref="BK101:BP101"/>
    <mergeCell ref="BQ96:BW124"/>
    <mergeCell ref="BX96:CC124"/>
    <mergeCell ref="CD96:CI124"/>
    <mergeCell ref="AK97:AX97"/>
    <mergeCell ref="AY97:BB97"/>
    <mergeCell ref="BC97:BF97"/>
    <mergeCell ref="BG97:BJ97"/>
    <mergeCell ref="BK97:BP97"/>
    <mergeCell ref="B96:Y124"/>
    <mergeCell ref="Z96:AD124"/>
    <mergeCell ref="AE96:AJ124"/>
    <mergeCell ref="AK96:AX96"/>
    <mergeCell ref="AY96:BB96"/>
    <mergeCell ref="BC96:BF96"/>
    <mergeCell ref="AK98:AX98"/>
    <mergeCell ref="AY98:BB98"/>
    <mergeCell ref="BC98:BF98"/>
    <mergeCell ref="AK100:AX100"/>
    <mergeCell ref="BG98:BJ98"/>
    <mergeCell ref="BK98:BP98"/>
    <mergeCell ref="AK99:AX99"/>
    <mergeCell ref="AY99:BB99"/>
    <mergeCell ref="BC99:BF99"/>
    <mergeCell ref="BG99:BJ99"/>
    <mergeCell ref="BC93:BF95"/>
    <mergeCell ref="BG93:BJ95"/>
    <mergeCell ref="BK93:BP95"/>
    <mergeCell ref="BQ93:BW95"/>
    <mergeCell ref="BX93:CC95"/>
    <mergeCell ref="CD93:CI95"/>
    <mergeCell ref="B91:AJ91"/>
    <mergeCell ref="AK91:BJ91"/>
    <mergeCell ref="BK91:BP91"/>
    <mergeCell ref="BQ91:CC91"/>
    <mergeCell ref="CD91:CI91"/>
    <mergeCell ref="B93:Y95"/>
    <mergeCell ref="Z93:AD95"/>
    <mergeCell ref="AE93:AJ95"/>
    <mergeCell ref="AK93:AX95"/>
    <mergeCell ref="AY93:BB95"/>
    <mergeCell ref="B78:Y90"/>
    <mergeCell ref="Z78:AD90"/>
    <mergeCell ref="AE78:AJ90"/>
    <mergeCell ref="AK79:AX79"/>
    <mergeCell ref="AY79:BB79"/>
    <mergeCell ref="BC79:BF79"/>
    <mergeCell ref="BG79:BJ79"/>
    <mergeCell ref="BK79:BP79"/>
    <mergeCell ref="AK80:AX80"/>
    <mergeCell ref="AY80:BB80"/>
    <mergeCell ref="BC80:BF80"/>
    <mergeCell ref="BG80:BJ80"/>
    <mergeCell ref="BK80:BP80"/>
    <mergeCell ref="AK82:AX82"/>
    <mergeCell ref="AY82:BB82"/>
    <mergeCell ref="BC82:BF82"/>
    <mergeCell ref="BG82:BJ82"/>
    <mergeCell ref="BK82:BP82"/>
    <mergeCell ref="AK83:AX83"/>
    <mergeCell ref="AY83:BB83"/>
    <mergeCell ref="BC83:BF83"/>
    <mergeCell ref="BG83:BJ83"/>
    <mergeCell ref="BK83:BP83"/>
    <mergeCell ref="AK84:AX84"/>
    <mergeCell ref="BQ75:BW77"/>
    <mergeCell ref="BX75:CC77"/>
    <mergeCell ref="CD75:CI77"/>
    <mergeCell ref="B73:AJ73"/>
    <mergeCell ref="AK73:BJ73"/>
    <mergeCell ref="BK73:BP73"/>
    <mergeCell ref="BQ73:CC73"/>
    <mergeCell ref="CD73:CI73"/>
    <mergeCell ref="B75:Y77"/>
    <mergeCell ref="Z75:AD77"/>
    <mergeCell ref="AE75:AJ77"/>
    <mergeCell ref="AK75:AX77"/>
    <mergeCell ref="AY75:BB77"/>
    <mergeCell ref="BG60:BJ60"/>
    <mergeCell ref="BK60:BP60"/>
    <mergeCell ref="AK60:AX60"/>
    <mergeCell ref="AY60:BB60"/>
    <mergeCell ref="BC60:BF60"/>
    <mergeCell ref="BQ60:BW72"/>
    <mergeCell ref="BX60:CC72"/>
    <mergeCell ref="CD60:CI72"/>
    <mergeCell ref="BC57:BF59"/>
    <mergeCell ref="BG57:BJ59"/>
    <mergeCell ref="BK57:BP59"/>
    <mergeCell ref="BQ57:BW59"/>
    <mergeCell ref="BX57:CC59"/>
    <mergeCell ref="CD57:CI59"/>
    <mergeCell ref="BG63:BJ63"/>
    <mergeCell ref="BK63:BP63"/>
    <mergeCell ref="AK64:AX64"/>
    <mergeCell ref="AY64:BB64"/>
    <mergeCell ref="BC64:BF64"/>
    <mergeCell ref="BG64:BJ64"/>
    <mergeCell ref="BK64:BP64"/>
    <mergeCell ref="AK65:AX65"/>
    <mergeCell ref="AY65:BB65"/>
    <mergeCell ref="BC65:BF65"/>
    <mergeCell ref="B55:AJ55"/>
    <mergeCell ref="AK55:BJ55"/>
    <mergeCell ref="BK55:BP55"/>
    <mergeCell ref="BQ55:CC55"/>
    <mergeCell ref="CD55:CI55"/>
    <mergeCell ref="B57:Y59"/>
    <mergeCell ref="Z57:AD59"/>
    <mergeCell ref="AE57:AJ59"/>
    <mergeCell ref="AK57:AX59"/>
    <mergeCell ref="AY57:BB59"/>
    <mergeCell ref="BG42:BJ42"/>
    <mergeCell ref="BK42:BP42"/>
    <mergeCell ref="AK42:AX42"/>
    <mergeCell ref="AY42:BB42"/>
    <mergeCell ref="BC42:BF42"/>
    <mergeCell ref="B42:Y54"/>
    <mergeCell ref="Z42:AD54"/>
    <mergeCell ref="AE42:AJ54"/>
    <mergeCell ref="AK43:AX43"/>
    <mergeCell ref="AY43:BB43"/>
    <mergeCell ref="BC43:BF43"/>
    <mergeCell ref="BG43:BJ43"/>
    <mergeCell ref="BK43:BP43"/>
    <mergeCell ref="AK44:AX44"/>
    <mergeCell ref="AY44:BB44"/>
    <mergeCell ref="BC44:BF44"/>
    <mergeCell ref="BG44:BJ44"/>
    <mergeCell ref="BK44:BP44"/>
    <mergeCell ref="AK45:AX45"/>
    <mergeCell ref="AY45:BB45"/>
    <mergeCell ref="BC45:BF45"/>
    <mergeCell ref="BG45:BJ45"/>
    <mergeCell ref="BK45:BP45"/>
    <mergeCell ref="AK46:AX46"/>
    <mergeCell ref="B37:AJ37"/>
    <mergeCell ref="AK37:BJ37"/>
    <mergeCell ref="BK37:BP37"/>
    <mergeCell ref="BQ37:CC37"/>
    <mergeCell ref="CD37:CI37"/>
    <mergeCell ref="B39:Y41"/>
    <mergeCell ref="Z39:AD41"/>
    <mergeCell ref="AE39:AJ41"/>
    <mergeCell ref="AK39:AX41"/>
    <mergeCell ref="AY39:BB41"/>
    <mergeCell ref="BQ31:BW33"/>
    <mergeCell ref="BX31:CC33"/>
    <mergeCell ref="CD31:CI33"/>
    <mergeCell ref="BG31:BJ33"/>
    <mergeCell ref="CD34:CI36"/>
    <mergeCell ref="AK34:AX34"/>
    <mergeCell ref="AY34:BB34"/>
    <mergeCell ref="BC34:BF34"/>
    <mergeCell ref="BC39:BF41"/>
    <mergeCell ref="BG39:BJ41"/>
    <mergeCell ref="BK39:BP41"/>
    <mergeCell ref="BQ39:BW41"/>
    <mergeCell ref="BX39:CC41"/>
    <mergeCell ref="CD39:CI41"/>
    <mergeCell ref="BG35:BJ35"/>
    <mergeCell ref="BK35:BP35"/>
    <mergeCell ref="AK36:AX36"/>
    <mergeCell ref="AY36:BB36"/>
    <mergeCell ref="BC36:BF36"/>
    <mergeCell ref="BG36:BJ36"/>
    <mergeCell ref="BK36:BP36"/>
    <mergeCell ref="BQ34:BW36"/>
    <mergeCell ref="BX34:CC36"/>
    <mergeCell ref="BG34:BJ34"/>
    <mergeCell ref="BC31:BF33"/>
    <mergeCell ref="B34:Y36"/>
    <mergeCell ref="Z34:AD36"/>
    <mergeCell ref="AE34:AJ36"/>
    <mergeCell ref="AK35:AX35"/>
    <mergeCell ref="AY35:BB35"/>
    <mergeCell ref="BC35:BF35"/>
    <mergeCell ref="BK31:BP33"/>
    <mergeCell ref="BK34:BP34"/>
    <mergeCell ref="C28:N28"/>
    <mergeCell ref="O28:Q28"/>
    <mergeCell ref="C29:N29"/>
    <mergeCell ref="B31:Y33"/>
    <mergeCell ref="C25:N25"/>
    <mergeCell ref="O25:Q25"/>
    <mergeCell ref="AK25:AR25"/>
    <mergeCell ref="Z31:AD33"/>
    <mergeCell ref="AE31:AJ33"/>
    <mergeCell ref="AK31:AX33"/>
    <mergeCell ref="AT25:BB25"/>
    <mergeCell ref="C26:N26"/>
    <mergeCell ref="O26:AI26"/>
    <mergeCell ref="AY31:BB33"/>
    <mergeCell ref="C24:N24"/>
    <mergeCell ref="O24:Q24"/>
    <mergeCell ref="B9:BB9"/>
    <mergeCell ref="B12:BB12"/>
    <mergeCell ref="B13:BB13"/>
    <mergeCell ref="B14:BB14"/>
    <mergeCell ref="W17:X17"/>
    <mergeCell ref="Y17:Z17"/>
    <mergeCell ref="C27:N27"/>
    <mergeCell ref="O27:R27"/>
    <mergeCell ref="B3:BB3"/>
    <mergeCell ref="B4:BB4"/>
    <mergeCell ref="B5:BB5"/>
    <mergeCell ref="B6:BB6"/>
    <mergeCell ref="B7:BB7"/>
    <mergeCell ref="B8:BB8"/>
    <mergeCell ref="B19:BB19"/>
    <mergeCell ref="C23:N23"/>
    <mergeCell ref="AK23:AR23"/>
    <mergeCell ref="AT23:BB23"/>
  </mergeCells>
  <conditionalFormatting sqref="AC191:AH220">
    <cfRule type="cellIs" dxfId="11" priority="1" operator="lessThan">
      <formula>0</formula>
    </cfRule>
    <cfRule type="cellIs" dxfId="10" priority="2" operator="greaterThan">
      <formula>0</formula>
    </cfRule>
  </conditionalFormatting>
  <dataValidations count="1">
    <dataValidation type="list" allowBlank="1" showInputMessage="1" showErrorMessage="1" error="NO SE SELECCIONÓ UN CARGO DE LA LISTA" prompt="SELECCIONE UN CARGO DE LA LISTA" sqref="AK142:AX142 AK136:AX136 AK42:AX54 AK60:AX72 AK34:AX36 AK130:AX130 AK96:AX124 AK78:AX90 AK148:AX150 AK156:AX168 AK174:AX186">
      <formula1>$B$191:$B$220</formula1>
    </dataValidation>
  </dataValidations>
  <printOptions horizontalCentered="1"/>
  <pageMargins left="0" right="0" top="0" bottom="0" header="0.31496062992125984" footer="0.31496062992125984"/>
  <pageSetup scale="4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92D050"/>
  </sheetPr>
  <dimension ref="A1:DJ88"/>
  <sheetViews>
    <sheetView zoomScale="90" zoomScaleNormal="90" workbookViewId="0">
      <selection activeCell="B33" sqref="B33:AP33"/>
    </sheetView>
  </sheetViews>
  <sheetFormatPr baseColWidth="10" defaultColWidth="3.42578125" defaultRowHeight="18" customHeight="1" x14ac:dyDescent="0.25"/>
  <cols>
    <col min="1" max="1" width="3.42578125" style="32"/>
    <col min="2" max="25" width="3.42578125" style="32" customWidth="1"/>
    <col min="26" max="30" width="3.42578125" style="32"/>
    <col min="31" max="58" width="3.42578125" style="32" customWidth="1"/>
    <col min="59" max="62" width="3.42578125" style="96" customWidth="1"/>
    <col min="63" max="81" width="3.42578125" style="32" customWidth="1"/>
    <col min="82" max="113" width="3.42578125" style="32"/>
    <col min="114" max="114" width="5.5703125" style="32" bestFit="1" customWidth="1"/>
    <col min="115"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27"/>
      <c r="BD3" s="227"/>
      <c r="BE3" s="227"/>
      <c r="BF3" s="227"/>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28"/>
      <c r="BD4" s="228"/>
      <c r="BE4" s="228"/>
      <c r="BF4" s="228"/>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229"/>
      <c r="BD5" s="229"/>
      <c r="BE5" s="229"/>
      <c r="BF5" s="229"/>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229"/>
      <c r="BD6" s="229"/>
      <c r="BE6" s="229"/>
      <c r="BF6" s="229"/>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29"/>
      <c r="BD7" s="229"/>
      <c r="BE7" s="229"/>
      <c r="BF7" s="229"/>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229"/>
      <c r="BD8" s="229"/>
      <c r="BE8" s="229"/>
      <c r="BF8" s="229"/>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30"/>
      <c r="BD9" s="230"/>
      <c r="BE9" s="230"/>
      <c r="BF9" s="230"/>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28"/>
      <c r="BD12" s="228"/>
      <c r="BE12" s="228"/>
      <c r="BF12" s="228"/>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31"/>
      <c r="BD13" s="231"/>
      <c r="BE13" s="231"/>
      <c r="BF13" s="231"/>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31"/>
      <c r="BD14" s="231"/>
      <c r="BE14" s="231"/>
      <c r="BF14" s="231"/>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v>2017</v>
      </c>
      <c r="Z17" s="280"/>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28"/>
      <c r="X18" s="228"/>
      <c r="Y18" s="233"/>
      <c r="Z18" s="233"/>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32"/>
      <c r="BD19" s="232"/>
      <c r="BE19" s="232"/>
      <c r="BF19" s="232"/>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43" t="s">
        <v>782</v>
      </c>
      <c r="P23" s="43"/>
      <c r="Q23" s="43"/>
      <c r="R23" s="43"/>
      <c r="S23" s="43"/>
      <c r="T23" s="43"/>
      <c r="U23" s="43"/>
      <c r="V23" s="43"/>
      <c r="W23" s="43"/>
      <c r="X23" s="43"/>
      <c r="Y23" s="43"/>
      <c r="Z23" s="43"/>
      <c r="AA23" s="43"/>
      <c r="AB23" s="43"/>
      <c r="AC23" s="43"/>
      <c r="AD23" s="43"/>
      <c r="AE23" s="43"/>
      <c r="AF23" s="43"/>
      <c r="AG23" s="43"/>
      <c r="AH23" s="43"/>
      <c r="AI23" s="43"/>
      <c r="AJ23" s="43"/>
      <c r="AK23" s="268" t="s">
        <v>101</v>
      </c>
      <c r="AL23" s="268"/>
      <c r="AM23" s="268"/>
      <c r="AN23" s="268"/>
      <c r="AO23" s="268"/>
      <c r="AP23" s="268"/>
      <c r="AQ23" s="268"/>
      <c r="AR23" s="268"/>
      <c r="AS23" s="226"/>
      <c r="AT23" s="270">
        <f>+CD35+CD41</f>
        <v>0</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783</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v>0.2</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270">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f>
        <v>946187079.53882325</v>
      </c>
      <c r="AU25" s="271"/>
      <c r="AV25" s="271"/>
      <c r="AW25" s="271"/>
      <c r="AX25" s="271"/>
      <c r="AY25" s="271"/>
      <c r="AZ25" s="271"/>
      <c r="BA25" s="271"/>
      <c r="BB25" s="27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18" customHeight="1" x14ac:dyDescent="0.25">
      <c r="B26" s="56"/>
      <c r="C26" s="268" t="s">
        <v>89</v>
      </c>
      <c r="D26" s="268"/>
      <c r="E26" s="268"/>
      <c r="F26" s="268"/>
      <c r="G26" s="268"/>
      <c r="H26" s="268"/>
      <c r="I26" s="268"/>
      <c r="J26" s="268"/>
      <c r="K26" s="268"/>
      <c r="L26" s="268"/>
      <c r="M26" s="268"/>
      <c r="N26" s="268"/>
      <c r="O26" s="373" t="s">
        <v>784</v>
      </c>
      <c r="P26" s="373"/>
      <c r="Q26" s="373"/>
      <c r="R26" s="373"/>
      <c r="S26" s="373"/>
      <c r="T26" s="373"/>
      <c r="U26" s="373"/>
      <c r="V26" s="373"/>
      <c r="W26" s="373"/>
      <c r="X26" s="373"/>
      <c r="Y26" s="373"/>
      <c r="Z26" s="373"/>
      <c r="AA26" s="373"/>
      <c r="AB26" s="373"/>
      <c r="AC26" s="373"/>
      <c r="AD26" s="373"/>
      <c r="AE26" s="373"/>
      <c r="AF26" s="373"/>
      <c r="AG26" s="373"/>
      <c r="AH26" s="373"/>
      <c r="AI26" s="373"/>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74</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v>0.2</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43" t="s">
        <v>108</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1:114"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1:114" ht="18" customHeight="1" thickBot="1" x14ac:dyDescent="0.3">
      <c r="B34" s="324" t="s">
        <v>785</v>
      </c>
      <c r="C34" s="325"/>
      <c r="D34" s="325"/>
      <c r="E34" s="325"/>
      <c r="F34" s="325"/>
      <c r="G34" s="325"/>
      <c r="H34" s="325"/>
      <c r="I34" s="325"/>
      <c r="J34" s="325"/>
      <c r="K34" s="325"/>
      <c r="L34" s="325"/>
      <c r="M34" s="325"/>
      <c r="N34" s="325"/>
      <c r="O34" s="325"/>
      <c r="P34" s="325"/>
      <c r="Q34" s="325"/>
      <c r="R34" s="325"/>
      <c r="S34" s="325"/>
      <c r="T34" s="325"/>
      <c r="U34" s="325"/>
      <c r="V34" s="325"/>
      <c r="W34" s="325"/>
      <c r="X34" s="325"/>
      <c r="Y34" s="326"/>
      <c r="Z34" s="333" t="s">
        <v>787</v>
      </c>
      <c r="AA34" s="334"/>
      <c r="AB34" s="334"/>
      <c r="AC34" s="334"/>
      <c r="AD34" s="335"/>
      <c r="AE34" s="333"/>
      <c r="AF34" s="334"/>
      <c r="AG34" s="334"/>
      <c r="AH34" s="334"/>
      <c r="AI34" s="334"/>
      <c r="AJ34" s="334"/>
      <c r="AK34" s="606"/>
      <c r="AL34" s="607"/>
      <c r="AM34" s="607"/>
      <c r="AN34" s="607"/>
      <c r="AO34" s="607"/>
      <c r="AP34" s="607"/>
      <c r="AQ34" s="607"/>
      <c r="AR34" s="607"/>
      <c r="AS34" s="607"/>
      <c r="AT34" s="607"/>
      <c r="AU34" s="607"/>
      <c r="AV34" s="607"/>
      <c r="AW34" s="607"/>
      <c r="AX34" s="608"/>
      <c r="AY34" s="345"/>
      <c r="AZ34" s="346"/>
      <c r="BA34" s="346"/>
      <c r="BB34" s="347"/>
      <c r="BC34" s="345">
        <f>+$AE$34*AY34</f>
        <v>0</v>
      </c>
      <c r="BD34" s="346"/>
      <c r="BE34" s="346"/>
      <c r="BF34" s="347"/>
      <c r="BG34" s="285"/>
      <c r="BH34" s="286"/>
      <c r="BI34" s="286"/>
      <c r="BJ34" s="287"/>
      <c r="BK34" s="288">
        <f>+AY34*BG34</f>
        <v>0</v>
      </c>
      <c r="BL34" s="289"/>
      <c r="BM34" s="289"/>
      <c r="BN34" s="289"/>
      <c r="BO34" s="289"/>
      <c r="BP34" s="290"/>
      <c r="BQ34" s="291"/>
      <c r="BR34" s="292"/>
      <c r="BS34" s="292"/>
      <c r="BT34" s="292"/>
      <c r="BU34" s="292"/>
      <c r="BV34" s="292"/>
      <c r="BW34" s="293"/>
      <c r="BX34" s="291">
        <f>+(((BK35+BQ34)*15)/85)</f>
        <v>0</v>
      </c>
      <c r="BY34" s="292"/>
      <c r="BZ34" s="292"/>
      <c r="CA34" s="292"/>
      <c r="CB34" s="292"/>
      <c r="CC34" s="293"/>
      <c r="CD34" s="291">
        <f>+BK35+BQ34+BX34</f>
        <v>0</v>
      </c>
      <c r="CE34" s="292"/>
      <c r="CF34" s="292"/>
      <c r="CG34" s="292"/>
      <c r="CH34" s="292"/>
      <c r="CI34" s="293"/>
    </row>
    <row r="35" spans="1:114" ht="18" customHeight="1" thickBot="1" x14ac:dyDescent="0.3">
      <c r="B35" s="377"/>
      <c r="C35" s="378"/>
      <c r="D35" s="378"/>
      <c r="E35" s="378"/>
      <c r="F35" s="378"/>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8"/>
      <c r="AE35" s="378"/>
      <c r="AF35" s="378"/>
      <c r="AG35" s="378"/>
      <c r="AH35" s="378"/>
      <c r="AI35" s="378"/>
      <c r="AJ35" s="379"/>
      <c r="AK35" s="380" t="s">
        <v>3</v>
      </c>
      <c r="AL35" s="381"/>
      <c r="AM35" s="381"/>
      <c r="AN35" s="381"/>
      <c r="AO35" s="381"/>
      <c r="AP35" s="381"/>
      <c r="AQ35" s="381"/>
      <c r="AR35" s="381"/>
      <c r="AS35" s="381"/>
      <c r="AT35" s="381"/>
      <c r="AU35" s="381"/>
      <c r="AV35" s="381"/>
      <c r="AW35" s="381"/>
      <c r="AX35" s="381"/>
      <c r="AY35" s="382"/>
      <c r="AZ35" s="382"/>
      <c r="BA35" s="382"/>
      <c r="BB35" s="382"/>
      <c r="BC35" s="382"/>
      <c r="BD35" s="382"/>
      <c r="BE35" s="382"/>
      <c r="BF35" s="382"/>
      <c r="BG35" s="382"/>
      <c r="BH35" s="382"/>
      <c r="BI35" s="382"/>
      <c r="BJ35" s="383"/>
      <c r="BK35" s="384">
        <f>SUM(BK34:BK34)</f>
        <v>0</v>
      </c>
      <c r="BL35" s="385"/>
      <c r="BM35" s="385"/>
      <c r="BN35" s="385"/>
      <c r="BO35" s="385"/>
      <c r="BP35" s="386"/>
      <c r="BQ35" s="387" t="s">
        <v>100</v>
      </c>
      <c r="BR35" s="388"/>
      <c r="BS35" s="388"/>
      <c r="BT35" s="388"/>
      <c r="BU35" s="388"/>
      <c r="BV35" s="388"/>
      <c r="BW35" s="388"/>
      <c r="BX35" s="388"/>
      <c r="BY35" s="388"/>
      <c r="BZ35" s="388"/>
      <c r="CA35" s="388"/>
      <c r="CB35" s="388"/>
      <c r="CC35" s="389"/>
      <c r="CD35" s="390">
        <f>+CD34*AE34</f>
        <v>0</v>
      </c>
      <c r="CE35" s="390"/>
      <c r="CF35" s="390"/>
      <c r="CG35" s="390"/>
      <c r="CH35" s="390"/>
      <c r="CI35" s="391"/>
      <c r="CJ35" s="74"/>
    </row>
    <row r="36" spans="1:114"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114" ht="18" customHeight="1" x14ac:dyDescent="0.25">
      <c r="A37" s="75"/>
      <c r="B37" s="348" t="s">
        <v>0</v>
      </c>
      <c r="C37" s="349"/>
      <c r="D37" s="349"/>
      <c r="E37" s="349"/>
      <c r="F37" s="349"/>
      <c r="G37" s="349"/>
      <c r="H37" s="349"/>
      <c r="I37" s="349"/>
      <c r="J37" s="349"/>
      <c r="K37" s="349"/>
      <c r="L37" s="349"/>
      <c r="M37" s="349"/>
      <c r="N37" s="349"/>
      <c r="O37" s="349"/>
      <c r="P37" s="349"/>
      <c r="Q37" s="349"/>
      <c r="R37" s="349"/>
      <c r="S37" s="349"/>
      <c r="T37" s="349"/>
      <c r="U37" s="349"/>
      <c r="V37" s="349"/>
      <c r="W37" s="349"/>
      <c r="X37" s="349"/>
      <c r="Y37" s="350"/>
      <c r="Z37" s="348" t="s">
        <v>80</v>
      </c>
      <c r="AA37" s="349"/>
      <c r="AB37" s="349"/>
      <c r="AC37" s="349"/>
      <c r="AD37" s="350"/>
      <c r="AE37" s="357" t="s">
        <v>79</v>
      </c>
      <c r="AF37" s="358"/>
      <c r="AG37" s="358"/>
      <c r="AH37" s="358"/>
      <c r="AI37" s="358"/>
      <c r="AJ37" s="359"/>
      <c r="AK37" s="357" t="s">
        <v>81</v>
      </c>
      <c r="AL37" s="358"/>
      <c r="AM37" s="358"/>
      <c r="AN37" s="358"/>
      <c r="AO37" s="358"/>
      <c r="AP37" s="358"/>
      <c r="AQ37" s="358"/>
      <c r="AR37" s="358"/>
      <c r="AS37" s="358"/>
      <c r="AT37" s="358"/>
      <c r="AU37" s="358"/>
      <c r="AV37" s="358"/>
      <c r="AW37" s="358"/>
      <c r="AX37" s="359"/>
      <c r="AY37" s="357" t="s">
        <v>1</v>
      </c>
      <c r="AZ37" s="358"/>
      <c r="BA37" s="358"/>
      <c r="BB37" s="359"/>
      <c r="BC37" s="348" t="s">
        <v>104</v>
      </c>
      <c r="BD37" s="349"/>
      <c r="BE37" s="349"/>
      <c r="BF37" s="350"/>
      <c r="BG37" s="366" t="s">
        <v>82</v>
      </c>
      <c r="BH37" s="367"/>
      <c r="BI37" s="367"/>
      <c r="BJ37" s="368"/>
      <c r="BK37" s="315" t="s">
        <v>99</v>
      </c>
      <c r="BL37" s="316"/>
      <c r="BM37" s="316"/>
      <c r="BN37" s="316"/>
      <c r="BO37" s="316"/>
      <c r="BP37" s="317"/>
      <c r="BQ37" s="315" t="s">
        <v>83</v>
      </c>
      <c r="BR37" s="316"/>
      <c r="BS37" s="316"/>
      <c r="BT37" s="316"/>
      <c r="BU37" s="316"/>
      <c r="BV37" s="316"/>
      <c r="BW37" s="317"/>
      <c r="BX37" s="315" t="s">
        <v>84</v>
      </c>
      <c r="BY37" s="316"/>
      <c r="BZ37" s="316"/>
      <c r="CA37" s="316"/>
      <c r="CB37" s="316"/>
      <c r="CC37" s="317"/>
      <c r="CD37" s="315" t="s">
        <v>85</v>
      </c>
      <c r="CE37" s="316"/>
      <c r="CF37" s="316"/>
      <c r="CG37" s="316"/>
      <c r="CH37" s="316"/>
      <c r="CI37" s="317"/>
    </row>
    <row r="38" spans="1:114" ht="18" customHeight="1" x14ac:dyDescent="0.25">
      <c r="A38" s="75"/>
      <c r="B38" s="351"/>
      <c r="C38" s="352"/>
      <c r="D38" s="352"/>
      <c r="E38" s="352"/>
      <c r="F38" s="352"/>
      <c r="G38" s="352"/>
      <c r="H38" s="352"/>
      <c r="I38" s="352"/>
      <c r="J38" s="352"/>
      <c r="K38" s="352"/>
      <c r="L38" s="352"/>
      <c r="M38" s="352"/>
      <c r="N38" s="352"/>
      <c r="O38" s="352"/>
      <c r="P38" s="352"/>
      <c r="Q38" s="352"/>
      <c r="R38" s="352"/>
      <c r="S38" s="352"/>
      <c r="T38" s="352"/>
      <c r="U38" s="352"/>
      <c r="V38" s="352"/>
      <c r="W38" s="352"/>
      <c r="X38" s="352"/>
      <c r="Y38" s="353"/>
      <c r="Z38" s="351"/>
      <c r="AA38" s="352"/>
      <c r="AB38" s="352"/>
      <c r="AC38" s="352"/>
      <c r="AD38" s="353"/>
      <c r="AE38" s="360"/>
      <c r="AF38" s="361"/>
      <c r="AG38" s="361"/>
      <c r="AH38" s="361"/>
      <c r="AI38" s="361"/>
      <c r="AJ38" s="362"/>
      <c r="AK38" s="360"/>
      <c r="AL38" s="361"/>
      <c r="AM38" s="361"/>
      <c r="AN38" s="361"/>
      <c r="AO38" s="361"/>
      <c r="AP38" s="361"/>
      <c r="AQ38" s="361"/>
      <c r="AR38" s="361"/>
      <c r="AS38" s="361"/>
      <c r="AT38" s="361"/>
      <c r="AU38" s="361"/>
      <c r="AV38" s="361"/>
      <c r="AW38" s="361"/>
      <c r="AX38" s="362"/>
      <c r="AY38" s="360"/>
      <c r="AZ38" s="361"/>
      <c r="BA38" s="361"/>
      <c r="BB38" s="362"/>
      <c r="BC38" s="351"/>
      <c r="BD38" s="352"/>
      <c r="BE38" s="352"/>
      <c r="BF38" s="353"/>
      <c r="BG38" s="369"/>
      <c r="BH38" s="370"/>
      <c r="BI38" s="370"/>
      <c r="BJ38" s="371"/>
      <c r="BK38" s="318"/>
      <c r="BL38" s="319"/>
      <c r="BM38" s="319"/>
      <c r="BN38" s="319"/>
      <c r="BO38" s="319"/>
      <c r="BP38" s="320"/>
      <c r="BQ38" s="318"/>
      <c r="BR38" s="319"/>
      <c r="BS38" s="319"/>
      <c r="BT38" s="319"/>
      <c r="BU38" s="319"/>
      <c r="BV38" s="319"/>
      <c r="BW38" s="320"/>
      <c r="BX38" s="318"/>
      <c r="BY38" s="319"/>
      <c r="BZ38" s="319"/>
      <c r="CA38" s="319"/>
      <c r="CB38" s="319"/>
      <c r="CC38" s="320"/>
      <c r="CD38" s="318"/>
      <c r="CE38" s="319"/>
      <c r="CF38" s="319"/>
      <c r="CG38" s="319"/>
      <c r="CH38" s="319"/>
      <c r="CI38" s="320"/>
    </row>
    <row r="39" spans="1:114" ht="18" customHeight="1" thickBot="1" x14ac:dyDescent="0.3">
      <c r="A39" s="75"/>
      <c r="B39" s="354"/>
      <c r="C39" s="355"/>
      <c r="D39" s="355"/>
      <c r="E39" s="355"/>
      <c r="F39" s="355"/>
      <c r="G39" s="355"/>
      <c r="H39" s="355"/>
      <c r="I39" s="355"/>
      <c r="J39" s="355"/>
      <c r="K39" s="355"/>
      <c r="L39" s="355"/>
      <c r="M39" s="355"/>
      <c r="N39" s="355"/>
      <c r="O39" s="355"/>
      <c r="P39" s="355"/>
      <c r="Q39" s="355"/>
      <c r="R39" s="355"/>
      <c r="S39" s="355"/>
      <c r="T39" s="355"/>
      <c r="U39" s="355"/>
      <c r="V39" s="355"/>
      <c r="W39" s="355"/>
      <c r="X39" s="355"/>
      <c r="Y39" s="356"/>
      <c r="Z39" s="354"/>
      <c r="AA39" s="355"/>
      <c r="AB39" s="355"/>
      <c r="AC39" s="355"/>
      <c r="AD39" s="356"/>
      <c r="AE39" s="363"/>
      <c r="AF39" s="364"/>
      <c r="AG39" s="364"/>
      <c r="AH39" s="364"/>
      <c r="AI39" s="364"/>
      <c r="AJ39" s="365"/>
      <c r="AK39" s="360"/>
      <c r="AL39" s="361"/>
      <c r="AM39" s="361"/>
      <c r="AN39" s="361"/>
      <c r="AO39" s="361"/>
      <c r="AP39" s="361"/>
      <c r="AQ39" s="361"/>
      <c r="AR39" s="361"/>
      <c r="AS39" s="361"/>
      <c r="AT39" s="361"/>
      <c r="AU39" s="361"/>
      <c r="AV39" s="361"/>
      <c r="AW39" s="361"/>
      <c r="AX39" s="362"/>
      <c r="AY39" s="360"/>
      <c r="AZ39" s="361"/>
      <c r="BA39" s="361"/>
      <c r="BB39" s="362"/>
      <c r="BC39" s="351"/>
      <c r="BD39" s="352"/>
      <c r="BE39" s="352"/>
      <c r="BF39" s="353"/>
      <c r="BG39" s="369"/>
      <c r="BH39" s="370"/>
      <c r="BI39" s="370"/>
      <c r="BJ39" s="371"/>
      <c r="BK39" s="318"/>
      <c r="BL39" s="319"/>
      <c r="BM39" s="319"/>
      <c r="BN39" s="319"/>
      <c r="BO39" s="319"/>
      <c r="BP39" s="320"/>
      <c r="BQ39" s="321"/>
      <c r="BR39" s="322"/>
      <c r="BS39" s="322"/>
      <c r="BT39" s="322"/>
      <c r="BU39" s="322"/>
      <c r="BV39" s="322"/>
      <c r="BW39" s="323"/>
      <c r="BX39" s="321"/>
      <c r="BY39" s="322"/>
      <c r="BZ39" s="322"/>
      <c r="CA39" s="322"/>
      <c r="CB39" s="322"/>
      <c r="CC39" s="323"/>
      <c r="CD39" s="321"/>
      <c r="CE39" s="322"/>
      <c r="CF39" s="322"/>
      <c r="CG39" s="322"/>
      <c r="CH39" s="322"/>
      <c r="CI39" s="323"/>
    </row>
    <row r="40" spans="1:114" ht="18" customHeight="1" thickBot="1" x14ac:dyDescent="0.3">
      <c r="A40" s="75"/>
      <c r="B40" s="324" t="s">
        <v>786</v>
      </c>
      <c r="C40" s="325"/>
      <c r="D40" s="325"/>
      <c r="E40" s="325"/>
      <c r="F40" s="325"/>
      <c r="G40" s="325"/>
      <c r="H40" s="325"/>
      <c r="I40" s="325"/>
      <c r="J40" s="325"/>
      <c r="K40" s="325"/>
      <c r="L40" s="325"/>
      <c r="M40" s="325"/>
      <c r="N40" s="325"/>
      <c r="O40" s="325"/>
      <c r="P40" s="325"/>
      <c r="Q40" s="325"/>
      <c r="R40" s="325"/>
      <c r="S40" s="325"/>
      <c r="T40" s="325"/>
      <c r="U40" s="325"/>
      <c r="V40" s="325"/>
      <c r="W40" s="325"/>
      <c r="X40" s="325"/>
      <c r="Y40" s="326"/>
      <c r="Z40" s="333" t="s">
        <v>788</v>
      </c>
      <c r="AA40" s="334"/>
      <c r="AB40" s="334"/>
      <c r="AC40" s="334"/>
      <c r="AD40" s="335"/>
      <c r="AE40" s="333"/>
      <c r="AF40" s="334"/>
      <c r="AG40" s="334"/>
      <c r="AH40" s="334"/>
      <c r="AI40" s="334"/>
      <c r="AJ40" s="334"/>
      <c r="AK40" s="342"/>
      <c r="AL40" s="343"/>
      <c r="AM40" s="343"/>
      <c r="AN40" s="343"/>
      <c r="AO40" s="343"/>
      <c r="AP40" s="343"/>
      <c r="AQ40" s="343"/>
      <c r="AR40" s="343"/>
      <c r="AS40" s="343"/>
      <c r="AT40" s="343"/>
      <c r="AU40" s="343"/>
      <c r="AV40" s="343"/>
      <c r="AW40" s="343"/>
      <c r="AX40" s="344"/>
      <c r="AY40" s="409"/>
      <c r="AZ40" s="346"/>
      <c r="BA40" s="346"/>
      <c r="BB40" s="410"/>
      <c r="BC40" s="345">
        <f>+$AE$40*AY40</f>
        <v>0</v>
      </c>
      <c r="BD40" s="346"/>
      <c r="BE40" s="346"/>
      <c r="BF40" s="347"/>
      <c r="BG40" s="285"/>
      <c r="BH40" s="286"/>
      <c r="BI40" s="286"/>
      <c r="BJ40" s="287"/>
      <c r="BK40" s="288">
        <f>+AY40*BG40</f>
        <v>0</v>
      </c>
      <c r="BL40" s="289"/>
      <c r="BM40" s="289"/>
      <c r="BN40" s="289"/>
      <c r="BO40" s="289"/>
      <c r="BP40" s="290"/>
      <c r="BQ40" s="291"/>
      <c r="BR40" s="292"/>
      <c r="BS40" s="292"/>
      <c r="BT40" s="292"/>
      <c r="BU40" s="292"/>
      <c r="BV40" s="292"/>
      <c r="BW40" s="293"/>
      <c r="BX40" s="291">
        <f>+(((BK41+BQ40)*15)/85)</f>
        <v>0</v>
      </c>
      <c r="BY40" s="292"/>
      <c r="BZ40" s="292"/>
      <c r="CA40" s="292"/>
      <c r="CB40" s="292"/>
      <c r="CC40" s="293"/>
      <c r="CD40" s="291">
        <f>+BK41+BQ40+BX40</f>
        <v>0</v>
      </c>
      <c r="CE40" s="292"/>
      <c r="CF40" s="292"/>
      <c r="CG40" s="292"/>
      <c r="CH40" s="292"/>
      <c r="CI40" s="293"/>
      <c r="DJ40" s="32">
        <v>1111</v>
      </c>
    </row>
    <row r="41" spans="1:114" ht="18" customHeight="1" thickBot="1" x14ac:dyDescent="0.3">
      <c r="A41" s="75"/>
      <c r="B41" s="377"/>
      <c r="C41" s="378"/>
      <c r="D41" s="378"/>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78"/>
      <c r="AI41" s="378"/>
      <c r="AJ41" s="379"/>
      <c r="AK41" s="380" t="s">
        <v>3</v>
      </c>
      <c r="AL41" s="381"/>
      <c r="AM41" s="381"/>
      <c r="AN41" s="381"/>
      <c r="AO41" s="381"/>
      <c r="AP41" s="381"/>
      <c r="AQ41" s="381"/>
      <c r="AR41" s="381"/>
      <c r="AS41" s="381"/>
      <c r="AT41" s="381"/>
      <c r="AU41" s="381"/>
      <c r="AV41" s="381"/>
      <c r="AW41" s="381"/>
      <c r="AX41" s="381"/>
      <c r="AY41" s="382"/>
      <c r="AZ41" s="382"/>
      <c r="BA41" s="382"/>
      <c r="BB41" s="382"/>
      <c r="BC41" s="382"/>
      <c r="BD41" s="382"/>
      <c r="BE41" s="382"/>
      <c r="BF41" s="382"/>
      <c r="BG41" s="382"/>
      <c r="BH41" s="382"/>
      <c r="BI41" s="382"/>
      <c r="BJ41" s="383"/>
      <c r="BK41" s="384">
        <f>SUM(BK40:BK40)</f>
        <v>0</v>
      </c>
      <c r="BL41" s="385"/>
      <c r="BM41" s="385"/>
      <c r="BN41" s="385"/>
      <c r="BO41" s="385"/>
      <c r="BP41" s="386"/>
      <c r="BQ41" s="387" t="s">
        <v>100</v>
      </c>
      <c r="BR41" s="388"/>
      <c r="BS41" s="388"/>
      <c r="BT41" s="388"/>
      <c r="BU41" s="388"/>
      <c r="BV41" s="388"/>
      <c r="BW41" s="388"/>
      <c r="BX41" s="388"/>
      <c r="BY41" s="388"/>
      <c r="BZ41" s="388"/>
      <c r="CA41" s="388"/>
      <c r="CB41" s="388"/>
      <c r="CC41" s="389"/>
      <c r="CD41" s="390">
        <f>+CD40*AE40</f>
        <v>0</v>
      </c>
      <c r="CE41" s="390"/>
      <c r="CF41" s="390"/>
      <c r="CG41" s="390"/>
      <c r="CH41" s="390"/>
      <c r="CI41" s="391"/>
    </row>
    <row r="42" spans="1:114"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AK42" s="76"/>
      <c r="AL42" s="76"/>
      <c r="AM42" s="76"/>
      <c r="AN42" s="76"/>
      <c r="AO42" s="76"/>
      <c r="AP42" s="76"/>
      <c r="AQ42" s="76"/>
      <c r="AR42" s="76"/>
      <c r="AS42" s="76"/>
      <c r="AT42" s="76"/>
      <c r="AU42" s="76"/>
      <c r="AV42" s="76"/>
      <c r="AW42" s="76"/>
      <c r="AX42" s="76"/>
      <c r="AY42" s="77"/>
      <c r="AZ42" s="77"/>
      <c r="BA42" s="77"/>
      <c r="BB42" s="77"/>
      <c r="BC42" s="77"/>
      <c r="BD42" s="77"/>
      <c r="BE42" s="77"/>
      <c r="BF42" s="77"/>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114" ht="18" customHeight="1" thickBot="1" x14ac:dyDescent="0.3">
      <c r="A43" s="75"/>
      <c r="B43" s="418" t="s">
        <v>24</v>
      </c>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2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1"/>
      <c r="BH43" s="81"/>
      <c r="BI43" s="81"/>
      <c r="BJ43" s="81"/>
      <c r="BK43" s="80"/>
      <c r="BL43" s="80"/>
      <c r="BM43" s="80"/>
      <c r="BN43" s="80"/>
      <c r="BO43" s="80"/>
      <c r="BP43" s="80"/>
      <c r="BQ43" s="80"/>
      <c r="BR43" s="80"/>
      <c r="BS43" s="80"/>
      <c r="BT43" s="80"/>
      <c r="BU43" s="80"/>
      <c r="BV43" s="80"/>
      <c r="BW43" s="80"/>
      <c r="BX43" s="80"/>
      <c r="BY43" s="80"/>
      <c r="BZ43" s="80"/>
      <c r="CA43" s="80"/>
    </row>
    <row r="44" spans="1:114" ht="18" customHeight="1" thickBot="1" x14ac:dyDescent="0.3">
      <c r="A44" s="75"/>
      <c r="B44" s="418" t="s">
        <v>96</v>
      </c>
      <c r="C44" s="419"/>
      <c r="D44" s="419"/>
      <c r="E44" s="419"/>
      <c r="F44" s="419"/>
      <c r="G44" s="419"/>
      <c r="H44" s="419"/>
      <c r="I44" s="419"/>
      <c r="J44" s="419"/>
      <c r="K44" s="419"/>
      <c r="L44" s="419"/>
      <c r="M44" s="419"/>
      <c r="N44" s="419"/>
      <c r="O44" s="420"/>
      <c r="P44" s="418" t="s">
        <v>97</v>
      </c>
      <c r="Q44" s="419"/>
      <c r="R44" s="419"/>
      <c r="S44" s="419"/>
      <c r="T44" s="419"/>
      <c r="U44" s="420"/>
      <c r="V44" s="418" t="s">
        <v>28</v>
      </c>
      <c r="W44" s="419"/>
      <c r="X44" s="419"/>
      <c r="Y44" s="419"/>
      <c r="Z44" s="419"/>
      <c r="AA44" s="419"/>
      <c r="AB44" s="420"/>
      <c r="AC44" s="418" t="s">
        <v>8</v>
      </c>
      <c r="AD44" s="419"/>
      <c r="AE44" s="419"/>
      <c r="AF44" s="419"/>
      <c r="AG44" s="419"/>
      <c r="AH44" s="420"/>
      <c r="AI44" s="80"/>
      <c r="AJ44" s="80"/>
      <c r="AK44" s="80"/>
      <c r="AL44" s="80"/>
      <c r="AM44" s="80"/>
      <c r="AN44" s="80"/>
      <c r="AO44" s="80"/>
      <c r="AP44" s="80"/>
      <c r="AQ44" s="80"/>
      <c r="AR44" s="80"/>
      <c r="AS44" s="80"/>
      <c r="AT44" s="80"/>
      <c r="AU44" s="80"/>
      <c r="AV44" s="80"/>
      <c r="AW44" s="80"/>
      <c r="AX44" s="80"/>
      <c r="AY44" s="82"/>
      <c r="AZ44" s="82"/>
      <c r="BA44" s="82"/>
      <c r="BB44" s="82"/>
      <c r="BC44" s="82"/>
      <c r="BD44" s="82"/>
      <c r="BE44" s="82"/>
      <c r="BF44" s="82"/>
      <c r="BG44" s="80"/>
      <c r="BH44" s="83"/>
      <c r="BI44" s="83"/>
      <c r="BJ44" s="83"/>
      <c r="BK44" s="80"/>
      <c r="BL44" s="80"/>
      <c r="BM44" s="80"/>
      <c r="BN44" s="80"/>
      <c r="BO44" s="80"/>
      <c r="BP44" s="80"/>
      <c r="BQ44" s="80"/>
      <c r="BR44" s="80"/>
      <c r="BS44" s="80"/>
      <c r="BT44" s="80"/>
      <c r="BU44" s="80"/>
      <c r="BV44" s="80"/>
      <c r="BW44" s="80"/>
      <c r="BX44" s="80"/>
      <c r="BY44" s="80"/>
      <c r="BZ44" s="80"/>
      <c r="CA44" s="80"/>
    </row>
    <row r="45" spans="1:114" ht="18" customHeight="1" x14ac:dyDescent="0.25">
      <c r="A45" s="75"/>
      <c r="B45" s="84" t="str">
        <f>'PLAN DE CARGOS'!B24:P24</f>
        <v>Asesor de Control Interno</v>
      </c>
      <c r="C45" s="85"/>
      <c r="D45" s="85"/>
      <c r="E45" s="85"/>
      <c r="F45" s="85"/>
      <c r="G45" s="85"/>
      <c r="H45" s="85"/>
      <c r="I45" s="85"/>
      <c r="J45" s="85"/>
      <c r="K45" s="85"/>
      <c r="L45" s="85"/>
      <c r="M45" s="85"/>
      <c r="N45" s="85"/>
      <c r="O45" s="86"/>
      <c r="P45" s="421">
        <f>SUMIF($AK$34:$AK$41,"=Asesor de Control Interno",BC34:BF41)</f>
        <v>0</v>
      </c>
      <c r="Q45" s="422"/>
      <c r="R45" s="422"/>
      <c r="S45" s="422"/>
      <c r="T45" s="422"/>
      <c r="U45" s="423"/>
      <c r="V45" s="424">
        <f>'CARGA DE HORAS LABORADAS'!P24</f>
        <v>2112</v>
      </c>
      <c r="W45" s="424"/>
      <c r="X45" s="424"/>
      <c r="Y45" s="424"/>
      <c r="Z45" s="424"/>
      <c r="AA45" s="424"/>
      <c r="AB45" s="425"/>
      <c r="AC45" s="424">
        <f>'CARGA DE HORAS LABORADAS'!AC24</f>
        <v>-5.0000000001091394E-3</v>
      </c>
      <c r="AD45" s="424"/>
      <c r="AE45" s="424"/>
      <c r="AF45" s="424"/>
      <c r="AG45" s="424"/>
      <c r="AH45" s="425"/>
      <c r="AI45" s="87"/>
      <c r="AJ45" s="87"/>
      <c r="AK45" s="80"/>
      <c r="AL45" s="88"/>
      <c r="AM45" s="88"/>
      <c r="AN45" s="88"/>
      <c r="AO45" s="88"/>
      <c r="AP45" s="88"/>
      <c r="AQ45" s="88"/>
      <c r="AR45" s="88"/>
      <c r="AS45" s="88"/>
      <c r="AT45" s="88"/>
      <c r="AU45" s="88"/>
      <c r="AV45" s="88"/>
      <c r="AW45" s="88"/>
      <c r="AX45" s="88"/>
      <c r="AY45" s="88"/>
      <c r="AZ45" s="88"/>
      <c r="BA45" s="88"/>
      <c r="BB45" s="88"/>
      <c r="BC45" s="88"/>
      <c r="BD45" s="88"/>
      <c r="BE45" s="88"/>
      <c r="BF45" s="88"/>
      <c r="BG45" s="80"/>
      <c r="BH45" s="89"/>
      <c r="BI45" s="89"/>
      <c r="BJ45" s="89"/>
      <c r="BK45" s="80"/>
      <c r="BL45" s="80"/>
      <c r="BM45" s="80"/>
      <c r="BN45" s="80"/>
      <c r="BO45" s="80"/>
      <c r="BP45" s="80"/>
      <c r="BQ45" s="80"/>
      <c r="BR45" s="80"/>
      <c r="BS45" s="80"/>
      <c r="BT45" s="80"/>
      <c r="BU45" s="80"/>
      <c r="BV45" s="80"/>
      <c r="BW45" s="80"/>
      <c r="BX45" s="80"/>
      <c r="BY45" s="80"/>
      <c r="BZ45" s="80"/>
      <c r="CA45" s="80"/>
    </row>
    <row r="46" spans="1:114" ht="18" customHeight="1" x14ac:dyDescent="0.25">
      <c r="A46" s="75"/>
      <c r="B46" s="90" t="str">
        <f>'PLAN DE CARGOS'!B25:P25</f>
        <v>Auxiliar Administrativo (Admisiones)</v>
      </c>
      <c r="C46" s="91"/>
      <c r="D46" s="91"/>
      <c r="E46" s="91"/>
      <c r="F46" s="91"/>
      <c r="G46" s="91"/>
      <c r="H46" s="91"/>
      <c r="I46" s="91"/>
      <c r="J46" s="91"/>
      <c r="K46" s="91"/>
      <c r="L46" s="91"/>
      <c r="M46" s="91"/>
      <c r="N46" s="91"/>
      <c r="O46" s="92"/>
      <c r="P46" s="413">
        <f>SUMIF($AK$34:$AK$41,"=Auxiliar Administrativo (Admisiones)",BC34:BF41)</f>
        <v>0</v>
      </c>
      <c r="Q46" s="414"/>
      <c r="R46" s="414"/>
      <c r="S46" s="414"/>
      <c r="T46" s="414"/>
      <c r="U46" s="415"/>
      <c r="V46" s="416">
        <f>'CARGA DE HORAS LABORADAS'!P25</f>
        <v>4224</v>
      </c>
      <c r="W46" s="416"/>
      <c r="X46" s="416"/>
      <c r="Y46" s="416"/>
      <c r="Z46" s="416"/>
      <c r="AA46" s="416"/>
      <c r="AB46" s="417"/>
      <c r="AC46" s="416">
        <f>'CARGA DE HORAS LABORADAS'!AC25</f>
        <v>0</v>
      </c>
      <c r="AD46" s="416"/>
      <c r="AE46" s="416"/>
      <c r="AF46" s="416"/>
      <c r="AG46" s="416"/>
      <c r="AH46" s="417"/>
      <c r="AI46" s="87"/>
      <c r="AJ46" s="87"/>
      <c r="AK46" s="80"/>
      <c r="AL46" s="88"/>
      <c r="AM46" s="88"/>
      <c r="AN46" s="88"/>
      <c r="AO46" s="88"/>
      <c r="AP46" s="88"/>
      <c r="AQ46" s="88"/>
      <c r="AR46" s="88"/>
      <c r="AS46" s="88"/>
      <c r="AT46" s="88"/>
      <c r="AU46" s="88"/>
      <c r="AV46" s="88"/>
      <c r="AW46" s="88"/>
      <c r="AX46" s="88"/>
      <c r="AY46" s="88"/>
      <c r="AZ46" s="88"/>
      <c r="BA46" s="88"/>
      <c r="BB46" s="88"/>
      <c r="BC46" s="88"/>
      <c r="BD46" s="88"/>
      <c r="BE46" s="88"/>
      <c r="BF46" s="88"/>
      <c r="BG46" s="80"/>
      <c r="BH46" s="89"/>
      <c r="BI46" s="89"/>
      <c r="BJ46" s="89"/>
      <c r="BK46" s="80"/>
      <c r="BL46" s="80"/>
      <c r="BM46" s="80"/>
      <c r="BN46" s="80"/>
      <c r="BO46" s="80"/>
      <c r="BP46" s="80"/>
      <c r="BQ46" s="80"/>
      <c r="BR46" s="80"/>
      <c r="BS46" s="80"/>
      <c r="BT46" s="80"/>
      <c r="BU46" s="80"/>
      <c r="BV46" s="80"/>
      <c r="BW46" s="80"/>
      <c r="BX46" s="80"/>
      <c r="BY46" s="80"/>
      <c r="BZ46" s="80"/>
      <c r="CA46" s="80"/>
    </row>
    <row r="47" spans="1:114" ht="18" customHeight="1" x14ac:dyDescent="0.25">
      <c r="A47" s="75"/>
      <c r="B47" s="90" t="str">
        <f>'PLAN DE CARGOS'!B26:P26</f>
        <v>Auxiliar Administrativo (Almacenista)</v>
      </c>
      <c r="C47" s="91"/>
      <c r="D47" s="91"/>
      <c r="E47" s="91"/>
      <c r="F47" s="91"/>
      <c r="G47" s="91"/>
      <c r="H47" s="91"/>
      <c r="I47" s="91"/>
      <c r="J47" s="91"/>
      <c r="K47" s="91"/>
      <c r="L47" s="91"/>
      <c r="M47" s="91"/>
      <c r="N47" s="91"/>
      <c r="O47" s="92"/>
      <c r="P47" s="413">
        <f>SUMIF($AK$34:$AK$41,"=Auxiliar Administrativo (Almacenista)",BC34:BF41)</f>
        <v>0</v>
      </c>
      <c r="Q47" s="414"/>
      <c r="R47" s="414"/>
      <c r="S47" s="414"/>
      <c r="T47" s="414"/>
      <c r="U47" s="415"/>
      <c r="V47" s="416">
        <f>'CARGA DE HORAS LABORADAS'!P26</f>
        <v>2112</v>
      </c>
      <c r="W47" s="416"/>
      <c r="X47" s="416"/>
      <c r="Y47" s="416"/>
      <c r="Z47" s="416"/>
      <c r="AA47" s="416"/>
      <c r="AB47" s="417"/>
      <c r="AC47" s="416">
        <f>'CARGA DE HORAS LABORADAS'!AC26</f>
        <v>0</v>
      </c>
      <c r="AD47" s="416"/>
      <c r="AE47" s="416"/>
      <c r="AF47" s="416"/>
      <c r="AG47" s="416"/>
      <c r="AH47" s="417"/>
      <c r="AI47" s="80"/>
      <c r="AJ47" s="80"/>
      <c r="AK47" s="80"/>
      <c r="AL47" s="88"/>
      <c r="AM47" s="88"/>
      <c r="AN47" s="88"/>
      <c r="AO47" s="88"/>
      <c r="AP47" s="88"/>
      <c r="AQ47" s="88"/>
      <c r="AR47" s="88"/>
      <c r="AS47" s="88"/>
      <c r="AT47" s="88"/>
      <c r="AU47" s="88"/>
      <c r="AV47" s="88"/>
      <c r="AW47" s="88"/>
      <c r="AX47" s="88"/>
      <c r="AY47" s="88"/>
      <c r="AZ47" s="88"/>
      <c r="BA47" s="88"/>
      <c r="BB47" s="88"/>
      <c r="BC47" s="88"/>
      <c r="BD47" s="88"/>
      <c r="BE47" s="88"/>
      <c r="BF47" s="88"/>
      <c r="BG47" s="80"/>
      <c r="BH47" s="89"/>
      <c r="BI47" s="89"/>
      <c r="BJ47" s="89"/>
      <c r="BK47" s="80"/>
      <c r="BL47" s="80"/>
      <c r="BM47" s="80"/>
      <c r="BN47" s="80"/>
      <c r="BO47" s="80"/>
      <c r="BP47" s="80"/>
      <c r="BQ47" s="80"/>
      <c r="BR47" s="80"/>
      <c r="BS47" s="80"/>
      <c r="BT47" s="80"/>
      <c r="BU47" s="80"/>
      <c r="BV47" s="80"/>
      <c r="BW47" s="80"/>
      <c r="BX47" s="80"/>
      <c r="BY47" s="80"/>
      <c r="BZ47" s="80"/>
      <c r="CA47" s="80"/>
    </row>
    <row r="48" spans="1:114" ht="18" customHeight="1" x14ac:dyDescent="0.25">
      <c r="A48" s="75"/>
      <c r="B48" s="90" t="str">
        <f>'PLAN DE CARGOS'!B27:P27</f>
        <v>Auxiliar Administrativo (Archivo)</v>
      </c>
      <c r="C48" s="91"/>
      <c r="D48" s="91"/>
      <c r="E48" s="91"/>
      <c r="F48" s="91"/>
      <c r="G48" s="91"/>
      <c r="H48" s="91"/>
      <c r="I48" s="91"/>
      <c r="J48" s="91"/>
      <c r="K48" s="91"/>
      <c r="L48" s="91"/>
      <c r="M48" s="91"/>
      <c r="N48" s="91"/>
      <c r="O48" s="92"/>
      <c r="P48" s="413">
        <f>SUMIF($AK$34:$AK$41,"=Auxiliar Administrativo (Archivo)",BC34:BF41)</f>
        <v>0</v>
      </c>
      <c r="Q48" s="414"/>
      <c r="R48" s="414"/>
      <c r="S48" s="414"/>
      <c r="T48" s="414"/>
      <c r="U48" s="415"/>
      <c r="V48" s="416">
        <f>'CARGA DE HORAS LABORADAS'!P27</f>
        <v>2112</v>
      </c>
      <c r="W48" s="416"/>
      <c r="X48" s="416"/>
      <c r="Y48" s="416"/>
      <c r="Z48" s="416"/>
      <c r="AA48" s="416"/>
      <c r="AB48" s="417"/>
      <c r="AC48" s="416">
        <f>'CARGA DE HORAS LABORADAS'!AC27</f>
        <v>0</v>
      </c>
      <c r="AD48" s="416"/>
      <c r="AE48" s="416"/>
      <c r="AF48" s="416"/>
      <c r="AG48" s="416"/>
      <c r="AH48" s="417"/>
      <c r="AI48" s="80"/>
      <c r="AJ48" s="80"/>
      <c r="AK48" s="80"/>
      <c r="AL48" s="88"/>
      <c r="AM48" s="88"/>
      <c r="AN48" s="88"/>
      <c r="AO48" s="88"/>
      <c r="AP48" s="88"/>
      <c r="AQ48" s="88"/>
      <c r="AR48" s="88"/>
      <c r="AS48" s="88"/>
      <c r="AT48" s="88"/>
      <c r="AU48" s="88"/>
      <c r="AV48" s="88"/>
      <c r="AW48" s="88"/>
      <c r="AX48" s="88"/>
      <c r="AY48" s="88"/>
      <c r="AZ48" s="88"/>
      <c r="BA48" s="88"/>
      <c r="BB48" s="88"/>
      <c r="BC48" s="88"/>
      <c r="BD48" s="88"/>
      <c r="BE48" s="88"/>
      <c r="BF48" s="88"/>
      <c r="BG48" s="80"/>
      <c r="BH48" s="89"/>
      <c r="BI48" s="89"/>
      <c r="BJ48" s="89"/>
      <c r="BK48" s="80"/>
      <c r="BL48" s="80"/>
      <c r="BM48" s="80"/>
      <c r="BN48" s="80"/>
      <c r="BO48" s="80"/>
      <c r="BP48" s="80"/>
      <c r="BQ48" s="80"/>
      <c r="BR48" s="80"/>
      <c r="BS48" s="80"/>
      <c r="BT48" s="80"/>
      <c r="BU48" s="80"/>
      <c r="BV48" s="80"/>
      <c r="BW48" s="80"/>
      <c r="BX48" s="80"/>
      <c r="BY48" s="80"/>
      <c r="BZ48" s="80"/>
      <c r="CA48" s="80"/>
    </row>
    <row r="49" spans="1:79" ht="18" customHeight="1" x14ac:dyDescent="0.25">
      <c r="A49" s="75"/>
      <c r="B49" s="90" t="str">
        <f>'PLAN DE CARGOS'!B28:P28</f>
        <v>Auxiliar Administrativo (Atención al Usuario)</v>
      </c>
      <c r="C49" s="91"/>
      <c r="D49" s="91"/>
      <c r="E49" s="91"/>
      <c r="F49" s="91"/>
      <c r="G49" s="91"/>
      <c r="H49" s="91"/>
      <c r="I49" s="91"/>
      <c r="J49" s="91"/>
      <c r="K49" s="91"/>
      <c r="L49" s="91"/>
      <c r="M49" s="91"/>
      <c r="N49" s="91"/>
      <c r="O49" s="92"/>
      <c r="P49" s="413">
        <f>SUMIF($AK$34:$AK$41,"=Auxiliar Administrativo (Atención al Usuario)",BC34:BF41)</f>
        <v>0</v>
      </c>
      <c r="Q49" s="414"/>
      <c r="R49" s="414"/>
      <c r="S49" s="414"/>
      <c r="T49" s="414"/>
      <c r="U49" s="415"/>
      <c r="V49" s="416">
        <f>'CARGA DE HORAS LABORADAS'!P28</f>
        <v>2112</v>
      </c>
      <c r="W49" s="416"/>
      <c r="X49" s="416"/>
      <c r="Y49" s="416"/>
      <c r="Z49" s="416"/>
      <c r="AA49" s="416"/>
      <c r="AB49" s="417"/>
      <c r="AC49" s="416">
        <f>'CARGA DE HORAS LABORADAS'!AC28</f>
        <v>0</v>
      </c>
      <c r="AD49" s="416"/>
      <c r="AE49" s="416"/>
      <c r="AF49" s="416"/>
      <c r="AG49" s="416"/>
      <c r="AH49" s="417"/>
      <c r="AI49" s="80"/>
      <c r="AJ49" s="80"/>
      <c r="AK49" s="80"/>
      <c r="AL49" s="88"/>
      <c r="AM49" s="88"/>
      <c r="AN49" s="88"/>
      <c r="AO49" s="88"/>
      <c r="AP49" s="88"/>
      <c r="AQ49" s="88"/>
      <c r="AR49" s="88"/>
      <c r="AS49" s="88"/>
      <c r="AT49" s="88"/>
      <c r="AU49" s="88"/>
      <c r="AV49" s="88"/>
      <c r="AW49" s="88"/>
      <c r="AX49" s="88"/>
      <c r="AY49" s="88"/>
      <c r="AZ49" s="88"/>
      <c r="BA49" s="88"/>
      <c r="BB49" s="88"/>
      <c r="BC49" s="88"/>
      <c r="BD49" s="88"/>
      <c r="BE49" s="88"/>
      <c r="BF49" s="88"/>
      <c r="BG49" s="80"/>
      <c r="BH49" s="89"/>
      <c r="BI49" s="89"/>
      <c r="BJ49" s="89"/>
      <c r="BK49" s="80"/>
      <c r="BL49" s="80"/>
      <c r="BM49" s="80"/>
      <c r="BN49" s="80"/>
      <c r="BO49" s="80"/>
      <c r="BP49" s="80"/>
      <c r="BQ49" s="80"/>
      <c r="BR49" s="80"/>
      <c r="BS49" s="80"/>
      <c r="BT49" s="80"/>
      <c r="BU49" s="80"/>
      <c r="BV49" s="80"/>
      <c r="BW49" s="80"/>
      <c r="BX49" s="80"/>
      <c r="BY49" s="80"/>
      <c r="BZ49" s="80"/>
      <c r="CA49" s="80"/>
    </row>
    <row r="50" spans="1:79" ht="18" customHeight="1" x14ac:dyDescent="0.25">
      <c r="A50" s="75"/>
      <c r="B50" s="90" t="str">
        <f>'PLAN DE CARGOS'!B29:P29</f>
        <v>Auxiliar Administrativo (Cartera)</v>
      </c>
      <c r="C50" s="91"/>
      <c r="D50" s="91"/>
      <c r="E50" s="91"/>
      <c r="F50" s="91"/>
      <c r="G50" s="91"/>
      <c r="H50" s="91"/>
      <c r="I50" s="91"/>
      <c r="J50" s="91"/>
      <c r="K50" s="91"/>
      <c r="L50" s="91"/>
      <c r="M50" s="91"/>
      <c r="N50" s="91"/>
      <c r="O50" s="92"/>
      <c r="P50" s="413">
        <f>SUMIF($AK$34:$AK$41,"=Auxiliar Administrativo (Cartera)",BC34:BF41)</f>
        <v>0</v>
      </c>
      <c r="Q50" s="414"/>
      <c r="R50" s="414"/>
      <c r="S50" s="414"/>
      <c r="T50" s="414"/>
      <c r="U50" s="415"/>
      <c r="V50" s="416">
        <f>'CARGA DE HORAS LABORADAS'!P29</f>
        <v>2112</v>
      </c>
      <c r="W50" s="416"/>
      <c r="X50" s="416"/>
      <c r="Y50" s="416"/>
      <c r="Z50" s="416"/>
      <c r="AA50" s="416"/>
      <c r="AB50" s="417"/>
      <c r="AC50" s="416">
        <f>'CARGA DE HORAS LABORADAS'!AC29</f>
        <v>0</v>
      </c>
      <c r="AD50" s="416"/>
      <c r="AE50" s="416"/>
      <c r="AF50" s="416"/>
      <c r="AG50" s="416"/>
      <c r="AH50" s="417"/>
      <c r="AI50" s="80"/>
      <c r="AJ50" s="80"/>
      <c r="AK50" s="80"/>
      <c r="AL50" s="88"/>
      <c r="AM50" s="88"/>
      <c r="AN50" s="88"/>
      <c r="AO50" s="88"/>
      <c r="AP50" s="88"/>
      <c r="AQ50" s="88"/>
      <c r="AR50" s="88"/>
      <c r="AS50" s="88"/>
      <c r="AT50" s="88"/>
      <c r="AU50" s="88"/>
      <c r="AV50" s="88"/>
      <c r="AW50" s="88"/>
      <c r="AX50" s="88"/>
      <c r="AY50" s="88"/>
      <c r="AZ50" s="88"/>
      <c r="BA50" s="88"/>
      <c r="BB50" s="88"/>
      <c r="BC50" s="88"/>
      <c r="BD50" s="88"/>
      <c r="BE50" s="88"/>
      <c r="BF50" s="88"/>
      <c r="BG50" s="80"/>
      <c r="BH50" s="89"/>
      <c r="BI50" s="89"/>
      <c r="BJ50" s="89"/>
      <c r="BK50" s="80"/>
      <c r="BL50" s="80"/>
      <c r="BM50" s="80"/>
      <c r="BN50" s="80"/>
      <c r="BO50" s="80"/>
      <c r="BP50" s="80"/>
      <c r="BQ50" s="80"/>
      <c r="BR50" s="80"/>
      <c r="BS50" s="80"/>
      <c r="BT50" s="80"/>
      <c r="BU50" s="80"/>
      <c r="BV50" s="80"/>
      <c r="BW50" s="80"/>
      <c r="BX50" s="80"/>
      <c r="BY50" s="80"/>
      <c r="BZ50" s="80"/>
      <c r="CA50" s="80"/>
    </row>
    <row r="51" spans="1:79" ht="18" customHeight="1" x14ac:dyDescent="0.25">
      <c r="A51" s="75"/>
      <c r="B51" s="90" t="str">
        <f>'PLAN DE CARGOS'!B30:P30</f>
        <v>Auxiliar Administrativo (Contabilidad)</v>
      </c>
      <c r="C51" s="91"/>
      <c r="D51" s="91"/>
      <c r="E51" s="91"/>
      <c r="F51" s="91"/>
      <c r="G51" s="91"/>
      <c r="H51" s="91"/>
      <c r="I51" s="91"/>
      <c r="J51" s="91"/>
      <c r="K51" s="91"/>
      <c r="L51" s="91"/>
      <c r="M51" s="91"/>
      <c r="N51" s="91"/>
      <c r="O51" s="92"/>
      <c r="P51" s="413">
        <f>SUMIF($AK$34:$AK$41,"=Auxiliar Administrativo (Contabilidad)",BC34:BF41)</f>
        <v>0</v>
      </c>
      <c r="Q51" s="414"/>
      <c r="R51" s="414"/>
      <c r="S51" s="414"/>
      <c r="T51" s="414"/>
      <c r="U51" s="415"/>
      <c r="V51" s="416">
        <f>'CARGA DE HORAS LABORADAS'!P30</f>
        <v>2112</v>
      </c>
      <c r="W51" s="416"/>
      <c r="X51" s="416"/>
      <c r="Y51" s="416"/>
      <c r="Z51" s="416"/>
      <c r="AA51" s="416"/>
      <c r="AB51" s="417"/>
      <c r="AC51" s="416">
        <f>'CARGA DE HORAS LABORADAS'!AC30</f>
        <v>0</v>
      </c>
      <c r="AD51" s="416"/>
      <c r="AE51" s="416"/>
      <c r="AF51" s="416"/>
      <c r="AG51" s="416"/>
      <c r="AH51" s="417"/>
      <c r="AI51" s="80"/>
      <c r="AJ51" s="80"/>
      <c r="AK51" s="80"/>
      <c r="AL51" s="88"/>
      <c r="AM51" s="88"/>
      <c r="AN51" s="88"/>
      <c r="AO51" s="88"/>
      <c r="AP51" s="88"/>
      <c r="AQ51" s="88"/>
      <c r="AR51" s="88"/>
      <c r="AS51" s="88"/>
      <c r="AT51" s="88"/>
      <c r="AU51" s="88"/>
      <c r="AV51" s="88"/>
      <c r="AW51" s="88"/>
      <c r="AX51" s="88"/>
      <c r="AY51" s="88"/>
      <c r="AZ51" s="88"/>
      <c r="BA51" s="88"/>
      <c r="BB51" s="88"/>
      <c r="BC51" s="88"/>
      <c r="BD51" s="88"/>
      <c r="BE51" s="88"/>
      <c r="BF51" s="88"/>
      <c r="BG51" s="80"/>
      <c r="BH51" s="89"/>
      <c r="BI51" s="89"/>
      <c r="BJ51" s="89"/>
      <c r="BK51" s="80"/>
      <c r="BL51" s="80"/>
      <c r="BM51" s="80"/>
      <c r="BN51" s="80"/>
      <c r="BO51" s="80"/>
      <c r="BP51" s="80"/>
      <c r="BQ51" s="80"/>
      <c r="BR51" s="80"/>
      <c r="BS51" s="80"/>
      <c r="BT51" s="80"/>
      <c r="BU51" s="80"/>
      <c r="BV51" s="80"/>
      <c r="BW51" s="80"/>
      <c r="BX51" s="80"/>
      <c r="BY51" s="80"/>
      <c r="BZ51" s="80"/>
      <c r="CA51" s="80"/>
    </row>
    <row r="52" spans="1:79" ht="18" customHeight="1" x14ac:dyDescent="0.25">
      <c r="A52" s="75"/>
      <c r="B52" s="90" t="str">
        <f>'PLAN DE CARGOS'!B31:P31</f>
        <v>Auxiliar Administrativo (Facturación)</v>
      </c>
      <c r="C52" s="91"/>
      <c r="D52" s="91"/>
      <c r="E52" s="91"/>
      <c r="F52" s="91"/>
      <c r="G52" s="91"/>
      <c r="H52" s="91"/>
      <c r="I52" s="91"/>
      <c r="J52" s="91"/>
      <c r="K52" s="91"/>
      <c r="L52" s="91"/>
      <c r="M52" s="91"/>
      <c r="N52" s="91"/>
      <c r="O52" s="92"/>
      <c r="P52" s="413">
        <f>SUMIF($AK$34:$AK$41,"=Auxiliar Administrativo (Facturación)",BC34:BF41)</f>
        <v>0</v>
      </c>
      <c r="Q52" s="414"/>
      <c r="R52" s="414"/>
      <c r="S52" s="414"/>
      <c r="T52" s="414"/>
      <c r="U52" s="415"/>
      <c r="V52" s="416">
        <f>'CARGA DE HORAS LABORADAS'!P31</f>
        <v>6336</v>
      </c>
      <c r="W52" s="416"/>
      <c r="X52" s="416"/>
      <c r="Y52" s="416"/>
      <c r="Z52" s="416"/>
      <c r="AA52" s="416"/>
      <c r="AB52" s="417"/>
      <c r="AC52" s="416">
        <f>'CARGA DE HORAS LABORADAS'!AC31</f>
        <v>0</v>
      </c>
      <c r="AD52" s="416"/>
      <c r="AE52" s="416"/>
      <c r="AF52" s="416"/>
      <c r="AG52" s="416"/>
      <c r="AH52" s="417"/>
      <c r="AI52" s="80"/>
      <c r="AJ52" s="80"/>
      <c r="AK52" s="80"/>
      <c r="AL52" s="88"/>
      <c r="AM52" s="88"/>
      <c r="AN52" s="88"/>
      <c r="AO52" s="88"/>
      <c r="AP52" s="88"/>
      <c r="AQ52" s="88"/>
      <c r="AR52" s="88"/>
      <c r="AS52" s="88"/>
      <c r="AT52" s="88"/>
      <c r="AU52" s="88"/>
      <c r="AV52" s="88"/>
      <c r="AW52" s="88"/>
      <c r="AX52" s="88"/>
      <c r="AY52" s="88"/>
      <c r="AZ52" s="88"/>
      <c r="BA52" s="88"/>
      <c r="BB52" s="88"/>
      <c r="BC52" s="88"/>
      <c r="BD52" s="88"/>
      <c r="BE52" s="88"/>
      <c r="BF52" s="88"/>
      <c r="BG52" s="80"/>
      <c r="BH52" s="89"/>
      <c r="BI52" s="89"/>
      <c r="BJ52" s="89"/>
      <c r="BK52" s="80"/>
      <c r="BL52" s="80"/>
      <c r="BM52" s="80"/>
      <c r="BN52" s="80"/>
      <c r="BO52" s="80"/>
      <c r="BP52" s="80"/>
      <c r="BQ52" s="80"/>
      <c r="BR52" s="80"/>
      <c r="BS52" s="80"/>
      <c r="BT52" s="80"/>
      <c r="BU52" s="80"/>
      <c r="BV52" s="80"/>
      <c r="BW52" s="80"/>
      <c r="BX52" s="80"/>
      <c r="BY52" s="80"/>
      <c r="BZ52" s="80"/>
      <c r="CA52" s="80"/>
    </row>
    <row r="53" spans="1:79" ht="18" customHeight="1" x14ac:dyDescent="0.25">
      <c r="A53" s="75"/>
      <c r="B53" s="90" t="str">
        <f>'PLAN DE CARGOS'!B32:P32</f>
        <v>Auxiliar Área Salud (Consultorio Odontológico)</v>
      </c>
      <c r="C53" s="91"/>
      <c r="D53" s="91"/>
      <c r="E53" s="91"/>
      <c r="F53" s="91"/>
      <c r="G53" s="91"/>
      <c r="H53" s="91"/>
      <c r="I53" s="91"/>
      <c r="J53" s="91"/>
      <c r="K53" s="91"/>
      <c r="L53" s="91"/>
      <c r="M53" s="91"/>
      <c r="N53" s="91"/>
      <c r="O53" s="92"/>
      <c r="P53" s="413">
        <f>SUMIF($AK$34:$AK$41,"=Auxiliar Área Salud (Consultorio Odontológico)",BC34:BF41)</f>
        <v>0</v>
      </c>
      <c r="Q53" s="414"/>
      <c r="R53" s="414"/>
      <c r="S53" s="414"/>
      <c r="T53" s="414"/>
      <c r="U53" s="415"/>
      <c r="V53" s="416">
        <f>'CARGA DE HORAS LABORADAS'!P32</f>
        <v>2112</v>
      </c>
      <c r="W53" s="416"/>
      <c r="X53" s="416"/>
      <c r="Y53" s="416"/>
      <c r="Z53" s="416"/>
      <c r="AA53" s="416"/>
      <c r="AB53" s="417"/>
      <c r="AC53" s="416">
        <f>'CARGA DE HORAS LABORADAS'!AC32</f>
        <v>0</v>
      </c>
      <c r="AD53" s="416"/>
      <c r="AE53" s="416"/>
      <c r="AF53" s="416"/>
      <c r="AG53" s="416"/>
      <c r="AH53" s="417"/>
      <c r="AI53" s="80"/>
      <c r="AJ53" s="80"/>
      <c r="AK53" s="80"/>
      <c r="AL53" s="88"/>
      <c r="AM53" s="88"/>
      <c r="AN53" s="88"/>
      <c r="AO53" s="88"/>
      <c r="AP53" s="88"/>
      <c r="AQ53" s="88"/>
      <c r="AR53" s="88"/>
      <c r="AS53" s="88"/>
      <c r="AT53" s="88"/>
      <c r="AU53" s="88"/>
      <c r="AV53" s="88"/>
      <c r="AW53" s="88"/>
      <c r="AX53" s="88"/>
      <c r="AY53" s="88"/>
      <c r="AZ53" s="88"/>
      <c r="BA53" s="88"/>
      <c r="BB53" s="88"/>
      <c r="BC53" s="88"/>
      <c r="BD53" s="88"/>
      <c r="BE53" s="88"/>
      <c r="BF53" s="88"/>
      <c r="BG53" s="80"/>
      <c r="BH53" s="89"/>
      <c r="BI53" s="89"/>
      <c r="BJ53" s="89"/>
      <c r="BK53" s="80"/>
      <c r="BL53" s="80"/>
      <c r="BM53" s="80"/>
      <c r="BN53" s="80"/>
      <c r="BO53" s="80"/>
      <c r="BP53" s="80"/>
      <c r="BQ53" s="80"/>
      <c r="BR53" s="80"/>
      <c r="BS53" s="80"/>
      <c r="BT53" s="80"/>
      <c r="BU53" s="80"/>
      <c r="BV53" s="80"/>
      <c r="BW53" s="80"/>
      <c r="BX53" s="80"/>
      <c r="BY53" s="80"/>
      <c r="BZ53" s="80"/>
      <c r="CA53" s="80"/>
    </row>
    <row r="54" spans="1:79" ht="18" customHeight="1" x14ac:dyDescent="0.25">
      <c r="A54" s="75"/>
      <c r="B54" s="90" t="str">
        <f>'PLAN DE CARGOS'!B33:P33</f>
        <v>Auxiliar Área Salud (Enfermería)</v>
      </c>
      <c r="C54" s="91"/>
      <c r="D54" s="91"/>
      <c r="E54" s="91"/>
      <c r="F54" s="91"/>
      <c r="G54" s="91"/>
      <c r="H54" s="91"/>
      <c r="I54" s="91"/>
      <c r="J54" s="91"/>
      <c r="K54" s="91"/>
      <c r="L54" s="91"/>
      <c r="M54" s="91"/>
      <c r="N54" s="91"/>
      <c r="O54" s="92"/>
      <c r="P54" s="413">
        <f>SUMIF($AK$34:$AK$41,"=Auxiliar Área Salud (Enfermería)",BC34:BF41)</f>
        <v>0</v>
      </c>
      <c r="Q54" s="414"/>
      <c r="R54" s="414"/>
      <c r="S54" s="414"/>
      <c r="T54" s="414"/>
      <c r="U54" s="415"/>
      <c r="V54" s="416">
        <f>'CARGA DE HORAS LABORADAS'!P33</f>
        <v>31680</v>
      </c>
      <c r="W54" s="416"/>
      <c r="X54" s="416"/>
      <c r="Y54" s="416"/>
      <c r="Z54" s="416"/>
      <c r="AA54" s="416"/>
      <c r="AB54" s="417"/>
      <c r="AC54" s="416">
        <f>'CARGA DE HORAS LABORADAS'!AC33</f>
        <v>0</v>
      </c>
      <c r="AD54" s="416"/>
      <c r="AE54" s="416"/>
      <c r="AF54" s="416"/>
      <c r="AG54" s="416"/>
      <c r="AH54" s="417"/>
      <c r="AI54" s="80"/>
      <c r="AJ54" s="80"/>
      <c r="AK54" s="80"/>
      <c r="AL54" s="88"/>
      <c r="AM54" s="88"/>
      <c r="AN54" s="88"/>
      <c r="AO54" s="88"/>
      <c r="AP54" s="88"/>
      <c r="AQ54" s="88"/>
      <c r="AR54" s="88"/>
      <c r="AS54" s="88"/>
      <c r="AT54" s="88"/>
      <c r="AU54" s="88"/>
      <c r="AV54" s="88"/>
      <c r="AW54" s="88"/>
      <c r="AX54" s="88"/>
      <c r="AY54" s="88"/>
      <c r="AZ54" s="88"/>
      <c r="BA54" s="88"/>
      <c r="BB54" s="88"/>
      <c r="BC54" s="88"/>
      <c r="BD54" s="88"/>
      <c r="BE54" s="88"/>
      <c r="BF54" s="88"/>
      <c r="BG54" s="80"/>
      <c r="BH54" s="89"/>
      <c r="BI54" s="89"/>
      <c r="BJ54" s="89"/>
      <c r="BK54" s="80"/>
      <c r="BL54" s="80"/>
      <c r="BM54" s="80"/>
      <c r="BN54" s="80"/>
      <c r="BO54" s="80"/>
      <c r="BP54" s="80"/>
      <c r="BQ54" s="80"/>
      <c r="BR54" s="80"/>
      <c r="BS54" s="80"/>
      <c r="BT54" s="80"/>
      <c r="BU54" s="80"/>
      <c r="BV54" s="80"/>
      <c r="BW54" s="80"/>
      <c r="BX54" s="80"/>
      <c r="BY54" s="80"/>
      <c r="BZ54" s="80"/>
      <c r="CA54" s="80"/>
    </row>
    <row r="55" spans="1:79" ht="18" customHeight="1" x14ac:dyDescent="0.25">
      <c r="A55" s="75"/>
      <c r="B55" s="90" t="str">
        <f>'PLAN DE CARGOS'!B34:P34</f>
        <v>Auxiliar Área Salud (Farmacia)</v>
      </c>
      <c r="C55" s="91"/>
      <c r="D55" s="91"/>
      <c r="E55" s="91"/>
      <c r="F55" s="91"/>
      <c r="G55" s="91"/>
      <c r="H55" s="91"/>
      <c r="I55" s="91"/>
      <c r="J55" s="91"/>
      <c r="K55" s="91"/>
      <c r="L55" s="91"/>
      <c r="M55" s="91"/>
      <c r="N55" s="91"/>
      <c r="O55" s="92"/>
      <c r="P55" s="413">
        <f>SUMIF($AK$34:$AK$41,"=Auxiliar Área Salud (Farmacia)",BC34:BF41)</f>
        <v>0</v>
      </c>
      <c r="Q55" s="414"/>
      <c r="R55" s="414"/>
      <c r="S55" s="414"/>
      <c r="T55" s="414"/>
      <c r="U55" s="415"/>
      <c r="V55" s="416">
        <f>'CARGA DE HORAS LABORADAS'!P34</f>
        <v>2112</v>
      </c>
      <c r="W55" s="416"/>
      <c r="X55" s="416"/>
      <c r="Y55" s="416"/>
      <c r="Z55" s="416"/>
      <c r="AA55" s="416"/>
      <c r="AB55" s="417"/>
      <c r="AC55" s="416">
        <f>'CARGA DE HORAS LABORADAS'!AC34</f>
        <v>0</v>
      </c>
      <c r="AD55" s="416"/>
      <c r="AE55" s="416"/>
      <c r="AF55" s="416"/>
      <c r="AG55" s="416"/>
      <c r="AH55" s="417"/>
      <c r="AI55" s="80"/>
      <c r="AJ55" s="80"/>
      <c r="AK55" s="80"/>
      <c r="AL55" s="88"/>
      <c r="AM55" s="88"/>
      <c r="AN55" s="88"/>
      <c r="AO55" s="88"/>
      <c r="AP55" s="88"/>
      <c r="AQ55" s="88"/>
      <c r="AR55" s="88"/>
      <c r="AS55" s="88"/>
      <c r="AT55" s="88"/>
      <c r="AU55" s="88"/>
      <c r="AV55" s="88"/>
      <c r="AW55" s="88"/>
      <c r="AX55" s="88"/>
      <c r="AY55" s="88"/>
      <c r="AZ55" s="88"/>
      <c r="BA55" s="88"/>
      <c r="BB55" s="88"/>
      <c r="BC55" s="88"/>
      <c r="BD55" s="88"/>
      <c r="BE55" s="88"/>
      <c r="BF55" s="88"/>
      <c r="BG55" s="80"/>
      <c r="BH55" s="89"/>
      <c r="BI55" s="89"/>
      <c r="BJ55" s="89"/>
      <c r="BK55" s="80"/>
      <c r="BL55" s="80"/>
      <c r="BM55" s="80"/>
      <c r="BN55" s="80"/>
      <c r="BO55" s="80"/>
      <c r="BP55" s="80"/>
      <c r="BQ55" s="80"/>
      <c r="BR55" s="80"/>
      <c r="BS55" s="80"/>
      <c r="BT55" s="80"/>
      <c r="BU55" s="80"/>
      <c r="BV55" s="80"/>
      <c r="BW55" s="80"/>
      <c r="BX55" s="80"/>
      <c r="BY55" s="80"/>
      <c r="BZ55" s="80"/>
      <c r="CA55" s="80"/>
    </row>
    <row r="56" spans="1:79" ht="18" customHeight="1" x14ac:dyDescent="0.25">
      <c r="A56" s="75"/>
      <c r="B56" s="90" t="str">
        <f>'PLAN DE CARGOS'!B35:P35</f>
        <v>Auxiliar Área Salud (Higiene Oral)</v>
      </c>
      <c r="C56" s="91"/>
      <c r="D56" s="91"/>
      <c r="E56" s="91"/>
      <c r="F56" s="91"/>
      <c r="G56" s="91"/>
      <c r="H56" s="91"/>
      <c r="I56" s="91"/>
      <c r="J56" s="91"/>
      <c r="K56" s="91"/>
      <c r="L56" s="91"/>
      <c r="M56" s="91"/>
      <c r="N56" s="91"/>
      <c r="O56" s="92"/>
      <c r="P56" s="413">
        <f>SUMIF($AK$34:$AK$41,"=Auxiliar Área Salud (Higiene Oral)",BC34:BF41)</f>
        <v>0</v>
      </c>
      <c r="Q56" s="414"/>
      <c r="R56" s="414"/>
      <c r="S56" s="414"/>
      <c r="T56" s="414"/>
      <c r="U56" s="415"/>
      <c r="V56" s="416">
        <f>'CARGA DE HORAS LABORADAS'!P35</f>
        <v>4224</v>
      </c>
      <c r="W56" s="416"/>
      <c r="X56" s="416"/>
      <c r="Y56" s="416"/>
      <c r="Z56" s="416"/>
      <c r="AA56" s="416"/>
      <c r="AB56" s="417"/>
      <c r="AC56" s="416">
        <f>'CARGA DE HORAS LABORADAS'!AC35</f>
        <v>0</v>
      </c>
      <c r="AD56" s="416"/>
      <c r="AE56" s="416"/>
      <c r="AF56" s="416"/>
      <c r="AG56" s="416"/>
      <c r="AH56" s="417"/>
      <c r="AI56" s="80"/>
      <c r="AJ56" s="80"/>
      <c r="AK56" s="80"/>
      <c r="AL56" s="88"/>
      <c r="AM56" s="88"/>
      <c r="AN56" s="88"/>
      <c r="AO56" s="88"/>
      <c r="AP56" s="88"/>
      <c r="AQ56" s="88"/>
      <c r="AR56" s="88"/>
      <c r="AS56" s="88"/>
      <c r="AT56" s="88"/>
      <c r="AU56" s="88"/>
      <c r="AV56" s="88"/>
      <c r="AW56" s="88"/>
      <c r="AX56" s="88"/>
      <c r="AY56" s="88"/>
      <c r="AZ56" s="88"/>
      <c r="BA56" s="88"/>
      <c r="BB56" s="88"/>
      <c r="BC56" s="88"/>
      <c r="BD56" s="88"/>
      <c r="BE56" s="88"/>
      <c r="BF56" s="88"/>
      <c r="BG56" s="80"/>
      <c r="BH56" s="89"/>
      <c r="BI56" s="89"/>
      <c r="BJ56" s="89"/>
      <c r="BK56" s="80"/>
      <c r="BL56" s="80"/>
      <c r="BM56" s="80"/>
      <c r="BN56" s="80"/>
      <c r="BO56" s="80"/>
      <c r="BP56" s="80"/>
      <c r="BQ56" s="80"/>
      <c r="BR56" s="80"/>
      <c r="BS56" s="80"/>
      <c r="BT56" s="80"/>
      <c r="BU56" s="80"/>
      <c r="BV56" s="80"/>
      <c r="BW56" s="80"/>
      <c r="BX56" s="80"/>
      <c r="BY56" s="80"/>
      <c r="BZ56" s="80"/>
      <c r="CA56" s="80"/>
    </row>
    <row r="57" spans="1:79" ht="18" customHeight="1" x14ac:dyDescent="0.25">
      <c r="B57" s="90" t="str">
        <f>'PLAN DE CARGOS'!B36:P36</f>
        <v>Auxiliar Área Salud (Información en Salud)</v>
      </c>
      <c r="C57" s="91"/>
      <c r="D57" s="91"/>
      <c r="E57" s="91"/>
      <c r="F57" s="91"/>
      <c r="G57" s="91"/>
      <c r="H57" s="91"/>
      <c r="I57" s="91"/>
      <c r="J57" s="91"/>
      <c r="K57" s="91"/>
      <c r="L57" s="91"/>
      <c r="M57" s="91"/>
      <c r="N57" s="91"/>
      <c r="O57" s="92"/>
      <c r="P57" s="413">
        <f>SUMIF($AK$34:$AK$41,"=Auxiliar Área Salud (Información en Salud)",BC34:BF41)</f>
        <v>0</v>
      </c>
      <c r="Q57" s="414"/>
      <c r="R57" s="414"/>
      <c r="S57" s="414"/>
      <c r="T57" s="414"/>
      <c r="U57" s="415"/>
      <c r="V57" s="416">
        <f>'CARGA DE HORAS LABORADAS'!P36</f>
        <v>2112</v>
      </c>
      <c r="W57" s="416"/>
      <c r="X57" s="416"/>
      <c r="Y57" s="416"/>
      <c r="Z57" s="416"/>
      <c r="AA57" s="416"/>
      <c r="AB57" s="417"/>
      <c r="AC57" s="416">
        <f>'CARGA DE HORAS LABORADAS'!AC36</f>
        <v>0</v>
      </c>
      <c r="AD57" s="416"/>
      <c r="AE57" s="416"/>
      <c r="AF57" s="416"/>
      <c r="AG57" s="416"/>
      <c r="AH57" s="417"/>
      <c r="AI57" s="80"/>
      <c r="AJ57" s="80"/>
      <c r="AK57" s="80"/>
      <c r="AL57" s="88"/>
      <c r="AM57" s="88"/>
      <c r="AN57" s="88"/>
      <c r="AO57" s="88"/>
      <c r="AP57" s="88"/>
      <c r="AQ57" s="88"/>
      <c r="AR57" s="88"/>
      <c r="AS57" s="88"/>
      <c r="AT57" s="88"/>
      <c r="AU57" s="88"/>
      <c r="AV57" s="88"/>
      <c r="AW57" s="88"/>
      <c r="AX57" s="88"/>
      <c r="AY57" s="88"/>
      <c r="AZ57" s="88"/>
      <c r="BA57" s="88"/>
      <c r="BB57" s="88"/>
      <c r="BC57" s="88"/>
      <c r="BD57" s="88"/>
      <c r="BE57" s="88"/>
      <c r="BF57" s="88"/>
      <c r="BG57" s="80"/>
      <c r="BH57" s="89"/>
      <c r="BI57" s="89"/>
      <c r="BJ57" s="89"/>
      <c r="BK57" s="80"/>
      <c r="BL57" s="80"/>
      <c r="BM57" s="80"/>
      <c r="BN57" s="80"/>
      <c r="BO57" s="80"/>
      <c r="BP57" s="80"/>
      <c r="BQ57" s="80"/>
      <c r="BR57" s="80"/>
      <c r="BS57" s="80"/>
      <c r="BT57" s="80"/>
      <c r="BU57" s="80"/>
      <c r="BV57" s="80"/>
      <c r="BW57" s="80"/>
      <c r="BX57" s="80"/>
      <c r="BY57" s="80"/>
      <c r="BZ57" s="80"/>
      <c r="CA57" s="80"/>
    </row>
    <row r="58" spans="1:79" ht="18" customHeight="1" x14ac:dyDescent="0.25">
      <c r="B58" s="90" t="str">
        <f>'PLAN DE CARGOS'!B37:P37</f>
        <v>Auxiliar Área Salud (Laboratorio Clínico)</v>
      </c>
      <c r="C58" s="91"/>
      <c r="D58" s="91"/>
      <c r="E58" s="91"/>
      <c r="F58" s="91"/>
      <c r="G58" s="91"/>
      <c r="H58" s="91"/>
      <c r="I58" s="91"/>
      <c r="J58" s="91"/>
      <c r="K58" s="91"/>
      <c r="L58" s="91"/>
      <c r="M58" s="91"/>
      <c r="N58" s="91"/>
      <c r="O58" s="92"/>
      <c r="P58" s="413">
        <f>SUMIF($AK$34:$AK$41,"=Auxiliar Área Salud (Laboratorio Clínico)",BC34:BF41)</f>
        <v>0</v>
      </c>
      <c r="Q58" s="414"/>
      <c r="R58" s="414"/>
      <c r="S58" s="414"/>
      <c r="T58" s="414"/>
      <c r="U58" s="415"/>
      <c r="V58" s="416">
        <f>'CARGA DE HORAS LABORADAS'!P37</f>
        <v>2112</v>
      </c>
      <c r="W58" s="416"/>
      <c r="X58" s="416"/>
      <c r="Y58" s="416"/>
      <c r="Z58" s="416"/>
      <c r="AA58" s="416"/>
      <c r="AB58" s="417"/>
      <c r="AC58" s="416">
        <f>'CARGA DE HORAS LABORADAS'!AC37</f>
        <v>-1.9999999999527063E-3</v>
      </c>
      <c r="AD58" s="416"/>
      <c r="AE58" s="416"/>
      <c r="AF58" s="416"/>
      <c r="AG58" s="416"/>
      <c r="AH58" s="417"/>
      <c r="AI58" s="80"/>
      <c r="AJ58" s="80"/>
      <c r="AK58" s="80"/>
      <c r="AL58" s="88"/>
      <c r="AM58" s="88"/>
      <c r="AN58" s="88"/>
      <c r="AO58" s="88"/>
      <c r="AP58" s="88"/>
      <c r="AQ58" s="88"/>
      <c r="AR58" s="88"/>
      <c r="AS58" s="88"/>
      <c r="AT58" s="88"/>
      <c r="AU58" s="88"/>
      <c r="AV58" s="88"/>
      <c r="AW58" s="88"/>
      <c r="AX58" s="88"/>
      <c r="AY58" s="88"/>
      <c r="AZ58" s="88"/>
      <c r="BA58" s="88"/>
      <c r="BB58" s="88"/>
      <c r="BC58" s="88"/>
      <c r="BD58" s="88"/>
      <c r="BE58" s="88"/>
      <c r="BF58" s="88"/>
      <c r="BG58" s="80"/>
      <c r="BH58" s="89"/>
      <c r="BI58" s="89"/>
      <c r="BJ58" s="89"/>
      <c r="BK58" s="80"/>
      <c r="BL58" s="80"/>
      <c r="BM58" s="80"/>
      <c r="BN58" s="80"/>
      <c r="BO58" s="80"/>
      <c r="BP58" s="80"/>
      <c r="BQ58" s="80"/>
      <c r="BR58" s="80"/>
      <c r="BS58" s="80"/>
      <c r="BT58" s="80"/>
      <c r="BU58" s="80"/>
      <c r="BV58" s="80"/>
      <c r="BW58" s="80"/>
      <c r="BX58" s="80"/>
      <c r="BY58" s="80"/>
      <c r="BZ58" s="80"/>
      <c r="CA58" s="80"/>
    </row>
    <row r="59" spans="1:79" ht="18" customHeight="1" x14ac:dyDescent="0.25">
      <c r="B59" s="90" t="str">
        <f>'PLAN DE CARGOS'!B38:P38</f>
        <v>Auxiliar de Servicios Generales</v>
      </c>
      <c r="C59" s="91"/>
      <c r="D59" s="91"/>
      <c r="E59" s="91"/>
      <c r="F59" s="91"/>
      <c r="G59" s="91"/>
      <c r="H59" s="91"/>
      <c r="I59" s="91"/>
      <c r="J59" s="91"/>
      <c r="K59" s="91"/>
      <c r="L59" s="91"/>
      <c r="M59" s="91"/>
      <c r="N59" s="91"/>
      <c r="O59" s="92"/>
      <c r="P59" s="413">
        <f>SUMIF($AK$34:$AK$41,"=Auxiliar de Servicios Generales",BC34:BF41)</f>
        <v>0</v>
      </c>
      <c r="Q59" s="414"/>
      <c r="R59" s="414"/>
      <c r="S59" s="414"/>
      <c r="T59" s="414"/>
      <c r="U59" s="415"/>
      <c r="V59" s="416">
        <f>'CARGA DE HORAS LABORADAS'!P38</f>
        <v>12672</v>
      </c>
      <c r="W59" s="416"/>
      <c r="X59" s="416"/>
      <c r="Y59" s="416"/>
      <c r="Z59" s="416"/>
      <c r="AA59" s="416"/>
      <c r="AB59" s="417"/>
      <c r="AC59" s="416">
        <f>'CARGA DE HORAS LABORADAS'!AC38</f>
        <v>0</v>
      </c>
      <c r="AD59" s="416"/>
      <c r="AE59" s="416"/>
      <c r="AF59" s="416"/>
      <c r="AG59" s="416"/>
      <c r="AH59" s="417"/>
      <c r="AI59" s="80"/>
      <c r="AJ59" s="80"/>
      <c r="AK59" s="80"/>
      <c r="AL59" s="88"/>
      <c r="AM59" s="88"/>
      <c r="AN59" s="88"/>
      <c r="AO59" s="88"/>
      <c r="AP59" s="88"/>
      <c r="AQ59" s="88"/>
      <c r="AR59" s="88"/>
      <c r="AS59" s="88"/>
      <c r="AT59" s="88"/>
      <c r="AU59" s="88"/>
      <c r="AV59" s="88"/>
      <c r="AW59" s="88"/>
      <c r="AX59" s="88"/>
      <c r="AY59" s="88"/>
      <c r="AZ59" s="88"/>
      <c r="BA59" s="88"/>
      <c r="BB59" s="88"/>
      <c r="BC59" s="88"/>
      <c r="BD59" s="88"/>
      <c r="BE59" s="88"/>
      <c r="BF59" s="88"/>
      <c r="BG59" s="80"/>
      <c r="BH59" s="89"/>
      <c r="BI59" s="89"/>
      <c r="BJ59" s="89"/>
      <c r="BK59" s="80"/>
      <c r="BL59" s="80"/>
      <c r="BM59" s="80"/>
      <c r="BN59" s="80"/>
      <c r="BO59" s="80"/>
      <c r="BP59" s="80"/>
      <c r="BQ59" s="80"/>
      <c r="BR59" s="80"/>
      <c r="BS59" s="80"/>
      <c r="BT59" s="80"/>
      <c r="BU59" s="80"/>
      <c r="BV59" s="80"/>
      <c r="BW59" s="80"/>
      <c r="BX59" s="80"/>
      <c r="BY59" s="80"/>
      <c r="BZ59" s="80"/>
      <c r="CA59" s="80"/>
    </row>
    <row r="60" spans="1:79" ht="18" customHeight="1" x14ac:dyDescent="0.25">
      <c r="B60" s="90" t="str">
        <f>'PLAN DE CARGOS'!B39:P39</f>
        <v>Celador</v>
      </c>
      <c r="C60" s="91"/>
      <c r="D60" s="91"/>
      <c r="E60" s="91"/>
      <c r="F60" s="91"/>
      <c r="G60" s="91"/>
      <c r="H60" s="91"/>
      <c r="I60" s="91"/>
      <c r="J60" s="91"/>
      <c r="K60" s="91"/>
      <c r="L60" s="91"/>
      <c r="M60" s="91"/>
      <c r="N60" s="91"/>
      <c r="O60" s="92"/>
      <c r="P60" s="413">
        <f>SUMIF($AK$34:$AK$41,"=Celador",BC34:BF41)</f>
        <v>0</v>
      </c>
      <c r="Q60" s="414"/>
      <c r="R60" s="414"/>
      <c r="S60" s="414"/>
      <c r="T60" s="414"/>
      <c r="U60" s="415"/>
      <c r="V60" s="416">
        <f>'CARGA DE HORAS LABORADAS'!P39</f>
        <v>6336</v>
      </c>
      <c r="W60" s="416"/>
      <c r="X60" s="416"/>
      <c r="Y60" s="416"/>
      <c r="Z60" s="416"/>
      <c r="AA60" s="416"/>
      <c r="AB60" s="417"/>
      <c r="AC60" s="416">
        <f>'CARGA DE HORAS LABORADAS'!AC39</f>
        <v>0</v>
      </c>
      <c r="AD60" s="416"/>
      <c r="AE60" s="416"/>
      <c r="AF60" s="416"/>
      <c r="AG60" s="416"/>
      <c r="AH60" s="417"/>
      <c r="AI60" s="80"/>
      <c r="AJ60" s="80"/>
      <c r="AK60" s="80"/>
      <c r="AL60" s="88"/>
      <c r="AM60" s="88"/>
      <c r="AN60" s="88"/>
      <c r="AO60" s="88"/>
      <c r="AP60" s="88"/>
      <c r="AQ60" s="88"/>
      <c r="AR60" s="88"/>
      <c r="AS60" s="88"/>
      <c r="AT60" s="88"/>
      <c r="AU60" s="88"/>
      <c r="AV60" s="88"/>
      <c r="AW60" s="88"/>
      <c r="AX60" s="88"/>
      <c r="AY60" s="88"/>
      <c r="AZ60" s="88"/>
      <c r="BA60" s="88"/>
      <c r="BB60" s="88"/>
      <c r="BC60" s="88"/>
      <c r="BD60" s="88"/>
      <c r="BE60" s="88"/>
      <c r="BF60" s="88"/>
      <c r="BG60" s="80"/>
      <c r="BH60" s="89"/>
      <c r="BI60" s="89"/>
      <c r="BJ60" s="89"/>
      <c r="BK60" s="80"/>
      <c r="BL60" s="80"/>
      <c r="BM60" s="80"/>
      <c r="BN60" s="80"/>
      <c r="BO60" s="80"/>
      <c r="BP60" s="80"/>
      <c r="BQ60" s="80"/>
      <c r="BR60" s="80"/>
      <c r="BS60" s="80"/>
      <c r="BT60" s="80"/>
      <c r="BU60" s="80"/>
      <c r="BV60" s="80"/>
      <c r="BW60" s="80"/>
      <c r="BX60" s="80"/>
      <c r="BY60" s="80"/>
      <c r="BZ60" s="80"/>
      <c r="CA60" s="80"/>
    </row>
    <row r="61" spans="1:79" ht="18" customHeight="1" x14ac:dyDescent="0.25">
      <c r="B61" s="90" t="str">
        <f>'PLAN DE CARGOS'!B40:P40</f>
        <v>Conductor</v>
      </c>
      <c r="C61" s="91"/>
      <c r="D61" s="91"/>
      <c r="E61" s="91"/>
      <c r="F61" s="91"/>
      <c r="G61" s="91"/>
      <c r="H61" s="91"/>
      <c r="I61" s="91"/>
      <c r="J61" s="91"/>
      <c r="K61" s="91"/>
      <c r="L61" s="91"/>
      <c r="M61" s="91"/>
      <c r="N61" s="91"/>
      <c r="O61" s="92"/>
      <c r="P61" s="413">
        <f>SUMIF($AK$34:$AK$41,"=Conductor",BC34:BF41)</f>
        <v>0</v>
      </c>
      <c r="Q61" s="414"/>
      <c r="R61" s="414"/>
      <c r="S61" s="414"/>
      <c r="T61" s="414"/>
      <c r="U61" s="415"/>
      <c r="V61" s="416">
        <f>'CARGA DE HORAS LABORADAS'!P40</f>
        <v>6336</v>
      </c>
      <c r="W61" s="416"/>
      <c r="X61" s="416"/>
      <c r="Y61" s="416"/>
      <c r="Z61" s="416"/>
      <c r="AA61" s="416"/>
      <c r="AB61" s="417"/>
      <c r="AC61" s="416">
        <f>'CARGA DE HORAS LABORADAS'!AC40</f>
        <v>0</v>
      </c>
      <c r="AD61" s="416"/>
      <c r="AE61" s="416"/>
      <c r="AF61" s="416"/>
      <c r="AG61" s="416"/>
      <c r="AH61" s="417"/>
      <c r="AI61" s="80"/>
      <c r="AJ61" s="80"/>
      <c r="AK61" s="80"/>
      <c r="AL61" s="88"/>
      <c r="AM61" s="88"/>
      <c r="AN61" s="88"/>
      <c r="AO61" s="88"/>
      <c r="AP61" s="88"/>
      <c r="AQ61" s="88"/>
      <c r="AR61" s="88"/>
      <c r="AS61" s="88"/>
      <c r="AT61" s="88"/>
      <c r="AU61" s="88"/>
      <c r="AV61" s="88"/>
      <c r="AW61" s="88"/>
      <c r="AX61" s="88"/>
      <c r="AY61" s="88"/>
      <c r="AZ61" s="88"/>
      <c r="BA61" s="88"/>
      <c r="BB61" s="88"/>
      <c r="BC61" s="88"/>
      <c r="BD61" s="88"/>
      <c r="BE61" s="88"/>
      <c r="BF61" s="88"/>
      <c r="BG61" s="80"/>
      <c r="BH61" s="89"/>
      <c r="BI61" s="89"/>
      <c r="BJ61" s="89"/>
      <c r="BK61" s="80"/>
      <c r="BL61" s="80"/>
      <c r="BM61" s="80"/>
      <c r="BN61" s="80"/>
      <c r="BO61" s="80"/>
      <c r="BP61" s="80"/>
      <c r="BQ61" s="80"/>
      <c r="BR61" s="80"/>
      <c r="BS61" s="80"/>
      <c r="BT61" s="80"/>
      <c r="BU61" s="80"/>
      <c r="BV61" s="80"/>
      <c r="BW61" s="80"/>
      <c r="BX61" s="80"/>
      <c r="BY61" s="80"/>
      <c r="BZ61" s="80"/>
      <c r="CA61" s="80"/>
    </row>
    <row r="62" spans="1:79" ht="18" customHeight="1" x14ac:dyDescent="0.25">
      <c r="B62" s="90" t="str">
        <f>'PLAN DE CARGOS'!B41:P41</f>
        <v>Enfermera</v>
      </c>
      <c r="C62" s="91"/>
      <c r="D62" s="91"/>
      <c r="E62" s="91"/>
      <c r="F62" s="91"/>
      <c r="G62" s="91"/>
      <c r="H62" s="91"/>
      <c r="I62" s="91"/>
      <c r="J62" s="91"/>
      <c r="K62" s="91"/>
      <c r="L62" s="91"/>
      <c r="M62" s="91"/>
      <c r="N62" s="91"/>
      <c r="O62" s="92"/>
      <c r="P62" s="413">
        <f>SUMIF($AK$34:$AK$41,"=Enfermera",BC34:BF41)</f>
        <v>0</v>
      </c>
      <c r="Q62" s="414"/>
      <c r="R62" s="414"/>
      <c r="S62" s="414"/>
      <c r="T62" s="414"/>
      <c r="U62" s="415"/>
      <c r="V62" s="416">
        <f>'CARGA DE HORAS LABORADAS'!P41</f>
        <v>4224</v>
      </c>
      <c r="W62" s="416"/>
      <c r="X62" s="416"/>
      <c r="Y62" s="416"/>
      <c r="Z62" s="416"/>
      <c r="AA62" s="416"/>
      <c r="AB62" s="417"/>
      <c r="AC62" s="416">
        <f>'CARGA DE HORAS LABORADAS'!AC41</f>
        <v>-5.0000000001091394E-3</v>
      </c>
      <c r="AD62" s="416"/>
      <c r="AE62" s="416"/>
      <c r="AF62" s="416"/>
      <c r="AG62" s="416"/>
      <c r="AH62" s="417"/>
      <c r="AI62" s="80"/>
      <c r="AJ62" s="80"/>
      <c r="AK62" s="80"/>
      <c r="AL62" s="88"/>
      <c r="AM62" s="88"/>
      <c r="AN62" s="88"/>
      <c r="AO62" s="88"/>
      <c r="AP62" s="88"/>
      <c r="AQ62" s="88"/>
      <c r="AR62" s="88"/>
      <c r="AS62" s="88"/>
      <c r="AT62" s="88"/>
      <c r="AU62" s="88"/>
      <c r="AV62" s="88"/>
      <c r="AW62" s="88"/>
      <c r="AX62" s="88"/>
      <c r="AY62" s="88"/>
      <c r="AZ62" s="88"/>
      <c r="BA62" s="88"/>
      <c r="BB62" s="88"/>
      <c r="BC62" s="88"/>
      <c r="BD62" s="88"/>
      <c r="BE62" s="88"/>
      <c r="BF62" s="88"/>
      <c r="BG62" s="80"/>
      <c r="BH62" s="89"/>
      <c r="BI62" s="89"/>
      <c r="BJ62" s="89"/>
      <c r="BK62" s="80"/>
      <c r="BL62" s="80"/>
      <c r="BM62" s="80"/>
      <c r="BN62" s="80"/>
      <c r="BO62" s="80"/>
      <c r="BP62" s="80"/>
      <c r="BQ62" s="80"/>
      <c r="BR62" s="80"/>
      <c r="BS62" s="80"/>
      <c r="BT62" s="80"/>
      <c r="BU62" s="80"/>
      <c r="BV62" s="80"/>
      <c r="BW62" s="80"/>
      <c r="BX62" s="80"/>
      <c r="BY62" s="80"/>
      <c r="BZ62" s="80"/>
      <c r="CA62" s="80"/>
    </row>
    <row r="63" spans="1:79" ht="18" customHeight="1" x14ac:dyDescent="0.25">
      <c r="B63" s="90" t="str">
        <f>'PLAN DE CARGOS'!B42:P42</f>
        <v>Gerente Empresa Social del Estado</v>
      </c>
      <c r="C63" s="91"/>
      <c r="D63" s="91"/>
      <c r="E63" s="91"/>
      <c r="F63" s="91"/>
      <c r="G63" s="91"/>
      <c r="H63" s="91"/>
      <c r="I63" s="91"/>
      <c r="J63" s="91"/>
      <c r="K63" s="91"/>
      <c r="L63" s="91"/>
      <c r="M63" s="91"/>
      <c r="N63" s="91"/>
      <c r="O63" s="92"/>
      <c r="P63" s="413">
        <f>SUMIF($AK$34:$AK$41,"=Gerente Empresa Social del Estado",BC34:BF41)</f>
        <v>0</v>
      </c>
      <c r="Q63" s="414"/>
      <c r="R63" s="414"/>
      <c r="S63" s="414"/>
      <c r="T63" s="414"/>
      <c r="U63" s="415"/>
      <c r="V63" s="416">
        <f>'CARGA DE HORAS LABORADAS'!P42</f>
        <v>2112</v>
      </c>
      <c r="W63" s="416"/>
      <c r="X63" s="416"/>
      <c r="Y63" s="416"/>
      <c r="Z63" s="416"/>
      <c r="AA63" s="416"/>
      <c r="AB63" s="417"/>
      <c r="AC63" s="416">
        <f>'CARGA DE HORAS LABORADAS'!AC42</f>
        <v>0</v>
      </c>
      <c r="AD63" s="416"/>
      <c r="AE63" s="416"/>
      <c r="AF63" s="416"/>
      <c r="AG63" s="416"/>
      <c r="AH63" s="417"/>
      <c r="AI63" s="80"/>
      <c r="AJ63" s="80"/>
      <c r="AK63" s="80"/>
      <c r="AL63" s="88"/>
      <c r="AM63" s="88"/>
      <c r="AN63" s="88"/>
      <c r="AO63" s="88"/>
      <c r="AP63" s="88"/>
      <c r="AQ63" s="88"/>
      <c r="AR63" s="88"/>
      <c r="AS63" s="88"/>
      <c r="AT63" s="88"/>
      <c r="AU63" s="88"/>
      <c r="AV63" s="88"/>
      <c r="AW63" s="88"/>
      <c r="AX63" s="88"/>
      <c r="AY63" s="88"/>
      <c r="AZ63" s="88"/>
      <c r="BA63" s="88"/>
      <c r="BB63" s="88"/>
      <c r="BC63" s="88"/>
      <c r="BD63" s="88"/>
      <c r="BE63" s="88"/>
      <c r="BF63" s="88"/>
      <c r="BG63" s="80"/>
      <c r="BH63" s="89"/>
      <c r="BI63" s="89"/>
      <c r="BJ63" s="89"/>
      <c r="BK63" s="80"/>
      <c r="BL63" s="80"/>
      <c r="BM63" s="80"/>
      <c r="BN63" s="80"/>
      <c r="BO63" s="80"/>
      <c r="BP63" s="80"/>
      <c r="BQ63" s="80"/>
      <c r="BR63" s="80"/>
      <c r="BS63" s="80"/>
      <c r="BT63" s="80"/>
      <c r="BU63" s="80"/>
      <c r="BV63" s="80"/>
      <c r="BW63" s="80"/>
      <c r="BX63" s="80"/>
      <c r="BY63" s="80"/>
      <c r="BZ63" s="80"/>
      <c r="CA63" s="80"/>
    </row>
    <row r="64" spans="1:79" ht="18" customHeight="1" x14ac:dyDescent="0.25">
      <c r="B64" s="90" t="str">
        <f>'PLAN DE CARGOS'!B43:P43</f>
        <v>Médico General</v>
      </c>
      <c r="C64" s="91"/>
      <c r="D64" s="91"/>
      <c r="E64" s="91"/>
      <c r="F64" s="91"/>
      <c r="G64" s="91"/>
      <c r="H64" s="91"/>
      <c r="I64" s="91"/>
      <c r="J64" s="91"/>
      <c r="K64" s="91"/>
      <c r="L64" s="91"/>
      <c r="M64" s="91"/>
      <c r="N64" s="91"/>
      <c r="O64" s="92"/>
      <c r="P64" s="413">
        <f>SUMIF($AK$34:$AK$41,"=Médico General",BC34:BF41)</f>
        <v>0</v>
      </c>
      <c r="Q64" s="414"/>
      <c r="R64" s="414"/>
      <c r="S64" s="414"/>
      <c r="T64" s="414"/>
      <c r="U64" s="415"/>
      <c r="V64" s="416">
        <f>'CARGA DE HORAS LABORADAS'!P43</f>
        <v>19008</v>
      </c>
      <c r="W64" s="416"/>
      <c r="X64" s="416"/>
      <c r="Y64" s="416"/>
      <c r="Z64" s="416"/>
      <c r="AA64" s="416"/>
      <c r="AB64" s="417"/>
      <c r="AC64" s="416">
        <f>'CARGA DE HORAS LABORADAS'!AC43</f>
        <v>-6.0000000012223609E-3</v>
      </c>
      <c r="AD64" s="416"/>
      <c r="AE64" s="416"/>
      <c r="AF64" s="416"/>
      <c r="AG64" s="416"/>
      <c r="AH64" s="417"/>
      <c r="AI64" s="80"/>
      <c r="AJ64" s="80"/>
      <c r="AK64" s="80"/>
      <c r="AL64" s="88"/>
      <c r="AM64" s="88"/>
      <c r="AN64" s="88"/>
      <c r="AO64" s="88"/>
      <c r="AP64" s="88"/>
      <c r="AQ64" s="88"/>
      <c r="AR64" s="88"/>
      <c r="AS64" s="88"/>
      <c r="AT64" s="88"/>
      <c r="AU64" s="88"/>
      <c r="AV64" s="88"/>
      <c r="AW64" s="88"/>
      <c r="AX64" s="88"/>
      <c r="AY64" s="88"/>
      <c r="AZ64" s="88"/>
      <c r="BA64" s="88"/>
      <c r="BB64" s="88"/>
      <c r="BC64" s="88"/>
      <c r="BD64" s="88"/>
      <c r="BE64" s="88"/>
      <c r="BF64" s="88"/>
      <c r="BG64" s="80"/>
      <c r="BH64" s="89"/>
      <c r="BI64" s="89"/>
      <c r="BJ64" s="89"/>
      <c r="BK64" s="80"/>
      <c r="BL64" s="80"/>
      <c r="BM64" s="80"/>
      <c r="BN64" s="80"/>
      <c r="BO64" s="80"/>
      <c r="BP64" s="80"/>
      <c r="BQ64" s="80"/>
      <c r="BR64" s="80"/>
      <c r="BS64" s="80"/>
      <c r="BT64" s="80"/>
      <c r="BU64" s="80"/>
      <c r="BV64" s="80"/>
      <c r="BW64" s="80"/>
      <c r="BX64" s="80"/>
      <c r="BY64" s="80"/>
      <c r="BZ64" s="80"/>
      <c r="CA64" s="80"/>
    </row>
    <row r="65" spans="2:79" ht="18" customHeight="1" x14ac:dyDescent="0.25">
      <c r="B65" s="90" t="str">
        <f>'PLAN DE CARGOS'!B44:P44</f>
        <v>Odontóloga</v>
      </c>
      <c r="C65" s="91"/>
      <c r="D65" s="91"/>
      <c r="E65" s="91"/>
      <c r="F65" s="91"/>
      <c r="G65" s="91"/>
      <c r="H65" s="91"/>
      <c r="I65" s="91"/>
      <c r="J65" s="91"/>
      <c r="K65" s="91"/>
      <c r="L65" s="91"/>
      <c r="M65" s="91"/>
      <c r="N65" s="91"/>
      <c r="O65" s="92"/>
      <c r="P65" s="413">
        <f>SUMIF($AK$34:$AK$41,"=Odontóloga",BC34:BF41)</f>
        <v>0</v>
      </c>
      <c r="Q65" s="414"/>
      <c r="R65" s="414"/>
      <c r="S65" s="414"/>
      <c r="T65" s="414"/>
      <c r="U65" s="415"/>
      <c r="V65" s="416">
        <f>'CARGA DE HORAS LABORADAS'!P44</f>
        <v>2112</v>
      </c>
      <c r="W65" s="416"/>
      <c r="X65" s="416"/>
      <c r="Y65" s="416"/>
      <c r="Z65" s="416"/>
      <c r="AA65" s="416"/>
      <c r="AB65" s="417"/>
      <c r="AC65" s="416">
        <f>'CARGA DE HORAS LABORADAS'!AC44</f>
        <v>-5.0000000001091394E-3</v>
      </c>
      <c r="AD65" s="416"/>
      <c r="AE65" s="416"/>
      <c r="AF65" s="416"/>
      <c r="AG65" s="416"/>
      <c r="AH65" s="417"/>
      <c r="AI65" s="80"/>
      <c r="AJ65" s="80"/>
      <c r="AK65" s="80"/>
      <c r="AL65" s="88"/>
      <c r="AM65" s="88"/>
      <c r="AN65" s="88"/>
      <c r="AO65" s="88"/>
      <c r="AP65" s="88"/>
      <c r="AQ65" s="88"/>
      <c r="AR65" s="88"/>
      <c r="AS65" s="88"/>
      <c r="AT65" s="88"/>
      <c r="AU65" s="88"/>
      <c r="AV65" s="88"/>
      <c r="AW65" s="88"/>
      <c r="AX65" s="88"/>
      <c r="AY65" s="88"/>
      <c r="AZ65" s="88"/>
      <c r="BA65" s="88"/>
      <c r="BB65" s="88"/>
      <c r="BC65" s="88"/>
      <c r="BD65" s="88"/>
      <c r="BE65" s="88"/>
      <c r="BF65" s="88"/>
      <c r="BG65" s="80"/>
      <c r="BH65" s="89"/>
      <c r="BI65" s="89"/>
      <c r="BJ65" s="89"/>
      <c r="BK65" s="80"/>
      <c r="BL65" s="80"/>
      <c r="BM65" s="80"/>
      <c r="BN65" s="80"/>
      <c r="BO65" s="80"/>
      <c r="BP65" s="80"/>
      <c r="BQ65" s="80"/>
      <c r="BR65" s="80"/>
      <c r="BS65" s="80"/>
      <c r="BT65" s="80"/>
      <c r="BU65" s="80"/>
      <c r="BV65" s="80"/>
      <c r="BW65" s="80"/>
      <c r="BX65" s="80"/>
      <c r="BY65" s="80"/>
      <c r="BZ65" s="80"/>
      <c r="CA65" s="80"/>
    </row>
    <row r="66" spans="2:79" ht="18" customHeight="1" x14ac:dyDescent="0.25">
      <c r="B66" s="90" t="str">
        <f>'PLAN DE CARGOS'!B45:P45</f>
        <v>Operario (Mantenimiento)</v>
      </c>
      <c r="C66" s="91"/>
      <c r="D66" s="91"/>
      <c r="E66" s="91"/>
      <c r="F66" s="91"/>
      <c r="G66" s="91"/>
      <c r="H66" s="91"/>
      <c r="I66" s="91"/>
      <c r="J66" s="91"/>
      <c r="K66" s="91"/>
      <c r="L66" s="91"/>
      <c r="M66" s="91"/>
      <c r="N66" s="91"/>
      <c r="O66" s="92"/>
      <c r="P66" s="413">
        <f>SUMIF($AK$34:$AK$41,"=Operario (Mantenimiento)",BC34:BF41)</f>
        <v>0</v>
      </c>
      <c r="Q66" s="414"/>
      <c r="R66" s="414"/>
      <c r="S66" s="414"/>
      <c r="T66" s="414"/>
      <c r="U66" s="415"/>
      <c r="V66" s="416">
        <f>'CARGA DE HORAS LABORADAS'!P45</f>
        <v>2112</v>
      </c>
      <c r="W66" s="416"/>
      <c r="X66" s="416"/>
      <c r="Y66" s="416"/>
      <c r="Z66" s="416"/>
      <c r="AA66" s="416"/>
      <c r="AB66" s="417"/>
      <c r="AC66" s="416">
        <f>'CARGA DE HORAS LABORADAS'!AC45</f>
        <v>0</v>
      </c>
      <c r="AD66" s="416"/>
      <c r="AE66" s="416"/>
      <c r="AF66" s="416"/>
      <c r="AG66" s="416"/>
      <c r="AH66" s="417"/>
      <c r="AI66" s="80"/>
      <c r="AJ66" s="80"/>
      <c r="AK66" s="80"/>
      <c r="AL66" s="88"/>
      <c r="AM66" s="88"/>
      <c r="AN66" s="88"/>
      <c r="AO66" s="88"/>
      <c r="AP66" s="88"/>
      <c r="AQ66" s="88"/>
      <c r="AR66" s="88"/>
      <c r="AS66" s="88"/>
      <c r="AT66" s="88"/>
      <c r="AU66" s="88"/>
      <c r="AV66" s="88"/>
      <c r="AW66" s="88"/>
      <c r="AX66" s="88"/>
      <c r="AY66" s="88"/>
      <c r="AZ66" s="88"/>
      <c r="BA66" s="88"/>
      <c r="BB66" s="88"/>
      <c r="BC66" s="88"/>
      <c r="BD66" s="88"/>
      <c r="BE66" s="88"/>
      <c r="BF66" s="88"/>
      <c r="BG66" s="80"/>
      <c r="BH66" s="89"/>
      <c r="BI66" s="89"/>
      <c r="BJ66" s="89"/>
      <c r="BK66" s="80"/>
      <c r="BL66" s="80"/>
      <c r="BM66" s="80"/>
      <c r="BN66" s="80"/>
      <c r="BO66" s="80"/>
      <c r="BP66" s="80"/>
      <c r="BQ66" s="80"/>
      <c r="BR66" s="80"/>
      <c r="BS66" s="80"/>
      <c r="BT66" s="80"/>
      <c r="BU66" s="80"/>
      <c r="BV66" s="80"/>
      <c r="BW66" s="80"/>
      <c r="BX66" s="80"/>
      <c r="BY66" s="80"/>
      <c r="BZ66" s="80"/>
      <c r="CA66" s="80"/>
    </row>
    <row r="67" spans="2:79" ht="18" customHeight="1" x14ac:dyDescent="0.25">
      <c r="B67" s="90" t="str">
        <f>'PLAN DE CARGOS'!B46:P46</f>
        <v>Profesional Universitario Área Salud (Bacterióloga)</v>
      </c>
      <c r="C67" s="91"/>
      <c r="D67" s="91"/>
      <c r="E67" s="91"/>
      <c r="F67" s="91"/>
      <c r="G67" s="91"/>
      <c r="H67" s="91"/>
      <c r="I67" s="91"/>
      <c r="J67" s="91"/>
      <c r="K67" s="91"/>
      <c r="L67" s="91"/>
      <c r="M67" s="91"/>
      <c r="N67" s="91"/>
      <c r="O67" s="92"/>
      <c r="P67" s="413">
        <f>SUMIF($AK$34:$AK$41,"=Profesional Universitario Área Salud (Bacterióloga)",BC34:BF41)</f>
        <v>0</v>
      </c>
      <c r="Q67" s="414"/>
      <c r="R67" s="414"/>
      <c r="S67" s="414"/>
      <c r="T67" s="414"/>
      <c r="U67" s="415"/>
      <c r="V67" s="416">
        <f>'CARGA DE HORAS LABORADAS'!P46</f>
        <v>2112</v>
      </c>
      <c r="W67" s="416"/>
      <c r="X67" s="416"/>
      <c r="Y67" s="416"/>
      <c r="Z67" s="416"/>
      <c r="AA67" s="416"/>
      <c r="AB67" s="417"/>
      <c r="AC67" s="416">
        <f>'CARGA DE HORAS LABORADAS'!AC46</f>
        <v>0</v>
      </c>
      <c r="AD67" s="416"/>
      <c r="AE67" s="416"/>
      <c r="AF67" s="416"/>
      <c r="AG67" s="416"/>
      <c r="AH67" s="417"/>
      <c r="AI67" s="80"/>
      <c r="AJ67" s="80"/>
      <c r="AK67" s="80"/>
      <c r="AL67" s="88"/>
      <c r="AM67" s="88"/>
      <c r="AN67" s="88"/>
      <c r="AO67" s="88"/>
      <c r="AP67" s="88"/>
      <c r="AQ67" s="88"/>
      <c r="AR67" s="88"/>
      <c r="AS67" s="88"/>
      <c r="AT67" s="88"/>
      <c r="AU67" s="88"/>
      <c r="AV67" s="88"/>
      <c r="AW67" s="88"/>
      <c r="AX67" s="88"/>
      <c r="AY67" s="88"/>
      <c r="AZ67" s="88"/>
      <c r="BA67" s="88"/>
      <c r="BB67" s="88"/>
      <c r="BC67" s="88"/>
      <c r="BD67" s="88"/>
      <c r="BE67" s="88"/>
      <c r="BF67" s="88"/>
      <c r="BG67" s="80"/>
      <c r="BH67" s="89"/>
      <c r="BI67" s="89"/>
      <c r="BJ67" s="89"/>
      <c r="BK67" s="80"/>
      <c r="BL67" s="80"/>
      <c r="BM67" s="80"/>
      <c r="BN67" s="80"/>
      <c r="BO67" s="80"/>
      <c r="BP67" s="80"/>
      <c r="BQ67" s="80"/>
      <c r="BR67" s="80"/>
      <c r="BS67" s="80"/>
      <c r="BT67" s="80"/>
      <c r="BU67" s="80"/>
      <c r="BV67" s="80"/>
      <c r="BW67" s="80"/>
      <c r="BX67" s="80"/>
      <c r="BY67" s="80"/>
      <c r="BZ67" s="80"/>
      <c r="CA67" s="80"/>
    </row>
    <row r="68" spans="2:79" ht="18" customHeight="1" x14ac:dyDescent="0.25">
      <c r="B68" s="90" t="str">
        <f>'PLAN DE CARGOS'!B47:P47</f>
        <v>Representante ASOUS en la Junta Directiva</v>
      </c>
      <c r="C68" s="91"/>
      <c r="D68" s="91"/>
      <c r="E68" s="91"/>
      <c r="F68" s="91"/>
      <c r="G68" s="91"/>
      <c r="H68" s="91"/>
      <c r="I68" s="91"/>
      <c r="J68" s="91"/>
      <c r="K68" s="91"/>
      <c r="L68" s="91"/>
      <c r="M68" s="91"/>
      <c r="N68" s="91"/>
      <c r="O68" s="92"/>
      <c r="P68" s="413">
        <f>SUMIF($AK$34:$AK$41,"=Representante ASOUS en la Junta Directiva",BC34:BF41)</f>
        <v>0</v>
      </c>
      <c r="Q68" s="414"/>
      <c r="R68" s="414"/>
      <c r="S68" s="414"/>
      <c r="T68" s="414"/>
      <c r="U68" s="415"/>
      <c r="V68" s="416">
        <f>'CARGA DE HORAS LABORADAS'!P47</f>
        <v>30</v>
      </c>
      <c r="W68" s="416"/>
      <c r="X68" s="416"/>
      <c r="Y68" s="416"/>
      <c r="Z68" s="416"/>
      <c r="AA68" s="416"/>
      <c r="AB68" s="417"/>
      <c r="AC68" s="416">
        <f>'CARGA DE HORAS LABORADAS'!AC47</f>
        <v>-4.75</v>
      </c>
      <c r="AD68" s="416"/>
      <c r="AE68" s="416"/>
      <c r="AF68" s="416"/>
      <c r="AG68" s="416"/>
      <c r="AH68" s="417"/>
      <c r="AI68" s="80"/>
      <c r="AJ68" s="80"/>
      <c r="AK68" s="80"/>
      <c r="AL68" s="88"/>
      <c r="AM68" s="88"/>
      <c r="AN68" s="88"/>
      <c r="AO68" s="88"/>
      <c r="AP68" s="88"/>
      <c r="AQ68" s="88"/>
      <c r="AR68" s="88"/>
      <c r="AS68" s="88"/>
      <c r="AT68" s="88"/>
      <c r="AU68" s="88"/>
      <c r="AV68" s="88"/>
      <c r="AW68" s="88"/>
      <c r="AX68" s="88"/>
      <c r="AY68" s="88"/>
      <c r="AZ68" s="88"/>
      <c r="BA68" s="88"/>
      <c r="BB68" s="88"/>
      <c r="BC68" s="88"/>
      <c r="BD68" s="88"/>
      <c r="BE68" s="88"/>
      <c r="BF68" s="88"/>
      <c r="BG68" s="80"/>
      <c r="BH68" s="89"/>
      <c r="BI68" s="89"/>
      <c r="BJ68" s="89"/>
      <c r="BK68" s="80"/>
      <c r="BL68" s="80"/>
      <c r="BM68" s="80"/>
      <c r="BN68" s="80"/>
      <c r="BO68" s="80"/>
      <c r="BP68" s="80"/>
      <c r="BQ68" s="80"/>
      <c r="BR68" s="80"/>
      <c r="BS68" s="80"/>
      <c r="BT68" s="80"/>
      <c r="BU68" s="80"/>
      <c r="BV68" s="80"/>
      <c r="BW68" s="80"/>
      <c r="BX68" s="80"/>
      <c r="BY68" s="80"/>
      <c r="BZ68" s="80"/>
      <c r="CA68" s="80"/>
    </row>
    <row r="69" spans="2:79" ht="18" customHeight="1" x14ac:dyDescent="0.25">
      <c r="B69" s="90" t="str">
        <f>'PLAN DE CARGOS'!B48:P48</f>
        <v>Secretaria</v>
      </c>
      <c r="C69" s="91"/>
      <c r="D69" s="91"/>
      <c r="E69" s="91"/>
      <c r="F69" s="91"/>
      <c r="G69" s="91"/>
      <c r="H69" s="91"/>
      <c r="I69" s="91"/>
      <c r="J69" s="91"/>
      <c r="K69" s="91"/>
      <c r="L69" s="91"/>
      <c r="M69" s="91"/>
      <c r="N69" s="91"/>
      <c r="O69" s="92"/>
      <c r="P69" s="413">
        <f>SUMIF($AK$34:$AK$41,"=Secretaria",BC34:BF41)</f>
        <v>0</v>
      </c>
      <c r="Q69" s="414"/>
      <c r="R69" s="414"/>
      <c r="S69" s="414"/>
      <c r="T69" s="414"/>
      <c r="U69" s="415"/>
      <c r="V69" s="416">
        <f>'CARGA DE HORAS LABORADAS'!P48</f>
        <v>2112</v>
      </c>
      <c r="W69" s="416"/>
      <c r="X69" s="416"/>
      <c r="Y69" s="416"/>
      <c r="Z69" s="416"/>
      <c r="AA69" s="416"/>
      <c r="AB69" s="417"/>
      <c r="AC69" s="416">
        <f>'CARGA DE HORAS LABORADAS'!AC48</f>
        <v>0</v>
      </c>
      <c r="AD69" s="416"/>
      <c r="AE69" s="416"/>
      <c r="AF69" s="416"/>
      <c r="AG69" s="416"/>
      <c r="AH69" s="417"/>
      <c r="AI69" s="80"/>
      <c r="AJ69" s="80"/>
      <c r="AK69" s="80"/>
      <c r="AL69" s="88"/>
      <c r="AM69" s="88"/>
      <c r="AN69" s="88"/>
      <c r="AO69" s="88"/>
      <c r="AP69" s="88"/>
      <c r="AQ69" s="88"/>
      <c r="AR69" s="88"/>
      <c r="AS69" s="88"/>
      <c r="AT69" s="88"/>
      <c r="AU69" s="88"/>
      <c r="AV69" s="88"/>
      <c r="AW69" s="88"/>
      <c r="AX69" s="88"/>
      <c r="AY69" s="88"/>
      <c r="AZ69" s="88"/>
      <c r="BA69" s="88"/>
      <c r="BB69" s="88"/>
      <c r="BC69" s="88"/>
      <c r="BD69" s="88"/>
      <c r="BE69" s="88"/>
      <c r="BF69" s="88"/>
      <c r="BG69" s="80"/>
      <c r="BH69" s="89"/>
      <c r="BI69" s="89"/>
      <c r="BJ69" s="89"/>
      <c r="BK69" s="80"/>
      <c r="BL69" s="80"/>
      <c r="BM69" s="80"/>
      <c r="BN69" s="80"/>
      <c r="BO69" s="80"/>
      <c r="BP69" s="80"/>
      <c r="BQ69" s="80"/>
      <c r="BR69" s="80"/>
      <c r="BS69" s="80"/>
      <c r="BT69" s="80"/>
      <c r="BU69" s="80"/>
      <c r="BV69" s="80"/>
      <c r="BW69" s="80"/>
      <c r="BX69" s="80"/>
      <c r="BY69" s="80"/>
      <c r="BZ69" s="80"/>
      <c r="CA69" s="80"/>
    </row>
    <row r="70" spans="2:79" ht="18" customHeight="1" x14ac:dyDescent="0.25">
      <c r="B70" s="90" t="str">
        <f>'PLAN DE CARGOS'!B49:P49</f>
        <v>Subgerente Administrativa</v>
      </c>
      <c r="C70" s="91"/>
      <c r="D70" s="91"/>
      <c r="E70" s="91"/>
      <c r="F70" s="91"/>
      <c r="G70" s="91"/>
      <c r="H70" s="91"/>
      <c r="I70" s="91"/>
      <c r="J70" s="91"/>
      <c r="K70" s="91"/>
      <c r="L70" s="91"/>
      <c r="M70" s="91"/>
      <c r="N70" s="91"/>
      <c r="O70" s="92"/>
      <c r="P70" s="413">
        <f>SUMIF($AK$34:$AK$41,"=Subgerente Administrativa",BC34:BF41)</f>
        <v>0</v>
      </c>
      <c r="Q70" s="414"/>
      <c r="R70" s="414"/>
      <c r="S70" s="414"/>
      <c r="T70" s="414"/>
      <c r="U70" s="415"/>
      <c r="V70" s="416">
        <f>'CARGA DE HORAS LABORADAS'!P49</f>
        <v>2112</v>
      </c>
      <c r="W70" s="416"/>
      <c r="X70" s="416"/>
      <c r="Y70" s="416"/>
      <c r="Z70" s="416"/>
      <c r="AA70" s="416"/>
      <c r="AB70" s="417"/>
      <c r="AC70" s="416">
        <f>'CARGA DE HORAS LABORADAS'!AC49</f>
        <v>-5.0000000001091394E-3</v>
      </c>
      <c r="AD70" s="416"/>
      <c r="AE70" s="416"/>
      <c r="AF70" s="416"/>
      <c r="AG70" s="416"/>
      <c r="AH70" s="417"/>
      <c r="AI70" s="80"/>
      <c r="AJ70" s="80"/>
      <c r="AK70" s="80"/>
      <c r="AL70" s="88"/>
      <c r="AM70" s="88"/>
      <c r="AN70" s="88"/>
      <c r="AO70" s="88"/>
      <c r="AP70" s="88"/>
      <c r="AQ70" s="88"/>
      <c r="AR70" s="88"/>
      <c r="AS70" s="88"/>
      <c r="AT70" s="88"/>
      <c r="AU70" s="88"/>
      <c r="AV70" s="88"/>
      <c r="AW70" s="88"/>
      <c r="AX70" s="88"/>
      <c r="AY70" s="88"/>
      <c r="AZ70" s="88"/>
      <c r="BA70" s="88"/>
      <c r="BB70" s="88"/>
      <c r="BC70" s="88"/>
      <c r="BD70" s="88"/>
      <c r="BE70" s="88"/>
      <c r="BF70" s="88"/>
      <c r="BG70" s="80"/>
      <c r="BH70" s="89"/>
      <c r="BI70" s="89"/>
      <c r="BJ70" s="89"/>
      <c r="BK70" s="80"/>
      <c r="BL70" s="80"/>
      <c r="BM70" s="80"/>
      <c r="BN70" s="80"/>
      <c r="BO70" s="80"/>
      <c r="BP70" s="80"/>
      <c r="BQ70" s="80"/>
      <c r="BR70" s="80"/>
      <c r="BS70" s="80"/>
      <c r="BT70" s="80"/>
      <c r="BU70" s="80"/>
      <c r="BV70" s="80"/>
      <c r="BW70" s="80"/>
      <c r="BX70" s="80"/>
      <c r="BY70" s="80"/>
      <c r="BZ70" s="80"/>
      <c r="CA70" s="80"/>
    </row>
    <row r="71" spans="2:79" ht="18" customHeight="1" x14ac:dyDescent="0.25">
      <c r="B71" s="90" t="str">
        <f>'PLAN DE CARGOS'!B50:P50</f>
        <v>Subgerente Atención al Usuario</v>
      </c>
      <c r="C71" s="91"/>
      <c r="D71" s="91"/>
      <c r="E71" s="91"/>
      <c r="F71" s="91"/>
      <c r="G71" s="91"/>
      <c r="H71" s="91"/>
      <c r="I71" s="91"/>
      <c r="J71" s="91"/>
      <c r="K71" s="91"/>
      <c r="L71" s="91"/>
      <c r="M71" s="91"/>
      <c r="N71" s="91"/>
      <c r="O71" s="92"/>
      <c r="P71" s="413">
        <f>SUMIF($AK$34:$AK$41,"=Subgerente Atención al Usuario",BC34:BF41)</f>
        <v>0</v>
      </c>
      <c r="Q71" s="414"/>
      <c r="R71" s="414"/>
      <c r="S71" s="414"/>
      <c r="T71" s="414"/>
      <c r="U71" s="415"/>
      <c r="V71" s="416">
        <f>'CARGA DE HORAS LABORADAS'!P50</f>
        <v>2112</v>
      </c>
      <c r="W71" s="416"/>
      <c r="X71" s="416"/>
      <c r="Y71" s="416"/>
      <c r="Z71" s="416"/>
      <c r="AA71" s="416"/>
      <c r="AB71" s="417"/>
      <c r="AC71" s="416">
        <f>'CARGA DE HORAS LABORADAS'!AC50</f>
        <v>-5.0000000001091394E-3</v>
      </c>
      <c r="AD71" s="416"/>
      <c r="AE71" s="416"/>
      <c r="AF71" s="416"/>
      <c r="AG71" s="416"/>
      <c r="AH71" s="417"/>
      <c r="AI71" s="80"/>
      <c r="AJ71" s="80"/>
      <c r="AK71" s="80"/>
      <c r="AL71" s="88"/>
      <c r="AM71" s="88"/>
      <c r="AN71" s="88"/>
      <c r="AO71" s="88"/>
      <c r="AP71" s="88"/>
      <c r="AQ71" s="88"/>
      <c r="AR71" s="88"/>
      <c r="AS71" s="88"/>
      <c r="AT71" s="88"/>
      <c r="AU71" s="88"/>
      <c r="AV71" s="88"/>
      <c r="AW71" s="88"/>
      <c r="AX71" s="88"/>
      <c r="AY71" s="88"/>
      <c r="AZ71" s="88"/>
      <c r="BA71" s="88"/>
      <c r="BB71" s="88"/>
      <c r="BC71" s="88"/>
      <c r="BD71" s="88"/>
      <c r="BE71" s="88"/>
      <c r="BF71" s="88"/>
      <c r="BG71" s="80"/>
      <c r="BH71" s="89"/>
      <c r="BI71" s="89"/>
      <c r="BJ71" s="89"/>
      <c r="BK71" s="80"/>
      <c r="BL71" s="80"/>
      <c r="BM71" s="80"/>
      <c r="BN71" s="80"/>
      <c r="BO71" s="80"/>
      <c r="BP71" s="80"/>
      <c r="BQ71" s="80"/>
      <c r="BR71" s="80"/>
      <c r="BS71" s="80"/>
      <c r="BT71" s="80"/>
      <c r="BU71" s="80"/>
      <c r="BV71" s="80"/>
      <c r="BW71" s="80"/>
      <c r="BX71" s="80"/>
      <c r="BY71" s="80"/>
      <c r="BZ71" s="80"/>
      <c r="CA71" s="80"/>
    </row>
    <row r="72" spans="2:79" ht="18" customHeight="1" x14ac:dyDescent="0.25">
      <c r="B72" s="90" t="str">
        <f>'PLAN DE CARGOS'!B51:P51</f>
        <v>Técnico Área Salud (Farmacia)</v>
      </c>
      <c r="C72" s="91"/>
      <c r="D72" s="91"/>
      <c r="E72" s="91"/>
      <c r="F72" s="91"/>
      <c r="G72" s="91"/>
      <c r="H72" s="91"/>
      <c r="I72" s="91"/>
      <c r="J72" s="91"/>
      <c r="K72" s="91"/>
      <c r="L72" s="91"/>
      <c r="M72" s="91"/>
      <c r="N72" s="91"/>
      <c r="O72" s="92"/>
      <c r="P72" s="413">
        <f>SUMIF($AK$34:$AK$41,"=Técnico Área Salud (Farmacia)",BC34:BF41)</f>
        <v>0</v>
      </c>
      <c r="Q72" s="414"/>
      <c r="R72" s="414"/>
      <c r="S72" s="414"/>
      <c r="T72" s="414"/>
      <c r="U72" s="415"/>
      <c r="V72" s="416">
        <f>'CARGA DE HORAS LABORADAS'!P51</f>
        <v>2112</v>
      </c>
      <c r="W72" s="416"/>
      <c r="X72" s="416"/>
      <c r="Y72" s="416"/>
      <c r="Z72" s="416"/>
      <c r="AA72" s="416"/>
      <c r="AB72" s="417"/>
      <c r="AC72" s="416">
        <f>'CARGA DE HORAS LABORADAS'!AC51</f>
        <v>-5.0000000001091394E-3</v>
      </c>
      <c r="AD72" s="416"/>
      <c r="AE72" s="416"/>
      <c r="AF72" s="416"/>
      <c r="AG72" s="416"/>
      <c r="AH72" s="417"/>
      <c r="AI72" s="80"/>
      <c r="AJ72" s="80"/>
      <c r="AK72" s="80"/>
      <c r="AL72" s="88"/>
      <c r="AM72" s="88"/>
      <c r="AN72" s="88"/>
      <c r="AO72" s="88"/>
      <c r="AP72" s="88"/>
      <c r="AQ72" s="88"/>
      <c r="AR72" s="88"/>
      <c r="AS72" s="88"/>
      <c r="AT72" s="88"/>
      <c r="AU72" s="88"/>
      <c r="AV72" s="88"/>
      <c r="AW72" s="88"/>
      <c r="AX72" s="88"/>
      <c r="AY72" s="88"/>
      <c r="AZ72" s="88"/>
      <c r="BA72" s="88"/>
      <c r="BB72" s="88"/>
      <c r="BC72" s="88"/>
      <c r="BD72" s="88"/>
      <c r="BE72" s="88"/>
      <c r="BF72" s="88"/>
      <c r="BG72" s="80"/>
      <c r="BH72" s="89"/>
      <c r="BI72" s="89"/>
      <c r="BJ72" s="89"/>
      <c r="BK72" s="80"/>
      <c r="BL72" s="80"/>
      <c r="BM72" s="80"/>
      <c r="BN72" s="80"/>
      <c r="BO72" s="80"/>
      <c r="BP72" s="80"/>
      <c r="BQ72" s="80"/>
      <c r="BR72" s="80"/>
      <c r="BS72" s="80"/>
      <c r="BT72" s="80"/>
      <c r="BU72" s="80"/>
      <c r="BV72" s="80"/>
      <c r="BW72" s="80"/>
      <c r="BX72" s="80"/>
      <c r="BY72" s="80"/>
      <c r="BZ72" s="80"/>
      <c r="CA72" s="80"/>
    </row>
    <row r="73" spans="2:79" ht="18" customHeight="1" x14ac:dyDescent="0.25">
      <c r="B73" s="90" t="str">
        <f>'PLAN DE CARGOS'!B52:P52</f>
        <v>Técnico Área Salud (Rayos X)</v>
      </c>
      <c r="C73" s="91"/>
      <c r="D73" s="91"/>
      <c r="E73" s="91"/>
      <c r="F73" s="91"/>
      <c r="G73" s="91"/>
      <c r="H73" s="91"/>
      <c r="I73" s="91"/>
      <c r="J73" s="91"/>
      <c r="K73" s="91"/>
      <c r="L73" s="91"/>
      <c r="M73" s="91"/>
      <c r="N73" s="91"/>
      <c r="O73" s="92"/>
      <c r="P73" s="413">
        <f>SUMIF($AK$34:$AK$41,"=Técnico Área Salud (Rayos X)",BC34:BF41)</f>
        <v>0</v>
      </c>
      <c r="Q73" s="414"/>
      <c r="R73" s="414"/>
      <c r="S73" s="414"/>
      <c r="T73" s="414"/>
      <c r="U73" s="415"/>
      <c r="V73" s="416">
        <f>'CARGA DE HORAS LABORADAS'!P52</f>
        <v>2112</v>
      </c>
      <c r="W73" s="416"/>
      <c r="X73" s="416"/>
      <c r="Y73" s="416"/>
      <c r="Z73" s="416"/>
      <c r="AA73" s="416"/>
      <c r="AB73" s="417"/>
      <c r="AC73" s="416">
        <f>'CARGA DE HORAS LABORADAS'!AC52</f>
        <v>0</v>
      </c>
      <c r="AD73" s="416"/>
      <c r="AE73" s="416"/>
      <c r="AF73" s="416"/>
      <c r="AG73" s="416"/>
      <c r="AH73" s="417"/>
      <c r="AI73" s="80"/>
      <c r="AJ73" s="80"/>
      <c r="AK73" s="80"/>
      <c r="AL73" s="88"/>
      <c r="AM73" s="88"/>
      <c r="AN73" s="88"/>
      <c r="AO73" s="88"/>
      <c r="AP73" s="88"/>
      <c r="AQ73" s="88"/>
      <c r="AR73" s="88"/>
      <c r="AS73" s="88"/>
      <c r="AT73" s="88"/>
      <c r="AU73" s="88"/>
      <c r="AV73" s="88"/>
      <c r="AW73" s="88"/>
      <c r="AX73" s="88"/>
      <c r="AY73" s="88"/>
      <c r="AZ73" s="88"/>
      <c r="BA73" s="88"/>
      <c r="BB73" s="88"/>
      <c r="BC73" s="88"/>
      <c r="BD73" s="88"/>
      <c r="BE73" s="88"/>
      <c r="BF73" s="88"/>
      <c r="BG73" s="80"/>
      <c r="BH73" s="89"/>
      <c r="BI73" s="89"/>
      <c r="BJ73" s="89"/>
      <c r="BK73" s="80"/>
      <c r="BL73" s="80"/>
      <c r="BM73" s="80"/>
      <c r="BN73" s="80"/>
      <c r="BO73" s="80"/>
      <c r="BP73" s="80"/>
      <c r="BQ73" s="80"/>
      <c r="BR73" s="80"/>
      <c r="BS73" s="80"/>
      <c r="BT73" s="80"/>
      <c r="BU73" s="80"/>
      <c r="BV73" s="80"/>
      <c r="BW73" s="80"/>
      <c r="BX73" s="80"/>
      <c r="BY73" s="80"/>
      <c r="BZ73" s="80"/>
      <c r="CA73" s="80"/>
    </row>
    <row r="74" spans="2:79" ht="18" customHeight="1" thickBot="1" x14ac:dyDescent="0.3">
      <c r="B74" s="93" t="str">
        <f>'PLAN DE CARGOS'!B53:P53</f>
        <v>Técnico Área Salud (Vacunador)</v>
      </c>
      <c r="C74" s="94"/>
      <c r="D74" s="94"/>
      <c r="E74" s="94"/>
      <c r="F74" s="94"/>
      <c r="G74" s="94"/>
      <c r="H74" s="94"/>
      <c r="I74" s="94"/>
      <c r="J74" s="94"/>
      <c r="K74" s="94"/>
      <c r="L74" s="94"/>
      <c r="M74" s="94"/>
      <c r="N74" s="94"/>
      <c r="O74" s="95"/>
      <c r="P74" s="426">
        <f>SUMIF($AK$34:$AK$41,"=Técnico Área salud (Vacunador)",BC34:BF41)</f>
        <v>0</v>
      </c>
      <c r="Q74" s="427"/>
      <c r="R74" s="427"/>
      <c r="S74" s="427"/>
      <c r="T74" s="427"/>
      <c r="U74" s="428"/>
      <c r="V74" s="429">
        <f>'CARGA DE HORAS LABORADAS'!P53</f>
        <v>2112</v>
      </c>
      <c r="W74" s="429"/>
      <c r="X74" s="429"/>
      <c r="Y74" s="429"/>
      <c r="Z74" s="429"/>
      <c r="AA74" s="429"/>
      <c r="AB74" s="430"/>
      <c r="AC74" s="429">
        <f>'CARGA DE HORAS LABORADAS'!AC53</f>
        <v>0</v>
      </c>
      <c r="AD74" s="429"/>
      <c r="AE74" s="429"/>
      <c r="AF74" s="429"/>
      <c r="AG74" s="429"/>
      <c r="AH74" s="430"/>
      <c r="AI74" s="80"/>
      <c r="AJ74" s="80"/>
      <c r="AK74" s="80"/>
      <c r="AL74" s="88"/>
      <c r="AM74" s="88"/>
      <c r="AN74" s="88"/>
      <c r="AO74" s="88"/>
      <c r="AP74" s="88"/>
      <c r="AQ74" s="88"/>
      <c r="AR74" s="88"/>
      <c r="AS74" s="88"/>
      <c r="AT74" s="88"/>
      <c r="AU74" s="88"/>
      <c r="AV74" s="88"/>
      <c r="AW74" s="88"/>
      <c r="AX74" s="88"/>
      <c r="AY74" s="88"/>
      <c r="AZ74" s="88"/>
      <c r="BA74" s="88"/>
      <c r="BB74" s="88"/>
      <c r="BC74" s="88"/>
      <c r="BD74" s="88"/>
      <c r="BE74" s="88"/>
      <c r="BF74" s="88"/>
      <c r="BG74" s="80"/>
      <c r="BH74" s="89"/>
      <c r="BI74" s="89"/>
      <c r="BJ74" s="89"/>
      <c r="BK74" s="80"/>
      <c r="BL74" s="80"/>
      <c r="BM74" s="80"/>
      <c r="BN74" s="80"/>
      <c r="BO74" s="80"/>
      <c r="BP74" s="80"/>
      <c r="BQ74" s="80"/>
      <c r="BR74" s="80"/>
      <c r="BS74" s="80"/>
      <c r="BT74" s="80"/>
      <c r="BU74" s="80"/>
      <c r="BV74" s="80"/>
      <c r="BW74" s="80"/>
      <c r="BX74" s="80"/>
      <c r="BY74" s="80"/>
      <c r="BZ74" s="80"/>
      <c r="CA74" s="80"/>
    </row>
    <row r="75" spans="2:79" ht="18" customHeight="1" x14ac:dyDescent="0.25">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1"/>
      <c r="BH75" s="81"/>
      <c r="BI75" s="81"/>
      <c r="BJ75" s="81"/>
      <c r="BK75" s="80"/>
      <c r="BL75" s="80"/>
      <c r="BM75" s="80"/>
      <c r="BN75" s="80"/>
      <c r="BO75" s="80"/>
      <c r="BP75" s="80"/>
      <c r="BQ75" s="80"/>
      <c r="BR75" s="80"/>
      <c r="BS75" s="80"/>
      <c r="BT75" s="80"/>
      <c r="BU75" s="80"/>
      <c r="BV75" s="80"/>
      <c r="BW75" s="80"/>
      <c r="BX75" s="80"/>
      <c r="BY75" s="80"/>
      <c r="BZ75" s="80"/>
      <c r="CA75" s="80"/>
    </row>
    <row r="76" spans="2:79" ht="18" customHeight="1" x14ac:dyDescent="0.25">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1"/>
      <c r="BH76" s="81"/>
      <c r="BI76" s="81"/>
      <c r="BJ76" s="81"/>
      <c r="BK76" s="80"/>
      <c r="BL76" s="80"/>
      <c r="BM76" s="80"/>
      <c r="BN76" s="80"/>
      <c r="BO76" s="80"/>
      <c r="BP76" s="80"/>
      <c r="BQ76" s="80"/>
      <c r="BR76" s="80"/>
      <c r="BS76" s="80"/>
      <c r="BT76" s="80"/>
      <c r="BU76" s="80"/>
      <c r="BV76" s="80"/>
      <c r="BW76" s="80"/>
      <c r="BX76" s="80"/>
      <c r="BY76" s="80"/>
      <c r="BZ76" s="80"/>
      <c r="CA76" s="80"/>
    </row>
    <row r="77" spans="2:79" ht="18" customHeight="1" x14ac:dyDescent="0.25">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1"/>
      <c r="BH77" s="81"/>
      <c r="BI77" s="81"/>
      <c r="BJ77" s="81"/>
      <c r="BK77" s="80"/>
      <c r="BL77" s="80"/>
      <c r="BM77" s="80"/>
      <c r="BN77" s="80"/>
      <c r="BO77" s="80"/>
      <c r="BP77" s="80"/>
      <c r="BQ77" s="80"/>
      <c r="BR77" s="80"/>
      <c r="BS77" s="80"/>
      <c r="BT77" s="80"/>
      <c r="BU77" s="80"/>
      <c r="BV77" s="80"/>
      <c r="BW77" s="80"/>
      <c r="BX77" s="80"/>
      <c r="BY77" s="80"/>
      <c r="BZ77" s="80"/>
      <c r="CA77" s="80"/>
    </row>
    <row r="78" spans="2:79" ht="18" customHeight="1" x14ac:dyDescent="0.25">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1"/>
      <c r="BH78" s="81"/>
      <c r="BI78" s="81"/>
      <c r="BJ78" s="81"/>
      <c r="BK78" s="80"/>
      <c r="BL78" s="80"/>
      <c r="BM78" s="80"/>
      <c r="BN78" s="80"/>
      <c r="BO78" s="80"/>
      <c r="BP78" s="80"/>
      <c r="BQ78" s="80"/>
      <c r="BR78" s="80"/>
      <c r="BS78" s="80"/>
      <c r="BT78" s="80"/>
      <c r="BU78" s="80"/>
      <c r="BV78" s="80"/>
      <c r="BW78" s="80"/>
      <c r="BX78" s="80"/>
      <c r="BY78" s="80"/>
      <c r="BZ78" s="80"/>
      <c r="CA78" s="80"/>
    </row>
    <row r="79" spans="2:79" ht="18" customHeight="1" x14ac:dyDescent="0.25">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1"/>
      <c r="BH79" s="81"/>
      <c r="BI79" s="81"/>
      <c r="BJ79" s="81"/>
      <c r="BK79" s="80"/>
      <c r="BL79" s="80"/>
      <c r="BM79" s="80"/>
      <c r="BN79" s="80"/>
      <c r="BO79" s="80"/>
      <c r="BP79" s="80"/>
      <c r="BQ79" s="80"/>
      <c r="BR79" s="80"/>
      <c r="BS79" s="80"/>
      <c r="BT79" s="80"/>
      <c r="BU79" s="80"/>
      <c r="BV79" s="80"/>
      <c r="BW79" s="80"/>
      <c r="BX79" s="80"/>
      <c r="BY79" s="80"/>
      <c r="BZ79" s="80"/>
      <c r="CA79" s="80"/>
    </row>
    <row r="80" spans="2:79" ht="18" customHeight="1" x14ac:dyDescent="0.25">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1"/>
      <c r="BH80" s="81"/>
      <c r="BI80" s="81"/>
      <c r="BJ80" s="81"/>
      <c r="BK80" s="80"/>
      <c r="BL80" s="80"/>
      <c r="BM80" s="80"/>
      <c r="BN80" s="80"/>
      <c r="BO80" s="80"/>
      <c r="BP80" s="80"/>
      <c r="BQ80" s="80"/>
      <c r="BR80" s="80"/>
      <c r="BS80" s="80"/>
      <c r="BT80" s="80"/>
      <c r="BU80" s="80"/>
      <c r="BV80" s="80"/>
      <c r="BW80" s="80"/>
      <c r="BX80" s="80"/>
      <c r="BY80" s="80"/>
      <c r="BZ80" s="80"/>
      <c r="CA80" s="80"/>
    </row>
    <row r="81" spans="35:79" ht="18" customHeight="1" x14ac:dyDescent="0.25">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1"/>
      <c r="BH81" s="81"/>
      <c r="BI81" s="81"/>
      <c r="BJ81" s="81"/>
      <c r="BK81" s="80"/>
      <c r="BL81" s="80"/>
      <c r="BM81" s="80"/>
      <c r="BN81" s="80"/>
      <c r="BO81" s="80"/>
      <c r="BP81" s="80"/>
      <c r="BQ81" s="80"/>
      <c r="BR81" s="80"/>
      <c r="BS81" s="80"/>
      <c r="BT81" s="80"/>
      <c r="BU81" s="80"/>
      <c r="BV81" s="80"/>
      <c r="BW81" s="80"/>
      <c r="BX81" s="80"/>
      <c r="BY81" s="80"/>
      <c r="BZ81" s="80"/>
      <c r="CA81" s="80"/>
    </row>
    <row r="82" spans="35:79" ht="18" customHeight="1" x14ac:dyDescent="0.25">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1"/>
      <c r="BH82" s="81"/>
      <c r="BI82" s="81"/>
      <c r="BJ82" s="81"/>
      <c r="BK82" s="80"/>
      <c r="BL82" s="80"/>
      <c r="BM82" s="80"/>
      <c r="BN82" s="80"/>
      <c r="BO82" s="80"/>
      <c r="BP82" s="80"/>
      <c r="BQ82" s="80"/>
      <c r="BR82" s="80"/>
      <c r="BS82" s="80"/>
      <c r="BT82" s="80"/>
      <c r="BU82" s="80"/>
      <c r="BV82" s="80"/>
      <c r="BW82" s="80"/>
      <c r="BX82" s="80"/>
      <c r="BY82" s="80"/>
      <c r="BZ82" s="80"/>
      <c r="CA82" s="80"/>
    </row>
    <row r="83" spans="35:79" ht="18" customHeight="1" x14ac:dyDescent="0.25">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1"/>
      <c r="BH83" s="81"/>
      <c r="BI83" s="81"/>
      <c r="BJ83" s="81"/>
      <c r="BK83" s="80"/>
      <c r="BL83" s="80"/>
      <c r="BM83" s="80"/>
      <c r="BN83" s="80"/>
      <c r="BO83" s="80"/>
      <c r="BP83" s="80"/>
      <c r="BQ83" s="80"/>
      <c r="BR83" s="80"/>
      <c r="BS83" s="80"/>
      <c r="BT83" s="80"/>
      <c r="BU83" s="80"/>
      <c r="BV83" s="80"/>
      <c r="BW83" s="80"/>
      <c r="BX83" s="80"/>
      <c r="BY83" s="80"/>
      <c r="BZ83" s="80"/>
      <c r="CA83" s="80"/>
    </row>
    <row r="84" spans="35:79" ht="18" customHeight="1" x14ac:dyDescent="0.25">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1"/>
      <c r="BH84" s="81"/>
      <c r="BI84" s="81"/>
      <c r="BJ84" s="81"/>
      <c r="BK84" s="80"/>
      <c r="BL84" s="80"/>
      <c r="BM84" s="80"/>
      <c r="BN84" s="80"/>
      <c r="BO84" s="80"/>
      <c r="BP84" s="80"/>
      <c r="BQ84" s="80"/>
      <c r="BR84" s="80"/>
      <c r="BS84" s="80"/>
      <c r="BT84" s="80"/>
      <c r="BU84" s="80"/>
      <c r="BV84" s="80"/>
      <c r="BW84" s="80"/>
      <c r="BX84" s="80"/>
      <c r="BY84" s="80"/>
      <c r="BZ84" s="80"/>
      <c r="CA84" s="80"/>
    </row>
    <row r="85" spans="35:79" ht="18" customHeight="1" x14ac:dyDescent="0.25">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1"/>
      <c r="BH85" s="81"/>
      <c r="BI85" s="81"/>
      <c r="BJ85" s="81"/>
      <c r="BK85" s="80"/>
      <c r="BL85" s="80"/>
      <c r="BM85" s="80"/>
      <c r="BN85" s="80"/>
      <c r="BO85" s="80"/>
      <c r="BP85" s="80"/>
      <c r="BQ85" s="80"/>
      <c r="BR85" s="80"/>
      <c r="BS85" s="80"/>
      <c r="BT85" s="80"/>
      <c r="BU85" s="80"/>
      <c r="BV85" s="80"/>
      <c r="BW85" s="80"/>
      <c r="BX85" s="80"/>
      <c r="BY85" s="80"/>
      <c r="BZ85" s="80"/>
      <c r="CA85" s="80"/>
    </row>
    <row r="86" spans="35:79" ht="18" customHeight="1" x14ac:dyDescent="0.25">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1"/>
      <c r="BH86" s="81"/>
      <c r="BI86" s="81"/>
      <c r="BJ86" s="81"/>
      <c r="BK86" s="80"/>
      <c r="BL86" s="80"/>
      <c r="BM86" s="80"/>
      <c r="BN86" s="80"/>
      <c r="BO86" s="80"/>
      <c r="BP86" s="80"/>
      <c r="BQ86" s="80"/>
      <c r="BR86" s="80"/>
      <c r="BS86" s="80"/>
      <c r="BT86" s="80"/>
      <c r="BU86" s="80"/>
      <c r="BV86" s="80"/>
      <c r="BW86" s="80"/>
      <c r="BX86" s="80"/>
      <c r="BY86" s="80"/>
      <c r="BZ86" s="80"/>
      <c r="CA86" s="80"/>
    </row>
    <row r="87" spans="35:79" ht="18" customHeight="1" x14ac:dyDescent="0.25">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1"/>
      <c r="BH87" s="81"/>
      <c r="BI87" s="81"/>
      <c r="BJ87" s="81"/>
      <c r="BK87" s="80"/>
      <c r="BL87" s="80"/>
      <c r="BM87" s="80"/>
      <c r="BN87" s="80"/>
      <c r="BO87" s="80"/>
      <c r="BP87" s="80"/>
      <c r="BQ87" s="80"/>
      <c r="BR87" s="80"/>
      <c r="BS87" s="80"/>
      <c r="BT87" s="80"/>
      <c r="BU87" s="80"/>
      <c r="BV87" s="80"/>
      <c r="BW87" s="80"/>
      <c r="BX87" s="80"/>
      <c r="BY87" s="80"/>
      <c r="BZ87" s="80"/>
      <c r="CA87" s="80"/>
    </row>
    <row r="88" spans="35:79" ht="18" customHeight="1" x14ac:dyDescent="0.25">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1"/>
      <c r="BH88" s="81"/>
      <c r="BI88" s="81"/>
      <c r="BJ88" s="81"/>
      <c r="BK88" s="80"/>
      <c r="BL88" s="80"/>
      <c r="BM88" s="80"/>
      <c r="BN88" s="80"/>
      <c r="BO88" s="80"/>
      <c r="BP88" s="80"/>
      <c r="BQ88" s="80"/>
      <c r="BR88" s="80"/>
      <c r="BS88" s="80"/>
      <c r="BT88" s="80"/>
      <c r="BU88" s="80"/>
      <c r="BV88" s="80"/>
      <c r="BW88" s="80"/>
      <c r="BX88" s="80"/>
      <c r="BY88" s="80"/>
      <c r="BZ88" s="80"/>
      <c r="CA88" s="80"/>
    </row>
  </sheetData>
  <mergeCells count="178">
    <mergeCell ref="B9:BB9"/>
    <mergeCell ref="B12:BB12"/>
    <mergeCell ref="B13:BB13"/>
    <mergeCell ref="B14:BB14"/>
    <mergeCell ref="W17:X17"/>
    <mergeCell ref="Y17:Z17"/>
    <mergeCell ref="B3:BB3"/>
    <mergeCell ref="B4:BB4"/>
    <mergeCell ref="B5:BB5"/>
    <mergeCell ref="B6:BB6"/>
    <mergeCell ref="B7:BB7"/>
    <mergeCell ref="B8:BB8"/>
    <mergeCell ref="AT25:BB25"/>
    <mergeCell ref="C26:N26"/>
    <mergeCell ref="O26:AI26"/>
    <mergeCell ref="B19:BB19"/>
    <mergeCell ref="C23:N23"/>
    <mergeCell ref="AK23:AR23"/>
    <mergeCell ref="AT23:BB23"/>
    <mergeCell ref="C24:N24"/>
    <mergeCell ref="O24:Q24"/>
    <mergeCell ref="C27:N27"/>
    <mergeCell ref="O27:R27"/>
    <mergeCell ref="C28:N28"/>
    <mergeCell ref="O28:Q28"/>
    <mergeCell ref="C29:N29"/>
    <mergeCell ref="B31:Y33"/>
    <mergeCell ref="C25:N25"/>
    <mergeCell ref="O25:Q25"/>
    <mergeCell ref="AK25:AR25"/>
    <mergeCell ref="B34:Y34"/>
    <mergeCell ref="Z34:AD34"/>
    <mergeCell ref="AE34:AJ34"/>
    <mergeCell ref="AK34:AX34"/>
    <mergeCell ref="AY34:BB34"/>
    <mergeCell ref="BC34:BF34"/>
    <mergeCell ref="Z31:AD33"/>
    <mergeCell ref="AE31:AJ33"/>
    <mergeCell ref="AK31:AX33"/>
    <mergeCell ref="AY31:BB33"/>
    <mergeCell ref="BC31:BF33"/>
    <mergeCell ref="BG34:BJ34"/>
    <mergeCell ref="BK34:BP34"/>
    <mergeCell ref="BQ34:BW34"/>
    <mergeCell ref="BX34:CC34"/>
    <mergeCell ref="CD34:CI34"/>
    <mergeCell ref="BK31:BP33"/>
    <mergeCell ref="BQ31:BW33"/>
    <mergeCell ref="BX31:CC33"/>
    <mergeCell ref="CD31:CI33"/>
    <mergeCell ref="BG31:BJ33"/>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Q41:CC41"/>
    <mergeCell ref="CD41:CI41"/>
    <mergeCell ref="BQ40:BW40"/>
    <mergeCell ref="BX40:CC40"/>
    <mergeCell ref="CD40:CI40"/>
    <mergeCell ref="B40:Y40"/>
    <mergeCell ref="Z40:AD40"/>
    <mergeCell ref="AE40:AJ40"/>
    <mergeCell ref="P46:U46"/>
    <mergeCell ref="V46:AB46"/>
    <mergeCell ref="AC46:AH46"/>
    <mergeCell ref="BG40:BJ40"/>
    <mergeCell ref="BK40:BP40"/>
    <mergeCell ref="AK40:AX40"/>
    <mergeCell ref="AY40:BB40"/>
    <mergeCell ref="BC40:BF40"/>
    <mergeCell ref="B43:AH43"/>
    <mergeCell ref="B41:AJ41"/>
    <mergeCell ref="AK41:BJ41"/>
    <mergeCell ref="BK41:BP41"/>
    <mergeCell ref="P47:U47"/>
    <mergeCell ref="V47:AB47"/>
    <mergeCell ref="AC47:AH47"/>
    <mergeCell ref="B44:O44"/>
    <mergeCell ref="P44:U44"/>
    <mergeCell ref="V44:AB44"/>
    <mergeCell ref="AC44:AH44"/>
    <mergeCell ref="P45:U45"/>
    <mergeCell ref="V45:AB45"/>
    <mergeCell ref="AC45:AH45"/>
    <mergeCell ref="P50:U50"/>
    <mergeCell ref="V50:AB50"/>
    <mergeCell ref="AC50:AH50"/>
    <mergeCell ref="P51:U51"/>
    <mergeCell ref="V51:AB51"/>
    <mergeCell ref="AC51:AH51"/>
    <mergeCell ref="P48:U48"/>
    <mergeCell ref="V48:AB48"/>
    <mergeCell ref="AC48:AH48"/>
    <mergeCell ref="P49:U49"/>
    <mergeCell ref="V49:AB49"/>
    <mergeCell ref="AC49:AH49"/>
    <mergeCell ref="P54:U54"/>
    <mergeCell ref="V54:AB54"/>
    <mergeCell ref="AC54:AH54"/>
    <mergeCell ref="P55:U55"/>
    <mergeCell ref="V55:AB55"/>
    <mergeCell ref="AC55:AH55"/>
    <mergeCell ref="P52:U52"/>
    <mergeCell ref="V52:AB52"/>
    <mergeCell ref="AC52:AH52"/>
    <mergeCell ref="P53:U53"/>
    <mergeCell ref="V53:AB53"/>
    <mergeCell ref="AC53:AH53"/>
    <mergeCell ref="P58:U58"/>
    <mergeCell ref="V58:AB58"/>
    <mergeCell ref="AC58:AH58"/>
    <mergeCell ref="P59:U59"/>
    <mergeCell ref="V59:AB59"/>
    <mergeCell ref="AC59:AH59"/>
    <mergeCell ref="P56:U56"/>
    <mergeCell ref="V56:AB56"/>
    <mergeCell ref="AC56:AH56"/>
    <mergeCell ref="P57:U57"/>
    <mergeCell ref="V57:AB57"/>
    <mergeCell ref="AC57:AH57"/>
    <mergeCell ref="P62:U62"/>
    <mergeCell ref="V62:AB62"/>
    <mergeCell ref="AC62:AH62"/>
    <mergeCell ref="P63:U63"/>
    <mergeCell ref="V63:AB63"/>
    <mergeCell ref="AC63:AH63"/>
    <mergeCell ref="P60:U60"/>
    <mergeCell ref="V60:AB60"/>
    <mergeCell ref="AC60:AH60"/>
    <mergeCell ref="P61:U61"/>
    <mergeCell ref="V61:AB61"/>
    <mergeCell ref="AC61:AH61"/>
    <mergeCell ref="P66:U66"/>
    <mergeCell ref="V66:AB66"/>
    <mergeCell ref="AC66:AH66"/>
    <mergeCell ref="P67:U67"/>
    <mergeCell ref="V67:AB67"/>
    <mergeCell ref="AC67:AH67"/>
    <mergeCell ref="P64:U64"/>
    <mergeCell ref="V64:AB64"/>
    <mergeCell ref="AC64:AH64"/>
    <mergeCell ref="P65:U65"/>
    <mergeCell ref="V65:AB65"/>
    <mergeCell ref="AC65:AH65"/>
    <mergeCell ref="P70:U70"/>
    <mergeCell ref="V70:AB70"/>
    <mergeCell ref="AC70:AH70"/>
    <mergeCell ref="P71:U71"/>
    <mergeCell ref="V71:AB71"/>
    <mergeCell ref="AC71:AH71"/>
    <mergeCell ref="P68:U68"/>
    <mergeCell ref="V68:AB68"/>
    <mergeCell ref="AC68:AH68"/>
    <mergeCell ref="P69:U69"/>
    <mergeCell ref="V69:AB69"/>
    <mergeCell ref="AC69:AH69"/>
    <mergeCell ref="P74:U74"/>
    <mergeCell ref="V74:AB74"/>
    <mergeCell ref="AC74:AH74"/>
    <mergeCell ref="P72:U72"/>
    <mergeCell ref="V72:AB72"/>
    <mergeCell ref="AC72:AH72"/>
    <mergeCell ref="P73:U73"/>
    <mergeCell ref="V73:AB73"/>
    <mergeCell ref="AC73:AH73"/>
  </mergeCells>
  <conditionalFormatting sqref="AC45:AH74">
    <cfRule type="cellIs" dxfId="9" priority="1" operator="lessThan">
      <formula>0</formula>
    </cfRule>
    <cfRule type="cellIs" dxfId="8" priority="2" operator="greaterThan">
      <formula>0</formula>
    </cfRule>
  </conditionalFormatting>
  <dataValidations count="1">
    <dataValidation type="list" allowBlank="1" showInputMessage="1" showErrorMessage="1" error="NO SE SELECCIONÓ UN CARGO DE LA LISTA" prompt="SELECCIONE UN CARGO DE LA LISTA" sqref="AK34:AX34 AK40:AX40">
      <formula1>$B$45:$B$74</formula1>
    </dataValidation>
  </dataValidations>
  <printOptions horizontalCentered="1"/>
  <pageMargins left="0" right="0" top="0" bottom="0" header="0.31496062992125984" footer="0.31496062992125984"/>
  <pageSetup scale="4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92D050"/>
  </sheetPr>
  <dimension ref="A1:CJ150"/>
  <sheetViews>
    <sheetView zoomScale="90" zoomScaleNormal="90" workbookViewId="0">
      <selection activeCell="B33" sqref="B33:AP33"/>
    </sheetView>
  </sheetViews>
  <sheetFormatPr baseColWidth="10" defaultColWidth="3.42578125" defaultRowHeight="18" customHeight="1" x14ac:dyDescent="0.25"/>
  <cols>
    <col min="1" max="1" width="3.42578125" style="32"/>
    <col min="2" max="25" width="3.42578125" style="32" customWidth="1"/>
    <col min="26" max="30" width="3.42578125" style="32"/>
    <col min="31"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34"/>
      <c r="BD3" s="234"/>
      <c r="BE3" s="234"/>
      <c r="BF3" s="234"/>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35"/>
      <c r="BD4" s="235"/>
      <c r="BE4" s="235"/>
      <c r="BF4" s="235"/>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236"/>
      <c r="BD5" s="236"/>
      <c r="BE5" s="236"/>
      <c r="BF5" s="236"/>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236"/>
      <c r="BD6" s="236"/>
      <c r="BE6" s="236"/>
      <c r="BF6" s="236"/>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36"/>
      <c r="BD7" s="236"/>
      <c r="BE7" s="236"/>
      <c r="BF7" s="236"/>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236"/>
      <c r="BD8" s="236"/>
      <c r="BE8" s="236"/>
      <c r="BF8" s="236"/>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37"/>
      <c r="BD9" s="237"/>
      <c r="BE9" s="237"/>
      <c r="BF9" s="237"/>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35"/>
      <c r="BD12" s="235"/>
      <c r="BE12" s="235"/>
      <c r="BF12" s="235"/>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38"/>
      <c r="BD13" s="238"/>
      <c r="BE13" s="238"/>
      <c r="BF13" s="238"/>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38"/>
      <c r="BD14" s="238"/>
      <c r="BE14" s="238"/>
      <c r="BF14" s="238"/>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v>2017</v>
      </c>
      <c r="Z17" s="280"/>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35"/>
      <c r="X18" s="235"/>
      <c r="Y18" s="241"/>
      <c r="Z18" s="241"/>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39"/>
      <c r="BD19" s="239"/>
      <c r="BE19" s="239"/>
      <c r="BF19" s="239"/>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43" t="s">
        <v>782</v>
      </c>
      <c r="P23" s="43"/>
      <c r="Q23" s="43"/>
      <c r="R23" s="43"/>
      <c r="S23" s="43"/>
      <c r="T23" s="43"/>
      <c r="U23" s="43"/>
      <c r="V23" s="43"/>
      <c r="W23" s="43"/>
      <c r="X23" s="43"/>
      <c r="Y23" s="43"/>
      <c r="Z23" s="43"/>
      <c r="AA23" s="43"/>
      <c r="AB23" s="43"/>
      <c r="AC23" s="43"/>
      <c r="AD23" s="43"/>
      <c r="AE23" s="43"/>
      <c r="AF23" s="43"/>
      <c r="AG23" s="43"/>
      <c r="AH23" s="43"/>
      <c r="AI23" s="43"/>
      <c r="AJ23" s="43"/>
      <c r="AK23" s="268" t="s">
        <v>101</v>
      </c>
      <c r="AL23" s="268"/>
      <c r="AM23" s="268"/>
      <c r="AN23" s="268"/>
      <c r="AO23" s="268"/>
      <c r="AP23" s="268"/>
      <c r="AQ23" s="268"/>
      <c r="AR23" s="268"/>
      <c r="AS23" s="240"/>
      <c r="AT23" s="270">
        <f>+CD35+CD41+CD47+CD53+CD59+CD70+CD81+CD92+CD103</f>
        <v>17610764.705882352</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783</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v>0.2</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270">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f>
        <v>928576314.83294094</v>
      </c>
      <c r="AU25" s="271"/>
      <c r="AV25" s="271"/>
      <c r="AW25" s="271"/>
      <c r="AX25" s="271"/>
      <c r="AY25" s="271"/>
      <c r="AZ25" s="271"/>
      <c r="BA25" s="271"/>
      <c r="BB25" s="27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27" customHeight="1" x14ac:dyDescent="0.25">
      <c r="B26" s="56"/>
      <c r="C26" s="647" t="s">
        <v>89</v>
      </c>
      <c r="D26" s="647"/>
      <c r="E26" s="647"/>
      <c r="F26" s="647"/>
      <c r="G26" s="647"/>
      <c r="H26" s="647"/>
      <c r="I26" s="647"/>
      <c r="J26" s="647"/>
      <c r="K26" s="647"/>
      <c r="L26" s="647"/>
      <c r="M26" s="647"/>
      <c r="N26" s="647"/>
      <c r="O26" s="648" t="s">
        <v>789</v>
      </c>
      <c r="P26" s="648"/>
      <c r="Q26" s="648"/>
      <c r="R26" s="648"/>
      <c r="S26" s="648"/>
      <c r="T26" s="648"/>
      <c r="U26" s="648"/>
      <c r="V26" s="648"/>
      <c r="W26" s="648"/>
      <c r="X26" s="648"/>
      <c r="Y26" s="648"/>
      <c r="Z26" s="648"/>
      <c r="AA26" s="648"/>
      <c r="AB26" s="648"/>
      <c r="AC26" s="648"/>
      <c r="AD26" s="648"/>
      <c r="AE26" s="648"/>
      <c r="AF26" s="648"/>
      <c r="AG26" s="648"/>
      <c r="AH26" s="648"/>
      <c r="AI26" s="648"/>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73</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v>0.05</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43" t="s">
        <v>108</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1:88"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1:88" ht="36" customHeight="1" thickBot="1" x14ac:dyDescent="0.3">
      <c r="B34" s="324" t="s">
        <v>808</v>
      </c>
      <c r="C34" s="325"/>
      <c r="D34" s="325"/>
      <c r="E34" s="325"/>
      <c r="F34" s="325"/>
      <c r="G34" s="325"/>
      <c r="H34" s="325"/>
      <c r="I34" s="325"/>
      <c r="J34" s="325"/>
      <c r="K34" s="325"/>
      <c r="L34" s="325"/>
      <c r="M34" s="325"/>
      <c r="N34" s="325"/>
      <c r="O34" s="325"/>
      <c r="P34" s="325"/>
      <c r="Q34" s="325"/>
      <c r="R34" s="325"/>
      <c r="S34" s="325"/>
      <c r="T34" s="325"/>
      <c r="U34" s="325"/>
      <c r="V34" s="325"/>
      <c r="W34" s="325"/>
      <c r="X34" s="325"/>
      <c r="Y34" s="326"/>
      <c r="Z34" s="333" t="s">
        <v>816</v>
      </c>
      <c r="AA34" s="334"/>
      <c r="AB34" s="334"/>
      <c r="AC34" s="334"/>
      <c r="AD34" s="335"/>
      <c r="AE34" s="333">
        <v>12</v>
      </c>
      <c r="AF34" s="334"/>
      <c r="AG34" s="334"/>
      <c r="AH34" s="334"/>
      <c r="AI34" s="334"/>
      <c r="AJ34" s="334"/>
      <c r="AK34" s="606"/>
      <c r="AL34" s="607"/>
      <c r="AM34" s="607"/>
      <c r="AN34" s="607"/>
      <c r="AO34" s="607"/>
      <c r="AP34" s="607"/>
      <c r="AQ34" s="607"/>
      <c r="AR34" s="607"/>
      <c r="AS34" s="607"/>
      <c r="AT34" s="607"/>
      <c r="AU34" s="607"/>
      <c r="AV34" s="607"/>
      <c r="AW34" s="607"/>
      <c r="AX34" s="608"/>
      <c r="AY34" s="345"/>
      <c r="AZ34" s="346"/>
      <c r="BA34" s="346"/>
      <c r="BB34" s="347"/>
      <c r="BC34" s="699">
        <f>+$AE$34*AY34</f>
        <v>0</v>
      </c>
      <c r="BD34" s="697"/>
      <c r="BE34" s="697"/>
      <c r="BF34" s="700"/>
      <c r="BG34" s="285"/>
      <c r="BH34" s="286"/>
      <c r="BI34" s="286"/>
      <c r="BJ34" s="287"/>
      <c r="BK34" s="693">
        <f>+AY34*BG34</f>
        <v>0</v>
      </c>
      <c r="BL34" s="694"/>
      <c r="BM34" s="694"/>
      <c r="BN34" s="694"/>
      <c r="BO34" s="694"/>
      <c r="BP34" s="695"/>
      <c r="BQ34" s="291">
        <v>100000</v>
      </c>
      <c r="BR34" s="292"/>
      <c r="BS34" s="292"/>
      <c r="BT34" s="292"/>
      <c r="BU34" s="292"/>
      <c r="BV34" s="292"/>
      <c r="BW34" s="293"/>
      <c r="BX34" s="291">
        <f>+(((BK35+BQ34)*15)/85)</f>
        <v>17647.058823529413</v>
      </c>
      <c r="BY34" s="292"/>
      <c r="BZ34" s="292"/>
      <c r="CA34" s="292"/>
      <c r="CB34" s="292"/>
      <c r="CC34" s="293"/>
      <c r="CD34" s="291">
        <f>+BK35+BQ34+BX34</f>
        <v>117647.05882352941</v>
      </c>
      <c r="CE34" s="292"/>
      <c r="CF34" s="292"/>
      <c r="CG34" s="292"/>
      <c r="CH34" s="292"/>
      <c r="CI34" s="293"/>
    </row>
    <row r="35" spans="1:88" ht="18" customHeight="1" thickBot="1" x14ac:dyDescent="0.3">
      <c r="B35" s="377"/>
      <c r="C35" s="378"/>
      <c r="D35" s="378"/>
      <c r="E35" s="378"/>
      <c r="F35" s="378"/>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8"/>
      <c r="AE35" s="378"/>
      <c r="AF35" s="378"/>
      <c r="AG35" s="378"/>
      <c r="AH35" s="378"/>
      <c r="AI35" s="378"/>
      <c r="AJ35" s="379"/>
      <c r="AK35" s="380" t="s">
        <v>3</v>
      </c>
      <c r="AL35" s="381"/>
      <c r="AM35" s="381"/>
      <c r="AN35" s="381"/>
      <c r="AO35" s="381"/>
      <c r="AP35" s="381"/>
      <c r="AQ35" s="381"/>
      <c r="AR35" s="381"/>
      <c r="AS35" s="381"/>
      <c r="AT35" s="381"/>
      <c r="AU35" s="381"/>
      <c r="AV35" s="381"/>
      <c r="AW35" s="381"/>
      <c r="AX35" s="381"/>
      <c r="AY35" s="382"/>
      <c r="AZ35" s="382"/>
      <c r="BA35" s="382"/>
      <c r="BB35" s="382"/>
      <c r="BC35" s="382"/>
      <c r="BD35" s="382"/>
      <c r="BE35" s="382"/>
      <c r="BF35" s="382"/>
      <c r="BG35" s="382"/>
      <c r="BH35" s="382"/>
      <c r="BI35" s="382"/>
      <c r="BJ35" s="383"/>
      <c r="BK35" s="384">
        <f>SUM(BK34:BK34)</f>
        <v>0</v>
      </c>
      <c r="BL35" s="385"/>
      <c r="BM35" s="385"/>
      <c r="BN35" s="385"/>
      <c r="BO35" s="385"/>
      <c r="BP35" s="386"/>
      <c r="BQ35" s="387" t="s">
        <v>100</v>
      </c>
      <c r="BR35" s="388"/>
      <c r="BS35" s="388"/>
      <c r="BT35" s="388"/>
      <c r="BU35" s="388"/>
      <c r="BV35" s="388"/>
      <c r="BW35" s="388"/>
      <c r="BX35" s="388"/>
      <c r="BY35" s="388"/>
      <c r="BZ35" s="388"/>
      <c r="CA35" s="388"/>
      <c r="CB35" s="388"/>
      <c r="CC35" s="389"/>
      <c r="CD35" s="390">
        <f>+CD34*AE34</f>
        <v>1411764.705882353</v>
      </c>
      <c r="CE35" s="390"/>
      <c r="CF35" s="390"/>
      <c r="CG35" s="390"/>
      <c r="CH35" s="390"/>
      <c r="CI35" s="391"/>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48" t="s">
        <v>0</v>
      </c>
      <c r="C37" s="349"/>
      <c r="D37" s="349"/>
      <c r="E37" s="349"/>
      <c r="F37" s="349"/>
      <c r="G37" s="349"/>
      <c r="H37" s="349"/>
      <c r="I37" s="349"/>
      <c r="J37" s="349"/>
      <c r="K37" s="349"/>
      <c r="L37" s="349"/>
      <c r="M37" s="349"/>
      <c r="N37" s="349"/>
      <c r="O37" s="349"/>
      <c r="P37" s="349"/>
      <c r="Q37" s="349"/>
      <c r="R37" s="349"/>
      <c r="S37" s="349"/>
      <c r="T37" s="349"/>
      <c r="U37" s="349"/>
      <c r="V37" s="349"/>
      <c r="W37" s="349"/>
      <c r="X37" s="349"/>
      <c r="Y37" s="350"/>
      <c r="Z37" s="348" t="s">
        <v>80</v>
      </c>
      <c r="AA37" s="349"/>
      <c r="AB37" s="349"/>
      <c r="AC37" s="349"/>
      <c r="AD37" s="350"/>
      <c r="AE37" s="357" t="s">
        <v>79</v>
      </c>
      <c r="AF37" s="358"/>
      <c r="AG37" s="358"/>
      <c r="AH37" s="358"/>
      <c r="AI37" s="358"/>
      <c r="AJ37" s="359"/>
      <c r="AK37" s="357" t="s">
        <v>81</v>
      </c>
      <c r="AL37" s="358"/>
      <c r="AM37" s="358"/>
      <c r="AN37" s="358"/>
      <c r="AO37" s="358"/>
      <c r="AP37" s="358"/>
      <c r="AQ37" s="358"/>
      <c r="AR37" s="358"/>
      <c r="AS37" s="358"/>
      <c r="AT37" s="358"/>
      <c r="AU37" s="358"/>
      <c r="AV37" s="358"/>
      <c r="AW37" s="358"/>
      <c r="AX37" s="359"/>
      <c r="AY37" s="357" t="s">
        <v>1</v>
      </c>
      <c r="AZ37" s="358"/>
      <c r="BA37" s="358"/>
      <c r="BB37" s="359"/>
      <c r="BC37" s="348" t="s">
        <v>104</v>
      </c>
      <c r="BD37" s="349"/>
      <c r="BE37" s="349"/>
      <c r="BF37" s="350"/>
      <c r="BG37" s="366" t="s">
        <v>82</v>
      </c>
      <c r="BH37" s="367"/>
      <c r="BI37" s="367"/>
      <c r="BJ37" s="368"/>
      <c r="BK37" s="315" t="s">
        <v>99</v>
      </c>
      <c r="BL37" s="316"/>
      <c r="BM37" s="316"/>
      <c r="BN37" s="316"/>
      <c r="BO37" s="316"/>
      <c r="BP37" s="317"/>
      <c r="BQ37" s="315" t="s">
        <v>83</v>
      </c>
      <c r="BR37" s="316"/>
      <c r="BS37" s="316"/>
      <c r="BT37" s="316"/>
      <c r="BU37" s="316"/>
      <c r="BV37" s="316"/>
      <c r="BW37" s="317"/>
      <c r="BX37" s="315" t="s">
        <v>84</v>
      </c>
      <c r="BY37" s="316"/>
      <c r="BZ37" s="316"/>
      <c r="CA37" s="316"/>
      <c r="CB37" s="316"/>
      <c r="CC37" s="317"/>
      <c r="CD37" s="315" t="s">
        <v>85</v>
      </c>
      <c r="CE37" s="316"/>
      <c r="CF37" s="316"/>
      <c r="CG37" s="316"/>
      <c r="CH37" s="316"/>
      <c r="CI37" s="317"/>
    </row>
    <row r="38" spans="1:88" ht="18" customHeight="1" x14ac:dyDescent="0.25">
      <c r="A38" s="75"/>
      <c r="B38" s="351"/>
      <c r="C38" s="352"/>
      <c r="D38" s="352"/>
      <c r="E38" s="352"/>
      <c r="F38" s="352"/>
      <c r="G38" s="352"/>
      <c r="H38" s="352"/>
      <c r="I38" s="352"/>
      <c r="J38" s="352"/>
      <c r="K38" s="352"/>
      <c r="L38" s="352"/>
      <c r="M38" s="352"/>
      <c r="N38" s="352"/>
      <c r="O38" s="352"/>
      <c r="P38" s="352"/>
      <c r="Q38" s="352"/>
      <c r="R38" s="352"/>
      <c r="S38" s="352"/>
      <c r="T38" s="352"/>
      <c r="U38" s="352"/>
      <c r="V38" s="352"/>
      <c r="W38" s="352"/>
      <c r="X38" s="352"/>
      <c r="Y38" s="353"/>
      <c r="Z38" s="351"/>
      <c r="AA38" s="352"/>
      <c r="AB38" s="352"/>
      <c r="AC38" s="352"/>
      <c r="AD38" s="353"/>
      <c r="AE38" s="360"/>
      <c r="AF38" s="361"/>
      <c r="AG38" s="361"/>
      <c r="AH38" s="361"/>
      <c r="AI38" s="361"/>
      <c r="AJ38" s="362"/>
      <c r="AK38" s="360"/>
      <c r="AL38" s="361"/>
      <c r="AM38" s="361"/>
      <c r="AN38" s="361"/>
      <c r="AO38" s="361"/>
      <c r="AP38" s="361"/>
      <c r="AQ38" s="361"/>
      <c r="AR38" s="361"/>
      <c r="AS38" s="361"/>
      <c r="AT38" s="361"/>
      <c r="AU38" s="361"/>
      <c r="AV38" s="361"/>
      <c r="AW38" s="361"/>
      <c r="AX38" s="362"/>
      <c r="AY38" s="360"/>
      <c r="AZ38" s="361"/>
      <c r="BA38" s="361"/>
      <c r="BB38" s="362"/>
      <c r="BC38" s="351"/>
      <c r="BD38" s="352"/>
      <c r="BE38" s="352"/>
      <c r="BF38" s="353"/>
      <c r="BG38" s="369"/>
      <c r="BH38" s="370"/>
      <c r="BI38" s="370"/>
      <c r="BJ38" s="371"/>
      <c r="BK38" s="318"/>
      <c r="BL38" s="319"/>
      <c r="BM38" s="319"/>
      <c r="BN38" s="319"/>
      <c r="BO38" s="319"/>
      <c r="BP38" s="320"/>
      <c r="BQ38" s="318"/>
      <c r="BR38" s="319"/>
      <c r="BS38" s="319"/>
      <c r="BT38" s="319"/>
      <c r="BU38" s="319"/>
      <c r="BV38" s="319"/>
      <c r="BW38" s="320"/>
      <c r="BX38" s="318"/>
      <c r="BY38" s="319"/>
      <c r="BZ38" s="319"/>
      <c r="CA38" s="319"/>
      <c r="CB38" s="319"/>
      <c r="CC38" s="320"/>
      <c r="CD38" s="318"/>
      <c r="CE38" s="319"/>
      <c r="CF38" s="319"/>
      <c r="CG38" s="319"/>
      <c r="CH38" s="319"/>
      <c r="CI38" s="320"/>
    </row>
    <row r="39" spans="1:88" ht="18" customHeight="1" thickBot="1" x14ac:dyDescent="0.3">
      <c r="A39" s="75"/>
      <c r="B39" s="354"/>
      <c r="C39" s="355"/>
      <c r="D39" s="355"/>
      <c r="E39" s="355"/>
      <c r="F39" s="355"/>
      <c r="G39" s="355"/>
      <c r="H39" s="355"/>
      <c r="I39" s="355"/>
      <c r="J39" s="355"/>
      <c r="K39" s="355"/>
      <c r="L39" s="355"/>
      <c r="M39" s="355"/>
      <c r="N39" s="355"/>
      <c r="O39" s="355"/>
      <c r="P39" s="355"/>
      <c r="Q39" s="355"/>
      <c r="R39" s="355"/>
      <c r="S39" s="355"/>
      <c r="T39" s="355"/>
      <c r="U39" s="355"/>
      <c r="V39" s="355"/>
      <c r="W39" s="355"/>
      <c r="X39" s="355"/>
      <c r="Y39" s="356"/>
      <c r="Z39" s="354"/>
      <c r="AA39" s="355"/>
      <c r="AB39" s="355"/>
      <c r="AC39" s="355"/>
      <c r="AD39" s="356"/>
      <c r="AE39" s="363"/>
      <c r="AF39" s="364"/>
      <c r="AG39" s="364"/>
      <c r="AH39" s="364"/>
      <c r="AI39" s="364"/>
      <c r="AJ39" s="365"/>
      <c r="AK39" s="360"/>
      <c r="AL39" s="361"/>
      <c r="AM39" s="361"/>
      <c r="AN39" s="361"/>
      <c r="AO39" s="361"/>
      <c r="AP39" s="361"/>
      <c r="AQ39" s="361"/>
      <c r="AR39" s="361"/>
      <c r="AS39" s="361"/>
      <c r="AT39" s="361"/>
      <c r="AU39" s="361"/>
      <c r="AV39" s="361"/>
      <c r="AW39" s="361"/>
      <c r="AX39" s="362"/>
      <c r="AY39" s="360"/>
      <c r="AZ39" s="361"/>
      <c r="BA39" s="361"/>
      <c r="BB39" s="362"/>
      <c r="BC39" s="351"/>
      <c r="BD39" s="352"/>
      <c r="BE39" s="352"/>
      <c r="BF39" s="353"/>
      <c r="BG39" s="369"/>
      <c r="BH39" s="370"/>
      <c r="BI39" s="370"/>
      <c r="BJ39" s="371"/>
      <c r="BK39" s="318"/>
      <c r="BL39" s="319"/>
      <c r="BM39" s="319"/>
      <c r="BN39" s="319"/>
      <c r="BO39" s="319"/>
      <c r="BP39" s="320"/>
      <c r="BQ39" s="321"/>
      <c r="BR39" s="322"/>
      <c r="BS39" s="322"/>
      <c r="BT39" s="322"/>
      <c r="BU39" s="322"/>
      <c r="BV39" s="322"/>
      <c r="BW39" s="323"/>
      <c r="BX39" s="321"/>
      <c r="BY39" s="322"/>
      <c r="BZ39" s="322"/>
      <c r="CA39" s="322"/>
      <c r="CB39" s="322"/>
      <c r="CC39" s="323"/>
      <c r="CD39" s="321"/>
      <c r="CE39" s="322"/>
      <c r="CF39" s="322"/>
      <c r="CG39" s="322"/>
      <c r="CH39" s="322"/>
      <c r="CI39" s="323"/>
    </row>
    <row r="40" spans="1:88" ht="18" customHeight="1" thickBot="1" x14ac:dyDescent="0.3">
      <c r="A40" s="75"/>
      <c r="B40" s="324" t="s">
        <v>809</v>
      </c>
      <c r="C40" s="325"/>
      <c r="D40" s="325"/>
      <c r="E40" s="325"/>
      <c r="F40" s="325"/>
      <c r="G40" s="325"/>
      <c r="H40" s="325"/>
      <c r="I40" s="325"/>
      <c r="J40" s="325"/>
      <c r="K40" s="325"/>
      <c r="L40" s="325"/>
      <c r="M40" s="325"/>
      <c r="N40" s="325"/>
      <c r="O40" s="325"/>
      <c r="P40" s="325"/>
      <c r="Q40" s="325"/>
      <c r="R40" s="325"/>
      <c r="S40" s="325"/>
      <c r="T40" s="325"/>
      <c r="U40" s="325"/>
      <c r="V40" s="325"/>
      <c r="W40" s="325"/>
      <c r="X40" s="325"/>
      <c r="Y40" s="326"/>
      <c r="Z40" s="333" t="s">
        <v>817</v>
      </c>
      <c r="AA40" s="334"/>
      <c r="AB40" s="334"/>
      <c r="AC40" s="334"/>
      <c r="AD40" s="335"/>
      <c r="AE40" s="333">
        <v>1</v>
      </c>
      <c r="AF40" s="334"/>
      <c r="AG40" s="334"/>
      <c r="AH40" s="334"/>
      <c r="AI40" s="334"/>
      <c r="AJ40" s="334"/>
      <c r="AK40" s="606"/>
      <c r="AL40" s="607"/>
      <c r="AM40" s="607"/>
      <c r="AN40" s="607"/>
      <c r="AO40" s="607"/>
      <c r="AP40" s="607"/>
      <c r="AQ40" s="607"/>
      <c r="AR40" s="607"/>
      <c r="AS40" s="607"/>
      <c r="AT40" s="607"/>
      <c r="AU40" s="607"/>
      <c r="AV40" s="607"/>
      <c r="AW40" s="607"/>
      <c r="AX40" s="608"/>
      <c r="AY40" s="409"/>
      <c r="AZ40" s="346"/>
      <c r="BA40" s="346"/>
      <c r="BB40" s="410"/>
      <c r="BC40" s="345">
        <f>+$AE$40*AY40</f>
        <v>0</v>
      </c>
      <c r="BD40" s="346"/>
      <c r="BE40" s="346"/>
      <c r="BF40" s="347"/>
      <c r="BG40" s="285"/>
      <c r="BH40" s="286"/>
      <c r="BI40" s="286"/>
      <c r="BJ40" s="287"/>
      <c r="BK40" s="288">
        <f>+AY40*BG40</f>
        <v>0</v>
      </c>
      <c r="BL40" s="289"/>
      <c r="BM40" s="289"/>
      <c r="BN40" s="289"/>
      <c r="BO40" s="289"/>
      <c r="BP40" s="290"/>
      <c r="BQ40" s="291">
        <v>50000</v>
      </c>
      <c r="BR40" s="292"/>
      <c r="BS40" s="292"/>
      <c r="BT40" s="292"/>
      <c r="BU40" s="292"/>
      <c r="BV40" s="292"/>
      <c r="BW40" s="293"/>
      <c r="BX40" s="291">
        <f>+(((BK41+BQ40)*15)/85)</f>
        <v>8823.5294117647063</v>
      </c>
      <c r="BY40" s="292"/>
      <c r="BZ40" s="292"/>
      <c r="CA40" s="292"/>
      <c r="CB40" s="292"/>
      <c r="CC40" s="293"/>
      <c r="CD40" s="291">
        <f>+BK41+BQ40+BX40</f>
        <v>58823.529411764706</v>
      </c>
      <c r="CE40" s="292"/>
      <c r="CF40" s="292"/>
      <c r="CG40" s="292"/>
      <c r="CH40" s="292"/>
      <c r="CI40" s="293"/>
    </row>
    <row r="41" spans="1:88" ht="18" customHeight="1" thickBot="1" x14ac:dyDescent="0.3">
      <c r="A41" s="75"/>
      <c r="B41" s="377"/>
      <c r="C41" s="378"/>
      <c r="D41" s="378"/>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78"/>
      <c r="AI41" s="378"/>
      <c r="AJ41" s="379"/>
      <c r="AK41" s="380" t="s">
        <v>3</v>
      </c>
      <c r="AL41" s="381"/>
      <c r="AM41" s="381"/>
      <c r="AN41" s="381"/>
      <c r="AO41" s="381"/>
      <c r="AP41" s="381"/>
      <c r="AQ41" s="381"/>
      <c r="AR41" s="381"/>
      <c r="AS41" s="381"/>
      <c r="AT41" s="381"/>
      <c r="AU41" s="381"/>
      <c r="AV41" s="381"/>
      <c r="AW41" s="381"/>
      <c r="AX41" s="381"/>
      <c r="AY41" s="382"/>
      <c r="AZ41" s="382"/>
      <c r="BA41" s="382"/>
      <c r="BB41" s="382"/>
      <c r="BC41" s="382"/>
      <c r="BD41" s="382"/>
      <c r="BE41" s="382"/>
      <c r="BF41" s="382"/>
      <c r="BG41" s="382"/>
      <c r="BH41" s="382"/>
      <c r="BI41" s="382"/>
      <c r="BJ41" s="383"/>
      <c r="BK41" s="384">
        <f>SUM(BK40:BK40)</f>
        <v>0</v>
      </c>
      <c r="BL41" s="385"/>
      <c r="BM41" s="385"/>
      <c r="BN41" s="385"/>
      <c r="BO41" s="385"/>
      <c r="BP41" s="386"/>
      <c r="BQ41" s="387" t="s">
        <v>100</v>
      </c>
      <c r="BR41" s="388"/>
      <c r="BS41" s="388"/>
      <c r="BT41" s="388"/>
      <c r="BU41" s="388"/>
      <c r="BV41" s="388"/>
      <c r="BW41" s="388"/>
      <c r="BX41" s="388"/>
      <c r="BY41" s="388"/>
      <c r="BZ41" s="388"/>
      <c r="CA41" s="388"/>
      <c r="CB41" s="388"/>
      <c r="CC41" s="389"/>
      <c r="CD41" s="390">
        <f>+CD40*AE40</f>
        <v>58823.529411764706</v>
      </c>
      <c r="CE41" s="390"/>
      <c r="CF41" s="390"/>
      <c r="CG41" s="390"/>
      <c r="CH41" s="390"/>
      <c r="CI41" s="391"/>
    </row>
    <row r="42" spans="1:88"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88" ht="18" customHeight="1" x14ac:dyDescent="0.25">
      <c r="A43" s="75"/>
      <c r="B43" s="348" t="s">
        <v>0</v>
      </c>
      <c r="C43" s="349"/>
      <c r="D43" s="349"/>
      <c r="E43" s="349"/>
      <c r="F43" s="349"/>
      <c r="G43" s="349"/>
      <c r="H43" s="349"/>
      <c r="I43" s="349"/>
      <c r="J43" s="349"/>
      <c r="K43" s="349"/>
      <c r="L43" s="349"/>
      <c r="M43" s="349"/>
      <c r="N43" s="349"/>
      <c r="O43" s="349"/>
      <c r="P43" s="349"/>
      <c r="Q43" s="349"/>
      <c r="R43" s="349"/>
      <c r="S43" s="349"/>
      <c r="T43" s="349"/>
      <c r="U43" s="349"/>
      <c r="V43" s="349"/>
      <c r="W43" s="349"/>
      <c r="X43" s="349"/>
      <c r="Y43" s="350"/>
      <c r="Z43" s="348" t="s">
        <v>80</v>
      </c>
      <c r="AA43" s="349"/>
      <c r="AB43" s="349"/>
      <c r="AC43" s="349"/>
      <c r="AD43" s="350"/>
      <c r="AE43" s="357" t="s">
        <v>79</v>
      </c>
      <c r="AF43" s="358"/>
      <c r="AG43" s="358"/>
      <c r="AH43" s="358"/>
      <c r="AI43" s="358"/>
      <c r="AJ43" s="359"/>
      <c r="AK43" s="357" t="s">
        <v>81</v>
      </c>
      <c r="AL43" s="358"/>
      <c r="AM43" s="358"/>
      <c r="AN43" s="358"/>
      <c r="AO43" s="358"/>
      <c r="AP43" s="358"/>
      <c r="AQ43" s="358"/>
      <c r="AR43" s="358"/>
      <c r="AS43" s="358"/>
      <c r="AT43" s="358"/>
      <c r="AU43" s="358"/>
      <c r="AV43" s="358"/>
      <c r="AW43" s="358"/>
      <c r="AX43" s="359"/>
      <c r="AY43" s="357" t="s">
        <v>1</v>
      </c>
      <c r="AZ43" s="358"/>
      <c r="BA43" s="358"/>
      <c r="BB43" s="359"/>
      <c r="BC43" s="348" t="s">
        <v>104</v>
      </c>
      <c r="BD43" s="349"/>
      <c r="BE43" s="349"/>
      <c r="BF43" s="350"/>
      <c r="BG43" s="366" t="s">
        <v>82</v>
      </c>
      <c r="BH43" s="367"/>
      <c r="BI43" s="367"/>
      <c r="BJ43" s="368"/>
      <c r="BK43" s="315" t="s">
        <v>99</v>
      </c>
      <c r="BL43" s="316"/>
      <c r="BM43" s="316"/>
      <c r="BN43" s="316"/>
      <c r="BO43" s="316"/>
      <c r="BP43" s="317"/>
      <c r="BQ43" s="315" t="s">
        <v>83</v>
      </c>
      <c r="BR43" s="316"/>
      <c r="BS43" s="316"/>
      <c r="BT43" s="316"/>
      <c r="BU43" s="316"/>
      <c r="BV43" s="316"/>
      <c r="BW43" s="317"/>
      <c r="BX43" s="315" t="s">
        <v>84</v>
      </c>
      <c r="BY43" s="316"/>
      <c r="BZ43" s="316"/>
      <c r="CA43" s="316"/>
      <c r="CB43" s="316"/>
      <c r="CC43" s="317"/>
      <c r="CD43" s="315" t="s">
        <v>85</v>
      </c>
      <c r="CE43" s="316"/>
      <c r="CF43" s="316"/>
      <c r="CG43" s="316"/>
      <c r="CH43" s="316"/>
      <c r="CI43" s="317"/>
    </row>
    <row r="44" spans="1:88" ht="18" customHeight="1" x14ac:dyDescent="0.25">
      <c r="A44" s="75"/>
      <c r="B44" s="351"/>
      <c r="C44" s="352"/>
      <c r="D44" s="352"/>
      <c r="E44" s="352"/>
      <c r="F44" s="352"/>
      <c r="G44" s="352"/>
      <c r="H44" s="352"/>
      <c r="I44" s="352"/>
      <c r="J44" s="352"/>
      <c r="K44" s="352"/>
      <c r="L44" s="352"/>
      <c r="M44" s="352"/>
      <c r="N44" s="352"/>
      <c r="O44" s="352"/>
      <c r="P44" s="352"/>
      <c r="Q44" s="352"/>
      <c r="R44" s="352"/>
      <c r="S44" s="352"/>
      <c r="T44" s="352"/>
      <c r="U44" s="352"/>
      <c r="V44" s="352"/>
      <c r="W44" s="352"/>
      <c r="X44" s="352"/>
      <c r="Y44" s="353"/>
      <c r="Z44" s="351"/>
      <c r="AA44" s="352"/>
      <c r="AB44" s="352"/>
      <c r="AC44" s="352"/>
      <c r="AD44" s="353"/>
      <c r="AE44" s="360"/>
      <c r="AF44" s="361"/>
      <c r="AG44" s="361"/>
      <c r="AH44" s="361"/>
      <c r="AI44" s="361"/>
      <c r="AJ44" s="362"/>
      <c r="AK44" s="360"/>
      <c r="AL44" s="361"/>
      <c r="AM44" s="361"/>
      <c r="AN44" s="361"/>
      <c r="AO44" s="361"/>
      <c r="AP44" s="361"/>
      <c r="AQ44" s="361"/>
      <c r="AR44" s="361"/>
      <c r="AS44" s="361"/>
      <c r="AT44" s="361"/>
      <c r="AU44" s="361"/>
      <c r="AV44" s="361"/>
      <c r="AW44" s="361"/>
      <c r="AX44" s="362"/>
      <c r="AY44" s="360"/>
      <c r="AZ44" s="361"/>
      <c r="BA44" s="361"/>
      <c r="BB44" s="362"/>
      <c r="BC44" s="351"/>
      <c r="BD44" s="352"/>
      <c r="BE44" s="352"/>
      <c r="BF44" s="353"/>
      <c r="BG44" s="369"/>
      <c r="BH44" s="370"/>
      <c r="BI44" s="370"/>
      <c r="BJ44" s="371"/>
      <c r="BK44" s="318"/>
      <c r="BL44" s="319"/>
      <c r="BM44" s="319"/>
      <c r="BN44" s="319"/>
      <c r="BO44" s="319"/>
      <c r="BP44" s="320"/>
      <c r="BQ44" s="318"/>
      <c r="BR44" s="319"/>
      <c r="BS44" s="319"/>
      <c r="BT44" s="319"/>
      <c r="BU44" s="319"/>
      <c r="BV44" s="319"/>
      <c r="BW44" s="320"/>
      <c r="BX44" s="318"/>
      <c r="BY44" s="319"/>
      <c r="BZ44" s="319"/>
      <c r="CA44" s="319"/>
      <c r="CB44" s="319"/>
      <c r="CC44" s="320"/>
      <c r="CD44" s="318"/>
      <c r="CE44" s="319"/>
      <c r="CF44" s="319"/>
      <c r="CG44" s="319"/>
      <c r="CH44" s="319"/>
      <c r="CI44" s="320"/>
    </row>
    <row r="45" spans="1:88" ht="18" customHeight="1" thickBot="1" x14ac:dyDescent="0.3">
      <c r="A45" s="75"/>
      <c r="B45" s="354"/>
      <c r="C45" s="355"/>
      <c r="D45" s="355"/>
      <c r="E45" s="355"/>
      <c r="F45" s="355"/>
      <c r="G45" s="355"/>
      <c r="H45" s="355"/>
      <c r="I45" s="355"/>
      <c r="J45" s="355"/>
      <c r="K45" s="355"/>
      <c r="L45" s="355"/>
      <c r="M45" s="355"/>
      <c r="N45" s="355"/>
      <c r="O45" s="355"/>
      <c r="P45" s="355"/>
      <c r="Q45" s="355"/>
      <c r="R45" s="355"/>
      <c r="S45" s="355"/>
      <c r="T45" s="355"/>
      <c r="U45" s="355"/>
      <c r="V45" s="355"/>
      <c r="W45" s="355"/>
      <c r="X45" s="355"/>
      <c r="Y45" s="356"/>
      <c r="Z45" s="354"/>
      <c r="AA45" s="355"/>
      <c r="AB45" s="355"/>
      <c r="AC45" s="355"/>
      <c r="AD45" s="356"/>
      <c r="AE45" s="363"/>
      <c r="AF45" s="364"/>
      <c r="AG45" s="364"/>
      <c r="AH45" s="364"/>
      <c r="AI45" s="364"/>
      <c r="AJ45" s="365"/>
      <c r="AK45" s="360"/>
      <c r="AL45" s="361"/>
      <c r="AM45" s="361"/>
      <c r="AN45" s="361"/>
      <c r="AO45" s="361"/>
      <c r="AP45" s="361"/>
      <c r="AQ45" s="361"/>
      <c r="AR45" s="361"/>
      <c r="AS45" s="361"/>
      <c r="AT45" s="361"/>
      <c r="AU45" s="361"/>
      <c r="AV45" s="361"/>
      <c r="AW45" s="361"/>
      <c r="AX45" s="362"/>
      <c r="AY45" s="360"/>
      <c r="AZ45" s="361"/>
      <c r="BA45" s="361"/>
      <c r="BB45" s="362"/>
      <c r="BC45" s="351"/>
      <c r="BD45" s="352"/>
      <c r="BE45" s="352"/>
      <c r="BF45" s="353"/>
      <c r="BG45" s="369"/>
      <c r="BH45" s="370"/>
      <c r="BI45" s="370"/>
      <c r="BJ45" s="371"/>
      <c r="BK45" s="318"/>
      <c r="BL45" s="319"/>
      <c r="BM45" s="319"/>
      <c r="BN45" s="319"/>
      <c r="BO45" s="319"/>
      <c r="BP45" s="320"/>
      <c r="BQ45" s="321"/>
      <c r="BR45" s="322"/>
      <c r="BS45" s="322"/>
      <c r="BT45" s="322"/>
      <c r="BU45" s="322"/>
      <c r="BV45" s="322"/>
      <c r="BW45" s="323"/>
      <c r="BX45" s="321"/>
      <c r="BY45" s="322"/>
      <c r="BZ45" s="322"/>
      <c r="CA45" s="322"/>
      <c r="CB45" s="322"/>
      <c r="CC45" s="323"/>
      <c r="CD45" s="321"/>
      <c r="CE45" s="322"/>
      <c r="CF45" s="322"/>
      <c r="CG45" s="322"/>
      <c r="CH45" s="322"/>
      <c r="CI45" s="323"/>
    </row>
    <row r="46" spans="1:88" ht="18" customHeight="1" thickBot="1" x14ac:dyDescent="0.3">
      <c r="A46" s="75"/>
      <c r="B46" s="324" t="s">
        <v>810</v>
      </c>
      <c r="C46" s="325"/>
      <c r="D46" s="325"/>
      <c r="E46" s="325"/>
      <c r="F46" s="325"/>
      <c r="G46" s="325"/>
      <c r="H46" s="325"/>
      <c r="I46" s="325"/>
      <c r="J46" s="325"/>
      <c r="K46" s="325"/>
      <c r="L46" s="325"/>
      <c r="M46" s="325"/>
      <c r="N46" s="325"/>
      <c r="O46" s="325"/>
      <c r="P46" s="325"/>
      <c r="Q46" s="325"/>
      <c r="R46" s="325"/>
      <c r="S46" s="325"/>
      <c r="T46" s="325"/>
      <c r="U46" s="325"/>
      <c r="V46" s="325"/>
      <c r="W46" s="325"/>
      <c r="X46" s="325"/>
      <c r="Y46" s="326"/>
      <c r="Z46" s="333" t="s">
        <v>818</v>
      </c>
      <c r="AA46" s="334"/>
      <c r="AB46" s="334"/>
      <c r="AC46" s="334"/>
      <c r="AD46" s="335"/>
      <c r="AE46" s="333">
        <v>1</v>
      </c>
      <c r="AF46" s="334"/>
      <c r="AG46" s="334"/>
      <c r="AH46" s="334"/>
      <c r="AI46" s="334"/>
      <c r="AJ46" s="334"/>
      <c r="AK46" s="606"/>
      <c r="AL46" s="607"/>
      <c r="AM46" s="607"/>
      <c r="AN46" s="607"/>
      <c r="AO46" s="607"/>
      <c r="AP46" s="607"/>
      <c r="AQ46" s="607"/>
      <c r="AR46" s="607"/>
      <c r="AS46" s="607"/>
      <c r="AT46" s="607"/>
      <c r="AU46" s="607"/>
      <c r="AV46" s="607"/>
      <c r="AW46" s="607"/>
      <c r="AX46" s="608"/>
      <c r="AY46" s="735"/>
      <c r="AZ46" s="736"/>
      <c r="BA46" s="736"/>
      <c r="BB46" s="737"/>
      <c r="BC46" s="738">
        <f>+$AE$46*AY46</f>
        <v>0</v>
      </c>
      <c r="BD46" s="736"/>
      <c r="BE46" s="736"/>
      <c r="BF46" s="739"/>
      <c r="BG46" s="732"/>
      <c r="BH46" s="733"/>
      <c r="BI46" s="733"/>
      <c r="BJ46" s="734"/>
      <c r="BK46" s="288">
        <f>+AY46*BG46</f>
        <v>0</v>
      </c>
      <c r="BL46" s="289"/>
      <c r="BM46" s="289"/>
      <c r="BN46" s="289"/>
      <c r="BO46" s="289"/>
      <c r="BP46" s="290"/>
      <c r="BQ46" s="291">
        <v>50000</v>
      </c>
      <c r="BR46" s="292"/>
      <c r="BS46" s="292"/>
      <c r="BT46" s="292"/>
      <c r="BU46" s="292"/>
      <c r="BV46" s="292"/>
      <c r="BW46" s="293"/>
      <c r="BX46" s="291">
        <f>+(((BK47+BQ46)*15)/85)</f>
        <v>8823.5294117647063</v>
      </c>
      <c r="BY46" s="292"/>
      <c r="BZ46" s="292"/>
      <c r="CA46" s="292"/>
      <c r="CB46" s="292"/>
      <c r="CC46" s="293"/>
      <c r="CD46" s="291">
        <f>+BK47+BQ46+BX46</f>
        <v>58823.529411764706</v>
      </c>
      <c r="CE46" s="292"/>
      <c r="CF46" s="292"/>
      <c r="CG46" s="292"/>
      <c r="CH46" s="292"/>
      <c r="CI46" s="293"/>
    </row>
    <row r="47" spans="1:88" ht="18" customHeight="1" thickBot="1" x14ac:dyDescent="0.3">
      <c r="A47" s="75"/>
      <c r="B47" s="377"/>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8"/>
      <c r="AJ47" s="379"/>
      <c r="AK47" s="740" t="s">
        <v>3</v>
      </c>
      <c r="AL47" s="382"/>
      <c r="AM47" s="382"/>
      <c r="AN47" s="382"/>
      <c r="AO47" s="382"/>
      <c r="AP47" s="382"/>
      <c r="AQ47" s="382"/>
      <c r="AR47" s="382"/>
      <c r="AS47" s="382"/>
      <c r="AT47" s="382"/>
      <c r="AU47" s="382"/>
      <c r="AV47" s="382"/>
      <c r="AW47" s="382"/>
      <c r="AX47" s="382"/>
      <c r="AY47" s="382"/>
      <c r="AZ47" s="382"/>
      <c r="BA47" s="382"/>
      <c r="BB47" s="382"/>
      <c r="BC47" s="382"/>
      <c r="BD47" s="382"/>
      <c r="BE47" s="382"/>
      <c r="BF47" s="382"/>
      <c r="BG47" s="382"/>
      <c r="BH47" s="382"/>
      <c r="BI47" s="382"/>
      <c r="BJ47" s="383"/>
      <c r="BK47" s="384">
        <f>SUM(BK46:BK46)</f>
        <v>0</v>
      </c>
      <c r="BL47" s="385"/>
      <c r="BM47" s="385"/>
      <c r="BN47" s="385"/>
      <c r="BO47" s="385"/>
      <c r="BP47" s="386"/>
      <c r="BQ47" s="387" t="s">
        <v>100</v>
      </c>
      <c r="BR47" s="388"/>
      <c r="BS47" s="388"/>
      <c r="BT47" s="388"/>
      <c r="BU47" s="388"/>
      <c r="BV47" s="388"/>
      <c r="BW47" s="388"/>
      <c r="BX47" s="388"/>
      <c r="BY47" s="388"/>
      <c r="BZ47" s="388"/>
      <c r="CA47" s="388"/>
      <c r="CB47" s="388"/>
      <c r="CC47" s="389"/>
      <c r="CD47" s="390">
        <f>+CD46*AE46</f>
        <v>58823.529411764706</v>
      </c>
      <c r="CE47" s="390"/>
      <c r="CF47" s="390"/>
      <c r="CG47" s="390"/>
      <c r="CH47" s="390"/>
      <c r="CI47" s="391"/>
    </row>
    <row r="48" spans="1:88" ht="18" customHeight="1" thickBot="1" x14ac:dyDescent="0.3">
      <c r="A48" s="75"/>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BG48" s="78"/>
      <c r="BH48" s="78"/>
      <c r="BI48" s="78"/>
      <c r="BJ48" s="78"/>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row>
    <row r="49" spans="1:87" ht="18" customHeight="1" x14ac:dyDescent="0.25">
      <c r="A49" s="75"/>
      <c r="B49" s="348" t="s">
        <v>0</v>
      </c>
      <c r="C49" s="349"/>
      <c r="D49" s="349"/>
      <c r="E49" s="349"/>
      <c r="F49" s="349"/>
      <c r="G49" s="349"/>
      <c r="H49" s="349"/>
      <c r="I49" s="349"/>
      <c r="J49" s="349"/>
      <c r="K49" s="349"/>
      <c r="L49" s="349"/>
      <c r="M49" s="349"/>
      <c r="N49" s="349"/>
      <c r="O49" s="349"/>
      <c r="P49" s="349"/>
      <c r="Q49" s="349"/>
      <c r="R49" s="349"/>
      <c r="S49" s="349"/>
      <c r="T49" s="349"/>
      <c r="U49" s="349"/>
      <c r="V49" s="349"/>
      <c r="W49" s="349"/>
      <c r="X49" s="349"/>
      <c r="Y49" s="350"/>
      <c r="Z49" s="348" t="s">
        <v>80</v>
      </c>
      <c r="AA49" s="349"/>
      <c r="AB49" s="349"/>
      <c r="AC49" s="349"/>
      <c r="AD49" s="350"/>
      <c r="AE49" s="357" t="s">
        <v>79</v>
      </c>
      <c r="AF49" s="358"/>
      <c r="AG49" s="358"/>
      <c r="AH49" s="358"/>
      <c r="AI49" s="358"/>
      <c r="AJ49" s="359"/>
      <c r="AK49" s="357" t="s">
        <v>81</v>
      </c>
      <c r="AL49" s="358"/>
      <c r="AM49" s="358"/>
      <c r="AN49" s="358"/>
      <c r="AO49" s="358"/>
      <c r="AP49" s="358"/>
      <c r="AQ49" s="358"/>
      <c r="AR49" s="358"/>
      <c r="AS49" s="358"/>
      <c r="AT49" s="358"/>
      <c r="AU49" s="358"/>
      <c r="AV49" s="358"/>
      <c r="AW49" s="358"/>
      <c r="AX49" s="359"/>
      <c r="AY49" s="357" t="s">
        <v>1</v>
      </c>
      <c r="AZ49" s="358"/>
      <c r="BA49" s="358"/>
      <c r="BB49" s="359"/>
      <c r="BC49" s="348" t="s">
        <v>104</v>
      </c>
      <c r="BD49" s="349"/>
      <c r="BE49" s="349"/>
      <c r="BF49" s="350"/>
      <c r="BG49" s="366" t="s">
        <v>82</v>
      </c>
      <c r="BH49" s="367"/>
      <c r="BI49" s="367"/>
      <c r="BJ49" s="368"/>
      <c r="BK49" s="315" t="s">
        <v>99</v>
      </c>
      <c r="BL49" s="316"/>
      <c r="BM49" s="316"/>
      <c r="BN49" s="316"/>
      <c r="BO49" s="316"/>
      <c r="BP49" s="317"/>
      <c r="BQ49" s="315" t="s">
        <v>83</v>
      </c>
      <c r="BR49" s="316"/>
      <c r="BS49" s="316"/>
      <c r="BT49" s="316"/>
      <c r="BU49" s="316"/>
      <c r="BV49" s="316"/>
      <c r="BW49" s="317"/>
      <c r="BX49" s="315" t="s">
        <v>84</v>
      </c>
      <c r="BY49" s="316"/>
      <c r="BZ49" s="316"/>
      <c r="CA49" s="316"/>
      <c r="CB49" s="316"/>
      <c r="CC49" s="317"/>
      <c r="CD49" s="315" t="s">
        <v>85</v>
      </c>
      <c r="CE49" s="316"/>
      <c r="CF49" s="316"/>
      <c r="CG49" s="316"/>
      <c r="CH49" s="316"/>
      <c r="CI49" s="317"/>
    </row>
    <row r="50" spans="1:87" ht="18" customHeight="1" x14ac:dyDescent="0.25">
      <c r="A50" s="75"/>
      <c r="B50" s="351"/>
      <c r="C50" s="352"/>
      <c r="D50" s="352"/>
      <c r="E50" s="352"/>
      <c r="F50" s="352"/>
      <c r="G50" s="352"/>
      <c r="H50" s="352"/>
      <c r="I50" s="352"/>
      <c r="J50" s="352"/>
      <c r="K50" s="352"/>
      <c r="L50" s="352"/>
      <c r="M50" s="352"/>
      <c r="N50" s="352"/>
      <c r="O50" s="352"/>
      <c r="P50" s="352"/>
      <c r="Q50" s="352"/>
      <c r="R50" s="352"/>
      <c r="S50" s="352"/>
      <c r="T50" s="352"/>
      <c r="U50" s="352"/>
      <c r="V50" s="352"/>
      <c r="W50" s="352"/>
      <c r="X50" s="352"/>
      <c r="Y50" s="353"/>
      <c r="Z50" s="351"/>
      <c r="AA50" s="352"/>
      <c r="AB50" s="352"/>
      <c r="AC50" s="352"/>
      <c r="AD50" s="353"/>
      <c r="AE50" s="360"/>
      <c r="AF50" s="361"/>
      <c r="AG50" s="361"/>
      <c r="AH50" s="361"/>
      <c r="AI50" s="361"/>
      <c r="AJ50" s="362"/>
      <c r="AK50" s="360"/>
      <c r="AL50" s="361"/>
      <c r="AM50" s="361"/>
      <c r="AN50" s="361"/>
      <c r="AO50" s="361"/>
      <c r="AP50" s="361"/>
      <c r="AQ50" s="361"/>
      <c r="AR50" s="361"/>
      <c r="AS50" s="361"/>
      <c r="AT50" s="361"/>
      <c r="AU50" s="361"/>
      <c r="AV50" s="361"/>
      <c r="AW50" s="361"/>
      <c r="AX50" s="362"/>
      <c r="AY50" s="360"/>
      <c r="AZ50" s="361"/>
      <c r="BA50" s="361"/>
      <c r="BB50" s="362"/>
      <c r="BC50" s="351"/>
      <c r="BD50" s="352"/>
      <c r="BE50" s="352"/>
      <c r="BF50" s="353"/>
      <c r="BG50" s="369"/>
      <c r="BH50" s="370"/>
      <c r="BI50" s="370"/>
      <c r="BJ50" s="371"/>
      <c r="BK50" s="318"/>
      <c r="BL50" s="319"/>
      <c r="BM50" s="319"/>
      <c r="BN50" s="319"/>
      <c r="BO50" s="319"/>
      <c r="BP50" s="320"/>
      <c r="BQ50" s="318"/>
      <c r="BR50" s="319"/>
      <c r="BS50" s="319"/>
      <c r="BT50" s="319"/>
      <c r="BU50" s="319"/>
      <c r="BV50" s="319"/>
      <c r="BW50" s="320"/>
      <c r="BX50" s="318"/>
      <c r="BY50" s="319"/>
      <c r="BZ50" s="319"/>
      <c r="CA50" s="319"/>
      <c r="CB50" s="319"/>
      <c r="CC50" s="320"/>
      <c r="CD50" s="318"/>
      <c r="CE50" s="319"/>
      <c r="CF50" s="319"/>
      <c r="CG50" s="319"/>
      <c r="CH50" s="319"/>
      <c r="CI50" s="320"/>
    </row>
    <row r="51" spans="1:87" ht="18" customHeight="1" thickBot="1" x14ac:dyDescent="0.3">
      <c r="A51" s="75"/>
      <c r="B51" s="354"/>
      <c r="C51" s="355"/>
      <c r="D51" s="355"/>
      <c r="E51" s="355"/>
      <c r="F51" s="355"/>
      <c r="G51" s="355"/>
      <c r="H51" s="355"/>
      <c r="I51" s="355"/>
      <c r="J51" s="355"/>
      <c r="K51" s="355"/>
      <c r="L51" s="355"/>
      <c r="M51" s="355"/>
      <c r="N51" s="355"/>
      <c r="O51" s="355"/>
      <c r="P51" s="355"/>
      <c r="Q51" s="355"/>
      <c r="R51" s="355"/>
      <c r="S51" s="355"/>
      <c r="T51" s="355"/>
      <c r="U51" s="355"/>
      <c r="V51" s="355"/>
      <c r="W51" s="355"/>
      <c r="X51" s="355"/>
      <c r="Y51" s="356"/>
      <c r="Z51" s="354"/>
      <c r="AA51" s="355"/>
      <c r="AB51" s="355"/>
      <c r="AC51" s="355"/>
      <c r="AD51" s="356"/>
      <c r="AE51" s="363"/>
      <c r="AF51" s="364"/>
      <c r="AG51" s="364"/>
      <c r="AH51" s="364"/>
      <c r="AI51" s="364"/>
      <c r="AJ51" s="365"/>
      <c r="AK51" s="360"/>
      <c r="AL51" s="361"/>
      <c r="AM51" s="361"/>
      <c r="AN51" s="361"/>
      <c r="AO51" s="361"/>
      <c r="AP51" s="361"/>
      <c r="AQ51" s="361"/>
      <c r="AR51" s="361"/>
      <c r="AS51" s="361"/>
      <c r="AT51" s="361"/>
      <c r="AU51" s="361"/>
      <c r="AV51" s="361"/>
      <c r="AW51" s="361"/>
      <c r="AX51" s="362"/>
      <c r="AY51" s="360"/>
      <c r="AZ51" s="361"/>
      <c r="BA51" s="361"/>
      <c r="BB51" s="362"/>
      <c r="BC51" s="351"/>
      <c r="BD51" s="352"/>
      <c r="BE51" s="352"/>
      <c r="BF51" s="353"/>
      <c r="BG51" s="369"/>
      <c r="BH51" s="370"/>
      <c r="BI51" s="370"/>
      <c r="BJ51" s="371"/>
      <c r="BK51" s="318"/>
      <c r="BL51" s="319"/>
      <c r="BM51" s="319"/>
      <c r="BN51" s="319"/>
      <c r="BO51" s="319"/>
      <c r="BP51" s="320"/>
      <c r="BQ51" s="321"/>
      <c r="BR51" s="322"/>
      <c r="BS51" s="322"/>
      <c r="BT51" s="322"/>
      <c r="BU51" s="322"/>
      <c r="BV51" s="322"/>
      <c r="BW51" s="323"/>
      <c r="BX51" s="321"/>
      <c r="BY51" s="322"/>
      <c r="BZ51" s="322"/>
      <c r="CA51" s="322"/>
      <c r="CB51" s="322"/>
      <c r="CC51" s="323"/>
      <c r="CD51" s="321"/>
      <c r="CE51" s="322"/>
      <c r="CF51" s="322"/>
      <c r="CG51" s="322"/>
      <c r="CH51" s="322"/>
      <c r="CI51" s="323"/>
    </row>
    <row r="52" spans="1:87" ht="34.5" customHeight="1" thickBot="1" x14ac:dyDescent="0.3">
      <c r="A52" s="75"/>
      <c r="B52" s="324" t="s">
        <v>811</v>
      </c>
      <c r="C52" s="325"/>
      <c r="D52" s="325"/>
      <c r="E52" s="325"/>
      <c r="F52" s="325"/>
      <c r="G52" s="325"/>
      <c r="H52" s="325"/>
      <c r="I52" s="325"/>
      <c r="J52" s="325"/>
      <c r="K52" s="325"/>
      <c r="L52" s="325"/>
      <c r="M52" s="325"/>
      <c r="N52" s="325"/>
      <c r="O52" s="325"/>
      <c r="P52" s="325"/>
      <c r="Q52" s="325"/>
      <c r="R52" s="325"/>
      <c r="S52" s="325"/>
      <c r="T52" s="325"/>
      <c r="U52" s="325"/>
      <c r="V52" s="325"/>
      <c r="W52" s="325"/>
      <c r="X52" s="325"/>
      <c r="Y52" s="326"/>
      <c r="Z52" s="333" t="s">
        <v>819</v>
      </c>
      <c r="AA52" s="334"/>
      <c r="AB52" s="334"/>
      <c r="AC52" s="334"/>
      <c r="AD52" s="335"/>
      <c r="AE52" s="333">
        <v>12</v>
      </c>
      <c r="AF52" s="334"/>
      <c r="AG52" s="334"/>
      <c r="AH52" s="334"/>
      <c r="AI52" s="334"/>
      <c r="AJ52" s="334"/>
      <c r="AK52" s="606"/>
      <c r="AL52" s="607"/>
      <c r="AM52" s="607"/>
      <c r="AN52" s="607"/>
      <c r="AO52" s="607"/>
      <c r="AP52" s="607"/>
      <c r="AQ52" s="607"/>
      <c r="AR52" s="607"/>
      <c r="AS52" s="607"/>
      <c r="AT52" s="607"/>
      <c r="AU52" s="607"/>
      <c r="AV52" s="607"/>
      <c r="AW52" s="607"/>
      <c r="AX52" s="608"/>
      <c r="AY52" s="409"/>
      <c r="AZ52" s="346"/>
      <c r="BA52" s="346"/>
      <c r="BB52" s="410"/>
      <c r="BC52" s="345">
        <f>+$AE$52*AY52</f>
        <v>0</v>
      </c>
      <c r="BD52" s="346"/>
      <c r="BE52" s="346"/>
      <c r="BF52" s="347"/>
      <c r="BG52" s="285"/>
      <c r="BH52" s="286"/>
      <c r="BI52" s="286"/>
      <c r="BJ52" s="287"/>
      <c r="BK52" s="288">
        <f>+AY52*BG52</f>
        <v>0</v>
      </c>
      <c r="BL52" s="289"/>
      <c r="BM52" s="289"/>
      <c r="BN52" s="289"/>
      <c r="BO52" s="289"/>
      <c r="BP52" s="290"/>
      <c r="BQ52" s="291">
        <v>550000</v>
      </c>
      <c r="BR52" s="292"/>
      <c r="BS52" s="292"/>
      <c r="BT52" s="292"/>
      <c r="BU52" s="292"/>
      <c r="BV52" s="292"/>
      <c r="BW52" s="293"/>
      <c r="BX52" s="291">
        <f>+(((BK53+BQ52)*15)/85)</f>
        <v>97058.823529411762</v>
      </c>
      <c r="BY52" s="292"/>
      <c r="BZ52" s="292"/>
      <c r="CA52" s="292"/>
      <c r="CB52" s="292"/>
      <c r="CC52" s="293"/>
      <c r="CD52" s="291">
        <f>+BK53+BQ52+BX52</f>
        <v>647058.82352941181</v>
      </c>
      <c r="CE52" s="292"/>
      <c r="CF52" s="292"/>
      <c r="CG52" s="292"/>
      <c r="CH52" s="292"/>
      <c r="CI52" s="293"/>
    </row>
    <row r="53" spans="1:87" ht="18" customHeight="1" thickBot="1" x14ac:dyDescent="0.3">
      <c r="A53" s="75"/>
      <c r="B53" s="377"/>
      <c r="C53" s="378"/>
      <c r="D53" s="378"/>
      <c r="E53" s="378"/>
      <c r="F53" s="378"/>
      <c r="G53" s="378"/>
      <c r="H53" s="378"/>
      <c r="I53" s="378"/>
      <c r="J53" s="378"/>
      <c r="K53" s="378"/>
      <c r="L53" s="378"/>
      <c r="M53" s="378"/>
      <c r="N53" s="378"/>
      <c r="O53" s="378"/>
      <c r="P53" s="378"/>
      <c r="Q53" s="378"/>
      <c r="R53" s="378"/>
      <c r="S53" s="378"/>
      <c r="T53" s="378"/>
      <c r="U53" s="378"/>
      <c r="V53" s="378"/>
      <c r="W53" s="378"/>
      <c r="X53" s="378"/>
      <c r="Y53" s="378"/>
      <c r="Z53" s="378"/>
      <c r="AA53" s="378"/>
      <c r="AB53" s="378"/>
      <c r="AC53" s="378"/>
      <c r="AD53" s="378"/>
      <c r="AE53" s="378"/>
      <c r="AF53" s="378"/>
      <c r="AG53" s="378"/>
      <c r="AH53" s="378"/>
      <c r="AI53" s="378"/>
      <c r="AJ53" s="379"/>
      <c r="AK53" s="380" t="s">
        <v>3</v>
      </c>
      <c r="AL53" s="381"/>
      <c r="AM53" s="381"/>
      <c r="AN53" s="381"/>
      <c r="AO53" s="381"/>
      <c r="AP53" s="381"/>
      <c r="AQ53" s="381"/>
      <c r="AR53" s="381"/>
      <c r="AS53" s="381"/>
      <c r="AT53" s="381"/>
      <c r="AU53" s="381"/>
      <c r="AV53" s="381"/>
      <c r="AW53" s="381"/>
      <c r="AX53" s="381"/>
      <c r="AY53" s="382"/>
      <c r="AZ53" s="382"/>
      <c r="BA53" s="382"/>
      <c r="BB53" s="382"/>
      <c r="BC53" s="382"/>
      <c r="BD53" s="382"/>
      <c r="BE53" s="382"/>
      <c r="BF53" s="382"/>
      <c r="BG53" s="382"/>
      <c r="BH53" s="382"/>
      <c r="BI53" s="382"/>
      <c r="BJ53" s="383"/>
      <c r="BK53" s="384">
        <f>SUM(BK52:BK52)</f>
        <v>0</v>
      </c>
      <c r="BL53" s="385"/>
      <c r="BM53" s="385"/>
      <c r="BN53" s="385"/>
      <c r="BO53" s="385"/>
      <c r="BP53" s="386"/>
      <c r="BQ53" s="387" t="s">
        <v>100</v>
      </c>
      <c r="BR53" s="388"/>
      <c r="BS53" s="388"/>
      <c r="BT53" s="388"/>
      <c r="BU53" s="388"/>
      <c r="BV53" s="388"/>
      <c r="BW53" s="388"/>
      <c r="BX53" s="388"/>
      <c r="BY53" s="388"/>
      <c r="BZ53" s="388"/>
      <c r="CA53" s="388"/>
      <c r="CB53" s="388"/>
      <c r="CC53" s="389"/>
      <c r="CD53" s="390">
        <f>+CD52*AE52</f>
        <v>7764705.8823529417</v>
      </c>
      <c r="CE53" s="390"/>
      <c r="CF53" s="390"/>
      <c r="CG53" s="390"/>
      <c r="CH53" s="390"/>
      <c r="CI53" s="391"/>
    </row>
    <row r="54" spans="1:87" ht="18" customHeight="1" thickBot="1" x14ac:dyDescent="0.3">
      <c r="A54" s="75"/>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BG54" s="78"/>
      <c r="BH54" s="78"/>
      <c r="BI54" s="78"/>
      <c r="BJ54" s="78"/>
      <c r="BK54" s="79"/>
      <c r="BL54" s="79"/>
      <c r="BM54" s="79"/>
      <c r="BN54" s="79"/>
      <c r="BO54" s="79"/>
      <c r="BP54" s="79"/>
      <c r="BQ54" s="79"/>
      <c r="BR54" s="79"/>
      <c r="BS54" s="79"/>
      <c r="BT54" s="79"/>
      <c r="BU54" s="79"/>
      <c r="BV54" s="79"/>
      <c r="BW54" s="79"/>
      <c r="BX54" s="79"/>
      <c r="BY54" s="79"/>
      <c r="BZ54" s="79"/>
      <c r="CA54" s="79"/>
      <c r="CB54" s="79"/>
      <c r="CC54" s="79"/>
      <c r="CD54" s="79"/>
      <c r="CE54" s="79"/>
      <c r="CF54" s="79"/>
      <c r="CG54" s="79"/>
      <c r="CH54" s="79"/>
      <c r="CI54" s="79"/>
    </row>
    <row r="55" spans="1:87" ht="18" customHeight="1" x14ac:dyDescent="0.25">
      <c r="A55" s="75"/>
      <c r="B55" s="348" t="s">
        <v>0</v>
      </c>
      <c r="C55" s="349"/>
      <c r="D55" s="349"/>
      <c r="E55" s="349"/>
      <c r="F55" s="349"/>
      <c r="G55" s="349"/>
      <c r="H55" s="349"/>
      <c r="I55" s="349"/>
      <c r="J55" s="349"/>
      <c r="K55" s="349"/>
      <c r="L55" s="349"/>
      <c r="M55" s="349"/>
      <c r="N55" s="349"/>
      <c r="O55" s="349"/>
      <c r="P55" s="349"/>
      <c r="Q55" s="349"/>
      <c r="R55" s="349"/>
      <c r="S55" s="349"/>
      <c r="T55" s="349"/>
      <c r="U55" s="349"/>
      <c r="V55" s="349"/>
      <c r="W55" s="349"/>
      <c r="X55" s="349"/>
      <c r="Y55" s="350"/>
      <c r="Z55" s="348" t="s">
        <v>80</v>
      </c>
      <c r="AA55" s="349"/>
      <c r="AB55" s="349"/>
      <c r="AC55" s="349"/>
      <c r="AD55" s="350"/>
      <c r="AE55" s="357" t="s">
        <v>79</v>
      </c>
      <c r="AF55" s="358"/>
      <c r="AG55" s="358"/>
      <c r="AH55" s="358"/>
      <c r="AI55" s="358"/>
      <c r="AJ55" s="359"/>
      <c r="AK55" s="357" t="s">
        <v>81</v>
      </c>
      <c r="AL55" s="358"/>
      <c r="AM55" s="358"/>
      <c r="AN55" s="358"/>
      <c r="AO55" s="358"/>
      <c r="AP55" s="358"/>
      <c r="AQ55" s="358"/>
      <c r="AR55" s="358"/>
      <c r="AS55" s="358"/>
      <c r="AT55" s="358"/>
      <c r="AU55" s="358"/>
      <c r="AV55" s="358"/>
      <c r="AW55" s="358"/>
      <c r="AX55" s="359"/>
      <c r="AY55" s="357" t="s">
        <v>1</v>
      </c>
      <c r="AZ55" s="358"/>
      <c r="BA55" s="358"/>
      <c r="BB55" s="359"/>
      <c r="BC55" s="348" t="s">
        <v>104</v>
      </c>
      <c r="BD55" s="349"/>
      <c r="BE55" s="349"/>
      <c r="BF55" s="350"/>
      <c r="BG55" s="366" t="s">
        <v>82</v>
      </c>
      <c r="BH55" s="367"/>
      <c r="BI55" s="367"/>
      <c r="BJ55" s="368"/>
      <c r="BK55" s="315" t="s">
        <v>99</v>
      </c>
      <c r="BL55" s="316"/>
      <c r="BM55" s="316"/>
      <c r="BN55" s="316"/>
      <c r="BO55" s="316"/>
      <c r="BP55" s="317"/>
      <c r="BQ55" s="315" t="s">
        <v>83</v>
      </c>
      <c r="BR55" s="316"/>
      <c r="BS55" s="316"/>
      <c r="BT55" s="316"/>
      <c r="BU55" s="316"/>
      <c r="BV55" s="316"/>
      <c r="BW55" s="317"/>
      <c r="BX55" s="315" t="s">
        <v>84</v>
      </c>
      <c r="BY55" s="316"/>
      <c r="BZ55" s="316"/>
      <c r="CA55" s="316"/>
      <c r="CB55" s="316"/>
      <c r="CC55" s="317"/>
      <c r="CD55" s="315" t="s">
        <v>85</v>
      </c>
      <c r="CE55" s="316"/>
      <c r="CF55" s="316"/>
      <c r="CG55" s="316"/>
      <c r="CH55" s="316"/>
      <c r="CI55" s="317"/>
    </row>
    <row r="56" spans="1:87" ht="18" customHeight="1" x14ac:dyDescent="0.25">
      <c r="A56" s="75"/>
      <c r="B56" s="351"/>
      <c r="C56" s="352"/>
      <c r="D56" s="352"/>
      <c r="E56" s="352"/>
      <c r="F56" s="352"/>
      <c r="G56" s="352"/>
      <c r="H56" s="352"/>
      <c r="I56" s="352"/>
      <c r="J56" s="352"/>
      <c r="K56" s="352"/>
      <c r="L56" s="352"/>
      <c r="M56" s="352"/>
      <c r="N56" s="352"/>
      <c r="O56" s="352"/>
      <c r="P56" s="352"/>
      <c r="Q56" s="352"/>
      <c r="R56" s="352"/>
      <c r="S56" s="352"/>
      <c r="T56" s="352"/>
      <c r="U56" s="352"/>
      <c r="V56" s="352"/>
      <c r="W56" s="352"/>
      <c r="X56" s="352"/>
      <c r="Y56" s="353"/>
      <c r="Z56" s="351"/>
      <c r="AA56" s="352"/>
      <c r="AB56" s="352"/>
      <c r="AC56" s="352"/>
      <c r="AD56" s="353"/>
      <c r="AE56" s="360"/>
      <c r="AF56" s="361"/>
      <c r="AG56" s="361"/>
      <c r="AH56" s="361"/>
      <c r="AI56" s="361"/>
      <c r="AJ56" s="362"/>
      <c r="AK56" s="360"/>
      <c r="AL56" s="361"/>
      <c r="AM56" s="361"/>
      <c r="AN56" s="361"/>
      <c r="AO56" s="361"/>
      <c r="AP56" s="361"/>
      <c r="AQ56" s="361"/>
      <c r="AR56" s="361"/>
      <c r="AS56" s="361"/>
      <c r="AT56" s="361"/>
      <c r="AU56" s="361"/>
      <c r="AV56" s="361"/>
      <c r="AW56" s="361"/>
      <c r="AX56" s="362"/>
      <c r="AY56" s="360"/>
      <c r="AZ56" s="361"/>
      <c r="BA56" s="361"/>
      <c r="BB56" s="362"/>
      <c r="BC56" s="351"/>
      <c r="BD56" s="352"/>
      <c r="BE56" s="352"/>
      <c r="BF56" s="353"/>
      <c r="BG56" s="369"/>
      <c r="BH56" s="370"/>
      <c r="BI56" s="370"/>
      <c r="BJ56" s="371"/>
      <c r="BK56" s="318"/>
      <c r="BL56" s="319"/>
      <c r="BM56" s="319"/>
      <c r="BN56" s="319"/>
      <c r="BO56" s="319"/>
      <c r="BP56" s="320"/>
      <c r="BQ56" s="318"/>
      <c r="BR56" s="319"/>
      <c r="BS56" s="319"/>
      <c r="BT56" s="319"/>
      <c r="BU56" s="319"/>
      <c r="BV56" s="319"/>
      <c r="BW56" s="320"/>
      <c r="BX56" s="318"/>
      <c r="BY56" s="319"/>
      <c r="BZ56" s="319"/>
      <c r="CA56" s="319"/>
      <c r="CB56" s="319"/>
      <c r="CC56" s="320"/>
      <c r="CD56" s="318"/>
      <c r="CE56" s="319"/>
      <c r="CF56" s="319"/>
      <c r="CG56" s="319"/>
      <c r="CH56" s="319"/>
      <c r="CI56" s="320"/>
    </row>
    <row r="57" spans="1:87" ht="18" customHeight="1" thickBot="1" x14ac:dyDescent="0.3">
      <c r="A57" s="75"/>
      <c r="B57" s="354"/>
      <c r="C57" s="355"/>
      <c r="D57" s="355"/>
      <c r="E57" s="355"/>
      <c r="F57" s="355"/>
      <c r="G57" s="355"/>
      <c r="H57" s="355"/>
      <c r="I57" s="355"/>
      <c r="J57" s="355"/>
      <c r="K57" s="355"/>
      <c r="L57" s="355"/>
      <c r="M57" s="355"/>
      <c r="N57" s="355"/>
      <c r="O57" s="355"/>
      <c r="P57" s="355"/>
      <c r="Q57" s="355"/>
      <c r="R57" s="355"/>
      <c r="S57" s="355"/>
      <c r="T57" s="355"/>
      <c r="U57" s="355"/>
      <c r="V57" s="355"/>
      <c r="W57" s="355"/>
      <c r="X57" s="355"/>
      <c r="Y57" s="356"/>
      <c r="Z57" s="354"/>
      <c r="AA57" s="355"/>
      <c r="AB57" s="355"/>
      <c r="AC57" s="355"/>
      <c r="AD57" s="356"/>
      <c r="AE57" s="363"/>
      <c r="AF57" s="364"/>
      <c r="AG57" s="364"/>
      <c r="AH57" s="364"/>
      <c r="AI57" s="364"/>
      <c r="AJ57" s="365"/>
      <c r="AK57" s="360"/>
      <c r="AL57" s="361"/>
      <c r="AM57" s="361"/>
      <c r="AN57" s="361"/>
      <c r="AO57" s="361"/>
      <c r="AP57" s="361"/>
      <c r="AQ57" s="361"/>
      <c r="AR57" s="361"/>
      <c r="AS57" s="361"/>
      <c r="AT57" s="361"/>
      <c r="AU57" s="361"/>
      <c r="AV57" s="361"/>
      <c r="AW57" s="361"/>
      <c r="AX57" s="362"/>
      <c r="AY57" s="360"/>
      <c r="AZ57" s="361"/>
      <c r="BA57" s="361"/>
      <c r="BB57" s="362"/>
      <c r="BC57" s="351"/>
      <c r="BD57" s="352"/>
      <c r="BE57" s="352"/>
      <c r="BF57" s="353"/>
      <c r="BG57" s="369"/>
      <c r="BH57" s="370"/>
      <c r="BI57" s="370"/>
      <c r="BJ57" s="371"/>
      <c r="BK57" s="318"/>
      <c r="BL57" s="319"/>
      <c r="BM57" s="319"/>
      <c r="BN57" s="319"/>
      <c r="BO57" s="319"/>
      <c r="BP57" s="320"/>
      <c r="BQ57" s="321"/>
      <c r="BR57" s="322"/>
      <c r="BS57" s="322"/>
      <c r="BT57" s="322"/>
      <c r="BU57" s="322"/>
      <c r="BV57" s="322"/>
      <c r="BW57" s="323"/>
      <c r="BX57" s="321"/>
      <c r="BY57" s="322"/>
      <c r="BZ57" s="322"/>
      <c r="CA57" s="322"/>
      <c r="CB57" s="322"/>
      <c r="CC57" s="323"/>
      <c r="CD57" s="321"/>
      <c r="CE57" s="322"/>
      <c r="CF57" s="322"/>
      <c r="CG57" s="322"/>
      <c r="CH57" s="322"/>
      <c r="CI57" s="323"/>
    </row>
    <row r="58" spans="1:87" ht="34.5" customHeight="1" thickBot="1" x14ac:dyDescent="0.3">
      <c r="A58" s="75"/>
      <c r="B58" s="324" t="s">
        <v>812</v>
      </c>
      <c r="C58" s="325"/>
      <c r="D58" s="325"/>
      <c r="E58" s="325"/>
      <c r="F58" s="325"/>
      <c r="G58" s="325"/>
      <c r="H58" s="325"/>
      <c r="I58" s="325"/>
      <c r="J58" s="325"/>
      <c r="K58" s="325"/>
      <c r="L58" s="325"/>
      <c r="M58" s="325"/>
      <c r="N58" s="325"/>
      <c r="O58" s="325"/>
      <c r="P58" s="325"/>
      <c r="Q58" s="325"/>
      <c r="R58" s="325"/>
      <c r="S58" s="325"/>
      <c r="T58" s="325"/>
      <c r="U58" s="325"/>
      <c r="V58" s="325"/>
      <c r="W58" s="325"/>
      <c r="X58" s="325"/>
      <c r="Y58" s="326"/>
      <c r="Z58" s="333" t="s">
        <v>820</v>
      </c>
      <c r="AA58" s="334"/>
      <c r="AB58" s="334"/>
      <c r="AC58" s="334"/>
      <c r="AD58" s="335"/>
      <c r="AE58" s="333">
        <v>360</v>
      </c>
      <c r="AF58" s="334"/>
      <c r="AG58" s="334"/>
      <c r="AH58" s="334"/>
      <c r="AI58" s="334"/>
      <c r="AJ58" s="334"/>
      <c r="AK58" s="606"/>
      <c r="AL58" s="607"/>
      <c r="AM58" s="607"/>
      <c r="AN58" s="607"/>
      <c r="AO58" s="607"/>
      <c r="AP58" s="607"/>
      <c r="AQ58" s="607"/>
      <c r="AR58" s="607"/>
      <c r="AS58" s="607"/>
      <c r="AT58" s="607"/>
      <c r="AU58" s="607"/>
      <c r="AV58" s="607"/>
      <c r="AW58" s="607"/>
      <c r="AX58" s="608"/>
      <c r="AY58" s="409"/>
      <c r="AZ58" s="346"/>
      <c r="BA58" s="346"/>
      <c r="BB58" s="410"/>
      <c r="BC58" s="345">
        <f>+$AE$58*AY58</f>
        <v>0</v>
      </c>
      <c r="BD58" s="346"/>
      <c r="BE58" s="346"/>
      <c r="BF58" s="347"/>
      <c r="BG58" s="285"/>
      <c r="BH58" s="286"/>
      <c r="BI58" s="286"/>
      <c r="BJ58" s="287"/>
      <c r="BK58" s="288">
        <f>+AY58*BG58</f>
        <v>0</v>
      </c>
      <c r="BL58" s="289"/>
      <c r="BM58" s="289"/>
      <c r="BN58" s="289"/>
      <c r="BO58" s="289"/>
      <c r="BP58" s="290"/>
      <c r="BQ58" s="291">
        <v>12000</v>
      </c>
      <c r="BR58" s="292"/>
      <c r="BS58" s="292"/>
      <c r="BT58" s="292"/>
      <c r="BU58" s="292"/>
      <c r="BV58" s="292"/>
      <c r="BW58" s="293"/>
      <c r="BX58" s="291">
        <f>+(((BK59+BQ58)*15)/85)</f>
        <v>2117.6470588235293</v>
      </c>
      <c r="BY58" s="292"/>
      <c r="BZ58" s="292"/>
      <c r="CA58" s="292"/>
      <c r="CB58" s="292"/>
      <c r="CC58" s="293"/>
      <c r="CD58" s="291">
        <f>+BK59+BQ58+BX58</f>
        <v>14117.64705882353</v>
      </c>
      <c r="CE58" s="292"/>
      <c r="CF58" s="292"/>
      <c r="CG58" s="292"/>
      <c r="CH58" s="292"/>
      <c r="CI58" s="293"/>
    </row>
    <row r="59" spans="1:87" ht="18" customHeight="1" thickBot="1" x14ac:dyDescent="0.3">
      <c r="A59" s="75"/>
      <c r="B59" s="377"/>
      <c r="C59" s="378"/>
      <c r="D59" s="378"/>
      <c r="E59" s="378"/>
      <c r="F59" s="378"/>
      <c r="G59" s="378"/>
      <c r="H59" s="378"/>
      <c r="I59" s="378"/>
      <c r="J59" s="378"/>
      <c r="K59" s="378"/>
      <c r="L59" s="378"/>
      <c r="M59" s="378"/>
      <c r="N59" s="378"/>
      <c r="O59" s="378"/>
      <c r="P59" s="378"/>
      <c r="Q59" s="378"/>
      <c r="R59" s="378"/>
      <c r="S59" s="378"/>
      <c r="T59" s="378"/>
      <c r="U59" s="378"/>
      <c r="V59" s="378"/>
      <c r="W59" s="378"/>
      <c r="X59" s="378"/>
      <c r="Y59" s="378"/>
      <c r="Z59" s="378"/>
      <c r="AA59" s="378"/>
      <c r="AB59" s="378"/>
      <c r="AC59" s="378"/>
      <c r="AD59" s="378"/>
      <c r="AE59" s="378"/>
      <c r="AF59" s="378"/>
      <c r="AG59" s="378"/>
      <c r="AH59" s="378"/>
      <c r="AI59" s="378"/>
      <c r="AJ59" s="379"/>
      <c r="AK59" s="380" t="s">
        <v>3</v>
      </c>
      <c r="AL59" s="381"/>
      <c r="AM59" s="381"/>
      <c r="AN59" s="381"/>
      <c r="AO59" s="381"/>
      <c r="AP59" s="381"/>
      <c r="AQ59" s="381"/>
      <c r="AR59" s="381"/>
      <c r="AS59" s="381"/>
      <c r="AT59" s="381"/>
      <c r="AU59" s="381"/>
      <c r="AV59" s="381"/>
      <c r="AW59" s="381"/>
      <c r="AX59" s="381"/>
      <c r="AY59" s="382"/>
      <c r="AZ59" s="382"/>
      <c r="BA59" s="382"/>
      <c r="BB59" s="382"/>
      <c r="BC59" s="382"/>
      <c r="BD59" s="382"/>
      <c r="BE59" s="382"/>
      <c r="BF59" s="382"/>
      <c r="BG59" s="382"/>
      <c r="BH59" s="382"/>
      <c r="BI59" s="382"/>
      <c r="BJ59" s="383"/>
      <c r="BK59" s="384">
        <f>SUM(BK58:BK58)</f>
        <v>0</v>
      </c>
      <c r="BL59" s="385"/>
      <c r="BM59" s="385"/>
      <c r="BN59" s="385"/>
      <c r="BO59" s="385"/>
      <c r="BP59" s="386"/>
      <c r="BQ59" s="387" t="s">
        <v>100</v>
      </c>
      <c r="BR59" s="388"/>
      <c r="BS59" s="388"/>
      <c r="BT59" s="388"/>
      <c r="BU59" s="388"/>
      <c r="BV59" s="388"/>
      <c r="BW59" s="388"/>
      <c r="BX59" s="388"/>
      <c r="BY59" s="388"/>
      <c r="BZ59" s="388"/>
      <c r="CA59" s="388"/>
      <c r="CB59" s="388"/>
      <c r="CC59" s="389"/>
      <c r="CD59" s="390">
        <f>+CD58*AE58</f>
        <v>5082352.9411764704</v>
      </c>
      <c r="CE59" s="390"/>
      <c r="CF59" s="390"/>
      <c r="CG59" s="390"/>
      <c r="CH59" s="390"/>
      <c r="CI59" s="391"/>
    </row>
    <row r="60" spans="1:87" ht="18" customHeight="1" thickBot="1" x14ac:dyDescent="0.3">
      <c r="A60" s="75"/>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BG60" s="78"/>
      <c r="BH60" s="78"/>
      <c r="BI60" s="78"/>
      <c r="BJ60" s="78"/>
      <c r="BK60" s="79"/>
      <c r="BL60" s="79"/>
      <c r="BM60" s="79"/>
      <c r="BN60" s="79"/>
      <c r="BO60" s="79"/>
      <c r="BP60" s="79"/>
      <c r="BQ60" s="79"/>
      <c r="BR60" s="79"/>
      <c r="BS60" s="79"/>
      <c r="BT60" s="79"/>
      <c r="BU60" s="79"/>
      <c r="BV60" s="79"/>
      <c r="BW60" s="79"/>
      <c r="BX60" s="79"/>
      <c r="BY60" s="79"/>
      <c r="BZ60" s="79"/>
      <c r="CA60" s="79"/>
      <c r="CB60" s="79"/>
      <c r="CC60" s="79"/>
      <c r="CD60" s="79"/>
      <c r="CE60" s="79"/>
      <c r="CF60" s="79"/>
      <c r="CG60" s="79"/>
      <c r="CH60" s="79"/>
      <c r="CI60" s="79"/>
    </row>
    <row r="61" spans="1:87" ht="18" customHeight="1" x14ac:dyDescent="0.25">
      <c r="A61" s="75"/>
      <c r="B61" s="348" t="s">
        <v>0</v>
      </c>
      <c r="C61" s="349"/>
      <c r="D61" s="349"/>
      <c r="E61" s="349"/>
      <c r="F61" s="349"/>
      <c r="G61" s="349"/>
      <c r="H61" s="349"/>
      <c r="I61" s="349"/>
      <c r="J61" s="349"/>
      <c r="K61" s="349"/>
      <c r="L61" s="349"/>
      <c r="M61" s="349"/>
      <c r="N61" s="349"/>
      <c r="O61" s="349"/>
      <c r="P61" s="349"/>
      <c r="Q61" s="349"/>
      <c r="R61" s="349"/>
      <c r="S61" s="349"/>
      <c r="T61" s="349"/>
      <c r="U61" s="349"/>
      <c r="V61" s="349"/>
      <c r="W61" s="349"/>
      <c r="X61" s="349"/>
      <c r="Y61" s="350"/>
      <c r="Z61" s="348" t="s">
        <v>80</v>
      </c>
      <c r="AA61" s="349"/>
      <c r="AB61" s="349"/>
      <c r="AC61" s="349"/>
      <c r="AD61" s="350"/>
      <c r="AE61" s="357" t="s">
        <v>79</v>
      </c>
      <c r="AF61" s="358"/>
      <c r="AG61" s="358"/>
      <c r="AH61" s="358"/>
      <c r="AI61" s="358"/>
      <c r="AJ61" s="359"/>
      <c r="AK61" s="357" t="s">
        <v>81</v>
      </c>
      <c r="AL61" s="358"/>
      <c r="AM61" s="358"/>
      <c r="AN61" s="358"/>
      <c r="AO61" s="358"/>
      <c r="AP61" s="358"/>
      <c r="AQ61" s="358"/>
      <c r="AR61" s="358"/>
      <c r="AS61" s="358"/>
      <c r="AT61" s="358"/>
      <c r="AU61" s="358"/>
      <c r="AV61" s="358"/>
      <c r="AW61" s="358"/>
      <c r="AX61" s="359"/>
      <c r="AY61" s="357" t="s">
        <v>1</v>
      </c>
      <c r="AZ61" s="358"/>
      <c r="BA61" s="358"/>
      <c r="BB61" s="359"/>
      <c r="BC61" s="348" t="s">
        <v>104</v>
      </c>
      <c r="BD61" s="349"/>
      <c r="BE61" s="349"/>
      <c r="BF61" s="350"/>
      <c r="BG61" s="366" t="s">
        <v>82</v>
      </c>
      <c r="BH61" s="367"/>
      <c r="BI61" s="367"/>
      <c r="BJ61" s="368"/>
      <c r="BK61" s="315" t="s">
        <v>99</v>
      </c>
      <c r="BL61" s="316"/>
      <c r="BM61" s="316"/>
      <c r="BN61" s="316"/>
      <c r="BO61" s="316"/>
      <c r="BP61" s="317"/>
      <c r="BQ61" s="315" t="s">
        <v>83</v>
      </c>
      <c r="BR61" s="316"/>
      <c r="BS61" s="316"/>
      <c r="BT61" s="316"/>
      <c r="BU61" s="316"/>
      <c r="BV61" s="316"/>
      <c r="BW61" s="317"/>
      <c r="BX61" s="315" t="s">
        <v>84</v>
      </c>
      <c r="BY61" s="316"/>
      <c r="BZ61" s="316"/>
      <c r="CA61" s="316"/>
      <c r="CB61" s="316"/>
      <c r="CC61" s="317"/>
      <c r="CD61" s="315" t="s">
        <v>85</v>
      </c>
      <c r="CE61" s="316"/>
      <c r="CF61" s="316"/>
      <c r="CG61" s="316"/>
      <c r="CH61" s="316"/>
      <c r="CI61" s="317"/>
    </row>
    <row r="62" spans="1:87" ht="18" customHeight="1" x14ac:dyDescent="0.25">
      <c r="A62" s="75"/>
      <c r="B62" s="351"/>
      <c r="C62" s="352"/>
      <c r="D62" s="352"/>
      <c r="E62" s="352"/>
      <c r="F62" s="352"/>
      <c r="G62" s="352"/>
      <c r="H62" s="352"/>
      <c r="I62" s="352"/>
      <c r="J62" s="352"/>
      <c r="K62" s="352"/>
      <c r="L62" s="352"/>
      <c r="M62" s="352"/>
      <c r="N62" s="352"/>
      <c r="O62" s="352"/>
      <c r="P62" s="352"/>
      <c r="Q62" s="352"/>
      <c r="R62" s="352"/>
      <c r="S62" s="352"/>
      <c r="T62" s="352"/>
      <c r="U62" s="352"/>
      <c r="V62" s="352"/>
      <c r="W62" s="352"/>
      <c r="X62" s="352"/>
      <c r="Y62" s="353"/>
      <c r="Z62" s="351"/>
      <c r="AA62" s="352"/>
      <c r="AB62" s="352"/>
      <c r="AC62" s="352"/>
      <c r="AD62" s="353"/>
      <c r="AE62" s="360"/>
      <c r="AF62" s="361"/>
      <c r="AG62" s="361"/>
      <c r="AH62" s="361"/>
      <c r="AI62" s="361"/>
      <c r="AJ62" s="362"/>
      <c r="AK62" s="360"/>
      <c r="AL62" s="361"/>
      <c r="AM62" s="361"/>
      <c r="AN62" s="361"/>
      <c r="AO62" s="361"/>
      <c r="AP62" s="361"/>
      <c r="AQ62" s="361"/>
      <c r="AR62" s="361"/>
      <c r="AS62" s="361"/>
      <c r="AT62" s="361"/>
      <c r="AU62" s="361"/>
      <c r="AV62" s="361"/>
      <c r="AW62" s="361"/>
      <c r="AX62" s="362"/>
      <c r="AY62" s="360"/>
      <c r="AZ62" s="361"/>
      <c r="BA62" s="361"/>
      <c r="BB62" s="362"/>
      <c r="BC62" s="351"/>
      <c r="BD62" s="352"/>
      <c r="BE62" s="352"/>
      <c r="BF62" s="353"/>
      <c r="BG62" s="369"/>
      <c r="BH62" s="370"/>
      <c r="BI62" s="370"/>
      <c r="BJ62" s="371"/>
      <c r="BK62" s="318"/>
      <c r="BL62" s="319"/>
      <c r="BM62" s="319"/>
      <c r="BN62" s="319"/>
      <c r="BO62" s="319"/>
      <c r="BP62" s="320"/>
      <c r="BQ62" s="318"/>
      <c r="BR62" s="319"/>
      <c r="BS62" s="319"/>
      <c r="BT62" s="319"/>
      <c r="BU62" s="319"/>
      <c r="BV62" s="319"/>
      <c r="BW62" s="320"/>
      <c r="BX62" s="318"/>
      <c r="BY62" s="319"/>
      <c r="BZ62" s="319"/>
      <c r="CA62" s="319"/>
      <c r="CB62" s="319"/>
      <c r="CC62" s="320"/>
      <c r="CD62" s="318"/>
      <c r="CE62" s="319"/>
      <c r="CF62" s="319"/>
      <c r="CG62" s="319"/>
      <c r="CH62" s="319"/>
      <c r="CI62" s="320"/>
    </row>
    <row r="63" spans="1:87" ht="18" customHeight="1" thickBot="1" x14ac:dyDescent="0.3">
      <c r="A63" s="75"/>
      <c r="B63" s="354"/>
      <c r="C63" s="355"/>
      <c r="D63" s="355"/>
      <c r="E63" s="355"/>
      <c r="F63" s="355"/>
      <c r="G63" s="355"/>
      <c r="H63" s="355"/>
      <c r="I63" s="355"/>
      <c r="J63" s="355"/>
      <c r="K63" s="355"/>
      <c r="L63" s="355"/>
      <c r="M63" s="355"/>
      <c r="N63" s="355"/>
      <c r="O63" s="355"/>
      <c r="P63" s="355"/>
      <c r="Q63" s="355"/>
      <c r="R63" s="355"/>
      <c r="S63" s="355"/>
      <c r="T63" s="355"/>
      <c r="U63" s="355"/>
      <c r="V63" s="355"/>
      <c r="W63" s="355"/>
      <c r="X63" s="355"/>
      <c r="Y63" s="356"/>
      <c r="Z63" s="354"/>
      <c r="AA63" s="355"/>
      <c r="AB63" s="355"/>
      <c r="AC63" s="355"/>
      <c r="AD63" s="356"/>
      <c r="AE63" s="363"/>
      <c r="AF63" s="364"/>
      <c r="AG63" s="364"/>
      <c r="AH63" s="364"/>
      <c r="AI63" s="364"/>
      <c r="AJ63" s="365"/>
      <c r="AK63" s="360"/>
      <c r="AL63" s="361"/>
      <c r="AM63" s="361"/>
      <c r="AN63" s="361"/>
      <c r="AO63" s="361"/>
      <c r="AP63" s="361"/>
      <c r="AQ63" s="361"/>
      <c r="AR63" s="361"/>
      <c r="AS63" s="361"/>
      <c r="AT63" s="361"/>
      <c r="AU63" s="361"/>
      <c r="AV63" s="361"/>
      <c r="AW63" s="361"/>
      <c r="AX63" s="362"/>
      <c r="AY63" s="360"/>
      <c r="AZ63" s="361"/>
      <c r="BA63" s="361"/>
      <c r="BB63" s="362"/>
      <c r="BC63" s="351"/>
      <c r="BD63" s="352"/>
      <c r="BE63" s="352"/>
      <c r="BF63" s="353"/>
      <c r="BG63" s="369"/>
      <c r="BH63" s="370"/>
      <c r="BI63" s="370"/>
      <c r="BJ63" s="371"/>
      <c r="BK63" s="318"/>
      <c r="BL63" s="319"/>
      <c r="BM63" s="319"/>
      <c r="BN63" s="319"/>
      <c r="BO63" s="319"/>
      <c r="BP63" s="320"/>
      <c r="BQ63" s="321"/>
      <c r="BR63" s="322"/>
      <c r="BS63" s="322"/>
      <c r="BT63" s="322"/>
      <c r="BU63" s="322"/>
      <c r="BV63" s="322"/>
      <c r="BW63" s="323"/>
      <c r="BX63" s="321"/>
      <c r="BY63" s="322"/>
      <c r="BZ63" s="322"/>
      <c r="CA63" s="322"/>
      <c r="CB63" s="322"/>
      <c r="CC63" s="323"/>
      <c r="CD63" s="321"/>
      <c r="CE63" s="322"/>
      <c r="CF63" s="322"/>
      <c r="CG63" s="322"/>
      <c r="CH63" s="322"/>
      <c r="CI63" s="323"/>
    </row>
    <row r="64" spans="1:87" ht="18.75" customHeight="1" x14ac:dyDescent="0.25">
      <c r="A64" s="75"/>
      <c r="B64" s="324" t="s">
        <v>813</v>
      </c>
      <c r="C64" s="325"/>
      <c r="D64" s="325"/>
      <c r="E64" s="325"/>
      <c r="F64" s="325"/>
      <c r="G64" s="325"/>
      <c r="H64" s="325"/>
      <c r="I64" s="325"/>
      <c r="J64" s="325"/>
      <c r="K64" s="325"/>
      <c r="L64" s="325"/>
      <c r="M64" s="325"/>
      <c r="N64" s="325"/>
      <c r="O64" s="325"/>
      <c r="P64" s="325"/>
      <c r="Q64" s="325"/>
      <c r="R64" s="325"/>
      <c r="S64" s="325"/>
      <c r="T64" s="325"/>
      <c r="U64" s="325"/>
      <c r="V64" s="325"/>
      <c r="W64" s="325"/>
      <c r="X64" s="325"/>
      <c r="Y64" s="326"/>
      <c r="Z64" s="333" t="s">
        <v>821</v>
      </c>
      <c r="AA64" s="334"/>
      <c r="AB64" s="334"/>
      <c r="AC64" s="334"/>
      <c r="AD64" s="335"/>
      <c r="AE64" s="333">
        <v>1</v>
      </c>
      <c r="AF64" s="334"/>
      <c r="AG64" s="334"/>
      <c r="AH64" s="334"/>
      <c r="AI64" s="334"/>
      <c r="AJ64" s="334"/>
      <c r="AK64" s="342" t="s">
        <v>41</v>
      </c>
      <c r="AL64" s="343"/>
      <c r="AM64" s="343"/>
      <c r="AN64" s="343"/>
      <c r="AO64" s="343"/>
      <c r="AP64" s="343"/>
      <c r="AQ64" s="343"/>
      <c r="AR64" s="343"/>
      <c r="AS64" s="343"/>
      <c r="AT64" s="343"/>
      <c r="AU64" s="343"/>
      <c r="AV64" s="343"/>
      <c r="AW64" s="343"/>
      <c r="AX64" s="344"/>
      <c r="AY64" s="345">
        <v>1</v>
      </c>
      <c r="AZ64" s="346"/>
      <c r="BA64" s="346"/>
      <c r="BB64" s="347"/>
      <c r="BC64" s="345">
        <f>+$AE$64*AY64</f>
        <v>1</v>
      </c>
      <c r="BD64" s="346"/>
      <c r="BE64" s="346"/>
      <c r="BF64" s="347"/>
      <c r="BG64" s="285">
        <v>22629</v>
      </c>
      <c r="BH64" s="286"/>
      <c r="BI64" s="286"/>
      <c r="BJ64" s="622"/>
      <c r="BK64" s="288">
        <f>+AY64*BG64</f>
        <v>22629</v>
      </c>
      <c r="BL64" s="289"/>
      <c r="BM64" s="289"/>
      <c r="BN64" s="289"/>
      <c r="BO64" s="289"/>
      <c r="BP64" s="290"/>
      <c r="BQ64" s="609">
        <v>6250</v>
      </c>
      <c r="BR64" s="610"/>
      <c r="BS64" s="610"/>
      <c r="BT64" s="610"/>
      <c r="BU64" s="610"/>
      <c r="BV64" s="610"/>
      <c r="BW64" s="610"/>
      <c r="BX64" s="609">
        <f>+(((BK70+BQ64)*15)/85)</f>
        <v>24202.058823529413</v>
      </c>
      <c r="BY64" s="610"/>
      <c r="BZ64" s="610"/>
      <c r="CA64" s="610"/>
      <c r="CB64" s="610"/>
      <c r="CC64" s="611"/>
      <c r="CD64" s="609">
        <f>+BK70+BQ64+BX64</f>
        <v>161347.0588235294</v>
      </c>
      <c r="CE64" s="610"/>
      <c r="CF64" s="610"/>
      <c r="CG64" s="610"/>
      <c r="CH64" s="610"/>
      <c r="CI64" s="611"/>
    </row>
    <row r="65" spans="1:87" ht="18.75" customHeight="1" x14ac:dyDescent="0.25">
      <c r="A65" s="75"/>
      <c r="B65" s="327"/>
      <c r="C65" s="328"/>
      <c r="D65" s="328"/>
      <c r="E65" s="328"/>
      <c r="F65" s="328"/>
      <c r="G65" s="328"/>
      <c r="H65" s="328"/>
      <c r="I65" s="328"/>
      <c r="J65" s="328"/>
      <c r="K65" s="328"/>
      <c r="L65" s="328"/>
      <c r="M65" s="328"/>
      <c r="N65" s="328"/>
      <c r="O65" s="328"/>
      <c r="P65" s="328"/>
      <c r="Q65" s="328"/>
      <c r="R65" s="328"/>
      <c r="S65" s="328"/>
      <c r="T65" s="328"/>
      <c r="U65" s="328"/>
      <c r="V65" s="328"/>
      <c r="W65" s="328"/>
      <c r="X65" s="328"/>
      <c r="Y65" s="329"/>
      <c r="Z65" s="336"/>
      <c r="AA65" s="337"/>
      <c r="AB65" s="337"/>
      <c r="AC65" s="337"/>
      <c r="AD65" s="338"/>
      <c r="AE65" s="336"/>
      <c r="AF65" s="337"/>
      <c r="AG65" s="337"/>
      <c r="AH65" s="337"/>
      <c r="AI65" s="337"/>
      <c r="AJ65" s="337"/>
      <c r="AK65" s="300" t="s">
        <v>23</v>
      </c>
      <c r="AL65" s="301"/>
      <c r="AM65" s="301"/>
      <c r="AN65" s="301"/>
      <c r="AO65" s="301"/>
      <c r="AP65" s="301"/>
      <c r="AQ65" s="301"/>
      <c r="AR65" s="301"/>
      <c r="AS65" s="301"/>
      <c r="AT65" s="301"/>
      <c r="AU65" s="301"/>
      <c r="AV65" s="301"/>
      <c r="AW65" s="301"/>
      <c r="AX65" s="302"/>
      <c r="AY65" s="303">
        <v>1</v>
      </c>
      <c r="AZ65" s="304"/>
      <c r="BA65" s="304"/>
      <c r="BB65" s="305"/>
      <c r="BC65" s="303">
        <f t="shared" ref="BC65:BC69" si="0">+$AE$64*AY65</f>
        <v>1</v>
      </c>
      <c r="BD65" s="304"/>
      <c r="BE65" s="304"/>
      <c r="BF65" s="305"/>
      <c r="BG65" s="309">
        <v>7925</v>
      </c>
      <c r="BH65" s="310"/>
      <c r="BI65" s="310"/>
      <c r="BJ65" s="623"/>
      <c r="BK65" s="624">
        <f t="shared" ref="BK65:BK69" si="1">+AY65*BG65</f>
        <v>7925</v>
      </c>
      <c r="BL65" s="625"/>
      <c r="BM65" s="625"/>
      <c r="BN65" s="625"/>
      <c r="BO65" s="625"/>
      <c r="BP65" s="626"/>
      <c r="BQ65" s="612"/>
      <c r="BR65" s="613"/>
      <c r="BS65" s="613"/>
      <c r="BT65" s="613"/>
      <c r="BU65" s="613"/>
      <c r="BV65" s="613"/>
      <c r="BW65" s="613"/>
      <c r="BX65" s="612"/>
      <c r="BY65" s="613"/>
      <c r="BZ65" s="613"/>
      <c r="CA65" s="613"/>
      <c r="CB65" s="613"/>
      <c r="CC65" s="614"/>
      <c r="CD65" s="612"/>
      <c r="CE65" s="613"/>
      <c r="CF65" s="613"/>
      <c r="CG65" s="613"/>
      <c r="CH65" s="613"/>
      <c r="CI65" s="614"/>
    </row>
    <row r="66" spans="1:87" ht="18.75" customHeight="1" x14ac:dyDescent="0.25">
      <c r="A66" s="75"/>
      <c r="B66" s="327"/>
      <c r="C66" s="328"/>
      <c r="D66" s="328"/>
      <c r="E66" s="328"/>
      <c r="F66" s="328"/>
      <c r="G66" s="328"/>
      <c r="H66" s="328"/>
      <c r="I66" s="328"/>
      <c r="J66" s="328"/>
      <c r="K66" s="328"/>
      <c r="L66" s="328"/>
      <c r="M66" s="328"/>
      <c r="N66" s="328"/>
      <c r="O66" s="328"/>
      <c r="P66" s="328"/>
      <c r="Q66" s="328"/>
      <c r="R66" s="328"/>
      <c r="S66" s="328"/>
      <c r="T66" s="328"/>
      <c r="U66" s="328"/>
      <c r="V66" s="328"/>
      <c r="W66" s="328"/>
      <c r="X66" s="328"/>
      <c r="Y66" s="329"/>
      <c r="Z66" s="336"/>
      <c r="AA66" s="337"/>
      <c r="AB66" s="337"/>
      <c r="AC66" s="337"/>
      <c r="AD66" s="338"/>
      <c r="AE66" s="336"/>
      <c r="AF66" s="337"/>
      <c r="AG66" s="337"/>
      <c r="AH66" s="337"/>
      <c r="AI66" s="337"/>
      <c r="AJ66" s="337"/>
      <c r="AK66" s="300" t="s">
        <v>13</v>
      </c>
      <c r="AL66" s="301"/>
      <c r="AM66" s="301"/>
      <c r="AN66" s="301"/>
      <c r="AO66" s="301"/>
      <c r="AP66" s="301"/>
      <c r="AQ66" s="301"/>
      <c r="AR66" s="301"/>
      <c r="AS66" s="301"/>
      <c r="AT66" s="301"/>
      <c r="AU66" s="301"/>
      <c r="AV66" s="301"/>
      <c r="AW66" s="301"/>
      <c r="AX66" s="302"/>
      <c r="AY66" s="303">
        <v>1</v>
      </c>
      <c r="AZ66" s="304"/>
      <c r="BA66" s="304"/>
      <c r="BB66" s="305"/>
      <c r="BC66" s="303">
        <f t="shared" si="0"/>
        <v>1</v>
      </c>
      <c r="BD66" s="304"/>
      <c r="BE66" s="304"/>
      <c r="BF66" s="305"/>
      <c r="BG66" s="309">
        <v>40826</v>
      </c>
      <c r="BH66" s="310"/>
      <c r="BI66" s="310"/>
      <c r="BJ66" s="623"/>
      <c r="BK66" s="624">
        <f t="shared" si="1"/>
        <v>40826</v>
      </c>
      <c r="BL66" s="625"/>
      <c r="BM66" s="625"/>
      <c r="BN66" s="625"/>
      <c r="BO66" s="625"/>
      <c r="BP66" s="626"/>
      <c r="BQ66" s="612"/>
      <c r="BR66" s="613"/>
      <c r="BS66" s="613"/>
      <c r="BT66" s="613"/>
      <c r="BU66" s="613"/>
      <c r="BV66" s="613"/>
      <c r="BW66" s="613"/>
      <c r="BX66" s="612"/>
      <c r="BY66" s="613"/>
      <c r="BZ66" s="613"/>
      <c r="CA66" s="613"/>
      <c r="CB66" s="613"/>
      <c r="CC66" s="614"/>
      <c r="CD66" s="612"/>
      <c r="CE66" s="613"/>
      <c r="CF66" s="613"/>
      <c r="CG66" s="613"/>
      <c r="CH66" s="613"/>
      <c r="CI66" s="614"/>
    </row>
    <row r="67" spans="1:87" ht="18.75" customHeight="1" x14ac:dyDescent="0.25">
      <c r="A67" s="75"/>
      <c r="B67" s="327"/>
      <c r="C67" s="328"/>
      <c r="D67" s="328"/>
      <c r="E67" s="328"/>
      <c r="F67" s="328"/>
      <c r="G67" s="328"/>
      <c r="H67" s="328"/>
      <c r="I67" s="328"/>
      <c r="J67" s="328"/>
      <c r="K67" s="328"/>
      <c r="L67" s="328"/>
      <c r="M67" s="328"/>
      <c r="N67" s="328"/>
      <c r="O67" s="328"/>
      <c r="P67" s="328"/>
      <c r="Q67" s="328"/>
      <c r="R67" s="328"/>
      <c r="S67" s="328"/>
      <c r="T67" s="328"/>
      <c r="U67" s="328"/>
      <c r="V67" s="328"/>
      <c r="W67" s="328"/>
      <c r="X67" s="328"/>
      <c r="Y67" s="329"/>
      <c r="Z67" s="336"/>
      <c r="AA67" s="337"/>
      <c r="AB67" s="337"/>
      <c r="AC67" s="337"/>
      <c r="AD67" s="338"/>
      <c r="AE67" s="336"/>
      <c r="AF67" s="337"/>
      <c r="AG67" s="337"/>
      <c r="AH67" s="337"/>
      <c r="AI67" s="337"/>
      <c r="AJ67" s="337"/>
      <c r="AK67" s="300" t="s">
        <v>526</v>
      </c>
      <c r="AL67" s="301"/>
      <c r="AM67" s="301"/>
      <c r="AN67" s="301"/>
      <c r="AO67" s="301"/>
      <c r="AP67" s="301"/>
      <c r="AQ67" s="301"/>
      <c r="AR67" s="301"/>
      <c r="AS67" s="301"/>
      <c r="AT67" s="301"/>
      <c r="AU67" s="301"/>
      <c r="AV67" s="301"/>
      <c r="AW67" s="301"/>
      <c r="AX67" s="302"/>
      <c r="AY67" s="303">
        <v>1</v>
      </c>
      <c r="AZ67" s="304"/>
      <c r="BA67" s="304"/>
      <c r="BB67" s="305"/>
      <c r="BC67" s="303">
        <f t="shared" si="0"/>
        <v>1</v>
      </c>
      <c r="BD67" s="304"/>
      <c r="BE67" s="304"/>
      <c r="BF67" s="305"/>
      <c r="BG67" s="309">
        <v>7925</v>
      </c>
      <c r="BH67" s="310"/>
      <c r="BI67" s="310"/>
      <c r="BJ67" s="623"/>
      <c r="BK67" s="624">
        <f t="shared" si="1"/>
        <v>7925</v>
      </c>
      <c r="BL67" s="625"/>
      <c r="BM67" s="625"/>
      <c r="BN67" s="625"/>
      <c r="BO67" s="625"/>
      <c r="BP67" s="626"/>
      <c r="BQ67" s="612"/>
      <c r="BR67" s="613"/>
      <c r="BS67" s="613"/>
      <c r="BT67" s="613"/>
      <c r="BU67" s="613"/>
      <c r="BV67" s="613"/>
      <c r="BW67" s="613"/>
      <c r="BX67" s="612"/>
      <c r="BY67" s="613"/>
      <c r="BZ67" s="613"/>
      <c r="CA67" s="613"/>
      <c r="CB67" s="613"/>
      <c r="CC67" s="614"/>
      <c r="CD67" s="612"/>
      <c r="CE67" s="613"/>
      <c r="CF67" s="613"/>
      <c r="CG67" s="613"/>
      <c r="CH67" s="613"/>
      <c r="CI67" s="614"/>
    </row>
    <row r="68" spans="1:87" ht="18.75" customHeight="1" x14ac:dyDescent="0.25">
      <c r="A68" s="75"/>
      <c r="B68" s="327"/>
      <c r="C68" s="328"/>
      <c r="D68" s="328"/>
      <c r="E68" s="328"/>
      <c r="F68" s="328"/>
      <c r="G68" s="328"/>
      <c r="H68" s="328"/>
      <c r="I68" s="328"/>
      <c r="J68" s="328"/>
      <c r="K68" s="328"/>
      <c r="L68" s="328"/>
      <c r="M68" s="328"/>
      <c r="N68" s="328"/>
      <c r="O68" s="328"/>
      <c r="P68" s="328"/>
      <c r="Q68" s="328"/>
      <c r="R68" s="328"/>
      <c r="S68" s="328"/>
      <c r="T68" s="328"/>
      <c r="U68" s="328"/>
      <c r="V68" s="328"/>
      <c r="W68" s="328"/>
      <c r="X68" s="328"/>
      <c r="Y68" s="329"/>
      <c r="Z68" s="336"/>
      <c r="AA68" s="337"/>
      <c r="AB68" s="337"/>
      <c r="AC68" s="337"/>
      <c r="AD68" s="338"/>
      <c r="AE68" s="336"/>
      <c r="AF68" s="337"/>
      <c r="AG68" s="337"/>
      <c r="AH68" s="337"/>
      <c r="AI68" s="337"/>
      <c r="AJ68" s="337"/>
      <c r="AK68" s="300" t="s">
        <v>530</v>
      </c>
      <c r="AL68" s="301"/>
      <c r="AM68" s="301"/>
      <c r="AN68" s="301"/>
      <c r="AO68" s="301"/>
      <c r="AP68" s="301"/>
      <c r="AQ68" s="301"/>
      <c r="AR68" s="301"/>
      <c r="AS68" s="301"/>
      <c r="AT68" s="301"/>
      <c r="AU68" s="301"/>
      <c r="AV68" s="301"/>
      <c r="AW68" s="301"/>
      <c r="AX68" s="302"/>
      <c r="AY68" s="303">
        <v>1</v>
      </c>
      <c r="AZ68" s="304"/>
      <c r="BA68" s="304"/>
      <c r="BB68" s="305"/>
      <c r="BC68" s="303">
        <f t="shared" si="0"/>
        <v>1</v>
      </c>
      <c r="BD68" s="304"/>
      <c r="BE68" s="304"/>
      <c r="BF68" s="305"/>
      <c r="BG68" s="309">
        <v>22629</v>
      </c>
      <c r="BH68" s="310"/>
      <c r="BI68" s="310"/>
      <c r="BJ68" s="623"/>
      <c r="BK68" s="624">
        <f t="shared" si="1"/>
        <v>22629</v>
      </c>
      <c r="BL68" s="625"/>
      <c r="BM68" s="625"/>
      <c r="BN68" s="625"/>
      <c r="BO68" s="625"/>
      <c r="BP68" s="626"/>
      <c r="BQ68" s="612"/>
      <c r="BR68" s="613"/>
      <c r="BS68" s="613"/>
      <c r="BT68" s="613"/>
      <c r="BU68" s="613"/>
      <c r="BV68" s="613"/>
      <c r="BW68" s="613"/>
      <c r="BX68" s="612"/>
      <c r="BY68" s="613"/>
      <c r="BZ68" s="613"/>
      <c r="CA68" s="613"/>
      <c r="CB68" s="613"/>
      <c r="CC68" s="614"/>
      <c r="CD68" s="612"/>
      <c r="CE68" s="613"/>
      <c r="CF68" s="613"/>
      <c r="CG68" s="613"/>
      <c r="CH68" s="613"/>
      <c r="CI68" s="614"/>
    </row>
    <row r="69" spans="1:87" ht="18.75" customHeight="1" thickBot="1" x14ac:dyDescent="0.3">
      <c r="A69" s="75"/>
      <c r="B69" s="330"/>
      <c r="C69" s="331"/>
      <c r="D69" s="331"/>
      <c r="E69" s="331"/>
      <c r="F69" s="331"/>
      <c r="G69" s="331"/>
      <c r="H69" s="331"/>
      <c r="I69" s="331"/>
      <c r="J69" s="331"/>
      <c r="K69" s="331"/>
      <c r="L69" s="331"/>
      <c r="M69" s="331"/>
      <c r="N69" s="331"/>
      <c r="O69" s="331"/>
      <c r="P69" s="331"/>
      <c r="Q69" s="331"/>
      <c r="R69" s="331"/>
      <c r="S69" s="331"/>
      <c r="T69" s="331"/>
      <c r="U69" s="331"/>
      <c r="V69" s="331"/>
      <c r="W69" s="331"/>
      <c r="X69" s="331"/>
      <c r="Y69" s="332"/>
      <c r="Z69" s="339"/>
      <c r="AA69" s="340"/>
      <c r="AB69" s="340"/>
      <c r="AC69" s="340"/>
      <c r="AD69" s="341"/>
      <c r="AE69" s="339"/>
      <c r="AF69" s="340"/>
      <c r="AG69" s="340"/>
      <c r="AH69" s="340"/>
      <c r="AI69" s="340"/>
      <c r="AJ69" s="340"/>
      <c r="AK69" s="392" t="s">
        <v>18</v>
      </c>
      <c r="AL69" s="393"/>
      <c r="AM69" s="393"/>
      <c r="AN69" s="393"/>
      <c r="AO69" s="393"/>
      <c r="AP69" s="393"/>
      <c r="AQ69" s="393"/>
      <c r="AR69" s="393"/>
      <c r="AS69" s="393"/>
      <c r="AT69" s="393"/>
      <c r="AU69" s="393"/>
      <c r="AV69" s="393"/>
      <c r="AW69" s="393"/>
      <c r="AX69" s="394"/>
      <c r="AY69" s="395">
        <v>1</v>
      </c>
      <c r="AZ69" s="396"/>
      <c r="BA69" s="396"/>
      <c r="BB69" s="397"/>
      <c r="BC69" s="395">
        <f t="shared" si="0"/>
        <v>1</v>
      </c>
      <c r="BD69" s="396"/>
      <c r="BE69" s="396"/>
      <c r="BF69" s="397"/>
      <c r="BG69" s="401">
        <v>28961</v>
      </c>
      <c r="BH69" s="402"/>
      <c r="BI69" s="402"/>
      <c r="BJ69" s="618"/>
      <c r="BK69" s="619">
        <f t="shared" si="1"/>
        <v>28961</v>
      </c>
      <c r="BL69" s="620"/>
      <c r="BM69" s="620"/>
      <c r="BN69" s="620"/>
      <c r="BO69" s="620"/>
      <c r="BP69" s="621"/>
      <c r="BQ69" s="615"/>
      <c r="BR69" s="616"/>
      <c r="BS69" s="616"/>
      <c r="BT69" s="616"/>
      <c r="BU69" s="616"/>
      <c r="BV69" s="616"/>
      <c r="BW69" s="616"/>
      <c r="BX69" s="615"/>
      <c r="BY69" s="616"/>
      <c r="BZ69" s="616"/>
      <c r="CA69" s="616"/>
      <c r="CB69" s="616"/>
      <c r="CC69" s="617"/>
      <c r="CD69" s="615"/>
      <c r="CE69" s="616"/>
      <c r="CF69" s="616"/>
      <c r="CG69" s="616"/>
      <c r="CH69" s="616"/>
      <c r="CI69" s="617"/>
    </row>
    <row r="70" spans="1:87" ht="18" customHeight="1" thickBot="1" x14ac:dyDescent="0.3">
      <c r="A70" s="75"/>
      <c r="B70" s="377"/>
      <c r="C70" s="378"/>
      <c r="D70" s="378"/>
      <c r="E70" s="378"/>
      <c r="F70" s="378"/>
      <c r="G70" s="378"/>
      <c r="H70" s="378"/>
      <c r="I70" s="378"/>
      <c r="J70" s="378"/>
      <c r="K70" s="378"/>
      <c r="L70" s="378"/>
      <c r="M70" s="378"/>
      <c r="N70" s="378"/>
      <c r="O70" s="378"/>
      <c r="P70" s="378"/>
      <c r="Q70" s="378"/>
      <c r="R70" s="378"/>
      <c r="S70" s="378"/>
      <c r="T70" s="378"/>
      <c r="U70" s="378"/>
      <c r="V70" s="378"/>
      <c r="W70" s="378"/>
      <c r="X70" s="378"/>
      <c r="Y70" s="378"/>
      <c r="Z70" s="378"/>
      <c r="AA70" s="378"/>
      <c r="AB70" s="378"/>
      <c r="AC70" s="378"/>
      <c r="AD70" s="378"/>
      <c r="AE70" s="378"/>
      <c r="AF70" s="378"/>
      <c r="AG70" s="378"/>
      <c r="AH70" s="378"/>
      <c r="AI70" s="378"/>
      <c r="AJ70" s="379"/>
      <c r="AK70" s="380" t="s">
        <v>3</v>
      </c>
      <c r="AL70" s="381"/>
      <c r="AM70" s="381"/>
      <c r="AN70" s="381"/>
      <c r="AO70" s="381"/>
      <c r="AP70" s="381"/>
      <c r="AQ70" s="381"/>
      <c r="AR70" s="381"/>
      <c r="AS70" s="381"/>
      <c r="AT70" s="381"/>
      <c r="AU70" s="381"/>
      <c r="AV70" s="381"/>
      <c r="AW70" s="381"/>
      <c r="AX70" s="381"/>
      <c r="AY70" s="381"/>
      <c r="AZ70" s="381"/>
      <c r="BA70" s="381"/>
      <c r="BB70" s="381"/>
      <c r="BC70" s="381"/>
      <c r="BD70" s="381"/>
      <c r="BE70" s="381"/>
      <c r="BF70" s="381"/>
      <c r="BG70" s="381"/>
      <c r="BH70" s="381"/>
      <c r="BI70" s="381"/>
      <c r="BJ70" s="630"/>
      <c r="BK70" s="627">
        <f>SUM(BK64:BP69)</f>
        <v>130895</v>
      </c>
      <c r="BL70" s="628"/>
      <c r="BM70" s="628"/>
      <c r="BN70" s="628"/>
      <c r="BO70" s="628"/>
      <c r="BP70" s="629"/>
      <c r="BQ70" s="387" t="s">
        <v>100</v>
      </c>
      <c r="BR70" s="388"/>
      <c r="BS70" s="388"/>
      <c r="BT70" s="388"/>
      <c r="BU70" s="388"/>
      <c r="BV70" s="388"/>
      <c r="BW70" s="388"/>
      <c r="BX70" s="388"/>
      <c r="BY70" s="388"/>
      <c r="BZ70" s="388"/>
      <c r="CA70" s="388"/>
      <c r="CB70" s="388"/>
      <c r="CC70" s="389"/>
      <c r="CD70" s="390">
        <f>+CD64*AE64</f>
        <v>161347.0588235294</v>
      </c>
      <c r="CE70" s="390"/>
      <c r="CF70" s="390"/>
      <c r="CG70" s="390"/>
      <c r="CH70" s="390"/>
      <c r="CI70" s="391"/>
    </row>
    <row r="71" spans="1:87" ht="18" customHeight="1" thickBot="1" x14ac:dyDescent="0.3">
      <c r="A71" s="75"/>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BG71" s="78"/>
      <c r="BH71" s="78"/>
      <c r="BI71" s="78"/>
      <c r="BJ71" s="78"/>
      <c r="BK71" s="79"/>
      <c r="BL71" s="79"/>
      <c r="BM71" s="79"/>
      <c r="BN71" s="79"/>
      <c r="BO71" s="79"/>
      <c r="BP71" s="79"/>
      <c r="BQ71" s="79"/>
      <c r="BR71" s="79"/>
      <c r="BS71" s="79"/>
      <c r="BT71" s="79"/>
      <c r="BU71" s="79"/>
      <c r="BV71" s="79"/>
      <c r="BW71" s="79"/>
      <c r="BX71" s="79"/>
      <c r="BY71" s="79"/>
      <c r="BZ71" s="79"/>
      <c r="CA71" s="79"/>
      <c r="CB71" s="79"/>
      <c r="CC71" s="79"/>
      <c r="CD71" s="79"/>
      <c r="CE71" s="79"/>
      <c r="CF71" s="79"/>
      <c r="CG71" s="79"/>
      <c r="CH71" s="79"/>
      <c r="CI71" s="79"/>
    </row>
    <row r="72" spans="1:87" ht="18" customHeight="1" x14ac:dyDescent="0.25">
      <c r="A72" s="75"/>
      <c r="B72" s="348" t="s">
        <v>0</v>
      </c>
      <c r="C72" s="349"/>
      <c r="D72" s="349"/>
      <c r="E72" s="349"/>
      <c r="F72" s="349"/>
      <c r="G72" s="349"/>
      <c r="H72" s="349"/>
      <c r="I72" s="349"/>
      <c r="J72" s="349"/>
      <c r="K72" s="349"/>
      <c r="L72" s="349"/>
      <c r="M72" s="349"/>
      <c r="N72" s="349"/>
      <c r="O72" s="349"/>
      <c r="P72" s="349"/>
      <c r="Q72" s="349"/>
      <c r="R72" s="349"/>
      <c r="S72" s="349"/>
      <c r="T72" s="349"/>
      <c r="U72" s="349"/>
      <c r="V72" s="349"/>
      <c r="W72" s="349"/>
      <c r="X72" s="349"/>
      <c r="Y72" s="350"/>
      <c r="Z72" s="348" t="s">
        <v>80</v>
      </c>
      <c r="AA72" s="349"/>
      <c r="AB72" s="349"/>
      <c r="AC72" s="349"/>
      <c r="AD72" s="350"/>
      <c r="AE72" s="357" t="s">
        <v>79</v>
      </c>
      <c r="AF72" s="358"/>
      <c r="AG72" s="358"/>
      <c r="AH72" s="358"/>
      <c r="AI72" s="358"/>
      <c r="AJ72" s="359"/>
      <c r="AK72" s="357" t="s">
        <v>81</v>
      </c>
      <c r="AL72" s="358"/>
      <c r="AM72" s="358"/>
      <c r="AN72" s="358"/>
      <c r="AO72" s="358"/>
      <c r="AP72" s="358"/>
      <c r="AQ72" s="358"/>
      <c r="AR72" s="358"/>
      <c r="AS72" s="358"/>
      <c r="AT72" s="358"/>
      <c r="AU72" s="358"/>
      <c r="AV72" s="358"/>
      <c r="AW72" s="358"/>
      <c r="AX72" s="359"/>
      <c r="AY72" s="357" t="s">
        <v>1</v>
      </c>
      <c r="AZ72" s="358"/>
      <c r="BA72" s="358"/>
      <c r="BB72" s="359"/>
      <c r="BC72" s="348" t="s">
        <v>104</v>
      </c>
      <c r="BD72" s="349"/>
      <c r="BE72" s="349"/>
      <c r="BF72" s="350"/>
      <c r="BG72" s="366" t="s">
        <v>82</v>
      </c>
      <c r="BH72" s="367"/>
      <c r="BI72" s="367"/>
      <c r="BJ72" s="368"/>
      <c r="BK72" s="315" t="s">
        <v>99</v>
      </c>
      <c r="BL72" s="316"/>
      <c r="BM72" s="316"/>
      <c r="BN72" s="316"/>
      <c r="BO72" s="316"/>
      <c r="BP72" s="317"/>
      <c r="BQ72" s="315" t="s">
        <v>83</v>
      </c>
      <c r="BR72" s="316"/>
      <c r="BS72" s="316"/>
      <c r="BT72" s="316"/>
      <c r="BU72" s="316"/>
      <c r="BV72" s="316"/>
      <c r="BW72" s="317"/>
      <c r="BX72" s="315" t="s">
        <v>84</v>
      </c>
      <c r="BY72" s="316"/>
      <c r="BZ72" s="316"/>
      <c r="CA72" s="316"/>
      <c r="CB72" s="316"/>
      <c r="CC72" s="317"/>
      <c r="CD72" s="315" t="s">
        <v>85</v>
      </c>
      <c r="CE72" s="316"/>
      <c r="CF72" s="316"/>
      <c r="CG72" s="316"/>
      <c r="CH72" s="316"/>
      <c r="CI72" s="317"/>
    </row>
    <row r="73" spans="1:87" ht="18" customHeight="1" x14ac:dyDescent="0.25">
      <c r="A73" s="75"/>
      <c r="B73" s="351"/>
      <c r="C73" s="352"/>
      <c r="D73" s="352"/>
      <c r="E73" s="352"/>
      <c r="F73" s="352"/>
      <c r="G73" s="352"/>
      <c r="H73" s="352"/>
      <c r="I73" s="352"/>
      <c r="J73" s="352"/>
      <c r="K73" s="352"/>
      <c r="L73" s="352"/>
      <c r="M73" s="352"/>
      <c r="N73" s="352"/>
      <c r="O73" s="352"/>
      <c r="P73" s="352"/>
      <c r="Q73" s="352"/>
      <c r="R73" s="352"/>
      <c r="S73" s="352"/>
      <c r="T73" s="352"/>
      <c r="U73" s="352"/>
      <c r="V73" s="352"/>
      <c r="W73" s="352"/>
      <c r="X73" s="352"/>
      <c r="Y73" s="353"/>
      <c r="Z73" s="351"/>
      <c r="AA73" s="352"/>
      <c r="AB73" s="352"/>
      <c r="AC73" s="352"/>
      <c r="AD73" s="353"/>
      <c r="AE73" s="360"/>
      <c r="AF73" s="361"/>
      <c r="AG73" s="361"/>
      <c r="AH73" s="361"/>
      <c r="AI73" s="361"/>
      <c r="AJ73" s="362"/>
      <c r="AK73" s="360"/>
      <c r="AL73" s="361"/>
      <c r="AM73" s="361"/>
      <c r="AN73" s="361"/>
      <c r="AO73" s="361"/>
      <c r="AP73" s="361"/>
      <c r="AQ73" s="361"/>
      <c r="AR73" s="361"/>
      <c r="AS73" s="361"/>
      <c r="AT73" s="361"/>
      <c r="AU73" s="361"/>
      <c r="AV73" s="361"/>
      <c r="AW73" s="361"/>
      <c r="AX73" s="362"/>
      <c r="AY73" s="360"/>
      <c r="AZ73" s="361"/>
      <c r="BA73" s="361"/>
      <c r="BB73" s="362"/>
      <c r="BC73" s="351"/>
      <c r="BD73" s="352"/>
      <c r="BE73" s="352"/>
      <c r="BF73" s="353"/>
      <c r="BG73" s="369"/>
      <c r="BH73" s="370"/>
      <c r="BI73" s="370"/>
      <c r="BJ73" s="371"/>
      <c r="BK73" s="318"/>
      <c r="BL73" s="319"/>
      <c r="BM73" s="319"/>
      <c r="BN73" s="319"/>
      <c r="BO73" s="319"/>
      <c r="BP73" s="320"/>
      <c r="BQ73" s="318"/>
      <c r="BR73" s="319"/>
      <c r="BS73" s="319"/>
      <c r="BT73" s="319"/>
      <c r="BU73" s="319"/>
      <c r="BV73" s="319"/>
      <c r="BW73" s="320"/>
      <c r="BX73" s="318"/>
      <c r="BY73" s="319"/>
      <c r="BZ73" s="319"/>
      <c r="CA73" s="319"/>
      <c r="CB73" s="319"/>
      <c r="CC73" s="320"/>
      <c r="CD73" s="318"/>
      <c r="CE73" s="319"/>
      <c r="CF73" s="319"/>
      <c r="CG73" s="319"/>
      <c r="CH73" s="319"/>
      <c r="CI73" s="320"/>
    </row>
    <row r="74" spans="1:87" ht="18" customHeight="1" thickBot="1" x14ac:dyDescent="0.3">
      <c r="A74" s="75"/>
      <c r="B74" s="354"/>
      <c r="C74" s="355"/>
      <c r="D74" s="355"/>
      <c r="E74" s="355"/>
      <c r="F74" s="355"/>
      <c r="G74" s="355"/>
      <c r="H74" s="355"/>
      <c r="I74" s="355"/>
      <c r="J74" s="355"/>
      <c r="K74" s="355"/>
      <c r="L74" s="355"/>
      <c r="M74" s="355"/>
      <c r="N74" s="355"/>
      <c r="O74" s="355"/>
      <c r="P74" s="355"/>
      <c r="Q74" s="355"/>
      <c r="R74" s="355"/>
      <c r="S74" s="355"/>
      <c r="T74" s="355"/>
      <c r="U74" s="355"/>
      <c r="V74" s="355"/>
      <c r="W74" s="355"/>
      <c r="X74" s="355"/>
      <c r="Y74" s="356"/>
      <c r="Z74" s="354"/>
      <c r="AA74" s="355"/>
      <c r="AB74" s="355"/>
      <c r="AC74" s="355"/>
      <c r="AD74" s="356"/>
      <c r="AE74" s="363"/>
      <c r="AF74" s="364"/>
      <c r="AG74" s="364"/>
      <c r="AH74" s="364"/>
      <c r="AI74" s="364"/>
      <c r="AJ74" s="365"/>
      <c r="AK74" s="360"/>
      <c r="AL74" s="361"/>
      <c r="AM74" s="361"/>
      <c r="AN74" s="361"/>
      <c r="AO74" s="361"/>
      <c r="AP74" s="361"/>
      <c r="AQ74" s="361"/>
      <c r="AR74" s="361"/>
      <c r="AS74" s="361"/>
      <c r="AT74" s="361"/>
      <c r="AU74" s="361"/>
      <c r="AV74" s="361"/>
      <c r="AW74" s="361"/>
      <c r="AX74" s="362"/>
      <c r="AY74" s="360"/>
      <c r="AZ74" s="361"/>
      <c r="BA74" s="361"/>
      <c r="BB74" s="362"/>
      <c r="BC74" s="351"/>
      <c r="BD74" s="352"/>
      <c r="BE74" s="352"/>
      <c r="BF74" s="353"/>
      <c r="BG74" s="369"/>
      <c r="BH74" s="370"/>
      <c r="BI74" s="370"/>
      <c r="BJ74" s="371"/>
      <c r="BK74" s="318"/>
      <c r="BL74" s="319"/>
      <c r="BM74" s="319"/>
      <c r="BN74" s="319"/>
      <c r="BO74" s="319"/>
      <c r="BP74" s="320"/>
      <c r="BQ74" s="321"/>
      <c r="BR74" s="322"/>
      <c r="BS74" s="322"/>
      <c r="BT74" s="322"/>
      <c r="BU74" s="322"/>
      <c r="BV74" s="322"/>
      <c r="BW74" s="323"/>
      <c r="BX74" s="321"/>
      <c r="BY74" s="322"/>
      <c r="BZ74" s="322"/>
      <c r="CA74" s="322"/>
      <c r="CB74" s="322"/>
      <c r="CC74" s="323"/>
      <c r="CD74" s="321"/>
      <c r="CE74" s="322"/>
      <c r="CF74" s="322"/>
      <c r="CG74" s="322"/>
      <c r="CH74" s="322"/>
      <c r="CI74" s="323"/>
    </row>
    <row r="75" spans="1:87" ht="18.75" customHeight="1" x14ac:dyDescent="0.25">
      <c r="A75" s="75"/>
      <c r="B75" s="324" t="s">
        <v>814</v>
      </c>
      <c r="C75" s="325"/>
      <c r="D75" s="325"/>
      <c r="E75" s="325"/>
      <c r="F75" s="325"/>
      <c r="G75" s="325"/>
      <c r="H75" s="325"/>
      <c r="I75" s="325"/>
      <c r="J75" s="325"/>
      <c r="K75" s="325"/>
      <c r="L75" s="325"/>
      <c r="M75" s="325"/>
      <c r="N75" s="325"/>
      <c r="O75" s="325"/>
      <c r="P75" s="325"/>
      <c r="Q75" s="325"/>
      <c r="R75" s="325"/>
      <c r="S75" s="325"/>
      <c r="T75" s="325"/>
      <c r="U75" s="325"/>
      <c r="V75" s="325"/>
      <c r="W75" s="325"/>
      <c r="X75" s="325"/>
      <c r="Y75" s="326"/>
      <c r="Z75" s="333" t="s">
        <v>822</v>
      </c>
      <c r="AA75" s="334"/>
      <c r="AB75" s="334"/>
      <c r="AC75" s="334"/>
      <c r="AD75" s="335"/>
      <c r="AE75" s="333">
        <v>12</v>
      </c>
      <c r="AF75" s="334"/>
      <c r="AG75" s="334"/>
      <c r="AH75" s="334"/>
      <c r="AI75" s="334"/>
      <c r="AJ75" s="334"/>
      <c r="AK75" s="342" t="s">
        <v>41</v>
      </c>
      <c r="AL75" s="343"/>
      <c r="AM75" s="343"/>
      <c r="AN75" s="343"/>
      <c r="AO75" s="343"/>
      <c r="AP75" s="343"/>
      <c r="AQ75" s="343"/>
      <c r="AR75" s="343"/>
      <c r="AS75" s="343"/>
      <c r="AT75" s="343"/>
      <c r="AU75" s="343"/>
      <c r="AV75" s="343"/>
      <c r="AW75" s="343"/>
      <c r="AX75" s="344"/>
      <c r="AY75" s="345">
        <v>1</v>
      </c>
      <c r="AZ75" s="346"/>
      <c r="BA75" s="346"/>
      <c r="BB75" s="347"/>
      <c r="BC75" s="345">
        <f>+$AE$75*AY75</f>
        <v>12</v>
      </c>
      <c r="BD75" s="346"/>
      <c r="BE75" s="346"/>
      <c r="BF75" s="347"/>
      <c r="BG75" s="285">
        <v>22629</v>
      </c>
      <c r="BH75" s="286"/>
      <c r="BI75" s="286"/>
      <c r="BJ75" s="622"/>
      <c r="BK75" s="288">
        <f>+AY75*BG75</f>
        <v>22629</v>
      </c>
      <c r="BL75" s="289"/>
      <c r="BM75" s="289"/>
      <c r="BN75" s="289"/>
      <c r="BO75" s="289"/>
      <c r="BP75" s="290"/>
      <c r="BQ75" s="609">
        <v>6250</v>
      </c>
      <c r="BR75" s="610"/>
      <c r="BS75" s="610"/>
      <c r="BT75" s="610"/>
      <c r="BU75" s="610"/>
      <c r="BV75" s="610"/>
      <c r="BW75" s="611"/>
      <c r="BX75" s="609">
        <f>+(((BK81+BQ75)*15)/85)</f>
        <v>24202.058823529413</v>
      </c>
      <c r="BY75" s="610"/>
      <c r="BZ75" s="610"/>
      <c r="CA75" s="610"/>
      <c r="CB75" s="610"/>
      <c r="CC75" s="611"/>
      <c r="CD75" s="609">
        <f>+BK81+BQ75+BX75</f>
        <v>161347.0588235294</v>
      </c>
      <c r="CE75" s="610"/>
      <c r="CF75" s="610"/>
      <c r="CG75" s="610"/>
      <c r="CH75" s="610"/>
      <c r="CI75" s="611"/>
    </row>
    <row r="76" spans="1:87" ht="18.75" customHeight="1" x14ac:dyDescent="0.25">
      <c r="A76" s="75"/>
      <c r="B76" s="327"/>
      <c r="C76" s="328"/>
      <c r="D76" s="328"/>
      <c r="E76" s="328"/>
      <c r="F76" s="328"/>
      <c r="G76" s="328"/>
      <c r="H76" s="328"/>
      <c r="I76" s="328"/>
      <c r="J76" s="328"/>
      <c r="K76" s="328"/>
      <c r="L76" s="328"/>
      <c r="M76" s="328"/>
      <c r="N76" s="328"/>
      <c r="O76" s="328"/>
      <c r="P76" s="328"/>
      <c r="Q76" s="328"/>
      <c r="R76" s="328"/>
      <c r="S76" s="328"/>
      <c r="T76" s="328"/>
      <c r="U76" s="328"/>
      <c r="V76" s="328"/>
      <c r="W76" s="328"/>
      <c r="X76" s="328"/>
      <c r="Y76" s="329"/>
      <c r="Z76" s="336"/>
      <c r="AA76" s="337"/>
      <c r="AB76" s="337"/>
      <c r="AC76" s="337"/>
      <c r="AD76" s="338"/>
      <c r="AE76" s="336"/>
      <c r="AF76" s="337"/>
      <c r="AG76" s="337"/>
      <c r="AH76" s="337"/>
      <c r="AI76" s="337"/>
      <c r="AJ76" s="337"/>
      <c r="AK76" s="300" t="s">
        <v>23</v>
      </c>
      <c r="AL76" s="301"/>
      <c r="AM76" s="301"/>
      <c r="AN76" s="301"/>
      <c r="AO76" s="301"/>
      <c r="AP76" s="301"/>
      <c r="AQ76" s="301"/>
      <c r="AR76" s="301"/>
      <c r="AS76" s="301"/>
      <c r="AT76" s="301"/>
      <c r="AU76" s="301"/>
      <c r="AV76" s="301"/>
      <c r="AW76" s="301"/>
      <c r="AX76" s="302"/>
      <c r="AY76" s="303">
        <v>1</v>
      </c>
      <c r="AZ76" s="304"/>
      <c r="BA76" s="304"/>
      <c r="BB76" s="305"/>
      <c r="BC76" s="303">
        <f t="shared" ref="BC76:BC80" si="2">+$AE$75*AY76</f>
        <v>12</v>
      </c>
      <c r="BD76" s="304"/>
      <c r="BE76" s="304"/>
      <c r="BF76" s="305"/>
      <c r="BG76" s="309">
        <v>7925</v>
      </c>
      <c r="BH76" s="310"/>
      <c r="BI76" s="310"/>
      <c r="BJ76" s="623"/>
      <c r="BK76" s="624">
        <f t="shared" ref="BK76:BK80" si="3">+AY76*BG76</f>
        <v>7925</v>
      </c>
      <c r="BL76" s="625"/>
      <c r="BM76" s="625"/>
      <c r="BN76" s="625"/>
      <c r="BO76" s="625"/>
      <c r="BP76" s="626"/>
      <c r="BQ76" s="612"/>
      <c r="BR76" s="613"/>
      <c r="BS76" s="613"/>
      <c r="BT76" s="613"/>
      <c r="BU76" s="613"/>
      <c r="BV76" s="613"/>
      <c r="BW76" s="614"/>
      <c r="BX76" s="612"/>
      <c r="BY76" s="613"/>
      <c r="BZ76" s="613"/>
      <c r="CA76" s="613"/>
      <c r="CB76" s="613"/>
      <c r="CC76" s="614"/>
      <c r="CD76" s="612"/>
      <c r="CE76" s="613"/>
      <c r="CF76" s="613"/>
      <c r="CG76" s="613"/>
      <c r="CH76" s="613"/>
      <c r="CI76" s="614"/>
    </row>
    <row r="77" spans="1:87" ht="18.75" customHeight="1" x14ac:dyDescent="0.25">
      <c r="A77" s="75"/>
      <c r="B77" s="327"/>
      <c r="C77" s="328"/>
      <c r="D77" s="328"/>
      <c r="E77" s="328"/>
      <c r="F77" s="328"/>
      <c r="G77" s="328"/>
      <c r="H77" s="328"/>
      <c r="I77" s="328"/>
      <c r="J77" s="328"/>
      <c r="K77" s="328"/>
      <c r="L77" s="328"/>
      <c r="M77" s="328"/>
      <c r="N77" s="328"/>
      <c r="O77" s="328"/>
      <c r="P77" s="328"/>
      <c r="Q77" s="328"/>
      <c r="R77" s="328"/>
      <c r="S77" s="328"/>
      <c r="T77" s="328"/>
      <c r="U77" s="328"/>
      <c r="V77" s="328"/>
      <c r="W77" s="328"/>
      <c r="X77" s="328"/>
      <c r="Y77" s="329"/>
      <c r="Z77" s="336"/>
      <c r="AA77" s="337"/>
      <c r="AB77" s="337"/>
      <c r="AC77" s="337"/>
      <c r="AD77" s="338"/>
      <c r="AE77" s="336"/>
      <c r="AF77" s="337"/>
      <c r="AG77" s="337"/>
      <c r="AH77" s="337"/>
      <c r="AI77" s="337"/>
      <c r="AJ77" s="337"/>
      <c r="AK77" s="300" t="s">
        <v>13</v>
      </c>
      <c r="AL77" s="301"/>
      <c r="AM77" s="301"/>
      <c r="AN77" s="301"/>
      <c r="AO77" s="301"/>
      <c r="AP77" s="301"/>
      <c r="AQ77" s="301"/>
      <c r="AR77" s="301"/>
      <c r="AS77" s="301"/>
      <c r="AT77" s="301"/>
      <c r="AU77" s="301"/>
      <c r="AV77" s="301"/>
      <c r="AW77" s="301"/>
      <c r="AX77" s="302"/>
      <c r="AY77" s="303">
        <v>1</v>
      </c>
      <c r="AZ77" s="304"/>
      <c r="BA77" s="304"/>
      <c r="BB77" s="305"/>
      <c r="BC77" s="303">
        <f t="shared" si="2"/>
        <v>12</v>
      </c>
      <c r="BD77" s="304"/>
      <c r="BE77" s="304"/>
      <c r="BF77" s="305"/>
      <c r="BG77" s="309">
        <v>40826</v>
      </c>
      <c r="BH77" s="310"/>
      <c r="BI77" s="310"/>
      <c r="BJ77" s="623"/>
      <c r="BK77" s="624">
        <f t="shared" si="3"/>
        <v>40826</v>
      </c>
      <c r="BL77" s="625"/>
      <c r="BM77" s="625"/>
      <c r="BN77" s="625"/>
      <c r="BO77" s="625"/>
      <c r="BP77" s="626"/>
      <c r="BQ77" s="612"/>
      <c r="BR77" s="613"/>
      <c r="BS77" s="613"/>
      <c r="BT77" s="613"/>
      <c r="BU77" s="613"/>
      <c r="BV77" s="613"/>
      <c r="BW77" s="614"/>
      <c r="BX77" s="612"/>
      <c r="BY77" s="613"/>
      <c r="BZ77" s="613"/>
      <c r="CA77" s="613"/>
      <c r="CB77" s="613"/>
      <c r="CC77" s="614"/>
      <c r="CD77" s="612"/>
      <c r="CE77" s="613"/>
      <c r="CF77" s="613"/>
      <c r="CG77" s="613"/>
      <c r="CH77" s="613"/>
      <c r="CI77" s="614"/>
    </row>
    <row r="78" spans="1:87" ht="18.75" customHeight="1" x14ac:dyDescent="0.25">
      <c r="A78" s="75"/>
      <c r="B78" s="327"/>
      <c r="C78" s="328"/>
      <c r="D78" s="328"/>
      <c r="E78" s="328"/>
      <c r="F78" s="328"/>
      <c r="G78" s="328"/>
      <c r="H78" s="328"/>
      <c r="I78" s="328"/>
      <c r="J78" s="328"/>
      <c r="K78" s="328"/>
      <c r="L78" s="328"/>
      <c r="M78" s="328"/>
      <c r="N78" s="328"/>
      <c r="O78" s="328"/>
      <c r="P78" s="328"/>
      <c r="Q78" s="328"/>
      <c r="R78" s="328"/>
      <c r="S78" s="328"/>
      <c r="T78" s="328"/>
      <c r="U78" s="328"/>
      <c r="V78" s="328"/>
      <c r="W78" s="328"/>
      <c r="X78" s="328"/>
      <c r="Y78" s="329"/>
      <c r="Z78" s="336"/>
      <c r="AA78" s="337"/>
      <c r="AB78" s="337"/>
      <c r="AC78" s="337"/>
      <c r="AD78" s="338"/>
      <c r="AE78" s="336"/>
      <c r="AF78" s="337"/>
      <c r="AG78" s="337"/>
      <c r="AH78" s="337"/>
      <c r="AI78" s="337"/>
      <c r="AJ78" s="337"/>
      <c r="AK78" s="300" t="s">
        <v>526</v>
      </c>
      <c r="AL78" s="301"/>
      <c r="AM78" s="301"/>
      <c r="AN78" s="301"/>
      <c r="AO78" s="301"/>
      <c r="AP78" s="301"/>
      <c r="AQ78" s="301"/>
      <c r="AR78" s="301"/>
      <c r="AS78" s="301"/>
      <c r="AT78" s="301"/>
      <c r="AU78" s="301"/>
      <c r="AV78" s="301"/>
      <c r="AW78" s="301"/>
      <c r="AX78" s="302"/>
      <c r="AY78" s="303">
        <v>1</v>
      </c>
      <c r="AZ78" s="304"/>
      <c r="BA78" s="304"/>
      <c r="BB78" s="305"/>
      <c r="BC78" s="303">
        <f t="shared" si="2"/>
        <v>12</v>
      </c>
      <c r="BD78" s="304"/>
      <c r="BE78" s="304"/>
      <c r="BF78" s="305"/>
      <c r="BG78" s="309">
        <v>7925</v>
      </c>
      <c r="BH78" s="310"/>
      <c r="BI78" s="310"/>
      <c r="BJ78" s="623"/>
      <c r="BK78" s="624">
        <f t="shared" si="3"/>
        <v>7925</v>
      </c>
      <c r="BL78" s="625"/>
      <c r="BM78" s="625"/>
      <c r="BN78" s="625"/>
      <c r="BO78" s="625"/>
      <c r="BP78" s="626"/>
      <c r="BQ78" s="612"/>
      <c r="BR78" s="613"/>
      <c r="BS78" s="613"/>
      <c r="BT78" s="613"/>
      <c r="BU78" s="613"/>
      <c r="BV78" s="613"/>
      <c r="BW78" s="614"/>
      <c r="BX78" s="612"/>
      <c r="BY78" s="613"/>
      <c r="BZ78" s="613"/>
      <c r="CA78" s="613"/>
      <c r="CB78" s="613"/>
      <c r="CC78" s="614"/>
      <c r="CD78" s="612"/>
      <c r="CE78" s="613"/>
      <c r="CF78" s="613"/>
      <c r="CG78" s="613"/>
      <c r="CH78" s="613"/>
      <c r="CI78" s="614"/>
    </row>
    <row r="79" spans="1:87" ht="18.75" customHeight="1" x14ac:dyDescent="0.25">
      <c r="A79" s="75"/>
      <c r="B79" s="327"/>
      <c r="C79" s="328"/>
      <c r="D79" s="328"/>
      <c r="E79" s="328"/>
      <c r="F79" s="328"/>
      <c r="G79" s="328"/>
      <c r="H79" s="328"/>
      <c r="I79" s="328"/>
      <c r="J79" s="328"/>
      <c r="K79" s="328"/>
      <c r="L79" s="328"/>
      <c r="M79" s="328"/>
      <c r="N79" s="328"/>
      <c r="O79" s="328"/>
      <c r="P79" s="328"/>
      <c r="Q79" s="328"/>
      <c r="R79" s="328"/>
      <c r="S79" s="328"/>
      <c r="T79" s="328"/>
      <c r="U79" s="328"/>
      <c r="V79" s="328"/>
      <c r="W79" s="328"/>
      <c r="X79" s="328"/>
      <c r="Y79" s="329"/>
      <c r="Z79" s="336"/>
      <c r="AA79" s="337"/>
      <c r="AB79" s="337"/>
      <c r="AC79" s="337"/>
      <c r="AD79" s="338"/>
      <c r="AE79" s="336"/>
      <c r="AF79" s="337"/>
      <c r="AG79" s="337"/>
      <c r="AH79" s="337"/>
      <c r="AI79" s="337"/>
      <c r="AJ79" s="337"/>
      <c r="AK79" s="300" t="s">
        <v>530</v>
      </c>
      <c r="AL79" s="301"/>
      <c r="AM79" s="301"/>
      <c r="AN79" s="301"/>
      <c r="AO79" s="301"/>
      <c r="AP79" s="301"/>
      <c r="AQ79" s="301"/>
      <c r="AR79" s="301"/>
      <c r="AS79" s="301"/>
      <c r="AT79" s="301"/>
      <c r="AU79" s="301"/>
      <c r="AV79" s="301"/>
      <c r="AW79" s="301"/>
      <c r="AX79" s="302"/>
      <c r="AY79" s="303">
        <v>1</v>
      </c>
      <c r="AZ79" s="304"/>
      <c r="BA79" s="304"/>
      <c r="BB79" s="305"/>
      <c r="BC79" s="303">
        <f t="shared" si="2"/>
        <v>12</v>
      </c>
      <c r="BD79" s="304"/>
      <c r="BE79" s="304"/>
      <c r="BF79" s="305"/>
      <c r="BG79" s="309">
        <v>22629</v>
      </c>
      <c r="BH79" s="310"/>
      <c r="BI79" s="310"/>
      <c r="BJ79" s="623"/>
      <c r="BK79" s="624">
        <f t="shared" si="3"/>
        <v>22629</v>
      </c>
      <c r="BL79" s="625"/>
      <c r="BM79" s="625"/>
      <c r="BN79" s="625"/>
      <c r="BO79" s="625"/>
      <c r="BP79" s="626"/>
      <c r="BQ79" s="612"/>
      <c r="BR79" s="613"/>
      <c r="BS79" s="613"/>
      <c r="BT79" s="613"/>
      <c r="BU79" s="613"/>
      <c r="BV79" s="613"/>
      <c r="BW79" s="614"/>
      <c r="BX79" s="612"/>
      <c r="BY79" s="613"/>
      <c r="BZ79" s="613"/>
      <c r="CA79" s="613"/>
      <c r="CB79" s="613"/>
      <c r="CC79" s="614"/>
      <c r="CD79" s="612"/>
      <c r="CE79" s="613"/>
      <c r="CF79" s="613"/>
      <c r="CG79" s="613"/>
      <c r="CH79" s="613"/>
      <c r="CI79" s="614"/>
    </row>
    <row r="80" spans="1:87" ht="18.75" customHeight="1" thickBot="1" x14ac:dyDescent="0.3">
      <c r="A80" s="75"/>
      <c r="B80" s="330"/>
      <c r="C80" s="331"/>
      <c r="D80" s="331"/>
      <c r="E80" s="331"/>
      <c r="F80" s="331"/>
      <c r="G80" s="331"/>
      <c r="H80" s="331"/>
      <c r="I80" s="331"/>
      <c r="J80" s="331"/>
      <c r="K80" s="331"/>
      <c r="L80" s="331"/>
      <c r="M80" s="331"/>
      <c r="N80" s="331"/>
      <c r="O80" s="331"/>
      <c r="P80" s="331"/>
      <c r="Q80" s="331"/>
      <c r="R80" s="331"/>
      <c r="S80" s="331"/>
      <c r="T80" s="331"/>
      <c r="U80" s="331"/>
      <c r="V80" s="331"/>
      <c r="W80" s="331"/>
      <c r="X80" s="331"/>
      <c r="Y80" s="332"/>
      <c r="Z80" s="339"/>
      <c r="AA80" s="340"/>
      <c r="AB80" s="340"/>
      <c r="AC80" s="340"/>
      <c r="AD80" s="341"/>
      <c r="AE80" s="339"/>
      <c r="AF80" s="340"/>
      <c r="AG80" s="340"/>
      <c r="AH80" s="340"/>
      <c r="AI80" s="340"/>
      <c r="AJ80" s="340"/>
      <c r="AK80" s="392" t="s">
        <v>18</v>
      </c>
      <c r="AL80" s="393"/>
      <c r="AM80" s="393"/>
      <c r="AN80" s="393"/>
      <c r="AO80" s="393"/>
      <c r="AP80" s="393"/>
      <c r="AQ80" s="393"/>
      <c r="AR80" s="393"/>
      <c r="AS80" s="393"/>
      <c r="AT80" s="393"/>
      <c r="AU80" s="393"/>
      <c r="AV80" s="393"/>
      <c r="AW80" s="393"/>
      <c r="AX80" s="394"/>
      <c r="AY80" s="395">
        <v>1</v>
      </c>
      <c r="AZ80" s="396"/>
      <c r="BA80" s="396"/>
      <c r="BB80" s="397"/>
      <c r="BC80" s="395">
        <f t="shared" si="2"/>
        <v>12</v>
      </c>
      <c r="BD80" s="396"/>
      <c r="BE80" s="396"/>
      <c r="BF80" s="397"/>
      <c r="BG80" s="401">
        <v>28961</v>
      </c>
      <c r="BH80" s="402"/>
      <c r="BI80" s="402"/>
      <c r="BJ80" s="618"/>
      <c r="BK80" s="619">
        <f t="shared" si="3"/>
        <v>28961</v>
      </c>
      <c r="BL80" s="620"/>
      <c r="BM80" s="620"/>
      <c r="BN80" s="620"/>
      <c r="BO80" s="620"/>
      <c r="BP80" s="621"/>
      <c r="BQ80" s="615"/>
      <c r="BR80" s="616"/>
      <c r="BS80" s="616"/>
      <c r="BT80" s="616"/>
      <c r="BU80" s="616"/>
      <c r="BV80" s="616"/>
      <c r="BW80" s="617"/>
      <c r="BX80" s="615"/>
      <c r="BY80" s="616"/>
      <c r="BZ80" s="616"/>
      <c r="CA80" s="616"/>
      <c r="CB80" s="616"/>
      <c r="CC80" s="617"/>
      <c r="CD80" s="615"/>
      <c r="CE80" s="616"/>
      <c r="CF80" s="616"/>
      <c r="CG80" s="616"/>
      <c r="CH80" s="616"/>
      <c r="CI80" s="617"/>
    </row>
    <row r="81" spans="1:87" ht="18" customHeight="1" thickBot="1" x14ac:dyDescent="0.3">
      <c r="A81" s="75"/>
      <c r="B81" s="377"/>
      <c r="C81" s="378"/>
      <c r="D81" s="378"/>
      <c r="E81" s="378"/>
      <c r="F81" s="378"/>
      <c r="G81" s="378"/>
      <c r="H81" s="378"/>
      <c r="I81" s="378"/>
      <c r="J81" s="378"/>
      <c r="K81" s="378"/>
      <c r="L81" s="378"/>
      <c r="M81" s="378"/>
      <c r="N81" s="378"/>
      <c r="O81" s="378"/>
      <c r="P81" s="378"/>
      <c r="Q81" s="378"/>
      <c r="R81" s="378"/>
      <c r="S81" s="378"/>
      <c r="T81" s="378"/>
      <c r="U81" s="378"/>
      <c r="V81" s="378"/>
      <c r="W81" s="378"/>
      <c r="X81" s="378"/>
      <c r="Y81" s="378"/>
      <c r="Z81" s="378"/>
      <c r="AA81" s="378"/>
      <c r="AB81" s="378"/>
      <c r="AC81" s="378"/>
      <c r="AD81" s="378"/>
      <c r="AE81" s="378"/>
      <c r="AF81" s="378"/>
      <c r="AG81" s="378"/>
      <c r="AH81" s="378"/>
      <c r="AI81" s="378"/>
      <c r="AJ81" s="379"/>
      <c r="AK81" s="380" t="s">
        <v>3</v>
      </c>
      <c r="AL81" s="381"/>
      <c r="AM81" s="381"/>
      <c r="AN81" s="381"/>
      <c r="AO81" s="381"/>
      <c r="AP81" s="381"/>
      <c r="AQ81" s="381"/>
      <c r="AR81" s="381"/>
      <c r="AS81" s="381"/>
      <c r="AT81" s="381"/>
      <c r="AU81" s="381"/>
      <c r="AV81" s="381"/>
      <c r="AW81" s="381"/>
      <c r="AX81" s="381"/>
      <c r="AY81" s="381"/>
      <c r="AZ81" s="381"/>
      <c r="BA81" s="381"/>
      <c r="BB81" s="381"/>
      <c r="BC81" s="381"/>
      <c r="BD81" s="381"/>
      <c r="BE81" s="381"/>
      <c r="BF81" s="381"/>
      <c r="BG81" s="381"/>
      <c r="BH81" s="381"/>
      <c r="BI81" s="381"/>
      <c r="BJ81" s="630"/>
      <c r="BK81" s="627">
        <f>SUM(BK75:BP80)</f>
        <v>130895</v>
      </c>
      <c r="BL81" s="628"/>
      <c r="BM81" s="628"/>
      <c r="BN81" s="628"/>
      <c r="BO81" s="628"/>
      <c r="BP81" s="629"/>
      <c r="BQ81" s="387" t="s">
        <v>100</v>
      </c>
      <c r="BR81" s="388"/>
      <c r="BS81" s="388"/>
      <c r="BT81" s="388"/>
      <c r="BU81" s="388"/>
      <c r="BV81" s="388"/>
      <c r="BW81" s="388"/>
      <c r="BX81" s="388"/>
      <c r="BY81" s="388"/>
      <c r="BZ81" s="388"/>
      <c r="CA81" s="388"/>
      <c r="CB81" s="388"/>
      <c r="CC81" s="389"/>
      <c r="CD81" s="390">
        <f>+CD75*AE75</f>
        <v>1936164.7058823528</v>
      </c>
      <c r="CE81" s="390"/>
      <c r="CF81" s="390"/>
      <c r="CG81" s="390"/>
      <c r="CH81" s="390"/>
      <c r="CI81" s="391"/>
    </row>
    <row r="82" spans="1:87" ht="18" customHeight="1" thickBot="1" x14ac:dyDescent="0.3">
      <c r="A82" s="75"/>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c r="BG82" s="78"/>
      <c r="BH82" s="78"/>
      <c r="BI82" s="78"/>
      <c r="BJ82" s="78"/>
      <c r="BK82" s="79"/>
      <c r="BL82" s="79"/>
      <c r="BM82" s="79"/>
      <c r="BN82" s="79"/>
      <c r="BO82" s="79"/>
      <c r="BP82" s="79"/>
      <c r="BQ82" s="79"/>
      <c r="BR82" s="79"/>
      <c r="BS82" s="79"/>
      <c r="BT82" s="79"/>
      <c r="BU82" s="79"/>
      <c r="BV82" s="79"/>
      <c r="BW82" s="79"/>
      <c r="BX82" s="79"/>
      <c r="BY82" s="79"/>
      <c r="BZ82" s="79"/>
      <c r="CA82" s="79"/>
      <c r="CB82" s="79"/>
      <c r="CC82" s="79"/>
      <c r="CD82" s="79"/>
      <c r="CE82" s="79"/>
      <c r="CF82" s="79"/>
      <c r="CG82" s="79"/>
      <c r="CH82" s="79"/>
      <c r="CI82" s="79"/>
    </row>
    <row r="83" spans="1:87" ht="18" customHeight="1" x14ac:dyDescent="0.25">
      <c r="A83" s="75"/>
      <c r="B83" s="348" t="s">
        <v>0</v>
      </c>
      <c r="C83" s="349"/>
      <c r="D83" s="349"/>
      <c r="E83" s="349"/>
      <c r="F83" s="349"/>
      <c r="G83" s="349"/>
      <c r="H83" s="349"/>
      <c r="I83" s="349"/>
      <c r="J83" s="349"/>
      <c r="K83" s="349"/>
      <c r="L83" s="349"/>
      <c r="M83" s="349"/>
      <c r="N83" s="349"/>
      <c r="O83" s="349"/>
      <c r="P83" s="349"/>
      <c r="Q83" s="349"/>
      <c r="R83" s="349"/>
      <c r="S83" s="349"/>
      <c r="T83" s="349"/>
      <c r="U83" s="349"/>
      <c r="V83" s="349"/>
      <c r="W83" s="349"/>
      <c r="X83" s="349"/>
      <c r="Y83" s="350"/>
      <c r="Z83" s="348" t="s">
        <v>80</v>
      </c>
      <c r="AA83" s="349"/>
      <c r="AB83" s="349"/>
      <c r="AC83" s="349"/>
      <c r="AD83" s="350"/>
      <c r="AE83" s="357" t="s">
        <v>79</v>
      </c>
      <c r="AF83" s="358"/>
      <c r="AG83" s="358"/>
      <c r="AH83" s="358"/>
      <c r="AI83" s="358"/>
      <c r="AJ83" s="359"/>
      <c r="AK83" s="357" t="s">
        <v>81</v>
      </c>
      <c r="AL83" s="358"/>
      <c r="AM83" s="358"/>
      <c r="AN83" s="358"/>
      <c r="AO83" s="358"/>
      <c r="AP83" s="358"/>
      <c r="AQ83" s="358"/>
      <c r="AR83" s="358"/>
      <c r="AS83" s="358"/>
      <c r="AT83" s="358"/>
      <c r="AU83" s="358"/>
      <c r="AV83" s="358"/>
      <c r="AW83" s="358"/>
      <c r="AX83" s="359"/>
      <c r="AY83" s="357" t="s">
        <v>1</v>
      </c>
      <c r="AZ83" s="358"/>
      <c r="BA83" s="358"/>
      <c r="BB83" s="359"/>
      <c r="BC83" s="348" t="s">
        <v>104</v>
      </c>
      <c r="BD83" s="349"/>
      <c r="BE83" s="349"/>
      <c r="BF83" s="350"/>
      <c r="BG83" s="366" t="s">
        <v>82</v>
      </c>
      <c r="BH83" s="367"/>
      <c r="BI83" s="367"/>
      <c r="BJ83" s="368"/>
      <c r="BK83" s="315" t="s">
        <v>99</v>
      </c>
      <c r="BL83" s="316"/>
      <c r="BM83" s="316"/>
      <c r="BN83" s="316"/>
      <c r="BO83" s="316"/>
      <c r="BP83" s="317"/>
      <c r="BQ83" s="315" t="s">
        <v>83</v>
      </c>
      <c r="BR83" s="316"/>
      <c r="BS83" s="316"/>
      <c r="BT83" s="316"/>
      <c r="BU83" s="316"/>
      <c r="BV83" s="316"/>
      <c r="BW83" s="317"/>
      <c r="BX83" s="315" t="s">
        <v>84</v>
      </c>
      <c r="BY83" s="316"/>
      <c r="BZ83" s="316"/>
      <c r="CA83" s="316"/>
      <c r="CB83" s="316"/>
      <c r="CC83" s="317"/>
      <c r="CD83" s="315" t="s">
        <v>85</v>
      </c>
      <c r="CE83" s="316"/>
      <c r="CF83" s="316"/>
      <c r="CG83" s="316"/>
      <c r="CH83" s="316"/>
      <c r="CI83" s="317"/>
    </row>
    <row r="84" spans="1:87" ht="18" customHeight="1" x14ac:dyDescent="0.25">
      <c r="A84" s="75"/>
      <c r="B84" s="351"/>
      <c r="C84" s="352"/>
      <c r="D84" s="352"/>
      <c r="E84" s="352"/>
      <c r="F84" s="352"/>
      <c r="G84" s="352"/>
      <c r="H84" s="352"/>
      <c r="I84" s="352"/>
      <c r="J84" s="352"/>
      <c r="K84" s="352"/>
      <c r="L84" s="352"/>
      <c r="M84" s="352"/>
      <c r="N84" s="352"/>
      <c r="O84" s="352"/>
      <c r="P84" s="352"/>
      <c r="Q84" s="352"/>
      <c r="R84" s="352"/>
      <c r="S84" s="352"/>
      <c r="T84" s="352"/>
      <c r="U84" s="352"/>
      <c r="V84" s="352"/>
      <c r="W84" s="352"/>
      <c r="X84" s="352"/>
      <c r="Y84" s="353"/>
      <c r="Z84" s="351"/>
      <c r="AA84" s="352"/>
      <c r="AB84" s="352"/>
      <c r="AC84" s="352"/>
      <c r="AD84" s="353"/>
      <c r="AE84" s="360"/>
      <c r="AF84" s="361"/>
      <c r="AG84" s="361"/>
      <c r="AH84" s="361"/>
      <c r="AI84" s="361"/>
      <c r="AJ84" s="362"/>
      <c r="AK84" s="360"/>
      <c r="AL84" s="361"/>
      <c r="AM84" s="361"/>
      <c r="AN84" s="361"/>
      <c r="AO84" s="361"/>
      <c r="AP84" s="361"/>
      <c r="AQ84" s="361"/>
      <c r="AR84" s="361"/>
      <c r="AS84" s="361"/>
      <c r="AT84" s="361"/>
      <c r="AU84" s="361"/>
      <c r="AV84" s="361"/>
      <c r="AW84" s="361"/>
      <c r="AX84" s="362"/>
      <c r="AY84" s="360"/>
      <c r="AZ84" s="361"/>
      <c r="BA84" s="361"/>
      <c r="BB84" s="362"/>
      <c r="BC84" s="351"/>
      <c r="BD84" s="352"/>
      <c r="BE84" s="352"/>
      <c r="BF84" s="353"/>
      <c r="BG84" s="369"/>
      <c r="BH84" s="370"/>
      <c r="BI84" s="370"/>
      <c r="BJ84" s="371"/>
      <c r="BK84" s="318"/>
      <c r="BL84" s="319"/>
      <c r="BM84" s="319"/>
      <c r="BN84" s="319"/>
      <c r="BO84" s="319"/>
      <c r="BP84" s="320"/>
      <c r="BQ84" s="318"/>
      <c r="BR84" s="319"/>
      <c r="BS84" s="319"/>
      <c r="BT84" s="319"/>
      <c r="BU84" s="319"/>
      <c r="BV84" s="319"/>
      <c r="BW84" s="320"/>
      <c r="BX84" s="318"/>
      <c r="BY84" s="319"/>
      <c r="BZ84" s="319"/>
      <c r="CA84" s="319"/>
      <c r="CB84" s="319"/>
      <c r="CC84" s="320"/>
      <c r="CD84" s="318"/>
      <c r="CE84" s="319"/>
      <c r="CF84" s="319"/>
      <c r="CG84" s="319"/>
      <c r="CH84" s="319"/>
      <c r="CI84" s="320"/>
    </row>
    <row r="85" spans="1:87" ht="18" customHeight="1" thickBot="1" x14ac:dyDescent="0.3">
      <c r="A85" s="75"/>
      <c r="B85" s="354"/>
      <c r="C85" s="355"/>
      <c r="D85" s="355"/>
      <c r="E85" s="355"/>
      <c r="F85" s="355"/>
      <c r="G85" s="355"/>
      <c r="H85" s="355"/>
      <c r="I85" s="355"/>
      <c r="J85" s="355"/>
      <c r="K85" s="355"/>
      <c r="L85" s="355"/>
      <c r="M85" s="355"/>
      <c r="N85" s="355"/>
      <c r="O85" s="355"/>
      <c r="P85" s="355"/>
      <c r="Q85" s="355"/>
      <c r="R85" s="355"/>
      <c r="S85" s="355"/>
      <c r="T85" s="355"/>
      <c r="U85" s="355"/>
      <c r="V85" s="355"/>
      <c r="W85" s="355"/>
      <c r="X85" s="355"/>
      <c r="Y85" s="356"/>
      <c r="Z85" s="354"/>
      <c r="AA85" s="355"/>
      <c r="AB85" s="355"/>
      <c r="AC85" s="355"/>
      <c r="AD85" s="356"/>
      <c r="AE85" s="363"/>
      <c r="AF85" s="364"/>
      <c r="AG85" s="364"/>
      <c r="AH85" s="364"/>
      <c r="AI85" s="364"/>
      <c r="AJ85" s="365"/>
      <c r="AK85" s="360"/>
      <c r="AL85" s="361"/>
      <c r="AM85" s="361"/>
      <c r="AN85" s="361"/>
      <c r="AO85" s="361"/>
      <c r="AP85" s="361"/>
      <c r="AQ85" s="361"/>
      <c r="AR85" s="361"/>
      <c r="AS85" s="361"/>
      <c r="AT85" s="361"/>
      <c r="AU85" s="361"/>
      <c r="AV85" s="361"/>
      <c r="AW85" s="361"/>
      <c r="AX85" s="362"/>
      <c r="AY85" s="360"/>
      <c r="AZ85" s="361"/>
      <c r="BA85" s="361"/>
      <c r="BB85" s="362"/>
      <c r="BC85" s="351"/>
      <c r="BD85" s="352"/>
      <c r="BE85" s="352"/>
      <c r="BF85" s="353"/>
      <c r="BG85" s="369"/>
      <c r="BH85" s="370"/>
      <c r="BI85" s="370"/>
      <c r="BJ85" s="371"/>
      <c r="BK85" s="318"/>
      <c r="BL85" s="319"/>
      <c r="BM85" s="319"/>
      <c r="BN85" s="319"/>
      <c r="BO85" s="319"/>
      <c r="BP85" s="320"/>
      <c r="BQ85" s="321"/>
      <c r="BR85" s="322"/>
      <c r="BS85" s="322"/>
      <c r="BT85" s="322"/>
      <c r="BU85" s="322"/>
      <c r="BV85" s="322"/>
      <c r="BW85" s="323"/>
      <c r="BX85" s="321"/>
      <c r="BY85" s="322"/>
      <c r="BZ85" s="322"/>
      <c r="CA85" s="322"/>
      <c r="CB85" s="322"/>
      <c r="CC85" s="323"/>
      <c r="CD85" s="321"/>
      <c r="CE85" s="322"/>
      <c r="CF85" s="322"/>
      <c r="CG85" s="322"/>
      <c r="CH85" s="322"/>
      <c r="CI85" s="323"/>
    </row>
    <row r="86" spans="1:87" ht="18.75" customHeight="1" x14ac:dyDescent="0.25">
      <c r="A86" s="75"/>
      <c r="B86" s="324" t="s">
        <v>815</v>
      </c>
      <c r="C86" s="325"/>
      <c r="D86" s="325"/>
      <c r="E86" s="325"/>
      <c r="F86" s="325"/>
      <c r="G86" s="325"/>
      <c r="H86" s="325"/>
      <c r="I86" s="325"/>
      <c r="J86" s="325"/>
      <c r="K86" s="325"/>
      <c r="L86" s="325"/>
      <c r="M86" s="325"/>
      <c r="N86" s="325"/>
      <c r="O86" s="325"/>
      <c r="P86" s="325"/>
      <c r="Q86" s="325"/>
      <c r="R86" s="325"/>
      <c r="S86" s="325"/>
      <c r="T86" s="325"/>
      <c r="U86" s="325"/>
      <c r="V86" s="325"/>
      <c r="W86" s="325"/>
      <c r="X86" s="325"/>
      <c r="Y86" s="326"/>
      <c r="Z86" s="333" t="s">
        <v>823</v>
      </c>
      <c r="AA86" s="334"/>
      <c r="AB86" s="334"/>
      <c r="AC86" s="334"/>
      <c r="AD86" s="335"/>
      <c r="AE86" s="333">
        <v>1</v>
      </c>
      <c r="AF86" s="334"/>
      <c r="AG86" s="334"/>
      <c r="AH86" s="334"/>
      <c r="AI86" s="334"/>
      <c r="AJ86" s="334"/>
      <c r="AK86" s="342" t="s">
        <v>41</v>
      </c>
      <c r="AL86" s="343"/>
      <c r="AM86" s="343"/>
      <c r="AN86" s="343"/>
      <c r="AO86" s="343"/>
      <c r="AP86" s="343"/>
      <c r="AQ86" s="343"/>
      <c r="AR86" s="343"/>
      <c r="AS86" s="343"/>
      <c r="AT86" s="343"/>
      <c r="AU86" s="343"/>
      <c r="AV86" s="343"/>
      <c r="AW86" s="343"/>
      <c r="AX86" s="344"/>
      <c r="AY86" s="345">
        <v>4</v>
      </c>
      <c r="AZ86" s="346"/>
      <c r="BA86" s="346"/>
      <c r="BB86" s="347"/>
      <c r="BC86" s="345">
        <f>+$AE$86*AY86</f>
        <v>4</v>
      </c>
      <c r="BD86" s="346"/>
      <c r="BE86" s="346"/>
      <c r="BF86" s="347"/>
      <c r="BG86" s="285">
        <v>22629</v>
      </c>
      <c r="BH86" s="286"/>
      <c r="BI86" s="286"/>
      <c r="BJ86" s="622"/>
      <c r="BK86" s="288">
        <f>+AY86*BG86</f>
        <v>90516</v>
      </c>
      <c r="BL86" s="289"/>
      <c r="BM86" s="289"/>
      <c r="BN86" s="289"/>
      <c r="BO86" s="289"/>
      <c r="BP86" s="290"/>
      <c r="BQ86" s="609">
        <v>26000</v>
      </c>
      <c r="BR86" s="610"/>
      <c r="BS86" s="610"/>
      <c r="BT86" s="610"/>
      <c r="BU86" s="610"/>
      <c r="BV86" s="610"/>
      <c r="BW86" s="611"/>
      <c r="BX86" s="609">
        <f>+(((BK92+BQ86)*15)/85)</f>
        <v>96984.705882352937</v>
      </c>
      <c r="BY86" s="610"/>
      <c r="BZ86" s="610"/>
      <c r="CA86" s="610"/>
      <c r="CB86" s="610"/>
      <c r="CC86" s="611"/>
      <c r="CD86" s="609">
        <f>+BK92+BQ86+BX86</f>
        <v>646564.70588235289</v>
      </c>
      <c r="CE86" s="610"/>
      <c r="CF86" s="610"/>
      <c r="CG86" s="610"/>
      <c r="CH86" s="610"/>
      <c r="CI86" s="611"/>
    </row>
    <row r="87" spans="1:87" ht="18.75" customHeight="1" x14ac:dyDescent="0.25">
      <c r="A87" s="75"/>
      <c r="B87" s="327"/>
      <c r="C87" s="328"/>
      <c r="D87" s="328"/>
      <c r="E87" s="328"/>
      <c r="F87" s="328"/>
      <c r="G87" s="328"/>
      <c r="H87" s="328"/>
      <c r="I87" s="328"/>
      <c r="J87" s="328"/>
      <c r="K87" s="328"/>
      <c r="L87" s="328"/>
      <c r="M87" s="328"/>
      <c r="N87" s="328"/>
      <c r="O87" s="328"/>
      <c r="P87" s="328"/>
      <c r="Q87" s="328"/>
      <c r="R87" s="328"/>
      <c r="S87" s="328"/>
      <c r="T87" s="328"/>
      <c r="U87" s="328"/>
      <c r="V87" s="328"/>
      <c r="W87" s="328"/>
      <c r="X87" s="328"/>
      <c r="Y87" s="329"/>
      <c r="Z87" s="336"/>
      <c r="AA87" s="337"/>
      <c r="AB87" s="337"/>
      <c r="AC87" s="337"/>
      <c r="AD87" s="338"/>
      <c r="AE87" s="336"/>
      <c r="AF87" s="337"/>
      <c r="AG87" s="337"/>
      <c r="AH87" s="337"/>
      <c r="AI87" s="337"/>
      <c r="AJ87" s="337"/>
      <c r="AK87" s="300" t="s">
        <v>23</v>
      </c>
      <c r="AL87" s="301"/>
      <c r="AM87" s="301"/>
      <c r="AN87" s="301"/>
      <c r="AO87" s="301"/>
      <c r="AP87" s="301"/>
      <c r="AQ87" s="301"/>
      <c r="AR87" s="301"/>
      <c r="AS87" s="301"/>
      <c r="AT87" s="301"/>
      <c r="AU87" s="301"/>
      <c r="AV87" s="301"/>
      <c r="AW87" s="301"/>
      <c r="AX87" s="302"/>
      <c r="AY87" s="303">
        <v>4</v>
      </c>
      <c r="AZ87" s="304"/>
      <c r="BA87" s="304"/>
      <c r="BB87" s="305"/>
      <c r="BC87" s="303">
        <f t="shared" ref="BC87:BC91" si="4">+$AE$86*AY87</f>
        <v>4</v>
      </c>
      <c r="BD87" s="304"/>
      <c r="BE87" s="304"/>
      <c r="BF87" s="305"/>
      <c r="BG87" s="309">
        <v>7925</v>
      </c>
      <c r="BH87" s="310"/>
      <c r="BI87" s="310"/>
      <c r="BJ87" s="623"/>
      <c r="BK87" s="624">
        <f t="shared" ref="BK87:BK91" si="5">+AY87*BG87</f>
        <v>31700</v>
      </c>
      <c r="BL87" s="625"/>
      <c r="BM87" s="625"/>
      <c r="BN87" s="625"/>
      <c r="BO87" s="625"/>
      <c r="BP87" s="626"/>
      <c r="BQ87" s="612"/>
      <c r="BR87" s="613"/>
      <c r="BS87" s="613"/>
      <c r="BT87" s="613"/>
      <c r="BU87" s="613"/>
      <c r="BV87" s="613"/>
      <c r="BW87" s="614"/>
      <c r="BX87" s="612"/>
      <c r="BY87" s="613"/>
      <c r="BZ87" s="613"/>
      <c r="CA87" s="613"/>
      <c r="CB87" s="613"/>
      <c r="CC87" s="614"/>
      <c r="CD87" s="612"/>
      <c r="CE87" s="613"/>
      <c r="CF87" s="613"/>
      <c r="CG87" s="613"/>
      <c r="CH87" s="613"/>
      <c r="CI87" s="614"/>
    </row>
    <row r="88" spans="1:87" ht="18.75" customHeight="1" x14ac:dyDescent="0.25">
      <c r="A88" s="75"/>
      <c r="B88" s="327"/>
      <c r="C88" s="328"/>
      <c r="D88" s="328"/>
      <c r="E88" s="328"/>
      <c r="F88" s="328"/>
      <c r="G88" s="328"/>
      <c r="H88" s="328"/>
      <c r="I88" s="328"/>
      <c r="J88" s="328"/>
      <c r="K88" s="328"/>
      <c r="L88" s="328"/>
      <c r="M88" s="328"/>
      <c r="N88" s="328"/>
      <c r="O88" s="328"/>
      <c r="P88" s="328"/>
      <c r="Q88" s="328"/>
      <c r="R88" s="328"/>
      <c r="S88" s="328"/>
      <c r="T88" s="328"/>
      <c r="U88" s="328"/>
      <c r="V88" s="328"/>
      <c r="W88" s="328"/>
      <c r="X88" s="328"/>
      <c r="Y88" s="329"/>
      <c r="Z88" s="336"/>
      <c r="AA88" s="337"/>
      <c r="AB88" s="337"/>
      <c r="AC88" s="337"/>
      <c r="AD88" s="338"/>
      <c r="AE88" s="336"/>
      <c r="AF88" s="337"/>
      <c r="AG88" s="337"/>
      <c r="AH88" s="337"/>
      <c r="AI88" s="337"/>
      <c r="AJ88" s="337"/>
      <c r="AK88" s="300" t="s">
        <v>13</v>
      </c>
      <c r="AL88" s="301"/>
      <c r="AM88" s="301"/>
      <c r="AN88" s="301"/>
      <c r="AO88" s="301"/>
      <c r="AP88" s="301"/>
      <c r="AQ88" s="301"/>
      <c r="AR88" s="301"/>
      <c r="AS88" s="301"/>
      <c r="AT88" s="301"/>
      <c r="AU88" s="301"/>
      <c r="AV88" s="301"/>
      <c r="AW88" s="301"/>
      <c r="AX88" s="302"/>
      <c r="AY88" s="303">
        <v>4</v>
      </c>
      <c r="AZ88" s="304"/>
      <c r="BA88" s="304"/>
      <c r="BB88" s="305"/>
      <c r="BC88" s="303">
        <f t="shared" si="4"/>
        <v>4</v>
      </c>
      <c r="BD88" s="304"/>
      <c r="BE88" s="304"/>
      <c r="BF88" s="305"/>
      <c r="BG88" s="309">
        <v>40826</v>
      </c>
      <c r="BH88" s="310"/>
      <c r="BI88" s="310"/>
      <c r="BJ88" s="623"/>
      <c r="BK88" s="624">
        <f t="shared" si="5"/>
        <v>163304</v>
      </c>
      <c r="BL88" s="625"/>
      <c r="BM88" s="625"/>
      <c r="BN88" s="625"/>
      <c r="BO88" s="625"/>
      <c r="BP88" s="626"/>
      <c r="BQ88" s="612"/>
      <c r="BR88" s="613"/>
      <c r="BS88" s="613"/>
      <c r="BT88" s="613"/>
      <c r="BU88" s="613"/>
      <c r="BV88" s="613"/>
      <c r="BW88" s="614"/>
      <c r="BX88" s="612"/>
      <c r="BY88" s="613"/>
      <c r="BZ88" s="613"/>
      <c r="CA88" s="613"/>
      <c r="CB88" s="613"/>
      <c r="CC88" s="614"/>
      <c r="CD88" s="612"/>
      <c r="CE88" s="613"/>
      <c r="CF88" s="613"/>
      <c r="CG88" s="613"/>
      <c r="CH88" s="613"/>
      <c r="CI88" s="614"/>
    </row>
    <row r="89" spans="1:87" ht="18.75" customHeight="1" x14ac:dyDescent="0.25">
      <c r="A89" s="75"/>
      <c r="B89" s="327"/>
      <c r="C89" s="328"/>
      <c r="D89" s="328"/>
      <c r="E89" s="328"/>
      <c r="F89" s="328"/>
      <c r="G89" s="328"/>
      <c r="H89" s="328"/>
      <c r="I89" s="328"/>
      <c r="J89" s="328"/>
      <c r="K89" s="328"/>
      <c r="L89" s="328"/>
      <c r="M89" s="328"/>
      <c r="N89" s="328"/>
      <c r="O89" s="328"/>
      <c r="P89" s="328"/>
      <c r="Q89" s="328"/>
      <c r="R89" s="328"/>
      <c r="S89" s="328"/>
      <c r="T89" s="328"/>
      <c r="U89" s="328"/>
      <c r="V89" s="328"/>
      <c r="W89" s="328"/>
      <c r="X89" s="328"/>
      <c r="Y89" s="329"/>
      <c r="Z89" s="336"/>
      <c r="AA89" s="337"/>
      <c r="AB89" s="337"/>
      <c r="AC89" s="337"/>
      <c r="AD89" s="338"/>
      <c r="AE89" s="336"/>
      <c r="AF89" s="337"/>
      <c r="AG89" s="337"/>
      <c r="AH89" s="337"/>
      <c r="AI89" s="337"/>
      <c r="AJ89" s="337"/>
      <c r="AK89" s="300" t="s">
        <v>526</v>
      </c>
      <c r="AL89" s="301"/>
      <c r="AM89" s="301"/>
      <c r="AN89" s="301"/>
      <c r="AO89" s="301"/>
      <c r="AP89" s="301"/>
      <c r="AQ89" s="301"/>
      <c r="AR89" s="301"/>
      <c r="AS89" s="301"/>
      <c r="AT89" s="301"/>
      <c r="AU89" s="301"/>
      <c r="AV89" s="301"/>
      <c r="AW89" s="301"/>
      <c r="AX89" s="302"/>
      <c r="AY89" s="303">
        <v>4</v>
      </c>
      <c r="AZ89" s="304"/>
      <c r="BA89" s="304"/>
      <c r="BB89" s="305"/>
      <c r="BC89" s="303">
        <f t="shared" si="4"/>
        <v>4</v>
      </c>
      <c r="BD89" s="304"/>
      <c r="BE89" s="304"/>
      <c r="BF89" s="305"/>
      <c r="BG89" s="309">
        <v>7925</v>
      </c>
      <c r="BH89" s="310"/>
      <c r="BI89" s="310"/>
      <c r="BJ89" s="623"/>
      <c r="BK89" s="624">
        <f t="shared" si="5"/>
        <v>31700</v>
      </c>
      <c r="BL89" s="625"/>
      <c r="BM89" s="625"/>
      <c r="BN89" s="625"/>
      <c r="BO89" s="625"/>
      <c r="BP89" s="626"/>
      <c r="BQ89" s="612"/>
      <c r="BR89" s="613"/>
      <c r="BS89" s="613"/>
      <c r="BT89" s="613"/>
      <c r="BU89" s="613"/>
      <c r="BV89" s="613"/>
      <c r="BW89" s="614"/>
      <c r="BX89" s="612"/>
      <c r="BY89" s="613"/>
      <c r="BZ89" s="613"/>
      <c r="CA89" s="613"/>
      <c r="CB89" s="613"/>
      <c r="CC89" s="614"/>
      <c r="CD89" s="612"/>
      <c r="CE89" s="613"/>
      <c r="CF89" s="613"/>
      <c r="CG89" s="613"/>
      <c r="CH89" s="613"/>
      <c r="CI89" s="614"/>
    </row>
    <row r="90" spans="1:87" ht="18.75" customHeight="1" x14ac:dyDescent="0.25">
      <c r="A90" s="75"/>
      <c r="B90" s="327"/>
      <c r="C90" s="328"/>
      <c r="D90" s="328"/>
      <c r="E90" s="328"/>
      <c r="F90" s="328"/>
      <c r="G90" s="328"/>
      <c r="H90" s="328"/>
      <c r="I90" s="328"/>
      <c r="J90" s="328"/>
      <c r="K90" s="328"/>
      <c r="L90" s="328"/>
      <c r="M90" s="328"/>
      <c r="N90" s="328"/>
      <c r="O90" s="328"/>
      <c r="P90" s="328"/>
      <c r="Q90" s="328"/>
      <c r="R90" s="328"/>
      <c r="S90" s="328"/>
      <c r="T90" s="328"/>
      <c r="U90" s="328"/>
      <c r="V90" s="328"/>
      <c r="W90" s="328"/>
      <c r="X90" s="328"/>
      <c r="Y90" s="329"/>
      <c r="Z90" s="336"/>
      <c r="AA90" s="337"/>
      <c r="AB90" s="337"/>
      <c r="AC90" s="337"/>
      <c r="AD90" s="338"/>
      <c r="AE90" s="336"/>
      <c r="AF90" s="337"/>
      <c r="AG90" s="337"/>
      <c r="AH90" s="337"/>
      <c r="AI90" s="337"/>
      <c r="AJ90" s="337"/>
      <c r="AK90" s="300" t="s">
        <v>530</v>
      </c>
      <c r="AL90" s="301"/>
      <c r="AM90" s="301"/>
      <c r="AN90" s="301"/>
      <c r="AO90" s="301"/>
      <c r="AP90" s="301"/>
      <c r="AQ90" s="301"/>
      <c r="AR90" s="301"/>
      <c r="AS90" s="301"/>
      <c r="AT90" s="301"/>
      <c r="AU90" s="301"/>
      <c r="AV90" s="301"/>
      <c r="AW90" s="301"/>
      <c r="AX90" s="302"/>
      <c r="AY90" s="303">
        <v>4</v>
      </c>
      <c r="AZ90" s="304"/>
      <c r="BA90" s="304"/>
      <c r="BB90" s="305"/>
      <c r="BC90" s="303">
        <f t="shared" si="4"/>
        <v>4</v>
      </c>
      <c r="BD90" s="304"/>
      <c r="BE90" s="304"/>
      <c r="BF90" s="305"/>
      <c r="BG90" s="309">
        <v>22629</v>
      </c>
      <c r="BH90" s="310"/>
      <c r="BI90" s="310"/>
      <c r="BJ90" s="623"/>
      <c r="BK90" s="624">
        <f t="shared" si="5"/>
        <v>90516</v>
      </c>
      <c r="BL90" s="625"/>
      <c r="BM90" s="625"/>
      <c r="BN90" s="625"/>
      <c r="BO90" s="625"/>
      <c r="BP90" s="626"/>
      <c r="BQ90" s="612"/>
      <c r="BR90" s="613"/>
      <c r="BS90" s="613"/>
      <c r="BT90" s="613"/>
      <c r="BU90" s="613"/>
      <c r="BV90" s="613"/>
      <c r="BW90" s="614"/>
      <c r="BX90" s="612"/>
      <c r="BY90" s="613"/>
      <c r="BZ90" s="613"/>
      <c r="CA90" s="613"/>
      <c r="CB90" s="613"/>
      <c r="CC90" s="614"/>
      <c r="CD90" s="612"/>
      <c r="CE90" s="613"/>
      <c r="CF90" s="613"/>
      <c r="CG90" s="613"/>
      <c r="CH90" s="613"/>
      <c r="CI90" s="614"/>
    </row>
    <row r="91" spans="1:87" ht="18.75" customHeight="1" thickBot="1" x14ac:dyDescent="0.3">
      <c r="A91" s="75"/>
      <c r="B91" s="330"/>
      <c r="C91" s="331"/>
      <c r="D91" s="331"/>
      <c r="E91" s="331"/>
      <c r="F91" s="331"/>
      <c r="G91" s="331"/>
      <c r="H91" s="331"/>
      <c r="I91" s="331"/>
      <c r="J91" s="331"/>
      <c r="K91" s="331"/>
      <c r="L91" s="331"/>
      <c r="M91" s="331"/>
      <c r="N91" s="331"/>
      <c r="O91" s="331"/>
      <c r="P91" s="331"/>
      <c r="Q91" s="331"/>
      <c r="R91" s="331"/>
      <c r="S91" s="331"/>
      <c r="T91" s="331"/>
      <c r="U91" s="331"/>
      <c r="V91" s="331"/>
      <c r="W91" s="331"/>
      <c r="X91" s="331"/>
      <c r="Y91" s="332"/>
      <c r="Z91" s="339"/>
      <c r="AA91" s="340"/>
      <c r="AB91" s="340"/>
      <c r="AC91" s="340"/>
      <c r="AD91" s="341"/>
      <c r="AE91" s="339"/>
      <c r="AF91" s="340"/>
      <c r="AG91" s="340"/>
      <c r="AH91" s="340"/>
      <c r="AI91" s="340"/>
      <c r="AJ91" s="340"/>
      <c r="AK91" s="392" t="s">
        <v>18</v>
      </c>
      <c r="AL91" s="393"/>
      <c r="AM91" s="393"/>
      <c r="AN91" s="393"/>
      <c r="AO91" s="393"/>
      <c r="AP91" s="393"/>
      <c r="AQ91" s="393"/>
      <c r="AR91" s="393"/>
      <c r="AS91" s="393"/>
      <c r="AT91" s="393"/>
      <c r="AU91" s="393"/>
      <c r="AV91" s="393"/>
      <c r="AW91" s="393"/>
      <c r="AX91" s="394"/>
      <c r="AY91" s="395">
        <v>4</v>
      </c>
      <c r="AZ91" s="396"/>
      <c r="BA91" s="396"/>
      <c r="BB91" s="397"/>
      <c r="BC91" s="395">
        <f t="shared" si="4"/>
        <v>4</v>
      </c>
      <c r="BD91" s="396"/>
      <c r="BE91" s="396"/>
      <c r="BF91" s="397"/>
      <c r="BG91" s="401">
        <v>28961</v>
      </c>
      <c r="BH91" s="402"/>
      <c r="BI91" s="402"/>
      <c r="BJ91" s="618"/>
      <c r="BK91" s="619">
        <f t="shared" si="5"/>
        <v>115844</v>
      </c>
      <c r="BL91" s="620"/>
      <c r="BM91" s="620"/>
      <c r="BN91" s="620"/>
      <c r="BO91" s="620"/>
      <c r="BP91" s="621"/>
      <c r="BQ91" s="615"/>
      <c r="BR91" s="616"/>
      <c r="BS91" s="616"/>
      <c r="BT91" s="616"/>
      <c r="BU91" s="616"/>
      <c r="BV91" s="616"/>
      <c r="BW91" s="617"/>
      <c r="BX91" s="615"/>
      <c r="BY91" s="616"/>
      <c r="BZ91" s="616"/>
      <c r="CA91" s="616"/>
      <c r="CB91" s="616"/>
      <c r="CC91" s="617"/>
      <c r="CD91" s="615"/>
      <c r="CE91" s="616"/>
      <c r="CF91" s="616"/>
      <c r="CG91" s="616"/>
      <c r="CH91" s="616"/>
      <c r="CI91" s="617"/>
    </row>
    <row r="92" spans="1:87" ht="18" customHeight="1" thickBot="1" x14ac:dyDescent="0.3">
      <c r="A92" s="75"/>
      <c r="B92" s="377"/>
      <c r="C92" s="378"/>
      <c r="D92" s="378"/>
      <c r="E92" s="378"/>
      <c r="F92" s="378"/>
      <c r="G92" s="378"/>
      <c r="H92" s="378"/>
      <c r="I92" s="378"/>
      <c r="J92" s="378"/>
      <c r="K92" s="378"/>
      <c r="L92" s="378"/>
      <c r="M92" s="378"/>
      <c r="N92" s="378"/>
      <c r="O92" s="378"/>
      <c r="P92" s="378"/>
      <c r="Q92" s="378"/>
      <c r="R92" s="378"/>
      <c r="S92" s="378"/>
      <c r="T92" s="378"/>
      <c r="U92" s="378"/>
      <c r="V92" s="378"/>
      <c r="W92" s="378"/>
      <c r="X92" s="378"/>
      <c r="Y92" s="378"/>
      <c r="Z92" s="378"/>
      <c r="AA92" s="378"/>
      <c r="AB92" s="378"/>
      <c r="AC92" s="378"/>
      <c r="AD92" s="378"/>
      <c r="AE92" s="378"/>
      <c r="AF92" s="378"/>
      <c r="AG92" s="378"/>
      <c r="AH92" s="378"/>
      <c r="AI92" s="378"/>
      <c r="AJ92" s="379"/>
      <c r="AK92" s="380" t="s">
        <v>3</v>
      </c>
      <c r="AL92" s="381"/>
      <c r="AM92" s="381"/>
      <c r="AN92" s="381"/>
      <c r="AO92" s="381"/>
      <c r="AP92" s="381"/>
      <c r="AQ92" s="381"/>
      <c r="AR92" s="381"/>
      <c r="AS92" s="381"/>
      <c r="AT92" s="381"/>
      <c r="AU92" s="381"/>
      <c r="AV92" s="381"/>
      <c r="AW92" s="381"/>
      <c r="AX92" s="381"/>
      <c r="AY92" s="381"/>
      <c r="AZ92" s="381"/>
      <c r="BA92" s="381"/>
      <c r="BB92" s="381"/>
      <c r="BC92" s="381"/>
      <c r="BD92" s="381"/>
      <c r="BE92" s="381"/>
      <c r="BF92" s="381"/>
      <c r="BG92" s="381"/>
      <c r="BH92" s="381"/>
      <c r="BI92" s="381"/>
      <c r="BJ92" s="630"/>
      <c r="BK92" s="627">
        <f>SUM(BK86:BP91)</f>
        <v>523580</v>
      </c>
      <c r="BL92" s="628"/>
      <c r="BM92" s="628"/>
      <c r="BN92" s="628"/>
      <c r="BO92" s="628"/>
      <c r="BP92" s="629"/>
      <c r="BQ92" s="387" t="s">
        <v>100</v>
      </c>
      <c r="BR92" s="388"/>
      <c r="BS92" s="388"/>
      <c r="BT92" s="388"/>
      <c r="BU92" s="388"/>
      <c r="BV92" s="388"/>
      <c r="BW92" s="388"/>
      <c r="BX92" s="388"/>
      <c r="BY92" s="388"/>
      <c r="BZ92" s="388"/>
      <c r="CA92" s="388"/>
      <c r="CB92" s="388"/>
      <c r="CC92" s="389"/>
      <c r="CD92" s="390">
        <f>+CD86*AE86</f>
        <v>646564.70588235289</v>
      </c>
      <c r="CE92" s="390"/>
      <c r="CF92" s="390"/>
      <c r="CG92" s="390"/>
      <c r="CH92" s="390"/>
      <c r="CI92" s="391"/>
    </row>
    <row r="93" spans="1:87" ht="18" customHeight="1" thickBot="1" x14ac:dyDescent="0.3">
      <c r="A93" s="75"/>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c r="AI93" s="76"/>
      <c r="AJ93" s="76"/>
      <c r="BG93" s="78"/>
      <c r="BH93" s="78"/>
      <c r="BI93" s="78"/>
      <c r="BJ93" s="78"/>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row>
    <row r="94" spans="1:87" ht="18" customHeight="1" x14ac:dyDescent="0.25">
      <c r="A94" s="75"/>
      <c r="B94" s="348" t="s">
        <v>0</v>
      </c>
      <c r="C94" s="349"/>
      <c r="D94" s="349"/>
      <c r="E94" s="349"/>
      <c r="F94" s="349"/>
      <c r="G94" s="349"/>
      <c r="H94" s="349"/>
      <c r="I94" s="349"/>
      <c r="J94" s="349"/>
      <c r="K94" s="349"/>
      <c r="L94" s="349"/>
      <c r="M94" s="349"/>
      <c r="N94" s="349"/>
      <c r="O94" s="349"/>
      <c r="P94" s="349"/>
      <c r="Q94" s="349"/>
      <c r="R94" s="349"/>
      <c r="S94" s="349"/>
      <c r="T94" s="349"/>
      <c r="U94" s="349"/>
      <c r="V94" s="349"/>
      <c r="W94" s="349"/>
      <c r="X94" s="349"/>
      <c r="Y94" s="350"/>
      <c r="Z94" s="348" t="s">
        <v>80</v>
      </c>
      <c r="AA94" s="349"/>
      <c r="AB94" s="349"/>
      <c r="AC94" s="349"/>
      <c r="AD94" s="350"/>
      <c r="AE94" s="357" t="s">
        <v>79</v>
      </c>
      <c r="AF94" s="358"/>
      <c r="AG94" s="358"/>
      <c r="AH94" s="358"/>
      <c r="AI94" s="358"/>
      <c r="AJ94" s="359"/>
      <c r="AK94" s="357" t="s">
        <v>81</v>
      </c>
      <c r="AL94" s="358"/>
      <c r="AM94" s="358"/>
      <c r="AN94" s="358"/>
      <c r="AO94" s="358"/>
      <c r="AP94" s="358"/>
      <c r="AQ94" s="358"/>
      <c r="AR94" s="358"/>
      <c r="AS94" s="358"/>
      <c r="AT94" s="358"/>
      <c r="AU94" s="358"/>
      <c r="AV94" s="358"/>
      <c r="AW94" s="358"/>
      <c r="AX94" s="359"/>
      <c r="AY94" s="357" t="s">
        <v>1</v>
      </c>
      <c r="AZ94" s="358"/>
      <c r="BA94" s="358"/>
      <c r="BB94" s="359"/>
      <c r="BC94" s="348" t="s">
        <v>104</v>
      </c>
      <c r="BD94" s="349"/>
      <c r="BE94" s="349"/>
      <c r="BF94" s="350"/>
      <c r="BG94" s="366" t="s">
        <v>82</v>
      </c>
      <c r="BH94" s="367"/>
      <c r="BI94" s="367"/>
      <c r="BJ94" s="368"/>
      <c r="BK94" s="315" t="s">
        <v>99</v>
      </c>
      <c r="BL94" s="316"/>
      <c r="BM94" s="316"/>
      <c r="BN94" s="316"/>
      <c r="BO94" s="316"/>
      <c r="BP94" s="317"/>
      <c r="BQ94" s="315" t="s">
        <v>83</v>
      </c>
      <c r="BR94" s="316"/>
      <c r="BS94" s="316"/>
      <c r="BT94" s="316"/>
      <c r="BU94" s="316"/>
      <c r="BV94" s="316"/>
      <c r="BW94" s="317"/>
      <c r="BX94" s="315" t="s">
        <v>84</v>
      </c>
      <c r="BY94" s="316"/>
      <c r="BZ94" s="316"/>
      <c r="CA94" s="316"/>
      <c r="CB94" s="316"/>
      <c r="CC94" s="317"/>
      <c r="CD94" s="315" t="s">
        <v>85</v>
      </c>
      <c r="CE94" s="316"/>
      <c r="CF94" s="316"/>
      <c r="CG94" s="316"/>
      <c r="CH94" s="316"/>
      <c r="CI94" s="317"/>
    </row>
    <row r="95" spans="1:87" ht="18" customHeight="1" x14ac:dyDescent="0.25">
      <c r="A95" s="75"/>
      <c r="B95" s="351"/>
      <c r="C95" s="352"/>
      <c r="D95" s="352"/>
      <c r="E95" s="352"/>
      <c r="F95" s="352"/>
      <c r="G95" s="352"/>
      <c r="H95" s="352"/>
      <c r="I95" s="352"/>
      <c r="J95" s="352"/>
      <c r="K95" s="352"/>
      <c r="L95" s="352"/>
      <c r="M95" s="352"/>
      <c r="N95" s="352"/>
      <c r="O95" s="352"/>
      <c r="P95" s="352"/>
      <c r="Q95" s="352"/>
      <c r="R95" s="352"/>
      <c r="S95" s="352"/>
      <c r="T95" s="352"/>
      <c r="U95" s="352"/>
      <c r="V95" s="352"/>
      <c r="W95" s="352"/>
      <c r="X95" s="352"/>
      <c r="Y95" s="353"/>
      <c r="Z95" s="351"/>
      <c r="AA95" s="352"/>
      <c r="AB95" s="352"/>
      <c r="AC95" s="352"/>
      <c r="AD95" s="353"/>
      <c r="AE95" s="360"/>
      <c r="AF95" s="361"/>
      <c r="AG95" s="361"/>
      <c r="AH95" s="361"/>
      <c r="AI95" s="361"/>
      <c r="AJ95" s="362"/>
      <c r="AK95" s="360"/>
      <c r="AL95" s="361"/>
      <c r="AM95" s="361"/>
      <c r="AN95" s="361"/>
      <c r="AO95" s="361"/>
      <c r="AP95" s="361"/>
      <c r="AQ95" s="361"/>
      <c r="AR95" s="361"/>
      <c r="AS95" s="361"/>
      <c r="AT95" s="361"/>
      <c r="AU95" s="361"/>
      <c r="AV95" s="361"/>
      <c r="AW95" s="361"/>
      <c r="AX95" s="362"/>
      <c r="AY95" s="360"/>
      <c r="AZ95" s="361"/>
      <c r="BA95" s="361"/>
      <c r="BB95" s="362"/>
      <c r="BC95" s="351"/>
      <c r="BD95" s="352"/>
      <c r="BE95" s="352"/>
      <c r="BF95" s="353"/>
      <c r="BG95" s="369"/>
      <c r="BH95" s="370"/>
      <c r="BI95" s="370"/>
      <c r="BJ95" s="371"/>
      <c r="BK95" s="318"/>
      <c r="BL95" s="319"/>
      <c r="BM95" s="319"/>
      <c r="BN95" s="319"/>
      <c r="BO95" s="319"/>
      <c r="BP95" s="320"/>
      <c r="BQ95" s="318"/>
      <c r="BR95" s="319"/>
      <c r="BS95" s="319"/>
      <c r="BT95" s="319"/>
      <c r="BU95" s="319"/>
      <c r="BV95" s="319"/>
      <c r="BW95" s="320"/>
      <c r="BX95" s="318"/>
      <c r="BY95" s="319"/>
      <c r="BZ95" s="319"/>
      <c r="CA95" s="319"/>
      <c r="CB95" s="319"/>
      <c r="CC95" s="320"/>
      <c r="CD95" s="318"/>
      <c r="CE95" s="319"/>
      <c r="CF95" s="319"/>
      <c r="CG95" s="319"/>
      <c r="CH95" s="319"/>
      <c r="CI95" s="320"/>
    </row>
    <row r="96" spans="1:87" ht="18" customHeight="1" thickBot="1" x14ac:dyDescent="0.3">
      <c r="A96" s="75"/>
      <c r="B96" s="354"/>
      <c r="C96" s="355"/>
      <c r="D96" s="355"/>
      <c r="E96" s="355"/>
      <c r="F96" s="355"/>
      <c r="G96" s="355"/>
      <c r="H96" s="355"/>
      <c r="I96" s="355"/>
      <c r="J96" s="355"/>
      <c r="K96" s="355"/>
      <c r="L96" s="355"/>
      <c r="M96" s="355"/>
      <c r="N96" s="355"/>
      <c r="O96" s="355"/>
      <c r="P96" s="355"/>
      <c r="Q96" s="355"/>
      <c r="R96" s="355"/>
      <c r="S96" s="355"/>
      <c r="T96" s="355"/>
      <c r="U96" s="355"/>
      <c r="V96" s="355"/>
      <c r="W96" s="355"/>
      <c r="X96" s="355"/>
      <c r="Y96" s="356"/>
      <c r="Z96" s="354"/>
      <c r="AA96" s="355"/>
      <c r="AB96" s="355"/>
      <c r="AC96" s="355"/>
      <c r="AD96" s="356"/>
      <c r="AE96" s="363"/>
      <c r="AF96" s="364"/>
      <c r="AG96" s="364"/>
      <c r="AH96" s="364"/>
      <c r="AI96" s="364"/>
      <c r="AJ96" s="365"/>
      <c r="AK96" s="360"/>
      <c r="AL96" s="361"/>
      <c r="AM96" s="361"/>
      <c r="AN96" s="361"/>
      <c r="AO96" s="361"/>
      <c r="AP96" s="361"/>
      <c r="AQ96" s="361"/>
      <c r="AR96" s="361"/>
      <c r="AS96" s="361"/>
      <c r="AT96" s="361"/>
      <c r="AU96" s="361"/>
      <c r="AV96" s="361"/>
      <c r="AW96" s="361"/>
      <c r="AX96" s="362"/>
      <c r="AY96" s="360"/>
      <c r="AZ96" s="361"/>
      <c r="BA96" s="361"/>
      <c r="BB96" s="362"/>
      <c r="BC96" s="351"/>
      <c r="BD96" s="352"/>
      <c r="BE96" s="352"/>
      <c r="BF96" s="353"/>
      <c r="BG96" s="369"/>
      <c r="BH96" s="370"/>
      <c r="BI96" s="370"/>
      <c r="BJ96" s="371"/>
      <c r="BK96" s="318"/>
      <c r="BL96" s="319"/>
      <c r="BM96" s="319"/>
      <c r="BN96" s="319"/>
      <c r="BO96" s="319"/>
      <c r="BP96" s="320"/>
      <c r="BQ96" s="321"/>
      <c r="BR96" s="322"/>
      <c r="BS96" s="322"/>
      <c r="BT96" s="322"/>
      <c r="BU96" s="322"/>
      <c r="BV96" s="322"/>
      <c r="BW96" s="323"/>
      <c r="BX96" s="321"/>
      <c r="BY96" s="322"/>
      <c r="BZ96" s="322"/>
      <c r="CA96" s="322"/>
      <c r="CB96" s="322"/>
      <c r="CC96" s="323"/>
      <c r="CD96" s="321"/>
      <c r="CE96" s="322"/>
      <c r="CF96" s="322"/>
      <c r="CG96" s="322"/>
      <c r="CH96" s="322"/>
      <c r="CI96" s="323"/>
    </row>
    <row r="97" spans="1:87" ht="18" customHeight="1" x14ac:dyDescent="0.25">
      <c r="A97" s="75"/>
      <c r="B97" s="324" t="s">
        <v>117</v>
      </c>
      <c r="C97" s="325"/>
      <c r="D97" s="325"/>
      <c r="E97" s="325"/>
      <c r="F97" s="325"/>
      <c r="G97" s="325"/>
      <c r="H97" s="325"/>
      <c r="I97" s="325"/>
      <c r="J97" s="325"/>
      <c r="K97" s="325"/>
      <c r="L97" s="325"/>
      <c r="M97" s="325"/>
      <c r="N97" s="325"/>
      <c r="O97" s="325"/>
      <c r="P97" s="325"/>
      <c r="Q97" s="325"/>
      <c r="R97" s="325"/>
      <c r="S97" s="325"/>
      <c r="T97" s="325"/>
      <c r="U97" s="325"/>
      <c r="V97" s="325"/>
      <c r="W97" s="325"/>
      <c r="X97" s="325"/>
      <c r="Y97" s="326"/>
      <c r="Z97" s="333" t="s">
        <v>824</v>
      </c>
      <c r="AA97" s="334"/>
      <c r="AB97" s="334"/>
      <c r="AC97" s="334"/>
      <c r="AD97" s="335"/>
      <c r="AE97" s="333">
        <v>12</v>
      </c>
      <c r="AF97" s="334"/>
      <c r="AG97" s="334"/>
      <c r="AH97" s="334"/>
      <c r="AI97" s="334"/>
      <c r="AJ97" s="334"/>
      <c r="AK97" s="342" t="s">
        <v>41</v>
      </c>
      <c r="AL97" s="343"/>
      <c r="AM97" s="343"/>
      <c r="AN97" s="343"/>
      <c r="AO97" s="343"/>
      <c r="AP97" s="343"/>
      <c r="AQ97" s="343"/>
      <c r="AR97" s="343"/>
      <c r="AS97" s="343"/>
      <c r="AT97" s="343"/>
      <c r="AU97" s="343"/>
      <c r="AV97" s="343"/>
      <c r="AW97" s="343"/>
      <c r="AX97" s="344"/>
      <c r="AY97" s="345">
        <v>0.25</v>
      </c>
      <c r="AZ97" s="346"/>
      <c r="BA97" s="346"/>
      <c r="BB97" s="347"/>
      <c r="BC97" s="345">
        <f>+$AE$97*AY97</f>
        <v>3</v>
      </c>
      <c r="BD97" s="346"/>
      <c r="BE97" s="346"/>
      <c r="BF97" s="347"/>
      <c r="BG97" s="285">
        <v>22629</v>
      </c>
      <c r="BH97" s="286"/>
      <c r="BI97" s="286"/>
      <c r="BJ97" s="622"/>
      <c r="BK97" s="288">
        <f>+AY97*BG97</f>
        <v>5657.25</v>
      </c>
      <c r="BL97" s="289"/>
      <c r="BM97" s="289"/>
      <c r="BN97" s="289"/>
      <c r="BO97" s="289"/>
      <c r="BP97" s="290"/>
      <c r="BQ97" s="609">
        <v>2000</v>
      </c>
      <c r="BR97" s="610"/>
      <c r="BS97" s="610"/>
      <c r="BT97" s="610"/>
      <c r="BU97" s="610"/>
      <c r="BV97" s="610"/>
      <c r="BW97" s="611"/>
      <c r="BX97" s="609">
        <f>+(((BK103+BQ97)*15)/85)</f>
        <v>6127.7205882352937</v>
      </c>
      <c r="BY97" s="610"/>
      <c r="BZ97" s="610"/>
      <c r="CA97" s="610"/>
      <c r="CB97" s="610"/>
      <c r="CC97" s="611"/>
      <c r="CD97" s="609">
        <f>+BK103+BQ97+BX97</f>
        <v>40851.470588235294</v>
      </c>
      <c r="CE97" s="610"/>
      <c r="CF97" s="610"/>
      <c r="CG97" s="610"/>
      <c r="CH97" s="610"/>
      <c r="CI97" s="611"/>
    </row>
    <row r="98" spans="1:87" ht="18" customHeight="1" x14ac:dyDescent="0.25">
      <c r="A98" s="75"/>
      <c r="B98" s="327"/>
      <c r="C98" s="328"/>
      <c r="D98" s="328"/>
      <c r="E98" s="328"/>
      <c r="F98" s="328"/>
      <c r="G98" s="328"/>
      <c r="H98" s="328"/>
      <c r="I98" s="328"/>
      <c r="J98" s="328"/>
      <c r="K98" s="328"/>
      <c r="L98" s="328"/>
      <c r="M98" s="328"/>
      <c r="N98" s="328"/>
      <c r="O98" s="328"/>
      <c r="P98" s="328"/>
      <c r="Q98" s="328"/>
      <c r="R98" s="328"/>
      <c r="S98" s="328"/>
      <c r="T98" s="328"/>
      <c r="U98" s="328"/>
      <c r="V98" s="328"/>
      <c r="W98" s="328"/>
      <c r="X98" s="328"/>
      <c r="Y98" s="329"/>
      <c r="Z98" s="336"/>
      <c r="AA98" s="337"/>
      <c r="AB98" s="337"/>
      <c r="AC98" s="337"/>
      <c r="AD98" s="338"/>
      <c r="AE98" s="336"/>
      <c r="AF98" s="337"/>
      <c r="AG98" s="337"/>
      <c r="AH98" s="337"/>
      <c r="AI98" s="337"/>
      <c r="AJ98" s="337"/>
      <c r="AK98" s="300" t="s">
        <v>23</v>
      </c>
      <c r="AL98" s="301"/>
      <c r="AM98" s="301"/>
      <c r="AN98" s="301"/>
      <c r="AO98" s="301"/>
      <c r="AP98" s="301"/>
      <c r="AQ98" s="301"/>
      <c r="AR98" s="301"/>
      <c r="AS98" s="301"/>
      <c r="AT98" s="301"/>
      <c r="AU98" s="301"/>
      <c r="AV98" s="301"/>
      <c r="AW98" s="301"/>
      <c r="AX98" s="302"/>
      <c r="AY98" s="303">
        <v>0.25</v>
      </c>
      <c r="AZ98" s="304"/>
      <c r="BA98" s="304"/>
      <c r="BB98" s="305"/>
      <c r="BC98" s="303">
        <f t="shared" ref="BC98:BC102" si="6">+$AE$97*AY98</f>
        <v>3</v>
      </c>
      <c r="BD98" s="304"/>
      <c r="BE98" s="304"/>
      <c r="BF98" s="305"/>
      <c r="BG98" s="309">
        <v>7925</v>
      </c>
      <c r="BH98" s="310"/>
      <c r="BI98" s="310"/>
      <c r="BJ98" s="623"/>
      <c r="BK98" s="624">
        <f t="shared" ref="BK98:BK102" si="7">+AY98*BG98</f>
        <v>1981.25</v>
      </c>
      <c r="BL98" s="625"/>
      <c r="BM98" s="625"/>
      <c r="BN98" s="625"/>
      <c r="BO98" s="625"/>
      <c r="BP98" s="626"/>
      <c r="BQ98" s="612"/>
      <c r="BR98" s="613"/>
      <c r="BS98" s="613"/>
      <c r="BT98" s="613"/>
      <c r="BU98" s="613"/>
      <c r="BV98" s="613"/>
      <c r="BW98" s="614"/>
      <c r="BX98" s="612"/>
      <c r="BY98" s="613"/>
      <c r="BZ98" s="613"/>
      <c r="CA98" s="613"/>
      <c r="CB98" s="613"/>
      <c r="CC98" s="614"/>
      <c r="CD98" s="612"/>
      <c r="CE98" s="613"/>
      <c r="CF98" s="613"/>
      <c r="CG98" s="613"/>
      <c r="CH98" s="613"/>
      <c r="CI98" s="614"/>
    </row>
    <row r="99" spans="1:87" ht="18" customHeight="1" x14ac:dyDescent="0.25">
      <c r="A99" s="75"/>
      <c r="B99" s="327"/>
      <c r="C99" s="328"/>
      <c r="D99" s="328"/>
      <c r="E99" s="328"/>
      <c r="F99" s="328"/>
      <c r="G99" s="328"/>
      <c r="H99" s="328"/>
      <c r="I99" s="328"/>
      <c r="J99" s="328"/>
      <c r="K99" s="328"/>
      <c r="L99" s="328"/>
      <c r="M99" s="328"/>
      <c r="N99" s="328"/>
      <c r="O99" s="328"/>
      <c r="P99" s="328"/>
      <c r="Q99" s="328"/>
      <c r="R99" s="328"/>
      <c r="S99" s="328"/>
      <c r="T99" s="328"/>
      <c r="U99" s="328"/>
      <c r="V99" s="328"/>
      <c r="W99" s="328"/>
      <c r="X99" s="328"/>
      <c r="Y99" s="329"/>
      <c r="Z99" s="336"/>
      <c r="AA99" s="337"/>
      <c r="AB99" s="337"/>
      <c r="AC99" s="337"/>
      <c r="AD99" s="338"/>
      <c r="AE99" s="336"/>
      <c r="AF99" s="337"/>
      <c r="AG99" s="337"/>
      <c r="AH99" s="337"/>
      <c r="AI99" s="337"/>
      <c r="AJ99" s="337"/>
      <c r="AK99" s="300" t="s">
        <v>13</v>
      </c>
      <c r="AL99" s="301"/>
      <c r="AM99" s="301"/>
      <c r="AN99" s="301"/>
      <c r="AO99" s="301"/>
      <c r="AP99" s="301"/>
      <c r="AQ99" s="301"/>
      <c r="AR99" s="301"/>
      <c r="AS99" s="301"/>
      <c r="AT99" s="301"/>
      <c r="AU99" s="301"/>
      <c r="AV99" s="301"/>
      <c r="AW99" s="301"/>
      <c r="AX99" s="302"/>
      <c r="AY99" s="303">
        <v>0.25</v>
      </c>
      <c r="AZ99" s="304"/>
      <c r="BA99" s="304"/>
      <c r="BB99" s="305"/>
      <c r="BC99" s="303">
        <f t="shared" si="6"/>
        <v>3</v>
      </c>
      <c r="BD99" s="304"/>
      <c r="BE99" s="304"/>
      <c r="BF99" s="305"/>
      <c r="BG99" s="309">
        <v>40826</v>
      </c>
      <c r="BH99" s="310"/>
      <c r="BI99" s="310"/>
      <c r="BJ99" s="623"/>
      <c r="BK99" s="624">
        <f t="shared" si="7"/>
        <v>10206.5</v>
      </c>
      <c r="BL99" s="625"/>
      <c r="BM99" s="625"/>
      <c r="BN99" s="625"/>
      <c r="BO99" s="625"/>
      <c r="BP99" s="626"/>
      <c r="BQ99" s="612"/>
      <c r="BR99" s="613"/>
      <c r="BS99" s="613"/>
      <c r="BT99" s="613"/>
      <c r="BU99" s="613"/>
      <c r="BV99" s="613"/>
      <c r="BW99" s="614"/>
      <c r="BX99" s="612"/>
      <c r="BY99" s="613"/>
      <c r="BZ99" s="613"/>
      <c r="CA99" s="613"/>
      <c r="CB99" s="613"/>
      <c r="CC99" s="614"/>
      <c r="CD99" s="612"/>
      <c r="CE99" s="613"/>
      <c r="CF99" s="613"/>
      <c r="CG99" s="613"/>
      <c r="CH99" s="613"/>
      <c r="CI99" s="614"/>
    </row>
    <row r="100" spans="1:87" ht="18" customHeight="1" x14ac:dyDescent="0.25">
      <c r="A100" s="75"/>
      <c r="B100" s="327"/>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9"/>
      <c r="Z100" s="336"/>
      <c r="AA100" s="337"/>
      <c r="AB100" s="337"/>
      <c r="AC100" s="337"/>
      <c r="AD100" s="338"/>
      <c r="AE100" s="336"/>
      <c r="AF100" s="337"/>
      <c r="AG100" s="337"/>
      <c r="AH100" s="337"/>
      <c r="AI100" s="337"/>
      <c r="AJ100" s="337"/>
      <c r="AK100" s="300" t="s">
        <v>526</v>
      </c>
      <c r="AL100" s="301"/>
      <c r="AM100" s="301"/>
      <c r="AN100" s="301"/>
      <c r="AO100" s="301"/>
      <c r="AP100" s="301"/>
      <c r="AQ100" s="301"/>
      <c r="AR100" s="301"/>
      <c r="AS100" s="301"/>
      <c r="AT100" s="301"/>
      <c r="AU100" s="301"/>
      <c r="AV100" s="301"/>
      <c r="AW100" s="301"/>
      <c r="AX100" s="302"/>
      <c r="AY100" s="303">
        <v>0.25</v>
      </c>
      <c r="AZ100" s="304"/>
      <c r="BA100" s="304"/>
      <c r="BB100" s="305"/>
      <c r="BC100" s="303">
        <f t="shared" si="6"/>
        <v>3</v>
      </c>
      <c r="BD100" s="304"/>
      <c r="BE100" s="304"/>
      <c r="BF100" s="305"/>
      <c r="BG100" s="309">
        <v>7925</v>
      </c>
      <c r="BH100" s="310"/>
      <c r="BI100" s="310"/>
      <c r="BJ100" s="623"/>
      <c r="BK100" s="624">
        <f t="shared" si="7"/>
        <v>1981.25</v>
      </c>
      <c r="BL100" s="625"/>
      <c r="BM100" s="625"/>
      <c r="BN100" s="625"/>
      <c r="BO100" s="625"/>
      <c r="BP100" s="626"/>
      <c r="BQ100" s="612"/>
      <c r="BR100" s="613"/>
      <c r="BS100" s="613"/>
      <c r="BT100" s="613"/>
      <c r="BU100" s="613"/>
      <c r="BV100" s="613"/>
      <c r="BW100" s="614"/>
      <c r="BX100" s="612"/>
      <c r="BY100" s="613"/>
      <c r="BZ100" s="613"/>
      <c r="CA100" s="613"/>
      <c r="CB100" s="613"/>
      <c r="CC100" s="614"/>
      <c r="CD100" s="612"/>
      <c r="CE100" s="613"/>
      <c r="CF100" s="613"/>
      <c r="CG100" s="613"/>
      <c r="CH100" s="613"/>
      <c r="CI100" s="614"/>
    </row>
    <row r="101" spans="1:87" ht="18" customHeight="1" x14ac:dyDescent="0.25">
      <c r="A101" s="75"/>
      <c r="B101" s="327"/>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9"/>
      <c r="Z101" s="336"/>
      <c r="AA101" s="337"/>
      <c r="AB101" s="337"/>
      <c r="AC101" s="337"/>
      <c r="AD101" s="338"/>
      <c r="AE101" s="336"/>
      <c r="AF101" s="337"/>
      <c r="AG101" s="337"/>
      <c r="AH101" s="337"/>
      <c r="AI101" s="337"/>
      <c r="AJ101" s="337"/>
      <c r="AK101" s="300" t="s">
        <v>530</v>
      </c>
      <c r="AL101" s="301"/>
      <c r="AM101" s="301"/>
      <c r="AN101" s="301"/>
      <c r="AO101" s="301"/>
      <c r="AP101" s="301"/>
      <c r="AQ101" s="301"/>
      <c r="AR101" s="301"/>
      <c r="AS101" s="301"/>
      <c r="AT101" s="301"/>
      <c r="AU101" s="301"/>
      <c r="AV101" s="301"/>
      <c r="AW101" s="301"/>
      <c r="AX101" s="302"/>
      <c r="AY101" s="303">
        <v>0.25</v>
      </c>
      <c r="AZ101" s="304"/>
      <c r="BA101" s="304"/>
      <c r="BB101" s="305"/>
      <c r="BC101" s="303">
        <f t="shared" si="6"/>
        <v>3</v>
      </c>
      <c r="BD101" s="304"/>
      <c r="BE101" s="304"/>
      <c r="BF101" s="305"/>
      <c r="BG101" s="309">
        <v>22629</v>
      </c>
      <c r="BH101" s="310"/>
      <c r="BI101" s="310"/>
      <c r="BJ101" s="623"/>
      <c r="BK101" s="624">
        <f t="shared" si="7"/>
        <v>5657.25</v>
      </c>
      <c r="BL101" s="625"/>
      <c r="BM101" s="625"/>
      <c r="BN101" s="625"/>
      <c r="BO101" s="625"/>
      <c r="BP101" s="626"/>
      <c r="BQ101" s="612"/>
      <c r="BR101" s="613"/>
      <c r="BS101" s="613"/>
      <c r="BT101" s="613"/>
      <c r="BU101" s="613"/>
      <c r="BV101" s="613"/>
      <c r="BW101" s="614"/>
      <c r="BX101" s="612"/>
      <c r="BY101" s="613"/>
      <c r="BZ101" s="613"/>
      <c r="CA101" s="613"/>
      <c r="CB101" s="613"/>
      <c r="CC101" s="614"/>
      <c r="CD101" s="612"/>
      <c r="CE101" s="613"/>
      <c r="CF101" s="613"/>
      <c r="CG101" s="613"/>
      <c r="CH101" s="613"/>
      <c r="CI101" s="614"/>
    </row>
    <row r="102" spans="1:87" ht="18" customHeight="1" thickBot="1" x14ac:dyDescent="0.3">
      <c r="A102" s="75"/>
      <c r="B102" s="330"/>
      <c r="C102" s="331"/>
      <c r="D102" s="331"/>
      <c r="E102" s="331"/>
      <c r="F102" s="331"/>
      <c r="G102" s="331"/>
      <c r="H102" s="331"/>
      <c r="I102" s="331"/>
      <c r="J102" s="331"/>
      <c r="K102" s="331"/>
      <c r="L102" s="331"/>
      <c r="M102" s="331"/>
      <c r="N102" s="331"/>
      <c r="O102" s="331"/>
      <c r="P102" s="331"/>
      <c r="Q102" s="331"/>
      <c r="R102" s="331"/>
      <c r="S102" s="331"/>
      <c r="T102" s="331"/>
      <c r="U102" s="331"/>
      <c r="V102" s="331"/>
      <c r="W102" s="331"/>
      <c r="X102" s="331"/>
      <c r="Y102" s="332"/>
      <c r="Z102" s="339"/>
      <c r="AA102" s="340"/>
      <c r="AB102" s="340"/>
      <c r="AC102" s="340"/>
      <c r="AD102" s="341"/>
      <c r="AE102" s="339"/>
      <c r="AF102" s="340"/>
      <c r="AG102" s="340"/>
      <c r="AH102" s="340"/>
      <c r="AI102" s="340"/>
      <c r="AJ102" s="340"/>
      <c r="AK102" s="392" t="s">
        <v>18</v>
      </c>
      <c r="AL102" s="393"/>
      <c r="AM102" s="393"/>
      <c r="AN102" s="393"/>
      <c r="AO102" s="393"/>
      <c r="AP102" s="393"/>
      <c r="AQ102" s="393"/>
      <c r="AR102" s="393"/>
      <c r="AS102" s="393"/>
      <c r="AT102" s="393"/>
      <c r="AU102" s="393"/>
      <c r="AV102" s="393"/>
      <c r="AW102" s="393"/>
      <c r="AX102" s="394"/>
      <c r="AY102" s="395">
        <v>0.25</v>
      </c>
      <c r="AZ102" s="396"/>
      <c r="BA102" s="396"/>
      <c r="BB102" s="397"/>
      <c r="BC102" s="395">
        <f t="shared" si="6"/>
        <v>3</v>
      </c>
      <c r="BD102" s="396"/>
      <c r="BE102" s="396"/>
      <c r="BF102" s="397"/>
      <c r="BG102" s="401">
        <v>28961</v>
      </c>
      <c r="BH102" s="402"/>
      <c r="BI102" s="402"/>
      <c r="BJ102" s="618"/>
      <c r="BK102" s="619">
        <f t="shared" si="7"/>
        <v>7240.25</v>
      </c>
      <c r="BL102" s="620"/>
      <c r="BM102" s="620"/>
      <c r="BN102" s="620"/>
      <c r="BO102" s="620"/>
      <c r="BP102" s="621"/>
      <c r="BQ102" s="615"/>
      <c r="BR102" s="616"/>
      <c r="BS102" s="616"/>
      <c r="BT102" s="616"/>
      <c r="BU102" s="616"/>
      <c r="BV102" s="616"/>
      <c r="BW102" s="617"/>
      <c r="BX102" s="615"/>
      <c r="BY102" s="616"/>
      <c r="BZ102" s="616"/>
      <c r="CA102" s="616"/>
      <c r="CB102" s="616"/>
      <c r="CC102" s="617"/>
      <c r="CD102" s="615"/>
      <c r="CE102" s="616"/>
      <c r="CF102" s="616"/>
      <c r="CG102" s="616"/>
      <c r="CH102" s="616"/>
      <c r="CI102" s="617"/>
    </row>
    <row r="103" spans="1:87" ht="18" customHeight="1" thickBot="1" x14ac:dyDescent="0.3">
      <c r="A103" s="75"/>
      <c r="B103" s="377"/>
      <c r="C103" s="378"/>
      <c r="D103" s="378"/>
      <c r="E103" s="378"/>
      <c r="F103" s="378"/>
      <c r="G103" s="378"/>
      <c r="H103" s="378"/>
      <c r="I103" s="378"/>
      <c r="J103" s="378"/>
      <c r="K103" s="378"/>
      <c r="L103" s="378"/>
      <c r="M103" s="378"/>
      <c r="N103" s="378"/>
      <c r="O103" s="378"/>
      <c r="P103" s="378"/>
      <c r="Q103" s="378"/>
      <c r="R103" s="378"/>
      <c r="S103" s="378"/>
      <c r="T103" s="378"/>
      <c r="U103" s="378"/>
      <c r="V103" s="378"/>
      <c r="W103" s="378"/>
      <c r="X103" s="378"/>
      <c r="Y103" s="378"/>
      <c r="Z103" s="378"/>
      <c r="AA103" s="378"/>
      <c r="AB103" s="378"/>
      <c r="AC103" s="378"/>
      <c r="AD103" s="378"/>
      <c r="AE103" s="378"/>
      <c r="AF103" s="378"/>
      <c r="AG103" s="378"/>
      <c r="AH103" s="378"/>
      <c r="AI103" s="378"/>
      <c r="AJ103" s="379"/>
      <c r="AK103" s="380" t="s">
        <v>3</v>
      </c>
      <c r="AL103" s="381"/>
      <c r="AM103" s="381"/>
      <c r="AN103" s="381"/>
      <c r="AO103" s="381"/>
      <c r="AP103" s="381"/>
      <c r="AQ103" s="381"/>
      <c r="AR103" s="381"/>
      <c r="AS103" s="381"/>
      <c r="AT103" s="381"/>
      <c r="AU103" s="381"/>
      <c r="AV103" s="381"/>
      <c r="AW103" s="381"/>
      <c r="AX103" s="381"/>
      <c r="AY103" s="381"/>
      <c r="AZ103" s="381"/>
      <c r="BA103" s="381"/>
      <c r="BB103" s="381"/>
      <c r="BC103" s="381"/>
      <c r="BD103" s="381"/>
      <c r="BE103" s="381"/>
      <c r="BF103" s="381"/>
      <c r="BG103" s="381"/>
      <c r="BH103" s="381"/>
      <c r="BI103" s="381"/>
      <c r="BJ103" s="630"/>
      <c r="BK103" s="627">
        <f>SUM(BK97:BP102)</f>
        <v>32723.75</v>
      </c>
      <c r="BL103" s="628"/>
      <c r="BM103" s="628"/>
      <c r="BN103" s="628"/>
      <c r="BO103" s="628"/>
      <c r="BP103" s="629"/>
      <c r="BQ103" s="387" t="s">
        <v>100</v>
      </c>
      <c r="BR103" s="388"/>
      <c r="BS103" s="388"/>
      <c r="BT103" s="388"/>
      <c r="BU103" s="388"/>
      <c r="BV103" s="388"/>
      <c r="BW103" s="388"/>
      <c r="BX103" s="388"/>
      <c r="BY103" s="388"/>
      <c r="BZ103" s="388"/>
      <c r="CA103" s="388"/>
      <c r="CB103" s="388"/>
      <c r="CC103" s="389"/>
      <c r="CD103" s="390">
        <f>+CD97*AE97</f>
        <v>490217.6470588235</v>
      </c>
      <c r="CE103" s="390"/>
      <c r="CF103" s="390"/>
      <c r="CG103" s="390"/>
      <c r="CH103" s="390"/>
      <c r="CI103" s="391"/>
    </row>
    <row r="104" spans="1:87" ht="18" customHeight="1" thickBot="1" x14ac:dyDescent="0.3">
      <c r="A104" s="75"/>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7"/>
      <c r="AZ104" s="77"/>
      <c r="BA104" s="77"/>
      <c r="BB104" s="77"/>
      <c r="BC104" s="77"/>
      <c r="BD104" s="77"/>
      <c r="BE104" s="77"/>
      <c r="BF104" s="77"/>
      <c r="BG104" s="78"/>
      <c r="BH104" s="78"/>
      <c r="BI104" s="78"/>
      <c r="BJ104" s="78"/>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row>
    <row r="105" spans="1:87" ht="18" customHeight="1" thickBot="1" x14ac:dyDescent="0.3">
      <c r="A105" s="75"/>
      <c r="B105" s="418" t="s">
        <v>24</v>
      </c>
      <c r="C105" s="419"/>
      <c r="D105" s="419"/>
      <c r="E105" s="419"/>
      <c r="F105" s="419"/>
      <c r="G105" s="419"/>
      <c r="H105" s="419"/>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2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1"/>
      <c r="BH105" s="81"/>
      <c r="BI105" s="81"/>
      <c r="BJ105" s="81"/>
      <c r="BK105" s="80"/>
      <c r="BL105" s="80"/>
      <c r="BM105" s="80"/>
      <c r="BN105" s="80"/>
      <c r="BO105" s="80"/>
      <c r="BP105" s="80"/>
      <c r="BQ105" s="80"/>
      <c r="BR105" s="80"/>
      <c r="BS105" s="80"/>
      <c r="BT105" s="80"/>
      <c r="BU105" s="80"/>
      <c r="BV105" s="80"/>
      <c r="BW105" s="80"/>
      <c r="BX105" s="80"/>
      <c r="BY105" s="80"/>
      <c r="BZ105" s="80"/>
      <c r="CA105" s="80"/>
    </row>
    <row r="106" spans="1:87" ht="18" customHeight="1" thickBot="1" x14ac:dyDescent="0.3">
      <c r="A106" s="75"/>
      <c r="B106" s="418" t="s">
        <v>96</v>
      </c>
      <c r="C106" s="419"/>
      <c r="D106" s="419"/>
      <c r="E106" s="419"/>
      <c r="F106" s="419"/>
      <c r="G106" s="419"/>
      <c r="H106" s="419"/>
      <c r="I106" s="419"/>
      <c r="J106" s="419"/>
      <c r="K106" s="419"/>
      <c r="L106" s="419"/>
      <c r="M106" s="419"/>
      <c r="N106" s="419"/>
      <c r="O106" s="420"/>
      <c r="P106" s="418" t="s">
        <v>97</v>
      </c>
      <c r="Q106" s="419"/>
      <c r="R106" s="419"/>
      <c r="S106" s="419"/>
      <c r="T106" s="419"/>
      <c r="U106" s="420"/>
      <c r="V106" s="418" t="s">
        <v>28</v>
      </c>
      <c r="W106" s="419"/>
      <c r="X106" s="419"/>
      <c r="Y106" s="419"/>
      <c r="Z106" s="419"/>
      <c r="AA106" s="419"/>
      <c r="AB106" s="420"/>
      <c r="AC106" s="418" t="s">
        <v>8</v>
      </c>
      <c r="AD106" s="419"/>
      <c r="AE106" s="419"/>
      <c r="AF106" s="419"/>
      <c r="AG106" s="419"/>
      <c r="AH106" s="420"/>
      <c r="AI106" s="80"/>
      <c r="AJ106" s="80"/>
      <c r="AK106" s="80"/>
      <c r="AL106" s="80"/>
      <c r="AM106" s="80"/>
      <c r="AN106" s="80"/>
      <c r="AO106" s="80"/>
      <c r="AP106" s="80"/>
      <c r="AQ106" s="80"/>
      <c r="AR106" s="80"/>
      <c r="AS106" s="80"/>
      <c r="AT106" s="80"/>
      <c r="AU106" s="80"/>
      <c r="AV106" s="80"/>
      <c r="AW106" s="80"/>
      <c r="AX106" s="80"/>
      <c r="AY106" s="82"/>
      <c r="AZ106" s="82"/>
      <c r="BA106" s="82"/>
      <c r="BB106" s="82"/>
      <c r="BC106" s="82"/>
      <c r="BD106" s="82"/>
      <c r="BE106" s="82"/>
      <c r="BF106" s="82"/>
      <c r="BG106" s="80"/>
      <c r="BH106" s="83"/>
      <c r="BI106" s="83"/>
      <c r="BJ106" s="83"/>
      <c r="BK106" s="80"/>
      <c r="BL106" s="80"/>
      <c r="BM106" s="80"/>
      <c r="BN106" s="80"/>
      <c r="BO106" s="80"/>
      <c r="BP106" s="80"/>
      <c r="BQ106" s="80"/>
      <c r="BR106" s="80"/>
      <c r="BS106" s="80"/>
      <c r="BT106" s="80"/>
      <c r="BU106" s="80"/>
      <c r="BV106" s="80"/>
      <c r="BW106" s="80"/>
      <c r="BX106" s="80"/>
      <c r="BY106" s="80"/>
      <c r="BZ106" s="80"/>
      <c r="CA106" s="80"/>
    </row>
    <row r="107" spans="1:87" ht="18" customHeight="1" x14ac:dyDescent="0.25">
      <c r="A107" s="75"/>
      <c r="B107" s="84" t="str">
        <f>'PLAN DE CARGOS'!B24:P24</f>
        <v>Asesor de Control Interno</v>
      </c>
      <c r="C107" s="85"/>
      <c r="D107" s="85"/>
      <c r="E107" s="85"/>
      <c r="F107" s="85"/>
      <c r="G107" s="85"/>
      <c r="H107" s="85"/>
      <c r="I107" s="85"/>
      <c r="J107" s="85"/>
      <c r="K107" s="85"/>
      <c r="L107" s="85"/>
      <c r="M107" s="85"/>
      <c r="N107" s="85"/>
      <c r="O107" s="86"/>
      <c r="P107" s="421">
        <f>SUMIF($AK$34:$AK$103,"=Asesor de Control Interno",BC34:BF103)</f>
        <v>20</v>
      </c>
      <c r="Q107" s="422"/>
      <c r="R107" s="422"/>
      <c r="S107" s="422"/>
      <c r="T107" s="422"/>
      <c r="U107" s="423"/>
      <c r="V107" s="424">
        <f>'CARGA DE HORAS LABORADAS'!P24</f>
        <v>2112</v>
      </c>
      <c r="W107" s="424"/>
      <c r="X107" s="424"/>
      <c r="Y107" s="424"/>
      <c r="Z107" s="424"/>
      <c r="AA107" s="424"/>
      <c r="AB107" s="425"/>
      <c r="AC107" s="424">
        <f>'CARGA DE HORAS LABORADAS'!AC24</f>
        <v>-5.0000000001091394E-3</v>
      </c>
      <c r="AD107" s="424"/>
      <c r="AE107" s="424"/>
      <c r="AF107" s="424"/>
      <c r="AG107" s="424"/>
      <c r="AH107" s="425"/>
      <c r="AI107" s="87"/>
      <c r="AJ107" s="87"/>
      <c r="AK107" s="80"/>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0"/>
      <c r="BH107" s="89"/>
      <c r="BI107" s="89"/>
      <c r="BJ107" s="89"/>
      <c r="BK107" s="80"/>
      <c r="BL107" s="80"/>
      <c r="BM107" s="80"/>
      <c r="BN107" s="80"/>
      <c r="BO107" s="80"/>
      <c r="BP107" s="80"/>
      <c r="BQ107" s="80"/>
      <c r="BR107" s="80"/>
      <c r="BS107" s="80"/>
      <c r="BT107" s="80"/>
      <c r="BU107" s="80"/>
      <c r="BV107" s="80"/>
      <c r="BW107" s="80"/>
      <c r="BX107" s="80"/>
      <c r="BY107" s="80"/>
      <c r="BZ107" s="80"/>
      <c r="CA107" s="80"/>
    </row>
    <row r="108" spans="1:87" ht="18" customHeight="1" x14ac:dyDescent="0.25">
      <c r="A108" s="75"/>
      <c r="B108" s="90" t="str">
        <f>'PLAN DE CARGOS'!B25:P25</f>
        <v>Auxiliar Administrativo (Admisiones)</v>
      </c>
      <c r="C108" s="91"/>
      <c r="D108" s="91"/>
      <c r="E108" s="91"/>
      <c r="F108" s="91"/>
      <c r="G108" s="91"/>
      <c r="H108" s="91"/>
      <c r="I108" s="91"/>
      <c r="J108" s="91"/>
      <c r="K108" s="91"/>
      <c r="L108" s="91"/>
      <c r="M108" s="91"/>
      <c r="N108" s="91"/>
      <c r="O108" s="92"/>
      <c r="P108" s="413">
        <f>SUMIF($AK$34:$AK$103,"=Auxiliar Administrativo (Admisiones)",BC34:BF103)</f>
        <v>0</v>
      </c>
      <c r="Q108" s="414"/>
      <c r="R108" s="414"/>
      <c r="S108" s="414"/>
      <c r="T108" s="414"/>
      <c r="U108" s="415"/>
      <c r="V108" s="416">
        <f>'CARGA DE HORAS LABORADAS'!P25</f>
        <v>4224</v>
      </c>
      <c r="W108" s="416"/>
      <c r="X108" s="416"/>
      <c r="Y108" s="416"/>
      <c r="Z108" s="416"/>
      <c r="AA108" s="416"/>
      <c r="AB108" s="417"/>
      <c r="AC108" s="416">
        <f>'CARGA DE HORAS LABORADAS'!AC25</f>
        <v>0</v>
      </c>
      <c r="AD108" s="416"/>
      <c r="AE108" s="416"/>
      <c r="AF108" s="416"/>
      <c r="AG108" s="416"/>
      <c r="AH108" s="417"/>
      <c r="AI108" s="87"/>
      <c r="AJ108" s="87"/>
      <c r="AK108" s="80"/>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0"/>
      <c r="BH108" s="89"/>
      <c r="BI108" s="89"/>
      <c r="BJ108" s="89"/>
      <c r="BK108" s="80"/>
      <c r="BL108" s="80"/>
      <c r="BM108" s="80"/>
      <c r="BN108" s="80"/>
      <c r="BO108" s="80"/>
      <c r="BP108" s="80"/>
      <c r="BQ108" s="80"/>
      <c r="BR108" s="80"/>
      <c r="BS108" s="80"/>
      <c r="BT108" s="80"/>
      <c r="BU108" s="80"/>
      <c r="BV108" s="80"/>
      <c r="BW108" s="80"/>
      <c r="BX108" s="80"/>
      <c r="BY108" s="80"/>
      <c r="BZ108" s="80"/>
      <c r="CA108" s="80"/>
    </row>
    <row r="109" spans="1:87" ht="18" customHeight="1" x14ac:dyDescent="0.25">
      <c r="A109" s="75"/>
      <c r="B109" s="90" t="str">
        <f>'PLAN DE CARGOS'!B26:P26</f>
        <v>Auxiliar Administrativo (Almacenista)</v>
      </c>
      <c r="C109" s="91"/>
      <c r="D109" s="91"/>
      <c r="E109" s="91"/>
      <c r="F109" s="91"/>
      <c r="G109" s="91"/>
      <c r="H109" s="91"/>
      <c r="I109" s="91"/>
      <c r="J109" s="91"/>
      <c r="K109" s="91"/>
      <c r="L109" s="91"/>
      <c r="M109" s="91"/>
      <c r="N109" s="91"/>
      <c r="O109" s="92"/>
      <c r="P109" s="413">
        <f>SUMIF($AK$34:$AK$103,"=Auxiliar Administrativo (Almacenista)",BC34:BF103)</f>
        <v>0</v>
      </c>
      <c r="Q109" s="414"/>
      <c r="R109" s="414"/>
      <c r="S109" s="414"/>
      <c r="T109" s="414"/>
      <c r="U109" s="415"/>
      <c r="V109" s="416">
        <f>'CARGA DE HORAS LABORADAS'!P26</f>
        <v>2112</v>
      </c>
      <c r="W109" s="416"/>
      <c r="X109" s="416"/>
      <c r="Y109" s="416"/>
      <c r="Z109" s="416"/>
      <c r="AA109" s="416"/>
      <c r="AB109" s="417"/>
      <c r="AC109" s="416">
        <f>'CARGA DE HORAS LABORADAS'!AC26</f>
        <v>0</v>
      </c>
      <c r="AD109" s="416"/>
      <c r="AE109" s="416"/>
      <c r="AF109" s="416"/>
      <c r="AG109" s="416"/>
      <c r="AH109" s="417"/>
      <c r="AI109" s="80"/>
      <c r="AJ109" s="80"/>
      <c r="AK109" s="80"/>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0"/>
      <c r="BH109" s="89"/>
      <c r="BI109" s="89"/>
      <c r="BJ109" s="89"/>
      <c r="BK109" s="80"/>
      <c r="BL109" s="80"/>
      <c r="BM109" s="80"/>
      <c r="BN109" s="80"/>
      <c r="BO109" s="80"/>
      <c r="BP109" s="80"/>
      <c r="BQ109" s="80"/>
      <c r="BR109" s="80"/>
      <c r="BS109" s="80"/>
      <c r="BT109" s="80"/>
      <c r="BU109" s="80"/>
      <c r="BV109" s="80"/>
      <c r="BW109" s="80"/>
      <c r="BX109" s="80"/>
      <c r="BY109" s="80"/>
      <c r="BZ109" s="80"/>
      <c r="CA109" s="80"/>
    </row>
    <row r="110" spans="1:87" ht="18" customHeight="1" x14ac:dyDescent="0.25">
      <c r="A110" s="75"/>
      <c r="B110" s="90" t="str">
        <f>'PLAN DE CARGOS'!B27:P27</f>
        <v>Auxiliar Administrativo (Archivo)</v>
      </c>
      <c r="C110" s="91"/>
      <c r="D110" s="91"/>
      <c r="E110" s="91"/>
      <c r="F110" s="91"/>
      <c r="G110" s="91"/>
      <c r="H110" s="91"/>
      <c r="I110" s="91"/>
      <c r="J110" s="91"/>
      <c r="K110" s="91"/>
      <c r="L110" s="91"/>
      <c r="M110" s="91"/>
      <c r="N110" s="91"/>
      <c r="O110" s="92"/>
      <c r="P110" s="413">
        <f>SUMIF($AK$34:$AK$103,"=Auxiliar Administrativo (Archivo)",BC34:BF103)</f>
        <v>0</v>
      </c>
      <c r="Q110" s="414"/>
      <c r="R110" s="414"/>
      <c r="S110" s="414"/>
      <c r="T110" s="414"/>
      <c r="U110" s="415"/>
      <c r="V110" s="416">
        <f>'CARGA DE HORAS LABORADAS'!P27</f>
        <v>2112</v>
      </c>
      <c r="W110" s="416"/>
      <c r="X110" s="416"/>
      <c r="Y110" s="416"/>
      <c r="Z110" s="416"/>
      <c r="AA110" s="416"/>
      <c r="AB110" s="417"/>
      <c r="AC110" s="416">
        <f>'CARGA DE HORAS LABORADAS'!AC27</f>
        <v>0</v>
      </c>
      <c r="AD110" s="416"/>
      <c r="AE110" s="416"/>
      <c r="AF110" s="416"/>
      <c r="AG110" s="416"/>
      <c r="AH110" s="417"/>
      <c r="AI110" s="80"/>
      <c r="AJ110" s="80"/>
      <c r="AK110" s="80"/>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0"/>
      <c r="BH110" s="89"/>
      <c r="BI110" s="89"/>
      <c r="BJ110" s="89"/>
      <c r="BK110" s="80"/>
      <c r="BL110" s="80"/>
      <c r="BM110" s="80"/>
      <c r="BN110" s="80"/>
      <c r="BO110" s="80"/>
      <c r="BP110" s="80"/>
      <c r="BQ110" s="80"/>
      <c r="BR110" s="80"/>
      <c r="BS110" s="80"/>
      <c r="BT110" s="80"/>
      <c r="BU110" s="80"/>
      <c r="BV110" s="80"/>
      <c r="BW110" s="80"/>
      <c r="BX110" s="80"/>
      <c r="BY110" s="80"/>
      <c r="BZ110" s="80"/>
      <c r="CA110" s="80"/>
    </row>
    <row r="111" spans="1:87" ht="18" customHeight="1" x14ac:dyDescent="0.25">
      <c r="A111" s="75"/>
      <c r="B111" s="90" t="str">
        <f>'PLAN DE CARGOS'!B28:P28</f>
        <v>Auxiliar Administrativo (Atención al Usuario)</v>
      </c>
      <c r="C111" s="91"/>
      <c r="D111" s="91"/>
      <c r="E111" s="91"/>
      <c r="F111" s="91"/>
      <c r="G111" s="91"/>
      <c r="H111" s="91"/>
      <c r="I111" s="91"/>
      <c r="J111" s="91"/>
      <c r="K111" s="91"/>
      <c r="L111" s="91"/>
      <c r="M111" s="91"/>
      <c r="N111" s="91"/>
      <c r="O111" s="92"/>
      <c r="P111" s="413">
        <f>SUMIF($AK$34:$AK$103,"=Auxiliar Administrativo (Atención al Usuario)",BC34:BF103)</f>
        <v>20</v>
      </c>
      <c r="Q111" s="414"/>
      <c r="R111" s="414"/>
      <c r="S111" s="414"/>
      <c r="T111" s="414"/>
      <c r="U111" s="415"/>
      <c r="V111" s="416">
        <f>'CARGA DE HORAS LABORADAS'!P28</f>
        <v>2112</v>
      </c>
      <c r="W111" s="416"/>
      <c r="X111" s="416"/>
      <c r="Y111" s="416"/>
      <c r="Z111" s="416"/>
      <c r="AA111" s="416"/>
      <c r="AB111" s="417"/>
      <c r="AC111" s="416">
        <f>'CARGA DE HORAS LABORADAS'!AC28</f>
        <v>0</v>
      </c>
      <c r="AD111" s="416"/>
      <c r="AE111" s="416"/>
      <c r="AF111" s="416"/>
      <c r="AG111" s="416"/>
      <c r="AH111" s="417"/>
      <c r="AI111" s="80"/>
      <c r="AJ111" s="80"/>
      <c r="AK111" s="80"/>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0"/>
      <c r="BH111" s="89"/>
      <c r="BI111" s="89"/>
      <c r="BJ111" s="89"/>
      <c r="BK111" s="80"/>
      <c r="BL111" s="80"/>
      <c r="BM111" s="80"/>
      <c r="BN111" s="80"/>
      <c r="BO111" s="80"/>
      <c r="BP111" s="80"/>
      <c r="BQ111" s="80"/>
      <c r="BR111" s="80"/>
      <c r="BS111" s="80"/>
      <c r="BT111" s="80"/>
      <c r="BU111" s="80"/>
      <c r="BV111" s="80"/>
      <c r="BW111" s="80"/>
      <c r="BX111" s="80"/>
      <c r="BY111" s="80"/>
      <c r="BZ111" s="80"/>
      <c r="CA111" s="80"/>
    </row>
    <row r="112" spans="1:87" ht="18" customHeight="1" x14ac:dyDescent="0.25">
      <c r="A112" s="75"/>
      <c r="B112" s="90" t="str">
        <f>'PLAN DE CARGOS'!B29:P29</f>
        <v>Auxiliar Administrativo (Cartera)</v>
      </c>
      <c r="C112" s="91"/>
      <c r="D112" s="91"/>
      <c r="E112" s="91"/>
      <c r="F112" s="91"/>
      <c r="G112" s="91"/>
      <c r="H112" s="91"/>
      <c r="I112" s="91"/>
      <c r="J112" s="91"/>
      <c r="K112" s="91"/>
      <c r="L112" s="91"/>
      <c r="M112" s="91"/>
      <c r="N112" s="91"/>
      <c r="O112" s="92"/>
      <c r="P112" s="413">
        <f>SUMIF($AK$34:$AK$103,"=Auxiliar Administrativo (Cartera)",BC34:BF103)</f>
        <v>0</v>
      </c>
      <c r="Q112" s="414"/>
      <c r="R112" s="414"/>
      <c r="S112" s="414"/>
      <c r="T112" s="414"/>
      <c r="U112" s="415"/>
      <c r="V112" s="416">
        <f>'CARGA DE HORAS LABORADAS'!P29</f>
        <v>2112</v>
      </c>
      <c r="W112" s="416"/>
      <c r="X112" s="416"/>
      <c r="Y112" s="416"/>
      <c r="Z112" s="416"/>
      <c r="AA112" s="416"/>
      <c r="AB112" s="417"/>
      <c r="AC112" s="416">
        <f>'CARGA DE HORAS LABORADAS'!AC29</f>
        <v>0</v>
      </c>
      <c r="AD112" s="416"/>
      <c r="AE112" s="416"/>
      <c r="AF112" s="416"/>
      <c r="AG112" s="416"/>
      <c r="AH112" s="417"/>
      <c r="AI112" s="80"/>
      <c r="AJ112" s="80"/>
      <c r="AK112" s="80"/>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0"/>
      <c r="BH112" s="89"/>
      <c r="BI112" s="89"/>
      <c r="BJ112" s="89"/>
      <c r="BK112" s="80"/>
      <c r="BL112" s="80"/>
      <c r="BM112" s="80"/>
      <c r="BN112" s="80"/>
      <c r="BO112" s="80"/>
      <c r="BP112" s="80"/>
      <c r="BQ112" s="80"/>
      <c r="BR112" s="80"/>
      <c r="BS112" s="80"/>
      <c r="BT112" s="80"/>
      <c r="BU112" s="80"/>
      <c r="BV112" s="80"/>
      <c r="BW112" s="80"/>
      <c r="BX112" s="80"/>
      <c r="BY112" s="80"/>
      <c r="BZ112" s="80"/>
      <c r="CA112" s="80"/>
    </row>
    <row r="113" spans="1:79" ht="18" customHeight="1" x14ac:dyDescent="0.25">
      <c r="A113" s="75"/>
      <c r="B113" s="90" t="str">
        <f>'PLAN DE CARGOS'!B30:P30</f>
        <v>Auxiliar Administrativo (Contabilidad)</v>
      </c>
      <c r="C113" s="91"/>
      <c r="D113" s="91"/>
      <c r="E113" s="91"/>
      <c r="F113" s="91"/>
      <c r="G113" s="91"/>
      <c r="H113" s="91"/>
      <c r="I113" s="91"/>
      <c r="J113" s="91"/>
      <c r="K113" s="91"/>
      <c r="L113" s="91"/>
      <c r="M113" s="91"/>
      <c r="N113" s="91"/>
      <c r="O113" s="92"/>
      <c r="P113" s="413">
        <f>SUMIF($AK$34:$AK$103,"=Auxiliar Administrativo (Contabilidad)",BC34:BF103)</f>
        <v>0</v>
      </c>
      <c r="Q113" s="414"/>
      <c r="R113" s="414"/>
      <c r="S113" s="414"/>
      <c r="T113" s="414"/>
      <c r="U113" s="415"/>
      <c r="V113" s="416">
        <f>'CARGA DE HORAS LABORADAS'!P30</f>
        <v>2112</v>
      </c>
      <c r="W113" s="416"/>
      <c r="X113" s="416"/>
      <c r="Y113" s="416"/>
      <c r="Z113" s="416"/>
      <c r="AA113" s="416"/>
      <c r="AB113" s="417"/>
      <c r="AC113" s="416">
        <f>'CARGA DE HORAS LABORADAS'!AC30</f>
        <v>0</v>
      </c>
      <c r="AD113" s="416"/>
      <c r="AE113" s="416"/>
      <c r="AF113" s="416"/>
      <c r="AG113" s="416"/>
      <c r="AH113" s="417"/>
      <c r="AI113" s="80"/>
      <c r="AJ113" s="80"/>
      <c r="AK113" s="80"/>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0"/>
      <c r="BH113" s="89"/>
      <c r="BI113" s="89"/>
      <c r="BJ113" s="89"/>
      <c r="BK113" s="80"/>
      <c r="BL113" s="80"/>
      <c r="BM113" s="80"/>
      <c r="BN113" s="80"/>
      <c r="BO113" s="80"/>
      <c r="BP113" s="80"/>
      <c r="BQ113" s="80"/>
      <c r="BR113" s="80"/>
      <c r="BS113" s="80"/>
      <c r="BT113" s="80"/>
      <c r="BU113" s="80"/>
      <c r="BV113" s="80"/>
      <c r="BW113" s="80"/>
      <c r="BX113" s="80"/>
      <c r="BY113" s="80"/>
      <c r="BZ113" s="80"/>
      <c r="CA113" s="80"/>
    </row>
    <row r="114" spans="1:79" ht="18" customHeight="1" x14ac:dyDescent="0.25">
      <c r="A114" s="75"/>
      <c r="B114" s="90" t="str">
        <f>'PLAN DE CARGOS'!B31:P31</f>
        <v>Auxiliar Administrativo (Facturación)</v>
      </c>
      <c r="C114" s="91"/>
      <c r="D114" s="91"/>
      <c r="E114" s="91"/>
      <c r="F114" s="91"/>
      <c r="G114" s="91"/>
      <c r="H114" s="91"/>
      <c r="I114" s="91"/>
      <c r="J114" s="91"/>
      <c r="K114" s="91"/>
      <c r="L114" s="91"/>
      <c r="M114" s="91"/>
      <c r="N114" s="91"/>
      <c r="O114" s="92"/>
      <c r="P114" s="413">
        <f>SUMIF($AK$34:$AK$103,"=Auxiliar Administrativo (Facturación)",BC34:BF103)</f>
        <v>0</v>
      </c>
      <c r="Q114" s="414"/>
      <c r="R114" s="414"/>
      <c r="S114" s="414"/>
      <c r="T114" s="414"/>
      <c r="U114" s="415"/>
      <c r="V114" s="416">
        <f>'CARGA DE HORAS LABORADAS'!P31</f>
        <v>6336</v>
      </c>
      <c r="W114" s="416"/>
      <c r="X114" s="416"/>
      <c r="Y114" s="416"/>
      <c r="Z114" s="416"/>
      <c r="AA114" s="416"/>
      <c r="AB114" s="417"/>
      <c r="AC114" s="416">
        <f>'CARGA DE HORAS LABORADAS'!AC31</f>
        <v>0</v>
      </c>
      <c r="AD114" s="416"/>
      <c r="AE114" s="416"/>
      <c r="AF114" s="416"/>
      <c r="AG114" s="416"/>
      <c r="AH114" s="417"/>
      <c r="AI114" s="80"/>
      <c r="AJ114" s="80"/>
      <c r="AK114" s="80"/>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0"/>
      <c r="BH114" s="89"/>
      <c r="BI114" s="89"/>
      <c r="BJ114" s="89"/>
      <c r="BK114" s="80"/>
      <c r="BL114" s="80"/>
      <c r="BM114" s="80"/>
      <c r="BN114" s="80"/>
      <c r="BO114" s="80"/>
      <c r="BP114" s="80"/>
      <c r="BQ114" s="80"/>
      <c r="BR114" s="80"/>
      <c r="BS114" s="80"/>
      <c r="BT114" s="80"/>
      <c r="BU114" s="80"/>
      <c r="BV114" s="80"/>
      <c r="BW114" s="80"/>
      <c r="BX114" s="80"/>
      <c r="BY114" s="80"/>
      <c r="BZ114" s="80"/>
      <c r="CA114" s="80"/>
    </row>
    <row r="115" spans="1:79" ht="18" customHeight="1" x14ac:dyDescent="0.25">
      <c r="A115" s="75"/>
      <c r="B115" s="90" t="str">
        <f>'PLAN DE CARGOS'!B32:P32</f>
        <v>Auxiliar Área Salud (Consultorio Odontológico)</v>
      </c>
      <c r="C115" s="91"/>
      <c r="D115" s="91"/>
      <c r="E115" s="91"/>
      <c r="F115" s="91"/>
      <c r="G115" s="91"/>
      <c r="H115" s="91"/>
      <c r="I115" s="91"/>
      <c r="J115" s="91"/>
      <c r="K115" s="91"/>
      <c r="L115" s="91"/>
      <c r="M115" s="91"/>
      <c r="N115" s="91"/>
      <c r="O115" s="92"/>
      <c r="P115" s="413">
        <f>SUMIF($AK$34:$AK$103,"=Auxiliar Área Salud (Consultorio Odontológico)",BC34:BF103)</f>
        <v>0</v>
      </c>
      <c r="Q115" s="414"/>
      <c r="R115" s="414"/>
      <c r="S115" s="414"/>
      <c r="T115" s="414"/>
      <c r="U115" s="415"/>
      <c r="V115" s="416">
        <f>'CARGA DE HORAS LABORADAS'!P32</f>
        <v>2112</v>
      </c>
      <c r="W115" s="416"/>
      <c r="X115" s="416"/>
      <c r="Y115" s="416"/>
      <c r="Z115" s="416"/>
      <c r="AA115" s="416"/>
      <c r="AB115" s="417"/>
      <c r="AC115" s="416">
        <f>'CARGA DE HORAS LABORADAS'!AC32</f>
        <v>0</v>
      </c>
      <c r="AD115" s="416"/>
      <c r="AE115" s="416"/>
      <c r="AF115" s="416"/>
      <c r="AG115" s="416"/>
      <c r="AH115" s="417"/>
      <c r="AI115" s="80"/>
      <c r="AJ115" s="80"/>
      <c r="AK115" s="80"/>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0"/>
      <c r="BH115" s="89"/>
      <c r="BI115" s="89"/>
      <c r="BJ115" s="89"/>
      <c r="BK115" s="80"/>
      <c r="BL115" s="80"/>
      <c r="BM115" s="80"/>
      <c r="BN115" s="80"/>
      <c r="BO115" s="80"/>
      <c r="BP115" s="80"/>
      <c r="BQ115" s="80"/>
      <c r="BR115" s="80"/>
      <c r="BS115" s="80"/>
      <c r="BT115" s="80"/>
      <c r="BU115" s="80"/>
      <c r="BV115" s="80"/>
      <c r="BW115" s="80"/>
      <c r="BX115" s="80"/>
      <c r="BY115" s="80"/>
      <c r="BZ115" s="80"/>
      <c r="CA115" s="80"/>
    </row>
    <row r="116" spans="1:79" ht="18" customHeight="1" x14ac:dyDescent="0.25">
      <c r="A116" s="75"/>
      <c r="B116" s="90" t="str">
        <f>'PLAN DE CARGOS'!B33:P33</f>
        <v>Auxiliar Área Salud (Enfermería)</v>
      </c>
      <c r="C116" s="91"/>
      <c r="D116" s="91"/>
      <c r="E116" s="91"/>
      <c r="F116" s="91"/>
      <c r="G116" s="91"/>
      <c r="H116" s="91"/>
      <c r="I116" s="91"/>
      <c r="J116" s="91"/>
      <c r="K116" s="91"/>
      <c r="L116" s="91"/>
      <c r="M116" s="91"/>
      <c r="N116" s="91"/>
      <c r="O116" s="92"/>
      <c r="P116" s="413">
        <f>SUMIF($AK$34:$AK$103,"=Auxiliar Área Salud (Enfermería)",BC34:BF103)</f>
        <v>0</v>
      </c>
      <c r="Q116" s="414"/>
      <c r="R116" s="414"/>
      <c r="S116" s="414"/>
      <c r="T116" s="414"/>
      <c r="U116" s="415"/>
      <c r="V116" s="416">
        <f>'CARGA DE HORAS LABORADAS'!P33</f>
        <v>31680</v>
      </c>
      <c r="W116" s="416"/>
      <c r="X116" s="416"/>
      <c r="Y116" s="416"/>
      <c r="Z116" s="416"/>
      <c r="AA116" s="416"/>
      <c r="AB116" s="417"/>
      <c r="AC116" s="416">
        <f>'CARGA DE HORAS LABORADAS'!AC33</f>
        <v>0</v>
      </c>
      <c r="AD116" s="416"/>
      <c r="AE116" s="416"/>
      <c r="AF116" s="416"/>
      <c r="AG116" s="416"/>
      <c r="AH116" s="417"/>
      <c r="AI116" s="80"/>
      <c r="AJ116" s="80"/>
      <c r="AK116" s="80"/>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0"/>
      <c r="BH116" s="89"/>
      <c r="BI116" s="89"/>
      <c r="BJ116" s="89"/>
      <c r="BK116" s="80"/>
      <c r="BL116" s="80"/>
      <c r="BM116" s="80"/>
      <c r="BN116" s="80"/>
      <c r="BO116" s="80"/>
      <c r="BP116" s="80"/>
      <c r="BQ116" s="80"/>
      <c r="BR116" s="80"/>
      <c r="BS116" s="80"/>
      <c r="BT116" s="80"/>
      <c r="BU116" s="80"/>
      <c r="BV116" s="80"/>
      <c r="BW116" s="80"/>
      <c r="BX116" s="80"/>
      <c r="BY116" s="80"/>
      <c r="BZ116" s="80"/>
      <c r="CA116" s="80"/>
    </row>
    <row r="117" spans="1:79" ht="18" customHeight="1" x14ac:dyDescent="0.25">
      <c r="A117" s="75"/>
      <c r="B117" s="90" t="str">
        <f>'PLAN DE CARGOS'!B34:P34</f>
        <v>Auxiliar Área Salud (Farmacia)</v>
      </c>
      <c r="C117" s="91"/>
      <c r="D117" s="91"/>
      <c r="E117" s="91"/>
      <c r="F117" s="91"/>
      <c r="G117" s="91"/>
      <c r="H117" s="91"/>
      <c r="I117" s="91"/>
      <c r="J117" s="91"/>
      <c r="K117" s="91"/>
      <c r="L117" s="91"/>
      <c r="M117" s="91"/>
      <c r="N117" s="91"/>
      <c r="O117" s="92"/>
      <c r="P117" s="413">
        <f>SUMIF($AK$34:$AK$103,"=Auxiliar Área Salud (Farmacia)",BC34:BF103)</f>
        <v>0</v>
      </c>
      <c r="Q117" s="414"/>
      <c r="R117" s="414"/>
      <c r="S117" s="414"/>
      <c r="T117" s="414"/>
      <c r="U117" s="415"/>
      <c r="V117" s="416">
        <f>'CARGA DE HORAS LABORADAS'!P34</f>
        <v>2112</v>
      </c>
      <c r="W117" s="416"/>
      <c r="X117" s="416"/>
      <c r="Y117" s="416"/>
      <c r="Z117" s="416"/>
      <c r="AA117" s="416"/>
      <c r="AB117" s="417"/>
      <c r="AC117" s="416">
        <f>'CARGA DE HORAS LABORADAS'!AC34</f>
        <v>0</v>
      </c>
      <c r="AD117" s="416"/>
      <c r="AE117" s="416"/>
      <c r="AF117" s="416"/>
      <c r="AG117" s="416"/>
      <c r="AH117" s="417"/>
      <c r="AI117" s="80"/>
      <c r="AJ117" s="80"/>
      <c r="AK117" s="80"/>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0"/>
      <c r="BH117" s="89"/>
      <c r="BI117" s="89"/>
      <c r="BJ117" s="89"/>
      <c r="BK117" s="80"/>
      <c r="BL117" s="80"/>
      <c r="BM117" s="80"/>
      <c r="BN117" s="80"/>
      <c r="BO117" s="80"/>
      <c r="BP117" s="80"/>
      <c r="BQ117" s="80"/>
      <c r="BR117" s="80"/>
      <c r="BS117" s="80"/>
      <c r="BT117" s="80"/>
      <c r="BU117" s="80"/>
      <c r="BV117" s="80"/>
      <c r="BW117" s="80"/>
      <c r="BX117" s="80"/>
      <c r="BY117" s="80"/>
      <c r="BZ117" s="80"/>
      <c r="CA117" s="80"/>
    </row>
    <row r="118" spans="1:79" ht="18" customHeight="1" x14ac:dyDescent="0.25">
      <c r="A118" s="75"/>
      <c r="B118" s="90" t="str">
        <f>'PLAN DE CARGOS'!B35:P35</f>
        <v>Auxiliar Área Salud (Higiene Oral)</v>
      </c>
      <c r="C118" s="91"/>
      <c r="D118" s="91"/>
      <c r="E118" s="91"/>
      <c r="F118" s="91"/>
      <c r="G118" s="91"/>
      <c r="H118" s="91"/>
      <c r="I118" s="91"/>
      <c r="J118" s="91"/>
      <c r="K118" s="91"/>
      <c r="L118" s="91"/>
      <c r="M118" s="91"/>
      <c r="N118" s="91"/>
      <c r="O118" s="92"/>
      <c r="P118" s="413">
        <f>SUMIF($AK$34:$AK$103,"=Auxiliar Área Salud (Higiene Oral)",BC34:BF103)</f>
        <v>0</v>
      </c>
      <c r="Q118" s="414"/>
      <c r="R118" s="414"/>
      <c r="S118" s="414"/>
      <c r="T118" s="414"/>
      <c r="U118" s="415"/>
      <c r="V118" s="416">
        <f>'CARGA DE HORAS LABORADAS'!P35</f>
        <v>4224</v>
      </c>
      <c r="W118" s="416"/>
      <c r="X118" s="416"/>
      <c r="Y118" s="416"/>
      <c r="Z118" s="416"/>
      <c r="AA118" s="416"/>
      <c r="AB118" s="417"/>
      <c r="AC118" s="416">
        <f>'CARGA DE HORAS LABORADAS'!AC35</f>
        <v>0</v>
      </c>
      <c r="AD118" s="416"/>
      <c r="AE118" s="416"/>
      <c r="AF118" s="416"/>
      <c r="AG118" s="416"/>
      <c r="AH118" s="417"/>
      <c r="AI118" s="80"/>
      <c r="AJ118" s="80"/>
      <c r="AK118" s="80"/>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0"/>
      <c r="BH118" s="89"/>
      <c r="BI118" s="89"/>
      <c r="BJ118" s="89"/>
      <c r="BK118" s="80"/>
      <c r="BL118" s="80"/>
      <c r="BM118" s="80"/>
      <c r="BN118" s="80"/>
      <c r="BO118" s="80"/>
      <c r="BP118" s="80"/>
      <c r="BQ118" s="80"/>
      <c r="BR118" s="80"/>
      <c r="BS118" s="80"/>
      <c r="BT118" s="80"/>
      <c r="BU118" s="80"/>
      <c r="BV118" s="80"/>
      <c r="BW118" s="80"/>
      <c r="BX118" s="80"/>
      <c r="BY118" s="80"/>
      <c r="BZ118" s="80"/>
      <c r="CA118" s="80"/>
    </row>
    <row r="119" spans="1:79" ht="18" customHeight="1" x14ac:dyDescent="0.25">
      <c r="B119" s="90" t="str">
        <f>'PLAN DE CARGOS'!B36:P36</f>
        <v>Auxiliar Área Salud (Información en Salud)</v>
      </c>
      <c r="C119" s="91"/>
      <c r="D119" s="91"/>
      <c r="E119" s="91"/>
      <c r="F119" s="91"/>
      <c r="G119" s="91"/>
      <c r="H119" s="91"/>
      <c r="I119" s="91"/>
      <c r="J119" s="91"/>
      <c r="K119" s="91"/>
      <c r="L119" s="91"/>
      <c r="M119" s="91"/>
      <c r="N119" s="91"/>
      <c r="O119" s="92"/>
      <c r="P119" s="413">
        <f>SUMIF($AK$34:$AK$103,"=Auxiliar Área Salud (Información en Salud)",BC34:BF103)</f>
        <v>0</v>
      </c>
      <c r="Q119" s="414"/>
      <c r="R119" s="414"/>
      <c r="S119" s="414"/>
      <c r="T119" s="414"/>
      <c r="U119" s="415"/>
      <c r="V119" s="416">
        <f>'CARGA DE HORAS LABORADAS'!P36</f>
        <v>2112</v>
      </c>
      <c r="W119" s="416"/>
      <c r="X119" s="416"/>
      <c r="Y119" s="416"/>
      <c r="Z119" s="416"/>
      <c r="AA119" s="416"/>
      <c r="AB119" s="417"/>
      <c r="AC119" s="416">
        <f>'CARGA DE HORAS LABORADAS'!AC36</f>
        <v>0</v>
      </c>
      <c r="AD119" s="416"/>
      <c r="AE119" s="416"/>
      <c r="AF119" s="416"/>
      <c r="AG119" s="416"/>
      <c r="AH119" s="417"/>
      <c r="AI119" s="80"/>
      <c r="AJ119" s="80"/>
      <c r="AK119" s="80"/>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0"/>
      <c r="BH119" s="89"/>
      <c r="BI119" s="89"/>
      <c r="BJ119" s="89"/>
      <c r="BK119" s="80"/>
      <c r="BL119" s="80"/>
      <c r="BM119" s="80"/>
      <c r="BN119" s="80"/>
      <c r="BO119" s="80"/>
      <c r="BP119" s="80"/>
      <c r="BQ119" s="80"/>
      <c r="BR119" s="80"/>
      <c r="BS119" s="80"/>
      <c r="BT119" s="80"/>
      <c r="BU119" s="80"/>
      <c r="BV119" s="80"/>
      <c r="BW119" s="80"/>
      <c r="BX119" s="80"/>
      <c r="BY119" s="80"/>
      <c r="BZ119" s="80"/>
      <c r="CA119" s="80"/>
    </row>
    <row r="120" spans="1:79" ht="18" customHeight="1" x14ac:dyDescent="0.25">
      <c r="B120" s="90" t="str">
        <f>'PLAN DE CARGOS'!B37:P37</f>
        <v>Auxiliar Área Salud (Laboratorio Clínico)</v>
      </c>
      <c r="C120" s="91"/>
      <c r="D120" s="91"/>
      <c r="E120" s="91"/>
      <c r="F120" s="91"/>
      <c r="G120" s="91"/>
      <c r="H120" s="91"/>
      <c r="I120" s="91"/>
      <c r="J120" s="91"/>
      <c r="K120" s="91"/>
      <c r="L120" s="91"/>
      <c r="M120" s="91"/>
      <c r="N120" s="91"/>
      <c r="O120" s="92"/>
      <c r="P120" s="413">
        <f>SUMIF($AK$34:$AK$103,"=Auxiliar Área Salud (Laboratorio Clínico)",BC34:BF103)</f>
        <v>0</v>
      </c>
      <c r="Q120" s="414"/>
      <c r="R120" s="414"/>
      <c r="S120" s="414"/>
      <c r="T120" s="414"/>
      <c r="U120" s="415"/>
      <c r="V120" s="416">
        <f>'CARGA DE HORAS LABORADAS'!P37</f>
        <v>2112</v>
      </c>
      <c r="W120" s="416"/>
      <c r="X120" s="416"/>
      <c r="Y120" s="416"/>
      <c r="Z120" s="416"/>
      <c r="AA120" s="416"/>
      <c r="AB120" s="417"/>
      <c r="AC120" s="416">
        <f>'CARGA DE HORAS LABORADAS'!AC37</f>
        <v>-1.9999999999527063E-3</v>
      </c>
      <c r="AD120" s="416"/>
      <c r="AE120" s="416"/>
      <c r="AF120" s="416"/>
      <c r="AG120" s="416"/>
      <c r="AH120" s="417"/>
      <c r="AI120" s="80"/>
      <c r="AJ120" s="80"/>
      <c r="AK120" s="80"/>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0"/>
      <c r="BH120" s="89"/>
      <c r="BI120" s="89"/>
      <c r="BJ120" s="89"/>
      <c r="BK120" s="80"/>
      <c r="BL120" s="80"/>
      <c r="BM120" s="80"/>
      <c r="BN120" s="80"/>
      <c r="BO120" s="80"/>
      <c r="BP120" s="80"/>
      <c r="BQ120" s="80"/>
      <c r="BR120" s="80"/>
      <c r="BS120" s="80"/>
      <c r="BT120" s="80"/>
      <c r="BU120" s="80"/>
      <c r="BV120" s="80"/>
      <c r="BW120" s="80"/>
      <c r="BX120" s="80"/>
      <c r="BY120" s="80"/>
      <c r="BZ120" s="80"/>
      <c r="CA120" s="80"/>
    </row>
    <row r="121" spans="1:79" ht="18" customHeight="1" x14ac:dyDescent="0.25">
      <c r="B121" s="90" t="str">
        <f>'PLAN DE CARGOS'!B38:P38</f>
        <v>Auxiliar de Servicios Generales</v>
      </c>
      <c r="C121" s="91"/>
      <c r="D121" s="91"/>
      <c r="E121" s="91"/>
      <c r="F121" s="91"/>
      <c r="G121" s="91"/>
      <c r="H121" s="91"/>
      <c r="I121" s="91"/>
      <c r="J121" s="91"/>
      <c r="K121" s="91"/>
      <c r="L121" s="91"/>
      <c r="M121" s="91"/>
      <c r="N121" s="91"/>
      <c r="O121" s="92"/>
      <c r="P121" s="413">
        <f>SUMIF($AK$34:$AK$103,"=Auxiliar de Servicios Generales",BC34:BF103)</f>
        <v>0</v>
      </c>
      <c r="Q121" s="414"/>
      <c r="R121" s="414"/>
      <c r="S121" s="414"/>
      <c r="T121" s="414"/>
      <c r="U121" s="415"/>
      <c r="V121" s="416">
        <f>'CARGA DE HORAS LABORADAS'!P38</f>
        <v>12672</v>
      </c>
      <c r="W121" s="416"/>
      <c r="X121" s="416"/>
      <c r="Y121" s="416"/>
      <c r="Z121" s="416"/>
      <c r="AA121" s="416"/>
      <c r="AB121" s="417"/>
      <c r="AC121" s="416">
        <f>'CARGA DE HORAS LABORADAS'!AC38</f>
        <v>0</v>
      </c>
      <c r="AD121" s="416"/>
      <c r="AE121" s="416"/>
      <c r="AF121" s="416"/>
      <c r="AG121" s="416"/>
      <c r="AH121" s="417"/>
      <c r="AI121" s="80"/>
      <c r="AJ121" s="80"/>
      <c r="AK121" s="80"/>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0"/>
      <c r="BH121" s="89"/>
      <c r="BI121" s="89"/>
      <c r="BJ121" s="89"/>
      <c r="BK121" s="80"/>
      <c r="BL121" s="80"/>
      <c r="BM121" s="80"/>
      <c r="BN121" s="80"/>
      <c r="BO121" s="80"/>
      <c r="BP121" s="80"/>
      <c r="BQ121" s="80"/>
      <c r="BR121" s="80"/>
      <c r="BS121" s="80"/>
      <c r="BT121" s="80"/>
      <c r="BU121" s="80"/>
      <c r="BV121" s="80"/>
      <c r="BW121" s="80"/>
      <c r="BX121" s="80"/>
      <c r="BY121" s="80"/>
      <c r="BZ121" s="80"/>
      <c r="CA121" s="80"/>
    </row>
    <row r="122" spans="1:79" ht="18" customHeight="1" x14ac:dyDescent="0.25">
      <c r="B122" s="90" t="str">
        <f>'PLAN DE CARGOS'!B39:P39</f>
        <v>Celador</v>
      </c>
      <c r="C122" s="91"/>
      <c r="D122" s="91"/>
      <c r="E122" s="91"/>
      <c r="F122" s="91"/>
      <c r="G122" s="91"/>
      <c r="H122" s="91"/>
      <c r="I122" s="91"/>
      <c r="J122" s="91"/>
      <c r="K122" s="91"/>
      <c r="L122" s="91"/>
      <c r="M122" s="91"/>
      <c r="N122" s="91"/>
      <c r="O122" s="92"/>
      <c r="P122" s="413">
        <f>SUMIF($AK$34:$AK$103,"=Celador",BC34:BF103)</f>
        <v>0</v>
      </c>
      <c r="Q122" s="414"/>
      <c r="R122" s="414"/>
      <c r="S122" s="414"/>
      <c r="T122" s="414"/>
      <c r="U122" s="415"/>
      <c r="V122" s="416">
        <f>'CARGA DE HORAS LABORADAS'!P39</f>
        <v>6336</v>
      </c>
      <c r="W122" s="416"/>
      <c r="X122" s="416"/>
      <c r="Y122" s="416"/>
      <c r="Z122" s="416"/>
      <c r="AA122" s="416"/>
      <c r="AB122" s="417"/>
      <c r="AC122" s="416">
        <f>'CARGA DE HORAS LABORADAS'!AC39</f>
        <v>0</v>
      </c>
      <c r="AD122" s="416"/>
      <c r="AE122" s="416"/>
      <c r="AF122" s="416"/>
      <c r="AG122" s="416"/>
      <c r="AH122" s="417"/>
      <c r="AI122" s="80"/>
      <c r="AJ122" s="80"/>
      <c r="AK122" s="80"/>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0"/>
      <c r="BH122" s="89"/>
      <c r="BI122" s="89"/>
      <c r="BJ122" s="89"/>
      <c r="BK122" s="80"/>
      <c r="BL122" s="80"/>
      <c r="BM122" s="80"/>
      <c r="BN122" s="80"/>
      <c r="BO122" s="80"/>
      <c r="BP122" s="80"/>
      <c r="BQ122" s="80"/>
      <c r="BR122" s="80"/>
      <c r="BS122" s="80"/>
      <c r="BT122" s="80"/>
      <c r="BU122" s="80"/>
      <c r="BV122" s="80"/>
      <c r="BW122" s="80"/>
      <c r="BX122" s="80"/>
      <c r="BY122" s="80"/>
      <c r="BZ122" s="80"/>
      <c r="CA122" s="80"/>
    </row>
    <row r="123" spans="1:79" ht="18" customHeight="1" x14ac:dyDescent="0.25">
      <c r="B123" s="90" t="str">
        <f>'PLAN DE CARGOS'!B40:P40</f>
        <v>Conductor</v>
      </c>
      <c r="C123" s="91"/>
      <c r="D123" s="91"/>
      <c r="E123" s="91"/>
      <c r="F123" s="91"/>
      <c r="G123" s="91"/>
      <c r="H123" s="91"/>
      <c r="I123" s="91"/>
      <c r="J123" s="91"/>
      <c r="K123" s="91"/>
      <c r="L123" s="91"/>
      <c r="M123" s="91"/>
      <c r="N123" s="91"/>
      <c r="O123" s="92"/>
      <c r="P123" s="413">
        <f>SUMIF($AK$34:$AK$103,"=Conductor",BC34:BF103)</f>
        <v>0</v>
      </c>
      <c r="Q123" s="414"/>
      <c r="R123" s="414"/>
      <c r="S123" s="414"/>
      <c r="T123" s="414"/>
      <c r="U123" s="415"/>
      <c r="V123" s="416">
        <f>'CARGA DE HORAS LABORADAS'!P40</f>
        <v>6336</v>
      </c>
      <c r="W123" s="416"/>
      <c r="X123" s="416"/>
      <c r="Y123" s="416"/>
      <c r="Z123" s="416"/>
      <c r="AA123" s="416"/>
      <c r="AB123" s="417"/>
      <c r="AC123" s="416">
        <f>'CARGA DE HORAS LABORADAS'!AC40</f>
        <v>0</v>
      </c>
      <c r="AD123" s="416"/>
      <c r="AE123" s="416"/>
      <c r="AF123" s="416"/>
      <c r="AG123" s="416"/>
      <c r="AH123" s="417"/>
      <c r="AI123" s="80"/>
      <c r="AJ123" s="80"/>
      <c r="AK123" s="80"/>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0"/>
      <c r="BH123" s="89"/>
      <c r="BI123" s="89"/>
      <c r="BJ123" s="89"/>
      <c r="BK123" s="80"/>
      <c r="BL123" s="80"/>
      <c r="BM123" s="80"/>
      <c r="BN123" s="80"/>
      <c r="BO123" s="80"/>
      <c r="BP123" s="80"/>
      <c r="BQ123" s="80"/>
      <c r="BR123" s="80"/>
      <c r="BS123" s="80"/>
      <c r="BT123" s="80"/>
      <c r="BU123" s="80"/>
      <c r="BV123" s="80"/>
      <c r="BW123" s="80"/>
      <c r="BX123" s="80"/>
      <c r="BY123" s="80"/>
      <c r="BZ123" s="80"/>
      <c r="CA123" s="80"/>
    </row>
    <row r="124" spans="1:79" ht="18" customHeight="1" x14ac:dyDescent="0.25">
      <c r="B124" s="90" t="str">
        <f>'PLAN DE CARGOS'!B41:P41</f>
        <v>Enfermera</v>
      </c>
      <c r="C124" s="91"/>
      <c r="D124" s="91"/>
      <c r="E124" s="91"/>
      <c r="F124" s="91"/>
      <c r="G124" s="91"/>
      <c r="H124" s="91"/>
      <c r="I124" s="91"/>
      <c r="J124" s="91"/>
      <c r="K124" s="91"/>
      <c r="L124" s="91"/>
      <c r="M124" s="91"/>
      <c r="N124" s="91"/>
      <c r="O124" s="92"/>
      <c r="P124" s="413">
        <f>SUMIF($AK$34:$AK$103,"=Enfermera",BC34:BF103)</f>
        <v>0</v>
      </c>
      <c r="Q124" s="414"/>
      <c r="R124" s="414"/>
      <c r="S124" s="414"/>
      <c r="T124" s="414"/>
      <c r="U124" s="415"/>
      <c r="V124" s="416">
        <f>'CARGA DE HORAS LABORADAS'!P41</f>
        <v>4224</v>
      </c>
      <c r="W124" s="416"/>
      <c r="X124" s="416"/>
      <c r="Y124" s="416"/>
      <c r="Z124" s="416"/>
      <c r="AA124" s="416"/>
      <c r="AB124" s="417"/>
      <c r="AC124" s="416">
        <f>'CARGA DE HORAS LABORADAS'!AC41</f>
        <v>-5.0000000001091394E-3</v>
      </c>
      <c r="AD124" s="416"/>
      <c r="AE124" s="416"/>
      <c r="AF124" s="416"/>
      <c r="AG124" s="416"/>
      <c r="AH124" s="417"/>
      <c r="AI124" s="80"/>
      <c r="AJ124" s="80"/>
      <c r="AK124" s="80"/>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0"/>
      <c r="BH124" s="89"/>
      <c r="BI124" s="89"/>
      <c r="BJ124" s="89"/>
      <c r="BK124" s="80"/>
      <c r="BL124" s="80"/>
      <c r="BM124" s="80"/>
      <c r="BN124" s="80"/>
      <c r="BO124" s="80"/>
      <c r="BP124" s="80"/>
      <c r="BQ124" s="80"/>
      <c r="BR124" s="80"/>
      <c r="BS124" s="80"/>
      <c r="BT124" s="80"/>
      <c r="BU124" s="80"/>
      <c r="BV124" s="80"/>
      <c r="BW124" s="80"/>
      <c r="BX124" s="80"/>
      <c r="BY124" s="80"/>
      <c r="BZ124" s="80"/>
      <c r="CA124" s="80"/>
    </row>
    <row r="125" spans="1:79" ht="18" customHeight="1" x14ac:dyDescent="0.25">
      <c r="B125" s="90" t="str">
        <f>'PLAN DE CARGOS'!B42:P42</f>
        <v>Gerente Empresa Social del Estado</v>
      </c>
      <c r="C125" s="91"/>
      <c r="D125" s="91"/>
      <c r="E125" s="91"/>
      <c r="F125" s="91"/>
      <c r="G125" s="91"/>
      <c r="H125" s="91"/>
      <c r="I125" s="91"/>
      <c r="J125" s="91"/>
      <c r="K125" s="91"/>
      <c r="L125" s="91"/>
      <c r="M125" s="91"/>
      <c r="N125" s="91"/>
      <c r="O125" s="92"/>
      <c r="P125" s="413">
        <f>SUMIF($AK$34:$AK$103,"=Gerente Empresa Social del Estado",BC34:BF103)</f>
        <v>20</v>
      </c>
      <c r="Q125" s="414"/>
      <c r="R125" s="414"/>
      <c r="S125" s="414"/>
      <c r="T125" s="414"/>
      <c r="U125" s="415"/>
      <c r="V125" s="416">
        <f>'CARGA DE HORAS LABORADAS'!P42</f>
        <v>2112</v>
      </c>
      <c r="W125" s="416"/>
      <c r="X125" s="416"/>
      <c r="Y125" s="416"/>
      <c r="Z125" s="416"/>
      <c r="AA125" s="416"/>
      <c r="AB125" s="417"/>
      <c r="AC125" s="416">
        <f>'CARGA DE HORAS LABORADAS'!AC42</f>
        <v>0</v>
      </c>
      <c r="AD125" s="416"/>
      <c r="AE125" s="416"/>
      <c r="AF125" s="416"/>
      <c r="AG125" s="416"/>
      <c r="AH125" s="417"/>
      <c r="AI125" s="80"/>
      <c r="AJ125" s="80"/>
      <c r="AK125" s="80"/>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0"/>
      <c r="BH125" s="89"/>
      <c r="BI125" s="89"/>
      <c r="BJ125" s="89"/>
      <c r="BK125" s="80"/>
      <c r="BL125" s="80"/>
      <c r="BM125" s="80"/>
      <c r="BN125" s="80"/>
      <c r="BO125" s="80"/>
      <c r="BP125" s="80"/>
      <c r="BQ125" s="80"/>
      <c r="BR125" s="80"/>
      <c r="BS125" s="80"/>
      <c r="BT125" s="80"/>
      <c r="BU125" s="80"/>
      <c r="BV125" s="80"/>
      <c r="BW125" s="80"/>
      <c r="BX125" s="80"/>
      <c r="BY125" s="80"/>
      <c r="BZ125" s="80"/>
      <c r="CA125" s="80"/>
    </row>
    <row r="126" spans="1:79" ht="18" customHeight="1" x14ac:dyDescent="0.25">
      <c r="B126" s="90" t="str">
        <f>'PLAN DE CARGOS'!B43:P43</f>
        <v>Médico General</v>
      </c>
      <c r="C126" s="91"/>
      <c r="D126" s="91"/>
      <c r="E126" s="91"/>
      <c r="F126" s="91"/>
      <c r="G126" s="91"/>
      <c r="H126" s="91"/>
      <c r="I126" s="91"/>
      <c r="J126" s="91"/>
      <c r="K126" s="91"/>
      <c r="L126" s="91"/>
      <c r="M126" s="91"/>
      <c r="N126" s="91"/>
      <c r="O126" s="92"/>
      <c r="P126" s="413">
        <f>SUMIF($AK$34:$AK$103,"=Médico General",BC34:BF103)</f>
        <v>0</v>
      </c>
      <c r="Q126" s="414"/>
      <c r="R126" s="414"/>
      <c r="S126" s="414"/>
      <c r="T126" s="414"/>
      <c r="U126" s="415"/>
      <c r="V126" s="416">
        <f>'CARGA DE HORAS LABORADAS'!P43</f>
        <v>19008</v>
      </c>
      <c r="W126" s="416"/>
      <c r="X126" s="416"/>
      <c r="Y126" s="416"/>
      <c r="Z126" s="416"/>
      <c r="AA126" s="416"/>
      <c r="AB126" s="417"/>
      <c r="AC126" s="416">
        <f>'CARGA DE HORAS LABORADAS'!AC43</f>
        <v>-6.0000000012223609E-3</v>
      </c>
      <c r="AD126" s="416"/>
      <c r="AE126" s="416"/>
      <c r="AF126" s="416"/>
      <c r="AG126" s="416"/>
      <c r="AH126" s="417"/>
      <c r="AI126" s="80"/>
      <c r="AJ126" s="80"/>
      <c r="AK126" s="80"/>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0"/>
      <c r="BH126" s="89"/>
      <c r="BI126" s="89"/>
      <c r="BJ126" s="89"/>
      <c r="BK126" s="80"/>
      <c r="BL126" s="80"/>
      <c r="BM126" s="80"/>
      <c r="BN126" s="80"/>
      <c r="BO126" s="80"/>
      <c r="BP126" s="80"/>
      <c r="BQ126" s="80"/>
      <c r="BR126" s="80"/>
      <c r="BS126" s="80"/>
      <c r="BT126" s="80"/>
      <c r="BU126" s="80"/>
      <c r="BV126" s="80"/>
      <c r="BW126" s="80"/>
      <c r="BX126" s="80"/>
      <c r="BY126" s="80"/>
      <c r="BZ126" s="80"/>
      <c r="CA126" s="80"/>
    </row>
    <row r="127" spans="1:79" ht="18" customHeight="1" x14ac:dyDescent="0.25">
      <c r="B127" s="90" t="str">
        <f>'PLAN DE CARGOS'!B44:P44</f>
        <v>Odontóloga</v>
      </c>
      <c r="C127" s="91"/>
      <c r="D127" s="91"/>
      <c r="E127" s="91"/>
      <c r="F127" s="91"/>
      <c r="G127" s="91"/>
      <c r="H127" s="91"/>
      <c r="I127" s="91"/>
      <c r="J127" s="91"/>
      <c r="K127" s="91"/>
      <c r="L127" s="91"/>
      <c r="M127" s="91"/>
      <c r="N127" s="91"/>
      <c r="O127" s="92"/>
      <c r="P127" s="413">
        <f>SUMIF($AK$34:$AK$103,"=Odontóloga",BC34:BF103)</f>
        <v>0</v>
      </c>
      <c r="Q127" s="414"/>
      <c r="R127" s="414"/>
      <c r="S127" s="414"/>
      <c r="T127" s="414"/>
      <c r="U127" s="415"/>
      <c r="V127" s="416">
        <f>'CARGA DE HORAS LABORADAS'!P44</f>
        <v>2112</v>
      </c>
      <c r="W127" s="416"/>
      <c r="X127" s="416"/>
      <c r="Y127" s="416"/>
      <c r="Z127" s="416"/>
      <c r="AA127" s="416"/>
      <c r="AB127" s="417"/>
      <c r="AC127" s="416">
        <f>'CARGA DE HORAS LABORADAS'!AC44</f>
        <v>-5.0000000001091394E-3</v>
      </c>
      <c r="AD127" s="416"/>
      <c r="AE127" s="416"/>
      <c r="AF127" s="416"/>
      <c r="AG127" s="416"/>
      <c r="AH127" s="417"/>
      <c r="AI127" s="80"/>
      <c r="AJ127" s="80"/>
      <c r="AK127" s="80"/>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0"/>
      <c r="BH127" s="89"/>
      <c r="BI127" s="89"/>
      <c r="BJ127" s="89"/>
      <c r="BK127" s="80"/>
      <c r="BL127" s="80"/>
      <c r="BM127" s="80"/>
      <c r="BN127" s="80"/>
      <c r="BO127" s="80"/>
      <c r="BP127" s="80"/>
      <c r="BQ127" s="80"/>
      <c r="BR127" s="80"/>
      <c r="BS127" s="80"/>
      <c r="BT127" s="80"/>
      <c r="BU127" s="80"/>
      <c r="BV127" s="80"/>
      <c r="BW127" s="80"/>
      <c r="BX127" s="80"/>
      <c r="BY127" s="80"/>
      <c r="BZ127" s="80"/>
      <c r="CA127" s="80"/>
    </row>
    <row r="128" spans="1:79" ht="18" customHeight="1" x14ac:dyDescent="0.25">
      <c r="B128" s="90" t="str">
        <f>'PLAN DE CARGOS'!B45:P45</f>
        <v>Operario (Mantenimiento)</v>
      </c>
      <c r="C128" s="91"/>
      <c r="D128" s="91"/>
      <c r="E128" s="91"/>
      <c r="F128" s="91"/>
      <c r="G128" s="91"/>
      <c r="H128" s="91"/>
      <c r="I128" s="91"/>
      <c r="J128" s="91"/>
      <c r="K128" s="91"/>
      <c r="L128" s="91"/>
      <c r="M128" s="91"/>
      <c r="N128" s="91"/>
      <c r="O128" s="92"/>
      <c r="P128" s="413">
        <f>SUMIF($AK$34:$AK$103,"=Operario (Mantenimiento)",BC34:BF103)</f>
        <v>0</v>
      </c>
      <c r="Q128" s="414"/>
      <c r="R128" s="414"/>
      <c r="S128" s="414"/>
      <c r="T128" s="414"/>
      <c r="U128" s="415"/>
      <c r="V128" s="416">
        <f>'CARGA DE HORAS LABORADAS'!P45</f>
        <v>2112</v>
      </c>
      <c r="W128" s="416"/>
      <c r="X128" s="416"/>
      <c r="Y128" s="416"/>
      <c r="Z128" s="416"/>
      <c r="AA128" s="416"/>
      <c r="AB128" s="417"/>
      <c r="AC128" s="416">
        <f>'CARGA DE HORAS LABORADAS'!AC45</f>
        <v>0</v>
      </c>
      <c r="AD128" s="416"/>
      <c r="AE128" s="416"/>
      <c r="AF128" s="416"/>
      <c r="AG128" s="416"/>
      <c r="AH128" s="417"/>
      <c r="AI128" s="80"/>
      <c r="AJ128" s="80"/>
      <c r="AK128" s="80"/>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0"/>
      <c r="BH128" s="89"/>
      <c r="BI128" s="89"/>
      <c r="BJ128" s="89"/>
      <c r="BK128" s="80"/>
      <c r="BL128" s="80"/>
      <c r="BM128" s="80"/>
      <c r="BN128" s="80"/>
      <c r="BO128" s="80"/>
      <c r="BP128" s="80"/>
      <c r="BQ128" s="80"/>
      <c r="BR128" s="80"/>
      <c r="BS128" s="80"/>
      <c r="BT128" s="80"/>
      <c r="BU128" s="80"/>
      <c r="BV128" s="80"/>
      <c r="BW128" s="80"/>
      <c r="BX128" s="80"/>
      <c r="BY128" s="80"/>
      <c r="BZ128" s="80"/>
      <c r="CA128" s="80"/>
    </row>
    <row r="129" spans="2:79" ht="18" customHeight="1" x14ac:dyDescent="0.25">
      <c r="B129" s="90" t="str">
        <f>'PLAN DE CARGOS'!B46:P46</f>
        <v>Profesional Universitario Área Salud (Bacterióloga)</v>
      </c>
      <c r="C129" s="91"/>
      <c r="D129" s="91"/>
      <c r="E129" s="91"/>
      <c r="F129" s="91"/>
      <c r="G129" s="91"/>
      <c r="H129" s="91"/>
      <c r="I129" s="91"/>
      <c r="J129" s="91"/>
      <c r="K129" s="91"/>
      <c r="L129" s="91"/>
      <c r="M129" s="91"/>
      <c r="N129" s="91"/>
      <c r="O129" s="92"/>
      <c r="P129" s="413">
        <f>SUMIF($AK$34:$AK$103,"=Profesional Universitario Área Salud (Bacterióloga)",BC34:BF103)</f>
        <v>0</v>
      </c>
      <c r="Q129" s="414"/>
      <c r="R129" s="414"/>
      <c r="S129" s="414"/>
      <c r="T129" s="414"/>
      <c r="U129" s="415"/>
      <c r="V129" s="416">
        <f>'CARGA DE HORAS LABORADAS'!P46</f>
        <v>2112</v>
      </c>
      <c r="W129" s="416"/>
      <c r="X129" s="416"/>
      <c r="Y129" s="416"/>
      <c r="Z129" s="416"/>
      <c r="AA129" s="416"/>
      <c r="AB129" s="417"/>
      <c r="AC129" s="416">
        <f>'CARGA DE HORAS LABORADAS'!AC46</f>
        <v>0</v>
      </c>
      <c r="AD129" s="416"/>
      <c r="AE129" s="416"/>
      <c r="AF129" s="416"/>
      <c r="AG129" s="416"/>
      <c r="AH129" s="417"/>
      <c r="AI129" s="80"/>
      <c r="AJ129" s="80"/>
      <c r="AK129" s="80"/>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0"/>
      <c r="BH129" s="89"/>
      <c r="BI129" s="89"/>
      <c r="BJ129" s="89"/>
      <c r="BK129" s="80"/>
      <c r="BL129" s="80"/>
      <c r="BM129" s="80"/>
      <c r="BN129" s="80"/>
      <c r="BO129" s="80"/>
      <c r="BP129" s="80"/>
      <c r="BQ129" s="80"/>
      <c r="BR129" s="80"/>
      <c r="BS129" s="80"/>
      <c r="BT129" s="80"/>
      <c r="BU129" s="80"/>
      <c r="BV129" s="80"/>
      <c r="BW129" s="80"/>
      <c r="BX129" s="80"/>
      <c r="BY129" s="80"/>
      <c r="BZ129" s="80"/>
      <c r="CA129" s="80"/>
    </row>
    <row r="130" spans="2:79" ht="18" customHeight="1" x14ac:dyDescent="0.25">
      <c r="B130" s="90" t="str">
        <f>'PLAN DE CARGOS'!B47:P47</f>
        <v>Representante ASOUS en la Junta Directiva</v>
      </c>
      <c r="C130" s="91"/>
      <c r="D130" s="91"/>
      <c r="E130" s="91"/>
      <c r="F130" s="91"/>
      <c r="G130" s="91"/>
      <c r="H130" s="91"/>
      <c r="I130" s="91"/>
      <c r="J130" s="91"/>
      <c r="K130" s="91"/>
      <c r="L130" s="91"/>
      <c r="M130" s="91"/>
      <c r="N130" s="91"/>
      <c r="O130" s="92"/>
      <c r="P130" s="413">
        <f>SUMIF($AK$34:$AK$103,"=Representante ASOUS en la Junta Directiva",BC34:BF103)</f>
        <v>0</v>
      </c>
      <c r="Q130" s="414"/>
      <c r="R130" s="414"/>
      <c r="S130" s="414"/>
      <c r="T130" s="414"/>
      <c r="U130" s="415"/>
      <c r="V130" s="416">
        <f>'CARGA DE HORAS LABORADAS'!P47</f>
        <v>30</v>
      </c>
      <c r="W130" s="416"/>
      <c r="X130" s="416"/>
      <c r="Y130" s="416"/>
      <c r="Z130" s="416"/>
      <c r="AA130" s="416"/>
      <c r="AB130" s="417"/>
      <c r="AC130" s="416">
        <f>'CARGA DE HORAS LABORADAS'!AC47</f>
        <v>-4.75</v>
      </c>
      <c r="AD130" s="416"/>
      <c r="AE130" s="416"/>
      <c r="AF130" s="416"/>
      <c r="AG130" s="416"/>
      <c r="AH130" s="417"/>
      <c r="AI130" s="80"/>
      <c r="AJ130" s="80"/>
      <c r="AK130" s="80"/>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0"/>
      <c r="BH130" s="89"/>
      <c r="BI130" s="89"/>
      <c r="BJ130" s="89"/>
      <c r="BK130" s="80"/>
      <c r="BL130" s="80"/>
      <c r="BM130" s="80"/>
      <c r="BN130" s="80"/>
      <c r="BO130" s="80"/>
      <c r="BP130" s="80"/>
      <c r="BQ130" s="80"/>
      <c r="BR130" s="80"/>
      <c r="BS130" s="80"/>
      <c r="BT130" s="80"/>
      <c r="BU130" s="80"/>
      <c r="BV130" s="80"/>
      <c r="BW130" s="80"/>
      <c r="BX130" s="80"/>
      <c r="BY130" s="80"/>
      <c r="BZ130" s="80"/>
      <c r="CA130" s="80"/>
    </row>
    <row r="131" spans="2:79" ht="18" customHeight="1" x14ac:dyDescent="0.25">
      <c r="B131" s="90" t="str">
        <f>'PLAN DE CARGOS'!B48:P48</f>
        <v>Secretaria</v>
      </c>
      <c r="C131" s="91"/>
      <c r="D131" s="91"/>
      <c r="E131" s="91"/>
      <c r="F131" s="91"/>
      <c r="G131" s="91"/>
      <c r="H131" s="91"/>
      <c r="I131" s="91"/>
      <c r="J131" s="91"/>
      <c r="K131" s="91"/>
      <c r="L131" s="91"/>
      <c r="M131" s="91"/>
      <c r="N131" s="91"/>
      <c r="O131" s="92"/>
      <c r="P131" s="413">
        <f>SUMIF($AK$34:$AK$103,"=Secretaria",BC34:BF103)</f>
        <v>20</v>
      </c>
      <c r="Q131" s="414"/>
      <c r="R131" s="414"/>
      <c r="S131" s="414"/>
      <c r="T131" s="414"/>
      <c r="U131" s="415"/>
      <c r="V131" s="416">
        <f>'CARGA DE HORAS LABORADAS'!P48</f>
        <v>2112</v>
      </c>
      <c r="W131" s="416"/>
      <c r="X131" s="416"/>
      <c r="Y131" s="416"/>
      <c r="Z131" s="416"/>
      <c r="AA131" s="416"/>
      <c r="AB131" s="417"/>
      <c r="AC131" s="416">
        <f>'CARGA DE HORAS LABORADAS'!AC48</f>
        <v>0</v>
      </c>
      <c r="AD131" s="416"/>
      <c r="AE131" s="416"/>
      <c r="AF131" s="416"/>
      <c r="AG131" s="416"/>
      <c r="AH131" s="417"/>
      <c r="AI131" s="80"/>
      <c r="AJ131" s="80"/>
      <c r="AK131" s="80"/>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0"/>
      <c r="BH131" s="89"/>
      <c r="BI131" s="89"/>
      <c r="BJ131" s="89"/>
      <c r="BK131" s="80"/>
      <c r="BL131" s="80"/>
      <c r="BM131" s="80"/>
      <c r="BN131" s="80"/>
      <c r="BO131" s="80"/>
      <c r="BP131" s="80"/>
      <c r="BQ131" s="80"/>
      <c r="BR131" s="80"/>
      <c r="BS131" s="80"/>
      <c r="BT131" s="80"/>
      <c r="BU131" s="80"/>
      <c r="BV131" s="80"/>
      <c r="BW131" s="80"/>
      <c r="BX131" s="80"/>
      <c r="BY131" s="80"/>
      <c r="BZ131" s="80"/>
      <c r="CA131" s="80"/>
    </row>
    <row r="132" spans="2:79" ht="18" customHeight="1" x14ac:dyDescent="0.25">
      <c r="B132" s="90" t="str">
        <f>'PLAN DE CARGOS'!B49:P49</f>
        <v>Subgerente Administrativa</v>
      </c>
      <c r="C132" s="91"/>
      <c r="D132" s="91"/>
      <c r="E132" s="91"/>
      <c r="F132" s="91"/>
      <c r="G132" s="91"/>
      <c r="H132" s="91"/>
      <c r="I132" s="91"/>
      <c r="J132" s="91"/>
      <c r="K132" s="91"/>
      <c r="L132" s="91"/>
      <c r="M132" s="91"/>
      <c r="N132" s="91"/>
      <c r="O132" s="92"/>
      <c r="P132" s="413">
        <f>SUMIF($AK$34:$AK$103,"=Subgerente Administrativa",BC34:BF103)</f>
        <v>20</v>
      </c>
      <c r="Q132" s="414"/>
      <c r="R132" s="414"/>
      <c r="S132" s="414"/>
      <c r="T132" s="414"/>
      <c r="U132" s="415"/>
      <c r="V132" s="416">
        <f>'CARGA DE HORAS LABORADAS'!P49</f>
        <v>2112</v>
      </c>
      <c r="W132" s="416"/>
      <c r="X132" s="416"/>
      <c r="Y132" s="416"/>
      <c r="Z132" s="416"/>
      <c r="AA132" s="416"/>
      <c r="AB132" s="417"/>
      <c r="AC132" s="416">
        <f>'CARGA DE HORAS LABORADAS'!AC49</f>
        <v>-5.0000000001091394E-3</v>
      </c>
      <c r="AD132" s="416"/>
      <c r="AE132" s="416"/>
      <c r="AF132" s="416"/>
      <c r="AG132" s="416"/>
      <c r="AH132" s="417"/>
      <c r="AI132" s="80"/>
      <c r="AJ132" s="80"/>
      <c r="AK132" s="80"/>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0"/>
      <c r="BH132" s="89"/>
      <c r="BI132" s="89"/>
      <c r="BJ132" s="89"/>
      <c r="BK132" s="80"/>
      <c r="BL132" s="80"/>
      <c r="BM132" s="80"/>
      <c r="BN132" s="80"/>
      <c r="BO132" s="80"/>
      <c r="BP132" s="80"/>
      <c r="BQ132" s="80"/>
      <c r="BR132" s="80"/>
      <c r="BS132" s="80"/>
      <c r="BT132" s="80"/>
      <c r="BU132" s="80"/>
      <c r="BV132" s="80"/>
      <c r="BW132" s="80"/>
      <c r="BX132" s="80"/>
      <c r="BY132" s="80"/>
      <c r="BZ132" s="80"/>
      <c r="CA132" s="80"/>
    </row>
    <row r="133" spans="2:79" ht="18" customHeight="1" x14ac:dyDescent="0.25">
      <c r="B133" s="90" t="str">
        <f>'PLAN DE CARGOS'!B50:P50</f>
        <v>Subgerente Atención al Usuario</v>
      </c>
      <c r="C133" s="91"/>
      <c r="D133" s="91"/>
      <c r="E133" s="91"/>
      <c r="F133" s="91"/>
      <c r="G133" s="91"/>
      <c r="H133" s="91"/>
      <c r="I133" s="91"/>
      <c r="J133" s="91"/>
      <c r="K133" s="91"/>
      <c r="L133" s="91"/>
      <c r="M133" s="91"/>
      <c r="N133" s="91"/>
      <c r="O133" s="92"/>
      <c r="P133" s="413">
        <f>SUMIF($AK$34:$AK$103,"=Subgerente Atención al Usuario",BC34:BF103)</f>
        <v>20</v>
      </c>
      <c r="Q133" s="414"/>
      <c r="R133" s="414"/>
      <c r="S133" s="414"/>
      <c r="T133" s="414"/>
      <c r="U133" s="415"/>
      <c r="V133" s="416">
        <f>'CARGA DE HORAS LABORADAS'!P50</f>
        <v>2112</v>
      </c>
      <c r="W133" s="416"/>
      <c r="X133" s="416"/>
      <c r="Y133" s="416"/>
      <c r="Z133" s="416"/>
      <c r="AA133" s="416"/>
      <c r="AB133" s="417"/>
      <c r="AC133" s="416">
        <f>'CARGA DE HORAS LABORADAS'!AC50</f>
        <v>-5.0000000001091394E-3</v>
      </c>
      <c r="AD133" s="416"/>
      <c r="AE133" s="416"/>
      <c r="AF133" s="416"/>
      <c r="AG133" s="416"/>
      <c r="AH133" s="417"/>
      <c r="AI133" s="80"/>
      <c r="AJ133" s="80"/>
      <c r="AK133" s="80"/>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0"/>
      <c r="BH133" s="89"/>
      <c r="BI133" s="89"/>
      <c r="BJ133" s="89"/>
      <c r="BK133" s="80"/>
      <c r="BL133" s="80"/>
      <c r="BM133" s="80"/>
      <c r="BN133" s="80"/>
      <c r="BO133" s="80"/>
      <c r="BP133" s="80"/>
      <c r="BQ133" s="80"/>
      <c r="BR133" s="80"/>
      <c r="BS133" s="80"/>
      <c r="BT133" s="80"/>
      <c r="BU133" s="80"/>
      <c r="BV133" s="80"/>
      <c r="BW133" s="80"/>
      <c r="BX133" s="80"/>
      <c r="BY133" s="80"/>
      <c r="BZ133" s="80"/>
      <c r="CA133" s="80"/>
    </row>
    <row r="134" spans="2:79" ht="18" customHeight="1" x14ac:dyDescent="0.25">
      <c r="B134" s="90" t="str">
        <f>'PLAN DE CARGOS'!B51:P51</f>
        <v>Técnico Área Salud (Farmacia)</v>
      </c>
      <c r="C134" s="91"/>
      <c r="D134" s="91"/>
      <c r="E134" s="91"/>
      <c r="F134" s="91"/>
      <c r="G134" s="91"/>
      <c r="H134" s="91"/>
      <c r="I134" s="91"/>
      <c r="J134" s="91"/>
      <c r="K134" s="91"/>
      <c r="L134" s="91"/>
      <c r="M134" s="91"/>
      <c r="N134" s="91"/>
      <c r="O134" s="92"/>
      <c r="P134" s="413">
        <f>SUMIF($AK$34:$AK$103,"=Técnico Área Salud (Farmacia)",BC34:BF103)</f>
        <v>0</v>
      </c>
      <c r="Q134" s="414"/>
      <c r="R134" s="414"/>
      <c r="S134" s="414"/>
      <c r="T134" s="414"/>
      <c r="U134" s="415"/>
      <c r="V134" s="416">
        <f>'CARGA DE HORAS LABORADAS'!P51</f>
        <v>2112</v>
      </c>
      <c r="W134" s="416"/>
      <c r="X134" s="416"/>
      <c r="Y134" s="416"/>
      <c r="Z134" s="416"/>
      <c r="AA134" s="416"/>
      <c r="AB134" s="417"/>
      <c r="AC134" s="416">
        <f>'CARGA DE HORAS LABORADAS'!AC51</f>
        <v>-5.0000000001091394E-3</v>
      </c>
      <c r="AD134" s="416"/>
      <c r="AE134" s="416"/>
      <c r="AF134" s="416"/>
      <c r="AG134" s="416"/>
      <c r="AH134" s="417"/>
      <c r="AI134" s="80"/>
      <c r="AJ134" s="80"/>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2:79" ht="18" customHeight="1" x14ac:dyDescent="0.25">
      <c r="B135" s="90" t="str">
        <f>'PLAN DE CARGOS'!B52:P52</f>
        <v>Técnico Área Salud (Rayos X)</v>
      </c>
      <c r="C135" s="91"/>
      <c r="D135" s="91"/>
      <c r="E135" s="91"/>
      <c r="F135" s="91"/>
      <c r="G135" s="91"/>
      <c r="H135" s="91"/>
      <c r="I135" s="91"/>
      <c r="J135" s="91"/>
      <c r="K135" s="91"/>
      <c r="L135" s="91"/>
      <c r="M135" s="91"/>
      <c r="N135" s="91"/>
      <c r="O135" s="92"/>
      <c r="P135" s="413">
        <f>SUMIF($AK$34:$AK$103,"=Técnico Área Salud (Rayos X)",BC34:BF103)</f>
        <v>0</v>
      </c>
      <c r="Q135" s="414"/>
      <c r="R135" s="414"/>
      <c r="S135" s="414"/>
      <c r="T135" s="414"/>
      <c r="U135" s="415"/>
      <c r="V135" s="416">
        <f>'CARGA DE HORAS LABORADAS'!P52</f>
        <v>2112</v>
      </c>
      <c r="W135" s="416"/>
      <c r="X135" s="416"/>
      <c r="Y135" s="416"/>
      <c r="Z135" s="416"/>
      <c r="AA135" s="416"/>
      <c r="AB135" s="417"/>
      <c r="AC135" s="416">
        <f>'CARGA DE HORAS LABORADAS'!AC52</f>
        <v>0</v>
      </c>
      <c r="AD135" s="416"/>
      <c r="AE135" s="416"/>
      <c r="AF135" s="416"/>
      <c r="AG135" s="416"/>
      <c r="AH135" s="417"/>
      <c r="AI135" s="80"/>
      <c r="AJ135" s="80"/>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2:79" ht="18" customHeight="1" thickBot="1" x14ac:dyDescent="0.3">
      <c r="B136" s="93" t="str">
        <f>'PLAN DE CARGOS'!B53:P53</f>
        <v>Técnico Área Salud (Vacunador)</v>
      </c>
      <c r="C136" s="94"/>
      <c r="D136" s="94"/>
      <c r="E136" s="94"/>
      <c r="F136" s="94"/>
      <c r="G136" s="94"/>
      <c r="H136" s="94"/>
      <c r="I136" s="94"/>
      <c r="J136" s="94"/>
      <c r="K136" s="94"/>
      <c r="L136" s="94"/>
      <c r="M136" s="94"/>
      <c r="N136" s="94"/>
      <c r="O136" s="95"/>
      <c r="P136" s="426">
        <f>SUMIF($AK$34:$AK$103,"=Técnico Área salud (Vacunador)",BC34:BF103)</f>
        <v>0</v>
      </c>
      <c r="Q136" s="427"/>
      <c r="R136" s="427"/>
      <c r="S136" s="427"/>
      <c r="T136" s="427"/>
      <c r="U136" s="428"/>
      <c r="V136" s="429">
        <f>'CARGA DE HORAS LABORADAS'!P53</f>
        <v>2112</v>
      </c>
      <c r="W136" s="429"/>
      <c r="X136" s="429"/>
      <c r="Y136" s="429"/>
      <c r="Z136" s="429"/>
      <c r="AA136" s="429"/>
      <c r="AB136" s="430"/>
      <c r="AC136" s="429">
        <f>'CARGA DE HORAS LABORADAS'!AC53</f>
        <v>0</v>
      </c>
      <c r="AD136" s="429"/>
      <c r="AE136" s="429"/>
      <c r="AF136" s="429"/>
      <c r="AG136" s="429"/>
      <c r="AH136" s="430"/>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2:79" ht="18" customHeight="1" x14ac:dyDescent="0.25">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1"/>
      <c r="BH137" s="81"/>
      <c r="BI137" s="81"/>
      <c r="BJ137" s="81"/>
      <c r="BK137" s="80"/>
      <c r="BL137" s="80"/>
      <c r="BM137" s="80"/>
      <c r="BN137" s="80"/>
      <c r="BO137" s="80"/>
      <c r="BP137" s="80"/>
      <c r="BQ137" s="80"/>
      <c r="BR137" s="80"/>
      <c r="BS137" s="80"/>
      <c r="BT137" s="80"/>
      <c r="BU137" s="80"/>
      <c r="BV137" s="80"/>
      <c r="BW137" s="80"/>
      <c r="BX137" s="80"/>
      <c r="BY137" s="80"/>
      <c r="BZ137" s="80"/>
      <c r="CA137" s="80"/>
    </row>
    <row r="138" spans="2:79" ht="18" customHeight="1" x14ac:dyDescent="0.25">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1"/>
      <c r="BH138" s="81"/>
      <c r="BI138" s="81"/>
      <c r="BJ138" s="81"/>
      <c r="BK138" s="80"/>
      <c r="BL138" s="80"/>
      <c r="BM138" s="80"/>
      <c r="BN138" s="80"/>
      <c r="BO138" s="80"/>
      <c r="BP138" s="80"/>
      <c r="BQ138" s="80"/>
      <c r="BR138" s="80"/>
      <c r="BS138" s="80"/>
      <c r="BT138" s="80"/>
      <c r="BU138" s="80"/>
      <c r="BV138" s="80"/>
      <c r="BW138" s="80"/>
      <c r="BX138" s="80"/>
      <c r="BY138" s="80"/>
      <c r="BZ138" s="80"/>
      <c r="CA138" s="80"/>
    </row>
    <row r="139" spans="2:79" ht="18" customHeight="1" x14ac:dyDescent="0.25">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1"/>
      <c r="BH139" s="81"/>
      <c r="BI139" s="81"/>
      <c r="BJ139" s="81"/>
      <c r="BK139" s="80"/>
      <c r="BL139" s="80"/>
      <c r="BM139" s="80"/>
      <c r="BN139" s="80"/>
      <c r="BO139" s="80"/>
      <c r="BP139" s="80"/>
      <c r="BQ139" s="80"/>
      <c r="BR139" s="80"/>
      <c r="BS139" s="80"/>
      <c r="BT139" s="80"/>
      <c r="BU139" s="80"/>
      <c r="BV139" s="80"/>
      <c r="BW139" s="80"/>
      <c r="BX139" s="80"/>
      <c r="BY139" s="80"/>
      <c r="BZ139" s="80"/>
      <c r="CA139" s="80"/>
    </row>
    <row r="140" spans="2:79" ht="18" customHeight="1" x14ac:dyDescent="0.25">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1"/>
      <c r="BH140" s="81"/>
      <c r="BI140" s="81"/>
      <c r="BJ140" s="81"/>
      <c r="BK140" s="80"/>
      <c r="BL140" s="80"/>
      <c r="BM140" s="80"/>
      <c r="BN140" s="80"/>
      <c r="BO140" s="80"/>
      <c r="BP140" s="80"/>
      <c r="BQ140" s="80"/>
      <c r="BR140" s="80"/>
      <c r="BS140" s="80"/>
      <c r="BT140" s="80"/>
      <c r="BU140" s="80"/>
      <c r="BV140" s="80"/>
      <c r="BW140" s="80"/>
      <c r="BX140" s="80"/>
      <c r="BY140" s="80"/>
      <c r="BZ140" s="80"/>
      <c r="CA140" s="80"/>
    </row>
    <row r="141" spans="2:79" ht="18" customHeight="1" x14ac:dyDescent="0.25">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1"/>
      <c r="BH141" s="81"/>
      <c r="BI141" s="81"/>
      <c r="BJ141" s="81"/>
      <c r="BK141" s="80"/>
      <c r="BL141" s="80"/>
      <c r="BM141" s="80"/>
      <c r="BN141" s="80"/>
      <c r="BO141" s="80"/>
      <c r="BP141" s="80"/>
      <c r="BQ141" s="80"/>
      <c r="BR141" s="80"/>
      <c r="BS141" s="80"/>
      <c r="BT141" s="80"/>
      <c r="BU141" s="80"/>
      <c r="BV141" s="80"/>
      <c r="BW141" s="80"/>
      <c r="BX141" s="80"/>
      <c r="BY141" s="80"/>
      <c r="BZ141" s="80"/>
      <c r="CA141" s="80"/>
    </row>
    <row r="142" spans="2:79" ht="18" customHeight="1" x14ac:dyDescent="0.25">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1"/>
      <c r="BH142" s="81"/>
      <c r="BI142" s="81"/>
      <c r="BJ142" s="81"/>
      <c r="BK142" s="80"/>
      <c r="BL142" s="80"/>
      <c r="BM142" s="80"/>
      <c r="BN142" s="80"/>
      <c r="BO142" s="80"/>
      <c r="BP142" s="80"/>
      <c r="BQ142" s="80"/>
      <c r="BR142" s="80"/>
      <c r="BS142" s="80"/>
      <c r="BT142" s="80"/>
      <c r="BU142" s="80"/>
      <c r="BV142" s="80"/>
      <c r="BW142" s="80"/>
      <c r="BX142" s="80"/>
      <c r="BY142" s="80"/>
      <c r="BZ142" s="80"/>
      <c r="CA142" s="80"/>
    </row>
    <row r="143" spans="2:79" ht="18" customHeight="1" x14ac:dyDescent="0.25">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1"/>
      <c r="BH143" s="81"/>
      <c r="BI143" s="81"/>
      <c r="BJ143" s="81"/>
      <c r="BK143" s="80"/>
      <c r="BL143" s="80"/>
      <c r="BM143" s="80"/>
      <c r="BN143" s="80"/>
      <c r="BO143" s="80"/>
      <c r="BP143" s="80"/>
      <c r="BQ143" s="80"/>
      <c r="BR143" s="80"/>
      <c r="BS143" s="80"/>
      <c r="BT143" s="80"/>
      <c r="BU143" s="80"/>
      <c r="BV143" s="80"/>
      <c r="BW143" s="80"/>
      <c r="BX143" s="80"/>
      <c r="BY143" s="80"/>
      <c r="BZ143" s="80"/>
      <c r="CA143" s="80"/>
    </row>
    <row r="144" spans="2:79" ht="18" customHeight="1" x14ac:dyDescent="0.25">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1"/>
      <c r="BH144" s="81"/>
      <c r="BI144" s="81"/>
      <c r="BJ144" s="81"/>
      <c r="BK144" s="80"/>
      <c r="BL144" s="80"/>
      <c r="BM144" s="80"/>
      <c r="BN144" s="80"/>
      <c r="BO144" s="80"/>
      <c r="BP144" s="80"/>
      <c r="BQ144" s="80"/>
      <c r="BR144" s="80"/>
      <c r="BS144" s="80"/>
      <c r="BT144" s="80"/>
      <c r="BU144" s="80"/>
      <c r="BV144" s="80"/>
      <c r="BW144" s="80"/>
      <c r="BX144" s="80"/>
      <c r="BY144" s="80"/>
      <c r="BZ144" s="80"/>
      <c r="CA144" s="80"/>
    </row>
    <row r="145" spans="35:79" ht="18" customHeight="1" x14ac:dyDescent="0.25">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1"/>
      <c r="BH145" s="81"/>
      <c r="BI145" s="81"/>
      <c r="BJ145" s="81"/>
      <c r="BK145" s="80"/>
      <c r="BL145" s="80"/>
      <c r="BM145" s="80"/>
      <c r="BN145" s="80"/>
      <c r="BO145" s="80"/>
      <c r="BP145" s="80"/>
      <c r="BQ145" s="80"/>
      <c r="BR145" s="80"/>
      <c r="BS145" s="80"/>
      <c r="BT145" s="80"/>
      <c r="BU145" s="80"/>
      <c r="BV145" s="80"/>
      <c r="BW145" s="80"/>
      <c r="BX145" s="80"/>
      <c r="BY145" s="80"/>
      <c r="BZ145" s="80"/>
      <c r="CA145" s="80"/>
    </row>
    <row r="146" spans="35:79" ht="18" customHeight="1" x14ac:dyDescent="0.25">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1"/>
      <c r="BH146" s="81"/>
      <c r="BI146" s="81"/>
      <c r="BJ146" s="81"/>
      <c r="BK146" s="80"/>
      <c r="BL146" s="80"/>
      <c r="BM146" s="80"/>
      <c r="BN146" s="80"/>
      <c r="BO146" s="80"/>
      <c r="BP146" s="80"/>
      <c r="BQ146" s="80"/>
      <c r="BR146" s="80"/>
      <c r="BS146" s="80"/>
      <c r="BT146" s="80"/>
      <c r="BU146" s="80"/>
      <c r="BV146" s="80"/>
      <c r="BW146" s="80"/>
      <c r="BX146" s="80"/>
      <c r="BY146" s="80"/>
      <c r="BZ146" s="80"/>
      <c r="CA146" s="80"/>
    </row>
    <row r="147" spans="35:79" ht="18" customHeight="1" x14ac:dyDescent="0.25">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1"/>
      <c r="BH147" s="81"/>
      <c r="BI147" s="81"/>
      <c r="BJ147" s="81"/>
      <c r="BK147" s="80"/>
      <c r="BL147" s="80"/>
      <c r="BM147" s="80"/>
      <c r="BN147" s="80"/>
      <c r="BO147" s="80"/>
      <c r="BP147" s="80"/>
      <c r="BQ147" s="80"/>
      <c r="BR147" s="80"/>
      <c r="BS147" s="80"/>
      <c r="BT147" s="80"/>
      <c r="BU147" s="80"/>
      <c r="BV147" s="80"/>
      <c r="BW147" s="80"/>
      <c r="BX147" s="80"/>
      <c r="BY147" s="80"/>
      <c r="BZ147" s="80"/>
      <c r="CA147" s="80"/>
    </row>
    <row r="148" spans="35:79" ht="18" customHeight="1" x14ac:dyDescent="0.25">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1"/>
      <c r="BH148" s="81"/>
      <c r="BI148" s="81"/>
      <c r="BJ148" s="81"/>
      <c r="BK148" s="80"/>
      <c r="BL148" s="80"/>
      <c r="BM148" s="80"/>
      <c r="BN148" s="80"/>
      <c r="BO148" s="80"/>
      <c r="BP148" s="80"/>
      <c r="BQ148" s="80"/>
      <c r="BR148" s="80"/>
      <c r="BS148" s="80"/>
      <c r="BT148" s="80"/>
      <c r="BU148" s="80"/>
      <c r="BV148" s="80"/>
      <c r="BW148" s="80"/>
      <c r="BX148" s="80"/>
      <c r="BY148" s="80"/>
      <c r="BZ148" s="80"/>
      <c r="CA148" s="80"/>
    </row>
    <row r="149" spans="35:79" ht="18" customHeight="1" x14ac:dyDescent="0.25">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1"/>
      <c r="BH149" s="81"/>
      <c r="BI149" s="81"/>
      <c r="BJ149" s="81"/>
      <c r="BK149" s="80"/>
      <c r="BL149" s="80"/>
      <c r="BM149" s="80"/>
      <c r="BN149" s="80"/>
      <c r="BO149" s="80"/>
      <c r="BP149" s="80"/>
      <c r="BQ149" s="80"/>
      <c r="BR149" s="80"/>
      <c r="BS149" s="80"/>
      <c r="BT149" s="80"/>
      <c r="BU149" s="80"/>
      <c r="BV149" s="80"/>
      <c r="BW149" s="80"/>
      <c r="BX149" s="80"/>
      <c r="BY149" s="80"/>
      <c r="BZ149" s="80"/>
      <c r="CA149" s="80"/>
    </row>
    <row r="150" spans="35:79" ht="18" customHeight="1" x14ac:dyDescent="0.25">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1"/>
      <c r="BH150" s="81"/>
      <c r="BI150" s="81"/>
      <c r="BJ150" s="81"/>
      <c r="BK150" s="80"/>
      <c r="BL150" s="80"/>
      <c r="BM150" s="80"/>
      <c r="BN150" s="80"/>
      <c r="BO150" s="80"/>
      <c r="BP150" s="80"/>
      <c r="BQ150" s="80"/>
      <c r="BR150" s="80"/>
      <c r="BS150" s="80"/>
      <c r="BT150" s="80"/>
      <c r="BU150" s="80"/>
      <c r="BV150" s="80"/>
      <c r="BW150" s="80"/>
      <c r="BX150" s="80"/>
      <c r="BY150" s="80"/>
      <c r="BZ150" s="80"/>
      <c r="CA150" s="80"/>
    </row>
  </sheetData>
  <mergeCells count="467">
    <mergeCell ref="P136:U136"/>
    <mergeCell ref="V136:AB136"/>
    <mergeCell ref="AC136:AH136"/>
    <mergeCell ref="P134:U134"/>
    <mergeCell ref="V134:AB134"/>
    <mergeCell ref="AC134:AH134"/>
    <mergeCell ref="P135:U135"/>
    <mergeCell ref="V135:AB135"/>
    <mergeCell ref="AC135:AH135"/>
    <mergeCell ref="P132:U132"/>
    <mergeCell ref="V132:AB132"/>
    <mergeCell ref="AC132:AH132"/>
    <mergeCell ref="P133:U133"/>
    <mergeCell ref="V133:AB133"/>
    <mergeCell ref="AC133:AH133"/>
    <mergeCell ref="P130:U130"/>
    <mergeCell ref="V130:AB130"/>
    <mergeCell ref="AC130:AH130"/>
    <mergeCell ref="P131:U131"/>
    <mergeCell ref="V131:AB131"/>
    <mergeCell ref="AC131:AH131"/>
    <mergeCell ref="P128:U128"/>
    <mergeCell ref="V128:AB128"/>
    <mergeCell ref="AC128:AH128"/>
    <mergeCell ref="P129:U129"/>
    <mergeCell ref="V129:AB129"/>
    <mergeCell ref="AC129:AH129"/>
    <mergeCell ref="P126:U126"/>
    <mergeCell ref="V126:AB126"/>
    <mergeCell ref="AC126:AH126"/>
    <mergeCell ref="P127:U127"/>
    <mergeCell ref="V127:AB127"/>
    <mergeCell ref="AC127:AH127"/>
    <mergeCell ref="P124:U124"/>
    <mergeCell ref="V124:AB124"/>
    <mergeCell ref="AC124:AH124"/>
    <mergeCell ref="P125:U125"/>
    <mergeCell ref="V125:AB125"/>
    <mergeCell ref="AC125:AH125"/>
    <mergeCell ref="P122:U122"/>
    <mergeCell ref="V122:AB122"/>
    <mergeCell ref="AC122:AH122"/>
    <mergeCell ref="P123:U123"/>
    <mergeCell ref="V123:AB123"/>
    <mergeCell ref="AC123:AH123"/>
    <mergeCell ref="P120:U120"/>
    <mergeCell ref="V120:AB120"/>
    <mergeCell ref="AC120:AH120"/>
    <mergeCell ref="P121:U121"/>
    <mergeCell ref="V121:AB121"/>
    <mergeCell ref="AC121:AH121"/>
    <mergeCell ref="P118:U118"/>
    <mergeCell ref="V118:AB118"/>
    <mergeCell ref="AC118:AH118"/>
    <mergeCell ref="P119:U119"/>
    <mergeCell ref="V119:AB119"/>
    <mergeCell ref="AC119:AH119"/>
    <mergeCell ref="P116:U116"/>
    <mergeCell ref="V116:AB116"/>
    <mergeCell ref="AC116:AH116"/>
    <mergeCell ref="P117:U117"/>
    <mergeCell ref="V117:AB117"/>
    <mergeCell ref="AC117:AH117"/>
    <mergeCell ref="P114:U114"/>
    <mergeCell ref="V114:AB114"/>
    <mergeCell ref="AC114:AH114"/>
    <mergeCell ref="P115:U115"/>
    <mergeCell ref="V115:AB115"/>
    <mergeCell ref="AC115:AH115"/>
    <mergeCell ref="P112:U112"/>
    <mergeCell ref="V112:AB112"/>
    <mergeCell ref="AC112:AH112"/>
    <mergeCell ref="P113:U113"/>
    <mergeCell ref="V113:AB113"/>
    <mergeCell ref="AC113:AH113"/>
    <mergeCell ref="P110:U110"/>
    <mergeCell ref="V110:AB110"/>
    <mergeCell ref="AC110:AH110"/>
    <mergeCell ref="P111:U111"/>
    <mergeCell ref="V111:AB111"/>
    <mergeCell ref="AC111:AH111"/>
    <mergeCell ref="P108:U108"/>
    <mergeCell ref="V108:AB108"/>
    <mergeCell ref="AC108:AH108"/>
    <mergeCell ref="P109:U109"/>
    <mergeCell ref="V109:AB109"/>
    <mergeCell ref="AC109:AH109"/>
    <mergeCell ref="B106:O106"/>
    <mergeCell ref="P106:U106"/>
    <mergeCell ref="V106:AB106"/>
    <mergeCell ref="AC106:AH106"/>
    <mergeCell ref="P107:U107"/>
    <mergeCell ref="V107:AB107"/>
    <mergeCell ref="AC107:AH107"/>
    <mergeCell ref="B105:AH105"/>
    <mergeCell ref="B103:AJ103"/>
    <mergeCell ref="AK103:BJ103"/>
    <mergeCell ref="BK103:BP103"/>
    <mergeCell ref="BQ103:CC103"/>
    <mergeCell ref="CD103:CI103"/>
    <mergeCell ref="BG97:BJ97"/>
    <mergeCell ref="BK97:BP97"/>
    <mergeCell ref="AK97:AX97"/>
    <mergeCell ref="AY97:BB97"/>
    <mergeCell ref="BC97:BF97"/>
    <mergeCell ref="B97:Y102"/>
    <mergeCell ref="Z97:AD102"/>
    <mergeCell ref="AE97:AJ102"/>
    <mergeCell ref="AK98:AX98"/>
    <mergeCell ref="AY98:BB98"/>
    <mergeCell ref="BC98:BF98"/>
    <mergeCell ref="BG98:BJ98"/>
    <mergeCell ref="BK98:BP98"/>
    <mergeCell ref="AK99:AX99"/>
    <mergeCell ref="AY99:BB99"/>
    <mergeCell ref="BC99:BF99"/>
    <mergeCell ref="BG99:BJ99"/>
    <mergeCell ref="BK99:BP99"/>
    <mergeCell ref="B92:AJ92"/>
    <mergeCell ref="AK92:BJ92"/>
    <mergeCell ref="BK92:BP92"/>
    <mergeCell ref="BQ92:CC92"/>
    <mergeCell ref="CD92:CI92"/>
    <mergeCell ref="B94:Y96"/>
    <mergeCell ref="Z94:AD96"/>
    <mergeCell ref="AE94:AJ96"/>
    <mergeCell ref="AK94:AX96"/>
    <mergeCell ref="AY94:BB96"/>
    <mergeCell ref="BG86:BJ86"/>
    <mergeCell ref="BK86:BP86"/>
    <mergeCell ref="AK86:AX86"/>
    <mergeCell ref="AY86:BB86"/>
    <mergeCell ref="BC86:BF86"/>
    <mergeCell ref="BQ86:BW91"/>
    <mergeCell ref="BX86:CC91"/>
    <mergeCell ref="CD86:CI91"/>
    <mergeCell ref="BC94:BF96"/>
    <mergeCell ref="BG94:BJ96"/>
    <mergeCell ref="BK94:BP96"/>
    <mergeCell ref="BQ94:BW96"/>
    <mergeCell ref="BX94:CC96"/>
    <mergeCell ref="CD94:CI96"/>
    <mergeCell ref="BG90:BJ90"/>
    <mergeCell ref="BK90:BP90"/>
    <mergeCell ref="AK91:AX91"/>
    <mergeCell ref="AY91:BB91"/>
    <mergeCell ref="BC91:BF91"/>
    <mergeCell ref="BG91:BJ91"/>
    <mergeCell ref="BK91:BP91"/>
    <mergeCell ref="BC83:BF85"/>
    <mergeCell ref="BG83:BJ85"/>
    <mergeCell ref="BK83:BP85"/>
    <mergeCell ref="BQ83:BW85"/>
    <mergeCell ref="BX83:CC85"/>
    <mergeCell ref="CD83:CI85"/>
    <mergeCell ref="B81:AJ81"/>
    <mergeCell ref="AK81:BJ81"/>
    <mergeCell ref="BK81:BP81"/>
    <mergeCell ref="BQ81:CC81"/>
    <mergeCell ref="CD81:CI81"/>
    <mergeCell ref="B83:Y85"/>
    <mergeCell ref="Z83:AD85"/>
    <mergeCell ref="AE83:AJ85"/>
    <mergeCell ref="AK83:AX85"/>
    <mergeCell ref="AY83:BB85"/>
    <mergeCell ref="BG75:BJ75"/>
    <mergeCell ref="BK75:BP75"/>
    <mergeCell ref="AK75:AX75"/>
    <mergeCell ref="AY75:BB75"/>
    <mergeCell ref="BC75:BF75"/>
    <mergeCell ref="B75:Y80"/>
    <mergeCell ref="Z75:AD80"/>
    <mergeCell ref="AE75:AJ80"/>
    <mergeCell ref="AK76:AX76"/>
    <mergeCell ref="AY76:BB76"/>
    <mergeCell ref="BC76:BF76"/>
    <mergeCell ref="BG76:BJ76"/>
    <mergeCell ref="BK76:BP76"/>
    <mergeCell ref="AK77:AX77"/>
    <mergeCell ref="AY77:BB77"/>
    <mergeCell ref="BC77:BF77"/>
    <mergeCell ref="BG77:BJ77"/>
    <mergeCell ref="BK77:BP77"/>
    <mergeCell ref="AK78:AX78"/>
    <mergeCell ref="AY78:BB78"/>
    <mergeCell ref="BC78:BF78"/>
    <mergeCell ref="BG78:BJ78"/>
    <mergeCell ref="BK78:BP78"/>
    <mergeCell ref="AK79:AX79"/>
    <mergeCell ref="CD64:CI69"/>
    <mergeCell ref="BC72:BF74"/>
    <mergeCell ref="BG72:BJ74"/>
    <mergeCell ref="BK72:BP74"/>
    <mergeCell ref="BQ72:BW74"/>
    <mergeCell ref="BX72:CC74"/>
    <mergeCell ref="CD72:CI74"/>
    <mergeCell ref="B70:AJ70"/>
    <mergeCell ref="AK70:BJ70"/>
    <mergeCell ref="BK70:BP70"/>
    <mergeCell ref="BQ70:CC70"/>
    <mergeCell ref="CD70:CI70"/>
    <mergeCell ref="B72:Y74"/>
    <mergeCell ref="Z72:AD74"/>
    <mergeCell ref="AE72:AJ74"/>
    <mergeCell ref="AK72:AX74"/>
    <mergeCell ref="AY72:BB74"/>
    <mergeCell ref="BG67:BJ67"/>
    <mergeCell ref="BK67:BP67"/>
    <mergeCell ref="AK68:AX68"/>
    <mergeCell ref="AY68:BB68"/>
    <mergeCell ref="BC68:BF68"/>
    <mergeCell ref="BG68:BJ68"/>
    <mergeCell ref="BK68:BP68"/>
    <mergeCell ref="BC61:BF63"/>
    <mergeCell ref="BG61:BJ63"/>
    <mergeCell ref="BK61:BP63"/>
    <mergeCell ref="BQ61:BW63"/>
    <mergeCell ref="BX61:CC63"/>
    <mergeCell ref="CD61:CI63"/>
    <mergeCell ref="B59:AJ59"/>
    <mergeCell ref="AK59:BJ59"/>
    <mergeCell ref="BK59:BP59"/>
    <mergeCell ref="BQ59:CC59"/>
    <mergeCell ref="CD59:CI59"/>
    <mergeCell ref="B61:Y63"/>
    <mergeCell ref="Z61:AD63"/>
    <mergeCell ref="AE61:AJ63"/>
    <mergeCell ref="AK61:AX63"/>
    <mergeCell ref="AY61:BB63"/>
    <mergeCell ref="BG58:BJ58"/>
    <mergeCell ref="BK58:BP58"/>
    <mergeCell ref="BQ58:BW58"/>
    <mergeCell ref="BX58:CC58"/>
    <mergeCell ref="CD58:CI58"/>
    <mergeCell ref="B58:Y58"/>
    <mergeCell ref="Z58:AD58"/>
    <mergeCell ref="AE58:AJ58"/>
    <mergeCell ref="AK58:AX58"/>
    <mergeCell ref="AY58:BB58"/>
    <mergeCell ref="BC58:BF58"/>
    <mergeCell ref="BC55:BF57"/>
    <mergeCell ref="BG55:BJ57"/>
    <mergeCell ref="BK55:BP57"/>
    <mergeCell ref="BQ55:BW57"/>
    <mergeCell ref="BX55:CC57"/>
    <mergeCell ref="CD55:CI57"/>
    <mergeCell ref="B53:AJ53"/>
    <mergeCell ref="AK53:BJ53"/>
    <mergeCell ref="BK53:BP53"/>
    <mergeCell ref="BQ53:CC53"/>
    <mergeCell ref="CD53:CI53"/>
    <mergeCell ref="B55:Y57"/>
    <mergeCell ref="Z55:AD57"/>
    <mergeCell ref="AE55:AJ57"/>
    <mergeCell ref="AK55:AX57"/>
    <mergeCell ref="AY55:BB57"/>
    <mergeCell ref="BG52:BJ52"/>
    <mergeCell ref="BK52:BP52"/>
    <mergeCell ref="BQ52:BW52"/>
    <mergeCell ref="BX52:CC52"/>
    <mergeCell ref="CD52:CI52"/>
    <mergeCell ref="B52:Y52"/>
    <mergeCell ref="Z52:AD52"/>
    <mergeCell ref="AE52:AJ52"/>
    <mergeCell ref="AK52:AX52"/>
    <mergeCell ref="AY52:BB52"/>
    <mergeCell ref="BC52:BF52"/>
    <mergeCell ref="BC49:BF51"/>
    <mergeCell ref="BG49:BJ51"/>
    <mergeCell ref="BK49:BP51"/>
    <mergeCell ref="BQ49:BW51"/>
    <mergeCell ref="BX49:CC51"/>
    <mergeCell ref="CD49:CI51"/>
    <mergeCell ref="B47:AJ47"/>
    <mergeCell ref="AK47:BJ47"/>
    <mergeCell ref="BK47:BP47"/>
    <mergeCell ref="BQ47:CC47"/>
    <mergeCell ref="CD47:CI47"/>
    <mergeCell ref="B49:Y51"/>
    <mergeCell ref="Z49:AD51"/>
    <mergeCell ref="AE49:AJ51"/>
    <mergeCell ref="AK49:AX51"/>
    <mergeCell ref="AY49:BB51"/>
    <mergeCell ref="BG46:BJ46"/>
    <mergeCell ref="BK46:BP46"/>
    <mergeCell ref="BQ46:BW46"/>
    <mergeCell ref="BX46:CC46"/>
    <mergeCell ref="CD46:CI46"/>
    <mergeCell ref="B46:Y46"/>
    <mergeCell ref="Z46:AD46"/>
    <mergeCell ref="AE46:AJ46"/>
    <mergeCell ref="AK46:AX46"/>
    <mergeCell ref="AY46:BB46"/>
    <mergeCell ref="BC46:BF46"/>
    <mergeCell ref="BC43:BF45"/>
    <mergeCell ref="BG43:BJ45"/>
    <mergeCell ref="BK43:BP45"/>
    <mergeCell ref="BQ43:BW45"/>
    <mergeCell ref="BX43:CC45"/>
    <mergeCell ref="CD43:CI45"/>
    <mergeCell ref="B41:AJ41"/>
    <mergeCell ref="AK41:BJ41"/>
    <mergeCell ref="BK41:BP41"/>
    <mergeCell ref="BQ41:CC41"/>
    <mergeCell ref="CD41:CI41"/>
    <mergeCell ref="B43:Y45"/>
    <mergeCell ref="Z43:AD45"/>
    <mergeCell ref="AE43:AJ45"/>
    <mergeCell ref="AK43:AX45"/>
    <mergeCell ref="AY43:BB45"/>
    <mergeCell ref="BG40:BJ40"/>
    <mergeCell ref="BK40:BP40"/>
    <mergeCell ref="BQ40:BW40"/>
    <mergeCell ref="BX40:CC40"/>
    <mergeCell ref="CD40:CI40"/>
    <mergeCell ref="B40:Y40"/>
    <mergeCell ref="Z40:AD40"/>
    <mergeCell ref="AE40:AJ40"/>
    <mergeCell ref="AK40:AX40"/>
    <mergeCell ref="AY40:BB40"/>
    <mergeCell ref="BC40:BF40"/>
    <mergeCell ref="CD37:CI39"/>
    <mergeCell ref="B35:AJ35"/>
    <mergeCell ref="AK35:BJ35"/>
    <mergeCell ref="BK35:BP35"/>
    <mergeCell ref="BQ35:CC35"/>
    <mergeCell ref="CD35:CI35"/>
    <mergeCell ref="B37:Y39"/>
    <mergeCell ref="Z37:AD39"/>
    <mergeCell ref="AE37:AJ39"/>
    <mergeCell ref="AK37:AX39"/>
    <mergeCell ref="AY37:BB39"/>
    <mergeCell ref="BC37:BF39"/>
    <mergeCell ref="BG37:BJ39"/>
    <mergeCell ref="BK37:BP39"/>
    <mergeCell ref="BQ37:BW39"/>
    <mergeCell ref="Z31:AD33"/>
    <mergeCell ref="AE31:AJ33"/>
    <mergeCell ref="C27:N27"/>
    <mergeCell ref="O27:R27"/>
    <mergeCell ref="C28:N28"/>
    <mergeCell ref="O28:Q28"/>
    <mergeCell ref="C29:N29"/>
    <mergeCell ref="B31:Y33"/>
    <mergeCell ref="BX37:CC39"/>
    <mergeCell ref="B34:Y34"/>
    <mergeCell ref="Z34:AD34"/>
    <mergeCell ref="BX34:CC34"/>
    <mergeCell ref="AE34:AJ34"/>
    <mergeCell ref="BK31:BP33"/>
    <mergeCell ref="BQ31:BW33"/>
    <mergeCell ref="BX31:CC33"/>
    <mergeCell ref="CD31:CI33"/>
    <mergeCell ref="AK34:AX34"/>
    <mergeCell ref="AY34:BB34"/>
    <mergeCell ref="BC34:BF34"/>
    <mergeCell ref="AK31:AX33"/>
    <mergeCell ref="AY31:BB33"/>
    <mergeCell ref="BC31:BF33"/>
    <mergeCell ref="BG34:BJ34"/>
    <mergeCell ref="BK34:BP34"/>
    <mergeCell ref="BG31:BJ33"/>
    <mergeCell ref="BQ34:BW34"/>
    <mergeCell ref="CD34:CI34"/>
    <mergeCell ref="B3:BB3"/>
    <mergeCell ref="B4:BB4"/>
    <mergeCell ref="B5:BB5"/>
    <mergeCell ref="B6:BB6"/>
    <mergeCell ref="B7:BB7"/>
    <mergeCell ref="B8:BB8"/>
    <mergeCell ref="O26:AI26"/>
    <mergeCell ref="B9:BB9"/>
    <mergeCell ref="B12:BB12"/>
    <mergeCell ref="B13:BB13"/>
    <mergeCell ref="B14:BB14"/>
    <mergeCell ref="W17:X17"/>
    <mergeCell ref="Y17:Z17"/>
    <mergeCell ref="B19:BB19"/>
    <mergeCell ref="C23:N23"/>
    <mergeCell ref="AK23:AR23"/>
    <mergeCell ref="AT23:BB23"/>
    <mergeCell ref="C24:N24"/>
    <mergeCell ref="O24:Q24"/>
    <mergeCell ref="C25:N25"/>
    <mergeCell ref="O25:Q25"/>
    <mergeCell ref="AK25:AR25"/>
    <mergeCell ref="AT25:BB25"/>
    <mergeCell ref="C26:N26"/>
    <mergeCell ref="AY79:BB79"/>
    <mergeCell ref="BC79:BF79"/>
    <mergeCell ref="BG79:BJ79"/>
    <mergeCell ref="BK79:BP79"/>
    <mergeCell ref="AK80:AX80"/>
    <mergeCell ref="AY80:BB80"/>
    <mergeCell ref="BC80:BF80"/>
    <mergeCell ref="BG80:BJ80"/>
    <mergeCell ref="BK80:BP80"/>
    <mergeCell ref="BQ75:BW80"/>
    <mergeCell ref="BX75:CC80"/>
    <mergeCell ref="CD75:CI80"/>
    <mergeCell ref="B86:Y91"/>
    <mergeCell ref="Z86:AD91"/>
    <mergeCell ref="AE86:AJ91"/>
    <mergeCell ref="AK87:AX87"/>
    <mergeCell ref="AY87:BB87"/>
    <mergeCell ref="BC87:BF87"/>
    <mergeCell ref="BG87:BJ87"/>
    <mergeCell ref="BK87:BP87"/>
    <mergeCell ref="AK88:AX88"/>
    <mergeCell ref="AY88:BB88"/>
    <mergeCell ref="BC88:BF88"/>
    <mergeCell ref="BG88:BJ88"/>
    <mergeCell ref="BK88:BP88"/>
    <mergeCell ref="AK89:AX89"/>
    <mergeCell ref="AY89:BB89"/>
    <mergeCell ref="BC89:BF89"/>
    <mergeCell ref="BG89:BJ89"/>
    <mergeCell ref="BK89:BP89"/>
    <mergeCell ref="AK90:AX90"/>
    <mergeCell ref="AY90:BB90"/>
    <mergeCell ref="BC90:BF90"/>
    <mergeCell ref="AK100:AX100"/>
    <mergeCell ref="AY100:BB100"/>
    <mergeCell ref="BC100:BF100"/>
    <mergeCell ref="BG100:BJ100"/>
    <mergeCell ref="BK100:BP100"/>
    <mergeCell ref="AK101:AX101"/>
    <mergeCell ref="AY101:BB101"/>
    <mergeCell ref="BC101:BF101"/>
    <mergeCell ref="BG101:BJ101"/>
    <mergeCell ref="BK101:BP101"/>
    <mergeCell ref="AK102:AX102"/>
    <mergeCell ref="AY102:BB102"/>
    <mergeCell ref="BC102:BF102"/>
    <mergeCell ref="BG102:BJ102"/>
    <mergeCell ref="BK102:BP102"/>
    <mergeCell ref="BQ97:BW102"/>
    <mergeCell ref="BX97:CC102"/>
    <mergeCell ref="CD97:CI102"/>
    <mergeCell ref="B64:Y69"/>
    <mergeCell ref="Z64:AD69"/>
    <mergeCell ref="AE64:AJ69"/>
    <mergeCell ref="AK65:AX65"/>
    <mergeCell ref="AY65:BB65"/>
    <mergeCell ref="BC65:BF65"/>
    <mergeCell ref="BG65:BJ65"/>
    <mergeCell ref="BK65:BP65"/>
    <mergeCell ref="AK66:AX66"/>
    <mergeCell ref="AY66:BB66"/>
    <mergeCell ref="BC66:BF66"/>
    <mergeCell ref="BG66:BJ66"/>
    <mergeCell ref="BK66:BP66"/>
    <mergeCell ref="AK67:AX67"/>
    <mergeCell ref="AY67:BB67"/>
    <mergeCell ref="BC67:BF67"/>
    <mergeCell ref="AK69:AX69"/>
    <mergeCell ref="AY69:BB69"/>
    <mergeCell ref="BC69:BF69"/>
    <mergeCell ref="BG69:BJ69"/>
    <mergeCell ref="BK69:BP69"/>
    <mergeCell ref="BQ64:BW69"/>
    <mergeCell ref="BX64:CC69"/>
    <mergeCell ref="BG64:BJ64"/>
    <mergeCell ref="BK64:BP64"/>
    <mergeCell ref="AK64:AX64"/>
    <mergeCell ref="AY64:BB64"/>
    <mergeCell ref="BC64:BF64"/>
  </mergeCells>
  <conditionalFormatting sqref="AC107:AH136">
    <cfRule type="cellIs" dxfId="7" priority="1" operator="lessThan">
      <formula>0</formula>
    </cfRule>
    <cfRule type="cellIs" dxfId="6" priority="2" operator="greaterThan">
      <formula>0</formula>
    </cfRule>
  </conditionalFormatting>
  <dataValidations count="1">
    <dataValidation type="list" allowBlank="1" showInputMessage="1" showErrorMessage="1" error="NO SE SELECCIONÓ UN CARGO DE LA LISTA" prompt="SELECCIONE UN CARGO DE LA LISTA" sqref="AK34:AX34 AK86:AX91 AK75:AX80 AK40:AX40 AK97:AX102 AK58:AX58 AK52:AX52 AK46:AX46 AK64:AX69">
      <formula1>$B$107:$B$136</formula1>
    </dataValidation>
  </dataValidations>
  <printOptions horizontalCentered="1"/>
  <pageMargins left="0" right="0" top="0" bottom="0" header="0.31496062992125984" footer="0.31496062992125984"/>
  <pageSetup scale="4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92D050"/>
  </sheetPr>
  <dimension ref="A1:CJ174"/>
  <sheetViews>
    <sheetView zoomScale="90" zoomScaleNormal="90" workbookViewId="0">
      <selection activeCell="B33" sqref="B33:AP33"/>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43"/>
      <c r="BD3" s="243"/>
      <c r="BE3" s="243"/>
      <c r="BF3" s="243"/>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44"/>
      <c r="BD4" s="244"/>
      <c r="BE4" s="244"/>
      <c r="BF4" s="244"/>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245"/>
      <c r="BD5" s="245"/>
      <c r="BE5" s="245"/>
      <c r="BF5" s="245"/>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245"/>
      <c r="BD6" s="245"/>
      <c r="BE6" s="245"/>
      <c r="BF6" s="245"/>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45"/>
      <c r="BD7" s="245"/>
      <c r="BE7" s="245"/>
      <c r="BF7" s="245"/>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245"/>
      <c r="BD8" s="245"/>
      <c r="BE8" s="245"/>
      <c r="BF8" s="245"/>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46"/>
      <c r="BD9" s="246"/>
      <c r="BE9" s="246"/>
      <c r="BF9" s="246"/>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44"/>
      <c r="BD12" s="244"/>
      <c r="BE12" s="244"/>
      <c r="BF12" s="244"/>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47"/>
      <c r="BD13" s="247"/>
      <c r="BE13" s="247"/>
      <c r="BF13" s="247"/>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47"/>
      <c r="BD14" s="247"/>
      <c r="BE14" s="247"/>
      <c r="BF14" s="247"/>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v>2017</v>
      </c>
      <c r="Z17" s="280"/>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44"/>
      <c r="X18" s="244"/>
      <c r="Y18" s="249"/>
      <c r="Z18" s="249"/>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48"/>
      <c r="BD19" s="248"/>
      <c r="BE19" s="248"/>
      <c r="BF19" s="248"/>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43" t="s">
        <v>782</v>
      </c>
      <c r="P23" s="43"/>
      <c r="Q23" s="43"/>
      <c r="R23" s="43"/>
      <c r="S23" s="43"/>
      <c r="T23" s="43"/>
      <c r="U23" s="43"/>
      <c r="V23" s="43"/>
      <c r="W23" s="43"/>
      <c r="X23" s="43"/>
      <c r="Y23" s="43"/>
      <c r="Z23" s="43"/>
      <c r="AA23" s="43"/>
      <c r="AB23" s="43"/>
      <c r="AC23" s="43"/>
      <c r="AD23" s="43"/>
      <c r="AE23" s="43"/>
      <c r="AF23" s="43"/>
      <c r="AG23" s="43"/>
      <c r="AH23" s="43"/>
      <c r="AI23" s="43"/>
      <c r="AJ23" s="43"/>
      <c r="AK23" s="268" t="s">
        <v>101</v>
      </c>
      <c r="AL23" s="268"/>
      <c r="AM23" s="268"/>
      <c r="AN23" s="268"/>
      <c r="AO23" s="268"/>
      <c r="AP23" s="268"/>
      <c r="AQ23" s="268"/>
      <c r="AR23" s="268"/>
      <c r="AS23" s="242"/>
      <c r="AT23" s="270">
        <f>+CD38+CD45+CD61+CD77+CD93+CD109+CD115+CD121+CD127</f>
        <v>202386414.84705883</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783</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v>0.2</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270">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f>
        <v>726189899.98588204</v>
      </c>
      <c r="AU25" s="271"/>
      <c r="AV25" s="271"/>
      <c r="AW25" s="271"/>
      <c r="AX25" s="271"/>
      <c r="AY25" s="271"/>
      <c r="AZ25" s="271"/>
      <c r="BA25" s="271"/>
      <c r="BB25" s="27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18" customHeight="1" x14ac:dyDescent="0.25">
      <c r="B26" s="56"/>
      <c r="C26" s="268" t="s">
        <v>89</v>
      </c>
      <c r="D26" s="268"/>
      <c r="E26" s="268"/>
      <c r="F26" s="268"/>
      <c r="G26" s="268"/>
      <c r="H26" s="268"/>
      <c r="I26" s="268"/>
      <c r="J26" s="268"/>
      <c r="K26" s="268"/>
      <c r="L26" s="268"/>
      <c r="M26" s="268"/>
      <c r="N26" s="268"/>
      <c r="O26" s="373" t="s">
        <v>790</v>
      </c>
      <c r="P26" s="373"/>
      <c r="Q26" s="373"/>
      <c r="R26" s="373"/>
      <c r="S26" s="373"/>
      <c r="T26" s="373"/>
      <c r="U26" s="373"/>
      <c r="V26" s="373"/>
      <c r="W26" s="373"/>
      <c r="X26" s="373"/>
      <c r="Y26" s="373"/>
      <c r="Z26" s="373"/>
      <c r="AA26" s="373"/>
      <c r="AB26" s="373"/>
      <c r="AC26" s="373"/>
      <c r="AD26" s="373"/>
      <c r="AE26" s="373"/>
      <c r="AF26" s="373"/>
      <c r="AG26" s="373"/>
      <c r="AH26" s="373"/>
      <c r="AI26" s="373"/>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75</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v>0.15</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43" t="s">
        <v>646</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1:88"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1:88" ht="18" customHeight="1" x14ac:dyDescent="0.25">
      <c r="B34" s="324" t="s">
        <v>791</v>
      </c>
      <c r="C34" s="325"/>
      <c r="D34" s="325"/>
      <c r="E34" s="325"/>
      <c r="F34" s="325"/>
      <c r="G34" s="325"/>
      <c r="H34" s="325"/>
      <c r="I34" s="325"/>
      <c r="J34" s="325"/>
      <c r="K34" s="325"/>
      <c r="L34" s="325"/>
      <c r="M34" s="325"/>
      <c r="N34" s="325"/>
      <c r="O34" s="325"/>
      <c r="P34" s="325"/>
      <c r="Q34" s="325"/>
      <c r="R34" s="325"/>
      <c r="S34" s="325"/>
      <c r="T34" s="325"/>
      <c r="U34" s="325"/>
      <c r="V34" s="325"/>
      <c r="W34" s="325"/>
      <c r="X34" s="325"/>
      <c r="Y34" s="326"/>
      <c r="Z34" s="333" t="s">
        <v>799</v>
      </c>
      <c r="AA34" s="334"/>
      <c r="AB34" s="334"/>
      <c r="AC34" s="334"/>
      <c r="AD34" s="335"/>
      <c r="AE34" s="333">
        <v>1</v>
      </c>
      <c r="AF34" s="334"/>
      <c r="AG34" s="334"/>
      <c r="AH34" s="334"/>
      <c r="AI34" s="334"/>
      <c r="AJ34" s="334"/>
      <c r="AK34" s="342" t="s">
        <v>41</v>
      </c>
      <c r="AL34" s="343"/>
      <c r="AM34" s="343"/>
      <c r="AN34" s="343"/>
      <c r="AO34" s="343"/>
      <c r="AP34" s="343"/>
      <c r="AQ34" s="343"/>
      <c r="AR34" s="343"/>
      <c r="AS34" s="343"/>
      <c r="AT34" s="343"/>
      <c r="AU34" s="343"/>
      <c r="AV34" s="343"/>
      <c r="AW34" s="343"/>
      <c r="AX34" s="344"/>
      <c r="AY34" s="345">
        <v>8</v>
      </c>
      <c r="AZ34" s="346"/>
      <c r="BA34" s="346"/>
      <c r="BB34" s="347"/>
      <c r="BC34" s="345">
        <f>+$AE$34*AY34</f>
        <v>8</v>
      </c>
      <c r="BD34" s="346"/>
      <c r="BE34" s="346"/>
      <c r="BF34" s="347"/>
      <c r="BG34" s="285">
        <v>22629</v>
      </c>
      <c r="BH34" s="286"/>
      <c r="BI34" s="286"/>
      <c r="BJ34" s="287"/>
      <c r="BK34" s="288">
        <f>+AY34*BG34</f>
        <v>181032</v>
      </c>
      <c r="BL34" s="289"/>
      <c r="BM34" s="289"/>
      <c r="BN34" s="289"/>
      <c r="BO34" s="289"/>
      <c r="BP34" s="290"/>
      <c r="BQ34" s="291">
        <v>10000</v>
      </c>
      <c r="BR34" s="292"/>
      <c r="BS34" s="292"/>
      <c r="BT34" s="292"/>
      <c r="BU34" s="292"/>
      <c r="BV34" s="292"/>
      <c r="BW34" s="293"/>
      <c r="BX34" s="291">
        <f>+(((BK38+BQ34)*15)/85)</f>
        <v>316742.1176470588</v>
      </c>
      <c r="BY34" s="292"/>
      <c r="BZ34" s="292"/>
      <c r="CA34" s="292"/>
      <c r="CB34" s="292"/>
      <c r="CC34" s="293"/>
      <c r="CD34" s="291">
        <f>+BK38+BQ34+BX34</f>
        <v>2111614.1176470588</v>
      </c>
      <c r="CE34" s="292"/>
      <c r="CF34" s="292"/>
      <c r="CG34" s="292"/>
      <c r="CH34" s="292"/>
      <c r="CI34" s="293"/>
    </row>
    <row r="35" spans="1:88" ht="18" customHeight="1" x14ac:dyDescent="0.25">
      <c r="B35" s="327"/>
      <c r="C35" s="328"/>
      <c r="D35" s="328"/>
      <c r="E35" s="328"/>
      <c r="F35" s="328"/>
      <c r="G35" s="328"/>
      <c r="H35" s="328"/>
      <c r="I35" s="328"/>
      <c r="J35" s="328"/>
      <c r="K35" s="328"/>
      <c r="L35" s="328"/>
      <c r="M35" s="328"/>
      <c r="N35" s="328"/>
      <c r="O35" s="328"/>
      <c r="P35" s="328"/>
      <c r="Q35" s="328"/>
      <c r="R35" s="328"/>
      <c r="S35" s="328"/>
      <c r="T35" s="328"/>
      <c r="U35" s="328"/>
      <c r="V35" s="328"/>
      <c r="W35" s="328"/>
      <c r="X35" s="328"/>
      <c r="Y35" s="329"/>
      <c r="Z35" s="336"/>
      <c r="AA35" s="337"/>
      <c r="AB35" s="337"/>
      <c r="AC35" s="337"/>
      <c r="AD35" s="338"/>
      <c r="AE35" s="336"/>
      <c r="AF35" s="337"/>
      <c r="AG35" s="337"/>
      <c r="AH35" s="337"/>
      <c r="AI35" s="337"/>
      <c r="AJ35" s="337"/>
      <c r="AK35" s="300" t="s">
        <v>13</v>
      </c>
      <c r="AL35" s="301"/>
      <c r="AM35" s="301"/>
      <c r="AN35" s="301"/>
      <c r="AO35" s="301"/>
      <c r="AP35" s="301"/>
      <c r="AQ35" s="301"/>
      <c r="AR35" s="301"/>
      <c r="AS35" s="301"/>
      <c r="AT35" s="301"/>
      <c r="AU35" s="301"/>
      <c r="AV35" s="301"/>
      <c r="AW35" s="301"/>
      <c r="AX35" s="302"/>
      <c r="AY35" s="303">
        <v>8</v>
      </c>
      <c r="AZ35" s="304"/>
      <c r="BA35" s="304"/>
      <c r="BB35" s="305"/>
      <c r="BC35" s="306">
        <f t="shared" ref="BC35:BC37" si="0">+$AE$34*AY35</f>
        <v>8</v>
      </c>
      <c r="BD35" s="307"/>
      <c r="BE35" s="307"/>
      <c r="BF35" s="308"/>
      <c r="BG35" s="309">
        <v>40826</v>
      </c>
      <c r="BH35" s="310"/>
      <c r="BI35" s="310"/>
      <c r="BJ35" s="311"/>
      <c r="BK35" s="312">
        <f t="shared" ref="BK35:BK37" si="1">+AY35*BG35</f>
        <v>326608</v>
      </c>
      <c r="BL35" s="313"/>
      <c r="BM35" s="313"/>
      <c r="BN35" s="313"/>
      <c r="BO35" s="313"/>
      <c r="BP35" s="314"/>
      <c r="BQ35" s="294"/>
      <c r="BR35" s="295"/>
      <c r="BS35" s="295"/>
      <c r="BT35" s="295"/>
      <c r="BU35" s="295"/>
      <c r="BV35" s="295"/>
      <c r="BW35" s="296"/>
      <c r="BX35" s="294"/>
      <c r="BY35" s="295"/>
      <c r="BZ35" s="295"/>
      <c r="CA35" s="295"/>
      <c r="CB35" s="295"/>
      <c r="CC35" s="296"/>
      <c r="CD35" s="294"/>
      <c r="CE35" s="295"/>
      <c r="CF35" s="295"/>
      <c r="CG35" s="295"/>
      <c r="CH35" s="295"/>
      <c r="CI35" s="296"/>
    </row>
    <row r="36" spans="1:88" ht="18" customHeight="1" x14ac:dyDescent="0.25">
      <c r="B36" s="327"/>
      <c r="C36" s="328"/>
      <c r="D36" s="328"/>
      <c r="E36" s="328"/>
      <c r="F36" s="328"/>
      <c r="G36" s="328"/>
      <c r="H36" s="328"/>
      <c r="I36" s="328"/>
      <c r="J36" s="328"/>
      <c r="K36" s="328"/>
      <c r="L36" s="328"/>
      <c r="M36" s="328"/>
      <c r="N36" s="328"/>
      <c r="O36" s="328"/>
      <c r="P36" s="328"/>
      <c r="Q36" s="328"/>
      <c r="R36" s="328"/>
      <c r="S36" s="328"/>
      <c r="T36" s="328"/>
      <c r="U36" s="328"/>
      <c r="V36" s="328"/>
      <c r="W36" s="328"/>
      <c r="X36" s="328"/>
      <c r="Y36" s="329"/>
      <c r="Z36" s="336"/>
      <c r="AA36" s="337"/>
      <c r="AB36" s="337"/>
      <c r="AC36" s="337"/>
      <c r="AD36" s="338"/>
      <c r="AE36" s="336"/>
      <c r="AF36" s="337"/>
      <c r="AG36" s="337"/>
      <c r="AH36" s="337"/>
      <c r="AI36" s="337"/>
      <c r="AJ36" s="337"/>
      <c r="AK36" s="300" t="s">
        <v>17</v>
      </c>
      <c r="AL36" s="301"/>
      <c r="AM36" s="301"/>
      <c r="AN36" s="301"/>
      <c r="AO36" s="301"/>
      <c r="AP36" s="301"/>
      <c r="AQ36" s="301"/>
      <c r="AR36" s="301"/>
      <c r="AS36" s="301"/>
      <c r="AT36" s="301"/>
      <c r="AU36" s="301"/>
      <c r="AV36" s="301"/>
      <c r="AW36" s="301"/>
      <c r="AX36" s="302"/>
      <c r="AY36" s="303">
        <v>44</v>
      </c>
      <c r="AZ36" s="304"/>
      <c r="BA36" s="304"/>
      <c r="BB36" s="305"/>
      <c r="BC36" s="306">
        <f t="shared" si="0"/>
        <v>44</v>
      </c>
      <c r="BD36" s="307"/>
      <c r="BE36" s="307"/>
      <c r="BF36" s="308"/>
      <c r="BG36" s="309">
        <v>6399</v>
      </c>
      <c r="BH36" s="310"/>
      <c r="BI36" s="310"/>
      <c r="BJ36" s="311"/>
      <c r="BK36" s="312">
        <f t="shared" si="1"/>
        <v>281556</v>
      </c>
      <c r="BL36" s="313"/>
      <c r="BM36" s="313"/>
      <c r="BN36" s="313"/>
      <c r="BO36" s="313"/>
      <c r="BP36" s="314"/>
      <c r="BQ36" s="294"/>
      <c r="BR36" s="295"/>
      <c r="BS36" s="295"/>
      <c r="BT36" s="295"/>
      <c r="BU36" s="295"/>
      <c r="BV36" s="295"/>
      <c r="BW36" s="296"/>
      <c r="BX36" s="294"/>
      <c r="BY36" s="295"/>
      <c r="BZ36" s="295"/>
      <c r="CA36" s="295"/>
      <c r="CB36" s="295"/>
      <c r="CC36" s="296"/>
      <c r="CD36" s="294"/>
      <c r="CE36" s="295"/>
      <c r="CF36" s="295"/>
      <c r="CG36" s="295"/>
      <c r="CH36" s="295"/>
      <c r="CI36" s="296"/>
    </row>
    <row r="37" spans="1:88" ht="18" customHeight="1" thickBot="1" x14ac:dyDescent="0.3">
      <c r="B37" s="327"/>
      <c r="C37" s="328"/>
      <c r="D37" s="328"/>
      <c r="E37" s="328"/>
      <c r="F37" s="328"/>
      <c r="G37" s="328"/>
      <c r="H37" s="328"/>
      <c r="I37" s="328"/>
      <c r="J37" s="328"/>
      <c r="K37" s="328"/>
      <c r="L37" s="328"/>
      <c r="M37" s="328"/>
      <c r="N37" s="328"/>
      <c r="O37" s="328"/>
      <c r="P37" s="328"/>
      <c r="Q37" s="328"/>
      <c r="R37" s="328"/>
      <c r="S37" s="328"/>
      <c r="T37" s="328"/>
      <c r="U37" s="328"/>
      <c r="V37" s="328"/>
      <c r="W37" s="328"/>
      <c r="X37" s="328"/>
      <c r="Y37" s="329"/>
      <c r="Z37" s="336"/>
      <c r="AA37" s="337"/>
      <c r="AB37" s="337"/>
      <c r="AC37" s="337"/>
      <c r="AD37" s="338"/>
      <c r="AE37" s="336"/>
      <c r="AF37" s="337"/>
      <c r="AG37" s="337"/>
      <c r="AH37" s="337"/>
      <c r="AI37" s="337"/>
      <c r="AJ37" s="337"/>
      <c r="AK37" s="392" t="s">
        <v>530</v>
      </c>
      <c r="AL37" s="393"/>
      <c r="AM37" s="393"/>
      <c r="AN37" s="393"/>
      <c r="AO37" s="393"/>
      <c r="AP37" s="393"/>
      <c r="AQ37" s="393"/>
      <c r="AR37" s="393"/>
      <c r="AS37" s="393"/>
      <c r="AT37" s="393"/>
      <c r="AU37" s="393"/>
      <c r="AV37" s="393"/>
      <c r="AW37" s="393"/>
      <c r="AX37" s="394"/>
      <c r="AY37" s="303">
        <v>44</v>
      </c>
      <c r="AZ37" s="304"/>
      <c r="BA37" s="304"/>
      <c r="BB37" s="305"/>
      <c r="BC37" s="374">
        <f t="shared" si="0"/>
        <v>44</v>
      </c>
      <c r="BD37" s="375"/>
      <c r="BE37" s="375"/>
      <c r="BF37" s="376"/>
      <c r="BG37" s="309">
        <v>22629</v>
      </c>
      <c r="BH37" s="310"/>
      <c r="BI37" s="310"/>
      <c r="BJ37" s="311"/>
      <c r="BK37" s="312">
        <f t="shared" si="1"/>
        <v>995676</v>
      </c>
      <c r="BL37" s="313"/>
      <c r="BM37" s="313"/>
      <c r="BN37" s="313"/>
      <c r="BO37" s="313"/>
      <c r="BP37" s="314"/>
      <c r="BQ37" s="294"/>
      <c r="BR37" s="295"/>
      <c r="BS37" s="295"/>
      <c r="BT37" s="295"/>
      <c r="BU37" s="295"/>
      <c r="BV37" s="295"/>
      <c r="BW37" s="296"/>
      <c r="BX37" s="294"/>
      <c r="BY37" s="295"/>
      <c r="BZ37" s="295"/>
      <c r="CA37" s="295"/>
      <c r="CB37" s="295"/>
      <c r="CC37" s="296"/>
      <c r="CD37" s="294"/>
      <c r="CE37" s="295"/>
      <c r="CF37" s="295"/>
      <c r="CG37" s="295"/>
      <c r="CH37" s="295"/>
      <c r="CI37" s="296"/>
    </row>
    <row r="38" spans="1:88" ht="18" customHeight="1" thickBot="1" x14ac:dyDescent="0.3">
      <c r="B38" s="377"/>
      <c r="C38" s="378"/>
      <c r="D38" s="378"/>
      <c r="E38" s="378"/>
      <c r="F38" s="378"/>
      <c r="G38" s="378"/>
      <c r="H38" s="378"/>
      <c r="I38" s="378"/>
      <c r="J38" s="378"/>
      <c r="K38" s="378"/>
      <c r="L38" s="378"/>
      <c r="M38" s="378"/>
      <c r="N38" s="378"/>
      <c r="O38" s="378"/>
      <c r="P38" s="378"/>
      <c r="Q38" s="378"/>
      <c r="R38" s="378"/>
      <c r="S38" s="378"/>
      <c r="T38" s="378"/>
      <c r="U38" s="378"/>
      <c r="V38" s="378"/>
      <c r="W38" s="378"/>
      <c r="X38" s="378"/>
      <c r="Y38" s="378"/>
      <c r="Z38" s="378"/>
      <c r="AA38" s="378"/>
      <c r="AB38" s="378"/>
      <c r="AC38" s="378"/>
      <c r="AD38" s="378"/>
      <c r="AE38" s="378"/>
      <c r="AF38" s="378"/>
      <c r="AG38" s="378"/>
      <c r="AH38" s="378"/>
      <c r="AI38" s="378"/>
      <c r="AJ38" s="379"/>
      <c r="AK38" s="380" t="s">
        <v>3</v>
      </c>
      <c r="AL38" s="381"/>
      <c r="AM38" s="381"/>
      <c r="AN38" s="381"/>
      <c r="AO38" s="381"/>
      <c r="AP38" s="381"/>
      <c r="AQ38" s="381"/>
      <c r="AR38" s="381"/>
      <c r="AS38" s="381"/>
      <c r="AT38" s="381"/>
      <c r="AU38" s="381"/>
      <c r="AV38" s="381"/>
      <c r="AW38" s="381"/>
      <c r="AX38" s="381"/>
      <c r="AY38" s="382"/>
      <c r="AZ38" s="382"/>
      <c r="BA38" s="382"/>
      <c r="BB38" s="382"/>
      <c r="BC38" s="382"/>
      <c r="BD38" s="382"/>
      <c r="BE38" s="382"/>
      <c r="BF38" s="382"/>
      <c r="BG38" s="382"/>
      <c r="BH38" s="382"/>
      <c r="BI38" s="382"/>
      <c r="BJ38" s="383"/>
      <c r="BK38" s="384">
        <f>SUM(BK34:BK37)</f>
        <v>1784872</v>
      </c>
      <c r="BL38" s="385"/>
      <c r="BM38" s="385"/>
      <c r="BN38" s="385"/>
      <c r="BO38" s="385"/>
      <c r="BP38" s="386"/>
      <c r="BQ38" s="387" t="s">
        <v>100</v>
      </c>
      <c r="BR38" s="388"/>
      <c r="BS38" s="388"/>
      <c r="BT38" s="388"/>
      <c r="BU38" s="388"/>
      <c r="BV38" s="388"/>
      <c r="BW38" s="388"/>
      <c r="BX38" s="388"/>
      <c r="BY38" s="388"/>
      <c r="BZ38" s="388"/>
      <c r="CA38" s="388"/>
      <c r="CB38" s="388"/>
      <c r="CC38" s="389"/>
      <c r="CD38" s="390">
        <f>+CD34*AE34</f>
        <v>2111614.1176470588</v>
      </c>
      <c r="CE38" s="390"/>
      <c r="CF38" s="390"/>
      <c r="CG38" s="390"/>
      <c r="CH38" s="390"/>
      <c r="CI38" s="391"/>
      <c r="CJ38" s="74"/>
    </row>
    <row r="39" spans="1:88" ht="18" customHeight="1" thickBot="1" x14ac:dyDescent="0.3">
      <c r="A39" s="75"/>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76"/>
      <c r="AE39" s="76"/>
      <c r="AF39" s="76"/>
      <c r="AG39" s="76"/>
      <c r="AH39" s="76"/>
      <c r="AI39" s="76"/>
      <c r="AJ39" s="76"/>
      <c r="BG39" s="78"/>
      <c r="BH39" s="78"/>
      <c r="BI39" s="78"/>
      <c r="BJ39" s="78"/>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row>
    <row r="40" spans="1:88" ht="18" customHeight="1" x14ac:dyDescent="0.25">
      <c r="A40" s="75"/>
      <c r="B40" s="348" t="s">
        <v>0</v>
      </c>
      <c r="C40" s="349"/>
      <c r="D40" s="349"/>
      <c r="E40" s="349"/>
      <c r="F40" s="349"/>
      <c r="G40" s="349"/>
      <c r="H40" s="349"/>
      <c r="I40" s="349"/>
      <c r="J40" s="349"/>
      <c r="K40" s="349"/>
      <c r="L40" s="349"/>
      <c r="M40" s="349"/>
      <c r="N40" s="349"/>
      <c r="O40" s="349"/>
      <c r="P40" s="349"/>
      <c r="Q40" s="349"/>
      <c r="R40" s="349"/>
      <c r="S40" s="349"/>
      <c r="T40" s="349"/>
      <c r="U40" s="349"/>
      <c r="V40" s="349"/>
      <c r="W40" s="349"/>
      <c r="X40" s="349"/>
      <c r="Y40" s="350"/>
      <c r="Z40" s="348" t="s">
        <v>80</v>
      </c>
      <c r="AA40" s="349"/>
      <c r="AB40" s="349"/>
      <c r="AC40" s="349"/>
      <c r="AD40" s="350"/>
      <c r="AE40" s="357" t="s">
        <v>79</v>
      </c>
      <c r="AF40" s="358"/>
      <c r="AG40" s="358"/>
      <c r="AH40" s="358"/>
      <c r="AI40" s="358"/>
      <c r="AJ40" s="359"/>
      <c r="AK40" s="357" t="s">
        <v>81</v>
      </c>
      <c r="AL40" s="358"/>
      <c r="AM40" s="358"/>
      <c r="AN40" s="358"/>
      <c r="AO40" s="358"/>
      <c r="AP40" s="358"/>
      <c r="AQ40" s="358"/>
      <c r="AR40" s="358"/>
      <c r="AS40" s="358"/>
      <c r="AT40" s="358"/>
      <c r="AU40" s="358"/>
      <c r="AV40" s="358"/>
      <c r="AW40" s="358"/>
      <c r="AX40" s="359"/>
      <c r="AY40" s="357" t="s">
        <v>1</v>
      </c>
      <c r="AZ40" s="358"/>
      <c r="BA40" s="358"/>
      <c r="BB40" s="359"/>
      <c r="BC40" s="348" t="s">
        <v>104</v>
      </c>
      <c r="BD40" s="349"/>
      <c r="BE40" s="349"/>
      <c r="BF40" s="350"/>
      <c r="BG40" s="366" t="s">
        <v>82</v>
      </c>
      <c r="BH40" s="367"/>
      <c r="BI40" s="367"/>
      <c r="BJ40" s="368"/>
      <c r="BK40" s="315" t="s">
        <v>99</v>
      </c>
      <c r="BL40" s="316"/>
      <c r="BM40" s="316"/>
      <c r="BN40" s="316"/>
      <c r="BO40" s="316"/>
      <c r="BP40" s="317"/>
      <c r="BQ40" s="315" t="s">
        <v>83</v>
      </c>
      <c r="BR40" s="316"/>
      <c r="BS40" s="316"/>
      <c r="BT40" s="316"/>
      <c r="BU40" s="316"/>
      <c r="BV40" s="316"/>
      <c r="BW40" s="317"/>
      <c r="BX40" s="315" t="s">
        <v>84</v>
      </c>
      <c r="BY40" s="316"/>
      <c r="BZ40" s="316"/>
      <c r="CA40" s="316"/>
      <c r="CB40" s="316"/>
      <c r="CC40" s="317"/>
      <c r="CD40" s="315" t="s">
        <v>85</v>
      </c>
      <c r="CE40" s="316"/>
      <c r="CF40" s="316"/>
      <c r="CG40" s="316"/>
      <c r="CH40" s="316"/>
      <c r="CI40" s="317"/>
    </row>
    <row r="41" spans="1:88" ht="18" customHeight="1" x14ac:dyDescent="0.25">
      <c r="A41" s="75"/>
      <c r="B41" s="351"/>
      <c r="C41" s="352"/>
      <c r="D41" s="352"/>
      <c r="E41" s="352"/>
      <c r="F41" s="352"/>
      <c r="G41" s="352"/>
      <c r="H41" s="352"/>
      <c r="I41" s="352"/>
      <c r="J41" s="352"/>
      <c r="K41" s="352"/>
      <c r="L41" s="352"/>
      <c r="M41" s="352"/>
      <c r="N41" s="352"/>
      <c r="O41" s="352"/>
      <c r="P41" s="352"/>
      <c r="Q41" s="352"/>
      <c r="R41" s="352"/>
      <c r="S41" s="352"/>
      <c r="T41" s="352"/>
      <c r="U41" s="352"/>
      <c r="V41" s="352"/>
      <c r="W41" s="352"/>
      <c r="X41" s="352"/>
      <c r="Y41" s="353"/>
      <c r="Z41" s="351"/>
      <c r="AA41" s="352"/>
      <c r="AB41" s="352"/>
      <c r="AC41" s="352"/>
      <c r="AD41" s="353"/>
      <c r="AE41" s="360"/>
      <c r="AF41" s="361"/>
      <c r="AG41" s="361"/>
      <c r="AH41" s="361"/>
      <c r="AI41" s="361"/>
      <c r="AJ41" s="362"/>
      <c r="AK41" s="360"/>
      <c r="AL41" s="361"/>
      <c r="AM41" s="361"/>
      <c r="AN41" s="361"/>
      <c r="AO41" s="361"/>
      <c r="AP41" s="361"/>
      <c r="AQ41" s="361"/>
      <c r="AR41" s="361"/>
      <c r="AS41" s="361"/>
      <c r="AT41" s="361"/>
      <c r="AU41" s="361"/>
      <c r="AV41" s="361"/>
      <c r="AW41" s="361"/>
      <c r="AX41" s="362"/>
      <c r="AY41" s="360"/>
      <c r="AZ41" s="361"/>
      <c r="BA41" s="361"/>
      <c r="BB41" s="362"/>
      <c r="BC41" s="351"/>
      <c r="BD41" s="352"/>
      <c r="BE41" s="352"/>
      <c r="BF41" s="353"/>
      <c r="BG41" s="369"/>
      <c r="BH41" s="370"/>
      <c r="BI41" s="370"/>
      <c r="BJ41" s="371"/>
      <c r="BK41" s="318"/>
      <c r="BL41" s="319"/>
      <c r="BM41" s="319"/>
      <c r="BN41" s="319"/>
      <c r="BO41" s="319"/>
      <c r="BP41" s="320"/>
      <c r="BQ41" s="318"/>
      <c r="BR41" s="319"/>
      <c r="BS41" s="319"/>
      <c r="BT41" s="319"/>
      <c r="BU41" s="319"/>
      <c r="BV41" s="319"/>
      <c r="BW41" s="320"/>
      <c r="BX41" s="318"/>
      <c r="BY41" s="319"/>
      <c r="BZ41" s="319"/>
      <c r="CA41" s="319"/>
      <c r="CB41" s="319"/>
      <c r="CC41" s="320"/>
      <c r="CD41" s="318"/>
      <c r="CE41" s="319"/>
      <c r="CF41" s="319"/>
      <c r="CG41" s="319"/>
      <c r="CH41" s="319"/>
      <c r="CI41" s="320"/>
    </row>
    <row r="42" spans="1:88" ht="18" customHeight="1" thickBot="1" x14ac:dyDescent="0.3">
      <c r="A42" s="75"/>
      <c r="B42" s="354"/>
      <c r="C42" s="355"/>
      <c r="D42" s="355"/>
      <c r="E42" s="355"/>
      <c r="F42" s="355"/>
      <c r="G42" s="355"/>
      <c r="H42" s="355"/>
      <c r="I42" s="355"/>
      <c r="J42" s="355"/>
      <c r="K42" s="355"/>
      <c r="L42" s="355"/>
      <c r="M42" s="355"/>
      <c r="N42" s="355"/>
      <c r="O42" s="355"/>
      <c r="P42" s="355"/>
      <c r="Q42" s="355"/>
      <c r="R42" s="355"/>
      <c r="S42" s="355"/>
      <c r="T42" s="355"/>
      <c r="U42" s="355"/>
      <c r="V42" s="355"/>
      <c r="W42" s="355"/>
      <c r="X42" s="355"/>
      <c r="Y42" s="356"/>
      <c r="Z42" s="354"/>
      <c r="AA42" s="355"/>
      <c r="AB42" s="355"/>
      <c r="AC42" s="355"/>
      <c r="AD42" s="356"/>
      <c r="AE42" s="363"/>
      <c r="AF42" s="364"/>
      <c r="AG42" s="364"/>
      <c r="AH42" s="364"/>
      <c r="AI42" s="364"/>
      <c r="AJ42" s="365"/>
      <c r="AK42" s="360"/>
      <c r="AL42" s="361"/>
      <c r="AM42" s="361"/>
      <c r="AN42" s="361"/>
      <c r="AO42" s="361"/>
      <c r="AP42" s="361"/>
      <c r="AQ42" s="361"/>
      <c r="AR42" s="361"/>
      <c r="AS42" s="361"/>
      <c r="AT42" s="361"/>
      <c r="AU42" s="361"/>
      <c r="AV42" s="361"/>
      <c r="AW42" s="361"/>
      <c r="AX42" s="362"/>
      <c r="AY42" s="360"/>
      <c r="AZ42" s="361"/>
      <c r="BA42" s="361"/>
      <c r="BB42" s="362"/>
      <c r="BC42" s="351"/>
      <c r="BD42" s="352"/>
      <c r="BE42" s="352"/>
      <c r="BF42" s="353"/>
      <c r="BG42" s="369"/>
      <c r="BH42" s="370"/>
      <c r="BI42" s="370"/>
      <c r="BJ42" s="371"/>
      <c r="BK42" s="318"/>
      <c r="BL42" s="319"/>
      <c r="BM42" s="319"/>
      <c r="BN42" s="319"/>
      <c r="BO42" s="319"/>
      <c r="BP42" s="320"/>
      <c r="BQ42" s="321"/>
      <c r="BR42" s="322"/>
      <c r="BS42" s="322"/>
      <c r="BT42" s="322"/>
      <c r="BU42" s="322"/>
      <c r="BV42" s="322"/>
      <c r="BW42" s="323"/>
      <c r="BX42" s="321"/>
      <c r="BY42" s="322"/>
      <c r="BZ42" s="322"/>
      <c r="CA42" s="322"/>
      <c r="CB42" s="322"/>
      <c r="CC42" s="323"/>
      <c r="CD42" s="321"/>
      <c r="CE42" s="322"/>
      <c r="CF42" s="322"/>
      <c r="CG42" s="322"/>
      <c r="CH42" s="322"/>
      <c r="CI42" s="323"/>
    </row>
    <row r="43" spans="1:88" ht="18" customHeight="1" x14ac:dyDescent="0.25">
      <c r="A43" s="75"/>
      <c r="B43" s="324" t="s">
        <v>792</v>
      </c>
      <c r="C43" s="325"/>
      <c r="D43" s="325"/>
      <c r="E43" s="325"/>
      <c r="F43" s="325"/>
      <c r="G43" s="325"/>
      <c r="H43" s="325"/>
      <c r="I43" s="325"/>
      <c r="J43" s="325"/>
      <c r="K43" s="325"/>
      <c r="L43" s="325"/>
      <c r="M43" s="325"/>
      <c r="N43" s="325"/>
      <c r="O43" s="325"/>
      <c r="P43" s="325"/>
      <c r="Q43" s="325"/>
      <c r="R43" s="325"/>
      <c r="S43" s="325"/>
      <c r="T43" s="325"/>
      <c r="U43" s="325"/>
      <c r="V43" s="325"/>
      <c r="W43" s="325"/>
      <c r="X43" s="325"/>
      <c r="Y43" s="326"/>
      <c r="Z43" s="333" t="s">
        <v>800</v>
      </c>
      <c r="AA43" s="334"/>
      <c r="AB43" s="334"/>
      <c r="AC43" s="334"/>
      <c r="AD43" s="335"/>
      <c r="AE43" s="333">
        <v>1</v>
      </c>
      <c r="AF43" s="334"/>
      <c r="AG43" s="334"/>
      <c r="AH43" s="334"/>
      <c r="AI43" s="334"/>
      <c r="AJ43" s="334"/>
      <c r="AK43" s="342" t="s">
        <v>5</v>
      </c>
      <c r="AL43" s="343"/>
      <c r="AM43" s="343"/>
      <c r="AN43" s="343"/>
      <c r="AO43" s="343"/>
      <c r="AP43" s="343"/>
      <c r="AQ43" s="343"/>
      <c r="AR43" s="343"/>
      <c r="AS43" s="343"/>
      <c r="AT43" s="343"/>
      <c r="AU43" s="343"/>
      <c r="AV43" s="343"/>
      <c r="AW43" s="343"/>
      <c r="AX43" s="344"/>
      <c r="AY43" s="409">
        <v>266</v>
      </c>
      <c r="AZ43" s="346"/>
      <c r="BA43" s="346"/>
      <c r="BB43" s="410"/>
      <c r="BC43" s="345">
        <f>+$AE$43*AY43</f>
        <v>266</v>
      </c>
      <c r="BD43" s="346"/>
      <c r="BE43" s="346"/>
      <c r="BF43" s="347"/>
      <c r="BG43" s="285">
        <v>6778</v>
      </c>
      <c r="BH43" s="286"/>
      <c r="BI43" s="286"/>
      <c r="BJ43" s="287"/>
      <c r="BK43" s="288">
        <f>+AY43*BG43</f>
        <v>1802948</v>
      </c>
      <c r="BL43" s="289"/>
      <c r="BM43" s="289"/>
      <c r="BN43" s="289"/>
      <c r="BO43" s="289"/>
      <c r="BP43" s="290"/>
      <c r="BQ43" s="291">
        <v>35000000</v>
      </c>
      <c r="BR43" s="292"/>
      <c r="BS43" s="292"/>
      <c r="BT43" s="292"/>
      <c r="BU43" s="292"/>
      <c r="BV43" s="292"/>
      <c r="BW43" s="293"/>
      <c r="BX43" s="291">
        <f>+(((BK45+BQ43)*15)/85)</f>
        <v>8606454.6829411779</v>
      </c>
      <c r="BY43" s="292"/>
      <c r="BZ43" s="292"/>
      <c r="CA43" s="292"/>
      <c r="CB43" s="292"/>
      <c r="CC43" s="293"/>
      <c r="CD43" s="291">
        <f>+BK45+BQ43+BX43</f>
        <v>57376364.552941181</v>
      </c>
      <c r="CE43" s="292"/>
      <c r="CF43" s="292"/>
      <c r="CG43" s="292"/>
      <c r="CH43" s="292"/>
      <c r="CI43" s="293"/>
    </row>
    <row r="44" spans="1:88" ht="18" customHeight="1" thickBot="1" x14ac:dyDescent="0.3">
      <c r="A44" s="75"/>
      <c r="B44" s="327"/>
      <c r="C44" s="328"/>
      <c r="D44" s="328"/>
      <c r="E44" s="328"/>
      <c r="F44" s="328"/>
      <c r="G44" s="328"/>
      <c r="H44" s="328"/>
      <c r="I44" s="328"/>
      <c r="J44" s="328"/>
      <c r="K44" s="328"/>
      <c r="L44" s="328"/>
      <c r="M44" s="328"/>
      <c r="N44" s="328"/>
      <c r="O44" s="328"/>
      <c r="P44" s="328"/>
      <c r="Q44" s="328"/>
      <c r="R44" s="328"/>
      <c r="S44" s="328"/>
      <c r="T44" s="328"/>
      <c r="U44" s="328"/>
      <c r="V44" s="328"/>
      <c r="W44" s="328"/>
      <c r="X44" s="328"/>
      <c r="Y44" s="329"/>
      <c r="Z44" s="336"/>
      <c r="AA44" s="337"/>
      <c r="AB44" s="337"/>
      <c r="AC44" s="337"/>
      <c r="AD44" s="338"/>
      <c r="AE44" s="336"/>
      <c r="AF44" s="337"/>
      <c r="AG44" s="337"/>
      <c r="AH44" s="337"/>
      <c r="AI44" s="337"/>
      <c r="AJ44" s="337"/>
      <c r="AK44" s="392" t="s">
        <v>17</v>
      </c>
      <c r="AL44" s="393"/>
      <c r="AM44" s="393"/>
      <c r="AN44" s="393"/>
      <c r="AO44" s="393"/>
      <c r="AP44" s="393"/>
      <c r="AQ44" s="393"/>
      <c r="AR44" s="393"/>
      <c r="AS44" s="393"/>
      <c r="AT44" s="393"/>
      <c r="AU44" s="393"/>
      <c r="AV44" s="393"/>
      <c r="AW44" s="393"/>
      <c r="AX44" s="394"/>
      <c r="AY44" s="407">
        <v>1870.13</v>
      </c>
      <c r="AZ44" s="304"/>
      <c r="BA44" s="304"/>
      <c r="BB44" s="408"/>
      <c r="BC44" s="306">
        <f t="shared" ref="BC44" si="2">+$AE$43*AY44</f>
        <v>1870.13</v>
      </c>
      <c r="BD44" s="307"/>
      <c r="BE44" s="307"/>
      <c r="BF44" s="308"/>
      <c r="BG44" s="309">
        <v>6399</v>
      </c>
      <c r="BH44" s="310"/>
      <c r="BI44" s="310"/>
      <c r="BJ44" s="311"/>
      <c r="BK44" s="312">
        <f t="shared" ref="BK44" si="3">+AY44*BG44</f>
        <v>11966961.870000001</v>
      </c>
      <c r="BL44" s="313"/>
      <c r="BM44" s="313"/>
      <c r="BN44" s="313"/>
      <c r="BO44" s="313"/>
      <c r="BP44" s="314"/>
      <c r="BQ44" s="294"/>
      <c r="BR44" s="295"/>
      <c r="BS44" s="295"/>
      <c r="BT44" s="295"/>
      <c r="BU44" s="295"/>
      <c r="BV44" s="295"/>
      <c r="BW44" s="296"/>
      <c r="BX44" s="294"/>
      <c r="BY44" s="295"/>
      <c r="BZ44" s="295"/>
      <c r="CA44" s="295"/>
      <c r="CB44" s="295"/>
      <c r="CC44" s="296"/>
      <c r="CD44" s="294"/>
      <c r="CE44" s="295"/>
      <c r="CF44" s="295"/>
      <c r="CG44" s="295"/>
      <c r="CH44" s="295"/>
      <c r="CI44" s="296"/>
    </row>
    <row r="45" spans="1:88" ht="18" customHeight="1" thickBot="1" x14ac:dyDescent="0.3">
      <c r="A45" s="75"/>
      <c r="B45" s="377"/>
      <c r="C45" s="378"/>
      <c r="D45" s="378"/>
      <c r="E45" s="378"/>
      <c r="F45" s="378"/>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s="378"/>
      <c r="AG45" s="378"/>
      <c r="AH45" s="378"/>
      <c r="AI45" s="378"/>
      <c r="AJ45" s="379"/>
      <c r="AK45" s="380" t="s">
        <v>3</v>
      </c>
      <c r="AL45" s="381"/>
      <c r="AM45" s="381"/>
      <c r="AN45" s="381"/>
      <c r="AO45" s="381"/>
      <c r="AP45" s="381"/>
      <c r="AQ45" s="381"/>
      <c r="AR45" s="381"/>
      <c r="AS45" s="381"/>
      <c r="AT45" s="381"/>
      <c r="AU45" s="381"/>
      <c r="AV45" s="381"/>
      <c r="AW45" s="381"/>
      <c r="AX45" s="381"/>
      <c r="AY45" s="382"/>
      <c r="AZ45" s="382"/>
      <c r="BA45" s="382"/>
      <c r="BB45" s="382"/>
      <c r="BC45" s="382"/>
      <c r="BD45" s="382"/>
      <c r="BE45" s="382"/>
      <c r="BF45" s="382"/>
      <c r="BG45" s="382"/>
      <c r="BH45" s="382"/>
      <c r="BI45" s="382"/>
      <c r="BJ45" s="383"/>
      <c r="BK45" s="384">
        <f>SUM(BK43:BK44)</f>
        <v>13769909.870000001</v>
      </c>
      <c r="BL45" s="385"/>
      <c r="BM45" s="385"/>
      <c r="BN45" s="385"/>
      <c r="BO45" s="385"/>
      <c r="BP45" s="386"/>
      <c r="BQ45" s="387" t="s">
        <v>100</v>
      </c>
      <c r="BR45" s="388"/>
      <c r="BS45" s="388"/>
      <c r="BT45" s="388"/>
      <c r="BU45" s="388"/>
      <c r="BV45" s="388"/>
      <c r="BW45" s="388"/>
      <c r="BX45" s="388"/>
      <c r="BY45" s="388"/>
      <c r="BZ45" s="388"/>
      <c r="CA45" s="388"/>
      <c r="CB45" s="388"/>
      <c r="CC45" s="389"/>
      <c r="CD45" s="390">
        <f>+CD43*AE43</f>
        <v>57376364.552941181</v>
      </c>
      <c r="CE45" s="390"/>
      <c r="CF45" s="390"/>
      <c r="CG45" s="390"/>
      <c r="CH45" s="390"/>
      <c r="CI45" s="391"/>
    </row>
    <row r="46" spans="1:88" ht="18" customHeight="1" thickBot="1" x14ac:dyDescent="0.3">
      <c r="A46" s="75"/>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6"/>
      <c r="AJ46" s="76"/>
      <c r="BG46" s="78"/>
      <c r="BH46" s="78"/>
      <c r="BI46" s="78"/>
      <c r="BJ46" s="78"/>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row>
    <row r="47" spans="1:88" ht="18" customHeight="1" x14ac:dyDescent="0.25">
      <c r="A47" s="75"/>
      <c r="B47" s="348" t="s">
        <v>0</v>
      </c>
      <c r="C47" s="349"/>
      <c r="D47" s="349"/>
      <c r="E47" s="349"/>
      <c r="F47" s="349"/>
      <c r="G47" s="349"/>
      <c r="H47" s="349"/>
      <c r="I47" s="349"/>
      <c r="J47" s="349"/>
      <c r="K47" s="349"/>
      <c r="L47" s="349"/>
      <c r="M47" s="349"/>
      <c r="N47" s="349"/>
      <c r="O47" s="349"/>
      <c r="P47" s="349"/>
      <c r="Q47" s="349"/>
      <c r="R47" s="349"/>
      <c r="S47" s="349"/>
      <c r="T47" s="349"/>
      <c r="U47" s="349"/>
      <c r="V47" s="349"/>
      <c r="W47" s="349"/>
      <c r="X47" s="349"/>
      <c r="Y47" s="350"/>
      <c r="Z47" s="348" t="s">
        <v>80</v>
      </c>
      <c r="AA47" s="349"/>
      <c r="AB47" s="349"/>
      <c r="AC47" s="349"/>
      <c r="AD47" s="350"/>
      <c r="AE47" s="357" t="s">
        <v>79</v>
      </c>
      <c r="AF47" s="358"/>
      <c r="AG47" s="358"/>
      <c r="AH47" s="358"/>
      <c r="AI47" s="358"/>
      <c r="AJ47" s="359"/>
      <c r="AK47" s="357" t="s">
        <v>81</v>
      </c>
      <c r="AL47" s="358"/>
      <c r="AM47" s="358"/>
      <c r="AN47" s="358"/>
      <c r="AO47" s="358"/>
      <c r="AP47" s="358"/>
      <c r="AQ47" s="358"/>
      <c r="AR47" s="358"/>
      <c r="AS47" s="358"/>
      <c r="AT47" s="358"/>
      <c r="AU47" s="358"/>
      <c r="AV47" s="358"/>
      <c r="AW47" s="358"/>
      <c r="AX47" s="359"/>
      <c r="AY47" s="357" t="s">
        <v>1</v>
      </c>
      <c r="AZ47" s="358"/>
      <c r="BA47" s="358"/>
      <c r="BB47" s="359"/>
      <c r="BC47" s="348" t="s">
        <v>104</v>
      </c>
      <c r="BD47" s="349"/>
      <c r="BE47" s="349"/>
      <c r="BF47" s="350"/>
      <c r="BG47" s="366" t="s">
        <v>82</v>
      </c>
      <c r="BH47" s="367"/>
      <c r="BI47" s="367"/>
      <c r="BJ47" s="368"/>
      <c r="BK47" s="315" t="s">
        <v>99</v>
      </c>
      <c r="BL47" s="316"/>
      <c r="BM47" s="316"/>
      <c r="BN47" s="316"/>
      <c r="BO47" s="316"/>
      <c r="BP47" s="317"/>
      <c r="BQ47" s="315" t="s">
        <v>83</v>
      </c>
      <c r="BR47" s="316"/>
      <c r="BS47" s="316"/>
      <c r="BT47" s="316"/>
      <c r="BU47" s="316"/>
      <c r="BV47" s="316"/>
      <c r="BW47" s="317"/>
      <c r="BX47" s="315" t="s">
        <v>84</v>
      </c>
      <c r="BY47" s="316"/>
      <c r="BZ47" s="316"/>
      <c r="CA47" s="316"/>
      <c r="CB47" s="316"/>
      <c r="CC47" s="317"/>
      <c r="CD47" s="315" t="s">
        <v>85</v>
      </c>
      <c r="CE47" s="316"/>
      <c r="CF47" s="316"/>
      <c r="CG47" s="316"/>
      <c r="CH47" s="316"/>
      <c r="CI47" s="317"/>
    </row>
    <row r="48" spans="1:88" ht="18" customHeight="1" x14ac:dyDescent="0.25">
      <c r="A48" s="75"/>
      <c r="B48" s="351"/>
      <c r="C48" s="352"/>
      <c r="D48" s="352"/>
      <c r="E48" s="352"/>
      <c r="F48" s="352"/>
      <c r="G48" s="352"/>
      <c r="H48" s="352"/>
      <c r="I48" s="352"/>
      <c r="J48" s="352"/>
      <c r="K48" s="352"/>
      <c r="L48" s="352"/>
      <c r="M48" s="352"/>
      <c r="N48" s="352"/>
      <c r="O48" s="352"/>
      <c r="P48" s="352"/>
      <c r="Q48" s="352"/>
      <c r="R48" s="352"/>
      <c r="S48" s="352"/>
      <c r="T48" s="352"/>
      <c r="U48" s="352"/>
      <c r="V48" s="352"/>
      <c r="W48" s="352"/>
      <c r="X48" s="352"/>
      <c r="Y48" s="353"/>
      <c r="Z48" s="351"/>
      <c r="AA48" s="352"/>
      <c r="AB48" s="352"/>
      <c r="AC48" s="352"/>
      <c r="AD48" s="353"/>
      <c r="AE48" s="360"/>
      <c r="AF48" s="361"/>
      <c r="AG48" s="361"/>
      <c r="AH48" s="361"/>
      <c r="AI48" s="361"/>
      <c r="AJ48" s="362"/>
      <c r="AK48" s="360"/>
      <c r="AL48" s="361"/>
      <c r="AM48" s="361"/>
      <c r="AN48" s="361"/>
      <c r="AO48" s="361"/>
      <c r="AP48" s="361"/>
      <c r="AQ48" s="361"/>
      <c r="AR48" s="361"/>
      <c r="AS48" s="361"/>
      <c r="AT48" s="361"/>
      <c r="AU48" s="361"/>
      <c r="AV48" s="361"/>
      <c r="AW48" s="361"/>
      <c r="AX48" s="362"/>
      <c r="AY48" s="360"/>
      <c r="AZ48" s="361"/>
      <c r="BA48" s="361"/>
      <c r="BB48" s="362"/>
      <c r="BC48" s="351"/>
      <c r="BD48" s="352"/>
      <c r="BE48" s="352"/>
      <c r="BF48" s="353"/>
      <c r="BG48" s="369"/>
      <c r="BH48" s="370"/>
      <c r="BI48" s="370"/>
      <c r="BJ48" s="371"/>
      <c r="BK48" s="318"/>
      <c r="BL48" s="319"/>
      <c r="BM48" s="319"/>
      <c r="BN48" s="319"/>
      <c r="BO48" s="319"/>
      <c r="BP48" s="320"/>
      <c r="BQ48" s="318"/>
      <c r="BR48" s="319"/>
      <c r="BS48" s="319"/>
      <c r="BT48" s="319"/>
      <c r="BU48" s="319"/>
      <c r="BV48" s="319"/>
      <c r="BW48" s="320"/>
      <c r="BX48" s="318"/>
      <c r="BY48" s="319"/>
      <c r="BZ48" s="319"/>
      <c r="CA48" s="319"/>
      <c r="CB48" s="319"/>
      <c r="CC48" s="320"/>
      <c r="CD48" s="318"/>
      <c r="CE48" s="319"/>
      <c r="CF48" s="319"/>
      <c r="CG48" s="319"/>
      <c r="CH48" s="319"/>
      <c r="CI48" s="320"/>
    </row>
    <row r="49" spans="1:87" ht="18" customHeight="1" thickBot="1" x14ac:dyDescent="0.3">
      <c r="A49" s="75"/>
      <c r="B49" s="354"/>
      <c r="C49" s="355"/>
      <c r="D49" s="355"/>
      <c r="E49" s="355"/>
      <c r="F49" s="355"/>
      <c r="G49" s="355"/>
      <c r="H49" s="355"/>
      <c r="I49" s="355"/>
      <c r="J49" s="355"/>
      <c r="K49" s="355"/>
      <c r="L49" s="355"/>
      <c r="M49" s="355"/>
      <c r="N49" s="355"/>
      <c r="O49" s="355"/>
      <c r="P49" s="355"/>
      <c r="Q49" s="355"/>
      <c r="R49" s="355"/>
      <c r="S49" s="355"/>
      <c r="T49" s="355"/>
      <c r="U49" s="355"/>
      <c r="V49" s="355"/>
      <c r="W49" s="355"/>
      <c r="X49" s="355"/>
      <c r="Y49" s="356"/>
      <c r="Z49" s="354"/>
      <c r="AA49" s="355"/>
      <c r="AB49" s="355"/>
      <c r="AC49" s="355"/>
      <c r="AD49" s="356"/>
      <c r="AE49" s="363"/>
      <c r="AF49" s="364"/>
      <c r="AG49" s="364"/>
      <c r="AH49" s="364"/>
      <c r="AI49" s="364"/>
      <c r="AJ49" s="365"/>
      <c r="AK49" s="360"/>
      <c r="AL49" s="361"/>
      <c r="AM49" s="361"/>
      <c r="AN49" s="361"/>
      <c r="AO49" s="361"/>
      <c r="AP49" s="361"/>
      <c r="AQ49" s="361"/>
      <c r="AR49" s="361"/>
      <c r="AS49" s="361"/>
      <c r="AT49" s="361"/>
      <c r="AU49" s="361"/>
      <c r="AV49" s="361"/>
      <c r="AW49" s="361"/>
      <c r="AX49" s="362"/>
      <c r="AY49" s="360"/>
      <c r="AZ49" s="361"/>
      <c r="BA49" s="361"/>
      <c r="BB49" s="362"/>
      <c r="BC49" s="351"/>
      <c r="BD49" s="352"/>
      <c r="BE49" s="352"/>
      <c r="BF49" s="353"/>
      <c r="BG49" s="369"/>
      <c r="BH49" s="370"/>
      <c r="BI49" s="370"/>
      <c r="BJ49" s="371"/>
      <c r="BK49" s="318"/>
      <c r="BL49" s="319"/>
      <c r="BM49" s="319"/>
      <c r="BN49" s="319"/>
      <c r="BO49" s="319"/>
      <c r="BP49" s="320"/>
      <c r="BQ49" s="321"/>
      <c r="BR49" s="322"/>
      <c r="BS49" s="322"/>
      <c r="BT49" s="322"/>
      <c r="BU49" s="322"/>
      <c r="BV49" s="322"/>
      <c r="BW49" s="323"/>
      <c r="BX49" s="321"/>
      <c r="BY49" s="322"/>
      <c r="BZ49" s="322"/>
      <c r="CA49" s="322"/>
      <c r="CB49" s="322"/>
      <c r="CC49" s="323"/>
      <c r="CD49" s="321"/>
      <c r="CE49" s="322"/>
      <c r="CF49" s="322"/>
      <c r="CG49" s="322"/>
      <c r="CH49" s="322"/>
      <c r="CI49" s="323"/>
    </row>
    <row r="50" spans="1:87" ht="18" customHeight="1" x14ac:dyDescent="0.25">
      <c r="A50" s="75"/>
      <c r="B50" s="324" t="s">
        <v>793</v>
      </c>
      <c r="C50" s="325"/>
      <c r="D50" s="325"/>
      <c r="E50" s="325"/>
      <c r="F50" s="325"/>
      <c r="G50" s="325"/>
      <c r="H50" s="325"/>
      <c r="I50" s="325"/>
      <c r="J50" s="325"/>
      <c r="K50" s="325"/>
      <c r="L50" s="325"/>
      <c r="M50" s="325"/>
      <c r="N50" s="325"/>
      <c r="O50" s="325"/>
      <c r="P50" s="325"/>
      <c r="Q50" s="325"/>
      <c r="R50" s="325"/>
      <c r="S50" s="325"/>
      <c r="T50" s="325"/>
      <c r="U50" s="325"/>
      <c r="V50" s="325"/>
      <c r="W50" s="325"/>
      <c r="X50" s="325"/>
      <c r="Y50" s="326"/>
      <c r="Z50" s="333" t="s">
        <v>801</v>
      </c>
      <c r="AA50" s="334"/>
      <c r="AB50" s="334"/>
      <c r="AC50" s="334"/>
      <c r="AD50" s="335"/>
      <c r="AE50" s="333">
        <v>6</v>
      </c>
      <c r="AF50" s="334"/>
      <c r="AG50" s="334"/>
      <c r="AH50" s="334"/>
      <c r="AI50" s="334"/>
      <c r="AJ50" s="334"/>
      <c r="AK50" s="342" t="s">
        <v>41</v>
      </c>
      <c r="AL50" s="343"/>
      <c r="AM50" s="343"/>
      <c r="AN50" s="343"/>
      <c r="AO50" s="343"/>
      <c r="AP50" s="343"/>
      <c r="AQ50" s="343"/>
      <c r="AR50" s="343"/>
      <c r="AS50" s="343"/>
      <c r="AT50" s="343"/>
      <c r="AU50" s="343"/>
      <c r="AV50" s="343"/>
      <c r="AW50" s="343"/>
      <c r="AX50" s="344"/>
      <c r="AY50" s="409">
        <v>0.25</v>
      </c>
      <c r="AZ50" s="346"/>
      <c r="BA50" s="346"/>
      <c r="BB50" s="410"/>
      <c r="BC50" s="345">
        <f>+$AE$50*AY50</f>
        <v>1.5</v>
      </c>
      <c r="BD50" s="346"/>
      <c r="BE50" s="346"/>
      <c r="BF50" s="347"/>
      <c r="BG50" s="285">
        <v>22629</v>
      </c>
      <c r="BH50" s="286"/>
      <c r="BI50" s="286"/>
      <c r="BJ50" s="287"/>
      <c r="BK50" s="288">
        <f>+AY50*BG50</f>
        <v>5657.25</v>
      </c>
      <c r="BL50" s="289"/>
      <c r="BM50" s="289"/>
      <c r="BN50" s="289"/>
      <c r="BO50" s="289"/>
      <c r="BP50" s="290"/>
      <c r="BQ50" s="291">
        <v>1000</v>
      </c>
      <c r="BR50" s="292"/>
      <c r="BS50" s="292"/>
      <c r="BT50" s="292"/>
      <c r="BU50" s="292"/>
      <c r="BV50" s="292"/>
      <c r="BW50" s="293"/>
      <c r="BX50" s="291">
        <f>+(((BK61+BQ50)*15)/85)</f>
        <v>11161.14705882353</v>
      </c>
      <c r="BY50" s="292"/>
      <c r="BZ50" s="292"/>
      <c r="CA50" s="292"/>
      <c r="CB50" s="292"/>
      <c r="CC50" s="293"/>
      <c r="CD50" s="291">
        <f>+BK61+BQ50+BX50</f>
        <v>74407.647058823524</v>
      </c>
      <c r="CE50" s="292"/>
      <c r="CF50" s="292"/>
      <c r="CG50" s="292"/>
      <c r="CH50" s="292"/>
      <c r="CI50" s="293"/>
    </row>
    <row r="51" spans="1:87" ht="18" customHeight="1" x14ac:dyDescent="0.25">
      <c r="A51" s="75"/>
      <c r="B51" s="327"/>
      <c r="C51" s="328"/>
      <c r="D51" s="328"/>
      <c r="E51" s="328"/>
      <c r="F51" s="328"/>
      <c r="G51" s="328"/>
      <c r="H51" s="328"/>
      <c r="I51" s="328"/>
      <c r="J51" s="328"/>
      <c r="K51" s="328"/>
      <c r="L51" s="328"/>
      <c r="M51" s="328"/>
      <c r="N51" s="328"/>
      <c r="O51" s="328"/>
      <c r="P51" s="328"/>
      <c r="Q51" s="328"/>
      <c r="R51" s="328"/>
      <c r="S51" s="328"/>
      <c r="T51" s="328"/>
      <c r="U51" s="328"/>
      <c r="V51" s="328"/>
      <c r="W51" s="328"/>
      <c r="X51" s="328"/>
      <c r="Y51" s="329"/>
      <c r="Z51" s="336"/>
      <c r="AA51" s="337"/>
      <c r="AB51" s="337"/>
      <c r="AC51" s="337"/>
      <c r="AD51" s="338"/>
      <c r="AE51" s="336"/>
      <c r="AF51" s="337"/>
      <c r="AG51" s="337"/>
      <c r="AH51" s="337"/>
      <c r="AI51" s="337"/>
      <c r="AJ51" s="337"/>
      <c r="AK51" s="300" t="s">
        <v>23</v>
      </c>
      <c r="AL51" s="301"/>
      <c r="AM51" s="301"/>
      <c r="AN51" s="301"/>
      <c r="AO51" s="301"/>
      <c r="AP51" s="301"/>
      <c r="AQ51" s="301"/>
      <c r="AR51" s="301"/>
      <c r="AS51" s="301"/>
      <c r="AT51" s="301"/>
      <c r="AU51" s="301"/>
      <c r="AV51" s="301"/>
      <c r="AW51" s="301"/>
      <c r="AX51" s="302"/>
      <c r="AY51" s="306">
        <v>0.25</v>
      </c>
      <c r="AZ51" s="307"/>
      <c r="BA51" s="307"/>
      <c r="BB51" s="308"/>
      <c r="BC51" s="306">
        <f t="shared" ref="BC51:BC60" si="4">+$AE$50*AY51</f>
        <v>1.5</v>
      </c>
      <c r="BD51" s="307"/>
      <c r="BE51" s="307"/>
      <c r="BF51" s="308"/>
      <c r="BG51" s="309">
        <v>7925</v>
      </c>
      <c r="BH51" s="310"/>
      <c r="BI51" s="310"/>
      <c r="BJ51" s="311"/>
      <c r="BK51" s="312">
        <f t="shared" ref="BK51:BK60" si="5">+AY51*BG51</f>
        <v>1981.25</v>
      </c>
      <c r="BL51" s="313"/>
      <c r="BM51" s="313"/>
      <c r="BN51" s="313"/>
      <c r="BO51" s="313"/>
      <c r="BP51" s="314"/>
      <c r="BQ51" s="294"/>
      <c r="BR51" s="295"/>
      <c r="BS51" s="295"/>
      <c r="BT51" s="295"/>
      <c r="BU51" s="295"/>
      <c r="BV51" s="295"/>
      <c r="BW51" s="296"/>
      <c r="BX51" s="294"/>
      <c r="BY51" s="295"/>
      <c r="BZ51" s="295"/>
      <c r="CA51" s="295"/>
      <c r="CB51" s="295"/>
      <c r="CC51" s="296"/>
      <c r="CD51" s="294"/>
      <c r="CE51" s="295"/>
      <c r="CF51" s="295"/>
      <c r="CG51" s="295"/>
      <c r="CH51" s="295"/>
      <c r="CI51" s="296"/>
    </row>
    <row r="52" spans="1:87" ht="18" customHeight="1" x14ac:dyDescent="0.25">
      <c r="A52" s="75"/>
      <c r="B52" s="327"/>
      <c r="C52" s="328"/>
      <c r="D52" s="328"/>
      <c r="E52" s="328"/>
      <c r="F52" s="328"/>
      <c r="G52" s="328"/>
      <c r="H52" s="328"/>
      <c r="I52" s="328"/>
      <c r="J52" s="328"/>
      <c r="K52" s="328"/>
      <c r="L52" s="328"/>
      <c r="M52" s="328"/>
      <c r="N52" s="328"/>
      <c r="O52" s="328"/>
      <c r="P52" s="328"/>
      <c r="Q52" s="328"/>
      <c r="R52" s="328"/>
      <c r="S52" s="328"/>
      <c r="T52" s="328"/>
      <c r="U52" s="328"/>
      <c r="V52" s="328"/>
      <c r="W52" s="328"/>
      <c r="X52" s="328"/>
      <c r="Y52" s="329"/>
      <c r="Z52" s="336"/>
      <c r="AA52" s="337"/>
      <c r="AB52" s="337"/>
      <c r="AC52" s="337"/>
      <c r="AD52" s="338"/>
      <c r="AE52" s="336"/>
      <c r="AF52" s="337"/>
      <c r="AG52" s="337"/>
      <c r="AH52" s="337"/>
      <c r="AI52" s="337"/>
      <c r="AJ52" s="337"/>
      <c r="AK52" s="300" t="s">
        <v>527</v>
      </c>
      <c r="AL52" s="301"/>
      <c r="AM52" s="301"/>
      <c r="AN52" s="301"/>
      <c r="AO52" s="301"/>
      <c r="AP52" s="301"/>
      <c r="AQ52" s="301"/>
      <c r="AR52" s="301"/>
      <c r="AS52" s="301"/>
      <c r="AT52" s="301"/>
      <c r="AU52" s="301"/>
      <c r="AV52" s="301"/>
      <c r="AW52" s="301"/>
      <c r="AX52" s="302"/>
      <c r="AY52" s="306">
        <v>0.5</v>
      </c>
      <c r="AZ52" s="307"/>
      <c r="BA52" s="307"/>
      <c r="BB52" s="308"/>
      <c r="BC52" s="306">
        <f t="shared" si="4"/>
        <v>3</v>
      </c>
      <c r="BD52" s="307"/>
      <c r="BE52" s="307"/>
      <c r="BF52" s="308"/>
      <c r="BG52" s="309">
        <v>18911</v>
      </c>
      <c r="BH52" s="310"/>
      <c r="BI52" s="310"/>
      <c r="BJ52" s="311"/>
      <c r="BK52" s="312">
        <f t="shared" si="5"/>
        <v>9455.5</v>
      </c>
      <c r="BL52" s="313"/>
      <c r="BM52" s="313"/>
      <c r="BN52" s="313"/>
      <c r="BO52" s="313"/>
      <c r="BP52" s="314"/>
      <c r="BQ52" s="294"/>
      <c r="BR52" s="295"/>
      <c r="BS52" s="295"/>
      <c r="BT52" s="295"/>
      <c r="BU52" s="295"/>
      <c r="BV52" s="295"/>
      <c r="BW52" s="296"/>
      <c r="BX52" s="294"/>
      <c r="BY52" s="295"/>
      <c r="BZ52" s="295"/>
      <c r="CA52" s="295"/>
      <c r="CB52" s="295"/>
      <c r="CC52" s="296"/>
      <c r="CD52" s="294"/>
      <c r="CE52" s="295"/>
      <c r="CF52" s="295"/>
      <c r="CG52" s="295"/>
      <c r="CH52" s="295"/>
      <c r="CI52" s="296"/>
    </row>
    <row r="53" spans="1:87" ht="18" customHeight="1" x14ac:dyDescent="0.25">
      <c r="A53" s="75"/>
      <c r="B53" s="327"/>
      <c r="C53" s="328"/>
      <c r="D53" s="328"/>
      <c r="E53" s="328"/>
      <c r="F53" s="328"/>
      <c r="G53" s="328"/>
      <c r="H53" s="328"/>
      <c r="I53" s="328"/>
      <c r="J53" s="328"/>
      <c r="K53" s="328"/>
      <c r="L53" s="328"/>
      <c r="M53" s="328"/>
      <c r="N53" s="328"/>
      <c r="O53" s="328"/>
      <c r="P53" s="328"/>
      <c r="Q53" s="328"/>
      <c r="R53" s="328"/>
      <c r="S53" s="328"/>
      <c r="T53" s="328"/>
      <c r="U53" s="328"/>
      <c r="V53" s="328"/>
      <c r="W53" s="328"/>
      <c r="X53" s="328"/>
      <c r="Y53" s="329"/>
      <c r="Z53" s="336"/>
      <c r="AA53" s="337"/>
      <c r="AB53" s="337"/>
      <c r="AC53" s="337"/>
      <c r="AD53" s="338"/>
      <c r="AE53" s="336"/>
      <c r="AF53" s="337"/>
      <c r="AG53" s="337"/>
      <c r="AH53" s="337"/>
      <c r="AI53" s="337"/>
      <c r="AJ53" s="337"/>
      <c r="AK53" s="300" t="s">
        <v>13</v>
      </c>
      <c r="AL53" s="301"/>
      <c r="AM53" s="301"/>
      <c r="AN53" s="301"/>
      <c r="AO53" s="301"/>
      <c r="AP53" s="301"/>
      <c r="AQ53" s="301"/>
      <c r="AR53" s="301"/>
      <c r="AS53" s="301"/>
      <c r="AT53" s="301"/>
      <c r="AU53" s="301"/>
      <c r="AV53" s="301"/>
      <c r="AW53" s="301"/>
      <c r="AX53" s="302"/>
      <c r="AY53" s="306">
        <v>0.25</v>
      </c>
      <c r="AZ53" s="307"/>
      <c r="BA53" s="307"/>
      <c r="BB53" s="308"/>
      <c r="BC53" s="306">
        <f t="shared" si="4"/>
        <v>1.5</v>
      </c>
      <c r="BD53" s="307"/>
      <c r="BE53" s="307"/>
      <c r="BF53" s="308"/>
      <c r="BG53" s="309">
        <v>40826</v>
      </c>
      <c r="BH53" s="310"/>
      <c r="BI53" s="310"/>
      <c r="BJ53" s="311"/>
      <c r="BK53" s="312">
        <f t="shared" si="5"/>
        <v>10206.5</v>
      </c>
      <c r="BL53" s="313"/>
      <c r="BM53" s="313"/>
      <c r="BN53" s="313"/>
      <c r="BO53" s="313"/>
      <c r="BP53" s="314"/>
      <c r="BQ53" s="294"/>
      <c r="BR53" s="295"/>
      <c r="BS53" s="295"/>
      <c r="BT53" s="295"/>
      <c r="BU53" s="295"/>
      <c r="BV53" s="295"/>
      <c r="BW53" s="296"/>
      <c r="BX53" s="294"/>
      <c r="BY53" s="295"/>
      <c r="BZ53" s="295"/>
      <c r="CA53" s="295"/>
      <c r="CB53" s="295"/>
      <c r="CC53" s="296"/>
      <c r="CD53" s="294"/>
      <c r="CE53" s="295"/>
      <c r="CF53" s="295"/>
      <c r="CG53" s="295"/>
      <c r="CH53" s="295"/>
      <c r="CI53" s="296"/>
    </row>
    <row r="54" spans="1:87" ht="18" customHeight="1" x14ac:dyDescent="0.25">
      <c r="A54" s="75"/>
      <c r="B54" s="327"/>
      <c r="C54" s="328"/>
      <c r="D54" s="328"/>
      <c r="E54" s="328"/>
      <c r="F54" s="328"/>
      <c r="G54" s="328"/>
      <c r="H54" s="328"/>
      <c r="I54" s="328"/>
      <c r="J54" s="328"/>
      <c r="K54" s="328"/>
      <c r="L54" s="328"/>
      <c r="M54" s="328"/>
      <c r="N54" s="328"/>
      <c r="O54" s="328"/>
      <c r="P54" s="328"/>
      <c r="Q54" s="328"/>
      <c r="R54" s="328"/>
      <c r="S54" s="328"/>
      <c r="T54" s="328"/>
      <c r="U54" s="328"/>
      <c r="V54" s="328"/>
      <c r="W54" s="328"/>
      <c r="X54" s="328"/>
      <c r="Y54" s="329"/>
      <c r="Z54" s="336"/>
      <c r="AA54" s="337"/>
      <c r="AB54" s="337"/>
      <c r="AC54" s="337"/>
      <c r="AD54" s="338"/>
      <c r="AE54" s="336"/>
      <c r="AF54" s="337"/>
      <c r="AG54" s="337"/>
      <c r="AH54" s="337"/>
      <c r="AI54" s="337"/>
      <c r="AJ54" s="337"/>
      <c r="AK54" s="300" t="s">
        <v>40</v>
      </c>
      <c r="AL54" s="301"/>
      <c r="AM54" s="301"/>
      <c r="AN54" s="301"/>
      <c r="AO54" s="301"/>
      <c r="AP54" s="301"/>
      <c r="AQ54" s="301"/>
      <c r="AR54" s="301"/>
      <c r="AS54" s="301"/>
      <c r="AT54" s="301"/>
      <c r="AU54" s="301"/>
      <c r="AV54" s="301"/>
      <c r="AW54" s="301"/>
      <c r="AX54" s="302"/>
      <c r="AY54" s="306">
        <v>0.25</v>
      </c>
      <c r="AZ54" s="307"/>
      <c r="BA54" s="307"/>
      <c r="BB54" s="308"/>
      <c r="BC54" s="306">
        <f t="shared" si="4"/>
        <v>1.5</v>
      </c>
      <c r="BD54" s="307"/>
      <c r="BE54" s="307"/>
      <c r="BF54" s="308"/>
      <c r="BG54" s="309">
        <v>26988</v>
      </c>
      <c r="BH54" s="310"/>
      <c r="BI54" s="310"/>
      <c r="BJ54" s="311"/>
      <c r="BK54" s="312">
        <f t="shared" si="5"/>
        <v>6747</v>
      </c>
      <c r="BL54" s="313"/>
      <c r="BM54" s="313"/>
      <c r="BN54" s="313"/>
      <c r="BO54" s="313"/>
      <c r="BP54" s="314"/>
      <c r="BQ54" s="294"/>
      <c r="BR54" s="295"/>
      <c r="BS54" s="295"/>
      <c r="BT54" s="295"/>
      <c r="BU54" s="295"/>
      <c r="BV54" s="295"/>
      <c r="BW54" s="296"/>
      <c r="BX54" s="294"/>
      <c r="BY54" s="295"/>
      <c r="BZ54" s="295"/>
      <c r="CA54" s="295"/>
      <c r="CB54" s="295"/>
      <c r="CC54" s="296"/>
      <c r="CD54" s="294"/>
      <c r="CE54" s="295"/>
      <c r="CF54" s="295"/>
      <c r="CG54" s="295"/>
      <c r="CH54" s="295"/>
      <c r="CI54" s="296"/>
    </row>
    <row r="55" spans="1:87" ht="18" customHeight="1" x14ac:dyDescent="0.25">
      <c r="A55" s="75"/>
      <c r="B55" s="327"/>
      <c r="C55" s="328"/>
      <c r="D55" s="328"/>
      <c r="E55" s="328"/>
      <c r="F55" s="328"/>
      <c r="G55" s="328"/>
      <c r="H55" s="328"/>
      <c r="I55" s="328"/>
      <c r="J55" s="328"/>
      <c r="K55" s="328"/>
      <c r="L55" s="328"/>
      <c r="M55" s="328"/>
      <c r="N55" s="328"/>
      <c r="O55" s="328"/>
      <c r="P55" s="328"/>
      <c r="Q55" s="328"/>
      <c r="R55" s="328"/>
      <c r="S55" s="328"/>
      <c r="T55" s="328"/>
      <c r="U55" s="328"/>
      <c r="V55" s="328"/>
      <c r="W55" s="328"/>
      <c r="X55" s="328"/>
      <c r="Y55" s="329"/>
      <c r="Z55" s="336"/>
      <c r="AA55" s="337"/>
      <c r="AB55" s="337"/>
      <c r="AC55" s="337"/>
      <c r="AD55" s="338"/>
      <c r="AE55" s="336"/>
      <c r="AF55" s="337"/>
      <c r="AG55" s="337"/>
      <c r="AH55" s="337"/>
      <c r="AI55" s="337"/>
      <c r="AJ55" s="337"/>
      <c r="AK55" s="300" t="s">
        <v>528</v>
      </c>
      <c r="AL55" s="301"/>
      <c r="AM55" s="301"/>
      <c r="AN55" s="301"/>
      <c r="AO55" s="301"/>
      <c r="AP55" s="301"/>
      <c r="AQ55" s="301"/>
      <c r="AR55" s="301"/>
      <c r="AS55" s="301"/>
      <c r="AT55" s="301"/>
      <c r="AU55" s="301"/>
      <c r="AV55" s="301"/>
      <c r="AW55" s="301"/>
      <c r="AX55" s="302"/>
      <c r="AY55" s="306">
        <v>0.25</v>
      </c>
      <c r="AZ55" s="307"/>
      <c r="BA55" s="307"/>
      <c r="BB55" s="308"/>
      <c r="BC55" s="306">
        <f t="shared" si="4"/>
        <v>1.5</v>
      </c>
      <c r="BD55" s="307"/>
      <c r="BE55" s="307"/>
      <c r="BF55" s="308"/>
      <c r="BG55" s="309">
        <v>22530</v>
      </c>
      <c r="BH55" s="310"/>
      <c r="BI55" s="310"/>
      <c r="BJ55" s="311"/>
      <c r="BK55" s="312">
        <f t="shared" si="5"/>
        <v>5632.5</v>
      </c>
      <c r="BL55" s="313"/>
      <c r="BM55" s="313"/>
      <c r="BN55" s="313"/>
      <c r="BO55" s="313"/>
      <c r="BP55" s="314"/>
      <c r="BQ55" s="294"/>
      <c r="BR55" s="295"/>
      <c r="BS55" s="295"/>
      <c r="BT55" s="295"/>
      <c r="BU55" s="295"/>
      <c r="BV55" s="295"/>
      <c r="BW55" s="296"/>
      <c r="BX55" s="294"/>
      <c r="BY55" s="295"/>
      <c r="BZ55" s="295"/>
      <c r="CA55" s="295"/>
      <c r="CB55" s="295"/>
      <c r="CC55" s="296"/>
      <c r="CD55" s="294"/>
      <c r="CE55" s="295"/>
      <c r="CF55" s="295"/>
      <c r="CG55" s="295"/>
      <c r="CH55" s="295"/>
      <c r="CI55" s="296"/>
    </row>
    <row r="56" spans="1:87" ht="18" customHeight="1" x14ac:dyDescent="0.25">
      <c r="A56" s="75"/>
      <c r="B56" s="327"/>
      <c r="C56" s="328"/>
      <c r="D56" s="328"/>
      <c r="E56" s="328"/>
      <c r="F56" s="328"/>
      <c r="G56" s="328"/>
      <c r="H56" s="328"/>
      <c r="I56" s="328"/>
      <c r="J56" s="328"/>
      <c r="K56" s="328"/>
      <c r="L56" s="328"/>
      <c r="M56" s="328"/>
      <c r="N56" s="328"/>
      <c r="O56" s="328"/>
      <c r="P56" s="328"/>
      <c r="Q56" s="328"/>
      <c r="R56" s="328"/>
      <c r="S56" s="328"/>
      <c r="T56" s="328"/>
      <c r="U56" s="328"/>
      <c r="V56" s="328"/>
      <c r="W56" s="328"/>
      <c r="X56" s="328"/>
      <c r="Y56" s="329"/>
      <c r="Z56" s="336"/>
      <c r="AA56" s="337"/>
      <c r="AB56" s="337"/>
      <c r="AC56" s="337"/>
      <c r="AD56" s="338"/>
      <c r="AE56" s="336"/>
      <c r="AF56" s="337"/>
      <c r="AG56" s="337"/>
      <c r="AH56" s="337"/>
      <c r="AI56" s="337"/>
      <c r="AJ56" s="337"/>
      <c r="AK56" s="300" t="s">
        <v>529</v>
      </c>
      <c r="AL56" s="301"/>
      <c r="AM56" s="301"/>
      <c r="AN56" s="301"/>
      <c r="AO56" s="301"/>
      <c r="AP56" s="301"/>
      <c r="AQ56" s="301"/>
      <c r="AR56" s="301"/>
      <c r="AS56" s="301"/>
      <c r="AT56" s="301"/>
      <c r="AU56" s="301"/>
      <c r="AV56" s="301"/>
      <c r="AW56" s="301"/>
      <c r="AX56" s="302"/>
      <c r="AY56" s="306">
        <v>0.25</v>
      </c>
      <c r="AZ56" s="307"/>
      <c r="BA56" s="307"/>
      <c r="BB56" s="308"/>
      <c r="BC56" s="306">
        <f t="shared" si="4"/>
        <v>1.5</v>
      </c>
      <c r="BD56" s="307"/>
      <c r="BE56" s="307"/>
      <c r="BF56" s="308"/>
      <c r="BG56" s="309">
        <v>18911</v>
      </c>
      <c r="BH56" s="310"/>
      <c r="BI56" s="310"/>
      <c r="BJ56" s="311"/>
      <c r="BK56" s="312">
        <f t="shared" si="5"/>
        <v>4727.75</v>
      </c>
      <c r="BL56" s="313"/>
      <c r="BM56" s="313"/>
      <c r="BN56" s="313"/>
      <c r="BO56" s="313"/>
      <c r="BP56" s="314"/>
      <c r="BQ56" s="294"/>
      <c r="BR56" s="295"/>
      <c r="BS56" s="295"/>
      <c r="BT56" s="295"/>
      <c r="BU56" s="295"/>
      <c r="BV56" s="295"/>
      <c r="BW56" s="296"/>
      <c r="BX56" s="294"/>
      <c r="BY56" s="295"/>
      <c r="BZ56" s="295"/>
      <c r="CA56" s="295"/>
      <c r="CB56" s="295"/>
      <c r="CC56" s="296"/>
      <c r="CD56" s="294"/>
      <c r="CE56" s="295"/>
      <c r="CF56" s="295"/>
      <c r="CG56" s="295"/>
      <c r="CH56" s="295"/>
      <c r="CI56" s="296"/>
    </row>
    <row r="57" spans="1:87" ht="18" customHeight="1" x14ac:dyDescent="0.25">
      <c r="A57" s="75"/>
      <c r="B57" s="327"/>
      <c r="C57" s="328"/>
      <c r="D57" s="328"/>
      <c r="E57" s="328"/>
      <c r="F57" s="328"/>
      <c r="G57" s="328"/>
      <c r="H57" s="328"/>
      <c r="I57" s="328"/>
      <c r="J57" s="328"/>
      <c r="K57" s="328"/>
      <c r="L57" s="328"/>
      <c r="M57" s="328"/>
      <c r="N57" s="328"/>
      <c r="O57" s="328"/>
      <c r="P57" s="328"/>
      <c r="Q57" s="328"/>
      <c r="R57" s="328"/>
      <c r="S57" s="328"/>
      <c r="T57" s="328"/>
      <c r="U57" s="328"/>
      <c r="V57" s="328"/>
      <c r="W57" s="328"/>
      <c r="X57" s="328"/>
      <c r="Y57" s="329"/>
      <c r="Z57" s="336"/>
      <c r="AA57" s="337"/>
      <c r="AB57" s="337"/>
      <c r="AC57" s="337"/>
      <c r="AD57" s="338"/>
      <c r="AE57" s="336"/>
      <c r="AF57" s="337"/>
      <c r="AG57" s="337"/>
      <c r="AH57" s="337"/>
      <c r="AI57" s="337"/>
      <c r="AJ57" s="337"/>
      <c r="AK57" s="300" t="s">
        <v>526</v>
      </c>
      <c r="AL57" s="301"/>
      <c r="AM57" s="301"/>
      <c r="AN57" s="301"/>
      <c r="AO57" s="301"/>
      <c r="AP57" s="301"/>
      <c r="AQ57" s="301"/>
      <c r="AR57" s="301"/>
      <c r="AS57" s="301"/>
      <c r="AT57" s="301"/>
      <c r="AU57" s="301"/>
      <c r="AV57" s="301"/>
      <c r="AW57" s="301"/>
      <c r="AX57" s="302"/>
      <c r="AY57" s="306">
        <v>0.25</v>
      </c>
      <c r="AZ57" s="307"/>
      <c r="BA57" s="307"/>
      <c r="BB57" s="308"/>
      <c r="BC57" s="306">
        <f t="shared" si="4"/>
        <v>1.5</v>
      </c>
      <c r="BD57" s="307"/>
      <c r="BE57" s="307"/>
      <c r="BF57" s="308"/>
      <c r="BG57" s="309">
        <v>7925</v>
      </c>
      <c r="BH57" s="310"/>
      <c r="BI57" s="310"/>
      <c r="BJ57" s="311"/>
      <c r="BK57" s="312">
        <f t="shared" si="5"/>
        <v>1981.25</v>
      </c>
      <c r="BL57" s="313"/>
      <c r="BM57" s="313"/>
      <c r="BN57" s="313"/>
      <c r="BO57" s="313"/>
      <c r="BP57" s="314"/>
      <c r="BQ57" s="294"/>
      <c r="BR57" s="295"/>
      <c r="BS57" s="295"/>
      <c r="BT57" s="295"/>
      <c r="BU57" s="295"/>
      <c r="BV57" s="295"/>
      <c r="BW57" s="296"/>
      <c r="BX57" s="294"/>
      <c r="BY57" s="295"/>
      <c r="BZ57" s="295"/>
      <c r="CA57" s="295"/>
      <c r="CB57" s="295"/>
      <c r="CC57" s="296"/>
      <c r="CD57" s="294"/>
      <c r="CE57" s="295"/>
      <c r="CF57" s="295"/>
      <c r="CG57" s="295"/>
      <c r="CH57" s="295"/>
      <c r="CI57" s="296"/>
    </row>
    <row r="58" spans="1:87" ht="18" customHeight="1" x14ac:dyDescent="0.25">
      <c r="A58" s="75"/>
      <c r="B58" s="327"/>
      <c r="C58" s="328"/>
      <c r="D58" s="328"/>
      <c r="E58" s="328"/>
      <c r="F58" s="328"/>
      <c r="G58" s="328"/>
      <c r="H58" s="328"/>
      <c r="I58" s="328"/>
      <c r="J58" s="328"/>
      <c r="K58" s="328"/>
      <c r="L58" s="328"/>
      <c r="M58" s="328"/>
      <c r="N58" s="328"/>
      <c r="O58" s="328"/>
      <c r="P58" s="328"/>
      <c r="Q58" s="328"/>
      <c r="R58" s="328"/>
      <c r="S58" s="328"/>
      <c r="T58" s="328"/>
      <c r="U58" s="328"/>
      <c r="V58" s="328"/>
      <c r="W58" s="328"/>
      <c r="X58" s="328"/>
      <c r="Y58" s="329"/>
      <c r="Z58" s="336"/>
      <c r="AA58" s="337"/>
      <c r="AB58" s="337"/>
      <c r="AC58" s="337"/>
      <c r="AD58" s="338"/>
      <c r="AE58" s="336"/>
      <c r="AF58" s="337"/>
      <c r="AG58" s="337"/>
      <c r="AH58" s="337"/>
      <c r="AI58" s="337"/>
      <c r="AJ58" s="337"/>
      <c r="AK58" s="300" t="s">
        <v>530</v>
      </c>
      <c r="AL58" s="301"/>
      <c r="AM58" s="301"/>
      <c r="AN58" s="301"/>
      <c r="AO58" s="301"/>
      <c r="AP58" s="301"/>
      <c r="AQ58" s="301"/>
      <c r="AR58" s="301"/>
      <c r="AS58" s="301"/>
      <c r="AT58" s="301"/>
      <c r="AU58" s="301"/>
      <c r="AV58" s="301"/>
      <c r="AW58" s="301"/>
      <c r="AX58" s="302"/>
      <c r="AY58" s="306">
        <v>0.25</v>
      </c>
      <c r="AZ58" s="307"/>
      <c r="BA58" s="307"/>
      <c r="BB58" s="308"/>
      <c r="BC58" s="306">
        <f t="shared" si="4"/>
        <v>1.5</v>
      </c>
      <c r="BD58" s="307"/>
      <c r="BE58" s="307"/>
      <c r="BF58" s="308"/>
      <c r="BG58" s="309">
        <v>22629</v>
      </c>
      <c r="BH58" s="310"/>
      <c r="BI58" s="310"/>
      <c r="BJ58" s="311"/>
      <c r="BK58" s="312">
        <f t="shared" si="5"/>
        <v>5657.25</v>
      </c>
      <c r="BL58" s="313"/>
      <c r="BM58" s="313"/>
      <c r="BN58" s="313"/>
      <c r="BO58" s="313"/>
      <c r="BP58" s="314"/>
      <c r="BQ58" s="294"/>
      <c r="BR58" s="295"/>
      <c r="BS58" s="295"/>
      <c r="BT58" s="295"/>
      <c r="BU58" s="295"/>
      <c r="BV58" s="295"/>
      <c r="BW58" s="296"/>
      <c r="BX58" s="294"/>
      <c r="BY58" s="295"/>
      <c r="BZ58" s="295"/>
      <c r="CA58" s="295"/>
      <c r="CB58" s="295"/>
      <c r="CC58" s="296"/>
      <c r="CD58" s="294"/>
      <c r="CE58" s="295"/>
      <c r="CF58" s="295"/>
      <c r="CG58" s="295"/>
      <c r="CH58" s="295"/>
      <c r="CI58" s="296"/>
    </row>
    <row r="59" spans="1:87" ht="18" customHeight="1" x14ac:dyDescent="0.25">
      <c r="A59" s="75"/>
      <c r="B59" s="327"/>
      <c r="C59" s="328"/>
      <c r="D59" s="328"/>
      <c r="E59" s="328"/>
      <c r="F59" s="328"/>
      <c r="G59" s="328"/>
      <c r="H59" s="328"/>
      <c r="I59" s="328"/>
      <c r="J59" s="328"/>
      <c r="K59" s="328"/>
      <c r="L59" s="328"/>
      <c r="M59" s="328"/>
      <c r="N59" s="328"/>
      <c r="O59" s="328"/>
      <c r="P59" s="328"/>
      <c r="Q59" s="328"/>
      <c r="R59" s="328"/>
      <c r="S59" s="328"/>
      <c r="T59" s="328"/>
      <c r="U59" s="328"/>
      <c r="V59" s="328"/>
      <c r="W59" s="328"/>
      <c r="X59" s="328"/>
      <c r="Y59" s="329"/>
      <c r="Z59" s="336"/>
      <c r="AA59" s="337"/>
      <c r="AB59" s="337"/>
      <c r="AC59" s="337"/>
      <c r="AD59" s="338"/>
      <c r="AE59" s="336"/>
      <c r="AF59" s="337"/>
      <c r="AG59" s="337"/>
      <c r="AH59" s="337"/>
      <c r="AI59" s="337"/>
      <c r="AJ59" s="337"/>
      <c r="AK59" s="300" t="s">
        <v>18</v>
      </c>
      <c r="AL59" s="301"/>
      <c r="AM59" s="301"/>
      <c r="AN59" s="301"/>
      <c r="AO59" s="301"/>
      <c r="AP59" s="301"/>
      <c r="AQ59" s="301"/>
      <c r="AR59" s="301"/>
      <c r="AS59" s="301"/>
      <c r="AT59" s="301"/>
      <c r="AU59" s="301"/>
      <c r="AV59" s="301"/>
      <c r="AW59" s="301"/>
      <c r="AX59" s="302"/>
      <c r="AY59" s="306">
        <v>0.25</v>
      </c>
      <c r="AZ59" s="307"/>
      <c r="BA59" s="307"/>
      <c r="BB59" s="308"/>
      <c r="BC59" s="306">
        <f t="shared" si="4"/>
        <v>1.5</v>
      </c>
      <c r="BD59" s="307"/>
      <c r="BE59" s="307"/>
      <c r="BF59" s="308"/>
      <c r="BG59" s="309">
        <v>28961</v>
      </c>
      <c r="BH59" s="310"/>
      <c r="BI59" s="310"/>
      <c r="BJ59" s="311"/>
      <c r="BK59" s="312">
        <f t="shared" si="5"/>
        <v>7240.25</v>
      </c>
      <c r="BL59" s="313"/>
      <c r="BM59" s="313"/>
      <c r="BN59" s="313"/>
      <c r="BO59" s="313"/>
      <c r="BP59" s="314"/>
      <c r="BQ59" s="294"/>
      <c r="BR59" s="295"/>
      <c r="BS59" s="295"/>
      <c r="BT59" s="295"/>
      <c r="BU59" s="295"/>
      <c r="BV59" s="295"/>
      <c r="BW59" s="296"/>
      <c r="BX59" s="294"/>
      <c r="BY59" s="295"/>
      <c r="BZ59" s="295"/>
      <c r="CA59" s="295"/>
      <c r="CB59" s="295"/>
      <c r="CC59" s="296"/>
      <c r="CD59" s="294"/>
      <c r="CE59" s="295"/>
      <c r="CF59" s="295"/>
      <c r="CG59" s="295"/>
      <c r="CH59" s="295"/>
      <c r="CI59" s="296"/>
    </row>
    <row r="60" spans="1:87" ht="18" customHeight="1" thickBot="1" x14ac:dyDescent="0.3">
      <c r="A60" s="75"/>
      <c r="B60" s="327"/>
      <c r="C60" s="328"/>
      <c r="D60" s="328"/>
      <c r="E60" s="328"/>
      <c r="F60" s="328"/>
      <c r="G60" s="328"/>
      <c r="H60" s="328"/>
      <c r="I60" s="328"/>
      <c r="J60" s="328"/>
      <c r="K60" s="328"/>
      <c r="L60" s="328"/>
      <c r="M60" s="328"/>
      <c r="N60" s="328"/>
      <c r="O60" s="328"/>
      <c r="P60" s="328"/>
      <c r="Q60" s="328"/>
      <c r="R60" s="328"/>
      <c r="S60" s="328"/>
      <c r="T60" s="328"/>
      <c r="U60" s="328"/>
      <c r="V60" s="328"/>
      <c r="W60" s="328"/>
      <c r="X60" s="328"/>
      <c r="Y60" s="329"/>
      <c r="Z60" s="336"/>
      <c r="AA60" s="337"/>
      <c r="AB60" s="337"/>
      <c r="AC60" s="337"/>
      <c r="AD60" s="338"/>
      <c r="AE60" s="336"/>
      <c r="AF60" s="337"/>
      <c r="AG60" s="337"/>
      <c r="AH60" s="337"/>
      <c r="AI60" s="337"/>
      <c r="AJ60" s="337"/>
      <c r="AK60" s="392" t="s">
        <v>37</v>
      </c>
      <c r="AL60" s="393"/>
      <c r="AM60" s="393"/>
      <c r="AN60" s="393"/>
      <c r="AO60" s="393"/>
      <c r="AP60" s="393"/>
      <c r="AQ60" s="393"/>
      <c r="AR60" s="393"/>
      <c r="AS60" s="393"/>
      <c r="AT60" s="393"/>
      <c r="AU60" s="393"/>
      <c r="AV60" s="393"/>
      <c r="AW60" s="393"/>
      <c r="AX60" s="394"/>
      <c r="AY60" s="398">
        <v>0.25</v>
      </c>
      <c r="AZ60" s="399"/>
      <c r="BA60" s="399"/>
      <c r="BB60" s="400"/>
      <c r="BC60" s="306">
        <f t="shared" si="4"/>
        <v>1.5</v>
      </c>
      <c r="BD60" s="307"/>
      <c r="BE60" s="307"/>
      <c r="BF60" s="308"/>
      <c r="BG60" s="309">
        <v>11840</v>
      </c>
      <c r="BH60" s="310"/>
      <c r="BI60" s="310"/>
      <c r="BJ60" s="311"/>
      <c r="BK60" s="312">
        <f t="shared" si="5"/>
        <v>2960</v>
      </c>
      <c r="BL60" s="313"/>
      <c r="BM60" s="313"/>
      <c r="BN60" s="313"/>
      <c r="BO60" s="313"/>
      <c r="BP60" s="314"/>
      <c r="BQ60" s="294"/>
      <c r="BR60" s="295"/>
      <c r="BS60" s="295"/>
      <c r="BT60" s="295"/>
      <c r="BU60" s="295"/>
      <c r="BV60" s="295"/>
      <c r="BW60" s="296"/>
      <c r="BX60" s="294"/>
      <c r="BY60" s="295"/>
      <c r="BZ60" s="295"/>
      <c r="CA60" s="295"/>
      <c r="CB60" s="295"/>
      <c r="CC60" s="296"/>
      <c r="CD60" s="294"/>
      <c r="CE60" s="295"/>
      <c r="CF60" s="295"/>
      <c r="CG60" s="295"/>
      <c r="CH60" s="295"/>
      <c r="CI60" s="296"/>
    </row>
    <row r="61" spans="1:87" ht="18" customHeight="1" thickBot="1" x14ac:dyDescent="0.3">
      <c r="A61" s="75"/>
      <c r="B61" s="377"/>
      <c r="C61" s="378"/>
      <c r="D61" s="378"/>
      <c r="E61" s="378"/>
      <c r="F61" s="378"/>
      <c r="G61" s="378"/>
      <c r="H61" s="378"/>
      <c r="I61" s="378"/>
      <c r="J61" s="378"/>
      <c r="K61" s="378"/>
      <c r="L61" s="378"/>
      <c r="M61" s="378"/>
      <c r="N61" s="378"/>
      <c r="O61" s="378"/>
      <c r="P61" s="378"/>
      <c r="Q61" s="378"/>
      <c r="R61" s="378"/>
      <c r="S61" s="378"/>
      <c r="T61" s="378"/>
      <c r="U61" s="378"/>
      <c r="V61" s="378"/>
      <c r="W61" s="378"/>
      <c r="X61" s="378"/>
      <c r="Y61" s="378"/>
      <c r="Z61" s="378"/>
      <c r="AA61" s="378"/>
      <c r="AB61" s="378"/>
      <c r="AC61" s="378"/>
      <c r="AD61" s="378"/>
      <c r="AE61" s="378"/>
      <c r="AF61" s="378"/>
      <c r="AG61" s="378"/>
      <c r="AH61" s="378"/>
      <c r="AI61" s="378"/>
      <c r="AJ61" s="379"/>
      <c r="AK61" s="380" t="s">
        <v>3</v>
      </c>
      <c r="AL61" s="381"/>
      <c r="AM61" s="381"/>
      <c r="AN61" s="381"/>
      <c r="AO61" s="381"/>
      <c r="AP61" s="381"/>
      <c r="AQ61" s="381"/>
      <c r="AR61" s="381"/>
      <c r="AS61" s="381"/>
      <c r="AT61" s="381"/>
      <c r="AU61" s="381"/>
      <c r="AV61" s="381"/>
      <c r="AW61" s="381"/>
      <c r="AX61" s="381"/>
      <c r="AY61" s="382"/>
      <c r="AZ61" s="382"/>
      <c r="BA61" s="382"/>
      <c r="BB61" s="382"/>
      <c r="BC61" s="382"/>
      <c r="BD61" s="382"/>
      <c r="BE61" s="382"/>
      <c r="BF61" s="382"/>
      <c r="BG61" s="382"/>
      <c r="BH61" s="382"/>
      <c r="BI61" s="382"/>
      <c r="BJ61" s="383"/>
      <c r="BK61" s="384">
        <f>SUM(BK50:BK60)</f>
        <v>62246.5</v>
      </c>
      <c r="BL61" s="385"/>
      <c r="BM61" s="385"/>
      <c r="BN61" s="385"/>
      <c r="BO61" s="385"/>
      <c r="BP61" s="386"/>
      <c r="BQ61" s="387" t="s">
        <v>100</v>
      </c>
      <c r="BR61" s="388"/>
      <c r="BS61" s="388"/>
      <c r="BT61" s="388"/>
      <c r="BU61" s="388"/>
      <c r="BV61" s="388"/>
      <c r="BW61" s="388"/>
      <c r="BX61" s="388"/>
      <c r="BY61" s="388"/>
      <c r="BZ61" s="388"/>
      <c r="CA61" s="388"/>
      <c r="CB61" s="388"/>
      <c r="CC61" s="389"/>
      <c r="CD61" s="390">
        <f>+CD50*AE50</f>
        <v>446445.88235294115</v>
      </c>
      <c r="CE61" s="390"/>
      <c r="CF61" s="390"/>
      <c r="CG61" s="390"/>
      <c r="CH61" s="390"/>
      <c r="CI61" s="391"/>
    </row>
    <row r="62" spans="1:87" ht="18" customHeight="1" thickBot="1" x14ac:dyDescent="0.3">
      <c r="A62" s="75"/>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BG62" s="78"/>
      <c r="BH62" s="78"/>
      <c r="BI62" s="78"/>
      <c r="BJ62" s="78"/>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row>
    <row r="63" spans="1:87" ht="18" customHeight="1" x14ac:dyDescent="0.25">
      <c r="A63" s="75"/>
      <c r="B63" s="348" t="s">
        <v>0</v>
      </c>
      <c r="C63" s="349"/>
      <c r="D63" s="349"/>
      <c r="E63" s="349"/>
      <c r="F63" s="349"/>
      <c r="G63" s="349"/>
      <c r="H63" s="349"/>
      <c r="I63" s="349"/>
      <c r="J63" s="349"/>
      <c r="K63" s="349"/>
      <c r="L63" s="349"/>
      <c r="M63" s="349"/>
      <c r="N63" s="349"/>
      <c r="O63" s="349"/>
      <c r="P63" s="349"/>
      <c r="Q63" s="349"/>
      <c r="R63" s="349"/>
      <c r="S63" s="349"/>
      <c r="T63" s="349"/>
      <c r="U63" s="349"/>
      <c r="V63" s="349"/>
      <c r="W63" s="349"/>
      <c r="X63" s="349"/>
      <c r="Y63" s="350"/>
      <c r="Z63" s="348" t="s">
        <v>80</v>
      </c>
      <c r="AA63" s="349"/>
      <c r="AB63" s="349"/>
      <c r="AC63" s="349"/>
      <c r="AD63" s="350"/>
      <c r="AE63" s="357" t="s">
        <v>79</v>
      </c>
      <c r="AF63" s="358"/>
      <c r="AG63" s="358"/>
      <c r="AH63" s="358"/>
      <c r="AI63" s="358"/>
      <c r="AJ63" s="359"/>
      <c r="AK63" s="357" t="s">
        <v>81</v>
      </c>
      <c r="AL63" s="358"/>
      <c r="AM63" s="358"/>
      <c r="AN63" s="358"/>
      <c r="AO63" s="358"/>
      <c r="AP63" s="358"/>
      <c r="AQ63" s="358"/>
      <c r="AR63" s="358"/>
      <c r="AS63" s="358"/>
      <c r="AT63" s="358"/>
      <c r="AU63" s="358"/>
      <c r="AV63" s="358"/>
      <c r="AW63" s="358"/>
      <c r="AX63" s="359"/>
      <c r="AY63" s="357" t="s">
        <v>1</v>
      </c>
      <c r="AZ63" s="358"/>
      <c r="BA63" s="358"/>
      <c r="BB63" s="359"/>
      <c r="BC63" s="348" t="s">
        <v>104</v>
      </c>
      <c r="BD63" s="349"/>
      <c r="BE63" s="349"/>
      <c r="BF63" s="350"/>
      <c r="BG63" s="366" t="s">
        <v>82</v>
      </c>
      <c r="BH63" s="367"/>
      <c r="BI63" s="367"/>
      <c r="BJ63" s="368"/>
      <c r="BK63" s="315" t="s">
        <v>99</v>
      </c>
      <c r="BL63" s="316"/>
      <c r="BM63" s="316"/>
      <c r="BN63" s="316"/>
      <c r="BO63" s="316"/>
      <c r="BP63" s="317"/>
      <c r="BQ63" s="315" t="s">
        <v>83</v>
      </c>
      <c r="BR63" s="316"/>
      <c r="BS63" s="316"/>
      <c r="BT63" s="316"/>
      <c r="BU63" s="316"/>
      <c r="BV63" s="316"/>
      <c r="BW63" s="317"/>
      <c r="BX63" s="315" t="s">
        <v>84</v>
      </c>
      <c r="BY63" s="316"/>
      <c r="BZ63" s="316"/>
      <c r="CA63" s="316"/>
      <c r="CB63" s="316"/>
      <c r="CC63" s="317"/>
      <c r="CD63" s="315" t="s">
        <v>85</v>
      </c>
      <c r="CE63" s="316"/>
      <c r="CF63" s="316"/>
      <c r="CG63" s="316"/>
      <c r="CH63" s="316"/>
      <c r="CI63" s="317"/>
    </row>
    <row r="64" spans="1:87" ht="18" customHeight="1" x14ac:dyDescent="0.25">
      <c r="A64" s="75"/>
      <c r="B64" s="351"/>
      <c r="C64" s="352"/>
      <c r="D64" s="352"/>
      <c r="E64" s="352"/>
      <c r="F64" s="352"/>
      <c r="G64" s="352"/>
      <c r="H64" s="352"/>
      <c r="I64" s="352"/>
      <c r="J64" s="352"/>
      <c r="K64" s="352"/>
      <c r="L64" s="352"/>
      <c r="M64" s="352"/>
      <c r="N64" s="352"/>
      <c r="O64" s="352"/>
      <c r="P64" s="352"/>
      <c r="Q64" s="352"/>
      <c r="R64" s="352"/>
      <c r="S64" s="352"/>
      <c r="T64" s="352"/>
      <c r="U64" s="352"/>
      <c r="V64" s="352"/>
      <c r="W64" s="352"/>
      <c r="X64" s="352"/>
      <c r="Y64" s="353"/>
      <c r="Z64" s="351"/>
      <c r="AA64" s="352"/>
      <c r="AB64" s="352"/>
      <c r="AC64" s="352"/>
      <c r="AD64" s="353"/>
      <c r="AE64" s="360"/>
      <c r="AF64" s="361"/>
      <c r="AG64" s="361"/>
      <c r="AH64" s="361"/>
      <c r="AI64" s="361"/>
      <c r="AJ64" s="362"/>
      <c r="AK64" s="360"/>
      <c r="AL64" s="361"/>
      <c r="AM64" s="361"/>
      <c r="AN64" s="361"/>
      <c r="AO64" s="361"/>
      <c r="AP64" s="361"/>
      <c r="AQ64" s="361"/>
      <c r="AR64" s="361"/>
      <c r="AS64" s="361"/>
      <c r="AT64" s="361"/>
      <c r="AU64" s="361"/>
      <c r="AV64" s="361"/>
      <c r="AW64" s="361"/>
      <c r="AX64" s="362"/>
      <c r="AY64" s="360"/>
      <c r="AZ64" s="361"/>
      <c r="BA64" s="361"/>
      <c r="BB64" s="362"/>
      <c r="BC64" s="351"/>
      <c r="BD64" s="352"/>
      <c r="BE64" s="352"/>
      <c r="BF64" s="353"/>
      <c r="BG64" s="369"/>
      <c r="BH64" s="370"/>
      <c r="BI64" s="370"/>
      <c r="BJ64" s="371"/>
      <c r="BK64" s="318"/>
      <c r="BL64" s="319"/>
      <c r="BM64" s="319"/>
      <c r="BN64" s="319"/>
      <c r="BO64" s="319"/>
      <c r="BP64" s="320"/>
      <c r="BQ64" s="318"/>
      <c r="BR64" s="319"/>
      <c r="BS64" s="319"/>
      <c r="BT64" s="319"/>
      <c r="BU64" s="319"/>
      <c r="BV64" s="319"/>
      <c r="BW64" s="320"/>
      <c r="BX64" s="318"/>
      <c r="BY64" s="319"/>
      <c r="BZ64" s="319"/>
      <c r="CA64" s="319"/>
      <c r="CB64" s="319"/>
      <c r="CC64" s="320"/>
      <c r="CD64" s="318"/>
      <c r="CE64" s="319"/>
      <c r="CF64" s="319"/>
      <c r="CG64" s="319"/>
      <c r="CH64" s="319"/>
      <c r="CI64" s="320"/>
    </row>
    <row r="65" spans="1:87" ht="18" customHeight="1" thickBot="1" x14ac:dyDescent="0.3">
      <c r="A65" s="75"/>
      <c r="B65" s="354"/>
      <c r="C65" s="355"/>
      <c r="D65" s="355"/>
      <c r="E65" s="355"/>
      <c r="F65" s="355"/>
      <c r="G65" s="355"/>
      <c r="H65" s="355"/>
      <c r="I65" s="355"/>
      <c r="J65" s="355"/>
      <c r="K65" s="355"/>
      <c r="L65" s="355"/>
      <c r="M65" s="355"/>
      <c r="N65" s="355"/>
      <c r="O65" s="355"/>
      <c r="P65" s="355"/>
      <c r="Q65" s="355"/>
      <c r="R65" s="355"/>
      <c r="S65" s="355"/>
      <c r="T65" s="355"/>
      <c r="U65" s="355"/>
      <c r="V65" s="355"/>
      <c r="W65" s="355"/>
      <c r="X65" s="355"/>
      <c r="Y65" s="356"/>
      <c r="Z65" s="354"/>
      <c r="AA65" s="355"/>
      <c r="AB65" s="355"/>
      <c r="AC65" s="355"/>
      <c r="AD65" s="356"/>
      <c r="AE65" s="363"/>
      <c r="AF65" s="364"/>
      <c r="AG65" s="364"/>
      <c r="AH65" s="364"/>
      <c r="AI65" s="364"/>
      <c r="AJ65" s="365"/>
      <c r="AK65" s="360"/>
      <c r="AL65" s="361"/>
      <c r="AM65" s="361"/>
      <c r="AN65" s="361"/>
      <c r="AO65" s="361"/>
      <c r="AP65" s="361"/>
      <c r="AQ65" s="361"/>
      <c r="AR65" s="361"/>
      <c r="AS65" s="361"/>
      <c r="AT65" s="361"/>
      <c r="AU65" s="361"/>
      <c r="AV65" s="361"/>
      <c r="AW65" s="361"/>
      <c r="AX65" s="362"/>
      <c r="AY65" s="360"/>
      <c r="AZ65" s="361"/>
      <c r="BA65" s="361"/>
      <c r="BB65" s="362"/>
      <c r="BC65" s="351"/>
      <c r="BD65" s="352"/>
      <c r="BE65" s="352"/>
      <c r="BF65" s="353"/>
      <c r="BG65" s="369"/>
      <c r="BH65" s="370"/>
      <c r="BI65" s="370"/>
      <c r="BJ65" s="371"/>
      <c r="BK65" s="318"/>
      <c r="BL65" s="319"/>
      <c r="BM65" s="319"/>
      <c r="BN65" s="319"/>
      <c r="BO65" s="319"/>
      <c r="BP65" s="320"/>
      <c r="BQ65" s="321"/>
      <c r="BR65" s="322"/>
      <c r="BS65" s="322"/>
      <c r="BT65" s="322"/>
      <c r="BU65" s="322"/>
      <c r="BV65" s="322"/>
      <c r="BW65" s="323"/>
      <c r="BX65" s="321"/>
      <c r="BY65" s="322"/>
      <c r="BZ65" s="322"/>
      <c r="CA65" s="322"/>
      <c r="CB65" s="322"/>
      <c r="CC65" s="323"/>
      <c r="CD65" s="321"/>
      <c r="CE65" s="322"/>
      <c r="CF65" s="322"/>
      <c r="CG65" s="322"/>
      <c r="CH65" s="322"/>
      <c r="CI65" s="323"/>
    </row>
    <row r="66" spans="1:87" ht="18" customHeight="1" x14ac:dyDescent="0.25">
      <c r="A66" s="75"/>
      <c r="B66" s="324" t="s">
        <v>794</v>
      </c>
      <c r="C66" s="325"/>
      <c r="D66" s="325"/>
      <c r="E66" s="325"/>
      <c r="F66" s="325"/>
      <c r="G66" s="325"/>
      <c r="H66" s="325"/>
      <c r="I66" s="325"/>
      <c r="J66" s="325"/>
      <c r="K66" s="325"/>
      <c r="L66" s="325"/>
      <c r="M66" s="325"/>
      <c r="N66" s="325"/>
      <c r="O66" s="325"/>
      <c r="P66" s="325"/>
      <c r="Q66" s="325"/>
      <c r="R66" s="325"/>
      <c r="S66" s="325"/>
      <c r="T66" s="325"/>
      <c r="U66" s="325"/>
      <c r="V66" s="325"/>
      <c r="W66" s="325"/>
      <c r="X66" s="325"/>
      <c r="Y66" s="326"/>
      <c r="Z66" s="333" t="s">
        <v>802</v>
      </c>
      <c r="AA66" s="334"/>
      <c r="AB66" s="334"/>
      <c r="AC66" s="334"/>
      <c r="AD66" s="335"/>
      <c r="AE66" s="333">
        <v>6</v>
      </c>
      <c r="AF66" s="334"/>
      <c r="AG66" s="334"/>
      <c r="AH66" s="334"/>
      <c r="AI66" s="334"/>
      <c r="AJ66" s="334"/>
      <c r="AK66" s="342" t="s">
        <v>41</v>
      </c>
      <c r="AL66" s="343"/>
      <c r="AM66" s="343"/>
      <c r="AN66" s="343"/>
      <c r="AO66" s="343"/>
      <c r="AP66" s="343"/>
      <c r="AQ66" s="343"/>
      <c r="AR66" s="343"/>
      <c r="AS66" s="343"/>
      <c r="AT66" s="343"/>
      <c r="AU66" s="343"/>
      <c r="AV66" s="343"/>
      <c r="AW66" s="343"/>
      <c r="AX66" s="344"/>
      <c r="AY66" s="409">
        <v>0.25</v>
      </c>
      <c r="AZ66" s="346"/>
      <c r="BA66" s="346"/>
      <c r="BB66" s="410"/>
      <c r="BC66" s="345">
        <f>+$AE$66*AY66</f>
        <v>1.5</v>
      </c>
      <c r="BD66" s="346"/>
      <c r="BE66" s="346"/>
      <c r="BF66" s="347"/>
      <c r="BG66" s="285">
        <v>22629</v>
      </c>
      <c r="BH66" s="286"/>
      <c r="BI66" s="286"/>
      <c r="BJ66" s="287"/>
      <c r="BK66" s="288">
        <f>+AY66*BG66</f>
        <v>5657.25</v>
      </c>
      <c r="BL66" s="289"/>
      <c r="BM66" s="289"/>
      <c r="BN66" s="289"/>
      <c r="BO66" s="289"/>
      <c r="BP66" s="290"/>
      <c r="BQ66" s="291">
        <v>1000</v>
      </c>
      <c r="BR66" s="292"/>
      <c r="BS66" s="292"/>
      <c r="BT66" s="292"/>
      <c r="BU66" s="292"/>
      <c r="BV66" s="292"/>
      <c r="BW66" s="293"/>
      <c r="BX66" s="291">
        <f>+(((BK77+BQ66)*15)/85)</f>
        <v>11161.14705882353</v>
      </c>
      <c r="BY66" s="292"/>
      <c r="BZ66" s="292"/>
      <c r="CA66" s="292"/>
      <c r="CB66" s="292"/>
      <c r="CC66" s="293"/>
      <c r="CD66" s="291">
        <f>+BK77+BQ66+BX66</f>
        <v>74407.647058823524</v>
      </c>
      <c r="CE66" s="292"/>
      <c r="CF66" s="292"/>
      <c r="CG66" s="292"/>
      <c r="CH66" s="292"/>
      <c r="CI66" s="293"/>
    </row>
    <row r="67" spans="1:87" ht="18" customHeight="1" x14ac:dyDescent="0.25">
      <c r="A67" s="75"/>
      <c r="B67" s="327"/>
      <c r="C67" s="328"/>
      <c r="D67" s="328"/>
      <c r="E67" s="328"/>
      <c r="F67" s="328"/>
      <c r="G67" s="328"/>
      <c r="H67" s="328"/>
      <c r="I67" s="328"/>
      <c r="J67" s="328"/>
      <c r="K67" s="328"/>
      <c r="L67" s="328"/>
      <c r="M67" s="328"/>
      <c r="N67" s="328"/>
      <c r="O67" s="328"/>
      <c r="P67" s="328"/>
      <c r="Q67" s="328"/>
      <c r="R67" s="328"/>
      <c r="S67" s="328"/>
      <c r="T67" s="328"/>
      <c r="U67" s="328"/>
      <c r="V67" s="328"/>
      <c r="W67" s="328"/>
      <c r="X67" s="328"/>
      <c r="Y67" s="329"/>
      <c r="Z67" s="336"/>
      <c r="AA67" s="337"/>
      <c r="AB67" s="337"/>
      <c r="AC67" s="337"/>
      <c r="AD67" s="338"/>
      <c r="AE67" s="336"/>
      <c r="AF67" s="337"/>
      <c r="AG67" s="337"/>
      <c r="AH67" s="337"/>
      <c r="AI67" s="337"/>
      <c r="AJ67" s="337"/>
      <c r="AK67" s="300" t="s">
        <v>23</v>
      </c>
      <c r="AL67" s="301"/>
      <c r="AM67" s="301"/>
      <c r="AN67" s="301"/>
      <c r="AO67" s="301"/>
      <c r="AP67" s="301"/>
      <c r="AQ67" s="301"/>
      <c r="AR67" s="301"/>
      <c r="AS67" s="301"/>
      <c r="AT67" s="301"/>
      <c r="AU67" s="301"/>
      <c r="AV67" s="301"/>
      <c r="AW67" s="301"/>
      <c r="AX67" s="302"/>
      <c r="AY67" s="407">
        <v>0.25</v>
      </c>
      <c r="AZ67" s="304"/>
      <c r="BA67" s="304"/>
      <c r="BB67" s="408"/>
      <c r="BC67" s="306">
        <f t="shared" ref="BC67:BC76" si="6">+$AE$66*AY67</f>
        <v>1.5</v>
      </c>
      <c r="BD67" s="307"/>
      <c r="BE67" s="307"/>
      <c r="BF67" s="308"/>
      <c r="BG67" s="309">
        <v>7925</v>
      </c>
      <c r="BH67" s="310"/>
      <c r="BI67" s="310"/>
      <c r="BJ67" s="311"/>
      <c r="BK67" s="312">
        <f t="shared" ref="BK67:BK76" si="7">+AY67*BG67</f>
        <v>1981.25</v>
      </c>
      <c r="BL67" s="313"/>
      <c r="BM67" s="313"/>
      <c r="BN67" s="313"/>
      <c r="BO67" s="313"/>
      <c r="BP67" s="314"/>
      <c r="BQ67" s="294"/>
      <c r="BR67" s="295"/>
      <c r="BS67" s="295"/>
      <c r="BT67" s="295"/>
      <c r="BU67" s="295"/>
      <c r="BV67" s="295"/>
      <c r="BW67" s="296"/>
      <c r="BX67" s="294"/>
      <c r="BY67" s="295"/>
      <c r="BZ67" s="295"/>
      <c r="CA67" s="295"/>
      <c r="CB67" s="295"/>
      <c r="CC67" s="296"/>
      <c r="CD67" s="294"/>
      <c r="CE67" s="295"/>
      <c r="CF67" s="295"/>
      <c r="CG67" s="295"/>
      <c r="CH67" s="295"/>
      <c r="CI67" s="296"/>
    </row>
    <row r="68" spans="1:87" ht="18" customHeight="1" x14ac:dyDescent="0.25">
      <c r="A68" s="75"/>
      <c r="B68" s="327"/>
      <c r="C68" s="328"/>
      <c r="D68" s="328"/>
      <c r="E68" s="328"/>
      <c r="F68" s="328"/>
      <c r="G68" s="328"/>
      <c r="H68" s="328"/>
      <c r="I68" s="328"/>
      <c r="J68" s="328"/>
      <c r="K68" s="328"/>
      <c r="L68" s="328"/>
      <c r="M68" s="328"/>
      <c r="N68" s="328"/>
      <c r="O68" s="328"/>
      <c r="P68" s="328"/>
      <c r="Q68" s="328"/>
      <c r="R68" s="328"/>
      <c r="S68" s="328"/>
      <c r="T68" s="328"/>
      <c r="U68" s="328"/>
      <c r="V68" s="328"/>
      <c r="W68" s="328"/>
      <c r="X68" s="328"/>
      <c r="Y68" s="329"/>
      <c r="Z68" s="336"/>
      <c r="AA68" s="337"/>
      <c r="AB68" s="337"/>
      <c r="AC68" s="337"/>
      <c r="AD68" s="338"/>
      <c r="AE68" s="336"/>
      <c r="AF68" s="337"/>
      <c r="AG68" s="337"/>
      <c r="AH68" s="337"/>
      <c r="AI68" s="337"/>
      <c r="AJ68" s="337"/>
      <c r="AK68" s="300" t="s">
        <v>527</v>
      </c>
      <c r="AL68" s="301"/>
      <c r="AM68" s="301"/>
      <c r="AN68" s="301"/>
      <c r="AO68" s="301"/>
      <c r="AP68" s="301"/>
      <c r="AQ68" s="301"/>
      <c r="AR68" s="301"/>
      <c r="AS68" s="301"/>
      <c r="AT68" s="301"/>
      <c r="AU68" s="301"/>
      <c r="AV68" s="301"/>
      <c r="AW68" s="301"/>
      <c r="AX68" s="302"/>
      <c r="AY68" s="407">
        <v>0.5</v>
      </c>
      <c r="AZ68" s="304"/>
      <c r="BA68" s="304"/>
      <c r="BB68" s="408"/>
      <c r="BC68" s="306">
        <f t="shared" si="6"/>
        <v>3</v>
      </c>
      <c r="BD68" s="307"/>
      <c r="BE68" s="307"/>
      <c r="BF68" s="308"/>
      <c r="BG68" s="309">
        <v>18911</v>
      </c>
      <c r="BH68" s="310"/>
      <c r="BI68" s="310"/>
      <c r="BJ68" s="311"/>
      <c r="BK68" s="312">
        <f t="shared" si="7"/>
        <v>9455.5</v>
      </c>
      <c r="BL68" s="313"/>
      <c r="BM68" s="313"/>
      <c r="BN68" s="313"/>
      <c r="BO68" s="313"/>
      <c r="BP68" s="314"/>
      <c r="BQ68" s="294"/>
      <c r="BR68" s="295"/>
      <c r="BS68" s="295"/>
      <c r="BT68" s="295"/>
      <c r="BU68" s="295"/>
      <c r="BV68" s="295"/>
      <c r="BW68" s="296"/>
      <c r="BX68" s="294"/>
      <c r="BY68" s="295"/>
      <c r="BZ68" s="295"/>
      <c r="CA68" s="295"/>
      <c r="CB68" s="295"/>
      <c r="CC68" s="296"/>
      <c r="CD68" s="294"/>
      <c r="CE68" s="295"/>
      <c r="CF68" s="295"/>
      <c r="CG68" s="295"/>
      <c r="CH68" s="295"/>
      <c r="CI68" s="296"/>
    </row>
    <row r="69" spans="1:87" ht="18" customHeight="1" x14ac:dyDescent="0.25">
      <c r="A69" s="75"/>
      <c r="B69" s="327"/>
      <c r="C69" s="328"/>
      <c r="D69" s="328"/>
      <c r="E69" s="328"/>
      <c r="F69" s="328"/>
      <c r="G69" s="328"/>
      <c r="H69" s="328"/>
      <c r="I69" s="328"/>
      <c r="J69" s="328"/>
      <c r="K69" s="328"/>
      <c r="L69" s="328"/>
      <c r="M69" s="328"/>
      <c r="N69" s="328"/>
      <c r="O69" s="328"/>
      <c r="P69" s="328"/>
      <c r="Q69" s="328"/>
      <c r="R69" s="328"/>
      <c r="S69" s="328"/>
      <c r="T69" s="328"/>
      <c r="U69" s="328"/>
      <c r="V69" s="328"/>
      <c r="W69" s="328"/>
      <c r="X69" s="328"/>
      <c r="Y69" s="329"/>
      <c r="Z69" s="336"/>
      <c r="AA69" s="337"/>
      <c r="AB69" s="337"/>
      <c r="AC69" s="337"/>
      <c r="AD69" s="338"/>
      <c r="AE69" s="336"/>
      <c r="AF69" s="337"/>
      <c r="AG69" s="337"/>
      <c r="AH69" s="337"/>
      <c r="AI69" s="337"/>
      <c r="AJ69" s="337"/>
      <c r="AK69" s="300" t="s">
        <v>13</v>
      </c>
      <c r="AL69" s="301"/>
      <c r="AM69" s="301"/>
      <c r="AN69" s="301"/>
      <c r="AO69" s="301"/>
      <c r="AP69" s="301"/>
      <c r="AQ69" s="301"/>
      <c r="AR69" s="301"/>
      <c r="AS69" s="301"/>
      <c r="AT69" s="301"/>
      <c r="AU69" s="301"/>
      <c r="AV69" s="301"/>
      <c r="AW69" s="301"/>
      <c r="AX69" s="302"/>
      <c r="AY69" s="407">
        <v>0.25</v>
      </c>
      <c r="AZ69" s="304"/>
      <c r="BA69" s="304"/>
      <c r="BB69" s="408"/>
      <c r="BC69" s="306">
        <f t="shared" si="6"/>
        <v>1.5</v>
      </c>
      <c r="BD69" s="307"/>
      <c r="BE69" s="307"/>
      <c r="BF69" s="308"/>
      <c r="BG69" s="309">
        <v>40826</v>
      </c>
      <c r="BH69" s="310"/>
      <c r="BI69" s="310"/>
      <c r="BJ69" s="311"/>
      <c r="BK69" s="312">
        <f t="shared" si="7"/>
        <v>10206.5</v>
      </c>
      <c r="BL69" s="313"/>
      <c r="BM69" s="313"/>
      <c r="BN69" s="313"/>
      <c r="BO69" s="313"/>
      <c r="BP69" s="314"/>
      <c r="BQ69" s="294"/>
      <c r="BR69" s="295"/>
      <c r="BS69" s="295"/>
      <c r="BT69" s="295"/>
      <c r="BU69" s="295"/>
      <c r="BV69" s="295"/>
      <c r="BW69" s="296"/>
      <c r="BX69" s="294"/>
      <c r="BY69" s="295"/>
      <c r="BZ69" s="295"/>
      <c r="CA69" s="295"/>
      <c r="CB69" s="295"/>
      <c r="CC69" s="296"/>
      <c r="CD69" s="294"/>
      <c r="CE69" s="295"/>
      <c r="CF69" s="295"/>
      <c r="CG69" s="295"/>
      <c r="CH69" s="295"/>
      <c r="CI69" s="296"/>
    </row>
    <row r="70" spans="1:87" ht="18" customHeight="1" x14ac:dyDescent="0.25">
      <c r="A70" s="75"/>
      <c r="B70" s="327"/>
      <c r="C70" s="328"/>
      <c r="D70" s="328"/>
      <c r="E70" s="328"/>
      <c r="F70" s="328"/>
      <c r="G70" s="328"/>
      <c r="H70" s="328"/>
      <c r="I70" s="328"/>
      <c r="J70" s="328"/>
      <c r="K70" s="328"/>
      <c r="L70" s="328"/>
      <c r="M70" s="328"/>
      <c r="N70" s="328"/>
      <c r="O70" s="328"/>
      <c r="P70" s="328"/>
      <c r="Q70" s="328"/>
      <c r="R70" s="328"/>
      <c r="S70" s="328"/>
      <c r="T70" s="328"/>
      <c r="U70" s="328"/>
      <c r="V70" s="328"/>
      <c r="W70" s="328"/>
      <c r="X70" s="328"/>
      <c r="Y70" s="329"/>
      <c r="Z70" s="336"/>
      <c r="AA70" s="337"/>
      <c r="AB70" s="337"/>
      <c r="AC70" s="337"/>
      <c r="AD70" s="338"/>
      <c r="AE70" s="336"/>
      <c r="AF70" s="337"/>
      <c r="AG70" s="337"/>
      <c r="AH70" s="337"/>
      <c r="AI70" s="337"/>
      <c r="AJ70" s="337"/>
      <c r="AK70" s="300" t="s">
        <v>40</v>
      </c>
      <c r="AL70" s="301"/>
      <c r="AM70" s="301"/>
      <c r="AN70" s="301"/>
      <c r="AO70" s="301"/>
      <c r="AP70" s="301"/>
      <c r="AQ70" s="301"/>
      <c r="AR70" s="301"/>
      <c r="AS70" s="301"/>
      <c r="AT70" s="301"/>
      <c r="AU70" s="301"/>
      <c r="AV70" s="301"/>
      <c r="AW70" s="301"/>
      <c r="AX70" s="302"/>
      <c r="AY70" s="407">
        <v>0.25</v>
      </c>
      <c r="AZ70" s="304"/>
      <c r="BA70" s="304"/>
      <c r="BB70" s="408"/>
      <c r="BC70" s="306">
        <f t="shared" si="6"/>
        <v>1.5</v>
      </c>
      <c r="BD70" s="307"/>
      <c r="BE70" s="307"/>
      <c r="BF70" s="308"/>
      <c r="BG70" s="309">
        <v>26988</v>
      </c>
      <c r="BH70" s="310"/>
      <c r="BI70" s="310"/>
      <c r="BJ70" s="311"/>
      <c r="BK70" s="312">
        <f t="shared" si="7"/>
        <v>6747</v>
      </c>
      <c r="BL70" s="313"/>
      <c r="BM70" s="313"/>
      <c r="BN70" s="313"/>
      <c r="BO70" s="313"/>
      <c r="BP70" s="314"/>
      <c r="BQ70" s="294"/>
      <c r="BR70" s="295"/>
      <c r="BS70" s="295"/>
      <c r="BT70" s="295"/>
      <c r="BU70" s="295"/>
      <c r="BV70" s="295"/>
      <c r="BW70" s="296"/>
      <c r="BX70" s="294"/>
      <c r="BY70" s="295"/>
      <c r="BZ70" s="295"/>
      <c r="CA70" s="295"/>
      <c r="CB70" s="295"/>
      <c r="CC70" s="296"/>
      <c r="CD70" s="294"/>
      <c r="CE70" s="295"/>
      <c r="CF70" s="295"/>
      <c r="CG70" s="295"/>
      <c r="CH70" s="295"/>
      <c r="CI70" s="296"/>
    </row>
    <row r="71" spans="1:87" ht="18" customHeight="1" x14ac:dyDescent="0.25">
      <c r="A71" s="75"/>
      <c r="B71" s="327"/>
      <c r="C71" s="328"/>
      <c r="D71" s="328"/>
      <c r="E71" s="328"/>
      <c r="F71" s="328"/>
      <c r="G71" s="328"/>
      <c r="H71" s="328"/>
      <c r="I71" s="328"/>
      <c r="J71" s="328"/>
      <c r="K71" s="328"/>
      <c r="L71" s="328"/>
      <c r="M71" s="328"/>
      <c r="N71" s="328"/>
      <c r="O71" s="328"/>
      <c r="P71" s="328"/>
      <c r="Q71" s="328"/>
      <c r="R71" s="328"/>
      <c r="S71" s="328"/>
      <c r="T71" s="328"/>
      <c r="U71" s="328"/>
      <c r="V71" s="328"/>
      <c r="W71" s="328"/>
      <c r="X71" s="328"/>
      <c r="Y71" s="329"/>
      <c r="Z71" s="336"/>
      <c r="AA71" s="337"/>
      <c r="AB71" s="337"/>
      <c r="AC71" s="337"/>
      <c r="AD71" s="338"/>
      <c r="AE71" s="336"/>
      <c r="AF71" s="337"/>
      <c r="AG71" s="337"/>
      <c r="AH71" s="337"/>
      <c r="AI71" s="337"/>
      <c r="AJ71" s="337"/>
      <c r="AK71" s="300" t="s">
        <v>528</v>
      </c>
      <c r="AL71" s="301"/>
      <c r="AM71" s="301"/>
      <c r="AN71" s="301"/>
      <c r="AO71" s="301"/>
      <c r="AP71" s="301"/>
      <c r="AQ71" s="301"/>
      <c r="AR71" s="301"/>
      <c r="AS71" s="301"/>
      <c r="AT71" s="301"/>
      <c r="AU71" s="301"/>
      <c r="AV71" s="301"/>
      <c r="AW71" s="301"/>
      <c r="AX71" s="302"/>
      <c r="AY71" s="407">
        <v>0.25</v>
      </c>
      <c r="AZ71" s="304"/>
      <c r="BA71" s="304"/>
      <c r="BB71" s="408"/>
      <c r="BC71" s="306">
        <f t="shared" si="6"/>
        <v>1.5</v>
      </c>
      <c r="BD71" s="307"/>
      <c r="BE71" s="307"/>
      <c r="BF71" s="308"/>
      <c r="BG71" s="309">
        <v>22530</v>
      </c>
      <c r="BH71" s="310"/>
      <c r="BI71" s="310"/>
      <c r="BJ71" s="311"/>
      <c r="BK71" s="312">
        <f t="shared" si="7"/>
        <v>5632.5</v>
      </c>
      <c r="BL71" s="313"/>
      <c r="BM71" s="313"/>
      <c r="BN71" s="313"/>
      <c r="BO71" s="313"/>
      <c r="BP71" s="314"/>
      <c r="BQ71" s="294"/>
      <c r="BR71" s="295"/>
      <c r="BS71" s="295"/>
      <c r="BT71" s="295"/>
      <c r="BU71" s="295"/>
      <c r="BV71" s="295"/>
      <c r="BW71" s="296"/>
      <c r="BX71" s="294"/>
      <c r="BY71" s="295"/>
      <c r="BZ71" s="295"/>
      <c r="CA71" s="295"/>
      <c r="CB71" s="295"/>
      <c r="CC71" s="296"/>
      <c r="CD71" s="294"/>
      <c r="CE71" s="295"/>
      <c r="CF71" s="295"/>
      <c r="CG71" s="295"/>
      <c r="CH71" s="295"/>
      <c r="CI71" s="296"/>
    </row>
    <row r="72" spans="1:87" ht="18" customHeight="1" x14ac:dyDescent="0.25">
      <c r="A72" s="75"/>
      <c r="B72" s="327"/>
      <c r="C72" s="328"/>
      <c r="D72" s="328"/>
      <c r="E72" s="328"/>
      <c r="F72" s="328"/>
      <c r="G72" s="328"/>
      <c r="H72" s="328"/>
      <c r="I72" s="328"/>
      <c r="J72" s="328"/>
      <c r="K72" s="328"/>
      <c r="L72" s="328"/>
      <c r="M72" s="328"/>
      <c r="N72" s="328"/>
      <c r="O72" s="328"/>
      <c r="P72" s="328"/>
      <c r="Q72" s="328"/>
      <c r="R72" s="328"/>
      <c r="S72" s="328"/>
      <c r="T72" s="328"/>
      <c r="U72" s="328"/>
      <c r="V72" s="328"/>
      <c r="W72" s="328"/>
      <c r="X72" s="328"/>
      <c r="Y72" s="329"/>
      <c r="Z72" s="336"/>
      <c r="AA72" s="337"/>
      <c r="AB72" s="337"/>
      <c r="AC72" s="337"/>
      <c r="AD72" s="338"/>
      <c r="AE72" s="336"/>
      <c r="AF72" s="337"/>
      <c r="AG72" s="337"/>
      <c r="AH72" s="337"/>
      <c r="AI72" s="337"/>
      <c r="AJ72" s="337"/>
      <c r="AK72" s="300" t="s">
        <v>529</v>
      </c>
      <c r="AL72" s="301"/>
      <c r="AM72" s="301"/>
      <c r="AN72" s="301"/>
      <c r="AO72" s="301"/>
      <c r="AP72" s="301"/>
      <c r="AQ72" s="301"/>
      <c r="AR72" s="301"/>
      <c r="AS72" s="301"/>
      <c r="AT72" s="301"/>
      <c r="AU72" s="301"/>
      <c r="AV72" s="301"/>
      <c r="AW72" s="301"/>
      <c r="AX72" s="302"/>
      <c r="AY72" s="407">
        <v>0.25</v>
      </c>
      <c r="AZ72" s="304"/>
      <c r="BA72" s="304"/>
      <c r="BB72" s="408"/>
      <c r="BC72" s="306">
        <f t="shared" si="6"/>
        <v>1.5</v>
      </c>
      <c r="BD72" s="307"/>
      <c r="BE72" s="307"/>
      <c r="BF72" s="308"/>
      <c r="BG72" s="309">
        <v>18911</v>
      </c>
      <c r="BH72" s="310"/>
      <c r="BI72" s="310"/>
      <c r="BJ72" s="311"/>
      <c r="BK72" s="312">
        <f t="shared" si="7"/>
        <v>4727.75</v>
      </c>
      <c r="BL72" s="313"/>
      <c r="BM72" s="313"/>
      <c r="BN72" s="313"/>
      <c r="BO72" s="313"/>
      <c r="BP72" s="314"/>
      <c r="BQ72" s="294"/>
      <c r="BR72" s="295"/>
      <c r="BS72" s="295"/>
      <c r="BT72" s="295"/>
      <c r="BU72" s="295"/>
      <c r="BV72" s="295"/>
      <c r="BW72" s="296"/>
      <c r="BX72" s="294"/>
      <c r="BY72" s="295"/>
      <c r="BZ72" s="295"/>
      <c r="CA72" s="295"/>
      <c r="CB72" s="295"/>
      <c r="CC72" s="296"/>
      <c r="CD72" s="294"/>
      <c r="CE72" s="295"/>
      <c r="CF72" s="295"/>
      <c r="CG72" s="295"/>
      <c r="CH72" s="295"/>
      <c r="CI72" s="296"/>
    </row>
    <row r="73" spans="1:87" ht="18" customHeight="1" x14ac:dyDescent="0.25">
      <c r="A73" s="75"/>
      <c r="B73" s="327"/>
      <c r="C73" s="328"/>
      <c r="D73" s="328"/>
      <c r="E73" s="328"/>
      <c r="F73" s="328"/>
      <c r="G73" s="328"/>
      <c r="H73" s="328"/>
      <c r="I73" s="328"/>
      <c r="J73" s="328"/>
      <c r="K73" s="328"/>
      <c r="L73" s="328"/>
      <c r="M73" s="328"/>
      <c r="N73" s="328"/>
      <c r="O73" s="328"/>
      <c r="P73" s="328"/>
      <c r="Q73" s="328"/>
      <c r="R73" s="328"/>
      <c r="S73" s="328"/>
      <c r="T73" s="328"/>
      <c r="U73" s="328"/>
      <c r="V73" s="328"/>
      <c r="W73" s="328"/>
      <c r="X73" s="328"/>
      <c r="Y73" s="329"/>
      <c r="Z73" s="336"/>
      <c r="AA73" s="337"/>
      <c r="AB73" s="337"/>
      <c r="AC73" s="337"/>
      <c r="AD73" s="338"/>
      <c r="AE73" s="336"/>
      <c r="AF73" s="337"/>
      <c r="AG73" s="337"/>
      <c r="AH73" s="337"/>
      <c r="AI73" s="337"/>
      <c r="AJ73" s="337"/>
      <c r="AK73" s="300" t="s">
        <v>526</v>
      </c>
      <c r="AL73" s="301"/>
      <c r="AM73" s="301"/>
      <c r="AN73" s="301"/>
      <c r="AO73" s="301"/>
      <c r="AP73" s="301"/>
      <c r="AQ73" s="301"/>
      <c r="AR73" s="301"/>
      <c r="AS73" s="301"/>
      <c r="AT73" s="301"/>
      <c r="AU73" s="301"/>
      <c r="AV73" s="301"/>
      <c r="AW73" s="301"/>
      <c r="AX73" s="302"/>
      <c r="AY73" s="407">
        <v>0.25</v>
      </c>
      <c r="AZ73" s="304"/>
      <c r="BA73" s="304"/>
      <c r="BB73" s="408"/>
      <c r="BC73" s="306">
        <f t="shared" si="6"/>
        <v>1.5</v>
      </c>
      <c r="BD73" s="307"/>
      <c r="BE73" s="307"/>
      <c r="BF73" s="308"/>
      <c r="BG73" s="309">
        <v>7925</v>
      </c>
      <c r="BH73" s="310"/>
      <c r="BI73" s="310"/>
      <c r="BJ73" s="311"/>
      <c r="BK73" s="312">
        <f t="shared" si="7"/>
        <v>1981.25</v>
      </c>
      <c r="BL73" s="313"/>
      <c r="BM73" s="313"/>
      <c r="BN73" s="313"/>
      <c r="BO73" s="313"/>
      <c r="BP73" s="314"/>
      <c r="BQ73" s="294"/>
      <c r="BR73" s="295"/>
      <c r="BS73" s="295"/>
      <c r="BT73" s="295"/>
      <c r="BU73" s="295"/>
      <c r="BV73" s="295"/>
      <c r="BW73" s="296"/>
      <c r="BX73" s="294"/>
      <c r="BY73" s="295"/>
      <c r="BZ73" s="295"/>
      <c r="CA73" s="295"/>
      <c r="CB73" s="295"/>
      <c r="CC73" s="296"/>
      <c r="CD73" s="294"/>
      <c r="CE73" s="295"/>
      <c r="CF73" s="295"/>
      <c r="CG73" s="295"/>
      <c r="CH73" s="295"/>
      <c r="CI73" s="296"/>
    </row>
    <row r="74" spans="1:87" ht="18" customHeight="1" x14ac:dyDescent="0.25">
      <c r="A74" s="75"/>
      <c r="B74" s="327"/>
      <c r="C74" s="328"/>
      <c r="D74" s="328"/>
      <c r="E74" s="328"/>
      <c r="F74" s="328"/>
      <c r="G74" s="328"/>
      <c r="H74" s="328"/>
      <c r="I74" s="328"/>
      <c r="J74" s="328"/>
      <c r="K74" s="328"/>
      <c r="L74" s="328"/>
      <c r="M74" s="328"/>
      <c r="N74" s="328"/>
      <c r="O74" s="328"/>
      <c r="P74" s="328"/>
      <c r="Q74" s="328"/>
      <c r="R74" s="328"/>
      <c r="S74" s="328"/>
      <c r="T74" s="328"/>
      <c r="U74" s="328"/>
      <c r="V74" s="328"/>
      <c r="W74" s="328"/>
      <c r="X74" s="328"/>
      <c r="Y74" s="329"/>
      <c r="Z74" s="336"/>
      <c r="AA74" s="337"/>
      <c r="AB74" s="337"/>
      <c r="AC74" s="337"/>
      <c r="AD74" s="338"/>
      <c r="AE74" s="336"/>
      <c r="AF74" s="337"/>
      <c r="AG74" s="337"/>
      <c r="AH74" s="337"/>
      <c r="AI74" s="337"/>
      <c r="AJ74" s="337"/>
      <c r="AK74" s="300" t="s">
        <v>530</v>
      </c>
      <c r="AL74" s="301"/>
      <c r="AM74" s="301"/>
      <c r="AN74" s="301"/>
      <c r="AO74" s="301"/>
      <c r="AP74" s="301"/>
      <c r="AQ74" s="301"/>
      <c r="AR74" s="301"/>
      <c r="AS74" s="301"/>
      <c r="AT74" s="301"/>
      <c r="AU74" s="301"/>
      <c r="AV74" s="301"/>
      <c r="AW74" s="301"/>
      <c r="AX74" s="302"/>
      <c r="AY74" s="407">
        <v>0.25</v>
      </c>
      <c r="AZ74" s="304"/>
      <c r="BA74" s="304"/>
      <c r="BB74" s="408"/>
      <c r="BC74" s="306">
        <f t="shared" si="6"/>
        <v>1.5</v>
      </c>
      <c r="BD74" s="307"/>
      <c r="BE74" s="307"/>
      <c r="BF74" s="308"/>
      <c r="BG74" s="309">
        <v>22629</v>
      </c>
      <c r="BH74" s="310"/>
      <c r="BI74" s="310"/>
      <c r="BJ74" s="311"/>
      <c r="BK74" s="312">
        <f t="shared" si="7"/>
        <v>5657.25</v>
      </c>
      <c r="BL74" s="313"/>
      <c r="BM74" s="313"/>
      <c r="BN74" s="313"/>
      <c r="BO74" s="313"/>
      <c r="BP74" s="314"/>
      <c r="BQ74" s="294"/>
      <c r="BR74" s="295"/>
      <c r="BS74" s="295"/>
      <c r="BT74" s="295"/>
      <c r="BU74" s="295"/>
      <c r="BV74" s="295"/>
      <c r="BW74" s="296"/>
      <c r="BX74" s="294"/>
      <c r="BY74" s="295"/>
      <c r="BZ74" s="295"/>
      <c r="CA74" s="295"/>
      <c r="CB74" s="295"/>
      <c r="CC74" s="296"/>
      <c r="CD74" s="294"/>
      <c r="CE74" s="295"/>
      <c r="CF74" s="295"/>
      <c r="CG74" s="295"/>
      <c r="CH74" s="295"/>
      <c r="CI74" s="296"/>
    </row>
    <row r="75" spans="1:87" ht="18" customHeight="1" x14ac:dyDescent="0.25">
      <c r="A75" s="75"/>
      <c r="B75" s="327"/>
      <c r="C75" s="328"/>
      <c r="D75" s="328"/>
      <c r="E75" s="328"/>
      <c r="F75" s="328"/>
      <c r="G75" s="328"/>
      <c r="H75" s="328"/>
      <c r="I75" s="328"/>
      <c r="J75" s="328"/>
      <c r="K75" s="328"/>
      <c r="L75" s="328"/>
      <c r="M75" s="328"/>
      <c r="N75" s="328"/>
      <c r="O75" s="328"/>
      <c r="P75" s="328"/>
      <c r="Q75" s="328"/>
      <c r="R75" s="328"/>
      <c r="S75" s="328"/>
      <c r="T75" s="328"/>
      <c r="U75" s="328"/>
      <c r="V75" s="328"/>
      <c r="W75" s="328"/>
      <c r="X75" s="328"/>
      <c r="Y75" s="329"/>
      <c r="Z75" s="336"/>
      <c r="AA75" s="337"/>
      <c r="AB75" s="337"/>
      <c r="AC75" s="337"/>
      <c r="AD75" s="338"/>
      <c r="AE75" s="336"/>
      <c r="AF75" s="337"/>
      <c r="AG75" s="337"/>
      <c r="AH75" s="337"/>
      <c r="AI75" s="337"/>
      <c r="AJ75" s="337"/>
      <c r="AK75" s="300" t="s">
        <v>18</v>
      </c>
      <c r="AL75" s="301"/>
      <c r="AM75" s="301"/>
      <c r="AN75" s="301"/>
      <c r="AO75" s="301"/>
      <c r="AP75" s="301"/>
      <c r="AQ75" s="301"/>
      <c r="AR75" s="301"/>
      <c r="AS75" s="301"/>
      <c r="AT75" s="301"/>
      <c r="AU75" s="301"/>
      <c r="AV75" s="301"/>
      <c r="AW75" s="301"/>
      <c r="AX75" s="302"/>
      <c r="AY75" s="407">
        <v>0.25</v>
      </c>
      <c r="AZ75" s="304"/>
      <c r="BA75" s="304"/>
      <c r="BB75" s="408"/>
      <c r="BC75" s="306">
        <f t="shared" si="6"/>
        <v>1.5</v>
      </c>
      <c r="BD75" s="307"/>
      <c r="BE75" s="307"/>
      <c r="BF75" s="308"/>
      <c r="BG75" s="309">
        <v>28961</v>
      </c>
      <c r="BH75" s="310"/>
      <c r="BI75" s="310"/>
      <c r="BJ75" s="311"/>
      <c r="BK75" s="312">
        <f t="shared" si="7"/>
        <v>7240.25</v>
      </c>
      <c r="BL75" s="313"/>
      <c r="BM75" s="313"/>
      <c r="BN75" s="313"/>
      <c r="BO75" s="313"/>
      <c r="BP75" s="314"/>
      <c r="BQ75" s="294"/>
      <c r="BR75" s="295"/>
      <c r="BS75" s="295"/>
      <c r="BT75" s="295"/>
      <c r="BU75" s="295"/>
      <c r="BV75" s="295"/>
      <c r="BW75" s="296"/>
      <c r="BX75" s="294"/>
      <c r="BY75" s="295"/>
      <c r="BZ75" s="295"/>
      <c r="CA75" s="295"/>
      <c r="CB75" s="295"/>
      <c r="CC75" s="296"/>
      <c r="CD75" s="294"/>
      <c r="CE75" s="295"/>
      <c r="CF75" s="295"/>
      <c r="CG75" s="295"/>
      <c r="CH75" s="295"/>
      <c r="CI75" s="296"/>
    </row>
    <row r="76" spans="1:87" ht="18" customHeight="1" thickBot="1" x14ac:dyDescent="0.3">
      <c r="A76" s="75"/>
      <c r="B76" s="327"/>
      <c r="C76" s="328"/>
      <c r="D76" s="328"/>
      <c r="E76" s="328"/>
      <c r="F76" s="328"/>
      <c r="G76" s="328"/>
      <c r="H76" s="328"/>
      <c r="I76" s="328"/>
      <c r="J76" s="328"/>
      <c r="K76" s="328"/>
      <c r="L76" s="328"/>
      <c r="M76" s="328"/>
      <c r="N76" s="328"/>
      <c r="O76" s="328"/>
      <c r="P76" s="328"/>
      <c r="Q76" s="328"/>
      <c r="R76" s="328"/>
      <c r="S76" s="328"/>
      <c r="T76" s="328"/>
      <c r="U76" s="328"/>
      <c r="V76" s="328"/>
      <c r="W76" s="328"/>
      <c r="X76" s="328"/>
      <c r="Y76" s="329"/>
      <c r="Z76" s="336"/>
      <c r="AA76" s="337"/>
      <c r="AB76" s="337"/>
      <c r="AC76" s="337"/>
      <c r="AD76" s="338"/>
      <c r="AE76" s="336"/>
      <c r="AF76" s="337"/>
      <c r="AG76" s="337"/>
      <c r="AH76" s="337"/>
      <c r="AI76" s="337"/>
      <c r="AJ76" s="337"/>
      <c r="AK76" s="392" t="s">
        <v>37</v>
      </c>
      <c r="AL76" s="393"/>
      <c r="AM76" s="393"/>
      <c r="AN76" s="393"/>
      <c r="AO76" s="393"/>
      <c r="AP76" s="393"/>
      <c r="AQ76" s="393"/>
      <c r="AR76" s="393"/>
      <c r="AS76" s="393"/>
      <c r="AT76" s="393"/>
      <c r="AU76" s="393"/>
      <c r="AV76" s="393"/>
      <c r="AW76" s="393"/>
      <c r="AX76" s="394"/>
      <c r="AY76" s="407">
        <v>0.25</v>
      </c>
      <c r="AZ76" s="304"/>
      <c r="BA76" s="304"/>
      <c r="BB76" s="408"/>
      <c r="BC76" s="306">
        <f t="shared" si="6"/>
        <v>1.5</v>
      </c>
      <c r="BD76" s="307"/>
      <c r="BE76" s="307"/>
      <c r="BF76" s="308"/>
      <c r="BG76" s="309">
        <v>11840</v>
      </c>
      <c r="BH76" s="310"/>
      <c r="BI76" s="310"/>
      <c r="BJ76" s="311"/>
      <c r="BK76" s="312">
        <f t="shared" si="7"/>
        <v>2960</v>
      </c>
      <c r="BL76" s="313"/>
      <c r="BM76" s="313"/>
      <c r="BN76" s="313"/>
      <c r="BO76" s="313"/>
      <c r="BP76" s="314"/>
      <c r="BQ76" s="294"/>
      <c r="BR76" s="295"/>
      <c r="BS76" s="295"/>
      <c r="BT76" s="295"/>
      <c r="BU76" s="295"/>
      <c r="BV76" s="295"/>
      <c r="BW76" s="296"/>
      <c r="BX76" s="294"/>
      <c r="BY76" s="295"/>
      <c r="BZ76" s="295"/>
      <c r="CA76" s="295"/>
      <c r="CB76" s="295"/>
      <c r="CC76" s="296"/>
      <c r="CD76" s="294"/>
      <c r="CE76" s="295"/>
      <c r="CF76" s="295"/>
      <c r="CG76" s="295"/>
      <c r="CH76" s="295"/>
      <c r="CI76" s="296"/>
    </row>
    <row r="77" spans="1:87" ht="18" customHeight="1" thickBot="1" x14ac:dyDescent="0.3">
      <c r="A77" s="75"/>
      <c r="B77" s="377"/>
      <c r="C77" s="378"/>
      <c r="D77" s="378"/>
      <c r="E77" s="378"/>
      <c r="F77" s="378"/>
      <c r="G77" s="378"/>
      <c r="H77" s="378"/>
      <c r="I77" s="378"/>
      <c r="J77" s="378"/>
      <c r="K77" s="378"/>
      <c r="L77" s="378"/>
      <c r="M77" s="378"/>
      <c r="N77" s="378"/>
      <c r="O77" s="378"/>
      <c r="P77" s="378"/>
      <c r="Q77" s="378"/>
      <c r="R77" s="378"/>
      <c r="S77" s="378"/>
      <c r="T77" s="378"/>
      <c r="U77" s="378"/>
      <c r="V77" s="378"/>
      <c r="W77" s="378"/>
      <c r="X77" s="378"/>
      <c r="Y77" s="378"/>
      <c r="Z77" s="378"/>
      <c r="AA77" s="378"/>
      <c r="AB77" s="378"/>
      <c r="AC77" s="378"/>
      <c r="AD77" s="378"/>
      <c r="AE77" s="378"/>
      <c r="AF77" s="378"/>
      <c r="AG77" s="378"/>
      <c r="AH77" s="378"/>
      <c r="AI77" s="378"/>
      <c r="AJ77" s="379"/>
      <c r="AK77" s="380" t="s">
        <v>3</v>
      </c>
      <c r="AL77" s="381"/>
      <c r="AM77" s="381"/>
      <c r="AN77" s="381"/>
      <c r="AO77" s="381"/>
      <c r="AP77" s="381"/>
      <c r="AQ77" s="381"/>
      <c r="AR77" s="381"/>
      <c r="AS77" s="381"/>
      <c r="AT77" s="381"/>
      <c r="AU77" s="381"/>
      <c r="AV77" s="381"/>
      <c r="AW77" s="381"/>
      <c r="AX77" s="381"/>
      <c r="AY77" s="382"/>
      <c r="AZ77" s="382"/>
      <c r="BA77" s="382"/>
      <c r="BB77" s="382"/>
      <c r="BC77" s="382"/>
      <c r="BD77" s="382"/>
      <c r="BE77" s="382"/>
      <c r="BF77" s="382"/>
      <c r="BG77" s="382"/>
      <c r="BH77" s="382"/>
      <c r="BI77" s="382"/>
      <c r="BJ77" s="383"/>
      <c r="BK77" s="384">
        <f>SUM(BK66:BK76)</f>
        <v>62246.5</v>
      </c>
      <c r="BL77" s="385"/>
      <c r="BM77" s="385"/>
      <c r="BN77" s="385"/>
      <c r="BO77" s="385"/>
      <c r="BP77" s="386"/>
      <c r="BQ77" s="387" t="s">
        <v>100</v>
      </c>
      <c r="BR77" s="388"/>
      <c r="BS77" s="388"/>
      <c r="BT77" s="388"/>
      <c r="BU77" s="388"/>
      <c r="BV77" s="388"/>
      <c r="BW77" s="388"/>
      <c r="BX77" s="388"/>
      <c r="BY77" s="388"/>
      <c r="BZ77" s="388"/>
      <c r="CA77" s="388"/>
      <c r="CB77" s="388"/>
      <c r="CC77" s="389"/>
      <c r="CD77" s="390">
        <f>+CD66*AE66</f>
        <v>446445.88235294115</v>
      </c>
      <c r="CE77" s="390"/>
      <c r="CF77" s="390"/>
      <c r="CG77" s="390"/>
      <c r="CH77" s="390"/>
      <c r="CI77" s="391"/>
    </row>
    <row r="78" spans="1:87" ht="18" customHeight="1" thickBot="1" x14ac:dyDescent="0.3">
      <c r="A78" s="75"/>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BG78" s="78"/>
      <c r="BH78" s="78"/>
      <c r="BI78" s="78"/>
      <c r="BJ78" s="78"/>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row>
    <row r="79" spans="1:87" ht="18" customHeight="1" x14ac:dyDescent="0.25">
      <c r="A79" s="75"/>
      <c r="B79" s="348" t="s">
        <v>0</v>
      </c>
      <c r="C79" s="349"/>
      <c r="D79" s="349"/>
      <c r="E79" s="349"/>
      <c r="F79" s="349"/>
      <c r="G79" s="349"/>
      <c r="H79" s="349"/>
      <c r="I79" s="349"/>
      <c r="J79" s="349"/>
      <c r="K79" s="349"/>
      <c r="L79" s="349"/>
      <c r="M79" s="349"/>
      <c r="N79" s="349"/>
      <c r="O79" s="349"/>
      <c r="P79" s="349"/>
      <c r="Q79" s="349"/>
      <c r="R79" s="349"/>
      <c r="S79" s="349"/>
      <c r="T79" s="349"/>
      <c r="U79" s="349"/>
      <c r="V79" s="349"/>
      <c r="W79" s="349"/>
      <c r="X79" s="349"/>
      <c r="Y79" s="350"/>
      <c r="Z79" s="348" t="s">
        <v>80</v>
      </c>
      <c r="AA79" s="349"/>
      <c r="AB79" s="349"/>
      <c r="AC79" s="349"/>
      <c r="AD79" s="350"/>
      <c r="AE79" s="357" t="s">
        <v>79</v>
      </c>
      <c r="AF79" s="358"/>
      <c r="AG79" s="358"/>
      <c r="AH79" s="358"/>
      <c r="AI79" s="358"/>
      <c r="AJ79" s="359"/>
      <c r="AK79" s="357" t="s">
        <v>81</v>
      </c>
      <c r="AL79" s="358"/>
      <c r="AM79" s="358"/>
      <c r="AN79" s="358"/>
      <c r="AO79" s="358"/>
      <c r="AP79" s="358"/>
      <c r="AQ79" s="358"/>
      <c r="AR79" s="358"/>
      <c r="AS79" s="358"/>
      <c r="AT79" s="358"/>
      <c r="AU79" s="358"/>
      <c r="AV79" s="358"/>
      <c r="AW79" s="358"/>
      <c r="AX79" s="359"/>
      <c r="AY79" s="357" t="s">
        <v>1</v>
      </c>
      <c r="AZ79" s="358"/>
      <c r="BA79" s="358"/>
      <c r="BB79" s="359"/>
      <c r="BC79" s="348" t="s">
        <v>104</v>
      </c>
      <c r="BD79" s="349"/>
      <c r="BE79" s="349"/>
      <c r="BF79" s="350"/>
      <c r="BG79" s="366" t="s">
        <v>82</v>
      </c>
      <c r="BH79" s="367"/>
      <c r="BI79" s="367"/>
      <c r="BJ79" s="368"/>
      <c r="BK79" s="315" t="s">
        <v>99</v>
      </c>
      <c r="BL79" s="316"/>
      <c r="BM79" s="316"/>
      <c r="BN79" s="316"/>
      <c r="BO79" s="316"/>
      <c r="BP79" s="317"/>
      <c r="BQ79" s="315" t="s">
        <v>83</v>
      </c>
      <c r="BR79" s="316"/>
      <c r="BS79" s="316"/>
      <c r="BT79" s="316"/>
      <c r="BU79" s="316"/>
      <c r="BV79" s="316"/>
      <c r="BW79" s="317"/>
      <c r="BX79" s="315" t="s">
        <v>84</v>
      </c>
      <c r="BY79" s="316"/>
      <c r="BZ79" s="316"/>
      <c r="CA79" s="316"/>
      <c r="CB79" s="316"/>
      <c r="CC79" s="317"/>
      <c r="CD79" s="315" t="s">
        <v>85</v>
      </c>
      <c r="CE79" s="316"/>
      <c r="CF79" s="316"/>
      <c r="CG79" s="316"/>
      <c r="CH79" s="316"/>
      <c r="CI79" s="317"/>
    </row>
    <row r="80" spans="1:87" ht="18" customHeight="1" x14ac:dyDescent="0.25">
      <c r="A80" s="75"/>
      <c r="B80" s="351"/>
      <c r="C80" s="352"/>
      <c r="D80" s="352"/>
      <c r="E80" s="352"/>
      <c r="F80" s="352"/>
      <c r="G80" s="352"/>
      <c r="H80" s="352"/>
      <c r="I80" s="352"/>
      <c r="J80" s="352"/>
      <c r="K80" s="352"/>
      <c r="L80" s="352"/>
      <c r="M80" s="352"/>
      <c r="N80" s="352"/>
      <c r="O80" s="352"/>
      <c r="P80" s="352"/>
      <c r="Q80" s="352"/>
      <c r="R80" s="352"/>
      <c r="S80" s="352"/>
      <c r="T80" s="352"/>
      <c r="U80" s="352"/>
      <c r="V80" s="352"/>
      <c r="W80" s="352"/>
      <c r="X80" s="352"/>
      <c r="Y80" s="353"/>
      <c r="Z80" s="351"/>
      <c r="AA80" s="352"/>
      <c r="AB80" s="352"/>
      <c r="AC80" s="352"/>
      <c r="AD80" s="353"/>
      <c r="AE80" s="360"/>
      <c r="AF80" s="361"/>
      <c r="AG80" s="361"/>
      <c r="AH80" s="361"/>
      <c r="AI80" s="361"/>
      <c r="AJ80" s="362"/>
      <c r="AK80" s="360"/>
      <c r="AL80" s="361"/>
      <c r="AM80" s="361"/>
      <c r="AN80" s="361"/>
      <c r="AO80" s="361"/>
      <c r="AP80" s="361"/>
      <c r="AQ80" s="361"/>
      <c r="AR80" s="361"/>
      <c r="AS80" s="361"/>
      <c r="AT80" s="361"/>
      <c r="AU80" s="361"/>
      <c r="AV80" s="361"/>
      <c r="AW80" s="361"/>
      <c r="AX80" s="362"/>
      <c r="AY80" s="360"/>
      <c r="AZ80" s="361"/>
      <c r="BA80" s="361"/>
      <c r="BB80" s="362"/>
      <c r="BC80" s="351"/>
      <c r="BD80" s="352"/>
      <c r="BE80" s="352"/>
      <c r="BF80" s="353"/>
      <c r="BG80" s="369"/>
      <c r="BH80" s="370"/>
      <c r="BI80" s="370"/>
      <c r="BJ80" s="371"/>
      <c r="BK80" s="318"/>
      <c r="BL80" s="319"/>
      <c r="BM80" s="319"/>
      <c r="BN80" s="319"/>
      <c r="BO80" s="319"/>
      <c r="BP80" s="320"/>
      <c r="BQ80" s="318"/>
      <c r="BR80" s="319"/>
      <c r="BS80" s="319"/>
      <c r="BT80" s="319"/>
      <c r="BU80" s="319"/>
      <c r="BV80" s="319"/>
      <c r="BW80" s="320"/>
      <c r="BX80" s="318"/>
      <c r="BY80" s="319"/>
      <c r="BZ80" s="319"/>
      <c r="CA80" s="319"/>
      <c r="CB80" s="319"/>
      <c r="CC80" s="320"/>
      <c r="CD80" s="318"/>
      <c r="CE80" s="319"/>
      <c r="CF80" s="319"/>
      <c r="CG80" s="319"/>
      <c r="CH80" s="319"/>
      <c r="CI80" s="320"/>
    </row>
    <row r="81" spans="1:87" ht="18" customHeight="1" thickBot="1" x14ac:dyDescent="0.3">
      <c r="A81" s="75"/>
      <c r="B81" s="354"/>
      <c r="C81" s="355"/>
      <c r="D81" s="355"/>
      <c r="E81" s="355"/>
      <c r="F81" s="355"/>
      <c r="G81" s="355"/>
      <c r="H81" s="355"/>
      <c r="I81" s="355"/>
      <c r="J81" s="355"/>
      <c r="K81" s="355"/>
      <c r="L81" s="355"/>
      <c r="M81" s="355"/>
      <c r="N81" s="355"/>
      <c r="O81" s="355"/>
      <c r="P81" s="355"/>
      <c r="Q81" s="355"/>
      <c r="R81" s="355"/>
      <c r="S81" s="355"/>
      <c r="T81" s="355"/>
      <c r="U81" s="355"/>
      <c r="V81" s="355"/>
      <c r="W81" s="355"/>
      <c r="X81" s="355"/>
      <c r="Y81" s="356"/>
      <c r="Z81" s="354"/>
      <c r="AA81" s="355"/>
      <c r="AB81" s="355"/>
      <c r="AC81" s="355"/>
      <c r="AD81" s="356"/>
      <c r="AE81" s="363"/>
      <c r="AF81" s="364"/>
      <c r="AG81" s="364"/>
      <c r="AH81" s="364"/>
      <c r="AI81" s="364"/>
      <c r="AJ81" s="365"/>
      <c r="AK81" s="360"/>
      <c r="AL81" s="361"/>
      <c r="AM81" s="361"/>
      <c r="AN81" s="361"/>
      <c r="AO81" s="361"/>
      <c r="AP81" s="361"/>
      <c r="AQ81" s="361"/>
      <c r="AR81" s="361"/>
      <c r="AS81" s="361"/>
      <c r="AT81" s="361"/>
      <c r="AU81" s="361"/>
      <c r="AV81" s="361"/>
      <c r="AW81" s="361"/>
      <c r="AX81" s="362"/>
      <c r="AY81" s="360"/>
      <c r="AZ81" s="361"/>
      <c r="BA81" s="361"/>
      <c r="BB81" s="362"/>
      <c r="BC81" s="351"/>
      <c r="BD81" s="352"/>
      <c r="BE81" s="352"/>
      <c r="BF81" s="353"/>
      <c r="BG81" s="369"/>
      <c r="BH81" s="370"/>
      <c r="BI81" s="370"/>
      <c r="BJ81" s="371"/>
      <c r="BK81" s="318"/>
      <c r="BL81" s="319"/>
      <c r="BM81" s="319"/>
      <c r="BN81" s="319"/>
      <c r="BO81" s="319"/>
      <c r="BP81" s="320"/>
      <c r="BQ81" s="321"/>
      <c r="BR81" s="322"/>
      <c r="BS81" s="322"/>
      <c r="BT81" s="322"/>
      <c r="BU81" s="322"/>
      <c r="BV81" s="322"/>
      <c r="BW81" s="323"/>
      <c r="BX81" s="321"/>
      <c r="BY81" s="322"/>
      <c r="BZ81" s="322"/>
      <c r="CA81" s="322"/>
      <c r="CB81" s="322"/>
      <c r="CC81" s="323"/>
      <c r="CD81" s="321"/>
      <c r="CE81" s="322"/>
      <c r="CF81" s="322"/>
      <c r="CG81" s="322"/>
      <c r="CH81" s="322"/>
      <c r="CI81" s="323"/>
    </row>
    <row r="82" spans="1:87" ht="18" customHeight="1" x14ac:dyDescent="0.25">
      <c r="A82" s="75"/>
      <c r="B82" s="324" t="s">
        <v>795</v>
      </c>
      <c r="C82" s="325"/>
      <c r="D82" s="325"/>
      <c r="E82" s="325"/>
      <c r="F82" s="325"/>
      <c r="G82" s="325"/>
      <c r="H82" s="325"/>
      <c r="I82" s="325"/>
      <c r="J82" s="325"/>
      <c r="K82" s="325"/>
      <c r="L82" s="325"/>
      <c r="M82" s="325"/>
      <c r="N82" s="325"/>
      <c r="O82" s="325"/>
      <c r="P82" s="325"/>
      <c r="Q82" s="325"/>
      <c r="R82" s="325"/>
      <c r="S82" s="325"/>
      <c r="T82" s="325"/>
      <c r="U82" s="325"/>
      <c r="V82" s="325"/>
      <c r="W82" s="325"/>
      <c r="X82" s="325"/>
      <c r="Y82" s="326"/>
      <c r="Z82" s="333" t="s">
        <v>803</v>
      </c>
      <c r="AA82" s="334"/>
      <c r="AB82" s="334"/>
      <c r="AC82" s="334"/>
      <c r="AD82" s="335"/>
      <c r="AE82" s="333">
        <v>1</v>
      </c>
      <c r="AF82" s="334"/>
      <c r="AG82" s="334"/>
      <c r="AH82" s="334"/>
      <c r="AI82" s="334"/>
      <c r="AJ82" s="334"/>
      <c r="AK82" s="342" t="s">
        <v>41</v>
      </c>
      <c r="AL82" s="343"/>
      <c r="AM82" s="343"/>
      <c r="AN82" s="343"/>
      <c r="AO82" s="343"/>
      <c r="AP82" s="343"/>
      <c r="AQ82" s="343"/>
      <c r="AR82" s="343"/>
      <c r="AS82" s="343"/>
      <c r="AT82" s="343"/>
      <c r="AU82" s="343"/>
      <c r="AV82" s="343"/>
      <c r="AW82" s="343"/>
      <c r="AX82" s="344"/>
      <c r="AY82" s="409">
        <v>0.25</v>
      </c>
      <c r="AZ82" s="346"/>
      <c r="BA82" s="346"/>
      <c r="BB82" s="410"/>
      <c r="BC82" s="345">
        <f>+$AE$82*AY82</f>
        <v>0.25</v>
      </c>
      <c r="BD82" s="346"/>
      <c r="BE82" s="346"/>
      <c r="BF82" s="347"/>
      <c r="BG82" s="285">
        <v>22629</v>
      </c>
      <c r="BH82" s="286"/>
      <c r="BI82" s="286"/>
      <c r="BJ82" s="287"/>
      <c r="BK82" s="288">
        <f>+AY82*BG82</f>
        <v>5657.25</v>
      </c>
      <c r="BL82" s="289"/>
      <c r="BM82" s="289"/>
      <c r="BN82" s="289"/>
      <c r="BO82" s="289"/>
      <c r="BP82" s="290"/>
      <c r="BQ82" s="291">
        <v>100000</v>
      </c>
      <c r="BR82" s="292"/>
      <c r="BS82" s="292"/>
      <c r="BT82" s="292"/>
      <c r="BU82" s="292"/>
      <c r="BV82" s="292"/>
      <c r="BW82" s="293"/>
      <c r="BX82" s="291">
        <f>+(((BK93+BQ82)*15)/85)</f>
        <v>28631.735294117647</v>
      </c>
      <c r="BY82" s="292"/>
      <c r="BZ82" s="292"/>
      <c r="CA82" s="292"/>
      <c r="CB82" s="292"/>
      <c r="CC82" s="293"/>
      <c r="CD82" s="291">
        <f>+BK93+BQ82+BX82</f>
        <v>190878.23529411765</v>
      </c>
      <c r="CE82" s="292"/>
      <c r="CF82" s="292"/>
      <c r="CG82" s="292"/>
      <c r="CH82" s="292"/>
      <c r="CI82" s="293"/>
    </row>
    <row r="83" spans="1:87" ht="18" customHeight="1" x14ac:dyDescent="0.25">
      <c r="A83" s="75"/>
      <c r="B83" s="327"/>
      <c r="C83" s="328"/>
      <c r="D83" s="328"/>
      <c r="E83" s="328"/>
      <c r="F83" s="328"/>
      <c r="G83" s="328"/>
      <c r="H83" s="328"/>
      <c r="I83" s="328"/>
      <c r="J83" s="328"/>
      <c r="K83" s="328"/>
      <c r="L83" s="328"/>
      <c r="M83" s="328"/>
      <c r="N83" s="328"/>
      <c r="O83" s="328"/>
      <c r="P83" s="328"/>
      <c r="Q83" s="328"/>
      <c r="R83" s="328"/>
      <c r="S83" s="328"/>
      <c r="T83" s="328"/>
      <c r="U83" s="328"/>
      <c r="V83" s="328"/>
      <c r="W83" s="328"/>
      <c r="X83" s="328"/>
      <c r="Y83" s="329"/>
      <c r="Z83" s="336"/>
      <c r="AA83" s="337"/>
      <c r="AB83" s="337"/>
      <c r="AC83" s="337"/>
      <c r="AD83" s="338"/>
      <c r="AE83" s="336"/>
      <c r="AF83" s="337"/>
      <c r="AG83" s="337"/>
      <c r="AH83" s="337"/>
      <c r="AI83" s="337"/>
      <c r="AJ83" s="337"/>
      <c r="AK83" s="300" t="s">
        <v>23</v>
      </c>
      <c r="AL83" s="301"/>
      <c r="AM83" s="301"/>
      <c r="AN83" s="301"/>
      <c r="AO83" s="301"/>
      <c r="AP83" s="301"/>
      <c r="AQ83" s="301"/>
      <c r="AR83" s="301"/>
      <c r="AS83" s="301"/>
      <c r="AT83" s="301"/>
      <c r="AU83" s="301"/>
      <c r="AV83" s="301"/>
      <c r="AW83" s="301"/>
      <c r="AX83" s="302"/>
      <c r="AY83" s="407">
        <v>0.25</v>
      </c>
      <c r="AZ83" s="304"/>
      <c r="BA83" s="304"/>
      <c r="BB83" s="408"/>
      <c r="BC83" s="306">
        <f t="shared" ref="BC83:BC92" si="8">+$AE$82*AY83</f>
        <v>0.25</v>
      </c>
      <c r="BD83" s="307"/>
      <c r="BE83" s="307"/>
      <c r="BF83" s="308"/>
      <c r="BG83" s="309">
        <v>7925</v>
      </c>
      <c r="BH83" s="310"/>
      <c r="BI83" s="310"/>
      <c r="BJ83" s="311"/>
      <c r="BK83" s="312">
        <f t="shared" ref="BK83:BK92" si="9">+AY83*BG83</f>
        <v>1981.25</v>
      </c>
      <c r="BL83" s="313"/>
      <c r="BM83" s="313"/>
      <c r="BN83" s="313"/>
      <c r="BO83" s="313"/>
      <c r="BP83" s="314"/>
      <c r="BQ83" s="294"/>
      <c r="BR83" s="295"/>
      <c r="BS83" s="295"/>
      <c r="BT83" s="295"/>
      <c r="BU83" s="295"/>
      <c r="BV83" s="295"/>
      <c r="BW83" s="296"/>
      <c r="BX83" s="294"/>
      <c r="BY83" s="295"/>
      <c r="BZ83" s="295"/>
      <c r="CA83" s="295"/>
      <c r="CB83" s="295"/>
      <c r="CC83" s="296"/>
      <c r="CD83" s="294"/>
      <c r="CE83" s="295"/>
      <c r="CF83" s="295"/>
      <c r="CG83" s="295"/>
      <c r="CH83" s="295"/>
      <c r="CI83" s="296"/>
    </row>
    <row r="84" spans="1:87" ht="18" customHeight="1" x14ac:dyDescent="0.25">
      <c r="A84" s="75"/>
      <c r="B84" s="327"/>
      <c r="C84" s="328"/>
      <c r="D84" s="328"/>
      <c r="E84" s="328"/>
      <c r="F84" s="328"/>
      <c r="G84" s="328"/>
      <c r="H84" s="328"/>
      <c r="I84" s="328"/>
      <c r="J84" s="328"/>
      <c r="K84" s="328"/>
      <c r="L84" s="328"/>
      <c r="M84" s="328"/>
      <c r="N84" s="328"/>
      <c r="O84" s="328"/>
      <c r="P84" s="328"/>
      <c r="Q84" s="328"/>
      <c r="R84" s="328"/>
      <c r="S84" s="328"/>
      <c r="T84" s="328"/>
      <c r="U84" s="328"/>
      <c r="V84" s="328"/>
      <c r="W84" s="328"/>
      <c r="X84" s="328"/>
      <c r="Y84" s="329"/>
      <c r="Z84" s="336"/>
      <c r="AA84" s="337"/>
      <c r="AB84" s="337"/>
      <c r="AC84" s="337"/>
      <c r="AD84" s="338"/>
      <c r="AE84" s="336"/>
      <c r="AF84" s="337"/>
      <c r="AG84" s="337"/>
      <c r="AH84" s="337"/>
      <c r="AI84" s="337"/>
      <c r="AJ84" s="337"/>
      <c r="AK84" s="300" t="s">
        <v>527</v>
      </c>
      <c r="AL84" s="301"/>
      <c r="AM84" s="301"/>
      <c r="AN84" s="301"/>
      <c r="AO84" s="301"/>
      <c r="AP84" s="301"/>
      <c r="AQ84" s="301"/>
      <c r="AR84" s="301"/>
      <c r="AS84" s="301"/>
      <c r="AT84" s="301"/>
      <c r="AU84" s="301"/>
      <c r="AV84" s="301"/>
      <c r="AW84" s="301"/>
      <c r="AX84" s="302"/>
      <c r="AY84" s="407">
        <v>0.5</v>
      </c>
      <c r="AZ84" s="304"/>
      <c r="BA84" s="304"/>
      <c r="BB84" s="408"/>
      <c r="BC84" s="306">
        <f t="shared" si="8"/>
        <v>0.5</v>
      </c>
      <c r="BD84" s="307"/>
      <c r="BE84" s="307"/>
      <c r="BF84" s="308"/>
      <c r="BG84" s="309">
        <v>18911</v>
      </c>
      <c r="BH84" s="310"/>
      <c r="BI84" s="310"/>
      <c r="BJ84" s="311"/>
      <c r="BK84" s="312">
        <f t="shared" si="9"/>
        <v>9455.5</v>
      </c>
      <c r="BL84" s="313"/>
      <c r="BM84" s="313"/>
      <c r="BN84" s="313"/>
      <c r="BO84" s="313"/>
      <c r="BP84" s="314"/>
      <c r="BQ84" s="294"/>
      <c r="BR84" s="295"/>
      <c r="BS84" s="295"/>
      <c r="BT84" s="295"/>
      <c r="BU84" s="295"/>
      <c r="BV84" s="295"/>
      <c r="BW84" s="296"/>
      <c r="BX84" s="294"/>
      <c r="BY84" s="295"/>
      <c r="BZ84" s="295"/>
      <c r="CA84" s="295"/>
      <c r="CB84" s="295"/>
      <c r="CC84" s="296"/>
      <c r="CD84" s="294"/>
      <c r="CE84" s="295"/>
      <c r="CF84" s="295"/>
      <c r="CG84" s="295"/>
      <c r="CH84" s="295"/>
      <c r="CI84" s="296"/>
    </row>
    <row r="85" spans="1:87" ht="18" customHeight="1" x14ac:dyDescent="0.25">
      <c r="A85" s="75"/>
      <c r="B85" s="327"/>
      <c r="C85" s="328"/>
      <c r="D85" s="328"/>
      <c r="E85" s="328"/>
      <c r="F85" s="328"/>
      <c r="G85" s="328"/>
      <c r="H85" s="328"/>
      <c r="I85" s="328"/>
      <c r="J85" s="328"/>
      <c r="K85" s="328"/>
      <c r="L85" s="328"/>
      <c r="M85" s="328"/>
      <c r="N85" s="328"/>
      <c r="O85" s="328"/>
      <c r="P85" s="328"/>
      <c r="Q85" s="328"/>
      <c r="R85" s="328"/>
      <c r="S85" s="328"/>
      <c r="T85" s="328"/>
      <c r="U85" s="328"/>
      <c r="V85" s="328"/>
      <c r="W85" s="328"/>
      <c r="X85" s="328"/>
      <c r="Y85" s="329"/>
      <c r="Z85" s="336"/>
      <c r="AA85" s="337"/>
      <c r="AB85" s="337"/>
      <c r="AC85" s="337"/>
      <c r="AD85" s="338"/>
      <c r="AE85" s="336"/>
      <c r="AF85" s="337"/>
      <c r="AG85" s="337"/>
      <c r="AH85" s="337"/>
      <c r="AI85" s="337"/>
      <c r="AJ85" s="337"/>
      <c r="AK85" s="300" t="s">
        <v>13</v>
      </c>
      <c r="AL85" s="301"/>
      <c r="AM85" s="301"/>
      <c r="AN85" s="301"/>
      <c r="AO85" s="301"/>
      <c r="AP85" s="301"/>
      <c r="AQ85" s="301"/>
      <c r="AR85" s="301"/>
      <c r="AS85" s="301"/>
      <c r="AT85" s="301"/>
      <c r="AU85" s="301"/>
      <c r="AV85" s="301"/>
      <c r="AW85" s="301"/>
      <c r="AX85" s="302"/>
      <c r="AY85" s="407">
        <v>0.25</v>
      </c>
      <c r="AZ85" s="304"/>
      <c r="BA85" s="304"/>
      <c r="BB85" s="408"/>
      <c r="BC85" s="306">
        <f t="shared" si="8"/>
        <v>0.25</v>
      </c>
      <c r="BD85" s="307"/>
      <c r="BE85" s="307"/>
      <c r="BF85" s="308"/>
      <c r="BG85" s="309">
        <v>40826</v>
      </c>
      <c r="BH85" s="310"/>
      <c r="BI85" s="310"/>
      <c r="BJ85" s="311"/>
      <c r="BK85" s="312">
        <f t="shared" si="9"/>
        <v>10206.5</v>
      </c>
      <c r="BL85" s="313"/>
      <c r="BM85" s="313"/>
      <c r="BN85" s="313"/>
      <c r="BO85" s="313"/>
      <c r="BP85" s="314"/>
      <c r="BQ85" s="294"/>
      <c r="BR85" s="295"/>
      <c r="BS85" s="295"/>
      <c r="BT85" s="295"/>
      <c r="BU85" s="295"/>
      <c r="BV85" s="295"/>
      <c r="BW85" s="296"/>
      <c r="BX85" s="294"/>
      <c r="BY85" s="295"/>
      <c r="BZ85" s="295"/>
      <c r="CA85" s="295"/>
      <c r="CB85" s="295"/>
      <c r="CC85" s="296"/>
      <c r="CD85" s="294"/>
      <c r="CE85" s="295"/>
      <c r="CF85" s="295"/>
      <c r="CG85" s="295"/>
      <c r="CH85" s="295"/>
      <c r="CI85" s="296"/>
    </row>
    <row r="86" spans="1:87" ht="18" customHeight="1" x14ac:dyDescent="0.25">
      <c r="A86" s="75"/>
      <c r="B86" s="327"/>
      <c r="C86" s="328"/>
      <c r="D86" s="328"/>
      <c r="E86" s="328"/>
      <c r="F86" s="328"/>
      <c r="G86" s="328"/>
      <c r="H86" s="328"/>
      <c r="I86" s="328"/>
      <c r="J86" s="328"/>
      <c r="K86" s="328"/>
      <c r="L86" s="328"/>
      <c r="M86" s="328"/>
      <c r="N86" s="328"/>
      <c r="O86" s="328"/>
      <c r="P86" s="328"/>
      <c r="Q86" s="328"/>
      <c r="R86" s="328"/>
      <c r="S86" s="328"/>
      <c r="T86" s="328"/>
      <c r="U86" s="328"/>
      <c r="V86" s="328"/>
      <c r="W86" s="328"/>
      <c r="X86" s="328"/>
      <c r="Y86" s="329"/>
      <c r="Z86" s="336"/>
      <c r="AA86" s="337"/>
      <c r="AB86" s="337"/>
      <c r="AC86" s="337"/>
      <c r="AD86" s="338"/>
      <c r="AE86" s="336"/>
      <c r="AF86" s="337"/>
      <c r="AG86" s="337"/>
      <c r="AH86" s="337"/>
      <c r="AI86" s="337"/>
      <c r="AJ86" s="337"/>
      <c r="AK86" s="300" t="s">
        <v>40</v>
      </c>
      <c r="AL86" s="301"/>
      <c r="AM86" s="301"/>
      <c r="AN86" s="301"/>
      <c r="AO86" s="301"/>
      <c r="AP86" s="301"/>
      <c r="AQ86" s="301"/>
      <c r="AR86" s="301"/>
      <c r="AS86" s="301"/>
      <c r="AT86" s="301"/>
      <c r="AU86" s="301"/>
      <c r="AV86" s="301"/>
      <c r="AW86" s="301"/>
      <c r="AX86" s="302"/>
      <c r="AY86" s="407">
        <v>0.25</v>
      </c>
      <c r="AZ86" s="304"/>
      <c r="BA86" s="304"/>
      <c r="BB86" s="408"/>
      <c r="BC86" s="306">
        <f t="shared" si="8"/>
        <v>0.25</v>
      </c>
      <c r="BD86" s="307"/>
      <c r="BE86" s="307"/>
      <c r="BF86" s="308"/>
      <c r="BG86" s="309">
        <v>26988</v>
      </c>
      <c r="BH86" s="310"/>
      <c r="BI86" s="310"/>
      <c r="BJ86" s="311"/>
      <c r="BK86" s="312">
        <f t="shared" si="9"/>
        <v>6747</v>
      </c>
      <c r="BL86" s="313"/>
      <c r="BM86" s="313"/>
      <c r="BN86" s="313"/>
      <c r="BO86" s="313"/>
      <c r="BP86" s="314"/>
      <c r="BQ86" s="294"/>
      <c r="BR86" s="295"/>
      <c r="BS86" s="295"/>
      <c r="BT86" s="295"/>
      <c r="BU86" s="295"/>
      <c r="BV86" s="295"/>
      <c r="BW86" s="296"/>
      <c r="BX86" s="294"/>
      <c r="BY86" s="295"/>
      <c r="BZ86" s="295"/>
      <c r="CA86" s="295"/>
      <c r="CB86" s="295"/>
      <c r="CC86" s="296"/>
      <c r="CD86" s="294"/>
      <c r="CE86" s="295"/>
      <c r="CF86" s="295"/>
      <c r="CG86" s="295"/>
      <c r="CH86" s="295"/>
      <c r="CI86" s="296"/>
    </row>
    <row r="87" spans="1:87" ht="18" customHeight="1" x14ac:dyDescent="0.25">
      <c r="A87" s="75"/>
      <c r="B87" s="327"/>
      <c r="C87" s="328"/>
      <c r="D87" s="328"/>
      <c r="E87" s="328"/>
      <c r="F87" s="328"/>
      <c r="G87" s="328"/>
      <c r="H87" s="328"/>
      <c r="I87" s="328"/>
      <c r="J87" s="328"/>
      <c r="K87" s="328"/>
      <c r="L87" s="328"/>
      <c r="M87" s="328"/>
      <c r="N87" s="328"/>
      <c r="O87" s="328"/>
      <c r="P87" s="328"/>
      <c r="Q87" s="328"/>
      <c r="R87" s="328"/>
      <c r="S87" s="328"/>
      <c r="T87" s="328"/>
      <c r="U87" s="328"/>
      <c r="V87" s="328"/>
      <c r="W87" s="328"/>
      <c r="X87" s="328"/>
      <c r="Y87" s="329"/>
      <c r="Z87" s="336"/>
      <c r="AA87" s="337"/>
      <c r="AB87" s="337"/>
      <c r="AC87" s="337"/>
      <c r="AD87" s="338"/>
      <c r="AE87" s="336"/>
      <c r="AF87" s="337"/>
      <c r="AG87" s="337"/>
      <c r="AH87" s="337"/>
      <c r="AI87" s="337"/>
      <c r="AJ87" s="337"/>
      <c r="AK87" s="300" t="s">
        <v>528</v>
      </c>
      <c r="AL87" s="301"/>
      <c r="AM87" s="301"/>
      <c r="AN87" s="301"/>
      <c r="AO87" s="301"/>
      <c r="AP87" s="301"/>
      <c r="AQ87" s="301"/>
      <c r="AR87" s="301"/>
      <c r="AS87" s="301"/>
      <c r="AT87" s="301"/>
      <c r="AU87" s="301"/>
      <c r="AV87" s="301"/>
      <c r="AW87" s="301"/>
      <c r="AX87" s="302"/>
      <c r="AY87" s="407">
        <v>0.25</v>
      </c>
      <c r="AZ87" s="304"/>
      <c r="BA87" s="304"/>
      <c r="BB87" s="408"/>
      <c r="BC87" s="306">
        <f t="shared" si="8"/>
        <v>0.25</v>
      </c>
      <c r="BD87" s="307"/>
      <c r="BE87" s="307"/>
      <c r="BF87" s="308"/>
      <c r="BG87" s="309">
        <v>22530</v>
      </c>
      <c r="BH87" s="310"/>
      <c r="BI87" s="310"/>
      <c r="BJ87" s="311"/>
      <c r="BK87" s="312">
        <f t="shared" si="9"/>
        <v>5632.5</v>
      </c>
      <c r="BL87" s="313"/>
      <c r="BM87" s="313"/>
      <c r="BN87" s="313"/>
      <c r="BO87" s="313"/>
      <c r="BP87" s="314"/>
      <c r="BQ87" s="294"/>
      <c r="BR87" s="295"/>
      <c r="BS87" s="295"/>
      <c r="BT87" s="295"/>
      <c r="BU87" s="295"/>
      <c r="BV87" s="295"/>
      <c r="BW87" s="296"/>
      <c r="BX87" s="294"/>
      <c r="BY87" s="295"/>
      <c r="BZ87" s="295"/>
      <c r="CA87" s="295"/>
      <c r="CB87" s="295"/>
      <c r="CC87" s="296"/>
      <c r="CD87" s="294"/>
      <c r="CE87" s="295"/>
      <c r="CF87" s="295"/>
      <c r="CG87" s="295"/>
      <c r="CH87" s="295"/>
      <c r="CI87" s="296"/>
    </row>
    <row r="88" spans="1:87" ht="18" customHeight="1" x14ac:dyDescent="0.25">
      <c r="A88" s="75"/>
      <c r="B88" s="327"/>
      <c r="C88" s="328"/>
      <c r="D88" s="328"/>
      <c r="E88" s="328"/>
      <c r="F88" s="328"/>
      <c r="G88" s="328"/>
      <c r="H88" s="328"/>
      <c r="I88" s="328"/>
      <c r="J88" s="328"/>
      <c r="K88" s="328"/>
      <c r="L88" s="328"/>
      <c r="M88" s="328"/>
      <c r="N88" s="328"/>
      <c r="O88" s="328"/>
      <c r="P88" s="328"/>
      <c r="Q88" s="328"/>
      <c r="R88" s="328"/>
      <c r="S88" s="328"/>
      <c r="T88" s="328"/>
      <c r="U88" s="328"/>
      <c r="V88" s="328"/>
      <c r="W88" s="328"/>
      <c r="X88" s="328"/>
      <c r="Y88" s="329"/>
      <c r="Z88" s="336"/>
      <c r="AA88" s="337"/>
      <c r="AB88" s="337"/>
      <c r="AC88" s="337"/>
      <c r="AD88" s="338"/>
      <c r="AE88" s="336"/>
      <c r="AF88" s="337"/>
      <c r="AG88" s="337"/>
      <c r="AH88" s="337"/>
      <c r="AI88" s="337"/>
      <c r="AJ88" s="337"/>
      <c r="AK88" s="300" t="s">
        <v>529</v>
      </c>
      <c r="AL88" s="301"/>
      <c r="AM88" s="301"/>
      <c r="AN88" s="301"/>
      <c r="AO88" s="301"/>
      <c r="AP88" s="301"/>
      <c r="AQ88" s="301"/>
      <c r="AR88" s="301"/>
      <c r="AS88" s="301"/>
      <c r="AT88" s="301"/>
      <c r="AU88" s="301"/>
      <c r="AV88" s="301"/>
      <c r="AW88" s="301"/>
      <c r="AX88" s="302"/>
      <c r="AY88" s="407">
        <v>0.25</v>
      </c>
      <c r="AZ88" s="304"/>
      <c r="BA88" s="304"/>
      <c r="BB88" s="408"/>
      <c r="BC88" s="306">
        <f t="shared" si="8"/>
        <v>0.25</v>
      </c>
      <c r="BD88" s="307"/>
      <c r="BE88" s="307"/>
      <c r="BF88" s="308"/>
      <c r="BG88" s="309">
        <v>18911</v>
      </c>
      <c r="BH88" s="310"/>
      <c r="BI88" s="310"/>
      <c r="BJ88" s="311"/>
      <c r="BK88" s="312">
        <f t="shared" si="9"/>
        <v>4727.75</v>
      </c>
      <c r="BL88" s="313"/>
      <c r="BM88" s="313"/>
      <c r="BN88" s="313"/>
      <c r="BO88" s="313"/>
      <c r="BP88" s="314"/>
      <c r="BQ88" s="294"/>
      <c r="BR88" s="295"/>
      <c r="BS88" s="295"/>
      <c r="BT88" s="295"/>
      <c r="BU88" s="295"/>
      <c r="BV88" s="295"/>
      <c r="BW88" s="296"/>
      <c r="BX88" s="294"/>
      <c r="BY88" s="295"/>
      <c r="BZ88" s="295"/>
      <c r="CA88" s="295"/>
      <c r="CB88" s="295"/>
      <c r="CC88" s="296"/>
      <c r="CD88" s="294"/>
      <c r="CE88" s="295"/>
      <c r="CF88" s="295"/>
      <c r="CG88" s="295"/>
      <c r="CH88" s="295"/>
      <c r="CI88" s="296"/>
    </row>
    <row r="89" spans="1:87" ht="18" customHeight="1" x14ac:dyDescent="0.25">
      <c r="A89" s="75"/>
      <c r="B89" s="327"/>
      <c r="C89" s="328"/>
      <c r="D89" s="328"/>
      <c r="E89" s="328"/>
      <c r="F89" s="328"/>
      <c r="G89" s="328"/>
      <c r="H89" s="328"/>
      <c r="I89" s="328"/>
      <c r="J89" s="328"/>
      <c r="K89" s="328"/>
      <c r="L89" s="328"/>
      <c r="M89" s="328"/>
      <c r="N89" s="328"/>
      <c r="O89" s="328"/>
      <c r="P89" s="328"/>
      <c r="Q89" s="328"/>
      <c r="R89" s="328"/>
      <c r="S89" s="328"/>
      <c r="T89" s="328"/>
      <c r="U89" s="328"/>
      <c r="V89" s="328"/>
      <c r="W89" s="328"/>
      <c r="X89" s="328"/>
      <c r="Y89" s="329"/>
      <c r="Z89" s="336"/>
      <c r="AA89" s="337"/>
      <c r="AB89" s="337"/>
      <c r="AC89" s="337"/>
      <c r="AD89" s="338"/>
      <c r="AE89" s="336"/>
      <c r="AF89" s="337"/>
      <c r="AG89" s="337"/>
      <c r="AH89" s="337"/>
      <c r="AI89" s="337"/>
      <c r="AJ89" s="337"/>
      <c r="AK89" s="300" t="s">
        <v>526</v>
      </c>
      <c r="AL89" s="301"/>
      <c r="AM89" s="301"/>
      <c r="AN89" s="301"/>
      <c r="AO89" s="301"/>
      <c r="AP89" s="301"/>
      <c r="AQ89" s="301"/>
      <c r="AR89" s="301"/>
      <c r="AS89" s="301"/>
      <c r="AT89" s="301"/>
      <c r="AU89" s="301"/>
      <c r="AV89" s="301"/>
      <c r="AW89" s="301"/>
      <c r="AX89" s="302"/>
      <c r="AY89" s="407">
        <v>0.25</v>
      </c>
      <c r="AZ89" s="304"/>
      <c r="BA89" s="304"/>
      <c r="BB89" s="408"/>
      <c r="BC89" s="306">
        <f t="shared" si="8"/>
        <v>0.25</v>
      </c>
      <c r="BD89" s="307"/>
      <c r="BE89" s="307"/>
      <c r="BF89" s="308"/>
      <c r="BG89" s="309">
        <v>7925</v>
      </c>
      <c r="BH89" s="310"/>
      <c r="BI89" s="310"/>
      <c r="BJ89" s="311"/>
      <c r="BK89" s="312">
        <f t="shared" si="9"/>
        <v>1981.25</v>
      </c>
      <c r="BL89" s="313"/>
      <c r="BM89" s="313"/>
      <c r="BN89" s="313"/>
      <c r="BO89" s="313"/>
      <c r="BP89" s="314"/>
      <c r="BQ89" s="294"/>
      <c r="BR89" s="295"/>
      <c r="BS89" s="295"/>
      <c r="BT89" s="295"/>
      <c r="BU89" s="295"/>
      <c r="BV89" s="295"/>
      <c r="BW89" s="296"/>
      <c r="BX89" s="294"/>
      <c r="BY89" s="295"/>
      <c r="BZ89" s="295"/>
      <c r="CA89" s="295"/>
      <c r="CB89" s="295"/>
      <c r="CC89" s="296"/>
      <c r="CD89" s="294"/>
      <c r="CE89" s="295"/>
      <c r="CF89" s="295"/>
      <c r="CG89" s="295"/>
      <c r="CH89" s="295"/>
      <c r="CI89" s="296"/>
    </row>
    <row r="90" spans="1:87" ht="18" customHeight="1" x14ac:dyDescent="0.25">
      <c r="A90" s="75"/>
      <c r="B90" s="327"/>
      <c r="C90" s="328"/>
      <c r="D90" s="328"/>
      <c r="E90" s="328"/>
      <c r="F90" s="328"/>
      <c r="G90" s="328"/>
      <c r="H90" s="328"/>
      <c r="I90" s="328"/>
      <c r="J90" s="328"/>
      <c r="K90" s="328"/>
      <c r="L90" s="328"/>
      <c r="M90" s="328"/>
      <c r="N90" s="328"/>
      <c r="O90" s="328"/>
      <c r="P90" s="328"/>
      <c r="Q90" s="328"/>
      <c r="R90" s="328"/>
      <c r="S90" s="328"/>
      <c r="T90" s="328"/>
      <c r="U90" s="328"/>
      <c r="V90" s="328"/>
      <c r="W90" s="328"/>
      <c r="X90" s="328"/>
      <c r="Y90" s="329"/>
      <c r="Z90" s="336"/>
      <c r="AA90" s="337"/>
      <c r="AB90" s="337"/>
      <c r="AC90" s="337"/>
      <c r="AD90" s="338"/>
      <c r="AE90" s="336"/>
      <c r="AF90" s="337"/>
      <c r="AG90" s="337"/>
      <c r="AH90" s="337"/>
      <c r="AI90" s="337"/>
      <c r="AJ90" s="337"/>
      <c r="AK90" s="300" t="s">
        <v>530</v>
      </c>
      <c r="AL90" s="301"/>
      <c r="AM90" s="301"/>
      <c r="AN90" s="301"/>
      <c r="AO90" s="301"/>
      <c r="AP90" s="301"/>
      <c r="AQ90" s="301"/>
      <c r="AR90" s="301"/>
      <c r="AS90" s="301"/>
      <c r="AT90" s="301"/>
      <c r="AU90" s="301"/>
      <c r="AV90" s="301"/>
      <c r="AW90" s="301"/>
      <c r="AX90" s="302"/>
      <c r="AY90" s="407">
        <v>0.25</v>
      </c>
      <c r="AZ90" s="304"/>
      <c r="BA90" s="304"/>
      <c r="BB90" s="408"/>
      <c r="BC90" s="306">
        <f t="shared" si="8"/>
        <v>0.25</v>
      </c>
      <c r="BD90" s="307"/>
      <c r="BE90" s="307"/>
      <c r="BF90" s="308"/>
      <c r="BG90" s="309">
        <v>22629</v>
      </c>
      <c r="BH90" s="310"/>
      <c r="BI90" s="310"/>
      <c r="BJ90" s="311"/>
      <c r="BK90" s="312">
        <f t="shared" si="9"/>
        <v>5657.25</v>
      </c>
      <c r="BL90" s="313"/>
      <c r="BM90" s="313"/>
      <c r="BN90" s="313"/>
      <c r="BO90" s="313"/>
      <c r="BP90" s="314"/>
      <c r="BQ90" s="294"/>
      <c r="BR90" s="295"/>
      <c r="BS90" s="295"/>
      <c r="BT90" s="295"/>
      <c r="BU90" s="295"/>
      <c r="BV90" s="295"/>
      <c r="BW90" s="296"/>
      <c r="BX90" s="294"/>
      <c r="BY90" s="295"/>
      <c r="BZ90" s="295"/>
      <c r="CA90" s="295"/>
      <c r="CB90" s="295"/>
      <c r="CC90" s="296"/>
      <c r="CD90" s="294"/>
      <c r="CE90" s="295"/>
      <c r="CF90" s="295"/>
      <c r="CG90" s="295"/>
      <c r="CH90" s="295"/>
      <c r="CI90" s="296"/>
    </row>
    <row r="91" spans="1:87" ht="18" customHeight="1" x14ac:dyDescent="0.25">
      <c r="A91" s="75"/>
      <c r="B91" s="327"/>
      <c r="C91" s="328"/>
      <c r="D91" s="328"/>
      <c r="E91" s="328"/>
      <c r="F91" s="328"/>
      <c r="G91" s="328"/>
      <c r="H91" s="328"/>
      <c r="I91" s="328"/>
      <c r="J91" s="328"/>
      <c r="K91" s="328"/>
      <c r="L91" s="328"/>
      <c r="M91" s="328"/>
      <c r="N91" s="328"/>
      <c r="O91" s="328"/>
      <c r="P91" s="328"/>
      <c r="Q91" s="328"/>
      <c r="R91" s="328"/>
      <c r="S91" s="328"/>
      <c r="T91" s="328"/>
      <c r="U91" s="328"/>
      <c r="V91" s="328"/>
      <c r="W91" s="328"/>
      <c r="X91" s="328"/>
      <c r="Y91" s="329"/>
      <c r="Z91" s="336"/>
      <c r="AA91" s="337"/>
      <c r="AB91" s="337"/>
      <c r="AC91" s="337"/>
      <c r="AD91" s="338"/>
      <c r="AE91" s="336"/>
      <c r="AF91" s="337"/>
      <c r="AG91" s="337"/>
      <c r="AH91" s="337"/>
      <c r="AI91" s="337"/>
      <c r="AJ91" s="337"/>
      <c r="AK91" s="300" t="s">
        <v>18</v>
      </c>
      <c r="AL91" s="301"/>
      <c r="AM91" s="301"/>
      <c r="AN91" s="301"/>
      <c r="AO91" s="301"/>
      <c r="AP91" s="301"/>
      <c r="AQ91" s="301"/>
      <c r="AR91" s="301"/>
      <c r="AS91" s="301"/>
      <c r="AT91" s="301"/>
      <c r="AU91" s="301"/>
      <c r="AV91" s="301"/>
      <c r="AW91" s="301"/>
      <c r="AX91" s="302"/>
      <c r="AY91" s="407">
        <v>0.25</v>
      </c>
      <c r="AZ91" s="304"/>
      <c r="BA91" s="304"/>
      <c r="BB91" s="408"/>
      <c r="BC91" s="306">
        <f t="shared" si="8"/>
        <v>0.25</v>
      </c>
      <c r="BD91" s="307"/>
      <c r="BE91" s="307"/>
      <c r="BF91" s="308"/>
      <c r="BG91" s="309">
        <v>28961</v>
      </c>
      <c r="BH91" s="310"/>
      <c r="BI91" s="310"/>
      <c r="BJ91" s="311"/>
      <c r="BK91" s="312">
        <f t="shared" si="9"/>
        <v>7240.25</v>
      </c>
      <c r="BL91" s="313"/>
      <c r="BM91" s="313"/>
      <c r="BN91" s="313"/>
      <c r="BO91" s="313"/>
      <c r="BP91" s="314"/>
      <c r="BQ91" s="294"/>
      <c r="BR91" s="295"/>
      <c r="BS91" s="295"/>
      <c r="BT91" s="295"/>
      <c r="BU91" s="295"/>
      <c r="BV91" s="295"/>
      <c r="BW91" s="296"/>
      <c r="BX91" s="294"/>
      <c r="BY91" s="295"/>
      <c r="BZ91" s="295"/>
      <c r="CA91" s="295"/>
      <c r="CB91" s="295"/>
      <c r="CC91" s="296"/>
      <c r="CD91" s="294"/>
      <c r="CE91" s="295"/>
      <c r="CF91" s="295"/>
      <c r="CG91" s="295"/>
      <c r="CH91" s="295"/>
      <c r="CI91" s="296"/>
    </row>
    <row r="92" spans="1:87" ht="18" customHeight="1" thickBot="1" x14ac:dyDescent="0.3">
      <c r="A92" s="75"/>
      <c r="B92" s="327"/>
      <c r="C92" s="328"/>
      <c r="D92" s="328"/>
      <c r="E92" s="328"/>
      <c r="F92" s="328"/>
      <c r="G92" s="328"/>
      <c r="H92" s="328"/>
      <c r="I92" s="328"/>
      <c r="J92" s="328"/>
      <c r="K92" s="328"/>
      <c r="L92" s="328"/>
      <c r="M92" s="328"/>
      <c r="N92" s="328"/>
      <c r="O92" s="328"/>
      <c r="P92" s="328"/>
      <c r="Q92" s="328"/>
      <c r="R92" s="328"/>
      <c r="S92" s="328"/>
      <c r="T92" s="328"/>
      <c r="U92" s="328"/>
      <c r="V92" s="328"/>
      <c r="W92" s="328"/>
      <c r="X92" s="328"/>
      <c r="Y92" s="329"/>
      <c r="Z92" s="336"/>
      <c r="AA92" s="337"/>
      <c r="AB92" s="337"/>
      <c r="AC92" s="337"/>
      <c r="AD92" s="338"/>
      <c r="AE92" s="336"/>
      <c r="AF92" s="337"/>
      <c r="AG92" s="337"/>
      <c r="AH92" s="337"/>
      <c r="AI92" s="337"/>
      <c r="AJ92" s="337"/>
      <c r="AK92" s="392" t="s">
        <v>37</v>
      </c>
      <c r="AL92" s="393"/>
      <c r="AM92" s="393"/>
      <c r="AN92" s="393"/>
      <c r="AO92" s="393"/>
      <c r="AP92" s="393"/>
      <c r="AQ92" s="393"/>
      <c r="AR92" s="393"/>
      <c r="AS92" s="393"/>
      <c r="AT92" s="393"/>
      <c r="AU92" s="393"/>
      <c r="AV92" s="393"/>
      <c r="AW92" s="393"/>
      <c r="AX92" s="394"/>
      <c r="AY92" s="407">
        <v>0.25</v>
      </c>
      <c r="AZ92" s="304"/>
      <c r="BA92" s="304"/>
      <c r="BB92" s="408"/>
      <c r="BC92" s="306">
        <f t="shared" si="8"/>
        <v>0.25</v>
      </c>
      <c r="BD92" s="307"/>
      <c r="BE92" s="307"/>
      <c r="BF92" s="308"/>
      <c r="BG92" s="309">
        <v>11840</v>
      </c>
      <c r="BH92" s="310"/>
      <c r="BI92" s="310"/>
      <c r="BJ92" s="311"/>
      <c r="BK92" s="312">
        <f t="shared" si="9"/>
        <v>2960</v>
      </c>
      <c r="BL92" s="313"/>
      <c r="BM92" s="313"/>
      <c r="BN92" s="313"/>
      <c r="BO92" s="313"/>
      <c r="BP92" s="314"/>
      <c r="BQ92" s="294"/>
      <c r="BR92" s="295"/>
      <c r="BS92" s="295"/>
      <c r="BT92" s="295"/>
      <c r="BU92" s="295"/>
      <c r="BV92" s="295"/>
      <c r="BW92" s="296"/>
      <c r="BX92" s="294"/>
      <c r="BY92" s="295"/>
      <c r="BZ92" s="295"/>
      <c r="CA92" s="295"/>
      <c r="CB92" s="295"/>
      <c r="CC92" s="296"/>
      <c r="CD92" s="294"/>
      <c r="CE92" s="295"/>
      <c r="CF92" s="295"/>
      <c r="CG92" s="295"/>
      <c r="CH92" s="295"/>
      <c r="CI92" s="296"/>
    </row>
    <row r="93" spans="1:87" ht="18" customHeight="1" thickBot="1" x14ac:dyDescent="0.3">
      <c r="A93" s="75"/>
      <c r="B93" s="377"/>
      <c r="C93" s="378"/>
      <c r="D93" s="378"/>
      <c r="E93" s="378"/>
      <c r="F93" s="378"/>
      <c r="G93" s="378"/>
      <c r="H93" s="378"/>
      <c r="I93" s="378"/>
      <c r="J93" s="378"/>
      <c r="K93" s="378"/>
      <c r="L93" s="378"/>
      <c r="M93" s="378"/>
      <c r="N93" s="378"/>
      <c r="O93" s="378"/>
      <c r="P93" s="378"/>
      <c r="Q93" s="378"/>
      <c r="R93" s="378"/>
      <c r="S93" s="378"/>
      <c r="T93" s="378"/>
      <c r="U93" s="378"/>
      <c r="V93" s="378"/>
      <c r="W93" s="378"/>
      <c r="X93" s="378"/>
      <c r="Y93" s="378"/>
      <c r="Z93" s="378"/>
      <c r="AA93" s="378"/>
      <c r="AB93" s="378"/>
      <c r="AC93" s="378"/>
      <c r="AD93" s="378"/>
      <c r="AE93" s="378"/>
      <c r="AF93" s="378"/>
      <c r="AG93" s="378"/>
      <c r="AH93" s="378"/>
      <c r="AI93" s="378"/>
      <c r="AJ93" s="379"/>
      <c r="AK93" s="380" t="s">
        <v>3</v>
      </c>
      <c r="AL93" s="381"/>
      <c r="AM93" s="381"/>
      <c r="AN93" s="381"/>
      <c r="AO93" s="381"/>
      <c r="AP93" s="381"/>
      <c r="AQ93" s="381"/>
      <c r="AR93" s="381"/>
      <c r="AS93" s="381"/>
      <c r="AT93" s="381"/>
      <c r="AU93" s="381"/>
      <c r="AV93" s="381"/>
      <c r="AW93" s="381"/>
      <c r="AX93" s="381"/>
      <c r="AY93" s="382"/>
      <c r="AZ93" s="382"/>
      <c r="BA93" s="382"/>
      <c r="BB93" s="382"/>
      <c r="BC93" s="382"/>
      <c r="BD93" s="382"/>
      <c r="BE93" s="382"/>
      <c r="BF93" s="382"/>
      <c r="BG93" s="382"/>
      <c r="BH93" s="382"/>
      <c r="BI93" s="382"/>
      <c r="BJ93" s="383"/>
      <c r="BK93" s="384">
        <f>SUM(BK82:BK92)</f>
        <v>62246.5</v>
      </c>
      <c r="BL93" s="385"/>
      <c r="BM93" s="385"/>
      <c r="BN93" s="385"/>
      <c r="BO93" s="385"/>
      <c r="BP93" s="386"/>
      <c r="BQ93" s="387" t="s">
        <v>100</v>
      </c>
      <c r="BR93" s="388"/>
      <c r="BS93" s="388"/>
      <c r="BT93" s="388"/>
      <c r="BU93" s="388"/>
      <c r="BV93" s="388"/>
      <c r="BW93" s="388"/>
      <c r="BX93" s="388"/>
      <c r="BY93" s="388"/>
      <c r="BZ93" s="388"/>
      <c r="CA93" s="388"/>
      <c r="CB93" s="388"/>
      <c r="CC93" s="389"/>
      <c r="CD93" s="390">
        <f>+CD82*AE82</f>
        <v>190878.23529411765</v>
      </c>
      <c r="CE93" s="390"/>
      <c r="CF93" s="390"/>
      <c r="CG93" s="390"/>
      <c r="CH93" s="390"/>
      <c r="CI93" s="391"/>
    </row>
    <row r="94" spans="1:87" ht="18" customHeight="1" thickBot="1" x14ac:dyDescent="0.3">
      <c r="A94" s="75"/>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BG94" s="78"/>
      <c r="BH94" s="78"/>
      <c r="BI94" s="78"/>
      <c r="BJ94" s="78"/>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row>
    <row r="95" spans="1:87" ht="18" customHeight="1" x14ac:dyDescent="0.25">
      <c r="A95" s="75"/>
      <c r="B95" s="348" t="s">
        <v>0</v>
      </c>
      <c r="C95" s="349"/>
      <c r="D95" s="349"/>
      <c r="E95" s="349"/>
      <c r="F95" s="349"/>
      <c r="G95" s="349"/>
      <c r="H95" s="349"/>
      <c r="I95" s="349"/>
      <c r="J95" s="349"/>
      <c r="K95" s="349"/>
      <c r="L95" s="349"/>
      <c r="M95" s="349"/>
      <c r="N95" s="349"/>
      <c r="O95" s="349"/>
      <c r="P95" s="349"/>
      <c r="Q95" s="349"/>
      <c r="R95" s="349"/>
      <c r="S95" s="349"/>
      <c r="T95" s="349"/>
      <c r="U95" s="349"/>
      <c r="V95" s="349"/>
      <c r="W95" s="349"/>
      <c r="X95" s="349"/>
      <c r="Y95" s="350"/>
      <c r="Z95" s="348" t="s">
        <v>80</v>
      </c>
      <c r="AA95" s="349"/>
      <c r="AB95" s="349"/>
      <c r="AC95" s="349"/>
      <c r="AD95" s="350"/>
      <c r="AE95" s="357" t="s">
        <v>79</v>
      </c>
      <c r="AF95" s="358"/>
      <c r="AG95" s="358"/>
      <c r="AH95" s="358"/>
      <c r="AI95" s="358"/>
      <c r="AJ95" s="359"/>
      <c r="AK95" s="357" t="s">
        <v>81</v>
      </c>
      <c r="AL95" s="358"/>
      <c r="AM95" s="358"/>
      <c r="AN95" s="358"/>
      <c r="AO95" s="358"/>
      <c r="AP95" s="358"/>
      <c r="AQ95" s="358"/>
      <c r="AR95" s="358"/>
      <c r="AS95" s="358"/>
      <c r="AT95" s="358"/>
      <c r="AU95" s="358"/>
      <c r="AV95" s="358"/>
      <c r="AW95" s="358"/>
      <c r="AX95" s="359"/>
      <c r="AY95" s="357" t="s">
        <v>1</v>
      </c>
      <c r="AZ95" s="358"/>
      <c r="BA95" s="358"/>
      <c r="BB95" s="359"/>
      <c r="BC95" s="348" t="s">
        <v>104</v>
      </c>
      <c r="BD95" s="349"/>
      <c r="BE95" s="349"/>
      <c r="BF95" s="350"/>
      <c r="BG95" s="366" t="s">
        <v>82</v>
      </c>
      <c r="BH95" s="367"/>
      <c r="BI95" s="367"/>
      <c r="BJ95" s="368"/>
      <c r="BK95" s="315" t="s">
        <v>99</v>
      </c>
      <c r="BL95" s="316"/>
      <c r="BM95" s="316"/>
      <c r="BN95" s="316"/>
      <c r="BO95" s="316"/>
      <c r="BP95" s="317"/>
      <c r="BQ95" s="315" t="s">
        <v>83</v>
      </c>
      <c r="BR95" s="316"/>
      <c r="BS95" s="316"/>
      <c r="BT95" s="316"/>
      <c r="BU95" s="316"/>
      <c r="BV95" s="316"/>
      <c r="BW95" s="317"/>
      <c r="BX95" s="315" t="s">
        <v>84</v>
      </c>
      <c r="BY95" s="316"/>
      <c r="BZ95" s="316"/>
      <c r="CA95" s="316"/>
      <c r="CB95" s="316"/>
      <c r="CC95" s="317"/>
      <c r="CD95" s="315" t="s">
        <v>85</v>
      </c>
      <c r="CE95" s="316"/>
      <c r="CF95" s="316"/>
      <c r="CG95" s="316"/>
      <c r="CH95" s="316"/>
      <c r="CI95" s="317"/>
    </row>
    <row r="96" spans="1:87" ht="18" customHeight="1" x14ac:dyDescent="0.25">
      <c r="A96" s="75"/>
      <c r="B96" s="351"/>
      <c r="C96" s="352"/>
      <c r="D96" s="352"/>
      <c r="E96" s="352"/>
      <c r="F96" s="352"/>
      <c r="G96" s="352"/>
      <c r="H96" s="352"/>
      <c r="I96" s="352"/>
      <c r="J96" s="352"/>
      <c r="K96" s="352"/>
      <c r="L96" s="352"/>
      <c r="M96" s="352"/>
      <c r="N96" s="352"/>
      <c r="O96" s="352"/>
      <c r="P96" s="352"/>
      <c r="Q96" s="352"/>
      <c r="R96" s="352"/>
      <c r="S96" s="352"/>
      <c r="T96" s="352"/>
      <c r="U96" s="352"/>
      <c r="V96" s="352"/>
      <c r="W96" s="352"/>
      <c r="X96" s="352"/>
      <c r="Y96" s="353"/>
      <c r="Z96" s="351"/>
      <c r="AA96" s="352"/>
      <c r="AB96" s="352"/>
      <c r="AC96" s="352"/>
      <c r="AD96" s="353"/>
      <c r="AE96" s="360"/>
      <c r="AF96" s="361"/>
      <c r="AG96" s="361"/>
      <c r="AH96" s="361"/>
      <c r="AI96" s="361"/>
      <c r="AJ96" s="362"/>
      <c r="AK96" s="360"/>
      <c r="AL96" s="361"/>
      <c r="AM96" s="361"/>
      <c r="AN96" s="361"/>
      <c r="AO96" s="361"/>
      <c r="AP96" s="361"/>
      <c r="AQ96" s="361"/>
      <c r="AR96" s="361"/>
      <c r="AS96" s="361"/>
      <c r="AT96" s="361"/>
      <c r="AU96" s="361"/>
      <c r="AV96" s="361"/>
      <c r="AW96" s="361"/>
      <c r="AX96" s="362"/>
      <c r="AY96" s="360"/>
      <c r="AZ96" s="361"/>
      <c r="BA96" s="361"/>
      <c r="BB96" s="362"/>
      <c r="BC96" s="351"/>
      <c r="BD96" s="352"/>
      <c r="BE96" s="352"/>
      <c r="BF96" s="353"/>
      <c r="BG96" s="369"/>
      <c r="BH96" s="370"/>
      <c r="BI96" s="370"/>
      <c r="BJ96" s="371"/>
      <c r="BK96" s="318"/>
      <c r="BL96" s="319"/>
      <c r="BM96" s="319"/>
      <c r="BN96" s="319"/>
      <c r="BO96" s="319"/>
      <c r="BP96" s="320"/>
      <c r="BQ96" s="318"/>
      <c r="BR96" s="319"/>
      <c r="BS96" s="319"/>
      <c r="BT96" s="319"/>
      <c r="BU96" s="319"/>
      <c r="BV96" s="319"/>
      <c r="BW96" s="320"/>
      <c r="BX96" s="318"/>
      <c r="BY96" s="319"/>
      <c r="BZ96" s="319"/>
      <c r="CA96" s="319"/>
      <c r="CB96" s="319"/>
      <c r="CC96" s="320"/>
      <c r="CD96" s="318"/>
      <c r="CE96" s="319"/>
      <c r="CF96" s="319"/>
      <c r="CG96" s="319"/>
      <c r="CH96" s="319"/>
      <c r="CI96" s="320"/>
    </row>
    <row r="97" spans="1:87" ht="18" customHeight="1" thickBot="1" x14ac:dyDescent="0.3">
      <c r="A97" s="75"/>
      <c r="B97" s="354"/>
      <c r="C97" s="355"/>
      <c r="D97" s="355"/>
      <c r="E97" s="355"/>
      <c r="F97" s="355"/>
      <c r="G97" s="355"/>
      <c r="H97" s="355"/>
      <c r="I97" s="355"/>
      <c r="J97" s="355"/>
      <c r="K97" s="355"/>
      <c r="L97" s="355"/>
      <c r="M97" s="355"/>
      <c r="N97" s="355"/>
      <c r="O97" s="355"/>
      <c r="P97" s="355"/>
      <c r="Q97" s="355"/>
      <c r="R97" s="355"/>
      <c r="S97" s="355"/>
      <c r="T97" s="355"/>
      <c r="U97" s="355"/>
      <c r="V97" s="355"/>
      <c r="W97" s="355"/>
      <c r="X97" s="355"/>
      <c r="Y97" s="356"/>
      <c r="Z97" s="354"/>
      <c r="AA97" s="355"/>
      <c r="AB97" s="355"/>
      <c r="AC97" s="355"/>
      <c r="AD97" s="356"/>
      <c r="AE97" s="363"/>
      <c r="AF97" s="364"/>
      <c r="AG97" s="364"/>
      <c r="AH97" s="364"/>
      <c r="AI97" s="364"/>
      <c r="AJ97" s="365"/>
      <c r="AK97" s="360"/>
      <c r="AL97" s="361"/>
      <c r="AM97" s="361"/>
      <c r="AN97" s="361"/>
      <c r="AO97" s="361"/>
      <c r="AP97" s="361"/>
      <c r="AQ97" s="361"/>
      <c r="AR97" s="361"/>
      <c r="AS97" s="361"/>
      <c r="AT97" s="361"/>
      <c r="AU97" s="361"/>
      <c r="AV97" s="361"/>
      <c r="AW97" s="361"/>
      <c r="AX97" s="362"/>
      <c r="AY97" s="360"/>
      <c r="AZ97" s="361"/>
      <c r="BA97" s="361"/>
      <c r="BB97" s="362"/>
      <c r="BC97" s="351"/>
      <c r="BD97" s="352"/>
      <c r="BE97" s="352"/>
      <c r="BF97" s="353"/>
      <c r="BG97" s="369"/>
      <c r="BH97" s="370"/>
      <c r="BI97" s="370"/>
      <c r="BJ97" s="371"/>
      <c r="BK97" s="318"/>
      <c r="BL97" s="319"/>
      <c r="BM97" s="319"/>
      <c r="BN97" s="319"/>
      <c r="BO97" s="319"/>
      <c r="BP97" s="320"/>
      <c r="BQ97" s="321"/>
      <c r="BR97" s="322"/>
      <c r="BS97" s="322"/>
      <c r="BT97" s="322"/>
      <c r="BU97" s="322"/>
      <c r="BV97" s="322"/>
      <c r="BW97" s="323"/>
      <c r="BX97" s="321"/>
      <c r="BY97" s="322"/>
      <c r="BZ97" s="322"/>
      <c r="CA97" s="322"/>
      <c r="CB97" s="322"/>
      <c r="CC97" s="323"/>
      <c r="CD97" s="321"/>
      <c r="CE97" s="322"/>
      <c r="CF97" s="322"/>
      <c r="CG97" s="322"/>
      <c r="CH97" s="322"/>
      <c r="CI97" s="323"/>
    </row>
    <row r="98" spans="1:87" ht="18" customHeight="1" x14ac:dyDescent="0.25">
      <c r="A98" s="75"/>
      <c r="B98" s="324" t="s">
        <v>117</v>
      </c>
      <c r="C98" s="325"/>
      <c r="D98" s="325"/>
      <c r="E98" s="325"/>
      <c r="F98" s="325"/>
      <c r="G98" s="325"/>
      <c r="H98" s="325"/>
      <c r="I98" s="325"/>
      <c r="J98" s="325"/>
      <c r="K98" s="325"/>
      <c r="L98" s="325"/>
      <c r="M98" s="325"/>
      <c r="N98" s="325"/>
      <c r="O98" s="325"/>
      <c r="P98" s="325"/>
      <c r="Q98" s="325"/>
      <c r="R98" s="325"/>
      <c r="S98" s="325"/>
      <c r="T98" s="325"/>
      <c r="U98" s="325"/>
      <c r="V98" s="325"/>
      <c r="W98" s="325"/>
      <c r="X98" s="325"/>
      <c r="Y98" s="326"/>
      <c r="Z98" s="333" t="s">
        <v>804</v>
      </c>
      <c r="AA98" s="334"/>
      <c r="AB98" s="334"/>
      <c r="AC98" s="334"/>
      <c r="AD98" s="335"/>
      <c r="AE98" s="333">
        <v>6</v>
      </c>
      <c r="AF98" s="334"/>
      <c r="AG98" s="334"/>
      <c r="AH98" s="334"/>
      <c r="AI98" s="334"/>
      <c r="AJ98" s="334"/>
      <c r="AK98" s="342" t="s">
        <v>41</v>
      </c>
      <c r="AL98" s="343"/>
      <c r="AM98" s="343"/>
      <c r="AN98" s="343"/>
      <c r="AO98" s="343"/>
      <c r="AP98" s="343"/>
      <c r="AQ98" s="343"/>
      <c r="AR98" s="343"/>
      <c r="AS98" s="343"/>
      <c r="AT98" s="343"/>
      <c r="AU98" s="343"/>
      <c r="AV98" s="343"/>
      <c r="AW98" s="343"/>
      <c r="AX98" s="344"/>
      <c r="AY98" s="409">
        <v>0.25</v>
      </c>
      <c r="AZ98" s="346"/>
      <c r="BA98" s="346"/>
      <c r="BB98" s="410"/>
      <c r="BC98" s="345">
        <f>+$AE$98*AY98</f>
        <v>1.5</v>
      </c>
      <c r="BD98" s="346"/>
      <c r="BE98" s="346"/>
      <c r="BF98" s="347"/>
      <c r="BG98" s="285">
        <v>22629</v>
      </c>
      <c r="BH98" s="286"/>
      <c r="BI98" s="286"/>
      <c r="BJ98" s="287"/>
      <c r="BK98" s="288">
        <f>+AY98*BG98</f>
        <v>5657.25</v>
      </c>
      <c r="BL98" s="289"/>
      <c r="BM98" s="289"/>
      <c r="BN98" s="289"/>
      <c r="BO98" s="289"/>
      <c r="BP98" s="290"/>
      <c r="BQ98" s="291">
        <v>1000</v>
      </c>
      <c r="BR98" s="292"/>
      <c r="BS98" s="292"/>
      <c r="BT98" s="292"/>
      <c r="BU98" s="292"/>
      <c r="BV98" s="292"/>
      <c r="BW98" s="293"/>
      <c r="BX98" s="291">
        <f>+(((BK109+BQ98)*15)/85)</f>
        <v>11161.14705882353</v>
      </c>
      <c r="BY98" s="292"/>
      <c r="BZ98" s="292"/>
      <c r="CA98" s="292"/>
      <c r="CB98" s="292"/>
      <c r="CC98" s="293"/>
      <c r="CD98" s="291">
        <f>+BK109+BQ98+BX98</f>
        <v>74407.647058823524</v>
      </c>
      <c r="CE98" s="292"/>
      <c r="CF98" s="292"/>
      <c r="CG98" s="292"/>
      <c r="CH98" s="292"/>
      <c r="CI98" s="293"/>
    </row>
    <row r="99" spans="1:87" ht="18" customHeight="1" x14ac:dyDescent="0.25">
      <c r="A99" s="75"/>
      <c r="B99" s="327"/>
      <c r="C99" s="328"/>
      <c r="D99" s="328"/>
      <c r="E99" s="328"/>
      <c r="F99" s="328"/>
      <c r="G99" s="328"/>
      <c r="H99" s="328"/>
      <c r="I99" s="328"/>
      <c r="J99" s="328"/>
      <c r="K99" s="328"/>
      <c r="L99" s="328"/>
      <c r="M99" s="328"/>
      <c r="N99" s="328"/>
      <c r="O99" s="328"/>
      <c r="P99" s="328"/>
      <c r="Q99" s="328"/>
      <c r="R99" s="328"/>
      <c r="S99" s="328"/>
      <c r="T99" s="328"/>
      <c r="U99" s="328"/>
      <c r="V99" s="328"/>
      <c r="W99" s="328"/>
      <c r="X99" s="328"/>
      <c r="Y99" s="329"/>
      <c r="Z99" s="336"/>
      <c r="AA99" s="337"/>
      <c r="AB99" s="337"/>
      <c r="AC99" s="337"/>
      <c r="AD99" s="338"/>
      <c r="AE99" s="336"/>
      <c r="AF99" s="337"/>
      <c r="AG99" s="337"/>
      <c r="AH99" s="337"/>
      <c r="AI99" s="337"/>
      <c r="AJ99" s="337"/>
      <c r="AK99" s="300" t="s">
        <v>23</v>
      </c>
      <c r="AL99" s="301"/>
      <c r="AM99" s="301"/>
      <c r="AN99" s="301"/>
      <c r="AO99" s="301"/>
      <c r="AP99" s="301"/>
      <c r="AQ99" s="301"/>
      <c r="AR99" s="301"/>
      <c r="AS99" s="301"/>
      <c r="AT99" s="301"/>
      <c r="AU99" s="301"/>
      <c r="AV99" s="301"/>
      <c r="AW99" s="301"/>
      <c r="AX99" s="302"/>
      <c r="AY99" s="407">
        <v>0.25</v>
      </c>
      <c r="AZ99" s="304"/>
      <c r="BA99" s="304"/>
      <c r="BB99" s="408"/>
      <c r="BC99" s="306">
        <f t="shared" ref="BC99:BC108" si="10">+$AE$98*AY99</f>
        <v>1.5</v>
      </c>
      <c r="BD99" s="307"/>
      <c r="BE99" s="307"/>
      <c r="BF99" s="308"/>
      <c r="BG99" s="309">
        <v>7925</v>
      </c>
      <c r="BH99" s="310"/>
      <c r="BI99" s="310"/>
      <c r="BJ99" s="311"/>
      <c r="BK99" s="312">
        <f t="shared" ref="BK99:BK108" si="11">+AY99*BG99</f>
        <v>1981.25</v>
      </c>
      <c r="BL99" s="313"/>
      <c r="BM99" s="313"/>
      <c r="BN99" s="313"/>
      <c r="BO99" s="313"/>
      <c r="BP99" s="314"/>
      <c r="BQ99" s="294"/>
      <c r="BR99" s="295"/>
      <c r="BS99" s="295"/>
      <c r="BT99" s="295"/>
      <c r="BU99" s="295"/>
      <c r="BV99" s="295"/>
      <c r="BW99" s="296"/>
      <c r="BX99" s="294"/>
      <c r="BY99" s="295"/>
      <c r="BZ99" s="295"/>
      <c r="CA99" s="295"/>
      <c r="CB99" s="295"/>
      <c r="CC99" s="296"/>
      <c r="CD99" s="294"/>
      <c r="CE99" s="295"/>
      <c r="CF99" s="295"/>
      <c r="CG99" s="295"/>
      <c r="CH99" s="295"/>
      <c r="CI99" s="296"/>
    </row>
    <row r="100" spans="1:87" ht="18" customHeight="1" x14ac:dyDescent="0.25">
      <c r="A100" s="75"/>
      <c r="B100" s="327"/>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9"/>
      <c r="Z100" s="336"/>
      <c r="AA100" s="337"/>
      <c r="AB100" s="337"/>
      <c r="AC100" s="337"/>
      <c r="AD100" s="338"/>
      <c r="AE100" s="336"/>
      <c r="AF100" s="337"/>
      <c r="AG100" s="337"/>
      <c r="AH100" s="337"/>
      <c r="AI100" s="337"/>
      <c r="AJ100" s="337"/>
      <c r="AK100" s="300" t="s">
        <v>527</v>
      </c>
      <c r="AL100" s="301"/>
      <c r="AM100" s="301"/>
      <c r="AN100" s="301"/>
      <c r="AO100" s="301"/>
      <c r="AP100" s="301"/>
      <c r="AQ100" s="301"/>
      <c r="AR100" s="301"/>
      <c r="AS100" s="301"/>
      <c r="AT100" s="301"/>
      <c r="AU100" s="301"/>
      <c r="AV100" s="301"/>
      <c r="AW100" s="301"/>
      <c r="AX100" s="302"/>
      <c r="AY100" s="407">
        <v>0.5</v>
      </c>
      <c r="AZ100" s="304"/>
      <c r="BA100" s="304"/>
      <c r="BB100" s="408"/>
      <c r="BC100" s="306">
        <f t="shared" si="10"/>
        <v>3</v>
      </c>
      <c r="BD100" s="307"/>
      <c r="BE100" s="307"/>
      <c r="BF100" s="308"/>
      <c r="BG100" s="309">
        <v>18911</v>
      </c>
      <c r="BH100" s="310"/>
      <c r="BI100" s="310"/>
      <c r="BJ100" s="311"/>
      <c r="BK100" s="312">
        <f t="shared" si="11"/>
        <v>9455.5</v>
      </c>
      <c r="BL100" s="313"/>
      <c r="BM100" s="313"/>
      <c r="BN100" s="313"/>
      <c r="BO100" s="313"/>
      <c r="BP100" s="314"/>
      <c r="BQ100" s="294"/>
      <c r="BR100" s="295"/>
      <c r="BS100" s="295"/>
      <c r="BT100" s="295"/>
      <c r="BU100" s="295"/>
      <c r="BV100" s="295"/>
      <c r="BW100" s="296"/>
      <c r="BX100" s="294"/>
      <c r="BY100" s="295"/>
      <c r="BZ100" s="295"/>
      <c r="CA100" s="295"/>
      <c r="CB100" s="295"/>
      <c r="CC100" s="296"/>
      <c r="CD100" s="294"/>
      <c r="CE100" s="295"/>
      <c r="CF100" s="295"/>
      <c r="CG100" s="295"/>
      <c r="CH100" s="295"/>
      <c r="CI100" s="296"/>
    </row>
    <row r="101" spans="1:87" ht="18" customHeight="1" x14ac:dyDescent="0.25">
      <c r="A101" s="75"/>
      <c r="B101" s="327"/>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9"/>
      <c r="Z101" s="336"/>
      <c r="AA101" s="337"/>
      <c r="AB101" s="337"/>
      <c r="AC101" s="337"/>
      <c r="AD101" s="338"/>
      <c r="AE101" s="336"/>
      <c r="AF101" s="337"/>
      <c r="AG101" s="337"/>
      <c r="AH101" s="337"/>
      <c r="AI101" s="337"/>
      <c r="AJ101" s="337"/>
      <c r="AK101" s="300" t="s">
        <v>13</v>
      </c>
      <c r="AL101" s="301"/>
      <c r="AM101" s="301"/>
      <c r="AN101" s="301"/>
      <c r="AO101" s="301"/>
      <c r="AP101" s="301"/>
      <c r="AQ101" s="301"/>
      <c r="AR101" s="301"/>
      <c r="AS101" s="301"/>
      <c r="AT101" s="301"/>
      <c r="AU101" s="301"/>
      <c r="AV101" s="301"/>
      <c r="AW101" s="301"/>
      <c r="AX101" s="302"/>
      <c r="AY101" s="407">
        <v>0.25</v>
      </c>
      <c r="AZ101" s="304"/>
      <c r="BA101" s="304"/>
      <c r="BB101" s="408"/>
      <c r="BC101" s="306">
        <f t="shared" si="10"/>
        <v>1.5</v>
      </c>
      <c r="BD101" s="307"/>
      <c r="BE101" s="307"/>
      <c r="BF101" s="308"/>
      <c r="BG101" s="309">
        <v>40826</v>
      </c>
      <c r="BH101" s="310"/>
      <c r="BI101" s="310"/>
      <c r="BJ101" s="311"/>
      <c r="BK101" s="312">
        <f t="shared" si="11"/>
        <v>10206.5</v>
      </c>
      <c r="BL101" s="313"/>
      <c r="BM101" s="313"/>
      <c r="BN101" s="313"/>
      <c r="BO101" s="313"/>
      <c r="BP101" s="314"/>
      <c r="BQ101" s="294"/>
      <c r="BR101" s="295"/>
      <c r="BS101" s="295"/>
      <c r="BT101" s="295"/>
      <c r="BU101" s="295"/>
      <c r="BV101" s="295"/>
      <c r="BW101" s="296"/>
      <c r="BX101" s="294"/>
      <c r="BY101" s="295"/>
      <c r="BZ101" s="295"/>
      <c r="CA101" s="295"/>
      <c r="CB101" s="295"/>
      <c r="CC101" s="296"/>
      <c r="CD101" s="294"/>
      <c r="CE101" s="295"/>
      <c r="CF101" s="295"/>
      <c r="CG101" s="295"/>
      <c r="CH101" s="295"/>
      <c r="CI101" s="296"/>
    </row>
    <row r="102" spans="1:87" ht="18" customHeight="1" x14ac:dyDescent="0.25">
      <c r="A102" s="75"/>
      <c r="B102" s="327"/>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9"/>
      <c r="Z102" s="336"/>
      <c r="AA102" s="337"/>
      <c r="AB102" s="337"/>
      <c r="AC102" s="337"/>
      <c r="AD102" s="338"/>
      <c r="AE102" s="336"/>
      <c r="AF102" s="337"/>
      <c r="AG102" s="337"/>
      <c r="AH102" s="337"/>
      <c r="AI102" s="337"/>
      <c r="AJ102" s="337"/>
      <c r="AK102" s="300" t="s">
        <v>40</v>
      </c>
      <c r="AL102" s="301"/>
      <c r="AM102" s="301"/>
      <c r="AN102" s="301"/>
      <c r="AO102" s="301"/>
      <c r="AP102" s="301"/>
      <c r="AQ102" s="301"/>
      <c r="AR102" s="301"/>
      <c r="AS102" s="301"/>
      <c r="AT102" s="301"/>
      <c r="AU102" s="301"/>
      <c r="AV102" s="301"/>
      <c r="AW102" s="301"/>
      <c r="AX102" s="302"/>
      <c r="AY102" s="407">
        <v>0.25</v>
      </c>
      <c r="AZ102" s="304"/>
      <c r="BA102" s="304"/>
      <c r="BB102" s="408"/>
      <c r="BC102" s="306">
        <f t="shared" si="10"/>
        <v>1.5</v>
      </c>
      <c r="BD102" s="307"/>
      <c r="BE102" s="307"/>
      <c r="BF102" s="308"/>
      <c r="BG102" s="309">
        <v>26988</v>
      </c>
      <c r="BH102" s="310"/>
      <c r="BI102" s="310"/>
      <c r="BJ102" s="311"/>
      <c r="BK102" s="312">
        <f t="shared" si="11"/>
        <v>6747</v>
      </c>
      <c r="BL102" s="313"/>
      <c r="BM102" s="313"/>
      <c r="BN102" s="313"/>
      <c r="BO102" s="313"/>
      <c r="BP102" s="314"/>
      <c r="BQ102" s="294"/>
      <c r="BR102" s="295"/>
      <c r="BS102" s="295"/>
      <c r="BT102" s="295"/>
      <c r="BU102" s="295"/>
      <c r="BV102" s="295"/>
      <c r="BW102" s="296"/>
      <c r="BX102" s="294"/>
      <c r="BY102" s="295"/>
      <c r="BZ102" s="295"/>
      <c r="CA102" s="295"/>
      <c r="CB102" s="295"/>
      <c r="CC102" s="296"/>
      <c r="CD102" s="294"/>
      <c r="CE102" s="295"/>
      <c r="CF102" s="295"/>
      <c r="CG102" s="295"/>
      <c r="CH102" s="295"/>
      <c r="CI102" s="296"/>
    </row>
    <row r="103" spans="1:87" ht="18" customHeight="1" x14ac:dyDescent="0.25">
      <c r="A103" s="75"/>
      <c r="B103" s="327"/>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9"/>
      <c r="Z103" s="336"/>
      <c r="AA103" s="337"/>
      <c r="AB103" s="337"/>
      <c r="AC103" s="337"/>
      <c r="AD103" s="338"/>
      <c r="AE103" s="336"/>
      <c r="AF103" s="337"/>
      <c r="AG103" s="337"/>
      <c r="AH103" s="337"/>
      <c r="AI103" s="337"/>
      <c r="AJ103" s="337"/>
      <c r="AK103" s="300" t="s">
        <v>528</v>
      </c>
      <c r="AL103" s="301"/>
      <c r="AM103" s="301"/>
      <c r="AN103" s="301"/>
      <c r="AO103" s="301"/>
      <c r="AP103" s="301"/>
      <c r="AQ103" s="301"/>
      <c r="AR103" s="301"/>
      <c r="AS103" s="301"/>
      <c r="AT103" s="301"/>
      <c r="AU103" s="301"/>
      <c r="AV103" s="301"/>
      <c r="AW103" s="301"/>
      <c r="AX103" s="302"/>
      <c r="AY103" s="407">
        <v>0.25</v>
      </c>
      <c r="AZ103" s="304"/>
      <c r="BA103" s="304"/>
      <c r="BB103" s="408"/>
      <c r="BC103" s="306">
        <f t="shared" si="10"/>
        <v>1.5</v>
      </c>
      <c r="BD103" s="307"/>
      <c r="BE103" s="307"/>
      <c r="BF103" s="308"/>
      <c r="BG103" s="309">
        <v>22530</v>
      </c>
      <c r="BH103" s="310"/>
      <c r="BI103" s="310"/>
      <c r="BJ103" s="311"/>
      <c r="BK103" s="312">
        <f t="shared" si="11"/>
        <v>5632.5</v>
      </c>
      <c r="BL103" s="313"/>
      <c r="BM103" s="313"/>
      <c r="BN103" s="313"/>
      <c r="BO103" s="313"/>
      <c r="BP103" s="314"/>
      <c r="BQ103" s="294"/>
      <c r="BR103" s="295"/>
      <c r="BS103" s="295"/>
      <c r="BT103" s="295"/>
      <c r="BU103" s="295"/>
      <c r="BV103" s="295"/>
      <c r="BW103" s="296"/>
      <c r="BX103" s="294"/>
      <c r="BY103" s="295"/>
      <c r="BZ103" s="295"/>
      <c r="CA103" s="295"/>
      <c r="CB103" s="295"/>
      <c r="CC103" s="296"/>
      <c r="CD103" s="294"/>
      <c r="CE103" s="295"/>
      <c r="CF103" s="295"/>
      <c r="CG103" s="295"/>
      <c r="CH103" s="295"/>
      <c r="CI103" s="296"/>
    </row>
    <row r="104" spans="1:87" ht="18" customHeight="1" x14ac:dyDescent="0.25">
      <c r="A104" s="75"/>
      <c r="B104" s="327"/>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8"/>
      <c r="Y104" s="329"/>
      <c r="Z104" s="336"/>
      <c r="AA104" s="337"/>
      <c r="AB104" s="337"/>
      <c r="AC104" s="337"/>
      <c r="AD104" s="338"/>
      <c r="AE104" s="336"/>
      <c r="AF104" s="337"/>
      <c r="AG104" s="337"/>
      <c r="AH104" s="337"/>
      <c r="AI104" s="337"/>
      <c r="AJ104" s="337"/>
      <c r="AK104" s="300" t="s">
        <v>529</v>
      </c>
      <c r="AL104" s="301"/>
      <c r="AM104" s="301"/>
      <c r="AN104" s="301"/>
      <c r="AO104" s="301"/>
      <c r="AP104" s="301"/>
      <c r="AQ104" s="301"/>
      <c r="AR104" s="301"/>
      <c r="AS104" s="301"/>
      <c r="AT104" s="301"/>
      <c r="AU104" s="301"/>
      <c r="AV104" s="301"/>
      <c r="AW104" s="301"/>
      <c r="AX104" s="302"/>
      <c r="AY104" s="407">
        <v>0.25</v>
      </c>
      <c r="AZ104" s="304"/>
      <c r="BA104" s="304"/>
      <c r="BB104" s="408"/>
      <c r="BC104" s="306">
        <f t="shared" si="10"/>
        <v>1.5</v>
      </c>
      <c r="BD104" s="307"/>
      <c r="BE104" s="307"/>
      <c r="BF104" s="308"/>
      <c r="BG104" s="309">
        <v>18911</v>
      </c>
      <c r="BH104" s="310"/>
      <c r="BI104" s="310"/>
      <c r="BJ104" s="311"/>
      <c r="BK104" s="312">
        <f t="shared" si="11"/>
        <v>4727.75</v>
      </c>
      <c r="BL104" s="313"/>
      <c r="BM104" s="313"/>
      <c r="BN104" s="313"/>
      <c r="BO104" s="313"/>
      <c r="BP104" s="314"/>
      <c r="BQ104" s="294"/>
      <c r="BR104" s="295"/>
      <c r="BS104" s="295"/>
      <c r="BT104" s="295"/>
      <c r="BU104" s="295"/>
      <c r="BV104" s="295"/>
      <c r="BW104" s="296"/>
      <c r="BX104" s="294"/>
      <c r="BY104" s="295"/>
      <c r="BZ104" s="295"/>
      <c r="CA104" s="295"/>
      <c r="CB104" s="295"/>
      <c r="CC104" s="296"/>
      <c r="CD104" s="294"/>
      <c r="CE104" s="295"/>
      <c r="CF104" s="295"/>
      <c r="CG104" s="295"/>
      <c r="CH104" s="295"/>
      <c r="CI104" s="296"/>
    </row>
    <row r="105" spans="1:87" ht="18" customHeight="1" x14ac:dyDescent="0.25">
      <c r="A105" s="75"/>
      <c r="B105" s="327"/>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9"/>
      <c r="Z105" s="336"/>
      <c r="AA105" s="337"/>
      <c r="AB105" s="337"/>
      <c r="AC105" s="337"/>
      <c r="AD105" s="338"/>
      <c r="AE105" s="336"/>
      <c r="AF105" s="337"/>
      <c r="AG105" s="337"/>
      <c r="AH105" s="337"/>
      <c r="AI105" s="337"/>
      <c r="AJ105" s="337"/>
      <c r="AK105" s="300" t="s">
        <v>526</v>
      </c>
      <c r="AL105" s="301"/>
      <c r="AM105" s="301"/>
      <c r="AN105" s="301"/>
      <c r="AO105" s="301"/>
      <c r="AP105" s="301"/>
      <c r="AQ105" s="301"/>
      <c r="AR105" s="301"/>
      <c r="AS105" s="301"/>
      <c r="AT105" s="301"/>
      <c r="AU105" s="301"/>
      <c r="AV105" s="301"/>
      <c r="AW105" s="301"/>
      <c r="AX105" s="302"/>
      <c r="AY105" s="407">
        <v>0.25</v>
      </c>
      <c r="AZ105" s="304"/>
      <c r="BA105" s="304"/>
      <c r="BB105" s="408"/>
      <c r="BC105" s="306">
        <f t="shared" si="10"/>
        <v>1.5</v>
      </c>
      <c r="BD105" s="307"/>
      <c r="BE105" s="307"/>
      <c r="BF105" s="308"/>
      <c r="BG105" s="309">
        <v>7925</v>
      </c>
      <c r="BH105" s="310"/>
      <c r="BI105" s="310"/>
      <c r="BJ105" s="311"/>
      <c r="BK105" s="312">
        <f t="shared" si="11"/>
        <v>1981.25</v>
      </c>
      <c r="BL105" s="313"/>
      <c r="BM105" s="313"/>
      <c r="BN105" s="313"/>
      <c r="BO105" s="313"/>
      <c r="BP105" s="314"/>
      <c r="BQ105" s="294"/>
      <c r="BR105" s="295"/>
      <c r="BS105" s="295"/>
      <c r="BT105" s="295"/>
      <c r="BU105" s="295"/>
      <c r="BV105" s="295"/>
      <c r="BW105" s="296"/>
      <c r="BX105" s="294"/>
      <c r="BY105" s="295"/>
      <c r="BZ105" s="295"/>
      <c r="CA105" s="295"/>
      <c r="CB105" s="295"/>
      <c r="CC105" s="296"/>
      <c r="CD105" s="294"/>
      <c r="CE105" s="295"/>
      <c r="CF105" s="295"/>
      <c r="CG105" s="295"/>
      <c r="CH105" s="295"/>
      <c r="CI105" s="296"/>
    </row>
    <row r="106" spans="1:87" ht="18" customHeight="1" x14ac:dyDescent="0.25">
      <c r="A106" s="75"/>
      <c r="B106" s="327"/>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8"/>
      <c r="Y106" s="329"/>
      <c r="Z106" s="336"/>
      <c r="AA106" s="337"/>
      <c r="AB106" s="337"/>
      <c r="AC106" s="337"/>
      <c r="AD106" s="338"/>
      <c r="AE106" s="336"/>
      <c r="AF106" s="337"/>
      <c r="AG106" s="337"/>
      <c r="AH106" s="337"/>
      <c r="AI106" s="337"/>
      <c r="AJ106" s="337"/>
      <c r="AK106" s="300" t="s">
        <v>530</v>
      </c>
      <c r="AL106" s="301"/>
      <c r="AM106" s="301"/>
      <c r="AN106" s="301"/>
      <c r="AO106" s="301"/>
      <c r="AP106" s="301"/>
      <c r="AQ106" s="301"/>
      <c r="AR106" s="301"/>
      <c r="AS106" s="301"/>
      <c r="AT106" s="301"/>
      <c r="AU106" s="301"/>
      <c r="AV106" s="301"/>
      <c r="AW106" s="301"/>
      <c r="AX106" s="302"/>
      <c r="AY106" s="407">
        <v>0.25</v>
      </c>
      <c r="AZ106" s="304"/>
      <c r="BA106" s="304"/>
      <c r="BB106" s="408"/>
      <c r="BC106" s="306">
        <f t="shared" si="10"/>
        <v>1.5</v>
      </c>
      <c r="BD106" s="307"/>
      <c r="BE106" s="307"/>
      <c r="BF106" s="308"/>
      <c r="BG106" s="309">
        <v>22629</v>
      </c>
      <c r="BH106" s="310"/>
      <c r="BI106" s="310"/>
      <c r="BJ106" s="311"/>
      <c r="BK106" s="312">
        <f t="shared" si="11"/>
        <v>5657.25</v>
      </c>
      <c r="BL106" s="313"/>
      <c r="BM106" s="313"/>
      <c r="BN106" s="313"/>
      <c r="BO106" s="313"/>
      <c r="BP106" s="314"/>
      <c r="BQ106" s="294"/>
      <c r="BR106" s="295"/>
      <c r="BS106" s="295"/>
      <c r="BT106" s="295"/>
      <c r="BU106" s="295"/>
      <c r="BV106" s="295"/>
      <c r="BW106" s="296"/>
      <c r="BX106" s="294"/>
      <c r="BY106" s="295"/>
      <c r="BZ106" s="295"/>
      <c r="CA106" s="295"/>
      <c r="CB106" s="295"/>
      <c r="CC106" s="296"/>
      <c r="CD106" s="294"/>
      <c r="CE106" s="295"/>
      <c r="CF106" s="295"/>
      <c r="CG106" s="295"/>
      <c r="CH106" s="295"/>
      <c r="CI106" s="296"/>
    </row>
    <row r="107" spans="1:87" ht="18" customHeight="1" x14ac:dyDescent="0.25">
      <c r="A107" s="75"/>
      <c r="B107" s="327"/>
      <c r="C107" s="328"/>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9"/>
      <c r="Z107" s="336"/>
      <c r="AA107" s="337"/>
      <c r="AB107" s="337"/>
      <c r="AC107" s="337"/>
      <c r="AD107" s="338"/>
      <c r="AE107" s="336"/>
      <c r="AF107" s="337"/>
      <c r="AG107" s="337"/>
      <c r="AH107" s="337"/>
      <c r="AI107" s="337"/>
      <c r="AJ107" s="337"/>
      <c r="AK107" s="300" t="s">
        <v>18</v>
      </c>
      <c r="AL107" s="301"/>
      <c r="AM107" s="301"/>
      <c r="AN107" s="301"/>
      <c r="AO107" s="301"/>
      <c r="AP107" s="301"/>
      <c r="AQ107" s="301"/>
      <c r="AR107" s="301"/>
      <c r="AS107" s="301"/>
      <c r="AT107" s="301"/>
      <c r="AU107" s="301"/>
      <c r="AV107" s="301"/>
      <c r="AW107" s="301"/>
      <c r="AX107" s="302"/>
      <c r="AY107" s="407">
        <v>0.25</v>
      </c>
      <c r="AZ107" s="304"/>
      <c r="BA107" s="304"/>
      <c r="BB107" s="408"/>
      <c r="BC107" s="306">
        <f t="shared" si="10"/>
        <v>1.5</v>
      </c>
      <c r="BD107" s="307"/>
      <c r="BE107" s="307"/>
      <c r="BF107" s="308"/>
      <c r="BG107" s="309">
        <v>28961</v>
      </c>
      <c r="BH107" s="310"/>
      <c r="BI107" s="310"/>
      <c r="BJ107" s="311"/>
      <c r="BK107" s="312">
        <f t="shared" si="11"/>
        <v>7240.25</v>
      </c>
      <c r="BL107" s="313"/>
      <c r="BM107" s="313"/>
      <c r="BN107" s="313"/>
      <c r="BO107" s="313"/>
      <c r="BP107" s="314"/>
      <c r="BQ107" s="294"/>
      <c r="BR107" s="295"/>
      <c r="BS107" s="295"/>
      <c r="BT107" s="295"/>
      <c r="BU107" s="295"/>
      <c r="BV107" s="295"/>
      <c r="BW107" s="296"/>
      <c r="BX107" s="294"/>
      <c r="BY107" s="295"/>
      <c r="BZ107" s="295"/>
      <c r="CA107" s="295"/>
      <c r="CB107" s="295"/>
      <c r="CC107" s="296"/>
      <c r="CD107" s="294"/>
      <c r="CE107" s="295"/>
      <c r="CF107" s="295"/>
      <c r="CG107" s="295"/>
      <c r="CH107" s="295"/>
      <c r="CI107" s="296"/>
    </row>
    <row r="108" spans="1:87" ht="18" customHeight="1" thickBot="1" x14ac:dyDescent="0.3">
      <c r="A108" s="75"/>
      <c r="B108" s="327"/>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9"/>
      <c r="Z108" s="336"/>
      <c r="AA108" s="337"/>
      <c r="AB108" s="337"/>
      <c r="AC108" s="337"/>
      <c r="AD108" s="338"/>
      <c r="AE108" s="336"/>
      <c r="AF108" s="337"/>
      <c r="AG108" s="337"/>
      <c r="AH108" s="337"/>
      <c r="AI108" s="337"/>
      <c r="AJ108" s="337"/>
      <c r="AK108" s="392" t="s">
        <v>37</v>
      </c>
      <c r="AL108" s="393"/>
      <c r="AM108" s="393"/>
      <c r="AN108" s="393"/>
      <c r="AO108" s="393"/>
      <c r="AP108" s="393"/>
      <c r="AQ108" s="393"/>
      <c r="AR108" s="393"/>
      <c r="AS108" s="393"/>
      <c r="AT108" s="393"/>
      <c r="AU108" s="393"/>
      <c r="AV108" s="393"/>
      <c r="AW108" s="393"/>
      <c r="AX108" s="394"/>
      <c r="AY108" s="407">
        <v>0.25</v>
      </c>
      <c r="AZ108" s="304"/>
      <c r="BA108" s="304"/>
      <c r="BB108" s="408"/>
      <c r="BC108" s="306">
        <f t="shared" si="10"/>
        <v>1.5</v>
      </c>
      <c r="BD108" s="307"/>
      <c r="BE108" s="307"/>
      <c r="BF108" s="308"/>
      <c r="BG108" s="309">
        <v>11840</v>
      </c>
      <c r="BH108" s="310"/>
      <c r="BI108" s="310"/>
      <c r="BJ108" s="311"/>
      <c r="BK108" s="312">
        <f t="shared" si="11"/>
        <v>2960</v>
      </c>
      <c r="BL108" s="313"/>
      <c r="BM108" s="313"/>
      <c r="BN108" s="313"/>
      <c r="BO108" s="313"/>
      <c r="BP108" s="314"/>
      <c r="BQ108" s="294"/>
      <c r="BR108" s="295"/>
      <c r="BS108" s="295"/>
      <c r="BT108" s="295"/>
      <c r="BU108" s="295"/>
      <c r="BV108" s="295"/>
      <c r="BW108" s="296"/>
      <c r="BX108" s="294"/>
      <c r="BY108" s="295"/>
      <c r="BZ108" s="295"/>
      <c r="CA108" s="295"/>
      <c r="CB108" s="295"/>
      <c r="CC108" s="296"/>
      <c r="CD108" s="294"/>
      <c r="CE108" s="295"/>
      <c r="CF108" s="295"/>
      <c r="CG108" s="295"/>
      <c r="CH108" s="295"/>
      <c r="CI108" s="296"/>
    </row>
    <row r="109" spans="1:87" ht="18" customHeight="1" thickBot="1" x14ac:dyDescent="0.3">
      <c r="A109" s="75"/>
      <c r="B109" s="377"/>
      <c r="C109" s="378"/>
      <c r="D109" s="378"/>
      <c r="E109" s="378"/>
      <c r="F109" s="378"/>
      <c r="G109" s="378"/>
      <c r="H109" s="378"/>
      <c r="I109" s="378"/>
      <c r="J109" s="378"/>
      <c r="K109" s="378"/>
      <c r="L109" s="378"/>
      <c r="M109" s="378"/>
      <c r="N109" s="378"/>
      <c r="O109" s="378"/>
      <c r="P109" s="378"/>
      <c r="Q109" s="378"/>
      <c r="R109" s="378"/>
      <c r="S109" s="378"/>
      <c r="T109" s="378"/>
      <c r="U109" s="378"/>
      <c r="V109" s="378"/>
      <c r="W109" s="378"/>
      <c r="X109" s="378"/>
      <c r="Y109" s="378"/>
      <c r="Z109" s="378"/>
      <c r="AA109" s="378"/>
      <c r="AB109" s="378"/>
      <c r="AC109" s="378"/>
      <c r="AD109" s="378"/>
      <c r="AE109" s="378"/>
      <c r="AF109" s="378"/>
      <c r="AG109" s="378"/>
      <c r="AH109" s="378"/>
      <c r="AI109" s="378"/>
      <c r="AJ109" s="379"/>
      <c r="AK109" s="380" t="s">
        <v>3</v>
      </c>
      <c r="AL109" s="381"/>
      <c r="AM109" s="381"/>
      <c r="AN109" s="381"/>
      <c r="AO109" s="381"/>
      <c r="AP109" s="381"/>
      <c r="AQ109" s="381"/>
      <c r="AR109" s="381"/>
      <c r="AS109" s="381"/>
      <c r="AT109" s="381"/>
      <c r="AU109" s="381"/>
      <c r="AV109" s="381"/>
      <c r="AW109" s="381"/>
      <c r="AX109" s="381"/>
      <c r="AY109" s="382"/>
      <c r="AZ109" s="382"/>
      <c r="BA109" s="382"/>
      <c r="BB109" s="382"/>
      <c r="BC109" s="382"/>
      <c r="BD109" s="382"/>
      <c r="BE109" s="382"/>
      <c r="BF109" s="382"/>
      <c r="BG109" s="382"/>
      <c r="BH109" s="382"/>
      <c r="BI109" s="382"/>
      <c r="BJ109" s="383"/>
      <c r="BK109" s="384">
        <f>SUM(BK98:BK108)</f>
        <v>62246.5</v>
      </c>
      <c r="BL109" s="385"/>
      <c r="BM109" s="385"/>
      <c r="BN109" s="385"/>
      <c r="BO109" s="385"/>
      <c r="BP109" s="386"/>
      <c r="BQ109" s="387" t="s">
        <v>100</v>
      </c>
      <c r="BR109" s="388"/>
      <c r="BS109" s="388"/>
      <c r="BT109" s="388"/>
      <c r="BU109" s="388"/>
      <c r="BV109" s="388"/>
      <c r="BW109" s="388"/>
      <c r="BX109" s="388"/>
      <c r="BY109" s="388"/>
      <c r="BZ109" s="388"/>
      <c r="CA109" s="388"/>
      <c r="CB109" s="388"/>
      <c r="CC109" s="389"/>
      <c r="CD109" s="390">
        <f>+CD98*AE98</f>
        <v>446445.88235294115</v>
      </c>
      <c r="CE109" s="390"/>
      <c r="CF109" s="390"/>
      <c r="CG109" s="390"/>
      <c r="CH109" s="390"/>
      <c r="CI109" s="391"/>
    </row>
    <row r="110" spans="1:87" ht="18" customHeight="1" thickBot="1" x14ac:dyDescent="0.3">
      <c r="A110" s="75"/>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BG110" s="78"/>
      <c r="BH110" s="78"/>
      <c r="BI110" s="78"/>
      <c r="BJ110" s="78"/>
      <c r="BK110" s="79"/>
      <c r="BL110" s="79"/>
      <c r="BM110" s="79"/>
      <c r="BN110" s="79"/>
      <c r="BO110" s="79"/>
      <c r="BP110" s="79"/>
      <c r="BQ110" s="79"/>
      <c r="BR110" s="79"/>
      <c r="BS110" s="79"/>
      <c r="BT110" s="79"/>
      <c r="BU110" s="79"/>
      <c r="BV110" s="79"/>
      <c r="BW110" s="79"/>
      <c r="BX110" s="79"/>
      <c r="BY110" s="79"/>
      <c r="BZ110" s="79"/>
      <c r="CA110" s="79"/>
      <c r="CB110" s="79"/>
      <c r="CC110" s="79"/>
      <c r="CD110" s="79"/>
      <c r="CE110" s="79"/>
      <c r="CF110" s="79"/>
      <c r="CG110" s="79"/>
      <c r="CH110" s="79"/>
      <c r="CI110" s="79"/>
    </row>
    <row r="111" spans="1:87" ht="18" customHeight="1" x14ac:dyDescent="0.25">
      <c r="A111" s="75"/>
      <c r="B111" s="348" t="s">
        <v>0</v>
      </c>
      <c r="C111" s="349"/>
      <c r="D111" s="349"/>
      <c r="E111" s="349"/>
      <c r="F111" s="349"/>
      <c r="G111" s="349"/>
      <c r="H111" s="349"/>
      <c r="I111" s="349"/>
      <c r="J111" s="349"/>
      <c r="K111" s="349"/>
      <c r="L111" s="349"/>
      <c r="M111" s="349"/>
      <c r="N111" s="349"/>
      <c r="O111" s="349"/>
      <c r="P111" s="349"/>
      <c r="Q111" s="349"/>
      <c r="R111" s="349"/>
      <c r="S111" s="349"/>
      <c r="T111" s="349"/>
      <c r="U111" s="349"/>
      <c r="V111" s="349"/>
      <c r="W111" s="349"/>
      <c r="X111" s="349"/>
      <c r="Y111" s="350"/>
      <c r="Z111" s="348" t="s">
        <v>80</v>
      </c>
      <c r="AA111" s="349"/>
      <c r="AB111" s="349"/>
      <c r="AC111" s="349"/>
      <c r="AD111" s="350"/>
      <c r="AE111" s="357" t="s">
        <v>79</v>
      </c>
      <c r="AF111" s="358"/>
      <c r="AG111" s="358"/>
      <c r="AH111" s="358"/>
      <c r="AI111" s="358"/>
      <c r="AJ111" s="359"/>
      <c r="AK111" s="357" t="s">
        <v>81</v>
      </c>
      <c r="AL111" s="358"/>
      <c r="AM111" s="358"/>
      <c r="AN111" s="358"/>
      <c r="AO111" s="358"/>
      <c r="AP111" s="358"/>
      <c r="AQ111" s="358"/>
      <c r="AR111" s="358"/>
      <c r="AS111" s="358"/>
      <c r="AT111" s="358"/>
      <c r="AU111" s="358"/>
      <c r="AV111" s="358"/>
      <c r="AW111" s="358"/>
      <c r="AX111" s="359"/>
      <c r="AY111" s="357" t="s">
        <v>1</v>
      </c>
      <c r="AZ111" s="358"/>
      <c r="BA111" s="358"/>
      <c r="BB111" s="359"/>
      <c r="BC111" s="348" t="s">
        <v>104</v>
      </c>
      <c r="BD111" s="349"/>
      <c r="BE111" s="349"/>
      <c r="BF111" s="350"/>
      <c r="BG111" s="366" t="s">
        <v>82</v>
      </c>
      <c r="BH111" s="367"/>
      <c r="BI111" s="367"/>
      <c r="BJ111" s="368"/>
      <c r="BK111" s="315" t="s">
        <v>99</v>
      </c>
      <c r="BL111" s="316"/>
      <c r="BM111" s="316"/>
      <c r="BN111" s="316"/>
      <c r="BO111" s="316"/>
      <c r="BP111" s="317"/>
      <c r="BQ111" s="315" t="s">
        <v>83</v>
      </c>
      <c r="BR111" s="316"/>
      <c r="BS111" s="316"/>
      <c r="BT111" s="316"/>
      <c r="BU111" s="316"/>
      <c r="BV111" s="316"/>
      <c r="BW111" s="317"/>
      <c r="BX111" s="315" t="s">
        <v>84</v>
      </c>
      <c r="BY111" s="316"/>
      <c r="BZ111" s="316"/>
      <c r="CA111" s="316"/>
      <c r="CB111" s="316"/>
      <c r="CC111" s="317"/>
      <c r="CD111" s="315" t="s">
        <v>85</v>
      </c>
      <c r="CE111" s="316"/>
      <c r="CF111" s="316"/>
      <c r="CG111" s="316"/>
      <c r="CH111" s="316"/>
      <c r="CI111" s="317"/>
    </row>
    <row r="112" spans="1:87" ht="18" customHeight="1" x14ac:dyDescent="0.25">
      <c r="A112" s="75"/>
      <c r="B112" s="351"/>
      <c r="C112" s="352"/>
      <c r="D112" s="352"/>
      <c r="E112" s="352"/>
      <c r="F112" s="352"/>
      <c r="G112" s="352"/>
      <c r="H112" s="352"/>
      <c r="I112" s="352"/>
      <c r="J112" s="352"/>
      <c r="K112" s="352"/>
      <c r="L112" s="352"/>
      <c r="M112" s="352"/>
      <c r="N112" s="352"/>
      <c r="O112" s="352"/>
      <c r="P112" s="352"/>
      <c r="Q112" s="352"/>
      <c r="R112" s="352"/>
      <c r="S112" s="352"/>
      <c r="T112" s="352"/>
      <c r="U112" s="352"/>
      <c r="V112" s="352"/>
      <c r="W112" s="352"/>
      <c r="X112" s="352"/>
      <c r="Y112" s="353"/>
      <c r="Z112" s="351"/>
      <c r="AA112" s="352"/>
      <c r="AB112" s="352"/>
      <c r="AC112" s="352"/>
      <c r="AD112" s="353"/>
      <c r="AE112" s="360"/>
      <c r="AF112" s="361"/>
      <c r="AG112" s="361"/>
      <c r="AH112" s="361"/>
      <c r="AI112" s="361"/>
      <c r="AJ112" s="362"/>
      <c r="AK112" s="360"/>
      <c r="AL112" s="361"/>
      <c r="AM112" s="361"/>
      <c r="AN112" s="361"/>
      <c r="AO112" s="361"/>
      <c r="AP112" s="361"/>
      <c r="AQ112" s="361"/>
      <c r="AR112" s="361"/>
      <c r="AS112" s="361"/>
      <c r="AT112" s="361"/>
      <c r="AU112" s="361"/>
      <c r="AV112" s="361"/>
      <c r="AW112" s="361"/>
      <c r="AX112" s="362"/>
      <c r="AY112" s="360"/>
      <c r="AZ112" s="361"/>
      <c r="BA112" s="361"/>
      <c r="BB112" s="362"/>
      <c r="BC112" s="351"/>
      <c r="BD112" s="352"/>
      <c r="BE112" s="352"/>
      <c r="BF112" s="353"/>
      <c r="BG112" s="369"/>
      <c r="BH112" s="370"/>
      <c r="BI112" s="370"/>
      <c r="BJ112" s="371"/>
      <c r="BK112" s="318"/>
      <c r="BL112" s="319"/>
      <c r="BM112" s="319"/>
      <c r="BN112" s="319"/>
      <c r="BO112" s="319"/>
      <c r="BP112" s="320"/>
      <c r="BQ112" s="318"/>
      <c r="BR112" s="319"/>
      <c r="BS112" s="319"/>
      <c r="BT112" s="319"/>
      <c r="BU112" s="319"/>
      <c r="BV112" s="319"/>
      <c r="BW112" s="320"/>
      <c r="BX112" s="318"/>
      <c r="BY112" s="319"/>
      <c r="BZ112" s="319"/>
      <c r="CA112" s="319"/>
      <c r="CB112" s="319"/>
      <c r="CC112" s="320"/>
      <c r="CD112" s="318"/>
      <c r="CE112" s="319"/>
      <c r="CF112" s="319"/>
      <c r="CG112" s="319"/>
      <c r="CH112" s="319"/>
      <c r="CI112" s="320"/>
    </row>
    <row r="113" spans="1:87" ht="18" customHeight="1" thickBot="1" x14ac:dyDescent="0.3">
      <c r="A113" s="75"/>
      <c r="B113" s="354"/>
      <c r="C113" s="355"/>
      <c r="D113" s="355"/>
      <c r="E113" s="355"/>
      <c r="F113" s="355"/>
      <c r="G113" s="355"/>
      <c r="H113" s="355"/>
      <c r="I113" s="355"/>
      <c r="J113" s="355"/>
      <c r="K113" s="355"/>
      <c r="L113" s="355"/>
      <c r="M113" s="355"/>
      <c r="N113" s="355"/>
      <c r="O113" s="355"/>
      <c r="P113" s="355"/>
      <c r="Q113" s="355"/>
      <c r="R113" s="355"/>
      <c r="S113" s="355"/>
      <c r="T113" s="355"/>
      <c r="U113" s="355"/>
      <c r="V113" s="355"/>
      <c r="W113" s="355"/>
      <c r="X113" s="355"/>
      <c r="Y113" s="356"/>
      <c r="Z113" s="354"/>
      <c r="AA113" s="355"/>
      <c r="AB113" s="355"/>
      <c r="AC113" s="355"/>
      <c r="AD113" s="356"/>
      <c r="AE113" s="363"/>
      <c r="AF113" s="364"/>
      <c r="AG113" s="364"/>
      <c r="AH113" s="364"/>
      <c r="AI113" s="364"/>
      <c r="AJ113" s="365"/>
      <c r="AK113" s="360"/>
      <c r="AL113" s="361"/>
      <c r="AM113" s="361"/>
      <c r="AN113" s="361"/>
      <c r="AO113" s="361"/>
      <c r="AP113" s="361"/>
      <c r="AQ113" s="361"/>
      <c r="AR113" s="361"/>
      <c r="AS113" s="361"/>
      <c r="AT113" s="361"/>
      <c r="AU113" s="361"/>
      <c r="AV113" s="361"/>
      <c r="AW113" s="361"/>
      <c r="AX113" s="362"/>
      <c r="AY113" s="360"/>
      <c r="AZ113" s="361"/>
      <c r="BA113" s="361"/>
      <c r="BB113" s="362"/>
      <c r="BC113" s="351"/>
      <c r="BD113" s="352"/>
      <c r="BE113" s="352"/>
      <c r="BF113" s="353"/>
      <c r="BG113" s="369"/>
      <c r="BH113" s="370"/>
      <c r="BI113" s="370"/>
      <c r="BJ113" s="371"/>
      <c r="BK113" s="318"/>
      <c r="BL113" s="319"/>
      <c r="BM113" s="319"/>
      <c r="BN113" s="319"/>
      <c r="BO113" s="319"/>
      <c r="BP113" s="320"/>
      <c r="BQ113" s="321"/>
      <c r="BR113" s="322"/>
      <c r="BS113" s="322"/>
      <c r="BT113" s="322"/>
      <c r="BU113" s="322"/>
      <c r="BV113" s="322"/>
      <c r="BW113" s="323"/>
      <c r="BX113" s="321"/>
      <c r="BY113" s="322"/>
      <c r="BZ113" s="322"/>
      <c r="CA113" s="322"/>
      <c r="CB113" s="322"/>
      <c r="CC113" s="323"/>
      <c r="CD113" s="321"/>
      <c r="CE113" s="322"/>
      <c r="CF113" s="322"/>
      <c r="CG113" s="322"/>
      <c r="CH113" s="322"/>
      <c r="CI113" s="323"/>
    </row>
    <row r="114" spans="1:87" ht="18" customHeight="1" thickBot="1" x14ac:dyDescent="0.3">
      <c r="A114" s="75"/>
      <c r="B114" s="324" t="s">
        <v>796</v>
      </c>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6"/>
      <c r="Z114" s="333" t="s">
        <v>805</v>
      </c>
      <c r="AA114" s="334"/>
      <c r="AB114" s="334"/>
      <c r="AC114" s="334"/>
      <c r="AD114" s="335"/>
      <c r="AE114" s="333">
        <v>1</v>
      </c>
      <c r="AF114" s="334"/>
      <c r="AG114" s="334"/>
      <c r="AH114" s="334"/>
      <c r="AI114" s="334"/>
      <c r="AJ114" s="334"/>
      <c r="AK114" s="606" t="s">
        <v>4</v>
      </c>
      <c r="AL114" s="607"/>
      <c r="AM114" s="607"/>
      <c r="AN114" s="607"/>
      <c r="AO114" s="607"/>
      <c r="AP114" s="607"/>
      <c r="AQ114" s="607"/>
      <c r="AR114" s="607"/>
      <c r="AS114" s="607"/>
      <c r="AT114" s="607"/>
      <c r="AU114" s="607"/>
      <c r="AV114" s="607"/>
      <c r="AW114" s="607"/>
      <c r="AX114" s="608"/>
      <c r="AY114" s="409">
        <v>9193</v>
      </c>
      <c r="AZ114" s="346"/>
      <c r="BA114" s="346"/>
      <c r="BB114" s="410"/>
      <c r="BC114" s="345">
        <f>+$AE$114*AY114</f>
        <v>9193</v>
      </c>
      <c r="BD114" s="346"/>
      <c r="BE114" s="346"/>
      <c r="BF114" s="347"/>
      <c r="BG114" s="285">
        <v>6399</v>
      </c>
      <c r="BH114" s="286"/>
      <c r="BI114" s="286"/>
      <c r="BJ114" s="287"/>
      <c r="BK114" s="288">
        <f>+AY114*BG114</f>
        <v>58826007</v>
      </c>
      <c r="BL114" s="289"/>
      <c r="BM114" s="289"/>
      <c r="BN114" s="289"/>
      <c r="BO114" s="289"/>
      <c r="BP114" s="290"/>
      <c r="BQ114" s="291">
        <v>1000000</v>
      </c>
      <c r="BR114" s="292"/>
      <c r="BS114" s="292"/>
      <c r="BT114" s="292"/>
      <c r="BU114" s="292"/>
      <c r="BV114" s="292"/>
      <c r="BW114" s="293"/>
      <c r="BX114" s="291">
        <f>+(((BK115+BQ114)*15)/85)</f>
        <v>10557530.647058824</v>
      </c>
      <c r="BY114" s="292"/>
      <c r="BZ114" s="292"/>
      <c r="CA114" s="292"/>
      <c r="CB114" s="292"/>
      <c r="CC114" s="293"/>
      <c r="CD114" s="291">
        <f>+BK115+BQ114+BX114</f>
        <v>70383537.64705883</v>
      </c>
      <c r="CE114" s="292"/>
      <c r="CF114" s="292"/>
      <c r="CG114" s="292"/>
      <c r="CH114" s="292"/>
      <c r="CI114" s="293"/>
    </row>
    <row r="115" spans="1:87" ht="18" customHeight="1" thickBot="1" x14ac:dyDescent="0.3">
      <c r="A115" s="75"/>
      <c r="B115" s="377"/>
      <c r="C115" s="378"/>
      <c r="D115" s="378"/>
      <c r="E115" s="378"/>
      <c r="F115" s="378"/>
      <c r="G115" s="378"/>
      <c r="H115" s="378"/>
      <c r="I115" s="378"/>
      <c r="J115" s="378"/>
      <c r="K115" s="378"/>
      <c r="L115" s="378"/>
      <c r="M115" s="378"/>
      <c r="N115" s="378"/>
      <c r="O115" s="378"/>
      <c r="P115" s="378"/>
      <c r="Q115" s="378"/>
      <c r="R115" s="378"/>
      <c r="S115" s="378"/>
      <c r="T115" s="378"/>
      <c r="U115" s="378"/>
      <c r="V115" s="378"/>
      <c r="W115" s="378"/>
      <c r="X115" s="378"/>
      <c r="Y115" s="378"/>
      <c r="Z115" s="378"/>
      <c r="AA115" s="378"/>
      <c r="AB115" s="378"/>
      <c r="AC115" s="378"/>
      <c r="AD115" s="378"/>
      <c r="AE115" s="378"/>
      <c r="AF115" s="378"/>
      <c r="AG115" s="378"/>
      <c r="AH115" s="378"/>
      <c r="AI115" s="378"/>
      <c r="AJ115" s="379"/>
      <c r="AK115" s="380" t="s">
        <v>3</v>
      </c>
      <c r="AL115" s="381"/>
      <c r="AM115" s="381"/>
      <c r="AN115" s="381"/>
      <c r="AO115" s="381"/>
      <c r="AP115" s="381"/>
      <c r="AQ115" s="381"/>
      <c r="AR115" s="381"/>
      <c r="AS115" s="381"/>
      <c r="AT115" s="381"/>
      <c r="AU115" s="381"/>
      <c r="AV115" s="381"/>
      <c r="AW115" s="381"/>
      <c r="AX115" s="381"/>
      <c r="AY115" s="382"/>
      <c r="AZ115" s="382"/>
      <c r="BA115" s="382"/>
      <c r="BB115" s="382"/>
      <c r="BC115" s="382"/>
      <c r="BD115" s="382"/>
      <c r="BE115" s="382"/>
      <c r="BF115" s="382"/>
      <c r="BG115" s="382"/>
      <c r="BH115" s="382"/>
      <c r="BI115" s="382"/>
      <c r="BJ115" s="383"/>
      <c r="BK115" s="384">
        <f>SUM(BK114:BK114)</f>
        <v>58826007</v>
      </c>
      <c r="BL115" s="385"/>
      <c r="BM115" s="385"/>
      <c r="BN115" s="385"/>
      <c r="BO115" s="385"/>
      <c r="BP115" s="386"/>
      <c r="BQ115" s="387" t="s">
        <v>100</v>
      </c>
      <c r="BR115" s="388"/>
      <c r="BS115" s="388"/>
      <c r="BT115" s="388"/>
      <c r="BU115" s="388"/>
      <c r="BV115" s="388"/>
      <c r="BW115" s="388"/>
      <c r="BX115" s="388"/>
      <c r="BY115" s="388"/>
      <c r="BZ115" s="388"/>
      <c r="CA115" s="388"/>
      <c r="CB115" s="388"/>
      <c r="CC115" s="389"/>
      <c r="CD115" s="390">
        <f>+CD114*AE114</f>
        <v>70383537.64705883</v>
      </c>
      <c r="CE115" s="390"/>
      <c r="CF115" s="390"/>
      <c r="CG115" s="390"/>
      <c r="CH115" s="390"/>
      <c r="CI115" s="391"/>
    </row>
    <row r="116" spans="1:87" ht="18" customHeight="1" thickBot="1" x14ac:dyDescent="0.3">
      <c r="A116" s="75"/>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BG116" s="78"/>
      <c r="BH116" s="78"/>
      <c r="BI116" s="78"/>
      <c r="BJ116" s="78"/>
      <c r="BK116" s="79"/>
      <c r="BL116" s="79"/>
      <c r="BM116" s="79"/>
      <c r="BN116" s="79"/>
      <c r="BO116" s="79"/>
      <c r="BP116" s="79"/>
      <c r="BQ116" s="79"/>
      <c r="BR116" s="79"/>
      <c r="BS116" s="79"/>
      <c r="BT116" s="79"/>
      <c r="BU116" s="79"/>
      <c r="BV116" s="79"/>
      <c r="BW116" s="79"/>
      <c r="BX116" s="79"/>
      <c r="BY116" s="79"/>
      <c r="BZ116" s="79"/>
      <c r="CA116" s="79"/>
      <c r="CB116" s="79"/>
      <c r="CC116" s="79"/>
      <c r="CD116" s="79"/>
      <c r="CE116" s="79"/>
      <c r="CF116" s="79"/>
      <c r="CG116" s="79"/>
      <c r="CH116" s="79"/>
      <c r="CI116" s="79"/>
    </row>
    <row r="117" spans="1:87" ht="18" customHeight="1" x14ac:dyDescent="0.25">
      <c r="A117" s="75"/>
      <c r="B117" s="348" t="s">
        <v>0</v>
      </c>
      <c r="C117" s="349"/>
      <c r="D117" s="349"/>
      <c r="E117" s="349"/>
      <c r="F117" s="349"/>
      <c r="G117" s="349"/>
      <c r="H117" s="349"/>
      <c r="I117" s="349"/>
      <c r="J117" s="349"/>
      <c r="K117" s="349"/>
      <c r="L117" s="349"/>
      <c r="M117" s="349"/>
      <c r="N117" s="349"/>
      <c r="O117" s="349"/>
      <c r="P117" s="349"/>
      <c r="Q117" s="349"/>
      <c r="R117" s="349"/>
      <c r="S117" s="349"/>
      <c r="T117" s="349"/>
      <c r="U117" s="349"/>
      <c r="V117" s="349"/>
      <c r="W117" s="349"/>
      <c r="X117" s="349"/>
      <c r="Y117" s="350"/>
      <c r="Z117" s="348" t="s">
        <v>80</v>
      </c>
      <c r="AA117" s="349"/>
      <c r="AB117" s="349"/>
      <c r="AC117" s="349"/>
      <c r="AD117" s="350"/>
      <c r="AE117" s="357" t="s">
        <v>79</v>
      </c>
      <c r="AF117" s="358"/>
      <c r="AG117" s="358"/>
      <c r="AH117" s="358"/>
      <c r="AI117" s="358"/>
      <c r="AJ117" s="359"/>
      <c r="AK117" s="357" t="s">
        <v>81</v>
      </c>
      <c r="AL117" s="358"/>
      <c r="AM117" s="358"/>
      <c r="AN117" s="358"/>
      <c r="AO117" s="358"/>
      <c r="AP117" s="358"/>
      <c r="AQ117" s="358"/>
      <c r="AR117" s="358"/>
      <c r="AS117" s="358"/>
      <c r="AT117" s="358"/>
      <c r="AU117" s="358"/>
      <c r="AV117" s="358"/>
      <c r="AW117" s="358"/>
      <c r="AX117" s="359"/>
      <c r="AY117" s="357" t="s">
        <v>1</v>
      </c>
      <c r="AZ117" s="358"/>
      <c r="BA117" s="358"/>
      <c r="BB117" s="359"/>
      <c r="BC117" s="348" t="s">
        <v>104</v>
      </c>
      <c r="BD117" s="349"/>
      <c r="BE117" s="349"/>
      <c r="BF117" s="350"/>
      <c r="BG117" s="366" t="s">
        <v>82</v>
      </c>
      <c r="BH117" s="367"/>
      <c r="BI117" s="367"/>
      <c r="BJ117" s="368"/>
      <c r="BK117" s="315" t="s">
        <v>99</v>
      </c>
      <c r="BL117" s="316"/>
      <c r="BM117" s="316"/>
      <c r="BN117" s="316"/>
      <c r="BO117" s="316"/>
      <c r="BP117" s="317"/>
      <c r="BQ117" s="315" t="s">
        <v>83</v>
      </c>
      <c r="BR117" s="316"/>
      <c r="BS117" s="316"/>
      <c r="BT117" s="316"/>
      <c r="BU117" s="316"/>
      <c r="BV117" s="316"/>
      <c r="BW117" s="317"/>
      <c r="BX117" s="315" t="s">
        <v>84</v>
      </c>
      <c r="BY117" s="316"/>
      <c r="BZ117" s="316"/>
      <c r="CA117" s="316"/>
      <c r="CB117" s="316"/>
      <c r="CC117" s="317"/>
      <c r="CD117" s="315" t="s">
        <v>85</v>
      </c>
      <c r="CE117" s="316"/>
      <c r="CF117" s="316"/>
      <c r="CG117" s="316"/>
      <c r="CH117" s="316"/>
      <c r="CI117" s="317"/>
    </row>
    <row r="118" spans="1:87" ht="18" customHeight="1" x14ac:dyDescent="0.25">
      <c r="A118" s="75"/>
      <c r="B118" s="351"/>
      <c r="C118" s="352"/>
      <c r="D118" s="352"/>
      <c r="E118" s="352"/>
      <c r="F118" s="352"/>
      <c r="G118" s="352"/>
      <c r="H118" s="352"/>
      <c r="I118" s="352"/>
      <c r="J118" s="352"/>
      <c r="K118" s="352"/>
      <c r="L118" s="352"/>
      <c r="M118" s="352"/>
      <c r="N118" s="352"/>
      <c r="O118" s="352"/>
      <c r="P118" s="352"/>
      <c r="Q118" s="352"/>
      <c r="R118" s="352"/>
      <c r="S118" s="352"/>
      <c r="T118" s="352"/>
      <c r="U118" s="352"/>
      <c r="V118" s="352"/>
      <c r="W118" s="352"/>
      <c r="X118" s="352"/>
      <c r="Y118" s="353"/>
      <c r="Z118" s="351"/>
      <c r="AA118" s="352"/>
      <c r="AB118" s="352"/>
      <c r="AC118" s="352"/>
      <c r="AD118" s="353"/>
      <c r="AE118" s="360"/>
      <c r="AF118" s="361"/>
      <c r="AG118" s="361"/>
      <c r="AH118" s="361"/>
      <c r="AI118" s="361"/>
      <c r="AJ118" s="362"/>
      <c r="AK118" s="360"/>
      <c r="AL118" s="361"/>
      <c r="AM118" s="361"/>
      <c r="AN118" s="361"/>
      <c r="AO118" s="361"/>
      <c r="AP118" s="361"/>
      <c r="AQ118" s="361"/>
      <c r="AR118" s="361"/>
      <c r="AS118" s="361"/>
      <c r="AT118" s="361"/>
      <c r="AU118" s="361"/>
      <c r="AV118" s="361"/>
      <c r="AW118" s="361"/>
      <c r="AX118" s="362"/>
      <c r="AY118" s="360"/>
      <c r="AZ118" s="361"/>
      <c r="BA118" s="361"/>
      <c r="BB118" s="362"/>
      <c r="BC118" s="351"/>
      <c r="BD118" s="352"/>
      <c r="BE118" s="352"/>
      <c r="BF118" s="353"/>
      <c r="BG118" s="369"/>
      <c r="BH118" s="370"/>
      <c r="BI118" s="370"/>
      <c r="BJ118" s="371"/>
      <c r="BK118" s="318"/>
      <c r="BL118" s="319"/>
      <c r="BM118" s="319"/>
      <c r="BN118" s="319"/>
      <c r="BO118" s="319"/>
      <c r="BP118" s="320"/>
      <c r="BQ118" s="318"/>
      <c r="BR118" s="319"/>
      <c r="BS118" s="319"/>
      <c r="BT118" s="319"/>
      <c r="BU118" s="319"/>
      <c r="BV118" s="319"/>
      <c r="BW118" s="320"/>
      <c r="BX118" s="318"/>
      <c r="BY118" s="319"/>
      <c r="BZ118" s="319"/>
      <c r="CA118" s="319"/>
      <c r="CB118" s="319"/>
      <c r="CC118" s="320"/>
      <c r="CD118" s="318"/>
      <c r="CE118" s="319"/>
      <c r="CF118" s="319"/>
      <c r="CG118" s="319"/>
      <c r="CH118" s="319"/>
      <c r="CI118" s="320"/>
    </row>
    <row r="119" spans="1:87" ht="18" customHeight="1" thickBot="1" x14ac:dyDescent="0.3">
      <c r="A119" s="75"/>
      <c r="B119" s="354"/>
      <c r="C119" s="355"/>
      <c r="D119" s="355"/>
      <c r="E119" s="355"/>
      <c r="F119" s="355"/>
      <c r="G119" s="355"/>
      <c r="H119" s="355"/>
      <c r="I119" s="355"/>
      <c r="J119" s="355"/>
      <c r="K119" s="355"/>
      <c r="L119" s="355"/>
      <c r="M119" s="355"/>
      <c r="N119" s="355"/>
      <c r="O119" s="355"/>
      <c r="P119" s="355"/>
      <c r="Q119" s="355"/>
      <c r="R119" s="355"/>
      <c r="S119" s="355"/>
      <c r="T119" s="355"/>
      <c r="U119" s="355"/>
      <c r="V119" s="355"/>
      <c r="W119" s="355"/>
      <c r="X119" s="355"/>
      <c r="Y119" s="356"/>
      <c r="Z119" s="354"/>
      <c r="AA119" s="355"/>
      <c r="AB119" s="355"/>
      <c r="AC119" s="355"/>
      <c r="AD119" s="356"/>
      <c r="AE119" s="363"/>
      <c r="AF119" s="364"/>
      <c r="AG119" s="364"/>
      <c r="AH119" s="364"/>
      <c r="AI119" s="364"/>
      <c r="AJ119" s="365"/>
      <c r="AK119" s="360"/>
      <c r="AL119" s="361"/>
      <c r="AM119" s="361"/>
      <c r="AN119" s="361"/>
      <c r="AO119" s="361"/>
      <c r="AP119" s="361"/>
      <c r="AQ119" s="361"/>
      <c r="AR119" s="361"/>
      <c r="AS119" s="361"/>
      <c r="AT119" s="361"/>
      <c r="AU119" s="361"/>
      <c r="AV119" s="361"/>
      <c r="AW119" s="361"/>
      <c r="AX119" s="362"/>
      <c r="AY119" s="360"/>
      <c r="AZ119" s="361"/>
      <c r="BA119" s="361"/>
      <c r="BB119" s="362"/>
      <c r="BC119" s="351"/>
      <c r="BD119" s="352"/>
      <c r="BE119" s="352"/>
      <c r="BF119" s="353"/>
      <c r="BG119" s="369"/>
      <c r="BH119" s="370"/>
      <c r="BI119" s="370"/>
      <c r="BJ119" s="371"/>
      <c r="BK119" s="318"/>
      <c r="BL119" s="319"/>
      <c r="BM119" s="319"/>
      <c r="BN119" s="319"/>
      <c r="BO119" s="319"/>
      <c r="BP119" s="320"/>
      <c r="BQ119" s="321"/>
      <c r="BR119" s="322"/>
      <c r="BS119" s="322"/>
      <c r="BT119" s="322"/>
      <c r="BU119" s="322"/>
      <c r="BV119" s="322"/>
      <c r="BW119" s="323"/>
      <c r="BX119" s="321"/>
      <c r="BY119" s="322"/>
      <c r="BZ119" s="322"/>
      <c r="CA119" s="322"/>
      <c r="CB119" s="322"/>
      <c r="CC119" s="323"/>
      <c r="CD119" s="321"/>
      <c r="CE119" s="322"/>
      <c r="CF119" s="322"/>
      <c r="CG119" s="322"/>
      <c r="CH119" s="322"/>
      <c r="CI119" s="323"/>
    </row>
    <row r="120" spans="1:87" ht="18" customHeight="1" thickBot="1" x14ac:dyDescent="0.3">
      <c r="A120" s="75"/>
      <c r="B120" s="324" t="s">
        <v>797</v>
      </c>
      <c r="C120" s="325"/>
      <c r="D120" s="325"/>
      <c r="E120" s="325"/>
      <c r="F120" s="325"/>
      <c r="G120" s="325"/>
      <c r="H120" s="325"/>
      <c r="I120" s="325"/>
      <c r="J120" s="325"/>
      <c r="K120" s="325"/>
      <c r="L120" s="325"/>
      <c r="M120" s="325"/>
      <c r="N120" s="325"/>
      <c r="O120" s="325"/>
      <c r="P120" s="325"/>
      <c r="Q120" s="325"/>
      <c r="R120" s="325"/>
      <c r="S120" s="325"/>
      <c r="T120" s="325"/>
      <c r="U120" s="325"/>
      <c r="V120" s="325"/>
      <c r="W120" s="325"/>
      <c r="X120" s="325"/>
      <c r="Y120" s="326"/>
      <c r="Z120" s="333" t="s">
        <v>806</v>
      </c>
      <c r="AA120" s="334"/>
      <c r="AB120" s="334"/>
      <c r="AC120" s="334"/>
      <c r="AD120" s="335"/>
      <c r="AE120" s="333">
        <v>1</v>
      </c>
      <c r="AF120" s="334"/>
      <c r="AG120" s="334"/>
      <c r="AH120" s="334"/>
      <c r="AI120" s="334"/>
      <c r="AJ120" s="334"/>
      <c r="AK120" s="606" t="s">
        <v>4</v>
      </c>
      <c r="AL120" s="607"/>
      <c r="AM120" s="607"/>
      <c r="AN120" s="607"/>
      <c r="AO120" s="607"/>
      <c r="AP120" s="607"/>
      <c r="AQ120" s="607"/>
      <c r="AR120" s="607"/>
      <c r="AS120" s="607"/>
      <c r="AT120" s="607"/>
      <c r="AU120" s="607"/>
      <c r="AV120" s="607"/>
      <c r="AW120" s="607"/>
      <c r="AX120" s="608"/>
      <c r="AY120" s="409">
        <v>3171.25</v>
      </c>
      <c r="AZ120" s="346"/>
      <c r="BA120" s="346"/>
      <c r="BB120" s="410"/>
      <c r="BC120" s="345">
        <f>+$AE$120*AY120</f>
        <v>3171.25</v>
      </c>
      <c r="BD120" s="346"/>
      <c r="BE120" s="346"/>
      <c r="BF120" s="347"/>
      <c r="BG120" s="285">
        <v>6399</v>
      </c>
      <c r="BH120" s="286"/>
      <c r="BI120" s="286"/>
      <c r="BJ120" s="287"/>
      <c r="BK120" s="288">
        <f>+AY120*BG120</f>
        <v>20292828.75</v>
      </c>
      <c r="BL120" s="289"/>
      <c r="BM120" s="289"/>
      <c r="BN120" s="289"/>
      <c r="BO120" s="289"/>
      <c r="BP120" s="290"/>
      <c r="BQ120" s="291">
        <v>50000</v>
      </c>
      <c r="BR120" s="292"/>
      <c r="BS120" s="292"/>
      <c r="BT120" s="292"/>
      <c r="BU120" s="292"/>
      <c r="BV120" s="292"/>
      <c r="BW120" s="293"/>
      <c r="BX120" s="291">
        <f>+(((BK121+BQ120)*15)/85)</f>
        <v>3589910.9558823528</v>
      </c>
      <c r="BY120" s="292"/>
      <c r="BZ120" s="292"/>
      <c r="CA120" s="292"/>
      <c r="CB120" s="292"/>
      <c r="CC120" s="293"/>
      <c r="CD120" s="291">
        <f>+BK121+BQ120+BX120</f>
        <v>23932739.705882352</v>
      </c>
      <c r="CE120" s="292"/>
      <c r="CF120" s="292"/>
      <c r="CG120" s="292"/>
      <c r="CH120" s="292"/>
      <c r="CI120" s="293"/>
    </row>
    <row r="121" spans="1:87" ht="18" customHeight="1" thickBot="1" x14ac:dyDescent="0.3">
      <c r="A121" s="75"/>
      <c r="B121" s="377"/>
      <c r="C121" s="378"/>
      <c r="D121" s="378"/>
      <c r="E121" s="378"/>
      <c r="F121" s="378"/>
      <c r="G121" s="378"/>
      <c r="H121" s="378"/>
      <c r="I121" s="378"/>
      <c r="J121" s="378"/>
      <c r="K121" s="378"/>
      <c r="L121" s="378"/>
      <c r="M121" s="378"/>
      <c r="N121" s="378"/>
      <c r="O121" s="378"/>
      <c r="P121" s="378"/>
      <c r="Q121" s="378"/>
      <c r="R121" s="378"/>
      <c r="S121" s="378"/>
      <c r="T121" s="378"/>
      <c r="U121" s="378"/>
      <c r="V121" s="378"/>
      <c r="W121" s="378"/>
      <c r="X121" s="378"/>
      <c r="Y121" s="378"/>
      <c r="Z121" s="378"/>
      <c r="AA121" s="378"/>
      <c r="AB121" s="378"/>
      <c r="AC121" s="378"/>
      <c r="AD121" s="378"/>
      <c r="AE121" s="378"/>
      <c r="AF121" s="378"/>
      <c r="AG121" s="378"/>
      <c r="AH121" s="378"/>
      <c r="AI121" s="378"/>
      <c r="AJ121" s="379"/>
      <c r="AK121" s="380" t="s">
        <v>3</v>
      </c>
      <c r="AL121" s="381"/>
      <c r="AM121" s="381"/>
      <c r="AN121" s="381"/>
      <c r="AO121" s="381"/>
      <c r="AP121" s="381"/>
      <c r="AQ121" s="381"/>
      <c r="AR121" s="381"/>
      <c r="AS121" s="381"/>
      <c r="AT121" s="381"/>
      <c r="AU121" s="381"/>
      <c r="AV121" s="381"/>
      <c r="AW121" s="381"/>
      <c r="AX121" s="381"/>
      <c r="AY121" s="382"/>
      <c r="AZ121" s="382"/>
      <c r="BA121" s="382"/>
      <c r="BB121" s="382"/>
      <c r="BC121" s="382"/>
      <c r="BD121" s="382"/>
      <c r="BE121" s="382"/>
      <c r="BF121" s="382"/>
      <c r="BG121" s="382"/>
      <c r="BH121" s="382"/>
      <c r="BI121" s="382"/>
      <c r="BJ121" s="383"/>
      <c r="BK121" s="384">
        <f>SUM(BK120:BK120)</f>
        <v>20292828.75</v>
      </c>
      <c r="BL121" s="385"/>
      <c r="BM121" s="385"/>
      <c r="BN121" s="385"/>
      <c r="BO121" s="385"/>
      <c r="BP121" s="386"/>
      <c r="BQ121" s="387" t="s">
        <v>100</v>
      </c>
      <c r="BR121" s="388"/>
      <c r="BS121" s="388"/>
      <c r="BT121" s="388"/>
      <c r="BU121" s="388"/>
      <c r="BV121" s="388"/>
      <c r="BW121" s="388"/>
      <c r="BX121" s="388"/>
      <c r="BY121" s="388"/>
      <c r="BZ121" s="388"/>
      <c r="CA121" s="388"/>
      <c r="CB121" s="388"/>
      <c r="CC121" s="389"/>
      <c r="CD121" s="390">
        <f>+CD120*AE120</f>
        <v>23932739.705882352</v>
      </c>
      <c r="CE121" s="390"/>
      <c r="CF121" s="390"/>
      <c r="CG121" s="390"/>
      <c r="CH121" s="390"/>
      <c r="CI121" s="391"/>
    </row>
    <row r="122" spans="1:87" ht="18" customHeight="1" thickBot="1" x14ac:dyDescent="0.3">
      <c r="A122" s="75"/>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BG122" s="78"/>
      <c r="BH122" s="78"/>
      <c r="BI122" s="78"/>
      <c r="BJ122" s="78"/>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row>
    <row r="123" spans="1:87" ht="18" customHeight="1" x14ac:dyDescent="0.25">
      <c r="A123" s="75"/>
      <c r="B123" s="348" t="s">
        <v>0</v>
      </c>
      <c r="C123" s="349"/>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50"/>
      <c r="Z123" s="348" t="s">
        <v>80</v>
      </c>
      <c r="AA123" s="349"/>
      <c r="AB123" s="349"/>
      <c r="AC123" s="349"/>
      <c r="AD123" s="350"/>
      <c r="AE123" s="357" t="s">
        <v>79</v>
      </c>
      <c r="AF123" s="358"/>
      <c r="AG123" s="358"/>
      <c r="AH123" s="358"/>
      <c r="AI123" s="358"/>
      <c r="AJ123" s="359"/>
      <c r="AK123" s="357" t="s">
        <v>81</v>
      </c>
      <c r="AL123" s="358"/>
      <c r="AM123" s="358"/>
      <c r="AN123" s="358"/>
      <c r="AO123" s="358"/>
      <c r="AP123" s="358"/>
      <c r="AQ123" s="358"/>
      <c r="AR123" s="358"/>
      <c r="AS123" s="358"/>
      <c r="AT123" s="358"/>
      <c r="AU123" s="358"/>
      <c r="AV123" s="358"/>
      <c r="AW123" s="358"/>
      <c r="AX123" s="359"/>
      <c r="AY123" s="357" t="s">
        <v>1</v>
      </c>
      <c r="AZ123" s="358"/>
      <c r="BA123" s="358"/>
      <c r="BB123" s="359"/>
      <c r="BC123" s="348" t="s">
        <v>104</v>
      </c>
      <c r="BD123" s="349"/>
      <c r="BE123" s="349"/>
      <c r="BF123" s="350"/>
      <c r="BG123" s="366" t="s">
        <v>82</v>
      </c>
      <c r="BH123" s="367"/>
      <c r="BI123" s="367"/>
      <c r="BJ123" s="368"/>
      <c r="BK123" s="315" t="s">
        <v>99</v>
      </c>
      <c r="BL123" s="316"/>
      <c r="BM123" s="316"/>
      <c r="BN123" s="316"/>
      <c r="BO123" s="316"/>
      <c r="BP123" s="317"/>
      <c r="BQ123" s="315" t="s">
        <v>83</v>
      </c>
      <c r="BR123" s="316"/>
      <c r="BS123" s="316"/>
      <c r="BT123" s="316"/>
      <c r="BU123" s="316"/>
      <c r="BV123" s="316"/>
      <c r="BW123" s="317"/>
      <c r="BX123" s="315" t="s">
        <v>84</v>
      </c>
      <c r="BY123" s="316"/>
      <c r="BZ123" s="316"/>
      <c r="CA123" s="316"/>
      <c r="CB123" s="316"/>
      <c r="CC123" s="317"/>
      <c r="CD123" s="315" t="s">
        <v>85</v>
      </c>
      <c r="CE123" s="316"/>
      <c r="CF123" s="316"/>
      <c r="CG123" s="316"/>
      <c r="CH123" s="316"/>
      <c r="CI123" s="317"/>
    </row>
    <row r="124" spans="1:87" ht="18" customHeight="1" x14ac:dyDescent="0.25">
      <c r="A124" s="75"/>
      <c r="B124" s="351"/>
      <c r="C124" s="352"/>
      <c r="D124" s="352"/>
      <c r="E124" s="352"/>
      <c r="F124" s="352"/>
      <c r="G124" s="352"/>
      <c r="H124" s="352"/>
      <c r="I124" s="352"/>
      <c r="J124" s="352"/>
      <c r="K124" s="352"/>
      <c r="L124" s="352"/>
      <c r="M124" s="352"/>
      <c r="N124" s="352"/>
      <c r="O124" s="352"/>
      <c r="P124" s="352"/>
      <c r="Q124" s="352"/>
      <c r="R124" s="352"/>
      <c r="S124" s="352"/>
      <c r="T124" s="352"/>
      <c r="U124" s="352"/>
      <c r="V124" s="352"/>
      <c r="W124" s="352"/>
      <c r="X124" s="352"/>
      <c r="Y124" s="353"/>
      <c r="Z124" s="351"/>
      <c r="AA124" s="352"/>
      <c r="AB124" s="352"/>
      <c r="AC124" s="352"/>
      <c r="AD124" s="353"/>
      <c r="AE124" s="360"/>
      <c r="AF124" s="361"/>
      <c r="AG124" s="361"/>
      <c r="AH124" s="361"/>
      <c r="AI124" s="361"/>
      <c r="AJ124" s="362"/>
      <c r="AK124" s="360"/>
      <c r="AL124" s="361"/>
      <c r="AM124" s="361"/>
      <c r="AN124" s="361"/>
      <c r="AO124" s="361"/>
      <c r="AP124" s="361"/>
      <c r="AQ124" s="361"/>
      <c r="AR124" s="361"/>
      <c r="AS124" s="361"/>
      <c r="AT124" s="361"/>
      <c r="AU124" s="361"/>
      <c r="AV124" s="361"/>
      <c r="AW124" s="361"/>
      <c r="AX124" s="362"/>
      <c r="AY124" s="360"/>
      <c r="AZ124" s="361"/>
      <c r="BA124" s="361"/>
      <c r="BB124" s="362"/>
      <c r="BC124" s="351"/>
      <c r="BD124" s="352"/>
      <c r="BE124" s="352"/>
      <c r="BF124" s="353"/>
      <c r="BG124" s="369"/>
      <c r="BH124" s="370"/>
      <c r="BI124" s="370"/>
      <c r="BJ124" s="371"/>
      <c r="BK124" s="318"/>
      <c r="BL124" s="319"/>
      <c r="BM124" s="319"/>
      <c r="BN124" s="319"/>
      <c r="BO124" s="319"/>
      <c r="BP124" s="320"/>
      <c r="BQ124" s="318"/>
      <c r="BR124" s="319"/>
      <c r="BS124" s="319"/>
      <c r="BT124" s="319"/>
      <c r="BU124" s="319"/>
      <c r="BV124" s="319"/>
      <c r="BW124" s="320"/>
      <c r="BX124" s="318"/>
      <c r="BY124" s="319"/>
      <c r="BZ124" s="319"/>
      <c r="CA124" s="319"/>
      <c r="CB124" s="319"/>
      <c r="CC124" s="320"/>
      <c r="CD124" s="318"/>
      <c r="CE124" s="319"/>
      <c r="CF124" s="319"/>
      <c r="CG124" s="319"/>
      <c r="CH124" s="319"/>
      <c r="CI124" s="320"/>
    </row>
    <row r="125" spans="1:87" ht="18" customHeight="1" thickBot="1" x14ac:dyDescent="0.3">
      <c r="A125" s="75"/>
      <c r="B125" s="354"/>
      <c r="C125" s="355"/>
      <c r="D125" s="355"/>
      <c r="E125" s="355"/>
      <c r="F125" s="355"/>
      <c r="G125" s="355"/>
      <c r="H125" s="355"/>
      <c r="I125" s="355"/>
      <c r="J125" s="355"/>
      <c r="K125" s="355"/>
      <c r="L125" s="355"/>
      <c r="M125" s="355"/>
      <c r="N125" s="355"/>
      <c r="O125" s="355"/>
      <c r="P125" s="355"/>
      <c r="Q125" s="355"/>
      <c r="R125" s="355"/>
      <c r="S125" s="355"/>
      <c r="T125" s="355"/>
      <c r="U125" s="355"/>
      <c r="V125" s="355"/>
      <c r="W125" s="355"/>
      <c r="X125" s="355"/>
      <c r="Y125" s="356"/>
      <c r="Z125" s="354"/>
      <c r="AA125" s="355"/>
      <c r="AB125" s="355"/>
      <c r="AC125" s="355"/>
      <c r="AD125" s="356"/>
      <c r="AE125" s="363"/>
      <c r="AF125" s="364"/>
      <c r="AG125" s="364"/>
      <c r="AH125" s="364"/>
      <c r="AI125" s="364"/>
      <c r="AJ125" s="365"/>
      <c r="AK125" s="360"/>
      <c r="AL125" s="361"/>
      <c r="AM125" s="361"/>
      <c r="AN125" s="361"/>
      <c r="AO125" s="361"/>
      <c r="AP125" s="361"/>
      <c r="AQ125" s="361"/>
      <c r="AR125" s="361"/>
      <c r="AS125" s="361"/>
      <c r="AT125" s="361"/>
      <c r="AU125" s="361"/>
      <c r="AV125" s="361"/>
      <c r="AW125" s="361"/>
      <c r="AX125" s="362"/>
      <c r="AY125" s="360"/>
      <c r="AZ125" s="361"/>
      <c r="BA125" s="361"/>
      <c r="BB125" s="362"/>
      <c r="BC125" s="351"/>
      <c r="BD125" s="352"/>
      <c r="BE125" s="352"/>
      <c r="BF125" s="353"/>
      <c r="BG125" s="369"/>
      <c r="BH125" s="370"/>
      <c r="BI125" s="370"/>
      <c r="BJ125" s="371"/>
      <c r="BK125" s="318"/>
      <c r="BL125" s="319"/>
      <c r="BM125" s="319"/>
      <c r="BN125" s="319"/>
      <c r="BO125" s="319"/>
      <c r="BP125" s="320"/>
      <c r="BQ125" s="321"/>
      <c r="BR125" s="322"/>
      <c r="BS125" s="322"/>
      <c r="BT125" s="322"/>
      <c r="BU125" s="322"/>
      <c r="BV125" s="322"/>
      <c r="BW125" s="323"/>
      <c r="BX125" s="321"/>
      <c r="BY125" s="322"/>
      <c r="BZ125" s="322"/>
      <c r="CA125" s="322"/>
      <c r="CB125" s="322"/>
      <c r="CC125" s="323"/>
      <c r="CD125" s="321"/>
      <c r="CE125" s="322"/>
      <c r="CF125" s="322"/>
      <c r="CG125" s="322"/>
      <c r="CH125" s="322"/>
      <c r="CI125" s="323"/>
    </row>
    <row r="126" spans="1:87" ht="18" customHeight="1" thickBot="1" x14ac:dyDescent="0.3">
      <c r="A126" s="75"/>
      <c r="B126" s="324" t="s">
        <v>798</v>
      </c>
      <c r="C126" s="325"/>
      <c r="D126" s="325"/>
      <c r="E126" s="325"/>
      <c r="F126" s="325"/>
      <c r="G126" s="325"/>
      <c r="H126" s="325"/>
      <c r="I126" s="325"/>
      <c r="J126" s="325"/>
      <c r="K126" s="325"/>
      <c r="L126" s="325"/>
      <c r="M126" s="325"/>
      <c r="N126" s="325"/>
      <c r="O126" s="325"/>
      <c r="P126" s="325"/>
      <c r="Q126" s="325"/>
      <c r="R126" s="325"/>
      <c r="S126" s="325"/>
      <c r="T126" s="325"/>
      <c r="U126" s="325"/>
      <c r="V126" s="325"/>
      <c r="W126" s="325"/>
      <c r="X126" s="325"/>
      <c r="Y126" s="326"/>
      <c r="Z126" s="333" t="s">
        <v>807</v>
      </c>
      <c r="AA126" s="334"/>
      <c r="AB126" s="334"/>
      <c r="AC126" s="334"/>
      <c r="AD126" s="335"/>
      <c r="AE126" s="333">
        <v>1</v>
      </c>
      <c r="AF126" s="334"/>
      <c r="AG126" s="334"/>
      <c r="AH126" s="334"/>
      <c r="AI126" s="334"/>
      <c r="AJ126" s="334"/>
      <c r="AK126" s="606" t="s">
        <v>19</v>
      </c>
      <c r="AL126" s="607"/>
      <c r="AM126" s="607"/>
      <c r="AN126" s="607"/>
      <c r="AO126" s="607"/>
      <c r="AP126" s="607"/>
      <c r="AQ126" s="607"/>
      <c r="AR126" s="607"/>
      <c r="AS126" s="607"/>
      <c r="AT126" s="607"/>
      <c r="AU126" s="607"/>
      <c r="AV126" s="607"/>
      <c r="AW126" s="607"/>
      <c r="AX126" s="608"/>
      <c r="AY126" s="409">
        <v>6248.5</v>
      </c>
      <c r="AZ126" s="346"/>
      <c r="BA126" s="346"/>
      <c r="BB126" s="410"/>
      <c r="BC126" s="345">
        <f>+$AE$126*AY126</f>
        <v>6248.5</v>
      </c>
      <c r="BD126" s="346"/>
      <c r="BE126" s="346"/>
      <c r="BF126" s="347"/>
      <c r="BG126" s="285">
        <v>6399</v>
      </c>
      <c r="BH126" s="286"/>
      <c r="BI126" s="286"/>
      <c r="BJ126" s="287"/>
      <c r="BK126" s="288">
        <f>+AY126*BG126</f>
        <v>39984151.5</v>
      </c>
      <c r="BL126" s="289"/>
      <c r="BM126" s="289"/>
      <c r="BN126" s="289"/>
      <c r="BO126" s="289"/>
      <c r="BP126" s="290"/>
      <c r="BQ126" s="291">
        <v>10000</v>
      </c>
      <c r="BR126" s="292"/>
      <c r="BS126" s="292"/>
      <c r="BT126" s="292"/>
      <c r="BU126" s="292"/>
      <c r="BV126" s="292"/>
      <c r="BW126" s="293"/>
      <c r="BX126" s="291">
        <f>+(((BK127+BQ126)*15)/85)</f>
        <v>7057791.4411764704</v>
      </c>
      <c r="BY126" s="292"/>
      <c r="BZ126" s="292"/>
      <c r="CA126" s="292"/>
      <c r="CB126" s="292"/>
      <c r="CC126" s="293"/>
      <c r="CD126" s="291">
        <f>+BK127+BQ126+BX126</f>
        <v>47051942.941176474</v>
      </c>
      <c r="CE126" s="292"/>
      <c r="CF126" s="292"/>
      <c r="CG126" s="292"/>
      <c r="CH126" s="292"/>
      <c r="CI126" s="293"/>
    </row>
    <row r="127" spans="1:87" ht="18" customHeight="1" thickBot="1" x14ac:dyDescent="0.3">
      <c r="A127" s="75"/>
      <c r="B127" s="377"/>
      <c r="C127" s="378"/>
      <c r="D127" s="378"/>
      <c r="E127" s="378"/>
      <c r="F127" s="378"/>
      <c r="G127" s="378"/>
      <c r="H127" s="378"/>
      <c r="I127" s="378"/>
      <c r="J127" s="378"/>
      <c r="K127" s="378"/>
      <c r="L127" s="378"/>
      <c r="M127" s="378"/>
      <c r="N127" s="378"/>
      <c r="O127" s="378"/>
      <c r="P127" s="378"/>
      <c r="Q127" s="378"/>
      <c r="R127" s="378"/>
      <c r="S127" s="378"/>
      <c r="T127" s="378"/>
      <c r="U127" s="378"/>
      <c r="V127" s="378"/>
      <c r="W127" s="378"/>
      <c r="X127" s="378"/>
      <c r="Y127" s="378"/>
      <c r="Z127" s="378"/>
      <c r="AA127" s="378"/>
      <c r="AB127" s="378"/>
      <c r="AC127" s="378"/>
      <c r="AD127" s="378"/>
      <c r="AE127" s="378"/>
      <c r="AF127" s="378"/>
      <c r="AG127" s="378"/>
      <c r="AH127" s="378"/>
      <c r="AI127" s="378"/>
      <c r="AJ127" s="379"/>
      <c r="AK127" s="380" t="s">
        <v>3</v>
      </c>
      <c r="AL127" s="381"/>
      <c r="AM127" s="381"/>
      <c r="AN127" s="381"/>
      <c r="AO127" s="381"/>
      <c r="AP127" s="381"/>
      <c r="AQ127" s="381"/>
      <c r="AR127" s="381"/>
      <c r="AS127" s="381"/>
      <c r="AT127" s="381"/>
      <c r="AU127" s="381"/>
      <c r="AV127" s="381"/>
      <c r="AW127" s="381"/>
      <c r="AX127" s="381"/>
      <c r="AY127" s="382"/>
      <c r="AZ127" s="382"/>
      <c r="BA127" s="382"/>
      <c r="BB127" s="382"/>
      <c r="BC127" s="382"/>
      <c r="BD127" s="382"/>
      <c r="BE127" s="382"/>
      <c r="BF127" s="382"/>
      <c r="BG127" s="382"/>
      <c r="BH127" s="382"/>
      <c r="BI127" s="382"/>
      <c r="BJ127" s="383"/>
      <c r="BK127" s="384">
        <f>SUM(BK126:BK126)</f>
        <v>39984151.5</v>
      </c>
      <c r="BL127" s="385"/>
      <c r="BM127" s="385"/>
      <c r="BN127" s="385"/>
      <c r="BO127" s="385"/>
      <c r="BP127" s="386"/>
      <c r="BQ127" s="387" t="s">
        <v>100</v>
      </c>
      <c r="BR127" s="388"/>
      <c r="BS127" s="388"/>
      <c r="BT127" s="388"/>
      <c r="BU127" s="388"/>
      <c r="BV127" s="388"/>
      <c r="BW127" s="388"/>
      <c r="BX127" s="388"/>
      <c r="BY127" s="388"/>
      <c r="BZ127" s="388"/>
      <c r="CA127" s="388"/>
      <c r="CB127" s="388"/>
      <c r="CC127" s="389"/>
      <c r="CD127" s="390">
        <f>+CD126*AE126</f>
        <v>47051942.941176474</v>
      </c>
      <c r="CE127" s="390"/>
      <c r="CF127" s="390"/>
      <c r="CG127" s="390"/>
      <c r="CH127" s="390"/>
      <c r="CI127" s="391"/>
    </row>
    <row r="128" spans="1:87" ht="18" customHeight="1" thickBot="1" x14ac:dyDescent="0.3">
      <c r="A128" s="75"/>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c r="AL128" s="76"/>
      <c r="AM128" s="76"/>
      <c r="AN128" s="76"/>
      <c r="AO128" s="76"/>
      <c r="AP128" s="76"/>
      <c r="AQ128" s="76"/>
      <c r="AR128" s="76"/>
      <c r="AS128" s="76"/>
      <c r="AT128" s="76"/>
      <c r="AU128" s="76"/>
      <c r="AV128" s="76"/>
      <c r="AW128" s="76"/>
      <c r="AX128" s="76"/>
      <c r="AY128" s="77"/>
      <c r="AZ128" s="77"/>
      <c r="BA128" s="77"/>
      <c r="BB128" s="77"/>
      <c r="BC128" s="77"/>
      <c r="BD128" s="77"/>
      <c r="BE128" s="77"/>
      <c r="BF128" s="77"/>
      <c r="BG128" s="78"/>
      <c r="BH128" s="78"/>
      <c r="BI128" s="78"/>
      <c r="BJ128" s="78"/>
      <c r="BK128" s="79"/>
      <c r="BL128" s="79"/>
      <c r="BM128" s="79"/>
      <c r="BN128" s="79"/>
      <c r="BO128" s="79"/>
      <c r="BP128" s="79"/>
      <c r="BQ128" s="79"/>
      <c r="BR128" s="79"/>
      <c r="BS128" s="79"/>
      <c r="BT128" s="79"/>
      <c r="BU128" s="79"/>
      <c r="BV128" s="79"/>
      <c r="BW128" s="79"/>
      <c r="BX128" s="79"/>
      <c r="BY128" s="79"/>
      <c r="BZ128" s="79"/>
      <c r="CA128" s="79"/>
      <c r="CB128" s="79"/>
      <c r="CC128" s="79"/>
      <c r="CD128" s="79"/>
      <c r="CE128" s="79"/>
      <c r="CF128" s="79"/>
      <c r="CG128" s="79"/>
      <c r="CH128" s="79"/>
      <c r="CI128" s="79"/>
    </row>
    <row r="129" spans="1:79" ht="18" customHeight="1" thickBot="1" x14ac:dyDescent="0.3">
      <c r="A129" s="75"/>
      <c r="B129" s="418" t="s">
        <v>24</v>
      </c>
      <c r="C129" s="419"/>
      <c r="D129" s="419"/>
      <c r="E129" s="419"/>
      <c r="F129" s="419"/>
      <c r="G129" s="419"/>
      <c r="H129" s="419"/>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2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1"/>
      <c r="BH129" s="81"/>
      <c r="BI129" s="81"/>
      <c r="BJ129" s="81"/>
      <c r="BK129" s="80"/>
      <c r="BL129" s="80"/>
      <c r="BM129" s="80"/>
      <c r="BN129" s="80"/>
      <c r="BO129" s="80"/>
      <c r="BP129" s="80"/>
      <c r="BQ129" s="80"/>
      <c r="BR129" s="80"/>
      <c r="BS129" s="80"/>
      <c r="BT129" s="80"/>
      <c r="BU129" s="80"/>
      <c r="BV129" s="80"/>
      <c r="BW129" s="80"/>
      <c r="BX129" s="80"/>
      <c r="BY129" s="80"/>
      <c r="BZ129" s="80"/>
      <c r="CA129" s="80"/>
    </row>
    <row r="130" spans="1:79" ht="18" customHeight="1" thickBot="1" x14ac:dyDescent="0.3">
      <c r="A130" s="75"/>
      <c r="B130" s="418" t="s">
        <v>96</v>
      </c>
      <c r="C130" s="419"/>
      <c r="D130" s="419"/>
      <c r="E130" s="419"/>
      <c r="F130" s="419"/>
      <c r="G130" s="419"/>
      <c r="H130" s="419"/>
      <c r="I130" s="419"/>
      <c r="J130" s="419"/>
      <c r="K130" s="419"/>
      <c r="L130" s="419"/>
      <c r="M130" s="419"/>
      <c r="N130" s="419"/>
      <c r="O130" s="420"/>
      <c r="P130" s="418" t="s">
        <v>97</v>
      </c>
      <c r="Q130" s="419"/>
      <c r="R130" s="419"/>
      <c r="S130" s="419"/>
      <c r="T130" s="419"/>
      <c r="U130" s="420"/>
      <c r="V130" s="418" t="s">
        <v>28</v>
      </c>
      <c r="W130" s="419"/>
      <c r="X130" s="419"/>
      <c r="Y130" s="419"/>
      <c r="Z130" s="419"/>
      <c r="AA130" s="419"/>
      <c r="AB130" s="420"/>
      <c r="AC130" s="418" t="s">
        <v>8</v>
      </c>
      <c r="AD130" s="419"/>
      <c r="AE130" s="419"/>
      <c r="AF130" s="419"/>
      <c r="AG130" s="419"/>
      <c r="AH130" s="420"/>
      <c r="AI130" s="80"/>
      <c r="AJ130" s="80"/>
      <c r="AK130" s="80"/>
      <c r="AL130" s="80"/>
      <c r="AM130" s="80"/>
      <c r="AN130" s="80"/>
      <c r="AO130" s="80"/>
      <c r="AP130" s="80"/>
      <c r="AQ130" s="80"/>
      <c r="AR130" s="80"/>
      <c r="AS130" s="80"/>
      <c r="AT130" s="80"/>
      <c r="AU130" s="80"/>
      <c r="AV130" s="80"/>
      <c r="AW130" s="80"/>
      <c r="AX130" s="80"/>
      <c r="AY130" s="82"/>
      <c r="AZ130" s="82"/>
      <c r="BA130" s="82"/>
      <c r="BB130" s="82"/>
      <c r="BC130" s="82"/>
      <c r="BD130" s="82"/>
      <c r="BE130" s="82"/>
      <c r="BF130" s="82"/>
      <c r="BG130" s="80"/>
      <c r="BH130" s="83"/>
      <c r="BI130" s="83"/>
      <c r="BJ130" s="83"/>
      <c r="BK130" s="80"/>
      <c r="BL130" s="80"/>
      <c r="BM130" s="80"/>
      <c r="BN130" s="80"/>
      <c r="BO130" s="80"/>
      <c r="BP130" s="80"/>
      <c r="BQ130" s="80"/>
      <c r="BR130" s="80"/>
      <c r="BS130" s="80"/>
      <c r="BT130" s="80"/>
      <c r="BU130" s="80"/>
      <c r="BV130" s="80"/>
      <c r="BW130" s="80"/>
      <c r="BX130" s="80"/>
      <c r="BY130" s="80"/>
      <c r="BZ130" s="80"/>
      <c r="CA130" s="80"/>
    </row>
    <row r="131" spans="1:79" ht="18" customHeight="1" x14ac:dyDescent="0.25">
      <c r="A131" s="75"/>
      <c r="B131" s="84" t="str">
        <f>'PLAN DE CARGOS'!B24:P24</f>
        <v>Asesor de Control Interno</v>
      </c>
      <c r="C131" s="85"/>
      <c r="D131" s="85"/>
      <c r="E131" s="85"/>
      <c r="F131" s="85"/>
      <c r="G131" s="85"/>
      <c r="H131" s="85"/>
      <c r="I131" s="85"/>
      <c r="J131" s="85"/>
      <c r="K131" s="85"/>
      <c r="L131" s="85"/>
      <c r="M131" s="85"/>
      <c r="N131" s="85"/>
      <c r="O131" s="86"/>
      <c r="P131" s="421">
        <f>SUMIF($AK$34:$AK$127,"=Asesor de Control Interno",BC34:BF127)</f>
        <v>12.75</v>
      </c>
      <c r="Q131" s="422"/>
      <c r="R131" s="422"/>
      <c r="S131" s="422"/>
      <c r="T131" s="422"/>
      <c r="U131" s="423"/>
      <c r="V131" s="424">
        <f>'CARGA DE HORAS LABORADAS'!P24</f>
        <v>2112</v>
      </c>
      <c r="W131" s="424"/>
      <c r="X131" s="424"/>
      <c r="Y131" s="424"/>
      <c r="Z131" s="424"/>
      <c r="AA131" s="424"/>
      <c r="AB131" s="425"/>
      <c r="AC131" s="424">
        <f>'CARGA DE HORAS LABORADAS'!AC24</f>
        <v>-5.0000000001091394E-3</v>
      </c>
      <c r="AD131" s="424"/>
      <c r="AE131" s="424"/>
      <c r="AF131" s="424"/>
      <c r="AG131" s="424"/>
      <c r="AH131" s="425"/>
      <c r="AI131" s="87"/>
      <c r="AJ131" s="87"/>
      <c r="AK131" s="80"/>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0"/>
      <c r="BH131" s="89"/>
      <c r="BI131" s="89"/>
      <c r="BJ131" s="89"/>
      <c r="BK131" s="80"/>
      <c r="BL131" s="80"/>
      <c r="BM131" s="80"/>
      <c r="BN131" s="80"/>
      <c r="BO131" s="80"/>
      <c r="BP131" s="80"/>
      <c r="BQ131" s="80"/>
      <c r="BR131" s="80"/>
      <c r="BS131" s="80"/>
      <c r="BT131" s="80"/>
      <c r="BU131" s="80"/>
      <c r="BV131" s="80"/>
      <c r="BW131" s="80"/>
      <c r="BX131" s="80"/>
      <c r="BY131" s="80"/>
      <c r="BZ131" s="80"/>
      <c r="CA131" s="80"/>
    </row>
    <row r="132" spans="1:79" ht="18" customHeight="1" x14ac:dyDescent="0.25">
      <c r="A132" s="75"/>
      <c r="B132" s="90" t="str">
        <f>'PLAN DE CARGOS'!B25:P25</f>
        <v>Auxiliar Administrativo (Admisiones)</v>
      </c>
      <c r="C132" s="91"/>
      <c r="D132" s="91"/>
      <c r="E132" s="91"/>
      <c r="F132" s="91"/>
      <c r="G132" s="91"/>
      <c r="H132" s="91"/>
      <c r="I132" s="91"/>
      <c r="J132" s="91"/>
      <c r="K132" s="91"/>
      <c r="L132" s="91"/>
      <c r="M132" s="91"/>
      <c r="N132" s="91"/>
      <c r="O132" s="92"/>
      <c r="P132" s="413">
        <f>SUMIF($AK$34:$AK$127,"=Auxiliar Administrativo (Admisiones)",BC34:BF127)</f>
        <v>0</v>
      </c>
      <c r="Q132" s="414"/>
      <c r="R132" s="414"/>
      <c r="S132" s="414"/>
      <c r="T132" s="414"/>
      <c r="U132" s="415"/>
      <c r="V132" s="416">
        <f>'CARGA DE HORAS LABORADAS'!P25</f>
        <v>4224</v>
      </c>
      <c r="W132" s="416"/>
      <c r="X132" s="416"/>
      <c r="Y132" s="416"/>
      <c r="Z132" s="416"/>
      <c r="AA132" s="416"/>
      <c r="AB132" s="417"/>
      <c r="AC132" s="416">
        <f>'CARGA DE HORAS LABORADAS'!AC25</f>
        <v>0</v>
      </c>
      <c r="AD132" s="416"/>
      <c r="AE132" s="416"/>
      <c r="AF132" s="416"/>
      <c r="AG132" s="416"/>
      <c r="AH132" s="417"/>
      <c r="AI132" s="87"/>
      <c r="AJ132" s="87"/>
      <c r="AK132" s="80"/>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0"/>
      <c r="BH132" s="89"/>
      <c r="BI132" s="89"/>
      <c r="BJ132" s="89"/>
      <c r="BK132" s="80"/>
      <c r="BL132" s="80"/>
      <c r="BM132" s="80"/>
      <c r="BN132" s="80"/>
      <c r="BO132" s="80"/>
      <c r="BP132" s="80"/>
      <c r="BQ132" s="80"/>
      <c r="BR132" s="80"/>
      <c r="BS132" s="80"/>
      <c r="BT132" s="80"/>
      <c r="BU132" s="80"/>
      <c r="BV132" s="80"/>
      <c r="BW132" s="80"/>
      <c r="BX132" s="80"/>
      <c r="BY132" s="80"/>
      <c r="BZ132" s="80"/>
      <c r="CA132" s="80"/>
    </row>
    <row r="133" spans="1:79" ht="18" customHeight="1" x14ac:dyDescent="0.25">
      <c r="A133" s="75"/>
      <c r="B133" s="90" t="str">
        <f>'PLAN DE CARGOS'!B26:P26</f>
        <v>Auxiliar Administrativo (Almacenista)</v>
      </c>
      <c r="C133" s="91"/>
      <c r="D133" s="91"/>
      <c r="E133" s="91"/>
      <c r="F133" s="91"/>
      <c r="G133" s="91"/>
      <c r="H133" s="91"/>
      <c r="I133" s="91"/>
      <c r="J133" s="91"/>
      <c r="K133" s="91"/>
      <c r="L133" s="91"/>
      <c r="M133" s="91"/>
      <c r="N133" s="91"/>
      <c r="O133" s="92"/>
      <c r="P133" s="413">
        <f>SUMIF($AK$34:$AK$127,"=Auxiliar Administrativo (Almacenista)",BC34:BF127)</f>
        <v>0</v>
      </c>
      <c r="Q133" s="414"/>
      <c r="R133" s="414"/>
      <c r="S133" s="414"/>
      <c r="T133" s="414"/>
      <c r="U133" s="415"/>
      <c r="V133" s="416">
        <f>'CARGA DE HORAS LABORADAS'!P26</f>
        <v>2112</v>
      </c>
      <c r="W133" s="416"/>
      <c r="X133" s="416"/>
      <c r="Y133" s="416"/>
      <c r="Z133" s="416"/>
      <c r="AA133" s="416"/>
      <c r="AB133" s="417"/>
      <c r="AC133" s="416">
        <f>'CARGA DE HORAS LABORADAS'!AC26</f>
        <v>0</v>
      </c>
      <c r="AD133" s="416"/>
      <c r="AE133" s="416"/>
      <c r="AF133" s="416"/>
      <c r="AG133" s="416"/>
      <c r="AH133" s="417"/>
      <c r="AI133" s="80"/>
      <c r="AJ133" s="80"/>
      <c r="AK133" s="80"/>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0"/>
      <c r="BH133" s="89"/>
      <c r="BI133" s="89"/>
      <c r="BJ133" s="89"/>
      <c r="BK133" s="80"/>
      <c r="BL133" s="80"/>
      <c r="BM133" s="80"/>
      <c r="BN133" s="80"/>
      <c r="BO133" s="80"/>
      <c r="BP133" s="80"/>
      <c r="BQ133" s="80"/>
      <c r="BR133" s="80"/>
      <c r="BS133" s="80"/>
      <c r="BT133" s="80"/>
      <c r="BU133" s="80"/>
      <c r="BV133" s="80"/>
      <c r="BW133" s="80"/>
      <c r="BX133" s="80"/>
      <c r="BY133" s="80"/>
      <c r="BZ133" s="80"/>
      <c r="CA133" s="80"/>
    </row>
    <row r="134" spans="1:79" ht="18" customHeight="1" x14ac:dyDescent="0.25">
      <c r="A134" s="75"/>
      <c r="B134" s="90" t="str">
        <f>'PLAN DE CARGOS'!B27:P27</f>
        <v>Auxiliar Administrativo (Archivo)</v>
      </c>
      <c r="C134" s="91"/>
      <c r="D134" s="91"/>
      <c r="E134" s="91"/>
      <c r="F134" s="91"/>
      <c r="G134" s="91"/>
      <c r="H134" s="91"/>
      <c r="I134" s="91"/>
      <c r="J134" s="91"/>
      <c r="K134" s="91"/>
      <c r="L134" s="91"/>
      <c r="M134" s="91"/>
      <c r="N134" s="91"/>
      <c r="O134" s="92"/>
      <c r="P134" s="413">
        <f>SUMIF($AK$34:$AK$127,"=Auxiliar Administrativo (Archivo)",BC34:BF127)</f>
        <v>0</v>
      </c>
      <c r="Q134" s="414"/>
      <c r="R134" s="414"/>
      <c r="S134" s="414"/>
      <c r="T134" s="414"/>
      <c r="U134" s="415"/>
      <c r="V134" s="416">
        <f>'CARGA DE HORAS LABORADAS'!P27</f>
        <v>2112</v>
      </c>
      <c r="W134" s="416"/>
      <c r="X134" s="416"/>
      <c r="Y134" s="416"/>
      <c r="Z134" s="416"/>
      <c r="AA134" s="416"/>
      <c r="AB134" s="417"/>
      <c r="AC134" s="416">
        <f>'CARGA DE HORAS LABORADAS'!AC27</f>
        <v>0</v>
      </c>
      <c r="AD134" s="416"/>
      <c r="AE134" s="416"/>
      <c r="AF134" s="416"/>
      <c r="AG134" s="416"/>
      <c r="AH134" s="417"/>
      <c r="AI134" s="80"/>
      <c r="AJ134" s="80"/>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1:79" ht="18" customHeight="1" x14ac:dyDescent="0.25">
      <c r="A135" s="75"/>
      <c r="B135" s="90" t="str">
        <f>'PLAN DE CARGOS'!B28:P28</f>
        <v>Auxiliar Administrativo (Atención al Usuario)</v>
      </c>
      <c r="C135" s="91"/>
      <c r="D135" s="91"/>
      <c r="E135" s="91"/>
      <c r="F135" s="91"/>
      <c r="G135" s="91"/>
      <c r="H135" s="91"/>
      <c r="I135" s="91"/>
      <c r="J135" s="91"/>
      <c r="K135" s="91"/>
      <c r="L135" s="91"/>
      <c r="M135" s="91"/>
      <c r="N135" s="91"/>
      <c r="O135" s="92"/>
      <c r="P135" s="413">
        <f>SUMIF($AK$34:$AK$127,"=Auxiliar Administrativo (Atención al Usuario)",BC34:BF127)</f>
        <v>4.75</v>
      </c>
      <c r="Q135" s="414"/>
      <c r="R135" s="414"/>
      <c r="S135" s="414"/>
      <c r="T135" s="414"/>
      <c r="U135" s="415"/>
      <c r="V135" s="416">
        <f>'CARGA DE HORAS LABORADAS'!P28</f>
        <v>2112</v>
      </c>
      <c r="W135" s="416"/>
      <c r="X135" s="416"/>
      <c r="Y135" s="416"/>
      <c r="Z135" s="416"/>
      <c r="AA135" s="416"/>
      <c r="AB135" s="417"/>
      <c r="AC135" s="416">
        <f>'CARGA DE HORAS LABORADAS'!AC28</f>
        <v>0</v>
      </c>
      <c r="AD135" s="416"/>
      <c r="AE135" s="416"/>
      <c r="AF135" s="416"/>
      <c r="AG135" s="416"/>
      <c r="AH135" s="417"/>
      <c r="AI135" s="80"/>
      <c r="AJ135" s="80"/>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1:79" ht="18" customHeight="1" x14ac:dyDescent="0.25">
      <c r="A136" s="75"/>
      <c r="B136" s="90" t="str">
        <f>'PLAN DE CARGOS'!B29:P29</f>
        <v>Auxiliar Administrativo (Cartera)</v>
      </c>
      <c r="C136" s="91"/>
      <c r="D136" s="91"/>
      <c r="E136" s="91"/>
      <c r="F136" s="91"/>
      <c r="G136" s="91"/>
      <c r="H136" s="91"/>
      <c r="I136" s="91"/>
      <c r="J136" s="91"/>
      <c r="K136" s="91"/>
      <c r="L136" s="91"/>
      <c r="M136" s="91"/>
      <c r="N136" s="91"/>
      <c r="O136" s="92"/>
      <c r="P136" s="413">
        <f>SUMIF($AK$34:$AK$127,"=Auxiliar Administrativo (Cartera)",BC34:BF127)</f>
        <v>0</v>
      </c>
      <c r="Q136" s="414"/>
      <c r="R136" s="414"/>
      <c r="S136" s="414"/>
      <c r="T136" s="414"/>
      <c r="U136" s="415"/>
      <c r="V136" s="416">
        <f>'CARGA DE HORAS LABORADAS'!P29</f>
        <v>2112</v>
      </c>
      <c r="W136" s="416"/>
      <c r="X136" s="416"/>
      <c r="Y136" s="416"/>
      <c r="Z136" s="416"/>
      <c r="AA136" s="416"/>
      <c r="AB136" s="417"/>
      <c r="AC136" s="416">
        <f>'CARGA DE HORAS LABORADAS'!AC29</f>
        <v>0</v>
      </c>
      <c r="AD136" s="416"/>
      <c r="AE136" s="416"/>
      <c r="AF136" s="416"/>
      <c r="AG136" s="416"/>
      <c r="AH136" s="417"/>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1:79" ht="18" customHeight="1" x14ac:dyDescent="0.25">
      <c r="A137" s="75"/>
      <c r="B137" s="90" t="str">
        <f>'PLAN DE CARGOS'!B30:P30</f>
        <v>Auxiliar Administrativo (Contabilidad)</v>
      </c>
      <c r="C137" s="91"/>
      <c r="D137" s="91"/>
      <c r="E137" s="91"/>
      <c r="F137" s="91"/>
      <c r="G137" s="91"/>
      <c r="H137" s="91"/>
      <c r="I137" s="91"/>
      <c r="J137" s="91"/>
      <c r="K137" s="91"/>
      <c r="L137" s="91"/>
      <c r="M137" s="91"/>
      <c r="N137" s="91"/>
      <c r="O137" s="92"/>
      <c r="P137" s="413">
        <f>SUMIF($AK$34:$AK$127,"=Auxiliar Administrativo (Contabilidad)",BC34:BF127)</f>
        <v>0</v>
      </c>
      <c r="Q137" s="414"/>
      <c r="R137" s="414"/>
      <c r="S137" s="414"/>
      <c r="T137" s="414"/>
      <c r="U137" s="415"/>
      <c r="V137" s="416">
        <f>'CARGA DE HORAS LABORADAS'!P30</f>
        <v>2112</v>
      </c>
      <c r="W137" s="416"/>
      <c r="X137" s="416"/>
      <c r="Y137" s="416"/>
      <c r="Z137" s="416"/>
      <c r="AA137" s="416"/>
      <c r="AB137" s="417"/>
      <c r="AC137" s="416">
        <f>'CARGA DE HORAS LABORADAS'!AC30</f>
        <v>0</v>
      </c>
      <c r="AD137" s="416"/>
      <c r="AE137" s="416"/>
      <c r="AF137" s="416"/>
      <c r="AG137" s="416"/>
      <c r="AH137" s="417"/>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1:79" ht="18" customHeight="1" x14ac:dyDescent="0.25">
      <c r="A138" s="75"/>
      <c r="B138" s="90" t="str">
        <f>'PLAN DE CARGOS'!B31:P31</f>
        <v>Auxiliar Administrativo (Facturación)</v>
      </c>
      <c r="C138" s="91"/>
      <c r="D138" s="91"/>
      <c r="E138" s="91"/>
      <c r="F138" s="91"/>
      <c r="G138" s="91"/>
      <c r="H138" s="91"/>
      <c r="I138" s="91"/>
      <c r="J138" s="91"/>
      <c r="K138" s="91"/>
      <c r="L138" s="91"/>
      <c r="M138" s="91"/>
      <c r="N138" s="91"/>
      <c r="O138" s="92"/>
      <c r="P138" s="413">
        <f>SUMIF($AK$34:$AK$127,"=Auxiliar Administrativo (Facturación)",BC34:BF127)</f>
        <v>0</v>
      </c>
      <c r="Q138" s="414"/>
      <c r="R138" s="414"/>
      <c r="S138" s="414"/>
      <c r="T138" s="414"/>
      <c r="U138" s="415"/>
      <c r="V138" s="416">
        <f>'CARGA DE HORAS LABORADAS'!P31</f>
        <v>6336</v>
      </c>
      <c r="W138" s="416"/>
      <c r="X138" s="416"/>
      <c r="Y138" s="416"/>
      <c r="Z138" s="416"/>
      <c r="AA138" s="416"/>
      <c r="AB138" s="417"/>
      <c r="AC138" s="416">
        <f>'CARGA DE HORAS LABORADAS'!AC31</f>
        <v>0</v>
      </c>
      <c r="AD138" s="416"/>
      <c r="AE138" s="416"/>
      <c r="AF138" s="416"/>
      <c r="AG138" s="416"/>
      <c r="AH138" s="417"/>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1:79" ht="18" customHeight="1" x14ac:dyDescent="0.25">
      <c r="A139" s="75"/>
      <c r="B139" s="90" t="str">
        <f>'PLAN DE CARGOS'!B32:P32</f>
        <v>Auxiliar Área Salud (Consultorio Odontológico)</v>
      </c>
      <c r="C139" s="91"/>
      <c r="D139" s="91"/>
      <c r="E139" s="91"/>
      <c r="F139" s="91"/>
      <c r="G139" s="91"/>
      <c r="H139" s="91"/>
      <c r="I139" s="91"/>
      <c r="J139" s="91"/>
      <c r="K139" s="91"/>
      <c r="L139" s="91"/>
      <c r="M139" s="91"/>
      <c r="N139" s="91"/>
      <c r="O139" s="92"/>
      <c r="P139" s="413">
        <f>SUMIF($AK$34:$AK$127,"=Auxiliar Área Salud (Consultorio Odontológico)",BC34:BF127)</f>
        <v>0</v>
      </c>
      <c r="Q139" s="414"/>
      <c r="R139" s="414"/>
      <c r="S139" s="414"/>
      <c r="T139" s="414"/>
      <c r="U139" s="415"/>
      <c r="V139" s="416">
        <f>'CARGA DE HORAS LABORADAS'!P32</f>
        <v>2112</v>
      </c>
      <c r="W139" s="416"/>
      <c r="X139" s="416"/>
      <c r="Y139" s="416"/>
      <c r="Z139" s="416"/>
      <c r="AA139" s="416"/>
      <c r="AB139" s="417"/>
      <c r="AC139" s="416">
        <f>'CARGA DE HORAS LABORADAS'!AC32</f>
        <v>0</v>
      </c>
      <c r="AD139" s="416"/>
      <c r="AE139" s="416"/>
      <c r="AF139" s="416"/>
      <c r="AG139" s="416"/>
      <c r="AH139" s="417"/>
      <c r="AI139" s="80"/>
      <c r="AJ139" s="80"/>
      <c r="AK139" s="80"/>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0"/>
      <c r="BH139" s="89"/>
      <c r="BI139" s="89"/>
      <c r="BJ139" s="89"/>
      <c r="BK139" s="80"/>
      <c r="BL139" s="80"/>
      <c r="BM139" s="80"/>
      <c r="BN139" s="80"/>
      <c r="BO139" s="80"/>
      <c r="BP139" s="80"/>
      <c r="BQ139" s="80"/>
      <c r="BR139" s="80"/>
      <c r="BS139" s="80"/>
      <c r="BT139" s="80"/>
      <c r="BU139" s="80"/>
      <c r="BV139" s="80"/>
      <c r="BW139" s="80"/>
      <c r="BX139" s="80"/>
      <c r="BY139" s="80"/>
      <c r="BZ139" s="80"/>
      <c r="CA139" s="80"/>
    </row>
    <row r="140" spans="1:79" ht="18" customHeight="1" x14ac:dyDescent="0.25">
      <c r="A140" s="75"/>
      <c r="B140" s="90" t="str">
        <f>'PLAN DE CARGOS'!B33:P33</f>
        <v>Auxiliar Área Salud (Enfermería)</v>
      </c>
      <c r="C140" s="91"/>
      <c r="D140" s="91"/>
      <c r="E140" s="91"/>
      <c r="F140" s="91"/>
      <c r="G140" s="91"/>
      <c r="H140" s="91"/>
      <c r="I140" s="91"/>
      <c r="J140" s="91"/>
      <c r="K140" s="91"/>
      <c r="L140" s="91"/>
      <c r="M140" s="91"/>
      <c r="N140" s="91"/>
      <c r="O140" s="92"/>
      <c r="P140" s="413">
        <f>SUMIF($AK$34:$AK$127,"=Auxiliar Área Salud (Enfermería)",BC34:BF127)</f>
        <v>0</v>
      </c>
      <c r="Q140" s="414"/>
      <c r="R140" s="414"/>
      <c r="S140" s="414"/>
      <c r="T140" s="414"/>
      <c r="U140" s="415"/>
      <c r="V140" s="416">
        <f>'CARGA DE HORAS LABORADAS'!P33</f>
        <v>31680</v>
      </c>
      <c r="W140" s="416"/>
      <c r="X140" s="416"/>
      <c r="Y140" s="416"/>
      <c r="Z140" s="416"/>
      <c r="AA140" s="416"/>
      <c r="AB140" s="417"/>
      <c r="AC140" s="416">
        <f>'CARGA DE HORAS LABORADAS'!AC33</f>
        <v>0</v>
      </c>
      <c r="AD140" s="416"/>
      <c r="AE140" s="416"/>
      <c r="AF140" s="416"/>
      <c r="AG140" s="416"/>
      <c r="AH140" s="417"/>
      <c r="AI140" s="80"/>
      <c r="AJ140" s="80"/>
      <c r="AK140" s="80"/>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0"/>
      <c r="BH140" s="89"/>
      <c r="BI140" s="89"/>
      <c r="BJ140" s="89"/>
      <c r="BK140" s="80"/>
      <c r="BL140" s="80"/>
      <c r="BM140" s="80"/>
      <c r="BN140" s="80"/>
      <c r="BO140" s="80"/>
      <c r="BP140" s="80"/>
      <c r="BQ140" s="80"/>
      <c r="BR140" s="80"/>
      <c r="BS140" s="80"/>
      <c r="BT140" s="80"/>
      <c r="BU140" s="80"/>
      <c r="BV140" s="80"/>
      <c r="BW140" s="80"/>
      <c r="BX140" s="80"/>
      <c r="BY140" s="80"/>
      <c r="BZ140" s="80"/>
      <c r="CA140" s="80"/>
    </row>
    <row r="141" spans="1:79" ht="18" customHeight="1" x14ac:dyDescent="0.25">
      <c r="A141" s="75"/>
      <c r="B141" s="90" t="str">
        <f>'PLAN DE CARGOS'!B34:P34</f>
        <v>Auxiliar Área Salud (Farmacia)</v>
      </c>
      <c r="C141" s="91"/>
      <c r="D141" s="91"/>
      <c r="E141" s="91"/>
      <c r="F141" s="91"/>
      <c r="G141" s="91"/>
      <c r="H141" s="91"/>
      <c r="I141" s="91"/>
      <c r="J141" s="91"/>
      <c r="K141" s="91"/>
      <c r="L141" s="91"/>
      <c r="M141" s="91"/>
      <c r="N141" s="91"/>
      <c r="O141" s="92"/>
      <c r="P141" s="413">
        <f>SUMIF($AK$34:$AK$127,"=Auxiliar Área Salud (Farmacia)",BC34:BF127)</f>
        <v>0</v>
      </c>
      <c r="Q141" s="414"/>
      <c r="R141" s="414"/>
      <c r="S141" s="414"/>
      <c r="T141" s="414"/>
      <c r="U141" s="415"/>
      <c r="V141" s="416">
        <f>'CARGA DE HORAS LABORADAS'!P34</f>
        <v>2112</v>
      </c>
      <c r="W141" s="416"/>
      <c r="X141" s="416"/>
      <c r="Y141" s="416"/>
      <c r="Z141" s="416"/>
      <c r="AA141" s="416"/>
      <c r="AB141" s="417"/>
      <c r="AC141" s="416">
        <f>'CARGA DE HORAS LABORADAS'!AC34</f>
        <v>0</v>
      </c>
      <c r="AD141" s="416"/>
      <c r="AE141" s="416"/>
      <c r="AF141" s="416"/>
      <c r="AG141" s="416"/>
      <c r="AH141" s="417"/>
      <c r="AI141" s="80"/>
      <c r="AJ141" s="80"/>
      <c r="AK141" s="80"/>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0"/>
      <c r="BH141" s="89"/>
      <c r="BI141" s="89"/>
      <c r="BJ141" s="89"/>
      <c r="BK141" s="80"/>
      <c r="BL141" s="80"/>
      <c r="BM141" s="80"/>
      <c r="BN141" s="80"/>
      <c r="BO141" s="80"/>
      <c r="BP141" s="80"/>
      <c r="BQ141" s="80"/>
      <c r="BR141" s="80"/>
      <c r="BS141" s="80"/>
      <c r="BT141" s="80"/>
      <c r="BU141" s="80"/>
      <c r="BV141" s="80"/>
      <c r="BW141" s="80"/>
      <c r="BX141" s="80"/>
      <c r="BY141" s="80"/>
      <c r="BZ141" s="80"/>
      <c r="CA141" s="80"/>
    </row>
    <row r="142" spans="1:79" ht="18" customHeight="1" x14ac:dyDescent="0.25">
      <c r="A142" s="75"/>
      <c r="B142" s="90" t="str">
        <f>'PLAN DE CARGOS'!B35:P35</f>
        <v>Auxiliar Área Salud (Higiene Oral)</v>
      </c>
      <c r="C142" s="91"/>
      <c r="D142" s="91"/>
      <c r="E142" s="91"/>
      <c r="F142" s="91"/>
      <c r="G142" s="91"/>
      <c r="H142" s="91"/>
      <c r="I142" s="91"/>
      <c r="J142" s="91"/>
      <c r="K142" s="91"/>
      <c r="L142" s="91"/>
      <c r="M142" s="91"/>
      <c r="N142" s="91"/>
      <c r="O142" s="92"/>
      <c r="P142" s="413">
        <f>SUMIF($AK$34:$AK$127,"=Auxiliar Área Salud (Higiene Oral)",BC34:BF127)</f>
        <v>0</v>
      </c>
      <c r="Q142" s="414"/>
      <c r="R142" s="414"/>
      <c r="S142" s="414"/>
      <c r="T142" s="414"/>
      <c r="U142" s="415"/>
      <c r="V142" s="416">
        <f>'CARGA DE HORAS LABORADAS'!P35</f>
        <v>4224</v>
      </c>
      <c r="W142" s="416"/>
      <c r="X142" s="416"/>
      <c r="Y142" s="416"/>
      <c r="Z142" s="416"/>
      <c r="AA142" s="416"/>
      <c r="AB142" s="417"/>
      <c r="AC142" s="416">
        <f>'CARGA DE HORAS LABORADAS'!AC35</f>
        <v>0</v>
      </c>
      <c r="AD142" s="416"/>
      <c r="AE142" s="416"/>
      <c r="AF142" s="416"/>
      <c r="AG142" s="416"/>
      <c r="AH142" s="417"/>
      <c r="AI142" s="80"/>
      <c r="AJ142" s="80"/>
      <c r="AK142" s="80"/>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0"/>
      <c r="BH142" s="89"/>
      <c r="BI142" s="89"/>
      <c r="BJ142" s="89"/>
      <c r="BK142" s="80"/>
      <c r="BL142" s="80"/>
      <c r="BM142" s="80"/>
      <c r="BN142" s="80"/>
      <c r="BO142" s="80"/>
      <c r="BP142" s="80"/>
      <c r="BQ142" s="80"/>
      <c r="BR142" s="80"/>
      <c r="BS142" s="80"/>
      <c r="BT142" s="80"/>
      <c r="BU142" s="80"/>
      <c r="BV142" s="80"/>
      <c r="BW142" s="80"/>
      <c r="BX142" s="80"/>
      <c r="BY142" s="80"/>
      <c r="BZ142" s="80"/>
      <c r="CA142" s="80"/>
    </row>
    <row r="143" spans="1:79" ht="18" customHeight="1" x14ac:dyDescent="0.25">
      <c r="B143" s="90" t="str">
        <f>'PLAN DE CARGOS'!B36:P36</f>
        <v>Auxiliar Área Salud (Información en Salud)</v>
      </c>
      <c r="C143" s="91"/>
      <c r="D143" s="91"/>
      <c r="E143" s="91"/>
      <c r="F143" s="91"/>
      <c r="G143" s="91"/>
      <c r="H143" s="91"/>
      <c r="I143" s="91"/>
      <c r="J143" s="91"/>
      <c r="K143" s="91"/>
      <c r="L143" s="91"/>
      <c r="M143" s="91"/>
      <c r="N143" s="91"/>
      <c r="O143" s="92"/>
      <c r="P143" s="413">
        <f>SUMIF($AK$34:$AK$127,"=Auxiliar Área Salud (Información en Salud)",BC34:BF127)</f>
        <v>0</v>
      </c>
      <c r="Q143" s="414"/>
      <c r="R143" s="414"/>
      <c r="S143" s="414"/>
      <c r="T143" s="414"/>
      <c r="U143" s="415"/>
      <c r="V143" s="416">
        <f>'CARGA DE HORAS LABORADAS'!P36</f>
        <v>2112</v>
      </c>
      <c r="W143" s="416"/>
      <c r="X143" s="416"/>
      <c r="Y143" s="416"/>
      <c r="Z143" s="416"/>
      <c r="AA143" s="416"/>
      <c r="AB143" s="417"/>
      <c r="AC143" s="416">
        <f>'CARGA DE HORAS LABORADAS'!AC36</f>
        <v>0</v>
      </c>
      <c r="AD143" s="416"/>
      <c r="AE143" s="416"/>
      <c r="AF143" s="416"/>
      <c r="AG143" s="416"/>
      <c r="AH143" s="417"/>
      <c r="AI143" s="80"/>
      <c r="AJ143" s="80"/>
      <c r="AK143" s="80"/>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0"/>
      <c r="BH143" s="89"/>
      <c r="BI143" s="89"/>
      <c r="BJ143" s="89"/>
      <c r="BK143" s="80"/>
      <c r="BL143" s="80"/>
      <c r="BM143" s="80"/>
      <c r="BN143" s="80"/>
      <c r="BO143" s="80"/>
      <c r="BP143" s="80"/>
      <c r="BQ143" s="80"/>
      <c r="BR143" s="80"/>
      <c r="BS143" s="80"/>
      <c r="BT143" s="80"/>
      <c r="BU143" s="80"/>
      <c r="BV143" s="80"/>
      <c r="BW143" s="80"/>
      <c r="BX143" s="80"/>
      <c r="BY143" s="80"/>
      <c r="BZ143" s="80"/>
      <c r="CA143" s="80"/>
    </row>
    <row r="144" spans="1:79" ht="18" customHeight="1" x14ac:dyDescent="0.25">
      <c r="B144" s="90" t="str">
        <f>'PLAN DE CARGOS'!B37:P37</f>
        <v>Auxiliar Área Salud (Laboratorio Clínico)</v>
      </c>
      <c r="C144" s="91"/>
      <c r="D144" s="91"/>
      <c r="E144" s="91"/>
      <c r="F144" s="91"/>
      <c r="G144" s="91"/>
      <c r="H144" s="91"/>
      <c r="I144" s="91"/>
      <c r="J144" s="91"/>
      <c r="K144" s="91"/>
      <c r="L144" s="91"/>
      <c r="M144" s="91"/>
      <c r="N144" s="91"/>
      <c r="O144" s="92"/>
      <c r="P144" s="413">
        <f>SUMIF($AK$34:$AK$127,"=Auxiliar Área Salud (Laboratorio Clínico)",BC34:BF127)</f>
        <v>0</v>
      </c>
      <c r="Q144" s="414"/>
      <c r="R144" s="414"/>
      <c r="S144" s="414"/>
      <c r="T144" s="414"/>
      <c r="U144" s="415"/>
      <c r="V144" s="416">
        <f>'CARGA DE HORAS LABORADAS'!P37</f>
        <v>2112</v>
      </c>
      <c r="W144" s="416"/>
      <c r="X144" s="416"/>
      <c r="Y144" s="416"/>
      <c r="Z144" s="416"/>
      <c r="AA144" s="416"/>
      <c r="AB144" s="417"/>
      <c r="AC144" s="416">
        <f>'CARGA DE HORAS LABORADAS'!AC37</f>
        <v>-1.9999999999527063E-3</v>
      </c>
      <c r="AD144" s="416"/>
      <c r="AE144" s="416"/>
      <c r="AF144" s="416"/>
      <c r="AG144" s="416"/>
      <c r="AH144" s="417"/>
      <c r="AI144" s="80"/>
      <c r="AJ144" s="80"/>
      <c r="AK144" s="80"/>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0"/>
      <c r="BH144" s="89"/>
      <c r="BI144" s="89"/>
      <c r="BJ144" s="89"/>
      <c r="BK144" s="80"/>
      <c r="BL144" s="80"/>
      <c r="BM144" s="80"/>
      <c r="BN144" s="80"/>
      <c r="BO144" s="80"/>
      <c r="BP144" s="80"/>
      <c r="BQ144" s="80"/>
      <c r="BR144" s="80"/>
      <c r="BS144" s="80"/>
      <c r="BT144" s="80"/>
      <c r="BU144" s="80"/>
      <c r="BV144" s="80"/>
      <c r="BW144" s="80"/>
      <c r="BX144" s="80"/>
      <c r="BY144" s="80"/>
      <c r="BZ144" s="80"/>
      <c r="CA144" s="80"/>
    </row>
    <row r="145" spans="2:79" ht="18" customHeight="1" x14ac:dyDescent="0.25">
      <c r="B145" s="90" t="str">
        <f>'PLAN DE CARGOS'!B38:P38</f>
        <v>Auxiliar de Servicios Generales</v>
      </c>
      <c r="C145" s="91"/>
      <c r="D145" s="91"/>
      <c r="E145" s="91"/>
      <c r="F145" s="91"/>
      <c r="G145" s="91"/>
      <c r="H145" s="91"/>
      <c r="I145" s="91"/>
      <c r="J145" s="91"/>
      <c r="K145" s="91"/>
      <c r="L145" s="91"/>
      <c r="M145" s="91"/>
      <c r="N145" s="91"/>
      <c r="O145" s="92"/>
      <c r="P145" s="413">
        <f>SUMIF($AK$34:$AK$127,"=Auxiliar de Servicios Generales",BC34:BF127)</f>
        <v>12364.25</v>
      </c>
      <c r="Q145" s="414"/>
      <c r="R145" s="414"/>
      <c r="S145" s="414"/>
      <c r="T145" s="414"/>
      <c r="U145" s="415"/>
      <c r="V145" s="416">
        <f>'CARGA DE HORAS LABORADAS'!P38</f>
        <v>12672</v>
      </c>
      <c r="W145" s="416"/>
      <c r="X145" s="416"/>
      <c r="Y145" s="416"/>
      <c r="Z145" s="416"/>
      <c r="AA145" s="416"/>
      <c r="AB145" s="417"/>
      <c r="AC145" s="416">
        <f>'CARGA DE HORAS LABORADAS'!AC38</f>
        <v>0</v>
      </c>
      <c r="AD145" s="416"/>
      <c r="AE145" s="416"/>
      <c r="AF145" s="416"/>
      <c r="AG145" s="416"/>
      <c r="AH145" s="417"/>
      <c r="AI145" s="80"/>
      <c r="AJ145" s="80"/>
      <c r="AK145" s="80"/>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0"/>
      <c r="BH145" s="89"/>
      <c r="BI145" s="89"/>
      <c r="BJ145" s="89"/>
      <c r="BK145" s="80"/>
      <c r="BL145" s="80"/>
      <c r="BM145" s="80"/>
      <c r="BN145" s="80"/>
      <c r="BO145" s="80"/>
      <c r="BP145" s="80"/>
      <c r="BQ145" s="80"/>
      <c r="BR145" s="80"/>
      <c r="BS145" s="80"/>
      <c r="BT145" s="80"/>
      <c r="BU145" s="80"/>
      <c r="BV145" s="80"/>
      <c r="BW145" s="80"/>
      <c r="BX145" s="80"/>
      <c r="BY145" s="80"/>
      <c r="BZ145" s="80"/>
      <c r="CA145" s="80"/>
    </row>
    <row r="146" spans="2:79" ht="18" customHeight="1" x14ac:dyDescent="0.25">
      <c r="B146" s="90" t="str">
        <f>'PLAN DE CARGOS'!B39:P39</f>
        <v>Celador</v>
      </c>
      <c r="C146" s="91"/>
      <c r="D146" s="91"/>
      <c r="E146" s="91"/>
      <c r="F146" s="91"/>
      <c r="G146" s="91"/>
      <c r="H146" s="91"/>
      <c r="I146" s="91"/>
      <c r="J146" s="91"/>
      <c r="K146" s="91"/>
      <c r="L146" s="91"/>
      <c r="M146" s="91"/>
      <c r="N146" s="91"/>
      <c r="O146" s="92"/>
      <c r="P146" s="413">
        <f>SUMIF($AK$34:$AK$127,"=Celador",BC34:BF127)</f>
        <v>6248.5</v>
      </c>
      <c r="Q146" s="414"/>
      <c r="R146" s="414"/>
      <c r="S146" s="414"/>
      <c r="T146" s="414"/>
      <c r="U146" s="415"/>
      <c r="V146" s="416">
        <f>'CARGA DE HORAS LABORADAS'!P39</f>
        <v>6336</v>
      </c>
      <c r="W146" s="416"/>
      <c r="X146" s="416"/>
      <c r="Y146" s="416"/>
      <c r="Z146" s="416"/>
      <c r="AA146" s="416"/>
      <c r="AB146" s="417"/>
      <c r="AC146" s="416">
        <f>'CARGA DE HORAS LABORADAS'!AC39</f>
        <v>0</v>
      </c>
      <c r="AD146" s="416"/>
      <c r="AE146" s="416"/>
      <c r="AF146" s="416"/>
      <c r="AG146" s="416"/>
      <c r="AH146" s="417"/>
      <c r="AI146" s="80"/>
      <c r="AJ146" s="80"/>
      <c r="AK146" s="80"/>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0"/>
      <c r="BH146" s="89"/>
      <c r="BI146" s="89"/>
      <c r="BJ146" s="89"/>
      <c r="BK146" s="80"/>
      <c r="BL146" s="80"/>
      <c r="BM146" s="80"/>
      <c r="BN146" s="80"/>
      <c r="BO146" s="80"/>
      <c r="BP146" s="80"/>
      <c r="BQ146" s="80"/>
      <c r="BR146" s="80"/>
      <c r="BS146" s="80"/>
      <c r="BT146" s="80"/>
      <c r="BU146" s="80"/>
      <c r="BV146" s="80"/>
      <c r="BW146" s="80"/>
      <c r="BX146" s="80"/>
      <c r="BY146" s="80"/>
      <c r="BZ146" s="80"/>
      <c r="CA146" s="80"/>
    </row>
    <row r="147" spans="2:79" ht="18" customHeight="1" x14ac:dyDescent="0.25">
      <c r="B147" s="90" t="str">
        <f>'PLAN DE CARGOS'!B40:P40</f>
        <v>Conductor</v>
      </c>
      <c r="C147" s="91"/>
      <c r="D147" s="91"/>
      <c r="E147" s="91"/>
      <c r="F147" s="91"/>
      <c r="G147" s="91"/>
      <c r="H147" s="91"/>
      <c r="I147" s="91"/>
      <c r="J147" s="91"/>
      <c r="K147" s="91"/>
      <c r="L147" s="91"/>
      <c r="M147" s="91"/>
      <c r="N147" s="91"/>
      <c r="O147" s="92"/>
      <c r="P147" s="413">
        <f>SUMIF($AK$34:$AK$127,"=Conductor",BC34:BF127)</f>
        <v>266</v>
      </c>
      <c r="Q147" s="414"/>
      <c r="R147" s="414"/>
      <c r="S147" s="414"/>
      <c r="T147" s="414"/>
      <c r="U147" s="415"/>
      <c r="V147" s="416">
        <f>'CARGA DE HORAS LABORADAS'!P40</f>
        <v>6336</v>
      </c>
      <c r="W147" s="416"/>
      <c r="X147" s="416"/>
      <c r="Y147" s="416"/>
      <c r="Z147" s="416"/>
      <c r="AA147" s="416"/>
      <c r="AB147" s="417"/>
      <c r="AC147" s="416">
        <f>'CARGA DE HORAS LABORADAS'!AC40</f>
        <v>0</v>
      </c>
      <c r="AD147" s="416"/>
      <c r="AE147" s="416"/>
      <c r="AF147" s="416"/>
      <c r="AG147" s="416"/>
      <c r="AH147" s="417"/>
      <c r="AI147" s="80"/>
      <c r="AJ147" s="80"/>
      <c r="AK147" s="80"/>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0"/>
      <c r="BH147" s="89"/>
      <c r="BI147" s="89"/>
      <c r="BJ147" s="89"/>
      <c r="BK147" s="80"/>
      <c r="BL147" s="80"/>
      <c r="BM147" s="80"/>
      <c r="BN147" s="80"/>
      <c r="BO147" s="80"/>
      <c r="BP147" s="80"/>
      <c r="BQ147" s="80"/>
      <c r="BR147" s="80"/>
      <c r="BS147" s="80"/>
      <c r="BT147" s="80"/>
      <c r="BU147" s="80"/>
      <c r="BV147" s="80"/>
      <c r="BW147" s="80"/>
      <c r="BX147" s="80"/>
      <c r="BY147" s="80"/>
      <c r="BZ147" s="80"/>
      <c r="CA147" s="80"/>
    </row>
    <row r="148" spans="2:79" ht="18" customHeight="1" x14ac:dyDescent="0.25">
      <c r="B148" s="90" t="str">
        <f>'PLAN DE CARGOS'!B41:P41</f>
        <v>Enfermera</v>
      </c>
      <c r="C148" s="91"/>
      <c r="D148" s="91"/>
      <c r="E148" s="91"/>
      <c r="F148" s="91"/>
      <c r="G148" s="91"/>
      <c r="H148" s="91"/>
      <c r="I148" s="91"/>
      <c r="J148" s="91"/>
      <c r="K148" s="91"/>
      <c r="L148" s="91"/>
      <c r="M148" s="91"/>
      <c r="N148" s="91"/>
      <c r="O148" s="92"/>
      <c r="P148" s="413">
        <f>SUMIF($AK$34:$AK$127,"=Enfermera",BC34:BF127)</f>
        <v>9.5</v>
      </c>
      <c r="Q148" s="414"/>
      <c r="R148" s="414"/>
      <c r="S148" s="414"/>
      <c r="T148" s="414"/>
      <c r="U148" s="415"/>
      <c r="V148" s="416">
        <f>'CARGA DE HORAS LABORADAS'!P41</f>
        <v>4224</v>
      </c>
      <c r="W148" s="416"/>
      <c r="X148" s="416"/>
      <c r="Y148" s="416"/>
      <c r="Z148" s="416"/>
      <c r="AA148" s="416"/>
      <c r="AB148" s="417"/>
      <c r="AC148" s="416">
        <f>'CARGA DE HORAS LABORADAS'!AC41</f>
        <v>-5.0000000001091394E-3</v>
      </c>
      <c r="AD148" s="416"/>
      <c r="AE148" s="416"/>
      <c r="AF148" s="416"/>
      <c r="AG148" s="416"/>
      <c r="AH148" s="417"/>
      <c r="AI148" s="80"/>
      <c r="AJ148" s="80"/>
      <c r="AK148" s="80"/>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0"/>
      <c r="BH148" s="89"/>
      <c r="BI148" s="89"/>
      <c r="BJ148" s="89"/>
      <c r="BK148" s="80"/>
      <c r="BL148" s="80"/>
      <c r="BM148" s="80"/>
      <c r="BN148" s="80"/>
      <c r="BO148" s="80"/>
      <c r="BP148" s="80"/>
      <c r="BQ148" s="80"/>
      <c r="BR148" s="80"/>
      <c r="BS148" s="80"/>
      <c r="BT148" s="80"/>
      <c r="BU148" s="80"/>
      <c r="BV148" s="80"/>
      <c r="BW148" s="80"/>
      <c r="BX148" s="80"/>
      <c r="BY148" s="80"/>
      <c r="BZ148" s="80"/>
      <c r="CA148" s="80"/>
    </row>
    <row r="149" spans="2:79" ht="18" customHeight="1" x14ac:dyDescent="0.25">
      <c r="B149" s="90" t="str">
        <f>'PLAN DE CARGOS'!B42:P42</f>
        <v>Gerente Empresa Social del Estado</v>
      </c>
      <c r="C149" s="91"/>
      <c r="D149" s="91"/>
      <c r="E149" s="91"/>
      <c r="F149" s="91"/>
      <c r="G149" s="91"/>
      <c r="H149" s="91"/>
      <c r="I149" s="91"/>
      <c r="J149" s="91"/>
      <c r="K149" s="91"/>
      <c r="L149" s="91"/>
      <c r="M149" s="91"/>
      <c r="N149" s="91"/>
      <c r="O149" s="92"/>
      <c r="P149" s="413">
        <f>SUMIF($AK$34:$AK$127,"=Gerente Empresa Social del Estado",BC34:BF127)</f>
        <v>12.75</v>
      </c>
      <c r="Q149" s="414"/>
      <c r="R149" s="414"/>
      <c r="S149" s="414"/>
      <c r="T149" s="414"/>
      <c r="U149" s="415"/>
      <c r="V149" s="416">
        <f>'CARGA DE HORAS LABORADAS'!P42</f>
        <v>2112</v>
      </c>
      <c r="W149" s="416"/>
      <c r="X149" s="416"/>
      <c r="Y149" s="416"/>
      <c r="Z149" s="416"/>
      <c r="AA149" s="416"/>
      <c r="AB149" s="417"/>
      <c r="AC149" s="416">
        <f>'CARGA DE HORAS LABORADAS'!AC42</f>
        <v>0</v>
      </c>
      <c r="AD149" s="416"/>
      <c r="AE149" s="416"/>
      <c r="AF149" s="416"/>
      <c r="AG149" s="416"/>
      <c r="AH149" s="417"/>
      <c r="AI149" s="80"/>
      <c r="AJ149" s="80"/>
      <c r="AK149" s="80"/>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0"/>
      <c r="BH149" s="89"/>
      <c r="BI149" s="89"/>
      <c r="BJ149" s="89"/>
      <c r="BK149" s="80"/>
      <c r="BL149" s="80"/>
      <c r="BM149" s="80"/>
      <c r="BN149" s="80"/>
      <c r="BO149" s="80"/>
      <c r="BP149" s="80"/>
      <c r="BQ149" s="80"/>
      <c r="BR149" s="80"/>
      <c r="BS149" s="80"/>
      <c r="BT149" s="80"/>
      <c r="BU149" s="80"/>
      <c r="BV149" s="80"/>
      <c r="BW149" s="80"/>
      <c r="BX149" s="80"/>
      <c r="BY149" s="80"/>
      <c r="BZ149" s="80"/>
      <c r="CA149" s="80"/>
    </row>
    <row r="150" spans="2:79" ht="18" customHeight="1" x14ac:dyDescent="0.25">
      <c r="B150" s="90" t="str">
        <f>'PLAN DE CARGOS'!B43:P43</f>
        <v>Médico General</v>
      </c>
      <c r="C150" s="91"/>
      <c r="D150" s="91"/>
      <c r="E150" s="91"/>
      <c r="F150" s="91"/>
      <c r="G150" s="91"/>
      <c r="H150" s="91"/>
      <c r="I150" s="91"/>
      <c r="J150" s="91"/>
      <c r="K150" s="91"/>
      <c r="L150" s="91"/>
      <c r="M150" s="91"/>
      <c r="N150" s="91"/>
      <c r="O150" s="92"/>
      <c r="P150" s="413">
        <f>SUMIF($AK$34:$AK$127,"=Médico General",BC34:BF127)</f>
        <v>4.75</v>
      </c>
      <c r="Q150" s="414"/>
      <c r="R150" s="414"/>
      <c r="S150" s="414"/>
      <c r="T150" s="414"/>
      <c r="U150" s="415"/>
      <c r="V150" s="416">
        <f>'CARGA DE HORAS LABORADAS'!P43</f>
        <v>19008</v>
      </c>
      <c r="W150" s="416"/>
      <c r="X150" s="416"/>
      <c r="Y150" s="416"/>
      <c r="Z150" s="416"/>
      <c r="AA150" s="416"/>
      <c r="AB150" s="417"/>
      <c r="AC150" s="416">
        <f>'CARGA DE HORAS LABORADAS'!AC43</f>
        <v>-6.0000000012223609E-3</v>
      </c>
      <c r="AD150" s="416"/>
      <c r="AE150" s="416"/>
      <c r="AF150" s="416"/>
      <c r="AG150" s="416"/>
      <c r="AH150" s="417"/>
      <c r="AI150" s="80"/>
      <c r="AJ150" s="80"/>
      <c r="AK150" s="80"/>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0"/>
      <c r="BH150" s="89"/>
      <c r="BI150" s="89"/>
      <c r="BJ150" s="89"/>
      <c r="BK150" s="80"/>
      <c r="BL150" s="80"/>
      <c r="BM150" s="80"/>
      <c r="BN150" s="80"/>
      <c r="BO150" s="80"/>
      <c r="BP150" s="80"/>
      <c r="BQ150" s="80"/>
      <c r="BR150" s="80"/>
      <c r="BS150" s="80"/>
      <c r="BT150" s="80"/>
      <c r="BU150" s="80"/>
      <c r="BV150" s="80"/>
      <c r="BW150" s="80"/>
      <c r="BX150" s="80"/>
      <c r="BY150" s="80"/>
      <c r="BZ150" s="80"/>
      <c r="CA150" s="80"/>
    </row>
    <row r="151" spans="2:79" ht="18" customHeight="1" x14ac:dyDescent="0.25">
      <c r="B151" s="90" t="str">
        <f>'PLAN DE CARGOS'!B44:P44</f>
        <v>Odontóloga</v>
      </c>
      <c r="C151" s="91"/>
      <c r="D151" s="91"/>
      <c r="E151" s="91"/>
      <c r="F151" s="91"/>
      <c r="G151" s="91"/>
      <c r="H151" s="91"/>
      <c r="I151" s="91"/>
      <c r="J151" s="91"/>
      <c r="K151" s="91"/>
      <c r="L151" s="91"/>
      <c r="M151" s="91"/>
      <c r="N151" s="91"/>
      <c r="O151" s="92"/>
      <c r="P151" s="413">
        <f>SUMIF($AK$34:$AK$127,"=Odontóloga",BC34:BF127)</f>
        <v>4.75</v>
      </c>
      <c r="Q151" s="414"/>
      <c r="R151" s="414"/>
      <c r="S151" s="414"/>
      <c r="T151" s="414"/>
      <c r="U151" s="415"/>
      <c r="V151" s="416">
        <f>'CARGA DE HORAS LABORADAS'!P44</f>
        <v>2112</v>
      </c>
      <c r="W151" s="416"/>
      <c r="X151" s="416"/>
      <c r="Y151" s="416"/>
      <c r="Z151" s="416"/>
      <c r="AA151" s="416"/>
      <c r="AB151" s="417"/>
      <c r="AC151" s="416">
        <f>'CARGA DE HORAS LABORADAS'!AC44</f>
        <v>-5.0000000001091394E-3</v>
      </c>
      <c r="AD151" s="416"/>
      <c r="AE151" s="416"/>
      <c r="AF151" s="416"/>
      <c r="AG151" s="416"/>
      <c r="AH151" s="417"/>
      <c r="AI151" s="80"/>
      <c r="AJ151" s="80"/>
      <c r="AK151" s="80"/>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0"/>
      <c r="BH151" s="89"/>
      <c r="BI151" s="89"/>
      <c r="BJ151" s="89"/>
      <c r="BK151" s="80"/>
      <c r="BL151" s="80"/>
      <c r="BM151" s="80"/>
      <c r="BN151" s="80"/>
      <c r="BO151" s="80"/>
      <c r="BP151" s="80"/>
      <c r="BQ151" s="80"/>
      <c r="BR151" s="80"/>
      <c r="BS151" s="80"/>
      <c r="BT151" s="80"/>
      <c r="BU151" s="80"/>
      <c r="BV151" s="80"/>
      <c r="BW151" s="80"/>
      <c r="BX151" s="80"/>
      <c r="BY151" s="80"/>
      <c r="BZ151" s="80"/>
      <c r="CA151" s="80"/>
    </row>
    <row r="152" spans="2:79" ht="18" customHeight="1" x14ac:dyDescent="0.25">
      <c r="B152" s="90" t="str">
        <f>'PLAN DE CARGOS'!B45:P45</f>
        <v>Operario (Mantenimiento)</v>
      </c>
      <c r="C152" s="91"/>
      <c r="D152" s="91"/>
      <c r="E152" s="91"/>
      <c r="F152" s="91"/>
      <c r="G152" s="91"/>
      <c r="H152" s="91"/>
      <c r="I152" s="91"/>
      <c r="J152" s="91"/>
      <c r="K152" s="91"/>
      <c r="L152" s="91"/>
      <c r="M152" s="91"/>
      <c r="N152" s="91"/>
      <c r="O152" s="92"/>
      <c r="P152" s="413">
        <f>SUMIF($AK$34:$AK$127,"=Operario (Mantenimiento)",BC34:BF127)</f>
        <v>1914.13</v>
      </c>
      <c r="Q152" s="414"/>
      <c r="R152" s="414"/>
      <c r="S152" s="414"/>
      <c r="T152" s="414"/>
      <c r="U152" s="415"/>
      <c r="V152" s="416">
        <f>'CARGA DE HORAS LABORADAS'!P45</f>
        <v>2112</v>
      </c>
      <c r="W152" s="416"/>
      <c r="X152" s="416"/>
      <c r="Y152" s="416"/>
      <c r="Z152" s="416"/>
      <c r="AA152" s="416"/>
      <c r="AB152" s="417"/>
      <c r="AC152" s="416">
        <f>'CARGA DE HORAS LABORADAS'!AC45</f>
        <v>0</v>
      </c>
      <c r="AD152" s="416"/>
      <c r="AE152" s="416"/>
      <c r="AF152" s="416"/>
      <c r="AG152" s="416"/>
      <c r="AH152" s="417"/>
      <c r="AI152" s="80"/>
      <c r="AJ152" s="80"/>
      <c r="AK152" s="80"/>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0"/>
      <c r="BH152" s="89"/>
      <c r="BI152" s="89"/>
      <c r="BJ152" s="89"/>
      <c r="BK152" s="80"/>
      <c r="BL152" s="80"/>
      <c r="BM152" s="80"/>
      <c r="BN152" s="80"/>
      <c r="BO152" s="80"/>
      <c r="BP152" s="80"/>
      <c r="BQ152" s="80"/>
      <c r="BR152" s="80"/>
      <c r="BS152" s="80"/>
      <c r="BT152" s="80"/>
      <c r="BU152" s="80"/>
      <c r="BV152" s="80"/>
      <c r="BW152" s="80"/>
      <c r="BX152" s="80"/>
      <c r="BY152" s="80"/>
      <c r="BZ152" s="80"/>
      <c r="CA152" s="80"/>
    </row>
    <row r="153" spans="2:79" ht="18" customHeight="1" x14ac:dyDescent="0.25">
      <c r="B153" s="90" t="str">
        <f>'PLAN DE CARGOS'!B46:P46</f>
        <v>Profesional Universitario Área Salud (Bacterióloga)</v>
      </c>
      <c r="C153" s="91"/>
      <c r="D153" s="91"/>
      <c r="E153" s="91"/>
      <c r="F153" s="91"/>
      <c r="G153" s="91"/>
      <c r="H153" s="91"/>
      <c r="I153" s="91"/>
      <c r="J153" s="91"/>
      <c r="K153" s="91"/>
      <c r="L153" s="91"/>
      <c r="M153" s="91"/>
      <c r="N153" s="91"/>
      <c r="O153" s="92"/>
      <c r="P153" s="413">
        <f>SUMIF($AK$34:$AK$127,"=Profesional Universitario Área Salud (Bacterióloga)",BC34:BF127)</f>
        <v>4.75</v>
      </c>
      <c r="Q153" s="414"/>
      <c r="R153" s="414"/>
      <c r="S153" s="414"/>
      <c r="T153" s="414"/>
      <c r="U153" s="415"/>
      <c r="V153" s="416">
        <f>'CARGA DE HORAS LABORADAS'!P46</f>
        <v>2112</v>
      </c>
      <c r="W153" s="416"/>
      <c r="X153" s="416"/>
      <c r="Y153" s="416"/>
      <c r="Z153" s="416"/>
      <c r="AA153" s="416"/>
      <c r="AB153" s="417"/>
      <c r="AC153" s="416">
        <f>'CARGA DE HORAS LABORADAS'!AC46</f>
        <v>0</v>
      </c>
      <c r="AD153" s="416"/>
      <c r="AE153" s="416"/>
      <c r="AF153" s="416"/>
      <c r="AG153" s="416"/>
      <c r="AH153" s="417"/>
      <c r="AI153" s="80"/>
      <c r="AJ153" s="80"/>
      <c r="AK153" s="80"/>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0"/>
      <c r="BH153" s="89"/>
      <c r="BI153" s="89"/>
      <c r="BJ153" s="89"/>
      <c r="BK153" s="80"/>
      <c r="BL153" s="80"/>
      <c r="BM153" s="80"/>
      <c r="BN153" s="80"/>
      <c r="BO153" s="80"/>
      <c r="BP153" s="80"/>
      <c r="BQ153" s="80"/>
      <c r="BR153" s="80"/>
      <c r="BS153" s="80"/>
      <c r="BT153" s="80"/>
      <c r="BU153" s="80"/>
      <c r="BV153" s="80"/>
      <c r="BW153" s="80"/>
      <c r="BX153" s="80"/>
      <c r="BY153" s="80"/>
      <c r="BZ153" s="80"/>
      <c r="CA153" s="80"/>
    </row>
    <row r="154" spans="2:79" ht="18" customHeight="1" x14ac:dyDescent="0.25">
      <c r="B154" s="90" t="str">
        <f>'PLAN DE CARGOS'!B47:P47</f>
        <v>Representante ASOUS en la Junta Directiva</v>
      </c>
      <c r="C154" s="91"/>
      <c r="D154" s="91"/>
      <c r="E154" s="91"/>
      <c r="F154" s="91"/>
      <c r="G154" s="91"/>
      <c r="H154" s="91"/>
      <c r="I154" s="91"/>
      <c r="J154" s="91"/>
      <c r="K154" s="91"/>
      <c r="L154" s="91"/>
      <c r="M154" s="91"/>
      <c r="N154" s="91"/>
      <c r="O154" s="92"/>
      <c r="P154" s="413">
        <f>SUMIF($AK$34:$AK$127,"=Representante ASOUS en la Junta Directiva",BC34:BF127)</f>
        <v>0</v>
      </c>
      <c r="Q154" s="414"/>
      <c r="R154" s="414"/>
      <c r="S154" s="414"/>
      <c r="T154" s="414"/>
      <c r="U154" s="415"/>
      <c r="V154" s="416">
        <f>'CARGA DE HORAS LABORADAS'!P47</f>
        <v>30</v>
      </c>
      <c r="W154" s="416"/>
      <c r="X154" s="416"/>
      <c r="Y154" s="416"/>
      <c r="Z154" s="416"/>
      <c r="AA154" s="416"/>
      <c r="AB154" s="417"/>
      <c r="AC154" s="416">
        <f>'CARGA DE HORAS LABORADAS'!AC47</f>
        <v>-4.75</v>
      </c>
      <c r="AD154" s="416"/>
      <c r="AE154" s="416"/>
      <c r="AF154" s="416"/>
      <c r="AG154" s="416"/>
      <c r="AH154" s="417"/>
      <c r="AI154" s="80"/>
      <c r="AJ154" s="80"/>
      <c r="AK154" s="80"/>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0"/>
      <c r="BH154" s="89"/>
      <c r="BI154" s="89"/>
      <c r="BJ154" s="89"/>
      <c r="BK154" s="80"/>
      <c r="BL154" s="80"/>
      <c r="BM154" s="80"/>
      <c r="BN154" s="80"/>
      <c r="BO154" s="80"/>
      <c r="BP154" s="80"/>
      <c r="BQ154" s="80"/>
      <c r="BR154" s="80"/>
      <c r="BS154" s="80"/>
      <c r="BT154" s="80"/>
      <c r="BU154" s="80"/>
      <c r="BV154" s="80"/>
      <c r="BW154" s="80"/>
      <c r="BX154" s="80"/>
      <c r="BY154" s="80"/>
      <c r="BZ154" s="80"/>
      <c r="CA154" s="80"/>
    </row>
    <row r="155" spans="2:79" ht="18" customHeight="1" x14ac:dyDescent="0.25">
      <c r="B155" s="90" t="str">
        <f>'PLAN DE CARGOS'!B48:P48</f>
        <v>Secretaria</v>
      </c>
      <c r="C155" s="91"/>
      <c r="D155" s="91"/>
      <c r="E155" s="91"/>
      <c r="F155" s="91"/>
      <c r="G155" s="91"/>
      <c r="H155" s="91"/>
      <c r="I155" s="91"/>
      <c r="J155" s="91"/>
      <c r="K155" s="91"/>
      <c r="L155" s="91"/>
      <c r="M155" s="91"/>
      <c r="N155" s="91"/>
      <c r="O155" s="92"/>
      <c r="P155" s="413">
        <f>SUMIF($AK$34:$AK$127,"=Secretaria",BC34:BF127)</f>
        <v>4.75</v>
      </c>
      <c r="Q155" s="414"/>
      <c r="R155" s="414"/>
      <c r="S155" s="414"/>
      <c r="T155" s="414"/>
      <c r="U155" s="415"/>
      <c r="V155" s="416">
        <f>'CARGA DE HORAS LABORADAS'!P48</f>
        <v>2112</v>
      </c>
      <c r="W155" s="416"/>
      <c r="X155" s="416"/>
      <c r="Y155" s="416"/>
      <c r="Z155" s="416"/>
      <c r="AA155" s="416"/>
      <c r="AB155" s="417"/>
      <c r="AC155" s="416">
        <f>'CARGA DE HORAS LABORADAS'!AC48</f>
        <v>0</v>
      </c>
      <c r="AD155" s="416"/>
      <c r="AE155" s="416"/>
      <c r="AF155" s="416"/>
      <c r="AG155" s="416"/>
      <c r="AH155" s="417"/>
      <c r="AI155" s="80"/>
      <c r="AJ155" s="80"/>
      <c r="AK155" s="80"/>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0"/>
      <c r="BH155" s="89"/>
      <c r="BI155" s="89"/>
      <c r="BJ155" s="89"/>
      <c r="BK155" s="80"/>
      <c r="BL155" s="80"/>
      <c r="BM155" s="80"/>
      <c r="BN155" s="80"/>
      <c r="BO155" s="80"/>
      <c r="BP155" s="80"/>
      <c r="BQ155" s="80"/>
      <c r="BR155" s="80"/>
      <c r="BS155" s="80"/>
      <c r="BT155" s="80"/>
      <c r="BU155" s="80"/>
      <c r="BV155" s="80"/>
      <c r="BW155" s="80"/>
      <c r="BX155" s="80"/>
      <c r="BY155" s="80"/>
      <c r="BZ155" s="80"/>
      <c r="CA155" s="80"/>
    </row>
    <row r="156" spans="2:79" ht="18" customHeight="1" x14ac:dyDescent="0.25">
      <c r="B156" s="90" t="str">
        <f>'PLAN DE CARGOS'!B49:P49</f>
        <v>Subgerente Administrativa</v>
      </c>
      <c r="C156" s="91"/>
      <c r="D156" s="91"/>
      <c r="E156" s="91"/>
      <c r="F156" s="91"/>
      <c r="G156" s="91"/>
      <c r="H156" s="91"/>
      <c r="I156" s="91"/>
      <c r="J156" s="91"/>
      <c r="K156" s="91"/>
      <c r="L156" s="91"/>
      <c r="M156" s="91"/>
      <c r="N156" s="91"/>
      <c r="O156" s="92"/>
      <c r="P156" s="413">
        <f>SUMIF($AK$34:$AK$127,"=Subgerente Administrativa",BC34:BF127)</f>
        <v>48.75</v>
      </c>
      <c r="Q156" s="414"/>
      <c r="R156" s="414"/>
      <c r="S156" s="414"/>
      <c r="T156" s="414"/>
      <c r="U156" s="415"/>
      <c r="V156" s="416">
        <f>'CARGA DE HORAS LABORADAS'!P49</f>
        <v>2112</v>
      </c>
      <c r="W156" s="416"/>
      <c r="X156" s="416"/>
      <c r="Y156" s="416"/>
      <c r="Z156" s="416"/>
      <c r="AA156" s="416"/>
      <c r="AB156" s="417"/>
      <c r="AC156" s="416">
        <f>'CARGA DE HORAS LABORADAS'!AC49</f>
        <v>-5.0000000001091394E-3</v>
      </c>
      <c r="AD156" s="416"/>
      <c r="AE156" s="416"/>
      <c r="AF156" s="416"/>
      <c r="AG156" s="416"/>
      <c r="AH156" s="417"/>
      <c r="AI156" s="80"/>
      <c r="AJ156" s="80"/>
      <c r="AK156" s="80"/>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0"/>
      <c r="BH156" s="89"/>
      <c r="BI156" s="89"/>
      <c r="BJ156" s="89"/>
      <c r="BK156" s="80"/>
      <c r="BL156" s="80"/>
      <c r="BM156" s="80"/>
      <c r="BN156" s="80"/>
      <c r="BO156" s="80"/>
      <c r="BP156" s="80"/>
      <c r="BQ156" s="80"/>
      <c r="BR156" s="80"/>
      <c r="BS156" s="80"/>
      <c r="BT156" s="80"/>
      <c r="BU156" s="80"/>
      <c r="BV156" s="80"/>
      <c r="BW156" s="80"/>
      <c r="BX156" s="80"/>
      <c r="BY156" s="80"/>
      <c r="BZ156" s="80"/>
      <c r="CA156" s="80"/>
    </row>
    <row r="157" spans="2:79" ht="18" customHeight="1" x14ac:dyDescent="0.25">
      <c r="B157" s="90" t="str">
        <f>'PLAN DE CARGOS'!B50:P50</f>
        <v>Subgerente Atención al Usuario</v>
      </c>
      <c r="C157" s="91"/>
      <c r="D157" s="91"/>
      <c r="E157" s="91"/>
      <c r="F157" s="91"/>
      <c r="G157" s="91"/>
      <c r="H157" s="91"/>
      <c r="I157" s="91"/>
      <c r="J157" s="91"/>
      <c r="K157" s="91"/>
      <c r="L157" s="91"/>
      <c r="M157" s="91"/>
      <c r="N157" s="91"/>
      <c r="O157" s="92"/>
      <c r="P157" s="413">
        <f>SUMIF($AK$34:$AK$127,"=Subgerente Atención al Usuario",BC34:BF127)</f>
        <v>4.75</v>
      </c>
      <c r="Q157" s="414"/>
      <c r="R157" s="414"/>
      <c r="S157" s="414"/>
      <c r="T157" s="414"/>
      <c r="U157" s="415"/>
      <c r="V157" s="416">
        <f>'CARGA DE HORAS LABORADAS'!P50</f>
        <v>2112</v>
      </c>
      <c r="W157" s="416"/>
      <c r="X157" s="416"/>
      <c r="Y157" s="416"/>
      <c r="Z157" s="416"/>
      <c r="AA157" s="416"/>
      <c r="AB157" s="417"/>
      <c r="AC157" s="416">
        <f>'CARGA DE HORAS LABORADAS'!AC50</f>
        <v>-5.0000000001091394E-3</v>
      </c>
      <c r="AD157" s="416"/>
      <c r="AE157" s="416"/>
      <c r="AF157" s="416"/>
      <c r="AG157" s="416"/>
      <c r="AH157" s="417"/>
      <c r="AI157" s="80"/>
      <c r="AJ157" s="80"/>
      <c r="AK157" s="80"/>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0"/>
      <c r="BH157" s="89"/>
      <c r="BI157" s="89"/>
      <c r="BJ157" s="89"/>
      <c r="BK157" s="80"/>
      <c r="BL157" s="80"/>
      <c r="BM157" s="80"/>
      <c r="BN157" s="80"/>
      <c r="BO157" s="80"/>
      <c r="BP157" s="80"/>
      <c r="BQ157" s="80"/>
      <c r="BR157" s="80"/>
      <c r="BS157" s="80"/>
      <c r="BT157" s="80"/>
      <c r="BU157" s="80"/>
      <c r="BV157" s="80"/>
      <c r="BW157" s="80"/>
      <c r="BX157" s="80"/>
      <c r="BY157" s="80"/>
      <c r="BZ157" s="80"/>
      <c r="CA157" s="80"/>
    </row>
    <row r="158" spans="2:79" ht="18" customHeight="1" x14ac:dyDescent="0.25">
      <c r="B158" s="90" t="str">
        <f>'PLAN DE CARGOS'!B51:P51</f>
        <v>Técnico Área Salud (Farmacia)</v>
      </c>
      <c r="C158" s="91"/>
      <c r="D158" s="91"/>
      <c r="E158" s="91"/>
      <c r="F158" s="91"/>
      <c r="G158" s="91"/>
      <c r="H158" s="91"/>
      <c r="I158" s="91"/>
      <c r="J158" s="91"/>
      <c r="K158" s="91"/>
      <c r="L158" s="91"/>
      <c r="M158" s="91"/>
      <c r="N158" s="91"/>
      <c r="O158" s="92"/>
      <c r="P158" s="413">
        <f>SUMIF($AK$34:$AK$127,"=Técnico Área Salud (Farmacia)",BC34:BF127)</f>
        <v>4.75</v>
      </c>
      <c r="Q158" s="414"/>
      <c r="R158" s="414"/>
      <c r="S158" s="414"/>
      <c r="T158" s="414"/>
      <c r="U158" s="415"/>
      <c r="V158" s="416">
        <f>'CARGA DE HORAS LABORADAS'!P51</f>
        <v>2112</v>
      </c>
      <c r="W158" s="416"/>
      <c r="X158" s="416"/>
      <c r="Y158" s="416"/>
      <c r="Z158" s="416"/>
      <c r="AA158" s="416"/>
      <c r="AB158" s="417"/>
      <c r="AC158" s="416">
        <f>'CARGA DE HORAS LABORADAS'!AC51</f>
        <v>-5.0000000001091394E-3</v>
      </c>
      <c r="AD158" s="416"/>
      <c r="AE158" s="416"/>
      <c r="AF158" s="416"/>
      <c r="AG158" s="416"/>
      <c r="AH158" s="417"/>
      <c r="AI158" s="80"/>
      <c r="AJ158" s="80"/>
      <c r="AK158" s="80"/>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0"/>
      <c r="BH158" s="89"/>
      <c r="BI158" s="89"/>
      <c r="BJ158" s="89"/>
      <c r="BK158" s="80"/>
      <c r="BL158" s="80"/>
      <c r="BM158" s="80"/>
      <c r="BN158" s="80"/>
      <c r="BO158" s="80"/>
      <c r="BP158" s="80"/>
      <c r="BQ158" s="80"/>
      <c r="BR158" s="80"/>
      <c r="BS158" s="80"/>
      <c r="BT158" s="80"/>
      <c r="BU158" s="80"/>
      <c r="BV158" s="80"/>
      <c r="BW158" s="80"/>
      <c r="BX158" s="80"/>
      <c r="BY158" s="80"/>
      <c r="BZ158" s="80"/>
      <c r="CA158" s="80"/>
    </row>
    <row r="159" spans="2:79" ht="18" customHeight="1" x14ac:dyDescent="0.25">
      <c r="B159" s="90" t="str">
        <f>'PLAN DE CARGOS'!B52:P52</f>
        <v>Técnico Área Salud (Rayos X)</v>
      </c>
      <c r="C159" s="91"/>
      <c r="D159" s="91"/>
      <c r="E159" s="91"/>
      <c r="F159" s="91"/>
      <c r="G159" s="91"/>
      <c r="H159" s="91"/>
      <c r="I159" s="91"/>
      <c r="J159" s="91"/>
      <c r="K159" s="91"/>
      <c r="L159" s="91"/>
      <c r="M159" s="91"/>
      <c r="N159" s="91"/>
      <c r="O159" s="92"/>
      <c r="P159" s="413">
        <f>SUMIF($AK$34:$AK$127,"=Técnico Área Salud (Rayos X)",BC34:BF127)</f>
        <v>0</v>
      </c>
      <c r="Q159" s="414"/>
      <c r="R159" s="414"/>
      <c r="S159" s="414"/>
      <c r="T159" s="414"/>
      <c r="U159" s="415"/>
      <c r="V159" s="416">
        <f>'CARGA DE HORAS LABORADAS'!P52</f>
        <v>2112</v>
      </c>
      <c r="W159" s="416"/>
      <c r="X159" s="416"/>
      <c r="Y159" s="416"/>
      <c r="Z159" s="416"/>
      <c r="AA159" s="416"/>
      <c r="AB159" s="417"/>
      <c r="AC159" s="416">
        <f>'CARGA DE HORAS LABORADAS'!AC52</f>
        <v>0</v>
      </c>
      <c r="AD159" s="416"/>
      <c r="AE159" s="416"/>
      <c r="AF159" s="416"/>
      <c r="AG159" s="416"/>
      <c r="AH159" s="417"/>
      <c r="AI159" s="80"/>
      <c r="AJ159" s="80"/>
      <c r="AK159" s="80"/>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0"/>
      <c r="BH159" s="89"/>
      <c r="BI159" s="89"/>
      <c r="BJ159" s="89"/>
      <c r="BK159" s="80"/>
      <c r="BL159" s="80"/>
      <c r="BM159" s="80"/>
      <c r="BN159" s="80"/>
      <c r="BO159" s="80"/>
      <c r="BP159" s="80"/>
      <c r="BQ159" s="80"/>
      <c r="BR159" s="80"/>
      <c r="BS159" s="80"/>
      <c r="BT159" s="80"/>
      <c r="BU159" s="80"/>
      <c r="BV159" s="80"/>
      <c r="BW159" s="80"/>
      <c r="BX159" s="80"/>
      <c r="BY159" s="80"/>
      <c r="BZ159" s="80"/>
      <c r="CA159" s="80"/>
    </row>
    <row r="160" spans="2:79" ht="18" customHeight="1" thickBot="1" x14ac:dyDescent="0.3">
      <c r="B160" s="93" t="str">
        <f>'PLAN DE CARGOS'!B53:P53</f>
        <v>Técnico Área Salud (Vacunador)</v>
      </c>
      <c r="C160" s="94"/>
      <c r="D160" s="94"/>
      <c r="E160" s="94"/>
      <c r="F160" s="94"/>
      <c r="G160" s="94"/>
      <c r="H160" s="94"/>
      <c r="I160" s="94"/>
      <c r="J160" s="94"/>
      <c r="K160" s="94"/>
      <c r="L160" s="94"/>
      <c r="M160" s="94"/>
      <c r="N160" s="94"/>
      <c r="O160" s="95"/>
      <c r="P160" s="426">
        <f>SUMIF($AK$34:$AK$127,"=Técnico Área salud (Vacunador)",BC34:BF127)</f>
        <v>0</v>
      </c>
      <c r="Q160" s="427"/>
      <c r="R160" s="427"/>
      <c r="S160" s="427"/>
      <c r="T160" s="427"/>
      <c r="U160" s="428"/>
      <c r="V160" s="429">
        <f>'CARGA DE HORAS LABORADAS'!P53</f>
        <v>2112</v>
      </c>
      <c r="W160" s="429"/>
      <c r="X160" s="429"/>
      <c r="Y160" s="429"/>
      <c r="Z160" s="429"/>
      <c r="AA160" s="429"/>
      <c r="AB160" s="430"/>
      <c r="AC160" s="429">
        <f>'CARGA DE HORAS LABORADAS'!AC53</f>
        <v>0</v>
      </c>
      <c r="AD160" s="429"/>
      <c r="AE160" s="429"/>
      <c r="AF160" s="429"/>
      <c r="AG160" s="429"/>
      <c r="AH160" s="430"/>
      <c r="AI160" s="80"/>
      <c r="AJ160" s="80"/>
      <c r="AK160" s="80"/>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0"/>
      <c r="BH160" s="89"/>
      <c r="BI160" s="89"/>
      <c r="BJ160" s="89"/>
      <c r="BK160" s="80"/>
      <c r="BL160" s="80"/>
      <c r="BM160" s="80"/>
      <c r="BN160" s="80"/>
      <c r="BO160" s="80"/>
      <c r="BP160" s="80"/>
      <c r="BQ160" s="80"/>
      <c r="BR160" s="80"/>
      <c r="BS160" s="80"/>
      <c r="BT160" s="80"/>
      <c r="BU160" s="80"/>
      <c r="BV160" s="80"/>
      <c r="BW160" s="80"/>
      <c r="BX160" s="80"/>
      <c r="BY160" s="80"/>
      <c r="BZ160" s="80"/>
      <c r="CA160" s="80"/>
    </row>
    <row r="161" spans="35:79" ht="18" customHeight="1" x14ac:dyDescent="0.25">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1"/>
      <c r="BH161" s="81"/>
      <c r="BI161" s="81"/>
      <c r="BJ161" s="81"/>
      <c r="BK161" s="80"/>
      <c r="BL161" s="80"/>
      <c r="BM161" s="80"/>
      <c r="BN161" s="80"/>
      <c r="BO161" s="80"/>
      <c r="BP161" s="80"/>
      <c r="BQ161" s="80"/>
      <c r="BR161" s="80"/>
      <c r="BS161" s="80"/>
      <c r="BT161" s="80"/>
      <c r="BU161" s="80"/>
      <c r="BV161" s="80"/>
      <c r="BW161" s="80"/>
      <c r="BX161" s="80"/>
      <c r="BY161" s="80"/>
      <c r="BZ161" s="80"/>
      <c r="CA161" s="80"/>
    </row>
    <row r="162" spans="35:79" ht="18" customHeight="1" x14ac:dyDescent="0.25">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1"/>
      <c r="BH162" s="81"/>
      <c r="BI162" s="81"/>
      <c r="BJ162" s="81"/>
      <c r="BK162" s="80"/>
      <c r="BL162" s="80"/>
      <c r="BM162" s="80"/>
      <c r="BN162" s="80"/>
      <c r="BO162" s="80"/>
      <c r="BP162" s="80"/>
      <c r="BQ162" s="80"/>
      <c r="BR162" s="80"/>
      <c r="BS162" s="80"/>
      <c r="BT162" s="80"/>
      <c r="BU162" s="80"/>
      <c r="BV162" s="80"/>
      <c r="BW162" s="80"/>
      <c r="BX162" s="80"/>
      <c r="BY162" s="80"/>
      <c r="BZ162" s="80"/>
      <c r="CA162" s="80"/>
    </row>
    <row r="163" spans="35:79" ht="18" customHeight="1" x14ac:dyDescent="0.25">
      <c r="AI163" s="80"/>
      <c r="AJ163" s="80"/>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1"/>
      <c r="BH163" s="81"/>
      <c r="BI163" s="81"/>
      <c r="BJ163" s="81"/>
      <c r="BK163" s="80"/>
      <c r="BL163" s="80"/>
      <c r="BM163" s="80"/>
      <c r="BN163" s="80"/>
      <c r="BO163" s="80"/>
      <c r="BP163" s="80"/>
      <c r="BQ163" s="80"/>
      <c r="BR163" s="80"/>
      <c r="BS163" s="80"/>
      <c r="BT163" s="80"/>
      <c r="BU163" s="80"/>
      <c r="BV163" s="80"/>
      <c r="BW163" s="80"/>
      <c r="BX163" s="80"/>
      <c r="BY163" s="80"/>
      <c r="BZ163" s="80"/>
      <c r="CA163" s="80"/>
    </row>
    <row r="164" spans="35:79" ht="18" customHeight="1" x14ac:dyDescent="0.25">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1"/>
      <c r="BH164" s="81"/>
      <c r="BI164" s="81"/>
      <c r="BJ164" s="81"/>
      <c r="BK164" s="80"/>
      <c r="BL164" s="80"/>
      <c r="BM164" s="80"/>
      <c r="BN164" s="80"/>
      <c r="BO164" s="80"/>
      <c r="BP164" s="80"/>
      <c r="BQ164" s="80"/>
      <c r="BR164" s="80"/>
      <c r="BS164" s="80"/>
      <c r="BT164" s="80"/>
      <c r="BU164" s="80"/>
      <c r="BV164" s="80"/>
      <c r="BW164" s="80"/>
      <c r="BX164" s="80"/>
      <c r="BY164" s="80"/>
      <c r="BZ164" s="80"/>
      <c r="CA164" s="80"/>
    </row>
    <row r="165" spans="35:79" ht="18" customHeight="1" x14ac:dyDescent="0.25">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1"/>
      <c r="BH165" s="81"/>
      <c r="BI165" s="81"/>
      <c r="BJ165" s="81"/>
      <c r="BK165" s="80"/>
      <c r="BL165" s="80"/>
      <c r="BM165" s="80"/>
      <c r="BN165" s="80"/>
      <c r="BO165" s="80"/>
      <c r="BP165" s="80"/>
      <c r="BQ165" s="80"/>
      <c r="BR165" s="80"/>
      <c r="BS165" s="80"/>
      <c r="BT165" s="80"/>
      <c r="BU165" s="80"/>
      <c r="BV165" s="80"/>
      <c r="BW165" s="80"/>
      <c r="BX165" s="80"/>
      <c r="BY165" s="80"/>
      <c r="BZ165" s="80"/>
      <c r="CA165" s="80"/>
    </row>
    <row r="166" spans="35:79" ht="18" customHeight="1" x14ac:dyDescent="0.25">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1"/>
      <c r="BH166" s="81"/>
      <c r="BI166" s="81"/>
      <c r="BJ166" s="81"/>
      <c r="BK166" s="80"/>
      <c r="BL166" s="80"/>
      <c r="BM166" s="80"/>
      <c r="BN166" s="80"/>
      <c r="BO166" s="80"/>
      <c r="BP166" s="80"/>
      <c r="BQ166" s="80"/>
      <c r="BR166" s="80"/>
      <c r="BS166" s="80"/>
      <c r="BT166" s="80"/>
      <c r="BU166" s="80"/>
      <c r="BV166" s="80"/>
      <c r="BW166" s="80"/>
      <c r="BX166" s="80"/>
      <c r="BY166" s="80"/>
      <c r="BZ166" s="80"/>
      <c r="CA166" s="80"/>
    </row>
    <row r="167" spans="35:79" ht="18" customHeight="1" x14ac:dyDescent="0.25">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1"/>
      <c r="BH167" s="81"/>
      <c r="BI167" s="81"/>
      <c r="BJ167" s="81"/>
      <c r="BK167" s="80"/>
      <c r="BL167" s="80"/>
      <c r="BM167" s="80"/>
      <c r="BN167" s="80"/>
      <c r="BO167" s="80"/>
      <c r="BP167" s="80"/>
      <c r="BQ167" s="80"/>
      <c r="BR167" s="80"/>
      <c r="BS167" s="80"/>
      <c r="BT167" s="80"/>
      <c r="BU167" s="80"/>
      <c r="BV167" s="80"/>
      <c r="BW167" s="80"/>
      <c r="BX167" s="80"/>
      <c r="BY167" s="80"/>
      <c r="BZ167" s="80"/>
      <c r="CA167" s="80"/>
    </row>
    <row r="168" spans="35:79" ht="18" customHeight="1" x14ac:dyDescent="0.25">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1"/>
      <c r="BH168" s="81"/>
      <c r="BI168" s="81"/>
      <c r="BJ168" s="81"/>
      <c r="BK168" s="80"/>
      <c r="BL168" s="80"/>
      <c r="BM168" s="80"/>
      <c r="BN168" s="80"/>
      <c r="BO168" s="80"/>
      <c r="BP168" s="80"/>
      <c r="BQ168" s="80"/>
      <c r="BR168" s="80"/>
      <c r="BS168" s="80"/>
      <c r="BT168" s="80"/>
      <c r="BU168" s="80"/>
      <c r="BV168" s="80"/>
      <c r="BW168" s="80"/>
      <c r="BX168" s="80"/>
      <c r="BY168" s="80"/>
      <c r="BZ168" s="80"/>
      <c r="CA168" s="80"/>
    </row>
    <row r="169" spans="35:79" ht="18" customHeight="1" x14ac:dyDescent="0.25">
      <c r="AI169" s="80"/>
      <c r="AJ169" s="80"/>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1"/>
      <c r="BH169" s="81"/>
      <c r="BI169" s="81"/>
      <c r="BJ169" s="81"/>
      <c r="BK169" s="80"/>
      <c r="BL169" s="80"/>
      <c r="BM169" s="80"/>
      <c r="BN169" s="80"/>
      <c r="BO169" s="80"/>
      <c r="BP169" s="80"/>
      <c r="BQ169" s="80"/>
      <c r="BR169" s="80"/>
      <c r="BS169" s="80"/>
      <c r="BT169" s="80"/>
      <c r="BU169" s="80"/>
      <c r="BV169" s="80"/>
      <c r="BW169" s="80"/>
      <c r="BX169" s="80"/>
      <c r="BY169" s="80"/>
      <c r="BZ169" s="80"/>
      <c r="CA169" s="80"/>
    </row>
    <row r="170" spans="35:79" ht="18" customHeight="1" x14ac:dyDescent="0.25">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1"/>
      <c r="BH170" s="81"/>
      <c r="BI170" s="81"/>
      <c r="BJ170" s="81"/>
      <c r="BK170" s="80"/>
      <c r="BL170" s="80"/>
      <c r="BM170" s="80"/>
      <c r="BN170" s="80"/>
      <c r="BO170" s="80"/>
      <c r="BP170" s="80"/>
      <c r="BQ170" s="80"/>
      <c r="BR170" s="80"/>
      <c r="BS170" s="80"/>
      <c r="BT170" s="80"/>
      <c r="BU170" s="80"/>
      <c r="BV170" s="80"/>
      <c r="BW170" s="80"/>
      <c r="BX170" s="80"/>
      <c r="BY170" s="80"/>
      <c r="BZ170" s="80"/>
      <c r="CA170" s="80"/>
    </row>
    <row r="171" spans="35:79" ht="18" customHeight="1" x14ac:dyDescent="0.25">
      <c r="AI171" s="80"/>
      <c r="AJ171" s="80"/>
      <c r="AK171" s="80"/>
      <c r="AL171" s="80"/>
      <c r="AM171" s="80"/>
      <c r="AN171" s="80"/>
      <c r="AO171" s="80"/>
      <c r="AP171" s="80"/>
      <c r="AQ171" s="80"/>
      <c r="AR171" s="80"/>
      <c r="AS171" s="80"/>
      <c r="AT171" s="80"/>
      <c r="AU171" s="80"/>
      <c r="AV171" s="80"/>
      <c r="AW171" s="80"/>
      <c r="AX171" s="80"/>
      <c r="AY171" s="80"/>
      <c r="AZ171" s="80"/>
      <c r="BA171" s="80"/>
      <c r="BB171" s="80"/>
      <c r="BC171" s="80"/>
      <c r="BD171" s="80"/>
      <c r="BE171" s="80"/>
      <c r="BF171" s="80"/>
      <c r="BG171" s="81"/>
      <c r="BH171" s="81"/>
      <c r="BI171" s="81"/>
      <c r="BJ171" s="81"/>
      <c r="BK171" s="80"/>
      <c r="BL171" s="80"/>
      <c r="BM171" s="80"/>
      <c r="BN171" s="80"/>
      <c r="BO171" s="80"/>
      <c r="BP171" s="80"/>
      <c r="BQ171" s="80"/>
      <c r="BR171" s="80"/>
      <c r="BS171" s="80"/>
      <c r="BT171" s="80"/>
      <c r="BU171" s="80"/>
      <c r="BV171" s="80"/>
      <c r="BW171" s="80"/>
      <c r="BX171" s="80"/>
      <c r="BY171" s="80"/>
      <c r="BZ171" s="80"/>
      <c r="CA171" s="80"/>
    </row>
    <row r="172" spans="35:79" ht="18" customHeight="1" x14ac:dyDescent="0.25">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1"/>
      <c r="BH172" s="81"/>
      <c r="BI172" s="81"/>
      <c r="BJ172" s="81"/>
      <c r="BK172" s="80"/>
      <c r="BL172" s="80"/>
      <c r="BM172" s="80"/>
      <c r="BN172" s="80"/>
      <c r="BO172" s="80"/>
      <c r="BP172" s="80"/>
      <c r="BQ172" s="80"/>
      <c r="BR172" s="80"/>
      <c r="BS172" s="80"/>
      <c r="BT172" s="80"/>
      <c r="BU172" s="80"/>
      <c r="BV172" s="80"/>
      <c r="BW172" s="80"/>
      <c r="BX172" s="80"/>
      <c r="BY172" s="80"/>
      <c r="BZ172" s="80"/>
      <c r="CA172" s="80"/>
    </row>
    <row r="173" spans="35:79" ht="18" customHeight="1" x14ac:dyDescent="0.25">
      <c r="AI173" s="80"/>
      <c r="AJ173" s="80"/>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1"/>
      <c r="BH173" s="81"/>
      <c r="BI173" s="81"/>
      <c r="BJ173" s="81"/>
      <c r="BK173" s="80"/>
      <c r="BL173" s="80"/>
      <c r="BM173" s="80"/>
      <c r="BN173" s="80"/>
      <c r="BO173" s="80"/>
      <c r="BP173" s="80"/>
      <c r="BQ173" s="80"/>
      <c r="BR173" s="80"/>
      <c r="BS173" s="80"/>
      <c r="BT173" s="80"/>
      <c r="BU173" s="80"/>
      <c r="BV173" s="80"/>
      <c r="BW173" s="80"/>
      <c r="BX173" s="80"/>
      <c r="BY173" s="80"/>
      <c r="BZ173" s="80"/>
      <c r="CA173" s="80"/>
    </row>
    <row r="174" spans="35:79" ht="18" customHeight="1" x14ac:dyDescent="0.25">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1"/>
      <c r="BH174" s="81"/>
      <c r="BI174" s="81"/>
      <c r="BJ174" s="81"/>
      <c r="BK174" s="80"/>
      <c r="BL174" s="80"/>
      <c r="BM174" s="80"/>
      <c r="BN174" s="80"/>
      <c r="BO174" s="80"/>
      <c r="BP174" s="80"/>
      <c r="BQ174" s="80"/>
      <c r="BR174" s="80"/>
      <c r="BS174" s="80"/>
      <c r="BT174" s="80"/>
      <c r="BU174" s="80"/>
      <c r="BV174" s="80"/>
      <c r="BW174" s="80"/>
      <c r="BX174" s="80"/>
      <c r="BY174" s="80"/>
      <c r="BZ174" s="80"/>
      <c r="CA174" s="80"/>
    </row>
  </sheetData>
  <mergeCells count="587">
    <mergeCell ref="B9:BB9"/>
    <mergeCell ref="B12:BB12"/>
    <mergeCell ref="B13:BB13"/>
    <mergeCell ref="B14:BB14"/>
    <mergeCell ref="W17:X17"/>
    <mergeCell ref="Y17:Z17"/>
    <mergeCell ref="B3:BB3"/>
    <mergeCell ref="B4:BB4"/>
    <mergeCell ref="B5:BB5"/>
    <mergeCell ref="B6:BB6"/>
    <mergeCell ref="B7:BB7"/>
    <mergeCell ref="B8:BB8"/>
    <mergeCell ref="AT25:BB25"/>
    <mergeCell ref="C26:N26"/>
    <mergeCell ref="O26:AI26"/>
    <mergeCell ref="B19:BB19"/>
    <mergeCell ref="C23:N23"/>
    <mergeCell ref="AK23:AR23"/>
    <mergeCell ref="AT23:BB23"/>
    <mergeCell ref="C24:N24"/>
    <mergeCell ref="O24:Q24"/>
    <mergeCell ref="C27:N27"/>
    <mergeCell ref="O27:R27"/>
    <mergeCell ref="C28:N28"/>
    <mergeCell ref="O28:Q28"/>
    <mergeCell ref="C29:N29"/>
    <mergeCell ref="B31:Y33"/>
    <mergeCell ref="C25:N25"/>
    <mergeCell ref="O25:Q25"/>
    <mergeCell ref="AK25:AR25"/>
    <mergeCell ref="BK31:BP33"/>
    <mergeCell ref="BQ31:BW33"/>
    <mergeCell ref="BX31:CC33"/>
    <mergeCell ref="CD31:CI33"/>
    <mergeCell ref="B34:Y37"/>
    <mergeCell ref="Z34:AD37"/>
    <mergeCell ref="AE34:AJ37"/>
    <mergeCell ref="AK34:AX34"/>
    <mergeCell ref="AY34:BB34"/>
    <mergeCell ref="BC34:BF34"/>
    <mergeCell ref="Z31:AD33"/>
    <mergeCell ref="AE31:AJ33"/>
    <mergeCell ref="AK31:AX33"/>
    <mergeCell ref="AY31:BB33"/>
    <mergeCell ref="BC31:BF33"/>
    <mergeCell ref="BG31:BJ33"/>
    <mergeCell ref="BG34:BJ34"/>
    <mergeCell ref="BK34:BP34"/>
    <mergeCell ref="BQ34:BW37"/>
    <mergeCell ref="BX34:CC37"/>
    <mergeCell ref="CD34:CI37"/>
    <mergeCell ref="AK35:AX35"/>
    <mergeCell ref="AY35:BB35"/>
    <mergeCell ref="BC35:BF35"/>
    <mergeCell ref="BG35:BJ35"/>
    <mergeCell ref="BK35:BP35"/>
    <mergeCell ref="AK36:AX36"/>
    <mergeCell ref="AY36:BB36"/>
    <mergeCell ref="BC36:BF36"/>
    <mergeCell ref="BG36:BJ36"/>
    <mergeCell ref="BK36:BP36"/>
    <mergeCell ref="AK37:AX37"/>
    <mergeCell ref="AY37:BB37"/>
    <mergeCell ref="BC37:BF37"/>
    <mergeCell ref="BG37:BJ37"/>
    <mergeCell ref="BK37:BP37"/>
    <mergeCell ref="BQ40:BW42"/>
    <mergeCell ref="BX40:CC42"/>
    <mergeCell ref="CD40:CI42"/>
    <mergeCell ref="B38:AJ38"/>
    <mergeCell ref="AK38:BJ38"/>
    <mergeCell ref="BK38:BP38"/>
    <mergeCell ref="BQ38:CC38"/>
    <mergeCell ref="CD38:CI38"/>
    <mergeCell ref="B40:Y42"/>
    <mergeCell ref="Z40:AD42"/>
    <mergeCell ref="AE40:AJ42"/>
    <mergeCell ref="AK40:AX42"/>
    <mergeCell ref="AY40:BB42"/>
    <mergeCell ref="B43:Y44"/>
    <mergeCell ref="Z43:AD44"/>
    <mergeCell ref="AE43:AJ44"/>
    <mergeCell ref="AK43:AX43"/>
    <mergeCell ref="AY43:BB43"/>
    <mergeCell ref="BC43:BF43"/>
    <mergeCell ref="BC40:BF42"/>
    <mergeCell ref="BG40:BJ42"/>
    <mergeCell ref="BK40:BP42"/>
    <mergeCell ref="BG43:BJ43"/>
    <mergeCell ref="BK43:BP43"/>
    <mergeCell ref="BQ43:BW44"/>
    <mergeCell ref="BX43:CC44"/>
    <mergeCell ref="CD43:CI44"/>
    <mergeCell ref="AK44:AX44"/>
    <mergeCell ref="AY44:BB44"/>
    <mergeCell ref="BC44:BF44"/>
    <mergeCell ref="BG44:BJ44"/>
    <mergeCell ref="BK44:BP44"/>
    <mergeCell ref="BC47:BF49"/>
    <mergeCell ref="BG47:BJ49"/>
    <mergeCell ref="BK47:BP49"/>
    <mergeCell ref="BQ47:BW49"/>
    <mergeCell ref="BX47:CC49"/>
    <mergeCell ref="CD47:CI49"/>
    <mergeCell ref="B45:AJ45"/>
    <mergeCell ref="AK45:BJ45"/>
    <mergeCell ref="BK45:BP45"/>
    <mergeCell ref="BQ45:CC45"/>
    <mergeCell ref="CD45:CI45"/>
    <mergeCell ref="B47:Y49"/>
    <mergeCell ref="Z47:AD49"/>
    <mergeCell ref="AE47:AJ49"/>
    <mergeCell ref="AK47:AX49"/>
    <mergeCell ref="AY47:BB49"/>
    <mergeCell ref="BQ50:BW60"/>
    <mergeCell ref="BX50:CC60"/>
    <mergeCell ref="CD50:CI60"/>
    <mergeCell ref="AK51:AX51"/>
    <mergeCell ref="AY51:BB51"/>
    <mergeCell ref="BC51:BF51"/>
    <mergeCell ref="BG51:BJ51"/>
    <mergeCell ref="BK51:BP51"/>
    <mergeCell ref="B50:Y60"/>
    <mergeCell ref="Z50:AD60"/>
    <mergeCell ref="AE50:AJ60"/>
    <mergeCell ref="AK50:AX50"/>
    <mergeCell ref="AY50:BB50"/>
    <mergeCell ref="BC50:BF50"/>
    <mergeCell ref="AK52:AX52"/>
    <mergeCell ref="AY52:BB52"/>
    <mergeCell ref="BC52:BF52"/>
    <mergeCell ref="AK54:AX54"/>
    <mergeCell ref="BG52:BJ52"/>
    <mergeCell ref="BK52:BP52"/>
    <mergeCell ref="AK53:AX53"/>
    <mergeCell ref="AY53:BB53"/>
    <mergeCell ref="BC53:BF53"/>
    <mergeCell ref="BG53:BJ53"/>
    <mergeCell ref="BK53:BP53"/>
    <mergeCell ref="BG50:BJ50"/>
    <mergeCell ref="BK50:BP50"/>
    <mergeCell ref="AY54:BB54"/>
    <mergeCell ref="BC54:BF54"/>
    <mergeCell ref="BG54:BJ54"/>
    <mergeCell ref="BK54:BP54"/>
    <mergeCell ref="AK55:AX55"/>
    <mergeCell ref="AY55:BB55"/>
    <mergeCell ref="BC55:BF55"/>
    <mergeCell ref="BG55:BJ55"/>
    <mergeCell ref="BK55:BP55"/>
    <mergeCell ref="AK56:AX56"/>
    <mergeCell ref="AY56:BB56"/>
    <mergeCell ref="BC56:BF56"/>
    <mergeCell ref="BG56:BJ56"/>
    <mergeCell ref="BK56:BP56"/>
    <mergeCell ref="AK57:AX57"/>
    <mergeCell ref="AY57:BB57"/>
    <mergeCell ref="BC57:BF57"/>
    <mergeCell ref="BG57:BJ57"/>
    <mergeCell ref="BK57:BP57"/>
    <mergeCell ref="AK60:AX60"/>
    <mergeCell ref="AY60:BB60"/>
    <mergeCell ref="BC60:BF60"/>
    <mergeCell ref="BG60:BJ60"/>
    <mergeCell ref="BK60:BP60"/>
    <mergeCell ref="AK58:AX58"/>
    <mergeCell ref="AY58:BB58"/>
    <mergeCell ref="BC58:BF58"/>
    <mergeCell ref="BG58:BJ58"/>
    <mergeCell ref="BK58:BP58"/>
    <mergeCell ref="AK59:AX59"/>
    <mergeCell ref="AY59:BB59"/>
    <mergeCell ref="BC59:BF59"/>
    <mergeCell ref="BG59:BJ59"/>
    <mergeCell ref="BK59:BP59"/>
    <mergeCell ref="BC63:BF65"/>
    <mergeCell ref="BG63:BJ65"/>
    <mergeCell ref="BK63:BP65"/>
    <mergeCell ref="BQ63:BW65"/>
    <mergeCell ref="BX63:CC65"/>
    <mergeCell ref="CD63:CI65"/>
    <mergeCell ref="B61:AJ61"/>
    <mergeCell ref="AK61:BJ61"/>
    <mergeCell ref="BK61:BP61"/>
    <mergeCell ref="BQ61:CC61"/>
    <mergeCell ref="CD61:CI61"/>
    <mergeCell ref="B63:Y65"/>
    <mergeCell ref="Z63:AD65"/>
    <mergeCell ref="AE63:AJ65"/>
    <mergeCell ref="AK63:AX65"/>
    <mergeCell ref="AY63:BB65"/>
    <mergeCell ref="BQ66:BW76"/>
    <mergeCell ref="BX66:CC76"/>
    <mergeCell ref="CD66:CI76"/>
    <mergeCell ref="AK67:AX67"/>
    <mergeCell ref="AY67:BB67"/>
    <mergeCell ref="BC67:BF67"/>
    <mergeCell ref="BG67:BJ67"/>
    <mergeCell ref="BK67:BP67"/>
    <mergeCell ref="B66:Y76"/>
    <mergeCell ref="Z66:AD76"/>
    <mergeCell ref="AE66:AJ76"/>
    <mergeCell ref="AK66:AX66"/>
    <mergeCell ref="AY66:BB66"/>
    <mergeCell ref="BC66:BF66"/>
    <mergeCell ref="AK68:AX68"/>
    <mergeCell ref="AY68:BB68"/>
    <mergeCell ref="BC68:BF68"/>
    <mergeCell ref="AK70:AX70"/>
    <mergeCell ref="BG68:BJ68"/>
    <mergeCell ref="BK68:BP68"/>
    <mergeCell ref="AK69:AX69"/>
    <mergeCell ref="AY69:BB69"/>
    <mergeCell ref="BC69:BF69"/>
    <mergeCell ref="BG69:BJ69"/>
    <mergeCell ref="BK69:BP69"/>
    <mergeCell ref="BG66:BJ66"/>
    <mergeCell ref="BK66:BP66"/>
    <mergeCell ref="AY70:BB70"/>
    <mergeCell ref="BC70:BF70"/>
    <mergeCell ref="BG70:BJ70"/>
    <mergeCell ref="BK70:BP70"/>
    <mergeCell ref="AK71:AX71"/>
    <mergeCell ref="AY71:BB71"/>
    <mergeCell ref="BC71:BF71"/>
    <mergeCell ref="BG71:BJ71"/>
    <mergeCell ref="BK71:BP71"/>
    <mergeCell ref="AK72:AX72"/>
    <mergeCell ref="AY72:BB72"/>
    <mergeCell ref="BC72:BF72"/>
    <mergeCell ref="BG72:BJ72"/>
    <mergeCell ref="BK72:BP72"/>
    <mergeCell ref="AK73:AX73"/>
    <mergeCell ref="AY73:BB73"/>
    <mergeCell ref="BC73:BF73"/>
    <mergeCell ref="BG73:BJ73"/>
    <mergeCell ref="BK73:BP73"/>
    <mergeCell ref="AK76:AX76"/>
    <mergeCell ref="AY76:BB76"/>
    <mergeCell ref="BC76:BF76"/>
    <mergeCell ref="BG76:BJ76"/>
    <mergeCell ref="BK76:BP76"/>
    <mergeCell ref="AK74:AX74"/>
    <mergeCell ref="AY74:BB74"/>
    <mergeCell ref="BC74:BF74"/>
    <mergeCell ref="BG74:BJ74"/>
    <mergeCell ref="BK74:BP74"/>
    <mergeCell ref="AK75:AX75"/>
    <mergeCell ref="AY75:BB75"/>
    <mergeCell ref="BC75:BF75"/>
    <mergeCell ref="BG75:BJ75"/>
    <mergeCell ref="BK75:BP75"/>
    <mergeCell ref="BC79:BF81"/>
    <mergeCell ref="BG79:BJ81"/>
    <mergeCell ref="BK79:BP81"/>
    <mergeCell ref="BQ79:BW81"/>
    <mergeCell ref="BX79:CC81"/>
    <mergeCell ref="CD79:CI81"/>
    <mergeCell ref="B77:AJ77"/>
    <mergeCell ref="AK77:BJ77"/>
    <mergeCell ref="BK77:BP77"/>
    <mergeCell ref="BQ77:CC77"/>
    <mergeCell ref="CD77:CI77"/>
    <mergeCell ref="B79:Y81"/>
    <mergeCell ref="Z79:AD81"/>
    <mergeCell ref="AE79:AJ81"/>
    <mergeCell ref="AK79:AX81"/>
    <mergeCell ref="AY79:BB81"/>
    <mergeCell ref="BQ82:BW92"/>
    <mergeCell ref="BX82:CC92"/>
    <mergeCell ref="CD82:CI92"/>
    <mergeCell ref="AK83:AX83"/>
    <mergeCell ref="AY83:BB83"/>
    <mergeCell ref="BC83:BF83"/>
    <mergeCell ref="BG83:BJ83"/>
    <mergeCell ref="BK83:BP83"/>
    <mergeCell ref="B82:Y92"/>
    <mergeCell ref="Z82:AD92"/>
    <mergeCell ref="AE82:AJ92"/>
    <mergeCell ref="AK82:AX82"/>
    <mergeCell ref="AY82:BB82"/>
    <mergeCell ref="BC82:BF82"/>
    <mergeCell ref="AK84:AX84"/>
    <mergeCell ref="AY84:BB84"/>
    <mergeCell ref="BC84:BF84"/>
    <mergeCell ref="AK86:AX86"/>
    <mergeCell ref="BG84:BJ84"/>
    <mergeCell ref="BK84:BP84"/>
    <mergeCell ref="AK85:AX85"/>
    <mergeCell ref="AY85:BB85"/>
    <mergeCell ref="BC85:BF85"/>
    <mergeCell ref="BG85:BJ85"/>
    <mergeCell ref="BK85:BP85"/>
    <mergeCell ref="BG82:BJ82"/>
    <mergeCell ref="BK82:BP82"/>
    <mergeCell ref="AY86:BB86"/>
    <mergeCell ref="BC86:BF86"/>
    <mergeCell ref="BG86:BJ86"/>
    <mergeCell ref="BK86:BP86"/>
    <mergeCell ref="AK87:AX87"/>
    <mergeCell ref="AY87:BB87"/>
    <mergeCell ref="BC87:BF87"/>
    <mergeCell ref="BG87:BJ87"/>
    <mergeCell ref="BK87:BP87"/>
    <mergeCell ref="AK88:AX88"/>
    <mergeCell ref="AY88:BB88"/>
    <mergeCell ref="BC88:BF88"/>
    <mergeCell ref="BG88:BJ88"/>
    <mergeCell ref="BK88:BP88"/>
    <mergeCell ref="AK89:AX89"/>
    <mergeCell ref="AY89:BB89"/>
    <mergeCell ref="BC89:BF89"/>
    <mergeCell ref="BG89:BJ89"/>
    <mergeCell ref="BK89:BP89"/>
    <mergeCell ref="AK92:AX92"/>
    <mergeCell ref="AY92:BB92"/>
    <mergeCell ref="BC92:BF92"/>
    <mergeCell ref="BG92:BJ92"/>
    <mergeCell ref="BK92:BP92"/>
    <mergeCell ref="AK90:AX90"/>
    <mergeCell ref="AY90:BB90"/>
    <mergeCell ref="BC90:BF90"/>
    <mergeCell ref="BG90:BJ90"/>
    <mergeCell ref="BK90:BP90"/>
    <mergeCell ref="AK91:AX91"/>
    <mergeCell ref="AY91:BB91"/>
    <mergeCell ref="BC91:BF91"/>
    <mergeCell ref="BG91:BJ91"/>
    <mergeCell ref="BK91:BP91"/>
    <mergeCell ref="BC95:BF97"/>
    <mergeCell ref="BG95:BJ97"/>
    <mergeCell ref="BK95:BP97"/>
    <mergeCell ref="BQ95:BW97"/>
    <mergeCell ref="BX95:CC97"/>
    <mergeCell ref="CD95:CI97"/>
    <mergeCell ref="B93:AJ93"/>
    <mergeCell ref="AK93:BJ93"/>
    <mergeCell ref="BK93:BP93"/>
    <mergeCell ref="BQ93:CC93"/>
    <mergeCell ref="CD93:CI93"/>
    <mergeCell ref="B95:Y97"/>
    <mergeCell ref="Z95:AD97"/>
    <mergeCell ref="AE95:AJ97"/>
    <mergeCell ref="AK95:AX97"/>
    <mergeCell ref="AY95:BB97"/>
    <mergeCell ref="BQ98:BW108"/>
    <mergeCell ref="BX98:CC108"/>
    <mergeCell ref="CD98:CI108"/>
    <mergeCell ref="AK99:AX99"/>
    <mergeCell ref="AY99:BB99"/>
    <mergeCell ref="BC99:BF99"/>
    <mergeCell ref="BG99:BJ99"/>
    <mergeCell ref="BK99:BP99"/>
    <mergeCell ref="B98:Y108"/>
    <mergeCell ref="Z98:AD108"/>
    <mergeCell ref="AE98:AJ108"/>
    <mergeCell ref="AK98:AX98"/>
    <mergeCell ref="AY98:BB98"/>
    <mergeCell ref="BC98:BF98"/>
    <mergeCell ref="AK100:AX100"/>
    <mergeCell ref="AY100:BB100"/>
    <mergeCell ref="BC100:BF100"/>
    <mergeCell ref="AK102:AX102"/>
    <mergeCell ref="BG100:BJ100"/>
    <mergeCell ref="BK100:BP100"/>
    <mergeCell ref="AK101:AX101"/>
    <mergeCell ref="AY101:BB101"/>
    <mergeCell ref="BC101:BF101"/>
    <mergeCell ref="BG101:BJ101"/>
    <mergeCell ref="BK101:BP101"/>
    <mergeCell ref="BG98:BJ98"/>
    <mergeCell ref="BK98:BP98"/>
    <mergeCell ref="AY102:BB102"/>
    <mergeCell ref="BC102:BF102"/>
    <mergeCell ref="BG102:BJ102"/>
    <mergeCell ref="BK102:BP102"/>
    <mergeCell ref="AK103:AX103"/>
    <mergeCell ref="AY103:BB103"/>
    <mergeCell ref="BC103:BF103"/>
    <mergeCell ref="BG103:BJ103"/>
    <mergeCell ref="BK103:BP103"/>
    <mergeCell ref="AK104:AX104"/>
    <mergeCell ref="AY104:BB104"/>
    <mergeCell ref="BC104:BF104"/>
    <mergeCell ref="BG104:BJ104"/>
    <mergeCell ref="BK104:BP104"/>
    <mergeCell ref="AK105:AX105"/>
    <mergeCell ref="AY105:BB105"/>
    <mergeCell ref="BC105:BF105"/>
    <mergeCell ref="BG105:BJ105"/>
    <mergeCell ref="BK105:BP105"/>
    <mergeCell ref="AK108:AX108"/>
    <mergeCell ref="AY108:BB108"/>
    <mergeCell ref="BC108:BF108"/>
    <mergeCell ref="BG108:BJ108"/>
    <mergeCell ref="BK108:BP108"/>
    <mergeCell ref="AK106:AX106"/>
    <mergeCell ref="AY106:BB106"/>
    <mergeCell ref="BC106:BF106"/>
    <mergeCell ref="BG106:BJ106"/>
    <mergeCell ref="BK106:BP106"/>
    <mergeCell ref="AK107:AX107"/>
    <mergeCell ref="AY107:BB107"/>
    <mergeCell ref="BC107:BF107"/>
    <mergeCell ref="BG107:BJ107"/>
    <mergeCell ref="BK107:BP107"/>
    <mergeCell ref="BC111:BF113"/>
    <mergeCell ref="BG111:BJ113"/>
    <mergeCell ref="BK111:BP113"/>
    <mergeCell ref="BQ111:BW113"/>
    <mergeCell ref="BX111:CC113"/>
    <mergeCell ref="CD111:CI113"/>
    <mergeCell ref="B109:AJ109"/>
    <mergeCell ref="AK109:BJ109"/>
    <mergeCell ref="BK109:BP109"/>
    <mergeCell ref="BQ109:CC109"/>
    <mergeCell ref="CD109:CI109"/>
    <mergeCell ref="B111:Y113"/>
    <mergeCell ref="Z111:AD113"/>
    <mergeCell ref="AE111:AJ113"/>
    <mergeCell ref="AK111:AX113"/>
    <mergeCell ref="AY111:BB113"/>
    <mergeCell ref="BG114:BJ114"/>
    <mergeCell ref="BK114:BP114"/>
    <mergeCell ref="BQ114:BW114"/>
    <mergeCell ref="BX114:CC114"/>
    <mergeCell ref="CD114:CI114"/>
    <mergeCell ref="B114:Y114"/>
    <mergeCell ref="Z114:AD114"/>
    <mergeCell ref="AE114:AJ114"/>
    <mergeCell ref="AK114:AX114"/>
    <mergeCell ref="AY114:BB114"/>
    <mergeCell ref="BC114:BF114"/>
    <mergeCell ref="BC117:BF119"/>
    <mergeCell ref="BG117:BJ119"/>
    <mergeCell ref="BK117:BP119"/>
    <mergeCell ref="BQ117:BW119"/>
    <mergeCell ref="BX117:CC119"/>
    <mergeCell ref="CD117:CI119"/>
    <mergeCell ref="B115:AJ115"/>
    <mergeCell ref="AK115:BJ115"/>
    <mergeCell ref="BK115:BP115"/>
    <mergeCell ref="BQ115:CC115"/>
    <mergeCell ref="CD115:CI115"/>
    <mergeCell ref="B117:Y119"/>
    <mergeCell ref="Z117:AD119"/>
    <mergeCell ref="AE117:AJ119"/>
    <mergeCell ref="AK117:AX119"/>
    <mergeCell ref="AY117:BB119"/>
    <mergeCell ref="BG120:BJ120"/>
    <mergeCell ref="BK120:BP120"/>
    <mergeCell ref="BQ120:BW120"/>
    <mergeCell ref="BX120:CC120"/>
    <mergeCell ref="CD120:CI120"/>
    <mergeCell ref="B120:Y120"/>
    <mergeCell ref="Z120:AD120"/>
    <mergeCell ref="AE120:AJ120"/>
    <mergeCell ref="AK120:AX120"/>
    <mergeCell ref="AY120:BB120"/>
    <mergeCell ref="BC120:BF120"/>
    <mergeCell ref="BC123:BF125"/>
    <mergeCell ref="BG123:BJ125"/>
    <mergeCell ref="BK123:BP125"/>
    <mergeCell ref="BQ123:BW125"/>
    <mergeCell ref="BX123:CC125"/>
    <mergeCell ref="CD123:CI125"/>
    <mergeCell ref="B121:AJ121"/>
    <mergeCell ref="AK121:BJ121"/>
    <mergeCell ref="BK121:BP121"/>
    <mergeCell ref="BQ121:CC121"/>
    <mergeCell ref="CD121:CI121"/>
    <mergeCell ref="B123:Y125"/>
    <mergeCell ref="Z123:AD125"/>
    <mergeCell ref="AE123:AJ125"/>
    <mergeCell ref="AK123:AX125"/>
    <mergeCell ref="AY123:BB125"/>
    <mergeCell ref="B129:AH129"/>
    <mergeCell ref="B127:AJ127"/>
    <mergeCell ref="AK127:BJ127"/>
    <mergeCell ref="BK127:BP127"/>
    <mergeCell ref="BQ127:CC127"/>
    <mergeCell ref="CD127:CI127"/>
    <mergeCell ref="BG126:BJ126"/>
    <mergeCell ref="BK126:BP126"/>
    <mergeCell ref="BQ126:BW126"/>
    <mergeCell ref="BX126:CC126"/>
    <mergeCell ref="CD126:CI126"/>
    <mergeCell ref="B126:Y126"/>
    <mergeCell ref="Z126:AD126"/>
    <mergeCell ref="AE126:AJ126"/>
    <mergeCell ref="AK126:AX126"/>
    <mergeCell ref="AY126:BB126"/>
    <mergeCell ref="BC126:BF126"/>
    <mergeCell ref="P132:U132"/>
    <mergeCell ref="V132:AB132"/>
    <mergeCell ref="AC132:AH132"/>
    <mergeCell ref="P133:U133"/>
    <mergeCell ref="V133:AB133"/>
    <mergeCell ref="AC133:AH133"/>
    <mergeCell ref="B130:O130"/>
    <mergeCell ref="P130:U130"/>
    <mergeCell ref="V130:AB130"/>
    <mergeCell ref="AC130:AH130"/>
    <mergeCell ref="P131:U131"/>
    <mergeCell ref="V131:AB131"/>
    <mergeCell ref="AC131:AH131"/>
    <mergeCell ref="P136:U136"/>
    <mergeCell ref="V136:AB136"/>
    <mergeCell ref="AC136:AH136"/>
    <mergeCell ref="P137:U137"/>
    <mergeCell ref="V137:AB137"/>
    <mergeCell ref="AC137:AH137"/>
    <mergeCell ref="P134:U134"/>
    <mergeCell ref="V134:AB134"/>
    <mergeCell ref="AC134:AH134"/>
    <mergeCell ref="P135:U135"/>
    <mergeCell ref="V135:AB135"/>
    <mergeCell ref="AC135:AH135"/>
    <mergeCell ref="P140:U140"/>
    <mergeCell ref="V140:AB140"/>
    <mergeCell ref="AC140:AH140"/>
    <mergeCell ref="P141:U141"/>
    <mergeCell ref="V141:AB141"/>
    <mergeCell ref="AC141:AH141"/>
    <mergeCell ref="P138:U138"/>
    <mergeCell ref="V138:AB138"/>
    <mergeCell ref="AC138:AH138"/>
    <mergeCell ref="P139:U139"/>
    <mergeCell ref="V139:AB139"/>
    <mergeCell ref="AC139:AH139"/>
    <mergeCell ref="P144:U144"/>
    <mergeCell ref="V144:AB144"/>
    <mergeCell ref="AC144:AH144"/>
    <mergeCell ref="P145:U145"/>
    <mergeCell ref="V145:AB145"/>
    <mergeCell ref="AC145:AH145"/>
    <mergeCell ref="P142:U142"/>
    <mergeCell ref="V142:AB142"/>
    <mergeCell ref="AC142:AH142"/>
    <mergeCell ref="P143:U143"/>
    <mergeCell ref="V143:AB143"/>
    <mergeCell ref="AC143:AH143"/>
    <mergeCell ref="P148:U148"/>
    <mergeCell ref="V148:AB148"/>
    <mergeCell ref="AC148:AH148"/>
    <mergeCell ref="P149:U149"/>
    <mergeCell ref="V149:AB149"/>
    <mergeCell ref="AC149:AH149"/>
    <mergeCell ref="P146:U146"/>
    <mergeCell ref="V146:AB146"/>
    <mergeCell ref="AC146:AH146"/>
    <mergeCell ref="P147:U147"/>
    <mergeCell ref="V147:AB147"/>
    <mergeCell ref="AC147:AH147"/>
    <mergeCell ref="P152:U152"/>
    <mergeCell ref="V152:AB152"/>
    <mergeCell ref="AC152:AH152"/>
    <mergeCell ref="P153:U153"/>
    <mergeCell ref="V153:AB153"/>
    <mergeCell ref="AC153:AH153"/>
    <mergeCell ref="P150:U150"/>
    <mergeCell ref="V150:AB150"/>
    <mergeCell ref="AC150:AH150"/>
    <mergeCell ref="P151:U151"/>
    <mergeCell ref="V151:AB151"/>
    <mergeCell ref="AC151:AH151"/>
    <mergeCell ref="P156:U156"/>
    <mergeCell ref="V156:AB156"/>
    <mergeCell ref="AC156:AH156"/>
    <mergeCell ref="P157:U157"/>
    <mergeCell ref="V157:AB157"/>
    <mergeCell ref="AC157:AH157"/>
    <mergeCell ref="P154:U154"/>
    <mergeCell ref="V154:AB154"/>
    <mergeCell ref="AC154:AH154"/>
    <mergeCell ref="P155:U155"/>
    <mergeCell ref="V155:AB155"/>
    <mergeCell ref="AC155:AH155"/>
    <mergeCell ref="P160:U160"/>
    <mergeCell ref="V160:AB160"/>
    <mergeCell ref="AC160:AH160"/>
    <mergeCell ref="P158:U158"/>
    <mergeCell ref="V158:AB158"/>
    <mergeCell ref="AC158:AH158"/>
    <mergeCell ref="P159:U159"/>
    <mergeCell ref="V159:AB159"/>
    <mergeCell ref="AC159:AH159"/>
  </mergeCells>
  <conditionalFormatting sqref="AC131:AH160">
    <cfRule type="cellIs" dxfId="5" priority="1" operator="lessThan">
      <formula>0</formula>
    </cfRule>
    <cfRule type="cellIs" dxfId="4" priority="2" operator="greaterThan">
      <formula>0</formula>
    </cfRule>
  </conditionalFormatting>
  <dataValidations count="1">
    <dataValidation type="list" allowBlank="1" showInputMessage="1" showErrorMessage="1" error="NO SE SELECCIONÓ UN CARGO DE LA LISTA" prompt="SELECCIONE UN CARGO DE LA LISTA" sqref="AK34:AX37 AK82:AX92 AK50:AX60 AK126:AX126 AK43:AX44 AK66:AX76 AK114:AX114 AK98:AX108 AK120:AX120">
      <formula1>$B$131:$B$160</formula1>
    </dataValidation>
  </dataValidations>
  <pageMargins left="0" right="0" top="0" bottom="0" header="0.31496062992125984" footer="0.31496062992125984"/>
  <pageSetup scale="4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92D050"/>
  </sheetPr>
  <dimension ref="A1:CJ152"/>
  <sheetViews>
    <sheetView zoomScale="90" zoomScaleNormal="90" workbookViewId="0">
      <selection activeCell="B33" sqref="B33:AP33"/>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50"/>
      <c r="BD3" s="250"/>
      <c r="BE3" s="250"/>
      <c r="BF3" s="250"/>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51"/>
      <c r="BD4" s="251"/>
      <c r="BE4" s="251"/>
      <c r="BF4" s="251"/>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252"/>
      <c r="BD5" s="252"/>
      <c r="BE5" s="252"/>
      <c r="BF5" s="25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252"/>
      <c r="BD6" s="252"/>
      <c r="BE6" s="252"/>
      <c r="BF6" s="25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52"/>
      <c r="BD7" s="252"/>
      <c r="BE7" s="252"/>
      <c r="BF7" s="25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252"/>
      <c r="BD8" s="252"/>
      <c r="BE8" s="252"/>
      <c r="BF8" s="25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53"/>
      <c r="BD9" s="253"/>
      <c r="BE9" s="253"/>
      <c r="BF9" s="253"/>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51"/>
      <c r="BD12" s="251"/>
      <c r="BE12" s="251"/>
      <c r="BF12" s="251"/>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54"/>
      <c r="BD13" s="254"/>
      <c r="BE13" s="254"/>
      <c r="BF13" s="254"/>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54"/>
      <c r="BD14" s="254"/>
      <c r="BE14" s="254"/>
      <c r="BF14" s="254"/>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v>2017</v>
      </c>
      <c r="Z17" s="280"/>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51"/>
      <c r="X18" s="251"/>
      <c r="Y18" s="257"/>
      <c r="Z18" s="257"/>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55"/>
      <c r="BD19" s="255"/>
      <c r="BE19" s="255"/>
      <c r="BF19" s="255"/>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43" t="s">
        <v>782</v>
      </c>
      <c r="P23" s="43"/>
      <c r="Q23" s="43"/>
      <c r="R23" s="43"/>
      <c r="S23" s="43"/>
      <c r="T23" s="43"/>
      <c r="U23" s="43"/>
      <c r="V23" s="43"/>
      <c r="W23" s="43"/>
      <c r="X23" s="43"/>
      <c r="Y23" s="43"/>
      <c r="Z23" s="43"/>
      <c r="AA23" s="43"/>
      <c r="AB23" s="43"/>
      <c r="AC23" s="43"/>
      <c r="AD23" s="43"/>
      <c r="AE23" s="43"/>
      <c r="AF23" s="43"/>
      <c r="AG23" s="43"/>
      <c r="AH23" s="43"/>
      <c r="AI23" s="43"/>
      <c r="AJ23" s="43"/>
      <c r="AK23" s="268" t="s">
        <v>101</v>
      </c>
      <c r="AL23" s="268"/>
      <c r="AM23" s="268"/>
      <c r="AN23" s="268"/>
      <c r="AO23" s="268"/>
      <c r="AP23" s="268"/>
      <c r="AQ23" s="268"/>
      <c r="AR23" s="268"/>
      <c r="AS23" s="256"/>
      <c r="AT23" s="270">
        <f>+CD35+CD41+CD57+CD73+CD89+CD105</f>
        <v>425323872.35294122</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783</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v>0.2</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270">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300866027.63294083</v>
      </c>
      <c r="AU25" s="271"/>
      <c r="AV25" s="271"/>
      <c r="AW25" s="271"/>
      <c r="AX25" s="271"/>
      <c r="AY25" s="271"/>
      <c r="AZ25" s="271"/>
      <c r="BA25" s="271"/>
      <c r="BB25" s="27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18" customHeight="1" x14ac:dyDescent="0.25">
      <c r="B26" s="56"/>
      <c r="C26" s="268" t="s">
        <v>89</v>
      </c>
      <c r="D26" s="268"/>
      <c r="E26" s="268"/>
      <c r="F26" s="268"/>
      <c r="G26" s="268"/>
      <c r="H26" s="268"/>
      <c r="I26" s="268"/>
      <c r="J26" s="268"/>
      <c r="K26" s="268"/>
      <c r="L26" s="268"/>
      <c r="M26" s="268"/>
      <c r="N26" s="268"/>
      <c r="O26" s="373" t="s">
        <v>825</v>
      </c>
      <c r="P26" s="373"/>
      <c r="Q26" s="373"/>
      <c r="R26" s="373"/>
      <c r="S26" s="373"/>
      <c r="T26" s="373"/>
      <c r="U26" s="373"/>
      <c r="V26" s="373"/>
      <c r="W26" s="373"/>
      <c r="X26" s="373"/>
      <c r="Y26" s="373"/>
      <c r="Z26" s="373"/>
      <c r="AA26" s="373"/>
      <c r="AB26" s="373"/>
      <c r="AC26" s="373"/>
      <c r="AD26" s="373"/>
      <c r="AE26" s="373"/>
      <c r="AF26" s="373"/>
      <c r="AG26" s="373"/>
      <c r="AH26" s="373"/>
      <c r="AI26" s="373"/>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76</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v>0.3</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43" t="s">
        <v>108</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1:88"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1:88" ht="34.5" customHeight="1" thickBot="1" x14ac:dyDescent="0.3">
      <c r="B34" s="324" t="s">
        <v>826</v>
      </c>
      <c r="C34" s="325"/>
      <c r="D34" s="325"/>
      <c r="E34" s="325"/>
      <c r="F34" s="325"/>
      <c r="G34" s="325"/>
      <c r="H34" s="325"/>
      <c r="I34" s="325"/>
      <c r="J34" s="325"/>
      <c r="K34" s="325"/>
      <c r="L34" s="325"/>
      <c r="M34" s="325"/>
      <c r="N34" s="325"/>
      <c r="O34" s="325"/>
      <c r="P34" s="325"/>
      <c r="Q34" s="325"/>
      <c r="R34" s="325"/>
      <c r="S34" s="325"/>
      <c r="T34" s="325"/>
      <c r="U34" s="325"/>
      <c r="V34" s="325"/>
      <c r="W34" s="325"/>
      <c r="X34" s="325"/>
      <c r="Y34" s="326"/>
      <c r="Z34" s="333" t="s">
        <v>831</v>
      </c>
      <c r="AA34" s="334"/>
      <c r="AB34" s="334"/>
      <c r="AC34" s="334"/>
      <c r="AD34" s="335"/>
      <c r="AE34" s="333">
        <v>1</v>
      </c>
      <c r="AF34" s="334"/>
      <c r="AG34" s="334"/>
      <c r="AH34" s="334"/>
      <c r="AI34" s="334"/>
      <c r="AJ34" s="334"/>
      <c r="AK34" s="640" t="s">
        <v>13</v>
      </c>
      <c r="AL34" s="641"/>
      <c r="AM34" s="641"/>
      <c r="AN34" s="641"/>
      <c r="AO34" s="641"/>
      <c r="AP34" s="641"/>
      <c r="AQ34" s="641"/>
      <c r="AR34" s="641"/>
      <c r="AS34" s="641"/>
      <c r="AT34" s="641"/>
      <c r="AU34" s="641"/>
      <c r="AV34" s="641"/>
      <c r="AW34" s="641"/>
      <c r="AX34" s="642"/>
      <c r="AY34" s="699">
        <v>8</v>
      </c>
      <c r="AZ34" s="697"/>
      <c r="BA34" s="697"/>
      <c r="BB34" s="700"/>
      <c r="BC34" s="699">
        <f>+$AE$34*AY34</f>
        <v>8</v>
      </c>
      <c r="BD34" s="697"/>
      <c r="BE34" s="697"/>
      <c r="BF34" s="700"/>
      <c r="BG34" s="690">
        <v>40826</v>
      </c>
      <c r="BH34" s="691"/>
      <c r="BI34" s="691"/>
      <c r="BJ34" s="692"/>
      <c r="BK34" s="693">
        <f>+AY34*BG34</f>
        <v>326608</v>
      </c>
      <c r="BL34" s="694"/>
      <c r="BM34" s="694"/>
      <c r="BN34" s="694"/>
      <c r="BO34" s="694"/>
      <c r="BP34" s="695"/>
      <c r="BQ34" s="291">
        <v>2000</v>
      </c>
      <c r="BR34" s="292"/>
      <c r="BS34" s="292"/>
      <c r="BT34" s="292"/>
      <c r="BU34" s="292"/>
      <c r="BV34" s="292"/>
      <c r="BW34" s="293"/>
      <c r="BX34" s="291">
        <f>+(((BK35+BQ34)*15)/85)</f>
        <v>57989.647058823532</v>
      </c>
      <c r="BY34" s="292"/>
      <c r="BZ34" s="292"/>
      <c r="CA34" s="292"/>
      <c r="CB34" s="292"/>
      <c r="CC34" s="293"/>
      <c r="CD34" s="291">
        <f>+BK35+BQ34+BX34</f>
        <v>386597.64705882355</v>
      </c>
      <c r="CE34" s="292"/>
      <c r="CF34" s="292"/>
      <c r="CG34" s="292"/>
      <c r="CH34" s="292"/>
      <c r="CI34" s="293"/>
    </row>
    <row r="35" spans="1:88" ht="18" customHeight="1" thickBot="1" x14ac:dyDescent="0.3">
      <c r="B35" s="377"/>
      <c r="C35" s="378"/>
      <c r="D35" s="378"/>
      <c r="E35" s="378"/>
      <c r="F35" s="378"/>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8"/>
      <c r="AE35" s="378"/>
      <c r="AF35" s="378"/>
      <c r="AG35" s="378"/>
      <c r="AH35" s="378"/>
      <c r="AI35" s="378"/>
      <c r="AJ35" s="379"/>
      <c r="AK35" s="380" t="s">
        <v>3</v>
      </c>
      <c r="AL35" s="381"/>
      <c r="AM35" s="381"/>
      <c r="AN35" s="381"/>
      <c r="AO35" s="381"/>
      <c r="AP35" s="381"/>
      <c r="AQ35" s="381"/>
      <c r="AR35" s="381"/>
      <c r="AS35" s="381"/>
      <c r="AT35" s="381"/>
      <c r="AU35" s="381"/>
      <c r="AV35" s="381"/>
      <c r="AW35" s="381"/>
      <c r="AX35" s="381"/>
      <c r="AY35" s="382"/>
      <c r="AZ35" s="382"/>
      <c r="BA35" s="382"/>
      <c r="BB35" s="382"/>
      <c r="BC35" s="382"/>
      <c r="BD35" s="382"/>
      <c r="BE35" s="382"/>
      <c r="BF35" s="382"/>
      <c r="BG35" s="382"/>
      <c r="BH35" s="382"/>
      <c r="BI35" s="382"/>
      <c r="BJ35" s="383"/>
      <c r="BK35" s="384">
        <f>SUM(BK34:BK34)</f>
        <v>326608</v>
      </c>
      <c r="BL35" s="385"/>
      <c r="BM35" s="385"/>
      <c r="BN35" s="385"/>
      <c r="BO35" s="385"/>
      <c r="BP35" s="386"/>
      <c r="BQ35" s="387" t="s">
        <v>100</v>
      </c>
      <c r="BR35" s="388"/>
      <c r="BS35" s="388"/>
      <c r="BT35" s="388"/>
      <c r="BU35" s="388"/>
      <c r="BV35" s="388"/>
      <c r="BW35" s="388"/>
      <c r="BX35" s="388"/>
      <c r="BY35" s="388"/>
      <c r="BZ35" s="388"/>
      <c r="CA35" s="388"/>
      <c r="CB35" s="388"/>
      <c r="CC35" s="389"/>
      <c r="CD35" s="390">
        <f>+CD34*AE34</f>
        <v>386597.64705882355</v>
      </c>
      <c r="CE35" s="390"/>
      <c r="CF35" s="390"/>
      <c r="CG35" s="390"/>
      <c r="CH35" s="390"/>
      <c r="CI35" s="391"/>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48" t="s">
        <v>0</v>
      </c>
      <c r="C37" s="349"/>
      <c r="D37" s="349"/>
      <c r="E37" s="349"/>
      <c r="F37" s="349"/>
      <c r="G37" s="349"/>
      <c r="H37" s="349"/>
      <c r="I37" s="349"/>
      <c r="J37" s="349"/>
      <c r="K37" s="349"/>
      <c r="L37" s="349"/>
      <c r="M37" s="349"/>
      <c r="N37" s="349"/>
      <c r="O37" s="349"/>
      <c r="P37" s="349"/>
      <c r="Q37" s="349"/>
      <c r="R37" s="349"/>
      <c r="S37" s="349"/>
      <c r="T37" s="349"/>
      <c r="U37" s="349"/>
      <c r="V37" s="349"/>
      <c r="W37" s="349"/>
      <c r="X37" s="349"/>
      <c r="Y37" s="350"/>
      <c r="Z37" s="348" t="s">
        <v>80</v>
      </c>
      <c r="AA37" s="349"/>
      <c r="AB37" s="349"/>
      <c r="AC37" s="349"/>
      <c r="AD37" s="350"/>
      <c r="AE37" s="357" t="s">
        <v>79</v>
      </c>
      <c r="AF37" s="358"/>
      <c r="AG37" s="358"/>
      <c r="AH37" s="358"/>
      <c r="AI37" s="358"/>
      <c r="AJ37" s="359"/>
      <c r="AK37" s="357" t="s">
        <v>81</v>
      </c>
      <c r="AL37" s="358"/>
      <c r="AM37" s="358"/>
      <c r="AN37" s="358"/>
      <c r="AO37" s="358"/>
      <c r="AP37" s="358"/>
      <c r="AQ37" s="358"/>
      <c r="AR37" s="358"/>
      <c r="AS37" s="358"/>
      <c r="AT37" s="358"/>
      <c r="AU37" s="358"/>
      <c r="AV37" s="358"/>
      <c r="AW37" s="358"/>
      <c r="AX37" s="359"/>
      <c r="AY37" s="357" t="s">
        <v>1</v>
      </c>
      <c r="AZ37" s="358"/>
      <c r="BA37" s="358"/>
      <c r="BB37" s="359"/>
      <c r="BC37" s="348" t="s">
        <v>104</v>
      </c>
      <c r="BD37" s="349"/>
      <c r="BE37" s="349"/>
      <c r="BF37" s="350"/>
      <c r="BG37" s="366" t="s">
        <v>82</v>
      </c>
      <c r="BH37" s="367"/>
      <c r="BI37" s="367"/>
      <c r="BJ37" s="368"/>
      <c r="BK37" s="315" t="s">
        <v>99</v>
      </c>
      <c r="BL37" s="316"/>
      <c r="BM37" s="316"/>
      <c r="BN37" s="316"/>
      <c r="BO37" s="316"/>
      <c r="BP37" s="317"/>
      <c r="BQ37" s="315" t="s">
        <v>83</v>
      </c>
      <c r="BR37" s="316"/>
      <c r="BS37" s="316"/>
      <c r="BT37" s="316"/>
      <c r="BU37" s="316"/>
      <c r="BV37" s="316"/>
      <c r="BW37" s="317"/>
      <c r="BX37" s="315" t="s">
        <v>84</v>
      </c>
      <c r="BY37" s="316"/>
      <c r="BZ37" s="316"/>
      <c r="CA37" s="316"/>
      <c r="CB37" s="316"/>
      <c r="CC37" s="317"/>
      <c r="CD37" s="315" t="s">
        <v>85</v>
      </c>
      <c r="CE37" s="316"/>
      <c r="CF37" s="316"/>
      <c r="CG37" s="316"/>
      <c r="CH37" s="316"/>
      <c r="CI37" s="317"/>
    </row>
    <row r="38" spans="1:88" ht="18" customHeight="1" x14ac:dyDescent="0.25">
      <c r="A38" s="75"/>
      <c r="B38" s="351"/>
      <c r="C38" s="352"/>
      <c r="D38" s="352"/>
      <c r="E38" s="352"/>
      <c r="F38" s="352"/>
      <c r="G38" s="352"/>
      <c r="H38" s="352"/>
      <c r="I38" s="352"/>
      <c r="J38" s="352"/>
      <c r="K38" s="352"/>
      <c r="L38" s="352"/>
      <c r="M38" s="352"/>
      <c r="N38" s="352"/>
      <c r="O38" s="352"/>
      <c r="P38" s="352"/>
      <c r="Q38" s="352"/>
      <c r="R38" s="352"/>
      <c r="S38" s="352"/>
      <c r="T38" s="352"/>
      <c r="U38" s="352"/>
      <c r="V38" s="352"/>
      <c r="W38" s="352"/>
      <c r="X38" s="352"/>
      <c r="Y38" s="353"/>
      <c r="Z38" s="351"/>
      <c r="AA38" s="352"/>
      <c r="AB38" s="352"/>
      <c r="AC38" s="352"/>
      <c r="AD38" s="353"/>
      <c r="AE38" s="360"/>
      <c r="AF38" s="361"/>
      <c r="AG38" s="361"/>
      <c r="AH38" s="361"/>
      <c r="AI38" s="361"/>
      <c r="AJ38" s="362"/>
      <c r="AK38" s="360"/>
      <c r="AL38" s="361"/>
      <c r="AM38" s="361"/>
      <c r="AN38" s="361"/>
      <c r="AO38" s="361"/>
      <c r="AP38" s="361"/>
      <c r="AQ38" s="361"/>
      <c r="AR38" s="361"/>
      <c r="AS38" s="361"/>
      <c r="AT38" s="361"/>
      <c r="AU38" s="361"/>
      <c r="AV38" s="361"/>
      <c r="AW38" s="361"/>
      <c r="AX38" s="362"/>
      <c r="AY38" s="360"/>
      <c r="AZ38" s="361"/>
      <c r="BA38" s="361"/>
      <c r="BB38" s="362"/>
      <c r="BC38" s="351"/>
      <c r="BD38" s="352"/>
      <c r="BE38" s="352"/>
      <c r="BF38" s="353"/>
      <c r="BG38" s="369"/>
      <c r="BH38" s="370"/>
      <c r="BI38" s="370"/>
      <c r="BJ38" s="371"/>
      <c r="BK38" s="318"/>
      <c r="BL38" s="319"/>
      <c r="BM38" s="319"/>
      <c r="BN38" s="319"/>
      <c r="BO38" s="319"/>
      <c r="BP38" s="320"/>
      <c r="BQ38" s="318"/>
      <c r="BR38" s="319"/>
      <c r="BS38" s="319"/>
      <c r="BT38" s="319"/>
      <c r="BU38" s="319"/>
      <c r="BV38" s="319"/>
      <c r="BW38" s="320"/>
      <c r="BX38" s="318"/>
      <c r="BY38" s="319"/>
      <c r="BZ38" s="319"/>
      <c r="CA38" s="319"/>
      <c r="CB38" s="319"/>
      <c r="CC38" s="320"/>
      <c r="CD38" s="318"/>
      <c r="CE38" s="319"/>
      <c r="CF38" s="319"/>
      <c r="CG38" s="319"/>
      <c r="CH38" s="319"/>
      <c r="CI38" s="320"/>
    </row>
    <row r="39" spans="1:88" ht="18" customHeight="1" thickBot="1" x14ac:dyDescent="0.3">
      <c r="A39" s="75"/>
      <c r="B39" s="354"/>
      <c r="C39" s="355"/>
      <c r="D39" s="355"/>
      <c r="E39" s="355"/>
      <c r="F39" s="355"/>
      <c r="G39" s="355"/>
      <c r="H39" s="355"/>
      <c r="I39" s="355"/>
      <c r="J39" s="355"/>
      <c r="K39" s="355"/>
      <c r="L39" s="355"/>
      <c r="M39" s="355"/>
      <c r="N39" s="355"/>
      <c r="O39" s="355"/>
      <c r="P39" s="355"/>
      <c r="Q39" s="355"/>
      <c r="R39" s="355"/>
      <c r="S39" s="355"/>
      <c r="T39" s="355"/>
      <c r="U39" s="355"/>
      <c r="V39" s="355"/>
      <c r="W39" s="355"/>
      <c r="X39" s="355"/>
      <c r="Y39" s="356"/>
      <c r="Z39" s="354"/>
      <c r="AA39" s="355"/>
      <c r="AB39" s="355"/>
      <c r="AC39" s="355"/>
      <c r="AD39" s="356"/>
      <c r="AE39" s="363"/>
      <c r="AF39" s="364"/>
      <c r="AG39" s="364"/>
      <c r="AH39" s="364"/>
      <c r="AI39" s="364"/>
      <c r="AJ39" s="365"/>
      <c r="AK39" s="360"/>
      <c r="AL39" s="361"/>
      <c r="AM39" s="361"/>
      <c r="AN39" s="361"/>
      <c r="AO39" s="361"/>
      <c r="AP39" s="361"/>
      <c r="AQ39" s="361"/>
      <c r="AR39" s="361"/>
      <c r="AS39" s="361"/>
      <c r="AT39" s="361"/>
      <c r="AU39" s="361"/>
      <c r="AV39" s="361"/>
      <c r="AW39" s="361"/>
      <c r="AX39" s="362"/>
      <c r="AY39" s="360"/>
      <c r="AZ39" s="361"/>
      <c r="BA39" s="361"/>
      <c r="BB39" s="362"/>
      <c r="BC39" s="351"/>
      <c r="BD39" s="352"/>
      <c r="BE39" s="352"/>
      <c r="BF39" s="353"/>
      <c r="BG39" s="369"/>
      <c r="BH39" s="370"/>
      <c r="BI39" s="370"/>
      <c r="BJ39" s="371"/>
      <c r="BK39" s="318"/>
      <c r="BL39" s="319"/>
      <c r="BM39" s="319"/>
      <c r="BN39" s="319"/>
      <c r="BO39" s="319"/>
      <c r="BP39" s="320"/>
      <c r="BQ39" s="321"/>
      <c r="BR39" s="322"/>
      <c r="BS39" s="322"/>
      <c r="BT39" s="322"/>
      <c r="BU39" s="322"/>
      <c r="BV39" s="322"/>
      <c r="BW39" s="323"/>
      <c r="BX39" s="321"/>
      <c r="BY39" s="322"/>
      <c r="BZ39" s="322"/>
      <c r="CA39" s="322"/>
      <c r="CB39" s="322"/>
      <c r="CC39" s="323"/>
      <c r="CD39" s="321"/>
      <c r="CE39" s="322"/>
      <c r="CF39" s="322"/>
      <c r="CG39" s="322"/>
      <c r="CH39" s="322"/>
      <c r="CI39" s="323"/>
    </row>
    <row r="40" spans="1:88" ht="18" customHeight="1" thickBot="1" x14ac:dyDescent="0.3">
      <c r="A40" s="75"/>
      <c r="B40" s="324" t="s">
        <v>827</v>
      </c>
      <c r="C40" s="325"/>
      <c r="D40" s="325"/>
      <c r="E40" s="325"/>
      <c r="F40" s="325"/>
      <c r="G40" s="325"/>
      <c r="H40" s="325"/>
      <c r="I40" s="325"/>
      <c r="J40" s="325"/>
      <c r="K40" s="325"/>
      <c r="L40" s="325"/>
      <c r="M40" s="325"/>
      <c r="N40" s="325"/>
      <c r="O40" s="325"/>
      <c r="P40" s="325"/>
      <c r="Q40" s="325"/>
      <c r="R40" s="325"/>
      <c r="S40" s="325"/>
      <c r="T40" s="325"/>
      <c r="U40" s="325"/>
      <c r="V40" s="325"/>
      <c r="W40" s="325"/>
      <c r="X40" s="325"/>
      <c r="Y40" s="326"/>
      <c r="Z40" s="333" t="s">
        <v>832</v>
      </c>
      <c r="AA40" s="334"/>
      <c r="AB40" s="334"/>
      <c r="AC40" s="334"/>
      <c r="AD40" s="335"/>
      <c r="AE40" s="333">
        <v>1</v>
      </c>
      <c r="AF40" s="334"/>
      <c r="AG40" s="334"/>
      <c r="AH40" s="334"/>
      <c r="AI40" s="334"/>
      <c r="AJ40" s="334"/>
      <c r="AK40" s="606"/>
      <c r="AL40" s="607"/>
      <c r="AM40" s="607"/>
      <c r="AN40" s="607"/>
      <c r="AO40" s="607"/>
      <c r="AP40" s="607"/>
      <c r="AQ40" s="607"/>
      <c r="AR40" s="607"/>
      <c r="AS40" s="607"/>
      <c r="AT40" s="607"/>
      <c r="AU40" s="607"/>
      <c r="AV40" s="607"/>
      <c r="AW40" s="607"/>
      <c r="AX40" s="608"/>
      <c r="AY40" s="409"/>
      <c r="AZ40" s="346"/>
      <c r="BA40" s="346"/>
      <c r="BB40" s="410"/>
      <c r="BC40" s="345">
        <f>+$AE$40*AY40</f>
        <v>0</v>
      </c>
      <c r="BD40" s="346"/>
      <c r="BE40" s="346"/>
      <c r="BF40" s="347"/>
      <c r="BG40" s="285"/>
      <c r="BH40" s="286"/>
      <c r="BI40" s="286"/>
      <c r="BJ40" s="287"/>
      <c r="BK40" s="288">
        <f>+AY40*BG40</f>
        <v>0</v>
      </c>
      <c r="BL40" s="289"/>
      <c r="BM40" s="289"/>
      <c r="BN40" s="289"/>
      <c r="BO40" s="289"/>
      <c r="BP40" s="290"/>
      <c r="BQ40" s="291">
        <v>350000000</v>
      </c>
      <c r="BR40" s="292"/>
      <c r="BS40" s="292"/>
      <c r="BT40" s="292"/>
      <c r="BU40" s="292"/>
      <c r="BV40" s="292"/>
      <c r="BW40" s="293"/>
      <c r="BX40" s="291">
        <f>+(((BK41+BQ40)*15)/85)</f>
        <v>61764705.882352941</v>
      </c>
      <c r="BY40" s="292"/>
      <c r="BZ40" s="292"/>
      <c r="CA40" s="292"/>
      <c r="CB40" s="292"/>
      <c r="CC40" s="293"/>
      <c r="CD40" s="291">
        <f>+BK41+BQ40+BX40</f>
        <v>411764705.88235295</v>
      </c>
      <c r="CE40" s="292"/>
      <c r="CF40" s="292"/>
      <c r="CG40" s="292"/>
      <c r="CH40" s="292"/>
      <c r="CI40" s="293"/>
    </row>
    <row r="41" spans="1:88" ht="18" customHeight="1" thickBot="1" x14ac:dyDescent="0.3">
      <c r="A41" s="75"/>
      <c r="B41" s="377"/>
      <c r="C41" s="378"/>
      <c r="D41" s="378"/>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78"/>
      <c r="AI41" s="378"/>
      <c r="AJ41" s="379"/>
      <c r="AK41" s="380" t="s">
        <v>3</v>
      </c>
      <c r="AL41" s="381"/>
      <c r="AM41" s="381"/>
      <c r="AN41" s="381"/>
      <c r="AO41" s="381"/>
      <c r="AP41" s="381"/>
      <c r="AQ41" s="381"/>
      <c r="AR41" s="381"/>
      <c r="AS41" s="381"/>
      <c r="AT41" s="381"/>
      <c r="AU41" s="381"/>
      <c r="AV41" s="381"/>
      <c r="AW41" s="381"/>
      <c r="AX41" s="381"/>
      <c r="AY41" s="382"/>
      <c r="AZ41" s="382"/>
      <c r="BA41" s="382"/>
      <c r="BB41" s="382"/>
      <c r="BC41" s="382"/>
      <c r="BD41" s="382"/>
      <c r="BE41" s="382"/>
      <c r="BF41" s="382"/>
      <c r="BG41" s="382"/>
      <c r="BH41" s="382"/>
      <c r="BI41" s="382"/>
      <c r="BJ41" s="383"/>
      <c r="BK41" s="384">
        <f>SUM(BK40:BK40)</f>
        <v>0</v>
      </c>
      <c r="BL41" s="385"/>
      <c r="BM41" s="385"/>
      <c r="BN41" s="385"/>
      <c r="BO41" s="385"/>
      <c r="BP41" s="386"/>
      <c r="BQ41" s="387" t="s">
        <v>100</v>
      </c>
      <c r="BR41" s="388"/>
      <c r="BS41" s="388"/>
      <c r="BT41" s="388"/>
      <c r="BU41" s="388"/>
      <c r="BV41" s="388"/>
      <c r="BW41" s="388"/>
      <c r="BX41" s="388"/>
      <c r="BY41" s="388"/>
      <c r="BZ41" s="388"/>
      <c r="CA41" s="388"/>
      <c r="CB41" s="388"/>
      <c r="CC41" s="389"/>
      <c r="CD41" s="390">
        <f>+CD40*AE40</f>
        <v>411764705.88235295</v>
      </c>
      <c r="CE41" s="390"/>
      <c r="CF41" s="390"/>
      <c r="CG41" s="390"/>
      <c r="CH41" s="390"/>
      <c r="CI41" s="391"/>
    </row>
    <row r="42" spans="1:88"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88" ht="18" customHeight="1" x14ac:dyDescent="0.25">
      <c r="A43" s="75"/>
      <c r="B43" s="348" t="s">
        <v>0</v>
      </c>
      <c r="C43" s="349"/>
      <c r="D43" s="349"/>
      <c r="E43" s="349"/>
      <c r="F43" s="349"/>
      <c r="G43" s="349"/>
      <c r="H43" s="349"/>
      <c r="I43" s="349"/>
      <c r="J43" s="349"/>
      <c r="K43" s="349"/>
      <c r="L43" s="349"/>
      <c r="M43" s="349"/>
      <c r="N43" s="349"/>
      <c r="O43" s="349"/>
      <c r="P43" s="349"/>
      <c r="Q43" s="349"/>
      <c r="R43" s="349"/>
      <c r="S43" s="349"/>
      <c r="T43" s="349"/>
      <c r="U43" s="349"/>
      <c r="V43" s="349"/>
      <c r="W43" s="349"/>
      <c r="X43" s="349"/>
      <c r="Y43" s="350"/>
      <c r="Z43" s="348" t="s">
        <v>80</v>
      </c>
      <c r="AA43" s="349"/>
      <c r="AB43" s="349"/>
      <c r="AC43" s="349"/>
      <c r="AD43" s="350"/>
      <c r="AE43" s="357" t="s">
        <v>79</v>
      </c>
      <c r="AF43" s="358"/>
      <c r="AG43" s="358"/>
      <c r="AH43" s="358"/>
      <c r="AI43" s="358"/>
      <c r="AJ43" s="359"/>
      <c r="AK43" s="357" t="s">
        <v>81</v>
      </c>
      <c r="AL43" s="358"/>
      <c r="AM43" s="358"/>
      <c r="AN43" s="358"/>
      <c r="AO43" s="358"/>
      <c r="AP43" s="358"/>
      <c r="AQ43" s="358"/>
      <c r="AR43" s="358"/>
      <c r="AS43" s="358"/>
      <c r="AT43" s="358"/>
      <c r="AU43" s="358"/>
      <c r="AV43" s="358"/>
      <c r="AW43" s="358"/>
      <c r="AX43" s="359"/>
      <c r="AY43" s="357" t="s">
        <v>1</v>
      </c>
      <c r="AZ43" s="358"/>
      <c r="BA43" s="358"/>
      <c r="BB43" s="359"/>
      <c r="BC43" s="348" t="s">
        <v>104</v>
      </c>
      <c r="BD43" s="349"/>
      <c r="BE43" s="349"/>
      <c r="BF43" s="350"/>
      <c r="BG43" s="366" t="s">
        <v>82</v>
      </c>
      <c r="BH43" s="367"/>
      <c r="BI43" s="367"/>
      <c r="BJ43" s="368"/>
      <c r="BK43" s="315" t="s">
        <v>99</v>
      </c>
      <c r="BL43" s="316"/>
      <c r="BM43" s="316"/>
      <c r="BN43" s="316"/>
      <c r="BO43" s="316"/>
      <c r="BP43" s="317"/>
      <c r="BQ43" s="315" t="s">
        <v>83</v>
      </c>
      <c r="BR43" s="316"/>
      <c r="BS43" s="316"/>
      <c r="BT43" s="316"/>
      <c r="BU43" s="316"/>
      <c r="BV43" s="316"/>
      <c r="BW43" s="317"/>
      <c r="BX43" s="315" t="s">
        <v>84</v>
      </c>
      <c r="BY43" s="316"/>
      <c r="BZ43" s="316"/>
      <c r="CA43" s="316"/>
      <c r="CB43" s="316"/>
      <c r="CC43" s="317"/>
      <c r="CD43" s="315" t="s">
        <v>85</v>
      </c>
      <c r="CE43" s="316"/>
      <c r="CF43" s="316"/>
      <c r="CG43" s="316"/>
      <c r="CH43" s="316"/>
      <c r="CI43" s="317"/>
    </row>
    <row r="44" spans="1:88" ht="18" customHeight="1" x14ac:dyDescent="0.25">
      <c r="A44" s="75"/>
      <c r="B44" s="351"/>
      <c r="C44" s="352"/>
      <c r="D44" s="352"/>
      <c r="E44" s="352"/>
      <c r="F44" s="352"/>
      <c r="G44" s="352"/>
      <c r="H44" s="352"/>
      <c r="I44" s="352"/>
      <c r="J44" s="352"/>
      <c r="K44" s="352"/>
      <c r="L44" s="352"/>
      <c r="M44" s="352"/>
      <c r="N44" s="352"/>
      <c r="O44" s="352"/>
      <c r="P44" s="352"/>
      <c r="Q44" s="352"/>
      <c r="R44" s="352"/>
      <c r="S44" s="352"/>
      <c r="T44" s="352"/>
      <c r="U44" s="352"/>
      <c r="V44" s="352"/>
      <c r="W44" s="352"/>
      <c r="X44" s="352"/>
      <c r="Y44" s="353"/>
      <c r="Z44" s="351"/>
      <c r="AA44" s="352"/>
      <c r="AB44" s="352"/>
      <c r="AC44" s="352"/>
      <c r="AD44" s="353"/>
      <c r="AE44" s="360"/>
      <c r="AF44" s="361"/>
      <c r="AG44" s="361"/>
      <c r="AH44" s="361"/>
      <c r="AI44" s="361"/>
      <c r="AJ44" s="362"/>
      <c r="AK44" s="360"/>
      <c r="AL44" s="361"/>
      <c r="AM44" s="361"/>
      <c r="AN44" s="361"/>
      <c r="AO44" s="361"/>
      <c r="AP44" s="361"/>
      <c r="AQ44" s="361"/>
      <c r="AR44" s="361"/>
      <c r="AS44" s="361"/>
      <c r="AT44" s="361"/>
      <c r="AU44" s="361"/>
      <c r="AV44" s="361"/>
      <c r="AW44" s="361"/>
      <c r="AX44" s="362"/>
      <c r="AY44" s="360"/>
      <c r="AZ44" s="361"/>
      <c r="BA44" s="361"/>
      <c r="BB44" s="362"/>
      <c r="BC44" s="351"/>
      <c r="BD44" s="352"/>
      <c r="BE44" s="352"/>
      <c r="BF44" s="353"/>
      <c r="BG44" s="369"/>
      <c r="BH44" s="370"/>
      <c r="BI44" s="370"/>
      <c r="BJ44" s="371"/>
      <c r="BK44" s="318"/>
      <c r="BL44" s="319"/>
      <c r="BM44" s="319"/>
      <c r="BN44" s="319"/>
      <c r="BO44" s="319"/>
      <c r="BP44" s="320"/>
      <c r="BQ44" s="318"/>
      <c r="BR44" s="319"/>
      <c r="BS44" s="319"/>
      <c r="BT44" s="319"/>
      <c r="BU44" s="319"/>
      <c r="BV44" s="319"/>
      <c r="BW44" s="320"/>
      <c r="BX44" s="318"/>
      <c r="BY44" s="319"/>
      <c r="BZ44" s="319"/>
      <c r="CA44" s="319"/>
      <c r="CB44" s="319"/>
      <c r="CC44" s="320"/>
      <c r="CD44" s="318"/>
      <c r="CE44" s="319"/>
      <c r="CF44" s="319"/>
      <c r="CG44" s="319"/>
      <c r="CH44" s="319"/>
      <c r="CI44" s="320"/>
    </row>
    <row r="45" spans="1:88" ht="18" customHeight="1" thickBot="1" x14ac:dyDescent="0.3">
      <c r="A45" s="75"/>
      <c r="B45" s="354"/>
      <c r="C45" s="355"/>
      <c r="D45" s="355"/>
      <c r="E45" s="355"/>
      <c r="F45" s="355"/>
      <c r="G45" s="355"/>
      <c r="H45" s="355"/>
      <c r="I45" s="355"/>
      <c r="J45" s="355"/>
      <c r="K45" s="355"/>
      <c r="L45" s="355"/>
      <c r="M45" s="355"/>
      <c r="N45" s="355"/>
      <c r="O45" s="355"/>
      <c r="P45" s="355"/>
      <c r="Q45" s="355"/>
      <c r="R45" s="355"/>
      <c r="S45" s="355"/>
      <c r="T45" s="355"/>
      <c r="U45" s="355"/>
      <c r="V45" s="355"/>
      <c r="W45" s="355"/>
      <c r="X45" s="355"/>
      <c r="Y45" s="356"/>
      <c r="Z45" s="354"/>
      <c r="AA45" s="355"/>
      <c r="AB45" s="355"/>
      <c r="AC45" s="355"/>
      <c r="AD45" s="356"/>
      <c r="AE45" s="363"/>
      <c r="AF45" s="364"/>
      <c r="AG45" s="364"/>
      <c r="AH45" s="364"/>
      <c r="AI45" s="364"/>
      <c r="AJ45" s="365"/>
      <c r="AK45" s="360"/>
      <c r="AL45" s="361"/>
      <c r="AM45" s="361"/>
      <c r="AN45" s="361"/>
      <c r="AO45" s="361"/>
      <c r="AP45" s="361"/>
      <c r="AQ45" s="361"/>
      <c r="AR45" s="361"/>
      <c r="AS45" s="361"/>
      <c r="AT45" s="361"/>
      <c r="AU45" s="361"/>
      <c r="AV45" s="361"/>
      <c r="AW45" s="361"/>
      <c r="AX45" s="362"/>
      <c r="AY45" s="360"/>
      <c r="AZ45" s="361"/>
      <c r="BA45" s="361"/>
      <c r="BB45" s="362"/>
      <c r="BC45" s="351"/>
      <c r="BD45" s="352"/>
      <c r="BE45" s="352"/>
      <c r="BF45" s="353"/>
      <c r="BG45" s="369"/>
      <c r="BH45" s="370"/>
      <c r="BI45" s="370"/>
      <c r="BJ45" s="371"/>
      <c r="BK45" s="318"/>
      <c r="BL45" s="319"/>
      <c r="BM45" s="319"/>
      <c r="BN45" s="319"/>
      <c r="BO45" s="319"/>
      <c r="BP45" s="320"/>
      <c r="BQ45" s="321"/>
      <c r="BR45" s="322"/>
      <c r="BS45" s="322"/>
      <c r="BT45" s="322"/>
      <c r="BU45" s="322"/>
      <c r="BV45" s="322"/>
      <c r="BW45" s="323"/>
      <c r="BX45" s="321"/>
      <c r="BY45" s="322"/>
      <c r="BZ45" s="322"/>
      <c r="CA45" s="322"/>
      <c r="CB45" s="322"/>
      <c r="CC45" s="323"/>
      <c r="CD45" s="321"/>
      <c r="CE45" s="322"/>
      <c r="CF45" s="322"/>
      <c r="CG45" s="322"/>
      <c r="CH45" s="322"/>
      <c r="CI45" s="323"/>
    </row>
    <row r="46" spans="1:88" ht="18" customHeight="1" x14ac:dyDescent="0.25">
      <c r="A46" s="75"/>
      <c r="B46" s="324" t="s">
        <v>828</v>
      </c>
      <c r="C46" s="325"/>
      <c r="D46" s="325"/>
      <c r="E46" s="325"/>
      <c r="F46" s="325"/>
      <c r="G46" s="325"/>
      <c r="H46" s="325"/>
      <c r="I46" s="325"/>
      <c r="J46" s="325"/>
      <c r="K46" s="325"/>
      <c r="L46" s="325"/>
      <c r="M46" s="325"/>
      <c r="N46" s="325"/>
      <c r="O46" s="325"/>
      <c r="P46" s="325"/>
      <c r="Q46" s="325"/>
      <c r="R46" s="325"/>
      <c r="S46" s="325"/>
      <c r="T46" s="325"/>
      <c r="U46" s="325"/>
      <c r="V46" s="325"/>
      <c r="W46" s="325"/>
      <c r="X46" s="325"/>
      <c r="Y46" s="326"/>
      <c r="Z46" s="333" t="s">
        <v>833</v>
      </c>
      <c r="AA46" s="334"/>
      <c r="AB46" s="334"/>
      <c r="AC46" s="334"/>
      <c r="AD46" s="335"/>
      <c r="AE46" s="333">
        <v>1</v>
      </c>
      <c r="AF46" s="334"/>
      <c r="AG46" s="334"/>
      <c r="AH46" s="334"/>
      <c r="AI46" s="334"/>
      <c r="AJ46" s="334"/>
      <c r="AK46" s="342" t="s">
        <v>41</v>
      </c>
      <c r="AL46" s="343"/>
      <c r="AM46" s="343"/>
      <c r="AN46" s="343"/>
      <c r="AO46" s="343"/>
      <c r="AP46" s="343"/>
      <c r="AQ46" s="343"/>
      <c r="AR46" s="343"/>
      <c r="AS46" s="343"/>
      <c r="AT46" s="343"/>
      <c r="AU46" s="343"/>
      <c r="AV46" s="343"/>
      <c r="AW46" s="343"/>
      <c r="AX46" s="344"/>
      <c r="AY46" s="409">
        <v>0.25</v>
      </c>
      <c r="AZ46" s="346"/>
      <c r="BA46" s="346"/>
      <c r="BB46" s="410"/>
      <c r="BC46" s="345">
        <f>+$AE$46*AY46</f>
        <v>0.25</v>
      </c>
      <c r="BD46" s="346"/>
      <c r="BE46" s="346"/>
      <c r="BF46" s="347"/>
      <c r="BG46" s="285">
        <v>22629</v>
      </c>
      <c r="BH46" s="286"/>
      <c r="BI46" s="286"/>
      <c r="BJ46" s="287"/>
      <c r="BK46" s="288">
        <f>+AY46*BG46</f>
        <v>5657.25</v>
      </c>
      <c r="BL46" s="289"/>
      <c r="BM46" s="289"/>
      <c r="BN46" s="289"/>
      <c r="BO46" s="289"/>
      <c r="BP46" s="290"/>
      <c r="BQ46" s="291">
        <v>2000</v>
      </c>
      <c r="BR46" s="292"/>
      <c r="BS46" s="292"/>
      <c r="BT46" s="292"/>
      <c r="BU46" s="292"/>
      <c r="BV46" s="292"/>
      <c r="BW46" s="293"/>
      <c r="BX46" s="291">
        <f>+(((BK57+BQ46)*15)/85)</f>
        <v>11337.617647058823</v>
      </c>
      <c r="BY46" s="292"/>
      <c r="BZ46" s="292"/>
      <c r="CA46" s="292"/>
      <c r="CB46" s="292"/>
      <c r="CC46" s="293"/>
      <c r="CD46" s="291">
        <f>+BK57+BQ46+BX46</f>
        <v>75584.117647058825</v>
      </c>
      <c r="CE46" s="292"/>
      <c r="CF46" s="292"/>
      <c r="CG46" s="292"/>
      <c r="CH46" s="292"/>
      <c r="CI46" s="293"/>
    </row>
    <row r="47" spans="1:88" ht="18" customHeight="1" x14ac:dyDescent="0.25">
      <c r="A47" s="75"/>
      <c r="B47" s="327"/>
      <c r="C47" s="328"/>
      <c r="D47" s="328"/>
      <c r="E47" s="328"/>
      <c r="F47" s="328"/>
      <c r="G47" s="328"/>
      <c r="H47" s="328"/>
      <c r="I47" s="328"/>
      <c r="J47" s="328"/>
      <c r="K47" s="328"/>
      <c r="L47" s="328"/>
      <c r="M47" s="328"/>
      <c r="N47" s="328"/>
      <c r="O47" s="328"/>
      <c r="P47" s="328"/>
      <c r="Q47" s="328"/>
      <c r="R47" s="328"/>
      <c r="S47" s="328"/>
      <c r="T47" s="328"/>
      <c r="U47" s="328"/>
      <c r="V47" s="328"/>
      <c r="W47" s="328"/>
      <c r="X47" s="328"/>
      <c r="Y47" s="329"/>
      <c r="Z47" s="336"/>
      <c r="AA47" s="337"/>
      <c r="AB47" s="337"/>
      <c r="AC47" s="337"/>
      <c r="AD47" s="338"/>
      <c r="AE47" s="336"/>
      <c r="AF47" s="337"/>
      <c r="AG47" s="337"/>
      <c r="AH47" s="337"/>
      <c r="AI47" s="337"/>
      <c r="AJ47" s="337"/>
      <c r="AK47" s="300" t="s">
        <v>23</v>
      </c>
      <c r="AL47" s="301"/>
      <c r="AM47" s="301"/>
      <c r="AN47" s="301"/>
      <c r="AO47" s="301"/>
      <c r="AP47" s="301"/>
      <c r="AQ47" s="301"/>
      <c r="AR47" s="301"/>
      <c r="AS47" s="301"/>
      <c r="AT47" s="301"/>
      <c r="AU47" s="301"/>
      <c r="AV47" s="301"/>
      <c r="AW47" s="301"/>
      <c r="AX47" s="302"/>
      <c r="AY47" s="407">
        <v>0.25</v>
      </c>
      <c r="AZ47" s="304"/>
      <c r="BA47" s="304"/>
      <c r="BB47" s="408"/>
      <c r="BC47" s="306">
        <f t="shared" ref="BC47:BC56" si="0">+$AE$46*AY47</f>
        <v>0.25</v>
      </c>
      <c r="BD47" s="307"/>
      <c r="BE47" s="307"/>
      <c r="BF47" s="308"/>
      <c r="BG47" s="309">
        <v>7925</v>
      </c>
      <c r="BH47" s="310"/>
      <c r="BI47" s="310"/>
      <c r="BJ47" s="311"/>
      <c r="BK47" s="312">
        <f t="shared" ref="BK47:BK56" si="1">+AY47*BG47</f>
        <v>1981.25</v>
      </c>
      <c r="BL47" s="313"/>
      <c r="BM47" s="313"/>
      <c r="BN47" s="313"/>
      <c r="BO47" s="313"/>
      <c r="BP47" s="314"/>
      <c r="BQ47" s="294"/>
      <c r="BR47" s="295"/>
      <c r="BS47" s="295"/>
      <c r="BT47" s="295"/>
      <c r="BU47" s="295"/>
      <c r="BV47" s="295"/>
      <c r="BW47" s="296"/>
      <c r="BX47" s="294"/>
      <c r="BY47" s="295"/>
      <c r="BZ47" s="295"/>
      <c r="CA47" s="295"/>
      <c r="CB47" s="295"/>
      <c r="CC47" s="296"/>
      <c r="CD47" s="294"/>
      <c r="CE47" s="295"/>
      <c r="CF47" s="295"/>
      <c r="CG47" s="295"/>
      <c r="CH47" s="295"/>
      <c r="CI47" s="296"/>
    </row>
    <row r="48" spans="1:88" ht="18" customHeight="1" x14ac:dyDescent="0.25">
      <c r="A48" s="75"/>
      <c r="B48" s="327"/>
      <c r="C48" s="328"/>
      <c r="D48" s="328"/>
      <c r="E48" s="328"/>
      <c r="F48" s="328"/>
      <c r="G48" s="328"/>
      <c r="H48" s="328"/>
      <c r="I48" s="328"/>
      <c r="J48" s="328"/>
      <c r="K48" s="328"/>
      <c r="L48" s="328"/>
      <c r="M48" s="328"/>
      <c r="N48" s="328"/>
      <c r="O48" s="328"/>
      <c r="P48" s="328"/>
      <c r="Q48" s="328"/>
      <c r="R48" s="328"/>
      <c r="S48" s="328"/>
      <c r="T48" s="328"/>
      <c r="U48" s="328"/>
      <c r="V48" s="328"/>
      <c r="W48" s="328"/>
      <c r="X48" s="328"/>
      <c r="Y48" s="329"/>
      <c r="Z48" s="336"/>
      <c r="AA48" s="337"/>
      <c r="AB48" s="337"/>
      <c r="AC48" s="337"/>
      <c r="AD48" s="338"/>
      <c r="AE48" s="336"/>
      <c r="AF48" s="337"/>
      <c r="AG48" s="337"/>
      <c r="AH48" s="337"/>
      <c r="AI48" s="337"/>
      <c r="AJ48" s="337"/>
      <c r="AK48" s="300" t="s">
        <v>527</v>
      </c>
      <c r="AL48" s="301"/>
      <c r="AM48" s="301"/>
      <c r="AN48" s="301"/>
      <c r="AO48" s="301"/>
      <c r="AP48" s="301"/>
      <c r="AQ48" s="301"/>
      <c r="AR48" s="301"/>
      <c r="AS48" s="301"/>
      <c r="AT48" s="301"/>
      <c r="AU48" s="301"/>
      <c r="AV48" s="301"/>
      <c r="AW48" s="301"/>
      <c r="AX48" s="302"/>
      <c r="AY48" s="407">
        <v>0.5</v>
      </c>
      <c r="AZ48" s="304"/>
      <c r="BA48" s="304"/>
      <c r="BB48" s="408"/>
      <c r="BC48" s="306">
        <f t="shared" si="0"/>
        <v>0.5</v>
      </c>
      <c r="BD48" s="307"/>
      <c r="BE48" s="307"/>
      <c r="BF48" s="308"/>
      <c r="BG48" s="309">
        <v>18911</v>
      </c>
      <c r="BH48" s="310"/>
      <c r="BI48" s="310"/>
      <c r="BJ48" s="311"/>
      <c r="BK48" s="312">
        <f t="shared" si="1"/>
        <v>9455.5</v>
      </c>
      <c r="BL48" s="313"/>
      <c r="BM48" s="313"/>
      <c r="BN48" s="313"/>
      <c r="BO48" s="313"/>
      <c r="BP48" s="314"/>
      <c r="BQ48" s="294"/>
      <c r="BR48" s="295"/>
      <c r="BS48" s="295"/>
      <c r="BT48" s="295"/>
      <c r="BU48" s="295"/>
      <c r="BV48" s="295"/>
      <c r="BW48" s="296"/>
      <c r="BX48" s="294"/>
      <c r="BY48" s="295"/>
      <c r="BZ48" s="295"/>
      <c r="CA48" s="295"/>
      <c r="CB48" s="295"/>
      <c r="CC48" s="296"/>
      <c r="CD48" s="294"/>
      <c r="CE48" s="295"/>
      <c r="CF48" s="295"/>
      <c r="CG48" s="295"/>
      <c r="CH48" s="295"/>
      <c r="CI48" s="296"/>
    </row>
    <row r="49" spans="1:87" ht="18" customHeight="1" x14ac:dyDescent="0.25">
      <c r="A49" s="75"/>
      <c r="B49" s="327"/>
      <c r="C49" s="328"/>
      <c r="D49" s="328"/>
      <c r="E49" s="328"/>
      <c r="F49" s="328"/>
      <c r="G49" s="328"/>
      <c r="H49" s="328"/>
      <c r="I49" s="328"/>
      <c r="J49" s="328"/>
      <c r="K49" s="328"/>
      <c r="L49" s="328"/>
      <c r="M49" s="328"/>
      <c r="N49" s="328"/>
      <c r="O49" s="328"/>
      <c r="P49" s="328"/>
      <c r="Q49" s="328"/>
      <c r="R49" s="328"/>
      <c r="S49" s="328"/>
      <c r="T49" s="328"/>
      <c r="U49" s="328"/>
      <c r="V49" s="328"/>
      <c r="W49" s="328"/>
      <c r="X49" s="328"/>
      <c r="Y49" s="329"/>
      <c r="Z49" s="336"/>
      <c r="AA49" s="337"/>
      <c r="AB49" s="337"/>
      <c r="AC49" s="337"/>
      <c r="AD49" s="338"/>
      <c r="AE49" s="336"/>
      <c r="AF49" s="337"/>
      <c r="AG49" s="337"/>
      <c r="AH49" s="337"/>
      <c r="AI49" s="337"/>
      <c r="AJ49" s="337"/>
      <c r="AK49" s="300" t="s">
        <v>13</v>
      </c>
      <c r="AL49" s="301"/>
      <c r="AM49" s="301"/>
      <c r="AN49" s="301"/>
      <c r="AO49" s="301"/>
      <c r="AP49" s="301"/>
      <c r="AQ49" s="301"/>
      <c r="AR49" s="301"/>
      <c r="AS49" s="301"/>
      <c r="AT49" s="301"/>
      <c r="AU49" s="301"/>
      <c r="AV49" s="301"/>
      <c r="AW49" s="301"/>
      <c r="AX49" s="302"/>
      <c r="AY49" s="407">
        <v>0.25</v>
      </c>
      <c r="AZ49" s="304"/>
      <c r="BA49" s="304"/>
      <c r="BB49" s="408"/>
      <c r="BC49" s="306">
        <f t="shared" si="0"/>
        <v>0.25</v>
      </c>
      <c r="BD49" s="307"/>
      <c r="BE49" s="307"/>
      <c r="BF49" s="308"/>
      <c r="BG49" s="309">
        <v>40826</v>
      </c>
      <c r="BH49" s="310"/>
      <c r="BI49" s="310"/>
      <c r="BJ49" s="311"/>
      <c r="BK49" s="312">
        <f t="shared" si="1"/>
        <v>10206.5</v>
      </c>
      <c r="BL49" s="313"/>
      <c r="BM49" s="313"/>
      <c r="BN49" s="313"/>
      <c r="BO49" s="313"/>
      <c r="BP49" s="314"/>
      <c r="BQ49" s="294"/>
      <c r="BR49" s="295"/>
      <c r="BS49" s="295"/>
      <c r="BT49" s="295"/>
      <c r="BU49" s="295"/>
      <c r="BV49" s="295"/>
      <c r="BW49" s="296"/>
      <c r="BX49" s="294"/>
      <c r="BY49" s="295"/>
      <c r="BZ49" s="295"/>
      <c r="CA49" s="295"/>
      <c r="CB49" s="295"/>
      <c r="CC49" s="296"/>
      <c r="CD49" s="294"/>
      <c r="CE49" s="295"/>
      <c r="CF49" s="295"/>
      <c r="CG49" s="295"/>
      <c r="CH49" s="295"/>
      <c r="CI49" s="296"/>
    </row>
    <row r="50" spans="1:87" ht="18" customHeight="1" x14ac:dyDescent="0.25">
      <c r="A50" s="75"/>
      <c r="B50" s="327"/>
      <c r="C50" s="328"/>
      <c r="D50" s="328"/>
      <c r="E50" s="328"/>
      <c r="F50" s="328"/>
      <c r="G50" s="328"/>
      <c r="H50" s="328"/>
      <c r="I50" s="328"/>
      <c r="J50" s="328"/>
      <c r="K50" s="328"/>
      <c r="L50" s="328"/>
      <c r="M50" s="328"/>
      <c r="N50" s="328"/>
      <c r="O50" s="328"/>
      <c r="P50" s="328"/>
      <c r="Q50" s="328"/>
      <c r="R50" s="328"/>
      <c r="S50" s="328"/>
      <c r="T50" s="328"/>
      <c r="U50" s="328"/>
      <c r="V50" s="328"/>
      <c r="W50" s="328"/>
      <c r="X50" s="328"/>
      <c r="Y50" s="329"/>
      <c r="Z50" s="336"/>
      <c r="AA50" s="337"/>
      <c r="AB50" s="337"/>
      <c r="AC50" s="337"/>
      <c r="AD50" s="338"/>
      <c r="AE50" s="336"/>
      <c r="AF50" s="337"/>
      <c r="AG50" s="337"/>
      <c r="AH50" s="337"/>
      <c r="AI50" s="337"/>
      <c r="AJ50" s="337"/>
      <c r="AK50" s="300" t="s">
        <v>40</v>
      </c>
      <c r="AL50" s="301"/>
      <c r="AM50" s="301"/>
      <c r="AN50" s="301"/>
      <c r="AO50" s="301"/>
      <c r="AP50" s="301"/>
      <c r="AQ50" s="301"/>
      <c r="AR50" s="301"/>
      <c r="AS50" s="301"/>
      <c r="AT50" s="301"/>
      <c r="AU50" s="301"/>
      <c r="AV50" s="301"/>
      <c r="AW50" s="301"/>
      <c r="AX50" s="302"/>
      <c r="AY50" s="407">
        <v>0.25</v>
      </c>
      <c r="AZ50" s="304"/>
      <c r="BA50" s="304"/>
      <c r="BB50" s="408"/>
      <c r="BC50" s="306">
        <f t="shared" si="0"/>
        <v>0.25</v>
      </c>
      <c r="BD50" s="307"/>
      <c r="BE50" s="307"/>
      <c r="BF50" s="308"/>
      <c r="BG50" s="309">
        <v>26988</v>
      </c>
      <c r="BH50" s="310"/>
      <c r="BI50" s="310"/>
      <c r="BJ50" s="311"/>
      <c r="BK50" s="312">
        <f t="shared" si="1"/>
        <v>6747</v>
      </c>
      <c r="BL50" s="313"/>
      <c r="BM50" s="313"/>
      <c r="BN50" s="313"/>
      <c r="BO50" s="313"/>
      <c r="BP50" s="314"/>
      <c r="BQ50" s="294"/>
      <c r="BR50" s="295"/>
      <c r="BS50" s="295"/>
      <c r="BT50" s="295"/>
      <c r="BU50" s="295"/>
      <c r="BV50" s="295"/>
      <c r="BW50" s="296"/>
      <c r="BX50" s="294"/>
      <c r="BY50" s="295"/>
      <c r="BZ50" s="295"/>
      <c r="CA50" s="295"/>
      <c r="CB50" s="295"/>
      <c r="CC50" s="296"/>
      <c r="CD50" s="294"/>
      <c r="CE50" s="295"/>
      <c r="CF50" s="295"/>
      <c r="CG50" s="295"/>
      <c r="CH50" s="295"/>
      <c r="CI50" s="296"/>
    </row>
    <row r="51" spans="1:87" ht="18" customHeight="1" x14ac:dyDescent="0.25">
      <c r="A51" s="75"/>
      <c r="B51" s="327"/>
      <c r="C51" s="328"/>
      <c r="D51" s="328"/>
      <c r="E51" s="328"/>
      <c r="F51" s="328"/>
      <c r="G51" s="328"/>
      <c r="H51" s="328"/>
      <c r="I51" s="328"/>
      <c r="J51" s="328"/>
      <c r="K51" s="328"/>
      <c r="L51" s="328"/>
      <c r="M51" s="328"/>
      <c r="N51" s="328"/>
      <c r="O51" s="328"/>
      <c r="P51" s="328"/>
      <c r="Q51" s="328"/>
      <c r="R51" s="328"/>
      <c r="S51" s="328"/>
      <c r="T51" s="328"/>
      <c r="U51" s="328"/>
      <c r="V51" s="328"/>
      <c r="W51" s="328"/>
      <c r="X51" s="328"/>
      <c r="Y51" s="329"/>
      <c r="Z51" s="336"/>
      <c r="AA51" s="337"/>
      <c r="AB51" s="337"/>
      <c r="AC51" s="337"/>
      <c r="AD51" s="338"/>
      <c r="AE51" s="336"/>
      <c r="AF51" s="337"/>
      <c r="AG51" s="337"/>
      <c r="AH51" s="337"/>
      <c r="AI51" s="337"/>
      <c r="AJ51" s="337"/>
      <c r="AK51" s="300" t="s">
        <v>528</v>
      </c>
      <c r="AL51" s="301"/>
      <c r="AM51" s="301"/>
      <c r="AN51" s="301"/>
      <c r="AO51" s="301"/>
      <c r="AP51" s="301"/>
      <c r="AQ51" s="301"/>
      <c r="AR51" s="301"/>
      <c r="AS51" s="301"/>
      <c r="AT51" s="301"/>
      <c r="AU51" s="301"/>
      <c r="AV51" s="301"/>
      <c r="AW51" s="301"/>
      <c r="AX51" s="302"/>
      <c r="AY51" s="407">
        <v>0.25</v>
      </c>
      <c r="AZ51" s="304"/>
      <c r="BA51" s="304"/>
      <c r="BB51" s="408"/>
      <c r="BC51" s="306">
        <f t="shared" si="0"/>
        <v>0.25</v>
      </c>
      <c r="BD51" s="307"/>
      <c r="BE51" s="307"/>
      <c r="BF51" s="308"/>
      <c r="BG51" s="309">
        <v>22530</v>
      </c>
      <c r="BH51" s="310"/>
      <c r="BI51" s="310"/>
      <c r="BJ51" s="311"/>
      <c r="BK51" s="312">
        <f t="shared" si="1"/>
        <v>5632.5</v>
      </c>
      <c r="BL51" s="313"/>
      <c r="BM51" s="313"/>
      <c r="BN51" s="313"/>
      <c r="BO51" s="313"/>
      <c r="BP51" s="314"/>
      <c r="BQ51" s="294"/>
      <c r="BR51" s="295"/>
      <c r="BS51" s="295"/>
      <c r="BT51" s="295"/>
      <c r="BU51" s="295"/>
      <c r="BV51" s="295"/>
      <c r="BW51" s="296"/>
      <c r="BX51" s="294"/>
      <c r="BY51" s="295"/>
      <c r="BZ51" s="295"/>
      <c r="CA51" s="295"/>
      <c r="CB51" s="295"/>
      <c r="CC51" s="296"/>
      <c r="CD51" s="294"/>
      <c r="CE51" s="295"/>
      <c r="CF51" s="295"/>
      <c r="CG51" s="295"/>
      <c r="CH51" s="295"/>
      <c r="CI51" s="296"/>
    </row>
    <row r="52" spans="1:87" ht="18" customHeight="1" x14ac:dyDescent="0.25">
      <c r="A52" s="75"/>
      <c r="B52" s="327"/>
      <c r="C52" s="328"/>
      <c r="D52" s="328"/>
      <c r="E52" s="328"/>
      <c r="F52" s="328"/>
      <c r="G52" s="328"/>
      <c r="H52" s="328"/>
      <c r="I52" s="328"/>
      <c r="J52" s="328"/>
      <c r="K52" s="328"/>
      <c r="L52" s="328"/>
      <c r="M52" s="328"/>
      <c r="N52" s="328"/>
      <c r="O52" s="328"/>
      <c r="P52" s="328"/>
      <c r="Q52" s="328"/>
      <c r="R52" s="328"/>
      <c r="S52" s="328"/>
      <c r="T52" s="328"/>
      <c r="U52" s="328"/>
      <c r="V52" s="328"/>
      <c r="W52" s="328"/>
      <c r="X52" s="328"/>
      <c r="Y52" s="329"/>
      <c r="Z52" s="336"/>
      <c r="AA52" s="337"/>
      <c r="AB52" s="337"/>
      <c r="AC52" s="337"/>
      <c r="AD52" s="338"/>
      <c r="AE52" s="336"/>
      <c r="AF52" s="337"/>
      <c r="AG52" s="337"/>
      <c r="AH52" s="337"/>
      <c r="AI52" s="337"/>
      <c r="AJ52" s="337"/>
      <c r="AK52" s="300" t="s">
        <v>529</v>
      </c>
      <c r="AL52" s="301"/>
      <c r="AM52" s="301"/>
      <c r="AN52" s="301"/>
      <c r="AO52" s="301"/>
      <c r="AP52" s="301"/>
      <c r="AQ52" s="301"/>
      <c r="AR52" s="301"/>
      <c r="AS52" s="301"/>
      <c r="AT52" s="301"/>
      <c r="AU52" s="301"/>
      <c r="AV52" s="301"/>
      <c r="AW52" s="301"/>
      <c r="AX52" s="302"/>
      <c r="AY52" s="407">
        <v>0.25</v>
      </c>
      <c r="AZ52" s="304"/>
      <c r="BA52" s="304"/>
      <c r="BB52" s="408"/>
      <c r="BC52" s="306">
        <f t="shared" si="0"/>
        <v>0.25</v>
      </c>
      <c r="BD52" s="307"/>
      <c r="BE52" s="307"/>
      <c r="BF52" s="308"/>
      <c r="BG52" s="309">
        <v>18911</v>
      </c>
      <c r="BH52" s="310"/>
      <c r="BI52" s="310"/>
      <c r="BJ52" s="311"/>
      <c r="BK52" s="312">
        <f t="shared" si="1"/>
        <v>4727.75</v>
      </c>
      <c r="BL52" s="313"/>
      <c r="BM52" s="313"/>
      <c r="BN52" s="313"/>
      <c r="BO52" s="313"/>
      <c r="BP52" s="314"/>
      <c r="BQ52" s="294"/>
      <c r="BR52" s="295"/>
      <c r="BS52" s="295"/>
      <c r="BT52" s="295"/>
      <c r="BU52" s="295"/>
      <c r="BV52" s="295"/>
      <c r="BW52" s="296"/>
      <c r="BX52" s="294"/>
      <c r="BY52" s="295"/>
      <c r="BZ52" s="295"/>
      <c r="CA52" s="295"/>
      <c r="CB52" s="295"/>
      <c r="CC52" s="296"/>
      <c r="CD52" s="294"/>
      <c r="CE52" s="295"/>
      <c r="CF52" s="295"/>
      <c r="CG52" s="295"/>
      <c r="CH52" s="295"/>
      <c r="CI52" s="296"/>
    </row>
    <row r="53" spans="1:87" ht="18" customHeight="1" x14ac:dyDescent="0.25">
      <c r="A53" s="75"/>
      <c r="B53" s="327"/>
      <c r="C53" s="328"/>
      <c r="D53" s="328"/>
      <c r="E53" s="328"/>
      <c r="F53" s="328"/>
      <c r="G53" s="328"/>
      <c r="H53" s="328"/>
      <c r="I53" s="328"/>
      <c r="J53" s="328"/>
      <c r="K53" s="328"/>
      <c r="L53" s="328"/>
      <c r="M53" s="328"/>
      <c r="N53" s="328"/>
      <c r="O53" s="328"/>
      <c r="P53" s="328"/>
      <c r="Q53" s="328"/>
      <c r="R53" s="328"/>
      <c r="S53" s="328"/>
      <c r="T53" s="328"/>
      <c r="U53" s="328"/>
      <c r="V53" s="328"/>
      <c r="W53" s="328"/>
      <c r="X53" s="328"/>
      <c r="Y53" s="329"/>
      <c r="Z53" s="336"/>
      <c r="AA53" s="337"/>
      <c r="AB53" s="337"/>
      <c r="AC53" s="337"/>
      <c r="AD53" s="338"/>
      <c r="AE53" s="336"/>
      <c r="AF53" s="337"/>
      <c r="AG53" s="337"/>
      <c r="AH53" s="337"/>
      <c r="AI53" s="337"/>
      <c r="AJ53" s="337"/>
      <c r="AK53" s="300" t="s">
        <v>526</v>
      </c>
      <c r="AL53" s="301"/>
      <c r="AM53" s="301"/>
      <c r="AN53" s="301"/>
      <c r="AO53" s="301"/>
      <c r="AP53" s="301"/>
      <c r="AQ53" s="301"/>
      <c r="AR53" s="301"/>
      <c r="AS53" s="301"/>
      <c r="AT53" s="301"/>
      <c r="AU53" s="301"/>
      <c r="AV53" s="301"/>
      <c r="AW53" s="301"/>
      <c r="AX53" s="302"/>
      <c r="AY53" s="407">
        <v>0.25</v>
      </c>
      <c r="AZ53" s="304"/>
      <c r="BA53" s="304"/>
      <c r="BB53" s="408"/>
      <c r="BC53" s="306">
        <f t="shared" si="0"/>
        <v>0.25</v>
      </c>
      <c r="BD53" s="307"/>
      <c r="BE53" s="307"/>
      <c r="BF53" s="308"/>
      <c r="BG53" s="309">
        <v>7925</v>
      </c>
      <c r="BH53" s="310"/>
      <c r="BI53" s="310"/>
      <c r="BJ53" s="311"/>
      <c r="BK53" s="312">
        <f t="shared" si="1"/>
        <v>1981.25</v>
      </c>
      <c r="BL53" s="313"/>
      <c r="BM53" s="313"/>
      <c r="BN53" s="313"/>
      <c r="BO53" s="313"/>
      <c r="BP53" s="314"/>
      <c r="BQ53" s="294"/>
      <c r="BR53" s="295"/>
      <c r="BS53" s="295"/>
      <c r="BT53" s="295"/>
      <c r="BU53" s="295"/>
      <c r="BV53" s="295"/>
      <c r="BW53" s="296"/>
      <c r="BX53" s="294"/>
      <c r="BY53" s="295"/>
      <c r="BZ53" s="295"/>
      <c r="CA53" s="295"/>
      <c r="CB53" s="295"/>
      <c r="CC53" s="296"/>
      <c r="CD53" s="294"/>
      <c r="CE53" s="295"/>
      <c r="CF53" s="295"/>
      <c r="CG53" s="295"/>
      <c r="CH53" s="295"/>
      <c r="CI53" s="296"/>
    </row>
    <row r="54" spans="1:87" ht="18" customHeight="1" x14ac:dyDescent="0.25">
      <c r="A54" s="75"/>
      <c r="B54" s="327"/>
      <c r="C54" s="328"/>
      <c r="D54" s="328"/>
      <c r="E54" s="328"/>
      <c r="F54" s="328"/>
      <c r="G54" s="328"/>
      <c r="H54" s="328"/>
      <c r="I54" s="328"/>
      <c r="J54" s="328"/>
      <c r="K54" s="328"/>
      <c r="L54" s="328"/>
      <c r="M54" s="328"/>
      <c r="N54" s="328"/>
      <c r="O54" s="328"/>
      <c r="P54" s="328"/>
      <c r="Q54" s="328"/>
      <c r="R54" s="328"/>
      <c r="S54" s="328"/>
      <c r="T54" s="328"/>
      <c r="U54" s="328"/>
      <c r="V54" s="328"/>
      <c r="W54" s="328"/>
      <c r="X54" s="328"/>
      <c r="Y54" s="329"/>
      <c r="Z54" s="336"/>
      <c r="AA54" s="337"/>
      <c r="AB54" s="337"/>
      <c r="AC54" s="337"/>
      <c r="AD54" s="338"/>
      <c r="AE54" s="336"/>
      <c r="AF54" s="337"/>
      <c r="AG54" s="337"/>
      <c r="AH54" s="337"/>
      <c r="AI54" s="337"/>
      <c r="AJ54" s="337"/>
      <c r="AK54" s="300" t="s">
        <v>530</v>
      </c>
      <c r="AL54" s="301"/>
      <c r="AM54" s="301"/>
      <c r="AN54" s="301"/>
      <c r="AO54" s="301"/>
      <c r="AP54" s="301"/>
      <c r="AQ54" s="301"/>
      <c r="AR54" s="301"/>
      <c r="AS54" s="301"/>
      <c r="AT54" s="301"/>
      <c r="AU54" s="301"/>
      <c r="AV54" s="301"/>
      <c r="AW54" s="301"/>
      <c r="AX54" s="302"/>
      <c r="AY54" s="407">
        <v>0.25</v>
      </c>
      <c r="AZ54" s="304"/>
      <c r="BA54" s="304"/>
      <c r="BB54" s="408"/>
      <c r="BC54" s="306">
        <f t="shared" si="0"/>
        <v>0.25</v>
      </c>
      <c r="BD54" s="307"/>
      <c r="BE54" s="307"/>
      <c r="BF54" s="308"/>
      <c r="BG54" s="309">
        <v>22629</v>
      </c>
      <c r="BH54" s="310"/>
      <c r="BI54" s="310"/>
      <c r="BJ54" s="311"/>
      <c r="BK54" s="312">
        <f t="shared" si="1"/>
        <v>5657.25</v>
      </c>
      <c r="BL54" s="313"/>
      <c r="BM54" s="313"/>
      <c r="BN54" s="313"/>
      <c r="BO54" s="313"/>
      <c r="BP54" s="314"/>
      <c r="BQ54" s="294"/>
      <c r="BR54" s="295"/>
      <c r="BS54" s="295"/>
      <c r="BT54" s="295"/>
      <c r="BU54" s="295"/>
      <c r="BV54" s="295"/>
      <c r="BW54" s="296"/>
      <c r="BX54" s="294"/>
      <c r="BY54" s="295"/>
      <c r="BZ54" s="295"/>
      <c r="CA54" s="295"/>
      <c r="CB54" s="295"/>
      <c r="CC54" s="296"/>
      <c r="CD54" s="294"/>
      <c r="CE54" s="295"/>
      <c r="CF54" s="295"/>
      <c r="CG54" s="295"/>
      <c r="CH54" s="295"/>
      <c r="CI54" s="296"/>
    </row>
    <row r="55" spans="1:87" ht="18" customHeight="1" x14ac:dyDescent="0.25">
      <c r="A55" s="75"/>
      <c r="B55" s="327"/>
      <c r="C55" s="328"/>
      <c r="D55" s="328"/>
      <c r="E55" s="328"/>
      <c r="F55" s="328"/>
      <c r="G55" s="328"/>
      <c r="H55" s="328"/>
      <c r="I55" s="328"/>
      <c r="J55" s="328"/>
      <c r="K55" s="328"/>
      <c r="L55" s="328"/>
      <c r="M55" s="328"/>
      <c r="N55" s="328"/>
      <c r="O55" s="328"/>
      <c r="P55" s="328"/>
      <c r="Q55" s="328"/>
      <c r="R55" s="328"/>
      <c r="S55" s="328"/>
      <c r="T55" s="328"/>
      <c r="U55" s="328"/>
      <c r="V55" s="328"/>
      <c r="W55" s="328"/>
      <c r="X55" s="328"/>
      <c r="Y55" s="329"/>
      <c r="Z55" s="336"/>
      <c r="AA55" s="337"/>
      <c r="AB55" s="337"/>
      <c r="AC55" s="337"/>
      <c r="AD55" s="338"/>
      <c r="AE55" s="336"/>
      <c r="AF55" s="337"/>
      <c r="AG55" s="337"/>
      <c r="AH55" s="337"/>
      <c r="AI55" s="337"/>
      <c r="AJ55" s="337"/>
      <c r="AK55" s="300" t="s">
        <v>18</v>
      </c>
      <c r="AL55" s="301"/>
      <c r="AM55" s="301"/>
      <c r="AN55" s="301"/>
      <c r="AO55" s="301"/>
      <c r="AP55" s="301"/>
      <c r="AQ55" s="301"/>
      <c r="AR55" s="301"/>
      <c r="AS55" s="301"/>
      <c r="AT55" s="301"/>
      <c r="AU55" s="301"/>
      <c r="AV55" s="301"/>
      <c r="AW55" s="301"/>
      <c r="AX55" s="302"/>
      <c r="AY55" s="407">
        <v>0.25</v>
      </c>
      <c r="AZ55" s="304"/>
      <c r="BA55" s="304"/>
      <c r="BB55" s="408"/>
      <c r="BC55" s="306">
        <f t="shared" si="0"/>
        <v>0.25</v>
      </c>
      <c r="BD55" s="307"/>
      <c r="BE55" s="307"/>
      <c r="BF55" s="308"/>
      <c r="BG55" s="309">
        <v>28961</v>
      </c>
      <c r="BH55" s="310"/>
      <c r="BI55" s="310"/>
      <c r="BJ55" s="311"/>
      <c r="BK55" s="312">
        <f t="shared" si="1"/>
        <v>7240.25</v>
      </c>
      <c r="BL55" s="313"/>
      <c r="BM55" s="313"/>
      <c r="BN55" s="313"/>
      <c r="BO55" s="313"/>
      <c r="BP55" s="314"/>
      <c r="BQ55" s="294"/>
      <c r="BR55" s="295"/>
      <c r="BS55" s="295"/>
      <c r="BT55" s="295"/>
      <c r="BU55" s="295"/>
      <c r="BV55" s="295"/>
      <c r="BW55" s="296"/>
      <c r="BX55" s="294"/>
      <c r="BY55" s="295"/>
      <c r="BZ55" s="295"/>
      <c r="CA55" s="295"/>
      <c r="CB55" s="295"/>
      <c r="CC55" s="296"/>
      <c r="CD55" s="294"/>
      <c r="CE55" s="295"/>
      <c r="CF55" s="295"/>
      <c r="CG55" s="295"/>
      <c r="CH55" s="295"/>
      <c r="CI55" s="296"/>
    </row>
    <row r="56" spans="1:87" ht="18" customHeight="1" thickBot="1" x14ac:dyDescent="0.3">
      <c r="A56" s="75"/>
      <c r="B56" s="327"/>
      <c r="C56" s="328"/>
      <c r="D56" s="328"/>
      <c r="E56" s="328"/>
      <c r="F56" s="328"/>
      <c r="G56" s="328"/>
      <c r="H56" s="328"/>
      <c r="I56" s="328"/>
      <c r="J56" s="328"/>
      <c r="K56" s="328"/>
      <c r="L56" s="328"/>
      <c r="M56" s="328"/>
      <c r="N56" s="328"/>
      <c r="O56" s="328"/>
      <c r="P56" s="328"/>
      <c r="Q56" s="328"/>
      <c r="R56" s="328"/>
      <c r="S56" s="328"/>
      <c r="T56" s="328"/>
      <c r="U56" s="328"/>
      <c r="V56" s="328"/>
      <c r="W56" s="328"/>
      <c r="X56" s="328"/>
      <c r="Y56" s="329"/>
      <c r="Z56" s="336"/>
      <c r="AA56" s="337"/>
      <c r="AB56" s="337"/>
      <c r="AC56" s="337"/>
      <c r="AD56" s="338"/>
      <c r="AE56" s="336"/>
      <c r="AF56" s="337"/>
      <c r="AG56" s="337"/>
      <c r="AH56" s="337"/>
      <c r="AI56" s="337"/>
      <c r="AJ56" s="337"/>
      <c r="AK56" s="392" t="s">
        <v>37</v>
      </c>
      <c r="AL56" s="393"/>
      <c r="AM56" s="393"/>
      <c r="AN56" s="393"/>
      <c r="AO56" s="393"/>
      <c r="AP56" s="393"/>
      <c r="AQ56" s="393"/>
      <c r="AR56" s="393"/>
      <c r="AS56" s="393"/>
      <c r="AT56" s="393"/>
      <c r="AU56" s="393"/>
      <c r="AV56" s="393"/>
      <c r="AW56" s="393"/>
      <c r="AX56" s="394"/>
      <c r="AY56" s="407">
        <v>0.25</v>
      </c>
      <c r="AZ56" s="304"/>
      <c r="BA56" s="304"/>
      <c r="BB56" s="408"/>
      <c r="BC56" s="306">
        <f t="shared" si="0"/>
        <v>0.25</v>
      </c>
      <c r="BD56" s="307"/>
      <c r="BE56" s="307"/>
      <c r="BF56" s="308"/>
      <c r="BG56" s="309">
        <v>11840</v>
      </c>
      <c r="BH56" s="310"/>
      <c r="BI56" s="310"/>
      <c r="BJ56" s="311"/>
      <c r="BK56" s="312">
        <f t="shared" si="1"/>
        <v>2960</v>
      </c>
      <c r="BL56" s="313"/>
      <c r="BM56" s="313"/>
      <c r="BN56" s="313"/>
      <c r="BO56" s="313"/>
      <c r="BP56" s="314"/>
      <c r="BQ56" s="294"/>
      <c r="BR56" s="295"/>
      <c r="BS56" s="295"/>
      <c r="BT56" s="295"/>
      <c r="BU56" s="295"/>
      <c r="BV56" s="295"/>
      <c r="BW56" s="296"/>
      <c r="BX56" s="294"/>
      <c r="BY56" s="295"/>
      <c r="BZ56" s="295"/>
      <c r="CA56" s="295"/>
      <c r="CB56" s="295"/>
      <c r="CC56" s="296"/>
      <c r="CD56" s="294"/>
      <c r="CE56" s="295"/>
      <c r="CF56" s="295"/>
      <c r="CG56" s="295"/>
      <c r="CH56" s="295"/>
      <c r="CI56" s="296"/>
    </row>
    <row r="57" spans="1:87" ht="18" customHeight="1" thickBot="1" x14ac:dyDescent="0.3">
      <c r="A57" s="75"/>
      <c r="B57" s="377"/>
      <c r="C57" s="378"/>
      <c r="D57" s="378"/>
      <c r="E57" s="378"/>
      <c r="F57" s="378"/>
      <c r="G57" s="378"/>
      <c r="H57" s="378"/>
      <c r="I57" s="378"/>
      <c r="J57" s="378"/>
      <c r="K57" s="378"/>
      <c r="L57" s="378"/>
      <c r="M57" s="378"/>
      <c r="N57" s="378"/>
      <c r="O57" s="378"/>
      <c r="P57" s="378"/>
      <c r="Q57" s="378"/>
      <c r="R57" s="378"/>
      <c r="S57" s="378"/>
      <c r="T57" s="378"/>
      <c r="U57" s="378"/>
      <c r="V57" s="378"/>
      <c r="W57" s="378"/>
      <c r="X57" s="378"/>
      <c r="Y57" s="378"/>
      <c r="Z57" s="378"/>
      <c r="AA57" s="378"/>
      <c r="AB57" s="378"/>
      <c r="AC57" s="378"/>
      <c r="AD57" s="378"/>
      <c r="AE57" s="378"/>
      <c r="AF57" s="378"/>
      <c r="AG57" s="378"/>
      <c r="AH57" s="378"/>
      <c r="AI57" s="378"/>
      <c r="AJ57" s="379"/>
      <c r="AK57" s="380" t="s">
        <v>3</v>
      </c>
      <c r="AL57" s="381"/>
      <c r="AM57" s="381"/>
      <c r="AN57" s="381"/>
      <c r="AO57" s="381"/>
      <c r="AP57" s="381"/>
      <c r="AQ57" s="381"/>
      <c r="AR57" s="381"/>
      <c r="AS57" s="381"/>
      <c r="AT57" s="381"/>
      <c r="AU57" s="381"/>
      <c r="AV57" s="381"/>
      <c r="AW57" s="381"/>
      <c r="AX57" s="381"/>
      <c r="AY57" s="382"/>
      <c r="AZ57" s="382"/>
      <c r="BA57" s="382"/>
      <c r="BB57" s="382"/>
      <c r="BC57" s="382"/>
      <c r="BD57" s="382"/>
      <c r="BE57" s="382"/>
      <c r="BF57" s="382"/>
      <c r="BG57" s="382"/>
      <c r="BH57" s="382"/>
      <c r="BI57" s="382"/>
      <c r="BJ57" s="383"/>
      <c r="BK57" s="384">
        <f>SUM(BK46:BK56)</f>
        <v>62246.5</v>
      </c>
      <c r="BL57" s="385"/>
      <c r="BM57" s="385"/>
      <c r="BN57" s="385"/>
      <c r="BO57" s="385"/>
      <c r="BP57" s="386"/>
      <c r="BQ57" s="387" t="s">
        <v>100</v>
      </c>
      <c r="BR57" s="388"/>
      <c r="BS57" s="388"/>
      <c r="BT57" s="388"/>
      <c r="BU57" s="388"/>
      <c r="BV57" s="388"/>
      <c r="BW57" s="388"/>
      <c r="BX57" s="388"/>
      <c r="BY57" s="388"/>
      <c r="BZ57" s="388"/>
      <c r="CA57" s="388"/>
      <c r="CB57" s="388"/>
      <c r="CC57" s="389"/>
      <c r="CD57" s="390">
        <f>+CD46*AE46</f>
        <v>75584.117647058825</v>
      </c>
      <c r="CE57" s="390"/>
      <c r="CF57" s="390"/>
      <c r="CG57" s="390"/>
      <c r="CH57" s="390"/>
      <c r="CI57" s="391"/>
    </row>
    <row r="58" spans="1:87" ht="18" customHeight="1" thickBot="1" x14ac:dyDescent="0.3">
      <c r="A58" s="75"/>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BG58" s="78"/>
      <c r="BH58" s="78"/>
      <c r="BI58" s="78"/>
      <c r="BJ58" s="78"/>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row>
    <row r="59" spans="1:87" ht="18" customHeight="1" x14ac:dyDescent="0.25">
      <c r="A59" s="75"/>
      <c r="B59" s="348" t="s">
        <v>0</v>
      </c>
      <c r="C59" s="349"/>
      <c r="D59" s="349"/>
      <c r="E59" s="349"/>
      <c r="F59" s="349"/>
      <c r="G59" s="349"/>
      <c r="H59" s="349"/>
      <c r="I59" s="349"/>
      <c r="J59" s="349"/>
      <c r="K59" s="349"/>
      <c r="L59" s="349"/>
      <c r="M59" s="349"/>
      <c r="N59" s="349"/>
      <c r="O59" s="349"/>
      <c r="P59" s="349"/>
      <c r="Q59" s="349"/>
      <c r="R59" s="349"/>
      <c r="S59" s="349"/>
      <c r="T59" s="349"/>
      <c r="U59" s="349"/>
      <c r="V59" s="349"/>
      <c r="W59" s="349"/>
      <c r="X59" s="349"/>
      <c r="Y59" s="350"/>
      <c r="Z59" s="348" t="s">
        <v>80</v>
      </c>
      <c r="AA59" s="349"/>
      <c r="AB59" s="349"/>
      <c r="AC59" s="349"/>
      <c r="AD59" s="350"/>
      <c r="AE59" s="357" t="s">
        <v>79</v>
      </c>
      <c r="AF59" s="358"/>
      <c r="AG59" s="358"/>
      <c r="AH59" s="358"/>
      <c r="AI59" s="358"/>
      <c r="AJ59" s="359"/>
      <c r="AK59" s="357" t="s">
        <v>81</v>
      </c>
      <c r="AL59" s="358"/>
      <c r="AM59" s="358"/>
      <c r="AN59" s="358"/>
      <c r="AO59" s="358"/>
      <c r="AP59" s="358"/>
      <c r="AQ59" s="358"/>
      <c r="AR59" s="358"/>
      <c r="AS59" s="358"/>
      <c r="AT59" s="358"/>
      <c r="AU59" s="358"/>
      <c r="AV59" s="358"/>
      <c r="AW59" s="358"/>
      <c r="AX59" s="359"/>
      <c r="AY59" s="357" t="s">
        <v>1</v>
      </c>
      <c r="AZ59" s="358"/>
      <c r="BA59" s="358"/>
      <c r="BB59" s="359"/>
      <c r="BC59" s="348" t="s">
        <v>104</v>
      </c>
      <c r="BD59" s="349"/>
      <c r="BE59" s="349"/>
      <c r="BF59" s="350"/>
      <c r="BG59" s="366" t="s">
        <v>82</v>
      </c>
      <c r="BH59" s="367"/>
      <c r="BI59" s="367"/>
      <c r="BJ59" s="368"/>
      <c r="BK59" s="315" t="s">
        <v>99</v>
      </c>
      <c r="BL59" s="316"/>
      <c r="BM59" s="316"/>
      <c r="BN59" s="316"/>
      <c r="BO59" s="316"/>
      <c r="BP59" s="317"/>
      <c r="BQ59" s="315" t="s">
        <v>83</v>
      </c>
      <c r="BR59" s="316"/>
      <c r="BS59" s="316"/>
      <c r="BT59" s="316"/>
      <c r="BU59" s="316"/>
      <c r="BV59" s="316"/>
      <c r="BW59" s="317"/>
      <c r="BX59" s="315" t="s">
        <v>84</v>
      </c>
      <c r="BY59" s="316"/>
      <c r="BZ59" s="316"/>
      <c r="CA59" s="316"/>
      <c r="CB59" s="316"/>
      <c r="CC59" s="317"/>
      <c r="CD59" s="315" t="s">
        <v>85</v>
      </c>
      <c r="CE59" s="316"/>
      <c r="CF59" s="316"/>
      <c r="CG59" s="316"/>
      <c r="CH59" s="316"/>
      <c r="CI59" s="317"/>
    </row>
    <row r="60" spans="1:87" ht="18" customHeight="1" x14ac:dyDescent="0.25">
      <c r="A60" s="75"/>
      <c r="B60" s="351"/>
      <c r="C60" s="352"/>
      <c r="D60" s="352"/>
      <c r="E60" s="352"/>
      <c r="F60" s="352"/>
      <c r="G60" s="352"/>
      <c r="H60" s="352"/>
      <c r="I60" s="352"/>
      <c r="J60" s="352"/>
      <c r="K60" s="352"/>
      <c r="L60" s="352"/>
      <c r="M60" s="352"/>
      <c r="N60" s="352"/>
      <c r="O60" s="352"/>
      <c r="P60" s="352"/>
      <c r="Q60" s="352"/>
      <c r="R60" s="352"/>
      <c r="S60" s="352"/>
      <c r="T60" s="352"/>
      <c r="U60" s="352"/>
      <c r="V60" s="352"/>
      <c r="W60" s="352"/>
      <c r="X60" s="352"/>
      <c r="Y60" s="353"/>
      <c r="Z60" s="351"/>
      <c r="AA60" s="352"/>
      <c r="AB60" s="352"/>
      <c r="AC60" s="352"/>
      <c r="AD60" s="353"/>
      <c r="AE60" s="360"/>
      <c r="AF60" s="361"/>
      <c r="AG60" s="361"/>
      <c r="AH60" s="361"/>
      <c r="AI60" s="361"/>
      <c r="AJ60" s="362"/>
      <c r="AK60" s="360"/>
      <c r="AL60" s="361"/>
      <c r="AM60" s="361"/>
      <c r="AN60" s="361"/>
      <c r="AO60" s="361"/>
      <c r="AP60" s="361"/>
      <c r="AQ60" s="361"/>
      <c r="AR60" s="361"/>
      <c r="AS60" s="361"/>
      <c r="AT60" s="361"/>
      <c r="AU60" s="361"/>
      <c r="AV60" s="361"/>
      <c r="AW60" s="361"/>
      <c r="AX60" s="362"/>
      <c r="AY60" s="360"/>
      <c r="AZ60" s="361"/>
      <c r="BA60" s="361"/>
      <c r="BB60" s="362"/>
      <c r="BC60" s="351"/>
      <c r="BD60" s="352"/>
      <c r="BE60" s="352"/>
      <c r="BF60" s="353"/>
      <c r="BG60" s="369"/>
      <c r="BH60" s="370"/>
      <c r="BI60" s="370"/>
      <c r="BJ60" s="371"/>
      <c r="BK60" s="318"/>
      <c r="BL60" s="319"/>
      <c r="BM60" s="319"/>
      <c r="BN60" s="319"/>
      <c r="BO60" s="319"/>
      <c r="BP60" s="320"/>
      <c r="BQ60" s="318"/>
      <c r="BR60" s="319"/>
      <c r="BS60" s="319"/>
      <c r="BT60" s="319"/>
      <c r="BU60" s="319"/>
      <c r="BV60" s="319"/>
      <c r="BW60" s="320"/>
      <c r="BX60" s="318"/>
      <c r="BY60" s="319"/>
      <c r="BZ60" s="319"/>
      <c r="CA60" s="319"/>
      <c r="CB60" s="319"/>
      <c r="CC60" s="320"/>
      <c r="CD60" s="318"/>
      <c r="CE60" s="319"/>
      <c r="CF60" s="319"/>
      <c r="CG60" s="319"/>
      <c r="CH60" s="319"/>
      <c r="CI60" s="320"/>
    </row>
    <row r="61" spans="1:87" ht="18" customHeight="1" thickBot="1" x14ac:dyDescent="0.3">
      <c r="A61" s="75"/>
      <c r="B61" s="354"/>
      <c r="C61" s="355"/>
      <c r="D61" s="355"/>
      <c r="E61" s="355"/>
      <c r="F61" s="355"/>
      <c r="G61" s="355"/>
      <c r="H61" s="355"/>
      <c r="I61" s="355"/>
      <c r="J61" s="355"/>
      <c r="K61" s="355"/>
      <c r="L61" s="355"/>
      <c r="M61" s="355"/>
      <c r="N61" s="355"/>
      <c r="O61" s="355"/>
      <c r="P61" s="355"/>
      <c r="Q61" s="355"/>
      <c r="R61" s="355"/>
      <c r="S61" s="355"/>
      <c r="T61" s="355"/>
      <c r="U61" s="355"/>
      <c r="V61" s="355"/>
      <c r="W61" s="355"/>
      <c r="X61" s="355"/>
      <c r="Y61" s="356"/>
      <c r="Z61" s="354"/>
      <c r="AA61" s="355"/>
      <c r="AB61" s="355"/>
      <c r="AC61" s="355"/>
      <c r="AD61" s="356"/>
      <c r="AE61" s="363"/>
      <c r="AF61" s="364"/>
      <c r="AG61" s="364"/>
      <c r="AH61" s="364"/>
      <c r="AI61" s="364"/>
      <c r="AJ61" s="365"/>
      <c r="AK61" s="360"/>
      <c r="AL61" s="361"/>
      <c r="AM61" s="361"/>
      <c r="AN61" s="361"/>
      <c r="AO61" s="361"/>
      <c r="AP61" s="361"/>
      <c r="AQ61" s="361"/>
      <c r="AR61" s="361"/>
      <c r="AS61" s="361"/>
      <c r="AT61" s="361"/>
      <c r="AU61" s="361"/>
      <c r="AV61" s="361"/>
      <c r="AW61" s="361"/>
      <c r="AX61" s="362"/>
      <c r="AY61" s="360"/>
      <c r="AZ61" s="361"/>
      <c r="BA61" s="361"/>
      <c r="BB61" s="362"/>
      <c r="BC61" s="351"/>
      <c r="BD61" s="352"/>
      <c r="BE61" s="352"/>
      <c r="BF61" s="353"/>
      <c r="BG61" s="369"/>
      <c r="BH61" s="370"/>
      <c r="BI61" s="370"/>
      <c r="BJ61" s="371"/>
      <c r="BK61" s="318"/>
      <c r="BL61" s="319"/>
      <c r="BM61" s="319"/>
      <c r="BN61" s="319"/>
      <c r="BO61" s="319"/>
      <c r="BP61" s="320"/>
      <c r="BQ61" s="321"/>
      <c r="BR61" s="322"/>
      <c r="BS61" s="322"/>
      <c r="BT61" s="322"/>
      <c r="BU61" s="322"/>
      <c r="BV61" s="322"/>
      <c r="BW61" s="323"/>
      <c r="BX61" s="321"/>
      <c r="BY61" s="322"/>
      <c r="BZ61" s="322"/>
      <c r="CA61" s="322"/>
      <c r="CB61" s="322"/>
      <c r="CC61" s="323"/>
      <c r="CD61" s="321"/>
      <c r="CE61" s="322"/>
      <c r="CF61" s="322"/>
      <c r="CG61" s="322"/>
      <c r="CH61" s="322"/>
      <c r="CI61" s="323"/>
    </row>
    <row r="62" spans="1:87" ht="18" customHeight="1" x14ac:dyDescent="0.25">
      <c r="A62" s="75"/>
      <c r="B62" s="324" t="s">
        <v>829</v>
      </c>
      <c r="C62" s="325"/>
      <c r="D62" s="325"/>
      <c r="E62" s="325"/>
      <c r="F62" s="325"/>
      <c r="G62" s="325"/>
      <c r="H62" s="325"/>
      <c r="I62" s="325"/>
      <c r="J62" s="325"/>
      <c r="K62" s="325"/>
      <c r="L62" s="325"/>
      <c r="M62" s="325"/>
      <c r="N62" s="325"/>
      <c r="O62" s="325"/>
      <c r="P62" s="325"/>
      <c r="Q62" s="325"/>
      <c r="R62" s="325"/>
      <c r="S62" s="325"/>
      <c r="T62" s="325"/>
      <c r="U62" s="325"/>
      <c r="V62" s="325"/>
      <c r="W62" s="325"/>
      <c r="X62" s="325"/>
      <c r="Y62" s="326"/>
      <c r="Z62" s="333" t="s">
        <v>834</v>
      </c>
      <c r="AA62" s="334"/>
      <c r="AB62" s="334"/>
      <c r="AC62" s="334"/>
      <c r="AD62" s="335"/>
      <c r="AE62" s="333">
        <v>1</v>
      </c>
      <c r="AF62" s="334"/>
      <c r="AG62" s="334"/>
      <c r="AH62" s="334"/>
      <c r="AI62" s="334"/>
      <c r="AJ62" s="334"/>
      <c r="AK62" s="342" t="s">
        <v>41</v>
      </c>
      <c r="AL62" s="343"/>
      <c r="AM62" s="343"/>
      <c r="AN62" s="343"/>
      <c r="AO62" s="343"/>
      <c r="AP62" s="343"/>
      <c r="AQ62" s="343"/>
      <c r="AR62" s="343"/>
      <c r="AS62" s="343"/>
      <c r="AT62" s="343"/>
      <c r="AU62" s="343"/>
      <c r="AV62" s="343"/>
      <c r="AW62" s="343"/>
      <c r="AX62" s="344"/>
      <c r="AY62" s="409">
        <v>0.25</v>
      </c>
      <c r="AZ62" s="346"/>
      <c r="BA62" s="346"/>
      <c r="BB62" s="410"/>
      <c r="BC62" s="345">
        <f>+$AE$62*AY62</f>
        <v>0.25</v>
      </c>
      <c r="BD62" s="346"/>
      <c r="BE62" s="346"/>
      <c r="BF62" s="347"/>
      <c r="BG62" s="285">
        <v>22629</v>
      </c>
      <c r="BH62" s="286"/>
      <c r="BI62" s="286"/>
      <c r="BJ62" s="287"/>
      <c r="BK62" s="288">
        <f>+AY62*BG62</f>
        <v>5657.25</v>
      </c>
      <c r="BL62" s="289"/>
      <c r="BM62" s="289"/>
      <c r="BN62" s="289"/>
      <c r="BO62" s="289"/>
      <c r="BP62" s="290"/>
      <c r="BQ62" s="291">
        <v>2000</v>
      </c>
      <c r="BR62" s="292"/>
      <c r="BS62" s="292"/>
      <c r="BT62" s="292"/>
      <c r="BU62" s="292"/>
      <c r="BV62" s="292"/>
      <c r="BW62" s="293"/>
      <c r="BX62" s="291">
        <f>+(((BK73+BQ62)*15)/85)</f>
        <v>11337.617647058823</v>
      </c>
      <c r="BY62" s="292"/>
      <c r="BZ62" s="292"/>
      <c r="CA62" s="292"/>
      <c r="CB62" s="292"/>
      <c r="CC62" s="293"/>
      <c r="CD62" s="291">
        <f>+BK73+BQ62+BX62</f>
        <v>75584.117647058825</v>
      </c>
      <c r="CE62" s="292"/>
      <c r="CF62" s="292"/>
      <c r="CG62" s="292"/>
      <c r="CH62" s="292"/>
      <c r="CI62" s="293"/>
    </row>
    <row r="63" spans="1:87" ht="18" customHeight="1" x14ac:dyDescent="0.25">
      <c r="A63" s="75"/>
      <c r="B63" s="327"/>
      <c r="C63" s="328"/>
      <c r="D63" s="328"/>
      <c r="E63" s="328"/>
      <c r="F63" s="328"/>
      <c r="G63" s="328"/>
      <c r="H63" s="328"/>
      <c r="I63" s="328"/>
      <c r="J63" s="328"/>
      <c r="K63" s="328"/>
      <c r="L63" s="328"/>
      <c r="M63" s="328"/>
      <c r="N63" s="328"/>
      <c r="O63" s="328"/>
      <c r="P63" s="328"/>
      <c r="Q63" s="328"/>
      <c r="R63" s="328"/>
      <c r="S63" s="328"/>
      <c r="T63" s="328"/>
      <c r="U63" s="328"/>
      <c r="V63" s="328"/>
      <c r="W63" s="328"/>
      <c r="X63" s="328"/>
      <c r="Y63" s="329"/>
      <c r="Z63" s="336"/>
      <c r="AA63" s="337"/>
      <c r="AB63" s="337"/>
      <c r="AC63" s="337"/>
      <c r="AD63" s="338"/>
      <c r="AE63" s="336"/>
      <c r="AF63" s="337"/>
      <c r="AG63" s="337"/>
      <c r="AH63" s="337"/>
      <c r="AI63" s="337"/>
      <c r="AJ63" s="337"/>
      <c r="AK63" s="300" t="s">
        <v>23</v>
      </c>
      <c r="AL63" s="301"/>
      <c r="AM63" s="301"/>
      <c r="AN63" s="301"/>
      <c r="AO63" s="301"/>
      <c r="AP63" s="301"/>
      <c r="AQ63" s="301"/>
      <c r="AR63" s="301"/>
      <c r="AS63" s="301"/>
      <c r="AT63" s="301"/>
      <c r="AU63" s="301"/>
      <c r="AV63" s="301"/>
      <c r="AW63" s="301"/>
      <c r="AX63" s="302"/>
      <c r="AY63" s="407">
        <v>0.25</v>
      </c>
      <c r="AZ63" s="304"/>
      <c r="BA63" s="304"/>
      <c r="BB63" s="408"/>
      <c r="BC63" s="306">
        <f t="shared" ref="BC63:BC72" si="2">+$AE$62*AY63</f>
        <v>0.25</v>
      </c>
      <c r="BD63" s="307"/>
      <c r="BE63" s="307"/>
      <c r="BF63" s="308"/>
      <c r="BG63" s="309">
        <v>7925</v>
      </c>
      <c r="BH63" s="310"/>
      <c r="BI63" s="310"/>
      <c r="BJ63" s="311"/>
      <c r="BK63" s="312">
        <f t="shared" ref="BK63:BK72" si="3">+AY63*BG63</f>
        <v>1981.25</v>
      </c>
      <c r="BL63" s="313"/>
      <c r="BM63" s="313"/>
      <c r="BN63" s="313"/>
      <c r="BO63" s="313"/>
      <c r="BP63" s="314"/>
      <c r="BQ63" s="294"/>
      <c r="BR63" s="295"/>
      <c r="BS63" s="295"/>
      <c r="BT63" s="295"/>
      <c r="BU63" s="295"/>
      <c r="BV63" s="295"/>
      <c r="BW63" s="296"/>
      <c r="BX63" s="294"/>
      <c r="BY63" s="295"/>
      <c r="BZ63" s="295"/>
      <c r="CA63" s="295"/>
      <c r="CB63" s="295"/>
      <c r="CC63" s="296"/>
      <c r="CD63" s="294"/>
      <c r="CE63" s="295"/>
      <c r="CF63" s="295"/>
      <c r="CG63" s="295"/>
      <c r="CH63" s="295"/>
      <c r="CI63" s="296"/>
    </row>
    <row r="64" spans="1:87" ht="18" customHeight="1" x14ac:dyDescent="0.25">
      <c r="A64" s="75"/>
      <c r="B64" s="327"/>
      <c r="C64" s="328"/>
      <c r="D64" s="328"/>
      <c r="E64" s="328"/>
      <c r="F64" s="328"/>
      <c r="G64" s="328"/>
      <c r="H64" s="328"/>
      <c r="I64" s="328"/>
      <c r="J64" s="328"/>
      <c r="K64" s="328"/>
      <c r="L64" s="328"/>
      <c r="M64" s="328"/>
      <c r="N64" s="328"/>
      <c r="O64" s="328"/>
      <c r="P64" s="328"/>
      <c r="Q64" s="328"/>
      <c r="R64" s="328"/>
      <c r="S64" s="328"/>
      <c r="T64" s="328"/>
      <c r="U64" s="328"/>
      <c r="V64" s="328"/>
      <c r="W64" s="328"/>
      <c r="X64" s="328"/>
      <c r="Y64" s="329"/>
      <c r="Z64" s="336"/>
      <c r="AA64" s="337"/>
      <c r="AB64" s="337"/>
      <c r="AC64" s="337"/>
      <c r="AD64" s="338"/>
      <c r="AE64" s="336"/>
      <c r="AF64" s="337"/>
      <c r="AG64" s="337"/>
      <c r="AH64" s="337"/>
      <c r="AI64" s="337"/>
      <c r="AJ64" s="337"/>
      <c r="AK64" s="300" t="s">
        <v>527</v>
      </c>
      <c r="AL64" s="301"/>
      <c r="AM64" s="301"/>
      <c r="AN64" s="301"/>
      <c r="AO64" s="301"/>
      <c r="AP64" s="301"/>
      <c r="AQ64" s="301"/>
      <c r="AR64" s="301"/>
      <c r="AS64" s="301"/>
      <c r="AT64" s="301"/>
      <c r="AU64" s="301"/>
      <c r="AV64" s="301"/>
      <c r="AW64" s="301"/>
      <c r="AX64" s="302"/>
      <c r="AY64" s="407">
        <v>0.5</v>
      </c>
      <c r="AZ64" s="304"/>
      <c r="BA64" s="304"/>
      <c r="BB64" s="408"/>
      <c r="BC64" s="306">
        <f t="shared" si="2"/>
        <v>0.5</v>
      </c>
      <c r="BD64" s="307"/>
      <c r="BE64" s="307"/>
      <c r="BF64" s="308"/>
      <c r="BG64" s="309">
        <v>18911</v>
      </c>
      <c r="BH64" s="310"/>
      <c r="BI64" s="310"/>
      <c r="BJ64" s="311"/>
      <c r="BK64" s="312">
        <f t="shared" si="3"/>
        <v>9455.5</v>
      </c>
      <c r="BL64" s="313"/>
      <c r="BM64" s="313"/>
      <c r="BN64" s="313"/>
      <c r="BO64" s="313"/>
      <c r="BP64" s="314"/>
      <c r="BQ64" s="294"/>
      <c r="BR64" s="295"/>
      <c r="BS64" s="295"/>
      <c r="BT64" s="295"/>
      <c r="BU64" s="295"/>
      <c r="BV64" s="295"/>
      <c r="BW64" s="296"/>
      <c r="BX64" s="294"/>
      <c r="BY64" s="295"/>
      <c r="BZ64" s="295"/>
      <c r="CA64" s="295"/>
      <c r="CB64" s="295"/>
      <c r="CC64" s="296"/>
      <c r="CD64" s="294"/>
      <c r="CE64" s="295"/>
      <c r="CF64" s="295"/>
      <c r="CG64" s="295"/>
      <c r="CH64" s="295"/>
      <c r="CI64" s="296"/>
    </row>
    <row r="65" spans="1:87" ht="18" customHeight="1" x14ac:dyDescent="0.25">
      <c r="A65" s="75"/>
      <c r="B65" s="327"/>
      <c r="C65" s="328"/>
      <c r="D65" s="328"/>
      <c r="E65" s="328"/>
      <c r="F65" s="328"/>
      <c r="G65" s="328"/>
      <c r="H65" s="328"/>
      <c r="I65" s="328"/>
      <c r="J65" s="328"/>
      <c r="K65" s="328"/>
      <c r="L65" s="328"/>
      <c r="M65" s="328"/>
      <c r="N65" s="328"/>
      <c r="O65" s="328"/>
      <c r="P65" s="328"/>
      <c r="Q65" s="328"/>
      <c r="R65" s="328"/>
      <c r="S65" s="328"/>
      <c r="T65" s="328"/>
      <c r="U65" s="328"/>
      <c r="V65" s="328"/>
      <c r="W65" s="328"/>
      <c r="X65" s="328"/>
      <c r="Y65" s="329"/>
      <c r="Z65" s="336"/>
      <c r="AA65" s="337"/>
      <c r="AB65" s="337"/>
      <c r="AC65" s="337"/>
      <c r="AD65" s="338"/>
      <c r="AE65" s="336"/>
      <c r="AF65" s="337"/>
      <c r="AG65" s="337"/>
      <c r="AH65" s="337"/>
      <c r="AI65" s="337"/>
      <c r="AJ65" s="337"/>
      <c r="AK65" s="300" t="s">
        <v>13</v>
      </c>
      <c r="AL65" s="301"/>
      <c r="AM65" s="301"/>
      <c r="AN65" s="301"/>
      <c r="AO65" s="301"/>
      <c r="AP65" s="301"/>
      <c r="AQ65" s="301"/>
      <c r="AR65" s="301"/>
      <c r="AS65" s="301"/>
      <c r="AT65" s="301"/>
      <c r="AU65" s="301"/>
      <c r="AV65" s="301"/>
      <c r="AW65" s="301"/>
      <c r="AX65" s="302"/>
      <c r="AY65" s="407">
        <v>0.25</v>
      </c>
      <c r="AZ65" s="304"/>
      <c r="BA65" s="304"/>
      <c r="BB65" s="408"/>
      <c r="BC65" s="306">
        <f t="shared" si="2"/>
        <v>0.25</v>
      </c>
      <c r="BD65" s="307"/>
      <c r="BE65" s="307"/>
      <c r="BF65" s="308"/>
      <c r="BG65" s="309">
        <v>40826</v>
      </c>
      <c r="BH65" s="310"/>
      <c r="BI65" s="310"/>
      <c r="BJ65" s="311"/>
      <c r="BK65" s="312">
        <f t="shared" si="3"/>
        <v>10206.5</v>
      </c>
      <c r="BL65" s="313"/>
      <c r="BM65" s="313"/>
      <c r="BN65" s="313"/>
      <c r="BO65" s="313"/>
      <c r="BP65" s="314"/>
      <c r="BQ65" s="294"/>
      <c r="BR65" s="295"/>
      <c r="BS65" s="295"/>
      <c r="BT65" s="295"/>
      <c r="BU65" s="295"/>
      <c r="BV65" s="295"/>
      <c r="BW65" s="296"/>
      <c r="BX65" s="294"/>
      <c r="BY65" s="295"/>
      <c r="BZ65" s="295"/>
      <c r="CA65" s="295"/>
      <c r="CB65" s="295"/>
      <c r="CC65" s="296"/>
      <c r="CD65" s="294"/>
      <c r="CE65" s="295"/>
      <c r="CF65" s="295"/>
      <c r="CG65" s="295"/>
      <c r="CH65" s="295"/>
      <c r="CI65" s="296"/>
    </row>
    <row r="66" spans="1:87" ht="18" customHeight="1" x14ac:dyDescent="0.25">
      <c r="A66" s="75"/>
      <c r="B66" s="327"/>
      <c r="C66" s="328"/>
      <c r="D66" s="328"/>
      <c r="E66" s="328"/>
      <c r="F66" s="328"/>
      <c r="G66" s="328"/>
      <c r="H66" s="328"/>
      <c r="I66" s="328"/>
      <c r="J66" s="328"/>
      <c r="K66" s="328"/>
      <c r="L66" s="328"/>
      <c r="M66" s="328"/>
      <c r="N66" s="328"/>
      <c r="O66" s="328"/>
      <c r="P66" s="328"/>
      <c r="Q66" s="328"/>
      <c r="R66" s="328"/>
      <c r="S66" s="328"/>
      <c r="T66" s="328"/>
      <c r="U66" s="328"/>
      <c r="V66" s="328"/>
      <c r="W66" s="328"/>
      <c r="X66" s="328"/>
      <c r="Y66" s="329"/>
      <c r="Z66" s="336"/>
      <c r="AA66" s="337"/>
      <c r="AB66" s="337"/>
      <c r="AC66" s="337"/>
      <c r="AD66" s="338"/>
      <c r="AE66" s="336"/>
      <c r="AF66" s="337"/>
      <c r="AG66" s="337"/>
      <c r="AH66" s="337"/>
      <c r="AI66" s="337"/>
      <c r="AJ66" s="337"/>
      <c r="AK66" s="300" t="s">
        <v>40</v>
      </c>
      <c r="AL66" s="301"/>
      <c r="AM66" s="301"/>
      <c r="AN66" s="301"/>
      <c r="AO66" s="301"/>
      <c r="AP66" s="301"/>
      <c r="AQ66" s="301"/>
      <c r="AR66" s="301"/>
      <c r="AS66" s="301"/>
      <c r="AT66" s="301"/>
      <c r="AU66" s="301"/>
      <c r="AV66" s="301"/>
      <c r="AW66" s="301"/>
      <c r="AX66" s="302"/>
      <c r="AY66" s="407">
        <v>0.25</v>
      </c>
      <c r="AZ66" s="304"/>
      <c r="BA66" s="304"/>
      <c r="BB66" s="408"/>
      <c r="BC66" s="306">
        <f t="shared" si="2"/>
        <v>0.25</v>
      </c>
      <c r="BD66" s="307"/>
      <c r="BE66" s="307"/>
      <c r="BF66" s="308"/>
      <c r="BG66" s="309">
        <v>26988</v>
      </c>
      <c r="BH66" s="310"/>
      <c r="BI66" s="310"/>
      <c r="BJ66" s="311"/>
      <c r="BK66" s="312">
        <f t="shared" si="3"/>
        <v>6747</v>
      </c>
      <c r="BL66" s="313"/>
      <c r="BM66" s="313"/>
      <c r="BN66" s="313"/>
      <c r="BO66" s="313"/>
      <c r="BP66" s="314"/>
      <c r="BQ66" s="294"/>
      <c r="BR66" s="295"/>
      <c r="BS66" s="295"/>
      <c r="BT66" s="295"/>
      <c r="BU66" s="295"/>
      <c r="BV66" s="295"/>
      <c r="BW66" s="296"/>
      <c r="BX66" s="294"/>
      <c r="BY66" s="295"/>
      <c r="BZ66" s="295"/>
      <c r="CA66" s="295"/>
      <c r="CB66" s="295"/>
      <c r="CC66" s="296"/>
      <c r="CD66" s="294"/>
      <c r="CE66" s="295"/>
      <c r="CF66" s="295"/>
      <c r="CG66" s="295"/>
      <c r="CH66" s="295"/>
      <c r="CI66" s="296"/>
    </row>
    <row r="67" spans="1:87" ht="18" customHeight="1" x14ac:dyDescent="0.25">
      <c r="A67" s="75"/>
      <c r="B67" s="327"/>
      <c r="C67" s="328"/>
      <c r="D67" s="328"/>
      <c r="E67" s="328"/>
      <c r="F67" s="328"/>
      <c r="G67" s="328"/>
      <c r="H67" s="328"/>
      <c r="I67" s="328"/>
      <c r="J67" s="328"/>
      <c r="K67" s="328"/>
      <c r="L67" s="328"/>
      <c r="M67" s="328"/>
      <c r="N67" s="328"/>
      <c r="O67" s="328"/>
      <c r="P67" s="328"/>
      <c r="Q67" s="328"/>
      <c r="R67" s="328"/>
      <c r="S67" s="328"/>
      <c r="T67" s="328"/>
      <c r="U67" s="328"/>
      <c r="V67" s="328"/>
      <c r="W67" s="328"/>
      <c r="X67" s="328"/>
      <c r="Y67" s="329"/>
      <c r="Z67" s="336"/>
      <c r="AA67" s="337"/>
      <c r="AB67" s="337"/>
      <c r="AC67" s="337"/>
      <c r="AD67" s="338"/>
      <c r="AE67" s="336"/>
      <c r="AF67" s="337"/>
      <c r="AG67" s="337"/>
      <c r="AH67" s="337"/>
      <c r="AI67" s="337"/>
      <c r="AJ67" s="337"/>
      <c r="AK67" s="300" t="s">
        <v>528</v>
      </c>
      <c r="AL67" s="301"/>
      <c r="AM67" s="301"/>
      <c r="AN67" s="301"/>
      <c r="AO67" s="301"/>
      <c r="AP67" s="301"/>
      <c r="AQ67" s="301"/>
      <c r="AR67" s="301"/>
      <c r="AS67" s="301"/>
      <c r="AT67" s="301"/>
      <c r="AU67" s="301"/>
      <c r="AV67" s="301"/>
      <c r="AW67" s="301"/>
      <c r="AX67" s="302"/>
      <c r="AY67" s="407">
        <v>0.25</v>
      </c>
      <c r="AZ67" s="304"/>
      <c r="BA67" s="304"/>
      <c r="BB67" s="408"/>
      <c r="BC67" s="306">
        <f t="shared" si="2"/>
        <v>0.25</v>
      </c>
      <c r="BD67" s="307"/>
      <c r="BE67" s="307"/>
      <c r="BF67" s="308"/>
      <c r="BG67" s="309">
        <v>22530</v>
      </c>
      <c r="BH67" s="310"/>
      <c r="BI67" s="310"/>
      <c r="BJ67" s="311"/>
      <c r="BK67" s="312">
        <f t="shared" si="3"/>
        <v>5632.5</v>
      </c>
      <c r="BL67" s="313"/>
      <c r="BM67" s="313"/>
      <c r="BN67" s="313"/>
      <c r="BO67" s="313"/>
      <c r="BP67" s="314"/>
      <c r="BQ67" s="294"/>
      <c r="BR67" s="295"/>
      <c r="BS67" s="295"/>
      <c r="BT67" s="295"/>
      <c r="BU67" s="295"/>
      <c r="BV67" s="295"/>
      <c r="BW67" s="296"/>
      <c r="BX67" s="294"/>
      <c r="BY67" s="295"/>
      <c r="BZ67" s="295"/>
      <c r="CA67" s="295"/>
      <c r="CB67" s="295"/>
      <c r="CC67" s="296"/>
      <c r="CD67" s="294"/>
      <c r="CE67" s="295"/>
      <c r="CF67" s="295"/>
      <c r="CG67" s="295"/>
      <c r="CH67" s="295"/>
      <c r="CI67" s="296"/>
    </row>
    <row r="68" spans="1:87" ht="18" customHeight="1" x14ac:dyDescent="0.25">
      <c r="A68" s="75"/>
      <c r="B68" s="327"/>
      <c r="C68" s="328"/>
      <c r="D68" s="328"/>
      <c r="E68" s="328"/>
      <c r="F68" s="328"/>
      <c r="G68" s="328"/>
      <c r="H68" s="328"/>
      <c r="I68" s="328"/>
      <c r="J68" s="328"/>
      <c r="K68" s="328"/>
      <c r="L68" s="328"/>
      <c r="M68" s="328"/>
      <c r="N68" s="328"/>
      <c r="O68" s="328"/>
      <c r="P68" s="328"/>
      <c r="Q68" s="328"/>
      <c r="R68" s="328"/>
      <c r="S68" s="328"/>
      <c r="T68" s="328"/>
      <c r="U68" s="328"/>
      <c r="V68" s="328"/>
      <c r="W68" s="328"/>
      <c r="X68" s="328"/>
      <c r="Y68" s="329"/>
      <c r="Z68" s="336"/>
      <c r="AA68" s="337"/>
      <c r="AB68" s="337"/>
      <c r="AC68" s="337"/>
      <c r="AD68" s="338"/>
      <c r="AE68" s="336"/>
      <c r="AF68" s="337"/>
      <c r="AG68" s="337"/>
      <c r="AH68" s="337"/>
      <c r="AI68" s="337"/>
      <c r="AJ68" s="337"/>
      <c r="AK68" s="300" t="s">
        <v>529</v>
      </c>
      <c r="AL68" s="301"/>
      <c r="AM68" s="301"/>
      <c r="AN68" s="301"/>
      <c r="AO68" s="301"/>
      <c r="AP68" s="301"/>
      <c r="AQ68" s="301"/>
      <c r="AR68" s="301"/>
      <c r="AS68" s="301"/>
      <c r="AT68" s="301"/>
      <c r="AU68" s="301"/>
      <c r="AV68" s="301"/>
      <c r="AW68" s="301"/>
      <c r="AX68" s="302"/>
      <c r="AY68" s="407">
        <v>0.25</v>
      </c>
      <c r="AZ68" s="304"/>
      <c r="BA68" s="304"/>
      <c r="BB68" s="408"/>
      <c r="BC68" s="306">
        <f t="shared" si="2"/>
        <v>0.25</v>
      </c>
      <c r="BD68" s="307"/>
      <c r="BE68" s="307"/>
      <c r="BF68" s="308"/>
      <c r="BG68" s="309">
        <v>18911</v>
      </c>
      <c r="BH68" s="310"/>
      <c r="BI68" s="310"/>
      <c r="BJ68" s="311"/>
      <c r="BK68" s="312">
        <f t="shared" si="3"/>
        <v>4727.75</v>
      </c>
      <c r="BL68" s="313"/>
      <c r="BM68" s="313"/>
      <c r="BN68" s="313"/>
      <c r="BO68" s="313"/>
      <c r="BP68" s="314"/>
      <c r="BQ68" s="294"/>
      <c r="BR68" s="295"/>
      <c r="BS68" s="295"/>
      <c r="BT68" s="295"/>
      <c r="BU68" s="295"/>
      <c r="BV68" s="295"/>
      <c r="BW68" s="296"/>
      <c r="BX68" s="294"/>
      <c r="BY68" s="295"/>
      <c r="BZ68" s="295"/>
      <c r="CA68" s="295"/>
      <c r="CB68" s="295"/>
      <c r="CC68" s="296"/>
      <c r="CD68" s="294"/>
      <c r="CE68" s="295"/>
      <c r="CF68" s="295"/>
      <c r="CG68" s="295"/>
      <c r="CH68" s="295"/>
      <c r="CI68" s="296"/>
    </row>
    <row r="69" spans="1:87" ht="18" customHeight="1" x14ac:dyDescent="0.25">
      <c r="A69" s="75"/>
      <c r="B69" s="327"/>
      <c r="C69" s="328"/>
      <c r="D69" s="328"/>
      <c r="E69" s="328"/>
      <c r="F69" s="328"/>
      <c r="G69" s="328"/>
      <c r="H69" s="328"/>
      <c r="I69" s="328"/>
      <c r="J69" s="328"/>
      <c r="K69" s="328"/>
      <c r="L69" s="328"/>
      <c r="M69" s="328"/>
      <c r="N69" s="328"/>
      <c r="O69" s="328"/>
      <c r="P69" s="328"/>
      <c r="Q69" s="328"/>
      <c r="R69" s="328"/>
      <c r="S69" s="328"/>
      <c r="T69" s="328"/>
      <c r="U69" s="328"/>
      <c r="V69" s="328"/>
      <c r="W69" s="328"/>
      <c r="X69" s="328"/>
      <c r="Y69" s="329"/>
      <c r="Z69" s="336"/>
      <c r="AA69" s="337"/>
      <c r="AB69" s="337"/>
      <c r="AC69" s="337"/>
      <c r="AD69" s="338"/>
      <c r="AE69" s="336"/>
      <c r="AF69" s="337"/>
      <c r="AG69" s="337"/>
      <c r="AH69" s="337"/>
      <c r="AI69" s="337"/>
      <c r="AJ69" s="337"/>
      <c r="AK69" s="300" t="s">
        <v>526</v>
      </c>
      <c r="AL69" s="301"/>
      <c r="AM69" s="301"/>
      <c r="AN69" s="301"/>
      <c r="AO69" s="301"/>
      <c r="AP69" s="301"/>
      <c r="AQ69" s="301"/>
      <c r="AR69" s="301"/>
      <c r="AS69" s="301"/>
      <c r="AT69" s="301"/>
      <c r="AU69" s="301"/>
      <c r="AV69" s="301"/>
      <c r="AW69" s="301"/>
      <c r="AX69" s="302"/>
      <c r="AY69" s="407">
        <v>0.25</v>
      </c>
      <c r="AZ69" s="304"/>
      <c r="BA69" s="304"/>
      <c r="BB69" s="408"/>
      <c r="BC69" s="306">
        <f t="shared" si="2"/>
        <v>0.25</v>
      </c>
      <c r="BD69" s="307"/>
      <c r="BE69" s="307"/>
      <c r="BF69" s="308"/>
      <c r="BG69" s="309">
        <v>7925</v>
      </c>
      <c r="BH69" s="310"/>
      <c r="BI69" s="310"/>
      <c r="BJ69" s="311"/>
      <c r="BK69" s="312">
        <f t="shared" si="3"/>
        <v>1981.25</v>
      </c>
      <c r="BL69" s="313"/>
      <c r="BM69" s="313"/>
      <c r="BN69" s="313"/>
      <c r="BO69" s="313"/>
      <c r="BP69" s="314"/>
      <c r="BQ69" s="294"/>
      <c r="BR69" s="295"/>
      <c r="BS69" s="295"/>
      <c r="BT69" s="295"/>
      <c r="BU69" s="295"/>
      <c r="BV69" s="295"/>
      <c r="BW69" s="296"/>
      <c r="BX69" s="294"/>
      <c r="BY69" s="295"/>
      <c r="BZ69" s="295"/>
      <c r="CA69" s="295"/>
      <c r="CB69" s="295"/>
      <c r="CC69" s="296"/>
      <c r="CD69" s="294"/>
      <c r="CE69" s="295"/>
      <c r="CF69" s="295"/>
      <c r="CG69" s="295"/>
      <c r="CH69" s="295"/>
      <c r="CI69" s="296"/>
    </row>
    <row r="70" spans="1:87" ht="18" customHeight="1" x14ac:dyDescent="0.25">
      <c r="A70" s="75"/>
      <c r="B70" s="327"/>
      <c r="C70" s="328"/>
      <c r="D70" s="328"/>
      <c r="E70" s="328"/>
      <c r="F70" s="328"/>
      <c r="G70" s="328"/>
      <c r="H70" s="328"/>
      <c r="I70" s="328"/>
      <c r="J70" s="328"/>
      <c r="K70" s="328"/>
      <c r="L70" s="328"/>
      <c r="M70" s="328"/>
      <c r="N70" s="328"/>
      <c r="O70" s="328"/>
      <c r="P70" s="328"/>
      <c r="Q70" s="328"/>
      <c r="R70" s="328"/>
      <c r="S70" s="328"/>
      <c r="T70" s="328"/>
      <c r="U70" s="328"/>
      <c r="V70" s="328"/>
      <c r="W70" s="328"/>
      <c r="X70" s="328"/>
      <c r="Y70" s="329"/>
      <c r="Z70" s="336"/>
      <c r="AA70" s="337"/>
      <c r="AB70" s="337"/>
      <c r="AC70" s="337"/>
      <c r="AD70" s="338"/>
      <c r="AE70" s="336"/>
      <c r="AF70" s="337"/>
      <c r="AG70" s="337"/>
      <c r="AH70" s="337"/>
      <c r="AI70" s="337"/>
      <c r="AJ70" s="337"/>
      <c r="AK70" s="300" t="s">
        <v>530</v>
      </c>
      <c r="AL70" s="301"/>
      <c r="AM70" s="301"/>
      <c r="AN70" s="301"/>
      <c r="AO70" s="301"/>
      <c r="AP70" s="301"/>
      <c r="AQ70" s="301"/>
      <c r="AR70" s="301"/>
      <c r="AS70" s="301"/>
      <c r="AT70" s="301"/>
      <c r="AU70" s="301"/>
      <c r="AV70" s="301"/>
      <c r="AW70" s="301"/>
      <c r="AX70" s="302"/>
      <c r="AY70" s="407">
        <v>0.25</v>
      </c>
      <c r="AZ70" s="304"/>
      <c r="BA70" s="304"/>
      <c r="BB70" s="408"/>
      <c r="BC70" s="306">
        <f t="shared" si="2"/>
        <v>0.25</v>
      </c>
      <c r="BD70" s="307"/>
      <c r="BE70" s="307"/>
      <c r="BF70" s="308"/>
      <c r="BG70" s="309">
        <v>22629</v>
      </c>
      <c r="BH70" s="310"/>
      <c r="BI70" s="310"/>
      <c r="BJ70" s="311"/>
      <c r="BK70" s="312">
        <f t="shared" si="3"/>
        <v>5657.25</v>
      </c>
      <c r="BL70" s="313"/>
      <c r="BM70" s="313"/>
      <c r="BN70" s="313"/>
      <c r="BO70" s="313"/>
      <c r="BP70" s="314"/>
      <c r="BQ70" s="294"/>
      <c r="BR70" s="295"/>
      <c r="BS70" s="295"/>
      <c r="BT70" s="295"/>
      <c r="BU70" s="295"/>
      <c r="BV70" s="295"/>
      <c r="BW70" s="296"/>
      <c r="BX70" s="294"/>
      <c r="BY70" s="295"/>
      <c r="BZ70" s="295"/>
      <c r="CA70" s="295"/>
      <c r="CB70" s="295"/>
      <c r="CC70" s="296"/>
      <c r="CD70" s="294"/>
      <c r="CE70" s="295"/>
      <c r="CF70" s="295"/>
      <c r="CG70" s="295"/>
      <c r="CH70" s="295"/>
      <c r="CI70" s="296"/>
    </row>
    <row r="71" spans="1:87" ht="18" customHeight="1" x14ac:dyDescent="0.25">
      <c r="A71" s="75"/>
      <c r="B71" s="327"/>
      <c r="C71" s="328"/>
      <c r="D71" s="328"/>
      <c r="E71" s="328"/>
      <c r="F71" s="328"/>
      <c r="G71" s="328"/>
      <c r="H71" s="328"/>
      <c r="I71" s="328"/>
      <c r="J71" s="328"/>
      <c r="K71" s="328"/>
      <c r="L71" s="328"/>
      <c r="M71" s="328"/>
      <c r="N71" s="328"/>
      <c r="O71" s="328"/>
      <c r="P71" s="328"/>
      <c r="Q71" s="328"/>
      <c r="R71" s="328"/>
      <c r="S71" s="328"/>
      <c r="T71" s="328"/>
      <c r="U71" s="328"/>
      <c r="V71" s="328"/>
      <c r="W71" s="328"/>
      <c r="X71" s="328"/>
      <c r="Y71" s="329"/>
      <c r="Z71" s="336"/>
      <c r="AA71" s="337"/>
      <c r="AB71" s="337"/>
      <c r="AC71" s="337"/>
      <c r="AD71" s="338"/>
      <c r="AE71" s="336"/>
      <c r="AF71" s="337"/>
      <c r="AG71" s="337"/>
      <c r="AH71" s="337"/>
      <c r="AI71" s="337"/>
      <c r="AJ71" s="337"/>
      <c r="AK71" s="300" t="s">
        <v>18</v>
      </c>
      <c r="AL71" s="301"/>
      <c r="AM71" s="301"/>
      <c r="AN71" s="301"/>
      <c r="AO71" s="301"/>
      <c r="AP71" s="301"/>
      <c r="AQ71" s="301"/>
      <c r="AR71" s="301"/>
      <c r="AS71" s="301"/>
      <c r="AT71" s="301"/>
      <c r="AU71" s="301"/>
      <c r="AV71" s="301"/>
      <c r="AW71" s="301"/>
      <c r="AX71" s="302"/>
      <c r="AY71" s="407">
        <v>0.25</v>
      </c>
      <c r="AZ71" s="304"/>
      <c r="BA71" s="304"/>
      <c r="BB71" s="408"/>
      <c r="BC71" s="306">
        <f t="shared" si="2"/>
        <v>0.25</v>
      </c>
      <c r="BD71" s="307"/>
      <c r="BE71" s="307"/>
      <c r="BF71" s="308"/>
      <c r="BG71" s="309">
        <v>28961</v>
      </c>
      <c r="BH71" s="310"/>
      <c r="BI71" s="310"/>
      <c r="BJ71" s="311"/>
      <c r="BK71" s="312">
        <f t="shared" si="3"/>
        <v>7240.25</v>
      </c>
      <c r="BL71" s="313"/>
      <c r="BM71" s="313"/>
      <c r="BN71" s="313"/>
      <c r="BO71" s="313"/>
      <c r="BP71" s="314"/>
      <c r="BQ71" s="294"/>
      <c r="BR71" s="295"/>
      <c r="BS71" s="295"/>
      <c r="BT71" s="295"/>
      <c r="BU71" s="295"/>
      <c r="BV71" s="295"/>
      <c r="BW71" s="296"/>
      <c r="BX71" s="294"/>
      <c r="BY71" s="295"/>
      <c r="BZ71" s="295"/>
      <c r="CA71" s="295"/>
      <c r="CB71" s="295"/>
      <c r="CC71" s="296"/>
      <c r="CD71" s="294"/>
      <c r="CE71" s="295"/>
      <c r="CF71" s="295"/>
      <c r="CG71" s="295"/>
      <c r="CH71" s="295"/>
      <c r="CI71" s="296"/>
    </row>
    <row r="72" spans="1:87" ht="18" customHeight="1" thickBot="1" x14ac:dyDescent="0.3">
      <c r="A72" s="75"/>
      <c r="B72" s="327"/>
      <c r="C72" s="328"/>
      <c r="D72" s="328"/>
      <c r="E72" s="328"/>
      <c r="F72" s="328"/>
      <c r="G72" s="328"/>
      <c r="H72" s="328"/>
      <c r="I72" s="328"/>
      <c r="J72" s="328"/>
      <c r="K72" s="328"/>
      <c r="L72" s="328"/>
      <c r="M72" s="328"/>
      <c r="N72" s="328"/>
      <c r="O72" s="328"/>
      <c r="P72" s="328"/>
      <c r="Q72" s="328"/>
      <c r="R72" s="328"/>
      <c r="S72" s="328"/>
      <c r="T72" s="328"/>
      <c r="U72" s="328"/>
      <c r="V72" s="328"/>
      <c r="W72" s="328"/>
      <c r="X72" s="328"/>
      <c r="Y72" s="329"/>
      <c r="Z72" s="336"/>
      <c r="AA72" s="337"/>
      <c r="AB72" s="337"/>
      <c r="AC72" s="337"/>
      <c r="AD72" s="338"/>
      <c r="AE72" s="336"/>
      <c r="AF72" s="337"/>
      <c r="AG72" s="337"/>
      <c r="AH72" s="337"/>
      <c r="AI72" s="337"/>
      <c r="AJ72" s="337"/>
      <c r="AK72" s="392" t="s">
        <v>37</v>
      </c>
      <c r="AL72" s="393"/>
      <c r="AM72" s="393"/>
      <c r="AN72" s="393"/>
      <c r="AO72" s="393"/>
      <c r="AP72" s="393"/>
      <c r="AQ72" s="393"/>
      <c r="AR72" s="393"/>
      <c r="AS72" s="393"/>
      <c r="AT72" s="393"/>
      <c r="AU72" s="393"/>
      <c r="AV72" s="393"/>
      <c r="AW72" s="393"/>
      <c r="AX72" s="394"/>
      <c r="AY72" s="407">
        <v>0.25</v>
      </c>
      <c r="AZ72" s="304"/>
      <c r="BA72" s="304"/>
      <c r="BB72" s="408"/>
      <c r="BC72" s="306">
        <f t="shared" si="2"/>
        <v>0.25</v>
      </c>
      <c r="BD72" s="307"/>
      <c r="BE72" s="307"/>
      <c r="BF72" s="308"/>
      <c r="BG72" s="309">
        <v>11840</v>
      </c>
      <c r="BH72" s="310"/>
      <c r="BI72" s="310"/>
      <c r="BJ72" s="311"/>
      <c r="BK72" s="312">
        <f t="shared" si="3"/>
        <v>2960</v>
      </c>
      <c r="BL72" s="313"/>
      <c r="BM72" s="313"/>
      <c r="BN72" s="313"/>
      <c r="BO72" s="313"/>
      <c r="BP72" s="314"/>
      <c r="BQ72" s="294"/>
      <c r="BR72" s="295"/>
      <c r="BS72" s="295"/>
      <c r="BT72" s="295"/>
      <c r="BU72" s="295"/>
      <c r="BV72" s="295"/>
      <c r="BW72" s="296"/>
      <c r="BX72" s="294"/>
      <c r="BY72" s="295"/>
      <c r="BZ72" s="295"/>
      <c r="CA72" s="295"/>
      <c r="CB72" s="295"/>
      <c r="CC72" s="296"/>
      <c r="CD72" s="294"/>
      <c r="CE72" s="295"/>
      <c r="CF72" s="295"/>
      <c r="CG72" s="295"/>
      <c r="CH72" s="295"/>
      <c r="CI72" s="296"/>
    </row>
    <row r="73" spans="1:87" ht="18" customHeight="1" thickBot="1" x14ac:dyDescent="0.3">
      <c r="A73" s="75"/>
      <c r="B73" s="377"/>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378"/>
      <c r="AF73" s="378"/>
      <c r="AG73" s="378"/>
      <c r="AH73" s="378"/>
      <c r="AI73" s="378"/>
      <c r="AJ73" s="379"/>
      <c r="AK73" s="380" t="s">
        <v>3</v>
      </c>
      <c r="AL73" s="381"/>
      <c r="AM73" s="381"/>
      <c r="AN73" s="381"/>
      <c r="AO73" s="381"/>
      <c r="AP73" s="381"/>
      <c r="AQ73" s="381"/>
      <c r="AR73" s="381"/>
      <c r="AS73" s="381"/>
      <c r="AT73" s="381"/>
      <c r="AU73" s="381"/>
      <c r="AV73" s="381"/>
      <c r="AW73" s="381"/>
      <c r="AX73" s="381"/>
      <c r="AY73" s="382"/>
      <c r="AZ73" s="382"/>
      <c r="BA73" s="382"/>
      <c r="BB73" s="382"/>
      <c r="BC73" s="382"/>
      <c r="BD73" s="382"/>
      <c r="BE73" s="382"/>
      <c r="BF73" s="382"/>
      <c r="BG73" s="382"/>
      <c r="BH73" s="382"/>
      <c r="BI73" s="382"/>
      <c r="BJ73" s="383"/>
      <c r="BK73" s="384">
        <f>SUM(BK62:BK72)</f>
        <v>62246.5</v>
      </c>
      <c r="BL73" s="385"/>
      <c r="BM73" s="385"/>
      <c r="BN73" s="385"/>
      <c r="BO73" s="385"/>
      <c r="BP73" s="386"/>
      <c r="BQ73" s="387" t="s">
        <v>100</v>
      </c>
      <c r="BR73" s="388"/>
      <c r="BS73" s="388"/>
      <c r="BT73" s="388"/>
      <c r="BU73" s="388"/>
      <c r="BV73" s="388"/>
      <c r="BW73" s="388"/>
      <c r="BX73" s="388"/>
      <c r="BY73" s="388"/>
      <c r="BZ73" s="388"/>
      <c r="CA73" s="388"/>
      <c r="CB73" s="388"/>
      <c r="CC73" s="389"/>
      <c r="CD73" s="390">
        <f>+CD62*AE62</f>
        <v>75584.117647058825</v>
      </c>
      <c r="CE73" s="390"/>
      <c r="CF73" s="390"/>
      <c r="CG73" s="390"/>
      <c r="CH73" s="390"/>
      <c r="CI73" s="391"/>
    </row>
    <row r="74" spans="1:87" ht="18" customHeight="1" thickBot="1" x14ac:dyDescent="0.3">
      <c r="A74" s="7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BG74" s="78"/>
      <c r="BH74" s="78"/>
      <c r="BI74" s="78"/>
      <c r="BJ74" s="78"/>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row>
    <row r="75" spans="1:87" ht="18" customHeight="1" x14ac:dyDescent="0.25">
      <c r="A75" s="75"/>
      <c r="B75" s="348" t="s">
        <v>0</v>
      </c>
      <c r="C75" s="349"/>
      <c r="D75" s="349"/>
      <c r="E75" s="349"/>
      <c r="F75" s="349"/>
      <c r="G75" s="349"/>
      <c r="H75" s="349"/>
      <c r="I75" s="349"/>
      <c r="J75" s="349"/>
      <c r="K75" s="349"/>
      <c r="L75" s="349"/>
      <c r="M75" s="349"/>
      <c r="N75" s="349"/>
      <c r="O75" s="349"/>
      <c r="P75" s="349"/>
      <c r="Q75" s="349"/>
      <c r="R75" s="349"/>
      <c r="S75" s="349"/>
      <c r="T75" s="349"/>
      <c r="U75" s="349"/>
      <c r="V75" s="349"/>
      <c r="W75" s="349"/>
      <c r="X75" s="349"/>
      <c r="Y75" s="350"/>
      <c r="Z75" s="348" t="s">
        <v>80</v>
      </c>
      <c r="AA75" s="349"/>
      <c r="AB75" s="349"/>
      <c r="AC75" s="349"/>
      <c r="AD75" s="350"/>
      <c r="AE75" s="357" t="s">
        <v>79</v>
      </c>
      <c r="AF75" s="358"/>
      <c r="AG75" s="358"/>
      <c r="AH75" s="358"/>
      <c r="AI75" s="358"/>
      <c r="AJ75" s="359"/>
      <c r="AK75" s="357" t="s">
        <v>81</v>
      </c>
      <c r="AL75" s="358"/>
      <c r="AM75" s="358"/>
      <c r="AN75" s="358"/>
      <c r="AO75" s="358"/>
      <c r="AP75" s="358"/>
      <c r="AQ75" s="358"/>
      <c r="AR75" s="358"/>
      <c r="AS75" s="358"/>
      <c r="AT75" s="358"/>
      <c r="AU75" s="358"/>
      <c r="AV75" s="358"/>
      <c r="AW75" s="358"/>
      <c r="AX75" s="359"/>
      <c r="AY75" s="357" t="s">
        <v>1</v>
      </c>
      <c r="AZ75" s="358"/>
      <c r="BA75" s="358"/>
      <c r="BB75" s="359"/>
      <c r="BC75" s="348" t="s">
        <v>104</v>
      </c>
      <c r="BD75" s="349"/>
      <c r="BE75" s="349"/>
      <c r="BF75" s="350"/>
      <c r="BG75" s="366" t="s">
        <v>82</v>
      </c>
      <c r="BH75" s="367"/>
      <c r="BI75" s="367"/>
      <c r="BJ75" s="368"/>
      <c r="BK75" s="315" t="s">
        <v>99</v>
      </c>
      <c r="BL75" s="316"/>
      <c r="BM75" s="316"/>
      <c r="BN75" s="316"/>
      <c r="BO75" s="316"/>
      <c r="BP75" s="317"/>
      <c r="BQ75" s="315" t="s">
        <v>83</v>
      </c>
      <c r="BR75" s="316"/>
      <c r="BS75" s="316"/>
      <c r="BT75" s="316"/>
      <c r="BU75" s="316"/>
      <c r="BV75" s="316"/>
      <c r="BW75" s="317"/>
      <c r="BX75" s="315" t="s">
        <v>84</v>
      </c>
      <c r="BY75" s="316"/>
      <c r="BZ75" s="316"/>
      <c r="CA75" s="316"/>
      <c r="CB75" s="316"/>
      <c r="CC75" s="317"/>
      <c r="CD75" s="315" t="s">
        <v>85</v>
      </c>
      <c r="CE75" s="316"/>
      <c r="CF75" s="316"/>
      <c r="CG75" s="316"/>
      <c r="CH75" s="316"/>
      <c r="CI75" s="317"/>
    </row>
    <row r="76" spans="1:87" ht="18" customHeight="1" x14ac:dyDescent="0.25">
      <c r="A76" s="75"/>
      <c r="B76" s="351"/>
      <c r="C76" s="352"/>
      <c r="D76" s="352"/>
      <c r="E76" s="352"/>
      <c r="F76" s="352"/>
      <c r="G76" s="352"/>
      <c r="H76" s="352"/>
      <c r="I76" s="352"/>
      <c r="J76" s="352"/>
      <c r="K76" s="352"/>
      <c r="L76" s="352"/>
      <c r="M76" s="352"/>
      <c r="N76" s="352"/>
      <c r="O76" s="352"/>
      <c r="P76" s="352"/>
      <c r="Q76" s="352"/>
      <c r="R76" s="352"/>
      <c r="S76" s="352"/>
      <c r="T76" s="352"/>
      <c r="U76" s="352"/>
      <c r="V76" s="352"/>
      <c r="W76" s="352"/>
      <c r="X76" s="352"/>
      <c r="Y76" s="353"/>
      <c r="Z76" s="351"/>
      <c r="AA76" s="352"/>
      <c r="AB76" s="352"/>
      <c r="AC76" s="352"/>
      <c r="AD76" s="353"/>
      <c r="AE76" s="360"/>
      <c r="AF76" s="361"/>
      <c r="AG76" s="361"/>
      <c r="AH76" s="361"/>
      <c r="AI76" s="361"/>
      <c r="AJ76" s="362"/>
      <c r="AK76" s="360"/>
      <c r="AL76" s="361"/>
      <c r="AM76" s="361"/>
      <c r="AN76" s="361"/>
      <c r="AO76" s="361"/>
      <c r="AP76" s="361"/>
      <c r="AQ76" s="361"/>
      <c r="AR76" s="361"/>
      <c r="AS76" s="361"/>
      <c r="AT76" s="361"/>
      <c r="AU76" s="361"/>
      <c r="AV76" s="361"/>
      <c r="AW76" s="361"/>
      <c r="AX76" s="362"/>
      <c r="AY76" s="360"/>
      <c r="AZ76" s="361"/>
      <c r="BA76" s="361"/>
      <c r="BB76" s="362"/>
      <c r="BC76" s="351"/>
      <c r="BD76" s="352"/>
      <c r="BE76" s="352"/>
      <c r="BF76" s="353"/>
      <c r="BG76" s="369"/>
      <c r="BH76" s="370"/>
      <c r="BI76" s="370"/>
      <c r="BJ76" s="371"/>
      <c r="BK76" s="318"/>
      <c r="BL76" s="319"/>
      <c r="BM76" s="319"/>
      <c r="BN76" s="319"/>
      <c r="BO76" s="319"/>
      <c r="BP76" s="320"/>
      <c r="BQ76" s="318"/>
      <c r="BR76" s="319"/>
      <c r="BS76" s="319"/>
      <c r="BT76" s="319"/>
      <c r="BU76" s="319"/>
      <c r="BV76" s="319"/>
      <c r="BW76" s="320"/>
      <c r="BX76" s="318"/>
      <c r="BY76" s="319"/>
      <c r="BZ76" s="319"/>
      <c r="CA76" s="319"/>
      <c r="CB76" s="319"/>
      <c r="CC76" s="320"/>
      <c r="CD76" s="318"/>
      <c r="CE76" s="319"/>
      <c r="CF76" s="319"/>
      <c r="CG76" s="319"/>
      <c r="CH76" s="319"/>
      <c r="CI76" s="320"/>
    </row>
    <row r="77" spans="1:87" ht="18" customHeight="1" thickBot="1" x14ac:dyDescent="0.3">
      <c r="A77" s="75"/>
      <c r="B77" s="354"/>
      <c r="C77" s="355"/>
      <c r="D77" s="355"/>
      <c r="E77" s="355"/>
      <c r="F77" s="355"/>
      <c r="G77" s="355"/>
      <c r="H77" s="355"/>
      <c r="I77" s="355"/>
      <c r="J77" s="355"/>
      <c r="K77" s="355"/>
      <c r="L77" s="355"/>
      <c r="M77" s="355"/>
      <c r="N77" s="355"/>
      <c r="O77" s="355"/>
      <c r="P77" s="355"/>
      <c r="Q77" s="355"/>
      <c r="R77" s="355"/>
      <c r="S77" s="355"/>
      <c r="T77" s="355"/>
      <c r="U77" s="355"/>
      <c r="V77" s="355"/>
      <c r="W77" s="355"/>
      <c r="X77" s="355"/>
      <c r="Y77" s="356"/>
      <c r="Z77" s="354"/>
      <c r="AA77" s="355"/>
      <c r="AB77" s="355"/>
      <c r="AC77" s="355"/>
      <c r="AD77" s="356"/>
      <c r="AE77" s="363"/>
      <c r="AF77" s="364"/>
      <c r="AG77" s="364"/>
      <c r="AH77" s="364"/>
      <c r="AI77" s="364"/>
      <c r="AJ77" s="365"/>
      <c r="AK77" s="360"/>
      <c r="AL77" s="361"/>
      <c r="AM77" s="361"/>
      <c r="AN77" s="361"/>
      <c r="AO77" s="361"/>
      <c r="AP77" s="361"/>
      <c r="AQ77" s="361"/>
      <c r="AR77" s="361"/>
      <c r="AS77" s="361"/>
      <c r="AT77" s="361"/>
      <c r="AU77" s="361"/>
      <c r="AV77" s="361"/>
      <c r="AW77" s="361"/>
      <c r="AX77" s="362"/>
      <c r="AY77" s="360"/>
      <c r="AZ77" s="361"/>
      <c r="BA77" s="361"/>
      <c r="BB77" s="362"/>
      <c r="BC77" s="351"/>
      <c r="BD77" s="352"/>
      <c r="BE77" s="352"/>
      <c r="BF77" s="353"/>
      <c r="BG77" s="369"/>
      <c r="BH77" s="370"/>
      <c r="BI77" s="370"/>
      <c r="BJ77" s="371"/>
      <c r="BK77" s="318"/>
      <c r="BL77" s="319"/>
      <c r="BM77" s="319"/>
      <c r="BN77" s="319"/>
      <c r="BO77" s="319"/>
      <c r="BP77" s="320"/>
      <c r="BQ77" s="321"/>
      <c r="BR77" s="322"/>
      <c r="BS77" s="322"/>
      <c r="BT77" s="322"/>
      <c r="BU77" s="322"/>
      <c r="BV77" s="322"/>
      <c r="BW77" s="323"/>
      <c r="BX77" s="321"/>
      <c r="BY77" s="322"/>
      <c r="BZ77" s="322"/>
      <c r="CA77" s="322"/>
      <c r="CB77" s="322"/>
      <c r="CC77" s="323"/>
      <c r="CD77" s="321"/>
      <c r="CE77" s="322"/>
      <c r="CF77" s="322"/>
      <c r="CG77" s="322"/>
      <c r="CH77" s="322"/>
      <c r="CI77" s="323"/>
    </row>
    <row r="78" spans="1:87" ht="18" customHeight="1" x14ac:dyDescent="0.25">
      <c r="A78" s="75"/>
      <c r="B78" s="324" t="s">
        <v>830</v>
      </c>
      <c r="C78" s="325"/>
      <c r="D78" s="325"/>
      <c r="E78" s="325"/>
      <c r="F78" s="325"/>
      <c r="G78" s="325"/>
      <c r="H78" s="325"/>
      <c r="I78" s="325"/>
      <c r="J78" s="325"/>
      <c r="K78" s="325"/>
      <c r="L78" s="325"/>
      <c r="M78" s="325"/>
      <c r="N78" s="325"/>
      <c r="O78" s="325"/>
      <c r="P78" s="325"/>
      <c r="Q78" s="325"/>
      <c r="R78" s="325"/>
      <c r="S78" s="325"/>
      <c r="T78" s="325"/>
      <c r="U78" s="325"/>
      <c r="V78" s="325"/>
      <c r="W78" s="325"/>
      <c r="X78" s="325"/>
      <c r="Y78" s="326"/>
      <c r="Z78" s="333" t="s">
        <v>835</v>
      </c>
      <c r="AA78" s="334"/>
      <c r="AB78" s="334"/>
      <c r="AC78" s="334"/>
      <c r="AD78" s="335"/>
      <c r="AE78" s="333">
        <v>1</v>
      </c>
      <c r="AF78" s="334"/>
      <c r="AG78" s="334"/>
      <c r="AH78" s="334"/>
      <c r="AI78" s="334"/>
      <c r="AJ78" s="334"/>
      <c r="AK78" s="342" t="s">
        <v>41</v>
      </c>
      <c r="AL78" s="343"/>
      <c r="AM78" s="343"/>
      <c r="AN78" s="343"/>
      <c r="AO78" s="343"/>
      <c r="AP78" s="343"/>
      <c r="AQ78" s="343"/>
      <c r="AR78" s="343"/>
      <c r="AS78" s="343"/>
      <c r="AT78" s="343"/>
      <c r="AU78" s="343"/>
      <c r="AV78" s="343"/>
      <c r="AW78" s="343"/>
      <c r="AX78" s="344"/>
      <c r="AY78" s="409">
        <v>4</v>
      </c>
      <c r="AZ78" s="346"/>
      <c r="BA78" s="346"/>
      <c r="BB78" s="410"/>
      <c r="BC78" s="345">
        <f>+$AE$78*AY78</f>
        <v>4</v>
      </c>
      <c r="BD78" s="346"/>
      <c r="BE78" s="346"/>
      <c r="BF78" s="347"/>
      <c r="BG78" s="285">
        <v>22629</v>
      </c>
      <c r="BH78" s="286"/>
      <c r="BI78" s="286"/>
      <c r="BJ78" s="287"/>
      <c r="BK78" s="288">
        <f>+AY78*BG78</f>
        <v>90516</v>
      </c>
      <c r="BL78" s="289"/>
      <c r="BM78" s="289"/>
      <c r="BN78" s="289"/>
      <c r="BO78" s="289"/>
      <c r="BP78" s="290"/>
      <c r="BQ78" s="291">
        <v>10000000</v>
      </c>
      <c r="BR78" s="292"/>
      <c r="BS78" s="292"/>
      <c r="BT78" s="292"/>
      <c r="BU78" s="292"/>
      <c r="BV78" s="292"/>
      <c r="BW78" s="293"/>
      <c r="BX78" s="291">
        <f>+(((BK89+BQ78)*15)/85)</f>
        <v>1940460.705882353</v>
      </c>
      <c r="BY78" s="292"/>
      <c r="BZ78" s="292"/>
      <c r="CA78" s="292"/>
      <c r="CB78" s="292"/>
      <c r="CC78" s="293"/>
      <c r="CD78" s="291">
        <f>+BK89+BQ78+BX78</f>
        <v>12936404.705882354</v>
      </c>
      <c r="CE78" s="292"/>
      <c r="CF78" s="292"/>
      <c r="CG78" s="292"/>
      <c r="CH78" s="292"/>
      <c r="CI78" s="293"/>
    </row>
    <row r="79" spans="1:87" ht="18" customHeight="1" x14ac:dyDescent="0.25">
      <c r="A79" s="75"/>
      <c r="B79" s="327"/>
      <c r="C79" s="328"/>
      <c r="D79" s="328"/>
      <c r="E79" s="328"/>
      <c r="F79" s="328"/>
      <c r="G79" s="328"/>
      <c r="H79" s="328"/>
      <c r="I79" s="328"/>
      <c r="J79" s="328"/>
      <c r="K79" s="328"/>
      <c r="L79" s="328"/>
      <c r="M79" s="328"/>
      <c r="N79" s="328"/>
      <c r="O79" s="328"/>
      <c r="P79" s="328"/>
      <c r="Q79" s="328"/>
      <c r="R79" s="328"/>
      <c r="S79" s="328"/>
      <c r="T79" s="328"/>
      <c r="U79" s="328"/>
      <c r="V79" s="328"/>
      <c r="W79" s="328"/>
      <c r="X79" s="328"/>
      <c r="Y79" s="329"/>
      <c r="Z79" s="336"/>
      <c r="AA79" s="337"/>
      <c r="AB79" s="337"/>
      <c r="AC79" s="337"/>
      <c r="AD79" s="338"/>
      <c r="AE79" s="336"/>
      <c r="AF79" s="337"/>
      <c r="AG79" s="337"/>
      <c r="AH79" s="337"/>
      <c r="AI79" s="337"/>
      <c r="AJ79" s="337"/>
      <c r="AK79" s="300" t="s">
        <v>23</v>
      </c>
      <c r="AL79" s="301"/>
      <c r="AM79" s="301"/>
      <c r="AN79" s="301"/>
      <c r="AO79" s="301"/>
      <c r="AP79" s="301"/>
      <c r="AQ79" s="301"/>
      <c r="AR79" s="301"/>
      <c r="AS79" s="301"/>
      <c r="AT79" s="301"/>
      <c r="AU79" s="301"/>
      <c r="AV79" s="301"/>
      <c r="AW79" s="301"/>
      <c r="AX79" s="302"/>
      <c r="AY79" s="407">
        <v>4</v>
      </c>
      <c r="AZ79" s="304"/>
      <c r="BA79" s="304"/>
      <c r="BB79" s="408"/>
      <c r="BC79" s="306">
        <f t="shared" ref="BC79:BC88" si="4">+$AE$78*AY79</f>
        <v>4</v>
      </c>
      <c r="BD79" s="307"/>
      <c r="BE79" s="307"/>
      <c r="BF79" s="308"/>
      <c r="BG79" s="309">
        <v>7925</v>
      </c>
      <c r="BH79" s="310"/>
      <c r="BI79" s="310"/>
      <c r="BJ79" s="311"/>
      <c r="BK79" s="312">
        <f t="shared" ref="BK79:BK88" si="5">+AY79*BG79</f>
        <v>31700</v>
      </c>
      <c r="BL79" s="313"/>
      <c r="BM79" s="313"/>
      <c r="BN79" s="313"/>
      <c r="BO79" s="313"/>
      <c r="BP79" s="314"/>
      <c r="BQ79" s="294"/>
      <c r="BR79" s="295"/>
      <c r="BS79" s="295"/>
      <c r="BT79" s="295"/>
      <c r="BU79" s="295"/>
      <c r="BV79" s="295"/>
      <c r="BW79" s="296"/>
      <c r="BX79" s="294"/>
      <c r="BY79" s="295"/>
      <c r="BZ79" s="295"/>
      <c r="CA79" s="295"/>
      <c r="CB79" s="295"/>
      <c r="CC79" s="296"/>
      <c r="CD79" s="294"/>
      <c r="CE79" s="295"/>
      <c r="CF79" s="295"/>
      <c r="CG79" s="295"/>
      <c r="CH79" s="295"/>
      <c r="CI79" s="296"/>
    </row>
    <row r="80" spans="1:87" ht="18" customHeight="1" x14ac:dyDescent="0.25">
      <c r="A80" s="75"/>
      <c r="B80" s="327"/>
      <c r="C80" s="328"/>
      <c r="D80" s="328"/>
      <c r="E80" s="328"/>
      <c r="F80" s="328"/>
      <c r="G80" s="328"/>
      <c r="H80" s="328"/>
      <c r="I80" s="328"/>
      <c r="J80" s="328"/>
      <c r="K80" s="328"/>
      <c r="L80" s="328"/>
      <c r="M80" s="328"/>
      <c r="N80" s="328"/>
      <c r="O80" s="328"/>
      <c r="P80" s="328"/>
      <c r="Q80" s="328"/>
      <c r="R80" s="328"/>
      <c r="S80" s="328"/>
      <c r="T80" s="328"/>
      <c r="U80" s="328"/>
      <c r="V80" s="328"/>
      <c r="W80" s="328"/>
      <c r="X80" s="328"/>
      <c r="Y80" s="329"/>
      <c r="Z80" s="336"/>
      <c r="AA80" s="337"/>
      <c r="AB80" s="337"/>
      <c r="AC80" s="337"/>
      <c r="AD80" s="338"/>
      <c r="AE80" s="336"/>
      <c r="AF80" s="337"/>
      <c r="AG80" s="337"/>
      <c r="AH80" s="337"/>
      <c r="AI80" s="337"/>
      <c r="AJ80" s="337"/>
      <c r="AK80" s="300" t="s">
        <v>527</v>
      </c>
      <c r="AL80" s="301"/>
      <c r="AM80" s="301"/>
      <c r="AN80" s="301"/>
      <c r="AO80" s="301"/>
      <c r="AP80" s="301"/>
      <c r="AQ80" s="301"/>
      <c r="AR80" s="301"/>
      <c r="AS80" s="301"/>
      <c r="AT80" s="301"/>
      <c r="AU80" s="301"/>
      <c r="AV80" s="301"/>
      <c r="AW80" s="301"/>
      <c r="AX80" s="302"/>
      <c r="AY80" s="407">
        <v>8</v>
      </c>
      <c r="AZ80" s="304"/>
      <c r="BA80" s="304"/>
      <c r="BB80" s="408"/>
      <c r="BC80" s="306">
        <f t="shared" si="4"/>
        <v>8</v>
      </c>
      <c r="BD80" s="307"/>
      <c r="BE80" s="307"/>
      <c r="BF80" s="308"/>
      <c r="BG80" s="309">
        <v>18911</v>
      </c>
      <c r="BH80" s="310"/>
      <c r="BI80" s="310"/>
      <c r="BJ80" s="311"/>
      <c r="BK80" s="312">
        <f t="shared" si="5"/>
        <v>151288</v>
      </c>
      <c r="BL80" s="313"/>
      <c r="BM80" s="313"/>
      <c r="BN80" s="313"/>
      <c r="BO80" s="313"/>
      <c r="BP80" s="314"/>
      <c r="BQ80" s="294"/>
      <c r="BR80" s="295"/>
      <c r="BS80" s="295"/>
      <c r="BT80" s="295"/>
      <c r="BU80" s="295"/>
      <c r="BV80" s="295"/>
      <c r="BW80" s="296"/>
      <c r="BX80" s="294"/>
      <c r="BY80" s="295"/>
      <c r="BZ80" s="295"/>
      <c r="CA80" s="295"/>
      <c r="CB80" s="295"/>
      <c r="CC80" s="296"/>
      <c r="CD80" s="294"/>
      <c r="CE80" s="295"/>
      <c r="CF80" s="295"/>
      <c r="CG80" s="295"/>
      <c r="CH80" s="295"/>
      <c r="CI80" s="296"/>
    </row>
    <row r="81" spans="1:87" ht="18" customHeight="1" x14ac:dyDescent="0.25">
      <c r="A81" s="75"/>
      <c r="B81" s="327"/>
      <c r="C81" s="328"/>
      <c r="D81" s="328"/>
      <c r="E81" s="328"/>
      <c r="F81" s="328"/>
      <c r="G81" s="328"/>
      <c r="H81" s="328"/>
      <c r="I81" s="328"/>
      <c r="J81" s="328"/>
      <c r="K81" s="328"/>
      <c r="L81" s="328"/>
      <c r="M81" s="328"/>
      <c r="N81" s="328"/>
      <c r="O81" s="328"/>
      <c r="P81" s="328"/>
      <c r="Q81" s="328"/>
      <c r="R81" s="328"/>
      <c r="S81" s="328"/>
      <c r="T81" s="328"/>
      <c r="U81" s="328"/>
      <c r="V81" s="328"/>
      <c r="W81" s="328"/>
      <c r="X81" s="328"/>
      <c r="Y81" s="329"/>
      <c r="Z81" s="336"/>
      <c r="AA81" s="337"/>
      <c r="AB81" s="337"/>
      <c r="AC81" s="337"/>
      <c r="AD81" s="338"/>
      <c r="AE81" s="336"/>
      <c r="AF81" s="337"/>
      <c r="AG81" s="337"/>
      <c r="AH81" s="337"/>
      <c r="AI81" s="337"/>
      <c r="AJ81" s="337"/>
      <c r="AK81" s="300" t="s">
        <v>13</v>
      </c>
      <c r="AL81" s="301"/>
      <c r="AM81" s="301"/>
      <c r="AN81" s="301"/>
      <c r="AO81" s="301"/>
      <c r="AP81" s="301"/>
      <c r="AQ81" s="301"/>
      <c r="AR81" s="301"/>
      <c r="AS81" s="301"/>
      <c r="AT81" s="301"/>
      <c r="AU81" s="301"/>
      <c r="AV81" s="301"/>
      <c r="AW81" s="301"/>
      <c r="AX81" s="302"/>
      <c r="AY81" s="407">
        <v>4</v>
      </c>
      <c r="AZ81" s="304"/>
      <c r="BA81" s="304"/>
      <c r="BB81" s="408"/>
      <c r="BC81" s="306">
        <f t="shared" si="4"/>
        <v>4</v>
      </c>
      <c r="BD81" s="307"/>
      <c r="BE81" s="307"/>
      <c r="BF81" s="308"/>
      <c r="BG81" s="309">
        <v>40826</v>
      </c>
      <c r="BH81" s="310"/>
      <c r="BI81" s="310"/>
      <c r="BJ81" s="311"/>
      <c r="BK81" s="312">
        <f t="shared" si="5"/>
        <v>163304</v>
      </c>
      <c r="BL81" s="313"/>
      <c r="BM81" s="313"/>
      <c r="BN81" s="313"/>
      <c r="BO81" s="313"/>
      <c r="BP81" s="314"/>
      <c r="BQ81" s="294"/>
      <c r="BR81" s="295"/>
      <c r="BS81" s="295"/>
      <c r="BT81" s="295"/>
      <c r="BU81" s="295"/>
      <c r="BV81" s="295"/>
      <c r="BW81" s="296"/>
      <c r="BX81" s="294"/>
      <c r="BY81" s="295"/>
      <c r="BZ81" s="295"/>
      <c r="CA81" s="295"/>
      <c r="CB81" s="295"/>
      <c r="CC81" s="296"/>
      <c r="CD81" s="294"/>
      <c r="CE81" s="295"/>
      <c r="CF81" s="295"/>
      <c r="CG81" s="295"/>
      <c r="CH81" s="295"/>
      <c r="CI81" s="296"/>
    </row>
    <row r="82" spans="1:87" ht="18" customHeight="1" x14ac:dyDescent="0.25">
      <c r="A82" s="75"/>
      <c r="B82" s="327"/>
      <c r="C82" s="328"/>
      <c r="D82" s="328"/>
      <c r="E82" s="328"/>
      <c r="F82" s="328"/>
      <c r="G82" s="328"/>
      <c r="H82" s="328"/>
      <c r="I82" s="328"/>
      <c r="J82" s="328"/>
      <c r="K82" s="328"/>
      <c r="L82" s="328"/>
      <c r="M82" s="328"/>
      <c r="N82" s="328"/>
      <c r="O82" s="328"/>
      <c r="P82" s="328"/>
      <c r="Q82" s="328"/>
      <c r="R82" s="328"/>
      <c r="S82" s="328"/>
      <c r="T82" s="328"/>
      <c r="U82" s="328"/>
      <c r="V82" s="328"/>
      <c r="W82" s="328"/>
      <c r="X82" s="328"/>
      <c r="Y82" s="329"/>
      <c r="Z82" s="336"/>
      <c r="AA82" s="337"/>
      <c r="AB82" s="337"/>
      <c r="AC82" s="337"/>
      <c r="AD82" s="338"/>
      <c r="AE82" s="336"/>
      <c r="AF82" s="337"/>
      <c r="AG82" s="337"/>
      <c r="AH82" s="337"/>
      <c r="AI82" s="337"/>
      <c r="AJ82" s="337"/>
      <c r="AK82" s="300" t="s">
        <v>40</v>
      </c>
      <c r="AL82" s="301"/>
      <c r="AM82" s="301"/>
      <c r="AN82" s="301"/>
      <c r="AO82" s="301"/>
      <c r="AP82" s="301"/>
      <c r="AQ82" s="301"/>
      <c r="AR82" s="301"/>
      <c r="AS82" s="301"/>
      <c r="AT82" s="301"/>
      <c r="AU82" s="301"/>
      <c r="AV82" s="301"/>
      <c r="AW82" s="301"/>
      <c r="AX82" s="302"/>
      <c r="AY82" s="407">
        <v>4</v>
      </c>
      <c r="AZ82" s="304"/>
      <c r="BA82" s="304"/>
      <c r="BB82" s="408"/>
      <c r="BC82" s="306">
        <f t="shared" si="4"/>
        <v>4</v>
      </c>
      <c r="BD82" s="307"/>
      <c r="BE82" s="307"/>
      <c r="BF82" s="308"/>
      <c r="BG82" s="309">
        <v>26988</v>
      </c>
      <c r="BH82" s="310"/>
      <c r="BI82" s="310"/>
      <c r="BJ82" s="311"/>
      <c r="BK82" s="312">
        <f t="shared" si="5"/>
        <v>107952</v>
      </c>
      <c r="BL82" s="313"/>
      <c r="BM82" s="313"/>
      <c r="BN82" s="313"/>
      <c r="BO82" s="313"/>
      <c r="BP82" s="314"/>
      <c r="BQ82" s="294"/>
      <c r="BR82" s="295"/>
      <c r="BS82" s="295"/>
      <c r="BT82" s="295"/>
      <c r="BU82" s="295"/>
      <c r="BV82" s="295"/>
      <c r="BW82" s="296"/>
      <c r="BX82" s="294"/>
      <c r="BY82" s="295"/>
      <c r="BZ82" s="295"/>
      <c r="CA82" s="295"/>
      <c r="CB82" s="295"/>
      <c r="CC82" s="296"/>
      <c r="CD82" s="294"/>
      <c r="CE82" s="295"/>
      <c r="CF82" s="295"/>
      <c r="CG82" s="295"/>
      <c r="CH82" s="295"/>
      <c r="CI82" s="296"/>
    </row>
    <row r="83" spans="1:87" ht="18" customHeight="1" x14ac:dyDescent="0.25">
      <c r="A83" s="75"/>
      <c r="B83" s="327"/>
      <c r="C83" s="328"/>
      <c r="D83" s="328"/>
      <c r="E83" s="328"/>
      <c r="F83" s="328"/>
      <c r="G83" s="328"/>
      <c r="H83" s="328"/>
      <c r="I83" s="328"/>
      <c r="J83" s="328"/>
      <c r="K83" s="328"/>
      <c r="L83" s="328"/>
      <c r="M83" s="328"/>
      <c r="N83" s="328"/>
      <c r="O83" s="328"/>
      <c r="P83" s="328"/>
      <c r="Q83" s="328"/>
      <c r="R83" s="328"/>
      <c r="S83" s="328"/>
      <c r="T83" s="328"/>
      <c r="U83" s="328"/>
      <c r="V83" s="328"/>
      <c r="W83" s="328"/>
      <c r="X83" s="328"/>
      <c r="Y83" s="329"/>
      <c r="Z83" s="336"/>
      <c r="AA83" s="337"/>
      <c r="AB83" s="337"/>
      <c r="AC83" s="337"/>
      <c r="AD83" s="338"/>
      <c r="AE83" s="336"/>
      <c r="AF83" s="337"/>
      <c r="AG83" s="337"/>
      <c r="AH83" s="337"/>
      <c r="AI83" s="337"/>
      <c r="AJ83" s="337"/>
      <c r="AK83" s="300" t="s">
        <v>528</v>
      </c>
      <c r="AL83" s="301"/>
      <c r="AM83" s="301"/>
      <c r="AN83" s="301"/>
      <c r="AO83" s="301"/>
      <c r="AP83" s="301"/>
      <c r="AQ83" s="301"/>
      <c r="AR83" s="301"/>
      <c r="AS83" s="301"/>
      <c r="AT83" s="301"/>
      <c r="AU83" s="301"/>
      <c r="AV83" s="301"/>
      <c r="AW83" s="301"/>
      <c r="AX83" s="302"/>
      <c r="AY83" s="407">
        <v>4</v>
      </c>
      <c r="AZ83" s="304"/>
      <c r="BA83" s="304"/>
      <c r="BB83" s="408"/>
      <c r="BC83" s="306">
        <f t="shared" si="4"/>
        <v>4</v>
      </c>
      <c r="BD83" s="307"/>
      <c r="BE83" s="307"/>
      <c r="BF83" s="308"/>
      <c r="BG83" s="309">
        <v>22530</v>
      </c>
      <c r="BH83" s="310"/>
      <c r="BI83" s="310"/>
      <c r="BJ83" s="311"/>
      <c r="BK83" s="312">
        <f t="shared" si="5"/>
        <v>90120</v>
      </c>
      <c r="BL83" s="313"/>
      <c r="BM83" s="313"/>
      <c r="BN83" s="313"/>
      <c r="BO83" s="313"/>
      <c r="BP83" s="314"/>
      <c r="BQ83" s="294"/>
      <c r="BR83" s="295"/>
      <c r="BS83" s="295"/>
      <c r="BT83" s="295"/>
      <c r="BU83" s="295"/>
      <c r="BV83" s="295"/>
      <c r="BW83" s="296"/>
      <c r="BX83" s="294"/>
      <c r="BY83" s="295"/>
      <c r="BZ83" s="295"/>
      <c r="CA83" s="295"/>
      <c r="CB83" s="295"/>
      <c r="CC83" s="296"/>
      <c r="CD83" s="294"/>
      <c r="CE83" s="295"/>
      <c r="CF83" s="295"/>
      <c r="CG83" s="295"/>
      <c r="CH83" s="295"/>
      <c r="CI83" s="296"/>
    </row>
    <row r="84" spans="1:87" ht="18" customHeight="1" x14ac:dyDescent="0.25">
      <c r="A84" s="75"/>
      <c r="B84" s="327"/>
      <c r="C84" s="328"/>
      <c r="D84" s="328"/>
      <c r="E84" s="328"/>
      <c r="F84" s="328"/>
      <c r="G84" s="328"/>
      <c r="H84" s="328"/>
      <c r="I84" s="328"/>
      <c r="J84" s="328"/>
      <c r="K84" s="328"/>
      <c r="L84" s="328"/>
      <c r="M84" s="328"/>
      <c r="N84" s="328"/>
      <c r="O84" s="328"/>
      <c r="P84" s="328"/>
      <c r="Q84" s="328"/>
      <c r="R84" s="328"/>
      <c r="S84" s="328"/>
      <c r="T84" s="328"/>
      <c r="U84" s="328"/>
      <c r="V84" s="328"/>
      <c r="W84" s="328"/>
      <c r="X84" s="328"/>
      <c r="Y84" s="329"/>
      <c r="Z84" s="336"/>
      <c r="AA84" s="337"/>
      <c r="AB84" s="337"/>
      <c r="AC84" s="337"/>
      <c r="AD84" s="338"/>
      <c r="AE84" s="336"/>
      <c r="AF84" s="337"/>
      <c r="AG84" s="337"/>
      <c r="AH84" s="337"/>
      <c r="AI84" s="337"/>
      <c r="AJ84" s="337"/>
      <c r="AK84" s="300" t="s">
        <v>529</v>
      </c>
      <c r="AL84" s="301"/>
      <c r="AM84" s="301"/>
      <c r="AN84" s="301"/>
      <c r="AO84" s="301"/>
      <c r="AP84" s="301"/>
      <c r="AQ84" s="301"/>
      <c r="AR84" s="301"/>
      <c r="AS84" s="301"/>
      <c r="AT84" s="301"/>
      <c r="AU84" s="301"/>
      <c r="AV84" s="301"/>
      <c r="AW84" s="301"/>
      <c r="AX84" s="302"/>
      <c r="AY84" s="407">
        <v>4</v>
      </c>
      <c r="AZ84" s="304"/>
      <c r="BA84" s="304"/>
      <c r="BB84" s="408"/>
      <c r="BC84" s="306">
        <f t="shared" si="4"/>
        <v>4</v>
      </c>
      <c r="BD84" s="307"/>
      <c r="BE84" s="307"/>
      <c r="BF84" s="308"/>
      <c r="BG84" s="309">
        <v>18911</v>
      </c>
      <c r="BH84" s="310"/>
      <c r="BI84" s="310"/>
      <c r="BJ84" s="311"/>
      <c r="BK84" s="312">
        <f t="shared" si="5"/>
        <v>75644</v>
      </c>
      <c r="BL84" s="313"/>
      <c r="BM84" s="313"/>
      <c r="BN84" s="313"/>
      <c r="BO84" s="313"/>
      <c r="BP84" s="314"/>
      <c r="BQ84" s="294"/>
      <c r="BR84" s="295"/>
      <c r="BS84" s="295"/>
      <c r="BT84" s="295"/>
      <c r="BU84" s="295"/>
      <c r="BV84" s="295"/>
      <c r="BW84" s="296"/>
      <c r="BX84" s="294"/>
      <c r="BY84" s="295"/>
      <c r="BZ84" s="295"/>
      <c r="CA84" s="295"/>
      <c r="CB84" s="295"/>
      <c r="CC84" s="296"/>
      <c r="CD84" s="294"/>
      <c r="CE84" s="295"/>
      <c r="CF84" s="295"/>
      <c r="CG84" s="295"/>
      <c r="CH84" s="295"/>
      <c r="CI84" s="296"/>
    </row>
    <row r="85" spans="1:87" ht="18" customHeight="1" x14ac:dyDescent="0.25">
      <c r="A85" s="75"/>
      <c r="B85" s="327"/>
      <c r="C85" s="328"/>
      <c r="D85" s="328"/>
      <c r="E85" s="328"/>
      <c r="F85" s="328"/>
      <c r="G85" s="328"/>
      <c r="H85" s="328"/>
      <c r="I85" s="328"/>
      <c r="J85" s="328"/>
      <c r="K85" s="328"/>
      <c r="L85" s="328"/>
      <c r="M85" s="328"/>
      <c r="N85" s="328"/>
      <c r="O85" s="328"/>
      <c r="P85" s="328"/>
      <c r="Q85" s="328"/>
      <c r="R85" s="328"/>
      <c r="S85" s="328"/>
      <c r="T85" s="328"/>
      <c r="U85" s="328"/>
      <c r="V85" s="328"/>
      <c r="W85" s="328"/>
      <c r="X85" s="328"/>
      <c r="Y85" s="329"/>
      <c r="Z85" s="336"/>
      <c r="AA85" s="337"/>
      <c r="AB85" s="337"/>
      <c r="AC85" s="337"/>
      <c r="AD85" s="338"/>
      <c r="AE85" s="336"/>
      <c r="AF85" s="337"/>
      <c r="AG85" s="337"/>
      <c r="AH85" s="337"/>
      <c r="AI85" s="337"/>
      <c r="AJ85" s="337"/>
      <c r="AK85" s="300" t="s">
        <v>526</v>
      </c>
      <c r="AL85" s="301"/>
      <c r="AM85" s="301"/>
      <c r="AN85" s="301"/>
      <c r="AO85" s="301"/>
      <c r="AP85" s="301"/>
      <c r="AQ85" s="301"/>
      <c r="AR85" s="301"/>
      <c r="AS85" s="301"/>
      <c r="AT85" s="301"/>
      <c r="AU85" s="301"/>
      <c r="AV85" s="301"/>
      <c r="AW85" s="301"/>
      <c r="AX85" s="302"/>
      <c r="AY85" s="407">
        <v>4</v>
      </c>
      <c r="AZ85" s="304"/>
      <c r="BA85" s="304"/>
      <c r="BB85" s="408"/>
      <c r="BC85" s="306">
        <f t="shared" si="4"/>
        <v>4</v>
      </c>
      <c r="BD85" s="307"/>
      <c r="BE85" s="307"/>
      <c r="BF85" s="308"/>
      <c r="BG85" s="309">
        <v>7925</v>
      </c>
      <c r="BH85" s="310"/>
      <c r="BI85" s="310"/>
      <c r="BJ85" s="311"/>
      <c r="BK85" s="312">
        <f t="shared" si="5"/>
        <v>31700</v>
      </c>
      <c r="BL85" s="313"/>
      <c r="BM85" s="313"/>
      <c r="BN85" s="313"/>
      <c r="BO85" s="313"/>
      <c r="BP85" s="314"/>
      <c r="BQ85" s="294"/>
      <c r="BR85" s="295"/>
      <c r="BS85" s="295"/>
      <c r="BT85" s="295"/>
      <c r="BU85" s="295"/>
      <c r="BV85" s="295"/>
      <c r="BW85" s="296"/>
      <c r="BX85" s="294"/>
      <c r="BY85" s="295"/>
      <c r="BZ85" s="295"/>
      <c r="CA85" s="295"/>
      <c r="CB85" s="295"/>
      <c r="CC85" s="296"/>
      <c r="CD85" s="294"/>
      <c r="CE85" s="295"/>
      <c r="CF85" s="295"/>
      <c r="CG85" s="295"/>
      <c r="CH85" s="295"/>
      <c r="CI85" s="296"/>
    </row>
    <row r="86" spans="1:87" ht="18" customHeight="1" x14ac:dyDescent="0.25">
      <c r="A86" s="75"/>
      <c r="B86" s="327"/>
      <c r="C86" s="328"/>
      <c r="D86" s="328"/>
      <c r="E86" s="328"/>
      <c r="F86" s="328"/>
      <c r="G86" s="328"/>
      <c r="H86" s="328"/>
      <c r="I86" s="328"/>
      <c r="J86" s="328"/>
      <c r="K86" s="328"/>
      <c r="L86" s="328"/>
      <c r="M86" s="328"/>
      <c r="N86" s="328"/>
      <c r="O86" s="328"/>
      <c r="P86" s="328"/>
      <c r="Q86" s="328"/>
      <c r="R86" s="328"/>
      <c r="S86" s="328"/>
      <c r="T86" s="328"/>
      <c r="U86" s="328"/>
      <c r="V86" s="328"/>
      <c r="W86" s="328"/>
      <c r="X86" s="328"/>
      <c r="Y86" s="329"/>
      <c r="Z86" s="336"/>
      <c r="AA86" s="337"/>
      <c r="AB86" s="337"/>
      <c r="AC86" s="337"/>
      <c r="AD86" s="338"/>
      <c r="AE86" s="336"/>
      <c r="AF86" s="337"/>
      <c r="AG86" s="337"/>
      <c r="AH86" s="337"/>
      <c r="AI86" s="337"/>
      <c r="AJ86" s="337"/>
      <c r="AK86" s="300" t="s">
        <v>530</v>
      </c>
      <c r="AL86" s="301"/>
      <c r="AM86" s="301"/>
      <c r="AN86" s="301"/>
      <c r="AO86" s="301"/>
      <c r="AP86" s="301"/>
      <c r="AQ86" s="301"/>
      <c r="AR86" s="301"/>
      <c r="AS86" s="301"/>
      <c r="AT86" s="301"/>
      <c r="AU86" s="301"/>
      <c r="AV86" s="301"/>
      <c r="AW86" s="301"/>
      <c r="AX86" s="302"/>
      <c r="AY86" s="407">
        <v>4</v>
      </c>
      <c r="AZ86" s="304"/>
      <c r="BA86" s="304"/>
      <c r="BB86" s="408"/>
      <c r="BC86" s="306">
        <f t="shared" si="4"/>
        <v>4</v>
      </c>
      <c r="BD86" s="307"/>
      <c r="BE86" s="307"/>
      <c r="BF86" s="308"/>
      <c r="BG86" s="309">
        <v>22629</v>
      </c>
      <c r="BH86" s="310"/>
      <c r="BI86" s="310"/>
      <c r="BJ86" s="311"/>
      <c r="BK86" s="312">
        <f t="shared" si="5"/>
        <v>90516</v>
      </c>
      <c r="BL86" s="313"/>
      <c r="BM86" s="313"/>
      <c r="BN86" s="313"/>
      <c r="BO86" s="313"/>
      <c r="BP86" s="314"/>
      <c r="BQ86" s="294"/>
      <c r="BR86" s="295"/>
      <c r="BS86" s="295"/>
      <c r="BT86" s="295"/>
      <c r="BU86" s="295"/>
      <c r="BV86" s="295"/>
      <c r="BW86" s="296"/>
      <c r="BX86" s="294"/>
      <c r="BY86" s="295"/>
      <c r="BZ86" s="295"/>
      <c r="CA86" s="295"/>
      <c r="CB86" s="295"/>
      <c r="CC86" s="296"/>
      <c r="CD86" s="294"/>
      <c r="CE86" s="295"/>
      <c r="CF86" s="295"/>
      <c r="CG86" s="295"/>
      <c r="CH86" s="295"/>
      <c r="CI86" s="296"/>
    </row>
    <row r="87" spans="1:87" ht="18" customHeight="1" x14ac:dyDescent="0.25">
      <c r="A87" s="75"/>
      <c r="B87" s="327"/>
      <c r="C87" s="328"/>
      <c r="D87" s="328"/>
      <c r="E87" s="328"/>
      <c r="F87" s="328"/>
      <c r="G87" s="328"/>
      <c r="H87" s="328"/>
      <c r="I87" s="328"/>
      <c r="J87" s="328"/>
      <c r="K87" s="328"/>
      <c r="L87" s="328"/>
      <c r="M87" s="328"/>
      <c r="N87" s="328"/>
      <c r="O87" s="328"/>
      <c r="P87" s="328"/>
      <c r="Q87" s="328"/>
      <c r="R87" s="328"/>
      <c r="S87" s="328"/>
      <c r="T87" s="328"/>
      <c r="U87" s="328"/>
      <c r="V87" s="328"/>
      <c r="W87" s="328"/>
      <c r="X87" s="328"/>
      <c r="Y87" s="329"/>
      <c r="Z87" s="336"/>
      <c r="AA87" s="337"/>
      <c r="AB87" s="337"/>
      <c r="AC87" s="337"/>
      <c r="AD87" s="338"/>
      <c r="AE87" s="336"/>
      <c r="AF87" s="337"/>
      <c r="AG87" s="337"/>
      <c r="AH87" s="337"/>
      <c r="AI87" s="337"/>
      <c r="AJ87" s="337"/>
      <c r="AK87" s="300" t="s">
        <v>18</v>
      </c>
      <c r="AL87" s="301"/>
      <c r="AM87" s="301"/>
      <c r="AN87" s="301"/>
      <c r="AO87" s="301"/>
      <c r="AP87" s="301"/>
      <c r="AQ87" s="301"/>
      <c r="AR87" s="301"/>
      <c r="AS87" s="301"/>
      <c r="AT87" s="301"/>
      <c r="AU87" s="301"/>
      <c r="AV87" s="301"/>
      <c r="AW87" s="301"/>
      <c r="AX87" s="302"/>
      <c r="AY87" s="407">
        <v>4</v>
      </c>
      <c r="AZ87" s="304"/>
      <c r="BA87" s="304"/>
      <c r="BB87" s="408"/>
      <c r="BC87" s="306">
        <f t="shared" si="4"/>
        <v>4</v>
      </c>
      <c r="BD87" s="307"/>
      <c r="BE87" s="307"/>
      <c r="BF87" s="308"/>
      <c r="BG87" s="309">
        <v>28961</v>
      </c>
      <c r="BH87" s="310"/>
      <c r="BI87" s="310"/>
      <c r="BJ87" s="311"/>
      <c r="BK87" s="312">
        <f t="shared" si="5"/>
        <v>115844</v>
      </c>
      <c r="BL87" s="313"/>
      <c r="BM87" s="313"/>
      <c r="BN87" s="313"/>
      <c r="BO87" s="313"/>
      <c r="BP87" s="314"/>
      <c r="BQ87" s="294"/>
      <c r="BR87" s="295"/>
      <c r="BS87" s="295"/>
      <c r="BT87" s="295"/>
      <c r="BU87" s="295"/>
      <c r="BV87" s="295"/>
      <c r="BW87" s="296"/>
      <c r="BX87" s="294"/>
      <c r="BY87" s="295"/>
      <c r="BZ87" s="295"/>
      <c r="CA87" s="295"/>
      <c r="CB87" s="295"/>
      <c r="CC87" s="296"/>
      <c r="CD87" s="294"/>
      <c r="CE87" s="295"/>
      <c r="CF87" s="295"/>
      <c r="CG87" s="295"/>
      <c r="CH87" s="295"/>
      <c r="CI87" s="296"/>
    </row>
    <row r="88" spans="1:87" ht="18" customHeight="1" thickBot="1" x14ac:dyDescent="0.3">
      <c r="A88" s="75"/>
      <c r="B88" s="327"/>
      <c r="C88" s="328"/>
      <c r="D88" s="328"/>
      <c r="E88" s="328"/>
      <c r="F88" s="328"/>
      <c r="G88" s="328"/>
      <c r="H88" s="328"/>
      <c r="I88" s="328"/>
      <c r="J88" s="328"/>
      <c r="K88" s="328"/>
      <c r="L88" s="328"/>
      <c r="M88" s="328"/>
      <c r="N88" s="328"/>
      <c r="O88" s="328"/>
      <c r="P88" s="328"/>
      <c r="Q88" s="328"/>
      <c r="R88" s="328"/>
      <c r="S88" s="328"/>
      <c r="T88" s="328"/>
      <c r="U88" s="328"/>
      <c r="V88" s="328"/>
      <c r="W88" s="328"/>
      <c r="X88" s="328"/>
      <c r="Y88" s="329"/>
      <c r="Z88" s="336"/>
      <c r="AA88" s="337"/>
      <c r="AB88" s="337"/>
      <c r="AC88" s="337"/>
      <c r="AD88" s="338"/>
      <c r="AE88" s="336"/>
      <c r="AF88" s="337"/>
      <c r="AG88" s="337"/>
      <c r="AH88" s="337"/>
      <c r="AI88" s="337"/>
      <c r="AJ88" s="337"/>
      <c r="AK88" s="392" t="s">
        <v>37</v>
      </c>
      <c r="AL88" s="393"/>
      <c r="AM88" s="393"/>
      <c r="AN88" s="393"/>
      <c r="AO88" s="393"/>
      <c r="AP88" s="393"/>
      <c r="AQ88" s="393"/>
      <c r="AR88" s="393"/>
      <c r="AS88" s="393"/>
      <c r="AT88" s="393"/>
      <c r="AU88" s="393"/>
      <c r="AV88" s="393"/>
      <c r="AW88" s="393"/>
      <c r="AX88" s="394"/>
      <c r="AY88" s="407">
        <v>4</v>
      </c>
      <c r="AZ88" s="304"/>
      <c r="BA88" s="304"/>
      <c r="BB88" s="408"/>
      <c r="BC88" s="306">
        <f t="shared" si="4"/>
        <v>4</v>
      </c>
      <c r="BD88" s="307"/>
      <c r="BE88" s="307"/>
      <c r="BF88" s="308"/>
      <c r="BG88" s="309">
        <v>11840</v>
      </c>
      <c r="BH88" s="310"/>
      <c r="BI88" s="310"/>
      <c r="BJ88" s="311"/>
      <c r="BK88" s="312">
        <f t="shared" si="5"/>
        <v>47360</v>
      </c>
      <c r="BL88" s="313"/>
      <c r="BM88" s="313"/>
      <c r="BN88" s="313"/>
      <c r="BO88" s="313"/>
      <c r="BP88" s="314"/>
      <c r="BQ88" s="294"/>
      <c r="BR88" s="295"/>
      <c r="BS88" s="295"/>
      <c r="BT88" s="295"/>
      <c r="BU88" s="295"/>
      <c r="BV88" s="295"/>
      <c r="BW88" s="296"/>
      <c r="BX88" s="294"/>
      <c r="BY88" s="295"/>
      <c r="BZ88" s="295"/>
      <c r="CA88" s="295"/>
      <c r="CB88" s="295"/>
      <c r="CC88" s="296"/>
      <c r="CD88" s="294"/>
      <c r="CE88" s="295"/>
      <c r="CF88" s="295"/>
      <c r="CG88" s="295"/>
      <c r="CH88" s="295"/>
      <c r="CI88" s="296"/>
    </row>
    <row r="89" spans="1:87" ht="18" customHeight="1" thickBot="1" x14ac:dyDescent="0.3">
      <c r="A89" s="75"/>
      <c r="B89" s="377"/>
      <c r="C89" s="378"/>
      <c r="D89" s="378"/>
      <c r="E89" s="378"/>
      <c r="F89" s="378"/>
      <c r="G89" s="378"/>
      <c r="H89" s="378"/>
      <c r="I89" s="378"/>
      <c r="J89" s="378"/>
      <c r="K89" s="378"/>
      <c r="L89" s="378"/>
      <c r="M89" s="378"/>
      <c r="N89" s="378"/>
      <c r="O89" s="378"/>
      <c r="P89" s="378"/>
      <c r="Q89" s="378"/>
      <c r="R89" s="378"/>
      <c r="S89" s="378"/>
      <c r="T89" s="378"/>
      <c r="U89" s="378"/>
      <c r="V89" s="378"/>
      <c r="W89" s="378"/>
      <c r="X89" s="378"/>
      <c r="Y89" s="378"/>
      <c r="Z89" s="378"/>
      <c r="AA89" s="378"/>
      <c r="AB89" s="378"/>
      <c r="AC89" s="378"/>
      <c r="AD89" s="378"/>
      <c r="AE89" s="378"/>
      <c r="AF89" s="378"/>
      <c r="AG89" s="378"/>
      <c r="AH89" s="378"/>
      <c r="AI89" s="378"/>
      <c r="AJ89" s="379"/>
      <c r="AK89" s="380" t="s">
        <v>3</v>
      </c>
      <c r="AL89" s="381"/>
      <c r="AM89" s="381"/>
      <c r="AN89" s="381"/>
      <c r="AO89" s="381"/>
      <c r="AP89" s="381"/>
      <c r="AQ89" s="381"/>
      <c r="AR89" s="381"/>
      <c r="AS89" s="381"/>
      <c r="AT89" s="381"/>
      <c r="AU89" s="381"/>
      <c r="AV89" s="381"/>
      <c r="AW89" s="381"/>
      <c r="AX89" s="381"/>
      <c r="AY89" s="382"/>
      <c r="AZ89" s="382"/>
      <c r="BA89" s="382"/>
      <c r="BB89" s="382"/>
      <c r="BC89" s="382"/>
      <c r="BD89" s="382"/>
      <c r="BE89" s="382"/>
      <c r="BF89" s="382"/>
      <c r="BG89" s="382"/>
      <c r="BH89" s="382"/>
      <c r="BI89" s="382"/>
      <c r="BJ89" s="383"/>
      <c r="BK89" s="384">
        <f>SUM(BK78:BK88)</f>
        <v>995944</v>
      </c>
      <c r="BL89" s="385"/>
      <c r="BM89" s="385"/>
      <c r="BN89" s="385"/>
      <c r="BO89" s="385"/>
      <c r="BP89" s="386"/>
      <c r="BQ89" s="387" t="s">
        <v>100</v>
      </c>
      <c r="BR89" s="388"/>
      <c r="BS89" s="388"/>
      <c r="BT89" s="388"/>
      <c r="BU89" s="388"/>
      <c r="BV89" s="388"/>
      <c r="BW89" s="388"/>
      <c r="BX89" s="388"/>
      <c r="BY89" s="388"/>
      <c r="BZ89" s="388"/>
      <c r="CA89" s="388"/>
      <c r="CB89" s="388"/>
      <c r="CC89" s="389"/>
      <c r="CD89" s="390">
        <f>+CD78*AE78</f>
        <v>12936404.705882354</v>
      </c>
      <c r="CE89" s="390"/>
      <c r="CF89" s="390"/>
      <c r="CG89" s="390"/>
      <c r="CH89" s="390"/>
      <c r="CI89" s="391"/>
    </row>
    <row r="90" spans="1:87" ht="18" customHeight="1" thickBot="1" x14ac:dyDescent="0.3">
      <c r="A90" s="75"/>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BG90" s="78"/>
      <c r="BH90" s="78"/>
      <c r="BI90" s="78"/>
      <c r="BJ90" s="78"/>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row>
    <row r="91" spans="1:87" ht="18" customHeight="1" x14ac:dyDescent="0.25">
      <c r="A91" s="75"/>
      <c r="B91" s="348" t="s">
        <v>0</v>
      </c>
      <c r="C91" s="349"/>
      <c r="D91" s="349"/>
      <c r="E91" s="349"/>
      <c r="F91" s="349"/>
      <c r="G91" s="349"/>
      <c r="H91" s="349"/>
      <c r="I91" s="349"/>
      <c r="J91" s="349"/>
      <c r="K91" s="349"/>
      <c r="L91" s="349"/>
      <c r="M91" s="349"/>
      <c r="N91" s="349"/>
      <c r="O91" s="349"/>
      <c r="P91" s="349"/>
      <c r="Q91" s="349"/>
      <c r="R91" s="349"/>
      <c r="S91" s="349"/>
      <c r="T91" s="349"/>
      <c r="U91" s="349"/>
      <c r="V91" s="349"/>
      <c r="W91" s="349"/>
      <c r="X91" s="349"/>
      <c r="Y91" s="350"/>
      <c r="Z91" s="348" t="s">
        <v>80</v>
      </c>
      <c r="AA91" s="349"/>
      <c r="AB91" s="349"/>
      <c r="AC91" s="349"/>
      <c r="AD91" s="350"/>
      <c r="AE91" s="357" t="s">
        <v>79</v>
      </c>
      <c r="AF91" s="358"/>
      <c r="AG91" s="358"/>
      <c r="AH91" s="358"/>
      <c r="AI91" s="358"/>
      <c r="AJ91" s="359"/>
      <c r="AK91" s="357" t="s">
        <v>81</v>
      </c>
      <c r="AL91" s="358"/>
      <c r="AM91" s="358"/>
      <c r="AN91" s="358"/>
      <c r="AO91" s="358"/>
      <c r="AP91" s="358"/>
      <c r="AQ91" s="358"/>
      <c r="AR91" s="358"/>
      <c r="AS91" s="358"/>
      <c r="AT91" s="358"/>
      <c r="AU91" s="358"/>
      <c r="AV91" s="358"/>
      <c r="AW91" s="358"/>
      <c r="AX91" s="359"/>
      <c r="AY91" s="357" t="s">
        <v>1</v>
      </c>
      <c r="AZ91" s="358"/>
      <c r="BA91" s="358"/>
      <c r="BB91" s="359"/>
      <c r="BC91" s="348" t="s">
        <v>104</v>
      </c>
      <c r="BD91" s="349"/>
      <c r="BE91" s="349"/>
      <c r="BF91" s="350"/>
      <c r="BG91" s="366" t="s">
        <v>82</v>
      </c>
      <c r="BH91" s="367"/>
      <c r="BI91" s="367"/>
      <c r="BJ91" s="368"/>
      <c r="BK91" s="315" t="s">
        <v>99</v>
      </c>
      <c r="BL91" s="316"/>
      <c r="BM91" s="316"/>
      <c r="BN91" s="316"/>
      <c r="BO91" s="316"/>
      <c r="BP91" s="317"/>
      <c r="BQ91" s="315" t="s">
        <v>83</v>
      </c>
      <c r="BR91" s="316"/>
      <c r="BS91" s="316"/>
      <c r="BT91" s="316"/>
      <c r="BU91" s="316"/>
      <c r="BV91" s="316"/>
      <c r="BW91" s="317"/>
      <c r="BX91" s="315" t="s">
        <v>84</v>
      </c>
      <c r="BY91" s="316"/>
      <c r="BZ91" s="316"/>
      <c r="CA91" s="316"/>
      <c r="CB91" s="316"/>
      <c r="CC91" s="317"/>
      <c r="CD91" s="315" t="s">
        <v>85</v>
      </c>
      <c r="CE91" s="316"/>
      <c r="CF91" s="316"/>
      <c r="CG91" s="316"/>
      <c r="CH91" s="316"/>
      <c r="CI91" s="317"/>
    </row>
    <row r="92" spans="1:87" ht="18" customHeight="1" x14ac:dyDescent="0.25">
      <c r="A92" s="75"/>
      <c r="B92" s="351"/>
      <c r="C92" s="352"/>
      <c r="D92" s="352"/>
      <c r="E92" s="352"/>
      <c r="F92" s="352"/>
      <c r="G92" s="352"/>
      <c r="H92" s="352"/>
      <c r="I92" s="352"/>
      <c r="J92" s="352"/>
      <c r="K92" s="352"/>
      <c r="L92" s="352"/>
      <c r="M92" s="352"/>
      <c r="N92" s="352"/>
      <c r="O92" s="352"/>
      <c r="P92" s="352"/>
      <c r="Q92" s="352"/>
      <c r="R92" s="352"/>
      <c r="S92" s="352"/>
      <c r="T92" s="352"/>
      <c r="U92" s="352"/>
      <c r="V92" s="352"/>
      <c r="W92" s="352"/>
      <c r="X92" s="352"/>
      <c r="Y92" s="353"/>
      <c r="Z92" s="351"/>
      <c r="AA92" s="352"/>
      <c r="AB92" s="352"/>
      <c r="AC92" s="352"/>
      <c r="AD92" s="353"/>
      <c r="AE92" s="360"/>
      <c r="AF92" s="361"/>
      <c r="AG92" s="361"/>
      <c r="AH92" s="361"/>
      <c r="AI92" s="361"/>
      <c r="AJ92" s="362"/>
      <c r="AK92" s="360"/>
      <c r="AL92" s="361"/>
      <c r="AM92" s="361"/>
      <c r="AN92" s="361"/>
      <c r="AO92" s="361"/>
      <c r="AP92" s="361"/>
      <c r="AQ92" s="361"/>
      <c r="AR92" s="361"/>
      <c r="AS92" s="361"/>
      <c r="AT92" s="361"/>
      <c r="AU92" s="361"/>
      <c r="AV92" s="361"/>
      <c r="AW92" s="361"/>
      <c r="AX92" s="362"/>
      <c r="AY92" s="360"/>
      <c r="AZ92" s="361"/>
      <c r="BA92" s="361"/>
      <c r="BB92" s="362"/>
      <c r="BC92" s="351"/>
      <c r="BD92" s="352"/>
      <c r="BE92" s="352"/>
      <c r="BF92" s="353"/>
      <c r="BG92" s="369"/>
      <c r="BH92" s="370"/>
      <c r="BI92" s="370"/>
      <c r="BJ92" s="371"/>
      <c r="BK92" s="318"/>
      <c r="BL92" s="319"/>
      <c r="BM92" s="319"/>
      <c r="BN92" s="319"/>
      <c r="BO92" s="319"/>
      <c r="BP92" s="320"/>
      <c r="BQ92" s="318"/>
      <c r="BR92" s="319"/>
      <c r="BS92" s="319"/>
      <c r="BT92" s="319"/>
      <c r="BU92" s="319"/>
      <c r="BV92" s="319"/>
      <c r="BW92" s="320"/>
      <c r="BX92" s="318"/>
      <c r="BY92" s="319"/>
      <c r="BZ92" s="319"/>
      <c r="CA92" s="319"/>
      <c r="CB92" s="319"/>
      <c r="CC92" s="320"/>
      <c r="CD92" s="318"/>
      <c r="CE92" s="319"/>
      <c r="CF92" s="319"/>
      <c r="CG92" s="319"/>
      <c r="CH92" s="319"/>
      <c r="CI92" s="320"/>
    </row>
    <row r="93" spans="1:87" ht="18" customHeight="1" thickBot="1" x14ac:dyDescent="0.3">
      <c r="A93" s="75"/>
      <c r="B93" s="354"/>
      <c r="C93" s="355"/>
      <c r="D93" s="355"/>
      <c r="E93" s="355"/>
      <c r="F93" s="355"/>
      <c r="G93" s="355"/>
      <c r="H93" s="355"/>
      <c r="I93" s="355"/>
      <c r="J93" s="355"/>
      <c r="K93" s="355"/>
      <c r="L93" s="355"/>
      <c r="M93" s="355"/>
      <c r="N93" s="355"/>
      <c r="O93" s="355"/>
      <c r="P93" s="355"/>
      <c r="Q93" s="355"/>
      <c r="R93" s="355"/>
      <c r="S93" s="355"/>
      <c r="T93" s="355"/>
      <c r="U93" s="355"/>
      <c r="V93" s="355"/>
      <c r="W93" s="355"/>
      <c r="X93" s="355"/>
      <c r="Y93" s="356"/>
      <c r="Z93" s="354"/>
      <c r="AA93" s="355"/>
      <c r="AB93" s="355"/>
      <c r="AC93" s="355"/>
      <c r="AD93" s="356"/>
      <c r="AE93" s="363"/>
      <c r="AF93" s="364"/>
      <c r="AG93" s="364"/>
      <c r="AH93" s="364"/>
      <c r="AI93" s="364"/>
      <c r="AJ93" s="365"/>
      <c r="AK93" s="360"/>
      <c r="AL93" s="361"/>
      <c r="AM93" s="361"/>
      <c r="AN93" s="361"/>
      <c r="AO93" s="361"/>
      <c r="AP93" s="361"/>
      <c r="AQ93" s="361"/>
      <c r="AR93" s="361"/>
      <c r="AS93" s="361"/>
      <c r="AT93" s="361"/>
      <c r="AU93" s="361"/>
      <c r="AV93" s="361"/>
      <c r="AW93" s="361"/>
      <c r="AX93" s="362"/>
      <c r="AY93" s="360"/>
      <c r="AZ93" s="361"/>
      <c r="BA93" s="361"/>
      <c r="BB93" s="362"/>
      <c r="BC93" s="351"/>
      <c r="BD93" s="352"/>
      <c r="BE93" s="352"/>
      <c r="BF93" s="353"/>
      <c r="BG93" s="369"/>
      <c r="BH93" s="370"/>
      <c r="BI93" s="370"/>
      <c r="BJ93" s="371"/>
      <c r="BK93" s="318"/>
      <c r="BL93" s="319"/>
      <c r="BM93" s="319"/>
      <c r="BN93" s="319"/>
      <c r="BO93" s="319"/>
      <c r="BP93" s="320"/>
      <c r="BQ93" s="321"/>
      <c r="BR93" s="322"/>
      <c r="BS93" s="322"/>
      <c r="BT93" s="322"/>
      <c r="BU93" s="322"/>
      <c r="BV93" s="322"/>
      <c r="BW93" s="323"/>
      <c r="BX93" s="321"/>
      <c r="BY93" s="322"/>
      <c r="BZ93" s="322"/>
      <c r="CA93" s="322"/>
      <c r="CB93" s="322"/>
      <c r="CC93" s="323"/>
      <c r="CD93" s="321"/>
      <c r="CE93" s="322"/>
      <c r="CF93" s="322"/>
      <c r="CG93" s="322"/>
      <c r="CH93" s="322"/>
      <c r="CI93" s="323"/>
    </row>
    <row r="94" spans="1:87" ht="18" customHeight="1" x14ac:dyDescent="0.25">
      <c r="A94" s="75"/>
      <c r="B94" s="324" t="s">
        <v>117</v>
      </c>
      <c r="C94" s="325"/>
      <c r="D94" s="325"/>
      <c r="E94" s="325"/>
      <c r="F94" s="325"/>
      <c r="G94" s="325"/>
      <c r="H94" s="325"/>
      <c r="I94" s="325"/>
      <c r="J94" s="325"/>
      <c r="K94" s="325"/>
      <c r="L94" s="325"/>
      <c r="M94" s="325"/>
      <c r="N94" s="325"/>
      <c r="O94" s="325"/>
      <c r="P94" s="325"/>
      <c r="Q94" s="325"/>
      <c r="R94" s="325"/>
      <c r="S94" s="325"/>
      <c r="T94" s="325"/>
      <c r="U94" s="325"/>
      <c r="V94" s="325"/>
      <c r="W94" s="325"/>
      <c r="X94" s="325"/>
      <c r="Y94" s="326"/>
      <c r="Z94" s="333" t="s">
        <v>836</v>
      </c>
      <c r="AA94" s="334"/>
      <c r="AB94" s="334"/>
      <c r="AC94" s="334"/>
      <c r="AD94" s="335"/>
      <c r="AE94" s="333">
        <v>1</v>
      </c>
      <c r="AF94" s="334"/>
      <c r="AG94" s="334"/>
      <c r="AH94" s="334"/>
      <c r="AI94" s="334"/>
      <c r="AJ94" s="334"/>
      <c r="AK94" s="342" t="s">
        <v>41</v>
      </c>
      <c r="AL94" s="343"/>
      <c r="AM94" s="343"/>
      <c r="AN94" s="343"/>
      <c r="AO94" s="343"/>
      <c r="AP94" s="343"/>
      <c r="AQ94" s="343"/>
      <c r="AR94" s="343"/>
      <c r="AS94" s="343"/>
      <c r="AT94" s="343"/>
      <c r="AU94" s="343"/>
      <c r="AV94" s="343"/>
      <c r="AW94" s="343"/>
      <c r="AX94" s="344"/>
      <c r="AY94" s="409">
        <v>0.25</v>
      </c>
      <c r="AZ94" s="346"/>
      <c r="BA94" s="346"/>
      <c r="BB94" s="410"/>
      <c r="BC94" s="345">
        <f>+$AE$94*AY94</f>
        <v>0.25</v>
      </c>
      <c r="BD94" s="346"/>
      <c r="BE94" s="346"/>
      <c r="BF94" s="347"/>
      <c r="BG94" s="285">
        <v>22629</v>
      </c>
      <c r="BH94" s="286"/>
      <c r="BI94" s="286"/>
      <c r="BJ94" s="287"/>
      <c r="BK94" s="288">
        <f>+AY94*BG94</f>
        <v>5657.25</v>
      </c>
      <c r="BL94" s="289"/>
      <c r="BM94" s="289"/>
      <c r="BN94" s="289"/>
      <c r="BO94" s="289"/>
      <c r="BP94" s="290"/>
      <c r="BQ94" s="291">
        <v>10000</v>
      </c>
      <c r="BR94" s="292"/>
      <c r="BS94" s="292"/>
      <c r="BT94" s="292"/>
      <c r="BU94" s="292"/>
      <c r="BV94" s="292"/>
      <c r="BW94" s="293"/>
      <c r="BX94" s="291">
        <f>+(((BK105+BQ94)*15)/85)</f>
        <v>12749.382352941177</v>
      </c>
      <c r="BY94" s="292"/>
      <c r="BZ94" s="292"/>
      <c r="CA94" s="292"/>
      <c r="CB94" s="292"/>
      <c r="CC94" s="293"/>
      <c r="CD94" s="291">
        <f>+BK105+BQ94+BX94</f>
        <v>84995.882352941175</v>
      </c>
      <c r="CE94" s="292"/>
      <c r="CF94" s="292"/>
      <c r="CG94" s="292"/>
      <c r="CH94" s="292"/>
      <c r="CI94" s="293"/>
    </row>
    <row r="95" spans="1:87" ht="18" customHeight="1" x14ac:dyDescent="0.25">
      <c r="A95" s="75"/>
      <c r="B95" s="327"/>
      <c r="C95" s="328"/>
      <c r="D95" s="328"/>
      <c r="E95" s="328"/>
      <c r="F95" s="328"/>
      <c r="G95" s="328"/>
      <c r="H95" s="328"/>
      <c r="I95" s="328"/>
      <c r="J95" s="328"/>
      <c r="K95" s="328"/>
      <c r="L95" s="328"/>
      <c r="M95" s="328"/>
      <c r="N95" s="328"/>
      <c r="O95" s="328"/>
      <c r="P95" s="328"/>
      <c r="Q95" s="328"/>
      <c r="R95" s="328"/>
      <c r="S95" s="328"/>
      <c r="T95" s="328"/>
      <c r="U95" s="328"/>
      <c r="V95" s="328"/>
      <c r="W95" s="328"/>
      <c r="X95" s="328"/>
      <c r="Y95" s="329"/>
      <c r="Z95" s="336"/>
      <c r="AA95" s="337"/>
      <c r="AB95" s="337"/>
      <c r="AC95" s="337"/>
      <c r="AD95" s="338"/>
      <c r="AE95" s="336"/>
      <c r="AF95" s="337"/>
      <c r="AG95" s="337"/>
      <c r="AH95" s="337"/>
      <c r="AI95" s="337"/>
      <c r="AJ95" s="337"/>
      <c r="AK95" s="300" t="s">
        <v>23</v>
      </c>
      <c r="AL95" s="301"/>
      <c r="AM95" s="301"/>
      <c r="AN95" s="301"/>
      <c r="AO95" s="301"/>
      <c r="AP95" s="301"/>
      <c r="AQ95" s="301"/>
      <c r="AR95" s="301"/>
      <c r="AS95" s="301"/>
      <c r="AT95" s="301"/>
      <c r="AU95" s="301"/>
      <c r="AV95" s="301"/>
      <c r="AW95" s="301"/>
      <c r="AX95" s="302"/>
      <c r="AY95" s="407">
        <v>0.25</v>
      </c>
      <c r="AZ95" s="304"/>
      <c r="BA95" s="304"/>
      <c r="BB95" s="408"/>
      <c r="BC95" s="306">
        <f t="shared" ref="BC95:BC104" si="6">+$AE$94*AY95</f>
        <v>0.25</v>
      </c>
      <c r="BD95" s="307"/>
      <c r="BE95" s="307"/>
      <c r="BF95" s="308"/>
      <c r="BG95" s="309">
        <v>7925</v>
      </c>
      <c r="BH95" s="310"/>
      <c r="BI95" s="310"/>
      <c r="BJ95" s="311"/>
      <c r="BK95" s="312">
        <f t="shared" ref="BK95:BK104" si="7">+AY95*BG95</f>
        <v>1981.25</v>
      </c>
      <c r="BL95" s="313"/>
      <c r="BM95" s="313"/>
      <c r="BN95" s="313"/>
      <c r="BO95" s="313"/>
      <c r="BP95" s="314"/>
      <c r="BQ95" s="294"/>
      <c r="BR95" s="295"/>
      <c r="BS95" s="295"/>
      <c r="BT95" s="295"/>
      <c r="BU95" s="295"/>
      <c r="BV95" s="295"/>
      <c r="BW95" s="296"/>
      <c r="BX95" s="294"/>
      <c r="BY95" s="295"/>
      <c r="BZ95" s="295"/>
      <c r="CA95" s="295"/>
      <c r="CB95" s="295"/>
      <c r="CC95" s="296"/>
      <c r="CD95" s="294"/>
      <c r="CE95" s="295"/>
      <c r="CF95" s="295"/>
      <c r="CG95" s="295"/>
      <c r="CH95" s="295"/>
      <c r="CI95" s="296"/>
    </row>
    <row r="96" spans="1:87" ht="18" customHeight="1" x14ac:dyDescent="0.25">
      <c r="A96" s="75"/>
      <c r="B96" s="327"/>
      <c r="C96" s="328"/>
      <c r="D96" s="328"/>
      <c r="E96" s="328"/>
      <c r="F96" s="328"/>
      <c r="G96" s="328"/>
      <c r="H96" s="328"/>
      <c r="I96" s="328"/>
      <c r="J96" s="328"/>
      <c r="K96" s="328"/>
      <c r="L96" s="328"/>
      <c r="M96" s="328"/>
      <c r="N96" s="328"/>
      <c r="O96" s="328"/>
      <c r="P96" s="328"/>
      <c r="Q96" s="328"/>
      <c r="R96" s="328"/>
      <c r="S96" s="328"/>
      <c r="T96" s="328"/>
      <c r="U96" s="328"/>
      <c r="V96" s="328"/>
      <c r="W96" s="328"/>
      <c r="X96" s="328"/>
      <c r="Y96" s="329"/>
      <c r="Z96" s="336"/>
      <c r="AA96" s="337"/>
      <c r="AB96" s="337"/>
      <c r="AC96" s="337"/>
      <c r="AD96" s="338"/>
      <c r="AE96" s="336"/>
      <c r="AF96" s="337"/>
      <c r="AG96" s="337"/>
      <c r="AH96" s="337"/>
      <c r="AI96" s="337"/>
      <c r="AJ96" s="337"/>
      <c r="AK96" s="300" t="s">
        <v>527</v>
      </c>
      <c r="AL96" s="301"/>
      <c r="AM96" s="301"/>
      <c r="AN96" s="301"/>
      <c r="AO96" s="301"/>
      <c r="AP96" s="301"/>
      <c r="AQ96" s="301"/>
      <c r="AR96" s="301"/>
      <c r="AS96" s="301"/>
      <c r="AT96" s="301"/>
      <c r="AU96" s="301"/>
      <c r="AV96" s="301"/>
      <c r="AW96" s="301"/>
      <c r="AX96" s="302"/>
      <c r="AY96" s="407">
        <v>0.5</v>
      </c>
      <c r="AZ96" s="304"/>
      <c r="BA96" s="304"/>
      <c r="BB96" s="408"/>
      <c r="BC96" s="306">
        <f t="shared" si="6"/>
        <v>0.5</v>
      </c>
      <c r="BD96" s="307"/>
      <c r="BE96" s="307"/>
      <c r="BF96" s="308"/>
      <c r="BG96" s="309">
        <v>18911</v>
      </c>
      <c r="BH96" s="310"/>
      <c r="BI96" s="310"/>
      <c r="BJ96" s="311"/>
      <c r="BK96" s="312">
        <f t="shared" si="7"/>
        <v>9455.5</v>
      </c>
      <c r="BL96" s="313"/>
      <c r="BM96" s="313"/>
      <c r="BN96" s="313"/>
      <c r="BO96" s="313"/>
      <c r="BP96" s="314"/>
      <c r="BQ96" s="294"/>
      <c r="BR96" s="295"/>
      <c r="BS96" s="295"/>
      <c r="BT96" s="295"/>
      <c r="BU96" s="295"/>
      <c r="BV96" s="295"/>
      <c r="BW96" s="296"/>
      <c r="BX96" s="294"/>
      <c r="BY96" s="295"/>
      <c r="BZ96" s="295"/>
      <c r="CA96" s="295"/>
      <c r="CB96" s="295"/>
      <c r="CC96" s="296"/>
      <c r="CD96" s="294"/>
      <c r="CE96" s="295"/>
      <c r="CF96" s="295"/>
      <c r="CG96" s="295"/>
      <c r="CH96" s="295"/>
      <c r="CI96" s="296"/>
    </row>
    <row r="97" spans="1:87" ht="18" customHeight="1" x14ac:dyDescent="0.25">
      <c r="A97" s="75"/>
      <c r="B97" s="327"/>
      <c r="C97" s="328"/>
      <c r="D97" s="328"/>
      <c r="E97" s="328"/>
      <c r="F97" s="328"/>
      <c r="G97" s="328"/>
      <c r="H97" s="328"/>
      <c r="I97" s="328"/>
      <c r="J97" s="328"/>
      <c r="K97" s="328"/>
      <c r="L97" s="328"/>
      <c r="M97" s="328"/>
      <c r="N97" s="328"/>
      <c r="O97" s="328"/>
      <c r="P97" s="328"/>
      <c r="Q97" s="328"/>
      <c r="R97" s="328"/>
      <c r="S97" s="328"/>
      <c r="T97" s="328"/>
      <c r="U97" s="328"/>
      <c r="V97" s="328"/>
      <c r="W97" s="328"/>
      <c r="X97" s="328"/>
      <c r="Y97" s="329"/>
      <c r="Z97" s="336"/>
      <c r="AA97" s="337"/>
      <c r="AB97" s="337"/>
      <c r="AC97" s="337"/>
      <c r="AD97" s="338"/>
      <c r="AE97" s="336"/>
      <c r="AF97" s="337"/>
      <c r="AG97" s="337"/>
      <c r="AH97" s="337"/>
      <c r="AI97" s="337"/>
      <c r="AJ97" s="337"/>
      <c r="AK97" s="300" t="s">
        <v>13</v>
      </c>
      <c r="AL97" s="301"/>
      <c r="AM97" s="301"/>
      <c r="AN97" s="301"/>
      <c r="AO97" s="301"/>
      <c r="AP97" s="301"/>
      <c r="AQ97" s="301"/>
      <c r="AR97" s="301"/>
      <c r="AS97" s="301"/>
      <c r="AT97" s="301"/>
      <c r="AU97" s="301"/>
      <c r="AV97" s="301"/>
      <c r="AW97" s="301"/>
      <c r="AX97" s="302"/>
      <c r="AY97" s="407">
        <v>0.25</v>
      </c>
      <c r="AZ97" s="304"/>
      <c r="BA97" s="304"/>
      <c r="BB97" s="408"/>
      <c r="BC97" s="306">
        <f t="shared" si="6"/>
        <v>0.25</v>
      </c>
      <c r="BD97" s="307"/>
      <c r="BE97" s="307"/>
      <c r="BF97" s="308"/>
      <c r="BG97" s="309">
        <v>40826</v>
      </c>
      <c r="BH97" s="310"/>
      <c r="BI97" s="310"/>
      <c r="BJ97" s="311"/>
      <c r="BK97" s="312">
        <f t="shared" si="7"/>
        <v>10206.5</v>
      </c>
      <c r="BL97" s="313"/>
      <c r="BM97" s="313"/>
      <c r="BN97" s="313"/>
      <c r="BO97" s="313"/>
      <c r="BP97" s="314"/>
      <c r="BQ97" s="294"/>
      <c r="BR97" s="295"/>
      <c r="BS97" s="295"/>
      <c r="BT97" s="295"/>
      <c r="BU97" s="295"/>
      <c r="BV97" s="295"/>
      <c r="BW97" s="296"/>
      <c r="BX97" s="294"/>
      <c r="BY97" s="295"/>
      <c r="BZ97" s="295"/>
      <c r="CA97" s="295"/>
      <c r="CB97" s="295"/>
      <c r="CC97" s="296"/>
      <c r="CD97" s="294"/>
      <c r="CE97" s="295"/>
      <c r="CF97" s="295"/>
      <c r="CG97" s="295"/>
      <c r="CH97" s="295"/>
      <c r="CI97" s="296"/>
    </row>
    <row r="98" spans="1:87" ht="18" customHeight="1" x14ac:dyDescent="0.25">
      <c r="A98" s="75"/>
      <c r="B98" s="327"/>
      <c r="C98" s="328"/>
      <c r="D98" s="328"/>
      <c r="E98" s="328"/>
      <c r="F98" s="328"/>
      <c r="G98" s="328"/>
      <c r="H98" s="328"/>
      <c r="I98" s="328"/>
      <c r="J98" s="328"/>
      <c r="K98" s="328"/>
      <c r="L98" s="328"/>
      <c r="M98" s="328"/>
      <c r="N98" s="328"/>
      <c r="O98" s="328"/>
      <c r="P98" s="328"/>
      <c r="Q98" s="328"/>
      <c r="R98" s="328"/>
      <c r="S98" s="328"/>
      <c r="T98" s="328"/>
      <c r="U98" s="328"/>
      <c r="V98" s="328"/>
      <c r="W98" s="328"/>
      <c r="X98" s="328"/>
      <c r="Y98" s="329"/>
      <c r="Z98" s="336"/>
      <c r="AA98" s="337"/>
      <c r="AB98" s="337"/>
      <c r="AC98" s="337"/>
      <c r="AD98" s="338"/>
      <c r="AE98" s="336"/>
      <c r="AF98" s="337"/>
      <c r="AG98" s="337"/>
      <c r="AH98" s="337"/>
      <c r="AI98" s="337"/>
      <c r="AJ98" s="337"/>
      <c r="AK98" s="300" t="s">
        <v>40</v>
      </c>
      <c r="AL98" s="301"/>
      <c r="AM98" s="301"/>
      <c r="AN98" s="301"/>
      <c r="AO98" s="301"/>
      <c r="AP98" s="301"/>
      <c r="AQ98" s="301"/>
      <c r="AR98" s="301"/>
      <c r="AS98" s="301"/>
      <c r="AT98" s="301"/>
      <c r="AU98" s="301"/>
      <c r="AV98" s="301"/>
      <c r="AW98" s="301"/>
      <c r="AX98" s="302"/>
      <c r="AY98" s="407">
        <v>0.25</v>
      </c>
      <c r="AZ98" s="304"/>
      <c r="BA98" s="304"/>
      <c r="BB98" s="408"/>
      <c r="BC98" s="306">
        <f t="shared" si="6"/>
        <v>0.25</v>
      </c>
      <c r="BD98" s="307"/>
      <c r="BE98" s="307"/>
      <c r="BF98" s="308"/>
      <c r="BG98" s="309">
        <v>26988</v>
      </c>
      <c r="BH98" s="310"/>
      <c r="BI98" s="310"/>
      <c r="BJ98" s="311"/>
      <c r="BK98" s="312">
        <f t="shared" si="7"/>
        <v>6747</v>
      </c>
      <c r="BL98" s="313"/>
      <c r="BM98" s="313"/>
      <c r="BN98" s="313"/>
      <c r="BO98" s="313"/>
      <c r="BP98" s="314"/>
      <c r="BQ98" s="294"/>
      <c r="BR98" s="295"/>
      <c r="BS98" s="295"/>
      <c r="BT98" s="295"/>
      <c r="BU98" s="295"/>
      <c r="BV98" s="295"/>
      <c r="BW98" s="296"/>
      <c r="BX98" s="294"/>
      <c r="BY98" s="295"/>
      <c r="BZ98" s="295"/>
      <c r="CA98" s="295"/>
      <c r="CB98" s="295"/>
      <c r="CC98" s="296"/>
      <c r="CD98" s="294"/>
      <c r="CE98" s="295"/>
      <c r="CF98" s="295"/>
      <c r="CG98" s="295"/>
      <c r="CH98" s="295"/>
      <c r="CI98" s="296"/>
    </row>
    <row r="99" spans="1:87" ht="18" customHeight="1" x14ac:dyDescent="0.25">
      <c r="A99" s="75"/>
      <c r="B99" s="327"/>
      <c r="C99" s="328"/>
      <c r="D99" s="328"/>
      <c r="E99" s="328"/>
      <c r="F99" s="328"/>
      <c r="G99" s="328"/>
      <c r="H99" s="328"/>
      <c r="I99" s="328"/>
      <c r="J99" s="328"/>
      <c r="K99" s="328"/>
      <c r="L99" s="328"/>
      <c r="M99" s="328"/>
      <c r="N99" s="328"/>
      <c r="O99" s="328"/>
      <c r="P99" s="328"/>
      <c r="Q99" s="328"/>
      <c r="R99" s="328"/>
      <c r="S99" s="328"/>
      <c r="T99" s="328"/>
      <c r="U99" s="328"/>
      <c r="V99" s="328"/>
      <c r="W99" s="328"/>
      <c r="X99" s="328"/>
      <c r="Y99" s="329"/>
      <c r="Z99" s="336"/>
      <c r="AA99" s="337"/>
      <c r="AB99" s="337"/>
      <c r="AC99" s="337"/>
      <c r="AD99" s="338"/>
      <c r="AE99" s="336"/>
      <c r="AF99" s="337"/>
      <c r="AG99" s="337"/>
      <c r="AH99" s="337"/>
      <c r="AI99" s="337"/>
      <c r="AJ99" s="337"/>
      <c r="AK99" s="300" t="s">
        <v>528</v>
      </c>
      <c r="AL99" s="301"/>
      <c r="AM99" s="301"/>
      <c r="AN99" s="301"/>
      <c r="AO99" s="301"/>
      <c r="AP99" s="301"/>
      <c r="AQ99" s="301"/>
      <c r="AR99" s="301"/>
      <c r="AS99" s="301"/>
      <c r="AT99" s="301"/>
      <c r="AU99" s="301"/>
      <c r="AV99" s="301"/>
      <c r="AW99" s="301"/>
      <c r="AX99" s="302"/>
      <c r="AY99" s="407">
        <v>0.25</v>
      </c>
      <c r="AZ99" s="304"/>
      <c r="BA99" s="304"/>
      <c r="BB99" s="408"/>
      <c r="BC99" s="306">
        <f t="shared" si="6"/>
        <v>0.25</v>
      </c>
      <c r="BD99" s="307"/>
      <c r="BE99" s="307"/>
      <c r="BF99" s="308"/>
      <c r="BG99" s="309">
        <v>22530</v>
      </c>
      <c r="BH99" s="310"/>
      <c r="BI99" s="310"/>
      <c r="BJ99" s="311"/>
      <c r="BK99" s="312">
        <f t="shared" si="7"/>
        <v>5632.5</v>
      </c>
      <c r="BL99" s="313"/>
      <c r="BM99" s="313"/>
      <c r="BN99" s="313"/>
      <c r="BO99" s="313"/>
      <c r="BP99" s="314"/>
      <c r="BQ99" s="294"/>
      <c r="BR99" s="295"/>
      <c r="BS99" s="295"/>
      <c r="BT99" s="295"/>
      <c r="BU99" s="295"/>
      <c r="BV99" s="295"/>
      <c r="BW99" s="296"/>
      <c r="BX99" s="294"/>
      <c r="BY99" s="295"/>
      <c r="BZ99" s="295"/>
      <c r="CA99" s="295"/>
      <c r="CB99" s="295"/>
      <c r="CC99" s="296"/>
      <c r="CD99" s="294"/>
      <c r="CE99" s="295"/>
      <c r="CF99" s="295"/>
      <c r="CG99" s="295"/>
      <c r="CH99" s="295"/>
      <c r="CI99" s="296"/>
    </row>
    <row r="100" spans="1:87" ht="18" customHeight="1" x14ac:dyDescent="0.25">
      <c r="A100" s="75"/>
      <c r="B100" s="327"/>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9"/>
      <c r="Z100" s="336"/>
      <c r="AA100" s="337"/>
      <c r="AB100" s="337"/>
      <c r="AC100" s="337"/>
      <c r="AD100" s="338"/>
      <c r="AE100" s="336"/>
      <c r="AF100" s="337"/>
      <c r="AG100" s="337"/>
      <c r="AH100" s="337"/>
      <c r="AI100" s="337"/>
      <c r="AJ100" s="337"/>
      <c r="AK100" s="300" t="s">
        <v>529</v>
      </c>
      <c r="AL100" s="301"/>
      <c r="AM100" s="301"/>
      <c r="AN100" s="301"/>
      <c r="AO100" s="301"/>
      <c r="AP100" s="301"/>
      <c r="AQ100" s="301"/>
      <c r="AR100" s="301"/>
      <c r="AS100" s="301"/>
      <c r="AT100" s="301"/>
      <c r="AU100" s="301"/>
      <c r="AV100" s="301"/>
      <c r="AW100" s="301"/>
      <c r="AX100" s="302"/>
      <c r="AY100" s="407">
        <v>0.25</v>
      </c>
      <c r="AZ100" s="304"/>
      <c r="BA100" s="304"/>
      <c r="BB100" s="408"/>
      <c r="BC100" s="306">
        <f t="shared" si="6"/>
        <v>0.25</v>
      </c>
      <c r="BD100" s="307"/>
      <c r="BE100" s="307"/>
      <c r="BF100" s="308"/>
      <c r="BG100" s="309">
        <v>18911</v>
      </c>
      <c r="BH100" s="310"/>
      <c r="BI100" s="310"/>
      <c r="BJ100" s="311"/>
      <c r="BK100" s="312">
        <f t="shared" si="7"/>
        <v>4727.75</v>
      </c>
      <c r="BL100" s="313"/>
      <c r="BM100" s="313"/>
      <c r="BN100" s="313"/>
      <c r="BO100" s="313"/>
      <c r="BP100" s="314"/>
      <c r="BQ100" s="294"/>
      <c r="BR100" s="295"/>
      <c r="BS100" s="295"/>
      <c r="BT100" s="295"/>
      <c r="BU100" s="295"/>
      <c r="BV100" s="295"/>
      <c r="BW100" s="296"/>
      <c r="BX100" s="294"/>
      <c r="BY100" s="295"/>
      <c r="BZ100" s="295"/>
      <c r="CA100" s="295"/>
      <c r="CB100" s="295"/>
      <c r="CC100" s="296"/>
      <c r="CD100" s="294"/>
      <c r="CE100" s="295"/>
      <c r="CF100" s="295"/>
      <c r="CG100" s="295"/>
      <c r="CH100" s="295"/>
      <c r="CI100" s="296"/>
    </row>
    <row r="101" spans="1:87" ht="18" customHeight="1" x14ac:dyDescent="0.25">
      <c r="A101" s="75"/>
      <c r="B101" s="327"/>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9"/>
      <c r="Z101" s="336"/>
      <c r="AA101" s="337"/>
      <c r="AB101" s="337"/>
      <c r="AC101" s="337"/>
      <c r="AD101" s="338"/>
      <c r="AE101" s="336"/>
      <c r="AF101" s="337"/>
      <c r="AG101" s="337"/>
      <c r="AH101" s="337"/>
      <c r="AI101" s="337"/>
      <c r="AJ101" s="337"/>
      <c r="AK101" s="300" t="s">
        <v>526</v>
      </c>
      <c r="AL101" s="301"/>
      <c r="AM101" s="301"/>
      <c r="AN101" s="301"/>
      <c r="AO101" s="301"/>
      <c r="AP101" s="301"/>
      <c r="AQ101" s="301"/>
      <c r="AR101" s="301"/>
      <c r="AS101" s="301"/>
      <c r="AT101" s="301"/>
      <c r="AU101" s="301"/>
      <c r="AV101" s="301"/>
      <c r="AW101" s="301"/>
      <c r="AX101" s="302"/>
      <c r="AY101" s="407">
        <v>0.25</v>
      </c>
      <c r="AZ101" s="304"/>
      <c r="BA101" s="304"/>
      <c r="BB101" s="408"/>
      <c r="BC101" s="306">
        <f t="shared" si="6"/>
        <v>0.25</v>
      </c>
      <c r="BD101" s="307"/>
      <c r="BE101" s="307"/>
      <c r="BF101" s="308"/>
      <c r="BG101" s="309">
        <v>7925</v>
      </c>
      <c r="BH101" s="310"/>
      <c r="BI101" s="310"/>
      <c r="BJ101" s="311"/>
      <c r="BK101" s="312">
        <f t="shared" si="7"/>
        <v>1981.25</v>
      </c>
      <c r="BL101" s="313"/>
      <c r="BM101" s="313"/>
      <c r="BN101" s="313"/>
      <c r="BO101" s="313"/>
      <c r="BP101" s="314"/>
      <c r="BQ101" s="294"/>
      <c r="BR101" s="295"/>
      <c r="BS101" s="295"/>
      <c r="BT101" s="295"/>
      <c r="BU101" s="295"/>
      <c r="BV101" s="295"/>
      <c r="BW101" s="296"/>
      <c r="BX101" s="294"/>
      <c r="BY101" s="295"/>
      <c r="BZ101" s="295"/>
      <c r="CA101" s="295"/>
      <c r="CB101" s="295"/>
      <c r="CC101" s="296"/>
      <c r="CD101" s="294"/>
      <c r="CE101" s="295"/>
      <c r="CF101" s="295"/>
      <c r="CG101" s="295"/>
      <c r="CH101" s="295"/>
      <c r="CI101" s="296"/>
    </row>
    <row r="102" spans="1:87" ht="18" customHeight="1" x14ac:dyDescent="0.25">
      <c r="A102" s="75"/>
      <c r="B102" s="327"/>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9"/>
      <c r="Z102" s="336"/>
      <c r="AA102" s="337"/>
      <c r="AB102" s="337"/>
      <c r="AC102" s="337"/>
      <c r="AD102" s="338"/>
      <c r="AE102" s="336"/>
      <c r="AF102" s="337"/>
      <c r="AG102" s="337"/>
      <c r="AH102" s="337"/>
      <c r="AI102" s="337"/>
      <c r="AJ102" s="337"/>
      <c r="AK102" s="300" t="s">
        <v>530</v>
      </c>
      <c r="AL102" s="301"/>
      <c r="AM102" s="301"/>
      <c r="AN102" s="301"/>
      <c r="AO102" s="301"/>
      <c r="AP102" s="301"/>
      <c r="AQ102" s="301"/>
      <c r="AR102" s="301"/>
      <c r="AS102" s="301"/>
      <c r="AT102" s="301"/>
      <c r="AU102" s="301"/>
      <c r="AV102" s="301"/>
      <c r="AW102" s="301"/>
      <c r="AX102" s="302"/>
      <c r="AY102" s="407">
        <v>0.25</v>
      </c>
      <c r="AZ102" s="304"/>
      <c r="BA102" s="304"/>
      <c r="BB102" s="408"/>
      <c r="BC102" s="306">
        <f t="shared" si="6"/>
        <v>0.25</v>
      </c>
      <c r="BD102" s="307"/>
      <c r="BE102" s="307"/>
      <c r="BF102" s="308"/>
      <c r="BG102" s="634">
        <v>22629</v>
      </c>
      <c r="BH102" s="635"/>
      <c r="BI102" s="635"/>
      <c r="BJ102" s="636"/>
      <c r="BK102" s="312">
        <f t="shared" si="7"/>
        <v>5657.25</v>
      </c>
      <c r="BL102" s="313"/>
      <c r="BM102" s="313"/>
      <c r="BN102" s="313"/>
      <c r="BO102" s="313"/>
      <c r="BP102" s="314"/>
      <c r="BQ102" s="294"/>
      <c r="BR102" s="295"/>
      <c r="BS102" s="295"/>
      <c r="BT102" s="295"/>
      <c r="BU102" s="295"/>
      <c r="BV102" s="295"/>
      <c r="BW102" s="296"/>
      <c r="BX102" s="294"/>
      <c r="BY102" s="295"/>
      <c r="BZ102" s="295"/>
      <c r="CA102" s="295"/>
      <c r="CB102" s="295"/>
      <c r="CC102" s="296"/>
      <c r="CD102" s="294"/>
      <c r="CE102" s="295"/>
      <c r="CF102" s="295"/>
      <c r="CG102" s="295"/>
      <c r="CH102" s="295"/>
      <c r="CI102" s="296"/>
    </row>
    <row r="103" spans="1:87" ht="18" customHeight="1" x14ac:dyDescent="0.25">
      <c r="A103" s="75"/>
      <c r="B103" s="327"/>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9"/>
      <c r="Z103" s="336"/>
      <c r="AA103" s="337"/>
      <c r="AB103" s="337"/>
      <c r="AC103" s="337"/>
      <c r="AD103" s="338"/>
      <c r="AE103" s="336"/>
      <c r="AF103" s="337"/>
      <c r="AG103" s="337"/>
      <c r="AH103" s="337"/>
      <c r="AI103" s="337"/>
      <c r="AJ103" s="337"/>
      <c r="AK103" s="300" t="s">
        <v>18</v>
      </c>
      <c r="AL103" s="301"/>
      <c r="AM103" s="301"/>
      <c r="AN103" s="301"/>
      <c r="AO103" s="301"/>
      <c r="AP103" s="301"/>
      <c r="AQ103" s="301"/>
      <c r="AR103" s="301"/>
      <c r="AS103" s="301"/>
      <c r="AT103" s="301"/>
      <c r="AU103" s="301"/>
      <c r="AV103" s="301"/>
      <c r="AW103" s="301"/>
      <c r="AX103" s="302"/>
      <c r="AY103" s="407">
        <v>0.25</v>
      </c>
      <c r="AZ103" s="304"/>
      <c r="BA103" s="304"/>
      <c r="BB103" s="408"/>
      <c r="BC103" s="306">
        <f t="shared" si="6"/>
        <v>0.25</v>
      </c>
      <c r="BD103" s="307"/>
      <c r="BE103" s="307"/>
      <c r="BF103" s="308"/>
      <c r="BG103" s="309">
        <v>28961</v>
      </c>
      <c r="BH103" s="310"/>
      <c r="BI103" s="310"/>
      <c r="BJ103" s="311"/>
      <c r="BK103" s="312">
        <f t="shared" si="7"/>
        <v>7240.25</v>
      </c>
      <c r="BL103" s="313"/>
      <c r="BM103" s="313"/>
      <c r="BN103" s="313"/>
      <c r="BO103" s="313"/>
      <c r="BP103" s="314"/>
      <c r="BQ103" s="294"/>
      <c r="BR103" s="295"/>
      <c r="BS103" s="295"/>
      <c r="BT103" s="295"/>
      <c r="BU103" s="295"/>
      <c r="BV103" s="295"/>
      <c r="BW103" s="296"/>
      <c r="BX103" s="294"/>
      <c r="BY103" s="295"/>
      <c r="BZ103" s="295"/>
      <c r="CA103" s="295"/>
      <c r="CB103" s="295"/>
      <c r="CC103" s="296"/>
      <c r="CD103" s="294"/>
      <c r="CE103" s="295"/>
      <c r="CF103" s="295"/>
      <c r="CG103" s="295"/>
      <c r="CH103" s="295"/>
      <c r="CI103" s="296"/>
    </row>
    <row r="104" spans="1:87" ht="18" customHeight="1" thickBot="1" x14ac:dyDescent="0.3">
      <c r="A104" s="75"/>
      <c r="B104" s="327"/>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8"/>
      <c r="Y104" s="329"/>
      <c r="Z104" s="336"/>
      <c r="AA104" s="337"/>
      <c r="AB104" s="337"/>
      <c r="AC104" s="337"/>
      <c r="AD104" s="338"/>
      <c r="AE104" s="336"/>
      <c r="AF104" s="337"/>
      <c r="AG104" s="337"/>
      <c r="AH104" s="337"/>
      <c r="AI104" s="337"/>
      <c r="AJ104" s="337"/>
      <c r="AK104" s="392" t="s">
        <v>37</v>
      </c>
      <c r="AL104" s="393"/>
      <c r="AM104" s="393"/>
      <c r="AN104" s="393"/>
      <c r="AO104" s="393"/>
      <c r="AP104" s="393"/>
      <c r="AQ104" s="393"/>
      <c r="AR104" s="393"/>
      <c r="AS104" s="393"/>
      <c r="AT104" s="393"/>
      <c r="AU104" s="393"/>
      <c r="AV104" s="393"/>
      <c r="AW104" s="393"/>
      <c r="AX104" s="394"/>
      <c r="AY104" s="407">
        <v>0.25</v>
      </c>
      <c r="AZ104" s="304"/>
      <c r="BA104" s="304"/>
      <c r="BB104" s="408"/>
      <c r="BC104" s="306">
        <f t="shared" si="6"/>
        <v>0.25</v>
      </c>
      <c r="BD104" s="307"/>
      <c r="BE104" s="307"/>
      <c r="BF104" s="308"/>
      <c r="BG104" s="309">
        <v>11840</v>
      </c>
      <c r="BH104" s="310"/>
      <c r="BI104" s="310"/>
      <c r="BJ104" s="311"/>
      <c r="BK104" s="312">
        <f t="shared" si="7"/>
        <v>2960</v>
      </c>
      <c r="BL104" s="313"/>
      <c r="BM104" s="313"/>
      <c r="BN104" s="313"/>
      <c r="BO104" s="313"/>
      <c r="BP104" s="314"/>
      <c r="BQ104" s="294"/>
      <c r="BR104" s="295"/>
      <c r="BS104" s="295"/>
      <c r="BT104" s="295"/>
      <c r="BU104" s="295"/>
      <c r="BV104" s="295"/>
      <c r="BW104" s="296"/>
      <c r="BX104" s="294"/>
      <c r="BY104" s="295"/>
      <c r="BZ104" s="295"/>
      <c r="CA104" s="295"/>
      <c r="CB104" s="295"/>
      <c r="CC104" s="296"/>
      <c r="CD104" s="294"/>
      <c r="CE104" s="295"/>
      <c r="CF104" s="295"/>
      <c r="CG104" s="295"/>
      <c r="CH104" s="295"/>
      <c r="CI104" s="296"/>
    </row>
    <row r="105" spans="1:87" ht="18" customHeight="1" thickBot="1" x14ac:dyDescent="0.3">
      <c r="A105" s="75"/>
      <c r="B105" s="377"/>
      <c r="C105" s="378"/>
      <c r="D105" s="378"/>
      <c r="E105" s="378"/>
      <c r="F105" s="378"/>
      <c r="G105" s="378"/>
      <c r="H105" s="378"/>
      <c r="I105" s="378"/>
      <c r="J105" s="378"/>
      <c r="K105" s="378"/>
      <c r="L105" s="378"/>
      <c r="M105" s="378"/>
      <c r="N105" s="378"/>
      <c r="O105" s="378"/>
      <c r="P105" s="378"/>
      <c r="Q105" s="378"/>
      <c r="R105" s="378"/>
      <c r="S105" s="378"/>
      <c r="T105" s="378"/>
      <c r="U105" s="378"/>
      <c r="V105" s="378"/>
      <c r="W105" s="378"/>
      <c r="X105" s="378"/>
      <c r="Y105" s="378"/>
      <c r="Z105" s="378"/>
      <c r="AA105" s="378"/>
      <c r="AB105" s="378"/>
      <c r="AC105" s="378"/>
      <c r="AD105" s="378"/>
      <c r="AE105" s="378"/>
      <c r="AF105" s="378"/>
      <c r="AG105" s="378"/>
      <c r="AH105" s="378"/>
      <c r="AI105" s="378"/>
      <c r="AJ105" s="379"/>
      <c r="AK105" s="380" t="s">
        <v>3</v>
      </c>
      <c r="AL105" s="381"/>
      <c r="AM105" s="381"/>
      <c r="AN105" s="381"/>
      <c r="AO105" s="381"/>
      <c r="AP105" s="381"/>
      <c r="AQ105" s="381"/>
      <c r="AR105" s="381"/>
      <c r="AS105" s="381"/>
      <c r="AT105" s="381"/>
      <c r="AU105" s="381"/>
      <c r="AV105" s="381"/>
      <c r="AW105" s="381"/>
      <c r="AX105" s="381"/>
      <c r="AY105" s="382"/>
      <c r="AZ105" s="382"/>
      <c r="BA105" s="382"/>
      <c r="BB105" s="382"/>
      <c r="BC105" s="382"/>
      <c r="BD105" s="382"/>
      <c r="BE105" s="382"/>
      <c r="BF105" s="382"/>
      <c r="BG105" s="382"/>
      <c r="BH105" s="382"/>
      <c r="BI105" s="382"/>
      <c r="BJ105" s="383"/>
      <c r="BK105" s="384">
        <f>SUM(BK94:BK104)</f>
        <v>62246.5</v>
      </c>
      <c r="BL105" s="385"/>
      <c r="BM105" s="385"/>
      <c r="BN105" s="385"/>
      <c r="BO105" s="385"/>
      <c r="BP105" s="386"/>
      <c r="BQ105" s="387" t="s">
        <v>100</v>
      </c>
      <c r="BR105" s="388"/>
      <c r="BS105" s="388"/>
      <c r="BT105" s="388"/>
      <c r="BU105" s="388"/>
      <c r="BV105" s="388"/>
      <c r="BW105" s="388"/>
      <c r="BX105" s="388"/>
      <c r="BY105" s="388"/>
      <c r="BZ105" s="388"/>
      <c r="CA105" s="388"/>
      <c r="CB105" s="388"/>
      <c r="CC105" s="389"/>
      <c r="CD105" s="390">
        <f>+CD94*AE94</f>
        <v>84995.882352941175</v>
      </c>
      <c r="CE105" s="390"/>
      <c r="CF105" s="390"/>
      <c r="CG105" s="390"/>
      <c r="CH105" s="390"/>
      <c r="CI105" s="391"/>
    </row>
    <row r="106" spans="1:87" ht="18" customHeight="1" thickBot="1" x14ac:dyDescent="0.3">
      <c r="A106" s="75"/>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7"/>
      <c r="AZ106" s="77"/>
      <c r="BA106" s="77"/>
      <c r="BB106" s="77"/>
      <c r="BC106" s="77"/>
      <c r="BD106" s="77"/>
      <c r="BE106" s="77"/>
      <c r="BF106" s="77"/>
      <c r="BG106" s="78"/>
      <c r="BH106" s="78"/>
      <c r="BI106" s="78"/>
      <c r="BJ106" s="78"/>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row>
    <row r="107" spans="1:87" ht="18" customHeight="1" thickBot="1" x14ac:dyDescent="0.3">
      <c r="A107" s="75"/>
      <c r="B107" s="418" t="s">
        <v>24</v>
      </c>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2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1"/>
      <c r="BH107" s="81"/>
      <c r="BI107" s="81"/>
      <c r="BJ107" s="81"/>
      <c r="BK107" s="80"/>
      <c r="BL107" s="80"/>
      <c r="BM107" s="80"/>
      <c r="BN107" s="80"/>
      <c r="BO107" s="80"/>
      <c r="BP107" s="80"/>
      <c r="BQ107" s="80"/>
      <c r="BR107" s="80"/>
      <c r="BS107" s="80"/>
      <c r="BT107" s="80"/>
      <c r="BU107" s="80"/>
      <c r="BV107" s="80"/>
      <c r="BW107" s="80"/>
      <c r="BX107" s="80"/>
      <c r="BY107" s="80"/>
      <c r="BZ107" s="80"/>
      <c r="CA107" s="80"/>
    </row>
    <row r="108" spans="1:87" ht="18" customHeight="1" thickBot="1" x14ac:dyDescent="0.3">
      <c r="A108" s="75"/>
      <c r="B108" s="418" t="s">
        <v>96</v>
      </c>
      <c r="C108" s="419"/>
      <c r="D108" s="419"/>
      <c r="E108" s="419"/>
      <c r="F108" s="419"/>
      <c r="G108" s="419"/>
      <c r="H108" s="419"/>
      <c r="I108" s="419"/>
      <c r="J108" s="419"/>
      <c r="K108" s="419"/>
      <c r="L108" s="419"/>
      <c r="M108" s="419"/>
      <c r="N108" s="419"/>
      <c r="O108" s="420"/>
      <c r="P108" s="418" t="s">
        <v>97</v>
      </c>
      <c r="Q108" s="419"/>
      <c r="R108" s="419"/>
      <c r="S108" s="419"/>
      <c r="T108" s="419"/>
      <c r="U108" s="420"/>
      <c r="V108" s="418" t="s">
        <v>28</v>
      </c>
      <c r="W108" s="419"/>
      <c r="X108" s="419"/>
      <c r="Y108" s="419"/>
      <c r="Z108" s="419"/>
      <c r="AA108" s="419"/>
      <c r="AB108" s="420"/>
      <c r="AC108" s="418" t="s">
        <v>8</v>
      </c>
      <c r="AD108" s="419"/>
      <c r="AE108" s="419"/>
      <c r="AF108" s="419"/>
      <c r="AG108" s="419"/>
      <c r="AH108" s="420"/>
      <c r="AI108" s="80"/>
      <c r="AJ108" s="80"/>
      <c r="AK108" s="80"/>
      <c r="AL108" s="80"/>
      <c r="AM108" s="80"/>
      <c r="AN108" s="80"/>
      <c r="AO108" s="80"/>
      <c r="AP108" s="80"/>
      <c r="AQ108" s="80"/>
      <c r="AR108" s="80"/>
      <c r="AS108" s="80"/>
      <c r="AT108" s="80"/>
      <c r="AU108" s="80"/>
      <c r="AV108" s="80"/>
      <c r="AW108" s="80"/>
      <c r="AX108" s="80"/>
      <c r="AY108" s="82"/>
      <c r="AZ108" s="82"/>
      <c r="BA108" s="82"/>
      <c r="BB108" s="82"/>
      <c r="BC108" s="82"/>
      <c r="BD108" s="82"/>
      <c r="BE108" s="82"/>
      <c r="BF108" s="82"/>
      <c r="BG108" s="80"/>
      <c r="BH108" s="83"/>
      <c r="BI108" s="83"/>
      <c r="BJ108" s="83"/>
      <c r="BK108" s="80"/>
      <c r="BL108" s="80"/>
      <c r="BM108" s="80"/>
      <c r="BN108" s="80"/>
      <c r="BO108" s="80"/>
      <c r="BP108" s="80"/>
      <c r="BQ108" s="80"/>
      <c r="BR108" s="80"/>
      <c r="BS108" s="80"/>
      <c r="BT108" s="80"/>
      <c r="BU108" s="80"/>
      <c r="BV108" s="80"/>
      <c r="BW108" s="80"/>
      <c r="BX108" s="80"/>
      <c r="BY108" s="80"/>
      <c r="BZ108" s="80"/>
      <c r="CA108" s="80"/>
    </row>
    <row r="109" spans="1:87" ht="18" customHeight="1" x14ac:dyDescent="0.25">
      <c r="A109" s="75"/>
      <c r="B109" s="84" t="str">
        <f>'PLAN DE CARGOS'!B24:P24</f>
        <v>Asesor de Control Interno</v>
      </c>
      <c r="C109" s="85"/>
      <c r="D109" s="85"/>
      <c r="E109" s="85"/>
      <c r="F109" s="85"/>
      <c r="G109" s="85"/>
      <c r="H109" s="85"/>
      <c r="I109" s="85"/>
      <c r="J109" s="85"/>
      <c r="K109" s="85"/>
      <c r="L109" s="85"/>
      <c r="M109" s="85"/>
      <c r="N109" s="85"/>
      <c r="O109" s="86"/>
      <c r="P109" s="421">
        <f>SUMIF($AK$34:$AK$105,"=Asesor de Control Interno",BC34:BF105)</f>
        <v>4.75</v>
      </c>
      <c r="Q109" s="422"/>
      <c r="R109" s="422"/>
      <c r="S109" s="422"/>
      <c r="T109" s="422"/>
      <c r="U109" s="423"/>
      <c r="V109" s="424">
        <f>'CARGA DE HORAS LABORADAS'!P24</f>
        <v>2112</v>
      </c>
      <c r="W109" s="424"/>
      <c r="X109" s="424"/>
      <c r="Y109" s="424"/>
      <c r="Z109" s="424"/>
      <c r="AA109" s="424"/>
      <c r="AB109" s="425"/>
      <c r="AC109" s="424">
        <f>'CARGA DE HORAS LABORADAS'!AC24</f>
        <v>-5.0000000001091394E-3</v>
      </c>
      <c r="AD109" s="424"/>
      <c r="AE109" s="424"/>
      <c r="AF109" s="424"/>
      <c r="AG109" s="424"/>
      <c r="AH109" s="425"/>
      <c r="AI109" s="87"/>
      <c r="AJ109" s="87"/>
      <c r="AK109" s="80"/>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0"/>
      <c r="BH109" s="89"/>
      <c r="BI109" s="89"/>
      <c r="BJ109" s="89"/>
      <c r="BK109" s="80"/>
      <c r="BL109" s="80"/>
      <c r="BM109" s="80"/>
      <c r="BN109" s="80"/>
      <c r="BO109" s="80"/>
      <c r="BP109" s="80"/>
      <c r="BQ109" s="80"/>
      <c r="BR109" s="80"/>
      <c r="BS109" s="80"/>
      <c r="BT109" s="80"/>
      <c r="BU109" s="80"/>
      <c r="BV109" s="80"/>
      <c r="BW109" s="80"/>
      <c r="BX109" s="80"/>
      <c r="BY109" s="80"/>
      <c r="BZ109" s="80"/>
      <c r="CA109" s="80"/>
    </row>
    <row r="110" spans="1:87" ht="18" customHeight="1" x14ac:dyDescent="0.25">
      <c r="A110" s="75"/>
      <c r="B110" s="90" t="str">
        <f>'PLAN DE CARGOS'!B25:P25</f>
        <v>Auxiliar Administrativo (Admisiones)</v>
      </c>
      <c r="C110" s="91"/>
      <c r="D110" s="91"/>
      <c r="E110" s="91"/>
      <c r="F110" s="91"/>
      <c r="G110" s="91"/>
      <c r="H110" s="91"/>
      <c r="I110" s="91"/>
      <c r="J110" s="91"/>
      <c r="K110" s="91"/>
      <c r="L110" s="91"/>
      <c r="M110" s="91"/>
      <c r="N110" s="91"/>
      <c r="O110" s="92"/>
      <c r="P110" s="413">
        <f>SUMIF($AK$34:$AK$105,"=Auxiliar Administrativo (Admisiones)",BC34:BF105)</f>
        <v>0</v>
      </c>
      <c r="Q110" s="414"/>
      <c r="R110" s="414"/>
      <c r="S110" s="414"/>
      <c r="T110" s="414"/>
      <c r="U110" s="415"/>
      <c r="V110" s="416">
        <f>'CARGA DE HORAS LABORADAS'!P25</f>
        <v>4224</v>
      </c>
      <c r="W110" s="416"/>
      <c r="X110" s="416"/>
      <c r="Y110" s="416"/>
      <c r="Z110" s="416"/>
      <c r="AA110" s="416"/>
      <c r="AB110" s="417"/>
      <c r="AC110" s="416">
        <f>'CARGA DE HORAS LABORADAS'!AC25</f>
        <v>0</v>
      </c>
      <c r="AD110" s="416"/>
      <c r="AE110" s="416"/>
      <c r="AF110" s="416"/>
      <c r="AG110" s="416"/>
      <c r="AH110" s="417"/>
      <c r="AI110" s="87"/>
      <c r="AJ110" s="87"/>
      <c r="AK110" s="80"/>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0"/>
      <c r="BH110" s="89"/>
      <c r="BI110" s="89"/>
      <c r="BJ110" s="89"/>
      <c r="BK110" s="80"/>
      <c r="BL110" s="80"/>
      <c r="BM110" s="80"/>
      <c r="BN110" s="80"/>
      <c r="BO110" s="80"/>
      <c r="BP110" s="80"/>
      <c r="BQ110" s="80"/>
      <c r="BR110" s="80"/>
      <c r="BS110" s="80"/>
      <c r="BT110" s="80"/>
      <c r="BU110" s="80"/>
      <c r="BV110" s="80"/>
      <c r="BW110" s="80"/>
      <c r="BX110" s="80"/>
      <c r="BY110" s="80"/>
      <c r="BZ110" s="80"/>
      <c r="CA110" s="80"/>
    </row>
    <row r="111" spans="1:87" ht="18" customHeight="1" x14ac:dyDescent="0.25">
      <c r="A111" s="75"/>
      <c r="B111" s="90" t="str">
        <f>'PLAN DE CARGOS'!B26:P26</f>
        <v>Auxiliar Administrativo (Almacenista)</v>
      </c>
      <c r="C111" s="91"/>
      <c r="D111" s="91"/>
      <c r="E111" s="91"/>
      <c r="F111" s="91"/>
      <c r="G111" s="91"/>
      <c r="H111" s="91"/>
      <c r="I111" s="91"/>
      <c r="J111" s="91"/>
      <c r="K111" s="91"/>
      <c r="L111" s="91"/>
      <c r="M111" s="91"/>
      <c r="N111" s="91"/>
      <c r="O111" s="92"/>
      <c r="P111" s="413">
        <f>SUMIF($AK$34:$AK$105,"=Auxiliar Administrativo (Almacenista)",BC34:BF105)</f>
        <v>0</v>
      </c>
      <c r="Q111" s="414"/>
      <c r="R111" s="414"/>
      <c r="S111" s="414"/>
      <c r="T111" s="414"/>
      <c r="U111" s="415"/>
      <c r="V111" s="416">
        <f>'CARGA DE HORAS LABORADAS'!P26</f>
        <v>2112</v>
      </c>
      <c r="W111" s="416"/>
      <c r="X111" s="416"/>
      <c r="Y111" s="416"/>
      <c r="Z111" s="416"/>
      <c r="AA111" s="416"/>
      <c r="AB111" s="417"/>
      <c r="AC111" s="416">
        <f>'CARGA DE HORAS LABORADAS'!AC26</f>
        <v>0</v>
      </c>
      <c r="AD111" s="416"/>
      <c r="AE111" s="416"/>
      <c r="AF111" s="416"/>
      <c r="AG111" s="416"/>
      <c r="AH111" s="417"/>
      <c r="AI111" s="80"/>
      <c r="AJ111" s="80"/>
      <c r="AK111" s="80"/>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0"/>
      <c r="BH111" s="89"/>
      <c r="BI111" s="89"/>
      <c r="BJ111" s="89"/>
      <c r="BK111" s="80"/>
      <c r="BL111" s="80"/>
      <c r="BM111" s="80"/>
      <c r="BN111" s="80"/>
      <c r="BO111" s="80"/>
      <c r="BP111" s="80"/>
      <c r="BQ111" s="80"/>
      <c r="BR111" s="80"/>
      <c r="BS111" s="80"/>
      <c r="BT111" s="80"/>
      <c r="BU111" s="80"/>
      <c r="BV111" s="80"/>
      <c r="BW111" s="80"/>
      <c r="BX111" s="80"/>
      <c r="BY111" s="80"/>
      <c r="BZ111" s="80"/>
      <c r="CA111" s="80"/>
    </row>
    <row r="112" spans="1:87" ht="18" customHeight="1" x14ac:dyDescent="0.25">
      <c r="A112" s="75"/>
      <c r="B112" s="90" t="str">
        <f>'PLAN DE CARGOS'!B27:P27</f>
        <v>Auxiliar Administrativo (Archivo)</v>
      </c>
      <c r="C112" s="91"/>
      <c r="D112" s="91"/>
      <c r="E112" s="91"/>
      <c r="F112" s="91"/>
      <c r="G112" s="91"/>
      <c r="H112" s="91"/>
      <c r="I112" s="91"/>
      <c r="J112" s="91"/>
      <c r="K112" s="91"/>
      <c r="L112" s="91"/>
      <c r="M112" s="91"/>
      <c r="N112" s="91"/>
      <c r="O112" s="92"/>
      <c r="P112" s="413">
        <f>SUMIF($AK$34:$AK$105,"=Auxiliar Administrativo (Archivo)",BC34:BF105)</f>
        <v>0</v>
      </c>
      <c r="Q112" s="414"/>
      <c r="R112" s="414"/>
      <c r="S112" s="414"/>
      <c r="T112" s="414"/>
      <c r="U112" s="415"/>
      <c r="V112" s="416">
        <f>'CARGA DE HORAS LABORADAS'!P27</f>
        <v>2112</v>
      </c>
      <c r="W112" s="416"/>
      <c r="X112" s="416"/>
      <c r="Y112" s="416"/>
      <c r="Z112" s="416"/>
      <c r="AA112" s="416"/>
      <c r="AB112" s="417"/>
      <c r="AC112" s="416">
        <f>'CARGA DE HORAS LABORADAS'!AC27</f>
        <v>0</v>
      </c>
      <c r="AD112" s="416"/>
      <c r="AE112" s="416"/>
      <c r="AF112" s="416"/>
      <c r="AG112" s="416"/>
      <c r="AH112" s="417"/>
      <c r="AI112" s="80"/>
      <c r="AJ112" s="80"/>
      <c r="AK112" s="80"/>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0"/>
      <c r="BH112" s="89"/>
      <c r="BI112" s="89"/>
      <c r="BJ112" s="89"/>
      <c r="BK112" s="80"/>
      <c r="BL112" s="80"/>
      <c r="BM112" s="80"/>
      <c r="BN112" s="80"/>
      <c r="BO112" s="80"/>
      <c r="BP112" s="80"/>
      <c r="BQ112" s="80"/>
      <c r="BR112" s="80"/>
      <c r="BS112" s="80"/>
      <c r="BT112" s="80"/>
      <c r="BU112" s="80"/>
      <c r="BV112" s="80"/>
      <c r="BW112" s="80"/>
      <c r="BX112" s="80"/>
      <c r="BY112" s="80"/>
      <c r="BZ112" s="80"/>
      <c r="CA112" s="80"/>
    </row>
    <row r="113" spans="1:79" ht="18" customHeight="1" x14ac:dyDescent="0.25">
      <c r="A113" s="75"/>
      <c r="B113" s="90" t="str">
        <f>'PLAN DE CARGOS'!B28:P28</f>
        <v>Auxiliar Administrativo (Atención al Usuario)</v>
      </c>
      <c r="C113" s="91"/>
      <c r="D113" s="91"/>
      <c r="E113" s="91"/>
      <c r="F113" s="91"/>
      <c r="G113" s="91"/>
      <c r="H113" s="91"/>
      <c r="I113" s="91"/>
      <c r="J113" s="91"/>
      <c r="K113" s="91"/>
      <c r="L113" s="91"/>
      <c r="M113" s="91"/>
      <c r="N113" s="91"/>
      <c r="O113" s="92"/>
      <c r="P113" s="413">
        <f>SUMIF($AK$34:$AK$105,"=Auxiliar Administrativo (Atención al Usuario)",BC34:BF105)</f>
        <v>4.75</v>
      </c>
      <c r="Q113" s="414"/>
      <c r="R113" s="414"/>
      <c r="S113" s="414"/>
      <c r="T113" s="414"/>
      <c r="U113" s="415"/>
      <c r="V113" s="416">
        <f>'CARGA DE HORAS LABORADAS'!P28</f>
        <v>2112</v>
      </c>
      <c r="W113" s="416"/>
      <c r="X113" s="416"/>
      <c r="Y113" s="416"/>
      <c r="Z113" s="416"/>
      <c r="AA113" s="416"/>
      <c r="AB113" s="417"/>
      <c r="AC113" s="416">
        <f>'CARGA DE HORAS LABORADAS'!AC28</f>
        <v>0</v>
      </c>
      <c r="AD113" s="416"/>
      <c r="AE113" s="416"/>
      <c r="AF113" s="416"/>
      <c r="AG113" s="416"/>
      <c r="AH113" s="417"/>
      <c r="AI113" s="80"/>
      <c r="AJ113" s="80"/>
      <c r="AK113" s="80"/>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0"/>
      <c r="BH113" s="89"/>
      <c r="BI113" s="89"/>
      <c r="BJ113" s="89"/>
      <c r="BK113" s="80"/>
      <c r="BL113" s="80"/>
      <c r="BM113" s="80"/>
      <c r="BN113" s="80"/>
      <c r="BO113" s="80"/>
      <c r="BP113" s="80"/>
      <c r="BQ113" s="80"/>
      <c r="BR113" s="80"/>
      <c r="BS113" s="80"/>
      <c r="BT113" s="80"/>
      <c r="BU113" s="80"/>
      <c r="BV113" s="80"/>
      <c r="BW113" s="80"/>
      <c r="BX113" s="80"/>
      <c r="BY113" s="80"/>
      <c r="BZ113" s="80"/>
      <c r="CA113" s="80"/>
    </row>
    <row r="114" spans="1:79" ht="18" customHeight="1" x14ac:dyDescent="0.25">
      <c r="A114" s="75"/>
      <c r="B114" s="90" t="str">
        <f>'PLAN DE CARGOS'!B29:P29</f>
        <v>Auxiliar Administrativo (Cartera)</v>
      </c>
      <c r="C114" s="91"/>
      <c r="D114" s="91"/>
      <c r="E114" s="91"/>
      <c r="F114" s="91"/>
      <c r="G114" s="91"/>
      <c r="H114" s="91"/>
      <c r="I114" s="91"/>
      <c r="J114" s="91"/>
      <c r="K114" s="91"/>
      <c r="L114" s="91"/>
      <c r="M114" s="91"/>
      <c r="N114" s="91"/>
      <c r="O114" s="92"/>
      <c r="P114" s="413">
        <f>SUMIF($AK$34:$AK$105,"=Auxiliar Administrativo (Cartera)",BC34:BF105)</f>
        <v>0</v>
      </c>
      <c r="Q114" s="414"/>
      <c r="R114" s="414"/>
      <c r="S114" s="414"/>
      <c r="T114" s="414"/>
      <c r="U114" s="415"/>
      <c r="V114" s="416">
        <f>'CARGA DE HORAS LABORADAS'!P29</f>
        <v>2112</v>
      </c>
      <c r="W114" s="416"/>
      <c r="X114" s="416"/>
      <c r="Y114" s="416"/>
      <c r="Z114" s="416"/>
      <c r="AA114" s="416"/>
      <c r="AB114" s="417"/>
      <c r="AC114" s="416">
        <f>'CARGA DE HORAS LABORADAS'!AC29</f>
        <v>0</v>
      </c>
      <c r="AD114" s="416"/>
      <c r="AE114" s="416"/>
      <c r="AF114" s="416"/>
      <c r="AG114" s="416"/>
      <c r="AH114" s="417"/>
      <c r="AI114" s="80"/>
      <c r="AJ114" s="80"/>
      <c r="AK114" s="80"/>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0"/>
      <c r="BH114" s="89"/>
      <c r="BI114" s="89"/>
      <c r="BJ114" s="89"/>
      <c r="BK114" s="80"/>
      <c r="BL114" s="80"/>
      <c r="BM114" s="80"/>
      <c r="BN114" s="80"/>
      <c r="BO114" s="80"/>
      <c r="BP114" s="80"/>
      <c r="BQ114" s="80"/>
      <c r="BR114" s="80"/>
      <c r="BS114" s="80"/>
      <c r="BT114" s="80"/>
      <c r="BU114" s="80"/>
      <c r="BV114" s="80"/>
      <c r="BW114" s="80"/>
      <c r="BX114" s="80"/>
      <c r="BY114" s="80"/>
      <c r="BZ114" s="80"/>
      <c r="CA114" s="80"/>
    </row>
    <row r="115" spans="1:79" ht="18" customHeight="1" x14ac:dyDescent="0.25">
      <c r="A115" s="75"/>
      <c r="B115" s="90" t="str">
        <f>'PLAN DE CARGOS'!B30:P30</f>
        <v>Auxiliar Administrativo (Contabilidad)</v>
      </c>
      <c r="C115" s="91"/>
      <c r="D115" s="91"/>
      <c r="E115" s="91"/>
      <c r="F115" s="91"/>
      <c r="G115" s="91"/>
      <c r="H115" s="91"/>
      <c r="I115" s="91"/>
      <c r="J115" s="91"/>
      <c r="K115" s="91"/>
      <c r="L115" s="91"/>
      <c r="M115" s="91"/>
      <c r="N115" s="91"/>
      <c r="O115" s="92"/>
      <c r="P115" s="413">
        <f>SUMIF($AK$34:$AK$105,"=Auxiliar Administrativo (Contabilidad)",BC34:BF105)</f>
        <v>0</v>
      </c>
      <c r="Q115" s="414"/>
      <c r="R115" s="414"/>
      <c r="S115" s="414"/>
      <c r="T115" s="414"/>
      <c r="U115" s="415"/>
      <c r="V115" s="416">
        <f>'CARGA DE HORAS LABORADAS'!P30</f>
        <v>2112</v>
      </c>
      <c r="W115" s="416"/>
      <c r="X115" s="416"/>
      <c r="Y115" s="416"/>
      <c r="Z115" s="416"/>
      <c r="AA115" s="416"/>
      <c r="AB115" s="417"/>
      <c r="AC115" s="416">
        <f>'CARGA DE HORAS LABORADAS'!AC30</f>
        <v>0</v>
      </c>
      <c r="AD115" s="416"/>
      <c r="AE115" s="416"/>
      <c r="AF115" s="416"/>
      <c r="AG115" s="416"/>
      <c r="AH115" s="417"/>
      <c r="AI115" s="80"/>
      <c r="AJ115" s="80"/>
      <c r="AK115" s="80"/>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0"/>
      <c r="BH115" s="89"/>
      <c r="BI115" s="89"/>
      <c r="BJ115" s="89"/>
      <c r="BK115" s="80"/>
      <c r="BL115" s="80"/>
      <c r="BM115" s="80"/>
      <c r="BN115" s="80"/>
      <c r="BO115" s="80"/>
      <c r="BP115" s="80"/>
      <c r="BQ115" s="80"/>
      <c r="BR115" s="80"/>
      <c r="BS115" s="80"/>
      <c r="BT115" s="80"/>
      <c r="BU115" s="80"/>
      <c r="BV115" s="80"/>
      <c r="BW115" s="80"/>
      <c r="BX115" s="80"/>
      <c r="BY115" s="80"/>
      <c r="BZ115" s="80"/>
      <c r="CA115" s="80"/>
    </row>
    <row r="116" spans="1:79" ht="18" customHeight="1" x14ac:dyDescent="0.25">
      <c r="A116" s="75"/>
      <c r="B116" s="90" t="str">
        <f>'PLAN DE CARGOS'!B31:P31</f>
        <v>Auxiliar Administrativo (Facturación)</v>
      </c>
      <c r="C116" s="91"/>
      <c r="D116" s="91"/>
      <c r="E116" s="91"/>
      <c r="F116" s="91"/>
      <c r="G116" s="91"/>
      <c r="H116" s="91"/>
      <c r="I116" s="91"/>
      <c r="J116" s="91"/>
      <c r="K116" s="91"/>
      <c r="L116" s="91"/>
      <c r="M116" s="91"/>
      <c r="N116" s="91"/>
      <c r="O116" s="92"/>
      <c r="P116" s="413">
        <f>SUMIF($AK$34:$AK$105,"=Auxiliar Administrativo (Facturación)",BC34:BF105)</f>
        <v>0</v>
      </c>
      <c r="Q116" s="414"/>
      <c r="R116" s="414"/>
      <c r="S116" s="414"/>
      <c r="T116" s="414"/>
      <c r="U116" s="415"/>
      <c r="V116" s="416">
        <f>'CARGA DE HORAS LABORADAS'!P31</f>
        <v>6336</v>
      </c>
      <c r="W116" s="416"/>
      <c r="X116" s="416"/>
      <c r="Y116" s="416"/>
      <c r="Z116" s="416"/>
      <c r="AA116" s="416"/>
      <c r="AB116" s="417"/>
      <c r="AC116" s="416">
        <f>'CARGA DE HORAS LABORADAS'!AC31</f>
        <v>0</v>
      </c>
      <c r="AD116" s="416"/>
      <c r="AE116" s="416"/>
      <c r="AF116" s="416"/>
      <c r="AG116" s="416"/>
      <c r="AH116" s="417"/>
      <c r="AI116" s="80"/>
      <c r="AJ116" s="80"/>
      <c r="AK116" s="80"/>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0"/>
      <c r="BH116" s="89"/>
      <c r="BI116" s="89"/>
      <c r="BJ116" s="89"/>
      <c r="BK116" s="80"/>
      <c r="BL116" s="80"/>
      <c r="BM116" s="80"/>
      <c r="BN116" s="80"/>
      <c r="BO116" s="80"/>
      <c r="BP116" s="80"/>
      <c r="BQ116" s="80"/>
      <c r="BR116" s="80"/>
      <c r="BS116" s="80"/>
      <c r="BT116" s="80"/>
      <c r="BU116" s="80"/>
      <c r="BV116" s="80"/>
      <c r="BW116" s="80"/>
      <c r="BX116" s="80"/>
      <c r="BY116" s="80"/>
      <c r="BZ116" s="80"/>
      <c r="CA116" s="80"/>
    </row>
    <row r="117" spans="1:79" ht="18" customHeight="1" x14ac:dyDescent="0.25">
      <c r="A117" s="75"/>
      <c r="B117" s="90" t="str">
        <f>'PLAN DE CARGOS'!B32:P32</f>
        <v>Auxiliar Área Salud (Consultorio Odontológico)</v>
      </c>
      <c r="C117" s="91"/>
      <c r="D117" s="91"/>
      <c r="E117" s="91"/>
      <c r="F117" s="91"/>
      <c r="G117" s="91"/>
      <c r="H117" s="91"/>
      <c r="I117" s="91"/>
      <c r="J117" s="91"/>
      <c r="K117" s="91"/>
      <c r="L117" s="91"/>
      <c r="M117" s="91"/>
      <c r="N117" s="91"/>
      <c r="O117" s="92"/>
      <c r="P117" s="413">
        <f>SUMIF($AK$34:$AK$105,"=Auxiliar Área Salud (Consultorio Odontológico)",BC34:BF105)</f>
        <v>0</v>
      </c>
      <c r="Q117" s="414"/>
      <c r="R117" s="414"/>
      <c r="S117" s="414"/>
      <c r="T117" s="414"/>
      <c r="U117" s="415"/>
      <c r="V117" s="416">
        <f>'CARGA DE HORAS LABORADAS'!P32</f>
        <v>2112</v>
      </c>
      <c r="W117" s="416"/>
      <c r="X117" s="416"/>
      <c r="Y117" s="416"/>
      <c r="Z117" s="416"/>
      <c r="AA117" s="416"/>
      <c r="AB117" s="417"/>
      <c r="AC117" s="416">
        <f>'CARGA DE HORAS LABORADAS'!AC32</f>
        <v>0</v>
      </c>
      <c r="AD117" s="416"/>
      <c r="AE117" s="416"/>
      <c r="AF117" s="416"/>
      <c r="AG117" s="416"/>
      <c r="AH117" s="417"/>
      <c r="AI117" s="80"/>
      <c r="AJ117" s="80"/>
      <c r="AK117" s="80"/>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0"/>
      <c r="BH117" s="89"/>
      <c r="BI117" s="89"/>
      <c r="BJ117" s="89"/>
      <c r="BK117" s="80"/>
      <c r="BL117" s="80"/>
      <c r="BM117" s="80"/>
      <c r="BN117" s="80"/>
      <c r="BO117" s="80"/>
      <c r="BP117" s="80"/>
      <c r="BQ117" s="80"/>
      <c r="BR117" s="80"/>
      <c r="BS117" s="80"/>
      <c r="BT117" s="80"/>
      <c r="BU117" s="80"/>
      <c r="BV117" s="80"/>
      <c r="BW117" s="80"/>
      <c r="BX117" s="80"/>
      <c r="BY117" s="80"/>
      <c r="BZ117" s="80"/>
      <c r="CA117" s="80"/>
    </row>
    <row r="118" spans="1:79" ht="18" customHeight="1" x14ac:dyDescent="0.25">
      <c r="A118" s="75"/>
      <c r="B118" s="90" t="str">
        <f>'PLAN DE CARGOS'!B33:P33</f>
        <v>Auxiliar Área Salud (Enfermería)</v>
      </c>
      <c r="C118" s="91"/>
      <c r="D118" s="91"/>
      <c r="E118" s="91"/>
      <c r="F118" s="91"/>
      <c r="G118" s="91"/>
      <c r="H118" s="91"/>
      <c r="I118" s="91"/>
      <c r="J118" s="91"/>
      <c r="K118" s="91"/>
      <c r="L118" s="91"/>
      <c r="M118" s="91"/>
      <c r="N118" s="91"/>
      <c r="O118" s="92"/>
      <c r="P118" s="413">
        <f>SUMIF($AK$34:$AK$105,"=Auxiliar Área Salud (Enfermería)",BC34:BF105)</f>
        <v>0</v>
      </c>
      <c r="Q118" s="414"/>
      <c r="R118" s="414"/>
      <c r="S118" s="414"/>
      <c r="T118" s="414"/>
      <c r="U118" s="415"/>
      <c r="V118" s="416">
        <f>'CARGA DE HORAS LABORADAS'!P33</f>
        <v>31680</v>
      </c>
      <c r="W118" s="416"/>
      <c r="X118" s="416"/>
      <c r="Y118" s="416"/>
      <c r="Z118" s="416"/>
      <c r="AA118" s="416"/>
      <c r="AB118" s="417"/>
      <c r="AC118" s="416">
        <f>'CARGA DE HORAS LABORADAS'!AC33</f>
        <v>0</v>
      </c>
      <c r="AD118" s="416"/>
      <c r="AE118" s="416"/>
      <c r="AF118" s="416"/>
      <c r="AG118" s="416"/>
      <c r="AH118" s="417"/>
      <c r="AI118" s="80"/>
      <c r="AJ118" s="80"/>
      <c r="AK118" s="80"/>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0"/>
      <c r="BH118" s="89"/>
      <c r="BI118" s="89"/>
      <c r="BJ118" s="89"/>
      <c r="BK118" s="80"/>
      <c r="BL118" s="80"/>
      <c r="BM118" s="80"/>
      <c r="BN118" s="80"/>
      <c r="BO118" s="80"/>
      <c r="BP118" s="80"/>
      <c r="BQ118" s="80"/>
      <c r="BR118" s="80"/>
      <c r="BS118" s="80"/>
      <c r="BT118" s="80"/>
      <c r="BU118" s="80"/>
      <c r="BV118" s="80"/>
      <c r="BW118" s="80"/>
      <c r="BX118" s="80"/>
      <c r="BY118" s="80"/>
      <c r="BZ118" s="80"/>
      <c r="CA118" s="80"/>
    </row>
    <row r="119" spans="1:79" ht="18" customHeight="1" x14ac:dyDescent="0.25">
      <c r="A119" s="75"/>
      <c r="B119" s="90" t="str">
        <f>'PLAN DE CARGOS'!B34:P34</f>
        <v>Auxiliar Área Salud (Farmacia)</v>
      </c>
      <c r="C119" s="91"/>
      <c r="D119" s="91"/>
      <c r="E119" s="91"/>
      <c r="F119" s="91"/>
      <c r="G119" s="91"/>
      <c r="H119" s="91"/>
      <c r="I119" s="91"/>
      <c r="J119" s="91"/>
      <c r="K119" s="91"/>
      <c r="L119" s="91"/>
      <c r="M119" s="91"/>
      <c r="N119" s="91"/>
      <c r="O119" s="92"/>
      <c r="P119" s="413">
        <f>SUMIF($AK$34:$AK$105,"=Auxiliar Área Salud (Farmacia)",BC34:BF105)</f>
        <v>0</v>
      </c>
      <c r="Q119" s="414"/>
      <c r="R119" s="414"/>
      <c r="S119" s="414"/>
      <c r="T119" s="414"/>
      <c r="U119" s="415"/>
      <c r="V119" s="416">
        <f>'CARGA DE HORAS LABORADAS'!P34</f>
        <v>2112</v>
      </c>
      <c r="W119" s="416"/>
      <c r="X119" s="416"/>
      <c r="Y119" s="416"/>
      <c r="Z119" s="416"/>
      <c r="AA119" s="416"/>
      <c r="AB119" s="417"/>
      <c r="AC119" s="416">
        <f>'CARGA DE HORAS LABORADAS'!AC34</f>
        <v>0</v>
      </c>
      <c r="AD119" s="416"/>
      <c r="AE119" s="416"/>
      <c r="AF119" s="416"/>
      <c r="AG119" s="416"/>
      <c r="AH119" s="417"/>
      <c r="AI119" s="80"/>
      <c r="AJ119" s="80"/>
      <c r="AK119" s="80"/>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0"/>
      <c r="BH119" s="89"/>
      <c r="BI119" s="89"/>
      <c r="BJ119" s="89"/>
      <c r="BK119" s="80"/>
      <c r="BL119" s="80"/>
      <c r="BM119" s="80"/>
      <c r="BN119" s="80"/>
      <c r="BO119" s="80"/>
      <c r="BP119" s="80"/>
      <c r="BQ119" s="80"/>
      <c r="BR119" s="80"/>
      <c r="BS119" s="80"/>
      <c r="BT119" s="80"/>
      <c r="BU119" s="80"/>
      <c r="BV119" s="80"/>
      <c r="BW119" s="80"/>
      <c r="BX119" s="80"/>
      <c r="BY119" s="80"/>
      <c r="BZ119" s="80"/>
      <c r="CA119" s="80"/>
    </row>
    <row r="120" spans="1:79" ht="18" customHeight="1" x14ac:dyDescent="0.25">
      <c r="A120" s="75"/>
      <c r="B120" s="90" t="str">
        <f>'PLAN DE CARGOS'!B35:P35</f>
        <v>Auxiliar Área Salud (Higiene Oral)</v>
      </c>
      <c r="C120" s="91"/>
      <c r="D120" s="91"/>
      <c r="E120" s="91"/>
      <c r="F120" s="91"/>
      <c r="G120" s="91"/>
      <c r="H120" s="91"/>
      <c r="I120" s="91"/>
      <c r="J120" s="91"/>
      <c r="K120" s="91"/>
      <c r="L120" s="91"/>
      <c r="M120" s="91"/>
      <c r="N120" s="91"/>
      <c r="O120" s="92"/>
      <c r="P120" s="413">
        <f>SUMIF($AK$34:$AK$105,"=Auxiliar Área Salud (Higiene Oral)",BC34:BF105)</f>
        <v>0</v>
      </c>
      <c r="Q120" s="414"/>
      <c r="R120" s="414"/>
      <c r="S120" s="414"/>
      <c r="T120" s="414"/>
      <c r="U120" s="415"/>
      <c r="V120" s="416">
        <f>'CARGA DE HORAS LABORADAS'!P35</f>
        <v>4224</v>
      </c>
      <c r="W120" s="416"/>
      <c r="X120" s="416"/>
      <c r="Y120" s="416"/>
      <c r="Z120" s="416"/>
      <c r="AA120" s="416"/>
      <c r="AB120" s="417"/>
      <c r="AC120" s="416">
        <f>'CARGA DE HORAS LABORADAS'!AC35</f>
        <v>0</v>
      </c>
      <c r="AD120" s="416"/>
      <c r="AE120" s="416"/>
      <c r="AF120" s="416"/>
      <c r="AG120" s="416"/>
      <c r="AH120" s="417"/>
      <c r="AI120" s="80"/>
      <c r="AJ120" s="80"/>
      <c r="AK120" s="80"/>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0"/>
      <c r="BH120" s="89"/>
      <c r="BI120" s="89"/>
      <c r="BJ120" s="89"/>
      <c r="BK120" s="80"/>
      <c r="BL120" s="80"/>
      <c r="BM120" s="80"/>
      <c r="BN120" s="80"/>
      <c r="BO120" s="80"/>
      <c r="BP120" s="80"/>
      <c r="BQ120" s="80"/>
      <c r="BR120" s="80"/>
      <c r="BS120" s="80"/>
      <c r="BT120" s="80"/>
      <c r="BU120" s="80"/>
      <c r="BV120" s="80"/>
      <c r="BW120" s="80"/>
      <c r="BX120" s="80"/>
      <c r="BY120" s="80"/>
      <c r="BZ120" s="80"/>
      <c r="CA120" s="80"/>
    </row>
    <row r="121" spans="1:79" ht="18" customHeight="1" x14ac:dyDescent="0.25">
      <c r="B121" s="90" t="str">
        <f>'PLAN DE CARGOS'!B36:P36</f>
        <v>Auxiliar Área Salud (Información en Salud)</v>
      </c>
      <c r="C121" s="91"/>
      <c r="D121" s="91"/>
      <c r="E121" s="91"/>
      <c r="F121" s="91"/>
      <c r="G121" s="91"/>
      <c r="H121" s="91"/>
      <c r="I121" s="91"/>
      <c r="J121" s="91"/>
      <c r="K121" s="91"/>
      <c r="L121" s="91"/>
      <c r="M121" s="91"/>
      <c r="N121" s="91"/>
      <c r="O121" s="92"/>
      <c r="P121" s="413">
        <f>SUMIF($AK$34:$AK$105,"=Auxiliar Área Salud (Información en Salud)",BC34:BF105)</f>
        <v>0</v>
      </c>
      <c r="Q121" s="414"/>
      <c r="R121" s="414"/>
      <c r="S121" s="414"/>
      <c r="T121" s="414"/>
      <c r="U121" s="415"/>
      <c r="V121" s="416">
        <f>'CARGA DE HORAS LABORADAS'!P36</f>
        <v>2112</v>
      </c>
      <c r="W121" s="416"/>
      <c r="X121" s="416"/>
      <c r="Y121" s="416"/>
      <c r="Z121" s="416"/>
      <c r="AA121" s="416"/>
      <c r="AB121" s="417"/>
      <c r="AC121" s="416">
        <f>'CARGA DE HORAS LABORADAS'!AC36</f>
        <v>0</v>
      </c>
      <c r="AD121" s="416"/>
      <c r="AE121" s="416"/>
      <c r="AF121" s="416"/>
      <c r="AG121" s="416"/>
      <c r="AH121" s="417"/>
      <c r="AI121" s="80"/>
      <c r="AJ121" s="80"/>
      <c r="AK121" s="80"/>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0"/>
      <c r="BH121" s="89"/>
      <c r="BI121" s="89"/>
      <c r="BJ121" s="89"/>
      <c r="BK121" s="80"/>
      <c r="BL121" s="80"/>
      <c r="BM121" s="80"/>
      <c r="BN121" s="80"/>
      <c r="BO121" s="80"/>
      <c r="BP121" s="80"/>
      <c r="BQ121" s="80"/>
      <c r="BR121" s="80"/>
      <c r="BS121" s="80"/>
      <c r="BT121" s="80"/>
      <c r="BU121" s="80"/>
      <c r="BV121" s="80"/>
      <c r="BW121" s="80"/>
      <c r="BX121" s="80"/>
      <c r="BY121" s="80"/>
      <c r="BZ121" s="80"/>
      <c r="CA121" s="80"/>
    </row>
    <row r="122" spans="1:79" ht="18" customHeight="1" x14ac:dyDescent="0.25">
      <c r="B122" s="90" t="str">
        <f>'PLAN DE CARGOS'!B37:P37</f>
        <v>Auxiliar Área Salud (Laboratorio Clínico)</v>
      </c>
      <c r="C122" s="91"/>
      <c r="D122" s="91"/>
      <c r="E122" s="91"/>
      <c r="F122" s="91"/>
      <c r="G122" s="91"/>
      <c r="H122" s="91"/>
      <c r="I122" s="91"/>
      <c r="J122" s="91"/>
      <c r="K122" s="91"/>
      <c r="L122" s="91"/>
      <c r="M122" s="91"/>
      <c r="N122" s="91"/>
      <c r="O122" s="92"/>
      <c r="P122" s="413">
        <f>SUMIF($AK$34:$AK$105,"=Auxiliar Área Salud (Laboratorio Clínico)",BC34:BF105)</f>
        <v>0</v>
      </c>
      <c r="Q122" s="414"/>
      <c r="R122" s="414"/>
      <c r="S122" s="414"/>
      <c r="T122" s="414"/>
      <c r="U122" s="415"/>
      <c r="V122" s="416">
        <f>'CARGA DE HORAS LABORADAS'!P37</f>
        <v>2112</v>
      </c>
      <c r="W122" s="416"/>
      <c r="X122" s="416"/>
      <c r="Y122" s="416"/>
      <c r="Z122" s="416"/>
      <c r="AA122" s="416"/>
      <c r="AB122" s="417"/>
      <c r="AC122" s="416">
        <f>'CARGA DE HORAS LABORADAS'!AC37</f>
        <v>-1.9999999999527063E-3</v>
      </c>
      <c r="AD122" s="416"/>
      <c r="AE122" s="416"/>
      <c r="AF122" s="416"/>
      <c r="AG122" s="416"/>
      <c r="AH122" s="417"/>
      <c r="AI122" s="80"/>
      <c r="AJ122" s="80"/>
      <c r="AK122" s="80"/>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0"/>
      <c r="BH122" s="89"/>
      <c r="BI122" s="89"/>
      <c r="BJ122" s="89"/>
      <c r="BK122" s="80"/>
      <c r="BL122" s="80"/>
      <c r="BM122" s="80"/>
      <c r="BN122" s="80"/>
      <c r="BO122" s="80"/>
      <c r="BP122" s="80"/>
      <c r="BQ122" s="80"/>
      <c r="BR122" s="80"/>
      <c r="BS122" s="80"/>
      <c r="BT122" s="80"/>
      <c r="BU122" s="80"/>
      <c r="BV122" s="80"/>
      <c r="BW122" s="80"/>
      <c r="BX122" s="80"/>
      <c r="BY122" s="80"/>
      <c r="BZ122" s="80"/>
      <c r="CA122" s="80"/>
    </row>
    <row r="123" spans="1:79" ht="18" customHeight="1" x14ac:dyDescent="0.25">
      <c r="B123" s="90" t="str">
        <f>'PLAN DE CARGOS'!B38:P38</f>
        <v>Auxiliar de Servicios Generales</v>
      </c>
      <c r="C123" s="91"/>
      <c r="D123" s="91"/>
      <c r="E123" s="91"/>
      <c r="F123" s="91"/>
      <c r="G123" s="91"/>
      <c r="H123" s="91"/>
      <c r="I123" s="91"/>
      <c r="J123" s="91"/>
      <c r="K123" s="91"/>
      <c r="L123" s="91"/>
      <c r="M123" s="91"/>
      <c r="N123" s="91"/>
      <c r="O123" s="92"/>
      <c r="P123" s="413">
        <f>SUMIF($AK$34:$AK$105,"=Auxiliar de Servicios Generales",BC34:BF105)</f>
        <v>0</v>
      </c>
      <c r="Q123" s="414"/>
      <c r="R123" s="414"/>
      <c r="S123" s="414"/>
      <c r="T123" s="414"/>
      <c r="U123" s="415"/>
      <c r="V123" s="416">
        <f>'CARGA DE HORAS LABORADAS'!P38</f>
        <v>12672</v>
      </c>
      <c r="W123" s="416"/>
      <c r="X123" s="416"/>
      <c r="Y123" s="416"/>
      <c r="Z123" s="416"/>
      <c r="AA123" s="416"/>
      <c r="AB123" s="417"/>
      <c r="AC123" s="416">
        <f>'CARGA DE HORAS LABORADAS'!AC38</f>
        <v>0</v>
      </c>
      <c r="AD123" s="416"/>
      <c r="AE123" s="416"/>
      <c r="AF123" s="416"/>
      <c r="AG123" s="416"/>
      <c r="AH123" s="417"/>
      <c r="AI123" s="80"/>
      <c r="AJ123" s="80"/>
      <c r="AK123" s="80"/>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0"/>
      <c r="BH123" s="89"/>
      <c r="BI123" s="89"/>
      <c r="BJ123" s="89"/>
      <c r="BK123" s="80"/>
      <c r="BL123" s="80"/>
      <c r="BM123" s="80"/>
      <c r="BN123" s="80"/>
      <c r="BO123" s="80"/>
      <c r="BP123" s="80"/>
      <c r="BQ123" s="80"/>
      <c r="BR123" s="80"/>
      <c r="BS123" s="80"/>
      <c r="BT123" s="80"/>
      <c r="BU123" s="80"/>
      <c r="BV123" s="80"/>
      <c r="BW123" s="80"/>
      <c r="BX123" s="80"/>
      <c r="BY123" s="80"/>
      <c r="BZ123" s="80"/>
      <c r="CA123" s="80"/>
    </row>
    <row r="124" spans="1:79" ht="18" customHeight="1" x14ac:dyDescent="0.25">
      <c r="B124" s="90" t="str">
        <f>'PLAN DE CARGOS'!B39:P39</f>
        <v>Celador</v>
      </c>
      <c r="C124" s="91"/>
      <c r="D124" s="91"/>
      <c r="E124" s="91"/>
      <c r="F124" s="91"/>
      <c r="G124" s="91"/>
      <c r="H124" s="91"/>
      <c r="I124" s="91"/>
      <c r="J124" s="91"/>
      <c r="K124" s="91"/>
      <c r="L124" s="91"/>
      <c r="M124" s="91"/>
      <c r="N124" s="91"/>
      <c r="O124" s="92"/>
      <c r="P124" s="413">
        <f>SUMIF($AK$34:$AK$105,"=Celador",BC34:BF105)</f>
        <v>0</v>
      </c>
      <c r="Q124" s="414"/>
      <c r="R124" s="414"/>
      <c r="S124" s="414"/>
      <c r="T124" s="414"/>
      <c r="U124" s="415"/>
      <c r="V124" s="416">
        <f>'CARGA DE HORAS LABORADAS'!P39</f>
        <v>6336</v>
      </c>
      <c r="W124" s="416"/>
      <c r="X124" s="416"/>
      <c r="Y124" s="416"/>
      <c r="Z124" s="416"/>
      <c r="AA124" s="416"/>
      <c r="AB124" s="417"/>
      <c r="AC124" s="416">
        <f>'CARGA DE HORAS LABORADAS'!AC39</f>
        <v>0</v>
      </c>
      <c r="AD124" s="416"/>
      <c r="AE124" s="416"/>
      <c r="AF124" s="416"/>
      <c r="AG124" s="416"/>
      <c r="AH124" s="417"/>
      <c r="AI124" s="80"/>
      <c r="AJ124" s="80"/>
      <c r="AK124" s="80"/>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0"/>
      <c r="BH124" s="89"/>
      <c r="BI124" s="89"/>
      <c r="BJ124" s="89"/>
      <c r="BK124" s="80"/>
      <c r="BL124" s="80"/>
      <c r="BM124" s="80"/>
      <c r="BN124" s="80"/>
      <c r="BO124" s="80"/>
      <c r="BP124" s="80"/>
      <c r="BQ124" s="80"/>
      <c r="BR124" s="80"/>
      <c r="BS124" s="80"/>
      <c r="BT124" s="80"/>
      <c r="BU124" s="80"/>
      <c r="BV124" s="80"/>
      <c r="BW124" s="80"/>
      <c r="BX124" s="80"/>
      <c r="BY124" s="80"/>
      <c r="BZ124" s="80"/>
      <c r="CA124" s="80"/>
    </row>
    <row r="125" spans="1:79" ht="18" customHeight="1" x14ac:dyDescent="0.25">
      <c r="B125" s="90" t="str">
        <f>'PLAN DE CARGOS'!B40:P40</f>
        <v>Conductor</v>
      </c>
      <c r="C125" s="91"/>
      <c r="D125" s="91"/>
      <c r="E125" s="91"/>
      <c r="F125" s="91"/>
      <c r="G125" s="91"/>
      <c r="H125" s="91"/>
      <c r="I125" s="91"/>
      <c r="J125" s="91"/>
      <c r="K125" s="91"/>
      <c r="L125" s="91"/>
      <c r="M125" s="91"/>
      <c r="N125" s="91"/>
      <c r="O125" s="92"/>
      <c r="P125" s="413">
        <f>SUMIF($AK$34:$AK$105,"=Conductor",BC34:BF105)</f>
        <v>0</v>
      </c>
      <c r="Q125" s="414"/>
      <c r="R125" s="414"/>
      <c r="S125" s="414"/>
      <c r="T125" s="414"/>
      <c r="U125" s="415"/>
      <c r="V125" s="416">
        <f>'CARGA DE HORAS LABORADAS'!P40</f>
        <v>6336</v>
      </c>
      <c r="W125" s="416"/>
      <c r="X125" s="416"/>
      <c r="Y125" s="416"/>
      <c r="Z125" s="416"/>
      <c r="AA125" s="416"/>
      <c r="AB125" s="417"/>
      <c r="AC125" s="416">
        <f>'CARGA DE HORAS LABORADAS'!AC40</f>
        <v>0</v>
      </c>
      <c r="AD125" s="416"/>
      <c r="AE125" s="416"/>
      <c r="AF125" s="416"/>
      <c r="AG125" s="416"/>
      <c r="AH125" s="417"/>
      <c r="AI125" s="80"/>
      <c r="AJ125" s="80"/>
      <c r="AK125" s="80"/>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0"/>
      <c r="BH125" s="89"/>
      <c r="BI125" s="89"/>
      <c r="BJ125" s="89"/>
      <c r="BK125" s="80"/>
      <c r="BL125" s="80"/>
      <c r="BM125" s="80"/>
      <c r="BN125" s="80"/>
      <c r="BO125" s="80"/>
      <c r="BP125" s="80"/>
      <c r="BQ125" s="80"/>
      <c r="BR125" s="80"/>
      <c r="BS125" s="80"/>
      <c r="BT125" s="80"/>
      <c r="BU125" s="80"/>
      <c r="BV125" s="80"/>
      <c r="BW125" s="80"/>
      <c r="BX125" s="80"/>
      <c r="BY125" s="80"/>
      <c r="BZ125" s="80"/>
      <c r="CA125" s="80"/>
    </row>
    <row r="126" spans="1:79" ht="18" customHeight="1" x14ac:dyDescent="0.25">
      <c r="B126" s="90" t="str">
        <f>'PLAN DE CARGOS'!B41:P41</f>
        <v>Enfermera</v>
      </c>
      <c r="C126" s="91"/>
      <c r="D126" s="91"/>
      <c r="E126" s="91"/>
      <c r="F126" s="91"/>
      <c r="G126" s="91"/>
      <c r="H126" s="91"/>
      <c r="I126" s="91"/>
      <c r="J126" s="91"/>
      <c r="K126" s="91"/>
      <c r="L126" s="91"/>
      <c r="M126" s="91"/>
      <c r="N126" s="91"/>
      <c r="O126" s="92"/>
      <c r="P126" s="413">
        <f>SUMIF($AK$34:$AK$105,"=Enfermera",BC34:BF105)</f>
        <v>9.5</v>
      </c>
      <c r="Q126" s="414"/>
      <c r="R126" s="414"/>
      <c r="S126" s="414"/>
      <c r="T126" s="414"/>
      <c r="U126" s="415"/>
      <c r="V126" s="416">
        <f>'CARGA DE HORAS LABORADAS'!P41</f>
        <v>4224</v>
      </c>
      <c r="W126" s="416"/>
      <c r="X126" s="416"/>
      <c r="Y126" s="416"/>
      <c r="Z126" s="416"/>
      <c r="AA126" s="416"/>
      <c r="AB126" s="417"/>
      <c r="AC126" s="416">
        <f>'CARGA DE HORAS LABORADAS'!AC41</f>
        <v>-5.0000000001091394E-3</v>
      </c>
      <c r="AD126" s="416"/>
      <c r="AE126" s="416"/>
      <c r="AF126" s="416"/>
      <c r="AG126" s="416"/>
      <c r="AH126" s="417"/>
      <c r="AI126" s="80"/>
      <c r="AJ126" s="80"/>
      <c r="AK126" s="80"/>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0"/>
      <c r="BH126" s="89"/>
      <c r="BI126" s="89"/>
      <c r="BJ126" s="89"/>
      <c r="BK126" s="80"/>
      <c r="BL126" s="80"/>
      <c r="BM126" s="80"/>
      <c r="BN126" s="80"/>
      <c r="BO126" s="80"/>
      <c r="BP126" s="80"/>
      <c r="BQ126" s="80"/>
      <c r="BR126" s="80"/>
      <c r="BS126" s="80"/>
      <c r="BT126" s="80"/>
      <c r="BU126" s="80"/>
      <c r="BV126" s="80"/>
      <c r="BW126" s="80"/>
      <c r="BX126" s="80"/>
      <c r="BY126" s="80"/>
      <c r="BZ126" s="80"/>
      <c r="CA126" s="80"/>
    </row>
    <row r="127" spans="1:79" ht="18" customHeight="1" x14ac:dyDescent="0.25">
      <c r="B127" s="90" t="str">
        <f>'PLAN DE CARGOS'!B42:P42</f>
        <v>Gerente Empresa Social del Estado</v>
      </c>
      <c r="C127" s="91"/>
      <c r="D127" s="91"/>
      <c r="E127" s="91"/>
      <c r="F127" s="91"/>
      <c r="G127" s="91"/>
      <c r="H127" s="91"/>
      <c r="I127" s="91"/>
      <c r="J127" s="91"/>
      <c r="K127" s="91"/>
      <c r="L127" s="91"/>
      <c r="M127" s="91"/>
      <c r="N127" s="91"/>
      <c r="O127" s="92"/>
      <c r="P127" s="413">
        <f>SUMIF($AK$34:$AK$105,"=Gerente Empresa Social del Estado",BC34:BF105)</f>
        <v>12.75</v>
      </c>
      <c r="Q127" s="414"/>
      <c r="R127" s="414"/>
      <c r="S127" s="414"/>
      <c r="T127" s="414"/>
      <c r="U127" s="415"/>
      <c r="V127" s="416">
        <f>'CARGA DE HORAS LABORADAS'!P42</f>
        <v>2112</v>
      </c>
      <c r="W127" s="416"/>
      <c r="X127" s="416"/>
      <c r="Y127" s="416"/>
      <c r="Z127" s="416"/>
      <c r="AA127" s="416"/>
      <c r="AB127" s="417"/>
      <c r="AC127" s="416">
        <f>'CARGA DE HORAS LABORADAS'!AC42</f>
        <v>0</v>
      </c>
      <c r="AD127" s="416"/>
      <c r="AE127" s="416"/>
      <c r="AF127" s="416"/>
      <c r="AG127" s="416"/>
      <c r="AH127" s="417"/>
      <c r="AI127" s="80"/>
      <c r="AJ127" s="80"/>
      <c r="AK127" s="80"/>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0"/>
      <c r="BH127" s="89"/>
      <c r="BI127" s="89"/>
      <c r="BJ127" s="89"/>
      <c r="BK127" s="80"/>
      <c r="BL127" s="80"/>
      <c r="BM127" s="80"/>
      <c r="BN127" s="80"/>
      <c r="BO127" s="80"/>
      <c r="BP127" s="80"/>
      <c r="BQ127" s="80"/>
      <c r="BR127" s="80"/>
      <c r="BS127" s="80"/>
      <c r="BT127" s="80"/>
      <c r="BU127" s="80"/>
      <c r="BV127" s="80"/>
      <c r="BW127" s="80"/>
      <c r="BX127" s="80"/>
      <c r="BY127" s="80"/>
      <c r="BZ127" s="80"/>
      <c r="CA127" s="80"/>
    </row>
    <row r="128" spans="1:79" ht="18" customHeight="1" x14ac:dyDescent="0.25">
      <c r="B128" s="90" t="str">
        <f>'PLAN DE CARGOS'!B43:P43</f>
        <v>Médico General</v>
      </c>
      <c r="C128" s="91"/>
      <c r="D128" s="91"/>
      <c r="E128" s="91"/>
      <c r="F128" s="91"/>
      <c r="G128" s="91"/>
      <c r="H128" s="91"/>
      <c r="I128" s="91"/>
      <c r="J128" s="91"/>
      <c r="K128" s="91"/>
      <c r="L128" s="91"/>
      <c r="M128" s="91"/>
      <c r="N128" s="91"/>
      <c r="O128" s="92"/>
      <c r="P128" s="413">
        <f>SUMIF($AK$34:$AK$105,"=Médico General",BC34:BF105)</f>
        <v>4.75</v>
      </c>
      <c r="Q128" s="414"/>
      <c r="R128" s="414"/>
      <c r="S128" s="414"/>
      <c r="T128" s="414"/>
      <c r="U128" s="415"/>
      <c r="V128" s="416">
        <f>'CARGA DE HORAS LABORADAS'!P43</f>
        <v>19008</v>
      </c>
      <c r="W128" s="416"/>
      <c r="X128" s="416"/>
      <c r="Y128" s="416"/>
      <c r="Z128" s="416"/>
      <c r="AA128" s="416"/>
      <c r="AB128" s="417"/>
      <c r="AC128" s="416">
        <f>'CARGA DE HORAS LABORADAS'!AC43</f>
        <v>-6.0000000012223609E-3</v>
      </c>
      <c r="AD128" s="416"/>
      <c r="AE128" s="416"/>
      <c r="AF128" s="416"/>
      <c r="AG128" s="416"/>
      <c r="AH128" s="417"/>
      <c r="AI128" s="80"/>
      <c r="AJ128" s="80"/>
      <c r="AK128" s="80"/>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0"/>
      <c r="BH128" s="89"/>
      <c r="BI128" s="89"/>
      <c r="BJ128" s="89"/>
      <c r="BK128" s="80"/>
      <c r="BL128" s="80"/>
      <c r="BM128" s="80"/>
      <c r="BN128" s="80"/>
      <c r="BO128" s="80"/>
      <c r="BP128" s="80"/>
      <c r="BQ128" s="80"/>
      <c r="BR128" s="80"/>
      <c r="BS128" s="80"/>
      <c r="BT128" s="80"/>
      <c r="BU128" s="80"/>
      <c r="BV128" s="80"/>
      <c r="BW128" s="80"/>
      <c r="BX128" s="80"/>
      <c r="BY128" s="80"/>
      <c r="BZ128" s="80"/>
      <c r="CA128" s="80"/>
    </row>
    <row r="129" spans="2:79" ht="18" customHeight="1" x14ac:dyDescent="0.25">
      <c r="B129" s="90" t="str">
        <f>'PLAN DE CARGOS'!B44:P44</f>
        <v>Odontóloga</v>
      </c>
      <c r="C129" s="91"/>
      <c r="D129" s="91"/>
      <c r="E129" s="91"/>
      <c r="F129" s="91"/>
      <c r="G129" s="91"/>
      <c r="H129" s="91"/>
      <c r="I129" s="91"/>
      <c r="J129" s="91"/>
      <c r="K129" s="91"/>
      <c r="L129" s="91"/>
      <c r="M129" s="91"/>
      <c r="N129" s="91"/>
      <c r="O129" s="92"/>
      <c r="P129" s="413">
        <f>SUMIF($AK$34:$AK$105,"=Odontóloga",BC34:BF105)</f>
        <v>4.75</v>
      </c>
      <c r="Q129" s="414"/>
      <c r="R129" s="414"/>
      <c r="S129" s="414"/>
      <c r="T129" s="414"/>
      <c r="U129" s="415"/>
      <c r="V129" s="416">
        <f>'CARGA DE HORAS LABORADAS'!P44</f>
        <v>2112</v>
      </c>
      <c r="W129" s="416"/>
      <c r="X129" s="416"/>
      <c r="Y129" s="416"/>
      <c r="Z129" s="416"/>
      <c r="AA129" s="416"/>
      <c r="AB129" s="417"/>
      <c r="AC129" s="416">
        <f>'CARGA DE HORAS LABORADAS'!AC44</f>
        <v>-5.0000000001091394E-3</v>
      </c>
      <c r="AD129" s="416"/>
      <c r="AE129" s="416"/>
      <c r="AF129" s="416"/>
      <c r="AG129" s="416"/>
      <c r="AH129" s="417"/>
      <c r="AI129" s="80"/>
      <c r="AJ129" s="80"/>
      <c r="AK129" s="80"/>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0"/>
      <c r="BH129" s="89"/>
      <c r="BI129" s="89"/>
      <c r="BJ129" s="89"/>
      <c r="BK129" s="80"/>
      <c r="BL129" s="80"/>
      <c r="BM129" s="80"/>
      <c r="BN129" s="80"/>
      <c r="BO129" s="80"/>
      <c r="BP129" s="80"/>
      <c r="BQ129" s="80"/>
      <c r="BR129" s="80"/>
      <c r="BS129" s="80"/>
      <c r="BT129" s="80"/>
      <c r="BU129" s="80"/>
      <c r="BV129" s="80"/>
      <c r="BW129" s="80"/>
      <c r="BX129" s="80"/>
      <c r="BY129" s="80"/>
      <c r="BZ129" s="80"/>
      <c r="CA129" s="80"/>
    </row>
    <row r="130" spans="2:79" ht="18" customHeight="1" x14ac:dyDescent="0.25">
      <c r="B130" s="90" t="str">
        <f>'PLAN DE CARGOS'!B45:P45</f>
        <v>Operario (Mantenimiento)</v>
      </c>
      <c r="C130" s="91"/>
      <c r="D130" s="91"/>
      <c r="E130" s="91"/>
      <c r="F130" s="91"/>
      <c r="G130" s="91"/>
      <c r="H130" s="91"/>
      <c r="I130" s="91"/>
      <c r="J130" s="91"/>
      <c r="K130" s="91"/>
      <c r="L130" s="91"/>
      <c r="M130" s="91"/>
      <c r="N130" s="91"/>
      <c r="O130" s="92"/>
      <c r="P130" s="413">
        <f>SUMIF($AK$34:$AK$105,"=Operario (Mantenimiento)",BC34:BF105)</f>
        <v>0</v>
      </c>
      <c r="Q130" s="414"/>
      <c r="R130" s="414"/>
      <c r="S130" s="414"/>
      <c r="T130" s="414"/>
      <c r="U130" s="415"/>
      <c r="V130" s="416">
        <f>'CARGA DE HORAS LABORADAS'!P45</f>
        <v>2112</v>
      </c>
      <c r="W130" s="416"/>
      <c r="X130" s="416"/>
      <c r="Y130" s="416"/>
      <c r="Z130" s="416"/>
      <c r="AA130" s="416"/>
      <c r="AB130" s="417"/>
      <c r="AC130" s="416">
        <f>'CARGA DE HORAS LABORADAS'!AC45</f>
        <v>0</v>
      </c>
      <c r="AD130" s="416"/>
      <c r="AE130" s="416"/>
      <c r="AF130" s="416"/>
      <c r="AG130" s="416"/>
      <c r="AH130" s="417"/>
      <c r="AI130" s="80"/>
      <c r="AJ130" s="80"/>
      <c r="AK130" s="80"/>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0"/>
      <c r="BH130" s="89"/>
      <c r="BI130" s="89"/>
      <c r="BJ130" s="89"/>
      <c r="BK130" s="80"/>
      <c r="BL130" s="80"/>
      <c r="BM130" s="80"/>
      <c r="BN130" s="80"/>
      <c r="BO130" s="80"/>
      <c r="BP130" s="80"/>
      <c r="BQ130" s="80"/>
      <c r="BR130" s="80"/>
      <c r="BS130" s="80"/>
      <c r="BT130" s="80"/>
      <c r="BU130" s="80"/>
      <c r="BV130" s="80"/>
      <c r="BW130" s="80"/>
      <c r="BX130" s="80"/>
      <c r="BY130" s="80"/>
      <c r="BZ130" s="80"/>
      <c r="CA130" s="80"/>
    </row>
    <row r="131" spans="2:79" ht="18" customHeight="1" x14ac:dyDescent="0.25">
      <c r="B131" s="90" t="str">
        <f>'PLAN DE CARGOS'!B46:P46</f>
        <v>Profesional Universitario Área Salud (Bacterióloga)</v>
      </c>
      <c r="C131" s="91"/>
      <c r="D131" s="91"/>
      <c r="E131" s="91"/>
      <c r="F131" s="91"/>
      <c r="G131" s="91"/>
      <c r="H131" s="91"/>
      <c r="I131" s="91"/>
      <c r="J131" s="91"/>
      <c r="K131" s="91"/>
      <c r="L131" s="91"/>
      <c r="M131" s="91"/>
      <c r="N131" s="91"/>
      <c r="O131" s="92"/>
      <c r="P131" s="413">
        <f>SUMIF($AK$34:$AK$105,"=Profesional Universitario Área Salud (Bacterióloga)",BC34:BF105)</f>
        <v>4.75</v>
      </c>
      <c r="Q131" s="414"/>
      <c r="R131" s="414"/>
      <c r="S131" s="414"/>
      <c r="T131" s="414"/>
      <c r="U131" s="415"/>
      <c r="V131" s="416">
        <f>'CARGA DE HORAS LABORADAS'!P46</f>
        <v>2112</v>
      </c>
      <c r="W131" s="416"/>
      <c r="X131" s="416"/>
      <c r="Y131" s="416"/>
      <c r="Z131" s="416"/>
      <c r="AA131" s="416"/>
      <c r="AB131" s="417"/>
      <c r="AC131" s="416">
        <f>'CARGA DE HORAS LABORADAS'!AC46</f>
        <v>0</v>
      </c>
      <c r="AD131" s="416"/>
      <c r="AE131" s="416"/>
      <c r="AF131" s="416"/>
      <c r="AG131" s="416"/>
      <c r="AH131" s="417"/>
      <c r="AI131" s="80"/>
      <c r="AJ131" s="80"/>
      <c r="AK131" s="80"/>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0"/>
      <c r="BH131" s="89"/>
      <c r="BI131" s="89"/>
      <c r="BJ131" s="89"/>
      <c r="BK131" s="80"/>
      <c r="BL131" s="80"/>
      <c r="BM131" s="80"/>
      <c r="BN131" s="80"/>
      <c r="BO131" s="80"/>
      <c r="BP131" s="80"/>
      <c r="BQ131" s="80"/>
      <c r="BR131" s="80"/>
      <c r="BS131" s="80"/>
      <c r="BT131" s="80"/>
      <c r="BU131" s="80"/>
      <c r="BV131" s="80"/>
      <c r="BW131" s="80"/>
      <c r="BX131" s="80"/>
      <c r="BY131" s="80"/>
      <c r="BZ131" s="80"/>
      <c r="CA131" s="80"/>
    </row>
    <row r="132" spans="2:79" ht="18" customHeight="1" x14ac:dyDescent="0.25">
      <c r="B132" s="90" t="str">
        <f>'PLAN DE CARGOS'!B47:P47</f>
        <v>Representante ASOUS en la Junta Directiva</v>
      </c>
      <c r="C132" s="91"/>
      <c r="D132" s="91"/>
      <c r="E132" s="91"/>
      <c r="F132" s="91"/>
      <c r="G132" s="91"/>
      <c r="H132" s="91"/>
      <c r="I132" s="91"/>
      <c r="J132" s="91"/>
      <c r="K132" s="91"/>
      <c r="L132" s="91"/>
      <c r="M132" s="91"/>
      <c r="N132" s="91"/>
      <c r="O132" s="92"/>
      <c r="P132" s="413">
        <f>SUMIF($AK$34:$AK$105,"=Representante ASOUS en la Junta Directiva",BC34:BF105)</f>
        <v>0</v>
      </c>
      <c r="Q132" s="414"/>
      <c r="R132" s="414"/>
      <c r="S132" s="414"/>
      <c r="T132" s="414"/>
      <c r="U132" s="415"/>
      <c r="V132" s="416">
        <f>'CARGA DE HORAS LABORADAS'!P47</f>
        <v>30</v>
      </c>
      <c r="W132" s="416"/>
      <c r="X132" s="416"/>
      <c r="Y132" s="416"/>
      <c r="Z132" s="416"/>
      <c r="AA132" s="416"/>
      <c r="AB132" s="417"/>
      <c r="AC132" s="416">
        <f>'CARGA DE HORAS LABORADAS'!AC47</f>
        <v>-4.75</v>
      </c>
      <c r="AD132" s="416"/>
      <c r="AE132" s="416"/>
      <c r="AF132" s="416"/>
      <c r="AG132" s="416"/>
      <c r="AH132" s="417"/>
      <c r="AI132" s="80"/>
      <c r="AJ132" s="80"/>
      <c r="AK132" s="80"/>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0"/>
      <c r="BH132" s="89"/>
      <c r="BI132" s="89"/>
      <c r="BJ132" s="89"/>
      <c r="BK132" s="80"/>
      <c r="BL132" s="80"/>
      <c r="BM132" s="80"/>
      <c r="BN132" s="80"/>
      <c r="BO132" s="80"/>
      <c r="BP132" s="80"/>
      <c r="BQ132" s="80"/>
      <c r="BR132" s="80"/>
      <c r="BS132" s="80"/>
      <c r="BT132" s="80"/>
      <c r="BU132" s="80"/>
      <c r="BV132" s="80"/>
      <c r="BW132" s="80"/>
      <c r="BX132" s="80"/>
      <c r="BY132" s="80"/>
      <c r="BZ132" s="80"/>
      <c r="CA132" s="80"/>
    </row>
    <row r="133" spans="2:79" ht="18" customHeight="1" x14ac:dyDescent="0.25">
      <c r="B133" s="90" t="str">
        <f>'PLAN DE CARGOS'!B48:P48</f>
        <v>Secretaria</v>
      </c>
      <c r="C133" s="91"/>
      <c r="D133" s="91"/>
      <c r="E133" s="91"/>
      <c r="F133" s="91"/>
      <c r="G133" s="91"/>
      <c r="H133" s="91"/>
      <c r="I133" s="91"/>
      <c r="J133" s="91"/>
      <c r="K133" s="91"/>
      <c r="L133" s="91"/>
      <c r="M133" s="91"/>
      <c r="N133" s="91"/>
      <c r="O133" s="92"/>
      <c r="P133" s="413">
        <f>SUMIF($AK$34:$AK$105,"=Secretaria",BC34:BF105)</f>
        <v>4.75</v>
      </c>
      <c r="Q133" s="414"/>
      <c r="R133" s="414"/>
      <c r="S133" s="414"/>
      <c r="T133" s="414"/>
      <c r="U133" s="415"/>
      <c r="V133" s="416">
        <f>'CARGA DE HORAS LABORADAS'!P48</f>
        <v>2112</v>
      </c>
      <c r="W133" s="416"/>
      <c r="X133" s="416"/>
      <c r="Y133" s="416"/>
      <c r="Z133" s="416"/>
      <c r="AA133" s="416"/>
      <c r="AB133" s="417"/>
      <c r="AC133" s="416">
        <f>'CARGA DE HORAS LABORADAS'!AC48</f>
        <v>0</v>
      </c>
      <c r="AD133" s="416"/>
      <c r="AE133" s="416"/>
      <c r="AF133" s="416"/>
      <c r="AG133" s="416"/>
      <c r="AH133" s="417"/>
      <c r="AI133" s="80"/>
      <c r="AJ133" s="80"/>
      <c r="AK133" s="80"/>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0"/>
      <c r="BH133" s="89"/>
      <c r="BI133" s="89"/>
      <c r="BJ133" s="89"/>
      <c r="BK133" s="80"/>
      <c r="BL133" s="80"/>
      <c r="BM133" s="80"/>
      <c r="BN133" s="80"/>
      <c r="BO133" s="80"/>
      <c r="BP133" s="80"/>
      <c r="BQ133" s="80"/>
      <c r="BR133" s="80"/>
      <c r="BS133" s="80"/>
      <c r="BT133" s="80"/>
      <c r="BU133" s="80"/>
      <c r="BV133" s="80"/>
      <c r="BW133" s="80"/>
      <c r="BX133" s="80"/>
      <c r="BY133" s="80"/>
      <c r="BZ133" s="80"/>
      <c r="CA133" s="80"/>
    </row>
    <row r="134" spans="2:79" ht="18" customHeight="1" x14ac:dyDescent="0.25">
      <c r="B134" s="90" t="str">
        <f>'PLAN DE CARGOS'!B49:P49</f>
        <v>Subgerente Administrativa</v>
      </c>
      <c r="C134" s="91"/>
      <c r="D134" s="91"/>
      <c r="E134" s="91"/>
      <c r="F134" s="91"/>
      <c r="G134" s="91"/>
      <c r="H134" s="91"/>
      <c r="I134" s="91"/>
      <c r="J134" s="91"/>
      <c r="K134" s="91"/>
      <c r="L134" s="91"/>
      <c r="M134" s="91"/>
      <c r="N134" s="91"/>
      <c r="O134" s="92"/>
      <c r="P134" s="413">
        <f>SUMIF($AK$34:$AK$105,"=Subgerente Administrativa",BC34:BF105)</f>
        <v>4.75</v>
      </c>
      <c r="Q134" s="414"/>
      <c r="R134" s="414"/>
      <c r="S134" s="414"/>
      <c r="T134" s="414"/>
      <c r="U134" s="415"/>
      <c r="V134" s="416">
        <f>'CARGA DE HORAS LABORADAS'!P49</f>
        <v>2112</v>
      </c>
      <c r="W134" s="416"/>
      <c r="X134" s="416"/>
      <c r="Y134" s="416"/>
      <c r="Z134" s="416"/>
      <c r="AA134" s="416"/>
      <c r="AB134" s="417"/>
      <c r="AC134" s="416">
        <f>'CARGA DE HORAS LABORADAS'!AC49</f>
        <v>-5.0000000001091394E-3</v>
      </c>
      <c r="AD134" s="416"/>
      <c r="AE134" s="416"/>
      <c r="AF134" s="416"/>
      <c r="AG134" s="416"/>
      <c r="AH134" s="417"/>
      <c r="AI134" s="80"/>
      <c r="AJ134" s="80"/>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2:79" ht="18" customHeight="1" x14ac:dyDescent="0.25">
      <c r="B135" s="90" t="str">
        <f>'PLAN DE CARGOS'!B50:P50</f>
        <v>Subgerente Atención al Usuario</v>
      </c>
      <c r="C135" s="91"/>
      <c r="D135" s="91"/>
      <c r="E135" s="91"/>
      <c r="F135" s="91"/>
      <c r="G135" s="91"/>
      <c r="H135" s="91"/>
      <c r="I135" s="91"/>
      <c r="J135" s="91"/>
      <c r="K135" s="91"/>
      <c r="L135" s="91"/>
      <c r="M135" s="91"/>
      <c r="N135" s="91"/>
      <c r="O135" s="92"/>
      <c r="P135" s="413">
        <f>SUMIF($AK$34:$AK$105,"=Subgerente Atención al Usuario",BC34:BF105)</f>
        <v>4.75</v>
      </c>
      <c r="Q135" s="414"/>
      <c r="R135" s="414"/>
      <c r="S135" s="414"/>
      <c r="T135" s="414"/>
      <c r="U135" s="415"/>
      <c r="V135" s="416">
        <f>'CARGA DE HORAS LABORADAS'!P50</f>
        <v>2112</v>
      </c>
      <c r="W135" s="416"/>
      <c r="X135" s="416"/>
      <c r="Y135" s="416"/>
      <c r="Z135" s="416"/>
      <c r="AA135" s="416"/>
      <c r="AB135" s="417"/>
      <c r="AC135" s="416">
        <f>'CARGA DE HORAS LABORADAS'!AC50</f>
        <v>-5.0000000001091394E-3</v>
      </c>
      <c r="AD135" s="416"/>
      <c r="AE135" s="416"/>
      <c r="AF135" s="416"/>
      <c r="AG135" s="416"/>
      <c r="AH135" s="417"/>
      <c r="AI135" s="80"/>
      <c r="AJ135" s="80"/>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2:79" ht="18" customHeight="1" x14ac:dyDescent="0.25">
      <c r="B136" s="90" t="str">
        <f>'PLAN DE CARGOS'!B51:P51</f>
        <v>Técnico Área Salud (Farmacia)</v>
      </c>
      <c r="C136" s="91"/>
      <c r="D136" s="91"/>
      <c r="E136" s="91"/>
      <c r="F136" s="91"/>
      <c r="G136" s="91"/>
      <c r="H136" s="91"/>
      <c r="I136" s="91"/>
      <c r="J136" s="91"/>
      <c r="K136" s="91"/>
      <c r="L136" s="91"/>
      <c r="M136" s="91"/>
      <c r="N136" s="91"/>
      <c r="O136" s="92"/>
      <c r="P136" s="413">
        <f>SUMIF($AK$34:$AK$105,"=Técnico Área Salud (Farmacia)",BC34:BF105)</f>
        <v>4.75</v>
      </c>
      <c r="Q136" s="414"/>
      <c r="R136" s="414"/>
      <c r="S136" s="414"/>
      <c r="T136" s="414"/>
      <c r="U136" s="415"/>
      <c r="V136" s="416">
        <f>'CARGA DE HORAS LABORADAS'!P51</f>
        <v>2112</v>
      </c>
      <c r="W136" s="416"/>
      <c r="X136" s="416"/>
      <c r="Y136" s="416"/>
      <c r="Z136" s="416"/>
      <c r="AA136" s="416"/>
      <c r="AB136" s="417"/>
      <c r="AC136" s="416">
        <f>'CARGA DE HORAS LABORADAS'!AC51</f>
        <v>-5.0000000001091394E-3</v>
      </c>
      <c r="AD136" s="416"/>
      <c r="AE136" s="416"/>
      <c r="AF136" s="416"/>
      <c r="AG136" s="416"/>
      <c r="AH136" s="417"/>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2:79" ht="18" customHeight="1" x14ac:dyDescent="0.25">
      <c r="B137" s="90" t="str">
        <f>'PLAN DE CARGOS'!B52:P52</f>
        <v>Técnico Área Salud (Rayos X)</v>
      </c>
      <c r="C137" s="91"/>
      <c r="D137" s="91"/>
      <c r="E137" s="91"/>
      <c r="F137" s="91"/>
      <c r="G137" s="91"/>
      <c r="H137" s="91"/>
      <c r="I137" s="91"/>
      <c r="J137" s="91"/>
      <c r="K137" s="91"/>
      <c r="L137" s="91"/>
      <c r="M137" s="91"/>
      <c r="N137" s="91"/>
      <c r="O137" s="92"/>
      <c r="P137" s="413">
        <f>SUMIF($AK$34:$AK$105,"=Técnico Área Salud (Rayos X)",BC34:BF105)</f>
        <v>0</v>
      </c>
      <c r="Q137" s="414"/>
      <c r="R137" s="414"/>
      <c r="S137" s="414"/>
      <c r="T137" s="414"/>
      <c r="U137" s="415"/>
      <c r="V137" s="416">
        <f>'CARGA DE HORAS LABORADAS'!P52</f>
        <v>2112</v>
      </c>
      <c r="W137" s="416"/>
      <c r="X137" s="416"/>
      <c r="Y137" s="416"/>
      <c r="Z137" s="416"/>
      <c r="AA137" s="416"/>
      <c r="AB137" s="417"/>
      <c r="AC137" s="416">
        <f>'CARGA DE HORAS LABORADAS'!AC52</f>
        <v>0</v>
      </c>
      <c r="AD137" s="416"/>
      <c r="AE137" s="416"/>
      <c r="AF137" s="416"/>
      <c r="AG137" s="416"/>
      <c r="AH137" s="417"/>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2:79" ht="18" customHeight="1" thickBot="1" x14ac:dyDescent="0.3">
      <c r="B138" s="93" t="str">
        <f>'PLAN DE CARGOS'!B53:P53</f>
        <v>Técnico Área Salud (Vacunador)</v>
      </c>
      <c r="C138" s="94"/>
      <c r="D138" s="94"/>
      <c r="E138" s="94"/>
      <c r="F138" s="94"/>
      <c r="G138" s="94"/>
      <c r="H138" s="94"/>
      <c r="I138" s="94"/>
      <c r="J138" s="94"/>
      <c r="K138" s="94"/>
      <c r="L138" s="94"/>
      <c r="M138" s="94"/>
      <c r="N138" s="94"/>
      <c r="O138" s="95"/>
      <c r="P138" s="426">
        <f>SUMIF($AK$34:$AK$105,"=Técnico Área salud (Vacunador)",BC34:BF105)</f>
        <v>0</v>
      </c>
      <c r="Q138" s="427"/>
      <c r="R138" s="427"/>
      <c r="S138" s="427"/>
      <c r="T138" s="427"/>
      <c r="U138" s="428"/>
      <c r="V138" s="429">
        <f>'CARGA DE HORAS LABORADAS'!P53</f>
        <v>2112</v>
      </c>
      <c r="W138" s="429"/>
      <c r="X138" s="429"/>
      <c r="Y138" s="429"/>
      <c r="Z138" s="429"/>
      <c r="AA138" s="429"/>
      <c r="AB138" s="430"/>
      <c r="AC138" s="429">
        <f>'CARGA DE HORAS LABORADAS'!AC53</f>
        <v>0</v>
      </c>
      <c r="AD138" s="429"/>
      <c r="AE138" s="429"/>
      <c r="AF138" s="429"/>
      <c r="AG138" s="429"/>
      <c r="AH138" s="430"/>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2:79" ht="18" customHeight="1" x14ac:dyDescent="0.25">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1"/>
      <c r="BH139" s="81"/>
      <c r="BI139" s="81"/>
      <c r="BJ139" s="81"/>
      <c r="BK139" s="80"/>
      <c r="BL139" s="80"/>
      <c r="BM139" s="80"/>
      <c r="BN139" s="80"/>
      <c r="BO139" s="80"/>
      <c r="BP139" s="80"/>
      <c r="BQ139" s="80"/>
      <c r="BR139" s="80"/>
      <c r="BS139" s="80"/>
      <c r="BT139" s="80"/>
      <c r="BU139" s="80"/>
      <c r="BV139" s="80"/>
      <c r="BW139" s="80"/>
      <c r="BX139" s="80"/>
      <c r="BY139" s="80"/>
      <c r="BZ139" s="80"/>
      <c r="CA139" s="80"/>
    </row>
    <row r="140" spans="2:79" ht="18" customHeight="1" x14ac:dyDescent="0.25">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1"/>
      <c r="BH140" s="81"/>
      <c r="BI140" s="81"/>
      <c r="BJ140" s="81"/>
      <c r="BK140" s="80"/>
      <c r="BL140" s="80"/>
      <c r="BM140" s="80"/>
      <c r="BN140" s="80"/>
      <c r="BO140" s="80"/>
      <c r="BP140" s="80"/>
      <c r="BQ140" s="80"/>
      <c r="BR140" s="80"/>
      <c r="BS140" s="80"/>
      <c r="BT140" s="80"/>
      <c r="BU140" s="80"/>
      <c r="BV140" s="80"/>
      <c r="BW140" s="80"/>
      <c r="BX140" s="80"/>
      <c r="BY140" s="80"/>
      <c r="BZ140" s="80"/>
      <c r="CA140" s="80"/>
    </row>
    <row r="141" spans="2:79" ht="18" customHeight="1" x14ac:dyDescent="0.25">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1"/>
      <c r="BH141" s="81"/>
      <c r="BI141" s="81"/>
      <c r="BJ141" s="81"/>
      <c r="BK141" s="80"/>
      <c r="BL141" s="80"/>
      <c r="BM141" s="80"/>
      <c r="BN141" s="80"/>
      <c r="BO141" s="80"/>
      <c r="BP141" s="80"/>
      <c r="BQ141" s="80"/>
      <c r="BR141" s="80"/>
      <c r="BS141" s="80"/>
      <c r="BT141" s="80"/>
      <c r="BU141" s="80"/>
      <c r="BV141" s="80"/>
      <c r="BW141" s="80"/>
      <c r="BX141" s="80"/>
      <c r="BY141" s="80"/>
      <c r="BZ141" s="80"/>
      <c r="CA141" s="80"/>
    </row>
    <row r="142" spans="2:79" ht="18" customHeight="1" x14ac:dyDescent="0.25">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1"/>
      <c r="BH142" s="81"/>
      <c r="BI142" s="81"/>
      <c r="BJ142" s="81"/>
      <c r="BK142" s="80"/>
      <c r="BL142" s="80"/>
      <c r="BM142" s="80"/>
      <c r="BN142" s="80"/>
      <c r="BO142" s="80"/>
      <c r="BP142" s="80"/>
      <c r="BQ142" s="80"/>
      <c r="BR142" s="80"/>
      <c r="BS142" s="80"/>
      <c r="BT142" s="80"/>
      <c r="BU142" s="80"/>
      <c r="BV142" s="80"/>
      <c r="BW142" s="80"/>
      <c r="BX142" s="80"/>
      <c r="BY142" s="80"/>
      <c r="BZ142" s="80"/>
      <c r="CA142" s="80"/>
    </row>
    <row r="143" spans="2:79" ht="18" customHeight="1" x14ac:dyDescent="0.25">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1"/>
      <c r="BH143" s="81"/>
      <c r="BI143" s="81"/>
      <c r="BJ143" s="81"/>
      <c r="BK143" s="80"/>
      <c r="BL143" s="80"/>
      <c r="BM143" s="80"/>
      <c r="BN143" s="80"/>
      <c r="BO143" s="80"/>
      <c r="BP143" s="80"/>
      <c r="BQ143" s="80"/>
      <c r="BR143" s="80"/>
      <c r="BS143" s="80"/>
      <c r="BT143" s="80"/>
      <c r="BU143" s="80"/>
      <c r="BV143" s="80"/>
      <c r="BW143" s="80"/>
      <c r="BX143" s="80"/>
      <c r="BY143" s="80"/>
      <c r="BZ143" s="80"/>
      <c r="CA143" s="80"/>
    </row>
    <row r="144" spans="2:79" ht="18" customHeight="1" x14ac:dyDescent="0.25">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1"/>
      <c r="BH144" s="81"/>
      <c r="BI144" s="81"/>
      <c r="BJ144" s="81"/>
      <c r="BK144" s="80"/>
      <c r="BL144" s="80"/>
      <c r="BM144" s="80"/>
      <c r="BN144" s="80"/>
      <c r="BO144" s="80"/>
      <c r="BP144" s="80"/>
      <c r="BQ144" s="80"/>
      <c r="BR144" s="80"/>
      <c r="BS144" s="80"/>
      <c r="BT144" s="80"/>
      <c r="BU144" s="80"/>
      <c r="BV144" s="80"/>
      <c r="BW144" s="80"/>
      <c r="BX144" s="80"/>
      <c r="BY144" s="80"/>
      <c r="BZ144" s="80"/>
      <c r="CA144" s="80"/>
    </row>
    <row r="145" spans="35:79" ht="18" customHeight="1" x14ac:dyDescent="0.25">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1"/>
      <c r="BH145" s="81"/>
      <c r="BI145" s="81"/>
      <c r="BJ145" s="81"/>
      <c r="BK145" s="80"/>
      <c r="BL145" s="80"/>
      <c r="BM145" s="80"/>
      <c r="BN145" s="80"/>
      <c r="BO145" s="80"/>
      <c r="BP145" s="80"/>
      <c r="BQ145" s="80"/>
      <c r="BR145" s="80"/>
      <c r="BS145" s="80"/>
      <c r="BT145" s="80"/>
      <c r="BU145" s="80"/>
      <c r="BV145" s="80"/>
      <c r="BW145" s="80"/>
      <c r="BX145" s="80"/>
      <c r="BY145" s="80"/>
      <c r="BZ145" s="80"/>
      <c r="CA145" s="80"/>
    </row>
    <row r="146" spans="35:79" ht="18" customHeight="1" x14ac:dyDescent="0.25">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1"/>
      <c r="BH146" s="81"/>
      <c r="BI146" s="81"/>
      <c r="BJ146" s="81"/>
      <c r="BK146" s="80"/>
      <c r="BL146" s="80"/>
      <c r="BM146" s="80"/>
      <c r="BN146" s="80"/>
      <c r="BO146" s="80"/>
      <c r="BP146" s="80"/>
      <c r="BQ146" s="80"/>
      <c r="BR146" s="80"/>
      <c r="BS146" s="80"/>
      <c r="BT146" s="80"/>
      <c r="BU146" s="80"/>
      <c r="BV146" s="80"/>
      <c r="BW146" s="80"/>
      <c r="BX146" s="80"/>
      <c r="BY146" s="80"/>
      <c r="BZ146" s="80"/>
      <c r="CA146" s="80"/>
    </row>
    <row r="147" spans="35:79" ht="18" customHeight="1" x14ac:dyDescent="0.25">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1"/>
      <c r="BH147" s="81"/>
      <c r="BI147" s="81"/>
      <c r="BJ147" s="81"/>
      <c r="BK147" s="80"/>
      <c r="BL147" s="80"/>
      <c r="BM147" s="80"/>
      <c r="BN147" s="80"/>
      <c r="BO147" s="80"/>
      <c r="BP147" s="80"/>
      <c r="BQ147" s="80"/>
      <c r="BR147" s="80"/>
      <c r="BS147" s="80"/>
      <c r="BT147" s="80"/>
      <c r="BU147" s="80"/>
      <c r="BV147" s="80"/>
      <c r="BW147" s="80"/>
      <c r="BX147" s="80"/>
      <c r="BY147" s="80"/>
      <c r="BZ147" s="80"/>
      <c r="CA147" s="80"/>
    </row>
    <row r="148" spans="35:79" ht="18" customHeight="1" x14ac:dyDescent="0.25">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1"/>
      <c r="BH148" s="81"/>
      <c r="BI148" s="81"/>
      <c r="BJ148" s="81"/>
      <c r="BK148" s="80"/>
      <c r="BL148" s="80"/>
      <c r="BM148" s="80"/>
      <c r="BN148" s="80"/>
      <c r="BO148" s="80"/>
      <c r="BP148" s="80"/>
      <c r="BQ148" s="80"/>
      <c r="BR148" s="80"/>
      <c r="BS148" s="80"/>
      <c r="BT148" s="80"/>
      <c r="BU148" s="80"/>
      <c r="BV148" s="80"/>
      <c r="BW148" s="80"/>
      <c r="BX148" s="80"/>
      <c r="BY148" s="80"/>
      <c r="BZ148" s="80"/>
      <c r="CA148" s="80"/>
    </row>
    <row r="149" spans="35:79" ht="18" customHeight="1" x14ac:dyDescent="0.25">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1"/>
      <c r="BH149" s="81"/>
      <c r="BI149" s="81"/>
      <c r="BJ149" s="81"/>
      <c r="BK149" s="80"/>
      <c r="BL149" s="80"/>
      <c r="BM149" s="80"/>
      <c r="BN149" s="80"/>
      <c r="BO149" s="80"/>
      <c r="BP149" s="80"/>
      <c r="BQ149" s="80"/>
      <c r="BR149" s="80"/>
      <c r="BS149" s="80"/>
      <c r="BT149" s="80"/>
      <c r="BU149" s="80"/>
      <c r="BV149" s="80"/>
      <c r="BW149" s="80"/>
      <c r="BX149" s="80"/>
      <c r="BY149" s="80"/>
      <c r="BZ149" s="80"/>
      <c r="CA149" s="80"/>
    </row>
    <row r="150" spans="35:79" ht="18" customHeight="1" x14ac:dyDescent="0.25">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1"/>
      <c r="BH150" s="81"/>
      <c r="BI150" s="81"/>
      <c r="BJ150" s="81"/>
      <c r="BK150" s="80"/>
      <c r="BL150" s="80"/>
      <c r="BM150" s="80"/>
      <c r="BN150" s="80"/>
      <c r="BO150" s="80"/>
      <c r="BP150" s="80"/>
      <c r="BQ150" s="80"/>
      <c r="BR150" s="80"/>
      <c r="BS150" s="80"/>
      <c r="BT150" s="80"/>
      <c r="BU150" s="80"/>
      <c r="BV150" s="80"/>
      <c r="BW150" s="80"/>
      <c r="BX150" s="80"/>
      <c r="BY150" s="80"/>
      <c r="BZ150" s="80"/>
      <c r="CA150" s="80"/>
    </row>
    <row r="151" spans="35:79" ht="18" customHeight="1" x14ac:dyDescent="0.25">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1"/>
      <c r="BH151" s="81"/>
      <c r="BI151" s="81"/>
      <c r="BJ151" s="81"/>
      <c r="BK151" s="80"/>
      <c r="BL151" s="80"/>
      <c r="BM151" s="80"/>
      <c r="BN151" s="80"/>
      <c r="BO151" s="80"/>
      <c r="BP151" s="80"/>
      <c r="BQ151" s="80"/>
      <c r="BR151" s="80"/>
      <c r="BS151" s="80"/>
      <c r="BT151" s="80"/>
      <c r="BU151" s="80"/>
      <c r="BV151" s="80"/>
      <c r="BW151" s="80"/>
      <c r="BX151" s="80"/>
      <c r="BY151" s="80"/>
      <c r="BZ151" s="80"/>
      <c r="CA151" s="80"/>
    </row>
    <row r="152" spans="35:79" ht="18" customHeight="1" x14ac:dyDescent="0.25">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1"/>
      <c r="BH152" s="81"/>
      <c r="BI152" s="81"/>
      <c r="BJ152" s="81"/>
      <c r="BK152" s="80"/>
      <c r="BL152" s="80"/>
      <c r="BM152" s="80"/>
      <c r="BN152" s="80"/>
      <c r="BO152" s="80"/>
      <c r="BP152" s="80"/>
      <c r="BQ152" s="80"/>
      <c r="BR152" s="80"/>
      <c r="BS152" s="80"/>
      <c r="BT152" s="80"/>
      <c r="BU152" s="80"/>
      <c r="BV152" s="80"/>
      <c r="BW152" s="80"/>
      <c r="BX152" s="80"/>
      <c r="BY152" s="80"/>
      <c r="BZ152" s="80"/>
      <c r="CA152" s="80"/>
    </row>
  </sheetData>
  <mergeCells count="486">
    <mergeCell ref="P138:U138"/>
    <mergeCell ref="V138:AB138"/>
    <mergeCell ref="AC138:AH138"/>
    <mergeCell ref="P136:U136"/>
    <mergeCell ref="V136:AB136"/>
    <mergeCell ref="AC136:AH136"/>
    <mergeCell ref="P137:U137"/>
    <mergeCell ref="V137:AB137"/>
    <mergeCell ref="AC137:AH137"/>
    <mergeCell ref="P134:U134"/>
    <mergeCell ref="V134:AB134"/>
    <mergeCell ref="AC134:AH134"/>
    <mergeCell ref="P135:U135"/>
    <mergeCell ref="V135:AB135"/>
    <mergeCell ref="AC135:AH135"/>
    <mergeCell ref="P132:U132"/>
    <mergeCell ref="V132:AB132"/>
    <mergeCell ref="AC132:AH132"/>
    <mergeCell ref="P133:U133"/>
    <mergeCell ref="V133:AB133"/>
    <mergeCell ref="AC133:AH133"/>
    <mergeCell ref="P130:U130"/>
    <mergeCell ref="V130:AB130"/>
    <mergeCell ref="AC130:AH130"/>
    <mergeCell ref="P131:U131"/>
    <mergeCell ref="V131:AB131"/>
    <mergeCell ref="AC131:AH131"/>
    <mergeCell ref="P128:U128"/>
    <mergeCell ref="V128:AB128"/>
    <mergeCell ref="AC128:AH128"/>
    <mergeCell ref="P129:U129"/>
    <mergeCell ref="V129:AB129"/>
    <mergeCell ref="AC129:AH129"/>
    <mergeCell ref="P126:U126"/>
    <mergeCell ref="V126:AB126"/>
    <mergeCell ref="AC126:AH126"/>
    <mergeCell ref="P127:U127"/>
    <mergeCell ref="V127:AB127"/>
    <mergeCell ref="AC127:AH127"/>
    <mergeCell ref="P124:U124"/>
    <mergeCell ref="V124:AB124"/>
    <mergeCell ref="AC124:AH124"/>
    <mergeCell ref="P125:U125"/>
    <mergeCell ref="V125:AB125"/>
    <mergeCell ref="AC125:AH125"/>
    <mergeCell ref="P122:U122"/>
    <mergeCell ref="V122:AB122"/>
    <mergeCell ref="AC122:AH122"/>
    <mergeCell ref="P123:U123"/>
    <mergeCell ref="V123:AB123"/>
    <mergeCell ref="AC123:AH123"/>
    <mergeCell ref="P120:U120"/>
    <mergeCell ref="V120:AB120"/>
    <mergeCell ref="AC120:AH120"/>
    <mergeCell ref="P121:U121"/>
    <mergeCell ref="V121:AB121"/>
    <mergeCell ref="AC121:AH121"/>
    <mergeCell ref="P118:U118"/>
    <mergeCell ref="V118:AB118"/>
    <mergeCell ref="AC118:AH118"/>
    <mergeCell ref="P119:U119"/>
    <mergeCell ref="V119:AB119"/>
    <mergeCell ref="AC119:AH119"/>
    <mergeCell ref="P116:U116"/>
    <mergeCell ref="V116:AB116"/>
    <mergeCell ref="AC116:AH116"/>
    <mergeCell ref="P117:U117"/>
    <mergeCell ref="V117:AB117"/>
    <mergeCell ref="AC117:AH117"/>
    <mergeCell ref="P114:U114"/>
    <mergeCell ref="V114:AB114"/>
    <mergeCell ref="AC114:AH114"/>
    <mergeCell ref="P115:U115"/>
    <mergeCell ref="V115:AB115"/>
    <mergeCell ref="AC115:AH115"/>
    <mergeCell ref="P112:U112"/>
    <mergeCell ref="V112:AB112"/>
    <mergeCell ref="AC112:AH112"/>
    <mergeCell ref="P113:U113"/>
    <mergeCell ref="V113:AB113"/>
    <mergeCell ref="AC113:AH113"/>
    <mergeCell ref="P110:U110"/>
    <mergeCell ref="V110:AB110"/>
    <mergeCell ref="AC110:AH110"/>
    <mergeCell ref="P111:U111"/>
    <mergeCell ref="V111:AB111"/>
    <mergeCell ref="AC111:AH111"/>
    <mergeCell ref="B108:O108"/>
    <mergeCell ref="P108:U108"/>
    <mergeCell ref="V108:AB108"/>
    <mergeCell ref="AC108:AH108"/>
    <mergeCell ref="P109:U109"/>
    <mergeCell ref="V109:AB109"/>
    <mergeCell ref="AC109:AH109"/>
    <mergeCell ref="B107:AH107"/>
    <mergeCell ref="B105:AJ105"/>
    <mergeCell ref="AK105:BJ105"/>
    <mergeCell ref="BK105:BP105"/>
    <mergeCell ref="BQ105:CC105"/>
    <mergeCell ref="CD105:CI105"/>
    <mergeCell ref="AK104:AX104"/>
    <mergeCell ref="AY104:BB104"/>
    <mergeCell ref="BC104:BF104"/>
    <mergeCell ref="BG104:BJ104"/>
    <mergeCell ref="BK104:BP104"/>
    <mergeCell ref="BQ94:BW104"/>
    <mergeCell ref="BX94:CC104"/>
    <mergeCell ref="CD94:CI104"/>
    <mergeCell ref="B94:Y104"/>
    <mergeCell ref="Z94:AD104"/>
    <mergeCell ref="AE94:AJ104"/>
    <mergeCell ref="AK102:AX102"/>
    <mergeCell ref="AY102:BB102"/>
    <mergeCell ref="BC102:BF102"/>
    <mergeCell ref="BG102:BJ102"/>
    <mergeCell ref="BK102:BP102"/>
    <mergeCell ref="AK103:AX103"/>
    <mergeCell ref="AY103:BB103"/>
    <mergeCell ref="BC103:BF103"/>
    <mergeCell ref="BG103:BJ103"/>
    <mergeCell ref="BK103:BP103"/>
    <mergeCell ref="AK100:AX100"/>
    <mergeCell ref="AY100:BB100"/>
    <mergeCell ref="BC100:BF100"/>
    <mergeCell ref="BG100:BJ100"/>
    <mergeCell ref="BK100:BP100"/>
    <mergeCell ref="AK101:AX101"/>
    <mergeCell ref="AY101:BB101"/>
    <mergeCell ref="BC101:BF101"/>
    <mergeCell ref="BG101:BJ101"/>
    <mergeCell ref="BK101:BP101"/>
    <mergeCell ref="AY98:BB98"/>
    <mergeCell ref="BC98:BF98"/>
    <mergeCell ref="BG98:BJ98"/>
    <mergeCell ref="BK98:BP98"/>
    <mergeCell ref="AK99:AX99"/>
    <mergeCell ref="AY99:BB99"/>
    <mergeCell ref="BC99:BF99"/>
    <mergeCell ref="BG99:BJ99"/>
    <mergeCell ref="BK99:BP99"/>
    <mergeCell ref="AK98:AX98"/>
    <mergeCell ref="BG96:BJ96"/>
    <mergeCell ref="BK96:BP96"/>
    <mergeCell ref="AK97:AX97"/>
    <mergeCell ref="AY97:BB97"/>
    <mergeCell ref="BC97:BF97"/>
    <mergeCell ref="BG97:BJ97"/>
    <mergeCell ref="BK97:BP97"/>
    <mergeCell ref="BG94:BJ94"/>
    <mergeCell ref="BK94:BP94"/>
    <mergeCell ref="AK95:AX95"/>
    <mergeCell ref="AY95:BB95"/>
    <mergeCell ref="BC95:BF95"/>
    <mergeCell ref="BG95:BJ95"/>
    <mergeCell ref="BK95:BP95"/>
    <mergeCell ref="AK94:AX94"/>
    <mergeCell ref="AY94:BB94"/>
    <mergeCell ref="BC94:BF94"/>
    <mergeCell ref="AK96:AX96"/>
    <mergeCell ref="AY96:BB96"/>
    <mergeCell ref="BC96:BF96"/>
    <mergeCell ref="BC91:BF93"/>
    <mergeCell ref="BG91:BJ93"/>
    <mergeCell ref="BK91:BP93"/>
    <mergeCell ref="BQ91:BW93"/>
    <mergeCell ref="BX91:CC93"/>
    <mergeCell ref="CD91:CI93"/>
    <mergeCell ref="B89:AJ89"/>
    <mergeCell ref="AK89:BJ89"/>
    <mergeCell ref="BK89:BP89"/>
    <mergeCell ref="BQ89:CC89"/>
    <mergeCell ref="CD89:CI89"/>
    <mergeCell ref="B91:Y93"/>
    <mergeCell ref="Z91:AD93"/>
    <mergeCell ref="AE91:AJ93"/>
    <mergeCell ref="AK91:AX93"/>
    <mergeCell ref="AY91:BB93"/>
    <mergeCell ref="AK88:AX88"/>
    <mergeCell ref="AY88:BB88"/>
    <mergeCell ref="BC88:BF88"/>
    <mergeCell ref="BG88:BJ88"/>
    <mergeCell ref="BK88:BP88"/>
    <mergeCell ref="AK86:AX86"/>
    <mergeCell ref="AY86:BB86"/>
    <mergeCell ref="BC86:BF86"/>
    <mergeCell ref="BG86:BJ86"/>
    <mergeCell ref="BK86:BP86"/>
    <mergeCell ref="AK87:AX87"/>
    <mergeCell ref="AY87:BB87"/>
    <mergeCell ref="BC87:BF87"/>
    <mergeCell ref="BG87:BJ87"/>
    <mergeCell ref="BK87:BP87"/>
    <mergeCell ref="AK84:AX84"/>
    <mergeCell ref="AY84:BB84"/>
    <mergeCell ref="BC84:BF84"/>
    <mergeCell ref="BG84:BJ84"/>
    <mergeCell ref="BK84:BP84"/>
    <mergeCell ref="AK85:AX85"/>
    <mergeCell ref="AY85:BB85"/>
    <mergeCell ref="BC85:BF85"/>
    <mergeCell ref="BG85:BJ85"/>
    <mergeCell ref="BK85:BP85"/>
    <mergeCell ref="BK81:BP81"/>
    <mergeCell ref="BG78:BJ78"/>
    <mergeCell ref="BK78:BP78"/>
    <mergeCell ref="AY82:BB82"/>
    <mergeCell ref="BC82:BF82"/>
    <mergeCell ref="BG82:BJ82"/>
    <mergeCell ref="BK82:BP82"/>
    <mergeCell ref="AK83:AX83"/>
    <mergeCell ref="AY83:BB83"/>
    <mergeCell ref="BC83:BF83"/>
    <mergeCell ref="BG83:BJ83"/>
    <mergeCell ref="BK83:BP83"/>
    <mergeCell ref="BQ78:BW88"/>
    <mergeCell ref="BX78:CC88"/>
    <mergeCell ref="CD78:CI88"/>
    <mergeCell ref="AK79:AX79"/>
    <mergeCell ref="AY79:BB79"/>
    <mergeCell ref="BC79:BF79"/>
    <mergeCell ref="BG79:BJ79"/>
    <mergeCell ref="BK79:BP79"/>
    <mergeCell ref="B78:Y88"/>
    <mergeCell ref="Z78:AD88"/>
    <mergeCell ref="AE78:AJ88"/>
    <mergeCell ref="AK78:AX78"/>
    <mergeCell ref="AY78:BB78"/>
    <mergeCell ref="BC78:BF78"/>
    <mergeCell ref="AK80:AX80"/>
    <mergeCell ref="AY80:BB80"/>
    <mergeCell ref="BC80:BF80"/>
    <mergeCell ref="AK82:AX82"/>
    <mergeCell ref="BG80:BJ80"/>
    <mergeCell ref="BK80:BP80"/>
    <mergeCell ref="AK81:AX81"/>
    <mergeCell ref="AY81:BB81"/>
    <mergeCell ref="BC81:BF81"/>
    <mergeCell ref="BG81:BJ81"/>
    <mergeCell ref="BC75:BF77"/>
    <mergeCell ref="BG75:BJ77"/>
    <mergeCell ref="BK75:BP77"/>
    <mergeCell ref="BQ75:BW77"/>
    <mergeCell ref="BX75:CC77"/>
    <mergeCell ref="CD75:CI77"/>
    <mergeCell ref="B73:AJ73"/>
    <mergeCell ref="AK73:BJ73"/>
    <mergeCell ref="BK73:BP73"/>
    <mergeCell ref="BQ73:CC73"/>
    <mergeCell ref="CD73:CI73"/>
    <mergeCell ref="B75:Y77"/>
    <mergeCell ref="Z75:AD77"/>
    <mergeCell ref="AE75:AJ77"/>
    <mergeCell ref="AK75:AX77"/>
    <mergeCell ref="AY75:BB77"/>
    <mergeCell ref="AK72:AX72"/>
    <mergeCell ref="AY72:BB72"/>
    <mergeCell ref="BC72:BF72"/>
    <mergeCell ref="BG72:BJ72"/>
    <mergeCell ref="BK72:BP72"/>
    <mergeCell ref="AK70:AX70"/>
    <mergeCell ref="AY70:BB70"/>
    <mergeCell ref="BC70:BF70"/>
    <mergeCell ref="BG70:BJ70"/>
    <mergeCell ref="BK70:BP70"/>
    <mergeCell ref="AK71:AX71"/>
    <mergeCell ref="AY71:BB71"/>
    <mergeCell ref="BC71:BF71"/>
    <mergeCell ref="BG71:BJ71"/>
    <mergeCell ref="BK71:BP71"/>
    <mergeCell ref="AK68:AX68"/>
    <mergeCell ref="AY68:BB68"/>
    <mergeCell ref="BC68:BF68"/>
    <mergeCell ref="BG68:BJ68"/>
    <mergeCell ref="BK68:BP68"/>
    <mergeCell ref="AK69:AX69"/>
    <mergeCell ref="AY69:BB69"/>
    <mergeCell ref="BC69:BF69"/>
    <mergeCell ref="BG69:BJ69"/>
    <mergeCell ref="BK69:BP69"/>
    <mergeCell ref="BK65:BP65"/>
    <mergeCell ref="BG62:BJ62"/>
    <mergeCell ref="BK62:BP62"/>
    <mergeCell ref="AY66:BB66"/>
    <mergeCell ref="BC66:BF66"/>
    <mergeCell ref="BG66:BJ66"/>
    <mergeCell ref="BK66:BP66"/>
    <mergeCell ref="AK67:AX67"/>
    <mergeCell ref="AY67:BB67"/>
    <mergeCell ref="BC67:BF67"/>
    <mergeCell ref="BG67:BJ67"/>
    <mergeCell ref="BK67:BP67"/>
    <mergeCell ref="BQ62:BW72"/>
    <mergeCell ref="BX62:CC72"/>
    <mergeCell ref="CD62:CI72"/>
    <mergeCell ref="AK63:AX63"/>
    <mergeCell ref="AY63:BB63"/>
    <mergeCell ref="BC63:BF63"/>
    <mergeCell ref="BG63:BJ63"/>
    <mergeCell ref="BK63:BP63"/>
    <mergeCell ref="B62:Y72"/>
    <mergeCell ref="Z62:AD72"/>
    <mergeCell ref="AE62:AJ72"/>
    <mergeCell ref="AK62:AX62"/>
    <mergeCell ref="AY62:BB62"/>
    <mergeCell ref="BC62:BF62"/>
    <mergeCell ref="AK64:AX64"/>
    <mergeCell ref="AY64:BB64"/>
    <mergeCell ref="BC64:BF64"/>
    <mergeCell ref="AK66:AX66"/>
    <mergeCell ref="BG64:BJ64"/>
    <mergeCell ref="BK64:BP64"/>
    <mergeCell ref="AK65:AX65"/>
    <mergeCell ref="AY65:BB65"/>
    <mergeCell ref="BC65:BF65"/>
    <mergeCell ref="BG65:BJ65"/>
    <mergeCell ref="BC59:BF61"/>
    <mergeCell ref="BG59:BJ61"/>
    <mergeCell ref="BK59:BP61"/>
    <mergeCell ref="BQ59:BW61"/>
    <mergeCell ref="BX59:CC61"/>
    <mergeCell ref="CD59:CI61"/>
    <mergeCell ref="B57:AJ57"/>
    <mergeCell ref="AK57:BJ57"/>
    <mergeCell ref="BK57:BP57"/>
    <mergeCell ref="BQ57:CC57"/>
    <mergeCell ref="CD57:CI57"/>
    <mergeCell ref="B59:Y61"/>
    <mergeCell ref="Z59:AD61"/>
    <mergeCell ref="AE59:AJ61"/>
    <mergeCell ref="AK59:AX61"/>
    <mergeCell ref="AY59:BB61"/>
    <mergeCell ref="AK56:AX56"/>
    <mergeCell ref="AY56:BB56"/>
    <mergeCell ref="BC56:BF56"/>
    <mergeCell ref="BG56:BJ56"/>
    <mergeCell ref="BK56:BP56"/>
    <mergeCell ref="AK54:AX54"/>
    <mergeCell ref="AY54:BB54"/>
    <mergeCell ref="BC54:BF54"/>
    <mergeCell ref="BG54:BJ54"/>
    <mergeCell ref="BK54:BP54"/>
    <mergeCell ref="AK55:AX55"/>
    <mergeCell ref="AY55:BB55"/>
    <mergeCell ref="BC55:BF55"/>
    <mergeCell ref="BG55:BJ55"/>
    <mergeCell ref="BK55:BP55"/>
    <mergeCell ref="AK52:AX52"/>
    <mergeCell ref="AY52:BB52"/>
    <mergeCell ref="BC52:BF52"/>
    <mergeCell ref="BG52:BJ52"/>
    <mergeCell ref="BK52:BP52"/>
    <mergeCell ref="AK53:AX53"/>
    <mergeCell ref="AY53:BB53"/>
    <mergeCell ref="BC53:BF53"/>
    <mergeCell ref="BG53:BJ53"/>
    <mergeCell ref="BK53:BP53"/>
    <mergeCell ref="BK49:BP49"/>
    <mergeCell ref="BG46:BJ46"/>
    <mergeCell ref="BK46:BP46"/>
    <mergeCell ref="AY50:BB50"/>
    <mergeCell ref="BC50:BF50"/>
    <mergeCell ref="BG50:BJ50"/>
    <mergeCell ref="BK50:BP50"/>
    <mergeCell ref="AK51:AX51"/>
    <mergeCell ref="AY51:BB51"/>
    <mergeCell ref="BC51:BF51"/>
    <mergeCell ref="BG51:BJ51"/>
    <mergeCell ref="BK51:BP51"/>
    <mergeCell ref="BQ46:BW56"/>
    <mergeCell ref="BX46:CC56"/>
    <mergeCell ref="CD46:CI56"/>
    <mergeCell ref="AK47:AX47"/>
    <mergeCell ref="AY47:BB47"/>
    <mergeCell ref="BC47:BF47"/>
    <mergeCell ref="BG47:BJ47"/>
    <mergeCell ref="BK47:BP47"/>
    <mergeCell ref="B46:Y56"/>
    <mergeCell ref="Z46:AD56"/>
    <mergeCell ref="AE46:AJ56"/>
    <mergeCell ref="AK46:AX46"/>
    <mergeCell ref="AY46:BB46"/>
    <mergeCell ref="BC46:BF46"/>
    <mergeCell ref="AK48:AX48"/>
    <mergeCell ref="AY48:BB48"/>
    <mergeCell ref="BC48:BF48"/>
    <mergeCell ref="AK50:AX50"/>
    <mergeCell ref="BG48:BJ48"/>
    <mergeCell ref="BK48:BP48"/>
    <mergeCell ref="AK49:AX49"/>
    <mergeCell ref="AY49:BB49"/>
    <mergeCell ref="BC49:BF49"/>
    <mergeCell ref="BG49:BJ49"/>
    <mergeCell ref="BC43:BF45"/>
    <mergeCell ref="BG43:BJ45"/>
    <mergeCell ref="BK43:BP45"/>
    <mergeCell ref="BQ43:BW45"/>
    <mergeCell ref="BX43:CC45"/>
    <mergeCell ref="CD43:CI45"/>
    <mergeCell ref="B41:AJ41"/>
    <mergeCell ref="AK41:BJ41"/>
    <mergeCell ref="BK41:BP41"/>
    <mergeCell ref="BQ41:CC41"/>
    <mergeCell ref="CD41:CI41"/>
    <mergeCell ref="B43:Y45"/>
    <mergeCell ref="Z43:AD45"/>
    <mergeCell ref="AE43:AJ45"/>
    <mergeCell ref="AK43:AX45"/>
    <mergeCell ref="AY43:BB45"/>
    <mergeCell ref="BG40:BJ40"/>
    <mergeCell ref="BK40:BP40"/>
    <mergeCell ref="BQ40:BW40"/>
    <mergeCell ref="BX40:CC40"/>
    <mergeCell ref="CD40:CI40"/>
    <mergeCell ref="B40:Y40"/>
    <mergeCell ref="Z40:AD40"/>
    <mergeCell ref="AE40:AJ40"/>
    <mergeCell ref="AK40:AX40"/>
    <mergeCell ref="AY40:BB40"/>
    <mergeCell ref="BC40:BF40"/>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G34:BJ34"/>
    <mergeCell ref="BK34:BP34"/>
    <mergeCell ref="BQ34:BW34"/>
    <mergeCell ref="BX34:CC34"/>
    <mergeCell ref="CD34:CI34"/>
    <mergeCell ref="BK31:BP33"/>
    <mergeCell ref="BQ31:BW33"/>
    <mergeCell ref="BX31:CC33"/>
    <mergeCell ref="CD31:CI33"/>
    <mergeCell ref="BG31:BJ33"/>
    <mergeCell ref="B34:Y34"/>
    <mergeCell ref="Z34:AD34"/>
    <mergeCell ref="AE34:AJ34"/>
    <mergeCell ref="AK34:AX34"/>
    <mergeCell ref="AY34:BB34"/>
    <mergeCell ref="BC34:BF34"/>
    <mergeCell ref="Z31:AD33"/>
    <mergeCell ref="AE31:AJ33"/>
    <mergeCell ref="AK31:AX33"/>
    <mergeCell ref="AY31:BB33"/>
    <mergeCell ref="BC31:BF33"/>
    <mergeCell ref="C27:N27"/>
    <mergeCell ref="O27:R27"/>
    <mergeCell ref="C28:N28"/>
    <mergeCell ref="O28:Q28"/>
    <mergeCell ref="C29:N29"/>
    <mergeCell ref="B31:Y33"/>
    <mergeCell ref="C25:N25"/>
    <mergeCell ref="O25:Q25"/>
    <mergeCell ref="AK25:AR25"/>
    <mergeCell ref="AT25:BB25"/>
    <mergeCell ref="C26:N26"/>
    <mergeCell ref="O26:AI26"/>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s>
  <conditionalFormatting sqref="AC109:AH138">
    <cfRule type="cellIs" dxfId="3" priority="1" operator="lessThan">
      <formula>0</formula>
    </cfRule>
    <cfRule type="cellIs" dxfId="2" priority="2" operator="greaterThan">
      <formula>0</formula>
    </cfRule>
  </conditionalFormatting>
  <dataValidations count="1">
    <dataValidation type="list" allowBlank="1" showInputMessage="1" showErrorMessage="1" error="NO SE SELECCIONÓ UN CARGO DE LA LISTA" prompt="SELECCIONE UN CARGO DE LA LISTA" sqref="AK34:AX34 AK94:AX104 AK40:AX40 AK62:AX72 AK46:AX56 AK78:AX88">
      <formula1>$B$109:$B$138</formula1>
    </dataValidation>
  </dataValidations>
  <printOptions horizontalCentered="1"/>
  <pageMargins left="0" right="0" top="0" bottom="0" header="0.31496062992125984" footer="0.31496062992125984"/>
  <pageSetup scale="4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92D050"/>
  </sheetPr>
  <dimension ref="A1:CJ135"/>
  <sheetViews>
    <sheetView zoomScale="90" zoomScaleNormal="90" workbookViewId="0">
      <selection activeCell="B33" sqref="B33:AP33"/>
    </sheetView>
  </sheetViews>
  <sheetFormatPr baseColWidth="10" defaultColWidth="3.42578125" defaultRowHeight="18" customHeight="1" x14ac:dyDescent="0.25"/>
  <cols>
    <col min="1" max="1" width="3.42578125" style="32"/>
    <col min="2" max="25" width="3.42578125" style="32" customWidth="1"/>
    <col min="26" max="30" width="3.42578125" style="32"/>
    <col min="31"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58"/>
      <c r="BD3" s="258"/>
      <c r="BE3" s="258"/>
      <c r="BF3" s="258"/>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59"/>
      <c r="BD4" s="259"/>
      <c r="BE4" s="259"/>
      <c r="BF4" s="259"/>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260"/>
      <c r="BD5" s="260"/>
      <c r="BE5" s="260"/>
      <c r="BF5" s="260"/>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260"/>
      <c r="BD6" s="260"/>
      <c r="BE6" s="260"/>
      <c r="BF6" s="260"/>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60"/>
      <c r="BD7" s="260"/>
      <c r="BE7" s="260"/>
      <c r="BF7" s="260"/>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260"/>
      <c r="BD8" s="260"/>
      <c r="BE8" s="260"/>
      <c r="BF8" s="260"/>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61"/>
      <c r="BD9" s="261"/>
      <c r="BE9" s="261"/>
      <c r="BF9" s="261"/>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59"/>
      <c r="BD12" s="259"/>
      <c r="BE12" s="259"/>
      <c r="BF12" s="259"/>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62"/>
      <c r="BD13" s="262"/>
      <c r="BE13" s="262"/>
      <c r="BF13" s="262"/>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62"/>
      <c r="BD14" s="262"/>
      <c r="BE14" s="262"/>
      <c r="BF14" s="262"/>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v>2017</v>
      </c>
      <c r="Z17" s="280"/>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59"/>
      <c r="X18" s="259"/>
      <c r="Y18" s="265"/>
      <c r="Z18" s="265"/>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63"/>
      <c r="BD19" s="263"/>
      <c r="BE19" s="263"/>
      <c r="BF19" s="263"/>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43" t="s">
        <v>782</v>
      </c>
      <c r="P23" s="43"/>
      <c r="Q23" s="43"/>
      <c r="R23" s="43"/>
      <c r="S23" s="43"/>
      <c r="T23" s="43"/>
      <c r="U23" s="43"/>
      <c r="V23" s="43"/>
      <c r="W23" s="43"/>
      <c r="X23" s="43"/>
      <c r="Y23" s="43"/>
      <c r="Z23" s="43"/>
      <c r="AA23" s="43"/>
      <c r="AB23" s="43"/>
      <c r="AC23" s="43"/>
      <c r="AD23" s="43"/>
      <c r="AE23" s="43"/>
      <c r="AF23" s="43"/>
      <c r="AG23" s="43"/>
      <c r="AH23" s="43"/>
      <c r="AI23" s="43"/>
      <c r="AJ23" s="43"/>
      <c r="AK23" s="268" t="s">
        <v>101</v>
      </c>
      <c r="AL23" s="268"/>
      <c r="AM23" s="268"/>
      <c r="AN23" s="268"/>
      <c r="AO23" s="268"/>
      <c r="AP23" s="268"/>
      <c r="AQ23" s="268"/>
      <c r="AR23" s="268"/>
      <c r="AS23" s="264"/>
      <c r="AT23" s="270">
        <f>+CD35+CD41+CD58+CD67+CD74+CD80+CD88</f>
        <v>300972077.64705884</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783</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v>0.2</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270">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f>
        <v>-106050.01411801577</v>
      </c>
      <c r="AU25" s="271"/>
      <c r="AV25" s="271"/>
      <c r="AW25" s="271"/>
      <c r="AX25" s="271"/>
      <c r="AY25" s="271"/>
      <c r="AZ25" s="271"/>
      <c r="BA25" s="271"/>
      <c r="BB25" s="27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33.75" customHeight="1" x14ac:dyDescent="0.25">
      <c r="B26" s="56"/>
      <c r="C26" s="647" t="s">
        <v>89</v>
      </c>
      <c r="D26" s="647"/>
      <c r="E26" s="647"/>
      <c r="F26" s="647"/>
      <c r="G26" s="647"/>
      <c r="H26" s="647"/>
      <c r="I26" s="647"/>
      <c r="J26" s="647"/>
      <c r="K26" s="647"/>
      <c r="L26" s="647"/>
      <c r="M26" s="647"/>
      <c r="N26" s="647"/>
      <c r="O26" s="648" t="s">
        <v>837</v>
      </c>
      <c r="P26" s="648"/>
      <c r="Q26" s="648"/>
      <c r="R26" s="648"/>
      <c r="S26" s="648"/>
      <c r="T26" s="648"/>
      <c r="U26" s="648"/>
      <c r="V26" s="648"/>
      <c r="W26" s="648"/>
      <c r="X26" s="648"/>
      <c r="Y26" s="648"/>
      <c r="Z26" s="648"/>
      <c r="AA26" s="648"/>
      <c r="AB26" s="648"/>
      <c r="AC26" s="648"/>
      <c r="AD26" s="648"/>
      <c r="AE26" s="648"/>
      <c r="AF26" s="648"/>
      <c r="AG26" s="648"/>
      <c r="AH26" s="648"/>
      <c r="AI26" s="648"/>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77</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v>0.3</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43" t="s">
        <v>108</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1:88"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1:88" ht="33.75" customHeight="1" thickBot="1" x14ac:dyDescent="0.3">
      <c r="B34" s="324" t="s">
        <v>838</v>
      </c>
      <c r="C34" s="325"/>
      <c r="D34" s="325"/>
      <c r="E34" s="325"/>
      <c r="F34" s="325"/>
      <c r="G34" s="325"/>
      <c r="H34" s="325"/>
      <c r="I34" s="325"/>
      <c r="J34" s="325"/>
      <c r="K34" s="325"/>
      <c r="L34" s="325"/>
      <c r="M34" s="325"/>
      <c r="N34" s="325"/>
      <c r="O34" s="325"/>
      <c r="P34" s="325"/>
      <c r="Q34" s="325"/>
      <c r="R34" s="325"/>
      <c r="S34" s="325"/>
      <c r="T34" s="325"/>
      <c r="U34" s="325"/>
      <c r="V34" s="325"/>
      <c r="W34" s="325"/>
      <c r="X34" s="325"/>
      <c r="Y34" s="326"/>
      <c r="Z34" s="333" t="s">
        <v>845</v>
      </c>
      <c r="AA34" s="334"/>
      <c r="AB34" s="334"/>
      <c r="AC34" s="334"/>
      <c r="AD34" s="335"/>
      <c r="AE34" s="333"/>
      <c r="AF34" s="334"/>
      <c r="AG34" s="334"/>
      <c r="AH34" s="334"/>
      <c r="AI34" s="334"/>
      <c r="AJ34" s="334"/>
      <c r="AK34" s="640"/>
      <c r="AL34" s="641"/>
      <c r="AM34" s="641"/>
      <c r="AN34" s="641"/>
      <c r="AO34" s="641"/>
      <c r="AP34" s="641"/>
      <c r="AQ34" s="641"/>
      <c r="AR34" s="641"/>
      <c r="AS34" s="641"/>
      <c r="AT34" s="641"/>
      <c r="AU34" s="641"/>
      <c r="AV34" s="641"/>
      <c r="AW34" s="641"/>
      <c r="AX34" s="642"/>
      <c r="AY34" s="699"/>
      <c r="AZ34" s="697"/>
      <c r="BA34" s="697"/>
      <c r="BB34" s="700"/>
      <c r="BC34" s="699">
        <f>+$AE$34*AY34</f>
        <v>0</v>
      </c>
      <c r="BD34" s="697"/>
      <c r="BE34" s="697"/>
      <c r="BF34" s="700"/>
      <c r="BG34" s="690"/>
      <c r="BH34" s="691"/>
      <c r="BI34" s="691"/>
      <c r="BJ34" s="692"/>
      <c r="BK34" s="693">
        <f>+AY34*BG34</f>
        <v>0</v>
      </c>
      <c r="BL34" s="694"/>
      <c r="BM34" s="694"/>
      <c r="BN34" s="694"/>
      <c r="BO34" s="694"/>
      <c r="BP34" s="695"/>
      <c r="BQ34" s="291"/>
      <c r="BR34" s="292"/>
      <c r="BS34" s="292"/>
      <c r="BT34" s="292"/>
      <c r="BU34" s="292"/>
      <c r="BV34" s="292"/>
      <c r="BW34" s="293"/>
      <c r="BX34" s="291">
        <f>+(((BK35+BQ34)*15)/85)</f>
        <v>0</v>
      </c>
      <c r="BY34" s="292"/>
      <c r="BZ34" s="292"/>
      <c r="CA34" s="292"/>
      <c r="CB34" s="292"/>
      <c r="CC34" s="293"/>
      <c r="CD34" s="291">
        <f>+BK35+BQ34+BX34</f>
        <v>0</v>
      </c>
      <c r="CE34" s="292"/>
      <c r="CF34" s="292"/>
      <c r="CG34" s="292"/>
      <c r="CH34" s="292"/>
      <c r="CI34" s="293"/>
    </row>
    <row r="35" spans="1:88" ht="18" customHeight="1" thickBot="1" x14ac:dyDescent="0.3">
      <c r="B35" s="377"/>
      <c r="C35" s="378"/>
      <c r="D35" s="378"/>
      <c r="E35" s="378"/>
      <c r="F35" s="378"/>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8"/>
      <c r="AE35" s="378"/>
      <c r="AF35" s="378"/>
      <c r="AG35" s="378"/>
      <c r="AH35" s="378"/>
      <c r="AI35" s="378"/>
      <c r="AJ35" s="379"/>
      <c r="AK35" s="380" t="s">
        <v>3</v>
      </c>
      <c r="AL35" s="381"/>
      <c r="AM35" s="381"/>
      <c r="AN35" s="381"/>
      <c r="AO35" s="381"/>
      <c r="AP35" s="381"/>
      <c r="AQ35" s="381"/>
      <c r="AR35" s="381"/>
      <c r="AS35" s="381"/>
      <c r="AT35" s="381"/>
      <c r="AU35" s="381"/>
      <c r="AV35" s="381"/>
      <c r="AW35" s="381"/>
      <c r="AX35" s="381"/>
      <c r="AY35" s="382"/>
      <c r="AZ35" s="382"/>
      <c r="BA35" s="382"/>
      <c r="BB35" s="382"/>
      <c r="BC35" s="382"/>
      <c r="BD35" s="382"/>
      <c r="BE35" s="382"/>
      <c r="BF35" s="382"/>
      <c r="BG35" s="382"/>
      <c r="BH35" s="382"/>
      <c r="BI35" s="382"/>
      <c r="BJ35" s="383"/>
      <c r="BK35" s="384">
        <f>SUM(BK34:BK34)</f>
        <v>0</v>
      </c>
      <c r="BL35" s="385"/>
      <c r="BM35" s="385"/>
      <c r="BN35" s="385"/>
      <c r="BO35" s="385"/>
      <c r="BP35" s="386"/>
      <c r="BQ35" s="387" t="s">
        <v>100</v>
      </c>
      <c r="BR35" s="388"/>
      <c r="BS35" s="388"/>
      <c r="BT35" s="388"/>
      <c r="BU35" s="388"/>
      <c r="BV35" s="388"/>
      <c r="BW35" s="388"/>
      <c r="BX35" s="388"/>
      <c r="BY35" s="388"/>
      <c r="BZ35" s="388"/>
      <c r="CA35" s="388"/>
      <c r="CB35" s="388"/>
      <c r="CC35" s="389"/>
      <c r="CD35" s="390">
        <f>+CD34*AE34</f>
        <v>0</v>
      </c>
      <c r="CE35" s="390"/>
      <c r="CF35" s="390"/>
      <c r="CG35" s="390"/>
      <c r="CH35" s="390"/>
      <c r="CI35" s="391"/>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48" t="s">
        <v>0</v>
      </c>
      <c r="C37" s="349"/>
      <c r="D37" s="349"/>
      <c r="E37" s="349"/>
      <c r="F37" s="349"/>
      <c r="G37" s="349"/>
      <c r="H37" s="349"/>
      <c r="I37" s="349"/>
      <c r="J37" s="349"/>
      <c r="K37" s="349"/>
      <c r="L37" s="349"/>
      <c r="M37" s="349"/>
      <c r="N37" s="349"/>
      <c r="O37" s="349"/>
      <c r="P37" s="349"/>
      <c r="Q37" s="349"/>
      <c r="R37" s="349"/>
      <c r="S37" s="349"/>
      <c r="T37" s="349"/>
      <c r="U37" s="349"/>
      <c r="V37" s="349"/>
      <c r="W37" s="349"/>
      <c r="X37" s="349"/>
      <c r="Y37" s="350"/>
      <c r="Z37" s="348" t="s">
        <v>80</v>
      </c>
      <c r="AA37" s="349"/>
      <c r="AB37" s="349"/>
      <c r="AC37" s="349"/>
      <c r="AD37" s="350"/>
      <c r="AE37" s="357" t="s">
        <v>79</v>
      </c>
      <c r="AF37" s="358"/>
      <c r="AG37" s="358"/>
      <c r="AH37" s="358"/>
      <c r="AI37" s="358"/>
      <c r="AJ37" s="359"/>
      <c r="AK37" s="357" t="s">
        <v>81</v>
      </c>
      <c r="AL37" s="358"/>
      <c r="AM37" s="358"/>
      <c r="AN37" s="358"/>
      <c r="AO37" s="358"/>
      <c r="AP37" s="358"/>
      <c r="AQ37" s="358"/>
      <c r="AR37" s="358"/>
      <c r="AS37" s="358"/>
      <c r="AT37" s="358"/>
      <c r="AU37" s="358"/>
      <c r="AV37" s="358"/>
      <c r="AW37" s="358"/>
      <c r="AX37" s="359"/>
      <c r="AY37" s="357" t="s">
        <v>1</v>
      </c>
      <c r="AZ37" s="358"/>
      <c r="BA37" s="358"/>
      <c r="BB37" s="359"/>
      <c r="BC37" s="348" t="s">
        <v>104</v>
      </c>
      <c r="BD37" s="349"/>
      <c r="BE37" s="349"/>
      <c r="BF37" s="350"/>
      <c r="BG37" s="366" t="s">
        <v>82</v>
      </c>
      <c r="BH37" s="367"/>
      <c r="BI37" s="367"/>
      <c r="BJ37" s="368"/>
      <c r="BK37" s="315" t="s">
        <v>99</v>
      </c>
      <c r="BL37" s="316"/>
      <c r="BM37" s="316"/>
      <c r="BN37" s="316"/>
      <c r="BO37" s="316"/>
      <c r="BP37" s="317"/>
      <c r="BQ37" s="315" t="s">
        <v>83</v>
      </c>
      <c r="BR37" s="316"/>
      <c r="BS37" s="316"/>
      <c r="BT37" s="316"/>
      <c r="BU37" s="316"/>
      <c r="BV37" s="316"/>
      <c r="BW37" s="317"/>
      <c r="BX37" s="315" t="s">
        <v>84</v>
      </c>
      <c r="BY37" s="316"/>
      <c r="BZ37" s="316"/>
      <c r="CA37" s="316"/>
      <c r="CB37" s="316"/>
      <c r="CC37" s="317"/>
      <c r="CD37" s="315" t="s">
        <v>85</v>
      </c>
      <c r="CE37" s="316"/>
      <c r="CF37" s="316"/>
      <c r="CG37" s="316"/>
      <c r="CH37" s="316"/>
      <c r="CI37" s="317"/>
    </row>
    <row r="38" spans="1:88" ht="18" customHeight="1" x14ac:dyDescent="0.25">
      <c r="A38" s="75"/>
      <c r="B38" s="351"/>
      <c r="C38" s="352"/>
      <c r="D38" s="352"/>
      <c r="E38" s="352"/>
      <c r="F38" s="352"/>
      <c r="G38" s="352"/>
      <c r="H38" s="352"/>
      <c r="I38" s="352"/>
      <c r="J38" s="352"/>
      <c r="K38" s="352"/>
      <c r="L38" s="352"/>
      <c r="M38" s="352"/>
      <c r="N38" s="352"/>
      <c r="O38" s="352"/>
      <c r="P38" s="352"/>
      <c r="Q38" s="352"/>
      <c r="R38" s="352"/>
      <c r="S38" s="352"/>
      <c r="T38" s="352"/>
      <c r="U38" s="352"/>
      <c r="V38" s="352"/>
      <c r="W38" s="352"/>
      <c r="X38" s="352"/>
      <c r="Y38" s="353"/>
      <c r="Z38" s="351"/>
      <c r="AA38" s="352"/>
      <c r="AB38" s="352"/>
      <c r="AC38" s="352"/>
      <c r="AD38" s="353"/>
      <c r="AE38" s="360"/>
      <c r="AF38" s="361"/>
      <c r="AG38" s="361"/>
      <c r="AH38" s="361"/>
      <c r="AI38" s="361"/>
      <c r="AJ38" s="362"/>
      <c r="AK38" s="360"/>
      <c r="AL38" s="361"/>
      <c r="AM38" s="361"/>
      <c r="AN38" s="361"/>
      <c r="AO38" s="361"/>
      <c r="AP38" s="361"/>
      <c r="AQ38" s="361"/>
      <c r="AR38" s="361"/>
      <c r="AS38" s="361"/>
      <c r="AT38" s="361"/>
      <c r="AU38" s="361"/>
      <c r="AV38" s="361"/>
      <c r="AW38" s="361"/>
      <c r="AX38" s="362"/>
      <c r="AY38" s="360"/>
      <c r="AZ38" s="361"/>
      <c r="BA38" s="361"/>
      <c r="BB38" s="362"/>
      <c r="BC38" s="351"/>
      <c r="BD38" s="352"/>
      <c r="BE38" s="352"/>
      <c r="BF38" s="353"/>
      <c r="BG38" s="369"/>
      <c r="BH38" s="370"/>
      <c r="BI38" s="370"/>
      <c r="BJ38" s="371"/>
      <c r="BK38" s="318"/>
      <c r="BL38" s="319"/>
      <c r="BM38" s="319"/>
      <c r="BN38" s="319"/>
      <c r="BO38" s="319"/>
      <c r="BP38" s="320"/>
      <c r="BQ38" s="318"/>
      <c r="BR38" s="319"/>
      <c r="BS38" s="319"/>
      <c r="BT38" s="319"/>
      <c r="BU38" s="319"/>
      <c r="BV38" s="319"/>
      <c r="BW38" s="320"/>
      <c r="BX38" s="318"/>
      <c r="BY38" s="319"/>
      <c r="BZ38" s="319"/>
      <c r="CA38" s="319"/>
      <c r="CB38" s="319"/>
      <c r="CC38" s="320"/>
      <c r="CD38" s="318"/>
      <c r="CE38" s="319"/>
      <c r="CF38" s="319"/>
      <c r="CG38" s="319"/>
      <c r="CH38" s="319"/>
      <c r="CI38" s="320"/>
    </row>
    <row r="39" spans="1:88" ht="18" customHeight="1" thickBot="1" x14ac:dyDescent="0.3">
      <c r="A39" s="75"/>
      <c r="B39" s="354"/>
      <c r="C39" s="355"/>
      <c r="D39" s="355"/>
      <c r="E39" s="355"/>
      <c r="F39" s="355"/>
      <c r="G39" s="355"/>
      <c r="H39" s="355"/>
      <c r="I39" s="355"/>
      <c r="J39" s="355"/>
      <c r="K39" s="355"/>
      <c r="L39" s="355"/>
      <c r="M39" s="355"/>
      <c r="N39" s="355"/>
      <c r="O39" s="355"/>
      <c r="P39" s="355"/>
      <c r="Q39" s="355"/>
      <c r="R39" s="355"/>
      <c r="S39" s="355"/>
      <c r="T39" s="355"/>
      <c r="U39" s="355"/>
      <c r="V39" s="355"/>
      <c r="W39" s="355"/>
      <c r="X39" s="355"/>
      <c r="Y39" s="356"/>
      <c r="Z39" s="354"/>
      <c r="AA39" s="355"/>
      <c r="AB39" s="355"/>
      <c r="AC39" s="355"/>
      <c r="AD39" s="356"/>
      <c r="AE39" s="363"/>
      <c r="AF39" s="364"/>
      <c r="AG39" s="364"/>
      <c r="AH39" s="364"/>
      <c r="AI39" s="364"/>
      <c r="AJ39" s="365"/>
      <c r="AK39" s="360"/>
      <c r="AL39" s="361"/>
      <c r="AM39" s="361"/>
      <c r="AN39" s="361"/>
      <c r="AO39" s="361"/>
      <c r="AP39" s="361"/>
      <c r="AQ39" s="361"/>
      <c r="AR39" s="361"/>
      <c r="AS39" s="361"/>
      <c r="AT39" s="361"/>
      <c r="AU39" s="361"/>
      <c r="AV39" s="361"/>
      <c r="AW39" s="361"/>
      <c r="AX39" s="362"/>
      <c r="AY39" s="360"/>
      <c r="AZ39" s="361"/>
      <c r="BA39" s="361"/>
      <c r="BB39" s="362"/>
      <c r="BC39" s="351"/>
      <c r="BD39" s="352"/>
      <c r="BE39" s="352"/>
      <c r="BF39" s="353"/>
      <c r="BG39" s="369"/>
      <c r="BH39" s="370"/>
      <c r="BI39" s="370"/>
      <c r="BJ39" s="371"/>
      <c r="BK39" s="318"/>
      <c r="BL39" s="319"/>
      <c r="BM39" s="319"/>
      <c r="BN39" s="319"/>
      <c r="BO39" s="319"/>
      <c r="BP39" s="320"/>
      <c r="BQ39" s="321"/>
      <c r="BR39" s="322"/>
      <c r="BS39" s="322"/>
      <c r="BT39" s="322"/>
      <c r="BU39" s="322"/>
      <c r="BV39" s="322"/>
      <c r="BW39" s="323"/>
      <c r="BX39" s="321"/>
      <c r="BY39" s="322"/>
      <c r="BZ39" s="322"/>
      <c r="CA39" s="322"/>
      <c r="CB39" s="322"/>
      <c r="CC39" s="323"/>
      <c r="CD39" s="321"/>
      <c r="CE39" s="322"/>
      <c r="CF39" s="322"/>
      <c r="CG39" s="322"/>
      <c r="CH39" s="322"/>
      <c r="CI39" s="323"/>
    </row>
    <row r="40" spans="1:88" ht="18" customHeight="1" thickBot="1" x14ac:dyDescent="0.3">
      <c r="A40" s="75"/>
      <c r="B40" s="324" t="s">
        <v>839</v>
      </c>
      <c r="C40" s="325"/>
      <c r="D40" s="325"/>
      <c r="E40" s="325"/>
      <c r="F40" s="325"/>
      <c r="G40" s="325"/>
      <c r="H40" s="325"/>
      <c r="I40" s="325"/>
      <c r="J40" s="325"/>
      <c r="K40" s="325"/>
      <c r="L40" s="325"/>
      <c r="M40" s="325"/>
      <c r="N40" s="325"/>
      <c r="O40" s="325"/>
      <c r="P40" s="325"/>
      <c r="Q40" s="325"/>
      <c r="R40" s="325"/>
      <c r="S40" s="325"/>
      <c r="T40" s="325"/>
      <c r="U40" s="325"/>
      <c r="V40" s="325"/>
      <c r="W40" s="325"/>
      <c r="X40" s="325"/>
      <c r="Y40" s="326"/>
      <c r="Z40" s="333" t="s">
        <v>846</v>
      </c>
      <c r="AA40" s="334"/>
      <c r="AB40" s="334"/>
      <c r="AC40" s="334"/>
      <c r="AD40" s="335"/>
      <c r="AE40" s="333"/>
      <c r="AF40" s="334"/>
      <c r="AG40" s="334"/>
      <c r="AH40" s="334"/>
      <c r="AI40" s="334"/>
      <c r="AJ40" s="334"/>
      <c r="AK40" s="606"/>
      <c r="AL40" s="607"/>
      <c r="AM40" s="607"/>
      <c r="AN40" s="607"/>
      <c r="AO40" s="607"/>
      <c r="AP40" s="607"/>
      <c r="AQ40" s="607"/>
      <c r="AR40" s="607"/>
      <c r="AS40" s="607"/>
      <c r="AT40" s="607"/>
      <c r="AU40" s="607"/>
      <c r="AV40" s="607"/>
      <c r="AW40" s="607"/>
      <c r="AX40" s="608"/>
      <c r="AY40" s="409"/>
      <c r="AZ40" s="346"/>
      <c r="BA40" s="346"/>
      <c r="BB40" s="410"/>
      <c r="BC40" s="345">
        <f>+$AE$40*AY40</f>
        <v>0</v>
      </c>
      <c r="BD40" s="346"/>
      <c r="BE40" s="346"/>
      <c r="BF40" s="347"/>
      <c r="BG40" s="285"/>
      <c r="BH40" s="286"/>
      <c r="BI40" s="286"/>
      <c r="BJ40" s="287"/>
      <c r="BK40" s="288">
        <f>+AY40*BG40</f>
        <v>0</v>
      </c>
      <c r="BL40" s="289"/>
      <c r="BM40" s="289"/>
      <c r="BN40" s="289"/>
      <c r="BO40" s="289"/>
      <c r="BP40" s="290"/>
      <c r="BQ40" s="291"/>
      <c r="BR40" s="292"/>
      <c r="BS40" s="292"/>
      <c r="BT40" s="292"/>
      <c r="BU40" s="292"/>
      <c r="BV40" s="292"/>
      <c r="BW40" s="293"/>
      <c r="BX40" s="291">
        <f>+(((BK41+BQ40)*15)/85)</f>
        <v>0</v>
      </c>
      <c r="BY40" s="292"/>
      <c r="BZ40" s="292"/>
      <c r="CA40" s="292"/>
      <c r="CB40" s="292"/>
      <c r="CC40" s="293"/>
      <c r="CD40" s="291">
        <f>+BK41+BQ40+BX40</f>
        <v>0</v>
      </c>
      <c r="CE40" s="292"/>
      <c r="CF40" s="292"/>
      <c r="CG40" s="292"/>
      <c r="CH40" s="292"/>
      <c r="CI40" s="293"/>
    </row>
    <row r="41" spans="1:88" ht="18" customHeight="1" thickBot="1" x14ac:dyDescent="0.3">
      <c r="A41" s="75"/>
      <c r="B41" s="377"/>
      <c r="C41" s="378"/>
      <c r="D41" s="378"/>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78"/>
      <c r="AI41" s="378"/>
      <c r="AJ41" s="379"/>
      <c r="AK41" s="380" t="s">
        <v>3</v>
      </c>
      <c r="AL41" s="381"/>
      <c r="AM41" s="381"/>
      <c r="AN41" s="381"/>
      <c r="AO41" s="381"/>
      <c r="AP41" s="381"/>
      <c r="AQ41" s="381"/>
      <c r="AR41" s="381"/>
      <c r="AS41" s="381"/>
      <c r="AT41" s="381"/>
      <c r="AU41" s="381"/>
      <c r="AV41" s="381"/>
      <c r="AW41" s="381"/>
      <c r="AX41" s="381"/>
      <c r="AY41" s="382"/>
      <c r="AZ41" s="382"/>
      <c r="BA41" s="382"/>
      <c r="BB41" s="382"/>
      <c r="BC41" s="382"/>
      <c r="BD41" s="382"/>
      <c r="BE41" s="382"/>
      <c r="BF41" s="382"/>
      <c r="BG41" s="382"/>
      <c r="BH41" s="382"/>
      <c r="BI41" s="382"/>
      <c r="BJ41" s="383"/>
      <c r="BK41" s="384">
        <f>SUM(BK40:BK40)</f>
        <v>0</v>
      </c>
      <c r="BL41" s="385"/>
      <c r="BM41" s="385"/>
      <c r="BN41" s="385"/>
      <c r="BO41" s="385"/>
      <c r="BP41" s="386"/>
      <c r="BQ41" s="387" t="s">
        <v>100</v>
      </c>
      <c r="BR41" s="388"/>
      <c r="BS41" s="388"/>
      <c r="BT41" s="388"/>
      <c r="BU41" s="388"/>
      <c r="BV41" s="388"/>
      <c r="BW41" s="388"/>
      <c r="BX41" s="388"/>
      <c r="BY41" s="388"/>
      <c r="BZ41" s="388"/>
      <c r="CA41" s="388"/>
      <c r="CB41" s="388"/>
      <c r="CC41" s="389"/>
      <c r="CD41" s="390">
        <f>+CD40*AE40</f>
        <v>0</v>
      </c>
      <c r="CE41" s="390"/>
      <c r="CF41" s="390"/>
      <c r="CG41" s="390"/>
      <c r="CH41" s="390"/>
      <c r="CI41" s="391"/>
    </row>
    <row r="42" spans="1:88"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88" ht="18" customHeight="1" x14ac:dyDescent="0.25">
      <c r="A43" s="75"/>
      <c r="B43" s="348" t="s">
        <v>0</v>
      </c>
      <c r="C43" s="349"/>
      <c r="D43" s="349"/>
      <c r="E43" s="349"/>
      <c r="F43" s="349"/>
      <c r="G43" s="349"/>
      <c r="H43" s="349"/>
      <c r="I43" s="349"/>
      <c r="J43" s="349"/>
      <c r="K43" s="349"/>
      <c r="L43" s="349"/>
      <c r="M43" s="349"/>
      <c r="N43" s="349"/>
      <c r="O43" s="349"/>
      <c r="P43" s="349"/>
      <c r="Q43" s="349"/>
      <c r="R43" s="349"/>
      <c r="S43" s="349"/>
      <c r="T43" s="349"/>
      <c r="U43" s="349"/>
      <c r="V43" s="349"/>
      <c r="W43" s="349"/>
      <c r="X43" s="349"/>
      <c r="Y43" s="350"/>
      <c r="Z43" s="348" t="s">
        <v>80</v>
      </c>
      <c r="AA43" s="349"/>
      <c r="AB43" s="349"/>
      <c r="AC43" s="349"/>
      <c r="AD43" s="350"/>
      <c r="AE43" s="357" t="s">
        <v>79</v>
      </c>
      <c r="AF43" s="358"/>
      <c r="AG43" s="358"/>
      <c r="AH43" s="358"/>
      <c r="AI43" s="358"/>
      <c r="AJ43" s="359"/>
      <c r="AK43" s="357" t="s">
        <v>81</v>
      </c>
      <c r="AL43" s="358"/>
      <c r="AM43" s="358"/>
      <c r="AN43" s="358"/>
      <c r="AO43" s="358"/>
      <c r="AP43" s="358"/>
      <c r="AQ43" s="358"/>
      <c r="AR43" s="358"/>
      <c r="AS43" s="358"/>
      <c r="AT43" s="358"/>
      <c r="AU43" s="358"/>
      <c r="AV43" s="358"/>
      <c r="AW43" s="358"/>
      <c r="AX43" s="359"/>
      <c r="AY43" s="357" t="s">
        <v>1</v>
      </c>
      <c r="AZ43" s="358"/>
      <c r="BA43" s="358"/>
      <c r="BB43" s="359"/>
      <c r="BC43" s="348" t="s">
        <v>104</v>
      </c>
      <c r="BD43" s="349"/>
      <c r="BE43" s="349"/>
      <c r="BF43" s="350"/>
      <c r="BG43" s="366" t="s">
        <v>82</v>
      </c>
      <c r="BH43" s="367"/>
      <c r="BI43" s="367"/>
      <c r="BJ43" s="368"/>
      <c r="BK43" s="315" t="s">
        <v>99</v>
      </c>
      <c r="BL43" s="316"/>
      <c r="BM43" s="316"/>
      <c r="BN43" s="316"/>
      <c r="BO43" s="316"/>
      <c r="BP43" s="317"/>
      <c r="BQ43" s="315" t="s">
        <v>83</v>
      </c>
      <c r="BR43" s="316"/>
      <c r="BS43" s="316"/>
      <c r="BT43" s="316"/>
      <c r="BU43" s="316"/>
      <c r="BV43" s="316"/>
      <c r="BW43" s="317"/>
      <c r="BX43" s="315" t="s">
        <v>84</v>
      </c>
      <c r="BY43" s="316"/>
      <c r="BZ43" s="316"/>
      <c r="CA43" s="316"/>
      <c r="CB43" s="316"/>
      <c r="CC43" s="317"/>
      <c r="CD43" s="315" t="s">
        <v>85</v>
      </c>
      <c r="CE43" s="316"/>
      <c r="CF43" s="316"/>
      <c r="CG43" s="316"/>
      <c r="CH43" s="316"/>
      <c r="CI43" s="317"/>
    </row>
    <row r="44" spans="1:88" ht="18" customHeight="1" x14ac:dyDescent="0.25">
      <c r="A44" s="75"/>
      <c r="B44" s="351"/>
      <c r="C44" s="352"/>
      <c r="D44" s="352"/>
      <c r="E44" s="352"/>
      <c r="F44" s="352"/>
      <c r="G44" s="352"/>
      <c r="H44" s="352"/>
      <c r="I44" s="352"/>
      <c r="J44" s="352"/>
      <c r="K44" s="352"/>
      <c r="L44" s="352"/>
      <c r="M44" s="352"/>
      <c r="N44" s="352"/>
      <c r="O44" s="352"/>
      <c r="P44" s="352"/>
      <c r="Q44" s="352"/>
      <c r="R44" s="352"/>
      <c r="S44" s="352"/>
      <c r="T44" s="352"/>
      <c r="U44" s="352"/>
      <c r="V44" s="352"/>
      <c r="W44" s="352"/>
      <c r="X44" s="352"/>
      <c r="Y44" s="353"/>
      <c r="Z44" s="351"/>
      <c r="AA44" s="352"/>
      <c r="AB44" s="352"/>
      <c r="AC44" s="352"/>
      <c r="AD44" s="353"/>
      <c r="AE44" s="360"/>
      <c r="AF44" s="361"/>
      <c r="AG44" s="361"/>
      <c r="AH44" s="361"/>
      <c r="AI44" s="361"/>
      <c r="AJ44" s="362"/>
      <c r="AK44" s="360"/>
      <c r="AL44" s="361"/>
      <c r="AM44" s="361"/>
      <c r="AN44" s="361"/>
      <c r="AO44" s="361"/>
      <c r="AP44" s="361"/>
      <c r="AQ44" s="361"/>
      <c r="AR44" s="361"/>
      <c r="AS44" s="361"/>
      <c r="AT44" s="361"/>
      <c r="AU44" s="361"/>
      <c r="AV44" s="361"/>
      <c r="AW44" s="361"/>
      <c r="AX44" s="362"/>
      <c r="AY44" s="360"/>
      <c r="AZ44" s="361"/>
      <c r="BA44" s="361"/>
      <c r="BB44" s="362"/>
      <c r="BC44" s="351"/>
      <c r="BD44" s="352"/>
      <c r="BE44" s="352"/>
      <c r="BF44" s="353"/>
      <c r="BG44" s="369"/>
      <c r="BH44" s="370"/>
      <c r="BI44" s="370"/>
      <c r="BJ44" s="371"/>
      <c r="BK44" s="318"/>
      <c r="BL44" s="319"/>
      <c r="BM44" s="319"/>
      <c r="BN44" s="319"/>
      <c r="BO44" s="319"/>
      <c r="BP44" s="320"/>
      <c r="BQ44" s="318"/>
      <c r="BR44" s="319"/>
      <c r="BS44" s="319"/>
      <c r="BT44" s="319"/>
      <c r="BU44" s="319"/>
      <c r="BV44" s="319"/>
      <c r="BW44" s="320"/>
      <c r="BX44" s="318"/>
      <c r="BY44" s="319"/>
      <c r="BZ44" s="319"/>
      <c r="CA44" s="319"/>
      <c r="CB44" s="319"/>
      <c r="CC44" s="320"/>
      <c r="CD44" s="318"/>
      <c r="CE44" s="319"/>
      <c r="CF44" s="319"/>
      <c r="CG44" s="319"/>
      <c r="CH44" s="319"/>
      <c r="CI44" s="320"/>
    </row>
    <row r="45" spans="1:88" ht="18" customHeight="1" thickBot="1" x14ac:dyDescent="0.3">
      <c r="A45" s="75"/>
      <c r="B45" s="354"/>
      <c r="C45" s="355"/>
      <c r="D45" s="355"/>
      <c r="E45" s="355"/>
      <c r="F45" s="355"/>
      <c r="G45" s="355"/>
      <c r="H45" s="355"/>
      <c r="I45" s="355"/>
      <c r="J45" s="355"/>
      <c r="K45" s="355"/>
      <c r="L45" s="355"/>
      <c r="M45" s="355"/>
      <c r="N45" s="355"/>
      <c r="O45" s="355"/>
      <c r="P45" s="355"/>
      <c r="Q45" s="355"/>
      <c r="R45" s="355"/>
      <c r="S45" s="355"/>
      <c r="T45" s="355"/>
      <c r="U45" s="355"/>
      <c r="V45" s="355"/>
      <c r="W45" s="355"/>
      <c r="X45" s="355"/>
      <c r="Y45" s="356"/>
      <c r="Z45" s="354"/>
      <c r="AA45" s="355"/>
      <c r="AB45" s="355"/>
      <c r="AC45" s="355"/>
      <c r="AD45" s="356"/>
      <c r="AE45" s="363"/>
      <c r="AF45" s="364"/>
      <c r="AG45" s="364"/>
      <c r="AH45" s="364"/>
      <c r="AI45" s="364"/>
      <c r="AJ45" s="365"/>
      <c r="AK45" s="360"/>
      <c r="AL45" s="361"/>
      <c r="AM45" s="361"/>
      <c r="AN45" s="361"/>
      <c r="AO45" s="361"/>
      <c r="AP45" s="361"/>
      <c r="AQ45" s="361"/>
      <c r="AR45" s="361"/>
      <c r="AS45" s="361"/>
      <c r="AT45" s="361"/>
      <c r="AU45" s="361"/>
      <c r="AV45" s="361"/>
      <c r="AW45" s="361"/>
      <c r="AX45" s="362"/>
      <c r="AY45" s="360"/>
      <c r="AZ45" s="361"/>
      <c r="BA45" s="361"/>
      <c r="BB45" s="362"/>
      <c r="BC45" s="351"/>
      <c r="BD45" s="352"/>
      <c r="BE45" s="352"/>
      <c r="BF45" s="353"/>
      <c r="BG45" s="369"/>
      <c r="BH45" s="370"/>
      <c r="BI45" s="370"/>
      <c r="BJ45" s="371"/>
      <c r="BK45" s="318"/>
      <c r="BL45" s="319"/>
      <c r="BM45" s="319"/>
      <c r="BN45" s="319"/>
      <c r="BO45" s="319"/>
      <c r="BP45" s="320"/>
      <c r="BQ45" s="321"/>
      <c r="BR45" s="322"/>
      <c r="BS45" s="322"/>
      <c r="BT45" s="322"/>
      <c r="BU45" s="322"/>
      <c r="BV45" s="322"/>
      <c r="BW45" s="323"/>
      <c r="BX45" s="321"/>
      <c r="BY45" s="322"/>
      <c r="BZ45" s="322"/>
      <c r="CA45" s="322"/>
      <c r="CB45" s="322"/>
      <c r="CC45" s="323"/>
      <c r="CD45" s="321"/>
      <c r="CE45" s="322"/>
      <c r="CF45" s="322"/>
      <c r="CG45" s="322"/>
      <c r="CH45" s="322"/>
      <c r="CI45" s="323"/>
    </row>
    <row r="46" spans="1:88" ht="17.25" customHeight="1" x14ac:dyDescent="0.25">
      <c r="A46" s="75"/>
      <c r="B46" s="324" t="s">
        <v>840</v>
      </c>
      <c r="C46" s="325"/>
      <c r="D46" s="325"/>
      <c r="E46" s="325"/>
      <c r="F46" s="325"/>
      <c r="G46" s="325"/>
      <c r="H46" s="325"/>
      <c r="I46" s="325"/>
      <c r="J46" s="325"/>
      <c r="K46" s="325"/>
      <c r="L46" s="325"/>
      <c r="M46" s="325"/>
      <c r="N46" s="325"/>
      <c r="O46" s="325"/>
      <c r="P46" s="325"/>
      <c r="Q46" s="325"/>
      <c r="R46" s="325"/>
      <c r="S46" s="325"/>
      <c r="T46" s="325"/>
      <c r="U46" s="325"/>
      <c r="V46" s="325"/>
      <c r="W46" s="325"/>
      <c r="X46" s="325"/>
      <c r="Y46" s="326"/>
      <c r="Z46" s="333" t="s">
        <v>847</v>
      </c>
      <c r="AA46" s="334"/>
      <c r="AB46" s="334"/>
      <c r="AC46" s="334"/>
      <c r="AD46" s="335"/>
      <c r="AE46" s="333">
        <v>1</v>
      </c>
      <c r="AF46" s="334"/>
      <c r="AG46" s="334"/>
      <c r="AH46" s="334"/>
      <c r="AI46" s="334"/>
      <c r="AJ46" s="334"/>
      <c r="AK46" s="342" t="s">
        <v>41</v>
      </c>
      <c r="AL46" s="343"/>
      <c r="AM46" s="343"/>
      <c r="AN46" s="343"/>
      <c r="AO46" s="343"/>
      <c r="AP46" s="343"/>
      <c r="AQ46" s="343"/>
      <c r="AR46" s="343"/>
      <c r="AS46" s="343"/>
      <c r="AT46" s="343"/>
      <c r="AU46" s="343"/>
      <c r="AV46" s="343"/>
      <c r="AW46" s="343"/>
      <c r="AX46" s="344"/>
      <c r="AY46" s="345">
        <v>2</v>
      </c>
      <c r="AZ46" s="346"/>
      <c r="BA46" s="346"/>
      <c r="BB46" s="347"/>
      <c r="BC46" s="345">
        <f>+$AE$46*AY46</f>
        <v>2</v>
      </c>
      <c r="BD46" s="346"/>
      <c r="BE46" s="346"/>
      <c r="BF46" s="347"/>
      <c r="BG46" s="285">
        <v>22629</v>
      </c>
      <c r="BH46" s="286"/>
      <c r="BI46" s="286"/>
      <c r="BJ46" s="622"/>
      <c r="BK46" s="288">
        <f>+AY46*BG46</f>
        <v>45258</v>
      </c>
      <c r="BL46" s="289"/>
      <c r="BM46" s="289"/>
      <c r="BN46" s="289"/>
      <c r="BO46" s="289"/>
      <c r="BP46" s="290"/>
      <c r="BQ46" s="609"/>
      <c r="BR46" s="610"/>
      <c r="BS46" s="610"/>
      <c r="BT46" s="610"/>
      <c r="BU46" s="610"/>
      <c r="BV46" s="610"/>
      <c r="BW46" s="611"/>
      <c r="BX46" s="609">
        <f>+(((BK58+BQ46)*15)/85)</f>
        <v>90269.647058823524</v>
      </c>
      <c r="BY46" s="610"/>
      <c r="BZ46" s="610"/>
      <c r="CA46" s="610"/>
      <c r="CB46" s="610"/>
      <c r="CC46" s="611"/>
      <c r="CD46" s="609">
        <f>+BK58+BQ46+BX46</f>
        <v>601797.6470588235</v>
      </c>
      <c r="CE46" s="610"/>
      <c r="CF46" s="610"/>
      <c r="CG46" s="610"/>
      <c r="CH46" s="610"/>
      <c r="CI46" s="611"/>
    </row>
    <row r="47" spans="1:88" ht="17.25" customHeight="1" x14ac:dyDescent="0.25">
      <c r="A47" s="75"/>
      <c r="B47" s="327"/>
      <c r="C47" s="328"/>
      <c r="D47" s="328"/>
      <c r="E47" s="328"/>
      <c r="F47" s="328"/>
      <c r="G47" s="328"/>
      <c r="H47" s="328"/>
      <c r="I47" s="328"/>
      <c r="J47" s="328"/>
      <c r="K47" s="328"/>
      <c r="L47" s="328"/>
      <c r="M47" s="328"/>
      <c r="N47" s="328"/>
      <c r="O47" s="328"/>
      <c r="P47" s="328"/>
      <c r="Q47" s="328"/>
      <c r="R47" s="328"/>
      <c r="S47" s="328"/>
      <c r="T47" s="328"/>
      <c r="U47" s="328"/>
      <c r="V47" s="328"/>
      <c r="W47" s="328"/>
      <c r="X47" s="328"/>
      <c r="Y47" s="329"/>
      <c r="Z47" s="336"/>
      <c r="AA47" s="337"/>
      <c r="AB47" s="337"/>
      <c r="AC47" s="337"/>
      <c r="AD47" s="338"/>
      <c r="AE47" s="336"/>
      <c r="AF47" s="337"/>
      <c r="AG47" s="337"/>
      <c r="AH47" s="337"/>
      <c r="AI47" s="337"/>
      <c r="AJ47" s="337"/>
      <c r="AK47" s="300" t="s">
        <v>23</v>
      </c>
      <c r="AL47" s="301"/>
      <c r="AM47" s="301"/>
      <c r="AN47" s="301"/>
      <c r="AO47" s="301"/>
      <c r="AP47" s="301"/>
      <c r="AQ47" s="301"/>
      <c r="AR47" s="301"/>
      <c r="AS47" s="301"/>
      <c r="AT47" s="301"/>
      <c r="AU47" s="301"/>
      <c r="AV47" s="301"/>
      <c r="AW47" s="301"/>
      <c r="AX47" s="302"/>
      <c r="AY47" s="303">
        <v>2</v>
      </c>
      <c r="AZ47" s="304"/>
      <c r="BA47" s="304"/>
      <c r="BB47" s="305"/>
      <c r="BC47" s="303">
        <f t="shared" ref="BC47:BC57" si="0">+$AE$46*AY47</f>
        <v>2</v>
      </c>
      <c r="BD47" s="304"/>
      <c r="BE47" s="304"/>
      <c r="BF47" s="305"/>
      <c r="BG47" s="309">
        <v>7925</v>
      </c>
      <c r="BH47" s="310"/>
      <c r="BI47" s="310"/>
      <c r="BJ47" s="623"/>
      <c r="BK47" s="624">
        <f t="shared" ref="BK47:BK57" si="1">+AY47*BG47</f>
        <v>15850</v>
      </c>
      <c r="BL47" s="625"/>
      <c r="BM47" s="625"/>
      <c r="BN47" s="625"/>
      <c r="BO47" s="625"/>
      <c r="BP47" s="626"/>
      <c r="BQ47" s="612"/>
      <c r="BR47" s="613"/>
      <c r="BS47" s="613"/>
      <c r="BT47" s="613"/>
      <c r="BU47" s="613"/>
      <c r="BV47" s="613"/>
      <c r="BW47" s="614"/>
      <c r="BX47" s="612"/>
      <c r="BY47" s="613"/>
      <c r="BZ47" s="613"/>
      <c r="CA47" s="613"/>
      <c r="CB47" s="613"/>
      <c r="CC47" s="614"/>
      <c r="CD47" s="612"/>
      <c r="CE47" s="613"/>
      <c r="CF47" s="613"/>
      <c r="CG47" s="613"/>
      <c r="CH47" s="613"/>
      <c r="CI47" s="614"/>
    </row>
    <row r="48" spans="1:88" ht="17.25" customHeight="1" x14ac:dyDescent="0.25">
      <c r="A48" s="75"/>
      <c r="B48" s="327"/>
      <c r="C48" s="328"/>
      <c r="D48" s="328"/>
      <c r="E48" s="328"/>
      <c r="F48" s="328"/>
      <c r="G48" s="328"/>
      <c r="H48" s="328"/>
      <c r="I48" s="328"/>
      <c r="J48" s="328"/>
      <c r="K48" s="328"/>
      <c r="L48" s="328"/>
      <c r="M48" s="328"/>
      <c r="N48" s="328"/>
      <c r="O48" s="328"/>
      <c r="P48" s="328"/>
      <c r="Q48" s="328"/>
      <c r="R48" s="328"/>
      <c r="S48" s="328"/>
      <c r="T48" s="328"/>
      <c r="U48" s="328"/>
      <c r="V48" s="328"/>
      <c r="W48" s="328"/>
      <c r="X48" s="328"/>
      <c r="Y48" s="329"/>
      <c r="Z48" s="336"/>
      <c r="AA48" s="337"/>
      <c r="AB48" s="337"/>
      <c r="AC48" s="337"/>
      <c r="AD48" s="338"/>
      <c r="AE48" s="336"/>
      <c r="AF48" s="337"/>
      <c r="AG48" s="337"/>
      <c r="AH48" s="337"/>
      <c r="AI48" s="337"/>
      <c r="AJ48" s="337"/>
      <c r="AK48" s="300" t="s">
        <v>5</v>
      </c>
      <c r="AL48" s="301"/>
      <c r="AM48" s="301"/>
      <c r="AN48" s="301"/>
      <c r="AO48" s="301"/>
      <c r="AP48" s="301"/>
      <c r="AQ48" s="301"/>
      <c r="AR48" s="301"/>
      <c r="AS48" s="301"/>
      <c r="AT48" s="301"/>
      <c r="AU48" s="301"/>
      <c r="AV48" s="301"/>
      <c r="AW48" s="301"/>
      <c r="AX48" s="302"/>
      <c r="AY48" s="303">
        <v>2</v>
      </c>
      <c r="AZ48" s="304"/>
      <c r="BA48" s="304"/>
      <c r="BB48" s="305"/>
      <c r="BC48" s="303">
        <f t="shared" ref="BC48" si="2">+$AE$46*AY48</f>
        <v>2</v>
      </c>
      <c r="BD48" s="304"/>
      <c r="BE48" s="304"/>
      <c r="BF48" s="305"/>
      <c r="BG48" s="309">
        <v>6778</v>
      </c>
      <c r="BH48" s="310"/>
      <c r="BI48" s="310"/>
      <c r="BJ48" s="623"/>
      <c r="BK48" s="624">
        <f t="shared" ref="BK48" si="3">+AY48*BG48</f>
        <v>13556</v>
      </c>
      <c r="BL48" s="625"/>
      <c r="BM48" s="625"/>
      <c r="BN48" s="625"/>
      <c r="BO48" s="625"/>
      <c r="BP48" s="626"/>
      <c r="BQ48" s="612"/>
      <c r="BR48" s="613"/>
      <c r="BS48" s="613"/>
      <c r="BT48" s="613"/>
      <c r="BU48" s="613"/>
      <c r="BV48" s="613"/>
      <c r="BW48" s="614"/>
      <c r="BX48" s="612"/>
      <c r="BY48" s="613"/>
      <c r="BZ48" s="613"/>
      <c r="CA48" s="613"/>
      <c r="CB48" s="613"/>
      <c r="CC48" s="614"/>
      <c r="CD48" s="612"/>
      <c r="CE48" s="613"/>
      <c r="CF48" s="613"/>
      <c r="CG48" s="613"/>
      <c r="CH48" s="613"/>
      <c r="CI48" s="614"/>
    </row>
    <row r="49" spans="1:87" ht="17.25" customHeight="1" x14ac:dyDescent="0.25">
      <c r="A49" s="75"/>
      <c r="B49" s="327"/>
      <c r="C49" s="328"/>
      <c r="D49" s="328"/>
      <c r="E49" s="328"/>
      <c r="F49" s="328"/>
      <c r="G49" s="328"/>
      <c r="H49" s="328"/>
      <c r="I49" s="328"/>
      <c r="J49" s="328"/>
      <c r="K49" s="328"/>
      <c r="L49" s="328"/>
      <c r="M49" s="328"/>
      <c r="N49" s="328"/>
      <c r="O49" s="328"/>
      <c r="P49" s="328"/>
      <c r="Q49" s="328"/>
      <c r="R49" s="328"/>
      <c r="S49" s="328"/>
      <c r="T49" s="328"/>
      <c r="U49" s="328"/>
      <c r="V49" s="328"/>
      <c r="W49" s="328"/>
      <c r="X49" s="328"/>
      <c r="Y49" s="329"/>
      <c r="Z49" s="336"/>
      <c r="AA49" s="337"/>
      <c r="AB49" s="337"/>
      <c r="AC49" s="337"/>
      <c r="AD49" s="338"/>
      <c r="AE49" s="336"/>
      <c r="AF49" s="337"/>
      <c r="AG49" s="337"/>
      <c r="AH49" s="337"/>
      <c r="AI49" s="337"/>
      <c r="AJ49" s="337"/>
      <c r="AK49" s="300" t="s">
        <v>527</v>
      </c>
      <c r="AL49" s="301"/>
      <c r="AM49" s="301"/>
      <c r="AN49" s="301"/>
      <c r="AO49" s="301"/>
      <c r="AP49" s="301"/>
      <c r="AQ49" s="301"/>
      <c r="AR49" s="301"/>
      <c r="AS49" s="301"/>
      <c r="AT49" s="301"/>
      <c r="AU49" s="301"/>
      <c r="AV49" s="301"/>
      <c r="AW49" s="301"/>
      <c r="AX49" s="302"/>
      <c r="AY49" s="303">
        <v>4</v>
      </c>
      <c r="AZ49" s="304"/>
      <c r="BA49" s="304"/>
      <c r="BB49" s="305"/>
      <c r="BC49" s="303">
        <f t="shared" si="0"/>
        <v>4</v>
      </c>
      <c r="BD49" s="304"/>
      <c r="BE49" s="304"/>
      <c r="BF49" s="305"/>
      <c r="BG49" s="309">
        <v>18911</v>
      </c>
      <c r="BH49" s="310"/>
      <c r="BI49" s="310"/>
      <c r="BJ49" s="623"/>
      <c r="BK49" s="624">
        <f t="shared" si="1"/>
        <v>75644</v>
      </c>
      <c r="BL49" s="625"/>
      <c r="BM49" s="625"/>
      <c r="BN49" s="625"/>
      <c r="BO49" s="625"/>
      <c r="BP49" s="626"/>
      <c r="BQ49" s="612"/>
      <c r="BR49" s="613"/>
      <c r="BS49" s="613"/>
      <c r="BT49" s="613"/>
      <c r="BU49" s="613"/>
      <c r="BV49" s="613"/>
      <c r="BW49" s="614"/>
      <c r="BX49" s="612"/>
      <c r="BY49" s="613"/>
      <c r="BZ49" s="613"/>
      <c r="CA49" s="613"/>
      <c r="CB49" s="613"/>
      <c r="CC49" s="614"/>
      <c r="CD49" s="612"/>
      <c r="CE49" s="613"/>
      <c r="CF49" s="613"/>
      <c r="CG49" s="613"/>
      <c r="CH49" s="613"/>
      <c r="CI49" s="614"/>
    </row>
    <row r="50" spans="1:87" ht="17.25" customHeight="1" x14ac:dyDescent="0.25">
      <c r="A50" s="75"/>
      <c r="B50" s="327"/>
      <c r="C50" s="328"/>
      <c r="D50" s="328"/>
      <c r="E50" s="328"/>
      <c r="F50" s="328"/>
      <c r="G50" s="328"/>
      <c r="H50" s="328"/>
      <c r="I50" s="328"/>
      <c r="J50" s="328"/>
      <c r="K50" s="328"/>
      <c r="L50" s="328"/>
      <c r="M50" s="328"/>
      <c r="N50" s="328"/>
      <c r="O50" s="328"/>
      <c r="P50" s="328"/>
      <c r="Q50" s="328"/>
      <c r="R50" s="328"/>
      <c r="S50" s="328"/>
      <c r="T50" s="328"/>
      <c r="U50" s="328"/>
      <c r="V50" s="328"/>
      <c r="W50" s="328"/>
      <c r="X50" s="328"/>
      <c r="Y50" s="329"/>
      <c r="Z50" s="336"/>
      <c r="AA50" s="337"/>
      <c r="AB50" s="337"/>
      <c r="AC50" s="337"/>
      <c r="AD50" s="338"/>
      <c r="AE50" s="336"/>
      <c r="AF50" s="337"/>
      <c r="AG50" s="337"/>
      <c r="AH50" s="337"/>
      <c r="AI50" s="337"/>
      <c r="AJ50" s="337"/>
      <c r="AK50" s="300" t="s">
        <v>13</v>
      </c>
      <c r="AL50" s="301"/>
      <c r="AM50" s="301"/>
      <c r="AN50" s="301"/>
      <c r="AO50" s="301"/>
      <c r="AP50" s="301"/>
      <c r="AQ50" s="301"/>
      <c r="AR50" s="301"/>
      <c r="AS50" s="301"/>
      <c r="AT50" s="301"/>
      <c r="AU50" s="301"/>
      <c r="AV50" s="301"/>
      <c r="AW50" s="301"/>
      <c r="AX50" s="302"/>
      <c r="AY50" s="303">
        <v>2</v>
      </c>
      <c r="AZ50" s="304"/>
      <c r="BA50" s="304"/>
      <c r="BB50" s="305"/>
      <c r="BC50" s="303">
        <f t="shared" si="0"/>
        <v>2</v>
      </c>
      <c r="BD50" s="304"/>
      <c r="BE50" s="304"/>
      <c r="BF50" s="305"/>
      <c r="BG50" s="309">
        <v>40826</v>
      </c>
      <c r="BH50" s="310"/>
      <c r="BI50" s="310"/>
      <c r="BJ50" s="623"/>
      <c r="BK50" s="624">
        <f t="shared" si="1"/>
        <v>81652</v>
      </c>
      <c r="BL50" s="625"/>
      <c r="BM50" s="625"/>
      <c r="BN50" s="625"/>
      <c r="BO50" s="625"/>
      <c r="BP50" s="626"/>
      <c r="BQ50" s="612"/>
      <c r="BR50" s="613"/>
      <c r="BS50" s="613"/>
      <c r="BT50" s="613"/>
      <c r="BU50" s="613"/>
      <c r="BV50" s="613"/>
      <c r="BW50" s="614"/>
      <c r="BX50" s="612"/>
      <c r="BY50" s="613"/>
      <c r="BZ50" s="613"/>
      <c r="CA50" s="613"/>
      <c r="CB50" s="613"/>
      <c r="CC50" s="614"/>
      <c r="CD50" s="612"/>
      <c r="CE50" s="613"/>
      <c r="CF50" s="613"/>
      <c r="CG50" s="613"/>
      <c r="CH50" s="613"/>
      <c r="CI50" s="614"/>
    </row>
    <row r="51" spans="1:87" ht="17.25" customHeight="1" x14ac:dyDescent="0.25">
      <c r="A51" s="75"/>
      <c r="B51" s="327"/>
      <c r="C51" s="328"/>
      <c r="D51" s="328"/>
      <c r="E51" s="328"/>
      <c r="F51" s="328"/>
      <c r="G51" s="328"/>
      <c r="H51" s="328"/>
      <c r="I51" s="328"/>
      <c r="J51" s="328"/>
      <c r="K51" s="328"/>
      <c r="L51" s="328"/>
      <c r="M51" s="328"/>
      <c r="N51" s="328"/>
      <c r="O51" s="328"/>
      <c r="P51" s="328"/>
      <c r="Q51" s="328"/>
      <c r="R51" s="328"/>
      <c r="S51" s="328"/>
      <c r="T51" s="328"/>
      <c r="U51" s="328"/>
      <c r="V51" s="328"/>
      <c r="W51" s="328"/>
      <c r="X51" s="328"/>
      <c r="Y51" s="329"/>
      <c r="Z51" s="336"/>
      <c r="AA51" s="337"/>
      <c r="AB51" s="337"/>
      <c r="AC51" s="337"/>
      <c r="AD51" s="338"/>
      <c r="AE51" s="336"/>
      <c r="AF51" s="337"/>
      <c r="AG51" s="337"/>
      <c r="AH51" s="337"/>
      <c r="AI51" s="337"/>
      <c r="AJ51" s="337"/>
      <c r="AK51" s="300" t="s">
        <v>40</v>
      </c>
      <c r="AL51" s="301"/>
      <c r="AM51" s="301"/>
      <c r="AN51" s="301"/>
      <c r="AO51" s="301"/>
      <c r="AP51" s="301"/>
      <c r="AQ51" s="301"/>
      <c r="AR51" s="301"/>
      <c r="AS51" s="301"/>
      <c r="AT51" s="301"/>
      <c r="AU51" s="301"/>
      <c r="AV51" s="301"/>
      <c r="AW51" s="301"/>
      <c r="AX51" s="302"/>
      <c r="AY51" s="303">
        <v>2</v>
      </c>
      <c r="AZ51" s="304"/>
      <c r="BA51" s="304"/>
      <c r="BB51" s="305"/>
      <c r="BC51" s="303">
        <f t="shared" si="0"/>
        <v>2</v>
      </c>
      <c r="BD51" s="304"/>
      <c r="BE51" s="304"/>
      <c r="BF51" s="305"/>
      <c r="BG51" s="309">
        <v>26988</v>
      </c>
      <c r="BH51" s="310"/>
      <c r="BI51" s="310"/>
      <c r="BJ51" s="623"/>
      <c r="BK51" s="624">
        <f t="shared" si="1"/>
        <v>53976</v>
      </c>
      <c r="BL51" s="625"/>
      <c r="BM51" s="625"/>
      <c r="BN51" s="625"/>
      <c r="BO51" s="625"/>
      <c r="BP51" s="626"/>
      <c r="BQ51" s="612"/>
      <c r="BR51" s="613"/>
      <c r="BS51" s="613"/>
      <c r="BT51" s="613"/>
      <c r="BU51" s="613"/>
      <c r="BV51" s="613"/>
      <c r="BW51" s="614"/>
      <c r="BX51" s="612"/>
      <c r="BY51" s="613"/>
      <c r="BZ51" s="613"/>
      <c r="CA51" s="613"/>
      <c r="CB51" s="613"/>
      <c r="CC51" s="614"/>
      <c r="CD51" s="612"/>
      <c r="CE51" s="613"/>
      <c r="CF51" s="613"/>
      <c r="CG51" s="613"/>
      <c r="CH51" s="613"/>
      <c r="CI51" s="614"/>
    </row>
    <row r="52" spans="1:87" ht="17.25" customHeight="1" x14ac:dyDescent="0.25">
      <c r="A52" s="75"/>
      <c r="B52" s="327"/>
      <c r="C52" s="328"/>
      <c r="D52" s="328"/>
      <c r="E52" s="328"/>
      <c r="F52" s="328"/>
      <c r="G52" s="328"/>
      <c r="H52" s="328"/>
      <c r="I52" s="328"/>
      <c r="J52" s="328"/>
      <c r="K52" s="328"/>
      <c r="L52" s="328"/>
      <c r="M52" s="328"/>
      <c r="N52" s="328"/>
      <c r="O52" s="328"/>
      <c r="P52" s="328"/>
      <c r="Q52" s="328"/>
      <c r="R52" s="328"/>
      <c r="S52" s="328"/>
      <c r="T52" s="328"/>
      <c r="U52" s="328"/>
      <c r="V52" s="328"/>
      <c r="W52" s="328"/>
      <c r="X52" s="328"/>
      <c r="Y52" s="329"/>
      <c r="Z52" s="336"/>
      <c r="AA52" s="337"/>
      <c r="AB52" s="337"/>
      <c r="AC52" s="337"/>
      <c r="AD52" s="338"/>
      <c r="AE52" s="336"/>
      <c r="AF52" s="337"/>
      <c r="AG52" s="337"/>
      <c r="AH52" s="337"/>
      <c r="AI52" s="337"/>
      <c r="AJ52" s="337"/>
      <c r="AK52" s="300" t="s">
        <v>528</v>
      </c>
      <c r="AL52" s="301"/>
      <c r="AM52" s="301"/>
      <c r="AN52" s="301"/>
      <c r="AO52" s="301"/>
      <c r="AP52" s="301"/>
      <c r="AQ52" s="301"/>
      <c r="AR52" s="301"/>
      <c r="AS52" s="301"/>
      <c r="AT52" s="301"/>
      <c r="AU52" s="301"/>
      <c r="AV52" s="301"/>
      <c r="AW52" s="301"/>
      <c r="AX52" s="302"/>
      <c r="AY52" s="303">
        <v>2</v>
      </c>
      <c r="AZ52" s="304"/>
      <c r="BA52" s="304"/>
      <c r="BB52" s="305"/>
      <c r="BC52" s="303">
        <f t="shared" si="0"/>
        <v>2</v>
      </c>
      <c r="BD52" s="304"/>
      <c r="BE52" s="304"/>
      <c r="BF52" s="305"/>
      <c r="BG52" s="309">
        <v>22530</v>
      </c>
      <c r="BH52" s="310"/>
      <c r="BI52" s="310"/>
      <c r="BJ52" s="623"/>
      <c r="BK52" s="624">
        <f t="shared" si="1"/>
        <v>45060</v>
      </c>
      <c r="BL52" s="625"/>
      <c r="BM52" s="625"/>
      <c r="BN52" s="625"/>
      <c r="BO52" s="625"/>
      <c r="BP52" s="626"/>
      <c r="BQ52" s="612"/>
      <c r="BR52" s="613"/>
      <c r="BS52" s="613"/>
      <c r="BT52" s="613"/>
      <c r="BU52" s="613"/>
      <c r="BV52" s="613"/>
      <c r="BW52" s="614"/>
      <c r="BX52" s="612"/>
      <c r="BY52" s="613"/>
      <c r="BZ52" s="613"/>
      <c r="CA52" s="613"/>
      <c r="CB52" s="613"/>
      <c r="CC52" s="614"/>
      <c r="CD52" s="612"/>
      <c r="CE52" s="613"/>
      <c r="CF52" s="613"/>
      <c r="CG52" s="613"/>
      <c r="CH52" s="613"/>
      <c r="CI52" s="614"/>
    </row>
    <row r="53" spans="1:87" ht="17.25" customHeight="1" x14ac:dyDescent="0.25">
      <c r="A53" s="75"/>
      <c r="B53" s="327"/>
      <c r="C53" s="328"/>
      <c r="D53" s="328"/>
      <c r="E53" s="328"/>
      <c r="F53" s="328"/>
      <c r="G53" s="328"/>
      <c r="H53" s="328"/>
      <c r="I53" s="328"/>
      <c r="J53" s="328"/>
      <c r="K53" s="328"/>
      <c r="L53" s="328"/>
      <c r="M53" s="328"/>
      <c r="N53" s="328"/>
      <c r="O53" s="328"/>
      <c r="P53" s="328"/>
      <c r="Q53" s="328"/>
      <c r="R53" s="328"/>
      <c r="S53" s="328"/>
      <c r="T53" s="328"/>
      <c r="U53" s="328"/>
      <c r="V53" s="328"/>
      <c r="W53" s="328"/>
      <c r="X53" s="328"/>
      <c r="Y53" s="329"/>
      <c r="Z53" s="336"/>
      <c r="AA53" s="337"/>
      <c r="AB53" s="337"/>
      <c r="AC53" s="337"/>
      <c r="AD53" s="338"/>
      <c r="AE53" s="336"/>
      <c r="AF53" s="337"/>
      <c r="AG53" s="337"/>
      <c r="AH53" s="337"/>
      <c r="AI53" s="337"/>
      <c r="AJ53" s="337"/>
      <c r="AK53" s="300" t="s">
        <v>529</v>
      </c>
      <c r="AL53" s="301"/>
      <c r="AM53" s="301"/>
      <c r="AN53" s="301"/>
      <c r="AO53" s="301"/>
      <c r="AP53" s="301"/>
      <c r="AQ53" s="301"/>
      <c r="AR53" s="301"/>
      <c r="AS53" s="301"/>
      <c r="AT53" s="301"/>
      <c r="AU53" s="301"/>
      <c r="AV53" s="301"/>
      <c r="AW53" s="301"/>
      <c r="AX53" s="302"/>
      <c r="AY53" s="303">
        <v>2</v>
      </c>
      <c r="AZ53" s="304"/>
      <c r="BA53" s="304"/>
      <c r="BB53" s="305"/>
      <c r="BC53" s="303">
        <f t="shared" si="0"/>
        <v>2</v>
      </c>
      <c r="BD53" s="304"/>
      <c r="BE53" s="304"/>
      <c r="BF53" s="305"/>
      <c r="BG53" s="309">
        <v>18911</v>
      </c>
      <c r="BH53" s="310"/>
      <c r="BI53" s="310"/>
      <c r="BJ53" s="623"/>
      <c r="BK53" s="624">
        <f t="shared" si="1"/>
        <v>37822</v>
      </c>
      <c r="BL53" s="625"/>
      <c r="BM53" s="625"/>
      <c r="BN53" s="625"/>
      <c r="BO53" s="625"/>
      <c r="BP53" s="626"/>
      <c r="BQ53" s="612"/>
      <c r="BR53" s="613"/>
      <c r="BS53" s="613"/>
      <c r="BT53" s="613"/>
      <c r="BU53" s="613"/>
      <c r="BV53" s="613"/>
      <c r="BW53" s="614"/>
      <c r="BX53" s="612"/>
      <c r="BY53" s="613"/>
      <c r="BZ53" s="613"/>
      <c r="CA53" s="613"/>
      <c r="CB53" s="613"/>
      <c r="CC53" s="614"/>
      <c r="CD53" s="612"/>
      <c r="CE53" s="613"/>
      <c r="CF53" s="613"/>
      <c r="CG53" s="613"/>
      <c r="CH53" s="613"/>
      <c r="CI53" s="614"/>
    </row>
    <row r="54" spans="1:87" ht="17.25" customHeight="1" x14ac:dyDescent="0.25">
      <c r="A54" s="75"/>
      <c r="B54" s="327"/>
      <c r="C54" s="328"/>
      <c r="D54" s="328"/>
      <c r="E54" s="328"/>
      <c r="F54" s="328"/>
      <c r="G54" s="328"/>
      <c r="H54" s="328"/>
      <c r="I54" s="328"/>
      <c r="J54" s="328"/>
      <c r="K54" s="328"/>
      <c r="L54" s="328"/>
      <c r="M54" s="328"/>
      <c r="N54" s="328"/>
      <c r="O54" s="328"/>
      <c r="P54" s="328"/>
      <c r="Q54" s="328"/>
      <c r="R54" s="328"/>
      <c r="S54" s="328"/>
      <c r="T54" s="328"/>
      <c r="U54" s="328"/>
      <c r="V54" s="328"/>
      <c r="W54" s="328"/>
      <c r="X54" s="328"/>
      <c r="Y54" s="329"/>
      <c r="Z54" s="336"/>
      <c r="AA54" s="337"/>
      <c r="AB54" s="337"/>
      <c r="AC54" s="337"/>
      <c r="AD54" s="338"/>
      <c r="AE54" s="336"/>
      <c r="AF54" s="337"/>
      <c r="AG54" s="337"/>
      <c r="AH54" s="337"/>
      <c r="AI54" s="337"/>
      <c r="AJ54" s="337"/>
      <c r="AK54" s="300" t="s">
        <v>526</v>
      </c>
      <c r="AL54" s="301"/>
      <c r="AM54" s="301"/>
      <c r="AN54" s="301"/>
      <c r="AO54" s="301"/>
      <c r="AP54" s="301"/>
      <c r="AQ54" s="301"/>
      <c r="AR54" s="301"/>
      <c r="AS54" s="301"/>
      <c r="AT54" s="301"/>
      <c r="AU54" s="301"/>
      <c r="AV54" s="301"/>
      <c r="AW54" s="301"/>
      <c r="AX54" s="302"/>
      <c r="AY54" s="303">
        <v>2</v>
      </c>
      <c r="AZ54" s="304"/>
      <c r="BA54" s="304"/>
      <c r="BB54" s="305"/>
      <c r="BC54" s="303">
        <f t="shared" si="0"/>
        <v>2</v>
      </c>
      <c r="BD54" s="304"/>
      <c r="BE54" s="304"/>
      <c r="BF54" s="305"/>
      <c r="BG54" s="309">
        <v>7925</v>
      </c>
      <c r="BH54" s="310"/>
      <c r="BI54" s="310"/>
      <c r="BJ54" s="623"/>
      <c r="BK54" s="624">
        <f t="shared" si="1"/>
        <v>15850</v>
      </c>
      <c r="BL54" s="625"/>
      <c r="BM54" s="625"/>
      <c r="BN54" s="625"/>
      <c r="BO54" s="625"/>
      <c r="BP54" s="626"/>
      <c r="BQ54" s="612"/>
      <c r="BR54" s="613"/>
      <c r="BS54" s="613"/>
      <c r="BT54" s="613"/>
      <c r="BU54" s="613"/>
      <c r="BV54" s="613"/>
      <c r="BW54" s="614"/>
      <c r="BX54" s="612"/>
      <c r="BY54" s="613"/>
      <c r="BZ54" s="613"/>
      <c r="CA54" s="613"/>
      <c r="CB54" s="613"/>
      <c r="CC54" s="614"/>
      <c r="CD54" s="612"/>
      <c r="CE54" s="613"/>
      <c r="CF54" s="613"/>
      <c r="CG54" s="613"/>
      <c r="CH54" s="613"/>
      <c r="CI54" s="614"/>
    </row>
    <row r="55" spans="1:87" ht="17.25" customHeight="1" x14ac:dyDescent="0.25">
      <c r="A55" s="75"/>
      <c r="B55" s="327"/>
      <c r="C55" s="328"/>
      <c r="D55" s="328"/>
      <c r="E55" s="328"/>
      <c r="F55" s="328"/>
      <c r="G55" s="328"/>
      <c r="H55" s="328"/>
      <c r="I55" s="328"/>
      <c r="J55" s="328"/>
      <c r="K55" s="328"/>
      <c r="L55" s="328"/>
      <c r="M55" s="328"/>
      <c r="N55" s="328"/>
      <c r="O55" s="328"/>
      <c r="P55" s="328"/>
      <c r="Q55" s="328"/>
      <c r="R55" s="328"/>
      <c r="S55" s="328"/>
      <c r="T55" s="328"/>
      <c r="U55" s="328"/>
      <c r="V55" s="328"/>
      <c r="W55" s="328"/>
      <c r="X55" s="328"/>
      <c r="Y55" s="329"/>
      <c r="Z55" s="336"/>
      <c r="AA55" s="337"/>
      <c r="AB55" s="337"/>
      <c r="AC55" s="337"/>
      <c r="AD55" s="338"/>
      <c r="AE55" s="336"/>
      <c r="AF55" s="337"/>
      <c r="AG55" s="337"/>
      <c r="AH55" s="337"/>
      <c r="AI55" s="337"/>
      <c r="AJ55" s="337"/>
      <c r="AK55" s="300" t="s">
        <v>530</v>
      </c>
      <c r="AL55" s="301"/>
      <c r="AM55" s="301"/>
      <c r="AN55" s="301"/>
      <c r="AO55" s="301"/>
      <c r="AP55" s="301"/>
      <c r="AQ55" s="301"/>
      <c r="AR55" s="301"/>
      <c r="AS55" s="301"/>
      <c r="AT55" s="301"/>
      <c r="AU55" s="301"/>
      <c r="AV55" s="301"/>
      <c r="AW55" s="301"/>
      <c r="AX55" s="302"/>
      <c r="AY55" s="303">
        <v>2</v>
      </c>
      <c r="AZ55" s="304"/>
      <c r="BA55" s="304"/>
      <c r="BB55" s="305"/>
      <c r="BC55" s="303">
        <f t="shared" si="0"/>
        <v>2</v>
      </c>
      <c r="BD55" s="304"/>
      <c r="BE55" s="304"/>
      <c r="BF55" s="305"/>
      <c r="BG55" s="309">
        <v>22629</v>
      </c>
      <c r="BH55" s="310"/>
      <c r="BI55" s="310"/>
      <c r="BJ55" s="623"/>
      <c r="BK55" s="624">
        <f t="shared" si="1"/>
        <v>45258</v>
      </c>
      <c r="BL55" s="625"/>
      <c r="BM55" s="625"/>
      <c r="BN55" s="625"/>
      <c r="BO55" s="625"/>
      <c r="BP55" s="626"/>
      <c r="BQ55" s="612"/>
      <c r="BR55" s="613"/>
      <c r="BS55" s="613"/>
      <c r="BT55" s="613"/>
      <c r="BU55" s="613"/>
      <c r="BV55" s="613"/>
      <c r="BW55" s="614"/>
      <c r="BX55" s="612"/>
      <c r="BY55" s="613"/>
      <c r="BZ55" s="613"/>
      <c r="CA55" s="613"/>
      <c r="CB55" s="613"/>
      <c r="CC55" s="614"/>
      <c r="CD55" s="612"/>
      <c r="CE55" s="613"/>
      <c r="CF55" s="613"/>
      <c r="CG55" s="613"/>
      <c r="CH55" s="613"/>
      <c r="CI55" s="614"/>
    </row>
    <row r="56" spans="1:87" ht="17.25" customHeight="1" x14ac:dyDescent="0.25">
      <c r="A56" s="75"/>
      <c r="B56" s="327"/>
      <c r="C56" s="328"/>
      <c r="D56" s="328"/>
      <c r="E56" s="328"/>
      <c r="F56" s="328"/>
      <c r="G56" s="328"/>
      <c r="H56" s="328"/>
      <c r="I56" s="328"/>
      <c r="J56" s="328"/>
      <c r="K56" s="328"/>
      <c r="L56" s="328"/>
      <c r="M56" s="328"/>
      <c r="N56" s="328"/>
      <c r="O56" s="328"/>
      <c r="P56" s="328"/>
      <c r="Q56" s="328"/>
      <c r="R56" s="328"/>
      <c r="S56" s="328"/>
      <c r="T56" s="328"/>
      <c r="U56" s="328"/>
      <c r="V56" s="328"/>
      <c r="W56" s="328"/>
      <c r="X56" s="328"/>
      <c r="Y56" s="329"/>
      <c r="Z56" s="336"/>
      <c r="AA56" s="337"/>
      <c r="AB56" s="337"/>
      <c r="AC56" s="337"/>
      <c r="AD56" s="338"/>
      <c r="AE56" s="336"/>
      <c r="AF56" s="337"/>
      <c r="AG56" s="337"/>
      <c r="AH56" s="337"/>
      <c r="AI56" s="337"/>
      <c r="AJ56" s="337"/>
      <c r="AK56" s="300" t="s">
        <v>18</v>
      </c>
      <c r="AL56" s="301"/>
      <c r="AM56" s="301"/>
      <c r="AN56" s="301"/>
      <c r="AO56" s="301"/>
      <c r="AP56" s="301"/>
      <c r="AQ56" s="301"/>
      <c r="AR56" s="301"/>
      <c r="AS56" s="301"/>
      <c r="AT56" s="301"/>
      <c r="AU56" s="301"/>
      <c r="AV56" s="301"/>
      <c r="AW56" s="301"/>
      <c r="AX56" s="302"/>
      <c r="AY56" s="303">
        <v>2</v>
      </c>
      <c r="AZ56" s="304"/>
      <c r="BA56" s="304"/>
      <c r="BB56" s="305"/>
      <c r="BC56" s="303">
        <f t="shared" si="0"/>
        <v>2</v>
      </c>
      <c r="BD56" s="304"/>
      <c r="BE56" s="304"/>
      <c r="BF56" s="305"/>
      <c r="BG56" s="309">
        <v>28961</v>
      </c>
      <c r="BH56" s="310"/>
      <c r="BI56" s="310"/>
      <c r="BJ56" s="623"/>
      <c r="BK56" s="624">
        <f t="shared" si="1"/>
        <v>57922</v>
      </c>
      <c r="BL56" s="625"/>
      <c r="BM56" s="625"/>
      <c r="BN56" s="625"/>
      <c r="BO56" s="625"/>
      <c r="BP56" s="626"/>
      <c r="BQ56" s="612"/>
      <c r="BR56" s="613"/>
      <c r="BS56" s="613"/>
      <c r="BT56" s="613"/>
      <c r="BU56" s="613"/>
      <c r="BV56" s="613"/>
      <c r="BW56" s="614"/>
      <c r="BX56" s="612"/>
      <c r="BY56" s="613"/>
      <c r="BZ56" s="613"/>
      <c r="CA56" s="613"/>
      <c r="CB56" s="613"/>
      <c r="CC56" s="614"/>
      <c r="CD56" s="612"/>
      <c r="CE56" s="613"/>
      <c r="CF56" s="613"/>
      <c r="CG56" s="613"/>
      <c r="CH56" s="613"/>
      <c r="CI56" s="614"/>
    </row>
    <row r="57" spans="1:87" ht="17.25" customHeight="1" thickBot="1" x14ac:dyDescent="0.3">
      <c r="A57" s="75"/>
      <c r="B57" s="330"/>
      <c r="C57" s="331"/>
      <c r="D57" s="331"/>
      <c r="E57" s="331"/>
      <c r="F57" s="331"/>
      <c r="G57" s="331"/>
      <c r="H57" s="331"/>
      <c r="I57" s="331"/>
      <c r="J57" s="331"/>
      <c r="K57" s="331"/>
      <c r="L57" s="331"/>
      <c r="M57" s="331"/>
      <c r="N57" s="331"/>
      <c r="O57" s="331"/>
      <c r="P57" s="331"/>
      <c r="Q57" s="331"/>
      <c r="R57" s="331"/>
      <c r="S57" s="331"/>
      <c r="T57" s="331"/>
      <c r="U57" s="331"/>
      <c r="V57" s="331"/>
      <c r="W57" s="331"/>
      <c r="X57" s="331"/>
      <c r="Y57" s="332"/>
      <c r="Z57" s="339"/>
      <c r="AA57" s="340"/>
      <c r="AB57" s="340"/>
      <c r="AC57" s="340"/>
      <c r="AD57" s="341"/>
      <c r="AE57" s="339"/>
      <c r="AF57" s="340"/>
      <c r="AG57" s="340"/>
      <c r="AH57" s="340"/>
      <c r="AI57" s="340"/>
      <c r="AJ57" s="340"/>
      <c r="AK57" s="392" t="s">
        <v>37</v>
      </c>
      <c r="AL57" s="393"/>
      <c r="AM57" s="393"/>
      <c r="AN57" s="393"/>
      <c r="AO57" s="393"/>
      <c r="AP57" s="393"/>
      <c r="AQ57" s="393"/>
      <c r="AR57" s="393"/>
      <c r="AS57" s="393"/>
      <c r="AT57" s="393"/>
      <c r="AU57" s="393"/>
      <c r="AV57" s="393"/>
      <c r="AW57" s="393"/>
      <c r="AX57" s="394"/>
      <c r="AY57" s="395">
        <v>2</v>
      </c>
      <c r="AZ57" s="396"/>
      <c r="BA57" s="396"/>
      <c r="BB57" s="397"/>
      <c r="BC57" s="395">
        <f t="shared" si="0"/>
        <v>2</v>
      </c>
      <c r="BD57" s="396"/>
      <c r="BE57" s="396"/>
      <c r="BF57" s="397"/>
      <c r="BG57" s="401">
        <v>11840</v>
      </c>
      <c r="BH57" s="402"/>
      <c r="BI57" s="402"/>
      <c r="BJ57" s="618"/>
      <c r="BK57" s="619">
        <f t="shared" si="1"/>
        <v>23680</v>
      </c>
      <c r="BL57" s="620"/>
      <c r="BM57" s="620"/>
      <c r="BN57" s="620"/>
      <c r="BO57" s="620"/>
      <c r="BP57" s="621"/>
      <c r="BQ57" s="615"/>
      <c r="BR57" s="616"/>
      <c r="BS57" s="616"/>
      <c r="BT57" s="616"/>
      <c r="BU57" s="616"/>
      <c r="BV57" s="616"/>
      <c r="BW57" s="617"/>
      <c r="BX57" s="615"/>
      <c r="BY57" s="616"/>
      <c r="BZ57" s="616"/>
      <c r="CA57" s="616"/>
      <c r="CB57" s="616"/>
      <c r="CC57" s="617"/>
      <c r="CD57" s="615"/>
      <c r="CE57" s="616"/>
      <c r="CF57" s="616"/>
      <c r="CG57" s="616"/>
      <c r="CH57" s="616"/>
      <c r="CI57" s="617"/>
    </row>
    <row r="58" spans="1:87" ht="18" customHeight="1" thickBot="1" x14ac:dyDescent="0.3">
      <c r="A58" s="75"/>
      <c r="B58" s="377"/>
      <c r="C58" s="378"/>
      <c r="D58" s="378"/>
      <c r="E58" s="378"/>
      <c r="F58" s="378"/>
      <c r="G58" s="378"/>
      <c r="H58" s="378"/>
      <c r="I58" s="378"/>
      <c r="J58" s="378"/>
      <c r="K58" s="378"/>
      <c r="L58" s="378"/>
      <c r="M58" s="378"/>
      <c r="N58" s="378"/>
      <c r="O58" s="378"/>
      <c r="P58" s="378"/>
      <c r="Q58" s="378"/>
      <c r="R58" s="378"/>
      <c r="S58" s="378"/>
      <c r="T58" s="378"/>
      <c r="U58" s="378"/>
      <c r="V58" s="378"/>
      <c r="W58" s="378"/>
      <c r="X58" s="378"/>
      <c r="Y58" s="378"/>
      <c r="Z58" s="378"/>
      <c r="AA58" s="378"/>
      <c r="AB58" s="378"/>
      <c r="AC58" s="378"/>
      <c r="AD58" s="378"/>
      <c r="AE58" s="378"/>
      <c r="AF58" s="378"/>
      <c r="AG58" s="378"/>
      <c r="AH58" s="378"/>
      <c r="AI58" s="378"/>
      <c r="AJ58" s="379"/>
      <c r="AK58" s="380" t="s">
        <v>3</v>
      </c>
      <c r="AL58" s="381"/>
      <c r="AM58" s="381"/>
      <c r="AN58" s="381"/>
      <c r="AO58" s="381"/>
      <c r="AP58" s="381"/>
      <c r="AQ58" s="381"/>
      <c r="AR58" s="381"/>
      <c r="AS58" s="381"/>
      <c r="AT58" s="381"/>
      <c r="AU58" s="381"/>
      <c r="AV58" s="381"/>
      <c r="AW58" s="381"/>
      <c r="AX58" s="381"/>
      <c r="AY58" s="381"/>
      <c r="AZ58" s="381"/>
      <c r="BA58" s="381"/>
      <c r="BB58" s="381"/>
      <c r="BC58" s="381"/>
      <c r="BD58" s="381"/>
      <c r="BE58" s="381"/>
      <c r="BF58" s="381"/>
      <c r="BG58" s="381"/>
      <c r="BH58" s="381"/>
      <c r="BI58" s="381"/>
      <c r="BJ58" s="630"/>
      <c r="BK58" s="627">
        <f>SUM(BK46:BP57)</f>
        <v>511528</v>
      </c>
      <c r="BL58" s="628"/>
      <c r="BM58" s="628"/>
      <c r="BN58" s="628"/>
      <c r="BO58" s="628"/>
      <c r="BP58" s="629"/>
      <c r="BQ58" s="387" t="s">
        <v>100</v>
      </c>
      <c r="BR58" s="388"/>
      <c r="BS58" s="388"/>
      <c r="BT58" s="388"/>
      <c r="BU58" s="388"/>
      <c r="BV58" s="388"/>
      <c r="BW58" s="388"/>
      <c r="BX58" s="388"/>
      <c r="BY58" s="388"/>
      <c r="BZ58" s="388"/>
      <c r="CA58" s="388"/>
      <c r="CB58" s="388"/>
      <c r="CC58" s="389"/>
      <c r="CD58" s="390">
        <f>+CD46*AE46</f>
        <v>601797.6470588235</v>
      </c>
      <c r="CE58" s="390"/>
      <c r="CF58" s="390"/>
      <c r="CG58" s="390"/>
      <c r="CH58" s="390"/>
      <c r="CI58" s="391"/>
    </row>
    <row r="59" spans="1:87" ht="18" customHeight="1" thickBot="1" x14ac:dyDescent="0.3">
      <c r="A59" s="75"/>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BG59" s="78"/>
      <c r="BH59" s="78"/>
      <c r="BI59" s="78"/>
      <c r="BJ59" s="78"/>
      <c r="BK59" s="79"/>
      <c r="BL59" s="79"/>
      <c r="BM59" s="79"/>
      <c r="BN59" s="79"/>
      <c r="BO59" s="79"/>
      <c r="BP59" s="79"/>
      <c r="BQ59" s="79"/>
      <c r="BR59" s="79"/>
      <c r="BS59" s="79"/>
      <c r="BT59" s="79"/>
      <c r="BU59" s="79"/>
      <c r="BV59" s="79"/>
      <c r="BW59" s="79"/>
      <c r="BX59" s="79"/>
      <c r="BY59" s="79"/>
      <c r="BZ59" s="79"/>
      <c r="CA59" s="79"/>
      <c r="CB59" s="79"/>
      <c r="CC59" s="79"/>
      <c r="CD59" s="79"/>
      <c r="CE59" s="79"/>
      <c r="CF59" s="79"/>
      <c r="CG59" s="79"/>
      <c r="CH59" s="79"/>
      <c r="CI59" s="79"/>
    </row>
    <row r="60" spans="1:87" ht="18" customHeight="1" x14ac:dyDescent="0.25">
      <c r="A60" s="75"/>
      <c r="B60" s="348" t="s">
        <v>0</v>
      </c>
      <c r="C60" s="349"/>
      <c r="D60" s="349"/>
      <c r="E60" s="349"/>
      <c r="F60" s="349"/>
      <c r="G60" s="349"/>
      <c r="H60" s="349"/>
      <c r="I60" s="349"/>
      <c r="J60" s="349"/>
      <c r="K60" s="349"/>
      <c r="L60" s="349"/>
      <c r="M60" s="349"/>
      <c r="N60" s="349"/>
      <c r="O60" s="349"/>
      <c r="P60" s="349"/>
      <c r="Q60" s="349"/>
      <c r="R60" s="349"/>
      <c r="S60" s="349"/>
      <c r="T60" s="349"/>
      <c r="U60" s="349"/>
      <c r="V60" s="349"/>
      <c r="W60" s="349"/>
      <c r="X60" s="349"/>
      <c r="Y60" s="350"/>
      <c r="Z60" s="348" t="s">
        <v>80</v>
      </c>
      <c r="AA60" s="349"/>
      <c r="AB60" s="349"/>
      <c r="AC60" s="349"/>
      <c r="AD60" s="350"/>
      <c r="AE60" s="357" t="s">
        <v>79</v>
      </c>
      <c r="AF60" s="358"/>
      <c r="AG60" s="358"/>
      <c r="AH60" s="358"/>
      <c r="AI60" s="358"/>
      <c r="AJ60" s="359"/>
      <c r="AK60" s="357" t="s">
        <v>81</v>
      </c>
      <c r="AL60" s="358"/>
      <c r="AM60" s="358"/>
      <c r="AN60" s="358"/>
      <c r="AO60" s="358"/>
      <c r="AP60" s="358"/>
      <c r="AQ60" s="358"/>
      <c r="AR60" s="358"/>
      <c r="AS60" s="358"/>
      <c r="AT60" s="358"/>
      <c r="AU60" s="358"/>
      <c r="AV60" s="358"/>
      <c r="AW60" s="358"/>
      <c r="AX60" s="359"/>
      <c r="AY60" s="357" t="s">
        <v>1</v>
      </c>
      <c r="AZ60" s="358"/>
      <c r="BA60" s="358"/>
      <c r="BB60" s="359"/>
      <c r="BC60" s="348" t="s">
        <v>104</v>
      </c>
      <c r="BD60" s="349"/>
      <c r="BE60" s="349"/>
      <c r="BF60" s="350"/>
      <c r="BG60" s="366" t="s">
        <v>82</v>
      </c>
      <c r="BH60" s="367"/>
      <c r="BI60" s="367"/>
      <c r="BJ60" s="368"/>
      <c r="BK60" s="315" t="s">
        <v>99</v>
      </c>
      <c r="BL60" s="316"/>
      <c r="BM60" s="316"/>
      <c r="BN60" s="316"/>
      <c r="BO60" s="316"/>
      <c r="BP60" s="317"/>
      <c r="BQ60" s="315" t="s">
        <v>83</v>
      </c>
      <c r="BR60" s="316"/>
      <c r="BS60" s="316"/>
      <c r="BT60" s="316"/>
      <c r="BU60" s="316"/>
      <c r="BV60" s="316"/>
      <c r="BW60" s="317"/>
      <c r="BX60" s="315" t="s">
        <v>84</v>
      </c>
      <c r="BY60" s="316"/>
      <c r="BZ60" s="316"/>
      <c r="CA60" s="316"/>
      <c r="CB60" s="316"/>
      <c r="CC60" s="317"/>
      <c r="CD60" s="315" t="s">
        <v>85</v>
      </c>
      <c r="CE60" s="316"/>
      <c r="CF60" s="316"/>
      <c r="CG60" s="316"/>
      <c r="CH60" s="316"/>
      <c r="CI60" s="317"/>
    </row>
    <row r="61" spans="1:87" ht="18" customHeight="1" x14ac:dyDescent="0.25">
      <c r="A61" s="75"/>
      <c r="B61" s="351"/>
      <c r="C61" s="352"/>
      <c r="D61" s="352"/>
      <c r="E61" s="352"/>
      <c r="F61" s="352"/>
      <c r="G61" s="352"/>
      <c r="H61" s="352"/>
      <c r="I61" s="352"/>
      <c r="J61" s="352"/>
      <c r="K61" s="352"/>
      <c r="L61" s="352"/>
      <c r="M61" s="352"/>
      <c r="N61" s="352"/>
      <c r="O61" s="352"/>
      <c r="P61" s="352"/>
      <c r="Q61" s="352"/>
      <c r="R61" s="352"/>
      <c r="S61" s="352"/>
      <c r="T61" s="352"/>
      <c r="U61" s="352"/>
      <c r="V61" s="352"/>
      <c r="W61" s="352"/>
      <c r="X61" s="352"/>
      <c r="Y61" s="353"/>
      <c r="Z61" s="351"/>
      <c r="AA61" s="352"/>
      <c r="AB61" s="352"/>
      <c r="AC61" s="352"/>
      <c r="AD61" s="353"/>
      <c r="AE61" s="360"/>
      <c r="AF61" s="361"/>
      <c r="AG61" s="361"/>
      <c r="AH61" s="361"/>
      <c r="AI61" s="361"/>
      <c r="AJ61" s="362"/>
      <c r="AK61" s="360"/>
      <c r="AL61" s="361"/>
      <c r="AM61" s="361"/>
      <c r="AN61" s="361"/>
      <c r="AO61" s="361"/>
      <c r="AP61" s="361"/>
      <c r="AQ61" s="361"/>
      <c r="AR61" s="361"/>
      <c r="AS61" s="361"/>
      <c r="AT61" s="361"/>
      <c r="AU61" s="361"/>
      <c r="AV61" s="361"/>
      <c r="AW61" s="361"/>
      <c r="AX61" s="362"/>
      <c r="AY61" s="360"/>
      <c r="AZ61" s="361"/>
      <c r="BA61" s="361"/>
      <c r="BB61" s="362"/>
      <c r="BC61" s="351"/>
      <c r="BD61" s="352"/>
      <c r="BE61" s="352"/>
      <c r="BF61" s="353"/>
      <c r="BG61" s="369"/>
      <c r="BH61" s="370"/>
      <c r="BI61" s="370"/>
      <c r="BJ61" s="371"/>
      <c r="BK61" s="318"/>
      <c r="BL61" s="319"/>
      <c r="BM61" s="319"/>
      <c r="BN61" s="319"/>
      <c r="BO61" s="319"/>
      <c r="BP61" s="320"/>
      <c r="BQ61" s="318"/>
      <c r="BR61" s="319"/>
      <c r="BS61" s="319"/>
      <c r="BT61" s="319"/>
      <c r="BU61" s="319"/>
      <c r="BV61" s="319"/>
      <c r="BW61" s="320"/>
      <c r="BX61" s="318"/>
      <c r="BY61" s="319"/>
      <c r="BZ61" s="319"/>
      <c r="CA61" s="319"/>
      <c r="CB61" s="319"/>
      <c r="CC61" s="320"/>
      <c r="CD61" s="318"/>
      <c r="CE61" s="319"/>
      <c r="CF61" s="319"/>
      <c r="CG61" s="319"/>
      <c r="CH61" s="319"/>
      <c r="CI61" s="320"/>
    </row>
    <row r="62" spans="1:87" ht="18" customHeight="1" thickBot="1" x14ac:dyDescent="0.3">
      <c r="A62" s="75"/>
      <c r="B62" s="354"/>
      <c r="C62" s="355"/>
      <c r="D62" s="355"/>
      <c r="E62" s="355"/>
      <c r="F62" s="355"/>
      <c r="G62" s="355"/>
      <c r="H62" s="355"/>
      <c r="I62" s="355"/>
      <c r="J62" s="355"/>
      <c r="K62" s="355"/>
      <c r="L62" s="355"/>
      <c r="M62" s="355"/>
      <c r="N62" s="355"/>
      <c r="O62" s="355"/>
      <c r="P62" s="355"/>
      <c r="Q62" s="355"/>
      <c r="R62" s="355"/>
      <c r="S62" s="355"/>
      <c r="T62" s="355"/>
      <c r="U62" s="355"/>
      <c r="V62" s="355"/>
      <c r="W62" s="355"/>
      <c r="X62" s="355"/>
      <c r="Y62" s="356"/>
      <c r="Z62" s="354"/>
      <c r="AA62" s="355"/>
      <c r="AB62" s="355"/>
      <c r="AC62" s="355"/>
      <c r="AD62" s="356"/>
      <c r="AE62" s="363"/>
      <c r="AF62" s="364"/>
      <c r="AG62" s="364"/>
      <c r="AH62" s="364"/>
      <c r="AI62" s="364"/>
      <c r="AJ62" s="365"/>
      <c r="AK62" s="360"/>
      <c r="AL62" s="361"/>
      <c r="AM62" s="361"/>
      <c r="AN62" s="361"/>
      <c r="AO62" s="361"/>
      <c r="AP62" s="361"/>
      <c r="AQ62" s="361"/>
      <c r="AR62" s="361"/>
      <c r="AS62" s="361"/>
      <c r="AT62" s="361"/>
      <c r="AU62" s="361"/>
      <c r="AV62" s="361"/>
      <c r="AW62" s="361"/>
      <c r="AX62" s="362"/>
      <c r="AY62" s="360"/>
      <c r="AZ62" s="361"/>
      <c r="BA62" s="361"/>
      <c r="BB62" s="362"/>
      <c r="BC62" s="351"/>
      <c r="BD62" s="352"/>
      <c r="BE62" s="352"/>
      <c r="BF62" s="353"/>
      <c r="BG62" s="369"/>
      <c r="BH62" s="370"/>
      <c r="BI62" s="370"/>
      <c r="BJ62" s="371"/>
      <c r="BK62" s="318"/>
      <c r="BL62" s="319"/>
      <c r="BM62" s="319"/>
      <c r="BN62" s="319"/>
      <c r="BO62" s="319"/>
      <c r="BP62" s="320"/>
      <c r="BQ62" s="321"/>
      <c r="BR62" s="322"/>
      <c r="BS62" s="322"/>
      <c r="BT62" s="322"/>
      <c r="BU62" s="322"/>
      <c r="BV62" s="322"/>
      <c r="BW62" s="323"/>
      <c r="BX62" s="321"/>
      <c r="BY62" s="322"/>
      <c r="BZ62" s="322"/>
      <c r="CA62" s="322"/>
      <c r="CB62" s="322"/>
      <c r="CC62" s="323"/>
      <c r="CD62" s="321"/>
      <c r="CE62" s="322"/>
      <c r="CF62" s="322"/>
      <c r="CG62" s="322"/>
      <c r="CH62" s="322"/>
      <c r="CI62" s="323"/>
    </row>
    <row r="63" spans="1:87" ht="17.25" customHeight="1" x14ac:dyDescent="0.25">
      <c r="A63" s="75"/>
      <c r="B63" s="324" t="s">
        <v>841</v>
      </c>
      <c r="C63" s="325"/>
      <c r="D63" s="325"/>
      <c r="E63" s="325"/>
      <c r="F63" s="325"/>
      <c r="G63" s="325"/>
      <c r="H63" s="325"/>
      <c r="I63" s="325"/>
      <c r="J63" s="325"/>
      <c r="K63" s="325"/>
      <c r="L63" s="325"/>
      <c r="M63" s="325"/>
      <c r="N63" s="325"/>
      <c r="O63" s="325"/>
      <c r="P63" s="325"/>
      <c r="Q63" s="325"/>
      <c r="R63" s="325"/>
      <c r="S63" s="325"/>
      <c r="T63" s="325"/>
      <c r="U63" s="325"/>
      <c r="V63" s="325"/>
      <c r="W63" s="325"/>
      <c r="X63" s="325"/>
      <c r="Y63" s="326"/>
      <c r="Z63" s="333" t="s">
        <v>848</v>
      </c>
      <c r="AA63" s="334"/>
      <c r="AB63" s="334"/>
      <c r="AC63" s="334"/>
      <c r="AD63" s="335"/>
      <c r="AE63" s="333">
        <v>1</v>
      </c>
      <c r="AF63" s="334"/>
      <c r="AG63" s="334"/>
      <c r="AH63" s="334"/>
      <c r="AI63" s="334"/>
      <c r="AJ63" s="334"/>
      <c r="AK63" s="342" t="s">
        <v>41</v>
      </c>
      <c r="AL63" s="343"/>
      <c r="AM63" s="343"/>
      <c r="AN63" s="343"/>
      <c r="AO63" s="343"/>
      <c r="AP63" s="343"/>
      <c r="AQ63" s="343"/>
      <c r="AR63" s="343"/>
      <c r="AS63" s="343"/>
      <c r="AT63" s="343"/>
      <c r="AU63" s="343"/>
      <c r="AV63" s="343"/>
      <c r="AW63" s="343"/>
      <c r="AX63" s="344"/>
      <c r="AY63" s="345">
        <v>2</v>
      </c>
      <c r="AZ63" s="346"/>
      <c r="BA63" s="346"/>
      <c r="BB63" s="347"/>
      <c r="BC63" s="345">
        <f>+$AE$63*AY63</f>
        <v>2</v>
      </c>
      <c r="BD63" s="346"/>
      <c r="BE63" s="346"/>
      <c r="BF63" s="347"/>
      <c r="BG63" s="285">
        <v>22629</v>
      </c>
      <c r="BH63" s="286"/>
      <c r="BI63" s="286"/>
      <c r="BJ63" s="622"/>
      <c r="BK63" s="288">
        <f>+AY63*BG63</f>
        <v>45258</v>
      </c>
      <c r="BL63" s="289"/>
      <c r="BM63" s="289"/>
      <c r="BN63" s="289"/>
      <c r="BO63" s="289"/>
      <c r="BP63" s="290"/>
      <c r="BQ63" s="609"/>
      <c r="BR63" s="610"/>
      <c r="BS63" s="610"/>
      <c r="BT63" s="610"/>
      <c r="BU63" s="610"/>
      <c r="BV63" s="610"/>
      <c r="BW63" s="611"/>
      <c r="BX63" s="609">
        <f>+(((BK67+BQ63)*15)/85)</f>
        <v>40604.117647058825</v>
      </c>
      <c r="BY63" s="610"/>
      <c r="BZ63" s="610"/>
      <c r="CA63" s="610"/>
      <c r="CB63" s="610"/>
      <c r="CC63" s="611"/>
      <c r="CD63" s="609">
        <f>+BK67+BQ63+BX63</f>
        <v>270694.1176470588</v>
      </c>
      <c r="CE63" s="610"/>
      <c r="CF63" s="610"/>
      <c r="CG63" s="610"/>
      <c r="CH63" s="610"/>
      <c r="CI63" s="611"/>
    </row>
    <row r="64" spans="1:87" ht="17.25" customHeight="1" x14ac:dyDescent="0.25">
      <c r="A64" s="75"/>
      <c r="B64" s="327"/>
      <c r="C64" s="328"/>
      <c r="D64" s="328"/>
      <c r="E64" s="328"/>
      <c r="F64" s="328"/>
      <c r="G64" s="328"/>
      <c r="H64" s="328"/>
      <c r="I64" s="328"/>
      <c r="J64" s="328"/>
      <c r="K64" s="328"/>
      <c r="L64" s="328"/>
      <c r="M64" s="328"/>
      <c r="N64" s="328"/>
      <c r="O64" s="328"/>
      <c r="P64" s="328"/>
      <c r="Q64" s="328"/>
      <c r="R64" s="328"/>
      <c r="S64" s="328"/>
      <c r="T64" s="328"/>
      <c r="U64" s="328"/>
      <c r="V64" s="328"/>
      <c r="W64" s="328"/>
      <c r="X64" s="328"/>
      <c r="Y64" s="329"/>
      <c r="Z64" s="336"/>
      <c r="AA64" s="337"/>
      <c r="AB64" s="337"/>
      <c r="AC64" s="337"/>
      <c r="AD64" s="338"/>
      <c r="AE64" s="336"/>
      <c r="AF64" s="337"/>
      <c r="AG64" s="337"/>
      <c r="AH64" s="337"/>
      <c r="AI64" s="337"/>
      <c r="AJ64" s="337"/>
      <c r="AK64" s="300" t="s">
        <v>13</v>
      </c>
      <c r="AL64" s="301"/>
      <c r="AM64" s="301"/>
      <c r="AN64" s="301"/>
      <c r="AO64" s="301"/>
      <c r="AP64" s="301"/>
      <c r="AQ64" s="301"/>
      <c r="AR64" s="301"/>
      <c r="AS64" s="301"/>
      <c r="AT64" s="301"/>
      <c r="AU64" s="301"/>
      <c r="AV64" s="301"/>
      <c r="AW64" s="301"/>
      <c r="AX64" s="302"/>
      <c r="AY64" s="303">
        <v>2</v>
      </c>
      <c r="AZ64" s="304"/>
      <c r="BA64" s="304"/>
      <c r="BB64" s="305"/>
      <c r="BC64" s="303">
        <f t="shared" ref="BC64:BC66" si="4">+$AE$63*AY64</f>
        <v>2</v>
      </c>
      <c r="BD64" s="304"/>
      <c r="BE64" s="304"/>
      <c r="BF64" s="305"/>
      <c r="BG64" s="309">
        <v>40826</v>
      </c>
      <c r="BH64" s="310"/>
      <c r="BI64" s="310"/>
      <c r="BJ64" s="623"/>
      <c r="BK64" s="624">
        <f t="shared" ref="BK64:BK66" si="5">+AY64*BG64</f>
        <v>81652</v>
      </c>
      <c r="BL64" s="625"/>
      <c r="BM64" s="625"/>
      <c r="BN64" s="625"/>
      <c r="BO64" s="625"/>
      <c r="BP64" s="626"/>
      <c r="BQ64" s="612"/>
      <c r="BR64" s="613"/>
      <c r="BS64" s="613"/>
      <c r="BT64" s="613"/>
      <c r="BU64" s="613"/>
      <c r="BV64" s="613"/>
      <c r="BW64" s="614"/>
      <c r="BX64" s="612"/>
      <c r="BY64" s="613"/>
      <c r="BZ64" s="613"/>
      <c r="CA64" s="613"/>
      <c r="CB64" s="613"/>
      <c r="CC64" s="614"/>
      <c r="CD64" s="612"/>
      <c r="CE64" s="613"/>
      <c r="CF64" s="613"/>
      <c r="CG64" s="613"/>
      <c r="CH64" s="613"/>
      <c r="CI64" s="614"/>
    </row>
    <row r="65" spans="1:87" ht="17.25" customHeight="1" x14ac:dyDescent="0.25">
      <c r="A65" s="75"/>
      <c r="B65" s="327"/>
      <c r="C65" s="328"/>
      <c r="D65" s="328"/>
      <c r="E65" s="328"/>
      <c r="F65" s="328"/>
      <c r="G65" s="328"/>
      <c r="H65" s="328"/>
      <c r="I65" s="328"/>
      <c r="J65" s="328"/>
      <c r="K65" s="328"/>
      <c r="L65" s="328"/>
      <c r="M65" s="328"/>
      <c r="N65" s="328"/>
      <c r="O65" s="328"/>
      <c r="P65" s="328"/>
      <c r="Q65" s="328"/>
      <c r="R65" s="328"/>
      <c r="S65" s="328"/>
      <c r="T65" s="328"/>
      <c r="U65" s="328"/>
      <c r="V65" s="328"/>
      <c r="W65" s="328"/>
      <c r="X65" s="328"/>
      <c r="Y65" s="329"/>
      <c r="Z65" s="336"/>
      <c r="AA65" s="337"/>
      <c r="AB65" s="337"/>
      <c r="AC65" s="337"/>
      <c r="AD65" s="338"/>
      <c r="AE65" s="336"/>
      <c r="AF65" s="337"/>
      <c r="AG65" s="337"/>
      <c r="AH65" s="337"/>
      <c r="AI65" s="337"/>
      <c r="AJ65" s="337"/>
      <c r="AK65" s="300" t="s">
        <v>530</v>
      </c>
      <c r="AL65" s="301"/>
      <c r="AM65" s="301"/>
      <c r="AN65" s="301"/>
      <c r="AO65" s="301"/>
      <c r="AP65" s="301"/>
      <c r="AQ65" s="301"/>
      <c r="AR65" s="301"/>
      <c r="AS65" s="301"/>
      <c r="AT65" s="301"/>
      <c r="AU65" s="301"/>
      <c r="AV65" s="301"/>
      <c r="AW65" s="301"/>
      <c r="AX65" s="302"/>
      <c r="AY65" s="303">
        <v>2</v>
      </c>
      <c r="AZ65" s="304"/>
      <c r="BA65" s="304"/>
      <c r="BB65" s="305"/>
      <c r="BC65" s="303">
        <f t="shared" si="4"/>
        <v>2</v>
      </c>
      <c r="BD65" s="304"/>
      <c r="BE65" s="304"/>
      <c r="BF65" s="305"/>
      <c r="BG65" s="309">
        <v>22629</v>
      </c>
      <c r="BH65" s="310"/>
      <c r="BI65" s="310"/>
      <c r="BJ65" s="623"/>
      <c r="BK65" s="624">
        <f t="shared" si="5"/>
        <v>45258</v>
      </c>
      <c r="BL65" s="625"/>
      <c r="BM65" s="625"/>
      <c r="BN65" s="625"/>
      <c r="BO65" s="625"/>
      <c r="BP65" s="626"/>
      <c r="BQ65" s="612"/>
      <c r="BR65" s="613"/>
      <c r="BS65" s="613"/>
      <c r="BT65" s="613"/>
      <c r="BU65" s="613"/>
      <c r="BV65" s="613"/>
      <c r="BW65" s="614"/>
      <c r="BX65" s="612"/>
      <c r="BY65" s="613"/>
      <c r="BZ65" s="613"/>
      <c r="CA65" s="613"/>
      <c r="CB65" s="613"/>
      <c r="CC65" s="614"/>
      <c r="CD65" s="612"/>
      <c r="CE65" s="613"/>
      <c r="CF65" s="613"/>
      <c r="CG65" s="613"/>
      <c r="CH65" s="613"/>
      <c r="CI65" s="614"/>
    </row>
    <row r="66" spans="1:87" ht="17.25" customHeight="1" thickBot="1" x14ac:dyDescent="0.3">
      <c r="A66" s="75"/>
      <c r="B66" s="330"/>
      <c r="C66" s="331"/>
      <c r="D66" s="331"/>
      <c r="E66" s="331"/>
      <c r="F66" s="331"/>
      <c r="G66" s="331"/>
      <c r="H66" s="331"/>
      <c r="I66" s="331"/>
      <c r="J66" s="331"/>
      <c r="K66" s="331"/>
      <c r="L66" s="331"/>
      <c r="M66" s="331"/>
      <c r="N66" s="331"/>
      <c r="O66" s="331"/>
      <c r="P66" s="331"/>
      <c r="Q66" s="331"/>
      <c r="R66" s="331"/>
      <c r="S66" s="331"/>
      <c r="T66" s="331"/>
      <c r="U66" s="331"/>
      <c r="V66" s="331"/>
      <c r="W66" s="331"/>
      <c r="X66" s="331"/>
      <c r="Y66" s="332"/>
      <c r="Z66" s="339"/>
      <c r="AA66" s="340"/>
      <c r="AB66" s="340"/>
      <c r="AC66" s="340"/>
      <c r="AD66" s="341"/>
      <c r="AE66" s="339"/>
      <c r="AF66" s="340"/>
      <c r="AG66" s="340"/>
      <c r="AH66" s="340"/>
      <c r="AI66" s="340"/>
      <c r="AJ66" s="340"/>
      <c r="AK66" s="392" t="s">
        <v>18</v>
      </c>
      <c r="AL66" s="393"/>
      <c r="AM66" s="393"/>
      <c r="AN66" s="393"/>
      <c r="AO66" s="393"/>
      <c r="AP66" s="393"/>
      <c r="AQ66" s="393"/>
      <c r="AR66" s="393"/>
      <c r="AS66" s="393"/>
      <c r="AT66" s="393"/>
      <c r="AU66" s="393"/>
      <c r="AV66" s="393"/>
      <c r="AW66" s="393"/>
      <c r="AX66" s="394"/>
      <c r="AY66" s="395">
        <v>2</v>
      </c>
      <c r="AZ66" s="396"/>
      <c r="BA66" s="396"/>
      <c r="BB66" s="397"/>
      <c r="BC66" s="395">
        <f t="shared" si="4"/>
        <v>2</v>
      </c>
      <c r="BD66" s="396"/>
      <c r="BE66" s="396"/>
      <c r="BF66" s="397"/>
      <c r="BG66" s="401">
        <v>28961</v>
      </c>
      <c r="BH66" s="402"/>
      <c r="BI66" s="402"/>
      <c r="BJ66" s="618"/>
      <c r="BK66" s="619">
        <f t="shared" si="5"/>
        <v>57922</v>
      </c>
      <c r="BL66" s="620"/>
      <c r="BM66" s="620"/>
      <c r="BN66" s="620"/>
      <c r="BO66" s="620"/>
      <c r="BP66" s="621"/>
      <c r="BQ66" s="615"/>
      <c r="BR66" s="616"/>
      <c r="BS66" s="616"/>
      <c r="BT66" s="616"/>
      <c r="BU66" s="616"/>
      <c r="BV66" s="616"/>
      <c r="BW66" s="617"/>
      <c r="BX66" s="615"/>
      <c r="BY66" s="616"/>
      <c r="BZ66" s="616"/>
      <c r="CA66" s="616"/>
      <c r="CB66" s="616"/>
      <c r="CC66" s="617"/>
      <c r="CD66" s="615"/>
      <c r="CE66" s="616"/>
      <c r="CF66" s="616"/>
      <c r="CG66" s="616"/>
      <c r="CH66" s="616"/>
      <c r="CI66" s="617"/>
    </row>
    <row r="67" spans="1:87" ht="18" customHeight="1" thickBot="1" x14ac:dyDescent="0.3">
      <c r="A67" s="75"/>
      <c r="B67" s="377"/>
      <c r="C67" s="378"/>
      <c r="D67" s="378"/>
      <c r="E67" s="378"/>
      <c r="F67" s="378"/>
      <c r="G67" s="378"/>
      <c r="H67" s="378"/>
      <c r="I67" s="378"/>
      <c r="J67" s="378"/>
      <c r="K67" s="378"/>
      <c r="L67" s="378"/>
      <c r="M67" s="378"/>
      <c r="N67" s="378"/>
      <c r="O67" s="378"/>
      <c r="P67" s="378"/>
      <c r="Q67" s="378"/>
      <c r="R67" s="378"/>
      <c r="S67" s="378"/>
      <c r="T67" s="378"/>
      <c r="U67" s="378"/>
      <c r="V67" s="378"/>
      <c r="W67" s="378"/>
      <c r="X67" s="378"/>
      <c r="Y67" s="378"/>
      <c r="Z67" s="378"/>
      <c r="AA67" s="378"/>
      <c r="AB67" s="378"/>
      <c r="AC67" s="378"/>
      <c r="AD67" s="378"/>
      <c r="AE67" s="378"/>
      <c r="AF67" s="378"/>
      <c r="AG67" s="378"/>
      <c r="AH67" s="378"/>
      <c r="AI67" s="378"/>
      <c r="AJ67" s="379"/>
      <c r="AK67" s="380" t="s">
        <v>3</v>
      </c>
      <c r="AL67" s="381"/>
      <c r="AM67" s="381"/>
      <c r="AN67" s="381"/>
      <c r="AO67" s="381"/>
      <c r="AP67" s="381"/>
      <c r="AQ67" s="381"/>
      <c r="AR67" s="381"/>
      <c r="AS67" s="381"/>
      <c r="AT67" s="381"/>
      <c r="AU67" s="381"/>
      <c r="AV67" s="381"/>
      <c r="AW67" s="381"/>
      <c r="AX67" s="381"/>
      <c r="AY67" s="381"/>
      <c r="AZ67" s="381"/>
      <c r="BA67" s="381"/>
      <c r="BB67" s="381"/>
      <c r="BC67" s="381"/>
      <c r="BD67" s="381"/>
      <c r="BE67" s="381"/>
      <c r="BF67" s="381"/>
      <c r="BG67" s="381"/>
      <c r="BH67" s="381"/>
      <c r="BI67" s="381"/>
      <c r="BJ67" s="630"/>
      <c r="BK67" s="627">
        <f>SUM(BK63:BP66)</f>
        <v>230090</v>
      </c>
      <c r="BL67" s="628"/>
      <c r="BM67" s="628"/>
      <c r="BN67" s="628"/>
      <c r="BO67" s="628"/>
      <c r="BP67" s="629"/>
      <c r="BQ67" s="387" t="s">
        <v>100</v>
      </c>
      <c r="BR67" s="388"/>
      <c r="BS67" s="388"/>
      <c r="BT67" s="388"/>
      <c r="BU67" s="388"/>
      <c r="BV67" s="388"/>
      <c r="BW67" s="388"/>
      <c r="BX67" s="388"/>
      <c r="BY67" s="388"/>
      <c r="BZ67" s="388"/>
      <c r="CA67" s="388"/>
      <c r="CB67" s="388"/>
      <c r="CC67" s="389"/>
      <c r="CD67" s="390">
        <f>+CD63*AE63</f>
        <v>270694.1176470588</v>
      </c>
      <c r="CE67" s="390"/>
      <c r="CF67" s="390"/>
      <c r="CG67" s="390"/>
      <c r="CH67" s="390"/>
      <c r="CI67" s="391"/>
    </row>
    <row r="68" spans="1:87" ht="18" customHeight="1" thickBot="1" x14ac:dyDescent="0.3">
      <c r="A68" s="75"/>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BG68" s="78"/>
      <c r="BH68" s="78"/>
      <c r="BI68" s="78"/>
      <c r="BJ68" s="78"/>
      <c r="BK68" s="79"/>
      <c r="BL68" s="79"/>
      <c r="BM68" s="79"/>
      <c r="BN68" s="79"/>
      <c r="BO68" s="79"/>
      <c r="BP68" s="79"/>
      <c r="BQ68" s="79"/>
      <c r="BR68" s="79"/>
      <c r="BS68" s="79"/>
      <c r="BT68" s="79"/>
      <c r="BU68" s="79"/>
      <c r="BV68" s="79"/>
      <c r="BW68" s="79"/>
      <c r="BX68" s="79"/>
      <c r="BY68" s="79"/>
      <c r="BZ68" s="79"/>
      <c r="CA68" s="79"/>
      <c r="CB68" s="79"/>
      <c r="CC68" s="79"/>
      <c r="CD68" s="79"/>
      <c r="CE68" s="79"/>
      <c r="CF68" s="79"/>
      <c r="CG68" s="79"/>
      <c r="CH68" s="79"/>
      <c r="CI68" s="79"/>
    </row>
    <row r="69" spans="1:87" ht="18" customHeight="1" x14ac:dyDescent="0.25">
      <c r="A69" s="75"/>
      <c r="B69" s="348" t="s">
        <v>0</v>
      </c>
      <c r="C69" s="349"/>
      <c r="D69" s="349"/>
      <c r="E69" s="349"/>
      <c r="F69" s="349"/>
      <c r="G69" s="349"/>
      <c r="H69" s="349"/>
      <c r="I69" s="349"/>
      <c r="J69" s="349"/>
      <c r="K69" s="349"/>
      <c r="L69" s="349"/>
      <c r="M69" s="349"/>
      <c r="N69" s="349"/>
      <c r="O69" s="349"/>
      <c r="P69" s="349"/>
      <c r="Q69" s="349"/>
      <c r="R69" s="349"/>
      <c r="S69" s="349"/>
      <c r="T69" s="349"/>
      <c r="U69" s="349"/>
      <c r="V69" s="349"/>
      <c r="W69" s="349"/>
      <c r="X69" s="349"/>
      <c r="Y69" s="350"/>
      <c r="Z69" s="348" t="s">
        <v>80</v>
      </c>
      <c r="AA69" s="349"/>
      <c r="AB69" s="349"/>
      <c r="AC69" s="349"/>
      <c r="AD69" s="350"/>
      <c r="AE69" s="357" t="s">
        <v>79</v>
      </c>
      <c r="AF69" s="358"/>
      <c r="AG69" s="358"/>
      <c r="AH69" s="358"/>
      <c r="AI69" s="358"/>
      <c r="AJ69" s="359"/>
      <c r="AK69" s="357" t="s">
        <v>81</v>
      </c>
      <c r="AL69" s="358"/>
      <c r="AM69" s="358"/>
      <c r="AN69" s="358"/>
      <c r="AO69" s="358"/>
      <c r="AP69" s="358"/>
      <c r="AQ69" s="358"/>
      <c r="AR69" s="358"/>
      <c r="AS69" s="358"/>
      <c r="AT69" s="358"/>
      <c r="AU69" s="358"/>
      <c r="AV69" s="358"/>
      <c r="AW69" s="358"/>
      <c r="AX69" s="359"/>
      <c r="AY69" s="357" t="s">
        <v>1</v>
      </c>
      <c r="AZ69" s="358"/>
      <c r="BA69" s="358"/>
      <c r="BB69" s="359"/>
      <c r="BC69" s="348" t="s">
        <v>104</v>
      </c>
      <c r="BD69" s="349"/>
      <c r="BE69" s="349"/>
      <c r="BF69" s="350"/>
      <c r="BG69" s="366" t="s">
        <v>82</v>
      </c>
      <c r="BH69" s="367"/>
      <c r="BI69" s="367"/>
      <c r="BJ69" s="368"/>
      <c r="BK69" s="315" t="s">
        <v>99</v>
      </c>
      <c r="BL69" s="316"/>
      <c r="BM69" s="316"/>
      <c r="BN69" s="316"/>
      <c r="BO69" s="316"/>
      <c r="BP69" s="317"/>
      <c r="BQ69" s="315" t="s">
        <v>83</v>
      </c>
      <c r="BR69" s="316"/>
      <c r="BS69" s="316"/>
      <c r="BT69" s="316"/>
      <c r="BU69" s="316"/>
      <c r="BV69" s="316"/>
      <c r="BW69" s="317"/>
      <c r="BX69" s="315" t="s">
        <v>84</v>
      </c>
      <c r="BY69" s="316"/>
      <c r="BZ69" s="316"/>
      <c r="CA69" s="316"/>
      <c r="CB69" s="316"/>
      <c r="CC69" s="317"/>
      <c r="CD69" s="315" t="s">
        <v>85</v>
      </c>
      <c r="CE69" s="316"/>
      <c r="CF69" s="316"/>
      <c r="CG69" s="316"/>
      <c r="CH69" s="316"/>
      <c r="CI69" s="317"/>
    </row>
    <row r="70" spans="1:87" ht="18" customHeight="1" x14ac:dyDescent="0.25">
      <c r="A70" s="75"/>
      <c r="B70" s="351"/>
      <c r="C70" s="352"/>
      <c r="D70" s="352"/>
      <c r="E70" s="352"/>
      <c r="F70" s="352"/>
      <c r="G70" s="352"/>
      <c r="H70" s="352"/>
      <c r="I70" s="352"/>
      <c r="J70" s="352"/>
      <c r="K70" s="352"/>
      <c r="L70" s="352"/>
      <c r="M70" s="352"/>
      <c r="N70" s="352"/>
      <c r="O70" s="352"/>
      <c r="P70" s="352"/>
      <c r="Q70" s="352"/>
      <c r="R70" s="352"/>
      <c r="S70" s="352"/>
      <c r="T70" s="352"/>
      <c r="U70" s="352"/>
      <c r="V70" s="352"/>
      <c r="W70" s="352"/>
      <c r="X70" s="352"/>
      <c r="Y70" s="353"/>
      <c r="Z70" s="351"/>
      <c r="AA70" s="352"/>
      <c r="AB70" s="352"/>
      <c r="AC70" s="352"/>
      <c r="AD70" s="353"/>
      <c r="AE70" s="360"/>
      <c r="AF70" s="361"/>
      <c r="AG70" s="361"/>
      <c r="AH70" s="361"/>
      <c r="AI70" s="361"/>
      <c r="AJ70" s="362"/>
      <c r="AK70" s="360"/>
      <c r="AL70" s="361"/>
      <c r="AM70" s="361"/>
      <c r="AN70" s="361"/>
      <c r="AO70" s="361"/>
      <c r="AP70" s="361"/>
      <c r="AQ70" s="361"/>
      <c r="AR70" s="361"/>
      <c r="AS70" s="361"/>
      <c r="AT70" s="361"/>
      <c r="AU70" s="361"/>
      <c r="AV70" s="361"/>
      <c r="AW70" s="361"/>
      <c r="AX70" s="362"/>
      <c r="AY70" s="360"/>
      <c r="AZ70" s="361"/>
      <c r="BA70" s="361"/>
      <c r="BB70" s="362"/>
      <c r="BC70" s="351"/>
      <c r="BD70" s="352"/>
      <c r="BE70" s="352"/>
      <c r="BF70" s="353"/>
      <c r="BG70" s="369"/>
      <c r="BH70" s="370"/>
      <c r="BI70" s="370"/>
      <c r="BJ70" s="371"/>
      <c r="BK70" s="318"/>
      <c r="BL70" s="319"/>
      <c r="BM70" s="319"/>
      <c r="BN70" s="319"/>
      <c r="BO70" s="319"/>
      <c r="BP70" s="320"/>
      <c r="BQ70" s="318"/>
      <c r="BR70" s="319"/>
      <c r="BS70" s="319"/>
      <c r="BT70" s="319"/>
      <c r="BU70" s="319"/>
      <c r="BV70" s="319"/>
      <c r="BW70" s="320"/>
      <c r="BX70" s="318"/>
      <c r="BY70" s="319"/>
      <c r="BZ70" s="319"/>
      <c r="CA70" s="319"/>
      <c r="CB70" s="319"/>
      <c r="CC70" s="320"/>
      <c r="CD70" s="318"/>
      <c r="CE70" s="319"/>
      <c r="CF70" s="319"/>
      <c r="CG70" s="319"/>
      <c r="CH70" s="319"/>
      <c r="CI70" s="320"/>
    </row>
    <row r="71" spans="1:87" ht="18" customHeight="1" thickBot="1" x14ac:dyDescent="0.3">
      <c r="A71" s="75"/>
      <c r="B71" s="354"/>
      <c r="C71" s="355"/>
      <c r="D71" s="355"/>
      <c r="E71" s="355"/>
      <c r="F71" s="355"/>
      <c r="G71" s="355"/>
      <c r="H71" s="355"/>
      <c r="I71" s="355"/>
      <c r="J71" s="355"/>
      <c r="K71" s="355"/>
      <c r="L71" s="355"/>
      <c r="M71" s="355"/>
      <c r="N71" s="355"/>
      <c r="O71" s="355"/>
      <c r="P71" s="355"/>
      <c r="Q71" s="355"/>
      <c r="R71" s="355"/>
      <c r="S71" s="355"/>
      <c r="T71" s="355"/>
      <c r="U71" s="355"/>
      <c r="V71" s="355"/>
      <c r="W71" s="355"/>
      <c r="X71" s="355"/>
      <c r="Y71" s="356"/>
      <c r="Z71" s="354"/>
      <c r="AA71" s="355"/>
      <c r="AB71" s="355"/>
      <c r="AC71" s="355"/>
      <c r="AD71" s="356"/>
      <c r="AE71" s="363"/>
      <c r="AF71" s="364"/>
      <c r="AG71" s="364"/>
      <c r="AH71" s="364"/>
      <c r="AI71" s="364"/>
      <c r="AJ71" s="365"/>
      <c r="AK71" s="360"/>
      <c r="AL71" s="361"/>
      <c r="AM71" s="361"/>
      <c r="AN71" s="361"/>
      <c r="AO71" s="361"/>
      <c r="AP71" s="361"/>
      <c r="AQ71" s="361"/>
      <c r="AR71" s="361"/>
      <c r="AS71" s="361"/>
      <c r="AT71" s="361"/>
      <c r="AU71" s="361"/>
      <c r="AV71" s="361"/>
      <c r="AW71" s="361"/>
      <c r="AX71" s="362"/>
      <c r="AY71" s="360"/>
      <c r="AZ71" s="361"/>
      <c r="BA71" s="361"/>
      <c r="BB71" s="362"/>
      <c r="BC71" s="351"/>
      <c r="BD71" s="352"/>
      <c r="BE71" s="352"/>
      <c r="BF71" s="353"/>
      <c r="BG71" s="369"/>
      <c r="BH71" s="370"/>
      <c r="BI71" s="370"/>
      <c r="BJ71" s="371"/>
      <c r="BK71" s="318"/>
      <c r="BL71" s="319"/>
      <c r="BM71" s="319"/>
      <c r="BN71" s="319"/>
      <c r="BO71" s="319"/>
      <c r="BP71" s="320"/>
      <c r="BQ71" s="321"/>
      <c r="BR71" s="322"/>
      <c r="BS71" s="322"/>
      <c r="BT71" s="322"/>
      <c r="BU71" s="322"/>
      <c r="BV71" s="322"/>
      <c r="BW71" s="323"/>
      <c r="BX71" s="321"/>
      <c r="BY71" s="322"/>
      <c r="BZ71" s="322"/>
      <c r="CA71" s="322"/>
      <c r="CB71" s="322"/>
      <c r="CC71" s="323"/>
      <c r="CD71" s="321"/>
      <c r="CE71" s="322"/>
      <c r="CF71" s="322"/>
      <c r="CG71" s="322"/>
      <c r="CH71" s="322"/>
      <c r="CI71" s="323"/>
    </row>
    <row r="72" spans="1:87" ht="18" customHeight="1" x14ac:dyDescent="0.25">
      <c r="A72" s="75"/>
      <c r="B72" s="324" t="s">
        <v>842</v>
      </c>
      <c r="C72" s="325"/>
      <c r="D72" s="325"/>
      <c r="E72" s="325"/>
      <c r="F72" s="325"/>
      <c r="G72" s="325"/>
      <c r="H72" s="325"/>
      <c r="I72" s="325"/>
      <c r="J72" s="325"/>
      <c r="K72" s="325"/>
      <c r="L72" s="325"/>
      <c r="M72" s="325"/>
      <c r="N72" s="325"/>
      <c r="O72" s="325"/>
      <c r="P72" s="325"/>
      <c r="Q72" s="325"/>
      <c r="R72" s="325"/>
      <c r="S72" s="325"/>
      <c r="T72" s="325"/>
      <c r="U72" s="325"/>
      <c r="V72" s="325"/>
      <c r="W72" s="325"/>
      <c r="X72" s="325"/>
      <c r="Y72" s="326"/>
      <c r="Z72" s="333" t="s">
        <v>849</v>
      </c>
      <c r="AA72" s="334"/>
      <c r="AB72" s="334"/>
      <c r="AC72" s="334"/>
      <c r="AD72" s="335"/>
      <c r="AE72" s="333">
        <v>1</v>
      </c>
      <c r="AF72" s="334"/>
      <c r="AG72" s="334"/>
      <c r="AH72" s="334"/>
      <c r="AI72" s="334"/>
      <c r="AJ72" s="334"/>
      <c r="AK72" s="342" t="s">
        <v>13</v>
      </c>
      <c r="AL72" s="343"/>
      <c r="AM72" s="343"/>
      <c r="AN72" s="343"/>
      <c r="AO72" s="343"/>
      <c r="AP72" s="343"/>
      <c r="AQ72" s="343"/>
      <c r="AR72" s="343"/>
      <c r="AS72" s="343"/>
      <c r="AT72" s="343"/>
      <c r="AU72" s="343"/>
      <c r="AV72" s="343"/>
      <c r="AW72" s="343"/>
      <c r="AX72" s="344"/>
      <c r="AY72" s="345">
        <v>16</v>
      </c>
      <c r="AZ72" s="346"/>
      <c r="BA72" s="346"/>
      <c r="BB72" s="347"/>
      <c r="BC72" s="345">
        <f>+$AE$72*AY72</f>
        <v>16</v>
      </c>
      <c r="BD72" s="346"/>
      <c r="BE72" s="346"/>
      <c r="BF72" s="347"/>
      <c r="BG72" s="285">
        <v>40826</v>
      </c>
      <c r="BH72" s="286"/>
      <c r="BI72" s="286"/>
      <c r="BJ72" s="622"/>
      <c r="BK72" s="288">
        <f>+AY72*BG72</f>
        <v>653216</v>
      </c>
      <c r="BL72" s="289"/>
      <c r="BM72" s="289"/>
      <c r="BN72" s="289"/>
      <c r="BO72" s="289"/>
      <c r="BP72" s="290"/>
      <c r="BQ72" s="609"/>
      <c r="BR72" s="610"/>
      <c r="BS72" s="610"/>
      <c r="BT72" s="610"/>
      <c r="BU72" s="610"/>
      <c r="BV72" s="610"/>
      <c r="BW72" s="611"/>
      <c r="BX72" s="609">
        <f>+(((BK74+BQ72)*15)/85)</f>
        <v>179167.0588235294</v>
      </c>
      <c r="BY72" s="610"/>
      <c r="BZ72" s="610"/>
      <c r="CA72" s="610"/>
      <c r="CB72" s="610"/>
      <c r="CC72" s="611"/>
      <c r="CD72" s="609">
        <f>+BK74+BQ72+BX72</f>
        <v>1194447.0588235294</v>
      </c>
      <c r="CE72" s="610"/>
      <c r="CF72" s="610"/>
      <c r="CG72" s="610"/>
      <c r="CH72" s="610"/>
      <c r="CI72" s="611"/>
    </row>
    <row r="73" spans="1:87" ht="18" customHeight="1" thickBot="1" x14ac:dyDescent="0.3">
      <c r="A73" s="75"/>
      <c r="B73" s="330"/>
      <c r="C73" s="331"/>
      <c r="D73" s="331"/>
      <c r="E73" s="331"/>
      <c r="F73" s="331"/>
      <c r="G73" s="331"/>
      <c r="H73" s="331"/>
      <c r="I73" s="331"/>
      <c r="J73" s="331"/>
      <c r="K73" s="331"/>
      <c r="L73" s="331"/>
      <c r="M73" s="331"/>
      <c r="N73" s="331"/>
      <c r="O73" s="331"/>
      <c r="P73" s="331"/>
      <c r="Q73" s="331"/>
      <c r="R73" s="331"/>
      <c r="S73" s="331"/>
      <c r="T73" s="331"/>
      <c r="U73" s="331"/>
      <c r="V73" s="331"/>
      <c r="W73" s="331"/>
      <c r="X73" s="331"/>
      <c r="Y73" s="332"/>
      <c r="Z73" s="339"/>
      <c r="AA73" s="340"/>
      <c r="AB73" s="340"/>
      <c r="AC73" s="340"/>
      <c r="AD73" s="341"/>
      <c r="AE73" s="339"/>
      <c r="AF73" s="340"/>
      <c r="AG73" s="340"/>
      <c r="AH73" s="340"/>
      <c r="AI73" s="340"/>
      <c r="AJ73" s="340"/>
      <c r="AK73" s="392" t="s">
        <v>530</v>
      </c>
      <c r="AL73" s="393"/>
      <c r="AM73" s="393"/>
      <c r="AN73" s="393"/>
      <c r="AO73" s="393"/>
      <c r="AP73" s="393"/>
      <c r="AQ73" s="393"/>
      <c r="AR73" s="393"/>
      <c r="AS73" s="393"/>
      <c r="AT73" s="393"/>
      <c r="AU73" s="393"/>
      <c r="AV73" s="393"/>
      <c r="AW73" s="393"/>
      <c r="AX73" s="394"/>
      <c r="AY73" s="395">
        <v>16</v>
      </c>
      <c r="AZ73" s="396"/>
      <c r="BA73" s="396"/>
      <c r="BB73" s="397"/>
      <c r="BC73" s="395">
        <f>+$AE$72*AY73</f>
        <v>16</v>
      </c>
      <c r="BD73" s="396"/>
      <c r="BE73" s="396"/>
      <c r="BF73" s="397"/>
      <c r="BG73" s="401">
        <v>22629</v>
      </c>
      <c r="BH73" s="402"/>
      <c r="BI73" s="402"/>
      <c r="BJ73" s="618"/>
      <c r="BK73" s="619">
        <f>+AY73*BG73</f>
        <v>362064</v>
      </c>
      <c r="BL73" s="620"/>
      <c r="BM73" s="620"/>
      <c r="BN73" s="620"/>
      <c r="BO73" s="620"/>
      <c r="BP73" s="621"/>
      <c r="BQ73" s="615"/>
      <c r="BR73" s="616"/>
      <c r="BS73" s="616"/>
      <c r="BT73" s="616"/>
      <c r="BU73" s="616"/>
      <c r="BV73" s="616"/>
      <c r="BW73" s="617"/>
      <c r="BX73" s="615"/>
      <c r="BY73" s="616"/>
      <c r="BZ73" s="616"/>
      <c r="CA73" s="616"/>
      <c r="CB73" s="616"/>
      <c r="CC73" s="617"/>
      <c r="CD73" s="615"/>
      <c r="CE73" s="616"/>
      <c r="CF73" s="616"/>
      <c r="CG73" s="616"/>
      <c r="CH73" s="616"/>
      <c r="CI73" s="617"/>
    </row>
    <row r="74" spans="1:87" ht="18" customHeight="1" thickBot="1" x14ac:dyDescent="0.3">
      <c r="A74" s="75"/>
      <c r="B74" s="377"/>
      <c r="C74" s="378"/>
      <c r="D74" s="378"/>
      <c r="E74" s="378"/>
      <c r="F74" s="378"/>
      <c r="G74" s="378"/>
      <c r="H74" s="378"/>
      <c r="I74" s="378"/>
      <c r="J74" s="378"/>
      <c r="K74" s="378"/>
      <c r="L74" s="378"/>
      <c r="M74" s="378"/>
      <c r="N74" s="378"/>
      <c r="O74" s="378"/>
      <c r="P74" s="378"/>
      <c r="Q74" s="378"/>
      <c r="R74" s="378"/>
      <c r="S74" s="378"/>
      <c r="T74" s="378"/>
      <c r="U74" s="378"/>
      <c r="V74" s="378"/>
      <c r="W74" s="378"/>
      <c r="X74" s="378"/>
      <c r="Y74" s="378"/>
      <c r="Z74" s="378"/>
      <c r="AA74" s="378"/>
      <c r="AB74" s="378"/>
      <c r="AC74" s="378"/>
      <c r="AD74" s="378"/>
      <c r="AE74" s="378"/>
      <c r="AF74" s="378"/>
      <c r="AG74" s="378"/>
      <c r="AH74" s="378"/>
      <c r="AI74" s="378"/>
      <c r="AJ74" s="379"/>
      <c r="AK74" s="380" t="s">
        <v>3</v>
      </c>
      <c r="AL74" s="381"/>
      <c r="AM74" s="381"/>
      <c r="AN74" s="381"/>
      <c r="AO74" s="381"/>
      <c r="AP74" s="381"/>
      <c r="AQ74" s="381"/>
      <c r="AR74" s="381"/>
      <c r="AS74" s="381"/>
      <c r="AT74" s="381"/>
      <c r="AU74" s="381"/>
      <c r="AV74" s="381"/>
      <c r="AW74" s="381"/>
      <c r="AX74" s="381"/>
      <c r="AY74" s="381"/>
      <c r="AZ74" s="381"/>
      <c r="BA74" s="381"/>
      <c r="BB74" s="381"/>
      <c r="BC74" s="381"/>
      <c r="BD74" s="381"/>
      <c r="BE74" s="381"/>
      <c r="BF74" s="381"/>
      <c r="BG74" s="381"/>
      <c r="BH74" s="381"/>
      <c r="BI74" s="381"/>
      <c r="BJ74" s="630"/>
      <c r="BK74" s="627">
        <f>SUM(BK72:BP73)</f>
        <v>1015280</v>
      </c>
      <c r="BL74" s="628"/>
      <c r="BM74" s="628"/>
      <c r="BN74" s="628"/>
      <c r="BO74" s="628"/>
      <c r="BP74" s="629"/>
      <c r="BQ74" s="387" t="s">
        <v>100</v>
      </c>
      <c r="BR74" s="388"/>
      <c r="BS74" s="388"/>
      <c r="BT74" s="388"/>
      <c r="BU74" s="388"/>
      <c r="BV74" s="388"/>
      <c r="BW74" s="388"/>
      <c r="BX74" s="388"/>
      <c r="BY74" s="388"/>
      <c r="BZ74" s="388"/>
      <c r="CA74" s="388"/>
      <c r="CB74" s="388"/>
      <c r="CC74" s="389"/>
      <c r="CD74" s="390">
        <f>+CD72*AE72</f>
        <v>1194447.0588235294</v>
      </c>
      <c r="CE74" s="390"/>
      <c r="CF74" s="390"/>
      <c r="CG74" s="390"/>
      <c r="CH74" s="390"/>
      <c r="CI74" s="391"/>
    </row>
    <row r="75" spans="1:87" ht="18" customHeight="1" thickBot="1" x14ac:dyDescent="0.3">
      <c r="A75" s="75"/>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BG75" s="78"/>
      <c r="BH75" s="78"/>
      <c r="BI75" s="78"/>
      <c r="BJ75" s="78"/>
      <c r="BK75" s="79"/>
      <c r="BL75" s="79"/>
      <c r="BM75" s="79"/>
      <c r="BN75" s="79"/>
      <c r="BO75" s="79"/>
      <c r="BP75" s="79"/>
      <c r="BQ75" s="79"/>
      <c r="BR75" s="79"/>
      <c r="BS75" s="79"/>
      <c r="BT75" s="79"/>
      <c r="BU75" s="79"/>
      <c r="BV75" s="79"/>
      <c r="BW75" s="79"/>
      <c r="BX75" s="79"/>
      <c r="BY75" s="79"/>
      <c r="BZ75" s="79"/>
      <c r="CA75" s="79"/>
      <c r="CB75" s="79"/>
      <c r="CC75" s="79"/>
      <c r="CD75" s="79"/>
      <c r="CE75" s="79"/>
      <c r="CF75" s="79"/>
      <c r="CG75" s="79"/>
      <c r="CH75" s="79"/>
      <c r="CI75" s="79"/>
    </row>
    <row r="76" spans="1:87" ht="18" customHeight="1" x14ac:dyDescent="0.25">
      <c r="A76" s="75"/>
      <c r="B76" s="348" t="s">
        <v>0</v>
      </c>
      <c r="C76" s="349"/>
      <c r="D76" s="349"/>
      <c r="E76" s="349"/>
      <c r="F76" s="349"/>
      <c r="G76" s="349"/>
      <c r="H76" s="349"/>
      <c r="I76" s="349"/>
      <c r="J76" s="349"/>
      <c r="K76" s="349"/>
      <c r="L76" s="349"/>
      <c r="M76" s="349"/>
      <c r="N76" s="349"/>
      <c r="O76" s="349"/>
      <c r="P76" s="349"/>
      <c r="Q76" s="349"/>
      <c r="R76" s="349"/>
      <c r="S76" s="349"/>
      <c r="T76" s="349"/>
      <c r="U76" s="349"/>
      <c r="V76" s="349"/>
      <c r="W76" s="349"/>
      <c r="X76" s="349"/>
      <c r="Y76" s="350"/>
      <c r="Z76" s="348" t="s">
        <v>80</v>
      </c>
      <c r="AA76" s="349"/>
      <c r="AB76" s="349"/>
      <c r="AC76" s="349"/>
      <c r="AD76" s="350"/>
      <c r="AE76" s="357" t="s">
        <v>79</v>
      </c>
      <c r="AF76" s="358"/>
      <c r="AG76" s="358"/>
      <c r="AH76" s="358"/>
      <c r="AI76" s="358"/>
      <c r="AJ76" s="359"/>
      <c r="AK76" s="357" t="s">
        <v>81</v>
      </c>
      <c r="AL76" s="358"/>
      <c r="AM76" s="358"/>
      <c r="AN76" s="358"/>
      <c r="AO76" s="358"/>
      <c r="AP76" s="358"/>
      <c r="AQ76" s="358"/>
      <c r="AR76" s="358"/>
      <c r="AS76" s="358"/>
      <c r="AT76" s="358"/>
      <c r="AU76" s="358"/>
      <c r="AV76" s="358"/>
      <c r="AW76" s="358"/>
      <c r="AX76" s="359"/>
      <c r="AY76" s="357" t="s">
        <v>1</v>
      </c>
      <c r="AZ76" s="358"/>
      <c r="BA76" s="358"/>
      <c r="BB76" s="359"/>
      <c r="BC76" s="348" t="s">
        <v>104</v>
      </c>
      <c r="BD76" s="349"/>
      <c r="BE76" s="349"/>
      <c r="BF76" s="350"/>
      <c r="BG76" s="366" t="s">
        <v>82</v>
      </c>
      <c r="BH76" s="367"/>
      <c r="BI76" s="367"/>
      <c r="BJ76" s="368"/>
      <c r="BK76" s="315" t="s">
        <v>99</v>
      </c>
      <c r="BL76" s="316"/>
      <c r="BM76" s="316"/>
      <c r="BN76" s="316"/>
      <c r="BO76" s="316"/>
      <c r="BP76" s="317"/>
      <c r="BQ76" s="315" t="s">
        <v>83</v>
      </c>
      <c r="BR76" s="316"/>
      <c r="BS76" s="316"/>
      <c r="BT76" s="316"/>
      <c r="BU76" s="316"/>
      <c r="BV76" s="316"/>
      <c r="BW76" s="317"/>
      <c r="BX76" s="315" t="s">
        <v>84</v>
      </c>
      <c r="BY76" s="316"/>
      <c r="BZ76" s="316"/>
      <c r="CA76" s="316"/>
      <c r="CB76" s="316"/>
      <c r="CC76" s="317"/>
      <c r="CD76" s="315" t="s">
        <v>85</v>
      </c>
      <c r="CE76" s="316"/>
      <c r="CF76" s="316"/>
      <c r="CG76" s="316"/>
      <c r="CH76" s="316"/>
      <c r="CI76" s="317"/>
    </row>
    <row r="77" spans="1:87" ht="18" customHeight="1" x14ac:dyDescent="0.25">
      <c r="A77" s="75"/>
      <c r="B77" s="351"/>
      <c r="C77" s="352"/>
      <c r="D77" s="352"/>
      <c r="E77" s="352"/>
      <c r="F77" s="352"/>
      <c r="G77" s="352"/>
      <c r="H77" s="352"/>
      <c r="I77" s="352"/>
      <c r="J77" s="352"/>
      <c r="K77" s="352"/>
      <c r="L77" s="352"/>
      <c r="M77" s="352"/>
      <c r="N77" s="352"/>
      <c r="O77" s="352"/>
      <c r="P77" s="352"/>
      <c r="Q77" s="352"/>
      <c r="R77" s="352"/>
      <c r="S77" s="352"/>
      <c r="T77" s="352"/>
      <c r="U77" s="352"/>
      <c r="V77" s="352"/>
      <c r="W77" s="352"/>
      <c r="X77" s="352"/>
      <c r="Y77" s="353"/>
      <c r="Z77" s="351"/>
      <c r="AA77" s="352"/>
      <c r="AB77" s="352"/>
      <c r="AC77" s="352"/>
      <c r="AD77" s="353"/>
      <c r="AE77" s="360"/>
      <c r="AF77" s="361"/>
      <c r="AG77" s="361"/>
      <c r="AH77" s="361"/>
      <c r="AI77" s="361"/>
      <c r="AJ77" s="362"/>
      <c r="AK77" s="360"/>
      <c r="AL77" s="361"/>
      <c r="AM77" s="361"/>
      <c r="AN77" s="361"/>
      <c r="AO77" s="361"/>
      <c r="AP77" s="361"/>
      <c r="AQ77" s="361"/>
      <c r="AR77" s="361"/>
      <c r="AS77" s="361"/>
      <c r="AT77" s="361"/>
      <c r="AU77" s="361"/>
      <c r="AV77" s="361"/>
      <c r="AW77" s="361"/>
      <c r="AX77" s="362"/>
      <c r="AY77" s="360"/>
      <c r="AZ77" s="361"/>
      <c r="BA77" s="361"/>
      <c r="BB77" s="362"/>
      <c r="BC77" s="351"/>
      <c r="BD77" s="352"/>
      <c r="BE77" s="352"/>
      <c r="BF77" s="353"/>
      <c r="BG77" s="369"/>
      <c r="BH77" s="370"/>
      <c r="BI77" s="370"/>
      <c r="BJ77" s="371"/>
      <c r="BK77" s="318"/>
      <c r="BL77" s="319"/>
      <c r="BM77" s="319"/>
      <c r="BN77" s="319"/>
      <c r="BO77" s="319"/>
      <c r="BP77" s="320"/>
      <c r="BQ77" s="318"/>
      <c r="BR77" s="319"/>
      <c r="BS77" s="319"/>
      <c r="BT77" s="319"/>
      <c r="BU77" s="319"/>
      <c r="BV77" s="319"/>
      <c r="BW77" s="320"/>
      <c r="BX77" s="318"/>
      <c r="BY77" s="319"/>
      <c r="BZ77" s="319"/>
      <c r="CA77" s="319"/>
      <c r="CB77" s="319"/>
      <c r="CC77" s="320"/>
      <c r="CD77" s="318"/>
      <c r="CE77" s="319"/>
      <c r="CF77" s="319"/>
      <c r="CG77" s="319"/>
      <c r="CH77" s="319"/>
      <c r="CI77" s="320"/>
    </row>
    <row r="78" spans="1:87" ht="18" customHeight="1" thickBot="1" x14ac:dyDescent="0.3">
      <c r="A78" s="75"/>
      <c r="B78" s="354"/>
      <c r="C78" s="355"/>
      <c r="D78" s="355"/>
      <c r="E78" s="355"/>
      <c r="F78" s="355"/>
      <c r="G78" s="355"/>
      <c r="H78" s="355"/>
      <c r="I78" s="355"/>
      <c r="J78" s="355"/>
      <c r="K78" s="355"/>
      <c r="L78" s="355"/>
      <c r="M78" s="355"/>
      <c r="N78" s="355"/>
      <c r="O78" s="355"/>
      <c r="P78" s="355"/>
      <c r="Q78" s="355"/>
      <c r="R78" s="355"/>
      <c r="S78" s="355"/>
      <c r="T78" s="355"/>
      <c r="U78" s="355"/>
      <c r="V78" s="355"/>
      <c r="W78" s="355"/>
      <c r="X78" s="355"/>
      <c r="Y78" s="356"/>
      <c r="Z78" s="354"/>
      <c r="AA78" s="355"/>
      <c r="AB78" s="355"/>
      <c r="AC78" s="355"/>
      <c r="AD78" s="356"/>
      <c r="AE78" s="363"/>
      <c r="AF78" s="364"/>
      <c r="AG78" s="364"/>
      <c r="AH78" s="364"/>
      <c r="AI78" s="364"/>
      <c r="AJ78" s="365"/>
      <c r="AK78" s="360"/>
      <c r="AL78" s="361"/>
      <c r="AM78" s="361"/>
      <c r="AN78" s="361"/>
      <c r="AO78" s="361"/>
      <c r="AP78" s="361"/>
      <c r="AQ78" s="361"/>
      <c r="AR78" s="361"/>
      <c r="AS78" s="361"/>
      <c r="AT78" s="361"/>
      <c r="AU78" s="361"/>
      <c r="AV78" s="361"/>
      <c r="AW78" s="361"/>
      <c r="AX78" s="362"/>
      <c r="AY78" s="360"/>
      <c r="AZ78" s="361"/>
      <c r="BA78" s="361"/>
      <c r="BB78" s="362"/>
      <c r="BC78" s="351"/>
      <c r="BD78" s="352"/>
      <c r="BE78" s="352"/>
      <c r="BF78" s="353"/>
      <c r="BG78" s="369"/>
      <c r="BH78" s="370"/>
      <c r="BI78" s="370"/>
      <c r="BJ78" s="371"/>
      <c r="BK78" s="318"/>
      <c r="BL78" s="319"/>
      <c r="BM78" s="319"/>
      <c r="BN78" s="319"/>
      <c r="BO78" s="319"/>
      <c r="BP78" s="320"/>
      <c r="BQ78" s="321"/>
      <c r="BR78" s="322"/>
      <c r="BS78" s="322"/>
      <c r="BT78" s="322"/>
      <c r="BU78" s="322"/>
      <c r="BV78" s="322"/>
      <c r="BW78" s="323"/>
      <c r="BX78" s="321"/>
      <c r="BY78" s="322"/>
      <c r="BZ78" s="322"/>
      <c r="CA78" s="322"/>
      <c r="CB78" s="322"/>
      <c r="CC78" s="323"/>
      <c r="CD78" s="321"/>
      <c r="CE78" s="322"/>
      <c r="CF78" s="322"/>
      <c r="CG78" s="322"/>
      <c r="CH78" s="322"/>
      <c r="CI78" s="323"/>
    </row>
    <row r="79" spans="1:87" ht="18" customHeight="1" thickBot="1" x14ac:dyDescent="0.3">
      <c r="A79" s="75"/>
      <c r="B79" s="324" t="s">
        <v>843</v>
      </c>
      <c r="C79" s="325"/>
      <c r="D79" s="325"/>
      <c r="E79" s="325"/>
      <c r="F79" s="325"/>
      <c r="G79" s="325"/>
      <c r="H79" s="325"/>
      <c r="I79" s="325"/>
      <c r="J79" s="325"/>
      <c r="K79" s="325"/>
      <c r="L79" s="325"/>
      <c r="M79" s="325"/>
      <c r="N79" s="325"/>
      <c r="O79" s="325"/>
      <c r="P79" s="325"/>
      <c r="Q79" s="325"/>
      <c r="R79" s="325"/>
      <c r="S79" s="325"/>
      <c r="T79" s="325"/>
      <c r="U79" s="325"/>
      <c r="V79" s="325"/>
      <c r="W79" s="325"/>
      <c r="X79" s="325"/>
      <c r="Y79" s="326"/>
      <c r="Z79" s="333" t="s">
        <v>850</v>
      </c>
      <c r="AA79" s="334"/>
      <c r="AB79" s="334"/>
      <c r="AC79" s="334"/>
      <c r="AD79" s="335"/>
      <c r="AE79" s="333">
        <v>1</v>
      </c>
      <c r="AF79" s="334"/>
      <c r="AG79" s="334"/>
      <c r="AH79" s="334"/>
      <c r="AI79" s="334"/>
      <c r="AJ79" s="334"/>
      <c r="AK79" s="606" t="s">
        <v>13</v>
      </c>
      <c r="AL79" s="607"/>
      <c r="AM79" s="607"/>
      <c r="AN79" s="607"/>
      <c r="AO79" s="607"/>
      <c r="AP79" s="607"/>
      <c r="AQ79" s="607"/>
      <c r="AR79" s="607"/>
      <c r="AS79" s="607"/>
      <c r="AT79" s="607"/>
      <c r="AU79" s="607"/>
      <c r="AV79" s="607"/>
      <c r="AW79" s="607"/>
      <c r="AX79" s="608"/>
      <c r="AY79" s="409">
        <v>8</v>
      </c>
      <c r="AZ79" s="346"/>
      <c r="BA79" s="346"/>
      <c r="BB79" s="410"/>
      <c r="BC79" s="345">
        <f>+$AE$79*AY79</f>
        <v>8</v>
      </c>
      <c r="BD79" s="346"/>
      <c r="BE79" s="346"/>
      <c r="BF79" s="347"/>
      <c r="BG79" s="285">
        <v>40826</v>
      </c>
      <c r="BH79" s="286"/>
      <c r="BI79" s="286"/>
      <c r="BJ79" s="287"/>
      <c r="BK79" s="288">
        <f>+AY79*BG79</f>
        <v>326608</v>
      </c>
      <c r="BL79" s="289"/>
      <c r="BM79" s="289"/>
      <c r="BN79" s="289"/>
      <c r="BO79" s="289"/>
      <c r="BP79" s="290"/>
      <c r="BQ79" s="291">
        <v>200000000</v>
      </c>
      <c r="BR79" s="292"/>
      <c r="BS79" s="292"/>
      <c r="BT79" s="292"/>
      <c r="BU79" s="292"/>
      <c r="BV79" s="292"/>
      <c r="BW79" s="293"/>
      <c r="BX79" s="291">
        <f>+(((BK80+BQ79)*15)/85)</f>
        <v>35351754.352941178</v>
      </c>
      <c r="BY79" s="292"/>
      <c r="BZ79" s="292"/>
      <c r="CA79" s="292"/>
      <c r="CB79" s="292"/>
      <c r="CC79" s="293"/>
      <c r="CD79" s="291">
        <f>+BK80+BQ79+BX79</f>
        <v>235678362.35294119</v>
      </c>
      <c r="CE79" s="292"/>
      <c r="CF79" s="292"/>
      <c r="CG79" s="292"/>
      <c r="CH79" s="292"/>
      <c r="CI79" s="293"/>
    </row>
    <row r="80" spans="1:87" ht="18" customHeight="1" thickBot="1" x14ac:dyDescent="0.3">
      <c r="A80" s="75"/>
      <c r="B80" s="377"/>
      <c r="C80" s="378"/>
      <c r="D80" s="378"/>
      <c r="E80" s="378"/>
      <c r="F80" s="378"/>
      <c r="G80" s="378"/>
      <c r="H80" s="378"/>
      <c r="I80" s="378"/>
      <c r="J80" s="378"/>
      <c r="K80" s="378"/>
      <c r="L80" s="378"/>
      <c r="M80" s="378"/>
      <c r="N80" s="378"/>
      <c r="O80" s="378"/>
      <c r="P80" s="378"/>
      <c r="Q80" s="378"/>
      <c r="R80" s="378"/>
      <c r="S80" s="378"/>
      <c r="T80" s="378"/>
      <c r="U80" s="378"/>
      <c r="V80" s="378"/>
      <c r="W80" s="378"/>
      <c r="X80" s="378"/>
      <c r="Y80" s="378"/>
      <c r="Z80" s="378"/>
      <c r="AA80" s="378"/>
      <c r="AB80" s="378"/>
      <c r="AC80" s="378"/>
      <c r="AD80" s="378"/>
      <c r="AE80" s="378"/>
      <c r="AF80" s="378"/>
      <c r="AG80" s="378"/>
      <c r="AH80" s="378"/>
      <c r="AI80" s="378"/>
      <c r="AJ80" s="379"/>
      <c r="AK80" s="380" t="s">
        <v>3</v>
      </c>
      <c r="AL80" s="381"/>
      <c r="AM80" s="381"/>
      <c r="AN80" s="381"/>
      <c r="AO80" s="381"/>
      <c r="AP80" s="381"/>
      <c r="AQ80" s="381"/>
      <c r="AR80" s="381"/>
      <c r="AS80" s="381"/>
      <c r="AT80" s="381"/>
      <c r="AU80" s="381"/>
      <c r="AV80" s="381"/>
      <c r="AW80" s="381"/>
      <c r="AX80" s="381"/>
      <c r="AY80" s="382"/>
      <c r="AZ80" s="382"/>
      <c r="BA80" s="382"/>
      <c r="BB80" s="382"/>
      <c r="BC80" s="382"/>
      <c r="BD80" s="382"/>
      <c r="BE80" s="382"/>
      <c r="BF80" s="382"/>
      <c r="BG80" s="382"/>
      <c r="BH80" s="382"/>
      <c r="BI80" s="382"/>
      <c r="BJ80" s="383"/>
      <c r="BK80" s="384">
        <f>SUM(BK79:BK79)</f>
        <v>326608</v>
      </c>
      <c r="BL80" s="385"/>
      <c r="BM80" s="385"/>
      <c r="BN80" s="385"/>
      <c r="BO80" s="385"/>
      <c r="BP80" s="386"/>
      <c r="BQ80" s="387" t="s">
        <v>100</v>
      </c>
      <c r="BR80" s="388"/>
      <c r="BS80" s="388"/>
      <c r="BT80" s="388"/>
      <c r="BU80" s="388"/>
      <c r="BV80" s="388"/>
      <c r="BW80" s="388"/>
      <c r="BX80" s="388"/>
      <c r="BY80" s="388"/>
      <c r="BZ80" s="388"/>
      <c r="CA80" s="388"/>
      <c r="CB80" s="388"/>
      <c r="CC80" s="389"/>
      <c r="CD80" s="390">
        <f>+CD79*AE79</f>
        <v>235678362.35294119</v>
      </c>
      <c r="CE80" s="390"/>
      <c r="CF80" s="390"/>
      <c r="CG80" s="390"/>
      <c r="CH80" s="390"/>
      <c r="CI80" s="391"/>
    </row>
    <row r="81" spans="1:87" ht="18" customHeight="1" thickBot="1" x14ac:dyDescent="0.3">
      <c r="A81" s="75"/>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BG81" s="78"/>
      <c r="BH81" s="78"/>
      <c r="BI81" s="78"/>
      <c r="BJ81" s="78"/>
      <c r="BK81" s="79"/>
      <c r="BL81" s="79"/>
      <c r="BM81" s="79"/>
      <c r="BN81" s="79"/>
      <c r="BO81" s="79"/>
      <c r="BP81" s="79"/>
      <c r="BQ81" s="79"/>
      <c r="BR81" s="79"/>
      <c r="BS81" s="79"/>
      <c r="BT81" s="79"/>
      <c r="BU81" s="79"/>
      <c r="BV81" s="79"/>
      <c r="BW81" s="79"/>
      <c r="BX81" s="79"/>
      <c r="BY81" s="79"/>
      <c r="BZ81" s="79"/>
      <c r="CA81" s="79"/>
      <c r="CB81" s="79"/>
      <c r="CC81" s="79"/>
      <c r="CD81" s="79"/>
      <c r="CE81" s="79"/>
      <c r="CF81" s="79"/>
      <c r="CG81" s="79"/>
      <c r="CH81" s="79"/>
      <c r="CI81" s="79"/>
    </row>
    <row r="82" spans="1:87" ht="18" customHeight="1" x14ac:dyDescent="0.25">
      <c r="A82" s="75"/>
      <c r="B82" s="348" t="s">
        <v>0</v>
      </c>
      <c r="C82" s="349"/>
      <c r="D82" s="349"/>
      <c r="E82" s="349"/>
      <c r="F82" s="349"/>
      <c r="G82" s="349"/>
      <c r="H82" s="349"/>
      <c r="I82" s="349"/>
      <c r="J82" s="349"/>
      <c r="K82" s="349"/>
      <c r="L82" s="349"/>
      <c r="M82" s="349"/>
      <c r="N82" s="349"/>
      <c r="O82" s="349"/>
      <c r="P82" s="349"/>
      <c r="Q82" s="349"/>
      <c r="R82" s="349"/>
      <c r="S82" s="349"/>
      <c r="T82" s="349"/>
      <c r="U82" s="349"/>
      <c r="V82" s="349"/>
      <c r="W82" s="349"/>
      <c r="X82" s="349"/>
      <c r="Y82" s="350"/>
      <c r="Z82" s="348" t="s">
        <v>80</v>
      </c>
      <c r="AA82" s="349"/>
      <c r="AB82" s="349"/>
      <c r="AC82" s="349"/>
      <c r="AD82" s="350"/>
      <c r="AE82" s="357" t="s">
        <v>79</v>
      </c>
      <c r="AF82" s="358"/>
      <c r="AG82" s="358"/>
      <c r="AH82" s="358"/>
      <c r="AI82" s="358"/>
      <c r="AJ82" s="359"/>
      <c r="AK82" s="357" t="s">
        <v>81</v>
      </c>
      <c r="AL82" s="358"/>
      <c r="AM82" s="358"/>
      <c r="AN82" s="358"/>
      <c r="AO82" s="358"/>
      <c r="AP82" s="358"/>
      <c r="AQ82" s="358"/>
      <c r="AR82" s="358"/>
      <c r="AS82" s="358"/>
      <c r="AT82" s="358"/>
      <c r="AU82" s="358"/>
      <c r="AV82" s="358"/>
      <c r="AW82" s="358"/>
      <c r="AX82" s="359"/>
      <c r="AY82" s="357" t="s">
        <v>1</v>
      </c>
      <c r="AZ82" s="358"/>
      <c r="BA82" s="358"/>
      <c r="BB82" s="359"/>
      <c r="BC82" s="348" t="s">
        <v>104</v>
      </c>
      <c r="BD82" s="349"/>
      <c r="BE82" s="349"/>
      <c r="BF82" s="350"/>
      <c r="BG82" s="366" t="s">
        <v>82</v>
      </c>
      <c r="BH82" s="367"/>
      <c r="BI82" s="367"/>
      <c r="BJ82" s="368"/>
      <c r="BK82" s="315" t="s">
        <v>99</v>
      </c>
      <c r="BL82" s="316"/>
      <c r="BM82" s="316"/>
      <c r="BN82" s="316"/>
      <c r="BO82" s="316"/>
      <c r="BP82" s="317"/>
      <c r="BQ82" s="315" t="s">
        <v>83</v>
      </c>
      <c r="BR82" s="316"/>
      <c r="BS82" s="316"/>
      <c r="BT82" s="316"/>
      <c r="BU82" s="316"/>
      <c r="BV82" s="316"/>
      <c r="BW82" s="317"/>
      <c r="BX82" s="315" t="s">
        <v>84</v>
      </c>
      <c r="BY82" s="316"/>
      <c r="BZ82" s="316"/>
      <c r="CA82" s="316"/>
      <c r="CB82" s="316"/>
      <c r="CC82" s="317"/>
      <c r="CD82" s="315" t="s">
        <v>85</v>
      </c>
      <c r="CE82" s="316"/>
      <c r="CF82" s="316"/>
      <c r="CG82" s="316"/>
      <c r="CH82" s="316"/>
      <c r="CI82" s="317"/>
    </row>
    <row r="83" spans="1:87" ht="18" customHeight="1" x14ac:dyDescent="0.25">
      <c r="A83" s="75"/>
      <c r="B83" s="351"/>
      <c r="C83" s="352"/>
      <c r="D83" s="352"/>
      <c r="E83" s="352"/>
      <c r="F83" s="352"/>
      <c r="G83" s="352"/>
      <c r="H83" s="352"/>
      <c r="I83" s="352"/>
      <c r="J83" s="352"/>
      <c r="K83" s="352"/>
      <c r="L83" s="352"/>
      <c r="M83" s="352"/>
      <c r="N83" s="352"/>
      <c r="O83" s="352"/>
      <c r="P83" s="352"/>
      <c r="Q83" s="352"/>
      <c r="R83" s="352"/>
      <c r="S83" s="352"/>
      <c r="T83" s="352"/>
      <c r="U83" s="352"/>
      <c r="V83" s="352"/>
      <c r="W83" s="352"/>
      <c r="X83" s="352"/>
      <c r="Y83" s="353"/>
      <c r="Z83" s="351"/>
      <c r="AA83" s="352"/>
      <c r="AB83" s="352"/>
      <c r="AC83" s="352"/>
      <c r="AD83" s="353"/>
      <c r="AE83" s="360"/>
      <c r="AF83" s="361"/>
      <c r="AG83" s="361"/>
      <c r="AH83" s="361"/>
      <c r="AI83" s="361"/>
      <c r="AJ83" s="362"/>
      <c r="AK83" s="360"/>
      <c r="AL83" s="361"/>
      <c r="AM83" s="361"/>
      <c r="AN83" s="361"/>
      <c r="AO83" s="361"/>
      <c r="AP83" s="361"/>
      <c r="AQ83" s="361"/>
      <c r="AR83" s="361"/>
      <c r="AS83" s="361"/>
      <c r="AT83" s="361"/>
      <c r="AU83" s="361"/>
      <c r="AV83" s="361"/>
      <c r="AW83" s="361"/>
      <c r="AX83" s="362"/>
      <c r="AY83" s="360"/>
      <c r="AZ83" s="361"/>
      <c r="BA83" s="361"/>
      <c r="BB83" s="362"/>
      <c r="BC83" s="351"/>
      <c r="BD83" s="352"/>
      <c r="BE83" s="352"/>
      <c r="BF83" s="353"/>
      <c r="BG83" s="369"/>
      <c r="BH83" s="370"/>
      <c r="BI83" s="370"/>
      <c r="BJ83" s="371"/>
      <c r="BK83" s="318"/>
      <c r="BL83" s="319"/>
      <c r="BM83" s="319"/>
      <c r="BN83" s="319"/>
      <c r="BO83" s="319"/>
      <c r="BP83" s="320"/>
      <c r="BQ83" s="318"/>
      <c r="BR83" s="319"/>
      <c r="BS83" s="319"/>
      <c r="BT83" s="319"/>
      <c r="BU83" s="319"/>
      <c r="BV83" s="319"/>
      <c r="BW83" s="320"/>
      <c r="BX83" s="318"/>
      <c r="BY83" s="319"/>
      <c r="BZ83" s="319"/>
      <c r="CA83" s="319"/>
      <c r="CB83" s="319"/>
      <c r="CC83" s="320"/>
      <c r="CD83" s="318"/>
      <c r="CE83" s="319"/>
      <c r="CF83" s="319"/>
      <c r="CG83" s="319"/>
      <c r="CH83" s="319"/>
      <c r="CI83" s="320"/>
    </row>
    <row r="84" spans="1:87" ht="18" customHeight="1" thickBot="1" x14ac:dyDescent="0.3">
      <c r="A84" s="75"/>
      <c r="B84" s="354"/>
      <c r="C84" s="355"/>
      <c r="D84" s="355"/>
      <c r="E84" s="355"/>
      <c r="F84" s="355"/>
      <c r="G84" s="355"/>
      <c r="H84" s="355"/>
      <c r="I84" s="355"/>
      <c r="J84" s="355"/>
      <c r="K84" s="355"/>
      <c r="L84" s="355"/>
      <c r="M84" s="355"/>
      <c r="N84" s="355"/>
      <c r="O84" s="355"/>
      <c r="P84" s="355"/>
      <c r="Q84" s="355"/>
      <c r="R84" s="355"/>
      <c r="S84" s="355"/>
      <c r="T84" s="355"/>
      <c r="U84" s="355"/>
      <c r="V84" s="355"/>
      <c r="W84" s="355"/>
      <c r="X84" s="355"/>
      <c r="Y84" s="356"/>
      <c r="Z84" s="354"/>
      <c r="AA84" s="355"/>
      <c r="AB84" s="355"/>
      <c r="AC84" s="355"/>
      <c r="AD84" s="356"/>
      <c r="AE84" s="363"/>
      <c r="AF84" s="364"/>
      <c r="AG84" s="364"/>
      <c r="AH84" s="364"/>
      <c r="AI84" s="364"/>
      <c r="AJ84" s="365"/>
      <c r="AK84" s="360"/>
      <c r="AL84" s="361"/>
      <c r="AM84" s="361"/>
      <c r="AN84" s="361"/>
      <c r="AO84" s="361"/>
      <c r="AP84" s="361"/>
      <c r="AQ84" s="361"/>
      <c r="AR84" s="361"/>
      <c r="AS84" s="361"/>
      <c r="AT84" s="361"/>
      <c r="AU84" s="361"/>
      <c r="AV84" s="361"/>
      <c r="AW84" s="361"/>
      <c r="AX84" s="362"/>
      <c r="AY84" s="360"/>
      <c r="AZ84" s="361"/>
      <c r="BA84" s="361"/>
      <c r="BB84" s="362"/>
      <c r="BC84" s="351"/>
      <c r="BD84" s="352"/>
      <c r="BE84" s="352"/>
      <c r="BF84" s="353"/>
      <c r="BG84" s="369"/>
      <c r="BH84" s="370"/>
      <c r="BI84" s="370"/>
      <c r="BJ84" s="371"/>
      <c r="BK84" s="318"/>
      <c r="BL84" s="319"/>
      <c r="BM84" s="319"/>
      <c r="BN84" s="319"/>
      <c r="BO84" s="319"/>
      <c r="BP84" s="320"/>
      <c r="BQ84" s="321"/>
      <c r="BR84" s="322"/>
      <c r="BS84" s="322"/>
      <c r="BT84" s="322"/>
      <c r="BU84" s="322"/>
      <c r="BV84" s="322"/>
      <c r="BW84" s="323"/>
      <c r="BX84" s="321"/>
      <c r="BY84" s="322"/>
      <c r="BZ84" s="322"/>
      <c r="CA84" s="322"/>
      <c r="CB84" s="322"/>
      <c r="CC84" s="323"/>
      <c r="CD84" s="321"/>
      <c r="CE84" s="322"/>
      <c r="CF84" s="322"/>
      <c r="CG84" s="322"/>
      <c r="CH84" s="322"/>
      <c r="CI84" s="323"/>
    </row>
    <row r="85" spans="1:87" ht="18" customHeight="1" x14ac:dyDescent="0.25">
      <c r="A85" s="75"/>
      <c r="B85" s="324" t="s">
        <v>844</v>
      </c>
      <c r="C85" s="325"/>
      <c r="D85" s="325"/>
      <c r="E85" s="325"/>
      <c r="F85" s="325"/>
      <c r="G85" s="325"/>
      <c r="H85" s="325"/>
      <c r="I85" s="325"/>
      <c r="J85" s="325"/>
      <c r="K85" s="325"/>
      <c r="L85" s="325"/>
      <c r="M85" s="325"/>
      <c r="N85" s="325"/>
      <c r="O85" s="325"/>
      <c r="P85" s="325"/>
      <c r="Q85" s="325"/>
      <c r="R85" s="325"/>
      <c r="S85" s="325"/>
      <c r="T85" s="325"/>
      <c r="U85" s="325"/>
      <c r="V85" s="325"/>
      <c r="W85" s="325"/>
      <c r="X85" s="325"/>
      <c r="Y85" s="326"/>
      <c r="Z85" s="333" t="s">
        <v>851</v>
      </c>
      <c r="AA85" s="334"/>
      <c r="AB85" s="334"/>
      <c r="AC85" s="334"/>
      <c r="AD85" s="335"/>
      <c r="AE85" s="333">
        <v>8</v>
      </c>
      <c r="AF85" s="334"/>
      <c r="AG85" s="334"/>
      <c r="AH85" s="334"/>
      <c r="AI85" s="334"/>
      <c r="AJ85" s="334"/>
      <c r="AK85" s="342" t="s">
        <v>29</v>
      </c>
      <c r="AL85" s="343"/>
      <c r="AM85" s="343"/>
      <c r="AN85" s="343"/>
      <c r="AO85" s="343"/>
      <c r="AP85" s="343"/>
      <c r="AQ85" s="343"/>
      <c r="AR85" s="343"/>
      <c r="AS85" s="343"/>
      <c r="AT85" s="343"/>
      <c r="AU85" s="343"/>
      <c r="AV85" s="343"/>
      <c r="AW85" s="343"/>
      <c r="AX85" s="344"/>
      <c r="AY85" s="345">
        <v>0.25</v>
      </c>
      <c r="AZ85" s="346"/>
      <c r="BA85" s="346"/>
      <c r="BB85" s="347"/>
      <c r="BC85" s="345">
        <f>+$AE$85*AY85</f>
        <v>2</v>
      </c>
      <c r="BD85" s="346"/>
      <c r="BE85" s="346"/>
      <c r="BF85" s="347"/>
      <c r="BG85" s="285">
        <v>7925</v>
      </c>
      <c r="BH85" s="286"/>
      <c r="BI85" s="286"/>
      <c r="BJ85" s="622"/>
      <c r="BK85" s="288">
        <f>+AY85*BG85</f>
        <v>1981.25</v>
      </c>
      <c r="BL85" s="289"/>
      <c r="BM85" s="289"/>
      <c r="BN85" s="289"/>
      <c r="BO85" s="289"/>
      <c r="BP85" s="290"/>
      <c r="BQ85" s="609">
        <v>6700000</v>
      </c>
      <c r="BR85" s="610"/>
      <c r="BS85" s="610"/>
      <c r="BT85" s="610"/>
      <c r="BU85" s="610"/>
      <c r="BV85" s="610"/>
      <c r="BW85" s="611"/>
      <c r="BX85" s="609">
        <f>+(((BK88+BQ85)*15)/85)</f>
        <v>1185502.0588235294</v>
      </c>
      <c r="BY85" s="610"/>
      <c r="BZ85" s="610"/>
      <c r="CA85" s="610"/>
      <c r="CB85" s="610"/>
      <c r="CC85" s="611"/>
      <c r="CD85" s="609">
        <f>+BK88+BQ85+BX85</f>
        <v>7903347.0588235296</v>
      </c>
      <c r="CE85" s="610"/>
      <c r="CF85" s="610"/>
      <c r="CG85" s="610"/>
      <c r="CH85" s="610"/>
      <c r="CI85" s="611"/>
    </row>
    <row r="86" spans="1:87" ht="18" customHeight="1" x14ac:dyDescent="0.25">
      <c r="A86" s="75"/>
      <c r="B86" s="327"/>
      <c r="C86" s="328"/>
      <c r="D86" s="328"/>
      <c r="E86" s="328"/>
      <c r="F86" s="328"/>
      <c r="G86" s="328"/>
      <c r="H86" s="328"/>
      <c r="I86" s="328"/>
      <c r="J86" s="328"/>
      <c r="K86" s="328"/>
      <c r="L86" s="328"/>
      <c r="M86" s="328"/>
      <c r="N86" s="328"/>
      <c r="O86" s="328"/>
      <c r="P86" s="328"/>
      <c r="Q86" s="328"/>
      <c r="R86" s="328"/>
      <c r="S86" s="328"/>
      <c r="T86" s="328"/>
      <c r="U86" s="328"/>
      <c r="V86" s="328"/>
      <c r="W86" s="328"/>
      <c r="X86" s="328"/>
      <c r="Y86" s="329"/>
      <c r="Z86" s="336"/>
      <c r="AA86" s="337"/>
      <c r="AB86" s="337"/>
      <c r="AC86" s="337"/>
      <c r="AD86" s="338"/>
      <c r="AE86" s="336"/>
      <c r="AF86" s="337"/>
      <c r="AG86" s="337"/>
      <c r="AH86" s="337"/>
      <c r="AI86" s="337"/>
      <c r="AJ86" s="337"/>
      <c r="AK86" s="300" t="s">
        <v>13</v>
      </c>
      <c r="AL86" s="301"/>
      <c r="AM86" s="301"/>
      <c r="AN86" s="301"/>
      <c r="AO86" s="301"/>
      <c r="AP86" s="301"/>
      <c r="AQ86" s="301"/>
      <c r="AR86" s="301"/>
      <c r="AS86" s="301"/>
      <c r="AT86" s="301"/>
      <c r="AU86" s="301"/>
      <c r="AV86" s="301"/>
      <c r="AW86" s="301"/>
      <c r="AX86" s="302"/>
      <c r="AY86" s="303">
        <v>0.25</v>
      </c>
      <c r="AZ86" s="304"/>
      <c r="BA86" s="304"/>
      <c r="BB86" s="305"/>
      <c r="BC86" s="303">
        <f t="shared" ref="BC86:BC87" si="6">+$AE$85*AY86</f>
        <v>2</v>
      </c>
      <c r="BD86" s="304"/>
      <c r="BE86" s="304"/>
      <c r="BF86" s="305"/>
      <c r="BG86" s="309">
        <v>40826</v>
      </c>
      <c r="BH86" s="310"/>
      <c r="BI86" s="310"/>
      <c r="BJ86" s="623"/>
      <c r="BK86" s="624">
        <f t="shared" ref="BK86:BK87" si="7">+AY86*BG86</f>
        <v>10206.5</v>
      </c>
      <c r="BL86" s="625"/>
      <c r="BM86" s="625"/>
      <c r="BN86" s="625"/>
      <c r="BO86" s="625"/>
      <c r="BP86" s="626"/>
      <c r="BQ86" s="612"/>
      <c r="BR86" s="613"/>
      <c r="BS86" s="613"/>
      <c r="BT86" s="613"/>
      <c r="BU86" s="613"/>
      <c r="BV86" s="613"/>
      <c r="BW86" s="614"/>
      <c r="BX86" s="612"/>
      <c r="BY86" s="613"/>
      <c r="BZ86" s="613"/>
      <c r="CA86" s="613"/>
      <c r="CB86" s="613"/>
      <c r="CC86" s="614"/>
      <c r="CD86" s="612"/>
      <c r="CE86" s="613"/>
      <c r="CF86" s="613"/>
      <c r="CG86" s="613"/>
      <c r="CH86" s="613"/>
      <c r="CI86" s="614"/>
    </row>
    <row r="87" spans="1:87" ht="18" customHeight="1" thickBot="1" x14ac:dyDescent="0.3">
      <c r="A87" s="75"/>
      <c r="B87" s="330"/>
      <c r="C87" s="331"/>
      <c r="D87" s="331"/>
      <c r="E87" s="331"/>
      <c r="F87" s="331"/>
      <c r="G87" s="331"/>
      <c r="H87" s="331"/>
      <c r="I87" s="331"/>
      <c r="J87" s="331"/>
      <c r="K87" s="331"/>
      <c r="L87" s="331"/>
      <c r="M87" s="331"/>
      <c r="N87" s="331"/>
      <c r="O87" s="331"/>
      <c r="P87" s="331"/>
      <c r="Q87" s="331"/>
      <c r="R87" s="331"/>
      <c r="S87" s="331"/>
      <c r="T87" s="331"/>
      <c r="U87" s="331"/>
      <c r="V87" s="331"/>
      <c r="W87" s="331"/>
      <c r="X87" s="331"/>
      <c r="Y87" s="332"/>
      <c r="Z87" s="339"/>
      <c r="AA87" s="340"/>
      <c r="AB87" s="340"/>
      <c r="AC87" s="340"/>
      <c r="AD87" s="341"/>
      <c r="AE87" s="339"/>
      <c r="AF87" s="340"/>
      <c r="AG87" s="340"/>
      <c r="AH87" s="340"/>
      <c r="AI87" s="340"/>
      <c r="AJ87" s="340"/>
      <c r="AK87" s="392" t="s">
        <v>530</v>
      </c>
      <c r="AL87" s="393"/>
      <c r="AM87" s="393"/>
      <c r="AN87" s="393"/>
      <c r="AO87" s="393"/>
      <c r="AP87" s="393"/>
      <c r="AQ87" s="393"/>
      <c r="AR87" s="393"/>
      <c r="AS87" s="393"/>
      <c r="AT87" s="393"/>
      <c r="AU87" s="393"/>
      <c r="AV87" s="393"/>
      <c r="AW87" s="393"/>
      <c r="AX87" s="394"/>
      <c r="AY87" s="395">
        <v>0.25</v>
      </c>
      <c r="AZ87" s="396"/>
      <c r="BA87" s="396"/>
      <c r="BB87" s="397"/>
      <c r="BC87" s="395">
        <f t="shared" si="6"/>
        <v>2</v>
      </c>
      <c r="BD87" s="396"/>
      <c r="BE87" s="396"/>
      <c r="BF87" s="397"/>
      <c r="BG87" s="401">
        <v>22629</v>
      </c>
      <c r="BH87" s="402"/>
      <c r="BI87" s="402"/>
      <c r="BJ87" s="618"/>
      <c r="BK87" s="619">
        <f t="shared" si="7"/>
        <v>5657.25</v>
      </c>
      <c r="BL87" s="620"/>
      <c r="BM87" s="620"/>
      <c r="BN87" s="620"/>
      <c r="BO87" s="620"/>
      <c r="BP87" s="621"/>
      <c r="BQ87" s="615"/>
      <c r="BR87" s="616"/>
      <c r="BS87" s="616"/>
      <c r="BT87" s="616"/>
      <c r="BU87" s="616"/>
      <c r="BV87" s="616"/>
      <c r="BW87" s="617"/>
      <c r="BX87" s="615"/>
      <c r="BY87" s="616"/>
      <c r="BZ87" s="616"/>
      <c r="CA87" s="616"/>
      <c r="CB87" s="616"/>
      <c r="CC87" s="617"/>
      <c r="CD87" s="615"/>
      <c r="CE87" s="616"/>
      <c r="CF87" s="616"/>
      <c r="CG87" s="616"/>
      <c r="CH87" s="616"/>
      <c r="CI87" s="617"/>
    </row>
    <row r="88" spans="1:87" ht="18" customHeight="1" thickBot="1" x14ac:dyDescent="0.3">
      <c r="A88" s="75"/>
      <c r="B88" s="377"/>
      <c r="C88" s="378"/>
      <c r="D88" s="378"/>
      <c r="E88" s="378"/>
      <c r="F88" s="378"/>
      <c r="G88" s="378"/>
      <c r="H88" s="378"/>
      <c r="I88" s="378"/>
      <c r="J88" s="378"/>
      <c r="K88" s="378"/>
      <c r="L88" s="378"/>
      <c r="M88" s="378"/>
      <c r="N88" s="378"/>
      <c r="O88" s="378"/>
      <c r="P88" s="378"/>
      <c r="Q88" s="378"/>
      <c r="R88" s="378"/>
      <c r="S88" s="378"/>
      <c r="T88" s="378"/>
      <c r="U88" s="378"/>
      <c r="V88" s="378"/>
      <c r="W88" s="378"/>
      <c r="X88" s="378"/>
      <c r="Y88" s="378"/>
      <c r="Z88" s="378"/>
      <c r="AA88" s="378"/>
      <c r="AB88" s="378"/>
      <c r="AC88" s="378"/>
      <c r="AD88" s="378"/>
      <c r="AE88" s="378"/>
      <c r="AF88" s="378"/>
      <c r="AG88" s="378"/>
      <c r="AH88" s="378"/>
      <c r="AI88" s="378"/>
      <c r="AJ88" s="379"/>
      <c r="AK88" s="380" t="s">
        <v>3</v>
      </c>
      <c r="AL88" s="381"/>
      <c r="AM88" s="381"/>
      <c r="AN88" s="381"/>
      <c r="AO88" s="381"/>
      <c r="AP88" s="381"/>
      <c r="AQ88" s="381"/>
      <c r="AR88" s="381"/>
      <c r="AS88" s="381"/>
      <c r="AT88" s="381"/>
      <c r="AU88" s="381"/>
      <c r="AV88" s="381"/>
      <c r="AW88" s="381"/>
      <c r="AX88" s="381"/>
      <c r="AY88" s="381"/>
      <c r="AZ88" s="381"/>
      <c r="BA88" s="381"/>
      <c r="BB88" s="381"/>
      <c r="BC88" s="381"/>
      <c r="BD88" s="381"/>
      <c r="BE88" s="381"/>
      <c r="BF88" s="381"/>
      <c r="BG88" s="381"/>
      <c r="BH88" s="381"/>
      <c r="BI88" s="381"/>
      <c r="BJ88" s="630"/>
      <c r="BK88" s="627">
        <f>SUM(BK85:BP87)</f>
        <v>17845</v>
      </c>
      <c r="BL88" s="628"/>
      <c r="BM88" s="628"/>
      <c r="BN88" s="628"/>
      <c r="BO88" s="628"/>
      <c r="BP88" s="629"/>
      <c r="BQ88" s="387" t="s">
        <v>100</v>
      </c>
      <c r="BR88" s="388"/>
      <c r="BS88" s="388"/>
      <c r="BT88" s="388"/>
      <c r="BU88" s="388"/>
      <c r="BV88" s="388"/>
      <c r="BW88" s="388"/>
      <c r="BX88" s="388"/>
      <c r="BY88" s="388"/>
      <c r="BZ88" s="388"/>
      <c r="CA88" s="388"/>
      <c r="CB88" s="388"/>
      <c r="CC88" s="389"/>
      <c r="CD88" s="390">
        <f>+CD85*AE85</f>
        <v>63226776.470588237</v>
      </c>
      <c r="CE88" s="390"/>
      <c r="CF88" s="390"/>
      <c r="CG88" s="390"/>
      <c r="CH88" s="390"/>
      <c r="CI88" s="391"/>
    </row>
    <row r="89" spans="1:87" ht="18" customHeight="1" thickBot="1" x14ac:dyDescent="0.3">
      <c r="A89" s="75"/>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7"/>
      <c r="AZ89" s="77"/>
      <c r="BA89" s="77"/>
      <c r="BB89" s="77"/>
      <c r="BC89" s="77"/>
      <c r="BD89" s="77"/>
      <c r="BE89" s="77"/>
      <c r="BF89" s="77"/>
      <c r="BG89" s="78"/>
      <c r="BH89" s="78"/>
      <c r="BI89" s="78"/>
      <c r="BJ89" s="78"/>
      <c r="BK89" s="79"/>
      <c r="BL89" s="79"/>
      <c r="BM89" s="79"/>
      <c r="BN89" s="79"/>
      <c r="BO89" s="79"/>
      <c r="BP89" s="79"/>
      <c r="BQ89" s="79"/>
      <c r="BR89" s="79"/>
      <c r="BS89" s="79"/>
      <c r="BT89" s="79"/>
      <c r="BU89" s="79"/>
      <c r="BV89" s="79"/>
      <c r="BW89" s="79"/>
      <c r="BX89" s="79"/>
      <c r="BY89" s="79"/>
      <c r="BZ89" s="79"/>
      <c r="CA89" s="79"/>
      <c r="CB89" s="79"/>
      <c r="CC89" s="79"/>
      <c r="CD89" s="79"/>
      <c r="CE89" s="79"/>
      <c r="CF89" s="79"/>
      <c r="CG89" s="79"/>
      <c r="CH89" s="79"/>
      <c r="CI89" s="79"/>
    </row>
    <row r="90" spans="1:87" ht="18" customHeight="1" thickBot="1" x14ac:dyDescent="0.3">
      <c r="A90" s="75"/>
      <c r="B90" s="418" t="s">
        <v>24</v>
      </c>
      <c r="C90" s="419"/>
      <c r="D90" s="419"/>
      <c r="E90" s="419"/>
      <c r="F90" s="419"/>
      <c r="G90" s="419"/>
      <c r="H90" s="419"/>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2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1"/>
      <c r="BH90" s="81"/>
      <c r="BI90" s="81"/>
      <c r="BJ90" s="81"/>
      <c r="BK90" s="80"/>
      <c r="BL90" s="80"/>
      <c r="BM90" s="80"/>
      <c r="BN90" s="80"/>
      <c r="BO90" s="80"/>
      <c r="BP90" s="80"/>
      <c r="BQ90" s="80"/>
      <c r="BR90" s="80"/>
      <c r="BS90" s="80"/>
      <c r="BT90" s="80"/>
      <c r="BU90" s="80"/>
      <c r="BV90" s="80"/>
      <c r="BW90" s="80"/>
      <c r="BX90" s="80"/>
      <c r="BY90" s="80"/>
      <c r="BZ90" s="80"/>
      <c r="CA90" s="80"/>
    </row>
    <row r="91" spans="1:87" ht="18" customHeight="1" thickBot="1" x14ac:dyDescent="0.3">
      <c r="A91" s="75"/>
      <c r="B91" s="418" t="s">
        <v>96</v>
      </c>
      <c r="C91" s="419"/>
      <c r="D91" s="419"/>
      <c r="E91" s="419"/>
      <c r="F91" s="419"/>
      <c r="G91" s="419"/>
      <c r="H91" s="419"/>
      <c r="I91" s="419"/>
      <c r="J91" s="419"/>
      <c r="K91" s="419"/>
      <c r="L91" s="419"/>
      <c r="M91" s="419"/>
      <c r="N91" s="419"/>
      <c r="O91" s="420"/>
      <c r="P91" s="418" t="s">
        <v>97</v>
      </c>
      <c r="Q91" s="419"/>
      <c r="R91" s="419"/>
      <c r="S91" s="419"/>
      <c r="T91" s="419"/>
      <c r="U91" s="420"/>
      <c r="V91" s="418" t="s">
        <v>28</v>
      </c>
      <c r="W91" s="419"/>
      <c r="X91" s="419"/>
      <c r="Y91" s="419"/>
      <c r="Z91" s="419"/>
      <c r="AA91" s="419"/>
      <c r="AB91" s="420"/>
      <c r="AC91" s="418" t="s">
        <v>8</v>
      </c>
      <c r="AD91" s="419"/>
      <c r="AE91" s="419"/>
      <c r="AF91" s="419"/>
      <c r="AG91" s="419"/>
      <c r="AH91" s="420"/>
      <c r="AI91" s="80"/>
      <c r="AJ91" s="80"/>
      <c r="AK91" s="80"/>
      <c r="AL91" s="80"/>
      <c r="AM91" s="80"/>
      <c r="AN91" s="80"/>
      <c r="AO91" s="80"/>
      <c r="AP91" s="80"/>
      <c r="AQ91" s="80"/>
      <c r="AR91" s="80"/>
      <c r="AS91" s="80"/>
      <c r="AT91" s="80"/>
      <c r="AU91" s="80"/>
      <c r="AV91" s="80"/>
      <c r="AW91" s="80"/>
      <c r="AX91" s="80"/>
      <c r="AY91" s="82"/>
      <c r="AZ91" s="82"/>
      <c r="BA91" s="82"/>
      <c r="BB91" s="82"/>
      <c r="BC91" s="82"/>
      <c r="BD91" s="82"/>
      <c r="BE91" s="82"/>
      <c r="BF91" s="82"/>
      <c r="BG91" s="80"/>
      <c r="BH91" s="83"/>
      <c r="BI91" s="83"/>
      <c r="BJ91" s="83"/>
      <c r="BK91" s="80"/>
      <c r="BL91" s="80"/>
      <c r="BM91" s="80"/>
      <c r="BN91" s="80"/>
      <c r="BO91" s="80"/>
      <c r="BP91" s="80"/>
      <c r="BQ91" s="80"/>
      <c r="BR91" s="80"/>
      <c r="BS91" s="80"/>
      <c r="BT91" s="80"/>
      <c r="BU91" s="80"/>
      <c r="BV91" s="80"/>
      <c r="BW91" s="80"/>
      <c r="BX91" s="80"/>
      <c r="BY91" s="80"/>
      <c r="BZ91" s="80"/>
      <c r="CA91" s="80"/>
    </row>
    <row r="92" spans="1:87" ht="18" customHeight="1" x14ac:dyDescent="0.25">
      <c r="A92" s="75"/>
      <c r="B92" s="84" t="str">
        <f>'PLAN DE CARGOS'!B24:P24</f>
        <v>Asesor de Control Interno</v>
      </c>
      <c r="C92" s="85"/>
      <c r="D92" s="85"/>
      <c r="E92" s="85"/>
      <c r="F92" s="85"/>
      <c r="G92" s="85"/>
      <c r="H92" s="85"/>
      <c r="I92" s="85"/>
      <c r="J92" s="85"/>
      <c r="K92" s="85"/>
      <c r="L92" s="85"/>
      <c r="M92" s="85"/>
      <c r="N92" s="85"/>
      <c r="O92" s="86"/>
      <c r="P92" s="421">
        <f>SUMIF($AK$34:$AK$88,"=Asesor de Control Interno",BC34:BF88)</f>
        <v>4</v>
      </c>
      <c r="Q92" s="422"/>
      <c r="R92" s="422"/>
      <c r="S92" s="422"/>
      <c r="T92" s="422"/>
      <c r="U92" s="423"/>
      <c r="V92" s="424">
        <f>'CARGA DE HORAS LABORADAS'!P24</f>
        <v>2112</v>
      </c>
      <c r="W92" s="424"/>
      <c r="X92" s="424"/>
      <c r="Y92" s="424"/>
      <c r="Z92" s="424"/>
      <c r="AA92" s="424"/>
      <c r="AB92" s="425"/>
      <c r="AC92" s="424">
        <f>'CARGA DE HORAS LABORADAS'!AC24</f>
        <v>-5.0000000001091394E-3</v>
      </c>
      <c r="AD92" s="424"/>
      <c r="AE92" s="424"/>
      <c r="AF92" s="424"/>
      <c r="AG92" s="424"/>
      <c r="AH92" s="425"/>
      <c r="AI92" s="87"/>
      <c r="AJ92" s="87"/>
      <c r="AK92" s="80"/>
      <c r="AL92" s="88"/>
      <c r="AM92" s="88"/>
      <c r="AN92" s="88"/>
      <c r="AO92" s="88"/>
      <c r="AP92" s="88"/>
      <c r="AQ92" s="88"/>
      <c r="AR92" s="88"/>
      <c r="AS92" s="88"/>
      <c r="AT92" s="88"/>
      <c r="AU92" s="88"/>
      <c r="AV92" s="88"/>
      <c r="AW92" s="88"/>
      <c r="AX92" s="88"/>
      <c r="AY92" s="88"/>
      <c r="AZ92" s="88"/>
      <c r="BA92" s="88"/>
      <c r="BB92" s="88"/>
      <c r="BC92" s="88"/>
      <c r="BD92" s="88"/>
      <c r="BE92" s="88"/>
      <c r="BF92" s="88"/>
      <c r="BG92" s="80"/>
      <c r="BH92" s="89"/>
      <c r="BI92" s="89"/>
      <c r="BJ92" s="89"/>
      <c r="BK92" s="80"/>
      <c r="BL92" s="80"/>
      <c r="BM92" s="80"/>
      <c r="BN92" s="80"/>
      <c r="BO92" s="80"/>
      <c r="BP92" s="80"/>
      <c r="BQ92" s="80"/>
      <c r="BR92" s="80"/>
      <c r="BS92" s="80"/>
      <c r="BT92" s="80"/>
      <c r="BU92" s="80"/>
      <c r="BV92" s="80"/>
      <c r="BW92" s="80"/>
      <c r="BX92" s="80"/>
      <c r="BY92" s="80"/>
      <c r="BZ92" s="80"/>
      <c r="CA92" s="80"/>
    </row>
    <row r="93" spans="1:87" ht="18" customHeight="1" x14ac:dyDescent="0.25">
      <c r="A93" s="75"/>
      <c r="B93" s="90" t="str">
        <f>'PLAN DE CARGOS'!B25:P25</f>
        <v>Auxiliar Administrativo (Admisiones)</v>
      </c>
      <c r="C93" s="91"/>
      <c r="D93" s="91"/>
      <c r="E93" s="91"/>
      <c r="F93" s="91"/>
      <c r="G93" s="91"/>
      <c r="H93" s="91"/>
      <c r="I93" s="91"/>
      <c r="J93" s="91"/>
      <c r="K93" s="91"/>
      <c r="L93" s="91"/>
      <c r="M93" s="91"/>
      <c r="N93" s="91"/>
      <c r="O93" s="92"/>
      <c r="P93" s="413">
        <f>SUMIF($AK$34:$AK$88,"=Auxiliar Administrativo (Admisiones)",BC34:BF88)</f>
        <v>0</v>
      </c>
      <c r="Q93" s="414"/>
      <c r="R93" s="414"/>
      <c r="S93" s="414"/>
      <c r="T93" s="414"/>
      <c r="U93" s="415"/>
      <c r="V93" s="416">
        <f>'CARGA DE HORAS LABORADAS'!P25</f>
        <v>4224</v>
      </c>
      <c r="W93" s="416"/>
      <c r="X93" s="416"/>
      <c r="Y93" s="416"/>
      <c r="Z93" s="416"/>
      <c r="AA93" s="416"/>
      <c r="AB93" s="417"/>
      <c r="AC93" s="416">
        <f>'CARGA DE HORAS LABORADAS'!AC25</f>
        <v>0</v>
      </c>
      <c r="AD93" s="416"/>
      <c r="AE93" s="416"/>
      <c r="AF93" s="416"/>
      <c r="AG93" s="416"/>
      <c r="AH93" s="417"/>
      <c r="AI93" s="87"/>
      <c r="AJ93" s="87"/>
      <c r="AK93" s="80"/>
      <c r="AL93" s="88"/>
      <c r="AM93" s="88"/>
      <c r="AN93" s="88"/>
      <c r="AO93" s="88"/>
      <c r="AP93" s="88"/>
      <c r="AQ93" s="88"/>
      <c r="AR93" s="88"/>
      <c r="AS93" s="88"/>
      <c r="AT93" s="88"/>
      <c r="AU93" s="88"/>
      <c r="AV93" s="88"/>
      <c r="AW93" s="88"/>
      <c r="AX93" s="88"/>
      <c r="AY93" s="88"/>
      <c r="AZ93" s="88"/>
      <c r="BA93" s="88"/>
      <c r="BB93" s="88"/>
      <c r="BC93" s="88"/>
      <c r="BD93" s="88"/>
      <c r="BE93" s="88"/>
      <c r="BF93" s="88"/>
      <c r="BG93" s="80"/>
      <c r="BH93" s="89"/>
      <c r="BI93" s="89"/>
      <c r="BJ93" s="89"/>
      <c r="BK93" s="80"/>
      <c r="BL93" s="80"/>
      <c r="BM93" s="80"/>
      <c r="BN93" s="80"/>
      <c r="BO93" s="80"/>
      <c r="BP93" s="80"/>
      <c r="BQ93" s="80"/>
      <c r="BR93" s="80"/>
      <c r="BS93" s="80"/>
      <c r="BT93" s="80"/>
      <c r="BU93" s="80"/>
      <c r="BV93" s="80"/>
      <c r="BW93" s="80"/>
      <c r="BX93" s="80"/>
      <c r="BY93" s="80"/>
      <c r="BZ93" s="80"/>
      <c r="CA93" s="80"/>
    </row>
    <row r="94" spans="1:87" ht="18" customHeight="1" x14ac:dyDescent="0.25">
      <c r="A94" s="75"/>
      <c r="B94" s="90" t="str">
        <f>'PLAN DE CARGOS'!B26:P26</f>
        <v>Auxiliar Administrativo (Almacenista)</v>
      </c>
      <c r="C94" s="91"/>
      <c r="D94" s="91"/>
      <c r="E94" s="91"/>
      <c r="F94" s="91"/>
      <c r="G94" s="91"/>
      <c r="H94" s="91"/>
      <c r="I94" s="91"/>
      <c r="J94" s="91"/>
      <c r="K94" s="91"/>
      <c r="L94" s="91"/>
      <c r="M94" s="91"/>
      <c r="N94" s="91"/>
      <c r="O94" s="92"/>
      <c r="P94" s="413">
        <f>SUMIF($AK$34:$AK$88,"=Auxiliar Administrativo (Almacenista)",BC34:BF88)</f>
        <v>0</v>
      </c>
      <c r="Q94" s="414"/>
      <c r="R94" s="414"/>
      <c r="S94" s="414"/>
      <c r="T94" s="414"/>
      <c r="U94" s="415"/>
      <c r="V94" s="416">
        <f>'CARGA DE HORAS LABORADAS'!P26</f>
        <v>2112</v>
      </c>
      <c r="W94" s="416"/>
      <c r="X94" s="416"/>
      <c r="Y94" s="416"/>
      <c r="Z94" s="416"/>
      <c r="AA94" s="416"/>
      <c r="AB94" s="417"/>
      <c r="AC94" s="416">
        <f>'CARGA DE HORAS LABORADAS'!AC26</f>
        <v>0</v>
      </c>
      <c r="AD94" s="416"/>
      <c r="AE94" s="416"/>
      <c r="AF94" s="416"/>
      <c r="AG94" s="416"/>
      <c r="AH94" s="417"/>
      <c r="AI94" s="80"/>
      <c r="AJ94" s="80"/>
      <c r="AK94" s="80"/>
      <c r="AL94" s="88"/>
      <c r="AM94" s="88"/>
      <c r="AN94" s="88"/>
      <c r="AO94" s="88"/>
      <c r="AP94" s="88"/>
      <c r="AQ94" s="88"/>
      <c r="AR94" s="88"/>
      <c r="AS94" s="88"/>
      <c r="AT94" s="88"/>
      <c r="AU94" s="88"/>
      <c r="AV94" s="88"/>
      <c r="AW94" s="88"/>
      <c r="AX94" s="88"/>
      <c r="AY94" s="88"/>
      <c r="AZ94" s="88"/>
      <c r="BA94" s="88"/>
      <c r="BB94" s="88"/>
      <c r="BC94" s="88"/>
      <c r="BD94" s="88"/>
      <c r="BE94" s="88"/>
      <c r="BF94" s="88"/>
      <c r="BG94" s="80"/>
      <c r="BH94" s="89"/>
      <c r="BI94" s="89"/>
      <c r="BJ94" s="89"/>
      <c r="BK94" s="80"/>
      <c r="BL94" s="80"/>
      <c r="BM94" s="80"/>
      <c r="BN94" s="80"/>
      <c r="BO94" s="80"/>
      <c r="BP94" s="80"/>
      <c r="BQ94" s="80"/>
      <c r="BR94" s="80"/>
      <c r="BS94" s="80"/>
      <c r="BT94" s="80"/>
      <c r="BU94" s="80"/>
      <c r="BV94" s="80"/>
      <c r="BW94" s="80"/>
      <c r="BX94" s="80"/>
      <c r="BY94" s="80"/>
      <c r="BZ94" s="80"/>
      <c r="CA94" s="80"/>
    </row>
    <row r="95" spans="1:87" ht="18" customHeight="1" x14ac:dyDescent="0.25">
      <c r="A95" s="75"/>
      <c r="B95" s="90" t="str">
        <f>'PLAN DE CARGOS'!B27:P27</f>
        <v>Auxiliar Administrativo (Archivo)</v>
      </c>
      <c r="C95" s="91"/>
      <c r="D95" s="91"/>
      <c r="E95" s="91"/>
      <c r="F95" s="91"/>
      <c r="G95" s="91"/>
      <c r="H95" s="91"/>
      <c r="I95" s="91"/>
      <c r="J95" s="91"/>
      <c r="K95" s="91"/>
      <c r="L95" s="91"/>
      <c r="M95" s="91"/>
      <c r="N95" s="91"/>
      <c r="O95" s="92"/>
      <c r="P95" s="413">
        <f>SUMIF($AK$34:$AK$88,"=Auxiliar Administrativo (Archivo)",BC34:BF88)</f>
        <v>0</v>
      </c>
      <c r="Q95" s="414"/>
      <c r="R95" s="414"/>
      <c r="S95" s="414"/>
      <c r="T95" s="414"/>
      <c r="U95" s="415"/>
      <c r="V95" s="416">
        <f>'CARGA DE HORAS LABORADAS'!P27</f>
        <v>2112</v>
      </c>
      <c r="W95" s="416"/>
      <c r="X95" s="416"/>
      <c r="Y95" s="416"/>
      <c r="Z95" s="416"/>
      <c r="AA95" s="416"/>
      <c r="AB95" s="417"/>
      <c r="AC95" s="416">
        <f>'CARGA DE HORAS LABORADAS'!AC27</f>
        <v>0</v>
      </c>
      <c r="AD95" s="416"/>
      <c r="AE95" s="416"/>
      <c r="AF95" s="416"/>
      <c r="AG95" s="416"/>
      <c r="AH95" s="417"/>
      <c r="AI95" s="80"/>
      <c r="AJ95" s="80"/>
      <c r="AK95" s="80"/>
      <c r="AL95" s="88"/>
      <c r="AM95" s="88"/>
      <c r="AN95" s="88"/>
      <c r="AO95" s="88"/>
      <c r="AP95" s="88"/>
      <c r="AQ95" s="88"/>
      <c r="AR95" s="88"/>
      <c r="AS95" s="88"/>
      <c r="AT95" s="88"/>
      <c r="AU95" s="88"/>
      <c r="AV95" s="88"/>
      <c r="AW95" s="88"/>
      <c r="AX95" s="88"/>
      <c r="AY95" s="88"/>
      <c r="AZ95" s="88"/>
      <c r="BA95" s="88"/>
      <c r="BB95" s="88"/>
      <c r="BC95" s="88"/>
      <c r="BD95" s="88"/>
      <c r="BE95" s="88"/>
      <c r="BF95" s="88"/>
      <c r="BG95" s="80"/>
      <c r="BH95" s="89"/>
      <c r="BI95" s="89"/>
      <c r="BJ95" s="89"/>
      <c r="BK95" s="80"/>
      <c r="BL95" s="80"/>
      <c r="BM95" s="80"/>
      <c r="BN95" s="80"/>
      <c r="BO95" s="80"/>
      <c r="BP95" s="80"/>
      <c r="BQ95" s="80"/>
      <c r="BR95" s="80"/>
      <c r="BS95" s="80"/>
      <c r="BT95" s="80"/>
      <c r="BU95" s="80"/>
      <c r="BV95" s="80"/>
      <c r="BW95" s="80"/>
      <c r="BX95" s="80"/>
      <c r="BY95" s="80"/>
      <c r="BZ95" s="80"/>
      <c r="CA95" s="80"/>
    </row>
    <row r="96" spans="1:87" ht="18" customHeight="1" x14ac:dyDescent="0.25">
      <c r="A96" s="75"/>
      <c r="B96" s="90" t="str">
        <f>'PLAN DE CARGOS'!B28:P28</f>
        <v>Auxiliar Administrativo (Atención al Usuario)</v>
      </c>
      <c r="C96" s="91"/>
      <c r="D96" s="91"/>
      <c r="E96" s="91"/>
      <c r="F96" s="91"/>
      <c r="G96" s="91"/>
      <c r="H96" s="91"/>
      <c r="I96" s="91"/>
      <c r="J96" s="91"/>
      <c r="K96" s="91"/>
      <c r="L96" s="91"/>
      <c r="M96" s="91"/>
      <c r="N96" s="91"/>
      <c r="O96" s="92"/>
      <c r="P96" s="413">
        <f>SUMIF($AK$34:$AK$88,"=Auxiliar Administrativo (Atención al Usuario)",BC34:BF88)</f>
        <v>2</v>
      </c>
      <c r="Q96" s="414"/>
      <c r="R96" s="414"/>
      <c r="S96" s="414"/>
      <c r="T96" s="414"/>
      <c r="U96" s="415"/>
      <c r="V96" s="416">
        <f>'CARGA DE HORAS LABORADAS'!P28</f>
        <v>2112</v>
      </c>
      <c r="W96" s="416"/>
      <c r="X96" s="416"/>
      <c r="Y96" s="416"/>
      <c r="Z96" s="416"/>
      <c r="AA96" s="416"/>
      <c r="AB96" s="417"/>
      <c r="AC96" s="416">
        <f>'CARGA DE HORAS LABORADAS'!AC28</f>
        <v>0</v>
      </c>
      <c r="AD96" s="416"/>
      <c r="AE96" s="416"/>
      <c r="AF96" s="416"/>
      <c r="AG96" s="416"/>
      <c r="AH96" s="417"/>
      <c r="AI96" s="80"/>
      <c r="AJ96" s="80"/>
      <c r="AK96" s="80"/>
      <c r="AL96" s="88"/>
      <c r="AM96" s="88"/>
      <c r="AN96" s="88"/>
      <c r="AO96" s="88"/>
      <c r="AP96" s="88"/>
      <c r="AQ96" s="88"/>
      <c r="AR96" s="88"/>
      <c r="AS96" s="88"/>
      <c r="AT96" s="88"/>
      <c r="AU96" s="88"/>
      <c r="AV96" s="88"/>
      <c r="AW96" s="88"/>
      <c r="AX96" s="88"/>
      <c r="AY96" s="88"/>
      <c r="AZ96" s="88"/>
      <c r="BA96" s="88"/>
      <c r="BB96" s="88"/>
      <c r="BC96" s="88"/>
      <c r="BD96" s="88"/>
      <c r="BE96" s="88"/>
      <c r="BF96" s="88"/>
      <c r="BG96" s="80"/>
      <c r="BH96" s="89"/>
      <c r="BI96" s="89"/>
      <c r="BJ96" s="89"/>
      <c r="BK96" s="80"/>
      <c r="BL96" s="80"/>
      <c r="BM96" s="80"/>
      <c r="BN96" s="80"/>
      <c r="BO96" s="80"/>
      <c r="BP96" s="80"/>
      <c r="BQ96" s="80"/>
      <c r="BR96" s="80"/>
      <c r="BS96" s="80"/>
      <c r="BT96" s="80"/>
      <c r="BU96" s="80"/>
      <c r="BV96" s="80"/>
      <c r="BW96" s="80"/>
      <c r="BX96" s="80"/>
      <c r="BY96" s="80"/>
      <c r="BZ96" s="80"/>
      <c r="CA96" s="80"/>
    </row>
    <row r="97" spans="1:79" ht="18" customHeight="1" x14ac:dyDescent="0.25">
      <c r="A97" s="75"/>
      <c r="B97" s="90" t="str">
        <f>'PLAN DE CARGOS'!B29:P29</f>
        <v>Auxiliar Administrativo (Cartera)</v>
      </c>
      <c r="C97" s="91"/>
      <c r="D97" s="91"/>
      <c r="E97" s="91"/>
      <c r="F97" s="91"/>
      <c r="G97" s="91"/>
      <c r="H97" s="91"/>
      <c r="I97" s="91"/>
      <c r="J97" s="91"/>
      <c r="K97" s="91"/>
      <c r="L97" s="91"/>
      <c r="M97" s="91"/>
      <c r="N97" s="91"/>
      <c r="O97" s="92"/>
      <c r="P97" s="413">
        <f>SUMIF($AK$34:$AK$88,"=Auxiliar Administrativo (Cartera)",BC34:BF88)</f>
        <v>0</v>
      </c>
      <c r="Q97" s="414"/>
      <c r="R97" s="414"/>
      <c r="S97" s="414"/>
      <c r="T97" s="414"/>
      <c r="U97" s="415"/>
      <c r="V97" s="416">
        <f>'CARGA DE HORAS LABORADAS'!P29</f>
        <v>2112</v>
      </c>
      <c r="W97" s="416"/>
      <c r="X97" s="416"/>
      <c r="Y97" s="416"/>
      <c r="Z97" s="416"/>
      <c r="AA97" s="416"/>
      <c r="AB97" s="417"/>
      <c r="AC97" s="416">
        <f>'CARGA DE HORAS LABORADAS'!AC29</f>
        <v>0</v>
      </c>
      <c r="AD97" s="416"/>
      <c r="AE97" s="416"/>
      <c r="AF97" s="416"/>
      <c r="AG97" s="416"/>
      <c r="AH97" s="417"/>
      <c r="AI97" s="80"/>
      <c r="AJ97" s="80"/>
      <c r="AK97" s="80"/>
      <c r="AL97" s="88"/>
      <c r="AM97" s="88"/>
      <c r="AN97" s="88"/>
      <c r="AO97" s="88"/>
      <c r="AP97" s="88"/>
      <c r="AQ97" s="88"/>
      <c r="AR97" s="88"/>
      <c r="AS97" s="88"/>
      <c r="AT97" s="88"/>
      <c r="AU97" s="88"/>
      <c r="AV97" s="88"/>
      <c r="AW97" s="88"/>
      <c r="AX97" s="88"/>
      <c r="AY97" s="88"/>
      <c r="AZ97" s="88"/>
      <c r="BA97" s="88"/>
      <c r="BB97" s="88"/>
      <c r="BC97" s="88"/>
      <c r="BD97" s="88"/>
      <c r="BE97" s="88"/>
      <c r="BF97" s="88"/>
      <c r="BG97" s="80"/>
      <c r="BH97" s="89"/>
      <c r="BI97" s="89"/>
      <c r="BJ97" s="89"/>
      <c r="BK97" s="80"/>
      <c r="BL97" s="80"/>
      <c r="BM97" s="80"/>
      <c r="BN97" s="80"/>
      <c r="BO97" s="80"/>
      <c r="BP97" s="80"/>
      <c r="BQ97" s="80"/>
      <c r="BR97" s="80"/>
      <c r="BS97" s="80"/>
      <c r="BT97" s="80"/>
      <c r="BU97" s="80"/>
      <c r="BV97" s="80"/>
      <c r="BW97" s="80"/>
      <c r="BX97" s="80"/>
      <c r="BY97" s="80"/>
      <c r="BZ97" s="80"/>
      <c r="CA97" s="80"/>
    </row>
    <row r="98" spans="1:79" ht="18" customHeight="1" x14ac:dyDescent="0.25">
      <c r="A98" s="75"/>
      <c r="B98" s="90" t="str">
        <f>'PLAN DE CARGOS'!B30:P30</f>
        <v>Auxiliar Administrativo (Contabilidad)</v>
      </c>
      <c r="C98" s="91"/>
      <c r="D98" s="91"/>
      <c r="E98" s="91"/>
      <c r="F98" s="91"/>
      <c r="G98" s="91"/>
      <c r="H98" s="91"/>
      <c r="I98" s="91"/>
      <c r="J98" s="91"/>
      <c r="K98" s="91"/>
      <c r="L98" s="91"/>
      <c r="M98" s="91"/>
      <c r="N98" s="91"/>
      <c r="O98" s="92"/>
      <c r="P98" s="413">
        <f>SUMIF($AK$34:$AK$88,"=Auxiliar Administrativo (Contabilidad)",BC34:BF88)</f>
        <v>2</v>
      </c>
      <c r="Q98" s="414"/>
      <c r="R98" s="414"/>
      <c r="S98" s="414"/>
      <c r="T98" s="414"/>
      <c r="U98" s="415"/>
      <c r="V98" s="416">
        <f>'CARGA DE HORAS LABORADAS'!P30</f>
        <v>2112</v>
      </c>
      <c r="W98" s="416"/>
      <c r="X98" s="416"/>
      <c r="Y98" s="416"/>
      <c r="Z98" s="416"/>
      <c r="AA98" s="416"/>
      <c r="AB98" s="417"/>
      <c r="AC98" s="416">
        <f>'CARGA DE HORAS LABORADAS'!AC30</f>
        <v>0</v>
      </c>
      <c r="AD98" s="416"/>
      <c r="AE98" s="416"/>
      <c r="AF98" s="416"/>
      <c r="AG98" s="416"/>
      <c r="AH98" s="417"/>
      <c r="AI98" s="80"/>
      <c r="AJ98" s="80"/>
      <c r="AK98" s="80"/>
      <c r="AL98" s="88"/>
      <c r="AM98" s="88"/>
      <c r="AN98" s="88"/>
      <c r="AO98" s="88"/>
      <c r="AP98" s="88"/>
      <c r="AQ98" s="88"/>
      <c r="AR98" s="88"/>
      <c r="AS98" s="88"/>
      <c r="AT98" s="88"/>
      <c r="AU98" s="88"/>
      <c r="AV98" s="88"/>
      <c r="AW98" s="88"/>
      <c r="AX98" s="88"/>
      <c r="AY98" s="88"/>
      <c r="AZ98" s="88"/>
      <c r="BA98" s="88"/>
      <c r="BB98" s="88"/>
      <c r="BC98" s="88"/>
      <c r="BD98" s="88"/>
      <c r="BE98" s="88"/>
      <c r="BF98" s="88"/>
      <c r="BG98" s="80"/>
      <c r="BH98" s="89"/>
      <c r="BI98" s="89"/>
      <c r="BJ98" s="89"/>
      <c r="BK98" s="80"/>
      <c r="BL98" s="80"/>
      <c r="BM98" s="80"/>
      <c r="BN98" s="80"/>
      <c r="BO98" s="80"/>
      <c r="BP98" s="80"/>
      <c r="BQ98" s="80"/>
      <c r="BR98" s="80"/>
      <c r="BS98" s="80"/>
      <c r="BT98" s="80"/>
      <c r="BU98" s="80"/>
      <c r="BV98" s="80"/>
      <c r="BW98" s="80"/>
      <c r="BX98" s="80"/>
      <c r="BY98" s="80"/>
      <c r="BZ98" s="80"/>
      <c r="CA98" s="80"/>
    </row>
    <row r="99" spans="1:79" ht="18" customHeight="1" x14ac:dyDescent="0.25">
      <c r="A99" s="75"/>
      <c r="B99" s="90" t="str">
        <f>'PLAN DE CARGOS'!B31:P31</f>
        <v>Auxiliar Administrativo (Facturación)</v>
      </c>
      <c r="C99" s="91"/>
      <c r="D99" s="91"/>
      <c r="E99" s="91"/>
      <c r="F99" s="91"/>
      <c r="G99" s="91"/>
      <c r="H99" s="91"/>
      <c r="I99" s="91"/>
      <c r="J99" s="91"/>
      <c r="K99" s="91"/>
      <c r="L99" s="91"/>
      <c r="M99" s="91"/>
      <c r="N99" s="91"/>
      <c r="O99" s="92"/>
      <c r="P99" s="413">
        <f>SUMIF($AK$34:$AK$88,"=Auxiliar Administrativo (Facturación)",BC34:BF88)</f>
        <v>0</v>
      </c>
      <c r="Q99" s="414"/>
      <c r="R99" s="414"/>
      <c r="S99" s="414"/>
      <c r="T99" s="414"/>
      <c r="U99" s="415"/>
      <c r="V99" s="416">
        <f>'CARGA DE HORAS LABORADAS'!P31</f>
        <v>6336</v>
      </c>
      <c r="W99" s="416"/>
      <c r="X99" s="416"/>
      <c r="Y99" s="416"/>
      <c r="Z99" s="416"/>
      <c r="AA99" s="416"/>
      <c r="AB99" s="417"/>
      <c r="AC99" s="416">
        <f>'CARGA DE HORAS LABORADAS'!AC31</f>
        <v>0</v>
      </c>
      <c r="AD99" s="416"/>
      <c r="AE99" s="416"/>
      <c r="AF99" s="416"/>
      <c r="AG99" s="416"/>
      <c r="AH99" s="417"/>
      <c r="AI99" s="80"/>
      <c r="AJ99" s="80"/>
      <c r="AK99" s="80"/>
      <c r="AL99" s="88"/>
      <c r="AM99" s="88"/>
      <c r="AN99" s="88"/>
      <c r="AO99" s="88"/>
      <c r="AP99" s="88"/>
      <c r="AQ99" s="88"/>
      <c r="AR99" s="88"/>
      <c r="AS99" s="88"/>
      <c r="AT99" s="88"/>
      <c r="AU99" s="88"/>
      <c r="AV99" s="88"/>
      <c r="AW99" s="88"/>
      <c r="AX99" s="88"/>
      <c r="AY99" s="88"/>
      <c r="AZ99" s="88"/>
      <c r="BA99" s="88"/>
      <c r="BB99" s="88"/>
      <c r="BC99" s="88"/>
      <c r="BD99" s="88"/>
      <c r="BE99" s="88"/>
      <c r="BF99" s="88"/>
      <c r="BG99" s="80"/>
      <c r="BH99" s="89"/>
      <c r="BI99" s="89"/>
      <c r="BJ99" s="89"/>
      <c r="BK99" s="80"/>
      <c r="BL99" s="80"/>
      <c r="BM99" s="80"/>
      <c r="BN99" s="80"/>
      <c r="BO99" s="80"/>
      <c r="BP99" s="80"/>
      <c r="BQ99" s="80"/>
      <c r="BR99" s="80"/>
      <c r="BS99" s="80"/>
      <c r="BT99" s="80"/>
      <c r="BU99" s="80"/>
      <c r="BV99" s="80"/>
      <c r="BW99" s="80"/>
      <c r="BX99" s="80"/>
      <c r="BY99" s="80"/>
      <c r="BZ99" s="80"/>
      <c r="CA99" s="80"/>
    </row>
    <row r="100" spans="1:79" ht="18" customHeight="1" x14ac:dyDescent="0.25">
      <c r="A100" s="75"/>
      <c r="B100" s="90" t="str">
        <f>'PLAN DE CARGOS'!B32:P32</f>
        <v>Auxiliar Área Salud (Consultorio Odontológico)</v>
      </c>
      <c r="C100" s="91"/>
      <c r="D100" s="91"/>
      <c r="E100" s="91"/>
      <c r="F100" s="91"/>
      <c r="G100" s="91"/>
      <c r="H100" s="91"/>
      <c r="I100" s="91"/>
      <c r="J100" s="91"/>
      <c r="K100" s="91"/>
      <c r="L100" s="91"/>
      <c r="M100" s="91"/>
      <c r="N100" s="91"/>
      <c r="O100" s="92"/>
      <c r="P100" s="413">
        <f>SUMIF($AK$34:$AK$88,"=Auxiliar Área Salud (Consultorio Odontológico)",BC34:BF88)</f>
        <v>0</v>
      </c>
      <c r="Q100" s="414"/>
      <c r="R100" s="414"/>
      <c r="S100" s="414"/>
      <c r="T100" s="414"/>
      <c r="U100" s="415"/>
      <c r="V100" s="416">
        <f>'CARGA DE HORAS LABORADAS'!P32</f>
        <v>2112</v>
      </c>
      <c r="W100" s="416"/>
      <c r="X100" s="416"/>
      <c r="Y100" s="416"/>
      <c r="Z100" s="416"/>
      <c r="AA100" s="416"/>
      <c r="AB100" s="417"/>
      <c r="AC100" s="416">
        <f>'CARGA DE HORAS LABORADAS'!AC32</f>
        <v>0</v>
      </c>
      <c r="AD100" s="416"/>
      <c r="AE100" s="416"/>
      <c r="AF100" s="416"/>
      <c r="AG100" s="416"/>
      <c r="AH100" s="417"/>
      <c r="AI100" s="80"/>
      <c r="AJ100" s="80"/>
      <c r="AK100" s="80"/>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0"/>
      <c r="BH100" s="89"/>
      <c r="BI100" s="89"/>
      <c r="BJ100" s="89"/>
      <c r="BK100" s="80"/>
      <c r="BL100" s="80"/>
      <c r="BM100" s="80"/>
      <c r="BN100" s="80"/>
      <c r="BO100" s="80"/>
      <c r="BP100" s="80"/>
      <c r="BQ100" s="80"/>
      <c r="BR100" s="80"/>
      <c r="BS100" s="80"/>
      <c r="BT100" s="80"/>
      <c r="BU100" s="80"/>
      <c r="BV100" s="80"/>
      <c r="BW100" s="80"/>
      <c r="BX100" s="80"/>
      <c r="BY100" s="80"/>
      <c r="BZ100" s="80"/>
      <c r="CA100" s="80"/>
    </row>
    <row r="101" spans="1:79" ht="18" customHeight="1" x14ac:dyDescent="0.25">
      <c r="A101" s="75"/>
      <c r="B101" s="90" t="str">
        <f>'PLAN DE CARGOS'!B33:P33</f>
        <v>Auxiliar Área Salud (Enfermería)</v>
      </c>
      <c r="C101" s="91"/>
      <c r="D101" s="91"/>
      <c r="E101" s="91"/>
      <c r="F101" s="91"/>
      <c r="G101" s="91"/>
      <c r="H101" s="91"/>
      <c r="I101" s="91"/>
      <c r="J101" s="91"/>
      <c r="K101" s="91"/>
      <c r="L101" s="91"/>
      <c r="M101" s="91"/>
      <c r="N101" s="91"/>
      <c r="O101" s="92"/>
      <c r="P101" s="413">
        <f>SUMIF($AK$34:$AK$88,"=Auxiliar Área Salud (Enfermería)",BC34:BF88)</f>
        <v>0</v>
      </c>
      <c r="Q101" s="414"/>
      <c r="R101" s="414"/>
      <c r="S101" s="414"/>
      <c r="T101" s="414"/>
      <c r="U101" s="415"/>
      <c r="V101" s="416">
        <f>'CARGA DE HORAS LABORADAS'!P33</f>
        <v>31680</v>
      </c>
      <c r="W101" s="416"/>
      <c r="X101" s="416"/>
      <c r="Y101" s="416"/>
      <c r="Z101" s="416"/>
      <c r="AA101" s="416"/>
      <c r="AB101" s="417"/>
      <c r="AC101" s="416">
        <f>'CARGA DE HORAS LABORADAS'!AC33</f>
        <v>0</v>
      </c>
      <c r="AD101" s="416"/>
      <c r="AE101" s="416"/>
      <c r="AF101" s="416"/>
      <c r="AG101" s="416"/>
      <c r="AH101" s="417"/>
      <c r="AI101" s="80"/>
      <c r="AJ101" s="80"/>
      <c r="AK101" s="80"/>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0"/>
      <c r="BH101" s="89"/>
      <c r="BI101" s="89"/>
      <c r="BJ101" s="89"/>
      <c r="BK101" s="80"/>
      <c r="BL101" s="80"/>
      <c r="BM101" s="80"/>
      <c r="BN101" s="80"/>
      <c r="BO101" s="80"/>
      <c r="BP101" s="80"/>
      <c r="BQ101" s="80"/>
      <c r="BR101" s="80"/>
      <c r="BS101" s="80"/>
      <c r="BT101" s="80"/>
      <c r="BU101" s="80"/>
      <c r="BV101" s="80"/>
      <c r="BW101" s="80"/>
      <c r="BX101" s="80"/>
      <c r="BY101" s="80"/>
      <c r="BZ101" s="80"/>
      <c r="CA101" s="80"/>
    </row>
    <row r="102" spans="1:79" ht="18" customHeight="1" x14ac:dyDescent="0.25">
      <c r="A102" s="75"/>
      <c r="B102" s="90" t="str">
        <f>'PLAN DE CARGOS'!B34:P34</f>
        <v>Auxiliar Área Salud (Farmacia)</v>
      </c>
      <c r="C102" s="91"/>
      <c r="D102" s="91"/>
      <c r="E102" s="91"/>
      <c r="F102" s="91"/>
      <c r="G102" s="91"/>
      <c r="H102" s="91"/>
      <c r="I102" s="91"/>
      <c r="J102" s="91"/>
      <c r="K102" s="91"/>
      <c r="L102" s="91"/>
      <c r="M102" s="91"/>
      <c r="N102" s="91"/>
      <c r="O102" s="92"/>
      <c r="P102" s="413">
        <f>SUMIF($AK$34:$AK$88,"=Auxiliar Área Salud (Farmacia)",BC34:BF88)</f>
        <v>0</v>
      </c>
      <c r="Q102" s="414"/>
      <c r="R102" s="414"/>
      <c r="S102" s="414"/>
      <c r="T102" s="414"/>
      <c r="U102" s="415"/>
      <c r="V102" s="416">
        <f>'CARGA DE HORAS LABORADAS'!P34</f>
        <v>2112</v>
      </c>
      <c r="W102" s="416"/>
      <c r="X102" s="416"/>
      <c r="Y102" s="416"/>
      <c r="Z102" s="416"/>
      <c r="AA102" s="416"/>
      <c r="AB102" s="417"/>
      <c r="AC102" s="416">
        <f>'CARGA DE HORAS LABORADAS'!AC34</f>
        <v>0</v>
      </c>
      <c r="AD102" s="416"/>
      <c r="AE102" s="416"/>
      <c r="AF102" s="416"/>
      <c r="AG102" s="416"/>
      <c r="AH102" s="417"/>
      <c r="AI102" s="80"/>
      <c r="AJ102" s="80"/>
      <c r="AK102" s="80"/>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0"/>
      <c r="BH102" s="89"/>
      <c r="BI102" s="89"/>
      <c r="BJ102" s="89"/>
      <c r="BK102" s="80"/>
      <c r="BL102" s="80"/>
      <c r="BM102" s="80"/>
      <c r="BN102" s="80"/>
      <c r="BO102" s="80"/>
      <c r="BP102" s="80"/>
      <c r="BQ102" s="80"/>
      <c r="BR102" s="80"/>
      <c r="BS102" s="80"/>
      <c r="BT102" s="80"/>
      <c r="BU102" s="80"/>
      <c r="BV102" s="80"/>
      <c r="BW102" s="80"/>
      <c r="BX102" s="80"/>
      <c r="BY102" s="80"/>
      <c r="BZ102" s="80"/>
      <c r="CA102" s="80"/>
    </row>
    <row r="103" spans="1:79" ht="18" customHeight="1" x14ac:dyDescent="0.25">
      <c r="A103" s="75"/>
      <c r="B103" s="90" t="str">
        <f>'PLAN DE CARGOS'!B35:P35</f>
        <v>Auxiliar Área Salud (Higiene Oral)</v>
      </c>
      <c r="C103" s="91"/>
      <c r="D103" s="91"/>
      <c r="E103" s="91"/>
      <c r="F103" s="91"/>
      <c r="G103" s="91"/>
      <c r="H103" s="91"/>
      <c r="I103" s="91"/>
      <c r="J103" s="91"/>
      <c r="K103" s="91"/>
      <c r="L103" s="91"/>
      <c r="M103" s="91"/>
      <c r="N103" s="91"/>
      <c r="O103" s="92"/>
      <c r="P103" s="413">
        <f>SUMIF($AK$34:$AK$88,"=Auxiliar Área Salud (Higiene Oral)",BC34:BF88)</f>
        <v>0</v>
      </c>
      <c r="Q103" s="414"/>
      <c r="R103" s="414"/>
      <c r="S103" s="414"/>
      <c r="T103" s="414"/>
      <c r="U103" s="415"/>
      <c r="V103" s="416">
        <f>'CARGA DE HORAS LABORADAS'!P35</f>
        <v>4224</v>
      </c>
      <c r="W103" s="416"/>
      <c r="X103" s="416"/>
      <c r="Y103" s="416"/>
      <c r="Z103" s="416"/>
      <c r="AA103" s="416"/>
      <c r="AB103" s="417"/>
      <c r="AC103" s="416">
        <f>'CARGA DE HORAS LABORADAS'!AC35</f>
        <v>0</v>
      </c>
      <c r="AD103" s="416"/>
      <c r="AE103" s="416"/>
      <c r="AF103" s="416"/>
      <c r="AG103" s="416"/>
      <c r="AH103" s="417"/>
      <c r="AI103" s="80"/>
      <c r="AJ103" s="80"/>
      <c r="AK103" s="80"/>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0"/>
      <c r="BH103" s="89"/>
      <c r="BI103" s="89"/>
      <c r="BJ103" s="89"/>
      <c r="BK103" s="80"/>
      <c r="BL103" s="80"/>
      <c r="BM103" s="80"/>
      <c r="BN103" s="80"/>
      <c r="BO103" s="80"/>
      <c r="BP103" s="80"/>
      <c r="BQ103" s="80"/>
      <c r="BR103" s="80"/>
      <c r="BS103" s="80"/>
      <c r="BT103" s="80"/>
      <c r="BU103" s="80"/>
      <c r="BV103" s="80"/>
      <c r="BW103" s="80"/>
      <c r="BX103" s="80"/>
      <c r="BY103" s="80"/>
      <c r="BZ103" s="80"/>
      <c r="CA103" s="80"/>
    </row>
    <row r="104" spans="1:79" ht="18" customHeight="1" x14ac:dyDescent="0.25">
      <c r="B104" s="90" t="str">
        <f>'PLAN DE CARGOS'!B36:P36</f>
        <v>Auxiliar Área Salud (Información en Salud)</v>
      </c>
      <c r="C104" s="91"/>
      <c r="D104" s="91"/>
      <c r="E104" s="91"/>
      <c r="F104" s="91"/>
      <c r="G104" s="91"/>
      <c r="H104" s="91"/>
      <c r="I104" s="91"/>
      <c r="J104" s="91"/>
      <c r="K104" s="91"/>
      <c r="L104" s="91"/>
      <c r="M104" s="91"/>
      <c r="N104" s="91"/>
      <c r="O104" s="92"/>
      <c r="P104" s="413">
        <f>SUMIF($AK$34:$AK$88,"=Auxiliar Área Salud (Información en Salud)",BC34:BF88)</f>
        <v>0</v>
      </c>
      <c r="Q104" s="414"/>
      <c r="R104" s="414"/>
      <c r="S104" s="414"/>
      <c r="T104" s="414"/>
      <c r="U104" s="415"/>
      <c r="V104" s="416">
        <f>'CARGA DE HORAS LABORADAS'!P36</f>
        <v>2112</v>
      </c>
      <c r="W104" s="416"/>
      <c r="X104" s="416"/>
      <c r="Y104" s="416"/>
      <c r="Z104" s="416"/>
      <c r="AA104" s="416"/>
      <c r="AB104" s="417"/>
      <c r="AC104" s="416">
        <f>'CARGA DE HORAS LABORADAS'!AC36</f>
        <v>0</v>
      </c>
      <c r="AD104" s="416"/>
      <c r="AE104" s="416"/>
      <c r="AF104" s="416"/>
      <c r="AG104" s="416"/>
      <c r="AH104" s="417"/>
      <c r="AI104" s="80"/>
      <c r="AJ104" s="80"/>
      <c r="AK104" s="80"/>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0"/>
      <c r="BH104" s="89"/>
      <c r="BI104" s="89"/>
      <c r="BJ104" s="89"/>
      <c r="BK104" s="80"/>
      <c r="BL104" s="80"/>
      <c r="BM104" s="80"/>
      <c r="BN104" s="80"/>
      <c r="BO104" s="80"/>
      <c r="BP104" s="80"/>
      <c r="BQ104" s="80"/>
      <c r="BR104" s="80"/>
      <c r="BS104" s="80"/>
      <c r="BT104" s="80"/>
      <c r="BU104" s="80"/>
      <c r="BV104" s="80"/>
      <c r="BW104" s="80"/>
      <c r="BX104" s="80"/>
      <c r="BY104" s="80"/>
      <c r="BZ104" s="80"/>
      <c r="CA104" s="80"/>
    </row>
    <row r="105" spans="1:79" ht="18" customHeight="1" x14ac:dyDescent="0.25">
      <c r="B105" s="90" t="str">
        <f>'PLAN DE CARGOS'!B37:P37</f>
        <v>Auxiliar Área Salud (Laboratorio Clínico)</v>
      </c>
      <c r="C105" s="91"/>
      <c r="D105" s="91"/>
      <c r="E105" s="91"/>
      <c r="F105" s="91"/>
      <c r="G105" s="91"/>
      <c r="H105" s="91"/>
      <c r="I105" s="91"/>
      <c r="J105" s="91"/>
      <c r="K105" s="91"/>
      <c r="L105" s="91"/>
      <c r="M105" s="91"/>
      <c r="N105" s="91"/>
      <c r="O105" s="92"/>
      <c r="P105" s="413">
        <f>SUMIF($AK$34:$AK$88,"=Auxiliar Área Salud (Laboratorio Clínico)",BC34:BF88)</f>
        <v>0</v>
      </c>
      <c r="Q105" s="414"/>
      <c r="R105" s="414"/>
      <c r="S105" s="414"/>
      <c r="T105" s="414"/>
      <c r="U105" s="415"/>
      <c r="V105" s="416">
        <f>'CARGA DE HORAS LABORADAS'!P37</f>
        <v>2112</v>
      </c>
      <c r="W105" s="416"/>
      <c r="X105" s="416"/>
      <c r="Y105" s="416"/>
      <c r="Z105" s="416"/>
      <c r="AA105" s="416"/>
      <c r="AB105" s="417"/>
      <c r="AC105" s="416">
        <f>'CARGA DE HORAS LABORADAS'!AC37</f>
        <v>-1.9999999999527063E-3</v>
      </c>
      <c r="AD105" s="416"/>
      <c r="AE105" s="416"/>
      <c r="AF105" s="416"/>
      <c r="AG105" s="416"/>
      <c r="AH105" s="417"/>
      <c r="AI105" s="80"/>
      <c r="AJ105" s="80"/>
      <c r="AK105" s="80"/>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0"/>
      <c r="BH105" s="89"/>
      <c r="BI105" s="89"/>
      <c r="BJ105" s="89"/>
      <c r="BK105" s="80"/>
      <c r="BL105" s="80"/>
      <c r="BM105" s="80"/>
      <c r="BN105" s="80"/>
      <c r="BO105" s="80"/>
      <c r="BP105" s="80"/>
      <c r="BQ105" s="80"/>
      <c r="BR105" s="80"/>
      <c r="BS105" s="80"/>
      <c r="BT105" s="80"/>
      <c r="BU105" s="80"/>
      <c r="BV105" s="80"/>
      <c r="BW105" s="80"/>
      <c r="BX105" s="80"/>
      <c r="BY105" s="80"/>
      <c r="BZ105" s="80"/>
      <c r="CA105" s="80"/>
    </row>
    <row r="106" spans="1:79" ht="18" customHeight="1" x14ac:dyDescent="0.25">
      <c r="B106" s="90" t="str">
        <f>'PLAN DE CARGOS'!B38:P38</f>
        <v>Auxiliar de Servicios Generales</v>
      </c>
      <c r="C106" s="91"/>
      <c r="D106" s="91"/>
      <c r="E106" s="91"/>
      <c r="F106" s="91"/>
      <c r="G106" s="91"/>
      <c r="H106" s="91"/>
      <c r="I106" s="91"/>
      <c r="J106" s="91"/>
      <c r="K106" s="91"/>
      <c r="L106" s="91"/>
      <c r="M106" s="91"/>
      <c r="N106" s="91"/>
      <c r="O106" s="92"/>
      <c r="P106" s="413">
        <f>SUMIF($AK$34:$AK$88,"=Auxiliar de Servicios Generales",BC34:BF88)</f>
        <v>0</v>
      </c>
      <c r="Q106" s="414"/>
      <c r="R106" s="414"/>
      <c r="S106" s="414"/>
      <c r="T106" s="414"/>
      <c r="U106" s="415"/>
      <c r="V106" s="416">
        <f>'CARGA DE HORAS LABORADAS'!P38</f>
        <v>12672</v>
      </c>
      <c r="W106" s="416"/>
      <c r="X106" s="416"/>
      <c r="Y106" s="416"/>
      <c r="Z106" s="416"/>
      <c r="AA106" s="416"/>
      <c r="AB106" s="417"/>
      <c r="AC106" s="416">
        <f>'CARGA DE HORAS LABORADAS'!AC38</f>
        <v>0</v>
      </c>
      <c r="AD106" s="416"/>
      <c r="AE106" s="416"/>
      <c r="AF106" s="416"/>
      <c r="AG106" s="416"/>
      <c r="AH106" s="417"/>
      <c r="AI106" s="80"/>
      <c r="AJ106" s="80"/>
      <c r="AK106" s="80"/>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0"/>
      <c r="BH106" s="89"/>
      <c r="BI106" s="89"/>
      <c r="BJ106" s="89"/>
      <c r="BK106" s="80"/>
      <c r="BL106" s="80"/>
      <c r="BM106" s="80"/>
      <c r="BN106" s="80"/>
      <c r="BO106" s="80"/>
      <c r="BP106" s="80"/>
      <c r="BQ106" s="80"/>
      <c r="BR106" s="80"/>
      <c r="BS106" s="80"/>
      <c r="BT106" s="80"/>
      <c r="BU106" s="80"/>
      <c r="BV106" s="80"/>
      <c r="BW106" s="80"/>
      <c r="BX106" s="80"/>
      <c r="BY106" s="80"/>
      <c r="BZ106" s="80"/>
      <c r="CA106" s="80"/>
    </row>
    <row r="107" spans="1:79" ht="18" customHeight="1" x14ac:dyDescent="0.25">
      <c r="B107" s="90" t="str">
        <f>'PLAN DE CARGOS'!B39:P39</f>
        <v>Celador</v>
      </c>
      <c r="C107" s="91"/>
      <c r="D107" s="91"/>
      <c r="E107" s="91"/>
      <c r="F107" s="91"/>
      <c r="G107" s="91"/>
      <c r="H107" s="91"/>
      <c r="I107" s="91"/>
      <c r="J107" s="91"/>
      <c r="K107" s="91"/>
      <c r="L107" s="91"/>
      <c r="M107" s="91"/>
      <c r="N107" s="91"/>
      <c r="O107" s="92"/>
      <c r="P107" s="413">
        <f>SUMIF($AK$34:$AK$88,"=Celador",BC34:BF88)</f>
        <v>0</v>
      </c>
      <c r="Q107" s="414"/>
      <c r="R107" s="414"/>
      <c r="S107" s="414"/>
      <c r="T107" s="414"/>
      <c r="U107" s="415"/>
      <c r="V107" s="416">
        <f>'CARGA DE HORAS LABORADAS'!P39</f>
        <v>6336</v>
      </c>
      <c r="W107" s="416"/>
      <c r="X107" s="416"/>
      <c r="Y107" s="416"/>
      <c r="Z107" s="416"/>
      <c r="AA107" s="416"/>
      <c r="AB107" s="417"/>
      <c r="AC107" s="416">
        <f>'CARGA DE HORAS LABORADAS'!AC39</f>
        <v>0</v>
      </c>
      <c r="AD107" s="416"/>
      <c r="AE107" s="416"/>
      <c r="AF107" s="416"/>
      <c r="AG107" s="416"/>
      <c r="AH107" s="417"/>
      <c r="AI107" s="80"/>
      <c r="AJ107" s="80"/>
      <c r="AK107" s="80"/>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0"/>
      <c r="BH107" s="89"/>
      <c r="BI107" s="89"/>
      <c r="BJ107" s="89"/>
      <c r="BK107" s="80"/>
      <c r="BL107" s="80"/>
      <c r="BM107" s="80"/>
      <c r="BN107" s="80"/>
      <c r="BO107" s="80"/>
      <c r="BP107" s="80"/>
      <c r="BQ107" s="80"/>
      <c r="BR107" s="80"/>
      <c r="BS107" s="80"/>
      <c r="BT107" s="80"/>
      <c r="BU107" s="80"/>
      <c r="BV107" s="80"/>
      <c r="BW107" s="80"/>
      <c r="BX107" s="80"/>
      <c r="BY107" s="80"/>
      <c r="BZ107" s="80"/>
      <c r="CA107" s="80"/>
    </row>
    <row r="108" spans="1:79" ht="18" customHeight="1" x14ac:dyDescent="0.25">
      <c r="B108" s="90" t="str">
        <f>'PLAN DE CARGOS'!B40:P40</f>
        <v>Conductor</v>
      </c>
      <c r="C108" s="91"/>
      <c r="D108" s="91"/>
      <c r="E108" s="91"/>
      <c r="F108" s="91"/>
      <c r="G108" s="91"/>
      <c r="H108" s="91"/>
      <c r="I108" s="91"/>
      <c r="J108" s="91"/>
      <c r="K108" s="91"/>
      <c r="L108" s="91"/>
      <c r="M108" s="91"/>
      <c r="N108" s="91"/>
      <c r="O108" s="92"/>
      <c r="P108" s="413">
        <f>SUMIF($AK$34:$AK$88,"=Conductor",BC34:BF88)</f>
        <v>2</v>
      </c>
      <c r="Q108" s="414"/>
      <c r="R108" s="414"/>
      <c r="S108" s="414"/>
      <c r="T108" s="414"/>
      <c r="U108" s="415"/>
      <c r="V108" s="416">
        <f>'CARGA DE HORAS LABORADAS'!P40</f>
        <v>6336</v>
      </c>
      <c r="W108" s="416"/>
      <c r="X108" s="416"/>
      <c r="Y108" s="416"/>
      <c r="Z108" s="416"/>
      <c r="AA108" s="416"/>
      <c r="AB108" s="417"/>
      <c r="AC108" s="416">
        <f>'CARGA DE HORAS LABORADAS'!AC40</f>
        <v>0</v>
      </c>
      <c r="AD108" s="416"/>
      <c r="AE108" s="416"/>
      <c r="AF108" s="416"/>
      <c r="AG108" s="416"/>
      <c r="AH108" s="417"/>
      <c r="AI108" s="80"/>
      <c r="AJ108" s="80"/>
      <c r="AK108" s="80"/>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0"/>
      <c r="BH108" s="89"/>
      <c r="BI108" s="89"/>
      <c r="BJ108" s="89"/>
      <c r="BK108" s="80"/>
      <c r="BL108" s="80"/>
      <c r="BM108" s="80"/>
      <c r="BN108" s="80"/>
      <c r="BO108" s="80"/>
      <c r="BP108" s="80"/>
      <c r="BQ108" s="80"/>
      <c r="BR108" s="80"/>
      <c r="BS108" s="80"/>
      <c r="BT108" s="80"/>
      <c r="BU108" s="80"/>
      <c r="BV108" s="80"/>
      <c r="BW108" s="80"/>
      <c r="BX108" s="80"/>
      <c r="BY108" s="80"/>
      <c r="BZ108" s="80"/>
      <c r="CA108" s="80"/>
    </row>
    <row r="109" spans="1:79" ht="18" customHeight="1" x14ac:dyDescent="0.25">
      <c r="B109" s="90" t="str">
        <f>'PLAN DE CARGOS'!B41:P41</f>
        <v>Enfermera</v>
      </c>
      <c r="C109" s="91"/>
      <c r="D109" s="91"/>
      <c r="E109" s="91"/>
      <c r="F109" s="91"/>
      <c r="G109" s="91"/>
      <c r="H109" s="91"/>
      <c r="I109" s="91"/>
      <c r="J109" s="91"/>
      <c r="K109" s="91"/>
      <c r="L109" s="91"/>
      <c r="M109" s="91"/>
      <c r="N109" s="91"/>
      <c r="O109" s="92"/>
      <c r="P109" s="413">
        <f>SUMIF($AK$34:$AK$88,"=Enfermera",BC34:BF88)</f>
        <v>4</v>
      </c>
      <c r="Q109" s="414"/>
      <c r="R109" s="414"/>
      <c r="S109" s="414"/>
      <c r="T109" s="414"/>
      <c r="U109" s="415"/>
      <c r="V109" s="416">
        <f>'CARGA DE HORAS LABORADAS'!P41</f>
        <v>4224</v>
      </c>
      <c r="W109" s="416"/>
      <c r="X109" s="416"/>
      <c r="Y109" s="416"/>
      <c r="Z109" s="416"/>
      <c r="AA109" s="416"/>
      <c r="AB109" s="417"/>
      <c r="AC109" s="416">
        <f>'CARGA DE HORAS LABORADAS'!AC41</f>
        <v>-5.0000000001091394E-3</v>
      </c>
      <c r="AD109" s="416"/>
      <c r="AE109" s="416"/>
      <c r="AF109" s="416"/>
      <c r="AG109" s="416"/>
      <c r="AH109" s="417"/>
      <c r="AI109" s="80"/>
      <c r="AJ109" s="80"/>
      <c r="AK109" s="80"/>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0"/>
      <c r="BH109" s="89"/>
      <c r="BI109" s="89"/>
      <c r="BJ109" s="89"/>
      <c r="BK109" s="80"/>
      <c r="BL109" s="80"/>
      <c r="BM109" s="80"/>
      <c r="BN109" s="80"/>
      <c r="BO109" s="80"/>
      <c r="BP109" s="80"/>
      <c r="BQ109" s="80"/>
      <c r="BR109" s="80"/>
      <c r="BS109" s="80"/>
      <c r="BT109" s="80"/>
      <c r="BU109" s="80"/>
      <c r="BV109" s="80"/>
      <c r="BW109" s="80"/>
      <c r="BX109" s="80"/>
      <c r="BY109" s="80"/>
      <c r="BZ109" s="80"/>
      <c r="CA109" s="80"/>
    </row>
    <row r="110" spans="1:79" ht="18" customHeight="1" x14ac:dyDescent="0.25">
      <c r="B110" s="90" t="str">
        <f>'PLAN DE CARGOS'!B42:P42</f>
        <v>Gerente Empresa Social del Estado</v>
      </c>
      <c r="C110" s="91"/>
      <c r="D110" s="91"/>
      <c r="E110" s="91"/>
      <c r="F110" s="91"/>
      <c r="G110" s="91"/>
      <c r="H110" s="91"/>
      <c r="I110" s="91"/>
      <c r="J110" s="91"/>
      <c r="K110" s="91"/>
      <c r="L110" s="91"/>
      <c r="M110" s="91"/>
      <c r="N110" s="91"/>
      <c r="O110" s="92"/>
      <c r="P110" s="413">
        <f>SUMIF($AK$34:$AK$88,"=Gerente Empresa Social del Estado",BC34:BF88)</f>
        <v>30</v>
      </c>
      <c r="Q110" s="414"/>
      <c r="R110" s="414"/>
      <c r="S110" s="414"/>
      <c r="T110" s="414"/>
      <c r="U110" s="415"/>
      <c r="V110" s="416">
        <f>'CARGA DE HORAS LABORADAS'!P42</f>
        <v>2112</v>
      </c>
      <c r="W110" s="416"/>
      <c r="X110" s="416"/>
      <c r="Y110" s="416"/>
      <c r="Z110" s="416"/>
      <c r="AA110" s="416"/>
      <c r="AB110" s="417"/>
      <c r="AC110" s="416">
        <f>'CARGA DE HORAS LABORADAS'!AC42</f>
        <v>0</v>
      </c>
      <c r="AD110" s="416"/>
      <c r="AE110" s="416"/>
      <c r="AF110" s="416"/>
      <c r="AG110" s="416"/>
      <c r="AH110" s="417"/>
      <c r="AI110" s="80"/>
      <c r="AJ110" s="80"/>
      <c r="AK110" s="80"/>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0"/>
      <c r="BH110" s="89"/>
      <c r="BI110" s="89"/>
      <c r="BJ110" s="89"/>
      <c r="BK110" s="80"/>
      <c r="BL110" s="80"/>
      <c r="BM110" s="80"/>
      <c r="BN110" s="80"/>
      <c r="BO110" s="80"/>
      <c r="BP110" s="80"/>
      <c r="BQ110" s="80"/>
      <c r="BR110" s="80"/>
      <c r="BS110" s="80"/>
      <c r="BT110" s="80"/>
      <c r="BU110" s="80"/>
      <c r="BV110" s="80"/>
      <c r="BW110" s="80"/>
      <c r="BX110" s="80"/>
      <c r="BY110" s="80"/>
      <c r="BZ110" s="80"/>
      <c r="CA110" s="80"/>
    </row>
    <row r="111" spans="1:79" ht="18" customHeight="1" x14ac:dyDescent="0.25">
      <c r="B111" s="90" t="str">
        <f>'PLAN DE CARGOS'!B43:P43</f>
        <v>Médico General</v>
      </c>
      <c r="C111" s="91"/>
      <c r="D111" s="91"/>
      <c r="E111" s="91"/>
      <c r="F111" s="91"/>
      <c r="G111" s="91"/>
      <c r="H111" s="91"/>
      <c r="I111" s="91"/>
      <c r="J111" s="91"/>
      <c r="K111" s="91"/>
      <c r="L111" s="91"/>
      <c r="M111" s="91"/>
      <c r="N111" s="91"/>
      <c r="O111" s="92"/>
      <c r="P111" s="413">
        <f>SUMIF($AK$34:$AK$88,"=Médico General",BC34:BF88)</f>
        <v>2</v>
      </c>
      <c r="Q111" s="414"/>
      <c r="R111" s="414"/>
      <c r="S111" s="414"/>
      <c r="T111" s="414"/>
      <c r="U111" s="415"/>
      <c r="V111" s="416">
        <f>'CARGA DE HORAS LABORADAS'!P43</f>
        <v>19008</v>
      </c>
      <c r="W111" s="416"/>
      <c r="X111" s="416"/>
      <c r="Y111" s="416"/>
      <c r="Z111" s="416"/>
      <c r="AA111" s="416"/>
      <c r="AB111" s="417"/>
      <c r="AC111" s="416">
        <f>'CARGA DE HORAS LABORADAS'!AC43</f>
        <v>-6.0000000012223609E-3</v>
      </c>
      <c r="AD111" s="416"/>
      <c r="AE111" s="416"/>
      <c r="AF111" s="416"/>
      <c r="AG111" s="416"/>
      <c r="AH111" s="417"/>
      <c r="AI111" s="80"/>
      <c r="AJ111" s="80"/>
      <c r="AK111" s="80"/>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0"/>
      <c r="BH111" s="89"/>
      <c r="BI111" s="89"/>
      <c r="BJ111" s="89"/>
      <c r="BK111" s="80"/>
      <c r="BL111" s="80"/>
      <c r="BM111" s="80"/>
      <c r="BN111" s="80"/>
      <c r="BO111" s="80"/>
      <c r="BP111" s="80"/>
      <c r="BQ111" s="80"/>
      <c r="BR111" s="80"/>
      <c r="BS111" s="80"/>
      <c r="BT111" s="80"/>
      <c r="BU111" s="80"/>
      <c r="BV111" s="80"/>
      <c r="BW111" s="80"/>
      <c r="BX111" s="80"/>
      <c r="BY111" s="80"/>
      <c r="BZ111" s="80"/>
      <c r="CA111" s="80"/>
    </row>
    <row r="112" spans="1:79" ht="18" customHeight="1" x14ac:dyDescent="0.25">
      <c r="B112" s="90" t="str">
        <f>'PLAN DE CARGOS'!B44:P44</f>
        <v>Odontóloga</v>
      </c>
      <c r="C112" s="91"/>
      <c r="D112" s="91"/>
      <c r="E112" s="91"/>
      <c r="F112" s="91"/>
      <c r="G112" s="91"/>
      <c r="H112" s="91"/>
      <c r="I112" s="91"/>
      <c r="J112" s="91"/>
      <c r="K112" s="91"/>
      <c r="L112" s="91"/>
      <c r="M112" s="91"/>
      <c r="N112" s="91"/>
      <c r="O112" s="92"/>
      <c r="P112" s="413">
        <f>SUMIF($AK$34:$AK$88,"=Odontóloga",BC34:BF88)</f>
        <v>2</v>
      </c>
      <c r="Q112" s="414"/>
      <c r="R112" s="414"/>
      <c r="S112" s="414"/>
      <c r="T112" s="414"/>
      <c r="U112" s="415"/>
      <c r="V112" s="416">
        <f>'CARGA DE HORAS LABORADAS'!P44</f>
        <v>2112</v>
      </c>
      <c r="W112" s="416"/>
      <c r="X112" s="416"/>
      <c r="Y112" s="416"/>
      <c r="Z112" s="416"/>
      <c r="AA112" s="416"/>
      <c r="AB112" s="417"/>
      <c r="AC112" s="416">
        <f>'CARGA DE HORAS LABORADAS'!AC44</f>
        <v>-5.0000000001091394E-3</v>
      </c>
      <c r="AD112" s="416"/>
      <c r="AE112" s="416"/>
      <c r="AF112" s="416"/>
      <c r="AG112" s="416"/>
      <c r="AH112" s="417"/>
      <c r="AI112" s="80"/>
      <c r="AJ112" s="80"/>
      <c r="AK112" s="80"/>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0"/>
      <c r="BH112" s="89"/>
      <c r="BI112" s="89"/>
      <c r="BJ112" s="89"/>
      <c r="BK112" s="80"/>
      <c r="BL112" s="80"/>
      <c r="BM112" s="80"/>
      <c r="BN112" s="80"/>
      <c r="BO112" s="80"/>
      <c r="BP112" s="80"/>
      <c r="BQ112" s="80"/>
      <c r="BR112" s="80"/>
      <c r="BS112" s="80"/>
      <c r="BT112" s="80"/>
      <c r="BU112" s="80"/>
      <c r="BV112" s="80"/>
      <c r="BW112" s="80"/>
      <c r="BX112" s="80"/>
      <c r="BY112" s="80"/>
      <c r="BZ112" s="80"/>
      <c r="CA112" s="80"/>
    </row>
    <row r="113" spans="2:79" ht="18" customHeight="1" x14ac:dyDescent="0.25">
      <c r="B113" s="90" t="str">
        <f>'PLAN DE CARGOS'!B45:P45</f>
        <v>Operario (Mantenimiento)</v>
      </c>
      <c r="C113" s="91"/>
      <c r="D113" s="91"/>
      <c r="E113" s="91"/>
      <c r="F113" s="91"/>
      <c r="G113" s="91"/>
      <c r="H113" s="91"/>
      <c r="I113" s="91"/>
      <c r="J113" s="91"/>
      <c r="K113" s="91"/>
      <c r="L113" s="91"/>
      <c r="M113" s="91"/>
      <c r="N113" s="91"/>
      <c r="O113" s="92"/>
      <c r="P113" s="413">
        <f>SUMIF($AK$34:$AK$88,"=Operario (Mantenimiento)",BC34:BF88)</f>
        <v>0</v>
      </c>
      <c r="Q113" s="414"/>
      <c r="R113" s="414"/>
      <c r="S113" s="414"/>
      <c r="T113" s="414"/>
      <c r="U113" s="415"/>
      <c r="V113" s="416">
        <f>'CARGA DE HORAS LABORADAS'!P45</f>
        <v>2112</v>
      </c>
      <c r="W113" s="416"/>
      <c r="X113" s="416"/>
      <c r="Y113" s="416"/>
      <c r="Z113" s="416"/>
      <c r="AA113" s="416"/>
      <c r="AB113" s="417"/>
      <c r="AC113" s="416">
        <f>'CARGA DE HORAS LABORADAS'!AC45</f>
        <v>0</v>
      </c>
      <c r="AD113" s="416"/>
      <c r="AE113" s="416"/>
      <c r="AF113" s="416"/>
      <c r="AG113" s="416"/>
      <c r="AH113" s="417"/>
      <c r="AI113" s="80"/>
      <c r="AJ113" s="80"/>
      <c r="AK113" s="80"/>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0"/>
      <c r="BH113" s="89"/>
      <c r="BI113" s="89"/>
      <c r="BJ113" s="89"/>
      <c r="BK113" s="80"/>
      <c r="BL113" s="80"/>
      <c r="BM113" s="80"/>
      <c r="BN113" s="80"/>
      <c r="BO113" s="80"/>
      <c r="BP113" s="80"/>
      <c r="BQ113" s="80"/>
      <c r="BR113" s="80"/>
      <c r="BS113" s="80"/>
      <c r="BT113" s="80"/>
      <c r="BU113" s="80"/>
      <c r="BV113" s="80"/>
      <c r="BW113" s="80"/>
      <c r="BX113" s="80"/>
      <c r="BY113" s="80"/>
      <c r="BZ113" s="80"/>
      <c r="CA113" s="80"/>
    </row>
    <row r="114" spans="2:79" ht="18" customHeight="1" x14ac:dyDescent="0.25">
      <c r="B114" s="90" t="str">
        <f>'PLAN DE CARGOS'!B46:P46</f>
        <v>Profesional Universitario Área Salud (Bacterióloga)</v>
      </c>
      <c r="C114" s="91"/>
      <c r="D114" s="91"/>
      <c r="E114" s="91"/>
      <c r="F114" s="91"/>
      <c r="G114" s="91"/>
      <c r="H114" s="91"/>
      <c r="I114" s="91"/>
      <c r="J114" s="91"/>
      <c r="K114" s="91"/>
      <c r="L114" s="91"/>
      <c r="M114" s="91"/>
      <c r="N114" s="91"/>
      <c r="O114" s="92"/>
      <c r="P114" s="413">
        <f>SUMIF($AK$34:$AK$88,"=Profesional Universitario Área Salud (Bacterióloga)",BC34:BF88)</f>
        <v>2</v>
      </c>
      <c r="Q114" s="414"/>
      <c r="R114" s="414"/>
      <c r="S114" s="414"/>
      <c r="T114" s="414"/>
      <c r="U114" s="415"/>
      <c r="V114" s="416">
        <f>'CARGA DE HORAS LABORADAS'!P46</f>
        <v>2112</v>
      </c>
      <c r="W114" s="416"/>
      <c r="X114" s="416"/>
      <c r="Y114" s="416"/>
      <c r="Z114" s="416"/>
      <c r="AA114" s="416"/>
      <c r="AB114" s="417"/>
      <c r="AC114" s="416">
        <f>'CARGA DE HORAS LABORADAS'!AC46</f>
        <v>0</v>
      </c>
      <c r="AD114" s="416"/>
      <c r="AE114" s="416"/>
      <c r="AF114" s="416"/>
      <c r="AG114" s="416"/>
      <c r="AH114" s="417"/>
      <c r="AI114" s="80"/>
      <c r="AJ114" s="80"/>
      <c r="AK114" s="80"/>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0"/>
      <c r="BH114" s="89"/>
      <c r="BI114" s="89"/>
      <c r="BJ114" s="89"/>
      <c r="BK114" s="80"/>
      <c r="BL114" s="80"/>
      <c r="BM114" s="80"/>
      <c r="BN114" s="80"/>
      <c r="BO114" s="80"/>
      <c r="BP114" s="80"/>
      <c r="BQ114" s="80"/>
      <c r="BR114" s="80"/>
      <c r="BS114" s="80"/>
      <c r="BT114" s="80"/>
      <c r="BU114" s="80"/>
      <c r="BV114" s="80"/>
      <c r="BW114" s="80"/>
      <c r="BX114" s="80"/>
      <c r="BY114" s="80"/>
      <c r="BZ114" s="80"/>
      <c r="CA114" s="80"/>
    </row>
    <row r="115" spans="2:79" ht="18" customHeight="1" x14ac:dyDescent="0.25">
      <c r="B115" s="90" t="str">
        <f>'PLAN DE CARGOS'!B47:P47</f>
        <v>Representante ASOUS en la Junta Directiva</v>
      </c>
      <c r="C115" s="91"/>
      <c r="D115" s="91"/>
      <c r="E115" s="91"/>
      <c r="F115" s="91"/>
      <c r="G115" s="91"/>
      <c r="H115" s="91"/>
      <c r="I115" s="91"/>
      <c r="J115" s="91"/>
      <c r="K115" s="91"/>
      <c r="L115" s="91"/>
      <c r="M115" s="91"/>
      <c r="N115" s="91"/>
      <c r="O115" s="92"/>
      <c r="P115" s="413">
        <f>SUMIF($AK$34:$AK$88,"=Representante ASOUS en la Junta Directiva",BC34:BF88)</f>
        <v>0</v>
      </c>
      <c r="Q115" s="414"/>
      <c r="R115" s="414"/>
      <c r="S115" s="414"/>
      <c r="T115" s="414"/>
      <c r="U115" s="415"/>
      <c r="V115" s="416">
        <f>'CARGA DE HORAS LABORADAS'!P47</f>
        <v>30</v>
      </c>
      <c r="W115" s="416"/>
      <c r="X115" s="416"/>
      <c r="Y115" s="416"/>
      <c r="Z115" s="416"/>
      <c r="AA115" s="416"/>
      <c r="AB115" s="417"/>
      <c r="AC115" s="416">
        <f>'CARGA DE HORAS LABORADAS'!AC47</f>
        <v>-4.75</v>
      </c>
      <c r="AD115" s="416"/>
      <c r="AE115" s="416"/>
      <c r="AF115" s="416"/>
      <c r="AG115" s="416"/>
      <c r="AH115" s="417"/>
      <c r="AI115" s="80"/>
      <c r="AJ115" s="80"/>
      <c r="AK115" s="80"/>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0"/>
      <c r="BH115" s="89"/>
      <c r="BI115" s="89"/>
      <c r="BJ115" s="89"/>
      <c r="BK115" s="80"/>
      <c r="BL115" s="80"/>
      <c r="BM115" s="80"/>
      <c r="BN115" s="80"/>
      <c r="BO115" s="80"/>
      <c r="BP115" s="80"/>
      <c r="BQ115" s="80"/>
      <c r="BR115" s="80"/>
      <c r="BS115" s="80"/>
      <c r="BT115" s="80"/>
      <c r="BU115" s="80"/>
      <c r="BV115" s="80"/>
      <c r="BW115" s="80"/>
      <c r="BX115" s="80"/>
      <c r="BY115" s="80"/>
      <c r="BZ115" s="80"/>
      <c r="CA115" s="80"/>
    </row>
    <row r="116" spans="2:79" ht="18" customHeight="1" x14ac:dyDescent="0.25">
      <c r="B116" s="90" t="str">
        <f>'PLAN DE CARGOS'!B48:P48</f>
        <v>Secretaria</v>
      </c>
      <c r="C116" s="91"/>
      <c r="D116" s="91"/>
      <c r="E116" s="91"/>
      <c r="F116" s="91"/>
      <c r="G116" s="91"/>
      <c r="H116" s="91"/>
      <c r="I116" s="91"/>
      <c r="J116" s="91"/>
      <c r="K116" s="91"/>
      <c r="L116" s="91"/>
      <c r="M116" s="91"/>
      <c r="N116" s="91"/>
      <c r="O116" s="92"/>
      <c r="P116" s="413">
        <f>SUMIF($AK$34:$AK$88,"=Secretaria",BC34:BF88)</f>
        <v>2</v>
      </c>
      <c r="Q116" s="414"/>
      <c r="R116" s="414"/>
      <c r="S116" s="414"/>
      <c r="T116" s="414"/>
      <c r="U116" s="415"/>
      <c r="V116" s="416">
        <f>'CARGA DE HORAS LABORADAS'!P48</f>
        <v>2112</v>
      </c>
      <c r="W116" s="416"/>
      <c r="X116" s="416"/>
      <c r="Y116" s="416"/>
      <c r="Z116" s="416"/>
      <c r="AA116" s="416"/>
      <c r="AB116" s="417"/>
      <c r="AC116" s="416">
        <f>'CARGA DE HORAS LABORADAS'!AC48</f>
        <v>0</v>
      </c>
      <c r="AD116" s="416"/>
      <c r="AE116" s="416"/>
      <c r="AF116" s="416"/>
      <c r="AG116" s="416"/>
      <c r="AH116" s="417"/>
      <c r="AI116" s="80"/>
      <c r="AJ116" s="80"/>
      <c r="AK116" s="80"/>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0"/>
      <c r="BH116" s="89"/>
      <c r="BI116" s="89"/>
      <c r="BJ116" s="89"/>
      <c r="BK116" s="80"/>
      <c r="BL116" s="80"/>
      <c r="BM116" s="80"/>
      <c r="BN116" s="80"/>
      <c r="BO116" s="80"/>
      <c r="BP116" s="80"/>
      <c r="BQ116" s="80"/>
      <c r="BR116" s="80"/>
      <c r="BS116" s="80"/>
      <c r="BT116" s="80"/>
      <c r="BU116" s="80"/>
      <c r="BV116" s="80"/>
      <c r="BW116" s="80"/>
      <c r="BX116" s="80"/>
      <c r="BY116" s="80"/>
      <c r="BZ116" s="80"/>
      <c r="CA116" s="80"/>
    </row>
    <row r="117" spans="2:79" ht="18" customHeight="1" x14ac:dyDescent="0.25">
      <c r="B117" s="90" t="str">
        <f>'PLAN DE CARGOS'!B49:P49</f>
        <v>Subgerente Administrativa</v>
      </c>
      <c r="C117" s="91"/>
      <c r="D117" s="91"/>
      <c r="E117" s="91"/>
      <c r="F117" s="91"/>
      <c r="G117" s="91"/>
      <c r="H117" s="91"/>
      <c r="I117" s="91"/>
      <c r="J117" s="91"/>
      <c r="K117" s="91"/>
      <c r="L117" s="91"/>
      <c r="M117" s="91"/>
      <c r="N117" s="91"/>
      <c r="O117" s="92"/>
      <c r="P117" s="413">
        <f>SUMIF($AK$34:$AK$88,"=Subgerente Administrativa",BC34:BF88)</f>
        <v>22</v>
      </c>
      <c r="Q117" s="414"/>
      <c r="R117" s="414"/>
      <c r="S117" s="414"/>
      <c r="T117" s="414"/>
      <c r="U117" s="415"/>
      <c r="V117" s="416">
        <f>'CARGA DE HORAS LABORADAS'!P49</f>
        <v>2112</v>
      </c>
      <c r="W117" s="416"/>
      <c r="X117" s="416"/>
      <c r="Y117" s="416"/>
      <c r="Z117" s="416"/>
      <c r="AA117" s="416"/>
      <c r="AB117" s="417"/>
      <c r="AC117" s="416">
        <f>'CARGA DE HORAS LABORADAS'!AC49</f>
        <v>-5.0000000001091394E-3</v>
      </c>
      <c r="AD117" s="416"/>
      <c r="AE117" s="416"/>
      <c r="AF117" s="416"/>
      <c r="AG117" s="416"/>
      <c r="AH117" s="417"/>
      <c r="AI117" s="80"/>
      <c r="AJ117" s="80"/>
      <c r="AK117" s="80"/>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0"/>
      <c r="BH117" s="89"/>
      <c r="BI117" s="89"/>
      <c r="BJ117" s="89"/>
      <c r="BK117" s="80"/>
      <c r="BL117" s="80"/>
      <c r="BM117" s="80"/>
      <c r="BN117" s="80"/>
      <c r="BO117" s="80"/>
      <c r="BP117" s="80"/>
      <c r="BQ117" s="80"/>
      <c r="BR117" s="80"/>
      <c r="BS117" s="80"/>
      <c r="BT117" s="80"/>
      <c r="BU117" s="80"/>
      <c r="BV117" s="80"/>
      <c r="BW117" s="80"/>
      <c r="BX117" s="80"/>
      <c r="BY117" s="80"/>
      <c r="BZ117" s="80"/>
      <c r="CA117" s="80"/>
    </row>
    <row r="118" spans="2:79" ht="18" customHeight="1" x14ac:dyDescent="0.25">
      <c r="B118" s="90" t="str">
        <f>'PLAN DE CARGOS'!B50:P50</f>
        <v>Subgerente Atención al Usuario</v>
      </c>
      <c r="C118" s="91"/>
      <c r="D118" s="91"/>
      <c r="E118" s="91"/>
      <c r="F118" s="91"/>
      <c r="G118" s="91"/>
      <c r="H118" s="91"/>
      <c r="I118" s="91"/>
      <c r="J118" s="91"/>
      <c r="K118" s="91"/>
      <c r="L118" s="91"/>
      <c r="M118" s="91"/>
      <c r="N118" s="91"/>
      <c r="O118" s="92"/>
      <c r="P118" s="413">
        <f>SUMIF($AK$34:$AK$88,"=Subgerente Atención al Usuario",BC34:BF88)</f>
        <v>4</v>
      </c>
      <c r="Q118" s="414"/>
      <c r="R118" s="414"/>
      <c r="S118" s="414"/>
      <c r="T118" s="414"/>
      <c r="U118" s="415"/>
      <c r="V118" s="416">
        <f>'CARGA DE HORAS LABORADAS'!P50</f>
        <v>2112</v>
      </c>
      <c r="W118" s="416"/>
      <c r="X118" s="416"/>
      <c r="Y118" s="416"/>
      <c r="Z118" s="416"/>
      <c r="AA118" s="416"/>
      <c r="AB118" s="417"/>
      <c r="AC118" s="416">
        <f>'CARGA DE HORAS LABORADAS'!AC50</f>
        <v>-5.0000000001091394E-3</v>
      </c>
      <c r="AD118" s="416"/>
      <c r="AE118" s="416"/>
      <c r="AF118" s="416"/>
      <c r="AG118" s="416"/>
      <c r="AH118" s="417"/>
      <c r="AI118" s="80"/>
      <c r="AJ118" s="80"/>
      <c r="AK118" s="80"/>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0"/>
      <c r="BH118" s="89"/>
      <c r="BI118" s="89"/>
      <c r="BJ118" s="89"/>
      <c r="BK118" s="80"/>
      <c r="BL118" s="80"/>
      <c r="BM118" s="80"/>
      <c r="BN118" s="80"/>
      <c r="BO118" s="80"/>
      <c r="BP118" s="80"/>
      <c r="BQ118" s="80"/>
      <c r="BR118" s="80"/>
      <c r="BS118" s="80"/>
      <c r="BT118" s="80"/>
      <c r="BU118" s="80"/>
      <c r="BV118" s="80"/>
      <c r="BW118" s="80"/>
      <c r="BX118" s="80"/>
      <c r="BY118" s="80"/>
      <c r="BZ118" s="80"/>
      <c r="CA118" s="80"/>
    </row>
    <row r="119" spans="2:79" ht="18" customHeight="1" x14ac:dyDescent="0.25">
      <c r="B119" s="90" t="str">
        <f>'PLAN DE CARGOS'!B51:P51</f>
        <v>Técnico Área Salud (Farmacia)</v>
      </c>
      <c r="C119" s="91"/>
      <c r="D119" s="91"/>
      <c r="E119" s="91"/>
      <c r="F119" s="91"/>
      <c r="G119" s="91"/>
      <c r="H119" s="91"/>
      <c r="I119" s="91"/>
      <c r="J119" s="91"/>
      <c r="K119" s="91"/>
      <c r="L119" s="91"/>
      <c r="M119" s="91"/>
      <c r="N119" s="91"/>
      <c r="O119" s="92"/>
      <c r="P119" s="413">
        <f>SUMIF($AK$34:$AK$88,"=Técnico Área Salud (Farmacia)",BC34:BF88)</f>
        <v>2</v>
      </c>
      <c r="Q119" s="414"/>
      <c r="R119" s="414"/>
      <c r="S119" s="414"/>
      <c r="T119" s="414"/>
      <c r="U119" s="415"/>
      <c r="V119" s="416">
        <f>'CARGA DE HORAS LABORADAS'!P51</f>
        <v>2112</v>
      </c>
      <c r="W119" s="416"/>
      <c r="X119" s="416"/>
      <c r="Y119" s="416"/>
      <c r="Z119" s="416"/>
      <c r="AA119" s="416"/>
      <c r="AB119" s="417"/>
      <c r="AC119" s="416">
        <f>'CARGA DE HORAS LABORADAS'!AC51</f>
        <v>-5.0000000001091394E-3</v>
      </c>
      <c r="AD119" s="416"/>
      <c r="AE119" s="416"/>
      <c r="AF119" s="416"/>
      <c r="AG119" s="416"/>
      <c r="AH119" s="417"/>
      <c r="AI119" s="80"/>
      <c r="AJ119" s="80"/>
      <c r="AK119" s="80"/>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0"/>
      <c r="BH119" s="89"/>
      <c r="BI119" s="89"/>
      <c r="BJ119" s="89"/>
      <c r="BK119" s="80"/>
      <c r="BL119" s="80"/>
      <c r="BM119" s="80"/>
      <c r="BN119" s="80"/>
      <c r="BO119" s="80"/>
      <c r="BP119" s="80"/>
      <c r="BQ119" s="80"/>
      <c r="BR119" s="80"/>
      <c r="BS119" s="80"/>
      <c r="BT119" s="80"/>
      <c r="BU119" s="80"/>
      <c r="BV119" s="80"/>
      <c r="BW119" s="80"/>
      <c r="BX119" s="80"/>
      <c r="BY119" s="80"/>
      <c r="BZ119" s="80"/>
      <c r="CA119" s="80"/>
    </row>
    <row r="120" spans="2:79" ht="18" customHeight="1" x14ac:dyDescent="0.25">
      <c r="B120" s="90" t="str">
        <f>'PLAN DE CARGOS'!B52:P52</f>
        <v>Técnico Área Salud (Rayos X)</v>
      </c>
      <c r="C120" s="91"/>
      <c r="D120" s="91"/>
      <c r="E120" s="91"/>
      <c r="F120" s="91"/>
      <c r="G120" s="91"/>
      <c r="H120" s="91"/>
      <c r="I120" s="91"/>
      <c r="J120" s="91"/>
      <c r="K120" s="91"/>
      <c r="L120" s="91"/>
      <c r="M120" s="91"/>
      <c r="N120" s="91"/>
      <c r="O120" s="92"/>
      <c r="P120" s="413">
        <f>SUMIF($AK$34:$AK$88,"=Técnico Área Salud (Rayos X)",BC34:BF88)</f>
        <v>0</v>
      </c>
      <c r="Q120" s="414"/>
      <c r="R120" s="414"/>
      <c r="S120" s="414"/>
      <c r="T120" s="414"/>
      <c r="U120" s="415"/>
      <c r="V120" s="416">
        <f>'CARGA DE HORAS LABORADAS'!P52</f>
        <v>2112</v>
      </c>
      <c r="W120" s="416"/>
      <c r="X120" s="416"/>
      <c r="Y120" s="416"/>
      <c r="Z120" s="416"/>
      <c r="AA120" s="416"/>
      <c r="AB120" s="417"/>
      <c r="AC120" s="416">
        <f>'CARGA DE HORAS LABORADAS'!AC52</f>
        <v>0</v>
      </c>
      <c r="AD120" s="416"/>
      <c r="AE120" s="416"/>
      <c r="AF120" s="416"/>
      <c r="AG120" s="416"/>
      <c r="AH120" s="417"/>
      <c r="AI120" s="80"/>
      <c r="AJ120" s="80"/>
      <c r="AK120" s="80"/>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0"/>
      <c r="BH120" s="89"/>
      <c r="BI120" s="89"/>
      <c r="BJ120" s="89"/>
      <c r="BK120" s="80"/>
      <c r="BL120" s="80"/>
      <c r="BM120" s="80"/>
      <c r="BN120" s="80"/>
      <c r="BO120" s="80"/>
      <c r="BP120" s="80"/>
      <c r="BQ120" s="80"/>
      <c r="BR120" s="80"/>
      <c r="BS120" s="80"/>
      <c r="BT120" s="80"/>
      <c r="BU120" s="80"/>
      <c r="BV120" s="80"/>
      <c r="BW120" s="80"/>
      <c r="BX120" s="80"/>
      <c r="BY120" s="80"/>
      <c r="BZ120" s="80"/>
      <c r="CA120" s="80"/>
    </row>
    <row r="121" spans="2:79" ht="18" customHeight="1" thickBot="1" x14ac:dyDescent="0.3">
      <c r="B121" s="93" t="str">
        <f>'PLAN DE CARGOS'!B53:P53</f>
        <v>Técnico Área Salud (Vacunador)</v>
      </c>
      <c r="C121" s="94"/>
      <c r="D121" s="94"/>
      <c r="E121" s="94"/>
      <c r="F121" s="94"/>
      <c r="G121" s="94"/>
      <c r="H121" s="94"/>
      <c r="I121" s="94"/>
      <c r="J121" s="94"/>
      <c r="K121" s="94"/>
      <c r="L121" s="94"/>
      <c r="M121" s="94"/>
      <c r="N121" s="94"/>
      <c r="O121" s="95"/>
      <c r="P121" s="426">
        <f>SUMIF($AK$34:$AK$88,"=Técnico Área salud (Vacunador)",BC34:BF88)</f>
        <v>0</v>
      </c>
      <c r="Q121" s="427"/>
      <c r="R121" s="427"/>
      <c r="S121" s="427"/>
      <c r="T121" s="427"/>
      <c r="U121" s="428"/>
      <c r="V121" s="429">
        <f>'CARGA DE HORAS LABORADAS'!P53</f>
        <v>2112</v>
      </c>
      <c r="W121" s="429"/>
      <c r="X121" s="429"/>
      <c r="Y121" s="429"/>
      <c r="Z121" s="429"/>
      <c r="AA121" s="429"/>
      <c r="AB121" s="430"/>
      <c r="AC121" s="429">
        <f>'CARGA DE HORAS LABORADAS'!AC53</f>
        <v>0</v>
      </c>
      <c r="AD121" s="429"/>
      <c r="AE121" s="429"/>
      <c r="AF121" s="429"/>
      <c r="AG121" s="429"/>
      <c r="AH121" s="430"/>
      <c r="AI121" s="80"/>
      <c r="AJ121" s="80"/>
      <c r="AK121" s="80"/>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0"/>
      <c r="BH121" s="89"/>
      <c r="BI121" s="89"/>
      <c r="BJ121" s="89"/>
      <c r="BK121" s="80"/>
      <c r="BL121" s="80"/>
      <c r="BM121" s="80"/>
      <c r="BN121" s="80"/>
      <c r="BO121" s="80"/>
      <c r="BP121" s="80"/>
      <c r="BQ121" s="80"/>
      <c r="BR121" s="80"/>
      <c r="BS121" s="80"/>
      <c r="BT121" s="80"/>
      <c r="BU121" s="80"/>
      <c r="BV121" s="80"/>
      <c r="BW121" s="80"/>
      <c r="BX121" s="80"/>
      <c r="BY121" s="80"/>
      <c r="BZ121" s="80"/>
      <c r="CA121" s="80"/>
    </row>
    <row r="122" spans="2:79" ht="18" customHeight="1" x14ac:dyDescent="0.25">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1"/>
      <c r="BH122" s="81"/>
      <c r="BI122" s="81"/>
      <c r="BJ122" s="81"/>
      <c r="BK122" s="80"/>
      <c r="BL122" s="80"/>
      <c r="BM122" s="80"/>
      <c r="BN122" s="80"/>
      <c r="BO122" s="80"/>
      <c r="BP122" s="80"/>
      <c r="BQ122" s="80"/>
      <c r="BR122" s="80"/>
      <c r="BS122" s="80"/>
      <c r="BT122" s="80"/>
      <c r="BU122" s="80"/>
      <c r="BV122" s="80"/>
      <c r="BW122" s="80"/>
      <c r="BX122" s="80"/>
      <c r="BY122" s="80"/>
      <c r="BZ122" s="80"/>
      <c r="CA122" s="80"/>
    </row>
    <row r="123" spans="2:79" ht="18" customHeight="1" x14ac:dyDescent="0.25">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1"/>
      <c r="BH123" s="81"/>
      <c r="BI123" s="81"/>
      <c r="BJ123" s="81"/>
      <c r="BK123" s="80"/>
      <c r="BL123" s="80"/>
      <c r="BM123" s="80"/>
      <c r="BN123" s="80"/>
      <c r="BO123" s="80"/>
      <c r="BP123" s="80"/>
      <c r="BQ123" s="80"/>
      <c r="BR123" s="80"/>
      <c r="BS123" s="80"/>
      <c r="BT123" s="80"/>
      <c r="BU123" s="80"/>
      <c r="BV123" s="80"/>
      <c r="BW123" s="80"/>
      <c r="BX123" s="80"/>
      <c r="BY123" s="80"/>
      <c r="BZ123" s="80"/>
      <c r="CA123" s="80"/>
    </row>
    <row r="124" spans="2:79" ht="18" customHeight="1" x14ac:dyDescent="0.25">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1"/>
      <c r="BH124" s="81"/>
      <c r="BI124" s="81"/>
      <c r="BJ124" s="81"/>
      <c r="BK124" s="80"/>
      <c r="BL124" s="80"/>
      <c r="BM124" s="80"/>
      <c r="BN124" s="80"/>
      <c r="BO124" s="80"/>
      <c r="BP124" s="80"/>
      <c r="BQ124" s="80"/>
      <c r="BR124" s="80"/>
      <c r="BS124" s="80"/>
      <c r="BT124" s="80"/>
      <c r="BU124" s="80"/>
      <c r="BV124" s="80"/>
      <c r="BW124" s="80"/>
      <c r="BX124" s="80"/>
      <c r="BY124" s="80"/>
      <c r="BZ124" s="80"/>
      <c r="CA124" s="80"/>
    </row>
    <row r="125" spans="2:79" ht="18" customHeight="1" x14ac:dyDescent="0.25">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1"/>
      <c r="BH125" s="81"/>
      <c r="BI125" s="81"/>
      <c r="BJ125" s="81"/>
      <c r="BK125" s="80"/>
      <c r="BL125" s="80"/>
      <c r="BM125" s="80"/>
      <c r="BN125" s="80"/>
      <c r="BO125" s="80"/>
      <c r="BP125" s="80"/>
      <c r="BQ125" s="80"/>
      <c r="BR125" s="80"/>
      <c r="BS125" s="80"/>
      <c r="BT125" s="80"/>
      <c r="BU125" s="80"/>
      <c r="BV125" s="80"/>
      <c r="BW125" s="80"/>
      <c r="BX125" s="80"/>
      <c r="BY125" s="80"/>
      <c r="BZ125" s="80"/>
      <c r="CA125" s="80"/>
    </row>
    <row r="126" spans="2:79" ht="18" customHeight="1" x14ac:dyDescent="0.25">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1"/>
      <c r="BH126" s="81"/>
      <c r="BI126" s="81"/>
      <c r="BJ126" s="81"/>
      <c r="BK126" s="80"/>
      <c r="BL126" s="80"/>
      <c r="BM126" s="80"/>
      <c r="BN126" s="80"/>
      <c r="BO126" s="80"/>
      <c r="BP126" s="80"/>
      <c r="BQ126" s="80"/>
      <c r="BR126" s="80"/>
      <c r="BS126" s="80"/>
      <c r="BT126" s="80"/>
      <c r="BU126" s="80"/>
      <c r="BV126" s="80"/>
      <c r="BW126" s="80"/>
      <c r="BX126" s="80"/>
      <c r="BY126" s="80"/>
      <c r="BZ126" s="80"/>
      <c r="CA126" s="80"/>
    </row>
    <row r="127" spans="2:79" ht="18" customHeight="1" x14ac:dyDescent="0.25">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1"/>
      <c r="BH127" s="81"/>
      <c r="BI127" s="81"/>
      <c r="BJ127" s="81"/>
      <c r="BK127" s="80"/>
      <c r="BL127" s="80"/>
      <c r="BM127" s="80"/>
      <c r="BN127" s="80"/>
      <c r="BO127" s="80"/>
      <c r="BP127" s="80"/>
      <c r="BQ127" s="80"/>
      <c r="BR127" s="80"/>
      <c r="BS127" s="80"/>
      <c r="BT127" s="80"/>
      <c r="BU127" s="80"/>
      <c r="BV127" s="80"/>
      <c r="BW127" s="80"/>
      <c r="BX127" s="80"/>
      <c r="BY127" s="80"/>
      <c r="BZ127" s="80"/>
      <c r="CA127" s="80"/>
    </row>
    <row r="128" spans="2:79" ht="18" customHeight="1" x14ac:dyDescent="0.25">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1"/>
      <c r="BH128" s="81"/>
      <c r="BI128" s="81"/>
      <c r="BJ128" s="81"/>
      <c r="BK128" s="80"/>
      <c r="BL128" s="80"/>
      <c r="BM128" s="80"/>
      <c r="BN128" s="80"/>
      <c r="BO128" s="80"/>
      <c r="BP128" s="80"/>
      <c r="BQ128" s="80"/>
      <c r="BR128" s="80"/>
      <c r="BS128" s="80"/>
      <c r="BT128" s="80"/>
      <c r="BU128" s="80"/>
      <c r="BV128" s="80"/>
      <c r="BW128" s="80"/>
      <c r="BX128" s="80"/>
      <c r="BY128" s="80"/>
      <c r="BZ128" s="80"/>
      <c r="CA128" s="80"/>
    </row>
    <row r="129" spans="35:79" ht="18" customHeight="1" x14ac:dyDescent="0.25">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1"/>
      <c r="BH129" s="81"/>
      <c r="BI129" s="81"/>
      <c r="BJ129" s="81"/>
      <c r="BK129" s="80"/>
      <c r="BL129" s="80"/>
      <c r="BM129" s="80"/>
      <c r="BN129" s="80"/>
      <c r="BO129" s="80"/>
      <c r="BP129" s="80"/>
      <c r="BQ129" s="80"/>
      <c r="BR129" s="80"/>
      <c r="BS129" s="80"/>
      <c r="BT129" s="80"/>
      <c r="BU129" s="80"/>
      <c r="BV129" s="80"/>
      <c r="BW129" s="80"/>
      <c r="BX129" s="80"/>
      <c r="BY129" s="80"/>
      <c r="BZ129" s="80"/>
      <c r="CA129" s="80"/>
    </row>
    <row r="130" spans="35:79" ht="18" customHeight="1" x14ac:dyDescent="0.25">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1"/>
      <c r="BH130" s="81"/>
      <c r="BI130" s="81"/>
      <c r="BJ130" s="81"/>
      <c r="BK130" s="80"/>
      <c r="BL130" s="80"/>
      <c r="BM130" s="80"/>
      <c r="BN130" s="80"/>
      <c r="BO130" s="80"/>
      <c r="BP130" s="80"/>
      <c r="BQ130" s="80"/>
      <c r="BR130" s="80"/>
      <c r="BS130" s="80"/>
      <c r="BT130" s="80"/>
      <c r="BU130" s="80"/>
      <c r="BV130" s="80"/>
      <c r="BW130" s="80"/>
      <c r="BX130" s="80"/>
      <c r="BY130" s="80"/>
      <c r="BZ130" s="80"/>
      <c r="CA130" s="80"/>
    </row>
    <row r="131" spans="35:79" ht="18" customHeight="1" x14ac:dyDescent="0.25">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1"/>
      <c r="BH131" s="81"/>
      <c r="BI131" s="81"/>
      <c r="BJ131" s="81"/>
      <c r="BK131" s="80"/>
      <c r="BL131" s="80"/>
      <c r="BM131" s="80"/>
      <c r="BN131" s="80"/>
      <c r="BO131" s="80"/>
      <c r="BP131" s="80"/>
      <c r="BQ131" s="80"/>
      <c r="BR131" s="80"/>
      <c r="BS131" s="80"/>
      <c r="BT131" s="80"/>
      <c r="BU131" s="80"/>
      <c r="BV131" s="80"/>
      <c r="BW131" s="80"/>
      <c r="BX131" s="80"/>
      <c r="BY131" s="80"/>
      <c r="BZ131" s="80"/>
      <c r="CA131" s="80"/>
    </row>
    <row r="132" spans="35:79" ht="18" customHeight="1" x14ac:dyDescent="0.25">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1"/>
      <c r="BH132" s="81"/>
      <c r="BI132" s="81"/>
      <c r="BJ132" s="81"/>
      <c r="BK132" s="80"/>
      <c r="BL132" s="80"/>
      <c r="BM132" s="80"/>
      <c r="BN132" s="80"/>
      <c r="BO132" s="80"/>
      <c r="BP132" s="80"/>
      <c r="BQ132" s="80"/>
      <c r="BR132" s="80"/>
      <c r="BS132" s="80"/>
      <c r="BT132" s="80"/>
      <c r="BU132" s="80"/>
      <c r="BV132" s="80"/>
      <c r="BW132" s="80"/>
      <c r="BX132" s="80"/>
      <c r="BY132" s="80"/>
      <c r="BZ132" s="80"/>
      <c r="CA132" s="80"/>
    </row>
    <row r="133" spans="35:79" ht="18" customHeight="1" x14ac:dyDescent="0.25">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1"/>
      <c r="BH133" s="81"/>
      <c r="BI133" s="81"/>
      <c r="BJ133" s="81"/>
      <c r="BK133" s="80"/>
      <c r="BL133" s="80"/>
      <c r="BM133" s="80"/>
      <c r="BN133" s="80"/>
      <c r="BO133" s="80"/>
      <c r="BP133" s="80"/>
      <c r="BQ133" s="80"/>
      <c r="BR133" s="80"/>
      <c r="BS133" s="80"/>
      <c r="BT133" s="80"/>
      <c r="BU133" s="80"/>
      <c r="BV133" s="80"/>
      <c r="BW133" s="80"/>
      <c r="BX133" s="80"/>
      <c r="BY133" s="80"/>
      <c r="BZ133" s="80"/>
      <c r="CA133" s="80"/>
    </row>
    <row r="134" spans="35:79" ht="18" customHeight="1" x14ac:dyDescent="0.25">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1"/>
      <c r="BH134" s="81"/>
      <c r="BI134" s="81"/>
      <c r="BJ134" s="81"/>
      <c r="BK134" s="80"/>
      <c r="BL134" s="80"/>
      <c r="BM134" s="80"/>
      <c r="BN134" s="80"/>
      <c r="BO134" s="80"/>
      <c r="BP134" s="80"/>
      <c r="BQ134" s="80"/>
      <c r="BR134" s="80"/>
      <c r="BS134" s="80"/>
      <c r="BT134" s="80"/>
      <c r="BU134" s="80"/>
      <c r="BV134" s="80"/>
      <c r="BW134" s="80"/>
      <c r="BX134" s="80"/>
      <c r="BY134" s="80"/>
      <c r="BZ134" s="80"/>
      <c r="CA134" s="80"/>
    </row>
    <row r="135" spans="35:79" ht="18" customHeight="1" x14ac:dyDescent="0.25">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1"/>
      <c r="BH135" s="81"/>
      <c r="BI135" s="81"/>
      <c r="BJ135" s="81"/>
      <c r="BK135" s="80"/>
      <c r="BL135" s="80"/>
      <c r="BM135" s="80"/>
      <c r="BN135" s="80"/>
      <c r="BO135" s="80"/>
      <c r="BP135" s="80"/>
      <c r="BQ135" s="80"/>
      <c r="BR135" s="80"/>
      <c r="BS135" s="80"/>
      <c r="BT135" s="80"/>
      <c r="BU135" s="80"/>
      <c r="BV135" s="80"/>
      <c r="BW135" s="80"/>
      <c r="BX135" s="80"/>
      <c r="BY135" s="80"/>
      <c r="BZ135" s="80"/>
      <c r="CA135" s="80"/>
    </row>
  </sheetData>
  <mergeCells count="398">
    <mergeCell ref="P121:U121"/>
    <mergeCell ref="V121:AB121"/>
    <mergeCell ref="AC121:AH121"/>
    <mergeCell ref="P119:U119"/>
    <mergeCell ref="V119:AB119"/>
    <mergeCell ref="AC119:AH119"/>
    <mergeCell ref="P120:U120"/>
    <mergeCell ref="V120:AB120"/>
    <mergeCell ref="AC120:AH120"/>
    <mergeCell ref="P117:U117"/>
    <mergeCell ref="V117:AB117"/>
    <mergeCell ref="AC117:AH117"/>
    <mergeCell ref="P118:U118"/>
    <mergeCell ref="V118:AB118"/>
    <mergeCell ref="AC118:AH118"/>
    <mergeCell ref="P115:U115"/>
    <mergeCell ref="V115:AB115"/>
    <mergeCell ref="AC115:AH115"/>
    <mergeCell ref="P116:U116"/>
    <mergeCell ref="V116:AB116"/>
    <mergeCell ref="AC116:AH116"/>
    <mergeCell ref="P113:U113"/>
    <mergeCell ref="V113:AB113"/>
    <mergeCell ref="AC113:AH113"/>
    <mergeCell ref="P114:U114"/>
    <mergeCell ref="V114:AB114"/>
    <mergeCell ref="AC114:AH114"/>
    <mergeCell ref="P111:U111"/>
    <mergeCell ref="V111:AB111"/>
    <mergeCell ref="AC111:AH111"/>
    <mergeCell ref="P112:U112"/>
    <mergeCell ref="V112:AB112"/>
    <mergeCell ref="AC112:AH112"/>
    <mergeCell ref="P109:U109"/>
    <mergeCell ref="V109:AB109"/>
    <mergeCell ref="AC109:AH109"/>
    <mergeCell ref="P110:U110"/>
    <mergeCell ref="V110:AB110"/>
    <mergeCell ref="AC110:AH110"/>
    <mergeCell ref="P107:U107"/>
    <mergeCell ref="V107:AB107"/>
    <mergeCell ref="AC107:AH107"/>
    <mergeCell ref="P108:U108"/>
    <mergeCell ref="V108:AB108"/>
    <mergeCell ref="AC108:AH108"/>
    <mergeCell ref="P105:U105"/>
    <mergeCell ref="V105:AB105"/>
    <mergeCell ref="AC105:AH105"/>
    <mergeCell ref="P106:U106"/>
    <mergeCell ref="V106:AB106"/>
    <mergeCell ref="AC106:AH106"/>
    <mergeCell ref="P103:U103"/>
    <mergeCell ref="V103:AB103"/>
    <mergeCell ref="AC103:AH103"/>
    <mergeCell ref="P104:U104"/>
    <mergeCell ref="V104:AB104"/>
    <mergeCell ref="AC104:AH104"/>
    <mergeCell ref="P101:U101"/>
    <mergeCell ref="V101:AB101"/>
    <mergeCell ref="AC101:AH101"/>
    <mergeCell ref="P102:U102"/>
    <mergeCell ref="V102:AB102"/>
    <mergeCell ref="AC102:AH102"/>
    <mergeCell ref="P99:U99"/>
    <mergeCell ref="V99:AB99"/>
    <mergeCell ref="AC99:AH99"/>
    <mergeCell ref="P100:U100"/>
    <mergeCell ref="V100:AB100"/>
    <mergeCell ref="AC100:AH100"/>
    <mergeCell ref="P97:U97"/>
    <mergeCell ref="V97:AB97"/>
    <mergeCell ref="AC97:AH97"/>
    <mergeCell ref="P98:U98"/>
    <mergeCell ref="V98:AB98"/>
    <mergeCell ref="AC98:AH98"/>
    <mergeCell ref="P95:U95"/>
    <mergeCell ref="V95:AB95"/>
    <mergeCell ref="AC95:AH95"/>
    <mergeCell ref="P96:U96"/>
    <mergeCell ref="V96:AB96"/>
    <mergeCell ref="AC96:AH96"/>
    <mergeCell ref="P93:U93"/>
    <mergeCell ref="V93:AB93"/>
    <mergeCell ref="AC93:AH93"/>
    <mergeCell ref="P94:U94"/>
    <mergeCell ref="V94:AB94"/>
    <mergeCell ref="AC94:AH94"/>
    <mergeCell ref="B91:O91"/>
    <mergeCell ref="P91:U91"/>
    <mergeCell ref="V91:AB91"/>
    <mergeCell ref="AC91:AH91"/>
    <mergeCell ref="P92:U92"/>
    <mergeCell ref="V92:AB92"/>
    <mergeCell ref="AC92:AH92"/>
    <mergeCell ref="B90:AH90"/>
    <mergeCell ref="B88:AJ88"/>
    <mergeCell ref="AK88:BJ88"/>
    <mergeCell ref="BK88:BP88"/>
    <mergeCell ref="BQ88:CC88"/>
    <mergeCell ref="CD88:CI88"/>
    <mergeCell ref="BG85:BJ85"/>
    <mergeCell ref="BK85:BP85"/>
    <mergeCell ref="AK85:AX85"/>
    <mergeCell ref="AY85:BB85"/>
    <mergeCell ref="BC85:BF85"/>
    <mergeCell ref="B85:Y87"/>
    <mergeCell ref="Z85:AD87"/>
    <mergeCell ref="AE85:AJ87"/>
    <mergeCell ref="AK86:AX86"/>
    <mergeCell ref="AY86:BB86"/>
    <mergeCell ref="BC86:BF86"/>
    <mergeCell ref="BG86:BJ86"/>
    <mergeCell ref="BK86:BP86"/>
    <mergeCell ref="AK87:AX87"/>
    <mergeCell ref="AY87:BB87"/>
    <mergeCell ref="BC87:BF87"/>
    <mergeCell ref="BG87:BJ87"/>
    <mergeCell ref="BK87:BP87"/>
    <mergeCell ref="BC82:BF84"/>
    <mergeCell ref="BG82:BJ84"/>
    <mergeCell ref="BK82:BP84"/>
    <mergeCell ref="BQ82:BW84"/>
    <mergeCell ref="BX82:CC84"/>
    <mergeCell ref="CD82:CI84"/>
    <mergeCell ref="B80:AJ80"/>
    <mergeCell ref="AK80:BJ80"/>
    <mergeCell ref="BK80:BP80"/>
    <mergeCell ref="BQ80:CC80"/>
    <mergeCell ref="CD80:CI80"/>
    <mergeCell ref="B82:Y84"/>
    <mergeCell ref="Z82:AD84"/>
    <mergeCell ref="AE82:AJ84"/>
    <mergeCell ref="AK82:AX84"/>
    <mergeCell ref="AY82:BB84"/>
    <mergeCell ref="BQ79:BW79"/>
    <mergeCell ref="BX79:CC79"/>
    <mergeCell ref="CD79:CI79"/>
    <mergeCell ref="B79:Y79"/>
    <mergeCell ref="Z79:AD79"/>
    <mergeCell ref="AE79:AJ79"/>
    <mergeCell ref="AK79:AX79"/>
    <mergeCell ref="AY79:BB79"/>
    <mergeCell ref="BC79:BF79"/>
    <mergeCell ref="B74:AJ74"/>
    <mergeCell ref="AK74:BJ74"/>
    <mergeCell ref="BK74:BP74"/>
    <mergeCell ref="BQ74:CC74"/>
    <mergeCell ref="CD74:CI74"/>
    <mergeCell ref="B76:Y78"/>
    <mergeCell ref="Z76:AD78"/>
    <mergeCell ref="AE76:AJ78"/>
    <mergeCell ref="AK76:AX78"/>
    <mergeCell ref="AY76:BB78"/>
    <mergeCell ref="B67:AJ67"/>
    <mergeCell ref="AK67:BJ67"/>
    <mergeCell ref="BK67:BP67"/>
    <mergeCell ref="BQ67:CC67"/>
    <mergeCell ref="CD67:CI67"/>
    <mergeCell ref="B69:Y71"/>
    <mergeCell ref="Z69:AD71"/>
    <mergeCell ref="AE69:AJ71"/>
    <mergeCell ref="AK69:AX71"/>
    <mergeCell ref="AY69:BB71"/>
    <mergeCell ref="BC60:BF62"/>
    <mergeCell ref="BG60:BJ62"/>
    <mergeCell ref="BK60:BP62"/>
    <mergeCell ref="BQ60:BW62"/>
    <mergeCell ref="BX60:CC62"/>
    <mergeCell ref="CD60:CI62"/>
    <mergeCell ref="B58:AJ58"/>
    <mergeCell ref="AK58:BJ58"/>
    <mergeCell ref="BK58:BP58"/>
    <mergeCell ref="BQ58:CC58"/>
    <mergeCell ref="CD58:CI58"/>
    <mergeCell ref="B60:Y62"/>
    <mergeCell ref="Z60:AD62"/>
    <mergeCell ref="AE60:AJ62"/>
    <mergeCell ref="AK60:AX62"/>
    <mergeCell ref="AY60:BB62"/>
    <mergeCell ref="BG46:BJ46"/>
    <mergeCell ref="BK46:BP46"/>
    <mergeCell ref="AK46:AX46"/>
    <mergeCell ref="AY46:BB46"/>
    <mergeCell ref="BC46:BF46"/>
    <mergeCell ref="B46:Y57"/>
    <mergeCell ref="Z46:AD57"/>
    <mergeCell ref="AE46:AJ57"/>
    <mergeCell ref="AK47:AX47"/>
    <mergeCell ref="AY47:BB47"/>
    <mergeCell ref="BC47:BF47"/>
    <mergeCell ref="BG47:BJ47"/>
    <mergeCell ref="BK47:BP47"/>
    <mergeCell ref="AK49:AX49"/>
    <mergeCell ref="AY49:BB49"/>
    <mergeCell ref="BC49:BF49"/>
    <mergeCell ref="BG49:BJ49"/>
    <mergeCell ref="BK49:BP49"/>
    <mergeCell ref="AK50:AX50"/>
    <mergeCell ref="AY50:BB50"/>
    <mergeCell ref="BC50:BF50"/>
    <mergeCell ref="BG50:BJ50"/>
    <mergeCell ref="BK50:BP50"/>
    <mergeCell ref="AK51:AX51"/>
    <mergeCell ref="BC43:BF45"/>
    <mergeCell ref="BG43:BJ45"/>
    <mergeCell ref="BK43:BP45"/>
    <mergeCell ref="BQ43:BW45"/>
    <mergeCell ref="BX43:CC45"/>
    <mergeCell ref="CD43:CI45"/>
    <mergeCell ref="B41:AJ41"/>
    <mergeCell ref="AK41:BJ41"/>
    <mergeCell ref="BK41:BP41"/>
    <mergeCell ref="BQ41:CC41"/>
    <mergeCell ref="CD41:CI41"/>
    <mergeCell ref="B43:Y45"/>
    <mergeCell ref="Z43:AD45"/>
    <mergeCell ref="AE43:AJ45"/>
    <mergeCell ref="AK43:AX45"/>
    <mergeCell ref="AY43:BB45"/>
    <mergeCell ref="BG40:BJ40"/>
    <mergeCell ref="BK40:BP40"/>
    <mergeCell ref="BQ40:BW40"/>
    <mergeCell ref="BX40:CC40"/>
    <mergeCell ref="CD40:CI40"/>
    <mergeCell ref="B40:Y40"/>
    <mergeCell ref="Z40:AD40"/>
    <mergeCell ref="AE40:AJ40"/>
    <mergeCell ref="AK40:AX40"/>
    <mergeCell ref="AY40:BB40"/>
    <mergeCell ref="BC40:BF40"/>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G34:BJ34"/>
    <mergeCell ref="BK34:BP34"/>
    <mergeCell ref="BQ34:BW34"/>
    <mergeCell ref="BX34:CC34"/>
    <mergeCell ref="CD34:CI34"/>
    <mergeCell ref="BK31:BP33"/>
    <mergeCell ref="BQ31:BW33"/>
    <mergeCell ref="BX31:CC33"/>
    <mergeCell ref="CD31:CI33"/>
    <mergeCell ref="BG31:BJ33"/>
    <mergeCell ref="B34:Y34"/>
    <mergeCell ref="Z34:AD34"/>
    <mergeCell ref="AE34:AJ34"/>
    <mergeCell ref="AK34:AX34"/>
    <mergeCell ref="AY34:BB34"/>
    <mergeCell ref="BC34:BF34"/>
    <mergeCell ref="Z31:AD33"/>
    <mergeCell ref="AE31:AJ33"/>
    <mergeCell ref="AK31:AX33"/>
    <mergeCell ref="AY31:BB33"/>
    <mergeCell ref="BC31:BF33"/>
    <mergeCell ref="C27:N27"/>
    <mergeCell ref="O27:R27"/>
    <mergeCell ref="C28:N28"/>
    <mergeCell ref="O28:Q28"/>
    <mergeCell ref="C29:N29"/>
    <mergeCell ref="B31:Y33"/>
    <mergeCell ref="C25:N25"/>
    <mergeCell ref="O25:Q25"/>
    <mergeCell ref="AK25:AR25"/>
    <mergeCell ref="AT25:BB25"/>
    <mergeCell ref="C26:N26"/>
    <mergeCell ref="O26:AI26"/>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 ref="BK53:BP53"/>
    <mergeCell ref="AK54:AX54"/>
    <mergeCell ref="AY54:BB54"/>
    <mergeCell ref="BC54:BF54"/>
    <mergeCell ref="BG54:BJ54"/>
    <mergeCell ref="BK54:BP54"/>
    <mergeCell ref="AY51:BB51"/>
    <mergeCell ref="BC51:BF51"/>
    <mergeCell ref="BG51:BJ51"/>
    <mergeCell ref="BK51:BP51"/>
    <mergeCell ref="AK52:AX52"/>
    <mergeCell ref="AY52:BB52"/>
    <mergeCell ref="BC52:BF52"/>
    <mergeCell ref="BG52:BJ52"/>
    <mergeCell ref="BK52:BP52"/>
    <mergeCell ref="AK57:AX57"/>
    <mergeCell ref="AY57:BB57"/>
    <mergeCell ref="BC57:BF57"/>
    <mergeCell ref="BG57:BJ57"/>
    <mergeCell ref="BK57:BP57"/>
    <mergeCell ref="AK48:AX48"/>
    <mergeCell ref="AY48:BB48"/>
    <mergeCell ref="BC48:BF48"/>
    <mergeCell ref="BG48:BJ48"/>
    <mergeCell ref="BK48:BP48"/>
    <mergeCell ref="AK55:AX55"/>
    <mergeCell ref="AY55:BB55"/>
    <mergeCell ref="BC55:BF55"/>
    <mergeCell ref="BG55:BJ55"/>
    <mergeCell ref="BK55:BP55"/>
    <mergeCell ref="AK56:AX56"/>
    <mergeCell ref="AY56:BB56"/>
    <mergeCell ref="BC56:BF56"/>
    <mergeCell ref="BG56:BJ56"/>
    <mergeCell ref="BK56:BP56"/>
    <mergeCell ref="AK53:AX53"/>
    <mergeCell ref="AY53:BB53"/>
    <mergeCell ref="BC53:BF53"/>
    <mergeCell ref="BG53:BJ53"/>
    <mergeCell ref="BQ46:BW57"/>
    <mergeCell ref="BX46:CC57"/>
    <mergeCell ref="CD46:CI57"/>
    <mergeCell ref="B63:Y66"/>
    <mergeCell ref="Z63:AD66"/>
    <mergeCell ref="AE63:AJ66"/>
    <mergeCell ref="AK64:AX64"/>
    <mergeCell ref="AY64:BB64"/>
    <mergeCell ref="BC64:BF64"/>
    <mergeCell ref="BG64:BJ64"/>
    <mergeCell ref="BK64:BP64"/>
    <mergeCell ref="AK65:AX65"/>
    <mergeCell ref="AY65:BB65"/>
    <mergeCell ref="BC65:BF65"/>
    <mergeCell ref="BG65:BJ65"/>
    <mergeCell ref="BK65:BP65"/>
    <mergeCell ref="AK66:AX66"/>
    <mergeCell ref="AY66:BB66"/>
    <mergeCell ref="BC66:BF66"/>
    <mergeCell ref="BG66:BJ66"/>
    <mergeCell ref="BK66:BP66"/>
    <mergeCell ref="BQ63:BW66"/>
    <mergeCell ref="BX63:CC66"/>
    <mergeCell ref="CD63:CI66"/>
    <mergeCell ref="B72:Y73"/>
    <mergeCell ref="Z72:AD73"/>
    <mergeCell ref="AE72:AJ73"/>
    <mergeCell ref="AK73:AX73"/>
    <mergeCell ref="AY73:BB73"/>
    <mergeCell ref="BC73:BF73"/>
    <mergeCell ref="BG73:BJ73"/>
    <mergeCell ref="BK73:BP73"/>
    <mergeCell ref="BQ72:BW73"/>
    <mergeCell ref="BG72:BJ72"/>
    <mergeCell ref="BK72:BP72"/>
    <mergeCell ref="AK72:AX72"/>
    <mergeCell ref="AY72:BB72"/>
    <mergeCell ref="BC72:BF72"/>
    <mergeCell ref="BQ85:BW87"/>
    <mergeCell ref="BX85:CC87"/>
    <mergeCell ref="CD85:CI87"/>
    <mergeCell ref="BX72:CC73"/>
    <mergeCell ref="CD72:CI73"/>
    <mergeCell ref="BG63:BJ63"/>
    <mergeCell ref="BK63:BP63"/>
    <mergeCell ref="AK63:AX63"/>
    <mergeCell ref="AY63:BB63"/>
    <mergeCell ref="BC63:BF63"/>
    <mergeCell ref="BC69:BF71"/>
    <mergeCell ref="BG69:BJ71"/>
    <mergeCell ref="BK69:BP71"/>
    <mergeCell ref="BQ69:BW71"/>
    <mergeCell ref="BX69:CC71"/>
    <mergeCell ref="CD69:CI71"/>
    <mergeCell ref="BC76:BF78"/>
    <mergeCell ref="BG76:BJ78"/>
    <mergeCell ref="BK76:BP78"/>
    <mergeCell ref="BQ76:BW78"/>
    <mergeCell ref="BX76:CC78"/>
    <mergeCell ref="CD76:CI78"/>
    <mergeCell ref="BG79:BJ79"/>
    <mergeCell ref="BK79:BP79"/>
  </mergeCells>
  <conditionalFormatting sqref="AC92:AH121">
    <cfRule type="cellIs" dxfId="1" priority="1" operator="lessThan">
      <formula>0</formula>
    </cfRule>
    <cfRule type="cellIs" dxfId="0" priority="2" operator="greaterThan">
      <formula>0</formula>
    </cfRule>
  </conditionalFormatting>
  <dataValidations count="1">
    <dataValidation type="list" allowBlank="1" showInputMessage="1" showErrorMessage="1" error="NO SE SELECCIONÓ UN CARGO DE LA LISTA" prompt="SELECCIONE UN CARGO DE LA LISTA" sqref="AK34:AX34 AK63:AX66 AK79:AX79 AK46:AX57 AK40:AX40 AK72:AX73 AK85:AX87">
      <formula1>$B$92:$B$121</formula1>
    </dataValidation>
  </dataValidations>
  <printOptions horizontalCentered="1"/>
  <pageMargins left="0" right="0" top="0" bottom="0" header="0.31496062992125984" footer="0.31496062992125984"/>
  <pageSetup scale="45"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00B0F0"/>
  </sheetPr>
  <dimension ref="A1:EK61"/>
  <sheetViews>
    <sheetView topLeftCell="A16" zoomScale="90" zoomScaleNormal="90" workbookViewId="0">
      <pane xSplit="32" ySplit="8" topLeftCell="AG24" activePane="bottomRight" state="frozen"/>
      <selection activeCell="A16" sqref="A16"/>
      <selection pane="topRight" activeCell="AG16" sqref="AG16"/>
      <selection pane="bottomLeft" activeCell="A24" sqref="A24"/>
      <selection pane="bottomRight" activeCell="AO51" sqref="AO51:AR51"/>
    </sheetView>
  </sheetViews>
  <sheetFormatPr baseColWidth="10" defaultColWidth="3.42578125" defaultRowHeight="18" customHeight="1" x14ac:dyDescent="0.25"/>
  <cols>
    <col min="1" max="1" width="3.42578125" style="97"/>
    <col min="2" max="32" width="3.42578125" style="98"/>
    <col min="33" max="36" width="3.42578125" style="98" customWidth="1"/>
    <col min="37" max="16384" width="3.42578125" style="98"/>
  </cols>
  <sheetData>
    <row r="1" spans="2:120" ht="18" customHeight="1" thickBot="1" x14ac:dyDescent="0.3"/>
    <row r="2" spans="2:120" ht="9" customHeight="1" x14ac:dyDescent="0.25">
      <c r="B2" s="542"/>
      <c r="C2" s="543"/>
      <c r="D2" s="543"/>
      <c r="E2" s="543"/>
      <c r="F2" s="543"/>
      <c r="G2" s="543"/>
      <c r="H2" s="543"/>
      <c r="I2" s="543"/>
      <c r="J2" s="543"/>
      <c r="K2" s="543"/>
      <c r="L2" s="543"/>
      <c r="M2" s="543"/>
      <c r="N2" s="543"/>
      <c r="O2" s="543"/>
      <c r="P2" s="543"/>
      <c r="Q2" s="543"/>
      <c r="R2" s="543"/>
      <c r="S2" s="543"/>
      <c r="T2" s="543"/>
      <c r="U2" s="543"/>
      <c r="V2" s="543"/>
      <c r="W2" s="543"/>
      <c r="X2" s="543"/>
      <c r="Y2" s="543"/>
      <c r="Z2" s="543"/>
      <c r="AA2" s="543"/>
      <c r="AB2" s="543"/>
      <c r="AC2" s="543"/>
      <c r="AD2" s="543"/>
      <c r="AE2" s="543"/>
      <c r="AF2" s="543"/>
      <c r="AG2" s="543"/>
      <c r="AH2" s="543"/>
      <c r="AI2" s="543"/>
      <c r="AJ2" s="543"/>
      <c r="AK2" s="543"/>
      <c r="AL2" s="543"/>
      <c r="AM2" s="543"/>
      <c r="AN2" s="543"/>
      <c r="AO2" s="543"/>
      <c r="AP2" s="543"/>
      <c r="AQ2" s="543"/>
      <c r="AR2" s="543"/>
      <c r="AS2" s="543"/>
      <c r="AT2" s="543"/>
      <c r="AU2" s="543"/>
      <c r="AV2" s="543"/>
      <c r="AW2" s="543"/>
      <c r="AX2" s="543"/>
      <c r="AY2" s="543"/>
      <c r="AZ2" s="543"/>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c r="CH2" s="99"/>
      <c r="CI2" s="99"/>
      <c r="CJ2" s="99"/>
      <c r="CK2" s="99"/>
      <c r="CL2" s="99"/>
      <c r="CM2" s="99"/>
      <c r="CN2" s="99"/>
      <c r="CO2" s="99"/>
      <c r="CP2" s="99"/>
      <c r="CQ2" s="99"/>
      <c r="CR2" s="99"/>
      <c r="CS2" s="99"/>
      <c r="CT2" s="99"/>
      <c r="CU2" s="99"/>
      <c r="CV2" s="99"/>
      <c r="CW2" s="99"/>
      <c r="CX2" s="99"/>
      <c r="CY2" s="99"/>
      <c r="CZ2" s="99"/>
      <c r="DA2" s="99"/>
      <c r="DB2" s="99"/>
      <c r="DC2" s="99"/>
      <c r="DD2" s="99"/>
      <c r="DE2" s="99"/>
      <c r="DF2" s="99"/>
      <c r="DG2" s="99"/>
      <c r="DH2" s="99"/>
      <c r="DI2" s="99"/>
      <c r="DJ2" s="99"/>
      <c r="DK2" s="99"/>
      <c r="DL2" s="99"/>
      <c r="DM2" s="99"/>
      <c r="DN2" s="99"/>
      <c r="DO2" s="99"/>
      <c r="DP2" s="100"/>
    </row>
    <row r="3" spans="2:120" ht="18" customHeight="1" x14ac:dyDescent="0.25">
      <c r="B3" s="540" t="s">
        <v>43</v>
      </c>
      <c r="C3" s="541"/>
      <c r="D3" s="541"/>
      <c r="E3" s="541"/>
      <c r="F3" s="541"/>
      <c r="G3" s="541"/>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541"/>
      <c r="AV3" s="541"/>
      <c r="AW3" s="541"/>
      <c r="AX3" s="541"/>
      <c r="AY3" s="541"/>
      <c r="AZ3" s="54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2"/>
    </row>
    <row r="4" spans="2:120" ht="18" customHeight="1" x14ac:dyDescent="0.25">
      <c r="B4" s="548" t="s">
        <v>44</v>
      </c>
      <c r="C4" s="549"/>
      <c r="D4" s="549"/>
      <c r="E4" s="549"/>
      <c r="F4" s="549"/>
      <c r="G4" s="549"/>
      <c r="H4" s="549"/>
      <c r="I4" s="549"/>
      <c r="J4" s="549"/>
      <c r="K4" s="549"/>
      <c r="L4" s="549"/>
      <c r="M4" s="549"/>
      <c r="N4" s="549"/>
      <c r="O4" s="549"/>
      <c r="P4" s="549"/>
      <c r="Q4" s="549"/>
      <c r="R4" s="549"/>
      <c r="S4" s="549"/>
      <c r="T4" s="549"/>
      <c r="U4" s="549"/>
      <c r="V4" s="549"/>
      <c r="W4" s="549"/>
      <c r="X4" s="549"/>
      <c r="Y4" s="549"/>
      <c r="Z4" s="549"/>
      <c r="AA4" s="549"/>
      <c r="AB4" s="549"/>
      <c r="AC4" s="549"/>
      <c r="AD4" s="549"/>
      <c r="AE4" s="549"/>
      <c r="AF4" s="549"/>
      <c r="AG4" s="549"/>
      <c r="AH4" s="549"/>
      <c r="AI4" s="549"/>
      <c r="AJ4" s="549"/>
      <c r="AK4" s="549"/>
      <c r="AL4" s="549"/>
      <c r="AM4" s="549"/>
      <c r="AN4" s="549"/>
      <c r="AO4" s="549"/>
      <c r="AP4" s="549"/>
      <c r="AQ4" s="549"/>
      <c r="AR4" s="549"/>
      <c r="AS4" s="549"/>
      <c r="AT4" s="549"/>
      <c r="AU4" s="549"/>
      <c r="AV4" s="549"/>
      <c r="AW4" s="549"/>
      <c r="AX4" s="549"/>
      <c r="AY4" s="549"/>
      <c r="AZ4" s="549"/>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2"/>
    </row>
    <row r="5" spans="2:120" ht="18" customHeight="1" x14ac:dyDescent="0.25">
      <c r="B5" s="546" t="s">
        <v>45</v>
      </c>
      <c r="C5" s="547"/>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2"/>
    </row>
    <row r="6" spans="2:120" ht="18" customHeight="1" x14ac:dyDescent="0.25">
      <c r="B6" s="546" t="s">
        <v>46</v>
      </c>
      <c r="C6" s="547"/>
      <c r="D6" s="547"/>
      <c r="E6" s="547"/>
      <c r="F6" s="547"/>
      <c r="G6" s="547"/>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2"/>
    </row>
    <row r="7" spans="2:120" ht="18" customHeight="1" x14ac:dyDescent="0.25">
      <c r="B7" s="546" t="s">
        <v>47</v>
      </c>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2"/>
    </row>
    <row r="8" spans="2:120" ht="18" customHeight="1" x14ac:dyDescent="0.25">
      <c r="B8" s="546" t="s">
        <v>48</v>
      </c>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2"/>
    </row>
    <row r="9" spans="2:120" ht="18" customHeight="1" x14ac:dyDescent="0.25">
      <c r="B9" s="544" t="s">
        <v>49</v>
      </c>
      <c r="C9" s="545"/>
      <c r="D9" s="545"/>
      <c r="E9" s="545"/>
      <c r="F9" s="545"/>
      <c r="G9" s="545"/>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2"/>
    </row>
    <row r="10" spans="2:120" ht="9" customHeight="1" thickBot="1" x14ac:dyDescent="0.3">
      <c r="B10" s="550"/>
      <c r="C10" s="551"/>
      <c r="D10" s="551"/>
      <c r="E10" s="551"/>
      <c r="F10" s="551"/>
      <c r="G10" s="551"/>
      <c r="H10" s="551"/>
      <c r="I10" s="551"/>
      <c r="J10" s="551"/>
      <c r="K10" s="551"/>
      <c r="L10" s="551"/>
      <c r="M10" s="551"/>
      <c r="N10" s="551"/>
      <c r="O10" s="551"/>
      <c r="P10" s="551"/>
      <c r="Q10" s="551"/>
      <c r="R10" s="551"/>
      <c r="S10" s="551"/>
      <c r="T10" s="551"/>
      <c r="U10" s="551"/>
      <c r="V10" s="551"/>
      <c r="W10" s="551"/>
      <c r="X10" s="551"/>
      <c r="Y10" s="551"/>
      <c r="Z10" s="551"/>
      <c r="AA10" s="551"/>
      <c r="AB10" s="551"/>
      <c r="AC10" s="551"/>
      <c r="AD10" s="551"/>
      <c r="AE10" s="551"/>
      <c r="AF10" s="551"/>
      <c r="AG10" s="551"/>
      <c r="AH10" s="551"/>
      <c r="AI10" s="551"/>
      <c r="AJ10" s="551"/>
      <c r="AK10" s="551"/>
      <c r="AL10" s="551"/>
      <c r="AM10" s="551"/>
      <c r="AN10" s="551"/>
      <c r="AO10" s="551"/>
      <c r="AP10" s="551"/>
      <c r="AQ10" s="551"/>
      <c r="AR10" s="551"/>
      <c r="AS10" s="551"/>
      <c r="AT10" s="551"/>
      <c r="AU10" s="551"/>
      <c r="AV10" s="551"/>
      <c r="AW10" s="551"/>
      <c r="AX10" s="551"/>
      <c r="AY10" s="551"/>
      <c r="AZ10" s="551"/>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4"/>
    </row>
    <row r="11" spans="2:120" ht="9" customHeight="1" x14ac:dyDescent="0.25">
      <c r="B11" s="501"/>
      <c r="C11" s="502"/>
      <c r="D11" s="502"/>
      <c r="E11" s="502"/>
      <c r="F11" s="502"/>
      <c r="G11" s="502"/>
      <c r="H11" s="502"/>
      <c r="I11" s="502"/>
      <c r="J11" s="502"/>
      <c r="K11" s="502"/>
      <c r="L11" s="502"/>
      <c r="M11" s="502"/>
      <c r="N11" s="502"/>
      <c r="O11" s="502"/>
      <c r="P11" s="502"/>
      <c r="Q11" s="502"/>
      <c r="R11" s="502"/>
      <c r="S11" s="502"/>
      <c r="T11" s="502"/>
      <c r="U11" s="502"/>
      <c r="V11" s="502"/>
      <c r="W11" s="502"/>
      <c r="X11" s="502"/>
      <c r="Y11" s="502"/>
      <c r="Z11" s="502"/>
      <c r="AA11" s="502"/>
      <c r="AB11" s="502"/>
      <c r="AC11" s="502"/>
      <c r="AD11" s="502"/>
      <c r="AE11" s="502"/>
      <c r="AF11" s="502"/>
      <c r="AG11" s="502"/>
      <c r="AH11" s="502"/>
      <c r="AI11" s="502"/>
      <c r="AJ11" s="502"/>
      <c r="AK11" s="502"/>
      <c r="AL11" s="502"/>
      <c r="AM11" s="502"/>
      <c r="AN11" s="502"/>
      <c r="AO11" s="502"/>
      <c r="AP11" s="502"/>
      <c r="AQ11" s="502"/>
      <c r="AR11" s="502"/>
      <c r="AS11" s="502"/>
      <c r="AT11" s="502"/>
      <c r="AU11" s="502"/>
      <c r="AV11" s="502"/>
      <c r="AW11" s="502"/>
      <c r="AX11" s="502"/>
      <c r="AY11" s="502"/>
      <c r="AZ11" s="502"/>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6"/>
    </row>
    <row r="12" spans="2:120" ht="18" customHeight="1" x14ac:dyDescent="0.25">
      <c r="B12" s="507" t="s">
        <v>50</v>
      </c>
      <c r="C12" s="508"/>
      <c r="D12" s="508"/>
      <c r="E12" s="508"/>
      <c r="F12" s="508"/>
      <c r="G12" s="508"/>
      <c r="H12" s="508"/>
      <c r="I12" s="508"/>
      <c r="J12" s="508"/>
      <c r="K12" s="508"/>
      <c r="L12" s="508"/>
      <c r="M12" s="508"/>
      <c r="N12" s="508"/>
      <c r="O12" s="508"/>
      <c r="P12" s="508"/>
      <c r="Q12" s="508"/>
      <c r="R12" s="508"/>
      <c r="S12" s="508"/>
      <c r="T12" s="508"/>
      <c r="U12" s="508"/>
      <c r="V12" s="508"/>
      <c r="W12" s="508"/>
      <c r="X12" s="508"/>
      <c r="Y12" s="508"/>
      <c r="Z12" s="508"/>
      <c r="AA12" s="508"/>
      <c r="AB12" s="508"/>
      <c r="AC12" s="508"/>
      <c r="AD12" s="508"/>
      <c r="AE12" s="508"/>
      <c r="AF12" s="508"/>
      <c r="AG12" s="508"/>
      <c r="AH12" s="508"/>
      <c r="AI12" s="508"/>
      <c r="AJ12" s="508"/>
      <c r="AK12" s="508"/>
      <c r="AL12" s="508"/>
      <c r="AM12" s="508"/>
      <c r="AN12" s="508"/>
      <c r="AO12" s="508"/>
      <c r="AP12" s="508"/>
      <c r="AQ12" s="508"/>
      <c r="AR12" s="508"/>
      <c r="AS12" s="508"/>
      <c r="AT12" s="508"/>
      <c r="AU12" s="508"/>
      <c r="AV12" s="508"/>
      <c r="AW12" s="508"/>
      <c r="AX12" s="508"/>
      <c r="AY12" s="508"/>
      <c r="AZ12" s="508"/>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8"/>
    </row>
    <row r="13" spans="2:120" ht="18" customHeight="1" x14ac:dyDescent="0.25">
      <c r="B13" s="514" t="s">
        <v>51</v>
      </c>
      <c r="C13" s="515"/>
      <c r="D13" s="515"/>
      <c r="E13" s="515"/>
      <c r="F13" s="515"/>
      <c r="G13" s="515"/>
      <c r="H13" s="515"/>
      <c r="I13" s="515"/>
      <c r="J13" s="515"/>
      <c r="K13" s="515"/>
      <c r="L13" s="515"/>
      <c r="M13" s="515"/>
      <c r="N13" s="515"/>
      <c r="O13" s="515"/>
      <c r="P13" s="515"/>
      <c r="Q13" s="515"/>
      <c r="R13" s="515"/>
      <c r="S13" s="515"/>
      <c r="T13" s="515"/>
      <c r="U13" s="515"/>
      <c r="V13" s="515"/>
      <c r="W13" s="515"/>
      <c r="X13" s="515"/>
      <c r="Y13" s="515"/>
      <c r="Z13" s="515"/>
      <c r="AA13" s="515"/>
      <c r="AB13" s="515"/>
      <c r="AC13" s="515"/>
      <c r="AD13" s="515"/>
      <c r="AE13" s="515"/>
      <c r="AF13" s="515"/>
      <c r="AG13" s="515"/>
      <c r="AH13" s="515"/>
      <c r="AI13" s="515"/>
      <c r="AJ13" s="515"/>
      <c r="AK13" s="515"/>
      <c r="AL13" s="515"/>
      <c r="AM13" s="515"/>
      <c r="AN13" s="515"/>
      <c r="AO13" s="515"/>
      <c r="AP13" s="515"/>
      <c r="AQ13" s="515"/>
      <c r="AR13" s="515"/>
      <c r="AS13" s="515"/>
      <c r="AT13" s="515"/>
      <c r="AU13" s="515"/>
      <c r="AV13" s="515"/>
      <c r="AW13" s="515"/>
      <c r="AX13" s="515"/>
      <c r="AY13" s="515"/>
      <c r="AZ13" s="515"/>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8"/>
    </row>
    <row r="14" spans="2:120" ht="18" customHeight="1" x14ac:dyDescent="0.25">
      <c r="B14" s="514" t="s">
        <v>52</v>
      </c>
      <c r="C14" s="515"/>
      <c r="D14" s="515"/>
      <c r="E14" s="515"/>
      <c r="F14" s="515"/>
      <c r="G14" s="515"/>
      <c r="H14" s="515"/>
      <c r="I14" s="515"/>
      <c r="J14" s="515"/>
      <c r="K14" s="515"/>
      <c r="L14" s="515"/>
      <c r="M14" s="515"/>
      <c r="N14" s="515"/>
      <c r="O14" s="515"/>
      <c r="P14" s="515"/>
      <c r="Q14" s="515"/>
      <c r="R14" s="515"/>
      <c r="S14" s="515"/>
      <c r="T14" s="515"/>
      <c r="U14" s="515"/>
      <c r="V14" s="515"/>
      <c r="W14" s="515"/>
      <c r="X14" s="515"/>
      <c r="Y14" s="515"/>
      <c r="Z14" s="515"/>
      <c r="AA14" s="515"/>
      <c r="AB14" s="515"/>
      <c r="AC14" s="515"/>
      <c r="AD14" s="515"/>
      <c r="AE14" s="515"/>
      <c r="AF14" s="515"/>
      <c r="AG14" s="515"/>
      <c r="AH14" s="515"/>
      <c r="AI14" s="515"/>
      <c r="AJ14" s="515"/>
      <c r="AK14" s="515"/>
      <c r="AL14" s="515"/>
      <c r="AM14" s="515"/>
      <c r="AN14" s="515"/>
      <c r="AO14" s="515"/>
      <c r="AP14" s="515"/>
      <c r="AQ14" s="515"/>
      <c r="AR14" s="515"/>
      <c r="AS14" s="515"/>
      <c r="AT14" s="515"/>
      <c r="AU14" s="515"/>
      <c r="AV14" s="515"/>
      <c r="AW14" s="515"/>
      <c r="AX14" s="515"/>
      <c r="AY14" s="515"/>
      <c r="AZ14" s="515"/>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8"/>
    </row>
    <row r="15" spans="2:120" ht="9" customHeight="1" thickBot="1" x14ac:dyDescent="0.3">
      <c r="B15" s="517"/>
      <c r="C15" s="518"/>
      <c r="D15" s="518"/>
      <c r="E15" s="518"/>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518"/>
      <c r="AZ15" s="518"/>
      <c r="BA15" s="109"/>
      <c r="BB15" s="109"/>
      <c r="BC15" s="109"/>
      <c r="BD15" s="109"/>
      <c r="BE15" s="109"/>
      <c r="BF15" s="109"/>
      <c r="BG15" s="109"/>
      <c r="BH15" s="109"/>
      <c r="BI15" s="109"/>
      <c r="BJ15" s="109"/>
      <c r="BK15" s="109"/>
      <c r="BL15" s="109"/>
      <c r="BM15" s="109"/>
      <c r="BN15" s="109"/>
      <c r="BO15" s="109"/>
      <c r="BP15" s="109"/>
      <c r="BQ15" s="109"/>
      <c r="BR15" s="109"/>
      <c r="BS15" s="109"/>
      <c r="BT15" s="109"/>
      <c r="BU15" s="109"/>
      <c r="BV15" s="109"/>
      <c r="BW15" s="109"/>
      <c r="BX15" s="109"/>
      <c r="BY15" s="109"/>
      <c r="BZ15" s="109"/>
      <c r="CA15" s="109"/>
      <c r="CB15" s="109"/>
      <c r="CC15" s="109"/>
      <c r="CD15" s="109"/>
      <c r="CE15" s="109"/>
      <c r="CF15" s="109"/>
      <c r="CG15" s="109"/>
      <c r="CH15" s="109"/>
      <c r="CI15" s="109"/>
      <c r="CJ15" s="109"/>
      <c r="CK15" s="109"/>
      <c r="CL15" s="109"/>
      <c r="CM15" s="109"/>
      <c r="CN15" s="109"/>
      <c r="CO15" s="109"/>
      <c r="CP15" s="109"/>
      <c r="CQ15" s="109"/>
      <c r="CR15" s="109"/>
      <c r="CS15" s="109"/>
      <c r="CT15" s="109"/>
      <c r="CU15" s="109"/>
      <c r="CV15" s="109"/>
      <c r="CW15" s="109"/>
      <c r="CX15" s="109"/>
      <c r="CY15" s="109"/>
      <c r="CZ15" s="109"/>
      <c r="DA15" s="109"/>
      <c r="DB15" s="109"/>
      <c r="DC15" s="109"/>
      <c r="DD15" s="109"/>
      <c r="DE15" s="109"/>
      <c r="DF15" s="109"/>
      <c r="DG15" s="109"/>
      <c r="DH15" s="109"/>
      <c r="DI15" s="109"/>
      <c r="DJ15" s="109"/>
      <c r="DK15" s="109"/>
      <c r="DL15" s="109"/>
      <c r="DM15" s="109"/>
      <c r="DN15" s="109"/>
      <c r="DO15" s="109"/>
      <c r="DP15" s="110"/>
    </row>
    <row r="16" spans="2:120" ht="9" customHeight="1" x14ac:dyDescent="0.25">
      <c r="B16" s="510"/>
      <c r="C16" s="511"/>
      <c r="D16" s="511"/>
      <c r="E16" s="511"/>
      <c r="F16" s="511"/>
      <c r="G16" s="511"/>
      <c r="H16" s="511"/>
      <c r="I16" s="511"/>
      <c r="J16" s="511"/>
      <c r="K16" s="511"/>
      <c r="L16" s="511"/>
      <c r="M16" s="511"/>
      <c r="N16" s="511"/>
      <c r="O16" s="511"/>
      <c r="P16" s="511"/>
      <c r="Q16" s="511"/>
      <c r="R16" s="511"/>
      <c r="S16" s="511"/>
      <c r="T16" s="511"/>
      <c r="U16" s="511"/>
      <c r="V16" s="511"/>
      <c r="W16" s="511"/>
      <c r="X16" s="511"/>
      <c r="Y16" s="511"/>
      <c r="Z16" s="511"/>
      <c r="AA16" s="511"/>
      <c r="AB16" s="511"/>
      <c r="AC16" s="511"/>
      <c r="AD16" s="511"/>
      <c r="AE16" s="511"/>
      <c r="AF16" s="511"/>
      <c r="AG16" s="511"/>
      <c r="AH16" s="511"/>
      <c r="AI16" s="511"/>
      <c r="AJ16" s="511"/>
      <c r="AK16" s="511"/>
      <c r="AL16" s="511"/>
      <c r="AM16" s="511"/>
      <c r="AN16" s="511"/>
      <c r="AO16" s="511"/>
      <c r="AP16" s="511"/>
      <c r="AQ16" s="511"/>
      <c r="AR16" s="511"/>
      <c r="AS16" s="511"/>
      <c r="AT16" s="511"/>
      <c r="AU16" s="511"/>
      <c r="AV16" s="511"/>
      <c r="AW16" s="511"/>
      <c r="AX16" s="511"/>
      <c r="AY16" s="511"/>
      <c r="AZ16" s="511"/>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6"/>
    </row>
    <row r="17" spans="2:141" ht="18" customHeight="1" x14ac:dyDescent="0.25">
      <c r="B17" s="12"/>
      <c r="C17" s="13" t="s">
        <v>54</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07"/>
      <c r="AU17" s="508" t="s">
        <v>53</v>
      </c>
      <c r="AV17" s="508"/>
      <c r="AW17" s="513">
        <v>2017</v>
      </c>
      <c r="AX17" s="513"/>
      <c r="AY17" s="513"/>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c r="CU17" s="107"/>
      <c r="CV17" s="107"/>
      <c r="CW17" s="107"/>
      <c r="CX17" s="107"/>
      <c r="CY17" s="107"/>
      <c r="CZ17" s="107"/>
      <c r="DA17" s="107"/>
      <c r="DB17" s="107"/>
      <c r="DC17" s="107"/>
      <c r="DD17" s="107"/>
      <c r="DE17" s="107"/>
      <c r="DF17" s="107"/>
      <c r="DG17" s="107"/>
      <c r="DH17" s="107"/>
      <c r="DI17" s="107"/>
      <c r="DJ17" s="107"/>
      <c r="DK17" s="107"/>
      <c r="DL17" s="107"/>
      <c r="DM17" s="107"/>
      <c r="DN17" s="107"/>
      <c r="DO17" s="107"/>
      <c r="DP17" s="108"/>
    </row>
    <row r="18" spans="2:141" ht="9" customHeight="1" x14ac:dyDescent="0.25">
      <c r="B18" s="434"/>
      <c r="C18" s="435"/>
      <c r="D18" s="435"/>
      <c r="E18" s="435"/>
      <c r="F18" s="435"/>
      <c r="G18" s="435"/>
      <c r="H18" s="435"/>
      <c r="I18" s="435"/>
      <c r="J18" s="435"/>
      <c r="K18" s="435"/>
      <c r="L18" s="435"/>
      <c r="M18" s="435"/>
      <c r="N18" s="435"/>
      <c r="O18" s="435"/>
      <c r="P18" s="435"/>
      <c r="Q18" s="435"/>
      <c r="R18" s="435"/>
      <c r="S18" s="435"/>
      <c r="T18" s="435"/>
      <c r="U18" s="435"/>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c r="CU18" s="107"/>
      <c r="CV18" s="107"/>
      <c r="CW18" s="107"/>
      <c r="CX18" s="107"/>
      <c r="CY18" s="107"/>
      <c r="CZ18" s="107"/>
      <c r="DA18" s="107"/>
      <c r="DB18" s="107"/>
      <c r="DC18" s="107"/>
      <c r="DD18" s="107"/>
      <c r="DE18" s="107"/>
      <c r="DF18" s="107"/>
      <c r="DG18" s="107"/>
      <c r="DH18" s="107"/>
      <c r="DI18" s="107"/>
      <c r="DJ18" s="107"/>
      <c r="DK18" s="107"/>
      <c r="DL18" s="107"/>
      <c r="DM18" s="107"/>
      <c r="DN18" s="107"/>
      <c r="DO18" s="107"/>
      <c r="DP18" s="108"/>
    </row>
    <row r="19" spans="2:141" ht="18" customHeight="1" x14ac:dyDescent="0.25">
      <c r="B19" s="431" t="s">
        <v>98</v>
      </c>
      <c r="C19" s="432"/>
      <c r="D19" s="432"/>
      <c r="E19" s="432"/>
      <c r="F19" s="432"/>
      <c r="G19" s="432"/>
      <c r="H19" s="432"/>
      <c r="I19" s="432"/>
      <c r="J19" s="43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2"/>
      <c r="AK19" s="432"/>
      <c r="AL19" s="432"/>
      <c r="AM19" s="432"/>
      <c r="AN19" s="432"/>
      <c r="AO19" s="432"/>
      <c r="AP19" s="432"/>
      <c r="AQ19" s="432"/>
      <c r="AR19" s="432"/>
      <c r="AS19" s="432"/>
      <c r="AT19" s="432"/>
      <c r="AU19" s="432"/>
      <c r="AV19" s="432"/>
      <c r="AW19" s="432"/>
      <c r="AX19" s="432"/>
      <c r="AY19" s="432"/>
      <c r="AZ19" s="432"/>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8"/>
    </row>
    <row r="20" spans="2:141" ht="9" customHeight="1" thickBot="1" x14ac:dyDescent="0.3">
      <c r="B20" s="523"/>
      <c r="C20" s="524"/>
      <c r="D20" s="524"/>
      <c r="E20" s="524"/>
      <c r="F20" s="524"/>
      <c r="G20" s="524"/>
      <c r="H20" s="524"/>
      <c r="I20" s="524"/>
      <c r="J20" s="524"/>
      <c r="K20" s="524"/>
      <c r="L20" s="524"/>
      <c r="M20" s="524"/>
      <c r="N20" s="524"/>
      <c r="O20" s="524"/>
      <c r="P20" s="524"/>
      <c r="Q20" s="524"/>
      <c r="R20" s="524"/>
      <c r="S20" s="524"/>
      <c r="T20" s="524"/>
      <c r="U20" s="524"/>
      <c r="V20" s="524"/>
      <c r="W20" s="524"/>
      <c r="X20" s="524"/>
      <c r="Y20" s="524"/>
      <c r="Z20" s="524"/>
      <c r="AA20" s="524"/>
      <c r="AB20" s="524"/>
      <c r="AC20" s="524"/>
      <c r="AD20" s="524"/>
      <c r="AE20" s="524"/>
      <c r="AF20" s="524"/>
      <c r="AG20" s="524"/>
      <c r="AH20" s="524"/>
      <c r="AI20" s="524"/>
      <c r="AJ20" s="524"/>
      <c r="AK20" s="524"/>
      <c r="AL20" s="524"/>
      <c r="AM20" s="524"/>
      <c r="AN20" s="524"/>
      <c r="AO20" s="524"/>
      <c r="AP20" s="524"/>
      <c r="AQ20" s="524"/>
      <c r="AR20" s="524"/>
      <c r="AS20" s="524"/>
      <c r="AT20" s="524"/>
      <c r="AU20" s="524"/>
      <c r="AV20" s="524"/>
      <c r="AW20" s="524"/>
      <c r="AX20" s="524"/>
      <c r="AY20" s="524"/>
      <c r="AZ20" s="524"/>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c r="BZ20" s="109"/>
      <c r="CA20" s="109"/>
      <c r="CB20" s="109"/>
      <c r="CC20" s="109"/>
      <c r="CD20" s="109"/>
      <c r="CE20" s="109"/>
      <c r="CF20" s="109"/>
      <c r="CG20" s="109"/>
      <c r="CH20" s="109"/>
      <c r="CI20" s="109"/>
      <c r="CJ20" s="109"/>
      <c r="CK20" s="109"/>
      <c r="CL20" s="109"/>
      <c r="CM20" s="109"/>
      <c r="CN20" s="109"/>
      <c r="CO20" s="109"/>
      <c r="CP20" s="109"/>
      <c r="CQ20" s="109"/>
      <c r="CR20" s="109"/>
      <c r="CS20" s="109"/>
      <c r="CT20" s="109"/>
      <c r="CU20" s="109"/>
      <c r="CV20" s="109"/>
      <c r="CW20" s="109"/>
      <c r="CX20" s="109"/>
      <c r="CY20" s="109"/>
      <c r="CZ20" s="109"/>
      <c r="DA20" s="109"/>
      <c r="DB20" s="109"/>
      <c r="DC20" s="109"/>
      <c r="DD20" s="109"/>
      <c r="DE20" s="109"/>
      <c r="DF20" s="109"/>
      <c r="DG20" s="109"/>
      <c r="DH20" s="109"/>
      <c r="DI20" s="109"/>
      <c r="DJ20" s="109"/>
      <c r="DK20" s="109"/>
      <c r="DL20" s="109"/>
      <c r="DM20" s="109"/>
      <c r="DN20" s="109"/>
      <c r="DO20" s="109"/>
      <c r="DP20" s="110"/>
    </row>
    <row r="21" spans="2:141" ht="9" customHeight="1" x14ac:dyDescent="0.25">
      <c r="B21" s="575" t="s">
        <v>6</v>
      </c>
      <c r="C21" s="576"/>
      <c r="D21" s="576"/>
      <c r="E21" s="576"/>
      <c r="F21" s="576"/>
      <c r="G21" s="576"/>
      <c r="H21" s="576"/>
      <c r="I21" s="576"/>
      <c r="J21" s="576"/>
      <c r="K21" s="576"/>
      <c r="L21" s="576"/>
      <c r="M21" s="576"/>
      <c r="N21" s="576"/>
      <c r="O21" s="577"/>
      <c r="P21" s="575" t="s">
        <v>25</v>
      </c>
      <c r="Q21" s="576"/>
      <c r="R21" s="576"/>
      <c r="S21" s="576"/>
      <c r="T21" s="576"/>
      <c r="U21" s="576"/>
      <c r="V21" s="577"/>
      <c r="W21" s="575" t="s">
        <v>26</v>
      </c>
      <c r="X21" s="576"/>
      <c r="Y21" s="576"/>
      <c r="Z21" s="576"/>
      <c r="AA21" s="576"/>
      <c r="AB21" s="577"/>
      <c r="AC21" s="575" t="s">
        <v>27</v>
      </c>
      <c r="AD21" s="576"/>
      <c r="AE21" s="576"/>
      <c r="AF21" s="577"/>
      <c r="AG21" s="562" t="s">
        <v>56</v>
      </c>
      <c r="AH21" s="563"/>
      <c r="AI21" s="563"/>
      <c r="AJ21" s="564"/>
      <c r="AK21" s="562" t="s">
        <v>57</v>
      </c>
      <c r="AL21" s="563"/>
      <c r="AM21" s="563"/>
      <c r="AN21" s="564"/>
      <c r="AO21" s="562" t="s">
        <v>58</v>
      </c>
      <c r="AP21" s="563"/>
      <c r="AQ21" s="563"/>
      <c r="AR21" s="564"/>
      <c r="AS21" s="562" t="s">
        <v>59</v>
      </c>
      <c r="AT21" s="563"/>
      <c r="AU21" s="563"/>
      <c r="AV21" s="564"/>
      <c r="AW21" s="562" t="s">
        <v>60</v>
      </c>
      <c r="AX21" s="563"/>
      <c r="AY21" s="563"/>
      <c r="AZ21" s="564"/>
      <c r="BA21" s="562" t="s">
        <v>61</v>
      </c>
      <c r="BB21" s="563"/>
      <c r="BC21" s="563"/>
      <c r="BD21" s="564"/>
      <c r="BE21" s="562" t="s">
        <v>62</v>
      </c>
      <c r="BF21" s="563"/>
      <c r="BG21" s="563"/>
      <c r="BH21" s="564"/>
      <c r="BI21" s="562" t="s">
        <v>63</v>
      </c>
      <c r="BJ21" s="563"/>
      <c r="BK21" s="563"/>
      <c r="BL21" s="564"/>
      <c r="BM21" s="562" t="s">
        <v>64</v>
      </c>
      <c r="BN21" s="563"/>
      <c r="BO21" s="563"/>
      <c r="BP21" s="564"/>
      <c r="BQ21" s="562" t="s">
        <v>65</v>
      </c>
      <c r="BR21" s="563"/>
      <c r="BS21" s="563"/>
      <c r="BT21" s="564"/>
      <c r="BU21" s="562" t="s">
        <v>66</v>
      </c>
      <c r="BV21" s="563"/>
      <c r="BW21" s="563"/>
      <c r="BX21" s="564"/>
      <c r="BY21" s="562" t="s">
        <v>67</v>
      </c>
      <c r="BZ21" s="563"/>
      <c r="CA21" s="563"/>
      <c r="CB21" s="564"/>
      <c r="CC21" s="562" t="s">
        <v>68</v>
      </c>
      <c r="CD21" s="563"/>
      <c r="CE21" s="563"/>
      <c r="CF21" s="564"/>
      <c r="CG21" s="562" t="s">
        <v>69</v>
      </c>
      <c r="CH21" s="563"/>
      <c r="CI21" s="563"/>
      <c r="CJ21" s="564"/>
      <c r="CK21" s="562" t="s">
        <v>70</v>
      </c>
      <c r="CL21" s="563"/>
      <c r="CM21" s="563"/>
      <c r="CN21" s="564"/>
      <c r="CO21" s="562" t="s">
        <v>71</v>
      </c>
      <c r="CP21" s="563"/>
      <c r="CQ21" s="563"/>
      <c r="CR21" s="564"/>
      <c r="CS21" s="562" t="s">
        <v>72</v>
      </c>
      <c r="CT21" s="563"/>
      <c r="CU21" s="563"/>
      <c r="CV21" s="564"/>
      <c r="CW21" s="562" t="s">
        <v>74</v>
      </c>
      <c r="CX21" s="563"/>
      <c r="CY21" s="563"/>
      <c r="CZ21" s="564"/>
      <c r="DA21" s="562" t="s">
        <v>73</v>
      </c>
      <c r="DB21" s="563"/>
      <c r="DC21" s="563"/>
      <c r="DD21" s="564"/>
      <c r="DE21" s="562" t="s">
        <v>75</v>
      </c>
      <c r="DF21" s="563"/>
      <c r="DG21" s="563"/>
      <c r="DH21" s="564"/>
      <c r="DI21" s="562" t="s">
        <v>76</v>
      </c>
      <c r="DJ21" s="563"/>
      <c r="DK21" s="563"/>
      <c r="DL21" s="564"/>
      <c r="DM21" s="562" t="s">
        <v>77</v>
      </c>
      <c r="DN21" s="563"/>
      <c r="DO21" s="563"/>
      <c r="DP21" s="564"/>
    </row>
    <row r="22" spans="2:141" ht="18" customHeight="1" x14ac:dyDescent="0.25">
      <c r="B22" s="578"/>
      <c r="C22" s="579"/>
      <c r="D22" s="579"/>
      <c r="E22" s="579"/>
      <c r="F22" s="579"/>
      <c r="G22" s="579"/>
      <c r="H22" s="579"/>
      <c r="I22" s="579"/>
      <c r="J22" s="579"/>
      <c r="K22" s="579"/>
      <c r="L22" s="579"/>
      <c r="M22" s="579"/>
      <c r="N22" s="579"/>
      <c r="O22" s="580"/>
      <c r="P22" s="578"/>
      <c r="Q22" s="579"/>
      <c r="R22" s="579"/>
      <c r="S22" s="579"/>
      <c r="T22" s="579"/>
      <c r="U22" s="579"/>
      <c r="V22" s="580"/>
      <c r="W22" s="578"/>
      <c r="X22" s="579"/>
      <c r="Y22" s="579"/>
      <c r="Z22" s="579"/>
      <c r="AA22" s="579"/>
      <c r="AB22" s="580"/>
      <c r="AC22" s="578"/>
      <c r="AD22" s="579"/>
      <c r="AE22" s="579"/>
      <c r="AF22" s="580"/>
      <c r="AG22" s="565"/>
      <c r="AH22" s="566"/>
      <c r="AI22" s="566"/>
      <c r="AJ22" s="567"/>
      <c r="AK22" s="565"/>
      <c r="AL22" s="566"/>
      <c r="AM22" s="566"/>
      <c r="AN22" s="567"/>
      <c r="AO22" s="565"/>
      <c r="AP22" s="566"/>
      <c r="AQ22" s="566"/>
      <c r="AR22" s="567"/>
      <c r="AS22" s="565"/>
      <c r="AT22" s="566"/>
      <c r="AU22" s="566"/>
      <c r="AV22" s="567"/>
      <c r="AW22" s="565"/>
      <c r="AX22" s="566"/>
      <c r="AY22" s="566"/>
      <c r="AZ22" s="567"/>
      <c r="BA22" s="565"/>
      <c r="BB22" s="566"/>
      <c r="BC22" s="566"/>
      <c r="BD22" s="567"/>
      <c r="BE22" s="565"/>
      <c r="BF22" s="566"/>
      <c r="BG22" s="566"/>
      <c r="BH22" s="567"/>
      <c r="BI22" s="565"/>
      <c r="BJ22" s="566"/>
      <c r="BK22" s="566"/>
      <c r="BL22" s="567"/>
      <c r="BM22" s="565"/>
      <c r="BN22" s="566"/>
      <c r="BO22" s="566"/>
      <c r="BP22" s="567"/>
      <c r="BQ22" s="565"/>
      <c r="BR22" s="566"/>
      <c r="BS22" s="566"/>
      <c r="BT22" s="567"/>
      <c r="BU22" s="565"/>
      <c r="BV22" s="566"/>
      <c r="BW22" s="566"/>
      <c r="BX22" s="567"/>
      <c r="BY22" s="565"/>
      <c r="BZ22" s="566"/>
      <c r="CA22" s="566"/>
      <c r="CB22" s="567"/>
      <c r="CC22" s="565"/>
      <c r="CD22" s="566"/>
      <c r="CE22" s="566"/>
      <c r="CF22" s="567"/>
      <c r="CG22" s="565"/>
      <c r="CH22" s="566"/>
      <c r="CI22" s="566"/>
      <c r="CJ22" s="567"/>
      <c r="CK22" s="565"/>
      <c r="CL22" s="566"/>
      <c r="CM22" s="566"/>
      <c r="CN22" s="567"/>
      <c r="CO22" s="565"/>
      <c r="CP22" s="566"/>
      <c r="CQ22" s="566"/>
      <c r="CR22" s="567"/>
      <c r="CS22" s="565"/>
      <c r="CT22" s="566"/>
      <c r="CU22" s="566"/>
      <c r="CV22" s="567"/>
      <c r="CW22" s="565"/>
      <c r="CX22" s="566"/>
      <c r="CY22" s="566"/>
      <c r="CZ22" s="567"/>
      <c r="DA22" s="565"/>
      <c r="DB22" s="566"/>
      <c r="DC22" s="566"/>
      <c r="DD22" s="567"/>
      <c r="DE22" s="565"/>
      <c r="DF22" s="566"/>
      <c r="DG22" s="566"/>
      <c r="DH22" s="567"/>
      <c r="DI22" s="565"/>
      <c r="DJ22" s="566"/>
      <c r="DK22" s="566"/>
      <c r="DL22" s="567"/>
      <c r="DM22" s="565"/>
      <c r="DN22" s="566"/>
      <c r="DO22" s="566"/>
      <c r="DP22" s="567"/>
      <c r="DQ22" s="111"/>
      <c r="DR22" s="111"/>
      <c r="DS22" s="111"/>
      <c r="DT22" s="111"/>
      <c r="DU22" s="111"/>
      <c r="DV22" s="111"/>
      <c r="DW22" s="111"/>
      <c r="DX22" s="111"/>
      <c r="DY22" s="111"/>
      <c r="DZ22" s="111"/>
      <c r="EA22" s="111"/>
      <c r="EB22" s="111"/>
      <c r="EC22" s="111"/>
      <c r="ED22" s="111"/>
      <c r="EE22" s="111"/>
      <c r="EF22" s="111"/>
      <c r="EG22" s="111"/>
      <c r="EH22" s="111"/>
      <c r="EI22" s="111"/>
      <c r="EJ22" s="111"/>
      <c r="EK22" s="111"/>
    </row>
    <row r="23" spans="2:141" ht="9" customHeight="1" thickBot="1" x14ac:dyDescent="0.3">
      <c r="B23" s="578"/>
      <c r="C23" s="579"/>
      <c r="D23" s="579"/>
      <c r="E23" s="579"/>
      <c r="F23" s="579"/>
      <c r="G23" s="579"/>
      <c r="H23" s="579"/>
      <c r="I23" s="579"/>
      <c r="J23" s="579"/>
      <c r="K23" s="579"/>
      <c r="L23" s="579"/>
      <c r="M23" s="579"/>
      <c r="N23" s="579"/>
      <c r="O23" s="580"/>
      <c r="P23" s="584"/>
      <c r="Q23" s="585"/>
      <c r="R23" s="585"/>
      <c r="S23" s="585"/>
      <c r="T23" s="585"/>
      <c r="U23" s="585"/>
      <c r="V23" s="586"/>
      <c r="W23" s="584"/>
      <c r="X23" s="585"/>
      <c r="Y23" s="585"/>
      <c r="Z23" s="585"/>
      <c r="AA23" s="585"/>
      <c r="AB23" s="586"/>
      <c r="AC23" s="578"/>
      <c r="AD23" s="579"/>
      <c r="AE23" s="579"/>
      <c r="AF23" s="580"/>
      <c r="AG23" s="568"/>
      <c r="AH23" s="569"/>
      <c r="AI23" s="569"/>
      <c r="AJ23" s="570"/>
      <c r="AK23" s="568"/>
      <c r="AL23" s="569"/>
      <c r="AM23" s="569"/>
      <c r="AN23" s="570"/>
      <c r="AO23" s="568"/>
      <c r="AP23" s="569"/>
      <c r="AQ23" s="569"/>
      <c r="AR23" s="570"/>
      <c r="AS23" s="568"/>
      <c r="AT23" s="569"/>
      <c r="AU23" s="569"/>
      <c r="AV23" s="570"/>
      <c r="AW23" s="568"/>
      <c r="AX23" s="569"/>
      <c r="AY23" s="569"/>
      <c r="AZ23" s="570"/>
      <c r="BA23" s="568"/>
      <c r="BB23" s="569"/>
      <c r="BC23" s="569"/>
      <c r="BD23" s="570"/>
      <c r="BE23" s="568"/>
      <c r="BF23" s="569"/>
      <c r="BG23" s="569"/>
      <c r="BH23" s="570"/>
      <c r="BI23" s="568"/>
      <c r="BJ23" s="569"/>
      <c r="BK23" s="569"/>
      <c r="BL23" s="570"/>
      <c r="BM23" s="568"/>
      <c r="BN23" s="569"/>
      <c r="BO23" s="569"/>
      <c r="BP23" s="570"/>
      <c r="BQ23" s="568"/>
      <c r="BR23" s="569"/>
      <c r="BS23" s="569"/>
      <c r="BT23" s="570"/>
      <c r="BU23" s="568"/>
      <c r="BV23" s="569"/>
      <c r="BW23" s="569"/>
      <c r="BX23" s="570"/>
      <c r="BY23" s="568"/>
      <c r="BZ23" s="569"/>
      <c r="CA23" s="569"/>
      <c r="CB23" s="570"/>
      <c r="CC23" s="568"/>
      <c r="CD23" s="569"/>
      <c r="CE23" s="569"/>
      <c r="CF23" s="570"/>
      <c r="CG23" s="568"/>
      <c r="CH23" s="569"/>
      <c r="CI23" s="569"/>
      <c r="CJ23" s="570"/>
      <c r="CK23" s="568"/>
      <c r="CL23" s="569"/>
      <c r="CM23" s="569"/>
      <c r="CN23" s="570"/>
      <c r="CO23" s="568"/>
      <c r="CP23" s="569"/>
      <c r="CQ23" s="569"/>
      <c r="CR23" s="570"/>
      <c r="CS23" s="568"/>
      <c r="CT23" s="569"/>
      <c r="CU23" s="569"/>
      <c r="CV23" s="570"/>
      <c r="CW23" s="568"/>
      <c r="CX23" s="569"/>
      <c r="CY23" s="569"/>
      <c r="CZ23" s="570"/>
      <c r="DA23" s="568"/>
      <c r="DB23" s="569"/>
      <c r="DC23" s="569"/>
      <c r="DD23" s="570"/>
      <c r="DE23" s="568"/>
      <c r="DF23" s="569"/>
      <c r="DG23" s="569"/>
      <c r="DH23" s="570"/>
      <c r="DI23" s="568"/>
      <c r="DJ23" s="569"/>
      <c r="DK23" s="569"/>
      <c r="DL23" s="570"/>
      <c r="DM23" s="568"/>
      <c r="DN23" s="569"/>
      <c r="DO23" s="569"/>
      <c r="DP23" s="570"/>
      <c r="DQ23" s="111"/>
      <c r="DR23" s="111"/>
      <c r="DS23" s="111"/>
      <c r="DT23" s="111"/>
      <c r="DU23" s="111"/>
      <c r="DV23" s="111"/>
      <c r="DW23" s="111"/>
      <c r="DX23" s="111"/>
      <c r="DY23" s="111"/>
      <c r="DZ23" s="111"/>
      <c r="EA23" s="111"/>
      <c r="EB23" s="111"/>
      <c r="EC23" s="111"/>
      <c r="ED23" s="111"/>
      <c r="EE23" s="111"/>
      <c r="EF23" s="111"/>
      <c r="EG23" s="111"/>
      <c r="EH23" s="111"/>
      <c r="EI23" s="111"/>
      <c r="EJ23" s="111"/>
      <c r="EK23" s="111"/>
    </row>
    <row r="24" spans="2:141" ht="18" customHeight="1" x14ac:dyDescent="0.25">
      <c r="B24" s="591" t="str">
        <f>'PLAN DE CARGOS'!B24:P24</f>
        <v>Asesor de Control Interno</v>
      </c>
      <c r="C24" s="592"/>
      <c r="D24" s="592"/>
      <c r="E24" s="592"/>
      <c r="F24" s="592"/>
      <c r="G24" s="592"/>
      <c r="H24" s="592"/>
      <c r="I24" s="592"/>
      <c r="J24" s="592"/>
      <c r="K24" s="592"/>
      <c r="L24" s="592"/>
      <c r="M24" s="592"/>
      <c r="N24" s="592"/>
      <c r="O24" s="593"/>
      <c r="P24" s="587">
        <f>'PLAN DE CARGOS'!T24</f>
        <v>2112</v>
      </c>
      <c r="Q24" s="582"/>
      <c r="R24" s="582"/>
      <c r="S24" s="582"/>
      <c r="T24" s="582"/>
      <c r="U24" s="582"/>
      <c r="V24" s="583"/>
      <c r="W24" s="587">
        <f>SUM(AG24:DP24)</f>
        <v>2111.9949999999999</v>
      </c>
      <c r="X24" s="582"/>
      <c r="Y24" s="582"/>
      <c r="Z24" s="582"/>
      <c r="AA24" s="582"/>
      <c r="AB24" s="583"/>
      <c r="AC24" s="581">
        <f>+W24-P24</f>
        <v>-5.0000000001091394E-3</v>
      </c>
      <c r="AD24" s="582"/>
      <c r="AE24" s="582"/>
      <c r="AF24" s="583"/>
      <c r="AG24" s="561">
        <f>'LE 01 OB 01'!P285</f>
        <v>91.86999999999999</v>
      </c>
      <c r="AH24" s="559"/>
      <c r="AI24" s="559"/>
      <c r="AJ24" s="560"/>
      <c r="AK24" s="558">
        <f>'LE 02 OB 01'!P213</f>
        <v>110.82000000000002</v>
      </c>
      <c r="AL24" s="559"/>
      <c r="AM24" s="559"/>
      <c r="AN24" s="560"/>
      <c r="AO24" s="558">
        <f>'LE 02 OB 02'!P548</f>
        <v>5</v>
      </c>
      <c r="AP24" s="559"/>
      <c r="AQ24" s="559"/>
      <c r="AR24" s="560"/>
      <c r="AS24" s="558">
        <f>'LE 02 OB 03'!P718</f>
        <v>705.81</v>
      </c>
      <c r="AT24" s="559"/>
      <c r="AU24" s="559"/>
      <c r="AV24" s="560"/>
      <c r="AW24" s="558">
        <f>'LE 03 OB 01'!P125</f>
        <v>36.5</v>
      </c>
      <c r="AX24" s="559"/>
      <c r="AY24" s="559"/>
      <c r="AZ24" s="560"/>
      <c r="BA24" s="558">
        <f>'LE 03 OB 02'!P254</f>
        <v>115.5</v>
      </c>
      <c r="BB24" s="559"/>
      <c r="BC24" s="559"/>
      <c r="BD24" s="560"/>
      <c r="BE24" s="558">
        <f>'LE 03 OB 03'!P134</f>
        <v>24.5</v>
      </c>
      <c r="BF24" s="559"/>
      <c r="BG24" s="559"/>
      <c r="BH24" s="560"/>
      <c r="BI24" s="558">
        <f>'LE 03 OB 04'!P177</f>
        <v>67.25</v>
      </c>
      <c r="BJ24" s="559"/>
      <c r="BK24" s="559"/>
      <c r="BL24" s="560"/>
      <c r="BM24" s="558">
        <f>'LE 03 OB 05'!P135</f>
        <v>27.5</v>
      </c>
      <c r="BN24" s="559"/>
      <c r="BO24" s="559"/>
      <c r="BP24" s="560"/>
      <c r="BQ24" s="558">
        <f>'LE 03 OB 06'!P451</f>
        <v>555.745</v>
      </c>
      <c r="BR24" s="559"/>
      <c r="BS24" s="559"/>
      <c r="BT24" s="560"/>
      <c r="BU24" s="558">
        <f>'LE 04 OB 01'!P370</f>
        <v>103</v>
      </c>
      <c r="BV24" s="559"/>
      <c r="BW24" s="559"/>
      <c r="BX24" s="560"/>
      <c r="BY24" s="558">
        <f>'LE 05 OB 01'!P341</f>
        <v>57</v>
      </c>
      <c r="BZ24" s="559"/>
      <c r="CA24" s="559"/>
      <c r="CB24" s="560"/>
      <c r="CC24" s="558">
        <f>'LE 05 OB 02'!P198</f>
        <v>121.5</v>
      </c>
      <c r="CD24" s="559"/>
      <c r="CE24" s="559"/>
      <c r="CF24" s="560"/>
      <c r="CG24" s="558">
        <f>'LE 05 OB 03'!P125</f>
        <v>7</v>
      </c>
      <c r="CH24" s="559"/>
      <c r="CI24" s="559"/>
      <c r="CJ24" s="560"/>
      <c r="CK24" s="558">
        <f>'LE 05 OB 04'!P53</f>
        <v>0</v>
      </c>
      <c r="CL24" s="559"/>
      <c r="CM24" s="559"/>
      <c r="CN24" s="560"/>
      <c r="CO24" s="558">
        <f>'LE 05 OB 05'!P57</f>
        <v>0</v>
      </c>
      <c r="CP24" s="559"/>
      <c r="CQ24" s="559"/>
      <c r="CR24" s="560"/>
      <c r="CS24" s="558">
        <f>'LE 05 OB 06'!P191</f>
        <v>41.5</v>
      </c>
      <c r="CT24" s="559"/>
      <c r="CU24" s="559"/>
      <c r="CV24" s="560"/>
      <c r="CW24" s="558">
        <f>'LE 06 OB 01'!P45</f>
        <v>0</v>
      </c>
      <c r="CX24" s="559"/>
      <c r="CY24" s="559"/>
      <c r="CZ24" s="560"/>
      <c r="DA24" s="561">
        <f>'LE 06 OB 02'!P107</f>
        <v>20</v>
      </c>
      <c r="DB24" s="559"/>
      <c r="DC24" s="559"/>
      <c r="DD24" s="560"/>
      <c r="DE24" s="558">
        <f>'LE 06 OB 03'!P131</f>
        <v>12.75</v>
      </c>
      <c r="DF24" s="559"/>
      <c r="DG24" s="559"/>
      <c r="DH24" s="560"/>
      <c r="DI24" s="558">
        <f>'LE 06 OB 04'!P109</f>
        <v>4.75</v>
      </c>
      <c r="DJ24" s="559"/>
      <c r="DK24" s="559"/>
      <c r="DL24" s="560"/>
      <c r="DM24" s="558">
        <f>'LE 06 OB 05'!P92</f>
        <v>4</v>
      </c>
      <c r="DN24" s="559"/>
      <c r="DO24" s="559"/>
      <c r="DP24" s="560"/>
      <c r="DQ24" s="112"/>
      <c r="DR24" s="112"/>
      <c r="DS24" s="112"/>
      <c r="DT24" s="112"/>
      <c r="DU24" s="112"/>
      <c r="DV24" s="112"/>
      <c r="DW24" s="112"/>
      <c r="DX24" s="112"/>
      <c r="DY24" s="112"/>
      <c r="DZ24" s="112"/>
      <c r="EA24" s="112"/>
      <c r="EB24" s="112"/>
      <c r="EC24" s="112"/>
      <c r="ED24" s="112"/>
      <c r="EE24" s="112"/>
      <c r="EF24" s="112"/>
      <c r="EG24" s="112"/>
      <c r="EH24" s="112"/>
      <c r="EI24" s="112"/>
      <c r="EJ24" s="112"/>
      <c r="EK24" s="112"/>
    </row>
    <row r="25" spans="2:141" ht="18" customHeight="1" x14ac:dyDescent="0.25">
      <c r="B25" s="530" t="str">
        <f>'PLAN DE CARGOS'!B25:P25</f>
        <v>Auxiliar Administrativo (Admisiones)</v>
      </c>
      <c r="C25" s="531"/>
      <c r="D25" s="531"/>
      <c r="E25" s="531"/>
      <c r="F25" s="531"/>
      <c r="G25" s="531"/>
      <c r="H25" s="531"/>
      <c r="I25" s="531"/>
      <c r="J25" s="531"/>
      <c r="K25" s="531"/>
      <c r="L25" s="531"/>
      <c r="M25" s="531"/>
      <c r="N25" s="531"/>
      <c r="O25" s="532"/>
      <c r="P25" s="533">
        <f>'PLAN DE CARGOS'!T25</f>
        <v>4224</v>
      </c>
      <c r="Q25" s="534"/>
      <c r="R25" s="534"/>
      <c r="S25" s="534"/>
      <c r="T25" s="534"/>
      <c r="U25" s="534"/>
      <c r="V25" s="535"/>
      <c r="W25" s="533">
        <f t="shared" ref="W25:W53" si="0">SUM(AG25:DP25)</f>
        <v>4224.0000000000009</v>
      </c>
      <c r="X25" s="534"/>
      <c r="Y25" s="534"/>
      <c r="Z25" s="534"/>
      <c r="AA25" s="534"/>
      <c r="AB25" s="535"/>
      <c r="AC25" s="536">
        <f t="shared" ref="AC25:AC53" si="1">+W25-P25</f>
        <v>0</v>
      </c>
      <c r="AD25" s="534"/>
      <c r="AE25" s="534"/>
      <c r="AF25" s="535"/>
      <c r="AG25" s="537">
        <f>'LE 01 OB 01'!P286</f>
        <v>0</v>
      </c>
      <c r="AH25" s="538"/>
      <c r="AI25" s="538"/>
      <c r="AJ25" s="539"/>
      <c r="AK25" s="527">
        <f>'LE 02 OB 01'!P214</f>
        <v>0</v>
      </c>
      <c r="AL25" s="528"/>
      <c r="AM25" s="528"/>
      <c r="AN25" s="529"/>
      <c r="AO25" s="527">
        <f>'LE 02 OB 02'!P549</f>
        <v>3572.8400000000011</v>
      </c>
      <c r="AP25" s="528"/>
      <c r="AQ25" s="528"/>
      <c r="AR25" s="529"/>
      <c r="AS25" s="527">
        <f>'LE 02 OB 03'!P719</f>
        <v>613.41</v>
      </c>
      <c r="AT25" s="528"/>
      <c r="AU25" s="528"/>
      <c r="AV25" s="529"/>
      <c r="AW25" s="527">
        <f>'LE 03 OB 01'!P126</f>
        <v>0</v>
      </c>
      <c r="AX25" s="528"/>
      <c r="AY25" s="528"/>
      <c r="AZ25" s="529"/>
      <c r="BA25" s="527">
        <f>'LE 03 OB 02'!P255</f>
        <v>0</v>
      </c>
      <c r="BB25" s="528"/>
      <c r="BC25" s="528"/>
      <c r="BD25" s="529"/>
      <c r="BE25" s="527">
        <f>'LE 03 OB 03'!P135</f>
        <v>0</v>
      </c>
      <c r="BF25" s="528"/>
      <c r="BG25" s="528"/>
      <c r="BH25" s="529"/>
      <c r="BI25" s="527">
        <f>'LE 03 OB 04'!P178</f>
        <v>0</v>
      </c>
      <c r="BJ25" s="528"/>
      <c r="BK25" s="528"/>
      <c r="BL25" s="529"/>
      <c r="BM25" s="527">
        <f>'LE 03 OB 05'!P136</f>
        <v>0</v>
      </c>
      <c r="BN25" s="528"/>
      <c r="BO25" s="528"/>
      <c r="BP25" s="529"/>
      <c r="BQ25" s="527">
        <f>'LE 03 OB 06'!P452</f>
        <v>0</v>
      </c>
      <c r="BR25" s="528"/>
      <c r="BS25" s="528"/>
      <c r="BT25" s="529"/>
      <c r="BU25" s="527">
        <f>'LE 04 OB 01'!P371</f>
        <v>8</v>
      </c>
      <c r="BV25" s="528"/>
      <c r="BW25" s="528"/>
      <c r="BX25" s="529"/>
      <c r="BY25" s="527">
        <f>'LE 05 OB 01'!P342</f>
        <v>0</v>
      </c>
      <c r="BZ25" s="528"/>
      <c r="CA25" s="528"/>
      <c r="CB25" s="529"/>
      <c r="CC25" s="527">
        <f>'LE 05 OB 02'!P199</f>
        <v>22.25</v>
      </c>
      <c r="CD25" s="528"/>
      <c r="CE25" s="528"/>
      <c r="CF25" s="529"/>
      <c r="CG25" s="527">
        <f>'LE 05 OB 03'!P126</f>
        <v>1.5</v>
      </c>
      <c r="CH25" s="528"/>
      <c r="CI25" s="528"/>
      <c r="CJ25" s="529"/>
      <c r="CK25" s="527">
        <f>'LE 05 OB 04'!P54</f>
        <v>0</v>
      </c>
      <c r="CL25" s="528"/>
      <c r="CM25" s="528"/>
      <c r="CN25" s="529"/>
      <c r="CO25" s="527">
        <f>'LE 05 OB 05'!P58</f>
        <v>0</v>
      </c>
      <c r="CP25" s="528"/>
      <c r="CQ25" s="528"/>
      <c r="CR25" s="529"/>
      <c r="CS25" s="527">
        <f>'LE 05 OB 06'!P192</f>
        <v>6</v>
      </c>
      <c r="CT25" s="528"/>
      <c r="CU25" s="528"/>
      <c r="CV25" s="529"/>
      <c r="CW25" s="527">
        <f>'LE 06 OB 01'!P46</f>
        <v>0</v>
      </c>
      <c r="CX25" s="528"/>
      <c r="CY25" s="528"/>
      <c r="CZ25" s="529"/>
      <c r="DA25" s="527">
        <f>'LE 06 OB 02'!P108</f>
        <v>0</v>
      </c>
      <c r="DB25" s="528"/>
      <c r="DC25" s="528"/>
      <c r="DD25" s="529"/>
      <c r="DE25" s="527">
        <f>'LE 06 OB 03'!P132</f>
        <v>0</v>
      </c>
      <c r="DF25" s="528"/>
      <c r="DG25" s="528"/>
      <c r="DH25" s="529"/>
      <c r="DI25" s="527">
        <f>'LE 06 OB 04'!P110</f>
        <v>0</v>
      </c>
      <c r="DJ25" s="528"/>
      <c r="DK25" s="528"/>
      <c r="DL25" s="529"/>
      <c r="DM25" s="527">
        <f>'LE 06 OB 05'!P93</f>
        <v>0</v>
      </c>
      <c r="DN25" s="528"/>
      <c r="DO25" s="528"/>
      <c r="DP25" s="529"/>
      <c r="DQ25" s="112"/>
      <c r="DR25" s="112"/>
      <c r="DS25" s="112"/>
      <c r="DT25" s="112"/>
      <c r="DU25" s="112"/>
      <c r="DV25" s="112"/>
      <c r="DW25" s="112"/>
      <c r="DX25" s="112"/>
      <c r="DY25" s="112"/>
      <c r="DZ25" s="112"/>
      <c r="EA25" s="112"/>
      <c r="EB25" s="112"/>
      <c r="EC25" s="112"/>
      <c r="ED25" s="112"/>
      <c r="EE25" s="112"/>
      <c r="EF25" s="112"/>
      <c r="EG25" s="112"/>
      <c r="EH25" s="112"/>
      <c r="EI25" s="112"/>
      <c r="EJ25" s="112"/>
      <c r="EK25" s="112"/>
    </row>
    <row r="26" spans="2:141" ht="18" customHeight="1" x14ac:dyDescent="0.25">
      <c r="B26" s="530" t="str">
        <f>'PLAN DE CARGOS'!B26:P26</f>
        <v>Auxiliar Administrativo (Almacenista)</v>
      </c>
      <c r="C26" s="531"/>
      <c r="D26" s="531"/>
      <c r="E26" s="531"/>
      <c r="F26" s="531"/>
      <c r="G26" s="531"/>
      <c r="H26" s="531"/>
      <c r="I26" s="531"/>
      <c r="J26" s="531"/>
      <c r="K26" s="531"/>
      <c r="L26" s="531"/>
      <c r="M26" s="531"/>
      <c r="N26" s="531"/>
      <c r="O26" s="532"/>
      <c r="P26" s="533">
        <f>'PLAN DE CARGOS'!T26</f>
        <v>2112</v>
      </c>
      <c r="Q26" s="534"/>
      <c r="R26" s="534"/>
      <c r="S26" s="534"/>
      <c r="T26" s="534"/>
      <c r="U26" s="534"/>
      <c r="V26" s="535"/>
      <c r="W26" s="533">
        <f t="shared" si="0"/>
        <v>2112</v>
      </c>
      <c r="X26" s="534"/>
      <c r="Y26" s="534"/>
      <c r="Z26" s="534"/>
      <c r="AA26" s="534"/>
      <c r="AB26" s="535"/>
      <c r="AC26" s="536">
        <f t="shared" si="1"/>
        <v>0</v>
      </c>
      <c r="AD26" s="534"/>
      <c r="AE26" s="534"/>
      <c r="AF26" s="535"/>
      <c r="AG26" s="537">
        <f>'LE 01 OB 01'!P287</f>
        <v>0</v>
      </c>
      <c r="AH26" s="538"/>
      <c r="AI26" s="538"/>
      <c r="AJ26" s="539"/>
      <c r="AK26" s="527">
        <f>'LE 02 OB 01'!P215</f>
        <v>8.4000000000000021</v>
      </c>
      <c r="AL26" s="528"/>
      <c r="AM26" s="528"/>
      <c r="AN26" s="529"/>
      <c r="AO26" s="527">
        <f>'LE 02 OB 02'!P550</f>
        <v>401.36</v>
      </c>
      <c r="AP26" s="528"/>
      <c r="AQ26" s="528"/>
      <c r="AR26" s="529"/>
      <c r="AS26" s="527">
        <f>'LE 02 OB 03'!P720</f>
        <v>625.66999999999996</v>
      </c>
      <c r="AT26" s="528"/>
      <c r="AU26" s="528"/>
      <c r="AV26" s="529"/>
      <c r="AW26" s="527">
        <f>'LE 03 OB 01'!P127</f>
        <v>0</v>
      </c>
      <c r="AX26" s="528"/>
      <c r="AY26" s="528"/>
      <c r="AZ26" s="529"/>
      <c r="BA26" s="527">
        <f>'LE 03 OB 02'!P256</f>
        <v>0</v>
      </c>
      <c r="BB26" s="528"/>
      <c r="BC26" s="528"/>
      <c r="BD26" s="529"/>
      <c r="BE26" s="527">
        <f>'LE 03 OB 03'!P136</f>
        <v>0</v>
      </c>
      <c r="BF26" s="528"/>
      <c r="BG26" s="528"/>
      <c r="BH26" s="529"/>
      <c r="BI26" s="527">
        <f>'LE 03 OB 04'!P179</f>
        <v>0</v>
      </c>
      <c r="BJ26" s="528"/>
      <c r="BK26" s="528"/>
      <c r="BL26" s="529"/>
      <c r="BM26" s="527">
        <f>'LE 03 OB 05'!P137</f>
        <v>0</v>
      </c>
      <c r="BN26" s="528"/>
      <c r="BO26" s="528"/>
      <c r="BP26" s="529"/>
      <c r="BQ26" s="527">
        <f>'LE 03 OB 06'!P453</f>
        <v>70.069999999999993</v>
      </c>
      <c r="BR26" s="528"/>
      <c r="BS26" s="528"/>
      <c r="BT26" s="529"/>
      <c r="BU26" s="527">
        <f>'LE 04 OB 01'!P372</f>
        <v>77.5</v>
      </c>
      <c r="BV26" s="528"/>
      <c r="BW26" s="528"/>
      <c r="BX26" s="529"/>
      <c r="BY26" s="527">
        <f>'LE 05 OB 01'!P343</f>
        <v>184</v>
      </c>
      <c r="BZ26" s="528"/>
      <c r="CA26" s="528"/>
      <c r="CB26" s="529"/>
      <c r="CC26" s="527">
        <f>'LE 05 OB 02'!P200</f>
        <v>704.5</v>
      </c>
      <c r="CD26" s="528"/>
      <c r="CE26" s="528"/>
      <c r="CF26" s="529"/>
      <c r="CG26" s="527">
        <f>'LE 05 OB 03'!P127</f>
        <v>37.5</v>
      </c>
      <c r="CH26" s="528"/>
      <c r="CI26" s="528"/>
      <c r="CJ26" s="529"/>
      <c r="CK26" s="527">
        <f>'LE 05 OB 04'!P55</f>
        <v>0</v>
      </c>
      <c r="CL26" s="528"/>
      <c r="CM26" s="528"/>
      <c r="CN26" s="529"/>
      <c r="CO26" s="527">
        <f>'LE 05 OB 05'!P59</f>
        <v>0</v>
      </c>
      <c r="CP26" s="528"/>
      <c r="CQ26" s="528"/>
      <c r="CR26" s="529"/>
      <c r="CS26" s="527">
        <f>'LE 05 OB 06'!P193</f>
        <v>3</v>
      </c>
      <c r="CT26" s="528"/>
      <c r="CU26" s="528"/>
      <c r="CV26" s="529"/>
      <c r="CW26" s="527">
        <f>'LE 06 OB 01'!P47</f>
        <v>0</v>
      </c>
      <c r="CX26" s="528"/>
      <c r="CY26" s="528"/>
      <c r="CZ26" s="529"/>
      <c r="DA26" s="527">
        <f>'LE 06 OB 02'!P109</f>
        <v>0</v>
      </c>
      <c r="DB26" s="528"/>
      <c r="DC26" s="528"/>
      <c r="DD26" s="529"/>
      <c r="DE26" s="527">
        <f>'LE 06 OB 03'!P133</f>
        <v>0</v>
      </c>
      <c r="DF26" s="528"/>
      <c r="DG26" s="528"/>
      <c r="DH26" s="529"/>
      <c r="DI26" s="527">
        <f>'LE 06 OB 04'!P111</f>
        <v>0</v>
      </c>
      <c r="DJ26" s="528"/>
      <c r="DK26" s="528"/>
      <c r="DL26" s="529"/>
      <c r="DM26" s="527">
        <f>'LE 06 OB 05'!P94</f>
        <v>0</v>
      </c>
      <c r="DN26" s="528"/>
      <c r="DO26" s="528"/>
      <c r="DP26" s="529"/>
      <c r="DQ26" s="112"/>
      <c r="DR26" s="112"/>
      <c r="DS26" s="112"/>
      <c r="DT26" s="112"/>
      <c r="DU26" s="112"/>
      <c r="DV26" s="112"/>
      <c r="DW26" s="112"/>
      <c r="DX26" s="112"/>
      <c r="DY26" s="112"/>
      <c r="DZ26" s="112"/>
      <c r="EA26" s="112"/>
      <c r="EB26" s="112"/>
      <c r="EC26" s="112"/>
      <c r="ED26" s="112"/>
      <c r="EE26" s="112"/>
      <c r="EF26" s="112"/>
      <c r="EG26" s="112"/>
      <c r="EH26" s="112"/>
      <c r="EI26" s="112"/>
      <c r="EJ26" s="112"/>
      <c r="EK26" s="112"/>
    </row>
    <row r="27" spans="2:141" ht="18" customHeight="1" x14ac:dyDescent="0.25">
      <c r="B27" s="530" t="str">
        <f>'PLAN DE CARGOS'!B27:P27</f>
        <v>Auxiliar Administrativo (Archivo)</v>
      </c>
      <c r="C27" s="531"/>
      <c r="D27" s="531"/>
      <c r="E27" s="531"/>
      <c r="F27" s="531"/>
      <c r="G27" s="531"/>
      <c r="H27" s="531"/>
      <c r="I27" s="531"/>
      <c r="J27" s="531"/>
      <c r="K27" s="531"/>
      <c r="L27" s="531"/>
      <c r="M27" s="531"/>
      <c r="N27" s="531"/>
      <c r="O27" s="532"/>
      <c r="P27" s="533">
        <f>'PLAN DE CARGOS'!T27</f>
        <v>2112</v>
      </c>
      <c r="Q27" s="534"/>
      <c r="R27" s="534"/>
      <c r="S27" s="534"/>
      <c r="T27" s="534"/>
      <c r="U27" s="534"/>
      <c r="V27" s="535"/>
      <c r="W27" s="533">
        <f t="shared" si="0"/>
        <v>2112</v>
      </c>
      <c r="X27" s="534"/>
      <c r="Y27" s="534"/>
      <c r="Z27" s="534"/>
      <c r="AA27" s="534"/>
      <c r="AB27" s="535"/>
      <c r="AC27" s="536">
        <f t="shared" si="1"/>
        <v>0</v>
      </c>
      <c r="AD27" s="534"/>
      <c r="AE27" s="534"/>
      <c r="AF27" s="535"/>
      <c r="AG27" s="537">
        <f>'LE 01 OB 01'!P288</f>
        <v>0</v>
      </c>
      <c r="AH27" s="538"/>
      <c r="AI27" s="538"/>
      <c r="AJ27" s="539"/>
      <c r="AK27" s="527">
        <f>'LE 02 OB 01'!P216</f>
        <v>0</v>
      </c>
      <c r="AL27" s="528"/>
      <c r="AM27" s="528"/>
      <c r="AN27" s="529"/>
      <c r="AO27" s="527">
        <f>'LE 02 OB 02'!P551</f>
        <v>184.4</v>
      </c>
      <c r="AP27" s="528"/>
      <c r="AQ27" s="528"/>
      <c r="AR27" s="529"/>
      <c r="AS27" s="527">
        <f>'LE 02 OB 03'!P721</f>
        <v>1828.98</v>
      </c>
      <c r="AT27" s="528"/>
      <c r="AU27" s="528"/>
      <c r="AV27" s="529"/>
      <c r="AW27" s="527">
        <f>'LE 03 OB 01'!P128</f>
        <v>16</v>
      </c>
      <c r="AX27" s="528"/>
      <c r="AY27" s="528"/>
      <c r="AZ27" s="529"/>
      <c r="BA27" s="527">
        <f>'LE 03 OB 02'!P257</f>
        <v>0</v>
      </c>
      <c r="BB27" s="528"/>
      <c r="BC27" s="528"/>
      <c r="BD27" s="529"/>
      <c r="BE27" s="527">
        <f>'LE 03 OB 03'!P137</f>
        <v>0</v>
      </c>
      <c r="BF27" s="528"/>
      <c r="BG27" s="528"/>
      <c r="BH27" s="529"/>
      <c r="BI27" s="527">
        <f>'LE 03 OB 04'!P180</f>
        <v>0</v>
      </c>
      <c r="BJ27" s="528"/>
      <c r="BK27" s="528"/>
      <c r="BL27" s="529"/>
      <c r="BM27" s="527">
        <f>'LE 03 OB 05'!P138</f>
        <v>27.5</v>
      </c>
      <c r="BN27" s="528"/>
      <c r="BO27" s="528"/>
      <c r="BP27" s="529"/>
      <c r="BQ27" s="527">
        <f>'LE 03 OB 06'!P454</f>
        <v>23.37</v>
      </c>
      <c r="BR27" s="528"/>
      <c r="BS27" s="528"/>
      <c r="BT27" s="529"/>
      <c r="BU27" s="527">
        <f>'LE 04 OB 01'!P373</f>
        <v>5</v>
      </c>
      <c r="BV27" s="528"/>
      <c r="BW27" s="528"/>
      <c r="BX27" s="529"/>
      <c r="BY27" s="527">
        <f>'LE 05 OB 01'!P344</f>
        <v>0</v>
      </c>
      <c r="BZ27" s="528"/>
      <c r="CA27" s="528"/>
      <c r="CB27" s="529"/>
      <c r="CC27" s="527">
        <f>'LE 05 OB 02'!P201</f>
        <v>22.25</v>
      </c>
      <c r="CD27" s="528"/>
      <c r="CE27" s="528"/>
      <c r="CF27" s="529"/>
      <c r="CG27" s="527">
        <f>'LE 05 OB 03'!P128</f>
        <v>1.5</v>
      </c>
      <c r="CH27" s="528"/>
      <c r="CI27" s="528"/>
      <c r="CJ27" s="529"/>
      <c r="CK27" s="527">
        <f>'LE 05 OB 04'!P56</f>
        <v>0</v>
      </c>
      <c r="CL27" s="528"/>
      <c r="CM27" s="528"/>
      <c r="CN27" s="529"/>
      <c r="CO27" s="527">
        <f>'LE 05 OB 05'!P60</f>
        <v>0</v>
      </c>
      <c r="CP27" s="528"/>
      <c r="CQ27" s="528"/>
      <c r="CR27" s="529"/>
      <c r="CS27" s="527">
        <f>'LE 05 OB 06'!P194</f>
        <v>3</v>
      </c>
      <c r="CT27" s="528"/>
      <c r="CU27" s="528"/>
      <c r="CV27" s="529"/>
      <c r="CW27" s="527">
        <f>'LE 06 OB 01'!P48</f>
        <v>0</v>
      </c>
      <c r="CX27" s="528"/>
      <c r="CY27" s="528"/>
      <c r="CZ27" s="529"/>
      <c r="DA27" s="527">
        <f>'LE 06 OB 02'!P110</f>
        <v>0</v>
      </c>
      <c r="DB27" s="528"/>
      <c r="DC27" s="528"/>
      <c r="DD27" s="529"/>
      <c r="DE27" s="527">
        <f>'LE 06 OB 03'!P134</f>
        <v>0</v>
      </c>
      <c r="DF27" s="528"/>
      <c r="DG27" s="528"/>
      <c r="DH27" s="529"/>
      <c r="DI27" s="527">
        <f>'LE 06 OB 04'!P112</f>
        <v>0</v>
      </c>
      <c r="DJ27" s="528"/>
      <c r="DK27" s="528"/>
      <c r="DL27" s="529"/>
      <c r="DM27" s="527">
        <f>'LE 06 OB 05'!P95</f>
        <v>0</v>
      </c>
      <c r="DN27" s="528"/>
      <c r="DO27" s="528"/>
      <c r="DP27" s="529"/>
      <c r="DQ27" s="112"/>
      <c r="DR27" s="112"/>
      <c r="DS27" s="112"/>
      <c r="DT27" s="112"/>
      <c r="DU27" s="112"/>
      <c r="DV27" s="112"/>
      <c r="DW27" s="112"/>
      <c r="DX27" s="112"/>
      <c r="DY27" s="112"/>
      <c r="DZ27" s="112"/>
      <c r="EA27" s="112"/>
      <c r="EB27" s="112"/>
      <c r="EC27" s="112"/>
      <c r="ED27" s="112"/>
      <c r="EE27" s="112"/>
      <c r="EF27" s="112"/>
      <c r="EG27" s="112"/>
      <c r="EH27" s="112"/>
      <c r="EI27" s="112"/>
      <c r="EJ27" s="112"/>
      <c r="EK27" s="112"/>
    </row>
    <row r="28" spans="2:141" ht="18" customHeight="1" x14ac:dyDescent="0.25">
      <c r="B28" s="530" t="str">
        <f>'PLAN DE CARGOS'!B28:P28</f>
        <v>Auxiliar Administrativo (Atención al Usuario)</v>
      </c>
      <c r="C28" s="531"/>
      <c r="D28" s="531"/>
      <c r="E28" s="531"/>
      <c r="F28" s="531"/>
      <c r="G28" s="531"/>
      <c r="H28" s="531"/>
      <c r="I28" s="531"/>
      <c r="J28" s="531"/>
      <c r="K28" s="531"/>
      <c r="L28" s="531"/>
      <c r="M28" s="531"/>
      <c r="N28" s="531"/>
      <c r="O28" s="532"/>
      <c r="P28" s="533">
        <f>'PLAN DE CARGOS'!T28</f>
        <v>2112</v>
      </c>
      <c r="Q28" s="534"/>
      <c r="R28" s="534"/>
      <c r="S28" s="534"/>
      <c r="T28" s="534"/>
      <c r="U28" s="534"/>
      <c r="V28" s="535"/>
      <c r="W28" s="533">
        <f t="shared" si="0"/>
        <v>2112</v>
      </c>
      <c r="X28" s="534"/>
      <c r="Y28" s="534"/>
      <c r="Z28" s="534"/>
      <c r="AA28" s="534"/>
      <c r="AB28" s="535"/>
      <c r="AC28" s="536">
        <f t="shared" si="1"/>
        <v>0</v>
      </c>
      <c r="AD28" s="534"/>
      <c r="AE28" s="534"/>
      <c r="AF28" s="535"/>
      <c r="AG28" s="537">
        <f>'LE 01 OB 01'!P289</f>
        <v>37.870000000000005</v>
      </c>
      <c r="AH28" s="538"/>
      <c r="AI28" s="538"/>
      <c r="AJ28" s="539"/>
      <c r="AK28" s="527">
        <f>'LE 02 OB 01'!P217</f>
        <v>0</v>
      </c>
      <c r="AL28" s="528"/>
      <c r="AM28" s="528"/>
      <c r="AN28" s="529"/>
      <c r="AO28" s="527">
        <f>'LE 02 OB 02'!P552</f>
        <v>782</v>
      </c>
      <c r="AP28" s="528"/>
      <c r="AQ28" s="528"/>
      <c r="AR28" s="529"/>
      <c r="AS28" s="527">
        <f>'LE 02 OB 03'!P722</f>
        <v>785.81</v>
      </c>
      <c r="AT28" s="528"/>
      <c r="AU28" s="528"/>
      <c r="AV28" s="529"/>
      <c r="AW28" s="527">
        <f>'LE 03 OB 01'!P129</f>
        <v>36.5</v>
      </c>
      <c r="AX28" s="528"/>
      <c r="AY28" s="528"/>
      <c r="AZ28" s="529"/>
      <c r="BA28" s="527">
        <f>'LE 03 OB 02'!P258</f>
        <v>223.5</v>
      </c>
      <c r="BB28" s="528"/>
      <c r="BC28" s="528"/>
      <c r="BD28" s="529"/>
      <c r="BE28" s="527">
        <f>'LE 03 OB 03'!P138</f>
        <v>32.5</v>
      </c>
      <c r="BF28" s="528"/>
      <c r="BG28" s="528"/>
      <c r="BH28" s="529"/>
      <c r="BI28" s="527">
        <f>'LE 03 OB 04'!P181</f>
        <v>67.25</v>
      </c>
      <c r="BJ28" s="528"/>
      <c r="BK28" s="528"/>
      <c r="BL28" s="529"/>
      <c r="BM28" s="527">
        <f>'LE 03 OB 05'!P139</f>
        <v>0</v>
      </c>
      <c r="BN28" s="528"/>
      <c r="BO28" s="528"/>
      <c r="BP28" s="529"/>
      <c r="BQ28" s="527">
        <f>'LE 03 OB 06'!P455</f>
        <v>76.319999999999993</v>
      </c>
      <c r="BR28" s="528"/>
      <c r="BS28" s="528"/>
      <c r="BT28" s="529"/>
      <c r="BU28" s="527">
        <f>'LE 04 OB 01'!P374</f>
        <v>12</v>
      </c>
      <c r="BV28" s="528"/>
      <c r="BW28" s="528"/>
      <c r="BX28" s="529"/>
      <c r="BY28" s="527">
        <f>'LE 05 OB 01'!P345</f>
        <v>0</v>
      </c>
      <c r="BZ28" s="528"/>
      <c r="CA28" s="528"/>
      <c r="CB28" s="529"/>
      <c r="CC28" s="527">
        <f>'LE 05 OB 02'!P202</f>
        <v>22.25</v>
      </c>
      <c r="CD28" s="528"/>
      <c r="CE28" s="528"/>
      <c r="CF28" s="529"/>
      <c r="CG28" s="527">
        <f>'LE 05 OB 03'!P129</f>
        <v>1.5</v>
      </c>
      <c r="CH28" s="528"/>
      <c r="CI28" s="528"/>
      <c r="CJ28" s="529"/>
      <c r="CK28" s="527">
        <f>'LE 05 OB 04'!P57</f>
        <v>0</v>
      </c>
      <c r="CL28" s="528"/>
      <c r="CM28" s="528"/>
      <c r="CN28" s="529"/>
      <c r="CO28" s="527">
        <f>'LE 05 OB 05'!P61</f>
        <v>0</v>
      </c>
      <c r="CP28" s="528"/>
      <c r="CQ28" s="528"/>
      <c r="CR28" s="529"/>
      <c r="CS28" s="527">
        <f>'LE 05 OB 06'!P195</f>
        <v>3</v>
      </c>
      <c r="CT28" s="528"/>
      <c r="CU28" s="528"/>
      <c r="CV28" s="529"/>
      <c r="CW28" s="527">
        <f>'LE 06 OB 01'!P49</f>
        <v>0</v>
      </c>
      <c r="CX28" s="528"/>
      <c r="CY28" s="528"/>
      <c r="CZ28" s="529"/>
      <c r="DA28" s="527">
        <f>'LE 06 OB 02'!P111</f>
        <v>20</v>
      </c>
      <c r="DB28" s="528"/>
      <c r="DC28" s="528"/>
      <c r="DD28" s="529"/>
      <c r="DE28" s="527">
        <f>'LE 06 OB 03'!P135</f>
        <v>4.75</v>
      </c>
      <c r="DF28" s="528"/>
      <c r="DG28" s="528"/>
      <c r="DH28" s="529"/>
      <c r="DI28" s="527">
        <f>'LE 06 OB 04'!P113</f>
        <v>4.75</v>
      </c>
      <c r="DJ28" s="528"/>
      <c r="DK28" s="528"/>
      <c r="DL28" s="529"/>
      <c r="DM28" s="527">
        <f>'LE 06 OB 05'!P96</f>
        <v>2</v>
      </c>
      <c r="DN28" s="528"/>
      <c r="DO28" s="528"/>
      <c r="DP28" s="529"/>
      <c r="DQ28" s="112"/>
      <c r="DR28" s="112"/>
      <c r="DS28" s="112"/>
      <c r="DT28" s="112"/>
      <c r="DU28" s="112"/>
      <c r="DV28" s="112"/>
      <c r="DW28" s="112"/>
      <c r="DX28" s="112"/>
      <c r="DY28" s="112"/>
      <c r="DZ28" s="112"/>
      <c r="EA28" s="112"/>
      <c r="EB28" s="112"/>
      <c r="EC28" s="112"/>
      <c r="ED28" s="112"/>
      <c r="EE28" s="112"/>
      <c r="EF28" s="112"/>
      <c r="EG28" s="112"/>
      <c r="EH28" s="112"/>
      <c r="EI28" s="112"/>
      <c r="EJ28" s="112"/>
      <c r="EK28" s="112"/>
    </row>
    <row r="29" spans="2:141" ht="18" customHeight="1" x14ac:dyDescent="0.25">
      <c r="B29" s="530" t="str">
        <f>'PLAN DE CARGOS'!B29:P29</f>
        <v>Auxiliar Administrativo (Cartera)</v>
      </c>
      <c r="C29" s="531"/>
      <c r="D29" s="531"/>
      <c r="E29" s="531"/>
      <c r="F29" s="531"/>
      <c r="G29" s="531"/>
      <c r="H29" s="531"/>
      <c r="I29" s="531"/>
      <c r="J29" s="531"/>
      <c r="K29" s="531"/>
      <c r="L29" s="531"/>
      <c r="M29" s="531"/>
      <c r="N29" s="531"/>
      <c r="O29" s="532"/>
      <c r="P29" s="533">
        <f>'PLAN DE CARGOS'!T29</f>
        <v>2112</v>
      </c>
      <c r="Q29" s="534"/>
      <c r="R29" s="534"/>
      <c r="S29" s="534"/>
      <c r="T29" s="534"/>
      <c r="U29" s="534"/>
      <c r="V29" s="535"/>
      <c r="W29" s="533">
        <f t="shared" si="0"/>
        <v>2112</v>
      </c>
      <c r="X29" s="534"/>
      <c r="Y29" s="534"/>
      <c r="Z29" s="534"/>
      <c r="AA29" s="534"/>
      <c r="AB29" s="535"/>
      <c r="AC29" s="536">
        <f t="shared" si="1"/>
        <v>0</v>
      </c>
      <c r="AD29" s="534"/>
      <c r="AE29" s="534"/>
      <c r="AF29" s="535"/>
      <c r="AG29" s="537">
        <f>'LE 01 OB 01'!P290</f>
        <v>0</v>
      </c>
      <c r="AH29" s="538"/>
      <c r="AI29" s="538"/>
      <c r="AJ29" s="539"/>
      <c r="AK29" s="527">
        <f>'LE 02 OB 01'!P218</f>
        <v>0</v>
      </c>
      <c r="AL29" s="528"/>
      <c r="AM29" s="528"/>
      <c r="AN29" s="529"/>
      <c r="AO29" s="527">
        <f>'LE 02 OB 02'!P553</f>
        <v>5</v>
      </c>
      <c r="AP29" s="528"/>
      <c r="AQ29" s="528"/>
      <c r="AR29" s="529"/>
      <c r="AS29" s="527">
        <f>'LE 02 OB 03'!P723</f>
        <v>1658.8</v>
      </c>
      <c r="AT29" s="528"/>
      <c r="AU29" s="528"/>
      <c r="AV29" s="529"/>
      <c r="AW29" s="527">
        <f>'LE 03 OB 01'!P130</f>
        <v>0</v>
      </c>
      <c r="AX29" s="528"/>
      <c r="AY29" s="528"/>
      <c r="AZ29" s="529"/>
      <c r="BA29" s="527">
        <f>'LE 03 OB 02'!P259</f>
        <v>0</v>
      </c>
      <c r="BB29" s="528"/>
      <c r="BC29" s="528"/>
      <c r="BD29" s="529"/>
      <c r="BE29" s="527">
        <f>'LE 03 OB 03'!P139</f>
        <v>0</v>
      </c>
      <c r="BF29" s="528"/>
      <c r="BG29" s="528"/>
      <c r="BH29" s="529"/>
      <c r="BI29" s="527">
        <f>'LE 03 OB 04'!P182</f>
        <v>0</v>
      </c>
      <c r="BJ29" s="528"/>
      <c r="BK29" s="528"/>
      <c r="BL29" s="529"/>
      <c r="BM29" s="527">
        <f>'LE 03 OB 05'!P140</f>
        <v>0</v>
      </c>
      <c r="BN29" s="528"/>
      <c r="BO29" s="528"/>
      <c r="BP29" s="529"/>
      <c r="BQ29" s="527">
        <f>'LE 03 OB 06'!P456</f>
        <v>132.94999999999999</v>
      </c>
      <c r="BR29" s="528"/>
      <c r="BS29" s="528"/>
      <c r="BT29" s="529"/>
      <c r="BU29" s="527">
        <f>'LE 04 OB 01'!P375</f>
        <v>4</v>
      </c>
      <c r="BV29" s="528"/>
      <c r="BW29" s="528"/>
      <c r="BX29" s="529"/>
      <c r="BY29" s="527">
        <f>'LE 05 OB 01'!P346</f>
        <v>279</v>
      </c>
      <c r="BZ29" s="528"/>
      <c r="CA29" s="528"/>
      <c r="CB29" s="529"/>
      <c r="CC29" s="527">
        <f>'LE 05 OB 02'!P203</f>
        <v>22.25</v>
      </c>
      <c r="CD29" s="528"/>
      <c r="CE29" s="528"/>
      <c r="CF29" s="529"/>
      <c r="CG29" s="527">
        <f>'LE 05 OB 03'!P130</f>
        <v>7</v>
      </c>
      <c r="CH29" s="528"/>
      <c r="CI29" s="528"/>
      <c r="CJ29" s="529"/>
      <c r="CK29" s="527">
        <f>'LE 05 OB 04'!P58</f>
        <v>0</v>
      </c>
      <c r="CL29" s="528"/>
      <c r="CM29" s="528"/>
      <c r="CN29" s="529"/>
      <c r="CO29" s="527">
        <f>'LE 05 OB 05'!P62</f>
        <v>0</v>
      </c>
      <c r="CP29" s="528"/>
      <c r="CQ29" s="528"/>
      <c r="CR29" s="529"/>
      <c r="CS29" s="527">
        <f>'LE 05 OB 06'!P196</f>
        <v>3</v>
      </c>
      <c r="CT29" s="528"/>
      <c r="CU29" s="528"/>
      <c r="CV29" s="529"/>
      <c r="CW29" s="527">
        <f>'LE 06 OB 01'!P50</f>
        <v>0</v>
      </c>
      <c r="CX29" s="528"/>
      <c r="CY29" s="528"/>
      <c r="CZ29" s="529"/>
      <c r="DA29" s="527">
        <f>'LE 06 OB 02'!P112</f>
        <v>0</v>
      </c>
      <c r="DB29" s="528"/>
      <c r="DC29" s="528"/>
      <c r="DD29" s="529"/>
      <c r="DE29" s="527">
        <f>'LE 06 OB 03'!P136</f>
        <v>0</v>
      </c>
      <c r="DF29" s="528"/>
      <c r="DG29" s="528"/>
      <c r="DH29" s="529"/>
      <c r="DI29" s="527">
        <f>'LE 06 OB 04'!P114</f>
        <v>0</v>
      </c>
      <c r="DJ29" s="528"/>
      <c r="DK29" s="528"/>
      <c r="DL29" s="529"/>
      <c r="DM29" s="527">
        <f>'LE 06 OB 05'!P97</f>
        <v>0</v>
      </c>
      <c r="DN29" s="528"/>
      <c r="DO29" s="528"/>
      <c r="DP29" s="529"/>
      <c r="DQ29" s="112"/>
      <c r="DR29" s="112"/>
      <c r="DS29" s="112"/>
      <c r="DT29" s="112"/>
      <c r="DU29" s="112"/>
      <c r="DV29" s="112"/>
      <c r="DW29" s="112"/>
      <c r="DX29" s="112"/>
      <c r="DY29" s="112"/>
      <c r="DZ29" s="112"/>
      <c r="EA29" s="112"/>
      <c r="EB29" s="112"/>
      <c r="EC29" s="112"/>
      <c r="ED29" s="112"/>
      <c r="EE29" s="112"/>
      <c r="EF29" s="112"/>
      <c r="EG29" s="112"/>
      <c r="EH29" s="112"/>
      <c r="EI29" s="112"/>
      <c r="EJ29" s="112"/>
      <c r="EK29" s="112"/>
    </row>
    <row r="30" spans="2:141" ht="18" customHeight="1" x14ac:dyDescent="0.25">
      <c r="B30" s="530" t="str">
        <f>'PLAN DE CARGOS'!B30:P30</f>
        <v>Auxiliar Administrativo (Contabilidad)</v>
      </c>
      <c r="C30" s="531"/>
      <c r="D30" s="531"/>
      <c r="E30" s="531"/>
      <c r="F30" s="531"/>
      <c r="G30" s="531"/>
      <c r="H30" s="531"/>
      <c r="I30" s="531"/>
      <c r="J30" s="531"/>
      <c r="K30" s="531"/>
      <c r="L30" s="531"/>
      <c r="M30" s="531"/>
      <c r="N30" s="531"/>
      <c r="O30" s="532"/>
      <c r="P30" s="533">
        <f>'PLAN DE CARGOS'!T30</f>
        <v>2112</v>
      </c>
      <c r="Q30" s="534"/>
      <c r="R30" s="534"/>
      <c r="S30" s="534"/>
      <c r="T30" s="534"/>
      <c r="U30" s="534"/>
      <c r="V30" s="535"/>
      <c r="W30" s="533">
        <f t="shared" si="0"/>
        <v>2112</v>
      </c>
      <c r="X30" s="534"/>
      <c r="Y30" s="534"/>
      <c r="Z30" s="534"/>
      <c r="AA30" s="534"/>
      <c r="AB30" s="535"/>
      <c r="AC30" s="536">
        <f t="shared" si="1"/>
        <v>0</v>
      </c>
      <c r="AD30" s="534"/>
      <c r="AE30" s="534"/>
      <c r="AF30" s="535"/>
      <c r="AG30" s="537">
        <f>'LE 01 OB 01'!P291</f>
        <v>0</v>
      </c>
      <c r="AH30" s="538"/>
      <c r="AI30" s="538"/>
      <c r="AJ30" s="539"/>
      <c r="AK30" s="527">
        <f>'LE 02 OB 01'!P219</f>
        <v>0</v>
      </c>
      <c r="AL30" s="528"/>
      <c r="AM30" s="528"/>
      <c r="AN30" s="529"/>
      <c r="AO30" s="527">
        <f>'LE 02 OB 02'!P554</f>
        <v>5</v>
      </c>
      <c r="AP30" s="528"/>
      <c r="AQ30" s="528"/>
      <c r="AR30" s="529"/>
      <c r="AS30" s="527">
        <f>'LE 02 OB 03'!P724</f>
        <v>762.13</v>
      </c>
      <c r="AT30" s="528"/>
      <c r="AU30" s="528"/>
      <c r="AV30" s="529"/>
      <c r="AW30" s="527">
        <f>'LE 03 OB 01'!P131</f>
        <v>16</v>
      </c>
      <c r="AX30" s="528"/>
      <c r="AY30" s="528"/>
      <c r="AZ30" s="529"/>
      <c r="BA30" s="527">
        <f>'LE 03 OB 02'!P260</f>
        <v>0</v>
      </c>
      <c r="BB30" s="528"/>
      <c r="BC30" s="528"/>
      <c r="BD30" s="529"/>
      <c r="BE30" s="527">
        <f>'LE 03 OB 03'!P140</f>
        <v>0</v>
      </c>
      <c r="BF30" s="528"/>
      <c r="BG30" s="528"/>
      <c r="BH30" s="529"/>
      <c r="BI30" s="527">
        <f>'LE 03 OB 04'!P183</f>
        <v>0</v>
      </c>
      <c r="BJ30" s="528"/>
      <c r="BK30" s="528"/>
      <c r="BL30" s="529"/>
      <c r="BM30" s="527">
        <f>'LE 03 OB 05'!P141</f>
        <v>0</v>
      </c>
      <c r="BN30" s="528"/>
      <c r="BO30" s="528"/>
      <c r="BP30" s="529"/>
      <c r="BQ30" s="527">
        <f>'LE 03 OB 06'!P457</f>
        <v>111.12</v>
      </c>
      <c r="BR30" s="528"/>
      <c r="BS30" s="528"/>
      <c r="BT30" s="529"/>
      <c r="BU30" s="527">
        <f>'LE 04 OB 01'!P376</f>
        <v>148</v>
      </c>
      <c r="BV30" s="528"/>
      <c r="BW30" s="528"/>
      <c r="BX30" s="529"/>
      <c r="BY30" s="527">
        <f>'LE 05 OB 01'!P347</f>
        <v>1017</v>
      </c>
      <c r="BZ30" s="528"/>
      <c r="CA30" s="528"/>
      <c r="CB30" s="529"/>
      <c r="CC30" s="527">
        <f>'LE 05 OB 02'!P204</f>
        <v>10.25</v>
      </c>
      <c r="CD30" s="528"/>
      <c r="CE30" s="528"/>
      <c r="CF30" s="529"/>
      <c r="CG30" s="527">
        <f>'LE 05 OB 03'!P131</f>
        <v>37.5</v>
      </c>
      <c r="CH30" s="528"/>
      <c r="CI30" s="528"/>
      <c r="CJ30" s="529"/>
      <c r="CK30" s="527">
        <f>'LE 05 OB 04'!P59</f>
        <v>0</v>
      </c>
      <c r="CL30" s="528"/>
      <c r="CM30" s="528"/>
      <c r="CN30" s="529"/>
      <c r="CO30" s="527">
        <f>'LE 05 OB 05'!P63</f>
        <v>0</v>
      </c>
      <c r="CP30" s="528"/>
      <c r="CQ30" s="528"/>
      <c r="CR30" s="529"/>
      <c r="CS30" s="527">
        <f>'LE 05 OB 06'!P197</f>
        <v>3</v>
      </c>
      <c r="CT30" s="528"/>
      <c r="CU30" s="528"/>
      <c r="CV30" s="529"/>
      <c r="CW30" s="527">
        <f>'LE 06 OB 01'!P51</f>
        <v>0</v>
      </c>
      <c r="CX30" s="528"/>
      <c r="CY30" s="528"/>
      <c r="CZ30" s="529"/>
      <c r="DA30" s="527">
        <f>'LE 06 OB 02'!P113</f>
        <v>0</v>
      </c>
      <c r="DB30" s="528"/>
      <c r="DC30" s="528"/>
      <c r="DD30" s="529"/>
      <c r="DE30" s="527">
        <f>'LE 06 OB 03'!P137</f>
        <v>0</v>
      </c>
      <c r="DF30" s="528"/>
      <c r="DG30" s="528"/>
      <c r="DH30" s="529"/>
      <c r="DI30" s="527">
        <f>'LE 06 OB 04'!P115</f>
        <v>0</v>
      </c>
      <c r="DJ30" s="528"/>
      <c r="DK30" s="528"/>
      <c r="DL30" s="529"/>
      <c r="DM30" s="527">
        <f>'LE 06 OB 05'!P98</f>
        <v>2</v>
      </c>
      <c r="DN30" s="528"/>
      <c r="DO30" s="528"/>
      <c r="DP30" s="529"/>
      <c r="DQ30" s="112"/>
      <c r="DR30" s="112"/>
      <c r="DS30" s="112"/>
      <c r="DT30" s="112"/>
      <c r="DU30" s="112"/>
      <c r="DV30" s="112"/>
      <c r="DW30" s="112"/>
      <c r="DX30" s="112"/>
      <c r="DY30" s="112"/>
      <c r="DZ30" s="112"/>
      <c r="EA30" s="112"/>
      <c r="EB30" s="112"/>
      <c r="EC30" s="112"/>
      <c r="ED30" s="112"/>
      <c r="EE30" s="112"/>
      <c r="EF30" s="112"/>
      <c r="EG30" s="112"/>
      <c r="EH30" s="112"/>
      <c r="EI30" s="112"/>
      <c r="EJ30" s="112"/>
      <c r="EK30" s="112"/>
    </row>
    <row r="31" spans="2:141" ht="18" customHeight="1" x14ac:dyDescent="0.25">
      <c r="B31" s="530" t="str">
        <f>'PLAN DE CARGOS'!B31:P31</f>
        <v>Auxiliar Administrativo (Facturación)</v>
      </c>
      <c r="C31" s="531"/>
      <c r="D31" s="531"/>
      <c r="E31" s="531"/>
      <c r="F31" s="531"/>
      <c r="G31" s="531"/>
      <c r="H31" s="531"/>
      <c r="I31" s="531"/>
      <c r="J31" s="531"/>
      <c r="K31" s="531"/>
      <c r="L31" s="531"/>
      <c r="M31" s="531"/>
      <c r="N31" s="531"/>
      <c r="O31" s="532"/>
      <c r="P31" s="533">
        <f>'PLAN DE CARGOS'!T31</f>
        <v>6336</v>
      </c>
      <c r="Q31" s="534"/>
      <c r="R31" s="534"/>
      <c r="S31" s="534"/>
      <c r="T31" s="534"/>
      <c r="U31" s="534"/>
      <c r="V31" s="535"/>
      <c r="W31" s="533">
        <f t="shared" si="0"/>
        <v>6336</v>
      </c>
      <c r="X31" s="534"/>
      <c r="Y31" s="534"/>
      <c r="Z31" s="534"/>
      <c r="AA31" s="534"/>
      <c r="AB31" s="535"/>
      <c r="AC31" s="536">
        <f t="shared" si="1"/>
        <v>0</v>
      </c>
      <c r="AD31" s="534"/>
      <c r="AE31" s="534"/>
      <c r="AF31" s="535"/>
      <c r="AG31" s="537">
        <f>'LE 01 OB 01'!P292</f>
        <v>0</v>
      </c>
      <c r="AH31" s="538"/>
      <c r="AI31" s="538"/>
      <c r="AJ31" s="539"/>
      <c r="AK31" s="527">
        <f>'LE 02 OB 01'!P220</f>
        <v>0</v>
      </c>
      <c r="AL31" s="528"/>
      <c r="AM31" s="528"/>
      <c r="AN31" s="529"/>
      <c r="AO31" s="527">
        <f>'LE 02 OB 02'!P555</f>
        <v>340.15999999999997</v>
      </c>
      <c r="AP31" s="528"/>
      <c r="AQ31" s="528"/>
      <c r="AR31" s="529"/>
      <c r="AS31" s="527">
        <f>'LE 02 OB 03'!P725</f>
        <v>150.26999999999998</v>
      </c>
      <c r="AT31" s="528"/>
      <c r="AU31" s="528"/>
      <c r="AV31" s="529"/>
      <c r="AW31" s="527">
        <f>'LE 03 OB 01'!P132</f>
        <v>0</v>
      </c>
      <c r="AX31" s="528"/>
      <c r="AY31" s="528"/>
      <c r="AZ31" s="529"/>
      <c r="BA31" s="527">
        <f>'LE 03 OB 02'!P261</f>
        <v>0</v>
      </c>
      <c r="BB31" s="528"/>
      <c r="BC31" s="528"/>
      <c r="BD31" s="529"/>
      <c r="BE31" s="527">
        <f>'LE 03 OB 03'!P141</f>
        <v>0</v>
      </c>
      <c r="BF31" s="528"/>
      <c r="BG31" s="528"/>
      <c r="BH31" s="529"/>
      <c r="BI31" s="527">
        <f>'LE 03 OB 04'!P184</f>
        <v>0</v>
      </c>
      <c r="BJ31" s="528"/>
      <c r="BK31" s="528"/>
      <c r="BL31" s="529"/>
      <c r="BM31" s="527">
        <f>'LE 03 OB 05'!P142</f>
        <v>0</v>
      </c>
      <c r="BN31" s="528"/>
      <c r="BO31" s="528"/>
      <c r="BP31" s="529"/>
      <c r="BQ31" s="527">
        <f>'LE 03 OB 06'!P458</f>
        <v>155.32</v>
      </c>
      <c r="BR31" s="528"/>
      <c r="BS31" s="528"/>
      <c r="BT31" s="529"/>
      <c r="BU31" s="527">
        <f>'LE 04 OB 01'!P377</f>
        <v>85.5</v>
      </c>
      <c r="BV31" s="528"/>
      <c r="BW31" s="528"/>
      <c r="BX31" s="529"/>
      <c r="BY31" s="527">
        <f>'LE 05 OB 01'!P348</f>
        <v>5548</v>
      </c>
      <c r="BZ31" s="528"/>
      <c r="CA31" s="528"/>
      <c r="CB31" s="529"/>
      <c r="CC31" s="527">
        <f>'LE 05 OB 02'!P205</f>
        <v>10.25</v>
      </c>
      <c r="CD31" s="528"/>
      <c r="CE31" s="528"/>
      <c r="CF31" s="529"/>
      <c r="CG31" s="527">
        <f>'LE 05 OB 03'!P132</f>
        <v>37.5</v>
      </c>
      <c r="CH31" s="528"/>
      <c r="CI31" s="528"/>
      <c r="CJ31" s="529"/>
      <c r="CK31" s="527">
        <f>'LE 05 OB 04'!P60</f>
        <v>0</v>
      </c>
      <c r="CL31" s="528"/>
      <c r="CM31" s="528"/>
      <c r="CN31" s="529"/>
      <c r="CO31" s="527">
        <f>'LE 05 OB 05'!P64</f>
        <v>0</v>
      </c>
      <c r="CP31" s="528"/>
      <c r="CQ31" s="528"/>
      <c r="CR31" s="529"/>
      <c r="CS31" s="527">
        <f>'LE 05 OB 06'!P198</f>
        <v>9</v>
      </c>
      <c r="CT31" s="528"/>
      <c r="CU31" s="528"/>
      <c r="CV31" s="529"/>
      <c r="CW31" s="527">
        <f>'LE 06 OB 01'!P52</f>
        <v>0</v>
      </c>
      <c r="CX31" s="528"/>
      <c r="CY31" s="528"/>
      <c r="CZ31" s="529"/>
      <c r="DA31" s="527">
        <f>'LE 06 OB 02'!P114</f>
        <v>0</v>
      </c>
      <c r="DB31" s="528"/>
      <c r="DC31" s="528"/>
      <c r="DD31" s="529"/>
      <c r="DE31" s="527">
        <f>'LE 06 OB 03'!P138</f>
        <v>0</v>
      </c>
      <c r="DF31" s="528"/>
      <c r="DG31" s="528"/>
      <c r="DH31" s="529"/>
      <c r="DI31" s="527">
        <f>'LE 06 OB 04'!P116</f>
        <v>0</v>
      </c>
      <c r="DJ31" s="528"/>
      <c r="DK31" s="528"/>
      <c r="DL31" s="529"/>
      <c r="DM31" s="527">
        <f>'LE 06 OB 05'!P99</f>
        <v>0</v>
      </c>
      <c r="DN31" s="528"/>
      <c r="DO31" s="528"/>
      <c r="DP31" s="529"/>
      <c r="DQ31" s="112"/>
      <c r="DR31" s="112"/>
      <c r="DS31" s="112"/>
      <c r="DT31" s="112"/>
      <c r="DU31" s="112"/>
      <c r="DV31" s="112"/>
      <c r="DW31" s="112"/>
      <c r="DX31" s="112"/>
      <c r="DY31" s="112"/>
      <c r="DZ31" s="112"/>
      <c r="EA31" s="112"/>
      <c r="EB31" s="112"/>
      <c r="EC31" s="112"/>
      <c r="ED31" s="112"/>
      <c r="EE31" s="112"/>
      <c r="EF31" s="112"/>
      <c r="EG31" s="112"/>
      <c r="EH31" s="112"/>
      <c r="EI31" s="112"/>
      <c r="EJ31" s="112"/>
      <c r="EK31" s="112"/>
    </row>
    <row r="32" spans="2:141" ht="18" customHeight="1" x14ac:dyDescent="0.25">
      <c r="B32" s="530" t="str">
        <f>'PLAN DE CARGOS'!B32:P32</f>
        <v>Auxiliar Área Salud (Consultorio Odontológico)</v>
      </c>
      <c r="C32" s="531"/>
      <c r="D32" s="531"/>
      <c r="E32" s="531"/>
      <c r="F32" s="531"/>
      <c r="G32" s="531"/>
      <c r="H32" s="531"/>
      <c r="I32" s="531"/>
      <c r="J32" s="531"/>
      <c r="K32" s="531"/>
      <c r="L32" s="531"/>
      <c r="M32" s="531"/>
      <c r="N32" s="531"/>
      <c r="O32" s="532"/>
      <c r="P32" s="533">
        <f>'PLAN DE CARGOS'!T32</f>
        <v>2112</v>
      </c>
      <c r="Q32" s="534"/>
      <c r="R32" s="534"/>
      <c r="S32" s="534"/>
      <c r="T32" s="534"/>
      <c r="U32" s="534"/>
      <c r="V32" s="535"/>
      <c r="W32" s="533">
        <f t="shared" si="0"/>
        <v>2112</v>
      </c>
      <c r="X32" s="534"/>
      <c r="Y32" s="534"/>
      <c r="Z32" s="534"/>
      <c r="AA32" s="534"/>
      <c r="AB32" s="535"/>
      <c r="AC32" s="536">
        <f t="shared" si="1"/>
        <v>0</v>
      </c>
      <c r="AD32" s="534"/>
      <c r="AE32" s="534"/>
      <c r="AF32" s="535"/>
      <c r="AG32" s="537">
        <f>'LE 01 OB 01'!P293</f>
        <v>0</v>
      </c>
      <c r="AH32" s="538"/>
      <c r="AI32" s="538"/>
      <c r="AJ32" s="539"/>
      <c r="AK32" s="527">
        <f>'LE 02 OB 01'!P221</f>
        <v>0</v>
      </c>
      <c r="AL32" s="528"/>
      <c r="AM32" s="528"/>
      <c r="AN32" s="529"/>
      <c r="AO32" s="527">
        <f>'LE 02 OB 02'!P556</f>
        <v>1625</v>
      </c>
      <c r="AP32" s="528"/>
      <c r="AQ32" s="528"/>
      <c r="AR32" s="529"/>
      <c r="AS32" s="527">
        <f>'LE 02 OB 03'!P726</f>
        <v>466.5</v>
      </c>
      <c r="AT32" s="528"/>
      <c r="AU32" s="528"/>
      <c r="AV32" s="529"/>
      <c r="AW32" s="527">
        <f>'LE 03 OB 01'!P133</f>
        <v>0</v>
      </c>
      <c r="AX32" s="528"/>
      <c r="AY32" s="528"/>
      <c r="AZ32" s="529"/>
      <c r="BA32" s="527">
        <f>'LE 03 OB 02'!P262</f>
        <v>0</v>
      </c>
      <c r="BB32" s="528"/>
      <c r="BC32" s="528"/>
      <c r="BD32" s="529"/>
      <c r="BE32" s="527">
        <f>'LE 03 OB 03'!P142</f>
        <v>0</v>
      </c>
      <c r="BF32" s="528"/>
      <c r="BG32" s="528"/>
      <c r="BH32" s="529"/>
      <c r="BI32" s="527">
        <f>'LE 03 OB 04'!P185</f>
        <v>0</v>
      </c>
      <c r="BJ32" s="528"/>
      <c r="BK32" s="528"/>
      <c r="BL32" s="529"/>
      <c r="BM32" s="527">
        <f>'LE 03 OB 05'!P143</f>
        <v>0</v>
      </c>
      <c r="BN32" s="528"/>
      <c r="BO32" s="528"/>
      <c r="BP32" s="529"/>
      <c r="BQ32" s="527">
        <f>'LE 03 OB 06'!P459</f>
        <v>0</v>
      </c>
      <c r="BR32" s="528"/>
      <c r="BS32" s="528"/>
      <c r="BT32" s="529"/>
      <c r="BU32" s="527">
        <f>'LE 04 OB 01'!P378</f>
        <v>4</v>
      </c>
      <c r="BV32" s="528"/>
      <c r="BW32" s="528"/>
      <c r="BX32" s="529"/>
      <c r="BY32" s="527">
        <f>'LE 05 OB 01'!P349</f>
        <v>0</v>
      </c>
      <c r="BZ32" s="528"/>
      <c r="CA32" s="528"/>
      <c r="CB32" s="529"/>
      <c r="CC32" s="527">
        <f>'LE 05 OB 02'!P206</f>
        <v>12</v>
      </c>
      <c r="CD32" s="528"/>
      <c r="CE32" s="528"/>
      <c r="CF32" s="529"/>
      <c r="CG32" s="527">
        <f>'LE 05 OB 03'!P133</f>
        <v>1.5</v>
      </c>
      <c r="CH32" s="528"/>
      <c r="CI32" s="528"/>
      <c r="CJ32" s="529"/>
      <c r="CK32" s="527">
        <f>'LE 05 OB 04'!P61</f>
        <v>0</v>
      </c>
      <c r="CL32" s="528"/>
      <c r="CM32" s="528"/>
      <c r="CN32" s="529"/>
      <c r="CO32" s="527">
        <f>'LE 05 OB 05'!P65</f>
        <v>0</v>
      </c>
      <c r="CP32" s="528"/>
      <c r="CQ32" s="528"/>
      <c r="CR32" s="529"/>
      <c r="CS32" s="527">
        <f>'LE 05 OB 06'!P199</f>
        <v>3</v>
      </c>
      <c r="CT32" s="528"/>
      <c r="CU32" s="528"/>
      <c r="CV32" s="529"/>
      <c r="CW32" s="527">
        <f>'LE 06 OB 01'!P53</f>
        <v>0</v>
      </c>
      <c r="CX32" s="528"/>
      <c r="CY32" s="528"/>
      <c r="CZ32" s="529"/>
      <c r="DA32" s="527">
        <f>'LE 06 OB 02'!P115</f>
        <v>0</v>
      </c>
      <c r="DB32" s="528"/>
      <c r="DC32" s="528"/>
      <c r="DD32" s="529"/>
      <c r="DE32" s="527">
        <f>'LE 06 OB 03'!P139</f>
        <v>0</v>
      </c>
      <c r="DF32" s="528"/>
      <c r="DG32" s="528"/>
      <c r="DH32" s="529"/>
      <c r="DI32" s="527">
        <f>'LE 06 OB 04'!P117</f>
        <v>0</v>
      </c>
      <c r="DJ32" s="528"/>
      <c r="DK32" s="528"/>
      <c r="DL32" s="529"/>
      <c r="DM32" s="527">
        <f>'LE 06 OB 05'!P100</f>
        <v>0</v>
      </c>
      <c r="DN32" s="528"/>
      <c r="DO32" s="528"/>
      <c r="DP32" s="529"/>
      <c r="DQ32" s="112"/>
      <c r="DR32" s="112"/>
      <c r="DS32" s="112"/>
      <c r="DT32" s="112"/>
      <c r="DU32" s="112"/>
      <c r="DV32" s="112"/>
      <c r="DW32" s="112"/>
      <c r="DX32" s="112"/>
      <c r="DY32" s="112"/>
      <c r="DZ32" s="112"/>
      <c r="EA32" s="112"/>
      <c r="EB32" s="112"/>
      <c r="EC32" s="112"/>
      <c r="ED32" s="112"/>
      <c r="EE32" s="112"/>
      <c r="EF32" s="112"/>
      <c r="EG32" s="112"/>
      <c r="EH32" s="112"/>
      <c r="EI32" s="112"/>
      <c r="EJ32" s="112"/>
      <c r="EK32" s="112"/>
    </row>
    <row r="33" spans="2:141" ht="18" customHeight="1" x14ac:dyDescent="0.25">
      <c r="B33" s="530" t="str">
        <f>'PLAN DE CARGOS'!B33:P33</f>
        <v>Auxiliar Área Salud (Enfermería)</v>
      </c>
      <c r="C33" s="531"/>
      <c r="D33" s="531"/>
      <c r="E33" s="531"/>
      <c r="F33" s="531"/>
      <c r="G33" s="531"/>
      <c r="H33" s="531"/>
      <c r="I33" s="531"/>
      <c r="J33" s="531"/>
      <c r="K33" s="531"/>
      <c r="L33" s="531"/>
      <c r="M33" s="531"/>
      <c r="N33" s="531"/>
      <c r="O33" s="532"/>
      <c r="P33" s="533">
        <f>'PLAN DE CARGOS'!T33</f>
        <v>31680</v>
      </c>
      <c r="Q33" s="534"/>
      <c r="R33" s="534"/>
      <c r="S33" s="534"/>
      <c r="T33" s="534"/>
      <c r="U33" s="534"/>
      <c r="V33" s="535"/>
      <c r="W33" s="533">
        <f t="shared" si="0"/>
        <v>31680</v>
      </c>
      <c r="X33" s="534"/>
      <c r="Y33" s="534"/>
      <c r="Z33" s="534"/>
      <c r="AA33" s="534"/>
      <c r="AB33" s="535"/>
      <c r="AC33" s="536">
        <f t="shared" si="1"/>
        <v>0</v>
      </c>
      <c r="AD33" s="534"/>
      <c r="AE33" s="534"/>
      <c r="AF33" s="535"/>
      <c r="AG33" s="537">
        <f>'LE 01 OB 01'!P294</f>
        <v>0</v>
      </c>
      <c r="AH33" s="538"/>
      <c r="AI33" s="538"/>
      <c r="AJ33" s="539"/>
      <c r="AK33" s="527">
        <f>'LE 02 OB 01'!P222</f>
        <v>0</v>
      </c>
      <c r="AL33" s="528"/>
      <c r="AM33" s="528"/>
      <c r="AN33" s="529"/>
      <c r="AO33" s="527">
        <f>'LE 02 OB 02'!P557</f>
        <v>30591</v>
      </c>
      <c r="AP33" s="528"/>
      <c r="AQ33" s="528"/>
      <c r="AR33" s="529"/>
      <c r="AS33" s="527">
        <f>'LE 02 OB 03'!P727</f>
        <v>368.38</v>
      </c>
      <c r="AT33" s="528"/>
      <c r="AU33" s="528"/>
      <c r="AV33" s="529"/>
      <c r="AW33" s="527">
        <f>'LE 03 OB 01'!P134</f>
        <v>0</v>
      </c>
      <c r="AX33" s="528"/>
      <c r="AY33" s="528"/>
      <c r="AZ33" s="529"/>
      <c r="BA33" s="527">
        <f>'LE 03 OB 02'!P263</f>
        <v>116.5</v>
      </c>
      <c r="BB33" s="528"/>
      <c r="BC33" s="528"/>
      <c r="BD33" s="529"/>
      <c r="BE33" s="527">
        <f>'LE 03 OB 03'!P143</f>
        <v>0</v>
      </c>
      <c r="BF33" s="528"/>
      <c r="BG33" s="528"/>
      <c r="BH33" s="529"/>
      <c r="BI33" s="527">
        <f>'LE 03 OB 04'!P186</f>
        <v>0</v>
      </c>
      <c r="BJ33" s="528"/>
      <c r="BK33" s="528"/>
      <c r="BL33" s="529"/>
      <c r="BM33" s="527">
        <f>'LE 03 OB 05'!P144</f>
        <v>0</v>
      </c>
      <c r="BN33" s="528"/>
      <c r="BO33" s="528"/>
      <c r="BP33" s="529"/>
      <c r="BQ33" s="527">
        <f>'LE 03 OB 06'!P460</f>
        <v>192.12</v>
      </c>
      <c r="BR33" s="528"/>
      <c r="BS33" s="528"/>
      <c r="BT33" s="529"/>
      <c r="BU33" s="527">
        <f>'LE 04 OB 01'!P379</f>
        <v>332.5</v>
      </c>
      <c r="BV33" s="528"/>
      <c r="BW33" s="528"/>
      <c r="BX33" s="529"/>
      <c r="BY33" s="527">
        <f>'LE 05 OB 01'!P350</f>
        <v>0</v>
      </c>
      <c r="BZ33" s="528"/>
      <c r="CA33" s="528"/>
      <c r="CB33" s="529"/>
      <c r="CC33" s="527">
        <f>'LE 05 OB 02'!P207</f>
        <v>12</v>
      </c>
      <c r="CD33" s="528"/>
      <c r="CE33" s="528"/>
      <c r="CF33" s="529"/>
      <c r="CG33" s="527">
        <f>'LE 05 OB 03'!P134</f>
        <v>22.5</v>
      </c>
      <c r="CH33" s="528"/>
      <c r="CI33" s="528"/>
      <c r="CJ33" s="529"/>
      <c r="CK33" s="527">
        <f>'LE 05 OB 04'!P62</f>
        <v>0</v>
      </c>
      <c r="CL33" s="528"/>
      <c r="CM33" s="528"/>
      <c r="CN33" s="529"/>
      <c r="CO33" s="527">
        <f>'LE 05 OB 05'!P66</f>
        <v>0</v>
      </c>
      <c r="CP33" s="528"/>
      <c r="CQ33" s="528"/>
      <c r="CR33" s="529"/>
      <c r="CS33" s="527">
        <f>'LE 05 OB 06'!P200</f>
        <v>45</v>
      </c>
      <c r="CT33" s="528"/>
      <c r="CU33" s="528"/>
      <c r="CV33" s="529"/>
      <c r="CW33" s="527">
        <f>'LE 06 OB 01'!P54</f>
        <v>0</v>
      </c>
      <c r="CX33" s="528"/>
      <c r="CY33" s="528"/>
      <c r="CZ33" s="529"/>
      <c r="DA33" s="527">
        <f>'LE 06 OB 02'!P116</f>
        <v>0</v>
      </c>
      <c r="DB33" s="528"/>
      <c r="DC33" s="528"/>
      <c r="DD33" s="529"/>
      <c r="DE33" s="527">
        <f>'LE 06 OB 03'!P140</f>
        <v>0</v>
      </c>
      <c r="DF33" s="528"/>
      <c r="DG33" s="528"/>
      <c r="DH33" s="529"/>
      <c r="DI33" s="527">
        <f>'LE 06 OB 04'!P118</f>
        <v>0</v>
      </c>
      <c r="DJ33" s="528"/>
      <c r="DK33" s="528"/>
      <c r="DL33" s="529"/>
      <c r="DM33" s="527">
        <f>'LE 06 OB 05'!P101</f>
        <v>0</v>
      </c>
      <c r="DN33" s="528"/>
      <c r="DO33" s="528"/>
      <c r="DP33" s="529"/>
      <c r="DQ33" s="112"/>
      <c r="DR33" s="112"/>
      <c r="DS33" s="112"/>
      <c r="DT33" s="112"/>
      <c r="DU33" s="112"/>
      <c r="DV33" s="112"/>
      <c r="DW33" s="112"/>
      <c r="DX33" s="112"/>
      <c r="DY33" s="112"/>
      <c r="DZ33" s="112"/>
      <c r="EA33" s="112"/>
      <c r="EB33" s="112"/>
      <c r="EC33" s="112"/>
      <c r="ED33" s="112"/>
      <c r="EE33" s="112"/>
      <c r="EF33" s="112"/>
      <c r="EG33" s="112"/>
      <c r="EH33" s="112"/>
      <c r="EI33" s="112"/>
      <c r="EJ33" s="112"/>
      <c r="EK33" s="112"/>
    </row>
    <row r="34" spans="2:141" ht="18" customHeight="1" x14ac:dyDescent="0.25">
      <c r="B34" s="530" t="str">
        <f>'PLAN DE CARGOS'!B34:P34</f>
        <v>Auxiliar Área Salud (Farmacia)</v>
      </c>
      <c r="C34" s="531"/>
      <c r="D34" s="531"/>
      <c r="E34" s="531"/>
      <c r="F34" s="531"/>
      <c r="G34" s="531"/>
      <c r="H34" s="531"/>
      <c r="I34" s="531"/>
      <c r="J34" s="531"/>
      <c r="K34" s="531"/>
      <c r="L34" s="531"/>
      <c r="M34" s="531"/>
      <c r="N34" s="531"/>
      <c r="O34" s="532"/>
      <c r="P34" s="533">
        <f>'PLAN DE CARGOS'!T34</f>
        <v>2112</v>
      </c>
      <c r="Q34" s="534"/>
      <c r="R34" s="534"/>
      <c r="S34" s="534"/>
      <c r="T34" s="534"/>
      <c r="U34" s="534"/>
      <c r="V34" s="535"/>
      <c r="W34" s="533">
        <f t="shared" si="0"/>
        <v>2112</v>
      </c>
      <c r="X34" s="534"/>
      <c r="Y34" s="534"/>
      <c r="Z34" s="534"/>
      <c r="AA34" s="534"/>
      <c r="AB34" s="535"/>
      <c r="AC34" s="536">
        <f t="shared" si="1"/>
        <v>0</v>
      </c>
      <c r="AD34" s="534"/>
      <c r="AE34" s="534"/>
      <c r="AF34" s="535"/>
      <c r="AG34" s="537">
        <f>'LE 01 OB 01'!P295</f>
        <v>0</v>
      </c>
      <c r="AH34" s="538"/>
      <c r="AI34" s="538"/>
      <c r="AJ34" s="539"/>
      <c r="AK34" s="527">
        <f>'LE 02 OB 01'!P223</f>
        <v>0</v>
      </c>
      <c r="AL34" s="528"/>
      <c r="AM34" s="528"/>
      <c r="AN34" s="529"/>
      <c r="AO34" s="527">
        <f>'LE 02 OB 02'!P558</f>
        <v>2067.38</v>
      </c>
      <c r="AP34" s="528"/>
      <c r="AQ34" s="528"/>
      <c r="AR34" s="529"/>
      <c r="AS34" s="527">
        <f>'LE 02 OB 03'!P728</f>
        <v>24.119999999999997</v>
      </c>
      <c r="AT34" s="528"/>
      <c r="AU34" s="528"/>
      <c r="AV34" s="529"/>
      <c r="AW34" s="527">
        <f>'LE 03 OB 01'!P135</f>
        <v>0</v>
      </c>
      <c r="AX34" s="528"/>
      <c r="AY34" s="528"/>
      <c r="AZ34" s="529"/>
      <c r="BA34" s="527">
        <f>'LE 03 OB 02'!P264</f>
        <v>0</v>
      </c>
      <c r="BB34" s="528"/>
      <c r="BC34" s="528"/>
      <c r="BD34" s="529"/>
      <c r="BE34" s="527">
        <f>'LE 03 OB 03'!P144</f>
        <v>0</v>
      </c>
      <c r="BF34" s="528"/>
      <c r="BG34" s="528"/>
      <c r="BH34" s="529"/>
      <c r="BI34" s="527">
        <f>'LE 03 OB 04'!P187</f>
        <v>0</v>
      </c>
      <c r="BJ34" s="528"/>
      <c r="BK34" s="528"/>
      <c r="BL34" s="529"/>
      <c r="BM34" s="527">
        <f>'LE 03 OB 05'!P145</f>
        <v>0</v>
      </c>
      <c r="BN34" s="528"/>
      <c r="BO34" s="528"/>
      <c r="BP34" s="529"/>
      <c r="BQ34" s="527">
        <f>'LE 03 OB 06'!P461</f>
        <v>0</v>
      </c>
      <c r="BR34" s="528"/>
      <c r="BS34" s="528"/>
      <c r="BT34" s="529"/>
      <c r="BU34" s="527">
        <f>'LE 04 OB 01'!P380</f>
        <v>4</v>
      </c>
      <c r="BV34" s="528"/>
      <c r="BW34" s="528"/>
      <c r="BX34" s="529"/>
      <c r="BY34" s="527">
        <f>'LE 05 OB 01'!P351</f>
        <v>0</v>
      </c>
      <c r="BZ34" s="528"/>
      <c r="CA34" s="528"/>
      <c r="CB34" s="529"/>
      <c r="CC34" s="527">
        <f>'LE 05 OB 02'!P208</f>
        <v>12</v>
      </c>
      <c r="CD34" s="528"/>
      <c r="CE34" s="528"/>
      <c r="CF34" s="529"/>
      <c r="CG34" s="527">
        <f>'LE 05 OB 03'!P135</f>
        <v>1.5</v>
      </c>
      <c r="CH34" s="528"/>
      <c r="CI34" s="528"/>
      <c r="CJ34" s="529"/>
      <c r="CK34" s="527">
        <f>'LE 05 OB 04'!P63</f>
        <v>0</v>
      </c>
      <c r="CL34" s="528"/>
      <c r="CM34" s="528"/>
      <c r="CN34" s="529"/>
      <c r="CO34" s="527">
        <f>'LE 05 OB 05'!P67</f>
        <v>0</v>
      </c>
      <c r="CP34" s="528"/>
      <c r="CQ34" s="528"/>
      <c r="CR34" s="529"/>
      <c r="CS34" s="527">
        <f>'LE 05 OB 06'!P201</f>
        <v>3</v>
      </c>
      <c r="CT34" s="528"/>
      <c r="CU34" s="528"/>
      <c r="CV34" s="529"/>
      <c r="CW34" s="527">
        <f>'LE 06 OB 01'!P55</f>
        <v>0</v>
      </c>
      <c r="CX34" s="528"/>
      <c r="CY34" s="528"/>
      <c r="CZ34" s="529"/>
      <c r="DA34" s="527">
        <f>'LE 06 OB 02'!P117</f>
        <v>0</v>
      </c>
      <c r="DB34" s="528"/>
      <c r="DC34" s="528"/>
      <c r="DD34" s="529"/>
      <c r="DE34" s="527">
        <f>'LE 06 OB 03'!P141</f>
        <v>0</v>
      </c>
      <c r="DF34" s="528"/>
      <c r="DG34" s="528"/>
      <c r="DH34" s="529"/>
      <c r="DI34" s="527">
        <f>'LE 06 OB 04'!P119</f>
        <v>0</v>
      </c>
      <c r="DJ34" s="528"/>
      <c r="DK34" s="528"/>
      <c r="DL34" s="529"/>
      <c r="DM34" s="527">
        <f>'LE 06 OB 05'!P102</f>
        <v>0</v>
      </c>
      <c r="DN34" s="528"/>
      <c r="DO34" s="528"/>
      <c r="DP34" s="529"/>
      <c r="DQ34" s="112"/>
      <c r="DR34" s="112"/>
      <c r="DS34" s="112"/>
      <c r="DT34" s="112"/>
      <c r="DU34" s="112"/>
      <c r="DV34" s="112"/>
      <c r="DW34" s="112"/>
      <c r="DX34" s="112"/>
      <c r="DY34" s="112"/>
      <c r="DZ34" s="112"/>
      <c r="EA34" s="112"/>
      <c r="EB34" s="112"/>
      <c r="EC34" s="112"/>
      <c r="ED34" s="112"/>
      <c r="EE34" s="112"/>
      <c r="EF34" s="112"/>
      <c r="EG34" s="112"/>
      <c r="EH34" s="112"/>
      <c r="EI34" s="112"/>
      <c r="EJ34" s="112"/>
      <c r="EK34" s="112"/>
    </row>
    <row r="35" spans="2:141" ht="18" customHeight="1" x14ac:dyDescent="0.25">
      <c r="B35" s="530" t="str">
        <f>'PLAN DE CARGOS'!B35:P35</f>
        <v>Auxiliar Área Salud (Higiene Oral)</v>
      </c>
      <c r="C35" s="531"/>
      <c r="D35" s="531"/>
      <c r="E35" s="531"/>
      <c r="F35" s="531"/>
      <c r="G35" s="531"/>
      <c r="H35" s="531"/>
      <c r="I35" s="531"/>
      <c r="J35" s="531"/>
      <c r="K35" s="531"/>
      <c r="L35" s="531"/>
      <c r="M35" s="531"/>
      <c r="N35" s="531"/>
      <c r="O35" s="532"/>
      <c r="P35" s="533">
        <f>'PLAN DE CARGOS'!T35</f>
        <v>4224</v>
      </c>
      <c r="Q35" s="534"/>
      <c r="R35" s="534"/>
      <c r="S35" s="534"/>
      <c r="T35" s="534"/>
      <c r="U35" s="534"/>
      <c r="V35" s="535"/>
      <c r="W35" s="533">
        <f t="shared" si="0"/>
        <v>4224</v>
      </c>
      <c r="X35" s="534"/>
      <c r="Y35" s="534"/>
      <c r="Z35" s="534"/>
      <c r="AA35" s="534"/>
      <c r="AB35" s="535"/>
      <c r="AC35" s="536">
        <f t="shared" si="1"/>
        <v>0</v>
      </c>
      <c r="AD35" s="534"/>
      <c r="AE35" s="534"/>
      <c r="AF35" s="535"/>
      <c r="AG35" s="537">
        <f>'LE 01 OB 01'!P296</f>
        <v>0</v>
      </c>
      <c r="AH35" s="538"/>
      <c r="AI35" s="538"/>
      <c r="AJ35" s="539"/>
      <c r="AK35" s="527">
        <f>'LE 02 OB 01'!P224</f>
        <v>0</v>
      </c>
      <c r="AL35" s="528"/>
      <c r="AM35" s="528"/>
      <c r="AN35" s="529"/>
      <c r="AO35" s="527">
        <f>'LE 02 OB 02'!P559</f>
        <v>4114</v>
      </c>
      <c r="AP35" s="528"/>
      <c r="AQ35" s="528"/>
      <c r="AR35" s="529"/>
      <c r="AS35" s="527">
        <f>'LE 02 OB 03'!P729</f>
        <v>93</v>
      </c>
      <c r="AT35" s="528"/>
      <c r="AU35" s="528"/>
      <c r="AV35" s="529"/>
      <c r="AW35" s="527">
        <f>'LE 03 OB 01'!P136</f>
        <v>0</v>
      </c>
      <c r="AX35" s="528"/>
      <c r="AY35" s="528"/>
      <c r="AZ35" s="529"/>
      <c r="BA35" s="527">
        <f>'LE 03 OB 02'!P265</f>
        <v>0</v>
      </c>
      <c r="BB35" s="528"/>
      <c r="BC35" s="528"/>
      <c r="BD35" s="529"/>
      <c r="BE35" s="527">
        <f>'LE 03 OB 03'!P145</f>
        <v>0</v>
      </c>
      <c r="BF35" s="528"/>
      <c r="BG35" s="528"/>
      <c r="BH35" s="529"/>
      <c r="BI35" s="527">
        <f>'LE 03 OB 04'!P188</f>
        <v>0</v>
      </c>
      <c r="BJ35" s="528"/>
      <c r="BK35" s="528"/>
      <c r="BL35" s="529"/>
      <c r="BM35" s="527">
        <f>'LE 03 OB 05'!P146</f>
        <v>0</v>
      </c>
      <c r="BN35" s="528"/>
      <c r="BO35" s="528"/>
      <c r="BP35" s="529"/>
      <c r="BQ35" s="527">
        <f>'LE 03 OB 06'!P462</f>
        <v>0</v>
      </c>
      <c r="BR35" s="528"/>
      <c r="BS35" s="528"/>
      <c r="BT35" s="529"/>
      <c r="BU35" s="527">
        <f>'LE 04 OB 01'!P381</f>
        <v>8</v>
      </c>
      <c r="BV35" s="528"/>
      <c r="BW35" s="528"/>
      <c r="BX35" s="529"/>
      <c r="BY35" s="527">
        <f>'LE 05 OB 01'!P352</f>
        <v>0</v>
      </c>
      <c r="BZ35" s="528"/>
      <c r="CA35" s="528"/>
      <c r="CB35" s="529"/>
      <c r="CC35" s="527">
        <f>'LE 05 OB 02'!P209</f>
        <v>0</v>
      </c>
      <c r="CD35" s="528"/>
      <c r="CE35" s="528"/>
      <c r="CF35" s="529"/>
      <c r="CG35" s="527">
        <f>'LE 05 OB 03'!P136</f>
        <v>3</v>
      </c>
      <c r="CH35" s="528"/>
      <c r="CI35" s="528"/>
      <c r="CJ35" s="529"/>
      <c r="CK35" s="527">
        <f>'LE 05 OB 04'!P64</f>
        <v>0</v>
      </c>
      <c r="CL35" s="528"/>
      <c r="CM35" s="528"/>
      <c r="CN35" s="529"/>
      <c r="CO35" s="527">
        <f>'LE 05 OB 05'!P68</f>
        <v>0</v>
      </c>
      <c r="CP35" s="528"/>
      <c r="CQ35" s="528"/>
      <c r="CR35" s="529"/>
      <c r="CS35" s="527">
        <f>'LE 05 OB 06'!P202</f>
        <v>6</v>
      </c>
      <c r="CT35" s="528"/>
      <c r="CU35" s="528"/>
      <c r="CV35" s="529"/>
      <c r="CW35" s="527">
        <f>'LE 06 OB 01'!P56</f>
        <v>0</v>
      </c>
      <c r="CX35" s="528"/>
      <c r="CY35" s="528"/>
      <c r="CZ35" s="529"/>
      <c r="DA35" s="527">
        <f>'LE 06 OB 02'!P118</f>
        <v>0</v>
      </c>
      <c r="DB35" s="528"/>
      <c r="DC35" s="528"/>
      <c r="DD35" s="529"/>
      <c r="DE35" s="527">
        <f>'LE 06 OB 03'!P142</f>
        <v>0</v>
      </c>
      <c r="DF35" s="528"/>
      <c r="DG35" s="528"/>
      <c r="DH35" s="529"/>
      <c r="DI35" s="527">
        <f>'LE 06 OB 04'!P120</f>
        <v>0</v>
      </c>
      <c r="DJ35" s="528"/>
      <c r="DK35" s="528"/>
      <c r="DL35" s="529"/>
      <c r="DM35" s="527">
        <f>'LE 06 OB 05'!P103</f>
        <v>0</v>
      </c>
      <c r="DN35" s="528"/>
      <c r="DO35" s="528"/>
      <c r="DP35" s="529"/>
      <c r="DQ35" s="112"/>
      <c r="DR35" s="112"/>
      <c r="DS35" s="112"/>
      <c r="DT35" s="112"/>
      <c r="DU35" s="112"/>
      <c r="DV35" s="112"/>
      <c r="DW35" s="112"/>
      <c r="DX35" s="112"/>
      <c r="DY35" s="112"/>
      <c r="DZ35" s="112"/>
      <c r="EA35" s="112"/>
      <c r="EB35" s="112"/>
      <c r="EC35" s="112"/>
      <c r="ED35" s="112"/>
      <c r="EE35" s="112"/>
      <c r="EF35" s="112"/>
      <c r="EG35" s="112"/>
      <c r="EH35" s="112"/>
      <c r="EI35" s="112"/>
      <c r="EJ35" s="112"/>
      <c r="EK35" s="112"/>
    </row>
    <row r="36" spans="2:141" ht="18" customHeight="1" x14ac:dyDescent="0.25">
      <c r="B36" s="530" t="str">
        <f>'PLAN DE CARGOS'!B36:P36</f>
        <v>Auxiliar Área Salud (Información en Salud)</v>
      </c>
      <c r="C36" s="531"/>
      <c r="D36" s="531"/>
      <c r="E36" s="531"/>
      <c r="F36" s="531"/>
      <c r="G36" s="531"/>
      <c r="H36" s="531"/>
      <c r="I36" s="531"/>
      <c r="J36" s="531"/>
      <c r="K36" s="531"/>
      <c r="L36" s="531"/>
      <c r="M36" s="531"/>
      <c r="N36" s="531"/>
      <c r="O36" s="532"/>
      <c r="P36" s="533">
        <f>'PLAN DE CARGOS'!T36</f>
        <v>2112</v>
      </c>
      <c r="Q36" s="534"/>
      <c r="R36" s="534"/>
      <c r="S36" s="534"/>
      <c r="T36" s="534"/>
      <c r="U36" s="534"/>
      <c r="V36" s="535"/>
      <c r="W36" s="533">
        <f t="shared" si="0"/>
        <v>2112</v>
      </c>
      <c r="X36" s="534"/>
      <c r="Y36" s="534"/>
      <c r="Z36" s="534"/>
      <c r="AA36" s="534"/>
      <c r="AB36" s="535"/>
      <c r="AC36" s="536">
        <f t="shared" si="1"/>
        <v>0</v>
      </c>
      <c r="AD36" s="534"/>
      <c r="AE36" s="534"/>
      <c r="AF36" s="535"/>
      <c r="AG36" s="537">
        <f>'LE 01 OB 01'!P297</f>
        <v>0</v>
      </c>
      <c r="AH36" s="538"/>
      <c r="AI36" s="538"/>
      <c r="AJ36" s="539"/>
      <c r="AK36" s="527">
        <f>'LE 02 OB 01'!P225</f>
        <v>0</v>
      </c>
      <c r="AL36" s="528"/>
      <c r="AM36" s="528"/>
      <c r="AN36" s="529"/>
      <c r="AO36" s="527">
        <f>'LE 02 OB 02'!P560</f>
        <v>1924.52</v>
      </c>
      <c r="AP36" s="528"/>
      <c r="AQ36" s="528"/>
      <c r="AR36" s="529"/>
      <c r="AS36" s="527">
        <f>'LE 02 OB 03'!P730</f>
        <v>152.72999999999999</v>
      </c>
      <c r="AT36" s="528"/>
      <c r="AU36" s="528"/>
      <c r="AV36" s="529"/>
      <c r="AW36" s="527">
        <f>'LE 03 OB 01'!P137</f>
        <v>0</v>
      </c>
      <c r="AX36" s="528"/>
      <c r="AY36" s="528"/>
      <c r="AZ36" s="529"/>
      <c r="BA36" s="527">
        <f>'LE 03 OB 02'!P266</f>
        <v>0</v>
      </c>
      <c r="BB36" s="528"/>
      <c r="BC36" s="528"/>
      <c r="BD36" s="529"/>
      <c r="BE36" s="527">
        <f>'LE 03 OB 03'!P146</f>
        <v>16</v>
      </c>
      <c r="BF36" s="528"/>
      <c r="BG36" s="528"/>
      <c r="BH36" s="529"/>
      <c r="BI36" s="527">
        <f>'LE 03 OB 04'!P189</f>
        <v>0</v>
      </c>
      <c r="BJ36" s="528"/>
      <c r="BK36" s="528"/>
      <c r="BL36" s="529"/>
      <c r="BM36" s="527">
        <f>'LE 03 OB 05'!P147</f>
        <v>0</v>
      </c>
      <c r="BN36" s="528"/>
      <c r="BO36" s="528"/>
      <c r="BP36" s="529"/>
      <c r="BQ36" s="527">
        <f>'LE 03 OB 06'!P463</f>
        <v>0</v>
      </c>
      <c r="BR36" s="528"/>
      <c r="BS36" s="528"/>
      <c r="BT36" s="529"/>
      <c r="BU36" s="527">
        <f>'LE 04 OB 01'!P382</f>
        <v>4</v>
      </c>
      <c r="BV36" s="528"/>
      <c r="BW36" s="528"/>
      <c r="BX36" s="529"/>
      <c r="BY36" s="527">
        <f>'LE 05 OB 01'!P353</f>
        <v>0</v>
      </c>
      <c r="BZ36" s="528"/>
      <c r="CA36" s="528"/>
      <c r="CB36" s="529"/>
      <c r="CC36" s="527">
        <f>'LE 05 OB 02'!P210</f>
        <v>10.25</v>
      </c>
      <c r="CD36" s="528"/>
      <c r="CE36" s="528"/>
      <c r="CF36" s="529"/>
      <c r="CG36" s="527">
        <f>'LE 05 OB 03'!P137</f>
        <v>1.5</v>
      </c>
      <c r="CH36" s="528"/>
      <c r="CI36" s="528"/>
      <c r="CJ36" s="529"/>
      <c r="CK36" s="527">
        <f>'LE 05 OB 04'!P65</f>
        <v>0</v>
      </c>
      <c r="CL36" s="528"/>
      <c r="CM36" s="528"/>
      <c r="CN36" s="529"/>
      <c r="CO36" s="527">
        <f>'LE 05 OB 05'!P69</f>
        <v>0</v>
      </c>
      <c r="CP36" s="528"/>
      <c r="CQ36" s="528"/>
      <c r="CR36" s="529"/>
      <c r="CS36" s="527">
        <f>'LE 05 OB 06'!P203</f>
        <v>3</v>
      </c>
      <c r="CT36" s="528"/>
      <c r="CU36" s="528"/>
      <c r="CV36" s="529"/>
      <c r="CW36" s="527">
        <f>'LE 06 OB 01'!P57</f>
        <v>0</v>
      </c>
      <c r="CX36" s="528"/>
      <c r="CY36" s="528"/>
      <c r="CZ36" s="529"/>
      <c r="DA36" s="527">
        <f>'LE 06 OB 02'!P119</f>
        <v>0</v>
      </c>
      <c r="DB36" s="528"/>
      <c r="DC36" s="528"/>
      <c r="DD36" s="529"/>
      <c r="DE36" s="527">
        <f>'LE 06 OB 03'!P143</f>
        <v>0</v>
      </c>
      <c r="DF36" s="528"/>
      <c r="DG36" s="528"/>
      <c r="DH36" s="529"/>
      <c r="DI36" s="527">
        <f>'LE 06 OB 04'!P121</f>
        <v>0</v>
      </c>
      <c r="DJ36" s="528"/>
      <c r="DK36" s="528"/>
      <c r="DL36" s="529"/>
      <c r="DM36" s="527">
        <f>'LE 06 OB 05'!P104</f>
        <v>0</v>
      </c>
      <c r="DN36" s="528"/>
      <c r="DO36" s="528"/>
      <c r="DP36" s="529"/>
      <c r="DQ36" s="112"/>
      <c r="DR36" s="112"/>
      <c r="DS36" s="112"/>
      <c r="DT36" s="112"/>
      <c r="DU36" s="112"/>
      <c r="DV36" s="112"/>
      <c r="DW36" s="112"/>
      <c r="DX36" s="112"/>
      <c r="DY36" s="112"/>
      <c r="DZ36" s="112"/>
      <c r="EA36" s="112"/>
      <c r="EB36" s="112"/>
      <c r="EC36" s="112"/>
      <c r="ED36" s="112"/>
      <c r="EE36" s="112"/>
      <c r="EF36" s="112"/>
      <c r="EG36" s="112"/>
      <c r="EH36" s="112"/>
      <c r="EI36" s="112"/>
      <c r="EJ36" s="112"/>
      <c r="EK36" s="112"/>
    </row>
    <row r="37" spans="2:141" ht="18" customHeight="1" x14ac:dyDescent="0.25">
      <c r="B37" s="530" t="str">
        <f>'PLAN DE CARGOS'!B37:P37</f>
        <v>Auxiliar Área Salud (Laboratorio Clínico)</v>
      </c>
      <c r="C37" s="531"/>
      <c r="D37" s="531"/>
      <c r="E37" s="531"/>
      <c r="F37" s="531"/>
      <c r="G37" s="531"/>
      <c r="H37" s="531"/>
      <c r="I37" s="531"/>
      <c r="J37" s="531"/>
      <c r="K37" s="531"/>
      <c r="L37" s="531"/>
      <c r="M37" s="531"/>
      <c r="N37" s="531"/>
      <c r="O37" s="532"/>
      <c r="P37" s="533">
        <f>'PLAN DE CARGOS'!T37</f>
        <v>2112</v>
      </c>
      <c r="Q37" s="534"/>
      <c r="R37" s="534"/>
      <c r="S37" s="534"/>
      <c r="T37" s="534"/>
      <c r="U37" s="534"/>
      <c r="V37" s="535"/>
      <c r="W37" s="533">
        <f t="shared" si="0"/>
        <v>2111.998</v>
      </c>
      <c r="X37" s="534"/>
      <c r="Y37" s="534"/>
      <c r="Z37" s="534"/>
      <c r="AA37" s="534"/>
      <c r="AB37" s="535"/>
      <c r="AC37" s="536">
        <f t="shared" si="1"/>
        <v>-1.9999999999527063E-3</v>
      </c>
      <c r="AD37" s="534"/>
      <c r="AE37" s="534"/>
      <c r="AF37" s="535"/>
      <c r="AG37" s="537">
        <f>'LE 01 OB 01'!P298</f>
        <v>0</v>
      </c>
      <c r="AH37" s="538"/>
      <c r="AI37" s="538"/>
      <c r="AJ37" s="539"/>
      <c r="AK37" s="527">
        <f>'LE 02 OB 01'!P226</f>
        <v>0</v>
      </c>
      <c r="AL37" s="528"/>
      <c r="AM37" s="528"/>
      <c r="AN37" s="529"/>
      <c r="AO37" s="527">
        <f>'LE 02 OB 02'!P561</f>
        <v>1984.2080000000001</v>
      </c>
      <c r="AP37" s="528"/>
      <c r="AQ37" s="528"/>
      <c r="AR37" s="529"/>
      <c r="AS37" s="527">
        <f>'LE 02 OB 03'!P731</f>
        <v>107.29</v>
      </c>
      <c r="AT37" s="528"/>
      <c r="AU37" s="528"/>
      <c r="AV37" s="529"/>
      <c r="AW37" s="527">
        <f>'LE 03 OB 01'!P138</f>
        <v>0</v>
      </c>
      <c r="AX37" s="528"/>
      <c r="AY37" s="528"/>
      <c r="AZ37" s="529"/>
      <c r="BA37" s="527">
        <f>'LE 03 OB 02'!P267</f>
        <v>0</v>
      </c>
      <c r="BB37" s="528"/>
      <c r="BC37" s="528"/>
      <c r="BD37" s="529"/>
      <c r="BE37" s="527">
        <f>'LE 03 OB 03'!P147</f>
        <v>0</v>
      </c>
      <c r="BF37" s="528"/>
      <c r="BG37" s="528"/>
      <c r="BH37" s="529"/>
      <c r="BI37" s="527">
        <f>'LE 03 OB 04'!P190</f>
        <v>0</v>
      </c>
      <c r="BJ37" s="528"/>
      <c r="BK37" s="528"/>
      <c r="BL37" s="529"/>
      <c r="BM37" s="527">
        <f>'LE 03 OB 05'!P148</f>
        <v>0</v>
      </c>
      <c r="BN37" s="528"/>
      <c r="BO37" s="528"/>
      <c r="BP37" s="529"/>
      <c r="BQ37" s="527">
        <f>'LE 03 OB 06'!P464</f>
        <v>0</v>
      </c>
      <c r="BR37" s="528"/>
      <c r="BS37" s="528"/>
      <c r="BT37" s="529"/>
      <c r="BU37" s="527">
        <f>'LE 04 OB 01'!P383</f>
        <v>4</v>
      </c>
      <c r="BV37" s="528"/>
      <c r="BW37" s="528"/>
      <c r="BX37" s="529"/>
      <c r="BY37" s="527">
        <f>'LE 05 OB 01'!P354</f>
        <v>0</v>
      </c>
      <c r="BZ37" s="528"/>
      <c r="CA37" s="528"/>
      <c r="CB37" s="529"/>
      <c r="CC37" s="527">
        <f>'LE 05 OB 02'!P211</f>
        <v>12</v>
      </c>
      <c r="CD37" s="528"/>
      <c r="CE37" s="528"/>
      <c r="CF37" s="529"/>
      <c r="CG37" s="527">
        <f>'LE 05 OB 03'!P138</f>
        <v>1.5</v>
      </c>
      <c r="CH37" s="528"/>
      <c r="CI37" s="528"/>
      <c r="CJ37" s="529"/>
      <c r="CK37" s="527">
        <f>'LE 05 OB 04'!P66</f>
        <v>0</v>
      </c>
      <c r="CL37" s="528"/>
      <c r="CM37" s="528"/>
      <c r="CN37" s="529"/>
      <c r="CO37" s="527">
        <f>'LE 05 OB 05'!P70</f>
        <v>0</v>
      </c>
      <c r="CP37" s="528"/>
      <c r="CQ37" s="528"/>
      <c r="CR37" s="529"/>
      <c r="CS37" s="527">
        <f>'LE 05 OB 06'!P204</f>
        <v>3</v>
      </c>
      <c r="CT37" s="528"/>
      <c r="CU37" s="528"/>
      <c r="CV37" s="529"/>
      <c r="CW37" s="527">
        <f>'LE 06 OB 01'!P58</f>
        <v>0</v>
      </c>
      <c r="CX37" s="528"/>
      <c r="CY37" s="528"/>
      <c r="CZ37" s="529"/>
      <c r="DA37" s="527">
        <f>'LE 06 OB 02'!P120</f>
        <v>0</v>
      </c>
      <c r="DB37" s="528"/>
      <c r="DC37" s="528"/>
      <c r="DD37" s="529"/>
      <c r="DE37" s="527">
        <f>'LE 06 OB 03'!P144</f>
        <v>0</v>
      </c>
      <c r="DF37" s="528"/>
      <c r="DG37" s="528"/>
      <c r="DH37" s="529"/>
      <c r="DI37" s="527">
        <f>'LE 06 OB 04'!P122</f>
        <v>0</v>
      </c>
      <c r="DJ37" s="528"/>
      <c r="DK37" s="528"/>
      <c r="DL37" s="529"/>
      <c r="DM37" s="527">
        <f>'LE 06 OB 05'!P105</f>
        <v>0</v>
      </c>
      <c r="DN37" s="528"/>
      <c r="DO37" s="528"/>
      <c r="DP37" s="529"/>
      <c r="DQ37" s="112"/>
      <c r="DR37" s="112"/>
      <c r="DS37" s="112"/>
      <c r="DT37" s="112"/>
      <c r="DU37" s="112"/>
      <c r="DV37" s="112"/>
      <c r="DW37" s="112"/>
      <c r="DX37" s="112"/>
      <c r="DY37" s="112"/>
      <c r="DZ37" s="112"/>
      <c r="EA37" s="112"/>
      <c r="EB37" s="112"/>
      <c r="EC37" s="112"/>
      <c r="ED37" s="112"/>
      <c r="EE37" s="112"/>
      <c r="EF37" s="112"/>
      <c r="EG37" s="112"/>
      <c r="EH37" s="112"/>
      <c r="EI37" s="112"/>
      <c r="EJ37" s="112"/>
      <c r="EK37" s="112"/>
    </row>
    <row r="38" spans="2:141" ht="18" customHeight="1" x14ac:dyDescent="0.25">
      <c r="B38" s="530" t="str">
        <f>'PLAN DE CARGOS'!B38:P38</f>
        <v>Auxiliar de Servicios Generales</v>
      </c>
      <c r="C38" s="531"/>
      <c r="D38" s="531"/>
      <c r="E38" s="531"/>
      <c r="F38" s="531"/>
      <c r="G38" s="531"/>
      <c r="H38" s="531"/>
      <c r="I38" s="531"/>
      <c r="J38" s="531"/>
      <c r="K38" s="531"/>
      <c r="L38" s="531"/>
      <c r="M38" s="531"/>
      <c r="N38" s="531"/>
      <c r="O38" s="532"/>
      <c r="P38" s="533">
        <f>'PLAN DE CARGOS'!T38</f>
        <v>12672</v>
      </c>
      <c r="Q38" s="534"/>
      <c r="R38" s="534"/>
      <c r="S38" s="534"/>
      <c r="T38" s="534"/>
      <c r="U38" s="534"/>
      <c r="V38" s="535"/>
      <c r="W38" s="533">
        <f t="shared" si="0"/>
        <v>12672</v>
      </c>
      <c r="X38" s="534"/>
      <c r="Y38" s="534"/>
      <c r="Z38" s="534"/>
      <c r="AA38" s="534"/>
      <c r="AB38" s="535"/>
      <c r="AC38" s="536">
        <f t="shared" si="1"/>
        <v>0</v>
      </c>
      <c r="AD38" s="534"/>
      <c r="AE38" s="534"/>
      <c r="AF38" s="535"/>
      <c r="AG38" s="537">
        <f>'LE 01 OB 01'!P299</f>
        <v>0</v>
      </c>
      <c r="AH38" s="538"/>
      <c r="AI38" s="538"/>
      <c r="AJ38" s="539"/>
      <c r="AK38" s="527">
        <f>'LE 02 OB 01'!P227</f>
        <v>0</v>
      </c>
      <c r="AL38" s="528"/>
      <c r="AM38" s="528"/>
      <c r="AN38" s="529"/>
      <c r="AO38" s="527">
        <f>'LE 02 OB 02'!P562</f>
        <v>30</v>
      </c>
      <c r="AP38" s="528"/>
      <c r="AQ38" s="528"/>
      <c r="AR38" s="529"/>
      <c r="AS38" s="527">
        <f>'LE 02 OB 03'!P732</f>
        <v>70</v>
      </c>
      <c r="AT38" s="528"/>
      <c r="AU38" s="528"/>
      <c r="AV38" s="529"/>
      <c r="AW38" s="527">
        <f>'LE 03 OB 01'!P139</f>
        <v>0</v>
      </c>
      <c r="AX38" s="528"/>
      <c r="AY38" s="528"/>
      <c r="AZ38" s="529"/>
      <c r="BA38" s="527">
        <f>'LE 03 OB 02'!P268</f>
        <v>0</v>
      </c>
      <c r="BB38" s="528"/>
      <c r="BC38" s="528"/>
      <c r="BD38" s="529"/>
      <c r="BE38" s="527">
        <f>'LE 03 OB 03'!P148</f>
        <v>0</v>
      </c>
      <c r="BF38" s="528"/>
      <c r="BG38" s="528"/>
      <c r="BH38" s="529"/>
      <c r="BI38" s="527">
        <f>'LE 03 OB 04'!P191</f>
        <v>0</v>
      </c>
      <c r="BJ38" s="528"/>
      <c r="BK38" s="528"/>
      <c r="BL38" s="529"/>
      <c r="BM38" s="527">
        <f>'LE 03 OB 05'!P149</f>
        <v>0</v>
      </c>
      <c r="BN38" s="528"/>
      <c r="BO38" s="528"/>
      <c r="BP38" s="529"/>
      <c r="BQ38" s="527">
        <f>'LE 03 OB 06'!P465</f>
        <v>8</v>
      </c>
      <c r="BR38" s="528"/>
      <c r="BS38" s="528"/>
      <c r="BT38" s="529"/>
      <c r="BU38" s="527">
        <f>'LE 04 OB 01'!P384</f>
        <v>24</v>
      </c>
      <c r="BV38" s="528"/>
      <c r="BW38" s="528"/>
      <c r="BX38" s="529"/>
      <c r="BY38" s="527">
        <f>'LE 05 OB 01'!P355</f>
        <v>0</v>
      </c>
      <c r="BZ38" s="528"/>
      <c r="CA38" s="528"/>
      <c r="CB38" s="529"/>
      <c r="CC38" s="527">
        <f>'LE 05 OB 02'!P212</f>
        <v>22.25</v>
      </c>
      <c r="CD38" s="528"/>
      <c r="CE38" s="528"/>
      <c r="CF38" s="529"/>
      <c r="CG38" s="527">
        <f>'LE 05 OB 03'!P139</f>
        <v>9</v>
      </c>
      <c r="CH38" s="528"/>
      <c r="CI38" s="528"/>
      <c r="CJ38" s="529"/>
      <c r="CK38" s="527">
        <f>'LE 05 OB 04'!P67</f>
        <v>0</v>
      </c>
      <c r="CL38" s="528"/>
      <c r="CM38" s="528"/>
      <c r="CN38" s="529"/>
      <c r="CO38" s="527">
        <f>'LE 05 OB 05'!P71</f>
        <v>0</v>
      </c>
      <c r="CP38" s="528"/>
      <c r="CQ38" s="528"/>
      <c r="CR38" s="529"/>
      <c r="CS38" s="527">
        <f>'LE 05 OB 06'!P205</f>
        <v>144.5</v>
      </c>
      <c r="CT38" s="528"/>
      <c r="CU38" s="528"/>
      <c r="CV38" s="529"/>
      <c r="CW38" s="527">
        <f>'LE 06 OB 01'!P59</f>
        <v>0</v>
      </c>
      <c r="CX38" s="528"/>
      <c r="CY38" s="528"/>
      <c r="CZ38" s="529"/>
      <c r="DA38" s="527">
        <f>'LE 06 OB 02'!P121</f>
        <v>0</v>
      </c>
      <c r="DB38" s="528"/>
      <c r="DC38" s="528"/>
      <c r="DD38" s="529"/>
      <c r="DE38" s="527">
        <f>'LE 06 OB 03'!P145</f>
        <v>12364.25</v>
      </c>
      <c r="DF38" s="528"/>
      <c r="DG38" s="528"/>
      <c r="DH38" s="529"/>
      <c r="DI38" s="527">
        <f>'LE 06 OB 04'!P123</f>
        <v>0</v>
      </c>
      <c r="DJ38" s="528"/>
      <c r="DK38" s="528"/>
      <c r="DL38" s="529"/>
      <c r="DM38" s="527">
        <f>'LE 06 OB 05'!P106</f>
        <v>0</v>
      </c>
      <c r="DN38" s="528"/>
      <c r="DO38" s="528"/>
      <c r="DP38" s="529"/>
      <c r="DQ38" s="112"/>
      <c r="DR38" s="112"/>
      <c r="DS38" s="112"/>
      <c r="DT38" s="112"/>
      <c r="DU38" s="112"/>
      <c r="DV38" s="112"/>
      <c r="DW38" s="112"/>
      <c r="DX38" s="112"/>
      <c r="DY38" s="112"/>
      <c r="DZ38" s="112"/>
      <c r="EA38" s="112"/>
      <c r="EB38" s="112"/>
      <c r="EC38" s="112"/>
      <c r="ED38" s="112"/>
      <c r="EE38" s="112"/>
      <c r="EF38" s="112"/>
      <c r="EG38" s="112"/>
      <c r="EH38" s="112"/>
      <c r="EI38" s="112"/>
      <c r="EJ38" s="112"/>
      <c r="EK38" s="112"/>
    </row>
    <row r="39" spans="2:141" ht="18" customHeight="1" x14ac:dyDescent="0.25">
      <c r="B39" s="530" t="str">
        <f>'PLAN DE CARGOS'!B39:P39</f>
        <v>Celador</v>
      </c>
      <c r="C39" s="531"/>
      <c r="D39" s="531"/>
      <c r="E39" s="531"/>
      <c r="F39" s="531"/>
      <c r="G39" s="531"/>
      <c r="H39" s="531"/>
      <c r="I39" s="531"/>
      <c r="J39" s="531"/>
      <c r="K39" s="531"/>
      <c r="L39" s="531"/>
      <c r="M39" s="531"/>
      <c r="N39" s="531"/>
      <c r="O39" s="532"/>
      <c r="P39" s="533">
        <f>'PLAN DE CARGOS'!T39</f>
        <v>6336</v>
      </c>
      <c r="Q39" s="534"/>
      <c r="R39" s="534"/>
      <c r="S39" s="534"/>
      <c r="T39" s="534"/>
      <c r="U39" s="534"/>
      <c r="V39" s="535"/>
      <c r="W39" s="533">
        <f t="shared" si="0"/>
        <v>6336</v>
      </c>
      <c r="X39" s="534"/>
      <c r="Y39" s="534"/>
      <c r="Z39" s="534"/>
      <c r="AA39" s="534"/>
      <c r="AB39" s="535"/>
      <c r="AC39" s="536">
        <f t="shared" si="1"/>
        <v>0</v>
      </c>
      <c r="AD39" s="534"/>
      <c r="AE39" s="534"/>
      <c r="AF39" s="535"/>
      <c r="AG39" s="537">
        <f>'LE 01 OB 01'!P300</f>
        <v>0</v>
      </c>
      <c r="AH39" s="538"/>
      <c r="AI39" s="538"/>
      <c r="AJ39" s="539"/>
      <c r="AK39" s="527">
        <f>'LE 02 OB 01'!P228</f>
        <v>0</v>
      </c>
      <c r="AL39" s="528"/>
      <c r="AM39" s="528"/>
      <c r="AN39" s="529"/>
      <c r="AO39" s="527">
        <f>'LE 02 OB 02'!P563</f>
        <v>15</v>
      </c>
      <c r="AP39" s="528"/>
      <c r="AQ39" s="528"/>
      <c r="AR39" s="529"/>
      <c r="AS39" s="527">
        <f>'LE 02 OB 03'!P733</f>
        <v>35</v>
      </c>
      <c r="AT39" s="528"/>
      <c r="AU39" s="528"/>
      <c r="AV39" s="529"/>
      <c r="AW39" s="527">
        <f>'LE 03 OB 01'!P140</f>
        <v>0</v>
      </c>
      <c r="AX39" s="528"/>
      <c r="AY39" s="528"/>
      <c r="AZ39" s="529"/>
      <c r="BA39" s="527">
        <f>'LE 03 OB 02'!P269</f>
        <v>0</v>
      </c>
      <c r="BB39" s="528"/>
      <c r="BC39" s="528"/>
      <c r="BD39" s="529"/>
      <c r="BE39" s="527">
        <f>'LE 03 OB 03'!P149</f>
        <v>0</v>
      </c>
      <c r="BF39" s="528"/>
      <c r="BG39" s="528"/>
      <c r="BH39" s="529"/>
      <c r="BI39" s="527">
        <f>'LE 03 OB 04'!P192</f>
        <v>0</v>
      </c>
      <c r="BJ39" s="528"/>
      <c r="BK39" s="528"/>
      <c r="BL39" s="529"/>
      <c r="BM39" s="527">
        <f>'LE 03 OB 05'!P150</f>
        <v>0</v>
      </c>
      <c r="BN39" s="528"/>
      <c r="BO39" s="528"/>
      <c r="BP39" s="529"/>
      <c r="BQ39" s="527">
        <f>'LE 03 OB 06'!P466</f>
        <v>0</v>
      </c>
      <c r="BR39" s="528"/>
      <c r="BS39" s="528"/>
      <c r="BT39" s="529"/>
      <c r="BU39" s="527">
        <f>'LE 04 OB 01'!P385</f>
        <v>12</v>
      </c>
      <c r="BV39" s="528"/>
      <c r="BW39" s="528"/>
      <c r="BX39" s="529"/>
      <c r="BY39" s="527">
        <f>'LE 05 OB 01'!P356</f>
        <v>0</v>
      </c>
      <c r="BZ39" s="528"/>
      <c r="CA39" s="528"/>
      <c r="CB39" s="529"/>
      <c r="CC39" s="527">
        <f>'LE 05 OB 02'!P213</f>
        <v>12</v>
      </c>
      <c r="CD39" s="528"/>
      <c r="CE39" s="528"/>
      <c r="CF39" s="529"/>
      <c r="CG39" s="527">
        <f>'LE 05 OB 03'!P140</f>
        <v>4.5</v>
      </c>
      <c r="CH39" s="528"/>
      <c r="CI39" s="528"/>
      <c r="CJ39" s="529"/>
      <c r="CK39" s="527">
        <f>'LE 05 OB 04'!P68</f>
        <v>0</v>
      </c>
      <c r="CL39" s="528"/>
      <c r="CM39" s="528"/>
      <c r="CN39" s="529"/>
      <c r="CO39" s="527">
        <f>'LE 05 OB 05'!P72</f>
        <v>0</v>
      </c>
      <c r="CP39" s="528"/>
      <c r="CQ39" s="528"/>
      <c r="CR39" s="529"/>
      <c r="CS39" s="527">
        <f>'LE 05 OB 06'!P206</f>
        <v>9</v>
      </c>
      <c r="CT39" s="528"/>
      <c r="CU39" s="528"/>
      <c r="CV39" s="529"/>
      <c r="CW39" s="527">
        <f>'LE 06 OB 01'!P60</f>
        <v>0</v>
      </c>
      <c r="CX39" s="528"/>
      <c r="CY39" s="528"/>
      <c r="CZ39" s="529"/>
      <c r="DA39" s="527">
        <f>'LE 06 OB 02'!P122</f>
        <v>0</v>
      </c>
      <c r="DB39" s="528"/>
      <c r="DC39" s="528"/>
      <c r="DD39" s="529"/>
      <c r="DE39" s="527">
        <f>'LE 06 OB 03'!P146</f>
        <v>6248.5</v>
      </c>
      <c r="DF39" s="528"/>
      <c r="DG39" s="528"/>
      <c r="DH39" s="529"/>
      <c r="DI39" s="527">
        <f>'LE 06 OB 04'!P124</f>
        <v>0</v>
      </c>
      <c r="DJ39" s="528"/>
      <c r="DK39" s="528"/>
      <c r="DL39" s="529"/>
      <c r="DM39" s="527">
        <f>'LE 06 OB 05'!P107</f>
        <v>0</v>
      </c>
      <c r="DN39" s="528"/>
      <c r="DO39" s="528"/>
      <c r="DP39" s="529"/>
      <c r="DQ39" s="112"/>
      <c r="DR39" s="112"/>
      <c r="DS39" s="112"/>
      <c r="DT39" s="112"/>
      <c r="DU39" s="112"/>
      <c r="DV39" s="112"/>
      <c r="DW39" s="112"/>
      <c r="DX39" s="112"/>
      <c r="DY39" s="112"/>
      <c r="DZ39" s="112"/>
      <c r="EA39" s="112"/>
      <c r="EB39" s="112"/>
      <c r="EC39" s="112"/>
      <c r="ED39" s="112"/>
      <c r="EE39" s="112"/>
      <c r="EF39" s="112"/>
      <c r="EG39" s="112"/>
      <c r="EH39" s="112"/>
      <c r="EI39" s="112"/>
      <c r="EJ39" s="112"/>
      <c r="EK39" s="112"/>
    </row>
    <row r="40" spans="2:141" ht="18" customHeight="1" x14ac:dyDescent="0.25">
      <c r="B40" s="530" t="str">
        <f>'PLAN DE CARGOS'!B40:P40</f>
        <v>Conductor</v>
      </c>
      <c r="C40" s="531"/>
      <c r="D40" s="531"/>
      <c r="E40" s="531"/>
      <c r="F40" s="531"/>
      <c r="G40" s="531"/>
      <c r="H40" s="531"/>
      <c r="I40" s="531"/>
      <c r="J40" s="531"/>
      <c r="K40" s="531"/>
      <c r="L40" s="531"/>
      <c r="M40" s="531"/>
      <c r="N40" s="531"/>
      <c r="O40" s="532"/>
      <c r="P40" s="533">
        <f>'PLAN DE CARGOS'!T40</f>
        <v>6336</v>
      </c>
      <c r="Q40" s="534"/>
      <c r="R40" s="534"/>
      <c r="S40" s="534"/>
      <c r="T40" s="534"/>
      <c r="U40" s="534"/>
      <c r="V40" s="535"/>
      <c r="W40" s="533">
        <f t="shared" si="0"/>
        <v>6336</v>
      </c>
      <c r="X40" s="534"/>
      <c r="Y40" s="534"/>
      <c r="Z40" s="534"/>
      <c r="AA40" s="534"/>
      <c r="AB40" s="535"/>
      <c r="AC40" s="536">
        <f t="shared" si="1"/>
        <v>0</v>
      </c>
      <c r="AD40" s="534"/>
      <c r="AE40" s="534"/>
      <c r="AF40" s="535"/>
      <c r="AG40" s="537">
        <f>'LE 01 OB 01'!P301</f>
        <v>0</v>
      </c>
      <c r="AH40" s="538"/>
      <c r="AI40" s="538"/>
      <c r="AJ40" s="539"/>
      <c r="AK40" s="527">
        <f>'LE 02 OB 01'!P229</f>
        <v>0</v>
      </c>
      <c r="AL40" s="528"/>
      <c r="AM40" s="528"/>
      <c r="AN40" s="529"/>
      <c r="AO40" s="527">
        <f>'LE 02 OB 02'!P564</f>
        <v>5967</v>
      </c>
      <c r="AP40" s="528"/>
      <c r="AQ40" s="528"/>
      <c r="AR40" s="529"/>
      <c r="AS40" s="527">
        <f>'LE 02 OB 03'!P734</f>
        <v>37</v>
      </c>
      <c r="AT40" s="528"/>
      <c r="AU40" s="528"/>
      <c r="AV40" s="529"/>
      <c r="AW40" s="527">
        <f>'LE 03 OB 01'!P141</f>
        <v>16</v>
      </c>
      <c r="AX40" s="528"/>
      <c r="AY40" s="528"/>
      <c r="AZ40" s="529"/>
      <c r="BA40" s="527">
        <f>'LE 03 OB 02'!P270</f>
        <v>0</v>
      </c>
      <c r="BB40" s="528"/>
      <c r="BC40" s="528"/>
      <c r="BD40" s="529"/>
      <c r="BE40" s="527">
        <f>'LE 03 OB 03'!P150</f>
        <v>0</v>
      </c>
      <c r="BF40" s="528"/>
      <c r="BG40" s="528"/>
      <c r="BH40" s="529"/>
      <c r="BI40" s="527">
        <f>'LE 03 OB 04'!P193</f>
        <v>0</v>
      </c>
      <c r="BJ40" s="528"/>
      <c r="BK40" s="528"/>
      <c r="BL40" s="529"/>
      <c r="BM40" s="527">
        <f>'LE 03 OB 05'!P151</f>
        <v>0</v>
      </c>
      <c r="BN40" s="528"/>
      <c r="BO40" s="528"/>
      <c r="BP40" s="529"/>
      <c r="BQ40" s="527">
        <f>'LE 03 OB 06'!P467</f>
        <v>0.25</v>
      </c>
      <c r="BR40" s="528"/>
      <c r="BS40" s="528"/>
      <c r="BT40" s="529"/>
      <c r="BU40" s="527">
        <f>'LE 04 OB 01'!P386</f>
        <v>12</v>
      </c>
      <c r="BV40" s="528"/>
      <c r="BW40" s="528"/>
      <c r="BX40" s="529"/>
      <c r="BY40" s="527">
        <f>'LE 05 OB 01'!P357</f>
        <v>0</v>
      </c>
      <c r="BZ40" s="528"/>
      <c r="CA40" s="528"/>
      <c r="CB40" s="529"/>
      <c r="CC40" s="527">
        <f>'LE 05 OB 02'!P214</f>
        <v>22.25</v>
      </c>
      <c r="CD40" s="528"/>
      <c r="CE40" s="528"/>
      <c r="CF40" s="529"/>
      <c r="CG40" s="527">
        <f>'LE 05 OB 03'!P141</f>
        <v>4.5</v>
      </c>
      <c r="CH40" s="528"/>
      <c r="CI40" s="528"/>
      <c r="CJ40" s="529"/>
      <c r="CK40" s="527">
        <f>'LE 05 OB 04'!P69</f>
        <v>0</v>
      </c>
      <c r="CL40" s="528"/>
      <c r="CM40" s="528"/>
      <c r="CN40" s="529"/>
      <c r="CO40" s="527">
        <f>'LE 05 OB 05'!P73</f>
        <v>0</v>
      </c>
      <c r="CP40" s="528"/>
      <c r="CQ40" s="528"/>
      <c r="CR40" s="529"/>
      <c r="CS40" s="527">
        <f>'LE 05 OB 06'!P207</f>
        <v>9</v>
      </c>
      <c r="CT40" s="528"/>
      <c r="CU40" s="528"/>
      <c r="CV40" s="529"/>
      <c r="CW40" s="527">
        <f>'LE 06 OB 01'!P61</f>
        <v>0</v>
      </c>
      <c r="CX40" s="528"/>
      <c r="CY40" s="528"/>
      <c r="CZ40" s="529"/>
      <c r="DA40" s="527">
        <f>'LE 06 OB 02'!P123</f>
        <v>0</v>
      </c>
      <c r="DB40" s="528"/>
      <c r="DC40" s="528"/>
      <c r="DD40" s="529"/>
      <c r="DE40" s="527">
        <f>'LE 06 OB 03'!P147</f>
        <v>266</v>
      </c>
      <c r="DF40" s="528"/>
      <c r="DG40" s="528"/>
      <c r="DH40" s="529"/>
      <c r="DI40" s="527">
        <f>'LE 06 OB 04'!P125</f>
        <v>0</v>
      </c>
      <c r="DJ40" s="528"/>
      <c r="DK40" s="528"/>
      <c r="DL40" s="529"/>
      <c r="DM40" s="527">
        <f>'LE 06 OB 05'!P108</f>
        <v>2</v>
      </c>
      <c r="DN40" s="528"/>
      <c r="DO40" s="528"/>
      <c r="DP40" s="529"/>
      <c r="DQ40" s="112"/>
      <c r="DR40" s="112"/>
      <c r="DS40" s="112"/>
      <c r="DT40" s="112"/>
      <c r="DU40" s="112"/>
      <c r="DV40" s="112"/>
      <c r="DW40" s="112"/>
      <c r="DX40" s="112"/>
      <c r="DY40" s="112"/>
      <c r="DZ40" s="112"/>
      <c r="EA40" s="112"/>
      <c r="EB40" s="112"/>
      <c r="EC40" s="112"/>
      <c r="ED40" s="112"/>
      <c r="EE40" s="112"/>
      <c r="EF40" s="112"/>
      <c r="EG40" s="112"/>
      <c r="EH40" s="112"/>
      <c r="EI40" s="112"/>
      <c r="EJ40" s="112"/>
      <c r="EK40" s="112"/>
    </row>
    <row r="41" spans="2:141" ht="18" customHeight="1" x14ac:dyDescent="0.25">
      <c r="B41" s="530" t="str">
        <f>'PLAN DE CARGOS'!B41:P41</f>
        <v>Enfermera</v>
      </c>
      <c r="C41" s="531"/>
      <c r="D41" s="531"/>
      <c r="E41" s="531"/>
      <c r="F41" s="531"/>
      <c r="G41" s="531"/>
      <c r="H41" s="531"/>
      <c r="I41" s="531"/>
      <c r="J41" s="531"/>
      <c r="K41" s="531"/>
      <c r="L41" s="531"/>
      <c r="M41" s="531"/>
      <c r="N41" s="531"/>
      <c r="O41" s="532"/>
      <c r="P41" s="533">
        <f>'PLAN DE CARGOS'!T41</f>
        <v>4224</v>
      </c>
      <c r="Q41" s="534"/>
      <c r="R41" s="534"/>
      <c r="S41" s="534"/>
      <c r="T41" s="534"/>
      <c r="U41" s="534"/>
      <c r="V41" s="535"/>
      <c r="W41" s="533">
        <f t="shared" si="0"/>
        <v>4223.9949999999999</v>
      </c>
      <c r="X41" s="534"/>
      <c r="Y41" s="534"/>
      <c r="Z41" s="534"/>
      <c r="AA41" s="534"/>
      <c r="AB41" s="535"/>
      <c r="AC41" s="536">
        <f t="shared" si="1"/>
        <v>-5.0000000001091394E-3</v>
      </c>
      <c r="AD41" s="534"/>
      <c r="AE41" s="534"/>
      <c r="AF41" s="535"/>
      <c r="AG41" s="537">
        <f>'LE 01 OB 01'!P302</f>
        <v>71.42</v>
      </c>
      <c r="AH41" s="538"/>
      <c r="AI41" s="538"/>
      <c r="AJ41" s="539"/>
      <c r="AK41" s="527">
        <f>'LE 02 OB 01'!P230</f>
        <v>63.5</v>
      </c>
      <c r="AL41" s="528"/>
      <c r="AM41" s="528"/>
      <c r="AN41" s="529"/>
      <c r="AO41" s="527">
        <f>'LE 02 OB 02'!P565</f>
        <v>2192.1999999999998</v>
      </c>
      <c r="AP41" s="528"/>
      <c r="AQ41" s="528"/>
      <c r="AR41" s="529"/>
      <c r="AS41" s="527">
        <f>'LE 02 OB 03'!P735</f>
        <v>844.88</v>
      </c>
      <c r="AT41" s="528"/>
      <c r="AU41" s="528"/>
      <c r="AV41" s="529"/>
      <c r="AW41" s="527">
        <f>'LE 03 OB 01'!P142</f>
        <v>73</v>
      </c>
      <c r="AX41" s="528"/>
      <c r="AY41" s="528"/>
      <c r="AZ41" s="529"/>
      <c r="BA41" s="527">
        <f>'LE 03 OB 02'!P271</f>
        <v>246.75</v>
      </c>
      <c r="BB41" s="528"/>
      <c r="BC41" s="528"/>
      <c r="BD41" s="529"/>
      <c r="BE41" s="527">
        <f>'LE 03 OB 03'!P151</f>
        <v>65</v>
      </c>
      <c r="BF41" s="528"/>
      <c r="BG41" s="528"/>
      <c r="BH41" s="529"/>
      <c r="BI41" s="527">
        <f>'LE 03 OB 04'!P194</f>
        <v>134.5</v>
      </c>
      <c r="BJ41" s="528"/>
      <c r="BK41" s="528"/>
      <c r="BL41" s="529"/>
      <c r="BM41" s="527">
        <f>'LE 03 OB 05'!P152</f>
        <v>144</v>
      </c>
      <c r="BN41" s="528"/>
      <c r="BO41" s="528"/>
      <c r="BP41" s="529"/>
      <c r="BQ41" s="527">
        <f>'LE 03 OB 06'!P468</f>
        <v>35.245000000000005</v>
      </c>
      <c r="BR41" s="528"/>
      <c r="BS41" s="528"/>
      <c r="BT41" s="529"/>
      <c r="BU41" s="527">
        <f>'LE 04 OB 01'!P387</f>
        <v>274.5</v>
      </c>
      <c r="BV41" s="528"/>
      <c r="BW41" s="528"/>
      <c r="BX41" s="529"/>
      <c r="BY41" s="527">
        <f>'LE 05 OB 01'!P358</f>
        <v>4</v>
      </c>
      <c r="BZ41" s="528"/>
      <c r="CA41" s="528"/>
      <c r="CB41" s="529"/>
      <c r="CC41" s="527">
        <f>'LE 05 OB 02'!P215</f>
        <v>20.5</v>
      </c>
      <c r="CD41" s="528"/>
      <c r="CE41" s="528"/>
      <c r="CF41" s="529"/>
      <c r="CG41" s="527">
        <f>'LE 05 OB 03'!P142</f>
        <v>3</v>
      </c>
      <c r="CH41" s="528"/>
      <c r="CI41" s="528"/>
      <c r="CJ41" s="529"/>
      <c r="CK41" s="527">
        <f>'LE 05 OB 04'!P70</f>
        <v>0</v>
      </c>
      <c r="CL41" s="528"/>
      <c r="CM41" s="528"/>
      <c r="CN41" s="529"/>
      <c r="CO41" s="527">
        <f>'LE 05 OB 05'!P74</f>
        <v>0</v>
      </c>
      <c r="CP41" s="528"/>
      <c r="CQ41" s="528"/>
      <c r="CR41" s="529"/>
      <c r="CS41" s="527">
        <f>'LE 05 OB 06'!P208</f>
        <v>28.5</v>
      </c>
      <c r="CT41" s="528"/>
      <c r="CU41" s="528"/>
      <c r="CV41" s="529"/>
      <c r="CW41" s="527">
        <f>'LE 06 OB 01'!P62</f>
        <v>0</v>
      </c>
      <c r="CX41" s="528"/>
      <c r="CY41" s="528"/>
      <c r="CZ41" s="529"/>
      <c r="DA41" s="527">
        <f>'LE 06 OB 02'!P124</f>
        <v>0</v>
      </c>
      <c r="DB41" s="528"/>
      <c r="DC41" s="528"/>
      <c r="DD41" s="529"/>
      <c r="DE41" s="527">
        <f>'LE 06 OB 03'!P148</f>
        <v>9.5</v>
      </c>
      <c r="DF41" s="528"/>
      <c r="DG41" s="528"/>
      <c r="DH41" s="529"/>
      <c r="DI41" s="527">
        <f>'LE 06 OB 04'!P126</f>
        <v>9.5</v>
      </c>
      <c r="DJ41" s="528"/>
      <c r="DK41" s="528"/>
      <c r="DL41" s="529"/>
      <c r="DM41" s="527">
        <f>'LE 06 OB 05'!P109</f>
        <v>4</v>
      </c>
      <c r="DN41" s="528"/>
      <c r="DO41" s="528"/>
      <c r="DP41" s="529"/>
      <c r="DQ41" s="112"/>
      <c r="DR41" s="112"/>
      <c r="DS41" s="112"/>
      <c r="DT41" s="112"/>
      <c r="DU41" s="112"/>
      <c r="DV41" s="112"/>
      <c r="DW41" s="112"/>
      <c r="DX41" s="112"/>
      <c r="DY41" s="112"/>
      <c r="DZ41" s="112"/>
      <c r="EA41" s="112"/>
      <c r="EB41" s="112"/>
      <c r="EC41" s="112"/>
      <c r="ED41" s="112"/>
      <c r="EE41" s="112"/>
      <c r="EF41" s="112"/>
      <c r="EG41" s="112"/>
      <c r="EH41" s="112"/>
      <c r="EI41" s="112"/>
      <c r="EJ41" s="112"/>
      <c r="EK41" s="112"/>
    </row>
    <row r="42" spans="2:141" ht="18" customHeight="1" x14ac:dyDescent="0.25">
      <c r="B42" s="530" t="str">
        <f>'PLAN DE CARGOS'!B42:P42</f>
        <v>Gerente Empresa Social del Estado</v>
      </c>
      <c r="C42" s="531"/>
      <c r="D42" s="531"/>
      <c r="E42" s="531"/>
      <c r="F42" s="531"/>
      <c r="G42" s="531"/>
      <c r="H42" s="531"/>
      <c r="I42" s="531"/>
      <c r="J42" s="531"/>
      <c r="K42" s="531"/>
      <c r="L42" s="531"/>
      <c r="M42" s="531"/>
      <c r="N42" s="531"/>
      <c r="O42" s="532"/>
      <c r="P42" s="533">
        <f>'PLAN DE CARGOS'!T42</f>
        <v>2112</v>
      </c>
      <c r="Q42" s="534"/>
      <c r="R42" s="534"/>
      <c r="S42" s="534"/>
      <c r="T42" s="534"/>
      <c r="U42" s="534"/>
      <c r="V42" s="535"/>
      <c r="W42" s="533">
        <f t="shared" si="0"/>
        <v>2112</v>
      </c>
      <c r="X42" s="534"/>
      <c r="Y42" s="534"/>
      <c r="Z42" s="534"/>
      <c r="AA42" s="534"/>
      <c r="AB42" s="535"/>
      <c r="AC42" s="536">
        <f t="shared" si="1"/>
        <v>0</v>
      </c>
      <c r="AD42" s="534"/>
      <c r="AE42" s="534"/>
      <c r="AF42" s="535"/>
      <c r="AG42" s="537">
        <f>'LE 01 OB 01'!P303</f>
        <v>139.62</v>
      </c>
      <c r="AH42" s="538"/>
      <c r="AI42" s="538"/>
      <c r="AJ42" s="539"/>
      <c r="AK42" s="527">
        <f>'LE 02 OB 01'!P231</f>
        <v>132.23999999999998</v>
      </c>
      <c r="AL42" s="528"/>
      <c r="AM42" s="528"/>
      <c r="AN42" s="529"/>
      <c r="AO42" s="527">
        <f>'LE 02 OB 02'!P566</f>
        <v>5</v>
      </c>
      <c r="AP42" s="528"/>
      <c r="AQ42" s="528"/>
      <c r="AR42" s="529"/>
      <c r="AS42" s="527">
        <f>'LE 02 OB 03'!P736</f>
        <v>716.67</v>
      </c>
      <c r="AT42" s="528"/>
      <c r="AU42" s="528"/>
      <c r="AV42" s="529"/>
      <c r="AW42" s="527">
        <f>'LE 03 OB 01'!P143</f>
        <v>44.5</v>
      </c>
      <c r="AX42" s="528"/>
      <c r="AY42" s="528"/>
      <c r="AZ42" s="529"/>
      <c r="BA42" s="527">
        <f>'LE 03 OB 02'!P272</f>
        <v>115.5</v>
      </c>
      <c r="BB42" s="528"/>
      <c r="BC42" s="528"/>
      <c r="BD42" s="529"/>
      <c r="BE42" s="527">
        <f>'LE 03 OB 03'!P152</f>
        <v>13</v>
      </c>
      <c r="BF42" s="528"/>
      <c r="BG42" s="528"/>
      <c r="BH42" s="529"/>
      <c r="BI42" s="527">
        <f>'LE 03 OB 04'!P195</f>
        <v>67.25</v>
      </c>
      <c r="BJ42" s="528"/>
      <c r="BK42" s="528"/>
      <c r="BL42" s="529"/>
      <c r="BM42" s="527">
        <f>'LE 03 OB 05'!P153</f>
        <v>28</v>
      </c>
      <c r="BN42" s="528"/>
      <c r="BO42" s="528"/>
      <c r="BP42" s="529"/>
      <c r="BQ42" s="527">
        <f>'LE 03 OB 06'!P469</f>
        <v>366.22</v>
      </c>
      <c r="BR42" s="528"/>
      <c r="BS42" s="528"/>
      <c r="BT42" s="529"/>
      <c r="BU42" s="527">
        <f>'LE 04 OB 01'!P388</f>
        <v>21</v>
      </c>
      <c r="BV42" s="528"/>
      <c r="BW42" s="528"/>
      <c r="BX42" s="529"/>
      <c r="BY42" s="527">
        <f>'LE 05 OB 01'!P359</f>
        <v>137.25</v>
      </c>
      <c r="BZ42" s="528"/>
      <c r="CA42" s="528"/>
      <c r="CB42" s="529"/>
      <c r="CC42" s="527">
        <f>'LE 05 OB 02'!P216</f>
        <v>11.25</v>
      </c>
      <c r="CD42" s="528"/>
      <c r="CE42" s="528"/>
      <c r="CF42" s="529"/>
      <c r="CG42" s="527">
        <f>'LE 05 OB 03'!P143</f>
        <v>205.5</v>
      </c>
      <c r="CH42" s="528"/>
      <c r="CI42" s="528"/>
      <c r="CJ42" s="529"/>
      <c r="CK42" s="527">
        <f>'LE 05 OB 04'!P71</f>
        <v>8</v>
      </c>
      <c r="CL42" s="528"/>
      <c r="CM42" s="528"/>
      <c r="CN42" s="529"/>
      <c r="CO42" s="527">
        <f>'LE 05 OB 05'!P75</f>
        <v>0</v>
      </c>
      <c r="CP42" s="528"/>
      <c r="CQ42" s="528"/>
      <c r="CR42" s="529"/>
      <c r="CS42" s="527">
        <f>'LE 05 OB 06'!P209</f>
        <v>25.5</v>
      </c>
      <c r="CT42" s="528"/>
      <c r="CU42" s="528"/>
      <c r="CV42" s="529"/>
      <c r="CW42" s="527">
        <f>'LE 06 OB 01'!P63</f>
        <v>0</v>
      </c>
      <c r="CX42" s="528"/>
      <c r="CY42" s="528"/>
      <c r="CZ42" s="529"/>
      <c r="DA42" s="527">
        <f>'LE 06 OB 02'!P125</f>
        <v>20</v>
      </c>
      <c r="DB42" s="528"/>
      <c r="DC42" s="528"/>
      <c r="DD42" s="529"/>
      <c r="DE42" s="527">
        <f>'LE 06 OB 03'!P149</f>
        <v>12.75</v>
      </c>
      <c r="DF42" s="528"/>
      <c r="DG42" s="528"/>
      <c r="DH42" s="529"/>
      <c r="DI42" s="527">
        <f>'LE 06 OB 04'!P127</f>
        <v>12.75</v>
      </c>
      <c r="DJ42" s="528"/>
      <c r="DK42" s="528"/>
      <c r="DL42" s="529"/>
      <c r="DM42" s="527">
        <f>'LE 06 OB 05'!P110</f>
        <v>30</v>
      </c>
      <c r="DN42" s="528"/>
      <c r="DO42" s="528"/>
      <c r="DP42" s="529"/>
      <c r="DQ42" s="112"/>
      <c r="DR42" s="112"/>
      <c r="DS42" s="112"/>
      <c r="DT42" s="112"/>
      <c r="DU42" s="112"/>
      <c r="DV42" s="112"/>
      <c r="DW42" s="112"/>
      <c r="DX42" s="112"/>
      <c r="DY42" s="112"/>
      <c r="DZ42" s="112"/>
      <c r="EA42" s="112"/>
      <c r="EB42" s="112"/>
      <c r="EC42" s="112"/>
      <c r="ED42" s="112"/>
      <c r="EE42" s="112"/>
      <c r="EF42" s="112"/>
      <c r="EG42" s="112"/>
      <c r="EH42" s="112"/>
      <c r="EI42" s="112"/>
      <c r="EJ42" s="112"/>
      <c r="EK42" s="112"/>
    </row>
    <row r="43" spans="2:141" ht="18" customHeight="1" x14ac:dyDescent="0.25">
      <c r="B43" s="530" t="str">
        <f>'PLAN DE CARGOS'!B43:P43</f>
        <v>Médico General</v>
      </c>
      <c r="C43" s="531"/>
      <c r="D43" s="531"/>
      <c r="E43" s="531"/>
      <c r="F43" s="531"/>
      <c r="G43" s="531"/>
      <c r="H43" s="531"/>
      <c r="I43" s="531"/>
      <c r="J43" s="531"/>
      <c r="K43" s="531"/>
      <c r="L43" s="531"/>
      <c r="M43" s="531"/>
      <c r="N43" s="531"/>
      <c r="O43" s="532"/>
      <c r="P43" s="533">
        <f>'PLAN DE CARGOS'!T43</f>
        <v>19008</v>
      </c>
      <c r="Q43" s="534"/>
      <c r="R43" s="534"/>
      <c r="S43" s="534"/>
      <c r="T43" s="534"/>
      <c r="U43" s="534"/>
      <c r="V43" s="535"/>
      <c r="W43" s="533">
        <f t="shared" si="0"/>
        <v>19007.993999999999</v>
      </c>
      <c r="X43" s="534"/>
      <c r="Y43" s="534"/>
      <c r="Z43" s="534"/>
      <c r="AA43" s="534"/>
      <c r="AB43" s="535"/>
      <c r="AC43" s="536">
        <f t="shared" si="1"/>
        <v>-6.0000000012223609E-3</v>
      </c>
      <c r="AD43" s="534"/>
      <c r="AE43" s="534"/>
      <c r="AF43" s="535"/>
      <c r="AG43" s="537">
        <f>'LE 01 OB 01'!P304</f>
        <v>69.87</v>
      </c>
      <c r="AH43" s="538"/>
      <c r="AI43" s="538"/>
      <c r="AJ43" s="539"/>
      <c r="AK43" s="527">
        <f>'LE 02 OB 01'!P232</f>
        <v>0</v>
      </c>
      <c r="AL43" s="528"/>
      <c r="AM43" s="528"/>
      <c r="AN43" s="529"/>
      <c r="AO43" s="527">
        <f>'LE 02 OB 02'!P567</f>
        <v>17896.464</v>
      </c>
      <c r="AP43" s="528"/>
      <c r="AQ43" s="528"/>
      <c r="AR43" s="529"/>
      <c r="AS43" s="527">
        <f>'LE 02 OB 03'!P737</f>
        <v>193.91</v>
      </c>
      <c r="AT43" s="528"/>
      <c r="AU43" s="528"/>
      <c r="AV43" s="529"/>
      <c r="AW43" s="527">
        <f>'LE 03 OB 01'!P144</f>
        <v>36.5</v>
      </c>
      <c r="AX43" s="528"/>
      <c r="AY43" s="528"/>
      <c r="AZ43" s="529"/>
      <c r="BA43" s="527">
        <f>'LE 03 OB 02'!P273</f>
        <v>191.75</v>
      </c>
      <c r="BB43" s="528"/>
      <c r="BC43" s="528"/>
      <c r="BD43" s="529"/>
      <c r="BE43" s="527">
        <f>'LE 03 OB 03'!P153</f>
        <v>8.5</v>
      </c>
      <c r="BF43" s="528"/>
      <c r="BG43" s="528"/>
      <c r="BH43" s="529"/>
      <c r="BI43" s="527">
        <f>'LE 03 OB 04'!P196</f>
        <v>67.25</v>
      </c>
      <c r="BJ43" s="528"/>
      <c r="BK43" s="528"/>
      <c r="BL43" s="529"/>
      <c r="BM43" s="527">
        <f>'LE 03 OB 05'!P154</f>
        <v>424</v>
      </c>
      <c r="BN43" s="528"/>
      <c r="BO43" s="528"/>
      <c r="BP43" s="529"/>
      <c r="BQ43" s="527">
        <f>'LE 03 OB 06'!P470</f>
        <v>8.25</v>
      </c>
      <c r="BR43" s="528"/>
      <c r="BS43" s="528"/>
      <c r="BT43" s="529"/>
      <c r="BU43" s="527">
        <f>'LE 04 OB 01'!P389</f>
        <v>36</v>
      </c>
      <c r="BV43" s="528"/>
      <c r="BW43" s="528"/>
      <c r="BX43" s="529"/>
      <c r="BY43" s="527">
        <f>'LE 05 OB 01'!P360</f>
        <v>1</v>
      </c>
      <c r="BZ43" s="528"/>
      <c r="CA43" s="528"/>
      <c r="CB43" s="529"/>
      <c r="CC43" s="527">
        <f>'LE 05 OB 02'!P217</f>
        <v>0</v>
      </c>
      <c r="CD43" s="528"/>
      <c r="CE43" s="528"/>
      <c r="CF43" s="529"/>
      <c r="CG43" s="527">
        <f>'LE 05 OB 03'!P144</f>
        <v>13.5</v>
      </c>
      <c r="CH43" s="528"/>
      <c r="CI43" s="528"/>
      <c r="CJ43" s="529"/>
      <c r="CK43" s="527">
        <f>'LE 05 OB 04'!P72</f>
        <v>0</v>
      </c>
      <c r="CL43" s="528"/>
      <c r="CM43" s="528"/>
      <c r="CN43" s="529"/>
      <c r="CO43" s="527">
        <f>'LE 05 OB 05'!P76</f>
        <v>0</v>
      </c>
      <c r="CP43" s="528"/>
      <c r="CQ43" s="528"/>
      <c r="CR43" s="529"/>
      <c r="CS43" s="527">
        <f>'LE 05 OB 06'!P210</f>
        <v>49.5</v>
      </c>
      <c r="CT43" s="528"/>
      <c r="CU43" s="528"/>
      <c r="CV43" s="529"/>
      <c r="CW43" s="527">
        <f>'LE 06 OB 01'!P64</f>
        <v>0</v>
      </c>
      <c r="CX43" s="528"/>
      <c r="CY43" s="528"/>
      <c r="CZ43" s="529"/>
      <c r="DA43" s="527">
        <f>'LE 06 OB 02'!P126</f>
        <v>0</v>
      </c>
      <c r="DB43" s="528"/>
      <c r="DC43" s="528"/>
      <c r="DD43" s="529"/>
      <c r="DE43" s="527">
        <f>'LE 06 OB 03'!P150</f>
        <v>4.75</v>
      </c>
      <c r="DF43" s="528"/>
      <c r="DG43" s="528"/>
      <c r="DH43" s="529"/>
      <c r="DI43" s="527">
        <f>'LE 06 OB 04'!P128</f>
        <v>4.75</v>
      </c>
      <c r="DJ43" s="528"/>
      <c r="DK43" s="528"/>
      <c r="DL43" s="529"/>
      <c r="DM43" s="527">
        <f>'LE 06 OB 05'!P111</f>
        <v>2</v>
      </c>
      <c r="DN43" s="528"/>
      <c r="DO43" s="528"/>
      <c r="DP43" s="529"/>
      <c r="DQ43" s="112"/>
      <c r="DR43" s="112"/>
      <c r="DS43" s="112"/>
      <c r="DT43" s="112"/>
      <c r="DU43" s="112"/>
      <c r="DV43" s="112"/>
      <c r="DW43" s="112"/>
      <c r="DX43" s="112"/>
      <c r="DY43" s="112"/>
      <c r="DZ43" s="112"/>
      <c r="EA43" s="112"/>
      <c r="EB43" s="112"/>
      <c r="EC43" s="112"/>
      <c r="ED43" s="112"/>
      <c r="EE43" s="112"/>
      <c r="EF43" s="112"/>
      <c r="EG43" s="112"/>
      <c r="EH43" s="112"/>
      <c r="EI43" s="112"/>
      <c r="EJ43" s="112"/>
      <c r="EK43" s="112"/>
    </row>
    <row r="44" spans="2:141" ht="18" customHeight="1" x14ac:dyDescent="0.25">
      <c r="B44" s="530" t="str">
        <f>'PLAN DE CARGOS'!B44:P44</f>
        <v>Odontóloga</v>
      </c>
      <c r="C44" s="531"/>
      <c r="D44" s="531"/>
      <c r="E44" s="531"/>
      <c r="F44" s="531"/>
      <c r="G44" s="531"/>
      <c r="H44" s="531"/>
      <c r="I44" s="531"/>
      <c r="J44" s="531"/>
      <c r="K44" s="531"/>
      <c r="L44" s="531"/>
      <c r="M44" s="531"/>
      <c r="N44" s="531"/>
      <c r="O44" s="532"/>
      <c r="P44" s="533">
        <f>'PLAN DE CARGOS'!T44</f>
        <v>2112</v>
      </c>
      <c r="Q44" s="534"/>
      <c r="R44" s="534"/>
      <c r="S44" s="534"/>
      <c r="T44" s="534"/>
      <c r="U44" s="534"/>
      <c r="V44" s="535"/>
      <c r="W44" s="533">
        <f t="shared" si="0"/>
        <v>2111.9949999999999</v>
      </c>
      <c r="X44" s="534"/>
      <c r="Y44" s="534"/>
      <c r="Z44" s="534"/>
      <c r="AA44" s="534"/>
      <c r="AB44" s="535"/>
      <c r="AC44" s="536">
        <f t="shared" si="1"/>
        <v>-5.0000000001091394E-3</v>
      </c>
      <c r="AD44" s="534"/>
      <c r="AE44" s="534"/>
      <c r="AF44" s="535"/>
      <c r="AG44" s="537">
        <f>'LE 01 OB 01'!P305</f>
        <v>37.870000000000005</v>
      </c>
      <c r="AH44" s="538"/>
      <c r="AI44" s="538"/>
      <c r="AJ44" s="539"/>
      <c r="AK44" s="527">
        <f>'LE 02 OB 01'!P233</f>
        <v>0</v>
      </c>
      <c r="AL44" s="528"/>
      <c r="AM44" s="528"/>
      <c r="AN44" s="529"/>
      <c r="AO44" s="527">
        <f>'LE 02 OB 02'!P568</f>
        <v>1107.2</v>
      </c>
      <c r="AP44" s="528"/>
      <c r="AQ44" s="528"/>
      <c r="AR44" s="529"/>
      <c r="AS44" s="527">
        <f>'LE 02 OB 03'!P738</f>
        <v>468.55</v>
      </c>
      <c r="AT44" s="528"/>
      <c r="AU44" s="528"/>
      <c r="AV44" s="529"/>
      <c r="AW44" s="527">
        <f>'LE 03 OB 01'!P145</f>
        <v>36.5</v>
      </c>
      <c r="AX44" s="528"/>
      <c r="AY44" s="528"/>
      <c r="AZ44" s="529"/>
      <c r="BA44" s="527">
        <f>'LE 03 OB 02'!P274</f>
        <v>115.5</v>
      </c>
      <c r="BB44" s="528"/>
      <c r="BC44" s="528"/>
      <c r="BD44" s="529"/>
      <c r="BE44" s="527">
        <f>'LE 03 OB 03'!P154</f>
        <v>32.5</v>
      </c>
      <c r="BF44" s="528"/>
      <c r="BG44" s="528"/>
      <c r="BH44" s="529"/>
      <c r="BI44" s="527">
        <f>'LE 03 OB 04'!P197</f>
        <v>67.25</v>
      </c>
      <c r="BJ44" s="528"/>
      <c r="BK44" s="528"/>
      <c r="BL44" s="529"/>
      <c r="BM44" s="527">
        <f>'LE 03 OB 05'!P155</f>
        <v>72</v>
      </c>
      <c r="BN44" s="528"/>
      <c r="BO44" s="528"/>
      <c r="BP44" s="529"/>
      <c r="BQ44" s="527">
        <f>'LE 03 OB 06'!P471</f>
        <v>10.875</v>
      </c>
      <c r="BR44" s="528"/>
      <c r="BS44" s="528"/>
      <c r="BT44" s="529"/>
      <c r="BU44" s="527">
        <f>'LE 04 OB 01'!P390</f>
        <v>113</v>
      </c>
      <c r="BV44" s="528"/>
      <c r="BW44" s="528"/>
      <c r="BX44" s="529"/>
      <c r="BY44" s="527">
        <f>'LE 05 OB 01'!P361</f>
        <v>2</v>
      </c>
      <c r="BZ44" s="528"/>
      <c r="CA44" s="528"/>
      <c r="CB44" s="529"/>
      <c r="CC44" s="527">
        <f>'LE 05 OB 02'!P218</f>
        <v>10.25</v>
      </c>
      <c r="CD44" s="528"/>
      <c r="CE44" s="528"/>
      <c r="CF44" s="529"/>
      <c r="CG44" s="527">
        <f>'LE 05 OB 03'!P145</f>
        <v>1.5</v>
      </c>
      <c r="CH44" s="528"/>
      <c r="CI44" s="528"/>
      <c r="CJ44" s="529"/>
      <c r="CK44" s="527">
        <f>'LE 05 OB 04'!P73</f>
        <v>0</v>
      </c>
      <c r="CL44" s="528"/>
      <c r="CM44" s="528"/>
      <c r="CN44" s="529"/>
      <c r="CO44" s="527">
        <f>'LE 05 OB 05'!P77</f>
        <v>0</v>
      </c>
      <c r="CP44" s="528"/>
      <c r="CQ44" s="528"/>
      <c r="CR44" s="529"/>
      <c r="CS44" s="527">
        <f>'LE 05 OB 06'!P211</f>
        <v>25.5</v>
      </c>
      <c r="CT44" s="528"/>
      <c r="CU44" s="528"/>
      <c r="CV44" s="529"/>
      <c r="CW44" s="527">
        <f>'LE 06 OB 01'!P65</f>
        <v>0</v>
      </c>
      <c r="CX44" s="528"/>
      <c r="CY44" s="528"/>
      <c r="CZ44" s="529"/>
      <c r="DA44" s="527">
        <f>'LE 06 OB 02'!P127</f>
        <v>0</v>
      </c>
      <c r="DB44" s="528"/>
      <c r="DC44" s="528"/>
      <c r="DD44" s="529"/>
      <c r="DE44" s="527">
        <f>'LE 06 OB 03'!P151</f>
        <v>4.75</v>
      </c>
      <c r="DF44" s="528"/>
      <c r="DG44" s="528"/>
      <c r="DH44" s="529"/>
      <c r="DI44" s="527">
        <f>'LE 06 OB 04'!P129</f>
        <v>4.75</v>
      </c>
      <c r="DJ44" s="528"/>
      <c r="DK44" s="528"/>
      <c r="DL44" s="529"/>
      <c r="DM44" s="527">
        <f>'LE 06 OB 05'!P112</f>
        <v>2</v>
      </c>
      <c r="DN44" s="528"/>
      <c r="DO44" s="528"/>
      <c r="DP44" s="529"/>
      <c r="DQ44" s="112"/>
      <c r="DR44" s="112"/>
      <c r="DS44" s="112"/>
      <c r="DT44" s="112"/>
      <c r="DU44" s="112"/>
      <c r="DV44" s="112"/>
      <c r="DW44" s="112"/>
      <c r="DX44" s="112"/>
      <c r="DY44" s="112"/>
      <c r="DZ44" s="112"/>
      <c r="EA44" s="112"/>
      <c r="EB44" s="112"/>
      <c r="EC44" s="112"/>
      <c r="ED44" s="112"/>
      <c r="EE44" s="112"/>
      <c r="EF44" s="112"/>
      <c r="EG44" s="112"/>
      <c r="EH44" s="112"/>
      <c r="EI44" s="112"/>
      <c r="EJ44" s="112"/>
      <c r="EK44" s="112"/>
    </row>
    <row r="45" spans="2:141" ht="18" customHeight="1" x14ac:dyDescent="0.25">
      <c r="B45" s="530" t="str">
        <f>'PLAN DE CARGOS'!B45:P45</f>
        <v>Operario (Mantenimiento)</v>
      </c>
      <c r="C45" s="531"/>
      <c r="D45" s="531"/>
      <c r="E45" s="531"/>
      <c r="F45" s="531"/>
      <c r="G45" s="531"/>
      <c r="H45" s="531"/>
      <c r="I45" s="531"/>
      <c r="J45" s="531"/>
      <c r="K45" s="531"/>
      <c r="L45" s="531"/>
      <c r="M45" s="531"/>
      <c r="N45" s="531"/>
      <c r="O45" s="532"/>
      <c r="P45" s="533">
        <f>'PLAN DE CARGOS'!T45</f>
        <v>2112</v>
      </c>
      <c r="Q45" s="534"/>
      <c r="R45" s="534"/>
      <c r="S45" s="534"/>
      <c r="T45" s="534"/>
      <c r="U45" s="534"/>
      <c r="V45" s="535"/>
      <c r="W45" s="533">
        <f t="shared" si="0"/>
        <v>2112</v>
      </c>
      <c r="X45" s="534"/>
      <c r="Y45" s="534"/>
      <c r="Z45" s="534"/>
      <c r="AA45" s="534"/>
      <c r="AB45" s="535"/>
      <c r="AC45" s="536">
        <f t="shared" si="1"/>
        <v>0</v>
      </c>
      <c r="AD45" s="534"/>
      <c r="AE45" s="534"/>
      <c r="AF45" s="535"/>
      <c r="AG45" s="537">
        <f>'LE 01 OB 01'!P306</f>
        <v>0</v>
      </c>
      <c r="AH45" s="538"/>
      <c r="AI45" s="538"/>
      <c r="AJ45" s="539"/>
      <c r="AK45" s="527">
        <f>'LE 02 OB 01'!P234</f>
        <v>0</v>
      </c>
      <c r="AL45" s="528"/>
      <c r="AM45" s="528"/>
      <c r="AN45" s="529"/>
      <c r="AO45" s="527">
        <f>'LE 02 OB 02'!P569</f>
        <v>5</v>
      </c>
      <c r="AP45" s="528"/>
      <c r="AQ45" s="528"/>
      <c r="AR45" s="529"/>
      <c r="AS45" s="527">
        <f>'LE 02 OB 03'!P739</f>
        <v>21</v>
      </c>
      <c r="AT45" s="528"/>
      <c r="AU45" s="528"/>
      <c r="AV45" s="529"/>
      <c r="AW45" s="527">
        <f>'LE 03 OB 01'!P146</f>
        <v>16</v>
      </c>
      <c r="AX45" s="528"/>
      <c r="AY45" s="528"/>
      <c r="AZ45" s="529"/>
      <c r="BA45" s="527">
        <f>'LE 03 OB 02'!P275</f>
        <v>0</v>
      </c>
      <c r="BB45" s="528"/>
      <c r="BC45" s="528"/>
      <c r="BD45" s="529"/>
      <c r="BE45" s="527">
        <f>'LE 03 OB 03'!P155</f>
        <v>0</v>
      </c>
      <c r="BF45" s="528"/>
      <c r="BG45" s="528"/>
      <c r="BH45" s="529"/>
      <c r="BI45" s="527">
        <f>'LE 03 OB 04'!P198</f>
        <v>0</v>
      </c>
      <c r="BJ45" s="528"/>
      <c r="BK45" s="528"/>
      <c r="BL45" s="529"/>
      <c r="BM45" s="527">
        <f>'LE 03 OB 05'!P156</f>
        <v>0</v>
      </c>
      <c r="BN45" s="528"/>
      <c r="BO45" s="528"/>
      <c r="BP45" s="529"/>
      <c r="BQ45" s="527">
        <f>'LE 03 OB 06'!P472</f>
        <v>30.12</v>
      </c>
      <c r="BR45" s="528"/>
      <c r="BS45" s="528"/>
      <c r="BT45" s="529"/>
      <c r="BU45" s="527">
        <f>'LE 04 OB 01'!P391</f>
        <v>76.5</v>
      </c>
      <c r="BV45" s="528"/>
      <c r="BW45" s="528"/>
      <c r="BX45" s="529"/>
      <c r="BY45" s="527">
        <f>'LE 05 OB 01'!P362</f>
        <v>0</v>
      </c>
      <c r="BZ45" s="528"/>
      <c r="CA45" s="528"/>
      <c r="CB45" s="529"/>
      <c r="CC45" s="527">
        <f>'LE 05 OB 02'!P219</f>
        <v>22.25</v>
      </c>
      <c r="CD45" s="528"/>
      <c r="CE45" s="528"/>
      <c r="CF45" s="529"/>
      <c r="CG45" s="527">
        <f>'LE 05 OB 03'!P146</f>
        <v>1.5</v>
      </c>
      <c r="CH45" s="528"/>
      <c r="CI45" s="528"/>
      <c r="CJ45" s="529"/>
      <c r="CK45" s="527">
        <f>'LE 05 OB 04'!P74</f>
        <v>0</v>
      </c>
      <c r="CL45" s="528"/>
      <c r="CM45" s="528"/>
      <c r="CN45" s="529"/>
      <c r="CO45" s="527">
        <f>'LE 05 OB 05'!P78</f>
        <v>0</v>
      </c>
      <c r="CP45" s="528"/>
      <c r="CQ45" s="528"/>
      <c r="CR45" s="529"/>
      <c r="CS45" s="527">
        <f>'LE 05 OB 06'!P212</f>
        <v>25.5</v>
      </c>
      <c r="CT45" s="528"/>
      <c r="CU45" s="528"/>
      <c r="CV45" s="529"/>
      <c r="CW45" s="527">
        <f>'LE 06 OB 01'!P66</f>
        <v>0</v>
      </c>
      <c r="CX45" s="528"/>
      <c r="CY45" s="528"/>
      <c r="CZ45" s="529"/>
      <c r="DA45" s="527">
        <f>'LE 06 OB 02'!P128</f>
        <v>0</v>
      </c>
      <c r="DB45" s="528"/>
      <c r="DC45" s="528"/>
      <c r="DD45" s="529"/>
      <c r="DE45" s="527">
        <f>'LE 06 OB 03'!P152</f>
        <v>1914.13</v>
      </c>
      <c r="DF45" s="528"/>
      <c r="DG45" s="528"/>
      <c r="DH45" s="529"/>
      <c r="DI45" s="527">
        <f>'LE 06 OB 04'!P130</f>
        <v>0</v>
      </c>
      <c r="DJ45" s="528"/>
      <c r="DK45" s="528"/>
      <c r="DL45" s="529"/>
      <c r="DM45" s="527">
        <f>'LE 06 OB 05'!P113</f>
        <v>0</v>
      </c>
      <c r="DN45" s="528"/>
      <c r="DO45" s="528"/>
      <c r="DP45" s="529"/>
      <c r="DQ45" s="112"/>
      <c r="DR45" s="112"/>
      <c r="DS45" s="112"/>
      <c r="DT45" s="112"/>
      <c r="DU45" s="112"/>
      <c r="DV45" s="112"/>
      <c r="DW45" s="112"/>
      <c r="DX45" s="112"/>
      <c r="DY45" s="112"/>
      <c r="DZ45" s="112"/>
      <c r="EA45" s="112"/>
      <c r="EB45" s="112"/>
      <c r="EC45" s="112"/>
      <c r="ED45" s="112"/>
      <c r="EE45" s="112"/>
      <c r="EF45" s="112"/>
      <c r="EG45" s="112"/>
      <c r="EH45" s="112"/>
      <c r="EI45" s="112"/>
      <c r="EJ45" s="112"/>
      <c r="EK45" s="112"/>
    </row>
    <row r="46" spans="2:141" ht="18" customHeight="1" x14ac:dyDescent="0.25">
      <c r="B46" s="530" t="str">
        <f>'PLAN DE CARGOS'!B46:P46</f>
        <v>Profesional Universitario Área Salud (Bacterióloga)</v>
      </c>
      <c r="C46" s="531"/>
      <c r="D46" s="531"/>
      <c r="E46" s="531"/>
      <c r="F46" s="531"/>
      <c r="G46" s="531"/>
      <c r="H46" s="531"/>
      <c r="I46" s="531"/>
      <c r="J46" s="531"/>
      <c r="K46" s="531"/>
      <c r="L46" s="531"/>
      <c r="M46" s="531"/>
      <c r="N46" s="531"/>
      <c r="O46" s="532"/>
      <c r="P46" s="533">
        <f>'PLAN DE CARGOS'!T46</f>
        <v>2112</v>
      </c>
      <c r="Q46" s="534"/>
      <c r="R46" s="534"/>
      <c r="S46" s="534"/>
      <c r="T46" s="534"/>
      <c r="U46" s="534"/>
      <c r="V46" s="535"/>
      <c r="W46" s="533">
        <f t="shared" si="0"/>
        <v>2112</v>
      </c>
      <c r="X46" s="534"/>
      <c r="Y46" s="534"/>
      <c r="Z46" s="534"/>
      <c r="AA46" s="534"/>
      <c r="AB46" s="535"/>
      <c r="AC46" s="536">
        <f t="shared" si="1"/>
        <v>0</v>
      </c>
      <c r="AD46" s="534"/>
      <c r="AE46" s="534"/>
      <c r="AF46" s="535"/>
      <c r="AG46" s="537">
        <f>'LE 01 OB 01'!P307</f>
        <v>37.870000000000005</v>
      </c>
      <c r="AH46" s="538"/>
      <c r="AI46" s="538"/>
      <c r="AJ46" s="539"/>
      <c r="AK46" s="527">
        <f>'LE 02 OB 01'!P235</f>
        <v>0</v>
      </c>
      <c r="AL46" s="528"/>
      <c r="AM46" s="528"/>
      <c r="AN46" s="529"/>
      <c r="AO46" s="527">
        <f>'LE 02 OB 02'!P570</f>
        <v>1540.04</v>
      </c>
      <c r="AP46" s="528"/>
      <c r="AQ46" s="528"/>
      <c r="AR46" s="529"/>
      <c r="AS46" s="527">
        <f>'LE 02 OB 03'!P740</f>
        <v>141.36000000000001</v>
      </c>
      <c r="AT46" s="528"/>
      <c r="AU46" s="528"/>
      <c r="AV46" s="529"/>
      <c r="AW46" s="527">
        <f>'LE 03 OB 01'!P147</f>
        <v>36.5</v>
      </c>
      <c r="AX46" s="528"/>
      <c r="AY46" s="528"/>
      <c r="AZ46" s="529"/>
      <c r="BA46" s="527">
        <f>'LE 03 OB 02'!P276</f>
        <v>115.5</v>
      </c>
      <c r="BB46" s="528"/>
      <c r="BC46" s="528"/>
      <c r="BD46" s="529"/>
      <c r="BE46" s="527">
        <f>'LE 03 OB 03'!P156</f>
        <v>32.5</v>
      </c>
      <c r="BF46" s="528"/>
      <c r="BG46" s="528"/>
      <c r="BH46" s="529"/>
      <c r="BI46" s="527">
        <f>'LE 03 OB 04'!P199</f>
        <v>67.25</v>
      </c>
      <c r="BJ46" s="528"/>
      <c r="BK46" s="528"/>
      <c r="BL46" s="529"/>
      <c r="BM46" s="527">
        <f>'LE 03 OB 05'!P157</f>
        <v>72</v>
      </c>
      <c r="BN46" s="528"/>
      <c r="BO46" s="528"/>
      <c r="BP46" s="529"/>
      <c r="BQ46" s="527">
        <f>'LE 03 OB 06'!P473</f>
        <v>9.23</v>
      </c>
      <c r="BR46" s="528"/>
      <c r="BS46" s="528"/>
      <c r="BT46" s="529"/>
      <c r="BU46" s="527">
        <f>'LE 04 OB 01'!P392</f>
        <v>9</v>
      </c>
      <c r="BV46" s="528"/>
      <c r="BW46" s="528"/>
      <c r="BX46" s="529"/>
      <c r="BY46" s="527">
        <f>'LE 05 OB 01'!P363</f>
        <v>2</v>
      </c>
      <c r="BZ46" s="528"/>
      <c r="CA46" s="528"/>
      <c r="CB46" s="529"/>
      <c r="CC46" s="527">
        <f>'LE 05 OB 02'!P220</f>
        <v>10.25</v>
      </c>
      <c r="CD46" s="528"/>
      <c r="CE46" s="528"/>
      <c r="CF46" s="529"/>
      <c r="CG46" s="527">
        <f>'LE 05 OB 03'!P147</f>
        <v>1.5</v>
      </c>
      <c r="CH46" s="528"/>
      <c r="CI46" s="528"/>
      <c r="CJ46" s="529"/>
      <c r="CK46" s="527">
        <f>'LE 05 OB 04'!P75</f>
        <v>0</v>
      </c>
      <c r="CL46" s="528"/>
      <c r="CM46" s="528"/>
      <c r="CN46" s="529"/>
      <c r="CO46" s="527">
        <f>'LE 05 OB 05'!P79</f>
        <v>0</v>
      </c>
      <c r="CP46" s="528"/>
      <c r="CQ46" s="528"/>
      <c r="CR46" s="529"/>
      <c r="CS46" s="527">
        <f>'LE 05 OB 06'!P213</f>
        <v>25.5</v>
      </c>
      <c r="CT46" s="528"/>
      <c r="CU46" s="528"/>
      <c r="CV46" s="529"/>
      <c r="CW46" s="527">
        <f>'LE 06 OB 01'!P67</f>
        <v>0</v>
      </c>
      <c r="CX46" s="528"/>
      <c r="CY46" s="528"/>
      <c r="CZ46" s="529"/>
      <c r="DA46" s="527">
        <f>'LE 06 OB 02'!P129</f>
        <v>0</v>
      </c>
      <c r="DB46" s="528"/>
      <c r="DC46" s="528"/>
      <c r="DD46" s="529"/>
      <c r="DE46" s="527">
        <f>'LE 06 OB 03'!P153</f>
        <v>4.75</v>
      </c>
      <c r="DF46" s="528"/>
      <c r="DG46" s="528"/>
      <c r="DH46" s="529"/>
      <c r="DI46" s="527">
        <f>'LE 06 OB 04'!P131</f>
        <v>4.75</v>
      </c>
      <c r="DJ46" s="528"/>
      <c r="DK46" s="528"/>
      <c r="DL46" s="529"/>
      <c r="DM46" s="527">
        <f>'LE 06 OB 05'!P114</f>
        <v>2</v>
      </c>
      <c r="DN46" s="528"/>
      <c r="DO46" s="528"/>
      <c r="DP46" s="529"/>
      <c r="DQ46" s="112"/>
      <c r="DR46" s="112"/>
      <c r="DS46" s="112"/>
      <c r="DT46" s="112"/>
      <c r="DU46" s="112"/>
      <c r="DV46" s="112"/>
      <c r="DW46" s="112"/>
      <c r="DX46" s="112"/>
      <c r="DY46" s="112"/>
      <c r="DZ46" s="112"/>
      <c r="EA46" s="112"/>
      <c r="EB46" s="112"/>
      <c r="EC46" s="112"/>
      <c r="ED46" s="112"/>
      <c r="EE46" s="112"/>
      <c r="EF46" s="112"/>
      <c r="EG46" s="112"/>
      <c r="EH46" s="112"/>
      <c r="EI46" s="112"/>
      <c r="EJ46" s="112"/>
      <c r="EK46" s="112"/>
    </row>
    <row r="47" spans="2:141" ht="18" customHeight="1" x14ac:dyDescent="0.25">
      <c r="B47" s="530" t="str">
        <f>'PLAN DE CARGOS'!B47:P47</f>
        <v>Representante ASOUS en la Junta Directiva</v>
      </c>
      <c r="C47" s="531"/>
      <c r="D47" s="531"/>
      <c r="E47" s="531"/>
      <c r="F47" s="531"/>
      <c r="G47" s="531"/>
      <c r="H47" s="531"/>
      <c r="I47" s="531"/>
      <c r="J47" s="531"/>
      <c r="K47" s="531"/>
      <c r="L47" s="531"/>
      <c r="M47" s="531"/>
      <c r="N47" s="531"/>
      <c r="O47" s="532"/>
      <c r="P47" s="533">
        <f>'PLAN DE CARGOS'!T47</f>
        <v>30</v>
      </c>
      <c r="Q47" s="534"/>
      <c r="R47" s="534"/>
      <c r="S47" s="534"/>
      <c r="T47" s="534"/>
      <c r="U47" s="534"/>
      <c r="V47" s="535"/>
      <c r="W47" s="533">
        <f t="shared" ref="W47" si="2">SUM(AG47:DP47)</f>
        <v>25.25</v>
      </c>
      <c r="X47" s="534"/>
      <c r="Y47" s="534"/>
      <c r="Z47" s="534"/>
      <c r="AA47" s="534"/>
      <c r="AB47" s="535"/>
      <c r="AC47" s="536">
        <f t="shared" ref="AC47" si="3">+W47-P47</f>
        <v>-4.75</v>
      </c>
      <c r="AD47" s="534"/>
      <c r="AE47" s="534"/>
      <c r="AF47" s="535"/>
      <c r="AG47" s="537">
        <f>'LE 01 OB 01'!P308</f>
        <v>1.75</v>
      </c>
      <c r="AH47" s="538"/>
      <c r="AI47" s="538"/>
      <c r="AJ47" s="539"/>
      <c r="AK47" s="527">
        <f>'LE 02 OB 01'!P236</f>
        <v>0</v>
      </c>
      <c r="AL47" s="528"/>
      <c r="AM47" s="528"/>
      <c r="AN47" s="529"/>
      <c r="AO47" s="527">
        <f>'LE 02 OB 02'!P571</f>
        <v>0</v>
      </c>
      <c r="AP47" s="528"/>
      <c r="AQ47" s="528"/>
      <c r="AR47" s="529"/>
      <c r="AS47" s="527">
        <f>'LE 02 OB 03'!P741</f>
        <v>12</v>
      </c>
      <c r="AT47" s="528"/>
      <c r="AU47" s="528"/>
      <c r="AV47" s="529"/>
      <c r="AW47" s="527">
        <f>'LE 03 OB 01'!P148</f>
        <v>0</v>
      </c>
      <c r="AX47" s="528"/>
      <c r="AY47" s="528"/>
      <c r="AZ47" s="529"/>
      <c r="BA47" s="527">
        <f>'LE 03 OB 02'!P277</f>
        <v>0</v>
      </c>
      <c r="BB47" s="528"/>
      <c r="BC47" s="528"/>
      <c r="BD47" s="529"/>
      <c r="BE47" s="527">
        <f>'LE 03 OB 03'!P157</f>
        <v>6</v>
      </c>
      <c r="BF47" s="528"/>
      <c r="BG47" s="528"/>
      <c r="BH47" s="529"/>
      <c r="BI47" s="527">
        <f>'LE 03 OB 04'!P200</f>
        <v>0</v>
      </c>
      <c r="BJ47" s="528"/>
      <c r="BK47" s="528"/>
      <c r="BL47" s="529"/>
      <c r="BM47" s="527">
        <f>'LE 03 OB 05'!P158</f>
        <v>0</v>
      </c>
      <c r="BN47" s="528"/>
      <c r="BO47" s="528"/>
      <c r="BP47" s="529"/>
      <c r="BQ47" s="527">
        <f>'LE 03 OB 06'!P474</f>
        <v>0</v>
      </c>
      <c r="BR47" s="528"/>
      <c r="BS47" s="528"/>
      <c r="BT47" s="529"/>
      <c r="BU47" s="527">
        <f>'LE 04 OB 01'!P393</f>
        <v>0.25</v>
      </c>
      <c r="BV47" s="528"/>
      <c r="BW47" s="528"/>
      <c r="BX47" s="529"/>
      <c r="BY47" s="527">
        <f>'LE 05 OB 01'!P364</f>
        <v>5.25</v>
      </c>
      <c r="BZ47" s="528"/>
      <c r="CA47" s="528"/>
      <c r="CB47" s="529"/>
      <c r="CC47" s="527">
        <f>'LE 05 OB 02'!P221</f>
        <v>0</v>
      </c>
      <c r="CD47" s="528"/>
      <c r="CE47" s="528"/>
      <c r="CF47" s="529"/>
      <c r="CG47" s="527">
        <f>'LE 05 OB 03'!P148</f>
        <v>0</v>
      </c>
      <c r="CH47" s="528"/>
      <c r="CI47" s="528"/>
      <c r="CJ47" s="529"/>
      <c r="CK47" s="527">
        <f>'LE 05 OB 04'!P76</f>
        <v>0</v>
      </c>
      <c r="CL47" s="528"/>
      <c r="CM47" s="528"/>
      <c r="CN47" s="529"/>
      <c r="CO47" s="527">
        <f>'LE 05 OB 05'!P80</f>
        <v>0</v>
      </c>
      <c r="CP47" s="528"/>
      <c r="CQ47" s="528"/>
      <c r="CR47" s="529"/>
      <c r="CS47" s="527">
        <f>'LE 05 OB 06'!P214</f>
        <v>0</v>
      </c>
      <c r="CT47" s="528"/>
      <c r="CU47" s="528"/>
      <c r="CV47" s="529"/>
      <c r="CW47" s="527">
        <f>'LE 06 OB 01'!P68</f>
        <v>0</v>
      </c>
      <c r="CX47" s="528"/>
      <c r="CY47" s="528"/>
      <c r="CZ47" s="529"/>
      <c r="DA47" s="527">
        <f>'LE 06 OB 02'!P130</f>
        <v>0</v>
      </c>
      <c r="DB47" s="528"/>
      <c r="DC47" s="528"/>
      <c r="DD47" s="529"/>
      <c r="DE47" s="527">
        <f>'LE 06 OB 03'!P154</f>
        <v>0</v>
      </c>
      <c r="DF47" s="528"/>
      <c r="DG47" s="528"/>
      <c r="DH47" s="529"/>
      <c r="DI47" s="527">
        <f>'LE 06 OB 04'!P132</f>
        <v>0</v>
      </c>
      <c r="DJ47" s="528"/>
      <c r="DK47" s="528"/>
      <c r="DL47" s="529"/>
      <c r="DM47" s="527">
        <f>'LE 06 OB 05'!P115</f>
        <v>0</v>
      </c>
      <c r="DN47" s="528"/>
      <c r="DO47" s="528"/>
      <c r="DP47" s="529"/>
      <c r="DQ47" s="112"/>
      <c r="DR47" s="112"/>
      <c r="DS47" s="112"/>
      <c r="DT47" s="112"/>
      <c r="DU47" s="112"/>
      <c r="DV47" s="112"/>
      <c r="DW47" s="112"/>
      <c r="DX47" s="112"/>
      <c r="DY47" s="112"/>
      <c r="DZ47" s="112"/>
      <c r="EA47" s="112"/>
      <c r="EB47" s="112"/>
      <c r="EC47" s="112"/>
      <c r="ED47" s="112"/>
      <c r="EE47" s="112"/>
      <c r="EF47" s="112"/>
      <c r="EG47" s="112"/>
      <c r="EH47" s="112"/>
      <c r="EI47" s="112"/>
      <c r="EJ47" s="112"/>
      <c r="EK47" s="112"/>
    </row>
    <row r="48" spans="2:141" ht="18" customHeight="1" x14ac:dyDescent="0.25">
      <c r="B48" s="530" t="str">
        <f>'PLAN DE CARGOS'!B48:P48</f>
        <v>Secretaria</v>
      </c>
      <c r="C48" s="531"/>
      <c r="D48" s="531"/>
      <c r="E48" s="531"/>
      <c r="F48" s="531"/>
      <c r="G48" s="531"/>
      <c r="H48" s="531"/>
      <c r="I48" s="531"/>
      <c r="J48" s="531"/>
      <c r="K48" s="531"/>
      <c r="L48" s="531"/>
      <c r="M48" s="531"/>
      <c r="N48" s="531"/>
      <c r="O48" s="532"/>
      <c r="P48" s="533">
        <f>'PLAN DE CARGOS'!T48</f>
        <v>2112</v>
      </c>
      <c r="Q48" s="534"/>
      <c r="R48" s="534"/>
      <c r="S48" s="534"/>
      <c r="T48" s="534"/>
      <c r="U48" s="534"/>
      <c r="V48" s="535"/>
      <c r="W48" s="533">
        <f t="shared" si="0"/>
        <v>2112</v>
      </c>
      <c r="X48" s="534"/>
      <c r="Y48" s="534"/>
      <c r="Z48" s="534"/>
      <c r="AA48" s="534"/>
      <c r="AB48" s="535"/>
      <c r="AC48" s="536">
        <f t="shared" si="1"/>
        <v>0</v>
      </c>
      <c r="AD48" s="534"/>
      <c r="AE48" s="534"/>
      <c r="AF48" s="535"/>
      <c r="AG48" s="537">
        <f>'LE 01 OB 01'!P308</f>
        <v>1.75</v>
      </c>
      <c r="AH48" s="538"/>
      <c r="AI48" s="538"/>
      <c r="AJ48" s="539"/>
      <c r="AK48" s="527">
        <f>'LE 02 OB 01'!P237</f>
        <v>506.5</v>
      </c>
      <c r="AL48" s="528"/>
      <c r="AM48" s="528"/>
      <c r="AN48" s="529"/>
      <c r="AO48" s="527">
        <f>'LE 02 OB 02'!P572</f>
        <v>167</v>
      </c>
      <c r="AP48" s="528"/>
      <c r="AQ48" s="528"/>
      <c r="AR48" s="529"/>
      <c r="AS48" s="527">
        <f>'LE 02 OB 03'!P742</f>
        <v>848.18</v>
      </c>
      <c r="AT48" s="528"/>
      <c r="AU48" s="528"/>
      <c r="AV48" s="529"/>
      <c r="AW48" s="527">
        <f>'LE 03 OB 01'!P149</f>
        <v>36.5</v>
      </c>
      <c r="AX48" s="528"/>
      <c r="AY48" s="528"/>
      <c r="AZ48" s="529"/>
      <c r="BA48" s="527">
        <f>'LE 03 OB 02'!P278</f>
        <v>115.5</v>
      </c>
      <c r="BB48" s="528"/>
      <c r="BC48" s="528"/>
      <c r="BD48" s="529"/>
      <c r="BE48" s="527">
        <f>'LE 03 OB 03'!P158</f>
        <v>8.5</v>
      </c>
      <c r="BF48" s="528"/>
      <c r="BG48" s="528"/>
      <c r="BH48" s="529"/>
      <c r="BI48" s="527">
        <f>'LE 03 OB 04'!P201</f>
        <v>67.25</v>
      </c>
      <c r="BJ48" s="528"/>
      <c r="BK48" s="528"/>
      <c r="BL48" s="529"/>
      <c r="BM48" s="527">
        <f>'LE 03 OB 05'!P159</f>
        <v>0</v>
      </c>
      <c r="BN48" s="528"/>
      <c r="BO48" s="528"/>
      <c r="BP48" s="529"/>
      <c r="BQ48" s="527">
        <f>'LE 03 OB 06'!P475</f>
        <v>167.57</v>
      </c>
      <c r="BR48" s="528"/>
      <c r="BS48" s="528"/>
      <c r="BT48" s="529"/>
      <c r="BU48" s="527">
        <f>'LE 04 OB 01'!P394</f>
        <v>26</v>
      </c>
      <c r="BV48" s="528"/>
      <c r="BW48" s="528"/>
      <c r="BX48" s="529"/>
      <c r="BY48" s="527">
        <f>'LE 05 OB 01'!P365</f>
        <v>99</v>
      </c>
      <c r="BZ48" s="528"/>
      <c r="CA48" s="528"/>
      <c r="CB48" s="529"/>
      <c r="CC48" s="527">
        <f>'LE 05 OB 02'!P222</f>
        <v>22.25</v>
      </c>
      <c r="CD48" s="528"/>
      <c r="CE48" s="528"/>
      <c r="CF48" s="529"/>
      <c r="CG48" s="527">
        <f>'LE 05 OB 03'!P149</f>
        <v>1.5</v>
      </c>
      <c r="CH48" s="528"/>
      <c r="CI48" s="528"/>
      <c r="CJ48" s="529"/>
      <c r="CK48" s="527">
        <f>'LE 05 OB 04'!P77</f>
        <v>8</v>
      </c>
      <c r="CL48" s="528"/>
      <c r="CM48" s="528"/>
      <c r="CN48" s="529"/>
      <c r="CO48" s="527">
        <f>'LE 05 OB 05'!P81</f>
        <v>0</v>
      </c>
      <c r="CP48" s="528"/>
      <c r="CQ48" s="528"/>
      <c r="CR48" s="529"/>
      <c r="CS48" s="527">
        <f>'LE 05 OB 06'!P215</f>
        <v>5</v>
      </c>
      <c r="CT48" s="528"/>
      <c r="CU48" s="528"/>
      <c r="CV48" s="529"/>
      <c r="CW48" s="527">
        <f>'LE 06 OB 01'!P69</f>
        <v>0</v>
      </c>
      <c r="CX48" s="528"/>
      <c r="CY48" s="528"/>
      <c r="CZ48" s="529"/>
      <c r="DA48" s="527">
        <f>'LE 06 OB 02'!P131</f>
        <v>20</v>
      </c>
      <c r="DB48" s="528"/>
      <c r="DC48" s="528"/>
      <c r="DD48" s="529"/>
      <c r="DE48" s="527">
        <f>'LE 06 OB 03'!P155</f>
        <v>4.75</v>
      </c>
      <c r="DF48" s="528"/>
      <c r="DG48" s="528"/>
      <c r="DH48" s="529"/>
      <c r="DI48" s="527">
        <f>'LE 06 OB 04'!P133</f>
        <v>4.75</v>
      </c>
      <c r="DJ48" s="528"/>
      <c r="DK48" s="528"/>
      <c r="DL48" s="529"/>
      <c r="DM48" s="527">
        <f>'LE 06 OB 05'!P116</f>
        <v>2</v>
      </c>
      <c r="DN48" s="528"/>
      <c r="DO48" s="528"/>
      <c r="DP48" s="529"/>
      <c r="DQ48" s="112"/>
      <c r="DR48" s="112"/>
      <c r="DS48" s="112"/>
      <c r="DT48" s="112"/>
      <c r="DU48" s="112"/>
      <c r="DV48" s="112"/>
      <c r="DW48" s="112"/>
      <c r="DX48" s="112"/>
      <c r="DY48" s="112"/>
      <c r="DZ48" s="112"/>
      <c r="EA48" s="112"/>
      <c r="EB48" s="112"/>
      <c r="EC48" s="112"/>
      <c r="ED48" s="112"/>
      <c r="EE48" s="112"/>
      <c r="EF48" s="112"/>
      <c r="EG48" s="112"/>
      <c r="EH48" s="112"/>
      <c r="EI48" s="112"/>
      <c r="EJ48" s="112"/>
      <c r="EK48" s="112"/>
    </row>
    <row r="49" spans="2:141" ht="18" customHeight="1" x14ac:dyDescent="0.25">
      <c r="B49" s="530" t="str">
        <f>'PLAN DE CARGOS'!B49:P49</f>
        <v>Subgerente Administrativa</v>
      </c>
      <c r="C49" s="531"/>
      <c r="D49" s="531"/>
      <c r="E49" s="531"/>
      <c r="F49" s="531"/>
      <c r="G49" s="531"/>
      <c r="H49" s="531"/>
      <c r="I49" s="531"/>
      <c r="J49" s="531"/>
      <c r="K49" s="531"/>
      <c r="L49" s="531"/>
      <c r="M49" s="531"/>
      <c r="N49" s="531"/>
      <c r="O49" s="532"/>
      <c r="P49" s="533">
        <f>'PLAN DE CARGOS'!T49</f>
        <v>2112</v>
      </c>
      <c r="Q49" s="534"/>
      <c r="R49" s="534"/>
      <c r="S49" s="534"/>
      <c r="T49" s="534"/>
      <c r="U49" s="534"/>
      <c r="V49" s="535"/>
      <c r="W49" s="533">
        <f t="shared" si="0"/>
        <v>2111.9949999999999</v>
      </c>
      <c r="X49" s="534"/>
      <c r="Y49" s="534"/>
      <c r="Z49" s="534"/>
      <c r="AA49" s="534"/>
      <c r="AB49" s="535"/>
      <c r="AC49" s="536">
        <f t="shared" si="1"/>
        <v>-5.0000000001091394E-3</v>
      </c>
      <c r="AD49" s="534"/>
      <c r="AE49" s="534"/>
      <c r="AF49" s="535"/>
      <c r="AG49" s="537">
        <f>'LE 01 OB 01'!P309</f>
        <v>37.870000000000005</v>
      </c>
      <c r="AH49" s="538"/>
      <c r="AI49" s="538"/>
      <c r="AJ49" s="539"/>
      <c r="AK49" s="527">
        <f>'LE 02 OB 01'!P238</f>
        <v>164.89999999999992</v>
      </c>
      <c r="AL49" s="528"/>
      <c r="AM49" s="528"/>
      <c r="AN49" s="529"/>
      <c r="AO49" s="527">
        <f>'LE 02 OB 02'!P573</f>
        <v>5</v>
      </c>
      <c r="AP49" s="528"/>
      <c r="AQ49" s="528"/>
      <c r="AR49" s="529"/>
      <c r="AS49" s="527">
        <f>'LE 02 OB 03'!P743</f>
        <v>399.28</v>
      </c>
      <c r="AT49" s="528"/>
      <c r="AU49" s="528"/>
      <c r="AV49" s="529"/>
      <c r="AW49" s="527">
        <f>'LE 03 OB 01'!P150</f>
        <v>36.5</v>
      </c>
      <c r="AX49" s="528"/>
      <c r="AY49" s="528"/>
      <c r="AZ49" s="529"/>
      <c r="BA49" s="527">
        <f>'LE 03 OB 02'!P279</f>
        <v>115.5</v>
      </c>
      <c r="BB49" s="528"/>
      <c r="BC49" s="528"/>
      <c r="BD49" s="529"/>
      <c r="BE49" s="527">
        <f>'LE 03 OB 03'!P159</f>
        <v>13</v>
      </c>
      <c r="BF49" s="528"/>
      <c r="BG49" s="528"/>
      <c r="BH49" s="529"/>
      <c r="BI49" s="527">
        <f>'LE 03 OB 04'!P202</f>
        <v>67.25</v>
      </c>
      <c r="BJ49" s="528"/>
      <c r="BK49" s="528"/>
      <c r="BL49" s="529"/>
      <c r="BM49" s="527">
        <f>'LE 03 OB 05'!P160</f>
        <v>0</v>
      </c>
      <c r="BN49" s="528"/>
      <c r="BO49" s="528"/>
      <c r="BP49" s="529"/>
      <c r="BQ49" s="527">
        <f>'LE 03 OB 06'!P476</f>
        <v>307.94499999999999</v>
      </c>
      <c r="BR49" s="528"/>
      <c r="BS49" s="528"/>
      <c r="BT49" s="529"/>
      <c r="BU49" s="527">
        <f>'LE 04 OB 01'!P395</f>
        <v>367.75</v>
      </c>
      <c r="BV49" s="528"/>
      <c r="BW49" s="528"/>
      <c r="BX49" s="529"/>
      <c r="BY49" s="527">
        <f>'LE 05 OB 01'!P366</f>
        <v>354.25</v>
      </c>
      <c r="BZ49" s="528"/>
      <c r="CA49" s="528"/>
      <c r="CB49" s="529"/>
      <c r="CC49" s="527">
        <f>'LE 05 OB 02'!P223</f>
        <v>26.25</v>
      </c>
      <c r="CD49" s="528"/>
      <c r="CE49" s="528"/>
      <c r="CF49" s="529"/>
      <c r="CG49" s="527">
        <f>'LE 05 OB 03'!P150</f>
        <v>37.5</v>
      </c>
      <c r="CH49" s="528"/>
      <c r="CI49" s="528"/>
      <c r="CJ49" s="529"/>
      <c r="CK49" s="527">
        <f>'LE 05 OB 04'!P78</f>
        <v>40</v>
      </c>
      <c r="CL49" s="528"/>
      <c r="CM49" s="528"/>
      <c r="CN49" s="529"/>
      <c r="CO49" s="527">
        <f>'LE 05 OB 05'!P82</f>
        <v>0</v>
      </c>
      <c r="CP49" s="528"/>
      <c r="CQ49" s="528"/>
      <c r="CR49" s="529"/>
      <c r="CS49" s="527">
        <f>'LE 05 OB 06'!P216</f>
        <v>43.5</v>
      </c>
      <c r="CT49" s="528"/>
      <c r="CU49" s="528"/>
      <c r="CV49" s="529"/>
      <c r="CW49" s="527">
        <f>'LE 06 OB 01'!P70</f>
        <v>0</v>
      </c>
      <c r="CX49" s="528"/>
      <c r="CY49" s="528"/>
      <c r="CZ49" s="529"/>
      <c r="DA49" s="527">
        <f>'LE 06 OB 02'!P132</f>
        <v>20</v>
      </c>
      <c r="DB49" s="528"/>
      <c r="DC49" s="528"/>
      <c r="DD49" s="529"/>
      <c r="DE49" s="527">
        <f>'LE 06 OB 03'!P156</f>
        <v>48.75</v>
      </c>
      <c r="DF49" s="528"/>
      <c r="DG49" s="528"/>
      <c r="DH49" s="529"/>
      <c r="DI49" s="527">
        <f>'LE 06 OB 04'!P134</f>
        <v>4.75</v>
      </c>
      <c r="DJ49" s="528"/>
      <c r="DK49" s="528"/>
      <c r="DL49" s="529"/>
      <c r="DM49" s="527">
        <f>'LE 06 OB 05'!P117</f>
        <v>22</v>
      </c>
      <c r="DN49" s="528"/>
      <c r="DO49" s="528"/>
      <c r="DP49" s="529"/>
      <c r="DQ49" s="112"/>
      <c r="DR49" s="112"/>
      <c r="DS49" s="112"/>
      <c r="DT49" s="112"/>
      <c r="DU49" s="112"/>
      <c r="DV49" s="112"/>
      <c r="DW49" s="112"/>
      <c r="DX49" s="112"/>
      <c r="DY49" s="112"/>
      <c r="DZ49" s="112"/>
      <c r="EA49" s="112"/>
      <c r="EB49" s="112"/>
      <c r="EC49" s="112"/>
      <c r="ED49" s="112"/>
      <c r="EE49" s="112"/>
      <c r="EF49" s="112"/>
      <c r="EG49" s="112"/>
      <c r="EH49" s="112"/>
      <c r="EI49" s="112"/>
      <c r="EJ49" s="112"/>
      <c r="EK49" s="112"/>
    </row>
    <row r="50" spans="2:141" ht="18" customHeight="1" x14ac:dyDescent="0.25">
      <c r="B50" s="530" t="str">
        <f>'PLAN DE CARGOS'!B50:P50</f>
        <v>Subgerente Atención al Usuario</v>
      </c>
      <c r="C50" s="531"/>
      <c r="D50" s="531"/>
      <c r="E50" s="531"/>
      <c r="F50" s="531"/>
      <c r="G50" s="531"/>
      <c r="H50" s="531"/>
      <c r="I50" s="531"/>
      <c r="J50" s="531"/>
      <c r="K50" s="531"/>
      <c r="L50" s="531"/>
      <c r="M50" s="531"/>
      <c r="N50" s="531"/>
      <c r="O50" s="532"/>
      <c r="P50" s="533">
        <f>'PLAN DE CARGOS'!T50</f>
        <v>2112</v>
      </c>
      <c r="Q50" s="534"/>
      <c r="R50" s="534"/>
      <c r="S50" s="534"/>
      <c r="T50" s="534"/>
      <c r="U50" s="534"/>
      <c r="V50" s="535"/>
      <c r="W50" s="533">
        <f t="shared" si="0"/>
        <v>2111.9949999999999</v>
      </c>
      <c r="X50" s="534"/>
      <c r="Y50" s="534"/>
      <c r="Z50" s="534"/>
      <c r="AA50" s="534"/>
      <c r="AB50" s="535"/>
      <c r="AC50" s="536">
        <f t="shared" si="1"/>
        <v>-5.0000000001091394E-3</v>
      </c>
      <c r="AD50" s="534"/>
      <c r="AE50" s="534"/>
      <c r="AF50" s="535"/>
      <c r="AG50" s="537">
        <f>'LE 01 OB 01'!P310</f>
        <v>95.61999999999999</v>
      </c>
      <c r="AH50" s="538"/>
      <c r="AI50" s="538"/>
      <c r="AJ50" s="539"/>
      <c r="AK50" s="527">
        <f>'LE 02 OB 01'!P239</f>
        <v>78.90000000000002</v>
      </c>
      <c r="AL50" s="528"/>
      <c r="AM50" s="528"/>
      <c r="AN50" s="529"/>
      <c r="AO50" s="527">
        <f>'LE 02 OB 02'!P574</f>
        <v>5</v>
      </c>
      <c r="AP50" s="528"/>
      <c r="AQ50" s="528"/>
      <c r="AR50" s="529"/>
      <c r="AS50" s="527">
        <f>'LE 02 OB 03'!P744</f>
        <v>1123.8800000000001</v>
      </c>
      <c r="AT50" s="528"/>
      <c r="AU50" s="528"/>
      <c r="AV50" s="529"/>
      <c r="AW50" s="527">
        <f>'LE 03 OB 01'!P151</f>
        <v>36.5</v>
      </c>
      <c r="AX50" s="528"/>
      <c r="AY50" s="528"/>
      <c r="AZ50" s="529"/>
      <c r="BA50" s="527">
        <f>'LE 03 OB 02'!P280</f>
        <v>131.75</v>
      </c>
      <c r="BB50" s="528"/>
      <c r="BC50" s="528"/>
      <c r="BD50" s="529"/>
      <c r="BE50" s="527">
        <f>'LE 03 OB 03'!P160</f>
        <v>53</v>
      </c>
      <c r="BF50" s="528"/>
      <c r="BG50" s="528"/>
      <c r="BH50" s="529"/>
      <c r="BI50" s="527">
        <f>'LE 03 OB 04'!P203</f>
        <v>67.25</v>
      </c>
      <c r="BJ50" s="528"/>
      <c r="BK50" s="528"/>
      <c r="BL50" s="529"/>
      <c r="BM50" s="527">
        <f>'LE 03 OB 05'!P161</f>
        <v>72</v>
      </c>
      <c r="BN50" s="528"/>
      <c r="BO50" s="528"/>
      <c r="BP50" s="529"/>
      <c r="BQ50" s="527">
        <f>'LE 03 OB 06'!P477</f>
        <v>125.845</v>
      </c>
      <c r="BR50" s="528"/>
      <c r="BS50" s="528"/>
      <c r="BT50" s="529"/>
      <c r="BU50" s="527">
        <f>'LE 04 OB 01'!P396</f>
        <v>244.25</v>
      </c>
      <c r="BV50" s="528"/>
      <c r="BW50" s="528"/>
      <c r="BX50" s="529"/>
      <c r="BY50" s="527">
        <f>'LE 05 OB 01'!P367</f>
        <v>7.25</v>
      </c>
      <c r="BZ50" s="528"/>
      <c r="CA50" s="528"/>
      <c r="CB50" s="529"/>
      <c r="CC50" s="527">
        <f>'LE 05 OB 02'!P224</f>
        <v>10.25</v>
      </c>
      <c r="CD50" s="528"/>
      <c r="CE50" s="528"/>
      <c r="CF50" s="529"/>
      <c r="CG50" s="527">
        <f>'LE 05 OB 03'!P151</f>
        <v>1.5</v>
      </c>
      <c r="CH50" s="528"/>
      <c r="CI50" s="528"/>
      <c r="CJ50" s="529"/>
      <c r="CK50" s="527">
        <f>'LE 05 OB 04'!P79</f>
        <v>0</v>
      </c>
      <c r="CL50" s="528"/>
      <c r="CM50" s="528"/>
      <c r="CN50" s="529"/>
      <c r="CO50" s="527">
        <f>'LE 05 OB 05'!P83</f>
        <v>0</v>
      </c>
      <c r="CP50" s="528"/>
      <c r="CQ50" s="528"/>
      <c r="CR50" s="529"/>
      <c r="CS50" s="527">
        <f>'LE 05 OB 06'!P217</f>
        <v>25.5</v>
      </c>
      <c r="CT50" s="528"/>
      <c r="CU50" s="528"/>
      <c r="CV50" s="529"/>
      <c r="CW50" s="527">
        <f>'LE 06 OB 01'!P71</f>
        <v>0</v>
      </c>
      <c r="CX50" s="528"/>
      <c r="CY50" s="528"/>
      <c r="CZ50" s="529"/>
      <c r="DA50" s="527">
        <f>'LE 06 OB 02'!P133</f>
        <v>20</v>
      </c>
      <c r="DB50" s="528"/>
      <c r="DC50" s="528"/>
      <c r="DD50" s="529"/>
      <c r="DE50" s="527">
        <f>'LE 06 OB 03'!P157</f>
        <v>4.75</v>
      </c>
      <c r="DF50" s="528"/>
      <c r="DG50" s="528"/>
      <c r="DH50" s="529"/>
      <c r="DI50" s="527">
        <f>'LE 06 OB 04'!P135</f>
        <v>4.75</v>
      </c>
      <c r="DJ50" s="528"/>
      <c r="DK50" s="528"/>
      <c r="DL50" s="529"/>
      <c r="DM50" s="527">
        <f>'LE 06 OB 05'!P118</f>
        <v>4</v>
      </c>
      <c r="DN50" s="528"/>
      <c r="DO50" s="528"/>
      <c r="DP50" s="529"/>
      <c r="DQ50" s="112"/>
      <c r="DR50" s="112"/>
      <c r="DS50" s="112"/>
      <c r="DT50" s="112"/>
      <c r="DU50" s="112"/>
      <c r="DV50" s="112"/>
      <c r="DW50" s="112"/>
      <c r="DX50" s="112"/>
      <c r="DY50" s="112"/>
      <c r="DZ50" s="112"/>
      <c r="EA50" s="112"/>
      <c r="EB50" s="112"/>
      <c r="EC50" s="112"/>
      <c r="ED50" s="112"/>
      <c r="EE50" s="112"/>
      <c r="EF50" s="112"/>
      <c r="EG50" s="112"/>
      <c r="EH50" s="112"/>
      <c r="EI50" s="112"/>
      <c r="EJ50" s="112"/>
      <c r="EK50" s="112"/>
    </row>
    <row r="51" spans="2:141" ht="18" customHeight="1" x14ac:dyDescent="0.25">
      <c r="B51" s="530" t="str">
        <f>'PLAN DE CARGOS'!B51:P51</f>
        <v>Técnico Área Salud (Farmacia)</v>
      </c>
      <c r="C51" s="531"/>
      <c r="D51" s="531"/>
      <c r="E51" s="531"/>
      <c r="F51" s="531"/>
      <c r="G51" s="531"/>
      <c r="H51" s="531"/>
      <c r="I51" s="531"/>
      <c r="J51" s="531"/>
      <c r="K51" s="531"/>
      <c r="L51" s="531"/>
      <c r="M51" s="531"/>
      <c r="N51" s="531"/>
      <c r="O51" s="532"/>
      <c r="P51" s="533">
        <f>'PLAN DE CARGOS'!T51</f>
        <v>2112</v>
      </c>
      <c r="Q51" s="534"/>
      <c r="R51" s="534"/>
      <c r="S51" s="534"/>
      <c r="T51" s="534"/>
      <c r="U51" s="534"/>
      <c r="V51" s="535"/>
      <c r="W51" s="533">
        <f t="shared" si="0"/>
        <v>2111.9949999999999</v>
      </c>
      <c r="X51" s="534"/>
      <c r="Y51" s="534"/>
      <c r="Z51" s="534"/>
      <c r="AA51" s="534"/>
      <c r="AB51" s="535"/>
      <c r="AC51" s="536">
        <f t="shared" si="1"/>
        <v>-5.0000000001091394E-3</v>
      </c>
      <c r="AD51" s="534"/>
      <c r="AE51" s="534"/>
      <c r="AF51" s="535"/>
      <c r="AG51" s="537">
        <f>'LE 01 OB 01'!P311</f>
        <v>95.61999999999999</v>
      </c>
      <c r="AH51" s="538"/>
      <c r="AI51" s="538"/>
      <c r="AJ51" s="539"/>
      <c r="AK51" s="527">
        <f>'LE 02 OB 01'!P240</f>
        <v>8.4000000000000021</v>
      </c>
      <c r="AL51" s="528"/>
      <c r="AM51" s="528"/>
      <c r="AN51" s="529"/>
      <c r="AO51" s="527">
        <f>'LE 02 OB 02'!P575</f>
        <v>1398.5</v>
      </c>
      <c r="AP51" s="528"/>
      <c r="AQ51" s="528"/>
      <c r="AR51" s="529"/>
      <c r="AS51" s="527">
        <f>'LE 02 OB 03'!P745</f>
        <v>150.46</v>
      </c>
      <c r="AT51" s="528"/>
      <c r="AU51" s="528"/>
      <c r="AV51" s="529"/>
      <c r="AW51" s="527">
        <f>'LE 03 OB 01'!P152</f>
        <v>36.5</v>
      </c>
      <c r="AX51" s="528"/>
      <c r="AY51" s="528"/>
      <c r="AZ51" s="529"/>
      <c r="BA51" s="527">
        <f>'LE 03 OB 02'!P281</f>
        <v>115.5</v>
      </c>
      <c r="BB51" s="528"/>
      <c r="BC51" s="528"/>
      <c r="BD51" s="529"/>
      <c r="BE51" s="527">
        <f>'LE 03 OB 03'!P161</f>
        <v>32.5</v>
      </c>
      <c r="BF51" s="528"/>
      <c r="BG51" s="528"/>
      <c r="BH51" s="529"/>
      <c r="BI51" s="527">
        <f>'LE 03 OB 04'!P204</f>
        <v>67.25</v>
      </c>
      <c r="BJ51" s="528"/>
      <c r="BK51" s="528"/>
      <c r="BL51" s="529"/>
      <c r="BM51" s="527">
        <f>'LE 03 OB 05'!P162</f>
        <v>28</v>
      </c>
      <c r="BN51" s="528"/>
      <c r="BO51" s="528"/>
      <c r="BP51" s="529"/>
      <c r="BQ51" s="527">
        <f>'LE 03 OB 06'!P478</f>
        <v>33.015000000000001</v>
      </c>
      <c r="BR51" s="528"/>
      <c r="BS51" s="528"/>
      <c r="BT51" s="529"/>
      <c r="BU51" s="527">
        <f>'LE 04 OB 01'!P397</f>
        <v>80.5</v>
      </c>
      <c r="BV51" s="528"/>
      <c r="BW51" s="528"/>
      <c r="BX51" s="529"/>
      <c r="BY51" s="527">
        <f>'LE 05 OB 01'!P368</f>
        <v>1</v>
      </c>
      <c r="BZ51" s="528"/>
      <c r="CA51" s="528"/>
      <c r="CB51" s="529"/>
      <c r="CC51" s="527">
        <f>'LE 05 OB 02'!P225</f>
        <v>26.25</v>
      </c>
      <c r="CD51" s="528"/>
      <c r="CE51" s="528"/>
      <c r="CF51" s="529"/>
      <c r="CG51" s="527">
        <f>'LE 05 OB 03'!P152</f>
        <v>1.5</v>
      </c>
      <c r="CH51" s="528"/>
      <c r="CI51" s="528"/>
      <c r="CJ51" s="529"/>
      <c r="CK51" s="527">
        <f>'LE 05 OB 04'!P80</f>
        <v>0</v>
      </c>
      <c r="CL51" s="528"/>
      <c r="CM51" s="528"/>
      <c r="CN51" s="529"/>
      <c r="CO51" s="527">
        <f>'LE 05 OB 05'!P84</f>
        <v>0</v>
      </c>
      <c r="CP51" s="528"/>
      <c r="CQ51" s="528"/>
      <c r="CR51" s="529"/>
      <c r="CS51" s="527">
        <f>'LE 05 OB 06'!P218</f>
        <v>25.5</v>
      </c>
      <c r="CT51" s="528"/>
      <c r="CU51" s="528"/>
      <c r="CV51" s="529"/>
      <c r="CW51" s="527">
        <f>'LE 06 OB 01'!P72</f>
        <v>0</v>
      </c>
      <c r="CX51" s="528"/>
      <c r="CY51" s="528"/>
      <c r="CZ51" s="529"/>
      <c r="DA51" s="527">
        <f>'LE 06 OB 02'!P134</f>
        <v>0</v>
      </c>
      <c r="DB51" s="528"/>
      <c r="DC51" s="528"/>
      <c r="DD51" s="529"/>
      <c r="DE51" s="527">
        <f>'LE 06 OB 03'!P158</f>
        <v>4.75</v>
      </c>
      <c r="DF51" s="528"/>
      <c r="DG51" s="528"/>
      <c r="DH51" s="529"/>
      <c r="DI51" s="527">
        <f>'LE 06 OB 04'!P136</f>
        <v>4.75</v>
      </c>
      <c r="DJ51" s="528"/>
      <c r="DK51" s="528"/>
      <c r="DL51" s="529"/>
      <c r="DM51" s="527">
        <f>'LE 06 OB 05'!P119</f>
        <v>2</v>
      </c>
      <c r="DN51" s="528"/>
      <c r="DO51" s="528"/>
      <c r="DP51" s="529"/>
      <c r="DQ51" s="112"/>
      <c r="DR51" s="112"/>
      <c r="DS51" s="112"/>
      <c r="DT51" s="112"/>
      <c r="DU51" s="112"/>
      <c r="DV51" s="112"/>
      <c r="DW51" s="112"/>
      <c r="DX51" s="112"/>
      <c r="DY51" s="112"/>
      <c r="DZ51" s="112"/>
      <c r="EA51" s="112"/>
      <c r="EB51" s="112"/>
      <c r="EC51" s="112"/>
      <c r="ED51" s="112"/>
      <c r="EE51" s="112"/>
      <c r="EF51" s="112"/>
      <c r="EG51" s="112"/>
      <c r="EH51" s="112"/>
      <c r="EI51" s="112"/>
      <c r="EJ51" s="112"/>
      <c r="EK51" s="112"/>
    </row>
    <row r="52" spans="2:141" ht="18" customHeight="1" x14ac:dyDescent="0.25">
      <c r="B52" s="530" t="str">
        <f>'PLAN DE CARGOS'!B52:P52</f>
        <v>Técnico Área Salud (Rayos X)</v>
      </c>
      <c r="C52" s="531"/>
      <c r="D52" s="531"/>
      <c r="E52" s="531"/>
      <c r="F52" s="531"/>
      <c r="G52" s="531"/>
      <c r="H52" s="531"/>
      <c r="I52" s="531"/>
      <c r="J52" s="531"/>
      <c r="K52" s="531"/>
      <c r="L52" s="531"/>
      <c r="M52" s="531"/>
      <c r="N52" s="531"/>
      <c r="O52" s="532"/>
      <c r="P52" s="533">
        <f>'PLAN DE CARGOS'!T52</f>
        <v>2112</v>
      </c>
      <c r="Q52" s="534"/>
      <c r="R52" s="534"/>
      <c r="S52" s="534"/>
      <c r="T52" s="534"/>
      <c r="U52" s="534"/>
      <c r="V52" s="535"/>
      <c r="W52" s="533">
        <f t="shared" si="0"/>
        <v>2112</v>
      </c>
      <c r="X52" s="534"/>
      <c r="Y52" s="534"/>
      <c r="Z52" s="534"/>
      <c r="AA52" s="534"/>
      <c r="AB52" s="535"/>
      <c r="AC52" s="536">
        <f t="shared" si="1"/>
        <v>0</v>
      </c>
      <c r="AD52" s="534"/>
      <c r="AE52" s="534"/>
      <c r="AF52" s="535"/>
      <c r="AG52" s="537">
        <f>'LE 01 OB 01'!P312</f>
        <v>37.870000000000005</v>
      </c>
      <c r="AH52" s="538"/>
      <c r="AI52" s="538"/>
      <c r="AJ52" s="539"/>
      <c r="AK52" s="527">
        <f>'LE 02 OB 01'!P241</f>
        <v>0</v>
      </c>
      <c r="AL52" s="528"/>
      <c r="AM52" s="528"/>
      <c r="AN52" s="529"/>
      <c r="AO52" s="527">
        <f>'LE 02 OB 02'!P576</f>
        <v>1917.32</v>
      </c>
      <c r="AP52" s="528"/>
      <c r="AQ52" s="528"/>
      <c r="AR52" s="529"/>
      <c r="AS52" s="527">
        <f>'LE 02 OB 03'!P746</f>
        <v>35.56</v>
      </c>
      <c r="AT52" s="528"/>
      <c r="AU52" s="528"/>
      <c r="AV52" s="529"/>
      <c r="AW52" s="527">
        <f>'LE 03 OB 01'!P153</f>
        <v>16</v>
      </c>
      <c r="AX52" s="528"/>
      <c r="AY52" s="528"/>
      <c r="AZ52" s="529"/>
      <c r="BA52" s="527">
        <f>'LE 03 OB 02'!P282</f>
        <v>0</v>
      </c>
      <c r="BB52" s="528"/>
      <c r="BC52" s="528"/>
      <c r="BD52" s="529"/>
      <c r="BE52" s="527">
        <f>'LE 03 OB 03'!P162</f>
        <v>0</v>
      </c>
      <c r="BF52" s="528"/>
      <c r="BG52" s="528"/>
      <c r="BH52" s="529"/>
      <c r="BI52" s="527">
        <f>'LE 03 OB 04'!P205</f>
        <v>0</v>
      </c>
      <c r="BJ52" s="528"/>
      <c r="BK52" s="528"/>
      <c r="BL52" s="529"/>
      <c r="BM52" s="527">
        <f>'LE 03 OB 05'!P163</f>
        <v>44</v>
      </c>
      <c r="BN52" s="528"/>
      <c r="BO52" s="528"/>
      <c r="BP52" s="529"/>
      <c r="BQ52" s="527">
        <f>'LE 03 OB 06'!P479</f>
        <v>8</v>
      </c>
      <c r="BR52" s="528"/>
      <c r="BS52" s="528"/>
      <c r="BT52" s="529"/>
      <c r="BU52" s="527">
        <f>'LE 04 OB 01'!P398</f>
        <v>4</v>
      </c>
      <c r="BV52" s="528"/>
      <c r="BW52" s="528"/>
      <c r="BX52" s="529"/>
      <c r="BY52" s="527">
        <f>'LE 05 OB 01'!P369</f>
        <v>0</v>
      </c>
      <c r="BZ52" s="528"/>
      <c r="CA52" s="528"/>
      <c r="CB52" s="529"/>
      <c r="CC52" s="527">
        <f>'LE 05 OB 02'!P226</f>
        <v>22.25</v>
      </c>
      <c r="CD52" s="528"/>
      <c r="CE52" s="528"/>
      <c r="CF52" s="529"/>
      <c r="CG52" s="527">
        <f>'LE 05 OB 03'!P153</f>
        <v>1.5</v>
      </c>
      <c r="CH52" s="528"/>
      <c r="CI52" s="528"/>
      <c r="CJ52" s="529"/>
      <c r="CK52" s="527">
        <f>'LE 05 OB 04'!P81</f>
        <v>0</v>
      </c>
      <c r="CL52" s="528"/>
      <c r="CM52" s="528"/>
      <c r="CN52" s="529"/>
      <c r="CO52" s="527">
        <f>'LE 05 OB 05'!P85</f>
        <v>0</v>
      </c>
      <c r="CP52" s="528"/>
      <c r="CQ52" s="528"/>
      <c r="CR52" s="529"/>
      <c r="CS52" s="527">
        <f>'LE 05 OB 06'!P219</f>
        <v>25.5</v>
      </c>
      <c r="CT52" s="528"/>
      <c r="CU52" s="528"/>
      <c r="CV52" s="529"/>
      <c r="CW52" s="527">
        <f>'LE 06 OB 01'!P73</f>
        <v>0</v>
      </c>
      <c r="CX52" s="528"/>
      <c r="CY52" s="528"/>
      <c r="CZ52" s="529"/>
      <c r="DA52" s="527">
        <f>'LE 06 OB 02'!P135</f>
        <v>0</v>
      </c>
      <c r="DB52" s="528"/>
      <c r="DC52" s="528"/>
      <c r="DD52" s="529"/>
      <c r="DE52" s="527">
        <f>'LE 06 OB 03'!P159</f>
        <v>0</v>
      </c>
      <c r="DF52" s="528"/>
      <c r="DG52" s="528"/>
      <c r="DH52" s="529"/>
      <c r="DI52" s="527">
        <f>'LE 06 OB 04'!P137</f>
        <v>0</v>
      </c>
      <c r="DJ52" s="528"/>
      <c r="DK52" s="528"/>
      <c r="DL52" s="529"/>
      <c r="DM52" s="527">
        <f>'LE 06 OB 05'!P120</f>
        <v>0</v>
      </c>
      <c r="DN52" s="528"/>
      <c r="DO52" s="528"/>
      <c r="DP52" s="529"/>
      <c r="DQ52" s="112"/>
      <c r="DR52" s="112"/>
      <c r="DS52" s="112"/>
      <c r="DT52" s="112"/>
      <c r="DU52" s="112"/>
      <c r="DV52" s="112"/>
      <c r="DW52" s="112"/>
      <c r="DX52" s="112"/>
      <c r="DY52" s="112"/>
      <c r="DZ52" s="112"/>
      <c r="EA52" s="112"/>
      <c r="EB52" s="112"/>
      <c r="EC52" s="112"/>
      <c r="ED52" s="112"/>
      <c r="EE52" s="112"/>
      <c r="EF52" s="112"/>
      <c r="EG52" s="112"/>
      <c r="EH52" s="112"/>
      <c r="EI52" s="112"/>
      <c r="EJ52" s="112"/>
      <c r="EK52" s="112"/>
    </row>
    <row r="53" spans="2:141" ht="18" customHeight="1" thickBot="1" x14ac:dyDescent="0.3">
      <c r="B53" s="588" t="str">
        <f>'PLAN DE CARGOS'!B53:P53</f>
        <v>Técnico Área Salud (Vacunador)</v>
      </c>
      <c r="C53" s="589"/>
      <c r="D53" s="589"/>
      <c r="E53" s="589"/>
      <c r="F53" s="589"/>
      <c r="G53" s="589"/>
      <c r="H53" s="589"/>
      <c r="I53" s="589"/>
      <c r="J53" s="589"/>
      <c r="K53" s="589"/>
      <c r="L53" s="589"/>
      <c r="M53" s="589"/>
      <c r="N53" s="589"/>
      <c r="O53" s="590"/>
      <c r="P53" s="574">
        <f>'PLAN DE CARGOS'!T53</f>
        <v>2112</v>
      </c>
      <c r="Q53" s="572"/>
      <c r="R53" s="572"/>
      <c r="S53" s="572"/>
      <c r="T53" s="572"/>
      <c r="U53" s="572"/>
      <c r="V53" s="573"/>
      <c r="W53" s="574">
        <f t="shared" si="0"/>
        <v>2112</v>
      </c>
      <c r="X53" s="572"/>
      <c r="Y53" s="572"/>
      <c r="Z53" s="572"/>
      <c r="AA53" s="572"/>
      <c r="AB53" s="573"/>
      <c r="AC53" s="571">
        <f t="shared" si="1"/>
        <v>0</v>
      </c>
      <c r="AD53" s="572"/>
      <c r="AE53" s="572"/>
      <c r="AF53" s="573"/>
      <c r="AG53" s="555">
        <f>'LE 01 OB 01'!P313</f>
        <v>0</v>
      </c>
      <c r="AH53" s="556"/>
      <c r="AI53" s="556"/>
      <c r="AJ53" s="557"/>
      <c r="AK53" s="552">
        <f>'LE 02 OB 01'!P242</f>
        <v>0</v>
      </c>
      <c r="AL53" s="553"/>
      <c r="AM53" s="553"/>
      <c r="AN53" s="554"/>
      <c r="AO53" s="552">
        <f>'LE 02 OB 02'!P577</f>
        <v>1241</v>
      </c>
      <c r="AP53" s="553"/>
      <c r="AQ53" s="553"/>
      <c r="AR53" s="554"/>
      <c r="AS53" s="552">
        <f>'LE 02 OB 03'!P747</f>
        <v>617.13</v>
      </c>
      <c r="AT53" s="553"/>
      <c r="AU53" s="553"/>
      <c r="AV53" s="554"/>
      <c r="AW53" s="552">
        <f>'LE 03 OB 01'!P154</f>
        <v>16</v>
      </c>
      <c r="AX53" s="553"/>
      <c r="AY53" s="553"/>
      <c r="AZ53" s="554"/>
      <c r="BA53" s="552">
        <f>'LE 03 OB 02'!P283</f>
        <v>0</v>
      </c>
      <c r="BB53" s="553"/>
      <c r="BC53" s="553"/>
      <c r="BD53" s="554"/>
      <c r="BE53" s="552">
        <f>'LE 03 OB 03'!P163</f>
        <v>0</v>
      </c>
      <c r="BF53" s="553"/>
      <c r="BG53" s="553"/>
      <c r="BH53" s="554"/>
      <c r="BI53" s="552">
        <f>'LE 03 OB 04'!P206</f>
        <v>0</v>
      </c>
      <c r="BJ53" s="553"/>
      <c r="BK53" s="553"/>
      <c r="BL53" s="554"/>
      <c r="BM53" s="552">
        <f>'LE 03 OB 05'!P164</f>
        <v>72</v>
      </c>
      <c r="BN53" s="553"/>
      <c r="BO53" s="553"/>
      <c r="BP53" s="554"/>
      <c r="BQ53" s="552">
        <f>'LE 03 OB 06'!P480</f>
        <v>32.120000000000005</v>
      </c>
      <c r="BR53" s="553"/>
      <c r="BS53" s="553"/>
      <c r="BT53" s="554"/>
      <c r="BU53" s="552">
        <f>'LE 04 OB 01'!P399</f>
        <v>84.5</v>
      </c>
      <c r="BV53" s="553"/>
      <c r="BW53" s="553"/>
      <c r="BX53" s="554"/>
      <c r="BY53" s="552">
        <f>'LE 05 OB 01'!P370</f>
        <v>0</v>
      </c>
      <c r="BZ53" s="553"/>
      <c r="CA53" s="553"/>
      <c r="CB53" s="554"/>
      <c r="CC53" s="552">
        <f>'LE 05 OB 02'!P227</f>
        <v>22.25</v>
      </c>
      <c r="CD53" s="553"/>
      <c r="CE53" s="553"/>
      <c r="CF53" s="554"/>
      <c r="CG53" s="552">
        <f>'LE 05 OB 03'!P154</f>
        <v>1.5</v>
      </c>
      <c r="CH53" s="553"/>
      <c r="CI53" s="553"/>
      <c r="CJ53" s="554"/>
      <c r="CK53" s="552">
        <f>'LE 05 OB 04'!P82</f>
        <v>0</v>
      </c>
      <c r="CL53" s="553"/>
      <c r="CM53" s="553"/>
      <c r="CN53" s="554"/>
      <c r="CO53" s="552">
        <f>'LE 05 OB 05'!P86</f>
        <v>0</v>
      </c>
      <c r="CP53" s="553"/>
      <c r="CQ53" s="553"/>
      <c r="CR53" s="554"/>
      <c r="CS53" s="552">
        <f>'LE 05 OB 06'!P220</f>
        <v>25.5</v>
      </c>
      <c r="CT53" s="553"/>
      <c r="CU53" s="553"/>
      <c r="CV53" s="554"/>
      <c r="CW53" s="552">
        <f>'LE 06 OB 01'!P74</f>
        <v>0</v>
      </c>
      <c r="CX53" s="553"/>
      <c r="CY53" s="553"/>
      <c r="CZ53" s="554"/>
      <c r="DA53" s="552">
        <f>'LE 06 OB 02'!P136</f>
        <v>0</v>
      </c>
      <c r="DB53" s="553"/>
      <c r="DC53" s="553"/>
      <c r="DD53" s="554"/>
      <c r="DE53" s="552">
        <f>'LE 06 OB 03'!P160</f>
        <v>0</v>
      </c>
      <c r="DF53" s="553"/>
      <c r="DG53" s="553"/>
      <c r="DH53" s="554"/>
      <c r="DI53" s="552">
        <f>'LE 06 OB 04'!P138</f>
        <v>0</v>
      </c>
      <c r="DJ53" s="553"/>
      <c r="DK53" s="553"/>
      <c r="DL53" s="554"/>
      <c r="DM53" s="552">
        <f>'LE 06 OB 05'!P121</f>
        <v>0</v>
      </c>
      <c r="DN53" s="553"/>
      <c r="DO53" s="553"/>
      <c r="DP53" s="554"/>
      <c r="DQ53" s="112"/>
      <c r="DR53" s="112"/>
      <c r="DS53" s="112"/>
      <c r="DT53" s="112"/>
      <c r="DU53" s="112"/>
      <c r="DV53" s="112"/>
      <c r="DW53" s="112"/>
      <c r="DX53" s="112"/>
      <c r="DY53" s="112"/>
      <c r="DZ53" s="112"/>
      <c r="EA53" s="112"/>
      <c r="EB53" s="112"/>
      <c r="EC53" s="112"/>
      <c r="ED53" s="112"/>
      <c r="EE53" s="112"/>
      <c r="EF53" s="112"/>
      <c r="EG53" s="112"/>
      <c r="EH53" s="112"/>
      <c r="EI53" s="112"/>
      <c r="EJ53" s="112"/>
      <c r="EK53" s="112"/>
    </row>
    <row r="54" spans="2:141" ht="18" customHeight="1" x14ac:dyDescent="0.25">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BK54" s="112"/>
      <c r="BL54" s="112"/>
      <c r="BM54" s="112"/>
      <c r="BN54" s="112"/>
      <c r="BO54" s="112"/>
      <c r="BP54" s="112"/>
      <c r="BQ54" s="112"/>
      <c r="BR54" s="112"/>
      <c r="BS54" s="112"/>
      <c r="BT54" s="112"/>
      <c r="BU54" s="112"/>
      <c r="BV54" s="112"/>
      <c r="BW54" s="112"/>
      <c r="BX54" s="112"/>
      <c r="BY54" s="112"/>
      <c r="BZ54" s="112"/>
      <c r="CA54" s="112"/>
      <c r="CB54" s="112"/>
      <c r="CC54" s="112"/>
      <c r="CD54" s="112"/>
      <c r="CE54" s="112"/>
      <c r="CF54" s="112"/>
      <c r="CG54" s="112"/>
      <c r="CH54" s="112"/>
      <c r="CI54" s="112"/>
      <c r="CJ54" s="112"/>
      <c r="CK54" s="112"/>
      <c r="CL54" s="112"/>
      <c r="CM54" s="112"/>
      <c r="CN54" s="112"/>
      <c r="CO54" s="112"/>
      <c r="CP54" s="112"/>
      <c r="CQ54" s="112"/>
      <c r="CR54" s="112"/>
      <c r="CS54" s="112"/>
      <c r="CT54" s="112"/>
      <c r="CU54" s="112"/>
      <c r="CV54" s="112"/>
      <c r="CW54" s="112"/>
      <c r="CX54" s="112"/>
      <c r="CY54" s="112"/>
      <c r="CZ54" s="112"/>
      <c r="DA54" s="112"/>
      <c r="DB54" s="112"/>
      <c r="DC54" s="112"/>
      <c r="DD54" s="112"/>
      <c r="DE54" s="112"/>
      <c r="DF54" s="112"/>
      <c r="DG54" s="112"/>
      <c r="DH54" s="112"/>
      <c r="DI54" s="112"/>
      <c r="DJ54" s="112"/>
      <c r="DK54" s="112"/>
      <c r="DL54" s="112"/>
      <c r="DM54" s="112"/>
      <c r="DN54" s="112"/>
      <c r="DO54" s="112"/>
      <c r="DP54" s="112"/>
      <c r="DQ54" s="112"/>
      <c r="DR54" s="112"/>
      <c r="DS54" s="112"/>
      <c r="DT54" s="112"/>
      <c r="DU54" s="112"/>
      <c r="DV54" s="112"/>
      <c r="DW54" s="112"/>
      <c r="DX54" s="112"/>
      <c r="DY54" s="112"/>
      <c r="DZ54" s="112"/>
      <c r="EA54" s="112"/>
      <c r="EB54" s="112"/>
      <c r="EC54" s="112"/>
      <c r="ED54" s="112"/>
      <c r="EE54" s="112"/>
      <c r="EF54" s="112"/>
      <c r="EG54" s="112"/>
      <c r="EH54" s="112"/>
      <c r="EI54" s="112"/>
      <c r="EJ54" s="112"/>
      <c r="EK54" s="112"/>
    </row>
    <row r="55" spans="2:141" ht="18" customHeight="1" x14ac:dyDescent="0.25">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2"/>
      <c r="BQ55" s="112"/>
      <c r="BR55" s="112"/>
      <c r="BS55" s="112"/>
      <c r="BT55" s="112"/>
      <c r="BU55" s="112"/>
      <c r="BV55" s="112"/>
      <c r="BW55" s="112"/>
      <c r="BX55" s="112"/>
      <c r="BY55" s="112"/>
      <c r="BZ55" s="112"/>
      <c r="CA55" s="112"/>
      <c r="CB55" s="112"/>
      <c r="CC55" s="112"/>
      <c r="CD55" s="112"/>
      <c r="CE55" s="112"/>
      <c r="CF55" s="112"/>
      <c r="CG55" s="112"/>
      <c r="CH55" s="112"/>
      <c r="CI55" s="112"/>
      <c r="CJ55" s="112"/>
      <c r="CK55" s="112"/>
      <c r="CL55" s="112"/>
      <c r="CM55" s="112"/>
      <c r="CN55" s="112"/>
      <c r="CO55" s="112"/>
      <c r="CP55" s="112"/>
      <c r="CQ55" s="112"/>
      <c r="CR55" s="112"/>
      <c r="CS55" s="112"/>
      <c r="CT55" s="112"/>
      <c r="CU55" s="112"/>
      <c r="CV55" s="112"/>
      <c r="CW55" s="112"/>
      <c r="CX55" s="112"/>
      <c r="CY55" s="112"/>
      <c r="CZ55" s="112"/>
      <c r="DA55" s="112"/>
      <c r="DB55" s="112"/>
      <c r="DC55" s="112"/>
      <c r="DD55" s="112"/>
      <c r="DE55" s="112"/>
      <c r="DF55" s="112"/>
      <c r="DG55" s="112"/>
      <c r="DH55" s="112"/>
      <c r="DI55" s="112"/>
      <c r="DJ55" s="112"/>
      <c r="DK55" s="112"/>
      <c r="DL55" s="112"/>
      <c r="DM55" s="112"/>
      <c r="DN55" s="112"/>
      <c r="DO55" s="112"/>
      <c r="DP55" s="112"/>
      <c r="DQ55" s="112"/>
      <c r="DR55" s="112"/>
      <c r="DS55" s="112"/>
      <c r="DT55" s="112"/>
      <c r="DU55" s="112"/>
      <c r="DV55" s="112"/>
      <c r="DW55" s="112"/>
      <c r="DX55" s="112"/>
      <c r="DY55" s="112"/>
      <c r="DZ55" s="112"/>
      <c r="EA55" s="112"/>
      <c r="EB55" s="112"/>
      <c r="EC55" s="112"/>
      <c r="ED55" s="112"/>
      <c r="EE55" s="112"/>
      <c r="EF55" s="112"/>
      <c r="EG55" s="112"/>
      <c r="EH55" s="112"/>
      <c r="EI55" s="112"/>
      <c r="EJ55" s="112"/>
      <c r="EK55" s="112"/>
    </row>
    <row r="56" spans="2:141" ht="18" customHeight="1" x14ac:dyDescent="0.25">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c r="BE56" s="112"/>
      <c r="BF56" s="112"/>
      <c r="BG56" s="112"/>
      <c r="BH56" s="112"/>
      <c r="BI56" s="112"/>
      <c r="BJ56" s="112"/>
      <c r="BK56" s="112"/>
      <c r="BL56" s="112"/>
      <c r="BM56" s="112"/>
      <c r="BN56" s="112"/>
      <c r="BO56" s="112"/>
      <c r="BP56" s="112"/>
      <c r="BQ56" s="112"/>
      <c r="BR56" s="112"/>
      <c r="BS56" s="112"/>
      <c r="BT56" s="112"/>
      <c r="BU56" s="112"/>
      <c r="BV56" s="112"/>
      <c r="BW56" s="112"/>
      <c r="BX56" s="112"/>
      <c r="BY56" s="112"/>
      <c r="BZ56" s="112"/>
      <c r="CA56" s="112"/>
      <c r="CB56" s="112"/>
      <c r="CC56" s="112"/>
      <c r="CD56" s="112"/>
      <c r="CE56" s="112"/>
      <c r="CF56" s="112"/>
      <c r="CG56" s="112"/>
      <c r="CH56" s="112"/>
      <c r="CI56" s="112"/>
      <c r="CJ56" s="112"/>
      <c r="CK56" s="112"/>
      <c r="CL56" s="112"/>
      <c r="CM56" s="112"/>
      <c r="CN56" s="112"/>
      <c r="CO56" s="112"/>
      <c r="CP56" s="112"/>
      <c r="CQ56" s="112"/>
      <c r="CR56" s="112"/>
      <c r="CS56" s="112"/>
      <c r="CT56" s="112"/>
      <c r="CU56" s="112"/>
      <c r="CV56" s="112"/>
      <c r="CW56" s="112"/>
      <c r="CX56" s="112"/>
      <c r="CY56" s="112"/>
      <c r="CZ56" s="112"/>
      <c r="DA56" s="112"/>
      <c r="DB56" s="112"/>
      <c r="DC56" s="112"/>
      <c r="DD56" s="112"/>
      <c r="DE56" s="112"/>
      <c r="DF56" s="112"/>
      <c r="DG56" s="112"/>
      <c r="DH56" s="112"/>
      <c r="DI56" s="112"/>
      <c r="DJ56" s="112"/>
      <c r="DK56" s="112"/>
      <c r="DL56" s="112"/>
      <c r="DM56" s="112"/>
      <c r="DN56" s="112"/>
      <c r="DO56" s="112"/>
      <c r="DP56" s="112"/>
      <c r="DQ56" s="112"/>
      <c r="DR56" s="112"/>
      <c r="DS56" s="112"/>
      <c r="DT56" s="112"/>
      <c r="DU56" s="112"/>
      <c r="DV56" s="112"/>
      <c r="DW56" s="112"/>
      <c r="DX56" s="112"/>
      <c r="DY56" s="112"/>
      <c r="DZ56" s="112"/>
      <c r="EA56" s="112"/>
      <c r="EB56" s="112"/>
      <c r="EC56" s="112"/>
      <c r="ED56" s="112"/>
      <c r="EE56" s="112"/>
      <c r="EF56" s="112"/>
      <c r="EG56" s="112"/>
      <c r="EH56" s="112"/>
      <c r="EI56" s="112"/>
      <c r="EJ56" s="112"/>
      <c r="EK56" s="112"/>
    </row>
    <row r="57" spans="2:141" ht="18" customHeight="1" x14ac:dyDescent="0.25">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BK57" s="112"/>
      <c r="BL57" s="112"/>
      <c r="BM57" s="112"/>
      <c r="BN57" s="112"/>
      <c r="BO57" s="112"/>
      <c r="BP57" s="112"/>
      <c r="BQ57" s="112"/>
      <c r="BR57" s="112"/>
      <c r="BS57" s="112"/>
      <c r="BT57" s="112"/>
      <c r="BU57" s="112"/>
      <c r="BV57" s="112"/>
      <c r="BW57" s="112"/>
      <c r="BX57" s="112"/>
      <c r="BY57" s="112"/>
      <c r="BZ57" s="112"/>
      <c r="CA57" s="112"/>
      <c r="CB57" s="112"/>
      <c r="CC57" s="112"/>
      <c r="CD57" s="112"/>
      <c r="CE57" s="112"/>
      <c r="CF57" s="112"/>
      <c r="CG57" s="112"/>
      <c r="CH57" s="112"/>
      <c r="CI57" s="112"/>
      <c r="CJ57" s="112"/>
      <c r="CK57" s="112"/>
      <c r="CL57" s="112"/>
      <c r="CM57" s="112"/>
      <c r="CN57" s="112"/>
      <c r="CO57" s="112"/>
      <c r="CP57" s="112"/>
      <c r="CQ57" s="112"/>
      <c r="CR57" s="112"/>
      <c r="CS57" s="112"/>
      <c r="CT57" s="112"/>
      <c r="CU57" s="112"/>
      <c r="CV57" s="112"/>
      <c r="CW57" s="112"/>
      <c r="CX57" s="112"/>
      <c r="CY57" s="112"/>
      <c r="CZ57" s="112"/>
      <c r="DA57" s="112"/>
      <c r="DB57" s="112"/>
      <c r="DC57" s="112"/>
      <c r="DD57" s="112"/>
      <c r="DE57" s="112"/>
      <c r="DF57" s="112"/>
      <c r="DG57" s="112"/>
      <c r="DH57" s="112"/>
      <c r="DI57" s="112"/>
      <c r="DJ57" s="112"/>
      <c r="DK57" s="112"/>
      <c r="DL57" s="112"/>
      <c r="DM57" s="112"/>
      <c r="DN57" s="112"/>
      <c r="DO57" s="112"/>
      <c r="DP57" s="112"/>
      <c r="DQ57" s="112"/>
      <c r="DR57" s="112"/>
      <c r="DS57" s="112"/>
      <c r="DT57" s="112"/>
      <c r="DU57" s="112"/>
      <c r="DV57" s="112"/>
      <c r="DW57" s="112"/>
      <c r="DX57" s="112"/>
      <c r="DY57" s="112"/>
      <c r="DZ57" s="112"/>
      <c r="EA57" s="112"/>
      <c r="EB57" s="112"/>
      <c r="EC57" s="112"/>
      <c r="ED57" s="112"/>
      <c r="EE57" s="112"/>
      <c r="EF57" s="112"/>
      <c r="EG57" s="112"/>
      <c r="EH57" s="112"/>
      <c r="EI57" s="112"/>
      <c r="EJ57" s="112"/>
      <c r="EK57" s="112"/>
    </row>
    <row r="58" spans="2:141" ht="18" customHeight="1" x14ac:dyDescent="0.25">
      <c r="W58" s="112"/>
      <c r="X58" s="112"/>
      <c r="Y58" s="112"/>
      <c r="Z58" s="112"/>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c r="AW58" s="112"/>
      <c r="AX58" s="112"/>
      <c r="AY58" s="112"/>
      <c r="AZ58" s="112"/>
      <c r="BA58" s="112"/>
      <c r="BB58" s="112"/>
      <c r="BC58" s="112"/>
      <c r="BD58" s="112"/>
      <c r="BE58" s="112"/>
      <c r="BF58" s="112"/>
      <c r="BG58" s="112"/>
      <c r="BH58" s="112"/>
      <c r="BI58" s="112"/>
      <c r="BJ58" s="112"/>
      <c r="BK58" s="112"/>
      <c r="BL58" s="112"/>
      <c r="BM58" s="112"/>
      <c r="BN58" s="112"/>
      <c r="BO58" s="112"/>
      <c r="BP58" s="112"/>
      <c r="BQ58" s="112"/>
      <c r="BR58" s="112"/>
      <c r="BS58" s="112"/>
      <c r="BT58" s="112"/>
      <c r="BU58" s="112"/>
      <c r="BV58" s="112"/>
      <c r="BW58" s="112"/>
      <c r="BX58" s="112"/>
      <c r="BY58" s="112"/>
      <c r="BZ58" s="112"/>
      <c r="CA58" s="112"/>
      <c r="CB58" s="112"/>
      <c r="CC58" s="112"/>
      <c r="CD58" s="112"/>
      <c r="CE58" s="112"/>
      <c r="CF58" s="112"/>
      <c r="CG58" s="112"/>
      <c r="CH58" s="112"/>
      <c r="CI58" s="112"/>
      <c r="CJ58" s="112"/>
      <c r="CK58" s="112"/>
      <c r="CL58" s="112"/>
      <c r="CM58" s="112"/>
      <c r="CN58" s="112"/>
      <c r="CO58" s="112"/>
      <c r="CP58" s="112"/>
      <c r="CQ58" s="112"/>
      <c r="CR58" s="112"/>
      <c r="CS58" s="112"/>
      <c r="CT58" s="112"/>
      <c r="CU58" s="112"/>
      <c r="CV58" s="112"/>
      <c r="CW58" s="112"/>
      <c r="CX58" s="112"/>
      <c r="CY58" s="112"/>
      <c r="CZ58" s="112"/>
      <c r="DA58" s="112"/>
      <c r="DB58" s="112"/>
      <c r="DC58" s="112"/>
      <c r="DD58" s="112"/>
      <c r="DE58" s="112"/>
      <c r="DF58" s="112"/>
      <c r="DG58" s="112"/>
      <c r="DH58" s="112"/>
      <c r="DI58" s="112"/>
      <c r="DJ58" s="112"/>
      <c r="DK58" s="112"/>
      <c r="DL58" s="112"/>
      <c r="DM58" s="112"/>
      <c r="DN58" s="112"/>
      <c r="DO58" s="112"/>
      <c r="DP58" s="112"/>
      <c r="DQ58" s="112"/>
      <c r="DR58" s="112"/>
      <c r="DS58" s="112"/>
      <c r="DT58" s="112"/>
      <c r="DU58" s="112"/>
      <c r="DV58" s="112"/>
      <c r="DW58" s="112"/>
      <c r="DX58" s="112"/>
      <c r="DY58" s="112"/>
      <c r="DZ58" s="112"/>
      <c r="EA58" s="112"/>
      <c r="EB58" s="112"/>
      <c r="EC58" s="112"/>
      <c r="ED58" s="112"/>
      <c r="EE58" s="112"/>
      <c r="EF58" s="112"/>
      <c r="EG58" s="112"/>
      <c r="EH58" s="112"/>
      <c r="EI58" s="112"/>
      <c r="EJ58" s="112"/>
      <c r="EK58" s="112"/>
    </row>
    <row r="59" spans="2:141" ht="18" customHeight="1" x14ac:dyDescent="0.25">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112"/>
      <c r="BK59" s="112"/>
      <c r="BL59" s="112"/>
      <c r="BM59" s="112"/>
      <c r="BN59" s="112"/>
      <c r="BO59" s="112"/>
      <c r="BP59" s="112"/>
      <c r="BQ59" s="112"/>
      <c r="BR59" s="112"/>
      <c r="BS59" s="112"/>
      <c r="BT59" s="112"/>
      <c r="BU59" s="112"/>
      <c r="BV59" s="112"/>
      <c r="BW59" s="112"/>
      <c r="BX59" s="112"/>
      <c r="BY59" s="112"/>
      <c r="BZ59" s="112"/>
      <c r="CA59" s="112"/>
      <c r="CB59" s="112"/>
      <c r="CC59" s="112"/>
      <c r="CD59" s="112"/>
      <c r="CE59" s="112"/>
      <c r="CF59" s="112"/>
      <c r="CG59" s="112"/>
      <c r="CH59" s="112"/>
      <c r="CI59" s="112"/>
      <c r="CJ59" s="112"/>
      <c r="CK59" s="112"/>
      <c r="CL59" s="112"/>
      <c r="CM59" s="112"/>
      <c r="CN59" s="112"/>
      <c r="CO59" s="112"/>
      <c r="CP59" s="112"/>
      <c r="CQ59" s="112"/>
      <c r="CR59" s="112"/>
      <c r="CS59" s="112"/>
      <c r="CT59" s="112"/>
      <c r="CU59" s="112"/>
      <c r="CV59" s="112"/>
      <c r="CW59" s="112"/>
      <c r="CX59" s="112"/>
      <c r="CY59" s="112"/>
      <c r="CZ59" s="112"/>
      <c r="DA59" s="112"/>
      <c r="DB59" s="112"/>
      <c r="DC59" s="112"/>
      <c r="DD59" s="112"/>
      <c r="DE59" s="112"/>
      <c r="DF59" s="112"/>
      <c r="DG59" s="112"/>
      <c r="DH59" s="112"/>
      <c r="DI59" s="112"/>
      <c r="DJ59" s="112"/>
      <c r="DK59" s="112"/>
      <c r="DL59" s="112"/>
      <c r="DM59" s="112"/>
      <c r="DN59" s="112"/>
      <c r="DO59" s="112"/>
      <c r="DP59" s="112"/>
      <c r="DQ59" s="112"/>
      <c r="DR59" s="112"/>
      <c r="DS59" s="112"/>
      <c r="DT59" s="112"/>
      <c r="DU59" s="112"/>
      <c r="DV59" s="112"/>
      <c r="DW59" s="112"/>
      <c r="DX59" s="112"/>
      <c r="DY59" s="112"/>
      <c r="DZ59" s="112"/>
      <c r="EA59" s="112"/>
      <c r="EB59" s="112"/>
      <c r="EC59" s="112"/>
      <c r="ED59" s="112"/>
      <c r="EE59" s="112"/>
      <c r="EF59" s="112"/>
      <c r="EG59" s="112"/>
      <c r="EH59" s="112"/>
      <c r="EI59" s="112"/>
      <c r="EJ59" s="112"/>
      <c r="EK59" s="112"/>
    </row>
    <row r="60" spans="2:141" ht="18" customHeight="1" x14ac:dyDescent="0.25">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c r="BR60" s="112"/>
      <c r="BS60" s="112"/>
      <c r="BT60" s="112"/>
      <c r="BU60" s="112"/>
      <c r="BV60" s="112"/>
      <c r="BW60" s="112"/>
      <c r="BX60" s="112"/>
      <c r="BY60" s="112"/>
      <c r="BZ60" s="112"/>
      <c r="CA60" s="112"/>
      <c r="CB60" s="112"/>
      <c r="CC60" s="112"/>
      <c r="CD60" s="112"/>
      <c r="CE60" s="112"/>
      <c r="CF60" s="112"/>
      <c r="CG60" s="112"/>
      <c r="CH60" s="112"/>
      <c r="CI60" s="112"/>
      <c r="CJ60" s="112"/>
      <c r="CK60" s="112"/>
      <c r="CL60" s="112"/>
      <c r="CM60" s="112"/>
      <c r="CN60" s="112"/>
      <c r="CO60" s="112"/>
      <c r="CP60" s="112"/>
      <c r="CQ60" s="112"/>
      <c r="CR60" s="112"/>
      <c r="CS60" s="112"/>
      <c r="CT60" s="112"/>
      <c r="CU60" s="112"/>
      <c r="CV60" s="112"/>
      <c r="CW60" s="112"/>
      <c r="CX60" s="112"/>
      <c r="CY60" s="112"/>
      <c r="CZ60" s="112"/>
      <c r="DA60" s="112"/>
      <c r="DB60" s="112"/>
      <c r="DC60" s="112"/>
      <c r="DD60" s="112"/>
      <c r="DE60" s="112"/>
      <c r="DF60" s="112"/>
      <c r="DG60" s="112"/>
      <c r="DH60" s="112"/>
      <c r="DI60" s="112"/>
      <c r="DJ60" s="112"/>
      <c r="DK60" s="112"/>
      <c r="DL60" s="112"/>
      <c r="DM60" s="112"/>
      <c r="DN60" s="112"/>
      <c r="DO60" s="112"/>
      <c r="DP60" s="112"/>
      <c r="DQ60" s="112"/>
      <c r="DR60" s="112"/>
      <c r="DS60" s="112"/>
      <c r="DT60" s="112"/>
      <c r="DU60" s="112"/>
      <c r="DV60" s="112"/>
      <c r="DW60" s="112"/>
      <c r="DX60" s="112"/>
      <c r="DY60" s="112"/>
      <c r="DZ60" s="112"/>
      <c r="EA60" s="112"/>
      <c r="EB60" s="112"/>
      <c r="EC60" s="112"/>
      <c r="ED60" s="112"/>
      <c r="EE60" s="112"/>
      <c r="EF60" s="112"/>
      <c r="EG60" s="112"/>
      <c r="EH60" s="112"/>
      <c r="EI60" s="112"/>
      <c r="EJ60" s="112"/>
      <c r="EK60" s="112"/>
    </row>
    <row r="61" spans="2:141" ht="18" customHeight="1" x14ac:dyDescent="0.25">
      <c r="AC61" s="112"/>
      <c r="AD61" s="112"/>
      <c r="AE61" s="112"/>
      <c r="AF61" s="112"/>
    </row>
  </sheetData>
  <mergeCells count="826">
    <mergeCell ref="B21:O23"/>
    <mergeCell ref="B24:O24"/>
    <mergeCell ref="B25:O25"/>
    <mergeCell ref="B26:O26"/>
    <mergeCell ref="B27:O27"/>
    <mergeCell ref="B44:O44"/>
    <mergeCell ref="B45:O45"/>
    <mergeCell ref="B34:O34"/>
    <mergeCell ref="B35:O35"/>
    <mergeCell ref="B36:O36"/>
    <mergeCell ref="B37:O37"/>
    <mergeCell ref="B38:O38"/>
    <mergeCell ref="B39:O39"/>
    <mergeCell ref="B28:O28"/>
    <mergeCell ref="B29:O29"/>
    <mergeCell ref="B30:O30"/>
    <mergeCell ref="B31:O31"/>
    <mergeCell ref="B32:O32"/>
    <mergeCell ref="B33:O33"/>
    <mergeCell ref="P34:V34"/>
    <mergeCell ref="P35:V35"/>
    <mergeCell ref="P36:V36"/>
    <mergeCell ref="P37:V37"/>
    <mergeCell ref="B53:O53"/>
    <mergeCell ref="P21:V23"/>
    <mergeCell ref="P24:V24"/>
    <mergeCell ref="P25:V25"/>
    <mergeCell ref="P26:V26"/>
    <mergeCell ref="P27:V27"/>
    <mergeCell ref="P28:V28"/>
    <mergeCell ref="P29:V29"/>
    <mergeCell ref="P30:V30"/>
    <mergeCell ref="P31:V31"/>
    <mergeCell ref="B46:O46"/>
    <mergeCell ref="B48:O48"/>
    <mergeCell ref="B49:O49"/>
    <mergeCell ref="B50:O50"/>
    <mergeCell ref="B51:O51"/>
    <mergeCell ref="B52:O52"/>
    <mergeCell ref="B40:O40"/>
    <mergeCell ref="B41:O41"/>
    <mergeCell ref="B42:O42"/>
    <mergeCell ref="B43:O43"/>
    <mergeCell ref="P51:V51"/>
    <mergeCell ref="P52:V52"/>
    <mergeCell ref="P53:V53"/>
    <mergeCell ref="W21:AB23"/>
    <mergeCell ref="W24:AB24"/>
    <mergeCell ref="W25:AB25"/>
    <mergeCell ref="W26:AB26"/>
    <mergeCell ref="W27:AB27"/>
    <mergeCell ref="W28:AB28"/>
    <mergeCell ref="W29:AB29"/>
    <mergeCell ref="P44:V44"/>
    <mergeCell ref="P45:V45"/>
    <mergeCell ref="P46:V46"/>
    <mergeCell ref="P48:V48"/>
    <mergeCell ref="P49:V49"/>
    <mergeCell ref="P50:V50"/>
    <mergeCell ref="P38:V38"/>
    <mergeCell ref="P39:V39"/>
    <mergeCell ref="P40:V40"/>
    <mergeCell ref="P41:V41"/>
    <mergeCell ref="P42:V42"/>
    <mergeCell ref="P43:V43"/>
    <mergeCell ref="P32:V32"/>
    <mergeCell ref="P33:V33"/>
    <mergeCell ref="W52:AB52"/>
    <mergeCell ref="W53:AB53"/>
    <mergeCell ref="AC21:AF23"/>
    <mergeCell ref="AC24:AF24"/>
    <mergeCell ref="AC25:AF25"/>
    <mergeCell ref="AC26:AF26"/>
    <mergeCell ref="AC27:AF27"/>
    <mergeCell ref="W42:AB42"/>
    <mergeCell ref="W43:AB43"/>
    <mergeCell ref="W44:AB44"/>
    <mergeCell ref="W45:AB45"/>
    <mergeCell ref="W46:AB46"/>
    <mergeCell ref="W48:AB48"/>
    <mergeCell ref="W36:AB36"/>
    <mergeCell ref="W37:AB37"/>
    <mergeCell ref="W38:AB38"/>
    <mergeCell ref="W39:AB39"/>
    <mergeCell ref="W40:AB40"/>
    <mergeCell ref="W41:AB41"/>
    <mergeCell ref="W30:AB30"/>
    <mergeCell ref="W31:AB31"/>
    <mergeCell ref="W32:AB32"/>
    <mergeCell ref="W33:AB33"/>
    <mergeCell ref="W34:AB34"/>
    <mergeCell ref="AC28:AF28"/>
    <mergeCell ref="AC29:AF29"/>
    <mergeCell ref="AC30:AF30"/>
    <mergeCell ref="AC31:AF31"/>
    <mergeCell ref="AC32:AF32"/>
    <mergeCell ref="AC33:AF33"/>
    <mergeCell ref="W49:AB49"/>
    <mergeCell ref="W50:AB50"/>
    <mergeCell ref="W51:AB51"/>
    <mergeCell ref="W35:AB35"/>
    <mergeCell ref="AC43:AF43"/>
    <mergeCell ref="AC44:AF44"/>
    <mergeCell ref="AC45:AF45"/>
    <mergeCell ref="AC34:AF34"/>
    <mergeCell ref="AC35:AF35"/>
    <mergeCell ref="AC36:AF36"/>
    <mergeCell ref="AC37:AF37"/>
    <mergeCell ref="AC38:AF38"/>
    <mergeCell ref="AC39:AF39"/>
    <mergeCell ref="AW21:AZ23"/>
    <mergeCell ref="BA21:BD23"/>
    <mergeCell ref="BE21:BH23"/>
    <mergeCell ref="BI21:BL23"/>
    <mergeCell ref="BM21:BP23"/>
    <mergeCell ref="BQ21:BT23"/>
    <mergeCell ref="AC53:AF53"/>
    <mergeCell ref="AG21:AJ23"/>
    <mergeCell ref="AK21:AN23"/>
    <mergeCell ref="AO21:AR23"/>
    <mergeCell ref="AS21:AV23"/>
    <mergeCell ref="AG24:AJ24"/>
    <mergeCell ref="AK24:AN24"/>
    <mergeCell ref="AO24:AR24"/>
    <mergeCell ref="AS24:AV24"/>
    <mergeCell ref="AC46:AF46"/>
    <mergeCell ref="AC48:AF48"/>
    <mergeCell ref="AC49:AF49"/>
    <mergeCell ref="AC50:AF50"/>
    <mergeCell ref="AC51:AF51"/>
    <mergeCell ref="AC52:AF52"/>
    <mergeCell ref="AC40:AF40"/>
    <mergeCell ref="AC41:AF41"/>
    <mergeCell ref="AC42:AF42"/>
    <mergeCell ref="CS21:CV23"/>
    <mergeCell ref="CW21:CZ23"/>
    <mergeCell ref="DA21:DD23"/>
    <mergeCell ref="DE21:DH23"/>
    <mergeCell ref="DI21:DL23"/>
    <mergeCell ref="DM21:DP23"/>
    <mergeCell ref="BU21:BX23"/>
    <mergeCell ref="BY21:CB23"/>
    <mergeCell ref="CC21:CF23"/>
    <mergeCell ref="CG21:CJ23"/>
    <mergeCell ref="CK21:CN23"/>
    <mergeCell ref="CO21:CR23"/>
    <mergeCell ref="DM24:DP24"/>
    <mergeCell ref="BU24:BX24"/>
    <mergeCell ref="BY24:CB24"/>
    <mergeCell ref="CC24:CF24"/>
    <mergeCell ref="CG24:CJ24"/>
    <mergeCell ref="CK24:CN24"/>
    <mergeCell ref="CO24:CR24"/>
    <mergeCell ref="AW24:AZ24"/>
    <mergeCell ref="BA24:BD24"/>
    <mergeCell ref="BE24:BH24"/>
    <mergeCell ref="BI24:BL24"/>
    <mergeCell ref="BM24:BP24"/>
    <mergeCell ref="BQ24:BT24"/>
    <mergeCell ref="AO25:AR25"/>
    <mergeCell ref="AS25:AV25"/>
    <mergeCell ref="AW25:AZ25"/>
    <mergeCell ref="BA25:BD25"/>
    <mergeCell ref="CS24:CV24"/>
    <mergeCell ref="CW24:CZ24"/>
    <mergeCell ref="DA24:DD24"/>
    <mergeCell ref="DE24:DH24"/>
    <mergeCell ref="DI24:DL24"/>
    <mergeCell ref="DA25:DD25"/>
    <mergeCell ref="DE25:DH25"/>
    <mergeCell ref="DI25:DL25"/>
    <mergeCell ref="DM25:DP25"/>
    <mergeCell ref="AG26:AJ26"/>
    <mergeCell ref="AK26:AN26"/>
    <mergeCell ref="AO26:AR26"/>
    <mergeCell ref="AS26:AV26"/>
    <mergeCell ref="AW26:AZ26"/>
    <mergeCell ref="BA26:BD26"/>
    <mergeCell ref="CC25:CF25"/>
    <mergeCell ref="CG25:CJ25"/>
    <mergeCell ref="CK25:CN25"/>
    <mergeCell ref="CO25:CR25"/>
    <mergeCell ref="CS25:CV25"/>
    <mergeCell ref="CW25:CZ25"/>
    <mergeCell ref="BE25:BH25"/>
    <mergeCell ref="BI25:BL25"/>
    <mergeCell ref="BM25:BP25"/>
    <mergeCell ref="BQ25:BT25"/>
    <mergeCell ref="BU25:BX25"/>
    <mergeCell ref="BY25:CB25"/>
    <mergeCell ref="AG25:AJ25"/>
    <mergeCell ref="AK25:AN25"/>
    <mergeCell ref="DA26:DD26"/>
    <mergeCell ref="DE26:DH26"/>
    <mergeCell ref="DI26:DL26"/>
    <mergeCell ref="DM26:DP26"/>
    <mergeCell ref="AG27:AJ27"/>
    <mergeCell ref="AK27:AN27"/>
    <mergeCell ref="AO27:AR27"/>
    <mergeCell ref="AS27:AV27"/>
    <mergeCell ref="AW27:AZ27"/>
    <mergeCell ref="BA27:BD27"/>
    <mergeCell ref="CC26:CF26"/>
    <mergeCell ref="CG26:CJ26"/>
    <mergeCell ref="CK26:CN26"/>
    <mergeCell ref="CO26:CR26"/>
    <mergeCell ref="CS26:CV26"/>
    <mergeCell ref="CW26:CZ26"/>
    <mergeCell ref="BE26:BH26"/>
    <mergeCell ref="BI26:BL26"/>
    <mergeCell ref="BM26:BP26"/>
    <mergeCell ref="BQ26:BT26"/>
    <mergeCell ref="BU26:BX26"/>
    <mergeCell ref="BY26:CB26"/>
    <mergeCell ref="DA27:DD27"/>
    <mergeCell ref="DE27:DH27"/>
    <mergeCell ref="DI27:DL27"/>
    <mergeCell ref="DM27:DP27"/>
    <mergeCell ref="CO27:CR27"/>
    <mergeCell ref="AG28:AJ28"/>
    <mergeCell ref="AK28:AN28"/>
    <mergeCell ref="AO28:AR28"/>
    <mergeCell ref="AS28:AV28"/>
    <mergeCell ref="AW28:AZ28"/>
    <mergeCell ref="BA28:BD28"/>
    <mergeCell ref="CC27:CF27"/>
    <mergeCell ref="CG27:CJ27"/>
    <mergeCell ref="CK27:CN27"/>
    <mergeCell ref="CS27:CV27"/>
    <mergeCell ref="CW27:CZ27"/>
    <mergeCell ref="BE27:BH27"/>
    <mergeCell ref="BI27:BL27"/>
    <mergeCell ref="BM27:BP27"/>
    <mergeCell ref="BQ27:BT27"/>
    <mergeCell ref="BU27:BX27"/>
    <mergeCell ref="BY27:CB27"/>
    <mergeCell ref="DA28:DD28"/>
    <mergeCell ref="DE28:DH28"/>
    <mergeCell ref="DI28:DL28"/>
    <mergeCell ref="DM28:DP28"/>
    <mergeCell ref="AG29:AJ29"/>
    <mergeCell ref="AK29:AN29"/>
    <mergeCell ref="AO29:AR29"/>
    <mergeCell ref="AS29:AV29"/>
    <mergeCell ref="AW29:AZ29"/>
    <mergeCell ref="BA29:BD29"/>
    <mergeCell ref="CC28:CF28"/>
    <mergeCell ref="CG28:CJ28"/>
    <mergeCell ref="CK28:CN28"/>
    <mergeCell ref="CO28:CR28"/>
    <mergeCell ref="CS28:CV28"/>
    <mergeCell ref="CW28:CZ28"/>
    <mergeCell ref="BE28:BH28"/>
    <mergeCell ref="BI28:BL28"/>
    <mergeCell ref="BM28:BP28"/>
    <mergeCell ref="BQ28:BT28"/>
    <mergeCell ref="BU28:BX28"/>
    <mergeCell ref="BY28:CB28"/>
    <mergeCell ref="DA29:DD29"/>
    <mergeCell ref="DE29:DH29"/>
    <mergeCell ref="DI29:DL29"/>
    <mergeCell ref="DM29:DP29"/>
    <mergeCell ref="AG30:AJ30"/>
    <mergeCell ref="AK30:AN30"/>
    <mergeCell ref="AO30:AR30"/>
    <mergeCell ref="AS30:AV30"/>
    <mergeCell ref="AW30:AZ30"/>
    <mergeCell ref="BA30:BD30"/>
    <mergeCell ref="CC29:CF29"/>
    <mergeCell ref="CG29:CJ29"/>
    <mergeCell ref="CK29:CN29"/>
    <mergeCell ref="CO29:CR29"/>
    <mergeCell ref="CS29:CV29"/>
    <mergeCell ref="CW29:CZ29"/>
    <mergeCell ref="BE29:BH29"/>
    <mergeCell ref="BI29:BL29"/>
    <mergeCell ref="BM29:BP29"/>
    <mergeCell ref="BQ29:BT29"/>
    <mergeCell ref="BU29:BX29"/>
    <mergeCell ref="BY29:CB29"/>
    <mergeCell ref="DA30:DD30"/>
    <mergeCell ref="DE30:DH30"/>
    <mergeCell ref="DI30:DL30"/>
    <mergeCell ref="DM30:DP30"/>
    <mergeCell ref="CO30:CR30"/>
    <mergeCell ref="AG31:AJ31"/>
    <mergeCell ref="AK31:AN31"/>
    <mergeCell ref="AO31:AR31"/>
    <mergeCell ref="AS31:AV31"/>
    <mergeCell ref="AW31:AZ31"/>
    <mergeCell ref="BA31:BD31"/>
    <mergeCell ref="CC30:CF30"/>
    <mergeCell ref="CG30:CJ30"/>
    <mergeCell ref="CK30:CN30"/>
    <mergeCell ref="CS30:CV30"/>
    <mergeCell ref="CW30:CZ30"/>
    <mergeCell ref="BE30:BH30"/>
    <mergeCell ref="BI30:BL30"/>
    <mergeCell ref="BM30:BP30"/>
    <mergeCell ref="BQ30:BT30"/>
    <mergeCell ref="BU30:BX30"/>
    <mergeCell ref="BY30:CB30"/>
    <mergeCell ref="DA31:DD31"/>
    <mergeCell ref="DE31:DH31"/>
    <mergeCell ref="DI31:DL31"/>
    <mergeCell ref="DM31:DP31"/>
    <mergeCell ref="AG32:AJ32"/>
    <mergeCell ref="AK32:AN32"/>
    <mergeCell ref="AO32:AR32"/>
    <mergeCell ref="AS32:AV32"/>
    <mergeCell ref="AW32:AZ32"/>
    <mergeCell ref="BA32:BD32"/>
    <mergeCell ref="CC31:CF31"/>
    <mergeCell ref="CG31:CJ31"/>
    <mergeCell ref="CK31:CN31"/>
    <mergeCell ref="CO31:CR31"/>
    <mergeCell ref="CS31:CV31"/>
    <mergeCell ref="CW31:CZ31"/>
    <mergeCell ref="BE31:BH31"/>
    <mergeCell ref="BI31:BL31"/>
    <mergeCell ref="BM31:BP31"/>
    <mergeCell ref="BQ31:BT31"/>
    <mergeCell ref="BU31:BX31"/>
    <mergeCell ref="BY31:CB31"/>
    <mergeCell ref="DA32:DD32"/>
    <mergeCell ref="DE32:DH32"/>
    <mergeCell ref="DI32:DL32"/>
    <mergeCell ref="DM32:DP32"/>
    <mergeCell ref="AG33:AJ33"/>
    <mergeCell ref="AK33:AN33"/>
    <mergeCell ref="AO33:AR33"/>
    <mergeCell ref="AS33:AV33"/>
    <mergeCell ref="AW33:AZ33"/>
    <mergeCell ref="BA33:BD33"/>
    <mergeCell ref="CC32:CF32"/>
    <mergeCell ref="CG32:CJ32"/>
    <mergeCell ref="CK32:CN32"/>
    <mergeCell ref="CO32:CR32"/>
    <mergeCell ref="CS32:CV32"/>
    <mergeCell ref="CW32:CZ32"/>
    <mergeCell ref="BE32:BH32"/>
    <mergeCell ref="BI32:BL32"/>
    <mergeCell ref="BM32:BP32"/>
    <mergeCell ref="BQ32:BT32"/>
    <mergeCell ref="BU32:BX32"/>
    <mergeCell ref="BY32:CB32"/>
    <mergeCell ref="DA33:DD33"/>
    <mergeCell ref="DE33:DH33"/>
    <mergeCell ref="DI33:DL33"/>
    <mergeCell ref="DM33:DP33"/>
    <mergeCell ref="CO33:CR33"/>
    <mergeCell ref="AG34:AJ34"/>
    <mergeCell ref="AK34:AN34"/>
    <mergeCell ref="AO34:AR34"/>
    <mergeCell ref="AS34:AV34"/>
    <mergeCell ref="AW34:AZ34"/>
    <mergeCell ref="BA34:BD34"/>
    <mergeCell ref="CC33:CF33"/>
    <mergeCell ref="CG33:CJ33"/>
    <mergeCell ref="CK33:CN33"/>
    <mergeCell ref="CS33:CV33"/>
    <mergeCell ref="CW33:CZ33"/>
    <mergeCell ref="BE33:BH33"/>
    <mergeCell ref="BI33:BL33"/>
    <mergeCell ref="BM33:BP33"/>
    <mergeCell ref="BQ33:BT33"/>
    <mergeCell ref="BU33:BX33"/>
    <mergeCell ref="BY33:CB33"/>
    <mergeCell ref="DA34:DD34"/>
    <mergeCell ref="DE34:DH34"/>
    <mergeCell ref="DI34:DL34"/>
    <mergeCell ref="DM34:DP34"/>
    <mergeCell ref="AG35:AJ35"/>
    <mergeCell ref="AK35:AN35"/>
    <mergeCell ref="AO35:AR35"/>
    <mergeCell ref="AS35:AV35"/>
    <mergeCell ref="AW35:AZ35"/>
    <mergeCell ref="BA35:BD35"/>
    <mergeCell ref="CC34:CF34"/>
    <mergeCell ref="CG34:CJ34"/>
    <mergeCell ref="CK34:CN34"/>
    <mergeCell ref="CO34:CR34"/>
    <mergeCell ref="CS34:CV34"/>
    <mergeCell ref="CW34:CZ34"/>
    <mergeCell ref="BE34:BH34"/>
    <mergeCell ref="BI34:BL34"/>
    <mergeCell ref="BM34:BP34"/>
    <mergeCell ref="BQ34:BT34"/>
    <mergeCell ref="BU34:BX34"/>
    <mergeCell ref="BY34:CB34"/>
    <mergeCell ref="DA35:DD35"/>
    <mergeCell ref="DE35:DH35"/>
    <mergeCell ref="DI35:DL35"/>
    <mergeCell ref="DM35:DP35"/>
    <mergeCell ref="AG36:AJ36"/>
    <mergeCell ref="AK36:AN36"/>
    <mergeCell ref="AO36:AR36"/>
    <mergeCell ref="AS36:AV36"/>
    <mergeCell ref="AW36:AZ36"/>
    <mergeCell ref="BA36:BD36"/>
    <mergeCell ref="CC35:CF35"/>
    <mergeCell ref="CG35:CJ35"/>
    <mergeCell ref="CK35:CN35"/>
    <mergeCell ref="CO35:CR35"/>
    <mergeCell ref="CS35:CV35"/>
    <mergeCell ref="CW35:CZ35"/>
    <mergeCell ref="BE35:BH35"/>
    <mergeCell ref="BI35:BL35"/>
    <mergeCell ref="BM35:BP35"/>
    <mergeCell ref="BQ35:BT35"/>
    <mergeCell ref="BU35:BX35"/>
    <mergeCell ref="BY35:CB35"/>
    <mergeCell ref="DA36:DD36"/>
    <mergeCell ref="DE36:DH36"/>
    <mergeCell ref="DI36:DL36"/>
    <mergeCell ref="DM36:DP36"/>
    <mergeCell ref="CO36:CR36"/>
    <mergeCell ref="AG37:AJ37"/>
    <mergeCell ref="AK37:AN37"/>
    <mergeCell ref="AO37:AR37"/>
    <mergeCell ref="AS37:AV37"/>
    <mergeCell ref="AW37:AZ37"/>
    <mergeCell ref="BA37:BD37"/>
    <mergeCell ref="CC36:CF36"/>
    <mergeCell ref="CG36:CJ36"/>
    <mergeCell ref="CK36:CN36"/>
    <mergeCell ref="CS36:CV36"/>
    <mergeCell ref="CW36:CZ36"/>
    <mergeCell ref="BE36:BH36"/>
    <mergeCell ref="BI36:BL36"/>
    <mergeCell ref="BM36:BP36"/>
    <mergeCell ref="BQ36:BT36"/>
    <mergeCell ref="BU36:BX36"/>
    <mergeCell ref="BY36:CB36"/>
    <mergeCell ref="DA37:DD37"/>
    <mergeCell ref="DE37:DH37"/>
    <mergeCell ref="DI37:DL37"/>
    <mergeCell ref="DM37:DP37"/>
    <mergeCell ref="AG38:AJ38"/>
    <mergeCell ref="AK38:AN38"/>
    <mergeCell ref="AO38:AR38"/>
    <mergeCell ref="AS38:AV38"/>
    <mergeCell ref="AW38:AZ38"/>
    <mergeCell ref="BA38:BD38"/>
    <mergeCell ref="CC37:CF37"/>
    <mergeCell ref="CG37:CJ37"/>
    <mergeCell ref="CK37:CN37"/>
    <mergeCell ref="CO37:CR37"/>
    <mergeCell ref="CS37:CV37"/>
    <mergeCell ref="CW37:CZ37"/>
    <mergeCell ref="BE37:BH37"/>
    <mergeCell ref="BI37:BL37"/>
    <mergeCell ref="BM37:BP37"/>
    <mergeCell ref="BQ37:BT37"/>
    <mergeCell ref="BU37:BX37"/>
    <mergeCell ref="BY37:CB37"/>
    <mergeCell ref="DA38:DD38"/>
    <mergeCell ref="DE38:DH38"/>
    <mergeCell ref="DI38:DL38"/>
    <mergeCell ref="DM38:DP38"/>
    <mergeCell ref="AG39:AJ39"/>
    <mergeCell ref="AK39:AN39"/>
    <mergeCell ref="AO39:AR39"/>
    <mergeCell ref="AS39:AV39"/>
    <mergeCell ref="AW39:AZ39"/>
    <mergeCell ref="BA39:BD39"/>
    <mergeCell ref="CC38:CF38"/>
    <mergeCell ref="CG38:CJ38"/>
    <mergeCell ref="CK38:CN38"/>
    <mergeCell ref="CO38:CR38"/>
    <mergeCell ref="CS38:CV38"/>
    <mergeCell ref="CW38:CZ38"/>
    <mergeCell ref="BE38:BH38"/>
    <mergeCell ref="BI38:BL38"/>
    <mergeCell ref="BM38:BP38"/>
    <mergeCell ref="BQ38:BT38"/>
    <mergeCell ref="BU38:BX38"/>
    <mergeCell ref="BY38:CB38"/>
    <mergeCell ref="DA39:DD39"/>
    <mergeCell ref="DE39:DH39"/>
    <mergeCell ref="DI39:DL39"/>
    <mergeCell ref="DM39:DP39"/>
    <mergeCell ref="CO39:CR39"/>
    <mergeCell ref="AG40:AJ40"/>
    <mergeCell ref="AK40:AN40"/>
    <mergeCell ref="AO40:AR40"/>
    <mergeCell ref="AS40:AV40"/>
    <mergeCell ref="AW40:AZ40"/>
    <mergeCell ref="BA40:BD40"/>
    <mergeCell ref="CC39:CF39"/>
    <mergeCell ref="CG39:CJ39"/>
    <mergeCell ref="CK39:CN39"/>
    <mergeCell ref="CS39:CV39"/>
    <mergeCell ref="CW39:CZ39"/>
    <mergeCell ref="BE39:BH39"/>
    <mergeCell ref="BI39:BL39"/>
    <mergeCell ref="BM39:BP39"/>
    <mergeCell ref="BQ39:BT39"/>
    <mergeCell ref="BU39:BX39"/>
    <mergeCell ref="BY39:CB39"/>
    <mergeCell ref="DA40:DD40"/>
    <mergeCell ref="DE40:DH40"/>
    <mergeCell ref="DI40:DL40"/>
    <mergeCell ref="DM40:DP40"/>
    <mergeCell ref="AG41:AJ41"/>
    <mergeCell ref="AK41:AN41"/>
    <mergeCell ref="AO41:AR41"/>
    <mergeCell ref="AS41:AV41"/>
    <mergeCell ref="AW41:AZ41"/>
    <mergeCell ref="BA41:BD41"/>
    <mergeCell ref="CC40:CF40"/>
    <mergeCell ref="CG40:CJ40"/>
    <mergeCell ref="CK40:CN40"/>
    <mergeCell ref="CO40:CR40"/>
    <mergeCell ref="CS40:CV40"/>
    <mergeCell ref="CW40:CZ40"/>
    <mergeCell ref="BE40:BH40"/>
    <mergeCell ref="BI40:BL40"/>
    <mergeCell ref="BM40:BP40"/>
    <mergeCell ref="BQ40:BT40"/>
    <mergeCell ref="BU40:BX40"/>
    <mergeCell ref="BY40:CB40"/>
    <mergeCell ref="DA41:DD41"/>
    <mergeCell ref="DE41:DH41"/>
    <mergeCell ref="DI41:DL41"/>
    <mergeCell ref="DM41:DP41"/>
    <mergeCell ref="AG42:AJ42"/>
    <mergeCell ref="AK42:AN42"/>
    <mergeCell ref="AO42:AR42"/>
    <mergeCell ref="AS42:AV42"/>
    <mergeCell ref="AW42:AZ42"/>
    <mergeCell ref="BA42:BD42"/>
    <mergeCell ref="CC41:CF41"/>
    <mergeCell ref="CG41:CJ41"/>
    <mergeCell ref="CK41:CN41"/>
    <mergeCell ref="CO41:CR41"/>
    <mergeCell ref="CS41:CV41"/>
    <mergeCell ref="CW41:CZ41"/>
    <mergeCell ref="BE41:BH41"/>
    <mergeCell ref="BI41:BL41"/>
    <mergeCell ref="BM41:BP41"/>
    <mergeCell ref="BQ41:BT41"/>
    <mergeCell ref="BU41:BX41"/>
    <mergeCell ref="BY41:CB41"/>
    <mergeCell ref="DA42:DD42"/>
    <mergeCell ref="DE42:DH42"/>
    <mergeCell ref="DI42:DL42"/>
    <mergeCell ref="DM42:DP42"/>
    <mergeCell ref="CO42:CR42"/>
    <mergeCell ref="AG43:AJ43"/>
    <mergeCell ref="AK43:AN43"/>
    <mergeCell ref="AO43:AR43"/>
    <mergeCell ref="AS43:AV43"/>
    <mergeCell ref="AW43:AZ43"/>
    <mergeCell ref="BA43:BD43"/>
    <mergeCell ref="CC42:CF42"/>
    <mergeCell ref="CG42:CJ42"/>
    <mergeCell ref="CK42:CN42"/>
    <mergeCell ref="CS42:CV42"/>
    <mergeCell ref="CW42:CZ42"/>
    <mergeCell ref="BE42:BH42"/>
    <mergeCell ref="BI42:BL42"/>
    <mergeCell ref="BM42:BP42"/>
    <mergeCell ref="BQ42:BT42"/>
    <mergeCell ref="BU42:BX42"/>
    <mergeCell ref="BY42:CB42"/>
    <mergeCell ref="DA43:DD43"/>
    <mergeCell ref="DE43:DH43"/>
    <mergeCell ref="DI43:DL43"/>
    <mergeCell ref="DM43:DP43"/>
    <mergeCell ref="AG44:AJ44"/>
    <mergeCell ref="AK44:AN44"/>
    <mergeCell ref="AO44:AR44"/>
    <mergeCell ref="AS44:AV44"/>
    <mergeCell ref="AW44:AZ44"/>
    <mergeCell ref="BA44:BD44"/>
    <mergeCell ref="CC43:CF43"/>
    <mergeCell ref="CG43:CJ43"/>
    <mergeCell ref="CK43:CN43"/>
    <mergeCell ref="CO43:CR43"/>
    <mergeCell ref="CS43:CV43"/>
    <mergeCell ref="CW43:CZ43"/>
    <mergeCell ref="BE43:BH43"/>
    <mergeCell ref="BI43:BL43"/>
    <mergeCell ref="BM43:BP43"/>
    <mergeCell ref="BQ43:BT43"/>
    <mergeCell ref="BU43:BX43"/>
    <mergeCell ref="BY43:CB43"/>
    <mergeCell ref="DA44:DD44"/>
    <mergeCell ref="DE44:DH44"/>
    <mergeCell ref="DI44:DL44"/>
    <mergeCell ref="DM44:DP44"/>
    <mergeCell ref="AG45:AJ45"/>
    <mergeCell ref="AK45:AN45"/>
    <mergeCell ref="AO45:AR45"/>
    <mergeCell ref="AS45:AV45"/>
    <mergeCell ref="AW45:AZ45"/>
    <mergeCell ref="BA45:BD45"/>
    <mergeCell ref="CC44:CF44"/>
    <mergeCell ref="CG44:CJ44"/>
    <mergeCell ref="CK44:CN44"/>
    <mergeCell ref="CO44:CR44"/>
    <mergeCell ref="CS44:CV44"/>
    <mergeCell ref="CW44:CZ44"/>
    <mergeCell ref="BE44:BH44"/>
    <mergeCell ref="BI44:BL44"/>
    <mergeCell ref="BM44:BP44"/>
    <mergeCell ref="BQ44:BT44"/>
    <mergeCell ref="BU44:BX44"/>
    <mergeCell ref="BY44:CB44"/>
    <mergeCell ref="DA45:DD45"/>
    <mergeCell ref="DE45:DH45"/>
    <mergeCell ref="DI45:DL45"/>
    <mergeCell ref="DM45:DP45"/>
    <mergeCell ref="CO45:CR45"/>
    <mergeCell ref="AG46:AJ46"/>
    <mergeCell ref="AK46:AN46"/>
    <mergeCell ref="AO46:AR46"/>
    <mergeCell ref="AS46:AV46"/>
    <mergeCell ref="AW46:AZ46"/>
    <mergeCell ref="BA46:BD46"/>
    <mergeCell ref="CC45:CF45"/>
    <mergeCell ref="CG45:CJ45"/>
    <mergeCell ref="CK45:CN45"/>
    <mergeCell ref="CS45:CV45"/>
    <mergeCell ref="CW45:CZ45"/>
    <mergeCell ref="BE45:BH45"/>
    <mergeCell ref="BI45:BL45"/>
    <mergeCell ref="BM45:BP45"/>
    <mergeCell ref="BQ45:BT45"/>
    <mergeCell ref="BU45:BX45"/>
    <mergeCell ref="BY45:CB45"/>
    <mergeCell ref="DA46:DD46"/>
    <mergeCell ref="DE46:DH46"/>
    <mergeCell ref="DI46:DL46"/>
    <mergeCell ref="DM46:DP46"/>
    <mergeCell ref="AG48:AJ48"/>
    <mergeCell ref="AK48:AN48"/>
    <mergeCell ref="AO48:AR48"/>
    <mergeCell ref="AS48:AV48"/>
    <mergeCell ref="AW48:AZ48"/>
    <mergeCell ref="BA48:BD48"/>
    <mergeCell ref="CC46:CF46"/>
    <mergeCell ref="CG46:CJ46"/>
    <mergeCell ref="CK46:CN46"/>
    <mergeCell ref="CO46:CR46"/>
    <mergeCell ref="CS46:CV46"/>
    <mergeCell ref="CW46:CZ46"/>
    <mergeCell ref="BE46:BH46"/>
    <mergeCell ref="BI46:BL46"/>
    <mergeCell ref="BM46:BP46"/>
    <mergeCell ref="BQ46:BT46"/>
    <mergeCell ref="BU46:BX46"/>
    <mergeCell ref="BY46:CB46"/>
    <mergeCell ref="DA48:DD48"/>
    <mergeCell ref="DE48:DH48"/>
    <mergeCell ref="DI48:DL48"/>
    <mergeCell ref="DM48:DP48"/>
    <mergeCell ref="AG49:AJ49"/>
    <mergeCell ref="AK49:AN49"/>
    <mergeCell ref="AO49:AR49"/>
    <mergeCell ref="AS49:AV49"/>
    <mergeCell ref="AW49:AZ49"/>
    <mergeCell ref="BA49:BD49"/>
    <mergeCell ref="CC48:CF48"/>
    <mergeCell ref="CG48:CJ48"/>
    <mergeCell ref="CK48:CN48"/>
    <mergeCell ref="CO48:CR48"/>
    <mergeCell ref="CS48:CV48"/>
    <mergeCell ref="CW48:CZ48"/>
    <mergeCell ref="BE48:BH48"/>
    <mergeCell ref="BI48:BL48"/>
    <mergeCell ref="BM48:BP48"/>
    <mergeCell ref="BQ48:BT48"/>
    <mergeCell ref="BU48:BX48"/>
    <mergeCell ref="BY48:CB48"/>
    <mergeCell ref="DA49:DD49"/>
    <mergeCell ref="DE49:DH49"/>
    <mergeCell ref="DI49:DL49"/>
    <mergeCell ref="DM49:DP49"/>
    <mergeCell ref="CO49:CR49"/>
    <mergeCell ref="AG50:AJ50"/>
    <mergeCell ref="AK50:AN50"/>
    <mergeCell ref="AO50:AR50"/>
    <mergeCell ref="AS50:AV50"/>
    <mergeCell ref="AW50:AZ50"/>
    <mergeCell ref="BA50:BD50"/>
    <mergeCell ref="CC49:CF49"/>
    <mergeCell ref="CG49:CJ49"/>
    <mergeCell ref="CK49:CN49"/>
    <mergeCell ref="CS49:CV49"/>
    <mergeCell ref="CW49:CZ49"/>
    <mergeCell ref="BE49:BH49"/>
    <mergeCell ref="BI49:BL49"/>
    <mergeCell ref="BM49:BP49"/>
    <mergeCell ref="BQ49:BT49"/>
    <mergeCell ref="BU49:BX49"/>
    <mergeCell ref="BY49:CB49"/>
    <mergeCell ref="DA50:DD50"/>
    <mergeCell ref="DE50:DH50"/>
    <mergeCell ref="DI50:DL50"/>
    <mergeCell ref="DM50:DP50"/>
    <mergeCell ref="AG51:AJ51"/>
    <mergeCell ref="AK51:AN51"/>
    <mergeCell ref="AO51:AR51"/>
    <mergeCell ref="AS51:AV51"/>
    <mergeCell ref="AW51:AZ51"/>
    <mergeCell ref="BA51:BD51"/>
    <mergeCell ref="CC50:CF50"/>
    <mergeCell ref="CG50:CJ50"/>
    <mergeCell ref="CK50:CN50"/>
    <mergeCell ref="CO50:CR50"/>
    <mergeCell ref="CS50:CV50"/>
    <mergeCell ref="CW50:CZ50"/>
    <mergeCell ref="BE50:BH50"/>
    <mergeCell ref="BI50:BL50"/>
    <mergeCell ref="BM50:BP50"/>
    <mergeCell ref="BQ50:BT50"/>
    <mergeCell ref="BU50:BX50"/>
    <mergeCell ref="BY50:CB50"/>
    <mergeCell ref="DA51:DD51"/>
    <mergeCell ref="DE51:DH51"/>
    <mergeCell ref="DI51:DL51"/>
    <mergeCell ref="DM51:DP51"/>
    <mergeCell ref="AG52:AJ52"/>
    <mergeCell ref="AK52:AN52"/>
    <mergeCell ref="AO52:AR52"/>
    <mergeCell ref="AS52:AV52"/>
    <mergeCell ref="AW52:AZ52"/>
    <mergeCell ref="BA52:BD52"/>
    <mergeCell ref="CC51:CF51"/>
    <mergeCell ref="CG51:CJ51"/>
    <mergeCell ref="CK51:CN51"/>
    <mergeCell ref="CO51:CR51"/>
    <mergeCell ref="CS51:CV51"/>
    <mergeCell ref="CW51:CZ51"/>
    <mergeCell ref="BE51:BH51"/>
    <mergeCell ref="BI51:BL51"/>
    <mergeCell ref="BM51:BP51"/>
    <mergeCell ref="BQ51:BT51"/>
    <mergeCell ref="BU51:BX51"/>
    <mergeCell ref="BY51:CB51"/>
    <mergeCell ref="DM52:DP52"/>
    <mergeCell ref="CO52:CR52"/>
    <mergeCell ref="CS52:CV52"/>
    <mergeCell ref="CW52:CZ52"/>
    <mergeCell ref="DA52:DD52"/>
    <mergeCell ref="AG53:AJ53"/>
    <mergeCell ref="AK53:AN53"/>
    <mergeCell ref="AO53:AR53"/>
    <mergeCell ref="AS53:AV53"/>
    <mergeCell ref="AW53:AZ53"/>
    <mergeCell ref="BA53:BD53"/>
    <mergeCell ref="CC52:CF52"/>
    <mergeCell ref="CG52:CJ52"/>
    <mergeCell ref="CK52:CN52"/>
    <mergeCell ref="BE52:BH52"/>
    <mergeCell ref="BI52:BL52"/>
    <mergeCell ref="BM52:BP52"/>
    <mergeCell ref="BQ52:BT52"/>
    <mergeCell ref="BU52:BX52"/>
    <mergeCell ref="BY52:CB52"/>
    <mergeCell ref="BE53:BH53"/>
    <mergeCell ref="BI53:BL53"/>
    <mergeCell ref="BM53:BP53"/>
    <mergeCell ref="BQ53:BT53"/>
    <mergeCell ref="BU53:BX53"/>
    <mergeCell ref="BY53:CB53"/>
    <mergeCell ref="DE52:DH52"/>
    <mergeCell ref="DI52:DL52"/>
    <mergeCell ref="DA53:DD53"/>
    <mergeCell ref="DE53:DH53"/>
    <mergeCell ref="DI53:DL53"/>
    <mergeCell ref="DM53:DP53"/>
    <mergeCell ref="CC53:CF53"/>
    <mergeCell ref="CG53:CJ53"/>
    <mergeCell ref="CK53:CN53"/>
    <mergeCell ref="CO53:CR53"/>
    <mergeCell ref="CS53:CV53"/>
    <mergeCell ref="CW53:CZ53"/>
    <mergeCell ref="B3:AZ3"/>
    <mergeCell ref="B2:AZ2"/>
    <mergeCell ref="B9:AZ9"/>
    <mergeCell ref="B8:AZ8"/>
    <mergeCell ref="B7:AZ7"/>
    <mergeCell ref="B6:AZ6"/>
    <mergeCell ref="B5:AZ5"/>
    <mergeCell ref="B4:AZ4"/>
    <mergeCell ref="B20:AZ20"/>
    <mergeCell ref="B19:AZ19"/>
    <mergeCell ref="B18:AZ18"/>
    <mergeCell ref="B16:AZ16"/>
    <mergeCell ref="AW17:AY17"/>
    <mergeCell ref="AU17:AV17"/>
    <mergeCell ref="B15:AZ15"/>
    <mergeCell ref="B14:AZ14"/>
    <mergeCell ref="B13:AZ13"/>
    <mergeCell ref="B12:AZ12"/>
    <mergeCell ref="B11:AZ11"/>
    <mergeCell ref="B10:AZ10"/>
    <mergeCell ref="B47:O47"/>
    <mergeCell ref="P47:V47"/>
    <mergeCell ref="W47:AB47"/>
    <mergeCell ref="AC47:AF47"/>
    <mergeCell ref="AG47:AJ47"/>
    <mergeCell ref="AK47:AN47"/>
    <mergeCell ref="AO47:AR47"/>
    <mergeCell ref="AS47:AV47"/>
    <mergeCell ref="AW47:AZ47"/>
    <mergeCell ref="CK47:CN47"/>
    <mergeCell ref="CO47:CR47"/>
    <mergeCell ref="CS47:CV47"/>
    <mergeCell ref="CW47:CZ47"/>
    <mergeCell ref="DA47:DD47"/>
    <mergeCell ref="DE47:DH47"/>
    <mergeCell ref="DI47:DL47"/>
    <mergeCell ref="DM47:DP47"/>
    <mergeCell ref="BA47:BD47"/>
    <mergeCell ref="BE47:BH47"/>
    <mergeCell ref="BI47:BL47"/>
    <mergeCell ref="BM47:BP47"/>
    <mergeCell ref="BQ47:BT47"/>
    <mergeCell ref="BU47:BX47"/>
    <mergeCell ref="BY47:CB47"/>
    <mergeCell ref="CC47:CF47"/>
    <mergeCell ref="CG47:CJ47"/>
  </mergeCells>
  <conditionalFormatting sqref="AC24:AF53">
    <cfRule type="cellIs" dxfId="47" priority="1" operator="lessThan">
      <formula>0</formula>
    </cfRule>
    <cfRule type="cellIs" dxfId="46" priority="2" operator="greaterThan">
      <formula>0</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B0F0"/>
  </sheetPr>
  <dimension ref="B1:GP25"/>
  <sheetViews>
    <sheetView zoomScale="90" zoomScaleNormal="90" workbookViewId="0">
      <pane xSplit="22" ySplit="25" topLeftCell="W26" activePane="bottomRight" state="frozen"/>
      <selection pane="topRight" activeCell="W1" sqref="W1"/>
      <selection pane="bottomLeft" activeCell="A26" sqref="A26"/>
      <selection pane="bottomRight" activeCell="B25" sqref="B25:V25"/>
    </sheetView>
  </sheetViews>
  <sheetFormatPr baseColWidth="10" defaultColWidth="3.42578125" defaultRowHeight="18" customHeight="1" x14ac:dyDescent="0.25"/>
  <cols>
    <col min="1" max="1" width="3.42578125" style="19"/>
    <col min="2" max="16" width="3.42578125" style="19" customWidth="1"/>
    <col min="17" max="22" width="3.42578125" style="19"/>
    <col min="23" max="23" width="3.42578125" style="19" customWidth="1"/>
    <col min="24" max="29" width="3.42578125" style="19"/>
    <col min="30" max="30" width="3.42578125" style="19" customWidth="1"/>
    <col min="31" max="36" width="3.42578125" style="19"/>
    <col min="37" max="37" width="3.42578125" style="19" customWidth="1"/>
    <col min="38" max="43" width="3.42578125" style="19"/>
    <col min="44" max="44" width="3.42578125" style="19" customWidth="1"/>
    <col min="45" max="50" width="3.42578125" style="19"/>
    <col min="51" max="51" width="3.42578125" style="19" customWidth="1"/>
    <col min="52" max="56" width="3.42578125" style="19"/>
    <col min="57" max="57" width="3.42578125" style="19" customWidth="1"/>
    <col min="58" max="63" width="3.42578125" style="19"/>
    <col min="64" max="64" width="3.42578125" style="19" customWidth="1"/>
    <col min="65" max="70" width="3.42578125" style="19"/>
    <col min="71" max="71" width="3.42578125" style="19" customWidth="1"/>
    <col min="72" max="77" width="3.42578125" style="19"/>
    <col min="78" max="78" width="3.42578125" style="19" customWidth="1"/>
    <col min="79" max="84" width="3.42578125" style="19"/>
    <col min="85" max="85" width="3.42578125" style="19" customWidth="1"/>
    <col min="86" max="91" width="3.42578125" style="19"/>
    <col min="92" max="92" width="3.42578125" style="19" customWidth="1"/>
    <col min="93" max="98" width="3.42578125" style="19"/>
    <col min="99" max="99" width="3.42578125" style="19" customWidth="1"/>
    <col min="100" max="105" width="3.42578125" style="19"/>
    <col min="106" max="106" width="3.42578125" style="19" customWidth="1"/>
    <col min="107" max="112" width="3.42578125" style="19"/>
    <col min="113" max="113" width="3.42578125" style="19" customWidth="1"/>
    <col min="114" max="119" width="3.42578125" style="19"/>
    <col min="120" max="120" width="3.42578125" style="19" customWidth="1"/>
    <col min="121" max="126" width="3.42578125" style="19"/>
    <col min="127" max="127" width="3.42578125" style="19" customWidth="1"/>
    <col min="128" max="133" width="3.42578125" style="19"/>
    <col min="134" max="134" width="3.42578125" style="19" customWidth="1"/>
    <col min="135" max="140" width="3.42578125" style="19"/>
    <col min="141" max="141" width="3.42578125" style="19" customWidth="1"/>
    <col min="142" max="147" width="3.42578125" style="19"/>
    <col min="148" max="148" width="3.42578125" style="19" customWidth="1"/>
    <col min="149" max="154" width="3.42578125" style="19"/>
    <col min="155" max="155" width="3.42578125" style="19" customWidth="1"/>
    <col min="156" max="161" width="3.42578125" style="19"/>
    <col min="162" max="162" width="3.42578125" style="19" customWidth="1"/>
    <col min="163" max="168" width="3.42578125" style="19"/>
    <col min="169" max="169" width="3.42578125" style="19" customWidth="1"/>
    <col min="170" max="16384" width="3.42578125" style="19"/>
  </cols>
  <sheetData>
    <row r="1" spans="2:175" ht="18" customHeight="1" thickBot="1" x14ac:dyDescent="0.3"/>
    <row r="2" spans="2:175" ht="9" customHeight="1" x14ac:dyDescent="0.25">
      <c r="B2" s="542"/>
      <c r="C2" s="543"/>
      <c r="D2" s="543"/>
      <c r="E2" s="543"/>
      <c r="F2" s="543"/>
      <c r="G2" s="543"/>
      <c r="H2" s="543"/>
      <c r="I2" s="543"/>
      <c r="J2" s="543"/>
      <c r="K2" s="543"/>
      <c r="L2" s="543"/>
      <c r="M2" s="543"/>
      <c r="N2" s="543"/>
      <c r="O2" s="543"/>
      <c r="P2" s="543"/>
      <c r="Q2" s="543"/>
      <c r="R2" s="543"/>
      <c r="S2" s="543"/>
      <c r="T2" s="543"/>
      <c r="U2" s="543"/>
      <c r="V2" s="543"/>
      <c r="W2" s="543"/>
      <c r="X2" s="543"/>
      <c r="Y2" s="543"/>
      <c r="Z2" s="543"/>
      <c r="AA2" s="543"/>
      <c r="AB2" s="543"/>
      <c r="AC2" s="543"/>
      <c r="AD2" s="543"/>
      <c r="AE2" s="543"/>
      <c r="AF2" s="543"/>
      <c r="AG2" s="543"/>
      <c r="AH2" s="543"/>
      <c r="AI2" s="543"/>
      <c r="AJ2" s="543"/>
      <c r="AK2" s="543"/>
      <c r="AL2" s="543"/>
      <c r="AM2" s="543"/>
      <c r="AN2" s="543"/>
      <c r="AO2" s="543"/>
      <c r="AP2" s="543"/>
      <c r="AQ2" s="543"/>
      <c r="AR2" s="543"/>
      <c r="AS2" s="543"/>
      <c r="AT2" s="543"/>
      <c r="AU2" s="543"/>
      <c r="AV2" s="543"/>
      <c r="AW2" s="543"/>
      <c r="AX2" s="543"/>
      <c r="AY2" s="543"/>
      <c r="AZ2" s="543"/>
      <c r="BA2" s="543"/>
      <c r="BB2" s="543"/>
      <c r="BC2" s="543"/>
      <c r="BD2" s="543"/>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5"/>
    </row>
    <row r="3" spans="2:175" ht="18" customHeight="1" x14ac:dyDescent="0.25">
      <c r="B3" s="540" t="s">
        <v>43</v>
      </c>
      <c r="C3" s="541"/>
      <c r="D3" s="541"/>
      <c r="E3" s="541"/>
      <c r="F3" s="541"/>
      <c r="G3" s="541"/>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7"/>
    </row>
    <row r="4" spans="2:175" ht="18" customHeight="1" x14ac:dyDescent="0.25">
      <c r="B4" s="548" t="s">
        <v>44</v>
      </c>
      <c r="C4" s="549"/>
      <c r="D4" s="549"/>
      <c r="E4" s="549"/>
      <c r="F4" s="549"/>
      <c r="G4" s="549"/>
      <c r="H4" s="549"/>
      <c r="I4" s="549"/>
      <c r="J4" s="549"/>
      <c r="K4" s="549"/>
      <c r="L4" s="549"/>
      <c r="M4" s="549"/>
      <c r="N4" s="549"/>
      <c r="O4" s="549"/>
      <c r="P4" s="549"/>
      <c r="Q4" s="549"/>
      <c r="R4" s="549"/>
      <c r="S4" s="549"/>
      <c r="T4" s="549"/>
      <c r="U4" s="549"/>
      <c r="V4" s="549"/>
      <c r="W4" s="549"/>
      <c r="X4" s="549"/>
      <c r="Y4" s="549"/>
      <c r="Z4" s="549"/>
      <c r="AA4" s="549"/>
      <c r="AB4" s="549"/>
      <c r="AC4" s="549"/>
      <c r="AD4" s="549"/>
      <c r="AE4" s="549"/>
      <c r="AF4" s="549"/>
      <c r="AG4" s="549"/>
      <c r="AH4" s="549"/>
      <c r="AI4" s="549"/>
      <c r="AJ4" s="549"/>
      <c r="AK4" s="549"/>
      <c r="AL4" s="549"/>
      <c r="AM4" s="549"/>
      <c r="AN4" s="549"/>
      <c r="AO4" s="549"/>
      <c r="AP4" s="549"/>
      <c r="AQ4" s="549"/>
      <c r="AR4" s="549"/>
      <c r="AS4" s="549"/>
      <c r="AT4" s="549"/>
      <c r="AU4" s="549"/>
      <c r="AV4" s="549"/>
      <c r="AW4" s="549"/>
      <c r="AX4" s="549"/>
      <c r="AY4" s="549"/>
      <c r="AZ4" s="549"/>
      <c r="BA4" s="549"/>
      <c r="BB4" s="549"/>
      <c r="BC4" s="549"/>
      <c r="BD4" s="549"/>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7"/>
    </row>
    <row r="5" spans="2:175" ht="18" customHeight="1" x14ac:dyDescent="0.25">
      <c r="B5" s="546" t="s">
        <v>45</v>
      </c>
      <c r="C5" s="547"/>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c r="EX5" s="26"/>
      <c r="EY5" s="26"/>
      <c r="EZ5" s="26"/>
      <c r="FA5" s="26"/>
      <c r="FB5" s="26"/>
      <c r="FC5" s="26"/>
      <c r="FD5" s="26"/>
      <c r="FE5" s="26"/>
      <c r="FF5" s="26"/>
      <c r="FG5" s="26"/>
      <c r="FH5" s="26"/>
      <c r="FI5" s="26"/>
      <c r="FJ5" s="26"/>
      <c r="FK5" s="26"/>
      <c r="FL5" s="26"/>
      <c r="FM5" s="26"/>
      <c r="FN5" s="26"/>
      <c r="FO5" s="26"/>
      <c r="FP5" s="26"/>
      <c r="FQ5" s="26"/>
      <c r="FR5" s="26"/>
      <c r="FS5" s="27"/>
    </row>
    <row r="6" spans="2:175" ht="18" customHeight="1" x14ac:dyDescent="0.25">
      <c r="B6" s="546" t="s">
        <v>46</v>
      </c>
      <c r="C6" s="547"/>
      <c r="D6" s="547"/>
      <c r="E6" s="547"/>
      <c r="F6" s="547"/>
      <c r="G6" s="547"/>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7"/>
    </row>
    <row r="7" spans="2:175" ht="18" customHeight="1" x14ac:dyDescent="0.25">
      <c r="B7" s="546" t="s">
        <v>47</v>
      </c>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7"/>
    </row>
    <row r="8" spans="2:175" ht="18" customHeight="1" x14ac:dyDescent="0.25">
      <c r="B8" s="546" t="s">
        <v>48</v>
      </c>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7"/>
    </row>
    <row r="9" spans="2:175" ht="18" customHeight="1" x14ac:dyDescent="0.25">
      <c r="B9" s="544" t="s">
        <v>49</v>
      </c>
      <c r="C9" s="545"/>
      <c r="D9" s="545"/>
      <c r="E9" s="545"/>
      <c r="F9" s="545"/>
      <c r="G9" s="545"/>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7"/>
    </row>
    <row r="10" spans="2:175" ht="9" customHeight="1" thickBot="1" x14ac:dyDescent="0.3">
      <c r="B10" s="550"/>
      <c r="C10" s="551"/>
      <c r="D10" s="551"/>
      <c r="E10" s="551"/>
      <c r="F10" s="551"/>
      <c r="G10" s="551"/>
      <c r="H10" s="551"/>
      <c r="I10" s="551"/>
      <c r="J10" s="551"/>
      <c r="K10" s="551"/>
      <c r="L10" s="551"/>
      <c r="M10" s="551"/>
      <c r="N10" s="551"/>
      <c r="O10" s="551"/>
      <c r="P10" s="551"/>
      <c r="Q10" s="551"/>
      <c r="R10" s="551"/>
      <c r="S10" s="551"/>
      <c r="T10" s="551"/>
      <c r="U10" s="551"/>
      <c r="V10" s="551"/>
      <c r="W10" s="551"/>
      <c r="X10" s="551"/>
      <c r="Y10" s="551"/>
      <c r="Z10" s="551"/>
      <c r="AA10" s="551"/>
      <c r="AB10" s="551"/>
      <c r="AC10" s="551"/>
      <c r="AD10" s="551"/>
      <c r="AE10" s="551"/>
      <c r="AF10" s="551"/>
      <c r="AG10" s="551"/>
      <c r="AH10" s="551"/>
      <c r="AI10" s="551"/>
      <c r="AJ10" s="551"/>
      <c r="AK10" s="551"/>
      <c r="AL10" s="551"/>
      <c r="AM10" s="551"/>
      <c r="AN10" s="551"/>
      <c r="AO10" s="551"/>
      <c r="AP10" s="551"/>
      <c r="AQ10" s="551"/>
      <c r="AR10" s="551"/>
      <c r="AS10" s="551"/>
      <c r="AT10" s="551"/>
      <c r="AU10" s="551"/>
      <c r="AV10" s="551"/>
      <c r="AW10" s="551"/>
      <c r="AX10" s="551"/>
      <c r="AY10" s="551"/>
      <c r="AZ10" s="551"/>
      <c r="BA10" s="551"/>
      <c r="BB10" s="551"/>
      <c r="BC10" s="551"/>
      <c r="BD10" s="551"/>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9"/>
    </row>
    <row r="11" spans="2:175" ht="9" customHeight="1" x14ac:dyDescent="0.25">
      <c r="B11" s="501"/>
      <c r="C11" s="502"/>
      <c r="D11" s="502"/>
      <c r="E11" s="502"/>
      <c r="F11" s="502"/>
      <c r="G11" s="502"/>
      <c r="H11" s="502"/>
      <c r="I11" s="502"/>
      <c r="J11" s="502"/>
      <c r="K11" s="502"/>
      <c r="L11" s="502"/>
      <c r="M11" s="502"/>
      <c r="N11" s="502"/>
      <c r="O11" s="502"/>
      <c r="P11" s="502"/>
      <c r="Q11" s="502"/>
      <c r="R11" s="502"/>
      <c r="S11" s="502"/>
      <c r="T11" s="502"/>
      <c r="U11" s="502"/>
      <c r="V11" s="502"/>
      <c r="W11" s="502"/>
      <c r="X11" s="502"/>
      <c r="Y11" s="502"/>
      <c r="Z11" s="502"/>
      <c r="AA11" s="502"/>
      <c r="AB11" s="502"/>
      <c r="AC11" s="502"/>
      <c r="AD11" s="502"/>
      <c r="AE11" s="502"/>
      <c r="AF11" s="502"/>
      <c r="AG11" s="502"/>
      <c r="AH11" s="502"/>
      <c r="AI11" s="502"/>
      <c r="AJ11" s="502"/>
      <c r="AK11" s="502"/>
      <c r="AL11" s="502"/>
      <c r="AM11" s="502"/>
      <c r="AN11" s="502"/>
      <c r="AO11" s="502"/>
      <c r="AP11" s="502"/>
      <c r="AQ11" s="502"/>
      <c r="AR11" s="502"/>
      <c r="AS11" s="502"/>
      <c r="AT11" s="502"/>
      <c r="AU11" s="502"/>
      <c r="AV11" s="502"/>
      <c r="AW11" s="502"/>
      <c r="AX11" s="502"/>
      <c r="AY11" s="502"/>
      <c r="AZ11" s="502"/>
      <c r="BA11" s="502"/>
      <c r="BB11" s="502"/>
      <c r="BC11" s="502"/>
      <c r="BD11" s="502"/>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5"/>
    </row>
    <row r="12" spans="2:175" ht="18" customHeight="1" x14ac:dyDescent="0.25">
      <c r="B12" s="507" t="s">
        <v>50</v>
      </c>
      <c r="C12" s="508"/>
      <c r="D12" s="508"/>
      <c r="E12" s="508"/>
      <c r="F12" s="508"/>
      <c r="G12" s="508"/>
      <c r="H12" s="508"/>
      <c r="I12" s="508"/>
      <c r="J12" s="508"/>
      <c r="K12" s="508"/>
      <c r="L12" s="508"/>
      <c r="M12" s="508"/>
      <c r="N12" s="508"/>
      <c r="O12" s="508"/>
      <c r="P12" s="508"/>
      <c r="Q12" s="508"/>
      <c r="R12" s="508"/>
      <c r="S12" s="508"/>
      <c r="T12" s="508"/>
      <c r="U12" s="508"/>
      <c r="V12" s="508"/>
      <c r="W12" s="508"/>
      <c r="X12" s="508"/>
      <c r="Y12" s="508"/>
      <c r="Z12" s="508"/>
      <c r="AA12" s="508"/>
      <c r="AB12" s="508"/>
      <c r="AC12" s="508"/>
      <c r="AD12" s="508"/>
      <c r="AE12" s="508"/>
      <c r="AF12" s="508"/>
      <c r="AG12" s="508"/>
      <c r="AH12" s="508"/>
      <c r="AI12" s="508"/>
      <c r="AJ12" s="508"/>
      <c r="AK12" s="508"/>
      <c r="AL12" s="508"/>
      <c r="AM12" s="508"/>
      <c r="AN12" s="508"/>
      <c r="AO12" s="508"/>
      <c r="AP12" s="508"/>
      <c r="AQ12" s="508"/>
      <c r="AR12" s="508"/>
      <c r="AS12" s="508"/>
      <c r="AT12" s="508"/>
      <c r="AU12" s="508"/>
      <c r="AV12" s="508"/>
      <c r="AW12" s="508"/>
      <c r="AX12" s="508"/>
      <c r="AY12" s="508"/>
      <c r="AZ12" s="508"/>
      <c r="BA12" s="508"/>
      <c r="BB12" s="508"/>
      <c r="BC12" s="508"/>
      <c r="BD12" s="508"/>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7"/>
    </row>
    <row r="13" spans="2:175" ht="18" customHeight="1" x14ac:dyDescent="0.25">
      <c r="B13" s="514" t="s">
        <v>51</v>
      </c>
      <c r="C13" s="515"/>
      <c r="D13" s="515"/>
      <c r="E13" s="515"/>
      <c r="F13" s="515"/>
      <c r="G13" s="515"/>
      <c r="H13" s="515"/>
      <c r="I13" s="515"/>
      <c r="J13" s="515"/>
      <c r="K13" s="515"/>
      <c r="L13" s="515"/>
      <c r="M13" s="515"/>
      <c r="N13" s="515"/>
      <c r="O13" s="515"/>
      <c r="P13" s="515"/>
      <c r="Q13" s="515"/>
      <c r="R13" s="515"/>
      <c r="S13" s="515"/>
      <c r="T13" s="515"/>
      <c r="U13" s="515"/>
      <c r="V13" s="515"/>
      <c r="W13" s="515"/>
      <c r="X13" s="515"/>
      <c r="Y13" s="515"/>
      <c r="Z13" s="515"/>
      <c r="AA13" s="515"/>
      <c r="AB13" s="515"/>
      <c r="AC13" s="515"/>
      <c r="AD13" s="515"/>
      <c r="AE13" s="515"/>
      <c r="AF13" s="515"/>
      <c r="AG13" s="515"/>
      <c r="AH13" s="515"/>
      <c r="AI13" s="515"/>
      <c r="AJ13" s="515"/>
      <c r="AK13" s="515"/>
      <c r="AL13" s="515"/>
      <c r="AM13" s="515"/>
      <c r="AN13" s="515"/>
      <c r="AO13" s="515"/>
      <c r="AP13" s="515"/>
      <c r="AQ13" s="515"/>
      <c r="AR13" s="515"/>
      <c r="AS13" s="515"/>
      <c r="AT13" s="515"/>
      <c r="AU13" s="515"/>
      <c r="AV13" s="515"/>
      <c r="AW13" s="515"/>
      <c r="AX13" s="515"/>
      <c r="AY13" s="515"/>
      <c r="AZ13" s="515"/>
      <c r="BA13" s="515"/>
      <c r="BB13" s="515"/>
      <c r="BC13" s="515"/>
      <c r="BD13" s="515"/>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7"/>
    </row>
    <row r="14" spans="2:175" ht="18" customHeight="1" x14ac:dyDescent="0.25">
      <c r="B14" s="514" t="s">
        <v>52</v>
      </c>
      <c r="C14" s="515"/>
      <c r="D14" s="515"/>
      <c r="E14" s="515"/>
      <c r="F14" s="515"/>
      <c r="G14" s="515"/>
      <c r="H14" s="515"/>
      <c r="I14" s="515"/>
      <c r="J14" s="515"/>
      <c r="K14" s="515"/>
      <c r="L14" s="515"/>
      <c r="M14" s="515"/>
      <c r="N14" s="515"/>
      <c r="O14" s="515"/>
      <c r="P14" s="515"/>
      <c r="Q14" s="515"/>
      <c r="R14" s="515"/>
      <c r="S14" s="515"/>
      <c r="T14" s="515"/>
      <c r="U14" s="515"/>
      <c r="V14" s="515"/>
      <c r="W14" s="515"/>
      <c r="X14" s="515"/>
      <c r="Y14" s="515"/>
      <c r="Z14" s="515"/>
      <c r="AA14" s="515"/>
      <c r="AB14" s="515"/>
      <c r="AC14" s="515"/>
      <c r="AD14" s="515"/>
      <c r="AE14" s="515"/>
      <c r="AF14" s="515"/>
      <c r="AG14" s="515"/>
      <c r="AH14" s="515"/>
      <c r="AI14" s="515"/>
      <c r="AJ14" s="515"/>
      <c r="AK14" s="515"/>
      <c r="AL14" s="515"/>
      <c r="AM14" s="515"/>
      <c r="AN14" s="515"/>
      <c r="AO14" s="515"/>
      <c r="AP14" s="515"/>
      <c r="AQ14" s="515"/>
      <c r="AR14" s="515"/>
      <c r="AS14" s="515"/>
      <c r="AT14" s="515"/>
      <c r="AU14" s="515"/>
      <c r="AV14" s="515"/>
      <c r="AW14" s="515"/>
      <c r="AX14" s="515"/>
      <c r="AY14" s="515"/>
      <c r="AZ14" s="515"/>
      <c r="BA14" s="515"/>
      <c r="BB14" s="515"/>
      <c r="BC14" s="515"/>
      <c r="BD14" s="515"/>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7"/>
    </row>
    <row r="15" spans="2:175" ht="9" customHeight="1" thickBot="1" x14ac:dyDescent="0.3">
      <c r="B15" s="517"/>
      <c r="C15" s="518"/>
      <c r="D15" s="518"/>
      <c r="E15" s="518"/>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518"/>
      <c r="AZ15" s="518"/>
      <c r="BA15" s="518"/>
      <c r="BB15" s="518"/>
      <c r="BC15" s="518"/>
      <c r="BD15" s="51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9"/>
    </row>
    <row r="16" spans="2:175" ht="9" customHeight="1" x14ac:dyDescent="0.25">
      <c r="B16" s="510"/>
      <c r="C16" s="511"/>
      <c r="D16" s="511"/>
      <c r="E16" s="511"/>
      <c r="F16" s="511"/>
      <c r="G16" s="511"/>
      <c r="H16" s="511"/>
      <c r="I16" s="511"/>
      <c r="J16" s="511"/>
      <c r="K16" s="511"/>
      <c r="L16" s="511"/>
      <c r="M16" s="511"/>
      <c r="N16" s="511"/>
      <c r="O16" s="511"/>
      <c r="P16" s="511"/>
      <c r="Q16" s="511"/>
      <c r="R16" s="511"/>
      <c r="S16" s="511"/>
      <c r="T16" s="511"/>
      <c r="U16" s="511"/>
      <c r="V16" s="511"/>
      <c r="W16" s="511"/>
      <c r="X16" s="511"/>
      <c r="Y16" s="511"/>
      <c r="Z16" s="511"/>
      <c r="AA16" s="511"/>
      <c r="AB16" s="511"/>
      <c r="AC16" s="511"/>
      <c r="AD16" s="511"/>
      <c r="AE16" s="511"/>
      <c r="AF16" s="511"/>
      <c r="AG16" s="511"/>
      <c r="AH16" s="511"/>
      <c r="AI16" s="511"/>
      <c r="AJ16" s="511"/>
      <c r="AK16" s="511"/>
      <c r="AL16" s="511"/>
      <c r="AM16" s="511"/>
      <c r="AN16" s="511"/>
      <c r="AO16" s="511"/>
      <c r="AP16" s="511"/>
      <c r="AQ16" s="511"/>
      <c r="AR16" s="511"/>
      <c r="AS16" s="511"/>
      <c r="AT16" s="511"/>
      <c r="AU16" s="511"/>
      <c r="AV16" s="511"/>
      <c r="AW16" s="511"/>
      <c r="AX16" s="511"/>
      <c r="AY16" s="511"/>
      <c r="AZ16" s="511"/>
      <c r="BA16" s="511"/>
      <c r="BB16" s="511"/>
      <c r="BC16" s="511"/>
      <c r="BD16" s="511"/>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5"/>
    </row>
    <row r="17" spans="2:198" ht="18" customHeight="1" x14ac:dyDescent="0.25">
      <c r="B17" s="12"/>
      <c r="C17" s="13" t="s">
        <v>54</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26"/>
      <c r="AU17" s="508" t="s">
        <v>53</v>
      </c>
      <c r="AV17" s="508"/>
      <c r="AW17" s="513">
        <v>2017</v>
      </c>
      <c r="AX17" s="513"/>
      <c r="AY17" s="513"/>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7"/>
    </row>
    <row r="18" spans="2:198" ht="9" customHeight="1" x14ac:dyDescent="0.25">
      <c r="B18" s="434"/>
      <c r="C18" s="435"/>
      <c r="D18" s="435"/>
      <c r="E18" s="435"/>
      <c r="F18" s="435"/>
      <c r="G18" s="435"/>
      <c r="H18" s="435"/>
      <c r="I18" s="435"/>
      <c r="J18" s="435"/>
      <c r="K18" s="435"/>
      <c r="L18" s="435"/>
      <c r="M18" s="435"/>
      <c r="N18" s="435"/>
      <c r="O18" s="435"/>
      <c r="P18" s="435"/>
      <c r="Q18" s="435"/>
      <c r="R18" s="435"/>
      <c r="S18" s="435"/>
      <c r="T18" s="435"/>
      <c r="U18" s="435"/>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7"/>
    </row>
    <row r="19" spans="2:198" ht="18" customHeight="1" x14ac:dyDescent="0.25">
      <c r="B19" s="431" t="s">
        <v>78</v>
      </c>
      <c r="C19" s="432"/>
      <c r="D19" s="432"/>
      <c r="E19" s="432"/>
      <c r="F19" s="432"/>
      <c r="G19" s="432"/>
      <c r="H19" s="432"/>
      <c r="I19" s="432"/>
      <c r="J19" s="43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2"/>
      <c r="AK19" s="432"/>
      <c r="AL19" s="432"/>
      <c r="AM19" s="432"/>
      <c r="AN19" s="432"/>
      <c r="AO19" s="432"/>
      <c r="AP19" s="432"/>
      <c r="AQ19" s="432"/>
      <c r="AR19" s="432"/>
      <c r="AS19" s="432"/>
      <c r="AT19" s="432"/>
      <c r="AU19" s="432"/>
      <c r="AV19" s="432"/>
      <c r="AW19" s="432"/>
      <c r="AX19" s="432"/>
      <c r="AY19" s="432"/>
      <c r="AZ19" s="432"/>
      <c r="BA19" s="432"/>
      <c r="BB19" s="432"/>
      <c r="BC19" s="432"/>
      <c r="BD19" s="432"/>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7"/>
    </row>
    <row r="20" spans="2:198" ht="9" customHeight="1" thickBot="1" x14ac:dyDescent="0.3">
      <c r="B20" s="523"/>
      <c r="C20" s="524"/>
      <c r="D20" s="524"/>
      <c r="E20" s="524"/>
      <c r="F20" s="524"/>
      <c r="G20" s="524"/>
      <c r="H20" s="524"/>
      <c r="I20" s="524"/>
      <c r="J20" s="524"/>
      <c r="K20" s="524"/>
      <c r="L20" s="524"/>
      <c r="M20" s="524"/>
      <c r="N20" s="524"/>
      <c r="O20" s="524"/>
      <c r="P20" s="524"/>
      <c r="Q20" s="524"/>
      <c r="R20" s="524"/>
      <c r="S20" s="524"/>
      <c r="T20" s="524"/>
      <c r="U20" s="524"/>
      <c r="V20" s="524"/>
      <c r="W20" s="524"/>
      <c r="X20" s="524"/>
      <c r="Y20" s="524"/>
      <c r="Z20" s="524"/>
      <c r="AA20" s="524"/>
      <c r="AB20" s="524"/>
      <c r="AC20" s="524"/>
      <c r="AD20" s="524"/>
      <c r="AE20" s="524"/>
      <c r="AF20" s="524"/>
      <c r="AG20" s="524"/>
      <c r="AH20" s="524"/>
      <c r="AI20" s="524"/>
      <c r="AJ20" s="524"/>
      <c r="AK20" s="524"/>
      <c r="AL20" s="524"/>
      <c r="AM20" s="524"/>
      <c r="AN20" s="524"/>
      <c r="AO20" s="524"/>
      <c r="AP20" s="524"/>
      <c r="AQ20" s="524"/>
      <c r="AR20" s="524"/>
      <c r="AS20" s="524"/>
      <c r="AT20" s="524"/>
      <c r="AU20" s="524"/>
      <c r="AV20" s="524"/>
      <c r="AW20" s="524"/>
      <c r="AX20" s="524"/>
      <c r="AY20" s="524"/>
      <c r="AZ20" s="524"/>
      <c r="BA20" s="524"/>
      <c r="BB20" s="524"/>
      <c r="BC20" s="524"/>
      <c r="BD20" s="524"/>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9"/>
    </row>
    <row r="21" spans="2:198" ht="9" customHeight="1" x14ac:dyDescent="0.25">
      <c r="B21" s="460" t="s">
        <v>7</v>
      </c>
      <c r="C21" s="461"/>
      <c r="D21" s="461"/>
      <c r="E21" s="461"/>
      <c r="F21" s="461"/>
      <c r="G21" s="461"/>
      <c r="H21" s="462"/>
      <c r="I21" s="460" t="s">
        <v>8</v>
      </c>
      <c r="J21" s="461"/>
      <c r="K21" s="461"/>
      <c r="L21" s="461"/>
      <c r="M21" s="461"/>
      <c r="N21" s="461"/>
      <c r="O21" s="462"/>
      <c r="P21" s="460" t="s">
        <v>2</v>
      </c>
      <c r="Q21" s="461"/>
      <c r="R21" s="461"/>
      <c r="S21" s="461"/>
      <c r="T21" s="461"/>
      <c r="U21" s="461"/>
      <c r="V21" s="462"/>
      <c r="W21" s="460" t="s">
        <v>56</v>
      </c>
      <c r="X21" s="461"/>
      <c r="Y21" s="461"/>
      <c r="Z21" s="461"/>
      <c r="AA21" s="461"/>
      <c r="AB21" s="461"/>
      <c r="AC21" s="462"/>
      <c r="AD21" s="460" t="s">
        <v>57</v>
      </c>
      <c r="AE21" s="461"/>
      <c r="AF21" s="461"/>
      <c r="AG21" s="461"/>
      <c r="AH21" s="461"/>
      <c r="AI21" s="461"/>
      <c r="AJ21" s="462"/>
      <c r="AK21" s="460" t="s">
        <v>58</v>
      </c>
      <c r="AL21" s="461"/>
      <c r="AM21" s="461"/>
      <c r="AN21" s="461"/>
      <c r="AO21" s="461"/>
      <c r="AP21" s="461"/>
      <c r="AQ21" s="462"/>
      <c r="AR21" s="460" t="s">
        <v>59</v>
      </c>
      <c r="AS21" s="461"/>
      <c r="AT21" s="461"/>
      <c r="AU21" s="461"/>
      <c r="AV21" s="461"/>
      <c r="AW21" s="461"/>
      <c r="AX21" s="462"/>
      <c r="AY21" s="460" t="s">
        <v>60</v>
      </c>
      <c r="AZ21" s="461"/>
      <c r="BA21" s="461"/>
      <c r="BB21" s="461"/>
      <c r="BC21" s="461"/>
      <c r="BD21" s="462"/>
      <c r="BE21" s="460" t="s">
        <v>61</v>
      </c>
      <c r="BF21" s="461"/>
      <c r="BG21" s="461"/>
      <c r="BH21" s="461"/>
      <c r="BI21" s="461"/>
      <c r="BJ21" s="461"/>
      <c r="BK21" s="462"/>
      <c r="BL21" s="460" t="s">
        <v>62</v>
      </c>
      <c r="BM21" s="461"/>
      <c r="BN21" s="461"/>
      <c r="BO21" s="461"/>
      <c r="BP21" s="461"/>
      <c r="BQ21" s="461"/>
      <c r="BR21" s="462"/>
      <c r="BS21" s="460" t="s">
        <v>63</v>
      </c>
      <c r="BT21" s="461"/>
      <c r="BU21" s="461"/>
      <c r="BV21" s="461"/>
      <c r="BW21" s="461"/>
      <c r="BX21" s="461"/>
      <c r="BY21" s="462"/>
      <c r="BZ21" s="460" t="s">
        <v>64</v>
      </c>
      <c r="CA21" s="461"/>
      <c r="CB21" s="461"/>
      <c r="CC21" s="461"/>
      <c r="CD21" s="461"/>
      <c r="CE21" s="461"/>
      <c r="CF21" s="462"/>
      <c r="CG21" s="460" t="s">
        <v>65</v>
      </c>
      <c r="CH21" s="461"/>
      <c r="CI21" s="461"/>
      <c r="CJ21" s="461"/>
      <c r="CK21" s="461"/>
      <c r="CL21" s="461"/>
      <c r="CM21" s="462"/>
      <c r="CN21" s="460" t="s">
        <v>66</v>
      </c>
      <c r="CO21" s="461"/>
      <c r="CP21" s="461"/>
      <c r="CQ21" s="461"/>
      <c r="CR21" s="461"/>
      <c r="CS21" s="461"/>
      <c r="CT21" s="462"/>
      <c r="CU21" s="460" t="s">
        <v>67</v>
      </c>
      <c r="CV21" s="461"/>
      <c r="CW21" s="461"/>
      <c r="CX21" s="461"/>
      <c r="CY21" s="461"/>
      <c r="CZ21" s="461"/>
      <c r="DA21" s="462"/>
      <c r="DB21" s="460" t="s">
        <v>68</v>
      </c>
      <c r="DC21" s="461"/>
      <c r="DD21" s="461"/>
      <c r="DE21" s="461"/>
      <c r="DF21" s="461"/>
      <c r="DG21" s="461"/>
      <c r="DH21" s="462"/>
      <c r="DI21" s="460" t="s">
        <v>69</v>
      </c>
      <c r="DJ21" s="461"/>
      <c r="DK21" s="461"/>
      <c r="DL21" s="461"/>
      <c r="DM21" s="461"/>
      <c r="DN21" s="461"/>
      <c r="DO21" s="462"/>
      <c r="DP21" s="460" t="s">
        <v>70</v>
      </c>
      <c r="DQ21" s="461"/>
      <c r="DR21" s="461"/>
      <c r="DS21" s="461"/>
      <c r="DT21" s="461"/>
      <c r="DU21" s="461"/>
      <c r="DV21" s="462"/>
      <c r="DW21" s="460" t="s">
        <v>71</v>
      </c>
      <c r="DX21" s="461"/>
      <c r="DY21" s="461"/>
      <c r="DZ21" s="461"/>
      <c r="EA21" s="461"/>
      <c r="EB21" s="461"/>
      <c r="EC21" s="462"/>
      <c r="ED21" s="460" t="s">
        <v>72</v>
      </c>
      <c r="EE21" s="461"/>
      <c r="EF21" s="461"/>
      <c r="EG21" s="461"/>
      <c r="EH21" s="461"/>
      <c r="EI21" s="461"/>
      <c r="EJ21" s="462"/>
      <c r="EK21" s="460" t="s">
        <v>74</v>
      </c>
      <c r="EL21" s="461"/>
      <c r="EM21" s="461"/>
      <c r="EN21" s="461"/>
      <c r="EO21" s="461"/>
      <c r="EP21" s="461"/>
      <c r="EQ21" s="462"/>
      <c r="ER21" s="460" t="s">
        <v>73</v>
      </c>
      <c r="ES21" s="461"/>
      <c r="ET21" s="461"/>
      <c r="EU21" s="461"/>
      <c r="EV21" s="461"/>
      <c r="EW21" s="461"/>
      <c r="EX21" s="462"/>
      <c r="EY21" s="460" t="s">
        <v>75</v>
      </c>
      <c r="EZ21" s="461"/>
      <c r="FA21" s="461"/>
      <c r="FB21" s="461"/>
      <c r="FC21" s="461"/>
      <c r="FD21" s="461"/>
      <c r="FE21" s="462"/>
      <c r="FF21" s="460" t="s">
        <v>76</v>
      </c>
      <c r="FG21" s="461"/>
      <c r="FH21" s="461"/>
      <c r="FI21" s="461"/>
      <c r="FJ21" s="461"/>
      <c r="FK21" s="461"/>
      <c r="FL21" s="462"/>
      <c r="FM21" s="460" t="s">
        <v>77</v>
      </c>
      <c r="FN21" s="461"/>
      <c r="FO21" s="461"/>
      <c r="FP21" s="461"/>
      <c r="FQ21" s="461"/>
      <c r="FR21" s="461"/>
      <c r="FS21" s="462"/>
    </row>
    <row r="22" spans="2:198" s="20" customFormat="1" ht="18" customHeight="1" x14ac:dyDescent="0.25">
      <c r="B22" s="463"/>
      <c r="C22" s="464"/>
      <c r="D22" s="464"/>
      <c r="E22" s="464"/>
      <c r="F22" s="464"/>
      <c r="G22" s="464"/>
      <c r="H22" s="465"/>
      <c r="I22" s="463"/>
      <c r="J22" s="464"/>
      <c r="K22" s="464"/>
      <c r="L22" s="464"/>
      <c r="M22" s="464"/>
      <c r="N22" s="464"/>
      <c r="O22" s="465"/>
      <c r="P22" s="463"/>
      <c r="Q22" s="464"/>
      <c r="R22" s="464"/>
      <c r="S22" s="464"/>
      <c r="T22" s="464"/>
      <c r="U22" s="464"/>
      <c r="V22" s="465"/>
      <c r="W22" s="463"/>
      <c r="X22" s="464"/>
      <c r="Y22" s="464"/>
      <c r="Z22" s="464"/>
      <c r="AA22" s="464"/>
      <c r="AB22" s="464"/>
      <c r="AC22" s="465"/>
      <c r="AD22" s="463"/>
      <c r="AE22" s="464"/>
      <c r="AF22" s="464"/>
      <c r="AG22" s="464"/>
      <c r="AH22" s="464"/>
      <c r="AI22" s="464"/>
      <c r="AJ22" s="465"/>
      <c r="AK22" s="463"/>
      <c r="AL22" s="464"/>
      <c r="AM22" s="464"/>
      <c r="AN22" s="464"/>
      <c r="AO22" s="464"/>
      <c r="AP22" s="464"/>
      <c r="AQ22" s="465"/>
      <c r="AR22" s="463"/>
      <c r="AS22" s="464"/>
      <c r="AT22" s="464"/>
      <c r="AU22" s="464"/>
      <c r="AV22" s="464"/>
      <c r="AW22" s="464"/>
      <c r="AX22" s="465"/>
      <c r="AY22" s="463"/>
      <c r="AZ22" s="464"/>
      <c r="BA22" s="464"/>
      <c r="BB22" s="464"/>
      <c r="BC22" s="464"/>
      <c r="BD22" s="465"/>
      <c r="BE22" s="463"/>
      <c r="BF22" s="464"/>
      <c r="BG22" s="464"/>
      <c r="BH22" s="464"/>
      <c r="BI22" s="464"/>
      <c r="BJ22" s="464"/>
      <c r="BK22" s="465"/>
      <c r="BL22" s="463"/>
      <c r="BM22" s="464"/>
      <c r="BN22" s="464"/>
      <c r="BO22" s="464"/>
      <c r="BP22" s="464"/>
      <c r="BQ22" s="464"/>
      <c r="BR22" s="465"/>
      <c r="BS22" s="463"/>
      <c r="BT22" s="464"/>
      <c r="BU22" s="464"/>
      <c r="BV22" s="464"/>
      <c r="BW22" s="464"/>
      <c r="BX22" s="464"/>
      <c r="BY22" s="465"/>
      <c r="BZ22" s="463"/>
      <c r="CA22" s="464"/>
      <c r="CB22" s="464"/>
      <c r="CC22" s="464"/>
      <c r="CD22" s="464"/>
      <c r="CE22" s="464"/>
      <c r="CF22" s="465"/>
      <c r="CG22" s="463"/>
      <c r="CH22" s="464"/>
      <c r="CI22" s="464"/>
      <c r="CJ22" s="464"/>
      <c r="CK22" s="464"/>
      <c r="CL22" s="464"/>
      <c r="CM22" s="465"/>
      <c r="CN22" s="463"/>
      <c r="CO22" s="464"/>
      <c r="CP22" s="464"/>
      <c r="CQ22" s="464"/>
      <c r="CR22" s="464"/>
      <c r="CS22" s="464"/>
      <c r="CT22" s="465"/>
      <c r="CU22" s="463"/>
      <c r="CV22" s="464"/>
      <c r="CW22" s="464"/>
      <c r="CX22" s="464"/>
      <c r="CY22" s="464"/>
      <c r="CZ22" s="464"/>
      <c r="DA22" s="465"/>
      <c r="DB22" s="463"/>
      <c r="DC22" s="464"/>
      <c r="DD22" s="464"/>
      <c r="DE22" s="464"/>
      <c r="DF22" s="464"/>
      <c r="DG22" s="464"/>
      <c r="DH22" s="465"/>
      <c r="DI22" s="463"/>
      <c r="DJ22" s="464"/>
      <c r="DK22" s="464"/>
      <c r="DL22" s="464"/>
      <c r="DM22" s="464"/>
      <c r="DN22" s="464"/>
      <c r="DO22" s="465"/>
      <c r="DP22" s="463"/>
      <c r="DQ22" s="464"/>
      <c r="DR22" s="464"/>
      <c r="DS22" s="464"/>
      <c r="DT22" s="464"/>
      <c r="DU22" s="464"/>
      <c r="DV22" s="465"/>
      <c r="DW22" s="463"/>
      <c r="DX22" s="464"/>
      <c r="DY22" s="464"/>
      <c r="DZ22" s="464"/>
      <c r="EA22" s="464"/>
      <c r="EB22" s="464"/>
      <c r="EC22" s="465"/>
      <c r="ED22" s="463"/>
      <c r="EE22" s="464"/>
      <c r="EF22" s="464"/>
      <c r="EG22" s="464"/>
      <c r="EH22" s="464"/>
      <c r="EI22" s="464"/>
      <c r="EJ22" s="465"/>
      <c r="EK22" s="463"/>
      <c r="EL22" s="464"/>
      <c r="EM22" s="464"/>
      <c r="EN22" s="464"/>
      <c r="EO22" s="464"/>
      <c r="EP22" s="464"/>
      <c r="EQ22" s="465"/>
      <c r="ER22" s="463"/>
      <c r="ES22" s="464"/>
      <c r="ET22" s="464"/>
      <c r="EU22" s="464"/>
      <c r="EV22" s="464"/>
      <c r="EW22" s="464"/>
      <c r="EX22" s="465"/>
      <c r="EY22" s="463"/>
      <c r="EZ22" s="464"/>
      <c r="FA22" s="464"/>
      <c r="FB22" s="464"/>
      <c r="FC22" s="464"/>
      <c r="FD22" s="464"/>
      <c r="FE22" s="465"/>
      <c r="FF22" s="463"/>
      <c r="FG22" s="464"/>
      <c r="FH22" s="464"/>
      <c r="FI22" s="464"/>
      <c r="FJ22" s="464"/>
      <c r="FK22" s="464"/>
      <c r="FL22" s="465"/>
      <c r="FM22" s="463"/>
      <c r="FN22" s="464"/>
      <c r="FO22" s="464"/>
      <c r="FP22" s="464"/>
      <c r="FQ22" s="464"/>
      <c r="FR22" s="464"/>
      <c r="FS22" s="465"/>
      <c r="FT22" s="30"/>
      <c r="FU22" s="30"/>
      <c r="FV22" s="30"/>
      <c r="FW22" s="30"/>
      <c r="FX22" s="30"/>
      <c r="FY22" s="30"/>
      <c r="FZ22" s="30"/>
      <c r="GA22" s="30"/>
      <c r="GB22" s="30"/>
      <c r="GC22" s="30"/>
      <c r="GD22" s="30"/>
      <c r="GE22" s="30"/>
      <c r="GF22" s="30"/>
      <c r="GG22" s="30"/>
      <c r="GH22" s="30"/>
      <c r="GI22" s="30"/>
      <c r="GJ22" s="30"/>
      <c r="GK22" s="30"/>
      <c r="GL22" s="30"/>
      <c r="GM22" s="30"/>
      <c r="GN22" s="30"/>
      <c r="GO22" s="30"/>
      <c r="GP22" s="30"/>
    </row>
    <row r="23" spans="2:198" s="20" customFormat="1" ht="9" customHeight="1" thickBot="1" x14ac:dyDescent="0.3">
      <c r="B23" s="466"/>
      <c r="C23" s="467"/>
      <c r="D23" s="467"/>
      <c r="E23" s="467"/>
      <c r="F23" s="467"/>
      <c r="G23" s="467"/>
      <c r="H23" s="468"/>
      <c r="I23" s="466"/>
      <c r="J23" s="467"/>
      <c r="K23" s="467"/>
      <c r="L23" s="467"/>
      <c r="M23" s="467"/>
      <c r="N23" s="467"/>
      <c r="O23" s="468"/>
      <c r="P23" s="466"/>
      <c r="Q23" s="467"/>
      <c r="R23" s="467"/>
      <c r="S23" s="467"/>
      <c r="T23" s="467"/>
      <c r="U23" s="467"/>
      <c r="V23" s="468"/>
      <c r="W23" s="466"/>
      <c r="X23" s="467"/>
      <c r="Y23" s="467"/>
      <c r="Z23" s="467"/>
      <c r="AA23" s="467"/>
      <c r="AB23" s="467"/>
      <c r="AC23" s="468"/>
      <c r="AD23" s="466"/>
      <c r="AE23" s="467"/>
      <c r="AF23" s="467"/>
      <c r="AG23" s="467"/>
      <c r="AH23" s="467"/>
      <c r="AI23" s="467"/>
      <c r="AJ23" s="468"/>
      <c r="AK23" s="466"/>
      <c r="AL23" s="467"/>
      <c r="AM23" s="467"/>
      <c r="AN23" s="467"/>
      <c r="AO23" s="467"/>
      <c r="AP23" s="467"/>
      <c r="AQ23" s="468"/>
      <c r="AR23" s="466"/>
      <c r="AS23" s="467"/>
      <c r="AT23" s="467"/>
      <c r="AU23" s="467"/>
      <c r="AV23" s="467"/>
      <c r="AW23" s="467"/>
      <c r="AX23" s="468"/>
      <c r="AY23" s="466"/>
      <c r="AZ23" s="467"/>
      <c r="BA23" s="467"/>
      <c r="BB23" s="467"/>
      <c r="BC23" s="467"/>
      <c r="BD23" s="468"/>
      <c r="BE23" s="466"/>
      <c r="BF23" s="467"/>
      <c r="BG23" s="467"/>
      <c r="BH23" s="467"/>
      <c r="BI23" s="467"/>
      <c r="BJ23" s="467"/>
      <c r="BK23" s="468"/>
      <c r="BL23" s="466"/>
      <c r="BM23" s="467"/>
      <c r="BN23" s="467"/>
      <c r="BO23" s="467"/>
      <c r="BP23" s="467"/>
      <c r="BQ23" s="467"/>
      <c r="BR23" s="468"/>
      <c r="BS23" s="466"/>
      <c r="BT23" s="467"/>
      <c r="BU23" s="467"/>
      <c r="BV23" s="467"/>
      <c r="BW23" s="467"/>
      <c r="BX23" s="467"/>
      <c r="BY23" s="468"/>
      <c r="BZ23" s="466"/>
      <c r="CA23" s="467"/>
      <c r="CB23" s="467"/>
      <c r="CC23" s="467"/>
      <c r="CD23" s="467"/>
      <c r="CE23" s="467"/>
      <c r="CF23" s="468"/>
      <c r="CG23" s="466"/>
      <c r="CH23" s="467"/>
      <c r="CI23" s="467"/>
      <c r="CJ23" s="467"/>
      <c r="CK23" s="467"/>
      <c r="CL23" s="467"/>
      <c r="CM23" s="468"/>
      <c r="CN23" s="466"/>
      <c r="CO23" s="467"/>
      <c r="CP23" s="467"/>
      <c r="CQ23" s="467"/>
      <c r="CR23" s="467"/>
      <c r="CS23" s="467"/>
      <c r="CT23" s="468"/>
      <c r="CU23" s="466"/>
      <c r="CV23" s="467"/>
      <c r="CW23" s="467"/>
      <c r="CX23" s="467"/>
      <c r="CY23" s="467"/>
      <c r="CZ23" s="467"/>
      <c r="DA23" s="468"/>
      <c r="DB23" s="466"/>
      <c r="DC23" s="467"/>
      <c r="DD23" s="467"/>
      <c r="DE23" s="467"/>
      <c r="DF23" s="467"/>
      <c r="DG23" s="467"/>
      <c r="DH23" s="468"/>
      <c r="DI23" s="466"/>
      <c r="DJ23" s="467"/>
      <c r="DK23" s="467"/>
      <c r="DL23" s="467"/>
      <c r="DM23" s="467"/>
      <c r="DN23" s="467"/>
      <c r="DO23" s="468"/>
      <c r="DP23" s="466"/>
      <c r="DQ23" s="467"/>
      <c r="DR23" s="467"/>
      <c r="DS23" s="467"/>
      <c r="DT23" s="467"/>
      <c r="DU23" s="467"/>
      <c r="DV23" s="468"/>
      <c r="DW23" s="466"/>
      <c r="DX23" s="467"/>
      <c r="DY23" s="467"/>
      <c r="DZ23" s="467"/>
      <c r="EA23" s="467"/>
      <c r="EB23" s="467"/>
      <c r="EC23" s="468"/>
      <c r="ED23" s="466"/>
      <c r="EE23" s="467"/>
      <c r="EF23" s="467"/>
      <c r="EG23" s="467"/>
      <c r="EH23" s="467"/>
      <c r="EI23" s="467"/>
      <c r="EJ23" s="468"/>
      <c r="EK23" s="466"/>
      <c r="EL23" s="467"/>
      <c r="EM23" s="467"/>
      <c r="EN23" s="467"/>
      <c r="EO23" s="467"/>
      <c r="EP23" s="467"/>
      <c r="EQ23" s="468"/>
      <c r="ER23" s="466"/>
      <c r="ES23" s="467"/>
      <c r="ET23" s="467"/>
      <c r="EU23" s="467"/>
      <c r="EV23" s="467"/>
      <c r="EW23" s="467"/>
      <c r="EX23" s="468"/>
      <c r="EY23" s="466"/>
      <c r="EZ23" s="467"/>
      <c r="FA23" s="467"/>
      <c r="FB23" s="467"/>
      <c r="FC23" s="467"/>
      <c r="FD23" s="467"/>
      <c r="FE23" s="468"/>
      <c r="FF23" s="466"/>
      <c r="FG23" s="467"/>
      <c r="FH23" s="467"/>
      <c r="FI23" s="467"/>
      <c r="FJ23" s="467"/>
      <c r="FK23" s="467"/>
      <c r="FL23" s="468"/>
      <c r="FM23" s="466"/>
      <c r="FN23" s="467"/>
      <c r="FO23" s="467"/>
      <c r="FP23" s="467"/>
      <c r="FQ23" s="467"/>
      <c r="FR23" s="467"/>
      <c r="FS23" s="468"/>
      <c r="FT23" s="30"/>
      <c r="FU23" s="30"/>
      <c r="FV23" s="30"/>
      <c r="FW23" s="30"/>
      <c r="FX23" s="30"/>
      <c r="FY23" s="30"/>
      <c r="FZ23" s="30"/>
      <c r="GA23" s="30"/>
      <c r="GB23" s="30"/>
      <c r="GC23" s="30"/>
      <c r="GD23" s="30"/>
      <c r="GE23" s="30"/>
      <c r="GF23" s="30"/>
      <c r="GG23" s="30"/>
      <c r="GH23" s="30"/>
      <c r="GI23" s="30"/>
      <c r="GJ23" s="30"/>
      <c r="GK23" s="30"/>
      <c r="GL23" s="30"/>
      <c r="GM23" s="30"/>
      <c r="GN23" s="30"/>
      <c r="GO23" s="30"/>
      <c r="GP23" s="30"/>
    </row>
    <row r="24" spans="2:198" s="31" customFormat="1" ht="18" customHeight="1" thickBot="1" x14ac:dyDescent="0.3">
      <c r="B24" s="600">
        <v>5735343390</v>
      </c>
      <c r="C24" s="601"/>
      <c r="D24" s="601"/>
      <c r="E24" s="601"/>
      <c r="F24" s="601"/>
      <c r="G24" s="601"/>
      <c r="H24" s="602"/>
      <c r="I24" s="600">
        <f>+B24-P24</f>
        <v>-106050.01411724091</v>
      </c>
      <c r="J24" s="601"/>
      <c r="K24" s="601"/>
      <c r="L24" s="601"/>
      <c r="M24" s="601"/>
      <c r="N24" s="601"/>
      <c r="O24" s="602"/>
      <c r="P24" s="600">
        <f>SUM(W24:FS24)</f>
        <v>5735449440.0141172</v>
      </c>
      <c r="Q24" s="601"/>
      <c r="R24" s="601"/>
      <c r="S24" s="601"/>
      <c r="T24" s="601"/>
      <c r="U24" s="601"/>
      <c r="V24" s="602"/>
      <c r="W24" s="600">
        <f>'LE 01 OB 01'!AT23</f>
        <v>26671299.176470589</v>
      </c>
      <c r="X24" s="601"/>
      <c r="Y24" s="601"/>
      <c r="Z24" s="601"/>
      <c r="AA24" s="601"/>
      <c r="AB24" s="601"/>
      <c r="AC24" s="602"/>
      <c r="AD24" s="600">
        <f>'LE 02 OB 01'!AT23</f>
        <v>1746222362.3764706</v>
      </c>
      <c r="AE24" s="601"/>
      <c r="AF24" s="601"/>
      <c r="AG24" s="601"/>
      <c r="AH24" s="601"/>
      <c r="AI24" s="601"/>
      <c r="AJ24" s="602"/>
      <c r="AK24" s="600">
        <f>'LE 02 OB 02'!AT23</f>
        <v>2230671644.8611765</v>
      </c>
      <c r="AL24" s="601"/>
      <c r="AM24" s="601"/>
      <c r="AN24" s="601"/>
      <c r="AO24" s="601"/>
      <c r="AP24" s="601"/>
      <c r="AQ24" s="602"/>
      <c r="AR24" s="600">
        <f>'LE 02 OB 03'!AT23</f>
        <v>242014763.82352945</v>
      </c>
      <c r="AS24" s="601"/>
      <c r="AT24" s="601"/>
      <c r="AU24" s="601"/>
      <c r="AV24" s="601"/>
      <c r="AW24" s="601"/>
      <c r="AX24" s="602"/>
      <c r="AY24" s="600">
        <f>'LE 03 OB 01'!AT23</f>
        <v>19414010.588235289</v>
      </c>
      <c r="AZ24" s="601"/>
      <c r="BA24" s="601"/>
      <c r="BB24" s="601"/>
      <c r="BC24" s="601"/>
      <c r="BD24" s="602"/>
      <c r="BE24" s="600">
        <f>'LE 03 OB 02'!AT23</f>
        <v>41730417.058823541</v>
      </c>
      <c r="BF24" s="601"/>
      <c r="BG24" s="601"/>
      <c r="BH24" s="601"/>
      <c r="BI24" s="601"/>
      <c r="BJ24" s="601"/>
      <c r="BK24" s="602"/>
      <c r="BL24" s="600">
        <f>'LE 03 OB 03'!AT23</f>
        <v>8478725.8823529389</v>
      </c>
      <c r="BM24" s="601"/>
      <c r="BN24" s="601"/>
      <c r="BO24" s="601"/>
      <c r="BP24" s="601"/>
      <c r="BQ24" s="601"/>
      <c r="BR24" s="602"/>
      <c r="BS24" s="600">
        <f>'LE 03 OB 04'!AT23</f>
        <v>31569774.705882356</v>
      </c>
      <c r="BT24" s="601"/>
      <c r="BU24" s="601"/>
      <c r="BV24" s="601"/>
      <c r="BW24" s="601"/>
      <c r="BX24" s="601"/>
      <c r="BY24" s="602"/>
      <c r="BZ24" s="600">
        <f>'LE 03 OB 05'!AT23</f>
        <v>27572191.764705881</v>
      </c>
      <c r="CA24" s="601"/>
      <c r="CB24" s="601"/>
      <c r="CC24" s="601"/>
      <c r="CD24" s="601"/>
      <c r="CE24" s="601"/>
      <c r="CF24" s="602"/>
      <c r="CG24" s="600">
        <f>'LE 03 OB 06'!AT23</f>
        <v>58310927.282352947</v>
      </c>
      <c r="CH24" s="601"/>
      <c r="CI24" s="601"/>
      <c r="CJ24" s="601"/>
      <c r="CK24" s="601"/>
      <c r="CL24" s="601"/>
      <c r="CM24" s="602"/>
      <c r="CN24" s="600">
        <f>'LE 04 OB 01'!AT23</f>
        <v>90998967.058823511</v>
      </c>
      <c r="CO24" s="601"/>
      <c r="CP24" s="601"/>
      <c r="CQ24" s="601"/>
      <c r="CR24" s="601"/>
      <c r="CS24" s="601"/>
      <c r="CT24" s="602"/>
      <c r="CU24" s="600">
        <f>'LE 05 OB 01'!AT23</f>
        <v>100321871.76470587</v>
      </c>
      <c r="CV24" s="601"/>
      <c r="CW24" s="601"/>
      <c r="CX24" s="601"/>
      <c r="CY24" s="601"/>
      <c r="CZ24" s="601"/>
      <c r="DA24" s="602"/>
      <c r="DB24" s="600">
        <f>'LE 05 OB 02'!AT23</f>
        <v>92768691.764705881</v>
      </c>
      <c r="DC24" s="601"/>
      <c r="DD24" s="601"/>
      <c r="DE24" s="601"/>
      <c r="DF24" s="601"/>
      <c r="DG24" s="601"/>
      <c r="DH24" s="602"/>
      <c r="DI24" s="600">
        <f>'LE 05 OB 03'!AT23</f>
        <v>14873345.29411765</v>
      </c>
      <c r="DJ24" s="601"/>
      <c r="DK24" s="601"/>
      <c r="DL24" s="601"/>
      <c r="DM24" s="601"/>
      <c r="DN24" s="601"/>
      <c r="DO24" s="602"/>
      <c r="DP24" s="600">
        <f>'LE 05 OB 04'!AT23</f>
        <v>1582550.588235294</v>
      </c>
      <c r="DQ24" s="601"/>
      <c r="DR24" s="601"/>
      <c r="DS24" s="601"/>
      <c r="DT24" s="601"/>
      <c r="DU24" s="601"/>
      <c r="DV24" s="602"/>
      <c r="DW24" s="600">
        <f>'LE 05 OB 05'!AT23</f>
        <v>0</v>
      </c>
      <c r="DX24" s="601"/>
      <c r="DY24" s="601"/>
      <c r="DZ24" s="601"/>
      <c r="EA24" s="601"/>
      <c r="EB24" s="601"/>
      <c r="EC24" s="602"/>
      <c r="ED24" s="600">
        <f>'LE 05 OB 06'!AT23</f>
        <v>55954766.470588237</v>
      </c>
      <c r="EE24" s="601"/>
      <c r="EF24" s="601"/>
      <c r="EG24" s="601"/>
      <c r="EH24" s="601"/>
      <c r="EI24" s="601"/>
      <c r="EJ24" s="602"/>
      <c r="EK24" s="600">
        <f>'LE 06 OB 01'!AT23</f>
        <v>0</v>
      </c>
      <c r="EL24" s="601"/>
      <c r="EM24" s="601"/>
      <c r="EN24" s="601"/>
      <c r="EO24" s="601"/>
      <c r="EP24" s="601"/>
      <c r="EQ24" s="602"/>
      <c r="ER24" s="600">
        <f>'LE 06 OB 02'!AT23</f>
        <v>17610764.705882352</v>
      </c>
      <c r="ES24" s="601"/>
      <c r="ET24" s="601"/>
      <c r="EU24" s="601"/>
      <c r="EV24" s="601"/>
      <c r="EW24" s="601"/>
      <c r="EX24" s="602"/>
      <c r="EY24" s="600">
        <f>'LE 06 OB 03'!AT23</f>
        <v>202386414.84705883</v>
      </c>
      <c r="EZ24" s="601"/>
      <c r="FA24" s="601"/>
      <c r="FB24" s="601"/>
      <c r="FC24" s="601"/>
      <c r="FD24" s="601"/>
      <c r="FE24" s="602"/>
      <c r="FF24" s="600">
        <f>'LE 06 OB 04'!AT23</f>
        <v>425323872.35294122</v>
      </c>
      <c r="FG24" s="601"/>
      <c r="FH24" s="601"/>
      <c r="FI24" s="601"/>
      <c r="FJ24" s="601"/>
      <c r="FK24" s="601"/>
      <c r="FL24" s="602"/>
      <c r="FM24" s="600">
        <f>'LE 06 OB 05'!AT23</f>
        <v>300972077.64705884</v>
      </c>
      <c r="FN24" s="601"/>
      <c r="FO24" s="601"/>
      <c r="FP24" s="601"/>
      <c r="FQ24" s="601"/>
      <c r="FR24" s="601"/>
      <c r="FS24" s="602"/>
    </row>
    <row r="25" spans="2:198" ht="18" customHeight="1" thickBot="1" x14ac:dyDescent="0.3">
      <c r="B25" s="596" t="s">
        <v>102</v>
      </c>
      <c r="C25" s="597"/>
      <c r="D25" s="597"/>
      <c r="E25" s="597"/>
      <c r="F25" s="597"/>
      <c r="G25" s="597"/>
      <c r="H25" s="597"/>
      <c r="I25" s="597"/>
      <c r="J25" s="597"/>
      <c r="K25" s="597"/>
      <c r="L25" s="597"/>
      <c r="M25" s="597"/>
      <c r="N25" s="597"/>
      <c r="O25" s="597"/>
      <c r="P25" s="597"/>
      <c r="Q25" s="597"/>
      <c r="R25" s="597"/>
      <c r="S25" s="597"/>
      <c r="T25" s="597"/>
      <c r="U25" s="597"/>
      <c r="V25" s="598"/>
      <c r="W25" s="594">
        <f>+W24</f>
        <v>26671299.176470589</v>
      </c>
      <c r="X25" s="595"/>
      <c r="Y25" s="595"/>
      <c r="Z25" s="595"/>
      <c r="AA25" s="595"/>
      <c r="AB25" s="595"/>
      <c r="AC25" s="599"/>
      <c r="AD25" s="594">
        <f>+AD24+AK24+AR24</f>
        <v>4218908771.0611763</v>
      </c>
      <c r="AE25" s="595"/>
      <c r="AF25" s="595"/>
      <c r="AG25" s="595"/>
      <c r="AH25" s="595"/>
      <c r="AI25" s="595"/>
      <c r="AJ25" s="595"/>
      <c r="AK25" s="116"/>
      <c r="AL25" s="116"/>
      <c r="AM25" s="116"/>
      <c r="AN25" s="116"/>
      <c r="AO25" s="116"/>
      <c r="AP25" s="116"/>
      <c r="AQ25" s="116"/>
      <c r="AR25" s="116"/>
      <c r="AS25" s="116"/>
      <c r="AT25" s="116"/>
      <c r="AU25" s="116"/>
      <c r="AV25" s="116"/>
      <c r="AW25" s="116"/>
      <c r="AX25" s="117"/>
      <c r="AY25" s="594">
        <f>AY24+BE24+BL24+BS24+BZ24+CG24</f>
        <v>187076047.28235295</v>
      </c>
      <c r="AZ25" s="595"/>
      <c r="BA25" s="595"/>
      <c r="BB25" s="595"/>
      <c r="BC25" s="595"/>
      <c r="BD25" s="595"/>
      <c r="BE25" s="116"/>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c r="CD25" s="116"/>
      <c r="CE25" s="116"/>
      <c r="CF25" s="116"/>
      <c r="CG25" s="116"/>
      <c r="CH25" s="116"/>
      <c r="CI25" s="116"/>
      <c r="CJ25" s="116"/>
      <c r="CK25" s="116"/>
      <c r="CL25" s="116"/>
      <c r="CM25" s="117"/>
      <c r="CN25" s="594">
        <f>+CN24</f>
        <v>90998967.058823511</v>
      </c>
      <c r="CO25" s="595"/>
      <c r="CP25" s="595"/>
      <c r="CQ25" s="595"/>
      <c r="CR25" s="595"/>
      <c r="CS25" s="595"/>
      <c r="CT25" s="599"/>
      <c r="CU25" s="594">
        <f>+CU24+DB24+DI24+DP24+DW24+ED24</f>
        <v>265501225.88235292</v>
      </c>
      <c r="CV25" s="595"/>
      <c r="CW25" s="595"/>
      <c r="CX25" s="595"/>
      <c r="CY25" s="595"/>
      <c r="CZ25" s="595"/>
      <c r="DA25" s="595"/>
      <c r="DB25" s="116"/>
      <c r="DC25" s="116"/>
      <c r="DD25" s="116"/>
      <c r="DE25" s="116"/>
      <c r="DF25" s="116"/>
      <c r="DG25" s="116"/>
      <c r="DH25" s="116"/>
      <c r="DI25" s="116"/>
      <c r="DJ25" s="116"/>
      <c r="DK25" s="116"/>
      <c r="DL25" s="116"/>
      <c r="DM25" s="116"/>
      <c r="DN25" s="116"/>
      <c r="DO25" s="116"/>
      <c r="DP25" s="116"/>
      <c r="DQ25" s="116"/>
      <c r="DR25" s="116"/>
      <c r="DS25" s="116"/>
      <c r="DT25" s="116"/>
      <c r="DU25" s="116"/>
      <c r="DV25" s="116"/>
      <c r="DW25" s="116"/>
      <c r="DX25" s="116"/>
      <c r="DY25" s="116"/>
      <c r="DZ25" s="116"/>
      <c r="EA25" s="116"/>
      <c r="EB25" s="116"/>
      <c r="EC25" s="116"/>
      <c r="ED25" s="116"/>
      <c r="EE25" s="116"/>
      <c r="EF25" s="116"/>
      <c r="EG25" s="116"/>
      <c r="EH25" s="116"/>
      <c r="EI25" s="116"/>
      <c r="EJ25" s="117"/>
      <c r="EK25" s="594">
        <f>+EK24+ER24+EY24+FF24+FM24</f>
        <v>946293129.5529412</v>
      </c>
      <c r="EL25" s="595"/>
      <c r="EM25" s="595"/>
      <c r="EN25" s="595"/>
      <c r="EO25" s="595"/>
      <c r="EP25" s="595"/>
      <c r="EQ25" s="595"/>
      <c r="ER25" s="116"/>
      <c r="ES25" s="116"/>
      <c r="ET25" s="116"/>
      <c r="EU25" s="116"/>
      <c r="EV25" s="116"/>
      <c r="EW25" s="116"/>
      <c r="EX25" s="116"/>
      <c r="EY25" s="116"/>
      <c r="EZ25" s="116"/>
      <c r="FA25" s="116"/>
      <c r="FB25" s="116"/>
      <c r="FC25" s="116"/>
      <c r="FD25" s="116"/>
      <c r="FE25" s="116"/>
      <c r="FF25" s="116"/>
      <c r="FG25" s="116"/>
      <c r="FH25" s="116"/>
      <c r="FI25" s="116"/>
      <c r="FJ25" s="116"/>
      <c r="FK25" s="116"/>
      <c r="FL25" s="116"/>
      <c r="FM25" s="116"/>
      <c r="FN25" s="116"/>
      <c r="FO25" s="116"/>
      <c r="FP25" s="116"/>
      <c r="FQ25" s="116"/>
      <c r="FR25" s="116"/>
      <c r="FS25" s="117"/>
    </row>
  </sheetData>
  <mergeCells count="77">
    <mergeCell ref="CN24:CT24"/>
    <mergeCell ref="CU24:DA24"/>
    <mergeCell ref="DB24:DH24"/>
    <mergeCell ref="BE24:BK24"/>
    <mergeCell ref="BL24:BR24"/>
    <mergeCell ref="BS24:BY24"/>
    <mergeCell ref="BZ24:CF24"/>
    <mergeCell ref="B21:H23"/>
    <mergeCell ref="I21:O23"/>
    <mergeCell ref="P21:V23"/>
    <mergeCell ref="W21:AC23"/>
    <mergeCell ref="CG24:CM24"/>
    <mergeCell ref="AR24:AX24"/>
    <mergeCell ref="AY24:BD24"/>
    <mergeCell ref="AD21:AJ23"/>
    <mergeCell ref="AK21:AQ23"/>
    <mergeCell ref="AR21:AX23"/>
    <mergeCell ref="AY21:BD23"/>
    <mergeCell ref="BE21:BK23"/>
    <mergeCell ref="BL21:BR23"/>
    <mergeCell ref="BS21:BY23"/>
    <mergeCell ref="BZ21:CF23"/>
    <mergeCell ref="CG21:CM23"/>
    <mergeCell ref="FF21:FL23"/>
    <mergeCell ref="FM21:FS23"/>
    <mergeCell ref="CN21:CT23"/>
    <mergeCell ref="CU21:DA23"/>
    <mergeCell ref="DB21:DH23"/>
    <mergeCell ref="DI21:DO23"/>
    <mergeCell ref="EY21:FE23"/>
    <mergeCell ref="FM24:FS24"/>
    <mergeCell ref="DI24:DO24"/>
    <mergeCell ref="DP24:DV24"/>
    <mergeCell ref="DW24:EC24"/>
    <mergeCell ref="ED24:EJ24"/>
    <mergeCell ref="EK24:EQ24"/>
    <mergeCell ref="ER24:EX24"/>
    <mergeCell ref="B16:BD16"/>
    <mergeCell ref="B15:BD15"/>
    <mergeCell ref="B14:BD14"/>
    <mergeCell ref="EY24:FE24"/>
    <mergeCell ref="FF24:FL24"/>
    <mergeCell ref="B24:H24"/>
    <mergeCell ref="I24:O24"/>
    <mergeCell ref="P24:V24"/>
    <mergeCell ref="W24:AC24"/>
    <mergeCell ref="AD24:AJ24"/>
    <mergeCell ref="AK24:AQ24"/>
    <mergeCell ref="DP21:DV23"/>
    <mergeCell ref="DW21:EC23"/>
    <mergeCell ref="ED21:EJ23"/>
    <mergeCell ref="EK21:EQ23"/>
    <mergeCell ref="ER21:EX23"/>
    <mergeCell ref="B20:BD20"/>
    <mergeCell ref="B19:BD19"/>
    <mergeCell ref="B18:BD18"/>
    <mergeCell ref="AU17:AV17"/>
    <mergeCell ref="AW17:AY17"/>
    <mergeCell ref="B2:BD2"/>
    <mergeCell ref="B13:BD13"/>
    <mergeCell ref="B12:BD12"/>
    <mergeCell ref="B11:BD11"/>
    <mergeCell ref="B10:BD10"/>
    <mergeCell ref="B9:BD9"/>
    <mergeCell ref="B8:BD8"/>
    <mergeCell ref="B7:BD7"/>
    <mergeCell ref="B6:BD6"/>
    <mergeCell ref="B5:BD5"/>
    <mergeCell ref="B4:BD4"/>
    <mergeCell ref="B3:BD3"/>
    <mergeCell ref="CU25:DA25"/>
    <mergeCell ref="EK25:EQ25"/>
    <mergeCell ref="B25:V25"/>
    <mergeCell ref="W25:AC25"/>
    <mergeCell ref="AD25:AJ25"/>
    <mergeCell ref="AY25:BD25"/>
    <mergeCell ref="CN25:CT25"/>
  </mergeCells>
  <conditionalFormatting sqref="I24:O24">
    <cfRule type="cellIs" dxfId="45" priority="1" operator="greaterThan">
      <formula>0</formula>
    </cfRule>
    <cfRule type="cellIs" dxfId="44" priority="2" operator="lessThan">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CJ328"/>
  <sheetViews>
    <sheetView zoomScale="90" zoomScaleNormal="90" workbookViewId="0">
      <selection activeCell="B33" sqref="B33:AP33"/>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37"/>
      <c r="BD3" s="37"/>
      <c r="BE3" s="37"/>
      <c r="BF3" s="37"/>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59"/>
      <c r="BD4" s="59"/>
      <c r="BE4" s="59"/>
      <c r="BF4" s="59"/>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42"/>
      <c r="BD5" s="42"/>
      <c r="BE5" s="42"/>
      <c r="BF5" s="4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42"/>
      <c r="BD6" s="42"/>
      <c r="BE6" s="42"/>
      <c r="BF6" s="4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42"/>
      <c r="BD7" s="42"/>
      <c r="BE7" s="42"/>
      <c r="BF7" s="4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42"/>
      <c r="BD8" s="42"/>
      <c r="BE8" s="42"/>
      <c r="BF8" s="4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44"/>
      <c r="BD9" s="44"/>
      <c r="BE9" s="44"/>
      <c r="BF9" s="44"/>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59"/>
      <c r="BD12" s="59"/>
      <c r="BE12" s="59"/>
      <c r="BF12" s="59"/>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50"/>
      <c r="BD13" s="50"/>
      <c r="BE13" s="50"/>
      <c r="BF13" s="50"/>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50"/>
      <c r="BD14" s="50"/>
      <c r="BE14" s="50"/>
      <c r="BF14" s="50"/>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v>2017</v>
      </c>
      <c r="Z17" s="280"/>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59"/>
      <c r="X18" s="59"/>
      <c r="Y18" s="60"/>
      <c r="Z18" s="60"/>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61"/>
      <c r="BD19" s="61"/>
      <c r="BE19" s="61"/>
      <c r="BF19" s="61"/>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273" t="s">
        <v>105</v>
      </c>
      <c r="P23" s="273"/>
      <c r="Q23" s="273"/>
      <c r="R23" s="273"/>
      <c r="S23" s="273"/>
      <c r="T23" s="273"/>
      <c r="U23" s="273"/>
      <c r="V23" s="273"/>
      <c r="W23" s="273"/>
      <c r="X23" s="273"/>
      <c r="Y23" s="273"/>
      <c r="Z23" s="273"/>
      <c r="AA23" s="273"/>
      <c r="AB23" s="273"/>
      <c r="AC23" s="273"/>
      <c r="AD23" s="273"/>
      <c r="AE23" s="273"/>
      <c r="AF23" s="273"/>
      <c r="AG23" s="273"/>
      <c r="AH23" s="273"/>
      <c r="AI23" s="273"/>
      <c r="AJ23" s="43"/>
      <c r="AK23" s="268" t="s">
        <v>101</v>
      </c>
      <c r="AL23" s="268"/>
      <c r="AM23" s="268"/>
      <c r="AN23" s="268"/>
      <c r="AO23" s="268"/>
      <c r="AP23" s="268"/>
      <c r="AQ23" s="268"/>
      <c r="AR23" s="268"/>
      <c r="AS23" s="115"/>
      <c r="AT23" s="270">
        <f>+CD35+CD41+CD50+CD59+CD75+CD91+CD107+CD123+CD139+CD148+CD157+CD166+CD172+CD178+CD194+CD210+CD226+CD242+CD258+CD265+CD273+CD281</f>
        <v>26671299.176470589</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106</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v>0.1</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270">
        <f>+PRESUPUESTO!B24-'LE 01 OB 01'!AT23:BB23</f>
        <v>5708672090.8235292</v>
      </c>
      <c r="AU25" s="271"/>
      <c r="AV25" s="271"/>
      <c r="AW25" s="271"/>
      <c r="AX25" s="271"/>
      <c r="AY25" s="271"/>
      <c r="AZ25" s="271"/>
      <c r="BA25" s="271"/>
      <c r="BB25" s="27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72" customHeight="1" x14ac:dyDescent="0.25">
      <c r="B26" s="56"/>
      <c r="C26" s="268" t="s">
        <v>89</v>
      </c>
      <c r="D26" s="268"/>
      <c r="E26" s="268"/>
      <c r="F26" s="268"/>
      <c r="G26" s="268"/>
      <c r="H26" s="268"/>
      <c r="I26" s="268"/>
      <c r="J26" s="268"/>
      <c r="K26" s="268"/>
      <c r="L26" s="268"/>
      <c r="M26" s="268"/>
      <c r="N26" s="268"/>
      <c r="O26" s="373" t="s">
        <v>531</v>
      </c>
      <c r="P26" s="373"/>
      <c r="Q26" s="373"/>
      <c r="R26" s="373"/>
      <c r="S26" s="373"/>
      <c r="T26" s="373"/>
      <c r="U26" s="373"/>
      <c r="V26" s="373"/>
      <c r="W26" s="373"/>
      <c r="X26" s="373"/>
      <c r="Y26" s="373"/>
      <c r="Z26" s="373"/>
      <c r="AA26" s="373"/>
      <c r="AB26" s="373"/>
      <c r="AC26" s="373"/>
      <c r="AD26" s="373"/>
      <c r="AE26" s="373"/>
      <c r="AF26" s="373"/>
      <c r="AG26" s="373"/>
      <c r="AH26" s="373"/>
      <c r="AI26" s="373"/>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107</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v>1</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273" t="s">
        <v>108</v>
      </c>
      <c r="P29" s="273"/>
      <c r="Q29" s="273"/>
      <c r="R29" s="273"/>
      <c r="S29" s="273"/>
      <c r="T29" s="273"/>
      <c r="U29" s="273"/>
      <c r="V29" s="273"/>
      <c r="W29" s="273"/>
      <c r="X29" s="27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1:88"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1:88" ht="18" customHeight="1" thickBot="1" x14ac:dyDescent="0.3">
      <c r="B34" s="324" t="s">
        <v>109</v>
      </c>
      <c r="C34" s="325"/>
      <c r="D34" s="325"/>
      <c r="E34" s="325"/>
      <c r="F34" s="325"/>
      <c r="G34" s="325"/>
      <c r="H34" s="325"/>
      <c r="I34" s="325"/>
      <c r="J34" s="325"/>
      <c r="K34" s="325"/>
      <c r="L34" s="325"/>
      <c r="M34" s="325"/>
      <c r="N34" s="325"/>
      <c r="O34" s="325"/>
      <c r="P34" s="325"/>
      <c r="Q34" s="325"/>
      <c r="R34" s="325"/>
      <c r="S34" s="325"/>
      <c r="T34" s="325"/>
      <c r="U34" s="325"/>
      <c r="V34" s="325"/>
      <c r="W34" s="325"/>
      <c r="X34" s="325"/>
      <c r="Y34" s="326"/>
      <c r="Z34" s="333" t="s">
        <v>130</v>
      </c>
      <c r="AA34" s="334"/>
      <c r="AB34" s="334"/>
      <c r="AC34" s="334"/>
      <c r="AD34" s="335"/>
      <c r="AE34" s="333">
        <v>0</v>
      </c>
      <c r="AF34" s="334"/>
      <c r="AG34" s="334"/>
      <c r="AH34" s="334"/>
      <c r="AI34" s="334"/>
      <c r="AJ34" s="334"/>
      <c r="AK34" s="606"/>
      <c r="AL34" s="607"/>
      <c r="AM34" s="607"/>
      <c r="AN34" s="607"/>
      <c r="AO34" s="607"/>
      <c r="AP34" s="607"/>
      <c r="AQ34" s="607"/>
      <c r="AR34" s="607"/>
      <c r="AS34" s="607"/>
      <c r="AT34" s="607"/>
      <c r="AU34" s="607"/>
      <c r="AV34" s="607"/>
      <c r="AW34" s="607"/>
      <c r="AX34" s="608"/>
      <c r="AY34" s="345"/>
      <c r="AZ34" s="346"/>
      <c r="BA34" s="346"/>
      <c r="BB34" s="347"/>
      <c r="BC34" s="345">
        <f>+$AE$34*AY34</f>
        <v>0</v>
      </c>
      <c r="BD34" s="346"/>
      <c r="BE34" s="346"/>
      <c r="BF34" s="347"/>
      <c r="BG34" s="285"/>
      <c r="BH34" s="286"/>
      <c r="BI34" s="286"/>
      <c r="BJ34" s="287"/>
      <c r="BK34" s="288">
        <f>+AY34*BG34</f>
        <v>0</v>
      </c>
      <c r="BL34" s="289"/>
      <c r="BM34" s="289"/>
      <c r="BN34" s="289"/>
      <c r="BO34" s="289"/>
      <c r="BP34" s="290"/>
      <c r="BQ34" s="291"/>
      <c r="BR34" s="292"/>
      <c r="BS34" s="292"/>
      <c r="BT34" s="292"/>
      <c r="BU34" s="292"/>
      <c r="BV34" s="292"/>
      <c r="BW34" s="293"/>
      <c r="BX34" s="291">
        <f>+(((BK35+BQ34)*15)/85)</f>
        <v>0</v>
      </c>
      <c r="BY34" s="292"/>
      <c r="BZ34" s="292"/>
      <c r="CA34" s="292"/>
      <c r="CB34" s="292"/>
      <c r="CC34" s="293"/>
      <c r="CD34" s="291">
        <f>+BK35+BQ34+BX34</f>
        <v>0</v>
      </c>
      <c r="CE34" s="292"/>
      <c r="CF34" s="292"/>
      <c r="CG34" s="292"/>
      <c r="CH34" s="292"/>
      <c r="CI34" s="293"/>
    </row>
    <row r="35" spans="1:88" ht="18" customHeight="1" thickBot="1" x14ac:dyDescent="0.3">
      <c r="B35" s="631"/>
      <c r="C35" s="632"/>
      <c r="D35" s="632"/>
      <c r="E35" s="632"/>
      <c r="F35" s="632"/>
      <c r="G35" s="632"/>
      <c r="H35" s="632"/>
      <c r="I35" s="632"/>
      <c r="J35" s="632"/>
      <c r="K35" s="632"/>
      <c r="L35" s="632"/>
      <c r="M35" s="632"/>
      <c r="N35" s="632"/>
      <c r="O35" s="632"/>
      <c r="P35" s="632"/>
      <c r="Q35" s="632"/>
      <c r="R35" s="632"/>
      <c r="S35" s="632"/>
      <c r="T35" s="632"/>
      <c r="U35" s="632"/>
      <c r="V35" s="632"/>
      <c r="W35" s="632"/>
      <c r="X35" s="632"/>
      <c r="Y35" s="632"/>
      <c r="Z35" s="632"/>
      <c r="AA35" s="632"/>
      <c r="AB35" s="632"/>
      <c r="AC35" s="632"/>
      <c r="AD35" s="632"/>
      <c r="AE35" s="632"/>
      <c r="AF35" s="632"/>
      <c r="AG35" s="632"/>
      <c r="AH35" s="632"/>
      <c r="AI35" s="632"/>
      <c r="AJ35" s="633"/>
      <c r="AK35" s="380" t="s">
        <v>3</v>
      </c>
      <c r="AL35" s="381"/>
      <c r="AM35" s="381"/>
      <c r="AN35" s="381"/>
      <c r="AO35" s="381"/>
      <c r="AP35" s="381"/>
      <c r="AQ35" s="381"/>
      <c r="AR35" s="381"/>
      <c r="AS35" s="381"/>
      <c r="AT35" s="381"/>
      <c r="AU35" s="381"/>
      <c r="AV35" s="381"/>
      <c r="AW35" s="381"/>
      <c r="AX35" s="381"/>
      <c r="AY35" s="382"/>
      <c r="AZ35" s="382"/>
      <c r="BA35" s="382"/>
      <c r="BB35" s="382"/>
      <c r="BC35" s="382"/>
      <c r="BD35" s="382"/>
      <c r="BE35" s="382"/>
      <c r="BF35" s="382"/>
      <c r="BG35" s="382"/>
      <c r="BH35" s="382"/>
      <c r="BI35" s="382"/>
      <c r="BJ35" s="383"/>
      <c r="BK35" s="384">
        <f>SUM(BK34:BK34)</f>
        <v>0</v>
      </c>
      <c r="BL35" s="385"/>
      <c r="BM35" s="385"/>
      <c r="BN35" s="385"/>
      <c r="BO35" s="385"/>
      <c r="BP35" s="386"/>
      <c r="BQ35" s="387" t="s">
        <v>100</v>
      </c>
      <c r="BR35" s="388"/>
      <c r="BS35" s="388"/>
      <c r="BT35" s="388"/>
      <c r="BU35" s="388"/>
      <c r="BV35" s="388"/>
      <c r="BW35" s="388"/>
      <c r="BX35" s="388"/>
      <c r="BY35" s="388"/>
      <c r="BZ35" s="388"/>
      <c r="CA35" s="388"/>
      <c r="CB35" s="388"/>
      <c r="CC35" s="389"/>
      <c r="CD35" s="390">
        <f>+CD34*AE34</f>
        <v>0</v>
      </c>
      <c r="CE35" s="390"/>
      <c r="CF35" s="390"/>
      <c r="CG35" s="390"/>
      <c r="CH35" s="390"/>
      <c r="CI35" s="391"/>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48" t="s">
        <v>0</v>
      </c>
      <c r="C37" s="349"/>
      <c r="D37" s="349"/>
      <c r="E37" s="349"/>
      <c r="F37" s="349"/>
      <c r="G37" s="349"/>
      <c r="H37" s="349"/>
      <c r="I37" s="349"/>
      <c r="J37" s="349"/>
      <c r="K37" s="349"/>
      <c r="L37" s="349"/>
      <c r="M37" s="349"/>
      <c r="N37" s="349"/>
      <c r="O37" s="349"/>
      <c r="P37" s="349"/>
      <c r="Q37" s="349"/>
      <c r="R37" s="349"/>
      <c r="S37" s="349"/>
      <c r="T37" s="349"/>
      <c r="U37" s="349"/>
      <c r="V37" s="349"/>
      <c r="W37" s="349"/>
      <c r="X37" s="349"/>
      <c r="Y37" s="350"/>
      <c r="Z37" s="348" t="s">
        <v>80</v>
      </c>
      <c r="AA37" s="349"/>
      <c r="AB37" s="349"/>
      <c r="AC37" s="349"/>
      <c r="AD37" s="350"/>
      <c r="AE37" s="357" t="s">
        <v>79</v>
      </c>
      <c r="AF37" s="358"/>
      <c r="AG37" s="358"/>
      <c r="AH37" s="358"/>
      <c r="AI37" s="358"/>
      <c r="AJ37" s="359"/>
      <c r="AK37" s="357" t="s">
        <v>81</v>
      </c>
      <c r="AL37" s="358"/>
      <c r="AM37" s="358"/>
      <c r="AN37" s="358"/>
      <c r="AO37" s="358"/>
      <c r="AP37" s="358"/>
      <c r="AQ37" s="358"/>
      <c r="AR37" s="358"/>
      <c r="AS37" s="358"/>
      <c r="AT37" s="358"/>
      <c r="AU37" s="358"/>
      <c r="AV37" s="358"/>
      <c r="AW37" s="358"/>
      <c r="AX37" s="359"/>
      <c r="AY37" s="357" t="s">
        <v>1</v>
      </c>
      <c r="AZ37" s="358"/>
      <c r="BA37" s="358"/>
      <c r="BB37" s="359"/>
      <c r="BC37" s="348" t="s">
        <v>104</v>
      </c>
      <c r="BD37" s="349"/>
      <c r="BE37" s="349"/>
      <c r="BF37" s="350"/>
      <c r="BG37" s="366" t="s">
        <v>82</v>
      </c>
      <c r="BH37" s="367"/>
      <c r="BI37" s="367"/>
      <c r="BJ37" s="368"/>
      <c r="BK37" s="315" t="s">
        <v>99</v>
      </c>
      <c r="BL37" s="316"/>
      <c r="BM37" s="316"/>
      <c r="BN37" s="316"/>
      <c r="BO37" s="316"/>
      <c r="BP37" s="317"/>
      <c r="BQ37" s="315" t="s">
        <v>83</v>
      </c>
      <c r="BR37" s="316"/>
      <c r="BS37" s="316"/>
      <c r="BT37" s="316"/>
      <c r="BU37" s="316"/>
      <c r="BV37" s="316"/>
      <c r="BW37" s="317"/>
      <c r="BX37" s="315" t="s">
        <v>84</v>
      </c>
      <c r="BY37" s="316"/>
      <c r="BZ37" s="316"/>
      <c r="CA37" s="316"/>
      <c r="CB37" s="316"/>
      <c r="CC37" s="317"/>
      <c r="CD37" s="315" t="s">
        <v>85</v>
      </c>
      <c r="CE37" s="316"/>
      <c r="CF37" s="316"/>
      <c r="CG37" s="316"/>
      <c r="CH37" s="316"/>
      <c r="CI37" s="317"/>
    </row>
    <row r="38" spans="1:88" ht="18" customHeight="1" x14ac:dyDescent="0.25">
      <c r="A38" s="75"/>
      <c r="B38" s="351"/>
      <c r="C38" s="352"/>
      <c r="D38" s="352"/>
      <c r="E38" s="352"/>
      <c r="F38" s="352"/>
      <c r="G38" s="352"/>
      <c r="H38" s="352"/>
      <c r="I38" s="352"/>
      <c r="J38" s="352"/>
      <c r="K38" s="352"/>
      <c r="L38" s="352"/>
      <c r="M38" s="352"/>
      <c r="N38" s="352"/>
      <c r="O38" s="352"/>
      <c r="P38" s="352"/>
      <c r="Q38" s="352"/>
      <c r="R38" s="352"/>
      <c r="S38" s="352"/>
      <c r="T38" s="352"/>
      <c r="U38" s="352"/>
      <c r="V38" s="352"/>
      <c r="W38" s="352"/>
      <c r="X38" s="352"/>
      <c r="Y38" s="353"/>
      <c r="Z38" s="351"/>
      <c r="AA38" s="352"/>
      <c r="AB38" s="352"/>
      <c r="AC38" s="352"/>
      <c r="AD38" s="353"/>
      <c r="AE38" s="360"/>
      <c r="AF38" s="361"/>
      <c r="AG38" s="361"/>
      <c r="AH38" s="361"/>
      <c r="AI38" s="361"/>
      <c r="AJ38" s="362"/>
      <c r="AK38" s="360"/>
      <c r="AL38" s="361"/>
      <c r="AM38" s="361"/>
      <c r="AN38" s="361"/>
      <c r="AO38" s="361"/>
      <c r="AP38" s="361"/>
      <c r="AQ38" s="361"/>
      <c r="AR38" s="361"/>
      <c r="AS38" s="361"/>
      <c r="AT38" s="361"/>
      <c r="AU38" s="361"/>
      <c r="AV38" s="361"/>
      <c r="AW38" s="361"/>
      <c r="AX38" s="362"/>
      <c r="AY38" s="360"/>
      <c r="AZ38" s="361"/>
      <c r="BA38" s="361"/>
      <c r="BB38" s="362"/>
      <c r="BC38" s="351"/>
      <c r="BD38" s="352"/>
      <c r="BE38" s="352"/>
      <c r="BF38" s="353"/>
      <c r="BG38" s="369"/>
      <c r="BH38" s="370"/>
      <c r="BI38" s="370"/>
      <c r="BJ38" s="371"/>
      <c r="BK38" s="318"/>
      <c r="BL38" s="319"/>
      <c r="BM38" s="319"/>
      <c r="BN38" s="319"/>
      <c r="BO38" s="319"/>
      <c r="BP38" s="320"/>
      <c r="BQ38" s="318"/>
      <c r="BR38" s="319"/>
      <c r="BS38" s="319"/>
      <c r="BT38" s="319"/>
      <c r="BU38" s="319"/>
      <c r="BV38" s="319"/>
      <c r="BW38" s="320"/>
      <c r="BX38" s="318"/>
      <c r="BY38" s="319"/>
      <c r="BZ38" s="319"/>
      <c r="CA38" s="319"/>
      <c r="CB38" s="319"/>
      <c r="CC38" s="320"/>
      <c r="CD38" s="318"/>
      <c r="CE38" s="319"/>
      <c r="CF38" s="319"/>
      <c r="CG38" s="319"/>
      <c r="CH38" s="319"/>
      <c r="CI38" s="320"/>
    </row>
    <row r="39" spans="1:88" ht="18" customHeight="1" thickBot="1" x14ac:dyDescent="0.3">
      <c r="A39" s="75"/>
      <c r="B39" s="354"/>
      <c r="C39" s="355"/>
      <c r="D39" s="355"/>
      <c r="E39" s="355"/>
      <c r="F39" s="355"/>
      <c r="G39" s="355"/>
      <c r="H39" s="355"/>
      <c r="I39" s="355"/>
      <c r="J39" s="355"/>
      <c r="K39" s="355"/>
      <c r="L39" s="355"/>
      <c r="M39" s="355"/>
      <c r="N39" s="355"/>
      <c r="O39" s="355"/>
      <c r="P39" s="355"/>
      <c r="Q39" s="355"/>
      <c r="R39" s="355"/>
      <c r="S39" s="355"/>
      <c r="T39" s="355"/>
      <c r="U39" s="355"/>
      <c r="V39" s="355"/>
      <c r="W39" s="355"/>
      <c r="X39" s="355"/>
      <c r="Y39" s="356"/>
      <c r="Z39" s="354"/>
      <c r="AA39" s="355"/>
      <c r="AB39" s="355"/>
      <c r="AC39" s="355"/>
      <c r="AD39" s="356"/>
      <c r="AE39" s="363"/>
      <c r="AF39" s="364"/>
      <c r="AG39" s="364"/>
      <c r="AH39" s="364"/>
      <c r="AI39" s="364"/>
      <c r="AJ39" s="365"/>
      <c r="AK39" s="360"/>
      <c r="AL39" s="361"/>
      <c r="AM39" s="361"/>
      <c r="AN39" s="361"/>
      <c r="AO39" s="361"/>
      <c r="AP39" s="361"/>
      <c r="AQ39" s="361"/>
      <c r="AR39" s="361"/>
      <c r="AS39" s="361"/>
      <c r="AT39" s="361"/>
      <c r="AU39" s="361"/>
      <c r="AV39" s="361"/>
      <c r="AW39" s="361"/>
      <c r="AX39" s="362"/>
      <c r="AY39" s="360"/>
      <c r="AZ39" s="361"/>
      <c r="BA39" s="361"/>
      <c r="BB39" s="362"/>
      <c r="BC39" s="351"/>
      <c r="BD39" s="352"/>
      <c r="BE39" s="352"/>
      <c r="BF39" s="353"/>
      <c r="BG39" s="369"/>
      <c r="BH39" s="370"/>
      <c r="BI39" s="370"/>
      <c r="BJ39" s="371"/>
      <c r="BK39" s="318"/>
      <c r="BL39" s="319"/>
      <c r="BM39" s="319"/>
      <c r="BN39" s="319"/>
      <c r="BO39" s="319"/>
      <c r="BP39" s="320"/>
      <c r="BQ39" s="321"/>
      <c r="BR39" s="322"/>
      <c r="BS39" s="322"/>
      <c r="BT39" s="322"/>
      <c r="BU39" s="322"/>
      <c r="BV39" s="322"/>
      <c r="BW39" s="323"/>
      <c r="BX39" s="321"/>
      <c r="BY39" s="322"/>
      <c r="BZ39" s="322"/>
      <c r="CA39" s="322"/>
      <c r="CB39" s="322"/>
      <c r="CC39" s="323"/>
      <c r="CD39" s="321"/>
      <c r="CE39" s="322"/>
      <c r="CF39" s="322"/>
      <c r="CG39" s="322"/>
      <c r="CH39" s="322"/>
      <c r="CI39" s="323"/>
    </row>
    <row r="40" spans="1:88" ht="18" customHeight="1" thickBot="1" x14ac:dyDescent="0.3">
      <c r="A40" s="75"/>
      <c r="B40" s="324" t="s">
        <v>110</v>
      </c>
      <c r="C40" s="325"/>
      <c r="D40" s="325"/>
      <c r="E40" s="325"/>
      <c r="F40" s="325"/>
      <c r="G40" s="325"/>
      <c r="H40" s="325"/>
      <c r="I40" s="325"/>
      <c r="J40" s="325"/>
      <c r="K40" s="325"/>
      <c r="L40" s="325"/>
      <c r="M40" s="325"/>
      <c r="N40" s="325"/>
      <c r="O40" s="325"/>
      <c r="P40" s="325"/>
      <c r="Q40" s="325"/>
      <c r="R40" s="325"/>
      <c r="S40" s="325"/>
      <c r="T40" s="325"/>
      <c r="U40" s="325"/>
      <c r="V40" s="325"/>
      <c r="W40" s="325"/>
      <c r="X40" s="325"/>
      <c r="Y40" s="326"/>
      <c r="Z40" s="333" t="s">
        <v>131</v>
      </c>
      <c r="AA40" s="334"/>
      <c r="AB40" s="334"/>
      <c r="AC40" s="334"/>
      <c r="AD40" s="335"/>
      <c r="AE40" s="333">
        <v>0</v>
      </c>
      <c r="AF40" s="334"/>
      <c r="AG40" s="334"/>
      <c r="AH40" s="334"/>
      <c r="AI40" s="334"/>
      <c r="AJ40" s="334"/>
      <c r="AK40" s="606"/>
      <c r="AL40" s="607"/>
      <c r="AM40" s="607"/>
      <c r="AN40" s="607"/>
      <c r="AO40" s="607"/>
      <c r="AP40" s="607"/>
      <c r="AQ40" s="607"/>
      <c r="AR40" s="607"/>
      <c r="AS40" s="607"/>
      <c r="AT40" s="607"/>
      <c r="AU40" s="607"/>
      <c r="AV40" s="607"/>
      <c r="AW40" s="607"/>
      <c r="AX40" s="608"/>
      <c r="AY40" s="409"/>
      <c r="AZ40" s="346"/>
      <c r="BA40" s="346"/>
      <c r="BB40" s="410"/>
      <c r="BC40" s="345">
        <f>+$AE$40*AY40</f>
        <v>0</v>
      </c>
      <c r="BD40" s="346"/>
      <c r="BE40" s="346"/>
      <c r="BF40" s="347"/>
      <c r="BG40" s="285"/>
      <c r="BH40" s="286"/>
      <c r="BI40" s="286"/>
      <c r="BJ40" s="287"/>
      <c r="BK40" s="288">
        <f>+AY40*BG40</f>
        <v>0</v>
      </c>
      <c r="BL40" s="289"/>
      <c r="BM40" s="289"/>
      <c r="BN40" s="289"/>
      <c r="BO40" s="289"/>
      <c r="BP40" s="290"/>
      <c r="BQ40" s="291"/>
      <c r="BR40" s="292"/>
      <c r="BS40" s="292"/>
      <c r="BT40" s="292"/>
      <c r="BU40" s="292"/>
      <c r="BV40" s="292"/>
      <c r="BW40" s="293"/>
      <c r="BX40" s="291">
        <f>+(((BK41+BQ40)*15)/85)</f>
        <v>0</v>
      </c>
      <c r="BY40" s="292"/>
      <c r="BZ40" s="292"/>
      <c r="CA40" s="292"/>
      <c r="CB40" s="292"/>
      <c r="CC40" s="293"/>
      <c r="CD40" s="291">
        <f>+BK41+BQ40+BX40</f>
        <v>0</v>
      </c>
      <c r="CE40" s="292"/>
      <c r="CF40" s="292"/>
      <c r="CG40" s="292"/>
      <c r="CH40" s="292"/>
      <c r="CI40" s="293"/>
    </row>
    <row r="41" spans="1:88" ht="18" customHeight="1" thickBot="1" x14ac:dyDescent="0.3">
      <c r="A41" s="75"/>
      <c r="B41" s="377"/>
      <c r="C41" s="378"/>
      <c r="D41" s="378"/>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78"/>
      <c r="AI41" s="378"/>
      <c r="AJ41" s="379"/>
      <c r="AK41" s="380" t="s">
        <v>3</v>
      </c>
      <c r="AL41" s="381"/>
      <c r="AM41" s="381"/>
      <c r="AN41" s="381"/>
      <c r="AO41" s="381"/>
      <c r="AP41" s="381"/>
      <c r="AQ41" s="381"/>
      <c r="AR41" s="381"/>
      <c r="AS41" s="381"/>
      <c r="AT41" s="381"/>
      <c r="AU41" s="381"/>
      <c r="AV41" s="381"/>
      <c r="AW41" s="381"/>
      <c r="AX41" s="381"/>
      <c r="AY41" s="382"/>
      <c r="AZ41" s="382"/>
      <c r="BA41" s="382"/>
      <c r="BB41" s="382"/>
      <c r="BC41" s="382"/>
      <c r="BD41" s="382"/>
      <c r="BE41" s="382"/>
      <c r="BF41" s="382"/>
      <c r="BG41" s="382"/>
      <c r="BH41" s="382"/>
      <c r="BI41" s="382"/>
      <c r="BJ41" s="383"/>
      <c r="BK41" s="384">
        <f>SUM(BK40:BK40)</f>
        <v>0</v>
      </c>
      <c r="BL41" s="385"/>
      <c r="BM41" s="385"/>
      <c r="BN41" s="385"/>
      <c r="BO41" s="385"/>
      <c r="BP41" s="386"/>
      <c r="BQ41" s="387" t="s">
        <v>100</v>
      </c>
      <c r="BR41" s="388"/>
      <c r="BS41" s="388"/>
      <c r="BT41" s="388"/>
      <c r="BU41" s="388"/>
      <c r="BV41" s="388"/>
      <c r="BW41" s="388"/>
      <c r="BX41" s="388"/>
      <c r="BY41" s="388"/>
      <c r="BZ41" s="388"/>
      <c r="CA41" s="388"/>
      <c r="CB41" s="388"/>
      <c r="CC41" s="389"/>
      <c r="CD41" s="390">
        <f>+CD40*AE40</f>
        <v>0</v>
      </c>
      <c r="CE41" s="390"/>
      <c r="CF41" s="390"/>
      <c r="CG41" s="390"/>
      <c r="CH41" s="390"/>
      <c r="CI41" s="391"/>
    </row>
    <row r="42" spans="1:88"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88" ht="18" customHeight="1" x14ac:dyDescent="0.25">
      <c r="A43" s="75"/>
      <c r="B43" s="348" t="s">
        <v>0</v>
      </c>
      <c r="C43" s="349"/>
      <c r="D43" s="349"/>
      <c r="E43" s="349"/>
      <c r="F43" s="349"/>
      <c r="G43" s="349"/>
      <c r="H43" s="349"/>
      <c r="I43" s="349"/>
      <c r="J43" s="349"/>
      <c r="K43" s="349"/>
      <c r="L43" s="349"/>
      <c r="M43" s="349"/>
      <c r="N43" s="349"/>
      <c r="O43" s="349"/>
      <c r="P43" s="349"/>
      <c r="Q43" s="349"/>
      <c r="R43" s="349"/>
      <c r="S43" s="349"/>
      <c r="T43" s="349"/>
      <c r="U43" s="349"/>
      <c r="V43" s="349"/>
      <c r="W43" s="349"/>
      <c r="X43" s="349"/>
      <c r="Y43" s="350"/>
      <c r="Z43" s="348" t="s">
        <v>80</v>
      </c>
      <c r="AA43" s="349"/>
      <c r="AB43" s="349"/>
      <c r="AC43" s="349"/>
      <c r="AD43" s="350"/>
      <c r="AE43" s="357" t="s">
        <v>79</v>
      </c>
      <c r="AF43" s="358"/>
      <c r="AG43" s="358"/>
      <c r="AH43" s="358"/>
      <c r="AI43" s="358"/>
      <c r="AJ43" s="359"/>
      <c r="AK43" s="357" t="s">
        <v>81</v>
      </c>
      <c r="AL43" s="358"/>
      <c r="AM43" s="358"/>
      <c r="AN43" s="358"/>
      <c r="AO43" s="358"/>
      <c r="AP43" s="358"/>
      <c r="AQ43" s="358"/>
      <c r="AR43" s="358"/>
      <c r="AS43" s="358"/>
      <c r="AT43" s="358"/>
      <c r="AU43" s="358"/>
      <c r="AV43" s="358"/>
      <c r="AW43" s="358"/>
      <c r="AX43" s="359"/>
      <c r="AY43" s="357" t="s">
        <v>1</v>
      </c>
      <c r="AZ43" s="358"/>
      <c r="BA43" s="358"/>
      <c r="BB43" s="359"/>
      <c r="BC43" s="348" t="s">
        <v>104</v>
      </c>
      <c r="BD43" s="349"/>
      <c r="BE43" s="349"/>
      <c r="BF43" s="350"/>
      <c r="BG43" s="366" t="s">
        <v>82</v>
      </c>
      <c r="BH43" s="367"/>
      <c r="BI43" s="367"/>
      <c r="BJ43" s="368"/>
      <c r="BK43" s="315" t="s">
        <v>99</v>
      </c>
      <c r="BL43" s="316"/>
      <c r="BM43" s="316"/>
      <c r="BN43" s="316"/>
      <c r="BO43" s="316"/>
      <c r="BP43" s="317"/>
      <c r="BQ43" s="315" t="s">
        <v>83</v>
      </c>
      <c r="BR43" s="316"/>
      <c r="BS43" s="316"/>
      <c r="BT43" s="316"/>
      <c r="BU43" s="316"/>
      <c r="BV43" s="316"/>
      <c r="BW43" s="317"/>
      <c r="BX43" s="315" t="s">
        <v>84</v>
      </c>
      <c r="BY43" s="316"/>
      <c r="BZ43" s="316"/>
      <c r="CA43" s="316"/>
      <c r="CB43" s="316"/>
      <c r="CC43" s="317"/>
      <c r="CD43" s="315" t="s">
        <v>85</v>
      </c>
      <c r="CE43" s="316"/>
      <c r="CF43" s="316"/>
      <c r="CG43" s="316"/>
      <c r="CH43" s="316"/>
      <c r="CI43" s="317"/>
    </row>
    <row r="44" spans="1:88" ht="18" customHeight="1" x14ac:dyDescent="0.25">
      <c r="A44" s="75"/>
      <c r="B44" s="351"/>
      <c r="C44" s="352"/>
      <c r="D44" s="352"/>
      <c r="E44" s="352"/>
      <c r="F44" s="352"/>
      <c r="G44" s="352"/>
      <c r="H44" s="352"/>
      <c r="I44" s="352"/>
      <c r="J44" s="352"/>
      <c r="K44" s="352"/>
      <c r="L44" s="352"/>
      <c r="M44" s="352"/>
      <c r="N44" s="352"/>
      <c r="O44" s="352"/>
      <c r="P44" s="352"/>
      <c r="Q44" s="352"/>
      <c r="R44" s="352"/>
      <c r="S44" s="352"/>
      <c r="T44" s="352"/>
      <c r="U44" s="352"/>
      <c r="V44" s="352"/>
      <c r="W44" s="352"/>
      <c r="X44" s="352"/>
      <c r="Y44" s="353"/>
      <c r="Z44" s="351"/>
      <c r="AA44" s="352"/>
      <c r="AB44" s="352"/>
      <c r="AC44" s="352"/>
      <c r="AD44" s="353"/>
      <c r="AE44" s="360"/>
      <c r="AF44" s="361"/>
      <c r="AG44" s="361"/>
      <c r="AH44" s="361"/>
      <c r="AI44" s="361"/>
      <c r="AJ44" s="362"/>
      <c r="AK44" s="360"/>
      <c r="AL44" s="361"/>
      <c r="AM44" s="361"/>
      <c r="AN44" s="361"/>
      <c r="AO44" s="361"/>
      <c r="AP44" s="361"/>
      <c r="AQ44" s="361"/>
      <c r="AR44" s="361"/>
      <c r="AS44" s="361"/>
      <c r="AT44" s="361"/>
      <c r="AU44" s="361"/>
      <c r="AV44" s="361"/>
      <c r="AW44" s="361"/>
      <c r="AX44" s="362"/>
      <c r="AY44" s="360"/>
      <c r="AZ44" s="361"/>
      <c r="BA44" s="361"/>
      <c r="BB44" s="362"/>
      <c r="BC44" s="351"/>
      <c r="BD44" s="352"/>
      <c r="BE44" s="352"/>
      <c r="BF44" s="353"/>
      <c r="BG44" s="369"/>
      <c r="BH44" s="370"/>
      <c r="BI44" s="370"/>
      <c r="BJ44" s="371"/>
      <c r="BK44" s="318"/>
      <c r="BL44" s="319"/>
      <c r="BM44" s="319"/>
      <c r="BN44" s="319"/>
      <c r="BO44" s="319"/>
      <c r="BP44" s="320"/>
      <c r="BQ44" s="318"/>
      <c r="BR44" s="319"/>
      <c r="BS44" s="319"/>
      <c r="BT44" s="319"/>
      <c r="BU44" s="319"/>
      <c r="BV44" s="319"/>
      <c r="BW44" s="320"/>
      <c r="BX44" s="318"/>
      <c r="BY44" s="319"/>
      <c r="BZ44" s="319"/>
      <c r="CA44" s="319"/>
      <c r="CB44" s="319"/>
      <c r="CC44" s="320"/>
      <c r="CD44" s="318"/>
      <c r="CE44" s="319"/>
      <c r="CF44" s="319"/>
      <c r="CG44" s="319"/>
      <c r="CH44" s="319"/>
      <c r="CI44" s="320"/>
    </row>
    <row r="45" spans="1:88" ht="18" customHeight="1" thickBot="1" x14ac:dyDescent="0.3">
      <c r="A45" s="75"/>
      <c r="B45" s="354"/>
      <c r="C45" s="355"/>
      <c r="D45" s="355"/>
      <c r="E45" s="355"/>
      <c r="F45" s="355"/>
      <c r="G45" s="355"/>
      <c r="H45" s="355"/>
      <c r="I45" s="355"/>
      <c r="J45" s="355"/>
      <c r="K45" s="355"/>
      <c r="L45" s="355"/>
      <c r="M45" s="355"/>
      <c r="N45" s="355"/>
      <c r="O45" s="355"/>
      <c r="P45" s="355"/>
      <c r="Q45" s="355"/>
      <c r="R45" s="355"/>
      <c r="S45" s="355"/>
      <c r="T45" s="355"/>
      <c r="U45" s="355"/>
      <c r="V45" s="355"/>
      <c r="W45" s="355"/>
      <c r="X45" s="355"/>
      <c r="Y45" s="356"/>
      <c r="Z45" s="354"/>
      <c r="AA45" s="355"/>
      <c r="AB45" s="355"/>
      <c r="AC45" s="355"/>
      <c r="AD45" s="356"/>
      <c r="AE45" s="363"/>
      <c r="AF45" s="364"/>
      <c r="AG45" s="364"/>
      <c r="AH45" s="364"/>
      <c r="AI45" s="364"/>
      <c r="AJ45" s="365"/>
      <c r="AK45" s="360"/>
      <c r="AL45" s="361"/>
      <c r="AM45" s="361"/>
      <c r="AN45" s="361"/>
      <c r="AO45" s="361"/>
      <c r="AP45" s="361"/>
      <c r="AQ45" s="361"/>
      <c r="AR45" s="361"/>
      <c r="AS45" s="361"/>
      <c r="AT45" s="361"/>
      <c r="AU45" s="361"/>
      <c r="AV45" s="361"/>
      <c r="AW45" s="361"/>
      <c r="AX45" s="362"/>
      <c r="AY45" s="360"/>
      <c r="AZ45" s="361"/>
      <c r="BA45" s="361"/>
      <c r="BB45" s="362"/>
      <c r="BC45" s="351"/>
      <c r="BD45" s="352"/>
      <c r="BE45" s="352"/>
      <c r="BF45" s="353"/>
      <c r="BG45" s="369"/>
      <c r="BH45" s="370"/>
      <c r="BI45" s="370"/>
      <c r="BJ45" s="371"/>
      <c r="BK45" s="318"/>
      <c r="BL45" s="319"/>
      <c r="BM45" s="319"/>
      <c r="BN45" s="319"/>
      <c r="BO45" s="319"/>
      <c r="BP45" s="320"/>
      <c r="BQ45" s="321"/>
      <c r="BR45" s="322"/>
      <c r="BS45" s="322"/>
      <c r="BT45" s="322"/>
      <c r="BU45" s="322"/>
      <c r="BV45" s="322"/>
      <c r="BW45" s="323"/>
      <c r="BX45" s="321"/>
      <c r="BY45" s="322"/>
      <c r="BZ45" s="322"/>
      <c r="CA45" s="322"/>
      <c r="CB45" s="322"/>
      <c r="CC45" s="323"/>
      <c r="CD45" s="321"/>
      <c r="CE45" s="322"/>
      <c r="CF45" s="322"/>
      <c r="CG45" s="322"/>
      <c r="CH45" s="322"/>
      <c r="CI45" s="323"/>
    </row>
    <row r="46" spans="1:88" ht="18" customHeight="1" x14ac:dyDescent="0.25">
      <c r="A46" s="75"/>
      <c r="B46" s="324" t="s">
        <v>111</v>
      </c>
      <c r="C46" s="325"/>
      <c r="D46" s="325"/>
      <c r="E46" s="325"/>
      <c r="F46" s="325"/>
      <c r="G46" s="325"/>
      <c r="H46" s="325"/>
      <c r="I46" s="325"/>
      <c r="J46" s="325"/>
      <c r="K46" s="325"/>
      <c r="L46" s="325"/>
      <c r="M46" s="325"/>
      <c r="N46" s="325"/>
      <c r="O46" s="325"/>
      <c r="P46" s="325"/>
      <c r="Q46" s="325"/>
      <c r="R46" s="325"/>
      <c r="S46" s="325"/>
      <c r="T46" s="325"/>
      <c r="U46" s="325"/>
      <c r="V46" s="325"/>
      <c r="W46" s="325"/>
      <c r="X46" s="325"/>
      <c r="Y46" s="326"/>
      <c r="Z46" s="333" t="s">
        <v>132</v>
      </c>
      <c r="AA46" s="334"/>
      <c r="AB46" s="334"/>
      <c r="AC46" s="334"/>
      <c r="AD46" s="335"/>
      <c r="AE46" s="333">
        <v>1</v>
      </c>
      <c r="AF46" s="334"/>
      <c r="AG46" s="334"/>
      <c r="AH46" s="334"/>
      <c r="AI46" s="334"/>
      <c r="AJ46" s="334"/>
      <c r="AK46" s="342" t="s">
        <v>13</v>
      </c>
      <c r="AL46" s="343"/>
      <c r="AM46" s="343"/>
      <c r="AN46" s="343"/>
      <c r="AO46" s="343"/>
      <c r="AP46" s="343"/>
      <c r="AQ46" s="343"/>
      <c r="AR46" s="343"/>
      <c r="AS46" s="343"/>
      <c r="AT46" s="343"/>
      <c r="AU46" s="343"/>
      <c r="AV46" s="343"/>
      <c r="AW46" s="343"/>
      <c r="AX46" s="344"/>
      <c r="AY46" s="409">
        <v>44</v>
      </c>
      <c r="AZ46" s="346"/>
      <c r="BA46" s="346"/>
      <c r="BB46" s="410"/>
      <c r="BC46" s="345">
        <f>+$AE$46*AY46</f>
        <v>44</v>
      </c>
      <c r="BD46" s="346"/>
      <c r="BE46" s="346"/>
      <c r="BF46" s="347"/>
      <c r="BG46" s="285">
        <v>40826</v>
      </c>
      <c r="BH46" s="286"/>
      <c r="BI46" s="286"/>
      <c r="BJ46" s="287"/>
      <c r="BK46" s="288">
        <f>+AY46*BG46</f>
        <v>1796344</v>
      </c>
      <c r="BL46" s="289"/>
      <c r="BM46" s="289"/>
      <c r="BN46" s="289"/>
      <c r="BO46" s="289"/>
      <c r="BP46" s="290"/>
      <c r="BQ46" s="291">
        <v>50000</v>
      </c>
      <c r="BR46" s="292"/>
      <c r="BS46" s="292"/>
      <c r="BT46" s="292"/>
      <c r="BU46" s="292"/>
      <c r="BV46" s="292"/>
      <c r="BW46" s="293"/>
      <c r="BX46" s="291">
        <f>+(((BK50+BQ46)*15)/85)</f>
        <v>430605.17647058825</v>
      </c>
      <c r="BY46" s="292"/>
      <c r="BZ46" s="292"/>
      <c r="CA46" s="292"/>
      <c r="CB46" s="292"/>
      <c r="CC46" s="293"/>
      <c r="CD46" s="291">
        <f>+BK50+BQ46+BX46</f>
        <v>2870701.1764705884</v>
      </c>
      <c r="CE46" s="292"/>
      <c r="CF46" s="292"/>
      <c r="CG46" s="292"/>
      <c r="CH46" s="292"/>
      <c r="CI46" s="293"/>
    </row>
    <row r="47" spans="1:88" ht="18" customHeight="1" x14ac:dyDescent="0.25">
      <c r="A47" s="75"/>
      <c r="B47" s="327"/>
      <c r="C47" s="328"/>
      <c r="D47" s="328"/>
      <c r="E47" s="328"/>
      <c r="F47" s="328"/>
      <c r="G47" s="328"/>
      <c r="H47" s="328"/>
      <c r="I47" s="328"/>
      <c r="J47" s="328"/>
      <c r="K47" s="328"/>
      <c r="L47" s="328"/>
      <c r="M47" s="328"/>
      <c r="N47" s="328"/>
      <c r="O47" s="328"/>
      <c r="P47" s="328"/>
      <c r="Q47" s="328"/>
      <c r="R47" s="328"/>
      <c r="S47" s="328"/>
      <c r="T47" s="328"/>
      <c r="U47" s="328"/>
      <c r="V47" s="328"/>
      <c r="W47" s="328"/>
      <c r="X47" s="328"/>
      <c r="Y47" s="329"/>
      <c r="Z47" s="336"/>
      <c r="AA47" s="337"/>
      <c r="AB47" s="337"/>
      <c r="AC47" s="337"/>
      <c r="AD47" s="338"/>
      <c r="AE47" s="336"/>
      <c r="AF47" s="337"/>
      <c r="AG47" s="337"/>
      <c r="AH47" s="337"/>
      <c r="AI47" s="337"/>
      <c r="AJ47" s="337"/>
      <c r="AK47" s="300" t="s">
        <v>41</v>
      </c>
      <c r="AL47" s="301"/>
      <c r="AM47" s="301"/>
      <c r="AN47" s="301"/>
      <c r="AO47" s="301"/>
      <c r="AP47" s="301"/>
      <c r="AQ47" s="301"/>
      <c r="AR47" s="301"/>
      <c r="AS47" s="301"/>
      <c r="AT47" s="301"/>
      <c r="AU47" s="301"/>
      <c r="AV47" s="301"/>
      <c r="AW47" s="301"/>
      <c r="AX47" s="302"/>
      <c r="AY47" s="407">
        <v>8</v>
      </c>
      <c r="AZ47" s="304"/>
      <c r="BA47" s="304"/>
      <c r="BB47" s="408"/>
      <c r="BC47" s="306">
        <f t="shared" ref="BC47:BC49" si="0">+$AE$46*AY47</f>
        <v>8</v>
      </c>
      <c r="BD47" s="307"/>
      <c r="BE47" s="307"/>
      <c r="BF47" s="308"/>
      <c r="BG47" s="309">
        <v>22629</v>
      </c>
      <c r="BH47" s="310"/>
      <c r="BI47" s="310"/>
      <c r="BJ47" s="311"/>
      <c r="BK47" s="312">
        <f t="shared" ref="BK47:BK49" si="1">+AY47*BG47</f>
        <v>181032</v>
      </c>
      <c r="BL47" s="313"/>
      <c r="BM47" s="313"/>
      <c r="BN47" s="313"/>
      <c r="BO47" s="313"/>
      <c r="BP47" s="314"/>
      <c r="BQ47" s="294"/>
      <c r="BR47" s="295"/>
      <c r="BS47" s="295"/>
      <c r="BT47" s="295"/>
      <c r="BU47" s="295"/>
      <c r="BV47" s="295"/>
      <c r="BW47" s="296"/>
      <c r="BX47" s="294"/>
      <c r="BY47" s="295"/>
      <c r="BZ47" s="295"/>
      <c r="CA47" s="295"/>
      <c r="CB47" s="295"/>
      <c r="CC47" s="296"/>
      <c r="CD47" s="294"/>
      <c r="CE47" s="295"/>
      <c r="CF47" s="295"/>
      <c r="CG47" s="295"/>
      <c r="CH47" s="295"/>
      <c r="CI47" s="296"/>
    </row>
    <row r="48" spans="1:88" ht="18" customHeight="1" x14ac:dyDescent="0.25">
      <c r="A48" s="75"/>
      <c r="B48" s="327"/>
      <c r="C48" s="328"/>
      <c r="D48" s="328"/>
      <c r="E48" s="328"/>
      <c r="F48" s="328"/>
      <c r="G48" s="328"/>
      <c r="H48" s="328"/>
      <c r="I48" s="328"/>
      <c r="J48" s="328"/>
      <c r="K48" s="328"/>
      <c r="L48" s="328"/>
      <c r="M48" s="328"/>
      <c r="N48" s="328"/>
      <c r="O48" s="328"/>
      <c r="P48" s="328"/>
      <c r="Q48" s="328"/>
      <c r="R48" s="328"/>
      <c r="S48" s="328"/>
      <c r="T48" s="328"/>
      <c r="U48" s="328"/>
      <c r="V48" s="328"/>
      <c r="W48" s="328"/>
      <c r="X48" s="328"/>
      <c r="Y48" s="329"/>
      <c r="Z48" s="336"/>
      <c r="AA48" s="337"/>
      <c r="AB48" s="337"/>
      <c r="AC48" s="337"/>
      <c r="AD48" s="338"/>
      <c r="AE48" s="336"/>
      <c r="AF48" s="337"/>
      <c r="AG48" s="337"/>
      <c r="AH48" s="337"/>
      <c r="AI48" s="337"/>
      <c r="AJ48" s="337"/>
      <c r="AK48" s="300" t="s">
        <v>530</v>
      </c>
      <c r="AL48" s="301"/>
      <c r="AM48" s="301"/>
      <c r="AN48" s="301"/>
      <c r="AO48" s="301"/>
      <c r="AP48" s="301"/>
      <c r="AQ48" s="301"/>
      <c r="AR48" s="301"/>
      <c r="AS48" s="301"/>
      <c r="AT48" s="301"/>
      <c r="AU48" s="301"/>
      <c r="AV48" s="301"/>
      <c r="AW48" s="301"/>
      <c r="AX48" s="302"/>
      <c r="AY48" s="407">
        <v>8</v>
      </c>
      <c r="AZ48" s="304"/>
      <c r="BA48" s="304"/>
      <c r="BB48" s="408"/>
      <c r="BC48" s="306">
        <f t="shared" si="0"/>
        <v>8</v>
      </c>
      <c r="BD48" s="307"/>
      <c r="BE48" s="307"/>
      <c r="BF48" s="308"/>
      <c r="BG48" s="309">
        <v>22629</v>
      </c>
      <c r="BH48" s="310"/>
      <c r="BI48" s="310"/>
      <c r="BJ48" s="311"/>
      <c r="BK48" s="312">
        <f t="shared" si="1"/>
        <v>181032</v>
      </c>
      <c r="BL48" s="313"/>
      <c r="BM48" s="313"/>
      <c r="BN48" s="313"/>
      <c r="BO48" s="313"/>
      <c r="BP48" s="314"/>
      <c r="BQ48" s="294"/>
      <c r="BR48" s="295"/>
      <c r="BS48" s="295"/>
      <c r="BT48" s="295"/>
      <c r="BU48" s="295"/>
      <c r="BV48" s="295"/>
      <c r="BW48" s="296"/>
      <c r="BX48" s="294"/>
      <c r="BY48" s="295"/>
      <c r="BZ48" s="295"/>
      <c r="CA48" s="295"/>
      <c r="CB48" s="295"/>
      <c r="CC48" s="296"/>
      <c r="CD48" s="294"/>
      <c r="CE48" s="295"/>
      <c r="CF48" s="295"/>
      <c r="CG48" s="295"/>
      <c r="CH48" s="295"/>
      <c r="CI48" s="296"/>
    </row>
    <row r="49" spans="1:87" ht="18" customHeight="1" thickBot="1" x14ac:dyDescent="0.3">
      <c r="A49" s="75"/>
      <c r="B49" s="327"/>
      <c r="C49" s="328"/>
      <c r="D49" s="328"/>
      <c r="E49" s="328"/>
      <c r="F49" s="328"/>
      <c r="G49" s="328"/>
      <c r="H49" s="328"/>
      <c r="I49" s="328"/>
      <c r="J49" s="328"/>
      <c r="K49" s="328"/>
      <c r="L49" s="328"/>
      <c r="M49" s="328"/>
      <c r="N49" s="328"/>
      <c r="O49" s="328"/>
      <c r="P49" s="328"/>
      <c r="Q49" s="328"/>
      <c r="R49" s="328"/>
      <c r="S49" s="328"/>
      <c r="T49" s="328"/>
      <c r="U49" s="328"/>
      <c r="V49" s="328"/>
      <c r="W49" s="328"/>
      <c r="X49" s="328"/>
      <c r="Y49" s="329"/>
      <c r="Z49" s="336"/>
      <c r="AA49" s="337"/>
      <c r="AB49" s="337"/>
      <c r="AC49" s="337"/>
      <c r="AD49" s="338"/>
      <c r="AE49" s="336"/>
      <c r="AF49" s="337"/>
      <c r="AG49" s="337"/>
      <c r="AH49" s="337"/>
      <c r="AI49" s="337"/>
      <c r="AJ49" s="337"/>
      <c r="AK49" s="392" t="s">
        <v>18</v>
      </c>
      <c r="AL49" s="393"/>
      <c r="AM49" s="393"/>
      <c r="AN49" s="393"/>
      <c r="AO49" s="393"/>
      <c r="AP49" s="393"/>
      <c r="AQ49" s="393"/>
      <c r="AR49" s="393"/>
      <c r="AS49" s="393"/>
      <c r="AT49" s="393"/>
      <c r="AU49" s="393"/>
      <c r="AV49" s="393"/>
      <c r="AW49" s="393"/>
      <c r="AX49" s="394"/>
      <c r="AY49" s="407">
        <v>8</v>
      </c>
      <c r="AZ49" s="304"/>
      <c r="BA49" s="304"/>
      <c r="BB49" s="408"/>
      <c r="BC49" s="306">
        <f t="shared" si="0"/>
        <v>8</v>
      </c>
      <c r="BD49" s="307"/>
      <c r="BE49" s="307"/>
      <c r="BF49" s="308"/>
      <c r="BG49" s="309">
        <v>28961</v>
      </c>
      <c r="BH49" s="310"/>
      <c r="BI49" s="310"/>
      <c r="BJ49" s="311"/>
      <c r="BK49" s="312">
        <f t="shared" si="1"/>
        <v>231688</v>
      </c>
      <c r="BL49" s="313"/>
      <c r="BM49" s="313"/>
      <c r="BN49" s="313"/>
      <c r="BO49" s="313"/>
      <c r="BP49" s="314"/>
      <c r="BQ49" s="294"/>
      <c r="BR49" s="295"/>
      <c r="BS49" s="295"/>
      <c r="BT49" s="295"/>
      <c r="BU49" s="295"/>
      <c r="BV49" s="295"/>
      <c r="BW49" s="296"/>
      <c r="BX49" s="294"/>
      <c r="BY49" s="295"/>
      <c r="BZ49" s="295"/>
      <c r="CA49" s="295"/>
      <c r="CB49" s="295"/>
      <c r="CC49" s="296"/>
      <c r="CD49" s="294"/>
      <c r="CE49" s="295"/>
      <c r="CF49" s="295"/>
      <c r="CG49" s="295"/>
      <c r="CH49" s="295"/>
      <c r="CI49" s="296"/>
    </row>
    <row r="50" spans="1:87" ht="18" customHeight="1" thickBot="1" x14ac:dyDescent="0.3">
      <c r="A50" s="75"/>
      <c r="B50" s="377"/>
      <c r="C50" s="378"/>
      <c r="D50" s="378"/>
      <c r="E50" s="378"/>
      <c r="F50" s="378"/>
      <c r="G50" s="378"/>
      <c r="H50" s="378"/>
      <c r="I50" s="378"/>
      <c r="J50" s="378"/>
      <c r="K50" s="378"/>
      <c r="L50" s="378"/>
      <c r="M50" s="378"/>
      <c r="N50" s="378"/>
      <c r="O50" s="378"/>
      <c r="P50" s="378"/>
      <c r="Q50" s="378"/>
      <c r="R50" s="378"/>
      <c r="S50" s="378"/>
      <c r="T50" s="378"/>
      <c r="U50" s="378"/>
      <c r="V50" s="378"/>
      <c r="W50" s="378"/>
      <c r="X50" s="378"/>
      <c r="Y50" s="378"/>
      <c r="Z50" s="378"/>
      <c r="AA50" s="378"/>
      <c r="AB50" s="378"/>
      <c r="AC50" s="378"/>
      <c r="AD50" s="378"/>
      <c r="AE50" s="378"/>
      <c r="AF50" s="378"/>
      <c r="AG50" s="378"/>
      <c r="AH50" s="378"/>
      <c r="AI50" s="378"/>
      <c r="AJ50" s="379"/>
      <c r="AK50" s="380" t="s">
        <v>3</v>
      </c>
      <c r="AL50" s="381"/>
      <c r="AM50" s="381"/>
      <c r="AN50" s="381"/>
      <c r="AO50" s="381"/>
      <c r="AP50" s="381"/>
      <c r="AQ50" s="381"/>
      <c r="AR50" s="381"/>
      <c r="AS50" s="381"/>
      <c r="AT50" s="381"/>
      <c r="AU50" s="381"/>
      <c r="AV50" s="381"/>
      <c r="AW50" s="381"/>
      <c r="AX50" s="381"/>
      <c r="AY50" s="382"/>
      <c r="AZ50" s="382"/>
      <c r="BA50" s="382"/>
      <c r="BB50" s="382"/>
      <c r="BC50" s="382"/>
      <c r="BD50" s="382"/>
      <c r="BE50" s="382"/>
      <c r="BF50" s="382"/>
      <c r="BG50" s="382"/>
      <c r="BH50" s="382"/>
      <c r="BI50" s="382"/>
      <c r="BJ50" s="383"/>
      <c r="BK50" s="384">
        <f>SUM(BK46:BK49)</f>
        <v>2390096</v>
      </c>
      <c r="BL50" s="385"/>
      <c r="BM50" s="385"/>
      <c r="BN50" s="385"/>
      <c r="BO50" s="385"/>
      <c r="BP50" s="386"/>
      <c r="BQ50" s="387" t="s">
        <v>100</v>
      </c>
      <c r="BR50" s="388"/>
      <c r="BS50" s="388"/>
      <c r="BT50" s="388"/>
      <c r="BU50" s="388"/>
      <c r="BV50" s="388"/>
      <c r="BW50" s="388"/>
      <c r="BX50" s="388"/>
      <c r="BY50" s="388"/>
      <c r="BZ50" s="388"/>
      <c r="CA50" s="388"/>
      <c r="CB50" s="388"/>
      <c r="CC50" s="389"/>
      <c r="CD50" s="390">
        <f>+CD46*AE46</f>
        <v>2870701.1764705884</v>
      </c>
      <c r="CE50" s="390"/>
      <c r="CF50" s="390"/>
      <c r="CG50" s="390"/>
      <c r="CH50" s="390"/>
      <c r="CI50" s="391"/>
    </row>
    <row r="51" spans="1:87" ht="18" customHeight="1" thickBot="1" x14ac:dyDescent="0.3">
      <c r="A51" s="75"/>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BG51" s="78"/>
      <c r="BH51" s="78"/>
      <c r="BI51" s="78"/>
      <c r="BJ51" s="78"/>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row>
    <row r="52" spans="1:87" ht="18" customHeight="1" x14ac:dyDescent="0.25">
      <c r="A52" s="75"/>
      <c r="B52" s="348" t="s">
        <v>0</v>
      </c>
      <c r="C52" s="349"/>
      <c r="D52" s="349"/>
      <c r="E52" s="349"/>
      <c r="F52" s="349"/>
      <c r="G52" s="349"/>
      <c r="H52" s="349"/>
      <c r="I52" s="349"/>
      <c r="J52" s="349"/>
      <c r="K52" s="349"/>
      <c r="L52" s="349"/>
      <c r="M52" s="349"/>
      <c r="N52" s="349"/>
      <c r="O52" s="349"/>
      <c r="P52" s="349"/>
      <c r="Q52" s="349"/>
      <c r="R52" s="349"/>
      <c r="S52" s="349"/>
      <c r="T52" s="349"/>
      <c r="U52" s="349"/>
      <c r="V52" s="349"/>
      <c r="W52" s="349"/>
      <c r="X52" s="349"/>
      <c r="Y52" s="350"/>
      <c r="Z52" s="348" t="s">
        <v>80</v>
      </c>
      <c r="AA52" s="349"/>
      <c r="AB52" s="349"/>
      <c r="AC52" s="349"/>
      <c r="AD52" s="350"/>
      <c r="AE52" s="357" t="s">
        <v>79</v>
      </c>
      <c r="AF52" s="358"/>
      <c r="AG52" s="358"/>
      <c r="AH52" s="358"/>
      <c r="AI52" s="358"/>
      <c r="AJ52" s="359"/>
      <c r="AK52" s="357" t="s">
        <v>81</v>
      </c>
      <c r="AL52" s="358"/>
      <c r="AM52" s="358"/>
      <c r="AN52" s="358"/>
      <c r="AO52" s="358"/>
      <c r="AP52" s="358"/>
      <c r="AQ52" s="358"/>
      <c r="AR52" s="358"/>
      <c r="AS52" s="358"/>
      <c r="AT52" s="358"/>
      <c r="AU52" s="358"/>
      <c r="AV52" s="358"/>
      <c r="AW52" s="358"/>
      <c r="AX52" s="359"/>
      <c r="AY52" s="357" t="s">
        <v>1</v>
      </c>
      <c r="AZ52" s="358"/>
      <c r="BA52" s="358"/>
      <c r="BB52" s="359"/>
      <c r="BC52" s="348" t="s">
        <v>104</v>
      </c>
      <c r="BD52" s="349"/>
      <c r="BE52" s="349"/>
      <c r="BF52" s="350"/>
      <c r="BG52" s="366" t="s">
        <v>82</v>
      </c>
      <c r="BH52" s="367"/>
      <c r="BI52" s="367"/>
      <c r="BJ52" s="368"/>
      <c r="BK52" s="315" t="s">
        <v>99</v>
      </c>
      <c r="BL52" s="316"/>
      <c r="BM52" s="316"/>
      <c r="BN52" s="316"/>
      <c r="BO52" s="316"/>
      <c r="BP52" s="317"/>
      <c r="BQ52" s="315" t="s">
        <v>83</v>
      </c>
      <c r="BR52" s="316"/>
      <c r="BS52" s="316"/>
      <c r="BT52" s="316"/>
      <c r="BU52" s="316"/>
      <c r="BV52" s="316"/>
      <c r="BW52" s="317"/>
      <c r="BX52" s="315" t="s">
        <v>84</v>
      </c>
      <c r="BY52" s="316"/>
      <c r="BZ52" s="316"/>
      <c r="CA52" s="316"/>
      <c r="CB52" s="316"/>
      <c r="CC52" s="317"/>
      <c r="CD52" s="315" t="s">
        <v>85</v>
      </c>
      <c r="CE52" s="316"/>
      <c r="CF52" s="316"/>
      <c r="CG52" s="316"/>
      <c r="CH52" s="316"/>
      <c r="CI52" s="317"/>
    </row>
    <row r="53" spans="1:87" ht="18" customHeight="1" x14ac:dyDescent="0.25">
      <c r="A53" s="75"/>
      <c r="B53" s="351"/>
      <c r="C53" s="352"/>
      <c r="D53" s="352"/>
      <c r="E53" s="352"/>
      <c r="F53" s="352"/>
      <c r="G53" s="352"/>
      <c r="H53" s="352"/>
      <c r="I53" s="352"/>
      <c r="J53" s="352"/>
      <c r="K53" s="352"/>
      <c r="L53" s="352"/>
      <c r="M53" s="352"/>
      <c r="N53" s="352"/>
      <c r="O53" s="352"/>
      <c r="P53" s="352"/>
      <c r="Q53" s="352"/>
      <c r="R53" s="352"/>
      <c r="S53" s="352"/>
      <c r="T53" s="352"/>
      <c r="U53" s="352"/>
      <c r="V53" s="352"/>
      <c r="W53" s="352"/>
      <c r="X53" s="352"/>
      <c r="Y53" s="353"/>
      <c r="Z53" s="351"/>
      <c r="AA53" s="352"/>
      <c r="AB53" s="352"/>
      <c r="AC53" s="352"/>
      <c r="AD53" s="353"/>
      <c r="AE53" s="360"/>
      <c r="AF53" s="361"/>
      <c r="AG53" s="361"/>
      <c r="AH53" s="361"/>
      <c r="AI53" s="361"/>
      <c r="AJ53" s="362"/>
      <c r="AK53" s="360"/>
      <c r="AL53" s="361"/>
      <c r="AM53" s="361"/>
      <c r="AN53" s="361"/>
      <c r="AO53" s="361"/>
      <c r="AP53" s="361"/>
      <c r="AQ53" s="361"/>
      <c r="AR53" s="361"/>
      <c r="AS53" s="361"/>
      <c r="AT53" s="361"/>
      <c r="AU53" s="361"/>
      <c r="AV53" s="361"/>
      <c r="AW53" s="361"/>
      <c r="AX53" s="362"/>
      <c r="AY53" s="360"/>
      <c r="AZ53" s="361"/>
      <c r="BA53" s="361"/>
      <c r="BB53" s="362"/>
      <c r="BC53" s="351"/>
      <c r="BD53" s="352"/>
      <c r="BE53" s="352"/>
      <c r="BF53" s="353"/>
      <c r="BG53" s="369"/>
      <c r="BH53" s="370"/>
      <c r="BI53" s="370"/>
      <c r="BJ53" s="371"/>
      <c r="BK53" s="318"/>
      <c r="BL53" s="319"/>
      <c r="BM53" s="319"/>
      <c r="BN53" s="319"/>
      <c r="BO53" s="319"/>
      <c r="BP53" s="320"/>
      <c r="BQ53" s="318"/>
      <c r="BR53" s="319"/>
      <c r="BS53" s="319"/>
      <c r="BT53" s="319"/>
      <c r="BU53" s="319"/>
      <c r="BV53" s="319"/>
      <c r="BW53" s="320"/>
      <c r="BX53" s="318"/>
      <c r="BY53" s="319"/>
      <c r="BZ53" s="319"/>
      <c r="CA53" s="319"/>
      <c r="CB53" s="319"/>
      <c r="CC53" s="320"/>
      <c r="CD53" s="318"/>
      <c r="CE53" s="319"/>
      <c r="CF53" s="319"/>
      <c r="CG53" s="319"/>
      <c r="CH53" s="319"/>
      <c r="CI53" s="320"/>
    </row>
    <row r="54" spans="1:87" ht="18" customHeight="1" thickBot="1" x14ac:dyDescent="0.3">
      <c r="A54" s="75"/>
      <c r="B54" s="354"/>
      <c r="C54" s="355"/>
      <c r="D54" s="355"/>
      <c r="E54" s="355"/>
      <c r="F54" s="355"/>
      <c r="G54" s="355"/>
      <c r="H54" s="355"/>
      <c r="I54" s="355"/>
      <c r="J54" s="355"/>
      <c r="K54" s="355"/>
      <c r="L54" s="355"/>
      <c r="M54" s="355"/>
      <c r="N54" s="355"/>
      <c r="O54" s="355"/>
      <c r="P54" s="355"/>
      <c r="Q54" s="355"/>
      <c r="R54" s="355"/>
      <c r="S54" s="355"/>
      <c r="T54" s="355"/>
      <c r="U54" s="355"/>
      <c r="V54" s="355"/>
      <c r="W54" s="355"/>
      <c r="X54" s="355"/>
      <c r="Y54" s="356"/>
      <c r="Z54" s="354"/>
      <c r="AA54" s="355"/>
      <c r="AB54" s="355"/>
      <c r="AC54" s="355"/>
      <c r="AD54" s="356"/>
      <c r="AE54" s="363"/>
      <c r="AF54" s="364"/>
      <c r="AG54" s="364"/>
      <c r="AH54" s="364"/>
      <c r="AI54" s="364"/>
      <c r="AJ54" s="365"/>
      <c r="AK54" s="360"/>
      <c r="AL54" s="361"/>
      <c r="AM54" s="361"/>
      <c r="AN54" s="361"/>
      <c r="AO54" s="361"/>
      <c r="AP54" s="361"/>
      <c r="AQ54" s="361"/>
      <c r="AR54" s="361"/>
      <c r="AS54" s="361"/>
      <c r="AT54" s="361"/>
      <c r="AU54" s="361"/>
      <c r="AV54" s="361"/>
      <c r="AW54" s="361"/>
      <c r="AX54" s="362"/>
      <c r="AY54" s="360"/>
      <c r="AZ54" s="361"/>
      <c r="BA54" s="361"/>
      <c r="BB54" s="362"/>
      <c r="BC54" s="351"/>
      <c r="BD54" s="352"/>
      <c r="BE54" s="352"/>
      <c r="BF54" s="353"/>
      <c r="BG54" s="369"/>
      <c r="BH54" s="370"/>
      <c r="BI54" s="370"/>
      <c r="BJ54" s="371"/>
      <c r="BK54" s="318"/>
      <c r="BL54" s="319"/>
      <c r="BM54" s="319"/>
      <c r="BN54" s="319"/>
      <c r="BO54" s="319"/>
      <c r="BP54" s="320"/>
      <c r="BQ54" s="321"/>
      <c r="BR54" s="322"/>
      <c r="BS54" s="322"/>
      <c r="BT54" s="322"/>
      <c r="BU54" s="322"/>
      <c r="BV54" s="322"/>
      <c r="BW54" s="323"/>
      <c r="BX54" s="321"/>
      <c r="BY54" s="322"/>
      <c r="BZ54" s="322"/>
      <c r="CA54" s="322"/>
      <c r="CB54" s="322"/>
      <c r="CC54" s="323"/>
      <c r="CD54" s="321"/>
      <c r="CE54" s="322"/>
      <c r="CF54" s="322"/>
      <c r="CG54" s="322"/>
      <c r="CH54" s="322"/>
      <c r="CI54" s="323"/>
    </row>
    <row r="55" spans="1:87" ht="18" customHeight="1" x14ac:dyDescent="0.25">
      <c r="A55" s="75"/>
      <c r="B55" s="324" t="s">
        <v>112</v>
      </c>
      <c r="C55" s="325"/>
      <c r="D55" s="325"/>
      <c r="E55" s="325"/>
      <c r="F55" s="325"/>
      <c r="G55" s="325"/>
      <c r="H55" s="325"/>
      <c r="I55" s="325"/>
      <c r="J55" s="325"/>
      <c r="K55" s="325"/>
      <c r="L55" s="325"/>
      <c r="M55" s="325"/>
      <c r="N55" s="325"/>
      <c r="O55" s="325"/>
      <c r="P55" s="325"/>
      <c r="Q55" s="325"/>
      <c r="R55" s="325"/>
      <c r="S55" s="325"/>
      <c r="T55" s="325"/>
      <c r="U55" s="325"/>
      <c r="V55" s="325"/>
      <c r="W55" s="325"/>
      <c r="X55" s="325"/>
      <c r="Y55" s="326"/>
      <c r="Z55" s="333" t="s">
        <v>133</v>
      </c>
      <c r="AA55" s="334"/>
      <c r="AB55" s="334"/>
      <c r="AC55" s="334"/>
      <c r="AD55" s="335"/>
      <c r="AE55" s="333">
        <v>1</v>
      </c>
      <c r="AF55" s="334"/>
      <c r="AG55" s="334"/>
      <c r="AH55" s="334"/>
      <c r="AI55" s="334"/>
      <c r="AJ55" s="334"/>
      <c r="AK55" s="342" t="s">
        <v>13</v>
      </c>
      <c r="AL55" s="343"/>
      <c r="AM55" s="343"/>
      <c r="AN55" s="343"/>
      <c r="AO55" s="343"/>
      <c r="AP55" s="343"/>
      <c r="AQ55" s="343"/>
      <c r="AR55" s="343"/>
      <c r="AS55" s="343"/>
      <c r="AT55" s="343"/>
      <c r="AU55" s="343"/>
      <c r="AV55" s="343"/>
      <c r="AW55" s="343"/>
      <c r="AX55" s="344"/>
      <c r="AY55" s="409">
        <v>0.5</v>
      </c>
      <c r="AZ55" s="346"/>
      <c r="BA55" s="346"/>
      <c r="BB55" s="410"/>
      <c r="BC55" s="345">
        <f>+$AE$55*AY55</f>
        <v>0.5</v>
      </c>
      <c r="BD55" s="346"/>
      <c r="BE55" s="346"/>
      <c r="BF55" s="347"/>
      <c r="BG55" s="285">
        <v>40826</v>
      </c>
      <c r="BH55" s="286"/>
      <c r="BI55" s="286"/>
      <c r="BJ55" s="287"/>
      <c r="BK55" s="288">
        <f>+AY55*BG55</f>
        <v>20413</v>
      </c>
      <c r="BL55" s="289"/>
      <c r="BM55" s="289"/>
      <c r="BN55" s="289"/>
      <c r="BO55" s="289"/>
      <c r="BP55" s="290"/>
      <c r="BQ55" s="291">
        <v>50000</v>
      </c>
      <c r="BR55" s="292"/>
      <c r="BS55" s="292"/>
      <c r="BT55" s="292"/>
      <c r="BU55" s="292"/>
      <c r="BV55" s="292"/>
      <c r="BW55" s="293"/>
      <c r="BX55" s="291">
        <f>+(((BK59+BQ55)*15)/85)</f>
        <v>21830.823529411766</v>
      </c>
      <c r="BY55" s="292"/>
      <c r="BZ55" s="292"/>
      <c r="CA55" s="292"/>
      <c r="CB55" s="292"/>
      <c r="CC55" s="293"/>
      <c r="CD55" s="291">
        <f>+BK59+BQ55+BX55</f>
        <v>145538.82352941178</v>
      </c>
      <c r="CE55" s="292"/>
      <c r="CF55" s="292"/>
      <c r="CG55" s="292"/>
      <c r="CH55" s="292"/>
      <c r="CI55" s="293"/>
    </row>
    <row r="56" spans="1:87" ht="18" customHeight="1" x14ac:dyDescent="0.25">
      <c r="A56" s="75"/>
      <c r="B56" s="327"/>
      <c r="C56" s="328"/>
      <c r="D56" s="328"/>
      <c r="E56" s="328"/>
      <c r="F56" s="328"/>
      <c r="G56" s="328"/>
      <c r="H56" s="328"/>
      <c r="I56" s="328"/>
      <c r="J56" s="328"/>
      <c r="K56" s="328"/>
      <c r="L56" s="328"/>
      <c r="M56" s="328"/>
      <c r="N56" s="328"/>
      <c r="O56" s="328"/>
      <c r="P56" s="328"/>
      <c r="Q56" s="328"/>
      <c r="R56" s="328"/>
      <c r="S56" s="328"/>
      <c r="T56" s="328"/>
      <c r="U56" s="328"/>
      <c r="V56" s="328"/>
      <c r="W56" s="328"/>
      <c r="X56" s="328"/>
      <c r="Y56" s="329"/>
      <c r="Z56" s="336"/>
      <c r="AA56" s="337"/>
      <c r="AB56" s="337"/>
      <c r="AC56" s="337"/>
      <c r="AD56" s="338"/>
      <c r="AE56" s="336"/>
      <c r="AF56" s="337"/>
      <c r="AG56" s="337"/>
      <c r="AH56" s="337"/>
      <c r="AI56" s="337"/>
      <c r="AJ56" s="337"/>
      <c r="AK56" s="300" t="s">
        <v>530</v>
      </c>
      <c r="AL56" s="301"/>
      <c r="AM56" s="301"/>
      <c r="AN56" s="301"/>
      <c r="AO56" s="301"/>
      <c r="AP56" s="301"/>
      <c r="AQ56" s="301"/>
      <c r="AR56" s="301"/>
      <c r="AS56" s="301"/>
      <c r="AT56" s="301"/>
      <c r="AU56" s="301"/>
      <c r="AV56" s="301"/>
      <c r="AW56" s="301"/>
      <c r="AX56" s="302"/>
      <c r="AY56" s="407">
        <v>0.5</v>
      </c>
      <c r="AZ56" s="304"/>
      <c r="BA56" s="304"/>
      <c r="BB56" s="408"/>
      <c r="BC56" s="306">
        <f t="shared" ref="BC56:BC58" si="2">+$AE$55*AY56</f>
        <v>0.5</v>
      </c>
      <c r="BD56" s="307"/>
      <c r="BE56" s="307"/>
      <c r="BF56" s="308"/>
      <c r="BG56" s="309">
        <v>22629</v>
      </c>
      <c r="BH56" s="310"/>
      <c r="BI56" s="310"/>
      <c r="BJ56" s="311"/>
      <c r="BK56" s="312">
        <f t="shared" ref="BK56:BK58" si="3">+AY56*BG56</f>
        <v>11314.5</v>
      </c>
      <c r="BL56" s="313"/>
      <c r="BM56" s="313"/>
      <c r="BN56" s="313"/>
      <c r="BO56" s="313"/>
      <c r="BP56" s="314"/>
      <c r="BQ56" s="294"/>
      <c r="BR56" s="295"/>
      <c r="BS56" s="295"/>
      <c r="BT56" s="295"/>
      <c r="BU56" s="295"/>
      <c r="BV56" s="295"/>
      <c r="BW56" s="296"/>
      <c r="BX56" s="294"/>
      <c r="BY56" s="295"/>
      <c r="BZ56" s="295"/>
      <c r="CA56" s="295"/>
      <c r="CB56" s="295"/>
      <c r="CC56" s="296"/>
      <c r="CD56" s="294"/>
      <c r="CE56" s="295"/>
      <c r="CF56" s="295"/>
      <c r="CG56" s="295"/>
      <c r="CH56" s="295"/>
      <c r="CI56" s="296"/>
    </row>
    <row r="57" spans="1:87" ht="18" customHeight="1" x14ac:dyDescent="0.25">
      <c r="A57" s="75"/>
      <c r="B57" s="327"/>
      <c r="C57" s="328"/>
      <c r="D57" s="328"/>
      <c r="E57" s="328"/>
      <c r="F57" s="328"/>
      <c r="G57" s="328"/>
      <c r="H57" s="328"/>
      <c r="I57" s="328"/>
      <c r="J57" s="328"/>
      <c r="K57" s="328"/>
      <c r="L57" s="328"/>
      <c r="M57" s="328"/>
      <c r="N57" s="328"/>
      <c r="O57" s="328"/>
      <c r="P57" s="328"/>
      <c r="Q57" s="328"/>
      <c r="R57" s="328"/>
      <c r="S57" s="328"/>
      <c r="T57" s="328"/>
      <c r="U57" s="328"/>
      <c r="V57" s="328"/>
      <c r="W57" s="328"/>
      <c r="X57" s="328"/>
      <c r="Y57" s="329"/>
      <c r="Z57" s="336"/>
      <c r="AA57" s="337"/>
      <c r="AB57" s="337"/>
      <c r="AC57" s="337"/>
      <c r="AD57" s="338"/>
      <c r="AE57" s="336"/>
      <c r="AF57" s="337"/>
      <c r="AG57" s="337"/>
      <c r="AH57" s="337"/>
      <c r="AI57" s="337"/>
      <c r="AJ57" s="337"/>
      <c r="AK57" s="300" t="s">
        <v>18</v>
      </c>
      <c r="AL57" s="301"/>
      <c r="AM57" s="301"/>
      <c r="AN57" s="301"/>
      <c r="AO57" s="301"/>
      <c r="AP57" s="301"/>
      <c r="AQ57" s="301"/>
      <c r="AR57" s="301"/>
      <c r="AS57" s="301"/>
      <c r="AT57" s="301"/>
      <c r="AU57" s="301"/>
      <c r="AV57" s="301"/>
      <c r="AW57" s="301"/>
      <c r="AX57" s="302"/>
      <c r="AY57" s="407">
        <v>0.5</v>
      </c>
      <c r="AZ57" s="304"/>
      <c r="BA57" s="304"/>
      <c r="BB57" s="408"/>
      <c r="BC57" s="306">
        <f t="shared" si="2"/>
        <v>0.5</v>
      </c>
      <c r="BD57" s="307"/>
      <c r="BE57" s="307"/>
      <c r="BF57" s="308"/>
      <c r="BG57" s="309">
        <v>28961</v>
      </c>
      <c r="BH57" s="310"/>
      <c r="BI57" s="310"/>
      <c r="BJ57" s="311"/>
      <c r="BK57" s="312">
        <f t="shared" si="3"/>
        <v>14480.5</v>
      </c>
      <c r="BL57" s="313"/>
      <c r="BM57" s="313"/>
      <c r="BN57" s="313"/>
      <c r="BO57" s="313"/>
      <c r="BP57" s="314"/>
      <c r="BQ57" s="294"/>
      <c r="BR57" s="295"/>
      <c r="BS57" s="295"/>
      <c r="BT57" s="295"/>
      <c r="BU57" s="295"/>
      <c r="BV57" s="295"/>
      <c r="BW57" s="296"/>
      <c r="BX57" s="294"/>
      <c r="BY57" s="295"/>
      <c r="BZ57" s="295"/>
      <c r="CA57" s="295"/>
      <c r="CB57" s="295"/>
      <c r="CC57" s="296"/>
      <c r="CD57" s="294"/>
      <c r="CE57" s="295"/>
      <c r="CF57" s="295"/>
      <c r="CG57" s="295"/>
      <c r="CH57" s="295"/>
      <c r="CI57" s="296"/>
    </row>
    <row r="58" spans="1:87" ht="18" customHeight="1" thickBot="1" x14ac:dyDescent="0.3">
      <c r="A58" s="75"/>
      <c r="B58" s="327"/>
      <c r="C58" s="328"/>
      <c r="D58" s="328"/>
      <c r="E58" s="328"/>
      <c r="F58" s="328"/>
      <c r="G58" s="328"/>
      <c r="H58" s="328"/>
      <c r="I58" s="328"/>
      <c r="J58" s="328"/>
      <c r="K58" s="328"/>
      <c r="L58" s="328"/>
      <c r="M58" s="328"/>
      <c r="N58" s="328"/>
      <c r="O58" s="328"/>
      <c r="P58" s="328"/>
      <c r="Q58" s="328"/>
      <c r="R58" s="328"/>
      <c r="S58" s="328"/>
      <c r="T58" s="328"/>
      <c r="U58" s="328"/>
      <c r="V58" s="328"/>
      <c r="W58" s="328"/>
      <c r="X58" s="328"/>
      <c r="Y58" s="329"/>
      <c r="Z58" s="336"/>
      <c r="AA58" s="337"/>
      <c r="AB58" s="337"/>
      <c r="AC58" s="337"/>
      <c r="AD58" s="338"/>
      <c r="AE58" s="336"/>
      <c r="AF58" s="337"/>
      <c r="AG58" s="337"/>
      <c r="AH58" s="337"/>
      <c r="AI58" s="337"/>
      <c r="AJ58" s="337"/>
      <c r="AK58" s="392" t="s">
        <v>95</v>
      </c>
      <c r="AL58" s="393"/>
      <c r="AM58" s="393"/>
      <c r="AN58" s="393"/>
      <c r="AO58" s="393"/>
      <c r="AP58" s="393"/>
      <c r="AQ58" s="393"/>
      <c r="AR58" s="393"/>
      <c r="AS58" s="393"/>
      <c r="AT58" s="393"/>
      <c r="AU58" s="393"/>
      <c r="AV58" s="393"/>
      <c r="AW58" s="393"/>
      <c r="AX58" s="394"/>
      <c r="AY58" s="407">
        <v>0.5</v>
      </c>
      <c r="AZ58" s="304"/>
      <c r="BA58" s="304"/>
      <c r="BB58" s="408"/>
      <c r="BC58" s="306">
        <f t="shared" si="2"/>
        <v>0.5</v>
      </c>
      <c r="BD58" s="307"/>
      <c r="BE58" s="307"/>
      <c r="BF58" s="308"/>
      <c r="BG58" s="309">
        <v>55000</v>
      </c>
      <c r="BH58" s="310"/>
      <c r="BI58" s="310"/>
      <c r="BJ58" s="311"/>
      <c r="BK58" s="312">
        <f t="shared" si="3"/>
        <v>27500</v>
      </c>
      <c r="BL58" s="313"/>
      <c r="BM58" s="313"/>
      <c r="BN58" s="313"/>
      <c r="BO58" s="313"/>
      <c r="BP58" s="314"/>
      <c r="BQ58" s="294"/>
      <c r="BR58" s="295"/>
      <c r="BS58" s="295"/>
      <c r="BT58" s="295"/>
      <c r="BU58" s="295"/>
      <c r="BV58" s="295"/>
      <c r="BW58" s="296"/>
      <c r="BX58" s="294"/>
      <c r="BY58" s="295"/>
      <c r="BZ58" s="295"/>
      <c r="CA58" s="295"/>
      <c r="CB58" s="295"/>
      <c r="CC58" s="296"/>
      <c r="CD58" s="294"/>
      <c r="CE58" s="295"/>
      <c r="CF58" s="295"/>
      <c r="CG58" s="295"/>
      <c r="CH58" s="295"/>
      <c r="CI58" s="296"/>
    </row>
    <row r="59" spans="1:87" ht="18" customHeight="1" thickBot="1" x14ac:dyDescent="0.3">
      <c r="A59" s="75"/>
      <c r="B59" s="377"/>
      <c r="C59" s="378"/>
      <c r="D59" s="378"/>
      <c r="E59" s="378"/>
      <c r="F59" s="378"/>
      <c r="G59" s="378"/>
      <c r="H59" s="378"/>
      <c r="I59" s="378"/>
      <c r="J59" s="378"/>
      <c r="K59" s="378"/>
      <c r="L59" s="378"/>
      <c r="M59" s="378"/>
      <c r="N59" s="378"/>
      <c r="O59" s="378"/>
      <c r="P59" s="378"/>
      <c r="Q59" s="378"/>
      <c r="R59" s="378"/>
      <c r="S59" s="378"/>
      <c r="T59" s="378"/>
      <c r="U59" s="378"/>
      <c r="V59" s="378"/>
      <c r="W59" s="378"/>
      <c r="X59" s="378"/>
      <c r="Y59" s="378"/>
      <c r="Z59" s="378"/>
      <c r="AA59" s="378"/>
      <c r="AB59" s="378"/>
      <c r="AC59" s="378"/>
      <c r="AD59" s="378"/>
      <c r="AE59" s="378"/>
      <c r="AF59" s="378"/>
      <c r="AG59" s="378"/>
      <c r="AH59" s="378"/>
      <c r="AI59" s="378"/>
      <c r="AJ59" s="379"/>
      <c r="AK59" s="380" t="s">
        <v>3</v>
      </c>
      <c r="AL59" s="381"/>
      <c r="AM59" s="381"/>
      <c r="AN59" s="381"/>
      <c r="AO59" s="381"/>
      <c r="AP59" s="381"/>
      <c r="AQ59" s="381"/>
      <c r="AR59" s="381"/>
      <c r="AS59" s="381"/>
      <c r="AT59" s="381"/>
      <c r="AU59" s="381"/>
      <c r="AV59" s="381"/>
      <c r="AW59" s="381"/>
      <c r="AX59" s="381"/>
      <c r="AY59" s="382"/>
      <c r="AZ59" s="382"/>
      <c r="BA59" s="382"/>
      <c r="BB59" s="382"/>
      <c r="BC59" s="382"/>
      <c r="BD59" s="382"/>
      <c r="BE59" s="382"/>
      <c r="BF59" s="382"/>
      <c r="BG59" s="382"/>
      <c r="BH59" s="382"/>
      <c r="BI59" s="382"/>
      <c r="BJ59" s="383"/>
      <c r="BK59" s="384">
        <f>SUM(BK55:BK58)</f>
        <v>73708</v>
      </c>
      <c r="BL59" s="385"/>
      <c r="BM59" s="385"/>
      <c r="BN59" s="385"/>
      <c r="BO59" s="385"/>
      <c r="BP59" s="386"/>
      <c r="BQ59" s="387" t="s">
        <v>100</v>
      </c>
      <c r="BR59" s="388"/>
      <c r="BS59" s="388"/>
      <c r="BT59" s="388"/>
      <c r="BU59" s="388"/>
      <c r="BV59" s="388"/>
      <c r="BW59" s="388"/>
      <c r="BX59" s="388"/>
      <c r="BY59" s="388"/>
      <c r="BZ59" s="388"/>
      <c r="CA59" s="388"/>
      <c r="CB59" s="388"/>
      <c r="CC59" s="389"/>
      <c r="CD59" s="390">
        <f>+CD55*AE55</f>
        <v>145538.82352941178</v>
      </c>
      <c r="CE59" s="390"/>
      <c r="CF59" s="390"/>
      <c r="CG59" s="390"/>
      <c r="CH59" s="390"/>
      <c r="CI59" s="391"/>
    </row>
    <row r="60" spans="1:87" ht="18" customHeight="1" thickBot="1" x14ac:dyDescent="0.3">
      <c r="A60" s="75"/>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BG60" s="78"/>
      <c r="BH60" s="78"/>
      <c r="BI60" s="78"/>
      <c r="BJ60" s="78"/>
      <c r="BK60" s="79"/>
      <c r="BL60" s="79"/>
      <c r="BM60" s="79"/>
      <c r="BN60" s="79"/>
      <c r="BO60" s="79"/>
      <c r="BP60" s="79"/>
      <c r="BQ60" s="79"/>
      <c r="BR60" s="79"/>
      <c r="BS60" s="79"/>
      <c r="BT60" s="79"/>
      <c r="BU60" s="79"/>
      <c r="BV60" s="79"/>
      <c r="BW60" s="79"/>
      <c r="BX60" s="79"/>
      <c r="BY60" s="79"/>
      <c r="BZ60" s="79"/>
      <c r="CA60" s="79"/>
      <c r="CB60" s="79"/>
      <c r="CC60" s="79"/>
      <c r="CD60" s="79"/>
      <c r="CE60" s="79"/>
      <c r="CF60" s="79"/>
      <c r="CG60" s="79"/>
      <c r="CH60" s="79"/>
      <c r="CI60" s="79"/>
    </row>
    <row r="61" spans="1:87" ht="18" customHeight="1" x14ac:dyDescent="0.25">
      <c r="A61" s="75"/>
      <c r="B61" s="348" t="s">
        <v>0</v>
      </c>
      <c r="C61" s="349"/>
      <c r="D61" s="349"/>
      <c r="E61" s="349"/>
      <c r="F61" s="349"/>
      <c r="G61" s="349"/>
      <c r="H61" s="349"/>
      <c r="I61" s="349"/>
      <c r="J61" s="349"/>
      <c r="K61" s="349"/>
      <c r="L61" s="349"/>
      <c r="M61" s="349"/>
      <c r="N61" s="349"/>
      <c r="O61" s="349"/>
      <c r="P61" s="349"/>
      <c r="Q61" s="349"/>
      <c r="R61" s="349"/>
      <c r="S61" s="349"/>
      <c r="T61" s="349"/>
      <c r="U61" s="349"/>
      <c r="V61" s="349"/>
      <c r="W61" s="349"/>
      <c r="X61" s="349"/>
      <c r="Y61" s="350"/>
      <c r="Z61" s="348" t="s">
        <v>80</v>
      </c>
      <c r="AA61" s="349"/>
      <c r="AB61" s="349"/>
      <c r="AC61" s="349"/>
      <c r="AD61" s="350"/>
      <c r="AE61" s="357" t="s">
        <v>79</v>
      </c>
      <c r="AF61" s="358"/>
      <c r="AG61" s="358"/>
      <c r="AH61" s="358"/>
      <c r="AI61" s="358"/>
      <c r="AJ61" s="359"/>
      <c r="AK61" s="357" t="s">
        <v>81</v>
      </c>
      <c r="AL61" s="358"/>
      <c r="AM61" s="358"/>
      <c r="AN61" s="358"/>
      <c r="AO61" s="358"/>
      <c r="AP61" s="358"/>
      <c r="AQ61" s="358"/>
      <c r="AR61" s="358"/>
      <c r="AS61" s="358"/>
      <c r="AT61" s="358"/>
      <c r="AU61" s="358"/>
      <c r="AV61" s="358"/>
      <c r="AW61" s="358"/>
      <c r="AX61" s="359"/>
      <c r="AY61" s="357" t="s">
        <v>1</v>
      </c>
      <c r="AZ61" s="358"/>
      <c r="BA61" s="358"/>
      <c r="BB61" s="359"/>
      <c r="BC61" s="348" t="s">
        <v>104</v>
      </c>
      <c r="BD61" s="349"/>
      <c r="BE61" s="349"/>
      <c r="BF61" s="350"/>
      <c r="BG61" s="366" t="s">
        <v>82</v>
      </c>
      <c r="BH61" s="367"/>
      <c r="BI61" s="367"/>
      <c r="BJ61" s="368"/>
      <c r="BK61" s="315" t="s">
        <v>99</v>
      </c>
      <c r="BL61" s="316"/>
      <c r="BM61" s="316"/>
      <c r="BN61" s="316"/>
      <c r="BO61" s="316"/>
      <c r="BP61" s="317"/>
      <c r="BQ61" s="315" t="s">
        <v>83</v>
      </c>
      <c r="BR61" s="316"/>
      <c r="BS61" s="316"/>
      <c r="BT61" s="316"/>
      <c r="BU61" s="316"/>
      <c r="BV61" s="316"/>
      <c r="BW61" s="317"/>
      <c r="BX61" s="315" t="s">
        <v>84</v>
      </c>
      <c r="BY61" s="316"/>
      <c r="BZ61" s="316"/>
      <c r="CA61" s="316"/>
      <c r="CB61" s="316"/>
      <c r="CC61" s="317"/>
      <c r="CD61" s="315" t="s">
        <v>85</v>
      </c>
      <c r="CE61" s="316"/>
      <c r="CF61" s="316"/>
      <c r="CG61" s="316"/>
      <c r="CH61" s="316"/>
      <c r="CI61" s="317"/>
    </row>
    <row r="62" spans="1:87" ht="18" customHeight="1" x14ac:dyDescent="0.25">
      <c r="A62" s="75"/>
      <c r="B62" s="351"/>
      <c r="C62" s="352"/>
      <c r="D62" s="352"/>
      <c r="E62" s="352"/>
      <c r="F62" s="352"/>
      <c r="G62" s="352"/>
      <c r="H62" s="352"/>
      <c r="I62" s="352"/>
      <c r="J62" s="352"/>
      <c r="K62" s="352"/>
      <c r="L62" s="352"/>
      <c r="M62" s="352"/>
      <c r="N62" s="352"/>
      <c r="O62" s="352"/>
      <c r="P62" s="352"/>
      <c r="Q62" s="352"/>
      <c r="R62" s="352"/>
      <c r="S62" s="352"/>
      <c r="T62" s="352"/>
      <c r="U62" s="352"/>
      <c r="V62" s="352"/>
      <c r="W62" s="352"/>
      <c r="X62" s="352"/>
      <c r="Y62" s="353"/>
      <c r="Z62" s="351"/>
      <c r="AA62" s="352"/>
      <c r="AB62" s="352"/>
      <c r="AC62" s="352"/>
      <c r="AD62" s="353"/>
      <c r="AE62" s="360"/>
      <c r="AF62" s="361"/>
      <c r="AG62" s="361"/>
      <c r="AH62" s="361"/>
      <c r="AI62" s="361"/>
      <c r="AJ62" s="362"/>
      <c r="AK62" s="360"/>
      <c r="AL62" s="361"/>
      <c r="AM62" s="361"/>
      <c r="AN62" s="361"/>
      <c r="AO62" s="361"/>
      <c r="AP62" s="361"/>
      <c r="AQ62" s="361"/>
      <c r="AR62" s="361"/>
      <c r="AS62" s="361"/>
      <c r="AT62" s="361"/>
      <c r="AU62" s="361"/>
      <c r="AV62" s="361"/>
      <c r="AW62" s="361"/>
      <c r="AX62" s="362"/>
      <c r="AY62" s="360"/>
      <c r="AZ62" s="361"/>
      <c r="BA62" s="361"/>
      <c r="BB62" s="362"/>
      <c r="BC62" s="351"/>
      <c r="BD62" s="352"/>
      <c r="BE62" s="352"/>
      <c r="BF62" s="353"/>
      <c r="BG62" s="369"/>
      <c r="BH62" s="370"/>
      <c r="BI62" s="370"/>
      <c r="BJ62" s="371"/>
      <c r="BK62" s="318"/>
      <c r="BL62" s="319"/>
      <c r="BM62" s="319"/>
      <c r="BN62" s="319"/>
      <c r="BO62" s="319"/>
      <c r="BP62" s="320"/>
      <c r="BQ62" s="318"/>
      <c r="BR62" s="319"/>
      <c r="BS62" s="319"/>
      <c r="BT62" s="319"/>
      <c r="BU62" s="319"/>
      <c r="BV62" s="319"/>
      <c r="BW62" s="320"/>
      <c r="BX62" s="318"/>
      <c r="BY62" s="319"/>
      <c r="BZ62" s="319"/>
      <c r="CA62" s="319"/>
      <c r="CB62" s="319"/>
      <c r="CC62" s="320"/>
      <c r="CD62" s="318"/>
      <c r="CE62" s="319"/>
      <c r="CF62" s="319"/>
      <c r="CG62" s="319"/>
      <c r="CH62" s="319"/>
      <c r="CI62" s="320"/>
    </row>
    <row r="63" spans="1:87" ht="18" customHeight="1" thickBot="1" x14ac:dyDescent="0.3">
      <c r="A63" s="75"/>
      <c r="B63" s="354"/>
      <c r="C63" s="355"/>
      <c r="D63" s="355"/>
      <c r="E63" s="355"/>
      <c r="F63" s="355"/>
      <c r="G63" s="355"/>
      <c r="H63" s="355"/>
      <c r="I63" s="355"/>
      <c r="J63" s="355"/>
      <c r="K63" s="355"/>
      <c r="L63" s="355"/>
      <c r="M63" s="355"/>
      <c r="N63" s="355"/>
      <c r="O63" s="355"/>
      <c r="P63" s="355"/>
      <c r="Q63" s="355"/>
      <c r="R63" s="355"/>
      <c r="S63" s="355"/>
      <c r="T63" s="355"/>
      <c r="U63" s="355"/>
      <c r="V63" s="355"/>
      <c r="W63" s="355"/>
      <c r="X63" s="355"/>
      <c r="Y63" s="356"/>
      <c r="Z63" s="354"/>
      <c r="AA63" s="355"/>
      <c r="AB63" s="355"/>
      <c r="AC63" s="355"/>
      <c r="AD63" s="356"/>
      <c r="AE63" s="363"/>
      <c r="AF63" s="364"/>
      <c r="AG63" s="364"/>
      <c r="AH63" s="364"/>
      <c r="AI63" s="364"/>
      <c r="AJ63" s="365"/>
      <c r="AK63" s="360"/>
      <c r="AL63" s="361"/>
      <c r="AM63" s="361"/>
      <c r="AN63" s="361"/>
      <c r="AO63" s="361"/>
      <c r="AP63" s="361"/>
      <c r="AQ63" s="361"/>
      <c r="AR63" s="361"/>
      <c r="AS63" s="361"/>
      <c r="AT63" s="361"/>
      <c r="AU63" s="361"/>
      <c r="AV63" s="361"/>
      <c r="AW63" s="361"/>
      <c r="AX63" s="362"/>
      <c r="AY63" s="360"/>
      <c r="AZ63" s="361"/>
      <c r="BA63" s="361"/>
      <c r="BB63" s="362"/>
      <c r="BC63" s="351"/>
      <c r="BD63" s="352"/>
      <c r="BE63" s="352"/>
      <c r="BF63" s="353"/>
      <c r="BG63" s="369"/>
      <c r="BH63" s="370"/>
      <c r="BI63" s="370"/>
      <c r="BJ63" s="371"/>
      <c r="BK63" s="318"/>
      <c r="BL63" s="319"/>
      <c r="BM63" s="319"/>
      <c r="BN63" s="319"/>
      <c r="BO63" s="319"/>
      <c r="BP63" s="320"/>
      <c r="BQ63" s="321"/>
      <c r="BR63" s="322"/>
      <c r="BS63" s="322"/>
      <c r="BT63" s="322"/>
      <c r="BU63" s="322"/>
      <c r="BV63" s="322"/>
      <c r="BW63" s="323"/>
      <c r="BX63" s="321"/>
      <c r="BY63" s="322"/>
      <c r="BZ63" s="322"/>
      <c r="CA63" s="322"/>
      <c r="CB63" s="322"/>
      <c r="CC63" s="323"/>
      <c r="CD63" s="321"/>
      <c r="CE63" s="322"/>
      <c r="CF63" s="322"/>
      <c r="CG63" s="322"/>
      <c r="CH63" s="322"/>
      <c r="CI63" s="323"/>
    </row>
    <row r="64" spans="1:87" ht="18.75" customHeight="1" x14ac:dyDescent="0.25">
      <c r="A64" s="75"/>
      <c r="B64" s="324" t="s">
        <v>113</v>
      </c>
      <c r="C64" s="325"/>
      <c r="D64" s="325"/>
      <c r="E64" s="325"/>
      <c r="F64" s="325"/>
      <c r="G64" s="325"/>
      <c r="H64" s="325"/>
      <c r="I64" s="325"/>
      <c r="J64" s="325"/>
      <c r="K64" s="325"/>
      <c r="L64" s="325"/>
      <c r="M64" s="325"/>
      <c r="N64" s="325"/>
      <c r="O64" s="325"/>
      <c r="P64" s="325"/>
      <c r="Q64" s="325"/>
      <c r="R64" s="325"/>
      <c r="S64" s="325"/>
      <c r="T64" s="325"/>
      <c r="U64" s="325"/>
      <c r="V64" s="325"/>
      <c r="W64" s="325"/>
      <c r="X64" s="325"/>
      <c r="Y64" s="325"/>
      <c r="Z64" s="333" t="s">
        <v>134</v>
      </c>
      <c r="AA64" s="334"/>
      <c r="AB64" s="334"/>
      <c r="AC64" s="334"/>
      <c r="AD64" s="335"/>
      <c r="AE64" s="333">
        <v>88</v>
      </c>
      <c r="AF64" s="334"/>
      <c r="AG64" s="334"/>
      <c r="AH64" s="334"/>
      <c r="AI64" s="334"/>
      <c r="AJ64" s="335"/>
      <c r="AK64" s="342" t="s">
        <v>41</v>
      </c>
      <c r="AL64" s="343"/>
      <c r="AM64" s="343"/>
      <c r="AN64" s="343"/>
      <c r="AO64" s="343"/>
      <c r="AP64" s="343"/>
      <c r="AQ64" s="343"/>
      <c r="AR64" s="343"/>
      <c r="AS64" s="343"/>
      <c r="AT64" s="343"/>
      <c r="AU64" s="343"/>
      <c r="AV64" s="343"/>
      <c r="AW64" s="343"/>
      <c r="AX64" s="344"/>
      <c r="AY64" s="345">
        <v>0.05</v>
      </c>
      <c r="AZ64" s="346"/>
      <c r="BA64" s="346"/>
      <c r="BB64" s="347"/>
      <c r="BC64" s="345">
        <f>+$AE$64*AY64</f>
        <v>4.4000000000000004</v>
      </c>
      <c r="BD64" s="346"/>
      <c r="BE64" s="346"/>
      <c r="BF64" s="347"/>
      <c r="BG64" s="285">
        <v>22629</v>
      </c>
      <c r="BH64" s="286"/>
      <c r="BI64" s="286"/>
      <c r="BJ64" s="622"/>
      <c r="BK64" s="288">
        <f>+AY64*BG64</f>
        <v>1131.45</v>
      </c>
      <c r="BL64" s="289"/>
      <c r="BM64" s="289"/>
      <c r="BN64" s="289"/>
      <c r="BO64" s="289"/>
      <c r="BP64" s="290"/>
      <c r="BQ64" s="609">
        <v>10000</v>
      </c>
      <c r="BR64" s="610"/>
      <c r="BS64" s="610"/>
      <c r="BT64" s="610"/>
      <c r="BU64" s="610"/>
      <c r="BV64" s="610"/>
      <c r="BW64" s="611"/>
      <c r="BX64" s="609">
        <f>+(((BK75+BQ64)*15)/85)</f>
        <v>3961.6411764705881</v>
      </c>
      <c r="BY64" s="610"/>
      <c r="BZ64" s="610"/>
      <c r="CA64" s="610"/>
      <c r="CB64" s="610"/>
      <c r="CC64" s="611"/>
      <c r="CD64" s="609">
        <f>+BK75+BQ64+BX64</f>
        <v>26410.941176470587</v>
      </c>
      <c r="CE64" s="610"/>
      <c r="CF64" s="610"/>
      <c r="CG64" s="610"/>
      <c r="CH64" s="610"/>
      <c r="CI64" s="611"/>
    </row>
    <row r="65" spans="1:87" ht="18.75" customHeight="1" x14ac:dyDescent="0.25">
      <c r="A65" s="75"/>
      <c r="B65" s="327"/>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36"/>
      <c r="AA65" s="337"/>
      <c r="AB65" s="337"/>
      <c r="AC65" s="337"/>
      <c r="AD65" s="338"/>
      <c r="AE65" s="336"/>
      <c r="AF65" s="337"/>
      <c r="AG65" s="337"/>
      <c r="AH65" s="337"/>
      <c r="AI65" s="337"/>
      <c r="AJ65" s="338"/>
      <c r="AK65" s="300" t="s">
        <v>23</v>
      </c>
      <c r="AL65" s="301"/>
      <c r="AM65" s="301"/>
      <c r="AN65" s="301"/>
      <c r="AO65" s="301"/>
      <c r="AP65" s="301"/>
      <c r="AQ65" s="301"/>
      <c r="AR65" s="301"/>
      <c r="AS65" s="301"/>
      <c r="AT65" s="301"/>
      <c r="AU65" s="301"/>
      <c r="AV65" s="301"/>
      <c r="AW65" s="301"/>
      <c r="AX65" s="302"/>
      <c r="AY65" s="303">
        <v>0.05</v>
      </c>
      <c r="AZ65" s="304"/>
      <c r="BA65" s="304"/>
      <c r="BB65" s="305"/>
      <c r="BC65" s="303">
        <f t="shared" ref="BC65:BC74" si="4">+$AE$64*AY65</f>
        <v>4.4000000000000004</v>
      </c>
      <c r="BD65" s="304"/>
      <c r="BE65" s="304"/>
      <c r="BF65" s="305"/>
      <c r="BG65" s="309">
        <v>7925</v>
      </c>
      <c r="BH65" s="310"/>
      <c r="BI65" s="310"/>
      <c r="BJ65" s="623"/>
      <c r="BK65" s="624">
        <f t="shared" ref="BK65:BK74" si="5">+AY65*BG65</f>
        <v>396.25</v>
      </c>
      <c r="BL65" s="625"/>
      <c r="BM65" s="625"/>
      <c r="BN65" s="625"/>
      <c r="BO65" s="625"/>
      <c r="BP65" s="626"/>
      <c r="BQ65" s="612"/>
      <c r="BR65" s="613"/>
      <c r="BS65" s="613"/>
      <c r="BT65" s="613"/>
      <c r="BU65" s="613"/>
      <c r="BV65" s="613"/>
      <c r="BW65" s="614"/>
      <c r="BX65" s="612"/>
      <c r="BY65" s="613"/>
      <c r="BZ65" s="613"/>
      <c r="CA65" s="613"/>
      <c r="CB65" s="613"/>
      <c r="CC65" s="614"/>
      <c r="CD65" s="612"/>
      <c r="CE65" s="613"/>
      <c r="CF65" s="613"/>
      <c r="CG65" s="613"/>
      <c r="CH65" s="613"/>
      <c r="CI65" s="614"/>
    </row>
    <row r="66" spans="1:87" ht="18.75" customHeight="1" x14ac:dyDescent="0.25">
      <c r="A66" s="75"/>
      <c r="B66" s="327"/>
      <c r="C66" s="328"/>
      <c r="D66" s="328"/>
      <c r="E66" s="328"/>
      <c r="F66" s="328"/>
      <c r="G66" s="328"/>
      <c r="H66" s="328"/>
      <c r="I66" s="328"/>
      <c r="J66" s="328"/>
      <c r="K66" s="328"/>
      <c r="L66" s="328"/>
      <c r="M66" s="328"/>
      <c r="N66" s="328"/>
      <c r="O66" s="328"/>
      <c r="P66" s="328"/>
      <c r="Q66" s="328"/>
      <c r="R66" s="328"/>
      <c r="S66" s="328"/>
      <c r="T66" s="328"/>
      <c r="U66" s="328"/>
      <c r="V66" s="328"/>
      <c r="W66" s="328"/>
      <c r="X66" s="328"/>
      <c r="Y66" s="328"/>
      <c r="Z66" s="336"/>
      <c r="AA66" s="337"/>
      <c r="AB66" s="337"/>
      <c r="AC66" s="337"/>
      <c r="AD66" s="338"/>
      <c r="AE66" s="336"/>
      <c r="AF66" s="337"/>
      <c r="AG66" s="337"/>
      <c r="AH66" s="337"/>
      <c r="AI66" s="337"/>
      <c r="AJ66" s="338"/>
      <c r="AK66" s="300" t="s">
        <v>527</v>
      </c>
      <c r="AL66" s="301"/>
      <c r="AM66" s="301"/>
      <c r="AN66" s="301"/>
      <c r="AO66" s="301"/>
      <c r="AP66" s="301"/>
      <c r="AQ66" s="301"/>
      <c r="AR66" s="301"/>
      <c r="AS66" s="301"/>
      <c r="AT66" s="301"/>
      <c r="AU66" s="301"/>
      <c r="AV66" s="301"/>
      <c r="AW66" s="301"/>
      <c r="AX66" s="302"/>
      <c r="AY66" s="303">
        <v>0.1</v>
      </c>
      <c r="AZ66" s="304"/>
      <c r="BA66" s="304"/>
      <c r="BB66" s="305"/>
      <c r="BC66" s="303">
        <f t="shared" si="4"/>
        <v>8.8000000000000007</v>
      </c>
      <c r="BD66" s="304"/>
      <c r="BE66" s="304"/>
      <c r="BF66" s="305"/>
      <c r="BG66" s="309">
        <v>18911</v>
      </c>
      <c r="BH66" s="310"/>
      <c r="BI66" s="310"/>
      <c r="BJ66" s="623"/>
      <c r="BK66" s="624">
        <f t="shared" si="5"/>
        <v>1891.1000000000001</v>
      </c>
      <c r="BL66" s="625"/>
      <c r="BM66" s="625"/>
      <c r="BN66" s="625"/>
      <c r="BO66" s="625"/>
      <c r="BP66" s="626"/>
      <c r="BQ66" s="612"/>
      <c r="BR66" s="613"/>
      <c r="BS66" s="613"/>
      <c r="BT66" s="613"/>
      <c r="BU66" s="613"/>
      <c r="BV66" s="613"/>
      <c r="BW66" s="614"/>
      <c r="BX66" s="612"/>
      <c r="BY66" s="613"/>
      <c r="BZ66" s="613"/>
      <c r="CA66" s="613"/>
      <c r="CB66" s="613"/>
      <c r="CC66" s="614"/>
      <c r="CD66" s="612"/>
      <c r="CE66" s="613"/>
      <c r="CF66" s="613"/>
      <c r="CG66" s="613"/>
      <c r="CH66" s="613"/>
      <c r="CI66" s="614"/>
    </row>
    <row r="67" spans="1:87" ht="18.75" customHeight="1" x14ac:dyDescent="0.25">
      <c r="A67" s="75"/>
      <c r="B67" s="327"/>
      <c r="C67" s="328"/>
      <c r="D67" s="328"/>
      <c r="E67" s="328"/>
      <c r="F67" s="328"/>
      <c r="G67" s="328"/>
      <c r="H67" s="328"/>
      <c r="I67" s="328"/>
      <c r="J67" s="328"/>
      <c r="K67" s="328"/>
      <c r="L67" s="328"/>
      <c r="M67" s="328"/>
      <c r="N67" s="328"/>
      <c r="O67" s="328"/>
      <c r="P67" s="328"/>
      <c r="Q67" s="328"/>
      <c r="R67" s="328"/>
      <c r="S67" s="328"/>
      <c r="T67" s="328"/>
      <c r="U67" s="328"/>
      <c r="V67" s="328"/>
      <c r="W67" s="328"/>
      <c r="X67" s="328"/>
      <c r="Y67" s="328"/>
      <c r="Z67" s="336"/>
      <c r="AA67" s="337"/>
      <c r="AB67" s="337"/>
      <c r="AC67" s="337"/>
      <c r="AD67" s="338"/>
      <c r="AE67" s="336"/>
      <c r="AF67" s="337"/>
      <c r="AG67" s="337"/>
      <c r="AH67" s="337"/>
      <c r="AI67" s="337"/>
      <c r="AJ67" s="338"/>
      <c r="AK67" s="300" t="s">
        <v>13</v>
      </c>
      <c r="AL67" s="301"/>
      <c r="AM67" s="301"/>
      <c r="AN67" s="301"/>
      <c r="AO67" s="301"/>
      <c r="AP67" s="301"/>
      <c r="AQ67" s="301"/>
      <c r="AR67" s="301"/>
      <c r="AS67" s="301"/>
      <c r="AT67" s="301"/>
      <c r="AU67" s="301"/>
      <c r="AV67" s="301"/>
      <c r="AW67" s="301"/>
      <c r="AX67" s="302"/>
      <c r="AY67" s="303">
        <v>0.05</v>
      </c>
      <c r="AZ67" s="304"/>
      <c r="BA67" s="304"/>
      <c r="BB67" s="305"/>
      <c r="BC67" s="303">
        <f t="shared" si="4"/>
        <v>4.4000000000000004</v>
      </c>
      <c r="BD67" s="304"/>
      <c r="BE67" s="304"/>
      <c r="BF67" s="305"/>
      <c r="BG67" s="309">
        <v>40826</v>
      </c>
      <c r="BH67" s="310"/>
      <c r="BI67" s="310"/>
      <c r="BJ67" s="623"/>
      <c r="BK67" s="624">
        <f t="shared" si="5"/>
        <v>2041.3000000000002</v>
      </c>
      <c r="BL67" s="625"/>
      <c r="BM67" s="625"/>
      <c r="BN67" s="625"/>
      <c r="BO67" s="625"/>
      <c r="BP67" s="626"/>
      <c r="BQ67" s="612"/>
      <c r="BR67" s="613"/>
      <c r="BS67" s="613"/>
      <c r="BT67" s="613"/>
      <c r="BU67" s="613"/>
      <c r="BV67" s="613"/>
      <c r="BW67" s="614"/>
      <c r="BX67" s="612"/>
      <c r="BY67" s="613"/>
      <c r="BZ67" s="613"/>
      <c r="CA67" s="613"/>
      <c r="CB67" s="613"/>
      <c r="CC67" s="614"/>
      <c r="CD67" s="612"/>
      <c r="CE67" s="613"/>
      <c r="CF67" s="613"/>
      <c r="CG67" s="613"/>
      <c r="CH67" s="613"/>
      <c r="CI67" s="614"/>
    </row>
    <row r="68" spans="1:87" ht="18.75" customHeight="1" x14ac:dyDescent="0.25">
      <c r="A68" s="75"/>
      <c r="B68" s="327"/>
      <c r="C68" s="328"/>
      <c r="D68" s="328"/>
      <c r="E68" s="328"/>
      <c r="F68" s="328"/>
      <c r="G68" s="328"/>
      <c r="H68" s="328"/>
      <c r="I68" s="328"/>
      <c r="J68" s="328"/>
      <c r="K68" s="328"/>
      <c r="L68" s="328"/>
      <c r="M68" s="328"/>
      <c r="N68" s="328"/>
      <c r="O68" s="328"/>
      <c r="P68" s="328"/>
      <c r="Q68" s="328"/>
      <c r="R68" s="328"/>
      <c r="S68" s="328"/>
      <c r="T68" s="328"/>
      <c r="U68" s="328"/>
      <c r="V68" s="328"/>
      <c r="W68" s="328"/>
      <c r="X68" s="328"/>
      <c r="Y68" s="328"/>
      <c r="Z68" s="336"/>
      <c r="AA68" s="337"/>
      <c r="AB68" s="337"/>
      <c r="AC68" s="337"/>
      <c r="AD68" s="338"/>
      <c r="AE68" s="336"/>
      <c r="AF68" s="337"/>
      <c r="AG68" s="337"/>
      <c r="AH68" s="337"/>
      <c r="AI68" s="337"/>
      <c r="AJ68" s="338"/>
      <c r="AK68" s="300" t="s">
        <v>40</v>
      </c>
      <c r="AL68" s="301"/>
      <c r="AM68" s="301"/>
      <c r="AN68" s="301"/>
      <c r="AO68" s="301"/>
      <c r="AP68" s="301"/>
      <c r="AQ68" s="301"/>
      <c r="AR68" s="301"/>
      <c r="AS68" s="301"/>
      <c r="AT68" s="301"/>
      <c r="AU68" s="301"/>
      <c r="AV68" s="301"/>
      <c r="AW68" s="301"/>
      <c r="AX68" s="302"/>
      <c r="AY68" s="303">
        <v>0.05</v>
      </c>
      <c r="AZ68" s="304"/>
      <c r="BA68" s="304"/>
      <c r="BB68" s="305"/>
      <c r="BC68" s="303">
        <f t="shared" si="4"/>
        <v>4.4000000000000004</v>
      </c>
      <c r="BD68" s="304"/>
      <c r="BE68" s="304"/>
      <c r="BF68" s="305"/>
      <c r="BG68" s="309">
        <v>26988</v>
      </c>
      <c r="BH68" s="310"/>
      <c r="BI68" s="310"/>
      <c r="BJ68" s="623"/>
      <c r="BK68" s="624">
        <f t="shared" si="5"/>
        <v>1349.4</v>
      </c>
      <c r="BL68" s="625"/>
      <c r="BM68" s="625"/>
      <c r="BN68" s="625"/>
      <c r="BO68" s="625"/>
      <c r="BP68" s="626"/>
      <c r="BQ68" s="612"/>
      <c r="BR68" s="613"/>
      <c r="BS68" s="613"/>
      <c r="BT68" s="613"/>
      <c r="BU68" s="613"/>
      <c r="BV68" s="613"/>
      <c r="BW68" s="614"/>
      <c r="BX68" s="612"/>
      <c r="BY68" s="613"/>
      <c r="BZ68" s="613"/>
      <c r="CA68" s="613"/>
      <c r="CB68" s="613"/>
      <c r="CC68" s="614"/>
      <c r="CD68" s="612"/>
      <c r="CE68" s="613"/>
      <c r="CF68" s="613"/>
      <c r="CG68" s="613"/>
      <c r="CH68" s="613"/>
      <c r="CI68" s="614"/>
    </row>
    <row r="69" spans="1:87" ht="18.75" customHeight="1" x14ac:dyDescent="0.25">
      <c r="A69" s="75"/>
      <c r="B69" s="327"/>
      <c r="C69" s="328"/>
      <c r="D69" s="328"/>
      <c r="E69" s="328"/>
      <c r="F69" s="328"/>
      <c r="G69" s="328"/>
      <c r="H69" s="328"/>
      <c r="I69" s="328"/>
      <c r="J69" s="328"/>
      <c r="K69" s="328"/>
      <c r="L69" s="328"/>
      <c r="M69" s="328"/>
      <c r="N69" s="328"/>
      <c r="O69" s="328"/>
      <c r="P69" s="328"/>
      <c r="Q69" s="328"/>
      <c r="R69" s="328"/>
      <c r="S69" s="328"/>
      <c r="T69" s="328"/>
      <c r="U69" s="328"/>
      <c r="V69" s="328"/>
      <c r="W69" s="328"/>
      <c r="X69" s="328"/>
      <c r="Y69" s="328"/>
      <c r="Z69" s="336"/>
      <c r="AA69" s="337"/>
      <c r="AB69" s="337"/>
      <c r="AC69" s="337"/>
      <c r="AD69" s="338"/>
      <c r="AE69" s="336"/>
      <c r="AF69" s="337"/>
      <c r="AG69" s="337"/>
      <c r="AH69" s="337"/>
      <c r="AI69" s="337"/>
      <c r="AJ69" s="338"/>
      <c r="AK69" s="300" t="s">
        <v>528</v>
      </c>
      <c r="AL69" s="301"/>
      <c r="AM69" s="301"/>
      <c r="AN69" s="301"/>
      <c r="AO69" s="301"/>
      <c r="AP69" s="301"/>
      <c r="AQ69" s="301"/>
      <c r="AR69" s="301"/>
      <c r="AS69" s="301"/>
      <c r="AT69" s="301"/>
      <c r="AU69" s="301"/>
      <c r="AV69" s="301"/>
      <c r="AW69" s="301"/>
      <c r="AX69" s="302"/>
      <c r="AY69" s="303">
        <v>0.05</v>
      </c>
      <c r="AZ69" s="304"/>
      <c r="BA69" s="304"/>
      <c r="BB69" s="305"/>
      <c r="BC69" s="303">
        <f t="shared" si="4"/>
        <v>4.4000000000000004</v>
      </c>
      <c r="BD69" s="304"/>
      <c r="BE69" s="304"/>
      <c r="BF69" s="305"/>
      <c r="BG69" s="309">
        <v>22530</v>
      </c>
      <c r="BH69" s="310"/>
      <c r="BI69" s="310"/>
      <c r="BJ69" s="623"/>
      <c r="BK69" s="624">
        <f t="shared" si="5"/>
        <v>1126.5</v>
      </c>
      <c r="BL69" s="625"/>
      <c r="BM69" s="625"/>
      <c r="BN69" s="625"/>
      <c r="BO69" s="625"/>
      <c r="BP69" s="626"/>
      <c r="BQ69" s="612"/>
      <c r="BR69" s="613"/>
      <c r="BS69" s="613"/>
      <c r="BT69" s="613"/>
      <c r="BU69" s="613"/>
      <c r="BV69" s="613"/>
      <c r="BW69" s="614"/>
      <c r="BX69" s="612"/>
      <c r="BY69" s="613"/>
      <c r="BZ69" s="613"/>
      <c r="CA69" s="613"/>
      <c r="CB69" s="613"/>
      <c r="CC69" s="614"/>
      <c r="CD69" s="612"/>
      <c r="CE69" s="613"/>
      <c r="CF69" s="613"/>
      <c r="CG69" s="613"/>
      <c r="CH69" s="613"/>
      <c r="CI69" s="614"/>
    </row>
    <row r="70" spans="1:87" ht="18.75" customHeight="1" x14ac:dyDescent="0.25">
      <c r="A70" s="75"/>
      <c r="B70" s="327"/>
      <c r="C70" s="328"/>
      <c r="D70" s="328"/>
      <c r="E70" s="328"/>
      <c r="F70" s="328"/>
      <c r="G70" s="328"/>
      <c r="H70" s="328"/>
      <c r="I70" s="328"/>
      <c r="J70" s="328"/>
      <c r="K70" s="328"/>
      <c r="L70" s="328"/>
      <c r="M70" s="328"/>
      <c r="N70" s="328"/>
      <c r="O70" s="328"/>
      <c r="P70" s="328"/>
      <c r="Q70" s="328"/>
      <c r="R70" s="328"/>
      <c r="S70" s="328"/>
      <c r="T70" s="328"/>
      <c r="U70" s="328"/>
      <c r="V70" s="328"/>
      <c r="W70" s="328"/>
      <c r="X70" s="328"/>
      <c r="Y70" s="328"/>
      <c r="Z70" s="336"/>
      <c r="AA70" s="337"/>
      <c r="AB70" s="337"/>
      <c r="AC70" s="337"/>
      <c r="AD70" s="338"/>
      <c r="AE70" s="336"/>
      <c r="AF70" s="337"/>
      <c r="AG70" s="337"/>
      <c r="AH70" s="337"/>
      <c r="AI70" s="337"/>
      <c r="AJ70" s="338"/>
      <c r="AK70" s="300" t="s">
        <v>529</v>
      </c>
      <c r="AL70" s="301"/>
      <c r="AM70" s="301"/>
      <c r="AN70" s="301"/>
      <c r="AO70" s="301"/>
      <c r="AP70" s="301"/>
      <c r="AQ70" s="301"/>
      <c r="AR70" s="301"/>
      <c r="AS70" s="301"/>
      <c r="AT70" s="301"/>
      <c r="AU70" s="301"/>
      <c r="AV70" s="301"/>
      <c r="AW70" s="301"/>
      <c r="AX70" s="302"/>
      <c r="AY70" s="303">
        <v>0.05</v>
      </c>
      <c r="AZ70" s="304"/>
      <c r="BA70" s="304"/>
      <c r="BB70" s="305"/>
      <c r="BC70" s="303">
        <f t="shared" si="4"/>
        <v>4.4000000000000004</v>
      </c>
      <c r="BD70" s="304"/>
      <c r="BE70" s="304"/>
      <c r="BF70" s="305"/>
      <c r="BG70" s="309">
        <v>18911</v>
      </c>
      <c r="BH70" s="310"/>
      <c r="BI70" s="310"/>
      <c r="BJ70" s="623"/>
      <c r="BK70" s="624">
        <f t="shared" si="5"/>
        <v>945.55000000000007</v>
      </c>
      <c r="BL70" s="625"/>
      <c r="BM70" s="625"/>
      <c r="BN70" s="625"/>
      <c r="BO70" s="625"/>
      <c r="BP70" s="626"/>
      <c r="BQ70" s="612"/>
      <c r="BR70" s="613"/>
      <c r="BS70" s="613"/>
      <c r="BT70" s="613"/>
      <c r="BU70" s="613"/>
      <c r="BV70" s="613"/>
      <c r="BW70" s="614"/>
      <c r="BX70" s="612"/>
      <c r="BY70" s="613"/>
      <c r="BZ70" s="613"/>
      <c r="CA70" s="613"/>
      <c r="CB70" s="613"/>
      <c r="CC70" s="614"/>
      <c r="CD70" s="612"/>
      <c r="CE70" s="613"/>
      <c r="CF70" s="613"/>
      <c r="CG70" s="613"/>
      <c r="CH70" s="613"/>
      <c r="CI70" s="614"/>
    </row>
    <row r="71" spans="1:87" ht="18.75" customHeight="1" x14ac:dyDescent="0.25">
      <c r="A71" s="75"/>
      <c r="B71" s="327"/>
      <c r="C71" s="328"/>
      <c r="D71" s="328"/>
      <c r="E71" s="328"/>
      <c r="F71" s="328"/>
      <c r="G71" s="328"/>
      <c r="H71" s="328"/>
      <c r="I71" s="328"/>
      <c r="J71" s="328"/>
      <c r="K71" s="328"/>
      <c r="L71" s="328"/>
      <c r="M71" s="328"/>
      <c r="N71" s="328"/>
      <c r="O71" s="328"/>
      <c r="P71" s="328"/>
      <c r="Q71" s="328"/>
      <c r="R71" s="328"/>
      <c r="S71" s="328"/>
      <c r="T71" s="328"/>
      <c r="U71" s="328"/>
      <c r="V71" s="328"/>
      <c r="W71" s="328"/>
      <c r="X71" s="328"/>
      <c r="Y71" s="328"/>
      <c r="Z71" s="336"/>
      <c r="AA71" s="337"/>
      <c r="AB71" s="337"/>
      <c r="AC71" s="337"/>
      <c r="AD71" s="338"/>
      <c r="AE71" s="336"/>
      <c r="AF71" s="337"/>
      <c r="AG71" s="337"/>
      <c r="AH71" s="337"/>
      <c r="AI71" s="337"/>
      <c r="AJ71" s="338"/>
      <c r="AK71" s="300" t="s">
        <v>526</v>
      </c>
      <c r="AL71" s="301"/>
      <c r="AM71" s="301"/>
      <c r="AN71" s="301"/>
      <c r="AO71" s="301"/>
      <c r="AP71" s="301"/>
      <c r="AQ71" s="301"/>
      <c r="AR71" s="301"/>
      <c r="AS71" s="301"/>
      <c r="AT71" s="301"/>
      <c r="AU71" s="301"/>
      <c r="AV71" s="301"/>
      <c r="AW71" s="301"/>
      <c r="AX71" s="302"/>
      <c r="AY71" s="303">
        <v>0.05</v>
      </c>
      <c r="AZ71" s="304"/>
      <c r="BA71" s="304"/>
      <c r="BB71" s="305"/>
      <c r="BC71" s="303">
        <f t="shared" si="4"/>
        <v>4.4000000000000004</v>
      </c>
      <c r="BD71" s="304"/>
      <c r="BE71" s="304"/>
      <c r="BF71" s="305"/>
      <c r="BG71" s="309">
        <v>7925</v>
      </c>
      <c r="BH71" s="310"/>
      <c r="BI71" s="310"/>
      <c r="BJ71" s="623"/>
      <c r="BK71" s="624">
        <f t="shared" si="5"/>
        <v>396.25</v>
      </c>
      <c r="BL71" s="625"/>
      <c r="BM71" s="625"/>
      <c r="BN71" s="625"/>
      <c r="BO71" s="625"/>
      <c r="BP71" s="626"/>
      <c r="BQ71" s="612"/>
      <c r="BR71" s="613"/>
      <c r="BS71" s="613"/>
      <c r="BT71" s="613"/>
      <c r="BU71" s="613"/>
      <c r="BV71" s="613"/>
      <c r="BW71" s="614"/>
      <c r="BX71" s="612"/>
      <c r="BY71" s="613"/>
      <c r="BZ71" s="613"/>
      <c r="CA71" s="613"/>
      <c r="CB71" s="613"/>
      <c r="CC71" s="614"/>
      <c r="CD71" s="612"/>
      <c r="CE71" s="613"/>
      <c r="CF71" s="613"/>
      <c r="CG71" s="613"/>
      <c r="CH71" s="613"/>
      <c r="CI71" s="614"/>
    </row>
    <row r="72" spans="1:87" ht="18.75" customHeight="1" x14ac:dyDescent="0.25">
      <c r="A72" s="75"/>
      <c r="B72" s="327"/>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36"/>
      <c r="AA72" s="337"/>
      <c r="AB72" s="337"/>
      <c r="AC72" s="337"/>
      <c r="AD72" s="338"/>
      <c r="AE72" s="336"/>
      <c r="AF72" s="337"/>
      <c r="AG72" s="337"/>
      <c r="AH72" s="337"/>
      <c r="AI72" s="337"/>
      <c r="AJ72" s="338"/>
      <c r="AK72" s="300" t="s">
        <v>530</v>
      </c>
      <c r="AL72" s="301"/>
      <c r="AM72" s="301"/>
      <c r="AN72" s="301"/>
      <c r="AO72" s="301"/>
      <c r="AP72" s="301"/>
      <c r="AQ72" s="301"/>
      <c r="AR72" s="301"/>
      <c r="AS72" s="301"/>
      <c r="AT72" s="301"/>
      <c r="AU72" s="301"/>
      <c r="AV72" s="301"/>
      <c r="AW72" s="301"/>
      <c r="AX72" s="302"/>
      <c r="AY72" s="303">
        <v>0.05</v>
      </c>
      <c r="AZ72" s="304"/>
      <c r="BA72" s="304"/>
      <c r="BB72" s="305"/>
      <c r="BC72" s="303">
        <f t="shared" si="4"/>
        <v>4.4000000000000004</v>
      </c>
      <c r="BD72" s="304"/>
      <c r="BE72" s="304"/>
      <c r="BF72" s="305"/>
      <c r="BG72" s="309">
        <v>22629</v>
      </c>
      <c r="BH72" s="310"/>
      <c r="BI72" s="310"/>
      <c r="BJ72" s="623"/>
      <c r="BK72" s="624">
        <f t="shared" si="5"/>
        <v>1131.45</v>
      </c>
      <c r="BL72" s="625"/>
      <c r="BM72" s="625"/>
      <c r="BN72" s="625"/>
      <c r="BO72" s="625"/>
      <c r="BP72" s="626"/>
      <c r="BQ72" s="612"/>
      <c r="BR72" s="613"/>
      <c r="BS72" s="613"/>
      <c r="BT72" s="613"/>
      <c r="BU72" s="613"/>
      <c r="BV72" s="613"/>
      <c r="BW72" s="614"/>
      <c r="BX72" s="612"/>
      <c r="BY72" s="613"/>
      <c r="BZ72" s="613"/>
      <c r="CA72" s="613"/>
      <c r="CB72" s="613"/>
      <c r="CC72" s="614"/>
      <c r="CD72" s="612"/>
      <c r="CE72" s="613"/>
      <c r="CF72" s="613"/>
      <c r="CG72" s="613"/>
      <c r="CH72" s="613"/>
      <c r="CI72" s="614"/>
    </row>
    <row r="73" spans="1:87" ht="18.75" customHeight="1" x14ac:dyDescent="0.25">
      <c r="A73" s="75"/>
      <c r="B73" s="327"/>
      <c r="C73" s="328"/>
      <c r="D73" s="328"/>
      <c r="E73" s="328"/>
      <c r="F73" s="328"/>
      <c r="G73" s="328"/>
      <c r="H73" s="328"/>
      <c r="I73" s="328"/>
      <c r="J73" s="328"/>
      <c r="K73" s="328"/>
      <c r="L73" s="328"/>
      <c r="M73" s="328"/>
      <c r="N73" s="328"/>
      <c r="O73" s="328"/>
      <c r="P73" s="328"/>
      <c r="Q73" s="328"/>
      <c r="R73" s="328"/>
      <c r="S73" s="328"/>
      <c r="T73" s="328"/>
      <c r="U73" s="328"/>
      <c r="V73" s="328"/>
      <c r="W73" s="328"/>
      <c r="X73" s="328"/>
      <c r="Y73" s="328"/>
      <c r="Z73" s="336"/>
      <c r="AA73" s="337"/>
      <c r="AB73" s="337"/>
      <c r="AC73" s="337"/>
      <c r="AD73" s="338"/>
      <c r="AE73" s="336"/>
      <c r="AF73" s="337"/>
      <c r="AG73" s="337"/>
      <c r="AH73" s="337"/>
      <c r="AI73" s="337"/>
      <c r="AJ73" s="338"/>
      <c r="AK73" s="300" t="s">
        <v>18</v>
      </c>
      <c r="AL73" s="301"/>
      <c r="AM73" s="301"/>
      <c r="AN73" s="301"/>
      <c r="AO73" s="301"/>
      <c r="AP73" s="301"/>
      <c r="AQ73" s="301"/>
      <c r="AR73" s="301"/>
      <c r="AS73" s="301"/>
      <c r="AT73" s="301"/>
      <c r="AU73" s="301"/>
      <c r="AV73" s="301"/>
      <c r="AW73" s="301"/>
      <c r="AX73" s="302"/>
      <c r="AY73" s="303">
        <v>0.05</v>
      </c>
      <c r="AZ73" s="304"/>
      <c r="BA73" s="304"/>
      <c r="BB73" s="305"/>
      <c r="BC73" s="303">
        <f t="shared" si="4"/>
        <v>4.4000000000000004</v>
      </c>
      <c r="BD73" s="304"/>
      <c r="BE73" s="304"/>
      <c r="BF73" s="305"/>
      <c r="BG73" s="309">
        <v>28961</v>
      </c>
      <c r="BH73" s="310"/>
      <c r="BI73" s="310"/>
      <c r="BJ73" s="623"/>
      <c r="BK73" s="624">
        <f t="shared" si="5"/>
        <v>1448.0500000000002</v>
      </c>
      <c r="BL73" s="625"/>
      <c r="BM73" s="625"/>
      <c r="BN73" s="625"/>
      <c r="BO73" s="625"/>
      <c r="BP73" s="626"/>
      <c r="BQ73" s="612"/>
      <c r="BR73" s="613"/>
      <c r="BS73" s="613"/>
      <c r="BT73" s="613"/>
      <c r="BU73" s="613"/>
      <c r="BV73" s="613"/>
      <c r="BW73" s="614"/>
      <c r="BX73" s="612"/>
      <c r="BY73" s="613"/>
      <c r="BZ73" s="613"/>
      <c r="CA73" s="613"/>
      <c r="CB73" s="613"/>
      <c r="CC73" s="614"/>
      <c r="CD73" s="612"/>
      <c r="CE73" s="613"/>
      <c r="CF73" s="613"/>
      <c r="CG73" s="613"/>
      <c r="CH73" s="613"/>
      <c r="CI73" s="614"/>
    </row>
    <row r="74" spans="1:87" ht="18.75" customHeight="1" thickBot="1" x14ac:dyDescent="0.3">
      <c r="A74" s="75"/>
      <c r="B74" s="330"/>
      <c r="C74" s="331"/>
      <c r="D74" s="331"/>
      <c r="E74" s="331"/>
      <c r="F74" s="331"/>
      <c r="G74" s="331"/>
      <c r="H74" s="331"/>
      <c r="I74" s="331"/>
      <c r="J74" s="331"/>
      <c r="K74" s="331"/>
      <c r="L74" s="331"/>
      <c r="M74" s="331"/>
      <c r="N74" s="331"/>
      <c r="O74" s="331"/>
      <c r="P74" s="331"/>
      <c r="Q74" s="331"/>
      <c r="R74" s="331"/>
      <c r="S74" s="331"/>
      <c r="T74" s="331"/>
      <c r="U74" s="331"/>
      <c r="V74" s="331"/>
      <c r="W74" s="331"/>
      <c r="X74" s="331"/>
      <c r="Y74" s="331"/>
      <c r="Z74" s="339"/>
      <c r="AA74" s="340"/>
      <c r="AB74" s="340"/>
      <c r="AC74" s="340"/>
      <c r="AD74" s="341"/>
      <c r="AE74" s="339"/>
      <c r="AF74" s="340"/>
      <c r="AG74" s="340"/>
      <c r="AH74" s="340"/>
      <c r="AI74" s="340"/>
      <c r="AJ74" s="341"/>
      <c r="AK74" s="392" t="s">
        <v>37</v>
      </c>
      <c r="AL74" s="393"/>
      <c r="AM74" s="393"/>
      <c r="AN74" s="393"/>
      <c r="AO74" s="393"/>
      <c r="AP74" s="393"/>
      <c r="AQ74" s="393"/>
      <c r="AR74" s="393"/>
      <c r="AS74" s="393"/>
      <c r="AT74" s="393"/>
      <c r="AU74" s="393"/>
      <c r="AV74" s="393"/>
      <c r="AW74" s="393"/>
      <c r="AX74" s="394"/>
      <c r="AY74" s="395">
        <v>0.05</v>
      </c>
      <c r="AZ74" s="396"/>
      <c r="BA74" s="396"/>
      <c r="BB74" s="397"/>
      <c r="BC74" s="395">
        <f t="shared" si="4"/>
        <v>4.4000000000000004</v>
      </c>
      <c r="BD74" s="396"/>
      <c r="BE74" s="396"/>
      <c r="BF74" s="397"/>
      <c r="BG74" s="401">
        <v>11840</v>
      </c>
      <c r="BH74" s="402"/>
      <c r="BI74" s="402"/>
      <c r="BJ74" s="618"/>
      <c r="BK74" s="619">
        <f t="shared" si="5"/>
        <v>592</v>
      </c>
      <c r="BL74" s="620"/>
      <c r="BM74" s="620"/>
      <c r="BN74" s="620"/>
      <c r="BO74" s="620"/>
      <c r="BP74" s="621"/>
      <c r="BQ74" s="615"/>
      <c r="BR74" s="616"/>
      <c r="BS74" s="616"/>
      <c r="BT74" s="616"/>
      <c r="BU74" s="616"/>
      <c r="BV74" s="616"/>
      <c r="BW74" s="617"/>
      <c r="BX74" s="615"/>
      <c r="BY74" s="616"/>
      <c r="BZ74" s="616"/>
      <c r="CA74" s="616"/>
      <c r="CB74" s="616"/>
      <c r="CC74" s="617"/>
      <c r="CD74" s="615"/>
      <c r="CE74" s="616"/>
      <c r="CF74" s="616"/>
      <c r="CG74" s="616"/>
      <c r="CH74" s="616"/>
      <c r="CI74" s="617"/>
    </row>
    <row r="75" spans="1:87" ht="18" customHeight="1" thickBot="1" x14ac:dyDescent="0.3">
      <c r="A75" s="75"/>
      <c r="B75" s="377"/>
      <c r="C75" s="378"/>
      <c r="D75" s="378"/>
      <c r="E75" s="378"/>
      <c r="F75" s="378"/>
      <c r="G75" s="378"/>
      <c r="H75" s="378"/>
      <c r="I75" s="378"/>
      <c r="J75" s="378"/>
      <c r="K75" s="378"/>
      <c r="L75" s="378"/>
      <c r="M75" s="378"/>
      <c r="N75" s="378"/>
      <c r="O75" s="378"/>
      <c r="P75" s="378"/>
      <c r="Q75" s="378"/>
      <c r="R75" s="378"/>
      <c r="S75" s="378"/>
      <c r="T75" s="378"/>
      <c r="U75" s="378"/>
      <c r="V75" s="378"/>
      <c r="W75" s="378"/>
      <c r="X75" s="378"/>
      <c r="Y75" s="378"/>
      <c r="Z75" s="378"/>
      <c r="AA75" s="378"/>
      <c r="AB75" s="378"/>
      <c r="AC75" s="378"/>
      <c r="AD75" s="378"/>
      <c r="AE75" s="378"/>
      <c r="AF75" s="378"/>
      <c r="AG75" s="378"/>
      <c r="AH75" s="378"/>
      <c r="AI75" s="378"/>
      <c r="AJ75" s="379"/>
      <c r="AK75" s="380" t="s">
        <v>3</v>
      </c>
      <c r="AL75" s="381"/>
      <c r="AM75" s="381"/>
      <c r="AN75" s="381"/>
      <c r="AO75" s="381"/>
      <c r="AP75" s="381"/>
      <c r="AQ75" s="381"/>
      <c r="AR75" s="381"/>
      <c r="AS75" s="381"/>
      <c r="AT75" s="381"/>
      <c r="AU75" s="381"/>
      <c r="AV75" s="381"/>
      <c r="AW75" s="381"/>
      <c r="AX75" s="381"/>
      <c r="AY75" s="381"/>
      <c r="AZ75" s="381"/>
      <c r="BA75" s="381"/>
      <c r="BB75" s="381"/>
      <c r="BC75" s="381"/>
      <c r="BD75" s="381"/>
      <c r="BE75" s="381"/>
      <c r="BF75" s="381"/>
      <c r="BG75" s="381"/>
      <c r="BH75" s="381"/>
      <c r="BI75" s="381"/>
      <c r="BJ75" s="630"/>
      <c r="BK75" s="627">
        <f>SUM(BK64:BP74)</f>
        <v>12449.3</v>
      </c>
      <c r="BL75" s="628"/>
      <c r="BM75" s="628"/>
      <c r="BN75" s="628"/>
      <c r="BO75" s="628"/>
      <c r="BP75" s="629"/>
      <c r="BQ75" s="387" t="s">
        <v>100</v>
      </c>
      <c r="BR75" s="388"/>
      <c r="BS75" s="388"/>
      <c r="BT75" s="388"/>
      <c r="BU75" s="388"/>
      <c r="BV75" s="388"/>
      <c r="BW75" s="388"/>
      <c r="BX75" s="388"/>
      <c r="BY75" s="388"/>
      <c r="BZ75" s="388"/>
      <c r="CA75" s="388"/>
      <c r="CB75" s="388"/>
      <c r="CC75" s="389"/>
      <c r="CD75" s="390">
        <f>+CD64*AE64</f>
        <v>2324162.8235294116</v>
      </c>
      <c r="CE75" s="390"/>
      <c r="CF75" s="390"/>
      <c r="CG75" s="390"/>
      <c r="CH75" s="390"/>
      <c r="CI75" s="391"/>
    </row>
    <row r="76" spans="1:87" ht="18" customHeight="1" thickBot="1" x14ac:dyDescent="0.3">
      <c r="A76" s="75"/>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BG76" s="78"/>
      <c r="BH76" s="78"/>
      <c r="BI76" s="78"/>
      <c r="BJ76" s="78"/>
      <c r="BK76" s="79"/>
      <c r="BL76" s="79"/>
      <c r="BM76" s="79"/>
      <c r="BN76" s="79"/>
      <c r="BO76" s="79"/>
      <c r="BP76" s="79"/>
      <c r="BQ76" s="79"/>
      <c r="BR76" s="79"/>
      <c r="BS76" s="79"/>
      <c r="BT76" s="79"/>
      <c r="BU76" s="79"/>
      <c r="BV76" s="79"/>
      <c r="BW76" s="79"/>
      <c r="BX76" s="79"/>
      <c r="BY76" s="79"/>
      <c r="BZ76" s="79"/>
      <c r="CA76" s="79"/>
      <c r="CB76" s="79"/>
      <c r="CC76" s="79"/>
      <c r="CD76" s="79"/>
      <c r="CE76" s="79"/>
      <c r="CF76" s="79"/>
      <c r="CG76" s="79"/>
      <c r="CH76" s="79"/>
      <c r="CI76" s="79"/>
    </row>
    <row r="77" spans="1:87" ht="18" customHeight="1" x14ac:dyDescent="0.25">
      <c r="A77" s="75"/>
      <c r="B77" s="348" t="s">
        <v>0</v>
      </c>
      <c r="C77" s="349"/>
      <c r="D77" s="349"/>
      <c r="E77" s="349"/>
      <c r="F77" s="349"/>
      <c r="G77" s="349"/>
      <c r="H77" s="349"/>
      <c r="I77" s="349"/>
      <c r="J77" s="349"/>
      <c r="K77" s="349"/>
      <c r="L77" s="349"/>
      <c r="M77" s="349"/>
      <c r="N77" s="349"/>
      <c r="O77" s="349"/>
      <c r="P77" s="349"/>
      <c r="Q77" s="349"/>
      <c r="R77" s="349"/>
      <c r="S77" s="349"/>
      <c r="T77" s="349"/>
      <c r="U77" s="349"/>
      <c r="V77" s="349"/>
      <c r="W77" s="349"/>
      <c r="X77" s="349"/>
      <c r="Y77" s="350"/>
      <c r="Z77" s="348" t="s">
        <v>80</v>
      </c>
      <c r="AA77" s="349"/>
      <c r="AB77" s="349"/>
      <c r="AC77" s="349"/>
      <c r="AD77" s="350"/>
      <c r="AE77" s="357" t="s">
        <v>79</v>
      </c>
      <c r="AF77" s="358"/>
      <c r="AG77" s="358"/>
      <c r="AH77" s="358"/>
      <c r="AI77" s="358"/>
      <c r="AJ77" s="359"/>
      <c r="AK77" s="357" t="s">
        <v>81</v>
      </c>
      <c r="AL77" s="358"/>
      <c r="AM77" s="358"/>
      <c r="AN77" s="358"/>
      <c r="AO77" s="358"/>
      <c r="AP77" s="358"/>
      <c r="AQ77" s="358"/>
      <c r="AR77" s="358"/>
      <c r="AS77" s="358"/>
      <c r="AT77" s="358"/>
      <c r="AU77" s="358"/>
      <c r="AV77" s="358"/>
      <c r="AW77" s="358"/>
      <c r="AX77" s="359"/>
      <c r="AY77" s="357" t="s">
        <v>1</v>
      </c>
      <c r="AZ77" s="358"/>
      <c r="BA77" s="358"/>
      <c r="BB77" s="359"/>
      <c r="BC77" s="348" t="s">
        <v>104</v>
      </c>
      <c r="BD77" s="349"/>
      <c r="BE77" s="349"/>
      <c r="BF77" s="350"/>
      <c r="BG77" s="366" t="s">
        <v>82</v>
      </c>
      <c r="BH77" s="367"/>
      <c r="BI77" s="367"/>
      <c r="BJ77" s="368"/>
      <c r="BK77" s="315" t="s">
        <v>99</v>
      </c>
      <c r="BL77" s="316"/>
      <c r="BM77" s="316"/>
      <c r="BN77" s="316"/>
      <c r="BO77" s="316"/>
      <c r="BP77" s="317"/>
      <c r="BQ77" s="315" t="s">
        <v>83</v>
      </c>
      <c r="BR77" s="316"/>
      <c r="BS77" s="316"/>
      <c r="BT77" s="316"/>
      <c r="BU77" s="316"/>
      <c r="BV77" s="316"/>
      <c r="BW77" s="317"/>
      <c r="BX77" s="315" t="s">
        <v>84</v>
      </c>
      <c r="BY77" s="316"/>
      <c r="BZ77" s="316"/>
      <c r="CA77" s="316"/>
      <c r="CB77" s="316"/>
      <c r="CC77" s="317"/>
      <c r="CD77" s="315" t="s">
        <v>85</v>
      </c>
      <c r="CE77" s="316"/>
      <c r="CF77" s="316"/>
      <c r="CG77" s="316"/>
      <c r="CH77" s="316"/>
      <c r="CI77" s="317"/>
    </row>
    <row r="78" spans="1:87" ht="18" customHeight="1" x14ac:dyDescent="0.25">
      <c r="A78" s="75"/>
      <c r="B78" s="351"/>
      <c r="C78" s="352"/>
      <c r="D78" s="352"/>
      <c r="E78" s="352"/>
      <c r="F78" s="352"/>
      <c r="G78" s="352"/>
      <c r="H78" s="352"/>
      <c r="I78" s="352"/>
      <c r="J78" s="352"/>
      <c r="K78" s="352"/>
      <c r="L78" s="352"/>
      <c r="M78" s="352"/>
      <c r="N78" s="352"/>
      <c r="O78" s="352"/>
      <c r="P78" s="352"/>
      <c r="Q78" s="352"/>
      <c r="R78" s="352"/>
      <c r="S78" s="352"/>
      <c r="T78" s="352"/>
      <c r="U78" s="352"/>
      <c r="V78" s="352"/>
      <c r="W78" s="352"/>
      <c r="X78" s="352"/>
      <c r="Y78" s="353"/>
      <c r="Z78" s="351"/>
      <c r="AA78" s="352"/>
      <c r="AB78" s="352"/>
      <c r="AC78" s="352"/>
      <c r="AD78" s="353"/>
      <c r="AE78" s="360"/>
      <c r="AF78" s="361"/>
      <c r="AG78" s="361"/>
      <c r="AH78" s="361"/>
      <c r="AI78" s="361"/>
      <c r="AJ78" s="362"/>
      <c r="AK78" s="360"/>
      <c r="AL78" s="361"/>
      <c r="AM78" s="361"/>
      <c r="AN78" s="361"/>
      <c r="AO78" s="361"/>
      <c r="AP78" s="361"/>
      <c r="AQ78" s="361"/>
      <c r="AR78" s="361"/>
      <c r="AS78" s="361"/>
      <c r="AT78" s="361"/>
      <c r="AU78" s="361"/>
      <c r="AV78" s="361"/>
      <c r="AW78" s="361"/>
      <c r="AX78" s="362"/>
      <c r="AY78" s="360"/>
      <c r="AZ78" s="361"/>
      <c r="BA78" s="361"/>
      <c r="BB78" s="362"/>
      <c r="BC78" s="351"/>
      <c r="BD78" s="352"/>
      <c r="BE78" s="352"/>
      <c r="BF78" s="353"/>
      <c r="BG78" s="369"/>
      <c r="BH78" s="370"/>
      <c r="BI78" s="370"/>
      <c r="BJ78" s="371"/>
      <c r="BK78" s="318"/>
      <c r="BL78" s="319"/>
      <c r="BM78" s="319"/>
      <c r="BN78" s="319"/>
      <c r="BO78" s="319"/>
      <c r="BP78" s="320"/>
      <c r="BQ78" s="318"/>
      <c r="BR78" s="319"/>
      <c r="BS78" s="319"/>
      <c r="BT78" s="319"/>
      <c r="BU78" s="319"/>
      <c r="BV78" s="319"/>
      <c r="BW78" s="320"/>
      <c r="BX78" s="318"/>
      <c r="BY78" s="319"/>
      <c r="BZ78" s="319"/>
      <c r="CA78" s="319"/>
      <c r="CB78" s="319"/>
      <c r="CC78" s="320"/>
      <c r="CD78" s="318"/>
      <c r="CE78" s="319"/>
      <c r="CF78" s="319"/>
      <c r="CG78" s="319"/>
      <c r="CH78" s="319"/>
      <c r="CI78" s="320"/>
    </row>
    <row r="79" spans="1:87" ht="18" customHeight="1" thickBot="1" x14ac:dyDescent="0.3">
      <c r="A79" s="75"/>
      <c r="B79" s="354"/>
      <c r="C79" s="355"/>
      <c r="D79" s="355"/>
      <c r="E79" s="355"/>
      <c r="F79" s="355"/>
      <c r="G79" s="355"/>
      <c r="H79" s="355"/>
      <c r="I79" s="355"/>
      <c r="J79" s="355"/>
      <c r="K79" s="355"/>
      <c r="L79" s="355"/>
      <c r="M79" s="355"/>
      <c r="N79" s="355"/>
      <c r="O79" s="355"/>
      <c r="P79" s="355"/>
      <c r="Q79" s="355"/>
      <c r="R79" s="355"/>
      <c r="S79" s="355"/>
      <c r="T79" s="355"/>
      <c r="U79" s="355"/>
      <c r="V79" s="355"/>
      <c r="W79" s="355"/>
      <c r="X79" s="355"/>
      <c r="Y79" s="356"/>
      <c r="Z79" s="354"/>
      <c r="AA79" s="355"/>
      <c r="AB79" s="355"/>
      <c r="AC79" s="355"/>
      <c r="AD79" s="356"/>
      <c r="AE79" s="363"/>
      <c r="AF79" s="364"/>
      <c r="AG79" s="364"/>
      <c r="AH79" s="364"/>
      <c r="AI79" s="364"/>
      <c r="AJ79" s="365"/>
      <c r="AK79" s="360"/>
      <c r="AL79" s="361"/>
      <c r="AM79" s="361"/>
      <c r="AN79" s="361"/>
      <c r="AO79" s="361"/>
      <c r="AP79" s="361"/>
      <c r="AQ79" s="361"/>
      <c r="AR79" s="361"/>
      <c r="AS79" s="361"/>
      <c r="AT79" s="361"/>
      <c r="AU79" s="361"/>
      <c r="AV79" s="361"/>
      <c r="AW79" s="361"/>
      <c r="AX79" s="362"/>
      <c r="AY79" s="360"/>
      <c r="AZ79" s="361"/>
      <c r="BA79" s="361"/>
      <c r="BB79" s="362"/>
      <c r="BC79" s="351"/>
      <c r="BD79" s="352"/>
      <c r="BE79" s="352"/>
      <c r="BF79" s="353"/>
      <c r="BG79" s="369"/>
      <c r="BH79" s="370"/>
      <c r="BI79" s="370"/>
      <c r="BJ79" s="371"/>
      <c r="BK79" s="318"/>
      <c r="BL79" s="319"/>
      <c r="BM79" s="319"/>
      <c r="BN79" s="319"/>
      <c r="BO79" s="319"/>
      <c r="BP79" s="320"/>
      <c r="BQ79" s="321"/>
      <c r="BR79" s="322"/>
      <c r="BS79" s="322"/>
      <c r="BT79" s="322"/>
      <c r="BU79" s="322"/>
      <c r="BV79" s="322"/>
      <c r="BW79" s="323"/>
      <c r="BX79" s="321"/>
      <c r="BY79" s="322"/>
      <c r="BZ79" s="322"/>
      <c r="CA79" s="322"/>
      <c r="CB79" s="322"/>
      <c r="CC79" s="323"/>
      <c r="CD79" s="321"/>
      <c r="CE79" s="322"/>
      <c r="CF79" s="322"/>
      <c r="CG79" s="322"/>
      <c r="CH79" s="322"/>
      <c r="CI79" s="323"/>
    </row>
    <row r="80" spans="1:87" ht="18" customHeight="1" x14ac:dyDescent="0.25">
      <c r="A80" s="75"/>
      <c r="B80" s="324" t="s">
        <v>114</v>
      </c>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33" t="s">
        <v>135</v>
      </c>
      <c r="AA80" s="334"/>
      <c r="AB80" s="334"/>
      <c r="AC80" s="334"/>
      <c r="AD80" s="335"/>
      <c r="AE80" s="333">
        <v>88</v>
      </c>
      <c r="AF80" s="334"/>
      <c r="AG80" s="334"/>
      <c r="AH80" s="334"/>
      <c r="AI80" s="334"/>
      <c r="AJ80" s="335"/>
      <c r="AK80" s="342" t="s">
        <v>41</v>
      </c>
      <c r="AL80" s="343"/>
      <c r="AM80" s="343"/>
      <c r="AN80" s="343"/>
      <c r="AO80" s="343"/>
      <c r="AP80" s="343"/>
      <c r="AQ80" s="343"/>
      <c r="AR80" s="343"/>
      <c r="AS80" s="343"/>
      <c r="AT80" s="343"/>
      <c r="AU80" s="343"/>
      <c r="AV80" s="343"/>
      <c r="AW80" s="343"/>
      <c r="AX80" s="605"/>
      <c r="AY80" s="345">
        <v>0.05</v>
      </c>
      <c r="AZ80" s="346"/>
      <c r="BA80" s="346"/>
      <c r="BB80" s="347"/>
      <c r="BC80" s="345">
        <f>+$AE$80*AY80</f>
        <v>4.4000000000000004</v>
      </c>
      <c r="BD80" s="346"/>
      <c r="BE80" s="346"/>
      <c r="BF80" s="347"/>
      <c r="BG80" s="285">
        <v>22629</v>
      </c>
      <c r="BH80" s="286"/>
      <c r="BI80" s="286"/>
      <c r="BJ80" s="622"/>
      <c r="BK80" s="288">
        <f>+AY80*BG80</f>
        <v>1131.45</v>
      </c>
      <c r="BL80" s="289"/>
      <c r="BM80" s="289"/>
      <c r="BN80" s="289"/>
      <c r="BO80" s="289"/>
      <c r="BP80" s="290"/>
      <c r="BQ80" s="609">
        <v>10000</v>
      </c>
      <c r="BR80" s="610"/>
      <c r="BS80" s="610"/>
      <c r="BT80" s="610"/>
      <c r="BU80" s="610"/>
      <c r="BV80" s="610"/>
      <c r="BW80" s="611"/>
      <c r="BX80" s="609">
        <f>+(((BK91+BQ80)*15)/85)</f>
        <v>3961.6411764705881</v>
      </c>
      <c r="BY80" s="610"/>
      <c r="BZ80" s="610"/>
      <c r="CA80" s="610"/>
      <c r="CB80" s="610"/>
      <c r="CC80" s="611"/>
      <c r="CD80" s="609">
        <f>+BK91+BQ80+BX80</f>
        <v>26410.941176470587</v>
      </c>
      <c r="CE80" s="610"/>
      <c r="CF80" s="610"/>
      <c r="CG80" s="610"/>
      <c r="CH80" s="610"/>
      <c r="CI80" s="611"/>
    </row>
    <row r="81" spans="1:87" ht="18" customHeight="1" x14ac:dyDescent="0.25">
      <c r="A81" s="75"/>
      <c r="B81" s="327"/>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36"/>
      <c r="AA81" s="337"/>
      <c r="AB81" s="337"/>
      <c r="AC81" s="337"/>
      <c r="AD81" s="338"/>
      <c r="AE81" s="336"/>
      <c r="AF81" s="337"/>
      <c r="AG81" s="337"/>
      <c r="AH81" s="337"/>
      <c r="AI81" s="337"/>
      <c r="AJ81" s="338"/>
      <c r="AK81" s="300" t="s">
        <v>23</v>
      </c>
      <c r="AL81" s="301"/>
      <c r="AM81" s="301"/>
      <c r="AN81" s="301"/>
      <c r="AO81" s="301"/>
      <c r="AP81" s="301"/>
      <c r="AQ81" s="301"/>
      <c r="AR81" s="301"/>
      <c r="AS81" s="301"/>
      <c r="AT81" s="301"/>
      <c r="AU81" s="301"/>
      <c r="AV81" s="301"/>
      <c r="AW81" s="301"/>
      <c r="AX81" s="603"/>
      <c r="AY81" s="303">
        <v>0.05</v>
      </c>
      <c r="AZ81" s="304"/>
      <c r="BA81" s="304"/>
      <c r="BB81" s="305"/>
      <c r="BC81" s="303">
        <f t="shared" ref="BC81:BC90" si="6">+$AE$80*AY81</f>
        <v>4.4000000000000004</v>
      </c>
      <c r="BD81" s="304"/>
      <c r="BE81" s="304"/>
      <c r="BF81" s="305"/>
      <c r="BG81" s="309">
        <v>7925</v>
      </c>
      <c r="BH81" s="310"/>
      <c r="BI81" s="310"/>
      <c r="BJ81" s="623"/>
      <c r="BK81" s="624">
        <f t="shared" ref="BK81:BK90" si="7">+AY81*BG81</f>
        <v>396.25</v>
      </c>
      <c r="BL81" s="625"/>
      <c r="BM81" s="625"/>
      <c r="BN81" s="625"/>
      <c r="BO81" s="625"/>
      <c r="BP81" s="626"/>
      <c r="BQ81" s="612"/>
      <c r="BR81" s="613"/>
      <c r="BS81" s="613"/>
      <c r="BT81" s="613"/>
      <c r="BU81" s="613"/>
      <c r="BV81" s="613"/>
      <c r="BW81" s="614"/>
      <c r="BX81" s="612"/>
      <c r="BY81" s="613"/>
      <c r="BZ81" s="613"/>
      <c r="CA81" s="613"/>
      <c r="CB81" s="613"/>
      <c r="CC81" s="614"/>
      <c r="CD81" s="612"/>
      <c r="CE81" s="613"/>
      <c r="CF81" s="613"/>
      <c r="CG81" s="613"/>
      <c r="CH81" s="613"/>
      <c r="CI81" s="614"/>
    </row>
    <row r="82" spans="1:87" ht="18" customHeight="1" x14ac:dyDescent="0.25">
      <c r="A82" s="75"/>
      <c r="B82" s="327"/>
      <c r="C82" s="328"/>
      <c r="D82" s="328"/>
      <c r="E82" s="328"/>
      <c r="F82" s="328"/>
      <c r="G82" s="328"/>
      <c r="H82" s="328"/>
      <c r="I82" s="328"/>
      <c r="J82" s="328"/>
      <c r="K82" s="328"/>
      <c r="L82" s="328"/>
      <c r="M82" s="328"/>
      <c r="N82" s="328"/>
      <c r="O82" s="328"/>
      <c r="P82" s="328"/>
      <c r="Q82" s="328"/>
      <c r="R82" s="328"/>
      <c r="S82" s="328"/>
      <c r="T82" s="328"/>
      <c r="U82" s="328"/>
      <c r="V82" s="328"/>
      <c r="W82" s="328"/>
      <c r="X82" s="328"/>
      <c r="Y82" s="328"/>
      <c r="Z82" s="336"/>
      <c r="AA82" s="337"/>
      <c r="AB82" s="337"/>
      <c r="AC82" s="337"/>
      <c r="AD82" s="338"/>
      <c r="AE82" s="336"/>
      <c r="AF82" s="337"/>
      <c r="AG82" s="337"/>
      <c r="AH82" s="337"/>
      <c r="AI82" s="337"/>
      <c r="AJ82" s="338"/>
      <c r="AK82" s="300" t="s">
        <v>527</v>
      </c>
      <c r="AL82" s="301"/>
      <c r="AM82" s="301"/>
      <c r="AN82" s="301"/>
      <c r="AO82" s="301"/>
      <c r="AP82" s="301"/>
      <c r="AQ82" s="301"/>
      <c r="AR82" s="301"/>
      <c r="AS82" s="301"/>
      <c r="AT82" s="301"/>
      <c r="AU82" s="301"/>
      <c r="AV82" s="301"/>
      <c r="AW82" s="301"/>
      <c r="AX82" s="603"/>
      <c r="AY82" s="303">
        <v>0.1</v>
      </c>
      <c r="AZ82" s="304"/>
      <c r="BA82" s="304"/>
      <c r="BB82" s="305"/>
      <c r="BC82" s="303">
        <f t="shared" si="6"/>
        <v>8.8000000000000007</v>
      </c>
      <c r="BD82" s="304"/>
      <c r="BE82" s="304"/>
      <c r="BF82" s="305"/>
      <c r="BG82" s="309">
        <v>18911</v>
      </c>
      <c r="BH82" s="310"/>
      <c r="BI82" s="310"/>
      <c r="BJ82" s="623"/>
      <c r="BK82" s="624">
        <f t="shared" si="7"/>
        <v>1891.1000000000001</v>
      </c>
      <c r="BL82" s="625"/>
      <c r="BM82" s="625"/>
      <c r="BN82" s="625"/>
      <c r="BO82" s="625"/>
      <c r="BP82" s="626"/>
      <c r="BQ82" s="612"/>
      <c r="BR82" s="613"/>
      <c r="BS82" s="613"/>
      <c r="BT82" s="613"/>
      <c r="BU82" s="613"/>
      <c r="BV82" s="613"/>
      <c r="BW82" s="614"/>
      <c r="BX82" s="612"/>
      <c r="BY82" s="613"/>
      <c r="BZ82" s="613"/>
      <c r="CA82" s="613"/>
      <c r="CB82" s="613"/>
      <c r="CC82" s="614"/>
      <c r="CD82" s="612"/>
      <c r="CE82" s="613"/>
      <c r="CF82" s="613"/>
      <c r="CG82" s="613"/>
      <c r="CH82" s="613"/>
      <c r="CI82" s="614"/>
    </row>
    <row r="83" spans="1:87" ht="18" customHeight="1" x14ac:dyDescent="0.25">
      <c r="A83" s="75"/>
      <c r="B83" s="327"/>
      <c r="C83" s="328"/>
      <c r="D83" s="328"/>
      <c r="E83" s="328"/>
      <c r="F83" s="328"/>
      <c r="G83" s="328"/>
      <c r="H83" s="328"/>
      <c r="I83" s="328"/>
      <c r="J83" s="328"/>
      <c r="K83" s="328"/>
      <c r="L83" s="328"/>
      <c r="M83" s="328"/>
      <c r="N83" s="328"/>
      <c r="O83" s="328"/>
      <c r="P83" s="328"/>
      <c r="Q83" s="328"/>
      <c r="R83" s="328"/>
      <c r="S83" s="328"/>
      <c r="T83" s="328"/>
      <c r="U83" s="328"/>
      <c r="V83" s="328"/>
      <c r="W83" s="328"/>
      <c r="X83" s="328"/>
      <c r="Y83" s="328"/>
      <c r="Z83" s="336"/>
      <c r="AA83" s="337"/>
      <c r="AB83" s="337"/>
      <c r="AC83" s="337"/>
      <c r="AD83" s="338"/>
      <c r="AE83" s="336"/>
      <c r="AF83" s="337"/>
      <c r="AG83" s="337"/>
      <c r="AH83" s="337"/>
      <c r="AI83" s="337"/>
      <c r="AJ83" s="338"/>
      <c r="AK83" s="300" t="s">
        <v>13</v>
      </c>
      <c r="AL83" s="301"/>
      <c r="AM83" s="301"/>
      <c r="AN83" s="301"/>
      <c r="AO83" s="301"/>
      <c r="AP83" s="301"/>
      <c r="AQ83" s="301"/>
      <c r="AR83" s="301"/>
      <c r="AS83" s="301"/>
      <c r="AT83" s="301"/>
      <c r="AU83" s="301"/>
      <c r="AV83" s="301"/>
      <c r="AW83" s="301"/>
      <c r="AX83" s="603"/>
      <c r="AY83" s="303">
        <v>0.05</v>
      </c>
      <c r="AZ83" s="304"/>
      <c r="BA83" s="304"/>
      <c r="BB83" s="305"/>
      <c r="BC83" s="303">
        <f t="shared" si="6"/>
        <v>4.4000000000000004</v>
      </c>
      <c r="BD83" s="304"/>
      <c r="BE83" s="304"/>
      <c r="BF83" s="305"/>
      <c r="BG83" s="309">
        <v>40826</v>
      </c>
      <c r="BH83" s="310"/>
      <c r="BI83" s="310"/>
      <c r="BJ83" s="623"/>
      <c r="BK83" s="624">
        <f t="shared" si="7"/>
        <v>2041.3000000000002</v>
      </c>
      <c r="BL83" s="625"/>
      <c r="BM83" s="625"/>
      <c r="BN83" s="625"/>
      <c r="BO83" s="625"/>
      <c r="BP83" s="626"/>
      <c r="BQ83" s="612"/>
      <c r="BR83" s="613"/>
      <c r="BS83" s="613"/>
      <c r="BT83" s="613"/>
      <c r="BU83" s="613"/>
      <c r="BV83" s="613"/>
      <c r="BW83" s="614"/>
      <c r="BX83" s="612"/>
      <c r="BY83" s="613"/>
      <c r="BZ83" s="613"/>
      <c r="CA83" s="613"/>
      <c r="CB83" s="613"/>
      <c r="CC83" s="614"/>
      <c r="CD83" s="612"/>
      <c r="CE83" s="613"/>
      <c r="CF83" s="613"/>
      <c r="CG83" s="613"/>
      <c r="CH83" s="613"/>
      <c r="CI83" s="614"/>
    </row>
    <row r="84" spans="1:87" ht="18" customHeight="1" x14ac:dyDescent="0.25">
      <c r="A84" s="75"/>
      <c r="B84" s="327"/>
      <c r="C84" s="328"/>
      <c r="D84" s="328"/>
      <c r="E84" s="328"/>
      <c r="F84" s="328"/>
      <c r="G84" s="328"/>
      <c r="H84" s="328"/>
      <c r="I84" s="328"/>
      <c r="J84" s="328"/>
      <c r="K84" s="328"/>
      <c r="L84" s="328"/>
      <c r="M84" s="328"/>
      <c r="N84" s="328"/>
      <c r="O84" s="328"/>
      <c r="P84" s="328"/>
      <c r="Q84" s="328"/>
      <c r="R84" s="328"/>
      <c r="S84" s="328"/>
      <c r="T84" s="328"/>
      <c r="U84" s="328"/>
      <c r="V84" s="328"/>
      <c r="W84" s="328"/>
      <c r="X84" s="328"/>
      <c r="Y84" s="328"/>
      <c r="Z84" s="336"/>
      <c r="AA84" s="337"/>
      <c r="AB84" s="337"/>
      <c r="AC84" s="337"/>
      <c r="AD84" s="338"/>
      <c r="AE84" s="336"/>
      <c r="AF84" s="337"/>
      <c r="AG84" s="337"/>
      <c r="AH84" s="337"/>
      <c r="AI84" s="337"/>
      <c r="AJ84" s="338"/>
      <c r="AK84" s="300" t="s">
        <v>40</v>
      </c>
      <c r="AL84" s="301"/>
      <c r="AM84" s="301"/>
      <c r="AN84" s="301"/>
      <c r="AO84" s="301"/>
      <c r="AP84" s="301"/>
      <c r="AQ84" s="301"/>
      <c r="AR84" s="301"/>
      <c r="AS84" s="301"/>
      <c r="AT84" s="301"/>
      <c r="AU84" s="301"/>
      <c r="AV84" s="301"/>
      <c r="AW84" s="301"/>
      <c r="AX84" s="603"/>
      <c r="AY84" s="303">
        <v>0.05</v>
      </c>
      <c r="AZ84" s="304"/>
      <c r="BA84" s="304"/>
      <c r="BB84" s="305"/>
      <c r="BC84" s="303">
        <f t="shared" si="6"/>
        <v>4.4000000000000004</v>
      </c>
      <c r="BD84" s="304"/>
      <c r="BE84" s="304"/>
      <c r="BF84" s="305"/>
      <c r="BG84" s="309">
        <v>26988</v>
      </c>
      <c r="BH84" s="310"/>
      <c r="BI84" s="310"/>
      <c r="BJ84" s="623"/>
      <c r="BK84" s="624">
        <f t="shared" si="7"/>
        <v>1349.4</v>
      </c>
      <c r="BL84" s="625"/>
      <c r="BM84" s="625"/>
      <c r="BN84" s="625"/>
      <c r="BO84" s="625"/>
      <c r="BP84" s="626"/>
      <c r="BQ84" s="612"/>
      <c r="BR84" s="613"/>
      <c r="BS84" s="613"/>
      <c r="BT84" s="613"/>
      <c r="BU84" s="613"/>
      <c r="BV84" s="613"/>
      <c r="BW84" s="614"/>
      <c r="BX84" s="612"/>
      <c r="BY84" s="613"/>
      <c r="BZ84" s="613"/>
      <c r="CA84" s="613"/>
      <c r="CB84" s="613"/>
      <c r="CC84" s="614"/>
      <c r="CD84" s="612"/>
      <c r="CE84" s="613"/>
      <c r="CF84" s="613"/>
      <c r="CG84" s="613"/>
      <c r="CH84" s="613"/>
      <c r="CI84" s="614"/>
    </row>
    <row r="85" spans="1:87" ht="18" customHeight="1" x14ac:dyDescent="0.25">
      <c r="A85" s="75"/>
      <c r="B85" s="327"/>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36"/>
      <c r="AA85" s="337"/>
      <c r="AB85" s="337"/>
      <c r="AC85" s="337"/>
      <c r="AD85" s="338"/>
      <c r="AE85" s="336"/>
      <c r="AF85" s="337"/>
      <c r="AG85" s="337"/>
      <c r="AH85" s="337"/>
      <c r="AI85" s="337"/>
      <c r="AJ85" s="338"/>
      <c r="AK85" s="300" t="s">
        <v>528</v>
      </c>
      <c r="AL85" s="301"/>
      <c r="AM85" s="301"/>
      <c r="AN85" s="301"/>
      <c r="AO85" s="301"/>
      <c r="AP85" s="301"/>
      <c r="AQ85" s="301"/>
      <c r="AR85" s="301"/>
      <c r="AS85" s="301"/>
      <c r="AT85" s="301"/>
      <c r="AU85" s="301"/>
      <c r="AV85" s="301"/>
      <c r="AW85" s="301"/>
      <c r="AX85" s="603"/>
      <c r="AY85" s="303">
        <v>0.05</v>
      </c>
      <c r="AZ85" s="304"/>
      <c r="BA85" s="304"/>
      <c r="BB85" s="305"/>
      <c r="BC85" s="303">
        <f t="shared" si="6"/>
        <v>4.4000000000000004</v>
      </c>
      <c r="BD85" s="304"/>
      <c r="BE85" s="304"/>
      <c r="BF85" s="305"/>
      <c r="BG85" s="309">
        <v>22530</v>
      </c>
      <c r="BH85" s="310"/>
      <c r="BI85" s="310"/>
      <c r="BJ85" s="623"/>
      <c r="BK85" s="624">
        <f t="shared" si="7"/>
        <v>1126.5</v>
      </c>
      <c r="BL85" s="625"/>
      <c r="BM85" s="625"/>
      <c r="BN85" s="625"/>
      <c r="BO85" s="625"/>
      <c r="BP85" s="626"/>
      <c r="BQ85" s="612"/>
      <c r="BR85" s="613"/>
      <c r="BS85" s="613"/>
      <c r="BT85" s="613"/>
      <c r="BU85" s="613"/>
      <c r="BV85" s="613"/>
      <c r="BW85" s="614"/>
      <c r="BX85" s="612"/>
      <c r="BY85" s="613"/>
      <c r="BZ85" s="613"/>
      <c r="CA85" s="613"/>
      <c r="CB85" s="613"/>
      <c r="CC85" s="614"/>
      <c r="CD85" s="612"/>
      <c r="CE85" s="613"/>
      <c r="CF85" s="613"/>
      <c r="CG85" s="613"/>
      <c r="CH85" s="613"/>
      <c r="CI85" s="614"/>
    </row>
    <row r="86" spans="1:87" ht="18" customHeight="1" x14ac:dyDescent="0.25">
      <c r="A86" s="75"/>
      <c r="B86" s="327"/>
      <c r="C86" s="328"/>
      <c r="D86" s="328"/>
      <c r="E86" s="328"/>
      <c r="F86" s="328"/>
      <c r="G86" s="328"/>
      <c r="H86" s="328"/>
      <c r="I86" s="328"/>
      <c r="J86" s="328"/>
      <c r="K86" s="328"/>
      <c r="L86" s="328"/>
      <c r="M86" s="328"/>
      <c r="N86" s="328"/>
      <c r="O86" s="328"/>
      <c r="P86" s="328"/>
      <c r="Q86" s="328"/>
      <c r="R86" s="328"/>
      <c r="S86" s="328"/>
      <c r="T86" s="328"/>
      <c r="U86" s="328"/>
      <c r="V86" s="328"/>
      <c r="W86" s="328"/>
      <c r="X86" s="328"/>
      <c r="Y86" s="328"/>
      <c r="Z86" s="336"/>
      <c r="AA86" s="337"/>
      <c r="AB86" s="337"/>
      <c r="AC86" s="337"/>
      <c r="AD86" s="338"/>
      <c r="AE86" s="336"/>
      <c r="AF86" s="337"/>
      <c r="AG86" s="337"/>
      <c r="AH86" s="337"/>
      <c r="AI86" s="337"/>
      <c r="AJ86" s="338"/>
      <c r="AK86" s="300" t="s">
        <v>529</v>
      </c>
      <c r="AL86" s="301"/>
      <c r="AM86" s="301"/>
      <c r="AN86" s="301"/>
      <c r="AO86" s="301"/>
      <c r="AP86" s="301"/>
      <c r="AQ86" s="301"/>
      <c r="AR86" s="301"/>
      <c r="AS86" s="301"/>
      <c r="AT86" s="301"/>
      <c r="AU86" s="301"/>
      <c r="AV86" s="301"/>
      <c r="AW86" s="301"/>
      <c r="AX86" s="603"/>
      <c r="AY86" s="303">
        <v>0.05</v>
      </c>
      <c r="AZ86" s="304"/>
      <c r="BA86" s="304"/>
      <c r="BB86" s="305"/>
      <c r="BC86" s="303">
        <f t="shared" si="6"/>
        <v>4.4000000000000004</v>
      </c>
      <c r="BD86" s="304"/>
      <c r="BE86" s="304"/>
      <c r="BF86" s="305"/>
      <c r="BG86" s="309">
        <v>18911</v>
      </c>
      <c r="BH86" s="310"/>
      <c r="BI86" s="310"/>
      <c r="BJ86" s="623"/>
      <c r="BK86" s="624">
        <f t="shared" si="7"/>
        <v>945.55000000000007</v>
      </c>
      <c r="BL86" s="625"/>
      <c r="BM86" s="625"/>
      <c r="BN86" s="625"/>
      <c r="BO86" s="625"/>
      <c r="BP86" s="626"/>
      <c r="BQ86" s="612"/>
      <c r="BR86" s="613"/>
      <c r="BS86" s="613"/>
      <c r="BT86" s="613"/>
      <c r="BU86" s="613"/>
      <c r="BV86" s="613"/>
      <c r="BW86" s="614"/>
      <c r="BX86" s="612"/>
      <c r="BY86" s="613"/>
      <c r="BZ86" s="613"/>
      <c r="CA86" s="613"/>
      <c r="CB86" s="613"/>
      <c r="CC86" s="614"/>
      <c r="CD86" s="612"/>
      <c r="CE86" s="613"/>
      <c r="CF86" s="613"/>
      <c r="CG86" s="613"/>
      <c r="CH86" s="613"/>
      <c r="CI86" s="614"/>
    </row>
    <row r="87" spans="1:87" ht="18" customHeight="1" x14ac:dyDescent="0.25">
      <c r="A87" s="75"/>
      <c r="B87" s="327"/>
      <c r="C87" s="328"/>
      <c r="D87" s="328"/>
      <c r="E87" s="328"/>
      <c r="F87" s="328"/>
      <c r="G87" s="328"/>
      <c r="H87" s="328"/>
      <c r="I87" s="328"/>
      <c r="J87" s="328"/>
      <c r="K87" s="328"/>
      <c r="L87" s="328"/>
      <c r="M87" s="328"/>
      <c r="N87" s="328"/>
      <c r="O87" s="328"/>
      <c r="P87" s="328"/>
      <c r="Q87" s="328"/>
      <c r="R87" s="328"/>
      <c r="S87" s="328"/>
      <c r="T87" s="328"/>
      <c r="U87" s="328"/>
      <c r="V87" s="328"/>
      <c r="W87" s="328"/>
      <c r="X87" s="328"/>
      <c r="Y87" s="328"/>
      <c r="Z87" s="336"/>
      <c r="AA87" s="337"/>
      <c r="AB87" s="337"/>
      <c r="AC87" s="337"/>
      <c r="AD87" s="338"/>
      <c r="AE87" s="336"/>
      <c r="AF87" s="337"/>
      <c r="AG87" s="337"/>
      <c r="AH87" s="337"/>
      <c r="AI87" s="337"/>
      <c r="AJ87" s="338"/>
      <c r="AK87" s="300" t="s">
        <v>526</v>
      </c>
      <c r="AL87" s="301"/>
      <c r="AM87" s="301"/>
      <c r="AN87" s="301"/>
      <c r="AO87" s="301"/>
      <c r="AP87" s="301"/>
      <c r="AQ87" s="301"/>
      <c r="AR87" s="301"/>
      <c r="AS87" s="301"/>
      <c r="AT87" s="301"/>
      <c r="AU87" s="301"/>
      <c r="AV87" s="301"/>
      <c r="AW87" s="301"/>
      <c r="AX87" s="603"/>
      <c r="AY87" s="303">
        <v>0.05</v>
      </c>
      <c r="AZ87" s="304"/>
      <c r="BA87" s="304"/>
      <c r="BB87" s="305"/>
      <c r="BC87" s="303">
        <f t="shared" si="6"/>
        <v>4.4000000000000004</v>
      </c>
      <c r="BD87" s="304"/>
      <c r="BE87" s="304"/>
      <c r="BF87" s="305"/>
      <c r="BG87" s="309">
        <v>7925</v>
      </c>
      <c r="BH87" s="310"/>
      <c r="BI87" s="310"/>
      <c r="BJ87" s="623"/>
      <c r="BK87" s="624">
        <f t="shared" si="7"/>
        <v>396.25</v>
      </c>
      <c r="BL87" s="625"/>
      <c r="BM87" s="625"/>
      <c r="BN87" s="625"/>
      <c r="BO87" s="625"/>
      <c r="BP87" s="626"/>
      <c r="BQ87" s="612"/>
      <c r="BR87" s="613"/>
      <c r="BS87" s="613"/>
      <c r="BT87" s="613"/>
      <c r="BU87" s="613"/>
      <c r="BV87" s="613"/>
      <c r="BW87" s="614"/>
      <c r="BX87" s="612"/>
      <c r="BY87" s="613"/>
      <c r="BZ87" s="613"/>
      <c r="CA87" s="613"/>
      <c r="CB87" s="613"/>
      <c r="CC87" s="614"/>
      <c r="CD87" s="612"/>
      <c r="CE87" s="613"/>
      <c r="CF87" s="613"/>
      <c r="CG87" s="613"/>
      <c r="CH87" s="613"/>
      <c r="CI87" s="614"/>
    </row>
    <row r="88" spans="1:87" ht="18" customHeight="1" x14ac:dyDescent="0.25">
      <c r="A88" s="75"/>
      <c r="B88" s="327"/>
      <c r="C88" s="328"/>
      <c r="D88" s="328"/>
      <c r="E88" s="328"/>
      <c r="F88" s="328"/>
      <c r="G88" s="328"/>
      <c r="H88" s="328"/>
      <c r="I88" s="328"/>
      <c r="J88" s="328"/>
      <c r="K88" s="328"/>
      <c r="L88" s="328"/>
      <c r="M88" s="328"/>
      <c r="N88" s="328"/>
      <c r="O88" s="328"/>
      <c r="P88" s="328"/>
      <c r="Q88" s="328"/>
      <c r="R88" s="328"/>
      <c r="S88" s="328"/>
      <c r="T88" s="328"/>
      <c r="U88" s="328"/>
      <c r="V88" s="328"/>
      <c r="W88" s="328"/>
      <c r="X88" s="328"/>
      <c r="Y88" s="328"/>
      <c r="Z88" s="336"/>
      <c r="AA88" s="337"/>
      <c r="AB88" s="337"/>
      <c r="AC88" s="337"/>
      <c r="AD88" s="338"/>
      <c r="AE88" s="336"/>
      <c r="AF88" s="337"/>
      <c r="AG88" s="337"/>
      <c r="AH88" s="337"/>
      <c r="AI88" s="337"/>
      <c r="AJ88" s="338"/>
      <c r="AK88" s="300" t="s">
        <v>530</v>
      </c>
      <c r="AL88" s="301"/>
      <c r="AM88" s="301"/>
      <c r="AN88" s="301"/>
      <c r="AO88" s="301"/>
      <c r="AP88" s="301"/>
      <c r="AQ88" s="301"/>
      <c r="AR88" s="301"/>
      <c r="AS88" s="301"/>
      <c r="AT88" s="301"/>
      <c r="AU88" s="301"/>
      <c r="AV88" s="301"/>
      <c r="AW88" s="301"/>
      <c r="AX88" s="603"/>
      <c r="AY88" s="303">
        <v>0.05</v>
      </c>
      <c r="AZ88" s="304"/>
      <c r="BA88" s="304"/>
      <c r="BB88" s="305"/>
      <c r="BC88" s="303">
        <f t="shared" si="6"/>
        <v>4.4000000000000004</v>
      </c>
      <c r="BD88" s="304"/>
      <c r="BE88" s="304"/>
      <c r="BF88" s="305"/>
      <c r="BG88" s="309">
        <v>22629</v>
      </c>
      <c r="BH88" s="310"/>
      <c r="BI88" s="310"/>
      <c r="BJ88" s="623"/>
      <c r="BK88" s="624">
        <f t="shared" si="7"/>
        <v>1131.45</v>
      </c>
      <c r="BL88" s="625"/>
      <c r="BM88" s="625"/>
      <c r="BN88" s="625"/>
      <c r="BO88" s="625"/>
      <c r="BP88" s="626"/>
      <c r="BQ88" s="612"/>
      <c r="BR88" s="613"/>
      <c r="BS88" s="613"/>
      <c r="BT88" s="613"/>
      <c r="BU88" s="613"/>
      <c r="BV88" s="613"/>
      <c r="BW88" s="614"/>
      <c r="BX88" s="612"/>
      <c r="BY88" s="613"/>
      <c r="BZ88" s="613"/>
      <c r="CA88" s="613"/>
      <c r="CB88" s="613"/>
      <c r="CC88" s="614"/>
      <c r="CD88" s="612"/>
      <c r="CE88" s="613"/>
      <c r="CF88" s="613"/>
      <c r="CG88" s="613"/>
      <c r="CH88" s="613"/>
      <c r="CI88" s="614"/>
    </row>
    <row r="89" spans="1:87" ht="18" customHeight="1" x14ac:dyDescent="0.25">
      <c r="A89" s="75"/>
      <c r="B89" s="327"/>
      <c r="C89" s="328"/>
      <c r="D89" s="328"/>
      <c r="E89" s="328"/>
      <c r="F89" s="328"/>
      <c r="G89" s="328"/>
      <c r="H89" s="328"/>
      <c r="I89" s="328"/>
      <c r="J89" s="328"/>
      <c r="K89" s="328"/>
      <c r="L89" s="328"/>
      <c r="M89" s="328"/>
      <c r="N89" s="328"/>
      <c r="O89" s="328"/>
      <c r="P89" s="328"/>
      <c r="Q89" s="328"/>
      <c r="R89" s="328"/>
      <c r="S89" s="328"/>
      <c r="T89" s="328"/>
      <c r="U89" s="328"/>
      <c r="V89" s="328"/>
      <c r="W89" s="328"/>
      <c r="X89" s="328"/>
      <c r="Y89" s="328"/>
      <c r="Z89" s="336"/>
      <c r="AA89" s="337"/>
      <c r="AB89" s="337"/>
      <c r="AC89" s="337"/>
      <c r="AD89" s="338"/>
      <c r="AE89" s="336"/>
      <c r="AF89" s="337"/>
      <c r="AG89" s="337"/>
      <c r="AH89" s="337"/>
      <c r="AI89" s="337"/>
      <c r="AJ89" s="338"/>
      <c r="AK89" s="300" t="s">
        <v>18</v>
      </c>
      <c r="AL89" s="301"/>
      <c r="AM89" s="301"/>
      <c r="AN89" s="301"/>
      <c r="AO89" s="301"/>
      <c r="AP89" s="301"/>
      <c r="AQ89" s="301"/>
      <c r="AR89" s="301"/>
      <c r="AS89" s="301"/>
      <c r="AT89" s="301"/>
      <c r="AU89" s="301"/>
      <c r="AV89" s="301"/>
      <c r="AW89" s="301"/>
      <c r="AX89" s="603"/>
      <c r="AY89" s="303">
        <v>0.05</v>
      </c>
      <c r="AZ89" s="304"/>
      <c r="BA89" s="304"/>
      <c r="BB89" s="305"/>
      <c r="BC89" s="303">
        <f t="shared" si="6"/>
        <v>4.4000000000000004</v>
      </c>
      <c r="BD89" s="304"/>
      <c r="BE89" s="304"/>
      <c r="BF89" s="305"/>
      <c r="BG89" s="309">
        <v>28961</v>
      </c>
      <c r="BH89" s="310"/>
      <c r="BI89" s="310"/>
      <c r="BJ89" s="623"/>
      <c r="BK89" s="624">
        <f t="shared" si="7"/>
        <v>1448.0500000000002</v>
      </c>
      <c r="BL89" s="625"/>
      <c r="BM89" s="625"/>
      <c r="BN89" s="625"/>
      <c r="BO89" s="625"/>
      <c r="BP89" s="626"/>
      <c r="BQ89" s="612"/>
      <c r="BR89" s="613"/>
      <c r="BS89" s="613"/>
      <c r="BT89" s="613"/>
      <c r="BU89" s="613"/>
      <c r="BV89" s="613"/>
      <c r="BW89" s="614"/>
      <c r="BX89" s="612"/>
      <c r="BY89" s="613"/>
      <c r="BZ89" s="613"/>
      <c r="CA89" s="613"/>
      <c r="CB89" s="613"/>
      <c r="CC89" s="614"/>
      <c r="CD89" s="612"/>
      <c r="CE89" s="613"/>
      <c r="CF89" s="613"/>
      <c r="CG89" s="613"/>
      <c r="CH89" s="613"/>
      <c r="CI89" s="614"/>
    </row>
    <row r="90" spans="1:87" ht="18" customHeight="1" thickBot="1" x14ac:dyDescent="0.3">
      <c r="A90" s="75"/>
      <c r="B90" s="330"/>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9"/>
      <c r="AA90" s="340"/>
      <c r="AB90" s="340"/>
      <c r="AC90" s="340"/>
      <c r="AD90" s="341"/>
      <c r="AE90" s="339"/>
      <c r="AF90" s="340"/>
      <c r="AG90" s="340"/>
      <c r="AH90" s="340"/>
      <c r="AI90" s="340"/>
      <c r="AJ90" s="341"/>
      <c r="AK90" s="392" t="s">
        <v>37</v>
      </c>
      <c r="AL90" s="393"/>
      <c r="AM90" s="393"/>
      <c r="AN90" s="393"/>
      <c r="AO90" s="393"/>
      <c r="AP90" s="393"/>
      <c r="AQ90" s="393"/>
      <c r="AR90" s="393"/>
      <c r="AS90" s="393"/>
      <c r="AT90" s="393"/>
      <c r="AU90" s="393"/>
      <c r="AV90" s="393"/>
      <c r="AW90" s="393"/>
      <c r="AX90" s="604"/>
      <c r="AY90" s="395">
        <v>0.05</v>
      </c>
      <c r="AZ90" s="396"/>
      <c r="BA90" s="396"/>
      <c r="BB90" s="397"/>
      <c r="BC90" s="395">
        <f t="shared" si="6"/>
        <v>4.4000000000000004</v>
      </c>
      <c r="BD90" s="396"/>
      <c r="BE90" s="396"/>
      <c r="BF90" s="397"/>
      <c r="BG90" s="401">
        <v>11840</v>
      </c>
      <c r="BH90" s="402"/>
      <c r="BI90" s="402"/>
      <c r="BJ90" s="618"/>
      <c r="BK90" s="619">
        <f t="shared" si="7"/>
        <v>592</v>
      </c>
      <c r="BL90" s="620"/>
      <c r="BM90" s="620"/>
      <c r="BN90" s="620"/>
      <c r="BO90" s="620"/>
      <c r="BP90" s="621"/>
      <c r="BQ90" s="615"/>
      <c r="BR90" s="616"/>
      <c r="BS90" s="616"/>
      <c r="BT90" s="616"/>
      <c r="BU90" s="616"/>
      <c r="BV90" s="616"/>
      <c r="BW90" s="617"/>
      <c r="BX90" s="615"/>
      <c r="BY90" s="616"/>
      <c r="BZ90" s="616"/>
      <c r="CA90" s="616"/>
      <c r="CB90" s="616"/>
      <c r="CC90" s="617"/>
      <c r="CD90" s="615"/>
      <c r="CE90" s="616"/>
      <c r="CF90" s="616"/>
      <c r="CG90" s="616"/>
      <c r="CH90" s="616"/>
      <c r="CI90" s="617"/>
    </row>
    <row r="91" spans="1:87" ht="18" customHeight="1" thickBot="1" x14ac:dyDescent="0.3">
      <c r="A91" s="75"/>
      <c r="B91" s="377"/>
      <c r="C91" s="378"/>
      <c r="D91" s="378"/>
      <c r="E91" s="378"/>
      <c r="F91" s="378"/>
      <c r="G91" s="378"/>
      <c r="H91" s="378"/>
      <c r="I91" s="378"/>
      <c r="J91" s="378"/>
      <c r="K91" s="378"/>
      <c r="L91" s="378"/>
      <c r="M91" s="378"/>
      <c r="N91" s="378"/>
      <c r="O91" s="378"/>
      <c r="P91" s="378"/>
      <c r="Q91" s="378"/>
      <c r="R91" s="378"/>
      <c r="S91" s="378"/>
      <c r="T91" s="378"/>
      <c r="U91" s="378"/>
      <c r="V91" s="378"/>
      <c r="W91" s="378"/>
      <c r="X91" s="378"/>
      <c r="Y91" s="378"/>
      <c r="Z91" s="378"/>
      <c r="AA91" s="378"/>
      <c r="AB91" s="378"/>
      <c r="AC91" s="378"/>
      <c r="AD91" s="378"/>
      <c r="AE91" s="378"/>
      <c r="AF91" s="378"/>
      <c r="AG91" s="378"/>
      <c r="AH91" s="378"/>
      <c r="AI91" s="378"/>
      <c r="AJ91" s="379"/>
      <c r="AK91" s="380" t="s">
        <v>3</v>
      </c>
      <c r="AL91" s="381"/>
      <c r="AM91" s="381"/>
      <c r="AN91" s="381"/>
      <c r="AO91" s="381"/>
      <c r="AP91" s="381"/>
      <c r="AQ91" s="381"/>
      <c r="AR91" s="381"/>
      <c r="AS91" s="381"/>
      <c r="AT91" s="381"/>
      <c r="AU91" s="381"/>
      <c r="AV91" s="381"/>
      <c r="AW91" s="381"/>
      <c r="AX91" s="381"/>
      <c r="AY91" s="381"/>
      <c r="AZ91" s="381"/>
      <c r="BA91" s="381"/>
      <c r="BB91" s="381"/>
      <c r="BC91" s="381"/>
      <c r="BD91" s="381"/>
      <c r="BE91" s="381"/>
      <c r="BF91" s="381"/>
      <c r="BG91" s="381"/>
      <c r="BH91" s="381"/>
      <c r="BI91" s="381"/>
      <c r="BJ91" s="630"/>
      <c r="BK91" s="627">
        <f>SUM(BK80:BP90)</f>
        <v>12449.3</v>
      </c>
      <c r="BL91" s="628"/>
      <c r="BM91" s="628"/>
      <c r="BN91" s="628"/>
      <c r="BO91" s="628"/>
      <c r="BP91" s="629"/>
      <c r="BQ91" s="387" t="s">
        <v>100</v>
      </c>
      <c r="BR91" s="388"/>
      <c r="BS91" s="388"/>
      <c r="BT91" s="388"/>
      <c r="BU91" s="388"/>
      <c r="BV91" s="388"/>
      <c r="BW91" s="388"/>
      <c r="BX91" s="388"/>
      <c r="BY91" s="388"/>
      <c r="BZ91" s="388"/>
      <c r="CA91" s="388"/>
      <c r="CB91" s="388"/>
      <c r="CC91" s="389"/>
      <c r="CD91" s="390">
        <f>+CD80*AE80</f>
        <v>2324162.8235294116</v>
      </c>
      <c r="CE91" s="390"/>
      <c r="CF91" s="390"/>
      <c r="CG91" s="390"/>
      <c r="CH91" s="390"/>
      <c r="CI91" s="391"/>
    </row>
    <row r="92" spans="1:87" ht="18" customHeight="1" thickBot="1" x14ac:dyDescent="0.3">
      <c r="A92" s="75"/>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BG92" s="78"/>
      <c r="BH92" s="78"/>
      <c r="BI92" s="78"/>
      <c r="BJ92" s="78"/>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row>
    <row r="93" spans="1:87" ht="18" customHeight="1" x14ac:dyDescent="0.25">
      <c r="A93" s="75"/>
      <c r="B93" s="348" t="s">
        <v>0</v>
      </c>
      <c r="C93" s="349"/>
      <c r="D93" s="349"/>
      <c r="E93" s="349"/>
      <c r="F93" s="349"/>
      <c r="G93" s="349"/>
      <c r="H93" s="349"/>
      <c r="I93" s="349"/>
      <c r="J93" s="349"/>
      <c r="K93" s="349"/>
      <c r="L93" s="349"/>
      <c r="M93" s="349"/>
      <c r="N93" s="349"/>
      <c r="O93" s="349"/>
      <c r="P93" s="349"/>
      <c r="Q93" s="349"/>
      <c r="R93" s="349"/>
      <c r="S93" s="349"/>
      <c r="T93" s="349"/>
      <c r="U93" s="349"/>
      <c r="V93" s="349"/>
      <c r="W93" s="349"/>
      <c r="X93" s="349"/>
      <c r="Y93" s="350"/>
      <c r="Z93" s="348" t="s">
        <v>80</v>
      </c>
      <c r="AA93" s="349"/>
      <c r="AB93" s="349"/>
      <c r="AC93" s="349"/>
      <c r="AD93" s="350"/>
      <c r="AE93" s="357" t="s">
        <v>79</v>
      </c>
      <c r="AF93" s="358"/>
      <c r="AG93" s="358"/>
      <c r="AH93" s="358"/>
      <c r="AI93" s="358"/>
      <c r="AJ93" s="359"/>
      <c r="AK93" s="357" t="s">
        <v>81</v>
      </c>
      <c r="AL93" s="358"/>
      <c r="AM93" s="358"/>
      <c r="AN93" s="358"/>
      <c r="AO93" s="358"/>
      <c r="AP93" s="358"/>
      <c r="AQ93" s="358"/>
      <c r="AR93" s="358"/>
      <c r="AS93" s="358"/>
      <c r="AT93" s="358"/>
      <c r="AU93" s="358"/>
      <c r="AV93" s="358"/>
      <c r="AW93" s="358"/>
      <c r="AX93" s="359"/>
      <c r="AY93" s="357" t="s">
        <v>1</v>
      </c>
      <c r="AZ93" s="358"/>
      <c r="BA93" s="358"/>
      <c r="BB93" s="359"/>
      <c r="BC93" s="348" t="s">
        <v>104</v>
      </c>
      <c r="BD93" s="349"/>
      <c r="BE93" s="349"/>
      <c r="BF93" s="350"/>
      <c r="BG93" s="366" t="s">
        <v>82</v>
      </c>
      <c r="BH93" s="367"/>
      <c r="BI93" s="367"/>
      <c r="BJ93" s="368"/>
      <c r="BK93" s="315" t="s">
        <v>99</v>
      </c>
      <c r="BL93" s="316"/>
      <c r="BM93" s="316"/>
      <c r="BN93" s="316"/>
      <c r="BO93" s="316"/>
      <c r="BP93" s="317"/>
      <c r="BQ93" s="315" t="s">
        <v>83</v>
      </c>
      <c r="BR93" s="316"/>
      <c r="BS93" s="316"/>
      <c r="BT93" s="316"/>
      <c r="BU93" s="316"/>
      <c r="BV93" s="316"/>
      <c r="BW93" s="317"/>
      <c r="BX93" s="315" t="s">
        <v>84</v>
      </c>
      <c r="BY93" s="316"/>
      <c r="BZ93" s="316"/>
      <c r="CA93" s="316"/>
      <c r="CB93" s="316"/>
      <c r="CC93" s="317"/>
      <c r="CD93" s="315" t="s">
        <v>85</v>
      </c>
      <c r="CE93" s="316"/>
      <c r="CF93" s="316"/>
      <c r="CG93" s="316"/>
      <c r="CH93" s="316"/>
      <c r="CI93" s="317"/>
    </row>
    <row r="94" spans="1:87" ht="18" customHeight="1" x14ac:dyDescent="0.25">
      <c r="A94" s="75"/>
      <c r="B94" s="351"/>
      <c r="C94" s="352"/>
      <c r="D94" s="352"/>
      <c r="E94" s="352"/>
      <c r="F94" s="352"/>
      <c r="G94" s="352"/>
      <c r="H94" s="352"/>
      <c r="I94" s="352"/>
      <c r="J94" s="352"/>
      <c r="K94" s="352"/>
      <c r="L94" s="352"/>
      <c r="M94" s="352"/>
      <c r="N94" s="352"/>
      <c r="O94" s="352"/>
      <c r="P94" s="352"/>
      <c r="Q94" s="352"/>
      <c r="R94" s="352"/>
      <c r="S94" s="352"/>
      <c r="T94" s="352"/>
      <c r="U94" s="352"/>
      <c r="V94" s="352"/>
      <c r="W94" s="352"/>
      <c r="X94" s="352"/>
      <c r="Y94" s="353"/>
      <c r="Z94" s="351"/>
      <c r="AA94" s="352"/>
      <c r="AB94" s="352"/>
      <c r="AC94" s="352"/>
      <c r="AD94" s="353"/>
      <c r="AE94" s="360"/>
      <c r="AF94" s="361"/>
      <c r="AG94" s="361"/>
      <c r="AH94" s="361"/>
      <c r="AI94" s="361"/>
      <c r="AJ94" s="362"/>
      <c r="AK94" s="360"/>
      <c r="AL94" s="361"/>
      <c r="AM94" s="361"/>
      <c r="AN94" s="361"/>
      <c r="AO94" s="361"/>
      <c r="AP94" s="361"/>
      <c r="AQ94" s="361"/>
      <c r="AR94" s="361"/>
      <c r="AS94" s="361"/>
      <c r="AT94" s="361"/>
      <c r="AU94" s="361"/>
      <c r="AV94" s="361"/>
      <c r="AW94" s="361"/>
      <c r="AX94" s="362"/>
      <c r="AY94" s="360"/>
      <c r="AZ94" s="361"/>
      <c r="BA94" s="361"/>
      <c r="BB94" s="362"/>
      <c r="BC94" s="351"/>
      <c r="BD94" s="352"/>
      <c r="BE94" s="352"/>
      <c r="BF94" s="353"/>
      <c r="BG94" s="369"/>
      <c r="BH94" s="370"/>
      <c r="BI94" s="370"/>
      <c r="BJ94" s="371"/>
      <c r="BK94" s="318"/>
      <c r="BL94" s="319"/>
      <c r="BM94" s="319"/>
      <c r="BN94" s="319"/>
      <c r="BO94" s="319"/>
      <c r="BP94" s="320"/>
      <c r="BQ94" s="318"/>
      <c r="BR94" s="319"/>
      <c r="BS94" s="319"/>
      <c r="BT94" s="319"/>
      <c r="BU94" s="319"/>
      <c r="BV94" s="319"/>
      <c r="BW94" s="320"/>
      <c r="BX94" s="318"/>
      <c r="BY94" s="319"/>
      <c r="BZ94" s="319"/>
      <c r="CA94" s="319"/>
      <c r="CB94" s="319"/>
      <c r="CC94" s="320"/>
      <c r="CD94" s="318"/>
      <c r="CE94" s="319"/>
      <c r="CF94" s="319"/>
      <c r="CG94" s="319"/>
      <c r="CH94" s="319"/>
      <c r="CI94" s="320"/>
    </row>
    <row r="95" spans="1:87" ht="18" customHeight="1" thickBot="1" x14ac:dyDescent="0.3">
      <c r="A95" s="75"/>
      <c r="B95" s="354"/>
      <c r="C95" s="355"/>
      <c r="D95" s="355"/>
      <c r="E95" s="355"/>
      <c r="F95" s="355"/>
      <c r="G95" s="355"/>
      <c r="H95" s="355"/>
      <c r="I95" s="355"/>
      <c r="J95" s="355"/>
      <c r="K95" s="355"/>
      <c r="L95" s="355"/>
      <c r="M95" s="355"/>
      <c r="N95" s="355"/>
      <c r="O95" s="355"/>
      <c r="P95" s="355"/>
      <c r="Q95" s="355"/>
      <c r="R95" s="355"/>
      <c r="S95" s="355"/>
      <c r="T95" s="355"/>
      <c r="U95" s="355"/>
      <c r="V95" s="355"/>
      <c r="W95" s="355"/>
      <c r="X95" s="355"/>
      <c r="Y95" s="356"/>
      <c r="Z95" s="354"/>
      <c r="AA95" s="355"/>
      <c r="AB95" s="355"/>
      <c r="AC95" s="355"/>
      <c r="AD95" s="356"/>
      <c r="AE95" s="363"/>
      <c r="AF95" s="364"/>
      <c r="AG95" s="364"/>
      <c r="AH95" s="364"/>
      <c r="AI95" s="364"/>
      <c r="AJ95" s="365"/>
      <c r="AK95" s="360"/>
      <c r="AL95" s="361"/>
      <c r="AM95" s="361"/>
      <c r="AN95" s="361"/>
      <c r="AO95" s="361"/>
      <c r="AP95" s="361"/>
      <c r="AQ95" s="361"/>
      <c r="AR95" s="361"/>
      <c r="AS95" s="361"/>
      <c r="AT95" s="361"/>
      <c r="AU95" s="361"/>
      <c r="AV95" s="361"/>
      <c r="AW95" s="361"/>
      <c r="AX95" s="362"/>
      <c r="AY95" s="360"/>
      <c r="AZ95" s="361"/>
      <c r="BA95" s="361"/>
      <c r="BB95" s="362"/>
      <c r="BC95" s="351"/>
      <c r="BD95" s="352"/>
      <c r="BE95" s="352"/>
      <c r="BF95" s="353"/>
      <c r="BG95" s="369"/>
      <c r="BH95" s="370"/>
      <c r="BI95" s="370"/>
      <c r="BJ95" s="371"/>
      <c r="BK95" s="318"/>
      <c r="BL95" s="319"/>
      <c r="BM95" s="319"/>
      <c r="BN95" s="319"/>
      <c r="BO95" s="319"/>
      <c r="BP95" s="320"/>
      <c r="BQ95" s="321"/>
      <c r="BR95" s="322"/>
      <c r="BS95" s="322"/>
      <c r="BT95" s="322"/>
      <c r="BU95" s="322"/>
      <c r="BV95" s="322"/>
      <c r="BW95" s="323"/>
      <c r="BX95" s="321"/>
      <c r="BY95" s="322"/>
      <c r="BZ95" s="322"/>
      <c r="CA95" s="322"/>
      <c r="CB95" s="322"/>
      <c r="CC95" s="323"/>
      <c r="CD95" s="321"/>
      <c r="CE95" s="322"/>
      <c r="CF95" s="322"/>
      <c r="CG95" s="322"/>
      <c r="CH95" s="322"/>
      <c r="CI95" s="323"/>
    </row>
    <row r="96" spans="1:87" ht="18" customHeight="1" x14ac:dyDescent="0.25">
      <c r="A96" s="75"/>
      <c r="B96" s="324" t="s">
        <v>115</v>
      </c>
      <c r="C96" s="325"/>
      <c r="D96" s="325"/>
      <c r="E96" s="325"/>
      <c r="F96" s="325"/>
      <c r="G96" s="325"/>
      <c r="H96" s="325"/>
      <c r="I96" s="325"/>
      <c r="J96" s="325"/>
      <c r="K96" s="325"/>
      <c r="L96" s="325"/>
      <c r="M96" s="325"/>
      <c r="N96" s="325"/>
      <c r="O96" s="325"/>
      <c r="P96" s="325"/>
      <c r="Q96" s="325"/>
      <c r="R96" s="325"/>
      <c r="S96" s="325"/>
      <c r="T96" s="325"/>
      <c r="U96" s="325"/>
      <c r="V96" s="325"/>
      <c r="W96" s="325"/>
      <c r="X96" s="325"/>
      <c r="Y96" s="326"/>
      <c r="Z96" s="333" t="s">
        <v>136</v>
      </c>
      <c r="AA96" s="334"/>
      <c r="AB96" s="334"/>
      <c r="AC96" s="334"/>
      <c r="AD96" s="335"/>
      <c r="AE96" s="333">
        <v>4</v>
      </c>
      <c r="AF96" s="334"/>
      <c r="AG96" s="334"/>
      <c r="AH96" s="334"/>
      <c r="AI96" s="334"/>
      <c r="AJ96" s="335"/>
      <c r="AK96" s="342" t="s">
        <v>41</v>
      </c>
      <c r="AL96" s="343"/>
      <c r="AM96" s="343"/>
      <c r="AN96" s="343"/>
      <c r="AO96" s="343"/>
      <c r="AP96" s="343"/>
      <c r="AQ96" s="343"/>
      <c r="AR96" s="343"/>
      <c r="AS96" s="343"/>
      <c r="AT96" s="343"/>
      <c r="AU96" s="343"/>
      <c r="AV96" s="343"/>
      <c r="AW96" s="343"/>
      <c r="AX96" s="605"/>
      <c r="AY96" s="345">
        <v>1</v>
      </c>
      <c r="AZ96" s="346"/>
      <c r="BA96" s="346"/>
      <c r="BB96" s="347"/>
      <c r="BC96" s="345">
        <f>+$AE$96*AY96</f>
        <v>4</v>
      </c>
      <c r="BD96" s="346"/>
      <c r="BE96" s="346"/>
      <c r="BF96" s="347"/>
      <c r="BG96" s="285">
        <v>22629</v>
      </c>
      <c r="BH96" s="286"/>
      <c r="BI96" s="286"/>
      <c r="BJ96" s="622"/>
      <c r="BK96" s="288">
        <f>+AY96*BG96</f>
        <v>22629</v>
      </c>
      <c r="BL96" s="289"/>
      <c r="BM96" s="289"/>
      <c r="BN96" s="289"/>
      <c r="BO96" s="289"/>
      <c r="BP96" s="290"/>
      <c r="BQ96" s="609">
        <v>10000</v>
      </c>
      <c r="BR96" s="610"/>
      <c r="BS96" s="610"/>
      <c r="BT96" s="610"/>
      <c r="BU96" s="610"/>
      <c r="BV96" s="610"/>
      <c r="BW96" s="611"/>
      <c r="BX96" s="609">
        <f>+(((BK107+BQ96)*15)/85)</f>
        <v>45703.411764705881</v>
      </c>
      <c r="BY96" s="610"/>
      <c r="BZ96" s="610"/>
      <c r="CA96" s="610"/>
      <c r="CB96" s="610"/>
      <c r="CC96" s="611"/>
      <c r="CD96" s="609">
        <f>+BK107+BQ96+BX96</f>
        <v>304689.4117647059</v>
      </c>
      <c r="CE96" s="610"/>
      <c r="CF96" s="610"/>
      <c r="CG96" s="610"/>
      <c r="CH96" s="610"/>
      <c r="CI96" s="611"/>
    </row>
    <row r="97" spans="1:87" ht="18" customHeight="1" x14ac:dyDescent="0.25">
      <c r="A97" s="75"/>
      <c r="B97" s="327"/>
      <c r="C97" s="328"/>
      <c r="D97" s="328"/>
      <c r="E97" s="328"/>
      <c r="F97" s="328"/>
      <c r="G97" s="328"/>
      <c r="H97" s="328"/>
      <c r="I97" s="328"/>
      <c r="J97" s="328"/>
      <c r="K97" s="328"/>
      <c r="L97" s="328"/>
      <c r="M97" s="328"/>
      <c r="N97" s="328"/>
      <c r="O97" s="328"/>
      <c r="P97" s="328"/>
      <c r="Q97" s="328"/>
      <c r="R97" s="328"/>
      <c r="S97" s="328"/>
      <c r="T97" s="328"/>
      <c r="U97" s="328"/>
      <c r="V97" s="328"/>
      <c r="W97" s="328"/>
      <c r="X97" s="328"/>
      <c r="Y97" s="329"/>
      <c r="Z97" s="336"/>
      <c r="AA97" s="337"/>
      <c r="AB97" s="337"/>
      <c r="AC97" s="337"/>
      <c r="AD97" s="338"/>
      <c r="AE97" s="336"/>
      <c r="AF97" s="337"/>
      <c r="AG97" s="337"/>
      <c r="AH97" s="337"/>
      <c r="AI97" s="337"/>
      <c r="AJ97" s="338"/>
      <c r="AK97" s="300" t="s">
        <v>23</v>
      </c>
      <c r="AL97" s="301"/>
      <c r="AM97" s="301"/>
      <c r="AN97" s="301"/>
      <c r="AO97" s="301"/>
      <c r="AP97" s="301"/>
      <c r="AQ97" s="301"/>
      <c r="AR97" s="301"/>
      <c r="AS97" s="301"/>
      <c r="AT97" s="301"/>
      <c r="AU97" s="301"/>
      <c r="AV97" s="301"/>
      <c r="AW97" s="301"/>
      <c r="AX97" s="603"/>
      <c r="AY97" s="303">
        <v>1</v>
      </c>
      <c r="AZ97" s="304"/>
      <c r="BA97" s="304"/>
      <c r="BB97" s="305"/>
      <c r="BC97" s="303">
        <f t="shared" ref="BC97:BC106" si="8">+$AE$96*AY97</f>
        <v>4</v>
      </c>
      <c r="BD97" s="304"/>
      <c r="BE97" s="304"/>
      <c r="BF97" s="305"/>
      <c r="BG97" s="309">
        <v>7925</v>
      </c>
      <c r="BH97" s="310"/>
      <c r="BI97" s="310"/>
      <c r="BJ97" s="623"/>
      <c r="BK97" s="624">
        <f t="shared" ref="BK97:BK106" si="9">+AY97*BG97</f>
        <v>7925</v>
      </c>
      <c r="BL97" s="625"/>
      <c r="BM97" s="625"/>
      <c r="BN97" s="625"/>
      <c r="BO97" s="625"/>
      <c r="BP97" s="626"/>
      <c r="BQ97" s="612"/>
      <c r="BR97" s="613"/>
      <c r="BS97" s="613"/>
      <c r="BT97" s="613"/>
      <c r="BU97" s="613"/>
      <c r="BV97" s="613"/>
      <c r="BW97" s="614"/>
      <c r="BX97" s="612"/>
      <c r="BY97" s="613"/>
      <c r="BZ97" s="613"/>
      <c r="CA97" s="613"/>
      <c r="CB97" s="613"/>
      <c r="CC97" s="614"/>
      <c r="CD97" s="612"/>
      <c r="CE97" s="613"/>
      <c r="CF97" s="613"/>
      <c r="CG97" s="613"/>
      <c r="CH97" s="613"/>
      <c r="CI97" s="614"/>
    </row>
    <row r="98" spans="1:87" ht="18" customHeight="1" x14ac:dyDescent="0.25">
      <c r="A98" s="75"/>
      <c r="B98" s="327"/>
      <c r="C98" s="328"/>
      <c r="D98" s="328"/>
      <c r="E98" s="328"/>
      <c r="F98" s="328"/>
      <c r="G98" s="328"/>
      <c r="H98" s="328"/>
      <c r="I98" s="328"/>
      <c r="J98" s="328"/>
      <c r="K98" s="328"/>
      <c r="L98" s="328"/>
      <c r="M98" s="328"/>
      <c r="N98" s="328"/>
      <c r="O98" s="328"/>
      <c r="P98" s="328"/>
      <c r="Q98" s="328"/>
      <c r="R98" s="328"/>
      <c r="S98" s="328"/>
      <c r="T98" s="328"/>
      <c r="U98" s="328"/>
      <c r="V98" s="328"/>
      <c r="W98" s="328"/>
      <c r="X98" s="328"/>
      <c r="Y98" s="329"/>
      <c r="Z98" s="336"/>
      <c r="AA98" s="337"/>
      <c r="AB98" s="337"/>
      <c r="AC98" s="337"/>
      <c r="AD98" s="338"/>
      <c r="AE98" s="336"/>
      <c r="AF98" s="337"/>
      <c r="AG98" s="337"/>
      <c r="AH98" s="337"/>
      <c r="AI98" s="337"/>
      <c r="AJ98" s="338"/>
      <c r="AK98" s="300" t="s">
        <v>527</v>
      </c>
      <c r="AL98" s="301"/>
      <c r="AM98" s="301"/>
      <c r="AN98" s="301"/>
      <c r="AO98" s="301"/>
      <c r="AP98" s="301"/>
      <c r="AQ98" s="301"/>
      <c r="AR98" s="301"/>
      <c r="AS98" s="301"/>
      <c r="AT98" s="301"/>
      <c r="AU98" s="301"/>
      <c r="AV98" s="301"/>
      <c r="AW98" s="301"/>
      <c r="AX98" s="603"/>
      <c r="AY98" s="303">
        <v>2</v>
      </c>
      <c r="AZ98" s="304"/>
      <c r="BA98" s="304"/>
      <c r="BB98" s="305"/>
      <c r="BC98" s="303">
        <f t="shared" si="8"/>
        <v>8</v>
      </c>
      <c r="BD98" s="304"/>
      <c r="BE98" s="304"/>
      <c r="BF98" s="305"/>
      <c r="BG98" s="309">
        <v>18911</v>
      </c>
      <c r="BH98" s="310"/>
      <c r="BI98" s="310"/>
      <c r="BJ98" s="623"/>
      <c r="BK98" s="624">
        <f t="shared" si="9"/>
        <v>37822</v>
      </c>
      <c r="BL98" s="625"/>
      <c r="BM98" s="625"/>
      <c r="BN98" s="625"/>
      <c r="BO98" s="625"/>
      <c r="BP98" s="626"/>
      <c r="BQ98" s="612"/>
      <c r="BR98" s="613"/>
      <c r="BS98" s="613"/>
      <c r="BT98" s="613"/>
      <c r="BU98" s="613"/>
      <c r="BV98" s="613"/>
      <c r="BW98" s="614"/>
      <c r="BX98" s="612"/>
      <c r="BY98" s="613"/>
      <c r="BZ98" s="613"/>
      <c r="CA98" s="613"/>
      <c r="CB98" s="613"/>
      <c r="CC98" s="614"/>
      <c r="CD98" s="612"/>
      <c r="CE98" s="613"/>
      <c r="CF98" s="613"/>
      <c r="CG98" s="613"/>
      <c r="CH98" s="613"/>
      <c r="CI98" s="614"/>
    </row>
    <row r="99" spans="1:87" ht="18" customHeight="1" x14ac:dyDescent="0.25">
      <c r="A99" s="75"/>
      <c r="B99" s="327"/>
      <c r="C99" s="328"/>
      <c r="D99" s="328"/>
      <c r="E99" s="328"/>
      <c r="F99" s="328"/>
      <c r="G99" s="328"/>
      <c r="H99" s="328"/>
      <c r="I99" s="328"/>
      <c r="J99" s="328"/>
      <c r="K99" s="328"/>
      <c r="L99" s="328"/>
      <c r="M99" s="328"/>
      <c r="N99" s="328"/>
      <c r="O99" s="328"/>
      <c r="P99" s="328"/>
      <c r="Q99" s="328"/>
      <c r="R99" s="328"/>
      <c r="S99" s="328"/>
      <c r="T99" s="328"/>
      <c r="U99" s="328"/>
      <c r="V99" s="328"/>
      <c r="W99" s="328"/>
      <c r="X99" s="328"/>
      <c r="Y99" s="329"/>
      <c r="Z99" s="336"/>
      <c r="AA99" s="337"/>
      <c r="AB99" s="337"/>
      <c r="AC99" s="337"/>
      <c r="AD99" s="338"/>
      <c r="AE99" s="336"/>
      <c r="AF99" s="337"/>
      <c r="AG99" s="337"/>
      <c r="AH99" s="337"/>
      <c r="AI99" s="337"/>
      <c r="AJ99" s="338"/>
      <c r="AK99" s="300" t="s">
        <v>13</v>
      </c>
      <c r="AL99" s="301"/>
      <c r="AM99" s="301"/>
      <c r="AN99" s="301"/>
      <c r="AO99" s="301"/>
      <c r="AP99" s="301"/>
      <c r="AQ99" s="301"/>
      <c r="AR99" s="301"/>
      <c r="AS99" s="301"/>
      <c r="AT99" s="301"/>
      <c r="AU99" s="301"/>
      <c r="AV99" s="301"/>
      <c r="AW99" s="301"/>
      <c r="AX99" s="603"/>
      <c r="AY99" s="303">
        <v>1</v>
      </c>
      <c r="AZ99" s="304"/>
      <c r="BA99" s="304"/>
      <c r="BB99" s="305"/>
      <c r="BC99" s="303">
        <f t="shared" si="8"/>
        <v>4</v>
      </c>
      <c r="BD99" s="304"/>
      <c r="BE99" s="304"/>
      <c r="BF99" s="305"/>
      <c r="BG99" s="309">
        <v>40826</v>
      </c>
      <c r="BH99" s="310"/>
      <c r="BI99" s="310"/>
      <c r="BJ99" s="623"/>
      <c r="BK99" s="624">
        <f t="shared" si="9"/>
        <v>40826</v>
      </c>
      <c r="BL99" s="625"/>
      <c r="BM99" s="625"/>
      <c r="BN99" s="625"/>
      <c r="BO99" s="625"/>
      <c r="BP99" s="626"/>
      <c r="BQ99" s="612"/>
      <c r="BR99" s="613"/>
      <c r="BS99" s="613"/>
      <c r="BT99" s="613"/>
      <c r="BU99" s="613"/>
      <c r="BV99" s="613"/>
      <c r="BW99" s="614"/>
      <c r="BX99" s="612"/>
      <c r="BY99" s="613"/>
      <c r="BZ99" s="613"/>
      <c r="CA99" s="613"/>
      <c r="CB99" s="613"/>
      <c r="CC99" s="614"/>
      <c r="CD99" s="612"/>
      <c r="CE99" s="613"/>
      <c r="CF99" s="613"/>
      <c r="CG99" s="613"/>
      <c r="CH99" s="613"/>
      <c r="CI99" s="614"/>
    </row>
    <row r="100" spans="1:87" ht="18" customHeight="1" x14ac:dyDescent="0.25">
      <c r="A100" s="75"/>
      <c r="B100" s="327"/>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9"/>
      <c r="Z100" s="336"/>
      <c r="AA100" s="337"/>
      <c r="AB100" s="337"/>
      <c r="AC100" s="337"/>
      <c r="AD100" s="338"/>
      <c r="AE100" s="336"/>
      <c r="AF100" s="337"/>
      <c r="AG100" s="337"/>
      <c r="AH100" s="337"/>
      <c r="AI100" s="337"/>
      <c r="AJ100" s="338"/>
      <c r="AK100" s="300" t="s">
        <v>40</v>
      </c>
      <c r="AL100" s="301"/>
      <c r="AM100" s="301"/>
      <c r="AN100" s="301"/>
      <c r="AO100" s="301"/>
      <c r="AP100" s="301"/>
      <c r="AQ100" s="301"/>
      <c r="AR100" s="301"/>
      <c r="AS100" s="301"/>
      <c r="AT100" s="301"/>
      <c r="AU100" s="301"/>
      <c r="AV100" s="301"/>
      <c r="AW100" s="301"/>
      <c r="AX100" s="603"/>
      <c r="AY100" s="303">
        <v>1</v>
      </c>
      <c r="AZ100" s="304"/>
      <c r="BA100" s="304"/>
      <c r="BB100" s="305"/>
      <c r="BC100" s="303">
        <f t="shared" si="8"/>
        <v>4</v>
      </c>
      <c r="BD100" s="304"/>
      <c r="BE100" s="304"/>
      <c r="BF100" s="305"/>
      <c r="BG100" s="309">
        <v>26988</v>
      </c>
      <c r="BH100" s="310"/>
      <c r="BI100" s="310"/>
      <c r="BJ100" s="623"/>
      <c r="BK100" s="624">
        <f t="shared" si="9"/>
        <v>26988</v>
      </c>
      <c r="BL100" s="625"/>
      <c r="BM100" s="625"/>
      <c r="BN100" s="625"/>
      <c r="BO100" s="625"/>
      <c r="BP100" s="626"/>
      <c r="BQ100" s="612"/>
      <c r="BR100" s="613"/>
      <c r="BS100" s="613"/>
      <c r="BT100" s="613"/>
      <c r="BU100" s="613"/>
      <c r="BV100" s="613"/>
      <c r="BW100" s="614"/>
      <c r="BX100" s="612"/>
      <c r="BY100" s="613"/>
      <c r="BZ100" s="613"/>
      <c r="CA100" s="613"/>
      <c r="CB100" s="613"/>
      <c r="CC100" s="614"/>
      <c r="CD100" s="612"/>
      <c r="CE100" s="613"/>
      <c r="CF100" s="613"/>
      <c r="CG100" s="613"/>
      <c r="CH100" s="613"/>
      <c r="CI100" s="614"/>
    </row>
    <row r="101" spans="1:87" ht="18" customHeight="1" x14ac:dyDescent="0.25">
      <c r="A101" s="75"/>
      <c r="B101" s="327"/>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9"/>
      <c r="Z101" s="336"/>
      <c r="AA101" s="337"/>
      <c r="AB101" s="337"/>
      <c r="AC101" s="337"/>
      <c r="AD101" s="338"/>
      <c r="AE101" s="336"/>
      <c r="AF101" s="337"/>
      <c r="AG101" s="337"/>
      <c r="AH101" s="337"/>
      <c r="AI101" s="337"/>
      <c r="AJ101" s="338"/>
      <c r="AK101" s="300" t="s">
        <v>528</v>
      </c>
      <c r="AL101" s="301"/>
      <c r="AM101" s="301"/>
      <c r="AN101" s="301"/>
      <c r="AO101" s="301"/>
      <c r="AP101" s="301"/>
      <c r="AQ101" s="301"/>
      <c r="AR101" s="301"/>
      <c r="AS101" s="301"/>
      <c r="AT101" s="301"/>
      <c r="AU101" s="301"/>
      <c r="AV101" s="301"/>
      <c r="AW101" s="301"/>
      <c r="AX101" s="603"/>
      <c r="AY101" s="303">
        <v>1</v>
      </c>
      <c r="AZ101" s="304"/>
      <c r="BA101" s="304"/>
      <c r="BB101" s="305"/>
      <c r="BC101" s="303">
        <f t="shared" si="8"/>
        <v>4</v>
      </c>
      <c r="BD101" s="304"/>
      <c r="BE101" s="304"/>
      <c r="BF101" s="305"/>
      <c r="BG101" s="309">
        <v>22530</v>
      </c>
      <c r="BH101" s="310"/>
      <c r="BI101" s="310"/>
      <c r="BJ101" s="623"/>
      <c r="BK101" s="624">
        <f t="shared" si="9"/>
        <v>22530</v>
      </c>
      <c r="BL101" s="625"/>
      <c r="BM101" s="625"/>
      <c r="BN101" s="625"/>
      <c r="BO101" s="625"/>
      <c r="BP101" s="626"/>
      <c r="BQ101" s="612"/>
      <c r="BR101" s="613"/>
      <c r="BS101" s="613"/>
      <c r="BT101" s="613"/>
      <c r="BU101" s="613"/>
      <c r="BV101" s="613"/>
      <c r="BW101" s="614"/>
      <c r="BX101" s="612"/>
      <c r="BY101" s="613"/>
      <c r="BZ101" s="613"/>
      <c r="CA101" s="613"/>
      <c r="CB101" s="613"/>
      <c r="CC101" s="614"/>
      <c r="CD101" s="612"/>
      <c r="CE101" s="613"/>
      <c r="CF101" s="613"/>
      <c r="CG101" s="613"/>
      <c r="CH101" s="613"/>
      <c r="CI101" s="614"/>
    </row>
    <row r="102" spans="1:87" ht="18" customHeight="1" x14ac:dyDescent="0.25">
      <c r="A102" s="75"/>
      <c r="B102" s="327"/>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9"/>
      <c r="Z102" s="336"/>
      <c r="AA102" s="337"/>
      <c r="AB102" s="337"/>
      <c r="AC102" s="337"/>
      <c r="AD102" s="338"/>
      <c r="AE102" s="336"/>
      <c r="AF102" s="337"/>
      <c r="AG102" s="337"/>
      <c r="AH102" s="337"/>
      <c r="AI102" s="337"/>
      <c r="AJ102" s="338"/>
      <c r="AK102" s="300" t="s">
        <v>529</v>
      </c>
      <c r="AL102" s="301"/>
      <c r="AM102" s="301"/>
      <c r="AN102" s="301"/>
      <c r="AO102" s="301"/>
      <c r="AP102" s="301"/>
      <c r="AQ102" s="301"/>
      <c r="AR102" s="301"/>
      <c r="AS102" s="301"/>
      <c r="AT102" s="301"/>
      <c r="AU102" s="301"/>
      <c r="AV102" s="301"/>
      <c r="AW102" s="301"/>
      <c r="AX102" s="603"/>
      <c r="AY102" s="303">
        <v>1</v>
      </c>
      <c r="AZ102" s="304"/>
      <c r="BA102" s="304"/>
      <c r="BB102" s="305"/>
      <c r="BC102" s="303">
        <f t="shared" si="8"/>
        <v>4</v>
      </c>
      <c r="BD102" s="304"/>
      <c r="BE102" s="304"/>
      <c r="BF102" s="305"/>
      <c r="BG102" s="309">
        <v>18911</v>
      </c>
      <c r="BH102" s="310"/>
      <c r="BI102" s="310"/>
      <c r="BJ102" s="623"/>
      <c r="BK102" s="624">
        <f t="shared" si="9"/>
        <v>18911</v>
      </c>
      <c r="BL102" s="625"/>
      <c r="BM102" s="625"/>
      <c r="BN102" s="625"/>
      <c r="BO102" s="625"/>
      <c r="BP102" s="626"/>
      <c r="BQ102" s="612"/>
      <c r="BR102" s="613"/>
      <c r="BS102" s="613"/>
      <c r="BT102" s="613"/>
      <c r="BU102" s="613"/>
      <c r="BV102" s="613"/>
      <c r="BW102" s="614"/>
      <c r="BX102" s="612"/>
      <c r="BY102" s="613"/>
      <c r="BZ102" s="613"/>
      <c r="CA102" s="613"/>
      <c r="CB102" s="613"/>
      <c r="CC102" s="614"/>
      <c r="CD102" s="612"/>
      <c r="CE102" s="613"/>
      <c r="CF102" s="613"/>
      <c r="CG102" s="613"/>
      <c r="CH102" s="613"/>
      <c r="CI102" s="614"/>
    </row>
    <row r="103" spans="1:87" ht="18" customHeight="1" x14ac:dyDescent="0.25">
      <c r="A103" s="75"/>
      <c r="B103" s="327"/>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9"/>
      <c r="Z103" s="336"/>
      <c r="AA103" s="337"/>
      <c r="AB103" s="337"/>
      <c r="AC103" s="337"/>
      <c r="AD103" s="338"/>
      <c r="AE103" s="336"/>
      <c r="AF103" s="337"/>
      <c r="AG103" s="337"/>
      <c r="AH103" s="337"/>
      <c r="AI103" s="337"/>
      <c r="AJ103" s="338"/>
      <c r="AK103" s="300" t="s">
        <v>526</v>
      </c>
      <c r="AL103" s="301"/>
      <c r="AM103" s="301"/>
      <c r="AN103" s="301"/>
      <c r="AO103" s="301"/>
      <c r="AP103" s="301"/>
      <c r="AQ103" s="301"/>
      <c r="AR103" s="301"/>
      <c r="AS103" s="301"/>
      <c r="AT103" s="301"/>
      <c r="AU103" s="301"/>
      <c r="AV103" s="301"/>
      <c r="AW103" s="301"/>
      <c r="AX103" s="603"/>
      <c r="AY103" s="303">
        <v>1</v>
      </c>
      <c r="AZ103" s="304"/>
      <c r="BA103" s="304"/>
      <c r="BB103" s="305"/>
      <c r="BC103" s="303">
        <f t="shared" si="8"/>
        <v>4</v>
      </c>
      <c r="BD103" s="304"/>
      <c r="BE103" s="304"/>
      <c r="BF103" s="305"/>
      <c r="BG103" s="634">
        <v>7925</v>
      </c>
      <c r="BH103" s="635"/>
      <c r="BI103" s="635"/>
      <c r="BJ103" s="636"/>
      <c r="BK103" s="624">
        <f t="shared" si="9"/>
        <v>7925</v>
      </c>
      <c r="BL103" s="625"/>
      <c r="BM103" s="625"/>
      <c r="BN103" s="625"/>
      <c r="BO103" s="625"/>
      <c r="BP103" s="626"/>
      <c r="BQ103" s="612"/>
      <c r="BR103" s="613"/>
      <c r="BS103" s="613"/>
      <c r="BT103" s="613"/>
      <c r="BU103" s="613"/>
      <c r="BV103" s="613"/>
      <c r="BW103" s="614"/>
      <c r="BX103" s="612"/>
      <c r="BY103" s="613"/>
      <c r="BZ103" s="613"/>
      <c r="CA103" s="613"/>
      <c r="CB103" s="613"/>
      <c r="CC103" s="614"/>
      <c r="CD103" s="612"/>
      <c r="CE103" s="613"/>
      <c r="CF103" s="613"/>
      <c r="CG103" s="613"/>
      <c r="CH103" s="613"/>
      <c r="CI103" s="614"/>
    </row>
    <row r="104" spans="1:87" ht="18" customHeight="1" x14ac:dyDescent="0.25">
      <c r="A104" s="75"/>
      <c r="B104" s="327"/>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8"/>
      <c r="Y104" s="329"/>
      <c r="Z104" s="336"/>
      <c r="AA104" s="337"/>
      <c r="AB104" s="337"/>
      <c r="AC104" s="337"/>
      <c r="AD104" s="338"/>
      <c r="AE104" s="336"/>
      <c r="AF104" s="337"/>
      <c r="AG104" s="337"/>
      <c r="AH104" s="337"/>
      <c r="AI104" s="337"/>
      <c r="AJ104" s="338"/>
      <c r="AK104" s="300" t="s">
        <v>530</v>
      </c>
      <c r="AL104" s="301"/>
      <c r="AM104" s="301"/>
      <c r="AN104" s="301"/>
      <c r="AO104" s="301"/>
      <c r="AP104" s="301"/>
      <c r="AQ104" s="301"/>
      <c r="AR104" s="301"/>
      <c r="AS104" s="301"/>
      <c r="AT104" s="301"/>
      <c r="AU104" s="301"/>
      <c r="AV104" s="301"/>
      <c r="AW104" s="301"/>
      <c r="AX104" s="603"/>
      <c r="AY104" s="303">
        <v>1</v>
      </c>
      <c r="AZ104" s="304"/>
      <c r="BA104" s="304"/>
      <c r="BB104" s="305"/>
      <c r="BC104" s="303">
        <f t="shared" si="8"/>
        <v>4</v>
      </c>
      <c r="BD104" s="304"/>
      <c r="BE104" s="304"/>
      <c r="BF104" s="305"/>
      <c r="BG104" s="309">
        <v>22629</v>
      </c>
      <c r="BH104" s="310"/>
      <c r="BI104" s="310"/>
      <c r="BJ104" s="623"/>
      <c r="BK104" s="624">
        <f t="shared" si="9"/>
        <v>22629</v>
      </c>
      <c r="BL104" s="625"/>
      <c r="BM104" s="625"/>
      <c r="BN104" s="625"/>
      <c r="BO104" s="625"/>
      <c r="BP104" s="626"/>
      <c r="BQ104" s="612"/>
      <c r="BR104" s="613"/>
      <c r="BS104" s="613"/>
      <c r="BT104" s="613"/>
      <c r="BU104" s="613"/>
      <c r="BV104" s="613"/>
      <c r="BW104" s="614"/>
      <c r="BX104" s="612"/>
      <c r="BY104" s="613"/>
      <c r="BZ104" s="613"/>
      <c r="CA104" s="613"/>
      <c r="CB104" s="613"/>
      <c r="CC104" s="614"/>
      <c r="CD104" s="612"/>
      <c r="CE104" s="613"/>
      <c r="CF104" s="613"/>
      <c r="CG104" s="613"/>
      <c r="CH104" s="613"/>
      <c r="CI104" s="614"/>
    </row>
    <row r="105" spans="1:87" ht="18" customHeight="1" x14ac:dyDescent="0.25">
      <c r="A105" s="75"/>
      <c r="B105" s="327"/>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9"/>
      <c r="Z105" s="336"/>
      <c r="AA105" s="337"/>
      <c r="AB105" s="337"/>
      <c r="AC105" s="337"/>
      <c r="AD105" s="338"/>
      <c r="AE105" s="336"/>
      <c r="AF105" s="337"/>
      <c r="AG105" s="337"/>
      <c r="AH105" s="337"/>
      <c r="AI105" s="337"/>
      <c r="AJ105" s="338"/>
      <c r="AK105" s="300" t="s">
        <v>18</v>
      </c>
      <c r="AL105" s="301"/>
      <c r="AM105" s="301"/>
      <c r="AN105" s="301"/>
      <c r="AO105" s="301"/>
      <c r="AP105" s="301"/>
      <c r="AQ105" s="301"/>
      <c r="AR105" s="301"/>
      <c r="AS105" s="301"/>
      <c r="AT105" s="301"/>
      <c r="AU105" s="301"/>
      <c r="AV105" s="301"/>
      <c r="AW105" s="301"/>
      <c r="AX105" s="603"/>
      <c r="AY105" s="303">
        <v>1</v>
      </c>
      <c r="AZ105" s="304"/>
      <c r="BA105" s="304"/>
      <c r="BB105" s="305"/>
      <c r="BC105" s="303">
        <f t="shared" si="8"/>
        <v>4</v>
      </c>
      <c r="BD105" s="304"/>
      <c r="BE105" s="304"/>
      <c r="BF105" s="305"/>
      <c r="BG105" s="309">
        <v>28961</v>
      </c>
      <c r="BH105" s="310"/>
      <c r="BI105" s="310"/>
      <c r="BJ105" s="623"/>
      <c r="BK105" s="624">
        <f t="shared" si="9"/>
        <v>28961</v>
      </c>
      <c r="BL105" s="625"/>
      <c r="BM105" s="625"/>
      <c r="BN105" s="625"/>
      <c r="BO105" s="625"/>
      <c r="BP105" s="626"/>
      <c r="BQ105" s="612"/>
      <c r="BR105" s="613"/>
      <c r="BS105" s="613"/>
      <c r="BT105" s="613"/>
      <c r="BU105" s="613"/>
      <c r="BV105" s="613"/>
      <c r="BW105" s="614"/>
      <c r="BX105" s="612"/>
      <c r="BY105" s="613"/>
      <c r="BZ105" s="613"/>
      <c r="CA105" s="613"/>
      <c r="CB105" s="613"/>
      <c r="CC105" s="614"/>
      <c r="CD105" s="612"/>
      <c r="CE105" s="613"/>
      <c r="CF105" s="613"/>
      <c r="CG105" s="613"/>
      <c r="CH105" s="613"/>
      <c r="CI105" s="614"/>
    </row>
    <row r="106" spans="1:87" ht="18" customHeight="1" thickBot="1" x14ac:dyDescent="0.3">
      <c r="A106" s="75"/>
      <c r="B106" s="330"/>
      <c r="C106" s="331"/>
      <c r="D106" s="331"/>
      <c r="E106" s="331"/>
      <c r="F106" s="331"/>
      <c r="G106" s="331"/>
      <c r="H106" s="331"/>
      <c r="I106" s="331"/>
      <c r="J106" s="331"/>
      <c r="K106" s="331"/>
      <c r="L106" s="331"/>
      <c r="M106" s="331"/>
      <c r="N106" s="331"/>
      <c r="O106" s="331"/>
      <c r="P106" s="331"/>
      <c r="Q106" s="331"/>
      <c r="R106" s="331"/>
      <c r="S106" s="331"/>
      <c r="T106" s="331"/>
      <c r="U106" s="331"/>
      <c r="V106" s="331"/>
      <c r="W106" s="331"/>
      <c r="X106" s="331"/>
      <c r="Y106" s="332"/>
      <c r="Z106" s="339"/>
      <c r="AA106" s="340"/>
      <c r="AB106" s="340"/>
      <c r="AC106" s="340"/>
      <c r="AD106" s="341"/>
      <c r="AE106" s="339"/>
      <c r="AF106" s="340"/>
      <c r="AG106" s="340"/>
      <c r="AH106" s="340"/>
      <c r="AI106" s="340"/>
      <c r="AJ106" s="341"/>
      <c r="AK106" s="392" t="s">
        <v>37</v>
      </c>
      <c r="AL106" s="393"/>
      <c r="AM106" s="393"/>
      <c r="AN106" s="393"/>
      <c r="AO106" s="393"/>
      <c r="AP106" s="393"/>
      <c r="AQ106" s="393"/>
      <c r="AR106" s="393"/>
      <c r="AS106" s="393"/>
      <c r="AT106" s="393"/>
      <c r="AU106" s="393"/>
      <c r="AV106" s="393"/>
      <c r="AW106" s="393"/>
      <c r="AX106" s="604"/>
      <c r="AY106" s="395">
        <v>1</v>
      </c>
      <c r="AZ106" s="396"/>
      <c r="BA106" s="396"/>
      <c r="BB106" s="397"/>
      <c r="BC106" s="395">
        <f t="shared" si="8"/>
        <v>4</v>
      </c>
      <c r="BD106" s="396"/>
      <c r="BE106" s="396"/>
      <c r="BF106" s="397"/>
      <c r="BG106" s="401">
        <v>11840</v>
      </c>
      <c r="BH106" s="402"/>
      <c r="BI106" s="402"/>
      <c r="BJ106" s="618"/>
      <c r="BK106" s="619">
        <f t="shared" si="9"/>
        <v>11840</v>
      </c>
      <c r="BL106" s="620"/>
      <c r="BM106" s="620"/>
      <c r="BN106" s="620"/>
      <c r="BO106" s="620"/>
      <c r="BP106" s="621"/>
      <c r="BQ106" s="615"/>
      <c r="BR106" s="616"/>
      <c r="BS106" s="616"/>
      <c r="BT106" s="616"/>
      <c r="BU106" s="616"/>
      <c r="BV106" s="616"/>
      <c r="BW106" s="617"/>
      <c r="BX106" s="615"/>
      <c r="BY106" s="616"/>
      <c r="BZ106" s="616"/>
      <c r="CA106" s="616"/>
      <c r="CB106" s="616"/>
      <c r="CC106" s="617"/>
      <c r="CD106" s="615"/>
      <c r="CE106" s="616"/>
      <c r="CF106" s="616"/>
      <c r="CG106" s="616"/>
      <c r="CH106" s="616"/>
      <c r="CI106" s="617"/>
    </row>
    <row r="107" spans="1:87" ht="18" customHeight="1" thickBot="1" x14ac:dyDescent="0.3">
      <c r="A107" s="75"/>
      <c r="B107" s="377"/>
      <c r="C107" s="378"/>
      <c r="D107" s="378"/>
      <c r="E107" s="378"/>
      <c r="F107" s="378"/>
      <c r="G107" s="378"/>
      <c r="H107" s="378"/>
      <c r="I107" s="378"/>
      <c r="J107" s="378"/>
      <c r="K107" s="378"/>
      <c r="L107" s="378"/>
      <c r="M107" s="378"/>
      <c r="N107" s="378"/>
      <c r="O107" s="378"/>
      <c r="P107" s="378"/>
      <c r="Q107" s="378"/>
      <c r="R107" s="378"/>
      <c r="S107" s="378"/>
      <c r="T107" s="378"/>
      <c r="U107" s="378"/>
      <c r="V107" s="378"/>
      <c r="W107" s="378"/>
      <c r="X107" s="378"/>
      <c r="Y107" s="378"/>
      <c r="Z107" s="378"/>
      <c r="AA107" s="378"/>
      <c r="AB107" s="378"/>
      <c r="AC107" s="378"/>
      <c r="AD107" s="378"/>
      <c r="AE107" s="378"/>
      <c r="AF107" s="378"/>
      <c r="AG107" s="378"/>
      <c r="AH107" s="378"/>
      <c r="AI107" s="378"/>
      <c r="AJ107" s="379"/>
      <c r="AK107" s="380" t="s">
        <v>3</v>
      </c>
      <c r="AL107" s="381"/>
      <c r="AM107" s="381"/>
      <c r="AN107" s="381"/>
      <c r="AO107" s="381"/>
      <c r="AP107" s="381"/>
      <c r="AQ107" s="381"/>
      <c r="AR107" s="381"/>
      <c r="AS107" s="381"/>
      <c r="AT107" s="381"/>
      <c r="AU107" s="381"/>
      <c r="AV107" s="381"/>
      <c r="AW107" s="381"/>
      <c r="AX107" s="381"/>
      <c r="AY107" s="381"/>
      <c r="AZ107" s="381"/>
      <c r="BA107" s="381"/>
      <c r="BB107" s="381"/>
      <c r="BC107" s="381"/>
      <c r="BD107" s="381"/>
      <c r="BE107" s="381"/>
      <c r="BF107" s="381"/>
      <c r="BG107" s="381"/>
      <c r="BH107" s="381"/>
      <c r="BI107" s="381"/>
      <c r="BJ107" s="630"/>
      <c r="BK107" s="627">
        <f>SUM(BK96:BP106)</f>
        <v>248986</v>
      </c>
      <c r="BL107" s="628"/>
      <c r="BM107" s="628"/>
      <c r="BN107" s="628"/>
      <c r="BO107" s="628"/>
      <c r="BP107" s="629"/>
      <c r="BQ107" s="387" t="s">
        <v>100</v>
      </c>
      <c r="BR107" s="388"/>
      <c r="BS107" s="388"/>
      <c r="BT107" s="388"/>
      <c r="BU107" s="388"/>
      <c r="BV107" s="388"/>
      <c r="BW107" s="388"/>
      <c r="BX107" s="388"/>
      <c r="BY107" s="388"/>
      <c r="BZ107" s="388"/>
      <c r="CA107" s="388"/>
      <c r="CB107" s="388"/>
      <c r="CC107" s="389"/>
      <c r="CD107" s="390">
        <f>+CD96*AE96</f>
        <v>1218757.6470588236</v>
      </c>
      <c r="CE107" s="390"/>
      <c r="CF107" s="390"/>
      <c r="CG107" s="390"/>
      <c r="CH107" s="390"/>
      <c r="CI107" s="391"/>
    </row>
    <row r="108" spans="1:87" ht="18" customHeight="1" thickBot="1" x14ac:dyDescent="0.3">
      <c r="A108" s="75"/>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BG108" s="78"/>
      <c r="BH108" s="78"/>
      <c r="BI108" s="78"/>
      <c r="BJ108" s="78"/>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row>
    <row r="109" spans="1:87" ht="18" customHeight="1" x14ac:dyDescent="0.25">
      <c r="A109" s="75"/>
      <c r="B109" s="348" t="s">
        <v>0</v>
      </c>
      <c r="C109" s="349"/>
      <c r="D109" s="349"/>
      <c r="E109" s="349"/>
      <c r="F109" s="349"/>
      <c r="G109" s="349"/>
      <c r="H109" s="349"/>
      <c r="I109" s="349"/>
      <c r="J109" s="349"/>
      <c r="K109" s="349"/>
      <c r="L109" s="349"/>
      <c r="M109" s="349"/>
      <c r="N109" s="349"/>
      <c r="O109" s="349"/>
      <c r="P109" s="349"/>
      <c r="Q109" s="349"/>
      <c r="R109" s="349"/>
      <c r="S109" s="349"/>
      <c r="T109" s="349"/>
      <c r="U109" s="349"/>
      <c r="V109" s="349"/>
      <c r="W109" s="349"/>
      <c r="X109" s="349"/>
      <c r="Y109" s="350"/>
      <c r="Z109" s="348" t="s">
        <v>80</v>
      </c>
      <c r="AA109" s="349"/>
      <c r="AB109" s="349"/>
      <c r="AC109" s="349"/>
      <c r="AD109" s="350"/>
      <c r="AE109" s="357" t="s">
        <v>79</v>
      </c>
      <c r="AF109" s="358"/>
      <c r="AG109" s="358"/>
      <c r="AH109" s="358"/>
      <c r="AI109" s="358"/>
      <c r="AJ109" s="359"/>
      <c r="AK109" s="357" t="s">
        <v>81</v>
      </c>
      <c r="AL109" s="358"/>
      <c r="AM109" s="358"/>
      <c r="AN109" s="358"/>
      <c r="AO109" s="358"/>
      <c r="AP109" s="358"/>
      <c r="AQ109" s="358"/>
      <c r="AR109" s="358"/>
      <c r="AS109" s="358"/>
      <c r="AT109" s="358"/>
      <c r="AU109" s="358"/>
      <c r="AV109" s="358"/>
      <c r="AW109" s="358"/>
      <c r="AX109" s="359"/>
      <c r="AY109" s="357" t="s">
        <v>1</v>
      </c>
      <c r="AZ109" s="358"/>
      <c r="BA109" s="358"/>
      <c r="BB109" s="359"/>
      <c r="BC109" s="348" t="s">
        <v>104</v>
      </c>
      <c r="BD109" s="349"/>
      <c r="BE109" s="349"/>
      <c r="BF109" s="350"/>
      <c r="BG109" s="366" t="s">
        <v>82</v>
      </c>
      <c r="BH109" s="367"/>
      <c r="BI109" s="367"/>
      <c r="BJ109" s="368"/>
      <c r="BK109" s="315" t="s">
        <v>99</v>
      </c>
      <c r="BL109" s="316"/>
      <c r="BM109" s="316"/>
      <c r="BN109" s="316"/>
      <c r="BO109" s="316"/>
      <c r="BP109" s="317"/>
      <c r="BQ109" s="315" t="s">
        <v>83</v>
      </c>
      <c r="BR109" s="316"/>
      <c r="BS109" s="316"/>
      <c r="BT109" s="316"/>
      <c r="BU109" s="316"/>
      <c r="BV109" s="316"/>
      <c r="BW109" s="317"/>
      <c r="BX109" s="315" t="s">
        <v>84</v>
      </c>
      <c r="BY109" s="316"/>
      <c r="BZ109" s="316"/>
      <c r="CA109" s="316"/>
      <c r="CB109" s="316"/>
      <c r="CC109" s="317"/>
      <c r="CD109" s="315" t="s">
        <v>85</v>
      </c>
      <c r="CE109" s="316"/>
      <c r="CF109" s="316"/>
      <c r="CG109" s="316"/>
      <c r="CH109" s="316"/>
      <c r="CI109" s="317"/>
    </row>
    <row r="110" spans="1:87" ht="18" customHeight="1" x14ac:dyDescent="0.25">
      <c r="A110" s="75"/>
      <c r="B110" s="351"/>
      <c r="C110" s="352"/>
      <c r="D110" s="352"/>
      <c r="E110" s="352"/>
      <c r="F110" s="352"/>
      <c r="G110" s="352"/>
      <c r="H110" s="352"/>
      <c r="I110" s="352"/>
      <c r="J110" s="352"/>
      <c r="K110" s="352"/>
      <c r="L110" s="352"/>
      <c r="M110" s="352"/>
      <c r="N110" s="352"/>
      <c r="O110" s="352"/>
      <c r="P110" s="352"/>
      <c r="Q110" s="352"/>
      <c r="R110" s="352"/>
      <c r="S110" s="352"/>
      <c r="T110" s="352"/>
      <c r="U110" s="352"/>
      <c r="V110" s="352"/>
      <c r="W110" s="352"/>
      <c r="X110" s="352"/>
      <c r="Y110" s="353"/>
      <c r="Z110" s="351"/>
      <c r="AA110" s="352"/>
      <c r="AB110" s="352"/>
      <c r="AC110" s="352"/>
      <c r="AD110" s="353"/>
      <c r="AE110" s="360"/>
      <c r="AF110" s="361"/>
      <c r="AG110" s="361"/>
      <c r="AH110" s="361"/>
      <c r="AI110" s="361"/>
      <c r="AJ110" s="362"/>
      <c r="AK110" s="360"/>
      <c r="AL110" s="361"/>
      <c r="AM110" s="361"/>
      <c r="AN110" s="361"/>
      <c r="AO110" s="361"/>
      <c r="AP110" s="361"/>
      <c r="AQ110" s="361"/>
      <c r="AR110" s="361"/>
      <c r="AS110" s="361"/>
      <c r="AT110" s="361"/>
      <c r="AU110" s="361"/>
      <c r="AV110" s="361"/>
      <c r="AW110" s="361"/>
      <c r="AX110" s="362"/>
      <c r="AY110" s="360"/>
      <c r="AZ110" s="361"/>
      <c r="BA110" s="361"/>
      <c r="BB110" s="362"/>
      <c r="BC110" s="351"/>
      <c r="BD110" s="352"/>
      <c r="BE110" s="352"/>
      <c r="BF110" s="353"/>
      <c r="BG110" s="369"/>
      <c r="BH110" s="370"/>
      <c r="BI110" s="370"/>
      <c r="BJ110" s="371"/>
      <c r="BK110" s="318"/>
      <c r="BL110" s="319"/>
      <c r="BM110" s="319"/>
      <c r="BN110" s="319"/>
      <c r="BO110" s="319"/>
      <c r="BP110" s="320"/>
      <c r="BQ110" s="318"/>
      <c r="BR110" s="319"/>
      <c r="BS110" s="319"/>
      <c r="BT110" s="319"/>
      <c r="BU110" s="319"/>
      <c r="BV110" s="319"/>
      <c r="BW110" s="320"/>
      <c r="BX110" s="318"/>
      <c r="BY110" s="319"/>
      <c r="BZ110" s="319"/>
      <c r="CA110" s="319"/>
      <c r="CB110" s="319"/>
      <c r="CC110" s="320"/>
      <c r="CD110" s="318"/>
      <c r="CE110" s="319"/>
      <c r="CF110" s="319"/>
      <c r="CG110" s="319"/>
      <c r="CH110" s="319"/>
      <c r="CI110" s="320"/>
    </row>
    <row r="111" spans="1:87" ht="18" customHeight="1" thickBot="1" x14ac:dyDescent="0.3">
      <c r="A111" s="75"/>
      <c r="B111" s="354"/>
      <c r="C111" s="355"/>
      <c r="D111" s="355"/>
      <c r="E111" s="355"/>
      <c r="F111" s="355"/>
      <c r="G111" s="355"/>
      <c r="H111" s="355"/>
      <c r="I111" s="355"/>
      <c r="J111" s="355"/>
      <c r="K111" s="355"/>
      <c r="L111" s="355"/>
      <c r="M111" s="355"/>
      <c r="N111" s="355"/>
      <c r="O111" s="355"/>
      <c r="P111" s="355"/>
      <c r="Q111" s="355"/>
      <c r="R111" s="355"/>
      <c r="S111" s="355"/>
      <c r="T111" s="355"/>
      <c r="U111" s="355"/>
      <c r="V111" s="355"/>
      <c r="W111" s="355"/>
      <c r="X111" s="355"/>
      <c r="Y111" s="356"/>
      <c r="Z111" s="354"/>
      <c r="AA111" s="355"/>
      <c r="AB111" s="355"/>
      <c r="AC111" s="355"/>
      <c r="AD111" s="356"/>
      <c r="AE111" s="363"/>
      <c r="AF111" s="364"/>
      <c r="AG111" s="364"/>
      <c r="AH111" s="364"/>
      <c r="AI111" s="364"/>
      <c r="AJ111" s="365"/>
      <c r="AK111" s="360"/>
      <c r="AL111" s="361"/>
      <c r="AM111" s="361"/>
      <c r="AN111" s="361"/>
      <c r="AO111" s="361"/>
      <c r="AP111" s="361"/>
      <c r="AQ111" s="361"/>
      <c r="AR111" s="361"/>
      <c r="AS111" s="361"/>
      <c r="AT111" s="361"/>
      <c r="AU111" s="361"/>
      <c r="AV111" s="361"/>
      <c r="AW111" s="361"/>
      <c r="AX111" s="362"/>
      <c r="AY111" s="360"/>
      <c r="AZ111" s="361"/>
      <c r="BA111" s="361"/>
      <c r="BB111" s="362"/>
      <c r="BC111" s="351"/>
      <c r="BD111" s="352"/>
      <c r="BE111" s="352"/>
      <c r="BF111" s="353"/>
      <c r="BG111" s="369"/>
      <c r="BH111" s="370"/>
      <c r="BI111" s="370"/>
      <c r="BJ111" s="371"/>
      <c r="BK111" s="318"/>
      <c r="BL111" s="319"/>
      <c r="BM111" s="319"/>
      <c r="BN111" s="319"/>
      <c r="BO111" s="319"/>
      <c r="BP111" s="320"/>
      <c r="BQ111" s="321"/>
      <c r="BR111" s="322"/>
      <c r="BS111" s="322"/>
      <c r="BT111" s="322"/>
      <c r="BU111" s="322"/>
      <c r="BV111" s="322"/>
      <c r="BW111" s="323"/>
      <c r="BX111" s="321"/>
      <c r="BY111" s="322"/>
      <c r="BZ111" s="322"/>
      <c r="CA111" s="322"/>
      <c r="CB111" s="322"/>
      <c r="CC111" s="323"/>
      <c r="CD111" s="321"/>
      <c r="CE111" s="322"/>
      <c r="CF111" s="322"/>
      <c r="CG111" s="322"/>
      <c r="CH111" s="322"/>
      <c r="CI111" s="323"/>
    </row>
    <row r="112" spans="1:87" ht="18" customHeight="1" x14ac:dyDescent="0.25">
      <c r="A112" s="75"/>
      <c r="B112" s="324" t="s">
        <v>116</v>
      </c>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6"/>
      <c r="Z112" s="333" t="s">
        <v>137</v>
      </c>
      <c r="AA112" s="334"/>
      <c r="AB112" s="334"/>
      <c r="AC112" s="334"/>
      <c r="AD112" s="335"/>
      <c r="AE112" s="333">
        <v>1</v>
      </c>
      <c r="AF112" s="334"/>
      <c r="AG112" s="334"/>
      <c r="AH112" s="334"/>
      <c r="AI112" s="334"/>
      <c r="AJ112" s="335"/>
      <c r="AK112" s="342" t="s">
        <v>41</v>
      </c>
      <c r="AL112" s="343"/>
      <c r="AM112" s="343"/>
      <c r="AN112" s="343"/>
      <c r="AO112" s="343"/>
      <c r="AP112" s="343"/>
      <c r="AQ112" s="343"/>
      <c r="AR112" s="343"/>
      <c r="AS112" s="343"/>
      <c r="AT112" s="343"/>
      <c r="AU112" s="343"/>
      <c r="AV112" s="343"/>
      <c r="AW112" s="343"/>
      <c r="AX112" s="605"/>
      <c r="AY112" s="345">
        <v>16</v>
      </c>
      <c r="AZ112" s="346"/>
      <c r="BA112" s="346"/>
      <c r="BB112" s="347"/>
      <c r="BC112" s="345">
        <f>+$AE$112*AY112</f>
        <v>16</v>
      </c>
      <c r="BD112" s="346"/>
      <c r="BE112" s="346"/>
      <c r="BF112" s="347"/>
      <c r="BG112" s="285">
        <v>22629</v>
      </c>
      <c r="BH112" s="286"/>
      <c r="BI112" s="286"/>
      <c r="BJ112" s="622"/>
      <c r="BK112" s="288">
        <f>+AY112*BG112</f>
        <v>362064</v>
      </c>
      <c r="BL112" s="289"/>
      <c r="BM112" s="289"/>
      <c r="BN112" s="289"/>
      <c r="BO112" s="289"/>
      <c r="BP112" s="290"/>
      <c r="BQ112" s="609">
        <v>1000000</v>
      </c>
      <c r="BR112" s="610"/>
      <c r="BS112" s="610"/>
      <c r="BT112" s="610"/>
      <c r="BU112" s="610"/>
      <c r="BV112" s="610"/>
      <c r="BW112" s="611"/>
      <c r="BX112" s="609">
        <f>+(((BK123+BQ112)*15)/85)</f>
        <v>879489.8823529412</v>
      </c>
      <c r="BY112" s="610"/>
      <c r="BZ112" s="610"/>
      <c r="CA112" s="610"/>
      <c r="CB112" s="610"/>
      <c r="CC112" s="611"/>
      <c r="CD112" s="609">
        <f>+BK123+BQ112+BX112</f>
        <v>5863265.8823529407</v>
      </c>
      <c r="CE112" s="610"/>
      <c r="CF112" s="610"/>
      <c r="CG112" s="610"/>
      <c r="CH112" s="610"/>
      <c r="CI112" s="611"/>
    </row>
    <row r="113" spans="1:87" ht="18" customHeight="1" x14ac:dyDescent="0.25">
      <c r="A113" s="75"/>
      <c r="B113" s="327"/>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9"/>
      <c r="Z113" s="336"/>
      <c r="AA113" s="337"/>
      <c r="AB113" s="337"/>
      <c r="AC113" s="337"/>
      <c r="AD113" s="338"/>
      <c r="AE113" s="336"/>
      <c r="AF113" s="337"/>
      <c r="AG113" s="337"/>
      <c r="AH113" s="337"/>
      <c r="AI113" s="337"/>
      <c r="AJ113" s="338"/>
      <c r="AK113" s="300" t="s">
        <v>23</v>
      </c>
      <c r="AL113" s="301"/>
      <c r="AM113" s="301"/>
      <c r="AN113" s="301"/>
      <c r="AO113" s="301"/>
      <c r="AP113" s="301"/>
      <c r="AQ113" s="301"/>
      <c r="AR113" s="301"/>
      <c r="AS113" s="301"/>
      <c r="AT113" s="301"/>
      <c r="AU113" s="301"/>
      <c r="AV113" s="301"/>
      <c r="AW113" s="301"/>
      <c r="AX113" s="603"/>
      <c r="AY113" s="303">
        <v>16</v>
      </c>
      <c r="AZ113" s="304"/>
      <c r="BA113" s="304"/>
      <c r="BB113" s="305"/>
      <c r="BC113" s="303">
        <f t="shared" ref="BC113:BC122" si="10">+$AE$112*AY113</f>
        <v>16</v>
      </c>
      <c r="BD113" s="304"/>
      <c r="BE113" s="304"/>
      <c r="BF113" s="305"/>
      <c r="BG113" s="309">
        <v>7925</v>
      </c>
      <c r="BH113" s="310"/>
      <c r="BI113" s="310"/>
      <c r="BJ113" s="623"/>
      <c r="BK113" s="624">
        <f t="shared" ref="BK113:BK122" si="11">+AY113*BG113</f>
        <v>126800</v>
      </c>
      <c r="BL113" s="625"/>
      <c r="BM113" s="625"/>
      <c r="BN113" s="625"/>
      <c r="BO113" s="625"/>
      <c r="BP113" s="626"/>
      <c r="BQ113" s="612"/>
      <c r="BR113" s="613"/>
      <c r="BS113" s="613"/>
      <c r="BT113" s="613"/>
      <c r="BU113" s="613"/>
      <c r="BV113" s="613"/>
      <c r="BW113" s="614"/>
      <c r="BX113" s="612"/>
      <c r="BY113" s="613"/>
      <c r="BZ113" s="613"/>
      <c r="CA113" s="613"/>
      <c r="CB113" s="613"/>
      <c r="CC113" s="614"/>
      <c r="CD113" s="612"/>
      <c r="CE113" s="613"/>
      <c r="CF113" s="613"/>
      <c r="CG113" s="613"/>
      <c r="CH113" s="613"/>
      <c r="CI113" s="614"/>
    </row>
    <row r="114" spans="1:87" ht="18" customHeight="1" x14ac:dyDescent="0.25">
      <c r="A114" s="75"/>
      <c r="B114" s="327"/>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9"/>
      <c r="Z114" s="336"/>
      <c r="AA114" s="337"/>
      <c r="AB114" s="337"/>
      <c r="AC114" s="337"/>
      <c r="AD114" s="338"/>
      <c r="AE114" s="336"/>
      <c r="AF114" s="337"/>
      <c r="AG114" s="337"/>
      <c r="AH114" s="337"/>
      <c r="AI114" s="337"/>
      <c r="AJ114" s="338"/>
      <c r="AK114" s="300" t="s">
        <v>527</v>
      </c>
      <c r="AL114" s="301"/>
      <c r="AM114" s="301"/>
      <c r="AN114" s="301"/>
      <c r="AO114" s="301"/>
      <c r="AP114" s="301"/>
      <c r="AQ114" s="301"/>
      <c r="AR114" s="301"/>
      <c r="AS114" s="301"/>
      <c r="AT114" s="301"/>
      <c r="AU114" s="301"/>
      <c r="AV114" s="301"/>
      <c r="AW114" s="301"/>
      <c r="AX114" s="603"/>
      <c r="AY114" s="303">
        <v>32</v>
      </c>
      <c r="AZ114" s="304"/>
      <c r="BA114" s="304"/>
      <c r="BB114" s="305"/>
      <c r="BC114" s="303">
        <f t="shared" si="10"/>
        <v>32</v>
      </c>
      <c r="BD114" s="304"/>
      <c r="BE114" s="304"/>
      <c r="BF114" s="305"/>
      <c r="BG114" s="309">
        <v>18911</v>
      </c>
      <c r="BH114" s="310"/>
      <c r="BI114" s="310"/>
      <c r="BJ114" s="623"/>
      <c r="BK114" s="624">
        <f t="shared" si="11"/>
        <v>605152</v>
      </c>
      <c r="BL114" s="625"/>
      <c r="BM114" s="625"/>
      <c r="BN114" s="625"/>
      <c r="BO114" s="625"/>
      <c r="BP114" s="626"/>
      <c r="BQ114" s="612"/>
      <c r="BR114" s="613"/>
      <c r="BS114" s="613"/>
      <c r="BT114" s="613"/>
      <c r="BU114" s="613"/>
      <c r="BV114" s="613"/>
      <c r="BW114" s="614"/>
      <c r="BX114" s="612"/>
      <c r="BY114" s="613"/>
      <c r="BZ114" s="613"/>
      <c r="CA114" s="613"/>
      <c r="CB114" s="613"/>
      <c r="CC114" s="614"/>
      <c r="CD114" s="612"/>
      <c r="CE114" s="613"/>
      <c r="CF114" s="613"/>
      <c r="CG114" s="613"/>
      <c r="CH114" s="613"/>
      <c r="CI114" s="614"/>
    </row>
    <row r="115" spans="1:87" ht="18" customHeight="1" x14ac:dyDescent="0.25">
      <c r="A115" s="75"/>
      <c r="B115" s="327"/>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9"/>
      <c r="Z115" s="336"/>
      <c r="AA115" s="337"/>
      <c r="AB115" s="337"/>
      <c r="AC115" s="337"/>
      <c r="AD115" s="338"/>
      <c r="AE115" s="336"/>
      <c r="AF115" s="337"/>
      <c r="AG115" s="337"/>
      <c r="AH115" s="337"/>
      <c r="AI115" s="337"/>
      <c r="AJ115" s="338"/>
      <c r="AK115" s="300" t="s">
        <v>13</v>
      </c>
      <c r="AL115" s="301"/>
      <c r="AM115" s="301"/>
      <c r="AN115" s="301"/>
      <c r="AO115" s="301"/>
      <c r="AP115" s="301"/>
      <c r="AQ115" s="301"/>
      <c r="AR115" s="301"/>
      <c r="AS115" s="301"/>
      <c r="AT115" s="301"/>
      <c r="AU115" s="301"/>
      <c r="AV115" s="301"/>
      <c r="AW115" s="301"/>
      <c r="AX115" s="603"/>
      <c r="AY115" s="303">
        <v>16</v>
      </c>
      <c r="AZ115" s="304"/>
      <c r="BA115" s="304"/>
      <c r="BB115" s="305"/>
      <c r="BC115" s="303">
        <f t="shared" si="10"/>
        <v>16</v>
      </c>
      <c r="BD115" s="304"/>
      <c r="BE115" s="304"/>
      <c r="BF115" s="305"/>
      <c r="BG115" s="309">
        <v>40826</v>
      </c>
      <c r="BH115" s="310"/>
      <c r="BI115" s="310"/>
      <c r="BJ115" s="623"/>
      <c r="BK115" s="624">
        <f t="shared" si="11"/>
        <v>653216</v>
      </c>
      <c r="BL115" s="625"/>
      <c r="BM115" s="625"/>
      <c r="BN115" s="625"/>
      <c r="BO115" s="625"/>
      <c r="BP115" s="626"/>
      <c r="BQ115" s="612"/>
      <c r="BR115" s="613"/>
      <c r="BS115" s="613"/>
      <c r="BT115" s="613"/>
      <c r="BU115" s="613"/>
      <c r="BV115" s="613"/>
      <c r="BW115" s="614"/>
      <c r="BX115" s="612"/>
      <c r="BY115" s="613"/>
      <c r="BZ115" s="613"/>
      <c r="CA115" s="613"/>
      <c r="CB115" s="613"/>
      <c r="CC115" s="614"/>
      <c r="CD115" s="612"/>
      <c r="CE115" s="613"/>
      <c r="CF115" s="613"/>
      <c r="CG115" s="613"/>
      <c r="CH115" s="613"/>
      <c r="CI115" s="614"/>
    </row>
    <row r="116" spans="1:87" ht="18" customHeight="1" x14ac:dyDescent="0.25">
      <c r="A116" s="75"/>
      <c r="B116" s="327"/>
      <c r="C116" s="328"/>
      <c r="D116" s="328"/>
      <c r="E116" s="328"/>
      <c r="F116" s="328"/>
      <c r="G116" s="328"/>
      <c r="H116" s="328"/>
      <c r="I116" s="328"/>
      <c r="J116" s="328"/>
      <c r="K116" s="328"/>
      <c r="L116" s="328"/>
      <c r="M116" s="328"/>
      <c r="N116" s="328"/>
      <c r="O116" s="328"/>
      <c r="P116" s="328"/>
      <c r="Q116" s="328"/>
      <c r="R116" s="328"/>
      <c r="S116" s="328"/>
      <c r="T116" s="328"/>
      <c r="U116" s="328"/>
      <c r="V116" s="328"/>
      <c r="W116" s="328"/>
      <c r="X116" s="328"/>
      <c r="Y116" s="329"/>
      <c r="Z116" s="336"/>
      <c r="AA116" s="337"/>
      <c r="AB116" s="337"/>
      <c r="AC116" s="337"/>
      <c r="AD116" s="338"/>
      <c r="AE116" s="336"/>
      <c r="AF116" s="337"/>
      <c r="AG116" s="337"/>
      <c r="AH116" s="337"/>
      <c r="AI116" s="337"/>
      <c r="AJ116" s="338"/>
      <c r="AK116" s="300" t="s">
        <v>40</v>
      </c>
      <c r="AL116" s="301"/>
      <c r="AM116" s="301"/>
      <c r="AN116" s="301"/>
      <c r="AO116" s="301"/>
      <c r="AP116" s="301"/>
      <c r="AQ116" s="301"/>
      <c r="AR116" s="301"/>
      <c r="AS116" s="301"/>
      <c r="AT116" s="301"/>
      <c r="AU116" s="301"/>
      <c r="AV116" s="301"/>
      <c r="AW116" s="301"/>
      <c r="AX116" s="603"/>
      <c r="AY116" s="303">
        <v>16</v>
      </c>
      <c r="AZ116" s="304"/>
      <c r="BA116" s="304"/>
      <c r="BB116" s="305"/>
      <c r="BC116" s="303">
        <f t="shared" si="10"/>
        <v>16</v>
      </c>
      <c r="BD116" s="304"/>
      <c r="BE116" s="304"/>
      <c r="BF116" s="305"/>
      <c r="BG116" s="309">
        <v>26988</v>
      </c>
      <c r="BH116" s="310"/>
      <c r="BI116" s="310"/>
      <c r="BJ116" s="623"/>
      <c r="BK116" s="624">
        <f t="shared" si="11"/>
        <v>431808</v>
      </c>
      <c r="BL116" s="625"/>
      <c r="BM116" s="625"/>
      <c r="BN116" s="625"/>
      <c r="BO116" s="625"/>
      <c r="BP116" s="626"/>
      <c r="BQ116" s="612"/>
      <c r="BR116" s="613"/>
      <c r="BS116" s="613"/>
      <c r="BT116" s="613"/>
      <c r="BU116" s="613"/>
      <c r="BV116" s="613"/>
      <c r="BW116" s="614"/>
      <c r="BX116" s="612"/>
      <c r="BY116" s="613"/>
      <c r="BZ116" s="613"/>
      <c r="CA116" s="613"/>
      <c r="CB116" s="613"/>
      <c r="CC116" s="614"/>
      <c r="CD116" s="612"/>
      <c r="CE116" s="613"/>
      <c r="CF116" s="613"/>
      <c r="CG116" s="613"/>
      <c r="CH116" s="613"/>
      <c r="CI116" s="614"/>
    </row>
    <row r="117" spans="1:87" ht="18" customHeight="1" x14ac:dyDescent="0.25">
      <c r="A117" s="75"/>
      <c r="B117" s="327"/>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9"/>
      <c r="Z117" s="336"/>
      <c r="AA117" s="337"/>
      <c r="AB117" s="337"/>
      <c r="AC117" s="337"/>
      <c r="AD117" s="338"/>
      <c r="AE117" s="336"/>
      <c r="AF117" s="337"/>
      <c r="AG117" s="337"/>
      <c r="AH117" s="337"/>
      <c r="AI117" s="337"/>
      <c r="AJ117" s="338"/>
      <c r="AK117" s="300" t="s">
        <v>528</v>
      </c>
      <c r="AL117" s="301"/>
      <c r="AM117" s="301"/>
      <c r="AN117" s="301"/>
      <c r="AO117" s="301"/>
      <c r="AP117" s="301"/>
      <c r="AQ117" s="301"/>
      <c r="AR117" s="301"/>
      <c r="AS117" s="301"/>
      <c r="AT117" s="301"/>
      <c r="AU117" s="301"/>
      <c r="AV117" s="301"/>
      <c r="AW117" s="301"/>
      <c r="AX117" s="603"/>
      <c r="AY117" s="303">
        <v>16</v>
      </c>
      <c r="AZ117" s="304"/>
      <c r="BA117" s="304"/>
      <c r="BB117" s="305"/>
      <c r="BC117" s="303">
        <f t="shared" si="10"/>
        <v>16</v>
      </c>
      <c r="BD117" s="304"/>
      <c r="BE117" s="304"/>
      <c r="BF117" s="305"/>
      <c r="BG117" s="309">
        <v>22530</v>
      </c>
      <c r="BH117" s="310"/>
      <c r="BI117" s="310"/>
      <c r="BJ117" s="623"/>
      <c r="BK117" s="624">
        <f t="shared" si="11"/>
        <v>360480</v>
      </c>
      <c r="BL117" s="625"/>
      <c r="BM117" s="625"/>
      <c r="BN117" s="625"/>
      <c r="BO117" s="625"/>
      <c r="BP117" s="626"/>
      <c r="BQ117" s="612"/>
      <c r="BR117" s="613"/>
      <c r="BS117" s="613"/>
      <c r="BT117" s="613"/>
      <c r="BU117" s="613"/>
      <c r="BV117" s="613"/>
      <c r="BW117" s="614"/>
      <c r="BX117" s="612"/>
      <c r="BY117" s="613"/>
      <c r="BZ117" s="613"/>
      <c r="CA117" s="613"/>
      <c r="CB117" s="613"/>
      <c r="CC117" s="614"/>
      <c r="CD117" s="612"/>
      <c r="CE117" s="613"/>
      <c r="CF117" s="613"/>
      <c r="CG117" s="613"/>
      <c r="CH117" s="613"/>
      <c r="CI117" s="614"/>
    </row>
    <row r="118" spans="1:87" ht="18" customHeight="1" x14ac:dyDescent="0.25">
      <c r="A118" s="75"/>
      <c r="B118" s="327"/>
      <c r="C118" s="328"/>
      <c r="D118" s="328"/>
      <c r="E118" s="328"/>
      <c r="F118" s="328"/>
      <c r="G118" s="328"/>
      <c r="H118" s="328"/>
      <c r="I118" s="328"/>
      <c r="J118" s="328"/>
      <c r="K118" s="328"/>
      <c r="L118" s="328"/>
      <c r="M118" s="328"/>
      <c r="N118" s="328"/>
      <c r="O118" s="328"/>
      <c r="P118" s="328"/>
      <c r="Q118" s="328"/>
      <c r="R118" s="328"/>
      <c r="S118" s="328"/>
      <c r="T118" s="328"/>
      <c r="U118" s="328"/>
      <c r="V118" s="328"/>
      <c r="W118" s="328"/>
      <c r="X118" s="328"/>
      <c r="Y118" s="329"/>
      <c r="Z118" s="336"/>
      <c r="AA118" s="337"/>
      <c r="AB118" s="337"/>
      <c r="AC118" s="337"/>
      <c r="AD118" s="338"/>
      <c r="AE118" s="336"/>
      <c r="AF118" s="337"/>
      <c r="AG118" s="337"/>
      <c r="AH118" s="337"/>
      <c r="AI118" s="337"/>
      <c r="AJ118" s="338"/>
      <c r="AK118" s="300" t="s">
        <v>529</v>
      </c>
      <c r="AL118" s="301"/>
      <c r="AM118" s="301"/>
      <c r="AN118" s="301"/>
      <c r="AO118" s="301"/>
      <c r="AP118" s="301"/>
      <c r="AQ118" s="301"/>
      <c r="AR118" s="301"/>
      <c r="AS118" s="301"/>
      <c r="AT118" s="301"/>
      <c r="AU118" s="301"/>
      <c r="AV118" s="301"/>
      <c r="AW118" s="301"/>
      <c r="AX118" s="603"/>
      <c r="AY118" s="303">
        <v>16</v>
      </c>
      <c r="AZ118" s="304"/>
      <c r="BA118" s="304"/>
      <c r="BB118" s="305"/>
      <c r="BC118" s="303">
        <f t="shared" si="10"/>
        <v>16</v>
      </c>
      <c r="BD118" s="304"/>
      <c r="BE118" s="304"/>
      <c r="BF118" s="305"/>
      <c r="BG118" s="309">
        <v>18911</v>
      </c>
      <c r="BH118" s="310"/>
      <c r="BI118" s="310"/>
      <c r="BJ118" s="623"/>
      <c r="BK118" s="624">
        <f t="shared" si="11"/>
        <v>302576</v>
      </c>
      <c r="BL118" s="625"/>
      <c r="BM118" s="625"/>
      <c r="BN118" s="625"/>
      <c r="BO118" s="625"/>
      <c r="BP118" s="626"/>
      <c r="BQ118" s="612"/>
      <c r="BR118" s="613"/>
      <c r="BS118" s="613"/>
      <c r="BT118" s="613"/>
      <c r="BU118" s="613"/>
      <c r="BV118" s="613"/>
      <c r="BW118" s="614"/>
      <c r="BX118" s="612"/>
      <c r="BY118" s="613"/>
      <c r="BZ118" s="613"/>
      <c r="CA118" s="613"/>
      <c r="CB118" s="613"/>
      <c r="CC118" s="614"/>
      <c r="CD118" s="612"/>
      <c r="CE118" s="613"/>
      <c r="CF118" s="613"/>
      <c r="CG118" s="613"/>
      <c r="CH118" s="613"/>
      <c r="CI118" s="614"/>
    </row>
    <row r="119" spans="1:87" ht="18" customHeight="1" x14ac:dyDescent="0.25">
      <c r="A119" s="75"/>
      <c r="B119" s="327"/>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9"/>
      <c r="Z119" s="336"/>
      <c r="AA119" s="337"/>
      <c r="AB119" s="337"/>
      <c r="AC119" s="337"/>
      <c r="AD119" s="338"/>
      <c r="AE119" s="336"/>
      <c r="AF119" s="337"/>
      <c r="AG119" s="337"/>
      <c r="AH119" s="337"/>
      <c r="AI119" s="337"/>
      <c r="AJ119" s="338"/>
      <c r="AK119" s="300" t="s">
        <v>526</v>
      </c>
      <c r="AL119" s="301"/>
      <c r="AM119" s="301"/>
      <c r="AN119" s="301"/>
      <c r="AO119" s="301"/>
      <c r="AP119" s="301"/>
      <c r="AQ119" s="301"/>
      <c r="AR119" s="301"/>
      <c r="AS119" s="301"/>
      <c r="AT119" s="301"/>
      <c r="AU119" s="301"/>
      <c r="AV119" s="301"/>
      <c r="AW119" s="301"/>
      <c r="AX119" s="603"/>
      <c r="AY119" s="303">
        <v>16</v>
      </c>
      <c r="AZ119" s="304"/>
      <c r="BA119" s="304"/>
      <c r="BB119" s="305"/>
      <c r="BC119" s="303">
        <f t="shared" si="10"/>
        <v>16</v>
      </c>
      <c r="BD119" s="304"/>
      <c r="BE119" s="304"/>
      <c r="BF119" s="305"/>
      <c r="BG119" s="309">
        <v>7925</v>
      </c>
      <c r="BH119" s="310"/>
      <c r="BI119" s="310"/>
      <c r="BJ119" s="623"/>
      <c r="BK119" s="624">
        <f t="shared" si="11"/>
        <v>126800</v>
      </c>
      <c r="BL119" s="625"/>
      <c r="BM119" s="625"/>
      <c r="BN119" s="625"/>
      <c r="BO119" s="625"/>
      <c r="BP119" s="626"/>
      <c r="BQ119" s="612"/>
      <c r="BR119" s="613"/>
      <c r="BS119" s="613"/>
      <c r="BT119" s="613"/>
      <c r="BU119" s="613"/>
      <c r="BV119" s="613"/>
      <c r="BW119" s="614"/>
      <c r="BX119" s="612"/>
      <c r="BY119" s="613"/>
      <c r="BZ119" s="613"/>
      <c r="CA119" s="613"/>
      <c r="CB119" s="613"/>
      <c r="CC119" s="614"/>
      <c r="CD119" s="612"/>
      <c r="CE119" s="613"/>
      <c r="CF119" s="613"/>
      <c r="CG119" s="613"/>
      <c r="CH119" s="613"/>
      <c r="CI119" s="614"/>
    </row>
    <row r="120" spans="1:87" ht="18" customHeight="1" x14ac:dyDescent="0.25">
      <c r="A120" s="75"/>
      <c r="B120" s="327"/>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9"/>
      <c r="Z120" s="336"/>
      <c r="AA120" s="337"/>
      <c r="AB120" s="337"/>
      <c r="AC120" s="337"/>
      <c r="AD120" s="338"/>
      <c r="AE120" s="336"/>
      <c r="AF120" s="337"/>
      <c r="AG120" s="337"/>
      <c r="AH120" s="337"/>
      <c r="AI120" s="337"/>
      <c r="AJ120" s="338"/>
      <c r="AK120" s="300" t="s">
        <v>530</v>
      </c>
      <c r="AL120" s="301"/>
      <c r="AM120" s="301"/>
      <c r="AN120" s="301"/>
      <c r="AO120" s="301"/>
      <c r="AP120" s="301"/>
      <c r="AQ120" s="301"/>
      <c r="AR120" s="301"/>
      <c r="AS120" s="301"/>
      <c r="AT120" s="301"/>
      <c r="AU120" s="301"/>
      <c r="AV120" s="301"/>
      <c r="AW120" s="301"/>
      <c r="AX120" s="603"/>
      <c r="AY120" s="303">
        <v>16</v>
      </c>
      <c r="AZ120" s="304"/>
      <c r="BA120" s="304"/>
      <c r="BB120" s="305"/>
      <c r="BC120" s="303">
        <f t="shared" si="10"/>
        <v>16</v>
      </c>
      <c r="BD120" s="304"/>
      <c r="BE120" s="304"/>
      <c r="BF120" s="305"/>
      <c r="BG120" s="309">
        <v>22629</v>
      </c>
      <c r="BH120" s="310"/>
      <c r="BI120" s="310"/>
      <c r="BJ120" s="623"/>
      <c r="BK120" s="624">
        <f t="shared" si="11"/>
        <v>362064</v>
      </c>
      <c r="BL120" s="625"/>
      <c r="BM120" s="625"/>
      <c r="BN120" s="625"/>
      <c r="BO120" s="625"/>
      <c r="BP120" s="626"/>
      <c r="BQ120" s="612"/>
      <c r="BR120" s="613"/>
      <c r="BS120" s="613"/>
      <c r="BT120" s="613"/>
      <c r="BU120" s="613"/>
      <c r="BV120" s="613"/>
      <c r="BW120" s="614"/>
      <c r="BX120" s="612"/>
      <c r="BY120" s="613"/>
      <c r="BZ120" s="613"/>
      <c r="CA120" s="613"/>
      <c r="CB120" s="613"/>
      <c r="CC120" s="614"/>
      <c r="CD120" s="612"/>
      <c r="CE120" s="613"/>
      <c r="CF120" s="613"/>
      <c r="CG120" s="613"/>
      <c r="CH120" s="613"/>
      <c r="CI120" s="614"/>
    </row>
    <row r="121" spans="1:87" ht="18" customHeight="1" x14ac:dyDescent="0.25">
      <c r="A121" s="75"/>
      <c r="B121" s="327"/>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9"/>
      <c r="Z121" s="336"/>
      <c r="AA121" s="337"/>
      <c r="AB121" s="337"/>
      <c r="AC121" s="337"/>
      <c r="AD121" s="338"/>
      <c r="AE121" s="336"/>
      <c r="AF121" s="337"/>
      <c r="AG121" s="337"/>
      <c r="AH121" s="337"/>
      <c r="AI121" s="337"/>
      <c r="AJ121" s="338"/>
      <c r="AK121" s="300" t="s">
        <v>18</v>
      </c>
      <c r="AL121" s="301"/>
      <c r="AM121" s="301"/>
      <c r="AN121" s="301"/>
      <c r="AO121" s="301"/>
      <c r="AP121" s="301"/>
      <c r="AQ121" s="301"/>
      <c r="AR121" s="301"/>
      <c r="AS121" s="301"/>
      <c r="AT121" s="301"/>
      <c r="AU121" s="301"/>
      <c r="AV121" s="301"/>
      <c r="AW121" s="301"/>
      <c r="AX121" s="603"/>
      <c r="AY121" s="303">
        <v>16</v>
      </c>
      <c r="AZ121" s="304"/>
      <c r="BA121" s="304"/>
      <c r="BB121" s="305"/>
      <c r="BC121" s="303">
        <f t="shared" si="10"/>
        <v>16</v>
      </c>
      <c r="BD121" s="304"/>
      <c r="BE121" s="304"/>
      <c r="BF121" s="305"/>
      <c r="BG121" s="309">
        <v>28961</v>
      </c>
      <c r="BH121" s="310"/>
      <c r="BI121" s="310"/>
      <c r="BJ121" s="623"/>
      <c r="BK121" s="624">
        <f t="shared" si="11"/>
        <v>463376</v>
      </c>
      <c r="BL121" s="625"/>
      <c r="BM121" s="625"/>
      <c r="BN121" s="625"/>
      <c r="BO121" s="625"/>
      <c r="BP121" s="626"/>
      <c r="BQ121" s="612"/>
      <c r="BR121" s="613"/>
      <c r="BS121" s="613"/>
      <c r="BT121" s="613"/>
      <c r="BU121" s="613"/>
      <c r="BV121" s="613"/>
      <c r="BW121" s="614"/>
      <c r="BX121" s="612"/>
      <c r="BY121" s="613"/>
      <c r="BZ121" s="613"/>
      <c r="CA121" s="613"/>
      <c r="CB121" s="613"/>
      <c r="CC121" s="614"/>
      <c r="CD121" s="612"/>
      <c r="CE121" s="613"/>
      <c r="CF121" s="613"/>
      <c r="CG121" s="613"/>
      <c r="CH121" s="613"/>
      <c r="CI121" s="614"/>
    </row>
    <row r="122" spans="1:87" ht="18" customHeight="1" thickBot="1" x14ac:dyDescent="0.3">
      <c r="A122" s="75"/>
      <c r="B122" s="330"/>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2"/>
      <c r="Z122" s="339"/>
      <c r="AA122" s="340"/>
      <c r="AB122" s="340"/>
      <c r="AC122" s="340"/>
      <c r="AD122" s="341"/>
      <c r="AE122" s="339"/>
      <c r="AF122" s="340"/>
      <c r="AG122" s="340"/>
      <c r="AH122" s="340"/>
      <c r="AI122" s="340"/>
      <c r="AJ122" s="341"/>
      <c r="AK122" s="392" t="s">
        <v>37</v>
      </c>
      <c r="AL122" s="393"/>
      <c r="AM122" s="393"/>
      <c r="AN122" s="393"/>
      <c r="AO122" s="393"/>
      <c r="AP122" s="393"/>
      <c r="AQ122" s="393"/>
      <c r="AR122" s="393"/>
      <c r="AS122" s="393"/>
      <c r="AT122" s="393"/>
      <c r="AU122" s="393"/>
      <c r="AV122" s="393"/>
      <c r="AW122" s="393"/>
      <c r="AX122" s="604"/>
      <c r="AY122" s="395">
        <v>16</v>
      </c>
      <c r="AZ122" s="396"/>
      <c r="BA122" s="396"/>
      <c r="BB122" s="397"/>
      <c r="BC122" s="395">
        <f t="shared" si="10"/>
        <v>16</v>
      </c>
      <c r="BD122" s="396"/>
      <c r="BE122" s="396"/>
      <c r="BF122" s="397"/>
      <c r="BG122" s="401">
        <v>11840</v>
      </c>
      <c r="BH122" s="402"/>
      <c r="BI122" s="402"/>
      <c r="BJ122" s="618"/>
      <c r="BK122" s="619">
        <f t="shared" si="11"/>
        <v>189440</v>
      </c>
      <c r="BL122" s="620"/>
      <c r="BM122" s="620"/>
      <c r="BN122" s="620"/>
      <c r="BO122" s="620"/>
      <c r="BP122" s="621"/>
      <c r="BQ122" s="615"/>
      <c r="BR122" s="616"/>
      <c r="BS122" s="616"/>
      <c r="BT122" s="616"/>
      <c r="BU122" s="616"/>
      <c r="BV122" s="616"/>
      <c r="BW122" s="617"/>
      <c r="BX122" s="615"/>
      <c r="BY122" s="616"/>
      <c r="BZ122" s="616"/>
      <c r="CA122" s="616"/>
      <c r="CB122" s="616"/>
      <c r="CC122" s="617"/>
      <c r="CD122" s="615"/>
      <c r="CE122" s="616"/>
      <c r="CF122" s="616"/>
      <c r="CG122" s="616"/>
      <c r="CH122" s="616"/>
      <c r="CI122" s="617"/>
    </row>
    <row r="123" spans="1:87" ht="18" customHeight="1" thickBot="1" x14ac:dyDescent="0.3">
      <c r="A123" s="75"/>
      <c r="B123" s="377"/>
      <c r="C123" s="378"/>
      <c r="D123" s="378"/>
      <c r="E123" s="378"/>
      <c r="F123" s="378"/>
      <c r="G123" s="378"/>
      <c r="H123" s="378"/>
      <c r="I123" s="378"/>
      <c r="J123" s="378"/>
      <c r="K123" s="378"/>
      <c r="L123" s="378"/>
      <c r="M123" s="378"/>
      <c r="N123" s="378"/>
      <c r="O123" s="378"/>
      <c r="P123" s="378"/>
      <c r="Q123" s="378"/>
      <c r="R123" s="378"/>
      <c r="S123" s="378"/>
      <c r="T123" s="378"/>
      <c r="U123" s="378"/>
      <c r="V123" s="378"/>
      <c r="W123" s="378"/>
      <c r="X123" s="378"/>
      <c r="Y123" s="378"/>
      <c r="Z123" s="378"/>
      <c r="AA123" s="378"/>
      <c r="AB123" s="378"/>
      <c r="AC123" s="378"/>
      <c r="AD123" s="378"/>
      <c r="AE123" s="378"/>
      <c r="AF123" s="378"/>
      <c r="AG123" s="378"/>
      <c r="AH123" s="378"/>
      <c r="AI123" s="378"/>
      <c r="AJ123" s="379"/>
      <c r="AK123" s="380" t="s">
        <v>3</v>
      </c>
      <c r="AL123" s="381"/>
      <c r="AM123" s="381"/>
      <c r="AN123" s="381"/>
      <c r="AO123" s="381"/>
      <c r="AP123" s="381"/>
      <c r="AQ123" s="381"/>
      <c r="AR123" s="381"/>
      <c r="AS123" s="381"/>
      <c r="AT123" s="381"/>
      <c r="AU123" s="381"/>
      <c r="AV123" s="381"/>
      <c r="AW123" s="381"/>
      <c r="AX123" s="381"/>
      <c r="AY123" s="381"/>
      <c r="AZ123" s="381"/>
      <c r="BA123" s="381"/>
      <c r="BB123" s="381"/>
      <c r="BC123" s="381"/>
      <c r="BD123" s="381"/>
      <c r="BE123" s="381"/>
      <c r="BF123" s="381"/>
      <c r="BG123" s="381"/>
      <c r="BH123" s="381"/>
      <c r="BI123" s="381"/>
      <c r="BJ123" s="630"/>
      <c r="BK123" s="627">
        <f>SUM(BK112:BP122)</f>
        <v>3983776</v>
      </c>
      <c r="BL123" s="628"/>
      <c r="BM123" s="628"/>
      <c r="BN123" s="628"/>
      <c r="BO123" s="628"/>
      <c r="BP123" s="629"/>
      <c r="BQ123" s="387" t="s">
        <v>100</v>
      </c>
      <c r="BR123" s="388"/>
      <c r="BS123" s="388"/>
      <c r="BT123" s="388"/>
      <c r="BU123" s="388"/>
      <c r="BV123" s="388"/>
      <c r="BW123" s="388"/>
      <c r="BX123" s="388"/>
      <c r="BY123" s="388"/>
      <c r="BZ123" s="388"/>
      <c r="CA123" s="388"/>
      <c r="CB123" s="388"/>
      <c r="CC123" s="389"/>
      <c r="CD123" s="390">
        <f>+CD112*AE112</f>
        <v>5863265.8823529407</v>
      </c>
      <c r="CE123" s="390"/>
      <c r="CF123" s="390"/>
      <c r="CG123" s="390"/>
      <c r="CH123" s="390"/>
      <c r="CI123" s="391"/>
    </row>
    <row r="124" spans="1:87" ht="18" customHeight="1" thickBot="1" x14ac:dyDescent="0.3">
      <c r="A124" s="75"/>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BG124" s="78"/>
      <c r="BH124" s="78"/>
      <c r="BI124" s="78"/>
      <c r="BJ124" s="78"/>
      <c r="BK124" s="79"/>
      <c r="BL124" s="79"/>
      <c r="BM124" s="79"/>
      <c r="BN124" s="79"/>
      <c r="BO124" s="79"/>
      <c r="BP124" s="79"/>
      <c r="BQ124" s="79"/>
      <c r="BR124" s="79"/>
      <c r="BS124" s="79"/>
      <c r="BT124" s="79"/>
      <c r="BU124" s="79"/>
      <c r="BV124" s="79"/>
      <c r="BW124" s="79"/>
      <c r="BX124" s="79"/>
      <c r="BY124" s="79"/>
      <c r="BZ124" s="79"/>
      <c r="CA124" s="79"/>
      <c r="CB124" s="79"/>
      <c r="CC124" s="79"/>
      <c r="CD124" s="79"/>
      <c r="CE124" s="79"/>
      <c r="CF124" s="79"/>
      <c r="CG124" s="79"/>
      <c r="CH124" s="79"/>
      <c r="CI124" s="79"/>
    </row>
    <row r="125" spans="1:87" ht="18" customHeight="1" x14ac:dyDescent="0.25">
      <c r="A125" s="75"/>
      <c r="B125" s="348" t="s">
        <v>0</v>
      </c>
      <c r="C125" s="349"/>
      <c r="D125" s="349"/>
      <c r="E125" s="349"/>
      <c r="F125" s="349"/>
      <c r="G125" s="349"/>
      <c r="H125" s="349"/>
      <c r="I125" s="349"/>
      <c r="J125" s="349"/>
      <c r="K125" s="349"/>
      <c r="L125" s="349"/>
      <c r="M125" s="349"/>
      <c r="N125" s="349"/>
      <c r="O125" s="349"/>
      <c r="P125" s="349"/>
      <c r="Q125" s="349"/>
      <c r="R125" s="349"/>
      <c r="S125" s="349"/>
      <c r="T125" s="349"/>
      <c r="U125" s="349"/>
      <c r="V125" s="349"/>
      <c r="W125" s="349"/>
      <c r="X125" s="349"/>
      <c r="Y125" s="350"/>
      <c r="Z125" s="348" t="s">
        <v>80</v>
      </c>
      <c r="AA125" s="349"/>
      <c r="AB125" s="349"/>
      <c r="AC125" s="349"/>
      <c r="AD125" s="350"/>
      <c r="AE125" s="357" t="s">
        <v>79</v>
      </c>
      <c r="AF125" s="358"/>
      <c r="AG125" s="358"/>
      <c r="AH125" s="358"/>
      <c r="AI125" s="358"/>
      <c r="AJ125" s="359"/>
      <c r="AK125" s="357" t="s">
        <v>81</v>
      </c>
      <c r="AL125" s="358"/>
      <c r="AM125" s="358"/>
      <c r="AN125" s="358"/>
      <c r="AO125" s="358"/>
      <c r="AP125" s="358"/>
      <c r="AQ125" s="358"/>
      <c r="AR125" s="358"/>
      <c r="AS125" s="358"/>
      <c r="AT125" s="358"/>
      <c r="AU125" s="358"/>
      <c r="AV125" s="358"/>
      <c r="AW125" s="358"/>
      <c r="AX125" s="359"/>
      <c r="AY125" s="357" t="s">
        <v>1</v>
      </c>
      <c r="AZ125" s="358"/>
      <c r="BA125" s="358"/>
      <c r="BB125" s="359"/>
      <c r="BC125" s="348" t="s">
        <v>104</v>
      </c>
      <c r="BD125" s="349"/>
      <c r="BE125" s="349"/>
      <c r="BF125" s="350"/>
      <c r="BG125" s="366" t="s">
        <v>82</v>
      </c>
      <c r="BH125" s="367"/>
      <c r="BI125" s="367"/>
      <c r="BJ125" s="368"/>
      <c r="BK125" s="315" t="s">
        <v>99</v>
      </c>
      <c r="BL125" s="316"/>
      <c r="BM125" s="316"/>
      <c r="BN125" s="316"/>
      <c r="BO125" s="316"/>
      <c r="BP125" s="317"/>
      <c r="BQ125" s="315" t="s">
        <v>83</v>
      </c>
      <c r="BR125" s="316"/>
      <c r="BS125" s="316"/>
      <c r="BT125" s="316"/>
      <c r="BU125" s="316"/>
      <c r="BV125" s="316"/>
      <c r="BW125" s="317"/>
      <c r="BX125" s="315" t="s">
        <v>84</v>
      </c>
      <c r="BY125" s="316"/>
      <c r="BZ125" s="316"/>
      <c r="CA125" s="316"/>
      <c r="CB125" s="316"/>
      <c r="CC125" s="317"/>
      <c r="CD125" s="315" t="s">
        <v>85</v>
      </c>
      <c r="CE125" s="316"/>
      <c r="CF125" s="316"/>
      <c r="CG125" s="316"/>
      <c r="CH125" s="316"/>
      <c r="CI125" s="317"/>
    </row>
    <row r="126" spans="1:87" ht="18" customHeight="1" x14ac:dyDescent="0.25">
      <c r="A126" s="75"/>
      <c r="B126" s="351"/>
      <c r="C126" s="352"/>
      <c r="D126" s="352"/>
      <c r="E126" s="352"/>
      <c r="F126" s="352"/>
      <c r="G126" s="352"/>
      <c r="H126" s="352"/>
      <c r="I126" s="352"/>
      <c r="J126" s="352"/>
      <c r="K126" s="352"/>
      <c r="L126" s="352"/>
      <c r="M126" s="352"/>
      <c r="N126" s="352"/>
      <c r="O126" s="352"/>
      <c r="P126" s="352"/>
      <c r="Q126" s="352"/>
      <c r="R126" s="352"/>
      <c r="S126" s="352"/>
      <c r="T126" s="352"/>
      <c r="U126" s="352"/>
      <c r="V126" s="352"/>
      <c r="W126" s="352"/>
      <c r="X126" s="352"/>
      <c r="Y126" s="353"/>
      <c r="Z126" s="351"/>
      <c r="AA126" s="352"/>
      <c r="AB126" s="352"/>
      <c r="AC126" s="352"/>
      <c r="AD126" s="353"/>
      <c r="AE126" s="360"/>
      <c r="AF126" s="361"/>
      <c r="AG126" s="361"/>
      <c r="AH126" s="361"/>
      <c r="AI126" s="361"/>
      <c r="AJ126" s="362"/>
      <c r="AK126" s="360"/>
      <c r="AL126" s="361"/>
      <c r="AM126" s="361"/>
      <c r="AN126" s="361"/>
      <c r="AO126" s="361"/>
      <c r="AP126" s="361"/>
      <c r="AQ126" s="361"/>
      <c r="AR126" s="361"/>
      <c r="AS126" s="361"/>
      <c r="AT126" s="361"/>
      <c r="AU126" s="361"/>
      <c r="AV126" s="361"/>
      <c r="AW126" s="361"/>
      <c r="AX126" s="362"/>
      <c r="AY126" s="360"/>
      <c r="AZ126" s="361"/>
      <c r="BA126" s="361"/>
      <c r="BB126" s="362"/>
      <c r="BC126" s="351"/>
      <c r="BD126" s="352"/>
      <c r="BE126" s="352"/>
      <c r="BF126" s="353"/>
      <c r="BG126" s="369"/>
      <c r="BH126" s="370"/>
      <c r="BI126" s="370"/>
      <c r="BJ126" s="371"/>
      <c r="BK126" s="318"/>
      <c r="BL126" s="319"/>
      <c r="BM126" s="319"/>
      <c r="BN126" s="319"/>
      <c r="BO126" s="319"/>
      <c r="BP126" s="320"/>
      <c r="BQ126" s="318"/>
      <c r="BR126" s="319"/>
      <c r="BS126" s="319"/>
      <c r="BT126" s="319"/>
      <c r="BU126" s="319"/>
      <c r="BV126" s="319"/>
      <c r="BW126" s="320"/>
      <c r="BX126" s="318"/>
      <c r="BY126" s="319"/>
      <c r="BZ126" s="319"/>
      <c r="CA126" s="319"/>
      <c r="CB126" s="319"/>
      <c r="CC126" s="320"/>
      <c r="CD126" s="318"/>
      <c r="CE126" s="319"/>
      <c r="CF126" s="319"/>
      <c r="CG126" s="319"/>
      <c r="CH126" s="319"/>
      <c r="CI126" s="320"/>
    </row>
    <row r="127" spans="1:87" ht="18" customHeight="1" thickBot="1" x14ac:dyDescent="0.3">
      <c r="A127" s="75"/>
      <c r="B127" s="354"/>
      <c r="C127" s="355"/>
      <c r="D127" s="355"/>
      <c r="E127" s="355"/>
      <c r="F127" s="355"/>
      <c r="G127" s="355"/>
      <c r="H127" s="355"/>
      <c r="I127" s="355"/>
      <c r="J127" s="355"/>
      <c r="K127" s="355"/>
      <c r="L127" s="355"/>
      <c r="M127" s="355"/>
      <c r="N127" s="355"/>
      <c r="O127" s="355"/>
      <c r="P127" s="355"/>
      <c r="Q127" s="355"/>
      <c r="R127" s="355"/>
      <c r="S127" s="355"/>
      <c r="T127" s="355"/>
      <c r="U127" s="355"/>
      <c r="V127" s="355"/>
      <c r="W127" s="355"/>
      <c r="X127" s="355"/>
      <c r="Y127" s="356"/>
      <c r="Z127" s="354"/>
      <c r="AA127" s="355"/>
      <c r="AB127" s="355"/>
      <c r="AC127" s="355"/>
      <c r="AD127" s="356"/>
      <c r="AE127" s="363"/>
      <c r="AF127" s="364"/>
      <c r="AG127" s="364"/>
      <c r="AH127" s="364"/>
      <c r="AI127" s="364"/>
      <c r="AJ127" s="365"/>
      <c r="AK127" s="360"/>
      <c r="AL127" s="361"/>
      <c r="AM127" s="361"/>
      <c r="AN127" s="361"/>
      <c r="AO127" s="361"/>
      <c r="AP127" s="361"/>
      <c r="AQ127" s="361"/>
      <c r="AR127" s="361"/>
      <c r="AS127" s="361"/>
      <c r="AT127" s="361"/>
      <c r="AU127" s="361"/>
      <c r="AV127" s="361"/>
      <c r="AW127" s="361"/>
      <c r="AX127" s="362"/>
      <c r="AY127" s="360"/>
      <c r="AZ127" s="361"/>
      <c r="BA127" s="361"/>
      <c r="BB127" s="362"/>
      <c r="BC127" s="351"/>
      <c r="BD127" s="352"/>
      <c r="BE127" s="352"/>
      <c r="BF127" s="353"/>
      <c r="BG127" s="369"/>
      <c r="BH127" s="370"/>
      <c r="BI127" s="370"/>
      <c r="BJ127" s="371"/>
      <c r="BK127" s="318"/>
      <c r="BL127" s="319"/>
      <c r="BM127" s="319"/>
      <c r="BN127" s="319"/>
      <c r="BO127" s="319"/>
      <c r="BP127" s="320"/>
      <c r="BQ127" s="321"/>
      <c r="BR127" s="322"/>
      <c r="BS127" s="322"/>
      <c r="BT127" s="322"/>
      <c r="BU127" s="322"/>
      <c r="BV127" s="322"/>
      <c r="BW127" s="323"/>
      <c r="BX127" s="321"/>
      <c r="BY127" s="322"/>
      <c r="BZ127" s="322"/>
      <c r="CA127" s="322"/>
      <c r="CB127" s="322"/>
      <c r="CC127" s="323"/>
      <c r="CD127" s="321"/>
      <c r="CE127" s="322"/>
      <c r="CF127" s="322"/>
      <c r="CG127" s="322"/>
      <c r="CH127" s="322"/>
      <c r="CI127" s="323"/>
    </row>
    <row r="128" spans="1:87" ht="18" customHeight="1" x14ac:dyDescent="0.25">
      <c r="A128" s="75"/>
      <c r="B128" s="324" t="s">
        <v>117</v>
      </c>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6"/>
      <c r="Z128" s="333" t="s">
        <v>138</v>
      </c>
      <c r="AA128" s="334"/>
      <c r="AB128" s="334"/>
      <c r="AC128" s="334"/>
      <c r="AD128" s="335"/>
      <c r="AE128" s="333">
        <v>3</v>
      </c>
      <c r="AF128" s="334"/>
      <c r="AG128" s="334"/>
      <c r="AH128" s="334"/>
      <c r="AI128" s="334"/>
      <c r="AJ128" s="335"/>
      <c r="AK128" s="342" t="s">
        <v>41</v>
      </c>
      <c r="AL128" s="343"/>
      <c r="AM128" s="343"/>
      <c r="AN128" s="343"/>
      <c r="AO128" s="343"/>
      <c r="AP128" s="343"/>
      <c r="AQ128" s="343"/>
      <c r="AR128" s="343"/>
      <c r="AS128" s="343"/>
      <c r="AT128" s="343"/>
      <c r="AU128" s="343"/>
      <c r="AV128" s="343"/>
      <c r="AW128" s="343"/>
      <c r="AX128" s="605"/>
      <c r="AY128" s="345">
        <v>0.25</v>
      </c>
      <c r="AZ128" s="346"/>
      <c r="BA128" s="346"/>
      <c r="BB128" s="347"/>
      <c r="BC128" s="345">
        <f>+$AE$128*AY128</f>
        <v>0.75</v>
      </c>
      <c r="BD128" s="346"/>
      <c r="BE128" s="346"/>
      <c r="BF128" s="347"/>
      <c r="BG128" s="285">
        <v>22629</v>
      </c>
      <c r="BH128" s="286"/>
      <c r="BI128" s="286"/>
      <c r="BJ128" s="622"/>
      <c r="BK128" s="288">
        <f>+AY128*BG128</f>
        <v>5657.25</v>
      </c>
      <c r="BL128" s="289"/>
      <c r="BM128" s="289"/>
      <c r="BN128" s="289"/>
      <c r="BO128" s="289"/>
      <c r="BP128" s="290"/>
      <c r="BQ128" s="609">
        <v>10000</v>
      </c>
      <c r="BR128" s="610"/>
      <c r="BS128" s="610"/>
      <c r="BT128" s="610"/>
      <c r="BU128" s="610"/>
      <c r="BV128" s="610"/>
      <c r="BW128" s="611"/>
      <c r="BX128" s="609">
        <f>+(((BK139+BQ128)*15)/85)</f>
        <v>12749.382352941177</v>
      </c>
      <c r="BY128" s="610"/>
      <c r="BZ128" s="610"/>
      <c r="CA128" s="610"/>
      <c r="CB128" s="610"/>
      <c r="CC128" s="611"/>
      <c r="CD128" s="609">
        <f>+BK139+BQ128+BX128</f>
        <v>84995.882352941175</v>
      </c>
      <c r="CE128" s="610"/>
      <c r="CF128" s="610"/>
      <c r="CG128" s="610"/>
      <c r="CH128" s="610"/>
      <c r="CI128" s="611"/>
    </row>
    <row r="129" spans="1:87" ht="18" customHeight="1" x14ac:dyDescent="0.25">
      <c r="A129" s="75"/>
      <c r="B129" s="327"/>
      <c r="C129" s="328"/>
      <c r="D129" s="328"/>
      <c r="E129" s="328"/>
      <c r="F129" s="328"/>
      <c r="G129" s="328"/>
      <c r="H129" s="328"/>
      <c r="I129" s="328"/>
      <c r="J129" s="328"/>
      <c r="K129" s="328"/>
      <c r="L129" s="328"/>
      <c r="M129" s="328"/>
      <c r="N129" s="328"/>
      <c r="O129" s="328"/>
      <c r="P129" s="328"/>
      <c r="Q129" s="328"/>
      <c r="R129" s="328"/>
      <c r="S129" s="328"/>
      <c r="T129" s="328"/>
      <c r="U129" s="328"/>
      <c r="V129" s="328"/>
      <c r="W129" s="328"/>
      <c r="X129" s="328"/>
      <c r="Y129" s="329"/>
      <c r="Z129" s="336"/>
      <c r="AA129" s="337"/>
      <c r="AB129" s="337"/>
      <c r="AC129" s="337"/>
      <c r="AD129" s="338"/>
      <c r="AE129" s="336"/>
      <c r="AF129" s="337"/>
      <c r="AG129" s="337"/>
      <c r="AH129" s="337"/>
      <c r="AI129" s="337"/>
      <c r="AJ129" s="338"/>
      <c r="AK129" s="300" t="s">
        <v>23</v>
      </c>
      <c r="AL129" s="301"/>
      <c r="AM129" s="301"/>
      <c r="AN129" s="301"/>
      <c r="AO129" s="301"/>
      <c r="AP129" s="301"/>
      <c r="AQ129" s="301"/>
      <c r="AR129" s="301"/>
      <c r="AS129" s="301"/>
      <c r="AT129" s="301"/>
      <c r="AU129" s="301"/>
      <c r="AV129" s="301"/>
      <c r="AW129" s="301"/>
      <c r="AX129" s="603"/>
      <c r="AY129" s="303">
        <v>0.25</v>
      </c>
      <c r="AZ129" s="304"/>
      <c r="BA129" s="304"/>
      <c r="BB129" s="305"/>
      <c r="BC129" s="303">
        <f t="shared" ref="BC129:BC138" si="12">+$AE$128*AY129</f>
        <v>0.75</v>
      </c>
      <c r="BD129" s="304"/>
      <c r="BE129" s="304"/>
      <c r="BF129" s="305"/>
      <c r="BG129" s="309">
        <v>7925</v>
      </c>
      <c r="BH129" s="310"/>
      <c r="BI129" s="310"/>
      <c r="BJ129" s="623"/>
      <c r="BK129" s="624">
        <f t="shared" ref="BK129:BK138" si="13">+AY129*BG129</f>
        <v>1981.25</v>
      </c>
      <c r="BL129" s="625"/>
      <c r="BM129" s="625"/>
      <c r="BN129" s="625"/>
      <c r="BO129" s="625"/>
      <c r="BP129" s="626"/>
      <c r="BQ129" s="612"/>
      <c r="BR129" s="613"/>
      <c r="BS129" s="613"/>
      <c r="BT129" s="613"/>
      <c r="BU129" s="613"/>
      <c r="BV129" s="613"/>
      <c r="BW129" s="614"/>
      <c r="BX129" s="612"/>
      <c r="BY129" s="613"/>
      <c r="BZ129" s="613"/>
      <c r="CA129" s="613"/>
      <c r="CB129" s="613"/>
      <c r="CC129" s="614"/>
      <c r="CD129" s="612"/>
      <c r="CE129" s="613"/>
      <c r="CF129" s="613"/>
      <c r="CG129" s="613"/>
      <c r="CH129" s="613"/>
      <c r="CI129" s="614"/>
    </row>
    <row r="130" spans="1:87" ht="18" customHeight="1" x14ac:dyDescent="0.25">
      <c r="A130" s="75"/>
      <c r="B130" s="327"/>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9"/>
      <c r="Z130" s="336"/>
      <c r="AA130" s="337"/>
      <c r="AB130" s="337"/>
      <c r="AC130" s="337"/>
      <c r="AD130" s="338"/>
      <c r="AE130" s="336"/>
      <c r="AF130" s="337"/>
      <c r="AG130" s="337"/>
      <c r="AH130" s="337"/>
      <c r="AI130" s="337"/>
      <c r="AJ130" s="338"/>
      <c r="AK130" s="300" t="s">
        <v>527</v>
      </c>
      <c r="AL130" s="301"/>
      <c r="AM130" s="301"/>
      <c r="AN130" s="301"/>
      <c r="AO130" s="301"/>
      <c r="AP130" s="301"/>
      <c r="AQ130" s="301"/>
      <c r="AR130" s="301"/>
      <c r="AS130" s="301"/>
      <c r="AT130" s="301"/>
      <c r="AU130" s="301"/>
      <c r="AV130" s="301"/>
      <c r="AW130" s="301"/>
      <c r="AX130" s="603"/>
      <c r="AY130" s="303">
        <v>0.5</v>
      </c>
      <c r="AZ130" s="304"/>
      <c r="BA130" s="304"/>
      <c r="BB130" s="305"/>
      <c r="BC130" s="303">
        <f t="shared" si="12"/>
        <v>1.5</v>
      </c>
      <c r="BD130" s="304"/>
      <c r="BE130" s="304"/>
      <c r="BF130" s="305"/>
      <c r="BG130" s="309">
        <v>18911</v>
      </c>
      <c r="BH130" s="310"/>
      <c r="BI130" s="310"/>
      <c r="BJ130" s="623"/>
      <c r="BK130" s="624">
        <f t="shared" si="13"/>
        <v>9455.5</v>
      </c>
      <c r="BL130" s="625"/>
      <c r="BM130" s="625"/>
      <c r="BN130" s="625"/>
      <c r="BO130" s="625"/>
      <c r="BP130" s="626"/>
      <c r="BQ130" s="612"/>
      <c r="BR130" s="613"/>
      <c r="BS130" s="613"/>
      <c r="BT130" s="613"/>
      <c r="BU130" s="613"/>
      <c r="BV130" s="613"/>
      <c r="BW130" s="614"/>
      <c r="BX130" s="612"/>
      <c r="BY130" s="613"/>
      <c r="BZ130" s="613"/>
      <c r="CA130" s="613"/>
      <c r="CB130" s="613"/>
      <c r="CC130" s="614"/>
      <c r="CD130" s="612"/>
      <c r="CE130" s="613"/>
      <c r="CF130" s="613"/>
      <c r="CG130" s="613"/>
      <c r="CH130" s="613"/>
      <c r="CI130" s="614"/>
    </row>
    <row r="131" spans="1:87" ht="18" customHeight="1" x14ac:dyDescent="0.25">
      <c r="A131" s="75"/>
      <c r="B131" s="327"/>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9"/>
      <c r="Z131" s="336"/>
      <c r="AA131" s="337"/>
      <c r="AB131" s="337"/>
      <c r="AC131" s="337"/>
      <c r="AD131" s="338"/>
      <c r="AE131" s="336"/>
      <c r="AF131" s="337"/>
      <c r="AG131" s="337"/>
      <c r="AH131" s="337"/>
      <c r="AI131" s="337"/>
      <c r="AJ131" s="338"/>
      <c r="AK131" s="300" t="s">
        <v>13</v>
      </c>
      <c r="AL131" s="301"/>
      <c r="AM131" s="301"/>
      <c r="AN131" s="301"/>
      <c r="AO131" s="301"/>
      <c r="AP131" s="301"/>
      <c r="AQ131" s="301"/>
      <c r="AR131" s="301"/>
      <c r="AS131" s="301"/>
      <c r="AT131" s="301"/>
      <c r="AU131" s="301"/>
      <c r="AV131" s="301"/>
      <c r="AW131" s="301"/>
      <c r="AX131" s="603"/>
      <c r="AY131" s="303">
        <v>0.25</v>
      </c>
      <c r="AZ131" s="304"/>
      <c r="BA131" s="304"/>
      <c r="BB131" s="305"/>
      <c r="BC131" s="303">
        <f t="shared" si="12"/>
        <v>0.75</v>
      </c>
      <c r="BD131" s="304"/>
      <c r="BE131" s="304"/>
      <c r="BF131" s="305"/>
      <c r="BG131" s="309">
        <v>40826</v>
      </c>
      <c r="BH131" s="310"/>
      <c r="BI131" s="310"/>
      <c r="BJ131" s="623"/>
      <c r="BK131" s="624">
        <f t="shared" si="13"/>
        <v>10206.5</v>
      </c>
      <c r="BL131" s="625"/>
      <c r="BM131" s="625"/>
      <c r="BN131" s="625"/>
      <c r="BO131" s="625"/>
      <c r="BP131" s="626"/>
      <c r="BQ131" s="612"/>
      <c r="BR131" s="613"/>
      <c r="BS131" s="613"/>
      <c r="BT131" s="613"/>
      <c r="BU131" s="613"/>
      <c r="BV131" s="613"/>
      <c r="BW131" s="614"/>
      <c r="BX131" s="612"/>
      <c r="BY131" s="613"/>
      <c r="BZ131" s="613"/>
      <c r="CA131" s="613"/>
      <c r="CB131" s="613"/>
      <c r="CC131" s="614"/>
      <c r="CD131" s="612"/>
      <c r="CE131" s="613"/>
      <c r="CF131" s="613"/>
      <c r="CG131" s="613"/>
      <c r="CH131" s="613"/>
      <c r="CI131" s="614"/>
    </row>
    <row r="132" spans="1:87" ht="18" customHeight="1" x14ac:dyDescent="0.25">
      <c r="A132" s="75"/>
      <c r="B132" s="327"/>
      <c r="C132" s="328"/>
      <c r="D132" s="328"/>
      <c r="E132" s="328"/>
      <c r="F132" s="328"/>
      <c r="G132" s="328"/>
      <c r="H132" s="328"/>
      <c r="I132" s="328"/>
      <c r="J132" s="328"/>
      <c r="K132" s="328"/>
      <c r="L132" s="328"/>
      <c r="M132" s="328"/>
      <c r="N132" s="328"/>
      <c r="O132" s="328"/>
      <c r="P132" s="328"/>
      <c r="Q132" s="328"/>
      <c r="R132" s="328"/>
      <c r="S132" s="328"/>
      <c r="T132" s="328"/>
      <c r="U132" s="328"/>
      <c r="V132" s="328"/>
      <c r="W132" s="328"/>
      <c r="X132" s="328"/>
      <c r="Y132" s="329"/>
      <c r="Z132" s="336"/>
      <c r="AA132" s="337"/>
      <c r="AB132" s="337"/>
      <c r="AC132" s="337"/>
      <c r="AD132" s="338"/>
      <c r="AE132" s="336"/>
      <c r="AF132" s="337"/>
      <c r="AG132" s="337"/>
      <c r="AH132" s="337"/>
      <c r="AI132" s="337"/>
      <c r="AJ132" s="338"/>
      <c r="AK132" s="300" t="s">
        <v>40</v>
      </c>
      <c r="AL132" s="301"/>
      <c r="AM132" s="301"/>
      <c r="AN132" s="301"/>
      <c r="AO132" s="301"/>
      <c r="AP132" s="301"/>
      <c r="AQ132" s="301"/>
      <c r="AR132" s="301"/>
      <c r="AS132" s="301"/>
      <c r="AT132" s="301"/>
      <c r="AU132" s="301"/>
      <c r="AV132" s="301"/>
      <c r="AW132" s="301"/>
      <c r="AX132" s="603"/>
      <c r="AY132" s="303">
        <v>0.25</v>
      </c>
      <c r="AZ132" s="304"/>
      <c r="BA132" s="304"/>
      <c r="BB132" s="305"/>
      <c r="BC132" s="303">
        <f t="shared" si="12"/>
        <v>0.75</v>
      </c>
      <c r="BD132" s="304"/>
      <c r="BE132" s="304"/>
      <c r="BF132" s="305"/>
      <c r="BG132" s="309">
        <v>26988</v>
      </c>
      <c r="BH132" s="310"/>
      <c r="BI132" s="310"/>
      <c r="BJ132" s="623"/>
      <c r="BK132" s="624">
        <f t="shared" si="13"/>
        <v>6747</v>
      </c>
      <c r="BL132" s="625"/>
      <c r="BM132" s="625"/>
      <c r="BN132" s="625"/>
      <c r="BO132" s="625"/>
      <c r="BP132" s="626"/>
      <c r="BQ132" s="612"/>
      <c r="BR132" s="613"/>
      <c r="BS132" s="613"/>
      <c r="BT132" s="613"/>
      <c r="BU132" s="613"/>
      <c r="BV132" s="613"/>
      <c r="BW132" s="614"/>
      <c r="BX132" s="612"/>
      <c r="BY132" s="613"/>
      <c r="BZ132" s="613"/>
      <c r="CA132" s="613"/>
      <c r="CB132" s="613"/>
      <c r="CC132" s="614"/>
      <c r="CD132" s="612"/>
      <c r="CE132" s="613"/>
      <c r="CF132" s="613"/>
      <c r="CG132" s="613"/>
      <c r="CH132" s="613"/>
      <c r="CI132" s="614"/>
    </row>
    <row r="133" spans="1:87" ht="18" customHeight="1" x14ac:dyDescent="0.25">
      <c r="A133" s="75"/>
      <c r="B133" s="327"/>
      <c r="C133" s="328"/>
      <c r="D133" s="328"/>
      <c r="E133" s="328"/>
      <c r="F133" s="328"/>
      <c r="G133" s="328"/>
      <c r="H133" s="328"/>
      <c r="I133" s="328"/>
      <c r="J133" s="328"/>
      <c r="K133" s="328"/>
      <c r="L133" s="328"/>
      <c r="M133" s="328"/>
      <c r="N133" s="328"/>
      <c r="O133" s="328"/>
      <c r="P133" s="328"/>
      <c r="Q133" s="328"/>
      <c r="R133" s="328"/>
      <c r="S133" s="328"/>
      <c r="T133" s="328"/>
      <c r="U133" s="328"/>
      <c r="V133" s="328"/>
      <c r="W133" s="328"/>
      <c r="X133" s="328"/>
      <c r="Y133" s="329"/>
      <c r="Z133" s="336"/>
      <c r="AA133" s="337"/>
      <c r="AB133" s="337"/>
      <c r="AC133" s="337"/>
      <c r="AD133" s="338"/>
      <c r="AE133" s="336"/>
      <c r="AF133" s="337"/>
      <c r="AG133" s="337"/>
      <c r="AH133" s="337"/>
      <c r="AI133" s="337"/>
      <c r="AJ133" s="338"/>
      <c r="AK133" s="300" t="s">
        <v>528</v>
      </c>
      <c r="AL133" s="301"/>
      <c r="AM133" s="301"/>
      <c r="AN133" s="301"/>
      <c r="AO133" s="301"/>
      <c r="AP133" s="301"/>
      <c r="AQ133" s="301"/>
      <c r="AR133" s="301"/>
      <c r="AS133" s="301"/>
      <c r="AT133" s="301"/>
      <c r="AU133" s="301"/>
      <c r="AV133" s="301"/>
      <c r="AW133" s="301"/>
      <c r="AX133" s="603"/>
      <c r="AY133" s="303">
        <v>0.25</v>
      </c>
      <c r="AZ133" s="304"/>
      <c r="BA133" s="304"/>
      <c r="BB133" s="305"/>
      <c r="BC133" s="303">
        <f t="shared" si="12"/>
        <v>0.75</v>
      </c>
      <c r="BD133" s="304"/>
      <c r="BE133" s="304"/>
      <c r="BF133" s="305"/>
      <c r="BG133" s="309">
        <v>22530</v>
      </c>
      <c r="BH133" s="310"/>
      <c r="BI133" s="310"/>
      <c r="BJ133" s="623"/>
      <c r="BK133" s="624">
        <f t="shared" si="13"/>
        <v>5632.5</v>
      </c>
      <c r="BL133" s="625"/>
      <c r="BM133" s="625"/>
      <c r="BN133" s="625"/>
      <c r="BO133" s="625"/>
      <c r="BP133" s="626"/>
      <c r="BQ133" s="612"/>
      <c r="BR133" s="613"/>
      <c r="BS133" s="613"/>
      <c r="BT133" s="613"/>
      <c r="BU133" s="613"/>
      <c r="BV133" s="613"/>
      <c r="BW133" s="614"/>
      <c r="BX133" s="612"/>
      <c r="BY133" s="613"/>
      <c r="BZ133" s="613"/>
      <c r="CA133" s="613"/>
      <c r="CB133" s="613"/>
      <c r="CC133" s="614"/>
      <c r="CD133" s="612"/>
      <c r="CE133" s="613"/>
      <c r="CF133" s="613"/>
      <c r="CG133" s="613"/>
      <c r="CH133" s="613"/>
      <c r="CI133" s="614"/>
    </row>
    <row r="134" spans="1:87" ht="18" customHeight="1" x14ac:dyDescent="0.25">
      <c r="A134" s="75"/>
      <c r="B134" s="327"/>
      <c r="C134" s="328"/>
      <c r="D134" s="328"/>
      <c r="E134" s="328"/>
      <c r="F134" s="328"/>
      <c r="G134" s="328"/>
      <c r="H134" s="328"/>
      <c r="I134" s="328"/>
      <c r="J134" s="328"/>
      <c r="K134" s="328"/>
      <c r="L134" s="328"/>
      <c r="M134" s="328"/>
      <c r="N134" s="328"/>
      <c r="O134" s="328"/>
      <c r="P134" s="328"/>
      <c r="Q134" s="328"/>
      <c r="R134" s="328"/>
      <c r="S134" s="328"/>
      <c r="T134" s="328"/>
      <c r="U134" s="328"/>
      <c r="V134" s="328"/>
      <c r="W134" s="328"/>
      <c r="X134" s="328"/>
      <c r="Y134" s="329"/>
      <c r="Z134" s="336"/>
      <c r="AA134" s="337"/>
      <c r="AB134" s="337"/>
      <c r="AC134" s="337"/>
      <c r="AD134" s="338"/>
      <c r="AE134" s="336"/>
      <c r="AF134" s="337"/>
      <c r="AG134" s="337"/>
      <c r="AH134" s="337"/>
      <c r="AI134" s="337"/>
      <c r="AJ134" s="338"/>
      <c r="AK134" s="300" t="s">
        <v>529</v>
      </c>
      <c r="AL134" s="301"/>
      <c r="AM134" s="301"/>
      <c r="AN134" s="301"/>
      <c r="AO134" s="301"/>
      <c r="AP134" s="301"/>
      <c r="AQ134" s="301"/>
      <c r="AR134" s="301"/>
      <c r="AS134" s="301"/>
      <c r="AT134" s="301"/>
      <c r="AU134" s="301"/>
      <c r="AV134" s="301"/>
      <c r="AW134" s="301"/>
      <c r="AX134" s="603"/>
      <c r="AY134" s="303">
        <v>0.25</v>
      </c>
      <c r="AZ134" s="304"/>
      <c r="BA134" s="304"/>
      <c r="BB134" s="305"/>
      <c r="BC134" s="303">
        <f t="shared" si="12"/>
        <v>0.75</v>
      </c>
      <c r="BD134" s="304"/>
      <c r="BE134" s="304"/>
      <c r="BF134" s="305"/>
      <c r="BG134" s="309">
        <v>18911</v>
      </c>
      <c r="BH134" s="310"/>
      <c r="BI134" s="310"/>
      <c r="BJ134" s="623"/>
      <c r="BK134" s="624">
        <f t="shared" si="13"/>
        <v>4727.75</v>
      </c>
      <c r="BL134" s="625"/>
      <c r="BM134" s="625"/>
      <c r="BN134" s="625"/>
      <c r="BO134" s="625"/>
      <c r="BP134" s="626"/>
      <c r="BQ134" s="612"/>
      <c r="BR134" s="613"/>
      <c r="BS134" s="613"/>
      <c r="BT134" s="613"/>
      <c r="BU134" s="613"/>
      <c r="BV134" s="613"/>
      <c r="BW134" s="614"/>
      <c r="BX134" s="612"/>
      <c r="BY134" s="613"/>
      <c r="BZ134" s="613"/>
      <c r="CA134" s="613"/>
      <c r="CB134" s="613"/>
      <c r="CC134" s="614"/>
      <c r="CD134" s="612"/>
      <c r="CE134" s="613"/>
      <c r="CF134" s="613"/>
      <c r="CG134" s="613"/>
      <c r="CH134" s="613"/>
      <c r="CI134" s="614"/>
    </row>
    <row r="135" spans="1:87" ht="18" customHeight="1" x14ac:dyDescent="0.25">
      <c r="A135" s="75"/>
      <c r="B135" s="327"/>
      <c r="C135" s="328"/>
      <c r="D135" s="328"/>
      <c r="E135" s="328"/>
      <c r="F135" s="328"/>
      <c r="G135" s="328"/>
      <c r="H135" s="328"/>
      <c r="I135" s="328"/>
      <c r="J135" s="328"/>
      <c r="K135" s="328"/>
      <c r="L135" s="328"/>
      <c r="M135" s="328"/>
      <c r="N135" s="328"/>
      <c r="O135" s="328"/>
      <c r="P135" s="328"/>
      <c r="Q135" s="328"/>
      <c r="R135" s="328"/>
      <c r="S135" s="328"/>
      <c r="T135" s="328"/>
      <c r="U135" s="328"/>
      <c r="V135" s="328"/>
      <c r="W135" s="328"/>
      <c r="X135" s="328"/>
      <c r="Y135" s="329"/>
      <c r="Z135" s="336"/>
      <c r="AA135" s="337"/>
      <c r="AB135" s="337"/>
      <c r="AC135" s="337"/>
      <c r="AD135" s="338"/>
      <c r="AE135" s="336"/>
      <c r="AF135" s="337"/>
      <c r="AG135" s="337"/>
      <c r="AH135" s="337"/>
      <c r="AI135" s="337"/>
      <c r="AJ135" s="338"/>
      <c r="AK135" s="300" t="s">
        <v>526</v>
      </c>
      <c r="AL135" s="301"/>
      <c r="AM135" s="301"/>
      <c r="AN135" s="301"/>
      <c r="AO135" s="301"/>
      <c r="AP135" s="301"/>
      <c r="AQ135" s="301"/>
      <c r="AR135" s="301"/>
      <c r="AS135" s="301"/>
      <c r="AT135" s="301"/>
      <c r="AU135" s="301"/>
      <c r="AV135" s="301"/>
      <c r="AW135" s="301"/>
      <c r="AX135" s="603"/>
      <c r="AY135" s="303">
        <v>0.25</v>
      </c>
      <c r="AZ135" s="304"/>
      <c r="BA135" s="304"/>
      <c r="BB135" s="305"/>
      <c r="BC135" s="303">
        <f t="shared" si="12"/>
        <v>0.75</v>
      </c>
      <c r="BD135" s="304"/>
      <c r="BE135" s="304"/>
      <c r="BF135" s="305"/>
      <c r="BG135" s="309">
        <v>7925</v>
      </c>
      <c r="BH135" s="310"/>
      <c r="BI135" s="310"/>
      <c r="BJ135" s="623"/>
      <c r="BK135" s="624">
        <f t="shared" si="13"/>
        <v>1981.25</v>
      </c>
      <c r="BL135" s="625"/>
      <c r="BM135" s="625"/>
      <c r="BN135" s="625"/>
      <c r="BO135" s="625"/>
      <c r="BP135" s="626"/>
      <c r="BQ135" s="612"/>
      <c r="BR135" s="613"/>
      <c r="BS135" s="613"/>
      <c r="BT135" s="613"/>
      <c r="BU135" s="613"/>
      <c r="BV135" s="613"/>
      <c r="BW135" s="614"/>
      <c r="BX135" s="612"/>
      <c r="BY135" s="613"/>
      <c r="BZ135" s="613"/>
      <c r="CA135" s="613"/>
      <c r="CB135" s="613"/>
      <c r="CC135" s="614"/>
      <c r="CD135" s="612"/>
      <c r="CE135" s="613"/>
      <c r="CF135" s="613"/>
      <c r="CG135" s="613"/>
      <c r="CH135" s="613"/>
      <c r="CI135" s="614"/>
    </row>
    <row r="136" spans="1:87" ht="18" customHeight="1" x14ac:dyDescent="0.25">
      <c r="A136" s="75"/>
      <c r="B136" s="327"/>
      <c r="C136" s="328"/>
      <c r="D136" s="328"/>
      <c r="E136" s="328"/>
      <c r="F136" s="328"/>
      <c r="G136" s="328"/>
      <c r="H136" s="328"/>
      <c r="I136" s="328"/>
      <c r="J136" s="328"/>
      <c r="K136" s="328"/>
      <c r="L136" s="328"/>
      <c r="M136" s="328"/>
      <c r="N136" s="328"/>
      <c r="O136" s="328"/>
      <c r="P136" s="328"/>
      <c r="Q136" s="328"/>
      <c r="R136" s="328"/>
      <c r="S136" s="328"/>
      <c r="T136" s="328"/>
      <c r="U136" s="328"/>
      <c r="V136" s="328"/>
      <c r="W136" s="328"/>
      <c r="X136" s="328"/>
      <c r="Y136" s="329"/>
      <c r="Z136" s="336"/>
      <c r="AA136" s="337"/>
      <c r="AB136" s="337"/>
      <c r="AC136" s="337"/>
      <c r="AD136" s="338"/>
      <c r="AE136" s="336"/>
      <c r="AF136" s="337"/>
      <c r="AG136" s="337"/>
      <c r="AH136" s="337"/>
      <c r="AI136" s="337"/>
      <c r="AJ136" s="338"/>
      <c r="AK136" s="300" t="s">
        <v>530</v>
      </c>
      <c r="AL136" s="301"/>
      <c r="AM136" s="301"/>
      <c r="AN136" s="301"/>
      <c r="AO136" s="301"/>
      <c r="AP136" s="301"/>
      <c r="AQ136" s="301"/>
      <c r="AR136" s="301"/>
      <c r="AS136" s="301"/>
      <c r="AT136" s="301"/>
      <c r="AU136" s="301"/>
      <c r="AV136" s="301"/>
      <c r="AW136" s="301"/>
      <c r="AX136" s="603"/>
      <c r="AY136" s="303">
        <v>0.25</v>
      </c>
      <c r="AZ136" s="304"/>
      <c r="BA136" s="304"/>
      <c r="BB136" s="305"/>
      <c r="BC136" s="303">
        <f t="shared" si="12"/>
        <v>0.75</v>
      </c>
      <c r="BD136" s="304"/>
      <c r="BE136" s="304"/>
      <c r="BF136" s="305"/>
      <c r="BG136" s="309">
        <v>22629</v>
      </c>
      <c r="BH136" s="310"/>
      <c r="BI136" s="310"/>
      <c r="BJ136" s="623"/>
      <c r="BK136" s="624">
        <f t="shared" si="13"/>
        <v>5657.25</v>
      </c>
      <c r="BL136" s="625"/>
      <c r="BM136" s="625"/>
      <c r="BN136" s="625"/>
      <c r="BO136" s="625"/>
      <c r="BP136" s="626"/>
      <c r="BQ136" s="612"/>
      <c r="BR136" s="613"/>
      <c r="BS136" s="613"/>
      <c r="BT136" s="613"/>
      <c r="BU136" s="613"/>
      <c r="BV136" s="613"/>
      <c r="BW136" s="614"/>
      <c r="BX136" s="612"/>
      <c r="BY136" s="613"/>
      <c r="BZ136" s="613"/>
      <c r="CA136" s="613"/>
      <c r="CB136" s="613"/>
      <c r="CC136" s="614"/>
      <c r="CD136" s="612"/>
      <c r="CE136" s="613"/>
      <c r="CF136" s="613"/>
      <c r="CG136" s="613"/>
      <c r="CH136" s="613"/>
      <c r="CI136" s="614"/>
    </row>
    <row r="137" spans="1:87" ht="18" customHeight="1" x14ac:dyDescent="0.25">
      <c r="A137" s="75"/>
      <c r="B137" s="327"/>
      <c r="C137" s="328"/>
      <c r="D137" s="328"/>
      <c r="E137" s="328"/>
      <c r="F137" s="328"/>
      <c r="G137" s="328"/>
      <c r="H137" s="328"/>
      <c r="I137" s="328"/>
      <c r="J137" s="328"/>
      <c r="K137" s="328"/>
      <c r="L137" s="328"/>
      <c r="M137" s="328"/>
      <c r="N137" s="328"/>
      <c r="O137" s="328"/>
      <c r="P137" s="328"/>
      <c r="Q137" s="328"/>
      <c r="R137" s="328"/>
      <c r="S137" s="328"/>
      <c r="T137" s="328"/>
      <c r="U137" s="328"/>
      <c r="V137" s="328"/>
      <c r="W137" s="328"/>
      <c r="X137" s="328"/>
      <c r="Y137" s="329"/>
      <c r="Z137" s="336"/>
      <c r="AA137" s="337"/>
      <c r="AB137" s="337"/>
      <c r="AC137" s="337"/>
      <c r="AD137" s="338"/>
      <c r="AE137" s="336"/>
      <c r="AF137" s="337"/>
      <c r="AG137" s="337"/>
      <c r="AH137" s="337"/>
      <c r="AI137" s="337"/>
      <c r="AJ137" s="338"/>
      <c r="AK137" s="300" t="s">
        <v>18</v>
      </c>
      <c r="AL137" s="301"/>
      <c r="AM137" s="301"/>
      <c r="AN137" s="301"/>
      <c r="AO137" s="301"/>
      <c r="AP137" s="301"/>
      <c r="AQ137" s="301"/>
      <c r="AR137" s="301"/>
      <c r="AS137" s="301"/>
      <c r="AT137" s="301"/>
      <c r="AU137" s="301"/>
      <c r="AV137" s="301"/>
      <c r="AW137" s="301"/>
      <c r="AX137" s="603"/>
      <c r="AY137" s="303">
        <v>0.25</v>
      </c>
      <c r="AZ137" s="304"/>
      <c r="BA137" s="304"/>
      <c r="BB137" s="305"/>
      <c r="BC137" s="303">
        <f t="shared" si="12"/>
        <v>0.75</v>
      </c>
      <c r="BD137" s="304"/>
      <c r="BE137" s="304"/>
      <c r="BF137" s="305"/>
      <c r="BG137" s="309">
        <v>28961</v>
      </c>
      <c r="BH137" s="310"/>
      <c r="BI137" s="310"/>
      <c r="BJ137" s="623"/>
      <c r="BK137" s="624">
        <f t="shared" si="13"/>
        <v>7240.25</v>
      </c>
      <c r="BL137" s="625"/>
      <c r="BM137" s="625"/>
      <c r="BN137" s="625"/>
      <c r="BO137" s="625"/>
      <c r="BP137" s="626"/>
      <c r="BQ137" s="612"/>
      <c r="BR137" s="613"/>
      <c r="BS137" s="613"/>
      <c r="BT137" s="613"/>
      <c r="BU137" s="613"/>
      <c r="BV137" s="613"/>
      <c r="BW137" s="614"/>
      <c r="BX137" s="612"/>
      <c r="BY137" s="613"/>
      <c r="BZ137" s="613"/>
      <c r="CA137" s="613"/>
      <c r="CB137" s="613"/>
      <c r="CC137" s="614"/>
      <c r="CD137" s="612"/>
      <c r="CE137" s="613"/>
      <c r="CF137" s="613"/>
      <c r="CG137" s="613"/>
      <c r="CH137" s="613"/>
      <c r="CI137" s="614"/>
    </row>
    <row r="138" spans="1:87" ht="18" customHeight="1" thickBot="1" x14ac:dyDescent="0.3">
      <c r="A138" s="75"/>
      <c r="B138" s="330"/>
      <c r="C138" s="331"/>
      <c r="D138" s="331"/>
      <c r="E138" s="331"/>
      <c r="F138" s="331"/>
      <c r="G138" s="331"/>
      <c r="H138" s="331"/>
      <c r="I138" s="331"/>
      <c r="J138" s="331"/>
      <c r="K138" s="331"/>
      <c r="L138" s="331"/>
      <c r="M138" s="331"/>
      <c r="N138" s="331"/>
      <c r="O138" s="331"/>
      <c r="P138" s="331"/>
      <c r="Q138" s="331"/>
      <c r="R138" s="331"/>
      <c r="S138" s="331"/>
      <c r="T138" s="331"/>
      <c r="U138" s="331"/>
      <c r="V138" s="331"/>
      <c r="W138" s="331"/>
      <c r="X138" s="331"/>
      <c r="Y138" s="332"/>
      <c r="Z138" s="339"/>
      <c r="AA138" s="340"/>
      <c r="AB138" s="340"/>
      <c r="AC138" s="340"/>
      <c r="AD138" s="341"/>
      <c r="AE138" s="339"/>
      <c r="AF138" s="340"/>
      <c r="AG138" s="340"/>
      <c r="AH138" s="340"/>
      <c r="AI138" s="340"/>
      <c r="AJ138" s="341"/>
      <c r="AK138" s="392" t="s">
        <v>37</v>
      </c>
      <c r="AL138" s="393"/>
      <c r="AM138" s="393"/>
      <c r="AN138" s="393"/>
      <c r="AO138" s="393"/>
      <c r="AP138" s="393"/>
      <c r="AQ138" s="393"/>
      <c r="AR138" s="393"/>
      <c r="AS138" s="393"/>
      <c r="AT138" s="393"/>
      <c r="AU138" s="393"/>
      <c r="AV138" s="393"/>
      <c r="AW138" s="393"/>
      <c r="AX138" s="604"/>
      <c r="AY138" s="395">
        <v>0.25</v>
      </c>
      <c r="AZ138" s="396"/>
      <c r="BA138" s="396"/>
      <c r="BB138" s="397"/>
      <c r="BC138" s="395">
        <f t="shared" si="12"/>
        <v>0.75</v>
      </c>
      <c r="BD138" s="396"/>
      <c r="BE138" s="396"/>
      <c r="BF138" s="397"/>
      <c r="BG138" s="401">
        <v>11840</v>
      </c>
      <c r="BH138" s="402"/>
      <c r="BI138" s="402"/>
      <c r="BJ138" s="618"/>
      <c r="BK138" s="619">
        <f t="shared" si="13"/>
        <v>2960</v>
      </c>
      <c r="BL138" s="620"/>
      <c r="BM138" s="620"/>
      <c r="BN138" s="620"/>
      <c r="BO138" s="620"/>
      <c r="BP138" s="621"/>
      <c r="BQ138" s="615"/>
      <c r="BR138" s="616"/>
      <c r="BS138" s="616"/>
      <c r="BT138" s="616"/>
      <c r="BU138" s="616"/>
      <c r="BV138" s="616"/>
      <c r="BW138" s="617"/>
      <c r="BX138" s="615"/>
      <c r="BY138" s="616"/>
      <c r="BZ138" s="616"/>
      <c r="CA138" s="616"/>
      <c r="CB138" s="616"/>
      <c r="CC138" s="617"/>
      <c r="CD138" s="615"/>
      <c r="CE138" s="616"/>
      <c r="CF138" s="616"/>
      <c r="CG138" s="616"/>
      <c r="CH138" s="616"/>
      <c r="CI138" s="617"/>
    </row>
    <row r="139" spans="1:87" ht="18" customHeight="1" thickBot="1" x14ac:dyDescent="0.3">
      <c r="A139" s="75"/>
      <c r="B139" s="377"/>
      <c r="C139" s="378"/>
      <c r="D139" s="378"/>
      <c r="E139" s="378"/>
      <c r="F139" s="378"/>
      <c r="G139" s="378"/>
      <c r="H139" s="378"/>
      <c r="I139" s="378"/>
      <c r="J139" s="378"/>
      <c r="K139" s="378"/>
      <c r="L139" s="378"/>
      <c r="M139" s="378"/>
      <c r="N139" s="378"/>
      <c r="O139" s="378"/>
      <c r="P139" s="378"/>
      <c r="Q139" s="378"/>
      <c r="R139" s="378"/>
      <c r="S139" s="378"/>
      <c r="T139" s="378"/>
      <c r="U139" s="378"/>
      <c r="V139" s="378"/>
      <c r="W139" s="378"/>
      <c r="X139" s="378"/>
      <c r="Y139" s="378"/>
      <c r="Z139" s="378"/>
      <c r="AA139" s="378"/>
      <c r="AB139" s="378"/>
      <c r="AC139" s="378"/>
      <c r="AD139" s="378"/>
      <c r="AE139" s="378"/>
      <c r="AF139" s="378"/>
      <c r="AG139" s="378"/>
      <c r="AH139" s="378"/>
      <c r="AI139" s="378"/>
      <c r="AJ139" s="379"/>
      <c r="AK139" s="380" t="s">
        <v>3</v>
      </c>
      <c r="AL139" s="381"/>
      <c r="AM139" s="381"/>
      <c r="AN139" s="381"/>
      <c r="AO139" s="381"/>
      <c r="AP139" s="381"/>
      <c r="AQ139" s="381"/>
      <c r="AR139" s="381"/>
      <c r="AS139" s="381"/>
      <c r="AT139" s="381"/>
      <c r="AU139" s="381"/>
      <c r="AV139" s="381"/>
      <c r="AW139" s="381"/>
      <c r="AX139" s="381"/>
      <c r="AY139" s="381"/>
      <c r="AZ139" s="381"/>
      <c r="BA139" s="381"/>
      <c r="BB139" s="381"/>
      <c r="BC139" s="381"/>
      <c r="BD139" s="381"/>
      <c r="BE139" s="381"/>
      <c r="BF139" s="381"/>
      <c r="BG139" s="381"/>
      <c r="BH139" s="381"/>
      <c r="BI139" s="381"/>
      <c r="BJ139" s="630"/>
      <c r="BK139" s="627">
        <f>SUM(BK128:BP138)</f>
        <v>62246.5</v>
      </c>
      <c r="BL139" s="628"/>
      <c r="BM139" s="628"/>
      <c r="BN139" s="628"/>
      <c r="BO139" s="628"/>
      <c r="BP139" s="629"/>
      <c r="BQ139" s="387" t="s">
        <v>100</v>
      </c>
      <c r="BR139" s="388"/>
      <c r="BS139" s="388"/>
      <c r="BT139" s="388"/>
      <c r="BU139" s="388"/>
      <c r="BV139" s="388"/>
      <c r="BW139" s="388"/>
      <c r="BX139" s="388"/>
      <c r="BY139" s="388"/>
      <c r="BZ139" s="388"/>
      <c r="CA139" s="388"/>
      <c r="CB139" s="388"/>
      <c r="CC139" s="389"/>
      <c r="CD139" s="390">
        <f>+CD128*AE128</f>
        <v>254987.64705882352</v>
      </c>
      <c r="CE139" s="390"/>
      <c r="CF139" s="390"/>
      <c r="CG139" s="390"/>
      <c r="CH139" s="390"/>
      <c r="CI139" s="391"/>
    </row>
    <row r="140" spans="1:87" ht="18" customHeight="1" thickBot="1" x14ac:dyDescent="0.3">
      <c r="A140" s="75"/>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BG140" s="78"/>
      <c r="BH140" s="78"/>
      <c r="BI140" s="78"/>
      <c r="BJ140" s="78"/>
      <c r="BK140" s="79"/>
      <c r="BL140" s="79"/>
      <c r="BM140" s="79"/>
      <c r="BN140" s="79"/>
      <c r="BO140" s="79"/>
      <c r="BP140" s="79"/>
      <c r="BQ140" s="79"/>
      <c r="BR140" s="79"/>
      <c r="BS140" s="79"/>
      <c r="BT140" s="79"/>
      <c r="BU140" s="79"/>
      <c r="BV140" s="79"/>
      <c r="BW140" s="79"/>
      <c r="BX140" s="79"/>
      <c r="BY140" s="79"/>
      <c r="BZ140" s="79"/>
      <c r="CA140" s="79"/>
      <c r="CB140" s="79"/>
      <c r="CC140" s="79"/>
      <c r="CD140" s="79"/>
      <c r="CE140" s="79"/>
      <c r="CF140" s="79"/>
      <c r="CG140" s="79"/>
      <c r="CH140" s="79"/>
      <c r="CI140" s="79"/>
    </row>
    <row r="141" spans="1:87" ht="18" customHeight="1" x14ac:dyDescent="0.25">
      <c r="A141" s="75"/>
      <c r="B141" s="348" t="s">
        <v>0</v>
      </c>
      <c r="C141" s="349"/>
      <c r="D141" s="349"/>
      <c r="E141" s="349"/>
      <c r="F141" s="349"/>
      <c r="G141" s="349"/>
      <c r="H141" s="349"/>
      <c r="I141" s="349"/>
      <c r="J141" s="349"/>
      <c r="K141" s="349"/>
      <c r="L141" s="349"/>
      <c r="M141" s="349"/>
      <c r="N141" s="349"/>
      <c r="O141" s="349"/>
      <c r="P141" s="349"/>
      <c r="Q141" s="349"/>
      <c r="R141" s="349"/>
      <c r="S141" s="349"/>
      <c r="T141" s="349"/>
      <c r="U141" s="349"/>
      <c r="V141" s="349"/>
      <c r="W141" s="349"/>
      <c r="X141" s="349"/>
      <c r="Y141" s="350"/>
      <c r="Z141" s="348" t="s">
        <v>80</v>
      </c>
      <c r="AA141" s="349"/>
      <c r="AB141" s="349"/>
      <c r="AC141" s="349"/>
      <c r="AD141" s="350"/>
      <c r="AE141" s="357" t="s">
        <v>79</v>
      </c>
      <c r="AF141" s="358"/>
      <c r="AG141" s="358"/>
      <c r="AH141" s="358"/>
      <c r="AI141" s="358"/>
      <c r="AJ141" s="359"/>
      <c r="AK141" s="357" t="s">
        <v>81</v>
      </c>
      <c r="AL141" s="358"/>
      <c r="AM141" s="358"/>
      <c r="AN141" s="358"/>
      <c r="AO141" s="358"/>
      <c r="AP141" s="358"/>
      <c r="AQ141" s="358"/>
      <c r="AR141" s="358"/>
      <c r="AS141" s="358"/>
      <c r="AT141" s="358"/>
      <c r="AU141" s="358"/>
      <c r="AV141" s="358"/>
      <c r="AW141" s="358"/>
      <c r="AX141" s="359"/>
      <c r="AY141" s="357" t="s">
        <v>1</v>
      </c>
      <c r="AZ141" s="358"/>
      <c r="BA141" s="358"/>
      <c r="BB141" s="359"/>
      <c r="BC141" s="348" t="s">
        <v>104</v>
      </c>
      <c r="BD141" s="349"/>
      <c r="BE141" s="349"/>
      <c r="BF141" s="350"/>
      <c r="BG141" s="366" t="s">
        <v>82</v>
      </c>
      <c r="BH141" s="367"/>
      <c r="BI141" s="367"/>
      <c r="BJ141" s="368"/>
      <c r="BK141" s="315" t="s">
        <v>99</v>
      </c>
      <c r="BL141" s="316"/>
      <c r="BM141" s="316"/>
      <c r="BN141" s="316"/>
      <c r="BO141" s="316"/>
      <c r="BP141" s="317"/>
      <c r="BQ141" s="315" t="s">
        <v>83</v>
      </c>
      <c r="BR141" s="316"/>
      <c r="BS141" s="316"/>
      <c r="BT141" s="316"/>
      <c r="BU141" s="316"/>
      <c r="BV141" s="316"/>
      <c r="BW141" s="317"/>
      <c r="BX141" s="315" t="s">
        <v>84</v>
      </c>
      <c r="BY141" s="316"/>
      <c r="BZ141" s="316"/>
      <c r="CA141" s="316"/>
      <c r="CB141" s="316"/>
      <c r="CC141" s="317"/>
      <c r="CD141" s="315" t="s">
        <v>85</v>
      </c>
      <c r="CE141" s="316"/>
      <c r="CF141" s="316"/>
      <c r="CG141" s="316"/>
      <c r="CH141" s="316"/>
      <c r="CI141" s="317"/>
    </row>
    <row r="142" spans="1:87" ht="18" customHeight="1" x14ac:dyDescent="0.25">
      <c r="A142" s="75"/>
      <c r="B142" s="351"/>
      <c r="C142" s="352"/>
      <c r="D142" s="352"/>
      <c r="E142" s="352"/>
      <c r="F142" s="352"/>
      <c r="G142" s="352"/>
      <c r="H142" s="352"/>
      <c r="I142" s="352"/>
      <c r="J142" s="352"/>
      <c r="K142" s="352"/>
      <c r="L142" s="352"/>
      <c r="M142" s="352"/>
      <c r="N142" s="352"/>
      <c r="O142" s="352"/>
      <c r="P142" s="352"/>
      <c r="Q142" s="352"/>
      <c r="R142" s="352"/>
      <c r="S142" s="352"/>
      <c r="T142" s="352"/>
      <c r="U142" s="352"/>
      <c r="V142" s="352"/>
      <c r="W142" s="352"/>
      <c r="X142" s="352"/>
      <c r="Y142" s="353"/>
      <c r="Z142" s="351"/>
      <c r="AA142" s="352"/>
      <c r="AB142" s="352"/>
      <c r="AC142" s="352"/>
      <c r="AD142" s="353"/>
      <c r="AE142" s="360"/>
      <c r="AF142" s="361"/>
      <c r="AG142" s="361"/>
      <c r="AH142" s="361"/>
      <c r="AI142" s="361"/>
      <c r="AJ142" s="362"/>
      <c r="AK142" s="360"/>
      <c r="AL142" s="361"/>
      <c r="AM142" s="361"/>
      <c r="AN142" s="361"/>
      <c r="AO142" s="361"/>
      <c r="AP142" s="361"/>
      <c r="AQ142" s="361"/>
      <c r="AR142" s="361"/>
      <c r="AS142" s="361"/>
      <c r="AT142" s="361"/>
      <c r="AU142" s="361"/>
      <c r="AV142" s="361"/>
      <c r="AW142" s="361"/>
      <c r="AX142" s="362"/>
      <c r="AY142" s="360"/>
      <c r="AZ142" s="361"/>
      <c r="BA142" s="361"/>
      <c r="BB142" s="362"/>
      <c r="BC142" s="351"/>
      <c r="BD142" s="352"/>
      <c r="BE142" s="352"/>
      <c r="BF142" s="353"/>
      <c r="BG142" s="369"/>
      <c r="BH142" s="370"/>
      <c r="BI142" s="370"/>
      <c r="BJ142" s="371"/>
      <c r="BK142" s="318"/>
      <c r="BL142" s="319"/>
      <c r="BM142" s="319"/>
      <c r="BN142" s="319"/>
      <c r="BO142" s="319"/>
      <c r="BP142" s="320"/>
      <c r="BQ142" s="318"/>
      <c r="BR142" s="319"/>
      <c r="BS142" s="319"/>
      <c r="BT142" s="319"/>
      <c r="BU142" s="319"/>
      <c r="BV142" s="319"/>
      <c r="BW142" s="320"/>
      <c r="BX142" s="318"/>
      <c r="BY142" s="319"/>
      <c r="BZ142" s="319"/>
      <c r="CA142" s="319"/>
      <c r="CB142" s="319"/>
      <c r="CC142" s="320"/>
      <c r="CD142" s="318"/>
      <c r="CE142" s="319"/>
      <c r="CF142" s="319"/>
      <c r="CG142" s="319"/>
      <c r="CH142" s="319"/>
      <c r="CI142" s="320"/>
    </row>
    <row r="143" spans="1:87" ht="18" customHeight="1" thickBot="1" x14ac:dyDescent="0.3">
      <c r="A143" s="75"/>
      <c r="B143" s="354"/>
      <c r="C143" s="355"/>
      <c r="D143" s="355"/>
      <c r="E143" s="355"/>
      <c r="F143" s="355"/>
      <c r="G143" s="355"/>
      <c r="H143" s="355"/>
      <c r="I143" s="355"/>
      <c r="J143" s="355"/>
      <c r="K143" s="355"/>
      <c r="L143" s="355"/>
      <c r="M143" s="355"/>
      <c r="N143" s="355"/>
      <c r="O143" s="355"/>
      <c r="P143" s="355"/>
      <c r="Q143" s="355"/>
      <c r="R143" s="355"/>
      <c r="S143" s="355"/>
      <c r="T143" s="355"/>
      <c r="U143" s="355"/>
      <c r="V143" s="355"/>
      <c r="W143" s="355"/>
      <c r="X143" s="355"/>
      <c r="Y143" s="356"/>
      <c r="Z143" s="354"/>
      <c r="AA143" s="355"/>
      <c r="AB143" s="355"/>
      <c r="AC143" s="355"/>
      <c r="AD143" s="356"/>
      <c r="AE143" s="363"/>
      <c r="AF143" s="364"/>
      <c r="AG143" s="364"/>
      <c r="AH143" s="364"/>
      <c r="AI143" s="364"/>
      <c r="AJ143" s="365"/>
      <c r="AK143" s="360"/>
      <c r="AL143" s="361"/>
      <c r="AM143" s="361"/>
      <c r="AN143" s="361"/>
      <c r="AO143" s="361"/>
      <c r="AP143" s="361"/>
      <c r="AQ143" s="361"/>
      <c r="AR143" s="361"/>
      <c r="AS143" s="361"/>
      <c r="AT143" s="361"/>
      <c r="AU143" s="361"/>
      <c r="AV143" s="361"/>
      <c r="AW143" s="361"/>
      <c r="AX143" s="362"/>
      <c r="AY143" s="360"/>
      <c r="AZ143" s="361"/>
      <c r="BA143" s="361"/>
      <c r="BB143" s="362"/>
      <c r="BC143" s="351"/>
      <c r="BD143" s="352"/>
      <c r="BE143" s="352"/>
      <c r="BF143" s="353"/>
      <c r="BG143" s="369"/>
      <c r="BH143" s="370"/>
      <c r="BI143" s="370"/>
      <c r="BJ143" s="371"/>
      <c r="BK143" s="318"/>
      <c r="BL143" s="319"/>
      <c r="BM143" s="319"/>
      <c r="BN143" s="319"/>
      <c r="BO143" s="319"/>
      <c r="BP143" s="320"/>
      <c r="BQ143" s="321"/>
      <c r="BR143" s="322"/>
      <c r="BS143" s="322"/>
      <c r="BT143" s="322"/>
      <c r="BU143" s="322"/>
      <c r="BV143" s="322"/>
      <c r="BW143" s="323"/>
      <c r="BX143" s="321"/>
      <c r="BY143" s="322"/>
      <c r="BZ143" s="322"/>
      <c r="CA143" s="322"/>
      <c r="CB143" s="322"/>
      <c r="CC143" s="323"/>
      <c r="CD143" s="321"/>
      <c r="CE143" s="322"/>
      <c r="CF143" s="322"/>
      <c r="CG143" s="322"/>
      <c r="CH143" s="322"/>
      <c r="CI143" s="323"/>
    </row>
    <row r="144" spans="1:87" ht="18" customHeight="1" x14ac:dyDescent="0.25">
      <c r="A144" s="75"/>
      <c r="B144" s="324" t="s">
        <v>118</v>
      </c>
      <c r="C144" s="325"/>
      <c r="D144" s="325"/>
      <c r="E144" s="325"/>
      <c r="F144" s="325"/>
      <c r="G144" s="325"/>
      <c r="H144" s="325"/>
      <c r="I144" s="325"/>
      <c r="J144" s="325"/>
      <c r="K144" s="325"/>
      <c r="L144" s="325"/>
      <c r="M144" s="325"/>
      <c r="N144" s="325"/>
      <c r="O144" s="325"/>
      <c r="P144" s="325"/>
      <c r="Q144" s="325"/>
      <c r="R144" s="325"/>
      <c r="S144" s="325"/>
      <c r="T144" s="325"/>
      <c r="U144" s="325"/>
      <c r="V144" s="325"/>
      <c r="W144" s="325"/>
      <c r="X144" s="325"/>
      <c r="Y144" s="326"/>
      <c r="Z144" s="333" t="s">
        <v>139</v>
      </c>
      <c r="AA144" s="334"/>
      <c r="AB144" s="334"/>
      <c r="AC144" s="334"/>
      <c r="AD144" s="335"/>
      <c r="AE144" s="333">
        <v>2</v>
      </c>
      <c r="AF144" s="334"/>
      <c r="AG144" s="334"/>
      <c r="AH144" s="334"/>
      <c r="AI144" s="334"/>
      <c r="AJ144" s="334"/>
      <c r="AK144" s="342" t="s">
        <v>13</v>
      </c>
      <c r="AL144" s="343"/>
      <c r="AM144" s="343"/>
      <c r="AN144" s="343"/>
      <c r="AO144" s="343"/>
      <c r="AP144" s="343"/>
      <c r="AQ144" s="343"/>
      <c r="AR144" s="343"/>
      <c r="AS144" s="343"/>
      <c r="AT144" s="343"/>
      <c r="AU144" s="343"/>
      <c r="AV144" s="343"/>
      <c r="AW144" s="343"/>
      <c r="AX144" s="605"/>
      <c r="AY144" s="345">
        <v>0.5</v>
      </c>
      <c r="AZ144" s="346"/>
      <c r="BA144" s="346"/>
      <c r="BB144" s="347"/>
      <c r="BC144" s="345">
        <f>+$AE$144*AY144</f>
        <v>1</v>
      </c>
      <c r="BD144" s="346"/>
      <c r="BE144" s="346"/>
      <c r="BF144" s="347"/>
      <c r="BG144" s="285">
        <v>40826</v>
      </c>
      <c r="BH144" s="286"/>
      <c r="BI144" s="286"/>
      <c r="BJ144" s="622"/>
      <c r="BK144" s="288">
        <f>+AY144*BG144</f>
        <v>20413</v>
      </c>
      <c r="BL144" s="289"/>
      <c r="BM144" s="289"/>
      <c r="BN144" s="289"/>
      <c r="BO144" s="289"/>
      <c r="BP144" s="290"/>
      <c r="BQ144" s="609">
        <v>2000</v>
      </c>
      <c r="BR144" s="610"/>
      <c r="BS144" s="610"/>
      <c r="BT144" s="610"/>
      <c r="BU144" s="610"/>
      <c r="BV144" s="610"/>
      <c r="BW144" s="611"/>
      <c r="BX144" s="609">
        <f>+(((BK148+BQ144)*15)/85)</f>
        <v>13360.235294117647</v>
      </c>
      <c r="BY144" s="610"/>
      <c r="BZ144" s="610"/>
      <c r="CA144" s="610"/>
      <c r="CB144" s="610"/>
      <c r="CC144" s="611"/>
      <c r="CD144" s="609">
        <f>+BK148+BQ144+BX144</f>
        <v>89068.23529411765</v>
      </c>
      <c r="CE144" s="610"/>
      <c r="CF144" s="610"/>
      <c r="CG144" s="610"/>
      <c r="CH144" s="610"/>
      <c r="CI144" s="611"/>
    </row>
    <row r="145" spans="1:87" ht="18" customHeight="1" x14ac:dyDescent="0.25">
      <c r="A145" s="75"/>
      <c r="B145" s="327"/>
      <c r="C145" s="328"/>
      <c r="D145" s="328"/>
      <c r="E145" s="328"/>
      <c r="F145" s="328"/>
      <c r="G145" s="328"/>
      <c r="H145" s="328"/>
      <c r="I145" s="328"/>
      <c r="J145" s="328"/>
      <c r="K145" s="328"/>
      <c r="L145" s="328"/>
      <c r="M145" s="328"/>
      <c r="N145" s="328"/>
      <c r="O145" s="328"/>
      <c r="P145" s="328"/>
      <c r="Q145" s="328"/>
      <c r="R145" s="328"/>
      <c r="S145" s="328"/>
      <c r="T145" s="328"/>
      <c r="U145" s="328"/>
      <c r="V145" s="328"/>
      <c r="W145" s="328"/>
      <c r="X145" s="328"/>
      <c r="Y145" s="329"/>
      <c r="Z145" s="336"/>
      <c r="AA145" s="337"/>
      <c r="AB145" s="337"/>
      <c r="AC145" s="337"/>
      <c r="AD145" s="338"/>
      <c r="AE145" s="336"/>
      <c r="AF145" s="337"/>
      <c r="AG145" s="337"/>
      <c r="AH145" s="337"/>
      <c r="AI145" s="337"/>
      <c r="AJ145" s="337"/>
      <c r="AK145" s="300" t="s">
        <v>95</v>
      </c>
      <c r="AL145" s="301"/>
      <c r="AM145" s="301"/>
      <c r="AN145" s="301"/>
      <c r="AO145" s="301"/>
      <c r="AP145" s="301"/>
      <c r="AQ145" s="301"/>
      <c r="AR145" s="301"/>
      <c r="AS145" s="301"/>
      <c r="AT145" s="301"/>
      <c r="AU145" s="301"/>
      <c r="AV145" s="301"/>
      <c r="AW145" s="301"/>
      <c r="AX145" s="603"/>
      <c r="AY145" s="303">
        <v>0.5</v>
      </c>
      <c r="AZ145" s="304"/>
      <c r="BA145" s="304"/>
      <c r="BB145" s="305"/>
      <c r="BC145" s="303">
        <f t="shared" ref="BC145:BC147" si="14">+$AE$144*AY145</f>
        <v>1</v>
      </c>
      <c r="BD145" s="304"/>
      <c r="BE145" s="304"/>
      <c r="BF145" s="305"/>
      <c r="BG145" s="309">
        <v>55000</v>
      </c>
      <c r="BH145" s="310"/>
      <c r="BI145" s="310"/>
      <c r="BJ145" s="623"/>
      <c r="BK145" s="624">
        <f t="shared" ref="BK145:BK147" si="15">+AY145*BG145</f>
        <v>27500</v>
      </c>
      <c r="BL145" s="625"/>
      <c r="BM145" s="625"/>
      <c r="BN145" s="625"/>
      <c r="BO145" s="625"/>
      <c r="BP145" s="626"/>
      <c r="BQ145" s="612"/>
      <c r="BR145" s="613"/>
      <c r="BS145" s="613"/>
      <c r="BT145" s="613"/>
      <c r="BU145" s="613"/>
      <c r="BV145" s="613"/>
      <c r="BW145" s="614"/>
      <c r="BX145" s="612"/>
      <c r="BY145" s="613"/>
      <c r="BZ145" s="613"/>
      <c r="CA145" s="613"/>
      <c r="CB145" s="613"/>
      <c r="CC145" s="614"/>
      <c r="CD145" s="612"/>
      <c r="CE145" s="613"/>
      <c r="CF145" s="613"/>
      <c r="CG145" s="613"/>
      <c r="CH145" s="613"/>
      <c r="CI145" s="614"/>
    </row>
    <row r="146" spans="1:87" ht="18" customHeight="1" x14ac:dyDescent="0.25">
      <c r="A146" s="75"/>
      <c r="B146" s="327"/>
      <c r="C146" s="328"/>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9"/>
      <c r="Z146" s="336"/>
      <c r="AA146" s="337"/>
      <c r="AB146" s="337"/>
      <c r="AC146" s="337"/>
      <c r="AD146" s="338"/>
      <c r="AE146" s="336"/>
      <c r="AF146" s="337"/>
      <c r="AG146" s="337"/>
      <c r="AH146" s="337"/>
      <c r="AI146" s="337"/>
      <c r="AJ146" s="337"/>
      <c r="AK146" s="300" t="s">
        <v>530</v>
      </c>
      <c r="AL146" s="301"/>
      <c r="AM146" s="301"/>
      <c r="AN146" s="301"/>
      <c r="AO146" s="301"/>
      <c r="AP146" s="301"/>
      <c r="AQ146" s="301"/>
      <c r="AR146" s="301"/>
      <c r="AS146" s="301"/>
      <c r="AT146" s="301"/>
      <c r="AU146" s="301"/>
      <c r="AV146" s="301"/>
      <c r="AW146" s="301"/>
      <c r="AX146" s="603"/>
      <c r="AY146" s="303">
        <v>0.5</v>
      </c>
      <c r="AZ146" s="304"/>
      <c r="BA146" s="304"/>
      <c r="BB146" s="305"/>
      <c r="BC146" s="303">
        <f t="shared" si="14"/>
        <v>1</v>
      </c>
      <c r="BD146" s="304"/>
      <c r="BE146" s="304"/>
      <c r="BF146" s="305"/>
      <c r="BG146" s="309">
        <v>22629</v>
      </c>
      <c r="BH146" s="310"/>
      <c r="BI146" s="310"/>
      <c r="BJ146" s="623"/>
      <c r="BK146" s="624">
        <f t="shared" si="15"/>
        <v>11314.5</v>
      </c>
      <c r="BL146" s="625"/>
      <c r="BM146" s="625"/>
      <c r="BN146" s="625"/>
      <c r="BO146" s="625"/>
      <c r="BP146" s="626"/>
      <c r="BQ146" s="612"/>
      <c r="BR146" s="613"/>
      <c r="BS146" s="613"/>
      <c r="BT146" s="613"/>
      <c r="BU146" s="613"/>
      <c r="BV146" s="613"/>
      <c r="BW146" s="614"/>
      <c r="BX146" s="612"/>
      <c r="BY146" s="613"/>
      <c r="BZ146" s="613"/>
      <c r="CA146" s="613"/>
      <c r="CB146" s="613"/>
      <c r="CC146" s="614"/>
      <c r="CD146" s="612"/>
      <c r="CE146" s="613"/>
      <c r="CF146" s="613"/>
      <c r="CG146" s="613"/>
      <c r="CH146" s="613"/>
      <c r="CI146" s="614"/>
    </row>
    <row r="147" spans="1:87" ht="18" customHeight="1" thickBot="1" x14ac:dyDescent="0.3">
      <c r="A147" s="75"/>
      <c r="B147" s="330"/>
      <c r="C147" s="331"/>
      <c r="D147" s="331"/>
      <c r="E147" s="331"/>
      <c r="F147" s="331"/>
      <c r="G147" s="331"/>
      <c r="H147" s="331"/>
      <c r="I147" s="331"/>
      <c r="J147" s="331"/>
      <c r="K147" s="331"/>
      <c r="L147" s="331"/>
      <c r="M147" s="331"/>
      <c r="N147" s="331"/>
      <c r="O147" s="331"/>
      <c r="P147" s="331"/>
      <c r="Q147" s="331"/>
      <c r="R147" s="331"/>
      <c r="S147" s="331"/>
      <c r="T147" s="331"/>
      <c r="U147" s="331"/>
      <c r="V147" s="331"/>
      <c r="W147" s="331"/>
      <c r="X147" s="331"/>
      <c r="Y147" s="332"/>
      <c r="Z147" s="339"/>
      <c r="AA147" s="340"/>
      <c r="AB147" s="340"/>
      <c r="AC147" s="340"/>
      <c r="AD147" s="341"/>
      <c r="AE147" s="339"/>
      <c r="AF147" s="340"/>
      <c r="AG147" s="340"/>
      <c r="AH147" s="340"/>
      <c r="AI147" s="340"/>
      <c r="AJ147" s="340"/>
      <c r="AK147" s="392" t="s">
        <v>18</v>
      </c>
      <c r="AL147" s="393"/>
      <c r="AM147" s="393"/>
      <c r="AN147" s="393"/>
      <c r="AO147" s="393"/>
      <c r="AP147" s="393"/>
      <c r="AQ147" s="393"/>
      <c r="AR147" s="393"/>
      <c r="AS147" s="393"/>
      <c r="AT147" s="393"/>
      <c r="AU147" s="393"/>
      <c r="AV147" s="393"/>
      <c r="AW147" s="393"/>
      <c r="AX147" s="604"/>
      <c r="AY147" s="395">
        <v>0.5</v>
      </c>
      <c r="AZ147" s="396"/>
      <c r="BA147" s="396"/>
      <c r="BB147" s="397"/>
      <c r="BC147" s="395">
        <f t="shared" si="14"/>
        <v>1</v>
      </c>
      <c r="BD147" s="396"/>
      <c r="BE147" s="396"/>
      <c r="BF147" s="397"/>
      <c r="BG147" s="401">
        <v>28961</v>
      </c>
      <c r="BH147" s="402"/>
      <c r="BI147" s="402"/>
      <c r="BJ147" s="618"/>
      <c r="BK147" s="619">
        <f t="shared" si="15"/>
        <v>14480.5</v>
      </c>
      <c r="BL147" s="620"/>
      <c r="BM147" s="620"/>
      <c r="BN147" s="620"/>
      <c r="BO147" s="620"/>
      <c r="BP147" s="621"/>
      <c r="BQ147" s="615"/>
      <c r="BR147" s="616"/>
      <c r="BS147" s="616"/>
      <c r="BT147" s="616"/>
      <c r="BU147" s="616"/>
      <c r="BV147" s="616"/>
      <c r="BW147" s="617"/>
      <c r="BX147" s="615"/>
      <c r="BY147" s="616"/>
      <c r="BZ147" s="616"/>
      <c r="CA147" s="616"/>
      <c r="CB147" s="616"/>
      <c r="CC147" s="617"/>
      <c r="CD147" s="615"/>
      <c r="CE147" s="616"/>
      <c r="CF147" s="616"/>
      <c r="CG147" s="616"/>
      <c r="CH147" s="616"/>
      <c r="CI147" s="617"/>
    </row>
    <row r="148" spans="1:87" ht="18" customHeight="1" thickBot="1" x14ac:dyDescent="0.3">
      <c r="A148" s="75"/>
      <c r="B148" s="377"/>
      <c r="C148" s="378"/>
      <c r="D148" s="378"/>
      <c r="E148" s="378"/>
      <c r="F148" s="378"/>
      <c r="G148" s="378"/>
      <c r="H148" s="378"/>
      <c r="I148" s="378"/>
      <c r="J148" s="378"/>
      <c r="K148" s="378"/>
      <c r="L148" s="378"/>
      <c r="M148" s="378"/>
      <c r="N148" s="378"/>
      <c r="O148" s="378"/>
      <c r="P148" s="378"/>
      <c r="Q148" s="378"/>
      <c r="R148" s="378"/>
      <c r="S148" s="378"/>
      <c r="T148" s="378"/>
      <c r="U148" s="378"/>
      <c r="V148" s="378"/>
      <c r="W148" s="378"/>
      <c r="X148" s="378"/>
      <c r="Y148" s="378"/>
      <c r="Z148" s="378"/>
      <c r="AA148" s="378"/>
      <c r="AB148" s="378"/>
      <c r="AC148" s="378"/>
      <c r="AD148" s="378"/>
      <c r="AE148" s="378"/>
      <c r="AF148" s="378"/>
      <c r="AG148" s="378"/>
      <c r="AH148" s="378"/>
      <c r="AI148" s="378"/>
      <c r="AJ148" s="379"/>
      <c r="AK148" s="380" t="s">
        <v>3</v>
      </c>
      <c r="AL148" s="381"/>
      <c r="AM148" s="381"/>
      <c r="AN148" s="381"/>
      <c r="AO148" s="381"/>
      <c r="AP148" s="381"/>
      <c r="AQ148" s="381"/>
      <c r="AR148" s="381"/>
      <c r="AS148" s="381"/>
      <c r="AT148" s="381"/>
      <c r="AU148" s="381"/>
      <c r="AV148" s="381"/>
      <c r="AW148" s="381"/>
      <c r="AX148" s="381"/>
      <c r="AY148" s="381"/>
      <c r="AZ148" s="381"/>
      <c r="BA148" s="381"/>
      <c r="BB148" s="381"/>
      <c r="BC148" s="381"/>
      <c r="BD148" s="381"/>
      <c r="BE148" s="381"/>
      <c r="BF148" s="381"/>
      <c r="BG148" s="381"/>
      <c r="BH148" s="381"/>
      <c r="BI148" s="381"/>
      <c r="BJ148" s="630"/>
      <c r="BK148" s="627">
        <f>SUM(BK144:BP147)</f>
        <v>73708</v>
      </c>
      <c r="BL148" s="628"/>
      <c r="BM148" s="628"/>
      <c r="BN148" s="628"/>
      <c r="BO148" s="628"/>
      <c r="BP148" s="629"/>
      <c r="BQ148" s="387" t="s">
        <v>100</v>
      </c>
      <c r="BR148" s="388"/>
      <c r="BS148" s="388"/>
      <c r="BT148" s="388"/>
      <c r="BU148" s="388"/>
      <c r="BV148" s="388"/>
      <c r="BW148" s="388"/>
      <c r="BX148" s="388"/>
      <c r="BY148" s="388"/>
      <c r="BZ148" s="388"/>
      <c r="CA148" s="388"/>
      <c r="CB148" s="388"/>
      <c r="CC148" s="389"/>
      <c r="CD148" s="390">
        <f>+CD144*AE144</f>
        <v>178136.4705882353</v>
      </c>
      <c r="CE148" s="390"/>
      <c r="CF148" s="390"/>
      <c r="CG148" s="390"/>
      <c r="CH148" s="390"/>
      <c r="CI148" s="391"/>
    </row>
    <row r="149" spans="1:87" ht="18" customHeight="1" thickBot="1" x14ac:dyDescent="0.3">
      <c r="A149" s="75"/>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BG149" s="78"/>
      <c r="BH149" s="78"/>
      <c r="BI149" s="78"/>
      <c r="BJ149" s="78"/>
      <c r="BK149" s="79"/>
      <c r="BL149" s="79"/>
      <c r="BM149" s="79"/>
      <c r="BN149" s="79"/>
      <c r="BO149" s="79"/>
      <c r="BP149" s="79"/>
      <c r="BQ149" s="79"/>
      <c r="BR149" s="79"/>
      <c r="BS149" s="79"/>
      <c r="BT149" s="79"/>
      <c r="BU149" s="79"/>
      <c r="BV149" s="79"/>
      <c r="BW149" s="79"/>
      <c r="BX149" s="79"/>
      <c r="BY149" s="79"/>
      <c r="BZ149" s="79"/>
      <c r="CA149" s="79"/>
      <c r="CB149" s="79"/>
      <c r="CC149" s="79"/>
      <c r="CD149" s="79"/>
      <c r="CE149" s="79"/>
      <c r="CF149" s="79"/>
      <c r="CG149" s="79"/>
      <c r="CH149" s="79"/>
      <c r="CI149" s="79"/>
    </row>
    <row r="150" spans="1:87" ht="18" customHeight="1" x14ac:dyDescent="0.25">
      <c r="A150" s="75"/>
      <c r="B150" s="348" t="s">
        <v>0</v>
      </c>
      <c r="C150" s="349"/>
      <c r="D150" s="349"/>
      <c r="E150" s="349"/>
      <c r="F150" s="349"/>
      <c r="G150" s="349"/>
      <c r="H150" s="349"/>
      <c r="I150" s="349"/>
      <c r="J150" s="349"/>
      <c r="K150" s="349"/>
      <c r="L150" s="349"/>
      <c r="M150" s="349"/>
      <c r="N150" s="349"/>
      <c r="O150" s="349"/>
      <c r="P150" s="349"/>
      <c r="Q150" s="349"/>
      <c r="R150" s="349"/>
      <c r="S150" s="349"/>
      <c r="T150" s="349"/>
      <c r="U150" s="349"/>
      <c r="V150" s="349"/>
      <c r="W150" s="349"/>
      <c r="X150" s="349"/>
      <c r="Y150" s="350"/>
      <c r="Z150" s="348" t="s">
        <v>80</v>
      </c>
      <c r="AA150" s="349"/>
      <c r="AB150" s="349"/>
      <c r="AC150" s="349"/>
      <c r="AD150" s="350"/>
      <c r="AE150" s="357" t="s">
        <v>79</v>
      </c>
      <c r="AF150" s="358"/>
      <c r="AG150" s="358"/>
      <c r="AH150" s="358"/>
      <c r="AI150" s="358"/>
      <c r="AJ150" s="359"/>
      <c r="AK150" s="357" t="s">
        <v>81</v>
      </c>
      <c r="AL150" s="358"/>
      <c r="AM150" s="358"/>
      <c r="AN150" s="358"/>
      <c r="AO150" s="358"/>
      <c r="AP150" s="358"/>
      <c r="AQ150" s="358"/>
      <c r="AR150" s="358"/>
      <c r="AS150" s="358"/>
      <c r="AT150" s="358"/>
      <c r="AU150" s="358"/>
      <c r="AV150" s="358"/>
      <c r="AW150" s="358"/>
      <c r="AX150" s="359"/>
      <c r="AY150" s="357" t="s">
        <v>1</v>
      </c>
      <c r="AZ150" s="358"/>
      <c r="BA150" s="358"/>
      <c r="BB150" s="359"/>
      <c r="BC150" s="348" t="s">
        <v>104</v>
      </c>
      <c r="BD150" s="349"/>
      <c r="BE150" s="349"/>
      <c r="BF150" s="350"/>
      <c r="BG150" s="366" t="s">
        <v>82</v>
      </c>
      <c r="BH150" s="367"/>
      <c r="BI150" s="367"/>
      <c r="BJ150" s="368"/>
      <c r="BK150" s="315" t="s">
        <v>99</v>
      </c>
      <c r="BL150" s="316"/>
      <c r="BM150" s="316"/>
      <c r="BN150" s="316"/>
      <c r="BO150" s="316"/>
      <c r="BP150" s="317"/>
      <c r="BQ150" s="315" t="s">
        <v>83</v>
      </c>
      <c r="BR150" s="316"/>
      <c r="BS150" s="316"/>
      <c r="BT150" s="316"/>
      <c r="BU150" s="316"/>
      <c r="BV150" s="316"/>
      <c r="BW150" s="317"/>
      <c r="BX150" s="315" t="s">
        <v>84</v>
      </c>
      <c r="BY150" s="316"/>
      <c r="BZ150" s="316"/>
      <c r="CA150" s="316"/>
      <c r="CB150" s="316"/>
      <c r="CC150" s="317"/>
      <c r="CD150" s="315" t="s">
        <v>85</v>
      </c>
      <c r="CE150" s="316"/>
      <c r="CF150" s="316"/>
      <c r="CG150" s="316"/>
      <c r="CH150" s="316"/>
      <c r="CI150" s="317"/>
    </row>
    <row r="151" spans="1:87" ht="18" customHeight="1" x14ac:dyDescent="0.25">
      <c r="A151" s="75"/>
      <c r="B151" s="351"/>
      <c r="C151" s="352"/>
      <c r="D151" s="352"/>
      <c r="E151" s="352"/>
      <c r="F151" s="352"/>
      <c r="G151" s="352"/>
      <c r="H151" s="352"/>
      <c r="I151" s="352"/>
      <c r="J151" s="352"/>
      <c r="K151" s="352"/>
      <c r="L151" s="352"/>
      <c r="M151" s="352"/>
      <c r="N151" s="352"/>
      <c r="O151" s="352"/>
      <c r="P151" s="352"/>
      <c r="Q151" s="352"/>
      <c r="R151" s="352"/>
      <c r="S151" s="352"/>
      <c r="T151" s="352"/>
      <c r="U151" s="352"/>
      <c r="V151" s="352"/>
      <c r="W151" s="352"/>
      <c r="X151" s="352"/>
      <c r="Y151" s="353"/>
      <c r="Z151" s="351"/>
      <c r="AA151" s="352"/>
      <c r="AB151" s="352"/>
      <c r="AC151" s="352"/>
      <c r="AD151" s="353"/>
      <c r="AE151" s="360"/>
      <c r="AF151" s="361"/>
      <c r="AG151" s="361"/>
      <c r="AH151" s="361"/>
      <c r="AI151" s="361"/>
      <c r="AJ151" s="362"/>
      <c r="AK151" s="360"/>
      <c r="AL151" s="361"/>
      <c r="AM151" s="361"/>
      <c r="AN151" s="361"/>
      <c r="AO151" s="361"/>
      <c r="AP151" s="361"/>
      <c r="AQ151" s="361"/>
      <c r="AR151" s="361"/>
      <c r="AS151" s="361"/>
      <c r="AT151" s="361"/>
      <c r="AU151" s="361"/>
      <c r="AV151" s="361"/>
      <c r="AW151" s="361"/>
      <c r="AX151" s="362"/>
      <c r="AY151" s="360"/>
      <c r="AZ151" s="361"/>
      <c r="BA151" s="361"/>
      <c r="BB151" s="362"/>
      <c r="BC151" s="351"/>
      <c r="BD151" s="352"/>
      <c r="BE151" s="352"/>
      <c r="BF151" s="353"/>
      <c r="BG151" s="369"/>
      <c r="BH151" s="370"/>
      <c r="BI151" s="370"/>
      <c r="BJ151" s="371"/>
      <c r="BK151" s="318"/>
      <c r="BL151" s="319"/>
      <c r="BM151" s="319"/>
      <c r="BN151" s="319"/>
      <c r="BO151" s="319"/>
      <c r="BP151" s="320"/>
      <c r="BQ151" s="318"/>
      <c r="BR151" s="319"/>
      <c r="BS151" s="319"/>
      <c r="BT151" s="319"/>
      <c r="BU151" s="319"/>
      <c r="BV151" s="319"/>
      <c r="BW151" s="320"/>
      <c r="BX151" s="318"/>
      <c r="BY151" s="319"/>
      <c r="BZ151" s="319"/>
      <c r="CA151" s="319"/>
      <c r="CB151" s="319"/>
      <c r="CC151" s="320"/>
      <c r="CD151" s="318"/>
      <c r="CE151" s="319"/>
      <c r="CF151" s="319"/>
      <c r="CG151" s="319"/>
      <c r="CH151" s="319"/>
      <c r="CI151" s="320"/>
    </row>
    <row r="152" spans="1:87" ht="18" customHeight="1" thickBot="1" x14ac:dyDescent="0.3">
      <c r="A152" s="75"/>
      <c r="B152" s="354"/>
      <c r="C152" s="355"/>
      <c r="D152" s="355"/>
      <c r="E152" s="355"/>
      <c r="F152" s="355"/>
      <c r="G152" s="355"/>
      <c r="H152" s="355"/>
      <c r="I152" s="355"/>
      <c r="J152" s="355"/>
      <c r="K152" s="355"/>
      <c r="L152" s="355"/>
      <c r="M152" s="355"/>
      <c r="N152" s="355"/>
      <c r="O152" s="355"/>
      <c r="P152" s="355"/>
      <c r="Q152" s="355"/>
      <c r="R152" s="355"/>
      <c r="S152" s="355"/>
      <c r="T152" s="355"/>
      <c r="U152" s="355"/>
      <c r="V152" s="355"/>
      <c r="W152" s="355"/>
      <c r="X152" s="355"/>
      <c r="Y152" s="356"/>
      <c r="Z152" s="354"/>
      <c r="AA152" s="355"/>
      <c r="AB152" s="355"/>
      <c r="AC152" s="355"/>
      <c r="AD152" s="356"/>
      <c r="AE152" s="363"/>
      <c r="AF152" s="364"/>
      <c r="AG152" s="364"/>
      <c r="AH152" s="364"/>
      <c r="AI152" s="364"/>
      <c r="AJ152" s="365"/>
      <c r="AK152" s="360"/>
      <c r="AL152" s="361"/>
      <c r="AM152" s="361"/>
      <c r="AN152" s="361"/>
      <c r="AO152" s="361"/>
      <c r="AP152" s="361"/>
      <c r="AQ152" s="361"/>
      <c r="AR152" s="361"/>
      <c r="AS152" s="361"/>
      <c r="AT152" s="361"/>
      <c r="AU152" s="361"/>
      <c r="AV152" s="361"/>
      <c r="AW152" s="361"/>
      <c r="AX152" s="362"/>
      <c r="AY152" s="360"/>
      <c r="AZ152" s="361"/>
      <c r="BA152" s="361"/>
      <c r="BB152" s="362"/>
      <c r="BC152" s="351"/>
      <c r="BD152" s="352"/>
      <c r="BE152" s="352"/>
      <c r="BF152" s="353"/>
      <c r="BG152" s="369"/>
      <c r="BH152" s="370"/>
      <c r="BI152" s="370"/>
      <c r="BJ152" s="371"/>
      <c r="BK152" s="318"/>
      <c r="BL152" s="319"/>
      <c r="BM152" s="319"/>
      <c r="BN152" s="319"/>
      <c r="BO152" s="319"/>
      <c r="BP152" s="320"/>
      <c r="BQ152" s="321"/>
      <c r="BR152" s="322"/>
      <c r="BS152" s="322"/>
      <c r="BT152" s="322"/>
      <c r="BU152" s="322"/>
      <c r="BV152" s="322"/>
      <c r="BW152" s="323"/>
      <c r="BX152" s="321"/>
      <c r="BY152" s="322"/>
      <c r="BZ152" s="322"/>
      <c r="CA152" s="322"/>
      <c r="CB152" s="322"/>
      <c r="CC152" s="323"/>
      <c r="CD152" s="321"/>
      <c r="CE152" s="322"/>
      <c r="CF152" s="322"/>
      <c r="CG152" s="322"/>
      <c r="CH152" s="322"/>
      <c r="CI152" s="323"/>
    </row>
    <row r="153" spans="1:87" ht="18.75" customHeight="1" x14ac:dyDescent="0.25">
      <c r="A153" s="75"/>
      <c r="B153" s="324" t="s">
        <v>119</v>
      </c>
      <c r="C153" s="325"/>
      <c r="D153" s="325"/>
      <c r="E153" s="325"/>
      <c r="F153" s="325"/>
      <c r="G153" s="325"/>
      <c r="H153" s="325"/>
      <c r="I153" s="325"/>
      <c r="J153" s="325"/>
      <c r="K153" s="325"/>
      <c r="L153" s="325"/>
      <c r="M153" s="325"/>
      <c r="N153" s="325"/>
      <c r="O153" s="325"/>
      <c r="P153" s="325"/>
      <c r="Q153" s="325"/>
      <c r="R153" s="325"/>
      <c r="S153" s="325"/>
      <c r="T153" s="325"/>
      <c r="U153" s="325"/>
      <c r="V153" s="325"/>
      <c r="W153" s="325"/>
      <c r="X153" s="325"/>
      <c r="Y153" s="326"/>
      <c r="Z153" s="333" t="s">
        <v>140</v>
      </c>
      <c r="AA153" s="334"/>
      <c r="AB153" s="334"/>
      <c r="AC153" s="334"/>
      <c r="AD153" s="335"/>
      <c r="AE153" s="333">
        <v>1</v>
      </c>
      <c r="AF153" s="334"/>
      <c r="AG153" s="334"/>
      <c r="AH153" s="334"/>
      <c r="AI153" s="334"/>
      <c r="AJ153" s="334"/>
      <c r="AK153" s="342" t="s">
        <v>41</v>
      </c>
      <c r="AL153" s="343"/>
      <c r="AM153" s="343"/>
      <c r="AN153" s="343"/>
      <c r="AO153" s="343"/>
      <c r="AP153" s="343"/>
      <c r="AQ153" s="343"/>
      <c r="AR153" s="343"/>
      <c r="AS153" s="343"/>
      <c r="AT153" s="343"/>
      <c r="AU153" s="343"/>
      <c r="AV153" s="343"/>
      <c r="AW153" s="343"/>
      <c r="AX153" s="344"/>
      <c r="AY153" s="345">
        <v>44</v>
      </c>
      <c r="AZ153" s="346"/>
      <c r="BA153" s="346"/>
      <c r="BB153" s="347"/>
      <c r="BC153" s="345">
        <f>+$AE$153*AY153</f>
        <v>44</v>
      </c>
      <c r="BD153" s="346"/>
      <c r="BE153" s="346"/>
      <c r="BF153" s="347"/>
      <c r="BG153" s="285">
        <v>22629</v>
      </c>
      <c r="BH153" s="286"/>
      <c r="BI153" s="286"/>
      <c r="BJ153" s="622"/>
      <c r="BK153" s="288">
        <f>+AY153*BG153</f>
        <v>995676</v>
      </c>
      <c r="BL153" s="289"/>
      <c r="BM153" s="289"/>
      <c r="BN153" s="289"/>
      <c r="BO153" s="289"/>
      <c r="BP153" s="290"/>
      <c r="BQ153" s="609">
        <v>10000</v>
      </c>
      <c r="BR153" s="610"/>
      <c r="BS153" s="610"/>
      <c r="BT153" s="610"/>
      <c r="BU153" s="610"/>
      <c r="BV153" s="610"/>
      <c r="BW153" s="611"/>
      <c r="BX153" s="609">
        <f>+(((BK157+BQ153)*15)/85)</f>
        <v>895055.29411764711</v>
      </c>
      <c r="BY153" s="610"/>
      <c r="BZ153" s="610"/>
      <c r="CA153" s="610"/>
      <c r="CB153" s="610"/>
      <c r="CC153" s="611"/>
      <c r="CD153" s="609">
        <f>+BK157+BQ153+BX153</f>
        <v>5967035.2941176472</v>
      </c>
      <c r="CE153" s="610"/>
      <c r="CF153" s="610"/>
      <c r="CG153" s="610"/>
      <c r="CH153" s="610"/>
      <c r="CI153" s="611"/>
    </row>
    <row r="154" spans="1:87" ht="18.75" customHeight="1" x14ac:dyDescent="0.25">
      <c r="A154" s="75"/>
      <c r="B154" s="327"/>
      <c r="C154" s="328"/>
      <c r="D154" s="328"/>
      <c r="E154" s="328"/>
      <c r="F154" s="328"/>
      <c r="G154" s="328"/>
      <c r="H154" s="328"/>
      <c r="I154" s="328"/>
      <c r="J154" s="328"/>
      <c r="K154" s="328"/>
      <c r="L154" s="328"/>
      <c r="M154" s="328"/>
      <c r="N154" s="328"/>
      <c r="O154" s="328"/>
      <c r="P154" s="328"/>
      <c r="Q154" s="328"/>
      <c r="R154" s="328"/>
      <c r="S154" s="328"/>
      <c r="T154" s="328"/>
      <c r="U154" s="328"/>
      <c r="V154" s="328"/>
      <c r="W154" s="328"/>
      <c r="X154" s="328"/>
      <c r="Y154" s="329"/>
      <c r="Z154" s="336"/>
      <c r="AA154" s="337"/>
      <c r="AB154" s="337"/>
      <c r="AC154" s="337"/>
      <c r="AD154" s="338"/>
      <c r="AE154" s="336"/>
      <c r="AF154" s="337"/>
      <c r="AG154" s="337"/>
      <c r="AH154" s="337"/>
      <c r="AI154" s="337"/>
      <c r="AJ154" s="337"/>
      <c r="AK154" s="300" t="s">
        <v>13</v>
      </c>
      <c r="AL154" s="301"/>
      <c r="AM154" s="301"/>
      <c r="AN154" s="301"/>
      <c r="AO154" s="301"/>
      <c r="AP154" s="301"/>
      <c r="AQ154" s="301"/>
      <c r="AR154" s="301"/>
      <c r="AS154" s="301"/>
      <c r="AT154" s="301"/>
      <c r="AU154" s="301"/>
      <c r="AV154" s="301"/>
      <c r="AW154" s="301"/>
      <c r="AX154" s="302"/>
      <c r="AY154" s="303">
        <v>44</v>
      </c>
      <c r="AZ154" s="304"/>
      <c r="BA154" s="304"/>
      <c r="BB154" s="305"/>
      <c r="BC154" s="303">
        <f>+$AE$153*AY154</f>
        <v>44</v>
      </c>
      <c r="BD154" s="304"/>
      <c r="BE154" s="304"/>
      <c r="BF154" s="305"/>
      <c r="BG154" s="309">
        <v>40826</v>
      </c>
      <c r="BH154" s="310"/>
      <c r="BI154" s="310"/>
      <c r="BJ154" s="623"/>
      <c r="BK154" s="624">
        <f>+AY154*BG154</f>
        <v>1796344</v>
      </c>
      <c r="BL154" s="625"/>
      <c r="BM154" s="625"/>
      <c r="BN154" s="625"/>
      <c r="BO154" s="625"/>
      <c r="BP154" s="626"/>
      <c r="BQ154" s="612"/>
      <c r="BR154" s="613"/>
      <c r="BS154" s="613"/>
      <c r="BT154" s="613"/>
      <c r="BU154" s="613"/>
      <c r="BV154" s="613"/>
      <c r="BW154" s="614"/>
      <c r="BX154" s="612"/>
      <c r="BY154" s="613"/>
      <c r="BZ154" s="613"/>
      <c r="CA154" s="613"/>
      <c r="CB154" s="613"/>
      <c r="CC154" s="614"/>
      <c r="CD154" s="612"/>
      <c r="CE154" s="613"/>
      <c r="CF154" s="613"/>
      <c r="CG154" s="613"/>
      <c r="CH154" s="613"/>
      <c r="CI154" s="614"/>
    </row>
    <row r="155" spans="1:87" ht="18.75" customHeight="1" x14ac:dyDescent="0.25">
      <c r="A155" s="75"/>
      <c r="B155" s="327"/>
      <c r="C155" s="328"/>
      <c r="D155" s="328"/>
      <c r="E155" s="328"/>
      <c r="F155" s="328"/>
      <c r="G155" s="328"/>
      <c r="H155" s="328"/>
      <c r="I155" s="328"/>
      <c r="J155" s="328"/>
      <c r="K155" s="328"/>
      <c r="L155" s="328"/>
      <c r="M155" s="328"/>
      <c r="N155" s="328"/>
      <c r="O155" s="328"/>
      <c r="P155" s="328"/>
      <c r="Q155" s="328"/>
      <c r="R155" s="328"/>
      <c r="S155" s="328"/>
      <c r="T155" s="328"/>
      <c r="U155" s="328"/>
      <c r="V155" s="328"/>
      <c r="W155" s="328"/>
      <c r="X155" s="328"/>
      <c r="Y155" s="329"/>
      <c r="Z155" s="336"/>
      <c r="AA155" s="337"/>
      <c r="AB155" s="337"/>
      <c r="AC155" s="337"/>
      <c r="AD155" s="338"/>
      <c r="AE155" s="336"/>
      <c r="AF155" s="337"/>
      <c r="AG155" s="337"/>
      <c r="AH155" s="337"/>
      <c r="AI155" s="337"/>
      <c r="AJ155" s="337"/>
      <c r="AK155" s="300" t="s">
        <v>530</v>
      </c>
      <c r="AL155" s="301"/>
      <c r="AM155" s="301"/>
      <c r="AN155" s="301"/>
      <c r="AO155" s="301"/>
      <c r="AP155" s="301"/>
      <c r="AQ155" s="301"/>
      <c r="AR155" s="301"/>
      <c r="AS155" s="301"/>
      <c r="AT155" s="301"/>
      <c r="AU155" s="301"/>
      <c r="AV155" s="301"/>
      <c r="AW155" s="301"/>
      <c r="AX155" s="302"/>
      <c r="AY155" s="303">
        <v>44</v>
      </c>
      <c r="AZ155" s="304"/>
      <c r="BA155" s="304"/>
      <c r="BB155" s="305"/>
      <c r="BC155" s="303">
        <f t="shared" ref="BC155:BC156" si="16">+$AE$153*AY155</f>
        <v>44</v>
      </c>
      <c r="BD155" s="304"/>
      <c r="BE155" s="304"/>
      <c r="BF155" s="305"/>
      <c r="BG155" s="309">
        <v>22629</v>
      </c>
      <c r="BH155" s="310"/>
      <c r="BI155" s="310"/>
      <c r="BJ155" s="623"/>
      <c r="BK155" s="624">
        <f t="shared" ref="BK155:BK156" si="17">+AY155*BG155</f>
        <v>995676</v>
      </c>
      <c r="BL155" s="625"/>
      <c r="BM155" s="625"/>
      <c r="BN155" s="625"/>
      <c r="BO155" s="625"/>
      <c r="BP155" s="626"/>
      <c r="BQ155" s="612"/>
      <c r="BR155" s="613"/>
      <c r="BS155" s="613"/>
      <c r="BT155" s="613"/>
      <c r="BU155" s="613"/>
      <c r="BV155" s="613"/>
      <c r="BW155" s="614"/>
      <c r="BX155" s="612"/>
      <c r="BY155" s="613"/>
      <c r="BZ155" s="613"/>
      <c r="CA155" s="613"/>
      <c r="CB155" s="613"/>
      <c r="CC155" s="614"/>
      <c r="CD155" s="612"/>
      <c r="CE155" s="613"/>
      <c r="CF155" s="613"/>
      <c r="CG155" s="613"/>
      <c r="CH155" s="613"/>
      <c r="CI155" s="614"/>
    </row>
    <row r="156" spans="1:87" ht="18.75" customHeight="1" thickBot="1" x14ac:dyDescent="0.3">
      <c r="A156" s="75"/>
      <c r="B156" s="330"/>
      <c r="C156" s="331"/>
      <c r="D156" s="331"/>
      <c r="E156" s="331"/>
      <c r="F156" s="331"/>
      <c r="G156" s="331"/>
      <c r="H156" s="331"/>
      <c r="I156" s="331"/>
      <c r="J156" s="331"/>
      <c r="K156" s="331"/>
      <c r="L156" s="331"/>
      <c r="M156" s="331"/>
      <c r="N156" s="331"/>
      <c r="O156" s="331"/>
      <c r="P156" s="331"/>
      <c r="Q156" s="331"/>
      <c r="R156" s="331"/>
      <c r="S156" s="331"/>
      <c r="T156" s="331"/>
      <c r="U156" s="331"/>
      <c r="V156" s="331"/>
      <c r="W156" s="331"/>
      <c r="X156" s="331"/>
      <c r="Y156" s="332"/>
      <c r="Z156" s="339"/>
      <c r="AA156" s="340"/>
      <c r="AB156" s="340"/>
      <c r="AC156" s="340"/>
      <c r="AD156" s="341"/>
      <c r="AE156" s="339"/>
      <c r="AF156" s="340"/>
      <c r="AG156" s="340"/>
      <c r="AH156" s="340"/>
      <c r="AI156" s="340"/>
      <c r="AJ156" s="340"/>
      <c r="AK156" s="392" t="s">
        <v>18</v>
      </c>
      <c r="AL156" s="393"/>
      <c r="AM156" s="393"/>
      <c r="AN156" s="393"/>
      <c r="AO156" s="393"/>
      <c r="AP156" s="393"/>
      <c r="AQ156" s="393"/>
      <c r="AR156" s="393"/>
      <c r="AS156" s="393"/>
      <c r="AT156" s="393"/>
      <c r="AU156" s="393"/>
      <c r="AV156" s="393"/>
      <c r="AW156" s="393"/>
      <c r="AX156" s="394"/>
      <c r="AY156" s="395">
        <v>44</v>
      </c>
      <c r="AZ156" s="396"/>
      <c r="BA156" s="396"/>
      <c r="BB156" s="397"/>
      <c r="BC156" s="395">
        <f t="shared" si="16"/>
        <v>44</v>
      </c>
      <c r="BD156" s="396"/>
      <c r="BE156" s="396"/>
      <c r="BF156" s="397"/>
      <c r="BG156" s="401">
        <v>28961</v>
      </c>
      <c r="BH156" s="402"/>
      <c r="BI156" s="402"/>
      <c r="BJ156" s="618"/>
      <c r="BK156" s="619">
        <f t="shared" si="17"/>
        <v>1274284</v>
      </c>
      <c r="BL156" s="620"/>
      <c r="BM156" s="620"/>
      <c r="BN156" s="620"/>
      <c r="BO156" s="620"/>
      <c r="BP156" s="621"/>
      <c r="BQ156" s="615"/>
      <c r="BR156" s="616"/>
      <c r="BS156" s="616"/>
      <c r="BT156" s="616"/>
      <c r="BU156" s="616"/>
      <c r="BV156" s="616"/>
      <c r="BW156" s="617"/>
      <c r="BX156" s="615"/>
      <c r="BY156" s="616"/>
      <c r="BZ156" s="616"/>
      <c r="CA156" s="616"/>
      <c r="CB156" s="616"/>
      <c r="CC156" s="617"/>
      <c r="CD156" s="615"/>
      <c r="CE156" s="616"/>
      <c r="CF156" s="616"/>
      <c r="CG156" s="616"/>
      <c r="CH156" s="616"/>
      <c r="CI156" s="617"/>
    </row>
    <row r="157" spans="1:87" ht="18" customHeight="1" thickBot="1" x14ac:dyDescent="0.3">
      <c r="A157" s="75"/>
      <c r="B157" s="377"/>
      <c r="C157" s="378"/>
      <c r="D157" s="378"/>
      <c r="E157" s="378"/>
      <c r="F157" s="378"/>
      <c r="G157" s="378"/>
      <c r="H157" s="378"/>
      <c r="I157" s="378"/>
      <c r="J157" s="378"/>
      <c r="K157" s="378"/>
      <c r="L157" s="378"/>
      <c r="M157" s="378"/>
      <c r="N157" s="378"/>
      <c r="O157" s="378"/>
      <c r="P157" s="378"/>
      <c r="Q157" s="378"/>
      <c r="R157" s="378"/>
      <c r="S157" s="378"/>
      <c r="T157" s="378"/>
      <c r="U157" s="378"/>
      <c r="V157" s="378"/>
      <c r="W157" s="378"/>
      <c r="X157" s="378"/>
      <c r="Y157" s="378"/>
      <c r="Z157" s="378"/>
      <c r="AA157" s="378"/>
      <c r="AB157" s="378"/>
      <c r="AC157" s="378"/>
      <c r="AD157" s="378"/>
      <c r="AE157" s="378"/>
      <c r="AF157" s="378"/>
      <c r="AG157" s="378"/>
      <c r="AH157" s="378"/>
      <c r="AI157" s="378"/>
      <c r="AJ157" s="379"/>
      <c r="AK157" s="380" t="s">
        <v>3</v>
      </c>
      <c r="AL157" s="381"/>
      <c r="AM157" s="381"/>
      <c r="AN157" s="381"/>
      <c r="AO157" s="381"/>
      <c r="AP157" s="381"/>
      <c r="AQ157" s="381"/>
      <c r="AR157" s="381"/>
      <c r="AS157" s="381"/>
      <c r="AT157" s="381"/>
      <c r="AU157" s="381"/>
      <c r="AV157" s="381"/>
      <c r="AW157" s="381"/>
      <c r="AX157" s="381"/>
      <c r="AY157" s="381"/>
      <c r="AZ157" s="381"/>
      <c r="BA157" s="381"/>
      <c r="BB157" s="381"/>
      <c r="BC157" s="381"/>
      <c r="BD157" s="381"/>
      <c r="BE157" s="381"/>
      <c r="BF157" s="381"/>
      <c r="BG157" s="381"/>
      <c r="BH157" s="381"/>
      <c r="BI157" s="381"/>
      <c r="BJ157" s="630"/>
      <c r="BK157" s="627">
        <f>SUM(BK153:BP156)</f>
        <v>5061980</v>
      </c>
      <c r="BL157" s="628"/>
      <c r="BM157" s="628"/>
      <c r="BN157" s="628"/>
      <c r="BO157" s="628"/>
      <c r="BP157" s="629"/>
      <c r="BQ157" s="387" t="s">
        <v>100</v>
      </c>
      <c r="BR157" s="388"/>
      <c r="BS157" s="388"/>
      <c r="BT157" s="388"/>
      <c r="BU157" s="388"/>
      <c r="BV157" s="388"/>
      <c r="BW157" s="388"/>
      <c r="BX157" s="388"/>
      <c r="BY157" s="388"/>
      <c r="BZ157" s="388"/>
      <c r="CA157" s="388"/>
      <c r="CB157" s="388"/>
      <c r="CC157" s="389"/>
      <c r="CD157" s="390">
        <f>+CD153*AE153</f>
        <v>5967035.2941176472</v>
      </c>
      <c r="CE157" s="390"/>
      <c r="CF157" s="390"/>
      <c r="CG157" s="390"/>
      <c r="CH157" s="390"/>
      <c r="CI157" s="391"/>
    </row>
    <row r="158" spans="1:87" ht="18" customHeight="1" thickBot="1" x14ac:dyDescent="0.3">
      <c r="A158" s="75"/>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BG158" s="78"/>
      <c r="BH158" s="78"/>
      <c r="BI158" s="78"/>
      <c r="BJ158" s="78"/>
      <c r="BK158" s="79"/>
      <c r="BL158" s="79"/>
      <c r="BM158" s="79"/>
      <c r="BN158" s="79"/>
      <c r="BO158" s="79"/>
      <c r="BP158" s="79"/>
      <c r="BQ158" s="79"/>
      <c r="BR158" s="79"/>
      <c r="BS158" s="79"/>
      <c r="BT158" s="79"/>
      <c r="BU158" s="79"/>
      <c r="BV158" s="79"/>
      <c r="BW158" s="79"/>
      <c r="BX158" s="79"/>
      <c r="BY158" s="79"/>
      <c r="BZ158" s="79"/>
      <c r="CA158" s="79"/>
      <c r="CB158" s="79"/>
      <c r="CC158" s="79"/>
      <c r="CD158" s="79"/>
      <c r="CE158" s="79"/>
      <c r="CF158" s="79"/>
      <c r="CG158" s="79"/>
      <c r="CH158" s="79"/>
      <c r="CI158" s="79"/>
    </row>
    <row r="159" spans="1:87" ht="18" customHeight="1" x14ac:dyDescent="0.25">
      <c r="A159" s="75"/>
      <c r="B159" s="348" t="s">
        <v>0</v>
      </c>
      <c r="C159" s="349"/>
      <c r="D159" s="349"/>
      <c r="E159" s="349"/>
      <c r="F159" s="349"/>
      <c r="G159" s="349"/>
      <c r="H159" s="349"/>
      <c r="I159" s="349"/>
      <c r="J159" s="349"/>
      <c r="K159" s="349"/>
      <c r="L159" s="349"/>
      <c r="M159" s="349"/>
      <c r="N159" s="349"/>
      <c r="O159" s="349"/>
      <c r="P159" s="349"/>
      <c r="Q159" s="349"/>
      <c r="R159" s="349"/>
      <c r="S159" s="349"/>
      <c r="T159" s="349"/>
      <c r="U159" s="349"/>
      <c r="V159" s="349"/>
      <c r="W159" s="349"/>
      <c r="X159" s="349"/>
      <c r="Y159" s="350"/>
      <c r="Z159" s="348" t="s">
        <v>80</v>
      </c>
      <c r="AA159" s="349"/>
      <c r="AB159" s="349"/>
      <c r="AC159" s="349"/>
      <c r="AD159" s="350"/>
      <c r="AE159" s="357" t="s">
        <v>79</v>
      </c>
      <c r="AF159" s="358"/>
      <c r="AG159" s="358"/>
      <c r="AH159" s="358"/>
      <c r="AI159" s="358"/>
      <c r="AJ159" s="359"/>
      <c r="AK159" s="357" t="s">
        <v>81</v>
      </c>
      <c r="AL159" s="358"/>
      <c r="AM159" s="358"/>
      <c r="AN159" s="358"/>
      <c r="AO159" s="358"/>
      <c r="AP159" s="358"/>
      <c r="AQ159" s="358"/>
      <c r="AR159" s="358"/>
      <c r="AS159" s="358"/>
      <c r="AT159" s="358"/>
      <c r="AU159" s="358"/>
      <c r="AV159" s="358"/>
      <c r="AW159" s="358"/>
      <c r="AX159" s="359"/>
      <c r="AY159" s="357" t="s">
        <v>1</v>
      </c>
      <c r="AZ159" s="358"/>
      <c r="BA159" s="358"/>
      <c r="BB159" s="359"/>
      <c r="BC159" s="348" t="s">
        <v>104</v>
      </c>
      <c r="BD159" s="349"/>
      <c r="BE159" s="349"/>
      <c r="BF159" s="350"/>
      <c r="BG159" s="366" t="s">
        <v>82</v>
      </c>
      <c r="BH159" s="367"/>
      <c r="BI159" s="367"/>
      <c r="BJ159" s="368"/>
      <c r="BK159" s="315" t="s">
        <v>99</v>
      </c>
      <c r="BL159" s="316"/>
      <c r="BM159" s="316"/>
      <c r="BN159" s="316"/>
      <c r="BO159" s="316"/>
      <c r="BP159" s="317"/>
      <c r="BQ159" s="315" t="s">
        <v>83</v>
      </c>
      <c r="BR159" s="316"/>
      <c r="BS159" s="316"/>
      <c r="BT159" s="316"/>
      <c r="BU159" s="316"/>
      <c r="BV159" s="316"/>
      <c r="BW159" s="317"/>
      <c r="BX159" s="315" t="s">
        <v>84</v>
      </c>
      <c r="BY159" s="316"/>
      <c r="BZ159" s="316"/>
      <c r="CA159" s="316"/>
      <c r="CB159" s="316"/>
      <c r="CC159" s="317"/>
      <c r="CD159" s="315" t="s">
        <v>85</v>
      </c>
      <c r="CE159" s="316"/>
      <c r="CF159" s="316"/>
      <c r="CG159" s="316"/>
      <c r="CH159" s="316"/>
      <c r="CI159" s="317"/>
    </row>
    <row r="160" spans="1:87" ht="18" customHeight="1" x14ac:dyDescent="0.25">
      <c r="A160" s="75"/>
      <c r="B160" s="351"/>
      <c r="C160" s="352"/>
      <c r="D160" s="352"/>
      <c r="E160" s="352"/>
      <c r="F160" s="352"/>
      <c r="G160" s="352"/>
      <c r="H160" s="352"/>
      <c r="I160" s="352"/>
      <c r="J160" s="352"/>
      <c r="K160" s="352"/>
      <c r="L160" s="352"/>
      <c r="M160" s="352"/>
      <c r="N160" s="352"/>
      <c r="O160" s="352"/>
      <c r="P160" s="352"/>
      <c r="Q160" s="352"/>
      <c r="R160" s="352"/>
      <c r="S160" s="352"/>
      <c r="T160" s="352"/>
      <c r="U160" s="352"/>
      <c r="V160" s="352"/>
      <c r="W160" s="352"/>
      <c r="X160" s="352"/>
      <c r="Y160" s="353"/>
      <c r="Z160" s="351"/>
      <c r="AA160" s="352"/>
      <c r="AB160" s="352"/>
      <c r="AC160" s="352"/>
      <c r="AD160" s="353"/>
      <c r="AE160" s="360"/>
      <c r="AF160" s="361"/>
      <c r="AG160" s="361"/>
      <c r="AH160" s="361"/>
      <c r="AI160" s="361"/>
      <c r="AJ160" s="362"/>
      <c r="AK160" s="360"/>
      <c r="AL160" s="361"/>
      <c r="AM160" s="361"/>
      <c r="AN160" s="361"/>
      <c r="AO160" s="361"/>
      <c r="AP160" s="361"/>
      <c r="AQ160" s="361"/>
      <c r="AR160" s="361"/>
      <c r="AS160" s="361"/>
      <c r="AT160" s="361"/>
      <c r="AU160" s="361"/>
      <c r="AV160" s="361"/>
      <c r="AW160" s="361"/>
      <c r="AX160" s="362"/>
      <c r="AY160" s="360"/>
      <c r="AZ160" s="361"/>
      <c r="BA160" s="361"/>
      <c r="BB160" s="362"/>
      <c r="BC160" s="351"/>
      <c r="BD160" s="352"/>
      <c r="BE160" s="352"/>
      <c r="BF160" s="353"/>
      <c r="BG160" s="369"/>
      <c r="BH160" s="370"/>
      <c r="BI160" s="370"/>
      <c r="BJ160" s="371"/>
      <c r="BK160" s="318"/>
      <c r="BL160" s="319"/>
      <c r="BM160" s="319"/>
      <c r="BN160" s="319"/>
      <c r="BO160" s="319"/>
      <c r="BP160" s="320"/>
      <c r="BQ160" s="318"/>
      <c r="BR160" s="319"/>
      <c r="BS160" s="319"/>
      <c r="BT160" s="319"/>
      <c r="BU160" s="319"/>
      <c r="BV160" s="319"/>
      <c r="BW160" s="320"/>
      <c r="BX160" s="318"/>
      <c r="BY160" s="319"/>
      <c r="BZ160" s="319"/>
      <c r="CA160" s="319"/>
      <c r="CB160" s="319"/>
      <c r="CC160" s="320"/>
      <c r="CD160" s="318"/>
      <c r="CE160" s="319"/>
      <c r="CF160" s="319"/>
      <c r="CG160" s="319"/>
      <c r="CH160" s="319"/>
      <c r="CI160" s="320"/>
    </row>
    <row r="161" spans="1:87" ht="18" customHeight="1" thickBot="1" x14ac:dyDescent="0.3">
      <c r="A161" s="75"/>
      <c r="B161" s="354"/>
      <c r="C161" s="355"/>
      <c r="D161" s="355"/>
      <c r="E161" s="355"/>
      <c r="F161" s="355"/>
      <c r="G161" s="355"/>
      <c r="H161" s="355"/>
      <c r="I161" s="355"/>
      <c r="J161" s="355"/>
      <c r="K161" s="355"/>
      <c r="L161" s="355"/>
      <c r="M161" s="355"/>
      <c r="N161" s="355"/>
      <c r="O161" s="355"/>
      <c r="P161" s="355"/>
      <c r="Q161" s="355"/>
      <c r="R161" s="355"/>
      <c r="S161" s="355"/>
      <c r="T161" s="355"/>
      <c r="U161" s="355"/>
      <c r="V161" s="355"/>
      <c r="W161" s="355"/>
      <c r="X161" s="355"/>
      <c r="Y161" s="356"/>
      <c r="Z161" s="354"/>
      <c r="AA161" s="355"/>
      <c r="AB161" s="355"/>
      <c r="AC161" s="355"/>
      <c r="AD161" s="356"/>
      <c r="AE161" s="363"/>
      <c r="AF161" s="364"/>
      <c r="AG161" s="364"/>
      <c r="AH161" s="364"/>
      <c r="AI161" s="364"/>
      <c r="AJ161" s="365"/>
      <c r="AK161" s="360"/>
      <c r="AL161" s="361"/>
      <c r="AM161" s="361"/>
      <c r="AN161" s="361"/>
      <c r="AO161" s="361"/>
      <c r="AP161" s="361"/>
      <c r="AQ161" s="361"/>
      <c r="AR161" s="361"/>
      <c r="AS161" s="361"/>
      <c r="AT161" s="361"/>
      <c r="AU161" s="361"/>
      <c r="AV161" s="361"/>
      <c r="AW161" s="361"/>
      <c r="AX161" s="362"/>
      <c r="AY161" s="360"/>
      <c r="AZ161" s="361"/>
      <c r="BA161" s="361"/>
      <c r="BB161" s="362"/>
      <c r="BC161" s="351"/>
      <c r="BD161" s="352"/>
      <c r="BE161" s="352"/>
      <c r="BF161" s="353"/>
      <c r="BG161" s="369"/>
      <c r="BH161" s="370"/>
      <c r="BI161" s="370"/>
      <c r="BJ161" s="371"/>
      <c r="BK161" s="318"/>
      <c r="BL161" s="319"/>
      <c r="BM161" s="319"/>
      <c r="BN161" s="319"/>
      <c r="BO161" s="319"/>
      <c r="BP161" s="320"/>
      <c r="BQ161" s="321"/>
      <c r="BR161" s="322"/>
      <c r="BS161" s="322"/>
      <c r="BT161" s="322"/>
      <c r="BU161" s="322"/>
      <c r="BV161" s="322"/>
      <c r="BW161" s="323"/>
      <c r="BX161" s="321"/>
      <c r="BY161" s="322"/>
      <c r="BZ161" s="322"/>
      <c r="CA161" s="322"/>
      <c r="CB161" s="322"/>
      <c r="CC161" s="323"/>
      <c r="CD161" s="321"/>
      <c r="CE161" s="322"/>
      <c r="CF161" s="322"/>
      <c r="CG161" s="322"/>
      <c r="CH161" s="322"/>
      <c r="CI161" s="323"/>
    </row>
    <row r="162" spans="1:87" ht="18" customHeight="1" x14ac:dyDescent="0.25">
      <c r="A162" s="75"/>
      <c r="B162" s="324" t="s">
        <v>120</v>
      </c>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6"/>
      <c r="Z162" s="333" t="s">
        <v>141</v>
      </c>
      <c r="AA162" s="334"/>
      <c r="AB162" s="334"/>
      <c r="AC162" s="334"/>
      <c r="AD162" s="335"/>
      <c r="AE162" s="333">
        <v>1</v>
      </c>
      <c r="AF162" s="334"/>
      <c r="AG162" s="334"/>
      <c r="AH162" s="334"/>
      <c r="AI162" s="334"/>
      <c r="AJ162" s="334"/>
      <c r="AK162" s="342" t="s">
        <v>13</v>
      </c>
      <c r="AL162" s="343"/>
      <c r="AM162" s="343"/>
      <c r="AN162" s="343"/>
      <c r="AO162" s="343"/>
      <c r="AP162" s="343"/>
      <c r="AQ162" s="343"/>
      <c r="AR162" s="343"/>
      <c r="AS162" s="343"/>
      <c r="AT162" s="343"/>
      <c r="AU162" s="343"/>
      <c r="AV162" s="343"/>
      <c r="AW162" s="343"/>
      <c r="AX162" s="344"/>
      <c r="AY162" s="345">
        <v>0.25</v>
      </c>
      <c r="AZ162" s="346"/>
      <c r="BA162" s="346"/>
      <c r="BB162" s="347"/>
      <c r="BC162" s="345">
        <f>+$AE$162*AY162</f>
        <v>0.25</v>
      </c>
      <c r="BD162" s="346"/>
      <c r="BE162" s="346"/>
      <c r="BF162" s="347"/>
      <c r="BG162" s="285">
        <v>40826</v>
      </c>
      <c r="BH162" s="286"/>
      <c r="BI162" s="286"/>
      <c r="BJ162" s="622"/>
      <c r="BK162" s="288">
        <f>+AY162*BG162</f>
        <v>10206.5</v>
      </c>
      <c r="BL162" s="289"/>
      <c r="BM162" s="289"/>
      <c r="BN162" s="289"/>
      <c r="BO162" s="289"/>
      <c r="BP162" s="290"/>
      <c r="BQ162" s="609">
        <v>2000</v>
      </c>
      <c r="BR162" s="610"/>
      <c r="BS162" s="610"/>
      <c r="BT162" s="610"/>
      <c r="BU162" s="610"/>
      <c r="BV162" s="610"/>
      <c r="BW162" s="611"/>
      <c r="BX162" s="609">
        <f>+(((BK166+BQ162)*15)/85)</f>
        <v>6856.588235294118</v>
      </c>
      <c r="BY162" s="610"/>
      <c r="BZ162" s="610"/>
      <c r="CA162" s="610"/>
      <c r="CB162" s="610"/>
      <c r="CC162" s="611"/>
      <c r="CD162" s="609">
        <f>+BK166+BQ162+BX162</f>
        <v>45710.588235294119</v>
      </c>
      <c r="CE162" s="610"/>
      <c r="CF162" s="610"/>
      <c r="CG162" s="610"/>
      <c r="CH162" s="610"/>
      <c r="CI162" s="611"/>
    </row>
    <row r="163" spans="1:87" ht="18" customHeight="1" x14ac:dyDescent="0.25">
      <c r="A163" s="75"/>
      <c r="B163" s="327"/>
      <c r="C163" s="328"/>
      <c r="D163" s="328"/>
      <c r="E163" s="328"/>
      <c r="F163" s="328"/>
      <c r="G163" s="328"/>
      <c r="H163" s="328"/>
      <c r="I163" s="328"/>
      <c r="J163" s="328"/>
      <c r="K163" s="328"/>
      <c r="L163" s="328"/>
      <c r="M163" s="328"/>
      <c r="N163" s="328"/>
      <c r="O163" s="328"/>
      <c r="P163" s="328"/>
      <c r="Q163" s="328"/>
      <c r="R163" s="328"/>
      <c r="S163" s="328"/>
      <c r="T163" s="328"/>
      <c r="U163" s="328"/>
      <c r="V163" s="328"/>
      <c r="W163" s="328"/>
      <c r="X163" s="328"/>
      <c r="Y163" s="329"/>
      <c r="Z163" s="336"/>
      <c r="AA163" s="337"/>
      <c r="AB163" s="337"/>
      <c r="AC163" s="337"/>
      <c r="AD163" s="338"/>
      <c r="AE163" s="336"/>
      <c r="AF163" s="337"/>
      <c r="AG163" s="337"/>
      <c r="AH163" s="337"/>
      <c r="AI163" s="337"/>
      <c r="AJ163" s="337"/>
      <c r="AK163" s="300" t="s">
        <v>95</v>
      </c>
      <c r="AL163" s="301"/>
      <c r="AM163" s="301"/>
      <c r="AN163" s="301"/>
      <c r="AO163" s="301"/>
      <c r="AP163" s="301"/>
      <c r="AQ163" s="301"/>
      <c r="AR163" s="301"/>
      <c r="AS163" s="301"/>
      <c r="AT163" s="301"/>
      <c r="AU163" s="301"/>
      <c r="AV163" s="301"/>
      <c r="AW163" s="301"/>
      <c r="AX163" s="302"/>
      <c r="AY163" s="303">
        <v>0.25</v>
      </c>
      <c r="AZ163" s="304"/>
      <c r="BA163" s="304"/>
      <c r="BB163" s="305"/>
      <c r="BC163" s="303">
        <f t="shared" ref="BC163:BC165" si="18">+$AE$162*AY163</f>
        <v>0.25</v>
      </c>
      <c r="BD163" s="304"/>
      <c r="BE163" s="304"/>
      <c r="BF163" s="305"/>
      <c r="BG163" s="309">
        <v>55000</v>
      </c>
      <c r="BH163" s="310"/>
      <c r="BI163" s="310"/>
      <c r="BJ163" s="623"/>
      <c r="BK163" s="624">
        <f t="shared" ref="BK163:BK165" si="19">+AY163*BG163</f>
        <v>13750</v>
      </c>
      <c r="BL163" s="625"/>
      <c r="BM163" s="625"/>
      <c r="BN163" s="625"/>
      <c r="BO163" s="625"/>
      <c r="BP163" s="626"/>
      <c r="BQ163" s="612"/>
      <c r="BR163" s="613"/>
      <c r="BS163" s="613"/>
      <c r="BT163" s="613"/>
      <c r="BU163" s="613"/>
      <c r="BV163" s="613"/>
      <c r="BW163" s="614"/>
      <c r="BX163" s="612"/>
      <c r="BY163" s="613"/>
      <c r="BZ163" s="613"/>
      <c r="CA163" s="613"/>
      <c r="CB163" s="613"/>
      <c r="CC163" s="614"/>
      <c r="CD163" s="612"/>
      <c r="CE163" s="613"/>
      <c r="CF163" s="613"/>
      <c r="CG163" s="613"/>
      <c r="CH163" s="613"/>
      <c r="CI163" s="614"/>
    </row>
    <row r="164" spans="1:87" ht="18" customHeight="1" x14ac:dyDescent="0.25">
      <c r="A164" s="75"/>
      <c r="B164" s="327"/>
      <c r="C164" s="328"/>
      <c r="D164" s="328"/>
      <c r="E164" s="328"/>
      <c r="F164" s="328"/>
      <c r="G164" s="328"/>
      <c r="H164" s="328"/>
      <c r="I164" s="328"/>
      <c r="J164" s="328"/>
      <c r="K164" s="328"/>
      <c r="L164" s="328"/>
      <c r="M164" s="328"/>
      <c r="N164" s="328"/>
      <c r="O164" s="328"/>
      <c r="P164" s="328"/>
      <c r="Q164" s="328"/>
      <c r="R164" s="328"/>
      <c r="S164" s="328"/>
      <c r="T164" s="328"/>
      <c r="U164" s="328"/>
      <c r="V164" s="328"/>
      <c r="W164" s="328"/>
      <c r="X164" s="328"/>
      <c r="Y164" s="329"/>
      <c r="Z164" s="336"/>
      <c r="AA164" s="337"/>
      <c r="AB164" s="337"/>
      <c r="AC164" s="337"/>
      <c r="AD164" s="338"/>
      <c r="AE164" s="336"/>
      <c r="AF164" s="337"/>
      <c r="AG164" s="337"/>
      <c r="AH164" s="337"/>
      <c r="AI164" s="337"/>
      <c r="AJ164" s="337"/>
      <c r="AK164" s="300" t="s">
        <v>530</v>
      </c>
      <c r="AL164" s="301"/>
      <c r="AM164" s="301"/>
      <c r="AN164" s="301"/>
      <c r="AO164" s="301"/>
      <c r="AP164" s="301"/>
      <c r="AQ164" s="301"/>
      <c r="AR164" s="301"/>
      <c r="AS164" s="301"/>
      <c r="AT164" s="301"/>
      <c r="AU164" s="301"/>
      <c r="AV164" s="301"/>
      <c r="AW164" s="301"/>
      <c r="AX164" s="302"/>
      <c r="AY164" s="303">
        <v>0.25</v>
      </c>
      <c r="AZ164" s="304"/>
      <c r="BA164" s="304"/>
      <c r="BB164" s="305"/>
      <c r="BC164" s="303">
        <f t="shared" si="18"/>
        <v>0.25</v>
      </c>
      <c r="BD164" s="304"/>
      <c r="BE164" s="304"/>
      <c r="BF164" s="305"/>
      <c r="BG164" s="309">
        <v>22629</v>
      </c>
      <c r="BH164" s="310"/>
      <c r="BI164" s="310"/>
      <c r="BJ164" s="623"/>
      <c r="BK164" s="624">
        <f t="shared" si="19"/>
        <v>5657.25</v>
      </c>
      <c r="BL164" s="625"/>
      <c r="BM164" s="625"/>
      <c r="BN164" s="625"/>
      <c r="BO164" s="625"/>
      <c r="BP164" s="626"/>
      <c r="BQ164" s="612"/>
      <c r="BR164" s="613"/>
      <c r="BS164" s="613"/>
      <c r="BT164" s="613"/>
      <c r="BU164" s="613"/>
      <c r="BV164" s="613"/>
      <c r="BW164" s="614"/>
      <c r="BX164" s="612"/>
      <c r="BY164" s="613"/>
      <c r="BZ164" s="613"/>
      <c r="CA164" s="613"/>
      <c r="CB164" s="613"/>
      <c r="CC164" s="614"/>
      <c r="CD164" s="612"/>
      <c r="CE164" s="613"/>
      <c r="CF164" s="613"/>
      <c r="CG164" s="613"/>
      <c r="CH164" s="613"/>
      <c r="CI164" s="614"/>
    </row>
    <row r="165" spans="1:87" ht="18" customHeight="1" thickBot="1" x14ac:dyDescent="0.3">
      <c r="A165" s="75"/>
      <c r="B165" s="330"/>
      <c r="C165" s="331"/>
      <c r="D165" s="331"/>
      <c r="E165" s="331"/>
      <c r="F165" s="331"/>
      <c r="G165" s="331"/>
      <c r="H165" s="331"/>
      <c r="I165" s="331"/>
      <c r="J165" s="331"/>
      <c r="K165" s="331"/>
      <c r="L165" s="331"/>
      <c r="M165" s="331"/>
      <c r="N165" s="331"/>
      <c r="O165" s="331"/>
      <c r="P165" s="331"/>
      <c r="Q165" s="331"/>
      <c r="R165" s="331"/>
      <c r="S165" s="331"/>
      <c r="T165" s="331"/>
      <c r="U165" s="331"/>
      <c r="V165" s="331"/>
      <c r="W165" s="331"/>
      <c r="X165" s="331"/>
      <c r="Y165" s="332"/>
      <c r="Z165" s="339"/>
      <c r="AA165" s="340"/>
      <c r="AB165" s="340"/>
      <c r="AC165" s="340"/>
      <c r="AD165" s="341"/>
      <c r="AE165" s="339"/>
      <c r="AF165" s="340"/>
      <c r="AG165" s="340"/>
      <c r="AH165" s="340"/>
      <c r="AI165" s="340"/>
      <c r="AJ165" s="340"/>
      <c r="AK165" s="392" t="s">
        <v>18</v>
      </c>
      <c r="AL165" s="393"/>
      <c r="AM165" s="393"/>
      <c r="AN165" s="393"/>
      <c r="AO165" s="393"/>
      <c r="AP165" s="393"/>
      <c r="AQ165" s="393"/>
      <c r="AR165" s="393"/>
      <c r="AS165" s="393"/>
      <c r="AT165" s="393"/>
      <c r="AU165" s="393"/>
      <c r="AV165" s="393"/>
      <c r="AW165" s="393"/>
      <c r="AX165" s="394"/>
      <c r="AY165" s="395">
        <v>0.25</v>
      </c>
      <c r="AZ165" s="396"/>
      <c r="BA165" s="396"/>
      <c r="BB165" s="397"/>
      <c r="BC165" s="395">
        <f t="shared" si="18"/>
        <v>0.25</v>
      </c>
      <c r="BD165" s="396"/>
      <c r="BE165" s="396"/>
      <c r="BF165" s="397"/>
      <c r="BG165" s="401">
        <v>28961</v>
      </c>
      <c r="BH165" s="402"/>
      <c r="BI165" s="402"/>
      <c r="BJ165" s="618"/>
      <c r="BK165" s="619">
        <f t="shared" si="19"/>
        <v>7240.25</v>
      </c>
      <c r="BL165" s="620"/>
      <c r="BM165" s="620"/>
      <c r="BN165" s="620"/>
      <c r="BO165" s="620"/>
      <c r="BP165" s="621"/>
      <c r="BQ165" s="615"/>
      <c r="BR165" s="616"/>
      <c r="BS165" s="616"/>
      <c r="BT165" s="616"/>
      <c r="BU165" s="616"/>
      <c r="BV165" s="616"/>
      <c r="BW165" s="617"/>
      <c r="BX165" s="615"/>
      <c r="BY165" s="616"/>
      <c r="BZ165" s="616"/>
      <c r="CA165" s="616"/>
      <c r="CB165" s="616"/>
      <c r="CC165" s="617"/>
      <c r="CD165" s="615"/>
      <c r="CE165" s="616"/>
      <c r="CF165" s="616"/>
      <c r="CG165" s="616"/>
      <c r="CH165" s="616"/>
      <c r="CI165" s="617"/>
    </row>
    <row r="166" spans="1:87" ht="18" customHeight="1" thickBot="1" x14ac:dyDescent="0.3">
      <c r="A166" s="75"/>
      <c r="B166" s="377"/>
      <c r="C166" s="378"/>
      <c r="D166" s="378"/>
      <c r="E166" s="378"/>
      <c r="F166" s="378"/>
      <c r="G166" s="378"/>
      <c r="H166" s="378"/>
      <c r="I166" s="378"/>
      <c r="J166" s="378"/>
      <c r="K166" s="378"/>
      <c r="L166" s="378"/>
      <c r="M166" s="378"/>
      <c r="N166" s="378"/>
      <c r="O166" s="378"/>
      <c r="P166" s="378"/>
      <c r="Q166" s="378"/>
      <c r="R166" s="378"/>
      <c r="S166" s="378"/>
      <c r="T166" s="378"/>
      <c r="U166" s="378"/>
      <c r="V166" s="378"/>
      <c r="W166" s="378"/>
      <c r="X166" s="378"/>
      <c r="Y166" s="378"/>
      <c r="Z166" s="378"/>
      <c r="AA166" s="378"/>
      <c r="AB166" s="378"/>
      <c r="AC166" s="378"/>
      <c r="AD166" s="378"/>
      <c r="AE166" s="378"/>
      <c r="AF166" s="378"/>
      <c r="AG166" s="378"/>
      <c r="AH166" s="378"/>
      <c r="AI166" s="378"/>
      <c r="AJ166" s="379"/>
      <c r="AK166" s="380" t="s">
        <v>3</v>
      </c>
      <c r="AL166" s="381"/>
      <c r="AM166" s="381"/>
      <c r="AN166" s="381"/>
      <c r="AO166" s="381"/>
      <c r="AP166" s="381"/>
      <c r="AQ166" s="381"/>
      <c r="AR166" s="381"/>
      <c r="AS166" s="381"/>
      <c r="AT166" s="381"/>
      <c r="AU166" s="381"/>
      <c r="AV166" s="381"/>
      <c r="AW166" s="381"/>
      <c r="AX166" s="381"/>
      <c r="AY166" s="381"/>
      <c r="AZ166" s="381"/>
      <c r="BA166" s="381"/>
      <c r="BB166" s="381"/>
      <c r="BC166" s="381"/>
      <c r="BD166" s="381"/>
      <c r="BE166" s="381"/>
      <c r="BF166" s="381"/>
      <c r="BG166" s="381"/>
      <c r="BH166" s="381"/>
      <c r="BI166" s="381"/>
      <c r="BJ166" s="630"/>
      <c r="BK166" s="627">
        <f>SUM(BK162:BP165)</f>
        <v>36854</v>
      </c>
      <c r="BL166" s="628"/>
      <c r="BM166" s="628"/>
      <c r="BN166" s="628"/>
      <c r="BO166" s="628"/>
      <c r="BP166" s="629"/>
      <c r="BQ166" s="387" t="s">
        <v>100</v>
      </c>
      <c r="BR166" s="388"/>
      <c r="BS166" s="388"/>
      <c r="BT166" s="388"/>
      <c r="BU166" s="388"/>
      <c r="BV166" s="388"/>
      <c r="BW166" s="388"/>
      <c r="BX166" s="388"/>
      <c r="BY166" s="388"/>
      <c r="BZ166" s="388"/>
      <c r="CA166" s="388"/>
      <c r="CB166" s="388"/>
      <c r="CC166" s="389"/>
      <c r="CD166" s="390">
        <f>+CD162*AE162</f>
        <v>45710.588235294119</v>
      </c>
      <c r="CE166" s="390"/>
      <c r="CF166" s="390"/>
      <c r="CG166" s="390"/>
      <c r="CH166" s="390"/>
      <c r="CI166" s="391"/>
    </row>
    <row r="167" spans="1:87" ht="18" customHeight="1" thickBot="1" x14ac:dyDescent="0.3">
      <c r="A167" s="75"/>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BG167" s="78"/>
      <c r="BH167" s="78"/>
      <c r="BI167" s="78"/>
      <c r="BJ167" s="78"/>
      <c r="BK167" s="79"/>
      <c r="BL167" s="79"/>
      <c r="BM167" s="79"/>
      <c r="BN167" s="79"/>
      <c r="BO167" s="79"/>
      <c r="BP167" s="79"/>
      <c r="BQ167" s="79"/>
      <c r="BR167" s="79"/>
      <c r="BS167" s="79"/>
      <c r="BT167" s="79"/>
      <c r="BU167" s="79"/>
      <c r="BV167" s="79"/>
      <c r="BW167" s="79"/>
      <c r="BX167" s="79"/>
      <c r="BY167" s="79"/>
      <c r="BZ167" s="79"/>
      <c r="CA167" s="79"/>
      <c r="CB167" s="79"/>
      <c r="CC167" s="79"/>
      <c r="CD167" s="79"/>
      <c r="CE167" s="79"/>
      <c r="CF167" s="79"/>
      <c r="CG167" s="79"/>
      <c r="CH167" s="79"/>
      <c r="CI167" s="79"/>
    </row>
    <row r="168" spans="1:87" ht="18" customHeight="1" x14ac:dyDescent="0.25">
      <c r="A168" s="75"/>
      <c r="B168" s="348" t="s">
        <v>0</v>
      </c>
      <c r="C168" s="349"/>
      <c r="D168" s="349"/>
      <c r="E168" s="349"/>
      <c r="F168" s="349"/>
      <c r="G168" s="349"/>
      <c r="H168" s="349"/>
      <c r="I168" s="349"/>
      <c r="J168" s="349"/>
      <c r="K168" s="349"/>
      <c r="L168" s="349"/>
      <c r="M168" s="349"/>
      <c r="N168" s="349"/>
      <c r="O168" s="349"/>
      <c r="P168" s="349"/>
      <c r="Q168" s="349"/>
      <c r="R168" s="349"/>
      <c r="S168" s="349"/>
      <c r="T168" s="349"/>
      <c r="U168" s="349"/>
      <c r="V168" s="349"/>
      <c r="W168" s="349"/>
      <c r="X168" s="349"/>
      <c r="Y168" s="350"/>
      <c r="Z168" s="348" t="s">
        <v>80</v>
      </c>
      <c r="AA168" s="349"/>
      <c r="AB168" s="349"/>
      <c r="AC168" s="349"/>
      <c r="AD168" s="350"/>
      <c r="AE168" s="357" t="s">
        <v>79</v>
      </c>
      <c r="AF168" s="358"/>
      <c r="AG168" s="358"/>
      <c r="AH168" s="358"/>
      <c r="AI168" s="358"/>
      <c r="AJ168" s="359"/>
      <c r="AK168" s="357" t="s">
        <v>81</v>
      </c>
      <c r="AL168" s="358"/>
      <c r="AM168" s="358"/>
      <c r="AN168" s="358"/>
      <c r="AO168" s="358"/>
      <c r="AP168" s="358"/>
      <c r="AQ168" s="358"/>
      <c r="AR168" s="358"/>
      <c r="AS168" s="358"/>
      <c r="AT168" s="358"/>
      <c r="AU168" s="358"/>
      <c r="AV168" s="358"/>
      <c r="AW168" s="358"/>
      <c r="AX168" s="359"/>
      <c r="AY168" s="357" t="s">
        <v>1</v>
      </c>
      <c r="AZ168" s="358"/>
      <c r="BA168" s="358"/>
      <c r="BB168" s="359"/>
      <c r="BC168" s="348" t="s">
        <v>104</v>
      </c>
      <c r="BD168" s="349"/>
      <c r="BE168" s="349"/>
      <c r="BF168" s="350"/>
      <c r="BG168" s="366" t="s">
        <v>82</v>
      </c>
      <c r="BH168" s="367"/>
      <c r="BI168" s="367"/>
      <c r="BJ168" s="368"/>
      <c r="BK168" s="315" t="s">
        <v>99</v>
      </c>
      <c r="BL168" s="316"/>
      <c r="BM168" s="316"/>
      <c r="BN168" s="316"/>
      <c r="BO168" s="316"/>
      <c r="BP168" s="317"/>
      <c r="BQ168" s="315" t="s">
        <v>83</v>
      </c>
      <c r="BR168" s="316"/>
      <c r="BS168" s="316"/>
      <c r="BT168" s="316"/>
      <c r="BU168" s="316"/>
      <c r="BV168" s="316"/>
      <c r="BW168" s="317"/>
      <c r="BX168" s="315" t="s">
        <v>84</v>
      </c>
      <c r="BY168" s="316"/>
      <c r="BZ168" s="316"/>
      <c r="CA168" s="316"/>
      <c r="CB168" s="316"/>
      <c r="CC168" s="317"/>
      <c r="CD168" s="315" t="s">
        <v>85</v>
      </c>
      <c r="CE168" s="316"/>
      <c r="CF168" s="316"/>
      <c r="CG168" s="316"/>
      <c r="CH168" s="316"/>
      <c r="CI168" s="317"/>
    </row>
    <row r="169" spans="1:87" ht="18" customHeight="1" x14ac:dyDescent="0.25">
      <c r="A169" s="75"/>
      <c r="B169" s="351"/>
      <c r="C169" s="352"/>
      <c r="D169" s="352"/>
      <c r="E169" s="352"/>
      <c r="F169" s="352"/>
      <c r="G169" s="352"/>
      <c r="H169" s="352"/>
      <c r="I169" s="352"/>
      <c r="J169" s="352"/>
      <c r="K169" s="352"/>
      <c r="L169" s="352"/>
      <c r="M169" s="352"/>
      <c r="N169" s="352"/>
      <c r="O169" s="352"/>
      <c r="P169" s="352"/>
      <c r="Q169" s="352"/>
      <c r="R169" s="352"/>
      <c r="S169" s="352"/>
      <c r="T169" s="352"/>
      <c r="U169" s="352"/>
      <c r="V169" s="352"/>
      <c r="W169" s="352"/>
      <c r="X169" s="352"/>
      <c r="Y169" s="353"/>
      <c r="Z169" s="351"/>
      <c r="AA169" s="352"/>
      <c r="AB169" s="352"/>
      <c r="AC169" s="352"/>
      <c r="AD169" s="353"/>
      <c r="AE169" s="360"/>
      <c r="AF169" s="361"/>
      <c r="AG169" s="361"/>
      <c r="AH169" s="361"/>
      <c r="AI169" s="361"/>
      <c r="AJ169" s="362"/>
      <c r="AK169" s="360"/>
      <c r="AL169" s="361"/>
      <c r="AM169" s="361"/>
      <c r="AN169" s="361"/>
      <c r="AO169" s="361"/>
      <c r="AP169" s="361"/>
      <c r="AQ169" s="361"/>
      <c r="AR169" s="361"/>
      <c r="AS169" s="361"/>
      <c r="AT169" s="361"/>
      <c r="AU169" s="361"/>
      <c r="AV169" s="361"/>
      <c r="AW169" s="361"/>
      <c r="AX169" s="362"/>
      <c r="AY169" s="360"/>
      <c r="AZ169" s="361"/>
      <c r="BA169" s="361"/>
      <c r="BB169" s="362"/>
      <c r="BC169" s="351"/>
      <c r="BD169" s="352"/>
      <c r="BE169" s="352"/>
      <c r="BF169" s="353"/>
      <c r="BG169" s="369"/>
      <c r="BH169" s="370"/>
      <c r="BI169" s="370"/>
      <c r="BJ169" s="371"/>
      <c r="BK169" s="318"/>
      <c r="BL169" s="319"/>
      <c r="BM169" s="319"/>
      <c r="BN169" s="319"/>
      <c r="BO169" s="319"/>
      <c r="BP169" s="320"/>
      <c r="BQ169" s="318"/>
      <c r="BR169" s="319"/>
      <c r="BS169" s="319"/>
      <c r="BT169" s="319"/>
      <c r="BU169" s="319"/>
      <c r="BV169" s="319"/>
      <c r="BW169" s="320"/>
      <c r="BX169" s="318"/>
      <c r="BY169" s="319"/>
      <c r="BZ169" s="319"/>
      <c r="CA169" s="319"/>
      <c r="CB169" s="319"/>
      <c r="CC169" s="320"/>
      <c r="CD169" s="318"/>
      <c r="CE169" s="319"/>
      <c r="CF169" s="319"/>
      <c r="CG169" s="319"/>
      <c r="CH169" s="319"/>
      <c r="CI169" s="320"/>
    </row>
    <row r="170" spans="1:87" ht="18" customHeight="1" thickBot="1" x14ac:dyDescent="0.3">
      <c r="A170" s="75"/>
      <c r="B170" s="354"/>
      <c r="C170" s="355"/>
      <c r="D170" s="355"/>
      <c r="E170" s="355"/>
      <c r="F170" s="355"/>
      <c r="G170" s="355"/>
      <c r="H170" s="355"/>
      <c r="I170" s="355"/>
      <c r="J170" s="355"/>
      <c r="K170" s="355"/>
      <c r="L170" s="355"/>
      <c r="M170" s="355"/>
      <c r="N170" s="355"/>
      <c r="O170" s="355"/>
      <c r="P170" s="355"/>
      <c r="Q170" s="355"/>
      <c r="R170" s="355"/>
      <c r="S170" s="355"/>
      <c r="T170" s="355"/>
      <c r="U170" s="355"/>
      <c r="V170" s="355"/>
      <c r="W170" s="355"/>
      <c r="X170" s="355"/>
      <c r="Y170" s="356"/>
      <c r="Z170" s="354"/>
      <c r="AA170" s="355"/>
      <c r="AB170" s="355"/>
      <c r="AC170" s="355"/>
      <c r="AD170" s="356"/>
      <c r="AE170" s="363"/>
      <c r="AF170" s="364"/>
      <c r="AG170" s="364"/>
      <c r="AH170" s="364"/>
      <c r="AI170" s="364"/>
      <c r="AJ170" s="365"/>
      <c r="AK170" s="360"/>
      <c r="AL170" s="361"/>
      <c r="AM170" s="361"/>
      <c r="AN170" s="361"/>
      <c r="AO170" s="361"/>
      <c r="AP170" s="361"/>
      <c r="AQ170" s="361"/>
      <c r="AR170" s="361"/>
      <c r="AS170" s="361"/>
      <c r="AT170" s="361"/>
      <c r="AU170" s="361"/>
      <c r="AV170" s="361"/>
      <c r="AW170" s="361"/>
      <c r="AX170" s="362"/>
      <c r="AY170" s="360"/>
      <c r="AZ170" s="361"/>
      <c r="BA170" s="361"/>
      <c r="BB170" s="362"/>
      <c r="BC170" s="351"/>
      <c r="BD170" s="352"/>
      <c r="BE170" s="352"/>
      <c r="BF170" s="353"/>
      <c r="BG170" s="369"/>
      <c r="BH170" s="370"/>
      <c r="BI170" s="370"/>
      <c r="BJ170" s="371"/>
      <c r="BK170" s="318"/>
      <c r="BL170" s="319"/>
      <c r="BM170" s="319"/>
      <c r="BN170" s="319"/>
      <c r="BO170" s="319"/>
      <c r="BP170" s="320"/>
      <c r="BQ170" s="321"/>
      <c r="BR170" s="322"/>
      <c r="BS170" s="322"/>
      <c r="BT170" s="322"/>
      <c r="BU170" s="322"/>
      <c r="BV170" s="322"/>
      <c r="BW170" s="323"/>
      <c r="BX170" s="321"/>
      <c r="BY170" s="322"/>
      <c r="BZ170" s="322"/>
      <c r="CA170" s="322"/>
      <c r="CB170" s="322"/>
      <c r="CC170" s="323"/>
      <c r="CD170" s="321"/>
      <c r="CE170" s="322"/>
      <c r="CF170" s="322"/>
      <c r="CG170" s="322"/>
      <c r="CH170" s="322"/>
      <c r="CI170" s="323"/>
    </row>
    <row r="171" spans="1:87" ht="18" customHeight="1" thickBot="1" x14ac:dyDescent="0.3">
      <c r="A171" s="75"/>
      <c r="B171" s="324" t="s">
        <v>121</v>
      </c>
      <c r="C171" s="325"/>
      <c r="D171" s="325"/>
      <c r="E171" s="325"/>
      <c r="F171" s="325"/>
      <c r="G171" s="325"/>
      <c r="H171" s="325"/>
      <c r="I171" s="325"/>
      <c r="J171" s="325"/>
      <c r="K171" s="325"/>
      <c r="L171" s="325"/>
      <c r="M171" s="325"/>
      <c r="N171" s="325"/>
      <c r="O171" s="325"/>
      <c r="P171" s="325"/>
      <c r="Q171" s="325"/>
      <c r="R171" s="325"/>
      <c r="S171" s="325"/>
      <c r="T171" s="325"/>
      <c r="U171" s="325"/>
      <c r="V171" s="325"/>
      <c r="W171" s="325"/>
      <c r="X171" s="325"/>
      <c r="Y171" s="326"/>
      <c r="Z171" s="333" t="s">
        <v>142</v>
      </c>
      <c r="AA171" s="334"/>
      <c r="AB171" s="334"/>
      <c r="AC171" s="334"/>
      <c r="AD171" s="335"/>
      <c r="AE171" s="333">
        <v>0</v>
      </c>
      <c r="AF171" s="334"/>
      <c r="AG171" s="334"/>
      <c r="AH171" s="334"/>
      <c r="AI171" s="334"/>
      <c r="AJ171" s="334"/>
      <c r="AK171" s="606"/>
      <c r="AL171" s="607"/>
      <c r="AM171" s="607"/>
      <c r="AN171" s="607"/>
      <c r="AO171" s="607"/>
      <c r="AP171" s="607"/>
      <c r="AQ171" s="607"/>
      <c r="AR171" s="607"/>
      <c r="AS171" s="607"/>
      <c r="AT171" s="607"/>
      <c r="AU171" s="607"/>
      <c r="AV171" s="607"/>
      <c r="AW171" s="607"/>
      <c r="AX171" s="608"/>
      <c r="AY171" s="409"/>
      <c r="AZ171" s="346"/>
      <c r="BA171" s="346"/>
      <c r="BB171" s="410"/>
      <c r="BC171" s="345">
        <f>+$AE$171*AY171</f>
        <v>0</v>
      </c>
      <c r="BD171" s="346"/>
      <c r="BE171" s="346"/>
      <c r="BF171" s="347"/>
      <c r="BG171" s="285"/>
      <c r="BH171" s="286"/>
      <c r="BI171" s="286"/>
      <c r="BJ171" s="287"/>
      <c r="BK171" s="288">
        <f>+AY171*BG171</f>
        <v>0</v>
      </c>
      <c r="BL171" s="289"/>
      <c r="BM171" s="289"/>
      <c r="BN171" s="289"/>
      <c r="BO171" s="289"/>
      <c r="BP171" s="290"/>
      <c r="BQ171" s="291"/>
      <c r="BR171" s="292"/>
      <c r="BS171" s="292"/>
      <c r="BT171" s="292"/>
      <c r="BU171" s="292"/>
      <c r="BV171" s="292"/>
      <c r="BW171" s="293"/>
      <c r="BX171" s="291">
        <f>+(((BK172+BQ171)*15)/85)</f>
        <v>0</v>
      </c>
      <c r="BY171" s="292"/>
      <c r="BZ171" s="292"/>
      <c r="CA171" s="292"/>
      <c r="CB171" s="292"/>
      <c r="CC171" s="293"/>
      <c r="CD171" s="291">
        <f>+BK172+BQ171+BX171</f>
        <v>0</v>
      </c>
      <c r="CE171" s="292"/>
      <c r="CF171" s="292"/>
      <c r="CG171" s="292"/>
      <c r="CH171" s="292"/>
      <c r="CI171" s="293"/>
    </row>
    <row r="172" spans="1:87" ht="18" customHeight="1" thickBot="1" x14ac:dyDescent="0.3">
      <c r="A172" s="75"/>
      <c r="B172" s="377"/>
      <c r="C172" s="378"/>
      <c r="D172" s="378"/>
      <c r="E172" s="378"/>
      <c r="F172" s="378"/>
      <c r="G172" s="378"/>
      <c r="H172" s="378"/>
      <c r="I172" s="378"/>
      <c r="J172" s="378"/>
      <c r="K172" s="378"/>
      <c r="L172" s="378"/>
      <c r="M172" s="378"/>
      <c r="N172" s="378"/>
      <c r="O172" s="378"/>
      <c r="P172" s="378"/>
      <c r="Q172" s="378"/>
      <c r="R172" s="378"/>
      <c r="S172" s="378"/>
      <c r="T172" s="378"/>
      <c r="U172" s="378"/>
      <c r="V172" s="378"/>
      <c r="W172" s="378"/>
      <c r="X172" s="378"/>
      <c r="Y172" s="378"/>
      <c r="Z172" s="378"/>
      <c r="AA172" s="378"/>
      <c r="AB172" s="378"/>
      <c r="AC172" s="378"/>
      <c r="AD172" s="378"/>
      <c r="AE172" s="378"/>
      <c r="AF172" s="378"/>
      <c r="AG172" s="378"/>
      <c r="AH172" s="378"/>
      <c r="AI172" s="378"/>
      <c r="AJ172" s="379"/>
      <c r="AK172" s="380" t="s">
        <v>3</v>
      </c>
      <c r="AL172" s="381"/>
      <c r="AM172" s="381"/>
      <c r="AN172" s="381"/>
      <c r="AO172" s="381"/>
      <c r="AP172" s="381"/>
      <c r="AQ172" s="381"/>
      <c r="AR172" s="381"/>
      <c r="AS172" s="381"/>
      <c r="AT172" s="381"/>
      <c r="AU172" s="381"/>
      <c r="AV172" s="381"/>
      <c r="AW172" s="381"/>
      <c r="AX172" s="381"/>
      <c r="AY172" s="382"/>
      <c r="AZ172" s="382"/>
      <c r="BA172" s="382"/>
      <c r="BB172" s="382"/>
      <c r="BC172" s="382"/>
      <c r="BD172" s="382"/>
      <c r="BE172" s="382"/>
      <c r="BF172" s="382"/>
      <c r="BG172" s="382"/>
      <c r="BH172" s="382"/>
      <c r="BI172" s="382"/>
      <c r="BJ172" s="383"/>
      <c r="BK172" s="384">
        <f>SUM(BK171:BK171)</f>
        <v>0</v>
      </c>
      <c r="BL172" s="385"/>
      <c r="BM172" s="385"/>
      <c r="BN172" s="385"/>
      <c r="BO172" s="385"/>
      <c r="BP172" s="386"/>
      <c r="BQ172" s="387" t="s">
        <v>100</v>
      </c>
      <c r="BR172" s="388"/>
      <c r="BS172" s="388"/>
      <c r="BT172" s="388"/>
      <c r="BU172" s="388"/>
      <c r="BV172" s="388"/>
      <c r="BW172" s="388"/>
      <c r="BX172" s="388"/>
      <c r="BY172" s="388"/>
      <c r="BZ172" s="388"/>
      <c r="CA172" s="388"/>
      <c r="CB172" s="388"/>
      <c r="CC172" s="389"/>
      <c r="CD172" s="390">
        <f>+CD171*AE171</f>
        <v>0</v>
      </c>
      <c r="CE172" s="390"/>
      <c r="CF172" s="390"/>
      <c r="CG172" s="390"/>
      <c r="CH172" s="390"/>
      <c r="CI172" s="391"/>
    </row>
    <row r="173" spans="1:87" ht="18" customHeight="1" thickBot="1" x14ac:dyDescent="0.3">
      <c r="A173" s="75"/>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BG173" s="78"/>
      <c r="BH173" s="78"/>
      <c r="BI173" s="78"/>
      <c r="BJ173" s="78"/>
      <c r="BK173" s="79"/>
      <c r="BL173" s="79"/>
      <c r="BM173" s="79"/>
      <c r="BN173" s="79"/>
      <c r="BO173" s="79"/>
      <c r="BP173" s="79"/>
      <c r="BQ173" s="79"/>
      <c r="BR173" s="79"/>
      <c r="BS173" s="79"/>
      <c r="BT173" s="79"/>
      <c r="BU173" s="79"/>
      <c r="BV173" s="79"/>
      <c r="BW173" s="79"/>
      <c r="BX173" s="79"/>
      <c r="BY173" s="79"/>
      <c r="BZ173" s="79"/>
      <c r="CA173" s="79"/>
      <c r="CB173" s="79"/>
      <c r="CC173" s="79"/>
      <c r="CD173" s="79"/>
      <c r="CE173" s="79"/>
      <c r="CF173" s="79"/>
      <c r="CG173" s="79"/>
      <c r="CH173" s="79"/>
      <c r="CI173" s="79"/>
    </row>
    <row r="174" spans="1:87" ht="18" customHeight="1" x14ac:dyDescent="0.25">
      <c r="A174" s="75"/>
      <c r="B174" s="348" t="s">
        <v>0</v>
      </c>
      <c r="C174" s="349"/>
      <c r="D174" s="349"/>
      <c r="E174" s="349"/>
      <c r="F174" s="349"/>
      <c r="G174" s="349"/>
      <c r="H174" s="349"/>
      <c r="I174" s="349"/>
      <c r="J174" s="349"/>
      <c r="K174" s="349"/>
      <c r="L174" s="349"/>
      <c r="M174" s="349"/>
      <c r="N174" s="349"/>
      <c r="O174" s="349"/>
      <c r="P174" s="349"/>
      <c r="Q174" s="349"/>
      <c r="R174" s="349"/>
      <c r="S174" s="349"/>
      <c r="T174" s="349"/>
      <c r="U174" s="349"/>
      <c r="V174" s="349"/>
      <c r="W174" s="349"/>
      <c r="X174" s="349"/>
      <c r="Y174" s="350"/>
      <c r="Z174" s="348" t="s">
        <v>80</v>
      </c>
      <c r="AA174" s="349"/>
      <c r="AB174" s="349"/>
      <c r="AC174" s="349"/>
      <c r="AD174" s="350"/>
      <c r="AE174" s="357" t="s">
        <v>79</v>
      </c>
      <c r="AF174" s="358"/>
      <c r="AG174" s="358"/>
      <c r="AH174" s="358"/>
      <c r="AI174" s="358"/>
      <c r="AJ174" s="359"/>
      <c r="AK174" s="357" t="s">
        <v>81</v>
      </c>
      <c r="AL174" s="358"/>
      <c r="AM174" s="358"/>
      <c r="AN174" s="358"/>
      <c r="AO174" s="358"/>
      <c r="AP174" s="358"/>
      <c r="AQ174" s="358"/>
      <c r="AR174" s="358"/>
      <c r="AS174" s="358"/>
      <c r="AT174" s="358"/>
      <c r="AU174" s="358"/>
      <c r="AV174" s="358"/>
      <c r="AW174" s="358"/>
      <c r="AX174" s="359"/>
      <c r="AY174" s="357" t="s">
        <v>1</v>
      </c>
      <c r="AZ174" s="358"/>
      <c r="BA174" s="358"/>
      <c r="BB174" s="359"/>
      <c r="BC174" s="348" t="s">
        <v>104</v>
      </c>
      <c r="BD174" s="349"/>
      <c r="BE174" s="349"/>
      <c r="BF174" s="350"/>
      <c r="BG174" s="366" t="s">
        <v>82</v>
      </c>
      <c r="BH174" s="367"/>
      <c r="BI174" s="367"/>
      <c r="BJ174" s="368"/>
      <c r="BK174" s="315" t="s">
        <v>99</v>
      </c>
      <c r="BL174" s="316"/>
      <c r="BM174" s="316"/>
      <c r="BN174" s="316"/>
      <c r="BO174" s="316"/>
      <c r="BP174" s="317"/>
      <c r="BQ174" s="315" t="s">
        <v>83</v>
      </c>
      <c r="BR174" s="316"/>
      <c r="BS174" s="316"/>
      <c r="BT174" s="316"/>
      <c r="BU174" s="316"/>
      <c r="BV174" s="316"/>
      <c r="BW174" s="317"/>
      <c r="BX174" s="315" t="s">
        <v>84</v>
      </c>
      <c r="BY174" s="316"/>
      <c r="BZ174" s="316"/>
      <c r="CA174" s="316"/>
      <c r="CB174" s="316"/>
      <c r="CC174" s="317"/>
      <c r="CD174" s="315" t="s">
        <v>85</v>
      </c>
      <c r="CE174" s="316"/>
      <c r="CF174" s="316"/>
      <c r="CG174" s="316"/>
      <c r="CH174" s="316"/>
      <c r="CI174" s="317"/>
    </row>
    <row r="175" spans="1:87" ht="18" customHeight="1" x14ac:dyDescent="0.25">
      <c r="A175" s="75"/>
      <c r="B175" s="351"/>
      <c r="C175" s="352"/>
      <c r="D175" s="352"/>
      <c r="E175" s="352"/>
      <c r="F175" s="352"/>
      <c r="G175" s="352"/>
      <c r="H175" s="352"/>
      <c r="I175" s="352"/>
      <c r="J175" s="352"/>
      <c r="K175" s="352"/>
      <c r="L175" s="352"/>
      <c r="M175" s="352"/>
      <c r="N175" s="352"/>
      <c r="O175" s="352"/>
      <c r="P175" s="352"/>
      <c r="Q175" s="352"/>
      <c r="R175" s="352"/>
      <c r="S175" s="352"/>
      <c r="T175" s="352"/>
      <c r="U175" s="352"/>
      <c r="V175" s="352"/>
      <c r="W175" s="352"/>
      <c r="X175" s="352"/>
      <c r="Y175" s="353"/>
      <c r="Z175" s="351"/>
      <c r="AA175" s="352"/>
      <c r="AB175" s="352"/>
      <c r="AC175" s="352"/>
      <c r="AD175" s="353"/>
      <c r="AE175" s="360"/>
      <c r="AF175" s="361"/>
      <c r="AG175" s="361"/>
      <c r="AH175" s="361"/>
      <c r="AI175" s="361"/>
      <c r="AJ175" s="362"/>
      <c r="AK175" s="360"/>
      <c r="AL175" s="361"/>
      <c r="AM175" s="361"/>
      <c r="AN175" s="361"/>
      <c r="AO175" s="361"/>
      <c r="AP175" s="361"/>
      <c r="AQ175" s="361"/>
      <c r="AR175" s="361"/>
      <c r="AS175" s="361"/>
      <c r="AT175" s="361"/>
      <c r="AU175" s="361"/>
      <c r="AV175" s="361"/>
      <c r="AW175" s="361"/>
      <c r="AX175" s="362"/>
      <c r="AY175" s="360"/>
      <c r="AZ175" s="361"/>
      <c r="BA175" s="361"/>
      <c r="BB175" s="362"/>
      <c r="BC175" s="351"/>
      <c r="BD175" s="352"/>
      <c r="BE175" s="352"/>
      <c r="BF175" s="353"/>
      <c r="BG175" s="369"/>
      <c r="BH175" s="370"/>
      <c r="BI175" s="370"/>
      <c r="BJ175" s="371"/>
      <c r="BK175" s="318"/>
      <c r="BL175" s="319"/>
      <c r="BM175" s="319"/>
      <c r="BN175" s="319"/>
      <c r="BO175" s="319"/>
      <c r="BP175" s="320"/>
      <c r="BQ175" s="318"/>
      <c r="BR175" s="319"/>
      <c r="BS175" s="319"/>
      <c r="BT175" s="319"/>
      <c r="BU175" s="319"/>
      <c r="BV175" s="319"/>
      <c r="BW175" s="320"/>
      <c r="BX175" s="318"/>
      <c r="BY175" s="319"/>
      <c r="BZ175" s="319"/>
      <c r="CA175" s="319"/>
      <c r="CB175" s="319"/>
      <c r="CC175" s="320"/>
      <c r="CD175" s="318"/>
      <c r="CE175" s="319"/>
      <c r="CF175" s="319"/>
      <c r="CG175" s="319"/>
      <c r="CH175" s="319"/>
      <c r="CI175" s="320"/>
    </row>
    <row r="176" spans="1:87" ht="18" customHeight="1" thickBot="1" x14ac:dyDescent="0.3">
      <c r="A176" s="75"/>
      <c r="B176" s="354"/>
      <c r="C176" s="355"/>
      <c r="D176" s="355"/>
      <c r="E176" s="355"/>
      <c r="F176" s="355"/>
      <c r="G176" s="355"/>
      <c r="H176" s="355"/>
      <c r="I176" s="355"/>
      <c r="J176" s="355"/>
      <c r="K176" s="355"/>
      <c r="L176" s="355"/>
      <c r="M176" s="355"/>
      <c r="N176" s="355"/>
      <c r="O176" s="355"/>
      <c r="P176" s="355"/>
      <c r="Q176" s="355"/>
      <c r="R176" s="355"/>
      <c r="S176" s="355"/>
      <c r="T176" s="355"/>
      <c r="U176" s="355"/>
      <c r="V176" s="355"/>
      <c r="W176" s="355"/>
      <c r="X176" s="355"/>
      <c r="Y176" s="356"/>
      <c r="Z176" s="354"/>
      <c r="AA176" s="355"/>
      <c r="AB176" s="355"/>
      <c r="AC176" s="355"/>
      <c r="AD176" s="356"/>
      <c r="AE176" s="363"/>
      <c r="AF176" s="364"/>
      <c r="AG176" s="364"/>
      <c r="AH176" s="364"/>
      <c r="AI176" s="364"/>
      <c r="AJ176" s="365"/>
      <c r="AK176" s="360"/>
      <c r="AL176" s="361"/>
      <c r="AM176" s="361"/>
      <c r="AN176" s="361"/>
      <c r="AO176" s="361"/>
      <c r="AP176" s="361"/>
      <c r="AQ176" s="361"/>
      <c r="AR176" s="361"/>
      <c r="AS176" s="361"/>
      <c r="AT176" s="361"/>
      <c r="AU176" s="361"/>
      <c r="AV176" s="361"/>
      <c r="AW176" s="361"/>
      <c r="AX176" s="362"/>
      <c r="AY176" s="360"/>
      <c r="AZ176" s="361"/>
      <c r="BA176" s="361"/>
      <c r="BB176" s="362"/>
      <c r="BC176" s="351"/>
      <c r="BD176" s="352"/>
      <c r="BE176" s="352"/>
      <c r="BF176" s="353"/>
      <c r="BG176" s="369"/>
      <c r="BH176" s="370"/>
      <c r="BI176" s="370"/>
      <c r="BJ176" s="371"/>
      <c r="BK176" s="318"/>
      <c r="BL176" s="319"/>
      <c r="BM176" s="319"/>
      <c r="BN176" s="319"/>
      <c r="BO176" s="319"/>
      <c r="BP176" s="320"/>
      <c r="BQ176" s="321"/>
      <c r="BR176" s="322"/>
      <c r="BS176" s="322"/>
      <c r="BT176" s="322"/>
      <c r="BU176" s="322"/>
      <c r="BV176" s="322"/>
      <c r="BW176" s="323"/>
      <c r="BX176" s="321"/>
      <c r="BY176" s="322"/>
      <c r="BZ176" s="322"/>
      <c r="CA176" s="322"/>
      <c r="CB176" s="322"/>
      <c r="CC176" s="323"/>
      <c r="CD176" s="321"/>
      <c r="CE176" s="322"/>
      <c r="CF176" s="322"/>
      <c r="CG176" s="322"/>
      <c r="CH176" s="322"/>
      <c r="CI176" s="323"/>
    </row>
    <row r="177" spans="1:88" ht="18" customHeight="1" thickBot="1" x14ac:dyDescent="0.3">
      <c r="A177" s="75"/>
      <c r="B177" s="324" t="s">
        <v>122</v>
      </c>
      <c r="C177" s="325"/>
      <c r="D177" s="325"/>
      <c r="E177" s="325"/>
      <c r="F177" s="325"/>
      <c r="G177" s="325"/>
      <c r="H177" s="325"/>
      <c r="I177" s="325"/>
      <c r="J177" s="325"/>
      <c r="K177" s="325"/>
      <c r="L177" s="325"/>
      <c r="M177" s="325"/>
      <c r="N177" s="325"/>
      <c r="O177" s="325"/>
      <c r="P177" s="325"/>
      <c r="Q177" s="325"/>
      <c r="R177" s="325"/>
      <c r="S177" s="325"/>
      <c r="T177" s="325"/>
      <c r="U177" s="325"/>
      <c r="V177" s="325"/>
      <c r="W177" s="325"/>
      <c r="X177" s="325"/>
      <c r="Y177" s="326"/>
      <c r="Z177" s="333" t="s">
        <v>143</v>
      </c>
      <c r="AA177" s="334"/>
      <c r="AB177" s="334"/>
      <c r="AC177" s="334"/>
      <c r="AD177" s="335"/>
      <c r="AE177" s="333">
        <v>0</v>
      </c>
      <c r="AF177" s="334"/>
      <c r="AG177" s="334"/>
      <c r="AH177" s="334"/>
      <c r="AI177" s="334"/>
      <c r="AJ177" s="334"/>
      <c r="AK177" s="606"/>
      <c r="AL177" s="607"/>
      <c r="AM177" s="607"/>
      <c r="AN177" s="607"/>
      <c r="AO177" s="607"/>
      <c r="AP177" s="607"/>
      <c r="AQ177" s="607"/>
      <c r="AR177" s="607"/>
      <c r="AS177" s="607"/>
      <c r="AT177" s="607"/>
      <c r="AU177" s="607"/>
      <c r="AV177" s="607"/>
      <c r="AW177" s="607"/>
      <c r="AX177" s="608"/>
      <c r="AY177" s="409"/>
      <c r="AZ177" s="346"/>
      <c r="BA177" s="346"/>
      <c r="BB177" s="410"/>
      <c r="BC177" s="345">
        <f>+$AE$177*AY177</f>
        <v>0</v>
      </c>
      <c r="BD177" s="346"/>
      <c r="BE177" s="346"/>
      <c r="BF177" s="347"/>
      <c r="BG177" s="285"/>
      <c r="BH177" s="286"/>
      <c r="BI177" s="286"/>
      <c r="BJ177" s="287"/>
      <c r="BK177" s="288">
        <f>+AY177*BG177</f>
        <v>0</v>
      </c>
      <c r="BL177" s="289"/>
      <c r="BM177" s="289"/>
      <c r="BN177" s="289"/>
      <c r="BO177" s="289"/>
      <c r="BP177" s="290"/>
      <c r="BQ177" s="291"/>
      <c r="BR177" s="292"/>
      <c r="BS177" s="292"/>
      <c r="BT177" s="292"/>
      <c r="BU177" s="292"/>
      <c r="BV177" s="292"/>
      <c r="BW177" s="293"/>
      <c r="BX177" s="291">
        <f>+(((BK178+BQ177)*15)/85)</f>
        <v>0</v>
      </c>
      <c r="BY177" s="292"/>
      <c r="BZ177" s="292"/>
      <c r="CA177" s="292"/>
      <c r="CB177" s="292"/>
      <c r="CC177" s="293"/>
      <c r="CD177" s="291">
        <f>+BK178+BQ177+BX177</f>
        <v>0</v>
      </c>
      <c r="CE177" s="292"/>
      <c r="CF177" s="292"/>
      <c r="CG177" s="292"/>
      <c r="CH177" s="292"/>
      <c r="CI177" s="293"/>
    </row>
    <row r="178" spans="1:88" ht="18" customHeight="1" thickBot="1" x14ac:dyDescent="0.3">
      <c r="A178" s="75"/>
      <c r="B178" s="377"/>
      <c r="C178" s="378"/>
      <c r="D178" s="378"/>
      <c r="E178" s="378"/>
      <c r="F178" s="378"/>
      <c r="G178" s="378"/>
      <c r="H178" s="378"/>
      <c r="I178" s="378"/>
      <c r="J178" s="378"/>
      <c r="K178" s="378"/>
      <c r="L178" s="378"/>
      <c r="M178" s="378"/>
      <c r="N178" s="378"/>
      <c r="O178" s="378"/>
      <c r="P178" s="378"/>
      <c r="Q178" s="378"/>
      <c r="R178" s="378"/>
      <c r="S178" s="378"/>
      <c r="T178" s="378"/>
      <c r="U178" s="378"/>
      <c r="V178" s="378"/>
      <c r="W178" s="378"/>
      <c r="X178" s="378"/>
      <c r="Y178" s="378"/>
      <c r="Z178" s="378"/>
      <c r="AA178" s="378"/>
      <c r="AB178" s="378"/>
      <c r="AC178" s="378"/>
      <c r="AD178" s="378"/>
      <c r="AE178" s="378"/>
      <c r="AF178" s="378"/>
      <c r="AG178" s="378"/>
      <c r="AH178" s="378"/>
      <c r="AI178" s="378"/>
      <c r="AJ178" s="379"/>
      <c r="AK178" s="380" t="s">
        <v>3</v>
      </c>
      <c r="AL178" s="381"/>
      <c r="AM178" s="381"/>
      <c r="AN178" s="381"/>
      <c r="AO178" s="381"/>
      <c r="AP178" s="381"/>
      <c r="AQ178" s="381"/>
      <c r="AR178" s="381"/>
      <c r="AS178" s="381"/>
      <c r="AT178" s="381"/>
      <c r="AU178" s="381"/>
      <c r="AV178" s="381"/>
      <c r="AW178" s="381"/>
      <c r="AX178" s="381"/>
      <c r="AY178" s="382"/>
      <c r="AZ178" s="382"/>
      <c r="BA178" s="382"/>
      <c r="BB178" s="382"/>
      <c r="BC178" s="382"/>
      <c r="BD178" s="382"/>
      <c r="BE178" s="382"/>
      <c r="BF178" s="382"/>
      <c r="BG178" s="382"/>
      <c r="BH178" s="382"/>
      <c r="BI178" s="382"/>
      <c r="BJ178" s="383"/>
      <c r="BK178" s="384">
        <f>SUM(BK177:BK177)</f>
        <v>0</v>
      </c>
      <c r="BL178" s="385"/>
      <c r="BM178" s="385"/>
      <c r="BN178" s="385"/>
      <c r="BO178" s="385"/>
      <c r="BP178" s="386"/>
      <c r="BQ178" s="387" t="s">
        <v>100</v>
      </c>
      <c r="BR178" s="388"/>
      <c r="BS178" s="388"/>
      <c r="BT178" s="388"/>
      <c r="BU178" s="388"/>
      <c r="BV178" s="388"/>
      <c r="BW178" s="388"/>
      <c r="BX178" s="388"/>
      <c r="BY178" s="388"/>
      <c r="BZ178" s="388"/>
      <c r="CA178" s="388"/>
      <c r="CB178" s="388"/>
      <c r="CC178" s="389"/>
      <c r="CD178" s="390">
        <f>+CD177*AE177</f>
        <v>0</v>
      </c>
      <c r="CE178" s="390"/>
      <c r="CF178" s="390"/>
      <c r="CG178" s="390"/>
      <c r="CH178" s="390"/>
      <c r="CI178" s="391"/>
    </row>
    <row r="179" spans="1:88" ht="18" customHeight="1" thickBot="1" x14ac:dyDescent="0.3">
      <c r="A179" s="75"/>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BG179" s="78"/>
      <c r="BH179" s="78"/>
      <c r="BI179" s="78"/>
      <c r="BJ179" s="78"/>
      <c r="BK179" s="79"/>
      <c r="BL179" s="79"/>
      <c r="BM179" s="79"/>
      <c r="BN179" s="79"/>
      <c r="BO179" s="79"/>
      <c r="BP179" s="79"/>
      <c r="BQ179" s="79"/>
      <c r="BR179" s="79"/>
      <c r="BS179" s="79"/>
      <c r="BT179" s="79"/>
      <c r="BU179" s="79"/>
      <c r="BV179" s="79"/>
      <c r="BW179" s="79"/>
      <c r="BX179" s="79"/>
      <c r="BY179" s="79"/>
      <c r="BZ179" s="79"/>
      <c r="CA179" s="79"/>
      <c r="CB179" s="79"/>
      <c r="CC179" s="79"/>
      <c r="CD179" s="79"/>
      <c r="CE179" s="79"/>
      <c r="CF179" s="79"/>
      <c r="CG179" s="79"/>
      <c r="CH179" s="79"/>
      <c r="CI179" s="79"/>
    </row>
    <row r="180" spans="1:88" ht="18" customHeight="1" x14ac:dyDescent="0.25">
      <c r="A180" s="75"/>
      <c r="B180" s="348" t="s">
        <v>0</v>
      </c>
      <c r="C180" s="349"/>
      <c r="D180" s="349"/>
      <c r="E180" s="349"/>
      <c r="F180" s="349"/>
      <c r="G180" s="349"/>
      <c r="H180" s="349"/>
      <c r="I180" s="349"/>
      <c r="J180" s="349"/>
      <c r="K180" s="349"/>
      <c r="L180" s="349"/>
      <c r="M180" s="349"/>
      <c r="N180" s="349"/>
      <c r="O180" s="349"/>
      <c r="P180" s="349"/>
      <c r="Q180" s="349"/>
      <c r="R180" s="349"/>
      <c r="S180" s="349"/>
      <c r="T180" s="349"/>
      <c r="U180" s="349"/>
      <c r="V180" s="349"/>
      <c r="W180" s="349"/>
      <c r="X180" s="349"/>
      <c r="Y180" s="350"/>
      <c r="Z180" s="348" t="s">
        <v>80</v>
      </c>
      <c r="AA180" s="349"/>
      <c r="AB180" s="349"/>
      <c r="AC180" s="349"/>
      <c r="AD180" s="350"/>
      <c r="AE180" s="357" t="s">
        <v>79</v>
      </c>
      <c r="AF180" s="358"/>
      <c r="AG180" s="358"/>
      <c r="AH180" s="358"/>
      <c r="AI180" s="358"/>
      <c r="AJ180" s="359"/>
      <c r="AK180" s="357" t="s">
        <v>81</v>
      </c>
      <c r="AL180" s="358"/>
      <c r="AM180" s="358"/>
      <c r="AN180" s="358"/>
      <c r="AO180" s="358"/>
      <c r="AP180" s="358"/>
      <c r="AQ180" s="358"/>
      <c r="AR180" s="358"/>
      <c r="AS180" s="358"/>
      <c r="AT180" s="358"/>
      <c r="AU180" s="358"/>
      <c r="AV180" s="358"/>
      <c r="AW180" s="358"/>
      <c r="AX180" s="359"/>
      <c r="AY180" s="357" t="s">
        <v>1</v>
      </c>
      <c r="AZ180" s="358"/>
      <c r="BA180" s="358"/>
      <c r="BB180" s="359"/>
      <c r="BC180" s="348" t="s">
        <v>104</v>
      </c>
      <c r="BD180" s="349"/>
      <c r="BE180" s="349"/>
      <c r="BF180" s="350"/>
      <c r="BG180" s="366" t="s">
        <v>82</v>
      </c>
      <c r="BH180" s="367"/>
      <c r="BI180" s="367"/>
      <c r="BJ180" s="368"/>
      <c r="BK180" s="315" t="s">
        <v>99</v>
      </c>
      <c r="BL180" s="316"/>
      <c r="BM180" s="316"/>
      <c r="BN180" s="316"/>
      <c r="BO180" s="316"/>
      <c r="BP180" s="317"/>
      <c r="BQ180" s="315" t="s">
        <v>83</v>
      </c>
      <c r="BR180" s="316"/>
      <c r="BS180" s="316"/>
      <c r="BT180" s="316"/>
      <c r="BU180" s="316"/>
      <c r="BV180" s="316"/>
      <c r="BW180" s="317"/>
      <c r="BX180" s="315" t="s">
        <v>84</v>
      </c>
      <c r="BY180" s="316"/>
      <c r="BZ180" s="316"/>
      <c r="CA180" s="316"/>
      <c r="CB180" s="316"/>
      <c r="CC180" s="317"/>
      <c r="CD180" s="315" t="s">
        <v>85</v>
      </c>
      <c r="CE180" s="316"/>
      <c r="CF180" s="316"/>
      <c r="CG180" s="316"/>
      <c r="CH180" s="316"/>
      <c r="CI180" s="317"/>
      <c r="CJ180" s="74"/>
    </row>
    <row r="181" spans="1:88" ht="18" customHeight="1" x14ac:dyDescent="0.25">
      <c r="A181" s="75"/>
      <c r="B181" s="351"/>
      <c r="C181" s="352"/>
      <c r="D181" s="352"/>
      <c r="E181" s="352"/>
      <c r="F181" s="352"/>
      <c r="G181" s="352"/>
      <c r="H181" s="352"/>
      <c r="I181" s="352"/>
      <c r="J181" s="352"/>
      <c r="K181" s="352"/>
      <c r="L181" s="352"/>
      <c r="M181" s="352"/>
      <c r="N181" s="352"/>
      <c r="O181" s="352"/>
      <c r="P181" s="352"/>
      <c r="Q181" s="352"/>
      <c r="R181" s="352"/>
      <c r="S181" s="352"/>
      <c r="T181" s="352"/>
      <c r="U181" s="352"/>
      <c r="V181" s="352"/>
      <c r="W181" s="352"/>
      <c r="X181" s="352"/>
      <c r="Y181" s="353"/>
      <c r="Z181" s="351"/>
      <c r="AA181" s="352"/>
      <c r="AB181" s="352"/>
      <c r="AC181" s="352"/>
      <c r="AD181" s="353"/>
      <c r="AE181" s="360"/>
      <c r="AF181" s="361"/>
      <c r="AG181" s="361"/>
      <c r="AH181" s="361"/>
      <c r="AI181" s="361"/>
      <c r="AJ181" s="362"/>
      <c r="AK181" s="360"/>
      <c r="AL181" s="361"/>
      <c r="AM181" s="361"/>
      <c r="AN181" s="361"/>
      <c r="AO181" s="361"/>
      <c r="AP181" s="361"/>
      <c r="AQ181" s="361"/>
      <c r="AR181" s="361"/>
      <c r="AS181" s="361"/>
      <c r="AT181" s="361"/>
      <c r="AU181" s="361"/>
      <c r="AV181" s="361"/>
      <c r="AW181" s="361"/>
      <c r="AX181" s="362"/>
      <c r="AY181" s="360"/>
      <c r="AZ181" s="361"/>
      <c r="BA181" s="361"/>
      <c r="BB181" s="362"/>
      <c r="BC181" s="351"/>
      <c r="BD181" s="352"/>
      <c r="BE181" s="352"/>
      <c r="BF181" s="353"/>
      <c r="BG181" s="369"/>
      <c r="BH181" s="370"/>
      <c r="BI181" s="370"/>
      <c r="BJ181" s="371"/>
      <c r="BK181" s="318"/>
      <c r="BL181" s="319"/>
      <c r="BM181" s="319"/>
      <c r="BN181" s="319"/>
      <c r="BO181" s="319"/>
      <c r="BP181" s="320"/>
      <c r="BQ181" s="318"/>
      <c r="BR181" s="319"/>
      <c r="BS181" s="319"/>
      <c r="BT181" s="319"/>
      <c r="BU181" s="319"/>
      <c r="BV181" s="319"/>
      <c r="BW181" s="320"/>
      <c r="BX181" s="318"/>
      <c r="BY181" s="319"/>
      <c r="BZ181" s="319"/>
      <c r="CA181" s="319"/>
      <c r="CB181" s="319"/>
      <c r="CC181" s="320"/>
      <c r="CD181" s="318"/>
      <c r="CE181" s="319"/>
      <c r="CF181" s="319"/>
      <c r="CG181" s="319"/>
      <c r="CH181" s="319"/>
      <c r="CI181" s="320"/>
    </row>
    <row r="182" spans="1:88" ht="18" customHeight="1" thickBot="1" x14ac:dyDescent="0.3">
      <c r="A182" s="75"/>
      <c r="B182" s="354"/>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6"/>
      <c r="Z182" s="354"/>
      <c r="AA182" s="355"/>
      <c r="AB182" s="355"/>
      <c r="AC182" s="355"/>
      <c r="AD182" s="356"/>
      <c r="AE182" s="363"/>
      <c r="AF182" s="364"/>
      <c r="AG182" s="364"/>
      <c r="AH182" s="364"/>
      <c r="AI182" s="364"/>
      <c r="AJ182" s="365"/>
      <c r="AK182" s="360"/>
      <c r="AL182" s="361"/>
      <c r="AM182" s="361"/>
      <c r="AN182" s="361"/>
      <c r="AO182" s="361"/>
      <c r="AP182" s="361"/>
      <c r="AQ182" s="361"/>
      <c r="AR182" s="361"/>
      <c r="AS182" s="361"/>
      <c r="AT182" s="361"/>
      <c r="AU182" s="361"/>
      <c r="AV182" s="361"/>
      <c r="AW182" s="361"/>
      <c r="AX182" s="362"/>
      <c r="AY182" s="360"/>
      <c r="AZ182" s="361"/>
      <c r="BA182" s="361"/>
      <c r="BB182" s="362"/>
      <c r="BC182" s="351"/>
      <c r="BD182" s="352"/>
      <c r="BE182" s="352"/>
      <c r="BF182" s="353"/>
      <c r="BG182" s="369"/>
      <c r="BH182" s="370"/>
      <c r="BI182" s="370"/>
      <c r="BJ182" s="371"/>
      <c r="BK182" s="318"/>
      <c r="BL182" s="319"/>
      <c r="BM182" s="319"/>
      <c r="BN182" s="319"/>
      <c r="BO182" s="319"/>
      <c r="BP182" s="320"/>
      <c r="BQ182" s="321"/>
      <c r="BR182" s="322"/>
      <c r="BS182" s="322"/>
      <c r="BT182" s="322"/>
      <c r="BU182" s="322"/>
      <c r="BV182" s="322"/>
      <c r="BW182" s="323"/>
      <c r="BX182" s="321"/>
      <c r="BY182" s="322"/>
      <c r="BZ182" s="322"/>
      <c r="CA182" s="322"/>
      <c r="CB182" s="322"/>
      <c r="CC182" s="323"/>
      <c r="CD182" s="321"/>
      <c r="CE182" s="322"/>
      <c r="CF182" s="322"/>
      <c r="CG182" s="322"/>
      <c r="CH182" s="322"/>
      <c r="CI182" s="323"/>
    </row>
    <row r="183" spans="1:88" ht="18" customHeight="1" x14ac:dyDescent="0.25">
      <c r="A183" s="75"/>
      <c r="B183" s="324" t="s">
        <v>123</v>
      </c>
      <c r="C183" s="325"/>
      <c r="D183" s="325"/>
      <c r="E183" s="325"/>
      <c r="F183" s="325"/>
      <c r="G183" s="325"/>
      <c r="H183" s="325"/>
      <c r="I183" s="325"/>
      <c r="J183" s="325"/>
      <c r="K183" s="325"/>
      <c r="L183" s="325"/>
      <c r="M183" s="325"/>
      <c r="N183" s="325"/>
      <c r="O183" s="325"/>
      <c r="P183" s="325"/>
      <c r="Q183" s="325"/>
      <c r="R183" s="325"/>
      <c r="S183" s="325"/>
      <c r="T183" s="325"/>
      <c r="U183" s="325"/>
      <c r="V183" s="325"/>
      <c r="W183" s="325"/>
      <c r="X183" s="325"/>
      <c r="Y183" s="326"/>
      <c r="Z183" s="333" t="s">
        <v>144</v>
      </c>
      <c r="AA183" s="334"/>
      <c r="AB183" s="334"/>
      <c r="AC183" s="334"/>
      <c r="AD183" s="335"/>
      <c r="AE183" s="333">
        <v>4</v>
      </c>
      <c r="AF183" s="334"/>
      <c r="AG183" s="334"/>
      <c r="AH183" s="334"/>
      <c r="AI183" s="334"/>
      <c r="AJ183" s="334"/>
      <c r="AK183" s="342" t="s">
        <v>41</v>
      </c>
      <c r="AL183" s="343"/>
      <c r="AM183" s="343"/>
      <c r="AN183" s="343"/>
      <c r="AO183" s="343"/>
      <c r="AP183" s="343"/>
      <c r="AQ183" s="343"/>
      <c r="AR183" s="343"/>
      <c r="AS183" s="343"/>
      <c r="AT183" s="343"/>
      <c r="AU183" s="343"/>
      <c r="AV183" s="343"/>
      <c r="AW183" s="343"/>
      <c r="AX183" s="344"/>
      <c r="AY183" s="409">
        <v>0.33</v>
      </c>
      <c r="AZ183" s="346"/>
      <c r="BA183" s="346"/>
      <c r="BB183" s="410"/>
      <c r="BC183" s="345">
        <f>+$AE$183*AY183</f>
        <v>1.32</v>
      </c>
      <c r="BD183" s="346"/>
      <c r="BE183" s="346"/>
      <c r="BF183" s="347"/>
      <c r="BG183" s="285">
        <v>22629</v>
      </c>
      <c r="BH183" s="286"/>
      <c r="BI183" s="286"/>
      <c r="BJ183" s="287"/>
      <c r="BK183" s="288">
        <f>+AY183*BG183</f>
        <v>7467.5700000000006</v>
      </c>
      <c r="BL183" s="289"/>
      <c r="BM183" s="289"/>
      <c r="BN183" s="289"/>
      <c r="BO183" s="289"/>
      <c r="BP183" s="290"/>
      <c r="BQ183" s="291">
        <v>1000</v>
      </c>
      <c r="BR183" s="292"/>
      <c r="BS183" s="292"/>
      <c r="BT183" s="292"/>
      <c r="BU183" s="292"/>
      <c r="BV183" s="292"/>
      <c r="BW183" s="293"/>
      <c r="BX183" s="291">
        <f>+(((BK194+BQ183)*15)/85)</f>
        <v>13574.955882352941</v>
      </c>
      <c r="BY183" s="292"/>
      <c r="BZ183" s="292"/>
      <c r="CA183" s="292"/>
      <c r="CB183" s="292"/>
      <c r="CC183" s="293"/>
      <c r="CD183" s="291">
        <f>+BK194+BQ183+BX183</f>
        <v>90499.705882352937</v>
      </c>
      <c r="CE183" s="292"/>
      <c r="CF183" s="292"/>
      <c r="CG183" s="292"/>
      <c r="CH183" s="292"/>
      <c r="CI183" s="293"/>
    </row>
    <row r="184" spans="1:88" ht="18" customHeight="1" x14ac:dyDescent="0.25">
      <c r="A184" s="75"/>
      <c r="B184" s="327"/>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9"/>
      <c r="Z184" s="336"/>
      <c r="AA184" s="337"/>
      <c r="AB184" s="337"/>
      <c r="AC184" s="337"/>
      <c r="AD184" s="338"/>
      <c r="AE184" s="336"/>
      <c r="AF184" s="337"/>
      <c r="AG184" s="337"/>
      <c r="AH184" s="337"/>
      <c r="AI184" s="337"/>
      <c r="AJ184" s="337"/>
      <c r="AK184" s="300" t="s">
        <v>23</v>
      </c>
      <c r="AL184" s="301"/>
      <c r="AM184" s="301"/>
      <c r="AN184" s="301"/>
      <c r="AO184" s="301"/>
      <c r="AP184" s="301"/>
      <c r="AQ184" s="301"/>
      <c r="AR184" s="301"/>
      <c r="AS184" s="301"/>
      <c r="AT184" s="301"/>
      <c r="AU184" s="301"/>
      <c r="AV184" s="301"/>
      <c r="AW184" s="301"/>
      <c r="AX184" s="302"/>
      <c r="AY184" s="407">
        <v>0.33</v>
      </c>
      <c r="AZ184" s="304"/>
      <c r="BA184" s="304"/>
      <c r="BB184" s="408"/>
      <c r="BC184" s="306">
        <f t="shared" ref="BC184:BC193" si="20">+$AE$183*AY184</f>
        <v>1.32</v>
      </c>
      <c r="BD184" s="307"/>
      <c r="BE184" s="307"/>
      <c r="BF184" s="308"/>
      <c r="BG184" s="309">
        <v>7925</v>
      </c>
      <c r="BH184" s="310"/>
      <c r="BI184" s="310"/>
      <c r="BJ184" s="311"/>
      <c r="BK184" s="312">
        <f t="shared" ref="BK184:BK193" si="21">+AY184*BG184</f>
        <v>2615.25</v>
      </c>
      <c r="BL184" s="313"/>
      <c r="BM184" s="313"/>
      <c r="BN184" s="313"/>
      <c r="BO184" s="313"/>
      <c r="BP184" s="314"/>
      <c r="BQ184" s="294"/>
      <c r="BR184" s="295"/>
      <c r="BS184" s="295"/>
      <c r="BT184" s="295"/>
      <c r="BU184" s="295"/>
      <c r="BV184" s="295"/>
      <c r="BW184" s="296"/>
      <c r="BX184" s="294"/>
      <c r="BY184" s="295"/>
      <c r="BZ184" s="295"/>
      <c r="CA184" s="295"/>
      <c r="CB184" s="295"/>
      <c r="CC184" s="296"/>
      <c r="CD184" s="294"/>
      <c r="CE184" s="295"/>
      <c r="CF184" s="295"/>
      <c r="CG184" s="295"/>
      <c r="CH184" s="295"/>
      <c r="CI184" s="296"/>
    </row>
    <row r="185" spans="1:88" ht="18" customHeight="1" x14ac:dyDescent="0.25">
      <c r="A185" s="75"/>
      <c r="B185" s="327"/>
      <c r="C185" s="328"/>
      <c r="D185" s="328"/>
      <c r="E185" s="328"/>
      <c r="F185" s="328"/>
      <c r="G185" s="328"/>
      <c r="H185" s="328"/>
      <c r="I185" s="328"/>
      <c r="J185" s="328"/>
      <c r="K185" s="328"/>
      <c r="L185" s="328"/>
      <c r="M185" s="328"/>
      <c r="N185" s="328"/>
      <c r="O185" s="328"/>
      <c r="P185" s="328"/>
      <c r="Q185" s="328"/>
      <c r="R185" s="328"/>
      <c r="S185" s="328"/>
      <c r="T185" s="328"/>
      <c r="U185" s="328"/>
      <c r="V185" s="328"/>
      <c r="W185" s="328"/>
      <c r="X185" s="328"/>
      <c r="Y185" s="329"/>
      <c r="Z185" s="336"/>
      <c r="AA185" s="337"/>
      <c r="AB185" s="337"/>
      <c r="AC185" s="337"/>
      <c r="AD185" s="338"/>
      <c r="AE185" s="336"/>
      <c r="AF185" s="337"/>
      <c r="AG185" s="337"/>
      <c r="AH185" s="337"/>
      <c r="AI185" s="337"/>
      <c r="AJ185" s="337"/>
      <c r="AK185" s="300" t="s">
        <v>527</v>
      </c>
      <c r="AL185" s="301"/>
      <c r="AM185" s="301"/>
      <c r="AN185" s="301"/>
      <c r="AO185" s="301"/>
      <c r="AP185" s="301"/>
      <c r="AQ185" s="301"/>
      <c r="AR185" s="301"/>
      <c r="AS185" s="301"/>
      <c r="AT185" s="301"/>
      <c r="AU185" s="301"/>
      <c r="AV185" s="301"/>
      <c r="AW185" s="301"/>
      <c r="AX185" s="302"/>
      <c r="AY185" s="407">
        <v>0.33</v>
      </c>
      <c r="AZ185" s="304"/>
      <c r="BA185" s="304"/>
      <c r="BB185" s="408"/>
      <c r="BC185" s="306">
        <f t="shared" si="20"/>
        <v>1.32</v>
      </c>
      <c r="BD185" s="307"/>
      <c r="BE185" s="307"/>
      <c r="BF185" s="308"/>
      <c r="BG185" s="309">
        <v>18911</v>
      </c>
      <c r="BH185" s="310"/>
      <c r="BI185" s="310"/>
      <c r="BJ185" s="311"/>
      <c r="BK185" s="312">
        <f t="shared" si="21"/>
        <v>6240.63</v>
      </c>
      <c r="BL185" s="313"/>
      <c r="BM185" s="313"/>
      <c r="BN185" s="313"/>
      <c r="BO185" s="313"/>
      <c r="BP185" s="314"/>
      <c r="BQ185" s="294"/>
      <c r="BR185" s="295"/>
      <c r="BS185" s="295"/>
      <c r="BT185" s="295"/>
      <c r="BU185" s="295"/>
      <c r="BV185" s="295"/>
      <c r="BW185" s="296"/>
      <c r="BX185" s="294"/>
      <c r="BY185" s="295"/>
      <c r="BZ185" s="295"/>
      <c r="CA185" s="295"/>
      <c r="CB185" s="295"/>
      <c r="CC185" s="296"/>
      <c r="CD185" s="294"/>
      <c r="CE185" s="295"/>
      <c r="CF185" s="295"/>
      <c r="CG185" s="295"/>
      <c r="CH185" s="295"/>
      <c r="CI185" s="296"/>
    </row>
    <row r="186" spans="1:88" ht="18" customHeight="1" x14ac:dyDescent="0.25">
      <c r="A186" s="75"/>
      <c r="B186" s="327"/>
      <c r="C186" s="328"/>
      <c r="D186" s="328"/>
      <c r="E186" s="328"/>
      <c r="F186" s="328"/>
      <c r="G186" s="328"/>
      <c r="H186" s="328"/>
      <c r="I186" s="328"/>
      <c r="J186" s="328"/>
      <c r="K186" s="328"/>
      <c r="L186" s="328"/>
      <c r="M186" s="328"/>
      <c r="N186" s="328"/>
      <c r="O186" s="328"/>
      <c r="P186" s="328"/>
      <c r="Q186" s="328"/>
      <c r="R186" s="328"/>
      <c r="S186" s="328"/>
      <c r="T186" s="328"/>
      <c r="U186" s="328"/>
      <c r="V186" s="328"/>
      <c r="W186" s="328"/>
      <c r="X186" s="328"/>
      <c r="Y186" s="329"/>
      <c r="Z186" s="336"/>
      <c r="AA186" s="337"/>
      <c r="AB186" s="337"/>
      <c r="AC186" s="337"/>
      <c r="AD186" s="338"/>
      <c r="AE186" s="336"/>
      <c r="AF186" s="337"/>
      <c r="AG186" s="337"/>
      <c r="AH186" s="337"/>
      <c r="AI186" s="337"/>
      <c r="AJ186" s="337"/>
      <c r="AK186" s="300" t="s">
        <v>13</v>
      </c>
      <c r="AL186" s="301"/>
      <c r="AM186" s="301"/>
      <c r="AN186" s="301"/>
      <c r="AO186" s="301"/>
      <c r="AP186" s="301"/>
      <c r="AQ186" s="301"/>
      <c r="AR186" s="301"/>
      <c r="AS186" s="301"/>
      <c r="AT186" s="301"/>
      <c r="AU186" s="301"/>
      <c r="AV186" s="301"/>
      <c r="AW186" s="301"/>
      <c r="AX186" s="302"/>
      <c r="AY186" s="407">
        <v>0.33</v>
      </c>
      <c r="AZ186" s="304"/>
      <c r="BA186" s="304"/>
      <c r="BB186" s="408"/>
      <c r="BC186" s="306">
        <f t="shared" si="20"/>
        <v>1.32</v>
      </c>
      <c r="BD186" s="307"/>
      <c r="BE186" s="307"/>
      <c r="BF186" s="308"/>
      <c r="BG186" s="309">
        <v>40826</v>
      </c>
      <c r="BH186" s="310"/>
      <c r="BI186" s="310"/>
      <c r="BJ186" s="311"/>
      <c r="BK186" s="312">
        <f t="shared" si="21"/>
        <v>13472.58</v>
      </c>
      <c r="BL186" s="313"/>
      <c r="BM186" s="313"/>
      <c r="BN186" s="313"/>
      <c r="BO186" s="313"/>
      <c r="BP186" s="314"/>
      <c r="BQ186" s="294"/>
      <c r="BR186" s="295"/>
      <c r="BS186" s="295"/>
      <c r="BT186" s="295"/>
      <c r="BU186" s="295"/>
      <c r="BV186" s="295"/>
      <c r="BW186" s="296"/>
      <c r="BX186" s="294"/>
      <c r="BY186" s="295"/>
      <c r="BZ186" s="295"/>
      <c r="CA186" s="295"/>
      <c r="CB186" s="295"/>
      <c r="CC186" s="296"/>
      <c r="CD186" s="294"/>
      <c r="CE186" s="295"/>
      <c r="CF186" s="295"/>
      <c r="CG186" s="295"/>
      <c r="CH186" s="295"/>
      <c r="CI186" s="296"/>
    </row>
    <row r="187" spans="1:88" ht="18" customHeight="1" x14ac:dyDescent="0.25">
      <c r="A187" s="75"/>
      <c r="B187" s="327"/>
      <c r="C187" s="328"/>
      <c r="D187" s="328"/>
      <c r="E187" s="328"/>
      <c r="F187" s="328"/>
      <c r="G187" s="328"/>
      <c r="H187" s="328"/>
      <c r="I187" s="328"/>
      <c r="J187" s="328"/>
      <c r="K187" s="328"/>
      <c r="L187" s="328"/>
      <c r="M187" s="328"/>
      <c r="N187" s="328"/>
      <c r="O187" s="328"/>
      <c r="P187" s="328"/>
      <c r="Q187" s="328"/>
      <c r="R187" s="328"/>
      <c r="S187" s="328"/>
      <c r="T187" s="328"/>
      <c r="U187" s="328"/>
      <c r="V187" s="328"/>
      <c r="W187" s="328"/>
      <c r="X187" s="328"/>
      <c r="Y187" s="329"/>
      <c r="Z187" s="336"/>
      <c r="AA187" s="337"/>
      <c r="AB187" s="337"/>
      <c r="AC187" s="337"/>
      <c r="AD187" s="338"/>
      <c r="AE187" s="336"/>
      <c r="AF187" s="337"/>
      <c r="AG187" s="337"/>
      <c r="AH187" s="337"/>
      <c r="AI187" s="337"/>
      <c r="AJ187" s="337"/>
      <c r="AK187" s="300" t="s">
        <v>40</v>
      </c>
      <c r="AL187" s="301"/>
      <c r="AM187" s="301"/>
      <c r="AN187" s="301"/>
      <c r="AO187" s="301"/>
      <c r="AP187" s="301"/>
      <c r="AQ187" s="301"/>
      <c r="AR187" s="301"/>
      <c r="AS187" s="301"/>
      <c r="AT187" s="301"/>
      <c r="AU187" s="301"/>
      <c r="AV187" s="301"/>
      <c r="AW187" s="301"/>
      <c r="AX187" s="302"/>
      <c r="AY187" s="407">
        <v>0.33</v>
      </c>
      <c r="AZ187" s="304"/>
      <c r="BA187" s="304"/>
      <c r="BB187" s="408"/>
      <c r="BC187" s="306">
        <f t="shared" si="20"/>
        <v>1.32</v>
      </c>
      <c r="BD187" s="307"/>
      <c r="BE187" s="307"/>
      <c r="BF187" s="308"/>
      <c r="BG187" s="309">
        <v>26988</v>
      </c>
      <c r="BH187" s="310"/>
      <c r="BI187" s="310"/>
      <c r="BJ187" s="311"/>
      <c r="BK187" s="312">
        <f t="shared" si="21"/>
        <v>8906.0400000000009</v>
      </c>
      <c r="BL187" s="313"/>
      <c r="BM187" s="313"/>
      <c r="BN187" s="313"/>
      <c r="BO187" s="313"/>
      <c r="BP187" s="314"/>
      <c r="BQ187" s="294"/>
      <c r="BR187" s="295"/>
      <c r="BS187" s="295"/>
      <c r="BT187" s="295"/>
      <c r="BU187" s="295"/>
      <c r="BV187" s="295"/>
      <c r="BW187" s="296"/>
      <c r="BX187" s="294"/>
      <c r="BY187" s="295"/>
      <c r="BZ187" s="295"/>
      <c r="CA187" s="295"/>
      <c r="CB187" s="295"/>
      <c r="CC187" s="296"/>
      <c r="CD187" s="294"/>
      <c r="CE187" s="295"/>
      <c r="CF187" s="295"/>
      <c r="CG187" s="295"/>
      <c r="CH187" s="295"/>
      <c r="CI187" s="296"/>
    </row>
    <row r="188" spans="1:88" ht="18" customHeight="1" x14ac:dyDescent="0.25">
      <c r="A188" s="75"/>
      <c r="B188" s="327"/>
      <c r="C188" s="328"/>
      <c r="D188" s="328"/>
      <c r="E188" s="328"/>
      <c r="F188" s="328"/>
      <c r="G188" s="328"/>
      <c r="H188" s="328"/>
      <c r="I188" s="328"/>
      <c r="J188" s="328"/>
      <c r="K188" s="328"/>
      <c r="L188" s="328"/>
      <c r="M188" s="328"/>
      <c r="N188" s="328"/>
      <c r="O188" s="328"/>
      <c r="P188" s="328"/>
      <c r="Q188" s="328"/>
      <c r="R188" s="328"/>
      <c r="S188" s="328"/>
      <c r="T188" s="328"/>
      <c r="U188" s="328"/>
      <c r="V188" s="328"/>
      <c r="W188" s="328"/>
      <c r="X188" s="328"/>
      <c r="Y188" s="329"/>
      <c r="Z188" s="336"/>
      <c r="AA188" s="337"/>
      <c r="AB188" s="337"/>
      <c r="AC188" s="337"/>
      <c r="AD188" s="338"/>
      <c r="AE188" s="336"/>
      <c r="AF188" s="337"/>
      <c r="AG188" s="337"/>
      <c r="AH188" s="337"/>
      <c r="AI188" s="337"/>
      <c r="AJ188" s="337"/>
      <c r="AK188" s="300" t="s">
        <v>528</v>
      </c>
      <c r="AL188" s="301"/>
      <c r="AM188" s="301"/>
      <c r="AN188" s="301"/>
      <c r="AO188" s="301"/>
      <c r="AP188" s="301"/>
      <c r="AQ188" s="301"/>
      <c r="AR188" s="301"/>
      <c r="AS188" s="301"/>
      <c r="AT188" s="301"/>
      <c r="AU188" s="301"/>
      <c r="AV188" s="301"/>
      <c r="AW188" s="301"/>
      <c r="AX188" s="302"/>
      <c r="AY188" s="407">
        <v>0.33</v>
      </c>
      <c r="AZ188" s="304"/>
      <c r="BA188" s="304"/>
      <c r="BB188" s="408"/>
      <c r="BC188" s="306">
        <f t="shared" si="20"/>
        <v>1.32</v>
      </c>
      <c r="BD188" s="307"/>
      <c r="BE188" s="307"/>
      <c r="BF188" s="308"/>
      <c r="BG188" s="309">
        <v>22530</v>
      </c>
      <c r="BH188" s="310"/>
      <c r="BI188" s="310"/>
      <c r="BJ188" s="311"/>
      <c r="BK188" s="312">
        <f t="shared" si="21"/>
        <v>7434.9000000000005</v>
      </c>
      <c r="BL188" s="313"/>
      <c r="BM188" s="313"/>
      <c r="BN188" s="313"/>
      <c r="BO188" s="313"/>
      <c r="BP188" s="314"/>
      <c r="BQ188" s="294"/>
      <c r="BR188" s="295"/>
      <c r="BS188" s="295"/>
      <c r="BT188" s="295"/>
      <c r="BU188" s="295"/>
      <c r="BV188" s="295"/>
      <c r="BW188" s="296"/>
      <c r="BX188" s="294"/>
      <c r="BY188" s="295"/>
      <c r="BZ188" s="295"/>
      <c r="CA188" s="295"/>
      <c r="CB188" s="295"/>
      <c r="CC188" s="296"/>
      <c r="CD188" s="294"/>
      <c r="CE188" s="295"/>
      <c r="CF188" s="295"/>
      <c r="CG188" s="295"/>
      <c r="CH188" s="295"/>
      <c r="CI188" s="296"/>
    </row>
    <row r="189" spans="1:88" ht="18" customHeight="1" x14ac:dyDescent="0.25">
      <c r="A189" s="75"/>
      <c r="B189" s="327"/>
      <c r="C189" s="328"/>
      <c r="D189" s="328"/>
      <c r="E189" s="328"/>
      <c r="F189" s="328"/>
      <c r="G189" s="328"/>
      <c r="H189" s="328"/>
      <c r="I189" s="328"/>
      <c r="J189" s="328"/>
      <c r="K189" s="328"/>
      <c r="L189" s="328"/>
      <c r="M189" s="328"/>
      <c r="N189" s="328"/>
      <c r="O189" s="328"/>
      <c r="P189" s="328"/>
      <c r="Q189" s="328"/>
      <c r="R189" s="328"/>
      <c r="S189" s="328"/>
      <c r="T189" s="328"/>
      <c r="U189" s="328"/>
      <c r="V189" s="328"/>
      <c r="W189" s="328"/>
      <c r="X189" s="328"/>
      <c r="Y189" s="329"/>
      <c r="Z189" s="336"/>
      <c r="AA189" s="337"/>
      <c r="AB189" s="337"/>
      <c r="AC189" s="337"/>
      <c r="AD189" s="338"/>
      <c r="AE189" s="336"/>
      <c r="AF189" s="337"/>
      <c r="AG189" s="337"/>
      <c r="AH189" s="337"/>
      <c r="AI189" s="337"/>
      <c r="AJ189" s="337"/>
      <c r="AK189" s="300" t="s">
        <v>529</v>
      </c>
      <c r="AL189" s="301"/>
      <c r="AM189" s="301"/>
      <c r="AN189" s="301"/>
      <c r="AO189" s="301"/>
      <c r="AP189" s="301"/>
      <c r="AQ189" s="301"/>
      <c r="AR189" s="301"/>
      <c r="AS189" s="301"/>
      <c r="AT189" s="301"/>
      <c r="AU189" s="301"/>
      <c r="AV189" s="301"/>
      <c r="AW189" s="301"/>
      <c r="AX189" s="302"/>
      <c r="AY189" s="407">
        <v>0.33</v>
      </c>
      <c r="AZ189" s="304"/>
      <c r="BA189" s="304"/>
      <c r="BB189" s="408"/>
      <c r="BC189" s="306">
        <f t="shared" si="20"/>
        <v>1.32</v>
      </c>
      <c r="BD189" s="307"/>
      <c r="BE189" s="307"/>
      <c r="BF189" s="308"/>
      <c r="BG189" s="309">
        <v>18911</v>
      </c>
      <c r="BH189" s="310"/>
      <c r="BI189" s="310"/>
      <c r="BJ189" s="311"/>
      <c r="BK189" s="312">
        <f t="shared" si="21"/>
        <v>6240.63</v>
      </c>
      <c r="BL189" s="313"/>
      <c r="BM189" s="313"/>
      <c r="BN189" s="313"/>
      <c r="BO189" s="313"/>
      <c r="BP189" s="314"/>
      <c r="BQ189" s="294"/>
      <c r="BR189" s="295"/>
      <c r="BS189" s="295"/>
      <c r="BT189" s="295"/>
      <c r="BU189" s="295"/>
      <c r="BV189" s="295"/>
      <c r="BW189" s="296"/>
      <c r="BX189" s="294"/>
      <c r="BY189" s="295"/>
      <c r="BZ189" s="295"/>
      <c r="CA189" s="295"/>
      <c r="CB189" s="295"/>
      <c r="CC189" s="296"/>
      <c r="CD189" s="294"/>
      <c r="CE189" s="295"/>
      <c r="CF189" s="295"/>
      <c r="CG189" s="295"/>
      <c r="CH189" s="295"/>
      <c r="CI189" s="296"/>
    </row>
    <row r="190" spans="1:88" ht="18" customHeight="1" x14ac:dyDescent="0.25">
      <c r="A190" s="75"/>
      <c r="B190" s="327"/>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9"/>
      <c r="Z190" s="336"/>
      <c r="AA190" s="337"/>
      <c r="AB190" s="337"/>
      <c r="AC190" s="337"/>
      <c r="AD190" s="338"/>
      <c r="AE190" s="336"/>
      <c r="AF190" s="337"/>
      <c r="AG190" s="337"/>
      <c r="AH190" s="337"/>
      <c r="AI190" s="337"/>
      <c r="AJ190" s="337"/>
      <c r="AK190" s="300" t="s">
        <v>526</v>
      </c>
      <c r="AL190" s="301"/>
      <c r="AM190" s="301"/>
      <c r="AN190" s="301"/>
      <c r="AO190" s="301"/>
      <c r="AP190" s="301"/>
      <c r="AQ190" s="301"/>
      <c r="AR190" s="301"/>
      <c r="AS190" s="301"/>
      <c r="AT190" s="301"/>
      <c r="AU190" s="301"/>
      <c r="AV190" s="301"/>
      <c r="AW190" s="301"/>
      <c r="AX190" s="302"/>
      <c r="AY190" s="407">
        <v>0.33</v>
      </c>
      <c r="AZ190" s="304"/>
      <c r="BA190" s="304"/>
      <c r="BB190" s="408"/>
      <c r="BC190" s="306">
        <f t="shared" si="20"/>
        <v>1.32</v>
      </c>
      <c r="BD190" s="307"/>
      <c r="BE190" s="307"/>
      <c r="BF190" s="308"/>
      <c r="BG190" s="309">
        <v>7925</v>
      </c>
      <c r="BH190" s="310"/>
      <c r="BI190" s="310"/>
      <c r="BJ190" s="311"/>
      <c r="BK190" s="312">
        <f t="shared" si="21"/>
        <v>2615.25</v>
      </c>
      <c r="BL190" s="313"/>
      <c r="BM190" s="313"/>
      <c r="BN190" s="313"/>
      <c r="BO190" s="313"/>
      <c r="BP190" s="314"/>
      <c r="BQ190" s="294"/>
      <c r="BR190" s="295"/>
      <c r="BS190" s="295"/>
      <c r="BT190" s="295"/>
      <c r="BU190" s="295"/>
      <c r="BV190" s="295"/>
      <c r="BW190" s="296"/>
      <c r="BX190" s="294"/>
      <c r="BY190" s="295"/>
      <c r="BZ190" s="295"/>
      <c r="CA190" s="295"/>
      <c r="CB190" s="295"/>
      <c r="CC190" s="296"/>
      <c r="CD190" s="294"/>
      <c r="CE190" s="295"/>
      <c r="CF190" s="295"/>
      <c r="CG190" s="295"/>
      <c r="CH190" s="295"/>
      <c r="CI190" s="296"/>
    </row>
    <row r="191" spans="1:88" ht="18" customHeight="1" x14ac:dyDescent="0.25">
      <c r="A191" s="75"/>
      <c r="B191" s="327"/>
      <c r="C191" s="328"/>
      <c r="D191" s="328"/>
      <c r="E191" s="328"/>
      <c r="F191" s="328"/>
      <c r="G191" s="328"/>
      <c r="H191" s="328"/>
      <c r="I191" s="328"/>
      <c r="J191" s="328"/>
      <c r="K191" s="328"/>
      <c r="L191" s="328"/>
      <c r="M191" s="328"/>
      <c r="N191" s="328"/>
      <c r="O191" s="328"/>
      <c r="P191" s="328"/>
      <c r="Q191" s="328"/>
      <c r="R191" s="328"/>
      <c r="S191" s="328"/>
      <c r="T191" s="328"/>
      <c r="U191" s="328"/>
      <c r="V191" s="328"/>
      <c r="W191" s="328"/>
      <c r="X191" s="328"/>
      <c r="Y191" s="329"/>
      <c r="Z191" s="336"/>
      <c r="AA191" s="337"/>
      <c r="AB191" s="337"/>
      <c r="AC191" s="337"/>
      <c r="AD191" s="338"/>
      <c r="AE191" s="336"/>
      <c r="AF191" s="337"/>
      <c r="AG191" s="337"/>
      <c r="AH191" s="337"/>
      <c r="AI191" s="337"/>
      <c r="AJ191" s="337"/>
      <c r="AK191" s="300" t="s">
        <v>530</v>
      </c>
      <c r="AL191" s="301"/>
      <c r="AM191" s="301"/>
      <c r="AN191" s="301"/>
      <c r="AO191" s="301"/>
      <c r="AP191" s="301"/>
      <c r="AQ191" s="301"/>
      <c r="AR191" s="301"/>
      <c r="AS191" s="301"/>
      <c r="AT191" s="301"/>
      <c r="AU191" s="301"/>
      <c r="AV191" s="301"/>
      <c r="AW191" s="301"/>
      <c r="AX191" s="302"/>
      <c r="AY191" s="407">
        <v>0.33</v>
      </c>
      <c r="AZ191" s="304"/>
      <c r="BA191" s="304"/>
      <c r="BB191" s="408"/>
      <c r="BC191" s="306">
        <f t="shared" si="20"/>
        <v>1.32</v>
      </c>
      <c r="BD191" s="307"/>
      <c r="BE191" s="307"/>
      <c r="BF191" s="308"/>
      <c r="BG191" s="309">
        <v>22629</v>
      </c>
      <c r="BH191" s="310"/>
      <c r="BI191" s="310"/>
      <c r="BJ191" s="311"/>
      <c r="BK191" s="312">
        <f t="shared" si="21"/>
        <v>7467.5700000000006</v>
      </c>
      <c r="BL191" s="313"/>
      <c r="BM191" s="313"/>
      <c r="BN191" s="313"/>
      <c r="BO191" s="313"/>
      <c r="BP191" s="314"/>
      <c r="BQ191" s="294"/>
      <c r="BR191" s="295"/>
      <c r="BS191" s="295"/>
      <c r="BT191" s="295"/>
      <c r="BU191" s="295"/>
      <c r="BV191" s="295"/>
      <c r="BW191" s="296"/>
      <c r="BX191" s="294"/>
      <c r="BY191" s="295"/>
      <c r="BZ191" s="295"/>
      <c r="CA191" s="295"/>
      <c r="CB191" s="295"/>
      <c r="CC191" s="296"/>
      <c r="CD191" s="294"/>
      <c r="CE191" s="295"/>
      <c r="CF191" s="295"/>
      <c r="CG191" s="295"/>
      <c r="CH191" s="295"/>
      <c r="CI191" s="296"/>
    </row>
    <row r="192" spans="1:88" ht="18" customHeight="1" x14ac:dyDescent="0.25">
      <c r="A192" s="75"/>
      <c r="B192" s="327"/>
      <c r="C192" s="328"/>
      <c r="D192" s="328"/>
      <c r="E192" s="328"/>
      <c r="F192" s="328"/>
      <c r="G192" s="328"/>
      <c r="H192" s="328"/>
      <c r="I192" s="328"/>
      <c r="J192" s="328"/>
      <c r="K192" s="328"/>
      <c r="L192" s="328"/>
      <c r="M192" s="328"/>
      <c r="N192" s="328"/>
      <c r="O192" s="328"/>
      <c r="P192" s="328"/>
      <c r="Q192" s="328"/>
      <c r="R192" s="328"/>
      <c r="S192" s="328"/>
      <c r="T192" s="328"/>
      <c r="U192" s="328"/>
      <c r="V192" s="328"/>
      <c r="W192" s="328"/>
      <c r="X192" s="328"/>
      <c r="Y192" s="329"/>
      <c r="Z192" s="336"/>
      <c r="AA192" s="337"/>
      <c r="AB192" s="337"/>
      <c r="AC192" s="337"/>
      <c r="AD192" s="338"/>
      <c r="AE192" s="336"/>
      <c r="AF192" s="337"/>
      <c r="AG192" s="337"/>
      <c r="AH192" s="337"/>
      <c r="AI192" s="337"/>
      <c r="AJ192" s="337"/>
      <c r="AK192" s="300" t="s">
        <v>18</v>
      </c>
      <c r="AL192" s="301"/>
      <c r="AM192" s="301"/>
      <c r="AN192" s="301"/>
      <c r="AO192" s="301"/>
      <c r="AP192" s="301"/>
      <c r="AQ192" s="301"/>
      <c r="AR192" s="301"/>
      <c r="AS192" s="301"/>
      <c r="AT192" s="301"/>
      <c r="AU192" s="301"/>
      <c r="AV192" s="301"/>
      <c r="AW192" s="301"/>
      <c r="AX192" s="302"/>
      <c r="AY192" s="407">
        <v>0.33</v>
      </c>
      <c r="AZ192" s="304"/>
      <c r="BA192" s="304"/>
      <c r="BB192" s="408"/>
      <c r="BC192" s="306">
        <f t="shared" si="20"/>
        <v>1.32</v>
      </c>
      <c r="BD192" s="307"/>
      <c r="BE192" s="307"/>
      <c r="BF192" s="308"/>
      <c r="BG192" s="309">
        <v>28961</v>
      </c>
      <c r="BH192" s="310"/>
      <c r="BI192" s="310"/>
      <c r="BJ192" s="311"/>
      <c r="BK192" s="312">
        <f t="shared" si="21"/>
        <v>9557.130000000001</v>
      </c>
      <c r="BL192" s="313"/>
      <c r="BM192" s="313"/>
      <c r="BN192" s="313"/>
      <c r="BO192" s="313"/>
      <c r="BP192" s="314"/>
      <c r="BQ192" s="294"/>
      <c r="BR192" s="295"/>
      <c r="BS192" s="295"/>
      <c r="BT192" s="295"/>
      <c r="BU192" s="295"/>
      <c r="BV192" s="295"/>
      <c r="BW192" s="296"/>
      <c r="BX192" s="294"/>
      <c r="BY192" s="295"/>
      <c r="BZ192" s="295"/>
      <c r="CA192" s="295"/>
      <c r="CB192" s="295"/>
      <c r="CC192" s="296"/>
      <c r="CD192" s="294"/>
      <c r="CE192" s="295"/>
      <c r="CF192" s="295"/>
      <c r="CG192" s="295"/>
      <c r="CH192" s="295"/>
      <c r="CI192" s="296"/>
      <c r="CJ192" s="74"/>
    </row>
    <row r="193" spans="1:87" ht="18" customHeight="1" thickBot="1" x14ac:dyDescent="0.3">
      <c r="A193" s="75"/>
      <c r="B193" s="327"/>
      <c r="C193" s="328"/>
      <c r="D193" s="328"/>
      <c r="E193" s="328"/>
      <c r="F193" s="328"/>
      <c r="G193" s="328"/>
      <c r="H193" s="328"/>
      <c r="I193" s="328"/>
      <c r="J193" s="328"/>
      <c r="K193" s="328"/>
      <c r="L193" s="328"/>
      <c r="M193" s="328"/>
      <c r="N193" s="328"/>
      <c r="O193" s="328"/>
      <c r="P193" s="328"/>
      <c r="Q193" s="328"/>
      <c r="R193" s="328"/>
      <c r="S193" s="328"/>
      <c r="T193" s="328"/>
      <c r="U193" s="328"/>
      <c r="V193" s="328"/>
      <c r="W193" s="328"/>
      <c r="X193" s="328"/>
      <c r="Y193" s="329"/>
      <c r="Z193" s="336"/>
      <c r="AA193" s="337"/>
      <c r="AB193" s="337"/>
      <c r="AC193" s="337"/>
      <c r="AD193" s="338"/>
      <c r="AE193" s="336"/>
      <c r="AF193" s="337"/>
      <c r="AG193" s="337"/>
      <c r="AH193" s="337"/>
      <c r="AI193" s="337"/>
      <c r="AJ193" s="337"/>
      <c r="AK193" s="392" t="s">
        <v>37</v>
      </c>
      <c r="AL193" s="393"/>
      <c r="AM193" s="393"/>
      <c r="AN193" s="393"/>
      <c r="AO193" s="393"/>
      <c r="AP193" s="393"/>
      <c r="AQ193" s="393"/>
      <c r="AR193" s="393"/>
      <c r="AS193" s="393"/>
      <c r="AT193" s="393"/>
      <c r="AU193" s="393"/>
      <c r="AV193" s="393"/>
      <c r="AW193" s="393"/>
      <c r="AX193" s="394"/>
      <c r="AY193" s="407">
        <v>0.33</v>
      </c>
      <c r="AZ193" s="304"/>
      <c r="BA193" s="304"/>
      <c r="BB193" s="408"/>
      <c r="BC193" s="306">
        <f t="shared" si="20"/>
        <v>1.32</v>
      </c>
      <c r="BD193" s="307"/>
      <c r="BE193" s="307"/>
      <c r="BF193" s="308"/>
      <c r="BG193" s="309">
        <v>11840</v>
      </c>
      <c r="BH193" s="310"/>
      <c r="BI193" s="310"/>
      <c r="BJ193" s="311"/>
      <c r="BK193" s="312">
        <f t="shared" si="21"/>
        <v>3907.2000000000003</v>
      </c>
      <c r="BL193" s="313"/>
      <c r="BM193" s="313"/>
      <c r="BN193" s="313"/>
      <c r="BO193" s="313"/>
      <c r="BP193" s="314"/>
      <c r="BQ193" s="294"/>
      <c r="BR193" s="295"/>
      <c r="BS193" s="295"/>
      <c r="BT193" s="295"/>
      <c r="BU193" s="295"/>
      <c r="BV193" s="295"/>
      <c r="BW193" s="296"/>
      <c r="BX193" s="294"/>
      <c r="BY193" s="295"/>
      <c r="BZ193" s="295"/>
      <c r="CA193" s="295"/>
      <c r="CB193" s="295"/>
      <c r="CC193" s="296"/>
      <c r="CD193" s="294"/>
      <c r="CE193" s="295"/>
      <c r="CF193" s="295"/>
      <c r="CG193" s="295"/>
      <c r="CH193" s="295"/>
      <c r="CI193" s="296"/>
    </row>
    <row r="194" spans="1:87" ht="18" customHeight="1" thickBot="1" x14ac:dyDescent="0.3">
      <c r="A194" s="75"/>
      <c r="B194" s="377"/>
      <c r="C194" s="378"/>
      <c r="D194" s="378"/>
      <c r="E194" s="378"/>
      <c r="F194" s="378"/>
      <c r="G194" s="378"/>
      <c r="H194" s="378"/>
      <c r="I194" s="378"/>
      <c r="J194" s="378"/>
      <c r="K194" s="378"/>
      <c r="L194" s="378"/>
      <c r="M194" s="378"/>
      <c r="N194" s="378"/>
      <c r="O194" s="378"/>
      <c r="P194" s="378"/>
      <c r="Q194" s="378"/>
      <c r="R194" s="378"/>
      <c r="S194" s="378"/>
      <c r="T194" s="378"/>
      <c r="U194" s="378"/>
      <c r="V194" s="378"/>
      <c r="W194" s="378"/>
      <c r="X194" s="378"/>
      <c r="Y194" s="378"/>
      <c r="Z194" s="378"/>
      <c r="AA194" s="378"/>
      <c r="AB194" s="378"/>
      <c r="AC194" s="378"/>
      <c r="AD194" s="378"/>
      <c r="AE194" s="378"/>
      <c r="AF194" s="378"/>
      <c r="AG194" s="378"/>
      <c r="AH194" s="378"/>
      <c r="AI194" s="378"/>
      <c r="AJ194" s="379"/>
      <c r="AK194" s="380" t="s">
        <v>3</v>
      </c>
      <c r="AL194" s="381"/>
      <c r="AM194" s="381"/>
      <c r="AN194" s="381"/>
      <c r="AO194" s="381"/>
      <c r="AP194" s="381"/>
      <c r="AQ194" s="381"/>
      <c r="AR194" s="381"/>
      <c r="AS194" s="381"/>
      <c r="AT194" s="381"/>
      <c r="AU194" s="381"/>
      <c r="AV194" s="381"/>
      <c r="AW194" s="381"/>
      <c r="AX194" s="381"/>
      <c r="AY194" s="382"/>
      <c r="AZ194" s="382"/>
      <c r="BA194" s="382"/>
      <c r="BB194" s="382"/>
      <c r="BC194" s="382"/>
      <c r="BD194" s="382"/>
      <c r="BE194" s="382"/>
      <c r="BF194" s="382"/>
      <c r="BG194" s="382"/>
      <c r="BH194" s="382"/>
      <c r="BI194" s="382"/>
      <c r="BJ194" s="383"/>
      <c r="BK194" s="384">
        <f>SUM(BK183:BK193)</f>
        <v>75924.75</v>
      </c>
      <c r="BL194" s="385"/>
      <c r="BM194" s="385"/>
      <c r="BN194" s="385"/>
      <c r="BO194" s="385"/>
      <c r="BP194" s="386"/>
      <c r="BQ194" s="387" t="s">
        <v>100</v>
      </c>
      <c r="BR194" s="388"/>
      <c r="BS194" s="388"/>
      <c r="BT194" s="388"/>
      <c r="BU194" s="388"/>
      <c r="BV194" s="388"/>
      <c r="BW194" s="388"/>
      <c r="BX194" s="388"/>
      <c r="BY194" s="388"/>
      <c r="BZ194" s="388"/>
      <c r="CA194" s="388"/>
      <c r="CB194" s="388"/>
      <c r="CC194" s="389"/>
      <c r="CD194" s="390">
        <f>+CD183*AE183</f>
        <v>361998.82352941175</v>
      </c>
      <c r="CE194" s="390"/>
      <c r="CF194" s="390"/>
      <c r="CG194" s="390"/>
      <c r="CH194" s="390"/>
      <c r="CI194" s="391"/>
    </row>
    <row r="195" spans="1:87" ht="18" customHeight="1" thickBot="1" x14ac:dyDescent="0.3">
      <c r="A195" s="75"/>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BG195" s="78"/>
      <c r="BH195" s="78"/>
      <c r="BI195" s="78"/>
      <c r="BJ195" s="78"/>
      <c r="BK195" s="79"/>
      <c r="BL195" s="79"/>
      <c r="BM195" s="79"/>
      <c r="BN195" s="79"/>
      <c r="BO195" s="79"/>
      <c r="BP195" s="79"/>
      <c r="BQ195" s="79"/>
      <c r="BR195" s="79"/>
      <c r="BS195" s="79"/>
      <c r="BT195" s="79"/>
      <c r="BU195" s="79"/>
      <c r="BV195" s="79"/>
      <c r="BW195" s="79"/>
      <c r="BX195" s="79"/>
      <c r="BY195" s="79"/>
      <c r="BZ195" s="79"/>
      <c r="CA195" s="79"/>
      <c r="CB195" s="79"/>
      <c r="CC195" s="79"/>
      <c r="CD195" s="79"/>
      <c r="CE195" s="79"/>
      <c r="CF195" s="79"/>
      <c r="CG195" s="79"/>
      <c r="CH195" s="79"/>
      <c r="CI195" s="79"/>
    </row>
    <row r="196" spans="1:87" ht="18" customHeight="1" x14ac:dyDescent="0.25">
      <c r="A196" s="75"/>
      <c r="B196" s="348" t="s">
        <v>0</v>
      </c>
      <c r="C196" s="349"/>
      <c r="D196" s="349"/>
      <c r="E196" s="349"/>
      <c r="F196" s="349"/>
      <c r="G196" s="349"/>
      <c r="H196" s="349"/>
      <c r="I196" s="349"/>
      <c r="J196" s="349"/>
      <c r="K196" s="349"/>
      <c r="L196" s="349"/>
      <c r="M196" s="349"/>
      <c r="N196" s="349"/>
      <c r="O196" s="349"/>
      <c r="P196" s="349"/>
      <c r="Q196" s="349"/>
      <c r="R196" s="349"/>
      <c r="S196" s="349"/>
      <c r="T196" s="349"/>
      <c r="U196" s="349"/>
      <c r="V196" s="349"/>
      <c r="W196" s="349"/>
      <c r="X196" s="349"/>
      <c r="Y196" s="350"/>
      <c r="Z196" s="348" t="s">
        <v>80</v>
      </c>
      <c r="AA196" s="349"/>
      <c r="AB196" s="349"/>
      <c r="AC196" s="349"/>
      <c r="AD196" s="350"/>
      <c r="AE196" s="357" t="s">
        <v>79</v>
      </c>
      <c r="AF196" s="358"/>
      <c r="AG196" s="358"/>
      <c r="AH196" s="358"/>
      <c r="AI196" s="358"/>
      <c r="AJ196" s="359"/>
      <c r="AK196" s="357" t="s">
        <v>81</v>
      </c>
      <c r="AL196" s="358"/>
      <c r="AM196" s="358"/>
      <c r="AN196" s="358"/>
      <c r="AO196" s="358"/>
      <c r="AP196" s="358"/>
      <c r="AQ196" s="358"/>
      <c r="AR196" s="358"/>
      <c r="AS196" s="358"/>
      <c r="AT196" s="358"/>
      <c r="AU196" s="358"/>
      <c r="AV196" s="358"/>
      <c r="AW196" s="358"/>
      <c r="AX196" s="359"/>
      <c r="AY196" s="357" t="s">
        <v>1</v>
      </c>
      <c r="AZ196" s="358"/>
      <c r="BA196" s="358"/>
      <c r="BB196" s="359"/>
      <c r="BC196" s="348" t="s">
        <v>104</v>
      </c>
      <c r="BD196" s="349"/>
      <c r="BE196" s="349"/>
      <c r="BF196" s="350"/>
      <c r="BG196" s="366" t="s">
        <v>82</v>
      </c>
      <c r="BH196" s="367"/>
      <c r="BI196" s="367"/>
      <c r="BJ196" s="368"/>
      <c r="BK196" s="315" t="s">
        <v>99</v>
      </c>
      <c r="BL196" s="316"/>
      <c r="BM196" s="316"/>
      <c r="BN196" s="316"/>
      <c r="BO196" s="316"/>
      <c r="BP196" s="317"/>
      <c r="BQ196" s="315" t="s">
        <v>83</v>
      </c>
      <c r="BR196" s="316"/>
      <c r="BS196" s="316"/>
      <c r="BT196" s="316"/>
      <c r="BU196" s="316"/>
      <c r="BV196" s="316"/>
      <c r="BW196" s="317"/>
      <c r="BX196" s="315" t="s">
        <v>84</v>
      </c>
      <c r="BY196" s="316"/>
      <c r="BZ196" s="316"/>
      <c r="CA196" s="316"/>
      <c r="CB196" s="316"/>
      <c r="CC196" s="317"/>
      <c r="CD196" s="315" t="s">
        <v>85</v>
      </c>
      <c r="CE196" s="316"/>
      <c r="CF196" s="316"/>
      <c r="CG196" s="316"/>
      <c r="CH196" s="316"/>
      <c r="CI196" s="317"/>
    </row>
    <row r="197" spans="1:87" ht="18" customHeight="1" x14ac:dyDescent="0.25">
      <c r="A197" s="75"/>
      <c r="B197" s="351"/>
      <c r="C197" s="352"/>
      <c r="D197" s="352"/>
      <c r="E197" s="352"/>
      <c r="F197" s="352"/>
      <c r="G197" s="352"/>
      <c r="H197" s="352"/>
      <c r="I197" s="352"/>
      <c r="J197" s="352"/>
      <c r="K197" s="352"/>
      <c r="L197" s="352"/>
      <c r="M197" s="352"/>
      <c r="N197" s="352"/>
      <c r="O197" s="352"/>
      <c r="P197" s="352"/>
      <c r="Q197" s="352"/>
      <c r="R197" s="352"/>
      <c r="S197" s="352"/>
      <c r="T197" s="352"/>
      <c r="U197" s="352"/>
      <c r="V197" s="352"/>
      <c r="W197" s="352"/>
      <c r="X197" s="352"/>
      <c r="Y197" s="353"/>
      <c r="Z197" s="351"/>
      <c r="AA197" s="352"/>
      <c r="AB197" s="352"/>
      <c r="AC197" s="352"/>
      <c r="AD197" s="353"/>
      <c r="AE197" s="360"/>
      <c r="AF197" s="361"/>
      <c r="AG197" s="361"/>
      <c r="AH197" s="361"/>
      <c r="AI197" s="361"/>
      <c r="AJ197" s="362"/>
      <c r="AK197" s="360"/>
      <c r="AL197" s="361"/>
      <c r="AM197" s="361"/>
      <c r="AN197" s="361"/>
      <c r="AO197" s="361"/>
      <c r="AP197" s="361"/>
      <c r="AQ197" s="361"/>
      <c r="AR197" s="361"/>
      <c r="AS197" s="361"/>
      <c r="AT197" s="361"/>
      <c r="AU197" s="361"/>
      <c r="AV197" s="361"/>
      <c r="AW197" s="361"/>
      <c r="AX197" s="362"/>
      <c r="AY197" s="360"/>
      <c r="AZ197" s="361"/>
      <c r="BA197" s="361"/>
      <c r="BB197" s="362"/>
      <c r="BC197" s="351"/>
      <c r="BD197" s="352"/>
      <c r="BE197" s="352"/>
      <c r="BF197" s="353"/>
      <c r="BG197" s="369"/>
      <c r="BH197" s="370"/>
      <c r="BI197" s="370"/>
      <c r="BJ197" s="371"/>
      <c r="BK197" s="318"/>
      <c r="BL197" s="319"/>
      <c r="BM197" s="319"/>
      <c r="BN197" s="319"/>
      <c r="BO197" s="319"/>
      <c r="BP197" s="320"/>
      <c r="BQ197" s="318"/>
      <c r="BR197" s="319"/>
      <c r="BS197" s="319"/>
      <c r="BT197" s="319"/>
      <c r="BU197" s="319"/>
      <c r="BV197" s="319"/>
      <c r="BW197" s="320"/>
      <c r="BX197" s="318"/>
      <c r="BY197" s="319"/>
      <c r="BZ197" s="319"/>
      <c r="CA197" s="319"/>
      <c r="CB197" s="319"/>
      <c r="CC197" s="320"/>
      <c r="CD197" s="318"/>
      <c r="CE197" s="319"/>
      <c r="CF197" s="319"/>
      <c r="CG197" s="319"/>
      <c r="CH197" s="319"/>
      <c r="CI197" s="320"/>
    </row>
    <row r="198" spans="1:87" ht="18" customHeight="1" thickBot="1" x14ac:dyDescent="0.3">
      <c r="A198" s="75"/>
      <c r="B198" s="354"/>
      <c r="C198" s="355"/>
      <c r="D198" s="355"/>
      <c r="E198" s="355"/>
      <c r="F198" s="355"/>
      <c r="G198" s="355"/>
      <c r="H198" s="355"/>
      <c r="I198" s="355"/>
      <c r="J198" s="355"/>
      <c r="K198" s="355"/>
      <c r="L198" s="355"/>
      <c r="M198" s="355"/>
      <c r="N198" s="355"/>
      <c r="O198" s="355"/>
      <c r="P198" s="355"/>
      <c r="Q198" s="355"/>
      <c r="R198" s="355"/>
      <c r="S198" s="355"/>
      <c r="T198" s="355"/>
      <c r="U198" s="355"/>
      <c r="V198" s="355"/>
      <c r="W198" s="355"/>
      <c r="X198" s="355"/>
      <c r="Y198" s="356"/>
      <c r="Z198" s="354"/>
      <c r="AA198" s="355"/>
      <c r="AB198" s="355"/>
      <c r="AC198" s="355"/>
      <c r="AD198" s="356"/>
      <c r="AE198" s="363"/>
      <c r="AF198" s="364"/>
      <c r="AG198" s="364"/>
      <c r="AH198" s="364"/>
      <c r="AI198" s="364"/>
      <c r="AJ198" s="365"/>
      <c r="AK198" s="360"/>
      <c r="AL198" s="361"/>
      <c r="AM198" s="361"/>
      <c r="AN198" s="361"/>
      <c r="AO198" s="361"/>
      <c r="AP198" s="361"/>
      <c r="AQ198" s="361"/>
      <c r="AR198" s="361"/>
      <c r="AS198" s="361"/>
      <c r="AT198" s="361"/>
      <c r="AU198" s="361"/>
      <c r="AV198" s="361"/>
      <c r="AW198" s="361"/>
      <c r="AX198" s="362"/>
      <c r="AY198" s="360"/>
      <c r="AZ198" s="361"/>
      <c r="BA198" s="361"/>
      <c r="BB198" s="362"/>
      <c r="BC198" s="351"/>
      <c r="BD198" s="352"/>
      <c r="BE198" s="352"/>
      <c r="BF198" s="353"/>
      <c r="BG198" s="369"/>
      <c r="BH198" s="370"/>
      <c r="BI198" s="370"/>
      <c r="BJ198" s="371"/>
      <c r="BK198" s="318"/>
      <c r="BL198" s="319"/>
      <c r="BM198" s="319"/>
      <c r="BN198" s="319"/>
      <c r="BO198" s="319"/>
      <c r="BP198" s="320"/>
      <c r="BQ198" s="321"/>
      <c r="BR198" s="322"/>
      <c r="BS198" s="322"/>
      <c r="BT198" s="322"/>
      <c r="BU198" s="322"/>
      <c r="BV198" s="322"/>
      <c r="BW198" s="323"/>
      <c r="BX198" s="321"/>
      <c r="BY198" s="322"/>
      <c r="BZ198" s="322"/>
      <c r="CA198" s="322"/>
      <c r="CB198" s="322"/>
      <c r="CC198" s="323"/>
      <c r="CD198" s="321"/>
      <c r="CE198" s="322"/>
      <c r="CF198" s="322"/>
      <c r="CG198" s="322"/>
      <c r="CH198" s="322"/>
      <c r="CI198" s="323"/>
    </row>
    <row r="199" spans="1:87" ht="18" customHeight="1" x14ac:dyDescent="0.25">
      <c r="A199" s="75"/>
      <c r="B199" s="324" t="s">
        <v>124</v>
      </c>
      <c r="C199" s="325"/>
      <c r="D199" s="325"/>
      <c r="E199" s="325"/>
      <c r="F199" s="325"/>
      <c r="G199" s="325"/>
      <c r="H199" s="325"/>
      <c r="I199" s="325"/>
      <c r="J199" s="325"/>
      <c r="K199" s="325"/>
      <c r="L199" s="325"/>
      <c r="M199" s="325"/>
      <c r="N199" s="325"/>
      <c r="O199" s="325"/>
      <c r="P199" s="325"/>
      <c r="Q199" s="325"/>
      <c r="R199" s="325"/>
      <c r="S199" s="325"/>
      <c r="T199" s="325"/>
      <c r="U199" s="325"/>
      <c r="V199" s="325"/>
      <c r="W199" s="325"/>
      <c r="X199" s="325"/>
      <c r="Y199" s="326"/>
      <c r="Z199" s="333" t="s">
        <v>145</v>
      </c>
      <c r="AA199" s="334"/>
      <c r="AB199" s="334"/>
      <c r="AC199" s="334"/>
      <c r="AD199" s="335"/>
      <c r="AE199" s="333">
        <v>4</v>
      </c>
      <c r="AF199" s="334"/>
      <c r="AG199" s="334"/>
      <c r="AH199" s="334"/>
      <c r="AI199" s="334"/>
      <c r="AJ199" s="334"/>
      <c r="AK199" s="342" t="s">
        <v>41</v>
      </c>
      <c r="AL199" s="343"/>
      <c r="AM199" s="343"/>
      <c r="AN199" s="343"/>
      <c r="AO199" s="343"/>
      <c r="AP199" s="343"/>
      <c r="AQ199" s="343"/>
      <c r="AR199" s="343"/>
      <c r="AS199" s="343"/>
      <c r="AT199" s="343"/>
      <c r="AU199" s="343"/>
      <c r="AV199" s="343"/>
      <c r="AW199" s="343"/>
      <c r="AX199" s="344"/>
      <c r="AY199" s="409">
        <v>0.25</v>
      </c>
      <c r="AZ199" s="346"/>
      <c r="BA199" s="346"/>
      <c r="BB199" s="410"/>
      <c r="BC199" s="345">
        <f>+$AE$199*AY199</f>
        <v>1</v>
      </c>
      <c r="BD199" s="346"/>
      <c r="BE199" s="346"/>
      <c r="BF199" s="347"/>
      <c r="BG199" s="285">
        <v>22629</v>
      </c>
      <c r="BH199" s="286"/>
      <c r="BI199" s="286"/>
      <c r="BJ199" s="287"/>
      <c r="BK199" s="288">
        <f>+AY199*BG199</f>
        <v>5657.25</v>
      </c>
      <c r="BL199" s="289"/>
      <c r="BM199" s="289"/>
      <c r="BN199" s="289"/>
      <c r="BO199" s="289"/>
      <c r="BP199" s="290"/>
      <c r="BQ199" s="291">
        <v>1000</v>
      </c>
      <c r="BR199" s="292"/>
      <c r="BS199" s="292"/>
      <c r="BT199" s="292"/>
      <c r="BU199" s="292"/>
      <c r="BV199" s="292"/>
      <c r="BW199" s="293"/>
      <c r="BX199" s="291">
        <f>+(((BK210+BQ199)*15)/85)</f>
        <v>10326.838235294117</v>
      </c>
      <c r="BY199" s="292"/>
      <c r="BZ199" s="292"/>
      <c r="CA199" s="292"/>
      <c r="CB199" s="292"/>
      <c r="CC199" s="293"/>
      <c r="CD199" s="291">
        <f>+BK210+BQ199+BX199</f>
        <v>68845.588235294112</v>
      </c>
      <c r="CE199" s="292"/>
      <c r="CF199" s="292"/>
      <c r="CG199" s="292"/>
      <c r="CH199" s="292"/>
      <c r="CI199" s="293"/>
    </row>
    <row r="200" spans="1:87" ht="18" customHeight="1" x14ac:dyDescent="0.25">
      <c r="A200" s="75"/>
      <c r="B200" s="327"/>
      <c r="C200" s="328"/>
      <c r="D200" s="328"/>
      <c r="E200" s="328"/>
      <c r="F200" s="328"/>
      <c r="G200" s="328"/>
      <c r="H200" s="328"/>
      <c r="I200" s="328"/>
      <c r="J200" s="328"/>
      <c r="K200" s="328"/>
      <c r="L200" s="328"/>
      <c r="M200" s="328"/>
      <c r="N200" s="328"/>
      <c r="O200" s="328"/>
      <c r="P200" s="328"/>
      <c r="Q200" s="328"/>
      <c r="R200" s="328"/>
      <c r="S200" s="328"/>
      <c r="T200" s="328"/>
      <c r="U200" s="328"/>
      <c r="V200" s="328"/>
      <c r="W200" s="328"/>
      <c r="X200" s="328"/>
      <c r="Y200" s="329"/>
      <c r="Z200" s="336"/>
      <c r="AA200" s="337"/>
      <c r="AB200" s="337"/>
      <c r="AC200" s="337"/>
      <c r="AD200" s="338"/>
      <c r="AE200" s="336"/>
      <c r="AF200" s="337"/>
      <c r="AG200" s="337"/>
      <c r="AH200" s="337"/>
      <c r="AI200" s="337"/>
      <c r="AJ200" s="337"/>
      <c r="AK200" s="300" t="s">
        <v>23</v>
      </c>
      <c r="AL200" s="301"/>
      <c r="AM200" s="301"/>
      <c r="AN200" s="301"/>
      <c r="AO200" s="301"/>
      <c r="AP200" s="301"/>
      <c r="AQ200" s="301"/>
      <c r="AR200" s="301"/>
      <c r="AS200" s="301"/>
      <c r="AT200" s="301"/>
      <c r="AU200" s="301"/>
      <c r="AV200" s="301"/>
      <c r="AW200" s="301"/>
      <c r="AX200" s="302"/>
      <c r="AY200" s="407">
        <v>0.25</v>
      </c>
      <c r="AZ200" s="304"/>
      <c r="BA200" s="304"/>
      <c r="BB200" s="408"/>
      <c r="BC200" s="306">
        <f t="shared" ref="BC200:BC209" si="22">+$AE$199*AY200</f>
        <v>1</v>
      </c>
      <c r="BD200" s="307"/>
      <c r="BE200" s="307"/>
      <c r="BF200" s="308"/>
      <c r="BG200" s="309">
        <v>7925</v>
      </c>
      <c r="BH200" s="310"/>
      <c r="BI200" s="310"/>
      <c r="BJ200" s="311"/>
      <c r="BK200" s="312">
        <f t="shared" ref="BK200:BK209" si="23">+AY200*BG200</f>
        <v>1981.25</v>
      </c>
      <c r="BL200" s="313"/>
      <c r="BM200" s="313"/>
      <c r="BN200" s="313"/>
      <c r="BO200" s="313"/>
      <c r="BP200" s="314"/>
      <c r="BQ200" s="294"/>
      <c r="BR200" s="295"/>
      <c r="BS200" s="295"/>
      <c r="BT200" s="295"/>
      <c r="BU200" s="295"/>
      <c r="BV200" s="295"/>
      <c r="BW200" s="296"/>
      <c r="BX200" s="294"/>
      <c r="BY200" s="295"/>
      <c r="BZ200" s="295"/>
      <c r="CA200" s="295"/>
      <c r="CB200" s="295"/>
      <c r="CC200" s="296"/>
      <c r="CD200" s="294"/>
      <c r="CE200" s="295"/>
      <c r="CF200" s="295"/>
      <c r="CG200" s="295"/>
      <c r="CH200" s="295"/>
      <c r="CI200" s="296"/>
    </row>
    <row r="201" spans="1:87" ht="18" customHeight="1" x14ac:dyDescent="0.25">
      <c r="A201" s="75"/>
      <c r="B201" s="327"/>
      <c r="C201" s="328"/>
      <c r="D201" s="328"/>
      <c r="E201" s="328"/>
      <c r="F201" s="328"/>
      <c r="G201" s="328"/>
      <c r="H201" s="328"/>
      <c r="I201" s="328"/>
      <c r="J201" s="328"/>
      <c r="K201" s="328"/>
      <c r="L201" s="328"/>
      <c r="M201" s="328"/>
      <c r="N201" s="328"/>
      <c r="O201" s="328"/>
      <c r="P201" s="328"/>
      <c r="Q201" s="328"/>
      <c r="R201" s="328"/>
      <c r="S201" s="328"/>
      <c r="T201" s="328"/>
      <c r="U201" s="328"/>
      <c r="V201" s="328"/>
      <c r="W201" s="328"/>
      <c r="X201" s="328"/>
      <c r="Y201" s="329"/>
      <c r="Z201" s="336"/>
      <c r="AA201" s="337"/>
      <c r="AB201" s="337"/>
      <c r="AC201" s="337"/>
      <c r="AD201" s="338"/>
      <c r="AE201" s="336"/>
      <c r="AF201" s="337"/>
      <c r="AG201" s="337"/>
      <c r="AH201" s="337"/>
      <c r="AI201" s="337"/>
      <c r="AJ201" s="337"/>
      <c r="AK201" s="300" t="s">
        <v>527</v>
      </c>
      <c r="AL201" s="301"/>
      <c r="AM201" s="301"/>
      <c r="AN201" s="301"/>
      <c r="AO201" s="301"/>
      <c r="AP201" s="301"/>
      <c r="AQ201" s="301"/>
      <c r="AR201" s="301"/>
      <c r="AS201" s="301"/>
      <c r="AT201" s="301"/>
      <c r="AU201" s="301"/>
      <c r="AV201" s="301"/>
      <c r="AW201" s="301"/>
      <c r="AX201" s="302"/>
      <c r="AY201" s="407">
        <v>0.25</v>
      </c>
      <c r="AZ201" s="304"/>
      <c r="BA201" s="304"/>
      <c r="BB201" s="408"/>
      <c r="BC201" s="306">
        <f t="shared" si="22"/>
        <v>1</v>
      </c>
      <c r="BD201" s="307"/>
      <c r="BE201" s="307"/>
      <c r="BF201" s="308"/>
      <c r="BG201" s="309">
        <v>18911</v>
      </c>
      <c r="BH201" s="310"/>
      <c r="BI201" s="310"/>
      <c r="BJ201" s="311"/>
      <c r="BK201" s="312">
        <f t="shared" si="23"/>
        <v>4727.75</v>
      </c>
      <c r="BL201" s="313"/>
      <c r="BM201" s="313"/>
      <c r="BN201" s="313"/>
      <c r="BO201" s="313"/>
      <c r="BP201" s="314"/>
      <c r="BQ201" s="294"/>
      <c r="BR201" s="295"/>
      <c r="BS201" s="295"/>
      <c r="BT201" s="295"/>
      <c r="BU201" s="295"/>
      <c r="BV201" s="295"/>
      <c r="BW201" s="296"/>
      <c r="BX201" s="294"/>
      <c r="BY201" s="295"/>
      <c r="BZ201" s="295"/>
      <c r="CA201" s="295"/>
      <c r="CB201" s="295"/>
      <c r="CC201" s="296"/>
      <c r="CD201" s="294"/>
      <c r="CE201" s="295"/>
      <c r="CF201" s="295"/>
      <c r="CG201" s="295"/>
      <c r="CH201" s="295"/>
      <c r="CI201" s="296"/>
    </row>
    <row r="202" spans="1:87" ht="18" customHeight="1" x14ac:dyDescent="0.25">
      <c r="A202" s="75"/>
      <c r="B202" s="327"/>
      <c r="C202" s="328"/>
      <c r="D202" s="328"/>
      <c r="E202" s="328"/>
      <c r="F202" s="328"/>
      <c r="G202" s="328"/>
      <c r="H202" s="328"/>
      <c r="I202" s="328"/>
      <c r="J202" s="328"/>
      <c r="K202" s="328"/>
      <c r="L202" s="328"/>
      <c r="M202" s="328"/>
      <c r="N202" s="328"/>
      <c r="O202" s="328"/>
      <c r="P202" s="328"/>
      <c r="Q202" s="328"/>
      <c r="R202" s="328"/>
      <c r="S202" s="328"/>
      <c r="T202" s="328"/>
      <c r="U202" s="328"/>
      <c r="V202" s="328"/>
      <c r="W202" s="328"/>
      <c r="X202" s="328"/>
      <c r="Y202" s="329"/>
      <c r="Z202" s="336"/>
      <c r="AA202" s="337"/>
      <c r="AB202" s="337"/>
      <c r="AC202" s="337"/>
      <c r="AD202" s="338"/>
      <c r="AE202" s="336"/>
      <c r="AF202" s="337"/>
      <c r="AG202" s="337"/>
      <c r="AH202" s="337"/>
      <c r="AI202" s="337"/>
      <c r="AJ202" s="337"/>
      <c r="AK202" s="300" t="s">
        <v>13</v>
      </c>
      <c r="AL202" s="301"/>
      <c r="AM202" s="301"/>
      <c r="AN202" s="301"/>
      <c r="AO202" s="301"/>
      <c r="AP202" s="301"/>
      <c r="AQ202" s="301"/>
      <c r="AR202" s="301"/>
      <c r="AS202" s="301"/>
      <c r="AT202" s="301"/>
      <c r="AU202" s="301"/>
      <c r="AV202" s="301"/>
      <c r="AW202" s="301"/>
      <c r="AX202" s="302"/>
      <c r="AY202" s="407">
        <v>0.25</v>
      </c>
      <c r="AZ202" s="304"/>
      <c r="BA202" s="304"/>
      <c r="BB202" s="408"/>
      <c r="BC202" s="306">
        <f t="shared" si="22"/>
        <v>1</v>
      </c>
      <c r="BD202" s="307"/>
      <c r="BE202" s="307"/>
      <c r="BF202" s="308"/>
      <c r="BG202" s="309">
        <v>40826</v>
      </c>
      <c r="BH202" s="310"/>
      <c r="BI202" s="310"/>
      <c r="BJ202" s="311"/>
      <c r="BK202" s="312">
        <f t="shared" si="23"/>
        <v>10206.5</v>
      </c>
      <c r="BL202" s="313"/>
      <c r="BM202" s="313"/>
      <c r="BN202" s="313"/>
      <c r="BO202" s="313"/>
      <c r="BP202" s="314"/>
      <c r="BQ202" s="294"/>
      <c r="BR202" s="295"/>
      <c r="BS202" s="295"/>
      <c r="BT202" s="295"/>
      <c r="BU202" s="295"/>
      <c r="BV202" s="295"/>
      <c r="BW202" s="296"/>
      <c r="BX202" s="294"/>
      <c r="BY202" s="295"/>
      <c r="BZ202" s="295"/>
      <c r="CA202" s="295"/>
      <c r="CB202" s="295"/>
      <c r="CC202" s="296"/>
      <c r="CD202" s="294"/>
      <c r="CE202" s="295"/>
      <c r="CF202" s="295"/>
      <c r="CG202" s="295"/>
      <c r="CH202" s="295"/>
      <c r="CI202" s="296"/>
    </row>
    <row r="203" spans="1:87" ht="18" customHeight="1" x14ac:dyDescent="0.25">
      <c r="A203" s="75"/>
      <c r="B203" s="327"/>
      <c r="C203" s="328"/>
      <c r="D203" s="328"/>
      <c r="E203" s="328"/>
      <c r="F203" s="328"/>
      <c r="G203" s="328"/>
      <c r="H203" s="328"/>
      <c r="I203" s="328"/>
      <c r="J203" s="328"/>
      <c r="K203" s="328"/>
      <c r="L203" s="328"/>
      <c r="M203" s="328"/>
      <c r="N203" s="328"/>
      <c r="O203" s="328"/>
      <c r="P203" s="328"/>
      <c r="Q203" s="328"/>
      <c r="R203" s="328"/>
      <c r="S203" s="328"/>
      <c r="T203" s="328"/>
      <c r="U203" s="328"/>
      <c r="V203" s="328"/>
      <c r="W203" s="328"/>
      <c r="X203" s="328"/>
      <c r="Y203" s="329"/>
      <c r="Z203" s="336"/>
      <c r="AA203" s="337"/>
      <c r="AB203" s="337"/>
      <c r="AC203" s="337"/>
      <c r="AD203" s="338"/>
      <c r="AE203" s="336"/>
      <c r="AF203" s="337"/>
      <c r="AG203" s="337"/>
      <c r="AH203" s="337"/>
      <c r="AI203" s="337"/>
      <c r="AJ203" s="337"/>
      <c r="AK203" s="300" t="s">
        <v>40</v>
      </c>
      <c r="AL203" s="301"/>
      <c r="AM203" s="301"/>
      <c r="AN203" s="301"/>
      <c r="AO203" s="301"/>
      <c r="AP203" s="301"/>
      <c r="AQ203" s="301"/>
      <c r="AR203" s="301"/>
      <c r="AS203" s="301"/>
      <c r="AT203" s="301"/>
      <c r="AU203" s="301"/>
      <c r="AV203" s="301"/>
      <c r="AW203" s="301"/>
      <c r="AX203" s="302"/>
      <c r="AY203" s="407">
        <v>0.25</v>
      </c>
      <c r="AZ203" s="304"/>
      <c r="BA203" s="304"/>
      <c r="BB203" s="408"/>
      <c r="BC203" s="306">
        <f t="shared" si="22"/>
        <v>1</v>
      </c>
      <c r="BD203" s="307"/>
      <c r="BE203" s="307"/>
      <c r="BF203" s="308"/>
      <c r="BG203" s="309">
        <v>26988</v>
      </c>
      <c r="BH203" s="310"/>
      <c r="BI203" s="310"/>
      <c r="BJ203" s="311"/>
      <c r="BK203" s="312">
        <f t="shared" si="23"/>
        <v>6747</v>
      </c>
      <c r="BL203" s="313"/>
      <c r="BM203" s="313"/>
      <c r="BN203" s="313"/>
      <c r="BO203" s="313"/>
      <c r="BP203" s="314"/>
      <c r="BQ203" s="294"/>
      <c r="BR203" s="295"/>
      <c r="BS203" s="295"/>
      <c r="BT203" s="295"/>
      <c r="BU203" s="295"/>
      <c r="BV203" s="295"/>
      <c r="BW203" s="296"/>
      <c r="BX203" s="294"/>
      <c r="BY203" s="295"/>
      <c r="BZ203" s="295"/>
      <c r="CA203" s="295"/>
      <c r="CB203" s="295"/>
      <c r="CC203" s="296"/>
      <c r="CD203" s="294"/>
      <c r="CE203" s="295"/>
      <c r="CF203" s="295"/>
      <c r="CG203" s="295"/>
      <c r="CH203" s="295"/>
      <c r="CI203" s="296"/>
    </row>
    <row r="204" spans="1:87" ht="18" customHeight="1" x14ac:dyDescent="0.25">
      <c r="A204" s="75"/>
      <c r="B204" s="327"/>
      <c r="C204" s="328"/>
      <c r="D204" s="328"/>
      <c r="E204" s="328"/>
      <c r="F204" s="328"/>
      <c r="G204" s="328"/>
      <c r="H204" s="328"/>
      <c r="I204" s="328"/>
      <c r="J204" s="328"/>
      <c r="K204" s="328"/>
      <c r="L204" s="328"/>
      <c r="M204" s="328"/>
      <c r="N204" s="328"/>
      <c r="O204" s="328"/>
      <c r="P204" s="328"/>
      <c r="Q204" s="328"/>
      <c r="R204" s="328"/>
      <c r="S204" s="328"/>
      <c r="T204" s="328"/>
      <c r="U204" s="328"/>
      <c r="V204" s="328"/>
      <c r="W204" s="328"/>
      <c r="X204" s="328"/>
      <c r="Y204" s="329"/>
      <c r="Z204" s="336"/>
      <c r="AA204" s="337"/>
      <c r="AB204" s="337"/>
      <c r="AC204" s="337"/>
      <c r="AD204" s="338"/>
      <c r="AE204" s="336"/>
      <c r="AF204" s="337"/>
      <c r="AG204" s="337"/>
      <c r="AH204" s="337"/>
      <c r="AI204" s="337"/>
      <c r="AJ204" s="337"/>
      <c r="AK204" s="300" t="s">
        <v>528</v>
      </c>
      <c r="AL204" s="301"/>
      <c r="AM204" s="301"/>
      <c r="AN204" s="301"/>
      <c r="AO204" s="301"/>
      <c r="AP204" s="301"/>
      <c r="AQ204" s="301"/>
      <c r="AR204" s="301"/>
      <c r="AS204" s="301"/>
      <c r="AT204" s="301"/>
      <c r="AU204" s="301"/>
      <c r="AV204" s="301"/>
      <c r="AW204" s="301"/>
      <c r="AX204" s="302"/>
      <c r="AY204" s="407">
        <v>0.25</v>
      </c>
      <c r="AZ204" s="304"/>
      <c r="BA204" s="304"/>
      <c r="BB204" s="408"/>
      <c r="BC204" s="306">
        <f t="shared" si="22"/>
        <v>1</v>
      </c>
      <c r="BD204" s="307"/>
      <c r="BE204" s="307"/>
      <c r="BF204" s="308"/>
      <c r="BG204" s="309">
        <v>22530</v>
      </c>
      <c r="BH204" s="310"/>
      <c r="BI204" s="310"/>
      <c r="BJ204" s="311"/>
      <c r="BK204" s="312">
        <f t="shared" si="23"/>
        <v>5632.5</v>
      </c>
      <c r="BL204" s="313"/>
      <c r="BM204" s="313"/>
      <c r="BN204" s="313"/>
      <c r="BO204" s="313"/>
      <c r="BP204" s="314"/>
      <c r="BQ204" s="294"/>
      <c r="BR204" s="295"/>
      <c r="BS204" s="295"/>
      <c r="BT204" s="295"/>
      <c r="BU204" s="295"/>
      <c r="BV204" s="295"/>
      <c r="BW204" s="296"/>
      <c r="BX204" s="294"/>
      <c r="BY204" s="295"/>
      <c r="BZ204" s="295"/>
      <c r="CA204" s="295"/>
      <c r="CB204" s="295"/>
      <c r="CC204" s="296"/>
      <c r="CD204" s="294"/>
      <c r="CE204" s="295"/>
      <c r="CF204" s="295"/>
      <c r="CG204" s="295"/>
      <c r="CH204" s="295"/>
      <c r="CI204" s="296"/>
    </row>
    <row r="205" spans="1:87" ht="18" customHeight="1" x14ac:dyDescent="0.25">
      <c r="A205" s="75"/>
      <c r="B205" s="327"/>
      <c r="C205" s="328"/>
      <c r="D205" s="328"/>
      <c r="E205" s="328"/>
      <c r="F205" s="328"/>
      <c r="G205" s="328"/>
      <c r="H205" s="328"/>
      <c r="I205" s="328"/>
      <c r="J205" s="328"/>
      <c r="K205" s="328"/>
      <c r="L205" s="328"/>
      <c r="M205" s="328"/>
      <c r="N205" s="328"/>
      <c r="O205" s="328"/>
      <c r="P205" s="328"/>
      <c r="Q205" s="328"/>
      <c r="R205" s="328"/>
      <c r="S205" s="328"/>
      <c r="T205" s="328"/>
      <c r="U205" s="328"/>
      <c r="V205" s="328"/>
      <c r="W205" s="328"/>
      <c r="X205" s="328"/>
      <c r="Y205" s="329"/>
      <c r="Z205" s="336"/>
      <c r="AA205" s="337"/>
      <c r="AB205" s="337"/>
      <c r="AC205" s="337"/>
      <c r="AD205" s="338"/>
      <c r="AE205" s="336"/>
      <c r="AF205" s="337"/>
      <c r="AG205" s="337"/>
      <c r="AH205" s="337"/>
      <c r="AI205" s="337"/>
      <c r="AJ205" s="337"/>
      <c r="AK205" s="300" t="s">
        <v>529</v>
      </c>
      <c r="AL205" s="301"/>
      <c r="AM205" s="301"/>
      <c r="AN205" s="301"/>
      <c r="AO205" s="301"/>
      <c r="AP205" s="301"/>
      <c r="AQ205" s="301"/>
      <c r="AR205" s="301"/>
      <c r="AS205" s="301"/>
      <c r="AT205" s="301"/>
      <c r="AU205" s="301"/>
      <c r="AV205" s="301"/>
      <c r="AW205" s="301"/>
      <c r="AX205" s="302"/>
      <c r="AY205" s="407">
        <v>0.25</v>
      </c>
      <c r="AZ205" s="304"/>
      <c r="BA205" s="304"/>
      <c r="BB205" s="408"/>
      <c r="BC205" s="306">
        <f t="shared" si="22"/>
        <v>1</v>
      </c>
      <c r="BD205" s="307"/>
      <c r="BE205" s="307"/>
      <c r="BF205" s="308"/>
      <c r="BG205" s="309">
        <v>18911</v>
      </c>
      <c r="BH205" s="310"/>
      <c r="BI205" s="310"/>
      <c r="BJ205" s="311"/>
      <c r="BK205" s="312">
        <f t="shared" si="23"/>
        <v>4727.75</v>
      </c>
      <c r="BL205" s="313"/>
      <c r="BM205" s="313"/>
      <c r="BN205" s="313"/>
      <c r="BO205" s="313"/>
      <c r="BP205" s="314"/>
      <c r="BQ205" s="294"/>
      <c r="BR205" s="295"/>
      <c r="BS205" s="295"/>
      <c r="BT205" s="295"/>
      <c r="BU205" s="295"/>
      <c r="BV205" s="295"/>
      <c r="BW205" s="296"/>
      <c r="BX205" s="294"/>
      <c r="BY205" s="295"/>
      <c r="BZ205" s="295"/>
      <c r="CA205" s="295"/>
      <c r="CB205" s="295"/>
      <c r="CC205" s="296"/>
      <c r="CD205" s="294"/>
      <c r="CE205" s="295"/>
      <c r="CF205" s="295"/>
      <c r="CG205" s="295"/>
      <c r="CH205" s="295"/>
      <c r="CI205" s="296"/>
    </row>
    <row r="206" spans="1:87" ht="18" customHeight="1" x14ac:dyDescent="0.25">
      <c r="A206" s="75"/>
      <c r="B206" s="327"/>
      <c r="C206" s="328"/>
      <c r="D206" s="328"/>
      <c r="E206" s="328"/>
      <c r="F206" s="328"/>
      <c r="G206" s="328"/>
      <c r="H206" s="328"/>
      <c r="I206" s="328"/>
      <c r="J206" s="328"/>
      <c r="K206" s="328"/>
      <c r="L206" s="328"/>
      <c r="M206" s="328"/>
      <c r="N206" s="328"/>
      <c r="O206" s="328"/>
      <c r="P206" s="328"/>
      <c r="Q206" s="328"/>
      <c r="R206" s="328"/>
      <c r="S206" s="328"/>
      <c r="T206" s="328"/>
      <c r="U206" s="328"/>
      <c r="V206" s="328"/>
      <c r="W206" s="328"/>
      <c r="X206" s="328"/>
      <c r="Y206" s="329"/>
      <c r="Z206" s="336"/>
      <c r="AA206" s="337"/>
      <c r="AB206" s="337"/>
      <c r="AC206" s="337"/>
      <c r="AD206" s="338"/>
      <c r="AE206" s="336"/>
      <c r="AF206" s="337"/>
      <c r="AG206" s="337"/>
      <c r="AH206" s="337"/>
      <c r="AI206" s="337"/>
      <c r="AJ206" s="337"/>
      <c r="AK206" s="300" t="s">
        <v>526</v>
      </c>
      <c r="AL206" s="301"/>
      <c r="AM206" s="301"/>
      <c r="AN206" s="301"/>
      <c r="AO206" s="301"/>
      <c r="AP206" s="301"/>
      <c r="AQ206" s="301"/>
      <c r="AR206" s="301"/>
      <c r="AS206" s="301"/>
      <c r="AT206" s="301"/>
      <c r="AU206" s="301"/>
      <c r="AV206" s="301"/>
      <c r="AW206" s="301"/>
      <c r="AX206" s="302"/>
      <c r="AY206" s="407">
        <v>0.25</v>
      </c>
      <c r="AZ206" s="304"/>
      <c r="BA206" s="304"/>
      <c r="BB206" s="408"/>
      <c r="BC206" s="306">
        <f t="shared" si="22"/>
        <v>1</v>
      </c>
      <c r="BD206" s="307"/>
      <c r="BE206" s="307"/>
      <c r="BF206" s="308"/>
      <c r="BG206" s="309">
        <v>7925</v>
      </c>
      <c r="BH206" s="310"/>
      <c r="BI206" s="310"/>
      <c r="BJ206" s="311"/>
      <c r="BK206" s="312">
        <f t="shared" si="23"/>
        <v>1981.25</v>
      </c>
      <c r="BL206" s="313"/>
      <c r="BM206" s="313"/>
      <c r="BN206" s="313"/>
      <c r="BO206" s="313"/>
      <c r="BP206" s="314"/>
      <c r="BQ206" s="294"/>
      <c r="BR206" s="295"/>
      <c r="BS206" s="295"/>
      <c r="BT206" s="295"/>
      <c r="BU206" s="295"/>
      <c r="BV206" s="295"/>
      <c r="BW206" s="296"/>
      <c r="BX206" s="294"/>
      <c r="BY206" s="295"/>
      <c r="BZ206" s="295"/>
      <c r="CA206" s="295"/>
      <c r="CB206" s="295"/>
      <c r="CC206" s="296"/>
      <c r="CD206" s="294"/>
      <c r="CE206" s="295"/>
      <c r="CF206" s="295"/>
      <c r="CG206" s="295"/>
      <c r="CH206" s="295"/>
      <c r="CI206" s="296"/>
    </row>
    <row r="207" spans="1:87" ht="18" customHeight="1" x14ac:dyDescent="0.25">
      <c r="A207" s="75"/>
      <c r="B207" s="327"/>
      <c r="C207" s="328"/>
      <c r="D207" s="328"/>
      <c r="E207" s="328"/>
      <c r="F207" s="328"/>
      <c r="G207" s="328"/>
      <c r="H207" s="328"/>
      <c r="I207" s="328"/>
      <c r="J207" s="328"/>
      <c r="K207" s="328"/>
      <c r="L207" s="328"/>
      <c r="M207" s="328"/>
      <c r="N207" s="328"/>
      <c r="O207" s="328"/>
      <c r="P207" s="328"/>
      <c r="Q207" s="328"/>
      <c r="R207" s="328"/>
      <c r="S207" s="328"/>
      <c r="T207" s="328"/>
      <c r="U207" s="328"/>
      <c r="V207" s="328"/>
      <c r="W207" s="328"/>
      <c r="X207" s="328"/>
      <c r="Y207" s="329"/>
      <c r="Z207" s="336"/>
      <c r="AA207" s="337"/>
      <c r="AB207" s="337"/>
      <c r="AC207" s="337"/>
      <c r="AD207" s="338"/>
      <c r="AE207" s="336"/>
      <c r="AF207" s="337"/>
      <c r="AG207" s="337"/>
      <c r="AH207" s="337"/>
      <c r="AI207" s="337"/>
      <c r="AJ207" s="337"/>
      <c r="AK207" s="300" t="s">
        <v>530</v>
      </c>
      <c r="AL207" s="301"/>
      <c r="AM207" s="301"/>
      <c r="AN207" s="301"/>
      <c r="AO207" s="301"/>
      <c r="AP207" s="301"/>
      <c r="AQ207" s="301"/>
      <c r="AR207" s="301"/>
      <c r="AS207" s="301"/>
      <c r="AT207" s="301"/>
      <c r="AU207" s="301"/>
      <c r="AV207" s="301"/>
      <c r="AW207" s="301"/>
      <c r="AX207" s="302"/>
      <c r="AY207" s="407">
        <v>0.25</v>
      </c>
      <c r="AZ207" s="304"/>
      <c r="BA207" s="304"/>
      <c r="BB207" s="408"/>
      <c r="BC207" s="306">
        <f t="shared" si="22"/>
        <v>1</v>
      </c>
      <c r="BD207" s="307"/>
      <c r="BE207" s="307"/>
      <c r="BF207" s="308"/>
      <c r="BG207" s="309">
        <v>22629</v>
      </c>
      <c r="BH207" s="310"/>
      <c r="BI207" s="310"/>
      <c r="BJ207" s="311"/>
      <c r="BK207" s="312">
        <f t="shared" si="23"/>
        <v>5657.25</v>
      </c>
      <c r="BL207" s="313"/>
      <c r="BM207" s="313"/>
      <c r="BN207" s="313"/>
      <c r="BO207" s="313"/>
      <c r="BP207" s="314"/>
      <c r="BQ207" s="294"/>
      <c r="BR207" s="295"/>
      <c r="BS207" s="295"/>
      <c r="BT207" s="295"/>
      <c r="BU207" s="295"/>
      <c r="BV207" s="295"/>
      <c r="BW207" s="296"/>
      <c r="BX207" s="294"/>
      <c r="BY207" s="295"/>
      <c r="BZ207" s="295"/>
      <c r="CA207" s="295"/>
      <c r="CB207" s="295"/>
      <c r="CC207" s="296"/>
      <c r="CD207" s="294"/>
      <c r="CE207" s="295"/>
      <c r="CF207" s="295"/>
      <c r="CG207" s="295"/>
      <c r="CH207" s="295"/>
      <c r="CI207" s="296"/>
    </row>
    <row r="208" spans="1:87" ht="18" customHeight="1" x14ac:dyDescent="0.25">
      <c r="A208" s="75"/>
      <c r="B208" s="327"/>
      <c r="C208" s="328"/>
      <c r="D208" s="328"/>
      <c r="E208" s="328"/>
      <c r="F208" s="328"/>
      <c r="G208" s="328"/>
      <c r="H208" s="328"/>
      <c r="I208" s="328"/>
      <c r="J208" s="328"/>
      <c r="K208" s="328"/>
      <c r="L208" s="328"/>
      <c r="M208" s="328"/>
      <c r="N208" s="328"/>
      <c r="O208" s="328"/>
      <c r="P208" s="328"/>
      <c r="Q208" s="328"/>
      <c r="R208" s="328"/>
      <c r="S208" s="328"/>
      <c r="T208" s="328"/>
      <c r="U208" s="328"/>
      <c r="V208" s="328"/>
      <c r="W208" s="328"/>
      <c r="X208" s="328"/>
      <c r="Y208" s="329"/>
      <c r="Z208" s="336"/>
      <c r="AA208" s="337"/>
      <c r="AB208" s="337"/>
      <c r="AC208" s="337"/>
      <c r="AD208" s="338"/>
      <c r="AE208" s="336"/>
      <c r="AF208" s="337"/>
      <c r="AG208" s="337"/>
      <c r="AH208" s="337"/>
      <c r="AI208" s="337"/>
      <c r="AJ208" s="337"/>
      <c r="AK208" s="300" t="s">
        <v>18</v>
      </c>
      <c r="AL208" s="301"/>
      <c r="AM208" s="301"/>
      <c r="AN208" s="301"/>
      <c r="AO208" s="301"/>
      <c r="AP208" s="301"/>
      <c r="AQ208" s="301"/>
      <c r="AR208" s="301"/>
      <c r="AS208" s="301"/>
      <c r="AT208" s="301"/>
      <c r="AU208" s="301"/>
      <c r="AV208" s="301"/>
      <c r="AW208" s="301"/>
      <c r="AX208" s="302"/>
      <c r="AY208" s="407">
        <v>0.25</v>
      </c>
      <c r="AZ208" s="304"/>
      <c r="BA208" s="304"/>
      <c r="BB208" s="408"/>
      <c r="BC208" s="306">
        <f t="shared" si="22"/>
        <v>1</v>
      </c>
      <c r="BD208" s="307"/>
      <c r="BE208" s="307"/>
      <c r="BF208" s="308"/>
      <c r="BG208" s="309">
        <v>28961</v>
      </c>
      <c r="BH208" s="310"/>
      <c r="BI208" s="310"/>
      <c r="BJ208" s="311"/>
      <c r="BK208" s="312">
        <f t="shared" si="23"/>
        <v>7240.25</v>
      </c>
      <c r="BL208" s="313"/>
      <c r="BM208" s="313"/>
      <c r="BN208" s="313"/>
      <c r="BO208" s="313"/>
      <c r="BP208" s="314"/>
      <c r="BQ208" s="294"/>
      <c r="BR208" s="295"/>
      <c r="BS208" s="295"/>
      <c r="BT208" s="295"/>
      <c r="BU208" s="295"/>
      <c r="BV208" s="295"/>
      <c r="BW208" s="296"/>
      <c r="BX208" s="294"/>
      <c r="BY208" s="295"/>
      <c r="BZ208" s="295"/>
      <c r="CA208" s="295"/>
      <c r="CB208" s="295"/>
      <c r="CC208" s="296"/>
      <c r="CD208" s="294"/>
      <c r="CE208" s="295"/>
      <c r="CF208" s="295"/>
      <c r="CG208" s="295"/>
      <c r="CH208" s="295"/>
      <c r="CI208" s="296"/>
    </row>
    <row r="209" spans="1:87" ht="18" customHeight="1" thickBot="1" x14ac:dyDescent="0.3">
      <c r="A209" s="75"/>
      <c r="B209" s="327"/>
      <c r="C209" s="328"/>
      <c r="D209" s="328"/>
      <c r="E209" s="328"/>
      <c r="F209" s="328"/>
      <c r="G209" s="328"/>
      <c r="H209" s="328"/>
      <c r="I209" s="328"/>
      <c r="J209" s="328"/>
      <c r="K209" s="328"/>
      <c r="L209" s="328"/>
      <c r="M209" s="328"/>
      <c r="N209" s="328"/>
      <c r="O209" s="328"/>
      <c r="P209" s="328"/>
      <c r="Q209" s="328"/>
      <c r="R209" s="328"/>
      <c r="S209" s="328"/>
      <c r="T209" s="328"/>
      <c r="U209" s="328"/>
      <c r="V209" s="328"/>
      <c r="W209" s="328"/>
      <c r="X209" s="328"/>
      <c r="Y209" s="329"/>
      <c r="Z209" s="336"/>
      <c r="AA209" s="337"/>
      <c r="AB209" s="337"/>
      <c r="AC209" s="337"/>
      <c r="AD209" s="338"/>
      <c r="AE209" s="336"/>
      <c r="AF209" s="337"/>
      <c r="AG209" s="337"/>
      <c r="AH209" s="337"/>
      <c r="AI209" s="337"/>
      <c r="AJ209" s="337"/>
      <c r="AK209" s="392" t="s">
        <v>37</v>
      </c>
      <c r="AL209" s="393"/>
      <c r="AM209" s="393"/>
      <c r="AN209" s="393"/>
      <c r="AO209" s="393"/>
      <c r="AP209" s="393"/>
      <c r="AQ209" s="393"/>
      <c r="AR209" s="393"/>
      <c r="AS209" s="393"/>
      <c r="AT209" s="393"/>
      <c r="AU209" s="393"/>
      <c r="AV209" s="393"/>
      <c r="AW209" s="393"/>
      <c r="AX209" s="394"/>
      <c r="AY209" s="407">
        <v>0.25</v>
      </c>
      <c r="AZ209" s="304"/>
      <c r="BA209" s="304"/>
      <c r="BB209" s="408"/>
      <c r="BC209" s="306">
        <f t="shared" si="22"/>
        <v>1</v>
      </c>
      <c r="BD209" s="307"/>
      <c r="BE209" s="307"/>
      <c r="BF209" s="308"/>
      <c r="BG209" s="309">
        <v>11840</v>
      </c>
      <c r="BH209" s="310"/>
      <c r="BI209" s="310"/>
      <c r="BJ209" s="311"/>
      <c r="BK209" s="312">
        <f t="shared" si="23"/>
        <v>2960</v>
      </c>
      <c r="BL209" s="313"/>
      <c r="BM209" s="313"/>
      <c r="BN209" s="313"/>
      <c r="BO209" s="313"/>
      <c r="BP209" s="314"/>
      <c r="BQ209" s="294"/>
      <c r="BR209" s="295"/>
      <c r="BS209" s="295"/>
      <c r="BT209" s="295"/>
      <c r="BU209" s="295"/>
      <c r="BV209" s="295"/>
      <c r="BW209" s="296"/>
      <c r="BX209" s="294"/>
      <c r="BY209" s="295"/>
      <c r="BZ209" s="295"/>
      <c r="CA209" s="295"/>
      <c r="CB209" s="295"/>
      <c r="CC209" s="296"/>
      <c r="CD209" s="294"/>
      <c r="CE209" s="295"/>
      <c r="CF209" s="295"/>
      <c r="CG209" s="295"/>
      <c r="CH209" s="295"/>
      <c r="CI209" s="296"/>
    </row>
    <row r="210" spans="1:87" ht="18" customHeight="1" thickBot="1" x14ac:dyDescent="0.3">
      <c r="A210" s="75"/>
      <c r="B210" s="377"/>
      <c r="C210" s="378"/>
      <c r="D210" s="378"/>
      <c r="E210" s="378"/>
      <c r="F210" s="378"/>
      <c r="G210" s="378"/>
      <c r="H210" s="378"/>
      <c r="I210" s="378"/>
      <c r="J210" s="378"/>
      <c r="K210" s="378"/>
      <c r="L210" s="378"/>
      <c r="M210" s="378"/>
      <c r="N210" s="378"/>
      <c r="O210" s="378"/>
      <c r="P210" s="378"/>
      <c r="Q210" s="378"/>
      <c r="R210" s="378"/>
      <c r="S210" s="378"/>
      <c r="T210" s="378"/>
      <c r="U210" s="378"/>
      <c r="V210" s="378"/>
      <c r="W210" s="378"/>
      <c r="X210" s="378"/>
      <c r="Y210" s="378"/>
      <c r="Z210" s="378"/>
      <c r="AA210" s="378"/>
      <c r="AB210" s="378"/>
      <c r="AC210" s="378"/>
      <c r="AD210" s="378"/>
      <c r="AE210" s="378"/>
      <c r="AF210" s="378"/>
      <c r="AG210" s="378"/>
      <c r="AH210" s="378"/>
      <c r="AI210" s="378"/>
      <c r="AJ210" s="379"/>
      <c r="AK210" s="380" t="s">
        <v>3</v>
      </c>
      <c r="AL210" s="381"/>
      <c r="AM210" s="381"/>
      <c r="AN210" s="381"/>
      <c r="AO210" s="381"/>
      <c r="AP210" s="381"/>
      <c r="AQ210" s="381"/>
      <c r="AR210" s="381"/>
      <c r="AS210" s="381"/>
      <c r="AT210" s="381"/>
      <c r="AU210" s="381"/>
      <c r="AV210" s="381"/>
      <c r="AW210" s="381"/>
      <c r="AX210" s="381"/>
      <c r="AY210" s="382"/>
      <c r="AZ210" s="382"/>
      <c r="BA210" s="382"/>
      <c r="BB210" s="382"/>
      <c r="BC210" s="382"/>
      <c r="BD210" s="382"/>
      <c r="BE210" s="382"/>
      <c r="BF210" s="382"/>
      <c r="BG210" s="382"/>
      <c r="BH210" s="382"/>
      <c r="BI210" s="382"/>
      <c r="BJ210" s="383"/>
      <c r="BK210" s="384">
        <f>SUM(BK199:BK209)</f>
        <v>57518.75</v>
      </c>
      <c r="BL210" s="385"/>
      <c r="BM210" s="385"/>
      <c r="BN210" s="385"/>
      <c r="BO210" s="385"/>
      <c r="BP210" s="386"/>
      <c r="BQ210" s="387" t="s">
        <v>100</v>
      </c>
      <c r="BR210" s="388"/>
      <c r="BS210" s="388"/>
      <c r="BT210" s="388"/>
      <c r="BU210" s="388"/>
      <c r="BV210" s="388"/>
      <c r="BW210" s="388"/>
      <c r="BX210" s="388"/>
      <c r="BY210" s="388"/>
      <c r="BZ210" s="388"/>
      <c r="CA210" s="388"/>
      <c r="CB210" s="388"/>
      <c r="CC210" s="389"/>
      <c r="CD210" s="390">
        <f>+CD199*AE199</f>
        <v>275382.35294117645</v>
      </c>
      <c r="CE210" s="390"/>
      <c r="CF210" s="390"/>
      <c r="CG210" s="390"/>
      <c r="CH210" s="390"/>
      <c r="CI210" s="391"/>
    </row>
    <row r="211" spans="1:87" ht="18" customHeight="1" thickBot="1" x14ac:dyDescent="0.3">
      <c r="A211" s="75"/>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c r="AE211" s="76"/>
      <c r="AF211" s="76"/>
      <c r="AG211" s="76"/>
      <c r="AH211" s="76"/>
      <c r="AI211" s="76"/>
      <c r="AJ211" s="76"/>
      <c r="AK211" s="76"/>
      <c r="AL211" s="76"/>
      <c r="AM211" s="76"/>
      <c r="AN211" s="76"/>
      <c r="AO211" s="76"/>
      <c r="AP211" s="76"/>
      <c r="AQ211" s="76"/>
      <c r="AR211" s="76"/>
      <c r="AS211" s="76"/>
      <c r="AT211" s="76"/>
      <c r="AU211" s="76"/>
      <c r="AV211" s="76"/>
      <c r="AW211" s="76"/>
      <c r="AX211" s="76"/>
      <c r="AY211" s="77"/>
      <c r="AZ211" s="77"/>
      <c r="BA211" s="77"/>
      <c r="BB211" s="77"/>
      <c r="BC211" s="77"/>
      <c r="BD211" s="77"/>
      <c r="BE211" s="77"/>
      <c r="BF211" s="77"/>
      <c r="BG211" s="78"/>
      <c r="BH211" s="78"/>
      <c r="BI211" s="78"/>
      <c r="BJ211" s="78"/>
      <c r="BK211" s="79"/>
      <c r="BL211" s="79"/>
      <c r="BM211" s="79"/>
      <c r="BN211" s="79"/>
      <c r="BO211" s="79"/>
      <c r="BP211" s="79"/>
      <c r="BQ211" s="79"/>
      <c r="BR211" s="79"/>
      <c r="BS211" s="79"/>
      <c r="BT211" s="79"/>
      <c r="BU211" s="79"/>
      <c r="BV211" s="79"/>
      <c r="BW211" s="79"/>
      <c r="BX211" s="79"/>
      <c r="BY211" s="79"/>
      <c r="BZ211" s="79"/>
      <c r="CA211" s="79"/>
      <c r="CB211" s="79"/>
      <c r="CC211" s="79"/>
      <c r="CD211" s="79"/>
      <c r="CE211" s="79"/>
      <c r="CF211" s="79"/>
      <c r="CG211" s="79"/>
      <c r="CH211" s="79"/>
      <c r="CI211" s="79"/>
    </row>
    <row r="212" spans="1:87" ht="18" customHeight="1" x14ac:dyDescent="0.25">
      <c r="A212" s="75"/>
      <c r="B212" s="348" t="s">
        <v>0</v>
      </c>
      <c r="C212" s="349"/>
      <c r="D212" s="349"/>
      <c r="E212" s="349"/>
      <c r="F212" s="349"/>
      <c r="G212" s="349"/>
      <c r="H212" s="349"/>
      <c r="I212" s="349"/>
      <c r="J212" s="349"/>
      <c r="K212" s="349"/>
      <c r="L212" s="349"/>
      <c r="M212" s="349"/>
      <c r="N212" s="349"/>
      <c r="O212" s="349"/>
      <c r="P212" s="349"/>
      <c r="Q212" s="349"/>
      <c r="R212" s="349"/>
      <c r="S212" s="349"/>
      <c r="T212" s="349"/>
      <c r="U212" s="349"/>
      <c r="V212" s="349"/>
      <c r="W212" s="349"/>
      <c r="X212" s="349"/>
      <c r="Y212" s="350"/>
      <c r="Z212" s="348" t="s">
        <v>80</v>
      </c>
      <c r="AA212" s="349"/>
      <c r="AB212" s="349"/>
      <c r="AC212" s="349"/>
      <c r="AD212" s="350"/>
      <c r="AE212" s="357" t="s">
        <v>79</v>
      </c>
      <c r="AF212" s="358"/>
      <c r="AG212" s="358"/>
      <c r="AH212" s="358"/>
      <c r="AI212" s="358"/>
      <c r="AJ212" s="359"/>
      <c r="AK212" s="357" t="s">
        <v>81</v>
      </c>
      <c r="AL212" s="358"/>
      <c r="AM212" s="358"/>
      <c r="AN212" s="358"/>
      <c r="AO212" s="358"/>
      <c r="AP212" s="358"/>
      <c r="AQ212" s="358"/>
      <c r="AR212" s="358"/>
      <c r="AS212" s="358"/>
      <c r="AT212" s="358"/>
      <c r="AU212" s="358"/>
      <c r="AV212" s="358"/>
      <c r="AW212" s="358"/>
      <c r="AX212" s="359"/>
      <c r="AY212" s="357" t="s">
        <v>1</v>
      </c>
      <c r="AZ212" s="358"/>
      <c r="BA212" s="358"/>
      <c r="BB212" s="359"/>
      <c r="BC212" s="348" t="s">
        <v>104</v>
      </c>
      <c r="BD212" s="349"/>
      <c r="BE212" s="349"/>
      <c r="BF212" s="350"/>
      <c r="BG212" s="366" t="s">
        <v>82</v>
      </c>
      <c r="BH212" s="367"/>
      <c r="BI212" s="367"/>
      <c r="BJ212" s="368"/>
      <c r="BK212" s="315" t="s">
        <v>99</v>
      </c>
      <c r="BL212" s="316"/>
      <c r="BM212" s="316"/>
      <c r="BN212" s="316"/>
      <c r="BO212" s="316"/>
      <c r="BP212" s="317"/>
      <c r="BQ212" s="315" t="s">
        <v>83</v>
      </c>
      <c r="BR212" s="316"/>
      <c r="BS212" s="316"/>
      <c r="BT212" s="316"/>
      <c r="BU212" s="316"/>
      <c r="BV212" s="316"/>
      <c r="BW212" s="317"/>
      <c r="BX212" s="315" t="s">
        <v>84</v>
      </c>
      <c r="BY212" s="316"/>
      <c r="BZ212" s="316"/>
      <c r="CA212" s="316"/>
      <c r="CB212" s="316"/>
      <c r="CC212" s="317"/>
      <c r="CD212" s="315" t="s">
        <v>85</v>
      </c>
      <c r="CE212" s="316"/>
      <c r="CF212" s="316"/>
      <c r="CG212" s="316"/>
      <c r="CH212" s="316"/>
      <c r="CI212" s="317"/>
    </row>
    <row r="213" spans="1:87" ht="18" customHeight="1" x14ac:dyDescent="0.25">
      <c r="A213" s="75"/>
      <c r="B213" s="351"/>
      <c r="C213" s="352"/>
      <c r="D213" s="352"/>
      <c r="E213" s="352"/>
      <c r="F213" s="352"/>
      <c r="G213" s="352"/>
      <c r="H213" s="352"/>
      <c r="I213" s="352"/>
      <c r="J213" s="352"/>
      <c r="K213" s="352"/>
      <c r="L213" s="352"/>
      <c r="M213" s="352"/>
      <c r="N213" s="352"/>
      <c r="O213" s="352"/>
      <c r="P213" s="352"/>
      <c r="Q213" s="352"/>
      <c r="R213" s="352"/>
      <c r="S213" s="352"/>
      <c r="T213" s="352"/>
      <c r="U213" s="352"/>
      <c r="V213" s="352"/>
      <c r="W213" s="352"/>
      <c r="X213" s="352"/>
      <c r="Y213" s="353"/>
      <c r="Z213" s="351"/>
      <c r="AA213" s="352"/>
      <c r="AB213" s="352"/>
      <c r="AC213" s="352"/>
      <c r="AD213" s="353"/>
      <c r="AE213" s="360"/>
      <c r="AF213" s="361"/>
      <c r="AG213" s="361"/>
      <c r="AH213" s="361"/>
      <c r="AI213" s="361"/>
      <c r="AJ213" s="362"/>
      <c r="AK213" s="360"/>
      <c r="AL213" s="361"/>
      <c r="AM213" s="361"/>
      <c r="AN213" s="361"/>
      <c r="AO213" s="361"/>
      <c r="AP213" s="361"/>
      <c r="AQ213" s="361"/>
      <c r="AR213" s="361"/>
      <c r="AS213" s="361"/>
      <c r="AT213" s="361"/>
      <c r="AU213" s="361"/>
      <c r="AV213" s="361"/>
      <c r="AW213" s="361"/>
      <c r="AX213" s="362"/>
      <c r="AY213" s="360"/>
      <c r="AZ213" s="361"/>
      <c r="BA213" s="361"/>
      <c r="BB213" s="362"/>
      <c r="BC213" s="351"/>
      <c r="BD213" s="352"/>
      <c r="BE213" s="352"/>
      <c r="BF213" s="353"/>
      <c r="BG213" s="369"/>
      <c r="BH213" s="370"/>
      <c r="BI213" s="370"/>
      <c r="BJ213" s="371"/>
      <c r="BK213" s="318"/>
      <c r="BL213" s="319"/>
      <c r="BM213" s="319"/>
      <c r="BN213" s="319"/>
      <c r="BO213" s="319"/>
      <c r="BP213" s="320"/>
      <c r="BQ213" s="318"/>
      <c r="BR213" s="319"/>
      <c r="BS213" s="319"/>
      <c r="BT213" s="319"/>
      <c r="BU213" s="319"/>
      <c r="BV213" s="319"/>
      <c r="BW213" s="320"/>
      <c r="BX213" s="318"/>
      <c r="BY213" s="319"/>
      <c r="BZ213" s="319"/>
      <c r="CA213" s="319"/>
      <c r="CB213" s="319"/>
      <c r="CC213" s="320"/>
      <c r="CD213" s="318"/>
      <c r="CE213" s="319"/>
      <c r="CF213" s="319"/>
      <c r="CG213" s="319"/>
      <c r="CH213" s="319"/>
      <c r="CI213" s="320"/>
    </row>
    <row r="214" spans="1:87" ht="18" customHeight="1" thickBot="1" x14ac:dyDescent="0.3">
      <c r="A214" s="75"/>
      <c r="B214" s="354"/>
      <c r="C214" s="355"/>
      <c r="D214" s="355"/>
      <c r="E214" s="355"/>
      <c r="F214" s="355"/>
      <c r="G214" s="355"/>
      <c r="H214" s="355"/>
      <c r="I214" s="355"/>
      <c r="J214" s="355"/>
      <c r="K214" s="355"/>
      <c r="L214" s="355"/>
      <c r="M214" s="355"/>
      <c r="N214" s="355"/>
      <c r="O214" s="355"/>
      <c r="P214" s="355"/>
      <c r="Q214" s="355"/>
      <c r="R214" s="355"/>
      <c r="S214" s="355"/>
      <c r="T214" s="355"/>
      <c r="U214" s="355"/>
      <c r="V214" s="355"/>
      <c r="W214" s="355"/>
      <c r="X214" s="355"/>
      <c r="Y214" s="356"/>
      <c r="Z214" s="354"/>
      <c r="AA214" s="355"/>
      <c r="AB214" s="355"/>
      <c r="AC214" s="355"/>
      <c r="AD214" s="356"/>
      <c r="AE214" s="363"/>
      <c r="AF214" s="364"/>
      <c r="AG214" s="364"/>
      <c r="AH214" s="364"/>
      <c r="AI214" s="364"/>
      <c r="AJ214" s="365"/>
      <c r="AK214" s="360"/>
      <c r="AL214" s="361"/>
      <c r="AM214" s="361"/>
      <c r="AN214" s="361"/>
      <c r="AO214" s="361"/>
      <c r="AP214" s="361"/>
      <c r="AQ214" s="361"/>
      <c r="AR214" s="361"/>
      <c r="AS214" s="361"/>
      <c r="AT214" s="361"/>
      <c r="AU214" s="361"/>
      <c r="AV214" s="361"/>
      <c r="AW214" s="361"/>
      <c r="AX214" s="362"/>
      <c r="AY214" s="360"/>
      <c r="AZ214" s="361"/>
      <c r="BA214" s="361"/>
      <c r="BB214" s="362"/>
      <c r="BC214" s="351"/>
      <c r="BD214" s="352"/>
      <c r="BE214" s="352"/>
      <c r="BF214" s="353"/>
      <c r="BG214" s="369"/>
      <c r="BH214" s="370"/>
      <c r="BI214" s="370"/>
      <c r="BJ214" s="371"/>
      <c r="BK214" s="318"/>
      <c r="BL214" s="319"/>
      <c r="BM214" s="319"/>
      <c r="BN214" s="319"/>
      <c r="BO214" s="319"/>
      <c r="BP214" s="320"/>
      <c r="BQ214" s="321"/>
      <c r="BR214" s="322"/>
      <c r="BS214" s="322"/>
      <c r="BT214" s="322"/>
      <c r="BU214" s="322"/>
      <c r="BV214" s="322"/>
      <c r="BW214" s="323"/>
      <c r="BX214" s="321"/>
      <c r="BY214" s="322"/>
      <c r="BZ214" s="322"/>
      <c r="CA214" s="322"/>
      <c r="CB214" s="322"/>
      <c r="CC214" s="323"/>
      <c r="CD214" s="321"/>
      <c r="CE214" s="322"/>
      <c r="CF214" s="322"/>
      <c r="CG214" s="322"/>
      <c r="CH214" s="322"/>
      <c r="CI214" s="323"/>
    </row>
    <row r="215" spans="1:87" ht="18" customHeight="1" x14ac:dyDescent="0.25">
      <c r="A215" s="75"/>
      <c r="B215" s="324" t="s">
        <v>125</v>
      </c>
      <c r="C215" s="325"/>
      <c r="D215" s="325"/>
      <c r="E215" s="325"/>
      <c r="F215" s="325"/>
      <c r="G215" s="325"/>
      <c r="H215" s="325"/>
      <c r="I215" s="325"/>
      <c r="J215" s="325"/>
      <c r="K215" s="325"/>
      <c r="L215" s="325"/>
      <c r="M215" s="325"/>
      <c r="N215" s="325"/>
      <c r="O215" s="325"/>
      <c r="P215" s="325"/>
      <c r="Q215" s="325"/>
      <c r="R215" s="325"/>
      <c r="S215" s="325"/>
      <c r="T215" s="325"/>
      <c r="U215" s="325"/>
      <c r="V215" s="325"/>
      <c r="W215" s="325"/>
      <c r="X215" s="325"/>
      <c r="Y215" s="326"/>
      <c r="Z215" s="333" t="s">
        <v>146</v>
      </c>
      <c r="AA215" s="334"/>
      <c r="AB215" s="334"/>
      <c r="AC215" s="334"/>
      <c r="AD215" s="335"/>
      <c r="AE215" s="333">
        <v>4</v>
      </c>
      <c r="AF215" s="334"/>
      <c r="AG215" s="334"/>
      <c r="AH215" s="334"/>
      <c r="AI215" s="334"/>
      <c r="AJ215" s="334"/>
      <c r="AK215" s="342" t="s">
        <v>41</v>
      </c>
      <c r="AL215" s="343"/>
      <c r="AM215" s="343"/>
      <c r="AN215" s="343"/>
      <c r="AO215" s="343"/>
      <c r="AP215" s="343"/>
      <c r="AQ215" s="343"/>
      <c r="AR215" s="343"/>
      <c r="AS215" s="343"/>
      <c r="AT215" s="343"/>
      <c r="AU215" s="343"/>
      <c r="AV215" s="343"/>
      <c r="AW215" s="343"/>
      <c r="AX215" s="344"/>
      <c r="AY215" s="409">
        <v>0.25</v>
      </c>
      <c r="AZ215" s="346"/>
      <c r="BA215" s="346"/>
      <c r="BB215" s="410"/>
      <c r="BC215" s="345">
        <f>+$AE$215*AY215</f>
        <v>1</v>
      </c>
      <c r="BD215" s="346"/>
      <c r="BE215" s="346"/>
      <c r="BF215" s="347"/>
      <c r="BG215" s="285">
        <v>22629</v>
      </c>
      <c r="BH215" s="286"/>
      <c r="BI215" s="286"/>
      <c r="BJ215" s="287"/>
      <c r="BK215" s="288">
        <f>+AY215*BG215</f>
        <v>5657.25</v>
      </c>
      <c r="BL215" s="289"/>
      <c r="BM215" s="289"/>
      <c r="BN215" s="289"/>
      <c r="BO215" s="289"/>
      <c r="BP215" s="290"/>
      <c r="BQ215" s="291">
        <v>5000</v>
      </c>
      <c r="BR215" s="292"/>
      <c r="BS215" s="292"/>
      <c r="BT215" s="292"/>
      <c r="BU215" s="292"/>
      <c r="BV215" s="292"/>
      <c r="BW215" s="293"/>
      <c r="BX215" s="291">
        <f>+(((BK226+BQ215)*15)/85)</f>
        <v>11032.720588235294</v>
      </c>
      <c r="BY215" s="292"/>
      <c r="BZ215" s="292"/>
      <c r="CA215" s="292"/>
      <c r="CB215" s="292"/>
      <c r="CC215" s="293"/>
      <c r="CD215" s="291">
        <f>+BK226+BQ215+BX215</f>
        <v>73551.470588235301</v>
      </c>
      <c r="CE215" s="292"/>
      <c r="CF215" s="292"/>
      <c r="CG215" s="292"/>
      <c r="CH215" s="292"/>
      <c r="CI215" s="293"/>
    </row>
    <row r="216" spans="1:87" ht="18" customHeight="1" x14ac:dyDescent="0.25">
      <c r="A216" s="75"/>
      <c r="B216" s="327"/>
      <c r="C216" s="328"/>
      <c r="D216" s="328"/>
      <c r="E216" s="328"/>
      <c r="F216" s="328"/>
      <c r="G216" s="328"/>
      <c r="H216" s="328"/>
      <c r="I216" s="328"/>
      <c r="J216" s="328"/>
      <c r="K216" s="328"/>
      <c r="L216" s="328"/>
      <c r="M216" s="328"/>
      <c r="N216" s="328"/>
      <c r="O216" s="328"/>
      <c r="P216" s="328"/>
      <c r="Q216" s="328"/>
      <c r="R216" s="328"/>
      <c r="S216" s="328"/>
      <c r="T216" s="328"/>
      <c r="U216" s="328"/>
      <c r="V216" s="328"/>
      <c r="W216" s="328"/>
      <c r="X216" s="328"/>
      <c r="Y216" s="329"/>
      <c r="Z216" s="336"/>
      <c r="AA216" s="337"/>
      <c r="AB216" s="337"/>
      <c r="AC216" s="337"/>
      <c r="AD216" s="338"/>
      <c r="AE216" s="336"/>
      <c r="AF216" s="337"/>
      <c r="AG216" s="337"/>
      <c r="AH216" s="337"/>
      <c r="AI216" s="337"/>
      <c r="AJ216" s="337"/>
      <c r="AK216" s="300" t="s">
        <v>23</v>
      </c>
      <c r="AL216" s="301"/>
      <c r="AM216" s="301"/>
      <c r="AN216" s="301"/>
      <c r="AO216" s="301"/>
      <c r="AP216" s="301"/>
      <c r="AQ216" s="301"/>
      <c r="AR216" s="301"/>
      <c r="AS216" s="301"/>
      <c r="AT216" s="301"/>
      <c r="AU216" s="301"/>
      <c r="AV216" s="301"/>
      <c r="AW216" s="301"/>
      <c r="AX216" s="302"/>
      <c r="AY216" s="407">
        <v>0.25</v>
      </c>
      <c r="AZ216" s="304"/>
      <c r="BA216" s="304"/>
      <c r="BB216" s="408"/>
      <c r="BC216" s="306">
        <f t="shared" ref="BC216:BC225" si="24">+$AE$215*AY216</f>
        <v>1</v>
      </c>
      <c r="BD216" s="307"/>
      <c r="BE216" s="307"/>
      <c r="BF216" s="308"/>
      <c r="BG216" s="309">
        <v>7925</v>
      </c>
      <c r="BH216" s="310"/>
      <c r="BI216" s="310"/>
      <c r="BJ216" s="311"/>
      <c r="BK216" s="312">
        <f t="shared" ref="BK216:BK225" si="25">+AY216*BG216</f>
        <v>1981.25</v>
      </c>
      <c r="BL216" s="313"/>
      <c r="BM216" s="313"/>
      <c r="BN216" s="313"/>
      <c r="BO216" s="313"/>
      <c r="BP216" s="314"/>
      <c r="BQ216" s="294"/>
      <c r="BR216" s="295"/>
      <c r="BS216" s="295"/>
      <c r="BT216" s="295"/>
      <c r="BU216" s="295"/>
      <c r="BV216" s="295"/>
      <c r="BW216" s="296"/>
      <c r="BX216" s="294"/>
      <c r="BY216" s="295"/>
      <c r="BZ216" s="295"/>
      <c r="CA216" s="295"/>
      <c r="CB216" s="295"/>
      <c r="CC216" s="296"/>
      <c r="CD216" s="294"/>
      <c r="CE216" s="295"/>
      <c r="CF216" s="295"/>
      <c r="CG216" s="295"/>
      <c r="CH216" s="295"/>
      <c r="CI216" s="296"/>
    </row>
    <row r="217" spans="1:87" ht="18" customHeight="1" x14ac:dyDescent="0.25">
      <c r="A217" s="75"/>
      <c r="B217" s="327"/>
      <c r="C217" s="328"/>
      <c r="D217" s="328"/>
      <c r="E217" s="328"/>
      <c r="F217" s="328"/>
      <c r="G217" s="328"/>
      <c r="H217" s="328"/>
      <c r="I217" s="328"/>
      <c r="J217" s="328"/>
      <c r="K217" s="328"/>
      <c r="L217" s="328"/>
      <c r="M217" s="328"/>
      <c r="N217" s="328"/>
      <c r="O217" s="328"/>
      <c r="P217" s="328"/>
      <c r="Q217" s="328"/>
      <c r="R217" s="328"/>
      <c r="S217" s="328"/>
      <c r="T217" s="328"/>
      <c r="U217" s="328"/>
      <c r="V217" s="328"/>
      <c r="W217" s="328"/>
      <c r="X217" s="328"/>
      <c r="Y217" s="329"/>
      <c r="Z217" s="336"/>
      <c r="AA217" s="337"/>
      <c r="AB217" s="337"/>
      <c r="AC217" s="337"/>
      <c r="AD217" s="338"/>
      <c r="AE217" s="336"/>
      <c r="AF217" s="337"/>
      <c r="AG217" s="337"/>
      <c r="AH217" s="337"/>
      <c r="AI217" s="337"/>
      <c r="AJ217" s="337"/>
      <c r="AK217" s="300" t="s">
        <v>527</v>
      </c>
      <c r="AL217" s="301"/>
      <c r="AM217" s="301"/>
      <c r="AN217" s="301"/>
      <c r="AO217" s="301"/>
      <c r="AP217" s="301"/>
      <c r="AQ217" s="301"/>
      <c r="AR217" s="301"/>
      <c r="AS217" s="301"/>
      <c r="AT217" s="301"/>
      <c r="AU217" s="301"/>
      <c r="AV217" s="301"/>
      <c r="AW217" s="301"/>
      <c r="AX217" s="302"/>
      <c r="AY217" s="407">
        <v>0.25</v>
      </c>
      <c r="AZ217" s="304"/>
      <c r="BA217" s="304"/>
      <c r="BB217" s="408"/>
      <c r="BC217" s="306">
        <f t="shared" si="24"/>
        <v>1</v>
      </c>
      <c r="BD217" s="307"/>
      <c r="BE217" s="307"/>
      <c r="BF217" s="308"/>
      <c r="BG217" s="309">
        <v>18911</v>
      </c>
      <c r="BH217" s="310"/>
      <c r="BI217" s="310"/>
      <c r="BJ217" s="311"/>
      <c r="BK217" s="312">
        <f t="shared" si="25"/>
        <v>4727.75</v>
      </c>
      <c r="BL217" s="313"/>
      <c r="BM217" s="313"/>
      <c r="BN217" s="313"/>
      <c r="BO217" s="313"/>
      <c r="BP217" s="314"/>
      <c r="BQ217" s="294"/>
      <c r="BR217" s="295"/>
      <c r="BS217" s="295"/>
      <c r="BT217" s="295"/>
      <c r="BU217" s="295"/>
      <c r="BV217" s="295"/>
      <c r="BW217" s="296"/>
      <c r="BX217" s="294"/>
      <c r="BY217" s="295"/>
      <c r="BZ217" s="295"/>
      <c r="CA217" s="295"/>
      <c r="CB217" s="295"/>
      <c r="CC217" s="296"/>
      <c r="CD217" s="294"/>
      <c r="CE217" s="295"/>
      <c r="CF217" s="295"/>
      <c r="CG217" s="295"/>
      <c r="CH217" s="295"/>
      <c r="CI217" s="296"/>
    </row>
    <row r="218" spans="1:87" ht="18" customHeight="1" x14ac:dyDescent="0.25">
      <c r="A218" s="75"/>
      <c r="B218" s="327"/>
      <c r="C218" s="328"/>
      <c r="D218" s="328"/>
      <c r="E218" s="328"/>
      <c r="F218" s="328"/>
      <c r="G218" s="328"/>
      <c r="H218" s="328"/>
      <c r="I218" s="328"/>
      <c r="J218" s="328"/>
      <c r="K218" s="328"/>
      <c r="L218" s="328"/>
      <c r="M218" s="328"/>
      <c r="N218" s="328"/>
      <c r="O218" s="328"/>
      <c r="P218" s="328"/>
      <c r="Q218" s="328"/>
      <c r="R218" s="328"/>
      <c r="S218" s="328"/>
      <c r="T218" s="328"/>
      <c r="U218" s="328"/>
      <c r="V218" s="328"/>
      <c r="W218" s="328"/>
      <c r="X218" s="328"/>
      <c r="Y218" s="329"/>
      <c r="Z218" s="336"/>
      <c r="AA218" s="337"/>
      <c r="AB218" s="337"/>
      <c r="AC218" s="337"/>
      <c r="AD218" s="338"/>
      <c r="AE218" s="336"/>
      <c r="AF218" s="337"/>
      <c r="AG218" s="337"/>
      <c r="AH218" s="337"/>
      <c r="AI218" s="337"/>
      <c r="AJ218" s="337"/>
      <c r="AK218" s="300" t="s">
        <v>13</v>
      </c>
      <c r="AL218" s="301"/>
      <c r="AM218" s="301"/>
      <c r="AN218" s="301"/>
      <c r="AO218" s="301"/>
      <c r="AP218" s="301"/>
      <c r="AQ218" s="301"/>
      <c r="AR218" s="301"/>
      <c r="AS218" s="301"/>
      <c r="AT218" s="301"/>
      <c r="AU218" s="301"/>
      <c r="AV218" s="301"/>
      <c r="AW218" s="301"/>
      <c r="AX218" s="302"/>
      <c r="AY218" s="407">
        <v>0.25</v>
      </c>
      <c r="AZ218" s="304"/>
      <c r="BA218" s="304"/>
      <c r="BB218" s="408"/>
      <c r="BC218" s="306">
        <f t="shared" si="24"/>
        <v>1</v>
      </c>
      <c r="BD218" s="307"/>
      <c r="BE218" s="307"/>
      <c r="BF218" s="308"/>
      <c r="BG218" s="309">
        <v>40826</v>
      </c>
      <c r="BH218" s="310"/>
      <c r="BI218" s="310"/>
      <c r="BJ218" s="311"/>
      <c r="BK218" s="312">
        <f t="shared" si="25"/>
        <v>10206.5</v>
      </c>
      <c r="BL218" s="313"/>
      <c r="BM218" s="313"/>
      <c r="BN218" s="313"/>
      <c r="BO218" s="313"/>
      <c r="BP218" s="314"/>
      <c r="BQ218" s="294"/>
      <c r="BR218" s="295"/>
      <c r="BS218" s="295"/>
      <c r="BT218" s="295"/>
      <c r="BU218" s="295"/>
      <c r="BV218" s="295"/>
      <c r="BW218" s="296"/>
      <c r="BX218" s="294"/>
      <c r="BY218" s="295"/>
      <c r="BZ218" s="295"/>
      <c r="CA218" s="295"/>
      <c r="CB218" s="295"/>
      <c r="CC218" s="296"/>
      <c r="CD218" s="294"/>
      <c r="CE218" s="295"/>
      <c r="CF218" s="295"/>
      <c r="CG218" s="295"/>
      <c r="CH218" s="295"/>
      <c r="CI218" s="296"/>
    </row>
    <row r="219" spans="1:87" ht="18" customHeight="1" x14ac:dyDescent="0.25">
      <c r="A219" s="75"/>
      <c r="B219" s="327"/>
      <c r="C219" s="328"/>
      <c r="D219" s="328"/>
      <c r="E219" s="328"/>
      <c r="F219" s="328"/>
      <c r="G219" s="328"/>
      <c r="H219" s="328"/>
      <c r="I219" s="328"/>
      <c r="J219" s="328"/>
      <c r="K219" s="328"/>
      <c r="L219" s="328"/>
      <c r="M219" s="328"/>
      <c r="N219" s="328"/>
      <c r="O219" s="328"/>
      <c r="P219" s="328"/>
      <c r="Q219" s="328"/>
      <c r="R219" s="328"/>
      <c r="S219" s="328"/>
      <c r="T219" s="328"/>
      <c r="U219" s="328"/>
      <c r="V219" s="328"/>
      <c r="W219" s="328"/>
      <c r="X219" s="328"/>
      <c r="Y219" s="329"/>
      <c r="Z219" s="336"/>
      <c r="AA219" s="337"/>
      <c r="AB219" s="337"/>
      <c r="AC219" s="337"/>
      <c r="AD219" s="338"/>
      <c r="AE219" s="336"/>
      <c r="AF219" s="337"/>
      <c r="AG219" s="337"/>
      <c r="AH219" s="337"/>
      <c r="AI219" s="337"/>
      <c r="AJ219" s="337"/>
      <c r="AK219" s="300" t="s">
        <v>40</v>
      </c>
      <c r="AL219" s="301"/>
      <c r="AM219" s="301"/>
      <c r="AN219" s="301"/>
      <c r="AO219" s="301"/>
      <c r="AP219" s="301"/>
      <c r="AQ219" s="301"/>
      <c r="AR219" s="301"/>
      <c r="AS219" s="301"/>
      <c r="AT219" s="301"/>
      <c r="AU219" s="301"/>
      <c r="AV219" s="301"/>
      <c r="AW219" s="301"/>
      <c r="AX219" s="302"/>
      <c r="AY219" s="407">
        <v>0.25</v>
      </c>
      <c r="AZ219" s="304"/>
      <c r="BA219" s="304"/>
      <c r="BB219" s="408"/>
      <c r="BC219" s="306">
        <f t="shared" si="24"/>
        <v>1</v>
      </c>
      <c r="BD219" s="307"/>
      <c r="BE219" s="307"/>
      <c r="BF219" s="308"/>
      <c r="BG219" s="309">
        <v>26988</v>
      </c>
      <c r="BH219" s="310"/>
      <c r="BI219" s="310"/>
      <c r="BJ219" s="311"/>
      <c r="BK219" s="312">
        <f t="shared" si="25"/>
        <v>6747</v>
      </c>
      <c r="BL219" s="313"/>
      <c r="BM219" s="313"/>
      <c r="BN219" s="313"/>
      <c r="BO219" s="313"/>
      <c r="BP219" s="314"/>
      <c r="BQ219" s="294"/>
      <c r="BR219" s="295"/>
      <c r="BS219" s="295"/>
      <c r="BT219" s="295"/>
      <c r="BU219" s="295"/>
      <c r="BV219" s="295"/>
      <c r="BW219" s="296"/>
      <c r="BX219" s="294"/>
      <c r="BY219" s="295"/>
      <c r="BZ219" s="295"/>
      <c r="CA219" s="295"/>
      <c r="CB219" s="295"/>
      <c r="CC219" s="296"/>
      <c r="CD219" s="294"/>
      <c r="CE219" s="295"/>
      <c r="CF219" s="295"/>
      <c r="CG219" s="295"/>
      <c r="CH219" s="295"/>
      <c r="CI219" s="296"/>
    </row>
    <row r="220" spans="1:87" ht="18" customHeight="1" x14ac:dyDescent="0.25">
      <c r="A220" s="75"/>
      <c r="B220" s="327"/>
      <c r="C220" s="328"/>
      <c r="D220" s="328"/>
      <c r="E220" s="328"/>
      <c r="F220" s="328"/>
      <c r="G220" s="328"/>
      <c r="H220" s="328"/>
      <c r="I220" s="328"/>
      <c r="J220" s="328"/>
      <c r="K220" s="328"/>
      <c r="L220" s="328"/>
      <c r="M220" s="328"/>
      <c r="N220" s="328"/>
      <c r="O220" s="328"/>
      <c r="P220" s="328"/>
      <c r="Q220" s="328"/>
      <c r="R220" s="328"/>
      <c r="S220" s="328"/>
      <c r="T220" s="328"/>
      <c r="U220" s="328"/>
      <c r="V220" s="328"/>
      <c r="W220" s="328"/>
      <c r="X220" s="328"/>
      <c r="Y220" s="329"/>
      <c r="Z220" s="336"/>
      <c r="AA220" s="337"/>
      <c r="AB220" s="337"/>
      <c r="AC220" s="337"/>
      <c r="AD220" s="338"/>
      <c r="AE220" s="336"/>
      <c r="AF220" s="337"/>
      <c r="AG220" s="337"/>
      <c r="AH220" s="337"/>
      <c r="AI220" s="337"/>
      <c r="AJ220" s="337"/>
      <c r="AK220" s="300" t="s">
        <v>528</v>
      </c>
      <c r="AL220" s="301"/>
      <c r="AM220" s="301"/>
      <c r="AN220" s="301"/>
      <c r="AO220" s="301"/>
      <c r="AP220" s="301"/>
      <c r="AQ220" s="301"/>
      <c r="AR220" s="301"/>
      <c r="AS220" s="301"/>
      <c r="AT220" s="301"/>
      <c r="AU220" s="301"/>
      <c r="AV220" s="301"/>
      <c r="AW220" s="301"/>
      <c r="AX220" s="302"/>
      <c r="AY220" s="407">
        <v>0.25</v>
      </c>
      <c r="AZ220" s="304"/>
      <c r="BA220" s="304"/>
      <c r="BB220" s="408"/>
      <c r="BC220" s="306">
        <f t="shared" si="24"/>
        <v>1</v>
      </c>
      <c r="BD220" s="307"/>
      <c r="BE220" s="307"/>
      <c r="BF220" s="308"/>
      <c r="BG220" s="309">
        <v>22530</v>
      </c>
      <c r="BH220" s="310"/>
      <c r="BI220" s="310"/>
      <c r="BJ220" s="311"/>
      <c r="BK220" s="312">
        <f t="shared" si="25"/>
        <v>5632.5</v>
      </c>
      <c r="BL220" s="313"/>
      <c r="BM220" s="313"/>
      <c r="BN220" s="313"/>
      <c r="BO220" s="313"/>
      <c r="BP220" s="314"/>
      <c r="BQ220" s="294"/>
      <c r="BR220" s="295"/>
      <c r="BS220" s="295"/>
      <c r="BT220" s="295"/>
      <c r="BU220" s="295"/>
      <c r="BV220" s="295"/>
      <c r="BW220" s="296"/>
      <c r="BX220" s="294"/>
      <c r="BY220" s="295"/>
      <c r="BZ220" s="295"/>
      <c r="CA220" s="295"/>
      <c r="CB220" s="295"/>
      <c r="CC220" s="296"/>
      <c r="CD220" s="294"/>
      <c r="CE220" s="295"/>
      <c r="CF220" s="295"/>
      <c r="CG220" s="295"/>
      <c r="CH220" s="295"/>
      <c r="CI220" s="296"/>
    </row>
    <row r="221" spans="1:87" ht="18" customHeight="1" x14ac:dyDescent="0.25">
      <c r="A221" s="75"/>
      <c r="B221" s="327"/>
      <c r="C221" s="328"/>
      <c r="D221" s="328"/>
      <c r="E221" s="328"/>
      <c r="F221" s="328"/>
      <c r="G221" s="328"/>
      <c r="H221" s="328"/>
      <c r="I221" s="328"/>
      <c r="J221" s="328"/>
      <c r="K221" s="328"/>
      <c r="L221" s="328"/>
      <c r="M221" s="328"/>
      <c r="N221" s="328"/>
      <c r="O221" s="328"/>
      <c r="P221" s="328"/>
      <c r="Q221" s="328"/>
      <c r="R221" s="328"/>
      <c r="S221" s="328"/>
      <c r="T221" s="328"/>
      <c r="U221" s="328"/>
      <c r="V221" s="328"/>
      <c r="W221" s="328"/>
      <c r="X221" s="328"/>
      <c r="Y221" s="329"/>
      <c r="Z221" s="336"/>
      <c r="AA221" s="337"/>
      <c r="AB221" s="337"/>
      <c r="AC221" s="337"/>
      <c r="AD221" s="338"/>
      <c r="AE221" s="336"/>
      <c r="AF221" s="337"/>
      <c r="AG221" s="337"/>
      <c r="AH221" s="337"/>
      <c r="AI221" s="337"/>
      <c r="AJ221" s="337"/>
      <c r="AK221" s="300" t="s">
        <v>529</v>
      </c>
      <c r="AL221" s="301"/>
      <c r="AM221" s="301"/>
      <c r="AN221" s="301"/>
      <c r="AO221" s="301"/>
      <c r="AP221" s="301"/>
      <c r="AQ221" s="301"/>
      <c r="AR221" s="301"/>
      <c r="AS221" s="301"/>
      <c r="AT221" s="301"/>
      <c r="AU221" s="301"/>
      <c r="AV221" s="301"/>
      <c r="AW221" s="301"/>
      <c r="AX221" s="302"/>
      <c r="AY221" s="407">
        <v>0.25</v>
      </c>
      <c r="AZ221" s="304"/>
      <c r="BA221" s="304"/>
      <c r="BB221" s="408"/>
      <c r="BC221" s="306">
        <f t="shared" si="24"/>
        <v>1</v>
      </c>
      <c r="BD221" s="307"/>
      <c r="BE221" s="307"/>
      <c r="BF221" s="308"/>
      <c r="BG221" s="309">
        <v>18911</v>
      </c>
      <c r="BH221" s="310"/>
      <c r="BI221" s="310"/>
      <c r="BJ221" s="311"/>
      <c r="BK221" s="312">
        <f t="shared" si="25"/>
        <v>4727.75</v>
      </c>
      <c r="BL221" s="313"/>
      <c r="BM221" s="313"/>
      <c r="BN221" s="313"/>
      <c r="BO221" s="313"/>
      <c r="BP221" s="314"/>
      <c r="BQ221" s="294"/>
      <c r="BR221" s="295"/>
      <c r="BS221" s="295"/>
      <c r="BT221" s="295"/>
      <c r="BU221" s="295"/>
      <c r="BV221" s="295"/>
      <c r="BW221" s="296"/>
      <c r="BX221" s="294"/>
      <c r="BY221" s="295"/>
      <c r="BZ221" s="295"/>
      <c r="CA221" s="295"/>
      <c r="CB221" s="295"/>
      <c r="CC221" s="296"/>
      <c r="CD221" s="294"/>
      <c r="CE221" s="295"/>
      <c r="CF221" s="295"/>
      <c r="CG221" s="295"/>
      <c r="CH221" s="295"/>
      <c r="CI221" s="296"/>
    </row>
    <row r="222" spans="1:87" ht="18" customHeight="1" x14ac:dyDescent="0.25">
      <c r="A222" s="75"/>
      <c r="B222" s="327"/>
      <c r="C222" s="328"/>
      <c r="D222" s="328"/>
      <c r="E222" s="328"/>
      <c r="F222" s="328"/>
      <c r="G222" s="328"/>
      <c r="H222" s="328"/>
      <c r="I222" s="328"/>
      <c r="J222" s="328"/>
      <c r="K222" s="328"/>
      <c r="L222" s="328"/>
      <c r="M222" s="328"/>
      <c r="N222" s="328"/>
      <c r="O222" s="328"/>
      <c r="P222" s="328"/>
      <c r="Q222" s="328"/>
      <c r="R222" s="328"/>
      <c r="S222" s="328"/>
      <c r="T222" s="328"/>
      <c r="U222" s="328"/>
      <c r="V222" s="328"/>
      <c r="W222" s="328"/>
      <c r="X222" s="328"/>
      <c r="Y222" s="329"/>
      <c r="Z222" s="336"/>
      <c r="AA222" s="337"/>
      <c r="AB222" s="337"/>
      <c r="AC222" s="337"/>
      <c r="AD222" s="338"/>
      <c r="AE222" s="336"/>
      <c r="AF222" s="337"/>
      <c r="AG222" s="337"/>
      <c r="AH222" s="337"/>
      <c r="AI222" s="337"/>
      <c r="AJ222" s="337"/>
      <c r="AK222" s="300" t="s">
        <v>526</v>
      </c>
      <c r="AL222" s="301"/>
      <c r="AM222" s="301"/>
      <c r="AN222" s="301"/>
      <c r="AO222" s="301"/>
      <c r="AP222" s="301"/>
      <c r="AQ222" s="301"/>
      <c r="AR222" s="301"/>
      <c r="AS222" s="301"/>
      <c r="AT222" s="301"/>
      <c r="AU222" s="301"/>
      <c r="AV222" s="301"/>
      <c r="AW222" s="301"/>
      <c r="AX222" s="302"/>
      <c r="AY222" s="407">
        <v>0.25</v>
      </c>
      <c r="AZ222" s="304"/>
      <c r="BA222" s="304"/>
      <c r="BB222" s="408"/>
      <c r="BC222" s="306">
        <f t="shared" si="24"/>
        <v>1</v>
      </c>
      <c r="BD222" s="307"/>
      <c r="BE222" s="307"/>
      <c r="BF222" s="308"/>
      <c r="BG222" s="309">
        <v>7925</v>
      </c>
      <c r="BH222" s="310"/>
      <c r="BI222" s="310"/>
      <c r="BJ222" s="311"/>
      <c r="BK222" s="312">
        <f t="shared" si="25"/>
        <v>1981.25</v>
      </c>
      <c r="BL222" s="313"/>
      <c r="BM222" s="313"/>
      <c r="BN222" s="313"/>
      <c r="BO222" s="313"/>
      <c r="BP222" s="314"/>
      <c r="BQ222" s="294"/>
      <c r="BR222" s="295"/>
      <c r="BS222" s="295"/>
      <c r="BT222" s="295"/>
      <c r="BU222" s="295"/>
      <c r="BV222" s="295"/>
      <c r="BW222" s="296"/>
      <c r="BX222" s="294"/>
      <c r="BY222" s="295"/>
      <c r="BZ222" s="295"/>
      <c r="CA222" s="295"/>
      <c r="CB222" s="295"/>
      <c r="CC222" s="296"/>
      <c r="CD222" s="294"/>
      <c r="CE222" s="295"/>
      <c r="CF222" s="295"/>
      <c r="CG222" s="295"/>
      <c r="CH222" s="295"/>
      <c r="CI222" s="296"/>
    </row>
    <row r="223" spans="1:87" ht="18" customHeight="1" x14ac:dyDescent="0.25">
      <c r="A223" s="75"/>
      <c r="B223" s="327"/>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9"/>
      <c r="Z223" s="336"/>
      <c r="AA223" s="337"/>
      <c r="AB223" s="337"/>
      <c r="AC223" s="337"/>
      <c r="AD223" s="338"/>
      <c r="AE223" s="336"/>
      <c r="AF223" s="337"/>
      <c r="AG223" s="337"/>
      <c r="AH223" s="337"/>
      <c r="AI223" s="337"/>
      <c r="AJ223" s="337"/>
      <c r="AK223" s="300" t="s">
        <v>530</v>
      </c>
      <c r="AL223" s="301"/>
      <c r="AM223" s="301"/>
      <c r="AN223" s="301"/>
      <c r="AO223" s="301"/>
      <c r="AP223" s="301"/>
      <c r="AQ223" s="301"/>
      <c r="AR223" s="301"/>
      <c r="AS223" s="301"/>
      <c r="AT223" s="301"/>
      <c r="AU223" s="301"/>
      <c r="AV223" s="301"/>
      <c r="AW223" s="301"/>
      <c r="AX223" s="302"/>
      <c r="AY223" s="407">
        <v>0.25</v>
      </c>
      <c r="AZ223" s="304"/>
      <c r="BA223" s="304"/>
      <c r="BB223" s="408"/>
      <c r="BC223" s="306">
        <f t="shared" si="24"/>
        <v>1</v>
      </c>
      <c r="BD223" s="307"/>
      <c r="BE223" s="307"/>
      <c r="BF223" s="308"/>
      <c r="BG223" s="309">
        <v>22629</v>
      </c>
      <c r="BH223" s="310"/>
      <c r="BI223" s="310"/>
      <c r="BJ223" s="311"/>
      <c r="BK223" s="312">
        <f t="shared" si="25"/>
        <v>5657.25</v>
      </c>
      <c r="BL223" s="313"/>
      <c r="BM223" s="313"/>
      <c r="BN223" s="313"/>
      <c r="BO223" s="313"/>
      <c r="BP223" s="314"/>
      <c r="BQ223" s="294"/>
      <c r="BR223" s="295"/>
      <c r="BS223" s="295"/>
      <c r="BT223" s="295"/>
      <c r="BU223" s="295"/>
      <c r="BV223" s="295"/>
      <c r="BW223" s="296"/>
      <c r="BX223" s="294"/>
      <c r="BY223" s="295"/>
      <c r="BZ223" s="295"/>
      <c r="CA223" s="295"/>
      <c r="CB223" s="295"/>
      <c r="CC223" s="296"/>
      <c r="CD223" s="294"/>
      <c r="CE223" s="295"/>
      <c r="CF223" s="295"/>
      <c r="CG223" s="295"/>
      <c r="CH223" s="295"/>
      <c r="CI223" s="296"/>
    </row>
    <row r="224" spans="1:87" ht="18" customHeight="1" x14ac:dyDescent="0.25">
      <c r="A224" s="75"/>
      <c r="B224" s="327"/>
      <c r="C224" s="328"/>
      <c r="D224" s="328"/>
      <c r="E224" s="328"/>
      <c r="F224" s="328"/>
      <c r="G224" s="328"/>
      <c r="H224" s="328"/>
      <c r="I224" s="328"/>
      <c r="J224" s="328"/>
      <c r="K224" s="328"/>
      <c r="L224" s="328"/>
      <c r="M224" s="328"/>
      <c r="N224" s="328"/>
      <c r="O224" s="328"/>
      <c r="P224" s="328"/>
      <c r="Q224" s="328"/>
      <c r="R224" s="328"/>
      <c r="S224" s="328"/>
      <c r="T224" s="328"/>
      <c r="U224" s="328"/>
      <c r="V224" s="328"/>
      <c r="W224" s="328"/>
      <c r="X224" s="328"/>
      <c r="Y224" s="329"/>
      <c r="Z224" s="336"/>
      <c r="AA224" s="337"/>
      <c r="AB224" s="337"/>
      <c r="AC224" s="337"/>
      <c r="AD224" s="338"/>
      <c r="AE224" s="336"/>
      <c r="AF224" s="337"/>
      <c r="AG224" s="337"/>
      <c r="AH224" s="337"/>
      <c r="AI224" s="337"/>
      <c r="AJ224" s="337"/>
      <c r="AK224" s="300" t="s">
        <v>18</v>
      </c>
      <c r="AL224" s="301"/>
      <c r="AM224" s="301"/>
      <c r="AN224" s="301"/>
      <c r="AO224" s="301"/>
      <c r="AP224" s="301"/>
      <c r="AQ224" s="301"/>
      <c r="AR224" s="301"/>
      <c r="AS224" s="301"/>
      <c r="AT224" s="301"/>
      <c r="AU224" s="301"/>
      <c r="AV224" s="301"/>
      <c r="AW224" s="301"/>
      <c r="AX224" s="302"/>
      <c r="AY224" s="407">
        <v>0.25</v>
      </c>
      <c r="AZ224" s="304"/>
      <c r="BA224" s="304"/>
      <c r="BB224" s="408"/>
      <c r="BC224" s="306">
        <f t="shared" si="24"/>
        <v>1</v>
      </c>
      <c r="BD224" s="307"/>
      <c r="BE224" s="307"/>
      <c r="BF224" s="308"/>
      <c r="BG224" s="309">
        <v>28961</v>
      </c>
      <c r="BH224" s="310"/>
      <c r="BI224" s="310"/>
      <c r="BJ224" s="311"/>
      <c r="BK224" s="312">
        <f t="shared" si="25"/>
        <v>7240.25</v>
      </c>
      <c r="BL224" s="313"/>
      <c r="BM224" s="313"/>
      <c r="BN224" s="313"/>
      <c r="BO224" s="313"/>
      <c r="BP224" s="314"/>
      <c r="BQ224" s="294"/>
      <c r="BR224" s="295"/>
      <c r="BS224" s="295"/>
      <c r="BT224" s="295"/>
      <c r="BU224" s="295"/>
      <c r="BV224" s="295"/>
      <c r="BW224" s="296"/>
      <c r="BX224" s="294"/>
      <c r="BY224" s="295"/>
      <c r="BZ224" s="295"/>
      <c r="CA224" s="295"/>
      <c r="CB224" s="295"/>
      <c r="CC224" s="296"/>
      <c r="CD224" s="294"/>
      <c r="CE224" s="295"/>
      <c r="CF224" s="295"/>
      <c r="CG224" s="295"/>
      <c r="CH224" s="295"/>
      <c r="CI224" s="296"/>
    </row>
    <row r="225" spans="1:87" ht="18" customHeight="1" thickBot="1" x14ac:dyDescent="0.3">
      <c r="A225" s="75"/>
      <c r="B225" s="327"/>
      <c r="C225" s="328"/>
      <c r="D225" s="328"/>
      <c r="E225" s="328"/>
      <c r="F225" s="328"/>
      <c r="G225" s="328"/>
      <c r="H225" s="328"/>
      <c r="I225" s="328"/>
      <c r="J225" s="328"/>
      <c r="K225" s="328"/>
      <c r="L225" s="328"/>
      <c r="M225" s="328"/>
      <c r="N225" s="328"/>
      <c r="O225" s="328"/>
      <c r="P225" s="328"/>
      <c r="Q225" s="328"/>
      <c r="R225" s="328"/>
      <c r="S225" s="328"/>
      <c r="T225" s="328"/>
      <c r="U225" s="328"/>
      <c r="V225" s="328"/>
      <c r="W225" s="328"/>
      <c r="X225" s="328"/>
      <c r="Y225" s="329"/>
      <c r="Z225" s="336"/>
      <c r="AA225" s="337"/>
      <c r="AB225" s="337"/>
      <c r="AC225" s="337"/>
      <c r="AD225" s="338"/>
      <c r="AE225" s="336"/>
      <c r="AF225" s="337"/>
      <c r="AG225" s="337"/>
      <c r="AH225" s="337"/>
      <c r="AI225" s="337"/>
      <c r="AJ225" s="337"/>
      <c r="AK225" s="392" t="s">
        <v>37</v>
      </c>
      <c r="AL225" s="393"/>
      <c r="AM225" s="393"/>
      <c r="AN225" s="393"/>
      <c r="AO225" s="393"/>
      <c r="AP225" s="393"/>
      <c r="AQ225" s="393"/>
      <c r="AR225" s="393"/>
      <c r="AS225" s="393"/>
      <c r="AT225" s="393"/>
      <c r="AU225" s="393"/>
      <c r="AV225" s="393"/>
      <c r="AW225" s="393"/>
      <c r="AX225" s="394"/>
      <c r="AY225" s="407">
        <v>0.25</v>
      </c>
      <c r="AZ225" s="304"/>
      <c r="BA225" s="304"/>
      <c r="BB225" s="408"/>
      <c r="BC225" s="306">
        <f t="shared" si="24"/>
        <v>1</v>
      </c>
      <c r="BD225" s="307"/>
      <c r="BE225" s="307"/>
      <c r="BF225" s="308"/>
      <c r="BG225" s="309">
        <v>11840</v>
      </c>
      <c r="BH225" s="310"/>
      <c r="BI225" s="310"/>
      <c r="BJ225" s="311"/>
      <c r="BK225" s="312">
        <f t="shared" si="25"/>
        <v>2960</v>
      </c>
      <c r="BL225" s="313"/>
      <c r="BM225" s="313"/>
      <c r="BN225" s="313"/>
      <c r="BO225" s="313"/>
      <c r="BP225" s="314"/>
      <c r="BQ225" s="294"/>
      <c r="BR225" s="295"/>
      <c r="BS225" s="295"/>
      <c r="BT225" s="295"/>
      <c r="BU225" s="295"/>
      <c r="BV225" s="295"/>
      <c r="BW225" s="296"/>
      <c r="BX225" s="294"/>
      <c r="BY225" s="295"/>
      <c r="BZ225" s="295"/>
      <c r="CA225" s="295"/>
      <c r="CB225" s="295"/>
      <c r="CC225" s="296"/>
      <c r="CD225" s="294"/>
      <c r="CE225" s="295"/>
      <c r="CF225" s="295"/>
      <c r="CG225" s="295"/>
      <c r="CH225" s="295"/>
      <c r="CI225" s="296"/>
    </row>
    <row r="226" spans="1:87" ht="18" customHeight="1" thickBot="1" x14ac:dyDescent="0.3">
      <c r="A226" s="75"/>
      <c r="B226" s="377"/>
      <c r="C226" s="378"/>
      <c r="D226" s="378"/>
      <c r="E226" s="378"/>
      <c r="F226" s="378"/>
      <c r="G226" s="378"/>
      <c r="H226" s="378"/>
      <c r="I226" s="378"/>
      <c r="J226" s="378"/>
      <c r="K226" s="378"/>
      <c r="L226" s="378"/>
      <c r="M226" s="378"/>
      <c r="N226" s="378"/>
      <c r="O226" s="378"/>
      <c r="P226" s="378"/>
      <c r="Q226" s="378"/>
      <c r="R226" s="378"/>
      <c r="S226" s="378"/>
      <c r="T226" s="378"/>
      <c r="U226" s="378"/>
      <c r="V226" s="378"/>
      <c r="W226" s="378"/>
      <c r="X226" s="378"/>
      <c r="Y226" s="378"/>
      <c r="Z226" s="378"/>
      <c r="AA226" s="378"/>
      <c r="AB226" s="378"/>
      <c r="AC226" s="378"/>
      <c r="AD226" s="378"/>
      <c r="AE226" s="378"/>
      <c r="AF226" s="378"/>
      <c r="AG226" s="378"/>
      <c r="AH226" s="378"/>
      <c r="AI226" s="378"/>
      <c r="AJ226" s="379"/>
      <c r="AK226" s="380" t="s">
        <v>3</v>
      </c>
      <c r="AL226" s="381"/>
      <c r="AM226" s="381"/>
      <c r="AN226" s="381"/>
      <c r="AO226" s="381"/>
      <c r="AP226" s="381"/>
      <c r="AQ226" s="381"/>
      <c r="AR226" s="381"/>
      <c r="AS226" s="381"/>
      <c r="AT226" s="381"/>
      <c r="AU226" s="381"/>
      <c r="AV226" s="381"/>
      <c r="AW226" s="381"/>
      <c r="AX226" s="381"/>
      <c r="AY226" s="382"/>
      <c r="AZ226" s="382"/>
      <c r="BA226" s="382"/>
      <c r="BB226" s="382"/>
      <c r="BC226" s="382"/>
      <c r="BD226" s="382"/>
      <c r="BE226" s="382"/>
      <c r="BF226" s="382"/>
      <c r="BG226" s="382"/>
      <c r="BH226" s="382"/>
      <c r="BI226" s="382"/>
      <c r="BJ226" s="383"/>
      <c r="BK226" s="384">
        <f>SUM(BK215:BK225)</f>
        <v>57518.75</v>
      </c>
      <c r="BL226" s="385"/>
      <c r="BM226" s="385"/>
      <c r="BN226" s="385"/>
      <c r="BO226" s="385"/>
      <c r="BP226" s="386"/>
      <c r="BQ226" s="387" t="s">
        <v>100</v>
      </c>
      <c r="BR226" s="388"/>
      <c r="BS226" s="388"/>
      <c r="BT226" s="388"/>
      <c r="BU226" s="388"/>
      <c r="BV226" s="388"/>
      <c r="BW226" s="388"/>
      <c r="BX226" s="388"/>
      <c r="BY226" s="388"/>
      <c r="BZ226" s="388"/>
      <c r="CA226" s="388"/>
      <c r="CB226" s="388"/>
      <c r="CC226" s="389"/>
      <c r="CD226" s="390">
        <f>+CD215*AE215</f>
        <v>294205.8823529412</v>
      </c>
      <c r="CE226" s="390"/>
      <c r="CF226" s="390"/>
      <c r="CG226" s="390"/>
      <c r="CH226" s="390"/>
      <c r="CI226" s="391"/>
    </row>
    <row r="227" spans="1:87" ht="18" customHeight="1" thickBot="1" x14ac:dyDescent="0.3">
      <c r="A227" s="75"/>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c r="AI227" s="76"/>
      <c r="AJ227" s="76"/>
      <c r="BG227" s="78"/>
      <c r="BH227" s="78"/>
      <c r="BI227" s="78"/>
      <c r="BJ227" s="78"/>
      <c r="BK227" s="79"/>
      <c r="BL227" s="79"/>
      <c r="BM227" s="79"/>
      <c r="BN227" s="79"/>
      <c r="BO227" s="79"/>
      <c r="BP227" s="79"/>
      <c r="BQ227" s="79"/>
      <c r="BR227" s="79"/>
      <c r="BS227" s="79"/>
      <c r="BT227" s="79"/>
      <c r="BU227" s="79"/>
      <c r="BV227" s="79"/>
      <c r="BW227" s="79"/>
      <c r="BX227" s="79"/>
      <c r="BY227" s="79"/>
      <c r="BZ227" s="79"/>
      <c r="CA227" s="79"/>
      <c r="CB227" s="79"/>
      <c r="CC227" s="79"/>
      <c r="CD227" s="79"/>
      <c r="CE227" s="79"/>
      <c r="CF227" s="79"/>
      <c r="CG227" s="79"/>
      <c r="CH227" s="79"/>
      <c r="CI227" s="79"/>
    </row>
    <row r="228" spans="1:87" ht="18" customHeight="1" x14ac:dyDescent="0.25">
      <c r="A228" s="75"/>
      <c r="B228" s="348" t="s">
        <v>0</v>
      </c>
      <c r="C228" s="349"/>
      <c r="D228" s="349"/>
      <c r="E228" s="349"/>
      <c r="F228" s="349"/>
      <c r="G228" s="349"/>
      <c r="H228" s="349"/>
      <c r="I228" s="349"/>
      <c r="J228" s="349"/>
      <c r="K228" s="349"/>
      <c r="L228" s="349"/>
      <c r="M228" s="349"/>
      <c r="N228" s="349"/>
      <c r="O228" s="349"/>
      <c r="P228" s="349"/>
      <c r="Q228" s="349"/>
      <c r="R228" s="349"/>
      <c r="S228" s="349"/>
      <c r="T228" s="349"/>
      <c r="U228" s="349"/>
      <c r="V228" s="349"/>
      <c r="W228" s="349"/>
      <c r="X228" s="349"/>
      <c r="Y228" s="350"/>
      <c r="Z228" s="348" t="s">
        <v>80</v>
      </c>
      <c r="AA228" s="349"/>
      <c r="AB228" s="349"/>
      <c r="AC228" s="349"/>
      <c r="AD228" s="350"/>
      <c r="AE228" s="357" t="s">
        <v>79</v>
      </c>
      <c r="AF228" s="358"/>
      <c r="AG228" s="358"/>
      <c r="AH228" s="358"/>
      <c r="AI228" s="358"/>
      <c r="AJ228" s="359"/>
      <c r="AK228" s="357" t="s">
        <v>81</v>
      </c>
      <c r="AL228" s="358"/>
      <c r="AM228" s="358"/>
      <c r="AN228" s="358"/>
      <c r="AO228" s="358"/>
      <c r="AP228" s="358"/>
      <c r="AQ228" s="358"/>
      <c r="AR228" s="358"/>
      <c r="AS228" s="358"/>
      <c r="AT228" s="358"/>
      <c r="AU228" s="358"/>
      <c r="AV228" s="358"/>
      <c r="AW228" s="358"/>
      <c r="AX228" s="359"/>
      <c r="AY228" s="357" t="s">
        <v>1</v>
      </c>
      <c r="AZ228" s="358"/>
      <c r="BA228" s="358"/>
      <c r="BB228" s="359"/>
      <c r="BC228" s="348" t="s">
        <v>104</v>
      </c>
      <c r="BD228" s="349"/>
      <c r="BE228" s="349"/>
      <c r="BF228" s="350"/>
      <c r="BG228" s="366" t="s">
        <v>82</v>
      </c>
      <c r="BH228" s="367"/>
      <c r="BI228" s="367"/>
      <c r="BJ228" s="368"/>
      <c r="BK228" s="315" t="s">
        <v>99</v>
      </c>
      <c r="BL228" s="316"/>
      <c r="BM228" s="316"/>
      <c r="BN228" s="316"/>
      <c r="BO228" s="316"/>
      <c r="BP228" s="317"/>
      <c r="BQ228" s="315" t="s">
        <v>83</v>
      </c>
      <c r="BR228" s="316"/>
      <c r="BS228" s="316"/>
      <c r="BT228" s="316"/>
      <c r="BU228" s="316"/>
      <c r="BV228" s="316"/>
      <c r="BW228" s="317"/>
      <c r="BX228" s="315" t="s">
        <v>84</v>
      </c>
      <c r="BY228" s="316"/>
      <c r="BZ228" s="316"/>
      <c r="CA228" s="316"/>
      <c r="CB228" s="316"/>
      <c r="CC228" s="317"/>
      <c r="CD228" s="315" t="s">
        <v>85</v>
      </c>
      <c r="CE228" s="316"/>
      <c r="CF228" s="316"/>
      <c r="CG228" s="316"/>
      <c r="CH228" s="316"/>
      <c r="CI228" s="317"/>
    </row>
    <row r="229" spans="1:87" ht="18" customHeight="1" x14ac:dyDescent="0.25">
      <c r="A229" s="75"/>
      <c r="B229" s="351"/>
      <c r="C229" s="352"/>
      <c r="D229" s="352"/>
      <c r="E229" s="352"/>
      <c r="F229" s="352"/>
      <c r="G229" s="352"/>
      <c r="H229" s="352"/>
      <c r="I229" s="352"/>
      <c r="J229" s="352"/>
      <c r="K229" s="352"/>
      <c r="L229" s="352"/>
      <c r="M229" s="352"/>
      <c r="N229" s="352"/>
      <c r="O229" s="352"/>
      <c r="P229" s="352"/>
      <c r="Q229" s="352"/>
      <c r="R229" s="352"/>
      <c r="S229" s="352"/>
      <c r="T229" s="352"/>
      <c r="U229" s="352"/>
      <c r="V229" s="352"/>
      <c r="W229" s="352"/>
      <c r="X229" s="352"/>
      <c r="Y229" s="353"/>
      <c r="Z229" s="351"/>
      <c r="AA229" s="352"/>
      <c r="AB229" s="352"/>
      <c r="AC229" s="352"/>
      <c r="AD229" s="353"/>
      <c r="AE229" s="360"/>
      <c r="AF229" s="361"/>
      <c r="AG229" s="361"/>
      <c r="AH229" s="361"/>
      <c r="AI229" s="361"/>
      <c r="AJ229" s="362"/>
      <c r="AK229" s="360"/>
      <c r="AL229" s="361"/>
      <c r="AM229" s="361"/>
      <c r="AN229" s="361"/>
      <c r="AO229" s="361"/>
      <c r="AP229" s="361"/>
      <c r="AQ229" s="361"/>
      <c r="AR229" s="361"/>
      <c r="AS229" s="361"/>
      <c r="AT229" s="361"/>
      <c r="AU229" s="361"/>
      <c r="AV229" s="361"/>
      <c r="AW229" s="361"/>
      <c r="AX229" s="362"/>
      <c r="AY229" s="360"/>
      <c r="AZ229" s="361"/>
      <c r="BA229" s="361"/>
      <c r="BB229" s="362"/>
      <c r="BC229" s="351"/>
      <c r="BD229" s="352"/>
      <c r="BE229" s="352"/>
      <c r="BF229" s="353"/>
      <c r="BG229" s="369"/>
      <c r="BH229" s="370"/>
      <c r="BI229" s="370"/>
      <c r="BJ229" s="371"/>
      <c r="BK229" s="318"/>
      <c r="BL229" s="319"/>
      <c r="BM229" s="319"/>
      <c r="BN229" s="319"/>
      <c r="BO229" s="319"/>
      <c r="BP229" s="320"/>
      <c r="BQ229" s="318"/>
      <c r="BR229" s="319"/>
      <c r="BS229" s="319"/>
      <c r="BT229" s="319"/>
      <c r="BU229" s="319"/>
      <c r="BV229" s="319"/>
      <c r="BW229" s="320"/>
      <c r="BX229" s="318"/>
      <c r="BY229" s="319"/>
      <c r="BZ229" s="319"/>
      <c r="CA229" s="319"/>
      <c r="CB229" s="319"/>
      <c r="CC229" s="320"/>
      <c r="CD229" s="318"/>
      <c r="CE229" s="319"/>
      <c r="CF229" s="319"/>
      <c r="CG229" s="319"/>
      <c r="CH229" s="319"/>
      <c r="CI229" s="320"/>
    </row>
    <row r="230" spans="1:87" ht="18" customHeight="1" thickBot="1" x14ac:dyDescent="0.3">
      <c r="A230" s="75"/>
      <c r="B230" s="354"/>
      <c r="C230" s="355"/>
      <c r="D230" s="355"/>
      <c r="E230" s="355"/>
      <c r="F230" s="355"/>
      <c r="G230" s="355"/>
      <c r="H230" s="355"/>
      <c r="I230" s="355"/>
      <c r="J230" s="355"/>
      <c r="K230" s="355"/>
      <c r="L230" s="355"/>
      <c r="M230" s="355"/>
      <c r="N230" s="355"/>
      <c r="O230" s="355"/>
      <c r="P230" s="355"/>
      <c r="Q230" s="355"/>
      <c r="R230" s="355"/>
      <c r="S230" s="355"/>
      <c r="T230" s="355"/>
      <c r="U230" s="355"/>
      <c r="V230" s="355"/>
      <c r="W230" s="355"/>
      <c r="X230" s="355"/>
      <c r="Y230" s="356"/>
      <c r="Z230" s="354"/>
      <c r="AA230" s="355"/>
      <c r="AB230" s="355"/>
      <c r="AC230" s="355"/>
      <c r="AD230" s="356"/>
      <c r="AE230" s="363"/>
      <c r="AF230" s="364"/>
      <c r="AG230" s="364"/>
      <c r="AH230" s="364"/>
      <c r="AI230" s="364"/>
      <c r="AJ230" s="365"/>
      <c r="AK230" s="360"/>
      <c r="AL230" s="361"/>
      <c r="AM230" s="361"/>
      <c r="AN230" s="361"/>
      <c r="AO230" s="361"/>
      <c r="AP230" s="361"/>
      <c r="AQ230" s="361"/>
      <c r="AR230" s="361"/>
      <c r="AS230" s="361"/>
      <c r="AT230" s="361"/>
      <c r="AU230" s="361"/>
      <c r="AV230" s="361"/>
      <c r="AW230" s="361"/>
      <c r="AX230" s="362"/>
      <c r="AY230" s="360"/>
      <c r="AZ230" s="361"/>
      <c r="BA230" s="361"/>
      <c r="BB230" s="362"/>
      <c r="BC230" s="351"/>
      <c r="BD230" s="352"/>
      <c r="BE230" s="352"/>
      <c r="BF230" s="353"/>
      <c r="BG230" s="369"/>
      <c r="BH230" s="370"/>
      <c r="BI230" s="370"/>
      <c r="BJ230" s="371"/>
      <c r="BK230" s="318"/>
      <c r="BL230" s="319"/>
      <c r="BM230" s="319"/>
      <c r="BN230" s="319"/>
      <c r="BO230" s="319"/>
      <c r="BP230" s="320"/>
      <c r="BQ230" s="321"/>
      <c r="BR230" s="322"/>
      <c r="BS230" s="322"/>
      <c r="BT230" s="322"/>
      <c r="BU230" s="322"/>
      <c r="BV230" s="322"/>
      <c r="BW230" s="323"/>
      <c r="BX230" s="321"/>
      <c r="BY230" s="322"/>
      <c r="BZ230" s="322"/>
      <c r="CA230" s="322"/>
      <c r="CB230" s="322"/>
      <c r="CC230" s="323"/>
      <c r="CD230" s="321"/>
      <c r="CE230" s="322"/>
      <c r="CF230" s="322"/>
      <c r="CG230" s="322"/>
      <c r="CH230" s="322"/>
      <c r="CI230" s="323"/>
    </row>
    <row r="231" spans="1:87" ht="18" customHeight="1" x14ac:dyDescent="0.25">
      <c r="A231" s="75"/>
      <c r="B231" s="324" t="s">
        <v>126</v>
      </c>
      <c r="C231" s="325"/>
      <c r="D231" s="325"/>
      <c r="E231" s="325"/>
      <c r="F231" s="325"/>
      <c r="G231" s="325"/>
      <c r="H231" s="325"/>
      <c r="I231" s="325"/>
      <c r="J231" s="325"/>
      <c r="K231" s="325"/>
      <c r="L231" s="325"/>
      <c r="M231" s="325"/>
      <c r="N231" s="325"/>
      <c r="O231" s="325"/>
      <c r="P231" s="325"/>
      <c r="Q231" s="325"/>
      <c r="R231" s="325"/>
      <c r="S231" s="325"/>
      <c r="T231" s="325"/>
      <c r="U231" s="325"/>
      <c r="V231" s="325"/>
      <c r="W231" s="325"/>
      <c r="X231" s="325"/>
      <c r="Y231" s="326"/>
      <c r="Z231" s="333" t="s">
        <v>147</v>
      </c>
      <c r="AA231" s="334"/>
      <c r="AB231" s="334"/>
      <c r="AC231" s="334"/>
      <c r="AD231" s="335"/>
      <c r="AE231" s="333">
        <v>1</v>
      </c>
      <c r="AF231" s="334"/>
      <c r="AG231" s="334"/>
      <c r="AH231" s="334"/>
      <c r="AI231" s="334"/>
      <c r="AJ231" s="334"/>
      <c r="AK231" s="342" t="s">
        <v>41</v>
      </c>
      <c r="AL231" s="343"/>
      <c r="AM231" s="343"/>
      <c r="AN231" s="343"/>
      <c r="AO231" s="343"/>
      <c r="AP231" s="343"/>
      <c r="AQ231" s="343"/>
      <c r="AR231" s="343"/>
      <c r="AS231" s="343"/>
      <c r="AT231" s="343"/>
      <c r="AU231" s="343"/>
      <c r="AV231" s="343"/>
      <c r="AW231" s="343"/>
      <c r="AX231" s="605"/>
      <c r="AY231" s="345">
        <v>4</v>
      </c>
      <c r="AZ231" s="346"/>
      <c r="BA231" s="346"/>
      <c r="BB231" s="347"/>
      <c r="BC231" s="409">
        <f>+$AE$231*AY231</f>
        <v>4</v>
      </c>
      <c r="BD231" s="346"/>
      <c r="BE231" s="346"/>
      <c r="BF231" s="347"/>
      <c r="BG231" s="285">
        <v>22629</v>
      </c>
      <c r="BH231" s="286"/>
      <c r="BI231" s="286"/>
      <c r="BJ231" s="287"/>
      <c r="BK231" s="288">
        <f>+AY231*BG231</f>
        <v>90516</v>
      </c>
      <c r="BL231" s="289"/>
      <c r="BM231" s="289"/>
      <c r="BN231" s="289"/>
      <c r="BO231" s="289"/>
      <c r="BP231" s="290"/>
      <c r="BQ231" s="291">
        <v>1000000</v>
      </c>
      <c r="BR231" s="292"/>
      <c r="BS231" s="292"/>
      <c r="BT231" s="292"/>
      <c r="BU231" s="292"/>
      <c r="BV231" s="292"/>
      <c r="BW231" s="293"/>
      <c r="BX231" s="291">
        <f>+(((BK242+BQ231)*15)/85)</f>
        <v>504628.23529411765</v>
      </c>
      <c r="BY231" s="292"/>
      <c r="BZ231" s="292"/>
      <c r="CA231" s="292"/>
      <c r="CB231" s="292"/>
      <c r="CC231" s="293"/>
      <c r="CD231" s="291">
        <f>+BK242+BQ231+BX231</f>
        <v>3364188.2352941176</v>
      </c>
      <c r="CE231" s="292"/>
      <c r="CF231" s="292"/>
      <c r="CG231" s="292"/>
      <c r="CH231" s="292"/>
      <c r="CI231" s="293"/>
    </row>
    <row r="232" spans="1:87" ht="18" customHeight="1" x14ac:dyDescent="0.25">
      <c r="A232" s="75"/>
      <c r="B232" s="327"/>
      <c r="C232" s="328"/>
      <c r="D232" s="328"/>
      <c r="E232" s="328"/>
      <c r="F232" s="328"/>
      <c r="G232" s="328"/>
      <c r="H232" s="328"/>
      <c r="I232" s="328"/>
      <c r="J232" s="328"/>
      <c r="K232" s="328"/>
      <c r="L232" s="328"/>
      <c r="M232" s="328"/>
      <c r="N232" s="328"/>
      <c r="O232" s="328"/>
      <c r="P232" s="328"/>
      <c r="Q232" s="328"/>
      <c r="R232" s="328"/>
      <c r="S232" s="328"/>
      <c r="T232" s="328"/>
      <c r="U232" s="328"/>
      <c r="V232" s="328"/>
      <c r="W232" s="328"/>
      <c r="X232" s="328"/>
      <c r="Y232" s="329"/>
      <c r="Z232" s="336"/>
      <c r="AA232" s="337"/>
      <c r="AB232" s="337"/>
      <c r="AC232" s="337"/>
      <c r="AD232" s="338"/>
      <c r="AE232" s="336"/>
      <c r="AF232" s="337"/>
      <c r="AG232" s="337"/>
      <c r="AH232" s="337"/>
      <c r="AI232" s="337"/>
      <c r="AJ232" s="337"/>
      <c r="AK232" s="300" t="s">
        <v>23</v>
      </c>
      <c r="AL232" s="301"/>
      <c r="AM232" s="301"/>
      <c r="AN232" s="301"/>
      <c r="AO232" s="301"/>
      <c r="AP232" s="301"/>
      <c r="AQ232" s="301"/>
      <c r="AR232" s="301"/>
      <c r="AS232" s="301"/>
      <c r="AT232" s="301"/>
      <c r="AU232" s="301"/>
      <c r="AV232" s="301"/>
      <c r="AW232" s="301"/>
      <c r="AX232" s="603"/>
      <c r="AY232" s="303">
        <v>4</v>
      </c>
      <c r="AZ232" s="304"/>
      <c r="BA232" s="304"/>
      <c r="BB232" s="305"/>
      <c r="BC232" s="307">
        <f t="shared" ref="BC232:BC241" si="26">+$AE$231*AY232</f>
        <v>4</v>
      </c>
      <c r="BD232" s="307"/>
      <c r="BE232" s="307"/>
      <c r="BF232" s="308"/>
      <c r="BG232" s="309">
        <v>7925</v>
      </c>
      <c r="BH232" s="310"/>
      <c r="BI232" s="310"/>
      <c r="BJ232" s="311"/>
      <c r="BK232" s="312">
        <f t="shared" ref="BK232:BK241" si="27">+AY232*BG232</f>
        <v>31700</v>
      </c>
      <c r="BL232" s="313"/>
      <c r="BM232" s="313"/>
      <c r="BN232" s="313"/>
      <c r="BO232" s="313"/>
      <c r="BP232" s="314"/>
      <c r="BQ232" s="294"/>
      <c r="BR232" s="295"/>
      <c r="BS232" s="295"/>
      <c r="BT232" s="295"/>
      <c r="BU232" s="295"/>
      <c r="BV232" s="295"/>
      <c r="BW232" s="296"/>
      <c r="BX232" s="294"/>
      <c r="BY232" s="295"/>
      <c r="BZ232" s="295"/>
      <c r="CA232" s="295"/>
      <c r="CB232" s="295"/>
      <c r="CC232" s="296"/>
      <c r="CD232" s="294"/>
      <c r="CE232" s="295"/>
      <c r="CF232" s="295"/>
      <c r="CG232" s="295"/>
      <c r="CH232" s="295"/>
      <c r="CI232" s="296"/>
    </row>
    <row r="233" spans="1:87" ht="18" customHeight="1" x14ac:dyDescent="0.25">
      <c r="A233" s="75"/>
      <c r="B233" s="327"/>
      <c r="C233" s="328"/>
      <c r="D233" s="328"/>
      <c r="E233" s="328"/>
      <c r="F233" s="328"/>
      <c r="G233" s="328"/>
      <c r="H233" s="328"/>
      <c r="I233" s="328"/>
      <c r="J233" s="328"/>
      <c r="K233" s="328"/>
      <c r="L233" s="328"/>
      <c r="M233" s="328"/>
      <c r="N233" s="328"/>
      <c r="O233" s="328"/>
      <c r="P233" s="328"/>
      <c r="Q233" s="328"/>
      <c r="R233" s="328"/>
      <c r="S233" s="328"/>
      <c r="T233" s="328"/>
      <c r="U233" s="328"/>
      <c r="V233" s="328"/>
      <c r="W233" s="328"/>
      <c r="X233" s="328"/>
      <c r="Y233" s="329"/>
      <c r="Z233" s="336"/>
      <c r="AA233" s="337"/>
      <c r="AB233" s="337"/>
      <c r="AC233" s="337"/>
      <c r="AD233" s="338"/>
      <c r="AE233" s="336"/>
      <c r="AF233" s="337"/>
      <c r="AG233" s="337"/>
      <c r="AH233" s="337"/>
      <c r="AI233" s="337"/>
      <c r="AJ233" s="337"/>
      <c r="AK233" s="300" t="s">
        <v>527</v>
      </c>
      <c r="AL233" s="301"/>
      <c r="AM233" s="301"/>
      <c r="AN233" s="301"/>
      <c r="AO233" s="301"/>
      <c r="AP233" s="301"/>
      <c r="AQ233" s="301"/>
      <c r="AR233" s="301"/>
      <c r="AS233" s="301"/>
      <c r="AT233" s="301"/>
      <c r="AU233" s="301"/>
      <c r="AV233" s="301"/>
      <c r="AW233" s="301"/>
      <c r="AX233" s="603"/>
      <c r="AY233" s="303">
        <v>8</v>
      </c>
      <c r="AZ233" s="304"/>
      <c r="BA233" s="304"/>
      <c r="BB233" s="305"/>
      <c r="BC233" s="307">
        <f t="shared" si="26"/>
        <v>8</v>
      </c>
      <c r="BD233" s="307"/>
      <c r="BE233" s="307"/>
      <c r="BF233" s="308"/>
      <c r="BG233" s="309">
        <v>18911</v>
      </c>
      <c r="BH233" s="310"/>
      <c r="BI233" s="310"/>
      <c r="BJ233" s="311"/>
      <c r="BK233" s="312">
        <f t="shared" si="27"/>
        <v>151288</v>
      </c>
      <c r="BL233" s="313"/>
      <c r="BM233" s="313"/>
      <c r="BN233" s="313"/>
      <c r="BO233" s="313"/>
      <c r="BP233" s="314"/>
      <c r="BQ233" s="294"/>
      <c r="BR233" s="295"/>
      <c r="BS233" s="295"/>
      <c r="BT233" s="295"/>
      <c r="BU233" s="295"/>
      <c r="BV233" s="295"/>
      <c r="BW233" s="296"/>
      <c r="BX233" s="294"/>
      <c r="BY233" s="295"/>
      <c r="BZ233" s="295"/>
      <c r="CA233" s="295"/>
      <c r="CB233" s="295"/>
      <c r="CC233" s="296"/>
      <c r="CD233" s="294"/>
      <c r="CE233" s="295"/>
      <c r="CF233" s="295"/>
      <c r="CG233" s="295"/>
      <c r="CH233" s="295"/>
      <c r="CI233" s="296"/>
    </row>
    <row r="234" spans="1:87" ht="18" customHeight="1" x14ac:dyDescent="0.25">
      <c r="A234" s="75"/>
      <c r="B234" s="327"/>
      <c r="C234" s="328"/>
      <c r="D234" s="328"/>
      <c r="E234" s="328"/>
      <c r="F234" s="328"/>
      <c r="G234" s="328"/>
      <c r="H234" s="328"/>
      <c r="I234" s="328"/>
      <c r="J234" s="328"/>
      <c r="K234" s="328"/>
      <c r="L234" s="328"/>
      <c r="M234" s="328"/>
      <c r="N234" s="328"/>
      <c r="O234" s="328"/>
      <c r="P234" s="328"/>
      <c r="Q234" s="328"/>
      <c r="R234" s="328"/>
      <c r="S234" s="328"/>
      <c r="T234" s="328"/>
      <c r="U234" s="328"/>
      <c r="V234" s="328"/>
      <c r="W234" s="328"/>
      <c r="X234" s="328"/>
      <c r="Y234" s="329"/>
      <c r="Z234" s="336"/>
      <c r="AA234" s="337"/>
      <c r="AB234" s="337"/>
      <c r="AC234" s="337"/>
      <c r="AD234" s="338"/>
      <c r="AE234" s="336"/>
      <c r="AF234" s="337"/>
      <c r="AG234" s="337"/>
      <c r="AH234" s="337"/>
      <c r="AI234" s="337"/>
      <c r="AJ234" s="337"/>
      <c r="AK234" s="300" t="s">
        <v>13</v>
      </c>
      <c r="AL234" s="301"/>
      <c r="AM234" s="301"/>
      <c r="AN234" s="301"/>
      <c r="AO234" s="301"/>
      <c r="AP234" s="301"/>
      <c r="AQ234" s="301"/>
      <c r="AR234" s="301"/>
      <c r="AS234" s="301"/>
      <c r="AT234" s="301"/>
      <c r="AU234" s="301"/>
      <c r="AV234" s="301"/>
      <c r="AW234" s="301"/>
      <c r="AX234" s="603"/>
      <c r="AY234" s="303">
        <v>4</v>
      </c>
      <c r="AZ234" s="304"/>
      <c r="BA234" s="304"/>
      <c r="BB234" s="305"/>
      <c r="BC234" s="307">
        <f t="shared" si="26"/>
        <v>4</v>
      </c>
      <c r="BD234" s="307"/>
      <c r="BE234" s="307"/>
      <c r="BF234" s="308"/>
      <c r="BG234" s="309">
        <v>40826</v>
      </c>
      <c r="BH234" s="310"/>
      <c r="BI234" s="310"/>
      <c r="BJ234" s="311"/>
      <c r="BK234" s="312">
        <f t="shared" si="27"/>
        <v>163304</v>
      </c>
      <c r="BL234" s="313"/>
      <c r="BM234" s="313"/>
      <c r="BN234" s="313"/>
      <c r="BO234" s="313"/>
      <c r="BP234" s="314"/>
      <c r="BQ234" s="294"/>
      <c r="BR234" s="295"/>
      <c r="BS234" s="295"/>
      <c r="BT234" s="295"/>
      <c r="BU234" s="295"/>
      <c r="BV234" s="295"/>
      <c r="BW234" s="296"/>
      <c r="BX234" s="294"/>
      <c r="BY234" s="295"/>
      <c r="BZ234" s="295"/>
      <c r="CA234" s="295"/>
      <c r="CB234" s="295"/>
      <c r="CC234" s="296"/>
      <c r="CD234" s="294"/>
      <c r="CE234" s="295"/>
      <c r="CF234" s="295"/>
      <c r="CG234" s="295"/>
      <c r="CH234" s="295"/>
      <c r="CI234" s="296"/>
    </row>
    <row r="235" spans="1:87" ht="18" customHeight="1" x14ac:dyDescent="0.25">
      <c r="A235" s="75"/>
      <c r="B235" s="327"/>
      <c r="C235" s="328"/>
      <c r="D235" s="328"/>
      <c r="E235" s="328"/>
      <c r="F235" s="328"/>
      <c r="G235" s="328"/>
      <c r="H235" s="328"/>
      <c r="I235" s="328"/>
      <c r="J235" s="328"/>
      <c r="K235" s="328"/>
      <c r="L235" s="328"/>
      <c r="M235" s="328"/>
      <c r="N235" s="328"/>
      <c r="O235" s="328"/>
      <c r="P235" s="328"/>
      <c r="Q235" s="328"/>
      <c r="R235" s="328"/>
      <c r="S235" s="328"/>
      <c r="T235" s="328"/>
      <c r="U235" s="328"/>
      <c r="V235" s="328"/>
      <c r="W235" s="328"/>
      <c r="X235" s="328"/>
      <c r="Y235" s="329"/>
      <c r="Z235" s="336"/>
      <c r="AA235" s="337"/>
      <c r="AB235" s="337"/>
      <c r="AC235" s="337"/>
      <c r="AD235" s="338"/>
      <c r="AE235" s="336"/>
      <c r="AF235" s="337"/>
      <c r="AG235" s="337"/>
      <c r="AH235" s="337"/>
      <c r="AI235" s="337"/>
      <c r="AJ235" s="337"/>
      <c r="AK235" s="300" t="s">
        <v>40</v>
      </c>
      <c r="AL235" s="301"/>
      <c r="AM235" s="301"/>
      <c r="AN235" s="301"/>
      <c r="AO235" s="301"/>
      <c r="AP235" s="301"/>
      <c r="AQ235" s="301"/>
      <c r="AR235" s="301"/>
      <c r="AS235" s="301"/>
      <c r="AT235" s="301"/>
      <c r="AU235" s="301"/>
      <c r="AV235" s="301"/>
      <c r="AW235" s="301"/>
      <c r="AX235" s="603"/>
      <c r="AY235" s="303">
        <v>36</v>
      </c>
      <c r="AZ235" s="304"/>
      <c r="BA235" s="304"/>
      <c r="BB235" s="305"/>
      <c r="BC235" s="307">
        <f t="shared" ref="BC235" si="28">+$AE$231*AY235</f>
        <v>36</v>
      </c>
      <c r="BD235" s="307"/>
      <c r="BE235" s="307"/>
      <c r="BF235" s="308"/>
      <c r="BG235" s="309">
        <v>26988</v>
      </c>
      <c r="BH235" s="310"/>
      <c r="BI235" s="310"/>
      <c r="BJ235" s="311"/>
      <c r="BK235" s="312">
        <f t="shared" ref="BK235" si="29">+AY235*BG235</f>
        <v>971568</v>
      </c>
      <c r="BL235" s="313"/>
      <c r="BM235" s="313"/>
      <c r="BN235" s="313"/>
      <c r="BO235" s="313"/>
      <c r="BP235" s="314"/>
      <c r="BQ235" s="294"/>
      <c r="BR235" s="295"/>
      <c r="BS235" s="295"/>
      <c r="BT235" s="295"/>
      <c r="BU235" s="295"/>
      <c r="BV235" s="295"/>
      <c r="BW235" s="296"/>
      <c r="BX235" s="294"/>
      <c r="BY235" s="295"/>
      <c r="BZ235" s="295"/>
      <c r="CA235" s="295"/>
      <c r="CB235" s="295"/>
      <c r="CC235" s="296"/>
      <c r="CD235" s="294"/>
      <c r="CE235" s="295"/>
      <c r="CF235" s="295"/>
      <c r="CG235" s="295"/>
      <c r="CH235" s="295"/>
      <c r="CI235" s="296"/>
    </row>
    <row r="236" spans="1:87" ht="18" customHeight="1" x14ac:dyDescent="0.25">
      <c r="A236" s="75"/>
      <c r="B236" s="327"/>
      <c r="C236" s="328"/>
      <c r="D236" s="328"/>
      <c r="E236" s="328"/>
      <c r="F236" s="328"/>
      <c r="G236" s="328"/>
      <c r="H236" s="328"/>
      <c r="I236" s="328"/>
      <c r="J236" s="328"/>
      <c r="K236" s="328"/>
      <c r="L236" s="328"/>
      <c r="M236" s="328"/>
      <c r="N236" s="328"/>
      <c r="O236" s="328"/>
      <c r="P236" s="328"/>
      <c r="Q236" s="328"/>
      <c r="R236" s="328"/>
      <c r="S236" s="328"/>
      <c r="T236" s="328"/>
      <c r="U236" s="328"/>
      <c r="V236" s="328"/>
      <c r="W236" s="328"/>
      <c r="X236" s="328"/>
      <c r="Y236" s="329"/>
      <c r="Z236" s="336"/>
      <c r="AA236" s="337"/>
      <c r="AB236" s="337"/>
      <c r="AC236" s="337"/>
      <c r="AD236" s="338"/>
      <c r="AE236" s="336"/>
      <c r="AF236" s="337"/>
      <c r="AG236" s="337"/>
      <c r="AH236" s="337"/>
      <c r="AI236" s="337"/>
      <c r="AJ236" s="337"/>
      <c r="AK236" s="300" t="s">
        <v>528</v>
      </c>
      <c r="AL236" s="301"/>
      <c r="AM236" s="301"/>
      <c r="AN236" s="301"/>
      <c r="AO236" s="301"/>
      <c r="AP236" s="301"/>
      <c r="AQ236" s="301"/>
      <c r="AR236" s="301"/>
      <c r="AS236" s="301"/>
      <c r="AT236" s="301"/>
      <c r="AU236" s="301"/>
      <c r="AV236" s="301"/>
      <c r="AW236" s="301"/>
      <c r="AX236" s="603"/>
      <c r="AY236" s="303">
        <v>4</v>
      </c>
      <c r="AZ236" s="304"/>
      <c r="BA236" s="304"/>
      <c r="BB236" s="305"/>
      <c r="BC236" s="307">
        <f t="shared" si="26"/>
        <v>4</v>
      </c>
      <c r="BD236" s="307"/>
      <c r="BE236" s="307"/>
      <c r="BF236" s="308"/>
      <c r="BG236" s="309">
        <v>22530</v>
      </c>
      <c r="BH236" s="310"/>
      <c r="BI236" s="310"/>
      <c r="BJ236" s="311"/>
      <c r="BK236" s="312">
        <f t="shared" si="27"/>
        <v>90120</v>
      </c>
      <c r="BL236" s="313"/>
      <c r="BM236" s="313"/>
      <c r="BN236" s="313"/>
      <c r="BO236" s="313"/>
      <c r="BP236" s="314"/>
      <c r="BQ236" s="294"/>
      <c r="BR236" s="295"/>
      <c r="BS236" s="295"/>
      <c r="BT236" s="295"/>
      <c r="BU236" s="295"/>
      <c r="BV236" s="295"/>
      <c r="BW236" s="296"/>
      <c r="BX236" s="294"/>
      <c r="BY236" s="295"/>
      <c r="BZ236" s="295"/>
      <c r="CA236" s="295"/>
      <c r="CB236" s="295"/>
      <c r="CC236" s="296"/>
      <c r="CD236" s="294"/>
      <c r="CE236" s="295"/>
      <c r="CF236" s="295"/>
      <c r="CG236" s="295"/>
      <c r="CH236" s="295"/>
      <c r="CI236" s="296"/>
    </row>
    <row r="237" spans="1:87" ht="18" customHeight="1" x14ac:dyDescent="0.25">
      <c r="A237" s="75"/>
      <c r="B237" s="327"/>
      <c r="C237" s="328"/>
      <c r="D237" s="328"/>
      <c r="E237" s="328"/>
      <c r="F237" s="328"/>
      <c r="G237" s="328"/>
      <c r="H237" s="328"/>
      <c r="I237" s="328"/>
      <c r="J237" s="328"/>
      <c r="K237" s="328"/>
      <c r="L237" s="328"/>
      <c r="M237" s="328"/>
      <c r="N237" s="328"/>
      <c r="O237" s="328"/>
      <c r="P237" s="328"/>
      <c r="Q237" s="328"/>
      <c r="R237" s="328"/>
      <c r="S237" s="328"/>
      <c r="T237" s="328"/>
      <c r="U237" s="328"/>
      <c r="V237" s="328"/>
      <c r="W237" s="328"/>
      <c r="X237" s="328"/>
      <c r="Y237" s="329"/>
      <c r="Z237" s="336"/>
      <c r="AA237" s="337"/>
      <c r="AB237" s="337"/>
      <c r="AC237" s="337"/>
      <c r="AD237" s="338"/>
      <c r="AE237" s="336"/>
      <c r="AF237" s="337"/>
      <c r="AG237" s="337"/>
      <c r="AH237" s="337"/>
      <c r="AI237" s="337"/>
      <c r="AJ237" s="337"/>
      <c r="AK237" s="300" t="s">
        <v>529</v>
      </c>
      <c r="AL237" s="301"/>
      <c r="AM237" s="301"/>
      <c r="AN237" s="301"/>
      <c r="AO237" s="301"/>
      <c r="AP237" s="301"/>
      <c r="AQ237" s="301"/>
      <c r="AR237" s="301"/>
      <c r="AS237" s="301"/>
      <c r="AT237" s="301"/>
      <c r="AU237" s="301"/>
      <c r="AV237" s="301"/>
      <c r="AW237" s="301"/>
      <c r="AX237" s="603"/>
      <c r="AY237" s="303">
        <v>4</v>
      </c>
      <c r="AZ237" s="304"/>
      <c r="BA237" s="304"/>
      <c r="BB237" s="305"/>
      <c r="BC237" s="307">
        <f t="shared" si="26"/>
        <v>4</v>
      </c>
      <c r="BD237" s="307"/>
      <c r="BE237" s="307"/>
      <c r="BF237" s="308"/>
      <c r="BG237" s="309">
        <v>18911</v>
      </c>
      <c r="BH237" s="310"/>
      <c r="BI237" s="310"/>
      <c r="BJ237" s="311"/>
      <c r="BK237" s="312">
        <f t="shared" si="27"/>
        <v>75644</v>
      </c>
      <c r="BL237" s="313"/>
      <c r="BM237" s="313"/>
      <c r="BN237" s="313"/>
      <c r="BO237" s="313"/>
      <c r="BP237" s="314"/>
      <c r="BQ237" s="294"/>
      <c r="BR237" s="295"/>
      <c r="BS237" s="295"/>
      <c r="BT237" s="295"/>
      <c r="BU237" s="295"/>
      <c r="BV237" s="295"/>
      <c r="BW237" s="296"/>
      <c r="BX237" s="294"/>
      <c r="BY237" s="295"/>
      <c r="BZ237" s="295"/>
      <c r="CA237" s="295"/>
      <c r="CB237" s="295"/>
      <c r="CC237" s="296"/>
      <c r="CD237" s="294"/>
      <c r="CE237" s="295"/>
      <c r="CF237" s="295"/>
      <c r="CG237" s="295"/>
      <c r="CH237" s="295"/>
      <c r="CI237" s="296"/>
    </row>
    <row r="238" spans="1:87" ht="18" customHeight="1" x14ac:dyDescent="0.25">
      <c r="A238" s="75"/>
      <c r="B238" s="327"/>
      <c r="C238" s="328"/>
      <c r="D238" s="328"/>
      <c r="E238" s="328"/>
      <c r="F238" s="328"/>
      <c r="G238" s="328"/>
      <c r="H238" s="328"/>
      <c r="I238" s="328"/>
      <c r="J238" s="328"/>
      <c r="K238" s="328"/>
      <c r="L238" s="328"/>
      <c r="M238" s="328"/>
      <c r="N238" s="328"/>
      <c r="O238" s="328"/>
      <c r="P238" s="328"/>
      <c r="Q238" s="328"/>
      <c r="R238" s="328"/>
      <c r="S238" s="328"/>
      <c r="T238" s="328"/>
      <c r="U238" s="328"/>
      <c r="V238" s="328"/>
      <c r="W238" s="328"/>
      <c r="X238" s="328"/>
      <c r="Y238" s="329"/>
      <c r="Z238" s="336"/>
      <c r="AA238" s="337"/>
      <c r="AB238" s="337"/>
      <c r="AC238" s="337"/>
      <c r="AD238" s="338"/>
      <c r="AE238" s="336"/>
      <c r="AF238" s="337"/>
      <c r="AG238" s="337"/>
      <c r="AH238" s="337"/>
      <c r="AI238" s="337"/>
      <c r="AJ238" s="337"/>
      <c r="AK238" s="300" t="s">
        <v>526</v>
      </c>
      <c r="AL238" s="301"/>
      <c r="AM238" s="301"/>
      <c r="AN238" s="301"/>
      <c r="AO238" s="301"/>
      <c r="AP238" s="301"/>
      <c r="AQ238" s="301"/>
      <c r="AR238" s="301"/>
      <c r="AS238" s="301"/>
      <c r="AT238" s="301"/>
      <c r="AU238" s="301"/>
      <c r="AV238" s="301"/>
      <c r="AW238" s="301"/>
      <c r="AX238" s="603"/>
      <c r="AY238" s="303">
        <v>4</v>
      </c>
      <c r="AZ238" s="304"/>
      <c r="BA238" s="304"/>
      <c r="BB238" s="305"/>
      <c r="BC238" s="307">
        <f t="shared" si="26"/>
        <v>4</v>
      </c>
      <c r="BD238" s="307"/>
      <c r="BE238" s="307"/>
      <c r="BF238" s="308"/>
      <c r="BG238" s="309">
        <v>7925</v>
      </c>
      <c r="BH238" s="310"/>
      <c r="BI238" s="310"/>
      <c r="BJ238" s="311"/>
      <c r="BK238" s="312">
        <f t="shared" si="27"/>
        <v>31700</v>
      </c>
      <c r="BL238" s="313"/>
      <c r="BM238" s="313"/>
      <c r="BN238" s="313"/>
      <c r="BO238" s="313"/>
      <c r="BP238" s="314"/>
      <c r="BQ238" s="294"/>
      <c r="BR238" s="295"/>
      <c r="BS238" s="295"/>
      <c r="BT238" s="295"/>
      <c r="BU238" s="295"/>
      <c r="BV238" s="295"/>
      <c r="BW238" s="296"/>
      <c r="BX238" s="294"/>
      <c r="BY238" s="295"/>
      <c r="BZ238" s="295"/>
      <c r="CA238" s="295"/>
      <c r="CB238" s="295"/>
      <c r="CC238" s="296"/>
      <c r="CD238" s="294"/>
      <c r="CE238" s="295"/>
      <c r="CF238" s="295"/>
      <c r="CG238" s="295"/>
      <c r="CH238" s="295"/>
      <c r="CI238" s="296"/>
    </row>
    <row r="239" spans="1:87" ht="18" customHeight="1" x14ac:dyDescent="0.25">
      <c r="A239" s="75"/>
      <c r="B239" s="327"/>
      <c r="C239" s="328"/>
      <c r="D239" s="328"/>
      <c r="E239" s="328"/>
      <c r="F239" s="328"/>
      <c r="G239" s="328"/>
      <c r="H239" s="328"/>
      <c r="I239" s="328"/>
      <c r="J239" s="328"/>
      <c r="K239" s="328"/>
      <c r="L239" s="328"/>
      <c r="M239" s="328"/>
      <c r="N239" s="328"/>
      <c r="O239" s="328"/>
      <c r="P239" s="328"/>
      <c r="Q239" s="328"/>
      <c r="R239" s="328"/>
      <c r="S239" s="328"/>
      <c r="T239" s="328"/>
      <c r="U239" s="328"/>
      <c r="V239" s="328"/>
      <c r="W239" s="328"/>
      <c r="X239" s="328"/>
      <c r="Y239" s="329"/>
      <c r="Z239" s="336"/>
      <c r="AA239" s="337"/>
      <c r="AB239" s="337"/>
      <c r="AC239" s="337"/>
      <c r="AD239" s="338"/>
      <c r="AE239" s="336"/>
      <c r="AF239" s="337"/>
      <c r="AG239" s="337"/>
      <c r="AH239" s="337"/>
      <c r="AI239" s="337"/>
      <c r="AJ239" s="337"/>
      <c r="AK239" s="300" t="s">
        <v>530</v>
      </c>
      <c r="AL239" s="301"/>
      <c r="AM239" s="301"/>
      <c r="AN239" s="301"/>
      <c r="AO239" s="301"/>
      <c r="AP239" s="301"/>
      <c r="AQ239" s="301"/>
      <c r="AR239" s="301"/>
      <c r="AS239" s="301"/>
      <c r="AT239" s="301"/>
      <c r="AU239" s="301"/>
      <c r="AV239" s="301"/>
      <c r="AW239" s="301"/>
      <c r="AX239" s="603"/>
      <c r="AY239" s="303">
        <v>4</v>
      </c>
      <c r="AZ239" s="304"/>
      <c r="BA239" s="304"/>
      <c r="BB239" s="305"/>
      <c r="BC239" s="307">
        <f t="shared" si="26"/>
        <v>4</v>
      </c>
      <c r="BD239" s="307"/>
      <c r="BE239" s="307"/>
      <c r="BF239" s="308"/>
      <c r="BG239" s="309">
        <v>22629</v>
      </c>
      <c r="BH239" s="310"/>
      <c r="BI239" s="310"/>
      <c r="BJ239" s="311"/>
      <c r="BK239" s="312">
        <f t="shared" si="27"/>
        <v>90516</v>
      </c>
      <c r="BL239" s="313"/>
      <c r="BM239" s="313"/>
      <c r="BN239" s="313"/>
      <c r="BO239" s="313"/>
      <c r="BP239" s="314"/>
      <c r="BQ239" s="294"/>
      <c r="BR239" s="295"/>
      <c r="BS239" s="295"/>
      <c r="BT239" s="295"/>
      <c r="BU239" s="295"/>
      <c r="BV239" s="295"/>
      <c r="BW239" s="296"/>
      <c r="BX239" s="294"/>
      <c r="BY239" s="295"/>
      <c r="BZ239" s="295"/>
      <c r="CA239" s="295"/>
      <c r="CB239" s="295"/>
      <c r="CC239" s="296"/>
      <c r="CD239" s="294"/>
      <c r="CE239" s="295"/>
      <c r="CF239" s="295"/>
      <c r="CG239" s="295"/>
      <c r="CH239" s="295"/>
      <c r="CI239" s="296"/>
    </row>
    <row r="240" spans="1:87" ht="18" customHeight="1" x14ac:dyDescent="0.25">
      <c r="A240" s="75"/>
      <c r="B240" s="327"/>
      <c r="C240" s="328"/>
      <c r="D240" s="328"/>
      <c r="E240" s="328"/>
      <c r="F240" s="328"/>
      <c r="G240" s="328"/>
      <c r="H240" s="328"/>
      <c r="I240" s="328"/>
      <c r="J240" s="328"/>
      <c r="K240" s="328"/>
      <c r="L240" s="328"/>
      <c r="M240" s="328"/>
      <c r="N240" s="328"/>
      <c r="O240" s="328"/>
      <c r="P240" s="328"/>
      <c r="Q240" s="328"/>
      <c r="R240" s="328"/>
      <c r="S240" s="328"/>
      <c r="T240" s="328"/>
      <c r="U240" s="328"/>
      <c r="V240" s="328"/>
      <c r="W240" s="328"/>
      <c r="X240" s="328"/>
      <c r="Y240" s="329"/>
      <c r="Z240" s="336"/>
      <c r="AA240" s="337"/>
      <c r="AB240" s="337"/>
      <c r="AC240" s="337"/>
      <c r="AD240" s="338"/>
      <c r="AE240" s="336"/>
      <c r="AF240" s="337"/>
      <c r="AG240" s="337"/>
      <c r="AH240" s="337"/>
      <c r="AI240" s="337"/>
      <c r="AJ240" s="337"/>
      <c r="AK240" s="300" t="s">
        <v>18</v>
      </c>
      <c r="AL240" s="301"/>
      <c r="AM240" s="301"/>
      <c r="AN240" s="301"/>
      <c r="AO240" s="301"/>
      <c r="AP240" s="301"/>
      <c r="AQ240" s="301"/>
      <c r="AR240" s="301"/>
      <c r="AS240" s="301"/>
      <c r="AT240" s="301"/>
      <c r="AU240" s="301"/>
      <c r="AV240" s="301"/>
      <c r="AW240" s="301"/>
      <c r="AX240" s="603"/>
      <c r="AY240" s="303">
        <v>4</v>
      </c>
      <c r="AZ240" s="304"/>
      <c r="BA240" s="304"/>
      <c r="BB240" s="305"/>
      <c r="BC240" s="307">
        <f t="shared" si="26"/>
        <v>4</v>
      </c>
      <c r="BD240" s="307"/>
      <c r="BE240" s="307"/>
      <c r="BF240" s="308"/>
      <c r="BG240" s="309">
        <v>28961</v>
      </c>
      <c r="BH240" s="310"/>
      <c r="BI240" s="310"/>
      <c r="BJ240" s="311"/>
      <c r="BK240" s="312">
        <f t="shared" si="27"/>
        <v>115844</v>
      </c>
      <c r="BL240" s="313"/>
      <c r="BM240" s="313"/>
      <c r="BN240" s="313"/>
      <c r="BO240" s="313"/>
      <c r="BP240" s="314"/>
      <c r="BQ240" s="294"/>
      <c r="BR240" s="295"/>
      <c r="BS240" s="295"/>
      <c r="BT240" s="295"/>
      <c r="BU240" s="295"/>
      <c r="BV240" s="295"/>
      <c r="BW240" s="296"/>
      <c r="BX240" s="294"/>
      <c r="BY240" s="295"/>
      <c r="BZ240" s="295"/>
      <c r="CA240" s="295"/>
      <c r="CB240" s="295"/>
      <c r="CC240" s="296"/>
      <c r="CD240" s="294"/>
      <c r="CE240" s="295"/>
      <c r="CF240" s="295"/>
      <c r="CG240" s="295"/>
      <c r="CH240" s="295"/>
      <c r="CI240" s="296"/>
    </row>
    <row r="241" spans="1:87" ht="18" customHeight="1" thickBot="1" x14ac:dyDescent="0.3">
      <c r="A241" s="75"/>
      <c r="B241" s="327"/>
      <c r="C241" s="328"/>
      <c r="D241" s="328"/>
      <c r="E241" s="328"/>
      <c r="F241" s="328"/>
      <c r="G241" s="328"/>
      <c r="H241" s="328"/>
      <c r="I241" s="328"/>
      <c r="J241" s="328"/>
      <c r="K241" s="328"/>
      <c r="L241" s="328"/>
      <c r="M241" s="328"/>
      <c r="N241" s="328"/>
      <c r="O241" s="328"/>
      <c r="P241" s="328"/>
      <c r="Q241" s="328"/>
      <c r="R241" s="328"/>
      <c r="S241" s="328"/>
      <c r="T241" s="328"/>
      <c r="U241" s="328"/>
      <c r="V241" s="328"/>
      <c r="W241" s="328"/>
      <c r="X241" s="328"/>
      <c r="Y241" s="329"/>
      <c r="Z241" s="336"/>
      <c r="AA241" s="337"/>
      <c r="AB241" s="337"/>
      <c r="AC241" s="337"/>
      <c r="AD241" s="338"/>
      <c r="AE241" s="336"/>
      <c r="AF241" s="337"/>
      <c r="AG241" s="337"/>
      <c r="AH241" s="337"/>
      <c r="AI241" s="337"/>
      <c r="AJ241" s="337"/>
      <c r="AK241" s="392" t="s">
        <v>37</v>
      </c>
      <c r="AL241" s="393"/>
      <c r="AM241" s="393"/>
      <c r="AN241" s="393"/>
      <c r="AO241" s="393"/>
      <c r="AP241" s="393"/>
      <c r="AQ241" s="393"/>
      <c r="AR241" s="393"/>
      <c r="AS241" s="393"/>
      <c r="AT241" s="393"/>
      <c r="AU241" s="393"/>
      <c r="AV241" s="393"/>
      <c r="AW241" s="393"/>
      <c r="AX241" s="604"/>
      <c r="AY241" s="395">
        <v>4</v>
      </c>
      <c r="AZ241" s="396"/>
      <c r="BA241" s="396"/>
      <c r="BB241" s="397"/>
      <c r="BC241" s="307">
        <f t="shared" si="26"/>
        <v>4</v>
      </c>
      <c r="BD241" s="307"/>
      <c r="BE241" s="307"/>
      <c r="BF241" s="308"/>
      <c r="BG241" s="309">
        <v>11840</v>
      </c>
      <c r="BH241" s="310"/>
      <c r="BI241" s="310"/>
      <c r="BJ241" s="311"/>
      <c r="BK241" s="312">
        <f t="shared" si="27"/>
        <v>47360</v>
      </c>
      <c r="BL241" s="313"/>
      <c r="BM241" s="313"/>
      <c r="BN241" s="313"/>
      <c r="BO241" s="313"/>
      <c r="BP241" s="314"/>
      <c r="BQ241" s="294"/>
      <c r="BR241" s="295"/>
      <c r="BS241" s="295"/>
      <c r="BT241" s="295"/>
      <c r="BU241" s="295"/>
      <c r="BV241" s="295"/>
      <c r="BW241" s="296"/>
      <c r="BX241" s="294"/>
      <c r="BY241" s="295"/>
      <c r="BZ241" s="295"/>
      <c r="CA241" s="295"/>
      <c r="CB241" s="295"/>
      <c r="CC241" s="296"/>
      <c r="CD241" s="294"/>
      <c r="CE241" s="295"/>
      <c r="CF241" s="295"/>
      <c r="CG241" s="295"/>
      <c r="CH241" s="295"/>
      <c r="CI241" s="296"/>
    </row>
    <row r="242" spans="1:87" ht="18" customHeight="1" thickBot="1" x14ac:dyDescent="0.3">
      <c r="A242" s="75"/>
      <c r="B242" s="377"/>
      <c r="C242" s="378"/>
      <c r="D242" s="378"/>
      <c r="E242" s="378"/>
      <c r="F242" s="378"/>
      <c r="G242" s="378"/>
      <c r="H242" s="378"/>
      <c r="I242" s="378"/>
      <c r="J242" s="378"/>
      <c r="K242" s="378"/>
      <c r="L242" s="378"/>
      <c r="M242" s="378"/>
      <c r="N242" s="378"/>
      <c r="O242" s="378"/>
      <c r="P242" s="378"/>
      <c r="Q242" s="378"/>
      <c r="R242" s="378"/>
      <c r="S242" s="378"/>
      <c r="T242" s="378"/>
      <c r="U242" s="378"/>
      <c r="V242" s="378"/>
      <c r="W242" s="378"/>
      <c r="X242" s="378"/>
      <c r="Y242" s="378"/>
      <c r="Z242" s="378"/>
      <c r="AA242" s="378"/>
      <c r="AB242" s="378"/>
      <c r="AC242" s="378"/>
      <c r="AD242" s="378"/>
      <c r="AE242" s="378"/>
      <c r="AF242" s="378"/>
      <c r="AG242" s="378"/>
      <c r="AH242" s="378"/>
      <c r="AI242" s="378"/>
      <c r="AJ242" s="379"/>
      <c r="AK242" s="380" t="s">
        <v>3</v>
      </c>
      <c r="AL242" s="381"/>
      <c r="AM242" s="381"/>
      <c r="AN242" s="381"/>
      <c r="AO242" s="381"/>
      <c r="AP242" s="381"/>
      <c r="AQ242" s="381"/>
      <c r="AR242" s="381"/>
      <c r="AS242" s="381"/>
      <c r="AT242" s="381"/>
      <c r="AU242" s="381"/>
      <c r="AV242" s="381"/>
      <c r="AW242" s="381"/>
      <c r="AX242" s="381"/>
      <c r="AY242" s="381"/>
      <c r="AZ242" s="381"/>
      <c r="BA242" s="381"/>
      <c r="BB242" s="381"/>
      <c r="BC242" s="382"/>
      <c r="BD242" s="382"/>
      <c r="BE242" s="382"/>
      <c r="BF242" s="382"/>
      <c r="BG242" s="382"/>
      <c r="BH242" s="382"/>
      <c r="BI242" s="382"/>
      <c r="BJ242" s="383"/>
      <c r="BK242" s="384">
        <f>SUM(BK231:BK241)</f>
        <v>1859560</v>
      </c>
      <c r="BL242" s="385"/>
      <c r="BM242" s="385"/>
      <c r="BN242" s="385"/>
      <c r="BO242" s="385"/>
      <c r="BP242" s="386"/>
      <c r="BQ242" s="387" t="s">
        <v>100</v>
      </c>
      <c r="BR242" s="388"/>
      <c r="BS242" s="388"/>
      <c r="BT242" s="388"/>
      <c r="BU242" s="388"/>
      <c r="BV242" s="388"/>
      <c r="BW242" s="388"/>
      <c r="BX242" s="388"/>
      <c r="BY242" s="388"/>
      <c r="BZ242" s="388"/>
      <c r="CA242" s="388"/>
      <c r="CB242" s="388"/>
      <c r="CC242" s="389"/>
      <c r="CD242" s="390">
        <f>+CD231*AE231</f>
        <v>3364188.2352941176</v>
      </c>
      <c r="CE242" s="390"/>
      <c r="CF242" s="390"/>
      <c r="CG242" s="390"/>
      <c r="CH242" s="390"/>
      <c r="CI242" s="391"/>
    </row>
    <row r="243" spans="1:87" ht="18" customHeight="1" thickBot="1" x14ac:dyDescent="0.3">
      <c r="A243" s="75"/>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c r="AE243" s="76"/>
      <c r="AF243" s="76"/>
      <c r="AG243" s="76"/>
      <c r="AH243" s="76"/>
      <c r="AI243" s="76"/>
      <c r="AJ243" s="76"/>
      <c r="BG243" s="78"/>
      <c r="BH243" s="78"/>
      <c r="BI243" s="78"/>
      <c r="BJ243" s="78"/>
      <c r="BK243" s="79"/>
      <c r="BL243" s="79"/>
      <c r="BM243" s="79"/>
      <c r="BN243" s="79"/>
      <c r="BO243" s="79"/>
      <c r="BP243" s="79"/>
      <c r="BQ243" s="79"/>
      <c r="BR243" s="79"/>
      <c r="BS243" s="79"/>
      <c r="BT243" s="79"/>
      <c r="BU243" s="79"/>
      <c r="BV243" s="79"/>
      <c r="BW243" s="79"/>
      <c r="BX243" s="79"/>
      <c r="BY243" s="79"/>
      <c r="BZ243" s="79"/>
      <c r="CA243" s="79"/>
      <c r="CB243" s="79"/>
      <c r="CC243" s="79"/>
      <c r="CD243" s="79"/>
      <c r="CE243" s="79"/>
      <c r="CF243" s="79"/>
      <c r="CG243" s="79"/>
      <c r="CH243" s="79"/>
      <c r="CI243" s="79"/>
    </row>
    <row r="244" spans="1:87" ht="18" customHeight="1" x14ac:dyDescent="0.25">
      <c r="A244" s="75"/>
      <c r="B244" s="348" t="s">
        <v>0</v>
      </c>
      <c r="C244" s="349"/>
      <c r="D244" s="349"/>
      <c r="E244" s="349"/>
      <c r="F244" s="349"/>
      <c r="G244" s="349"/>
      <c r="H244" s="349"/>
      <c r="I244" s="349"/>
      <c r="J244" s="349"/>
      <c r="K244" s="349"/>
      <c r="L244" s="349"/>
      <c r="M244" s="349"/>
      <c r="N244" s="349"/>
      <c r="O244" s="349"/>
      <c r="P244" s="349"/>
      <c r="Q244" s="349"/>
      <c r="R244" s="349"/>
      <c r="S244" s="349"/>
      <c r="T244" s="349"/>
      <c r="U244" s="349"/>
      <c r="V244" s="349"/>
      <c r="W244" s="349"/>
      <c r="X244" s="349"/>
      <c r="Y244" s="350"/>
      <c r="Z244" s="348" t="s">
        <v>80</v>
      </c>
      <c r="AA244" s="349"/>
      <c r="AB244" s="349"/>
      <c r="AC244" s="349"/>
      <c r="AD244" s="350"/>
      <c r="AE244" s="357" t="s">
        <v>79</v>
      </c>
      <c r="AF244" s="358"/>
      <c r="AG244" s="358"/>
      <c r="AH244" s="358"/>
      <c r="AI244" s="358"/>
      <c r="AJ244" s="359"/>
      <c r="AK244" s="357" t="s">
        <v>81</v>
      </c>
      <c r="AL244" s="358"/>
      <c r="AM244" s="358"/>
      <c r="AN244" s="358"/>
      <c r="AO244" s="358"/>
      <c r="AP244" s="358"/>
      <c r="AQ244" s="358"/>
      <c r="AR244" s="358"/>
      <c r="AS244" s="358"/>
      <c r="AT244" s="358"/>
      <c r="AU244" s="358"/>
      <c r="AV244" s="358"/>
      <c r="AW244" s="358"/>
      <c r="AX244" s="359"/>
      <c r="AY244" s="357" t="s">
        <v>1</v>
      </c>
      <c r="AZ244" s="358"/>
      <c r="BA244" s="358"/>
      <c r="BB244" s="359"/>
      <c r="BC244" s="348" t="s">
        <v>104</v>
      </c>
      <c r="BD244" s="349"/>
      <c r="BE244" s="349"/>
      <c r="BF244" s="350"/>
      <c r="BG244" s="366" t="s">
        <v>82</v>
      </c>
      <c r="BH244" s="367"/>
      <c r="BI244" s="367"/>
      <c r="BJ244" s="368"/>
      <c r="BK244" s="315" t="s">
        <v>99</v>
      </c>
      <c r="BL244" s="316"/>
      <c r="BM244" s="316"/>
      <c r="BN244" s="316"/>
      <c r="BO244" s="316"/>
      <c r="BP244" s="317"/>
      <c r="BQ244" s="315" t="s">
        <v>83</v>
      </c>
      <c r="BR244" s="316"/>
      <c r="BS244" s="316"/>
      <c r="BT244" s="316"/>
      <c r="BU244" s="316"/>
      <c r="BV244" s="316"/>
      <c r="BW244" s="317"/>
      <c r="BX244" s="315" t="s">
        <v>84</v>
      </c>
      <c r="BY244" s="316"/>
      <c r="BZ244" s="316"/>
      <c r="CA244" s="316"/>
      <c r="CB244" s="316"/>
      <c r="CC244" s="317"/>
      <c r="CD244" s="315" t="s">
        <v>85</v>
      </c>
      <c r="CE244" s="316"/>
      <c r="CF244" s="316"/>
      <c r="CG244" s="316"/>
      <c r="CH244" s="316"/>
      <c r="CI244" s="317"/>
    </row>
    <row r="245" spans="1:87" ht="18" customHeight="1" x14ac:dyDescent="0.25">
      <c r="A245" s="75"/>
      <c r="B245" s="351"/>
      <c r="C245" s="352"/>
      <c r="D245" s="352"/>
      <c r="E245" s="352"/>
      <c r="F245" s="352"/>
      <c r="G245" s="352"/>
      <c r="H245" s="352"/>
      <c r="I245" s="352"/>
      <c r="J245" s="352"/>
      <c r="K245" s="352"/>
      <c r="L245" s="352"/>
      <c r="M245" s="352"/>
      <c r="N245" s="352"/>
      <c r="O245" s="352"/>
      <c r="P245" s="352"/>
      <c r="Q245" s="352"/>
      <c r="R245" s="352"/>
      <c r="S245" s="352"/>
      <c r="T245" s="352"/>
      <c r="U245" s="352"/>
      <c r="V245" s="352"/>
      <c r="W245" s="352"/>
      <c r="X245" s="352"/>
      <c r="Y245" s="353"/>
      <c r="Z245" s="351"/>
      <c r="AA245" s="352"/>
      <c r="AB245" s="352"/>
      <c r="AC245" s="352"/>
      <c r="AD245" s="353"/>
      <c r="AE245" s="360"/>
      <c r="AF245" s="361"/>
      <c r="AG245" s="361"/>
      <c r="AH245" s="361"/>
      <c r="AI245" s="361"/>
      <c r="AJ245" s="362"/>
      <c r="AK245" s="360"/>
      <c r="AL245" s="361"/>
      <c r="AM245" s="361"/>
      <c r="AN245" s="361"/>
      <c r="AO245" s="361"/>
      <c r="AP245" s="361"/>
      <c r="AQ245" s="361"/>
      <c r="AR245" s="361"/>
      <c r="AS245" s="361"/>
      <c r="AT245" s="361"/>
      <c r="AU245" s="361"/>
      <c r="AV245" s="361"/>
      <c r="AW245" s="361"/>
      <c r="AX245" s="362"/>
      <c r="AY245" s="360"/>
      <c r="AZ245" s="361"/>
      <c r="BA245" s="361"/>
      <c r="BB245" s="362"/>
      <c r="BC245" s="351"/>
      <c r="BD245" s="352"/>
      <c r="BE245" s="352"/>
      <c r="BF245" s="353"/>
      <c r="BG245" s="369"/>
      <c r="BH245" s="370"/>
      <c r="BI245" s="370"/>
      <c r="BJ245" s="371"/>
      <c r="BK245" s="318"/>
      <c r="BL245" s="319"/>
      <c r="BM245" s="319"/>
      <c r="BN245" s="319"/>
      <c r="BO245" s="319"/>
      <c r="BP245" s="320"/>
      <c r="BQ245" s="318"/>
      <c r="BR245" s="319"/>
      <c r="BS245" s="319"/>
      <c r="BT245" s="319"/>
      <c r="BU245" s="319"/>
      <c r="BV245" s="319"/>
      <c r="BW245" s="320"/>
      <c r="BX245" s="318"/>
      <c r="BY245" s="319"/>
      <c r="BZ245" s="319"/>
      <c r="CA245" s="319"/>
      <c r="CB245" s="319"/>
      <c r="CC245" s="320"/>
      <c r="CD245" s="318"/>
      <c r="CE245" s="319"/>
      <c r="CF245" s="319"/>
      <c r="CG245" s="319"/>
      <c r="CH245" s="319"/>
      <c r="CI245" s="320"/>
    </row>
    <row r="246" spans="1:87" ht="18" customHeight="1" thickBot="1" x14ac:dyDescent="0.3">
      <c r="A246" s="75"/>
      <c r="B246" s="354"/>
      <c r="C246" s="355"/>
      <c r="D246" s="355"/>
      <c r="E246" s="355"/>
      <c r="F246" s="355"/>
      <c r="G246" s="355"/>
      <c r="H246" s="355"/>
      <c r="I246" s="355"/>
      <c r="J246" s="355"/>
      <c r="K246" s="355"/>
      <c r="L246" s="355"/>
      <c r="M246" s="355"/>
      <c r="N246" s="355"/>
      <c r="O246" s="355"/>
      <c r="P246" s="355"/>
      <c r="Q246" s="355"/>
      <c r="R246" s="355"/>
      <c r="S246" s="355"/>
      <c r="T246" s="355"/>
      <c r="U246" s="355"/>
      <c r="V246" s="355"/>
      <c r="W246" s="355"/>
      <c r="X246" s="355"/>
      <c r="Y246" s="356"/>
      <c r="Z246" s="354"/>
      <c r="AA246" s="355"/>
      <c r="AB246" s="355"/>
      <c r="AC246" s="355"/>
      <c r="AD246" s="356"/>
      <c r="AE246" s="363"/>
      <c r="AF246" s="364"/>
      <c r="AG246" s="364"/>
      <c r="AH246" s="364"/>
      <c r="AI246" s="364"/>
      <c r="AJ246" s="365"/>
      <c r="AK246" s="360"/>
      <c r="AL246" s="361"/>
      <c r="AM246" s="361"/>
      <c r="AN246" s="361"/>
      <c r="AO246" s="361"/>
      <c r="AP246" s="361"/>
      <c r="AQ246" s="361"/>
      <c r="AR246" s="361"/>
      <c r="AS246" s="361"/>
      <c r="AT246" s="361"/>
      <c r="AU246" s="361"/>
      <c r="AV246" s="361"/>
      <c r="AW246" s="361"/>
      <c r="AX246" s="362"/>
      <c r="AY246" s="360"/>
      <c r="AZ246" s="361"/>
      <c r="BA246" s="361"/>
      <c r="BB246" s="362"/>
      <c r="BC246" s="351"/>
      <c r="BD246" s="352"/>
      <c r="BE246" s="352"/>
      <c r="BF246" s="353"/>
      <c r="BG246" s="369"/>
      <c r="BH246" s="370"/>
      <c r="BI246" s="370"/>
      <c r="BJ246" s="371"/>
      <c r="BK246" s="318"/>
      <c r="BL246" s="319"/>
      <c r="BM246" s="319"/>
      <c r="BN246" s="319"/>
      <c r="BO246" s="319"/>
      <c r="BP246" s="320"/>
      <c r="BQ246" s="321"/>
      <c r="BR246" s="322"/>
      <c r="BS246" s="322"/>
      <c r="BT246" s="322"/>
      <c r="BU246" s="322"/>
      <c r="BV246" s="322"/>
      <c r="BW246" s="323"/>
      <c r="BX246" s="321"/>
      <c r="BY246" s="322"/>
      <c r="BZ246" s="322"/>
      <c r="CA246" s="322"/>
      <c r="CB246" s="322"/>
      <c r="CC246" s="323"/>
      <c r="CD246" s="321"/>
      <c r="CE246" s="322"/>
      <c r="CF246" s="322"/>
      <c r="CG246" s="322"/>
      <c r="CH246" s="322"/>
      <c r="CI246" s="323"/>
    </row>
    <row r="247" spans="1:87" ht="18" customHeight="1" x14ac:dyDescent="0.25">
      <c r="A247" s="75"/>
      <c r="B247" s="324" t="s">
        <v>117</v>
      </c>
      <c r="C247" s="325"/>
      <c r="D247" s="325"/>
      <c r="E247" s="325"/>
      <c r="F247" s="325"/>
      <c r="G247" s="325"/>
      <c r="H247" s="325"/>
      <c r="I247" s="325"/>
      <c r="J247" s="325"/>
      <c r="K247" s="325"/>
      <c r="L247" s="325"/>
      <c r="M247" s="325"/>
      <c r="N247" s="325"/>
      <c r="O247" s="325"/>
      <c r="P247" s="325"/>
      <c r="Q247" s="325"/>
      <c r="R247" s="325"/>
      <c r="S247" s="325"/>
      <c r="T247" s="325"/>
      <c r="U247" s="325"/>
      <c r="V247" s="325"/>
      <c r="W247" s="325"/>
      <c r="X247" s="325"/>
      <c r="Y247" s="326"/>
      <c r="Z247" s="333" t="s">
        <v>148</v>
      </c>
      <c r="AA247" s="334"/>
      <c r="AB247" s="334"/>
      <c r="AC247" s="334"/>
      <c r="AD247" s="335"/>
      <c r="AE247" s="333">
        <v>4</v>
      </c>
      <c r="AF247" s="334"/>
      <c r="AG247" s="334"/>
      <c r="AH247" s="334"/>
      <c r="AI247" s="334"/>
      <c r="AJ247" s="334"/>
      <c r="AK247" s="342" t="s">
        <v>41</v>
      </c>
      <c r="AL247" s="343"/>
      <c r="AM247" s="343"/>
      <c r="AN247" s="343"/>
      <c r="AO247" s="343"/>
      <c r="AP247" s="343"/>
      <c r="AQ247" s="343"/>
      <c r="AR247" s="343"/>
      <c r="AS247" s="343"/>
      <c r="AT247" s="343"/>
      <c r="AU247" s="343"/>
      <c r="AV247" s="343"/>
      <c r="AW247" s="343"/>
      <c r="AX247" s="344"/>
      <c r="AY247" s="409">
        <v>0.25</v>
      </c>
      <c r="AZ247" s="346"/>
      <c r="BA247" s="346"/>
      <c r="BB247" s="410"/>
      <c r="BC247" s="345">
        <f>+$AE$247*AY247</f>
        <v>1</v>
      </c>
      <c r="BD247" s="346"/>
      <c r="BE247" s="346"/>
      <c r="BF247" s="347"/>
      <c r="BG247" s="285">
        <v>22629</v>
      </c>
      <c r="BH247" s="286"/>
      <c r="BI247" s="286"/>
      <c r="BJ247" s="287"/>
      <c r="BK247" s="288">
        <f>+AY247*BG247</f>
        <v>5657.25</v>
      </c>
      <c r="BL247" s="289"/>
      <c r="BM247" s="289"/>
      <c r="BN247" s="289"/>
      <c r="BO247" s="289"/>
      <c r="BP247" s="290"/>
      <c r="BQ247" s="291">
        <v>5000</v>
      </c>
      <c r="BR247" s="292"/>
      <c r="BS247" s="292"/>
      <c r="BT247" s="292"/>
      <c r="BU247" s="292"/>
      <c r="BV247" s="292"/>
      <c r="BW247" s="293"/>
      <c r="BX247" s="291">
        <f>+(((BK258+BQ247)*15)/85)</f>
        <v>11032.720588235294</v>
      </c>
      <c r="BY247" s="292"/>
      <c r="BZ247" s="292"/>
      <c r="CA247" s="292"/>
      <c r="CB247" s="292"/>
      <c r="CC247" s="293"/>
      <c r="CD247" s="291">
        <f>+BK258+BQ247+BX247</f>
        <v>73551.470588235301</v>
      </c>
      <c r="CE247" s="292"/>
      <c r="CF247" s="292"/>
      <c r="CG247" s="292"/>
      <c r="CH247" s="292"/>
      <c r="CI247" s="293"/>
    </row>
    <row r="248" spans="1:87" ht="18" customHeight="1" x14ac:dyDescent="0.25">
      <c r="A248" s="75"/>
      <c r="B248" s="327"/>
      <c r="C248" s="328"/>
      <c r="D248" s="328"/>
      <c r="E248" s="328"/>
      <c r="F248" s="328"/>
      <c r="G248" s="328"/>
      <c r="H248" s="328"/>
      <c r="I248" s="328"/>
      <c r="J248" s="328"/>
      <c r="K248" s="328"/>
      <c r="L248" s="328"/>
      <c r="M248" s="328"/>
      <c r="N248" s="328"/>
      <c r="O248" s="328"/>
      <c r="P248" s="328"/>
      <c r="Q248" s="328"/>
      <c r="R248" s="328"/>
      <c r="S248" s="328"/>
      <c r="T248" s="328"/>
      <c r="U248" s="328"/>
      <c r="V248" s="328"/>
      <c r="W248" s="328"/>
      <c r="X248" s="328"/>
      <c r="Y248" s="329"/>
      <c r="Z248" s="336"/>
      <c r="AA248" s="337"/>
      <c r="AB248" s="337"/>
      <c r="AC248" s="337"/>
      <c r="AD248" s="338"/>
      <c r="AE248" s="336"/>
      <c r="AF248" s="337"/>
      <c r="AG248" s="337"/>
      <c r="AH248" s="337"/>
      <c r="AI248" s="337"/>
      <c r="AJ248" s="337"/>
      <c r="AK248" s="300" t="s">
        <v>23</v>
      </c>
      <c r="AL248" s="301"/>
      <c r="AM248" s="301"/>
      <c r="AN248" s="301"/>
      <c r="AO248" s="301"/>
      <c r="AP248" s="301"/>
      <c r="AQ248" s="301"/>
      <c r="AR248" s="301"/>
      <c r="AS248" s="301"/>
      <c r="AT248" s="301"/>
      <c r="AU248" s="301"/>
      <c r="AV248" s="301"/>
      <c r="AW248" s="301"/>
      <c r="AX248" s="302"/>
      <c r="AY248" s="407">
        <v>0.25</v>
      </c>
      <c r="AZ248" s="304"/>
      <c r="BA248" s="304"/>
      <c r="BB248" s="408"/>
      <c r="BC248" s="306">
        <f t="shared" ref="BC248:BC257" si="30">+$AE$247*AY248</f>
        <v>1</v>
      </c>
      <c r="BD248" s="307"/>
      <c r="BE248" s="307"/>
      <c r="BF248" s="308"/>
      <c r="BG248" s="309">
        <v>7925</v>
      </c>
      <c r="BH248" s="310"/>
      <c r="BI248" s="310"/>
      <c r="BJ248" s="311"/>
      <c r="BK248" s="312">
        <f t="shared" ref="BK248:BK257" si="31">+AY248*BG248</f>
        <v>1981.25</v>
      </c>
      <c r="BL248" s="313"/>
      <c r="BM248" s="313"/>
      <c r="BN248" s="313"/>
      <c r="BO248" s="313"/>
      <c r="BP248" s="314"/>
      <c r="BQ248" s="294"/>
      <c r="BR248" s="295"/>
      <c r="BS248" s="295"/>
      <c r="BT248" s="295"/>
      <c r="BU248" s="295"/>
      <c r="BV248" s="295"/>
      <c r="BW248" s="296"/>
      <c r="BX248" s="294"/>
      <c r="BY248" s="295"/>
      <c r="BZ248" s="295"/>
      <c r="CA248" s="295"/>
      <c r="CB248" s="295"/>
      <c r="CC248" s="296"/>
      <c r="CD248" s="294"/>
      <c r="CE248" s="295"/>
      <c r="CF248" s="295"/>
      <c r="CG248" s="295"/>
      <c r="CH248" s="295"/>
      <c r="CI248" s="296"/>
    </row>
    <row r="249" spans="1:87" ht="18" customHeight="1" x14ac:dyDescent="0.25">
      <c r="A249" s="75"/>
      <c r="B249" s="327"/>
      <c r="C249" s="328"/>
      <c r="D249" s="328"/>
      <c r="E249" s="328"/>
      <c r="F249" s="328"/>
      <c r="G249" s="328"/>
      <c r="H249" s="328"/>
      <c r="I249" s="328"/>
      <c r="J249" s="328"/>
      <c r="K249" s="328"/>
      <c r="L249" s="328"/>
      <c r="M249" s="328"/>
      <c r="N249" s="328"/>
      <c r="O249" s="328"/>
      <c r="P249" s="328"/>
      <c r="Q249" s="328"/>
      <c r="R249" s="328"/>
      <c r="S249" s="328"/>
      <c r="T249" s="328"/>
      <c r="U249" s="328"/>
      <c r="V249" s="328"/>
      <c r="W249" s="328"/>
      <c r="X249" s="328"/>
      <c r="Y249" s="329"/>
      <c r="Z249" s="336"/>
      <c r="AA249" s="337"/>
      <c r="AB249" s="337"/>
      <c r="AC249" s="337"/>
      <c r="AD249" s="338"/>
      <c r="AE249" s="336"/>
      <c r="AF249" s="337"/>
      <c r="AG249" s="337"/>
      <c r="AH249" s="337"/>
      <c r="AI249" s="337"/>
      <c r="AJ249" s="337"/>
      <c r="AK249" s="300" t="s">
        <v>527</v>
      </c>
      <c r="AL249" s="301"/>
      <c r="AM249" s="301"/>
      <c r="AN249" s="301"/>
      <c r="AO249" s="301"/>
      <c r="AP249" s="301"/>
      <c r="AQ249" s="301"/>
      <c r="AR249" s="301"/>
      <c r="AS249" s="301"/>
      <c r="AT249" s="301"/>
      <c r="AU249" s="301"/>
      <c r="AV249" s="301"/>
      <c r="AW249" s="301"/>
      <c r="AX249" s="302"/>
      <c r="AY249" s="407">
        <v>0.25</v>
      </c>
      <c r="AZ249" s="304"/>
      <c r="BA249" s="304"/>
      <c r="BB249" s="408"/>
      <c r="BC249" s="306">
        <f t="shared" si="30"/>
        <v>1</v>
      </c>
      <c r="BD249" s="307"/>
      <c r="BE249" s="307"/>
      <c r="BF249" s="308"/>
      <c r="BG249" s="309">
        <v>18911</v>
      </c>
      <c r="BH249" s="310"/>
      <c r="BI249" s="310"/>
      <c r="BJ249" s="311"/>
      <c r="BK249" s="312">
        <f t="shared" si="31"/>
        <v>4727.75</v>
      </c>
      <c r="BL249" s="313"/>
      <c r="BM249" s="313"/>
      <c r="BN249" s="313"/>
      <c r="BO249" s="313"/>
      <c r="BP249" s="314"/>
      <c r="BQ249" s="294"/>
      <c r="BR249" s="295"/>
      <c r="BS249" s="295"/>
      <c r="BT249" s="295"/>
      <c r="BU249" s="295"/>
      <c r="BV249" s="295"/>
      <c r="BW249" s="296"/>
      <c r="BX249" s="294"/>
      <c r="BY249" s="295"/>
      <c r="BZ249" s="295"/>
      <c r="CA249" s="295"/>
      <c r="CB249" s="295"/>
      <c r="CC249" s="296"/>
      <c r="CD249" s="294"/>
      <c r="CE249" s="295"/>
      <c r="CF249" s="295"/>
      <c r="CG249" s="295"/>
      <c r="CH249" s="295"/>
      <c r="CI249" s="296"/>
    </row>
    <row r="250" spans="1:87" ht="18" customHeight="1" x14ac:dyDescent="0.25">
      <c r="A250" s="75"/>
      <c r="B250" s="327"/>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9"/>
      <c r="Z250" s="336"/>
      <c r="AA250" s="337"/>
      <c r="AB250" s="337"/>
      <c r="AC250" s="337"/>
      <c r="AD250" s="338"/>
      <c r="AE250" s="336"/>
      <c r="AF250" s="337"/>
      <c r="AG250" s="337"/>
      <c r="AH250" s="337"/>
      <c r="AI250" s="337"/>
      <c r="AJ250" s="337"/>
      <c r="AK250" s="300" t="s">
        <v>13</v>
      </c>
      <c r="AL250" s="301"/>
      <c r="AM250" s="301"/>
      <c r="AN250" s="301"/>
      <c r="AO250" s="301"/>
      <c r="AP250" s="301"/>
      <c r="AQ250" s="301"/>
      <c r="AR250" s="301"/>
      <c r="AS250" s="301"/>
      <c r="AT250" s="301"/>
      <c r="AU250" s="301"/>
      <c r="AV250" s="301"/>
      <c r="AW250" s="301"/>
      <c r="AX250" s="302"/>
      <c r="AY250" s="407">
        <v>0.25</v>
      </c>
      <c r="AZ250" s="304"/>
      <c r="BA250" s="304"/>
      <c r="BB250" s="408"/>
      <c r="BC250" s="306">
        <f t="shared" si="30"/>
        <v>1</v>
      </c>
      <c r="BD250" s="307"/>
      <c r="BE250" s="307"/>
      <c r="BF250" s="308"/>
      <c r="BG250" s="309">
        <v>40826</v>
      </c>
      <c r="BH250" s="310"/>
      <c r="BI250" s="310"/>
      <c r="BJ250" s="311"/>
      <c r="BK250" s="312">
        <f t="shared" si="31"/>
        <v>10206.5</v>
      </c>
      <c r="BL250" s="313"/>
      <c r="BM250" s="313"/>
      <c r="BN250" s="313"/>
      <c r="BO250" s="313"/>
      <c r="BP250" s="314"/>
      <c r="BQ250" s="294"/>
      <c r="BR250" s="295"/>
      <c r="BS250" s="295"/>
      <c r="BT250" s="295"/>
      <c r="BU250" s="295"/>
      <c r="BV250" s="295"/>
      <c r="BW250" s="296"/>
      <c r="BX250" s="294"/>
      <c r="BY250" s="295"/>
      <c r="BZ250" s="295"/>
      <c r="CA250" s="295"/>
      <c r="CB250" s="295"/>
      <c r="CC250" s="296"/>
      <c r="CD250" s="294"/>
      <c r="CE250" s="295"/>
      <c r="CF250" s="295"/>
      <c r="CG250" s="295"/>
      <c r="CH250" s="295"/>
      <c r="CI250" s="296"/>
    </row>
    <row r="251" spans="1:87" ht="18" customHeight="1" x14ac:dyDescent="0.25">
      <c r="A251" s="75"/>
      <c r="B251" s="327"/>
      <c r="C251" s="328"/>
      <c r="D251" s="328"/>
      <c r="E251" s="328"/>
      <c r="F251" s="328"/>
      <c r="G251" s="328"/>
      <c r="H251" s="328"/>
      <c r="I251" s="328"/>
      <c r="J251" s="328"/>
      <c r="K251" s="328"/>
      <c r="L251" s="328"/>
      <c r="M251" s="328"/>
      <c r="N251" s="328"/>
      <c r="O251" s="328"/>
      <c r="P251" s="328"/>
      <c r="Q251" s="328"/>
      <c r="R251" s="328"/>
      <c r="S251" s="328"/>
      <c r="T251" s="328"/>
      <c r="U251" s="328"/>
      <c r="V251" s="328"/>
      <c r="W251" s="328"/>
      <c r="X251" s="328"/>
      <c r="Y251" s="329"/>
      <c r="Z251" s="336"/>
      <c r="AA251" s="337"/>
      <c r="AB251" s="337"/>
      <c r="AC251" s="337"/>
      <c r="AD251" s="338"/>
      <c r="AE251" s="336"/>
      <c r="AF251" s="337"/>
      <c r="AG251" s="337"/>
      <c r="AH251" s="337"/>
      <c r="AI251" s="337"/>
      <c r="AJ251" s="337"/>
      <c r="AK251" s="300" t="s">
        <v>40</v>
      </c>
      <c r="AL251" s="301"/>
      <c r="AM251" s="301"/>
      <c r="AN251" s="301"/>
      <c r="AO251" s="301"/>
      <c r="AP251" s="301"/>
      <c r="AQ251" s="301"/>
      <c r="AR251" s="301"/>
      <c r="AS251" s="301"/>
      <c r="AT251" s="301"/>
      <c r="AU251" s="301"/>
      <c r="AV251" s="301"/>
      <c r="AW251" s="301"/>
      <c r="AX251" s="302"/>
      <c r="AY251" s="407">
        <v>0.25</v>
      </c>
      <c r="AZ251" s="304"/>
      <c r="BA251" s="304"/>
      <c r="BB251" s="408"/>
      <c r="BC251" s="306">
        <f t="shared" si="30"/>
        <v>1</v>
      </c>
      <c r="BD251" s="307"/>
      <c r="BE251" s="307"/>
      <c r="BF251" s="308"/>
      <c r="BG251" s="309">
        <v>26988</v>
      </c>
      <c r="BH251" s="310"/>
      <c r="BI251" s="310"/>
      <c r="BJ251" s="311"/>
      <c r="BK251" s="312">
        <f t="shared" si="31"/>
        <v>6747</v>
      </c>
      <c r="BL251" s="313"/>
      <c r="BM251" s="313"/>
      <c r="BN251" s="313"/>
      <c r="BO251" s="313"/>
      <c r="BP251" s="314"/>
      <c r="BQ251" s="294"/>
      <c r="BR251" s="295"/>
      <c r="BS251" s="295"/>
      <c r="BT251" s="295"/>
      <c r="BU251" s="295"/>
      <c r="BV251" s="295"/>
      <c r="BW251" s="296"/>
      <c r="BX251" s="294"/>
      <c r="BY251" s="295"/>
      <c r="BZ251" s="295"/>
      <c r="CA251" s="295"/>
      <c r="CB251" s="295"/>
      <c r="CC251" s="296"/>
      <c r="CD251" s="294"/>
      <c r="CE251" s="295"/>
      <c r="CF251" s="295"/>
      <c r="CG251" s="295"/>
      <c r="CH251" s="295"/>
      <c r="CI251" s="296"/>
    </row>
    <row r="252" spans="1:87" ht="18" customHeight="1" x14ac:dyDescent="0.25">
      <c r="A252" s="75"/>
      <c r="B252" s="327"/>
      <c r="C252" s="328"/>
      <c r="D252" s="328"/>
      <c r="E252" s="328"/>
      <c r="F252" s="328"/>
      <c r="G252" s="328"/>
      <c r="H252" s="328"/>
      <c r="I252" s="328"/>
      <c r="J252" s="328"/>
      <c r="K252" s="328"/>
      <c r="L252" s="328"/>
      <c r="M252" s="328"/>
      <c r="N252" s="328"/>
      <c r="O252" s="328"/>
      <c r="P252" s="328"/>
      <c r="Q252" s="328"/>
      <c r="R252" s="328"/>
      <c r="S252" s="328"/>
      <c r="T252" s="328"/>
      <c r="U252" s="328"/>
      <c r="V252" s="328"/>
      <c r="W252" s="328"/>
      <c r="X252" s="328"/>
      <c r="Y252" s="329"/>
      <c r="Z252" s="336"/>
      <c r="AA252" s="337"/>
      <c r="AB252" s="337"/>
      <c r="AC252" s="337"/>
      <c r="AD252" s="338"/>
      <c r="AE252" s="336"/>
      <c r="AF252" s="337"/>
      <c r="AG252" s="337"/>
      <c r="AH252" s="337"/>
      <c r="AI252" s="337"/>
      <c r="AJ252" s="337"/>
      <c r="AK252" s="300" t="s">
        <v>528</v>
      </c>
      <c r="AL252" s="301"/>
      <c r="AM252" s="301"/>
      <c r="AN252" s="301"/>
      <c r="AO252" s="301"/>
      <c r="AP252" s="301"/>
      <c r="AQ252" s="301"/>
      <c r="AR252" s="301"/>
      <c r="AS252" s="301"/>
      <c r="AT252" s="301"/>
      <c r="AU252" s="301"/>
      <c r="AV252" s="301"/>
      <c r="AW252" s="301"/>
      <c r="AX252" s="302"/>
      <c r="AY252" s="407">
        <v>0.25</v>
      </c>
      <c r="AZ252" s="304"/>
      <c r="BA252" s="304"/>
      <c r="BB252" s="408"/>
      <c r="BC252" s="306">
        <f t="shared" si="30"/>
        <v>1</v>
      </c>
      <c r="BD252" s="307"/>
      <c r="BE252" s="307"/>
      <c r="BF252" s="308"/>
      <c r="BG252" s="309">
        <v>22530</v>
      </c>
      <c r="BH252" s="310"/>
      <c r="BI252" s="310"/>
      <c r="BJ252" s="311"/>
      <c r="BK252" s="312">
        <f t="shared" si="31"/>
        <v>5632.5</v>
      </c>
      <c r="BL252" s="313"/>
      <c r="BM252" s="313"/>
      <c r="BN252" s="313"/>
      <c r="BO252" s="313"/>
      <c r="BP252" s="314"/>
      <c r="BQ252" s="294"/>
      <c r="BR252" s="295"/>
      <c r="BS252" s="295"/>
      <c r="BT252" s="295"/>
      <c r="BU252" s="295"/>
      <c r="BV252" s="295"/>
      <c r="BW252" s="296"/>
      <c r="BX252" s="294"/>
      <c r="BY252" s="295"/>
      <c r="BZ252" s="295"/>
      <c r="CA252" s="295"/>
      <c r="CB252" s="295"/>
      <c r="CC252" s="296"/>
      <c r="CD252" s="294"/>
      <c r="CE252" s="295"/>
      <c r="CF252" s="295"/>
      <c r="CG252" s="295"/>
      <c r="CH252" s="295"/>
      <c r="CI252" s="296"/>
    </row>
    <row r="253" spans="1:87" ht="18" customHeight="1" x14ac:dyDescent="0.25">
      <c r="A253" s="75"/>
      <c r="B253" s="327"/>
      <c r="C253" s="328"/>
      <c r="D253" s="328"/>
      <c r="E253" s="328"/>
      <c r="F253" s="328"/>
      <c r="G253" s="328"/>
      <c r="H253" s="328"/>
      <c r="I253" s="328"/>
      <c r="J253" s="328"/>
      <c r="K253" s="328"/>
      <c r="L253" s="328"/>
      <c r="M253" s="328"/>
      <c r="N253" s="328"/>
      <c r="O253" s="328"/>
      <c r="P253" s="328"/>
      <c r="Q253" s="328"/>
      <c r="R253" s="328"/>
      <c r="S253" s="328"/>
      <c r="T253" s="328"/>
      <c r="U253" s="328"/>
      <c r="V253" s="328"/>
      <c r="W253" s="328"/>
      <c r="X253" s="328"/>
      <c r="Y253" s="329"/>
      <c r="Z253" s="336"/>
      <c r="AA253" s="337"/>
      <c r="AB253" s="337"/>
      <c r="AC253" s="337"/>
      <c r="AD253" s="338"/>
      <c r="AE253" s="336"/>
      <c r="AF253" s="337"/>
      <c r="AG253" s="337"/>
      <c r="AH253" s="337"/>
      <c r="AI253" s="337"/>
      <c r="AJ253" s="337"/>
      <c r="AK253" s="300" t="s">
        <v>529</v>
      </c>
      <c r="AL253" s="301"/>
      <c r="AM253" s="301"/>
      <c r="AN253" s="301"/>
      <c r="AO253" s="301"/>
      <c r="AP253" s="301"/>
      <c r="AQ253" s="301"/>
      <c r="AR253" s="301"/>
      <c r="AS253" s="301"/>
      <c r="AT253" s="301"/>
      <c r="AU253" s="301"/>
      <c r="AV253" s="301"/>
      <c r="AW253" s="301"/>
      <c r="AX253" s="302"/>
      <c r="AY253" s="407">
        <v>0.25</v>
      </c>
      <c r="AZ253" s="304"/>
      <c r="BA253" s="304"/>
      <c r="BB253" s="408"/>
      <c r="BC253" s="306">
        <f t="shared" si="30"/>
        <v>1</v>
      </c>
      <c r="BD253" s="307"/>
      <c r="BE253" s="307"/>
      <c r="BF253" s="308"/>
      <c r="BG253" s="309">
        <v>18911</v>
      </c>
      <c r="BH253" s="310"/>
      <c r="BI253" s="310"/>
      <c r="BJ253" s="311"/>
      <c r="BK253" s="312">
        <f t="shared" si="31"/>
        <v>4727.75</v>
      </c>
      <c r="BL253" s="313"/>
      <c r="BM253" s="313"/>
      <c r="BN253" s="313"/>
      <c r="BO253" s="313"/>
      <c r="BP253" s="314"/>
      <c r="BQ253" s="294"/>
      <c r="BR253" s="295"/>
      <c r="BS253" s="295"/>
      <c r="BT253" s="295"/>
      <c r="BU253" s="295"/>
      <c r="BV253" s="295"/>
      <c r="BW253" s="296"/>
      <c r="BX253" s="294"/>
      <c r="BY253" s="295"/>
      <c r="BZ253" s="295"/>
      <c r="CA253" s="295"/>
      <c r="CB253" s="295"/>
      <c r="CC253" s="296"/>
      <c r="CD253" s="294"/>
      <c r="CE253" s="295"/>
      <c r="CF253" s="295"/>
      <c r="CG253" s="295"/>
      <c r="CH253" s="295"/>
      <c r="CI253" s="296"/>
    </row>
    <row r="254" spans="1:87" ht="18" customHeight="1" x14ac:dyDescent="0.25">
      <c r="A254" s="75"/>
      <c r="B254" s="327"/>
      <c r="C254" s="328"/>
      <c r="D254" s="328"/>
      <c r="E254" s="328"/>
      <c r="F254" s="328"/>
      <c r="G254" s="328"/>
      <c r="H254" s="328"/>
      <c r="I254" s="328"/>
      <c r="J254" s="328"/>
      <c r="K254" s="328"/>
      <c r="L254" s="328"/>
      <c r="M254" s="328"/>
      <c r="N254" s="328"/>
      <c r="O254" s="328"/>
      <c r="P254" s="328"/>
      <c r="Q254" s="328"/>
      <c r="R254" s="328"/>
      <c r="S254" s="328"/>
      <c r="T254" s="328"/>
      <c r="U254" s="328"/>
      <c r="V254" s="328"/>
      <c r="W254" s="328"/>
      <c r="X254" s="328"/>
      <c r="Y254" s="329"/>
      <c r="Z254" s="336"/>
      <c r="AA254" s="337"/>
      <c r="AB254" s="337"/>
      <c r="AC254" s="337"/>
      <c r="AD254" s="338"/>
      <c r="AE254" s="336"/>
      <c r="AF254" s="337"/>
      <c r="AG254" s="337"/>
      <c r="AH254" s="337"/>
      <c r="AI254" s="337"/>
      <c r="AJ254" s="337"/>
      <c r="AK254" s="300" t="s">
        <v>526</v>
      </c>
      <c r="AL254" s="301"/>
      <c r="AM254" s="301"/>
      <c r="AN254" s="301"/>
      <c r="AO254" s="301"/>
      <c r="AP254" s="301"/>
      <c r="AQ254" s="301"/>
      <c r="AR254" s="301"/>
      <c r="AS254" s="301"/>
      <c r="AT254" s="301"/>
      <c r="AU254" s="301"/>
      <c r="AV254" s="301"/>
      <c r="AW254" s="301"/>
      <c r="AX254" s="302"/>
      <c r="AY254" s="407">
        <v>0.25</v>
      </c>
      <c r="AZ254" s="304"/>
      <c r="BA254" s="304"/>
      <c r="BB254" s="408"/>
      <c r="BC254" s="306">
        <f t="shared" si="30"/>
        <v>1</v>
      </c>
      <c r="BD254" s="307"/>
      <c r="BE254" s="307"/>
      <c r="BF254" s="308"/>
      <c r="BG254" s="309">
        <v>7925</v>
      </c>
      <c r="BH254" s="310"/>
      <c r="BI254" s="310"/>
      <c r="BJ254" s="311"/>
      <c r="BK254" s="312">
        <f t="shared" si="31"/>
        <v>1981.25</v>
      </c>
      <c r="BL254" s="313"/>
      <c r="BM254" s="313"/>
      <c r="BN254" s="313"/>
      <c r="BO254" s="313"/>
      <c r="BP254" s="314"/>
      <c r="BQ254" s="294"/>
      <c r="BR254" s="295"/>
      <c r="BS254" s="295"/>
      <c r="BT254" s="295"/>
      <c r="BU254" s="295"/>
      <c r="BV254" s="295"/>
      <c r="BW254" s="296"/>
      <c r="BX254" s="294"/>
      <c r="BY254" s="295"/>
      <c r="BZ254" s="295"/>
      <c r="CA254" s="295"/>
      <c r="CB254" s="295"/>
      <c r="CC254" s="296"/>
      <c r="CD254" s="294"/>
      <c r="CE254" s="295"/>
      <c r="CF254" s="295"/>
      <c r="CG254" s="295"/>
      <c r="CH254" s="295"/>
      <c r="CI254" s="296"/>
    </row>
    <row r="255" spans="1:87" ht="18" customHeight="1" x14ac:dyDescent="0.25">
      <c r="A255" s="75"/>
      <c r="B255" s="327"/>
      <c r="C255" s="328"/>
      <c r="D255" s="328"/>
      <c r="E255" s="328"/>
      <c r="F255" s="328"/>
      <c r="G255" s="328"/>
      <c r="H255" s="328"/>
      <c r="I255" s="328"/>
      <c r="J255" s="328"/>
      <c r="K255" s="328"/>
      <c r="L255" s="328"/>
      <c r="M255" s="328"/>
      <c r="N255" s="328"/>
      <c r="O255" s="328"/>
      <c r="P255" s="328"/>
      <c r="Q255" s="328"/>
      <c r="R255" s="328"/>
      <c r="S255" s="328"/>
      <c r="T255" s="328"/>
      <c r="U255" s="328"/>
      <c r="V255" s="328"/>
      <c r="W255" s="328"/>
      <c r="X255" s="328"/>
      <c r="Y255" s="329"/>
      <c r="Z255" s="336"/>
      <c r="AA255" s="337"/>
      <c r="AB255" s="337"/>
      <c r="AC255" s="337"/>
      <c r="AD255" s="338"/>
      <c r="AE255" s="336"/>
      <c r="AF255" s="337"/>
      <c r="AG255" s="337"/>
      <c r="AH255" s="337"/>
      <c r="AI255" s="337"/>
      <c r="AJ255" s="337"/>
      <c r="AK255" s="300" t="s">
        <v>530</v>
      </c>
      <c r="AL255" s="301"/>
      <c r="AM255" s="301"/>
      <c r="AN255" s="301"/>
      <c r="AO255" s="301"/>
      <c r="AP255" s="301"/>
      <c r="AQ255" s="301"/>
      <c r="AR255" s="301"/>
      <c r="AS255" s="301"/>
      <c r="AT255" s="301"/>
      <c r="AU255" s="301"/>
      <c r="AV255" s="301"/>
      <c r="AW255" s="301"/>
      <c r="AX255" s="302"/>
      <c r="AY255" s="407">
        <v>0.25</v>
      </c>
      <c r="AZ255" s="304"/>
      <c r="BA255" s="304"/>
      <c r="BB255" s="408"/>
      <c r="BC255" s="306">
        <f t="shared" si="30"/>
        <v>1</v>
      </c>
      <c r="BD255" s="307"/>
      <c r="BE255" s="307"/>
      <c r="BF255" s="308"/>
      <c r="BG255" s="309">
        <v>22629</v>
      </c>
      <c r="BH255" s="310"/>
      <c r="BI255" s="310"/>
      <c r="BJ255" s="311"/>
      <c r="BK255" s="312">
        <f t="shared" si="31"/>
        <v>5657.25</v>
      </c>
      <c r="BL255" s="313"/>
      <c r="BM255" s="313"/>
      <c r="BN255" s="313"/>
      <c r="BO255" s="313"/>
      <c r="BP255" s="314"/>
      <c r="BQ255" s="294"/>
      <c r="BR255" s="295"/>
      <c r="BS255" s="295"/>
      <c r="BT255" s="295"/>
      <c r="BU255" s="295"/>
      <c r="BV255" s="295"/>
      <c r="BW255" s="296"/>
      <c r="BX255" s="294"/>
      <c r="BY255" s="295"/>
      <c r="BZ255" s="295"/>
      <c r="CA255" s="295"/>
      <c r="CB255" s="295"/>
      <c r="CC255" s="296"/>
      <c r="CD255" s="294"/>
      <c r="CE255" s="295"/>
      <c r="CF255" s="295"/>
      <c r="CG255" s="295"/>
      <c r="CH255" s="295"/>
      <c r="CI255" s="296"/>
    </row>
    <row r="256" spans="1:87" ht="18" customHeight="1" x14ac:dyDescent="0.25">
      <c r="A256" s="75"/>
      <c r="B256" s="327"/>
      <c r="C256" s="328"/>
      <c r="D256" s="328"/>
      <c r="E256" s="328"/>
      <c r="F256" s="328"/>
      <c r="G256" s="328"/>
      <c r="H256" s="328"/>
      <c r="I256" s="328"/>
      <c r="J256" s="328"/>
      <c r="K256" s="328"/>
      <c r="L256" s="328"/>
      <c r="M256" s="328"/>
      <c r="N256" s="328"/>
      <c r="O256" s="328"/>
      <c r="P256" s="328"/>
      <c r="Q256" s="328"/>
      <c r="R256" s="328"/>
      <c r="S256" s="328"/>
      <c r="T256" s="328"/>
      <c r="U256" s="328"/>
      <c r="V256" s="328"/>
      <c r="W256" s="328"/>
      <c r="X256" s="328"/>
      <c r="Y256" s="329"/>
      <c r="Z256" s="336"/>
      <c r="AA256" s="337"/>
      <c r="AB256" s="337"/>
      <c r="AC256" s="337"/>
      <c r="AD256" s="338"/>
      <c r="AE256" s="336"/>
      <c r="AF256" s="337"/>
      <c r="AG256" s="337"/>
      <c r="AH256" s="337"/>
      <c r="AI256" s="337"/>
      <c r="AJ256" s="337"/>
      <c r="AK256" s="300" t="s">
        <v>18</v>
      </c>
      <c r="AL256" s="301"/>
      <c r="AM256" s="301"/>
      <c r="AN256" s="301"/>
      <c r="AO256" s="301"/>
      <c r="AP256" s="301"/>
      <c r="AQ256" s="301"/>
      <c r="AR256" s="301"/>
      <c r="AS256" s="301"/>
      <c r="AT256" s="301"/>
      <c r="AU256" s="301"/>
      <c r="AV256" s="301"/>
      <c r="AW256" s="301"/>
      <c r="AX256" s="302"/>
      <c r="AY256" s="407">
        <v>0.25</v>
      </c>
      <c r="AZ256" s="304"/>
      <c r="BA256" s="304"/>
      <c r="BB256" s="408"/>
      <c r="BC256" s="306">
        <f t="shared" si="30"/>
        <v>1</v>
      </c>
      <c r="BD256" s="307"/>
      <c r="BE256" s="307"/>
      <c r="BF256" s="308"/>
      <c r="BG256" s="309">
        <v>28961</v>
      </c>
      <c r="BH256" s="310"/>
      <c r="BI256" s="310"/>
      <c r="BJ256" s="311"/>
      <c r="BK256" s="312">
        <f t="shared" si="31"/>
        <v>7240.25</v>
      </c>
      <c r="BL256" s="313"/>
      <c r="BM256" s="313"/>
      <c r="BN256" s="313"/>
      <c r="BO256" s="313"/>
      <c r="BP256" s="314"/>
      <c r="BQ256" s="294"/>
      <c r="BR256" s="295"/>
      <c r="BS256" s="295"/>
      <c r="BT256" s="295"/>
      <c r="BU256" s="295"/>
      <c r="BV256" s="295"/>
      <c r="BW256" s="296"/>
      <c r="BX256" s="294"/>
      <c r="BY256" s="295"/>
      <c r="BZ256" s="295"/>
      <c r="CA256" s="295"/>
      <c r="CB256" s="295"/>
      <c r="CC256" s="296"/>
      <c r="CD256" s="294"/>
      <c r="CE256" s="295"/>
      <c r="CF256" s="295"/>
      <c r="CG256" s="295"/>
      <c r="CH256" s="295"/>
      <c r="CI256" s="296"/>
    </row>
    <row r="257" spans="1:87" ht="18" customHeight="1" thickBot="1" x14ac:dyDescent="0.3">
      <c r="A257" s="75"/>
      <c r="B257" s="327"/>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9"/>
      <c r="Z257" s="336"/>
      <c r="AA257" s="337"/>
      <c r="AB257" s="337"/>
      <c r="AC257" s="337"/>
      <c r="AD257" s="338"/>
      <c r="AE257" s="336"/>
      <c r="AF257" s="337"/>
      <c r="AG257" s="337"/>
      <c r="AH257" s="337"/>
      <c r="AI257" s="337"/>
      <c r="AJ257" s="337"/>
      <c r="AK257" s="392" t="s">
        <v>37</v>
      </c>
      <c r="AL257" s="393"/>
      <c r="AM257" s="393"/>
      <c r="AN257" s="393"/>
      <c r="AO257" s="393"/>
      <c r="AP257" s="393"/>
      <c r="AQ257" s="393"/>
      <c r="AR257" s="393"/>
      <c r="AS257" s="393"/>
      <c r="AT257" s="393"/>
      <c r="AU257" s="393"/>
      <c r="AV257" s="393"/>
      <c r="AW257" s="393"/>
      <c r="AX257" s="394"/>
      <c r="AY257" s="407">
        <v>0.25</v>
      </c>
      <c r="AZ257" s="304"/>
      <c r="BA257" s="304"/>
      <c r="BB257" s="408"/>
      <c r="BC257" s="306">
        <f t="shared" si="30"/>
        <v>1</v>
      </c>
      <c r="BD257" s="307"/>
      <c r="BE257" s="307"/>
      <c r="BF257" s="308"/>
      <c r="BG257" s="309">
        <v>11840</v>
      </c>
      <c r="BH257" s="310"/>
      <c r="BI257" s="310"/>
      <c r="BJ257" s="311"/>
      <c r="BK257" s="312">
        <f t="shared" si="31"/>
        <v>2960</v>
      </c>
      <c r="BL257" s="313"/>
      <c r="BM257" s="313"/>
      <c r="BN257" s="313"/>
      <c r="BO257" s="313"/>
      <c r="BP257" s="314"/>
      <c r="BQ257" s="294"/>
      <c r="BR257" s="295"/>
      <c r="BS257" s="295"/>
      <c r="BT257" s="295"/>
      <c r="BU257" s="295"/>
      <c r="BV257" s="295"/>
      <c r="BW257" s="296"/>
      <c r="BX257" s="294"/>
      <c r="BY257" s="295"/>
      <c r="BZ257" s="295"/>
      <c r="CA257" s="295"/>
      <c r="CB257" s="295"/>
      <c r="CC257" s="296"/>
      <c r="CD257" s="294"/>
      <c r="CE257" s="295"/>
      <c r="CF257" s="295"/>
      <c r="CG257" s="295"/>
      <c r="CH257" s="295"/>
      <c r="CI257" s="296"/>
    </row>
    <row r="258" spans="1:87" ht="18" customHeight="1" thickBot="1" x14ac:dyDescent="0.3">
      <c r="A258" s="75"/>
      <c r="B258" s="377"/>
      <c r="C258" s="378"/>
      <c r="D258" s="378"/>
      <c r="E258" s="378"/>
      <c r="F258" s="378"/>
      <c r="G258" s="378"/>
      <c r="H258" s="378"/>
      <c r="I258" s="378"/>
      <c r="J258" s="378"/>
      <c r="K258" s="378"/>
      <c r="L258" s="378"/>
      <c r="M258" s="378"/>
      <c r="N258" s="378"/>
      <c r="O258" s="378"/>
      <c r="P258" s="378"/>
      <c r="Q258" s="378"/>
      <c r="R258" s="378"/>
      <c r="S258" s="378"/>
      <c r="T258" s="378"/>
      <c r="U258" s="378"/>
      <c r="V258" s="378"/>
      <c r="W258" s="378"/>
      <c r="X258" s="378"/>
      <c r="Y258" s="378"/>
      <c r="Z258" s="378"/>
      <c r="AA258" s="378"/>
      <c r="AB258" s="378"/>
      <c r="AC258" s="378"/>
      <c r="AD258" s="378"/>
      <c r="AE258" s="378"/>
      <c r="AF258" s="378"/>
      <c r="AG258" s="378"/>
      <c r="AH258" s="378"/>
      <c r="AI258" s="378"/>
      <c r="AJ258" s="379"/>
      <c r="AK258" s="380" t="s">
        <v>3</v>
      </c>
      <c r="AL258" s="381"/>
      <c r="AM258" s="381"/>
      <c r="AN258" s="381"/>
      <c r="AO258" s="381"/>
      <c r="AP258" s="381"/>
      <c r="AQ258" s="381"/>
      <c r="AR258" s="381"/>
      <c r="AS258" s="381"/>
      <c r="AT258" s="381"/>
      <c r="AU258" s="381"/>
      <c r="AV258" s="381"/>
      <c r="AW258" s="381"/>
      <c r="AX258" s="381"/>
      <c r="AY258" s="382"/>
      <c r="AZ258" s="382"/>
      <c r="BA258" s="382"/>
      <c r="BB258" s="382"/>
      <c r="BC258" s="382"/>
      <c r="BD258" s="382"/>
      <c r="BE258" s="382"/>
      <c r="BF258" s="382"/>
      <c r="BG258" s="382"/>
      <c r="BH258" s="382"/>
      <c r="BI258" s="382"/>
      <c r="BJ258" s="383"/>
      <c r="BK258" s="384">
        <f>SUM(BK247:BK257)</f>
        <v>57518.75</v>
      </c>
      <c r="BL258" s="385"/>
      <c r="BM258" s="385"/>
      <c r="BN258" s="385"/>
      <c r="BO258" s="385"/>
      <c r="BP258" s="386"/>
      <c r="BQ258" s="387" t="s">
        <v>100</v>
      </c>
      <c r="BR258" s="388"/>
      <c r="BS258" s="388"/>
      <c r="BT258" s="388"/>
      <c r="BU258" s="388"/>
      <c r="BV258" s="388"/>
      <c r="BW258" s="388"/>
      <c r="BX258" s="388"/>
      <c r="BY258" s="388"/>
      <c r="BZ258" s="388"/>
      <c r="CA258" s="388"/>
      <c r="CB258" s="388"/>
      <c r="CC258" s="389"/>
      <c r="CD258" s="390">
        <f>+CD247*AE247</f>
        <v>294205.8823529412</v>
      </c>
      <c r="CE258" s="390"/>
      <c r="CF258" s="390"/>
      <c r="CG258" s="390"/>
      <c r="CH258" s="390"/>
      <c r="CI258" s="391"/>
    </row>
    <row r="259" spans="1:87" ht="18" customHeight="1" thickBot="1" x14ac:dyDescent="0.3">
      <c r="A259" s="75"/>
      <c r="B259" s="76"/>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c r="AB259" s="76"/>
      <c r="AC259" s="76"/>
      <c r="AD259" s="76"/>
      <c r="AE259" s="76"/>
      <c r="AF259" s="76"/>
      <c r="AG259" s="76"/>
      <c r="AH259" s="76"/>
      <c r="AI259" s="76"/>
      <c r="AJ259" s="76"/>
      <c r="BG259" s="78"/>
      <c r="BH259" s="78"/>
      <c r="BI259" s="78"/>
      <c r="BJ259" s="78"/>
      <c r="BK259" s="79"/>
      <c r="BL259" s="79"/>
      <c r="BM259" s="79"/>
      <c r="BN259" s="79"/>
      <c r="BO259" s="79"/>
      <c r="BP259" s="79"/>
      <c r="BQ259" s="79"/>
      <c r="BR259" s="79"/>
      <c r="BS259" s="79"/>
      <c r="BT259" s="79"/>
      <c r="BU259" s="79"/>
      <c r="BV259" s="79"/>
      <c r="BW259" s="79"/>
      <c r="BX259" s="79"/>
      <c r="BY259" s="79"/>
      <c r="BZ259" s="79"/>
      <c r="CA259" s="79"/>
      <c r="CB259" s="79"/>
      <c r="CC259" s="79"/>
      <c r="CD259" s="79"/>
      <c r="CE259" s="79"/>
      <c r="CF259" s="79"/>
      <c r="CG259" s="79"/>
      <c r="CH259" s="79"/>
      <c r="CI259" s="79"/>
    </row>
    <row r="260" spans="1:87" ht="18" customHeight="1" x14ac:dyDescent="0.25">
      <c r="A260" s="75"/>
      <c r="B260" s="348" t="s">
        <v>0</v>
      </c>
      <c r="C260" s="349"/>
      <c r="D260" s="349"/>
      <c r="E260" s="349"/>
      <c r="F260" s="349"/>
      <c r="G260" s="349"/>
      <c r="H260" s="349"/>
      <c r="I260" s="349"/>
      <c r="J260" s="349"/>
      <c r="K260" s="349"/>
      <c r="L260" s="349"/>
      <c r="M260" s="349"/>
      <c r="N260" s="349"/>
      <c r="O260" s="349"/>
      <c r="P260" s="349"/>
      <c r="Q260" s="349"/>
      <c r="R260" s="349"/>
      <c r="S260" s="349"/>
      <c r="T260" s="349"/>
      <c r="U260" s="349"/>
      <c r="V260" s="349"/>
      <c r="W260" s="349"/>
      <c r="X260" s="349"/>
      <c r="Y260" s="350"/>
      <c r="Z260" s="348" t="s">
        <v>80</v>
      </c>
      <c r="AA260" s="349"/>
      <c r="AB260" s="349"/>
      <c r="AC260" s="349"/>
      <c r="AD260" s="350"/>
      <c r="AE260" s="357" t="s">
        <v>79</v>
      </c>
      <c r="AF260" s="358"/>
      <c r="AG260" s="358"/>
      <c r="AH260" s="358"/>
      <c r="AI260" s="358"/>
      <c r="AJ260" s="359"/>
      <c r="AK260" s="357" t="s">
        <v>81</v>
      </c>
      <c r="AL260" s="358"/>
      <c r="AM260" s="358"/>
      <c r="AN260" s="358"/>
      <c r="AO260" s="358"/>
      <c r="AP260" s="358"/>
      <c r="AQ260" s="358"/>
      <c r="AR260" s="358"/>
      <c r="AS260" s="358"/>
      <c r="AT260" s="358"/>
      <c r="AU260" s="358"/>
      <c r="AV260" s="358"/>
      <c r="AW260" s="358"/>
      <c r="AX260" s="359"/>
      <c r="AY260" s="357" t="s">
        <v>1</v>
      </c>
      <c r="AZ260" s="358"/>
      <c r="BA260" s="358"/>
      <c r="BB260" s="359"/>
      <c r="BC260" s="348" t="s">
        <v>104</v>
      </c>
      <c r="BD260" s="349"/>
      <c r="BE260" s="349"/>
      <c r="BF260" s="350"/>
      <c r="BG260" s="366" t="s">
        <v>82</v>
      </c>
      <c r="BH260" s="367"/>
      <c r="BI260" s="367"/>
      <c r="BJ260" s="368"/>
      <c r="BK260" s="315" t="s">
        <v>99</v>
      </c>
      <c r="BL260" s="316"/>
      <c r="BM260" s="316"/>
      <c r="BN260" s="316"/>
      <c r="BO260" s="316"/>
      <c r="BP260" s="317"/>
      <c r="BQ260" s="315" t="s">
        <v>83</v>
      </c>
      <c r="BR260" s="316"/>
      <c r="BS260" s="316"/>
      <c r="BT260" s="316"/>
      <c r="BU260" s="316"/>
      <c r="BV260" s="316"/>
      <c r="BW260" s="317"/>
      <c r="BX260" s="315" t="s">
        <v>84</v>
      </c>
      <c r="BY260" s="316"/>
      <c r="BZ260" s="316"/>
      <c r="CA260" s="316"/>
      <c r="CB260" s="316"/>
      <c r="CC260" s="317"/>
      <c r="CD260" s="315" t="s">
        <v>85</v>
      </c>
      <c r="CE260" s="316"/>
      <c r="CF260" s="316"/>
      <c r="CG260" s="316"/>
      <c r="CH260" s="316"/>
      <c r="CI260" s="317"/>
    </row>
    <row r="261" spans="1:87" ht="18" customHeight="1" x14ac:dyDescent="0.25">
      <c r="A261" s="75"/>
      <c r="B261" s="351"/>
      <c r="C261" s="352"/>
      <c r="D261" s="352"/>
      <c r="E261" s="352"/>
      <c r="F261" s="352"/>
      <c r="G261" s="352"/>
      <c r="H261" s="352"/>
      <c r="I261" s="352"/>
      <c r="J261" s="352"/>
      <c r="K261" s="352"/>
      <c r="L261" s="352"/>
      <c r="M261" s="352"/>
      <c r="N261" s="352"/>
      <c r="O261" s="352"/>
      <c r="P261" s="352"/>
      <c r="Q261" s="352"/>
      <c r="R261" s="352"/>
      <c r="S261" s="352"/>
      <c r="T261" s="352"/>
      <c r="U261" s="352"/>
      <c r="V261" s="352"/>
      <c r="W261" s="352"/>
      <c r="X261" s="352"/>
      <c r="Y261" s="353"/>
      <c r="Z261" s="351"/>
      <c r="AA261" s="352"/>
      <c r="AB261" s="352"/>
      <c r="AC261" s="352"/>
      <c r="AD261" s="353"/>
      <c r="AE261" s="360"/>
      <c r="AF261" s="361"/>
      <c r="AG261" s="361"/>
      <c r="AH261" s="361"/>
      <c r="AI261" s="361"/>
      <c r="AJ261" s="362"/>
      <c r="AK261" s="360"/>
      <c r="AL261" s="361"/>
      <c r="AM261" s="361"/>
      <c r="AN261" s="361"/>
      <c r="AO261" s="361"/>
      <c r="AP261" s="361"/>
      <c r="AQ261" s="361"/>
      <c r="AR261" s="361"/>
      <c r="AS261" s="361"/>
      <c r="AT261" s="361"/>
      <c r="AU261" s="361"/>
      <c r="AV261" s="361"/>
      <c r="AW261" s="361"/>
      <c r="AX261" s="362"/>
      <c r="AY261" s="360"/>
      <c r="AZ261" s="361"/>
      <c r="BA261" s="361"/>
      <c r="BB261" s="362"/>
      <c r="BC261" s="351"/>
      <c r="BD261" s="352"/>
      <c r="BE261" s="352"/>
      <c r="BF261" s="353"/>
      <c r="BG261" s="369"/>
      <c r="BH261" s="370"/>
      <c r="BI261" s="370"/>
      <c r="BJ261" s="371"/>
      <c r="BK261" s="318"/>
      <c r="BL261" s="319"/>
      <c r="BM261" s="319"/>
      <c r="BN261" s="319"/>
      <c r="BO261" s="319"/>
      <c r="BP261" s="320"/>
      <c r="BQ261" s="318"/>
      <c r="BR261" s="319"/>
      <c r="BS261" s="319"/>
      <c r="BT261" s="319"/>
      <c r="BU261" s="319"/>
      <c r="BV261" s="319"/>
      <c r="BW261" s="320"/>
      <c r="BX261" s="318"/>
      <c r="BY261" s="319"/>
      <c r="BZ261" s="319"/>
      <c r="CA261" s="319"/>
      <c r="CB261" s="319"/>
      <c r="CC261" s="320"/>
      <c r="CD261" s="318"/>
      <c r="CE261" s="319"/>
      <c r="CF261" s="319"/>
      <c r="CG261" s="319"/>
      <c r="CH261" s="319"/>
      <c r="CI261" s="320"/>
    </row>
    <row r="262" spans="1:87" ht="18" customHeight="1" thickBot="1" x14ac:dyDescent="0.3">
      <c r="A262" s="75"/>
      <c r="B262" s="354"/>
      <c r="C262" s="355"/>
      <c r="D262" s="355"/>
      <c r="E262" s="355"/>
      <c r="F262" s="355"/>
      <c r="G262" s="355"/>
      <c r="H262" s="355"/>
      <c r="I262" s="355"/>
      <c r="J262" s="355"/>
      <c r="K262" s="355"/>
      <c r="L262" s="355"/>
      <c r="M262" s="355"/>
      <c r="N262" s="355"/>
      <c r="O262" s="355"/>
      <c r="P262" s="355"/>
      <c r="Q262" s="355"/>
      <c r="R262" s="355"/>
      <c r="S262" s="355"/>
      <c r="T262" s="355"/>
      <c r="U262" s="355"/>
      <c r="V262" s="355"/>
      <c r="W262" s="355"/>
      <c r="X262" s="355"/>
      <c r="Y262" s="356"/>
      <c r="Z262" s="354"/>
      <c r="AA262" s="355"/>
      <c r="AB262" s="355"/>
      <c r="AC262" s="355"/>
      <c r="AD262" s="356"/>
      <c r="AE262" s="363"/>
      <c r="AF262" s="364"/>
      <c r="AG262" s="364"/>
      <c r="AH262" s="364"/>
      <c r="AI262" s="364"/>
      <c r="AJ262" s="365"/>
      <c r="AK262" s="360"/>
      <c r="AL262" s="361"/>
      <c r="AM262" s="361"/>
      <c r="AN262" s="361"/>
      <c r="AO262" s="361"/>
      <c r="AP262" s="361"/>
      <c r="AQ262" s="361"/>
      <c r="AR262" s="361"/>
      <c r="AS262" s="361"/>
      <c r="AT262" s="361"/>
      <c r="AU262" s="361"/>
      <c r="AV262" s="361"/>
      <c r="AW262" s="361"/>
      <c r="AX262" s="362"/>
      <c r="AY262" s="360"/>
      <c r="AZ262" s="361"/>
      <c r="BA262" s="361"/>
      <c r="BB262" s="362"/>
      <c r="BC262" s="351"/>
      <c r="BD262" s="352"/>
      <c r="BE262" s="352"/>
      <c r="BF262" s="353"/>
      <c r="BG262" s="369"/>
      <c r="BH262" s="370"/>
      <c r="BI262" s="370"/>
      <c r="BJ262" s="371"/>
      <c r="BK262" s="318"/>
      <c r="BL262" s="319"/>
      <c r="BM262" s="319"/>
      <c r="BN262" s="319"/>
      <c r="BO262" s="319"/>
      <c r="BP262" s="320"/>
      <c r="BQ262" s="321"/>
      <c r="BR262" s="322"/>
      <c r="BS262" s="322"/>
      <c r="BT262" s="322"/>
      <c r="BU262" s="322"/>
      <c r="BV262" s="322"/>
      <c r="BW262" s="323"/>
      <c r="BX262" s="321"/>
      <c r="BY262" s="322"/>
      <c r="BZ262" s="322"/>
      <c r="CA262" s="322"/>
      <c r="CB262" s="322"/>
      <c r="CC262" s="323"/>
      <c r="CD262" s="321"/>
      <c r="CE262" s="322"/>
      <c r="CF262" s="322"/>
      <c r="CG262" s="322"/>
      <c r="CH262" s="322"/>
      <c r="CI262" s="323"/>
    </row>
    <row r="263" spans="1:87" ht="18" customHeight="1" x14ac:dyDescent="0.25">
      <c r="A263" s="75"/>
      <c r="B263" s="324" t="s">
        <v>127</v>
      </c>
      <c r="C263" s="325"/>
      <c r="D263" s="325"/>
      <c r="E263" s="325"/>
      <c r="F263" s="325"/>
      <c r="G263" s="325"/>
      <c r="H263" s="325"/>
      <c r="I263" s="325"/>
      <c r="J263" s="325"/>
      <c r="K263" s="325"/>
      <c r="L263" s="325"/>
      <c r="M263" s="325"/>
      <c r="N263" s="325"/>
      <c r="O263" s="325"/>
      <c r="P263" s="325"/>
      <c r="Q263" s="325"/>
      <c r="R263" s="325"/>
      <c r="S263" s="325"/>
      <c r="T263" s="325"/>
      <c r="U263" s="325"/>
      <c r="V263" s="325"/>
      <c r="W263" s="325"/>
      <c r="X263" s="325"/>
      <c r="Y263" s="326"/>
      <c r="Z263" s="333" t="s">
        <v>149</v>
      </c>
      <c r="AA263" s="334"/>
      <c r="AB263" s="334"/>
      <c r="AC263" s="334"/>
      <c r="AD263" s="335"/>
      <c r="AE263" s="333">
        <v>2</v>
      </c>
      <c r="AF263" s="334"/>
      <c r="AG263" s="334"/>
      <c r="AH263" s="334"/>
      <c r="AI263" s="334"/>
      <c r="AJ263" s="334"/>
      <c r="AK263" s="342" t="s">
        <v>13</v>
      </c>
      <c r="AL263" s="343"/>
      <c r="AM263" s="343"/>
      <c r="AN263" s="343"/>
      <c r="AO263" s="343"/>
      <c r="AP263" s="343"/>
      <c r="AQ263" s="343"/>
      <c r="AR263" s="343"/>
      <c r="AS263" s="343"/>
      <c r="AT263" s="343"/>
      <c r="AU263" s="343"/>
      <c r="AV263" s="343"/>
      <c r="AW263" s="343"/>
      <c r="AX263" s="344"/>
      <c r="AY263" s="409">
        <v>4</v>
      </c>
      <c r="AZ263" s="346"/>
      <c r="BA263" s="346"/>
      <c r="BB263" s="410"/>
      <c r="BC263" s="345">
        <f>+$AE$263*AY263</f>
        <v>8</v>
      </c>
      <c r="BD263" s="346"/>
      <c r="BE263" s="346"/>
      <c r="BF263" s="347"/>
      <c r="BG263" s="285">
        <v>40826</v>
      </c>
      <c r="BH263" s="286"/>
      <c r="BI263" s="286"/>
      <c r="BJ263" s="287"/>
      <c r="BK263" s="288">
        <f>+AY263*BG263</f>
        <v>163304</v>
      </c>
      <c r="BL263" s="289"/>
      <c r="BM263" s="289"/>
      <c r="BN263" s="289"/>
      <c r="BO263" s="289"/>
      <c r="BP263" s="290"/>
      <c r="BQ263" s="291">
        <v>5000</v>
      </c>
      <c r="BR263" s="292"/>
      <c r="BS263" s="292"/>
      <c r="BT263" s="292"/>
      <c r="BU263" s="292"/>
      <c r="BV263" s="292"/>
      <c r="BW263" s="293"/>
      <c r="BX263" s="291">
        <f>+(((BK265+BQ263)*15)/85)</f>
        <v>33694.058823529413</v>
      </c>
      <c r="BY263" s="292"/>
      <c r="BZ263" s="292"/>
      <c r="CA263" s="292"/>
      <c r="CB263" s="292"/>
      <c r="CC263" s="293"/>
      <c r="CD263" s="291">
        <f>+BK265+BQ263+BX263</f>
        <v>224627.0588235294</v>
      </c>
      <c r="CE263" s="292"/>
      <c r="CF263" s="292"/>
      <c r="CG263" s="292"/>
      <c r="CH263" s="292"/>
      <c r="CI263" s="293"/>
    </row>
    <row r="264" spans="1:87" ht="18" customHeight="1" thickBot="1" x14ac:dyDescent="0.3">
      <c r="A264" s="75"/>
      <c r="B264" s="327"/>
      <c r="C264" s="328"/>
      <c r="D264" s="328"/>
      <c r="E264" s="328"/>
      <c r="F264" s="328"/>
      <c r="G264" s="328"/>
      <c r="H264" s="328"/>
      <c r="I264" s="328"/>
      <c r="J264" s="328"/>
      <c r="K264" s="328"/>
      <c r="L264" s="328"/>
      <c r="M264" s="328"/>
      <c r="N264" s="328"/>
      <c r="O264" s="328"/>
      <c r="P264" s="328"/>
      <c r="Q264" s="328"/>
      <c r="R264" s="328"/>
      <c r="S264" s="328"/>
      <c r="T264" s="328"/>
      <c r="U264" s="328"/>
      <c r="V264" s="328"/>
      <c r="W264" s="328"/>
      <c r="X264" s="328"/>
      <c r="Y264" s="329"/>
      <c r="Z264" s="336"/>
      <c r="AA264" s="337"/>
      <c r="AB264" s="337"/>
      <c r="AC264" s="337"/>
      <c r="AD264" s="338"/>
      <c r="AE264" s="336"/>
      <c r="AF264" s="337"/>
      <c r="AG264" s="337"/>
      <c r="AH264" s="337"/>
      <c r="AI264" s="337"/>
      <c r="AJ264" s="337"/>
      <c r="AK264" s="392" t="s">
        <v>41</v>
      </c>
      <c r="AL264" s="393"/>
      <c r="AM264" s="393"/>
      <c r="AN264" s="393"/>
      <c r="AO264" s="393"/>
      <c r="AP264" s="393"/>
      <c r="AQ264" s="393"/>
      <c r="AR264" s="393"/>
      <c r="AS264" s="393"/>
      <c r="AT264" s="393"/>
      <c r="AU264" s="393"/>
      <c r="AV264" s="393"/>
      <c r="AW264" s="393"/>
      <c r="AX264" s="394"/>
      <c r="AY264" s="407">
        <v>1</v>
      </c>
      <c r="AZ264" s="304"/>
      <c r="BA264" s="304"/>
      <c r="BB264" s="408"/>
      <c r="BC264" s="306">
        <f t="shared" ref="BC264" si="32">+$AE$263*AY264</f>
        <v>2</v>
      </c>
      <c r="BD264" s="307"/>
      <c r="BE264" s="307"/>
      <c r="BF264" s="308"/>
      <c r="BG264" s="309">
        <v>22629</v>
      </c>
      <c r="BH264" s="310"/>
      <c r="BI264" s="310"/>
      <c r="BJ264" s="311"/>
      <c r="BK264" s="312">
        <f t="shared" ref="BK264" si="33">+AY264*BG264</f>
        <v>22629</v>
      </c>
      <c r="BL264" s="313"/>
      <c r="BM264" s="313"/>
      <c r="BN264" s="313"/>
      <c r="BO264" s="313"/>
      <c r="BP264" s="314"/>
      <c r="BQ264" s="294"/>
      <c r="BR264" s="295"/>
      <c r="BS264" s="295"/>
      <c r="BT264" s="295"/>
      <c r="BU264" s="295"/>
      <c r="BV264" s="295"/>
      <c r="BW264" s="296"/>
      <c r="BX264" s="294"/>
      <c r="BY264" s="295"/>
      <c r="BZ264" s="295"/>
      <c r="CA264" s="295"/>
      <c r="CB264" s="295"/>
      <c r="CC264" s="296"/>
      <c r="CD264" s="294"/>
      <c r="CE264" s="295"/>
      <c r="CF264" s="295"/>
      <c r="CG264" s="295"/>
      <c r="CH264" s="295"/>
      <c r="CI264" s="296"/>
    </row>
    <row r="265" spans="1:87" ht="18" customHeight="1" thickBot="1" x14ac:dyDescent="0.3">
      <c r="A265" s="75"/>
      <c r="B265" s="377"/>
      <c r="C265" s="378"/>
      <c r="D265" s="378"/>
      <c r="E265" s="378"/>
      <c r="F265" s="378"/>
      <c r="G265" s="378"/>
      <c r="H265" s="378"/>
      <c r="I265" s="378"/>
      <c r="J265" s="378"/>
      <c r="K265" s="378"/>
      <c r="L265" s="378"/>
      <c r="M265" s="378"/>
      <c r="N265" s="378"/>
      <c r="O265" s="378"/>
      <c r="P265" s="378"/>
      <c r="Q265" s="378"/>
      <c r="R265" s="378"/>
      <c r="S265" s="378"/>
      <c r="T265" s="378"/>
      <c r="U265" s="378"/>
      <c r="V265" s="378"/>
      <c r="W265" s="378"/>
      <c r="X265" s="378"/>
      <c r="Y265" s="378"/>
      <c r="Z265" s="378"/>
      <c r="AA265" s="378"/>
      <c r="AB265" s="378"/>
      <c r="AC265" s="378"/>
      <c r="AD265" s="378"/>
      <c r="AE265" s="378"/>
      <c r="AF265" s="378"/>
      <c r="AG265" s="378"/>
      <c r="AH265" s="378"/>
      <c r="AI265" s="378"/>
      <c r="AJ265" s="379"/>
      <c r="AK265" s="380" t="s">
        <v>3</v>
      </c>
      <c r="AL265" s="381"/>
      <c r="AM265" s="381"/>
      <c r="AN265" s="381"/>
      <c r="AO265" s="381"/>
      <c r="AP265" s="381"/>
      <c r="AQ265" s="381"/>
      <c r="AR265" s="381"/>
      <c r="AS265" s="381"/>
      <c r="AT265" s="381"/>
      <c r="AU265" s="381"/>
      <c r="AV265" s="381"/>
      <c r="AW265" s="381"/>
      <c r="AX265" s="381"/>
      <c r="AY265" s="382"/>
      <c r="AZ265" s="382"/>
      <c r="BA265" s="382"/>
      <c r="BB265" s="382"/>
      <c r="BC265" s="382"/>
      <c r="BD265" s="382"/>
      <c r="BE265" s="382"/>
      <c r="BF265" s="382"/>
      <c r="BG265" s="382"/>
      <c r="BH265" s="382"/>
      <c r="BI265" s="382"/>
      <c r="BJ265" s="383"/>
      <c r="BK265" s="384">
        <f>SUM(BK263:BK264)</f>
        <v>185933</v>
      </c>
      <c r="BL265" s="385"/>
      <c r="BM265" s="385"/>
      <c r="BN265" s="385"/>
      <c r="BO265" s="385"/>
      <c r="BP265" s="386"/>
      <c r="BQ265" s="387" t="s">
        <v>100</v>
      </c>
      <c r="BR265" s="388"/>
      <c r="BS265" s="388"/>
      <c r="BT265" s="388"/>
      <c r="BU265" s="388"/>
      <c r="BV265" s="388"/>
      <c r="BW265" s="388"/>
      <c r="BX265" s="388"/>
      <c r="BY265" s="388"/>
      <c r="BZ265" s="388"/>
      <c r="CA265" s="388"/>
      <c r="CB265" s="388"/>
      <c r="CC265" s="389"/>
      <c r="CD265" s="390">
        <f>+CD263*AE263</f>
        <v>449254.1176470588</v>
      </c>
      <c r="CE265" s="390"/>
      <c r="CF265" s="390"/>
      <c r="CG265" s="390"/>
      <c r="CH265" s="390"/>
      <c r="CI265" s="391"/>
    </row>
    <row r="266" spans="1:87" ht="18" customHeight="1" thickBot="1" x14ac:dyDescent="0.3">
      <c r="A266" s="75"/>
      <c r="B266" s="76"/>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c r="AB266" s="76"/>
      <c r="AC266" s="76"/>
      <c r="AD266" s="76"/>
      <c r="AE266" s="76"/>
      <c r="AF266" s="76"/>
      <c r="AG266" s="76"/>
      <c r="AH266" s="76"/>
      <c r="AI266" s="76"/>
      <c r="AJ266" s="76"/>
      <c r="BG266" s="78"/>
      <c r="BH266" s="78"/>
      <c r="BI266" s="78"/>
      <c r="BJ266" s="78"/>
      <c r="BK266" s="79"/>
      <c r="BL266" s="79"/>
      <c r="BM266" s="79"/>
      <c r="BN266" s="79"/>
      <c r="BO266" s="79"/>
      <c r="BP266" s="79"/>
      <c r="BQ266" s="79"/>
      <c r="BR266" s="79"/>
      <c r="BS266" s="79"/>
      <c r="BT266" s="79"/>
      <c r="BU266" s="79"/>
      <c r="BV266" s="79"/>
      <c r="BW266" s="79"/>
      <c r="BX266" s="79"/>
      <c r="BY266" s="79"/>
      <c r="BZ266" s="79"/>
      <c r="CA266" s="79"/>
      <c r="CB266" s="79"/>
      <c r="CC266" s="79"/>
      <c r="CD266" s="79"/>
      <c r="CE266" s="79"/>
      <c r="CF266" s="79"/>
      <c r="CG266" s="79"/>
      <c r="CH266" s="79"/>
      <c r="CI266" s="79"/>
    </row>
    <row r="267" spans="1:87" ht="18" customHeight="1" x14ac:dyDescent="0.25">
      <c r="A267" s="75"/>
      <c r="B267" s="348" t="s">
        <v>0</v>
      </c>
      <c r="C267" s="349"/>
      <c r="D267" s="349"/>
      <c r="E267" s="349"/>
      <c r="F267" s="349"/>
      <c r="G267" s="349"/>
      <c r="H267" s="349"/>
      <c r="I267" s="349"/>
      <c r="J267" s="349"/>
      <c r="K267" s="349"/>
      <c r="L267" s="349"/>
      <c r="M267" s="349"/>
      <c r="N267" s="349"/>
      <c r="O267" s="349"/>
      <c r="P267" s="349"/>
      <c r="Q267" s="349"/>
      <c r="R267" s="349"/>
      <c r="S267" s="349"/>
      <c r="T267" s="349"/>
      <c r="U267" s="349"/>
      <c r="V267" s="349"/>
      <c r="W267" s="349"/>
      <c r="X267" s="349"/>
      <c r="Y267" s="350"/>
      <c r="Z267" s="348" t="s">
        <v>80</v>
      </c>
      <c r="AA267" s="349"/>
      <c r="AB267" s="349"/>
      <c r="AC267" s="349"/>
      <c r="AD267" s="350"/>
      <c r="AE267" s="357" t="s">
        <v>79</v>
      </c>
      <c r="AF267" s="358"/>
      <c r="AG267" s="358"/>
      <c r="AH267" s="358"/>
      <c r="AI267" s="358"/>
      <c r="AJ267" s="359"/>
      <c r="AK267" s="357" t="s">
        <v>81</v>
      </c>
      <c r="AL267" s="358"/>
      <c r="AM267" s="358"/>
      <c r="AN267" s="358"/>
      <c r="AO267" s="358"/>
      <c r="AP267" s="358"/>
      <c r="AQ267" s="358"/>
      <c r="AR267" s="358"/>
      <c r="AS267" s="358"/>
      <c r="AT267" s="358"/>
      <c r="AU267" s="358"/>
      <c r="AV267" s="358"/>
      <c r="AW267" s="358"/>
      <c r="AX267" s="359"/>
      <c r="AY267" s="357" t="s">
        <v>1</v>
      </c>
      <c r="AZ267" s="358"/>
      <c r="BA267" s="358"/>
      <c r="BB267" s="359"/>
      <c r="BC267" s="348" t="s">
        <v>104</v>
      </c>
      <c r="BD267" s="349"/>
      <c r="BE267" s="349"/>
      <c r="BF267" s="350"/>
      <c r="BG267" s="366" t="s">
        <v>82</v>
      </c>
      <c r="BH267" s="367"/>
      <c r="BI267" s="367"/>
      <c r="BJ267" s="368"/>
      <c r="BK267" s="315" t="s">
        <v>99</v>
      </c>
      <c r="BL267" s="316"/>
      <c r="BM267" s="316"/>
      <c r="BN267" s="316"/>
      <c r="BO267" s="316"/>
      <c r="BP267" s="317"/>
      <c r="BQ267" s="315" t="s">
        <v>83</v>
      </c>
      <c r="BR267" s="316"/>
      <c r="BS267" s="316"/>
      <c r="BT267" s="316"/>
      <c r="BU267" s="316"/>
      <c r="BV267" s="316"/>
      <c r="BW267" s="317"/>
      <c r="BX267" s="315" t="s">
        <v>84</v>
      </c>
      <c r="BY267" s="316"/>
      <c r="BZ267" s="316"/>
      <c r="CA267" s="316"/>
      <c r="CB267" s="316"/>
      <c r="CC267" s="317"/>
      <c r="CD267" s="315" t="s">
        <v>85</v>
      </c>
      <c r="CE267" s="316"/>
      <c r="CF267" s="316"/>
      <c r="CG267" s="316"/>
      <c r="CH267" s="316"/>
      <c r="CI267" s="317"/>
    </row>
    <row r="268" spans="1:87" ht="18" customHeight="1" x14ac:dyDescent="0.25">
      <c r="A268" s="75"/>
      <c r="B268" s="351"/>
      <c r="C268" s="352"/>
      <c r="D268" s="352"/>
      <c r="E268" s="352"/>
      <c r="F268" s="352"/>
      <c r="G268" s="352"/>
      <c r="H268" s="352"/>
      <c r="I268" s="352"/>
      <c r="J268" s="352"/>
      <c r="K268" s="352"/>
      <c r="L268" s="352"/>
      <c r="M268" s="352"/>
      <c r="N268" s="352"/>
      <c r="O268" s="352"/>
      <c r="P268" s="352"/>
      <c r="Q268" s="352"/>
      <c r="R268" s="352"/>
      <c r="S268" s="352"/>
      <c r="T268" s="352"/>
      <c r="U268" s="352"/>
      <c r="V268" s="352"/>
      <c r="W268" s="352"/>
      <c r="X268" s="352"/>
      <c r="Y268" s="353"/>
      <c r="Z268" s="351"/>
      <c r="AA268" s="352"/>
      <c r="AB268" s="352"/>
      <c r="AC268" s="352"/>
      <c r="AD268" s="353"/>
      <c r="AE268" s="360"/>
      <c r="AF268" s="361"/>
      <c r="AG268" s="361"/>
      <c r="AH268" s="361"/>
      <c r="AI268" s="361"/>
      <c r="AJ268" s="362"/>
      <c r="AK268" s="360"/>
      <c r="AL268" s="361"/>
      <c r="AM268" s="361"/>
      <c r="AN268" s="361"/>
      <c r="AO268" s="361"/>
      <c r="AP268" s="361"/>
      <c r="AQ268" s="361"/>
      <c r="AR268" s="361"/>
      <c r="AS268" s="361"/>
      <c r="AT268" s="361"/>
      <c r="AU268" s="361"/>
      <c r="AV268" s="361"/>
      <c r="AW268" s="361"/>
      <c r="AX268" s="362"/>
      <c r="AY268" s="360"/>
      <c r="AZ268" s="361"/>
      <c r="BA268" s="361"/>
      <c r="BB268" s="362"/>
      <c r="BC268" s="351"/>
      <c r="BD268" s="352"/>
      <c r="BE268" s="352"/>
      <c r="BF268" s="353"/>
      <c r="BG268" s="369"/>
      <c r="BH268" s="370"/>
      <c r="BI268" s="370"/>
      <c r="BJ268" s="371"/>
      <c r="BK268" s="318"/>
      <c r="BL268" s="319"/>
      <c r="BM268" s="319"/>
      <c r="BN268" s="319"/>
      <c r="BO268" s="319"/>
      <c r="BP268" s="320"/>
      <c r="BQ268" s="318"/>
      <c r="BR268" s="319"/>
      <c r="BS268" s="319"/>
      <c r="BT268" s="319"/>
      <c r="BU268" s="319"/>
      <c r="BV268" s="319"/>
      <c r="BW268" s="320"/>
      <c r="BX268" s="318"/>
      <c r="BY268" s="319"/>
      <c r="BZ268" s="319"/>
      <c r="CA268" s="319"/>
      <c r="CB268" s="319"/>
      <c r="CC268" s="320"/>
      <c r="CD268" s="318"/>
      <c r="CE268" s="319"/>
      <c r="CF268" s="319"/>
      <c r="CG268" s="319"/>
      <c r="CH268" s="319"/>
      <c r="CI268" s="320"/>
    </row>
    <row r="269" spans="1:87" ht="18" customHeight="1" thickBot="1" x14ac:dyDescent="0.3">
      <c r="A269" s="75"/>
      <c r="B269" s="354"/>
      <c r="C269" s="355"/>
      <c r="D269" s="355"/>
      <c r="E269" s="355"/>
      <c r="F269" s="355"/>
      <c r="G269" s="355"/>
      <c r="H269" s="355"/>
      <c r="I269" s="355"/>
      <c r="J269" s="355"/>
      <c r="K269" s="355"/>
      <c r="L269" s="355"/>
      <c r="M269" s="355"/>
      <c r="N269" s="355"/>
      <c r="O269" s="355"/>
      <c r="P269" s="355"/>
      <c r="Q269" s="355"/>
      <c r="R269" s="355"/>
      <c r="S269" s="355"/>
      <c r="T269" s="355"/>
      <c r="U269" s="355"/>
      <c r="V269" s="355"/>
      <c r="W269" s="355"/>
      <c r="X269" s="355"/>
      <c r="Y269" s="356"/>
      <c r="Z269" s="354"/>
      <c r="AA269" s="355"/>
      <c r="AB269" s="355"/>
      <c r="AC269" s="355"/>
      <c r="AD269" s="356"/>
      <c r="AE269" s="363"/>
      <c r="AF269" s="364"/>
      <c r="AG269" s="364"/>
      <c r="AH269" s="364"/>
      <c r="AI269" s="364"/>
      <c r="AJ269" s="365"/>
      <c r="AK269" s="360"/>
      <c r="AL269" s="361"/>
      <c r="AM269" s="361"/>
      <c r="AN269" s="361"/>
      <c r="AO269" s="361"/>
      <c r="AP269" s="361"/>
      <c r="AQ269" s="361"/>
      <c r="AR269" s="361"/>
      <c r="AS269" s="361"/>
      <c r="AT269" s="361"/>
      <c r="AU269" s="361"/>
      <c r="AV269" s="361"/>
      <c r="AW269" s="361"/>
      <c r="AX269" s="362"/>
      <c r="AY269" s="360"/>
      <c r="AZ269" s="361"/>
      <c r="BA269" s="361"/>
      <c r="BB269" s="362"/>
      <c r="BC269" s="351"/>
      <c r="BD269" s="352"/>
      <c r="BE269" s="352"/>
      <c r="BF269" s="353"/>
      <c r="BG269" s="369"/>
      <c r="BH269" s="370"/>
      <c r="BI269" s="370"/>
      <c r="BJ269" s="371"/>
      <c r="BK269" s="318"/>
      <c r="BL269" s="319"/>
      <c r="BM269" s="319"/>
      <c r="BN269" s="319"/>
      <c r="BO269" s="319"/>
      <c r="BP269" s="320"/>
      <c r="BQ269" s="321"/>
      <c r="BR269" s="322"/>
      <c r="BS269" s="322"/>
      <c r="BT269" s="322"/>
      <c r="BU269" s="322"/>
      <c r="BV269" s="322"/>
      <c r="BW269" s="323"/>
      <c r="BX269" s="321"/>
      <c r="BY269" s="322"/>
      <c r="BZ269" s="322"/>
      <c r="CA269" s="322"/>
      <c r="CB269" s="322"/>
      <c r="CC269" s="323"/>
      <c r="CD269" s="321"/>
      <c r="CE269" s="322"/>
      <c r="CF269" s="322"/>
      <c r="CG269" s="322"/>
      <c r="CH269" s="322"/>
      <c r="CI269" s="323"/>
    </row>
    <row r="270" spans="1:87" ht="18" customHeight="1" x14ac:dyDescent="0.25">
      <c r="A270" s="75"/>
      <c r="B270" s="324" t="s">
        <v>128</v>
      </c>
      <c r="C270" s="325"/>
      <c r="D270" s="325"/>
      <c r="E270" s="325"/>
      <c r="F270" s="325"/>
      <c r="G270" s="325"/>
      <c r="H270" s="325"/>
      <c r="I270" s="325"/>
      <c r="J270" s="325"/>
      <c r="K270" s="325"/>
      <c r="L270" s="325"/>
      <c r="M270" s="325"/>
      <c r="N270" s="325"/>
      <c r="O270" s="325"/>
      <c r="P270" s="325"/>
      <c r="Q270" s="325"/>
      <c r="R270" s="325"/>
      <c r="S270" s="325"/>
      <c r="T270" s="325"/>
      <c r="U270" s="325"/>
      <c r="V270" s="325"/>
      <c r="W270" s="325"/>
      <c r="X270" s="325"/>
      <c r="Y270" s="326"/>
      <c r="Z270" s="333" t="s">
        <v>150</v>
      </c>
      <c r="AA270" s="334"/>
      <c r="AB270" s="334"/>
      <c r="AC270" s="334"/>
      <c r="AD270" s="335"/>
      <c r="AE270" s="333">
        <v>2</v>
      </c>
      <c r="AF270" s="334"/>
      <c r="AG270" s="334"/>
      <c r="AH270" s="334"/>
      <c r="AI270" s="334"/>
      <c r="AJ270" s="334"/>
      <c r="AK270" s="342" t="s">
        <v>13</v>
      </c>
      <c r="AL270" s="343"/>
      <c r="AM270" s="343"/>
      <c r="AN270" s="343"/>
      <c r="AO270" s="343"/>
      <c r="AP270" s="343"/>
      <c r="AQ270" s="343"/>
      <c r="AR270" s="343"/>
      <c r="AS270" s="343"/>
      <c r="AT270" s="343"/>
      <c r="AU270" s="343"/>
      <c r="AV270" s="343"/>
      <c r="AW270" s="343"/>
      <c r="AX270" s="344"/>
      <c r="AY270" s="409">
        <v>1</v>
      </c>
      <c r="AZ270" s="346"/>
      <c r="BA270" s="346"/>
      <c r="BB270" s="410"/>
      <c r="BC270" s="345">
        <f>+$AE$270*AY270</f>
        <v>2</v>
      </c>
      <c r="BD270" s="346"/>
      <c r="BE270" s="346"/>
      <c r="BF270" s="347"/>
      <c r="BG270" s="285">
        <v>40826</v>
      </c>
      <c r="BH270" s="286"/>
      <c r="BI270" s="286"/>
      <c r="BJ270" s="287"/>
      <c r="BK270" s="288">
        <f>+AY270*BG270</f>
        <v>40826</v>
      </c>
      <c r="BL270" s="289"/>
      <c r="BM270" s="289"/>
      <c r="BN270" s="289"/>
      <c r="BO270" s="289"/>
      <c r="BP270" s="290"/>
      <c r="BQ270" s="291">
        <v>1000</v>
      </c>
      <c r="BR270" s="292"/>
      <c r="BS270" s="292"/>
      <c r="BT270" s="292"/>
      <c r="BU270" s="292"/>
      <c r="BV270" s="292"/>
      <c r="BW270" s="293"/>
      <c r="BX270" s="291">
        <f>+(((BK273+BQ270)*15)/85)</f>
        <v>16485.176470588234</v>
      </c>
      <c r="BY270" s="292"/>
      <c r="BZ270" s="292"/>
      <c r="CA270" s="292"/>
      <c r="CB270" s="292"/>
      <c r="CC270" s="293"/>
      <c r="CD270" s="291">
        <f>+BK273+BQ270+BX270</f>
        <v>109901.17647058824</v>
      </c>
      <c r="CE270" s="292"/>
      <c r="CF270" s="292"/>
      <c r="CG270" s="292"/>
      <c r="CH270" s="292"/>
      <c r="CI270" s="293"/>
    </row>
    <row r="271" spans="1:87" ht="18" customHeight="1" x14ac:dyDescent="0.25">
      <c r="A271" s="75"/>
      <c r="B271" s="327"/>
      <c r="C271" s="328"/>
      <c r="D271" s="328"/>
      <c r="E271" s="328"/>
      <c r="F271" s="328"/>
      <c r="G271" s="328"/>
      <c r="H271" s="328"/>
      <c r="I271" s="328"/>
      <c r="J271" s="328"/>
      <c r="K271" s="328"/>
      <c r="L271" s="328"/>
      <c r="M271" s="328"/>
      <c r="N271" s="328"/>
      <c r="O271" s="328"/>
      <c r="P271" s="328"/>
      <c r="Q271" s="328"/>
      <c r="R271" s="328"/>
      <c r="S271" s="328"/>
      <c r="T271" s="328"/>
      <c r="U271" s="328"/>
      <c r="V271" s="328"/>
      <c r="W271" s="328"/>
      <c r="X271" s="328"/>
      <c r="Y271" s="329"/>
      <c r="Z271" s="336"/>
      <c r="AA271" s="337"/>
      <c r="AB271" s="337"/>
      <c r="AC271" s="337"/>
      <c r="AD271" s="338"/>
      <c r="AE271" s="336"/>
      <c r="AF271" s="337"/>
      <c r="AG271" s="337"/>
      <c r="AH271" s="337"/>
      <c r="AI271" s="337"/>
      <c r="AJ271" s="337"/>
      <c r="AK271" s="300" t="s">
        <v>530</v>
      </c>
      <c r="AL271" s="301"/>
      <c r="AM271" s="301"/>
      <c r="AN271" s="301"/>
      <c r="AO271" s="301"/>
      <c r="AP271" s="301"/>
      <c r="AQ271" s="301"/>
      <c r="AR271" s="301"/>
      <c r="AS271" s="301"/>
      <c r="AT271" s="301"/>
      <c r="AU271" s="301"/>
      <c r="AV271" s="301"/>
      <c r="AW271" s="301"/>
      <c r="AX271" s="302"/>
      <c r="AY271" s="407">
        <v>1</v>
      </c>
      <c r="AZ271" s="304"/>
      <c r="BA271" s="304"/>
      <c r="BB271" s="408"/>
      <c r="BC271" s="306">
        <f t="shared" ref="BC271:BC272" si="34">+$AE$270*AY271</f>
        <v>2</v>
      </c>
      <c r="BD271" s="307"/>
      <c r="BE271" s="307"/>
      <c r="BF271" s="308"/>
      <c r="BG271" s="309">
        <v>22629</v>
      </c>
      <c r="BH271" s="310"/>
      <c r="BI271" s="310"/>
      <c r="BJ271" s="311"/>
      <c r="BK271" s="312">
        <f t="shared" ref="BK271:BK272" si="35">+AY271*BG271</f>
        <v>22629</v>
      </c>
      <c r="BL271" s="313"/>
      <c r="BM271" s="313"/>
      <c r="BN271" s="313"/>
      <c r="BO271" s="313"/>
      <c r="BP271" s="314"/>
      <c r="BQ271" s="294"/>
      <c r="BR271" s="295"/>
      <c r="BS271" s="295"/>
      <c r="BT271" s="295"/>
      <c r="BU271" s="295"/>
      <c r="BV271" s="295"/>
      <c r="BW271" s="296"/>
      <c r="BX271" s="294"/>
      <c r="BY271" s="295"/>
      <c r="BZ271" s="295"/>
      <c r="CA271" s="295"/>
      <c r="CB271" s="295"/>
      <c r="CC271" s="296"/>
      <c r="CD271" s="294"/>
      <c r="CE271" s="295"/>
      <c r="CF271" s="295"/>
      <c r="CG271" s="295"/>
      <c r="CH271" s="295"/>
      <c r="CI271" s="296"/>
    </row>
    <row r="272" spans="1:87" ht="18" customHeight="1" thickBot="1" x14ac:dyDescent="0.3">
      <c r="A272" s="75"/>
      <c r="B272" s="327"/>
      <c r="C272" s="328"/>
      <c r="D272" s="328"/>
      <c r="E272" s="328"/>
      <c r="F272" s="328"/>
      <c r="G272" s="328"/>
      <c r="H272" s="328"/>
      <c r="I272" s="328"/>
      <c r="J272" s="328"/>
      <c r="K272" s="328"/>
      <c r="L272" s="328"/>
      <c r="M272" s="328"/>
      <c r="N272" s="328"/>
      <c r="O272" s="328"/>
      <c r="P272" s="328"/>
      <c r="Q272" s="328"/>
      <c r="R272" s="328"/>
      <c r="S272" s="328"/>
      <c r="T272" s="328"/>
      <c r="U272" s="328"/>
      <c r="V272" s="328"/>
      <c r="W272" s="328"/>
      <c r="X272" s="328"/>
      <c r="Y272" s="329"/>
      <c r="Z272" s="336"/>
      <c r="AA272" s="337"/>
      <c r="AB272" s="337"/>
      <c r="AC272" s="337"/>
      <c r="AD272" s="338"/>
      <c r="AE272" s="336"/>
      <c r="AF272" s="337"/>
      <c r="AG272" s="337"/>
      <c r="AH272" s="337"/>
      <c r="AI272" s="337"/>
      <c r="AJ272" s="337"/>
      <c r="AK272" s="392" t="s">
        <v>18</v>
      </c>
      <c r="AL272" s="393"/>
      <c r="AM272" s="393"/>
      <c r="AN272" s="393"/>
      <c r="AO272" s="393"/>
      <c r="AP272" s="393"/>
      <c r="AQ272" s="393"/>
      <c r="AR272" s="393"/>
      <c r="AS272" s="393"/>
      <c r="AT272" s="393"/>
      <c r="AU272" s="393"/>
      <c r="AV272" s="393"/>
      <c r="AW272" s="393"/>
      <c r="AX272" s="394"/>
      <c r="AY272" s="407">
        <v>1</v>
      </c>
      <c r="AZ272" s="304"/>
      <c r="BA272" s="304"/>
      <c r="BB272" s="408"/>
      <c r="BC272" s="306">
        <f t="shared" si="34"/>
        <v>2</v>
      </c>
      <c r="BD272" s="307"/>
      <c r="BE272" s="307"/>
      <c r="BF272" s="308"/>
      <c r="BG272" s="309">
        <v>28961</v>
      </c>
      <c r="BH272" s="310"/>
      <c r="BI272" s="310"/>
      <c r="BJ272" s="311"/>
      <c r="BK272" s="312">
        <f t="shared" si="35"/>
        <v>28961</v>
      </c>
      <c r="BL272" s="313"/>
      <c r="BM272" s="313"/>
      <c r="BN272" s="313"/>
      <c r="BO272" s="313"/>
      <c r="BP272" s="314"/>
      <c r="BQ272" s="294"/>
      <c r="BR272" s="295"/>
      <c r="BS272" s="295"/>
      <c r="BT272" s="295"/>
      <c r="BU272" s="295"/>
      <c r="BV272" s="295"/>
      <c r="BW272" s="296"/>
      <c r="BX272" s="294"/>
      <c r="BY272" s="295"/>
      <c r="BZ272" s="295"/>
      <c r="CA272" s="295"/>
      <c r="CB272" s="295"/>
      <c r="CC272" s="296"/>
      <c r="CD272" s="294"/>
      <c r="CE272" s="295"/>
      <c r="CF272" s="295"/>
      <c r="CG272" s="295"/>
      <c r="CH272" s="295"/>
      <c r="CI272" s="296"/>
    </row>
    <row r="273" spans="1:87" ht="18" customHeight="1" thickBot="1" x14ac:dyDescent="0.3">
      <c r="A273" s="75"/>
      <c r="B273" s="377"/>
      <c r="C273" s="378"/>
      <c r="D273" s="378"/>
      <c r="E273" s="378"/>
      <c r="F273" s="378"/>
      <c r="G273" s="378"/>
      <c r="H273" s="378"/>
      <c r="I273" s="378"/>
      <c r="J273" s="378"/>
      <c r="K273" s="378"/>
      <c r="L273" s="378"/>
      <c r="M273" s="378"/>
      <c r="N273" s="378"/>
      <c r="O273" s="378"/>
      <c r="P273" s="378"/>
      <c r="Q273" s="378"/>
      <c r="R273" s="378"/>
      <c r="S273" s="378"/>
      <c r="T273" s="378"/>
      <c r="U273" s="378"/>
      <c r="V273" s="378"/>
      <c r="W273" s="378"/>
      <c r="X273" s="378"/>
      <c r="Y273" s="378"/>
      <c r="Z273" s="378"/>
      <c r="AA273" s="378"/>
      <c r="AB273" s="378"/>
      <c r="AC273" s="378"/>
      <c r="AD273" s="378"/>
      <c r="AE273" s="378"/>
      <c r="AF273" s="378"/>
      <c r="AG273" s="378"/>
      <c r="AH273" s="378"/>
      <c r="AI273" s="378"/>
      <c r="AJ273" s="379"/>
      <c r="AK273" s="380" t="s">
        <v>3</v>
      </c>
      <c r="AL273" s="381"/>
      <c r="AM273" s="381"/>
      <c r="AN273" s="381"/>
      <c r="AO273" s="381"/>
      <c r="AP273" s="381"/>
      <c r="AQ273" s="381"/>
      <c r="AR273" s="381"/>
      <c r="AS273" s="381"/>
      <c r="AT273" s="381"/>
      <c r="AU273" s="381"/>
      <c r="AV273" s="381"/>
      <c r="AW273" s="381"/>
      <c r="AX273" s="381"/>
      <c r="AY273" s="382"/>
      <c r="AZ273" s="382"/>
      <c r="BA273" s="382"/>
      <c r="BB273" s="382"/>
      <c r="BC273" s="382"/>
      <c r="BD273" s="382"/>
      <c r="BE273" s="382"/>
      <c r="BF273" s="382"/>
      <c r="BG273" s="382"/>
      <c r="BH273" s="382"/>
      <c r="BI273" s="382"/>
      <c r="BJ273" s="383"/>
      <c r="BK273" s="384">
        <f>SUM(BK270:BK272)</f>
        <v>92416</v>
      </c>
      <c r="BL273" s="385"/>
      <c r="BM273" s="385"/>
      <c r="BN273" s="385"/>
      <c r="BO273" s="385"/>
      <c r="BP273" s="386"/>
      <c r="BQ273" s="387" t="s">
        <v>100</v>
      </c>
      <c r="BR273" s="388"/>
      <c r="BS273" s="388"/>
      <c r="BT273" s="388"/>
      <c r="BU273" s="388"/>
      <c r="BV273" s="388"/>
      <c r="BW273" s="388"/>
      <c r="BX273" s="388"/>
      <c r="BY273" s="388"/>
      <c r="BZ273" s="388"/>
      <c r="CA273" s="388"/>
      <c r="CB273" s="388"/>
      <c r="CC273" s="389"/>
      <c r="CD273" s="390">
        <f>+CD270*AE270</f>
        <v>219802.35294117648</v>
      </c>
      <c r="CE273" s="390"/>
      <c r="CF273" s="390"/>
      <c r="CG273" s="390"/>
      <c r="CH273" s="390"/>
      <c r="CI273" s="391"/>
    </row>
    <row r="274" spans="1:87" ht="18" customHeight="1" thickBot="1" x14ac:dyDescent="0.3">
      <c r="A274" s="75"/>
      <c r="B274" s="76"/>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BG274" s="78"/>
      <c r="BH274" s="78"/>
      <c r="BI274" s="78"/>
      <c r="BJ274" s="78"/>
      <c r="BK274" s="79"/>
      <c r="BL274" s="79"/>
      <c r="BM274" s="79"/>
      <c r="BN274" s="79"/>
      <c r="BO274" s="79"/>
      <c r="BP274" s="79"/>
      <c r="BQ274" s="79"/>
      <c r="BR274" s="79"/>
      <c r="BS274" s="79"/>
      <c r="BT274" s="79"/>
      <c r="BU274" s="79"/>
      <c r="BV274" s="79"/>
      <c r="BW274" s="79"/>
      <c r="BX274" s="79"/>
      <c r="BY274" s="79"/>
      <c r="BZ274" s="79"/>
      <c r="CA274" s="79"/>
      <c r="CB274" s="79"/>
      <c r="CC274" s="79"/>
      <c r="CD274" s="79"/>
      <c r="CE274" s="79"/>
      <c r="CF274" s="79"/>
      <c r="CG274" s="79"/>
      <c r="CH274" s="79"/>
      <c r="CI274" s="79"/>
    </row>
    <row r="275" spans="1:87" ht="18" customHeight="1" x14ac:dyDescent="0.25">
      <c r="A275" s="75"/>
      <c r="B275" s="348" t="s">
        <v>0</v>
      </c>
      <c r="C275" s="349"/>
      <c r="D275" s="349"/>
      <c r="E275" s="349"/>
      <c r="F275" s="349"/>
      <c r="G275" s="349"/>
      <c r="H275" s="349"/>
      <c r="I275" s="349"/>
      <c r="J275" s="349"/>
      <c r="K275" s="349"/>
      <c r="L275" s="349"/>
      <c r="M275" s="349"/>
      <c r="N275" s="349"/>
      <c r="O275" s="349"/>
      <c r="P275" s="349"/>
      <c r="Q275" s="349"/>
      <c r="R275" s="349"/>
      <c r="S275" s="349"/>
      <c r="T275" s="349"/>
      <c r="U275" s="349"/>
      <c r="V275" s="349"/>
      <c r="W275" s="349"/>
      <c r="X275" s="349"/>
      <c r="Y275" s="350"/>
      <c r="Z275" s="348" t="s">
        <v>80</v>
      </c>
      <c r="AA275" s="349"/>
      <c r="AB275" s="349"/>
      <c r="AC275" s="349"/>
      <c r="AD275" s="350"/>
      <c r="AE275" s="357" t="s">
        <v>79</v>
      </c>
      <c r="AF275" s="358"/>
      <c r="AG275" s="358"/>
      <c r="AH275" s="358"/>
      <c r="AI275" s="358"/>
      <c r="AJ275" s="359"/>
      <c r="AK275" s="357" t="s">
        <v>81</v>
      </c>
      <c r="AL275" s="358"/>
      <c r="AM275" s="358"/>
      <c r="AN275" s="358"/>
      <c r="AO275" s="358"/>
      <c r="AP275" s="358"/>
      <c r="AQ275" s="358"/>
      <c r="AR275" s="358"/>
      <c r="AS275" s="358"/>
      <c r="AT275" s="358"/>
      <c r="AU275" s="358"/>
      <c r="AV275" s="358"/>
      <c r="AW275" s="358"/>
      <c r="AX275" s="359"/>
      <c r="AY275" s="357" t="s">
        <v>1</v>
      </c>
      <c r="AZ275" s="358"/>
      <c r="BA275" s="358"/>
      <c r="BB275" s="359"/>
      <c r="BC275" s="348" t="s">
        <v>104</v>
      </c>
      <c r="BD275" s="349"/>
      <c r="BE275" s="349"/>
      <c r="BF275" s="350"/>
      <c r="BG275" s="366" t="s">
        <v>82</v>
      </c>
      <c r="BH275" s="367"/>
      <c r="BI275" s="367"/>
      <c r="BJ275" s="368"/>
      <c r="BK275" s="315" t="s">
        <v>99</v>
      </c>
      <c r="BL275" s="316"/>
      <c r="BM275" s="316"/>
      <c r="BN275" s="316"/>
      <c r="BO275" s="316"/>
      <c r="BP275" s="317"/>
      <c r="BQ275" s="315" t="s">
        <v>83</v>
      </c>
      <c r="BR275" s="316"/>
      <c r="BS275" s="316"/>
      <c r="BT275" s="316"/>
      <c r="BU275" s="316"/>
      <c r="BV275" s="316"/>
      <c r="BW275" s="317"/>
      <c r="BX275" s="315" t="s">
        <v>84</v>
      </c>
      <c r="BY275" s="316"/>
      <c r="BZ275" s="316"/>
      <c r="CA275" s="316"/>
      <c r="CB275" s="316"/>
      <c r="CC275" s="317"/>
      <c r="CD275" s="315" t="s">
        <v>85</v>
      </c>
      <c r="CE275" s="316"/>
      <c r="CF275" s="316"/>
      <c r="CG275" s="316"/>
      <c r="CH275" s="316"/>
      <c r="CI275" s="317"/>
    </row>
    <row r="276" spans="1:87" ht="18" customHeight="1" x14ac:dyDescent="0.25">
      <c r="A276" s="75"/>
      <c r="B276" s="351"/>
      <c r="C276" s="352"/>
      <c r="D276" s="352"/>
      <c r="E276" s="352"/>
      <c r="F276" s="352"/>
      <c r="G276" s="352"/>
      <c r="H276" s="352"/>
      <c r="I276" s="352"/>
      <c r="J276" s="352"/>
      <c r="K276" s="352"/>
      <c r="L276" s="352"/>
      <c r="M276" s="352"/>
      <c r="N276" s="352"/>
      <c r="O276" s="352"/>
      <c r="P276" s="352"/>
      <c r="Q276" s="352"/>
      <c r="R276" s="352"/>
      <c r="S276" s="352"/>
      <c r="T276" s="352"/>
      <c r="U276" s="352"/>
      <c r="V276" s="352"/>
      <c r="W276" s="352"/>
      <c r="X276" s="352"/>
      <c r="Y276" s="353"/>
      <c r="Z276" s="351"/>
      <c r="AA276" s="352"/>
      <c r="AB276" s="352"/>
      <c r="AC276" s="352"/>
      <c r="AD276" s="353"/>
      <c r="AE276" s="360"/>
      <c r="AF276" s="361"/>
      <c r="AG276" s="361"/>
      <c r="AH276" s="361"/>
      <c r="AI276" s="361"/>
      <c r="AJ276" s="362"/>
      <c r="AK276" s="360"/>
      <c r="AL276" s="361"/>
      <c r="AM276" s="361"/>
      <c r="AN276" s="361"/>
      <c r="AO276" s="361"/>
      <c r="AP276" s="361"/>
      <c r="AQ276" s="361"/>
      <c r="AR276" s="361"/>
      <c r="AS276" s="361"/>
      <c r="AT276" s="361"/>
      <c r="AU276" s="361"/>
      <c r="AV276" s="361"/>
      <c r="AW276" s="361"/>
      <c r="AX276" s="362"/>
      <c r="AY276" s="360"/>
      <c r="AZ276" s="361"/>
      <c r="BA276" s="361"/>
      <c r="BB276" s="362"/>
      <c r="BC276" s="351"/>
      <c r="BD276" s="352"/>
      <c r="BE276" s="352"/>
      <c r="BF276" s="353"/>
      <c r="BG276" s="369"/>
      <c r="BH276" s="370"/>
      <c r="BI276" s="370"/>
      <c r="BJ276" s="371"/>
      <c r="BK276" s="318"/>
      <c r="BL276" s="319"/>
      <c r="BM276" s="319"/>
      <c r="BN276" s="319"/>
      <c r="BO276" s="319"/>
      <c r="BP276" s="320"/>
      <c r="BQ276" s="318"/>
      <c r="BR276" s="319"/>
      <c r="BS276" s="319"/>
      <c r="BT276" s="319"/>
      <c r="BU276" s="319"/>
      <c r="BV276" s="319"/>
      <c r="BW276" s="320"/>
      <c r="BX276" s="318"/>
      <c r="BY276" s="319"/>
      <c r="BZ276" s="319"/>
      <c r="CA276" s="319"/>
      <c r="CB276" s="319"/>
      <c r="CC276" s="320"/>
      <c r="CD276" s="318"/>
      <c r="CE276" s="319"/>
      <c r="CF276" s="319"/>
      <c r="CG276" s="319"/>
      <c r="CH276" s="319"/>
      <c r="CI276" s="320"/>
    </row>
    <row r="277" spans="1:87" ht="18" customHeight="1" thickBot="1" x14ac:dyDescent="0.3">
      <c r="A277" s="75"/>
      <c r="B277" s="354"/>
      <c r="C277" s="355"/>
      <c r="D277" s="355"/>
      <c r="E277" s="355"/>
      <c r="F277" s="355"/>
      <c r="G277" s="355"/>
      <c r="H277" s="355"/>
      <c r="I277" s="355"/>
      <c r="J277" s="355"/>
      <c r="K277" s="355"/>
      <c r="L277" s="355"/>
      <c r="M277" s="355"/>
      <c r="N277" s="355"/>
      <c r="O277" s="355"/>
      <c r="P277" s="355"/>
      <c r="Q277" s="355"/>
      <c r="R277" s="355"/>
      <c r="S277" s="355"/>
      <c r="T277" s="355"/>
      <c r="U277" s="355"/>
      <c r="V277" s="355"/>
      <c r="W277" s="355"/>
      <c r="X277" s="355"/>
      <c r="Y277" s="356"/>
      <c r="Z277" s="354"/>
      <c r="AA277" s="355"/>
      <c r="AB277" s="355"/>
      <c r="AC277" s="355"/>
      <c r="AD277" s="356"/>
      <c r="AE277" s="363"/>
      <c r="AF277" s="364"/>
      <c r="AG277" s="364"/>
      <c r="AH277" s="364"/>
      <c r="AI277" s="364"/>
      <c r="AJ277" s="365"/>
      <c r="AK277" s="360"/>
      <c r="AL277" s="361"/>
      <c r="AM277" s="361"/>
      <c r="AN277" s="361"/>
      <c r="AO277" s="361"/>
      <c r="AP277" s="361"/>
      <c r="AQ277" s="361"/>
      <c r="AR277" s="361"/>
      <c r="AS277" s="361"/>
      <c r="AT277" s="361"/>
      <c r="AU277" s="361"/>
      <c r="AV277" s="361"/>
      <c r="AW277" s="361"/>
      <c r="AX277" s="362"/>
      <c r="AY277" s="360"/>
      <c r="AZ277" s="361"/>
      <c r="BA277" s="361"/>
      <c r="BB277" s="362"/>
      <c r="BC277" s="351"/>
      <c r="BD277" s="352"/>
      <c r="BE277" s="352"/>
      <c r="BF277" s="353"/>
      <c r="BG277" s="369"/>
      <c r="BH277" s="370"/>
      <c r="BI277" s="370"/>
      <c r="BJ277" s="371"/>
      <c r="BK277" s="318"/>
      <c r="BL277" s="319"/>
      <c r="BM277" s="319"/>
      <c r="BN277" s="319"/>
      <c r="BO277" s="319"/>
      <c r="BP277" s="320"/>
      <c r="BQ277" s="321"/>
      <c r="BR277" s="322"/>
      <c r="BS277" s="322"/>
      <c r="BT277" s="322"/>
      <c r="BU277" s="322"/>
      <c r="BV277" s="322"/>
      <c r="BW277" s="323"/>
      <c r="BX277" s="321"/>
      <c r="BY277" s="322"/>
      <c r="BZ277" s="322"/>
      <c r="CA277" s="322"/>
      <c r="CB277" s="322"/>
      <c r="CC277" s="323"/>
      <c r="CD277" s="321"/>
      <c r="CE277" s="322"/>
      <c r="CF277" s="322"/>
      <c r="CG277" s="322"/>
      <c r="CH277" s="322"/>
      <c r="CI277" s="323"/>
    </row>
    <row r="278" spans="1:87" ht="18" customHeight="1" x14ac:dyDescent="0.25">
      <c r="A278" s="75"/>
      <c r="B278" s="324" t="s">
        <v>129</v>
      </c>
      <c r="C278" s="325"/>
      <c r="D278" s="325"/>
      <c r="E278" s="325"/>
      <c r="F278" s="325"/>
      <c r="G278" s="325"/>
      <c r="H278" s="325"/>
      <c r="I278" s="325"/>
      <c r="J278" s="325"/>
      <c r="K278" s="325"/>
      <c r="L278" s="325"/>
      <c r="M278" s="325"/>
      <c r="N278" s="325"/>
      <c r="O278" s="325"/>
      <c r="P278" s="325"/>
      <c r="Q278" s="325"/>
      <c r="R278" s="325"/>
      <c r="S278" s="325"/>
      <c r="T278" s="325"/>
      <c r="U278" s="325"/>
      <c r="V278" s="325"/>
      <c r="W278" s="325"/>
      <c r="X278" s="325"/>
      <c r="Y278" s="326"/>
      <c r="Z278" s="333" t="s">
        <v>151</v>
      </c>
      <c r="AA278" s="334"/>
      <c r="AB278" s="334"/>
      <c r="AC278" s="334"/>
      <c r="AD278" s="335"/>
      <c r="AE278" s="333">
        <v>2</v>
      </c>
      <c r="AF278" s="334"/>
      <c r="AG278" s="334"/>
      <c r="AH278" s="334"/>
      <c r="AI278" s="334"/>
      <c r="AJ278" s="334"/>
      <c r="AK278" s="342" t="s">
        <v>13</v>
      </c>
      <c r="AL278" s="343"/>
      <c r="AM278" s="343"/>
      <c r="AN278" s="343"/>
      <c r="AO278" s="343"/>
      <c r="AP278" s="343"/>
      <c r="AQ278" s="343"/>
      <c r="AR278" s="343"/>
      <c r="AS278" s="343"/>
      <c r="AT278" s="343"/>
      <c r="AU278" s="343"/>
      <c r="AV278" s="343"/>
      <c r="AW278" s="343"/>
      <c r="AX278" s="344"/>
      <c r="AY278" s="409">
        <v>1</v>
      </c>
      <c r="AZ278" s="346"/>
      <c r="BA278" s="346"/>
      <c r="BB278" s="410"/>
      <c r="BC278" s="345">
        <f>+$AE$278*AY278</f>
        <v>2</v>
      </c>
      <c r="BD278" s="346"/>
      <c r="BE278" s="346"/>
      <c r="BF278" s="347"/>
      <c r="BG278" s="285">
        <v>40826</v>
      </c>
      <c r="BH278" s="286"/>
      <c r="BI278" s="286"/>
      <c r="BJ278" s="287"/>
      <c r="BK278" s="288">
        <f>+AY278*BG278</f>
        <v>40826</v>
      </c>
      <c r="BL278" s="289"/>
      <c r="BM278" s="289"/>
      <c r="BN278" s="289"/>
      <c r="BO278" s="289"/>
      <c r="BP278" s="290"/>
      <c r="BQ278" s="291">
        <v>1000</v>
      </c>
      <c r="BR278" s="292"/>
      <c r="BS278" s="292"/>
      <c r="BT278" s="292"/>
      <c r="BU278" s="292"/>
      <c r="BV278" s="292"/>
      <c r="BW278" s="293"/>
      <c r="BX278" s="291">
        <f>+(((BK281+BQ278)*15)/85)</f>
        <v>16485.176470588234</v>
      </c>
      <c r="BY278" s="292"/>
      <c r="BZ278" s="292"/>
      <c r="CA278" s="292"/>
      <c r="CB278" s="292"/>
      <c r="CC278" s="293"/>
      <c r="CD278" s="291">
        <f>+BK281+BQ278+BX278</f>
        <v>109901.17647058824</v>
      </c>
      <c r="CE278" s="292"/>
      <c r="CF278" s="292"/>
      <c r="CG278" s="292"/>
      <c r="CH278" s="292"/>
      <c r="CI278" s="293"/>
    </row>
    <row r="279" spans="1:87" ht="18" customHeight="1" x14ac:dyDescent="0.25">
      <c r="A279" s="75"/>
      <c r="B279" s="327"/>
      <c r="C279" s="328"/>
      <c r="D279" s="328"/>
      <c r="E279" s="328"/>
      <c r="F279" s="328"/>
      <c r="G279" s="328"/>
      <c r="H279" s="328"/>
      <c r="I279" s="328"/>
      <c r="J279" s="328"/>
      <c r="K279" s="328"/>
      <c r="L279" s="328"/>
      <c r="M279" s="328"/>
      <c r="N279" s="328"/>
      <c r="O279" s="328"/>
      <c r="P279" s="328"/>
      <c r="Q279" s="328"/>
      <c r="R279" s="328"/>
      <c r="S279" s="328"/>
      <c r="T279" s="328"/>
      <c r="U279" s="328"/>
      <c r="V279" s="328"/>
      <c r="W279" s="328"/>
      <c r="X279" s="328"/>
      <c r="Y279" s="329"/>
      <c r="Z279" s="336"/>
      <c r="AA279" s="337"/>
      <c r="AB279" s="337"/>
      <c r="AC279" s="337"/>
      <c r="AD279" s="338"/>
      <c r="AE279" s="336"/>
      <c r="AF279" s="337"/>
      <c r="AG279" s="337"/>
      <c r="AH279" s="337"/>
      <c r="AI279" s="337"/>
      <c r="AJ279" s="337"/>
      <c r="AK279" s="300" t="s">
        <v>530</v>
      </c>
      <c r="AL279" s="301"/>
      <c r="AM279" s="301"/>
      <c r="AN279" s="301"/>
      <c r="AO279" s="301"/>
      <c r="AP279" s="301"/>
      <c r="AQ279" s="301"/>
      <c r="AR279" s="301"/>
      <c r="AS279" s="301"/>
      <c r="AT279" s="301"/>
      <c r="AU279" s="301"/>
      <c r="AV279" s="301"/>
      <c r="AW279" s="301"/>
      <c r="AX279" s="302"/>
      <c r="AY279" s="407">
        <v>1</v>
      </c>
      <c r="AZ279" s="304"/>
      <c r="BA279" s="304"/>
      <c r="BB279" s="408"/>
      <c r="BC279" s="306">
        <f t="shared" ref="BC279:BC280" si="36">+$AE$278*AY279</f>
        <v>2</v>
      </c>
      <c r="BD279" s="307"/>
      <c r="BE279" s="307"/>
      <c r="BF279" s="308"/>
      <c r="BG279" s="309">
        <v>22629</v>
      </c>
      <c r="BH279" s="310"/>
      <c r="BI279" s="310"/>
      <c r="BJ279" s="311"/>
      <c r="BK279" s="312">
        <f t="shared" ref="BK279:BK280" si="37">+AY279*BG279</f>
        <v>22629</v>
      </c>
      <c r="BL279" s="313"/>
      <c r="BM279" s="313"/>
      <c r="BN279" s="313"/>
      <c r="BO279" s="313"/>
      <c r="BP279" s="314"/>
      <c r="BQ279" s="294"/>
      <c r="BR279" s="295"/>
      <c r="BS279" s="295"/>
      <c r="BT279" s="295"/>
      <c r="BU279" s="295"/>
      <c r="BV279" s="295"/>
      <c r="BW279" s="296"/>
      <c r="BX279" s="294"/>
      <c r="BY279" s="295"/>
      <c r="BZ279" s="295"/>
      <c r="CA279" s="295"/>
      <c r="CB279" s="295"/>
      <c r="CC279" s="296"/>
      <c r="CD279" s="294"/>
      <c r="CE279" s="295"/>
      <c r="CF279" s="295"/>
      <c r="CG279" s="295"/>
      <c r="CH279" s="295"/>
      <c r="CI279" s="296"/>
    </row>
    <row r="280" spans="1:87" ht="18" customHeight="1" thickBot="1" x14ac:dyDescent="0.3">
      <c r="A280" s="75"/>
      <c r="B280" s="327"/>
      <c r="C280" s="328"/>
      <c r="D280" s="328"/>
      <c r="E280" s="328"/>
      <c r="F280" s="328"/>
      <c r="G280" s="328"/>
      <c r="H280" s="328"/>
      <c r="I280" s="328"/>
      <c r="J280" s="328"/>
      <c r="K280" s="328"/>
      <c r="L280" s="328"/>
      <c r="M280" s="328"/>
      <c r="N280" s="328"/>
      <c r="O280" s="328"/>
      <c r="P280" s="328"/>
      <c r="Q280" s="328"/>
      <c r="R280" s="328"/>
      <c r="S280" s="328"/>
      <c r="T280" s="328"/>
      <c r="U280" s="328"/>
      <c r="V280" s="328"/>
      <c r="W280" s="328"/>
      <c r="X280" s="328"/>
      <c r="Y280" s="329"/>
      <c r="Z280" s="336"/>
      <c r="AA280" s="337"/>
      <c r="AB280" s="337"/>
      <c r="AC280" s="337"/>
      <c r="AD280" s="338"/>
      <c r="AE280" s="336"/>
      <c r="AF280" s="337"/>
      <c r="AG280" s="337"/>
      <c r="AH280" s="337"/>
      <c r="AI280" s="337"/>
      <c r="AJ280" s="337"/>
      <c r="AK280" s="392" t="s">
        <v>18</v>
      </c>
      <c r="AL280" s="393"/>
      <c r="AM280" s="393"/>
      <c r="AN280" s="393"/>
      <c r="AO280" s="393"/>
      <c r="AP280" s="393"/>
      <c r="AQ280" s="393"/>
      <c r="AR280" s="393"/>
      <c r="AS280" s="393"/>
      <c r="AT280" s="393"/>
      <c r="AU280" s="393"/>
      <c r="AV280" s="393"/>
      <c r="AW280" s="393"/>
      <c r="AX280" s="394"/>
      <c r="AY280" s="407">
        <v>1</v>
      </c>
      <c r="AZ280" s="304"/>
      <c r="BA280" s="304"/>
      <c r="BB280" s="408"/>
      <c r="BC280" s="306">
        <f t="shared" si="36"/>
        <v>2</v>
      </c>
      <c r="BD280" s="307"/>
      <c r="BE280" s="307"/>
      <c r="BF280" s="308"/>
      <c r="BG280" s="309">
        <v>28961</v>
      </c>
      <c r="BH280" s="310"/>
      <c r="BI280" s="310"/>
      <c r="BJ280" s="311"/>
      <c r="BK280" s="312">
        <f t="shared" si="37"/>
        <v>28961</v>
      </c>
      <c r="BL280" s="313"/>
      <c r="BM280" s="313"/>
      <c r="BN280" s="313"/>
      <c r="BO280" s="313"/>
      <c r="BP280" s="314"/>
      <c r="BQ280" s="294"/>
      <c r="BR280" s="295"/>
      <c r="BS280" s="295"/>
      <c r="BT280" s="295"/>
      <c r="BU280" s="295"/>
      <c r="BV280" s="295"/>
      <c r="BW280" s="296"/>
      <c r="BX280" s="294"/>
      <c r="BY280" s="295"/>
      <c r="BZ280" s="295"/>
      <c r="CA280" s="295"/>
      <c r="CB280" s="295"/>
      <c r="CC280" s="296"/>
      <c r="CD280" s="294"/>
      <c r="CE280" s="295"/>
      <c r="CF280" s="295"/>
      <c r="CG280" s="295"/>
      <c r="CH280" s="295"/>
      <c r="CI280" s="296"/>
    </row>
    <row r="281" spans="1:87" ht="18" customHeight="1" thickBot="1" x14ac:dyDescent="0.3">
      <c r="A281" s="75"/>
      <c r="B281" s="377"/>
      <c r="C281" s="378"/>
      <c r="D281" s="378"/>
      <c r="E281" s="378"/>
      <c r="F281" s="378"/>
      <c r="G281" s="378"/>
      <c r="H281" s="378"/>
      <c r="I281" s="378"/>
      <c r="J281" s="378"/>
      <c r="K281" s="378"/>
      <c r="L281" s="378"/>
      <c r="M281" s="378"/>
      <c r="N281" s="378"/>
      <c r="O281" s="378"/>
      <c r="P281" s="378"/>
      <c r="Q281" s="378"/>
      <c r="R281" s="378"/>
      <c r="S281" s="378"/>
      <c r="T281" s="378"/>
      <c r="U281" s="378"/>
      <c r="V281" s="378"/>
      <c r="W281" s="378"/>
      <c r="X281" s="378"/>
      <c r="Y281" s="378"/>
      <c r="Z281" s="378"/>
      <c r="AA281" s="378"/>
      <c r="AB281" s="378"/>
      <c r="AC281" s="378"/>
      <c r="AD281" s="378"/>
      <c r="AE281" s="378"/>
      <c r="AF281" s="378"/>
      <c r="AG281" s="378"/>
      <c r="AH281" s="378"/>
      <c r="AI281" s="378"/>
      <c r="AJ281" s="379"/>
      <c r="AK281" s="380" t="s">
        <v>3</v>
      </c>
      <c r="AL281" s="381"/>
      <c r="AM281" s="381"/>
      <c r="AN281" s="381"/>
      <c r="AO281" s="381"/>
      <c r="AP281" s="381"/>
      <c r="AQ281" s="381"/>
      <c r="AR281" s="381"/>
      <c r="AS281" s="381"/>
      <c r="AT281" s="381"/>
      <c r="AU281" s="381"/>
      <c r="AV281" s="381"/>
      <c r="AW281" s="381"/>
      <c r="AX281" s="381"/>
      <c r="AY281" s="382"/>
      <c r="AZ281" s="382"/>
      <c r="BA281" s="382"/>
      <c r="BB281" s="382"/>
      <c r="BC281" s="382"/>
      <c r="BD281" s="382"/>
      <c r="BE281" s="382"/>
      <c r="BF281" s="382"/>
      <c r="BG281" s="382"/>
      <c r="BH281" s="382"/>
      <c r="BI281" s="382"/>
      <c r="BJ281" s="383"/>
      <c r="BK281" s="384">
        <f>SUM(BK278:BK280)</f>
        <v>92416</v>
      </c>
      <c r="BL281" s="385"/>
      <c r="BM281" s="385"/>
      <c r="BN281" s="385"/>
      <c r="BO281" s="385"/>
      <c r="BP281" s="386"/>
      <c r="BQ281" s="387" t="s">
        <v>100</v>
      </c>
      <c r="BR281" s="388"/>
      <c r="BS281" s="388"/>
      <c r="BT281" s="388"/>
      <c r="BU281" s="388"/>
      <c r="BV281" s="388"/>
      <c r="BW281" s="388"/>
      <c r="BX281" s="388"/>
      <c r="BY281" s="388"/>
      <c r="BZ281" s="388"/>
      <c r="CA281" s="388"/>
      <c r="CB281" s="388"/>
      <c r="CC281" s="389"/>
      <c r="CD281" s="390">
        <f>+CD278*AE278</f>
        <v>219802.35294117648</v>
      </c>
      <c r="CE281" s="390"/>
      <c r="CF281" s="390"/>
      <c r="CG281" s="390"/>
      <c r="CH281" s="390"/>
      <c r="CI281" s="391"/>
    </row>
    <row r="282" spans="1:87" ht="18" customHeight="1" thickBot="1" x14ac:dyDescent="0.3">
      <c r="A282" s="75"/>
      <c r="B282" s="76"/>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BG282" s="78"/>
      <c r="BH282" s="78"/>
      <c r="BI282" s="78"/>
      <c r="BJ282" s="78"/>
      <c r="BK282" s="79"/>
      <c r="BL282" s="79"/>
      <c r="BM282" s="79"/>
      <c r="BN282" s="79"/>
      <c r="BO282" s="79"/>
      <c r="BP282" s="79"/>
      <c r="BQ282" s="79"/>
      <c r="BR282" s="79"/>
      <c r="BS282" s="79"/>
      <c r="BT282" s="79"/>
      <c r="BU282" s="79"/>
      <c r="BV282" s="79"/>
      <c r="BW282" s="79"/>
      <c r="BX282" s="79"/>
      <c r="BY282" s="79"/>
      <c r="BZ282" s="79"/>
      <c r="CA282" s="79"/>
      <c r="CB282" s="79"/>
      <c r="CC282" s="79"/>
      <c r="CD282" s="79"/>
      <c r="CE282" s="79"/>
      <c r="CF282" s="79"/>
      <c r="CG282" s="79"/>
      <c r="CH282" s="79"/>
      <c r="CI282" s="79"/>
    </row>
    <row r="283" spans="1:87" ht="18" customHeight="1" thickBot="1" x14ac:dyDescent="0.3">
      <c r="A283" s="75"/>
      <c r="B283" s="418" t="s">
        <v>24</v>
      </c>
      <c r="C283" s="419"/>
      <c r="D283" s="419"/>
      <c r="E283" s="419"/>
      <c r="F283" s="419"/>
      <c r="G283" s="419"/>
      <c r="H283" s="419"/>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20"/>
      <c r="AI283" s="80"/>
      <c r="AJ283" s="80"/>
      <c r="AK283" s="80"/>
      <c r="AL283" s="80"/>
      <c r="AM283" s="80"/>
      <c r="AN283" s="80"/>
      <c r="AO283" s="80"/>
      <c r="AP283" s="80"/>
      <c r="AQ283" s="80"/>
      <c r="AR283" s="80"/>
      <c r="AS283" s="80"/>
      <c r="AT283" s="80"/>
      <c r="AU283" s="80"/>
      <c r="AV283" s="80"/>
      <c r="AW283" s="80"/>
      <c r="AX283" s="80"/>
      <c r="AY283" s="80"/>
      <c r="AZ283" s="80"/>
      <c r="BA283" s="80"/>
      <c r="BB283" s="80"/>
      <c r="BC283" s="80"/>
      <c r="BD283" s="80"/>
      <c r="BE283" s="80"/>
      <c r="BF283" s="80"/>
      <c r="BG283" s="81"/>
      <c r="BH283" s="81"/>
      <c r="BI283" s="81"/>
      <c r="BJ283" s="81"/>
      <c r="BK283" s="80"/>
      <c r="BL283" s="80"/>
      <c r="BM283" s="80"/>
      <c r="BN283" s="80"/>
      <c r="BO283" s="80"/>
      <c r="BP283" s="80"/>
      <c r="BQ283" s="80"/>
      <c r="BR283" s="80"/>
      <c r="BS283" s="80"/>
      <c r="BT283" s="80"/>
      <c r="BU283" s="80"/>
      <c r="BV283" s="80"/>
      <c r="BW283" s="80"/>
      <c r="BX283" s="80"/>
      <c r="BY283" s="80"/>
      <c r="BZ283" s="80"/>
      <c r="CA283" s="80"/>
    </row>
    <row r="284" spans="1:87" ht="18" customHeight="1" thickBot="1" x14ac:dyDescent="0.3">
      <c r="A284" s="75"/>
      <c r="B284" s="418" t="s">
        <v>96</v>
      </c>
      <c r="C284" s="419"/>
      <c r="D284" s="419"/>
      <c r="E284" s="419"/>
      <c r="F284" s="419"/>
      <c r="G284" s="419"/>
      <c r="H284" s="419"/>
      <c r="I284" s="419"/>
      <c r="J284" s="419"/>
      <c r="K284" s="419"/>
      <c r="L284" s="419"/>
      <c r="M284" s="419"/>
      <c r="N284" s="419"/>
      <c r="O284" s="420"/>
      <c r="P284" s="418" t="s">
        <v>97</v>
      </c>
      <c r="Q284" s="419"/>
      <c r="R284" s="419"/>
      <c r="S284" s="419"/>
      <c r="T284" s="419"/>
      <c r="U284" s="420"/>
      <c r="V284" s="418" t="s">
        <v>28</v>
      </c>
      <c r="W284" s="419"/>
      <c r="X284" s="419"/>
      <c r="Y284" s="419"/>
      <c r="Z284" s="419"/>
      <c r="AA284" s="419"/>
      <c r="AB284" s="420"/>
      <c r="AC284" s="418" t="s">
        <v>8</v>
      </c>
      <c r="AD284" s="419"/>
      <c r="AE284" s="419"/>
      <c r="AF284" s="419"/>
      <c r="AG284" s="419"/>
      <c r="AH284" s="420"/>
      <c r="AI284" s="80"/>
      <c r="AJ284" s="80"/>
      <c r="AK284" s="80"/>
      <c r="AL284" s="80"/>
      <c r="AM284" s="80"/>
      <c r="AN284" s="80"/>
      <c r="AO284" s="80"/>
      <c r="AP284" s="80"/>
      <c r="AQ284" s="80"/>
      <c r="AR284" s="80"/>
      <c r="AS284" s="80"/>
      <c r="AT284" s="80"/>
      <c r="AU284" s="80"/>
      <c r="AV284" s="80"/>
      <c r="AW284" s="80"/>
      <c r="AX284" s="80"/>
      <c r="AY284" s="82"/>
      <c r="AZ284" s="82"/>
      <c r="BA284" s="82"/>
      <c r="BB284" s="82"/>
      <c r="BC284" s="82"/>
      <c r="BD284" s="82"/>
      <c r="BE284" s="82"/>
      <c r="BF284" s="82"/>
      <c r="BG284" s="80"/>
      <c r="BH284" s="83"/>
      <c r="BI284" s="83"/>
      <c r="BJ284" s="83"/>
      <c r="BK284" s="80"/>
      <c r="BL284" s="80"/>
      <c r="BM284" s="80"/>
      <c r="BN284" s="80"/>
      <c r="BO284" s="80"/>
      <c r="BP284" s="80"/>
      <c r="BQ284" s="80"/>
      <c r="BR284" s="80"/>
      <c r="BS284" s="80"/>
      <c r="BT284" s="80"/>
      <c r="BU284" s="80"/>
      <c r="BV284" s="80"/>
      <c r="BW284" s="80"/>
      <c r="BX284" s="80"/>
      <c r="BY284" s="80"/>
      <c r="BZ284" s="80"/>
      <c r="CA284" s="80"/>
    </row>
    <row r="285" spans="1:87" ht="18" customHeight="1" x14ac:dyDescent="0.25">
      <c r="A285" s="75"/>
      <c r="B285" s="84" t="str">
        <f>'PLAN DE CARGOS'!B24:P24</f>
        <v>Asesor de Control Interno</v>
      </c>
      <c r="C285" s="85"/>
      <c r="D285" s="85"/>
      <c r="E285" s="85"/>
      <c r="F285" s="85"/>
      <c r="G285" s="85"/>
      <c r="H285" s="85"/>
      <c r="I285" s="85"/>
      <c r="J285" s="85"/>
      <c r="K285" s="85"/>
      <c r="L285" s="85"/>
      <c r="M285" s="85"/>
      <c r="N285" s="85"/>
      <c r="O285" s="86"/>
      <c r="P285" s="421">
        <f>SUMIF($AK$34:$AK$282,"=Asesor de Control Interno",BC34:BF282)</f>
        <v>91.86999999999999</v>
      </c>
      <c r="Q285" s="422"/>
      <c r="R285" s="422"/>
      <c r="S285" s="422"/>
      <c r="T285" s="422"/>
      <c r="U285" s="423"/>
      <c r="V285" s="424">
        <f>'CARGA DE HORAS LABORADAS'!P24</f>
        <v>2112</v>
      </c>
      <c r="W285" s="424"/>
      <c r="X285" s="424"/>
      <c r="Y285" s="424"/>
      <c r="Z285" s="424"/>
      <c r="AA285" s="424"/>
      <c r="AB285" s="425"/>
      <c r="AC285" s="424">
        <f>'CARGA DE HORAS LABORADAS'!AC24</f>
        <v>-5.0000000001091394E-3</v>
      </c>
      <c r="AD285" s="424"/>
      <c r="AE285" s="424"/>
      <c r="AF285" s="424"/>
      <c r="AG285" s="424"/>
      <c r="AH285" s="425"/>
      <c r="AI285" s="87"/>
      <c r="AJ285" s="87"/>
      <c r="AK285" s="80"/>
      <c r="AL285" s="80"/>
      <c r="AM285" s="80"/>
      <c r="AN285" s="80"/>
      <c r="AO285" s="80"/>
      <c r="AP285" s="80"/>
      <c r="AQ285" s="80"/>
      <c r="AR285" s="80"/>
      <c r="AS285" s="80"/>
      <c r="AT285" s="80"/>
      <c r="AU285" s="80"/>
      <c r="AV285" s="80"/>
      <c r="AW285" s="80"/>
      <c r="AX285" s="80"/>
      <c r="AY285" s="82"/>
      <c r="AZ285" s="82"/>
      <c r="BA285" s="82"/>
      <c r="BB285" s="82"/>
      <c r="BC285" s="82"/>
      <c r="BD285" s="88"/>
      <c r="BE285" s="88"/>
      <c r="BF285" s="88"/>
      <c r="BG285" s="80"/>
      <c r="BH285" s="89"/>
      <c r="BI285" s="89"/>
      <c r="BJ285" s="89"/>
      <c r="BK285" s="80"/>
      <c r="BL285" s="80"/>
      <c r="BM285" s="80"/>
      <c r="BN285" s="80"/>
      <c r="BO285" s="80"/>
      <c r="BP285" s="80"/>
      <c r="BQ285" s="80"/>
      <c r="BR285" s="80"/>
      <c r="BS285" s="80"/>
      <c r="BT285" s="80"/>
      <c r="BU285" s="80"/>
      <c r="BV285" s="80"/>
      <c r="BW285" s="80"/>
      <c r="BX285" s="80"/>
      <c r="BY285" s="80"/>
      <c r="BZ285" s="80"/>
      <c r="CA285" s="80"/>
    </row>
    <row r="286" spans="1:87" ht="18" customHeight="1" x14ac:dyDescent="0.25">
      <c r="A286" s="75"/>
      <c r="B286" s="90" t="str">
        <f>'PLAN DE CARGOS'!B25:P25</f>
        <v>Auxiliar Administrativo (Admisiones)</v>
      </c>
      <c r="C286" s="91"/>
      <c r="D286" s="91"/>
      <c r="E286" s="91"/>
      <c r="F286" s="91"/>
      <c r="G286" s="91"/>
      <c r="H286" s="91"/>
      <c r="I286" s="91"/>
      <c r="J286" s="91"/>
      <c r="K286" s="91"/>
      <c r="L286" s="91"/>
      <c r="M286" s="91"/>
      <c r="N286" s="91"/>
      <c r="O286" s="92"/>
      <c r="P286" s="413">
        <f>SUMIF($AK$34:$AK$282,"=Auxiliar Administrativo (Admisiones)",BC34:BF282)</f>
        <v>0</v>
      </c>
      <c r="Q286" s="414"/>
      <c r="R286" s="414"/>
      <c r="S286" s="414"/>
      <c r="T286" s="414"/>
      <c r="U286" s="415"/>
      <c r="V286" s="416">
        <f>'CARGA DE HORAS LABORADAS'!P25</f>
        <v>4224</v>
      </c>
      <c r="W286" s="416"/>
      <c r="X286" s="416"/>
      <c r="Y286" s="416"/>
      <c r="Z286" s="416"/>
      <c r="AA286" s="416"/>
      <c r="AB286" s="417"/>
      <c r="AC286" s="416">
        <f>'CARGA DE HORAS LABORADAS'!AC25</f>
        <v>0</v>
      </c>
      <c r="AD286" s="416"/>
      <c r="AE286" s="416"/>
      <c r="AF286" s="416"/>
      <c r="AG286" s="416"/>
      <c r="AH286" s="417"/>
      <c r="AI286" s="87"/>
      <c r="AJ286" s="87"/>
      <c r="AK286" s="80"/>
      <c r="AL286" s="80"/>
      <c r="AM286" s="80"/>
      <c r="AN286" s="80"/>
      <c r="AO286" s="80"/>
      <c r="AP286" s="80"/>
      <c r="AQ286" s="80"/>
      <c r="AR286" s="80"/>
      <c r="AS286" s="80"/>
      <c r="AT286" s="80"/>
      <c r="AU286" s="80"/>
      <c r="AV286" s="80"/>
      <c r="AW286" s="80"/>
      <c r="AX286" s="80"/>
      <c r="AY286" s="82"/>
      <c r="AZ286" s="82"/>
      <c r="BA286" s="82"/>
      <c r="BB286" s="82"/>
      <c r="BC286" s="82"/>
      <c r="BD286" s="88"/>
      <c r="BE286" s="88"/>
      <c r="BF286" s="88"/>
      <c r="BG286" s="80"/>
      <c r="BH286" s="89"/>
      <c r="BI286" s="89"/>
      <c r="BJ286" s="89"/>
      <c r="BK286" s="80"/>
      <c r="BL286" s="80"/>
      <c r="BM286" s="80"/>
      <c r="BN286" s="80"/>
      <c r="BO286" s="80"/>
      <c r="BP286" s="80"/>
      <c r="BQ286" s="80"/>
      <c r="BR286" s="80"/>
      <c r="BS286" s="80"/>
      <c r="BT286" s="80"/>
      <c r="BU286" s="80"/>
      <c r="BV286" s="80"/>
      <c r="BW286" s="80"/>
      <c r="BX286" s="80"/>
      <c r="BY286" s="80"/>
      <c r="BZ286" s="80"/>
      <c r="CA286" s="80"/>
    </row>
    <row r="287" spans="1:87" ht="18" customHeight="1" x14ac:dyDescent="0.25">
      <c r="A287" s="75"/>
      <c r="B287" s="90" t="str">
        <f>'PLAN DE CARGOS'!B26:P26</f>
        <v>Auxiliar Administrativo (Almacenista)</v>
      </c>
      <c r="C287" s="91"/>
      <c r="D287" s="91"/>
      <c r="E287" s="91"/>
      <c r="F287" s="91"/>
      <c r="G287" s="91"/>
      <c r="H287" s="91"/>
      <c r="I287" s="91"/>
      <c r="J287" s="91"/>
      <c r="K287" s="91"/>
      <c r="L287" s="91"/>
      <c r="M287" s="91"/>
      <c r="N287" s="91"/>
      <c r="O287" s="92"/>
      <c r="P287" s="413">
        <f>SUMIF($AK$34:$AK$282,"=Auxiliar Administrativo (Almacenista)",BC34:BF282)</f>
        <v>0</v>
      </c>
      <c r="Q287" s="414"/>
      <c r="R287" s="414"/>
      <c r="S287" s="414"/>
      <c r="T287" s="414"/>
      <c r="U287" s="415"/>
      <c r="V287" s="416">
        <f>'CARGA DE HORAS LABORADAS'!P26</f>
        <v>2112</v>
      </c>
      <c r="W287" s="416"/>
      <c r="X287" s="416"/>
      <c r="Y287" s="416"/>
      <c r="Z287" s="416"/>
      <c r="AA287" s="416"/>
      <c r="AB287" s="417"/>
      <c r="AC287" s="416">
        <f>'CARGA DE HORAS LABORADAS'!AC26</f>
        <v>0</v>
      </c>
      <c r="AD287" s="416"/>
      <c r="AE287" s="416"/>
      <c r="AF287" s="416"/>
      <c r="AG287" s="416"/>
      <c r="AH287" s="417"/>
      <c r="AI287" s="80"/>
      <c r="AJ287" s="80"/>
      <c r="AK287" s="80"/>
      <c r="AL287" s="80"/>
      <c r="AM287" s="80"/>
      <c r="AN287" s="80"/>
      <c r="AO287" s="80"/>
      <c r="AP287" s="80"/>
      <c r="AQ287" s="80"/>
      <c r="AR287" s="80"/>
      <c r="AS287" s="80"/>
      <c r="AT287" s="80"/>
      <c r="AU287" s="80"/>
      <c r="AV287" s="80"/>
      <c r="AW287" s="80"/>
      <c r="AX287" s="80"/>
      <c r="AY287" s="82"/>
      <c r="AZ287" s="82"/>
      <c r="BA287" s="82"/>
      <c r="BB287" s="82"/>
      <c r="BC287" s="82"/>
      <c r="BD287" s="88"/>
      <c r="BE287" s="88"/>
      <c r="BF287" s="88"/>
      <c r="BG287" s="80"/>
      <c r="BH287" s="89"/>
      <c r="BI287" s="89"/>
      <c r="BJ287" s="89"/>
      <c r="BK287" s="80"/>
      <c r="BL287" s="80"/>
      <c r="BM287" s="80"/>
      <c r="BN287" s="80"/>
      <c r="BO287" s="80"/>
      <c r="BP287" s="80"/>
      <c r="BQ287" s="80"/>
      <c r="BR287" s="80"/>
      <c r="BS287" s="80"/>
      <c r="BT287" s="80"/>
      <c r="BU287" s="80"/>
      <c r="BV287" s="80"/>
      <c r="BW287" s="80"/>
      <c r="BX287" s="80"/>
      <c r="BY287" s="80"/>
      <c r="BZ287" s="80"/>
      <c r="CA287" s="80"/>
    </row>
    <row r="288" spans="1:87" ht="18" customHeight="1" x14ac:dyDescent="0.25">
      <c r="A288" s="75"/>
      <c r="B288" s="90" t="str">
        <f>'PLAN DE CARGOS'!B27:P27</f>
        <v>Auxiliar Administrativo (Archivo)</v>
      </c>
      <c r="C288" s="91"/>
      <c r="D288" s="91"/>
      <c r="E288" s="91"/>
      <c r="F288" s="91"/>
      <c r="G288" s="91"/>
      <c r="H288" s="91"/>
      <c r="I288" s="91"/>
      <c r="J288" s="91"/>
      <c r="K288" s="91"/>
      <c r="L288" s="91"/>
      <c r="M288" s="91"/>
      <c r="N288" s="91"/>
      <c r="O288" s="92"/>
      <c r="P288" s="413">
        <f>SUMIF($AK$34:$AK$282,"=Auxiliar Administrativo (Archivo)",BC34:BF282)</f>
        <v>0</v>
      </c>
      <c r="Q288" s="414"/>
      <c r="R288" s="414"/>
      <c r="S288" s="414"/>
      <c r="T288" s="414"/>
      <c r="U288" s="415"/>
      <c r="V288" s="416">
        <f>'CARGA DE HORAS LABORADAS'!P27</f>
        <v>2112</v>
      </c>
      <c r="W288" s="416"/>
      <c r="X288" s="416"/>
      <c r="Y288" s="416"/>
      <c r="Z288" s="416"/>
      <c r="AA288" s="416"/>
      <c r="AB288" s="417"/>
      <c r="AC288" s="416">
        <f>'CARGA DE HORAS LABORADAS'!AC27</f>
        <v>0</v>
      </c>
      <c r="AD288" s="416"/>
      <c r="AE288" s="416"/>
      <c r="AF288" s="416"/>
      <c r="AG288" s="416"/>
      <c r="AH288" s="417"/>
      <c r="AI288" s="80"/>
      <c r="AJ288" s="80"/>
      <c r="AK288" s="80"/>
      <c r="AL288" s="80"/>
      <c r="AM288" s="80"/>
      <c r="AN288" s="80"/>
      <c r="AO288" s="80"/>
      <c r="AP288" s="80"/>
      <c r="AQ288" s="80"/>
      <c r="AR288" s="80"/>
      <c r="AS288" s="80"/>
      <c r="AT288" s="80"/>
      <c r="AU288" s="80"/>
      <c r="AV288" s="80"/>
      <c r="AW288" s="80"/>
      <c r="AX288" s="80"/>
      <c r="AY288" s="82"/>
      <c r="AZ288" s="82"/>
      <c r="BA288" s="82"/>
      <c r="BB288" s="82"/>
      <c r="BC288" s="82"/>
      <c r="BD288" s="88"/>
      <c r="BE288" s="88"/>
      <c r="BF288" s="88"/>
      <c r="BG288" s="80"/>
      <c r="BH288" s="89"/>
      <c r="BI288" s="89"/>
      <c r="BJ288" s="89"/>
      <c r="BK288" s="80"/>
      <c r="BL288" s="80"/>
      <c r="BM288" s="80"/>
      <c r="BN288" s="80"/>
      <c r="BO288" s="80"/>
      <c r="BP288" s="80"/>
      <c r="BQ288" s="80"/>
      <c r="BR288" s="80"/>
      <c r="BS288" s="80"/>
      <c r="BT288" s="80"/>
      <c r="BU288" s="80"/>
      <c r="BV288" s="80"/>
      <c r="BW288" s="80"/>
      <c r="BX288" s="80"/>
      <c r="BY288" s="80"/>
      <c r="BZ288" s="80"/>
      <c r="CA288" s="80"/>
    </row>
    <row r="289" spans="1:79" ht="18" customHeight="1" x14ac:dyDescent="0.25">
      <c r="A289" s="75"/>
      <c r="B289" s="90" t="str">
        <f>'PLAN DE CARGOS'!B28:P28</f>
        <v>Auxiliar Administrativo (Atención al Usuario)</v>
      </c>
      <c r="C289" s="91"/>
      <c r="D289" s="91"/>
      <c r="E289" s="91"/>
      <c r="F289" s="91"/>
      <c r="G289" s="91"/>
      <c r="H289" s="91"/>
      <c r="I289" s="91"/>
      <c r="J289" s="91"/>
      <c r="K289" s="91"/>
      <c r="L289" s="91"/>
      <c r="M289" s="91"/>
      <c r="N289" s="91"/>
      <c r="O289" s="92"/>
      <c r="P289" s="413">
        <f>SUMIF($AK$34:$AK$282,"=Auxiliar Administrativo (Atención al Usuario)",BC34:BF282)</f>
        <v>37.870000000000005</v>
      </c>
      <c r="Q289" s="414"/>
      <c r="R289" s="414"/>
      <c r="S289" s="414"/>
      <c r="T289" s="414"/>
      <c r="U289" s="415"/>
      <c r="V289" s="416">
        <f>'CARGA DE HORAS LABORADAS'!P28</f>
        <v>2112</v>
      </c>
      <c r="W289" s="416"/>
      <c r="X289" s="416"/>
      <c r="Y289" s="416"/>
      <c r="Z289" s="416"/>
      <c r="AA289" s="416"/>
      <c r="AB289" s="417"/>
      <c r="AC289" s="416">
        <f>'CARGA DE HORAS LABORADAS'!AC28</f>
        <v>0</v>
      </c>
      <c r="AD289" s="416"/>
      <c r="AE289" s="416"/>
      <c r="AF289" s="416"/>
      <c r="AG289" s="416"/>
      <c r="AH289" s="417"/>
      <c r="AI289" s="80"/>
      <c r="AJ289" s="80"/>
      <c r="AK289" s="80"/>
      <c r="AL289" s="88"/>
      <c r="AM289" s="88"/>
      <c r="AN289" s="88"/>
      <c r="AO289" s="88"/>
      <c r="AP289" s="88"/>
      <c r="AQ289" s="88"/>
      <c r="AR289" s="88"/>
      <c r="AS289" s="88"/>
      <c r="AT289" s="88"/>
      <c r="AU289" s="88"/>
      <c r="AV289" s="88"/>
      <c r="AW289" s="88"/>
      <c r="AX289" s="88"/>
      <c r="AY289" s="88"/>
      <c r="AZ289" s="88"/>
      <c r="BA289" s="88"/>
      <c r="BB289" s="88"/>
      <c r="BC289" s="88"/>
      <c r="BD289" s="88"/>
      <c r="BE289" s="88"/>
      <c r="BF289" s="88"/>
      <c r="BG289" s="80"/>
      <c r="BH289" s="89"/>
      <c r="BI289" s="89"/>
      <c r="BJ289" s="89"/>
      <c r="BK289" s="80"/>
      <c r="BL289" s="80"/>
      <c r="BM289" s="80"/>
      <c r="BN289" s="80"/>
      <c r="BO289" s="80"/>
      <c r="BP289" s="80"/>
      <c r="BQ289" s="80"/>
      <c r="BR289" s="80"/>
      <c r="BS289" s="80"/>
      <c r="BT289" s="80"/>
      <c r="BU289" s="80"/>
      <c r="BV289" s="80"/>
      <c r="BW289" s="80"/>
      <c r="BX289" s="80"/>
      <c r="BY289" s="80"/>
      <c r="BZ289" s="80"/>
      <c r="CA289" s="80"/>
    </row>
    <row r="290" spans="1:79" ht="18" customHeight="1" x14ac:dyDescent="0.25">
      <c r="A290" s="75"/>
      <c r="B290" s="90" t="str">
        <f>'PLAN DE CARGOS'!B29:P29</f>
        <v>Auxiliar Administrativo (Cartera)</v>
      </c>
      <c r="C290" s="91"/>
      <c r="D290" s="91"/>
      <c r="E290" s="91"/>
      <c r="F290" s="91"/>
      <c r="G290" s="91"/>
      <c r="H290" s="91"/>
      <c r="I290" s="91"/>
      <c r="J290" s="91"/>
      <c r="K290" s="91"/>
      <c r="L290" s="91"/>
      <c r="M290" s="91"/>
      <c r="N290" s="91"/>
      <c r="O290" s="92"/>
      <c r="P290" s="413">
        <f>SUMIF($AK$34:$AK$282,"=Auxiliar Administrativo (Cartera)",BC34:BF282)</f>
        <v>0</v>
      </c>
      <c r="Q290" s="414"/>
      <c r="R290" s="414"/>
      <c r="S290" s="414"/>
      <c r="T290" s="414"/>
      <c r="U290" s="415"/>
      <c r="V290" s="416">
        <f>'CARGA DE HORAS LABORADAS'!P29</f>
        <v>2112</v>
      </c>
      <c r="W290" s="416"/>
      <c r="X290" s="416"/>
      <c r="Y290" s="416"/>
      <c r="Z290" s="416"/>
      <c r="AA290" s="416"/>
      <c r="AB290" s="417"/>
      <c r="AC290" s="416">
        <f>'CARGA DE HORAS LABORADAS'!AC29</f>
        <v>0</v>
      </c>
      <c r="AD290" s="416"/>
      <c r="AE290" s="416"/>
      <c r="AF290" s="416"/>
      <c r="AG290" s="416"/>
      <c r="AH290" s="417"/>
      <c r="AI290" s="80"/>
      <c r="AJ290" s="80"/>
      <c r="AK290" s="80"/>
      <c r="AL290" s="88"/>
      <c r="AM290" s="88"/>
      <c r="AN290" s="88"/>
      <c r="AO290" s="88"/>
      <c r="AP290" s="88"/>
      <c r="AQ290" s="88"/>
      <c r="AR290" s="88"/>
      <c r="AS290" s="88"/>
      <c r="AT290" s="88"/>
      <c r="AU290" s="88"/>
      <c r="AV290" s="88"/>
      <c r="AW290" s="88"/>
      <c r="AX290" s="88"/>
      <c r="AY290" s="88"/>
      <c r="AZ290" s="88"/>
      <c r="BA290" s="88"/>
      <c r="BB290" s="88"/>
      <c r="BC290" s="88"/>
      <c r="BD290" s="88"/>
      <c r="BE290" s="88"/>
      <c r="BF290" s="88"/>
      <c r="BG290" s="80"/>
      <c r="BH290" s="89"/>
      <c r="BI290" s="89"/>
      <c r="BJ290" s="89"/>
      <c r="BK290" s="80"/>
      <c r="BL290" s="80"/>
      <c r="BM290" s="80"/>
      <c r="BN290" s="80"/>
      <c r="BO290" s="80"/>
      <c r="BP290" s="80"/>
      <c r="BQ290" s="80"/>
      <c r="BR290" s="80"/>
      <c r="BS290" s="80"/>
      <c r="BT290" s="80"/>
      <c r="BU290" s="80"/>
      <c r="BV290" s="80"/>
      <c r="BW290" s="80"/>
      <c r="BX290" s="80"/>
      <c r="BY290" s="80"/>
      <c r="BZ290" s="80"/>
      <c r="CA290" s="80"/>
    </row>
    <row r="291" spans="1:79" ht="18" customHeight="1" x14ac:dyDescent="0.25">
      <c r="A291" s="75"/>
      <c r="B291" s="90" t="str">
        <f>'PLAN DE CARGOS'!B30:P30</f>
        <v>Auxiliar Administrativo (Contabilidad)</v>
      </c>
      <c r="C291" s="91"/>
      <c r="D291" s="91"/>
      <c r="E291" s="91"/>
      <c r="F291" s="91"/>
      <c r="G291" s="91"/>
      <c r="H291" s="91"/>
      <c r="I291" s="91"/>
      <c r="J291" s="91"/>
      <c r="K291" s="91"/>
      <c r="L291" s="91"/>
      <c r="M291" s="91"/>
      <c r="N291" s="91"/>
      <c r="O291" s="92"/>
      <c r="P291" s="413">
        <f>SUMIF($AK$34:$AK$282,"=Auxiliar Administrativo (Contabilidad)",BC34:BF282)</f>
        <v>0</v>
      </c>
      <c r="Q291" s="414"/>
      <c r="R291" s="414"/>
      <c r="S291" s="414"/>
      <c r="T291" s="414"/>
      <c r="U291" s="415"/>
      <c r="V291" s="416">
        <f>'CARGA DE HORAS LABORADAS'!P30</f>
        <v>2112</v>
      </c>
      <c r="W291" s="416"/>
      <c r="X291" s="416"/>
      <c r="Y291" s="416"/>
      <c r="Z291" s="416"/>
      <c r="AA291" s="416"/>
      <c r="AB291" s="417"/>
      <c r="AC291" s="416">
        <f>'CARGA DE HORAS LABORADAS'!AC30</f>
        <v>0</v>
      </c>
      <c r="AD291" s="416"/>
      <c r="AE291" s="416"/>
      <c r="AF291" s="416"/>
      <c r="AG291" s="416"/>
      <c r="AH291" s="417"/>
      <c r="AI291" s="80"/>
      <c r="AJ291" s="80"/>
      <c r="AK291" s="80"/>
      <c r="AL291" s="88"/>
      <c r="AM291" s="88"/>
      <c r="AN291" s="88"/>
      <c r="AO291" s="88"/>
      <c r="AP291" s="88"/>
      <c r="AQ291" s="88"/>
      <c r="AR291" s="88"/>
      <c r="AS291" s="88"/>
      <c r="AT291" s="88"/>
      <c r="AU291" s="88"/>
      <c r="AV291" s="88"/>
      <c r="AW291" s="88"/>
      <c r="AX291" s="88"/>
      <c r="AY291" s="88"/>
      <c r="AZ291" s="88"/>
      <c r="BA291" s="88"/>
      <c r="BB291" s="88"/>
      <c r="BC291" s="88"/>
      <c r="BD291" s="88"/>
      <c r="BE291" s="88"/>
      <c r="BF291" s="88"/>
      <c r="BG291" s="80"/>
      <c r="BH291" s="89"/>
      <c r="BI291" s="89"/>
      <c r="BJ291" s="89"/>
      <c r="BK291" s="80"/>
      <c r="BL291" s="80"/>
      <c r="BM291" s="80"/>
      <c r="BN291" s="80"/>
      <c r="BO291" s="80"/>
      <c r="BP291" s="80"/>
      <c r="BQ291" s="80"/>
      <c r="BR291" s="80"/>
      <c r="BS291" s="80"/>
      <c r="BT291" s="80"/>
      <c r="BU291" s="80"/>
      <c r="BV291" s="80"/>
      <c r="BW291" s="80"/>
      <c r="BX291" s="80"/>
      <c r="BY291" s="80"/>
      <c r="BZ291" s="80"/>
      <c r="CA291" s="80"/>
    </row>
    <row r="292" spans="1:79" ht="18" customHeight="1" x14ac:dyDescent="0.25">
      <c r="A292" s="75"/>
      <c r="B292" s="90" t="str">
        <f>'PLAN DE CARGOS'!B31:P31</f>
        <v>Auxiliar Administrativo (Facturación)</v>
      </c>
      <c r="C292" s="91"/>
      <c r="D292" s="91"/>
      <c r="E292" s="91"/>
      <c r="F292" s="91"/>
      <c r="G292" s="91"/>
      <c r="H292" s="91"/>
      <c r="I292" s="91"/>
      <c r="J292" s="91"/>
      <c r="K292" s="91"/>
      <c r="L292" s="91"/>
      <c r="M292" s="91"/>
      <c r="N292" s="91"/>
      <c r="O292" s="92"/>
      <c r="P292" s="413">
        <f>SUMIF($AK$34:$AK$282,"=Auxiliar Administrativo (Facturación)",BC34:BF282)</f>
        <v>0</v>
      </c>
      <c r="Q292" s="414"/>
      <c r="R292" s="414"/>
      <c r="S292" s="414"/>
      <c r="T292" s="414"/>
      <c r="U292" s="415"/>
      <c r="V292" s="416">
        <f>'CARGA DE HORAS LABORADAS'!P31</f>
        <v>6336</v>
      </c>
      <c r="W292" s="416"/>
      <c r="X292" s="416"/>
      <c r="Y292" s="416"/>
      <c r="Z292" s="416"/>
      <c r="AA292" s="416"/>
      <c r="AB292" s="417"/>
      <c r="AC292" s="416">
        <f>'CARGA DE HORAS LABORADAS'!AC31</f>
        <v>0</v>
      </c>
      <c r="AD292" s="416"/>
      <c r="AE292" s="416"/>
      <c r="AF292" s="416"/>
      <c r="AG292" s="416"/>
      <c r="AH292" s="417"/>
      <c r="AI292" s="80"/>
      <c r="AJ292" s="80"/>
      <c r="AK292" s="80"/>
      <c r="AL292" s="88"/>
      <c r="AM292" s="88"/>
      <c r="AN292" s="88"/>
      <c r="AO292" s="88"/>
      <c r="AP292" s="88"/>
      <c r="AQ292" s="88"/>
      <c r="AR292" s="88"/>
      <c r="AS292" s="88"/>
      <c r="AT292" s="88"/>
      <c r="AU292" s="88"/>
      <c r="AV292" s="88"/>
      <c r="AW292" s="88"/>
      <c r="AX292" s="88"/>
      <c r="AY292" s="88"/>
      <c r="AZ292" s="88"/>
      <c r="BA292" s="88"/>
      <c r="BB292" s="88"/>
      <c r="BC292" s="88"/>
      <c r="BD292" s="88"/>
      <c r="BE292" s="88"/>
      <c r="BF292" s="88"/>
      <c r="BG292" s="80"/>
      <c r="BH292" s="89"/>
      <c r="BI292" s="89"/>
      <c r="BJ292" s="89"/>
      <c r="BK292" s="80"/>
      <c r="BL292" s="80"/>
      <c r="BM292" s="80"/>
      <c r="BN292" s="80"/>
      <c r="BO292" s="80"/>
      <c r="BP292" s="80"/>
      <c r="BQ292" s="80"/>
      <c r="BR292" s="80"/>
      <c r="BS292" s="80"/>
      <c r="BT292" s="80"/>
      <c r="BU292" s="80"/>
      <c r="BV292" s="80"/>
      <c r="BW292" s="80"/>
      <c r="BX292" s="80"/>
      <c r="BY292" s="80"/>
      <c r="BZ292" s="80"/>
      <c r="CA292" s="80"/>
    </row>
    <row r="293" spans="1:79" ht="18" customHeight="1" x14ac:dyDescent="0.25">
      <c r="A293" s="75"/>
      <c r="B293" s="90" t="str">
        <f>'PLAN DE CARGOS'!B32:P32</f>
        <v>Auxiliar Área Salud (Consultorio Odontológico)</v>
      </c>
      <c r="C293" s="91"/>
      <c r="D293" s="91"/>
      <c r="E293" s="91"/>
      <c r="F293" s="91"/>
      <c r="G293" s="91"/>
      <c r="H293" s="91"/>
      <c r="I293" s="91"/>
      <c r="J293" s="91"/>
      <c r="K293" s="91"/>
      <c r="L293" s="91"/>
      <c r="M293" s="91"/>
      <c r="N293" s="91"/>
      <c r="O293" s="92"/>
      <c r="P293" s="413">
        <f>SUMIF($AK$34:$AK$282,"=Auxiliar Área Salud (Consultorio Odontológico)",BC34:BF282)</f>
        <v>0</v>
      </c>
      <c r="Q293" s="414"/>
      <c r="R293" s="414"/>
      <c r="S293" s="414"/>
      <c r="T293" s="414"/>
      <c r="U293" s="415"/>
      <c r="V293" s="416">
        <f>'CARGA DE HORAS LABORADAS'!P32</f>
        <v>2112</v>
      </c>
      <c r="W293" s="416"/>
      <c r="X293" s="416"/>
      <c r="Y293" s="416"/>
      <c r="Z293" s="416"/>
      <c r="AA293" s="416"/>
      <c r="AB293" s="417"/>
      <c r="AC293" s="416">
        <f>'CARGA DE HORAS LABORADAS'!AC32</f>
        <v>0</v>
      </c>
      <c r="AD293" s="416"/>
      <c r="AE293" s="416"/>
      <c r="AF293" s="416"/>
      <c r="AG293" s="416"/>
      <c r="AH293" s="417"/>
      <c r="AI293" s="80"/>
      <c r="AJ293" s="80"/>
      <c r="AK293" s="80"/>
      <c r="AL293" s="88"/>
      <c r="AM293" s="88"/>
      <c r="AN293" s="88"/>
      <c r="AO293" s="88"/>
      <c r="AP293" s="88"/>
      <c r="AQ293" s="88"/>
      <c r="AR293" s="88"/>
      <c r="AS293" s="88"/>
      <c r="AT293" s="88"/>
      <c r="AU293" s="88"/>
      <c r="AV293" s="88"/>
      <c r="AW293" s="88"/>
      <c r="AX293" s="88"/>
      <c r="AY293" s="88"/>
      <c r="AZ293" s="88"/>
      <c r="BA293" s="88"/>
      <c r="BB293" s="88"/>
      <c r="BC293" s="88"/>
      <c r="BD293" s="88"/>
      <c r="BE293" s="88"/>
      <c r="BF293" s="88"/>
      <c r="BG293" s="80"/>
      <c r="BH293" s="89"/>
      <c r="BI293" s="89"/>
      <c r="BJ293" s="89"/>
      <c r="BK293" s="80"/>
      <c r="BL293" s="80"/>
      <c r="BM293" s="80"/>
      <c r="BN293" s="80"/>
      <c r="BO293" s="80"/>
      <c r="BP293" s="80"/>
      <c r="BQ293" s="80"/>
      <c r="BR293" s="80"/>
      <c r="BS293" s="80"/>
      <c r="BT293" s="80"/>
      <c r="BU293" s="80"/>
      <c r="BV293" s="80"/>
      <c r="BW293" s="80"/>
      <c r="BX293" s="80"/>
      <c r="BY293" s="80"/>
      <c r="BZ293" s="80"/>
      <c r="CA293" s="80"/>
    </row>
    <row r="294" spans="1:79" ht="18" customHeight="1" x14ac:dyDescent="0.25">
      <c r="A294" s="75"/>
      <c r="B294" s="90" t="str">
        <f>'PLAN DE CARGOS'!B33:P33</f>
        <v>Auxiliar Área Salud (Enfermería)</v>
      </c>
      <c r="C294" s="91"/>
      <c r="D294" s="91"/>
      <c r="E294" s="91"/>
      <c r="F294" s="91"/>
      <c r="G294" s="91"/>
      <c r="H294" s="91"/>
      <c r="I294" s="91"/>
      <c r="J294" s="91"/>
      <c r="K294" s="91"/>
      <c r="L294" s="91"/>
      <c r="M294" s="91"/>
      <c r="N294" s="91"/>
      <c r="O294" s="92"/>
      <c r="P294" s="413">
        <f>SUMIF($AK$34:$AK$282,"=Auxiliar Área Salud (Enfermería)",BC34:BF282)</f>
        <v>0</v>
      </c>
      <c r="Q294" s="414"/>
      <c r="R294" s="414"/>
      <c r="S294" s="414"/>
      <c r="T294" s="414"/>
      <c r="U294" s="415"/>
      <c r="V294" s="416">
        <f>'CARGA DE HORAS LABORADAS'!P33</f>
        <v>31680</v>
      </c>
      <c r="W294" s="416"/>
      <c r="X294" s="416"/>
      <c r="Y294" s="416"/>
      <c r="Z294" s="416"/>
      <c r="AA294" s="416"/>
      <c r="AB294" s="417"/>
      <c r="AC294" s="416">
        <f>'CARGA DE HORAS LABORADAS'!AC33</f>
        <v>0</v>
      </c>
      <c r="AD294" s="416"/>
      <c r="AE294" s="416"/>
      <c r="AF294" s="416"/>
      <c r="AG294" s="416"/>
      <c r="AH294" s="417"/>
      <c r="AI294" s="80"/>
      <c r="AJ294" s="80"/>
      <c r="AK294" s="80"/>
      <c r="AL294" s="88"/>
      <c r="AM294" s="88"/>
      <c r="AN294" s="88"/>
      <c r="AO294" s="88"/>
      <c r="AP294" s="88"/>
      <c r="AQ294" s="88"/>
      <c r="AR294" s="88"/>
      <c r="AS294" s="88"/>
      <c r="AT294" s="88"/>
      <c r="AU294" s="88"/>
      <c r="AV294" s="88"/>
      <c r="AW294" s="88"/>
      <c r="AX294" s="88"/>
      <c r="AY294" s="88"/>
      <c r="AZ294" s="88"/>
      <c r="BA294" s="88"/>
      <c r="BB294" s="88"/>
      <c r="BC294" s="88"/>
      <c r="BD294" s="88"/>
      <c r="BE294" s="88"/>
      <c r="BF294" s="88"/>
      <c r="BG294" s="80"/>
      <c r="BH294" s="89"/>
      <c r="BI294" s="89"/>
      <c r="BJ294" s="89"/>
      <c r="BK294" s="80"/>
      <c r="BL294" s="80"/>
      <c r="BM294" s="80"/>
      <c r="BN294" s="80"/>
      <c r="BO294" s="80"/>
      <c r="BP294" s="80"/>
      <c r="BQ294" s="80"/>
      <c r="BR294" s="80"/>
      <c r="BS294" s="80"/>
      <c r="BT294" s="80"/>
      <c r="BU294" s="80"/>
      <c r="BV294" s="80"/>
      <c r="BW294" s="80"/>
      <c r="BX294" s="80"/>
      <c r="BY294" s="80"/>
      <c r="BZ294" s="80"/>
      <c r="CA294" s="80"/>
    </row>
    <row r="295" spans="1:79" ht="18" customHeight="1" x14ac:dyDescent="0.25">
      <c r="A295" s="75"/>
      <c r="B295" s="90" t="str">
        <f>'PLAN DE CARGOS'!B34:P34</f>
        <v>Auxiliar Área Salud (Farmacia)</v>
      </c>
      <c r="C295" s="91"/>
      <c r="D295" s="91"/>
      <c r="E295" s="91"/>
      <c r="F295" s="91"/>
      <c r="G295" s="91"/>
      <c r="H295" s="91"/>
      <c r="I295" s="91"/>
      <c r="J295" s="91"/>
      <c r="K295" s="91"/>
      <c r="L295" s="91"/>
      <c r="M295" s="91"/>
      <c r="N295" s="91"/>
      <c r="O295" s="92"/>
      <c r="P295" s="413">
        <f>SUMIF($AK$34:$AK$282,"=Auxiliar Área Salud (Farmacia)",BC34:BF282)</f>
        <v>0</v>
      </c>
      <c r="Q295" s="414"/>
      <c r="R295" s="414"/>
      <c r="S295" s="414"/>
      <c r="T295" s="414"/>
      <c r="U295" s="415"/>
      <c r="V295" s="416">
        <f>'CARGA DE HORAS LABORADAS'!P34</f>
        <v>2112</v>
      </c>
      <c r="W295" s="416"/>
      <c r="X295" s="416"/>
      <c r="Y295" s="416"/>
      <c r="Z295" s="416"/>
      <c r="AA295" s="416"/>
      <c r="AB295" s="417"/>
      <c r="AC295" s="416">
        <f>'CARGA DE HORAS LABORADAS'!AC34</f>
        <v>0</v>
      </c>
      <c r="AD295" s="416"/>
      <c r="AE295" s="416"/>
      <c r="AF295" s="416"/>
      <c r="AG295" s="416"/>
      <c r="AH295" s="417"/>
      <c r="AI295" s="80"/>
      <c r="AJ295" s="80"/>
      <c r="AK295" s="80"/>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0"/>
      <c r="BH295" s="89"/>
      <c r="BI295" s="89"/>
      <c r="BJ295" s="89"/>
      <c r="BK295" s="80"/>
      <c r="BL295" s="80"/>
      <c r="BM295" s="80"/>
      <c r="BN295" s="80"/>
      <c r="BO295" s="80"/>
      <c r="BP295" s="80"/>
      <c r="BQ295" s="80"/>
      <c r="BR295" s="80"/>
      <c r="BS295" s="80"/>
      <c r="BT295" s="80"/>
      <c r="BU295" s="80"/>
      <c r="BV295" s="80"/>
      <c r="BW295" s="80"/>
      <c r="BX295" s="80"/>
      <c r="BY295" s="80"/>
      <c r="BZ295" s="80"/>
      <c r="CA295" s="80"/>
    </row>
    <row r="296" spans="1:79" ht="18" customHeight="1" x14ac:dyDescent="0.25">
      <c r="A296" s="75"/>
      <c r="B296" s="90" t="str">
        <f>'PLAN DE CARGOS'!B35:P35</f>
        <v>Auxiliar Área Salud (Higiene Oral)</v>
      </c>
      <c r="C296" s="91"/>
      <c r="D296" s="91"/>
      <c r="E296" s="91"/>
      <c r="F296" s="91"/>
      <c r="G296" s="91"/>
      <c r="H296" s="91"/>
      <c r="I296" s="91"/>
      <c r="J296" s="91"/>
      <c r="K296" s="91"/>
      <c r="L296" s="91"/>
      <c r="M296" s="91"/>
      <c r="N296" s="91"/>
      <c r="O296" s="92"/>
      <c r="P296" s="413">
        <f>SUMIF($AK$34:$AK$282,"=Auxiliar Área Salud (Higiene Oral)",BC34:BF282)</f>
        <v>0</v>
      </c>
      <c r="Q296" s="414"/>
      <c r="R296" s="414"/>
      <c r="S296" s="414"/>
      <c r="T296" s="414"/>
      <c r="U296" s="415"/>
      <c r="V296" s="416">
        <f>'CARGA DE HORAS LABORADAS'!P35</f>
        <v>4224</v>
      </c>
      <c r="W296" s="416"/>
      <c r="X296" s="416"/>
      <c r="Y296" s="416"/>
      <c r="Z296" s="416"/>
      <c r="AA296" s="416"/>
      <c r="AB296" s="417"/>
      <c r="AC296" s="416">
        <f>'CARGA DE HORAS LABORADAS'!AC35</f>
        <v>0</v>
      </c>
      <c r="AD296" s="416"/>
      <c r="AE296" s="416"/>
      <c r="AF296" s="416"/>
      <c r="AG296" s="416"/>
      <c r="AH296" s="417"/>
      <c r="AI296" s="80"/>
      <c r="AJ296" s="80"/>
      <c r="AK296" s="80"/>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0"/>
      <c r="BH296" s="89"/>
      <c r="BI296" s="89"/>
      <c r="BJ296" s="89"/>
      <c r="BK296" s="80"/>
      <c r="BL296" s="80"/>
      <c r="BM296" s="80"/>
      <c r="BN296" s="80"/>
      <c r="BO296" s="80"/>
      <c r="BP296" s="80"/>
      <c r="BQ296" s="80"/>
      <c r="BR296" s="80"/>
      <c r="BS296" s="80"/>
      <c r="BT296" s="80"/>
      <c r="BU296" s="80"/>
      <c r="BV296" s="80"/>
      <c r="BW296" s="80"/>
      <c r="BX296" s="80"/>
      <c r="BY296" s="80"/>
      <c r="BZ296" s="80"/>
      <c r="CA296" s="80"/>
    </row>
    <row r="297" spans="1:79" ht="18" customHeight="1" x14ac:dyDescent="0.25">
      <c r="B297" s="90" t="str">
        <f>'PLAN DE CARGOS'!B36:P36</f>
        <v>Auxiliar Área Salud (Información en Salud)</v>
      </c>
      <c r="C297" s="91"/>
      <c r="D297" s="91"/>
      <c r="E297" s="91"/>
      <c r="F297" s="91"/>
      <c r="G297" s="91"/>
      <c r="H297" s="91"/>
      <c r="I297" s="91"/>
      <c r="J297" s="91"/>
      <c r="K297" s="91"/>
      <c r="L297" s="91"/>
      <c r="M297" s="91"/>
      <c r="N297" s="91"/>
      <c r="O297" s="92"/>
      <c r="P297" s="413">
        <f>SUMIF($AK$34:$AK$282,"=Auxiliar Área Salud (Información en Salud)",BC34:BF282)</f>
        <v>0</v>
      </c>
      <c r="Q297" s="414"/>
      <c r="R297" s="414"/>
      <c r="S297" s="414"/>
      <c r="T297" s="414"/>
      <c r="U297" s="415"/>
      <c r="V297" s="416">
        <f>'CARGA DE HORAS LABORADAS'!P36</f>
        <v>2112</v>
      </c>
      <c r="W297" s="416"/>
      <c r="X297" s="416"/>
      <c r="Y297" s="416"/>
      <c r="Z297" s="416"/>
      <c r="AA297" s="416"/>
      <c r="AB297" s="417"/>
      <c r="AC297" s="416">
        <f>'CARGA DE HORAS LABORADAS'!AC36</f>
        <v>0</v>
      </c>
      <c r="AD297" s="416"/>
      <c r="AE297" s="416"/>
      <c r="AF297" s="416"/>
      <c r="AG297" s="416"/>
      <c r="AH297" s="417"/>
      <c r="AI297" s="80"/>
      <c r="AJ297" s="80"/>
      <c r="AK297" s="80"/>
      <c r="AL297" s="88"/>
      <c r="AM297" s="88"/>
      <c r="AN297" s="88"/>
      <c r="AO297" s="88"/>
      <c r="AP297" s="88"/>
      <c r="AQ297" s="88"/>
      <c r="AR297" s="88"/>
      <c r="AS297" s="88"/>
      <c r="AT297" s="88"/>
      <c r="AU297" s="88"/>
      <c r="AV297" s="88"/>
      <c r="AW297" s="88"/>
      <c r="AX297" s="88"/>
      <c r="AY297" s="88"/>
      <c r="AZ297" s="88"/>
      <c r="BA297" s="88"/>
      <c r="BB297" s="88"/>
      <c r="BC297" s="88"/>
      <c r="BD297" s="88"/>
      <c r="BE297" s="88"/>
      <c r="BF297" s="88"/>
      <c r="BG297" s="80"/>
      <c r="BH297" s="89"/>
      <c r="BI297" s="89"/>
      <c r="BJ297" s="89"/>
      <c r="BK297" s="80"/>
      <c r="BL297" s="80"/>
      <c r="BM297" s="80"/>
      <c r="BN297" s="80"/>
      <c r="BO297" s="80"/>
      <c r="BP297" s="80"/>
      <c r="BQ297" s="80"/>
      <c r="BR297" s="80"/>
      <c r="BS297" s="80"/>
      <c r="BT297" s="80"/>
      <c r="BU297" s="80"/>
      <c r="BV297" s="80"/>
      <c r="BW297" s="80"/>
      <c r="BX297" s="80"/>
      <c r="BY297" s="80"/>
      <c r="BZ297" s="80"/>
      <c r="CA297" s="80"/>
    </row>
    <row r="298" spans="1:79" ht="18" customHeight="1" x14ac:dyDescent="0.25">
      <c r="B298" s="90" t="str">
        <f>'PLAN DE CARGOS'!B37:P37</f>
        <v>Auxiliar Área Salud (Laboratorio Clínico)</v>
      </c>
      <c r="C298" s="91"/>
      <c r="D298" s="91"/>
      <c r="E298" s="91"/>
      <c r="F298" s="91"/>
      <c r="G298" s="91"/>
      <c r="H298" s="91"/>
      <c r="I298" s="91"/>
      <c r="J298" s="91"/>
      <c r="K298" s="91"/>
      <c r="L298" s="91"/>
      <c r="M298" s="91"/>
      <c r="N298" s="91"/>
      <c r="O298" s="92"/>
      <c r="P298" s="413">
        <f>SUMIF($AK$34:$AK$282,"=Auxiliar Área Salud (Laboratorio Clínico)",BC34:BF282)</f>
        <v>0</v>
      </c>
      <c r="Q298" s="414"/>
      <c r="R298" s="414"/>
      <c r="S298" s="414"/>
      <c r="T298" s="414"/>
      <c r="U298" s="415"/>
      <c r="V298" s="416">
        <f>'CARGA DE HORAS LABORADAS'!P37</f>
        <v>2112</v>
      </c>
      <c r="W298" s="416"/>
      <c r="X298" s="416"/>
      <c r="Y298" s="416"/>
      <c r="Z298" s="416"/>
      <c r="AA298" s="416"/>
      <c r="AB298" s="417"/>
      <c r="AC298" s="416">
        <f>'CARGA DE HORAS LABORADAS'!AC37</f>
        <v>-1.9999999999527063E-3</v>
      </c>
      <c r="AD298" s="416"/>
      <c r="AE298" s="416"/>
      <c r="AF298" s="416"/>
      <c r="AG298" s="416"/>
      <c r="AH298" s="417"/>
      <c r="AI298" s="80"/>
      <c r="AJ298" s="80"/>
      <c r="AK298" s="80"/>
      <c r="AL298" s="88"/>
      <c r="AM298" s="88"/>
      <c r="AN298" s="88"/>
      <c r="AO298" s="88"/>
      <c r="AP298" s="88"/>
      <c r="AQ298" s="88"/>
      <c r="AR298" s="88"/>
      <c r="AS298" s="88"/>
      <c r="AT298" s="88"/>
      <c r="AU298" s="88"/>
      <c r="AV298" s="88"/>
      <c r="AW298" s="88"/>
      <c r="AX298" s="88"/>
      <c r="AY298" s="88"/>
      <c r="AZ298" s="88"/>
      <c r="BA298" s="88"/>
      <c r="BB298" s="88"/>
      <c r="BC298" s="88"/>
      <c r="BD298" s="88"/>
      <c r="BE298" s="88"/>
      <c r="BF298" s="88"/>
      <c r="BG298" s="80"/>
      <c r="BH298" s="89"/>
      <c r="BI298" s="89"/>
      <c r="BJ298" s="89"/>
      <c r="BK298" s="80"/>
      <c r="BL298" s="80"/>
      <c r="BM298" s="80"/>
      <c r="BN298" s="80"/>
      <c r="BO298" s="80"/>
      <c r="BP298" s="80"/>
      <c r="BQ298" s="80"/>
      <c r="BR298" s="80"/>
      <c r="BS298" s="80"/>
      <c r="BT298" s="80"/>
      <c r="BU298" s="80"/>
      <c r="BV298" s="80"/>
      <c r="BW298" s="80"/>
      <c r="BX298" s="80"/>
      <c r="BY298" s="80"/>
      <c r="BZ298" s="80"/>
      <c r="CA298" s="80"/>
    </row>
    <row r="299" spans="1:79" ht="18" customHeight="1" x14ac:dyDescent="0.25">
      <c r="B299" s="90" t="str">
        <f>'PLAN DE CARGOS'!B38:P38</f>
        <v>Auxiliar de Servicios Generales</v>
      </c>
      <c r="C299" s="91"/>
      <c r="D299" s="91"/>
      <c r="E299" s="91"/>
      <c r="F299" s="91"/>
      <c r="G299" s="91"/>
      <c r="H299" s="91"/>
      <c r="I299" s="91"/>
      <c r="J299" s="91"/>
      <c r="K299" s="91"/>
      <c r="L299" s="91"/>
      <c r="M299" s="91"/>
      <c r="N299" s="91"/>
      <c r="O299" s="92"/>
      <c r="P299" s="413">
        <f>SUMIF($AK$34:$AK$282,"=Auxiliar de Servicios Generales",BC34:BF282)</f>
        <v>0</v>
      </c>
      <c r="Q299" s="414"/>
      <c r="R299" s="414"/>
      <c r="S299" s="414"/>
      <c r="T299" s="414"/>
      <c r="U299" s="415"/>
      <c r="V299" s="416">
        <f>'CARGA DE HORAS LABORADAS'!P38</f>
        <v>12672</v>
      </c>
      <c r="W299" s="416"/>
      <c r="X299" s="416"/>
      <c r="Y299" s="416"/>
      <c r="Z299" s="416"/>
      <c r="AA299" s="416"/>
      <c r="AB299" s="417"/>
      <c r="AC299" s="416">
        <f>'CARGA DE HORAS LABORADAS'!AC38</f>
        <v>0</v>
      </c>
      <c r="AD299" s="416"/>
      <c r="AE299" s="416"/>
      <c r="AF299" s="416"/>
      <c r="AG299" s="416"/>
      <c r="AH299" s="417"/>
      <c r="AI299" s="80"/>
      <c r="AJ299" s="80"/>
      <c r="AK299" s="80"/>
      <c r="AL299" s="88"/>
      <c r="AM299" s="88"/>
      <c r="AN299" s="88"/>
      <c r="AO299" s="88"/>
      <c r="AP299" s="88"/>
      <c r="AQ299" s="88"/>
      <c r="AR299" s="88"/>
      <c r="AS299" s="88"/>
      <c r="AT299" s="88"/>
      <c r="AU299" s="88"/>
      <c r="AV299" s="88"/>
      <c r="AW299" s="88"/>
      <c r="AX299" s="88"/>
      <c r="AY299" s="88"/>
      <c r="AZ299" s="88"/>
      <c r="BA299" s="88"/>
      <c r="BB299" s="88"/>
      <c r="BC299" s="88"/>
      <c r="BD299" s="88"/>
      <c r="BE299" s="88"/>
      <c r="BF299" s="88"/>
      <c r="BG299" s="80"/>
      <c r="BH299" s="89"/>
      <c r="BI299" s="89"/>
      <c r="BJ299" s="89"/>
      <c r="BK299" s="80"/>
      <c r="BL299" s="80"/>
      <c r="BM299" s="80"/>
      <c r="BN299" s="80"/>
      <c r="BO299" s="80"/>
      <c r="BP299" s="80"/>
      <c r="BQ299" s="80"/>
      <c r="BR299" s="80"/>
      <c r="BS299" s="80"/>
      <c r="BT299" s="80"/>
      <c r="BU299" s="80"/>
      <c r="BV299" s="80"/>
      <c r="BW299" s="80"/>
      <c r="BX299" s="80"/>
      <c r="BY299" s="80"/>
      <c r="BZ299" s="80"/>
      <c r="CA299" s="80"/>
    </row>
    <row r="300" spans="1:79" ht="18" customHeight="1" x14ac:dyDescent="0.25">
      <c r="B300" s="90" t="str">
        <f>'PLAN DE CARGOS'!B39:P39</f>
        <v>Celador</v>
      </c>
      <c r="C300" s="91"/>
      <c r="D300" s="91"/>
      <c r="E300" s="91"/>
      <c r="F300" s="91"/>
      <c r="G300" s="91"/>
      <c r="H300" s="91"/>
      <c r="I300" s="91"/>
      <c r="J300" s="91"/>
      <c r="K300" s="91"/>
      <c r="L300" s="91"/>
      <c r="M300" s="91"/>
      <c r="N300" s="91"/>
      <c r="O300" s="92"/>
      <c r="P300" s="413">
        <f>SUMIF($AK$34:$AK$282,"=Celador",BC34:BF282)</f>
        <v>0</v>
      </c>
      <c r="Q300" s="414"/>
      <c r="R300" s="414"/>
      <c r="S300" s="414"/>
      <c r="T300" s="414"/>
      <c r="U300" s="415"/>
      <c r="V300" s="416">
        <f>'CARGA DE HORAS LABORADAS'!P39</f>
        <v>6336</v>
      </c>
      <c r="W300" s="416"/>
      <c r="X300" s="416"/>
      <c r="Y300" s="416"/>
      <c r="Z300" s="416"/>
      <c r="AA300" s="416"/>
      <c r="AB300" s="417"/>
      <c r="AC300" s="416">
        <f>'CARGA DE HORAS LABORADAS'!AC39</f>
        <v>0</v>
      </c>
      <c r="AD300" s="416"/>
      <c r="AE300" s="416"/>
      <c r="AF300" s="416"/>
      <c r="AG300" s="416"/>
      <c r="AH300" s="417"/>
      <c r="AI300" s="80"/>
      <c r="AJ300" s="80"/>
      <c r="AK300" s="80"/>
      <c r="AL300" s="88"/>
      <c r="AM300" s="88"/>
      <c r="AN300" s="88"/>
      <c r="AO300" s="88"/>
      <c r="AP300" s="88"/>
      <c r="AQ300" s="88"/>
      <c r="AR300" s="88"/>
      <c r="AS300" s="88"/>
      <c r="AT300" s="88"/>
      <c r="AU300" s="88"/>
      <c r="AV300" s="88"/>
      <c r="AW300" s="88"/>
      <c r="AX300" s="88"/>
      <c r="AY300" s="88"/>
      <c r="AZ300" s="88"/>
      <c r="BA300" s="88"/>
      <c r="BB300" s="88"/>
      <c r="BC300" s="88"/>
      <c r="BD300" s="88"/>
      <c r="BE300" s="88"/>
      <c r="BF300" s="88"/>
      <c r="BG300" s="80"/>
      <c r="BH300" s="89"/>
      <c r="BI300" s="89"/>
      <c r="BJ300" s="89"/>
      <c r="BK300" s="80"/>
      <c r="BL300" s="80"/>
      <c r="BM300" s="80"/>
      <c r="BN300" s="80"/>
      <c r="BO300" s="80"/>
      <c r="BP300" s="80"/>
      <c r="BQ300" s="80"/>
      <c r="BR300" s="80"/>
      <c r="BS300" s="80"/>
      <c r="BT300" s="80"/>
      <c r="BU300" s="80"/>
      <c r="BV300" s="80"/>
      <c r="BW300" s="80"/>
      <c r="BX300" s="80"/>
      <c r="BY300" s="80"/>
      <c r="BZ300" s="80"/>
      <c r="CA300" s="80"/>
    </row>
    <row r="301" spans="1:79" ht="18" customHeight="1" x14ac:dyDescent="0.25">
      <c r="B301" s="90" t="str">
        <f>'PLAN DE CARGOS'!B40:P40</f>
        <v>Conductor</v>
      </c>
      <c r="C301" s="91"/>
      <c r="D301" s="91"/>
      <c r="E301" s="91"/>
      <c r="F301" s="91"/>
      <c r="G301" s="91"/>
      <c r="H301" s="91"/>
      <c r="I301" s="91"/>
      <c r="J301" s="91"/>
      <c r="K301" s="91"/>
      <c r="L301" s="91"/>
      <c r="M301" s="91"/>
      <c r="N301" s="91"/>
      <c r="O301" s="92"/>
      <c r="P301" s="413">
        <f>SUMIF($AK$34:$AK$282,"=Conductor",BC34:BF282)</f>
        <v>0</v>
      </c>
      <c r="Q301" s="414"/>
      <c r="R301" s="414"/>
      <c r="S301" s="414"/>
      <c r="T301" s="414"/>
      <c r="U301" s="415"/>
      <c r="V301" s="416">
        <f>'CARGA DE HORAS LABORADAS'!P40</f>
        <v>6336</v>
      </c>
      <c r="W301" s="416"/>
      <c r="X301" s="416"/>
      <c r="Y301" s="416"/>
      <c r="Z301" s="416"/>
      <c r="AA301" s="416"/>
      <c r="AB301" s="417"/>
      <c r="AC301" s="416">
        <f>'CARGA DE HORAS LABORADAS'!AC40</f>
        <v>0</v>
      </c>
      <c r="AD301" s="416"/>
      <c r="AE301" s="416"/>
      <c r="AF301" s="416"/>
      <c r="AG301" s="416"/>
      <c r="AH301" s="417"/>
      <c r="AI301" s="80"/>
      <c r="AJ301" s="80"/>
      <c r="AK301" s="80"/>
      <c r="AL301" s="88"/>
      <c r="AM301" s="88"/>
      <c r="AN301" s="88"/>
      <c r="AO301" s="88"/>
      <c r="AP301" s="88"/>
      <c r="AQ301" s="88"/>
      <c r="AR301" s="88"/>
      <c r="AS301" s="88"/>
      <c r="AT301" s="88"/>
      <c r="AU301" s="88"/>
      <c r="AV301" s="88"/>
      <c r="AW301" s="88"/>
      <c r="AX301" s="88"/>
      <c r="AY301" s="88"/>
      <c r="AZ301" s="88"/>
      <c r="BA301" s="88"/>
      <c r="BB301" s="88"/>
      <c r="BC301" s="88"/>
      <c r="BD301" s="88"/>
      <c r="BE301" s="88"/>
      <c r="BF301" s="88"/>
      <c r="BG301" s="80"/>
      <c r="BH301" s="89"/>
      <c r="BI301" s="89"/>
      <c r="BJ301" s="89"/>
      <c r="BK301" s="80"/>
      <c r="BL301" s="80"/>
      <c r="BM301" s="80"/>
      <c r="BN301" s="80"/>
      <c r="BO301" s="80"/>
      <c r="BP301" s="80"/>
      <c r="BQ301" s="80"/>
      <c r="BR301" s="80"/>
      <c r="BS301" s="80"/>
      <c r="BT301" s="80"/>
      <c r="BU301" s="80"/>
      <c r="BV301" s="80"/>
      <c r="BW301" s="80"/>
      <c r="BX301" s="80"/>
      <c r="BY301" s="80"/>
      <c r="BZ301" s="80"/>
      <c r="CA301" s="80"/>
    </row>
    <row r="302" spans="1:79" ht="18" customHeight="1" x14ac:dyDescent="0.25">
      <c r="B302" s="90" t="str">
        <f>'PLAN DE CARGOS'!B41:P41</f>
        <v>Enfermera</v>
      </c>
      <c r="C302" s="91"/>
      <c r="D302" s="91"/>
      <c r="E302" s="91"/>
      <c r="F302" s="91"/>
      <c r="G302" s="91"/>
      <c r="H302" s="91"/>
      <c r="I302" s="91"/>
      <c r="J302" s="91"/>
      <c r="K302" s="91"/>
      <c r="L302" s="91"/>
      <c r="M302" s="91"/>
      <c r="N302" s="91"/>
      <c r="O302" s="92"/>
      <c r="P302" s="413">
        <f>SUMIF($AK$34:$AK$282,"=Enfermera",BC34:BF282)</f>
        <v>71.42</v>
      </c>
      <c r="Q302" s="414"/>
      <c r="R302" s="414"/>
      <c r="S302" s="414"/>
      <c r="T302" s="414"/>
      <c r="U302" s="415"/>
      <c r="V302" s="416">
        <f>'CARGA DE HORAS LABORADAS'!P41</f>
        <v>4224</v>
      </c>
      <c r="W302" s="416"/>
      <c r="X302" s="416"/>
      <c r="Y302" s="416"/>
      <c r="Z302" s="416"/>
      <c r="AA302" s="416"/>
      <c r="AB302" s="417"/>
      <c r="AC302" s="416">
        <f>'CARGA DE HORAS LABORADAS'!AC41</f>
        <v>-5.0000000001091394E-3</v>
      </c>
      <c r="AD302" s="416"/>
      <c r="AE302" s="416"/>
      <c r="AF302" s="416"/>
      <c r="AG302" s="416"/>
      <c r="AH302" s="417"/>
      <c r="AI302" s="80"/>
      <c r="AJ302" s="80"/>
      <c r="AK302" s="80"/>
      <c r="AL302" s="88"/>
      <c r="AM302" s="88"/>
      <c r="AN302" s="88"/>
      <c r="AO302" s="88"/>
      <c r="AP302" s="88"/>
      <c r="AQ302" s="88"/>
      <c r="AR302" s="88"/>
      <c r="AS302" s="88"/>
      <c r="AT302" s="88"/>
      <c r="AU302" s="88"/>
      <c r="AV302" s="88"/>
      <c r="AW302" s="88"/>
      <c r="AX302" s="88"/>
      <c r="AY302" s="88"/>
      <c r="AZ302" s="88"/>
      <c r="BA302" s="88"/>
      <c r="BB302" s="88"/>
      <c r="BC302" s="88"/>
      <c r="BD302" s="88"/>
      <c r="BE302" s="88"/>
      <c r="BF302" s="88"/>
      <c r="BG302" s="80"/>
      <c r="BH302" s="89"/>
      <c r="BI302" s="89"/>
      <c r="BJ302" s="89"/>
      <c r="BK302" s="80"/>
      <c r="BL302" s="80"/>
      <c r="BM302" s="80"/>
      <c r="BN302" s="80"/>
      <c r="BO302" s="80"/>
      <c r="BP302" s="80"/>
      <c r="BQ302" s="80"/>
      <c r="BR302" s="80"/>
      <c r="BS302" s="80"/>
      <c r="BT302" s="80"/>
      <c r="BU302" s="80"/>
      <c r="BV302" s="80"/>
      <c r="BW302" s="80"/>
      <c r="BX302" s="80"/>
      <c r="BY302" s="80"/>
      <c r="BZ302" s="80"/>
      <c r="CA302" s="80"/>
    </row>
    <row r="303" spans="1:79" ht="18" customHeight="1" x14ac:dyDescent="0.25">
      <c r="B303" s="90" t="str">
        <f>'PLAN DE CARGOS'!B42:P42</f>
        <v>Gerente Empresa Social del Estado</v>
      </c>
      <c r="C303" s="91"/>
      <c r="D303" s="91"/>
      <c r="E303" s="91"/>
      <c r="F303" s="91"/>
      <c r="G303" s="91"/>
      <c r="H303" s="91"/>
      <c r="I303" s="91"/>
      <c r="J303" s="91"/>
      <c r="K303" s="91"/>
      <c r="L303" s="91"/>
      <c r="M303" s="91"/>
      <c r="N303" s="91"/>
      <c r="O303" s="92"/>
      <c r="P303" s="413">
        <f>SUMIF($AK$34:$AK$282,"=Gerente Empresa Social del Estado",BC34:BF282)</f>
        <v>139.62</v>
      </c>
      <c r="Q303" s="414"/>
      <c r="R303" s="414"/>
      <c r="S303" s="414"/>
      <c r="T303" s="414"/>
      <c r="U303" s="415"/>
      <c r="V303" s="416">
        <f>'CARGA DE HORAS LABORADAS'!P42</f>
        <v>2112</v>
      </c>
      <c r="W303" s="416"/>
      <c r="X303" s="416"/>
      <c r="Y303" s="416"/>
      <c r="Z303" s="416"/>
      <c r="AA303" s="416"/>
      <c r="AB303" s="417"/>
      <c r="AC303" s="416">
        <f>'CARGA DE HORAS LABORADAS'!AC42</f>
        <v>0</v>
      </c>
      <c r="AD303" s="416"/>
      <c r="AE303" s="416"/>
      <c r="AF303" s="416"/>
      <c r="AG303" s="416"/>
      <c r="AH303" s="417"/>
      <c r="AI303" s="80"/>
      <c r="AJ303" s="80"/>
      <c r="AK303" s="80"/>
      <c r="AL303" s="88"/>
      <c r="AM303" s="88"/>
      <c r="AN303" s="88"/>
      <c r="AO303" s="88"/>
      <c r="AP303" s="88"/>
      <c r="AQ303" s="88"/>
      <c r="AR303" s="88"/>
      <c r="AS303" s="88"/>
      <c r="AT303" s="88"/>
      <c r="AU303" s="88"/>
      <c r="AV303" s="88"/>
      <c r="AW303" s="88"/>
      <c r="AX303" s="88"/>
      <c r="AY303" s="88"/>
      <c r="AZ303" s="88"/>
      <c r="BA303" s="88"/>
      <c r="BB303" s="88"/>
      <c r="BC303" s="88"/>
      <c r="BD303" s="88"/>
      <c r="BE303" s="88"/>
      <c r="BF303" s="88"/>
      <c r="BG303" s="80"/>
      <c r="BH303" s="89"/>
      <c r="BI303" s="89"/>
      <c r="BJ303" s="89"/>
      <c r="BK303" s="80"/>
      <c r="BL303" s="80"/>
      <c r="BM303" s="80"/>
      <c r="BN303" s="80"/>
      <c r="BO303" s="80"/>
      <c r="BP303" s="80"/>
      <c r="BQ303" s="80"/>
      <c r="BR303" s="80"/>
      <c r="BS303" s="80"/>
      <c r="BT303" s="80"/>
      <c r="BU303" s="80"/>
      <c r="BV303" s="80"/>
      <c r="BW303" s="80"/>
      <c r="BX303" s="80"/>
      <c r="BY303" s="80"/>
      <c r="BZ303" s="80"/>
      <c r="CA303" s="80"/>
    </row>
    <row r="304" spans="1:79" ht="18" customHeight="1" x14ac:dyDescent="0.25">
      <c r="B304" s="90" t="str">
        <f>'PLAN DE CARGOS'!B43:P43</f>
        <v>Médico General</v>
      </c>
      <c r="C304" s="91"/>
      <c r="D304" s="91"/>
      <c r="E304" s="91"/>
      <c r="F304" s="91"/>
      <c r="G304" s="91"/>
      <c r="H304" s="91"/>
      <c r="I304" s="91"/>
      <c r="J304" s="91"/>
      <c r="K304" s="91"/>
      <c r="L304" s="91"/>
      <c r="M304" s="91"/>
      <c r="N304" s="91"/>
      <c r="O304" s="92"/>
      <c r="P304" s="413">
        <f>SUMIF($AK$34:$AK$282,"=Médico General",BC34:BF282)</f>
        <v>69.87</v>
      </c>
      <c r="Q304" s="414"/>
      <c r="R304" s="414"/>
      <c r="S304" s="414"/>
      <c r="T304" s="414"/>
      <c r="U304" s="415"/>
      <c r="V304" s="416">
        <f>'CARGA DE HORAS LABORADAS'!P43</f>
        <v>19008</v>
      </c>
      <c r="W304" s="416"/>
      <c r="X304" s="416"/>
      <c r="Y304" s="416"/>
      <c r="Z304" s="416"/>
      <c r="AA304" s="416"/>
      <c r="AB304" s="417"/>
      <c r="AC304" s="416">
        <f>'CARGA DE HORAS LABORADAS'!AC43</f>
        <v>-6.0000000012223609E-3</v>
      </c>
      <c r="AD304" s="416"/>
      <c r="AE304" s="416"/>
      <c r="AF304" s="416"/>
      <c r="AG304" s="416"/>
      <c r="AH304" s="417"/>
      <c r="AI304" s="80"/>
      <c r="AJ304" s="80"/>
      <c r="AK304" s="80"/>
      <c r="AL304" s="88"/>
      <c r="AM304" s="88"/>
      <c r="AN304" s="88"/>
      <c r="AO304" s="88"/>
      <c r="AP304" s="88"/>
      <c r="AQ304" s="88"/>
      <c r="AR304" s="88"/>
      <c r="AS304" s="88"/>
      <c r="AT304" s="88"/>
      <c r="AU304" s="88"/>
      <c r="AV304" s="88"/>
      <c r="AW304" s="88"/>
      <c r="AX304" s="88"/>
      <c r="AY304" s="88"/>
      <c r="AZ304" s="88"/>
      <c r="BA304" s="88"/>
      <c r="BB304" s="88"/>
      <c r="BC304" s="88"/>
      <c r="BD304" s="88"/>
      <c r="BE304" s="88"/>
      <c r="BF304" s="88"/>
      <c r="BG304" s="80"/>
      <c r="BH304" s="89"/>
      <c r="BI304" s="89"/>
      <c r="BJ304" s="89"/>
      <c r="BK304" s="80"/>
      <c r="BL304" s="80"/>
      <c r="BM304" s="80"/>
      <c r="BN304" s="80"/>
      <c r="BO304" s="80"/>
      <c r="BP304" s="80"/>
      <c r="BQ304" s="80"/>
      <c r="BR304" s="80"/>
      <c r="BS304" s="80"/>
      <c r="BT304" s="80"/>
      <c r="BU304" s="80"/>
      <c r="BV304" s="80"/>
      <c r="BW304" s="80"/>
      <c r="BX304" s="80"/>
      <c r="BY304" s="80"/>
      <c r="BZ304" s="80"/>
      <c r="CA304" s="80"/>
    </row>
    <row r="305" spans="2:79" ht="18" customHeight="1" x14ac:dyDescent="0.25">
      <c r="B305" s="90" t="str">
        <f>'PLAN DE CARGOS'!B44:P44</f>
        <v>Odontóloga</v>
      </c>
      <c r="C305" s="91"/>
      <c r="D305" s="91"/>
      <c r="E305" s="91"/>
      <c r="F305" s="91"/>
      <c r="G305" s="91"/>
      <c r="H305" s="91"/>
      <c r="I305" s="91"/>
      <c r="J305" s="91"/>
      <c r="K305" s="91"/>
      <c r="L305" s="91"/>
      <c r="M305" s="91"/>
      <c r="N305" s="91"/>
      <c r="O305" s="92"/>
      <c r="P305" s="413">
        <f>SUMIF($AK$34:$AK$282,"=Odontóloga",BC34:BF282)</f>
        <v>37.870000000000005</v>
      </c>
      <c r="Q305" s="414"/>
      <c r="R305" s="414"/>
      <c r="S305" s="414"/>
      <c r="T305" s="414"/>
      <c r="U305" s="415"/>
      <c r="V305" s="416">
        <f>'CARGA DE HORAS LABORADAS'!P44</f>
        <v>2112</v>
      </c>
      <c r="W305" s="416"/>
      <c r="X305" s="416"/>
      <c r="Y305" s="416"/>
      <c r="Z305" s="416"/>
      <c r="AA305" s="416"/>
      <c r="AB305" s="417"/>
      <c r="AC305" s="416">
        <f>'CARGA DE HORAS LABORADAS'!AC44</f>
        <v>-5.0000000001091394E-3</v>
      </c>
      <c r="AD305" s="416"/>
      <c r="AE305" s="416"/>
      <c r="AF305" s="416"/>
      <c r="AG305" s="416"/>
      <c r="AH305" s="417"/>
      <c r="AI305" s="80"/>
      <c r="AJ305" s="80"/>
      <c r="AK305" s="80"/>
      <c r="AL305" s="88"/>
      <c r="AM305" s="88"/>
      <c r="AN305" s="88"/>
      <c r="AO305" s="88"/>
      <c r="AP305" s="88"/>
      <c r="AQ305" s="88"/>
      <c r="AR305" s="88"/>
      <c r="AS305" s="88"/>
      <c r="AT305" s="88"/>
      <c r="AU305" s="88"/>
      <c r="AV305" s="88"/>
      <c r="AW305" s="88"/>
      <c r="AX305" s="88"/>
      <c r="AY305" s="88"/>
      <c r="AZ305" s="88"/>
      <c r="BA305" s="88"/>
      <c r="BB305" s="88"/>
      <c r="BC305" s="88"/>
      <c r="BD305" s="88"/>
      <c r="BE305" s="88"/>
      <c r="BF305" s="88"/>
      <c r="BG305" s="80"/>
      <c r="BH305" s="89"/>
      <c r="BI305" s="89"/>
      <c r="BJ305" s="89"/>
      <c r="BK305" s="80"/>
      <c r="BL305" s="80"/>
      <c r="BM305" s="80"/>
      <c r="BN305" s="80"/>
      <c r="BO305" s="80"/>
      <c r="BP305" s="80"/>
      <c r="BQ305" s="80"/>
      <c r="BR305" s="80"/>
      <c r="BS305" s="80"/>
      <c r="BT305" s="80"/>
      <c r="BU305" s="80"/>
      <c r="BV305" s="80"/>
      <c r="BW305" s="80"/>
      <c r="BX305" s="80"/>
      <c r="BY305" s="80"/>
      <c r="BZ305" s="80"/>
      <c r="CA305" s="80"/>
    </row>
    <row r="306" spans="2:79" ht="18" customHeight="1" x14ac:dyDescent="0.25">
      <c r="B306" s="90" t="str">
        <f>'PLAN DE CARGOS'!B45:P45</f>
        <v>Operario (Mantenimiento)</v>
      </c>
      <c r="C306" s="91"/>
      <c r="D306" s="91"/>
      <c r="E306" s="91"/>
      <c r="F306" s="91"/>
      <c r="G306" s="91"/>
      <c r="H306" s="91"/>
      <c r="I306" s="91"/>
      <c r="J306" s="91"/>
      <c r="K306" s="91"/>
      <c r="L306" s="91"/>
      <c r="M306" s="91"/>
      <c r="N306" s="91"/>
      <c r="O306" s="92"/>
      <c r="P306" s="413">
        <f>SUMIF($AK$34:$AK$282,"=Operario (Mantenimiento)",BC34:BF282)</f>
        <v>0</v>
      </c>
      <c r="Q306" s="414"/>
      <c r="R306" s="414"/>
      <c r="S306" s="414"/>
      <c r="T306" s="414"/>
      <c r="U306" s="415"/>
      <c r="V306" s="416">
        <f>'CARGA DE HORAS LABORADAS'!P45</f>
        <v>2112</v>
      </c>
      <c r="W306" s="416"/>
      <c r="X306" s="416"/>
      <c r="Y306" s="416"/>
      <c r="Z306" s="416"/>
      <c r="AA306" s="416"/>
      <c r="AB306" s="417"/>
      <c r="AC306" s="416">
        <f>'CARGA DE HORAS LABORADAS'!AC45</f>
        <v>0</v>
      </c>
      <c r="AD306" s="416"/>
      <c r="AE306" s="416"/>
      <c r="AF306" s="416"/>
      <c r="AG306" s="416"/>
      <c r="AH306" s="417"/>
      <c r="AI306" s="80"/>
      <c r="AJ306" s="80"/>
      <c r="AK306" s="80"/>
      <c r="AL306" s="88"/>
      <c r="AM306" s="88"/>
      <c r="AN306" s="88"/>
      <c r="AO306" s="88"/>
      <c r="AP306" s="88"/>
      <c r="AQ306" s="88"/>
      <c r="AR306" s="88"/>
      <c r="AS306" s="88"/>
      <c r="AT306" s="88"/>
      <c r="AU306" s="88"/>
      <c r="AV306" s="88"/>
      <c r="AW306" s="88"/>
      <c r="AX306" s="88"/>
      <c r="AY306" s="88"/>
      <c r="AZ306" s="88"/>
      <c r="BA306" s="88"/>
      <c r="BB306" s="88"/>
      <c r="BC306" s="88"/>
      <c r="BD306" s="88"/>
      <c r="BE306" s="88"/>
      <c r="BF306" s="88"/>
      <c r="BG306" s="80"/>
      <c r="BH306" s="89"/>
      <c r="BI306" s="89"/>
      <c r="BJ306" s="89"/>
      <c r="BK306" s="80"/>
      <c r="BL306" s="80"/>
      <c r="BM306" s="80"/>
      <c r="BN306" s="80"/>
      <c r="BO306" s="80"/>
      <c r="BP306" s="80"/>
      <c r="BQ306" s="80"/>
      <c r="BR306" s="80"/>
      <c r="BS306" s="80"/>
      <c r="BT306" s="80"/>
      <c r="BU306" s="80"/>
      <c r="BV306" s="80"/>
      <c r="BW306" s="80"/>
      <c r="BX306" s="80"/>
      <c r="BY306" s="80"/>
      <c r="BZ306" s="80"/>
      <c r="CA306" s="80"/>
    </row>
    <row r="307" spans="2:79" ht="18" customHeight="1" x14ac:dyDescent="0.25">
      <c r="B307" s="90" t="str">
        <f>'PLAN DE CARGOS'!B46:P46</f>
        <v>Profesional Universitario Área Salud (Bacterióloga)</v>
      </c>
      <c r="C307" s="91"/>
      <c r="D307" s="91"/>
      <c r="E307" s="91"/>
      <c r="F307" s="91"/>
      <c r="G307" s="91"/>
      <c r="H307" s="91"/>
      <c r="I307" s="91"/>
      <c r="J307" s="91"/>
      <c r="K307" s="91"/>
      <c r="L307" s="91"/>
      <c r="M307" s="91"/>
      <c r="N307" s="91"/>
      <c r="O307" s="92"/>
      <c r="P307" s="413">
        <f>SUMIF($AK$34:$AK$282,"=Profesional Universitario Área Salud (Bacterióloga)",BC34:BF282)</f>
        <v>37.870000000000005</v>
      </c>
      <c r="Q307" s="414"/>
      <c r="R307" s="414"/>
      <c r="S307" s="414"/>
      <c r="T307" s="414"/>
      <c r="U307" s="415"/>
      <c r="V307" s="416">
        <f>'CARGA DE HORAS LABORADAS'!P46</f>
        <v>2112</v>
      </c>
      <c r="W307" s="416"/>
      <c r="X307" s="416"/>
      <c r="Y307" s="416"/>
      <c r="Z307" s="416"/>
      <c r="AA307" s="416"/>
      <c r="AB307" s="417"/>
      <c r="AC307" s="416">
        <f>'CARGA DE HORAS LABORADAS'!AC46</f>
        <v>0</v>
      </c>
      <c r="AD307" s="416"/>
      <c r="AE307" s="416"/>
      <c r="AF307" s="416"/>
      <c r="AG307" s="416"/>
      <c r="AH307" s="417"/>
      <c r="AI307" s="80"/>
      <c r="AJ307" s="80"/>
      <c r="AK307" s="80"/>
      <c r="AL307" s="88"/>
      <c r="AM307" s="88"/>
      <c r="AN307" s="88"/>
      <c r="AO307" s="88"/>
      <c r="AP307" s="88"/>
      <c r="AQ307" s="88"/>
      <c r="AR307" s="88"/>
      <c r="AS307" s="88"/>
      <c r="AT307" s="88"/>
      <c r="AU307" s="88"/>
      <c r="AV307" s="88"/>
      <c r="AW307" s="88"/>
      <c r="AX307" s="88"/>
      <c r="AY307" s="88"/>
      <c r="AZ307" s="88"/>
      <c r="BA307" s="88"/>
      <c r="BB307" s="88"/>
      <c r="BC307" s="88"/>
      <c r="BD307" s="88"/>
      <c r="BE307" s="88"/>
      <c r="BF307" s="88"/>
      <c r="BG307" s="80"/>
      <c r="BH307" s="89"/>
      <c r="BI307" s="89"/>
      <c r="BJ307" s="89"/>
      <c r="BK307" s="80"/>
      <c r="BL307" s="80"/>
      <c r="BM307" s="80"/>
      <c r="BN307" s="80"/>
      <c r="BO307" s="80"/>
      <c r="BP307" s="80"/>
      <c r="BQ307" s="80"/>
      <c r="BR307" s="80"/>
      <c r="BS307" s="80"/>
      <c r="BT307" s="80"/>
      <c r="BU307" s="80"/>
      <c r="BV307" s="80"/>
      <c r="BW307" s="80"/>
      <c r="BX307" s="80"/>
      <c r="BY307" s="80"/>
      <c r="BZ307" s="80"/>
      <c r="CA307" s="80"/>
    </row>
    <row r="308" spans="2:79" ht="18" customHeight="1" x14ac:dyDescent="0.25">
      <c r="B308" s="90" t="str">
        <f>'PLAN DE CARGOS'!B47:P47</f>
        <v>Representante ASOUS en la Junta Directiva</v>
      </c>
      <c r="C308" s="91"/>
      <c r="D308" s="91"/>
      <c r="E308" s="91"/>
      <c r="F308" s="91"/>
      <c r="G308" s="91"/>
      <c r="H308" s="91"/>
      <c r="I308" s="91"/>
      <c r="J308" s="91"/>
      <c r="K308" s="91"/>
      <c r="L308" s="91"/>
      <c r="M308" s="91"/>
      <c r="N308" s="91"/>
      <c r="O308" s="92"/>
      <c r="P308" s="413">
        <f>SUMIF($AK$34:$AK$282,"=Representante ASOUS en la Junta Directiva",BC34:BF282)</f>
        <v>1.75</v>
      </c>
      <c r="Q308" s="414"/>
      <c r="R308" s="414"/>
      <c r="S308" s="414"/>
      <c r="T308" s="414"/>
      <c r="U308" s="415"/>
      <c r="V308" s="416">
        <f>'CARGA DE HORAS LABORADAS'!P47</f>
        <v>30</v>
      </c>
      <c r="W308" s="416"/>
      <c r="X308" s="416"/>
      <c r="Y308" s="416"/>
      <c r="Z308" s="416"/>
      <c r="AA308" s="416"/>
      <c r="AB308" s="417"/>
      <c r="AC308" s="416">
        <f>'CARGA DE HORAS LABORADAS'!AC47</f>
        <v>-4.75</v>
      </c>
      <c r="AD308" s="416"/>
      <c r="AE308" s="416"/>
      <c r="AF308" s="416"/>
      <c r="AG308" s="416"/>
      <c r="AH308" s="417"/>
      <c r="AI308" s="80"/>
      <c r="AJ308" s="80"/>
      <c r="AK308" s="80"/>
      <c r="AL308" s="88"/>
      <c r="AM308" s="88"/>
      <c r="AN308" s="88"/>
      <c r="AO308" s="88"/>
      <c r="AP308" s="88"/>
      <c r="AQ308" s="88"/>
      <c r="AR308" s="88"/>
      <c r="AS308" s="88"/>
      <c r="AT308" s="88"/>
      <c r="AU308" s="88"/>
      <c r="AV308" s="88"/>
      <c r="AW308" s="88"/>
      <c r="AX308" s="88"/>
      <c r="AY308" s="88"/>
      <c r="AZ308" s="88"/>
      <c r="BA308" s="88"/>
      <c r="BB308" s="88"/>
      <c r="BC308" s="88"/>
      <c r="BD308" s="88"/>
      <c r="BE308" s="88"/>
      <c r="BF308" s="88"/>
      <c r="BG308" s="80"/>
      <c r="BH308" s="89"/>
      <c r="BI308" s="89"/>
      <c r="BJ308" s="89"/>
      <c r="BK308" s="80"/>
      <c r="BL308" s="80"/>
      <c r="BM308" s="80"/>
      <c r="BN308" s="80"/>
      <c r="BO308" s="80"/>
      <c r="BP308" s="80"/>
      <c r="BQ308" s="80"/>
      <c r="BR308" s="80"/>
      <c r="BS308" s="80"/>
      <c r="BT308" s="80"/>
      <c r="BU308" s="80"/>
      <c r="BV308" s="80"/>
      <c r="BW308" s="80"/>
      <c r="BX308" s="80"/>
      <c r="BY308" s="80"/>
      <c r="BZ308" s="80"/>
      <c r="CA308" s="80"/>
    </row>
    <row r="309" spans="2:79" ht="18" customHeight="1" x14ac:dyDescent="0.25">
      <c r="B309" s="90" t="str">
        <f>'PLAN DE CARGOS'!B48:P48</f>
        <v>Secretaria</v>
      </c>
      <c r="C309" s="91"/>
      <c r="D309" s="91"/>
      <c r="E309" s="91"/>
      <c r="F309" s="91"/>
      <c r="G309" s="91"/>
      <c r="H309" s="91"/>
      <c r="I309" s="91"/>
      <c r="J309" s="91"/>
      <c r="K309" s="91"/>
      <c r="L309" s="91"/>
      <c r="M309" s="91"/>
      <c r="N309" s="91"/>
      <c r="O309" s="92"/>
      <c r="P309" s="413">
        <f>SUMIF($AK$34:$AK$282,"=Secretaria",BC34:BF282)</f>
        <v>37.870000000000005</v>
      </c>
      <c r="Q309" s="414"/>
      <c r="R309" s="414"/>
      <c r="S309" s="414"/>
      <c r="T309" s="414"/>
      <c r="U309" s="415"/>
      <c r="V309" s="416">
        <f>'CARGA DE HORAS LABORADAS'!P48</f>
        <v>2112</v>
      </c>
      <c r="W309" s="416"/>
      <c r="X309" s="416"/>
      <c r="Y309" s="416"/>
      <c r="Z309" s="416"/>
      <c r="AA309" s="416"/>
      <c r="AB309" s="417"/>
      <c r="AC309" s="416">
        <f>'CARGA DE HORAS LABORADAS'!AC48</f>
        <v>0</v>
      </c>
      <c r="AD309" s="416"/>
      <c r="AE309" s="416"/>
      <c r="AF309" s="416"/>
      <c r="AG309" s="416"/>
      <c r="AH309" s="417"/>
      <c r="AI309" s="80"/>
      <c r="AJ309" s="80"/>
      <c r="AK309" s="80"/>
      <c r="AL309" s="88"/>
      <c r="AM309" s="88"/>
      <c r="AN309" s="88"/>
      <c r="AO309" s="88"/>
      <c r="AP309" s="88"/>
      <c r="AQ309" s="88"/>
      <c r="AR309" s="88"/>
      <c r="AS309" s="88"/>
      <c r="AT309" s="88"/>
      <c r="AU309" s="88"/>
      <c r="AV309" s="88"/>
      <c r="AW309" s="88"/>
      <c r="AX309" s="88"/>
      <c r="AY309" s="88"/>
      <c r="AZ309" s="88"/>
      <c r="BA309" s="88"/>
      <c r="BB309" s="88"/>
      <c r="BC309" s="88"/>
      <c r="BD309" s="88"/>
      <c r="BE309" s="88"/>
      <c r="BF309" s="88"/>
      <c r="BG309" s="80"/>
      <c r="BH309" s="89"/>
      <c r="BI309" s="89"/>
      <c r="BJ309" s="89"/>
      <c r="BK309" s="80"/>
      <c r="BL309" s="80"/>
      <c r="BM309" s="80"/>
      <c r="BN309" s="80"/>
      <c r="BO309" s="80"/>
      <c r="BP309" s="80"/>
      <c r="BQ309" s="80"/>
      <c r="BR309" s="80"/>
      <c r="BS309" s="80"/>
      <c r="BT309" s="80"/>
      <c r="BU309" s="80"/>
      <c r="BV309" s="80"/>
      <c r="BW309" s="80"/>
      <c r="BX309" s="80"/>
      <c r="BY309" s="80"/>
      <c r="BZ309" s="80"/>
      <c r="CA309" s="80"/>
    </row>
    <row r="310" spans="2:79" ht="18" customHeight="1" x14ac:dyDescent="0.25">
      <c r="B310" s="90" t="str">
        <f>'PLAN DE CARGOS'!B49:P49</f>
        <v>Subgerente Administrativa</v>
      </c>
      <c r="C310" s="91"/>
      <c r="D310" s="91"/>
      <c r="E310" s="91"/>
      <c r="F310" s="91"/>
      <c r="G310" s="91"/>
      <c r="H310" s="91"/>
      <c r="I310" s="91"/>
      <c r="J310" s="91"/>
      <c r="K310" s="91"/>
      <c r="L310" s="91"/>
      <c r="M310" s="91"/>
      <c r="N310" s="91"/>
      <c r="O310" s="92"/>
      <c r="P310" s="413">
        <f>SUMIF($AK$34:$AK$282,"=Subgerente Administrativa",BC34:BF282)</f>
        <v>95.61999999999999</v>
      </c>
      <c r="Q310" s="414"/>
      <c r="R310" s="414"/>
      <c r="S310" s="414"/>
      <c r="T310" s="414"/>
      <c r="U310" s="415"/>
      <c r="V310" s="416">
        <f>'CARGA DE HORAS LABORADAS'!P49</f>
        <v>2112</v>
      </c>
      <c r="W310" s="416"/>
      <c r="X310" s="416"/>
      <c r="Y310" s="416"/>
      <c r="Z310" s="416"/>
      <c r="AA310" s="416"/>
      <c r="AB310" s="417"/>
      <c r="AC310" s="416">
        <f>'CARGA DE HORAS LABORADAS'!AC49</f>
        <v>-5.0000000001091394E-3</v>
      </c>
      <c r="AD310" s="416"/>
      <c r="AE310" s="416"/>
      <c r="AF310" s="416"/>
      <c r="AG310" s="416"/>
      <c r="AH310" s="417"/>
      <c r="AI310" s="80"/>
      <c r="AJ310" s="80"/>
      <c r="AK310" s="80"/>
      <c r="AL310" s="88"/>
      <c r="AM310" s="88"/>
      <c r="AN310" s="88"/>
      <c r="AO310" s="88"/>
      <c r="AP310" s="88"/>
      <c r="AQ310" s="88"/>
      <c r="AR310" s="88"/>
      <c r="AS310" s="88"/>
      <c r="AT310" s="88"/>
      <c r="AU310" s="88"/>
      <c r="AV310" s="88"/>
      <c r="AW310" s="88"/>
      <c r="AX310" s="88"/>
      <c r="AY310" s="88"/>
      <c r="AZ310" s="88"/>
      <c r="BA310" s="88"/>
      <c r="BB310" s="88"/>
      <c r="BC310" s="88"/>
      <c r="BD310" s="88"/>
      <c r="BE310" s="88"/>
      <c r="BF310" s="88"/>
      <c r="BG310" s="80"/>
      <c r="BH310" s="89"/>
      <c r="BI310" s="89"/>
      <c r="BJ310" s="89"/>
      <c r="BK310" s="80"/>
      <c r="BL310" s="80"/>
      <c r="BM310" s="80"/>
      <c r="BN310" s="80"/>
      <c r="BO310" s="80"/>
      <c r="BP310" s="80"/>
      <c r="BQ310" s="80"/>
      <c r="BR310" s="80"/>
      <c r="BS310" s="80"/>
      <c r="BT310" s="80"/>
      <c r="BU310" s="80"/>
      <c r="BV310" s="80"/>
      <c r="BW310" s="80"/>
      <c r="BX310" s="80"/>
      <c r="BY310" s="80"/>
      <c r="BZ310" s="80"/>
      <c r="CA310" s="80"/>
    </row>
    <row r="311" spans="2:79" ht="18" customHeight="1" x14ac:dyDescent="0.25">
      <c r="B311" s="90" t="str">
        <f>'PLAN DE CARGOS'!B50:P50</f>
        <v>Subgerente Atención al Usuario</v>
      </c>
      <c r="C311" s="91"/>
      <c r="D311" s="91"/>
      <c r="E311" s="91"/>
      <c r="F311" s="91"/>
      <c r="G311" s="91"/>
      <c r="H311" s="91"/>
      <c r="I311" s="91"/>
      <c r="J311" s="91"/>
      <c r="K311" s="91"/>
      <c r="L311" s="91"/>
      <c r="M311" s="91"/>
      <c r="N311" s="91"/>
      <c r="O311" s="92"/>
      <c r="P311" s="413">
        <f>SUMIF($AK$34:$AK$282,"=Subgerente Atención al Usuario",BC34:BF282)</f>
        <v>95.61999999999999</v>
      </c>
      <c r="Q311" s="414"/>
      <c r="R311" s="414"/>
      <c r="S311" s="414"/>
      <c r="T311" s="414"/>
      <c r="U311" s="415"/>
      <c r="V311" s="416">
        <f>'CARGA DE HORAS LABORADAS'!P50</f>
        <v>2112</v>
      </c>
      <c r="W311" s="416"/>
      <c r="X311" s="416"/>
      <c r="Y311" s="416"/>
      <c r="Z311" s="416"/>
      <c r="AA311" s="416"/>
      <c r="AB311" s="417"/>
      <c r="AC311" s="416">
        <f>'CARGA DE HORAS LABORADAS'!AC50</f>
        <v>-5.0000000001091394E-3</v>
      </c>
      <c r="AD311" s="416"/>
      <c r="AE311" s="416"/>
      <c r="AF311" s="416"/>
      <c r="AG311" s="416"/>
      <c r="AH311" s="417"/>
      <c r="AI311" s="80"/>
      <c r="AJ311" s="80"/>
      <c r="AK311" s="80"/>
      <c r="AL311" s="88"/>
      <c r="AM311" s="88"/>
      <c r="AN311" s="88"/>
      <c r="AO311" s="88"/>
      <c r="AP311" s="88"/>
      <c r="AQ311" s="88"/>
      <c r="AR311" s="88"/>
      <c r="AS311" s="88"/>
      <c r="AT311" s="88"/>
      <c r="AU311" s="88"/>
      <c r="AV311" s="88"/>
      <c r="AW311" s="88"/>
      <c r="AX311" s="88"/>
      <c r="AY311" s="88"/>
      <c r="AZ311" s="88"/>
      <c r="BA311" s="88"/>
      <c r="BB311" s="88"/>
      <c r="BC311" s="88"/>
      <c r="BD311" s="88"/>
      <c r="BE311" s="88"/>
      <c r="BF311" s="88"/>
      <c r="BG311" s="80"/>
      <c r="BH311" s="89"/>
      <c r="BI311" s="89"/>
      <c r="BJ311" s="89"/>
      <c r="BK311" s="80"/>
      <c r="BL311" s="80"/>
      <c r="BM311" s="80"/>
      <c r="BN311" s="80"/>
      <c r="BO311" s="80"/>
      <c r="BP311" s="80"/>
      <c r="BQ311" s="80"/>
      <c r="BR311" s="80"/>
      <c r="BS311" s="80"/>
      <c r="BT311" s="80"/>
      <c r="BU311" s="80"/>
      <c r="BV311" s="80"/>
      <c r="BW311" s="80"/>
      <c r="BX311" s="80"/>
      <c r="BY311" s="80"/>
      <c r="BZ311" s="80"/>
      <c r="CA311" s="80"/>
    </row>
    <row r="312" spans="2:79" ht="18" customHeight="1" x14ac:dyDescent="0.25">
      <c r="B312" s="90" t="str">
        <f>'PLAN DE CARGOS'!B51:P51</f>
        <v>Técnico Área Salud (Farmacia)</v>
      </c>
      <c r="C312" s="91"/>
      <c r="D312" s="91"/>
      <c r="E312" s="91"/>
      <c r="F312" s="91"/>
      <c r="G312" s="91"/>
      <c r="H312" s="91"/>
      <c r="I312" s="91"/>
      <c r="J312" s="91"/>
      <c r="K312" s="91"/>
      <c r="L312" s="91"/>
      <c r="M312" s="91"/>
      <c r="N312" s="91"/>
      <c r="O312" s="92"/>
      <c r="P312" s="413">
        <f>SUMIF($AK$34:$AK$282,"=Técnico Área Salud (Farmacia)",BC34:BF282)</f>
        <v>37.870000000000005</v>
      </c>
      <c r="Q312" s="414"/>
      <c r="R312" s="414"/>
      <c r="S312" s="414"/>
      <c r="T312" s="414"/>
      <c r="U312" s="415"/>
      <c r="V312" s="416">
        <f>'CARGA DE HORAS LABORADAS'!P51</f>
        <v>2112</v>
      </c>
      <c r="W312" s="416"/>
      <c r="X312" s="416"/>
      <c r="Y312" s="416"/>
      <c r="Z312" s="416"/>
      <c r="AA312" s="416"/>
      <c r="AB312" s="417"/>
      <c r="AC312" s="416">
        <f>'CARGA DE HORAS LABORADAS'!AC51</f>
        <v>-5.0000000001091394E-3</v>
      </c>
      <c r="AD312" s="416"/>
      <c r="AE312" s="416"/>
      <c r="AF312" s="416"/>
      <c r="AG312" s="416"/>
      <c r="AH312" s="417"/>
      <c r="AI312" s="80"/>
      <c r="AJ312" s="80"/>
      <c r="AK312" s="80"/>
      <c r="AL312" s="88"/>
      <c r="AM312" s="88"/>
      <c r="AN312" s="88"/>
      <c r="AO312" s="88"/>
      <c r="AP312" s="88"/>
      <c r="AQ312" s="88"/>
      <c r="AR312" s="88"/>
      <c r="AS312" s="88"/>
      <c r="AT312" s="88"/>
      <c r="AU312" s="88"/>
      <c r="AV312" s="88"/>
      <c r="AW312" s="88"/>
      <c r="AX312" s="88"/>
      <c r="AY312" s="88"/>
      <c r="AZ312" s="88"/>
      <c r="BA312" s="88"/>
      <c r="BB312" s="88"/>
      <c r="BC312" s="88"/>
      <c r="BD312" s="88"/>
      <c r="BE312" s="88"/>
      <c r="BF312" s="88"/>
      <c r="BG312" s="80"/>
      <c r="BH312" s="89"/>
      <c r="BI312" s="89"/>
      <c r="BJ312" s="89"/>
      <c r="BK312" s="80"/>
      <c r="BL312" s="80"/>
      <c r="BM312" s="80"/>
      <c r="BN312" s="80"/>
      <c r="BO312" s="80"/>
      <c r="BP312" s="80"/>
      <c r="BQ312" s="80"/>
      <c r="BR312" s="80"/>
      <c r="BS312" s="80"/>
      <c r="BT312" s="80"/>
      <c r="BU312" s="80"/>
      <c r="BV312" s="80"/>
      <c r="BW312" s="80"/>
      <c r="BX312" s="80"/>
      <c r="BY312" s="80"/>
      <c r="BZ312" s="80"/>
      <c r="CA312" s="80"/>
    </row>
    <row r="313" spans="2:79" ht="18" customHeight="1" x14ac:dyDescent="0.25">
      <c r="B313" s="90" t="str">
        <f>'PLAN DE CARGOS'!B52:P52</f>
        <v>Técnico Área Salud (Rayos X)</v>
      </c>
      <c r="C313" s="91"/>
      <c r="D313" s="91"/>
      <c r="E313" s="91"/>
      <c r="F313" s="91"/>
      <c r="G313" s="91"/>
      <c r="H313" s="91"/>
      <c r="I313" s="91"/>
      <c r="J313" s="91"/>
      <c r="K313" s="91"/>
      <c r="L313" s="91"/>
      <c r="M313" s="91"/>
      <c r="N313" s="91"/>
      <c r="O313" s="92"/>
      <c r="P313" s="413">
        <f>SUMIF($AK$34:$AK$282,"=Técnico Área Salud (Rayos X)",BC34:BF282)</f>
        <v>0</v>
      </c>
      <c r="Q313" s="414"/>
      <c r="R313" s="414"/>
      <c r="S313" s="414"/>
      <c r="T313" s="414"/>
      <c r="U313" s="415"/>
      <c r="V313" s="416">
        <f>'CARGA DE HORAS LABORADAS'!P52</f>
        <v>2112</v>
      </c>
      <c r="W313" s="416"/>
      <c r="X313" s="416"/>
      <c r="Y313" s="416"/>
      <c r="Z313" s="416"/>
      <c r="AA313" s="416"/>
      <c r="AB313" s="417"/>
      <c r="AC313" s="416">
        <f>'CARGA DE HORAS LABORADAS'!AC52</f>
        <v>0</v>
      </c>
      <c r="AD313" s="416"/>
      <c r="AE313" s="416"/>
      <c r="AF313" s="416"/>
      <c r="AG313" s="416"/>
      <c r="AH313" s="417"/>
      <c r="AI313" s="80"/>
      <c r="AJ313" s="80"/>
      <c r="AK313" s="80"/>
      <c r="AL313" s="88"/>
      <c r="AM313" s="88"/>
      <c r="AN313" s="88"/>
      <c r="AO313" s="88"/>
      <c r="AP313" s="88"/>
      <c r="AQ313" s="88"/>
      <c r="AR313" s="88"/>
      <c r="AS313" s="88"/>
      <c r="AT313" s="88"/>
      <c r="AU313" s="88"/>
      <c r="AV313" s="88"/>
      <c r="AW313" s="88"/>
      <c r="AX313" s="88"/>
      <c r="AY313" s="88"/>
      <c r="AZ313" s="88"/>
      <c r="BA313" s="88"/>
      <c r="BB313" s="88"/>
      <c r="BC313" s="88"/>
      <c r="BD313" s="88"/>
      <c r="BE313" s="88"/>
      <c r="BF313" s="88"/>
      <c r="BG313" s="80"/>
      <c r="BH313" s="89"/>
      <c r="BI313" s="89"/>
      <c r="BJ313" s="89"/>
      <c r="BK313" s="80"/>
      <c r="BL313" s="80"/>
      <c r="BM313" s="80"/>
      <c r="BN313" s="80"/>
      <c r="BO313" s="80"/>
      <c r="BP313" s="80"/>
      <c r="BQ313" s="80"/>
      <c r="BR313" s="80"/>
      <c r="BS313" s="80"/>
      <c r="BT313" s="80"/>
      <c r="BU313" s="80"/>
      <c r="BV313" s="80"/>
      <c r="BW313" s="80"/>
      <c r="BX313" s="80"/>
      <c r="BY313" s="80"/>
      <c r="BZ313" s="80"/>
      <c r="CA313" s="80"/>
    </row>
    <row r="314" spans="2:79" ht="18" customHeight="1" thickBot="1" x14ac:dyDescent="0.3">
      <c r="B314" s="93" t="str">
        <f>'PLAN DE CARGOS'!B53:P53</f>
        <v>Técnico Área Salud (Vacunador)</v>
      </c>
      <c r="C314" s="94"/>
      <c r="D314" s="94"/>
      <c r="E314" s="94"/>
      <c r="F314" s="94"/>
      <c r="G314" s="94"/>
      <c r="H314" s="94"/>
      <c r="I314" s="94"/>
      <c r="J314" s="94"/>
      <c r="K314" s="94"/>
      <c r="L314" s="94"/>
      <c r="M314" s="94"/>
      <c r="N314" s="94"/>
      <c r="O314" s="95"/>
      <c r="P314" s="426">
        <f>SUMIF($AK$34:$AK$282,"=Técnico Área salud (Vacunador)",BC34:BF282)</f>
        <v>0</v>
      </c>
      <c r="Q314" s="427"/>
      <c r="R314" s="427"/>
      <c r="S314" s="427"/>
      <c r="T314" s="427"/>
      <c r="U314" s="428"/>
      <c r="V314" s="429">
        <f>'CARGA DE HORAS LABORADAS'!P53</f>
        <v>2112</v>
      </c>
      <c r="W314" s="429"/>
      <c r="X314" s="429"/>
      <c r="Y314" s="429"/>
      <c r="Z314" s="429"/>
      <c r="AA314" s="429"/>
      <c r="AB314" s="430"/>
      <c r="AC314" s="429">
        <f>'CARGA DE HORAS LABORADAS'!AC53</f>
        <v>0</v>
      </c>
      <c r="AD314" s="429"/>
      <c r="AE314" s="429"/>
      <c r="AF314" s="429"/>
      <c r="AG314" s="429"/>
      <c r="AH314" s="430"/>
      <c r="AI314" s="80"/>
      <c r="AJ314" s="80"/>
      <c r="AK314" s="80"/>
      <c r="AL314" s="88"/>
      <c r="AM314" s="88"/>
      <c r="AN314" s="88"/>
      <c r="AO314" s="88"/>
      <c r="AP314" s="88"/>
      <c r="AQ314" s="88"/>
      <c r="AR314" s="88"/>
      <c r="AS314" s="88"/>
      <c r="AT314" s="88"/>
      <c r="AU314" s="88"/>
      <c r="AV314" s="88"/>
      <c r="AW314" s="88"/>
      <c r="AX314" s="88"/>
      <c r="AY314" s="88"/>
      <c r="AZ314" s="88"/>
      <c r="BA314" s="88"/>
      <c r="BB314" s="88"/>
      <c r="BC314" s="88"/>
      <c r="BD314" s="88"/>
      <c r="BE314" s="88"/>
      <c r="BF314" s="88"/>
      <c r="BG314" s="80"/>
      <c r="BH314" s="89"/>
      <c r="BI314" s="89"/>
      <c r="BJ314" s="89"/>
      <c r="BK314" s="80"/>
      <c r="BL314" s="80"/>
      <c r="BM314" s="80"/>
      <c r="BN314" s="80"/>
      <c r="BO314" s="80"/>
      <c r="BP314" s="80"/>
      <c r="BQ314" s="80"/>
      <c r="BR314" s="80"/>
      <c r="BS314" s="80"/>
      <c r="BT314" s="80"/>
      <c r="BU314" s="80"/>
      <c r="BV314" s="80"/>
      <c r="BW314" s="80"/>
      <c r="BX314" s="80"/>
      <c r="BY314" s="80"/>
      <c r="BZ314" s="80"/>
      <c r="CA314" s="80"/>
    </row>
    <row r="315" spans="2:79" ht="18" customHeight="1" x14ac:dyDescent="0.25">
      <c r="AI315" s="80"/>
      <c r="AJ315" s="80"/>
      <c r="AK315" s="80"/>
      <c r="AL315" s="80"/>
      <c r="AM315" s="80"/>
      <c r="AN315" s="80"/>
      <c r="AO315" s="80"/>
      <c r="AP315" s="80"/>
      <c r="AQ315" s="80"/>
      <c r="AR315" s="80"/>
      <c r="AS315" s="80"/>
      <c r="AT315" s="80"/>
      <c r="AU315" s="80"/>
      <c r="AV315" s="80"/>
      <c r="AW315" s="80"/>
      <c r="AX315" s="80"/>
      <c r="AY315" s="80"/>
      <c r="AZ315" s="80"/>
      <c r="BA315" s="80"/>
      <c r="BB315" s="80"/>
      <c r="BC315" s="80"/>
      <c r="BD315" s="80"/>
      <c r="BE315" s="80"/>
      <c r="BF315" s="80"/>
      <c r="BG315" s="81"/>
      <c r="BH315" s="81"/>
      <c r="BI315" s="81"/>
      <c r="BJ315" s="81"/>
      <c r="BK315" s="80"/>
      <c r="BL315" s="80"/>
      <c r="BM315" s="80"/>
      <c r="BN315" s="80"/>
      <c r="BO315" s="80"/>
      <c r="BP315" s="80"/>
      <c r="BQ315" s="80"/>
      <c r="BR315" s="80"/>
      <c r="BS315" s="80"/>
      <c r="BT315" s="80"/>
      <c r="BU315" s="80"/>
      <c r="BV315" s="80"/>
      <c r="BW315" s="80"/>
      <c r="BX315" s="80"/>
      <c r="BY315" s="80"/>
      <c r="BZ315" s="80"/>
      <c r="CA315" s="80"/>
    </row>
    <row r="316" spans="2:79" ht="18" customHeight="1" x14ac:dyDescent="0.25">
      <c r="AI316" s="80"/>
      <c r="AJ316" s="80"/>
      <c r="AK316" s="80"/>
      <c r="AL316" s="80"/>
      <c r="AM316" s="80"/>
      <c r="AN316" s="80"/>
      <c r="AO316" s="80"/>
      <c r="AP316" s="80"/>
      <c r="AQ316" s="80"/>
      <c r="AR316" s="80"/>
      <c r="AS316" s="80"/>
      <c r="AT316" s="80"/>
      <c r="AU316" s="80"/>
      <c r="AV316" s="80"/>
      <c r="AW316" s="80"/>
      <c r="AX316" s="80"/>
      <c r="AY316" s="80"/>
      <c r="AZ316" s="80"/>
      <c r="BA316" s="80"/>
      <c r="BB316" s="80"/>
      <c r="BC316" s="80"/>
      <c r="BD316" s="80"/>
      <c r="BE316" s="80"/>
      <c r="BF316" s="80"/>
      <c r="BG316" s="81"/>
      <c r="BH316" s="81"/>
      <c r="BI316" s="81"/>
      <c r="BJ316" s="81"/>
      <c r="BK316" s="80"/>
      <c r="BL316" s="80"/>
      <c r="BM316" s="80"/>
      <c r="BN316" s="80"/>
      <c r="BO316" s="80"/>
      <c r="BP316" s="80"/>
      <c r="BQ316" s="80"/>
      <c r="BR316" s="80"/>
      <c r="BS316" s="80"/>
      <c r="BT316" s="80"/>
      <c r="BU316" s="80"/>
      <c r="BV316" s="80"/>
      <c r="BW316" s="80"/>
      <c r="BX316" s="80"/>
      <c r="BY316" s="80"/>
      <c r="BZ316" s="80"/>
      <c r="CA316" s="80"/>
    </row>
    <row r="317" spans="2:79" ht="18" customHeight="1" x14ac:dyDescent="0.25">
      <c r="AI317" s="80"/>
      <c r="AJ317" s="80"/>
      <c r="AK317" s="80"/>
      <c r="AL317" s="80"/>
      <c r="AM317" s="80"/>
      <c r="AN317" s="80"/>
      <c r="AO317" s="80"/>
      <c r="AP317" s="80"/>
      <c r="AQ317" s="80"/>
      <c r="AR317" s="80"/>
      <c r="AS317" s="80"/>
      <c r="AT317" s="80"/>
      <c r="AU317" s="80"/>
      <c r="AV317" s="80"/>
      <c r="AW317" s="80"/>
      <c r="AX317" s="80"/>
      <c r="AY317" s="80"/>
      <c r="AZ317" s="80"/>
      <c r="BA317" s="80"/>
      <c r="BB317" s="80"/>
      <c r="BC317" s="80"/>
      <c r="BD317" s="80"/>
      <c r="BE317" s="80"/>
      <c r="BF317" s="80"/>
      <c r="BG317" s="81"/>
      <c r="BH317" s="81"/>
      <c r="BI317" s="81"/>
      <c r="BJ317" s="81"/>
      <c r="BK317" s="80"/>
      <c r="BL317" s="80"/>
      <c r="BM317" s="80"/>
      <c r="BN317" s="80"/>
      <c r="BO317" s="80"/>
      <c r="BP317" s="80"/>
      <c r="BQ317" s="80"/>
      <c r="BR317" s="80"/>
      <c r="BS317" s="80"/>
      <c r="BT317" s="80"/>
      <c r="BU317" s="80"/>
      <c r="BV317" s="80"/>
      <c r="BW317" s="80"/>
      <c r="BX317" s="80"/>
      <c r="BY317" s="80"/>
      <c r="BZ317" s="80"/>
      <c r="CA317" s="80"/>
    </row>
    <row r="318" spans="2:79" ht="18" customHeight="1" x14ac:dyDescent="0.25">
      <c r="AI318" s="80"/>
      <c r="AJ318" s="80"/>
      <c r="AK318" s="80"/>
      <c r="AL318" s="80"/>
      <c r="AM318" s="80"/>
      <c r="AN318" s="80"/>
      <c r="AO318" s="80"/>
      <c r="AP318" s="80"/>
      <c r="AQ318" s="80"/>
      <c r="AR318" s="80"/>
      <c r="AS318" s="80"/>
      <c r="AT318" s="80"/>
      <c r="AU318" s="80"/>
      <c r="AV318" s="80"/>
      <c r="AW318" s="80"/>
      <c r="AX318" s="80"/>
      <c r="AY318" s="80"/>
      <c r="AZ318" s="80"/>
      <c r="BA318" s="80"/>
      <c r="BB318" s="80"/>
      <c r="BC318" s="80"/>
      <c r="BD318" s="80"/>
      <c r="BE318" s="80"/>
      <c r="BF318" s="80"/>
      <c r="BG318" s="81"/>
      <c r="BH318" s="81"/>
      <c r="BI318" s="81"/>
      <c r="BJ318" s="81"/>
      <c r="BK318" s="80"/>
      <c r="BL318" s="80"/>
      <c r="BM318" s="80"/>
      <c r="BN318" s="80"/>
      <c r="BO318" s="80"/>
      <c r="BP318" s="80"/>
      <c r="BQ318" s="80"/>
      <c r="BR318" s="80"/>
      <c r="BS318" s="80"/>
      <c r="BT318" s="80"/>
      <c r="BU318" s="80"/>
      <c r="BV318" s="80"/>
      <c r="BW318" s="80"/>
      <c r="BX318" s="80"/>
      <c r="BY318" s="80"/>
      <c r="BZ318" s="80"/>
      <c r="CA318" s="80"/>
    </row>
    <row r="319" spans="2:79" ht="18" customHeight="1" x14ac:dyDescent="0.25">
      <c r="AI319" s="80"/>
      <c r="AJ319" s="80"/>
      <c r="AK319" s="80"/>
      <c r="AL319" s="80"/>
      <c r="AM319" s="80"/>
      <c r="AN319" s="80"/>
      <c r="AO319" s="80"/>
      <c r="AP319" s="80"/>
      <c r="AQ319" s="80"/>
      <c r="AR319" s="80"/>
      <c r="AS319" s="80"/>
      <c r="AT319" s="80"/>
      <c r="AU319" s="80"/>
      <c r="AV319" s="80"/>
      <c r="AW319" s="80"/>
      <c r="AX319" s="80"/>
      <c r="AY319" s="80"/>
      <c r="AZ319" s="80"/>
      <c r="BA319" s="80"/>
      <c r="BB319" s="80"/>
      <c r="BC319" s="80"/>
      <c r="BD319" s="80"/>
      <c r="BE319" s="80"/>
      <c r="BF319" s="80"/>
      <c r="BG319" s="81"/>
      <c r="BH319" s="81"/>
      <c r="BI319" s="81"/>
      <c r="BJ319" s="81"/>
      <c r="BK319" s="80"/>
      <c r="BL319" s="80"/>
      <c r="BM319" s="80"/>
      <c r="BN319" s="80"/>
      <c r="BO319" s="80"/>
      <c r="BP319" s="80"/>
      <c r="BQ319" s="80"/>
      <c r="BR319" s="80"/>
      <c r="BS319" s="80"/>
      <c r="BT319" s="80"/>
      <c r="BU319" s="80"/>
      <c r="BV319" s="80"/>
      <c r="BW319" s="80"/>
      <c r="BX319" s="80"/>
      <c r="BY319" s="80"/>
      <c r="BZ319" s="80"/>
      <c r="CA319" s="80"/>
    </row>
    <row r="320" spans="2:79" ht="18" customHeight="1" x14ac:dyDescent="0.25">
      <c r="AI320" s="80"/>
      <c r="AJ320" s="80"/>
      <c r="AK320" s="80"/>
      <c r="AL320" s="80"/>
      <c r="AM320" s="80"/>
      <c r="AN320" s="80"/>
      <c r="AO320" s="80"/>
      <c r="AP320" s="80"/>
      <c r="AQ320" s="80"/>
      <c r="AR320" s="80"/>
      <c r="AS320" s="80"/>
      <c r="AT320" s="80"/>
      <c r="AU320" s="80"/>
      <c r="AV320" s="80"/>
      <c r="AW320" s="80"/>
      <c r="AX320" s="80"/>
      <c r="AY320" s="80"/>
      <c r="AZ320" s="80"/>
      <c r="BA320" s="80"/>
      <c r="BB320" s="80"/>
      <c r="BC320" s="80"/>
      <c r="BD320" s="80"/>
      <c r="BE320" s="80"/>
      <c r="BF320" s="80"/>
      <c r="BG320" s="81"/>
      <c r="BH320" s="81"/>
      <c r="BI320" s="81"/>
      <c r="BJ320" s="81"/>
      <c r="BK320" s="80"/>
      <c r="BL320" s="80"/>
      <c r="BM320" s="80"/>
      <c r="BN320" s="80"/>
      <c r="BO320" s="80"/>
      <c r="BP320" s="80"/>
      <c r="BQ320" s="80"/>
      <c r="BR320" s="80"/>
      <c r="BS320" s="80"/>
      <c r="BT320" s="80"/>
      <c r="BU320" s="80"/>
      <c r="BV320" s="80"/>
      <c r="BW320" s="80"/>
      <c r="BX320" s="80"/>
      <c r="BY320" s="80"/>
      <c r="BZ320" s="80"/>
      <c r="CA320" s="80"/>
    </row>
    <row r="321" spans="35:79" ht="18" customHeight="1" x14ac:dyDescent="0.25">
      <c r="AI321" s="80"/>
      <c r="AJ321" s="80"/>
      <c r="AK321" s="80"/>
      <c r="AL321" s="80"/>
      <c r="AM321" s="80"/>
      <c r="AN321" s="80"/>
      <c r="AO321" s="80"/>
      <c r="AP321" s="80"/>
      <c r="AQ321" s="80"/>
      <c r="AR321" s="80"/>
      <c r="AS321" s="80"/>
      <c r="AT321" s="80"/>
      <c r="AU321" s="80"/>
      <c r="AV321" s="80"/>
      <c r="AW321" s="80"/>
      <c r="AX321" s="80"/>
      <c r="AY321" s="80"/>
      <c r="AZ321" s="80"/>
      <c r="BA321" s="80"/>
      <c r="BB321" s="80"/>
      <c r="BC321" s="80"/>
      <c r="BD321" s="80"/>
      <c r="BE321" s="80"/>
      <c r="BF321" s="80"/>
      <c r="BG321" s="81"/>
      <c r="BH321" s="81"/>
      <c r="BI321" s="81"/>
      <c r="BJ321" s="81"/>
      <c r="BK321" s="80"/>
      <c r="BL321" s="80"/>
      <c r="BM321" s="80"/>
      <c r="BN321" s="80"/>
      <c r="BO321" s="80"/>
      <c r="BP321" s="80"/>
      <c r="BQ321" s="80"/>
      <c r="BR321" s="80"/>
      <c r="BS321" s="80"/>
      <c r="BT321" s="80"/>
      <c r="BU321" s="80"/>
      <c r="BV321" s="80"/>
      <c r="BW321" s="80"/>
      <c r="BX321" s="80"/>
      <c r="BY321" s="80"/>
      <c r="BZ321" s="80"/>
      <c r="CA321" s="80"/>
    </row>
    <row r="322" spans="35:79" ht="18" customHeight="1" x14ac:dyDescent="0.25">
      <c r="AI322" s="80"/>
      <c r="AJ322" s="80"/>
      <c r="AK322" s="80"/>
      <c r="AL322" s="80"/>
      <c r="AM322" s="80"/>
      <c r="AN322" s="80"/>
      <c r="AO322" s="80"/>
      <c r="AP322" s="80"/>
      <c r="AQ322" s="80"/>
      <c r="AR322" s="80"/>
      <c r="AS322" s="80"/>
      <c r="AT322" s="80"/>
      <c r="AU322" s="80"/>
      <c r="AV322" s="80"/>
      <c r="AW322" s="80"/>
      <c r="AX322" s="80"/>
      <c r="AY322" s="80"/>
      <c r="AZ322" s="80"/>
      <c r="BA322" s="80"/>
      <c r="BB322" s="80"/>
      <c r="BC322" s="80"/>
      <c r="BD322" s="80"/>
      <c r="BE322" s="80"/>
      <c r="BF322" s="80"/>
      <c r="BG322" s="81"/>
      <c r="BH322" s="81"/>
      <c r="BI322" s="81"/>
      <c r="BJ322" s="81"/>
      <c r="BK322" s="80"/>
      <c r="BL322" s="80"/>
      <c r="BM322" s="80"/>
      <c r="BN322" s="80"/>
      <c r="BO322" s="80"/>
      <c r="BP322" s="80"/>
      <c r="BQ322" s="80"/>
      <c r="BR322" s="80"/>
      <c r="BS322" s="80"/>
      <c r="BT322" s="80"/>
      <c r="BU322" s="80"/>
      <c r="BV322" s="80"/>
      <c r="BW322" s="80"/>
      <c r="BX322" s="80"/>
      <c r="BY322" s="80"/>
      <c r="BZ322" s="80"/>
      <c r="CA322" s="80"/>
    </row>
    <row r="323" spans="35:79" ht="18" customHeight="1" x14ac:dyDescent="0.25">
      <c r="AI323" s="80"/>
      <c r="AJ323" s="80"/>
      <c r="AK323" s="80"/>
      <c r="AL323" s="80"/>
      <c r="AM323" s="80"/>
      <c r="AN323" s="80"/>
      <c r="AO323" s="80"/>
      <c r="AP323" s="80"/>
      <c r="AQ323" s="80"/>
      <c r="AR323" s="80"/>
      <c r="AS323" s="80"/>
      <c r="AT323" s="80"/>
      <c r="AU323" s="80"/>
      <c r="AV323" s="80"/>
      <c r="AW323" s="80"/>
      <c r="AX323" s="80"/>
      <c r="AY323" s="80"/>
      <c r="AZ323" s="80"/>
      <c r="BA323" s="80"/>
      <c r="BB323" s="80"/>
      <c r="BC323" s="80"/>
      <c r="BD323" s="80"/>
      <c r="BE323" s="80"/>
      <c r="BF323" s="80"/>
      <c r="BG323" s="81"/>
      <c r="BH323" s="81"/>
      <c r="BI323" s="81"/>
      <c r="BJ323" s="81"/>
      <c r="BK323" s="80"/>
      <c r="BL323" s="80"/>
      <c r="BM323" s="80"/>
      <c r="BN323" s="80"/>
      <c r="BO323" s="80"/>
      <c r="BP323" s="80"/>
      <c r="BQ323" s="80"/>
      <c r="BR323" s="80"/>
      <c r="BS323" s="80"/>
      <c r="BT323" s="80"/>
      <c r="BU323" s="80"/>
      <c r="BV323" s="80"/>
      <c r="BW323" s="80"/>
      <c r="BX323" s="80"/>
      <c r="BY323" s="80"/>
      <c r="BZ323" s="80"/>
      <c r="CA323" s="80"/>
    </row>
    <row r="324" spans="35:79" ht="18" customHeight="1" x14ac:dyDescent="0.25">
      <c r="AI324" s="80"/>
      <c r="AJ324" s="80"/>
      <c r="AK324" s="80"/>
      <c r="AL324" s="80"/>
      <c r="AM324" s="80"/>
      <c r="AN324" s="80"/>
      <c r="AO324" s="80"/>
      <c r="AP324" s="80"/>
      <c r="AQ324" s="80"/>
      <c r="AR324" s="80"/>
      <c r="AS324" s="80"/>
      <c r="AT324" s="80"/>
      <c r="AU324" s="80"/>
      <c r="AV324" s="80"/>
      <c r="AW324" s="80"/>
      <c r="AX324" s="80"/>
      <c r="AY324" s="80"/>
      <c r="AZ324" s="80"/>
      <c r="BA324" s="80"/>
      <c r="BB324" s="80"/>
      <c r="BC324" s="80"/>
      <c r="BD324" s="80"/>
      <c r="BE324" s="80"/>
      <c r="BF324" s="80"/>
      <c r="BG324" s="81"/>
      <c r="BH324" s="81"/>
      <c r="BI324" s="81"/>
      <c r="BJ324" s="81"/>
      <c r="BK324" s="80"/>
      <c r="BL324" s="80"/>
      <c r="BM324" s="80"/>
      <c r="BN324" s="80"/>
      <c r="BO324" s="80"/>
      <c r="BP324" s="80"/>
      <c r="BQ324" s="80"/>
      <c r="BR324" s="80"/>
      <c r="BS324" s="80"/>
      <c r="BT324" s="80"/>
      <c r="BU324" s="80"/>
      <c r="BV324" s="80"/>
      <c r="BW324" s="80"/>
      <c r="BX324" s="80"/>
      <c r="BY324" s="80"/>
      <c r="BZ324" s="80"/>
      <c r="CA324" s="80"/>
    </row>
    <row r="325" spans="35:79" ht="18" customHeight="1" x14ac:dyDescent="0.25">
      <c r="AI325" s="80"/>
      <c r="AJ325" s="80"/>
      <c r="AK325" s="80"/>
      <c r="AL325" s="80"/>
      <c r="AM325" s="80"/>
      <c r="AN325" s="80"/>
      <c r="AO325" s="80"/>
      <c r="AP325" s="80"/>
      <c r="AQ325" s="80"/>
      <c r="AR325" s="80"/>
      <c r="AS325" s="80"/>
      <c r="AT325" s="80"/>
      <c r="AU325" s="80"/>
      <c r="AV325" s="80"/>
      <c r="AW325" s="80"/>
      <c r="AX325" s="80"/>
      <c r="AY325" s="80"/>
      <c r="AZ325" s="80"/>
      <c r="BA325" s="80"/>
      <c r="BB325" s="80"/>
      <c r="BC325" s="80"/>
      <c r="BD325" s="80"/>
      <c r="BE325" s="80"/>
      <c r="BF325" s="80"/>
      <c r="BG325" s="81"/>
      <c r="BH325" s="81"/>
      <c r="BI325" s="81"/>
      <c r="BJ325" s="81"/>
      <c r="BK325" s="80"/>
      <c r="BL325" s="80"/>
      <c r="BM325" s="80"/>
      <c r="BN325" s="80"/>
      <c r="BO325" s="80"/>
      <c r="BP325" s="80"/>
      <c r="BQ325" s="80"/>
      <c r="BR325" s="80"/>
      <c r="BS325" s="80"/>
      <c r="BT325" s="80"/>
      <c r="BU325" s="80"/>
      <c r="BV325" s="80"/>
      <c r="BW325" s="80"/>
      <c r="BX325" s="80"/>
      <c r="BY325" s="80"/>
      <c r="BZ325" s="80"/>
      <c r="CA325" s="80"/>
    </row>
    <row r="326" spans="35:79" ht="18" customHeight="1" x14ac:dyDescent="0.25">
      <c r="AI326" s="80"/>
      <c r="AJ326" s="80"/>
      <c r="AK326" s="80"/>
      <c r="AL326" s="80"/>
      <c r="AM326" s="80"/>
      <c r="AN326" s="80"/>
      <c r="AO326" s="80"/>
      <c r="AP326" s="80"/>
      <c r="AQ326" s="80"/>
      <c r="AR326" s="80"/>
      <c r="AS326" s="80"/>
      <c r="AT326" s="80"/>
      <c r="AU326" s="80"/>
      <c r="AV326" s="80"/>
      <c r="AW326" s="80"/>
      <c r="AX326" s="80"/>
      <c r="AY326" s="80"/>
      <c r="AZ326" s="80"/>
      <c r="BA326" s="80"/>
      <c r="BB326" s="80"/>
      <c r="BC326" s="80"/>
      <c r="BD326" s="80"/>
      <c r="BE326" s="80"/>
      <c r="BF326" s="80"/>
      <c r="BG326" s="81"/>
      <c r="BH326" s="81"/>
      <c r="BI326" s="81"/>
      <c r="BJ326" s="81"/>
      <c r="BK326" s="80"/>
      <c r="BL326" s="80"/>
      <c r="BM326" s="80"/>
      <c r="BN326" s="80"/>
      <c r="BO326" s="80"/>
      <c r="BP326" s="80"/>
      <c r="BQ326" s="80"/>
      <c r="BR326" s="80"/>
      <c r="BS326" s="80"/>
      <c r="BT326" s="80"/>
      <c r="BU326" s="80"/>
      <c r="BV326" s="80"/>
      <c r="BW326" s="80"/>
      <c r="BX326" s="80"/>
      <c r="BY326" s="80"/>
      <c r="BZ326" s="80"/>
      <c r="CA326" s="80"/>
    </row>
    <row r="327" spans="35:79" ht="18" customHeight="1" x14ac:dyDescent="0.25">
      <c r="AI327" s="80"/>
      <c r="AJ327" s="80"/>
      <c r="AK327" s="80"/>
      <c r="AL327" s="80"/>
      <c r="AM327" s="80"/>
      <c r="AN327" s="80"/>
      <c r="AO327" s="80"/>
      <c r="AP327" s="80"/>
      <c r="AQ327" s="80"/>
      <c r="AR327" s="80"/>
      <c r="AS327" s="80"/>
      <c r="AT327" s="80"/>
      <c r="AU327" s="80"/>
      <c r="AV327" s="80"/>
      <c r="AW327" s="80"/>
      <c r="AX327" s="80"/>
      <c r="AY327" s="80"/>
      <c r="AZ327" s="80"/>
      <c r="BA327" s="80"/>
      <c r="BB327" s="80"/>
      <c r="BC327" s="80"/>
      <c r="BD327" s="80"/>
      <c r="BE327" s="80"/>
      <c r="BF327" s="80"/>
      <c r="BG327" s="81"/>
      <c r="BH327" s="81"/>
      <c r="BI327" s="81"/>
      <c r="BJ327" s="81"/>
      <c r="BK327" s="80"/>
      <c r="BL327" s="80"/>
      <c r="BM327" s="80"/>
      <c r="BN327" s="80"/>
      <c r="BO327" s="80"/>
      <c r="BP327" s="80"/>
      <c r="BQ327" s="80"/>
      <c r="BR327" s="80"/>
      <c r="BS327" s="80"/>
      <c r="BT327" s="80"/>
      <c r="BU327" s="80"/>
      <c r="BV327" s="80"/>
      <c r="BW327" s="80"/>
      <c r="BX327" s="80"/>
      <c r="BY327" s="80"/>
      <c r="BZ327" s="80"/>
      <c r="CA327" s="80"/>
    </row>
    <row r="328" spans="35:79" ht="18" customHeight="1" x14ac:dyDescent="0.25">
      <c r="AI328" s="80"/>
      <c r="AJ328" s="80"/>
      <c r="AK328" s="80"/>
      <c r="AL328" s="80"/>
      <c r="AM328" s="80"/>
      <c r="AN328" s="80"/>
      <c r="AO328" s="80"/>
      <c r="AP328" s="80"/>
      <c r="AQ328" s="80"/>
      <c r="AR328" s="80"/>
      <c r="AS328" s="80"/>
      <c r="AT328" s="80"/>
      <c r="AU328" s="80"/>
      <c r="AV328" s="80"/>
      <c r="AW328" s="80"/>
      <c r="AX328" s="80"/>
      <c r="AY328" s="80"/>
      <c r="AZ328" s="80"/>
      <c r="BA328" s="80"/>
      <c r="BB328" s="80"/>
      <c r="BC328" s="80"/>
      <c r="BD328" s="80"/>
      <c r="BE328" s="80"/>
      <c r="BF328" s="80"/>
      <c r="BG328" s="81"/>
      <c r="BH328" s="81"/>
      <c r="BI328" s="81"/>
      <c r="BJ328" s="81"/>
      <c r="BK328" s="80"/>
      <c r="BL328" s="80"/>
      <c r="BM328" s="80"/>
      <c r="BN328" s="80"/>
      <c r="BO328" s="80"/>
      <c r="BP328" s="80"/>
      <c r="BQ328" s="80"/>
      <c r="BR328" s="80"/>
      <c r="BS328" s="80"/>
      <c r="BT328" s="80"/>
      <c r="BU328" s="80"/>
      <c r="BV328" s="80"/>
      <c r="BW328" s="80"/>
      <c r="BX328" s="80"/>
      <c r="BY328" s="80"/>
      <c r="BZ328" s="80"/>
      <c r="CA328" s="80"/>
    </row>
  </sheetData>
  <mergeCells count="1320">
    <mergeCell ref="B157:AJ157"/>
    <mergeCell ref="AK157:BJ157"/>
    <mergeCell ref="BK157:BP157"/>
    <mergeCell ref="BQ157:CC157"/>
    <mergeCell ref="CD157:CI157"/>
    <mergeCell ref="BC159:BF161"/>
    <mergeCell ref="BC162:BF162"/>
    <mergeCell ref="B166:AJ166"/>
    <mergeCell ref="AK166:BJ166"/>
    <mergeCell ref="BK166:BP166"/>
    <mergeCell ref="BQ166:CC166"/>
    <mergeCell ref="CD166:CI166"/>
    <mergeCell ref="BX159:CC161"/>
    <mergeCell ref="BC147:BF147"/>
    <mergeCell ref="BG147:BJ147"/>
    <mergeCell ref="BK147:BP147"/>
    <mergeCell ref="BQ144:BW147"/>
    <mergeCell ref="CD148:CI148"/>
    <mergeCell ref="CD150:CI152"/>
    <mergeCell ref="AK153:AX153"/>
    <mergeCell ref="AY153:BB153"/>
    <mergeCell ref="BG153:BJ153"/>
    <mergeCell ref="BK153:BP153"/>
    <mergeCell ref="B150:Y152"/>
    <mergeCell ref="Z150:AD152"/>
    <mergeCell ref="AE150:AJ152"/>
    <mergeCell ref="AK150:AX152"/>
    <mergeCell ref="AY150:BB152"/>
    <mergeCell ref="BG150:BJ152"/>
    <mergeCell ref="BK150:BP152"/>
    <mergeCell ref="BQ150:BW152"/>
    <mergeCell ref="BC150:BF152"/>
    <mergeCell ref="AY138:BB138"/>
    <mergeCell ref="BC138:BF138"/>
    <mergeCell ref="BG138:BJ138"/>
    <mergeCell ref="BQ162:BW165"/>
    <mergeCell ref="BK138:BP138"/>
    <mergeCell ref="BK139:BP139"/>
    <mergeCell ref="BQ139:CC139"/>
    <mergeCell ref="BK148:BP148"/>
    <mergeCell ref="BQ148:CC148"/>
    <mergeCell ref="BX150:CC152"/>
    <mergeCell ref="AK156:AX156"/>
    <mergeCell ref="AY156:BB156"/>
    <mergeCell ref="BC156:BF156"/>
    <mergeCell ref="BG156:BJ156"/>
    <mergeCell ref="BX162:CC165"/>
    <mergeCell ref="AK154:AX154"/>
    <mergeCell ref="AK136:AX136"/>
    <mergeCell ref="AK137:AX137"/>
    <mergeCell ref="AK138:AX138"/>
    <mergeCell ref="BX141:CC143"/>
    <mergeCell ref="BC153:BF153"/>
    <mergeCell ref="AK155:AX155"/>
    <mergeCell ref="AY155:BB155"/>
    <mergeCell ref="BC155:BF155"/>
    <mergeCell ref="BG155:BJ155"/>
    <mergeCell ref="BK155:BP155"/>
    <mergeCell ref="AY154:BB154"/>
    <mergeCell ref="BC154:BF154"/>
    <mergeCell ref="BG154:BJ154"/>
    <mergeCell ref="BK154:BP154"/>
    <mergeCell ref="BK164:BP164"/>
    <mergeCell ref="BG130:BJ130"/>
    <mergeCell ref="BK130:BP130"/>
    <mergeCell ref="AY131:BB131"/>
    <mergeCell ref="BC131:BF131"/>
    <mergeCell ref="BG131:BJ131"/>
    <mergeCell ref="BK131:BP131"/>
    <mergeCell ref="AY132:BB132"/>
    <mergeCell ref="BC132:BF132"/>
    <mergeCell ref="BG132:BJ132"/>
    <mergeCell ref="BK134:BP134"/>
    <mergeCell ref="AY135:BB135"/>
    <mergeCell ref="BC135:BF135"/>
    <mergeCell ref="AK129:AX129"/>
    <mergeCell ref="BC136:BF136"/>
    <mergeCell ref="BG136:BJ136"/>
    <mergeCell ref="BK136:BP136"/>
    <mergeCell ref="AY137:BB137"/>
    <mergeCell ref="BC137:BF137"/>
    <mergeCell ref="BG137:BJ137"/>
    <mergeCell ref="BK137:BP137"/>
    <mergeCell ref="AK134:AX134"/>
    <mergeCell ref="AK135:AX135"/>
    <mergeCell ref="BG121:BJ121"/>
    <mergeCell ref="BK121:BP121"/>
    <mergeCell ref="AY122:BB122"/>
    <mergeCell ref="BC122:BF122"/>
    <mergeCell ref="BG122:BJ122"/>
    <mergeCell ref="BK122:BP122"/>
    <mergeCell ref="BK123:BP123"/>
    <mergeCell ref="CD139:CI139"/>
    <mergeCell ref="BC141:BF143"/>
    <mergeCell ref="BC144:BF144"/>
    <mergeCell ref="AY134:BB134"/>
    <mergeCell ref="BC134:BF134"/>
    <mergeCell ref="BG134:BJ134"/>
    <mergeCell ref="BX112:CC122"/>
    <mergeCell ref="CD112:CI122"/>
    <mergeCell ref="BQ128:BW138"/>
    <mergeCell ref="BC116:BF116"/>
    <mergeCell ref="BG116:BJ116"/>
    <mergeCell ref="BQ123:CC123"/>
    <mergeCell ref="CD123:CI123"/>
    <mergeCell ref="AY118:BB118"/>
    <mergeCell ref="BC118:BF118"/>
    <mergeCell ref="BG118:BJ118"/>
    <mergeCell ref="BK118:BP118"/>
    <mergeCell ref="AY119:BB119"/>
    <mergeCell ref="BX125:CC127"/>
    <mergeCell ref="CD125:CI127"/>
    <mergeCell ref="BX128:CC138"/>
    <mergeCell ref="CD128:CI138"/>
    <mergeCell ref="BG135:BJ135"/>
    <mergeCell ref="BK135:BP135"/>
    <mergeCell ref="AY136:BB136"/>
    <mergeCell ref="AY106:BB106"/>
    <mergeCell ref="BC106:BF106"/>
    <mergeCell ref="BG106:BJ106"/>
    <mergeCell ref="BK106:BP106"/>
    <mergeCell ref="BQ96:BW106"/>
    <mergeCell ref="BX96:CC106"/>
    <mergeCell ref="CD96:CI106"/>
    <mergeCell ref="AK113:AX113"/>
    <mergeCell ref="AK114:AX114"/>
    <mergeCell ref="AK115:AX115"/>
    <mergeCell ref="AK116:AX116"/>
    <mergeCell ref="AK117:AX117"/>
    <mergeCell ref="AK118:AX118"/>
    <mergeCell ref="AK119:AX119"/>
    <mergeCell ref="AK120:AX120"/>
    <mergeCell ref="AK121:AX121"/>
    <mergeCell ref="AK122:AX122"/>
    <mergeCell ref="AY113:BB113"/>
    <mergeCell ref="BC113:BF113"/>
    <mergeCell ref="BG113:BJ113"/>
    <mergeCell ref="BK113:BP113"/>
    <mergeCell ref="AY114:BB114"/>
    <mergeCell ref="BC114:BF114"/>
    <mergeCell ref="BG114:BJ114"/>
    <mergeCell ref="BK114:BP114"/>
    <mergeCell ref="AY115:BB115"/>
    <mergeCell ref="BC115:BF115"/>
    <mergeCell ref="BG115:BJ115"/>
    <mergeCell ref="BC100:BF100"/>
    <mergeCell ref="BG100:BJ100"/>
    <mergeCell ref="BK115:BP115"/>
    <mergeCell ref="AY116:BB116"/>
    <mergeCell ref="AY101:BB101"/>
    <mergeCell ref="BC101:BF101"/>
    <mergeCell ref="BG101:BJ101"/>
    <mergeCell ref="BK101:BP101"/>
    <mergeCell ref="AY102:BB102"/>
    <mergeCell ref="BC102:BF102"/>
    <mergeCell ref="BG102:BJ102"/>
    <mergeCell ref="BK102:BP102"/>
    <mergeCell ref="AY103:BB103"/>
    <mergeCell ref="BC103:BF103"/>
    <mergeCell ref="BG103:BJ103"/>
    <mergeCell ref="BK103:BP103"/>
    <mergeCell ref="AY104:BB104"/>
    <mergeCell ref="BC104:BF104"/>
    <mergeCell ref="BG104:BJ104"/>
    <mergeCell ref="BK104:BP104"/>
    <mergeCell ref="AY105:BB105"/>
    <mergeCell ref="BC105:BF105"/>
    <mergeCell ref="BG105:BJ105"/>
    <mergeCell ref="BK105:BP105"/>
    <mergeCell ref="BK107:BP107"/>
    <mergeCell ref="AY90:BB90"/>
    <mergeCell ref="BC90:BF90"/>
    <mergeCell ref="BG90:BJ90"/>
    <mergeCell ref="BK90:BP90"/>
    <mergeCell ref="BQ80:BW90"/>
    <mergeCell ref="BX80:CC90"/>
    <mergeCell ref="CD80:CI90"/>
    <mergeCell ref="AK98:AX98"/>
    <mergeCell ref="AK99:AX99"/>
    <mergeCell ref="AY97:BB97"/>
    <mergeCell ref="BC97:BF97"/>
    <mergeCell ref="BG97:BJ97"/>
    <mergeCell ref="BK97:BP97"/>
    <mergeCell ref="AY98:BB98"/>
    <mergeCell ref="BC98:BF98"/>
    <mergeCell ref="BG98:BJ98"/>
    <mergeCell ref="BK98:BP98"/>
    <mergeCell ref="AY99:BB99"/>
    <mergeCell ref="BC99:BF99"/>
    <mergeCell ref="BG99:BJ99"/>
    <mergeCell ref="BK99:BP99"/>
    <mergeCell ref="AK81:AX81"/>
    <mergeCell ref="AK82:AX82"/>
    <mergeCell ref="AK83:AX83"/>
    <mergeCell ref="BK83:BP83"/>
    <mergeCell ref="AY84:BB84"/>
    <mergeCell ref="BC84:BF84"/>
    <mergeCell ref="BG84:BJ84"/>
    <mergeCell ref="BK84:BP84"/>
    <mergeCell ref="AY85:BB85"/>
    <mergeCell ref="BC85:BF85"/>
    <mergeCell ref="BG85:BJ85"/>
    <mergeCell ref="BG87:BJ87"/>
    <mergeCell ref="BK87:BP87"/>
    <mergeCell ref="AY88:BB88"/>
    <mergeCell ref="BC88:BF88"/>
    <mergeCell ref="BG88:BJ88"/>
    <mergeCell ref="BK88:BP88"/>
    <mergeCell ref="AY89:BB89"/>
    <mergeCell ref="BC89:BF89"/>
    <mergeCell ref="BG89:BJ89"/>
    <mergeCell ref="BK89:BP89"/>
    <mergeCell ref="AY70:BB70"/>
    <mergeCell ref="AK71:AX71"/>
    <mergeCell ref="AK72:AX72"/>
    <mergeCell ref="AK73:AX73"/>
    <mergeCell ref="AK74:AX74"/>
    <mergeCell ref="BK75:BP75"/>
    <mergeCell ref="BC70:BF70"/>
    <mergeCell ref="BG70:BJ70"/>
    <mergeCell ref="BK70:BP70"/>
    <mergeCell ref="AY71:BB71"/>
    <mergeCell ref="BC71:BF71"/>
    <mergeCell ref="BG71:BJ71"/>
    <mergeCell ref="BK71:BP71"/>
    <mergeCell ref="AY72:BB72"/>
    <mergeCell ref="BC72:BF72"/>
    <mergeCell ref="BG72:BJ72"/>
    <mergeCell ref="BK72:BP72"/>
    <mergeCell ref="AY73:BB73"/>
    <mergeCell ref="BC73:BF73"/>
    <mergeCell ref="BG73:BJ73"/>
    <mergeCell ref="BK73:BP73"/>
    <mergeCell ref="AY74:BB74"/>
    <mergeCell ref="BC74:BF74"/>
    <mergeCell ref="BG74:BJ74"/>
    <mergeCell ref="BK74:BP74"/>
    <mergeCell ref="BC65:BF65"/>
    <mergeCell ref="BG65:BJ65"/>
    <mergeCell ref="BK65:BP65"/>
    <mergeCell ref="AY66:BB66"/>
    <mergeCell ref="BC66:BF66"/>
    <mergeCell ref="BG66:BJ66"/>
    <mergeCell ref="BK66:BP66"/>
    <mergeCell ref="AY67:BB67"/>
    <mergeCell ref="BC67:BF67"/>
    <mergeCell ref="BG67:BJ67"/>
    <mergeCell ref="BK67:BP67"/>
    <mergeCell ref="AY68:BB68"/>
    <mergeCell ref="BC68:BF68"/>
    <mergeCell ref="BG68:BJ68"/>
    <mergeCell ref="BK68:BP68"/>
    <mergeCell ref="AY69:BB69"/>
    <mergeCell ref="BC69:BF69"/>
    <mergeCell ref="BG69:BJ69"/>
    <mergeCell ref="BK69:BP69"/>
    <mergeCell ref="B3:BB3"/>
    <mergeCell ref="B4:BB4"/>
    <mergeCell ref="B5:BB5"/>
    <mergeCell ref="B6:BB6"/>
    <mergeCell ref="B7:BB7"/>
    <mergeCell ref="B8:BB8"/>
    <mergeCell ref="B9:BB9"/>
    <mergeCell ref="B12:BB12"/>
    <mergeCell ref="B13:BB13"/>
    <mergeCell ref="B14:BB14"/>
    <mergeCell ref="B19:BB19"/>
    <mergeCell ref="C29:N29"/>
    <mergeCell ref="B31:Y33"/>
    <mergeCell ref="Z31:AD33"/>
    <mergeCell ref="AE31:AJ33"/>
    <mergeCell ref="AK31:AX33"/>
    <mergeCell ref="AY31:BB33"/>
    <mergeCell ref="C26:N26"/>
    <mergeCell ref="C27:N27"/>
    <mergeCell ref="O27:R27"/>
    <mergeCell ref="C28:N28"/>
    <mergeCell ref="O28:Q28"/>
    <mergeCell ref="C23:N23"/>
    <mergeCell ref="C24:N24"/>
    <mergeCell ref="O24:Q24"/>
    <mergeCell ref="C25:N25"/>
    <mergeCell ref="O25:Q25"/>
    <mergeCell ref="O26:AI26"/>
    <mergeCell ref="W17:X17"/>
    <mergeCell ref="Y17:Z17"/>
    <mergeCell ref="AK25:AR25"/>
    <mergeCell ref="AT25:BB25"/>
    <mergeCell ref="CD34:CI34"/>
    <mergeCell ref="AK23:AR23"/>
    <mergeCell ref="AT23:BB23"/>
    <mergeCell ref="BX34:CC34"/>
    <mergeCell ref="BK35:BP35"/>
    <mergeCell ref="AK35:BJ35"/>
    <mergeCell ref="BQ34:BW34"/>
    <mergeCell ref="BK34:BP34"/>
    <mergeCell ref="BG34:BJ34"/>
    <mergeCell ref="BC34:BF34"/>
    <mergeCell ref="B34:Y34"/>
    <mergeCell ref="Z34:AD34"/>
    <mergeCell ref="AE34:AJ34"/>
    <mergeCell ref="B35:AJ35"/>
    <mergeCell ref="AY34:BB34"/>
    <mergeCell ref="AK34:AX34"/>
    <mergeCell ref="BQ31:BW33"/>
    <mergeCell ref="BX31:CC33"/>
    <mergeCell ref="CD31:CI33"/>
    <mergeCell ref="BG31:BJ33"/>
    <mergeCell ref="BK31:BP33"/>
    <mergeCell ref="BC31:BF33"/>
    <mergeCell ref="O23:AI23"/>
    <mergeCell ref="O29:X29"/>
    <mergeCell ref="BQ35:CC35"/>
    <mergeCell ref="CD35:CI35"/>
    <mergeCell ref="P286:U286"/>
    <mergeCell ref="P287:U287"/>
    <mergeCell ref="P288:U288"/>
    <mergeCell ref="P289:U289"/>
    <mergeCell ref="P290:U290"/>
    <mergeCell ref="P291:U291"/>
    <mergeCell ref="P292:U292"/>
    <mergeCell ref="P293:U293"/>
    <mergeCell ref="P294:U294"/>
    <mergeCell ref="B284:O284"/>
    <mergeCell ref="P284:U284"/>
    <mergeCell ref="P285:U285"/>
    <mergeCell ref="B37:Y39"/>
    <mergeCell ref="Z37:AD39"/>
    <mergeCell ref="AE37:AJ39"/>
    <mergeCell ref="AK37:AX39"/>
    <mergeCell ref="AY37:BB39"/>
    <mergeCell ref="B52:Y54"/>
    <mergeCell ref="B75:AJ75"/>
    <mergeCell ref="AK75:BJ75"/>
    <mergeCell ref="B91:AJ91"/>
    <mergeCell ref="AK91:BJ91"/>
    <mergeCell ref="B107:AJ107"/>
    <mergeCell ref="AK107:BJ107"/>
    <mergeCell ref="B123:AJ123"/>
    <mergeCell ref="AK123:BJ123"/>
    <mergeCell ref="B139:AJ139"/>
    <mergeCell ref="AK139:BJ139"/>
    <mergeCell ref="B148:AJ148"/>
    <mergeCell ref="AK148:BJ148"/>
    <mergeCell ref="BC49:BF49"/>
    <mergeCell ref="BC55:BF55"/>
    <mergeCell ref="V304:AB304"/>
    <mergeCell ref="P304:U304"/>
    <mergeCell ref="P305:U305"/>
    <mergeCell ref="P306:U306"/>
    <mergeCell ref="P307:U307"/>
    <mergeCell ref="P308:U308"/>
    <mergeCell ref="P309:U309"/>
    <mergeCell ref="P310:U310"/>
    <mergeCell ref="P311:U311"/>
    <mergeCell ref="P312:U312"/>
    <mergeCell ref="P295:U295"/>
    <mergeCell ref="P296:U296"/>
    <mergeCell ref="P297:U297"/>
    <mergeCell ref="P298:U298"/>
    <mergeCell ref="P299:U299"/>
    <mergeCell ref="P300:U300"/>
    <mergeCell ref="P301:U301"/>
    <mergeCell ref="P302:U302"/>
    <mergeCell ref="P303:U303"/>
    <mergeCell ref="AC306:AH306"/>
    <mergeCell ref="V305:AB305"/>
    <mergeCell ref="V306:AB306"/>
    <mergeCell ref="V307:AB307"/>
    <mergeCell ref="V308:AB308"/>
    <mergeCell ref="V309:AB309"/>
    <mergeCell ref="V310:AB310"/>
    <mergeCell ref="V311:AB311"/>
    <mergeCell ref="V312:AB312"/>
    <mergeCell ref="V313:AB313"/>
    <mergeCell ref="P313:U313"/>
    <mergeCell ref="P314:U314"/>
    <mergeCell ref="V284:AB284"/>
    <mergeCell ref="V285:AB285"/>
    <mergeCell ref="V286:AB286"/>
    <mergeCell ref="V287:AB287"/>
    <mergeCell ref="V288:AB288"/>
    <mergeCell ref="V289:AB289"/>
    <mergeCell ref="V290:AB290"/>
    <mergeCell ref="V291:AB291"/>
    <mergeCell ref="V292:AB292"/>
    <mergeCell ref="V293:AB293"/>
    <mergeCell ref="V294:AB294"/>
    <mergeCell ref="V295:AB295"/>
    <mergeCell ref="V296:AB296"/>
    <mergeCell ref="V297:AB297"/>
    <mergeCell ref="V298:AB298"/>
    <mergeCell ref="V299:AB299"/>
    <mergeCell ref="V300:AB300"/>
    <mergeCell ref="V301:AB301"/>
    <mergeCell ref="V302:AB302"/>
    <mergeCell ref="V303:AB303"/>
    <mergeCell ref="AC307:AH307"/>
    <mergeCell ref="AC308:AH308"/>
    <mergeCell ref="AC309:AH309"/>
    <mergeCell ref="AC310:AH310"/>
    <mergeCell ref="AC311:AH311"/>
    <mergeCell ref="AC312:AH312"/>
    <mergeCell ref="AC313:AH313"/>
    <mergeCell ref="AC314:AH314"/>
    <mergeCell ref="B283:AH283"/>
    <mergeCell ref="V314:AB314"/>
    <mergeCell ref="AC284:AH284"/>
    <mergeCell ref="AC285:AH285"/>
    <mergeCell ref="AC286:AH286"/>
    <mergeCell ref="AC287:AH287"/>
    <mergeCell ref="AC288:AH288"/>
    <mergeCell ref="AC289:AH289"/>
    <mergeCell ref="AC290:AH290"/>
    <mergeCell ref="AC291:AH291"/>
    <mergeCell ref="AC292:AH292"/>
    <mergeCell ref="AC293:AH293"/>
    <mergeCell ref="AC294:AH294"/>
    <mergeCell ref="AC295:AH295"/>
    <mergeCell ref="AC296:AH296"/>
    <mergeCell ref="AC297:AH297"/>
    <mergeCell ref="AC298:AH298"/>
    <mergeCell ref="AC299:AH299"/>
    <mergeCell ref="AC300:AH300"/>
    <mergeCell ref="AC301:AH301"/>
    <mergeCell ref="AC302:AH302"/>
    <mergeCell ref="AC303:AH303"/>
    <mergeCell ref="AC304:AH304"/>
    <mergeCell ref="AC305:AH305"/>
    <mergeCell ref="CD37:CI39"/>
    <mergeCell ref="B40:Y40"/>
    <mergeCell ref="Z40:AD40"/>
    <mergeCell ref="AE40:AJ40"/>
    <mergeCell ref="AK40:AX40"/>
    <mergeCell ref="AY40:BB40"/>
    <mergeCell ref="BG40:BJ40"/>
    <mergeCell ref="BK40:BP40"/>
    <mergeCell ref="BQ40:BW40"/>
    <mergeCell ref="BX40:CC40"/>
    <mergeCell ref="CD40:CI40"/>
    <mergeCell ref="BG37:BJ39"/>
    <mergeCell ref="BK37:BP39"/>
    <mergeCell ref="BC37:BF39"/>
    <mergeCell ref="BC40:BF40"/>
    <mergeCell ref="BC47:BF47"/>
    <mergeCell ref="BC48:BF48"/>
    <mergeCell ref="B43:Y45"/>
    <mergeCell ref="Z43:AD45"/>
    <mergeCell ref="AE43:AJ45"/>
    <mergeCell ref="AK43:AX45"/>
    <mergeCell ref="AY43:BB45"/>
    <mergeCell ref="BG43:BJ45"/>
    <mergeCell ref="BK43:BP45"/>
    <mergeCell ref="BQ43:BW45"/>
    <mergeCell ref="B41:AJ41"/>
    <mergeCell ref="AK41:BJ41"/>
    <mergeCell ref="BK41:BP41"/>
    <mergeCell ref="BC43:BF45"/>
    <mergeCell ref="BQ37:BW39"/>
    <mergeCell ref="BX37:CC39"/>
    <mergeCell ref="BQ41:CC41"/>
    <mergeCell ref="B46:Y49"/>
    <mergeCell ref="Z46:AD49"/>
    <mergeCell ref="AE46:AJ49"/>
    <mergeCell ref="AY49:BB49"/>
    <mergeCell ref="BG49:BJ49"/>
    <mergeCell ref="BK49:BP49"/>
    <mergeCell ref="BX43:CC45"/>
    <mergeCell ref="CD43:CI45"/>
    <mergeCell ref="AK46:AX46"/>
    <mergeCell ref="AY46:BB46"/>
    <mergeCell ref="BG46:BJ46"/>
    <mergeCell ref="BK46:BP46"/>
    <mergeCell ref="BQ46:BW49"/>
    <mergeCell ref="BX46:CC49"/>
    <mergeCell ref="CD46:CI49"/>
    <mergeCell ref="AK47:AX47"/>
    <mergeCell ref="AY47:BB47"/>
    <mergeCell ref="BG47:BJ47"/>
    <mergeCell ref="BK47:BP47"/>
    <mergeCell ref="AK48:AX48"/>
    <mergeCell ref="AY48:BB48"/>
    <mergeCell ref="BG48:BJ48"/>
    <mergeCell ref="BK48:BP48"/>
    <mergeCell ref="AK49:AX49"/>
    <mergeCell ref="BC46:BF46"/>
    <mergeCell ref="CD55:CI58"/>
    <mergeCell ref="AK56:AX56"/>
    <mergeCell ref="AY56:BB56"/>
    <mergeCell ref="BG56:BJ56"/>
    <mergeCell ref="BK56:BP56"/>
    <mergeCell ref="AK57:AX57"/>
    <mergeCell ref="AY57:BB57"/>
    <mergeCell ref="BG57:BJ57"/>
    <mergeCell ref="BK57:BP57"/>
    <mergeCell ref="AK58:AX58"/>
    <mergeCell ref="AY58:BB58"/>
    <mergeCell ref="BC58:BF58"/>
    <mergeCell ref="B50:AJ50"/>
    <mergeCell ref="AK50:BJ50"/>
    <mergeCell ref="BK50:BP50"/>
    <mergeCell ref="BG58:BJ58"/>
    <mergeCell ref="BK58:BP58"/>
    <mergeCell ref="CD52:CI54"/>
    <mergeCell ref="Z52:AD54"/>
    <mergeCell ref="AE52:AJ54"/>
    <mergeCell ref="AK52:AX54"/>
    <mergeCell ref="AY52:BB54"/>
    <mergeCell ref="BG52:BJ54"/>
    <mergeCell ref="BK52:BP54"/>
    <mergeCell ref="BQ52:BW54"/>
    <mergeCell ref="BX52:CC54"/>
    <mergeCell ref="BC52:BF54"/>
    <mergeCell ref="BC56:BF56"/>
    <mergeCell ref="BC57:BF57"/>
    <mergeCell ref="AK64:AX64"/>
    <mergeCell ref="AY64:BB64"/>
    <mergeCell ref="BG64:BJ64"/>
    <mergeCell ref="BK64:BP64"/>
    <mergeCell ref="B59:AJ59"/>
    <mergeCell ref="AK59:BJ59"/>
    <mergeCell ref="BK59:BP59"/>
    <mergeCell ref="B61:Y63"/>
    <mergeCell ref="Z61:AD63"/>
    <mergeCell ref="AE61:AJ63"/>
    <mergeCell ref="AK61:AX63"/>
    <mergeCell ref="AY61:BB63"/>
    <mergeCell ref="BG61:BJ63"/>
    <mergeCell ref="BK61:BP63"/>
    <mergeCell ref="BQ61:BW63"/>
    <mergeCell ref="BX61:CC63"/>
    <mergeCell ref="B55:Y58"/>
    <mergeCell ref="Z55:AD58"/>
    <mergeCell ref="AE55:AJ58"/>
    <mergeCell ref="AK55:AX55"/>
    <mergeCell ref="AY55:BB55"/>
    <mergeCell ref="BG55:BJ55"/>
    <mergeCell ref="BK55:BP55"/>
    <mergeCell ref="BQ55:BW58"/>
    <mergeCell ref="BX55:CC58"/>
    <mergeCell ref="CD61:CI63"/>
    <mergeCell ref="BC61:BF63"/>
    <mergeCell ref="BC64:BF64"/>
    <mergeCell ref="BQ64:BW74"/>
    <mergeCell ref="BX64:CC74"/>
    <mergeCell ref="CD64:CI74"/>
    <mergeCell ref="AK65:AX65"/>
    <mergeCell ref="AK66:AX66"/>
    <mergeCell ref="AK67:AX67"/>
    <mergeCell ref="AK68:AX68"/>
    <mergeCell ref="AK69:AX69"/>
    <mergeCell ref="AK70:AX70"/>
    <mergeCell ref="B64:Y74"/>
    <mergeCell ref="Z64:AD74"/>
    <mergeCell ref="AE64:AJ74"/>
    <mergeCell ref="AY65:BB65"/>
    <mergeCell ref="BK91:BP91"/>
    <mergeCell ref="BQ91:CC91"/>
    <mergeCell ref="CD91:CI91"/>
    <mergeCell ref="BX77:CC79"/>
    <mergeCell ref="CD77:CI79"/>
    <mergeCell ref="AK80:AX80"/>
    <mergeCell ref="AY80:BB80"/>
    <mergeCell ref="BG80:BJ80"/>
    <mergeCell ref="BK80:BP80"/>
    <mergeCell ref="B77:Y79"/>
    <mergeCell ref="Z77:AD79"/>
    <mergeCell ref="AE77:AJ79"/>
    <mergeCell ref="AK77:AX79"/>
    <mergeCell ref="AY77:BB79"/>
    <mergeCell ref="BG77:BJ79"/>
    <mergeCell ref="BK77:BP79"/>
    <mergeCell ref="BQ77:BW79"/>
    <mergeCell ref="BC77:BF79"/>
    <mergeCell ref="BC80:BF80"/>
    <mergeCell ref="BK85:BP85"/>
    <mergeCell ref="AY86:BB86"/>
    <mergeCell ref="BC86:BF86"/>
    <mergeCell ref="BG86:BJ86"/>
    <mergeCell ref="BK86:BP86"/>
    <mergeCell ref="AY87:BB87"/>
    <mergeCell ref="BC87:BF87"/>
    <mergeCell ref="AK88:AX88"/>
    <mergeCell ref="AK89:AX89"/>
    <mergeCell ref="AK90:AX90"/>
    <mergeCell ref="B80:Y90"/>
    <mergeCell ref="Z80:AD90"/>
    <mergeCell ref="AE80:AJ90"/>
    <mergeCell ref="BQ107:CC107"/>
    <mergeCell ref="AK84:AX84"/>
    <mergeCell ref="AK85:AX85"/>
    <mergeCell ref="AK86:AX86"/>
    <mergeCell ref="AK87:AX87"/>
    <mergeCell ref="AY81:BB81"/>
    <mergeCell ref="BC81:BF81"/>
    <mergeCell ref="BG81:BJ81"/>
    <mergeCell ref="BK81:BP81"/>
    <mergeCell ref="AY82:BB82"/>
    <mergeCell ref="BC82:BF82"/>
    <mergeCell ref="BG82:BJ82"/>
    <mergeCell ref="BK82:BP82"/>
    <mergeCell ref="AY83:BB83"/>
    <mergeCell ref="BC83:BF83"/>
    <mergeCell ref="BG83:BJ83"/>
    <mergeCell ref="CD107:CI107"/>
    <mergeCell ref="BC109:BF111"/>
    <mergeCell ref="BC112:BF112"/>
    <mergeCell ref="BX93:CC95"/>
    <mergeCell ref="CD93:CI95"/>
    <mergeCell ref="AK96:AX96"/>
    <mergeCell ref="AY96:BB96"/>
    <mergeCell ref="BG96:BJ96"/>
    <mergeCell ref="BK96:BP96"/>
    <mergeCell ref="B93:Y95"/>
    <mergeCell ref="Z93:AD95"/>
    <mergeCell ref="AE93:AJ95"/>
    <mergeCell ref="AK93:AX95"/>
    <mergeCell ref="AY93:BB95"/>
    <mergeCell ref="BG93:BJ95"/>
    <mergeCell ref="BK93:BP95"/>
    <mergeCell ref="BQ93:BW95"/>
    <mergeCell ref="BC96:BF96"/>
    <mergeCell ref="BC93:BF95"/>
    <mergeCell ref="B96:Y106"/>
    <mergeCell ref="Z96:AD106"/>
    <mergeCell ref="AE96:AJ106"/>
    <mergeCell ref="AK97:AX97"/>
    <mergeCell ref="AK101:AX101"/>
    <mergeCell ref="AK102:AX102"/>
    <mergeCell ref="AK103:AX103"/>
    <mergeCell ref="AK104:AX104"/>
    <mergeCell ref="AK105:AX105"/>
    <mergeCell ref="AK106:AX106"/>
    <mergeCell ref="BK100:BP100"/>
    <mergeCell ref="AK100:AX100"/>
    <mergeCell ref="AY100:BB100"/>
    <mergeCell ref="BX109:CC111"/>
    <mergeCell ref="CD109:CI111"/>
    <mergeCell ref="AK112:AX112"/>
    <mergeCell ref="AY112:BB112"/>
    <mergeCell ref="BG112:BJ112"/>
    <mergeCell ref="BK112:BP112"/>
    <mergeCell ref="B109:Y111"/>
    <mergeCell ref="Z109:AD111"/>
    <mergeCell ref="AE109:AJ111"/>
    <mergeCell ref="AK109:AX111"/>
    <mergeCell ref="AY109:BB111"/>
    <mergeCell ref="BG109:BJ111"/>
    <mergeCell ref="BK109:BP111"/>
    <mergeCell ref="BQ109:BW111"/>
    <mergeCell ref="AY117:BB117"/>
    <mergeCell ref="BC117:BF117"/>
    <mergeCell ref="BG117:BJ117"/>
    <mergeCell ref="BK117:BP117"/>
    <mergeCell ref="B112:Y122"/>
    <mergeCell ref="Z112:AD122"/>
    <mergeCell ref="AE112:AJ122"/>
    <mergeCell ref="BK116:BP116"/>
    <mergeCell ref="BC119:BF119"/>
    <mergeCell ref="BG119:BJ119"/>
    <mergeCell ref="BQ112:BW122"/>
    <mergeCell ref="BK119:BP119"/>
    <mergeCell ref="AY120:BB120"/>
    <mergeCell ref="BC120:BF120"/>
    <mergeCell ref="BG120:BJ120"/>
    <mergeCell ref="BK120:BP120"/>
    <mergeCell ref="AY121:BB121"/>
    <mergeCell ref="BC121:BF121"/>
    <mergeCell ref="AK128:AX128"/>
    <mergeCell ref="AY128:BB128"/>
    <mergeCell ref="BG128:BJ128"/>
    <mergeCell ref="BK128:BP128"/>
    <mergeCell ref="B125:Y127"/>
    <mergeCell ref="Z125:AD127"/>
    <mergeCell ref="AE125:AJ127"/>
    <mergeCell ref="AK125:AX127"/>
    <mergeCell ref="AY125:BB127"/>
    <mergeCell ref="BG125:BJ127"/>
    <mergeCell ref="BK125:BP127"/>
    <mergeCell ref="BQ125:BW127"/>
    <mergeCell ref="BC125:BF127"/>
    <mergeCell ref="BC128:BF128"/>
    <mergeCell ref="BG133:BJ133"/>
    <mergeCell ref="BK133:BP133"/>
    <mergeCell ref="AK130:AX130"/>
    <mergeCell ref="AK131:AX131"/>
    <mergeCell ref="AK132:AX132"/>
    <mergeCell ref="AK133:AX133"/>
    <mergeCell ref="BK132:BP132"/>
    <mergeCell ref="AY133:BB133"/>
    <mergeCell ref="BC133:BF133"/>
    <mergeCell ref="B128:Y138"/>
    <mergeCell ref="Z128:AD138"/>
    <mergeCell ref="AE128:AJ138"/>
    <mergeCell ref="AY129:BB129"/>
    <mergeCell ref="BC129:BF129"/>
    <mergeCell ref="BG129:BJ129"/>
    <mergeCell ref="BK129:BP129"/>
    <mergeCell ref="AY130:BB130"/>
    <mergeCell ref="BC130:BF130"/>
    <mergeCell ref="CD141:CI143"/>
    <mergeCell ref="AK144:AX144"/>
    <mergeCell ref="AY144:BB144"/>
    <mergeCell ref="BG144:BJ144"/>
    <mergeCell ref="BK144:BP144"/>
    <mergeCell ref="B141:Y143"/>
    <mergeCell ref="Z141:AD143"/>
    <mergeCell ref="AE141:AJ143"/>
    <mergeCell ref="AK141:AX143"/>
    <mergeCell ref="AY141:BB143"/>
    <mergeCell ref="BG141:BJ143"/>
    <mergeCell ref="BK141:BP143"/>
    <mergeCell ref="BQ141:BW143"/>
    <mergeCell ref="BX144:CC147"/>
    <mergeCell ref="CD144:CI147"/>
    <mergeCell ref="B144:Y147"/>
    <mergeCell ref="Z144:AD147"/>
    <mergeCell ref="AE144:AJ147"/>
    <mergeCell ref="AK145:AX145"/>
    <mergeCell ref="AK146:AX146"/>
    <mergeCell ref="AK147:AX147"/>
    <mergeCell ref="AY145:BB145"/>
    <mergeCell ref="BC145:BF145"/>
    <mergeCell ref="BG145:BJ145"/>
    <mergeCell ref="BK145:BP145"/>
    <mergeCell ref="AY146:BB146"/>
    <mergeCell ref="BC146:BF146"/>
    <mergeCell ref="BG146:BJ146"/>
    <mergeCell ref="BK146:BP146"/>
    <mergeCell ref="AY147:BB147"/>
    <mergeCell ref="B153:Y156"/>
    <mergeCell ref="Z153:AD156"/>
    <mergeCell ref="AE153:AJ156"/>
    <mergeCell ref="BK156:BP156"/>
    <mergeCell ref="BQ153:BW156"/>
    <mergeCell ref="BX153:CC156"/>
    <mergeCell ref="CD153:CI156"/>
    <mergeCell ref="CD159:CI161"/>
    <mergeCell ref="AK162:AX162"/>
    <mergeCell ref="AY162:BB162"/>
    <mergeCell ref="BG162:BJ162"/>
    <mergeCell ref="BK162:BP162"/>
    <mergeCell ref="B159:Y161"/>
    <mergeCell ref="Z159:AD161"/>
    <mergeCell ref="AE159:AJ161"/>
    <mergeCell ref="AK159:AX161"/>
    <mergeCell ref="AY159:BB161"/>
    <mergeCell ref="BG159:BJ161"/>
    <mergeCell ref="BK159:BP161"/>
    <mergeCell ref="BQ159:BW161"/>
    <mergeCell ref="B162:Y165"/>
    <mergeCell ref="Z162:AD165"/>
    <mergeCell ref="AE162:AJ165"/>
    <mergeCell ref="AK163:AX163"/>
    <mergeCell ref="AY163:BB163"/>
    <mergeCell ref="BC163:BF163"/>
    <mergeCell ref="BG163:BJ163"/>
    <mergeCell ref="BK163:BP163"/>
    <mergeCell ref="AK164:AX164"/>
    <mergeCell ref="AY164:BB164"/>
    <mergeCell ref="BC164:BF164"/>
    <mergeCell ref="BG164:BJ164"/>
    <mergeCell ref="CD162:CI165"/>
    <mergeCell ref="AK165:AX165"/>
    <mergeCell ref="AY165:BB165"/>
    <mergeCell ref="BC165:BF165"/>
    <mergeCell ref="BG165:BJ165"/>
    <mergeCell ref="BK165:BP165"/>
    <mergeCell ref="B172:AJ172"/>
    <mergeCell ref="AK172:BJ172"/>
    <mergeCell ref="BK172:BP172"/>
    <mergeCell ref="BQ172:CC172"/>
    <mergeCell ref="CD172:CI172"/>
    <mergeCell ref="BC174:BF176"/>
    <mergeCell ref="BC177:BF177"/>
    <mergeCell ref="BX168:CC170"/>
    <mergeCell ref="CD168:CI170"/>
    <mergeCell ref="B171:Y171"/>
    <mergeCell ref="Z171:AD171"/>
    <mergeCell ref="AE171:AJ171"/>
    <mergeCell ref="AK171:AX171"/>
    <mergeCell ref="AY171:BB171"/>
    <mergeCell ref="BG171:BJ171"/>
    <mergeCell ref="BK171:BP171"/>
    <mergeCell ref="BQ171:BW171"/>
    <mergeCell ref="BX171:CC171"/>
    <mergeCell ref="CD171:CI171"/>
    <mergeCell ref="B168:Y170"/>
    <mergeCell ref="Z168:AD170"/>
    <mergeCell ref="AE168:AJ170"/>
    <mergeCell ref="AK168:AX170"/>
    <mergeCell ref="AY168:BB170"/>
    <mergeCell ref="BG168:BJ170"/>
    <mergeCell ref="BK168:BP170"/>
    <mergeCell ref="BQ168:BW170"/>
    <mergeCell ref="BC168:BF170"/>
    <mergeCell ref="BC171:BF171"/>
    <mergeCell ref="B178:AJ178"/>
    <mergeCell ref="AK178:BJ178"/>
    <mergeCell ref="BK178:BP178"/>
    <mergeCell ref="BQ178:CC178"/>
    <mergeCell ref="CD178:CI178"/>
    <mergeCell ref="BX174:CC176"/>
    <mergeCell ref="CD174:CI176"/>
    <mergeCell ref="B177:Y177"/>
    <mergeCell ref="Z177:AD177"/>
    <mergeCell ref="AE177:AJ177"/>
    <mergeCell ref="AK177:AX177"/>
    <mergeCell ref="AY177:BB177"/>
    <mergeCell ref="BG177:BJ177"/>
    <mergeCell ref="BK177:BP177"/>
    <mergeCell ref="BQ177:BW177"/>
    <mergeCell ref="BX177:CC177"/>
    <mergeCell ref="CD177:CI177"/>
    <mergeCell ref="B174:Y176"/>
    <mergeCell ref="Z174:AD176"/>
    <mergeCell ref="AE174:AJ176"/>
    <mergeCell ref="AK174:AX176"/>
    <mergeCell ref="AY174:BB176"/>
    <mergeCell ref="BG174:BJ176"/>
    <mergeCell ref="BK174:BP176"/>
    <mergeCell ref="BQ174:BW176"/>
    <mergeCell ref="B180:Y182"/>
    <mergeCell ref="Z180:AD182"/>
    <mergeCell ref="AE180:AJ182"/>
    <mergeCell ref="AK180:AX182"/>
    <mergeCell ref="AY180:BB182"/>
    <mergeCell ref="BG180:BJ182"/>
    <mergeCell ref="BK180:BP182"/>
    <mergeCell ref="BQ180:BW182"/>
    <mergeCell ref="BC180:BF182"/>
    <mergeCell ref="BC183:BF183"/>
    <mergeCell ref="BC184:BF184"/>
    <mergeCell ref="BC185:BF185"/>
    <mergeCell ref="BC186:BF186"/>
    <mergeCell ref="BC187:BF187"/>
    <mergeCell ref="BC188:BF188"/>
    <mergeCell ref="BC189:BF189"/>
    <mergeCell ref="BC190:BF190"/>
    <mergeCell ref="B183:Y193"/>
    <mergeCell ref="Z183:AD193"/>
    <mergeCell ref="AE183:AJ193"/>
    <mergeCell ref="AK183:AX183"/>
    <mergeCell ref="AY183:BB183"/>
    <mergeCell ref="BG183:BJ183"/>
    <mergeCell ref="BK183:BP183"/>
    <mergeCell ref="BQ183:BW193"/>
    <mergeCell ref="BX183:CC193"/>
    <mergeCell ref="CD183:CI193"/>
    <mergeCell ref="AK184:AX184"/>
    <mergeCell ref="AY184:BB184"/>
    <mergeCell ref="BG184:BJ184"/>
    <mergeCell ref="BK184:BP184"/>
    <mergeCell ref="AK185:AX185"/>
    <mergeCell ref="AY185:BB185"/>
    <mergeCell ref="BG185:BJ185"/>
    <mergeCell ref="BK185:BP185"/>
    <mergeCell ref="AK186:AX186"/>
    <mergeCell ref="BC191:BF191"/>
    <mergeCell ref="BC192:BF192"/>
    <mergeCell ref="BC193:BF193"/>
    <mergeCell ref="AK188:AX188"/>
    <mergeCell ref="AY188:BB188"/>
    <mergeCell ref="BG188:BJ188"/>
    <mergeCell ref="BK188:BP188"/>
    <mergeCell ref="AK189:AX189"/>
    <mergeCell ref="AY189:BB189"/>
    <mergeCell ref="BG189:BJ189"/>
    <mergeCell ref="BK189:BP189"/>
    <mergeCell ref="AY186:BB186"/>
    <mergeCell ref="BG186:BJ186"/>
    <mergeCell ref="BK186:BP186"/>
    <mergeCell ref="AK187:AX187"/>
    <mergeCell ref="AY187:BB187"/>
    <mergeCell ref="BG187:BJ187"/>
    <mergeCell ref="BK187:BP187"/>
    <mergeCell ref="BX180:CC182"/>
    <mergeCell ref="CD180:CI182"/>
    <mergeCell ref="BC209:BF209"/>
    <mergeCell ref="AK192:AX192"/>
    <mergeCell ref="AY192:BB192"/>
    <mergeCell ref="BG192:BJ192"/>
    <mergeCell ref="BK192:BP192"/>
    <mergeCell ref="AK193:AX193"/>
    <mergeCell ref="AY193:BB193"/>
    <mergeCell ref="BG193:BJ193"/>
    <mergeCell ref="BK193:BP193"/>
    <mergeCell ref="AK190:AX190"/>
    <mergeCell ref="AY190:BB190"/>
    <mergeCell ref="BG190:BJ190"/>
    <mergeCell ref="BK190:BP190"/>
    <mergeCell ref="AK191:AX191"/>
    <mergeCell ref="AY191:BB191"/>
    <mergeCell ref="BG191:BJ191"/>
    <mergeCell ref="BK191:BP191"/>
    <mergeCell ref="AK204:AX204"/>
    <mergeCell ref="AY204:BB204"/>
    <mergeCell ref="BG204:BJ204"/>
    <mergeCell ref="BK204:BP204"/>
    <mergeCell ref="AK205:AX205"/>
    <mergeCell ref="AY205:BB205"/>
    <mergeCell ref="BG205:BJ205"/>
    <mergeCell ref="BK205:BP205"/>
    <mergeCell ref="AY202:BB202"/>
    <mergeCell ref="BG202:BJ202"/>
    <mergeCell ref="BK202:BP202"/>
    <mergeCell ref="AK203:AX203"/>
    <mergeCell ref="AY203:BB203"/>
    <mergeCell ref="B196:Y198"/>
    <mergeCell ref="Z196:AD198"/>
    <mergeCell ref="AE196:AJ198"/>
    <mergeCell ref="AK196:AX198"/>
    <mergeCell ref="AY196:BB198"/>
    <mergeCell ref="BG196:BJ198"/>
    <mergeCell ref="BK196:BP198"/>
    <mergeCell ref="BQ196:BW198"/>
    <mergeCell ref="B194:AJ194"/>
    <mergeCell ref="AK194:BJ194"/>
    <mergeCell ref="BK194:BP194"/>
    <mergeCell ref="BQ194:CC194"/>
    <mergeCell ref="CD194:CI194"/>
    <mergeCell ref="BC196:BF198"/>
    <mergeCell ref="BC199:BF199"/>
    <mergeCell ref="BC200:BF200"/>
    <mergeCell ref="BC201:BF201"/>
    <mergeCell ref="BG203:BJ203"/>
    <mergeCell ref="BK203:BP203"/>
    <mergeCell ref="BX196:CC198"/>
    <mergeCell ref="CD196:CI198"/>
    <mergeCell ref="AK199:AX199"/>
    <mergeCell ref="AY199:BB199"/>
    <mergeCell ref="BG199:BJ199"/>
    <mergeCell ref="BK199:BP199"/>
    <mergeCell ref="BQ199:BW209"/>
    <mergeCell ref="BX199:CC209"/>
    <mergeCell ref="CD199:CI209"/>
    <mergeCell ref="AK200:AX200"/>
    <mergeCell ref="AY200:BB200"/>
    <mergeCell ref="BG200:BJ200"/>
    <mergeCell ref="BK200:BP200"/>
    <mergeCell ref="AK201:AX201"/>
    <mergeCell ref="AY201:BB201"/>
    <mergeCell ref="BG201:BJ201"/>
    <mergeCell ref="BK201:BP201"/>
    <mergeCell ref="B210:AJ210"/>
    <mergeCell ref="AK210:BJ210"/>
    <mergeCell ref="BK210:BP210"/>
    <mergeCell ref="BQ210:CC210"/>
    <mergeCell ref="CD210:CI210"/>
    <mergeCell ref="AK208:AX208"/>
    <mergeCell ref="AY208:BB208"/>
    <mergeCell ref="BG208:BJ208"/>
    <mergeCell ref="BK208:BP208"/>
    <mergeCell ref="AK209:AX209"/>
    <mergeCell ref="AY209:BB209"/>
    <mergeCell ref="BG209:BJ209"/>
    <mergeCell ref="BK209:BP209"/>
    <mergeCell ref="AK206:AX206"/>
    <mergeCell ref="AY206:BB206"/>
    <mergeCell ref="BG206:BJ206"/>
    <mergeCell ref="BK206:BP206"/>
    <mergeCell ref="AK207:AX207"/>
    <mergeCell ref="AY207:BB207"/>
    <mergeCell ref="BG207:BJ207"/>
    <mergeCell ref="BK207:BP207"/>
    <mergeCell ref="B199:Y209"/>
    <mergeCell ref="Z199:AD209"/>
    <mergeCell ref="AE199:AJ209"/>
    <mergeCell ref="AK202:AX202"/>
    <mergeCell ref="BC202:BF202"/>
    <mergeCell ref="BC203:BF203"/>
    <mergeCell ref="BC204:BF204"/>
    <mergeCell ref="BC205:BF205"/>
    <mergeCell ref="BC206:BF206"/>
    <mergeCell ref="BC207:BF207"/>
    <mergeCell ref="BC208:BF208"/>
    <mergeCell ref="B212:Y214"/>
    <mergeCell ref="Z212:AD214"/>
    <mergeCell ref="AE212:AJ214"/>
    <mergeCell ref="AK212:AX214"/>
    <mergeCell ref="AY212:BB214"/>
    <mergeCell ref="BG212:BJ214"/>
    <mergeCell ref="BK212:BP214"/>
    <mergeCell ref="BQ212:BW214"/>
    <mergeCell ref="BC212:BF214"/>
    <mergeCell ref="BC215:BF215"/>
    <mergeCell ref="BC216:BF216"/>
    <mergeCell ref="BC217:BF217"/>
    <mergeCell ref="BC218:BF218"/>
    <mergeCell ref="BC219:BF219"/>
    <mergeCell ref="BC220:BF220"/>
    <mergeCell ref="BC221:BF221"/>
    <mergeCell ref="BC222:BF222"/>
    <mergeCell ref="B215:Y225"/>
    <mergeCell ref="Z215:AD225"/>
    <mergeCell ref="AE215:AJ225"/>
    <mergeCell ref="AK215:AX215"/>
    <mergeCell ref="AY215:BB215"/>
    <mergeCell ref="BG215:BJ215"/>
    <mergeCell ref="BK215:BP215"/>
    <mergeCell ref="BQ215:BW225"/>
    <mergeCell ref="AY216:BB216"/>
    <mergeCell ref="BG216:BJ216"/>
    <mergeCell ref="BK216:BP216"/>
    <mergeCell ref="AK217:AX217"/>
    <mergeCell ref="AY217:BB217"/>
    <mergeCell ref="BG217:BJ217"/>
    <mergeCell ref="BK217:BP217"/>
    <mergeCell ref="AK218:AX218"/>
    <mergeCell ref="BC223:BF223"/>
    <mergeCell ref="BC224:BF224"/>
    <mergeCell ref="BC225:BF225"/>
    <mergeCell ref="AK220:AX220"/>
    <mergeCell ref="AY220:BB220"/>
    <mergeCell ref="BG220:BJ220"/>
    <mergeCell ref="BK220:BP220"/>
    <mergeCell ref="AK221:AX221"/>
    <mergeCell ref="AY221:BB221"/>
    <mergeCell ref="BG221:BJ221"/>
    <mergeCell ref="BK221:BP221"/>
    <mergeCell ref="AY218:BB218"/>
    <mergeCell ref="BG218:BJ218"/>
    <mergeCell ref="BK218:BP218"/>
    <mergeCell ref="AK219:AX219"/>
    <mergeCell ref="AY219:BB219"/>
    <mergeCell ref="BG219:BJ219"/>
    <mergeCell ref="BK219:BP219"/>
    <mergeCell ref="BX212:CC214"/>
    <mergeCell ref="CD212:CI214"/>
    <mergeCell ref="BC241:BF241"/>
    <mergeCell ref="AK224:AX224"/>
    <mergeCell ref="AY224:BB224"/>
    <mergeCell ref="BG224:BJ224"/>
    <mergeCell ref="BK224:BP224"/>
    <mergeCell ref="AK225:AX225"/>
    <mergeCell ref="AY225:BB225"/>
    <mergeCell ref="BG225:BJ225"/>
    <mergeCell ref="BK225:BP225"/>
    <mergeCell ref="AK222:AX222"/>
    <mergeCell ref="AY222:BB222"/>
    <mergeCell ref="BG222:BJ222"/>
    <mergeCell ref="BK222:BP222"/>
    <mergeCell ref="AK223:AX223"/>
    <mergeCell ref="AY223:BB223"/>
    <mergeCell ref="BG223:BJ223"/>
    <mergeCell ref="BK223:BP223"/>
    <mergeCell ref="AK236:AX236"/>
    <mergeCell ref="AY236:BB236"/>
    <mergeCell ref="BG236:BJ236"/>
    <mergeCell ref="BK236:BP236"/>
    <mergeCell ref="AK237:AX237"/>
    <mergeCell ref="AY237:BB237"/>
    <mergeCell ref="BG237:BJ237"/>
    <mergeCell ref="BK237:BP237"/>
    <mergeCell ref="AK234:AX234"/>
    <mergeCell ref="AY234:BB234"/>
    <mergeCell ref="BX215:CC225"/>
    <mergeCell ref="CD215:CI225"/>
    <mergeCell ref="AK216:AX216"/>
    <mergeCell ref="B228:Y230"/>
    <mergeCell ref="Z228:AD230"/>
    <mergeCell ref="AE228:AJ230"/>
    <mergeCell ref="AK228:AX230"/>
    <mergeCell ref="AY228:BB230"/>
    <mergeCell ref="BG228:BJ230"/>
    <mergeCell ref="BK228:BP230"/>
    <mergeCell ref="BQ228:BW230"/>
    <mergeCell ref="B226:AJ226"/>
    <mergeCell ref="AK226:BJ226"/>
    <mergeCell ref="BK226:BP226"/>
    <mergeCell ref="BQ226:CC226"/>
    <mergeCell ref="CD226:CI226"/>
    <mergeCell ref="BC228:BF230"/>
    <mergeCell ref="BC231:BF231"/>
    <mergeCell ref="BC232:BF232"/>
    <mergeCell ref="BC233:BF233"/>
    <mergeCell ref="BX228:CC230"/>
    <mergeCell ref="CD228:CI230"/>
    <mergeCell ref="AK231:AX231"/>
    <mergeCell ref="AY231:BB231"/>
    <mergeCell ref="BG231:BJ231"/>
    <mergeCell ref="BK231:BP231"/>
    <mergeCell ref="BQ231:BW241"/>
    <mergeCell ref="BX231:CC241"/>
    <mergeCell ref="CD231:CI241"/>
    <mergeCell ref="AK232:AX232"/>
    <mergeCell ref="AY232:BB232"/>
    <mergeCell ref="BG232:BJ232"/>
    <mergeCell ref="BK232:BP232"/>
    <mergeCell ref="AK233:AX233"/>
    <mergeCell ref="AY233:BB233"/>
    <mergeCell ref="BC252:BF252"/>
    <mergeCell ref="BG233:BJ233"/>
    <mergeCell ref="BK233:BP233"/>
    <mergeCell ref="B242:AJ242"/>
    <mergeCell ref="AK242:BJ242"/>
    <mergeCell ref="BK242:BP242"/>
    <mergeCell ref="BQ242:CC242"/>
    <mergeCell ref="CD242:CI242"/>
    <mergeCell ref="AK240:AX240"/>
    <mergeCell ref="AY240:BB240"/>
    <mergeCell ref="BG240:BJ240"/>
    <mergeCell ref="BK240:BP240"/>
    <mergeCell ref="AK241:AX241"/>
    <mergeCell ref="AY241:BB241"/>
    <mergeCell ref="BG241:BJ241"/>
    <mergeCell ref="BK241:BP241"/>
    <mergeCell ref="AK238:AX238"/>
    <mergeCell ref="AY238:BB238"/>
    <mergeCell ref="BG238:BJ238"/>
    <mergeCell ref="BK238:BP238"/>
    <mergeCell ref="AK239:AX239"/>
    <mergeCell ref="AY239:BB239"/>
    <mergeCell ref="BG239:BJ239"/>
    <mergeCell ref="BK239:BP239"/>
    <mergeCell ref="B231:Y241"/>
    <mergeCell ref="Z231:AD241"/>
    <mergeCell ref="AE231:AJ241"/>
    <mergeCell ref="BC234:BF234"/>
    <mergeCell ref="BC236:BF236"/>
    <mergeCell ref="BC237:BF237"/>
    <mergeCell ref="BC238:BF238"/>
    <mergeCell ref="BC239:BF239"/>
    <mergeCell ref="BK251:BP251"/>
    <mergeCell ref="BG234:BJ234"/>
    <mergeCell ref="BK234:BP234"/>
    <mergeCell ref="B244:Y246"/>
    <mergeCell ref="Z244:AD246"/>
    <mergeCell ref="AE244:AJ246"/>
    <mergeCell ref="AK244:AX246"/>
    <mergeCell ref="AY244:BB246"/>
    <mergeCell ref="BG244:BJ246"/>
    <mergeCell ref="BK244:BP246"/>
    <mergeCell ref="BQ244:BW246"/>
    <mergeCell ref="BC244:BF246"/>
    <mergeCell ref="BC247:BF247"/>
    <mergeCell ref="BC248:BF248"/>
    <mergeCell ref="BC249:BF249"/>
    <mergeCell ref="BC250:BF250"/>
    <mergeCell ref="BC251:BF251"/>
    <mergeCell ref="BC240:BF240"/>
    <mergeCell ref="AK235:AX235"/>
    <mergeCell ref="AY235:BB235"/>
    <mergeCell ref="BC235:BF235"/>
    <mergeCell ref="BG235:BJ235"/>
    <mergeCell ref="BK235:BP235"/>
    <mergeCell ref="BX244:CC246"/>
    <mergeCell ref="CD244:CI246"/>
    <mergeCell ref="AK247:AX247"/>
    <mergeCell ref="AY247:BB247"/>
    <mergeCell ref="BG247:BJ247"/>
    <mergeCell ref="BK247:BP247"/>
    <mergeCell ref="BQ247:BW257"/>
    <mergeCell ref="BX247:CC257"/>
    <mergeCell ref="CD247:CI257"/>
    <mergeCell ref="AK248:AX248"/>
    <mergeCell ref="AY248:BB248"/>
    <mergeCell ref="BG248:BJ248"/>
    <mergeCell ref="BK248:BP248"/>
    <mergeCell ref="AK249:AX249"/>
    <mergeCell ref="AY249:BB249"/>
    <mergeCell ref="BG249:BJ249"/>
    <mergeCell ref="BK249:BP249"/>
    <mergeCell ref="BC253:BF253"/>
    <mergeCell ref="BC254:BF254"/>
    <mergeCell ref="AK252:AX252"/>
    <mergeCell ref="AY252:BB252"/>
    <mergeCell ref="BG252:BJ252"/>
    <mergeCell ref="BK252:BP252"/>
    <mergeCell ref="AK253:AX253"/>
    <mergeCell ref="AY253:BB253"/>
    <mergeCell ref="BG253:BJ253"/>
    <mergeCell ref="BK253:BP253"/>
    <mergeCell ref="AY250:BB250"/>
    <mergeCell ref="BG250:BJ250"/>
    <mergeCell ref="BK250:BP250"/>
    <mergeCell ref="AK251:AX251"/>
    <mergeCell ref="AY251:BB251"/>
    <mergeCell ref="B258:AJ258"/>
    <mergeCell ref="AK258:BJ258"/>
    <mergeCell ref="BK258:BP258"/>
    <mergeCell ref="BQ258:CC258"/>
    <mergeCell ref="CD258:CI258"/>
    <mergeCell ref="BC260:BF262"/>
    <mergeCell ref="BC263:BF263"/>
    <mergeCell ref="BC264:BF264"/>
    <mergeCell ref="AK256:AX256"/>
    <mergeCell ref="AY256:BB256"/>
    <mergeCell ref="BG256:BJ256"/>
    <mergeCell ref="BK256:BP256"/>
    <mergeCell ref="AK257:AX257"/>
    <mergeCell ref="AY257:BB257"/>
    <mergeCell ref="BG257:BJ257"/>
    <mergeCell ref="BK257:BP257"/>
    <mergeCell ref="AK254:AX254"/>
    <mergeCell ref="AY254:BB254"/>
    <mergeCell ref="BG254:BJ254"/>
    <mergeCell ref="BK254:BP254"/>
    <mergeCell ref="AK255:AX255"/>
    <mergeCell ref="AY255:BB255"/>
    <mergeCell ref="BG255:BJ255"/>
    <mergeCell ref="BK255:BP255"/>
    <mergeCell ref="B247:Y257"/>
    <mergeCell ref="Z247:AD257"/>
    <mergeCell ref="AE247:AJ257"/>
    <mergeCell ref="AK250:AX250"/>
    <mergeCell ref="BC255:BF255"/>
    <mergeCell ref="BC256:BF256"/>
    <mergeCell ref="BC257:BF257"/>
    <mergeCell ref="BG251:BJ251"/>
    <mergeCell ref="B265:AJ265"/>
    <mergeCell ref="AK265:BJ265"/>
    <mergeCell ref="BK265:BP265"/>
    <mergeCell ref="BQ265:CC265"/>
    <mergeCell ref="CD265:CI265"/>
    <mergeCell ref="BX260:CC262"/>
    <mergeCell ref="CD260:CI262"/>
    <mergeCell ref="B263:Y264"/>
    <mergeCell ref="Z263:AD264"/>
    <mergeCell ref="AE263:AJ264"/>
    <mergeCell ref="AK263:AX263"/>
    <mergeCell ref="AY263:BB263"/>
    <mergeCell ref="BG263:BJ263"/>
    <mergeCell ref="BK263:BP263"/>
    <mergeCell ref="BQ263:BW264"/>
    <mergeCell ref="BX263:CC264"/>
    <mergeCell ref="CD263:CI264"/>
    <mergeCell ref="AK264:AX264"/>
    <mergeCell ref="AY264:BB264"/>
    <mergeCell ref="BG264:BJ264"/>
    <mergeCell ref="BK264:BP264"/>
    <mergeCell ref="B260:Y262"/>
    <mergeCell ref="Z260:AD262"/>
    <mergeCell ref="AE260:AJ262"/>
    <mergeCell ref="AK260:AX262"/>
    <mergeCell ref="AY260:BB262"/>
    <mergeCell ref="BG260:BJ262"/>
    <mergeCell ref="BK260:BP262"/>
    <mergeCell ref="BQ260:BW262"/>
    <mergeCell ref="BX267:CC269"/>
    <mergeCell ref="CD267:CI269"/>
    <mergeCell ref="B270:Y272"/>
    <mergeCell ref="Z270:AD272"/>
    <mergeCell ref="AE270:AJ272"/>
    <mergeCell ref="AK270:AX270"/>
    <mergeCell ref="AY270:BB270"/>
    <mergeCell ref="BG270:BJ270"/>
    <mergeCell ref="BK270:BP270"/>
    <mergeCell ref="BQ270:BW272"/>
    <mergeCell ref="BX270:CC272"/>
    <mergeCell ref="CD270:CI272"/>
    <mergeCell ref="AK271:AX271"/>
    <mergeCell ref="AY271:BB271"/>
    <mergeCell ref="BG271:BJ271"/>
    <mergeCell ref="BK271:BP271"/>
    <mergeCell ref="AK272:AX272"/>
    <mergeCell ref="AY272:BB272"/>
    <mergeCell ref="BG272:BJ272"/>
    <mergeCell ref="BK272:BP272"/>
    <mergeCell ref="B267:Y269"/>
    <mergeCell ref="Z267:AD269"/>
    <mergeCell ref="AE267:AJ269"/>
    <mergeCell ref="AK267:AX269"/>
    <mergeCell ref="AY267:BB269"/>
    <mergeCell ref="BG267:BJ269"/>
    <mergeCell ref="BK267:BP269"/>
    <mergeCell ref="BQ267:BW269"/>
    <mergeCell ref="BC267:BF269"/>
    <mergeCell ref="BC270:BF270"/>
    <mergeCell ref="BC271:BF271"/>
    <mergeCell ref="BC272:BF272"/>
    <mergeCell ref="B275:Y277"/>
    <mergeCell ref="Z275:AD277"/>
    <mergeCell ref="AE275:AJ277"/>
    <mergeCell ref="AK275:AX277"/>
    <mergeCell ref="AY275:BB277"/>
    <mergeCell ref="BG275:BJ277"/>
    <mergeCell ref="BK275:BP277"/>
    <mergeCell ref="BQ275:BW277"/>
    <mergeCell ref="B273:AJ273"/>
    <mergeCell ref="AK273:BJ273"/>
    <mergeCell ref="BK273:BP273"/>
    <mergeCell ref="BQ273:CC273"/>
    <mergeCell ref="CD273:CI273"/>
    <mergeCell ref="BC275:BF277"/>
    <mergeCell ref="BC278:BF278"/>
    <mergeCell ref="BC279:BF279"/>
    <mergeCell ref="BC280:BF280"/>
    <mergeCell ref="CD41:CI41"/>
    <mergeCell ref="BQ50:CC50"/>
    <mergeCell ref="CD50:CI50"/>
    <mergeCell ref="BQ59:CC59"/>
    <mergeCell ref="CD59:CI59"/>
    <mergeCell ref="BQ75:CC75"/>
    <mergeCell ref="CD75:CI75"/>
    <mergeCell ref="B281:AJ281"/>
    <mergeCell ref="AK281:BJ281"/>
    <mergeCell ref="BK281:BP281"/>
    <mergeCell ref="BQ281:CC281"/>
    <mergeCell ref="CD281:CI281"/>
    <mergeCell ref="BX275:CC277"/>
    <mergeCell ref="CD275:CI277"/>
    <mergeCell ref="B278:Y280"/>
    <mergeCell ref="Z278:AD280"/>
    <mergeCell ref="AE278:AJ280"/>
    <mergeCell ref="AK278:AX278"/>
    <mergeCell ref="AY278:BB278"/>
    <mergeCell ref="BG278:BJ278"/>
    <mergeCell ref="BK278:BP278"/>
    <mergeCell ref="BQ278:BW280"/>
    <mergeCell ref="BX278:CC280"/>
    <mergeCell ref="CD278:CI280"/>
    <mergeCell ref="AK279:AX279"/>
    <mergeCell ref="AY279:BB279"/>
    <mergeCell ref="BG279:BJ279"/>
    <mergeCell ref="BK279:BP279"/>
    <mergeCell ref="AK280:AX280"/>
    <mergeCell ref="AY280:BB280"/>
    <mergeCell ref="BG280:BJ280"/>
    <mergeCell ref="BK280:BP280"/>
  </mergeCells>
  <conditionalFormatting sqref="AC285:AH314">
    <cfRule type="cellIs" dxfId="43" priority="1" operator="lessThan">
      <formula>0</formula>
    </cfRule>
    <cfRule type="cellIs" dxfId="42" priority="2" operator="greaterThan">
      <formula>0</formula>
    </cfRule>
  </conditionalFormatting>
  <dataValidations count="1">
    <dataValidation type="list" allowBlank="1" showInputMessage="1" showErrorMessage="1" error="NO SE SELECCIONÓ UN CARGO DE LA LISTA" prompt="SELECCIONE UN CARGO DE LA LISTA" sqref="AK278:AX280 AK162:AX165 AK270:AX272 AK263:AX264 AK215:AX225 AK199:AX209 AK34:AX34 AK40:AX40 AK183:AX193 AK177:AX177 AK171:AX171 AK247:AX257 AK128:AX138 AK144:AX147 AK112:AX122 AK96:AX106 AK80:AX90 AM285:AZ285 AK64:AX74 AK55:AX58 AK46:AX49 AK153:AX156 AK231:AX241">
      <formula1>$B$285:$B$314</formula1>
    </dataValidation>
  </dataValidations>
  <printOptions horizontalCentered="1"/>
  <pageMargins left="0" right="0" top="0" bottom="0" header="0.31496062992125984" footer="0.31496062992125984"/>
  <pageSetup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A1:CJ256"/>
  <sheetViews>
    <sheetView zoomScale="90" zoomScaleNormal="90" workbookViewId="0">
      <selection activeCell="B33" sqref="B33:AP33"/>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120"/>
      <c r="BD3" s="120"/>
      <c r="BE3" s="120"/>
      <c r="BF3" s="120"/>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121"/>
      <c r="BD4" s="121"/>
      <c r="BE4" s="121"/>
      <c r="BF4" s="121"/>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122"/>
      <c r="BD5" s="122"/>
      <c r="BE5" s="122"/>
      <c r="BF5" s="12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122"/>
      <c r="BD6" s="122"/>
      <c r="BE6" s="122"/>
      <c r="BF6" s="12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122"/>
      <c r="BD7" s="122"/>
      <c r="BE7" s="122"/>
      <c r="BF7" s="12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122"/>
      <c r="BD8" s="122"/>
      <c r="BE8" s="122"/>
      <c r="BF8" s="12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123"/>
      <c r="BD9" s="123"/>
      <c r="BE9" s="123"/>
      <c r="BF9" s="123"/>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121"/>
      <c r="BD12" s="121"/>
      <c r="BE12" s="121"/>
      <c r="BF12" s="121"/>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124"/>
      <c r="BD13" s="124"/>
      <c r="BE13" s="124"/>
      <c r="BF13" s="124"/>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124"/>
      <c r="BD14" s="124"/>
      <c r="BE14" s="124"/>
      <c r="BF14" s="124"/>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v>2017</v>
      </c>
      <c r="Z17" s="280"/>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21"/>
      <c r="X18" s="121"/>
      <c r="Y18" s="126"/>
      <c r="Z18" s="126"/>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125"/>
      <c r="BD19" s="125"/>
      <c r="BE19" s="125"/>
      <c r="BF19" s="125"/>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273" t="s">
        <v>152</v>
      </c>
      <c r="P23" s="273"/>
      <c r="Q23" s="273"/>
      <c r="R23" s="273"/>
      <c r="S23" s="273"/>
      <c r="T23" s="273"/>
      <c r="U23" s="273"/>
      <c r="V23" s="43"/>
      <c r="W23" s="43"/>
      <c r="X23" s="43"/>
      <c r="Y23" s="43"/>
      <c r="Z23" s="43"/>
      <c r="AA23" s="43"/>
      <c r="AB23" s="43"/>
      <c r="AC23" s="43"/>
      <c r="AD23" s="43"/>
      <c r="AE23" s="43"/>
      <c r="AF23" s="43"/>
      <c r="AG23" s="43"/>
      <c r="AH23" s="43"/>
      <c r="AI23" s="43"/>
      <c r="AJ23" s="43"/>
      <c r="AK23" s="268" t="s">
        <v>101</v>
      </c>
      <c r="AL23" s="268"/>
      <c r="AM23" s="268"/>
      <c r="AN23" s="268"/>
      <c r="AO23" s="268"/>
      <c r="AP23" s="268"/>
      <c r="AQ23" s="268"/>
      <c r="AR23" s="268"/>
      <c r="AS23" s="119"/>
      <c r="AT23" s="270">
        <f>+CD39+CD46+CD52+CD58+CD68+CD78+CD86+CD93+CD103+CD113+CD124+CD135+CD146+CD157+CD168+CD179+CD190+CD201+CD209</f>
        <v>1746222362.3764706</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153</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v>0.4</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270">
        <f>+PRESUPUESTO!B24-'LE 01 OB 01'!AT23:BB23-'LE 02 OB 01'!AT23:BB23</f>
        <v>3962449728.4470587</v>
      </c>
      <c r="AU25" s="271"/>
      <c r="AV25" s="271"/>
      <c r="AW25" s="271"/>
      <c r="AX25" s="271"/>
      <c r="AY25" s="271"/>
      <c r="AZ25" s="271"/>
      <c r="BA25" s="271"/>
      <c r="BB25" s="27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72.75" customHeight="1" x14ac:dyDescent="0.25">
      <c r="B26" s="56"/>
      <c r="C26" s="268" t="s">
        <v>89</v>
      </c>
      <c r="D26" s="268"/>
      <c r="E26" s="268"/>
      <c r="F26" s="268"/>
      <c r="G26" s="268"/>
      <c r="H26" s="268"/>
      <c r="I26" s="268"/>
      <c r="J26" s="268"/>
      <c r="K26" s="268"/>
      <c r="L26" s="268"/>
      <c r="M26" s="268"/>
      <c r="N26" s="268"/>
      <c r="O26" s="373" t="s">
        <v>154</v>
      </c>
      <c r="P26" s="373"/>
      <c r="Q26" s="373"/>
      <c r="R26" s="373"/>
      <c r="S26" s="373"/>
      <c r="T26" s="373"/>
      <c r="U26" s="373"/>
      <c r="V26" s="373"/>
      <c r="W26" s="373"/>
      <c r="X26" s="373"/>
      <c r="Y26" s="373"/>
      <c r="Z26" s="373"/>
      <c r="AA26" s="373"/>
      <c r="AB26" s="373"/>
      <c r="AC26" s="373"/>
      <c r="AD26" s="373"/>
      <c r="AE26" s="373"/>
      <c r="AF26" s="373"/>
      <c r="AG26" s="373"/>
      <c r="AH26" s="373"/>
      <c r="AI26" s="373"/>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155</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v>0.05</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273" t="s">
        <v>108</v>
      </c>
      <c r="P29" s="273"/>
      <c r="Q29" s="273"/>
      <c r="R29" s="273"/>
      <c r="S29" s="273"/>
      <c r="T29" s="273"/>
      <c r="U29" s="273"/>
      <c r="V29" s="273"/>
      <c r="W29" s="273"/>
      <c r="X29" s="27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1:88"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1:88" ht="18" customHeight="1" x14ac:dyDescent="0.25">
      <c r="B34" s="324" t="s">
        <v>156</v>
      </c>
      <c r="C34" s="325"/>
      <c r="D34" s="325"/>
      <c r="E34" s="325"/>
      <c r="F34" s="325"/>
      <c r="G34" s="325"/>
      <c r="H34" s="325"/>
      <c r="I34" s="325"/>
      <c r="J34" s="325"/>
      <c r="K34" s="325"/>
      <c r="L34" s="325"/>
      <c r="M34" s="325"/>
      <c r="N34" s="325"/>
      <c r="O34" s="325"/>
      <c r="P34" s="325"/>
      <c r="Q34" s="325"/>
      <c r="R34" s="325"/>
      <c r="S34" s="325"/>
      <c r="T34" s="325"/>
      <c r="U34" s="325"/>
      <c r="V34" s="325"/>
      <c r="W34" s="325"/>
      <c r="X34" s="325"/>
      <c r="Y34" s="326"/>
      <c r="Z34" s="333" t="s">
        <v>175</v>
      </c>
      <c r="AA34" s="334"/>
      <c r="AB34" s="334"/>
      <c r="AC34" s="334"/>
      <c r="AD34" s="335"/>
      <c r="AE34" s="333">
        <v>1</v>
      </c>
      <c r="AF34" s="334"/>
      <c r="AG34" s="334"/>
      <c r="AH34" s="334"/>
      <c r="AI34" s="334"/>
      <c r="AJ34" s="334"/>
      <c r="AK34" s="342" t="s">
        <v>41</v>
      </c>
      <c r="AL34" s="343"/>
      <c r="AM34" s="343"/>
      <c r="AN34" s="343"/>
      <c r="AO34" s="343"/>
      <c r="AP34" s="343"/>
      <c r="AQ34" s="343"/>
      <c r="AR34" s="343"/>
      <c r="AS34" s="343"/>
      <c r="AT34" s="343"/>
      <c r="AU34" s="343"/>
      <c r="AV34" s="343"/>
      <c r="AW34" s="343"/>
      <c r="AX34" s="344"/>
      <c r="AY34" s="345">
        <v>2</v>
      </c>
      <c r="AZ34" s="346"/>
      <c r="BA34" s="346"/>
      <c r="BB34" s="347"/>
      <c r="BC34" s="345">
        <f>+$AE$34*AY34</f>
        <v>2</v>
      </c>
      <c r="BD34" s="346"/>
      <c r="BE34" s="346"/>
      <c r="BF34" s="347"/>
      <c r="BG34" s="285">
        <v>22629</v>
      </c>
      <c r="BH34" s="286"/>
      <c r="BI34" s="286"/>
      <c r="BJ34" s="287"/>
      <c r="BK34" s="288">
        <f>+AY34*BG34</f>
        <v>45258</v>
      </c>
      <c r="BL34" s="289"/>
      <c r="BM34" s="289"/>
      <c r="BN34" s="289"/>
      <c r="BO34" s="289"/>
      <c r="BP34" s="290"/>
      <c r="BQ34" s="291">
        <v>50000</v>
      </c>
      <c r="BR34" s="292"/>
      <c r="BS34" s="292"/>
      <c r="BT34" s="292"/>
      <c r="BU34" s="292"/>
      <c r="BV34" s="292"/>
      <c r="BW34" s="293"/>
      <c r="BX34" s="291">
        <f>+(((BK39+BQ34)*15)/85)</f>
        <v>395653.0588235294</v>
      </c>
      <c r="BY34" s="292"/>
      <c r="BZ34" s="292"/>
      <c r="CA34" s="292"/>
      <c r="CB34" s="292"/>
      <c r="CC34" s="293"/>
      <c r="CD34" s="291">
        <f>+BK39+BQ34+BX34</f>
        <v>2637687.0588235296</v>
      </c>
      <c r="CE34" s="292"/>
      <c r="CF34" s="292"/>
      <c r="CG34" s="292"/>
      <c r="CH34" s="292"/>
      <c r="CI34" s="293"/>
    </row>
    <row r="35" spans="1:88" ht="18" customHeight="1" x14ac:dyDescent="0.25">
      <c r="B35" s="327"/>
      <c r="C35" s="328"/>
      <c r="D35" s="328"/>
      <c r="E35" s="328"/>
      <c r="F35" s="328"/>
      <c r="G35" s="328"/>
      <c r="H35" s="328"/>
      <c r="I35" s="328"/>
      <c r="J35" s="328"/>
      <c r="K35" s="328"/>
      <c r="L35" s="328"/>
      <c r="M35" s="328"/>
      <c r="N35" s="328"/>
      <c r="O35" s="328"/>
      <c r="P35" s="328"/>
      <c r="Q35" s="328"/>
      <c r="R35" s="328"/>
      <c r="S35" s="328"/>
      <c r="T35" s="328"/>
      <c r="U35" s="328"/>
      <c r="V35" s="328"/>
      <c r="W35" s="328"/>
      <c r="X35" s="328"/>
      <c r="Y35" s="329"/>
      <c r="Z35" s="336"/>
      <c r="AA35" s="337"/>
      <c r="AB35" s="337"/>
      <c r="AC35" s="337"/>
      <c r="AD35" s="338"/>
      <c r="AE35" s="336"/>
      <c r="AF35" s="337"/>
      <c r="AG35" s="337"/>
      <c r="AH35" s="337"/>
      <c r="AI35" s="337"/>
      <c r="AJ35" s="337"/>
      <c r="AK35" s="300" t="s">
        <v>13</v>
      </c>
      <c r="AL35" s="301"/>
      <c r="AM35" s="301"/>
      <c r="AN35" s="301"/>
      <c r="AO35" s="301"/>
      <c r="AP35" s="301"/>
      <c r="AQ35" s="301"/>
      <c r="AR35" s="301"/>
      <c r="AS35" s="301"/>
      <c r="AT35" s="301"/>
      <c r="AU35" s="301"/>
      <c r="AV35" s="301"/>
      <c r="AW35" s="301"/>
      <c r="AX35" s="302"/>
      <c r="AY35" s="303">
        <v>2</v>
      </c>
      <c r="AZ35" s="304"/>
      <c r="BA35" s="304"/>
      <c r="BB35" s="305"/>
      <c r="BC35" s="306">
        <f t="shared" ref="BC35:BC38" si="0">+$AE$34*AY35</f>
        <v>2</v>
      </c>
      <c r="BD35" s="307"/>
      <c r="BE35" s="307"/>
      <c r="BF35" s="308"/>
      <c r="BG35" s="309">
        <v>40826</v>
      </c>
      <c r="BH35" s="310"/>
      <c r="BI35" s="310"/>
      <c r="BJ35" s="311"/>
      <c r="BK35" s="312">
        <f t="shared" ref="BK35:BK38" si="1">+AY35*BG35</f>
        <v>81652</v>
      </c>
      <c r="BL35" s="313"/>
      <c r="BM35" s="313"/>
      <c r="BN35" s="313"/>
      <c r="BO35" s="313"/>
      <c r="BP35" s="314"/>
      <c r="BQ35" s="294"/>
      <c r="BR35" s="295"/>
      <c r="BS35" s="295"/>
      <c r="BT35" s="295"/>
      <c r="BU35" s="295"/>
      <c r="BV35" s="295"/>
      <c r="BW35" s="296"/>
      <c r="BX35" s="294"/>
      <c r="BY35" s="295"/>
      <c r="BZ35" s="295"/>
      <c r="CA35" s="295"/>
      <c r="CB35" s="295"/>
      <c r="CC35" s="296"/>
      <c r="CD35" s="294"/>
      <c r="CE35" s="295"/>
      <c r="CF35" s="295"/>
      <c r="CG35" s="295"/>
      <c r="CH35" s="295"/>
      <c r="CI35" s="296"/>
    </row>
    <row r="36" spans="1:88" ht="18" customHeight="1" x14ac:dyDescent="0.25">
      <c r="B36" s="327"/>
      <c r="C36" s="328"/>
      <c r="D36" s="328"/>
      <c r="E36" s="328"/>
      <c r="F36" s="328"/>
      <c r="G36" s="328"/>
      <c r="H36" s="328"/>
      <c r="I36" s="328"/>
      <c r="J36" s="328"/>
      <c r="K36" s="328"/>
      <c r="L36" s="328"/>
      <c r="M36" s="328"/>
      <c r="N36" s="328"/>
      <c r="O36" s="328"/>
      <c r="P36" s="328"/>
      <c r="Q36" s="328"/>
      <c r="R36" s="328"/>
      <c r="S36" s="328"/>
      <c r="T36" s="328"/>
      <c r="U36" s="328"/>
      <c r="V36" s="328"/>
      <c r="W36" s="328"/>
      <c r="X36" s="328"/>
      <c r="Y36" s="329"/>
      <c r="Z36" s="336"/>
      <c r="AA36" s="337"/>
      <c r="AB36" s="337"/>
      <c r="AC36" s="337"/>
      <c r="AD36" s="338"/>
      <c r="AE36" s="336"/>
      <c r="AF36" s="337"/>
      <c r="AG36" s="337"/>
      <c r="AH36" s="337"/>
      <c r="AI36" s="337"/>
      <c r="AJ36" s="337"/>
      <c r="AK36" s="300" t="s">
        <v>530</v>
      </c>
      <c r="AL36" s="301"/>
      <c r="AM36" s="301"/>
      <c r="AN36" s="301"/>
      <c r="AO36" s="301"/>
      <c r="AP36" s="301"/>
      <c r="AQ36" s="301"/>
      <c r="AR36" s="301"/>
      <c r="AS36" s="301"/>
      <c r="AT36" s="301"/>
      <c r="AU36" s="301"/>
      <c r="AV36" s="301"/>
      <c r="AW36" s="301"/>
      <c r="AX36" s="302"/>
      <c r="AY36" s="303">
        <v>88</v>
      </c>
      <c r="AZ36" s="304"/>
      <c r="BA36" s="304"/>
      <c r="BB36" s="305"/>
      <c r="BC36" s="306">
        <f t="shared" si="0"/>
        <v>88</v>
      </c>
      <c r="BD36" s="307"/>
      <c r="BE36" s="307"/>
      <c r="BF36" s="308"/>
      <c r="BG36" s="309">
        <v>22629</v>
      </c>
      <c r="BH36" s="310"/>
      <c r="BI36" s="310"/>
      <c r="BJ36" s="311"/>
      <c r="BK36" s="312">
        <f t="shared" si="1"/>
        <v>1991352</v>
      </c>
      <c r="BL36" s="313"/>
      <c r="BM36" s="313"/>
      <c r="BN36" s="313"/>
      <c r="BO36" s="313"/>
      <c r="BP36" s="314"/>
      <c r="BQ36" s="294"/>
      <c r="BR36" s="295"/>
      <c r="BS36" s="295"/>
      <c r="BT36" s="295"/>
      <c r="BU36" s="295"/>
      <c r="BV36" s="295"/>
      <c r="BW36" s="296"/>
      <c r="BX36" s="294"/>
      <c r="BY36" s="295"/>
      <c r="BZ36" s="295"/>
      <c r="CA36" s="295"/>
      <c r="CB36" s="295"/>
      <c r="CC36" s="296"/>
      <c r="CD36" s="294"/>
      <c r="CE36" s="295"/>
      <c r="CF36" s="295"/>
      <c r="CG36" s="295"/>
      <c r="CH36" s="295"/>
      <c r="CI36" s="296"/>
    </row>
    <row r="37" spans="1:88" ht="18" customHeight="1" x14ac:dyDescent="0.25">
      <c r="B37" s="327"/>
      <c r="C37" s="328"/>
      <c r="D37" s="328"/>
      <c r="E37" s="328"/>
      <c r="F37" s="328"/>
      <c r="G37" s="328"/>
      <c r="H37" s="328"/>
      <c r="I37" s="328"/>
      <c r="J37" s="328"/>
      <c r="K37" s="328"/>
      <c r="L37" s="328"/>
      <c r="M37" s="328"/>
      <c r="N37" s="328"/>
      <c r="O37" s="328"/>
      <c r="P37" s="328"/>
      <c r="Q37" s="328"/>
      <c r="R37" s="328"/>
      <c r="S37" s="328"/>
      <c r="T37" s="328"/>
      <c r="U37" s="328"/>
      <c r="V37" s="328"/>
      <c r="W37" s="328"/>
      <c r="X37" s="328"/>
      <c r="Y37" s="329"/>
      <c r="Z37" s="336"/>
      <c r="AA37" s="337"/>
      <c r="AB37" s="337"/>
      <c r="AC37" s="337"/>
      <c r="AD37" s="338"/>
      <c r="AE37" s="336"/>
      <c r="AF37" s="337"/>
      <c r="AG37" s="337"/>
      <c r="AH37" s="337"/>
      <c r="AI37" s="337"/>
      <c r="AJ37" s="337"/>
      <c r="AK37" s="300" t="s">
        <v>18</v>
      </c>
      <c r="AL37" s="301"/>
      <c r="AM37" s="301"/>
      <c r="AN37" s="301"/>
      <c r="AO37" s="301"/>
      <c r="AP37" s="301"/>
      <c r="AQ37" s="301"/>
      <c r="AR37" s="301"/>
      <c r="AS37" s="301"/>
      <c r="AT37" s="301"/>
      <c r="AU37" s="301"/>
      <c r="AV37" s="301"/>
      <c r="AW37" s="301"/>
      <c r="AX37" s="302"/>
      <c r="AY37" s="303">
        <v>2</v>
      </c>
      <c r="AZ37" s="304"/>
      <c r="BA37" s="304"/>
      <c r="BB37" s="305"/>
      <c r="BC37" s="374">
        <f t="shared" si="0"/>
        <v>2</v>
      </c>
      <c r="BD37" s="375"/>
      <c r="BE37" s="375"/>
      <c r="BF37" s="376"/>
      <c r="BG37" s="309">
        <v>28961</v>
      </c>
      <c r="BH37" s="310"/>
      <c r="BI37" s="310"/>
      <c r="BJ37" s="311"/>
      <c r="BK37" s="312">
        <f t="shared" si="1"/>
        <v>57922</v>
      </c>
      <c r="BL37" s="313"/>
      <c r="BM37" s="313"/>
      <c r="BN37" s="313"/>
      <c r="BO37" s="313"/>
      <c r="BP37" s="314"/>
      <c r="BQ37" s="294"/>
      <c r="BR37" s="295"/>
      <c r="BS37" s="295"/>
      <c r="BT37" s="295"/>
      <c r="BU37" s="295"/>
      <c r="BV37" s="295"/>
      <c r="BW37" s="296"/>
      <c r="BX37" s="294"/>
      <c r="BY37" s="295"/>
      <c r="BZ37" s="295"/>
      <c r="CA37" s="295"/>
      <c r="CB37" s="295"/>
      <c r="CC37" s="296"/>
      <c r="CD37" s="294"/>
      <c r="CE37" s="295"/>
      <c r="CF37" s="295"/>
      <c r="CG37" s="295"/>
      <c r="CH37" s="295"/>
      <c r="CI37" s="296"/>
    </row>
    <row r="38" spans="1:88" ht="18" customHeight="1" thickBot="1" x14ac:dyDescent="0.3">
      <c r="B38" s="327"/>
      <c r="C38" s="328"/>
      <c r="D38" s="328"/>
      <c r="E38" s="328"/>
      <c r="F38" s="328"/>
      <c r="G38" s="328"/>
      <c r="H38" s="328"/>
      <c r="I38" s="328"/>
      <c r="J38" s="328"/>
      <c r="K38" s="328"/>
      <c r="L38" s="328"/>
      <c r="M38" s="328"/>
      <c r="N38" s="328"/>
      <c r="O38" s="328"/>
      <c r="P38" s="328"/>
      <c r="Q38" s="328"/>
      <c r="R38" s="328"/>
      <c r="S38" s="328"/>
      <c r="T38" s="328"/>
      <c r="U38" s="328"/>
      <c r="V38" s="328"/>
      <c r="W38" s="328"/>
      <c r="X38" s="328"/>
      <c r="Y38" s="329"/>
      <c r="Z38" s="336"/>
      <c r="AA38" s="337"/>
      <c r="AB38" s="337"/>
      <c r="AC38" s="337"/>
      <c r="AD38" s="338"/>
      <c r="AE38" s="336"/>
      <c r="AF38" s="337"/>
      <c r="AG38" s="337"/>
      <c r="AH38" s="337"/>
      <c r="AI38" s="337"/>
      <c r="AJ38" s="337"/>
      <c r="AK38" s="392" t="s">
        <v>526</v>
      </c>
      <c r="AL38" s="393"/>
      <c r="AM38" s="393"/>
      <c r="AN38" s="393"/>
      <c r="AO38" s="393"/>
      <c r="AP38" s="393"/>
      <c r="AQ38" s="393"/>
      <c r="AR38" s="393"/>
      <c r="AS38" s="393"/>
      <c r="AT38" s="393"/>
      <c r="AU38" s="393"/>
      <c r="AV38" s="393"/>
      <c r="AW38" s="393"/>
      <c r="AX38" s="394"/>
      <c r="AY38" s="303">
        <v>2</v>
      </c>
      <c r="AZ38" s="304"/>
      <c r="BA38" s="304"/>
      <c r="BB38" s="305"/>
      <c r="BC38" s="306">
        <f t="shared" si="0"/>
        <v>2</v>
      </c>
      <c r="BD38" s="307"/>
      <c r="BE38" s="307"/>
      <c r="BF38" s="308"/>
      <c r="BG38" s="309">
        <v>7925</v>
      </c>
      <c r="BH38" s="310"/>
      <c r="BI38" s="310"/>
      <c r="BJ38" s="311"/>
      <c r="BK38" s="312">
        <f t="shared" si="1"/>
        <v>15850</v>
      </c>
      <c r="BL38" s="313"/>
      <c r="BM38" s="313"/>
      <c r="BN38" s="313"/>
      <c r="BO38" s="313"/>
      <c r="BP38" s="314"/>
      <c r="BQ38" s="294"/>
      <c r="BR38" s="295"/>
      <c r="BS38" s="295"/>
      <c r="BT38" s="295"/>
      <c r="BU38" s="295"/>
      <c r="BV38" s="295"/>
      <c r="BW38" s="296"/>
      <c r="BX38" s="294"/>
      <c r="BY38" s="295"/>
      <c r="BZ38" s="295"/>
      <c r="CA38" s="295"/>
      <c r="CB38" s="295"/>
      <c r="CC38" s="296"/>
      <c r="CD38" s="294"/>
      <c r="CE38" s="295"/>
      <c r="CF38" s="295"/>
      <c r="CG38" s="295"/>
      <c r="CH38" s="295"/>
      <c r="CI38" s="296"/>
    </row>
    <row r="39" spans="1:88" ht="18" customHeight="1" thickBot="1" x14ac:dyDescent="0.3">
      <c r="B39" s="377"/>
      <c r="C39" s="378"/>
      <c r="D39" s="378"/>
      <c r="E39" s="378"/>
      <c r="F39" s="378"/>
      <c r="G39" s="378"/>
      <c r="H39" s="378"/>
      <c r="I39" s="378"/>
      <c r="J39" s="378"/>
      <c r="K39" s="378"/>
      <c r="L39" s="378"/>
      <c r="M39" s="378"/>
      <c r="N39" s="378"/>
      <c r="O39" s="378"/>
      <c r="P39" s="378"/>
      <c r="Q39" s="378"/>
      <c r="R39" s="378"/>
      <c r="S39" s="378"/>
      <c r="T39" s="378"/>
      <c r="U39" s="378"/>
      <c r="V39" s="378"/>
      <c r="W39" s="378"/>
      <c r="X39" s="378"/>
      <c r="Y39" s="378"/>
      <c r="Z39" s="378"/>
      <c r="AA39" s="378"/>
      <c r="AB39" s="378"/>
      <c r="AC39" s="378"/>
      <c r="AD39" s="378"/>
      <c r="AE39" s="378"/>
      <c r="AF39" s="378"/>
      <c r="AG39" s="378"/>
      <c r="AH39" s="378"/>
      <c r="AI39" s="378"/>
      <c r="AJ39" s="379"/>
      <c r="AK39" s="380" t="s">
        <v>3</v>
      </c>
      <c r="AL39" s="381"/>
      <c r="AM39" s="381"/>
      <c r="AN39" s="381"/>
      <c r="AO39" s="381"/>
      <c r="AP39" s="381"/>
      <c r="AQ39" s="381"/>
      <c r="AR39" s="381"/>
      <c r="AS39" s="381"/>
      <c r="AT39" s="381"/>
      <c r="AU39" s="381"/>
      <c r="AV39" s="381"/>
      <c r="AW39" s="381"/>
      <c r="AX39" s="381"/>
      <c r="AY39" s="382"/>
      <c r="AZ39" s="382"/>
      <c r="BA39" s="382"/>
      <c r="BB39" s="382"/>
      <c r="BC39" s="382"/>
      <c r="BD39" s="382"/>
      <c r="BE39" s="382"/>
      <c r="BF39" s="382"/>
      <c r="BG39" s="382"/>
      <c r="BH39" s="382"/>
      <c r="BI39" s="382"/>
      <c r="BJ39" s="383"/>
      <c r="BK39" s="384">
        <f>SUM(BK34:BK38)</f>
        <v>2192034</v>
      </c>
      <c r="BL39" s="385"/>
      <c r="BM39" s="385"/>
      <c r="BN39" s="385"/>
      <c r="BO39" s="385"/>
      <c r="BP39" s="386"/>
      <c r="BQ39" s="387" t="s">
        <v>100</v>
      </c>
      <c r="BR39" s="388"/>
      <c r="BS39" s="388"/>
      <c r="BT39" s="388"/>
      <c r="BU39" s="388"/>
      <c r="BV39" s="388"/>
      <c r="BW39" s="388"/>
      <c r="BX39" s="388"/>
      <c r="BY39" s="388"/>
      <c r="BZ39" s="388"/>
      <c r="CA39" s="388"/>
      <c r="CB39" s="388"/>
      <c r="CC39" s="389"/>
      <c r="CD39" s="390">
        <f>+CD34*AE34</f>
        <v>2637687.0588235296</v>
      </c>
      <c r="CE39" s="390"/>
      <c r="CF39" s="390"/>
      <c r="CG39" s="390"/>
      <c r="CH39" s="390"/>
      <c r="CI39" s="391"/>
      <c r="CJ39" s="74"/>
    </row>
    <row r="40" spans="1:88" ht="18" customHeight="1" thickBot="1" x14ac:dyDescent="0.3">
      <c r="A40" s="75"/>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BG40" s="78"/>
      <c r="BH40" s="78"/>
      <c r="BI40" s="78"/>
      <c r="BJ40" s="78"/>
      <c r="BK40" s="79"/>
      <c r="BL40" s="79"/>
      <c r="BM40" s="79"/>
      <c r="BN40" s="79"/>
      <c r="BO40" s="79"/>
      <c r="BP40" s="79"/>
      <c r="BQ40" s="79"/>
      <c r="BR40" s="79"/>
      <c r="BS40" s="79"/>
      <c r="BT40" s="79"/>
      <c r="BU40" s="79"/>
      <c r="BV40" s="79"/>
      <c r="BW40" s="79"/>
      <c r="BX40" s="79"/>
      <c r="BY40" s="79"/>
      <c r="BZ40" s="79"/>
      <c r="CA40" s="79"/>
      <c r="CB40" s="79"/>
      <c r="CC40" s="79"/>
      <c r="CD40" s="79"/>
      <c r="CE40" s="79"/>
      <c r="CF40" s="79"/>
      <c r="CG40" s="79"/>
      <c r="CH40" s="79"/>
      <c r="CI40" s="79"/>
    </row>
    <row r="41" spans="1:88" ht="18" customHeight="1" x14ac:dyDescent="0.25">
      <c r="A41" s="75"/>
      <c r="B41" s="348" t="s">
        <v>0</v>
      </c>
      <c r="C41" s="349"/>
      <c r="D41" s="349"/>
      <c r="E41" s="349"/>
      <c r="F41" s="349"/>
      <c r="G41" s="349"/>
      <c r="H41" s="349"/>
      <c r="I41" s="349"/>
      <c r="J41" s="349"/>
      <c r="K41" s="349"/>
      <c r="L41" s="349"/>
      <c r="M41" s="349"/>
      <c r="N41" s="349"/>
      <c r="O41" s="349"/>
      <c r="P41" s="349"/>
      <c r="Q41" s="349"/>
      <c r="R41" s="349"/>
      <c r="S41" s="349"/>
      <c r="T41" s="349"/>
      <c r="U41" s="349"/>
      <c r="V41" s="349"/>
      <c r="W41" s="349"/>
      <c r="X41" s="349"/>
      <c r="Y41" s="350"/>
      <c r="Z41" s="348" t="s">
        <v>80</v>
      </c>
      <c r="AA41" s="349"/>
      <c r="AB41" s="349"/>
      <c r="AC41" s="349"/>
      <c r="AD41" s="350"/>
      <c r="AE41" s="357" t="s">
        <v>79</v>
      </c>
      <c r="AF41" s="358"/>
      <c r="AG41" s="358"/>
      <c r="AH41" s="358"/>
      <c r="AI41" s="358"/>
      <c r="AJ41" s="359"/>
      <c r="AK41" s="357" t="s">
        <v>81</v>
      </c>
      <c r="AL41" s="358"/>
      <c r="AM41" s="358"/>
      <c r="AN41" s="358"/>
      <c r="AO41" s="358"/>
      <c r="AP41" s="358"/>
      <c r="AQ41" s="358"/>
      <c r="AR41" s="358"/>
      <c r="AS41" s="358"/>
      <c r="AT41" s="358"/>
      <c r="AU41" s="358"/>
      <c r="AV41" s="358"/>
      <c r="AW41" s="358"/>
      <c r="AX41" s="359"/>
      <c r="AY41" s="357" t="s">
        <v>1</v>
      </c>
      <c r="AZ41" s="358"/>
      <c r="BA41" s="358"/>
      <c r="BB41" s="359"/>
      <c r="BC41" s="348" t="s">
        <v>104</v>
      </c>
      <c r="BD41" s="349"/>
      <c r="BE41" s="349"/>
      <c r="BF41" s="350"/>
      <c r="BG41" s="366" t="s">
        <v>82</v>
      </c>
      <c r="BH41" s="367"/>
      <c r="BI41" s="367"/>
      <c r="BJ41" s="368"/>
      <c r="BK41" s="315" t="s">
        <v>99</v>
      </c>
      <c r="BL41" s="316"/>
      <c r="BM41" s="316"/>
      <c r="BN41" s="316"/>
      <c r="BO41" s="316"/>
      <c r="BP41" s="317"/>
      <c r="BQ41" s="315" t="s">
        <v>83</v>
      </c>
      <c r="BR41" s="316"/>
      <c r="BS41" s="316"/>
      <c r="BT41" s="316"/>
      <c r="BU41" s="316"/>
      <c r="BV41" s="316"/>
      <c r="BW41" s="317"/>
      <c r="BX41" s="315" t="s">
        <v>84</v>
      </c>
      <c r="BY41" s="316"/>
      <c r="BZ41" s="316"/>
      <c r="CA41" s="316"/>
      <c r="CB41" s="316"/>
      <c r="CC41" s="317"/>
      <c r="CD41" s="315" t="s">
        <v>85</v>
      </c>
      <c r="CE41" s="316"/>
      <c r="CF41" s="316"/>
      <c r="CG41" s="316"/>
      <c r="CH41" s="316"/>
      <c r="CI41" s="317"/>
    </row>
    <row r="42" spans="1:88" ht="18" customHeight="1" x14ac:dyDescent="0.25">
      <c r="A42" s="75"/>
      <c r="B42" s="351"/>
      <c r="C42" s="352"/>
      <c r="D42" s="352"/>
      <c r="E42" s="352"/>
      <c r="F42" s="352"/>
      <c r="G42" s="352"/>
      <c r="H42" s="352"/>
      <c r="I42" s="352"/>
      <c r="J42" s="352"/>
      <c r="K42" s="352"/>
      <c r="L42" s="352"/>
      <c r="M42" s="352"/>
      <c r="N42" s="352"/>
      <c r="O42" s="352"/>
      <c r="P42" s="352"/>
      <c r="Q42" s="352"/>
      <c r="R42" s="352"/>
      <c r="S42" s="352"/>
      <c r="T42" s="352"/>
      <c r="U42" s="352"/>
      <c r="V42" s="352"/>
      <c r="W42" s="352"/>
      <c r="X42" s="352"/>
      <c r="Y42" s="353"/>
      <c r="Z42" s="351"/>
      <c r="AA42" s="352"/>
      <c r="AB42" s="352"/>
      <c r="AC42" s="352"/>
      <c r="AD42" s="353"/>
      <c r="AE42" s="360"/>
      <c r="AF42" s="361"/>
      <c r="AG42" s="361"/>
      <c r="AH42" s="361"/>
      <c r="AI42" s="361"/>
      <c r="AJ42" s="362"/>
      <c r="AK42" s="360"/>
      <c r="AL42" s="361"/>
      <c r="AM42" s="361"/>
      <c r="AN42" s="361"/>
      <c r="AO42" s="361"/>
      <c r="AP42" s="361"/>
      <c r="AQ42" s="361"/>
      <c r="AR42" s="361"/>
      <c r="AS42" s="361"/>
      <c r="AT42" s="361"/>
      <c r="AU42" s="361"/>
      <c r="AV42" s="361"/>
      <c r="AW42" s="361"/>
      <c r="AX42" s="362"/>
      <c r="AY42" s="360"/>
      <c r="AZ42" s="361"/>
      <c r="BA42" s="361"/>
      <c r="BB42" s="362"/>
      <c r="BC42" s="351"/>
      <c r="BD42" s="352"/>
      <c r="BE42" s="352"/>
      <c r="BF42" s="353"/>
      <c r="BG42" s="369"/>
      <c r="BH42" s="370"/>
      <c r="BI42" s="370"/>
      <c r="BJ42" s="371"/>
      <c r="BK42" s="318"/>
      <c r="BL42" s="319"/>
      <c r="BM42" s="319"/>
      <c r="BN42" s="319"/>
      <c r="BO42" s="319"/>
      <c r="BP42" s="320"/>
      <c r="BQ42" s="318"/>
      <c r="BR42" s="319"/>
      <c r="BS42" s="319"/>
      <c r="BT42" s="319"/>
      <c r="BU42" s="319"/>
      <c r="BV42" s="319"/>
      <c r="BW42" s="320"/>
      <c r="BX42" s="318"/>
      <c r="BY42" s="319"/>
      <c r="BZ42" s="319"/>
      <c r="CA42" s="319"/>
      <c r="CB42" s="319"/>
      <c r="CC42" s="320"/>
      <c r="CD42" s="318"/>
      <c r="CE42" s="319"/>
      <c r="CF42" s="319"/>
      <c r="CG42" s="319"/>
      <c r="CH42" s="319"/>
      <c r="CI42" s="320"/>
    </row>
    <row r="43" spans="1:88" ht="18" customHeight="1" thickBot="1" x14ac:dyDescent="0.3">
      <c r="A43" s="75"/>
      <c r="B43" s="354"/>
      <c r="C43" s="355"/>
      <c r="D43" s="355"/>
      <c r="E43" s="355"/>
      <c r="F43" s="355"/>
      <c r="G43" s="355"/>
      <c r="H43" s="355"/>
      <c r="I43" s="355"/>
      <c r="J43" s="355"/>
      <c r="K43" s="355"/>
      <c r="L43" s="355"/>
      <c r="M43" s="355"/>
      <c r="N43" s="355"/>
      <c r="O43" s="355"/>
      <c r="P43" s="355"/>
      <c r="Q43" s="355"/>
      <c r="R43" s="355"/>
      <c r="S43" s="355"/>
      <c r="T43" s="355"/>
      <c r="U43" s="355"/>
      <c r="V43" s="355"/>
      <c r="W43" s="355"/>
      <c r="X43" s="355"/>
      <c r="Y43" s="356"/>
      <c r="Z43" s="354"/>
      <c r="AA43" s="355"/>
      <c r="AB43" s="355"/>
      <c r="AC43" s="355"/>
      <c r="AD43" s="356"/>
      <c r="AE43" s="363"/>
      <c r="AF43" s="364"/>
      <c r="AG43" s="364"/>
      <c r="AH43" s="364"/>
      <c r="AI43" s="364"/>
      <c r="AJ43" s="365"/>
      <c r="AK43" s="360"/>
      <c r="AL43" s="361"/>
      <c r="AM43" s="361"/>
      <c r="AN43" s="361"/>
      <c r="AO43" s="361"/>
      <c r="AP43" s="361"/>
      <c r="AQ43" s="361"/>
      <c r="AR43" s="361"/>
      <c r="AS43" s="361"/>
      <c r="AT43" s="361"/>
      <c r="AU43" s="361"/>
      <c r="AV43" s="361"/>
      <c r="AW43" s="361"/>
      <c r="AX43" s="362"/>
      <c r="AY43" s="360"/>
      <c r="AZ43" s="361"/>
      <c r="BA43" s="361"/>
      <c r="BB43" s="362"/>
      <c r="BC43" s="351"/>
      <c r="BD43" s="352"/>
      <c r="BE43" s="352"/>
      <c r="BF43" s="353"/>
      <c r="BG43" s="369"/>
      <c r="BH43" s="370"/>
      <c r="BI43" s="370"/>
      <c r="BJ43" s="371"/>
      <c r="BK43" s="318"/>
      <c r="BL43" s="319"/>
      <c r="BM43" s="319"/>
      <c r="BN43" s="319"/>
      <c r="BO43" s="319"/>
      <c r="BP43" s="320"/>
      <c r="BQ43" s="321"/>
      <c r="BR43" s="322"/>
      <c r="BS43" s="322"/>
      <c r="BT43" s="322"/>
      <c r="BU43" s="322"/>
      <c r="BV43" s="322"/>
      <c r="BW43" s="323"/>
      <c r="BX43" s="321"/>
      <c r="BY43" s="322"/>
      <c r="BZ43" s="322"/>
      <c r="CA43" s="322"/>
      <c r="CB43" s="322"/>
      <c r="CC43" s="323"/>
      <c r="CD43" s="321"/>
      <c r="CE43" s="322"/>
      <c r="CF43" s="322"/>
      <c r="CG43" s="322"/>
      <c r="CH43" s="322"/>
      <c r="CI43" s="323"/>
    </row>
    <row r="44" spans="1:88" ht="18" customHeight="1" x14ac:dyDescent="0.25">
      <c r="A44" s="75"/>
      <c r="B44" s="324" t="s">
        <v>157</v>
      </c>
      <c r="C44" s="325"/>
      <c r="D44" s="325"/>
      <c r="E44" s="325"/>
      <c r="F44" s="325"/>
      <c r="G44" s="325"/>
      <c r="H44" s="325"/>
      <c r="I44" s="325"/>
      <c r="J44" s="325"/>
      <c r="K44" s="325"/>
      <c r="L44" s="325"/>
      <c r="M44" s="325"/>
      <c r="N44" s="325"/>
      <c r="O44" s="325"/>
      <c r="P44" s="325"/>
      <c r="Q44" s="325"/>
      <c r="R44" s="325"/>
      <c r="S44" s="325"/>
      <c r="T44" s="325"/>
      <c r="U44" s="325"/>
      <c r="V44" s="325"/>
      <c r="W44" s="325"/>
      <c r="X44" s="325"/>
      <c r="Y44" s="326"/>
      <c r="Z44" s="333" t="s">
        <v>176</v>
      </c>
      <c r="AA44" s="334"/>
      <c r="AB44" s="334"/>
      <c r="AC44" s="334"/>
      <c r="AD44" s="335"/>
      <c r="AE44" s="333">
        <v>1</v>
      </c>
      <c r="AF44" s="334"/>
      <c r="AG44" s="334"/>
      <c r="AH44" s="334"/>
      <c r="AI44" s="334"/>
      <c r="AJ44" s="334"/>
      <c r="AK44" s="342" t="s">
        <v>41</v>
      </c>
      <c r="AL44" s="343"/>
      <c r="AM44" s="343"/>
      <c r="AN44" s="343"/>
      <c r="AO44" s="343"/>
      <c r="AP44" s="343"/>
      <c r="AQ44" s="343"/>
      <c r="AR44" s="343"/>
      <c r="AS44" s="343"/>
      <c r="AT44" s="343"/>
      <c r="AU44" s="343"/>
      <c r="AV44" s="343"/>
      <c r="AW44" s="343"/>
      <c r="AX44" s="344"/>
      <c r="AY44" s="409">
        <v>8</v>
      </c>
      <c r="AZ44" s="346"/>
      <c r="BA44" s="346"/>
      <c r="BB44" s="410"/>
      <c r="BC44" s="345">
        <f>+$AE$44*AY44</f>
        <v>8</v>
      </c>
      <c r="BD44" s="346"/>
      <c r="BE44" s="346"/>
      <c r="BF44" s="347"/>
      <c r="BG44" s="285">
        <v>22629</v>
      </c>
      <c r="BH44" s="286"/>
      <c r="BI44" s="286"/>
      <c r="BJ44" s="287"/>
      <c r="BK44" s="288">
        <f>+AY44*BG44</f>
        <v>181032</v>
      </c>
      <c r="BL44" s="289"/>
      <c r="BM44" s="289"/>
      <c r="BN44" s="289"/>
      <c r="BO44" s="289"/>
      <c r="BP44" s="290"/>
      <c r="BQ44" s="291">
        <v>10000</v>
      </c>
      <c r="BR44" s="292"/>
      <c r="BS44" s="292"/>
      <c r="BT44" s="292"/>
      <c r="BU44" s="292"/>
      <c r="BV44" s="292"/>
      <c r="BW44" s="293"/>
      <c r="BX44" s="291">
        <f>+(((BK46+BQ44)*15)/85)</f>
        <v>91348.23529411765</v>
      </c>
      <c r="BY44" s="292"/>
      <c r="BZ44" s="292"/>
      <c r="CA44" s="292"/>
      <c r="CB44" s="292"/>
      <c r="CC44" s="293"/>
      <c r="CD44" s="291">
        <f>+BK46+BQ44+BX44</f>
        <v>608988.23529411759</v>
      </c>
      <c r="CE44" s="292"/>
      <c r="CF44" s="292"/>
      <c r="CG44" s="292"/>
      <c r="CH44" s="292"/>
      <c r="CI44" s="293"/>
    </row>
    <row r="45" spans="1:88" ht="18" customHeight="1" thickBot="1" x14ac:dyDescent="0.3">
      <c r="A45" s="75"/>
      <c r="B45" s="327"/>
      <c r="C45" s="328"/>
      <c r="D45" s="328"/>
      <c r="E45" s="328"/>
      <c r="F45" s="328"/>
      <c r="G45" s="328"/>
      <c r="H45" s="328"/>
      <c r="I45" s="328"/>
      <c r="J45" s="328"/>
      <c r="K45" s="328"/>
      <c r="L45" s="328"/>
      <c r="M45" s="328"/>
      <c r="N45" s="328"/>
      <c r="O45" s="328"/>
      <c r="P45" s="328"/>
      <c r="Q45" s="328"/>
      <c r="R45" s="328"/>
      <c r="S45" s="328"/>
      <c r="T45" s="328"/>
      <c r="U45" s="328"/>
      <c r="V45" s="328"/>
      <c r="W45" s="328"/>
      <c r="X45" s="328"/>
      <c r="Y45" s="329"/>
      <c r="Z45" s="336"/>
      <c r="AA45" s="337"/>
      <c r="AB45" s="337"/>
      <c r="AC45" s="337"/>
      <c r="AD45" s="338"/>
      <c r="AE45" s="336"/>
      <c r="AF45" s="337"/>
      <c r="AG45" s="337"/>
      <c r="AH45" s="337"/>
      <c r="AI45" s="337"/>
      <c r="AJ45" s="337"/>
      <c r="AK45" s="392" t="s">
        <v>13</v>
      </c>
      <c r="AL45" s="393"/>
      <c r="AM45" s="393"/>
      <c r="AN45" s="393"/>
      <c r="AO45" s="393"/>
      <c r="AP45" s="393"/>
      <c r="AQ45" s="393"/>
      <c r="AR45" s="393"/>
      <c r="AS45" s="393"/>
      <c r="AT45" s="393"/>
      <c r="AU45" s="393"/>
      <c r="AV45" s="393"/>
      <c r="AW45" s="393"/>
      <c r="AX45" s="394"/>
      <c r="AY45" s="407">
        <v>8</v>
      </c>
      <c r="AZ45" s="304"/>
      <c r="BA45" s="304"/>
      <c r="BB45" s="408"/>
      <c r="BC45" s="306">
        <f t="shared" ref="BC45" si="2">+$AE$44*AY45</f>
        <v>8</v>
      </c>
      <c r="BD45" s="307"/>
      <c r="BE45" s="307"/>
      <c r="BF45" s="308"/>
      <c r="BG45" s="309">
        <v>40826</v>
      </c>
      <c r="BH45" s="310"/>
      <c r="BI45" s="310"/>
      <c r="BJ45" s="311"/>
      <c r="BK45" s="312">
        <f t="shared" ref="BK45" si="3">+AY45*BG45</f>
        <v>326608</v>
      </c>
      <c r="BL45" s="313"/>
      <c r="BM45" s="313"/>
      <c r="BN45" s="313"/>
      <c r="BO45" s="313"/>
      <c r="BP45" s="314"/>
      <c r="BQ45" s="294"/>
      <c r="BR45" s="295"/>
      <c r="BS45" s="295"/>
      <c r="BT45" s="295"/>
      <c r="BU45" s="295"/>
      <c r="BV45" s="295"/>
      <c r="BW45" s="296"/>
      <c r="BX45" s="294"/>
      <c r="BY45" s="295"/>
      <c r="BZ45" s="295"/>
      <c r="CA45" s="295"/>
      <c r="CB45" s="295"/>
      <c r="CC45" s="296"/>
      <c r="CD45" s="294"/>
      <c r="CE45" s="295"/>
      <c r="CF45" s="295"/>
      <c r="CG45" s="295"/>
      <c r="CH45" s="295"/>
      <c r="CI45" s="296"/>
    </row>
    <row r="46" spans="1:88" ht="18" customHeight="1" thickBot="1" x14ac:dyDescent="0.3">
      <c r="A46" s="75"/>
      <c r="B46" s="377"/>
      <c r="C46" s="378"/>
      <c r="D46" s="378"/>
      <c r="E46" s="378"/>
      <c r="F46" s="378"/>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9"/>
      <c r="AK46" s="380" t="s">
        <v>3</v>
      </c>
      <c r="AL46" s="381"/>
      <c r="AM46" s="381"/>
      <c r="AN46" s="381"/>
      <c r="AO46" s="381"/>
      <c r="AP46" s="381"/>
      <c r="AQ46" s="381"/>
      <c r="AR46" s="381"/>
      <c r="AS46" s="381"/>
      <c r="AT46" s="381"/>
      <c r="AU46" s="381"/>
      <c r="AV46" s="381"/>
      <c r="AW46" s="381"/>
      <c r="AX46" s="381"/>
      <c r="AY46" s="382"/>
      <c r="AZ46" s="382"/>
      <c r="BA46" s="382"/>
      <c r="BB46" s="382"/>
      <c r="BC46" s="382"/>
      <c r="BD46" s="382"/>
      <c r="BE46" s="382"/>
      <c r="BF46" s="382"/>
      <c r="BG46" s="382"/>
      <c r="BH46" s="382"/>
      <c r="BI46" s="382"/>
      <c r="BJ46" s="383"/>
      <c r="BK46" s="384">
        <f>SUM(BK44:BK45)</f>
        <v>507640</v>
      </c>
      <c r="BL46" s="385"/>
      <c r="BM46" s="385"/>
      <c r="BN46" s="385"/>
      <c r="BO46" s="385"/>
      <c r="BP46" s="386"/>
      <c r="BQ46" s="387" t="s">
        <v>100</v>
      </c>
      <c r="BR46" s="388"/>
      <c r="BS46" s="388"/>
      <c r="BT46" s="388"/>
      <c r="BU46" s="388"/>
      <c r="BV46" s="388"/>
      <c r="BW46" s="388"/>
      <c r="BX46" s="388"/>
      <c r="BY46" s="388"/>
      <c r="BZ46" s="388"/>
      <c r="CA46" s="388"/>
      <c r="CB46" s="388"/>
      <c r="CC46" s="389"/>
      <c r="CD46" s="390">
        <f>+AE44*CD44</f>
        <v>608988.23529411759</v>
      </c>
      <c r="CE46" s="390"/>
      <c r="CF46" s="390"/>
      <c r="CG46" s="390"/>
      <c r="CH46" s="390"/>
      <c r="CI46" s="391"/>
    </row>
    <row r="47" spans="1:88" ht="18" customHeight="1" thickBot="1" x14ac:dyDescent="0.3">
      <c r="A47" s="75"/>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BG47" s="78"/>
      <c r="BH47" s="78"/>
      <c r="BI47" s="78"/>
      <c r="BJ47" s="78"/>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row>
    <row r="48" spans="1:88" ht="18" customHeight="1" x14ac:dyDescent="0.25">
      <c r="A48" s="75"/>
      <c r="B48" s="348" t="s">
        <v>0</v>
      </c>
      <c r="C48" s="349"/>
      <c r="D48" s="349"/>
      <c r="E48" s="349"/>
      <c r="F48" s="349"/>
      <c r="G48" s="349"/>
      <c r="H48" s="349"/>
      <c r="I48" s="349"/>
      <c r="J48" s="349"/>
      <c r="K48" s="349"/>
      <c r="L48" s="349"/>
      <c r="M48" s="349"/>
      <c r="N48" s="349"/>
      <c r="O48" s="349"/>
      <c r="P48" s="349"/>
      <c r="Q48" s="349"/>
      <c r="R48" s="349"/>
      <c r="S48" s="349"/>
      <c r="T48" s="349"/>
      <c r="U48" s="349"/>
      <c r="V48" s="349"/>
      <c r="W48" s="349"/>
      <c r="X48" s="349"/>
      <c r="Y48" s="350"/>
      <c r="Z48" s="348" t="s">
        <v>80</v>
      </c>
      <c r="AA48" s="349"/>
      <c r="AB48" s="349"/>
      <c r="AC48" s="349"/>
      <c r="AD48" s="350"/>
      <c r="AE48" s="357" t="s">
        <v>79</v>
      </c>
      <c r="AF48" s="358"/>
      <c r="AG48" s="358"/>
      <c r="AH48" s="358"/>
      <c r="AI48" s="358"/>
      <c r="AJ48" s="359"/>
      <c r="AK48" s="357" t="s">
        <v>81</v>
      </c>
      <c r="AL48" s="358"/>
      <c r="AM48" s="358"/>
      <c r="AN48" s="358"/>
      <c r="AO48" s="358"/>
      <c r="AP48" s="358"/>
      <c r="AQ48" s="358"/>
      <c r="AR48" s="358"/>
      <c r="AS48" s="358"/>
      <c r="AT48" s="358"/>
      <c r="AU48" s="358"/>
      <c r="AV48" s="358"/>
      <c r="AW48" s="358"/>
      <c r="AX48" s="359"/>
      <c r="AY48" s="357" t="s">
        <v>1</v>
      </c>
      <c r="AZ48" s="358"/>
      <c r="BA48" s="358"/>
      <c r="BB48" s="359"/>
      <c r="BC48" s="348" t="s">
        <v>104</v>
      </c>
      <c r="BD48" s="349"/>
      <c r="BE48" s="349"/>
      <c r="BF48" s="350"/>
      <c r="BG48" s="366" t="s">
        <v>82</v>
      </c>
      <c r="BH48" s="367"/>
      <c r="BI48" s="367"/>
      <c r="BJ48" s="368"/>
      <c r="BK48" s="315" t="s">
        <v>99</v>
      </c>
      <c r="BL48" s="316"/>
      <c r="BM48" s="316"/>
      <c r="BN48" s="316"/>
      <c r="BO48" s="316"/>
      <c r="BP48" s="317"/>
      <c r="BQ48" s="315" t="s">
        <v>83</v>
      </c>
      <c r="BR48" s="316"/>
      <c r="BS48" s="316"/>
      <c r="BT48" s="316"/>
      <c r="BU48" s="316"/>
      <c r="BV48" s="316"/>
      <c r="BW48" s="317"/>
      <c r="BX48" s="315" t="s">
        <v>84</v>
      </c>
      <c r="BY48" s="316"/>
      <c r="BZ48" s="316"/>
      <c r="CA48" s="316"/>
      <c r="CB48" s="316"/>
      <c r="CC48" s="317"/>
      <c r="CD48" s="315" t="s">
        <v>85</v>
      </c>
      <c r="CE48" s="316"/>
      <c r="CF48" s="316"/>
      <c r="CG48" s="316"/>
      <c r="CH48" s="316"/>
      <c r="CI48" s="317"/>
    </row>
    <row r="49" spans="1:87" ht="18" customHeight="1" x14ac:dyDescent="0.25">
      <c r="A49" s="75"/>
      <c r="B49" s="351"/>
      <c r="C49" s="352"/>
      <c r="D49" s="352"/>
      <c r="E49" s="352"/>
      <c r="F49" s="352"/>
      <c r="G49" s="352"/>
      <c r="H49" s="352"/>
      <c r="I49" s="352"/>
      <c r="J49" s="352"/>
      <c r="K49" s="352"/>
      <c r="L49" s="352"/>
      <c r="M49" s="352"/>
      <c r="N49" s="352"/>
      <c r="O49" s="352"/>
      <c r="P49" s="352"/>
      <c r="Q49" s="352"/>
      <c r="R49" s="352"/>
      <c r="S49" s="352"/>
      <c r="T49" s="352"/>
      <c r="U49" s="352"/>
      <c r="V49" s="352"/>
      <c r="W49" s="352"/>
      <c r="X49" s="352"/>
      <c r="Y49" s="353"/>
      <c r="Z49" s="351"/>
      <c r="AA49" s="352"/>
      <c r="AB49" s="352"/>
      <c r="AC49" s="352"/>
      <c r="AD49" s="353"/>
      <c r="AE49" s="360"/>
      <c r="AF49" s="361"/>
      <c r="AG49" s="361"/>
      <c r="AH49" s="361"/>
      <c r="AI49" s="361"/>
      <c r="AJ49" s="362"/>
      <c r="AK49" s="360"/>
      <c r="AL49" s="361"/>
      <c r="AM49" s="361"/>
      <c r="AN49" s="361"/>
      <c r="AO49" s="361"/>
      <c r="AP49" s="361"/>
      <c r="AQ49" s="361"/>
      <c r="AR49" s="361"/>
      <c r="AS49" s="361"/>
      <c r="AT49" s="361"/>
      <c r="AU49" s="361"/>
      <c r="AV49" s="361"/>
      <c r="AW49" s="361"/>
      <c r="AX49" s="362"/>
      <c r="AY49" s="360"/>
      <c r="AZ49" s="361"/>
      <c r="BA49" s="361"/>
      <c r="BB49" s="362"/>
      <c r="BC49" s="351"/>
      <c r="BD49" s="352"/>
      <c r="BE49" s="352"/>
      <c r="BF49" s="353"/>
      <c r="BG49" s="369"/>
      <c r="BH49" s="370"/>
      <c r="BI49" s="370"/>
      <c r="BJ49" s="371"/>
      <c r="BK49" s="318"/>
      <c r="BL49" s="319"/>
      <c r="BM49" s="319"/>
      <c r="BN49" s="319"/>
      <c r="BO49" s="319"/>
      <c r="BP49" s="320"/>
      <c r="BQ49" s="318"/>
      <c r="BR49" s="319"/>
      <c r="BS49" s="319"/>
      <c r="BT49" s="319"/>
      <c r="BU49" s="319"/>
      <c r="BV49" s="319"/>
      <c r="BW49" s="320"/>
      <c r="BX49" s="318"/>
      <c r="BY49" s="319"/>
      <c r="BZ49" s="319"/>
      <c r="CA49" s="319"/>
      <c r="CB49" s="319"/>
      <c r="CC49" s="320"/>
      <c r="CD49" s="318"/>
      <c r="CE49" s="319"/>
      <c r="CF49" s="319"/>
      <c r="CG49" s="319"/>
      <c r="CH49" s="319"/>
      <c r="CI49" s="320"/>
    </row>
    <row r="50" spans="1:87" ht="18" customHeight="1" thickBot="1" x14ac:dyDescent="0.3">
      <c r="A50" s="75"/>
      <c r="B50" s="354"/>
      <c r="C50" s="355"/>
      <c r="D50" s="355"/>
      <c r="E50" s="355"/>
      <c r="F50" s="355"/>
      <c r="G50" s="355"/>
      <c r="H50" s="355"/>
      <c r="I50" s="355"/>
      <c r="J50" s="355"/>
      <c r="K50" s="355"/>
      <c r="L50" s="355"/>
      <c r="M50" s="355"/>
      <c r="N50" s="355"/>
      <c r="O50" s="355"/>
      <c r="P50" s="355"/>
      <c r="Q50" s="355"/>
      <c r="R50" s="355"/>
      <c r="S50" s="355"/>
      <c r="T50" s="355"/>
      <c r="U50" s="355"/>
      <c r="V50" s="355"/>
      <c r="W50" s="355"/>
      <c r="X50" s="355"/>
      <c r="Y50" s="356"/>
      <c r="Z50" s="354"/>
      <c r="AA50" s="355"/>
      <c r="AB50" s="355"/>
      <c r="AC50" s="355"/>
      <c r="AD50" s="356"/>
      <c r="AE50" s="363"/>
      <c r="AF50" s="364"/>
      <c r="AG50" s="364"/>
      <c r="AH50" s="364"/>
      <c r="AI50" s="364"/>
      <c r="AJ50" s="365"/>
      <c r="AK50" s="360"/>
      <c r="AL50" s="361"/>
      <c r="AM50" s="361"/>
      <c r="AN50" s="361"/>
      <c r="AO50" s="361"/>
      <c r="AP50" s="361"/>
      <c r="AQ50" s="361"/>
      <c r="AR50" s="361"/>
      <c r="AS50" s="361"/>
      <c r="AT50" s="361"/>
      <c r="AU50" s="361"/>
      <c r="AV50" s="361"/>
      <c r="AW50" s="361"/>
      <c r="AX50" s="362"/>
      <c r="AY50" s="360"/>
      <c r="AZ50" s="361"/>
      <c r="BA50" s="361"/>
      <c r="BB50" s="362"/>
      <c r="BC50" s="351"/>
      <c r="BD50" s="352"/>
      <c r="BE50" s="352"/>
      <c r="BF50" s="353"/>
      <c r="BG50" s="369"/>
      <c r="BH50" s="370"/>
      <c r="BI50" s="370"/>
      <c r="BJ50" s="371"/>
      <c r="BK50" s="318"/>
      <c r="BL50" s="319"/>
      <c r="BM50" s="319"/>
      <c r="BN50" s="319"/>
      <c r="BO50" s="319"/>
      <c r="BP50" s="320"/>
      <c r="BQ50" s="321"/>
      <c r="BR50" s="322"/>
      <c r="BS50" s="322"/>
      <c r="BT50" s="322"/>
      <c r="BU50" s="322"/>
      <c r="BV50" s="322"/>
      <c r="BW50" s="323"/>
      <c r="BX50" s="321"/>
      <c r="BY50" s="322"/>
      <c r="BZ50" s="322"/>
      <c r="CA50" s="322"/>
      <c r="CB50" s="322"/>
      <c r="CC50" s="323"/>
      <c r="CD50" s="321"/>
      <c r="CE50" s="322"/>
      <c r="CF50" s="322"/>
      <c r="CG50" s="322"/>
      <c r="CH50" s="322"/>
      <c r="CI50" s="323"/>
    </row>
    <row r="51" spans="1:87" ht="36" customHeight="1" thickBot="1" x14ac:dyDescent="0.3">
      <c r="A51" s="75"/>
      <c r="B51" s="324" t="s">
        <v>158</v>
      </c>
      <c r="C51" s="325"/>
      <c r="D51" s="325"/>
      <c r="E51" s="325"/>
      <c r="F51" s="325"/>
      <c r="G51" s="325"/>
      <c r="H51" s="325"/>
      <c r="I51" s="325"/>
      <c r="J51" s="325"/>
      <c r="K51" s="325"/>
      <c r="L51" s="325"/>
      <c r="M51" s="325"/>
      <c r="N51" s="325"/>
      <c r="O51" s="325"/>
      <c r="P51" s="325"/>
      <c r="Q51" s="325"/>
      <c r="R51" s="325"/>
      <c r="S51" s="325"/>
      <c r="T51" s="325"/>
      <c r="U51" s="325"/>
      <c r="V51" s="325"/>
      <c r="W51" s="325"/>
      <c r="X51" s="325"/>
      <c r="Y51" s="326"/>
      <c r="Z51" s="333" t="s">
        <v>177</v>
      </c>
      <c r="AA51" s="334"/>
      <c r="AB51" s="334"/>
      <c r="AC51" s="334"/>
      <c r="AD51" s="335"/>
      <c r="AE51" s="333">
        <v>4</v>
      </c>
      <c r="AF51" s="334"/>
      <c r="AG51" s="334"/>
      <c r="AH51" s="334"/>
      <c r="AI51" s="334"/>
      <c r="AJ51" s="334"/>
      <c r="AK51" s="640" t="s">
        <v>13</v>
      </c>
      <c r="AL51" s="641"/>
      <c r="AM51" s="641"/>
      <c r="AN51" s="641"/>
      <c r="AO51" s="641"/>
      <c r="AP51" s="641"/>
      <c r="AQ51" s="641"/>
      <c r="AR51" s="641"/>
      <c r="AS51" s="641"/>
      <c r="AT51" s="641"/>
      <c r="AU51" s="641"/>
      <c r="AV51" s="641"/>
      <c r="AW51" s="641"/>
      <c r="AX51" s="642"/>
      <c r="AY51" s="409">
        <v>4</v>
      </c>
      <c r="AZ51" s="346"/>
      <c r="BA51" s="346"/>
      <c r="BB51" s="410"/>
      <c r="BC51" s="345">
        <f>+$AE$51*AY51</f>
        <v>16</v>
      </c>
      <c r="BD51" s="346"/>
      <c r="BE51" s="346"/>
      <c r="BF51" s="347"/>
      <c r="BG51" s="285">
        <v>40826</v>
      </c>
      <c r="BH51" s="286"/>
      <c r="BI51" s="286"/>
      <c r="BJ51" s="287"/>
      <c r="BK51" s="288">
        <f>+AY51*BG51</f>
        <v>163304</v>
      </c>
      <c r="BL51" s="289"/>
      <c r="BM51" s="289"/>
      <c r="BN51" s="289"/>
      <c r="BO51" s="289"/>
      <c r="BP51" s="290"/>
      <c r="BQ51" s="291">
        <v>2000</v>
      </c>
      <c r="BR51" s="292"/>
      <c r="BS51" s="292"/>
      <c r="BT51" s="292"/>
      <c r="BU51" s="292"/>
      <c r="BV51" s="292"/>
      <c r="BW51" s="293"/>
      <c r="BX51" s="291">
        <f>+(((BK52+BQ51)*15)/85)</f>
        <v>29171.294117647059</v>
      </c>
      <c r="BY51" s="292"/>
      <c r="BZ51" s="292"/>
      <c r="CA51" s="292"/>
      <c r="CB51" s="292"/>
      <c r="CC51" s="293"/>
      <c r="CD51" s="291">
        <f>+BK52+BQ51+BX51</f>
        <v>194475.29411764705</v>
      </c>
      <c r="CE51" s="292"/>
      <c r="CF51" s="292"/>
      <c r="CG51" s="292"/>
      <c r="CH51" s="292"/>
      <c r="CI51" s="293"/>
    </row>
    <row r="52" spans="1:87" ht="18" customHeight="1" thickBot="1" x14ac:dyDescent="0.3">
      <c r="A52" s="75"/>
      <c r="B52" s="377"/>
      <c r="C52" s="378"/>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c r="AD52" s="378"/>
      <c r="AE52" s="378"/>
      <c r="AF52" s="378"/>
      <c r="AG52" s="378"/>
      <c r="AH52" s="378"/>
      <c r="AI52" s="378"/>
      <c r="AJ52" s="379"/>
      <c r="AK52" s="380" t="s">
        <v>3</v>
      </c>
      <c r="AL52" s="381"/>
      <c r="AM52" s="381"/>
      <c r="AN52" s="381"/>
      <c r="AO52" s="381"/>
      <c r="AP52" s="381"/>
      <c r="AQ52" s="381"/>
      <c r="AR52" s="381"/>
      <c r="AS52" s="381"/>
      <c r="AT52" s="381"/>
      <c r="AU52" s="381"/>
      <c r="AV52" s="381"/>
      <c r="AW52" s="381"/>
      <c r="AX52" s="381"/>
      <c r="AY52" s="382"/>
      <c r="AZ52" s="382"/>
      <c r="BA52" s="382"/>
      <c r="BB52" s="382"/>
      <c r="BC52" s="382"/>
      <c r="BD52" s="382"/>
      <c r="BE52" s="382"/>
      <c r="BF52" s="382"/>
      <c r="BG52" s="382"/>
      <c r="BH52" s="382"/>
      <c r="BI52" s="382"/>
      <c r="BJ52" s="383"/>
      <c r="BK52" s="384">
        <f>SUM(BK51:BK51)</f>
        <v>163304</v>
      </c>
      <c r="BL52" s="385"/>
      <c r="BM52" s="385"/>
      <c r="BN52" s="385"/>
      <c r="BO52" s="385"/>
      <c r="BP52" s="386"/>
      <c r="BQ52" s="387" t="s">
        <v>100</v>
      </c>
      <c r="BR52" s="388"/>
      <c r="BS52" s="388"/>
      <c r="BT52" s="388"/>
      <c r="BU52" s="388"/>
      <c r="BV52" s="388"/>
      <c r="BW52" s="388"/>
      <c r="BX52" s="388"/>
      <c r="BY52" s="388"/>
      <c r="BZ52" s="388"/>
      <c r="CA52" s="388"/>
      <c r="CB52" s="388"/>
      <c r="CC52" s="389"/>
      <c r="CD52" s="390">
        <f>+CD51*AE51</f>
        <v>777901.17647058819</v>
      </c>
      <c r="CE52" s="390"/>
      <c r="CF52" s="390"/>
      <c r="CG52" s="390"/>
      <c r="CH52" s="390"/>
      <c r="CI52" s="391"/>
    </row>
    <row r="53" spans="1:87" ht="18" customHeight="1" thickBot="1" x14ac:dyDescent="0.3">
      <c r="A53" s="75"/>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BG53" s="78"/>
      <c r="BH53" s="78"/>
      <c r="BI53" s="78"/>
      <c r="BJ53" s="78"/>
      <c r="BK53" s="79"/>
      <c r="BL53" s="79"/>
      <c r="BM53" s="79"/>
      <c r="BN53" s="79"/>
      <c r="BO53" s="79"/>
      <c r="BP53" s="79"/>
      <c r="BQ53" s="79"/>
      <c r="BR53" s="79"/>
      <c r="BS53" s="79"/>
      <c r="BT53" s="79"/>
      <c r="BU53" s="79"/>
      <c r="BV53" s="79"/>
      <c r="BW53" s="79"/>
      <c r="BX53" s="79"/>
      <c r="BY53" s="79"/>
      <c r="BZ53" s="79"/>
      <c r="CA53" s="79"/>
      <c r="CB53" s="79"/>
      <c r="CC53" s="79"/>
      <c r="CD53" s="79"/>
      <c r="CE53" s="79"/>
      <c r="CF53" s="79"/>
      <c r="CG53" s="79"/>
      <c r="CH53" s="79"/>
      <c r="CI53" s="79"/>
    </row>
    <row r="54" spans="1:87" ht="18" customHeight="1" x14ac:dyDescent="0.25">
      <c r="A54" s="75"/>
      <c r="B54" s="348" t="s">
        <v>0</v>
      </c>
      <c r="C54" s="349"/>
      <c r="D54" s="349"/>
      <c r="E54" s="349"/>
      <c r="F54" s="349"/>
      <c r="G54" s="349"/>
      <c r="H54" s="349"/>
      <c r="I54" s="349"/>
      <c r="J54" s="349"/>
      <c r="K54" s="349"/>
      <c r="L54" s="349"/>
      <c r="M54" s="349"/>
      <c r="N54" s="349"/>
      <c r="O54" s="349"/>
      <c r="P54" s="349"/>
      <c r="Q54" s="349"/>
      <c r="R54" s="349"/>
      <c r="S54" s="349"/>
      <c r="T54" s="349"/>
      <c r="U54" s="349"/>
      <c r="V54" s="349"/>
      <c r="W54" s="349"/>
      <c r="X54" s="349"/>
      <c r="Y54" s="350"/>
      <c r="Z54" s="348" t="s">
        <v>80</v>
      </c>
      <c r="AA54" s="349"/>
      <c r="AB54" s="349"/>
      <c r="AC54" s="349"/>
      <c r="AD54" s="350"/>
      <c r="AE54" s="357" t="s">
        <v>79</v>
      </c>
      <c r="AF54" s="358"/>
      <c r="AG54" s="358"/>
      <c r="AH54" s="358"/>
      <c r="AI54" s="358"/>
      <c r="AJ54" s="359"/>
      <c r="AK54" s="357" t="s">
        <v>81</v>
      </c>
      <c r="AL54" s="358"/>
      <c r="AM54" s="358"/>
      <c r="AN54" s="358"/>
      <c r="AO54" s="358"/>
      <c r="AP54" s="358"/>
      <c r="AQ54" s="358"/>
      <c r="AR54" s="358"/>
      <c r="AS54" s="358"/>
      <c r="AT54" s="358"/>
      <c r="AU54" s="358"/>
      <c r="AV54" s="358"/>
      <c r="AW54" s="358"/>
      <c r="AX54" s="359"/>
      <c r="AY54" s="357" t="s">
        <v>1</v>
      </c>
      <c r="AZ54" s="358"/>
      <c r="BA54" s="358"/>
      <c r="BB54" s="359"/>
      <c r="BC54" s="348" t="s">
        <v>104</v>
      </c>
      <c r="BD54" s="349"/>
      <c r="BE54" s="349"/>
      <c r="BF54" s="350"/>
      <c r="BG54" s="366" t="s">
        <v>82</v>
      </c>
      <c r="BH54" s="367"/>
      <c r="BI54" s="367"/>
      <c r="BJ54" s="368"/>
      <c r="BK54" s="315" t="s">
        <v>99</v>
      </c>
      <c r="BL54" s="316"/>
      <c r="BM54" s="316"/>
      <c r="BN54" s="316"/>
      <c r="BO54" s="316"/>
      <c r="BP54" s="317"/>
      <c r="BQ54" s="315" t="s">
        <v>83</v>
      </c>
      <c r="BR54" s="316"/>
      <c r="BS54" s="316"/>
      <c r="BT54" s="316"/>
      <c r="BU54" s="316"/>
      <c r="BV54" s="316"/>
      <c r="BW54" s="317"/>
      <c r="BX54" s="315" t="s">
        <v>84</v>
      </c>
      <c r="BY54" s="316"/>
      <c r="BZ54" s="316"/>
      <c r="CA54" s="316"/>
      <c r="CB54" s="316"/>
      <c r="CC54" s="317"/>
      <c r="CD54" s="315" t="s">
        <v>85</v>
      </c>
      <c r="CE54" s="316"/>
      <c r="CF54" s="316"/>
      <c r="CG54" s="316"/>
      <c r="CH54" s="316"/>
      <c r="CI54" s="317"/>
    </row>
    <row r="55" spans="1:87" ht="18" customHeight="1" x14ac:dyDescent="0.25">
      <c r="A55" s="75"/>
      <c r="B55" s="351"/>
      <c r="C55" s="352"/>
      <c r="D55" s="352"/>
      <c r="E55" s="352"/>
      <c r="F55" s="352"/>
      <c r="G55" s="352"/>
      <c r="H55" s="352"/>
      <c r="I55" s="352"/>
      <c r="J55" s="352"/>
      <c r="K55" s="352"/>
      <c r="L55" s="352"/>
      <c r="M55" s="352"/>
      <c r="N55" s="352"/>
      <c r="O55" s="352"/>
      <c r="P55" s="352"/>
      <c r="Q55" s="352"/>
      <c r="R55" s="352"/>
      <c r="S55" s="352"/>
      <c r="T55" s="352"/>
      <c r="U55" s="352"/>
      <c r="V55" s="352"/>
      <c r="W55" s="352"/>
      <c r="X55" s="352"/>
      <c r="Y55" s="353"/>
      <c r="Z55" s="351"/>
      <c r="AA55" s="352"/>
      <c r="AB55" s="352"/>
      <c r="AC55" s="352"/>
      <c r="AD55" s="353"/>
      <c r="AE55" s="360"/>
      <c r="AF55" s="361"/>
      <c r="AG55" s="361"/>
      <c r="AH55" s="361"/>
      <c r="AI55" s="361"/>
      <c r="AJ55" s="362"/>
      <c r="AK55" s="360"/>
      <c r="AL55" s="361"/>
      <c r="AM55" s="361"/>
      <c r="AN55" s="361"/>
      <c r="AO55" s="361"/>
      <c r="AP55" s="361"/>
      <c r="AQ55" s="361"/>
      <c r="AR55" s="361"/>
      <c r="AS55" s="361"/>
      <c r="AT55" s="361"/>
      <c r="AU55" s="361"/>
      <c r="AV55" s="361"/>
      <c r="AW55" s="361"/>
      <c r="AX55" s="362"/>
      <c r="AY55" s="360"/>
      <c r="AZ55" s="361"/>
      <c r="BA55" s="361"/>
      <c r="BB55" s="362"/>
      <c r="BC55" s="351"/>
      <c r="BD55" s="352"/>
      <c r="BE55" s="352"/>
      <c r="BF55" s="353"/>
      <c r="BG55" s="369"/>
      <c r="BH55" s="370"/>
      <c r="BI55" s="370"/>
      <c r="BJ55" s="371"/>
      <c r="BK55" s="318"/>
      <c r="BL55" s="319"/>
      <c r="BM55" s="319"/>
      <c r="BN55" s="319"/>
      <c r="BO55" s="319"/>
      <c r="BP55" s="320"/>
      <c r="BQ55" s="318"/>
      <c r="BR55" s="319"/>
      <c r="BS55" s="319"/>
      <c r="BT55" s="319"/>
      <c r="BU55" s="319"/>
      <c r="BV55" s="319"/>
      <c r="BW55" s="320"/>
      <c r="BX55" s="318"/>
      <c r="BY55" s="319"/>
      <c r="BZ55" s="319"/>
      <c r="CA55" s="319"/>
      <c r="CB55" s="319"/>
      <c r="CC55" s="320"/>
      <c r="CD55" s="318"/>
      <c r="CE55" s="319"/>
      <c r="CF55" s="319"/>
      <c r="CG55" s="319"/>
      <c r="CH55" s="319"/>
      <c r="CI55" s="320"/>
    </row>
    <row r="56" spans="1:87" ht="18" customHeight="1" thickBot="1" x14ac:dyDescent="0.3">
      <c r="A56" s="75"/>
      <c r="B56" s="354"/>
      <c r="C56" s="355"/>
      <c r="D56" s="355"/>
      <c r="E56" s="355"/>
      <c r="F56" s="355"/>
      <c r="G56" s="355"/>
      <c r="H56" s="355"/>
      <c r="I56" s="355"/>
      <c r="J56" s="355"/>
      <c r="K56" s="355"/>
      <c r="L56" s="355"/>
      <c r="M56" s="355"/>
      <c r="N56" s="355"/>
      <c r="O56" s="355"/>
      <c r="P56" s="355"/>
      <c r="Q56" s="355"/>
      <c r="R56" s="355"/>
      <c r="S56" s="355"/>
      <c r="T56" s="355"/>
      <c r="U56" s="355"/>
      <c r="V56" s="355"/>
      <c r="W56" s="355"/>
      <c r="X56" s="355"/>
      <c r="Y56" s="356"/>
      <c r="Z56" s="354"/>
      <c r="AA56" s="355"/>
      <c r="AB56" s="355"/>
      <c r="AC56" s="355"/>
      <c r="AD56" s="356"/>
      <c r="AE56" s="363"/>
      <c r="AF56" s="364"/>
      <c r="AG56" s="364"/>
      <c r="AH56" s="364"/>
      <c r="AI56" s="364"/>
      <c r="AJ56" s="365"/>
      <c r="AK56" s="360"/>
      <c r="AL56" s="361"/>
      <c r="AM56" s="361"/>
      <c r="AN56" s="361"/>
      <c r="AO56" s="361"/>
      <c r="AP56" s="361"/>
      <c r="AQ56" s="361"/>
      <c r="AR56" s="361"/>
      <c r="AS56" s="361"/>
      <c r="AT56" s="361"/>
      <c r="AU56" s="361"/>
      <c r="AV56" s="361"/>
      <c r="AW56" s="361"/>
      <c r="AX56" s="362"/>
      <c r="AY56" s="360"/>
      <c r="AZ56" s="361"/>
      <c r="BA56" s="361"/>
      <c r="BB56" s="362"/>
      <c r="BC56" s="351"/>
      <c r="BD56" s="352"/>
      <c r="BE56" s="352"/>
      <c r="BF56" s="353"/>
      <c r="BG56" s="369"/>
      <c r="BH56" s="370"/>
      <c r="BI56" s="370"/>
      <c r="BJ56" s="371"/>
      <c r="BK56" s="318"/>
      <c r="BL56" s="319"/>
      <c r="BM56" s="319"/>
      <c r="BN56" s="319"/>
      <c r="BO56" s="319"/>
      <c r="BP56" s="320"/>
      <c r="BQ56" s="321"/>
      <c r="BR56" s="322"/>
      <c r="BS56" s="322"/>
      <c r="BT56" s="322"/>
      <c r="BU56" s="322"/>
      <c r="BV56" s="322"/>
      <c r="BW56" s="323"/>
      <c r="BX56" s="321"/>
      <c r="BY56" s="322"/>
      <c r="BZ56" s="322"/>
      <c r="CA56" s="322"/>
      <c r="CB56" s="322"/>
      <c r="CC56" s="323"/>
      <c r="CD56" s="321"/>
      <c r="CE56" s="322"/>
      <c r="CF56" s="322"/>
      <c r="CG56" s="322"/>
      <c r="CH56" s="322"/>
      <c r="CI56" s="323"/>
    </row>
    <row r="57" spans="1:87" ht="36" customHeight="1" thickBot="1" x14ac:dyDescent="0.3">
      <c r="A57" s="75"/>
      <c r="B57" s="324" t="s">
        <v>159</v>
      </c>
      <c r="C57" s="325"/>
      <c r="D57" s="325"/>
      <c r="E57" s="325"/>
      <c r="F57" s="325"/>
      <c r="G57" s="325"/>
      <c r="H57" s="325"/>
      <c r="I57" s="325"/>
      <c r="J57" s="325"/>
      <c r="K57" s="325"/>
      <c r="L57" s="325"/>
      <c r="M57" s="325"/>
      <c r="N57" s="325"/>
      <c r="O57" s="325"/>
      <c r="P57" s="325"/>
      <c r="Q57" s="325"/>
      <c r="R57" s="325"/>
      <c r="S57" s="325"/>
      <c r="T57" s="325"/>
      <c r="U57" s="325"/>
      <c r="V57" s="325"/>
      <c r="W57" s="325"/>
      <c r="X57" s="325"/>
      <c r="Y57" s="326"/>
      <c r="Z57" s="333" t="s">
        <v>178</v>
      </c>
      <c r="AA57" s="334"/>
      <c r="AB57" s="334"/>
      <c r="AC57" s="334"/>
      <c r="AD57" s="335"/>
      <c r="AE57" s="333">
        <v>0</v>
      </c>
      <c r="AF57" s="334"/>
      <c r="AG57" s="334"/>
      <c r="AH57" s="334"/>
      <c r="AI57" s="334"/>
      <c r="AJ57" s="334"/>
      <c r="AK57" s="606"/>
      <c r="AL57" s="607"/>
      <c r="AM57" s="607"/>
      <c r="AN57" s="607"/>
      <c r="AO57" s="607"/>
      <c r="AP57" s="607"/>
      <c r="AQ57" s="607"/>
      <c r="AR57" s="607"/>
      <c r="AS57" s="607"/>
      <c r="AT57" s="607"/>
      <c r="AU57" s="607"/>
      <c r="AV57" s="607"/>
      <c r="AW57" s="607"/>
      <c r="AX57" s="608"/>
      <c r="AY57" s="409"/>
      <c r="AZ57" s="346"/>
      <c r="BA57" s="346"/>
      <c r="BB57" s="410"/>
      <c r="BC57" s="345">
        <f>+$AE$57*AY57</f>
        <v>0</v>
      </c>
      <c r="BD57" s="346"/>
      <c r="BE57" s="346"/>
      <c r="BF57" s="347"/>
      <c r="BG57" s="285"/>
      <c r="BH57" s="286"/>
      <c r="BI57" s="286"/>
      <c r="BJ57" s="287"/>
      <c r="BK57" s="288">
        <f>+AY57*BG57</f>
        <v>0</v>
      </c>
      <c r="BL57" s="289"/>
      <c r="BM57" s="289"/>
      <c r="BN57" s="289"/>
      <c r="BO57" s="289"/>
      <c r="BP57" s="290"/>
      <c r="BQ57" s="291"/>
      <c r="BR57" s="292"/>
      <c r="BS57" s="292"/>
      <c r="BT57" s="292"/>
      <c r="BU57" s="292"/>
      <c r="BV57" s="292"/>
      <c r="BW57" s="293"/>
      <c r="BX57" s="291">
        <f>+(((BK58+BQ57)*15)/85)</f>
        <v>0</v>
      </c>
      <c r="BY57" s="292"/>
      <c r="BZ57" s="292"/>
      <c r="CA57" s="292"/>
      <c r="CB57" s="292"/>
      <c r="CC57" s="293"/>
      <c r="CD57" s="291">
        <f>+BK58+BQ57+BX57</f>
        <v>0</v>
      </c>
      <c r="CE57" s="292"/>
      <c r="CF57" s="292"/>
      <c r="CG57" s="292"/>
      <c r="CH57" s="292"/>
      <c r="CI57" s="293"/>
    </row>
    <row r="58" spans="1:87" ht="18" customHeight="1" thickBot="1" x14ac:dyDescent="0.3">
      <c r="A58" s="75"/>
      <c r="B58" s="377"/>
      <c r="C58" s="378"/>
      <c r="D58" s="378"/>
      <c r="E58" s="378"/>
      <c r="F58" s="378"/>
      <c r="G58" s="378"/>
      <c r="H58" s="378"/>
      <c r="I58" s="378"/>
      <c r="J58" s="378"/>
      <c r="K58" s="378"/>
      <c r="L58" s="378"/>
      <c r="M58" s="378"/>
      <c r="N58" s="378"/>
      <c r="O58" s="378"/>
      <c r="P58" s="378"/>
      <c r="Q58" s="378"/>
      <c r="R58" s="378"/>
      <c r="S58" s="378"/>
      <c r="T58" s="378"/>
      <c r="U58" s="378"/>
      <c r="V58" s="378"/>
      <c r="W58" s="378"/>
      <c r="X58" s="378"/>
      <c r="Y58" s="378"/>
      <c r="Z58" s="378"/>
      <c r="AA58" s="378"/>
      <c r="AB58" s="378"/>
      <c r="AC58" s="378"/>
      <c r="AD58" s="378"/>
      <c r="AE58" s="378"/>
      <c r="AF58" s="378"/>
      <c r="AG58" s="378"/>
      <c r="AH58" s="378"/>
      <c r="AI58" s="378"/>
      <c r="AJ58" s="379"/>
      <c r="AK58" s="380" t="s">
        <v>3</v>
      </c>
      <c r="AL58" s="381"/>
      <c r="AM58" s="381"/>
      <c r="AN58" s="381"/>
      <c r="AO58" s="381"/>
      <c r="AP58" s="381"/>
      <c r="AQ58" s="381"/>
      <c r="AR58" s="381"/>
      <c r="AS58" s="381"/>
      <c r="AT58" s="381"/>
      <c r="AU58" s="381"/>
      <c r="AV58" s="381"/>
      <c r="AW58" s="381"/>
      <c r="AX58" s="381"/>
      <c r="AY58" s="382"/>
      <c r="AZ58" s="382"/>
      <c r="BA58" s="382"/>
      <c r="BB58" s="382"/>
      <c r="BC58" s="382"/>
      <c r="BD58" s="382"/>
      <c r="BE58" s="382"/>
      <c r="BF58" s="382"/>
      <c r="BG58" s="382"/>
      <c r="BH58" s="382"/>
      <c r="BI58" s="382"/>
      <c r="BJ58" s="383"/>
      <c r="BK58" s="384">
        <f>SUM(BK57:BK57)</f>
        <v>0</v>
      </c>
      <c r="BL58" s="385"/>
      <c r="BM58" s="385"/>
      <c r="BN58" s="385"/>
      <c r="BO58" s="385"/>
      <c r="BP58" s="386"/>
      <c r="BQ58" s="387" t="s">
        <v>100</v>
      </c>
      <c r="BR58" s="388"/>
      <c r="BS58" s="388"/>
      <c r="BT58" s="388"/>
      <c r="BU58" s="388"/>
      <c r="BV58" s="388"/>
      <c r="BW58" s="388"/>
      <c r="BX58" s="388"/>
      <c r="BY58" s="388"/>
      <c r="BZ58" s="388"/>
      <c r="CA58" s="388"/>
      <c r="CB58" s="388"/>
      <c r="CC58" s="389"/>
      <c r="CD58" s="390">
        <f>+CD57*AE57</f>
        <v>0</v>
      </c>
      <c r="CE58" s="390"/>
      <c r="CF58" s="390"/>
      <c r="CG58" s="390"/>
      <c r="CH58" s="390"/>
      <c r="CI58" s="391"/>
    </row>
    <row r="59" spans="1:87" ht="18" customHeight="1" thickBot="1" x14ac:dyDescent="0.3">
      <c r="A59" s="75"/>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BG59" s="78"/>
      <c r="BH59" s="78"/>
      <c r="BI59" s="78"/>
      <c r="BJ59" s="78"/>
      <c r="BK59" s="79"/>
      <c r="BL59" s="79"/>
      <c r="BM59" s="79"/>
      <c r="BN59" s="79"/>
      <c r="BO59" s="79"/>
      <c r="BP59" s="79"/>
      <c r="BQ59" s="79"/>
      <c r="BR59" s="79"/>
      <c r="BS59" s="79"/>
      <c r="BT59" s="79"/>
      <c r="BU59" s="79"/>
      <c r="BV59" s="79"/>
      <c r="BW59" s="79"/>
      <c r="BX59" s="79"/>
      <c r="BY59" s="79"/>
      <c r="BZ59" s="79"/>
      <c r="CA59" s="79"/>
      <c r="CB59" s="79"/>
      <c r="CC59" s="79"/>
      <c r="CD59" s="79"/>
      <c r="CE59" s="79"/>
      <c r="CF59" s="79"/>
      <c r="CG59" s="79"/>
      <c r="CH59" s="79"/>
      <c r="CI59" s="79"/>
    </row>
    <row r="60" spans="1:87" ht="18" customHeight="1" x14ac:dyDescent="0.25">
      <c r="A60" s="75"/>
      <c r="B60" s="348" t="s">
        <v>0</v>
      </c>
      <c r="C60" s="349"/>
      <c r="D60" s="349"/>
      <c r="E60" s="349"/>
      <c r="F60" s="349"/>
      <c r="G60" s="349"/>
      <c r="H60" s="349"/>
      <c r="I60" s="349"/>
      <c r="J60" s="349"/>
      <c r="K60" s="349"/>
      <c r="L60" s="349"/>
      <c r="M60" s="349"/>
      <c r="N60" s="349"/>
      <c r="O60" s="349"/>
      <c r="P60" s="349"/>
      <c r="Q60" s="349"/>
      <c r="R60" s="349"/>
      <c r="S60" s="349"/>
      <c r="T60" s="349"/>
      <c r="U60" s="349"/>
      <c r="V60" s="349"/>
      <c r="W60" s="349"/>
      <c r="X60" s="349"/>
      <c r="Y60" s="350"/>
      <c r="Z60" s="348" t="s">
        <v>80</v>
      </c>
      <c r="AA60" s="349"/>
      <c r="AB60" s="349"/>
      <c r="AC60" s="349"/>
      <c r="AD60" s="350"/>
      <c r="AE60" s="357" t="s">
        <v>79</v>
      </c>
      <c r="AF60" s="358"/>
      <c r="AG60" s="358"/>
      <c r="AH60" s="358"/>
      <c r="AI60" s="358"/>
      <c r="AJ60" s="359"/>
      <c r="AK60" s="357" t="s">
        <v>81</v>
      </c>
      <c r="AL60" s="358"/>
      <c r="AM60" s="358"/>
      <c r="AN60" s="358"/>
      <c r="AO60" s="358"/>
      <c r="AP60" s="358"/>
      <c r="AQ60" s="358"/>
      <c r="AR60" s="358"/>
      <c r="AS60" s="358"/>
      <c r="AT60" s="358"/>
      <c r="AU60" s="358"/>
      <c r="AV60" s="358"/>
      <c r="AW60" s="358"/>
      <c r="AX60" s="359"/>
      <c r="AY60" s="357" t="s">
        <v>1</v>
      </c>
      <c r="AZ60" s="358"/>
      <c r="BA60" s="358"/>
      <c r="BB60" s="359"/>
      <c r="BC60" s="348" t="s">
        <v>104</v>
      </c>
      <c r="BD60" s="349"/>
      <c r="BE60" s="349"/>
      <c r="BF60" s="350"/>
      <c r="BG60" s="366" t="s">
        <v>82</v>
      </c>
      <c r="BH60" s="367"/>
      <c r="BI60" s="367"/>
      <c r="BJ60" s="368"/>
      <c r="BK60" s="315" t="s">
        <v>99</v>
      </c>
      <c r="BL60" s="316"/>
      <c r="BM60" s="316"/>
      <c r="BN60" s="316"/>
      <c r="BO60" s="316"/>
      <c r="BP60" s="317"/>
      <c r="BQ60" s="315" t="s">
        <v>83</v>
      </c>
      <c r="BR60" s="316"/>
      <c r="BS60" s="316"/>
      <c r="BT60" s="316"/>
      <c r="BU60" s="316"/>
      <c r="BV60" s="316"/>
      <c r="BW60" s="317"/>
      <c r="BX60" s="315" t="s">
        <v>84</v>
      </c>
      <c r="BY60" s="316"/>
      <c r="BZ60" s="316"/>
      <c r="CA60" s="316"/>
      <c r="CB60" s="316"/>
      <c r="CC60" s="317"/>
      <c r="CD60" s="315" t="s">
        <v>85</v>
      </c>
      <c r="CE60" s="316"/>
      <c r="CF60" s="316"/>
      <c r="CG60" s="316"/>
      <c r="CH60" s="316"/>
      <c r="CI60" s="317"/>
    </row>
    <row r="61" spans="1:87" ht="18" customHeight="1" x14ac:dyDescent="0.25">
      <c r="A61" s="75"/>
      <c r="B61" s="351"/>
      <c r="C61" s="352"/>
      <c r="D61" s="352"/>
      <c r="E61" s="352"/>
      <c r="F61" s="352"/>
      <c r="G61" s="352"/>
      <c r="H61" s="352"/>
      <c r="I61" s="352"/>
      <c r="J61" s="352"/>
      <c r="K61" s="352"/>
      <c r="L61" s="352"/>
      <c r="M61" s="352"/>
      <c r="N61" s="352"/>
      <c r="O61" s="352"/>
      <c r="P61" s="352"/>
      <c r="Q61" s="352"/>
      <c r="R61" s="352"/>
      <c r="S61" s="352"/>
      <c r="T61" s="352"/>
      <c r="U61" s="352"/>
      <c r="V61" s="352"/>
      <c r="W61" s="352"/>
      <c r="X61" s="352"/>
      <c r="Y61" s="353"/>
      <c r="Z61" s="351"/>
      <c r="AA61" s="352"/>
      <c r="AB61" s="352"/>
      <c r="AC61" s="352"/>
      <c r="AD61" s="353"/>
      <c r="AE61" s="360"/>
      <c r="AF61" s="361"/>
      <c r="AG61" s="361"/>
      <c r="AH61" s="361"/>
      <c r="AI61" s="361"/>
      <c r="AJ61" s="362"/>
      <c r="AK61" s="360"/>
      <c r="AL61" s="361"/>
      <c r="AM61" s="361"/>
      <c r="AN61" s="361"/>
      <c r="AO61" s="361"/>
      <c r="AP61" s="361"/>
      <c r="AQ61" s="361"/>
      <c r="AR61" s="361"/>
      <c r="AS61" s="361"/>
      <c r="AT61" s="361"/>
      <c r="AU61" s="361"/>
      <c r="AV61" s="361"/>
      <c r="AW61" s="361"/>
      <c r="AX61" s="362"/>
      <c r="AY61" s="360"/>
      <c r="AZ61" s="361"/>
      <c r="BA61" s="361"/>
      <c r="BB61" s="362"/>
      <c r="BC61" s="351"/>
      <c r="BD61" s="352"/>
      <c r="BE61" s="352"/>
      <c r="BF61" s="353"/>
      <c r="BG61" s="369"/>
      <c r="BH61" s="370"/>
      <c r="BI61" s="370"/>
      <c r="BJ61" s="371"/>
      <c r="BK61" s="318"/>
      <c r="BL61" s="319"/>
      <c r="BM61" s="319"/>
      <c r="BN61" s="319"/>
      <c r="BO61" s="319"/>
      <c r="BP61" s="320"/>
      <c r="BQ61" s="318"/>
      <c r="BR61" s="319"/>
      <c r="BS61" s="319"/>
      <c r="BT61" s="319"/>
      <c r="BU61" s="319"/>
      <c r="BV61" s="319"/>
      <c r="BW61" s="320"/>
      <c r="BX61" s="318"/>
      <c r="BY61" s="319"/>
      <c r="BZ61" s="319"/>
      <c r="CA61" s="319"/>
      <c r="CB61" s="319"/>
      <c r="CC61" s="320"/>
      <c r="CD61" s="318"/>
      <c r="CE61" s="319"/>
      <c r="CF61" s="319"/>
      <c r="CG61" s="319"/>
      <c r="CH61" s="319"/>
      <c r="CI61" s="320"/>
    </row>
    <row r="62" spans="1:87" ht="18" customHeight="1" thickBot="1" x14ac:dyDescent="0.3">
      <c r="A62" s="75"/>
      <c r="B62" s="354"/>
      <c r="C62" s="355"/>
      <c r="D62" s="355"/>
      <c r="E62" s="355"/>
      <c r="F62" s="355"/>
      <c r="G62" s="355"/>
      <c r="H62" s="355"/>
      <c r="I62" s="355"/>
      <c r="J62" s="355"/>
      <c r="K62" s="355"/>
      <c r="L62" s="355"/>
      <c r="M62" s="355"/>
      <c r="N62" s="355"/>
      <c r="O62" s="355"/>
      <c r="P62" s="355"/>
      <c r="Q62" s="355"/>
      <c r="R62" s="355"/>
      <c r="S62" s="355"/>
      <c r="T62" s="355"/>
      <c r="U62" s="355"/>
      <c r="V62" s="355"/>
      <c r="W62" s="355"/>
      <c r="X62" s="355"/>
      <c r="Y62" s="356"/>
      <c r="Z62" s="354"/>
      <c r="AA62" s="355"/>
      <c r="AB62" s="355"/>
      <c r="AC62" s="355"/>
      <c r="AD62" s="356"/>
      <c r="AE62" s="363"/>
      <c r="AF62" s="364"/>
      <c r="AG62" s="364"/>
      <c r="AH62" s="364"/>
      <c r="AI62" s="364"/>
      <c r="AJ62" s="365"/>
      <c r="AK62" s="360"/>
      <c r="AL62" s="361"/>
      <c r="AM62" s="361"/>
      <c r="AN62" s="361"/>
      <c r="AO62" s="361"/>
      <c r="AP62" s="361"/>
      <c r="AQ62" s="361"/>
      <c r="AR62" s="361"/>
      <c r="AS62" s="361"/>
      <c r="AT62" s="361"/>
      <c r="AU62" s="361"/>
      <c r="AV62" s="361"/>
      <c r="AW62" s="361"/>
      <c r="AX62" s="362"/>
      <c r="AY62" s="360"/>
      <c r="AZ62" s="361"/>
      <c r="BA62" s="361"/>
      <c r="BB62" s="362"/>
      <c r="BC62" s="351"/>
      <c r="BD62" s="352"/>
      <c r="BE62" s="352"/>
      <c r="BF62" s="353"/>
      <c r="BG62" s="369"/>
      <c r="BH62" s="370"/>
      <c r="BI62" s="370"/>
      <c r="BJ62" s="371"/>
      <c r="BK62" s="318"/>
      <c r="BL62" s="319"/>
      <c r="BM62" s="319"/>
      <c r="BN62" s="319"/>
      <c r="BO62" s="319"/>
      <c r="BP62" s="320"/>
      <c r="BQ62" s="321"/>
      <c r="BR62" s="322"/>
      <c r="BS62" s="322"/>
      <c r="BT62" s="322"/>
      <c r="BU62" s="322"/>
      <c r="BV62" s="322"/>
      <c r="BW62" s="323"/>
      <c r="BX62" s="321"/>
      <c r="BY62" s="322"/>
      <c r="BZ62" s="322"/>
      <c r="CA62" s="322"/>
      <c r="CB62" s="322"/>
      <c r="CC62" s="323"/>
      <c r="CD62" s="321"/>
      <c r="CE62" s="322"/>
      <c r="CF62" s="322"/>
      <c r="CG62" s="322"/>
      <c r="CH62" s="322"/>
      <c r="CI62" s="323"/>
    </row>
    <row r="63" spans="1:87" ht="18" customHeight="1" x14ac:dyDescent="0.25">
      <c r="A63" s="75"/>
      <c r="B63" s="324" t="s">
        <v>160</v>
      </c>
      <c r="C63" s="325"/>
      <c r="D63" s="325"/>
      <c r="E63" s="325"/>
      <c r="F63" s="325"/>
      <c r="G63" s="325"/>
      <c r="H63" s="325"/>
      <c r="I63" s="325"/>
      <c r="J63" s="325"/>
      <c r="K63" s="325"/>
      <c r="L63" s="325"/>
      <c r="M63" s="325"/>
      <c r="N63" s="325"/>
      <c r="O63" s="325"/>
      <c r="P63" s="325"/>
      <c r="Q63" s="325"/>
      <c r="R63" s="325"/>
      <c r="S63" s="325"/>
      <c r="T63" s="325"/>
      <c r="U63" s="325"/>
      <c r="V63" s="325"/>
      <c r="W63" s="325"/>
      <c r="X63" s="325"/>
      <c r="Y63" s="326"/>
      <c r="Z63" s="333" t="s">
        <v>179</v>
      </c>
      <c r="AA63" s="334"/>
      <c r="AB63" s="334"/>
      <c r="AC63" s="334"/>
      <c r="AD63" s="335"/>
      <c r="AE63" s="333">
        <v>1</v>
      </c>
      <c r="AF63" s="334"/>
      <c r="AG63" s="334"/>
      <c r="AH63" s="334"/>
      <c r="AI63" s="334"/>
      <c r="AJ63" s="334"/>
      <c r="AK63" s="342" t="s">
        <v>41</v>
      </c>
      <c r="AL63" s="343"/>
      <c r="AM63" s="343"/>
      <c r="AN63" s="343"/>
      <c r="AO63" s="343"/>
      <c r="AP63" s="343"/>
      <c r="AQ63" s="343"/>
      <c r="AR63" s="343"/>
      <c r="AS63" s="343"/>
      <c r="AT63" s="343"/>
      <c r="AU63" s="343"/>
      <c r="AV63" s="343"/>
      <c r="AW63" s="343"/>
      <c r="AX63" s="344"/>
      <c r="AY63" s="409">
        <v>0.5</v>
      </c>
      <c r="AZ63" s="346"/>
      <c r="BA63" s="346"/>
      <c r="BB63" s="410"/>
      <c r="BC63" s="345">
        <f>+$AE$63*AY63</f>
        <v>0.5</v>
      </c>
      <c r="BD63" s="346"/>
      <c r="BE63" s="346"/>
      <c r="BF63" s="347"/>
      <c r="BG63" s="285">
        <v>22629</v>
      </c>
      <c r="BH63" s="286"/>
      <c r="BI63" s="286"/>
      <c r="BJ63" s="287"/>
      <c r="BK63" s="288">
        <f>+AY63*BG63</f>
        <v>11314.5</v>
      </c>
      <c r="BL63" s="289"/>
      <c r="BM63" s="289"/>
      <c r="BN63" s="289"/>
      <c r="BO63" s="289"/>
      <c r="BP63" s="290"/>
      <c r="BQ63" s="291">
        <v>5000</v>
      </c>
      <c r="BR63" s="292"/>
      <c r="BS63" s="292"/>
      <c r="BT63" s="292"/>
      <c r="BU63" s="292"/>
      <c r="BV63" s="292"/>
      <c r="BW63" s="293"/>
      <c r="BX63" s="291">
        <f>+(((BK68+BQ63)*15)/85)</f>
        <v>11732.64705882353</v>
      </c>
      <c r="BY63" s="292"/>
      <c r="BZ63" s="292"/>
      <c r="CA63" s="292"/>
      <c r="CB63" s="292"/>
      <c r="CC63" s="293"/>
      <c r="CD63" s="291">
        <f>+BK68+BQ63+BX63</f>
        <v>78217.647058823524</v>
      </c>
      <c r="CE63" s="292"/>
      <c r="CF63" s="292"/>
      <c r="CG63" s="292"/>
      <c r="CH63" s="292"/>
      <c r="CI63" s="293"/>
    </row>
    <row r="64" spans="1:87" ht="18" customHeight="1" x14ac:dyDescent="0.25">
      <c r="A64" s="75"/>
      <c r="B64" s="327"/>
      <c r="C64" s="328"/>
      <c r="D64" s="328"/>
      <c r="E64" s="328"/>
      <c r="F64" s="328"/>
      <c r="G64" s="328"/>
      <c r="H64" s="328"/>
      <c r="I64" s="328"/>
      <c r="J64" s="328"/>
      <c r="K64" s="328"/>
      <c r="L64" s="328"/>
      <c r="M64" s="328"/>
      <c r="N64" s="328"/>
      <c r="O64" s="328"/>
      <c r="P64" s="328"/>
      <c r="Q64" s="328"/>
      <c r="R64" s="328"/>
      <c r="S64" s="328"/>
      <c r="T64" s="328"/>
      <c r="U64" s="328"/>
      <c r="V64" s="328"/>
      <c r="W64" s="328"/>
      <c r="X64" s="328"/>
      <c r="Y64" s="329"/>
      <c r="Z64" s="336"/>
      <c r="AA64" s="337"/>
      <c r="AB64" s="337"/>
      <c r="AC64" s="337"/>
      <c r="AD64" s="338"/>
      <c r="AE64" s="336"/>
      <c r="AF64" s="337"/>
      <c r="AG64" s="337"/>
      <c r="AH64" s="337"/>
      <c r="AI64" s="337"/>
      <c r="AJ64" s="337"/>
      <c r="AK64" s="300" t="s">
        <v>13</v>
      </c>
      <c r="AL64" s="301"/>
      <c r="AM64" s="301"/>
      <c r="AN64" s="301"/>
      <c r="AO64" s="301"/>
      <c r="AP64" s="301"/>
      <c r="AQ64" s="301"/>
      <c r="AR64" s="301"/>
      <c r="AS64" s="301"/>
      <c r="AT64" s="301"/>
      <c r="AU64" s="301"/>
      <c r="AV64" s="301"/>
      <c r="AW64" s="301"/>
      <c r="AX64" s="302"/>
      <c r="AY64" s="407">
        <v>0.5</v>
      </c>
      <c r="AZ64" s="304"/>
      <c r="BA64" s="304"/>
      <c r="BB64" s="408"/>
      <c r="BC64" s="306">
        <f t="shared" ref="BC64:BC67" si="4">+$AE$63*AY64</f>
        <v>0.5</v>
      </c>
      <c r="BD64" s="307"/>
      <c r="BE64" s="307"/>
      <c r="BF64" s="308"/>
      <c r="BG64" s="309">
        <v>40826</v>
      </c>
      <c r="BH64" s="310"/>
      <c r="BI64" s="310"/>
      <c r="BJ64" s="311"/>
      <c r="BK64" s="312">
        <f t="shared" ref="BK64:BK67" si="5">+AY64*BG64</f>
        <v>20413</v>
      </c>
      <c r="BL64" s="313"/>
      <c r="BM64" s="313"/>
      <c r="BN64" s="313"/>
      <c r="BO64" s="313"/>
      <c r="BP64" s="314"/>
      <c r="BQ64" s="294"/>
      <c r="BR64" s="295"/>
      <c r="BS64" s="295"/>
      <c r="BT64" s="295"/>
      <c r="BU64" s="295"/>
      <c r="BV64" s="295"/>
      <c r="BW64" s="296"/>
      <c r="BX64" s="294"/>
      <c r="BY64" s="295"/>
      <c r="BZ64" s="295"/>
      <c r="CA64" s="295"/>
      <c r="CB64" s="295"/>
      <c r="CC64" s="296"/>
      <c r="CD64" s="294"/>
      <c r="CE64" s="295"/>
      <c r="CF64" s="295"/>
      <c r="CG64" s="295"/>
      <c r="CH64" s="295"/>
      <c r="CI64" s="296"/>
    </row>
    <row r="65" spans="1:87" ht="18" customHeight="1" x14ac:dyDescent="0.25">
      <c r="A65" s="75"/>
      <c r="B65" s="327"/>
      <c r="C65" s="328"/>
      <c r="D65" s="328"/>
      <c r="E65" s="328"/>
      <c r="F65" s="328"/>
      <c r="G65" s="328"/>
      <c r="H65" s="328"/>
      <c r="I65" s="328"/>
      <c r="J65" s="328"/>
      <c r="K65" s="328"/>
      <c r="L65" s="328"/>
      <c r="M65" s="328"/>
      <c r="N65" s="328"/>
      <c r="O65" s="328"/>
      <c r="P65" s="328"/>
      <c r="Q65" s="328"/>
      <c r="R65" s="328"/>
      <c r="S65" s="328"/>
      <c r="T65" s="328"/>
      <c r="U65" s="328"/>
      <c r="V65" s="328"/>
      <c r="W65" s="328"/>
      <c r="X65" s="328"/>
      <c r="Y65" s="329"/>
      <c r="Z65" s="336"/>
      <c r="AA65" s="337"/>
      <c r="AB65" s="337"/>
      <c r="AC65" s="337"/>
      <c r="AD65" s="338"/>
      <c r="AE65" s="336"/>
      <c r="AF65" s="337"/>
      <c r="AG65" s="337"/>
      <c r="AH65" s="337"/>
      <c r="AI65" s="337"/>
      <c r="AJ65" s="337"/>
      <c r="AK65" s="300" t="s">
        <v>530</v>
      </c>
      <c r="AL65" s="301"/>
      <c r="AM65" s="301"/>
      <c r="AN65" s="301"/>
      <c r="AO65" s="301"/>
      <c r="AP65" s="301"/>
      <c r="AQ65" s="301"/>
      <c r="AR65" s="301"/>
      <c r="AS65" s="301"/>
      <c r="AT65" s="301"/>
      <c r="AU65" s="301"/>
      <c r="AV65" s="301"/>
      <c r="AW65" s="301"/>
      <c r="AX65" s="302"/>
      <c r="AY65" s="407">
        <v>0.5</v>
      </c>
      <c r="AZ65" s="304"/>
      <c r="BA65" s="304"/>
      <c r="BB65" s="408"/>
      <c r="BC65" s="306">
        <f t="shared" si="4"/>
        <v>0.5</v>
      </c>
      <c r="BD65" s="307"/>
      <c r="BE65" s="307"/>
      <c r="BF65" s="308"/>
      <c r="BG65" s="309">
        <v>22629</v>
      </c>
      <c r="BH65" s="310"/>
      <c r="BI65" s="310"/>
      <c r="BJ65" s="311"/>
      <c r="BK65" s="312">
        <f t="shared" si="5"/>
        <v>11314.5</v>
      </c>
      <c r="BL65" s="313"/>
      <c r="BM65" s="313"/>
      <c r="BN65" s="313"/>
      <c r="BO65" s="313"/>
      <c r="BP65" s="314"/>
      <c r="BQ65" s="294"/>
      <c r="BR65" s="295"/>
      <c r="BS65" s="295"/>
      <c r="BT65" s="295"/>
      <c r="BU65" s="295"/>
      <c r="BV65" s="295"/>
      <c r="BW65" s="296"/>
      <c r="BX65" s="294"/>
      <c r="BY65" s="295"/>
      <c r="BZ65" s="295"/>
      <c r="CA65" s="295"/>
      <c r="CB65" s="295"/>
      <c r="CC65" s="296"/>
      <c r="CD65" s="294"/>
      <c r="CE65" s="295"/>
      <c r="CF65" s="295"/>
      <c r="CG65" s="295"/>
      <c r="CH65" s="295"/>
      <c r="CI65" s="296"/>
    </row>
    <row r="66" spans="1:87" ht="18" customHeight="1" x14ac:dyDescent="0.25">
      <c r="A66" s="75"/>
      <c r="B66" s="327"/>
      <c r="C66" s="328"/>
      <c r="D66" s="328"/>
      <c r="E66" s="328"/>
      <c r="F66" s="328"/>
      <c r="G66" s="328"/>
      <c r="H66" s="328"/>
      <c r="I66" s="328"/>
      <c r="J66" s="328"/>
      <c r="K66" s="328"/>
      <c r="L66" s="328"/>
      <c r="M66" s="328"/>
      <c r="N66" s="328"/>
      <c r="O66" s="328"/>
      <c r="P66" s="328"/>
      <c r="Q66" s="328"/>
      <c r="R66" s="328"/>
      <c r="S66" s="328"/>
      <c r="T66" s="328"/>
      <c r="U66" s="328"/>
      <c r="V66" s="328"/>
      <c r="W66" s="328"/>
      <c r="X66" s="328"/>
      <c r="Y66" s="329"/>
      <c r="Z66" s="336"/>
      <c r="AA66" s="337"/>
      <c r="AB66" s="337"/>
      <c r="AC66" s="337"/>
      <c r="AD66" s="338"/>
      <c r="AE66" s="336"/>
      <c r="AF66" s="337"/>
      <c r="AG66" s="337"/>
      <c r="AH66" s="337"/>
      <c r="AI66" s="337"/>
      <c r="AJ66" s="337"/>
      <c r="AK66" s="300" t="s">
        <v>18</v>
      </c>
      <c r="AL66" s="301"/>
      <c r="AM66" s="301"/>
      <c r="AN66" s="301"/>
      <c r="AO66" s="301"/>
      <c r="AP66" s="301"/>
      <c r="AQ66" s="301"/>
      <c r="AR66" s="301"/>
      <c r="AS66" s="301"/>
      <c r="AT66" s="301"/>
      <c r="AU66" s="301"/>
      <c r="AV66" s="301"/>
      <c r="AW66" s="301"/>
      <c r="AX66" s="302"/>
      <c r="AY66" s="407">
        <v>0.5</v>
      </c>
      <c r="AZ66" s="304"/>
      <c r="BA66" s="304"/>
      <c r="BB66" s="408"/>
      <c r="BC66" s="306">
        <f t="shared" si="4"/>
        <v>0.5</v>
      </c>
      <c r="BD66" s="307"/>
      <c r="BE66" s="307"/>
      <c r="BF66" s="308"/>
      <c r="BG66" s="309">
        <v>28961</v>
      </c>
      <c r="BH66" s="310"/>
      <c r="BI66" s="310"/>
      <c r="BJ66" s="311"/>
      <c r="BK66" s="312">
        <f t="shared" si="5"/>
        <v>14480.5</v>
      </c>
      <c r="BL66" s="313"/>
      <c r="BM66" s="313"/>
      <c r="BN66" s="313"/>
      <c r="BO66" s="313"/>
      <c r="BP66" s="314"/>
      <c r="BQ66" s="294"/>
      <c r="BR66" s="295"/>
      <c r="BS66" s="295"/>
      <c r="BT66" s="295"/>
      <c r="BU66" s="295"/>
      <c r="BV66" s="295"/>
      <c r="BW66" s="296"/>
      <c r="BX66" s="294"/>
      <c r="BY66" s="295"/>
      <c r="BZ66" s="295"/>
      <c r="CA66" s="295"/>
      <c r="CB66" s="295"/>
      <c r="CC66" s="296"/>
      <c r="CD66" s="294"/>
      <c r="CE66" s="295"/>
      <c r="CF66" s="295"/>
      <c r="CG66" s="295"/>
      <c r="CH66" s="295"/>
      <c r="CI66" s="296"/>
    </row>
    <row r="67" spans="1:87" ht="18" customHeight="1" thickBot="1" x14ac:dyDescent="0.3">
      <c r="A67" s="75"/>
      <c r="B67" s="327"/>
      <c r="C67" s="328"/>
      <c r="D67" s="328"/>
      <c r="E67" s="328"/>
      <c r="F67" s="328"/>
      <c r="G67" s="328"/>
      <c r="H67" s="328"/>
      <c r="I67" s="328"/>
      <c r="J67" s="328"/>
      <c r="K67" s="328"/>
      <c r="L67" s="328"/>
      <c r="M67" s="328"/>
      <c r="N67" s="328"/>
      <c r="O67" s="328"/>
      <c r="P67" s="328"/>
      <c r="Q67" s="328"/>
      <c r="R67" s="328"/>
      <c r="S67" s="328"/>
      <c r="T67" s="328"/>
      <c r="U67" s="328"/>
      <c r="V67" s="328"/>
      <c r="W67" s="328"/>
      <c r="X67" s="328"/>
      <c r="Y67" s="329"/>
      <c r="Z67" s="336"/>
      <c r="AA67" s="337"/>
      <c r="AB67" s="337"/>
      <c r="AC67" s="337"/>
      <c r="AD67" s="338"/>
      <c r="AE67" s="336"/>
      <c r="AF67" s="337"/>
      <c r="AG67" s="337"/>
      <c r="AH67" s="337"/>
      <c r="AI67" s="337"/>
      <c r="AJ67" s="337"/>
      <c r="AK67" s="392" t="s">
        <v>526</v>
      </c>
      <c r="AL67" s="393"/>
      <c r="AM67" s="393"/>
      <c r="AN67" s="393"/>
      <c r="AO67" s="393"/>
      <c r="AP67" s="393"/>
      <c r="AQ67" s="393"/>
      <c r="AR67" s="393"/>
      <c r="AS67" s="393"/>
      <c r="AT67" s="393"/>
      <c r="AU67" s="393"/>
      <c r="AV67" s="393"/>
      <c r="AW67" s="393"/>
      <c r="AX67" s="394"/>
      <c r="AY67" s="407">
        <v>0.5</v>
      </c>
      <c r="AZ67" s="304"/>
      <c r="BA67" s="304"/>
      <c r="BB67" s="408"/>
      <c r="BC67" s="306">
        <f t="shared" si="4"/>
        <v>0.5</v>
      </c>
      <c r="BD67" s="307"/>
      <c r="BE67" s="307"/>
      <c r="BF67" s="308"/>
      <c r="BG67" s="309">
        <v>7925</v>
      </c>
      <c r="BH67" s="310"/>
      <c r="BI67" s="310"/>
      <c r="BJ67" s="311"/>
      <c r="BK67" s="312">
        <f t="shared" si="5"/>
        <v>3962.5</v>
      </c>
      <c r="BL67" s="313"/>
      <c r="BM67" s="313"/>
      <c r="BN67" s="313"/>
      <c r="BO67" s="313"/>
      <c r="BP67" s="314"/>
      <c r="BQ67" s="294"/>
      <c r="BR67" s="295"/>
      <c r="BS67" s="295"/>
      <c r="BT67" s="295"/>
      <c r="BU67" s="295"/>
      <c r="BV67" s="295"/>
      <c r="BW67" s="296"/>
      <c r="BX67" s="294"/>
      <c r="BY67" s="295"/>
      <c r="BZ67" s="295"/>
      <c r="CA67" s="295"/>
      <c r="CB67" s="295"/>
      <c r="CC67" s="296"/>
      <c r="CD67" s="294"/>
      <c r="CE67" s="295"/>
      <c r="CF67" s="295"/>
      <c r="CG67" s="295"/>
      <c r="CH67" s="295"/>
      <c r="CI67" s="296"/>
    </row>
    <row r="68" spans="1:87" ht="18" customHeight="1" thickBot="1" x14ac:dyDescent="0.3">
      <c r="A68" s="75"/>
      <c r="B68" s="377"/>
      <c r="C68" s="378"/>
      <c r="D68" s="378"/>
      <c r="E68" s="378"/>
      <c r="F68" s="378"/>
      <c r="G68" s="378"/>
      <c r="H68" s="378"/>
      <c r="I68" s="378"/>
      <c r="J68" s="378"/>
      <c r="K68" s="378"/>
      <c r="L68" s="378"/>
      <c r="M68" s="378"/>
      <c r="N68" s="378"/>
      <c r="O68" s="378"/>
      <c r="P68" s="378"/>
      <c r="Q68" s="378"/>
      <c r="R68" s="378"/>
      <c r="S68" s="378"/>
      <c r="T68" s="378"/>
      <c r="U68" s="378"/>
      <c r="V68" s="378"/>
      <c r="W68" s="378"/>
      <c r="X68" s="378"/>
      <c r="Y68" s="378"/>
      <c r="Z68" s="378"/>
      <c r="AA68" s="378"/>
      <c r="AB68" s="378"/>
      <c r="AC68" s="378"/>
      <c r="AD68" s="378"/>
      <c r="AE68" s="378"/>
      <c r="AF68" s="378"/>
      <c r="AG68" s="378"/>
      <c r="AH68" s="378"/>
      <c r="AI68" s="378"/>
      <c r="AJ68" s="379"/>
      <c r="AK68" s="380" t="s">
        <v>3</v>
      </c>
      <c r="AL68" s="381"/>
      <c r="AM68" s="381"/>
      <c r="AN68" s="381"/>
      <c r="AO68" s="381"/>
      <c r="AP68" s="381"/>
      <c r="AQ68" s="381"/>
      <c r="AR68" s="381"/>
      <c r="AS68" s="381"/>
      <c r="AT68" s="381"/>
      <c r="AU68" s="381"/>
      <c r="AV68" s="381"/>
      <c r="AW68" s="381"/>
      <c r="AX68" s="381"/>
      <c r="AY68" s="382"/>
      <c r="AZ68" s="382"/>
      <c r="BA68" s="382"/>
      <c r="BB68" s="382"/>
      <c r="BC68" s="382"/>
      <c r="BD68" s="382"/>
      <c r="BE68" s="382"/>
      <c r="BF68" s="382"/>
      <c r="BG68" s="382"/>
      <c r="BH68" s="382"/>
      <c r="BI68" s="382"/>
      <c r="BJ68" s="383"/>
      <c r="BK68" s="384">
        <f>SUM(BK63:BK67)</f>
        <v>61485</v>
      </c>
      <c r="BL68" s="385"/>
      <c r="BM68" s="385"/>
      <c r="BN68" s="385"/>
      <c r="BO68" s="385"/>
      <c r="BP68" s="386"/>
      <c r="BQ68" s="387" t="s">
        <v>100</v>
      </c>
      <c r="BR68" s="388"/>
      <c r="BS68" s="388"/>
      <c r="BT68" s="388"/>
      <c r="BU68" s="388"/>
      <c r="BV68" s="388"/>
      <c r="BW68" s="388"/>
      <c r="BX68" s="388"/>
      <c r="BY68" s="388"/>
      <c r="BZ68" s="388"/>
      <c r="CA68" s="388"/>
      <c r="CB68" s="388"/>
      <c r="CC68" s="389"/>
      <c r="CD68" s="390">
        <f>+CD63*AE63</f>
        <v>78217.647058823524</v>
      </c>
      <c r="CE68" s="390"/>
      <c r="CF68" s="390"/>
      <c r="CG68" s="390"/>
      <c r="CH68" s="390"/>
      <c r="CI68" s="391"/>
    </row>
    <row r="69" spans="1:87" ht="18" customHeight="1" thickBot="1" x14ac:dyDescent="0.3">
      <c r="A69" s="75"/>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6"/>
      <c r="AG69" s="76"/>
      <c r="AH69" s="76"/>
      <c r="AI69" s="76"/>
      <c r="AJ69" s="76"/>
      <c r="BG69" s="78"/>
      <c r="BH69" s="78"/>
      <c r="BI69" s="78"/>
      <c r="BJ69" s="78"/>
      <c r="BK69" s="79"/>
      <c r="BL69" s="79"/>
      <c r="BM69" s="79"/>
      <c r="BN69" s="79"/>
      <c r="BO69" s="79"/>
      <c r="BP69" s="79"/>
      <c r="BQ69" s="79"/>
      <c r="BR69" s="79"/>
      <c r="BS69" s="79"/>
      <c r="BT69" s="79"/>
      <c r="BU69" s="79"/>
      <c r="BV69" s="79"/>
      <c r="BW69" s="79"/>
      <c r="BX69" s="79"/>
      <c r="BY69" s="79"/>
      <c r="BZ69" s="79"/>
      <c r="CA69" s="79"/>
      <c r="CB69" s="79"/>
      <c r="CC69" s="79"/>
      <c r="CD69" s="79"/>
      <c r="CE69" s="79"/>
      <c r="CF69" s="79"/>
      <c r="CG69" s="79"/>
      <c r="CH69" s="79"/>
      <c r="CI69" s="79"/>
    </row>
    <row r="70" spans="1:87" ht="18" customHeight="1" x14ac:dyDescent="0.25">
      <c r="A70" s="75"/>
      <c r="B70" s="348" t="s">
        <v>0</v>
      </c>
      <c r="C70" s="349"/>
      <c r="D70" s="349"/>
      <c r="E70" s="349"/>
      <c r="F70" s="349"/>
      <c r="G70" s="349"/>
      <c r="H70" s="349"/>
      <c r="I70" s="349"/>
      <c r="J70" s="349"/>
      <c r="K70" s="349"/>
      <c r="L70" s="349"/>
      <c r="M70" s="349"/>
      <c r="N70" s="349"/>
      <c r="O70" s="349"/>
      <c r="P70" s="349"/>
      <c r="Q70" s="349"/>
      <c r="R70" s="349"/>
      <c r="S70" s="349"/>
      <c r="T70" s="349"/>
      <c r="U70" s="349"/>
      <c r="V70" s="349"/>
      <c r="W70" s="349"/>
      <c r="X70" s="349"/>
      <c r="Y70" s="350"/>
      <c r="Z70" s="348" t="s">
        <v>80</v>
      </c>
      <c r="AA70" s="349"/>
      <c r="AB70" s="349"/>
      <c r="AC70" s="349"/>
      <c r="AD70" s="350"/>
      <c r="AE70" s="357" t="s">
        <v>79</v>
      </c>
      <c r="AF70" s="358"/>
      <c r="AG70" s="358"/>
      <c r="AH70" s="358"/>
      <c r="AI70" s="358"/>
      <c r="AJ70" s="359"/>
      <c r="AK70" s="357" t="s">
        <v>81</v>
      </c>
      <c r="AL70" s="358"/>
      <c r="AM70" s="358"/>
      <c r="AN70" s="358"/>
      <c r="AO70" s="358"/>
      <c r="AP70" s="358"/>
      <c r="AQ70" s="358"/>
      <c r="AR70" s="358"/>
      <c r="AS70" s="358"/>
      <c r="AT70" s="358"/>
      <c r="AU70" s="358"/>
      <c r="AV70" s="358"/>
      <c r="AW70" s="358"/>
      <c r="AX70" s="359"/>
      <c r="AY70" s="357" t="s">
        <v>1</v>
      </c>
      <c r="AZ70" s="358"/>
      <c r="BA70" s="358"/>
      <c r="BB70" s="359"/>
      <c r="BC70" s="348" t="s">
        <v>104</v>
      </c>
      <c r="BD70" s="349"/>
      <c r="BE70" s="349"/>
      <c r="BF70" s="350"/>
      <c r="BG70" s="366" t="s">
        <v>82</v>
      </c>
      <c r="BH70" s="367"/>
      <c r="BI70" s="367"/>
      <c r="BJ70" s="368"/>
      <c r="BK70" s="315" t="s">
        <v>99</v>
      </c>
      <c r="BL70" s="316"/>
      <c r="BM70" s="316"/>
      <c r="BN70" s="316"/>
      <c r="BO70" s="316"/>
      <c r="BP70" s="317"/>
      <c r="BQ70" s="315" t="s">
        <v>83</v>
      </c>
      <c r="BR70" s="316"/>
      <c r="BS70" s="316"/>
      <c r="BT70" s="316"/>
      <c r="BU70" s="316"/>
      <c r="BV70" s="316"/>
      <c r="BW70" s="317"/>
      <c r="BX70" s="315" t="s">
        <v>84</v>
      </c>
      <c r="BY70" s="316"/>
      <c r="BZ70" s="316"/>
      <c r="CA70" s="316"/>
      <c r="CB70" s="316"/>
      <c r="CC70" s="317"/>
      <c r="CD70" s="315" t="s">
        <v>85</v>
      </c>
      <c r="CE70" s="316"/>
      <c r="CF70" s="316"/>
      <c r="CG70" s="316"/>
      <c r="CH70" s="316"/>
      <c r="CI70" s="317"/>
    </row>
    <row r="71" spans="1:87" ht="18" customHeight="1" x14ac:dyDescent="0.25">
      <c r="A71" s="75"/>
      <c r="B71" s="351"/>
      <c r="C71" s="352"/>
      <c r="D71" s="352"/>
      <c r="E71" s="352"/>
      <c r="F71" s="352"/>
      <c r="G71" s="352"/>
      <c r="H71" s="352"/>
      <c r="I71" s="352"/>
      <c r="J71" s="352"/>
      <c r="K71" s="352"/>
      <c r="L71" s="352"/>
      <c r="M71" s="352"/>
      <c r="N71" s="352"/>
      <c r="O71" s="352"/>
      <c r="P71" s="352"/>
      <c r="Q71" s="352"/>
      <c r="R71" s="352"/>
      <c r="S71" s="352"/>
      <c r="T71" s="352"/>
      <c r="U71" s="352"/>
      <c r="V71" s="352"/>
      <c r="W71" s="352"/>
      <c r="X71" s="352"/>
      <c r="Y71" s="353"/>
      <c r="Z71" s="351"/>
      <c r="AA71" s="352"/>
      <c r="AB71" s="352"/>
      <c r="AC71" s="352"/>
      <c r="AD71" s="353"/>
      <c r="AE71" s="360"/>
      <c r="AF71" s="361"/>
      <c r="AG71" s="361"/>
      <c r="AH71" s="361"/>
      <c r="AI71" s="361"/>
      <c r="AJ71" s="362"/>
      <c r="AK71" s="360"/>
      <c r="AL71" s="361"/>
      <c r="AM71" s="361"/>
      <c r="AN71" s="361"/>
      <c r="AO71" s="361"/>
      <c r="AP71" s="361"/>
      <c r="AQ71" s="361"/>
      <c r="AR71" s="361"/>
      <c r="AS71" s="361"/>
      <c r="AT71" s="361"/>
      <c r="AU71" s="361"/>
      <c r="AV71" s="361"/>
      <c r="AW71" s="361"/>
      <c r="AX71" s="362"/>
      <c r="AY71" s="360"/>
      <c r="AZ71" s="361"/>
      <c r="BA71" s="361"/>
      <c r="BB71" s="362"/>
      <c r="BC71" s="351"/>
      <c r="BD71" s="352"/>
      <c r="BE71" s="352"/>
      <c r="BF71" s="353"/>
      <c r="BG71" s="369"/>
      <c r="BH71" s="370"/>
      <c r="BI71" s="370"/>
      <c r="BJ71" s="371"/>
      <c r="BK71" s="318"/>
      <c r="BL71" s="319"/>
      <c r="BM71" s="319"/>
      <c r="BN71" s="319"/>
      <c r="BO71" s="319"/>
      <c r="BP71" s="320"/>
      <c r="BQ71" s="318"/>
      <c r="BR71" s="319"/>
      <c r="BS71" s="319"/>
      <c r="BT71" s="319"/>
      <c r="BU71" s="319"/>
      <c r="BV71" s="319"/>
      <c r="BW71" s="320"/>
      <c r="BX71" s="318"/>
      <c r="BY71" s="319"/>
      <c r="BZ71" s="319"/>
      <c r="CA71" s="319"/>
      <c r="CB71" s="319"/>
      <c r="CC71" s="320"/>
      <c r="CD71" s="318"/>
      <c r="CE71" s="319"/>
      <c r="CF71" s="319"/>
      <c r="CG71" s="319"/>
      <c r="CH71" s="319"/>
      <c r="CI71" s="320"/>
    </row>
    <row r="72" spans="1:87" ht="18" customHeight="1" thickBot="1" x14ac:dyDescent="0.3">
      <c r="A72" s="75"/>
      <c r="B72" s="354"/>
      <c r="C72" s="355"/>
      <c r="D72" s="355"/>
      <c r="E72" s="355"/>
      <c r="F72" s="355"/>
      <c r="G72" s="355"/>
      <c r="H72" s="355"/>
      <c r="I72" s="355"/>
      <c r="J72" s="355"/>
      <c r="K72" s="355"/>
      <c r="L72" s="355"/>
      <c r="M72" s="355"/>
      <c r="N72" s="355"/>
      <c r="O72" s="355"/>
      <c r="P72" s="355"/>
      <c r="Q72" s="355"/>
      <c r="R72" s="355"/>
      <c r="S72" s="355"/>
      <c r="T72" s="355"/>
      <c r="U72" s="355"/>
      <c r="V72" s="355"/>
      <c r="W72" s="355"/>
      <c r="X72" s="355"/>
      <c r="Y72" s="356"/>
      <c r="Z72" s="354"/>
      <c r="AA72" s="355"/>
      <c r="AB72" s="355"/>
      <c r="AC72" s="355"/>
      <c r="AD72" s="356"/>
      <c r="AE72" s="363"/>
      <c r="AF72" s="364"/>
      <c r="AG72" s="364"/>
      <c r="AH72" s="364"/>
      <c r="AI72" s="364"/>
      <c r="AJ72" s="365"/>
      <c r="AK72" s="360"/>
      <c r="AL72" s="361"/>
      <c r="AM72" s="361"/>
      <c r="AN72" s="361"/>
      <c r="AO72" s="361"/>
      <c r="AP72" s="361"/>
      <c r="AQ72" s="361"/>
      <c r="AR72" s="361"/>
      <c r="AS72" s="361"/>
      <c r="AT72" s="361"/>
      <c r="AU72" s="361"/>
      <c r="AV72" s="361"/>
      <c r="AW72" s="361"/>
      <c r="AX72" s="362"/>
      <c r="AY72" s="360"/>
      <c r="AZ72" s="361"/>
      <c r="BA72" s="361"/>
      <c r="BB72" s="362"/>
      <c r="BC72" s="351"/>
      <c r="BD72" s="352"/>
      <c r="BE72" s="352"/>
      <c r="BF72" s="353"/>
      <c r="BG72" s="369"/>
      <c r="BH72" s="370"/>
      <c r="BI72" s="370"/>
      <c r="BJ72" s="371"/>
      <c r="BK72" s="318"/>
      <c r="BL72" s="319"/>
      <c r="BM72" s="319"/>
      <c r="BN72" s="319"/>
      <c r="BO72" s="319"/>
      <c r="BP72" s="320"/>
      <c r="BQ72" s="321"/>
      <c r="BR72" s="322"/>
      <c r="BS72" s="322"/>
      <c r="BT72" s="322"/>
      <c r="BU72" s="322"/>
      <c r="BV72" s="322"/>
      <c r="BW72" s="323"/>
      <c r="BX72" s="321"/>
      <c r="BY72" s="322"/>
      <c r="BZ72" s="322"/>
      <c r="CA72" s="322"/>
      <c r="CB72" s="322"/>
      <c r="CC72" s="323"/>
      <c r="CD72" s="321"/>
      <c r="CE72" s="322"/>
      <c r="CF72" s="322"/>
      <c r="CG72" s="322"/>
      <c r="CH72" s="322"/>
      <c r="CI72" s="323"/>
    </row>
    <row r="73" spans="1:87" ht="18" customHeight="1" x14ac:dyDescent="0.25">
      <c r="A73" s="75"/>
      <c r="B73" s="324" t="s">
        <v>161</v>
      </c>
      <c r="C73" s="325"/>
      <c r="D73" s="325"/>
      <c r="E73" s="325"/>
      <c r="F73" s="325"/>
      <c r="G73" s="325"/>
      <c r="H73" s="325"/>
      <c r="I73" s="325"/>
      <c r="J73" s="325"/>
      <c r="K73" s="325"/>
      <c r="L73" s="325"/>
      <c r="M73" s="325"/>
      <c r="N73" s="325"/>
      <c r="O73" s="325"/>
      <c r="P73" s="325"/>
      <c r="Q73" s="325"/>
      <c r="R73" s="325"/>
      <c r="S73" s="325"/>
      <c r="T73" s="325"/>
      <c r="U73" s="325"/>
      <c r="V73" s="325"/>
      <c r="W73" s="325"/>
      <c r="X73" s="325"/>
      <c r="Y73" s="326"/>
      <c r="Z73" s="333" t="s">
        <v>180</v>
      </c>
      <c r="AA73" s="334"/>
      <c r="AB73" s="334"/>
      <c r="AC73" s="334"/>
      <c r="AD73" s="335"/>
      <c r="AE73" s="333">
        <v>1</v>
      </c>
      <c r="AF73" s="334"/>
      <c r="AG73" s="334"/>
      <c r="AH73" s="334"/>
      <c r="AI73" s="334"/>
      <c r="AJ73" s="334"/>
      <c r="AK73" s="342" t="s">
        <v>41</v>
      </c>
      <c r="AL73" s="343"/>
      <c r="AM73" s="343"/>
      <c r="AN73" s="343"/>
      <c r="AO73" s="343"/>
      <c r="AP73" s="343"/>
      <c r="AQ73" s="343"/>
      <c r="AR73" s="343"/>
      <c r="AS73" s="343"/>
      <c r="AT73" s="343"/>
      <c r="AU73" s="343"/>
      <c r="AV73" s="343"/>
      <c r="AW73" s="343"/>
      <c r="AX73" s="344"/>
      <c r="AY73" s="409">
        <v>0.5</v>
      </c>
      <c r="AZ73" s="346"/>
      <c r="BA73" s="346"/>
      <c r="BB73" s="410"/>
      <c r="BC73" s="345">
        <f>+$AE$73*AY73</f>
        <v>0.5</v>
      </c>
      <c r="BD73" s="346"/>
      <c r="BE73" s="346"/>
      <c r="BF73" s="347"/>
      <c r="BG73" s="285">
        <v>22629</v>
      </c>
      <c r="BH73" s="286"/>
      <c r="BI73" s="286"/>
      <c r="BJ73" s="287"/>
      <c r="BK73" s="288">
        <f>+AY73*BG73</f>
        <v>11314.5</v>
      </c>
      <c r="BL73" s="289"/>
      <c r="BM73" s="289"/>
      <c r="BN73" s="289"/>
      <c r="BO73" s="289"/>
      <c r="BP73" s="290"/>
      <c r="BQ73" s="291">
        <v>5000</v>
      </c>
      <c r="BR73" s="292"/>
      <c r="BS73" s="292"/>
      <c r="BT73" s="292"/>
      <c r="BU73" s="292"/>
      <c r="BV73" s="292"/>
      <c r="BW73" s="293"/>
      <c r="BX73" s="291">
        <f>+(((BK78+BQ73)*15)/85)</f>
        <v>11732.64705882353</v>
      </c>
      <c r="BY73" s="292"/>
      <c r="BZ73" s="292"/>
      <c r="CA73" s="292"/>
      <c r="CB73" s="292"/>
      <c r="CC73" s="293"/>
      <c r="CD73" s="291">
        <f>+BK78+BQ73+BX73</f>
        <v>78217.647058823524</v>
      </c>
      <c r="CE73" s="292"/>
      <c r="CF73" s="292"/>
      <c r="CG73" s="292"/>
      <c r="CH73" s="292"/>
      <c r="CI73" s="293"/>
    </row>
    <row r="74" spans="1:87" ht="18" customHeight="1" x14ac:dyDescent="0.25">
      <c r="A74" s="75"/>
      <c r="B74" s="327"/>
      <c r="C74" s="328"/>
      <c r="D74" s="328"/>
      <c r="E74" s="328"/>
      <c r="F74" s="328"/>
      <c r="G74" s="328"/>
      <c r="H74" s="328"/>
      <c r="I74" s="328"/>
      <c r="J74" s="328"/>
      <c r="K74" s="328"/>
      <c r="L74" s="328"/>
      <c r="M74" s="328"/>
      <c r="N74" s="328"/>
      <c r="O74" s="328"/>
      <c r="P74" s="328"/>
      <c r="Q74" s="328"/>
      <c r="R74" s="328"/>
      <c r="S74" s="328"/>
      <c r="T74" s="328"/>
      <c r="U74" s="328"/>
      <c r="V74" s="328"/>
      <c r="W74" s="328"/>
      <c r="X74" s="328"/>
      <c r="Y74" s="329"/>
      <c r="Z74" s="336"/>
      <c r="AA74" s="337"/>
      <c r="AB74" s="337"/>
      <c r="AC74" s="337"/>
      <c r="AD74" s="338"/>
      <c r="AE74" s="336"/>
      <c r="AF74" s="337"/>
      <c r="AG74" s="337"/>
      <c r="AH74" s="337"/>
      <c r="AI74" s="337"/>
      <c r="AJ74" s="337"/>
      <c r="AK74" s="300" t="s">
        <v>13</v>
      </c>
      <c r="AL74" s="301"/>
      <c r="AM74" s="301"/>
      <c r="AN74" s="301"/>
      <c r="AO74" s="301"/>
      <c r="AP74" s="301"/>
      <c r="AQ74" s="301"/>
      <c r="AR74" s="301"/>
      <c r="AS74" s="301"/>
      <c r="AT74" s="301"/>
      <c r="AU74" s="301"/>
      <c r="AV74" s="301"/>
      <c r="AW74" s="301"/>
      <c r="AX74" s="302"/>
      <c r="AY74" s="407">
        <v>0.5</v>
      </c>
      <c r="AZ74" s="304"/>
      <c r="BA74" s="304"/>
      <c r="BB74" s="408"/>
      <c r="BC74" s="306">
        <f t="shared" ref="BC74:BC77" si="6">+$AE$73*AY74</f>
        <v>0.5</v>
      </c>
      <c r="BD74" s="307"/>
      <c r="BE74" s="307"/>
      <c r="BF74" s="308"/>
      <c r="BG74" s="309">
        <v>40826</v>
      </c>
      <c r="BH74" s="310"/>
      <c r="BI74" s="310"/>
      <c r="BJ74" s="311"/>
      <c r="BK74" s="312">
        <f t="shared" ref="BK74:BK77" si="7">+AY74*BG74</f>
        <v>20413</v>
      </c>
      <c r="BL74" s="313"/>
      <c r="BM74" s="313"/>
      <c r="BN74" s="313"/>
      <c r="BO74" s="313"/>
      <c r="BP74" s="314"/>
      <c r="BQ74" s="294"/>
      <c r="BR74" s="295"/>
      <c r="BS74" s="295"/>
      <c r="BT74" s="295"/>
      <c r="BU74" s="295"/>
      <c r="BV74" s="295"/>
      <c r="BW74" s="296"/>
      <c r="BX74" s="294"/>
      <c r="BY74" s="295"/>
      <c r="BZ74" s="295"/>
      <c r="CA74" s="295"/>
      <c r="CB74" s="295"/>
      <c r="CC74" s="296"/>
      <c r="CD74" s="294"/>
      <c r="CE74" s="295"/>
      <c r="CF74" s="295"/>
      <c r="CG74" s="295"/>
      <c r="CH74" s="295"/>
      <c r="CI74" s="296"/>
    </row>
    <row r="75" spans="1:87" ht="18" customHeight="1" x14ac:dyDescent="0.25">
      <c r="A75" s="75"/>
      <c r="B75" s="327"/>
      <c r="C75" s="328"/>
      <c r="D75" s="328"/>
      <c r="E75" s="328"/>
      <c r="F75" s="328"/>
      <c r="G75" s="328"/>
      <c r="H75" s="328"/>
      <c r="I75" s="328"/>
      <c r="J75" s="328"/>
      <c r="K75" s="328"/>
      <c r="L75" s="328"/>
      <c r="M75" s="328"/>
      <c r="N75" s="328"/>
      <c r="O75" s="328"/>
      <c r="P75" s="328"/>
      <c r="Q75" s="328"/>
      <c r="R75" s="328"/>
      <c r="S75" s="328"/>
      <c r="T75" s="328"/>
      <c r="U75" s="328"/>
      <c r="V75" s="328"/>
      <c r="W75" s="328"/>
      <c r="X75" s="328"/>
      <c r="Y75" s="329"/>
      <c r="Z75" s="336"/>
      <c r="AA75" s="337"/>
      <c r="AB75" s="337"/>
      <c r="AC75" s="337"/>
      <c r="AD75" s="338"/>
      <c r="AE75" s="336"/>
      <c r="AF75" s="337"/>
      <c r="AG75" s="337"/>
      <c r="AH75" s="337"/>
      <c r="AI75" s="337"/>
      <c r="AJ75" s="337"/>
      <c r="AK75" s="300" t="s">
        <v>530</v>
      </c>
      <c r="AL75" s="301"/>
      <c r="AM75" s="301"/>
      <c r="AN75" s="301"/>
      <c r="AO75" s="301"/>
      <c r="AP75" s="301"/>
      <c r="AQ75" s="301"/>
      <c r="AR75" s="301"/>
      <c r="AS75" s="301"/>
      <c r="AT75" s="301"/>
      <c r="AU75" s="301"/>
      <c r="AV75" s="301"/>
      <c r="AW75" s="301"/>
      <c r="AX75" s="302"/>
      <c r="AY75" s="407">
        <v>0.5</v>
      </c>
      <c r="AZ75" s="304"/>
      <c r="BA75" s="304"/>
      <c r="BB75" s="408"/>
      <c r="BC75" s="306">
        <f t="shared" si="6"/>
        <v>0.5</v>
      </c>
      <c r="BD75" s="307"/>
      <c r="BE75" s="307"/>
      <c r="BF75" s="308"/>
      <c r="BG75" s="309">
        <v>22629</v>
      </c>
      <c r="BH75" s="310"/>
      <c r="BI75" s="310"/>
      <c r="BJ75" s="311"/>
      <c r="BK75" s="312">
        <f t="shared" si="7"/>
        <v>11314.5</v>
      </c>
      <c r="BL75" s="313"/>
      <c r="BM75" s="313"/>
      <c r="BN75" s="313"/>
      <c r="BO75" s="313"/>
      <c r="BP75" s="314"/>
      <c r="BQ75" s="294"/>
      <c r="BR75" s="295"/>
      <c r="BS75" s="295"/>
      <c r="BT75" s="295"/>
      <c r="BU75" s="295"/>
      <c r="BV75" s="295"/>
      <c r="BW75" s="296"/>
      <c r="BX75" s="294"/>
      <c r="BY75" s="295"/>
      <c r="BZ75" s="295"/>
      <c r="CA75" s="295"/>
      <c r="CB75" s="295"/>
      <c r="CC75" s="296"/>
      <c r="CD75" s="294"/>
      <c r="CE75" s="295"/>
      <c r="CF75" s="295"/>
      <c r="CG75" s="295"/>
      <c r="CH75" s="295"/>
      <c r="CI75" s="296"/>
    </row>
    <row r="76" spans="1:87" ht="18" customHeight="1" x14ac:dyDescent="0.25">
      <c r="A76" s="75"/>
      <c r="B76" s="327"/>
      <c r="C76" s="328"/>
      <c r="D76" s="328"/>
      <c r="E76" s="328"/>
      <c r="F76" s="328"/>
      <c r="G76" s="328"/>
      <c r="H76" s="328"/>
      <c r="I76" s="328"/>
      <c r="J76" s="328"/>
      <c r="K76" s="328"/>
      <c r="L76" s="328"/>
      <c r="M76" s="328"/>
      <c r="N76" s="328"/>
      <c r="O76" s="328"/>
      <c r="P76" s="328"/>
      <c r="Q76" s="328"/>
      <c r="R76" s="328"/>
      <c r="S76" s="328"/>
      <c r="T76" s="328"/>
      <c r="U76" s="328"/>
      <c r="V76" s="328"/>
      <c r="W76" s="328"/>
      <c r="X76" s="328"/>
      <c r="Y76" s="329"/>
      <c r="Z76" s="336"/>
      <c r="AA76" s="337"/>
      <c r="AB76" s="337"/>
      <c r="AC76" s="337"/>
      <c r="AD76" s="338"/>
      <c r="AE76" s="336"/>
      <c r="AF76" s="337"/>
      <c r="AG76" s="337"/>
      <c r="AH76" s="337"/>
      <c r="AI76" s="337"/>
      <c r="AJ76" s="337"/>
      <c r="AK76" s="300" t="s">
        <v>18</v>
      </c>
      <c r="AL76" s="301"/>
      <c r="AM76" s="301"/>
      <c r="AN76" s="301"/>
      <c r="AO76" s="301"/>
      <c r="AP76" s="301"/>
      <c r="AQ76" s="301"/>
      <c r="AR76" s="301"/>
      <c r="AS76" s="301"/>
      <c r="AT76" s="301"/>
      <c r="AU76" s="301"/>
      <c r="AV76" s="301"/>
      <c r="AW76" s="301"/>
      <c r="AX76" s="302"/>
      <c r="AY76" s="407">
        <v>0.5</v>
      </c>
      <c r="AZ76" s="304"/>
      <c r="BA76" s="304"/>
      <c r="BB76" s="408"/>
      <c r="BC76" s="306">
        <f t="shared" si="6"/>
        <v>0.5</v>
      </c>
      <c r="BD76" s="307"/>
      <c r="BE76" s="307"/>
      <c r="BF76" s="308"/>
      <c r="BG76" s="309">
        <v>28961</v>
      </c>
      <c r="BH76" s="310"/>
      <c r="BI76" s="310"/>
      <c r="BJ76" s="311"/>
      <c r="BK76" s="312">
        <f t="shared" si="7"/>
        <v>14480.5</v>
      </c>
      <c r="BL76" s="313"/>
      <c r="BM76" s="313"/>
      <c r="BN76" s="313"/>
      <c r="BO76" s="313"/>
      <c r="BP76" s="314"/>
      <c r="BQ76" s="294"/>
      <c r="BR76" s="295"/>
      <c r="BS76" s="295"/>
      <c r="BT76" s="295"/>
      <c r="BU76" s="295"/>
      <c r="BV76" s="295"/>
      <c r="BW76" s="296"/>
      <c r="BX76" s="294"/>
      <c r="BY76" s="295"/>
      <c r="BZ76" s="295"/>
      <c r="CA76" s="295"/>
      <c r="CB76" s="295"/>
      <c r="CC76" s="296"/>
      <c r="CD76" s="294"/>
      <c r="CE76" s="295"/>
      <c r="CF76" s="295"/>
      <c r="CG76" s="295"/>
      <c r="CH76" s="295"/>
      <c r="CI76" s="296"/>
    </row>
    <row r="77" spans="1:87" ht="18" customHeight="1" thickBot="1" x14ac:dyDescent="0.3">
      <c r="A77" s="75"/>
      <c r="B77" s="327"/>
      <c r="C77" s="328"/>
      <c r="D77" s="328"/>
      <c r="E77" s="328"/>
      <c r="F77" s="328"/>
      <c r="G77" s="328"/>
      <c r="H77" s="328"/>
      <c r="I77" s="328"/>
      <c r="J77" s="328"/>
      <c r="K77" s="328"/>
      <c r="L77" s="328"/>
      <c r="M77" s="328"/>
      <c r="N77" s="328"/>
      <c r="O77" s="328"/>
      <c r="P77" s="328"/>
      <c r="Q77" s="328"/>
      <c r="R77" s="328"/>
      <c r="S77" s="328"/>
      <c r="T77" s="328"/>
      <c r="U77" s="328"/>
      <c r="V77" s="328"/>
      <c r="W77" s="328"/>
      <c r="X77" s="328"/>
      <c r="Y77" s="329"/>
      <c r="Z77" s="336"/>
      <c r="AA77" s="337"/>
      <c r="AB77" s="337"/>
      <c r="AC77" s="337"/>
      <c r="AD77" s="338"/>
      <c r="AE77" s="336"/>
      <c r="AF77" s="337"/>
      <c r="AG77" s="337"/>
      <c r="AH77" s="337"/>
      <c r="AI77" s="337"/>
      <c r="AJ77" s="337"/>
      <c r="AK77" s="392" t="s">
        <v>526</v>
      </c>
      <c r="AL77" s="393"/>
      <c r="AM77" s="393"/>
      <c r="AN77" s="393"/>
      <c r="AO77" s="393"/>
      <c r="AP77" s="393"/>
      <c r="AQ77" s="393"/>
      <c r="AR77" s="393"/>
      <c r="AS77" s="393"/>
      <c r="AT77" s="393"/>
      <c r="AU77" s="393"/>
      <c r="AV77" s="393"/>
      <c r="AW77" s="393"/>
      <c r="AX77" s="394"/>
      <c r="AY77" s="407">
        <v>0.5</v>
      </c>
      <c r="AZ77" s="304"/>
      <c r="BA77" s="304"/>
      <c r="BB77" s="408"/>
      <c r="BC77" s="306">
        <f t="shared" si="6"/>
        <v>0.5</v>
      </c>
      <c r="BD77" s="307"/>
      <c r="BE77" s="307"/>
      <c r="BF77" s="308"/>
      <c r="BG77" s="309">
        <v>7925</v>
      </c>
      <c r="BH77" s="310"/>
      <c r="BI77" s="310"/>
      <c r="BJ77" s="311"/>
      <c r="BK77" s="312">
        <f t="shared" si="7"/>
        <v>3962.5</v>
      </c>
      <c r="BL77" s="313"/>
      <c r="BM77" s="313"/>
      <c r="BN77" s="313"/>
      <c r="BO77" s="313"/>
      <c r="BP77" s="314"/>
      <c r="BQ77" s="294"/>
      <c r="BR77" s="295"/>
      <c r="BS77" s="295"/>
      <c r="BT77" s="295"/>
      <c r="BU77" s="295"/>
      <c r="BV77" s="295"/>
      <c r="BW77" s="296"/>
      <c r="BX77" s="294"/>
      <c r="BY77" s="295"/>
      <c r="BZ77" s="295"/>
      <c r="CA77" s="295"/>
      <c r="CB77" s="295"/>
      <c r="CC77" s="296"/>
      <c r="CD77" s="294"/>
      <c r="CE77" s="295"/>
      <c r="CF77" s="295"/>
      <c r="CG77" s="295"/>
      <c r="CH77" s="295"/>
      <c r="CI77" s="296"/>
    </row>
    <row r="78" spans="1:87" ht="18" customHeight="1" thickBot="1" x14ac:dyDescent="0.3">
      <c r="A78" s="75"/>
      <c r="B78" s="377"/>
      <c r="C78" s="378"/>
      <c r="D78" s="378"/>
      <c r="E78" s="378"/>
      <c r="F78" s="378"/>
      <c r="G78" s="378"/>
      <c r="H78" s="378"/>
      <c r="I78" s="378"/>
      <c r="J78" s="378"/>
      <c r="K78" s="378"/>
      <c r="L78" s="378"/>
      <c r="M78" s="378"/>
      <c r="N78" s="378"/>
      <c r="O78" s="378"/>
      <c r="P78" s="378"/>
      <c r="Q78" s="378"/>
      <c r="R78" s="378"/>
      <c r="S78" s="378"/>
      <c r="T78" s="378"/>
      <c r="U78" s="378"/>
      <c r="V78" s="378"/>
      <c r="W78" s="378"/>
      <c r="X78" s="378"/>
      <c r="Y78" s="378"/>
      <c r="Z78" s="378"/>
      <c r="AA78" s="378"/>
      <c r="AB78" s="378"/>
      <c r="AC78" s="378"/>
      <c r="AD78" s="378"/>
      <c r="AE78" s="378"/>
      <c r="AF78" s="378"/>
      <c r="AG78" s="378"/>
      <c r="AH78" s="378"/>
      <c r="AI78" s="378"/>
      <c r="AJ78" s="379"/>
      <c r="AK78" s="380" t="s">
        <v>3</v>
      </c>
      <c r="AL78" s="381"/>
      <c r="AM78" s="381"/>
      <c r="AN78" s="381"/>
      <c r="AO78" s="381"/>
      <c r="AP78" s="381"/>
      <c r="AQ78" s="381"/>
      <c r="AR78" s="381"/>
      <c r="AS78" s="381"/>
      <c r="AT78" s="381"/>
      <c r="AU78" s="381"/>
      <c r="AV78" s="381"/>
      <c r="AW78" s="381"/>
      <c r="AX78" s="381"/>
      <c r="AY78" s="382"/>
      <c r="AZ78" s="382"/>
      <c r="BA78" s="382"/>
      <c r="BB78" s="382"/>
      <c r="BC78" s="382"/>
      <c r="BD78" s="382"/>
      <c r="BE78" s="382"/>
      <c r="BF78" s="382"/>
      <c r="BG78" s="382"/>
      <c r="BH78" s="382"/>
      <c r="BI78" s="382"/>
      <c r="BJ78" s="383"/>
      <c r="BK78" s="384">
        <f>SUM(BK73:BK77)</f>
        <v>61485</v>
      </c>
      <c r="BL78" s="385"/>
      <c r="BM78" s="385"/>
      <c r="BN78" s="385"/>
      <c r="BO78" s="385"/>
      <c r="BP78" s="386"/>
      <c r="BQ78" s="387" t="s">
        <v>100</v>
      </c>
      <c r="BR78" s="388"/>
      <c r="BS78" s="388"/>
      <c r="BT78" s="388"/>
      <c r="BU78" s="388"/>
      <c r="BV78" s="388"/>
      <c r="BW78" s="388"/>
      <c r="BX78" s="388"/>
      <c r="BY78" s="388"/>
      <c r="BZ78" s="388"/>
      <c r="CA78" s="388"/>
      <c r="CB78" s="388"/>
      <c r="CC78" s="389"/>
      <c r="CD78" s="390">
        <f>+CD73*AE73</f>
        <v>78217.647058823524</v>
      </c>
      <c r="CE78" s="390"/>
      <c r="CF78" s="390"/>
      <c r="CG78" s="390"/>
      <c r="CH78" s="390"/>
      <c r="CI78" s="391"/>
    </row>
    <row r="79" spans="1:87" ht="18" customHeight="1" thickBot="1" x14ac:dyDescent="0.3">
      <c r="A79" s="75"/>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BG79" s="78"/>
      <c r="BH79" s="78"/>
      <c r="BI79" s="78"/>
      <c r="BJ79" s="78"/>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row>
    <row r="80" spans="1:87" ht="18" customHeight="1" x14ac:dyDescent="0.25">
      <c r="A80" s="75"/>
      <c r="B80" s="348" t="s">
        <v>0</v>
      </c>
      <c r="C80" s="349"/>
      <c r="D80" s="349"/>
      <c r="E80" s="349"/>
      <c r="F80" s="349"/>
      <c r="G80" s="349"/>
      <c r="H80" s="349"/>
      <c r="I80" s="349"/>
      <c r="J80" s="349"/>
      <c r="K80" s="349"/>
      <c r="L80" s="349"/>
      <c r="M80" s="349"/>
      <c r="N80" s="349"/>
      <c r="O80" s="349"/>
      <c r="P80" s="349"/>
      <c r="Q80" s="349"/>
      <c r="R80" s="349"/>
      <c r="S80" s="349"/>
      <c r="T80" s="349"/>
      <c r="U80" s="349"/>
      <c r="V80" s="349"/>
      <c r="W80" s="349"/>
      <c r="X80" s="349"/>
      <c r="Y80" s="350"/>
      <c r="Z80" s="348" t="s">
        <v>80</v>
      </c>
      <c r="AA80" s="349"/>
      <c r="AB80" s="349"/>
      <c r="AC80" s="349"/>
      <c r="AD80" s="350"/>
      <c r="AE80" s="357" t="s">
        <v>79</v>
      </c>
      <c r="AF80" s="358"/>
      <c r="AG80" s="358"/>
      <c r="AH80" s="358"/>
      <c r="AI80" s="358"/>
      <c r="AJ80" s="359"/>
      <c r="AK80" s="357" t="s">
        <v>81</v>
      </c>
      <c r="AL80" s="358"/>
      <c r="AM80" s="358"/>
      <c r="AN80" s="358"/>
      <c r="AO80" s="358"/>
      <c r="AP80" s="358"/>
      <c r="AQ80" s="358"/>
      <c r="AR80" s="358"/>
      <c r="AS80" s="358"/>
      <c r="AT80" s="358"/>
      <c r="AU80" s="358"/>
      <c r="AV80" s="358"/>
      <c r="AW80" s="358"/>
      <c r="AX80" s="359"/>
      <c r="AY80" s="357" t="s">
        <v>1</v>
      </c>
      <c r="AZ80" s="358"/>
      <c r="BA80" s="358"/>
      <c r="BB80" s="359"/>
      <c r="BC80" s="348" t="s">
        <v>104</v>
      </c>
      <c r="BD80" s="349"/>
      <c r="BE80" s="349"/>
      <c r="BF80" s="350"/>
      <c r="BG80" s="366" t="s">
        <v>82</v>
      </c>
      <c r="BH80" s="367"/>
      <c r="BI80" s="367"/>
      <c r="BJ80" s="368"/>
      <c r="BK80" s="315" t="s">
        <v>99</v>
      </c>
      <c r="BL80" s="316"/>
      <c r="BM80" s="316"/>
      <c r="BN80" s="316"/>
      <c r="BO80" s="316"/>
      <c r="BP80" s="317"/>
      <c r="BQ80" s="315" t="s">
        <v>83</v>
      </c>
      <c r="BR80" s="316"/>
      <c r="BS80" s="316"/>
      <c r="BT80" s="316"/>
      <c r="BU80" s="316"/>
      <c r="BV80" s="316"/>
      <c r="BW80" s="317"/>
      <c r="BX80" s="315" t="s">
        <v>84</v>
      </c>
      <c r="BY80" s="316"/>
      <c r="BZ80" s="316"/>
      <c r="CA80" s="316"/>
      <c r="CB80" s="316"/>
      <c r="CC80" s="317"/>
      <c r="CD80" s="315" t="s">
        <v>85</v>
      </c>
      <c r="CE80" s="316"/>
      <c r="CF80" s="316"/>
      <c r="CG80" s="316"/>
      <c r="CH80" s="316"/>
      <c r="CI80" s="317"/>
    </row>
    <row r="81" spans="1:87" ht="18" customHeight="1" x14ac:dyDescent="0.25">
      <c r="A81" s="75"/>
      <c r="B81" s="351"/>
      <c r="C81" s="352"/>
      <c r="D81" s="352"/>
      <c r="E81" s="352"/>
      <c r="F81" s="352"/>
      <c r="G81" s="352"/>
      <c r="H81" s="352"/>
      <c r="I81" s="352"/>
      <c r="J81" s="352"/>
      <c r="K81" s="352"/>
      <c r="L81" s="352"/>
      <c r="M81" s="352"/>
      <c r="N81" s="352"/>
      <c r="O81" s="352"/>
      <c r="P81" s="352"/>
      <c r="Q81" s="352"/>
      <c r="R81" s="352"/>
      <c r="S81" s="352"/>
      <c r="T81" s="352"/>
      <c r="U81" s="352"/>
      <c r="V81" s="352"/>
      <c r="W81" s="352"/>
      <c r="X81" s="352"/>
      <c r="Y81" s="353"/>
      <c r="Z81" s="351"/>
      <c r="AA81" s="352"/>
      <c r="AB81" s="352"/>
      <c r="AC81" s="352"/>
      <c r="AD81" s="353"/>
      <c r="AE81" s="360"/>
      <c r="AF81" s="361"/>
      <c r="AG81" s="361"/>
      <c r="AH81" s="361"/>
      <c r="AI81" s="361"/>
      <c r="AJ81" s="362"/>
      <c r="AK81" s="360"/>
      <c r="AL81" s="361"/>
      <c r="AM81" s="361"/>
      <c r="AN81" s="361"/>
      <c r="AO81" s="361"/>
      <c r="AP81" s="361"/>
      <c r="AQ81" s="361"/>
      <c r="AR81" s="361"/>
      <c r="AS81" s="361"/>
      <c r="AT81" s="361"/>
      <c r="AU81" s="361"/>
      <c r="AV81" s="361"/>
      <c r="AW81" s="361"/>
      <c r="AX81" s="362"/>
      <c r="AY81" s="360"/>
      <c r="AZ81" s="361"/>
      <c r="BA81" s="361"/>
      <c r="BB81" s="362"/>
      <c r="BC81" s="351"/>
      <c r="BD81" s="352"/>
      <c r="BE81" s="352"/>
      <c r="BF81" s="353"/>
      <c r="BG81" s="369"/>
      <c r="BH81" s="370"/>
      <c r="BI81" s="370"/>
      <c r="BJ81" s="371"/>
      <c r="BK81" s="318"/>
      <c r="BL81" s="319"/>
      <c r="BM81" s="319"/>
      <c r="BN81" s="319"/>
      <c r="BO81" s="319"/>
      <c r="BP81" s="320"/>
      <c r="BQ81" s="318"/>
      <c r="BR81" s="319"/>
      <c r="BS81" s="319"/>
      <c r="BT81" s="319"/>
      <c r="BU81" s="319"/>
      <c r="BV81" s="319"/>
      <c r="BW81" s="320"/>
      <c r="BX81" s="318"/>
      <c r="BY81" s="319"/>
      <c r="BZ81" s="319"/>
      <c r="CA81" s="319"/>
      <c r="CB81" s="319"/>
      <c r="CC81" s="320"/>
      <c r="CD81" s="318"/>
      <c r="CE81" s="319"/>
      <c r="CF81" s="319"/>
      <c r="CG81" s="319"/>
      <c r="CH81" s="319"/>
      <c r="CI81" s="320"/>
    </row>
    <row r="82" spans="1:87" ht="18" customHeight="1" thickBot="1" x14ac:dyDescent="0.3">
      <c r="A82" s="75"/>
      <c r="B82" s="354"/>
      <c r="C82" s="355"/>
      <c r="D82" s="355"/>
      <c r="E82" s="355"/>
      <c r="F82" s="355"/>
      <c r="G82" s="355"/>
      <c r="H82" s="355"/>
      <c r="I82" s="355"/>
      <c r="J82" s="355"/>
      <c r="K82" s="355"/>
      <c r="L82" s="355"/>
      <c r="M82" s="355"/>
      <c r="N82" s="355"/>
      <c r="O82" s="355"/>
      <c r="P82" s="355"/>
      <c r="Q82" s="355"/>
      <c r="R82" s="355"/>
      <c r="S82" s="355"/>
      <c r="T82" s="355"/>
      <c r="U82" s="355"/>
      <c r="V82" s="355"/>
      <c r="W82" s="355"/>
      <c r="X82" s="355"/>
      <c r="Y82" s="356"/>
      <c r="Z82" s="354"/>
      <c r="AA82" s="355"/>
      <c r="AB82" s="355"/>
      <c r="AC82" s="355"/>
      <c r="AD82" s="356"/>
      <c r="AE82" s="363"/>
      <c r="AF82" s="364"/>
      <c r="AG82" s="364"/>
      <c r="AH82" s="364"/>
      <c r="AI82" s="364"/>
      <c r="AJ82" s="365"/>
      <c r="AK82" s="360"/>
      <c r="AL82" s="361"/>
      <c r="AM82" s="361"/>
      <c r="AN82" s="361"/>
      <c r="AO82" s="361"/>
      <c r="AP82" s="361"/>
      <c r="AQ82" s="361"/>
      <c r="AR82" s="361"/>
      <c r="AS82" s="361"/>
      <c r="AT82" s="361"/>
      <c r="AU82" s="361"/>
      <c r="AV82" s="361"/>
      <c r="AW82" s="361"/>
      <c r="AX82" s="362"/>
      <c r="AY82" s="360"/>
      <c r="AZ82" s="361"/>
      <c r="BA82" s="361"/>
      <c r="BB82" s="362"/>
      <c r="BC82" s="351"/>
      <c r="BD82" s="352"/>
      <c r="BE82" s="352"/>
      <c r="BF82" s="353"/>
      <c r="BG82" s="369"/>
      <c r="BH82" s="370"/>
      <c r="BI82" s="370"/>
      <c r="BJ82" s="371"/>
      <c r="BK82" s="318"/>
      <c r="BL82" s="319"/>
      <c r="BM82" s="319"/>
      <c r="BN82" s="319"/>
      <c r="BO82" s="319"/>
      <c r="BP82" s="320"/>
      <c r="BQ82" s="321"/>
      <c r="BR82" s="322"/>
      <c r="BS82" s="322"/>
      <c r="BT82" s="322"/>
      <c r="BU82" s="322"/>
      <c r="BV82" s="322"/>
      <c r="BW82" s="323"/>
      <c r="BX82" s="321"/>
      <c r="BY82" s="322"/>
      <c r="BZ82" s="322"/>
      <c r="CA82" s="322"/>
      <c r="CB82" s="322"/>
      <c r="CC82" s="323"/>
      <c r="CD82" s="321"/>
      <c r="CE82" s="322"/>
      <c r="CF82" s="322"/>
      <c r="CG82" s="322"/>
      <c r="CH82" s="322"/>
      <c r="CI82" s="323"/>
    </row>
    <row r="83" spans="1:87" ht="18" customHeight="1" x14ac:dyDescent="0.25">
      <c r="A83" s="75"/>
      <c r="B83" s="324" t="s">
        <v>162</v>
      </c>
      <c r="C83" s="325"/>
      <c r="D83" s="325"/>
      <c r="E83" s="325"/>
      <c r="F83" s="325"/>
      <c r="G83" s="325"/>
      <c r="H83" s="325"/>
      <c r="I83" s="325"/>
      <c r="J83" s="325"/>
      <c r="K83" s="325"/>
      <c r="L83" s="325"/>
      <c r="M83" s="325"/>
      <c r="N83" s="325"/>
      <c r="O83" s="325"/>
      <c r="P83" s="325"/>
      <c r="Q83" s="325"/>
      <c r="R83" s="325"/>
      <c r="S83" s="325"/>
      <c r="T83" s="325"/>
      <c r="U83" s="325"/>
      <c r="V83" s="325"/>
      <c r="W83" s="325"/>
      <c r="X83" s="325"/>
      <c r="Y83" s="326"/>
      <c r="Z83" s="333" t="s">
        <v>181</v>
      </c>
      <c r="AA83" s="334"/>
      <c r="AB83" s="334"/>
      <c r="AC83" s="334"/>
      <c r="AD83" s="335"/>
      <c r="AE83" s="333">
        <v>130</v>
      </c>
      <c r="AF83" s="334"/>
      <c r="AG83" s="334"/>
      <c r="AH83" s="334"/>
      <c r="AI83" s="334"/>
      <c r="AJ83" s="334"/>
      <c r="AK83" s="342" t="s">
        <v>41</v>
      </c>
      <c r="AL83" s="343"/>
      <c r="AM83" s="343"/>
      <c r="AN83" s="343"/>
      <c r="AO83" s="343"/>
      <c r="AP83" s="343"/>
      <c r="AQ83" s="343"/>
      <c r="AR83" s="343"/>
      <c r="AS83" s="343"/>
      <c r="AT83" s="343"/>
      <c r="AU83" s="343"/>
      <c r="AV83" s="343"/>
      <c r="AW83" s="343"/>
      <c r="AX83" s="344"/>
      <c r="AY83" s="409">
        <v>0.5</v>
      </c>
      <c r="AZ83" s="346"/>
      <c r="BA83" s="346"/>
      <c r="BB83" s="410"/>
      <c r="BC83" s="345">
        <f>+$AE$83*AY83</f>
        <v>65</v>
      </c>
      <c r="BD83" s="346"/>
      <c r="BE83" s="346"/>
      <c r="BF83" s="347"/>
      <c r="BG83" s="285">
        <v>22629</v>
      </c>
      <c r="BH83" s="286"/>
      <c r="BI83" s="286"/>
      <c r="BJ83" s="287"/>
      <c r="BK83" s="288">
        <f>+AY83*BG83</f>
        <v>11314.5</v>
      </c>
      <c r="BL83" s="289"/>
      <c r="BM83" s="289"/>
      <c r="BN83" s="289"/>
      <c r="BO83" s="289"/>
      <c r="BP83" s="290"/>
      <c r="BQ83" s="291">
        <v>2000</v>
      </c>
      <c r="BR83" s="292"/>
      <c r="BS83" s="292"/>
      <c r="BT83" s="292"/>
      <c r="BU83" s="292"/>
      <c r="BV83" s="292"/>
      <c r="BW83" s="293"/>
      <c r="BX83" s="291">
        <f>+(((BK86+BQ83)*15)/85)</f>
        <v>8748.9705882352937</v>
      </c>
      <c r="BY83" s="292"/>
      <c r="BZ83" s="292"/>
      <c r="CA83" s="292"/>
      <c r="CB83" s="292"/>
      <c r="CC83" s="293"/>
      <c r="CD83" s="291">
        <f>+BK86+BQ83+BX83</f>
        <v>58326.470588235294</v>
      </c>
      <c r="CE83" s="292"/>
      <c r="CF83" s="292"/>
      <c r="CG83" s="292"/>
      <c r="CH83" s="292"/>
      <c r="CI83" s="293"/>
    </row>
    <row r="84" spans="1:87" ht="18" customHeight="1" x14ac:dyDescent="0.25">
      <c r="A84" s="75"/>
      <c r="B84" s="327"/>
      <c r="C84" s="328"/>
      <c r="D84" s="328"/>
      <c r="E84" s="328"/>
      <c r="F84" s="328"/>
      <c r="G84" s="328"/>
      <c r="H84" s="328"/>
      <c r="I84" s="328"/>
      <c r="J84" s="328"/>
      <c r="K84" s="328"/>
      <c r="L84" s="328"/>
      <c r="M84" s="328"/>
      <c r="N84" s="328"/>
      <c r="O84" s="328"/>
      <c r="P84" s="328"/>
      <c r="Q84" s="328"/>
      <c r="R84" s="328"/>
      <c r="S84" s="328"/>
      <c r="T84" s="328"/>
      <c r="U84" s="328"/>
      <c r="V84" s="328"/>
      <c r="W84" s="328"/>
      <c r="X84" s="328"/>
      <c r="Y84" s="329"/>
      <c r="Z84" s="336"/>
      <c r="AA84" s="337"/>
      <c r="AB84" s="337"/>
      <c r="AC84" s="337"/>
      <c r="AD84" s="338"/>
      <c r="AE84" s="336"/>
      <c r="AF84" s="337"/>
      <c r="AG84" s="337"/>
      <c r="AH84" s="337"/>
      <c r="AI84" s="337"/>
      <c r="AJ84" s="337"/>
      <c r="AK84" s="300" t="s">
        <v>13</v>
      </c>
      <c r="AL84" s="301"/>
      <c r="AM84" s="301"/>
      <c r="AN84" s="301"/>
      <c r="AO84" s="301"/>
      <c r="AP84" s="301"/>
      <c r="AQ84" s="301"/>
      <c r="AR84" s="301"/>
      <c r="AS84" s="301"/>
      <c r="AT84" s="301"/>
      <c r="AU84" s="301"/>
      <c r="AV84" s="301"/>
      <c r="AW84" s="301"/>
      <c r="AX84" s="302"/>
      <c r="AY84" s="407">
        <v>0.5</v>
      </c>
      <c r="AZ84" s="304"/>
      <c r="BA84" s="304"/>
      <c r="BB84" s="408"/>
      <c r="BC84" s="306">
        <f t="shared" ref="BC84:BC85" si="8">+$AE$83*AY84</f>
        <v>65</v>
      </c>
      <c r="BD84" s="307"/>
      <c r="BE84" s="307"/>
      <c r="BF84" s="308"/>
      <c r="BG84" s="309">
        <v>40826</v>
      </c>
      <c r="BH84" s="310"/>
      <c r="BI84" s="310"/>
      <c r="BJ84" s="311"/>
      <c r="BK84" s="312">
        <f t="shared" ref="BK84:BK85" si="9">+AY84*BG84</f>
        <v>20413</v>
      </c>
      <c r="BL84" s="313"/>
      <c r="BM84" s="313"/>
      <c r="BN84" s="313"/>
      <c r="BO84" s="313"/>
      <c r="BP84" s="314"/>
      <c r="BQ84" s="294"/>
      <c r="BR84" s="295"/>
      <c r="BS84" s="295"/>
      <c r="BT84" s="295"/>
      <c r="BU84" s="295"/>
      <c r="BV84" s="295"/>
      <c r="BW84" s="296"/>
      <c r="BX84" s="294"/>
      <c r="BY84" s="295"/>
      <c r="BZ84" s="295"/>
      <c r="CA84" s="295"/>
      <c r="CB84" s="295"/>
      <c r="CC84" s="296"/>
      <c r="CD84" s="294"/>
      <c r="CE84" s="295"/>
      <c r="CF84" s="295"/>
      <c r="CG84" s="295"/>
      <c r="CH84" s="295"/>
      <c r="CI84" s="296"/>
    </row>
    <row r="85" spans="1:87" ht="18" customHeight="1" thickBot="1" x14ac:dyDescent="0.3">
      <c r="A85" s="75"/>
      <c r="B85" s="327"/>
      <c r="C85" s="328"/>
      <c r="D85" s="328"/>
      <c r="E85" s="328"/>
      <c r="F85" s="328"/>
      <c r="G85" s="328"/>
      <c r="H85" s="328"/>
      <c r="I85" s="328"/>
      <c r="J85" s="328"/>
      <c r="K85" s="328"/>
      <c r="L85" s="328"/>
      <c r="M85" s="328"/>
      <c r="N85" s="328"/>
      <c r="O85" s="328"/>
      <c r="P85" s="328"/>
      <c r="Q85" s="328"/>
      <c r="R85" s="328"/>
      <c r="S85" s="328"/>
      <c r="T85" s="328"/>
      <c r="U85" s="328"/>
      <c r="V85" s="328"/>
      <c r="W85" s="328"/>
      <c r="X85" s="328"/>
      <c r="Y85" s="329"/>
      <c r="Z85" s="336"/>
      <c r="AA85" s="337"/>
      <c r="AB85" s="337"/>
      <c r="AC85" s="337"/>
      <c r="AD85" s="338"/>
      <c r="AE85" s="336"/>
      <c r="AF85" s="337"/>
      <c r="AG85" s="337"/>
      <c r="AH85" s="337"/>
      <c r="AI85" s="337"/>
      <c r="AJ85" s="337"/>
      <c r="AK85" s="392" t="s">
        <v>526</v>
      </c>
      <c r="AL85" s="393"/>
      <c r="AM85" s="393"/>
      <c r="AN85" s="393"/>
      <c r="AO85" s="393"/>
      <c r="AP85" s="393"/>
      <c r="AQ85" s="393"/>
      <c r="AR85" s="393"/>
      <c r="AS85" s="393"/>
      <c r="AT85" s="393"/>
      <c r="AU85" s="393"/>
      <c r="AV85" s="393"/>
      <c r="AW85" s="393"/>
      <c r="AX85" s="394"/>
      <c r="AY85" s="407">
        <v>2</v>
      </c>
      <c r="AZ85" s="304"/>
      <c r="BA85" s="304"/>
      <c r="BB85" s="408"/>
      <c r="BC85" s="306">
        <f t="shared" si="8"/>
        <v>260</v>
      </c>
      <c r="BD85" s="307"/>
      <c r="BE85" s="307"/>
      <c r="BF85" s="308"/>
      <c r="BG85" s="309">
        <v>7925</v>
      </c>
      <c r="BH85" s="310"/>
      <c r="BI85" s="310"/>
      <c r="BJ85" s="311"/>
      <c r="BK85" s="312">
        <f t="shared" si="9"/>
        <v>15850</v>
      </c>
      <c r="BL85" s="313"/>
      <c r="BM85" s="313"/>
      <c r="BN85" s="313"/>
      <c r="BO85" s="313"/>
      <c r="BP85" s="314"/>
      <c r="BQ85" s="294"/>
      <c r="BR85" s="295"/>
      <c r="BS85" s="295"/>
      <c r="BT85" s="295"/>
      <c r="BU85" s="295"/>
      <c r="BV85" s="295"/>
      <c r="BW85" s="296"/>
      <c r="BX85" s="294"/>
      <c r="BY85" s="295"/>
      <c r="BZ85" s="295"/>
      <c r="CA85" s="295"/>
      <c r="CB85" s="295"/>
      <c r="CC85" s="296"/>
      <c r="CD85" s="294"/>
      <c r="CE85" s="295"/>
      <c r="CF85" s="295"/>
      <c r="CG85" s="295"/>
      <c r="CH85" s="295"/>
      <c r="CI85" s="296"/>
    </row>
    <row r="86" spans="1:87" ht="18" customHeight="1" thickBot="1" x14ac:dyDescent="0.3">
      <c r="A86" s="75"/>
      <c r="B86" s="377"/>
      <c r="C86" s="378"/>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378"/>
      <c r="AF86" s="378"/>
      <c r="AG86" s="378"/>
      <c r="AH86" s="378"/>
      <c r="AI86" s="378"/>
      <c r="AJ86" s="379"/>
      <c r="AK86" s="380" t="s">
        <v>3</v>
      </c>
      <c r="AL86" s="381"/>
      <c r="AM86" s="381"/>
      <c r="AN86" s="381"/>
      <c r="AO86" s="381"/>
      <c r="AP86" s="381"/>
      <c r="AQ86" s="381"/>
      <c r="AR86" s="381"/>
      <c r="AS86" s="381"/>
      <c r="AT86" s="381"/>
      <c r="AU86" s="381"/>
      <c r="AV86" s="381"/>
      <c r="AW86" s="381"/>
      <c r="AX86" s="381"/>
      <c r="AY86" s="382"/>
      <c r="AZ86" s="382"/>
      <c r="BA86" s="382"/>
      <c r="BB86" s="382"/>
      <c r="BC86" s="382"/>
      <c r="BD86" s="382"/>
      <c r="BE86" s="382"/>
      <c r="BF86" s="382"/>
      <c r="BG86" s="382"/>
      <c r="BH86" s="382"/>
      <c r="BI86" s="382"/>
      <c r="BJ86" s="383"/>
      <c r="BK86" s="384">
        <f>SUM(BK83:BK85)</f>
        <v>47577.5</v>
      </c>
      <c r="BL86" s="385"/>
      <c r="BM86" s="385"/>
      <c r="BN86" s="385"/>
      <c r="BO86" s="385"/>
      <c r="BP86" s="386"/>
      <c r="BQ86" s="387" t="s">
        <v>100</v>
      </c>
      <c r="BR86" s="388"/>
      <c r="BS86" s="388"/>
      <c r="BT86" s="388"/>
      <c r="BU86" s="388"/>
      <c r="BV86" s="388"/>
      <c r="BW86" s="388"/>
      <c r="BX86" s="388"/>
      <c r="BY86" s="388"/>
      <c r="BZ86" s="388"/>
      <c r="CA86" s="388"/>
      <c r="CB86" s="388"/>
      <c r="CC86" s="389"/>
      <c r="CD86" s="390">
        <f>+CD83*AE83</f>
        <v>7582441.176470588</v>
      </c>
      <c r="CE86" s="390"/>
      <c r="CF86" s="390"/>
      <c r="CG86" s="390"/>
      <c r="CH86" s="390"/>
      <c r="CI86" s="391"/>
    </row>
    <row r="87" spans="1:87" ht="18" customHeight="1" thickBot="1" x14ac:dyDescent="0.3">
      <c r="A87" s="75"/>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BG87" s="78"/>
      <c r="BH87" s="78"/>
      <c r="BI87" s="78"/>
      <c r="BJ87" s="78"/>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row>
    <row r="88" spans="1:87" ht="18" customHeight="1" x14ac:dyDescent="0.25">
      <c r="A88" s="75"/>
      <c r="B88" s="348" t="s">
        <v>0</v>
      </c>
      <c r="C88" s="349"/>
      <c r="D88" s="349"/>
      <c r="E88" s="349"/>
      <c r="F88" s="349"/>
      <c r="G88" s="349"/>
      <c r="H88" s="349"/>
      <c r="I88" s="349"/>
      <c r="J88" s="349"/>
      <c r="K88" s="349"/>
      <c r="L88" s="349"/>
      <c r="M88" s="349"/>
      <c r="N88" s="349"/>
      <c r="O88" s="349"/>
      <c r="P88" s="349"/>
      <c r="Q88" s="349"/>
      <c r="R88" s="349"/>
      <c r="S88" s="349"/>
      <c r="T88" s="349"/>
      <c r="U88" s="349"/>
      <c r="V88" s="349"/>
      <c r="W88" s="349"/>
      <c r="X88" s="349"/>
      <c r="Y88" s="350"/>
      <c r="Z88" s="348" t="s">
        <v>80</v>
      </c>
      <c r="AA88" s="349"/>
      <c r="AB88" s="349"/>
      <c r="AC88" s="349"/>
      <c r="AD88" s="350"/>
      <c r="AE88" s="357" t="s">
        <v>79</v>
      </c>
      <c r="AF88" s="358"/>
      <c r="AG88" s="358"/>
      <c r="AH88" s="358"/>
      <c r="AI88" s="358"/>
      <c r="AJ88" s="359"/>
      <c r="AK88" s="357" t="s">
        <v>81</v>
      </c>
      <c r="AL88" s="358"/>
      <c r="AM88" s="358"/>
      <c r="AN88" s="358"/>
      <c r="AO88" s="358"/>
      <c r="AP88" s="358"/>
      <c r="AQ88" s="358"/>
      <c r="AR88" s="358"/>
      <c r="AS88" s="358"/>
      <c r="AT88" s="358"/>
      <c r="AU88" s="358"/>
      <c r="AV88" s="358"/>
      <c r="AW88" s="358"/>
      <c r="AX88" s="359"/>
      <c r="AY88" s="357" t="s">
        <v>1</v>
      </c>
      <c r="AZ88" s="358"/>
      <c r="BA88" s="358"/>
      <c r="BB88" s="359"/>
      <c r="BC88" s="348" t="s">
        <v>104</v>
      </c>
      <c r="BD88" s="349"/>
      <c r="BE88" s="349"/>
      <c r="BF88" s="350"/>
      <c r="BG88" s="366" t="s">
        <v>82</v>
      </c>
      <c r="BH88" s="367"/>
      <c r="BI88" s="367"/>
      <c r="BJ88" s="368"/>
      <c r="BK88" s="315" t="s">
        <v>99</v>
      </c>
      <c r="BL88" s="316"/>
      <c r="BM88" s="316"/>
      <c r="BN88" s="316"/>
      <c r="BO88" s="316"/>
      <c r="BP88" s="317"/>
      <c r="BQ88" s="315" t="s">
        <v>83</v>
      </c>
      <c r="BR88" s="316"/>
      <c r="BS88" s="316"/>
      <c r="BT88" s="316"/>
      <c r="BU88" s="316"/>
      <c r="BV88" s="316"/>
      <c r="BW88" s="317"/>
      <c r="BX88" s="315" t="s">
        <v>84</v>
      </c>
      <c r="BY88" s="316"/>
      <c r="BZ88" s="316"/>
      <c r="CA88" s="316"/>
      <c r="CB88" s="316"/>
      <c r="CC88" s="317"/>
      <c r="CD88" s="315" t="s">
        <v>85</v>
      </c>
      <c r="CE88" s="316"/>
      <c r="CF88" s="316"/>
      <c r="CG88" s="316"/>
      <c r="CH88" s="316"/>
      <c r="CI88" s="317"/>
    </row>
    <row r="89" spans="1:87" ht="18" customHeight="1" x14ac:dyDescent="0.25">
      <c r="A89" s="75"/>
      <c r="B89" s="351"/>
      <c r="C89" s="352"/>
      <c r="D89" s="352"/>
      <c r="E89" s="352"/>
      <c r="F89" s="352"/>
      <c r="G89" s="352"/>
      <c r="H89" s="352"/>
      <c r="I89" s="352"/>
      <c r="J89" s="352"/>
      <c r="K89" s="352"/>
      <c r="L89" s="352"/>
      <c r="M89" s="352"/>
      <c r="N89" s="352"/>
      <c r="O89" s="352"/>
      <c r="P89" s="352"/>
      <c r="Q89" s="352"/>
      <c r="R89" s="352"/>
      <c r="S89" s="352"/>
      <c r="T89" s="352"/>
      <c r="U89" s="352"/>
      <c r="V89" s="352"/>
      <c r="W89" s="352"/>
      <c r="X89" s="352"/>
      <c r="Y89" s="353"/>
      <c r="Z89" s="351"/>
      <c r="AA89" s="352"/>
      <c r="AB89" s="352"/>
      <c r="AC89" s="352"/>
      <c r="AD89" s="353"/>
      <c r="AE89" s="360"/>
      <c r="AF89" s="361"/>
      <c r="AG89" s="361"/>
      <c r="AH89" s="361"/>
      <c r="AI89" s="361"/>
      <c r="AJ89" s="362"/>
      <c r="AK89" s="360"/>
      <c r="AL89" s="361"/>
      <c r="AM89" s="361"/>
      <c r="AN89" s="361"/>
      <c r="AO89" s="361"/>
      <c r="AP89" s="361"/>
      <c r="AQ89" s="361"/>
      <c r="AR89" s="361"/>
      <c r="AS89" s="361"/>
      <c r="AT89" s="361"/>
      <c r="AU89" s="361"/>
      <c r="AV89" s="361"/>
      <c r="AW89" s="361"/>
      <c r="AX89" s="362"/>
      <c r="AY89" s="360"/>
      <c r="AZ89" s="361"/>
      <c r="BA89" s="361"/>
      <c r="BB89" s="362"/>
      <c r="BC89" s="351"/>
      <c r="BD89" s="352"/>
      <c r="BE89" s="352"/>
      <c r="BF89" s="353"/>
      <c r="BG89" s="369"/>
      <c r="BH89" s="370"/>
      <c r="BI89" s="370"/>
      <c r="BJ89" s="371"/>
      <c r="BK89" s="318"/>
      <c r="BL89" s="319"/>
      <c r="BM89" s="319"/>
      <c r="BN89" s="319"/>
      <c r="BO89" s="319"/>
      <c r="BP89" s="320"/>
      <c r="BQ89" s="318"/>
      <c r="BR89" s="319"/>
      <c r="BS89" s="319"/>
      <c r="BT89" s="319"/>
      <c r="BU89" s="319"/>
      <c r="BV89" s="319"/>
      <c r="BW89" s="320"/>
      <c r="BX89" s="318"/>
      <c r="BY89" s="319"/>
      <c r="BZ89" s="319"/>
      <c r="CA89" s="319"/>
      <c r="CB89" s="319"/>
      <c r="CC89" s="320"/>
      <c r="CD89" s="318"/>
      <c r="CE89" s="319"/>
      <c r="CF89" s="319"/>
      <c r="CG89" s="319"/>
      <c r="CH89" s="319"/>
      <c r="CI89" s="320"/>
    </row>
    <row r="90" spans="1:87" ht="18" customHeight="1" thickBot="1" x14ac:dyDescent="0.3">
      <c r="A90" s="75"/>
      <c r="B90" s="354"/>
      <c r="C90" s="355"/>
      <c r="D90" s="355"/>
      <c r="E90" s="355"/>
      <c r="F90" s="355"/>
      <c r="G90" s="355"/>
      <c r="H90" s="355"/>
      <c r="I90" s="355"/>
      <c r="J90" s="355"/>
      <c r="K90" s="355"/>
      <c r="L90" s="355"/>
      <c r="M90" s="355"/>
      <c r="N90" s="355"/>
      <c r="O90" s="355"/>
      <c r="P90" s="355"/>
      <c r="Q90" s="355"/>
      <c r="R90" s="355"/>
      <c r="S90" s="355"/>
      <c r="T90" s="355"/>
      <c r="U90" s="355"/>
      <c r="V90" s="355"/>
      <c r="W90" s="355"/>
      <c r="X90" s="355"/>
      <c r="Y90" s="356"/>
      <c r="Z90" s="354"/>
      <c r="AA90" s="355"/>
      <c r="AB90" s="355"/>
      <c r="AC90" s="355"/>
      <c r="AD90" s="356"/>
      <c r="AE90" s="363"/>
      <c r="AF90" s="364"/>
      <c r="AG90" s="364"/>
      <c r="AH90" s="364"/>
      <c r="AI90" s="364"/>
      <c r="AJ90" s="365"/>
      <c r="AK90" s="360"/>
      <c r="AL90" s="361"/>
      <c r="AM90" s="361"/>
      <c r="AN90" s="361"/>
      <c r="AO90" s="361"/>
      <c r="AP90" s="361"/>
      <c r="AQ90" s="361"/>
      <c r="AR90" s="361"/>
      <c r="AS90" s="361"/>
      <c r="AT90" s="361"/>
      <c r="AU90" s="361"/>
      <c r="AV90" s="361"/>
      <c r="AW90" s="361"/>
      <c r="AX90" s="362"/>
      <c r="AY90" s="360"/>
      <c r="AZ90" s="361"/>
      <c r="BA90" s="361"/>
      <c r="BB90" s="362"/>
      <c r="BC90" s="351"/>
      <c r="BD90" s="352"/>
      <c r="BE90" s="352"/>
      <c r="BF90" s="353"/>
      <c r="BG90" s="369"/>
      <c r="BH90" s="370"/>
      <c r="BI90" s="370"/>
      <c r="BJ90" s="371"/>
      <c r="BK90" s="318"/>
      <c r="BL90" s="319"/>
      <c r="BM90" s="319"/>
      <c r="BN90" s="319"/>
      <c r="BO90" s="319"/>
      <c r="BP90" s="320"/>
      <c r="BQ90" s="321"/>
      <c r="BR90" s="322"/>
      <c r="BS90" s="322"/>
      <c r="BT90" s="322"/>
      <c r="BU90" s="322"/>
      <c r="BV90" s="322"/>
      <c r="BW90" s="323"/>
      <c r="BX90" s="321"/>
      <c r="BY90" s="322"/>
      <c r="BZ90" s="322"/>
      <c r="CA90" s="322"/>
      <c r="CB90" s="322"/>
      <c r="CC90" s="323"/>
      <c r="CD90" s="321"/>
      <c r="CE90" s="322"/>
      <c r="CF90" s="322"/>
      <c r="CG90" s="322"/>
      <c r="CH90" s="322"/>
      <c r="CI90" s="323"/>
    </row>
    <row r="91" spans="1:87" ht="26.25" customHeight="1" x14ac:dyDescent="0.25">
      <c r="A91" s="75"/>
      <c r="B91" s="324" t="s">
        <v>163</v>
      </c>
      <c r="C91" s="325"/>
      <c r="D91" s="325"/>
      <c r="E91" s="325"/>
      <c r="F91" s="325"/>
      <c r="G91" s="325"/>
      <c r="H91" s="325"/>
      <c r="I91" s="325"/>
      <c r="J91" s="325"/>
      <c r="K91" s="325"/>
      <c r="L91" s="325"/>
      <c r="M91" s="325"/>
      <c r="N91" s="325"/>
      <c r="O91" s="325"/>
      <c r="P91" s="325"/>
      <c r="Q91" s="325"/>
      <c r="R91" s="325"/>
      <c r="S91" s="325"/>
      <c r="T91" s="325"/>
      <c r="U91" s="325"/>
      <c r="V91" s="325"/>
      <c r="W91" s="325"/>
      <c r="X91" s="325"/>
      <c r="Y91" s="326"/>
      <c r="Z91" s="333" t="s">
        <v>182</v>
      </c>
      <c r="AA91" s="334"/>
      <c r="AB91" s="334"/>
      <c r="AC91" s="334"/>
      <c r="AD91" s="335"/>
      <c r="AE91" s="333">
        <v>36</v>
      </c>
      <c r="AF91" s="334"/>
      <c r="AG91" s="334"/>
      <c r="AH91" s="334"/>
      <c r="AI91" s="334"/>
      <c r="AJ91" s="334"/>
      <c r="AK91" s="342" t="s">
        <v>13</v>
      </c>
      <c r="AL91" s="343"/>
      <c r="AM91" s="343"/>
      <c r="AN91" s="343"/>
      <c r="AO91" s="343"/>
      <c r="AP91" s="343"/>
      <c r="AQ91" s="343"/>
      <c r="AR91" s="343"/>
      <c r="AS91" s="343"/>
      <c r="AT91" s="343"/>
      <c r="AU91" s="343"/>
      <c r="AV91" s="343"/>
      <c r="AW91" s="343"/>
      <c r="AX91" s="344"/>
      <c r="AY91" s="409">
        <v>0.16</v>
      </c>
      <c r="AZ91" s="346"/>
      <c r="BA91" s="346"/>
      <c r="BB91" s="410"/>
      <c r="BC91" s="345">
        <f>+$AE$91*AY91</f>
        <v>5.76</v>
      </c>
      <c r="BD91" s="346"/>
      <c r="BE91" s="346"/>
      <c r="BF91" s="347"/>
      <c r="BG91" s="285">
        <v>40826</v>
      </c>
      <c r="BH91" s="286"/>
      <c r="BI91" s="286"/>
      <c r="BJ91" s="287"/>
      <c r="BK91" s="288">
        <f>+AY91*BG91</f>
        <v>6532.16</v>
      </c>
      <c r="BL91" s="289"/>
      <c r="BM91" s="289"/>
      <c r="BN91" s="289"/>
      <c r="BO91" s="289"/>
      <c r="BP91" s="290"/>
      <c r="BQ91" s="291">
        <v>1000</v>
      </c>
      <c r="BR91" s="292"/>
      <c r="BS91" s="292"/>
      <c r="BT91" s="292"/>
      <c r="BU91" s="292"/>
      <c r="BV91" s="292"/>
      <c r="BW91" s="293"/>
      <c r="BX91" s="291">
        <f>+(((BK93+BQ91)*15)/85)</f>
        <v>2727.7341176470586</v>
      </c>
      <c r="BY91" s="292"/>
      <c r="BZ91" s="292"/>
      <c r="CA91" s="292"/>
      <c r="CB91" s="292"/>
      <c r="CC91" s="293"/>
      <c r="CD91" s="291">
        <f>+BK93+BQ91+BX91</f>
        <v>18184.894117647058</v>
      </c>
      <c r="CE91" s="292"/>
      <c r="CF91" s="292"/>
      <c r="CG91" s="292"/>
      <c r="CH91" s="292"/>
      <c r="CI91" s="293"/>
    </row>
    <row r="92" spans="1:87" ht="26.25" customHeight="1" thickBot="1" x14ac:dyDescent="0.3">
      <c r="A92" s="75"/>
      <c r="B92" s="327"/>
      <c r="C92" s="328"/>
      <c r="D92" s="328"/>
      <c r="E92" s="328"/>
      <c r="F92" s="328"/>
      <c r="G92" s="328"/>
      <c r="H92" s="328"/>
      <c r="I92" s="328"/>
      <c r="J92" s="328"/>
      <c r="K92" s="328"/>
      <c r="L92" s="328"/>
      <c r="M92" s="328"/>
      <c r="N92" s="328"/>
      <c r="O92" s="328"/>
      <c r="P92" s="328"/>
      <c r="Q92" s="328"/>
      <c r="R92" s="328"/>
      <c r="S92" s="328"/>
      <c r="T92" s="328"/>
      <c r="U92" s="328"/>
      <c r="V92" s="328"/>
      <c r="W92" s="328"/>
      <c r="X92" s="328"/>
      <c r="Y92" s="329"/>
      <c r="Z92" s="336"/>
      <c r="AA92" s="337"/>
      <c r="AB92" s="337"/>
      <c r="AC92" s="337"/>
      <c r="AD92" s="338"/>
      <c r="AE92" s="336"/>
      <c r="AF92" s="337"/>
      <c r="AG92" s="337"/>
      <c r="AH92" s="337"/>
      <c r="AI92" s="337"/>
      <c r="AJ92" s="337"/>
      <c r="AK92" s="392" t="s">
        <v>526</v>
      </c>
      <c r="AL92" s="393"/>
      <c r="AM92" s="393"/>
      <c r="AN92" s="393"/>
      <c r="AO92" s="393"/>
      <c r="AP92" s="393"/>
      <c r="AQ92" s="393"/>
      <c r="AR92" s="393"/>
      <c r="AS92" s="393"/>
      <c r="AT92" s="393"/>
      <c r="AU92" s="393"/>
      <c r="AV92" s="393"/>
      <c r="AW92" s="393"/>
      <c r="AX92" s="394"/>
      <c r="AY92" s="407">
        <v>1</v>
      </c>
      <c r="AZ92" s="304"/>
      <c r="BA92" s="304"/>
      <c r="BB92" s="408"/>
      <c r="BC92" s="306">
        <f t="shared" ref="BC92" si="10">+$AE$91*AY92</f>
        <v>36</v>
      </c>
      <c r="BD92" s="307"/>
      <c r="BE92" s="307"/>
      <c r="BF92" s="308"/>
      <c r="BG92" s="309">
        <v>7925</v>
      </c>
      <c r="BH92" s="310"/>
      <c r="BI92" s="310"/>
      <c r="BJ92" s="311"/>
      <c r="BK92" s="312">
        <f t="shared" ref="BK92" si="11">+AY92*BG92</f>
        <v>7925</v>
      </c>
      <c r="BL92" s="313"/>
      <c r="BM92" s="313"/>
      <c r="BN92" s="313"/>
      <c r="BO92" s="313"/>
      <c r="BP92" s="314"/>
      <c r="BQ92" s="294"/>
      <c r="BR92" s="295"/>
      <c r="BS92" s="295"/>
      <c r="BT92" s="295"/>
      <c r="BU92" s="295"/>
      <c r="BV92" s="295"/>
      <c r="BW92" s="296"/>
      <c r="BX92" s="294"/>
      <c r="BY92" s="295"/>
      <c r="BZ92" s="295"/>
      <c r="CA92" s="295"/>
      <c r="CB92" s="295"/>
      <c r="CC92" s="296"/>
      <c r="CD92" s="294"/>
      <c r="CE92" s="295"/>
      <c r="CF92" s="295"/>
      <c r="CG92" s="295"/>
      <c r="CH92" s="295"/>
      <c r="CI92" s="296"/>
    </row>
    <row r="93" spans="1:87" ht="18" customHeight="1" thickBot="1" x14ac:dyDescent="0.3">
      <c r="A93" s="75"/>
      <c r="B93" s="377"/>
      <c r="C93" s="378"/>
      <c r="D93" s="378"/>
      <c r="E93" s="378"/>
      <c r="F93" s="378"/>
      <c r="G93" s="378"/>
      <c r="H93" s="378"/>
      <c r="I93" s="378"/>
      <c r="J93" s="378"/>
      <c r="K93" s="378"/>
      <c r="L93" s="378"/>
      <c r="M93" s="378"/>
      <c r="N93" s="378"/>
      <c r="O93" s="378"/>
      <c r="P93" s="378"/>
      <c r="Q93" s="378"/>
      <c r="R93" s="378"/>
      <c r="S93" s="378"/>
      <c r="T93" s="378"/>
      <c r="U93" s="378"/>
      <c r="V93" s="378"/>
      <c r="W93" s="378"/>
      <c r="X93" s="378"/>
      <c r="Y93" s="378"/>
      <c r="Z93" s="378"/>
      <c r="AA93" s="378"/>
      <c r="AB93" s="378"/>
      <c r="AC93" s="378"/>
      <c r="AD93" s="378"/>
      <c r="AE93" s="378"/>
      <c r="AF93" s="378"/>
      <c r="AG93" s="378"/>
      <c r="AH93" s="378"/>
      <c r="AI93" s="378"/>
      <c r="AJ93" s="379"/>
      <c r="AK93" s="380" t="s">
        <v>3</v>
      </c>
      <c r="AL93" s="381"/>
      <c r="AM93" s="381"/>
      <c r="AN93" s="381"/>
      <c r="AO93" s="381"/>
      <c r="AP93" s="381"/>
      <c r="AQ93" s="381"/>
      <c r="AR93" s="381"/>
      <c r="AS93" s="381"/>
      <c r="AT93" s="381"/>
      <c r="AU93" s="381"/>
      <c r="AV93" s="381"/>
      <c r="AW93" s="381"/>
      <c r="AX93" s="381"/>
      <c r="AY93" s="382"/>
      <c r="AZ93" s="382"/>
      <c r="BA93" s="382"/>
      <c r="BB93" s="382"/>
      <c r="BC93" s="382"/>
      <c r="BD93" s="382"/>
      <c r="BE93" s="382"/>
      <c r="BF93" s="382"/>
      <c r="BG93" s="382"/>
      <c r="BH93" s="382"/>
      <c r="BI93" s="382"/>
      <c r="BJ93" s="383"/>
      <c r="BK93" s="384">
        <f>SUM(BK91:BK92)</f>
        <v>14457.16</v>
      </c>
      <c r="BL93" s="385"/>
      <c r="BM93" s="385"/>
      <c r="BN93" s="385"/>
      <c r="BO93" s="385"/>
      <c r="BP93" s="386"/>
      <c r="BQ93" s="387" t="s">
        <v>100</v>
      </c>
      <c r="BR93" s="388"/>
      <c r="BS93" s="388"/>
      <c r="BT93" s="388"/>
      <c r="BU93" s="388"/>
      <c r="BV93" s="388"/>
      <c r="BW93" s="388"/>
      <c r="BX93" s="388"/>
      <c r="BY93" s="388"/>
      <c r="BZ93" s="388"/>
      <c r="CA93" s="388"/>
      <c r="CB93" s="388"/>
      <c r="CC93" s="389"/>
      <c r="CD93" s="390">
        <f>+CD91*AE91</f>
        <v>654656.18823529407</v>
      </c>
      <c r="CE93" s="390"/>
      <c r="CF93" s="390"/>
      <c r="CG93" s="390"/>
      <c r="CH93" s="390"/>
      <c r="CI93" s="391"/>
    </row>
    <row r="94" spans="1:87" ht="18" customHeight="1" thickBot="1" x14ac:dyDescent="0.3">
      <c r="A94" s="75"/>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BG94" s="78"/>
      <c r="BH94" s="78"/>
      <c r="BI94" s="78"/>
      <c r="BJ94" s="78"/>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row>
    <row r="95" spans="1:87" ht="18" customHeight="1" x14ac:dyDescent="0.25">
      <c r="A95" s="75"/>
      <c r="B95" s="348" t="s">
        <v>0</v>
      </c>
      <c r="C95" s="349"/>
      <c r="D95" s="349"/>
      <c r="E95" s="349"/>
      <c r="F95" s="349"/>
      <c r="G95" s="349"/>
      <c r="H95" s="349"/>
      <c r="I95" s="349"/>
      <c r="J95" s="349"/>
      <c r="K95" s="349"/>
      <c r="L95" s="349"/>
      <c r="M95" s="349"/>
      <c r="N95" s="349"/>
      <c r="O95" s="349"/>
      <c r="P95" s="349"/>
      <c r="Q95" s="349"/>
      <c r="R95" s="349"/>
      <c r="S95" s="349"/>
      <c r="T95" s="349"/>
      <c r="U95" s="349"/>
      <c r="V95" s="349"/>
      <c r="W95" s="349"/>
      <c r="X95" s="349"/>
      <c r="Y95" s="350"/>
      <c r="Z95" s="348" t="s">
        <v>80</v>
      </c>
      <c r="AA95" s="349"/>
      <c r="AB95" s="349"/>
      <c r="AC95" s="349"/>
      <c r="AD95" s="350"/>
      <c r="AE95" s="357" t="s">
        <v>79</v>
      </c>
      <c r="AF95" s="358"/>
      <c r="AG95" s="358"/>
      <c r="AH95" s="358"/>
      <c r="AI95" s="358"/>
      <c r="AJ95" s="359"/>
      <c r="AK95" s="357" t="s">
        <v>81</v>
      </c>
      <c r="AL95" s="358"/>
      <c r="AM95" s="358"/>
      <c r="AN95" s="358"/>
      <c r="AO95" s="358"/>
      <c r="AP95" s="358"/>
      <c r="AQ95" s="358"/>
      <c r="AR95" s="358"/>
      <c r="AS95" s="358"/>
      <c r="AT95" s="358"/>
      <c r="AU95" s="358"/>
      <c r="AV95" s="358"/>
      <c r="AW95" s="358"/>
      <c r="AX95" s="359"/>
      <c r="AY95" s="357" t="s">
        <v>1</v>
      </c>
      <c r="AZ95" s="358"/>
      <c r="BA95" s="358"/>
      <c r="BB95" s="359"/>
      <c r="BC95" s="348" t="s">
        <v>104</v>
      </c>
      <c r="BD95" s="349"/>
      <c r="BE95" s="349"/>
      <c r="BF95" s="350"/>
      <c r="BG95" s="366" t="s">
        <v>82</v>
      </c>
      <c r="BH95" s="367"/>
      <c r="BI95" s="367"/>
      <c r="BJ95" s="368"/>
      <c r="BK95" s="315" t="s">
        <v>99</v>
      </c>
      <c r="BL95" s="316"/>
      <c r="BM95" s="316"/>
      <c r="BN95" s="316"/>
      <c r="BO95" s="316"/>
      <c r="BP95" s="317"/>
      <c r="BQ95" s="315" t="s">
        <v>83</v>
      </c>
      <c r="BR95" s="316"/>
      <c r="BS95" s="316"/>
      <c r="BT95" s="316"/>
      <c r="BU95" s="316"/>
      <c r="BV95" s="316"/>
      <c r="BW95" s="317"/>
      <c r="BX95" s="315" t="s">
        <v>84</v>
      </c>
      <c r="BY95" s="316"/>
      <c r="BZ95" s="316"/>
      <c r="CA95" s="316"/>
      <c r="CB95" s="316"/>
      <c r="CC95" s="317"/>
      <c r="CD95" s="315" t="s">
        <v>85</v>
      </c>
      <c r="CE95" s="316"/>
      <c r="CF95" s="316"/>
      <c r="CG95" s="316"/>
      <c r="CH95" s="316"/>
      <c r="CI95" s="317"/>
    </row>
    <row r="96" spans="1:87" ht="18" customHeight="1" x14ac:dyDescent="0.25">
      <c r="A96" s="75"/>
      <c r="B96" s="351"/>
      <c r="C96" s="352"/>
      <c r="D96" s="352"/>
      <c r="E96" s="352"/>
      <c r="F96" s="352"/>
      <c r="G96" s="352"/>
      <c r="H96" s="352"/>
      <c r="I96" s="352"/>
      <c r="J96" s="352"/>
      <c r="K96" s="352"/>
      <c r="L96" s="352"/>
      <c r="M96" s="352"/>
      <c r="N96" s="352"/>
      <c r="O96" s="352"/>
      <c r="P96" s="352"/>
      <c r="Q96" s="352"/>
      <c r="R96" s="352"/>
      <c r="S96" s="352"/>
      <c r="T96" s="352"/>
      <c r="U96" s="352"/>
      <c r="V96" s="352"/>
      <c r="W96" s="352"/>
      <c r="X96" s="352"/>
      <c r="Y96" s="353"/>
      <c r="Z96" s="351"/>
      <c r="AA96" s="352"/>
      <c r="AB96" s="352"/>
      <c r="AC96" s="352"/>
      <c r="AD96" s="353"/>
      <c r="AE96" s="360"/>
      <c r="AF96" s="361"/>
      <c r="AG96" s="361"/>
      <c r="AH96" s="361"/>
      <c r="AI96" s="361"/>
      <c r="AJ96" s="362"/>
      <c r="AK96" s="360"/>
      <c r="AL96" s="361"/>
      <c r="AM96" s="361"/>
      <c r="AN96" s="361"/>
      <c r="AO96" s="361"/>
      <c r="AP96" s="361"/>
      <c r="AQ96" s="361"/>
      <c r="AR96" s="361"/>
      <c r="AS96" s="361"/>
      <c r="AT96" s="361"/>
      <c r="AU96" s="361"/>
      <c r="AV96" s="361"/>
      <c r="AW96" s="361"/>
      <c r="AX96" s="362"/>
      <c r="AY96" s="360"/>
      <c r="AZ96" s="361"/>
      <c r="BA96" s="361"/>
      <c r="BB96" s="362"/>
      <c r="BC96" s="351"/>
      <c r="BD96" s="352"/>
      <c r="BE96" s="352"/>
      <c r="BF96" s="353"/>
      <c r="BG96" s="369"/>
      <c r="BH96" s="370"/>
      <c r="BI96" s="370"/>
      <c r="BJ96" s="371"/>
      <c r="BK96" s="318"/>
      <c r="BL96" s="319"/>
      <c r="BM96" s="319"/>
      <c r="BN96" s="319"/>
      <c r="BO96" s="319"/>
      <c r="BP96" s="320"/>
      <c r="BQ96" s="318"/>
      <c r="BR96" s="319"/>
      <c r="BS96" s="319"/>
      <c r="BT96" s="319"/>
      <c r="BU96" s="319"/>
      <c r="BV96" s="319"/>
      <c r="BW96" s="320"/>
      <c r="BX96" s="318"/>
      <c r="BY96" s="319"/>
      <c r="BZ96" s="319"/>
      <c r="CA96" s="319"/>
      <c r="CB96" s="319"/>
      <c r="CC96" s="320"/>
      <c r="CD96" s="318"/>
      <c r="CE96" s="319"/>
      <c r="CF96" s="319"/>
      <c r="CG96" s="319"/>
      <c r="CH96" s="319"/>
      <c r="CI96" s="320"/>
    </row>
    <row r="97" spans="1:87" ht="18" customHeight="1" thickBot="1" x14ac:dyDescent="0.3">
      <c r="A97" s="75"/>
      <c r="B97" s="354"/>
      <c r="C97" s="355"/>
      <c r="D97" s="355"/>
      <c r="E97" s="355"/>
      <c r="F97" s="355"/>
      <c r="G97" s="355"/>
      <c r="H97" s="355"/>
      <c r="I97" s="355"/>
      <c r="J97" s="355"/>
      <c r="K97" s="355"/>
      <c r="L97" s="355"/>
      <c r="M97" s="355"/>
      <c r="N97" s="355"/>
      <c r="O97" s="355"/>
      <c r="P97" s="355"/>
      <c r="Q97" s="355"/>
      <c r="R97" s="355"/>
      <c r="S97" s="355"/>
      <c r="T97" s="355"/>
      <c r="U97" s="355"/>
      <c r="V97" s="355"/>
      <c r="W97" s="355"/>
      <c r="X97" s="355"/>
      <c r="Y97" s="356"/>
      <c r="Z97" s="354"/>
      <c r="AA97" s="355"/>
      <c r="AB97" s="355"/>
      <c r="AC97" s="355"/>
      <c r="AD97" s="356"/>
      <c r="AE97" s="363"/>
      <c r="AF97" s="364"/>
      <c r="AG97" s="364"/>
      <c r="AH97" s="364"/>
      <c r="AI97" s="364"/>
      <c r="AJ97" s="365"/>
      <c r="AK97" s="360"/>
      <c r="AL97" s="361"/>
      <c r="AM97" s="361"/>
      <c r="AN97" s="361"/>
      <c r="AO97" s="361"/>
      <c r="AP97" s="361"/>
      <c r="AQ97" s="361"/>
      <c r="AR97" s="361"/>
      <c r="AS97" s="361"/>
      <c r="AT97" s="361"/>
      <c r="AU97" s="361"/>
      <c r="AV97" s="361"/>
      <c r="AW97" s="361"/>
      <c r="AX97" s="362"/>
      <c r="AY97" s="360"/>
      <c r="AZ97" s="361"/>
      <c r="BA97" s="361"/>
      <c r="BB97" s="362"/>
      <c r="BC97" s="351"/>
      <c r="BD97" s="352"/>
      <c r="BE97" s="352"/>
      <c r="BF97" s="353"/>
      <c r="BG97" s="369"/>
      <c r="BH97" s="370"/>
      <c r="BI97" s="370"/>
      <c r="BJ97" s="371"/>
      <c r="BK97" s="318"/>
      <c r="BL97" s="319"/>
      <c r="BM97" s="319"/>
      <c r="BN97" s="319"/>
      <c r="BO97" s="319"/>
      <c r="BP97" s="320"/>
      <c r="BQ97" s="321"/>
      <c r="BR97" s="322"/>
      <c r="BS97" s="322"/>
      <c r="BT97" s="322"/>
      <c r="BU97" s="322"/>
      <c r="BV97" s="322"/>
      <c r="BW97" s="323"/>
      <c r="BX97" s="321"/>
      <c r="BY97" s="322"/>
      <c r="BZ97" s="322"/>
      <c r="CA97" s="322"/>
      <c r="CB97" s="322"/>
      <c r="CC97" s="323"/>
      <c r="CD97" s="321"/>
      <c r="CE97" s="322"/>
      <c r="CF97" s="322"/>
      <c r="CG97" s="322"/>
      <c r="CH97" s="322"/>
      <c r="CI97" s="323"/>
    </row>
    <row r="98" spans="1:87" ht="18" customHeight="1" x14ac:dyDescent="0.25">
      <c r="A98" s="75"/>
      <c r="B98" s="324" t="s">
        <v>164</v>
      </c>
      <c r="C98" s="325"/>
      <c r="D98" s="325"/>
      <c r="E98" s="325"/>
      <c r="F98" s="325"/>
      <c r="G98" s="325"/>
      <c r="H98" s="325"/>
      <c r="I98" s="325"/>
      <c r="J98" s="325"/>
      <c r="K98" s="325"/>
      <c r="L98" s="325"/>
      <c r="M98" s="325"/>
      <c r="N98" s="325"/>
      <c r="O98" s="325"/>
      <c r="P98" s="325"/>
      <c r="Q98" s="325"/>
      <c r="R98" s="325"/>
      <c r="S98" s="325"/>
      <c r="T98" s="325"/>
      <c r="U98" s="325"/>
      <c r="V98" s="325"/>
      <c r="W98" s="325"/>
      <c r="X98" s="325"/>
      <c r="Y98" s="326"/>
      <c r="Z98" s="333" t="s">
        <v>183</v>
      </c>
      <c r="AA98" s="334"/>
      <c r="AB98" s="334"/>
      <c r="AC98" s="334"/>
      <c r="AD98" s="335"/>
      <c r="AE98" s="333">
        <v>1</v>
      </c>
      <c r="AF98" s="334"/>
      <c r="AG98" s="334"/>
      <c r="AH98" s="334"/>
      <c r="AI98" s="334"/>
      <c r="AJ98" s="334"/>
      <c r="AK98" s="342" t="s">
        <v>41</v>
      </c>
      <c r="AL98" s="343"/>
      <c r="AM98" s="343"/>
      <c r="AN98" s="343"/>
      <c r="AO98" s="343"/>
      <c r="AP98" s="343"/>
      <c r="AQ98" s="343"/>
      <c r="AR98" s="343"/>
      <c r="AS98" s="343"/>
      <c r="AT98" s="343"/>
      <c r="AU98" s="343"/>
      <c r="AV98" s="343"/>
      <c r="AW98" s="343"/>
      <c r="AX98" s="344"/>
      <c r="AY98" s="409">
        <v>0.5</v>
      </c>
      <c r="AZ98" s="346"/>
      <c r="BA98" s="346"/>
      <c r="BB98" s="410"/>
      <c r="BC98" s="345">
        <f>+$AE$98*AY98</f>
        <v>0.5</v>
      </c>
      <c r="BD98" s="346"/>
      <c r="BE98" s="346"/>
      <c r="BF98" s="347"/>
      <c r="BG98" s="285">
        <v>22629</v>
      </c>
      <c r="BH98" s="286"/>
      <c r="BI98" s="286"/>
      <c r="BJ98" s="287"/>
      <c r="BK98" s="288">
        <f>+AY98*BG98</f>
        <v>11314.5</v>
      </c>
      <c r="BL98" s="289"/>
      <c r="BM98" s="289"/>
      <c r="BN98" s="289"/>
      <c r="BO98" s="289"/>
      <c r="BP98" s="290"/>
      <c r="BQ98" s="291">
        <v>1000</v>
      </c>
      <c r="BR98" s="292"/>
      <c r="BS98" s="292"/>
      <c r="BT98" s="292"/>
      <c r="BU98" s="292"/>
      <c r="BV98" s="292"/>
      <c r="BW98" s="293"/>
      <c r="BX98" s="291">
        <f>+(((BK103+BQ98)*15)/85)</f>
        <v>15767.23411764706</v>
      </c>
      <c r="BY98" s="292"/>
      <c r="BZ98" s="292"/>
      <c r="CA98" s="292"/>
      <c r="CB98" s="292"/>
      <c r="CC98" s="293"/>
      <c r="CD98" s="291">
        <f>+BK103+BQ98+BX98</f>
        <v>105114.89411764707</v>
      </c>
      <c r="CE98" s="292"/>
      <c r="CF98" s="292"/>
      <c r="CG98" s="292"/>
      <c r="CH98" s="292"/>
      <c r="CI98" s="293"/>
    </row>
    <row r="99" spans="1:87" ht="18" customHeight="1" x14ac:dyDescent="0.25">
      <c r="A99" s="75"/>
      <c r="B99" s="327"/>
      <c r="C99" s="328"/>
      <c r="D99" s="328"/>
      <c r="E99" s="328"/>
      <c r="F99" s="328"/>
      <c r="G99" s="328"/>
      <c r="H99" s="328"/>
      <c r="I99" s="328"/>
      <c r="J99" s="328"/>
      <c r="K99" s="328"/>
      <c r="L99" s="328"/>
      <c r="M99" s="328"/>
      <c r="N99" s="328"/>
      <c r="O99" s="328"/>
      <c r="P99" s="328"/>
      <c r="Q99" s="328"/>
      <c r="R99" s="328"/>
      <c r="S99" s="328"/>
      <c r="T99" s="328"/>
      <c r="U99" s="328"/>
      <c r="V99" s="328"/>
      <c r="W99" s="328"/>
      <c r="X99" s="328"/>
      <c r="Y99" s="329"/>
      <c r="Z99" s="336"/>
      <c r="AA99" s="337"/>
      <c r="AB99" s="337"/>
      <c r="AC99" s="337"/>
      <c r="AD99" s="338"/>
      <c r="AE99" s="336"/>
      <c r="AF99" s="337"/>
      <c r="AG99" s="337"/>
      <c r="AH99" s="337"/>
      <c r="AI99" s="337"/>
      <c r="AJ99" s="337"/>
      <c r="AK99" s="300" t="s">
        <v>13</v>
      </c>
      <c r="AL99" s="301"/>
      <c r="AM99" s="301"/>
      <c r="AN99" s="301"/>
      <c r="AO99" s="301"/>
      <c r="AP99" s="301"/>
      <c r="AQ99" s="301"/>
      <c r="AR99" s="301"/>
      <c r="AS99" s="301"/>
      <c r="AT99" s="301"/>
      <c r="AU99" s="301"/>
      <c r="AV99" s="301"/>
      <c r="AW99" s="301"/>
      <c r="AX99" s="302"/>
      <c r="AY99" s="407">
        <v>0.16</v>
      </c>
      <c r="AZ99" s="304"/>
      <c r="BA99" s="304"/>
      <c r="BB99" s="408"/>
      <c r="BC99" s="306">
        <f t="shared" ref="BC99:BC102" si="12">+$AE$98*AY99</f>
        <v>0.16</v>
      </c>
      <c r="BD99" s="307"/>
      <c r="BE99" s="307"/>
      <c r="BF99" s="308"/>
      <c r="BG99" s="309">
        <v>40826</v>
      </c>
      <c r="BH99" s="310"/>
      <c r="BI99" s="310"/>
      <c r="BJ99" s="311"/>
      <c r="BK99" s="312">
        <f t="shared" ref="BK99:BK102" si="13">+AY99*BG99</f>
        <v>6532.16</v>
      </c>
      <c r="BL99" s="313"/>
      <c r="BM99" s="313"/>
      <c r="BN99" s="313"/>
      <c r="BO99" s="313"/>
      <c r="BP99" s="314"/>
      <c r="BQ99" s="294"/>
      <c r="BR99" s="295"/>
      <c r="BS99" s="295"/>
      <c r="BT99" s="295"/>
      <c r="BU99" s="295"/>
      <c r="BV99" s="295"/>
      <c r="BW99" s="296"/>
      <c r="BX99" s="294"/>
      <c r="BY99" s="295"/>
      <c r="BZ99" s="295"/>
      <c r="CA99" s="295"/>
      <c r="CB99" s="295"/>
      <c r="CC99" s="296"/>
      <c r="CD99" s="294"/>
      <c r="CE99" s="295"/>
      <c r="CF99" s="295"/>
      <c r="CG99" s="295"/>
      <c r="CH99" s="295"/>
      <c r="CI99" s="296"/>
    </row>
    <row r="100" spans="1:87" ht="18" customHeight="1" x14ac:dyDescent="0.25">
      <c r="A100" s="75"/>
      <c r="B100" s="327"/>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9"/>
      <c r="Z100" s="336"/>
      <c r="AA100" s="337"/>
      <c r="AB100" s="337"/>
      <c r="AC100" s="337"/>
      <c r="AD100" s="338"/>
      <c r="AE100" s="336"/>
      <c r="AF100" s="337"/>
      <c r="AG100" s="337"/>
      <c r="AH100" s="337"/>
      <c r="AI100" s="337"/>
      <c r="AJ100" s="337"/>
      <c r="AK100" s="300" t="s">
        <v>527</v>
      </c>
      <c r="AL100" s="301"/>
      <c r="AM100" s="301"/>
      <c r="AN100" s="301"/>
      <c r="AO100" s="301"/>
      <c r="AP100" s="301"/>
      <c r="AQ100" s="301"/>
      <c r="AR100" s="301"/>
      <c r="AS100" s="301"/>
      <c r="AT100" s="301"/>
      <c r="AU100" s="301"/>
      <c r="AV100" s="301"/>
      <c r="AW100" s="301"/>
      <c r="AX100" s="302"/>
      <c r="AY100" s="407">
        <v>1</v>
      </c>
      <c r="AZ100" s="304"/>
      <c r="BA100" s="304"/>
      <c r="BB100" s="408"/>
      <c r="BC100" s="306">
        <f t="shared" si="12"/>
        <v>1</v>
      </c>
      <c r="BD100" s="307"/>
      <c r="BE100" s="307"/>
      <c r="BF100" s="308"/>
      <c r="BG100" s="309">
        <v>18911</v>
      </c>
      <c r="BH100" s="310"/>
      <c r="BI100" s="310"/>
      <c r="BJ100" s="311"/>
      <c r="BK100" s="312">
        <f t="shared" si="13"/>
        <v>18911</v>
      </c>
      <c r="BL100" s="313"/>
      <c r="BM100" s="313"/>
      <c r="BN100" s="313"/>
      <c r="BO100" s="313"/>
      <c r="BP100" s="314"/>
      <c r="BQ100" s="294"/>
      <c r="BR100" s="295"/>
      <c r="BS100" s="295"/>
      <c r="BT100" s="295"/>
      <c r="BU100" s="295"/>
      <c r="BV100" s="295"/>
      <c r="BW100" s="296"/>
      <c r="BX100" s="294"/>
      <c r="BY100" s="295"/>
      <c r="BZ100" s="295"/>
      <c r="CA100" s="295"/>
      <c r="CB100" s="295"/>
      <c r="CC100" s="296"/>
      <c r="CD100" s="294"/>
      <c r="CE100" s="295"/>
      <c r="CF100" s="295"/>
      <c r="CG100" s="295"/>
      <c r="CH100" s="295"/>
      <c r="CI100" s="296"/>
    </row>
    <row r="101" spans="1:87" ht="18" customHeight="1" x14ac:dyDescent="0.25">
      <c r="A101" s="75"/>
      <c r="B101" s="327"/>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9"/>
      <c r="Z101" s="336"/>
      <c r="AA101" s="337"/>
      <c r="AB101" s="337"/>
      <c r="AC101" s="337"/>
      <c r="AD101" s="338"/>
      <c r="AE101" s="336"/>
      <c r="AF101" s="337"/>
      <c r="AG101" s="337"/>
      <c r="AH101" s="337"/>
      <c r="AI101" s="337"/>
      <c r="AJ101" s="337"/>
      <c r="AK101" s="300" t="s">
        <v>530</v>
      </c>
      <c r="AL101" s="301"/>
      <c r="AM101" s="301"/>
      <c r="AN101" s="301"/>
      <c r="AO101" s="301"/>
      <c r="AP101" s="301"/>
      <c r="AQ101" s="301"/>
      <c r="AR101" s="301"/>
      <c r="AS101" s="301"/>
      <c r="AT101" s="301"/>
      <c r="AU101" s="301"/>
      <c r="AV101" s="301"/>
      <c r="AW101" s="301"/>
      <c r="AX101" s="302"/>
      <c r="AY101" s="407">
        <v>1</v>
      </c>
      <c r="AZ101" s="304"/>
      <c r="BA101" s="304"/>
      <c r="BB101" s="408"/>
      <c r="BC101" s="306">
        <f t="shared" si="12"/>
        <v>1</v>
      </c>
      <c r="BD101" s="307"/>
      <c r="BE101" s="307"/>
      <c r="BF101" s="308"/>
      <c r="BG101" s="309">
        <v>22629</v>
      </c>
      <c r="BH101" s="310"/>
      <c r="BI101" s="310"/>
      <c r="BJ101" s="311"/>
      <c r="BK101" s="312">
        <f t="shared" si="13"/>
        <v>22629</v>
      </c>
      <c r="BL101" s="313"/>
      <c r="BM101" s="313"/>
      <c r="BN101" s="313"/>
      <c r="BO101" s="313"/>
      <c r="BP101" s="314"/>
      <c r="BQ101" s="294"/>
      <c r="BR101" s="295"/>
      <c r="BS101" s="295"/>
      <c r="BT101" s="295"/>
      <c r="BU101" s="295"/>
      <c r="BV101" s="295"/>
      <c r="BW101" s="296"/>
      <c r="BX101" s="294"/>
      <c r="BY101" s="295"/>
      <c r="BZ101" s="295"/>
      <c r="CA101" s="295"/>
      <c r="CB101" s="295"/>
      <c r="CC101" s="296"/>
      <c r="CD101" s="294"/>
      <c r="CE101" s="295"/>
      <c r="CF101" s="295"/>
      <c r="CG101" s="295"/>
      <c r="CH101" s="295"/>
      <c r="CI101" s="296"/>
    </row>
    <row r="102" spans="1:87" ht="18" customHeight="1" thickBot="1" x14ac:dyDescent="0.3">
      <c r="A102" s="75"/>
      <c r="B102" s="327"/>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9"/>
      <c r="Z102" s="336"/>
      <c r="AA102" s="337"/>
      <c r="AB102" s="337"/>
      <c r="AC102" s="337"/>
      <c r="AD102" s="338"/>
      <c r="AE102" s="336"/>
      <c r="AF102" s="337"/>
      <c r="AG102" s="337"/>
      <c r="AH102" s="337"/>
      <c r="AI102" s="337"/>
      <c r="AJ102" s="337"/>
      <c r="AK102" s="392" t="s">
        <v>18</v>
      </c>
      <c r="AL102" s="393"/>
      <c r="AM102" s="393"/>
      <c r="AN102" s="393"/>
      <c r="AO102" s="393"/>
      <c r="AP102" s="393"/>
      <c r="AQ102" s="393"/>
      <c r="AR102" s="393"/>
      <c r="AS102" s="393"/>
      <c r="AT102" s="393"/>
      <c r="AU102" s="393"/>
      <c r="AV102" s="393"/>
      <c r="AW102" s="393"/>
      <c r="AX102" s="394"/>
      <c r="AY102" s="407">
        <v>1</v>
      </c>
      <c r="AZ102" s="304"/>
      <c r="BA102" s="304"/>
      <c r="BB102" s="408"/>
      <c r="BC102" s="306">
        <f t="shared" si="12"/>
        <v>1</v>
      </c>
      <c r="BD102" s="307"/>
      <c r="BE102" s="307"/>
      <c r="BF102" s="308"/>
      <c r="BG102" s="309">
        <v>28961</v>
      </c>
      <c r="BH102" s="310"/>
      <c r="BI102" s="310"/>
      <c r="BJ102" s="311"/>
      <c r="BK102" s="312">
        <f t="shared" si="13"/>
        <v>28961</v>
      </c>
      <c r="BL102" s="313"/>
      <c r="BM102" s="313"/>
      <c r="BN102" s="313"/>
      <c r="BO102" s="313"/>
      <c r="BP102" s="314"/>
      <c r="BQ102" s="294"/>
      <c r="BR102" s="295"/>
      <c r="BS102" s="295"/>
      <c r="BT102" s="295"/>
      <c r="BU102" s="295"/>
      <c r="BV102" s="295"/>
      <c r="BW102" s="296"/>
      <c r="BX102" s="294"/>
      <c r="BY102" s="295"/>
      <c r="BZ102" s="295"/>
      <c r="CA102" s="295"/>
      <c r="CB102" s="295"/>
      <c r="CC102" s="296"/>
      <c r="CD102" s="294"/>
      <c r="CE102" s="295"/>
      <c r="CF102" s="295"/>
      <c r="CG102" s="295"/>
      <c r="CH102" s="295"/>
      <c r="CI102" s="296"/>
    </row>
    <row r="103" spans="1:87" ht="18" customHeight="1" thickBot="1" x14ac:dyDescent="0.3">
      <c r="A103" s="75"/>
      <c r="B103" s="377"/>
      <c r="C103" s="378"/>
      <c r="D103" s="378"/>
      <c r="E103" s="378"/>
      <c r="F103" s="378"/>
      <c r="G103" s="378"/>
      <c r="H103" s="378"/>
      <c r="I103" s="378"/>
      <c r="J103" s="378"/>
      <c r="K103" s="378"/>
      <c r="L103" s="378"/>
      <c r="M103" s="378"/>
      <c r="N103" s="378"/>
      <c r="O103" s="378"/>
      <c r="P103" s="378"/>
      <c r="Q103" s="378"/>
      <c r="R103" s="378"/>
      <c r="S103" s="378"/>
      <c r="T103" s="378"/>
      <c r="U103" s="378"/>
      <c r="V103" s="378"/>
      <c r="W103" s="378"/>
      <c r="X103" s="378"/>
      <c r="Y103" s="378"/>
      <c r="Z103" s="378"/>
      <c r="AA103" s="378"/>
      <c r="AB103" s="378"/>
      <c r="AC103" s="378"/>
      <c r="AD103" s="378"/>
      <c r="AE103" s="378"/>
      <c r="AF103" s="378"/>
      <c r="AG103" s="378"/>
      <c r="AH103" s="378"/>
      <c r="AI103" s="378"/>
      <c r="AJ103" s="379"/>
      <c r="AK103" s="380" t="s">
        <v>3</v>
      </c>
      <c r="AL103" s="381"/>
      <c r="AM103" s="381"/>
      <c r="AN103" s="381"/>
      <c r="AO103" s="381"/>
      <c r="AP103" s="381"/>
      <c r="AQ103" s="381"/>
      <c r="AR103" s="381"/>
      <c r="AS103" s="381"/>
      <c r="AT103" s="381"/>
      <c r="AU103" s="381"/>
      <c r="AV103" s="381"/>
      <c r="AW103" s="381"/>
      <c r="AX103" s="381"/>
      <c r="AY103" s="382"/>
      <c r="AZ103" s="382"/>
      <c r="BA103" s="382"/>
      <c r="BB103" s="382"/>
      <c r="BC103" s="382"/>
      <c r="BD103" s="382"/>
      <c r="BE103" s="382"/>
      <c r="BF103" s="382"/>
      <c r="BG103" s="382"/>
      <c r="BH103" s="382"/>
      <c r="BI103" s="382"/>
      <c r="BJ103" s="383"/>
      <c r="BK103" s="384">
        <f>SUM(BK98:BK102)</f>
        <v>88347.66</v>
      </c>
      <c r="BL103" s="385"/>
      <c r="BM103" s="385"/>
      <c r="BN103" s="385"/>
      <c r="BO103" s="385"/>
      <c r="BP103" s="386"/>
      <c r="BQ103" s="387" t="s">
        <v>100</v>
      </c>
      <c r="BR103" s="388"/>
      <c r="BS103" s="388"/>
      <c r="BT103" s="388"/>
      <c r="BU103" s="388"/>
      <c r="BV103" s="388"/>
      <c r="BW103" s="388"/>
      <c r="BX103" s="388"/>
      <c r="BY103" s="388"/>
      <c r="BZ103" s="388"/>
      <c r="CA103" s="388"/>
      <c r="CB103" s="388"/>
      <c r="CC103" s="389"/>
      <c r="CD103" s="390">
        <f>+CD98*AE98</f>
        <v>105114.89411764707</v>
      </c>
      <c r="CE103" s="390"/>
      <c r="CF103" s="390"/>
      <c r="CG103" s="390"/>
      <c r="CH103" s="390"/>
      <c r="CI103" s="391"/>
    </row>
    <row r="104" spans="1:87" ht="18" customHeight="1" thickBot="1" x14ac:dyDescent="0.3">
      <c r="A104" s="75"/>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BG104" s="78"/>
      <c r="BH104" s="78"/>
      <c r="BI104" s="78"/>
      <c r="BJ104" s="78"/>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row>
    <row r="105" spans="1:87" ht="18" customHeight="1" x14ac:dyDescent="0.25">
      <c r="A105" s="75"/>
      <c r="B105" s="348" t="s">
        <v>0</v>
      </c>
      <c r="C105" s="349"/>
      <c r="D105" s="349"/>
      <c r="E105" s="349"/>
      <c r="F105" s="349"/>
      <c r="G105" s="349"/>
      <c r="H105" s="349"/>
      <c r="I105" s="349"/>
      <c r="J105" s="349"/>
      <c r="K105" s="349"/>
      <c r="L105" s="349"/>
      <c r="M105" s="349"/>
      <c r="N105" s="349"/>
      <c r="O105" s="349"/>
      <c r="P105" s="349"/>
      <c r="Q105" s="349"/>
      <c r="R105" s="349"/>
      <c r="S105" s="349"/>
      <c r="T105" s="349"/>
      <c r="U105" s="349"/>
      <c r="V105" s="349"/>
      <c r="W105" s="349"/>
      <c r="X105" s="349"/>
      <c r="Y105" s="350"/>
      <c r="Z105" s="348" t="s">
        <v>80</v>
      </c>
      <c r="AA105" s="349"/>
      <c r="AB105" s="349"/>
      <c r="AC105" s="349"/>
      <c r="AD105" s="350"/>
      <c r="AE105" s="357" t="s">
        <v>79</v>
      </c>
      <c r="AF105" s="358"/>
      <c r="AG105" s="358"/>
      <c r="AH105" s="358"/>
      <c r="AI105" s="358"/>
      <c r="AJ105" s="359"/>
      <c r="AK105" s="357" t="s">
        <v>81</v>
      </c>
      <c r="AL105" s="358"/>
      <c r="AM105" s="358"/>
      <c r="AN105" s="358"/>
      <c r="AO105" s="358"/>
      <c r="AP105" s="358"/>
      <c r="AQ105" s="358"/>
      <c r="AR105" s="358"/>
      <c r="AS105" s="358"/>
      <c r="AT105" s="358"/>
      <c r="AU105" s="358"/>
      <c r="AV105" s="358"/>
      <c r="AW105" s="358"/>
      <c r="AX105" s="359"/>
      <c r="AY105" s="357" t="s">
        <v>1</v>
      </c>
      <c r="AZ105" s="358"/>
      <c r="BA105" s="358"/>
      <c r="BB105" s="359"/>
      <c r="BC105" s="348" t="s">
        <v>104</v>
      </c>
      <c r="BD105" s="349"/>
      <c r="BE105" s="349"/>
      <c r="BF105" s="350"/>
      <c r="BG105" s="366" t="s">
        <v>82</v>
      </c>
      <c r="BH105" s="367"/>
      <c r="BI105" s="367"/>
      <c r="BJ105" s="368"/>
      <c r="BK105" s="315" t="s">
        <v>99</v>
      </c>
      <c r="BL105" s="316"/>
      <c r="BM105" s="316"/>
      <c r="BN105" s="316"/>
      <c r="BO105" s="316"/>
      <c r="BP105" s="317"/>
      <c r="BQ105" s="315" t="s">
        <v>83</v>
      </c>
      <c r="BR105" s="316"/>
      <c r="BS105" s="316"/>
      <c r="BT105" s="316"/>
      <c r="BU105" s="316"/>
      <c r="BV105" s="316"/>
      <c r="BW105" s="317"/>
      <c r="BX105" s="315" t="s">
        <v>84</v>
      </c>
      <c r="BY105" s="316"/>
      <c r="BZ105" s="316"/>
      <c r="CA105" s="316"/>
      <c r="CB105" s="316"/>
      <c r="CC105" s="317"/>
      <c r="CD105" s="315" t="s">
        <v>85</v>
      </c>
      <c r="CE105" s="316"/>
      <c r="CF105" s="316"/>
      <c r="CG105" s="316"/>
      <c r="CH105" s="316"/>
      <c r="CI105" s="317"/>
    </row>
    <row r="106" spans="1:87" ht="18" customHeight="1" x14ac:dyDescent="0.25">
      <c r="A106" s="75"/>
      <c r="B106" s="351"/>
      <c r="C106" s="352"/>
      <c r="D106" s="352"/>
      <c r="E106" s="352"/>
      <c r="F106" s="352"/>
      <c r="G106" s="352"/>
      <c r="H106" s="352"/>
      <c r="I106" s="352"/>
      <c r="J106" s="352"/>
      <c r="K106" s="352"/>
      <c r="L106" s="352"/>
      <c r="M106" s="352"/>
      <c r="N106" s="352"/>
      <c r="O106" s="352"/>
      <c r="P106" s="352"/>
      <c r="Q106" s="352"/>
      <c r="R106" s="352"/>
      <c r="S106" s="352"/>
      <c r="T106" s="352"/>
      <c r="U106" s="352"/>
      <c r="V106" s="352"/>
      <c r="W106" s="352"/>
      <c r="X106" s="352"/>
      <c r="Y106" s="353"/>
      <c r="Z106" s="351"/>
      <c r="AA106" s="352"/>
      <c r="AB106" s="352"/>
      <c r="AC106" s="352"/>
      <c r="AD106" s="353"/>
      <c r="AE106" s="360"/>
      <c r="AF106" s="361"/>
      <c r="AG106" s="361"/>
      <c r="AH106" s="361"/>
      <c r="AI106" s="361"/>
      <c r="AJ106" s="362"/>
      <c r="AK106" s="360"/>
      <c r="AL106" s="361"/>
      <c r="AM106" s="361"/>
      <c r="AN106" s="361"/>
      <c r="AO106" s="361"/>
      <c r="AP106" s="361"/>
      <c r="AQ106" s="361"/>
      <c r="AR106" s="361"/>
      <c r="AS106" s="361"/>
      <c r="AT106" s="361"/>
      <c r="AU106" s="361"/>
      <c r="AV106" s="361"/>
      <c r="AW106" s="361"/>
      <c r="AX106" s="362"/>
      <c r="AY106" s="360"/>
      <c r="AZ106" s="361"/>
      <c r="BA106" s="361"/>
      <c r="BB106" s="362"/>
      <c r="BC106" s="351"/>
      <c r="BD106" s="352"/>
      <c r="BE106" s="352"/>
      <c r="BF106" s="353"/>
      <c r="BG106" s="369"/>
      <c r="BH106" s="370"/>
      <c r="BI106" s="370"/>
      <c r="BJ106" s="371"/>
      <c r="BK106" s="318"/>
      <c r="BL106" s="319"/>
      <c r="BM106" s="319"/>
      <c r="BN106" s="319"/>
      <c r="BO106" s="319"/>
      <c r="BP106" s="320"/>
      <c r="BQ106" s="318"/>
      <c r="BR106" s="319"/>
      <c r="BS106" s="319"/>
      <c r="BT106" s="319"/>
      <c r="BU106" s="319"/>
      <c r="BV106" s="319"/>
      <c r="BW106" s="320"/>
      <c r="BX106" s="318"/>
      <c r="BY106" s="319"/>
      <c r="BZ106" s="319"/>
      <c r="CA106" s="319"/>
      <c r="CB106" s="319"/>
      <c r="CC106" s="320"/>
      <c r="CD106" s="318"/>
      <c r="CE106" s="319"/>
      <c r="CF106" s="319"/>
      <c r="CG106" s="319"/>
      <c r="CH106" s="319"/>
      <c r="CI106" s="320"/>
    </row>
    <row r="107" spans="1:87" ht="18" customHeight="1" thickBot="1" x14ac:dyDescent="0.3">
      <c r="A107" s="75"/>
      <c r="B107" s="354"/>
      <c r="C107" s="355"/>
      <c r="D107" s="355"/>
      <c r="E107" s="355"/>
      <c r="F107" s="355"/>
      <c r="G107" s="355"/>
      <c r="H107" s="355"/>
      <c r="I107" s="355"/>
      <c r="J107" s="355"/>
      <c r="K107" s="355"/>
      <c r="L107" s="355"/>
      <c r="M107" s="355"/>
      <c r="N107" s="355"/>
      <c r="O107" s="355"/>
      <c r="P107" s="355"/>
      <c r="Q107" s="355"/>
      <c r="R107" s="355"/>
      <c r="S107" s="355"/>
      <c r="T107" s="355"/>
      <c r="U107" s="355"/>
      <c r="V107" s="355"/>
      <c r="W107" s="355"/>
      <c r="X107" s="355"/>
      <c r="Y107" s="356"/>
      <c r="Z107" s="354"/>
      <c r="AA107" s="355"/>
      <c r="AB107" s="355"/>
      <c r="AC107" s="355"/>
      <c r="AD107" s="356"/>
      <c r="AE107" s="363"/>
      <c r="AF107" s="364"/>
      <c r="AG107" s="364"/>
      <c r="AH107" s="364"/>
      <c r="AI107" s="364"/>
      <c r="AJ107" s="365"/>
      <c r="AK107" s="360"/>
      <c r="AL107" s="361"/>
      <c r="AM107" s="361"/>
      <c r="AN107" s="361"/>
      <c r="AO107" s="361"/>
      <c r="AP107" s="361"/>
      <c r="AQ107" s="361"/>
      <c r="AR107" s="361"/>
      <c r="AS107" s="361"/>
      <c r="AT107" s="361"/>
      <c r="AU107" s="361"/>
      <c r="AV107" s="361"/>
      <c r="AW107" s="361"/>
      <c r="AX107" s="362"/>
      <c r="AY107" s="360"/>
      <c r="AZ107" s="361"/>
      <c r="BA107" s="361"/>
      <c r="BB107" s="362"/>
      <c r="BC107" s="351"/>
      <c r="BD107" s="352"/>
      <c r="BE107" s="352"/>
      <c r="BF107" s="353"/>
      <c r="BG107" s="369"/>
      <c r="BH107" s="370"/>
      <c r="BI107" s="370"/>
      <c r="BJ107" s="371"/>
      <c r="BK107" s="318"/>
      <c r="BL107" s="319"/>
      <c r="BM107" s="319"/>
      <c r="BN107" s="319"/>
      <c r="BO107" s="319"/>
      <c r="BP107" s="320"/>
      <c r="BQ107" s="321"/>
      <c r="BR107" s="322"/>
      <c r="BS107" s="322"/>
      <c r="BT107" s="322"/>
      <c r="BU107" s="322"/>
      <c r="BV107" s="322"/>
      <c r="BW107" s="323"/>
      <c r="BX107" s="321"/>
      <c r="BY107" s="322"/>
      <c r="BZ107" s="322"/>
      <c r="CA107" s="322"/>
      <c r="CB107" s="322"/>
      <c r="CC107" s="323"/>
      <c r="CD107" s="321"/>
      <c r="CE107" s="322"/>
      <c r="CF107" s="322"/>
      <c r="CG107" s="322"/>
      <c r="CH107" s="322"/>
      <c r="CI107" s="323"/>
    </row>
    <row r="108" spans="1:87" ht="18" customHeight="1" x14ac:dyDescent="0.25">
      <c r="A108" s="75"/>
      <c r="B108" s="324" t="s">
        <v>165</v>
      </c>
      <c r="C108" s="325"/>
      <c r="D108" s="325"/>
      <c r="E108" s="325"/>
      <c r="F108" s="325"/>
      <c r="G108" s="325"/>
      <c r="H108" s="325"/>
      <c r="I108" s="325"/>
      <c r="J108" s="325"/>
      <c r="K108" s="325"/>
      <c r="L108" s="325"/>
      <c r="M108" s="325"/>
      <c r="N108" s="325"/>
      <c r="O108" s="325"/>
      <c r="P108" s="325"/>
      <c r="Q108" s="325"/>
      <c r="R108" s="325"/>
      <c r="S108" s="325"/>
      <c r="T108" s="325"/>
      <c r="U108" s="325"/>
      <c r="V108" s="325"/>
      <c r="W108" s="325"/>
      <c r="X108" s="325"/>
      <c r="Y108" s="326"/>
      <c r="Z108" s="333" t="s">
        <v>184</v>
      </c>
      <c r="AA108" s="334"/>
      <c r="AB108" s="334"/>
      <c r="AC108" s="334"/>
      <c r="AD108" s="335"/>
      <c r="AE108" s="333">
        <v>1</v>
      </c>
      <c r="AF108" s="334"/>
      <c r="AG108" s="334"/>
      <c r="AH108" s="334"/>
      <c r="AI108" s="334"/>
      <c r="AJ108" s="334"/>
      <c r="AK108" s="342" t="s">
        <v>41</v>
      </c>
      <c r="AL108" s="343"/>
      <c r="AM108" s="343"/>
      <c r="AN108" s="343"/>
      <c r="AO108" s="343"/>
      <c r="AP108" s="343"/>
      <c r="AQ108" s="343"/>
      <c r="AR108" s="343"/>
      <c r="AS108" s="343"/>
      <c r="AT108" s="343"/>
      <c r="AU108" s="343"/>
      <c r="AV108" s="343"/>
      <c r="AW108" s="343"/>
      <c r="AX108" s="344"/>
      <c r="AY108" s="409">
        <v>4</v>
      </c>
      <c r="AZ108" s="346"/>
      <c r="BA108" s="346"/>
      <c r="BB108" s="410"/>
      <c r="BC108" s="345">
        <f>+$AE$108*AY108</f>
        <v>4</v>
      </c>
      <c r="BD108" s="346"/>
      <c r="BE108" s="346"/>
      <c r="BF108" s="347"/>
      <c r="BG108" s="285">
        <v>22629</v>
      </c>
      <c r="BH108" s="286"/>
      <c r="BI108" s="286"/>
      <c r="BJ108" s="287"/>
      <c r="BK108" s="288">
        <f>+AY108*BG108</f>
        <v>90516</v>
      </c>
      <c r="BL108" s="289"/>
      <c r="BM108" s="289"/>
      <c r="BN108" s="289"/>
      <c r="BO108" s="289"/>
      <c r="BP108" s="290"/>
      <c r="BQ108" s="291">
        <v>5000</v>
      </c>
      <c r="BR108" s="292"/>
      <c r="BS108" s="292"/>
      <c r="BT108" s="292"/>
      <c r="BU108" s="292"/>
      <c r="BV108" s="292"/>
      <c r="BW108" s="293"/>
      <c r="BX108" s="291">
        <f>+(((BK113+BQ108)*15)/85)</f>
        <v>93278.823529411762</v>
      </c>
      <c r="BY108" s="292"/>
      <c r="BZ108" s="292"/>
      <c r="CA108" s="292"/>
      <c r="CB108" s="292"/>
      <c r="CC108" s="293"/>
      <c r="CD108" s="291">
        <f>+BK113+BQ108+BX108</f>
        <v>621858.82352941181</v>
      </c>
      <c r="CE108" s="292"/>
      <c r="CF108" s="292"/>
      <c r="CG108" s="292"/>
      <c r="CH108" s="292"/>
      <c r="CI108" s="293"/>
    </row>
    <row r="109" spans="1:87" ht="18" customHeight="1" x14ac:dyDescent="0.25">
      <c r="A109" s="75"/>
      <c r="B109" s="327"/>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c r="Y109" s="329"/>
      <c r="Z109" s="336"/>
      <c r="AA109" s="337"/>
      <c r="AB109" s="337"/>
      <c r="AC109" s="337"/>
      <c r="AD109" s="338"/>
      <c r="AE109" s="336"/>
      <c r="AF109" s="337"/>
      <c r="AG109" s="337"/>
      <c r="AH109" s="337"/>
      <c r="AI109" s="337"/>
      <c r="AJ109" s="337"/>
      <c r="AK109" s="300" t="s">
        <v>13</v>
      </c>
      <c r="AL109" s="301"/>
      <c r="AM109" s="301"/>
      <c r="AN109" s="301"/>
      <c r="AO109" s="301"/>
      <c r="AP109" s="301"/>
      <c r="AQ109" s="301"/>
      <c r="AR109" s="301"/>
      <c r="AS109" s="301"/>
      <c r="AT109" s="301"/>
      <c r="AU109" s="301"/>
      <c r="AV109" s="301"/>
      <c r="AW109" s="301"/>
      <c r="AX109" s="302"/>
      <c r="AY109" s="407">
        <v>4</v>
      </c>
      <c r="AZ109" s="304"/>
      <c r="BA109" s="304"/>
      <c r="BB109" s="408"/>
      <c r="BC109" s="306">
        <f t="shared" ref="BC109:BC112" si="14">+$AE$108*AY109</f>
        <v>4</v>
      </c>
      <c r="BD109" s="307"/>
      <c r="BE109" s="307"/>
      <c r="BF109" s="308"/>
      <c r="BG109" s="309">
        <v>40826</v>
      </c>
      <c r="BH109" s="310"/>
      <c r="BI109" s="310"/>
      <c r="BJ109" s="311"/>
      <c r="BK109" s="312">
        <f t="shared" ref="BK109:BK112" si="15">+AY109*BG109</f>
        <v>163304</v>
      </c>
      <c r="BL109" s="313"/>
      <c r="BM109" s="313"/>
      <c r="BN109" s="313"/>
      <c r="BO109" s="313"/>
      <c r="BP109" s="314"/>
      <c r="BQ109" s="294"/>
      <c r="BR109" s="295"/>
      <c r="BS109" s="295"/>
      <c r="BT109" s="295"/>
      <c r="BU109" s="295"/>
      <c r="BV109" s="295"/>
      <c r="BW109" s="296"/>
      <c r="BX109" s="294"/>
      <c r="BY109" s="295"/>
      <c r="BZ109" s="295"/>
      <c r="CA109" s="295"/>
      <c r="CB109" s="295"/>
      <c r="CC109" s="296"/>
      <c r="CD109" s="294"/>
      <c r="CE109" s="295"/>
      <c r="CF109" s="295"/>
      <c r="CG109" s="295"/>
      <c r="CH109" s="295"/>
      <c r="CI109" s="296"/>
    </row>
    <row r="110" spans="1:87" ht="18" customHeight="1" x14ac:dyDescent="0.25">
      <c r="A110" s="75"/>
      <c r="B110" s="327"/>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9"/>
      <c r="Z110" s="336"/>
      <c r="AA110" s="337"/>
      <c r="AB110" s="337"/>
      <c r="AC110" s="337"/>
      <c r="AD110" s="338"/>
      <c r="AE110" s="336"/>
      <c r="AF110" s="337"/>
      <c r="AG110" s="337"/>
      <c r="AH110" s="337"/>
      <c r="AI110" s="337"/>
      <c r="AJ110" s="337"/>
      <c r="AK110" s="300" t="s">
        <v>530</v>
      </c>
      <c r="AL110" s="301"/>
      <c r="AM110" s="301"/>
      <c r="AN110" s="301"/>
      <c r="AO110" s="301"/>
      <c r="AP110" s="301"/>
      <c r="AQ110" s="301"/>
      <c r="AR110" s="301"/>
      <c r="AS110" s="301"/>
      <c r="AT110" s="301"/>
      <c r="AU110" s="301"/>
      <c r="AV110" s="301"/>
      <c r="AW110" s="301"/>
      <c r="AX110" s="302"/>
      <c r="AY110" s="407">
        <v>4</v>
      </c>
      <c r="AZ110" s="304"/>
      <c r="BA110" s="304"/>
      <c r="BB110" s="408"/>
      <c r="BC110" s="306">
        <f t="shared" si="14"/>
        <v>4</v>
      </c>
      <c r="BD110" s="307"/>
      <c r="BE110" s="307"/>
      <c r="BF110" s="308"/>
      <c r="BG110" s="309">
        <v>22629</v>
      </c>
      <c r="BH110" s="310"/>
      <c r="BI110" s="310"/>
      <c r="BJ110" s="311"/>
      <c r="BK110" s="312">
        <f t="shared" si="15"/>
        <v>90516</v>
      </c>
      <c r="BL110" s="313"/>
      <c r="BM110" s="313"/>
      <c r="BN110" s="313"/>
      <c r="BO110" s="313"/>
      <c r="BP110" s="314"/>
      <c r="BQ110" s="294"/>
      <c r="BR110" s="295"/>
      <c r="BS110" s="295"/>
      <c r="BT110" s="295"/>
      <c r="BU110" s="295"/>
      <c r="BV110" s="295"/>
      <c r="BW110" s="296"/>
      <c r="BX110" s="294"/>
      <c r="BY110" s="295"/>
      <c r="BZ110" s="295"/>
      <c r="CA110" s="295"/>
      <c r="CB110" s="295"/>
      <c r="CC110" s="296"/>
      <c r="CD110" s="294"/>
      <c r="CE110" s="295"/>
      <c r="CF110" s="295"/>
      <c r="CG110" s="295"/>
      <c r="CH110" s="295"/>
      <c r="CI110" s="296"/>
    </row>
    <row r="111" spans="1:87" ht="18" customHeight="1" x14ac:dyDescent="0.25">
      <c r="A111" s="75"/>
      <c r="B111" s="327"/>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9"/>
      <c r="Z111" s="336"/>
      <c r="AA111" s="337"/>
      <c r="AB111" s="337"/>
      <c r="AC111" s="337"/>
      <c r="AD111" s="338"/>
      <c r="AE111" s="336"/>
      <c r="AF111" s="337"/>
      <c r="AG111" s="337"/>
      <c r="AH111" s="337"/>
      <c r="AI111" s="337"/>
      <c r="AJ111" s="337"/>
      <c r="AK111" s="300" t="s">
        <v>18</v>
      </c>
      <c r="AL111" s="301"/>
      <c r="AM111" s="301"/>
      <c r="AN111" s="301"/>
      <c r="AO111" s="301"/>
      <c r="AP111" s="301"/>
      <c r="AQ111" s="301"/>
      <c r="AR111" s="301"/>
      <c r="AS111" s="301"/>
      <c r="AT111" s="301"/>
      <c r="AU111" s="301"/>
      <c r="AV111" s="301"/>
      <c r="AW111" s="301"/>
      <c r="AX111" s="302"/>
      <c r="AY111" s="407">
        <v>4</v>
      </c>
      <c r="AZ111" s="304"/>
      <c r="BA111" s="304"/>
      <c r="BB111" s="408"/>
      <c r="BC111" s="306">
        <f t="shared" si="14"/>
        <v>4</v>
      </c>
      <c r="BD111" s="307"/>
      <c r="BE111" s="307"/>
      <c r="BF111" s="308"/>
      <c r="BG111" s="309">
        <v>28961</v>
      </c>
      <c r="BH111" s="310"/>
      <c r="BI111" s="310"/>
      <c r="BJ111" s="311"/>
      <c r="BK111" s="312">
        <f t="shared" si="15"/>
        <v>115844</v>
      </c>
      <c r="BL111" s="313"/>
      <c r="BM111" s="313"/>
      <c r="BN111" s="313"/>
      <c r="BO111" s="313"/>
      <c r="BP111" s="314"/>
      <c r="BQ111" s="294"/>
      <c r="BR111" s="295"/>
      <c r="BS111" s="295"/>
      <c r="BT111" s="295"/>
      <c r="BU111" s="295"/>
      <c r="BV111" s="295"/>
      <c r="BW111" s="296"/>
      <c r="BX111" s="294"/>
      <c r="BY111" s="295"/>
      <c r="BZ111" s="295"/>
      <c r="CA111" s="295"/>
      <c r="CB111" s="295"/>
      <c r="CC111" s="296"/>
      <c r="CD111" s="294"/>
      <c r="CE111" s="295"/>
      <c r="CF111" s="295"/>
      <c r="CG111" s="295"/>
      <c r="CH111" s="295"/>
      <c r="CI111" s="296"/>
    </row>
    <row r="112" spans="1:87" ht="18" customHeight="1" thickBot="1" x14ac:dyDescent="0.3">
      <c r="A112" s="75"/>
      <c r="B112" s="327"/>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9"/>
      <c r="Z112" s="336"/>
      <c r="AA112" s="337"/>
      <c r="AB112" s="337"/>
      <c r="AC112" s="337"/>
      <c r="AD112" s="338"/>
      <c r="AE112" s="336"/>
      <c r="AF112" s="337"/>
      <c r="AG112" s="337"/>
      <c r="AH112" s="337"/>
      <c r="AI112" s="337"/>
      <c r="AJ112" s="337"/>
      <c r="AK112" s="392" t="s">
        <v>526</v>
      </c>
      <c r="AL112" s="393"/>
      <c r="AM112" s="393"/>
      <c r="AN112" s="393"/>
      <c r="AO112" s="393"/>
      <c r="AP112" s="393"/>
      <c r="AQ112" s="393"/>
      <c r="AR112" s="393"/>
      <c r="AS112" s="393"/>
      <c r="AT112" s="393"/>
      <c r="AU112" s="393"/>
      <c r="AV112" s="393"/>
      <c r="AW112" s="393"/>
      <c r="AX112" s="394"/>
      <c r="AY112" s="407">
        <v>8</v>
      </c>
      <c r="AZ112" s="304"/>
      <c r="BA112" s="304"/>
      <c r="BB112" s="408"/>
      <c r="BC112" s="306">
        <f t="shared" si="14"/>
        <v>8</v>
      </c>
      <c r="BD112" s="307"/>
      <c r="BE112" s="307"/>
      <c r="BF112" s="308"/>
      <c r="BG112" s="309">
        <v>7925</v>
      </c>
      <c r="BH112" s="310"/>
      <c r="BI112" s="310"/>
      <c r="BJ112" s="311"/>
      <c r="BK112" s="312">
        <f t="shared" si="15"/>
        <v>63400</v>
      </c>
      <c r="BL112" s="313"/>
      <c r="BM112" s="313"/>
      <c r="BN112" s="313"/>
      <c r="BO112" s="313"/>
      <c r="BP112" s="314"/>
      <c r="BQ112" s="294"/>
      <c r="BR112" s="295"/>
      <c r="BS112" s="295"/>
      <c r="BT112" s="295"/>
      <c r="BU112" s="295"/>
      <c r="BV112" s="295"/>
      <c r="BW112" s="296"/>
      <c r="BX112" s="294"/>
      <c r="BY112" s="295"/>
      <c r="BZ112" s="295"/>
      <c r="CA112" s="295"/>
      <c r="CB112" s="295"/>
      <c r="CC112" s="296"/>
      <c r="CD112" s="294"/>
      <c r="CE112" s="295"/>
      <c r="CF112" s="295"/>
      <c r="CG112" s="295"/>
      <c r="CH112" s="295"/>
      <c r="CI112" s="296"/>
    </row>
    <row r="113" spans="1:87" ht="18" customHeight="1" thickBot="1" x14ac:dyDescent="0.3">
      <c r="A113" s="75"/>
      <c r="B113" s="377"/>
      <c r="C113" s="378"/>
      <c r="D113" s="378"/>
      <c r="E113" s="378"/>
      <c r="F113" s="378"/>
      <c r="G113" s="378"/>
      <c r="H113" s="378"/>
      <c r="I113" s="378"/>
      <c r="J113" s="378"/>
      <c r="K113" s="378"/>
      <c r="L113" s="378"/>
      <c r="M113" s="378"/>
      <c r="N113" s="378"/>
      <c r="O113" s="378"/>
      <c r="P113" s="378"/>
      <c r="Q113" s="378"/>
      <c r="R113" s="378"/>
      <c r="S113" s="378"/>
      <c r="T113" s="378"/>
      <c r="U113" s="378"/>
      <c r="V113" s="378"/>
      <c r="W113" s="378"/>
      <c r="X113" s="378"/>
      <c r="Y113" s="378"/>
      <c r="Z113" s="378"/>
      <c r="AA113" s="378"/>
      <c r="AB113" s="378"/>
      <c r="AC113" s="378"/>
      <c r="AD113" s="378"/>
      <c r="AE113" s="378"/>
      <c r="AF113" s="378"/>
      <c r="AG113" s="378"/>
      <c r="AH113" s="378"/>
      <c r="AI113" s="378"/>
      <c r="AJ113" s="379"/>
      <c r="AK113" s="380" t="s">
        <v>3</v>
      </c>
      <c r="AL113" s="381"/>
      <c r="AM113" s="381"/>
      <c r="AN113" s="381"/>
      <c r="AO113" s="381"/>
      <c r="AP113" s="381"/>
      <c r="AQ113" s="381"/>
      <c r="AR113" s="381"/>
      <c r="AS113" s="381"/>
      <c r="AT113" s="381"/>
      <c r="AU113" s="381"/>
      <c r="AV113" s="381"/>
      <c r="AW113" s="381"/>
      <c r="AX113" s="381"/>
      <c r="AY113" s="382"/>
      <c r="AZ113" s="382"/>
      <c r="BA113" s="382"/>
      <c r="BB113" s="382"/>
      <c r="BC113" s="382"/>
      <c r="BD113" s="382"/>
      <c r="BE113" s="382"/>
      <c r="BF113" s="382"/>
      <c r="BG113" s="382"/>
      <c r="BH113" s="382"/>
      <c r="BI113" s="382"/>
      <c r="BJ113" s="383"/>
      <c r="BK113" s="384">
        <f>SUM(BK108:BK112)</f>
        <v>523580</v>
      </c>
      <c r="BL113" s="385"/>
      <c r="BM113" s="385"/>
      <c r="BN113" s="385"/>
      <c r="BO113" s="385"/>
      <c r="BP113" s="386"/>
      <c r="BQ113" s="387" t="s">
        <v>100</v>
      </c>
      <c r="BR113" s="388"/>
      <c r="BS113" s="388"/>
      <c r="BT113" s="388"/>
      <c r="BU113" s="388"/>
      <c r="BV113" s="388"/>
      <c r="BW113" s="388"/>
      <c r="BX113" s="388"/>
      <c r="BY113" s="388"/>
      <c r="BZ113" s="388"/>
      <c r="CA113" s="388"/>
      <c r="CB113" s="388"/>
      <c r="CC113" s="389"/>
      <c r="CD113" s="390">
        <f>+CD108*AE108</f>
        <v>621858.82352941181</v>
      </c>
      <c r="CE113" s="390"/>
      <c r="CF113" s="390"/>
      <c r="CG113" s="390"/>
      <c r="CH113" s="390"/>
      <c r="CI113" s="391"/>
    </row>
    <row r="114" spans="1:87" ht="18" customHeight="1" thickBot="1" x14ac:dyDescent="0.3">
      <c r="A114" s="75"/>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BG114" s="78"/>
      <c r="BH114" s="78"/>
      <c r="BI114" s="78"/>
      <c r="BJ114" s="78"/>
      <c r="BK114" s="79"/>
      <c r="BL114" s="79"/>
      <c r="BM114" s="79"/>
      <c r="BN114" s="79"/>
      <c r="BO114" s="79"/>
      <c r="BP114" s="79"/>
      <c r="BQ114" s="79"/>
      <c r="BR114" s="79"/>
      <c r="BS114" s="79"/>
      <c r="BT114" s="79"/>
      <c r="BU114" s="79"/>
      <c r="BV114" s="79"/>
      <c r="BW114" s="79"/>
      <c r="BX114" s="79"/>
      <c r="BY114" s="79"/>
      <c r="BZ114" s="79"/>
      <c r="CA114" s="79"/>
      <c r="CB114" s="79"/>
      <c r="CC114" s="79"/>
      <c r="CD114" s="79"/>
      <c r="CE114" s="79"/>
      <c r="CF114" s="79"/>
      <c r="CG114" s="79"/>
      <c r="CH114" s="79"/>
      <c r="CI114" s="79"/>
    </row>
    <row r="115" spans="1:87" ht="18" customHeight="1" x14ac:dyDescent="0.25">
      <c r="A115" s="75"/>
      <c r="B115" s="348" t="s">
        <v>0</v>
      </c>
      <c r="C115" s="349"/>
      <c r="D115" s="349"/>
      <c r="E115" s="349"/>
      <c r="F115" s="349"/>
      <c r="G115" s="349"/>
      <c r="H115" s="349"/>
      <c r="I115" s="349"/>
      <c r="J115" s="349"/>
      <c r="K115" s="349"/>
      <c r="L115" s="349"/>
      <c r="M115" s="349"/>
      <c r="N115" s="349"/>
      <c r="O115" s="349"/>
      <c r="P115" s="349"/>
      <c r="Q115" s="349"/>
      <c r="R115" s="349"/>
      <c r="S115" s="349"/>
      <c r="T115" s="349"/>
      <c r="U115" s="349"/>
      <c r="V115" s="349"/>
      <c r="W115" s="349"/>
      <c r="X115" s="349"/>
      <c r="Y115" s="350"/>
      <c r="Z115" s="348" t="s">
        <v>80</v>
      </c>
      <c r="AA115" s="349"/>
      <c r="AB115" s="349"/>
      <c r="AC115" s="349"/>
      <c r="AD115" s="350"/>
      <c r="AE115" s="357" t="s">
        <v>79</v>
      </c>
      <c r="AF115" s="358"/>
      <c r="AG115" s="358"/>
      <c r="AH115" s="358"/>
      <c r="AI115" s="358"/>
      <c r="AJ115" s="359"/>
      <c r="AK115" s="357" t="s">
        <v>81</v>
      </c>
      <c r="AL115" s="358"/>
      <c r="AM115" s="358"/>
      <c r="AN115" s="358"/>
      <c r="AO115" s="358"/>
      <c r="AP115" s="358"/>
      <c r="AQ115" s="358"/>
      <c r="AR115" s="358"/>
      <c r="AS115" s="358"/>
      <c r="AT115" s="358"/>
      <c r="AU115" s="358"/>
      <c r="AV115" s="358"/>
      <c r="AW115" s="358"/>
      <c r="AX115" s="359"/>
      <c r="AY115" s="357" t="s">
        <v>1</v>
      </c>
      <c r="AZ115" s="358"/>
      <c r="BA115" s="358"/>
      <c r="BB115" s="359"/>
      <c r="BC115" s="348" t="s">
        <v>104</v>
      </c>
      <c r="BD115" s="349"/>
      <c r="BE115" s="349"/>
      <c r="BF115" s="350"/>
      <c r="BG115" s="366" t="s">
        <v>82</v>
      </c>
      <c r="BH115" s="367"/>
      <c r="BI115" s="367"/>
      <c r="BJ115" s="368"/>
      <c r="BK115" s="315" t="s">
        <v>99</v>
      </c>
      <c r="BL115" s="316"/>
      <c r="BM115" s="316"/>
      <c r="BN115" s="316"/>
      <c r="BO115" s="316"/>
      <c r="BP115" s="317"/>
      <c r="BQ115" s="315" t="s">
        <v>83</v>
      </c>
      <c r="BR115" s="316"/>
      <c r="BS115" s="316"/>
      <c r="BT115" s="316"/>
      <c r="BU115" s="316"/>
      <c r="BV115" s="316"/>
      <c r="BW115" s="317"/>
      <c r="BX115" s="315" t="s">
        <v>84</v>
      </c>
      <c r="BY115" s="316"/>
      <c r="BZ115" s="316"/>
      <c r="CA115" s="316"/>
      <c r="CB115" s="316"/>
      <c r="CC115" s="317"/>
      <c r="CD115" s="315" t="s">
        <v>85</v>
      </c>
      <c r="CE115" s="316"/>
      <c r="CF115" s="316"/>
      <c r="CG115" s="316"/>
      <c r="CH115" s="316"/>
      <c r="CI115" s="317"/>
    </row>
    <row r="116" spans="1:87" ht="18" customHeight="1" x14ac:dyDescent="0.25">
      <c r="A116" s="75"/>
      <c r="B116" s="351"/>
      <c r="C116" s="352"/>
      <c r="D116" s="352"/>
      <c r="E116" s="352"/>
      <c r="F116" s="352"/>
      <c r="G116" s="352"/>
      <c r="H116" s="352"/>
      <c r="I116" s="352"/>
      <c r="J116" s="352"/>
      <c r="K116" s="352"/>
      <c r="L116" s="352"/>
      <c r="M116" s="352"/>
      <c r="N116" s="352"/>
      <c r="O116" s="352"/>
      <c r="P116" s="352"/>
      <c r="Q116" s="352"/>
      <c r="R116" s="352"/>
      <c r="S116" s="352"/>
      <c r="T116" s="352"/>
      <c r="U116" s="352"/>
      <c r="V116" s="352"/>
      <c r="W116" s="352"/>
      <c r="X116" s="352"/>
      <c r="Y116" s="353"/>
      <c r="Z116" s="351"/>
      <c r="AA116" s="352"/>
      <c r="AB116" s="352"/>
      <c r="AC116" s="352"/>
      <c r="AD116" s="353"/>
      <c r="AE116" s="360"/>
      <c r="AF116" s="361"/>
      <c r="AG116" s="361"/>
      <c r="AH116" s="361"/>
      <c r="AI116" s="361"/>
      <c r="AJ116" s="362"/>
      <c r="AK116" s="360"/>
      <c r="AL116" s="361"/>
      <c r="AM116" s="361"/>
      <c r="AN116" s="361"/>
      <c r="AO116" s="361"/>
      <c r="AP116" s="361"/>
      <c r="AQ116" s="361"/>
      <c r="AR116" s="361"/>
      <c r="AS116" s="361"/>
      <c r="AT116" s="361"/>
      <c r="AU116" s="361"/>
      <c r="AV116" s="361"/>
      <c r="AW116" s="361"/>
      <c r="AX116" s="362"/>
      <c r="AY116" s="360"/>
      <c r="AZ116" s="361"/>
      <c r="BA116" s="361"/>
      <c r="BB116" s="362"/>
      <c r="BC116" s="351"/>
      <c r="BD116" s="352"/>
      <c r="BE116" s="352"/>
      <c r="BF116" s="353"/>
      <c r="BG116" s="369"/>
      <c r="BH116" s="370"/>
      <c r="BI116" s="370"/>
      <c r="BJ116" s="371"/>
      <c r="BK116" s="318"/>
      <c r="BL116" s="319"/>
      <c r="BM116" s="319"/>
      <c r="BN116" s="319"/>
      <c r="BO116" s="319"/>
      <c r="BP116" s="320"/>
      <c r="BQ116" s="318"/>
      <c r="BR116" s="319"/>
      <c r="BS116" s="319"/>
      <c r="BT116" s="319"/>
      <c r="BU116" s="319"/>
      <c r="BV116" s="319"/>
      <c r="BW116" s="320"/>
      <c r="BX116" s="318"/>
      <c r="BY116" s="319"/>
      <c r="BZ116" s="319"/>
      <c r="CA116" s="319"/>
      <c r="CB116" s="319"/>
      <c r="CC116" s="320"/>
      <c r="CD116" s="318"/>
      <c r="CE116" s="319"/>
      <c r="CF116" s="319"/>
      <c r="CG116" s="319"/>
      <c r="CH116" s="319"/>
      <c r="CI116" s="320"/>
    </row>
    <row r="117" spans="1:87" ht="18" customHeight="1" thickBot="1" x14ac:dyDescent="0.3">
      <c r="A117" s="75"/>
      <c r="B117" s="354"/>
      <c r="C117" s="355"/>
      <c r="D117" s="355"/>
      <c r="E117" s="355"/>
      <c r="F117" s="355"/>
      <c r="G117" s="355"/>
      <c r="H117" s="355"/>
      <c r="I117" s="355"/>
      <c r="J117" s="355"/>
      <c r="K117" s="355"/>
      <c r="L117" s="355"/>
      <c r="M117" s="355"/>
      <c r="N117" s="355"/>
      <c r="O117" s="355"/>
      <c r="P117" s="355"/>
      <c r="Q117" s="355"/>
      <c r="R117" s="355"/>
      <c r="S117" s="355"/>
      <c r="T117" s="355"/>
      <c r="U117" s="355"/>
      <c r="V117" s="355"/>
      <c r="W117" s="355"/>
      <c r="X117" s="355"/>
      <c r="Y117" s="356"/>
      <c r="Z117" s="354"/>
      <c r="AA117" s="355"/>
      <c r="AB117" s="355"/>
      <c r="AC117" s="355"/>
      <c r="AD117" s="356"/>
      <c r="AE117" s="363"/>
      <c r="AF117" s="364"/>
      <c r="AG117" s="364"/>
      <c r="AH117" s="364"/>
      <c r="AI117" s="364"/>
      <c r="AJ117" s="365"/>
      <c r="AK117" s="360"/>
      <c r="AL117" s="361"/>
      <c r="AM117" s="361"/>
      <c r="AN117" s="361"/>
      <c r="AO117" s="361"/>
      <c r="AP117" s="361"/>
      <c r="AQ117" s="361"/>
      <c r="AR117" s="361"/>
      <c r="AS117" s="361"/>
      <c r="AT117" s="361"/>
      <c r="AU117" s="361"/>
      <c r="AV117" s="361"/>
      <c r="AW117" s="361"/>
      <c r="AX117" s="362"/>
      <c r="AY117" s="360"/>
      <c r="AZ117" s="361"/>
      <c r="BA117" s="361"/>
      <c r="BB117" s="362"/>
      <c r="BC117" s="351"/>
      <c r="BD117" s="352"/>
      <c r="BE117" s="352"/>
      <c r="BF117" s="353"/>
      <c r="BG117" s="369"/>
      <c r="BH117" s="370"/>
      <c r="BI117" s="370"/>
      <c r="BJ117" s="371"/>
      <c r="BK117" s="318"/>
      <c r="BL117" s="319"/>
      <c r="BM117" s="319"/>
      <c r="BN117" s="319"/>
      <c r="BO117" s="319"/>
      <c r="BP117" s="320"/>
      <c r="BQ117" s="321"/>
      <c r="BR117" s="322"/>
      <c r="BS117" s="322"/>
      <c r="BT117" s="322"/>
      <c r="BU117" s="322"/>
      <c r="BV117" s="322"/>
      <c r="BW117" s="323"/>
      <c r="BX117" s="321"/>
      <c r="BY117" s="322"/>
      <c r="BZ117" s="322"/>
      <c r="CA117" s="322"/>
      <c r="CB117" s="322"/>
      <c r="CC117" s="323"/>
      <c r="CD117" s="321"/>
      <c r="CE117" s="322"/>
      <c r="CF117" s="322"/>
      <c r="CG117" s="322"/>
      <c r="CH117" s="322"/>
      <c r="CI117" s="323"/>
    </row>
    <row r="118" spans="1:87" ht="18" customHeight="1" x14ac:dyDescent="0.25">
      <c r="A118" s="75"/>
      <c r="B118" s="324" t="s">
        <v>166</v>
      </c>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6"/>
      <c r="Z118" s="333" t="s">
        <v>185</v>
      </c>
      <c r="AA118" s="334"/>
      <c r="AB118" s="334"/>
      <c r="AC118" s="334"/>
      <c r="AD118" s="335"/>
      <c r="AE118" s="333">
        <v>125</v>
      </c>
      <c r="AF118" s="334"/>
      <c r="AG118" s="334"/>
      <c r="AH118" s="334"/>
      <c r="AI118" s="334"/>
      <c r="AJ118" s="334"/>
      <c r="AK118" s="342" t="s">
        <v>41</v>
      </c>
      <c r="AL118" s="343"/>
      <c r="AM118" s="343"/>
      <c r="AN118" s="343"/>
      <c r="AO118" s="343"/>
      <c r="AP118" s="343"/>
      <c r="AQ118" s="343"/>
      <c r="AR118" s="343"/>
      <c r="AS118" s="343"/>
      <c r="AT118" s="343"/>
      <c r="AU118" s="343"/>
      <c r="AV118" s="343"/>
      <c r="AW118" s="343"/>
      <c r="AX118" s="344"/>
      <c r="AY118" s="409">
        <v>0.16</v>
      </c>
      <c r="AZ118" s="346"/>
      <c r="BA118" s="346"/>
      <c r="BB118" s="410"/>
      <c r="BC118" s="345">
        <f>+$AE$118*AY118</f>
        <v>20</v>
      </c>
      <c r="BD118" s="346"/>
      <c r="BE118" s="346"/>
      <c r="BF118" s="347"/>
      <c r="BG118" s="285">
        <v>22629</v>
      </c>
      <c r="BH118" s="286"/>
      <c r="BI118" s="286"/>
      <c r="BJ118" s="287"/>
      <c r="BK118" s="288">
        <f>+AY118*BG118</f>
        <v>3620.64</v>
      </c>
      <c r="BL118" s="289"/>
      <c r="BM118" s="289"/>
      <c r="BN118" s="289"/>
      <c r="BO118" s="289"/>
      <c r="BP118" s="290"/>
      <c r="BQ118" s="291">
        <v>1000</v>
      </c>
      <c r="BR118" s="292"/>
      <c r="BS118" s="292"/>
      <c r="BT118" s="292"/>
      <c r="BU118" s="292"/>
      <c r="BV118" s="292"/>
      <c r="BW118" s="293"/>
      <c r="BX118" s="291">
        <f>+(((BK124+BQ118)*15)/85)</f>
        <v>10286.611764705882</v>
      </c>
      <c r="BY118" s="292"/>
      <c r="BZ118" s="292"/>
      <c r="CA118" s="292"/>
      <c r="CB118" s="292"/>
      <c r="CC118" s="293"/>
      <c r="CD118" s="291">
        <f>+BK124+BQ118+BX118</f>
        <v>68577.411764705888</v>
      </c>
      <c r="CE118" s="292"/>
      <c r="CF118" s="292"/>
      <c r="CG118" s="292"/>
      <c r="CH118" s="292"/>
      <c r="CI118" s="293"/>
    </row>
    <row r="119" spans="1:87" ht="18" customHeight="1" x14ac:dyDescent="0.25">
      <c r="A119" s="75"/>
      <c r="B119" s="327"/>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9"/>
      <c r="Z119" s="336"/>
      <c r="AA119" s="337"/>
      <c r="AB119" s="337"/>
      <c r="AC119" s="337"/>
      <c r="AD119" s="338"/>
      <c r="AE119" s="336"/>
      <c r="AF119" s="337"/>
      <c r="AG119" s="337"/>
      <c r="AH119" s="337"/>
      <c r="AI119" s="337"/>
      <c r="AJ119" s="337"/>
      <c r="AK119" s="300" t="s">
        <v>13</v>
      </c>
      <c r="AL119" s="301"/>
      <c r="AM119" s="301"/>
      <c r="AN119" s="301"/>
      <c r="AO119" s="301"/>
      <c r="AP119" s="301"/>
      <c r="AQ119" s="301"/>
      <c r="AR119" s="301"/>
      <c r="AS119" s="301"/>
      <c r="AT119" s="301"/>
      <c r="AU119" s="301"/>
      <c r="AV119" s="301"/>
      <c r="AW119" s="301"/>
      <c r="AX119" s="302"/>
      <c r="AY119" s="407">
        <v>0.16</v>
      </c>
      <c r="AZ119" s="304"/>
      <c r="BA119" s="304"/>
      <c r="BB119" s="408"/>
      <c r="BC119" s="306">
        <f t="shared" ref="BC119:BC123" si="16">+$AE$118*AY119</f>
        <v>20</v>
      </c>
      <c r="BD119" s="307"/>
      <c r="BE119" s="307"/>
      <c r="BF119" s="308"/>
      <c r="BG119" s="309">
        <v>40826</v>
      </c>
      <c r="BH119" s="310"/>
      <c r="BI119" s="310"/>
      <c r="BJ119" s="311"/>
      <c r="BK119" s="312">
        <f t="shared" ref="BK119:BK123" si="17">+AY119*BG119</f>
        <v>6532.16</v>
      </c>
      <c r="BL119" s="313"/>
      <c r="BM119" s="313"/>
      <c r="BN119" s="313"/>
      <c r="BO119" s="313"/>
      <c r="BP119" s="314"/>
      <c r="BQ119" s="294"/>
      <c r="BR119" s="295"/>
      <c r="BS119" s="295"/>
      <c r="BT119" s="295"/>
      <c r="BU119" s="295"/>
      <c r="BV119" s="295"/>
      <c r="BW119" s="296"/>
      <c r="BX119" s="294"/>
      <c r="BY119" s="295"/>
      <c r="BZ119" s="295"/>
      <c r="CA119" s="295"/>
      <c r="CB119" s="295"/>
      <c r="CC119" s="296"/>
      <c r="CD119" s="294"/>
      <c r="CE119" s="295"/>
      <c r="CF119" s="295"/>
      <c r="CG119" s="295"/>
      <c r="CH119" s="295"/>
      <c r="CI119" s="296"/>
    </row>
    <row r="120" spans="1:87" ht="18" customHeight="1" x14ac:dyDescent="0.25">
      <c r="A120" s="75"/>
      <c r="B120" s="327"/>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9"/>
      <c r="Z120" s="336"/>
      <c r="AA120" s="337"/>
      <c r="AB120" s="337"/>
      <c r="AC120" s="337"/>
      <c r="AD120" s="338"/>
      <c r="AE120" s="336"/>
      <c r="AF120" s="337"/>
      <c r="AG120" s="337"/>
      <c r="AH120" s="337"/>
      <c r="AI120" s="337"/>
      <c r="AJ120" s="337"/>
      <c r="AK120" s="300" t="s">
        <v>527</v>
      </c>
      <c r="AL120" s="301"/>
      <c r="AM120" s="301"/>
      <c r="AN120" s="301"/>
      <c r="AO120" s="301"/>
      <c r="AP120" s="301"/>
      <c r="AQ120" s="301"/>
      <c r="AR120" s="301"/>
      <c r="AS120" s="301"/>
      <c r="AT120" s="301"/>
      <c r="AU120" s="301"/>
      <c r="AV120" s="301"/>
      <c r="AW120" s="301"/>
      <c r="AX120" s="302"/>
      <c r="AY120" s="407">
        <v>0.5</v>
      </c>
      <c r="AZ120" s="304"/>
      <c r="BA120" s="304"/>
      <c r="BB120" s="408"/>
      <c r="BC120" s="306">
        <f t="shared" si="16"/>
        <v>62.5</v>
      </c>
      <c r="BD120" s="307"/>
      <c r="BE120" s="307"/>
      <c r="BF120" s="308"/>
      <c r="BG120" s="309">
        <v>18911</v>
      </c>
      <c r="BH120" s="310"/>
      <c r="BI120" s="310"/>
      <c r="BJ120" s="311"/>
      <c r="BK120" s="312">
        <f t="shared" si="17"/>
        <v>9455.5</v>
      </c>
      <c r="BL120" s="313"/>
      <c r="BM120" s="313"/>
      <c r="BN120" s="313"/>
      <c r="BO120" s="313"/>
      <c r="BP120" s="314"/>
      <c r="BQ120" s="294"/>
      <c r="BR120" s="295"/>
      <c r="BS120" s="295"/>
      <c r="BT120" s="295"/>
      <c r="BU120" s="295"/>
      <c r="BV120" s="295"/>
      <c r="BW120" s="296"/>
      <c r="BX120" s="294"/>
      <c r="BY120" s="295"/>
      <c r="BZ120" s="295"/>
      <c r="CA120" s="295"/>
      <c r="CB120" s="295"/>
      <c r="CC120" s="296"/>
      <c r="CD120" s="294"/>
      <c r="CE120" s="295"/>
      <c r="CF120" s="295"/>
      <c r="CG120" s="295"/>
      <c r="CH120" s="295"/>
      <c r="CI120" s="296"/>
    </row>
    <row r="121" spans="1:87" ht="18" customHeight="1" x14ac:dyDescent="0.25">
      <c r="A121" s="75"/>
      <c r="B121" s="327"/>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9"/>
      <c r="Z121" s="336"/>
      <c r="AA121" s="337"/>
      <c r="AB121" s="337"/>
      <c r="AC121" s="337"/>
      <c r="AD121" s="338"/>
      <c r="AE121" s="336"/>
      <c r="AF121" s="337"/>
      <c r="AG121" s="337"/>
      <c r="AH121" s="337"/>
      <c r="AI121" s="337"/>
      <c r="AJ121" s="337"/>
      <c r="AK121" s="300" t="s">
        <v>526</v>
      </c>
      <c r="AL121" s="301"/>
      <c r="AM121" s="301"/>
      <c r="AN121" s="301"/>
      <c r="AO121" s="301"/>
      <c r="AP121" s="301"/>
      <c r="AQ121" s="301"/>
      <c r="AR121" s="301"/>
      <c r="AS121" s="301"/>
      <c r="AT121" s="301"/>
      <c r="AU121" s="301"/>
      <c r="AV121" s="301"/>
      <c r="AW121" s="301"/>
      <c r="AX121" s="302"/>
      <c r="AY121" s="407">
        <v>1.5</v>
      </c>
      <c r="AZ121" s="304"/>
      <c r="BA121" s="304"/>
      <c r="BB121" s="408"/>
      <c r="BC121" s="306">
        <f t="shared" ref="BC121" si="18">+$AE$118*AY121</f>
        <v>187.5</v>
      </c>
      <c r="BD121" s="307"/>
      <c r="BE121" s="307"/>
      <c r="BF121" s="308"/>
      <c r="BG121" s="309">
        <v>7925</v>
      </c>
      <c r="BH121" s="310"/>
      <c r="BI121" s="310"/>
      <c r="BJ121" s="311"/>
      <c r="BK121" s="312">
        <f t="shared" ref="BK121" si="19">+AY121*BG121</f>
        <v>11887.5</v>
      </c>
      <c r="BL121" s="313"/>
      <c r="BM121" s="313"/>
      <c r="BN121" s="313"/>
      <c r="BO121" s="313"/>
      <c r="BP121" s="314"/>
      <c r="BQ121" s="294"/>
      <c r="BR121" s="295"/>
      <c r="BS121" s="295"/>
      <c r="BT121" s="295"/>
      <c r="BU121" s="295"/>
      <c r="BV121" s="295"/>
      <c r="BW121" s="296"/>
      <c r="BX121" s="294"/>
      <c r="BY121" s="295"/>
      <c r="BZ121" s="295"/>
      <c r="CA121" s="295"/>
      <c r="CB121" s="295"/>
      <c r="CC121" s="296"/>
      <c r="CD121" s="294"/>
      <c r="CE121" s="295"/>
      <c r="CF121" s="295"/>
      <c r="CG121" s="295"/>
      <c r="CH121" s="295"/>
      <c r="CI121" s="296"/>
    </row>
    <row r="122" spans="1:87" ht="18" customHeight="1" x14ac:dyDescent="0.25">
      <c r="A122" s="75"/>
      <c r="B122" s="327"/>
      <c r="C122" s="328"/>
      <c r="D122" s="328"/>
      <c r="E122" s="328"/>
      <c r="F122" s="328"/>
      <c r="G122" s="328"/>
      <c r="H122" s="328"/>
      <c r="I122" s="328"/>
      <c r="J122" s="328"/>
      <c r="K122" s="328"/>
      <c r="L122" s="328"/>
      <c r="M122" s="328"/>
      <c r="N122" s="328"/>
      <c r="O122" s="328"/>
      <c r="P122" s="328"/>
      <c r="Q122" s="328"/>
      <c r="R122" s="328"/>
      <c r="S122" s="328"/>
      <c r="T122" s="328"/>
      <c r="U122" s="328"/>
      <c r="V122" s="328"/>
      <c r="W122" s="328"/>
      <c r="X122" s="328"/>
      <c r="Y122" s="329"/>
      <c r="Z122" s="336"/>
      <c r="AA122" s="337"/>
      <c r="AB122" s="337"/>
      <c r="AC122" s="337"/>
      <c r="AD122" s="338"/>
      <c r="AE122" s="336"/>
      <c r="AF122" s="337"/>
      <c r="AG122" s="337"/>
      <c r="AH122" s="337"/>
      <c r="AI122" s="337"/>
      <c r="AJ122" s="337"/>
      <c r="AK122" s="300" t="s">
        <v>530</v>
      </c>
      <c r="AL122" s="301"/>
      <c r="AM122" s="301"/>
      <c r="AN122" s="301"/>
      <c r="AO122" s="301"/>
      <c r="AP122" s="301"/>
      <c r="AQ122" s="301"/>
      <c r="AR122" s="301"/>
      <c r="AS122" s="301"/>
      <c r="AT122" s="301"/>
      <c r="AU122" s="301"/>
      <c r="AV122" s="301"/>
      <c r="AW122" s="301"/>
      <c r="AX122" s="302"/>
      <c r="AY122" s="407">
        <v>0.5</v>
      </c>
      <c r="AZ122" s="304"/>
      <c r="BA122" s="304"/>
      <c r="BB122" s="408"/>
      <c r="BC122" s="306">
        <f t="shared" si="16"/>
        <v>62.5</v>
      </c>
      <c r="BD122" s="307"/>
      <c r="BE122" s="307"/>
      <c r="BF122" s="308"/>
      <c r="BG122" s="309">
        <v>22629</v>
      </c>
      <c r="BH122" s="310"/>
      <c r="BI122" s="310"/>
      <c r="BJ122" s="311"/>
      <c r="BK122" s="312">
        <f t="shared" si="17"/>
        <v>11314.5</v>
      </c>
      <c r="BL122" s="313"/>
      <c r="BM122" s="313"/>
      <c r="BN122" s="313"/>
      <c r="BO122" s="313"/>
      <c r="BP122" s="314"/>
      <c r="BQ122" s="294"/>
      <c r="BR122" s="295"/>
      <c r="BS122" s="295"/>
      <c r="BT122" s="295"/>
      <c r="BU122" s="295"/>
      <c r="BV122" s="295"/>
      <c r="BW122" s="296"/>
      <c r="BX122" s="294"/>
      <c r="BY122" s="295"/>
      <c r="BZ122" s="295"/>
      <c r="CA122" s="295"/>
      <c r="CB122" s="295"/>
      <c r="CC122" s="296"/>
      <c r="CD122" s="294"/>
      <c r="CE122" s="295"/>
      <c r="CF122" s="295"/>
      <c r="CG122" s="295"/>
      <c r="CH122" s="295"/>
      <c r="CI122" s="296"/>
    </row>
    <row r="123" spans="1:87" ht="18" customHeight="1" thickBot="1" x14ac:dyDescent="0.3">
      <c r="A123" s="75"/>
      <c r="B123" s="327"/>
      <c r="C123" s="328"/>
      <c r="D123" s="328"/>
      <c r="E123" s="328"/>
      <c r="F123" s="328"/>
      <c r="G123" s="328"/>
      <c r="H123" s="328"/>
      <c r="I123" s="328"/>
      <c r="J123" s="328"/>
      <c r="K123" s="328"/>
      <c r="L123" s="328"/>
      <c r="M123" s="328"/>
      <c r="N123" s="328"/>
      <c r="O123" s="328"/>
      <c r="P123" s="328"/>
      <c r="Q123" s="328"/>
      <c r="R123" s="328"/>
      <c r="S123" s="328"/>
      <c r="T123" s="328"/>
      <c r="U123" s="328"/>
      <c r="V123" s="328"/>
      <c r="W123" s="328"/>
      <c r="X123" s="328"/>
      <c r="Y123" s="329"/>
      <c r="Z123" s="336"/>
      <c r="AA123" s="337"/>
      <c r="AB123" s="337"/>
      <c r="AC123" s="337"/>
      <c r="AD123" s="338"/>
      <c r="AE123" s="336"/>
      <c r="AF123" s="337"/>
      <c r="AG123" s="337"/>
      <c r="AH123" s="337"/>
      <c r="AI123" s="337"/>
      <c r="AJ123" s="337"/>
      <c r="AK123" s="392" t="s">
        <v>18</v>
      </c>
      <c r="AL123" s="393"/>
      <c r="AM123" s="393"/>
      <c r="AN123" s="393"/>
      <c r="AO123" s="393"/>
      <c r="AP123" s="393"/>
      <c r="AQ123" s="393"/>
      <c r="AR123" s="393"/>
      <c r="AS123" s="393"/>
      <c r="AT123" s="393"/>
      <c r="AU123" s="393"/>
      <c r="AV123" s="393"/>
      <c r="AW123" s="393"/>
      <c r="AX123" s="394"/>
      <c r="AY123" s="407">
        <v>0.5</v>
      </c>
      <c r="AZ123" s="304"/>
      <c r="BA123" s="304"/>
      <c r="BB123" s="408"/>
      <c r="BC123" s="306">
        <f t="shared" si="16"/>
        <v>62.5</v>
      </c>
      <c r="BD123" s="307"/>
      <c r="BE123" s="307"/>
      <c r="BF123" s="308"/>
      <c r="BG123" s="309">
        <v>28961</v>
      </c>
      <c r="BH123" s="310"/>
      <c r="BI123" s="310"/>
      <c r="BJ123" s="311"/>
      <c r="BK123" s="312">
        <f t="shared" si="17"/>
        <v>14480.5</v>
      </c>
      <c r="BL123" s="313"/>
      <c r="BM123" s="313"/>
      <c r="BN123" s="313"/>
      <c r="BO123" s="313"/>
      <c r="BP123" s="314"/>
      <c r="BQ123" s="294"/>
      <c r="BR123" s="295"/>
      <c r="BS123" s="295"/>
      <c r="BT123" s="295"/>
      <c r="BU123" s="295"/>
      <c r="BV123" s="295"/>
      <c r="BW123" s="296"/>
      <c r="BX123" s="294"/>
      <c r="BY123" s="295"/>
      <c r="BZ123" s="295"/>
      <c r="CA123" s="295"/>
      <c r="CB123" s="295"/>
      <c r="CC123" s="296"/>
      <c r="CD123" s="294"/>
      <c r="CE123" s="295"/>
      <c r="CF123" s="295"/>
      <c r="CG123" s="295"/>
      <c r="CH123" s="295"/>
      <c r="CI123" s="296"/>
    </row>
    <row r="124" spans="1:87" ht="18" customHeight="1" thickBot="1" x14ac:dyDescent="0.3">
      <c r="A124" s="75"/>
      <c r="B124" s="377"/>
      <c r="C124" s="378"/>
      <c r="D124" s="378"/>
      <c r="E124" s="378"/>
      <c r="F124" s="378"/>
      <c r="G124" s="378"/>
      <c r="H124" s="378"/>
      <c r="I124" s="378"/>
      <c r="J124" s="378"/>
      <c r="K124" s="378"/>
      <c r="L124" s="378"/>
      <c r="M124" s="378"/>
      <c r="N124" s="378"/>
      <c r="O124" s="378"/>
      <c r="P124" s="378"/>
      <c r="Q124" s="378"/>
      <c r="R124" s="378"/>
      <c r="S124" s="378"/>
      <c r="T124" s="378"/>
      <c r="U124" s="378"/>
      <c r="V124" s="378"/>
      <c r="W124" s="378"/>
      <c r="X124" s="378"/>
      <c r="Y124" s="378"/>
      <c r="Z124" s="378"/>
      <c r="AA124" s="378"/>
      <c r="AB124" s="378"/>
      <c r="AC124" s="378"/>
      <c r="AD124" s="378"/>
      <c r="AE124" s="378"/>
      <c r="AF124" s="378"/>
      <c r="AG124" s="378"/>
      <c r="AH124" s="378"/>
      <c r="AI124" s="378"/>
      <c r="AJ124" s="379"/>
      <c r="AK124" s="380" t="s">
        <v>3</v>
      </c>
      <c r="AL124" s="381"/>
      <c r="AM124" s="381"/>
      <c r="AN124" s="381"/>
      <c r="AO124" s="381"/>
      <c r="AP124" s="381"/>
      <c r="AQ124" s="381"/>
      <c r="AR124" s="381"/>
      <c r="AS124" s="381"/>
      <c r="AT124" s="381"/>
      <c r="AU124" s="381"/>
      <c r="AV124" s="381"/>
      <c r="AW124" s="381"/>
      <c r="AX124" s="381"/>
      <c r="AY124" s="382"/>
      <c r="AZ124" s="382"/>
      <c r="BA124" s="382"/>
      <c r="BB124" s="382"/>
      <c r="BC124" s="382"/>
      <c r="BD124" s="382"/>
      <c r="BE124" s="382"/>
      <c r="BF124" s="382"/>
      <c r="BG124" s="382"/>
      <c r="BH124" s="382"/>
      <c r="BI124" s="382"/>
      <c r="BJ124" s="383"/>
      <c r="BK124" s="384">
        <f>SUM(BK118:BK123)</f>
        <v>57290.8</v>
      </c>
      <c r="BL124" s="385"/>
      <c r="BM124" s="385"/>
      <c r="BN124" s="385"/>
      <c r="BO124" s="385"/>
      <c r="BP124" s="386"/>
      <c r="BQ124" s="387" t="s">
        <v>100</v>
      </c>
      <c r="BR124" s="388"/>
      <c r="BS124" s="388"/>
      <c r="BT124" s="388"/>
      <c r="BU124" s="388"/>
      <c r="BV124" s="388"/>
      <c r="BW124" s="388"/>
      <c r="BX124" s="388"/>
      <c r="BY124" s="388"/>
      <c r="BZ124" s="388"/>
      <c r="CA124" s="388"/>
      <c r="CB124" s="388"/>
      <c r="CC124" s="389"/>
      <c r="CD124" s="390">
        <f>+CD118*AE118</f>
        <v>8572176.4705882352</v>
      </c>
      <c r="CE124" s="390"/>
      <c r="CF124" s="390"/>
      <c r="CG124" s="390"/>
      <c r="CH124" s="390"/>
      <c r="CI124" s="391"/>
    </row>
    <row r="125" spans="1:87" ht="18" customHeight="1" thickBot="1" x14ac:dyDescent="0.3">
      <c r="A125" s="75"/>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BG125" s="78"/>
      <c r="BH125" s="78"/>
      <c r="BI125" s="78"/>
      <c r="BJ125" s="78"/>
      <c r="BK125" s="79"/>
      <c r="BL125" s="79"/>
      <c r="BM125" s="79"/>
      <c r="BN125" s="79"/>
      <c r="BO125" s="79"/>
      <c r="BP125" s="79"/>
      <c r="BQ125" s="79"/>
      <c r="BR125" s="79"/>
      <c r="BS125" s="79"/>
      <c r="BT125" s="79"/>
      <c r="BU125" s="79"/>
      <c r="BV125" s="79"/>
      <c r="BW125" s="79"/>
      <c r="BX125" s="79"/>
      <c r="BY125" s="79"/>
      <c r="BZ125" s="79"/>
      <c r="CA125" s="79"/>
      <c r="CB125" s="79"/>
      <c r="CC125" s="79"/>
      <c r="CD125" s="79"/>
      <c r="CE125" s="79"/>
      <c r="CF125" s="79"/>
      <c r="CG125" s="79"/>
      <c r="CH125" s="79"/>
      <c r="CI125" s="79"/>
    </row>
    <row r="126" spans="1:87" ht="18" customHeight="1" x14ac:dyDescent="0.25">
      <c r="A126" s="75"/>
      <c r="B126" s="348" t="s">
        <v>0</v>
      </c>
      <c r="C126" s="349"/>
      <c r="D126" s="349"/>
      <c r="E126" s="349"/>
      <c r="F126" s="349"/>
      <c r="G126" s="349"/>
      <c r="H126" s="349"/>
      <c r="I126" s="349"/>
      <c r="J126" s="349"/>
      <c r="K126" s="349"/>
      <c r="L126" s="349"/>
      <c r="M126" s="349"/>
      <c r="N126" s="349"/>
      <c r="O126" s="349"/>
      <c r="P126" s="349"/>
      <c r="Q126" s="349"/>
      <c r="R126" s="349"/>
      <c r="S126" s="349"/>
      <c r="T126" s="349"/>
      <c r="U126" s="349"/>
      <c r="V126" s="349"/>
      <c r="W126" s="349"/>
      <c r="X126" s="349"/>
      <c r="Y126" s="350"/>
      <c r="Z126" s="348" t="s">
        <v>80</v>
      </c>
      <c r="AA126" s="349"/>
      <c r="AB126" s="349"/>
      <c r="AC126" s="349"/>
      <c r="AD126" s="350"/>
      <c r="AE126" s="357" t="s">
        <v>79</v>
      </c>
      <c r="AF126" s="358"/>
      <c r="AG126" s="358"/>
      <c r="AH126" s="358"/>
      <c r="AI126" s="358"/>
      <c r="AJ126" s="359"/>
      <c r="AK126" s="357" t="s">
        <v>81</v>
      </c>
      <c r="AL126" s="358"/>
      <c r="AM126" s="358"/>
      <c r="AN126" s="358"/>
      <c r="AO126" s="358"/>
      <c r="AP126" s="358"/>
      <c r="AQ126" s="358"/>
      <c r="AR126" s="358"/>
      <c r="AS126" s="358"/>
      <c r="AT126" s="358"/>
      <c r="AU126" s="358"/>
      <c r="AV126" s="358"/>
      <c r="AW126" s="358"/>
      <c r="AX126" s="359"/>
      <c r="AY126" s="357" t="s">
        <v>1</v>
      </c>
      <c r="AZ126" s="358"/>
      <c r="BA126" s="358"/>
      <c r="BB126" s="359"/>
      <c r="BC126" s="348" t="s">
        <v>104</v>
      </c>
      <c r="BD126" s="349"/>
      <c r="BE126" s="349"/>
      <c r="BF126" s="350"/>
      <c r="BG126" s="366" t="s">
        <v>82</v>
      </c>
      <c r="BH126" s="367"/>
      <c r="BI126" s="367"/>
      <c r="BJ126" s="368"/>
      <c r="BK126" s="315" t="s">
        <v>99</v>
      </c>
      <c r="BL126" s="316"/>
      <c r="BM126" s="316"/>
      <c r="BN126" s="316"/>
      <c r="BO126" s="316"/>
      <c r="BP126" s="317"/>
      <c r="BQ126" s="315" t="s">
        <v>83</v>
      </c>
      <c r="BR126" s="316"/>
      <c r="BS126" s="316"/>
      <c r="BT126" s="316"/>
      <c r="BU126" s="316"/>
      <c r="BV126" s="316"/>
      <c r="BW126" s="317"/>
      <c r="BX126" s="315" t="s">
        <v>84</v>
      </c>
      <c r="BY126" s="316"/>
      <c r="BZ126" s="316"/>
      <c r="CA126" s="316"/>
      <c r="CB126" s="316"/>
      <c r="CC126" s="317"/>
      <c r="CD126" s="315" t="s">
        <v>85</v>
      </c>
      <c r="CE126" s="316"/>
      <c r="CF126" s="316"/>
      <c r="CG126" s="316"/>
      <c r="CH126" s="316"/>
      <c r="CI126" s="317"/>
    </row>
    <row r="127" spans="1:87" ht="18" customHeight="1" x14ac:dyDescent="0.25">
      <c r="A127" s="75"/>
      <c r="B127" s="351"/>
      <c r="C127" s="352"/>
      <c r="D127" s="352"/>
      <c r="E127" s="352"/>
      <c r="F127" s="352"/>
      <c r="G127" s="352"/>
      <c r="H127" s="352"/>
      <c r="I127" s="352"/>
      <c r="J127" s="352"/>
      <c r="K127" s="352"/>
      <c r="L127" s="352"/>
      <c r="M127" s="352"/>
      <c r="N127" s="352"/>
      <c r="O127" s="352"/>
      <c r="P127" s="352"/>
      <c r="Q127" s="352"/>
      <c r="R127" s="352"/>
      <c r="S127" s="352"/>
      <c r="T127" s="352"/>
      <c r="U127" s="352"/>
      <c r="V127" s="352"/>
      <c r="W127" s="352"/>
      <c r="X127" s="352"/>
      <c r="Y127" s="353"/>
      <c r="Z127" s="351"/>
      <c r="AA127" s="352"/>
      <c r="AB127" s="352"/>
      <c r="AC127" s="352"/>
      <c r="AD127" s="353"/>
      <c r="AE127" s="360"/>
      <c r="AF127" s="361"/>
      <c r="AG127" s="361"/>
      <c r="AH127" s="361"/>
      <c r="AI127" s="361"/>
      <c r="AJ127" s="362"/>
      <c r="AK127" s="360"/>
      <c r="AL127" s="361"/>
      <c r="AM127" s="361"/>
      <c r="AN127" s="361"/>
      <c r="AO127" s="361"/>
      <c r="AP127" s="361"/>
      <c r="AQ127" s="361"/>
      <c r="AR127" s="361"/>
      <c r="AS127" s="361"/>
      <c r="AT127" s="361"/>
      <c r="AU127" s="361"/>
      <c r="AV127" s="361"/>
      <c r="AW127" s="361"/>
      <c r="AX127" s="362"/>
      <c r="AY127" s="360"/>
      <c r="AZ127" s="361"/>
      <c r="BA127" s="361"/>
      <c r="BB127" s="362"/>
      <c r="BC127" s="351"/>
      <c r="BD127" s="352"/>
      <c r="BE127" s="352"/>
      <c r="BF127" s="353"/>
      <c r="BG127" s="369"/>
      <c r="BH127" s="370"/>
      <c r="BI127" s="370"/>
      <c r="BJ127" s="371"/>
      <c r="BK127" s="318"/>
      <c r="BL127" s="319"/>
      <c r="BM127" s="319"/>
      <c r="BN127" s="319"/>
      <c r="BO127" s="319"/>
      <c r="BP127" s="320"/>
      <c r="BQ127" s="318"/>
      <c r="BR127" s="319"/>
      <c r="BS127" s="319"/>
      <c r="BT127" s="319"/>
      <c r="BU127" s="319"/>
      <c r="BV127" s="319"/>
      <c r="BW127" s="320"/>
      <c r="BX127" s="318"/>
      <c r="BY127" s="319"/>
      <c r="BZ127" s="319"/>
      <c r="CA127" s="319"/>
      <c r="CB127" s="319"/>
      <c r="CC127" s="320"/>
      <c r="CD127" s="318"/>
      <c r="CE127" s="319"/>
      <c r="CF127" s="319"/>
      <c r="CG127" s="319"/>
      <c r="CH127" s="319"/>
      <c r="CI127" s="320"/>
    </row>
    <row r="128" spans="1:87" ht="18" customHeight="1" thickBot="1" x14ac:dyDescent="0.3">
      <c r="A128" s="75"/>
      <c r="B128" s="354"/>
      <c r="C128" s="355"/>
      <c r="D128" s="355"/>
      <c r="E128" s="355"/>
      <c r="F128" s="355"/>
      <c r="G128" s="355"/>
      <c r="H128" s="355"/>
      <c r="I128" s="355"/>
      <c r="J128" s="355"/>
      <c r="K128" s="355"/>
      <c r="L128" s="355"/>
      <c r="M128" s="355"/>
      <c r="N128" s="355"/>
      <c r="O128" s="355"/>
      <c r="P128" s="355"/>
      <c r="Q128" s="355"/>
      <c r="R128" s="355"/>
      <c r="S128" s="355"/>
      <c r="T128" s="355"/>
      <c r="U128" s="355"/>
      <c r="V128" s="355"/>
      <c r="W128" s="355"/>
      <c r="X128" s="355"/>
      <c r="Y128" s="356"/>
      <c r="Z128" s="354"/>
      <c r="AA128" s="355"/>
      <c r="AB128" s="355"/>
      <c r="AC128" s="355"/>
      <c r="AD128" s="356"/>
      <c r="AE128" s="363"/>
      <c r="AF128" s="364"/>
      <c r="AG128" s="364"/>
      <c r="AH128" s="364"/>
      <c r="AI128" s="364"/>
      <c r="AJ128" s="365"/>
      <c r="AK128" s="360"/>
      <c r="AL128" s="361"/>
      <c r="AM128" s="361"/>
      <c r="AN128" s="361"/>
      <c r="AO128" s="361"/>
      <c r="AP128" s="361"/>
      <c r="AQ128" s="361"/>
      <c r="AR128" s="361"/>
      <c r="AS128" s="361"/>
      <c r="AT128" s="361"/>
      <c r="AU128" s="361"/>
      <c r="AV128" s="361"/>
      <c r="AW128" s="361"/>
      <c r="AX128" s="362"/>
      <c r="AY128" s="360"/>
      <c r="AZ128" s="361"/>
      <c r="BA128" s="361"/>
      <c r="BB128" s="362"/>
      <c r="BC128" s="351"/>
      <c r="BD128" s="352"/>
      <c r="BE128" s="352"/>
      <c r="BF128" s="353"/>
      <c r="BG128" s="369"/>
      <c r="BH128" s="370"/>
      <c r="BI128" s="370"/>
      <c r="BJ128" s="371"/>
      <c r="BK128" s="318"/>
      <c r="BL128" s="319"/>
      <c r="BM128" s="319"/>
      <c r="BN128" s="319"/>
      <c r="BO128" s="319"/>
      <c r="BP128" s="320"/>
      <c r="BQ128" s="321"/>
      <c r="BR128" s="322"/>
      <c r="BS128" s="322"/>
      <c r="BT128" s="322"/>
      <c r="BU128" s="322"/>
      <c r="BV128" s="322"/>
      <c r="BW128" s="323"/>
      <c r="BX128" s="321"/>
      <c r="BY128" s="322"/>
      <c r="BZ128" s="322"/>
      <c r="CA128" s="322"/>
      <c r="CB128" s="322"/>
      <c r="CC128" s="323"/>
      <c r="CD128" s="321"/>
      <c r="CE128" s="322"/>
      <c r="CF128" s="322"/>
      <c r="CG128" s="322"/>
      <c r="CH128" s="322"/>
      <c r="CI128" s="323"/>
    </row>
    <row r="129" spans="1:87" ht="18" customHeight="1" x14ac:dyDescent="0.25">
      <c r="A129" s="75"/>
      <c r="B129" s="324" t="s">
        <v>167</v>
      </c>
      <c r="C129" s="325"/>
      <c r="D129" s="325"/>
      <c r="E129" s="325"/>
      <c r="F129" s="325"/>
      <c r="G129" s="325"/>
      <c r="H129" s="325"/>
      <c r="I129" s="325"/>
      <c r="J129" s="325"/>
      <c r="K129" s="325"/>
      <c r="L129" s="325"/>
      <c r="M129" s="325"/>
      <c r="N129" s="325"/>
      <c r="O129" s="325"/>
      <c r="P129" s="325"/>
      <c r="Q129" s="325"/>
      <c r="R129" s="325"/>
      <c r="S129" s="325"/>
      <c r="T129" s="325"/>
      <c r="U129" s="325"/>
      <c r="V129" s="325"/>
      <c r="W129" s="325"/>
      <c r="X129" s="325"/>
      <c r="Y129" s="326"/>
      <c r="Z129" s="333" t="s">
        <v>186</v>
      </c>
      <c r="AA129" s="334"/>
      <c r="AB129" s="334"/>
      <c r="AC129" s="334"/>
      <c r="AD129" s="335"/>
      <c r="AE129" s="333">
        <v>12</v>
      </c>
      <c r="AF129" s="334"/>
      <c r="AG129" s="334"/>
      <c r="AH129" s="334"/>
      <c r="AI129" s="334"/>
      <c r="AJ129" s="334"/>
      <c r="AK129" s="342" t="s">
        <v>41</v>
      </c>
      <c r="AL129" s="343"/>
      <c r="AM129" s="343"/>
      <c r="AN129" s="343"/>
      <c r="AO129" s="343"/>
      <c r="AP129" s="343"/>
      <c r="AQ129" s="343"/>
      <c r="AR129" s="343"/>
      <c r="AS129" s="343"/>
      <c r="AT129" s="343"/>
      <c r="AU129" s="343"/>
      <c r="AV129" s="343"/>
      <c r="AW129" s="343"/>
      <c r="AX129" s="344"/>
      <c r="AY129" s="409">
        <v>0.1</v>
      </c>
      <c r="AZ129" s="346"/>
      <c r="BA129" s="346"/>
      <c r="BB129" s="410"/>
      <c r="BC129" s="345">
        <f>+$AE$129*AY129</f>
        <v>1.2000000000000002</v>
      </c>
      <c r="BD129" s="346"/>
      <c r="BE129" s="346"/>
      <c r="BF129" s="347"/>
      <c r="BG129" s="285">
        <v>22629</v>
      </c>
      <c r="BH129" s="286"/>
      <c r="BI129" s="286"/>
      <c r="BJ129" s="287"/>
      <c r="BK129" s="288">
        <f>+AY129*BG129</f>
        <v>2262.9</v>
      </c>
      <c r="BL129" s="289"/>
      <c r="BM129" s="289"/>
      <c r="BN129" s="289"/>
      <c r="BO129" s="289"/>
      <c r="BP129" s="290"/>
      <c r="BQ129" s="291">
        <v>23000000</v>
      </c>
      <c r="BR129" s="292"/>
      <c r="BS129" s="292"/>
      <c r="BT129" s="292"/>
      <c r="BU129" s="292"/>
      <c r="BV129" s="292"/>
      <c r="BW129" s="293"/>
      <c r="BX129" s="291">
        <f>+(((BK135+BQ129)*15)/85)</f>
        <v>4061202.5294117648</v>
      </c>
      <c r="BY129" s="292"/>
      <c r="BZ129" s="292"/>
      <c r="CA129" s="292"/>
      <c r="CB129" s="292"/>
      <c r="CC129" s="293"/>
      <c r="CD129" s="291">
        <f>+BK135+BQ129+BX129</f>
        <v>27074683.529411763</v>
      </c>
      <c r="CE129" s="292"/>
      <c r="CF129" s="292"/>
      <c r="CG129" s="292"/>
      <c r="CH129" s="292"/>
      <c r="CI129" s="293"/>
    </row>
    <row r="130" spans="1:87" ht="18" customHeight="1" x14ac:dyDescent="0.25">
      <c r="A130" s="75"/>
      <c r="B130" s="327"/>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9"/>
      <c r="Z130" s="336"/>
      <c r="AA130" s="337"/>
      <c r="AB130" s="337"/>
      <c r="AC130" s="337"/>
      <c r="AD130" s="338"/>
      <c r="AE130" s="336"/>
      <c r="AF130" s="337"/>
      <c r="AG130" s="337"/>
      <c r="AH130" s="337"/>
      <c r="AI130" s="337"/>
      <c r="AJ130" s="337"/>
      <c r="AK130" s="300" t="s">
        <v>30</v>
      </c>
      <c r="AL130" s="301"/>
      <c r="AM130" s="301"/>
      <c r="AN130" s="301"/>
      <c r="AO130" s="301"/>
      <c r="AP130" s="301"/>
      <c r="AQ130" s="301"/>
      <c r="AR130" s="301"/>
      <c r="AS130" s="301"/>
      <c r="AT130" s="301"/>
      <c r="AU130" s="301"/>
      <c r="AV130" s="301"/>
      <c r="AW130" s="301"/>
      <c r="AX130" s="302"/>
      <c r="AY130" s="407">
        <v>0.1</v>
      </c>
      <c r="AZ130" s="304"/>
      <c r="BA130" s="304"/>
      <c r="BB130" s="408"/>
      <c r="BC130" s="306">
        <f t="shared" ref="BC130:BC134" si="20">+$AE$129*AY130</f>
        <v>1.2000000000000002</v>
      </c>
      <c r="BD130" s="307"/>
      <c r="BE130" s="307"/>
      <c r="BF130" s="308"/>
      <c r="BG130" s="309">
        <v>7925</v>
      </c>
      <c r="BH130" s="310"/>
      <c r="BI130" s="310"/>
      <c r="BJ130" s="311"/>
      <c r="BK130" s="312">
        <f t="shared" ref="BK130:BK134" si="21">+AY130*BG130</f>
        <v>792.5</v>
      </c>
      <c r="BL130" s="313"/>
      <c r="BM130" s="313"/>
      <c r="BN130" s="313"/>
      <c r="BO130" s="313"/>
      <c r="BP130" s="314"/>
      <c r="BQ130" s="294"/>
      <c r="BR130" s="295"/>
      <c r="BS130" s="295"/>
      <c r="BT130" s="295"/>
      <c r="BU130" s="295"/>
      <c r="BV130" s="295"/>
      <c r="BW130" s="296"/>
      <c r="BX130" s="294"/>
      <c r="BY130" s="295"/>
      <c r="BZ130" s="295"/>
      <c r="CA130" s="295"/>
      <c r="CB130" s="295"/>
      <c r="CC130" s="296"/>
      <c r="CD130" s="294"/>
      <c r="CE130" s="295"/>
      <c r="CF130" s="295"/>
      <c r="CG130" s="295"/>
      <c r="CH130" s="295"/>
      <c r="CI130" s="296"/>
    </row>
    <row r="131" spans="1:87" ht="18" customHeight="1" x14ac:dyDescent="0.25">
      <c r="A131" s="75"/>
      <c r="B131" s="327"/>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9"/>
      <c r="Z131" s="336"/>
      <c r="AA131" s="337"/>
      <c r="AB131" s="337"/>
      <c r="AC131" s="337"/>
      <c r="AD131" s="338"/>
      <c r="AE131" s="336"/>
      <c r="AF131" s="337"/>
      <c r="AG131" s="337"/>
      <c r="AH131" s="337"/>
      <c r="AI131" s="337"/>
      <c r="AJ131" s="337"/>
      <c r="AK131" s="300" t="s">
        <v>13</v>
      </c>
      <c r="AL131" s="301"/>
      <c r="AM131" s="301"/>
      <c r="AN131" s="301"/>
      <c r="AO131" s="301"/>
      <c r="AP131" s="301"/>
      <c r="AQ131" s="301"/>
      <c r="AR131" s="301"/>
      <c r="AS131" s="301"/>
      <c r="AT131" s="301"/>
      <c r="AU131" s="301"/>
      <c r="AV131" s="301"/>
      <c r="AW131" s="301"/>
      <c r="AX131" s="302"/>
      <c r="AY131" s="407">
        <v>0.1</v>
      </c>
      <c r="AZ131" s="304"/>
      <c r="BA131" s="304"/>
      <c r="BB131" s="408"/>
      <c r="BC131" s="306">
        <f t="shared" si="20"/>
        <v>1.2000000000000002</v>
      </c>
      <c r="BD131" s="307"/>
      <c r="BE131" s="307"/>
      <c r="BF131" s="308"/>
      <c r="BG131" s="309">
        <v>40826</v>
      </c>
      <c r="BH131" s="310"/>
      <c r="BI131" s="310"/>
      <c r="BJ131" s="311"/>
      <c r="BK131" s="312">
        <f t="shared" si="21"/>
        <v>4082.6000000000004</v>
      </c>
      <c r="BL131" s="313"/>
      <c r="BM131" s="313"/>
      <c r="BN131" s="313"/>
      <c r="BO131" s="313"/>
      <c r="BP131" s="314"/>
      <c r="BQ131" s="294"/>
      <c r="BR131" s="295"/>
      <c r="BS131" s="295"/>
      <c r="BT131" s="295"/>
      <c r="BU131" s="295"/>
      <c r="BV131" s="295"/>
      <c r="BW131" s="296"/>
      <c r="BX131" s="294"/>
      <c r="BY131" s="295"/>
      <c r="BZ131" s="295"/>
      <c r="CA131" s="295"/>
      <c r="CB131" s="295"/>
      <c r="CC131" s="296"/>
      <c r="CD131" s="294"/>
      <c r="CE131" s="295"/>
      <c r="CF131" s="295"/>
      <c r="CG131" s="295"/>
      <c r="CH131" s="295"/>
      <c r="CI131" s="296"/>
    </row>
    <row r="132" spans="1:87" ht="18" customHeight="1" x14ac:dyDescent="0.25">
      <c r="A132" s="75"/>
      <c r="B132" s="327"/>
      <c r="C132" s="328"/>
      <c r="D132" s="328"/>
      <c r="E132" s="328"/>
      <c r="F132" s="328"/>
      <c r="G132" s="328"/>
      <c r="H132" s="328"/>
      <c r="I132" s="328"/>
      <c r="J132" s="328"/>
      <c r="K132" s="328"/>
      <c r="L132" s="328"/>
      <c r="M132" s="328"/>
      <c r="N132" s="328"/>
      <c r="O132" s="328"/>
      <c r="P132" s="328"/>
      <c r="Q132" s="328"/>
      <c r="R132" s="328"/>
      <c r="S132" s="328"/>
      <c r="T132" s="328"/>
      <c r="U132" s="328"/>
      <c r="V132" s="328"/>
      <c r="W132" s="328"/>
      <c r="X132" s="328"/>
      <c r="Y132" s="329"/>
      <c r="Z132" s="336"/>
      <c r="AA132" s="337"/>
      <c r="AB132" s="337"/>
      <c r="AC132" s="337"/>
      <c r="AD132" s="338"/>
      <c r="AE132" s="336"/>
      <c r="AF132" s="337"/>
      <c r="AG132" s="337"/>
      <c r="AH132" s="337"/>
      <c r="AI132" s="337"/>
      <c r="AJ132" s="337"/>
      <c r="AK132" s="300" t="s">
        <v>530</v>
      </c>
      <c r="AL132" s="301"/>
      <c r="AM132" s="301"/>
      <c r="AN132" s="301"/>
      <c r="AO132" s="301"/>
      <c r="AP132" s="301"/>
      <c r="AQ132" s="301"/>
      <c r="AR132" s="301"/>
      <c r="AS132" s="301"/>
      <c r="AT132" s="301"/>
      <c r="AU132" s="301"/>
      <c r="AV132" s="301"/>
      <c r="AW132" s="301"/>
      <c r="AX132" s="302"/>
      <c r="AY132" s="407">
        <v>0.1</v>
      </c>
      <c r="AZ132" s="304"/>
      <c r="BA132" s="304"/>
      <c r="BB132" s="408"/>
      <c r="BC132" s="306">
        <f t="shared" si="20"/>
        <v>1.2000000000000002</v>
      </c>
      <c r="BD132" s="307"/>
      <c r="BE132" s="307"/>
      <c r="BF132" s="308"/>
      <c r="BG132" s="309">
        <v>22629</v>
      </c>
      <c r="BH132" s="310"/>
      <c r="BI132" s="310"/>
      <c r="BJ132" s="311"/>
      <c r="BK132" s="312">
        <f t="shared" si="21"/>
        <v>2262.9</v>
      </c>
      <c r="BL132" s="313"/>
      <c r="BM132" s="313"/>
      <c r="BN132" s="313"/>
      <c r="BO132" s="313"/>
      <c r="BP132" s="314"/>
      <c r="BQ132" s="294"/>
      <c r="BR132" s="295"/>
      <c r="BS132" s="295"/>
      <c r="BT132" s="295"/>
      <c r="BU132" s="295"/>
      <c r="BV132" s="295"/>
      <c r="BW132" s="296"/>
      <c r="BX132" s="294"/>
      <c r="BY132" s="295"/>
      <c r="BZ132" s="295"/>
      <c r="CA132" s="295"/>
      <c r="CB132" s="295"/>
      <c r="CC132" s="296"/>
      <c r="CD132" s="294"/>
      <c r="CE132" s="295"/>
      <c r="CF132" s="295"/>
      <c r="CG132" s="295"/>
      <c r="CH132" s="295"/>
      <c r="CI132" s="296"/>
    </row>
    <row r="133" spans="1:87" ht="18" customHeight="1" x14ac:dyDescent="0.25">
      <c r="A133" s="75"/>
      <c r="B133" s="327"/>
      <c r="C133" s="328"/>
      <c r="D133" s="328"/>
      <c r="E133" s="328"/>
      <c r="F133" s="328"/>
      <c r="G133" s="328"/>
      <c r="H133" s="328"/>
      <c r="I133" s="328"/>
      <c r="J133" s="328"/>
      <c r="K133" s="328"/>
      <c r="L133" s="328"/>
      <c r="M133" s="328"/>
      <c r="N133" s="328"/>
      <c r="O133" s="328"/>
      <c r="P133" s="328"/>
      <c r="Q133" s="328"/>
      <c r="R133" s="328"/>
      <c r="S133" s="328"/>
      <c r="T133" s="328"/>
      <c r="U133" s="328"/>
      <c r="V133" s="328"/>
      <c r="W133" s="328"/>
      <c r="X133" s="328"/>
      <c r="Y133" s="329"/>
      <c r="Z133" s="336"/>
      <c r="AA133" s="337"/>
      <c r="AB133" s="337"/>
      <c r="AC133" s="337"/>
      <c r="AD133" s="338"/>
      <c r="AE133" s="336"/>
      <c r="AF133" s="337"/>
      <c r="AG133" s="337"/>
      <c r="AH133" s="337"/>
      <c r="AI133" s="337"/>
      <c r="AJ133" s="337"/>
      <c r="AK133" s="300" t="s">
        <v>18</v>
      </c>
      <c r="AL133" s="301"/>
      <c r="AM133" s="301"/>
      <c r="AN133" s="301"/>
      <c r="AO133" s="301"/>
      <c r="AP133" s="301"/>
      <c r="AQ133" s="301"/>
      <c r="AR133" s="301"/>
      <c r="AS133" s="301"/>
      <c r="AT133" s="301"/>
      <c r="AU133" s="301"/>
      <c r="AV133" s="301"/>
      <c r="AW133" s="301"/>
      <c r="AX133" s="302"/>
      <c r="AY133" s="407">
        <v>0.1</v>
      </c>
      <c r="AZ133" s="304"/>
      <c r="BA133" s="304"/>
      <c r="BB133" s="408"/>
      <c r="BC133" s="306">
        <f t="shared" si="20"/>
        <v>1.2000000000000002</v>
      </c>
      <c r="BD133" s="307"/>
      <c r="BE133" s="307"/>
      <c r="BF133" s="308"/>
      <c r="BG133" s="309">
        <v>28961</v>
      </c>
      <c r="BH133" s="310"/>
      <c r="BI133" s="310"/>
      <c r="BJ133" s="311"/>
      <c r="BK133" s="312">
        <f t="shared" si="21"/>
        <v>2896.1000000000004</v>
      </c>
      <c r="BL133" s="313"/>
      <c r="BM133" s="313"/>
      <c r="BN133" s="313"/>
      <c r="BO133" s="313"/>
      <c r="BP133" s="314"/>
      <c r="BQ133" s="294"/>
      <c r="BR133" s="295"/>
      <c r="BS133" s="295"/>
      <c r="BT133" s="295"/>
      <c r="BU133" s="295"/>
      <c r="BV133" s="295"/>
      <c r="BW133" s="296"/>
      <c r="BX133" s="294"/>
      <c r="BY133" s="295"/>
      <c r="BZ133" s="295"/>
      <c r="CA133" s="295"/>
      <c r="CB133" s="295"/>
      <c r="CC133" s="296"/>
      <c r="CD133" s="294"/>
      <c r="CE133" s="295"/>
      <c r="CF133" s="295"/>
      <c r="CG133" s="295"/>
      <c r="CH133" s="295"/>
      <c r="CI133" s="296"/>
    </row>
    <row r="134" spans="1:87" ht="18" customHeight="1" thickBot="1" x14ac:dyDescent="0.3">
      <c r="A134" s="75"/>
      <c r="B134" s="327"/>
      <c r="C134" s="328"/>
      <c r="D134" s="328"/>
      <c r="E134" s="328"/>
      <c r="F134" s="328"/>
      <c r="G134" s="328"/>
      <c r="H134" s="328"/>
      <c r="I134" s="328"/>
      <c r="J134" s="328"/>
      <c r="K134" s="328"/>
      <c r="L134" s="328"/>
      <c r="M134" s="328"/>
      <c r="N134" s="328"/>
      <c r="O134" s="328"/>
      <c r="P134" s="328"/>
      <c r="Q134" s="328"/>
      <c r="R134" s="328"/>
      <c r="S134" s="328"/>
      <c r="T134" s="328"/>
      <c r="U134" s="328"/>
      <c r="V134" s="328"/>
      <c r="W134" s="328"/>
      <c r="X134" s="328"/>
      <c r="Y134" s="329"/>
      <c r="Z134" s="336"/>
      <c r="AA134" s="337"/>
      <c r="AB134" s="337"/>
      <c r="AC134" s="337"/>
      <c r="AD134" s="338"/>
      <c r="AE134" s="336"/>
      <c r="AF134" s="337"/>
      <c r="AG134" s="337"/>
      <c r="AH134" s="337"/>
      <c r="AI134" s="337"/>
      <c r="AJ134" s="337"/>
      <c r="AK134" s="392" t="s">
        <v>37</v>
      </c>
      <c r="AL134" s="393"/>
      <c r="AM134" s="393"/>
      <c r="AN134" s="393"/>
      <c r="AO134" s="393"/>
      <c r="AP134" s="393"/>
      <c r="AQ134" s="393"/>
      <c r="AR134" s="393"/>
      <c r="AS134" s="393"/>
      <c r="AT134" s="393"/>
      <c r="AU134" s="393"/>
      <c r="AV134" s="393"/>
      <c r="AW134" s="393"/>
      <c r="AX134" s="394"/>
      <c r="AY134" s="407">
        <v>0.1</v>
      </c>
      <c r="AZ134" s="304"/>
      <c r="BA134" s="304"/>
      <c r="BB134" s="408"/>
      <c r="BC134" s="306">
        <f t="shared" si="20"/>
        <v>1.2000000000000002</v>
      </c>
      <c r="BD134" s="307"/>
      <c r="BE134" s="307"/>
      <c r="BF134" s="308"/>
      <c r="BG134" s="309">
        <v>11840</v>
      </c>
      <c r="BH134" s="310"/>
      <c r="BI134" s="310"/>
      <c r="BJ134" s="311"/>
      <c r="BK134" s="312">
        <f t="shared" si="21"/>
        <v>1184</v>
      </c>
      <c r="BL134" s="313"/>
      <c r="BM134" s="313"/>
      <c r="BN134" s="313"/>
      <c r="BO134" s="313"/>
      <c r="BP134" s="314"/>
      <c r="BQ134" s="294"/>
      <c r="BR134" s="295"/>
      <c r="BS134" s="295"/>
      <c r="BT134" s="295"/>
      <c r="BU134" s="295"/>
      <c r="BV134" s="295"/>
      <c r="BW134" s="296"/>
      <c r="BX134" s="294"/>
      <c r="BY134" s="295"/>
      <c r="BZ134" s="295"/>
      <c r="CA134" s="295"/>
      <c r="CB134" s="295"/>
      <c r="CC134" s="296"/>
      <c r="CD134" s="294"/>
      <c r="CE134" s="295"/>
      <c r="CF134" s="295"/>
      <c r="CG134" s="295"/>
      <c r="CH134" s="295"/>
      <c r="CI134" s="296"/>
    </row>
    <row r="135" spans="1:87" ht="18" customHeight="1" thickBot="1" x14ac:dyDescent="0.3">
      <c r="A135" s="75"/>
      <c r="B135" s="377"/>
      <c r="C135" s="378"/>
      <c r="D135" s="378"/>
      <c r="E135" s="378"/>
      <c r="F135" s="378"/>
      <c r="G135" s="378"/>
      <c r="H135" s="378"/>
      <c r="I135" s="378"/>
      <c r="J135" s="378"/>
      <c r="K135" s="378"/>
      <c r="L135" s="378"/>
      <c r="M135" s="378"/>
      <c r="N135" s="378"/>
      <c r="O135" s="378"/>
      <c r="P135" s="378"/>
      <c r="Q135" s="378"/>
      <c r="R135" s="378"/>
      <c r="S135" s="378"/>
      <c r="T135" s="378"/>
      <c r="U135" s="378"/>
      <c r="V135" s="378"/>
      <c r="W135" s="378"/>
      <c r="X135" s="378"/>
      <c r="Y135" s="378"/>
      <c r="Z135" s="378"/>
      <c r="AA135" s="378"/>
      <c r="AB135" s="378"/>
      <c r="AC135" s="378"/>
      <c r="AD135" s="378"/>
      <c r="AE135" s="378"/>
      <c r="AF135" s="378"/>
      <c r="AG135" s="378"/>
      <c r="AH135" s="378"/>
      <c r="AI135" s="378"/>
      <c r="AJ135" s="379"/>
      <c r="AK135" s="380" t="s">
        <v>3</v>
      </c>
      <c r="AL135" s="381"/>
      <c r="AM135" s="381"/>
      <c r="AN135" s="381"/>
      <c r="AO135" s="381"/>
      <c r="AP135" s="381"/>
      <c r="AQ135" s="381"/>
      <c r="AR135" s="381"/>
      <c r="AS135" s="381"/>
      <c r="AT135" s="381"/>
      <c r="AU135" s="381"/>
      <c r="AV135" s="381"/>
      <c r="AW135" s="381"/>
      <c r="AX135" s="381"/>
      <c r="AY135" s="382"/>
      <c r="AZ135" s="382"/>
      <c r="BA135" s="382"/>
      <c r="BB135" s="382"/>
      <c r="BC135" s="382"/>
      <c r="BD135" s="382"/>
      <c r="BE135" s="382"/>
      <c r="BF135" s="382"/>
      <c r="BG135" s="382"/>
      <c r="BH135" s="382"/>
      <c r="BI135" s="382"/>
      <c r="BJ135" s="383"/>
      <c r="BK135" s="384">
        <f>SUM(BK129:BK134)</f>
        <v>13481</v>
      </c>
      <c r="BL135" s="385"/>
      <c r="BM135" s="385"/>
      <c r="BN135" s="385"/>
      <c r="BO135" s="385"/>
      <c r="BP135" s="386"/>
      <c r="BQ135" s="387" t="s">
        <v>100</v>
      </c>
      <c r="BR135" s="388"/>
      <c r="BS135" s="388"/>
      <c r="BT135" s="388"/>
      <c r="BU135" s="388"/>
      <c r="BV135" s="388"/>
      <c r="BW135" s="388"/>
      <c r="BX135" s="388"/>
      <c r="BY135" s="388"/>
      <c r="BZ135" s="388"/>
      <c r="CA135" s="388"/>
      <c r="CB135" s="388"/>
      <c r="CC135" s="389"/>
      <c r="CD135" s="390">
        <f>+CD129*AE129</f>
        <v>324896202.35294116</v>
      </c>
      <c r="CE135" s="390"/>
      <c r="CF135" s="390"/>
      <c r="CG135" s="390"/>
      <c r="CH135" s="390"/>
      <c r="CI135" s="391"/>
    </row>
    <row r="136" spans="1:87" ht="18" customHeight="1" thickBot="1" x14ac:dyDescent="0.3">
      <c r="A136" s="75"/>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BG136" s="78"/>
      <c r="BH136" s="78"/>
      <c r="BI136" s="78"/>
      <c r="BJ136" s="78"/>
      <c r="BK136" s="79"/>
      <c r="BL136" s="79"/>
      <c r="BM136" s="79"/>
      <c r="BN136" s="79"/>
      <c r="BO136" s="79"/>
      <c r="BP136" s="79"/>
      <c r="BQ136" s="79"/>
      <c r="BR136" s="79"/>
      <c r="BS136" s="79"/>
      <c r="BT136" s="79"/>
      <c r="BU136" s="79"/>
      <c r="BV136" s="79"/>
      <c r="BW136" s="79"/>
      <c r="BX136" s="79"/>
      <c r="BY136" s="79"/>
      <c r="BZ136" s="79"/>
      <c r="CA136" s="79"/>
      <c r="CB136" s="79"/>
      <c r="CC136" s="79"/>
      <c r="CD136" s="79"/>
      <c r="CE136" s="79"/>
      <c r="CF136" s="79"/>
      <c r="CG136" s="79"/>
      <c r="CH136" s="79"/>
      <c r="CI136" s="79"/>
    </row>
    <row r="137" spans="1:87" ht="18" customHeight="1" x14ac:dyDescent="0.25">
      <c r="A137" s="75"/>
      <c r="B137" s="348" t="s">
        <v>0</v>
      </c>
      <c r="C137" s="349"/>
      <c r="D137" s="349"/>
      <c r="E137" s="349"/>
      <c r="F137" s="349"/>
      <c r="G137" s="349"/>
      <c r="H137" s="349"/>
      <c r="I137" s="349"/>
      <c r="J137" s="349"/>
      <c r="K137" s="349"/>
      <c r="L137" s="349"/>
      <c r="M137" s="349"/>
      <c r="N137" s="349"/>
      <c r="O137" s="349"/>
      <c r="P137" s="349"/>
      <c r="Q137" s="349"/>
      <c r="R137" s="349"/>
      <c r="S137" s="349"/>
      <c r="T137" s="349"/>
      <c r="U137" s="349"/>
      <c r="V137" s="349"/>
      <c r="W137" s="349"/>
      <c r="X137" s="349"/>
      <c r="Y137" s="350"/>
      <c r="Z137" s="348" t="s">
        <v>80</v>
      </c>
      <c r="AA137" s="349"/>
      <c r="AB137" s="349"/>
      <c r="AC137" s="349"/>
      <c r="AD137" s="350"/>
      <c r="AE137" s="357" t="s">
        <v>79</v>
      </c>
      <c r="AF137" s="358"/>
      <c r="AG137" s="358"/>
      <c r="AH137" s="358"/>
      <c r="AI137" s="358"/>
      <c r="AJ137" s="359"/>
      <c r="AK137" s="357" t="s">
        <v>81</v>
      </c>
      <c r="AL137" s="358"/>
      <c r="AM137" s="358"/>
      <c r="AN137" s="358"/>
      <c r="AO137" s="358"/>
      <c r="AP137" s="358"/>
      <c r="AQ137" s="358"/>
      <c r="AR137" s="358"/>
      <c r="AS137" s="358"/>
      <c r="AT137" s="358"/>
      <c r="AU137" s="358"/>
      <c r="AV137" s="358"/>
      <c r="AW137" s="358"/>
      <c r="AX137" s="359"/>
      <c r="AY137" s="357" t="s">
        <v>1</v>
      </c>
      <c r="AZ137" s="358"/>
      <c r="BA137" s="358"/>
      <c r="BB137" s="359"/>
      <c r="BC137" s="348" t="s">
        <v>104</v>
      </c>
      <c r="BD137" s="349"/>
      <c r="BE137" s="349"/>
      <c r="BF137" s="350"/>
      <c r="BG137" s="366" t="s">
        <v>82</v>
      </c>
      <c r="BH137" s="367"/>
      <c r="BI137" s="367"/>
      <c r="BJ137" s="368"/>
      <c r="BK137" s="315" t="s">
        <v>99</v>
      </c>
      <c r="BL137" s="316"/>
      <c r="BM137" s="316"/>
      <c r="BN137" s="316"/>
      <c r="BO137" s="316"/>
      <c r="BP137" s="317"/>
      <c r="BQ137" s="315" t="s">
        <v>83</v>
      </c>
      <c r="BR137" s="316"/>
      <c r="BS137" s="316"/>
      <c r="BT137" s="316"/>
      <c r="BU137" s="316"/>
      <c r="BV137" s="316"/>
      <c r="BW137" s="317"/>
      <c r="BX137" s="315" t="s">
        <v>84</v>
      </c>
      <c r="BY137" s="316"/>
      <c r="BZ137" s="316"/>
      <c r="CA137" s="316"/>
      <c r="CB137" s="316"/>
      <c r="CC137" s="317"/>
      <c r="CD137" s="315" t="s">
        <v>85</v>
      </c>
      <c r="CE137" s="316"/>
      <c r="CF137" s="316"/>
      <c r="CG137" s="316"/>
      <c r="CH137" s="316"/>
      <c r="CI137" s="317"/>
    </row>
    <row r="138" spans="1:87" ht="18" customHeight="1" x14ac:dyDescent="0.25">
      <c r="A138" s="75"/>
      <c r="B138" s="351"/>
      <c r="C138" s="352"/>
      <c r="D138" s="352"/>
      <c r="E138" s="352"/>
      <c r="F138" s="352"/>
      <c r="G138" s="352"/>
      <c r="H138" s="352"/>
      <c r="I138" s="352"/>
      <c r="J138" s="352"/>
      <c r="K138" s="352"/>
      <c r="L138" s="352"/>
      <c r="M138" s="352"/>
      <c r="N138" s="352"/>
      <c r="O138" s="352"/>
      <c r="P138" s="352"/>
      <c r="Q138" s="352"/>
      <c r="R138" s="352"/>
      <c r="S138" s="352"/>
      <c r="T138" s="352"/>
      <c r="U138" s="352"/>
      <c r="V138" s="352"/>
      <c r="W138" s="352"/>
      <c r="X138" s="352"/>
      <c r="Y138" s="353"/>
      <c r="Z138" s="351"/>
      <c r="AA138" s="352"/>
      <c r="AB138" s="352"/>
      <c r="AC138" s="352"/>
      <c r="AD138" s="353"/>
      <c r="AE138" s="360"/>
      <c r="AF138" s="361"/>
      <c r="AG138" s="361"/>
      <c r="AH138" s="361"/>
      <c r="AI138" s="361"/>
      <c r="AJ138" s="362"/>
      <c r="AK138" s="360"/>
      <c r="AL138" s="361"/>
      <c r="AM138" s="361"/>
      <c r="AN138" s="361"/>
      <c r="AO138" s="361"/>
      <c r="AP138" s="361"/>
      <c r="AQ138" s="361"/>
      <c r="AR138" s="361"/>
      <c r="AS138" s="361"/>
      <c r="AT138" s="361"/>
      <c r="AU138" s="361"/>
      <c r="AV138" s="361"/>
      <c r="AW138" s="361"/>
      <c r="AX138" s="362"/>
      <c r="AY138" s="360"/>
      <c r="AZ138" s="361"/>
      <c r="BA138" s="361"/>
      <c r="BB138" s="362"/>
      <c r="BC138" s="351"/>
      <c r="BD138" s="352"/>
      <c r="BE138" s="352"/>
      <c r="BF138" s="353"/>
      <c r="BG138" s="369"/>
      <c r="BH138" s="370"/>
      <c r="BI138" s="370"/>
      <c r="BJ138" s="371"/>
      <c r="BK138" s="318"/>
      <c r="BL138" s="319"/>
      <c r="BM138" s="319"/>
      <c r="BN138" s="319"/>
      <c r="BO138" s="319"/>
      <c r="BP138" s="320"/>
      <c r="BQ138" s="318"/>
      <c r="BR138" s="319"/>
      <c r="BS138" s="319"/>
      <c r="BT138" s="319"/>
      <c r="BU138" s="319"/>
      <c r="BV138" s="319"/>
      <c r="BW138" s="320"/>
      <c r="BX138" s="318"/>
      <c r="BY138" s="319"/>
      <c r="BZ138" s="319"/>
      <c r="CA138" s="319"/>
      <c r="CB138" s="319"/>
      <c r="CC138" s="320"/>
      <c r="CD138" s="318"/>
      <c r="CE138" s="319"/>
      <c r="CF138" s="319"/>
      <c r="CG138" s="319"/>
      <c r="CH138" s="319"/>
      <c r="CI138" s="320"/>
    </row>
    <row r="139" spans="1:87" ht="18" customHeight="1" thickBot="1" x14ac:dyDescent="0.3">
      <c r="A139" s="75"/>
      <c r="B139" s="354"/>
      <c r="C139" s="355"/>
      <c r="D139" s="355"/>
      <c r="E139" s="355"/>
      <c r="F139" s="355"/>
      <c r="G139" s="355"/>
      <c r="H139" s="355"/>
      <c r="I139" s="355"/>
      <c r="J139" s="355"/>
      <c r="K139" s="355"/>
      <c r="L139" s="355"/>
      <c r="M139" s="355"/>
      <c r="N139" s="355"/>
      <c r="O139" s="355"/>
      <c r="P139" s="355"/>
      <c r="Q139" s="355"/>
      <c r="R139" s="355"/>
      <c r="S139" s="355"/>
      <c r="T139" s="355"/>
      <c r="U139" s="355"/>
      <c r="V139" s="355"/>
      <c r="W139" s="355"/>
      <c r="X139" s="355"/>
      <c r="Y139" s="356"/>
      <c r="Z139" s="354"/>
      <c r="AA139" s="355"/>
      <c r="AB139" s="355"/>
      <c r="AC139" s="355"/>
      <c r="AD139" s="356"/>
      <c r="AE139" s="363"/>
      <c r="AF139" s="364"/>
      <c r="AG139" s="364"/>
      <c r="AH139" s="364"/>
      <c r="AI139" s="364"/>
      <c r="AJ139" s="365"/>
      <c r="AK139" s="360"/>
      <c r="AL139" s="361"/>
      <c r="AM139" s="361"/>
      <c r="AN139" s="361"/>
      <c r="AO139" s="361"/>
      <c r="AP139" s="361"/>
      <c r="AQ139" s="361"/>
      <c r="AR139" s="361"/>
      <c r="AS139" s="361"/>
      <c r="AT139" s="361"/>
      <c r="AU139" s="361"/>
      <c r="AV139" s="361"/>
      <c r="AW139" s="361"/>
      <c r="AX139" s="362"/>
      <c r="AY139" s="360"/>
      <c r="AZ139" s="361"/>
      <c r="BA139" s="361"/>
      <c r="BB139" s="362"/>
      <c r="BC139" s="351"/>
      <c r="BD139" s="352"/>
      <c r="BE139" s="352"/>
      <c r="BF139" s="353"/>
      <c r="BG139" s="369"/>
      <c r="BH139" s="370"/>
      <c r="BI139" s="370"/>
      <c r="BJ139" s="371"/>
      <c r="BK139" s="318"/>
      <c r="BL139" s="319"/>
      <c r="BM139" s="319"/>
      <c r="BN139" s="319"/>
      <c r="BO139" s="319"/>
      <c r="BP139" s="320"/>
      <c r="BQ139" s="321"/>
      <c r="BR139" s="322"/>
      <c r="BS139" s="322"/>
      <c r="BT139" s="322"/>
      <c r="BU139" s="322"/>
      <c r="BV139" s="322"/>
      <c r="BW139" s="323"/>
      <c r="BX139" s="321"/>
      <c r="BY139" s="322"/>
      <c r="BZ139" s="322"/>
      <c r="CA139" s="322"/>
      <c r="CB139" s="322"/>
      <c r="CC139" s="323"/>
      <c r="CD139" s="321"/>
      <c r="CE139" s="322"/>
      <c r="CF139" s="322"/>
      <c r="CG139" s="322"/>
      <c r="CH139" s="322"/>
      <c r="CI139" s="323"/>
    </row>
    <row r="140" spans="1:87" ht="18" customHeight="1" x14ac:dyDescent="0.25">
      <c r="A140" s="75"/>
      <c r="B140" s="324" t="s">
        <v>168</v>
      </c>
      <c r="C140" s="325"/>
      <c r="D140" s="325"/>
      <c r="E140" s="325"/>
      <c r="F140" s="325"/>
      <c r="G140" s="325"/>
      <c r="H140" s="325"/>
      <c r="I140" s="325"/>
      <c r="J140" s="325"/>
      <c r="K140" s="325"/>
      <c r="L140" s="325"/>
      <c r="M140" s="325"/>
      <c r="N140" s="325"/>
      <c r="O140" s="325"/>
      <c r="P140" s="325"/>
      <c r="Q140" s="325"/>
      <c r="R140" s="325"/>
      <c r="S140" s="325"/>
      <c r="T140" s="325"/>
      <c r="U140" s="325"/>
      <c r="V140" s="325"/>
      <c r="W140" s="325"/>
      <c r="X140" s="325"/>
      <c r="Y140" s="326"/>
      <c r="Z140" s="333" t="s">
        <v>187</v>
      </c>
      <c r="AA140" s="334"/>
      <c r="AB140" s="334"/>
      <c r="AC140" s="334"/>
      <c r="AD140" s="335"/>
      <c r="AE140" s="333">
        <v>12</v>
      </c>
      <c r="AF140" s="334"/>
      <c r="AG140" s="334"/>
      <c r="AH140" s="334"/>
      <c r="AI140" s="334"/>
      <c r="AJ140" s="334"/>
      <c r="AK140" s="342" t="s">
        <v>41</v>
      </c>
      <c r="AL140" s="343"/>
      <c r="AM140" s="343"/>
      <c r="AN140" s="343"/>
      <c r="AO140" s="343"/>
      <c r="AP140" s="343"/>
      <c r="AQ140" s="343"/>
      <c r="AR140" s="343"/>
      <c r="AS140" s="343"/>
      <c r="AT140" s="343"/>
      <c r="AU140" s="343"/>
      <c r="AV140" s="343"/>
      <c r="AW140" s="343"/>
      <c r="AX140" s="344"/>
      <c r="AY140" s="409">
        <v>0.1</v>
      </c>
      <c r="AZ140" s="346"/>
      <c r="BA140" s="346"/>
      <c r="BB140" s="410"/>
      <c r="BC140" s="345">
        <f>+$AE$140*AY140</f>
        <v>1.2000000000000002</v>
      </c>
      <c r="BD140" s="346"/>
      <c r="BE140" s="346"/>
      <c r="BF140" s="347"/>
      <c r="BG140" s="285">
        <v>22629</v>
      </c>
      <c r="BH140" s="286"/>
      <c r="BI140" s="286"/>
      <c r="BJ140" s="287"/>
      <c r="BK140" s="288">
        <f>+AY140*BG140</f>
        <v>2262.9</v>
      </c>
      <c r="BL140" s="289"/>
      <c r="BM140" s="289"/>
      <c r="BN140" s="289"/>
      <c r="BO140" s="289"/>
      <c r="BP140" s="290"/>
      <c r="BQ140" s="291">
        <v>5420000</v>
      </c>
      <c r="BR140" s="292"/>
      <c r="BS140" s="292"/>
      <c r="BT140" s="292"/>
      <c r="BU140" s="292"/>
      <c r="BV140" s="292"/>
      <c r="BW140" s="293"/>
      <c r="BX140" s="291">
        <f>+(((BK146+BQ140)*15)/85)</f>
        <v>958849.5882352941</v>
      </c>
      <c r="BY140" s="292"/>
      <c r="BZ140" s="292"/>
      <c r="CA140" s="292"/>
      <c r="CB140" s="292"/>
      <c r="CC140" s="293"/>
      <c r="CD140" s="291">
        <f>+BK146+BQ140+BX140</f>
        <v>6392330.5882352944</v>
      </c>
      <c r="CE140" s="292"/>
      <c r="CF140" s="292"/>
      <c r="CG140" s="292"/>
      <c r="CH140" s="292"/>
      <c r="CI140" s="293"/>
    </row>
    <row r="141" spans="1:87" ht="18" customHeight="1" x14ac:dyDescent="0.25">
      <c r="A141" s="75"/>
      <c r="B141" s="327"/>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9"/>
      <c r="Z141" s="336"/>
      <c r="AA141" s="337"/>
      <c r="AB141" s="337"/>
      <c r="AC141" s="337"/>
      <c r="AD141" s="338"/>
      <c r="AE141" s="336"/>
      <c r="AF141" s="337"/>
      <c r="AG141" s="337"/>
      <c r="AH141" s="337"/>
      <c r="AI141" s="337"/>
      <c r="AJ141" s="337"/>
      <c r="AK141" s="300" t="s">
        <v>30</v>
      </c>
      <c r="AL141" s="301"/>
      <c r="AM141" s="301"/>
      <c r="AN141" s="301"/>
      <c r="AO141" s="301"/>
      <c r="AP141" s="301"/>
      <c r="AQ141" s="301"/>
      <c r="AR141" s="301"/>
      <c r="AS141" s="301"/>
      <c r="AT141" s="301"/>
      <c r="AU141" s="301"/>
      <c r="AV141" s="301"/>
      <c r="AW141" s="301"/>
      <c r="AX141" s="302"/>
      <c r="AY141" s="407">
        <v>0.1</v>
      </c>
      <c r="AZ141" s="304"/>
      <c r="BA141" s="304"/>
      <c r="BB141" s="408"/>
      <c r="BC141" s="306">
        <f t="shared" ref="BC141:BC145" si="22">+$AE$140*AY141</f>
        <v>1.2000000000000002</v>
      </c>
      <c r="BD141" s="307"/>
      <c r="BE141" s="307"/>
      <c r="BF141" s="308"/>
      <c r="BG141" s="309">
        <v>7925</v>
      </c>
      <c r="BH141" s="310"/>
      <c r="BI141" s="310"/>
      <c r="BJ141" s="311"/>
      <c r="BK141" s="312">
        <f t="shared" ref="BK141:BK145" si="23">+AY141*BG141</f>
        <v>792.5</v>
      </c>
      <c r="BL141" s="313"/>
      <c r="BM141" s="313"/>
      <c r="BN141" s="313"/>
      <c r="BO141" s="313"/>
      <c r="BP141" s="314"/>
      <c r="BQ141" s="294"/>
      <c r="BR141" s="295"/>
      <c r="BS141" s="295"/>
      <c r="BT141" s="295"/>
      <c r="BU141" s="295"/>
      <c r="BV141" s="295"/>
      <c r="BW141" s="296"/>
      <c r="BX141" s="294"/>
      <c r="BY141" s="295"/>
      <c r="BZ141" s="295"/>
      <c r="CA141" s="295"/>
      <c r="CB141" s="295"/>
      <c r="CC141" s="296"/>
      <c r="CD141" s="294"/>
      <c r="CE141" s="295"/>
      <c r="CF141" s="295"/>
      <c r="CG141" s="295"/>
      <c r="CH141" s="295"/>
      <c r="CI141" s="296"/>
    </row>
    <row r="142" spans="1:87" ht="18" customHeight="1" x14ac:dyDescent="0.25">
      <c r="A142" s="75"/>
      <c r="B142" s="327"/>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9"/>
      <c r="Z142" s="336"/>
      <c r="AA142" s="337"/>
      <c r="AB142" s="337"/>
      <c r="AC142" s="337"/>
      <c r="AD142" s="338"/>
      <c r="AE142" s="336"/>
      <c r="AF142" s="337"/>
      <c r="AG142" s="337"/>
      <c r="AH142" s="337"/>
      <c r="AI142" s="337"/>
      <c r="AJ142" s="337"/>
      <c r="AK142" s="300" t="s">
        <v>13</v>
      </c>
      <c r="AL142" s="301"/>
      <c r="AM142" s="301"/>
      <c r="AN142" s="301"/>
      <c r="AO142" s="301"/>
      <c r="AP142" s="301"/>
      <c r="AQ142" s="301"/>
      <c r="AR142" s="301"/>
      <c r="AS142" s="301"/>
      <c r="AT142" s="301"/>
      <c r="AU142" s="301"/>
      <c r="AV142" s="301"/>
      <c r="AW142" s="301"/>
      <c r="AX142" s="302"/>
      <c r="AY142" s="407">
        <v>0.1</v>
      </c>
      <c r="AZ142" s="304"/>
      <c r="BA142" s="304"/>
      <c r="BB142" s="408"/>
      <c r="BC142" s="306">
        <f t="shared" si="22"/>
        <v>1.2000000000000002</v>
      </c>
      <c r="BD142" s="307"/>
      <c r="BE142" s="307"/>
      <c r="BF142" s="308"/>
      <c r="BG142" s="309">
        <v>40826</v>
      </c>
      <c r="BH142" s="310"/>
      <c r="BI142" s="310"/>
      <c r="BJ142" s="311"/>
      <c r="BK142" s="312">
        <f t="shared" si="23"/>
        <v>4082.6000000000004</v>
      </c>
      <c r="BL142" s="313"/>
      <c r="BM142" s="313"/>
      <c r="BN142" s="313"/>
      <c r="BO142" s="313"/>
      <c r="BP142" s="314"/>
      <c r="BQ142" s="294"/>
      <c r="BR142" s="295"/>
      <c r="BS142" s="295"/>
      <c r="BT142" s="295"/>
      <c r="BU142" s="295"/>
      <c r="BV142" s="295"/>
      <c r="BW142" s="296"/>
      <c r="BX142" s="294"/>
      <c r="BY142" s="295"/>
      <c r="BZ142" s="295"/>
      <c r="CA142" s="295"/>
      <c r="CB142" s="295"/>
      <c r="CC142" s="296"/>
      <c r="CD142" s="294"/>
      <c r="CE142" s="295"/>
      <c r="CF142" s="295"/>
      <c r="CG142" s="295"/>
      <c r="CH142" s="295"/>
      <c r="CI142" s="296"/>
    </row>
    <row r="143" spans="1:87" ht="18" customHeight="1" x14ac:dyDescent="0.25">
      <c r="A143" s="75"/>
      <c r="B143" s="327"/>
      <c r="C143" s="328"/>
      <c r="D143" s="328"/>
      <c r="E143" s="328"/>
      <c r="F143" s="328"/>
      <c r="G143" s="328"/>
      <c r="H143" s="328"/>
      <c r="I143" s="328"/>
      <c r="J143" s="328"/>
      <c r="K143" s="328"/>
      <c r="L143" s="328"/>
      <c r="M143" s="328"/>
      <c r="N143" s="328"/>
      <c r="O143" s="328"/>
      <c r="P143" s="328"/>
      <c r="Q143" s="328"/>
      <c r="R143" s="328"/>
      <c r="S143" s="328"/>
      <c r="T143" s="328"/>
      <c r="U143" s="328"/>
      <c r="V143" s="328"/>
      <c r="W143" s="328"/>
      <c r="X143" s="328"/>
      <c r="Y143" s="329"/>
      <c r="Z143" s="336"/>
      <c r="AA143" s="337"/>
      <c r="AB143" s="337"/>
      <c r="AC143" s="337"/>
      <c r="AD143" s="338"/>
      <c r="AE143" s="336"/>
      <c r="AF143" s="337"/>
      <c r="AG143" s="337"/>
      <c r="AH143" s="337"/>
      <c r="AI143" s="337"/>
      <c r="AJ143" s="337"/>
      <c r="AK143" s="300" t="s">
        <v>530</v>
      </c>
      <c r="AL143" s="301"/>
      <c r="AM143" s="301"/>
      <c r="AN143" s="301"/>
      <c r="AO143" s="301"/>
      <c r="AP143" s="301"/>
      <c r="AQ143" s="301"/>
      <c r="AR143" s="301"/>
      <c r="AS143" s="301"/>
      <c r="AT143" s="301"/>
      <c r="AU143" s="301"/>
      <c r="AV143" s="301"/>
      <c r="AW143" s="301"/>
      <c r="AX143" s="302"/>
      <c r="AY143" s="407">
        <v>0.1</v>
      </c>
      <c r="AZ143" s="304"/>
      <c r="BA143" s="304"/>
      <c r="BB143" s="408"/>
      <c r="BC143" s="306">
        <f t="shared" si="22"/>
        <v>1.2000000000000002</v>
      </c>
      <c r="BD143" s="307"/>
      <c r="BE143" s="307"/>
      <c r="BF143" s="308"/>
      <c r="BG143" s="309">
        <v>22629</v>
      </c>
      <c r="BH143" s="310"/>
      <c r="BI143" s="310"/>
      <c r="BJ143" s="311"/>
      <c r="BK143" s="312">
        <f t="shared" si="23"/>
        <v>2262.9</v>
      </c>
      <c r="BL143" s="313"/>
      <c r="BM143" s="313"/>
      <c r="BN143" s="313"/>
      <c r="BO143" s="313"/>
      <c r="BP143" s="314"/>
      <c r="BQ143" s="294"/>
      <c r="BR143" s="295"/>
      <c r="BS143" s="295"/>
      <c r="BT143" s="295"/>
      <c r="BU143" s="295"/>
      <c r="BV143" s="295"/>
      <c r="BW143" s="296"/>
      <c r="BX143" s="294"/>
      <c r="BY143" s="295"/>
      <c r="BZ143" s="295"/>
      <c r="CA143" s="295"/>
      <c r="CB143" s="295"/>
      <c r="CC143" s="296"/>
      <c r="CD143" s="294"/>
      <c r="CE143" s="295"/>
      <c r="CF143" s="295"/>
      <c r="CG143" s="295"/>
      <c r="CH143" s="295"/>
      <c r="CI143" s="296"/>
    </row>
    <row r="144" spans="1:87" ht="18" customHeight="1" x14ac:dyDescent="0.25">
      <c r="A144" s="75"/>
      <c r="B144" s="327"/>
      <c r="C144" s="328"/>
      <c r="D144" s="328"/>
      <c r="E144" s="328"/>
      <c r="F144" s="328"/>
      <c r="G144" s="328"/>
      <c r="H144" s="328"/>
      <c r="I144" s="328"/>
      <c r="J144" s="328"/>
      <c r="K144" s="328"/>
      <c r="L144" s="328"/>
      <c r="M144" s="328"/>
      <c r="N144" s="328"/>
      <c r="O144" s="328"/>
      <c r="P144" s="328"/>
      <c r="Q144" s="328"/>
      <c r="R144" s="328"/>
      <c r="S144" s="328"/>
      <c r="T144" s="328"/>
      <c r="U144" s="328"/>
      <c r="V144" s="328"/>
      <c r="W144" s="328"/>
      <c r="X144" s="328"/>
      <c r="Y144" s="329"/>
      <c r="Z144" s="336"/>
      <c r="AA144" s="337"/>
      <c r="AB144" s="337"/>
      <c r="AC144" s="337"/>
      <c r="AD144" s="338"/>
      <c r="AE144" s="336"/>
      <c r="AF144" s="337"/>
      <c r="AG144" s="337"/>
      <c r="AH144" s="337"/>
      <c r="AI144" s="337"/>
      <c r="AJ144" s="337"/>
      <c r="AK144" s="300" t="s">
        <v>18</v>
      </c>
      <c r="AL144" s="301"/>
      <c r="AM144" s="301"/>
      <c r="AN144" s="301"/>
      <c r="AO144" s="301"/>
      <c r="AP144" s="301"/>
      <c r="AQ144" s="301"/>
      <c r="AR144" s="301"/>
      <c r="AS144" s="301"/>
      <c r="AT144" s="301"/>
      <c r="AU144" s="301"/>
      <c r="AV144" s="301"/>
      <c r="AW144" s="301"/>
      <c r="AX144" s="302"/>
      <c r="AY144" s="407">
        <v>0.1</v>
      </c>
      <c r="AZ144" s="304"/>
      <c r="BA144" s="304"/>
      <c r="BB144" s="408"/>
      <c r="BC144" s="306">
        <f t="shared" si="22"/>
        <v>1.2000000000000002</v>
      </c>
      <c r="BD144" s="307"/>
      <c r="BE144" s="307"/>
      <c r="BF144" s="308"/>
      <c r="BG144" s="309">
        <v>28961</v>
      </c>
      <c r="BH144" s="310"/>
      <c r="BI144" s="310"/>
      <c r="BJ144" s="311"/>
      <c r="BK144" s="312">
        <f t="shared" si="23"/>
        <v>2896.1000000000004</v>
      </c>
      <c r="BL144" s="313"/>
      <c r="BM144" s="313"/>
      <c r="BN144" s="313"/>
      <c r="BO144" s="313"/>
      <c r="BP144" s="314"/>
      <c r="BQ144" s="294"/>
      <c r="BR144" s="295"/>
      <c r="BS144" s="295"/>
      <c r="BT144" s="295"/>
      <c r="BU144" s="295"/>
      <c r="BV144" s="295"/>
      <c r="BW144" s="296"/>
      <c r="BX144" s="294"/>
      <c r="BY144" s="295"/>
      <c r="BZ144" s="295"/>
      <c r="CA144" s="295"/>
      <c r="CB144" s="295"/>
      <c r="CC144" s="296"/>
      <c r="CD144" s="294"/>
      <c r="CE144" s="295"/>
      <c r="CF144" s="295"/>
      <c r="CG144" s="295"/>
      <c r="CH144" s="295"/>
      <c r="CI144" s="296"/>
    </row>
    <row r="145" spans="1:88" ht="18" customHeight="1" thickBot="1" x14ac:dyDescent="0.3">
      <c r="A145" s="75"/>
      <c r="B145" s="327"/>
      <c r="C145" s="328"/>
      <c r="D145" s="328"/>
      <c r="E145" s="328"/>
      <c r="F145" s="328"/>
      <c r="G145" s="328"/>
      <c r="H145" s="328"/>
      <c r="I145" s="328"/>
      <c r="J145" s="328"/>
      <c r="K145" s="328"/>
      <c r="L145" s="328"/>
      <c r="M145" s="328"/>
      <c r="N145" s="328"/>
      <c r="O145" s="328"/>
      <c r="P145" s="328"/>
      <c r="Q145" s="328"/>
      <c r="R145" s="328"/>
      <c r="S145" s="328"/>
      <c r="T145" s="328"/>
      <c r="U145" s="328"/>
      <c r="V145" s="328"/>
      <c r="W145" s="328"/>
      <c r="X145" s="328"/>
      <c r="Y145" s="329"/>
      <c r="Z145" s="336"/>
      <c r="AA145" s="337"/>
      <c r="AB145" s="337"/>
      <c r="AC145" s="337"/>
      <c r="AD145" s="338"/>
      <c r="AE145" s="336"/>
      <c r="AF145" s="337"/>
      <c r="AG145" s="337"/>
      <c r="AH145" s="337"/>
      <c r="AI145" s="337"/>
      <c r="AJ145" s="337"/>
      <c r="AK145" s="392" t="s">
        <v>37</v>
      </c>
      <c r="AL145" s="393"/>
      <c r="AM145" s="393"/>
      <c r="AN145" s="393"/>
      <c r="AO145" s="393"/>
      <c r="AP145" s="393"/>
      <c r="AQ145" s="393"/>
      <c r="AR145" s="393"/>
      <c r="AS145" s="393"/>
      <c r="AT145" s="393"/>
      <c r="AU145" s="393"/>
      <c r="AV145" s="393"/>
      <c r="AW145" s="393"/>
      <c r="AX145" s="394"/>
      <c r="AY145" s="407">
        <v>0.1</v>
      </c>
      <c r="AZ145" s="304"/>
      <c r="BA145" s="304"/>
      <c r="BB145" s="408"/>
      <c r="BC145" s="306">
        <f t="shared" si="22"/>
        <v>1.2000000000000002</v>
      </c>
      <c r="BD145" s="307"/>
      <c r="BE145" s="307"/>
      <c r="BF145" s="308"/>
      <c r="BG145" s="309">
        <v>11840</v>
      </c>
      <c r="BH145" s="310"/>
      <c r="BI145" s="310"/>
      <c r="BJ145" s="311"/>
      <c r="BK145" s="312">
        <f t="shared" si="23"/>
        <v>1184</v>
      </c>
      <c r="BL145" s="313"/>
      <c r="BM145" s="313"/>
      <c r="BN145" s="313"/>
      <c r="BO145" s="313"/>
      <c r="BP145" s="314"/>
      <c r="BQ145" s="294"/>
      <c r="BR145" s="295"/>
      <c r="BS145" s="295"/>
      <c r="BT145" s="295"/>
      <c r="BU145" s="295"/>
      <c r="BV145" s="295"/>
      <c r="BW145" s="296"/>
      <c r="BX145" s="294"/>
      <c r="BY145" s="295"/>
      <c r="BZ145" s="295"/>
      <c r="CA145" s="295"/>
      <c r="CB145" s="295"/>
      <c r="CC145" s="296"/>
      <c r="CD145" s="294"/>
      <c r="CE145" s="295"/>
      <c r="CF145" s="295"/>
      <c r="CG145" s="295"/>
      <c r="CH145" s="295"/>
      <c r="CI145" s="296"/>
    </row>
    <row r="146" spans="1:88" ht="18" customHeight="1" thickBot="1" x14ac:dyDescent="0.3">
      <c r="A146" s="75"/>
      <c r="B146" s="377"/>
      <c r="C146" s="378"/>
      <c r="D146" s="378"/>
      <c r="E146" s="378"/>
      <c r="F146" s="378"/>
      <c r="G146" s="378"/>
      <c r="H146" s="378"/>
      <c r="I146" s="378"/>
      <c r="J146" s="378"/>
      <c r="K146" s="378"/>
      <c r="L146" s="378"/>
      <c r="M146" s="378"/>
      <c r="N146" s="378"/>
      <c r="O146" s="378"/>
      <c r="P146" s="378"/>
      <c r="Q146" s="378"/>
      <c r="R146" s="378"/>
      <c r="S146" s="378"/>
      <c r="T146" s="378"/>
      <c r="U146" s="378"/>
      <c r="V146" s="378"/>
      <c r="W146" s="378"/>
      <c r="X146" s="378"/>
      <c r="Y146" s="378"/>
      <c r="Z146" s="378"/>
      <c r="AA146" s="378"/>
      <c r="AB146" s="378"/>
      <c r="AC146" s="378"/>
      <c r="AD146" s="378"/>
      <c r="AE146" s="378"/>
      <c r="AF146" s="378"/>
      <c r="AG146" s="378"/>
      <c r="AH146" s="378"/>
      <c r="AI146" s="378"/>
      <c r="AJ146" s="379"/>
      <c r="AK146" s="380" t="s">
        <v>3</v>
      </c>
      <c r="AL146" s="381"/>
      <c r="AM146" s="381"/>
      <c r="AN146" s="381"/>
      <c r="AO146" s="381"/>
      <c r="AP146" s="381"/>
      <c r="AQ146" s="381"/>
      <c r="AR146" s="381"/>
      <c r="AS146" s="381"/>
      <c r="AT146" s="381"/>
      <c r="AU146" s="381"/>
      <c r="AV146" s="381"/>
      <c r="AW146" s="381"/>
      <c r="AX146" s="381"/>
      <c r="AY146" s="382"/>
      <c r="AZ146" s="382"/>
      <c r="BA146" s="382"/>
      <c r="BB146" s="382"/>
      <c r="BC146" s="382"/>
      <c r="BD146" s="382"/>
      <c r="BE146" s="382"/>
      <c r="BF146" s="382"/>
      <c r="BG146" s="382"/>
      <c r="BH146" s="382"/>
      <c r="BI146" s="382"/>
      <c r="BJ146" s="383"/>
      <c r="BK146" s="384">
        <f>SUM(BK140:BK145)</f>
        <v>13481</v>
      </c>
      <c r="BL146" s="385"/>
      <c r="BM146" s="385"/>
      <c r="BN146" s="385"/>
      <c r="BO146" s="385"/>
      <c r="BP146" s="386"/>
      <c r="BQ146" s="387" t="s">
        <v>100</v>
      </c>
      <c r="BR146" s="388"/>
      <c r="BS146" s="388"/>
      <c r="BT146" s="388"/>
      <c r="BU146" s="388"/>
      <c r="BV146" s="388"/>
      <c r="BW146" s="388"/>
      <c r="BX146" s="388"/>
      <c r="BY146" s="388"/>
      <c r="BZ146" s="388"/>
      <c r="CA146" s="388"/>
      <c r="CB146" s="388"/>
      <c r="CC146" s="389"/>
      <c r="CD146" s="390">
        <f>+CD140*AE140</f>
        <v>76707967.058823526</v>
      </c>
      <c r="CE146" s="390"/>
      <c r="CF146" s="390"/>
      <c r="CG146" s="390"/>
      <c r="CH146" s="390"/>
      <c r="CI146" s="391"/>
    </row>
    <row r="147" spans="1:88" ht="18" customHeight="1" thickBot="1" x14ac:dyDescent="0.3">
      <c r="A147" s="75"/>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76"/>
      <c r="AG147" s="76"/>
      <c r="AH147" s="76"/>
      <c r="AI147" s="76"/>
      <c r="AJ147" s="76"/>
      <c r="BG147" s="78"/>
      <c r="BH147" s="78"/>
      <c r="BI147" s="78"/>
      <c r="BJ147" s="78"/>
      <c r="BK147" s="79"/>
      <c r="BL147" s="79"/>
      <c r="BM147" s="79"/>
      <c r="BN147" s="79"/>
      <c r="BO147" s="79"/>
      <c r="BP147" s="79"/>
      <c r="BQ147" s="79"/>
      <c r="BR147" s="79"/>
      <c r="BS147" s="79"/>
      <c r="BT147" s="79"/>
      <c r="BU147" s="79"/>
      <c r="BV147" s="79"/>
      <c r="BW147" s="79"/>
      <c r="BX147" s="79"/>
      <c r="BY147" s="79"/>
      <c r="BZ147" s="79"/>
      <c r="CA147" s="79"/>
      <c r="CB147" s="79"/>
      <c r="CC147" s="79"/>
      <c r="CD147" s="79"/>
      <c r="CE147" s="79"/>
      <c r="CF147" s="79"/>
      <c r="CG147" s="79"/>
      <c r="CH147" s="79"/>
      <c r="CI147" s="79"/>
    </row>
    <row r="148" spans="1:88" ht="18" customHeight="1" x14ac:dyDescent="0.25">
      <c r="A148" s="75"/>
      <c r="B148" s="348" t="s">
        <v>0</v>
      </c>
      <c r="C148" s="349"/>
      <c r="D148" s="349"/>
      <c r="E148" s="349"/>
      <c r="F148" s="349"/>
      <c r="G148" s="349"/>
      <c r="H148" s="349"/>
      <c r="I148" s="349"/>
      <c r="J148" s="349"/>
      <c r="K148" s="349"/>
      <c r="L148" s="349"/>
      <c r="M148" s="349"/>
      <c r="N148" s="349"/>
      <c r="O148" s="349"/>
      <c r="P148" s="349"/>
      <c r="Q148" s="349"/>
      <c r="R148" s="349"/>
      <c r="S148" s="349"/>
      <c r="T148" s="349"/>
      <c r="U148" s="349"/>
      <c r="V148" s="349"/>
      <c r="W148" s="349"/>
      <c r="X148" s="349"/>
      <c r="Y148" s="350"/>
      <c r="Z148" s="348" t="s">
        <v>80</v>
      </c>
      <c r="AA148" s="349"/>
      <c r="AB148" s="349"/>
      <c r="AC148" s="349"/>
      <c r="AD148" s="350"/>
      <c r="AE148" s="357" t="s">
        <v>79</v>
      </c>
      <c r="AF148" s="358"/>
      <c r="AG148" s="358"/>
      <c r="AH148" s="358"/>
      <c r="AI148" s="358"/>
      <c r="AJ148" s="359"/>
      <c r="AK148" s="357" t="s">
        <v>81</v>
      </c>
      <c r="AL148" s="358"/>
      <c r="AM148" s="358"/>
      <c r="AN148" s="358"/>
      <c r="AO148" s="358"/>
      <c r="AP148" s="358"/>
      <c r="AQ148" s="358"/>
      <c r="AR148" s="358"/>
      <c r="AS148" s="358"/>
      <c r="AT148" s="358"/>
      <c r="AU148" s="358"/>
      <c r="AV148" s="358"/>
      <c r="AW148" s="358"/>
      <c r="AX148" s="359"/>
      <c r="AY148" s="357" t="s">
        <v>1</v>
      </c>
      <c r="AZ148" s="358"/>
      <c r="BA148" s="358"/>
      <c r="BB148" s="359"/>
      <c r="BC148" s="348" t="s">
        <v>104</v>
      </c>
      <c r="BD148" s="349"/>
      <c r="BE148" s="349"/>
      <c r="BF148" s="350"/>
      <c r="BG148" s="366" t="s">
        <v>82</v>
      </c>
      <c r="BH148" s="367"/>
      <c r="BI148" s="367"/>
      <c r="BJ148" s="368"/>
      <c r="BK148" s="315" t="s">
        <v>99</v>
      </c>
      <c r="BL148" s="316"/>
      <c r="BM148" s="316"/>
      <c r="BN148" s="316"/>
      <c r="BO148" s="316"/>
      <c r="BP148" s="317"/>
      <c r="BQ148" s="315" t="s">
        <v>83</v>
      </c>
      <c r="BR148" s="316"/>
      <c r="BS148" s="316"/>
      <c r="BT148" s="316"/>
      <c r="BU148" s="316"/>
      <c r="BV148" s="316"/>
      <c r="BW148" s="317"/>
      <c r="BX148" s="315" t="s">
        <v>84</v>
      </c>
      <c r="BY148" s="316"/>
      <c r="BZ148" s="316"/>
      <c r="CA148" s="316"/>
      <c r="CB148" s="316"/>
      <c r="CC148" s="317"/>
      <c r="CD148" s="315" t="s">
        <v>85</v>
      </c>
      <c r="CE148" s="316"/>
      <c r="CF148" s="316"/>
      <c r="CG148" s="316"/>
      <c r="CH148" s="316"/>
      <c r="CI148" s="317"/>
    </row>
    <row r="149" spans="1:88" ht="18" customHeight="1" x14ac:dyDescent="0.25">
      <c r="A149" s="75"/>
      <c r="B149" s="351"/>
      <c r="C149" s="352"/>
      <c r="D149" s="352"/>
      <c r="E149" s="352"/>
      <c r="F149" s="352"/>
      <c r="G149" s="352"/>
      <c r="H149" s="352"/>
      <c r="I149" s="352"/>
      <c r="J149" s="352"/>
      <c r="K149" s="352"/>
      <c r="L149" s="352"/>
      <c r="M149" s="352"/>
      <c r="N149" s="352"/>
      <c r="O149" s="352"/>
      <c r="P149" s="352"/>
      <c r="Q149" s="352"/>
      <c r="R149" s="352"/>
      <c r="S149" s="352"/>
      <c r="T149" s="352"/>
      <c r="U149" s="352"/>
      <c r="V149" s="352"/>
      <c r="W149" s="352"/>
      <c r="X149" s="352"/>
      <c r="Y149" s="353"/>
      <c r="Z149" s="351"/>
      <c r="AA149" s="352"/>
      <c r="AB149" s="352"/>
      <c r="AC149" s="352"/>
      <c r="AD149" s="353"/>
      <c r="AE149" s="360"/>
      <c r="AF149" s="361"/>
      <c r="AG149" s="361"/>
      <c r="AH149" s="361"/>
      <c r="AI149" s="361"/>
      <c r="AJ149" s="362"/>
      <c r="AK149" s="360"/>
      <c r="AL149" s="361"/>
      <c r="AM149" s="361"/>
      <c r="AN149" s="361"/>
      <c r="AO149" s="361"/>
      <c r="AP149" s="361"/>
      <c r="AQ149" s="361"/>
      <c r="AR149" s="361"/>
      <c r="AS149" s="361"/>
      <c r="AT149" s="361"/>
      <c r="AU149" s="361"/>
      <c r="AV149" s="361"/>
      <c r="AW149" s="361"/>
      <c r="AX149" s="362"/>
      <c r="AY149" s="360"/>
      <c r="AZ149" s="361"/>
      <c r="BA149" s="361"/>
      <c r="BB149" s="362"/>
      <c r="BC149" s="351"/>
      <c r="BD149" s="352"/>
      <c r="BE149" s="352"/>
      <c r="BF149" s="353"/>
      <c r="BG149" s="369"/>
      <c r="BH149" s="370"/>
      <c r="BI149" s="370"/>
      <c r="BJ149" s="371"/>
      <c r="BK149" s="318"/>
      <c r="BL149" s="319"/>
      <c r="BM149" s="319"/>
      <c r="BN149" s="319"/>
      <c r="BO149" s="319"/>
      <c r="BP149" s="320"/>
      <c r="BQ149" s="318"/>
      <c r="BR149" s="319"/>
      <c r="BS149" s="319"/>
      <c r="BT149" s="319"/>
      <c r="BU149" s="319"/>
      <c r="BV149" s="319"/>
      <c r="BW149" s="320"/>
      <c r="BX149" s="318"/>
      <c r="BY149" s="319"/>
      <c r="BZ149" s="319"/>
      <c r="CA149" s="319"/>
      <c r="CB149" s="319"/>
      <c r="CC149" s="320"/>
      <c r="CD149" s="318"/>
      <c r="CE149" s="319"/>
      <c r="CF149" s="319"/>
      <c r="CG149" s="319"/>
      <c r="CH149" s="319"/>
      <c r="CI149" s="320"/>
    </row>
    <row r="150" spans="1:88" ht="18" customHeight="1" thickBot="1" x14ac:dyDescent="0.3">
      <c r="A150" s="75"/>
      <c r="B150" s="354"/>
      <c r="C150" s="355"/>
      <c r="D150" s="355"/>
      <c r="E150" s="355"/>
      <c r="F150" s="355"/>
      <c r="G150" s="355"/>
      <c r="H150" s="355"/>
      <c r="I150" s="355"/>
      <c r="J150" s="355"/>
      <c r="K150" s="355"/>
      <c r="L150" s="355"/>
      <c r="M150" s="355"/>
      <c r="N150" s="355"/>
      <c r="O150" s="355"/>
      <c r="P150" s="355"/>
      <c r="Q150" s="355"/>
      <c r="R150" s="355"/>
      <c r="S150" s="355"/>
      <c r="T150" s="355"/>
      <c r="U150" s="355"/>
      <c r="V150" s="355"/>
      <c r="W150" s="355"/>
      <c r="X150" s="355"/>
      <c r="Y150" s="356"/>
      <c r="Z150" s="354"/>
      <c r="AA150" s="355"/>
      <c r="AB150" s="355"/>
      <c r="AC150" s="355"/>
      <c r="AD150" s="356"/>
      <c r="AE150" s="363"/>
      <c r="AF150" s="364"/>
      <c r="AG150" s="364"/>
      <c r="AH150" s="364"/>
      <c r="AI150" s="364"/>
      <c r="AJ150" s="365"/>
      <c r="AK150" s="360"/>
      <c r="AL150" s="361"/>
      <c r="AM150" s="361"/>
      <c r="AN150" s="361"/>
      <c r="AO150" s="361"/>
      <c r="AP150" s="361"/>
      <c r="AQ150" s="361"/>
      <c r="AR150" s="361"/>
      <c r="AS150" s="361"/>
      <c r="AT150" s="361"/>
      <c r="AU150" s="361"/>
      <c r="AV150" s="361"/>
      <c r="AW150" s="361"/>
      <c r="AX150" s="362"/>
      <c r="AY150" s="360"/>
      <c r="AZ150" s="361"/>
      <c r="BA150" s="361"/>
      <c r="BB150" s="362"/>
      <c r="BC150" s="351"/>
      <c r="BD150" s="352"/>
      <c r="BE150" s="352"/>
      <c r="BF150" s="353"/>
      <c r="BG150" s="369"/>
      <c r="BH150" s="370"/>
      <c r="BI150" s="370"/>
      <c r="BJ150" s="371"/>
      <c r="BK150" s="318"/>
      <c r="BL150" s="319"/>
      <c r="BM150" s="319"/>
      <c r="BN150" s="319"/>
      <c r="BO150" s="319"/>
      <c r="BP150" s="320"/>
      <c r="BQ150" s="321"/>
      <c r="BR150" s="322"/>
      <c r="BS150" s="322"/>
      <c r="BT150" s="322"/>
      <c r="BU150" s="322"/>
      <c r="BV150" s="322"/>
      <c r="BW150" s="323"/>
      <c r="BX150" s="321"/>
      <c r="BY150" s="322"/>
      <c r="BZ150" s="322"/>
      <c r="CA150" s="322"/>
      <c r="CB150" s="322"/>
      <c r="CC150" s="323"/>
      <c r="CD150" s="321"/>
      <c r="CE150" s="322"/>
      <c r="CF150" s="322"/>
      <c r="CG150" s="322"/>
      <c r="CH150" s="322"/>
      <c r="CI150" s="323"/>
    </row>
    <row r="151" spans="1:88" ht="18" customHeight="1" x14ac:dyDescent="0.25">
      <c r="A151" s="75"/>
      <c r="B151" s="324" t="s">
        <v>169</v>
      </c>
      <c r="C151" s="325"/>
      <c r="D151" s="325"/>
      <c r="E151" s="325"/>
      <c r="F151" s="325"/>
      <c r="G151" s="325"/>
      <c r="H151" s="325"/>
      <c r="I151" s="325"/>
      <c r="J151" s="325"/>
      <c r="K151" s="325"/>
      <c r="L151" s="325"/>
      <c r="M151" s="325"/>
      <c r="N151" s="325"/>
      <c r="O151" s="325"/>
      <c r="P151" s="325"/>
      <c r="Q151" s="325"/>
      <c r="R151" s="325"/>
      <c r="S151" s="325"/>
      <c r="T151" s="325"/>
      <c r="U151" s="325"/>
      <c r="V151" s="325"/>
      <c r="W151" s="325"/>
      <c r="X151" s="325"/>
      <c r="Y151" s="326"/>
      <c r="Z151" s="333" t="s">
        <v>188</v>
      </c>
      <c r="AA151" s="334"/>
      <c r="AB151" s="334"/>
      <c r="AC151" s="334"/>
      <c r="AD151" s="335"/>
      <c r="AE151" s="333">
        <v>12</v>
      </c>
      <c r="AF151" s="334"/>
      <c r="AG151" s="334"/>
      <c r="AH151" s="334"/>
      <c r="AI151" s="334"/>
      <c r="AJ151" s="334"/>
      <c r="AK151" s="342" t="s">
        <v>41</v>
      </c>
      <c r="AL151" s="343"/>
      <c r="AM151" s="343"/>
      <c r="AN151" s="343"/>
      <c r="AO151" s="343"/>
      <c r="AP151" s="343"/>
      <c r="AQ151" s="343"/>
      <c r="AR151" s="343"/>
      <c r="AS151" s="343"/>
      <c r="AT151" s="343"/>
      <c r="AU151" s="343"/>
      <c r="AV151" s="343"/>
      <c r="AW151" s="343"/>
      <c r="AX151" s="344"/>
      <c r="AY151" s="409">
        <v>0.1</v>
      </c>
      <c r="AZ151" s="346"/>
      <c r="BA151" s="346"/>
      <c r="BB151" s="410"/>
      <c r="BC151" s="345">
        <f>+$AE$151*AY151</f>
        <v>1.2000000000000002</v>
      </c>
      <c r="BD151" s="346"/>
      <c r="BE151" s="346"/>
      <c r="BF151" s="347"/>
      <c r="BG151" s="637">
        <v>22629</v>
      </c>
      <c r="BH151" s="638"/>
      <c r="BI151" s="638"/>
      <c r="BJ151" s="639"/>
      <c r="BK151" s="288">
        <f>+AY151*BG151</f>
        <v>2262.9</v>
      </c>
      <c r="BL151" s="289"/>
      <c r="BM151" s="289"/>
      <c r="BN151" s="289"/>
      <c r="BO151" s="289"/>
      <c r="BP151" s="290"/>
      <c r="BQ151" s="291">
        <v>940000</v>
      </c>
      <c r="BR151" s="292"/>
      <c r="BS151" s="292"/>
      <c r="BT151" s="292"/>
      <c r="BU151" s="292"/>
      <c r="BV151" s="292"/>
      <c r="BW151" s="293"/>
      <c r="BX151" s="291">
        <f>+(((BK157+BQ151)*15)/85)</f>
        <v>168261.35294117648</v>
      </c>
      <c r="BY151" s="292"/>
      <c r="BZ151" s="292"/>
      <c r="CA151" s="292"/>
      <c r="CB151" s="292"/>
      <c r="CC151" s="293"/>
      <c r="CD151" s="291">
        <f>+BK157+BQ151+BX151</f>
        <v>1121742.3529411764</v>
      </c>
      <c r="CE151" s="292"/>
      <c r="CF151" s="292"/>
      <c r="CG151" s="292"/>
      <c r="CH151" s="292"/>
      <c r="CI151" s="293"/>
    </row>
    <row r="152" spans="1:88" ht="18" customHeight="1" x14ac:dyDescent="0.25">
      <c r="A152" s="75"/>
      <c r="B152" s="327"/>
      <c r="C152" s="328"/>
      <c r="D152" s="328"/>
      <c r="E152" s="328"/>
      <c r="F152" s="328"/>
      <c r="G152" s="328"/>
      <c r="H152" s="328"/>
      <c r="I152" s="328"/>
      <c r="J152" s="328"/>
      <c r="K152" s="328"/>
      <c r="L152" s="328"/>
      <c r="M152" s="328"/>
      <c r="N152" s="328"/>
      <c r="O152" s="328"/>
      <c r="P152" s="328"/>
      <c r="Q152" s="328"/>
      <c r="R152" s="328"/>
      <c r="S152" s="328"/>
      <c r="T152" s="328"/>
      <c r="U152" s="328"/>
      <c r="V152" s="328"/>
      <c r="W152" s="328"/>
      <c r="X152" s="328"/>
      <c r="Y152" s="329"/>
      <c r="Z152" s="336"/>
      <c r="AA152" s="337"/>
      <c r="AB152" s="337"/>
      <c r="AC152" s="337"/>
      <c r="AD152" s="338"/>
      <c r="AE152" s="336"/>
      <c r="AF152" s="337"/>
      <c r="AG152" s="337"/>
      <c r="AH152" s="337"/>
      <c r="AI152" s="337"/>
      <c r="AJ152" s="337"/>
      <c r="AK152" s="300" t="s">
        <v>30</v>
      </c>
      <c r="AL152" s="301"/>
      <c r="AM152" s="301"/>
      <c r="AN152" s="301"/>
      <c r="AO152" s="301"/>
      <c r="AP152" s="301"/>
      <c r="AQ152" s="301"/>
      <c r="AR152" s="301"/>
      <c r="AS152" s="301"/>
      <c r="AT152" s="301"/>
      <c r="AU152" s="301"/>
      <c r="AV152" s="301"/>
      <c r="AW152" s="301"/>
      <c r="AX152" s="302"/>
      <c r="AY152" s="407">
        <v>0.1</v>
      </c>
      <c r="AZ152" s="304"/>
      <c r="BA152" s="304"/>
      <c r="BB152" s="408"/>
      <c r="BC152" s="306">
        <f t="shared" ref="BC152:BC156" si="24">+$AE$151*AY152</f>
        <v>1.2000000000000002</v>
      </c>
      <c r="BD152" s="307"/>
      <c r="BE152" s="307"/>
      <c r="BF152" s="308"/>
      <c r="BG152" s="309">
        <v>7925</v>
      </c>
      <c r="BH152" s="310"/>
      <c r="BI152" s="310"/>
      <c r="BJ152" s="311"/>
      <c r="BK152" s="312">
        <f t="shared" ref="BK152:BK156" si="25">+AY152*BG152</f>
        <v>792.5</v>
      </c>
      <c r="BL152" s="313"/>
      <c r="BM152" s="313"/>
      <c r="BN152" s="313"/>
      <c r="BO152" s="313"/>
      <c r="BP152" s="314"/>
      <c r="BQ152" s="294"/>
      <c r="BR152" s="295"/>
      <c r="BS152" s="295"/>
      <c r="BT152" s="295"/>
      <c r="BU152" s="295"/>
      <c r="BV152" s="295"/>
      <c r="BW152" s="296"/>
      <c r="BX152" s="294"/>
      <c r="BY152" s="295"/>
      <c r="BZ152" s="295"/>
      <c r="CA152" s="295"/>
      <c r="CB152" s="295"/>
      <c r="CC152" s="296"/>
      <c r="CD152" s="294"/>
      <c r="CE152" s="295"/>
      <c r="CF152" s="295"/>
      <c r="CG152" s="295"/>
      <c r="CH152" s="295"/>
      <c r="CI152" s="296"/>
    </row>
    <row r="153" spans="1:88" ht="18" customHeight="1" x14ac:dyDescent="0.25">
      <c r="A153" s="75"/>
      <c r="B153" s="327"/>
      <c r="C153" s="328"/>
      <c r="D153" s="328"/>
      <c r="E153" s="328"/>
      <c r="F153" s="328"/>
      <c r="G153" s="328"/>
      <c r="H153" s="328"/>
      <c r="I153" s="328"/>
      <c r="J153" s="328"/>
      <c r="K153" s="328"/>
      <c r="L153" s="328"/>
      <c r="M153" s="328"/>
      <c r="N153" s="328"/>
      <c r="O153" s="328"/>
      <c r="P153" s="328"/>
      <c r="Q153" s="328"/>
      <c r="R153" s="328"/>
      <c r="S153" s="328"/>
      <c r="T153" s="328"/>
      <c r="U153" s="328"/>
      <c r="V153" s="328"/>
      <c r="W153" s="328"/>
      <c r="X153" s="328"/>
      <c r="Y153" s="329"/>
      <c r="Z153" s="336"/>
      <c r="AA153" s="337"/>
      <c r="AB153" s="337"/>
      <c r="AC153" s="337"/>
      <c r="AD153" s="338"/>
      <c r="AE153" s="336"/>
      <c r="AF153" s="337"/>
      <c r="AG153" s="337"/>
      <c r="AH153" s="337"/>
      <c r="AI153" s="337"/>
      <c r="AJ153" s="337"/>
      <c r="AK153" s="300" t="s">
        <v>13</v>
      </c>
      <c r="AL153" s="301"/>
      <c r="AM153" s="301"/>
      <c r="AN153" s="301"/>
      <c r="AO153" s="301"/>
      <c r="AP153" s="301"/>
      <c r="AQ153" s="301"/>
      <c r="AR153" s="301"/>
      <c r="AS153" s="301"/>
      <c r="AT153" s="301"/>
      <c r="AU153" s="301"/>
      <c r="AV153" s="301"/>
      <c r="AW153" s="301"/>
      <c r="AX153" s="302"/>
      <c r="AY153" s="407">
        <v>0.1</v>
      </c>
      <c r="AZ153" s="304"/>
      <c r="BA153" s="304"/>
      <c r="BB153" s="408"/>
      <c r="BC153" s="306">
        <f t="shared" si="24"/>
        <v>1.2000000000000002</v>
      </c>
      <c r="BD153" s="307"/>
      <c r="BE153" s="307"/>
      <c r="BF153" s="308"/>
      <c r="BG153" s="309">
        <v>40826</v>
      </c>
      <c r="BH153" s="310"/>
      <c r="BI153" s="310"/>
      <c r="BJ153" s="311"/>
      <c r="BK153" s="312">
        <f t="shared" si="25"/>
        <v>4082.6000000000004</v>
      </c>
      <c r="BL153" s="313"/>
      <c r="BM153" s="313"/>
      <c r="BN153" s="313"/>
      <c r="BO153" s="313"/>
      <c r="BP153" s="314"/>
      <c r="BQ153" s="294"/>
      <c r="BR153" s="295"/>
      <c r="BS153" s="295"/>
      <c r="BT153" s="295"/>
      <c r="BU153" s="295"/>
      <c r="BV153" s="295"/>
      <c r="BW153" s="296"/>
      <c r="BX153" s="294"/>
      <c r="BY153" s="295"/>
      <c r="BZ153" s="295"/>
      <c r="CA153" s="295"/>
      <c r="CB153" s="295"/>
      <c r="CC153" s="296"/>
      <c r="CD153" s="294"/>
      <c r="CE153" s="295"/>
      <c r="CF153" s="295"/>
      <c r="CG153" s="295"/>
      <c r="CH153" s="295"/>
      <c r="CI153" s="296"/>
    </row>
    <row r="154" spans="1:88" ht="18" customHeight="1" x14ac:dyDescent="0.25">
      <c r="A154" s="75"/>
      <c r="B154" s="327"/>
      <c r="C154" s="328"/>
      <c r="D154" s="328"/>
      <c r="E154" s="328"/>
      <c r="F154" s="328"/>
      <c r="G154" s="328"/>
      <c r="H154" s="328"/>
      <c r="I154" s="328"/>
      <c r="J154" s="328"/>
      <c r="K154" s="328"/>
      <c r="L154" s="328"/>
      <c r="M154" s="328"/>
      <c r="N154" s="328"/>
      <c r="O154" s="328"/>
      <c r="P154" s="328"/>
      <c r="Q154" s="328"/>
      <c r="R154" s="328"/>
      <c r="S154" s="328"/>
      <c r="T154" s="328"/>
      <c r="U154" s="328"/>
      <c r="V154" s="328"/>
      <c r="W154" s="328"/>
      <c r="X154" s="328"/>
      <c r="Y154" s="329"/>
      <c r="Z154" s="336"/>
      <c r="AA154" s="337"/>
      <c r="AB154" s="337"/>
      <c r="AC154" s="337"/>
      <c r="AD154" s="338"/>
      <c r="AE154" s="336"/>
      <c r="AF154" s="337"/>
      <c r="AG154" s="337"/>
      <c r="AH154" s="337"/>
      <c r="AI154" s="337"/>
      <c r="AJ154" s="337"/>
      <c r="AK154" s="300" t="s">
        <v>530</v>
      </c>
      <c r="AL154" s="301"/>
      <c r="AM154" s="301"/>
      <c r="AN154" s="301"/>
      <c r="AO154" s="301"/>
      <c r="AP154" s="301"/>
      <c r="AQ154" s="301"/>
      <c r="AR154" s="301"/>
      <c r="AS154" s="301"/>
      <c r="AT154" s="301"/>
      <c r="AU154" s="301"/>
      <c r="AV154" s="301"/>
      <c r="AW154" s="301"/>
      <c r="AX154" s="302"/>
      <c r="AY154" s="407">
        <v>0.1</v>
      </c>
      <c r="AZ154" s="304"/>
      <c r="BA154" s="304"/>
      <c r="BB154" s="408"/>
      <c r="BC154" s="306">
        <f t="shared" si="24"/>
        <v>1.2000000000000002</v>
      </c>
      <c r="BD154" s="307"/>
      <c r="BE154" s="307"/>
      <c r="BF154" s="308"/>
      <c r="BG154" s="309">
        <v>22629</v>
      </c>
      <c r="BH154" s="310"/>
      <c r="BI154" s="310"/>
      <c r="BJ154" s="311"/>
      <c r="BK154" s="312">
        <f t="shared" si="25"/>
        <v>2262.9</v>
      </c>
      <c r="BL154" s="313"/>
      <c r="BM154" s="313"/>
      <c r="BN154" s="313"/>
      <c r="BO154" s="313"/>
      <c r="BP154" s="314"/>
      <c r="BQ154" s="294"/>
      <c r="BR154" s="295"/>
      <c r="BS154" s="295"/>
      <c r="BT154" s="295"/>
      <c r="BU154" s="295"/>
      <c r="BV154" s="295"/>
      <c r="BW154" s="296"/>
      <c r="BX154" s="294"/>
      <c r="BY154" s="295"/>
      <c r="BZ154" s="295"/>
      <c r="CA154" s="295"/>
      <c r="CB154" s="295"/>
      <c r="CC154" s="296"/>
      <c r="CD154" s="294"/>
      <c r="CE154" s="295"/>
      <c r="CF154" s="295"/>
      <c r="CG154" s="295"/>
      <c r="CH154" s="295"/>
      <c r="CI154" s="296"/>
    </row>
    <row r="155" spans="1:88" ht="18" customHeight="1" x14ac:dyDescent="0.25">
      <c r="A155" s="75"/>
      <c r="B155" s="327"/>
      <c r="C155" s="328"/>
      <c r="D155" s="328"/>
      <c r="E155" s="328"/>
      <c r="F155" s="328"/>
      <c r="G155" s="328"/>
      <c r="H155" s="328"/>
      <c r="I155" s="328"/>
      <c r="J155" s="328"/>
      <c r="K155" s="328"/>
      <c r="L155" s="328"/>
      <c r="M155" s="328"/>
      <c r="N155" s="328"/>
      <c r="O155" s="328"/>
      <c r="P155" s="328"/>
      <c r="Q155" s="328"/>
      <c r="R155" s="328"/>
      <c r="S155" s="328"/>
      <c r="T155" s="328"/>
      <c r="U155" s="328"/>
      <c r="V155" s="328"/>
      <c r="W155" s="328"/>
      <c r="X155" s="328"/>
      <c r="Y155" s="329"/>
      <c r="Z155" s="336"/>
      <c r="AA155" s="337"/>
      <c r="AB155" s="337"/>
      <c r="AC155" s="337"/>
      <c r="AD155" s="338"/>
      <c r="AE155" s="336"/>
      <c r="AF155" s="337"/>
      <c r="AG155" s="337"/>
      <c r="AH155" s="337"/>
      <c r="AI155" s="337"/>
      <c r="AJ155" s="337"/>
      <c r="AK155" s="300" t="s">
        <v>18</v>
      </c>
      <c r="AL155" s="301"/>
      <c r="AM155" s="301"/>
      <c r="AN155" s="301"/>
      <c r="AO155" s="301"/>
      <c r="AP155" s="301"/>
      <c r="AQ155" s="301"/>
      <c r="AR155" s="301"/>
      <c r="AS155" s="301"/>
      <c r="AT155" s="301"/>
      <c r="AU155" s="301"/>
      <c r="AV155" s="301"/>
      <c r="AW155" s="301"/>
      <c r="AX155" s="302"/>
      <c r="AY155" s="407">
        <v>0.1</v>
      </c>
      <c r="AZ155" s="304"/>
      <c r="BA155" s="304"/>
      <c r="BB155" s="408"/>
      <c r="BC155" s="306">
        <f t="shared" si="24"/>
        <v>1.2000000000000002</v>
      </c>
      <c r="BD155" s="307"/>
      <c r="BE155" s="307"/>
      <c r="BF155" s="308"/>
      <c r="BG155" s="309">
        <v>28961</v>
      </c>
      <c r="BH155" s="310"/>
      <c r="BI155" s="310"/>
      <c r="BJ155" s="311"/>
      <c r="BK155" s="312">
        <f t="shared" si="25"/>
        <v>2896.1000000000004</v>
      </c>
      <c r="BL155" s="313"/>
      <c r="BM155" s="313"/>
      <c r="BN155" s="313"/>
      <c r="BO155" s="313"/>
      <c r="BP155" s="314"/>
      <c r="BQ155" s="294"/>
      <c r="BR155" s="295"/>
      <c r="BS155" s="295"/>
      <c r="BT155" s="295"/>
      <c r="BU155" s="295"/>
      <c r="BV155" s="295"/>
      <c r="BW155" s="296"/>
      <c r="BX155" s="294"/>
      <c r="BY155" s="295"/>
      <c r="BZ155" s="295"/>
      <c r="CA155" s="295"/>
      <c r="CB155" s="295"/>
      <c r="CC155" s="296"/>
      <c r="CD155" s="294"/>
      <c r="CE155" s="295"/>
      <c r="CF155" s="295"/>
      <c r="CG155" s="295"/>
      <c r="CH155" s="295"/>
      <c r="CI155" s="296"/>
    </row>
    <row r="156" spans="1:88" ht="18" customHeight="1" thickBot="1" x14ac:dyDescent="0.3">
      <c r="A156" s="75"/>
      <c r="B156" s="327"/>
      <c r="C156" s="328"/>
      <c r="D156" s="328"/>
      <c r="E156" s="328"/>
      <c r="F156" s="328"/>
      <c r="G156" s="328"/>
      <c r="H156" s="328"/>
      <c r="I156" s="328"/>
      <c r="J156" s="328"/>
      <c r="K156" s="328"/>
      <c r="L156" s="328"/>
      <c r="M156" s="328"/>
      <c r="N156" s="328"/>
      <c r="O156" s="328"/>
      <c r="P156" s="328"/>
      <c r="Q156" s="328"/>
      <c r="R156" s="328"/>
      <c r="S156" s="328"/>
      <c r="T156" s="328"/>
      <c r="U156" s="328"/>
      <c r="V156" s="328"/>
      <c r="W156" s="328"/>
      <c r="X156" s="328"/>
      <c r="Y156" s="329"/>
      <c r="Z156" s="336"/>
      <c r="AA156" s="337"/>
      <c r="AB156" s="337"/>
      <c r="AC156" s="337"/>
      <c r="AD156" s="338"/>
      <c r="AE156" s="336"/>
      <c r="AF156" s="337"/>
      <c r="AG156" s="337"/>
      <c r="AH156" s="337"/>
      <c r="AI156" s="337"/>
      <c r="AJ156" s="337"/>
      <c r="AK156" s="392" t="s">
        <v>37</v>
      </c>
      <c r="AL156" s="393"/>
      <c r="AM156" s="393"/>
      <c r="AN156" s="393"/>
      <c r="AO156" s="393"/>
      <c r="AP156" s="393"/>
      <c r="AQ156" s="393"/>
      <c r="AR156" s="393"/>
      <c r="AS156" s="393"/>
      <c r="AT156" s="393"/>
      <c r="AU156" s="393"/>
      <c r="AV156" s="393"/>
      <c r="AW156" s="393"/>
      <c r="AX156" s="394"/>
      <c r="AY156" s="407">
        <v>0.1</v>
      </c>
      <c r="AZ156" s="304"/>
      <c r="BA156" s="304"/>
      <c r="BB156" s="408"/>
      <c r="BC156" s="306">
        <f t="shared" si="24"/>
        <v>1.2000000000000002</v>
      </c>
      <c r="BD156" s="307"/>
      <c r="BE156" s="307"/>
      <c r="BF156" s="308"/>
      <c r="BG156" s="309">
        <v>11840</v>
      </c>
      <c r="BH156" s="310"/>
      <c r="BI156" s="310"/>
      <c r="BJ156" s="311"/>
      <c r="BK156" s="312">
        <f t="shared" si="25"/>
        <v>1184</v>
      </c>
      <c r="BL156" s="313"/>
      <c r="BM156" s="313"/>
      <c r="BN156" s="313"/>
      <c r="BO156" s="313"/>
      <c r="BP156" s="314"/>
      <c r="BQ156" s="294"/>
      <c r="BR156" s="295"/>
      <c r="BS156" s="295"/>
      <c r="BT156" s="295"/>
      <c r="BU156" s="295"/>
      <c r="BV156" s="295"/>
      <c r="BW156" s="296"/>
      <c r="BX156" s="294"/>
      <c r="BY156" s="295"/>
      <c r="BZ156" s="295"/>
      <c r="CA156" s="295"/>
      <c r="CB156" s="295"/>
      <c r="CC156" s="296"/>
      <c r="CD156" s="294"/>
      <c r="CE156" s="295"/>
      <c r="CF156" s="295"/>
      <c r="CG156" s="295"/>
      <c r="CH156" s="295"/>
      <c r="CI156" s="296"/>
    </row>
    <row r="157" spans="1:88" ht="18" customHeight="1" thickBot="1" x14ac:dyDescent="0.3">
      <c r="A157" s="75"/>
      <c r="B157" s="377"/>
      <c r="C157" s="378"/>
      <c r="D157" s="378"/>
      <c r="E157" s="378"/>
      <c r="F157" s="378"/>
      <c r="G157" s="378"/>
      <c r="H157" s="378"/>
      <c r="I157" s="378"/>
      <c r="J157" s="378"/>
      <c r="K157" s="378"/>
      <c r="L157" s="378"/>
      <c r="M157" s="378"/>
      <c r="N157" s="378"/>
      <c r="O157" s="378"/>
      <c r="P157" s="378"/>
      <c r="Q157" s="378"/>
      <c r="R157" s="378"/>
      <c r="S157" s="378"/>
      <c r="T157" s="378"/>
      <c r="U157" s="378"/>
      <c r="V157" s="378"/>
      <c r="W157" s="378"/>
      <c r="X157" s="378"/>
      <c r="Y157" s="378"/>
      <c r="Z157" s="378"/>
      <c r="AA157" s="378"/>
      <c r="AB157" s="378"/>
      <c r="AC157" s="378"/>
      <c r="AD157" s="378"/>
      <c r="AE157" s="378"/>
      <c r="AF157" s="378"/>
      <c r="AG157" s="378"/>
      <c r="AH157" s="378"/>
      <c r="AI157" s="378"/>
      <c r="AJ157" s="379"/>
      <c r="AK157" s="380" t="s">
        <v>3</v>
      </c>
      <c r="AL157" s="381"/>
      <c r="AM157" s="381"/>
      <c r="AN157" s="381"/>
      <c r="AO157" s="381"/>
      <c r="AP157" s="381"/>
      <c r="AQ157" s="381"/>
      <c r="AR157" s="381"/>
      <c r="AS157" s="381"/>
      <c r="AT157" s="381"/>
      <c r="AU157" s="381"/>
      <c r="AV157" s="381"/>
      <c r="AW157" s="381"/>
      <c r="AX157" s="381"/>
      <c r="AY157" s="382"/>
      <c r="AZ157" s="382"/>
      <c r="BA157" s="382"/>
      <c r="BB157" s="382"/>
      <c r="BC157" s="382"/>
      <c r="BD157" s="382"/>
      <c r="BE157" s="382"/>
      <c r="BF157" s="382"/>
      <c r="BG157" s="382"/>
      <c r="BH157" s="382"/>
      <c r="BI157" s="382"/>
      <c r="BJ157" s="383"/>
      <c r="BK157" s="384">
        <f>SUM(BK151:BK156)</f>
        <v>13481</v>
      </c>
      <c r="BL157" s="385"/>
      <c r="BM157" s="385"/>
      <c r="BN157" s="385"/>
      <c r="BO157" s="385"/>
      <c r="BP157" s="386"/>
      <c r="BQ157" s="387" t="s">
        <v>100</v>
      </c>
      <c r="BR157" s="388"/>
      <c r="BS157" s="388"/>
      <c r="BT157" s="388"/>
      <c r="BU157" s="388"/>
      <c r="BV157" s="388"/>
      <c r="BW157" s="388"/>
      <c r="BX157" s="388"/>
      <c r="BY157" s="388"/>
      <c r="BZ157" s="388"/>
      <c r="CA157" s="388"/>
      <c r="CB157" s="388"/>
      <c r="CC157" s="389"/>
      <c r="CD157" s="390">
        <f>+CD151*AE151</f>
        <v>13460908.235294117</v>
      </c>
      <c r="CE157" s="390"/>
      <c r="CF157" s="390"/>
      <c r="CG157" s="390"/>
      <c r="CH157" s="390"/>
      <c r="CI157" s="391"/>
    </row>
    <row r="158" spans="1:88" ht="18" customHeight="1" thickBot="1" x14ac:dyDescent="0.3">
      <c r="A158" s="75"/>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BG158" s="78"/>
      <c r="BH158" s="78"/>
      <c r="BI158" s="78"/>
      <c r="BJ158" s="78"/>
      <c r="BK158" s="79"/>
      <c r="BL158" s="79"/>
      <c r="BM158" s="79"/>
      <c r="BN158" s="79"/>
      <c r="BO158" s="79"/>
      <c r="BP158" s="79"/>
      <c r="BQ158" s="79"/>
      <c r="BR158" s="79"/>
      <c r="BS158" s="79"/>
      <c r="BT158" s="79"/>
      <c r="BU158" s="79"/>
      <c r="BV158" s="79"/>
      <c r="BW158" s="79"/>
      <c r="BX158" s="79"/>
      <c r="BY158" s="79"/>
      <c r="BZ158" s="79"/>
      <c r="CA158" s="79"/>
      <c r="CB158" s="79"/>
      <c r="CC158" s="79"/>
      <c r="CD158" s="79"/>
      <c r="CE158" s="79"/>
      <c r="CF158" s="79"/>
      <c r="CG158" s="79"/>
      <c r="CH158" s="79"/>
      <c r="CI158" s="79"/>
    </row>
    <row r="159" spans="1:88" ht="18" customHeight="1" x14ac:dyDescent="0.25">
      <c r="A159" s="75"/>
      <c r="B159" s="348" t="s">
        <v>0</v>
      </c>
      <c r="C159" s="349"/>
      <c r="D159" s="349"/>
      <c r="E159" s="349"/>
      <c r="F159" s="349"/>
      <c r="G159" s="349"/>
      <c r="H159" s="349"/>
      <c r="I159" s="349"/>
      <c r="J159" s="349"/>
      <c r="K159" s="349"/>
      <c r="L159" s="349"/>
      <c r="M159" s="349"/>
      <c r="N159" s="349"/>
      <c r="O159" s="349"/>
      <c r="P159" s="349"/>
      <c r="Q159" s="349"/>
      <c r="R159" s="349"/>
      <c r="S159" s="349"/>
      <c r="T159" s="349"/>
      <c r="U159" s="349"/>
      <c r="V159" s="349"/>
      <c r="W159" s="349"/>
      <c r="X159" s="349"/>
      <c r="Y159" s="350"/>
      <c r="Z159" s="348" t="s">
        <v>80</v>
      </c>
      <c r="AA159" s="349"/>
      <c r="AB159" s="349"/>
      <c r="AC159" s="349"/>
      <c r="AD159" s="350"/>
      <c r="AE159" s="357" t="s">
        <v>79</v>
      </c>
      <c r="AF159" s="358"/>
      <c r="AG159" s="358"/>
      <c r="AH159" s="358"/>
      <c r="AI159" s="358"/>
      <c r="AJ159" s="359"/>
      <c r="AK159" s="357" t="s">
        <v>81</v>
      </c>
      <c r="AL159" s="358"/>
      <c r="AM159" s="358"/>
      <c r="AN159" s="358"/>
      <c r="AO159" s="358"/>
      <c r="AP159" s="358"/>
      <c r="AQ159" s="358"/>
      <c r="AR159" s="358"/>
      <c r="AS159" s="358"/>
      <c r="AT159" s="358"/>
      <c r="AU159" s="358"/>
      <c r="AV159" s="358"/>
      <c r="AW159" s="358"/>
      <c r="AX159" s="359"/>
      <c r="AY159" s="357" t="s">
        <v>1</v>
      </c>
      <c r="AZ159" s="358"/>
      <c r="BA159" s="358"/>
      <c r="BB159" s="359"/>
      <c r="BC159" s="348" t="s">
        <v>104</v>
      </c>
      <c r="BD159" s="349"/>
      <c r="BE159" s="349"/>
      <c r="BF159" s="350"/>
      <c r="BG159" s="366" t="s">
        <v>82</v>
      </c>
      <c r="BH159" s="367"/>
      <c r="BI159" s="367"/>
      <c r="BJ159" s="368"/>
      <c r="BK159" s="315" t="s">
        <v>99</v>
      </c>
      <c r="BL159" s="316"/>
      <c r="BM159" s="316"/>
      <c r="BN159" s="316"/>
      <c r="BO159" s="316"/>
      <c r="BP159" s="317"/>
      <c r="BQ159" s="315" t="s">
        <v>83</v>
      </c>
      <c r="BR159" s="316"/>
      <c r="BS159" s="316"/>
      <c r="BT159" s="316"/>
      <c r="BU159" s="316"/>
      <c r="BV159" s="316"/>
      <c r="BW159" s="317"/>
      <c r="BX159" s="315" t="s">
        <v>84</v>
      </c>
      <c r="BY159" s="316"/>
      <c r="BZ159" s="316"/>
      <c r="CA159" s="316"/>
      <c r="CB159" s="316"/>
      <c r="CC159" s="317"/>
      <c r="CD159" s="315" t="s">
        <v>85</v>
      </c>
      <c r="CE159" s="316"/>
      <c r="CF159" s="316"/>
      <c r="CG159" s="316"/>
      <c r="CH159" s="316"/>
      <c r="CI159" s="317"/>
      <c r="CJ159" s="74"/>
    </row>
    <row r="160" spans="1:88" ht="18" customHeight="1" x14ac:dyDescent="0.25">
      <c r="A160" s="75"/>
      <c r="B160" s="351"/>
      <c r="C160" s="352"/>
      <c r="D160" s="352"/>
      <c r="E160" s="352"/>
      <c r="F160" s="352"/>
      <c r="G160" s="352"/>
      <c r="H160" s="352"/>
      <c r="I160" s="352"/>
      <c r="J160" s="352"/>
      <c r="K160" s="352"/>
      <c r="L160" s="352"/>
      <c r="M160" s="352"/>
      <c r="N160" s="352"/>
      <c r="O160" s="352"/>
      <c r="P160" s="352"/>
      <c r="Q160" s="352"/>
      <c r="R160" s="352"/>
      <c r="S160" s="352"/>
      <c r="T160" s="352"/>
      <c r="U160" s="352"/>
      <c r="V160" s="352"/>
      <c r="W160" s="352"/>
      <c r="X160" s="352"/>
      <c r="Y160" s="353"/>
      <c r="Z160" s="351"/>
      <c r="AA160" s="352"/>
      <c r="AB160" s="352"/>
      <c r="AC160" s="352"/>
      <c r="AD160" s="353"/>
      <c r="AE160" s="360"/>
      <c r="AF160" s="361"/>
      <c r="AG160" s="361"/>
      <c r="AH160" s="361"/>
      <c r="AI160" s="361"/>
      <c r="AJ160" s="362"/>
      <c r="AK160" s="360"/>
      <c r="AL160" s="361"/>
      <c r="AM160" s="361"/>
      <c r="AN160" s="361"/>
      <c r="AO160" s="361"/>
      <c r="AP160" s="361"/>
      <c r="AQ160" s="361"/>
      <c r="AR160" s="361"/>
      <c r="AS160" s="361"/>
      <c r="AT160" s="361"/>
      <c r="AU160" s="361"/>
      <c r="AV160" s="361"/>
      <c r="AW160" s="361"/>
      <c r="AX160" s="362"/>
      <c r="AY160" s="360"/>
      <c r="AZ160" s="361"/>
      <c r="BA160" s="361"/>
      <c r="BB160" s="362"/>
      <c r="BC160" s="351"/>
      <c r="BD160" s="352"/>
      <c r="BE160" s="352"/>
      <c r="BF160" s="353"/>
      <c r="BG160" s="369"/>
      <c r="BH160" s="370"/>
      <c r="BI160" s="370"/>
      <c r="BJ160" s="371"/>
      <c r="BK160" s="318"/>
      <c r="BL160" s="319"/>
      <c r="BM160" s="319"/>
      <c r="BN160" s="319"/>
      <c r="BO160" s="319"/>
      <c r="BP160" s="320"/>
      <c r="BQ160" s="318"/>
      <c r="BR160" s="319"/>
      <c r="BS160" s="319"/>
      <c r="BT160" s="319"/>
      <c r="BU160" s="319"/>
      <c r="BV160" s="319"/>
      <c r="BW160" s="320"/>
      <c r="BX160" s="318"/>
      <c r="BY160" s="319"/>
      <c r="BZ160" s="319"/>
      <c r="CA160" s="319"/>
      <c r="CB160" s="319"/>
      <c r="CC160" s="320"/>
      <c r="CD160" s="318"/>
      <c r="CE160" s="319"/>
      <c r="CF160" s="319"/>
      <c r="CG160" s="319"/>
      <c r="CH160" s="319"/>
      <c r="CI160" s="320"/>
    </row>
    <row r="161" spans="1:87" ht="18" customHeight="1" thickBot="1" x14ac:dyDescent="0.3">
      <c r="A161" s="75"/>
      <c r="B161" s="354"/>
      <c r="C161" s="355"/>
      <c r="D161" s="355"/>
      <c r="E161" s="355"/>
      <c r="F161" s="355"/>
      <c r="G161" s="355"/>
      <c r="H161" s="355"/>
      <c r="I161" s="355"/>
      <c r="J161" s="355"/>
      <c r="K161" s="355"/>
      <c r="L161" s="355"/>
      <c r="M161" s="355"/>
      <c r="N161" s="355"/>
      <c r="O161" s="355"/>
      <c r="P161" s="355"/>
      <c r="Q161" s="355"/>
      <c r="R161" s="355"/>
      <c r="S161" s="355"/>
      <c r="T161" s="355"/>
      <c r="U161" s="355"/>
      <c r="V161" s="355"/>
      <c r="W161" s="355"/>
      <c r="X161" s="355"/>
      <c r="Y161" s="356"/>
      <c r="Z161" s="354"/>
      <c r="AA161" s="355"/>
      <c r="AB161" s="355"/>
      <c r="AC161" s="355"/>
      <c r="AD161" s="356"/>
      <c r="AE161" s="363"/>
      <c r="AF161" s="364"/>
      <c r="AG161" s="364"/>
      <c r="AH161" s="364"/>
      <c r="AI161" s="364"/>
      <c r="AJ161" s="365"/>
      <c r="AK161" s="360"/>
      <c r="AL161" s="361"/>
      <c r="AM161" s="361"/>
      <c r="AN161" s="361"/>
      <c r="AO161" s="361"/>
      <c r="AP161" s="361"/>
      <c r="AQ161" s="361"/>
      <c r="AR161" s="361"/>
      <c r="AS161" s="361"/>
      <c r="AT161" s="361"/>
      <c r="AU161" s="361"/>
      <c r="AV161" s="361"/>
      <c r="AW161" s="361"/>
      <c r="AX161" s="362"/>
      <c r="AY161" s="360"/>
      <c r="AZ161" s="361"/>
      <c r="BA161" s="361"/>
      <c r="BB161" s="362"/>
      <c r="BC161" s="351"/>
      <c r="BD161" s="352"/>
      <c r="BE161" s="352"/>
      <c r="BF161" s="353"/>
      <c r="BG161" s="369"/>
      <c r="BH161" s="370"/>
      <c r="BI161" s="370"/>
      <c r="BJ161" s="371"/>
      <c r="BK161" s="318"/>
      <c r="BL161" s="319"/>
      <c r="BM161" s="319"/>
      <c r="BN161" s="319"/>
      <c r="BO161" s="319"/>
      <c r="BP161" s="320"/>
      <c r="BQ161" s="321"/>
      <c r="BR161" s="322"/>
      <c r="BS161" s="322"/>
      <c r="BT161" s="322"/>
      <c r="BU161" s="322"/>
      <c r="BV161" s="322"/>
      <c r="BW161" s="323"/>
      <c r="BX161" s="321"/>
      <c r="BY161" s="322"/>
      <c r="BZ161" s="322"/>
      <c r="CA161" s="322"/>
      <c r="CB161" s="322"/>
      <c r="CC161" s="323"/>
      <c r="CD161" s="321"/>
      <c r="CE161" s="322"/>
      <c r="CF161" s="322"/>
      <c r="CG161" s="322"/>
      <c r="CH161" s="322"/>
      <c r="CI161" s="323"/>
    </row>
    <row r="162" spans="1:87" ht="18" customHeight="1" x14ac:dyDescent="0.25">
      <c r="A162" s="75"/>
      <c r="B162" s="324" t="s">
        <v>170</v>
      </c>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6"/>
      <c r="Z162" s="333" t="s">
        <v>189</v>
      </c>
      <c r="AA162" s="334"/>
      <c r="AB162" s="334"/>
      <c r="AC162" s="334"/>
      <c r="AD162" s="335"/>
      <c r="AE162" s="333">
        <v>12</v>
      </c>
      <c r="AF162" s="334"/>
      <c r="AG162" s="334"/>
      <c r="AH162" s="334"/>
      <c r="AI162" s="334"/>
      <c r="AJ162" s="334"/>
      <c r="AK162" s="342" t="s">
        <v>41</v>
      </c>
      <c r="AL162" s="343"/>
      <c r="AM162" s="343"/>
      <c r="AN162" s="343"/>
      <c r="AO162" s="343"/>
      <c r="AP162" s="343"/>
      <c r="AQ162" s="343"/>
      <c r="AR162" s="343"/>
      <c r="AS162" s="343"/>
      <c r="AT162" s="343"/>
      <c r="AU162" s="343"/>
      <c r="AV162" s="343"/>
      <c r="AW162" s="343"/>
      <c r="AX162" s="344"/>
      <c r="AY162" s="409">
        <v>0.1</v>
      </c>
      <c r="AZ162" s="346"/>
      <c r="BA162" s="346"/>
      <c r="BB162" s="410"/>
      <c r="BC162" s="345">
        <f>+$AE$162*AY162</f>
        <v>1.2000000000000002</v>
      </c>
      <c r="BD162" s="346"/>
      <c r="BE162" s="346"/>
      <c r="BF162" s="347"/>
      <c r="BG162" s="285">
        <v>22629</v>
      </c>
      <c r="BH162" s="286"/>
      <c r="BI162" s="286"/>
      <c r="BJ162" s="287"/>
      <c r="BK162" s="288">
        <f>+AY162*BG162</f>
        <v>2262.9</v>
      </c>
      <c r="BL162" s="289"/>
      <c r="BM162" s="289"/>
      <c r="BN162" s="289"/>
      <c r="BO162" s="289"/>
      <c r="BP162" s="290"/>
      <c r="BQ162" s="291">
        <v>4580000</v>
      </c>
      <c r="BR162" s="292"/>
      <c r="BS162" s="292"/>
      <c r="BT162" s="292"/>
      <c r="BU162" s="292"/>
      <c r="BV162" s="292"/>
      <c r="BW162" s="293"/>
      <c r="BX162" s="291">
        <f>+(((BK168+BQ162)*15)/85)</f>
        <v>810614.29411764711</v>
      </c>
      <c r="BY162" s="292"/>
      <c r="BZ162" s="292"/>
      <c r="CA162" s="292"/>
      <c r="CB162" s="292"/>
      <c r="CC162" s="293"/>
      <c r="CD162" s="291">
        <f>+BK168+BQ162+BX162</f>
        <v>5404095.2941176472</v>
      </c>
      <c r="CE162" s="292"/>
      <c r="CF162" s="292"/>
      <c r="CG162" s="292"/>
      <c r="CH162" s="292"/>
      <c r="CI162" s="293"/>
    </row>
    <row r="163" spans="1:87" ht="18" customHeight="1" x14ac:dyDescent="0.25">
      <c r="A163" s="75"/>
      <c r="B163" s="327"/>
      <c r="C163" s="328"/>
      <c r="D163" s="328"/>
      <c r="E163" s="328"/>
      <c r="F163" s="328"/>
      <c r="G163" s="328"/>
      <c r="H163" s="328"/>
      <c r="I163" s="328"/>
      <c r="J163" s="328"/>
      <c r="K163" s="328"/>
      <c r="L163" s="328"/>
      <c r="M163" s="328"/>
      <c r="N163" s="328"/>
      <c r="O163" s="328"/>
      <c r="P163" s="328"/>
      <c r="Q163" s="328"/>
      <c r="R163" s="328"/>
      <c r="S163" s="328"/>
      <c r="T163" s="328"/>
      <c r="U163" s="328"/>
      <c r="V163" s="328"/>
      <c r="W163" s="328"/>
      <c r="X163" s="328"/>
      <c r="Y163" s="329"/>
      <c r="Z163" s="336"/>
      <c r="AA163" s="337"/>
      <c r="AB163" s="337"/>
      <c r="AC163" s="337"/>
      <c r="AD163" s="338"/>
      <c r="AE163" s="336"/>
      <c r="AF163" s="337"/>
      <c r="AG163" s="337"/>
      <c r="AH163" s="337"/>
      <c r="AI163" s="337"/>
      <c r="AJ163" s="337"/>
      <c r="AK163" s="300" t="s">
        <v>30</v>
      </c>
      <c r="AL163" s="301"/>
      <c r="AM163" s="301"/>
      <c r="AN163" s="301"/>
      <c r="AO163" s="301"/>
      <c r="AP163" s="301"/>
      <c r="AQ163" s="301"/>
      <c r="AR163" s="301"/>
      <c r="AS163" s="301"/>
      <c r="AT163" s="301"/>
      <c r="AU163" s="301"/>
      <c r="AV163" s="301"/>
      <c r="AW163" s="301"/>
      <c r="AX163" s="302"/>
      <c r="AY163" s="407">
        <v>0.1</v>
      </c>
      <c r="AZ163" s="304"/>
      <c r="BA163" s="304"/>
      <c r="BB163" s="408"/>
      <c r="BC163" s="306">
        <f t="shared" ref="BC163:BC167" si="26">+$AE$162*AY163</f>
        <v>1.2000000000000002</v>
      </c>
      <c r="BD163" s="307"/>
      <c r="BE163" s="307"/>
      <c r="BF163" s="308"/>
      <c r="BG163" s="309">
        <v>7925</v>
      </c>
      <c r="BH163" s="310"/>
      <c r="BI163" s="310"/>
      <c r="BJ163" s="311"/>
      <c r="BK163" s="312">
        <f t="shared" ref="BK163:BK167" si="27">+AY163*BG163</f>
        <v>792.5</v>
      </c>
      <c r="BL163" s="313"/>
      <c r="BM163" s="313"/>
      <c r="BN163" s="313"/>
      <c r="BO163" s="313"/>
      <c r="BP163" s="314"/>
      <c r="BQ163" s="294"/>
      <c r="BR163" s="295"/>
      <c r="BS163" s="295"/>
      <c r="BT163" s="295"/>
      <c r="BU163" s="295"/>
      <c r="BV163" s="295"/>
      <c r="BW163" s="296"/>
      <c r="BX163" s="294"/>
      <c r="BY163" s="295"/>
      <c r="BZ163" s="295"/>
      <c r="CA163" s="295"/>
      <c r="CB163" s="295"/>
      <c r="CC163" s="296"/>
      <c r="CD163" s="294"/>
      <c r="CE163" s="295"/>
      <c r="CF163" s="295"/>
      <c r="CG163" s="295"/>
      <c r="CH163" s="295"/>
      <c r="CI163" s="296"/>
    </row>
    <row r="164" spans="1:87" ht="18" customHeight="1" x14ac:dyDescent="0.25">
      <c r="A164" s="75"/>
      <c r="B164" s="327"/>
      <c r="C164" s="328"/>
      <c r="D164" s="328"/>
      <c r="E164" s="328"/>
      <c r="F164" s="328"/>
      <c r="G164" s="328"/>
      <c r="H164" s="328"/>
      <c r="I164" s="328"/>
      <c r="J164" s="328"/>
      <c r="K164" s="328"/>
      <c r="L164" s="328"/>
      <c r="M164" s="328"/>
      <c r="N164" s="328"/>
      <c r="O164" s="328"/>
      <c r="P164" s="328"/>
      <c r="Q164" s="328"/>
      <c r="R164" s="328"/>
      <c r="S164" s="328"/>
      <c r="T164" s="328"/>
      <c r="U164" s="328"/>
      <c r="V164" s="328"/>
      <c r="W164" s="328"/>
      <c r="X164" s="328"/>
      <c r="Y164" s="329"/>
      <c r="Z164" s="336"/>
      <c r="AA164" s="337"/>
      <c r="AB164" s="337"/>
      <c r="AC164" s="337"/>
      <c r="AD164" s="338"/>
      <c r="AE164" s="336"/>
      <c r="AF164" s="337"/>
      <c r="AG164" s="337"/>
      <c r="AH164" s="337"/>
      <c r="AI164" s="337"/>
      <c r="AJ164" s="337"/>
      <c r="AK164" s="300" t="s">
        <v>13</v>
      </c>
      <c r="AL164" s="301"/>
      <c r="AM164" s="301"/>
      <c r="AN164" s="301"/>
      <c r="AO164" s="301"/>
      <c r="AP164" s="301"/>
      <c r="AQ164" s="301"/>
      <c r="AR164" s="301"/>
      <c r="AS164" s="301"/>
      <c r="AT164" s="301"/>
      <c r="AU164" s="301"/>
      <c r="AV164" s="301"/>
      <c r="AW164" s="301"/>
      <c r="AX164" s="302"/>
      <c r="AY164" s="407">
        <v>0.1</v>
      </c>
      <c r="AZ164" s="304"/>
      <c r="BA164" s="304"/>
      <c r="BB164" s="408"/>
      <c r="BC164" s="306">
        <f t="shared" si="26"/>
        <v>1.2000000000000002</v>
      </c>
      <c r="BD164" s="307"/>
      <c r="BE164" s="307"/>
      <c r="BF164" s="308"/>
      <c r="BG164" s="309">
        <v>40826</v>
      </c>
      <c r="BH164" s="310"/>
      <c r="BI164" s="310"/>
      <c r="BJ164" s="311"/>
      <c r="BK164" s="312">
        <f t="shared" si="27"/>
        <v>4082.6000000000004</v>
      </c>
      <c r="BL164" s="313"/>
      <c r="BM164" s="313"/>
      <c r="BN164" s="313"/>
      <c r="BO164" s="313"/>
      <c r="BP164" s="314"/>
      <c r="BQ164" s="294"/>
      <c r="BR164" s="295"/>
      <c r="BS164" s="295"/>
      <c r="BT164" s="295"/>
      <c r="BU164" s="295"/>
      <c r="BV164" s="295"/>
      <c r="BW164" s="296"/>
      <c r="BX164" s="294"/>
      <c r="BY164" s="295"/>
      <c r="BZ164" s="295"/>
      <c r="CA164" s="295"/>
      <c r="CB164" s="295"/>
      <c r="CC164" s="296"/>
      <c r="CD164" s="294"/>
      <c r="CE164" s="295"/>
      <c r="CF164" s="295"/>
      <c r="CG164" s="295"/>
      <c r="CH164" s="295"/>
      <c r="CI164" s="296"/>
    </row>
    <row r="165" spans="1:87" ht="18" customHeight="1" x14ac:dyDescent="0.25">
      <c r="A165" s="75"/>
      <c r="B165" s="327"/>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9"/>
      <c r="Z165" s="336"/>
      <c r="AA165" s="337"/>
      <c r="AB165" s="337"/>
      <c r="AC165" s="337"/>
      <c r="AD165" s="338"/>
      <c r="AE165" s="336"/>
      <c r="AF165" s="337"/>
      <c r="AG165" s="337"/>
      <c r="AH165" s="337"/>
      <c r="AI165" s="337"/>
      <c r="AJ165" s="337"/>
      <c r="AK165" s="300" t="s">
        <v>530</v>
      </c>
      <c r="AL165" s="301"/>
      <c r="AM165" s="301"/>
      <c r="AN165" s="301"/>
      <c r="AO165" s="301"/>
      <c r="AP165" s="301"/>
      <c r="AQ165" s="301"/>
      <c r="AR165" s="301"/>
      <c r="AS165" s="301"/>
      <c r="AT165" s="301"/>
      <c r="AU165" s="301"/>
      <c r="AV165" s="301"/>
      <c r="AW165" s="301"/>
      <c r="AX165" s="302"/>
      <c r="AY165" s="407">
        <v>0.1</v>
      </c>
      <c r="AZ165" s="304"/>
      <c r="BA165" s="304"/>
      <c r="BB165" s="408"/>
      <c r="BC165" s="306">
        <f t="shared" si="26"/>
        <v>1.2000000000000002</v>
      </c>
      <c r="BD165" s="307"/>
      <c r="BE165" s="307"/>
      <c r="BF165" s="308"/>
      <c r="BG165" s="309">
        <v>22629</v>
      </c>
      <c r="BH165" s="310"/>
      <c r="BI165" s="310"/>
      <c r="BJ165" s="311"/>
      <c r="BK165" s="312">
        <f t="shared" si="27"/>
        <v>2262.9</v>
      </c>
      <c r="BL165" s="313"/>
      <c r="BM165" s="313"/>
      <c r="BN165" s="313"/>
      <c r="BO165" s="313"/>
      <c r="BP165" s="314"/>
      <c r="BQ165" s="294"/>
      <c r="BR165" s="295"/>
      <c r="BS165" s="295"/>
      <c r="BT165" s="295"/>
      <c r="BU165" s="295"/>
      <c r="BV165" s="295"/>
      <c r="BW165" s="296"/>
      <c r="BX165" s="294"/>
      <c r="BY165" s="295"/>
      <c r="BZ165" s="295"/>
      <c r="CA165" s="295"/>
      <c r="CB165" s="295"/>
      <c r="CC165" s="296"/>
      <c r="CD165" s="294"/>
      <c r="CE165" s="295"/>
      <c r="CF165" s="295"/>
      <c r="CG165" s="295"/>
      <c r="CH165" s="295"/>
      <c r="CI165" s="296"/>
    </row>
    <row r="166" spans="1:87" ht="18" customHeight="1" x14ac:dyDescent="0.25">
      <c r="A166" s="75"/>
      <c r="B166" s="327"/>
      <c r="C166" s="328"/>
      <c r="D166" s="328"/>
      <c r="E166" s="328"/>
      <c r="F166" s="328"/>
      <c r="G166" s="328"/>
      <c r="H166" s="328"/>
      <c r="I166" s="328"/>
      <c r="J166" s="328"/>
      <c r="K166" s="328"/>
      <c r="L166" s="328"/>
      <c r="M166" s="328"/>
      <c r="N166" s="328"/>
      <c r="O166" s="328"/>
      <c r="P166" s="328"/>
      <c r="Q166" s="328"/>
      <c r="R166" s="328"/>
      <c r="S166" s="328"/>
      <c r="T166" s="328"/>
      <c r="U166" s="328"/>
      <c r="V166" s="328"/>
      <c r="W166" s="328"/>
      <c r="X166" s="328"/>
      <c r="Y166" s="329"/>
      <c r="Z166" s="336"/>
      <c r="AA166" s="337"/>
      <c r="AB166" s="337"/>
      <c r="AC166" s="337"/>
      <c r="AD166" s="338"/>
      <c r="AE166" s="336"/>
      <c r="AF166" s="337"/>
      <c r="AG166" s="337"/>
      <c r="AH166" s="337"/>
      <c r="AI166" s="337"/>
      <c r="AJ166" s="337"/>
      <c r="AK166" s="300" t="s">
        <v>18</v>
      </c>
      <c r="AL166" s="301"/>
      <c r="AM166" s="301"/>
      <c r="AN166" s="301"/>
      <c r="AO166" s="301"/>
      <c r="AP166" s="301"/>
      <c r="AQ166" s="301"/>
      <c r="AR166" s="301"/>
      <c r="AS166" s="301"/>
      <c r="AT166" s="301"/>
      <c r="AU166" s="301"/>
      <c r="AV166" s="301"/>
      <c r="AW166" s="301"/>
      <c r="AX166" s="302"/>
      <c r="AY166" s="407">
        <v>0.1</v>
      </c>
      <c r="AZ166" s="304"/>
      <c r="BA166" s="304"/>
      <c r="BB166" s="408"/>
      <c r="BC166" s="306">
        <f t="shared" si="26"/>
        <v>1.2000000000000002</v>
      </c>
      <c r="BD166" s="307"/>
      <c r="BE166" s="307"/>
      <c r="BF166" s="308"/>
      <c r="BG166" s="309">
        <v>28961</v>
      </c>
      <c r="BH166" s="310"/>
      <c r="BI166" s="310"/>
      <c r="BJ166" s="311"/>
      <c r="BK166" s="312">
        <f t="shared" si="27"/>
        <v>2896.1000000000004</v>
      </c>
      <c r="BL166" s="313"/>
      <c r="BM166" s="313"/>
      <c r="BN166" s="313"/>
      <c r="BO166" s="313"/>
      <c r="BP166" s="314"/>
      <c r="BQ166" s="294"/>
      <c r="BR166" s="295"/>
      <c r="BS166" s="295"/>
      <c r="BT166" s="295"/>
      <c r="BU166" s="295"/>
      <c r="BV166" s="295"/>
      <c r="BW166" s="296"/>
      <c r="BX166" s="294"/>
      <c r="BY166" s="295"/>
      <c r="BZ166" s="295"/>
      <c r="CA166" s="295"/>
      <c r="CB166" s="295"/>
      <c r="CC166" s="296"/>
      <c r="CD166" s="294"/>
      <c r="CE166" s="295"/>
      <c r="CF166" s="295"/>
      <c r="CG166" s="295"/>
      <c r="CH166" s="295"/>
      <c r="CI166" s="296"/>
    </row>
    <row r="167" spans="1:87" ht="18" customHeight="1" thickBot="1" x14ac:dyDescent="0.3">
      <c r="A167" s="75"/>
      <c r="B167" s="327"/>
      <c r="C167" s="328"/>
      <c r="D167" s="328"/>
      <c r="E167" s="328"/>
      <c r="F167" s="328"/>
      <c r="G167" s="328"/>
      <c r="H167" s="328"/>
      <c r="I167" s="328"/>
      <c r="J167" s="328"/>
      <c r="K167" s="328"/>
      <c r="L167" s="328"/>
      <c r="M167" s="328"/>
      <c r="N167" s="328"/>
      <c r="O167" s="328"/>
      <c r="P167" s="328"/>
      <c r="Q167" s="328"/>
      <c r="R167" s="328"/>
      <c r="S167" s="328"/>
      <c r="T167" s="328"/>
      <c r="U167" s="328"/>
      <c r="V167" s="328"/>
      <c r="W167" s="328"/>
      <c r="X167" s="328"/>
      <c r="Y167" s="329"/>
      <c r="Z167" s="336"/>
      <c r="AA167" s="337"/>
      <c r="AB167" s="337"/>
      <c r="AC167" s="337"/>
      <c r="AD167" s="338"/>
      <c r="AE167" s="336"/>
      <c r="AF167" s="337"/>
      <c r="AG167" s="337"/>
      <c r="AH167" s="337"/>
      <c r="AI167" s="337"/>
      <c r="AJ167" s="337"/>
      <c r="AK167" s="392" t="s">
        <v>37</v>
      </c>
      <c r="AL167" s="393"/>
      <c r="AM167" s="393"/>
      <c r="AN167" s="393"/>
      <c r="AO167" s="393"/>
      <c r="AP167" s="393"/>
      <c r="AQ167" s="393"/>
      <c r="AR167" s="393"/>
      <c r="AS167" s="393"/>
      <c r="AT167" s="393"/>
      <c r="AU167" s="393"/>
      <c r="AV167" s="393"/>
      <c r="AW167" s="393"/>
      <c r="AX167" s="394"/>
      <c r="AY167" s="407">
        <v>0.1</v>
      </c>
      <c r="AZ167" s="304"/>
      <c r="BA167" s="304"/>
      <c r="BB167" s="408"/>
      <c r="BC167" s="306">
        <f t="shared" si="26"/>
        <v>1.2000000000000002</v>
      </c>
      <c r="BD167" s="307"/>
      <c r="BE167" s="307"/>
      <c r="BF167" s="308"/>
      <c r="BG167" s="309">
        <v>11840</v>
      </c>
      <c r="BH167" s="310"/>
      <c r="BI167" s="310"/>
      <c r="BJ167" s="311"/>
      <c r="BK167" s="312">
        <f t="shared" si="27"/>
        <v>1184</v>
      </c>
      <c r="BL167" s="313"/>
      <c r="BM167" s="313"/>
      <c r="BN167" s="313"/>
      <c r="BO167" s="313"/>
      <c r="BP167" s="314"/>
      <c r="BQ167" s="294"/>
      <c r="BR167" s="295"/>
      <c r="BS167" s="295"/>
      <c r="BT167" s="295"/>
      <c r="BU167" s="295"/>
      <c r="BV167" s="295"/>
      <c r="BW167" s="296"/>
      <c r="BX167" s="294"/>
      <c r="BY167" s="295"/>
      <c r="BZ167" s="295"/>
      <c r="CA167" s="295"/>
      <c r="CB167" s="295"/>
      <c r="CC167" s="296"/>
      <c r="CD167" s="294"/>
      <c r="CE167" s="295"/>
      <c r="CF167" s="295"/>
      <c r="CG167" s="295"/>
      <c r="CH167" s="295"/>
      <c r="CI167" s="296"/>
    </row>
    <row r="168" spans="1:87" ht="18" customHeight="1" thickBot="1" x14ac:dyDescent="0.3">
      <c r="A168" s="75"/>
      <c r="B168" s="377"/>
      <c r="C168" s="378"/>
      <c r="D168" s="378"/>
      <c r="E168" s="378"/>
      <c r="F168" s="378"/>
      <c r="G168" s="378"/>
      <c r="H168" s="378"/>
      <c r="I168" s="378"/>
      <c r="J168" s="378"/>
      <c r="K168" s="378"/>
      <c r="L168" s="378"/>
      <c r="M168" s="378"/>
      <c r="N168" s="378"/>
      <c r="O168" s="378"/>
      <c r="P168" s="378"/>
      <c r="Q168" s="378"/>
      <c r="R168" s="378"/>
      <c r="S168" s="378"/>
      <c r="T168" s="378"/>
      <c r="U168" s="378"/>
      <c r="V168" s="378"/>
      <c r="W168" s="378"/>
      <c r="X168" s="378"/>
      <c r="Y168" s="378"/>
      <c r="Z168" s="378"/>
      <c r="AA168" s="378"/>
      <c r="AB168" s="378"/>
      <c r="AC168" s="378"/>
      <c r="AD168" s="378"/>
      <c r="AE168" s="378"/>
      <c r="AF168" s="378"/>
      <c r="AG168" s="378"/>
      <c r="AH168" s="378"/>
      <c r="AI168" s="378"/>
      <c r="AJ168" s="379"/>
      <c r="AK168" s="380" t="s">
        <v>3</v>
      </c>
      <c r="AL168" s="381"/>
      <c r="AM168" s="381"/>
      <c r="AN168" s="381"/>
      <c r="AO168" s="381"/>
      <c r="AP168" s="381"/>
      <c r="AQ168" s="381"/>
      <c r="AR168" s="381"/>
      <c r="AS168" s="381"/>
      <c r="AT168" s="381"/>
      <c r="AU168" s="381"/>
      <c r="AV168" s="381"/>
      <c r="AW168" s="381"/>
      <c r="AX168" s="381"/>
      <c r="AY168" s="382"/>
      <c r="AZ168" s="382"/>
      <c r="BA168" s="382"/>
      <c r="BB168" s="382"/>
      <c r="BC168" s="382"/>
      <c r="BD168" s="382"/>
      <c r="BE168" s="382"/>
      <c r="BF168" s="382"/>
      <c r="BG168" s="382"/>
      <c r="BH168" s="382"/>
      <c r="BI168" s="382"/>
      <c r="BJ168" s="383"/>
      <c r="BK168" s="384">
        <f>SUM(BK162:BK167)</f>
        <v>13481</v>
      </c>
      <c r="BL168" s="385"/>
      <c r="BM168" s="385"/>
      <c r="BN168" s="385"/>
      <c r="BO168" s="385"/>
      <c r="BP168" s="386"/>
      <c r="BQ168" s="387" t="s">
        <v>100</v>
      </c>
      <c r="BR168" s="388"/>
      <c r="BS168" s="388"/>
      <c r="BT168" s="388"/>
      <c r="BU168" s="388"/>
      <c r="BV168" s="388"/>
      <c r="BW168" s="388"/>
      <c r="BX168" s="388"/>
      <c r="BY168" s="388"/>
      <c r="BZ168" s="388"/>
      <c r="CA168" s="388"/>
      <c r="CB168" s="388"/>
      <c r="CC168" s="389"/>
      <c r="CD168" s="390">
        <f>+CD162*AE162</f>
        <v>64849143.529411763</v>
      </c>
      <c r="CE168" s="390"/>
      <c r="CF168" s="390"/>
      <c r="CG168" s="390"/>
      <c r="CH168" s="390"/>
      <c r="CI168" s="391"/>
    </row>
    <row r="169" spans="1:87" ht="18" customHeight="1" thickBot="1" x14ac:dyDescent="0.3">
      <c r="A169" s="75"/>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BG169" s="78"/>
      <c r="BH169" s="78"/>
      <c r="BI169" s="78"/>
      <c r="BJ169" s="78"/>
      <c r="BK169" s="79"/>
      <c r="BL169" s="79"/>
      <c r="BM169" s="79"/>
      <c r="BN169" s="79"/>
      <c r="BO169" s="79"/>
      <c r="BP169" s="79"/>
      <c r="BQ169" s="79"/>
      <c r="BR169" s="79"/>
      <c r="BS169" s="79"/>
      <c r="BT169" s="79"/>
      <c r="BU169" s="79"/>
      <c r="BV169" s="79"/>
      <c r="BW169" s="79"/>
      <c r="BX169" s="79"/>
      <c r="BY169" s="79"/>
      <c r="BZ169" s="79"/>
      <c r="CA169" s="79"/>
      <c r="CB169" s="79"/>
      <c r="CC169" s="79"/>
      <c r="CD169" s="79"/>
      <c r="CE169" s="79"/>
      <c r="CF169" s="79"/>
      <c r="CG169" s="79"/>
      <c r="CH169" s="79"/>
      <c r="CI169" s="79"/>
    </row>
    <row r="170" spans="1:87" ht="18" customHeight="1" x14ac:dyDescent="0.25">
      <c r="A170" s="75"/>
      <c r="B170" s="348" t="s">
        <v>0</v>
      </c>
      <c r="C170" s="349"/>
      <c r="D170" s="349"/>
      <c r="E170" s="349"/>
      <c r="F170" s="349"/>
      <c r="G170" s="349"/>
      <c r="H170" s="349"/>
      <c r="I170" s="349"/>
      <c r="J170" s="349"/>
      <c r="K170" s="349"/>
      <c r="L170" s="349"/>
      <c r="M170" s="349"/>
      <c r="N170" s="349"/>
      <c r="O170" s="349"/>
      <c r="P170" s="349"/>
      <c r="Q170" s="349"/>
      <c r="R170" s="349"/>
      <c r="S170" s="349"/>
      <c r="T170" s="349"/>
      <c r="U170" s="349"/>
      <c r="V170" s="349"/>
      <c r="W170" s="349"/>
      <c r="X170" s="349"/>
      <c r="Y170" s="350"/>
      <c r="Z170" s="348" t="s">
        <v>80</v>
      </c>
      <c r="AA170" s="349"/>
      <c r="AB170" s="349"/>
      <c r="AC170" s="349"/>
      <c r="AD170" s="350"/>
      <c r="AE170" s="357" t="s">
        <v>79</v>
      </c>
      <c r="AF170" s="358"/>
      <c r="AG170" s="358"/>
      <c r="AH170" s="358"/>
      <c r="AI170" s="358"/>
      <c r="AJ170" s="359"/>
      <c r="AK170" s="357" t="s">
        <v>81</v>
      </c>
      <c r="AL170" s="358"/>
      <c r="AM170" s="358"/>
      <c r="AN170" s="358"/>
      <c r="AO170" s="358"/>
      <c r="AP170" s="358"/>
      <c r="AQ170" s="358"/>
      <c r="AR170" s="358"/>
      <c r="AS170" s="358"/>
      <c r="AT170" s="358"/>
      <c r="AU170" s="358"/>
      <c r="AV170" s="358"/>
      <c r="AW170" s="358"/>
      <c r="AX170" s="359"/>
      <c r="AY170" s="357" t="s">
        <v>1</v>
      </c>
      <c r="AZ170" s="358"/>
      <c r="BA170" s="358"/>
      <c r="BB170" s="359"/>
      <c r="BC170" s="348" t="s">
        <v>104</v>
      </c>
      <c r="BD170" s="349"/>
      <c r="BE170" s="349"/>
      <c r="BF170" s="350"/>
      <c r="BG170" s="366" t="s">
        <v>82</v>
      </c>
      <c r="BH170" s="367"/>
      <c r="BI170" s="367"/>
      <c r="BJ170" s="368"/>
      <c r="BK170" s="315" t="s">
        <v>99</v>
      </c>
      <c r="BL170" s="316"/>
      <c r="BM170" s="316"/>
      <c r="BN170" s="316"/>
      <c r="BO170" s="316"/>
      <c r="BP170" s="317"/>
      <c r="BQ170" s="315" t="s">
        <v>83</v>
      </c>
      <c r="BR170" s="316"/>
      <c r="BS170" s="316"/>
      <c r="BT170" s="316"/>
      <c r="BU170" s="316"/>
      <c r="BV170" s="316"/>
      <c r="BW170" s="317"/>
      <c r="BX170" s="315" t="s">
        <v>84</v>
      </c>
      <c r="BY170" s="316"/>
      <c r="BZ170" s="316"/>
      <c r="CA170" s="316"/>
      <c r="CB170" s="316"/>
      <c r="CC170" s="317"/>
      <c r="CD170" s="315" t="s">
        <v>85</v>
      </c>
      <c r="CE170" s="316"/>
      <c r="CF170" s="316"/>
      <c r="CG170" s="316"/>
      <c r="CH170" s="316"/>
      <c r="CI170" s="317"/>
    </row>
    <row r="171" spans="1:87" ht="18" customHeight="1" x14ac:dyDescent="0.25">
      <c r="A171" s="75"/>
      <c r="B171" s="351"/>
      <c r="C171" s="352"/>
      <c r="D171" s="352"/>
      <c r="E171" s="352"/>
      <c r="F171" s="352"/>
      <c r="G171" s="352"/>
      <c r="H171" s="352"/>
      <c r="I171" s="352"/>
      <c r="J171" s="352"/>
      <c r="K171" s="352"/>
      <c r="L171" s="352"/>
      <c r="M171" s="352"/>
      <c r="N171" s="352"/>
      <c r="O171" s="352"/>
      <c r="P171" s="352"/>
      <c r="Q171" s="352"/>
      <c r="R171" s="352"/>
      <c r="S171" s="352"/>
      <c r="T171" s="352"/>
      <c r="U171" s="352"/>
      <c r="V171" s="352"/>
      <c r="W171" s="352"/>
      <c r="X171" s="352"/>
      <c r="Y171" s="353"/>
      <c r="Z171" s="351"/>
      <c r="AA171" s="352"/>
      <c r="AB171" s="352"/>
      <c r="AC171" s="352"/>
      <c r="AD171" s="353"/>
      <c r="AE171" s="360"/>
      <c r="AF171" s="361"/>
      <c r="AG171" s="361"/>
      <c r="AH171" s="361"/>
      <c r="AI171" s="361"/>
      <c r="AJ171" s="362"/>
      <c r="AK171" s="360"/>
      <c r="AL171" s="361"/>
      <c r="AM171" s="361"/>
      <c r="AN171" s="361"/>
      <c r="AO171" s="361"/>
      <c r="AP171" s="361"/>
      <c r="AQ171" s="361"/>
      <c r="AR171" s="361"/>
      <c r="AS171" s="361"/>
      <c r="AT171" s="361"/>
      <c r="AU171" s="361"/>
      <c r="AV171" s="361"/>
      <c r="AW171" s="361"/>
      <c r="AX171" s="362"/>
      <c r="AY171" s="360"/>
      <c r="AZ171" s="361"/>
      <c r="BA171" s="361"/>
      <c r="BB171" s="362"/>
      <c r="BC171" s="351"/>
      <c r="BD171" s="352"/>
      <c r="BE171" s="352"/>
      <c r="BF171" s="353"/>
      <c r="BG171" s="369"/>
      <c r="BH171" s="370"/>
      <c r="BI171" s="370"/>
      <c r="BJ171" s="371"/>
      <c r="BK171" s="318"/>
      <c r="BL171" s="319"/>
      <c r="BM171" s="319"/>
      <c r="BN171" s="319"/>
      <c r="BO171" s="319"/>
      <c r="BP171" s="320"/>
      <c r="BQ171" s="318"/>
      <c r="BR171" s="319"/>
      <c r="BS171" s="319"/>
      <c r="BT171" s="319"/>
      <c r="BU171" s="319"/>
      <c r="BV171" s="319"/>
      <c r="BW171" s="320"/>
      <c r="BX171" s="318"/>
      <c r="BY171" s="319"/>
      <c r="BZ171" s="319"/>
      <c r="CA171" s="319"/>
      <c r="CB171" s="319"/>
      <c r="CC171" s="320"/>
      <c r="CD171" s="318"/>
      <c r="CE171" s="319"/>
      <c r="CF171" s="319"/>
      <c r="CG171" s="319"/>
      <c r="CH171" s="319"/>
      <c r="CI171" s="320"/>
    </row>
    <row r="172" spans="1:87" ht="18" customHeight="1" thickBot="1" x14ac:dyDescent="0.3">
      <c r="A172" s="75"/>
      <c r="B172" s="354"/>
      <c r="C172" s="355"/>
      <c r="D172" s="355"/>
      <c r="E172" s="355"/>
      <c r="F172" s="355"/>
      <c r="G172" s="355"/>
      <c r="H172" s="355"/>
      <c r="I172" s="355"/>
      <c r="J172" s="355"/>
      <c r="K172" s="355"/>
      <c r="L172" s="355"/>
      <c r="M172" s="355"/>
      <c r="N172" s="355"/>
      <c r="O172" s="355"/>
      <c r="P172" s="355"/>
      <c r="Q172" s="355"/>
      <c r="R172" s="355"/>
      <c r="S172" s="355"/>
      <c r="T172" s="355"/>
      <c r="U172" s="355"/>
      <c r="V172" s="355"/>
      <c r="W172" s="355"/>
      <c r="X172" s="355"/>
      <c r="Y172" s="356"/>
      <c r="Z172" s="354"/>
      <c r="AA172" s="355"/>
      <c r="AB172" s="355"/>
      <c r="AC172" s="355"/>
      <c r="AD172" s="356"/>
      <c r="AE172" s="363"/>
      <c r="AF172" s="364"/>
      <c r="AG172" s="364"/>
      <c r="AH172" s="364"/>
      <c r="AI172" s="364"/>
      <c r="AJ172" s="365"/>
      <c r="AK172" s="360"/>
      <c r="AL172" s="361"/>
      <c r="AM172" s="361"/>
      <c r="AN172" s="361"/>
      <c r="AO172" s="361"/>
      <c r="AP172" s="361"/>
      <c r="AQ172" s="361"/>
      <c r="AR172" s="361"/>
      <c r="AS172" s="361"/>
      <c r="AT172" s="361"/>
      <c r="AU172" s="361"/>
      <c r="AV172" s="361"/>
      <c r="AW172" s="361"/>
      <c r="AX172" s="362"/>
      <c r="AY172" s="360"/>
      <c r="AZ172" s="361"/>
      <c r="BA172" s="361"/>
      <c r="BB172" s="362"/>
      <c r="BC172" s="351"/>
      <c r="BD172" s="352"/>
      <c r="BE172" s="352"/>
      <c r="BF172" s="353"/>
      <c r="BG172" s="369"/>
      <c r="BH172" s="370"/>
      <c r="BI172" s="370"/>
      <c r="BJ172" s="371"/>
      <c r="BK172" s="318"/>
      <c r="BL172" s="319"/>
      <c r="BM172" s="319"/>
      <c r="BN172" s="319"/>
      <c r="BO172" s="319"/>
      <c r="BP172" s="320"/>
      <c r="BQ172" s="321"/>
      <c r="BR172" s="322"/>
      <c r="BS172" s="322"/>
      <c r="BT172" s="322"/>
      <c r="BU172" s="322"/>
      <c r="BV172" s="322"/>
      <c r="BW172" s="323"/>
      <c r="BX172" s="321"/>
      <c r="BY172" s="322"/>
      <c r="BZ172" s="322"/>
      <c r="CA172" s="322"/>
      <c r="CB172" s="322"/>
      <c r="CC172" s="323"/>
      <c r="CD172" s="321"/>
      <c r="CE172" s="322"/>
      <c r="CF172" s="322"/>
      <c r="CG172" s="322"/>
      <c r="CH172" s="322"/>
      <c r="CI172" s="323"/>
    </row>
    <row r="173" spans="1:87" ht="18" customHeight="1" x14ac:dyDescent="0.25">
      <c r="A173" s="75"/>
      <c r="B173" s="324" t="s">
        <v>171</v>
      </c>
      <c r="C173" s="325"/>
      <c r="D173" s="325"/>
      <c r="E173" s="325"/>
      <c r="F173" s="325"/>
      <c r="G173" s="325"/>
      <c r="H173" s="325"/>
      <c r="I173" s="325"/>
      <c r="J173" s="325"/>
      <c r="K173" s="325"/>
      <c r="L173" s="325"/>
      <c r="M173" s="325"/>
      <c r="N173" s="325"/>
      <c r="O173" s="325"/>
      <c r="P173" s="325"/>
      <c r="Q173" s="325"/>
      <c r="R173" s="325"/>
      <c r="S173" s="325"/>
      <c r="T173" s="325"/>
      <c r="U173" s="325"/>
      <c r="V173" s="325"/>
      <c r="W173" s="325"/>
      <c r="X173" s="325"/>
      <c r="Y173" s="326"/>
      <c r="Z173" s="333" t="s">
        <v>190</v>
      </c>
      <c r="AA173" s="334"/>
      <c r="AB173" s="334"/>
      <c r="AC173" s="334"/>
      <c r="AD173" s="335"/>
      <c r="AE173" s="333">
        <v>12</v>
      </c>
      <c r="AF173" s="334"/>
      <c r="AG173" s="334"/>
      <c r="AH173" s="334"/>
      <c r="AI173" s="334"/>
      <c r="AJ173" s="334"/>
      <c r="AK173" s="342" t="s">
        <v>41</v>
      </c>
      <c r="AL173" s="343"/>
      <c r="AM173" s="343"/>
      <c r="AN173" s="343"/>
      <c r="AO173" s="343"/>
      <c r="AP173" s="343"/>
      <c r="AQ173" s="343"/>
      <c r="AR173" s="343"/>
      <c r="AS173" s="343"/>
      <c r="AT173" s="343"/>
      <c r="AU173" s="343"/>
      <c r="AV173" s="343"/>
      <c r="AW173" s="343"/>
      <c r="AX173" s="344"/>
      <c r="AY173" s="409">
        <v>0.1</v>
      </c>
      <c r="AZ173" s="346"/>
      <c r="BA173" s="346"/>
      <c r="BB173" s="410"/>
      <c r="BC173" s="345">
        <f>+$AE$173*AY173</f>
        <v>1.2000000000000002</v>
      </c>
      <c r="BD173" s="346"/>
      <c r="BE173" s="346"/>
      <c r="BF173" s="347"/>
      <c r="BG173" s="285">
        <v>22629</v>
      </c>
      <c r="BH173" s="286"/>
      <c r="BI173" s="286"/>
      <c r="BJ173" s="287"/>
      <c r="BK173" s="288">
        <f>+AY173*BG173</f>
        <v>2262.9</v>
      </c>
      <c r="BL173" s="289"/>
      <c r="BM173" s="289"/>
      <c r="BN173" s="289"/>
      <c r="BO173" s="289"/>
      <c r="BP173" s="290"/>
      <c r="BQ173" s="291">
        <v>5000000</v>
      </c>
      <c r="BR173" s="292"/>
      <c r="BS173" s="292"/>
      <c r="BT173" s="292"/>
      <c r="BU173" s="292"/>
      <c r="BV173" s="292"/>
      <c r="BW173" s="293"/>
      <c r="BX173" s="291">
        <f>+(((BK179+BQ173)*15)/85)</f>
        <v>884731.9411764706</v>
      </c>
      <c r="BY173" s="292"/>
      <c r="BZ173" s="292"/>
      <c r="CA173" s="292"/>
      <c r="CB173" s="292"/>
      <c r="CC173" s="293"/>
      <c r="CD173" s="291">
        <f>+BK179+BQ173+BX173</f>
        <v>5898212.9411764704</v>
      </c>
      <c r="CE173" s="292"/>
      <c r="CF173" s="292"/>
      <c r="CG173" s="292"/>
      <c r="CH173" s="292"/>
      <c r="CI173" s="293"/>
    </row>
    <row r="174" spans="1:87" ht="18" customHeight="1" x14ac:dyDescent="0.25">
      <c r="A174" s="75"/>
      <c r="B174" s="327"/>
      <c r="C174" s="328"/>
      <c r="D174" s="328"/>
      <c r="E174" s="328"/>
      <c r="F174" s="328"/>
      <c r="G174" s="328"/>
      <c r="H174" s="328"/>
      <c r="I174" s="328"/>
      <c r="J174" s="328"/>
      <c r="K174" s="328"/>
      <c r="L174" s="328"/>
      <c r="M174" s="328"/>
      <c r="N174" s="328"/>
      <c r="O174" s="328"/>
      <c r="P174" s="328"/>
      <c r="Q174" s="328"/>
      <c r="R174" s="328"/>
      <c r="S174" s="328"/>
      <c r="T174" s="328"/>
      <c r="U174" s="328"/>
      <c r="V174" s="328"/>
      <c r="W174" s="328"/>
      <c r="X174" s="328"/>
      <c r="Y174" s="329"/>
      <c r="Z174" s="336"/>
      <c r="AA174" s="337"/>
      <c r="AB174" s="337"/>
      <c r="AC174" s="337"/>
      <c r="AD174" s="338"/>
      <c r="AE174" s="336"/>
      <c r="AF174" s="337"/>
      <c r="AG174" s="337"/>
      <c r="AH174" s="337"/>
      <c r="AI174" s="337"/>
      <c r="AJ174" s="337"/>
      <c r="AK174" s="300" t="s">
        <v>30</v>
      </c>
      <c r="AL174" s="301"/>
      <c r="AM174" s="301"/>
      <c r="AN174" s="301"/>
      <c r="AO174" s="301"/>
      <c r="AP174" s="301"/>
      <c r="AQ174" s="301"/>
      <c r="AR174" s="301"/>
      <c r="AS174" s="301"/>
      <c r="AT174" s="301"/>
      <c r="AU174" s="301"/>
      <c r="AV174" s="301"/>
      <c r="AW174" s="301"/>
      <c r="AX174" s="302"/>
      <c r="AY174" s="407">
        <v>0.1</v>
      </c>
      <c r="AZ174" s="304"/>
      <c r="BA174" s="304"/>
      <c r="BB174" s="408"/>
      <c r="BC174" s="306">
        <f t="shared" ref="BC174:BC178" si="28">+$AE$173*AY174</f>
        <v>1.2000000000000002</v>
      </c>
      <c r="BD174" s="307"/>
      <c r="BE174" s="307"/>
      <c r="BF174" s="308"/>
      <c r="BG174" s="309">
        <v>7925</v>
      </c>
      <c r="BH174" s="310"/>
      <c r="BI174" s="310"/>
      <c r="BJ174" s="311"/>
      <c r="BK174" s="312">
        <f t="shared" ref="BK174:BK178" si="29">+AY174*BG174</f>
        <v>792.5</v>
      </c>
      <c r="BL174" s="313"/>
      <c r="BM174" s="313"/>
      <c r="BN174" s="313"/>
      <c r="BO174" s="313"/>
      <c r="BP174" s="314"/>
      <c r="BQ174" s="294"/>
      <c r="BR174" s="295"/>
      <c r="BS174" s="295"/>
      <c r="BT174" s="295"/>
      <c r="BU174" s="295"/>
      <c r="BV174" s="295"/>
      <c r="BW174" s="296"/>
      <c r="BX174" s="294"/>
      <c r="BY174" s="295"/>
      <c r="BZ174" s="295"/>
      <c r="CA174" s="295"/>
      <c r="CB174" s="295"/>
      <c r="CC174" s="296"/>
      <c r="CD174" s="294"/>
      <c r="CE174" s="295"/>
      <c r="CF174" s="295"/>
      <c r="CG174" s="295"/>
      <c r="CH174" s="295"/>
      <c r="CI174" s="296"/>
    </row>
    <row r="175" spans="1:87" ht="18" customHeight="1" x14ac:dyDescent="0.25">
      <c r="A175" s="75"/>
      <c r="B175" s="327"/>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9"/>
      <c r="Z175" s="336"/>
      <c r="AA175" s="337"/>
      <c r="AB175" s="337"/>
      <c r="AC175" s="337"/>
      <c r="AD175" s="338"/>
      <c r="AE175" s="336"/>
      <c r="AF175" s="337"/>
      <c r="AG175" s="337"/>
      <c r="AH175" s="337"/>
      <c r="AI175" s="337"/>
      <c r="AJ175" s="337"/>
      <c r="AK175" s="300" t="s">
        <v>13</v>
      </c>
      <c r="AL175" s="301"/>
      <c r="AM175" s="301"/>
      <c r="AN175" s="301"/>
      <c r="AO175" s="301"/>
      <c r="AP175" s="301"/>
      <c r="AQ175" s="301"/>
      <c r="AR175" s="301"/>
      <c r="AS175" s="301"/>
      <c r="AT175" s="301"/>
      <c r="AU175" s="301"/>
      <c r="AV175" s="301"/>
      <c r="AW175" s="301"/>
      <c r="AX175" s="302"/>
      <c r="AY175" s="407">
        <v>0.1</v>
      </c>
      <c r="AZ175" s="304"/>
      <c r="BA175" s="304"/>
      <c r="BB175" s="408"/>
      <c r="BC175" s="306">
        <f t="shared" si="28"/>
        <v>1.2000000000000002</v>
      </c>
      <c r="BD175" s="307"/>
      <c r="BE175" s="307"/>
      <c r="BF175" s="308"/>
      <c r="BG175" s="309">
        <v>40826</v>
      </c>
      <c r="BH175" s="310"/>
      <c r="BI175" s="310"/>
      <c r="BJ175" s="311"/>
      <c r="BK175" s="312">
        <f t="shared" si="29"/>
        <v>4082.6000000000004</v>
      </c>
      <c r="BL175" s="313"/>
      <c r="BM175" s="313"/>
      <c r="BN175" s="313"/>
      <c r="BO175" s="313"/>
      <c r="BP175" s="314"/>
      <c r="BQ175" s="294"/>
      <c r="BR175" s="295"/>
      <c r="BS175" s="295"/>
      <c r="BT175" s="295"/>
      <c r="BU175" s="295"/>
      <c r="BV175" s="295"/>
      <c r="BW175" s="296"/>
      <c r="BX175" s="294"/>
      <c r="BY175" s="295"/>
      <c r="BZ175" s="295"/>
      <c r="CA175" s="295"/>
      <c r="CB175" s="295"/>
      <c r="CC175" s="296"/>
      <c r="CD175" s="294"/>
      <c r="CE175" s="295"/>
      <c r="CF175" s="295"/>
      <c r="CG175" s="295"/>
      <c r="CH175" s="295"/>
      <c r="CI175" s="296"/>
    </row>
    <row r="176" spans="1:87" ht="18" customHeight="1" x14ac:dyDescent="0.25">
      <c r="A176" s="75"/>
      <c r="B176" s="327"/>
      <c r="C176" s="328"/>
      <c r="D176" s="328"/>
      <c r="E176" s="328"/>
      <c r="F176" s="328"/>
      <c r="G176" s="328"/>
      <c r="H176" s="328"/>
      <c r="I176" s="328"/>
      <c r="J176" s="328"/>
      <c r="K176" s="328"/>
      <c r="L176" s="328"/>
      <c r="M176" s="328"/>
      <c r="N176" s="328"/>
      <c r="O176" s="328"/>
      <c r="P176" s="328"/>
      <c r="Q176" s="328"/>
      <c r="R176" s="328"/>
      <c r="S176" s="328"/>
      <c r="T176" s="328"/>
      <c r="U176" s="328"/>
      <c r="V176" s="328"/>
      <c r="W176" s="328"/>
      <c r="X176" s="328"/>
      <c r="Y176" s="329"/>
      <c r="Z176" s="336"/>
      <c r="AA176" s="337"/>
      <c r="AB176" s="337"/>
      <c r="AC176" s="337"/>
      <c r="AD176" s="338"/>
      <c r="AE176" s="336"/>
      <c r="AF176" s="337"/>
      <c r="AG176" s="337"/>
      <c r="AH176" s="337"/>
      <c r="AI176" s="337"/>
      <c r="AJ176" s="337"/>
      <c r="AK176" s="300" t="s">
        <v>530</v>
      </c>
      <c r="AL176" s="301"/>
      <c r="AM176" s="301"/>
      <c r="AN176" s="301"/>
      <c r="AO176" s="301"/>
      <c r="AP176" s="301"/>
      <c r="AQ176" s="301"/>
      <c r="AR176" s="301"/>
      <c r="AS176" s="301"/>
      <c r="AT176" s="301"/>
      <c r="AU176" s="301"/>
      <c r="AV176" s="301"/>
      <c r="AW176" s="301"/>
      <c r="AX176" s="302"/>
      <c r="AY176" s="407">
        <v>0.1</v>
      </c>
      <c r="AZ176" s="304"/>
      <c r="BA176" s="304"/>
      <c r="BB176" s="408"/>
      <c r="BC176" s="306">
        <f t="shared" si="28"/>
        <v>1.2000000000000002</v>
      </c>
      <c r="BD176" s="307"/>
      <c r="BE176" s="307"/>
      <c r="BF176" s="308"/>
      <c r="BG176" s="309">
        <v>22629</v>
      </c>
      <c r="BH176" s="310"/>
      <c r="BI176" s="310"/>
      <c r="BJ176" s="311"/>
      <c r="BK176" s="312">
        <f t="shared" si="29"/>
        <v>2262.9</v>
      </c>
      <c r="BL176" s="313"/>
      <c r="BM176" s="313"/>
      <c r="BN176" s="313"/>
      <c r="BO176" s="313"/>
      <c r="BP176" s="314"/>
      <c r="BQ176" s="294"/>
      <c r="BR176" s="295"/>
      <c r="BS176" s="295"/>
      <c r="BT176" s="295"/>
      <c r="BU176" s="295"/>
      <c r="BV176" s="295"/>
      <c r="BW176" s="296"/>
      <c r="BX176" s="294"/>
      <c r="BY176" s="295"/>
      <c r="BZ176" s="295"/>
      <c r="CA176" s="295"/>
      <c r="CB176" s="295"/>
      <c r="CC176" s="296"/>
      <c r="CD176" s="294"/>
      <c r="CE176" s="295"/>
      <c r="CF176" s="295"/>
      <c r="CG176" s="295"/>
      <c r="CH176" s="295"/>
      <c r="CI176" s="296"/>
    </row>
    <row r="177" spans="1:87" ht="18" customHeight="1" x14ac:dyDescent="0.25">
      <c r="A177" s="75"/>
      <c r="B177" s="327"/>
      <c r="C177" s="328"/>
      <c r="D177" s="328"/>
      <c r="E177" s="328"/>
      <c r="F177" s="328"/>
      <c r="G177" s="328"/>
      <c r="H177" s="328"/>
      <c r="I177" s="328"/>
      <c r="J177" s="328"/>
      <c r="K177" s="328"/>
      <c r="L177" s="328"/>
      <c r="M177" s="328"/>
      <c r="N177" s="328"/>
      <c r="O177" s="328"/>
      <c r="P177" s="328"/>
      <c r="Q177" s="328"/>
      <c r="R177" s="328"/>
      <c r="S177" s="328"/>
      <c r="T177" s="328"/>
      <c r="U177" s="328"/>
      <c r="V177" s="328"/>
      <c r="W177" s="328"/>
      <c r="X177" s="328"/>
      <c r="Y177" s="329"/>
      <c r="Z177" s="336"/>
      <c r="AA177" s="337"/>
      <c r="AB177" s="337"/>
      <c r="AC177" s="337"/>
      <c r="AD177" s="338"/>
      <c r="AE177" s="336"/>
      <c r="AF177" s="337"/>
      <c r="AG177" s="337"/>
      <c r="AH177" s="337"/>
      <c r="AI177" s="337"/>
      <c r="AJ177" s="337"/>
      <c r="AK177" s="300" t="s">
        <v>18</v>
      </c>
      <c r="AL177" s="301"/>
      <c r="AM177" s="301"/>
      <c r="AN177" s="301"/>
      <c r="AO177" s="301"/>
      <c r="AP177" s="301"/>
      <c r="AQ177" s="301"/>
      <c r="AR177" s="301"/>
      <c r="AS177" s="301"/>
      <c r="AT177" s="301"/>
      <c r="AU177" s="301"/>
      <c r="AV177" s="301"/>
      <c r="AW177" s="301"/>
      <c r="AX177" s="302"/>
      <c r="AY177" s="407">
        <v>0.1</v>
      </c>
      <c r="AZ177" s="304"/>
      <c r="BA177" s="304"/>
      <c r="BB177" s="408"/>
      <c r="BC177" s="306">
        <f t="shared" si="28"/>
        <v>1.2000000000000002</v>
      </c>
      <c r="BD177" s="307"/>
      <c r="BE177" s="307"/>
      <c r="BF177" s="308"/>
      <c r="BG177" s="309">
        <v>28961</v>
      </c>
      <c r="BH177" s="310"/>
      <c r="BI177" s="310"/>
      <c r="BJ177" s="311"/>
      <c r="BK177" s="312">
        <f t="shared" si="29"/>
        <v>2896.1000000000004</v>
      </c>
      <c r="BL177" s="313"/>
      <c r="BM177" s="313"/>
      <c r="BN177" s="313"/>
      <c r="BO177" s="313"/>
      <c r="BP177" s="314"/>
      <c r="BQ177" s="294"/>
      <c r="BR177" s="295"/>
      <c r="BS177" s="295"/>
      <c r="BT177" s="295"/>
      <c r="BU177" s="295"/>
      <c r="BV177" s="295"/>
      <c r="BW177" s="296"/>
      <c r="BX177" s="294"/>
      <c r="BY177" s="295"/>
      <c r="BZ177" s="295"/>
      <c r="CA177" s="295"/>
      <c r="CB177" s="295"/>
      <c r="CC177" s="296"/>
      <c r="CD177" s="294"/>
      <c r="CE177" s="295"/>
      <c r="CF177" s="295"/>
      <c r="CG177" s="295"/>
      <c r="CH177" s="295"/>
      <c r="CI177" s="296"/>
    </row>
    <row r="178" spans="1:87" ht="18" customHeight="1" thickBot="1" x14ac:dyDescent="0.3">
      <c r="A178" s="75"/>
      <c r="B178" s="327"/>
      <c r="C178" s="328"/>
      <c r="D178" s="328"/>
      <c r="E178" s="328"/>
      <c r="F178" s="328"/>
      <c r="G178" s="328"/>
      <c r="H178" s="328"/>
      <c r="I178" s="328"/>
      <c r="J178" s="328"/>
      <c r="K178" s="328"/>
      <c r="L178" s="328"/>
      <c r="M178" s="328"/>
      <c r="N178" s="328"/>
      <c r="O178" s="328"/>
      <c r="P178" s="328"/>
      <c r="Q178" s="328"/>
      <c r="R178" s="328"/>
      <c r="S178" s="328"/>
      <c r="T178" s="328"/>
      <c r="U178" s="328"/>
      <c r="V178" s="328"/>
      <c r="W178" s="328"/>
      <c r="X178" s="328"/>
      <c r="Y178" s="329"/>
      <c r="Z178" s="336"/>
      <c r="AA178" s="337"/>
      <c r="AB178" s="337"/>
      <c r="AC178" s="337"/>
      <c r="AD178" s="338"/>
      <c r="AE178" s="336"/>
      <c r="AF178" s="337"/>
      <c r="AG178" s="337"/>
      <c r="AH178" s="337"/>
      <c r="AI178" s="337"/>
      <c r="AJ178" s="337"/>
      <c r="AK178" s="392" t="s">
        <v>37</v>
      </c>
      <c r="AL178" s="393"/>
      <c r="AM178" s="393"/>
      <c r="AN178" s="393"/>
      <c r="AO178" s="393"/>
      <c r="AP178" s="393"/>
      <c r="AQ178" s="393"/>
      <c r="AR178" s="393"/>
      <c r="AS178" s="393"/>
      <c r="AT178" s="393"/>
      <c r="AU178" s="393"/>
      <c r="AV178" s="393"/>
      <c r="AW178" s="393"/>
      <c r="AX178" s="394"/>
      <c r="AY178" s="407">
        <v>0.1</v>
      </c>
      <c r="AZ178" s="304"/>
      <c r="BA178" s="304"/>
      <c r="BB178" s="408"/>
      <c r="BC178" s="306">
        <f t="shared" si="28"/>
        <v>1.2000000000000002</v>
      </c>
      <c r="BD178" s="307"/>
      <c r="BE178" s="307"/>
      <c r="BF178" s="308"/>
      <c r="BG178" s="309">
        <v>11840</v>
      </c>
      <c r="BH178" s="310"/>
      <c r="BI178" s="310"/>
      <c r="BJ178" s="311"/>
      <c r="BK178" s="312">
        <f t="shared" si="29"/>
        <v>1184</v>
      </c>
      <c r="BL178" s="313"/>
      <c r="BM178" s="313"/>
      <c r="BN178" s="313"/>
      <c r="BO178" s="313"/>
      <c r="BP178" s="314"/>
      <c r="BQ178" s="294"/>
      <c r="BR178" s="295"/>
      <c r="BS178" s="295"/>
      <c r="BT178" s="295"/>
      <c r="BU178" s="295"/>
      <c r="BV178" s="295"/>
      <c r="BW178" s="296"/>
      <c r="BX178" s="294"/>
      <c r="BY178" s="295"/>
      <c r="BZ178" s="295"/>
      <c r="CA178" s="295"/>
      <c r="CB178" s="295"/>
      <c r="CC178" s="296"/>
      <c r="CD178" s="294"/>
      <c r="CE178" s="295"/>
      <c r="CF178" s="295"/>
      <c r="CG178" s="295"/>
      <c r="CH178" s="295"/>
      <c r="CI178" s="296"/>
    </row>
    <row r="179" spans="1:87" ht="18" customHeight="1" thickBot="1" x14ac:dyDescent="0.3">
      <c r="A179" s="75"/>
      <c r="B179" s="377"/>
      <c r="C179" s="378"/>
      <c r="D179" s="378"/>
      <c r="E179" s="378"/>
      <c r="F179" s="378"/>
      <c r="G179" s="378"/>
      <c r="H179" s="378"/>
      <c r="I179" s="378"/>
      <c r="J179" s="378"/>
      <c r="K179" s="378"/>
      <c r="L179" s="378"/>
      <c r="M179" s="378"/>
      <c r="N179" s="378"/>
      <c r="O179" s="378"/>
      <c r="P179" s="378"/>
      <c r="Q179" s="378"/>
      <c r="R179" s="378"/>
      <c r="S179" s="378"/>
      <c r="T179" s="378"/>
      <c r="U179" s="378"/>
      <c r="V179" s="378"/>
      <c r="W179" s="378"/>
      <c r="X179" s="378"/>
      <c r="Y179" s="378"/>
      <c r="Z179" s="378"/>
      <c r="AA179" s="378"/>
      <c r="AB179" s="378"/>
      <c r="AC179" s="378"/>
      <c r="AD179" s="378"/>
      <c r="AE179" s="378"/>
      <c r="AF179" s="378"/>
      <c r="AG179" s="378"/>
      <c r="AH179" s="378"/>
      <c r="AI179" s="378"/>
      <c r="AJ179" s="379"/>
      <c r="AK179" s="380" t="s">
        <v>3</v>
      </c>
      <c r="AL179" s="381"/>
      <c r="AM179" s="381"/>
      <c r="AN179" s="381"/>
      <c r="AO179" s="381"/>
      <c r="AP179" s="381"/>
      <c r="AQ179" s="381"/>
      <c r="AR179" s="381"/>
      <c r="AS179" s="381"/>
      <c r="AT179" s="381"/>
      <c r="AU179" s="381"/>
      <c r="AV179" s="381"/>
      <c r="AW179" s="381"/>
      <c r="AX179" s="381"/>
      <c r="AY179" s="382"/>
      <c r="AZ179" s="382"/>
      <c r="BA179" s="382"/>
      <c r="BB179" s="382"/>
      <c r="BC179" s="382"/>
      <c r="BD179" s="382"/>
      <c r="BE179" s="382"/>
      <c r="BF179" s="382"/>
      <c r="BG179" s="382"/>
      <c r="BH179" s="382"/>
      <c r="BI179" s="382"/>
      <c r="BJ179" s="383"/>
      <c r="BK179" s="384">
        <f>SUM(BK173:BK178)</f>
        <v>13481</v>
      </c>
      <c r="BL179" s="385"/>
      <c r="BM179" s="385"/>
      <c r="BN179" s="385"/>
      <c r="BO179" s="385"/>
      <c r="BP179" s="386"/>
      <c r="BQ179" s="387" t="s">
        <v>100</v>
      </c>
      <c r="BR179" s="388"/>
      <c r="BS179" s="388"/>
      <c r="BT179" s="388"/>
      <c r="BU179" s="388"/>
      <c r="BV179" s="388"/>
      <c r="BW179" s="388"/>
      <c r="BX179" s="388"/>
      <c r="BY179" s="388"/>
      <c r="BZ179" s="388"/>
      <c r="CA179" s="388"/>
      <c r="CB179" s="388"/>
      <c r="CC179" s="389"/>
      <c r="CD179" s="390">
        <f>+CD173*AE173</f>
        <v>70778555.294117644</v>
      </c>
      <c r="CE179" s="390"/>
      <c r="CF179" s="390"/>
      <c r="CG179" s="390"/>
      <c r="CH179" s="390"/>
      <c r="CI179" s="391"/>
    </row>
    <row r="180" spans="1:87" ht="18" customHeight="1" thickBot="1" x14ac:dyDescent="0.3">
      <c r="A180" s="75"/>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c r="AC180" s="76"/>
      <c r="AD180" s="76"/>
      <c r="AE180" s="76"/>
      <c r="AF180" s="76"/>
      <c r="AG180" s="76"/>
      <c r="AH180" s="76"/>
      <c r="AI180" s="76"/>
      <c r="AJ180" s="76"/>
      <c r="AK180" s="76"/>
      <c r="AL180" s="76"/>
      <c r="AM180" s="76"/>
      <c r="AN180" s="76"/>
      <c r="AO180" s="76"/>
      <c r="AP180" s="76"/>
      <c r="AQ180" s="76"/>
      <c r="AR180" s="76"/>
      <c r="AS180" s="76"/>
      <c r="AT180" s="76"/>
      <c r="AU180" s="76"/>
      <c r="AV180" s="76"/>
      <c r="AW180" s="76"/>
      <c r="AX180" s="76"/>
      <c r="AY180" s="77"/>
      <c r="AZ180" s="77"/>
      <c r="BA180" s="77"/>
      <c r="BB180" s="77"/>
      <c r="BC180" s="77"/>
      <c r="BD180" s="77"/>
      <c r="BE180" s="77"/>
      <c r="BF180" s="77"/>
      <c r="BG180" s="78"/>
      <c r="BH180" s="78"/>
      <c r="BI180" s="78"/>
      <c r="BJ180" s="78"/>
      <c r="BK180" s="79"/>
      <c r="BL180" s="79"/>
      <c r="BM180" s="79"/>
      <c r="BN180" s="79"/>
      <c r="BO180" s="79"/>
      <c r="BP180" s="79"/>
      <c r="BQ180" s="79"/>
      <c r="BR180" s="79"/>
      <c r="BS180" s="79"/>
      <c r="BT180" s="79"/>
      <c r="BU180" s="79"/>
      <c r="BV180" s="79"/>
      <c r="BW180" s="79"/>
      <c r="BX180" s="79"/>
      <c r="BY180" s="79"/>
      <c r="BZ180" s="79"/>
      <c r="CA180" s="79"/>
      <c r="CB180" s="79"/>
      <c r="CC180" s="79"/>
      <c r="CD180" s="79"/>
      <c r="CE180" s="79"/>
      <c r="CF180" s="79"/>
      <c r="CG180" s="79"/>
      <c r="CH180" s="79"/>
      <c r="CI180" s="79"/>
    </row>
    <row r="181" spans="1:87" ht="18" customHeight="1" x14ac:dyDescent="0.25">
      <c r="A181" s="75"/>
      <c r="B181" s="348" t="s">
        <v>0</v>
      </c>
      <c r="C181" s="349"/>
      <c r="D181" s="349"/>
      <c r="E181" s="349"/>
      <c r="F181" s="349"/>
      <c r="G181" s="349"/>
      <c r="H181" s="349"/>
      <c r="I181" s="349"/>
      <c r="J181" s="349"/>
      <c r="K181" s="349"/>
      <c r="L181" s="349"/>
      <c r="M181" s="349"/>
      <c r="N181" s="349"/>
      <c r="O181" s="349"/>
      <c r="P181" s="349"/>
      <c r="Q181" s="349"/>
      <c r="R181" s="349"/>
      <c r="S181" s="349"/>
      <c r="T181" s="349"/>
      <c r="U181" s="349"/>
      <c r="V181" s="349"/>
      <c r="W181" s="349"/>
      <c r="X181" s="349"/>
      <c r="Y181" s="350"/>
      <c r="Z181" s="348" t="s">
        <v>80</v>
      </c>
      <c r="AA181" s="349"/>
      <c r="AB181" s="349"/>
      <c r="AC181" s="349"/>
      <c r="AD181" s="350"/>
      <c r="AE181" s="357" t="s">
        <v>79</v>
      </c>
      <c r="AF181" s="358"/>
      <c r="AG181" s="358"/>
      <c r="AH181" s="358"/>
      <c r="AI181" s="358"/>
      <c r="AJ181" s="359"/>
      <c r="AK181" s="357" t="s">
        <v>81</v>
      </c>
      <c r="AL181" s="358"/>
      <c r="AM181" s="358"/>
      <c r="AN181" s="358"/>
      <c r="AO181" s="358"/>
      <c r="AP181" s="358"/>
      <c r="AQ181" s="358"/>
      <c r="AR181" s="358"/>
      <c r="AS181" s="358"/>
      <c r="AT181" s="358"/>
      <c r="AU181" s="358"/>
      <c r="AV181" s="358"/>
      <c r="AW181" s="358"/>
      <c r="AX181" s="359"/>
      <c r="AY181" s="357" t="s">
        <v>1</v>
      </c>
      <c r="AZ181" s="358"/>
      <c r="BA181" s="358"/>
      <c r="BB181" s="359"/>
      <c r="BC181" s="348" t="s">
        <v>104</v>
      </c>
      <c r="BD181" s="349"/>
      <c r="BE181" s="349"/>
      <c r="BF181" s="350"/>
      <c r="BG181" s="366" t="s">
        <v>82</v>
      </c>
      <c r="BH181" s="367"/>
      <c r="BI181" s="367"/>
      <c r="BJ181" s="368"/>
      <c r="BK181" s="315" t="s">
        <v>99</v>
      </c>
      <c r="BL181" s="316"/>
      <c r="BM181" s="316"/>
      <c r="BN181" s="316"/>
      <c r="BO181" s="316"/>
      <c r="BP181" s="317"/>
      <c r="BQ181" s="315" t="s">
        <v>83</v>
      </c>
      <c r="BR181" s="316"/>
      <c r="BS181" s="316"/>
      <c r="BT181" s="316"/>
      <c r="BU181" s="316"/>
      <c r="BV181" s="316"/>
      <c r="BW181" s="317"/>
      <c r="BX181" s="315" t="s">
        <v>84</v>
      </c>
      <c r="BY181" s="316"/>
      <c r="BZ181" s="316"/>
      <c r="CA181" s="316"/>
      <c r="CB181" s="316"/>
      <c r="CC181" s="317"/>
      <c r="CD181" s="315" t="s">
        <v>85</v>
      </c>
      <c r="CE181" s="316"/>
      <c r="CF181" s="316"/>
      <c r="CG181" s="316"/>
      <c r="CH181" s="316"/>
      <c r="CI181" s="317"/>
    </row>
    <row r="182" spans="1:87" ht="18" customHeight="1" x14ac:dyDescent="0.25">
      <c r="A182" s="75"/>
      <c r="B182" s="351"/>
      <c r="C182" s="352"/>
      <c r="D182" s="352"/>
      <c r="E182" s="352"/>
      <c r="F182" s="352"/>
      <c r="G182" s="352"/>
      <c r="H182" s="352"/>
      <c r="I182" s="352"/>
      <c r="J182" s="352"/>
      <c r="K182" s="352"/>
      <c r="L182" s="352"/>
      <c r="M182" s="352"/>
      <c r="N182" s="352"/>
      <c r="O182" s="352"/>
      <c r="P182" s="352"/>
      <c r="Q182" s="352"/>
      <c r="R182" s="352"/>
      <c r="S182" s="352"/>
      <c r="T182" s="352"/>
      <c r="U182" s="352"/>
      <c r="V182" s="352"/>
      <c r="W182" s="352"/>
      <c r="X182" s="352"/>
      <c r="Y182" s="353"/>
      <c r="Z182" s="351"/>
      <c r="AA182" s="352"/>
      <c r="AB182" s="352"/>
      <c r="AC182" s="352"/>
      <c r="AD182" s="353"/>
      <c r="AE182" s="360"/>
      <c r="AF182" s="361"/>
      <c r="AG182" s="361"/>
      <c r="AH182" s="361"/>
      <c r="AI182" s="361"/>
      <c r="AJ182" s="362"/>
      <c r="AK182" s="360"/>
      <c r="AL182" s="361"/>
      <c r="AM182" s="361"/>
      <c r="AN182" s="361"/>
      <c r="AO182" s="361"/>
      <c r="AP182" s="361"/>
      <c r="AQ182" s="361"/>
      <c r="AR182" s="361"/>
      <c r="AS182" s="361"/>
      <c r="AT182" s="361"/>
      <c r="AU182" s="361"/>
      <c r="AV182" s="361"/>
      <c r="AW182" s="361"/>
      <c r="AX182" s="362"/>
      <c r="AY182" s="360"/>
      <c r="AZ182" s="361"/>
      <c r="BA182" s="361"/>
      <c r="BB182" s="362"/>
      <c r="BC182" s="351"/>
      <c r="BD182" s="352"/>
      <c r="BE182" s="352"/>
      <c r="BF182" s="353"/>
      <c r="BG182" s="369"/>
      <c r="BH182" s="370"/>
      <c r="BI182" s="370"/>
      <c r="BJ182" s="371"/>
      <c r="BK182" s="318"/>
      <c r="BL182" s="319"/>
      <c r="BM182" s="319"/>
      <c r="BN182" s="319"/>
      <c r="BO182" s="319"/>
      <c r="BP182" s="320"/>
      <c r="BQ182" s="318"/>
      <c r="BR182" s="319"/>
      <c r="BS182" s="319"/>
      <c r="BT182" s="319"/>
      <c r="BU182" s="319"/>
      <c r="BV182" s="319"/>
      <c r="BW182" s="320"/>
      <c r="BX182" s="318"/>
      <c r="BY182" s="319"/>
      <c r="BZ182" s="319"/>
      <c r="CA182" s="319"/>
      <c r="CB182" s="319"/>
      <c r="CC182" s="320"/>
      <c r="CD182" s="318"/>
      <c r="CE182" s="319"/>
      <c r="CF182" s="319"/>
      <c r="CG182" s="319"/>
      <c r="CH182" s="319"/>
      <c r="CI182" s="320"/>
    </row>
    <row r="183" spans="1:87" ht="18" customHeight="1" thickBot="1" x14ac:dyDescent="0.3">
      <c r="A183" s="75"/>
      <c r="B183" s="354"/>
      <c r="C183" s="355"/>
      <c r="D183" s="355"/>
      <c r="E183" s="355"/>
      <c r="F183" s="355"/>
      <c r="G183" s="355"/>
      <c r="H183" s="355"/>
      <c r="I183" s="355"/>
      <c r="J183" s="355"/>
      <c r="K183" s="355"/>
      <c r="L183" s="355"/>
      <c r="M183" s="355"/>
      <c r="N183" s="355"/>
      <c r="O183" s="355"/>
      <c r="P183" s="355"/>
      <c r="Q183" s="355"/>
      <c r="R183" s="355"/>
      <c r="S183" s="355"/>
      <c r="T183" s="355"/>
      <c r="U183" s="355"/>
      <c r="V183" s="355"/>
      <c r="W183" s="355"/>
      <c r="X183" s="355"/>
      <c r="Y183" s="356"/>
      <c r="Z183" s="354"/>
      <c r="AA183" s="355"/>
      <c r="AB183" s="355"/>
      <c r="AC183" s="355"/>
      <c r="AD183" s="356"/>
      <c r="AE183" s="363"/>
      <c r="AF183" s="364"/>
      <c r="AG183" s="364"/>
      <c r="AH183" s="364"/>
      <c r="AI183" s="364"/>
      <c r="AJ183" s="365"/>
      <c r="AK183" s="360"/>
      <c r="AL183" s="361"/>
      <c r="AM183" s="361"/>
      <c r="AN183" s="361"/>
      <c r="AO183" s="361"/>
      <c r="AP183" s="361"/>
      <c r="AQ183" s="361"/>
      <c r="AR183" s="361"/>
      <c r="AS183" s="361"/>
      <c r="AT183" s="361"/>
      <c r="AU183" s="361"/>
      <c r="AV183" s="361"/>
      <c r="AW183" s="361"/>
      <c r="AX183" s="362"/>
      <c r="AY183" s="360"/>
      <c r="AZ183" s="361"/>
      <c r="BA183" s="361"/>
      <c r="BB183" s="362"/>
      <c r="BC183" s="351"/>
      <c r="BD183" s="352"/>
      <c r="BE183" s="352"/>
      <c r="BF183" s="353"/>
      <c r="BG183" s="369"/>
      <c r="BH183" s="370"/>
      <c r="BI183" s="370"/>
      <c r="BJ183" s="371"/>
      <c r="BK183" s="318"/>
      <c r="BL183" s="319"/>
      <c r="BM183" s="319"/>
      <c r="BN183" s="319"/>
      <c r="BO183" s="319"/>
      <c r="BP183" s="320"/>
      <c r="BQ183" s="321"/>
      <c r="BR183" s="322"/>
      <c r="BS183" s="322"/>
      <c r="BT183" s="322"/>
      <c r="BU183" s="322"/>
      <c r="BV183" s="322"/>
      <c r="BW183" s="323"/>
      <c r="BX183" s="321"/>
      <c r="BY183" s="322"/>
      <c r="BZ183" s="322"/>
      <c r="CA183" s="322"/>
      <c r="CB183" s="322"/>
      <c r="CC183" s="323"/>
      <c r="CD183" s="321"/>
      <c r="CE183" s="322"/>
      <c r="CF183" s="322"/>
      <c r="CG183" s="322"/>
      <c r="CH183" s="322"/>
      <c r="CI183" s="323"/>
    </row>
    <row r="184" spans="1:87" ht="18" customHeight="1" x14ac:dyDescent="0.25">
      <c r="A184" s="75"/>
      <c r="B184" s="324" t="s">
        <v>172</v>
      </c>
      <c r="C184" s="325"/>
      <c r="D184" s="325"/>
      <c r="E184" s="325"/>
      <c r="F184" s="325"/>
      <c r="G184" s="325"/>
      <c r="H184" s="325"/>
      <c r="I184" s="325"/>
      <c r="J184" s="325"/>
      <c r="K184" s="325"/>
      <c r="L184" s="325"/>
      <c r="M184" s="325"/>
      <c r="N184" s="325"/>
      <c r="O184" s="325"/>
      <c r="P184" s="325"/>
      <c r="Q184" s="325"/>
      <c r="R184" s="325"/>
      <c r="S184" s="325"/>
      <c r="T184" s="325"/>
      <c r="U184" s="325"/>
      <c r="V184" s="325"/>
      <c r="W184" s="325"/>
      <c r="X184" s="325"/>
      <c r="Y184" s="326"/>
      <c r="Z184" s="333" t="s">
        <v>191</v>
      </c>
      <c r="AA184" s="334"/>
      <c r="AB184" s="334"/>
      <c r="AC184" s="334"/>
      <c r="AD184" s="335"/>
      <c r="AE184" s="333">
        <v>12</v>
      </c>
      <c r="AF184" s="334"/>
      <c r="AG184" s="334"/>
      <c r="AH184" s="334"/>
      <c r="AI184" s="334"/>
      <c r="AJ184" s="334"/>
      <c r="AK184" s="342" t="s">
        <v>41</v>
      </c>
      <c r="AL184" s="343"/>
      <c r="AM184" s="343"/>
      <c r="AN184" s="343"/>
      <c r="AO184" s="343"/>
      <c r="AP184" s="343"/>
      <c r="AQ184" s="343"/>
      <c r="AR184" s="343"/>
      <c r="AS184" s="343"/>
      <c r="AT184" s="343"/>
      <c r="AU184" s="343"/>
      <c r="AV184" s="343"/>
      <c r="AW184" s="343"/>
      <c r="AX184" s="344"/>
      <c r="AY184" s="409">
        <v>0.1</v>
      </c>
      <c r="AZ184" s="346"/>
      <c r="BA184" s="346"/>
      <c r="BB184" s="410"/>
      <c r="BC184" s="345">
        <f>+$AE$184*AY184</f>
        <v>1.2000000000000002</v>
      </c>
      <c r="BD184" s="346"/>
      <c r="BE184" s="346"/>
      <c r="BF184" s="347"/>
      <c r="BG184" s="285">
        <v>22629</v>
      </c>
      <c r="BH184" s="286"/>
      <c r="BI184" s="286"/>
      <c r="BJ184" s="287"/>
      <c r="BK184" s="288">
        <f>+AY184*BG184</f>
        <v>2262.9</v>
      </c>
      <c r="BL184" s="289"/>
      <c r="BM184" s="289"/>
      <c r="BN184" s="289"/>
      <c r="BO184" s="289"/>
      <c r="BP184" s="290"/>
      <c r="BQ184" s="291">
        <v>250000</v>
      </c>
      <c r="BR184" s="292"/>
      <c r="BS184" s="292"/>
      <c r="BT184" s="292"/>
      <c r="BU184" s="292"/>
      <c r="BV184" s="292"/>
      <c r="BW184" s="293"/>
      <c r="BX184" s="291">
        <f>+(((BK190+BQ184)*15)/85)</f>
        <v>46496.647058823532</v>
      </c>
      <c r="BY184" s="292"/>
      <c r="BZ184" s="292"/>
      <c r="CA184" s="292"/>
      <c r="CB184" s="292"/>
      <c r="CC184" s="293"/>
      <c r="CD184" s="291">
        <f>+BK190+BQ184+BX184</f>
        <v>309977.64705882355</v>
      </c>
      <c r="CE184" s="292"/>
      <c r="CF184" s="292"/>
      <c r="CG184" s="292"/>
      <c r="CH184" s="292"/>
      <c r="CI184" s="293"/>
    </row>
    <row r="185" spans="1:87" ht="18" customHeight="1" x14ac:dyDescent="0.25">
      <c r="A185" s="75"/>
      <c r="B185" s="327"/>
      <c r="C185" s="328"/>
      <c r="D185" s="328"/>
      <c r="E185" s="328"/>
      <c r="F185" s="328"/>
      <c r="G185" s="328"/>
      <c r="H185" s="328"/>
      <c r="I185" s="328"/>
      <c r="J185" s="328"/>
      <c r="K185" s="328"/>
      <c r="L185" s="328"/>
      <c r="M185" s="328"/>
      <c r="N185" s="328"/>
      <c r="O185" s="328"/>
      <c r="P185" s="328"/>
      <c r="Q185" s="328"/>
      <c r="R185" s="328"/>
      <c r="S185" s="328"/>
      <c r="T185" s="328"/>
      <c r="U185" s="328"/>
      <c r="V185" s="328"/>
      <c r="W185" s="328"/>
      <c r="X185" s="328"/>
      <c r="Y185" s="329"/>
      <c r="Z185" s="336"/>
      <c r="AA185" s="337"/>
      <c r="AB185" s="337"/>
      <c r="AC185" s="337"/>
      <c r="AD185" s="338"/>
      <c r="AE185" s="336"/>
      <c r="AF185" s="337"/>
      <c r="AG185" s="337"/>
      <c r="AH185" s="337"/>
      <c r="AI185" s="337"/>
      <c r="AJ185" s="337"/>
      <c r="AK185" s="300" t="s">
        <v>30</v>
      </c>
      <c r="AL185" s="301"/>
      <c r="AM185" s="301"/>
      <c r="AN185" s="301"/>
      <c r="AO185" s="301"/>
      <c r="AP185" s="301"/>
      <c r="AQ185" s="301"/>
      <c r="AR185" s="301"/>
      <c r="AS185" s="301"/>
      <c r="AT185" s="301"/>
      <c r="AU185" s="301"/>
      <c r="AV185" s="301"/>
      <c r="AW185" s="301"/>
      <c r="AX185" s="302"/>
      <c r="AY185" s="407">
        <v>0.1</v>
      </c>
      <c r="AZ185" s="304"/>
      <c r="BA185" s="304"/>
      <c r="BB185" s="408"/>
      <c r="BC185" s="306">
        <f t="shared" ref="BC185:BC189" si="30">+$AE$184*AY185</f>
        <v>1.2000000000000002</v>
      </c>
      <c r="BD185" s="307"/>
      <c r="BE185" s="307"/>
      <c r="BF185" s="308"/>
      <c r="BG185" s="309">
        <v>7925</v>
      </c>
      <c r="BH185" s="310"/>
      <c r="BI185" s="310"/>
      <c r="BJ185" s="311"/>
      <c r="BK185" s="312">
        <f t="shared" ref="BK185:BK189" si="31">+AY185*BG185</f>
        <v>792.5</v>
      </c>
      <c r="BL185" s="313"/>
      <c r="BM185" s="313"/>
      <c r="BN185" s="313"/>
      <c r="BO185" s="313"/>
      <c r="BP185" s="314"/>
      <c r="BQ185" s="294"/>
      <c r="BR185" s="295"/>
      <c r="BS185" s="295"/>
      <c r="BT185" s="295"/>
      <c r="BU185" s="295"/>
      <c r="BV185" s="295"/>
      <c r="BW185" s="296"/>
      <c r="BX185" s="294"/>
      <c r="BY185" s="295"/>
      <c r="BZ185" s="295"/>
      <c r="CA185" s="295"/>
      <c r="CB185" s="295"/>
      <c r="CC185" s="296"/>
      <c r="CD185" s="294"/>
      <c r="CE185" s="295"/>
      <c r="CF185" s="295"/>
      <c r="CG185" s="295"/>
      <c r="CH185" s="295"/>
      <c r="CI185" s="296"/>
    </row>
    <row r="186" spans="1:87" ht="18" customHeight="1" x14ac:dyDescent="0.25">
      <c r="A186" s="75"/>
      <c r="B186" s="327"/>
      <c r="C186" s="328"/>
      <c r="D186" s="328"/>
      <c r="E186" s="328"/>
      <c r="F186" s="328"/>
      <c r="G186" s="328"/>
      <c r="H186" s="328"/>
      <c r="I186" s="328"/>
      <c r="J186" s="328"/>
      <c r="K186" s="328"/>
      <c r="L186" s="328"/>
      <c r="M186" s="328"/>
      <c r="N186" s="328"/>
      <c r="O186" s="328"/>
      <c r="P186" s="328"/>
      <c r="Q186" s="328"/>
      <c r="R186" s="328"/>
      <c r="S186" s="328"/>
      <c r="T186" s="328"/>
      <c r="U186" s="328"/>
      <c r="V186" s="328"/>
      <c r="W186" s="328"/>
      <c r="X186" s="328"/>
      <c r="Y186" s="329"/>
      <c r="Z186" s="336"/>
      <c r="AA186" s="337"/>
      <c r="AB186" s="337"/>
      <c r="AC186" s="337"/>
      <c r="AD186" s="338"/>
      <c r="AE186" s="336"/>
      <c r="AF186" s="337"/>
      <c r="AG186" s="337"/>
      <c r="AH186" s="337"/>
      <c r="AI186" s="337"/>
      <c r="AJ186" s="337"/>
      <c r="AK186" s="300" t="s">
        <v>13</v>
      </c>
      <c r="AL186" s="301"/>
      <c r="AM186" s="301"/>
      <c r="AN186" s="301"/>
      <c r="AO186" s="301"/>
      <c r="AP186" s="301"/>
      <c r="AQ186" s="301"/>
      <c r="AR186" s="301"/>
      <c r="AS186" s="301"/>
      <c r="AT186" s="301"/>
      <c r="AU186" s="301"/>
      <c r="AV186" s="301"/>
      <c r="AW186" s="301"/>
      <c r="AX186" s="302"/>
      <c r="AY186" s="407">
        <v>0.1</v>
      </c>
      <c r="AZ186" s="304"/>
      <c r="BA186" s="304"/>
      <c r="BB186" s="408"/>
      <c r="BC186" s="306">
        <f t="shared" si="30"/>
        <v>1.2000000000000002</v>
      </c>
      <c r="BD186" s="307"/>
      <c r="BE186" s="307"/>
      <c r="BF186" s="308"/>
      <c r="BG186" s="309">
        <v>40826</v>
      </c>
      <c r="BH186" s="310"/>
      <c r="BI186" s="310"/>
      <c r="BJ186" s="311"/>
      <c r="BK186" s="312">
        <f t="shared" si="31"/>
        <v>4082.6000000000004</v>
      </c>
      <c r="BL186" s="313"/>
      <c r="BM186" s="313"/>
      <c r="BN186" s="313"/>
      <c r="BO186" s="313"/>
      <c r="BP186" s="314"/>
      <c r="BQ186" s="294"/>
      <c r="BR186" s="295"/>
      <c r="BS186" s="295"/>
      <c r="BT186" s="295"/>
      <c r="BU186" s="295"/>
      <c r="BV186" s="295"/>
      <c r="BW186" s="296"/>
      <c r="BX186" s="294"/>
      <c r="BY186" s="295"/>
      <c r="BZ186" s="295"/>
      <c r="CA186" s="295"/>
      <c r="CB186" s="295"/>
      <c r="CC186" s="296"/>
      <c r="CD186" s="294"/>
      <c r="CE186" s="295"/>
      <c r="CF186" s="295"/>
      <c r="CG186" s="295"/>
      <c r="CH186" s="295"/>
      <c r="CI186" s="296"/>
    </row>
    <row r="187" spans="1:87" ht="18" customHeight="1" x14ac:dyDescent="0.25">
      <c r="A187" s="75"/>
      <c r="B187" s="327"/>
      <c r="C187" s="328"/>
      <c r="D187" s="328"/>
      <c r="E187" s="328"/>
      <c r="F187" s="328"/>
      <c r="G187" s="328"/>
      <c r="H187" s="328"/>
      <c r="I187" s="328"/>
      <c r="J187" s="328"/>
      <c r="K187" s="328"/>
      <c r="L187" s="328"/>
      <c r="M187" s="328"/>
      <c r="N187" s="328"/>
      <c r="O187" s="328"/>
      <c r="P187" s="328"/>
      <c r="Q187" s="328"/>
      <c r="R187" s="328"/>
      <c r="S187" s="328"/>
      <c r="T187" s="328"/>
      <c r="U187" s="328"/>
      <c r="V187" s="328"/>
      <c r="W187" s="328"/>
      <c r="X187" s="328"/>
      <c r="Y187" s="329"/>
      <c r="Z187" s="336"/>
      <c r="AA187" s="337"/>
      <c r="AB187" s="337"/>
      <c r="AC187" s="337"/>
      <c r="AD187" s="338"/>
      <c r="AE187" s="336"/>
      <c r="AF187" s="337"/>
      <c r="AG187" s="337"/>
      <c r="AH187" s="337"/>
      <c r="AI187" s="337"/>
      <c r="AJ187" s="337"/>
      <c r="AK187" s="300" t="s">
        <v>530</v>
      </c>
      <c r="AL187" s="301"/>
      <c r="AM187" s="301"/>
      <c r="AN187" s="301"/>
      <c r="AO187" s="301"/>
      <c r="AP187" s="301"/>
      <c r="AQ187" s="301"/>
      <c r="AR187" s="301"/>
      <c r="AS187" s="301"/>
      <c r="AT187" s="301"/>
      <c r="AU187" s="301"/>
      <c r="AV187" s="301"/>
      <c r="AW187" s="301"/>
      <c r="AX187" s="302"/>
      <c r="AY187" s="407">
        <v>0.1</v>
      </c>
      <c r="AZ187" s="304"/>
      <c r="BA187" s="304"/>
      <c r="BB187" s="408"/>
      <c r="BC187" s="306">
        <f t="shared" si="30"/>
        <v>1.2000000000000002</v>
      </c>
      <c r="BD187" s="307"/>
      <c r="BE187" s="307"/>
      <c r="BF187" s="308"/>
      <c r="BG187" s="309">
        <v>22629</v>
      </c>
      <c r="BH187" s="310"/>
      <c r="BI187" s="310"/>
      <c r="BJ187" s="311"/>
      <c r="BK187" s="312">
        <f t="shared" si="31"/>
        <v>2262.9</v>
      </c>
      <c r="BL187" s="313"/>
      <c r="BM187" s="313"/>
      <c r="BN187" s="313"/>
      <c r="BO187" s="313"/>
      <c r="BP187" s="314"/>
      <c r="BQ187" s="294"/>
      <c r="BR187" s="295"/>
      <c r="BS187" s="295"/>
      <c r="BT187" s="295"/>
      <c r="BU187" s="295"/>
      <c r="BV187" s="295"/>
      <c r="BW187" s="296"/>
      <c r="BX187" s="294"/>
      <c r="BY187" s="295"/>
      <c r="BZ187" s="295"/>
      <c r="CA187" s="295"/>
      <c r="CB187" s="295"/>
      <c r="CC187" s="296"/>
      <c r="CD187" s="294"/>
      <c r="CE187" s="295"/>
      <c r="CF187" s="295"/>
      <c r="CG187" s="295"/>
      <c r="CH187" s="295"/>
      <c r="CI187" s="296"/>
    </row>
    <row r="188" spans="1:87" ht="18" customHeight="1" x14ac:dyDescent="0.25">
      <c r="A188" s="75"/>
      <c r="B188" s="327"/>
      <c r="C188" s="328"/>
      <c r="D188" s="328"/>
      <c r="E188" s="328"/>
      <c r="F188" s="328"/>
      <c r="G188" s="328"/>
      <c r="H188" s="328"/>
      <c r="I188" s="328"/>
      <c r="J188" s="328"/>
      <c r="K188" s="328"/>
      <c r="L188" s="328"/>
      <c r="M188" s="328"/>
      <c r="N188" s="328"/>
      <c r="O188" s="328"/>
      <c r="P188" s="328"/>
      <c r="Q188" s="328"/>
      <c r="R188" s="328"/>
      <c r="S188" s="328"/>
      <c r="T188" s="328"/>
      <c r="U188" s="328"/>
      <c r="V188" s="328"/>
      <c r="W188" s="328"/>
      <c r="X188" s="328"/>
      <c r="Y188" s="329"/>
      <c r="Z188" s="336"/>
      <c r="AA188" s="337"/>
      <c r="AB188" s="337"/>
      <c r="AC188" s="337"/>
      <c r="AD188" s="338"/>
      <c r="AE188" s="336"/>
      <c r="AF188" s="337"/>
      <c r="AG188" s="337"/>
      <c r="AH188" s="337"/>
      <c r="AI188" s="337"/>
      <c r="AJ188" s="337"/>
      <c r="AK188" s="300" t="s">
        <v>18</v>
      </c>
      <c r="AL188" s="301"/>
      <c r="AM188" s="301"/>
      <c r="AN188" s="301"/>
      <c r="AO188" s="301"/>
      <c r="AP188" s="301"/>
      <c r="AQ188" s="301"/>
      <c r="AR188" s="301"/>
      <c r="AS188" s="301"/>
      <c r="AT188" s="301"/>
      <c r="AU188" s="301"/>
      <c r="AV188" s="301"/>
      <c r="AW188" s="301"/>
      <c r="AX188" s="302"/>
      <c r="AY188" s="407">
        <v>0.1</v>
      </c>
      <c r="AZ188" s="304"/>
      <c r="BA188" s="304"/>
      <c r="BB188" s="408"/>
      <c r="BC188" s="306">
        <f t="shared" si="30"/>
        <v>1.2000000000000002</v>
      </c>
      <c r="BD188" s="307"/>
      <c r="BE188" s="307"/>
      <c r="BF188" s="308"/>
      <c r="BG188" s="309">
        <v>28961</v>
      </c>
      <c r="BH188" s="310"/>
      <c r="BI188" s="310"/>
      <c r="BJ188" s="311"/>
      <c r="BK188" s="312">
        <f t="shared" si="31"/>
        <v>2896.1000000000004</v>
      </c>
      <c r="BL188" s="313"/>
      <c r="BM188" s="313"/>
      <c r="BN188" s="313"/>
      <c r="BO188" s="313"/>
      <c r="BP188" s="314"/>
      <c r="BQ188" s="294"/>
      <c r="BR188" s="295"/>
      <c r="BS188" s="295"/>
      <c r="BT188" s="295"/>
      <c r="BU188" s="295"/>
      <c r="BV188" s="295"/>
      <c r="BW188" s="296"/>
      <c r="BX188" s="294"/>
      <c r="BY188" s="295"/>
      <c r="BZ188" s="295"/>
      <c r="CA188" s="295"/>
      <c r="CB188" s="295"/>
      <c r="CC188" s="296"/>
      <c r="CD188" s="294"/>
      <c r="CE188" s="295"/>
      <c r="CF188" s="295"/>
      <c r="CG188" s="295"/>
      <c r="CH188" s="295"/>
      <c r="CI188" s="296"/>
    </row>
    <row r="189" spans="1:87" ht="18" customHeight="1" thickBot="1" x14ac:dyDescent="0.3">
      <c r="A189" s="75"/>
      <c r="B189" s="327"/>
      <c r="C189" s="328"/>
      <c r="D189" s="328"/>
      <c r="E189" s="328"/>
      <c r="F189" s="328"/>
      <c r="G189" s="328"/>
      <c r="H189" s="328"/>
      <c r="I189" s="328"/>
      <c r="J189" s="328"/>
      <c r="K189" s="328"/>
      <c r="L189" s="328"/>
      <c r="M189" s="328"/>
      <c r="N189" s="328"/>
      <c r="O189" s="328"/>
      <c r="P189" s="328"/>
      <c r="Q189" s="328"/>
      <c r="R189" s="328"/>
      <c r="S189" s="328"/>
      <c r="T189" s="328"/>
      <c r="U189" s="328"/>
      <c r="V189" s="328"/>
      <c r="W189" s="328"/>
      <c r="X189" s="328"/>
      <c r="Y189" s="329"/>
      <c r="Z189" s="336"/>
      <c r="AA189" s="337"/>
      <c r="AB189" s="337"/>
      <c r="AC189" s="337"/>
      <c r="AD189" s="338"/>
      <c r="AE189" s="336"/>
      <c r="AF189" s="337"/>
      <c r="AG189" s="337"/>
      <c r="AH189" s="337"/>
      <c r="AI189" s="337"/>
      <c r="AJ189" s="337"/>
      <c r="AK189" s="392" t="s">
        <v>37</v>
      </c>
      <c r="AL189" s="393"/>
      <c r="AM189" s="393"/>
      <c r="AN189" s="393"/>
      <c r="AO189" s="393"/>
      <c r="AP189" s="393"/>
      <c r="AQ189" s="393"/>
      <c r="AR189" s="393"/>
      <c r="AS189" s="393"/>
      <c r="AT189" s="393"/>
      <c r="AU189" s="393"/>
      <c r="AV189" s="393"/>
      <c r="AW189" s="393"/>
      <c r="AX189" s="394"/>
      <c r="AY189" s="407">
        <v>0.1</v>
      </c>
      <c r="AZ189" s="304"/>
      <c r="BA189" s="304"/>
      <c r="BB189" s="408"/>
      <c r="BC189" s="306">
        <f t="shared" si="30"/>
        <v>1.2000000000000002</v>
      </c>
      <c r="BD189" s="307"/>
      <c r="BE189" s="307"/>
      <c r="BF189" s="308"/>
      <c r="BG189" s="309">
        <v>11840</v>
      </c>
      <c r="BH189" s="310"/>
      <c r="BI189" s="310"/>
      <c r="BJ189" s="311"/>
      <c r="BK189" s="312">
        <f t="shared" si="31"/>
        <v>1184</v>
      </c>
      <c r="BL189" s="313"/>
      <c r="BM189" s="313"/>
      <c r="BN189" s="313"/>
      <c r="BO189" s="313"/>
      <c r="BP189" s="314"/>
      <c r="BQ189" s="294"/>
      <c r="BR189" s="295"/>
      <c r="BS189" s="295"/>
      <c r="BT189" s="295"/>
      <c r="BU189" s="295"/>
      <c r="BV189" s="295"/>
      <c r="BW189" s="296"/>
      <c r="BX189" s="294"/>
      <c r="BY189" s="295"/>
      <c r="BZ189" s="295"/>
      <c r="CA189" s="295"/>
      <c r="CB189" s="295"/>
      <c r="CC189" s="296"/>
      <c r="CD189" s="294"/>
      <c r="CE189" s="295"/>
      <c r="CF189" s="295"/>
      <c r="CG189" s="295"/>
      <c r="CH189" s="295"/>
      <c r="CI189" s="296"/>
    </row>
    <row r="190" spans="1:87" ht="18" customHeight="1" thickBot="1" x14ac:dyDescent="0.3">
      <c r="A190" s="75"/>
      <c r="B190" s="377"/>
      <c r="C190" s="378"/>
      <c r="D190" s="378"/>
      <c r="E190" s="378"/>
      <c r="F190" s="378"/>
      <c r="G190" s="378"/>
      <c r="H190" s="378"/>
      <c r="I190" s="378"/>
      <c r="J190" s="378"/>
      <c r="K190" s="378"/>
      <c r="L190" s="378"/>
      <c r="M190" s="378"/>
      <c r="N190" s="378"/>
      <c r="O190" s="378"/>
      <c r="P190" s="378"/>
      <c r="Q190" s="378"/>
      <c r="R190" s="378"/>
      <c r="S190" s="378"/>
      <c r="T190" s="378"/>
      <c r="U190" s="378"/>
      <c r="V190" s="378"/>
      <c r="W190" s="378"/>
      <c r="X190" s="378"/>
      <c r="Y190" s="378"/>
      <c r="Z190" s="378"/>
      <c r="AA190" s="378"/>
      <c r="AB190" s="378"/>
      <c r="AC190" s="378"/>
      <c r="AD190" s="378"/>
      <c r="AE190" s="378"/>
      <c r="AF190" s="378"/>
      <c r="AG190" s="378"/>
      <c r="AH190" s="378"/>
      <c r="AI190" s="378"/>
      <c r="AJ190" s="379"/>
      <c r="AK190" s="380" t="s">
        <v>3</v>
      </c>
      <c r="AL190" s="381"/>
      <c r="AM190" s="381"/>
      <c r="AN190" s="381"/>
      <c r="AO190" s="381"/>
      <c r="AP190" s="381"/>
      <c r="AQ190" s="381"/>
      <c r="AR190" s="381"/>
      <c r="AS190" s="381"/>
      <c r="AT190" s="381"/>
      <c r="AU190" s="381"/>
      <c r="AV190" s="381"/>
      <c r="AW190" s="381"/>
      <c r="AX190" s="381"/>
      <c r="AY190" s="382"/>
      <c r="AZ190" s="382"/>
      <c r="BA190" s="382"/>
      <c r="BB190" s="382"/>
      <c r="BC190" s="382"/>
      <c r="BD190" s="382"/>
      <c r="BE190" s="382"/>
      <c r="BF190" s="382"/>
      <c r="BG190" s="382"/>
      <c r="BH190" s="382"/>
      <c r="BI190" s="382"/>
      <c r="BJ190" s="383"/>
      <c r="BK190" s="384">
        <f>SUM(BK184:BK189)</f>
        <v>13481</v>
      </c>
      <c r="BL190" s="385"/>
      <c r="BM190" s="385"/>
      <c r="BN190" s="385"/>
      <c r="BO190" s="385"/>
      <c r="BP190" s="386"/>
      <c r="BQ190" s="387" t="s">
        <v>100</v>
      </c>
      <c r="BR190" s="388"/>
      <c r="BS190" s="388"/>
      <c r="BT190" s="388"/>
      <c r="BU190" s="388"/>
      <c r="BV190" s="388"/>
      <c r="BW190" s="388"/>
      <c r="BX190" s="388"/>
      <c r="BY190" s="388"/>
      <c r="BZ190" s="388"/>
      <c r="CA190" s="388"/>
      <c r="CB190" s="388"/>
      <c r="CC190" s="389"/>
      <c r="CD190" s="390">
        <f>+CD184*AE184</f>
        <v>3719731.7647058824</v>
      </c>
      <c r="CE190" s="390"/>
      <c r="CF190" s="390"/>
      <c r="CG190" s="390"/>
      <c r="CH190" s="390"/>
      <c r="CI190" s="391"/>
    </row>
    <row r="191" spans="1:87" ht="18" customHeight="1" thickBot="1" x14ac:dyDescent="0.3">
      <c r="A191" s="75"/>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BG191" s="78"/>
      <c r="BH191" s="78"/>
      <c r="BI191" s="78"/>
      <c r="BJ191" s="78"/>
      <c r="BK191" s="79"/>
      <c r="BL191" s="79"/>
      <c r="BM191" s="79"/>
      <c r="BN191" s="79"/>
      <c r="BO191" s="79"/>
      <c r="BP191" s="79"/>
      <c r="BQ191" s="79"/>
      <c r="BR191" s="79"/>
      <c r="BS191" s="79"/>
      <c r="BT191" s="79"/>
      <c r="BU191" s="79"/>
      <c r="BV191" s="79"/>
      <c r="BW191" s="79"/>
      <c r="BX191" s="79"/>
      <c r="BY191" s="79"/>
      <c r="BZ191" s="79"/>
      <c r="CA191" s="79"/>
      <c r="CB191" s="79"/>
      <c r="CC191" s="79"/>
      <c r="CD191" s="79"/>
      <c r="CE191" s="79"/>
      <c r="CF191" s="79"/>
      <c r="CG191" s="79"/>
      <c r="CH191" s="79"/>
      <c r="CI191" s="79"/>
    </row>
    <row r="192" spans="1:87" ht="18" customHeight="1" x14ac:dyDescent="0.25">
      <c r="A192" s="75"/>
      <c r="B192" s="348" t="s">
        <v>0</v>
      </c>
      <c r="C192" s="349"/>
      <c r="D192" s="349"/>
      <c r="E192" s="349"/>
      <c r="F192" s="349"/>
      <c r="G192" s="349"/>
      <c r="H192" s="349"/>
      <c r="I192" s="349"/>
      <c r="J192" s="349"/>
      <c r="K192" s="349"/>
      <c r="L192" s="349"/>
      <c r="M192" s="349"/>
      <c r="N192" s="349"/>
      <c r="O192" s="349"/>
      <c r="P192" s="349"/>
      <c r="Q192" s="349"/>
      <c r="R192" s="349"/>
      <c r="S192" s="349"/>
      <c r="T192" s="349"/>
      <c r="U192" s="349"/>
      <c r="V192" s="349"/>
      <c r="W192" s="349"/>
      <c r="X192" s="349"/>
      <c r="Y192" s="350"/>
      <c r="Z192" s="348" t="s">
        <v>80</v>
      </c>
      <c r="AA192" s="349"/>
      <c r="AB192" s="349"/>
      <c r="AC192" s="349"/>
      <c r="AD192" s="350"/>
      <c r="AE192" s="357" t="s">
        <v>79</v>
      </c>
      <c r="AF192" s="358"/>
      <c r="AG192" s="358"/>
      <c r="AH192" s="358"/>
      <c r="AI192" s="358"/>
      <c r="AJ192" s="359"/>
      <c r="AK192" s="357" t="s">
        <v>81</v>
      </c>
      <c r="AL192" s="358"/>
      <c r="AM192" s="358"/>
      <c r="AN192" s="358"/>
      <c r="AO192" s="358"/>
      <c r="AP192" s="358"/>
      <c r="AQ192" s="358"/>
      <c r="AR192" s="358"/>
      <c r="AS192" s="358"/>
      <c r="AT192" s="358"/>
      <c r="AU192" s="358"/>
      <c r="AV192" s="358"/>
      <c r="AW192" s="358"/>
      <c r="AX192" s="359"/>
      <c r="AY192" s="357" t="s">
        <v>1</v>
      </c>
      <c r="AZ192" s="358"/>
      <c r="BA192" s="358"/>
      <c r="BB192" s="359"/>
      <c r="BC192" s="348" t="s">
        <v>104</v>
      </c>
      <c r="BD192" s="349"/>
      <c r="BE192" s="349"/>
      <c r="BF192" s="350"/>
      <c r="BG192" s="366" t="s">
        <v>82</v>
      </c>
      <c r="BH192" s="367"/>
      <c r="BI192" s="367"/>
      <c r="BJ192" s="368"/>
      <c r="BK192" s="315" t="s">
        <v>99</v>
      </c>
      <c r="BL192" s="316"/>
      <c r="BM192" s="316"/>
      <c r="BN192" s="316"/>
      <c r="BO192" s="316"/>
      <c r="BP192" s="317"/>
      <c r="BQ192" s="315" t="s">
        <v>83</v>
      </c>
      <c r="BR192" s="316"/>
      <c r="BS192" s="316"/>
      <c r="BT192" s="316"/>
      <c r="BU192" s="316"/>
      <c r="BV192" s="316"/>
      <c r="BW192" s="317"/>
      <c r="BX192" s="315" t="s">
        <v>84</v>
      </c>
      <c r="BY192" s="316"/>
      <c r="BZ192" s="316"/>
      <c r="CA192" s="316"/>
      <c r="CB192" s="316"/>
      <c r="CC192" s="317"/>
      <c r="CD192" s="315" t="s">
        <v>85</v>
      </c>
      <c r="CE192" s="316"/>
      <c r="CF192" s="316"/>
      <c r="CG192" s="316"/>
      <c r="CH192" s="316"/>
      <c r="CI192" s="317"/>
    </row>
    <row r="193" spans="1:87" ht="18" customHeight="1" x14ac:dyDescent="0.25">
      <c r="A193" s="75"/>
      <c r="B193" s="351"/>
      <c r="C193" s="352"/>
      <c r="D193" s="352"/>
      <c r="E193" s="352"/>
      <c r="F193" s="352"/>
      <c r="G193" s="352"/>
      <c r="H193" s="352"/>
      <c r="I193" s="352"/>
      <c r="J193" s="352"/>
      <c r="K193" s="352"/>
      <c r="L193" s="352"/>
      <c r="M193" s="352"/>
      <c r="N193" s="352"/>
      <c r="O193" s="352"/>
      <c r="P193" s="352"/>
      <c r="Q193" s="352"/>
      <c r="R193" s="352"/>
      <c r="S193" s="352"/>
      <c r="T193" s="352"/>
      <c r="U193" s="352"/>
      <c r="V193" s="352"/>
      <c r="W193" s="352"/>
      <c r="X193" s="352"/>
      <c r="Y193" s="353"/>
      <c r="Z193" s="351"/>
      <c r="AA193" s="352"/>
      <c r="AB193" s="352"/>
      <c r="AC193" s="352"/>
      <c r="AD193" s="353"/>
      <c r="AE193" s="360"/>
      <c r="AF193" s="361"/>
      <c r="AG193" s="361"/>
      <c r="AH193" s="361"/>
      <c r="AI193" s="361"/>
      <c r="AJ193" s="362"/>
      <c r="AK193" s="360"/>
      <c r="AL193" s="361"/>
      <c r="AM193" s="361"/>
      <c r="AN193" s="361"/>
      <c r="AO193" s="361"/>
      <c r="AP193" s="361"/>
      <c r="AQ193" s="361"/>
      <c r="AR193" s="361"/>
      <c r="AS193" s="361"/>
      <c r="AT193" s="361"/>
      <c r="AU193" s="361"/>
      <c r="AV193" s="361"/>
      <c r="AW193" s="361"/>
      <c r="AX193" s="362"/>
      <c r="AY193" s="360"/>
      <c r="AZ193" s="361"/>
      <c r="BA193" s="361"/>
      <c r="BB193" s="362"/>
      <c r="BC193" s="351"/>
      <c r="BD193" s="352"/>
      <c r="BE193" s="352"/>
      <c r="BF193" s="353"/>
      <c r="BG193" s="369"/>
      <c r="BH193" s="370"/>
      <c r="BI193" s="370"/>
      <c r="BJ193" s="371"/>
      <c r="BK193" s="318"/>
      <c r="BL193" s="319"/>
      <c r="BM193" s="319"/>
      <c r="BN193" s="319"/>
      <c r="BO193" s="319"/>
      <c r="BP193" s="320"/>
      <c r="BQ193" s="318"/>
      <c r="BR193" s="319"/>
      <c r="BS193" s="319"/>
      <c r="BT193" s="319"/>
      <c r="BU193" s="319"/>
      <c r="BV193" s="319"/>
      <c r="BW193" s="320"/>
      <c r="BX193" s="318"/>
      <c r="BY193" s="319"/>
      <c r="BZ193" s="319"/>
      <c r="CA193" s="319"/>
      <c r="CB193" s="319"/>
      <c r="CC193" s="320"/>
      <c r="CD193" s="318"/>
      <c r="CE193" s="319"/>
      <c r="CF193" s="319"/>
      <c r="CG193" s="319"/>
      <c r="CH193" s="319"/>
      <c r="CI193" s="320"/>
    </row>
    <row r="194" spans="1:87" ht="18" customHeight="1" thickBot="1" x14ac:dyDescent="0.3">
      <c r="A194" s="75"/>
      <c r="B194" s="354"/>
      <c r="C194" s="355"/>
      <c r="D194" s="355"/>
      <c r="E194" s="355"/>
      <c r="F194" s="355"/>
      <c r="G194" s="355"/>
      <c r="H194" s="355"/>
      <c r="I194" s="355"/>
      <c r="J194" s="355"/>
      <c r="K194" s="355"/>
      <c r="L194" s="355"/>
      <c r="M194" s="355"/>
      <c r="N194" s="355"/>
      <c r="O194" s="355"/>
      <c r="P194" s="355"/>
      <c r="Q194" s="355"/>
      <c r="R194" s="355"/>
      <c r="S194" s="355"/>
      <c r="T194" s="355"/>
      <c r="U194" s="355"/>
      <c r="V194" s="355"/>
      <c r="W194" s="355"/>
      <c r="X194" s="355"/>
      <c r="Y194" s="356"/>
      <c r="Z194" s="354"/>
      <c r="AA194" s="355"/>
      <c r="AB194" s="355"/>
      <c r="AC194" s="355"/>
      <c r="AD194" s="356"/>
      <c r="AE194" s="363"/>
      <c r="AF194" s="364"/>
      <c r="AG194" s="364"/>
      <c r="AH194" s="364"/>
      <c r="AI194" s="364"/>
      <c r="AJ194" s="365"/>
      <c r="AK194" s="360"/>
      <c r="AL194" s="361"/>
      <c r="AM194" s="361"/>
      <c r="AN194" s="361"/>
      <c r="AO194" s="361"/>
      <c r="AP194" s="361"/>
      <c r="AQ194" s="361"/>
      <c r="AR194" s="361"/>
      <c r="AS194" s="361"/>
      <c r="AT194" s="361"/>
      <c r="AU194" s="361"/>
      <c r="AV194" s="361"/>
      <c r="AW194" s="361"/>
      <c r="AX194" s="362"/>
      <c r="AY194" s="360"/>
      <c r="AZ194" s="361"/>
      <c r="BA194" s="361"/>
      <c r="BB194" s="362"/>
      <c r="BC194" s="351"/>
      <c r="BD194" s="352"/>
      <c r="BE194" s="352"/>
      <c r="BF194" s="353"/>
      <c r="BG194" s="369"/>
      <c r="BH194" s="370"/>
      <c r="BI194" s="370"/>
      <c r="BJ194" s="371"/>
      <c r="BK194" s="318"/>
      <c r="BL194" s="319"/>
      <c r="BM194" s="319"/>
      <c r="BN194" s="319"/>
      <c r="BO194" s="319"/>
      <c r="BP194" s="320"/>
      <c r="BQ194" s="321"/>
      <c r="BR194" s="322"/>
      <c r="BS194" s="322"/>
      <c r="BT194" s="322"/>
      <c r="BU194" s="322"/>
      <c r="BV194" s="322"/>
      <c r="BW194" s="323"/>
      <c r="BX194" s="321"/>
      <c r="BY194" s="322"/>
      <c r="BZ194" s="322"/>
      <c r="CA194" s="322"/>
      <c r="CB194" s="322"/>
      <c r="CC194" s="323"/>
      <c r="CD194" s="321"/>
      <c r="CE194" s="322"/>
      <c r="CF194" s="322"/>
      <c r="CG194" s="322"/>
      <c r="CH194" s="322"/>
      <c r="CI194" s="323"/>
    </row>
    <row r="195" spans="1:87" ht="18" customHeight="1" x14ac:dyDescent="0.25">
      <c r="A195" s="75"/>
      <c r="B195" s="324" t="s">
        <v>173</v>
      </c>
      <c r="C195" s="325"/>
      <c r="D195" s="325"/>
      <c r="E195" s="325"/>
      <c r="F195" s="325"/>
      <c r="G195" s="325"/>
      <c r="H195" s="325"/>
      <c r="I195" s="325"/>
      <c r="J195" s="325"/>
      <c r="K195" s="325"/>
      <c r="L195" s="325"/>
      <c r="M195" s="325"/>
      <c r="N195" s="325"/>
      <c r="O195" s="325"/>
      <c r="P195" s="325"/>
      <c r="Q195" s="325"/>
      <c r="R195" s="325"/>
      <c r="S195" s="325"/>
      <c r="T195" s="325"/>
      <c r="U195" s="325"/>
      <c r="V195" s="325"/>
      <c r="W195" s="325"/>
      <c r="X195" s="325"/>
      <c r="Y195" s="326"/>
      <c r="Z195" s="333" t="s">
        <v>192</v>
      </c>
      <c r="AA195" s="334"/>
      <c r="AB195" s="334"/>
      <c r="AC195" s="334"/>
      <c r="AD195" s="335"/>
      <c r="AE195" s="333">
        <v>12</v>
      </c>
      <c r="AF195" s="334"/>
      <c r="AG195" s="334"/>
      <c r="AH195" s="334"/>
      <c r="AI195" s="334"/>
      <c r="AJ195" s="334"/>
      <c r="AK195" s="342" t="s">
        <v>41</v>
      </c>
      <c r="AL195" s="343"/>
      <c r="AM195" s="343"/>
      <c r="AN195" s="343"/>
      <c r="AO195" s="343"/>
      <c r="AP195" s="343"/>
      <c r="AQ195" s="343"/>
      <c r="AR195" s="343"/>
      <c r="AS195" s="343"/>
      <c r="AT195" s="343"/>
      <c r="AU195" s="343"/>
      <c r="AV195" s="343"/>
      <c r="AW195" s="343"/>
      <c r="AX195" s="344"/>
      <c r="AY195" s="409">
        <v>0.1</v>
      </c>
      <c r="AZ195" s="346"/>
      <c r="BA195" s="346"/>
      <c r="BB195" s="410"/>
      <c r="BC195" s="345">
        <f>+$AE$195*AY195</f>
        <v>1.2000000000000002</v>
      </c>
      <c r="BD195" s="346"/>
      <c r="BE195" s="346"/>
      <c r="BF195" s="347"/>
      <c r="BG195" s="285">
        <v>22629</v>
      </c>
      <c r="BH195" s="286"/>
      <c r="BI195" s="286"/>
      <c r="BJ195" s="287"/>
      <c r="BK195" s="288">
        <f>+AY195*BG195</f>
        <v>2262.9</v>
      </c>
      <c r="BL195" s="289"/>
      <c r="BM195" s="289"/>
      <c r="BN195" s="289"/>
      <c r="BO195" s="289"/>
      <c r="BP195" s="290"/>
      <c r="BQ195" s="291">
        <v>11550000</v>
      </c>
      <c r="BR195" s="292"/>
      <c r="BS195" s="292"/>
      <c r="BT195" s="292"/>
      <c r="BU195" s="292"/>
      <c r="BV195" s="292"/>
      <c r="BW195" s="293"/>
      <c r="BX195" s="291">
        <f>+(((BK201+BQ195)*15)/85)</f>
        <v>2040614.294117647</v>
      </c>
      <c r="BY195" s="292"/>
      <c r="BZ195" s="292"/>
      <c r="CA195" s="292"/>
      <c r="CB195" s="292"/>
      <c r="CC195" s="293"/>
      <c r="CD195" s="291">
        <f>+BK201+BQ195+BX195</f>
        <v>13604095.294117646</v>
      </c>
      <c r="CE195" s="292"/>
      <c r="CF195" s="292"/>
      <c r="CG195" s="292"/>
      <c r="CH195" s="292"/>
      <c r="CI195" s="293"/>
    </row>
    <row r="196" spans="1:87" ht="18" customHeight="1" x14ac:dyDescent="0.25">
      <c r="A196" s="75"/>
      <c r="B196" s="327"/>
      <c r="C196" s="328"/>
      <c r="D196" s="328"/>
      <c r="E196" s="328"/>
      <c r="F196" s="328"/>
      <c r="G196" s="328"/>
      <c r="H196" s="328"/>
      <c r="I196" s="328"/>
      <c r="J196" s="328"/>
      <c r="K196" s="328"/>
      <c r="L196" s="328"/>
      <c r="M196" s="328"/>
      <c r="N196" s="328"/>
      <c r="O196" s="328"/>
      <c r="P196" s="328"/>
      <c r="Q196" s="328"/>
      <c r="R196" s="328"/>
      <c r="S196" s="328"/>
      <c r="T196" s="328"/>
      <c r="U196" s="328"/>
      <c r="V196" s="328"/>
      <c r="W196" s="328"/>
      <c r="X196" s="328"/>
      <c r="Y196" s="329"/>
      <c r="Z196" s="336"/>
      <c r="AA196" s="337"/>
      <c r="AB196" s="337"/>
      <c r="AC196" s="337"/>
      <c r="AD196" s="338"/>
      <c r="AE196" s="336"/>
      <c r="AF196" s="337"/>
      <c r="AG196" s="337"/>
      <c r="AH196" s="337"/>
      <c r="AI196" s="337"/>
      <c r="AJ196" s="337"/>
      <c r="AK196" s="300" t="s">
        <v>30</v>
      </c>
      <c r="AL196" s="301"/>
      <c r="AM196" s="301"/>
      <c r="AN196" s="301"/>
      <c r="AO196" s="301"/>
      <c r="AP196" s="301"/>
      <c r="AQ196" s="301"/>
      <c r="AR196" s="301"/>
      <c r="AS196" s="301"/>
      <c r="AT196" s="301"/>
      <c r="AU196" s="301"/>
      <c r="AV196" s="301"/>
      <c r="AW196" s="301"/>
      <c r="AX196" s="302"/>
      <c r="AY196" s="407">
        <v>0.1</v>
      </c>
      <c r="AZ196" s="304"/>
      <c r="BA196" s="304"/>
      <c r="BB196" s="408"/>
      <c r="BC196" s="306">
        <f t="shared" ref="BC196:BC200" si="32">+$AE$195*AY196</f>
        <v>1.2000000000000002</v>
      </c>
      <c r="BD196" s="307"/>
      <c r="BE196" s="307"/>
      <c r="BF196" s="308"/>
      <c r="BG196" s="309">
        <v>7925</v>
      </c>
      <c r="BH196" s="310"/>
      <c r="BI196" s="310"/>
      <c r="BJ196" s="311"/>
      <c r="BK196" s="312">
        <f t="shared" ref="BK196:BK200" si="33">+AY196*BG196</f>
        <v>792.5</v>
      </c>
      <c r="BL196" s="313"/>
      <c r="BM196" s="313"/>
      <c r="BN196" s="313"/>
      <c r="BO196" s="313"/>
      <c r="BP196" s="314"/>
      <c r="BQ196" s="294"/>
      <c r="BR196" s="295"/>
      <c r="BS196" s="295"/>
      <c r="BT196" s="295"/>
      <c r="BU196" s="295"/>
      <c r="BV196" s="295"/>
      <c r="BW196" s="296"/>
      <c r="BX196" s="294"/>
      <c r="BY196" s="295"/>
      <c r="BZ196" s="295"/>
      <c r="CA196" s="295"/>
      <c r="CB196" s="295"/>
      <c r="CC196" s="296"/>
      <c r="CD196" s="294"/>
      <c r="CE196" s="295"/>
      <c r="CF196" s="295"/>
      <c r="CG196" s="295"/>
      <c r="CH196" s="295"/>
      <c r="CI196" s="296"/>
    </row>
    <row r="197" spans="1:87" ht="18" customHeight="1" x14ac:dyDescent="0.25">
      <c r="A197" s="75"/>
      <c r="B197" s="327"/>
      <c r="C197" s="328"/>
      <c r="D197" s="328"/>
      <c r="E197" s="328"/>
      <c r="F197" s="328"/>
      <c r="G197" s="328"/>
      <c r="H197" s="328"/>
      <c r="I197" s="328"/>
      <c r="J197" s="328"/>
      <c r="K197" s="328"/>
      <c r="L197" s="328"/>
      <c r="M197" s="328"/>
      <c r="N197" s="328"/>
      <c r="O197" s="328"/>
      <c r="P197" s="328"/>
      <c r="Q197" s="328"/>
      <c r="R197" s="328"/>
      <c r="S197" s="328"/>
      <c r="T197" s="328"/>
      <c r="U197" s="328"/>
      <c r="V197" s="328"/>
      <c r="W197" s="328"/>
      <c r="X197" s="328"/>
      <c r="Y197" s="329"/>
      <c r="Z197" s="336"/>
      <c r="AA197" s="337"/>
      <c r="AB197" s="337"/>
      <c r="AC197" s="337"/>
      <c r="AD197" s="338"/>
      <c r="AE197" s="336"/>
      <c r="AF197" s="337"/>
      <c r="AG197" s="337"/>
      <c r="AH197" s="337"/>
      <c r="AI197" s="337"/>
      <c r="AJ197" s="337"/>
      <c r="AK197" s="300" t="s">
        <v>13</v>
      </c>
      <c r="AL197" s="301"/>
      <c r="AM197" s="301"/>
      <c r="AN197" s="301"/>
      <c r="AO197" s="301"/>
      <c r="AP197" s="301"/>
      <c r="AQ197" s="301"/>
      <c r="AR197" s="301"/>
      <c r="AS197" s="301"/>
      <c r="AT197" s="301"/>
      <c r="AU197" s="301"/>
      <c r="AV197" s="301"/>
      <c r="AW197" s="301"/>
      <c r="AX197" s="302"/>
      <c r="AY197" s="407">
        <v>0.1</v>
      </c>
      <c r="AZ197" s="304"/>
      <c r="BA197" s="304"/>
      <c r="BB197" s="408"/>
      <c r="BC197" s="306">
        <f t="shared" si="32"/>
        <v>1.2000000000000002</v>
      </c>
      <c r="BD197" s="307"/>
      <c r="BE197" s="307"/>
      <c r="BF197" s="308"/>
      <c r="BG197" s="309">
        <v>40826</v>
      </c>
      <c r="BH197" s="310"/>
      <c r="BI197" s="310"/>
      <c r="BJ197" s="311"/>
      <c r="BK197" s="312">
        <f t="shared" si="33"/>
        <v>4082.6000000000004</v>
      </c>
      <c r="BL197" s="313"/>
      <c r="BM197" s="313"/>
      <c r="BN197" s="313"/>
      <c r="BO197" s="313"/>
      <c r="BP197" s="314"/>
      <c r="BQ197" s="294"/>
      <c r="BR197" s="295"/>
      <c r="BS197" s="295"/>
      <c r="BT197" s="295"/>
      <c r="BU197" s="295"/>
      <c r="BV197" s="295"/>
      <c r="BW197" s="296"/>
      <c r="BX197" s="294"/>
      <c r="BY197" s="295"/>
      <c r="BZ197" s="295"/>
      <c r="CA197" s="295"/>
      <c r="CB197" s="295"/>
      <c r="CC197" s="296"/>
      <c r="CD197" s="294"/>
      <c r="CE197" s="295"/>
      <c r="CF197" s="295"/>
      <c r="CG197" s="295"/>
      <c r="CH197" s="295"/>
      <c r="CI197" s="296"/>
    </row>
    <row r="198" spans="1:87" ht="18" customHeight="1" x14ac:dyDescent="0.25">
      <c r="A198" s="75"/>
      <c r="B198" s="327"/>
      <c r="C198" s="328"/>
      <c r="D198" s="328"/>
      <c r="E198" s="328"/>
      <c r="F198" s="328"/>
      <c r="G198" s="328"/>
      <c r="H198" s="328"/>
      <c r="I198" s="328"/>
      <c r="J198" s="328"/>
      <c r="K198" s="328"/>
      <c r="L198" s="328"/>
      <c r="M198" s="328"/>
      <c r="N198" s="328"/>
      <c r="O198" s="328"/>
      <c r="P198" s="328"/>
      <c r="Q198" s="328"/>
      <c r="R198" s="328"/>
      <c r="S198" s="328"/>
      <c r="T198" s="328"/>
      <c r="U198" s="328"/>
      <c r="V198" s="328"/>
      <c r="W198" s="328"/>
      <c r="X198" s="328"/>
      <c r="Y198" s="329"/>
      <c r="Z198" s="336"/>
      <c r="AA198" s="337"/>
      <c r="AB198" s="337"/>
      <c r="AC198" s="337"/>
      <c r="AD198" s="338"/>
      <c r="AE198" s="336"/>
      <c r="AF198" s="337"/>
      <c r="AG198" s="337"/>
      <c r="AH198" s="337"/>
      <c r="AI198" s="337"/>
      <c r="AJ198" s="337"/>
      <c r="AK198" s="300" t="s">
        <v>530</v>
      </c>
      <c r="AL198" s="301"/>
      <c r="AM198" s="301"/>
      <c r="AN198" s="301"/>
      <c r="AO198" s="301"/>
      <c r="AP198" s="301"/>
      <c r="AQ198" s="301"/>
      <c r="AR198" s="301"/>
      <c r="AS198" s="301"/>
      <c r="AT198" s="301"/>
      <c r="AU198" s="301"/>
      <c r="AV198" s="301"/>
      <c r="AW198" s="301"/>
      <c r="AX198" s="302"/>
      <c r="AY198" s="407">
        <v>0.1</v>
      </c>
      <c r="AZ198" s="304"/>
      <c r="BA198" s="304"/>
      <c r="BB198" s="408"/>
      <c r="BC198" s="306">
        <f t="shared" si="32"/>
        <v>1.2000000000000002</v>
      </c>
      <c r="BD198" s="307"/>
      <c r="BE198" s="307"/>
      <c r="BF198" s="308"/>
      <c r="BG198" s="309">
        <v>22629</v>
      </c>
      <c r="BH198" s="310"/>
      <c r="BI198" s="310"/>
      <c r="BJ198" s="311"/>
      <c r="BK198" s="312">
        <f t="shared" si="33"/>
        <v>2262.9</v>
      </c>
      <c r="BL198" s="313"/>
      <c r="BM198" s="313"/>
      <c r="BN198" s="313"/>
      <c r="BO198" s="313"/>
      <c r="BP198" s="314"/>
      <c r="BQ198" s="294"/>
      <c r="BR198" s="295"/>
      <c r="BS198" s="295"/>
      <c r="BT198" s="295"/>
      <c r="BU198" s="295"/>
      <c r="BV198" s="295"/>
      <c r="BW198" s="296"/>
      <c r="BX198" s="294"/>
      <c r="BY198" s="295"/>
      <c r="BZ198" s="295"/>
      <c r="CA198" s="295"/>
      <c r="CB198" s="295"/>
      <c r="CC198" s="296"/>
      <c r="CD198" s="294"/>
      <c r="CE198" s="295"/>
      <c r="CF198" s="295"/>
      <c r="CG198" s="295"/>
      <c r="CH198" s="295"/>
      <c r="CI198" s="296"/>
    </row>
    <row r="199" spans="1:87" ht="18" customHeight="1" x14ac:dyDescent="0.25">
      <c r="A199" s="75"/>
      <c r="B199" s="327"/>
      <c r="C199" s="328"/>
      <c r="D199" s="328"/>
      <c r="E199" s="328"/>
      <c r="F199" s="328"/>
      <c r="G199" s="328"/>
      <c r="H199" s="328"/>
      <c r="I199" s="328"/>
      <c r="J199" s="328"/>
      <c r="K199" s="328"/>
      <c r="L199" s="328"/>
      <c r="M199" s="328"/>
      <c r="N199" s="328"/>
      <c r="O199" s="328"/>
      <c r="P199" s="328"/>
      <c r="Q199" s="328"/>
      <c r="R199" s="328"/>
      <c r="S199" s="328"/>
      <c r="T199" s="328"/>
      <c r="U199" s="328"/>
      <c r="V199" s="328"/>
      <c r="W199" s="328"/>
      <c r="X199" s="328"/>
      <c r="Y199" s="329"/>
      <c r="Z199" s="336"/>
      <c r="AA199" s="337"/>
      <c r="AB199" s="337"/>
      <c r="AC199" s="337"/>
      <c r="AD199" s="338"/>
      <c r="AE199" s="336"/>
      <c r="AF199" s="337"/>
      <c r="AG199" s="337"/>
      <c r="AH199" s="337"/>
      <c r="AI199" s="337"/>
      <c r="AJ199" s="337"/>
      <c r="AK199" s="300" t="s">
        <v>18</v>
      </c>
      <c r="AL199" s="301"/>
      <c r="AM199" s="301"/>
      <c r="AN199" s="301"/>
      <c r="AO199" s="301"/>
      <c r="AP199" s="301"/>
      <c r="AQ199" s="301"/>
      <c r="AR199" s="301"/>
      <c r="AS199" s="301"/>
      <c r="AT199" s="301"/>
      <c r="AU199" s="301"/>
      <c r="AV199" s="301"/>
      <c r="AW199" s="301"/>
      <c r="AX199" s="302"/>
      <c r="AY199" s="407">
        <v>0.1</v>
      </c>
      <c r="AZ199" s="304"/>
      <c r="BA199" s="304"/>
      <c r="BB199" s="408"/>
      <c r="BC199" s="306">
        <f t="shared" si="32"/>
        <v>1.2000000000000002</v>
      </c>
      <c r="BD199" s="307"/>
      <c r="BE199" s="307"/>
      <c r="BF199" s="308"/>
      <c r="BG199" s="309">
        <v>28961</v>
      </c>
      <c r="BH199" s="310"/>
      <c r="BI199" s="310"/>
      <c r="BJ199" s="311"/>
      <c r="BK199" s="312">
        <f t="shared" si="33"/>
        <v>2896.1000000000004</v>
      </c>
      <c r="BL199" s="313"/>
      <c r="BM199" s="313"/>
      <c r="BN199" s="313"/>
      <c r="BO199" s="313"/>
      <c r="BP199" s="314"/>
      <c r="BQ199" s="294"/>
      <c r="BR199" s="295"/>
      <c r="BS199" s="295"/>
      <c r="BT199" s="295"/>
      <c r="BU199" s="295"/>
      <c r="BV199" s="295"/>
      <c r="BW199" s="296"/>
      <c r="BX199" s="294"/>
      <c r="BY199" s="295"/>
      <c r="BZ199" s="295"/>
      <c r="CA199" s="295"/>
      <c r="CB199" s="295"/>
      <c r="CC199" s="296"/>
      <c r="CD199" s="294"/>
      <c r="CE199" s="295"/>
      <c r="CF199" s="295"/>
      <c r="CG199" s="295"/>
      <c r="CH199" s="295"/>
      <c r="CI199" s="296"/>
    </row>
    <row r="200" spans="1:87" ht="18" customHeight="1" thickBot="1" x14ac:dyDescent="0.3">
      <c r="A200" s="75"/>
      <c r="B200" s="327"/>
      <c r="C200" s="328"/>
      <c r="D200" s="328"/>
      <c r="E200" s="328"/>
      <c r="F200" s="328"/>
      <c r="G200" s="328"/>
      <c r="H200" s="328"/>
      <c r="I200" s="328"/>
      <c r="J200" s="328"/>
      <c r="K200" s="328"/>
      <c r="L200" s="328"/>
      <c r="M200" s="328"/>
      <c r="N200" s="328"/>
      <c r="O200" s="328"/>
      <c r="P200" s="328"/>
      <c r="Q200" s="328"/>
      <c r="R200" s="328"/>
      <c r="S200" s="328"/>
      <c r="T200" s="328"/>
      <c r="U200" s="328"/>
      <c r="V200" s="328"/>
      <c r="W200" s="328"/>
      <c r="X200" s="328"/>
      <c r="Y200" s="329"/>
      <c r="Z200" s="336"/>
      <c r="AA200" s="337"/>
      <c r="AB200" s="337"/>
      <c r="AC200" s="337"/>
      <c r="AD200" s="338"/>
      <c r="AE200" s="336"/>
      <c r="AF200" s="337"/>
      <c r="AG200" s="337"/>
      <c r="AH200" s="337"/>
      <c r="AI200" s="337"/>
      <c r="AJ200" s="337"/>
      <c r="AK200" s="392" t="s">
        <v>37</v>
      </c>
      <c r="AL200" s="393"/>
      <c r="AM200" s="393"/>
      <c r="AN200" s="393"/>
      <c r="AO200" s="393"/>
      <c r="AP200" s="393"/>
      <c r="AQ200" s="393"/>
      <c r="AR200" s="393"/>
      <c r="AS200" s="393"/>
      <c r="AT200" s="393"/>
      <c r="AU200" s="393"/>
      <c r="AV200" s="393"/>
      <c r="AW200" s="393"/>
      <c r="AX200" s="394"/>
      <c r="AY200" s="407">
        <v>0.1</v>
      </c>
      <c r="AZ200" s="304"/>
      <c r="BA200" s="304"/>
      <c r="BB200" s="408"/>
      <c r="BC200" s="306">
        <f t="shared" si="32"/>
        <v>1.2000000000000002</v>
      </c>
      <c r="BD200" s="307"/>
      <c r="BE200" s="307"/>
      <c r="BF200" s="308"/>
      <c r="BG200" s="309">
        <v>11840</v>
      </c>
      <c r="BH200" s="310"/>
      <c r="BI200" s="310"/>
      <c r="BJ200" s="311"/>
      <c r="BK200" s="312">
        <f t="shared" si="33"/>
        <v>1184</v>
      </c>
      <c r="BL200" s="313"/>
      <c r="BM200" s="313"/>
      <c r="BN200" s="313"/>
      <c r="BO200" s="313"/>
      <c r="BP200" s="314"/>
      <c r="BQ200" s="294"/>
      <c r="BR200" s="295"/>
      <c r="BS200" s="295"/>
      <c r="BT200" s="295"/>
      <c r="BU200" s="295"/>
      <c r="BV200" s="295"/>
      <c r="BW200" s="296"/>
      <c r="BX200" s="294"/>
      <c r="BY200" s="295"/>
      <c r="BZ200" s="295"/>
      <c r="CA200" s="295"/>
      <c r="CB200" s="295"/>
      <c r="CC200" s="296"/>
      <c r="CD200" s="294"/>
      <c r="CE200" s="295"/>
      <c r="CF200" s="295"/>
      <c r="CG200" s="295"/>
      <c r="CH200" s="295"/>
      <c r="CI200" s="296"/>
    </row>
    <row r="201" spans="1:87" ht="18" customHeight="1" thickBot="1" x14ac:dyDescent="0.3">
      <c r="A201" s="75"/>
      <c r="B201" s="377"/>
      <c r="C201" s="378"/>
      <c r="D201" s="378"/>
      <c r="E201" s="378"/>
      <c r="F201" s="378"/>
      <c r="G201" s="378"/>
      <c r="H201" s="378"/>
      <c r="I201" s="378"/>
      <c r="J201" s="378"/>
      <c r="K201" s="378"/>
      <c r="L201" s="378"/>
      <c r="M201" s="378"/>
      <c r="N201" s="378"/>
      <c r="O201" s="378"/>
      <c r="P201" s="378"/>
      <c r="Q201" s="378"/>
      <c r="R201" s="378"/>
      <c r="S201" s="378"/>
      <c r="T201" s="378"/>
      <c r="U201" s="378"/>
      <c r="V201" s="378"/>
      <c r="W201" s="378"/>
      <c r="X201" s="378"/>
      <c r="Y201" s="378"/>
      <c r="Z201" s="378"/>
      <c r="AA201" s="378"/>
      <c r="AB201" s="378"/>
      <c r="AC201" s="378"/>
      <c r="AD201" s="378"/>
      <c r="AE201" s="378"/>
      <c r="AF201" s="378"/>
      <c r="AG201" s="378"/>
      <c r="AH201" s="378"/>
      <c r="AI201" s="378"/>
      <c r="AJ201" s="379"/>
      <c r="AK201" s="380" t="s">
        <v>3</v>
      </c>
      <c r="AL201" s="381"/>
      <c r="AM201" s="381"/>
      <c r="AN201" s="381"/>
      <c r="AO201" s="381"/>
      <c r="AP201" s="381"/>
      <c r="AQ201" s="381"/>
      <c r="AR201" s="381"/>
      <c r="AS201" s="381"/>
      <c r="AT201" s="381"/>
      <c r="AU201" s="381"/>
      <c r="AV201" s="381"/>
      <c r="AW201" s="381"/>
      <c r="AX201" s="381"/>
      <c r="AY201" s="382"/>
      <c r="AZ201" s="382"/>
      <c r="BA201" s="382"/>
      <c r="BB201" s="382"/>
      <c r="BC201" s="382"/>
      <c r="BD201" s="382"/>
      <c r="BE201" s="382"/>
      <c r="BF201" s="382"/>
      <c r="BG201" s="382"/>
      <c r="BH201" s="382"/>
      <c r="BI201" s="382"/>
      <c r="BJ201" s="383"/>
      <c r="BK201" s="384">
        <f>SUM(BK195:BK200)</f>
        <v>13481</v>
      </c>
      <c r="BL201" s="385"/>
      <c r="BM201" s="385"/>
      <c r="BN201" s="385"/>
      <c r="BO201" s="385"/>
      <c r="BP201" s="386"/>
      <c r="BQ201" s="387" t="s">
        <v>100</v>
      </c>
      <c r="BR201" s="388"/>
      <c r="BS201" s="388"/>
      <c r="BT201" s="388"/>
      <c r="BU201" s="388"/>
      <c r="BV201" s="388"/>
      <c r="BW201" s="388"/>
      <c r="BX201" s="388"/>
      <c r="BY201" s="388"/>
      <c r="BZ201" s="388"/>
      <c r="CA201" s="388"/>
      <c r="CB201" s="388"/>
      <c r="CC201" s="389"/>
      <c r="CD201" s="390">
        <f>+CD195*AE195</f>
        <v>163249143.52941176</v>
      </c>
      <c r="CE201" s="390"/>
      <c r="CF201" s="390"/>
      <c r="CG201" s="390"/>
      <c r="CH201" s="390"/>
      <c r="CI201" s="391"/>
    </row>
    <row r="202" spans="1:87" ht="18" customHeight="1" thickBot="1" x14ac:dyDescent="0.3">
      <c r="A202" s="75"/>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c r="AE202" s="76"/>
      <c r="AF202" s="76"/>
      <c r="AG202" s="76"/>
      <c r="AH202" s="76"/>
      <c r="AI202" s="76"/>
      <c r="AJ202" s="76"/>
      <c r="BG202" s="78"/>
      <c r="BH202" s="78"/>
      <c r="BI202" s="78"/>
      <c r="BJ202" s="78"/>
      <c r="BK202" s="79"/>
      <c r="BL202" s="79"/>
      <c r="BM202" s="79"/>
      <c r="BN202" s="79"/>
      <c r="BO202" s="79"/>
      <c r="BP202" s="79"/>
      <c r="BQ202" s="79"/>
      <c r="BR202" s="79"/>
      <c r="BS202" s="79"/>
      <c r="BT202" s="79"/>
      <c r="BU202" s="79"/>
      <c r="BV202" s="79"/>
      <c r="BW202" s="79"/>
      <c r="BX202" s="79"/>
      <c r="BY202" s="79"/>
      <c r="BZ202" s="79"/>
      <c r="CA202" s="79"/>
      <c r="CB202" s="79"/>
      <c r="CC202" s="79"/>
      <c r="CD202" s="79"/>
      <c r="CE202" s="79"/>
      <c r="CF202" s="79"/>
      <c r="CG202" s="79"/>
      <c r="CH202" s="79"/>
      <c r="CI202" s="79"/>
    </row>
    <row r="203" spans="1:87" ht="18" customHeight="1" x14ac:dyDescent="0.25">
      <c r="A203" s="75"/>
      <c r="B203" s="348" t="s">
        <v>0</v>
      </c>
      <c r="C203" s="349"/>
      <c r="D203" s="349"/>
      <c r="E203" s="349"/>
      <c r="F203" s="349"/>
      <c r="G203" s="349"/>
      <c r="H203" s="349"/>
      <c r="I203" s="349"/>
      <c r="J203" s="349"/>
      <c r="K203" s="349"/>
      <c r="L203" s="349"/>
      <c r="M203" s="349"/>
      <c r="N203" s="349"/>
      <c r="O203" s="349"/>
      <c r="P203" s="349"/>
      <c r="Q203" s="349"/>
      <c r="R203" s="349"/>
      <c r="S203" s="349"/>
      <c r="T203" s="349"/>
      <c r="U203" s="349"/>
      <c r="V203" s="349"/>
      <c r="W203" s="349"/>
      <c r="X203" s="349"/>
      <c r="Y203" s="350"/>
      <c r="Z203" s="348" t="s">
        <v>80</v>
      </c>
      <c r="AA203" s="349"/>
      <c r="AB203" s="349"/>
      <c r="AC203" s="349"/>
      <c r="AD203" s="350"/>
      <c r="AE203" s="357" t="s">
        <v>79</v>
      </c>
      <c r="AF203" s="358"/>
      <c r="AG203" s="358"/>
      <c r="AH203" s="358"/>
      <c r="AI203" s="358"/>
      <c r="AJ203" s="359"/>
      <c r="AK203" s="357" t="s">
        <v>81</v>
      </c>
      <c r="AL203" s="358"/>
      <c r="AM203" s="358"/>
      <c r="AN203" s="358"/>
      <c r="AO203" s="358"/>
      <c r="AP203" s="358"/>
      <c r="AQ203" s="358"/>
      <c r="AR203" s="358"/>
      <c r="AS203" s="358"/>
      <c r="AT203" s="358"/>
      <c r="AU203" s="358"/>
      <c r="AV203" s="358"/>
      <c r="AW203" s="358"/>
      <c r="AX203" s="359"/>
      <c r="AY203" s="357" t="s">
        <v>1</v>
      </c>
      <c r="AZ203" s="358"/>
      <c r="BA203" s="358"/>
      <c r="BB203" s="359"/>
      <c r="BC203" s="348" t="s">
        <v>104</v>
      </c>
      <c r="BD203" s="349"/>
      <c r="BE203" s="349"/>
      <c r="BF203" s="350"/>
      <c r="BG203" s="366" t="s">
        <v>82</v>
      </c>
      <c r="BH203" s="367"/>
      <c r="BI203" s="367"/>
      <c r="BJ203" s="368"/>
      <c r="BK203" s="315" t="s">
        <v>99</v>
      </c>
      <c r="BL203" s="316"/>
      <c r="BM203" s="316"/>
      <c r="BN203" s="316"/>
      <c r="BO203" s="316"/>
      <c r="BP203" s="317"/>
      <c r="BQ203" s="315" t="s">
        <v>83</v>
      </c>
      <c r="BR203" s="316"/>
      <c r="BS203" s="316"/>
      <c r="BT203" s="316"/>
      <c r="BU203" s="316"/>
      <c r="BV203" s="316"/>
      <c r="BW203" s="317"/>
      <c r="BX203" s="315" t="s">
        <v>84</v>
      </c>
      <c r="BY203" s="316"/>
      <c r="BZ203" s="316"/>
      <c r="CA203" s="316"/>
      <c r="CB203" s="316"/>
      <c r="CC203" s="317"/>
      <c r="CD203" s="315" t="s">
        <v>85</v>
      </c>
      <c r="CE203" s="316"/>
      <c r="CF203" s="316"/>
      <c r="CG203" s="316"/>
      <c r="CH203" s="316"/>
      <c r="CI203" s="317"/>
    </row>
    <row r="204" spans="1:87" ht="18" customHeight="1" x14ac:dyDescent="0.25">
      <c r="A204" s="75"/>
      <c r="B204" s="351"/>
      <c r="C204" s="352"/>
      <c r="D204" s="352"/>
      <c r="E204" s="352"/>
      <c r="F204" s="352"/>
      <c r="G204" s="352"/>
      <c r="H204" s="352"/>
      <c r="I204" s="352"/>
      <c r="J204" s="352"/>
      <c r="K204" s="352"/>
      <c r="L204" s="352"/>
      <c r="M204" s="352"/>
      <c r="N204" s="352"/>
      <c r="O204" s="352"/>
      <c r="P204" s="352"/>
      <c r="Q204" s="352"/>
      <c r="R204" s="352"/>
      <c r="S204" s="352"/>
      <c r="T204" s="352"/>
      <c r="U204" s="352"/>
      <c r="V204" s="352"/>
      <c r="W204" s="352"/>
      <c r="X204" s="352"/>
      <c r="Y204" s="353"/>
      <c r="Z204" s="351"/>
      <c r="AA204" s="352"/>
      <c r="AB204" s="352"/>
      <c r="AC204" s="352"/>
      <c r="AD204" s="353"/>
      <c r="AE204" s="360"/>
      <c r="AF204" s="361"/>
      <c r="AG204" s="361"/>
      <c r="AH204" s="361"/>
      <c r="AI204" s="361"/>
      <c r="AJ204" s="362"/>
      <c r="AK204" s="360"/>
      <c r="AL204" s="361"/>
      <c r="AM204" s="361"/>
      <c r="AN204" s="361"/>
      <c r="AO204" s="361"/>
      <c r="AP204" s="361"/>
      <c r="AQ204" s="361"/>
      <c r="AR204" s="361"/>
      <c r="AS204" s="361"/>
      <c r="AT204" s="361"/>
      <c r="AU204" s="361"/>
      <c r="AV204" s="361"/>
      <c r="AW204" s="361"/>
      <c r="AX204" s="362"/>
      <c r="AY204" s="360"/>
      <c r="AZ204" s="361"/>
      <c r="BA204" s="361"/>
      <c r="BB204" s="362"/>
      <c r="BC204" s="351"/>
      <c r="BD204" s="352"/>
      <c r="BE204" s="352"/>
      <c r="BF204" s="353"/>
      <c r="BG204" s="369"/>
      <c r="BH204" s="370"/>
      <c r="BI204" s="370"/>
      <c r="BJ204" s="371"/>
      <c r="BK204" s="318"/>
      <c r="BL204" s="319"/>
      <c r="BM204" s="319"/>
      <c r="BN204" s="319"/>
      <c r="BO204" s="319"/>
      <c r="BP204" s="320"/>
      <c r="BQ204" s="318"/>
      <c r="BR204" s="319"/>
      <c r="BS204" s="319"/>
      <c r="BT204" s="319"/>
      <c r="BU204" s="319"/>
      <c r="BV204" s="319"/>
      <c r="BW204" s="320"/>
      <c r="BX204" s="318"/>
      <c r="BY204" s="319"/>
      <c r="BZ204" s="319"/>
      <c r="CA204" s="319"/>
      <c r="CB204" s="319"/>
      <c r="CC204" s="320"/>
      <c r="CD204" s="318"/>
      <c r="CE204" s="319"/>
      <c r="CF204" s="319"/>
      <c r="CG204" s="319"/>
      <c r="CH204" s="319"/>
      <c r="CI204" s="320"/>
    </row>
    <row r="205" spans="1:87" ht="18" customHeight="1" thickBot="1" x14ac:dyDescent="0.3">
      <c r="A205" s="75"/>
      <c r="B205" s="354"/>
      <c r="C205" s="355"/>
      <c r="D205" s="355"/>
      <c r="E205" s="355"/>
      <c r="F205" s="355"/>
      <c r="G205" s="355"/>
      <c r="H205" s="355"/>
      <c r="I205" s="355"/>
      <c r="J205" s="355"/>
      <c r="K205" s="355"/>
      <c r="L205" s="355"/>
      <c r="M205" s="355"/>
      <c r="N205" s="355"/>
      <c r="O205" s="355"/>
      <c r="P205" s="355"/>
      <c r="Q205" s="355"/>
      <c r="R205" s="355"/>
      <c r="S205" s="355"/>
      <c r="T205" s="355"/>
      <c r="U205" s="355"/>
      <c r="V205" s="355"/>
      <c r="W205" s="355"/>
      <c r="X205" s="355"/>
      <c r="Y205" s="356"/>
      <c r="Z205" s="354"/>
      <c r="AA205" s="355"/>
      <c r="AB205" s="355"/>
      <c r="AC205" s="355"/>
      <c r="AD205" s="356"/>
      <c r="AE205" s="363"/>
      <c r="AF205" s="364"/>
      <c r="AG205" s="364"/>
      <c r="AH205" s="364"/>
      <c r="AI205" s="364"/>
      <c r="AJ205" s="365"/>
      <c r="AK205" s="360"/>
      <c r="AL205" s="361"/>
      <c r="AM205" s="361"/>
      <c r="AN205" s="361"/>
      <c r="AO205" s="361"/>
      <c r="AP205" s="361"/>
      <c r="AQ205" s="361"/>
      <c r="AR205" s="361"/>
      <c r="AS205" s="361"/>
      <c r="AT205" s="361"/>
      <c r="AU205" s="361"/>
      <c r="AV205" s="361"/>
      <c r="AW205" s="361"/>
      <c r="AX205" s="362"/>
      <c r="AY205" s="360"/>
      <c r="AZ205" s="361"/>
      <c r="BA205" s="361"/>
      <c r="BB205" s="362"/>
      <c r="BC205" s="351"/>
      <c r="BD205" s="352"/>
      <c r="BE205" s="352"/>
      <c r="BF205" s="353"/>
      <c r="BG205" s="369"/>
      <c r="BH205" s="370"/>
      <c r="BI205" s="370"/>
      <c r="BJ205" s="371"/>
      <c r="BK205" s="318"/>
      <c r="BL205" s="319"/>
      <c r="BM205" s="319"/>
      <c r="BN205" s="319"/>
      <c r="BO205" s="319"/>
      <c r="BP205" s="320"/>
      <c r="BQ205" s="321"/>
      <c r="BR205" s="322"/>
      <c r="BS205" s="322"/>
      <c r="BT205" s="322"/>
      <c r="BU205" s="322"/>
      <c r="BV205" s="322"/>
      <c r="BW205" s="323"/>
      <c r="BX205" s="321"/>
      <c r="BY205" s="322"/>
      <c r="BZ205" s="322"/>
      <c r="CA205" s="322"/>
      <c r="CB205" s="322"/>
      <c r="CC205" s="323"/>
      <c r="CD205" s="321"/>
      <c r="CE205" s="322"/>
      <c r="CF205" s="322"/>
      <c r="CG205" s="322"/>
      <c r="CH205" s="322"/>
      <c r="CI205" s="323"/>
    </row>
    <row r="206" spans="1:87" ht="18" customHeight="1" x14ac:dyDescent="0.25">
      <c r="A206" s="75"/>
      <c r="B206" s="324" t="s">
        <v>174</v>
      </c>
      <c r="C206" s="325"/>
      <c r="D206" s="325"/>
      <c r="E206" s="325"/>
      <c r="F206" s="325"/>
      <c r="G206" s="325"/>
      <c r="H206" s="325"/>
      <c r="I206" s="325"/>
      <c r="J206" s="325"/>
      <c r="K206" s="325"/>
      <c r="L206" s="325"/>
      <c r="M206" s="325"/>
      <c r="N206" s="325"/>
      <c r="O206" s="325"/>
      <c r="P206" s="325"/>
      <c r="Q206" s="325"/>
      <c r="R206" s="325"/>
      <c r="S206" s="325"/>
      <c r="T206" s="325"/>
      <c r="U206" s="325"/>
      <c r="V206" s="325"/>
      <c r="W206" s="325"/>
      <c r="X206" s="325"/>
      <c r="Y206" s="326"/>
      <c r="Z206" s="333" t="s">
        <v>193</v>
      </c>
      <c r="AA206" s="334"/>
      <c r="AB206" s="334"/>
      <c r="AC206" s="334"/>
      <c r="AD206" s="335"/>
      <c r="AE206" s="333">
        <v>12</v>
      </c>
      <c r="AF206" s="334"/>
      <c r="AG206" s="334"/>
      <c r="AH206" s="334"/>
      <c r="AI206" s="334"/>
      <c r="AJ206" s="334"/>
      <c r="AK206" s="342" t="s">
        <v>41</v>
      </c>
      <c r="AL206" s="343"/>
      <c r="AM206" s="343"/>
      <c r="AN206" s="343"/>
      <c r="AO206" s="343"/>
      <c r="AP206" s="343"/>
      <c r="AQ206" s="343"/>
      <c r="AR206" s="343"/>
      <c r="AS206" s="343"/>
      <c r="AT206" s="343"/>
      <c r="AU206" s="343"/>
      <c r="AV206" s="343"/>
      <c r="AW206" s="343"/>
      <c r="AX206" s="344"/>
      <c r="AY206" s="409">
        <v>0.16</v>
      </c>
      <c r="AZ206" s="346"/>
      <c r="BA206" s="346"/>
      <c r="BB206" s="410"/>
      <c r="BC206" s="345">
        <f>+$AE$206*AY206</f>
        <v>1.92</v>
      </c>
      <c r="BD206" s="346"/>
      <c r="BE206" s="346"/>
      <c r="BF206" s="347"/>
      <c r="BG206" s="285">
        <v>22629</v>
      </c>
      <c r="BH206" s="286"/>
      <c r="BI206" s="286"/>
      <c r="BJ206" s="287"/>
      <c r="BK206" s="288">
        <f>+AY206*BG206</f>
        <v>3620.64</v>
      </c>
      <c r="BL206" s="289"/>
      <c r="BM206" s="289"/>
      <c r="BN206" s="289"/>
      <c r="BO206" s="289"/>
      <c r="BP206" s="290"/>
      <c r="BQ206" s="291">
        <v>71300000</v>
      </c>
      <c r="BR206" s="292"/>
      <c r="BS206" s="292"/>
      <c r="BT206" s="292"/>
      <c r="BU206" s="292"/>
      <c r="BV206" s="292"/>
      <c r="BW206" s="293"/>
      <c r="BX206" s="291">
        <f>+(((BK209+BQ206)*15)/85)</f>
        <v>12585543.141176471</v>
      </c>
      <c r="BY206" s="292"/>
      <c r="BZ206" s="292"/>
      <c r="CA206" s="292"/>
      <c r="CB206" s="292"/>
      <c r="CC206" s="293"/>
      <c r="CD206" s="291">
        <f>+BK209+BQ206+BX206</f>
        <v>83903620.941176474</v>
      </c>
      <c r="CE206" s="292"/>
      <c r="CF206" s="292"/>
      <c r="CG206" s="292"/>
      <c r="CH206" s="292"/>
      <c r="CI206" s="293"/>
    </row>
    <row r="207" spans="1:87" ht="18" customHeight="1" x14ac:dyDescent="0.25">
      <c r="A207" s="75"/>
      <c r="B207" s="327"/>
      <c r="C207" s="328"/>
      <c r="D207" s="328"/>
      <c r="E207" s="328"/>
      <c r="F207" s="328"/>
      <c r="G207" s="328"/>
      <c r="H207" s="328"/>
      <c r="I207" s="328"/>
      <c r="J207" s="328"/>
      <c r="K207" s="328"/>
      <c r="L207" s="328"/>
      <c r="M207" s="328"/>
      <c r="N207" s="328"/>
      <c r="O207" s="328"/>
      <c r="P207" s="328"/>
      <c r="Q207" s="328"/>
      <c r="R207" s="328"/>
      <c r="S207" s="328"/>
      <c r="T207" s="328"/>
      <c r="U207" s="328"/>
      <c r="V207" s="328"/>
      <c r="W207" s="328"/>
      <c r="X207" s="328"/>
      <c r="Y207" s="329"/>
      <c r="Z207" s="336"/>
      <c r="AA207" s="337"/>
      <c r="AB207" s="337"/>
      <c r="AC207" s="337"/>
      <c r="AD207" s="338"/>
      <c r="AE207" s="336"/>
      <c r="AF207" s="337"/>
      <c r="AG207" s="337"/>
      <c r="AH207" s="337"/>
      <c r="AI207" s="337"/>
      <c r="AJ207" s="337"/>
      <c r="AK207" s="300" t="s">
        <v>13</v>
      </c>
      <c r="AL207" s="301"/>
      <c r="AM207" s="301"/>
      <c r="AN207" s="301"/>
      <c r="AO207" s="301"/>
      <c r="AP207" s="301"/>
      <c r="AQ207" s="301"/>
      <c r="AR207" s="301"/>
      <c r="AS207" s="301"/>
      <c r="AT207" s="301"/>
      <c r="AU207" s="301"/>
      <c r="AV207" s="301"/>
      <c r="AW207" s="301"/>
      <c r="AX207" s="302"/>
      <c r="AY207" s="407">
        <v>0.16</v>
      </c>
      <c r="AZ207" s="304"/>
      <c r="BA207" s="304"/>
      <c r="BB207" s="408"/>
      <c r="BC207" s="306">
        <f t="shared" ref="BC207:BC208" si="34">+$AE$206*AY207</f>
        <v>1.92</v>
      </c>
      <c r="BD207" s="307"/>
      <c r="BE207" s="307"/>
      <c r="BF207" s="308"/>
      <c r="BG207" s="309">
        <v>40826</v>
      </c>
      <c r="BH207" s="310"/>
      <c r="BI207" s="310"/>
      <c r="BJ207" s="311"/>
      <c r="BK207" s="312">
        <f t="shared" ref="BK207:BK208" si="35">+AY207*BG207</f>
        <v>6532.16</v>
      </c>
      <c r="BL207" s="313"/>
      <c r="BM207" s="313"/>
      <c r="BN207" s="313"/>
      <c r="BO207" s="313"/>
      <c r="BP207" s="314"/>
      <c r="BQ207" s="294"/>
      <c r="BR207" s="295"/>
      <c r="BS207" s="295"/>
      <c r="BT207" s="295"/>
      <c r="BU207" s="295"/>
      <c r="BV207" s="295"/>
      <c r="BW207" s="296"/>
      <c r="BX207" s="294"/>
      <c r="BY207" s="295"/>
      <c r="BZ207" s="295"/>
      <c r="CA207" s="295"/>
      <c r="CB207" s="295"/>
      <c r="CC207" s="296"/>
      <c r="CD207" s="294"/>
      <c r="CE207" s="295"/>
      <c r="CF207" s="295"/>
      <c r="CG207" s="295"/>
      <c r="CH207" s="295"/>
      <c r="CI207" s="296"/>
    </row>
    <row r="208" spans="1:87" ht="18" customHeight="1" thickBot="1" x14ac:dyDescent="0.3">
      <c r="A208" s="75"/>
      <c r="B208" s="327"/>
      <c r="C208" s="328"/>
      <c r="D208" s="328"/>
      <c r="E208" s="328"/>
      <c r="F208" s="328"/>
      <c r="G208" s="328"/>
      <c r="H208" s="328"/>
      <c r="I208" s="328"/>
      <c r="J208" s="328"/>
      <c r="K208" s="328"/>
      <c r="L208" s="328"/>
      <c r="M208" s="328"/>
      <c r="N208" s="328"/>
      <c r="O208" s="328"/>
      <c r="P208" s="328"/>
      <c r="Q208" s="328"/>
      <c r="R208" s="328"/>
      <c r="S208" s="328"/>
      <c r="T208" s="328"/>
      <c r="U208" s="328"/>
      <c r="V208" s="328"/>
      <c r="W208" s="328"/>
      <c r="X208" s="328"/>
      <c r="Y208" s="329"/>
      <c r="Z208" s="336"/>
      <c r="AA208" s="337"/>
      <c r="AB208" s="337"/>
      <c r="AC208" s="337"/>
      <c r="AD208" s="338"/>
      <c r="AE208" s="336"/>
      <c r="AF208" s="337"/>
      <c r="AG208" s="337"/>
      <c r="AH208" s="337"/>
      <c r="AI208" s="337"/>
      <c r="AJ208" s="337"/>
      <c r="AK208" s="392" t="s">
        <v>526</v>
      </c>
      <c r="AL208" s="393"/>
      <c r="AM208" s="393"/>
      <c r="AN208" s="393"/>
      <c r="AO208" s="393"/>
      <c r="AP208" s="393"/>
      <c r="AQ208" s="393"/>
      <c r="AR208" s="393"/>
      <c r="AS208" s="393"/>
      <c r="AT208" s="393"/>
      <c r="AU208" s="393"/>
      <c r="AV208" s="393"/>
      <c r="AW208" s="393"/>
      <c r="AX208" s="394"/>
      <c r="AY208" s="407">
        <v>1</v>
      </c>
      <c r="AZ208" s="304"/>
      <c r="BA208" s="304"/>
      <c r="BB208" s="408"/>
      <c r="BC208" s="306">
        <f t="shared" si="34"/>
        <v>12</v>
      </c>
      <c r="BD208" s="307"/>
      <c r="BE208" s="307"/>
      <c r="BF208" s="308"/>
      <c r="BG208" s="309">
        <v>7925</v>
      </c>
      <c r="BH208" s="310"/>
      <c r="BI208" s="310"/>
      <c r="BJ208" s="311"/>
      <c r="BK208" s="312">
        <f t="shared" si="35"/>
        <v>7925</v>
      </c>
      <c r="BL208" s="313"/>
      <c r="BM208" s="313"/>
      <c r="BN208" s="313"/>
      <c r="BO208" s="313"/>
      <c r="BP208" s="314"/>
      <c r="BQ208" s="294"/>
      <c r="BR208" s="295"/>
      <c r="BS208" s="295"/>
      <c r="BT208" s="295"/>
      <c r="BU208" s="295"/>
      <c r="BV208" s="295"/>
      <c r="BW208" s="296"/>
      <c r="BX208" s="294"/>
      <c r="BY208" s="295"/>
      <c r="BZ208" s="295"/>
      <c r="CA208" s="295"/>
      <c r="CB208" s="295"/>
      <c r="CC208" s="296"/>
      <c r="CD208" s="294"/>
      <c r="CE208" s="295"/>
      <c r="CF208" s="295"/>
      <c r="CG208" s="295"/>
      <c r="CH208" s="295"/>
      <c r="CI208" s="296"/>
    </row>
    <row r="209" spans="1:87" ht="18" customHeight="1" thickBot="1" x14ac:dyDescent="0.3">
      <c r="A209" s="75"/>
      <c r="B209" s="377"/>
      <c r="C209" s="378"/>
      <c r="D209" s="378"/>
      <c r="E209" s="378"/>
      <c r="F209" s="378"/>
      <c r="G209" s="378"/>
      <c r="H209" s="378"/>
      <c r="I209" s="378"/>
      <c r="J209" s="378"/>
      <c r="K209" s="378"/>
      <c r="L209" s="378"/>
      <c r="M209" s="378"/>
      <c r="N209" s="378"/>
      <c r="O209" s="378"/>
      <c r="P209" s="378"/>
      <c r="Q209" s="378"/>
      <c r="R209" s="378"/>
      <c r="S209" s="378"/>
      <c r="T209" s="378"/>
      <c r="U209" s="378"/>
      <c r="V209" s="378"/>
      <c r="W209" s="378"/>
      <c r="X209" s="378"/>
      <c r="Y209" s="378"/>
      <c r="Z209" s="378"/>
      <c r="AA209" s="378"/>
      <c r="AB209" s="378"/>
      <c r="AC209" s="378"/>
      <c r="AD209" s="378"/>
      <c r="AE209" s="378"/>
      <c r="AF209" s="378"/>
      <c r="AG209" s="378"/>
      <c r="AH209" s="378"/>
      <c r="AI209" s="378"/>
      <c r="AJ209" s="379"/>
      <c r="AK209" s="380" t="s">
        <v>3</v>
      </c>
      <c r="AL209" s="381"/>
      <c r="AM209" s="381"/>
      <c r="AN209" s="381"/>
      <c r="AO209" s="381"/>
      <c r="AP209" s="381"/>
      <c r="AQ209" s="381"/>
      <c r="AR209" s="381"/>
      <c r="AS209" s="381"/>
      <c r="AT209" s="381"/>
      <c r="AU209" s="381"/>
      <c r="AV209" s="381"/>
      <c r="AW209" s="381"/>
      <c r="AX209" s="381"/>
      <c r="AY209" s="382"/>
      <c r="AZ209" s="382"/>
      <c r="BA209" s="382"/>
      <c r="BB209" s="382"/>
      <c r="BC209" s="382"/>
      <c r="BD209" s="382"/>
      <c r="BE209" s="382"/>
      <c r="BF209" s="382"/>
      <c r="BG209" s="382"/>
      <c r="BH209" s="382"/>
      <c r="BI209" s="382"/>
      <c r="BJ209" s="383"/>
      <c r="BK209" s="384">
        <f>SUM(BK206:BK208)</f>
        <v>18077.8</v>
      </c>
      <c r="BL209" s="385"/>
      <c r="BM209" s="385"/>
      <c r="BN209" s="385"/>
      <c r="BO209" s="385"/>
      <c r="BP209" s="386"/>
      <c r="BQ209" s="387" t="s">
        <v>100</v>
      </c>
      <c r="BR209" s="388"/>
      <c r="BS209" s="388"/>
      <c r="BT209" s="388"/>
      <c r="BU209" s="388"/>
      <c r="BV209" s="388"/>
      <c r="BW209" s="388"/>
      <c r="BX209" s="388"/>
      <c r="BY209" s="388"/>
      <c r="BZ209" s="388"/>
      <c r="CA209" s="388"/>
      <c r="CB209" s="388"/>
      <c r="CC209" s="389"/>
      <c r="CD209" s="390">
        <f>+CD206*AE206</f>
        <v>1006843451.2941177</v>
      </c>
      <c r="CE209" s="390"/>
      <c r="CF209" s="390"/>
      <c r="CG209" s="390"/>
      <c r="CH209" s="390"/>
      <c r="CI209" s="391"/>
    </row>
    <row r="210" spans="1:87" ht="18" customHeight="1" thickBot="1" x14ac:dyDescent="0.3">
      <c r="A210" s="75"/>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c r="AC210" s="76"/>
      <c r="AD210" s="76"/>
      <c r="AE210" s="76"/>
      <c r="AF210" s="76"/>
      <c r="AG210" s="76"/>
      <c r="AH210" s="76"/>
      <c r="AI210" s="76"/>
      <c r="AJ210" s="76"/>
      <c r="AK210" s="76"/>
      <c r="AL210" s="76"/>
      <c r="AM210" s="76"/>
      <c r="AN210" s="76"/>
      <c r="AO210" s="76"/>
      <c r="AP210" s="76"/>
      <c r="AQ210" s="76"/>
      <c r="AR210" s="76"/>
      <c r="AS210" s="76"/>
      <c r="AT210" s="76"/>
      <c r="AU210" s="76"/>
      <c r="AV210" s="76"/>
      <c r="AW210" s="76"/>
      <c r="AX210" s="76"/>
      <c r="AY210" s="77"/>
      <c r="AZ210" s="77"/>
      <c r="BA210" s="77"/>
      <c r="BB210" s="77"/>
      <c r="BC210" s="77"/>
      <c r="BD210" s="77"/>
      <c r="BE210" s="77"/>
      <c r="BF210" s="77"/>
      <c r="BG210" s="78"/>
      <c r="BH210" s="78"/>
      <c r="BI210" s="78"/>
      <c r="BJ210" s="78"/>
      <c r="BK210" s="79"/>
      <c r="BL210" s="79"/>
      <c r="BM210" s="79"/>
      <c r="BN210" s="79"/>
      <c r="BO210" s="79"/>
      <c r="BP210" s="79"/>
      <c r="BQ210" s="79"/>
      <c r="BR210" s="79"/>
      <c r="BS210" s="79"/>
      <c r="BT210" s="79"/>
      <c r="BU210" s="79"/>
      <c r="BV210" s="79"/>
      <c r="BW210" s="79"/>
      <c r="BX210" s="79"/>
      <c r="BY210" s="79"/>
      <c r="BZ210" s="79"/>
      <c r="CA210" s="79"/>
      <c r="CB210" s="79"/>
      <c r="CC210" s="79"/>
      <c r="CD210" s="79"/>
      <c r="CE210" s="79"/>
      <c r="CF210" s="79"/>
      <c r="CG210" s="79"/>
      <c r="CH210" s="79"/>
      <c r="CI210" s="79"/>
    </row>
    <row r="211" spans="1:87" ht="18" customHeight="1" thickBot="1" x14ac:dyDescent="0.3">
      <c r="A211" s="75"/>
      <c r="B211" s="418" t="s">
        <v>24</v>
      </c>
      <c r="C211" s="419"/>
      <c r="D211" s="419"/>
      <c r="E211" s="419"/>
      <c r="F211" s="419"/>
      <c r="G211" s="419"/>
      <c r="H211" s="419"/>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c r="AG211" s="419"/>
      <c r="AH211" s="42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1"/>
      <c r="BH211" s="81"/>
      <c r="BI211" s="81"/>
      <c r="BJ211" s="81"/>
      <c r="BK211" s="80"/>
      <c r="BL211" s="80"/>
      <c r="BM211" s="80"/>
      <c r="BN211" s="80"/>
      <c r="BO211" s="80"/>
      <c r="BP211" s="80"/>
      <c r="BQ211" s="80"/>
      <c r="BR211" s="80"/>
      <c r="BS211" s="80"/>
      <c r="BT211" s="80"/>
      <c r="BU211" s="80"/>
      <c r="BV211" s="80"/>
      <c r="BW211" s="80"/>
      <c r="BX211" s="80"/>
      <c r="BY211" s="80"/>
      <c r="BZ211" s="80"/>
      <c r="CA211" s="80"/>
    </row>
    <row r="212" spans="1:87" ht="18" customHeight="1" thickBot="1" x14ac:dyDescent="0.3">
      <c r="A212" s="75"/>
      <c r="B212" s="418" t="s">
        <v>96</v>
      </c>
      <c r="C212" s="419"/>
      <c r="D212" s="419"/>
      <c r="E212" s="419"/>
      <c r="F212" s="419"/>
      <c r="G212" s="419"/>
      <c r="H212" s="419"/>
      <c r="I212" s="419"/>
      <c r="J212" s="419"/>
      <c r="K212" s="419"/>
      <c r="L212" s="419"/>
      <c r="M212" s="419"/>
      <c r="N212" s="419"/>
      <c r="O212" s="420"/>
      <c r="P212" s="418" t="s">
        <v>97</v>
      </c>
      <c r="Q212" s="419"/>
      <c r="R212" s="419"/>
      <c r="S212" s="419"/>
      <c r="T212" s="419"/>
      <c r="U212" s="420"/>
      <c r="V212" s="418" t="s">
        <v>28</v>
      </c>
      <c r="W212" s="419"/>
      <c r="X212" s="419"/>
      <c r="Y212" s="419"/>
      <c r="Z212" s="419"/>
      <c r="AA212" s="419"/>
      <c r="AB212" s="420"/>
      <c r="AC212" s="418" t="s">
        <v>8</v>
      </c>
      <c r="AD212" s="419"/>
      <c r="AE212" s="419"/>
      <c r="AF212" s="419"/>
      <c r="AG212" s="419"/>
      <c r="AH212" s="420"/>
      <c r="AI212" s="80"/>
      <c r="AJ212" s="80"/>
      <c r="AK212" s="80"/>
      <c r="AL212" s="80"/>
      <c r="AM212" s="80"/>
      <c r="AN212" s="80"/>
      <c r="AO212" s="80"/>
      <c r="AP212" s="80"/>
      <c r="AQ212" s="80"/>
      <c r="AR212" s="80"/>
      <c r="AS212" s="80"/>
      <c r="AT212" s="80"/>
      <c r="AU212" s="80"/>
      <c r="AV212" s="80"/>
      <c r="AW212" s="80"/>
      <c r="AX212" s="80"/>
      <c r="AY212" s="82"/>
      <c r="AZ212" s="82"/>
      <c r="BA212" s="82"/>
      <c r="BB212" s="82"/>
      <c r="BC212" s="82"/>
      <c r="BD212" s="82"/>
      <c r="BE212" s="82"/>
      <c r="BF212" s="82"/>
      <c r="BG212" s="80"/>
      <c r="BH212" s="83"/>
      <c r="BI212" s="83"/>
      <c r="BJ212" s="83"/>
      <c r="BK212" s="80"/>
      <c r="BL212" s="80"/>
      <c r="BM212" s="80"/>
      <c r="BN212" s="80"/>
      <c r="BO212" s="80"/>
      <c r="BP212" s="80"/>
      <c r="BQ212" s="80"/>
      <c r="BR212" s="80"/>
      <c r="BS212" s="80"/>
      <c r="BT212" s="80"/>
      <c r="BU212" s="80"/>
      <c r="BV212" s="80"/>
      <c r="BW212" s="80"/>
      <c r="BX212" s="80"/>
      <c r="BY212" s="80"/>
      <c r="BZ212" s="80"/>
      <c r="CA212" s="80"/>
    </row>
    <row r="213" spans="1:87" ht="18" customHeight="1" x14ac:dyDescent="0.25">
      <c r="A213" s="75"/>
      <c r="B213" s="84" t="str">
        <f>'PLAN DE CARGOS'!B24:P24</f>
        <v>Asesor de Control Interno</v>
      </c>
      <c r="C213" s="85"/>
      <c r="D213" s="85"/>
      <c r="E213" s="85"/>
      <c r="F213" s="85"/>
      <c r="G213" s="85"/>
      <c r="H213" s="85"/>
      <c r="I213" s="85"/>
      <c r="J213" s="85"/>
      <c r="K213" s="85"/>
      <c r="L213" s="85"/>
      <c r="M213" s="85"/>
      <c r="N213" s="85"/>
      <c r="O213" s="86"/>
      <c r="P213" s="421">
        <f>SUMIF($AK$34:$AK$209,"=Asesor de Control Interno",BC34:BF209)</f>
        <v>110.82000000000002</v>
      </c>
      <c r="Q213" s="422"/>
      <c r="R213" s="422"/>
      <c r="S213" s="422"/>
      <c r="T213" s="422"/>
      <c r="U213" s="423"/>
      <c r="V213" s="424">
        <f>'CARGA DE HORAS LABORADAS'!P24</f>
        <v>2112</v>
      </c>
      <c r="W213" s="424"/>
      <c r="X213" s="424"/>
      <c r="Y213" s="424"/>
      <c r="Z213" s="424"/>
      <c r="AA213" s="424"/>
      <c r="AB213" s="425"/>
      <c r="AC213" s="424">
        <f>'CARGA DE HORAS LABORADAS'!AC24</f>
        <v>-5.0000000001091394E-3</v>
      </c>
      <c r="AD213" s="424"/>
      <c r="AE213" s="424"/>
      <c r="AF213" s="424"/>
      <c r="AG213" s="424"/>
      <c r="AH213" s="425"/>
      <c r="AI213" s="87"/>
      <c r="AJ213" s="87"/>
      <c r="AK213" s="80"/>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0"/>
      <c r="BH213" s="89"/>
      <c r="BI213" s="89"/>
      <c r="BJ213" s="89"/>
      <c r="BK213" s="80"/>
      <c r="BL213" s="80"/>
      <c r="BM213" s="80"/>
      <c r="BN213" s="80"/>
      <c r="BO213" s="80"/>
      <c r="BP213" s="80"/>
      <c r="BQ213" s="80"/>
      <c r="BR213" s="80"/>
      <c r="BS213" s="80"/>
      <c r="BT213" s="80"/>
      <c r="BU213" s="80"/>
      <c r="BV213" s="80"/>
      <c r="BW213" s="80"/>
      <c r="BX213" s="80"/>
      <c r="BY213" s="80"/>
      <c r="BZ213" s="80"/>
      <c r="CA213" s="80"/>
    </row>
    <row r="214" spans="1:87" ht="18" customHeight="1" x14ac:dyDescent="0.25">
      <c r="A214" s="75"/>
      <c r="B214" s="90" t="str">
        <f>'PLAN DE CARGOS'!B25:P25</f>
        <v>Auxiliar Administrativo (Admisiones)</v>
      </c>
      <c r="C214" s="91"/>
      <c r="D214" s="91"/>
      <c r="E214" s="91"/>
      <c r="F214" s="91"/>
      <c r="G214" s="91"/>
      <c r="H214" s="91"/>
      <c r="I214" s="91"/>
      <c r="J214" s="91"/>
      <c r="K214" s="91"/>
      <c r="L214" s="91"/>
      <c r="M214" s="91"/>
      <c r="N214" s="91"/>
      <c r="O214" s="92"/>
      <c r="P214" s="413">
        <f>SUMIF($AK$34:$AK$209,"=Auxiliar Administrativo (Admisiones)",BC34:BF209)</f>
        <v>0</v>
      </c>
      <c r="Q214" s="414"/>
      <c r="R214" s="414"/>
      <c r="S214" s="414"/>
      <c r="T214" s="414"/>
      <c r="U214" s="415"/>
      <c r="V214" s="416">
        <f>'CARGA DE HORAS LABORADAS'!P25</f>
        <v>4224</v>
      </c>
      <c r="W214" s="416"/>
      <c r="X214" s="416"/>
      <c r="Y214" s="416"/>
      <c r="Z214" s="416"/>
      <c r="AA214" s="416"/>
      <c r="AB214" s="417"/>
      <c r="AC214" s="416">
        <f>'CARGA DE HORAS LABORADAS'!AC25</f>
        <v>0</v>
      </c>
      <c r="AD214" s="416"/>
      <c r="AE214" s="416"/>
      <c r="AF214" s="416"/>
      <c r="AG214" s="416"/>
      <c r="AH214" s="417"/>
      <c r="AI214" s="87"/>
      <c r="AJ214" s="87"/>
      <c r="AK214" s="80"/>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0"/>
      <c r="BH214" s="89"/>
      <c r="BI214" s="89"/>
      <c r="BJ214" s="89"/>
      <c r="BK214" s="80"/>
      <c r="BL214" s="80"/>
      <c r="BM214" s="80"/>
      <c r="BN214" s="80"/>
      <c r="BO214" s="80"/>
      <c r="BP214" s="80"/>
      <c r="BQ214" s="80"/>
      <c r="BR214" s="80"/>
      <c r="BS214" s="80"/>
      <c r="BT214" s="80"/>
      <c r="BU214" s="80"/>
      <c r="BV214" s="80"/>
      <c r="BW214" s="80"/>
      <c r="BX214" s="80"/>
      <c r="BY214" s="80"/>
      <c r="BZ214" s="80"/>
      <c r="CA214" s="80"/>
    </row>
    <row r="215" spans="1:87" ht="18" customHeight="1" x14ac:dyDescent="0.25">
      <c r="A215" s="75"/>
      <c r="B215" s="90" t="str">
        <f>'PLAN DE CARGOS'!B26:P26</f>
        <v>Auxiliar Administrativo (Almacenista)</v>
      </c>
      <c r="C215" s="91"/>
      <c r="D215" s="91"/>
      <c r="E215" s="91"/>
      <c r="F215" s="91"/>
      <c r="G215" s="91"/>
      <c r="H215" s="91"/>
      <c r="I215" s="91"/>
      <c r="J215" s="91"/>
      <c r="K215" s="91"/>
      <c r="L215" s="91"/>
      <c r="M215" s="91"/>
      <c r="N215" s="91"/>
      <c r="O215" s="92"/>
      <c r="P215" s="413">
        <f>SUMIF($AK$34:$AK$209,"=Auxiliar Administrativo (Almacenista)",BC34:BF209)</f>
        <v>8.4000000000000021</v>
      </c>
      <c r="Q215" s="414"/>
      <c r="R215" s="414"/>
      <c r="S215" s="414"/>
      <c r="T215" s="414"/>
      <c r="U215" s="415"/>
      <c r="V215" s="416">
        <f>'CARGA DE HORAS LABORADAS'!P26</f>
        <v>2112</v>
      </c>
      <c r="W215" s="416"/>
      <c r="X215" s="416"/>
      <c r="Y215" s="416"/>
      <c r="Z215" s="416"/>
      <c r="AA215" s="416"/>
      <c r="AB215" s="417"/>
      <c r="AC215" s="416">
        <f>'CARGA DE HORAS LABORADAS'!AC26</f>
        <v>0</v>
      </c>
      <c r="AD215" s="416"/>
      <c r="AE215" s="416"/>
      <c r="AF215" s="416"/>
      <c r="AG215" s="416"/>
      <c r="AH215" s="417"/>
      <c r="AI215" s="80"/>
      <c r="AJ215" s="80"/>
      <c r="AK215" s="80"/>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0"/>
      <c r="BH215" s="89"/>
      <c r="BI215" s="89"/>
      <c r="BJ215" s="89"/>
      <c r="BK215" s="80"/>
      <c r="BL215" s="80"/>
      <c r="BM215" s="80"/>
      <c r="BN215" s="80"/>
      <c r="BO215" s="80"/>
      <c r="BP215" s="80"/>
      <c r="BQ215" s="80"/>
      <c r="BR215" s="80"/>
      <c r="BS215" s="80"/>
      <c r="BT215" s="80"/>
      <c r="BU215" s="80"/>
      <c r="BV215" s="80"/>
      <c r="BW215" s="80"/>
      <c r="BX215" s="80"/>
      <c r="BY215" s="80"/>
      <c r="BZ215" s="80"/>
      <c r="CA215" s="80"/>
    </row>
    <row r="216" spans="1:87" ht="18" customHeight="1" x14ac:dyDescent="0.25">
      <c r="A216" s="75"/>
      <c r="B216" s="90" t="str">
        <f>'PLAN DE CARGOS'!B27:P27</f>
        <v>Auxiliar Administrativo (Archivo)</v>
      </c>
      <c r="C216" s="91"/>
      <c r="D216" s="91"/>
      <c r="E216" s="91"/>
      <c r="F216" s="91"/>
      <c r="G216" s="91"/>
      <c r="H216" s="91"/>
      <c r="I216" s="91"/>
      <c r="J216" s="91"/>
      <c r="K216" s="91"/>
      <c r="L216" s="91"/>
      <c r="M216" s="91"/>
      <c r="N216" s="91"/>
      <c r="O216" s="92"/>
      <c r="P216" s="413">
        <f>SUMIF($AK$34:$AK$209,"=Auxiliar Administrativo (Archivo)",BC34:BF209)</f>
        <v>0</v>
      </c>
      <c r="Q216" s="414"/>
      <c r="R216" s="414"/>
      <c r="S216" s="414"/>
      <c r="T216" s="414"/>
      <c r="U216" s="415"/>
      <c r="V216" s="416">
        <f>'CARGA DE HORAS LABORADAS'!P27</f>
        <v>2112</v>
      </c>
      <c r="W216" s="416"/>
      <c r="X216" s="416"/>
      <c r="Y216" s="416"/>
      <c r="Z216" s="416"/>
      <c r="AA216" s="416"/>
      <c r="AB216" s="417"/>
      <c r="AC216" s="416">
        <f>'CARGA DE HORAS LABORADAS'!AC27</f>
        <v>0</v>
      </c>
      <c r="AD216" s="416"/>
      <c r="AE216" s="416"/>
      <c r="AF216" s="416"/>
      <c r="AG216" s="416"/>
      <c r="AH216" s="417"/>
      <c r="AI216" s="80"/>
      <c r="AJ216" s="80"/>
      <c r="AK216" s="80"/>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0"/>
      <c r="BH216" s="89"/>
      <c r="BI216" s="89"/>
      <c r="BJ216" s="89"/>
      <c r="BK216" s="80"/>
      <c r="BL216" s="80"/>
      <c r="BM216" s="80"/>
      <c r="BN216" s="80"/>
      <c r="BO216" s="80"/>
      <c r="BP216" s="80"/>
      <c r="BQ216" s="80"/>
      <c r="BR216" s="80"/>
      <c r="BS216" s="80"/>
      <c r="BT216" s="80"/>
      <c r="BU216" s="80"/>
      <c r="BV216" s="80"/>
      <c r="BW216" s="80"/>
      <c r="BX216" s="80"/>
      <c r="BY216" s="80"/>
      <c r="BZ216" s="80"/>
      <c r="CA216" s="80"/>
    </row>
    <row r="217" spans="1:87" ht="18" customHeight="1" x14ac:dyDescent="0.25">
      <c r="A217" s="75"/>
      <c r="B217" s="90" t="str">
        <f>'PLAN DE CARGOS'!B28:P28</f>
        <v>Auxiliar Administrativo (Atención al Usuario)</v>
      </c>
      <c r="C217" s="91"/>
      <c r="D217" s="91"/>
      <c r="E217" s="91"/>
      <c r="F217" s="91"/>
      <c r="G217" s="91"/>
      <c r="H217" s="91"/>
      <c r="I217" s="91"/>
      <c r="J217" s="91"/>
      <c r="K217" s="91"/>
      <c r="L217" s="91"/>
      <c r="M217" s="91"/>
      <c r="N217" s="91"/>
      <c r="O217" s="92"/>
      <c r="P217" s="413">
        <f>SUMIF($AK$34:$AK$209,"=Auxiliar Administrativo (Atención al Usuario)",BC34:BF209)</f>
        <v>0</v>
      </c>
      <c r="Q217" s="414"/>
      <c r="R217" s="414"/>
      <c r="S217" s="414"/>
      <c r="T217" s="414"/>
      <c r="U217" s="415"/>
      <c r="V217" s="416">
        <f>'CARGA DE HORAS LABORADAS'!P28</f>
        <v>2112</v>
      </c>
      <c r="W217" s="416"/>
      <c r="X217" s="416"/>
      <c r="Y217" s="416"/>
      <c r="Z217" s="416"/>
      <c r="AA217" s="416"/>
      <c r="AB217" s="417"/>
      <c r="AC217" s="416">
        <f>'CARGA DE HORAS LABORADAS'!AC28</f>
        <v>0</v>
      </c>
      <c r="AD217" s="416"/>
      <c r="AE217" s="416"/>
      <c r="AF217" s="416"/>
      <c r="AG217" s="416"/>
      <c r="AH217" s="417"/>
      <c r="AI217" s="80"/>
      <c r="AJ217" s="80"/>
      <c r="AK217" s="80"/>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0"/>
      <c r="BH217" s="89"/>
      <c r="BI217" s="89"/>
      <c r="BJ217" s="89"/>
      <c r="BK217" s="80"/>
      <c r="BL217" s="80"/>
      <c r="BM217" s="80"/>
      <c r="BN217" s="80"/>
      <c r="BO217" s="80"/>
      <c r="BP217" s="80"/>
      <c r="BQ217" s="80"/>
      <c r="BR217" s="80"/>
      <c r="BS217" s="80"/>
      <c r="BT217" s="80"/>
      <c r="BU217" s="80"/>
      <c r="BV217" s="80"/>
      <c r="BW217" s="80"/>
      <c r="BX217" s="80"/>
      <c r="BY217" s="80"/>
      <c r="BZ217" s="80"/>
      <c r="CA217" s="80"/>
    </row>
    <row r="218" spans="1:87" ht="18" customHeight="1" x14ac:dyDescent="0.25">
      <c r="A218" s="75"/>
      <c r="B218" s="90" t="str">
        <f>'PLAN DE CARGOS'!B29:P29</f>
        <v>Auxiliar Administrativo (Cartera)</v>
      </c>
      <c r="C218" s="91"/>
      <c r="D218" s="91"/>
      <c r="E218" s="91"/>
      <c r="F218" s="91"/>
      <c r="G218" s="91"/>
      <c r="H218" s="91"/>
      <c r="I218" s="91"/>
      <c r="J218" s="91"/>
      <c r="K218" s="91"/>
      <c r="L218" s="91"/>
      <c r="M218" s="91"/>
      <c r="N218" s="91"/>
      <c r="O218" s="92"/>
      <c r="P218" s="413">
        <f>SUMIF($AK$34:$AK$209,"=Auxiliar Administrativo (Cartera)",BC34:BF209)</f>
        <v>0</v>
      </c>
      <c r="Q218" s="414"/>
      <c r="R218" s="414"/>
      <c r="S218" s="414"/>
      <c r="T218" s="414"/>
      <c r="U218" s="415"/>
      <c r="V218" s="416">
        <f>'CARGA DE HORAS LABORADAS'!P29</f>
        <v>2112</v>
      </c>
      <c r="W218" s="416"/>
      <c r="X218" s="416"/>
      <c r="Y218" s="416"/>
      <c r="Z218" s="416"/>
      <c r="AA218" s="416"/>
      <c r="AB218" s="417"/>
      <c r="AC218" s="416">
        <f>'CARGA DE HORAS LABORADAS'!AC29</f>
        <v>0</v>
      </c>
      <c r="AD218" s="416"/>
      <c r="AE218" s="416"/>
      <c r="AF218" s="416"/>
      <c r="AG218" s="416"/>
      <c r="AH218" s="417"/>
      <c r="AI218" s="80"/>
      <c r="AJ218" s="80"/>
      <c r="AK218" s="80"/>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0"/>
      <c r="BH218" s="89"/>
      <c r="BI218" s="89"/>
      <c r="BJ218" s="89"/>
      <c r="BK218" s="80"/>
      <c r="BL218" s="80"/>
      <c r="BM218" s="80"/>
      <c r="BN218" s="80"/>
      <c r="BO218" s="80"/>
      <c r="BP218" s="80"/>
      <c r="BQ218" s="80"/>
      <c r="BR218" s="80"/>
      <c r="BS218" s="80"/>
      <c r="BT218" s="80"/>
      <c r="BU218" s="80"/>
      <c r="BV218" s="80"/>
      <c r="BW218" s="80"/>
      <c r="BX218" s="80"/>
      <c r="BY218" s="80"/>
      <c r="BZ218" s="80"/>
      <c r="CA218" s="80"/>
    </row>
    <row r="219" spans="1:87" ht="18" customHeight="1" x14ac:dyDescent="0.25">
      <c r="A219" s="75"/>
      <c r="B219" s="90" t="str">
        <f>'PLAN DE CARGOS'!B30:P30</f>
        <v>Auxiliar Administrativo (Contabilidad)</v>
      </c>
      <c r="C219" s="91"/>
      <c r="D219" s="91"/>
      <c r="E219" s="91"/>
      <c r="F219" s="91"/>
      <c r="G219" s="91"/>
      <c r="H219" s="91"/>
      <c r="I219" s="91"/>
      <c r="J219" s="91"/>
      <c r="K219" s="91"/>
      <c r="L219" s="91"/>
      <c r="M219" s="91"/>
      <c r="N219" s="91"/>
      <c r="O219" s="92"/>
      <c r="P219" s="413">
        <f>SUMIF($AK$34:$AK$209,"=Auxiliar Administrativo (Contabilidad)",BC34:BF209)</f>
        <v>0</v>
      </c>
      <c r="Q219" s="414"/>
      <c r="R219" s="414"/>
      <c r="S219" s="414"/>
      <c r="T219" s="414"/>
      <c r="U219" s="415"/>
      <c r="V219" s="416">
        <f>'CARGA DE HORAS LABORADAS'!P30</f>
        <v>2112</v>
      </c>
      <c r="W219" s="416"/>
      <c r="X219" s="416"/>
      <c r="Y219" s="416"/>
      <c r="Z219" s="416"/>
      <c r="AA219" s="416"/>
      <c r="AB219" s="417"/>
      <c r="AC219" s="416">
        <f>'CARGA DE HORAS LABORADAS'!AC30</f>
        <v>0</v>
      </c>
      <c r="AD219" s="416"/>
      <c r="AE219" s="416"/>
      <c r="AF219" s="416"/>
      <c r="AG219" s="416"/>
      <c r="AH219" s="417"/>
      <c r="AI219" s="80"/>
      <c r="AJ219" s="80"/>
      <c r="AK219" s="80"/>
      <c r="AL219" s="88"/>
      <c r="AM219" s="88"/>
      <c r="AN219" s="88"/>
      <c r="AO219" s="88"/>
      <c r="AP219" s="88"/>
      <c r="AQ219" s="88"/>
      <c r="AR219" s="88"/>
      <c r="AS219" s="88"/>
      <c r="AT219" s="88"/>
      <c r="AU219" s="88"/>
      <c r="AV219" s="88"/>
      <c r="AW219" s="88"/>
      <c r="AX219" s="88"/>
      <c r="AY219" s="88"/>
      <c r="AZ219" s="88"/>
      <c r="BA219" s="88"/>
      <c r="BB219" s="88"/>
      <c r="BC219" s="88"/>
      <c r="BD219" s="88"/>
      <c r="BE219" s="88"/>
      <c r="BF219" s="88"/>
      <c r="BG219" s="80"/>
      <c r="BH219" s="89"/>
      <c r="BI219" s="89"/>
      <c r="BJ219" s="89"/>
      <c r="BK219" s="80"/>
      <c r="BL219" s="80"/>
      <c r="BM219" s="80"/>
      <c r="BN219" s="80"/>
      <c r="BO219" s="80"/>
      <c r="BP219" s="80"/>
      <c r="BQ219" s="80"/>
      <c r="BR219" s="80"/>
      <c r="BS219" s="80"/>
      <c r="BT219" s="80"/>
      <c r="BU219" s="80"/>
      <c r="BV219" s="80"/>
      <c r="BW219" s="80"/>
      <c r="BX219" s="80"/>
      <c r="BY219" s="80"/>
      <c r="BZ219" s="80"/>
      <c r="CA219" s="80"/>
    </row>
    <row r="220" spans="1:87" ht="18" customHeight="1" x14ac:dyDescent="0.25">
      <c r="A220" s="75"/>
      <c r="B220" s="90" t="str">
        <f>'PLAN DE CARGOS'!B31:P31</f>
        <v>Auxiliar Administrativo (Facturación)</v>
      </c>
      <c r="C220" s="91"/>
      <c r="D220" s="91"/>
      <c r="E220" s="91"/>
      <c r="F220" s="91"/>
      <c r="G220" s="91"/>
      <c r="H220" s="91"/>
      <c r="I220" s="91"/>
      <c r="J220" s="91"/>
      <c r="K220" s="91"/>
      <c r="L220" s="91"/>
      <c r="M220" s="91"/>
      <c r="N220" s="91"/>
      <c r="O220" s="92"/>
      <c r="P220" s="413">
        <f>SUMIF($AK$34:$AK$209,"=Auxiliar Administrativo (Facturación)",BC34:BF209)</f>
        <v>0</v>
      </c>
      <c r="Q220" s="414"/>
      <c r="R220" s="414"/>
      <c r="S220" s="414"/>
      <c r="T220" s="414"/>
      <c r="U220" s="415"/>
      <c r="V220" s="416">
        <f>'CARGA DE HORAS LABORADAS'!P31</f>
        <v>6336</v>
      </c>
      <c r="W220" s="416"/>
      <c r="X220" s="416"/>
      <c r="Y220" s="416"/>
      <c r="Z220" s="416"/>
      <c r="AA220" s="416"/>
      <c r="AB220" s="417"/>
      <c r="AC220" s="416">
        <f>'CARGA DE HORAS LABORADAS'!AC31</f>
        <v>0</v>
      </c>
      <c r="AD220" s="416"/>
      <c r="AE220" s="416"/>
      <c r="AF220" s="416"/>
      <c r="AG220" s="416"/>
      <c r="AH220" s="417"/>
      <c r="AI220" s="80"/>
      <c r="AJ220" s="80"/>
      <c r="AK220" s="80"/>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0"/>
      <c r="BH220" s="89"/>
      <c r="BI220" s="89"/>
      <c r="BJ220" s="89"/>
      <c r="BK220" s="80"/>
      <c r="BL220" s="80"/>
      <c r="BM220" s="80"/>
      <c r="BN220" s="80"/>
      <c r="BO220" s="80"/>
      <c r="BP220" s="80"/>
      <c r="BQ220" s="80"/>
      <c r="BR220" s="80"/>
      <c r="BS220" s="80"/>
      <c r="BT220" s="80"/>
      <c r="BU220" s="80"/>
      <c r="BV220" s="80"/>
      <c r="BW220" s="80"/>
      <c r="BX220" s="80"/>
      <c r="BY220" s="80"/>
      <c r="BZ220" s="80"/>
      <c r="CA220" s="80"/>
    </row>
    <row r="221" spans="1:87" ht="18" customHeight="1" x14ac:dyDescent="0.25">
      <c r="A221" s="75"/>
      <c r="B221" s="90" t="str">
        <f>'PLAN DE CARGOS'!B32:P32</f>
        <v>Auxiliar Área Salud (Consultorio Odontológico)</v>
      </c>
      <c r="C221" s="91"/>
      <c r="D221" s="91"/>
      <c r="E221" s="91"/>
      <c r="F221" s="91"/>
      <c r="G221" s="91"/>
      <c r="H221" s="91"/>
      <c r="I221" s="91"/>
      <c r="J221" s="91"/>
      <c r="K221" s="91"/>
      <c r="L221" s="91"/>
      <c r="M221" s="91"/>
      <c r="N221" s="91"/>
      <c r="O221" s="92"/>
      <c r="P221" s="413">
        <f>SUMIF($AK$34:$AK$209,"=Auxiliar Área Salud (Consultorio Odontológico)",BC34:BF209)</f>
        <v>0</v>
      </c>
      <c r="Q221" s="414"/>
      <c r="R221" s="414"/>
      <c r="S221" s="414"/>
      <c r="T221" s="414"/>
      <c r="U221" s="415"/>
      <c r="V221" s="416">
        <f>'CARGA DE HORAS LABORADAS'!P32</f>
        <v>2112</v>
      </c>
      <c r="W221" s="416"/>
      <c r="X221" s="416"/>
      <c r="Y221" s="416"/>
      <c r="Z221" s="416"/>
      <c r="AA221" s="416"/>
      <c r="AB221" s="417"/>
      <c r="AC221" s="416">
        <f>'CARGA DE HORAS LABORADAS'!AC32</f>
        <v>0</v>
      </c>
      <c r="AD221" s="416"/>
      <c r="AE221" s="416"/>
      <c r="AF221" s="416"/>
      <c r="AG221" s="416"/>
      <c r="AH221" s="417"/>
      <c r="AI221" s="80"/>
      <c r="AJ221" s="80"/>
      <c r="AK221" s="80"/>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80"/>
      <c r="BH221" s="89"/>
      <c r="BI221" s="89"/>
      <c r="BJ221" s="89"/>
      <c r="BK221" s="80"/>
      <c r="BL221" s="80"/>
      <c r="BM221" s="80"/>
      <c r="BN221" s="80"/>
      <c r="BO221" s="80"/>
      <c r="BP221" s="80"/>
      <c r="BQ221" s="80"/>
      <c r="BR221" s="80"/>
      <c r="BS221" s="80"/>
      <c r="BT221" s="80"/>
      <c r="BU221" s="80"/>
      <c r="BV221" s="80"/>
      <c r="BW221" s="80"/>
      <c r="BX221" s="80"/>
      <c r="BY221" s="80"/>
      <c r="BZ221" s="80"/>
      <c r="CA221" s="80"/>
    </row>
    <row r="222" spans="1:87" ht="18" customHeight="1" x14ac:dyDescent="0.25">
      <c r="A222" s="75"/>
      <c r="B222" s="90" t="str">
        <f>'PLAN DE CARGOS'!B33:P33</f>
        <v>Auxiliar Área Salud (Enfermería)</v>
      </c>
      <c r="C222" s="91"/>
      <c r="D222" s="91"/>
      <c r="E222" s="91"/>
      <c r="F222" s="91"/>
      <c r="G222" s="91"/>
      <c r="H222" s="91"/>
      <c r="I222" s="91"/>
      <c r="J222" s="91"/>
      <c r="K222" s="91"/>
      <c r="L222" s="91"/>
      <c r="M222" s="91"/>
      <c r="N222" s="91"/>
      <c r="O222" s="92"/>
      <c r="P222" s="413">
        <f>SUMIF($AK$34:$AK$209,"=Auxiliar Área Salud (Enfermería)",BC34:BF209)</f>
        <v>0</v>
      </c>
      <c r="Q222" s="414"/>
      <c r="R222" s="414"/>
      <c r="S222" s="414"/>
      <c r="T222" s="414"/>
      <c r="U222" s="415"/>
      <c r="V222" s="416">
        <f>'CARGA DE HORAS LABORADAS'!P33</f>
        <v>31680</v>
      </c>
      <c r="W222" s="416"/>
      <c r="X222" s="416"/>
      <c r="Y222" s="416"/>
      <c r="Z222" s="416"/>
      <c r="AA222" s="416"/>
      <c r="AB222" s="417"/>
      <c r="AC222" s="416">
        <f>'CARGA DE HORAS LABORADAS'!AC33</f>
        <v>0</v>
      </c>
      <c r="AD222" s="416"/>
      <c r="AE222" s="416"/>
      <c r="AF222" s="416"/>
      <c r="AG222" s="416"/>
      <c r="AH222" s="417"/>
      <c r="AI222" s="80"/>
      <c r="AJ222" s="80"/>
      <c r="AK222" s="80"/>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0"/>
      <c r="BH222" s="89"/>
      <c r="BI222" s="89"/>
      <c r="BJ222" s="89"/>
      <c r="BK222" s="80"/>
      <c r="BL222" s="80"/>
      <c r="BM222" s="80"/>
      <c r="BN222" s="80"/>
      <c r="BO222" s="80"/>
      <c r="BP222" s="80"/>
      <c r="BQ222" s="80"/>
      <c r="BR222" s="80"/>
      <c r="BS222" s="80"/>
      <c r="BT222" s="80"/>
      <c r="BU222" s="80"/>
      <c r="BV222" s="80"/>
      <c r="BW222" s="80"/>
      <c r="BX222" s="80"/>
      <c r="BY222" s="80"/>
      <c r="BZ222" s="80"/>
      <c r="CA222" s="80"/>
    </row>
    <row r="223" spans="1:87" ht="18" customHeight="1" x14ac:dyDescent="0.25">
      <c r="A223" s="75"/>
      <c r="B223" s="90" t="str">
        <f>'PLAN DE CARGOS'!B34:P34</f>
        <v>Auxiliar Área Salud (Farmacia)</v>
      </c>
      <c r="C223" s="91"/>
      <c r="D223" s="91"/>
      <c r="E223" s="91"/>
      <c r="F223" s="91"/>
      <c r="G223" s="91"/>
      <c r="H223" s="91"/>
      <c r="I223" s="91"/>
      <c r="J223" s="91"/>
      <c r="K223" s="91"/>
      <c r="L223" s="91"/>
      <c r="M223" s="91"/>
      <c r="N223" s="91"/>
      <c r="O223" s="92"/>
      <c r="P223" s="413">
        <f>SUMIF($AK$34:$AK$209,"=Auxiliar Área Salud (Farmacia)",BC34:BF209)</f>
        <v>0</v>
      </c>
      <c r="Q223" s="414"/>
      <c r="R223" s="414"/>
      <c r="S223" s="414"/>
      <c r="T223" s="414"/>
      <c r="U223" s="415"/>
      <c r="V223" s="416">
        <f>'CARGA DE HORAS LABORADAS'!P34</f>
        <v>2112</v>
      </c>
      <c r="W223" s="416"/>
      <c r="X223" s="416"/>
      <c r="Y223" s="416"/>
      <c r="Z223" s="416"/>
      <c r="AA223" s="416"/>
      <c r="AB223" s="417"/>
      <c r="AC223" s="416">
        <f>'CARGA DE HORAS LABORADAS'!AC34</f>
        <v>0</v>
      </c>
      <c r="AD223" s="416"/>
      <c r="AE223" s="416"/>
      <c r="AF223" s="416"/>
      <c r="AG223" s="416"/>
      <c r="AH223" s="417"/>
      <c r="AI223" s="80"/>
      <c r="AJ223" s="80"/>
      <c r="AK223" s="80"/>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0"/>
      <c r="BH223" s="89"/>
      <c r="BI223" s="89"/>
      <c r="BJ223" s="89"/>
      <c r="BK223" s="80"/>
      <c r="BL223" s="80"/>
      <c r="BM223" s="80"/>
      <c r="BN223" s="80"/>
      <c r="BO223" s="80"/>
      <c r="BP223" s="80"/>
      <c r="BQ223" s="80"/>
      <c r="BR223" s="80"/>
      <c r="BS223" s="80"/>
      <c r="BT223" s="80"/>
      <c r="BU223" s="80"/>
      <c r="BV223" s="80"/>
      <c r="BW223" s="80"/>
      <c r="BX223" s="80"/>
      <c r="BY223" s="80"/>
      <c r="BZ223" s="80"/>
      <c r="CA223" s="80"/>
    </row>
    <row r="224" spans="1:87" ht="18" customHeight="1" x14ac:dyDescent="0.25">
      <c r="A224" s="75"/>
      <c r="B224" s="90" t="str">
        <f>'PLAN DE CARGOS'!B35:P35</f>
        <v>Auxiliar Área Salud (Higiene Oral)</v>
      </c>
      <c r="C224" s="91"/>
      <c r="D224" s="91"/>
      <c r="E224" s="91"/>
      <c r="F224" s="91"/>
      <c r="G224" s="91"/>
      <c r="H224" s="91"/>
      <c r="I224" s="91"/>
      <c r="J224" s="91"/>
      <c r="K224" s="91"/>
      <c r="L224" s="91"/>
      <c r="M224" s="91"/>
      <c r="N224" s="91"/>
      <c r="O224" s="92"/>
      <c r="P224" s="413">
        <f>SUMIF($AK$34:$AK$209,"=Auxiliar Área Salud (Higiene Oral)",BC34:BF209)</f>
        <v>0</v>
      </c>
      <c r="Q224" s="414"/>
      <c r="R224" s="414"/>
      <c r="S224" s="414"/>
      <c r="T224" s="414"/>
      <c r="U224" s="415"/>
      <c r="V224" s="416">
        <f>'CARGA DE HORAS LABORADAS'!P35</f>
        <v>4224</v>
      </c>
      <c r="W224" s="416"/>
      <c r="X224" s="416"/>
      <c r="Y224" s="416"/>
      <c r="Z224" s="416"/>
      <c r="AA224" s="416"/>
      <c r="AB224" s="417"/>
      <c r="AC224" s="416">
        <f>'CARGA DE HORAS LABORADAS'!AC35</f>
        <v>0</v>
      </c>
      <c r="AD224" s="416"/>
      <c r="AE224" s="416"/>
      <c r="AF224" s="416"/>
      <c r="AG224" s="416"/>
      <c r="AH224" s="417"/>
      <c r="AI224" s="80"/>
      <c r="AJ224" s="80"/>
      <c r="AK224" s="80"/>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80"/>
      <c r="BH224" s="89"/>
      <c r="BI224" s="89"/>
      <c r="BJ224" s="89"/>
      <c r="BK224" s="80"/>
      <c r="BL224" s="80"/>
      <c r="BM224" s="80"/>
      <c r="BN224" s="80"/>
      <c r="BO224" s="80"/>
      <c r="BP224" s="80"/>
      <c r="BQ224" s="80"/>
      <c r="BR224" s="80"/>
      <c r="BS224" s="80"/>
      <c r="BT224" s="80"/>
      <c r="BU224" s="80"/>
      <c r="BV224" s="80"/>
      <c r="BW224" s="80"/>
      <c r="BX224" s="80"/>
      <c r="BY224" s="80"/>
      <c r="BZ224" s="80"/>
      <c r="CA224" s="80"/>
    </row>
    <row r="225" spans="2:79" ht="18" customHeight="1" x14ac:dyDescent="0.25">
      <c r="B225" s="90" t="str">
        <f>'PLAN DE CARGOS'!B36:P36</f>
        <v>Auxiliar Área Salud (Información en Salud)</v>
      </c>
      <c r="C225" s="91"/>
      <c r="D225" s="91"/>
      <c r="E225" s="91"/>
      <c r="F225" s="91"/>
      <c r="G225" s="91"/>
      <c r="H225" s="91"/>
      <c r="I225" s="91"/>
      <c r="J225" s="91"/>
      <c r="K225" s="91"/>
      <c r="L225" s="91"/>
      <c r="M225" s="91"/>
      <c r="N225" s="91"/>
      <c r="O225" s="92"/>
      <c r="P225" s="413">
        <f>SUMIF($AK$34:$AK$209,"=Auxiliar Área Salud (Información en Salud)",BC34:BF209)</f>
        <v>0</v>
      </c>
      <c r="Q225" s="414"/>
      <c r="R225" s="414"/>
      <c r="S225" s="414"/>
      <c r="T225" s="414"/>
      <c r="U225" s="415"/>
      <c r="V225" s="416">
        <f>'CARGA DE HORAS LABORADAS'!P36</f>
        <v>2112</v>
      </c>
      <c r="W225" s="416"/>
      <c r="X225" s="416"/>
      <c r="Y225" s="416"/>
      <c r="Z225" s="416"/>
      <c r="AA225" s="416"/>
      <c r="AB225" s="417"/>
      <c r="AC225" s="416">
        <f>'CARGA DE HORAS LABORADAS'!AC36</f>
        <v>0</v>
      </c>
      <c r="AD225" s="416"/>
      <c r="AE225" s="416"/>
      <c r="AF225" s="416"/>
      <c r="AG225" s="416"/>
      <c r="AH225" s="417"/>
      <c r="AI225" s="80"/>
      <c r="AJ225" s="80"/>
      <c r="AK225" s="80"/>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0"/>
      <c r="BH225" s="89"/>
      <c r="BI225" s="89"/>
      <c r="BJ225" s="89"/>
      <c r="BK225" s="80"/>
      <c r="BL225" s="80"/>
      <c r="BM225" s="80"/>
      <c r="BN225" s="80"/>
      <c r="BO225" s="80"/>
      <c r="BP225" s="80"/>
      <c r="BQ225" s="80"/>
      <c r="BR225" s="80"/>
      <c r="BS225" s="80"/>
      <c r="BT225" s="80"/>
      <c r="BU225" s="80"/>
      <c r="BV225" s="80"/>
      <c r="BW225" s="80"/>
      <c r="BX225" s="80"/>
      <c r="BY225" s="80"/>
      <c r="BZ225" s="80"/>
      <c r="CA225" s="80"/>
    </row>
    <row r="226" spans="2:79" ht="18" customHeight="1" x14ac:dyDescent="0.25">
      <c r="B226" s="90" t="str">
        <f>'PLAN DE CARGOS'!B37:P37</f>
        <v>Auxiliar Área Salud (Laboratorio Clínico)</v>
      </c>
      <c r="C226" s="91"/>
      <c r="D226" s="91"/>
      <c r="E226" s="91"/>
      <c r="F226" s="91"/>
      <c r="G226" s="91"/>
      <c r="H226" s="91"/>
      <c r="I226" s="91"/>
      <c r="J226" s="91"/>
      <c r="K226" s="91"/>
      <c r="L226" s="91"/>
      <c r="M226" s="91"/>
      <c r="N226" s="91"/>
      <c r="O226" s="92"/>
      <c r="P226" s="413">
        <f>SUMIF($AK$34:$AK$209,"=Auxiliar Área Salud (Laboratorio Clínico)",BC34:BF209)</f>
        <v>0</v>
      </c>
      <c r="Q226" s="414"/>
      <c r="R226" s="414"/>
      <c r="S226" s="414"/>
      <c r="T226" s="414"/>
      <c r="U226" s="415"/>
      <c r="V226" s="416">
        <f>'CARGA DE HORAS LABORADAS'!P37</f>
        <v>2112</v>
      </c>
      <c r="W226" s="416"/>
      <c r="X226" s="416"/>
      <c r="Y226" s="416"/>
      <c r="Z226" s="416"/>
      <c r="AA226" s="416"/>
      <c r="AB226" s="417"/>
      <c r="AC226" s="416">
        <f>'CARGA DE HORAS LABORADAS'!AC37</f>
        <v>-1.9999999999527063E-3</v>
      </c>
      <c r="AD226" s="416"/>
      <c r="AE226" s="416"/>
      <c r="AF226" s="416"/>
      <c r="AG226" s="416"/>
      <c r="AH226" s="417"/>
      <c r="AI226" s="80"/>
      <c r="AJ226" s="80"/>
      <c r="AK226" s="80"/>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0"/>
      <c r="BH226" s="89"/>
      <c r="BI226" s="89"/>
      <c r="BJ226" s="89"/>
      <c r="BK226" s="80"/>
      <c r="BL226" s="80"/>
      <c r="BM226" s="80"/>
      <c r="BN226" s="80"/>
      <c r="BO226" s="80"/>
      <c r="BP226" s="80"/>
      <c r="BQ226" s="80"/>
      <c r="BR226" s="80"/>
      <c r="BS226" s="80"/>
      <c r="BT226" s="80"/>
      <c r="BU226" s="80"/>
      <c r="BV226" s="80"/>
      <c r="BW226" s="80"/>
      <c r="BX226" s="80"/>
      <c r="BY226" s="80"/>
      <c r="BZ226" s="80"/>
      <c r="CA226" s="80"/>
    </row>
    <row r="227" spans="2:79" ht="18" customHeight="1" x14ac:dyDescent="0.25">
      <c r="B227" s="90" t="str">
        <f>'PLAN DE CARGOS'!B38:P38</f>
        <v>Auxiliar de Servicios Generales</v>
      </c>
      <c r="C227" s="91"/>
      <c r="D227" s="91"/>
      <c r="E227" s="91"/>
      <c r="F227" s="91"/>
      <c r="G227" s="91"/>
      <c r="H227" s="91"/>
      <c r="I227" s="91"/>
      <c r="J227" s="91"/>
      <c r="K227" s="91"/>
      <c r="L227" s="91"/>
      <c r="M227" s="91"/>
      <c r="N227" s="91"/>
      <c r="O227" s="92"/>
      <c r="P227" s="413">
        <f>SUMIF($AK$34:$AK$209,"=Auxiliar de Servicios Generales",BC34:BF209)</f>
        <v>0</v>
      </c>
      <c r="Q227" s="414"/>
      <c r="R227" s="414"/>
      <c r="S227" s="414"/>
      <c r="T227" s="414"/>
      <c r="U227" s="415"/>
      <c r="V227" s="416">
        <f>'CARGA DE HORAS LABORADAS'!P38</f>
        <v>12672</v>
      </c>
      <c r="W227" s="416"/>
      <c r="X227" s="416"/>
      <c r="Y227" s="416"/>
      <c r="Z227" s="416"/>
      <c r="AA227" s="416"/>
      <c r="AB227" s="417"/>
      <c r="AC227" s="416">
        <f>'CARGA DE HORAS LABORADAS'!AC38</f>
        <v>0</v>
      </c>
      <c r="AD227" s="416"/>
      <c r="AE227" s="416"/>
      <c r="AF227" s="416"/>
      <c r="AG227" s="416"/>
      <c r="AH227" s="417"/>
      <c r="AI227" s="80"/>
      <c r="AJ227" s="80"/>
      <c r="AK227" s="80"/>
      <c r="AL227" s="88"/>
      <c r="AM227" s="88"/>
      <c r="AN227" s="88"/>
      <c r="AO227" s="88"/>
      <c r="AP227" s="88"/>
      <c r="AQ227" s="88"/>
      <c r="AR227" s="88"/>
      <c r="AS227" s="88"/>
      <c r="AT227" s="88"/>
      <c r="AU227" s="88"/>
      <c r="AV227" s="88"/>
      <c r="AW227" s="88"/>
      <c r="AX227" s="88"/>
      <c r="AY227" s="88"/>
      <c r="AZ227" s="88"/>
      <c r="BA227" s="88"/>
      <c r="BB227" s="88"/>
      <c r="BC227" s="88"/>
      <c r="BD227" s="88"/>
      <c r="BE227" s="88"/>
      <c r="BF227" s="88"/>
      <c r="BG227" s="80"/>
      <c r="BH227" s="89"/>
      <c r="BI227" s="89"/>
      <c r="BJ227" s="89"/>
      <c r="BK227" s="80"/>
      <c r="BL227" s="80"/>
      <c r="BM227" s="80"/>
      <c r="BN227" s="80"/>
      <c r="BO227" s="80"/>
      <c r="BP227" s="80"/>
      <c r="BQ227" s="80"/>
      <c r="BR227" s="80"/>
      <c r="BS227" s="80"/>
      <c r="BT227" s="80"/>
      <c r="BU227" s="80"/>
      <c r="BV227" s="80"/>
      <c r="BW227" s="80"/>
      <c r="BX227" s="80"/>
      <c r="BY227" s="80"/>
      <c r="BZ227" s="80"/>
      <c r="CA227" s="80"/>
    </row>
    <row r="228" spans="2:79" ht="18" customHeight="1" x14ac:dyDescent="0.25">
      <c r="B228" s="90" t="str">
        <f>'PLAN DE CARGOS'!B39:P39</f>
        <v>Celador</v>
      </c>
      <c r="C228" s="91"/>
      <c r="D228" s="91"/>
      <c r="E228" s="91"/>
      <c r="F228" s="91"/>
      <c r="G228" s="91"/>
      <c r="H228" s="91"/>
      <c r="I228" s="91"/>
      <c r="J228" s="91"/>
      <c r="K228" s="91"/>
      <c r="L228" s="91"/>
      <c r="M228" s="91"/>
      <c r="N228" s="91"/>
      <c r="O228" s="92"/>
      <c r="P228" s="413">
        <f>SUMIF($AK$34:$AK$209,"=Celador",BC34:BF209)</f>
        <v>0</v>
      </c>
      <c r="Q228" s="414"/>
      <c r="R228" s="414"/>
      <c r="S228" s="414"/>
      <c r="T228" s="414"/>
      <c r="U228" s="415"/>
      <c r="V228" s="416">
        <f>'CARGA DE HORAS LABORADAS'!P39</f>
        <v>6336</v>
      </c>
      <c r="W228" s="416"/>
      <c r="X228" s="416"/>
      <c r="Y228" s="416"/>
      <c r="Z228" s="416"/>
      <c r="AA228" s="416"/>
      <c r="AB228" s="417"/>
      <c r="AC228" s="416">
        <f>'CARGA DE HORAS LABORADAS'!AC39</f>
        <v>0</v>
      </c>
      <c r="AD228" s="416"/>
      <c r="AE228" s="416"/>
      <c r="AF228" s="416"/>
      <c r="AG228" s="416"/>
      <c r="AH228" s="417"/>
      <c r="AI228" s="80"/>
      <c r="AJ228" s="80"/>
      <c r="AK228" s="80"/>
      <c r="AL228" s="88"/>
      <c r="AM228" s="88"/>
      <c r="AN228" s="88"/>
      <c r="AO228" s="88"/>
      <c r="AP228" s="88"/>
      <c r="AQ228" s="88"/>
      <c r="AR228" s="88"/>
      <c r="AS228" s="88"/>
      <c r="AT228" s="88"/>
      <c r="AU228" s="88"/>
      <c r="AV228" s="88"/>
      <c r="AW228" s="88"/>
      <c r="AX228" s="88"/>
      <c r="AY228" s="88"/>
      <c r="AZ228" s="88"/>
      <c r="BA228" s="88"/>
      <c r="BB228" s="88"/>
      <c r="BC228" s="88"/>
      <c r="BD228" s="88"/>
      <c r="BE228" s="88"/>
      <c r="BF228" s="88"/>
      <c r="BG228" s="80"/>
      <c r="BH228" s="89"/>
      <c r="BI228" s="89"/>
      <c r="BJ228" s="89"/>
      <c r="BK228" s="80"/>
      <c r="BL228" s="80"/>
      <c r="BM228" s="80"/>
      <c r="BN228" s="80"/>
      <c r="BO228" s="80"/>
      <c r="BP228" s="80"/>
      <c r="BQ228" s="80"/>
      <c r="BR228" s="80"/>
      <c r="BS228" s="80"/>
      <c r="BT228" s="80"/>
      <c r="BU228" s="80"/>
      <c r="BV228" s="80"/>
      <c r="BW228" s="80"/>
      <c r="BX228" s="80"/>
      <c r="BY228" s="80"/>
      <c r="BZ228" s="80"/>
      <c r="CA228" s="80"/>
    </row>
    <row r="229" spans="2:79" ht="18" customHeight="1" x14ac:dyDescent="0.25">
      <c r="B229" s="90" t="str">
        <f>'PLAN DE CARGOS'!B40:P40</f>
        <v>Conductor</v>
      </c>
      <c r="C229" s="91"/>
      <c r="D229" s="91"/>
      <c r="E229" s="91"/>
      <c r="F229" s="91"/>
      <c r="G229" s="91"/>
      <c r="H229" s="91"/>
      <c r="I229" s="91"/>
      <c r="J229" s="91"/>
      <c r="K229" s="91"/>
      <c r="L229" s="91"/>
      <c r="M229" s="91"/>
      <c r="N229" s="91"/>
      <c r="O229" s="92"/>
      <c r="P229" s="413">
        <f>SUMIF($AK$34:$AK$209,"=Conductor",BC34:BF209)</f>
        <v>0</v>
      </c>
      <c r="Q229" s="414"/>
      <c r="R229" s="414"/>
      <c r="S229" s="414"/>
      <c r="T229" s="414"/>
      <c r="U229" s="415"/>
      <c r="V229" s="416">
        <f>'CARGA DE HORAS LABORADAS'!P40</f>
        <v>6336</v>
      </c>
      <c r="W229" s="416"/>
      <c r="X229" s="416"/>
      <c r="Y229" s="416"/>
      <c r="Z229" s="416"/>
      <c r="AA229" s="416"/>
      <c r="AB229" s="417"/>
      <c r="AC229" s="416">
        <f>'CARGA DE HORAS LABORADAS'!AC40</f>
        <v>0</v>
      </c>
      <c r="AD229" s="416"/>
      <c r="AE229" s="416"/>
      <c r="AF229" s="416"/>
      <c r="AG229" s="416"/>
      <c r="AH229" s="417"/>
      <c r="AI229" s="80"/>
      <c r="AJ229" s="80"/>
      <c r="AK229" s="80"/>
      <c r="AL229" s="88"/>
      <c r="AM229" s="88"/>
      <c r="AN229" s="88"/>
      <c r="AO229" s="88"/>
      <c r="AP229" s="88"/>
      <c r="AQ229" s="88"/>
      <c r="AR229" s="88"/>
      <c r="AS229" s="88"/>
      <c r="AT229" s="88"/>
      <c r="AU229" s="88"/>
      <c r="AV229" s="88"/>
      <c r="AW229" s="88"/>
      <c r="AX229" s="88"/>
      <c r="AY229" s="88"/>
      <c r="AZ229" s="88"/>
      <c r="BA229" s="88"/>
      <c r="BB229" s="88"/>
      <c r="BC229" s="88"/>
      <c r="BD229" s="88"/>
      <c r="BE229" s="88"/>
      <c r="BF229" s="88"/>
      <c r="BG229" s="80"/>
      <c r="BH229" s="89"/>
      <c r="BI229" s="89"/>
      <c r="BJ229" s="89"/>
      <c r="BK229" s="80"/>
      <c r="BL229" s="80"/>
      <c r="BM229" s="80"/>
      <c r="BN229" s="80"/>
      <c r="BO229" s="80"/>
      <c r="BP229" s="80"/>
      <c r="BQ229" s="80"/>
      <c r="BR229" s="80"/>
      <c r="BS229" s="80"/>
      <c r="BT229" s="80"/>
      <c r="BU229" s="80"/>
      <c r="BV229" s="80"/>
      <c r="BW229" s="80"/>
      <c r="BX229" s="80"/>
      <c r="BY229" s="80"/>
      <c r="BZ229" s="80"/>
      <c r="CA229" s="80"/>
    </row>
    <row r="230" spans="2:79" ht="18" customHeight="1" x14ac:dyDescent="0.25">
      <c r="B230" s="90" t="str">
        <f>'PLAN DE CARGOS'!B41:P41</f>
        <v>Enfermera</v>
      </c>
      <c r="C230" s="91"/>
      <c r="D230" s="91"/>
      <c r="E230" s="91"/>
      <c r="F230" s="91"/>
      <c r="G230" s="91"/>
      <c r="H230" s="91"/>
      <c r="I230" s="91"/>
      <c r="J230" s="91"/>
      <c r="K230" s="91"/>
      <c r="L230" s="91"/>
      <c r="M230" s="91"/>
      <c r="N230" s="91"/>
      <c r="O230" s="92"/>
      <c r="P230" s="413">
        <f>SUMIF($AK$34:$AK$209,"=Enfermera",BC34:BF209)</f>
        <v>63.5</v>
      </c>
      <c r="Q230" s="414"/>
      <c r="R230" s="414"/>
      <c r="S230" s="414"/>
      <c r="T230" s="414"/>
      <c r="U230" s="415"/>
      <c r="V230" s="416">
        <f>'CARGA DE HORAS LABORADAS'!P41</f>
        <v>4224</v>
      </c>
      <c r="W230" s="416"/>
      <c r="X230" s="416"/>
      <c r="Y230" s="416"/>
      <c r="Z230" s="416"/>
      <c r="AA230" s="416"/>
      <c r="AB230" s="417"/>
      <c r="AC230" s="416">
        <f>'CARGA DE HORAS LABORADAS'!AC41</f>
        <v>-5.0000000001091394E-3</v>
      </c>
      <c r="AD230" s="416"/>
      <c r="AE230" s="416"/>
      <c r="AF230" s="416"/>
      <c r="AG230" s="416"/>
      <c r="AH230" s="417"/>
      <c r="AI230" s="80"/>
      <c r="AJ230" s="80"/>
      <c r="AK230" s="80"/>
      <c r="AL230" s="88"/>
      <c r="AM230" s="88"/>
      <c r="AN230" s="88"/>
      <c r="AO230" s="88"/>
      <c r="AP230" s="88"/>
      <c r="AQ230" s="88"/>
      <c r="AR230" s="88"/>
      <c r="AS230" s="88"/>
      <c r="AT230" s="88"/>
      <c r="AU230" s="88"/>
      <c r="AV230" s="88"/>
      <c r="AW230" s="88"/>
      <c r="AX230" s="88"/>
      <c r="AY230" s="88"/>
      <c r="AZ230" s="88"/>
      <c r="BA230" s="88"/>
      <c r="BB230" s="88"/>
      <c r="BC230" s="88"/>
      <c r="BD230" s="88"/>
      <c r="BE230" s="88"/>
      <c r="BF230" s="88"/>
      <c r="BG230" s="80"/>
      <c r="BH230" s="89"/>
      <c r="BI230" s="89"/>
      <c r="BJ230" s="89"/>
      <c r="BK230" s="80"/>
      <c r="BL230" s="80"/>
      <c r="BM230" s="80"/>
      <c r="BN230" s="80"/>
      <c r="BO230" s="80"/>
      <c r="BP230" s="80"/>
      <c r="BQ230" s="80"/>
      <c r="BR230" s="80"/>
      <c r="BS230" s="80"/>
      <c r="BT230" s="80"/>
      <c r="BU230" s="80"/>
      <c r="BV230" s="80"/>
      <c r="BW230" s="80"/>
      <c r="BX230" s="80"/>
      <c r="BY230" s="80"/>
      <c r="BZ230" s="80"/>
      <c r="CA230" s="80"/>
    </row>
    <row r="231" spans="2:79" ht="18" customHeight="1" x14ac:dyDescent="0.25">
      <c r="B231" s="90" t="str">
        <f>'PLAN DE CARGOS'!B42:P42</f>
        <v>Gerente Empresa Social del Estado</v>
      </c>
      <c r="C231" s="91"/>
      <c r="D231" s="91"/>
      <c r="E231" s="91"/>
      <c r="F231" s="91"/>
      <c r="G231" s="91"/>
      <c r="H231" s="91"/>
      <c r="I231" s="91"/>
      <c r="J231" s="91"/>
      <c r="K231" s="91"/>
      <c r="L231" s="91"/>
      <c r="M231" s="91"/>
      <c r="N231" s="91"/>
      <c r="O231" s="92"/>
      <c r="P231" s="413">
        <f>SUMIF($AK$34:$AK$209,"=Gerente Empresa Social del Estado",BC34:BF209)</f>
        <v>132.23999999999998</v>
      </c>
      <c r="Q231" s="414"/>
      <c r="R231" s="414"/>
      <c r="S231" s="414"/>
      <c r="T231" s="414"/>
      <c r="U231" s="415"/>
      <c r="V231" s="416">
        <f>'CARGA DE HORAS LABORADAS'!P42</f>
        <v>2112</v>
      </c>
      <c r="W231" s="416"/>
      <c r="X231" s="416"/>
      <c r="Y231" s="416"/>
      <c r="Z231" s="416"/>
      <c r="AA231" s="416"/>
      <c r="AB231" s="417"/>
      <c r="AC231" s="416">
        <f>'CARGA DE HORAS LABORADAS'!AC42</f>
        <v>0</v>
      </c>
      <c r="AD231" s="416"/>
      <c r="AE231" s="416"/>
      <c r="AF231" s="416"/>
      <c r="AG231" s="416"/>
      <c r="AH231" s="417"/>
      <c r="AI231" s="80"/>
      <c r="AJ231" s="80"/>
      <c r="AK231" s="80"/>
      <c r="AL231" s="88"/>
      <c r="AM231" s="88"/>
      <c r="AN231" s="88"/>
      <c r="AO231" s="88"/>
      <c r="AP231" s="88"/>
      <c r="AQ231" s="88"/>
      <c r="AR231" s="88"/>
      <c r="AS231" s="88"/>
      <c r="AT231" s="88"/>
      <c r="AU231" s="88"/>
      <c r="AV231" s="88"/>
      <c r="AW231" s="88"/>
      <c r="AX231" s="88"/>
      <c r="AY231" s="88"/>
      <c r="AZ231" s="88"/>
      <c r="BA231" s="88"/>
      <c r="BB231" s="88"/>
      <c r="BC231" s="88"/>
      <c r="BD231" s="88"/>
      <c r="BE231" s="88"/>
      <c r="BF231" s="88"/>
      <c r="BG231" s="80"/>
      <c r="BH231" s="89"/>
      <c r="BI231" s="89"/>
      <c r="BJ231" s="89"/>
      <c r="BK231" s="80"/>
      <c r="BL231" s="80"/>
      <c r="BM231" s="80"/>
      <c r="BN231" s="80"/>
      <c r="BO231" s="80"/>
      <c r="BP231" s="80"/>
      <c r="BQ231" s="80"/>
      <c r="BR231" s="80"/>
      <c r="BS231" s="80"/>
      <c r="BT231" s="80"/>
      <c r="BU231" s="80"/>
      <c r="BV231" s="80"/>
      <c r="BW231" s="80"/>
      <c r="BX231" s="80"/>
      <c r="BY231" s="80"/>
      <c r="BZ231" s="80"/>
      <c r="CA231" s="80"/>
    </row>
    <row r="232" spans="2:79" ht="18" customHeight="1" x14ac:dyDescent="0.25">
      <c r="B232" s="90" t="str">
        <f>'PLAN DE CARGOS'!B43:P43</f>
        <v>Médico General</v>
      </c>
      <c r="C232" s="91"/>
      <c r="D232" s="91"/>
      <c r="E232" s="91"/>
      <c r="F232" s="91"/>
      <c r="G232" s="91"/>
      <c r="H232" s="91"/>
      <c r="I232" s="91"/>
      <c r="J232" s="91"/>
      <c r="K232" s="91"/>
      <c r="L232" s="91"/>
      <c r="M232" s="91"/>
      <c r="N232" s="91"/>
      <c r="O232" s="92"/>
      <c r="P232" s="413">
        <f>SUMIF($AK$34:$AK$209,"=Médico General",BC34:BF209)</f>
        <v>0</v>
      </c>
      <c r="Q232" s="414"/>
      <c r="R232" s="414"/>
      <c r="S232" s="414"/>
      <c r="T232" s="414"/>
      <c r="U232" s="415"/>
      <c r="V232" s="416">
        <f>'CARGA DE HORAS LABORADAS'!P43</f>
        <v>19008</v>
      </c>
      <c r="W232" s="416"/>
      <c r="X232" s="416"/>
      <c r="Y232" s="416"/>
      <c r="Z232" s="416"/>
      <c r="AA232" s="416"/>
      <c r="AB232" s="417"/>
      <c r="AC232" s="416">
        <f>'CARGA DE HORAS LABORADAS'!AC43</f>
        <v>-6.0000000012223609E-3</v>
      </c>
      <c r="AD232" s="416"/>
      <c r="AE232" s="416"/>
      <c r="AF232" s="416"/>
      <c r="AG232" s="416"/>
      <c r="AH232" s="417"/>
      <c r="AI232" s="80"/>
      <c r="AJ232" s="80"/>
      <c r="AK232" s="80"/>
      <c r="AL232" s="88"/>
      <c r="AM232" s="88"/>
      <c r="AN232" s="88"/>
      <c r="AO232" s="88"/>
      <c r="AP232" s="88"/>
      <c r="AQ232" s="88"/>
      <c r="AR232" s="88"/>
      <c r="AS232" s="88"/>
      <c r="AT232" s="88"/>
      <c r="AU232" s="88"/>
      <c r="AV232" s="88"/>
      <c r="AW232" s="88"/>
      <c r="AX232" s="88"/>
      <c r="AY232" s="88"/>
      <c r="AZ232" s="88"/>
      <c r="BA232" s="88"/>
      <c r="BB232" s="88"/>
      <c r="BC232" s="88"/>
      <c r="BD232" s="88"/>
      <c r="BE232" s="88"/>
      <c r="BF232" s="88"/>
      <c r="BG232" s="80"/>
      <c r="BH232" s="89"/>
      <c r="BI232" s="89"/>
      <c r="BJ232" s="89"/>
      <c r="BK232" s="80"/>
      <c r="BL232" s="80"/>
      <c r="BM232" s="80"/>
      <c r="BN232" s="80"/>
      <c r="BO232" s="80"/>
      <c r="BP232" s="80"/>
      <c r="BQ232" s="80"/>
      <c r="BR232" s="80"/>
      <c r="BS232" s="80"/>
      <c r="BT232" s="80"/>
      <c r="BU232" s="80"/>
      <c r="BV232" s="80"/>
      <c r="BW232" s="80"/>
      <c r="BX232" s="80"/>
      <c r="BY232" s="80"/>
      <c r="BZ232" s="80"/>
      <c r="CA232" s="80"/>
    </row>
    <row r="233" spans="2:79" ht="18" customHeight="1" x14ac:dyDescent="0.25">
      <c r="B233" s="90" t="str">
        <f>'PLAN DE CARGOS'!B44:P44</f>
        <v>Odontóloga</v>
      </c>
      <c r="C233" s="91"/>
      <c r="D233" s="91"/>
      <c r="E233" s="91"/>
      <c r="F233" s="91"/>
      <c r="G233" s="91"/>
      <c r="H233" s="91"/>
      <c r="I233" s="91"/>
      <c r="J233" s="91"/>
      <c r="K233" s="91"/>
      <c r="L233" s="91"/>
      <c r="M233" s="91"/>
      <c r="N233" s="91"/>
      <c r="O233" s="92"/>
      <c r="P233" s="413">
        <f>SUMIF($AK$34:$AK$209,"=Odontóloga",BC34:BF209)</f>
        <v>0</v>
      </c>
      <c r="Q233" s="414"/>
      <c r="R233" s="414"/>
      <c r="S233" s="414"/>
      <c r="T233" s="414"/>
      <c r="U233" s="415"/>
      <c r="V233" s="416">
        <f>'CARGA DE HORAS LABORADAS'!P44</f>
        <v>2112</v>
      </c>
      <c r="W233" s="416"/>
      <c r="X233" s="416"/>
      <c r="Y233" s="416"/>
      <c r="Z233" s="416"/>
      <c r="AA233" s="416"/>
      <c r="AB233" s="417"/>
      <c r="AC233" s="416">
        <f>'CARGA DE HORAS LABORADAS'!AC44</f>
        <v>-5.0000000001091394E-3</v>
      </c>
      <c r="AD233" s="416"/>
      <c r="AE233" s="416"/>
      <c r="AF233" s="416"/>
      <c r="AG233" s="416"/>
      <c r="AH233" s="417"/>
      <c r="AI233" s="80"/>
      <c r="AJ233" s="80"/>
      <c r="AK233" s="80"/>
      <c r="AL233" s="88"/>
      <c r="AM233" s="88"/>
      <c r="AN233" s="88"/>
      <c r="AO233" s="88"/>
      <c r="AP233" s="88"/>
      <c r="AQ233" s="88"/>
      <c r="AR233" s="88"/>
      <c r="AS233" s="88"/>
      <c r="AT233" s="88"/>
      <c r="AU233" s="88"/>
      <c r="AV233" s="88"/>
      <c r="AW233" s="88"/>
      <c r="AX233" s="88"/>
      <c r="AY233" s="88"/>
      <c r="AZ233" s="88"/>
      <c r="BA233" s="88"/>
      <c r="BB233" s="88"/>
      <c r="BC233" s="88"/>
      <c r="BD233" s="88"/>
      <c r="BE233" s="88"/>
      <c r="BF233" s="88"/>
      <c r="BG233" s="80"/>
      <c r="BH233" s="89"/>
      <c r="BI233" s="89"/>
      <c r="BJ233" s="89"/>
      <c r="BK233" s="80"/>
      <c r="BL233" s="80"/>
      <c r="BM233" s="80"/>
      <c r="BN233" s="80"/>
      <c r="BO233" s="80"/>
      <c r="BP233" s="80"/>
      <c r="BQ233" s="80"/>
      <c r="BR233" s="80"/>
      <c r="BS233" s="80"/>
      <c r="BT233" s="80"/>
      <c r="BU233" s="80"/>
      <c r="BV233" s="80"/>
      <c r="BW233" s="80"/>
      <c r="BX233" s="80"/>
      <c r="BY233" s="80"/>
      <c r="BZ233" s="80"/>
      <c r="CA233" s="80"/>
    </row>
    <row r="234" spans="2:79" ht="18" customHeight="1" x14ac:dyDescent="0.25">
      <c r="B234" s="90" t="str">
        <f>'PLAN DE CARGOS'!B45:P45</f>
        <v>Operario (Mantenimiento)</v>
      </c>
      <c r="C234" s="91"/>
      <c r="D234" s="91"/>
      <c r="E234" s="91"/>
      <c r="F234" s="91"/>
      <c r="G234" s="91"/>
      <c r="H234" s="91"/>
      <c r="I234" s="91"/>
      <c r="J234" s="91"/>
      <c r="K234" s="91"/>
      <c r="L234" s="91"/>
      <c r="M234" s="91"/>
      <c r="N234" s="91"/>
      <c r="O234" s="92"/>
      <c r="P234" s="413">
        <f>SUMIF($AK$34:$AK$209,"=Operario (Mantenimiento)",BC34:BF209)</f>
        <v>0</v>
      </c>
      <c r="Q234" s="414"/>
      <c r="R234" s="414"/>
      <c r="S234" s="414"/>
      <c r="T234" s="414"/>
      <c r="U234" s="415"/>
      <c r="V234" s="416">
        <f>'CARGA DE HORAS LABORADAS'!P45</f>
        <v>2112</v>
      </c>
      <c r="W234" s="416"/>
      <c r="X234" s="416"/>
      <c r="Y234" s="416"/>
      <c r="Z234" s="416"/>
      <c r="AA234" s="416"/>
      <c r="AB234" s="417"/>
      <c r="AC234" s="416">
        <f>'CARGA DE HORAS LABORADAS'!AC45</f>
        <v>0</v>
      </c>
      <c r="AD234" s="416"/>
      <c r="AE234" s="416"/>
      <c r="AF234" s="416"/>
      <c r="AG234" s="416"/>
      <c r="AH234" s="417"/>
      <c r="AI234" s="80"/>
      <c r="AJ234" s="80"/>
      <c r="AK234" s="80"/>
      <c r="AL234" s="88"/>
      <c r="AM234" s="88"/>
      <c r="AN234" s="88"/>
      <c r="AO234" s="88"/>
      <c r="AP234" s="88"/>
      <c r="AQ234" s="88"/>
      <c r="AR234" s="88"/>
      <c r="AS234" s="88"/>
      <c r="AT234" s="88"/>
      <c r="AU234" s="88"/>
      <c r="AV234" s="88"/>
      <c r="AW234" s="88"/>
      <c r="AX234" s="88"/>
      <c r="AY234" s="88"/>
      <c r="AZ234" s="88"/>
      <c r="BA234" s="88"/>
      <c r="BB234" s="88"/>
      <c r="BC234" s="88"/>
      <c r="BD234" s="88"/>
      <c r="BE234" s="88"/>
      <c r="BF234" s="88"/>
      <c r="BG234" s="80"/>
      <c r="BH234" s="89"/>
      <c r="BI234" s="89"/>
      <c r="BJ234" s="89"/>
      <c r="BK234" s="80"/>
      <c r="BL234" s="80"/>
      <c r="BM234" s="80"/>
      <c r="BN234" s="80"/>
      <c r="BO234" s="80"/>
      <c r="BP234" s="80"/>
      <c r="BQ234" s="80"/>
      <c r="BR234" s="80"/>
      <c r="BS234" s="80"/>
      <c r="BT234" s="80"/>
      <c r="BU234" s="80"/>
      <c r="BV234" s="80"/>
      <c r="BW234" s="80"/>
      <c r="BX234" s="80"/>
      <c r="BY234" s="80"/>
      <c r="BZ234" s="80"/>
      <c r="CA234" s="80"/>
    </row>
    <row r="235" spans="2:79" ht="18" customHeight="1" x14ac:dyDescent="0.25">
      <c r="B235" s="90" t="str">
        <f>'PLAN DE CARGOS'!B46:P46</f>
        <v>Profesional Universitario Área Salud (Bacterióloga)</v>
      </c>
      <c r="C235" s="91"/>
      <c r="D235" s="91"/>
      <c r="E235" s="91"/>
      <c r="F235" s="91"/>
      <c r="G235" s="91"/>
      <c r="H235" s="91"/>
      <c r="I235" s="91"/>
      <c r="J235" s="91"/>
      <c r="K235" s="91"/>
      <c r="L235" s="91"/>
      <c r="M235" s="91"/>
      <c r="N235" s="91"/>
      <c r="O235" s="92"/>
      <c r="P235" s="413">
        <f>SUMIF($AK$34:$AK$209,"=Profesional Universitario Área Salud (Bacterióloga)",BC34:BF209)</f>
        <v>0</v>
      </c>
      <c r="Q235" s="414"/>
      <c r="R235" s="414"/>
      <c r="S235" s="414"/>
      <c r="T235" s="414"/>
      <c r="U235" s="415"/>
      <c r="V235" s="416">
        <f>'CARGA DE HORAS LABORADAS'!P46</f>
        <v>2112</v>
      </c>
      <c r="W235" s="416"/>
      <c r="X235" s="416"/>
      <c r="Y235" s="416"/>
      <c r="Z235" s="416"/>
      <c r="AA235" s="416"/>
      <c r="AB235" s="417"/>
      <c r="AC235" s="416">
        <f>'CARGA DE HORAS LABORADAS'!AC46</f>
        <v>0</v>
      </c>
      <c r="AD235" s="416"/>
      <c r="AE235" s="416"/>
      <c r="AF235" s="416"/>
      <c r="AG235" s="416"/>
      <c r="AH235" s="417"/>
      <c r="AI235" s="80"/>
      <c r="AJ235" s="80"/>
      <c r="AK235" s="80"/>
      <c r="AL235" s="88"/>
      <c r="AM235" s="88"/>
      <c r="AN235" s="88"/>
      <c r="AO235" s="88"/>
      <c r="AP235" s="88"/>
      <c r="AQ235" s="88"/>
      <c r="AR235" s="88"/>
      <c r="AS235" s="88"/>
      <c r="AT235" s="88"/>
      <c r="AU235" s="88"/>
      <c r="AV235" s="88"/>
      <c r="AW235" s="88"/>
      <c r="AX235" s="88"/>
      <c r="AY235" s="88"/>
      <c r="AZ235" s="88"/>
      <c r="BA235" s="88"/>
      <c r="BB235" s="88"/>
      <c r="BC235" s="88"/>
      <c r="BD235" s="88"/>
      <c r="BE235" s="88"/>
      <c r="BF235" s="88"/>
      <c r="BG235" s="80"/>
      <c r="BH235" s="89"/>
      <c r="BI235" s="89"/>
      <c r="BJ235" s="89"/>
      <c r="BK235" s="80"/>
      <c r="BL235" s="80"/>
      <c r="BM235" s="80"/>
      <c r="BN235" s="80"/>
      <c r="BO235" s="80"/>
      <c r="BP235" s="80"/>
      <c r="BQ235" s="80"/>
      <c r="BR235" s="80"/>
      <c r="BS235" s="80"/>
      <c r="BT235" s="80"/>
      <c r="BU235" s="80"/>
      <c r="BV235" s="80"/>
      <c r="BW235" s="80"/>
      <c r="BX235" s="80"/>
      <c r="BY235" s="80"/>
      <c r="BZ235" s="80"/>
      <c r="CA235" s="80"/>
    </row>
    <row r="236" spans="2:79" ht="18" customHeight="1" x14ac:dyDescent="0.25">
      <c r="B236" s="90" t="str">
        <f>'PLAN DE CARGOS'!B47:P47</f>
        <v>Representante ASOUS en la Junta Directiva</v>
      </c>
      <c r="C236" s="91"/>
      <c r="D236" s="91"/>
      <c r="E236" s="91"/>
      <c r="F236" s="91"/>
      <c r="G236" s="91"/>
      <c r="H236" s="91"/>
      <c r="I236" s="91"/>
      <c r="J236" s="91"/>
      <c r="K236" s="91"/>
      <c r="L236" s="91"/>
      <c r="M236" s="91"/>
      <c r="N236" s="91"/>
      <c r="O236" s="92"/>
      <c r="P236" s="413">
        <f>SUMIF($AK$34:$AK$209,"=Representante ASOUS en la Junta Directiva",BC34:BF209)</f>
        <v>0</v>
      </c>
      <c r="Q236" s="414"/>
      <c r="R236" s="414"/>
      <c r="S236" s="414"/>
      <c r="T236" s="414"/>
      <c r="U236" s="415"/>
      <c r="V236" s="416">
        <f>'CARGA DE HORAS LABORADAS'!P47</f>
        <v>30</v>
      </c>
      <c r="W236" s="416"/>
      <c r="X236" s="416"/>
      <c r="Y236" s="416"/>
      <c r="Z236" s="416"/>
      <c r="AA236" s="416"/>
      <c r="AB236" s="417"/>
      <c r="AC236" s="416">
        <f>'CARGA DE HORAS LABORADAS'!AC47</f>
        <v>-4.75</v>
      </c>
      <c r="AD236" s="416"/>
      <c r="AE236" s="416"/>
      <c r="AF236" s="416"/>
      <c r="AG236" s="416"/>
      <c r="AH236" s="417"/>
      <c r="AI236" s="80"/>
      <c r="AJ236" s="80"/>
      <c r="AK236" s="80"/>
      <c r="AL236" s="88"/>
      <c r="AM236" s="88"/>
      <c r="AN236" s="88"/>
      <c r="AO236" s="88"/>
      <c r="AP236" s="88"/>
      <c r="AQ236" s="88"/>
      <c r="AR236" s="88"/>
      <c r="AS236" s="88"/>
      <c r="AT236" s="88"/>
      <c r="AU236" s="88"/>
      <c r="AV236" s="88"/>
      <c r="AW236" s="88"/>
      <c r="AX236" s="88"/>
      <c r="AY236" s="88"/>
      <c r="AZ236" s="88"/>
      <c r="BA236" s="88"/>
      <c r="BB236" s="88"/>
      <c r="BC236" s="88"/>
      <c r="BD236" s="88"/>
      <c r="BE236" s="88"/>
      <c r="BF236" s="88"/>
      <c r="BG236" s="80"/>
      <c r="BH236" s="89"/>
      <c r="BI236" s="89"/>
      <c r="BJ236" s="89"/>
      <c r="BK236" s="80"/>
      <c r="BL236" s="80"/>
      <c r="BM236" s="80"/>
      <c r="BN236" s="80"/>
      <c r="BO236" s="80"/>
      <c r="BP236" s="80"/>
      <c r="BQ236" s="80"/>
      <c r="BR236" s="80"/>
      <c r="BS236" s="80"/>
      <c r="BT236" s="80"/>
      <c r="BU236" s="80"/>
      <c r="BV236" s="80"/>
      <c r="BW236" s="80"/>
      <c r="BX236" s="80"/>
      <c r="BY236" s="80"/>
      <c r="BZ236" s="80"/>
      <c r="CA236" s="80"/>
    </row>
    <row r="237" spans="2:79" ht="18" customHeight="1" x14ac:dyDescent="0.25">
      <c r="B237" s="90" t="str">
        <f>'PLAN DE CARGOS'!B48:P48</f>
        <v>Secretaria</v>
      </c>
      <c r="C237" s="91"/>
      <c r="D237" s="91"/>
      <c r="E237" s="91"/>
      <c r="F237" s="91"/>
      <c r="G237" s="91"/>
      <c r="H237" s="91"/>
      <c r="I237" s="91"/>
      <c r="J237" s="91"/>
      <c r="K237" s="91"/>
      <c r="L237" s="91"/>
      <c r="M237" s="91"/>
      <c r="N237" s="91"/>
      <c r="O237" s="92"/>
      <c r="P237" s="413">
        <f>SUMIF($AK$34:$AK$209,"=Secretaria",BC34:BF209)</f>
        <v>506.5</v>
      </c>
      <c r="Q237" s="414"/>
      <c r="R237" s="414"/>
      <c r="S237" s="414"/>
      <c r="T237" s="414"/>
      <c r="U237" s="415"/>
      <c r="V237" s="416">
        <f>'CARGA DE HORAS LABORADAS'!P48</f>
        <v>2112</v>
      </c>
      <c r="W237" s="416"/>
      <c r="X237" s="416"/>
      <c r="Y237" s="416"/>
      <c r="Z237" s="416"/>
      <c r="AA237" s="416"/>
      <c r="AB237" s="417"/>
      <c r="AC237" s="416">
        <f>'CARGA DE HORAS LABORADAS'!AC48</f>
        <v>0</v>
      </c>
      <c r="AD237" s="416"/>
      <c r="AE237" s="416"/>
      <c r="AF237" s="416"/>
      <c r="AG237" s="416"/>
      <c r="AH237" s="417"/>
      <c r="AI237" s="80"/>
      <c r="AJ237" s="80"/>
      <c r="AK237" s="80"/>
      <c r="AL237" s="88"/>
      <c r="AM237" s="88"/>
      <c r="AN237" s="88"/>
      <c r="AO237" s="88"/>
      <c r="AP237" s="88"/>
      <c r="AQ237" s="88"/>
      <c r="AR237" s="88"/>
      <c r="AS237" s="88"/>
      <c r="AT237" s="88"/>
      <c r="AU237" s="88"/>
      <c r="AV237" s="88"/>
      <c r="AW237" s="88"/>
      <c r="AX237" s="88"/>
      <c r="AY237" s="88"/>
      <c r="AZ237" s="88"/>
      <c r="BA237" s="88"/>
      <c r="BB237" s="88"/>
      <c r="BC237" s="88"/>
      <c r="BD237" s="88"/>
      <c r="BE237" s="88"/>
      <c r="BF237" s="88"/>
      <c r="BG237" s="80"/>
      <c r="BH237" s="89"/>
      <c r="BI237" s="89"/>
      <c r="BJ237" s="89"/>
      <c r="BK237" s="80"/>
      <c r="BL237" s="80"/>
      <c r="BM237" s="80"/>
      <c r="BN237" s="80"/>
      <c r="BO237" s="80"/>
      <c r="BP237" s="80"/>
      <c r="BQ237" s="80"/>
      <c r="BR237" s="80"/>
      <c r="BS237" s="80"/>
      <c r="BT237" s="80"/>
      <c r="BU237" s="80"/>
      <c r="BV237" s="80"/>
      <c r="BW237" s="80"/>
      <c r="BX237" s="80"/>
      <c r="BY237" s="80"/>
      <c r="BZ237" s="80"/>
      <c r="CA237" s="80"/>
    </row>
    <row r="238" spans="2:79" ht="18" customHeight="1" x14ac:dyDescent="0.25">
      <c r="B238" s="90" t="str">
        <f>'PLAN DE CARGOS'!B49:P49</f>
        <v>Subgerente Administrativa</v>
      </c>
      <c r="C238" s="91"/>
      <c r="D238" s="91"/>
      <c r="E238" s="91"/>
      <c r="F238" s="91"/>
      <c r="G238" s="91"/>
      <c r="H238" s="91"/>
      <c r="I238" s="91"/>
      <c r="J238" s="91"/>
      <c r="K238" s="91"/>
      <c r="L238" s="91"/>
      <c r="M238" s="91"/>
      <c r="N238" s="91"/>
      <c r="O238" s="92"/>
      <c r="P238" s="413">
        <f>SUMIF($AK$34:$AK$209,"=Subgerente Administrativa",BC34:BF209)</f>
        <v>164.89999999999992</v>
      </c>
      <c r="Q238" s="414"/>
      <c r="R238" s="414"/>
      <c r="S238" s="414"/>
      <c r="T238" s="414"/>
      <c r="U238" s="415"/>
      <c r="V238" s="416">
        <f>'CARGA DE HORAS LABORADAS'!P49</f>
        <v>2112</v>
      </c>
      <c r="W238" s="416"/>
      <c r="X238" s="416"/>
      <c r="Y238" s="416"/>
      <c r="Z238" s="416"/>
      <c r="AA238" s="416"/>
      <c r="AB238" s="417"/>
      <c r="AC238" s="416">
        <f>'CARGA DE HORAS LABORADAS'!AC49</f>
        <v>-5.0000000001091394E-3</v>
      </c>
      <c r="AD238" s="416"/>
      <c r="AE238" s="416"/>
      <c r="AF238" s="416"/>
      <c r="AG238" s="416"/>
      <c r="AH238" s="417"/>
      <c r="AI238" s="80"/>
      <c r="AJ238" s="80"/>
      <c r="AK238" s="80"/>
      <c r="AL238" s="88"/>
      <c r="AM238" s="88"/>
      <c r="AN238" s="88"/>
      <c r="AO238" s="88"/>
      <c r="AP238" s="88"/>
      <c r="AQ238" s="88"/>
      <c r="AR238" s="88"/>
      <c r="AS238" s="88"/>
      <c r="AT238" s="88"/>
      <c r="AU238" s="88"/>
      <c r="AV238" s="88"/>
      <c r="AW238" s="88"/>
      <c r="AX238" s="88"/>
      <c r="AY238" s="88"/>
      <c r="AZ238" s="88"/>
      <c r="BA238" s="88"/>
      <c r="BB238" s="88"/>
      <c r="BC238" s="88"/>
      <c r="BD238" s="88"/>
      <c r="BE238" s="88"/>
      <c r="BF238" s="88"/>
      <c r="BG238" s="80"/>
      <c r="BH238" s="89"/>
      <c r="BI238" s="89"/>
      <c r="BJ238" s="89"/>
      <c r="BK238" s="80"/>
      <c r="BL238" s="80"/>
      <c r="BM238" s="80"/>
      <c r="BN238" s="80"/>
      <c r="BO238" s="80"/>
      <c r="BP238" s="80"/>
      <c r="BQ238" s="80"/>
      <c r="BR238" s="80"/>
      <c r="BS238" s="80"/>
      <c r="BT238" s="80"/>
      <c r="BU238" s="80"/>
      <c r="BV238" s="80"/>
      <c r="BW238" s="80"/>
      <c r="BX238" s="80"/>
      <c r="BY238" s="80"/>
      <c r="BZ238" s="80"/>
      <c r="CA238" s="80"/>
    </row>
    <row r="239" spans="2:79" ht="18" customHeight="1" x14ac:dyDescent="0.25">
      <c r="B239" s="90" t="str">
        <f>'PLAN DE CARGOS'!B50:P50</f>
        <v>Subgerente Atención al Usuario</v>
      </c>
      <c r="C239" s="91"/>
      <c r="D239" s="91"/>
      <c r="E239" s="91"/>
      <c r="F239" s="91"/>
      <c r="G239" s="91"/>
      <c r="H239" s="91"/>
      <c r="I239" s="91"/>
      <c r="J239" s="91"/>
      <c r="K239" s="91"/>
      <c r="L239" s="91"/>
      <c r="M239" s="91"/>
      <c r="N239" s="91"/>
      <c r="O239" s="92"/>
      <c r="P239" s="413">
        <f>SUMIF($AK$34:$AK$209,"=Subgerente Atención al Usuario",BC34:BF209)</f>
        <v>78.90000000000002</v>
      </c>
      <c r="Q239" s="414"/>
      <c r="R239" s="414"/>
      <c r="S239" s="414"/>
      <c r="T239" s="414"/>
      <c r="U239" s="415"/>
      <c r="V239" s="416">
        <f>'CARGA DE HORAS LABORADAS'!P50</f>
        <v>2112</v>
      </c>
      <c r="W239" s="416"/>
      <c r="X239" s="416"/>
      <c r="Y239" s="416"/>
      <c r="Z239" s="416"/>
      <c r="AA239" s="416"/>
      <c r="AB239" s="417"/>
      <c r="AC239" s="416">
        <f>'CARGA DE HORAS LABORADAS'!AC50</f>
        <v>-5.0000000001091394E-3</v>
      </c>
      <c r="AD239" s="416"/>
      <c r="AE239" s="416"/>
      <c r="AF239" s="416"/>
      <c r="AG239" s="416"/>
      <c r="AH239" s="417"/>
      <c r="AI239" s="80"/>
      <c r="AJ239" s="80"/>
      <c r="AK239" s="80"/>
      <c r="AL239" s="88"/>
      <c r="AM239" s="88"/>
      <c r="AN239" s="88"/>
      <c r="AO239" s="88"/>
      <c r="AP239" s="88"/>
      <c r="AQ239" s="88"/>
      <c r="AR239" s="88"/>
      <c r="AS239" s="88"/>
      <c r="AT239" s="88"/>
      <c r="AU239" s="88"/>
      <c r="AV239" s="88"/>
      <c r="AW239" s="88"/>
      <c r="AX239" s="88"/>
      <c r="AY239" s="88"/>
      <c r="AZ239" s="88"/>
      <c r="BA239" s="88"/>
      <c r="BB239" s="88"/>
      <c r="BC239" s="88"/>
      <c r="BD239" s="88"/>
      <c r="BE239" s="88"/>
      <c r="BF239" s="88"/>
      <c r="BG239" s="80"/>
      <c r="BH239" s="89"/>
      <c r="BI239" s="89"/>
      <c r="BJ239" s="89"/>
      <c r="BK239" s="80"/>
      <c r="BL239" s="80"/>
      <c r="BM239" s="80"/>
      <c r="BN239" s="80"/>
      <c r="BO239" s="80"/>
      <c r="BP239" s="80"/>
      <c r="BQ239" s="80"/>
      <c r="BR239" s="80"/>
      <c r="BS239" s="80"/>
      <c r="BT239" s="80"/>
      <c r="BU239" s="80"/>
      <c r="BV239" s="80"/>
      <c r="BW239" s="80"/>
      <c r="BX239" s="80"/>
      <c r="BY239" s="80"/>
      <c r="BZ239" s="80"/>
      <c r="CA239" s="80"/>
    </row>
    <row r="240" spans="2:79" ht="18" customHeight="1" x14ac:dyDescent="0.25">
      <c r="B240" s="90" t="str">
        <f>'PLAN DE CARGOS'!B51:P51</f>
        <v>Técnico Área Salud (Farmacia)</v>
      </c>
      <c r="C240" s="91"/>
      <c r="D240" s="91"/>
      <c r="E240" s="91"/>
      <c r="F240" s="91"/>
      <c r="G240" s="91"/>
      <c r="H240" s="91"/>
      <c r="I240" s="91"/>
      <c r="J240" s="91"/>
      <c r="K240" s="91"/>
      <c r="L240" s="91"/>
      <c r="M240" s="91"/>
      <c r="N240" s="91"/>
      <c r="O240" s="92"/>
      <c r="P240" s="413">
        <f>SUMIF($AK$34:$AK$209,"=Técnico Área Salud (Farmacia)",BC34:BF209)</f>
        <v>8.4000000000000021</v>
      </c>
      <c r="Q240" s="414"/>
      <c r="R240" s="414"/>
      <c r="S240" s="414"/>
      <c r="T240" s="414"/>
      <c r="U240" s="415"/>
      <c r="V240" s="416">
        <f>'CARGA DE HORAS LABORADAS'!P51</f>
        <v>2112</v>
      </c>
      <c r="W240" s="416"/>
      <c r="X240" s="416"/>
      <c r="Y240" s="416"/>
      <c r="Z240" s="416"/>
      <c r="AA240" s="416"/>
      <c r="AB240" s="417"/>
      <c r="AC240" s="416">
        <f>'CARGA DE HORAS LABORADAS'!AC51</f>
        <v>-5.0000000001091394E-3</v>
      </c>
      <c r="AD240" s="416"/>
      <c r="AE240" s="416"/>
      <c r="AF240" s="416"/>
      <c r="AG240" s="416"/>
      <c r="AH240" s="417"/>
      <c r="AI240" s="80"/>
      <c r="AJ240" s="80"/>
      <c r="AK240" s="80"/>
      <c r="AL240" s="88"/>
      <c r="AM240" s="88"/>
      <c r="AN240" s="88"/>
      <c r="AO240" s="88"/>
      <c r="AP240" s="88"/>
      <c r="AQ240" s="88"/>
      <c r="AR240" s="88"/>
      <c r="AS240" s="88"/>
      <c r="AT240" s="88"/>
      <c r="AU240" s="88"/>
      <c r="AV240" s="88"/>
      <c r="AW240" s="88"/>
      <c r="AX240" s="88"/>
      <c r="AY240" s="88"/>
      <c r="AZ240" s="88"/>
      <c r="BA240" s="88"/>
      <c r="BB240" s="88"/>
      <c r="BC240" s="88"/>
      <c r="BD240" s="88"/>
      <c r="BE240" s="88"/>
      <c r="BF240" s="88"/>
      <c r="BG240" s="80"/>
      <c r="BH240" s="89"/>
      <c r="BI240" s="89"/>
      <c r="BJ240" s="89"/>
      <c r="BK240" s="80"/>
      <c r="BL240" s="80"/>
      <c r="BM240" s="80"/>
      <c r="BN240" s="80"/>
      <c r="BO240" s="80"/>
      <c r="BP240" s="80"/>
      <c r="BQ240" s="80"/>
      <c r="BR240" s="80"/>
      <c r="BS240" s="80"/>
      <c r="BT240" s="80"/>
      <c r="BU240" s="80"/>
      <c r="BV240" s="80"/>
      <c r="BW240" s="80"/>
      <c r="BX240" s="80"/>
      <c r="BY240" s="80"/>
      <c r="BZ240" s="80"/>
      <c r="CA240" s="80"/>
    </row>
    <row r="241" spans="2:79" ht="18" customHeight="1" x14ac:dyDescent="0.25">
      <c r="B241" s="90" t="str">
        <f>'PLAN DE CARGOS'!B52:P52</f>
        <v>Técnico Área Salud (Rayos X)</v>
      </c>
      <c r="C241" s="91"/>
      <c r="D241" s="91"/>
      <c r="E241" s="91"/>
      <c r="F241" s="91"/>
      <c r="G241" s="91"/>
      <c r="H241" s="91"/>
      <c r="I241" s="91"/>
      <c r="J241" s="91"/>
      <c r="K241" s="91"/>
      <c r="L241" s="91"/>
      <c r="M241" s="91"/>
      <c r="N241" s="91"/>
      <c r="O241" s="92"/>
      <c r="P241" s="413">
        <f>SUMIF($AK$34:$AK$209,"=Técnico Área Salud (Rayos X)",BC34:BF209)</f>
        <v>0</v>
      </c>
      <c r="Q241" s="414"/>
      <c r="R241" s="414"/>
      <c r="S241" s="414"/>
      <c r="T241" s="414"/>
      <c r="U241" s="415"/>
      <c r="V241" s="416">
        <f>'CARGA DE HORAS LABORADAS'!P52</f>
        <v>2112</v>
      </c>
      <c r="W241" s="416"/>
      <c r="X241" s="416"/>
      <c r="Y241" s="416"/>
      <c r="Z241" s="416"/>
      <c r="AA241" s="416"/>
      <c r="AB241" s="417"/>
      <c r="AC241" s="416">
        <f>'CARGA DE HORAS LABORADAS'!AC52</f>
        <v>0</v>
      </c>
      <c r="AD241" s="416"/>
      <c r="AE241" s="416"/>
      <c r="AF241" s="416"/>
      <c r="AG241" s="416"/>
      <c r="AH241" s="417"/>
      <c r="AI241" s="80"/>
      <c r="AJ241" s="80"/>
      <c r="AK241" s="80"/>
      <c r="AL241" s="88"/>
      <c r="AM241" s="88"/>
      <c r="AN241" s="88"/>
      <c r="AO241" s="88"/>
      <c r="AP241" s="88"/>
      <c r="AQ241" s="88"/>
      <c r="AR241" s="88"/>
      <c r="AS241" s="88"/>
      <c r="AT241" s="88"/>
      <c r="AU241" s="88"/>
      <c r="AV241" s="88"/>
      <c r="AW241" s="88"/>
      <c r="AX241" s="88"/>
      <c r="AY241" s="88"/>
      <c r="AZ241" s="88"/>
      <c r="BA241" s="88"/>
      <c r="BB241" s="88"/>
      <c r="BC241" s="88"/>
      <c r="BD241" s="88"/>
      <c r="BE241" s="88"/>
      <c r="BF241" s="88"/>
      <c r="BG241" s="80"/>
      <c r="BH241" s="89"/>
      <c r="BI241" s="89"/>
      <c r="BJ241" s="89"/>
      <c r="BK241" s="80"/>
      <c r="BL241" s="80"/>
      <c r="BM241" s="80"/>
      <c r="BN241" s="80"/>
      <c r="BO241" s="80"/>
      <c r="BP241" s="80"/>
      <c r="BQ241" s="80"/>
      <c r="BR241" s="80"/>
      <c r="BS241" s="80"/>
      <c r="BT241" s="80"/>
      <c r="BU241" s="80"/>
      <c r="BV241" s="80"/>
      <c r="BW241" s="80"/>
      <c r="BX241" s="80"/>
      <c r="BY241" s="80"/>
      <c r="BZ241" s="80"/>
      <c r="CA241" s="80"/>
    </row>
    <row r="242" spans="2:79" ht="18" customHeight="1" thickBot="1" x14ac:dyDescent="0.3">
      <c r="B242" s="93" t="str">
        <f>'PLAN DE CARGOS'!B53:P53</f>
        <v>Técnico Área Salud (Vacunador)</v>
      </c>
      <c r="C242" s="94"/>
      <c r="D242" s="94"/>
      <c r="E242" s="94"/>
      <c r="F242" s="94"/>
      <c r="G242" s="94"/>
      <c r="H242" s="94"/>
      <c r="I242" s="94"/>
      <c r="J242" s="94"/>
      <c r="K242" s="94"/>
      <c r="L242" s="94"/>
      <c r="M242" s="94"/>
      <c r="N242" s="94"/>
      <c r="O242" s="95"/>
      <c r="P242" s="426">
        <f>SUMIF($AK$34:$AK$209,"=Técnico Área salud (Vacunador)",BC34:BF209)</f>
        <v>0</v>
      </c>
      <c r="Q242" s="427"/>
      <c r="R242" s="427"/>
      <c r="S242" s="427"/>
      <c r="T242" s="427"/>
      <c r="U242" s="428"/>
      <c r="V242" s="429">
        <f>'CARGA DE HORAS LABORADAS'!P53</f>
        <v>2112</v>
      </c>
      <c r="W242" s="429"/>
      <c r="X242" s="429"/>
      <c r="Y242" s="429"/>
      <c r="Z242" s="429"/>
      <c r="AA242" s="429"/>
      <c r="AB242" s="430"/>
      <c r="AC242" s="429">
        <f>'CARGA DE HORAS LABORADAS'!AC53</f>
        <v>0</v>
      </c>
      <c r="AD242" s="429"/>
      <c r="AE242" s="429"/>
      <c r="AF242" s="429"/>
      <c r="AG242" s="429"/>
      <c r="AH242" s="430"/>
      <c r="AI242" s="80"/>
      <c r="AJ242" s="80"/>
      <c r="AK242" s="80"/>
      <c r="AL242" s="88"/>
      <c r="AM242" s="88"/>
      <c r="AN242" s="88"/>
      <c r="AO242" s="88"/>
      <c r="AP242" s="88"/>
      <c r="AQ242" s="88"/>
      <c r="AR242" s="88"/>
      <c r="AS242" s="88"/>
      <c r="AT242" s="88"/>
      <c r="AU242" s="88"/>
      <c r="AV242" s="88"/>
      <c r="AW242" s="88"/>
      <c r="AX242" s="88"/>
      <c r="AY242" s="88"/>
      <c r="AZ242" s="88"/>
      <c r="BA242" s="88"/>
      <c r="BB242" s="88"/>
      <c r="BC242" s="88"/>
      <c r="BD242" s="88"/>
      <c r="BE242" s="88"/>
      <c r="BF242" s="88"/>
      <c r="BG242" s="80"/>
      <c r="BH242" s="89"/>
      <c r="BI242" s="89"/>
      <c r="BJ242" s="89"/>
      <c r="BK242" s="80"/>
      <c r="BL242" s="80"/>
      <c r="BM242" s="80"/>
      <c r="BN242" s="80"/>
      <c r="BO242" s="80"/>
      <c r="BP242" s="80"/>
      <c r="BQ242" s="80"/>
      <c r="BR242" s="80"/>
      <c r="BS242" s="80"/>
      <c r="BT242" s="80"/>
      <c r="BU242" s="80"/>
      <c r="BV242" s="80"/>
      <c r="BW242" s="80"/>
      <c r="BX242" s="80"/>
      <c r="BY242" s="80"/>
      <c r="BZ242" s="80"/>
      <c r="CA242" s="80"/>
    </row>
    <row r="243" spans="2:79" ht="18" customHeight="1" x14ac:dyDescent="0.25">
      <c r="AI243" s="80"/>
      <c r="AJ243" s="80"/>
      <c r="AK243" s="80"/>
      <c r="AL243" s="80"/>
      <c r="AM243" s="80"/>
      <c r="AN243" s="80"/>
      <c r="AO243" s="80"/>
      <c r="AP243" s="80"/>
      <c r="AQ243" s="80"/>
      <c r="AR243" s="80"/>
      <c r="AS243" s="80"/>
      <c r="AT243" s="80"/>
      <c r="AU243" s="80"/>
      <c r="AV243" s="80"/>
      <c r="AW243" s="80"/>
      <c r="AX243" s="80"/>
      <c r="AY243" s="80"/>
      <c r="AZ243" s="80"/>
      <c r="BA243" s="80"/>
      <c r="BB243" s="80"/>
      <c r="BC243" s="80"/>
      <c r="BD243" s="80"/>
      <c r="BE243" s="80"/>
      <c r="BF243" s="80"/>
      <c r="BG243" s="81"/>
      <c r="BH243" s="81"/>
      <c r="BI243" s="81"/>
      <c r="BJ243" s="81"/>
      <c r="BK243" s="80"/>
      <c r="BL243" s="80"/>
      <c r="BM243" s="80"/>
      <c r="BN243" s="80"/>
      <c r="BO243" s="80"/>
      <c r="BP243" s="80"/>
      <c r="BQ243" s="80"/>
      <c r="BR243" s="80"/>
      <c r="BS243" s="80"/>
      <c r="BT243" s="80"/>
      <c r="BU243" s="80"/>
      <c r="BV243" s="80"/>
      <c r="BW243" s="80"/>
      <c r="BX243" s="80"/>
      <c r="BY243" s="80"/>
      <c r="BZ243" s="80"/>
      <c r="CA243" s="80"/>
    </row>
    <row r="244" spans="2:79" ht="18" customHeight="1" x14ac:dyDescent="0.25">
      <c r="AI244" s="80"/>
      <c r="AJ244" s="80"/>
      <c r="AK244" s="80"/>
      <c r="AL244" s="80"/>
      <c r="AM244" s="80"/>
      <c r="AN244" s="80"/>
      <c r="AO244" s="80"/>
      <c r="AP244" s="80"/>
      <c r="AQ244" s="80"/>
      <c r="AR244" s="80"/>
      <c r="AS244" s="80"/>
      <c r="AT244" s="80"/>
      <c r="AU244" s="80"/>
      <c r="AV244" s="80"/>
      <c r="AW244" s="80"/>
      <c r="AX244" s="80"/>
      <c r="AY244" s="80"/>
      <c r="AZ244" s="80"/>
      <c r="BA244" s="80"/>
      <c r="BB244" s="80"/>
      <c r="BC244" s="80"/>
      <c r="BD244" s="80"/>
      <c r="BE244" s="80"/>
      <c r="BF244" s="80"/>
      <c r="BG244" s="81"/>
      <c r="BH244" s="81"/>
      <c r="BI244" s="81"/>
      <c r="BJ244" s="81"/>
      <c r="BK244" s="80"/>
      <c r="BL244" s="80"/>
      <c r="BM244" s="80"/>
      <c r="BN244" s="80"/>
      <c r="BO244" s="80"/>
      <c r="BP244" s="80"/>
      <c r="BQ244" s="80"/>
      <c r="BR244" s="80"/>
      <c r="BS244" s="80"/>
      <c r="BT244" s="80"/>
      <c r="BU244" s="80"/>
      <c r="BV244" s="80"/>
      <c r="BW244" s="80"/>
      <c r="BX244" s="80"/>
      <c r="BY244" s="80"/>
      <c r="BZ244" s="80"/>
      <c r="CA244" s="80"/>
    </row>
    <row r="245" spans="2:79" ht="18" customHeight="1" x14ac:dyDescent="0.25">
      <c r="AI245" s="80"/>
      <c r="AJ245" s="80"/>
      <c r="AK245" s="80"/>
      <c r="AL245" s="80"/>
      <c r="AM245" s="80"/>
      <c r="AN245" s="80"/>
      <c r="AO245" s="80"/>
      <c r="AP245" s="80"/>
      <c r="AQ245" s="80"/>
      <c r="AR245" s="80"/>
      <c r="AS245" s="80"/>
      <c r="AT245" s="80"/>
      <c r="AU245" s="80"/>
      <c r="AV245" s="80"/>
      <c r="AW245" s="80"/>
      <c r="AX245" s="80"/>
      <c r="AY245" s="80"/>
      <c r="AZ245" s="80"/>
      <c r="BA245" s="80"/>
      <c r="BB245" s="80"/>
      <c r="BC245" s="80"/>
      <c r="BD245" s="80"/>
      <c r="BE245" s="80"/>
      <c r="BF245" s="80"/>
      <c r="BG245" s="81"/>
      <c r="BH245" s="81"/>
      <c r="BI245" s="81"/>
      <c r="BJ245" s="81"/>
      <c r="BK245" s="80"/>
      <c r="BL245" s="80"/>
      <c r="BM245" s="80"/>
      <c r="BN245" s="80"/>
      <c r="BO245" s="80"/>
      <c r="BP245" s="80"/>
      <c r="BQ245" s="80"/>
      <c r="BR245" s="80"/>
      <c r="BS245" s="80"/>
      <c r="BT245" s="80"/>
      <c r="BU245" s="80"/>
      <c r="BV245" s="80"/>
      <c r="BW245" s="80"/>
      <c r="BX245" s="80"/>
      <c r="BY245" s="80"/>
      <c r="BZ245" s="80"/>
      <c r="CA245" s="80"/>
    </row>
    <row r="246" spans="2:79" ht="18" customHeight="1" x14ac:dyDescent="0.25">
      <c r="AI246" s="80"/>
      <c r="AJ246" s="80"/>
      <c r="AK246" s="80"/>
      <c r="AL246" s="80"/>
      <c r="AM246" s="80"/>
      <c r="AN246" s="80"/>
      <c r="AO246" s="80"/>
      <c r="AP246" s="80"/>
      <c r="AQ246" s="80"/>
      <c r="AR246" s="80"/>
      <c r="AS246" s="80"/>
      <c r="AT246" s="80"/>
      <c r="AU246" s="80"/>
      <c r="AV246" s="80"/>
      <c r="AW246" s="80"/>
      <c r="AX246" s="80"/>
      <c r="AY246" s="80"/>
      <c r="AZ246" s="80"/>
      <c r="BA246" s="80"/>
      <c r="BB246" s="80"/>
      <c r="BC246" s="80"/>
      <c r="BD246" s="80"/>
      <c r="BE246" s="80"/>
      <c r="BF246" s="80"/>
      <c r="BG246" s="81"/>
      <c r="BH246" s="81"/>
      <c r="BI246" s="81"/>
      <c r="BJ246" s="81"/>
      <c r="BK246" s="80"/>
      <c r="BL246" s="80"/>
      <c r="BM246" s="80"/>
      <c r="BN246" s="80"/>
      <c r="BO246" s="80"/>
      <c r="BP246" s="80"/>
      <c r="BQ246" s="80"/>
      <c r="BR246" s="80"/>
      <c r="BS246" s="80"/>
      <c r="BT246" s="80"/>
      <c r="BU246" s="80"/>
      <c r="BV246" s="80"/>
      <c r="BW246" s="80"/>
      <c r="BX246" s="80"/>
      <c r="BY246" s="80"/>
      <c r="BZ246" s="80"/>
      <c r="CA246" s="80"/>
    </row>
    <row r="247" spans="2:79" ht="18" customHeight="1" x14ac:dyDescent="0.25">
      <c r="AI247" s="80"/>
      <c r="AJ247" s="80"/>
      <c r="AK247" s="80"/>
      <c r="AL247" s="80"/>
      <c r="AM247" s="80"/>
      <c r="AN247" s="80"/>
      <c r="AO247" s="80"/>
      <c r="AP247" s="80"/>
      <c r="AQ247" s="80"/>
      <c r="AR247" s="80"/>
      <c r="AS247" s="80"/>
      <c r="AT247" s="80"/>
      <c r="AU247" s="80"/>
      <c r="AV247" s="80"/>
      <c r="AW247" s="80"/>
      <c r="AX247" s="80"/>
      <c r="AY247" s="80"/>
      <c r="AZ247" s="80"/>
      <c r="BA247" s="80"/>
      <c r="BB247" s="80"/>
      <c r="BC247" s="80"/>
      <c r="BD247" s="80"/>
      <c r="BE247" s="80"/>
      <c r="BF247" s="80"/>
      <c r="BG247" s="81"/>
      <c r="BH247" s="81"/>
      <c r="BI247" s="81"/>
      <c r="BJ247" s="81"/>
      <c r="BK247" s="80"/>
      <c r="BL247" s="80"/>
      <c r="BM247" s="80"/>
      <c r="BN247" s="80"/>
      <c r="BO247" s="80"/>
      <c r="BP247" s="80"/>
      <c r="BQ247" s="80"/>
      <c r="BR247" s="80"/>
      <c r="BS247" s="80"/>
      <c r="BT247" s="80"/>
      <c r="BU247" s="80"/>
      <c r="BV247" s="80"/>
      <c r="BW247" s="80"/>
      <c r="BX247" s="80"/>
      <c r="BY247" s="80"/>
      <c r="BZ247" s="80"/>
      <c r="CA247" s="80"/>
    </row>
    <row r="248" spans="2:79" ht="18" customHeight="1" x14ac:dyDescent="0.25">
      <c r="AI248" s="80"/>
      <c r="AJ248" s="80"/>
      <c r="AK248" s="80"/>
      <c r="AL248" s="80"/>
      <c r="AM248" s="80"/>
      <c r="AN248" s="80"/>
      <c r="AO248" s="80"/>
      <c r="AP248" s="80"/>
      <c r="AQ248" s="80"/>
      <c r="AR248" s="80"/>
      <c r="AS248" s="80"/>
      <c r="AT248" s="80"/>
      <c r="AU248" s="80"/>
      <c r="AV248" s="80"/>
      <c r="AW248" s="80"/>
      <c r="AX248" s="80"/>
      <c r="AY248" s="80"/>
      <c r="AZ248" s="80"/>
      <c r="BA248" s="80"/>
      <c r="BB248" s="80"/>
      <c r="BC248" s="80"/>
      <c r="BD248" s="80"/>
      <c r="BE248" s="80"/>
      <c r="BF248" s="80"/>
      <c r="BG248" s="81"/>
      <c r="BH248" s="81"/>
      <c r="BI248" s="81"/>
      <c r="BJ248" s="81"/>
      <c r="BK248" s="80"/>
      <c r="BL248" s="80"/>
      <c r="BM248" s="80"/>
      <c r="BN248" s="80"/>
      <c r="BO248" s="80"/>
      <c r="BP248" s="80"/>
      <c r="BQ248" s="80"/>
      <c r="BR248" s="80"/>
      <c r="BS248" s="80"/>
      <c r="BT248" s="80"/>
      <c r="BU248" s="80"/>
      <c r="BV248" s="80"/>
      <c r="BW248" s="80"/>
      <c r="BX248" s="80"/>
      <c r="BY248" s="80"/>
      <c r="BZ248" s="80"/>
      <c r="CA248" s="80"/>
    </row>
    <row r="249" spans="2:79" ht="18" customHeight="1" x14ac:dyDescent="0.25">
      <c r="AI249" s="80"/>
      <c r="AJ249" s="80"/>
      <c r="AK249" s="80"/>
      <c r="AL249" s="80"/>
      <c r="AM249" s="80"/>
      <c r="AN249" s="80"/>
      <c r="AO249" s="80"/>
      <c r="AP249" s="80"/>
      <c r="AQ249" s="80"/>
      <c r="AR249" s="80"/>
      <c r="AS249" s="80"/>
      <c r="AT249" s="80"/>
      <c r="AU249" s="80"/>
      <c r="AV249" s="80"/>
      <c r="AW249" s="80"/>
      <c r="AX249" s="80"/>
      <c r="AY249" s="80"/>
      <c r="AZ249" s="80"/>
      <c r="BA249" s="80"/>
      <c r="BB249" s="80"/>
      <c r="BC249" s="80"/>
      <c r="BD249" s="80"/>
      <c r="BE249" s="80"/>
      <c r="BF249" s="80"/>
      <c r="BG249" s="81"/>
      <c r="BH249" s="81"/>
      <c r="BI249" s="81"/>
      <c r="BJ249" s="81"/>
      <c r="BK249" s="80"/>
      <c r="BL249" s="80"/>
      <c r="BM249" s="80"/>
      <c r="BN249" s="80"/>
      <c r="BO249" s="80"/>
      <c r="BP249" s="80"/>
      <c r="BQ249" s="80"/>
      <c r="BR249" s="80"/>
      <c r="BS249" s="80"/>
      <c r="BT249" s="80"/>
      <c r="BU249" s="80"/>
      <c r="BV249" s="80"/>
      <c r="BW249" s="80"/>
      <c r="BX249" s="80"/>
      <c r="BY249" s="80"/>
      <c r="BZ249" s="80"/>
      <c r="CA249" s="80"/>
    </row>
    <row r="250" spans="2:79" ht="18" customHeight="1" x14ac:dyDescent="0.25">
      <c r="AI250" s="80"/>
      <c r="AJ250" s="80"/>
      <c r="AK250" s="80"/>
      <c r="AL250" s="80"/>
      <c r="AM250" s="80"/>
      <c r="AN250" s="80"/>
      <c r="AO250" s="80"/>
      <c r="AP250" s="80"/>
      <c r="AQ250" s="80"/>
      <c r="AR250" s="80"/>
      <c r="AS250" s="80"/>
      <c r="AT250" s="80"/>
      <c r="AU250" s="80"/>
      <c r="AV250" s="80"/>
      <c r="AW250" s="80"/>
      <c r="AX250" s="80"/>
      <c r="AY250" s="80"/>
      <c r="AZ250" s="80"/>
      <c r="BA250" s="80"/>
      <c r="BB250" s="80"/>
      <c r="BC250" s="80"/>
      <c r="BD250" s="80"/>
      <c r="BE250" s="80"/>
      <c r="BF250" s="80"/>
      <c r="BG250" s="81"/>
      <c r="BH250" s="81"/>
      <c r="BI250" s="81"/>
      <c r="BJ250" s="81"/>
      <c r="BK250" s="80"/>
      <c r="BL250" s="80"/>
      <c r="BM250" s="80"/>
      <c r="BN250" s="80"/>
      <c r="BO250" s="80"/>
      <c r="BP250" s="80"/>
      <c r="BQ250" s="80"/>
      <c r="BR250" s="80"/>
      <c r="BS250" s="80"/>
      <c r="BT250" s="80"/>
      <c r="BU250" s="80"/>
      <c r="BV250" s="80"/>
      <c r="BW250" s="80"/>
      <c r="BX250" s="80"/>
      <c r="BY250" s="80"/>
      <c r="BZ250" s="80"/>
      <c r="CA250" s="80"/>
    </row>
    <row r="251" spans="2:79" ht="18" customHeight="1" x14ac:dyDescent="0.25">
      <c r="AI251" s="80"/>
      <c r="AJ251" s="80"/>
      <c r="AK251" s="80"/>
      <c r="AL251" s="80"/>
      <c r="AM251" s="80"/>
      <c r="AN251" s="80"/>
      <c r="AO251" s="80"/>
      <c r="AP251" s="80"/>
      <c r="AQ251" s="80"/>
      <c r="AR251" s="80"/>
      <c r="AS251" s="80"/>
      <c r="AT251" s="80"/>
      <c r="AU251" s="80"/>
      <c r="AV251" s="80"/>
      <c r="AW251" s="80"/>
      <c r="AX251" s="80"/>
      <c r="AY251" s="80"/>
      <c r="AZ251" s="80"/>
      <c r="BA251" s="80"/>
      <c r="BB251" s="80"/>
      <c r="BC251" s="80"/>
      <c r="BD251" s="80"/>
      <c r="BE251" s="80"/>
      <c r="BF251" s="80"/>
      <c r="BG251" s="81"/>
      <c r="BH251" s="81"/>
      <c r="BI251" s="81"/>
      <c r="BJ251" s="81"/>
      <c r="BK251" s="80"/>
      <c r="BL251" s="80"/>
      <c r="BM251" s="80"/>
      <c r="BN251" s="80"/>
      <c r="BO251" s="80"/>
      <c r="BP251" s="80"/>
      <c r="BQ251" s="80"/>
      <c r="BR251" s="80"/>
      <c r="BS251" s="80"/>
      <c r="BT251" s="80"/>
      <c r="BU251" s="80"/>
      <c r="BV251" s="80"/>
      <c r="BW251" s="80"/>
      <c r="BX251" s="80"/>
      <c r="BY251" s="80"/>
      <c r="BZ251" s="80"/>
      <c r="CA251" s="80"/>
    </row>
    <row r="252" spans="2:79" ht="18" customHeight="1" x14ac:dyDescent="0.25">
      <c r="AI252" s="80"/>
      <c r="AJ252" s="80"/>
      <c r="AK252" s="80"/>
      <c r="AL252" s="80"/>
      <c r="AM252" s="80"/>
      <c r="AN252" s="80"/>
      <c r="AO252" s="80"/>
      <c r="AP252" s="80"/>
      <c r="AQ252" s="80"/>
      <c r="AR252" s="80"/>
      <c r="AS252" s="80"/>
      <c r="AT252" s="80"/>
      <c r="AU252" s="80"/>
      <c r="AV252" s="80"/>
      <c r="AW252" s="80"/>
      <c r="AX252" s="80"/>
      <c r="AY252" s="80"/>
      <c r="AZ252" s="80"/>
      <c r="BA252" s="80"/>
      <c r="BB252" s="80"/>
      <c r="BC252" s="80"/>
      <c r="BD252" s="80"/>
      <c r="BE252" s="80"/>
      <c r="BF252" s="80"/>
      <c r="BG252" s="81"/>
      <c r="BH252" s="81"/>
      <c r="BI252" s="81"/>
      <c r="BJ252" s="81"/>
      <c r="BK252" s="80"/>
      <c r="BL252" s="80"/>
      <c r="BM252" s="80"/>
      <c r="BN252" s="80"/>
      <c r="BO252" s="80"/>
      <c r="BP252" s="80"/>
      <c r="BQ252" s="80"/>
      <c r="BR252" s="80"/>
      <c r="BS252" s="80"/>
      <c r="BT252" s="80"/>
      <c r="BU252" s="80"/>
      <c r="BV252" s="80"/>
      <c r="BW252" s="80"/>
      <c r="BX252" s="80"/>
      <c r="BY252" s="80"/>
      <c r="BZ252" s="80"/>
      <c r="CA252" s="80"/>
    </row>
    <row r="253" spans="2:79" ht="18" customHeight="1" x14ac:dyDescent="0.25">
      <c r="AI253" s="80"/>
      <c r="AJ253" s="80"/>
      <c r="AK253" s="80"/>
      <c r="AL253" s="80"/>
      <c r="AM253" s="80"/>
      <c r="AN253" s="80"/>
      <c r="AO253" s="80"/>
      <c r="AP253" s="80"/>
      <c r="AQ253" s="80"/>
      <c r="AR253" s="80"/>
      <c r="AS253" s="80"/>
      <c r="AT253" s="80"/>
      <c r="AU253" s="80"/>
      <c r="AV253" s="80"/>
      <c r="AW253" s="80"/>
      <c r="AX253" s="80"/>
      <c r="AY253" s="80"/>
      <c r="AZ253" s="80"/>
      <c r="BA253" s="80"/>
      <c r="BB253" s="80"/>
      <c r="BC253" s="80"/>
      <c r="BD253" s="80"/>
      <c r="BE253" s="80"/>
      <c r="BF253" s="80"/>
      <c r="BG253" s="81"/>
      <c r="BH253" s="81"/>
      <c r="BI253" s="81"/>
      <c r="BJ253" s="81"/>
      <c r="BK253" s="80"/>
      <c r="BL253" s="80"/>
      <c r="BM253" s="80"/>
      <c r="BN253" s="80"/>
      <c r="BO253" s="80"/>
      <c r="BP253" s="80"/>
      <c r="BQ253" s="80"/>
      <c r="BR253" s="80"/>
      <c r="BS253" s="80"/>
      <c r="BT253" s="80"/>
      <c r="BU253" s="80"/>
      <c r="BV253" s="80"/>
      <c r="BW253" s="80"/>
      <c r="BX253" s="80"/>
      <c r="BY253" s="80"/>
      <c r="BZ253" s="80"/>
      <c r="CA253" s="80"/>
    </row>
    <row r="254" spans="2:79" ht="18" customHeight="1" x14ac:dyDescent="0.25">
      <c r="AI254" s="80"/>
      <c r="AJ254" s="80"/>
      <c r="AK254" s="80"/>
      <c r="AL254" s="80"/>
      <c r="AM254" s="80"/>
      <c r="AN254" s="80"/>
      <c r="AO254" s="80"/>
      <c r="AP254" s="80"/>
      <c r="AQ254" s="80"/>
      <c r="AR254" s="80"/>
      <c r="AS254" s="80"/>
      <c r="AT254" s="80"/>
      <c r="AU254" s="80"/>
      <c r="AV254" s="80"/>
      <c r="AW254" s="80"/>
      <c r="AX254" s="80"/>
      <c r="AY254" s="80"/>
      <c r="AZ254" s="80"/>
      <c r="BA254" s="80"/>
      <c r="BB254" s="80"/>
      <c r="BC254" s="80"/>
      <c r="BD254" s="80"/>
      <c r="BE254" s="80"/>
      <c r="BF254" s="80"/>
      <c r="BG254" s="81"/>
      <c r="BH254" s="81"/>
      <c r="BI254" s="81"/>
      <c r="BJ254" s="81"/>
      <c r="BK254" s="80"/>
      <c r="BL254" s="80"/>
      <c r="BM254" s="80"/>
      <c r="BN254" s="80"/>
      <c r="BO254" s="80"/>
      <c r="BP254" s="80"/>
      <c r="BQ254" s="80"/>
      <c r="BR254" s="80"/>
      <c r="BS254" s="80"/>
      <c r="BT254" s="80"/>
      <c r="BU254" s="80"/>
      <c r="BV254" s="80"/>
      <c r="BW254" s="80"/>
      <c r="BX254" s="80"/>
      <c r="BY254" s="80"/>
      <c r="BZ254" s="80"/>
      <c r="CA254" s="80"/>
    </row>
    <row r="255" spans="2:79" ht="18" customHeight="1" x14ac:dyDescent="0.25">
      <c r="AI255" s="80"/>
      <c r="AJ255" s="80"/>
      <c r="AK255" s="80"/>
      <c r="AL255" s="80"/>
      <c r="AM255" s="80"/>
      <c r="AN255" s="80"/>
      <c r="AO255" s="80"/>
      <c r="AP255" s="80"/>
      <c r="AQ255" s="80"/>
      <c r="AR255" s="80"/>
      <c r="AS255" s="80"/>
      <c r="AT255" s="80"/>
      <c r="AU255" s="80"/>
      <c r="AV255" s="80"/>
      <c r="AW255" s="80"/>
      <c r="AX255" s="80"/>
      <c r="AY255" s="80"/>
      <c r="AZ255" s="80"/>
      <c r="BA255" s="80"/>
      <c r="BB255" s="80"/>
      <c r="BC255" s="80"/>
      <c r="BD255" s="80"/>
      <c r="BE255" s="80"/>
      <c r="BF255" s="80"/>
      <c r="BG255" s="81"/>
      <c r="BH255" s="81"/>
      <c r="BI255" s="81"/>
      <c r="BJ255" s="81"/>
      <c r="BK255" s="80"/>
      <c r="BL255" s="80"/>
      <c r="BM255" s="80"/>
      <c r="BN255" s="80"/>
      <c r="BO255" s="80"/>
      <c r="BP255" s="80"/>
      <c r="BQ255" s="80"/>
      <c r="BR255" s="80"/>
      <c r="BS255" s="80"/>
      <c r="BT255" s="80"/>
      <c r="BU255" s="80"/>
      <c r="BV255" s="80"/>
      <c r="BW255" s="80"/>
      <c r="BX255" s="80"/>
      <c r="BY255" s="80"/>
      <c r="BZ255" s="80"/>
      <c r="CA255" s="80"/>
    </row>
    <row r="256" spans="2:79" ht="18" customHeight="1" x14ac:dyDescent="0.25">
      <c r="AI256" s="80"/>
      <c r="AJ256" s="80"/>
      <c r="AK256" s="80"/>
      <c r="AL256" s="80"/>
      <c r="AM256" s="80"/>
      <c r="AN256" s="80"/>
      <c r="AO256" s="80"/>
      <c r="AP256" s="80"/>
      <c r="AQ256" s="80"/>
      <c r="AR256" s="80"/>
      <c r="AS256" s="80"/>
      <c r="AT256" s="80"/>
      <c r="AU256" s="80"/>
      <c r="AV256" s="80"/>
      <c r="AW256" s="80"/>
      <c r="AX256" s="80"/>
      <c r="AY256" s="80"/>
      <c r="AZ256" s="80"/>
      <c r="BA256" s="80"/>
      <c r="BB256" s="80"/>
      <c r="BC256" s="80"/>
      <c r="BD256" s="80"/>
      <c r="BE256" s="80"/>
      <c r="BF256" s="80"/>
      <c r="BG256" s="81"/>
      <c r="BH256" s="81"/>
      <c r="BI256" s="81"/>
      <c r="BJ256" s="81"/>
      <c r="BK256" s="80"/>
      <c r="BL256" s="80"/>
      <c r="BM256" s="80"/>
      <c r="BN256" s="80"/>
      <c r="BO256" s="80"/>
      <c r="BP256" s="80"/>
      <c r="BQ256" s="80"/>
      <c r="BR256" s="80"/>
      <c r="BS256" s="80"/>
      <c r="BT256" s="80"/>
      <c r="BU256" s="80"/>
      <c r="BV256" s="80"/>
      <c r="BW256" s="80"/>
      <c r="BX256" s="80"/>
      <c r="BY256" s="80"/>
      <c r="BZ256" s="80"/>
      <c r="CA256" s="80"/>
    </row>
  </sheetData>
  <mergeCells count="969">
    <mergeCell ref="B9:BB9"/>
    <mergeCell ref="B12:BB12"/>
    <mergeCell ref="B13:BB13"/>
    <mergeCell ref="B14:BB14"/>
    <mergeCell ref="W17:X17"/>
    <mergeCell ref="Y17:Z17"/>
    <mergeCell ref="B3:BB3"/>
    <mergeCell ref="B4:BB4"/>
    <mergeCell ref="B5:BB5"/>
    <mergeCell ref="B6:BB6"/>
    <mergeCell ref="B7:BB7"/>
    <mergeCell ref="B8:BB8"/>
    <mergeCell ref="AT25:BB25"/>
    <mergeCell ref="C26:N26"/>
    <mergeCell ref="O26:AI26"/>
    <mergeCell ref="B19:BB19"/>
    <mergeCell ref="C23:N23"/>
    <mergeCell ref="AK23:AR23"/>
    <mergeCell ref="AT23:BB23"/>
    <mergeCell ref="C24:N24"/>
    <mergeCell ref="O24:Q24"/>
    <mergeCell ref="C27:N27"/>
    <mergeCell ref="O27:R27"/>
    <mergeCell ref="C28:N28"/>
    <mergeCell ref="O28:Q28"/>
    <mergeCell ref="C29:N29"/>
    <mergeCell ref="B31:Y33"/>
    <mergeCell ref="C25:N25"/>
    <mergeCell ref="O25:Q25"/>
    <mergeCell ref="AK25:AR25"/>
    <mergeCell ref="BK31:BP33"/>
    <mergeCell ref="BQ31:BW33"/>
    <mergeCell ref="BX31:CC33"/>
    <mergeCell ref="CD31:CI33"/>
    <mergeCell ref="B34:Y38"/>
    <mergeCell ref="Z34:AD38"/>
    <mergeCell ref="AE34:AJ38"/>
    <mergeCell ref="AK34:AX34"/>
    <mergeCell ref="AY34:BB34"/>
    <mergeCell ref="BC34:BF34"/>
    <mergeCell ref="Z31:AD33"/>
    <mergeCell ref="AE31:AJ33"/>
    <mergeCell ref="AK31:AX33"/>
    <mergeCell ref="AY31:BB33"/>
    <mergeCell ref="BC31:BF33"/>
    <mergeCell ref="BG31:BJ33"/>
    <mergeCell ref="BG34:BJ34"/>
    <mergeCell ref="BK34:BP34"/>
    <mergeCell ref="BQ34:BW38"/>
    <mergeCell ref="BX34:CC38"/>
    <mergeCell ref="CD34:CI38"/>
    <mergeCell ref="AK35:AX35"/>
    <mergeCell ref="AY35:BB35"/>
    <mergeCell ref="BC35:BF35"/>
    <mergeCell ref="BG35:BJ35"/>
    <mergeCell ref="BK35:BP35"/>
    <mergeCell ref="AK38:AX38"/>
    <mergeCell ref="AY38:BB38"/>
    <mergeCell ref="BC38:BF38"/>
    <mergeCell ref="BG38:BJ38"/>
    <mergeCell ref="BK38:BP38"/>
    <mergeCell ref="AK36:AX36"/>
    <mergeCell ref="AY36:BB36"/>
    <mergeCell ref="BC36:BF36"/>
    <mergeCell ref="BG36:BJ36"/>
    <mergeCell ref="BK36:BP36"/>
    <mergeCell ref="AK37:AX37"/>
    <mergeCell ref="AY37:BB37"/>
    <mergeCell ref="BC37:BF37"/>
    <mergeCell ref="BG37:BJ37"/>
    <mergeCell ref="BK37:BP37"/>
    <mergeCell ref="BQ41:BW43"/>
    <mergeCell ref="BX41:CC43"/>
    <mergeCell ref="CD41:CI43"/>
    <mergeCell ref="B39:AJ39"/>
    <mergeCell ref="AK39:BJ39"/>
    <mergeCell ref="BK39:BP39"/>
    <mergeCell ref="BQ39:CC39"/>
    <mergeCell ref="CD39:CI39"/>
    <mergeCell ref="B41:Y43"/>
    <mergeCell ref="Z41:AD43"/>
    <mergeCell ref="AE41:AJ43"/>
    <mergeCell ref="AK41:AX43"/>
    <mergeCell ref="AY41:BB43"/>
    <mergeCell ref="B44:Y45"/>
    <mergeCell ref="Z44:AD45"/>
    <mergeCell ref="AE44:AJ45"/>
    <mergeCell ref="AK44:AX44"/>
    <mergeCell ref="AY44:BB44"/>
    <mergeCell ref="BC44:BF44"/>
    <mergeCell ref="BC41:BF43"/>
    <mergeCell ref="BG41:BJ43"/>
    <mergeCell ref="BK41:BP43"/>
    <mergeCell ref="BG44:BJ44"/>
    <mergeCell ref="BK44:BP44"/>
    <mergeCell ref="BQ44:BW45"/>
    <mergeCell ref="BX44:CC45"/>
    <mergeCell ref="CD44:CI45"/>
    <mergeCell ref="AK45:AX45"/>
    <mergeCell ref="AY45:BB45"/>
    <mergeCell ref="BC45:BF45"/>
    <mergeCell ref="BG45:BJ45"/>
    <mergeCell ref="BK45:BP45"/>
    <mergeCell ref="BC48:BF50"/>
    <mergeCell ref="BG48:BJ50"/>
    <mergeCell ref="BK48:BP50"/>
    <mergeCell ref="BQ48:BW50"/>
    <mergeCell ref="BX48:CC50"/>
    <mergeCell ref="CD48:CI50"/>
    <mergeCell ref="B46:AJ46"/>
    <mergeCell ref="AK46:BJ46"/>
    <mergeCell ref="BK46:BP46"/>
    <mergeCell ref="BQ46:CC46"/>
    <mergeCell ref="CD46:CI46"/>
    <mergeCell ref="B48:Y50"/>
    <mergeCell ref="Z48:AD50"/>
    <mergeCell ref="AE48:AJ50"/>
    <mergeCell ref="AK48:AX50"/>
    <mergeCell ref="AY48:BB50"/>
    <mergeCell ref="BG51:BJ51"/>
    <mergeCell ref="BK51:BP51"/>
    <mergeCell ref="BQ51:BW51"/>
    <mergeCell ref="BX51:CC51"/>
    <mergeCell ref="CD51:CI51"/>
    <mergeCell ref="B51:Y51"/>
    <mergeCell ref="Z51:AD51"/>
    <mergeCell ref="AE51:AJ51"/>
    <mergeCell ref="AK51:AX51"/>
    <mergeCell ref="AY51:BB51"/>
    <mergeCell ref="BC51:BF51"/>
    <mergeCell ref="BC54:BF56"/>
    <mergeCell ref="BG54:BJ56"/>
    <mergeCell ref="BK54:BP56"/>
    <mergeCell ref="BQ54:BW56"/>
    <mergeCell ref="BX54:CC56"/>
    <mergeCell ref="CD54:CI56"/>
    <mergeCell ref="B52:AJ52"/>
    <mergeCell ref="AK52:BJ52"/>
    <mergeCell ref="BK52:BP52"/>
    <mergeCell ref="BQ52:CC52"/>
    <mergeCell ref="CD52:CI52"/>
    <mergeCell ref="B54:Y56"/>
    <mergeCell ref="Z54:AD56"/>
    <mergeCell ref="AE54:AJ56"/>
    <mergeCell ref="AK54:AX56"/>
    <mergeCell ref="AY54:BB56"/>
    <mergeCell ref="BG57:BJ57"/>
    <mergeCell ref="BK57:BP57"/>
    <mergeCell ref="BQ57:BW57"/>
    <mergeCell ref="BX57:CC57"/>
    <mergeCell ref="CD57:CI57"/>
    <mergeCell ref="B57:Y57"/>
    <mergeCell ref="Z57:AD57"/>
    <mergeCell ref="AE57:AJ57"/>
    <mergeCell ref="AK57:AX57"/>
    <mergeCell ref="AY57:BB57"/>
    <mergeCell ref="BC57:BF57"/>
    <mergeCell ref="BC60:BF62"/>
    <mergeCell ref="BG60:BJ62"/>
    <mergeCell ref="BK60:BP62"/>
    <mergeCell ref="BQ60:BW62"/>
    <mergeCell ref="BX60:CC62"/>
    <mergeCell ref="CD60:CI62"/>
    <mergeCell ref="B58:AJ58"/>
    <mergeCell ref="AK58:BJ58"/>
    <mergeCell ref="BK58:BP58"/>
    <mergeCell ref="BQ58:CC58"/>
    <mergeCell ref="CD58:CI58"/>
    <mergeCell ref="B60:Y62"/>
    <mergeCell ref="Z60:AD62"/>
    <mergeCell ref="AE60:AJ62"/>
    <mergeCell ref="AK60:AX62"/>
    <mergeCell ref="AY60:BB62"/>
    <mergeCell ref="B63:Y67"/>
    <mergeCell ref="Z63:AD67"/>
    <mergeCell ref="AE63:AJ67"/>
    <mergeCell ref="AK63:AX63"/>
    <mergeCell ref="AY63:BB63"/>
    <mergeCell ref="BC63:BF63"/>
    <mergeCell ref="AK65:AX65"/>
    <mergeCell ref="AY65:BB65"/>
    <mergeCell ref="BC65:BF65"/>
    <mergeCell ref="AK67:AX67"/>
    <mergeCell ref="BG63:BJ63"/>
    <mergeCell ref="BK63:BP63"/>
    <mergeCell ref="BQ63:BW67"/>
    <mergeCell ref="BX63:CC67"/>
    <mergeCell ref="CD63:CI67"/>
    <mergeCell ref="AK64:AX64"/>
    <mergeCell ref="AY64:BB64"/>
    <mergeCell ref="BC64:BF64"/>
    <mergeCell ref="BG64:BJ64"/>
    <mergeCell ref="BK64:BP64"/>
    <mergeCell ref="AY67:BB67"/>
    <mergeCell ref="BC67:BF67"/>
    <mergeCell ref="BG67:BJ67"/>
    <mergeCell ref="BK67:BP67"/>
    <mergeCell ref="BG65:BJ65"/>
    <mergeCell ref="BK65:BP65"/>
    <mergeCell ref="AK66:AX66"/>
    <mergeCell ref="AY66:BB66"/>
    <mergeCell ref="BC66:BF66"/>
    <mergeCell ref="BG66:BJ66"/>
    <mergeCell ref="BK66:BP66"/>
    <mergeCell ref="BC70:BF72"/>
    <mergeCell ref="BG70:BJ72"/>
    <mergeCell ref="BK70:BP72"/>
    <mergeCell ref="BQ70:BW72"/>
    <mergeCell ref="BX70:CC72"/>
    <mergeCell ref="CD70:CI72"/>
    <mergeCell ref="B68:AJ68"/>
    <mergeCell ref="AK68:BJ68"/>
    <mergeCell ref="BK68:BP68"/>
    <mergeCell ref="BQ68:CC68"/>
    <mergeCell ref="CD68:CI68"/>
    <mergeCell ref="B70:Y72"/>
    <mergeCell ref="Z70:AD72"/>
    <mergeCell ref="AE70:AJ72"/>
    <mergeCell ref="AK70:AX72"/>
    <mergeCell ref="AY70:BB72"/>
    <mergeCell ref="B73:Y77"/>
    <mergeCell ref="Z73:AD77"/>
    <mergeCell ref="AE73:AJ77"/>
    <mergeCell ref="AK73:AX73"/>
    <mergeCell ref="AY73:BB73"/>
    <mergeCell ref="BC73:BF73"/>
    <mergeCell ref="AK75:AX75"/>
    <mergeCell ref="AY75:BB75"/>
    <mergeCell ref="BC75:BF75"/>
    <mergeCell ref="AK77:AX77"/>
    <mergeCell ref="BG73:BJ73"/>
    <mergeCell ref="BK73:BP73"/>
    <mergeCell ref="BQ73:BW77"/>
    <mergeCell ref="BX73:CC77"/>
    <mergeCell ref="CD73:CI77"/>
    <mergeCell ref="AK74:AX74"/>
    <mergeCell ref="AY74:BB74"/>
    <mergeCell ref="BC74:BF74"/>
    <mergeCell ref="BG74:BJ74"/>
    <mergeCell ref="BK74:BP74"/>
    <mergeCell ref="AY77:BB77"/>
    <mergeCell ref="BC77:BF77"/>
    <mergeCell ref="BG77:BJ77"/>
    <mergeCell ref="BK77:BP77"/>
    <mergeCell ref="BG75:BJ75"/>
    <mergeCell ref="BK75:BP75"/>
    <mergeCell ref="AK76:AX76"/>
    <mergeCell ref="AY76:BB76"/>
    <mergeCell ref="BC76:BF76"/>
    <mergeCell ref="BG76:BJ76"/>
    <mergeCell ref="BK76:BP76"/>
    <mergeCell ref="BC80:BF82"/>
    <mergeCell ref="BG80:BJ82"/>
    <mergeCell ref="BK80:BP82"/>
    <mergeCell ref="BQ80:BW82"/>
    <mergeCell ref="BX80:CC82"/>
    <mergeCell ref="CD80:CI82"/>
    <mergeCell ref="B78:AJ78"/>
    <mergeCell ref="AK78:BJ78"/>
    <mergeCell ref="BK78:BP78"/>
    <mergeCell ref="BQ78:CC78"/>
    <mergeCell ref="CD78:CI78"/>
    <mergeCell ref="B80:Y82"/>
    <mergeCell ref="Z80:AD82"/>
    <mergeCell ref="AE80:AJ82"/>
    <mergeCell ref="AK80:AX82"/>
    <mergeCell ref="AY80:BB82"/>
    <mergeCell ref="B83:Y85"/>
    <mergeCell ref="Z83:AD85"/>
    <mergeCell ref="AE83:AJ85"/>
    <mergeCell ref="AK83:AX83"/>
    <mergeCell ref="AY83:BB83"/>
    <mergeCell ref="BC83:BF83"/>
    <mergeCell ref="AK85:AX85"/>
    <mergeCell ref="AY85:BB85"/>
    <mergeCell ref="BC85:BF85"/>
    <mergeCell ref="BG85:BJ85"/>
    <mergeCell ref="BK85:BP85"/>
    <mergeCell ref="BG83:BJ83"/>
    <mergeCell ref="BK83:BP83"/>
    <mergeCell ref="BQ83:BW85"/>
    <mergeCell ref="BX83:CC85"/>
    <mergeCell ref="CD83:CI85"/>
    <mergeCell ref="AK84:AX84"/>
    <mergeCell ref="AY84:BB84"/>
    <mergeCell ref="BC84:BF84"/>
    <mergeCell ref="BG84:BJ84"/>
    <mergeCell ref="BK84:BP84"/>
    <mergeCell ref="BQ88:BW90"/>
    <mergeCell ref="BX88:CC90"/>
    <mergeCell ref="CD88:CI90"/>
    <mergeCell ref="B86:AJ86"/>
    <mergeCell ref="AK86:BJ86"/>
    <mergeCell ref="BK86:BP86"/>
    <mergeCell ref="BQ86:CC86"/>
    <mergeCell ref="CD86:CI86"/>
    <mergeCell ref="B88:Y90"/>
    <mergeCell ref="Z88:AD90"/>
    <mergeCell ref="AE88:AJ90"/>
    <mergeCell ref="AK88:AX90"/>
    <mergeCell ref="AY88:BB90"/>
    <mergeCell ref="B91:Y92"/>
    <mergeCell ref="Z91:AD92"/>
    <mergeCell ref="AE91:AJ92"/>
    <mergeCell ref="AK91:AX91"/>
    <mergeCell ref="AY91:BB91"/>
    <mergeCell ref="BC91:BF91"/>
    <mergeCell ref="BC88:BF90"/>
    <mergeCell ref="BG88:BJ90"/>
    <mergeCell ref="BK88:BP90"/>
    <mergeCell ref="BG91:BJ91"/>
    <mergeCell ref="BK91:BP91"/>
    <mergeCell ref="BQ91:BW92"/>
    <mergeCell ref="BX91:CC92"/>
    <mergeCell ref="CD91:CI92"/>
    <mergeCell ref="AK92:AX92"/>
    <mergeCell ref="AY92:BB92"/>
    <mergeCell ref="BC92:BF92"/>
    <mergeCell ref="BG92:BJ92"/>
    <mergeCell ref="BK92:BP92"/>
    <mergeCell ref="BC95:BF97"/>
    <mergeCell ref="BG95:BJ97"/>
    <mergeCell ref="BK95:BP97"/>
    <mergeCell ref="BQ95:BW97"/>
    <mergeCell ref="BX95:CC97"/>
    <mergeCell ref="CD95:CI97"/>
    <mergeCell ref="B93:AJ93"/>
    <mergeCell ref="AK93:BJ93"/>
    <mergeCell ref="BK93:BP93"/>
    <mergeCell ref="BQ93:CC93"/>
    <mergeCell ref="CD93:CI93"/>
    <mergeCell ref="B95:Y97"/>
    <mergeCell ref="Z95:AD97"/>
    <mergeCell ref="AE95:AJ97"/>
    <mergeCell ref="AK95:AX97"/>
    <mergeCell ref="AY95:BB97"/>
    <mergeCell ref="B98:Y102"/>
    <mergeCell ref="Z98:AD102"/>
    <mergeCell ref="AE98:AJ102"/>
    <mergeCell ref="AK98:AX98"/>
    <mergeCell ref="AY98:BB98"/>
    <mergeCell ref="BC98:BF98"/>
    <mergeCell ref="AK100:AX100"/>
    <mergeCell ref="AY100:BB100"/>
    <mergeCell ref="BC100:BF100"/>
    <mergeCell ref="AK102:AX102"/>
    <mergeCell ref="BG98:BJ98"/>
    <mergeCell ref="BK98:BP98"/>
    <mergeCell ref="BQ98:BW102"/>
    <mergeCell ref="BX98:CC102"/>
    <mergeCell ref="CD98:CI102"/>
    <mergeCell ref="AK99:AX99"/>
    <mergeCell ref="AY99:BB99"/>
    <mergeCell ref="BC99:BF99"/>
    <mergeCell ref="BG99:BJ99"/>
    <mergeCell ref="BK99:BP99"/>
    <mergeCell ref="AY102:BB102"/>
    <mergeCell ref="BC102:BF102"/>
    <mergeCell ref="BG102:BJ102"/>
    <mergeCell ref="BK102:BP102"/>
    <mergeCell ref="BG100:BJ100"/>
    <mergeCell ref="BK100:BP100"/>
    <mergeCell ref="AK101:AX101"/>
    <mergeCell ref="AY101:BB101"/>
    <mergeCell ref="BC101:BF101"/>
    <mergeCell ref="BG101:BJ101"/>
    <mergeCell ref="BK101:BP101"/>
    <mergeCell ref="BC105:BF107"/>
    <mergeCell ref="BG105:BJ107"/>
    <mergeCell ref="BK105:BP107"/>
    <mergeCell ref="BQ105:BW107"/>
    <mergeCell ref="BX105:CC107"/>
    <mergeCell ref="CD105:CI107"/>
    <mergeCell ref="B103:AJ103"/>
    <mergeCell ref="AK103:BJ103"/>
    <mergeCell ref="BK103:BP103"/>
    <mergeCell ref="BQ103:CC103"/>
    <mergeCell ref="CD103:CI103"/>
    <mergeCell ref="B105:Y107"/>
    <mergeCell ref="Z105:AD107"/>
    <mergeCell ref="AE105:AJ107"/>
    <mergeCell ref="AK105:AX107"/>
    <mergeCell ref="AY105:BB107"/>
    <mergeCell ref="B108:Y112"/>
    <mergeCell ref="Z108:AD112"/>
    <mergeCell ref="AE108:AJ112"/>
    <mergeCell ref="AK108:AX108"/>
    <mergeCell ref="AY108:BB108"/>
    <mergeCell ref="BC108:BF108"/>
    <mergeCell ref="AK110:AX110"/>
    <mergeCell ref="AY110:BB110"/>
    <mergeCell ref="BC110:BF110"/>
    <mergeCell ref="AK112:AX112"/>
    <mergeCell ref="BG108:BJ108"/>
    <mergeCell ref="BK108:BP108"/>
    <mergeCell ref="BQ108:BW112"/>
    <mergeCell ref="BX108:CC112"/>
    <mergeCell ref="CD108:CI112"/>
    <mergeCell ref="AK109:AX109"/>
    <mergeCell ref="AY109:BB109"/>
    <mergeCell ref="BC109:BF109"/>
    <mergeCell ref="BG109:BJ109"/>
    <mergeCell ref="BK109:BP109"/>
    <mergeCell ref="AY112:BB112"/>
    <mergeCell ref="BC112:BF112"/>
    <mergeCell ref="BG112:BJ112"/>
    <mergeCell ref="BK112:BP112"/>
    <mergeCell ref="BG110:BJ110"/>
    <mergeCell ref="BK110:BP110"/>
    <mergeCell ref="AK111:AX111"/>
    <mergeCell ref="AY111:BB111"/>
    <mergeCell ref="BC111:BF111"/>
    <mergeCell ref="BG111:BJ111"/>
    <mergeCell ref="BK111:BP111"/>
    <mergeCell ref="BC115:BF117"/>
    <mergeCell ref="BG115:BJ117"/>
    <mergeCell ref="BK115:BP117"/>
    <mergeCell ref="BQ115:BW117"/>
    <mergeCell ref="BX115:CC117"/>
    <mergeCell ref="CD115:CI117"/>
    <mergeCell ref="B113:AJ113"/>
    <mergeCell ref="AK113:BJ113"/>
    <mergeCell ref="BK113:BP113"/>
    <mergeCell ref="BQ113:CC113"/>
    <mergeCell ref="CD113:CI113"/>
    <mergeCell ref="B115:Y117"/>
    <mergeCell ref="Z115:AD117"/>
    <mergeCell ref="AE115:AJ117"/>
    <mergeCell ref="AK115:AX117"/>
    <mergeCell ref="AY115:BB117"/>
    <mergeCell ref="B118:Y123"/>
    <mergeCell ref="Z118:AD123"/>
    <mergeCell ref="AE118:AJ123"/>
    <mergeCell ref="AK118:AX118"/>
    <mergeCell ref="AY118:BB118"/>
    <mergeCell ref="BC118:BF118"/>
    <mergeCell ref="AK120:AX120"/>
    <mergeCell ref="AY120:BB120"/>
    <mergeCell ref="BC120:BF120"/>
    <mergeCell ref="AK123:AX123"/>
    <mergeCell ref="AK121:AX121"/>
    <mergeCell ref="AY121:BB121"/>
    <mergeCell ref="BC121:BF121"/>
    <mergeCell ref="BG118:BJ118"/>
    <mergeCell ref="BK118:BP118"/>
    <mergeCell ref="BQ118:BW123"/>
    <mergeCell ref="BX118:CC123"/>
    <mergeCell ref="CD118:CI123"/>
    <mergeCell ref="AK119:AX119"/>
    <mergeCell ref="AY119:BB119"/>
    <mergeCell ref="BC119:BF119"/>
    <mergeCell ref="BG119:BJ119"/>
    <mergeCell ref="BK119:BP119"/>
    <mergeCell ref="BG121:BJ121"/>
    <mergeCell ref="BK121:BP121"/>
    <mergeCell ref="AY123:BB123"/>
    <mergeCell ref="BC123:BF123"/>
    <mergeCell ref="BG123:BJ123"/>
    <mergeCell ref="BK123:BP123"/>
    <mergeCell ref="BG120:BJ120"/>
    <mergeCell ref="BK120:BP120"/>
    <mergeCell ref="AK122:AX122"/>
    <mergeCell ref="AY122:BB122"/>
    <mergeCell ref="BC122:BF122"/>
    <mergeCell ref="BG122:BJ122"/>
    <mergeCell ref="BK122:BP122"/>
    <mergeCell ref="BC126:BF128"/>
    <mergeCell ref="BG126:BJ128"/>
    <mergeCell ref="BK126:BP128"/>
    <mergeCell ref="BQ126:BW128"/>
    <mergeCell ref="BX126:CC128"/>
    <mergeCell ref="CD126:CI128"/>
    <mergeCell ref="B124:AJ124"/>
    <mergeCell ref="AK124:BJ124"/>
    <mergeCell ref="BK124:BP124"/>
    <mergeCell ref="BQ124:CC124"/>
    <mergeCell ref="CD124:CI124"/>
    <mergeCell ref="B126:Y128"/>
    <mergeCell ref="Z126:AD128"/>
    <mergeCell ref="AE126:AJ128"/>
    <mergeCell ref="AK126:AX128"/>
    <mergeCell ref="AY126:BB128"/>
    <mergeCell ref="BQ129:BW134"/>
    <mergeCell ref="BX129:CC134"/>
    <mergeCell ref="CD129:CI134"/>
    <mergeCell ref="AK130:AX130"/>
    <mergeCell ref="AY130:BB130"/>
    <mergeCell ref="BC130:BF130"/>
    <mergeCell ref="BG130:BJ130"/>
    <mergeCell ref="BK130:BP130"/>
    <mergeCell ref="B129:Y134"/>
    <mergeCell ref="Z129:AD134"/>
    <mergeCell ref="AE129:AJ134"/>
    <mergeCell ref="AK129:AX129"/>
    <mergeCell ref="AY129:BB129"/>
    <mergeCell ref="BC129:BF129"/>
    <mergeCell ref="AK131:AX131"/>
    <mergeCell ref="AY131:BB131"/>
    <mergeCell ref="BC131:BF131"/>
    <mergeCell ref="AK133:AX133"/>
    <mergeCell ref="BG131:BJ131"/>
    <mergeCell ref="BK131:BP131"/>
    <mergeCell ref="AK132:AX132"/>
    <mergeCell ref="AY132:BB132"/>
    <mergeCell ref="BC132:BF132"/>
    <mergeCell ref="BG132:BJ132"/>
    <mergeCell ref="BK132:BP132"/>
    <mergeCell ref="BG129:BJ129"/>
    <mergeCell ref="BK129:BP129"/>
    <mergeCell ref="AY133:BB133"/>
    <mergeCell ref="BC133:BF133"/>
    <mergeCell ref="BG133:BJ133"/>
    <mergeCell ref="BK133:BP133"/>
    <mergeCell ref="AK134:AX134"/>
    <mergeCell ref="AY134:BB134"/>
    <mergeCell ref="BC134:BF134"/>
    <mergeCell ref="BG134:BJ134"/>
    <mergeCell ref="BK134:BP134"/>
    <mergeCell ref="BC137:BF139"/>
    <mergeCell ref="BG137:BJ139"/>
    <mergeCell ref="BK137:BP139"/>
    <mergeCell ref="BQ137:BW139"/>
    <mergeCell ref="BX137:CC139"/>
    <mergeCell ref="CD137:CI139"/>
    <mergeCell ref="B135:AJ135"/>
    <mergeCell ref="AK135:BJ135"/>
    <mergeCell ref="BK135:BP135"/>
    <mergeCell ref="BQ135:CC135"/>
    <mergeCell ref="CD135:CI135"/>
    <mergeCell ref="B137:Y139"/>
    <mergeCell ref="Z137:AD139"/>
    <mergeCell ref="AE137:AJ139"/>
    <mergeCell ref="AK137:AX139"/>
    <mergeCell ref="AY137:BB139"/>
    <mergeCell ref="BQ140:BW145"/>
    <mergeCell ref="BX140:CC145"/>
    <mergeCell ref="CD140:CI145"/>
    <mergeCell ref="AK141:AX141"/>
    <mergeCell ref="AY141:BB141"/>
    <mergeCell ref="BC141:BF141"/>
    <mergeCell ref="BG141:BJ141"/>
    <mergeCell ref="BK141:BP141"/>
    <mergeCell ref="B140:Y145"/>
    <mergeCell ref="Z140:AD145"/>
    <mergeCell ref="AE140:AJ145"/>
    <mergeCell ref="AK140:AX140"/>
    <mergeCell ref="AY140:BB140"/>
    <mergeCell ref="BC140:BF140"/>
    <mergeCell ref="AK142:AX142"/>
    <mergeCell ref="AY142:BB142"/>
    <mergeCell ref="BC142:BF142"/>
    <mergeCell ref="AK144:AX144"/>
    <mergeCell ref="BG142:BJ142"/>
    <mergeCell ref="BK142:BP142"/>
    <mergeCell ref="AK143:AX143"/>
    <mergeCell ref="AY143:BB143"/>
    <mergeCell ref="BC143:BF143"/>
    <mergeCell ref="BG143:BJ143"/>
    <mergeCell ref="BK143:BP143"/>
    <mergeCell ref="BG140:BJ140"/>
    <mergeCell ref="BK140:BP140"/>
    <mergeCell ref="AY144:BB144"/>
    <mergeCell ref="BC144:BF144"/>
    <mergeCell ref="BG144:BJ144"/>
    <mergeCell ref="BK144:BP144"/>
    <mergeCell ref="AK145:AX145"/>
    <mergeCell ref="AY145:BB145"/>
    <mergeCell ref="BC145:BF145"/>
    <mergeCell ref="BG145:BJ145"/>
    <mergeCell ref="BK145:BP145"/>
    <mergeCell ref="BC148:BF150"/>
    <mergeCell ref="BG148:BJ150"/>
    <mergeCell ref="BK148:BP150"/>
    <mergeCell ref="BQ148:BW150"/>
    <mergeCell ref="BX148:CC150"/>
    <mergeCell ref="CD148:CI150"/>
    <mergeCell ref="B146:AJ146"/>
    <mergeCell ref="AK146:BJ146"/>
    <mergeCell ref="BK146:BP146"/>
    <mergeCell ref="BQ146:CC146"/>
    <mergeCell ref="CD146:CI146"/>
    <mergeCell ref="B148:Y150"/>
    <mergeCell ref="Z148:AD150"/>
    <mergeCell ref="AE148:AJ150"/>
    <mergeCell ref="AK148:AX150"/>
    <mergeCell ref="AY148:BB150"/>
    <mergeCell ref="BQ151:BW156"/>
    <mergeCell ref="BX151:CC156"/>
    <mergeCell ref="CD151:CI156"/>
    <mergeCell ref="AK152:AX152"/>
    <mergeCell ref="AY152:BB152"/>
    <mergeCell ref="BC152:BF152"/>
    <mergeCell ref="BG152:BJ152"/>
    <mergeCell ref="BK152:BP152"/>
    <mergeCell ref="B151:Y156"/>
    <mergeCell ref="Z151:AD156"/>
    <mergeCell ref="AE151:AJ156"/>
    <mergeCell ref="AK151:AX151"/>
    <mergeCell ref="AY151:BB151"/>
    <mergeCell ref="BC151:BF151"/>
    <mergeCell ref="AK153:AX153"/>
    <mergeCell ref="AY153:BB153"/>
    <mergeCell ref="BC153:BF153"/>
    <mergeCell ref="AK155:AX155"/>
    <mergeCell ref="BG153:BJ153"/>
    <mergeCell ref="BK153:BP153"/>
    <mergeCell ref="AK154:AX154"/>
    <mergeCell ref="AY154:BB154"/>
    <mergeCell ref="BC154:BF154"/>
    <mergeCell ref="BG154:BJ154"/>
    <mergeCell ref="BK154:BP154"/>
    <mergeCell ref="BG151:BJ151"/>
    <mergeCell ref="BK151:BP151"/>
    <mergeCell ref="AY155:BB155"/>
    <mergeCell ref="BC155:BF155"/>
    <mergeCell ref="BG155:BJ155"/>
    <mergeCell ref="BK155:BP155"/>
    <mergeCell ref="AK156:AX156"/>
    <mergeCell ref="AY156:BB156"/>
    <mergeCell ref="BC156:BF156"/>
    <mergeCell ref="BG156:BJ156"/>
    <mergeCell ref="BK156:BP156"/>
    <mergeCell ref="BC159:BF161"/>
    <mergeCell ref="BG159:BJ161"/>
    <mergeCell ref="BK159:BP161"/>
    <mergeCell ref="BQ159:BW161"/>
    <mergeCell ref="BX159:CC161"/>
    <mergeCell ref="CD159:CI161"/>
    <mergeCell ref="B157:AJ157"/>
    <mergeCell ref="AK157:BJ157"/>
    <mergeCell ref="BK157:BP157"/>
    <mergeCell ref="BQ157:CC157"/>
    <mergeCell ref="CD157:CI157"/>
    <mergeCell ref="B159:Y161"/>
    <mergeCell ref="Z159:AD161"/>
    <mergeCell ref="AE159:AJ161"/>
    <mergeCell ref="AK159:AX161"/>
    <mergeCell ref="AY159:BB161"/>
    <mergeCell ref="BQ162:BW167"/>
    <mergeCell ref="BX162:CC167"/>
    <mergeCell ref="CD162:CI167"/>
    <mergeCell ref="AK163:AX163"/>
    <mergeCell ref="AY163:BB163"/>
    <mergeCell ref="BC163:BF163"/>
    <mergeCell ref="BG163:BJ163"/>
    <mergeCell ref="BK163:BP163"/>
    <mergeCell ref="B162:Y167"/>
    <mergeCell ref="Z162:AD167"/>
    <mergeCell ref="AE162:AJ167"/>
    <mergeCell ref="AK162:AX162"/>
    <mergeCell ref="AY162:BB162"/>
    <mergeCell ref="BC162:BF162"/>
    <mergeCell ref="AK164:AX164"/>
    <mergeCell ref="AY164:BB164"/>
    <mergeCell ref="BC164:BF164"/>
    <mergeCell ref="AK166:AX166"/>
    <mergeCell ref="BG164:BJ164"/>
    <mergeCell ref="BK164:BP164"/>
    <mergeCell ref="AK165:AX165"/>
    <mergeCell ref="AY165:BB165"/>
    <mergeCell ref="BC165:BF165"/>
    <mergeCell ref="BG165:BJ165"/>
    <mergeCell ref="BK165:BP165"/>
    <mergeCell ref="BG162:BJ162"/>
    <mergeCell ref="BK162:BP162"/>
    <mergeCell ref="AY166:BB166"/>
    <mergeCell ref="BC166:BF166"/>
    <mergeCell ref="BG166:BJ166"/>
    <mergeCell ref="BK166:BP166"/>
    <mergeCell ref="AK167:AX167"/>
    <mergeCell ref="AY167:BB167"/>
    <mergeCell ref="BC167:BF167"/>
    <mergeCell ref="BG167:BJ167"/>
    <mergeCell ref="BK167:BP167"/>
    <mergeCell ref="BC170:BF172"/>
    <mergeCell ref="BG170:BJ172"/>
    <mergeCell ref="BK170:BP172"/>
    <mergeCell ref="BQ170:BW172"/>
    <mergeCell ref="BX170:CC172"/>
    <mergeCell ref="CD170:CI172"/>
    <mergeCell ref="B168:AJ168"/>
    <mergeCell ref="AK168:BJ168"/>
    <mergeCell ref="BK168:BP168"/>
    <mergeCell ref="BQ168:CC168"/>
    <mergeCell ref="CD168:CI168"/>
    <mergeCell ref="B170:Y172"/>
    <mergeCell ref="Z170:AD172"/>
    <mergeCell ref="AE170:AJ172"/>
    <mergeCell ref="AK170:AX172"/>
    <mergeCell ref="AY170:BB172"/>
    <mergeCell ref="BQ173:BW178"/>
    <mergeCell ref="BX173:CC178"/>
    <mergeCell ref="CD173:CI178"/>
    <mergeCell ref="AK174:AX174"/>
    <mergeCell ref="AY174:BB174"/>
    <mergeCell ref="BC174:BF174"/>
    <mergeCell ref="BG174:BJ174"/>
    <mergeCell ref="BK174:BP174"/>
    <mergeCell ref="B173:Y178"/>
    <mergeCell ref="Z173:AD178"/>
    <mergeCell ref="AE173:AJ178"/>
    <mergeCell ref="AK173:AX173"/>
    <mergeCell ref="AY173:BB173"/>
    <mergeCell ref="BC173:BF173"/>
    <mergeCell ref="AK175:AX175"/>
    <mergeCell ref="AY175:BB175"/>
    <mergeCell ref="BC175:BF175"/>
    <mergeCell ref="AK177:AX177"/>
    <mergeCell ref="BG175:BJ175"/>
    <mergeCell ref="BK175:BP175"/>
    <mergeCell ref="AK176:AX176"/>
    <mergeCell ref="AY176:BB176"/>
    <mergeCell ref="BC176:BF176"/>
    <mergeCell ref="BG176:BJ176"/>
    <mergeCell ref="BK176:BP176"/>
    <mergeCell ref="BG173:BJ173"/>
    <mergeCell ref="BK173:BP173"/>
    <mergeCell ref="AY177:BB177"/>
    <mergeCell ref="BC177:BF177"/>
    <mergeCell ref="BG177:BJ177"/>
    <mergeCell ref="BK177:BP177"/>
    <mergeCell ref="AK178:AX178"/>
    <mergeCell ref="AY178:BB178"/>
    <mergeCell ref="BC178:BF178"/>
    <mergeCell ref="BG178:BJ178"/>
    <mergeCell ref="BK178:BP178"/>
    <mergeCell ref="BC181:BF183"/>
    <mergeCell ref="BG181:BJ183"/>
    <mergeCell ref="BK181:BP183"/>
    <mergeCell ref="BQ181:BW183"/>
    <mergeCell ref="BX181:CC183"/>
    <mergeCell ref="CD181:CI183"/>
    <mergeCell ref="B179:AJ179"/>
    <mergeCell ref="AK179:BJ179"/>
    <mergeCell ref="BK179:BP179"/>
    <mergeCell ref="BQ179:CC179"/>
    <mergeCell ref="CD179:CI179"/>
    <mergeCell ref="B181:Y183"/>
    <mergeCell ref="Z181:AD183"/>
    <mergeCell ref="AE181:AJ183"/>
    <mergeCell ref="AK181:AX183"/>
    <mergeCell ref="AY181:BB183"/>
    <mergeCell ref="BQ184:BW189"/>
    <mergeCell ref="BX184:CC189"/>
    <mergeCell ref="CD184:CI189"/>
    <mergeCell ref="AK185:AX185"/>
    <mergeCell ref="AY185:BB185"/>
    <mergeCell ref="BC185:BF185"/>
    <mergeCell ref="BG185:BJ185"/>
    <mergeCell ref="BK185:BP185"/>
    <mergeCell ref="B184:Y189"/>
    <mergeCell ref="Z184:AD189"/>
    <mergeCell ref="AE184:AJ189"/>
    <mergeCell ref="AK184:AX184"/>
    <mergeCell ref="AY184:BB184"/>
    <mergeCell ref="BC184:BF184"/>
    <mergeCell ref="AK186:AX186"/>
    <mergeCell ref="AY186:BB186"/>
    <mergeCell ref="BC186:BF186"/>
    <mergeCell ref="AK188:AX188"/>
    <mergeCell ref="BG186:BJ186"/>
    <mergeCell ref="BK186:BP186"/>
    <mergeCell ref="AK187:AX187"/>
    <mergeCell ref="AY187:BB187"/>
    <mergeCell ref="BC187:BF187"/>
    <mergeCell ref="BG187:BJ187"/>
    <mergeCell ref="BK187:BP187"/>
    <mergeCell ref="BG184:BJ184"/>
    <mergeCell ref="BK184:BP184"/>
    <mergeCell ref="AY188:BB188"/>
    <mergeCell ref="BC188:BF188"/>
    <mergeCell ref="BG188:BJ188"/>
    <mergeCell ref="BK188:BP188"/>
    <mergeCell ref="AK189:AX189"/>
    <mergeCell ref="AY189:BB189"/>
    <mergeCell ref="BC189:BF189"/>
    <mergeCell ref="BG189:BJ189"/>
    <mergeCell ref="BK189:BP189"/>
    <mergeCell ref="BC192:BF194"/>
    <mergeCell ref="BG192:BJ194"/>
    <mergeCell ref="BK192:BP194"/>
    <mergeCell ref="BQ192:BW194"/>
    <mergeCell ref="BX192:CC194"/>
    <mergeCell ref="CD192:CI194"/>
    <mergeCell ref="B190:AJ190"/>
    <mergeCell ref="AK190:BJ190"/>
    <mergeCell ref="BK190:BP190"/>
    <mergeCell ref="BQ190:CC190"/>
    <mergeCell ref="CD190:CI190"/>
    <mergeCell ref="B192:Y194"/>
    <mergeCell ref="Z192:AD194"/>
    <mergeCell ref="AE192:AJ194"/>
    <mergeCell ref="AK192:AX194"/>
    <mergeCell ref="AY192:BB194"/>
    <mergeCell ref="BQ195:BW200"/>
    <mergeCell ref="BX195:CC200"/>
    <mergeCell ref="CD195:CI200"/>
    <mergeCell ref="AK196:AX196"/>
    <mergeCell ref="AY196:BB196"/>
    <mergeCell ref="BC196:BF196"/>
    <mergeCell ref="BG196:BJ196"/>
    <mergeCell ref="BK196:BP196"/>
    <mergeCell ref="B195:Y200"/>
    <mergeCell ref="Z195:AD200"/>
    <mergeCell ref="AE195:AJ200"/>
    <mergeCell ref="AK195:AX195"/>
    <mergeCell ref="AY195:BB195"/>
    <mergeCell ref="BC195:BF195"/>
    <mergeCell ref="AK197:AX197"/>
    <mergeCell ref="AY197:BB197"/>
    <mergeCell ref="BC197:BF197"/>
    <mergeCell ref="AK199:AX199"/>
    <mergeCell ref="BG197:BJ197"/>
    <mergeCell ref="BK197:BP197"/>
    <mergeCell ref="AK198:AX198"/>
    <mergeCell ref="AY198:BB198"/>
    <mergeCell ref="BC198:BF198"/>
    <mergeCell ref="BG198:BJ198"/>
    <mergeCell ref="BK198:BP198"/>
    <mergeCell ref="BG195:BJ195"/>
    <mergeCell ref="BK195:BP195"/>
    <mergeCell ref="AY199:BB199"/>
    <mergeCell ref="BC199:BF199"/>
    <mergeCell ref="BG199:BJ199"/>
    <mergeCell ref="BK199:BP199"/>
    <mergeCell ref="AK200:AX200"/>
    <mergeCell ref="AY200:BB200"/>
    <mergeCell ref="BC200:BF200"/>
    <mergeCell ref="BG200:BJ200"/>
    <mergeCell ref="BK200:BP200"/>
    <mergeCell ref="B201:AJ201"/>
    <mergeCell ref="AK201:BJ201"/>
    <mergeCell ref="BK201:BP201"/>
    <mergeCell ref="BQ201:CC201"/>
    <mergeCell ref="CD201:CI201"/>
    <mergeCell ref="B203:Y205"/>
    <mergeCell ref="Z203:AD205"/>
    <mergeCell ref="AE203:AJ205"/>
    <mergeCell ref="AK203:AX205"/>
    <mergeCell ref="AY203:BB205"/>
    <mergeCell ref="AK208:AX208"/>
    <mergeCell ref="AY208:BB208"/>
    <mergeCell ref="BC208:BF208"/>
    <mergeCell ref="BC203:BF205"/>
    <mergeCell ref="BG203:BJ205"/>
    <mergeCell ref="BK203:BP205"/>
    <mergeCell ref="BQ203:BW205"/>
    <mergeCell ref="BX203:CC205"/>
    <mergeCell ref="CD203:CI205"/>
    <mergeCell ref="B211:AH211"/>
    <mergeCell ref="B209:AJ209"/>
    <mergeCell ref="AK209:BJ209"/>
    <mergeCell ref="BK209:BP209"/>
    <mergeCell ref="BQ209:CC209"/>
    <mergeCell ref="CD209:CI209"/>
    <mergeCell ref="BG208:BJ208"/>
    <mergeCell ref="BK208:BP208"/>
    <mergeCell ref="BG206:BJ206"/>
    <mergeCell ref="BK206:BP206"/>
    <mergeCell ref="BQ206:BW208"/>
    <mergeCell ref="BX206:CC208"/>
    <mergeCell ref="CD206:CI208"/>
    <mergeCell ref="AK207:AX207"/>
    <mergeCell ref="AY207:BB207"/>
    <mergeCell ref="BC207:BF207"/>
    <mergeCell ref="BG207:BJ207"/>
    <mergeCell ref="BK207:BP207"/>
    <mergeCell ref="B206:Y208"/>
    <mergeCell ref="Z206:AD208"/>
    <mergeCell ref="AE206:AJ208"/>
    <mergeCell ref="AK206:AX206"/>
    <mergeCell ref="AY206:BB206"/>
    <mergeCell ref="BC206:BF206"/>
    <mergeCell ref="P214:U214"/>
    <mergeCell ref="V214:AB214"/>
    <mergeCell ref="AC214:AH214"/>
    <mergeCell ref="P215:U215"/>
    <mergeCell ref="V215:AB215"/>
    <mergeCell ref="AC215:AH215"/>
    <mergeCell ref="B212:O212"/>
    <mergeCell ref="P212:U212"/>
    <mergeCell ref="V212:AB212"/>
    <mergeCell ref="AC212:AH212"/>
    <mergeCell ref="P213:U213"/>
    <mergeCell ref="V213:AB213"/>
    <mergeCell ref="AC213:AH213"/>
    <mergeCell ref="P218:U218"/>
    <mergeCell ref="V218:AB218"/>
    <mergeCell ref="AC218:AH218"/>
    <mergeCell ref="P219:U219"/>
    <mergeCell ref="V219:AB219"/>
    <mergeCell ref="AC219:AH219"/>
    <mergeCell ref="P216:U216"/>
    <mergeCell ref="V216:AB216"/>
    <mergeCell ref="AC216:AH216"/>
    <mergeCell ref="P217:U217"/>
    <mergeCell ref="V217:AB217"/>
    <mergeCell ref="AC217:AH217"/>
    <mergeCell ref="P222:U222"/>
    <mergeCell ref="V222:AB222"/>
    <mergeCell ref="AC222:AH222"/>
    <mergeCell ref="P223:U223"/>
    <mergeCell ref="V223:AB223"/>
    <mergeCell ref="AC223:AH223"/>
    <mergeCell ref="P220:U220"/>
    <mergeCell ref="V220:AB220"/>
    <mergeCell ref="AC220:AH220"/>
    <mergeCell ref="P221:U221"/>
    <mergeCell ref="V221:AB221"/>
    <mergeCell ref="AC221:AH221"/>
    <mergeCell ref="P226:U226"/>
    <mergeCell ref="V226:AB226"/>
    <mergeCell ref="AC226:AH226"/>
    <mergeCell ref="P227:U227"/>
    <mergeCell ref="V227:AB227"/>
    <mergeCell ref="AC227:AH227"/>
    <mergeCell ref="P224:U224"/>
    <mergeCell ref="V224:AB224"/>
    <mergeCell ref="AC224:AH224"/>
    <mergeCell ref="P225:U225"/>
    <mergeCell ref="V225:AB225"/>
    <mergeCell ref="AC225:AH225"/>
    <mergeCell ref="P230:U230"/>
    <mergeCell ref="V230:AB230"/>
    <mergeCell ref="AC230:AH230"/>
    <mergeCell ref="P231:U231"/>
    <mergeCell ref="V231:AB231"/>
    <mergeCell ref="AC231:AH231"/>
    <mergeCell ref="P228:U228"/>
    <mergeCell ref="V228:AB228"/>
    <mergeCell ref="AC228:AH228"/>
    <mergeCell ref="P229:U229"/>
    <mergeCell ref="V229:AB229"/>
    <mergeCell ref="AC229:AH229"/>
    <mergeCell ref="V234:AB234"/>
    <mergeCell ref="AC234:AH234"/>
    <mergeCell ref="P235:U235"/>
    <mergeCell ref="V235:AB235"/>
    <mergeCell ref="AC235:AH235"/>
    <mergeCell ref="P232:U232"/>
    <mergeCell ref="V232:AB232"/>
    <mergeCell ref="AC232:AH232"/>
    <mergeCell ref="P233:U233"/>
    <mergeCell ref="V233:AB233"/>
    <mergeCell ref="AC233:AH233"/>
    <mergeCell ref="P242:U242"/>
    <mergeCell ref="V242:AB242"/>
    <mergeCell ref="AC242:AH242"/>
    <mergeCell ref="O23:U23"/>
    <mergeCell ref="O29:X29"/>
    <mergeCell ref="P240:U240"/>
    <mergeCell ref="V240:AB240"/>
    <mergeCell ref="AC240:AH240"/>
    <mergeCell ref="P241:U241"/>
    <mergeCell ref="V241:AB241"/>
    <mergeCell ref="AC241:AH241"/>
    <mergeCell ref="P238:U238"/>
    <mergeCell ref="V238:AB238"/>
    <mergeCell ref="AC238:AH238"/>
    <mergeCell ref="P239:U239"/>
    <mergeCell ref="V239:AB239"/>
    <mergeCell ref="AC239:AH239"/>
    <mergeCell ref="P236:U236"/>
    <mergeCell ref="V236:AB236"/>
    <mergeCell ref="AC236:AH236"/>
    <mergeCell ref="P237:U237"/>
    <mergeCell ref="V237:AB237"/>
    <mergeCell ref="AC237:AH237"/>
    <mergeCell ref="P234:U234"/>
  </mergeCells>
  <conditionalFormatting sqref="AC213:AH242">
    <cfRule type="cellIs" dxfId="41" priority="1" operator="lessThan">
      <formula>0</formula>
    </cfRule>
    <cfRule type="cellIs" dxfId="40" priority="2" operator="greaterThan">
      <formula>0</formula>
    </cfRule>
  </conditionalFormatting>
  <dataValidations count="1">
    <dataValidation type="list" allowBlank="1" showInputMessage="1" showErrorMessage="1" error="NO SE SELECCIONÓ UN CARGO DE LA LISTA" prompt="SELECCIONE UN CARGO DE LA LISTA" sqref="AK34:AX38 AK195:AX200 AK184:AX189 AK173:AX178 AK162:AX167 AK151:AX156 AK108:AX112 AK140:AX145 AK129:AX134 AK63:AX67 AK73:AX77 AK98:AX102 AK91:AX92 AK83:AX85 AK206:AX208 AK44:AX45 AK57:AX57 AK51:AX51 AK118:AX123">
      <formula1>$B$213:$B$242</formula1>
    </dataValidation>
  </dataValidations>
  <printOptions horizontalCentered="1"/>
  <pageMargins left="0" right="0" top="0" bottom="0" header="0.31496062992125984" footer="0.31496062992125984"/>
  <pageSetup scale="4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A1:CJ591"/>
  <sheetViews>
    <sheetView zoomScale="90" zoomScaleNormal="90" workbookViewId="0">
      <selection activeCell="B33" sqref="B33:AP33"/>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7" width="3.42578125" style="32" customWidth="1"/>
    <col min="88"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127"/>
      <c r="BD3" s="127"/>
      <c r="BE3" s="127"/>
      <c r="BF3" s="127"/>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128"/>
      <c r="BD4" s="128"/>
      <c r="BE4" s="128"/>
      <c r="BF4" s="128"/>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129"/>
      <c r="BD5" s="129"/>
      <c r="BE5" s="129"/>
      <c r="BF5" s="129"/>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129"/>
      <c r="BD6" s="129"/>
      <c r="BE6" s="129"/>
      <c r="BF6" s="129"/>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129"/>
      <c r="BD7" s="129"/>
      <c r="BE7" s="129"/>
      <c r="BF7" s="129"/>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129"/>
      <c r="BD8" s="129"/>
      <c r="BE8" s="129"/>
      <c r="BF8" s="129"/>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130"/>
      <c r="BD9" s="130"/>
      <c r="BE9" s="130"/>
      <c r="BF9" s="130"/>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128"/>
      <c r="BD12" s="128"/>
      <c r="BE12" s="128"/>
      <c r="BF12" s="128"/>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131"/>
      <c r="BD13" s="131"/>
      <c r="BE13" s="131"/>
      <c r="BF13" s="131"/>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131"/>
      <c r="BD14" s="131"/>
      <c r="BE14" s="131"/>
      <c r="BF14" s="131"/>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v>2017</v>
      </c>
      <c r="Z17" s="280"/>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28"/>
      <c r="X18" s="128"/>
      <c r="Y18" s="134"/>
      <c r="Z18" s="134"/>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132"/>
      <c r="BD19" s="132"/>
      <c r="BE19" s="132"/>
      <c r="BF19" s="132"/>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43" t="s">
        <v>152</v>
      </c>
      <c r="P23" s="43"/>
      <c r="Q23" s="43"/>
      <c r="R23" s="43"/>
      <c r="S23" s="43"/>
      <c r="T23" s="43"/>
      <c r="U23" s="43"/>
      <c r="V23" s="43"/>
      <c r="W23" s="43"/>
      <c r="X23" s="43"/>
      <c r="Y23" s="43"/>
      <c r="Z23" s="43"/>
      <c r="AA23" s="43"/>
      <c r="AB23" s="43"/>
      <c r="AC23" s="43"/>
      <c r="AD23" s="43"/>
      <c r="AE23" s="43"/>
      <c r="AF23" s="43"/>
      <c r="AG23" s="43"/>
      <c r="AH23" s="43"/>
      <c r="AI23" s="43"/>
      <c r="AJ23" s="43"/>
      <c r="AK23" s="268" t="s">
        <v>101</v>
      </c>
      <c r="AL23" s="268"/>
      <c r="AM23" s="268"/>
      <c r="AN23" s="268"/>
      <c r="AO23" s="268"/>
      <c r="AP23" s="268"/>
      <c r="AQ23" s="268"/>
      <c r="AR23" s="268"/>
      <c r="AS23" s="133"/>
      <c r="AT23" s="270">
        <f>+CD37+CD43+CD49+CD57+CD64+CD71+CD78+CD87+CD96+CD103+CD110+CD118+CD126+CD134+CD142+CD150+CD158+CD166+CD174+CD183+CD192+CD199+CD206+CD214+CD221+CD229+CD236+CD243+CD250+CD257+CD264+CD271+CD278+CD285+CD294+CD303+CD313+CD321+CD329+CD338+CD346+CD354+CD360+CD366+CD372+CD380+CD389+CD396+CD403+CD410+CD417+CD425+CD432+CD440+CD446+CD452+CD458+CD464+CD470+CD476+CD510+CD544</f>
        <v>2230671644.8611765</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153</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v>0.4</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270">
        <f>PRESUPUESTO!B24-'LE 01 OB 01'!AT23:BB23-'LE 02 OB 01'!AT23:BB23-'LE 02 OB 02'!AT23:BB23</f>
        <v>1731778083.5858822</v>
      </c>
      <c r="AU25" s="271"/>
      <c r="AV25" s="271"/>
      <c r="AW25" s="271"/>
      <c r="AX25" s="271"/>
      <c r="AY25" s="271"/>
      <c r="AZ25" s="271"/>
      <c r="BA25" s="271"/>
      <c r="BB25" s="27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72" customHeight="1" x14ac:dyDescent="0.25">
      <c r="B26" s="56"/>
      <c r="C26" s="647" t="s">
        <v>89</v>
      </c>
      <c r="D26" s="647"/>
      <c r="E26" s="647"/>
      <c r="F26" s="647"/>
      <c r="G26" s="647"/>
      <c r="H26" s="647"/>
      <c r="I26" s="647"/>
      <c r="J26" s="647"/>
      <c r="K26" s="647"/>
      <c r="L26" s="647"/>
      <c r="M26" s="647"/>
      <c r="N26" s="647"/>
      <c r="O26" s="648" t="s">
        <v>194</v>
      </c>
      <c r="P26" s="648"/>
      <c r="Q26" s="648"/>
      <c r="R26" s="648"/>
      <c r="S26" s="648"/>
      <c r="T26" s="648"/>
      <c r="U26" s="648"/>
      <c r="V26" s="648"/>
      <c r="W26" s="648"/>
      <c r="X26" s="648"/>
      <c r="Y26" s="648"/>
      <c r="Z26" s="648"/>
      <c r="AA26" s="648"/>
      <c r="AB26" s="648"/>
      <c r="AC26" s="648"/>
      <c r="AD26" s="648"/>
      <c r="AE26" s="648"/>
      <c r="AF26" s="648"/>
      <c r="AG26" s="648"/>
      <c r="AH26" s="648"/>
      <c r="AI26" s="648"/>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195</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v>0.7</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43" t="s">
        <v>196</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1:88"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1:88" ht="18" customHeight="1" x14ac:dyDescent="0.25">
      <c r="B34" s="324" t="s">
        <v>197</v>
      </c>
      <c r="C34" s="325"/>
      <c r="D34" s="325"/>
      <c r="E34" s="325"/>
      <c r="F34" s="325"/>
      <c r="G34" s="325"/>
      <c r="H34" s="325"/>
      <c r="I34" s="325"/>
      <c r="J34" s="325"/>
      <c r="K34" s="325"/>
      <c r="L34" s="325"/>
      <c r="M34" s="325"/>
      <c r="N34" s="325"/>
      <c r="O34" s="325"/>
      <c r="P34" s="325"/>
      <c r="Q34" s="325"/>
      <c r="R34" s="325"/>
      <c r="S34" s="325"/>
      <c r="T34" s="325"/>
      <c r="U34" s="325"/>
      <c r="V34" s="325"/>
      <c r="W34" s="325"/>
      <c r="X34" s="325"/>
      <c r="Y34" s="326"/>
      <c r="Z34" s="333" t="s">
        <v>862</v>
      </c>
      <c r="AA34" s="334"/>
      <c r="AB34" s="334"/>
      <c r="AC34" s="334"/>
      <c r="AD34" s="335"/>
      <c r="AE34" s="643">
        <v>16848</v>
      </c>
      <c r="AF34" s="644"/>
      <c r="AG34" s="644"/>
      <c r="AH34" s="644"/>
      <c r="AI34" s="644"/>
      <c r="AJ34" s="644"/>
      <c r="AK34" s="342" t="s">
        <v>15</v>
      </c>
      <c r="AL34" s="343"/>
      <c r="AM34" s="343"/>
      <c r="AN34" s="343"/>
      <c r="AO34" s="343"/>
      <c r="AP34" s="343"/>
      <c r="AQ34" s="343"/>
      <c r="AR34" s="343"/>
      <c r="AS34" s="343"/>
      <c r="AT34" s="343"/>
      <c r="AU34" s="343"/>
      <c r="AV34" s="343"/>
      <c r="AW34" s="343"/>
      <c r="AX34" s="344"/>
      <c r="AY34" s="345">
        <v>0.04</v>
      </c>
      <c r="AZ34" s="346"/>
      <c r="BA34" s="346"/>
      <c r="BB34" s="347"/>
      <c r="BC34" s="345">
        <f>+$AE$34*AY34</f>
        <v>673.92</v>
      </c>
      <c r="BD34" s="346"/>
      <c r="BE34" s="346"/>
      <c r="BF34" s="347"/>
      <c r="BG34" s="285">
        <v>7925</v>
      </c>
      <c r="BH34" s="286"/>
      <c r="BI34" s="286"/>
      <c r="BJ34" s="287"/>
      <c r="BK34" s="288">
        <f>+AY34*BG34</f>
        <v>317</v>
      </c>
      <c r="BL34" s="289"/>
      <c r="BM34" s="289"/>
      <c r="BN34" s="289"/>
      <c r="BO34" s="289"/>
      <c r="BP34" s="290"/>
      <c r="BQ34" s="291">
        <v>500</v>
      </c>
      <c r="BR34" s="292"/>
      <c r="BS34" s="292"/>
      <c r="BT34" s="292"/>
      <c r="BU34" s="292"/>
      <c r="BV34" s="292"/>
      <c r="BW34" s="293"/>
      <c r="BX34" s="291">
        <f>+(((BK37+BQ34)*15)/85)</f>
        <v>1812.8336470588238</v>
      </c>
      <c r="BY34" s="292"/>
      <c r="BZ34" s="292"/>
      <c r="CA34" s="292"/>
      <c r="CB34" s="292"/>
      <c r="CC34" s="293"/>
      <c r="CD34" s="291">
        <f>+BK37+BQ34+BX34</f>
        <v>12085.557647058824</v>
      </c>
      <c r="CE34" s="292"/>
      <c r="CF34" s="292"/>
      <c r="CG34" s="292"/>
      <c r="CH34" s="292"/>
      <c r="CI34" s="293"/>
    </row>
    <row r="35" spans="1:88" ht="18" customHeight="1" x14ac:dyDescent="0.25">
      <c r="B35" s="327"/>
      <c r="C35" s="328"/>
      <c r="D35" s="328"/>
      <c r="E35" s="328"/>
      <c r="F35" s="328"/>
      <c r="G35" s="328"/>
      <c r="H35" s="328"/>
      <c r="I35" s="328"/>
      <c r="J35" s="328"/>
      <c r="K35" s="328"/>
      <c r="L35" s="328"/>
      <c r="M35" s="328"/>
      <c r="N35" s="328"/>
      <c r="O35" s="328"/>
      <c r="P35" s="328"/>
      <c r="Q35" s="328"/>
      <c r="R35" s="328"/>
      <c r="S35" s="328"/>
      <c r="T35" s="328"/>
      <c r="U35" s="328"/>
      <c r="V35" s="328"/>
      <c r="W35" s="328"/>
      <c r="X35" s="328"/>
      <c r="Y35" s="329"/>
      <c r="Z35" s="336"/>
      <c r="AA35" s="337"/>
      <c r="AB35" s="337"/>
      <c r="AC35" s="337"/>
      <c r="AD35" s="338"/>
      <c r="AE35" s="645"/>
      <c r="AF35" s="646"/>
      <c r="AG35" s="646"/>
      <c r="AH35" s="646"/>
      <c r="AI35" s="646"/>
      <c r="AJ35" s="646"/>
      <c r="AK35" s="300" t="s">
        <v>35</v>
      </c>
      <c r="AL35" s="301"/>
      <c r="AM35" s="301"/>
      <c r="AN35" s="301"/>
      <c r="AO35" s="301"/>
      <c r="AP35" s="301"/>
      <c r="AQ35" s="301"/>
      <c r="AR35" s="301"/>
      <c r="AS35" s="301"/>
      <c r="AT35" s="301"/>
      <c r="AU35" s="301"/>
      <c r="AV35" s="301"/>
      <c r="AW35" s="301"/>
      <c r="AX35" s="302"/>
      <c r="AY35" s="303">
        <v>0.04</v>
      </c>
      <c r="AZ35" s="304"/>
      <c r="BA35" s="304"/>
      <c r="BB35" s="305"/>
      <c r="BC35" s="306">
        <f t="shared" ref="BC35:BC36" si="0">+$AE$34*AY35</f>
        <v>673.92</v>
      </c>
      <c r="BD35" s="307"/>
      <c r="BE35" s="307"/>
      <c r="BF35" s="308"/>
      <c r="BG35" s="309">
        <v>11718</v>
      </c>
      <c r="BH35" s="310"/>
      <c r="BI35" s="310"/>
      <c r="BJ35" s="311"/>
      <c r="BK35" s="312">
        <f t="shared" ref="BK35:BK36" si="1">+AY35*BG35</f>
        <v>468.72</v>
      </c>
      <c r="BL35" s="313"/>
      <c r="BM35" s="313"/>
      <c r="BN35" s="313"/>
      <c r="BO35" s="313"/>
      <c r="BP35" s="314"/>
      <c r="BQ35" s="294"/>
      <c r="BR35" s="295"/>
      <c r="BS35" s="295"/>
      <c r="BT35" s="295"/>
      <c r="BU35" s="295"/>
      <c r="BV35" s="295"/>
      <c r="BW35" s="296"/>
      <c r="BX35" s="294"/>
      <c r="BY35" s="295"/>
      <c r="BZ35" s="295"/>
      <c r="CA35" s="295"/>
      <c r="CB35" s="295"/>
      <c r="CC35" s="296"/>
      <c r="CD35" s="294"/>
      <c r="CE35" s="295"/>
      <c r="CF35" s="295"/>
      <c r="CG35" s="295"/>
      <c r="CH35" s="295"/>
      <c r="CI35" s="296"/>
    </row>
    <row r="36" spans="1:88" ht="18" customHeight="1" thickBot="1" x14ac:dyDescent="0.3">
      <c r="B36" s="327"/>
      <c r="C36" s="328"/>
      <c r="D36" s="328"/>
      <c r="E36" s="328"/>
      <c r="F36" s="328"/>
      <c r="G36" s="328"/>
      <c r="H36" s="328"/>
      <c r="I36" s="328"/>
      <c r="J36" s="328"/>
      <c r="K36" s="328"/>
      <c r="L36" s="328"/>
      <c r="M36" s="328"/>
      <c r="N36" s="328"/>
      <c r="O36" s="328"/>
      <c r="P36" s="328"/>
      <c r="Q36" s="328"/>
      <c r="R36" s="328"/>
      <c r="S36" s="328"/>
      <c r="T36" s="328"/>
      <c r="U36" s="328"/>
      <c r="V36" s="328"/>
      <c r="W36" s="328"/>
      <c r="X36" s="328"/>
      <c r="Y36" s="329"/>
      <c r="Z36" s="336"/>
      <c r="AA36" s="337"/>
      <c r="AB36" s="337"/>
      <c r="AC36" s="337"/>
      <c r="AD36" s="338"/>
      <c r="AE36" s="645"/>
      <c r="AF36" s="646"/>
      <c r="AG36" s="646"/>
      <c r="AH36" s="646"/>
      <c r="AI36" s="646"/>
      <c r="AJ36" s="646"/>
      <c r="AK36" s="392" t="s">
        <v>40</v>
      </c>
      <c r="AL36" s="393"/>
      <c r="AM36" s="393"/>
      <c r="AN36" s="393"/>
      <c r="AO36" s="393"/>
      <c r="AP36" s="393"/>
      <c r="AQ36" s="393"/>
      <c r="AR36" s="393"/>
      <c r="AS36" s="393"/>
      <c r="AT36" s="393"/>
      <c r="AU36" s="393"/>
      <c r="AV36" s="393"/>
      <c r="AW36" s="393"/>
      <c r="AX36" s="394"/>
      <c r="AY36" s="303">
        <v>0.33300000000000002</v>
      </c>
      <c r="AZ36" s="304"/>
      <c r="BA36" s="304"/>
      <c r="BB36" s="305"/>
      <c r="BC36" s="306">
        <f t="shared" si="0"/>
        <v>5610.384</v>
      </c>
      <c r="BD36" s="307"/>
      <c r="BE36" s="307"/>
      <c r="BF36" s="308"/>
      <c r="BG36" s="309">
        <v>26988</v>
      </c>
      <c r="BH36" s="310"/>
      <c r="BI36" s="310"/>
      <c r="BJ36" s="311"/>
      <c r="BK36" s="312">
        <f t="shared" si="1"/>
        <v>8987.0040000000008</v>
      </c>
      <c r="BL36" s="313"/>
      <c r="BM36" s="313"/>
      <c r="BN36" s="313"/>
      <c r="BO36" s="313"/>
      <c r="BP36" s="314"/>
      <c r="BQ36" s="294"/>
      <c r="BR36" s="295"/>
      <c r="BS36" s="295"/>
      <c r="BT36" s="295"/>
      <c r="BU36" s="295"/>
      <c r="BV36" s="295"/>
      <c r="BW36" s="296"/>
      <c r="BX36" s="294"/>
      <c r="BY36" s="295"/>
      <c r="BZ36" s="295"/>
      <c r="CA36" s="295"/>
      <c r="CB36" s="295"/>
      <c r="CC36" s="296"/>
      <c r="CD36" s="294"/>
      <c r="CE36" s="295"/>
      <c r="CF36" s="295"/>
      <c r="CG36" s="295"/>
      <c r="CH36" s="295"/>
      <c r="CI36" s="296"/>
    </row>
    <row r="37" spans="1:88" ht="18" customHeight="1" thickBot="1" x14ac:dyDescent="0.3">
      <c r="B37" s="377"/>
      <c r="C37" s="378"/>
      <c r="D37" s="378"/>
      <c r="E37" s="378"/>
      <c r="F37" s="378"/>
      <c r="G37" s="378"/>
      <c r="H37" s="378"/>
      <c r="I37" s="378"/>
      <c r="J37" s="378"/>
      <c r="K37" s="378"/>
      <c r="L37" s="378"/>
      <c r="M37" s="378"/>
      <c r="N37" s="378"/>
      <c r="O37" s="378"/>
      <c r="P37" s="378"/>
      <c r="Q37" s="378"/>
      <c r="R37" s="378"/>
      <c r="S37" s="378"/>
      <c r="T37" s="378"/>
      <c r="U37" s="378"/>
      <c r="V37" s="378"/>
      <c r="W37" s="378"/>
      <c r="X37" s="378"/>
      <c r="Y37" s="378"/>
      <c r="Z37" s="378"/>
      <c r="AA37" s="378"/>
      <c r="AB37" s="378"/>
      <c r="AC37" s="378"/>
      <c r="AD37" s="378"/>
      <c r="AE37" s="378"/>
      <c r="AF37" s="378"/>
      <c r="AG37" s="378"/>
      <c r="AH37" s="378"/>
      <c r="AI37" s="378"/>
      <c r="AJ37" s="379"/>
      <c r="AK37" s="380" t="s">
        <v>3</v>
      </c>
      <c r="AL37" s="381"/>
      <c r="AM37" s="381"/>
      <c r="AN37" s="381"/>
      <c r="AO37" s="381"/>
      <c r="AP37" s="381"/>
      <c r="AQ37" s="381"/>
      <c r="AR37" s="381"/>
      <c r="AS37" s="381"/>
      <c r="AT37" s="381"/>
      <c r="AU37" s="381"/>
      <c r="AV37" s="381"/>
      <c r="AW37" s="381"/>
      <c r="AX37" s="381"/>
      <c r="AY37" s="382"/>
      <c r="AZ37" s="382"/>
      <c r="BA37" s="382"/>
      <c r="BB37" s="382"/>
      <c r="BC37" s="382"/>
      <c r="BD37" s="382"/>
      <c r="BE37" s="382"/>
      <c r="BF37" s="382"/>
      <c r="BG37" s="382"/>
      <c r="BH37" s="382"/>
      <c r="BI37" s="382"/>
      <c r="BJ37" s="383"/>
      <c r="BK37" s="384">
        <f>SUM(BK34:BK36)</f>
        <v>9772.7240000000002</v>
      </c>
      <c r="BL37" s="385"/>
      <c r="BM37" s="385"/>
      <c r="BN37" s="385"/>
      <c r="BO37" s="385"/>
      <c r="BP37" s="386"/>
      <c r="BQ37" s="387" t="s">
        <v>100</v>
      </c>
      <c r="BR37" s="388"/>
      <c r="BS37" s="388"/>
      <c r="BT37" s="388"/>
      <c r="BU37" s="388"/>
      <c r="BV37" s="388"/>
      <c r="BW37" s="388"/>
      <c r="BX37" s="388"/>
      <c r="BY37" s="388"/>
      <c r="BZ37" s="388"/>
      <c r="CA37" s="388"/>
      <c r="CB37" s="388"/>
      <c r="CC37" s="389"/>
      <c r="CD37" s="390">
        <f>+CD34*AE34</f>
        <v>203617475.23764706</v>
      </c>
      <c r="CE37" s="390"/>
      <c r="CF37" s="390"/>
      <c r="CG37" s="390"/>
      <c r="CH37" s="390"/>
      <c r="CI37" s="391"/>
      <c r="CJ37" s="74"/>
    </row>
    <row r="38" spans="1:88" ht="18" customHeight="1" thickBot="1" x14ac:dyDescent="0.3">
      <c r="A38" s="75"/>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BG38" s="78"/>
      <c r="BH38" s="78"/>
      <c r="BI38" s="78"/>
      <c r="BJ38" s="78"/>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row>
    <row r="39" spans="1:88" ht="18" customHeight="1" x14ac:dyDescent="0.25">
      <c r="A39" s="75"/>
      <c r="B39" s="348" t="s">
        <v>0</v>
      </c>
      <c r="C39" s="349"/>
      <c r="D39" s="349"/>
      <c r="E39" s="349"/>
      <c r="F39" s="349"/>
      <c r="G39" s="349"/>
      <c r="H39" s="349"/>
      <c r="I39" s="349"/>
      <c r="J39" s="349"/>
      <c r="K39" s="349"/>
      <c r="L39" s="349"/>
      <c r="M39" s="349"/>
      <c r="N39" s="349"/>
      <c r="O39" s="349"/>
      <c r="P39" s="349"/>
      <c r="Q39" s="349"/>
      <c r="R39" s="349"/>
      <c r="S39" s="349"/>
      <c r="T39" s="349"/>
      <c r="U39" s="349"/>
      <c r="V39" s="349"/>
      <c r="W39" s="349"/>
      <c r="X39" s="349"/>
      <c r="Y39" s="350"/>
      <c r="Z39" s="348" t="s">
        <v>80</v>
      </c>
      <c r="AA39" s="349"/>
      <c r="AB39" s="349"/>
      <c r="AC39" s="349"/>
      <c r="AD39" s="350"/>
      <c r="AE39" s="357" t="s">
        <v>79</v>
      </c>
      <c r="AF39" s="358"/>
      <c r="AG39" s="358"/>
      <c r="AH39" s="358"/>
      <c r="AI39" s="358"/>
      <c r="AJ39" s="359"/>
      <c r="AK39" s="357" t="s">
        <v>81</v>
      </c>
      <c r="AL39" s="358"/>
      <c r="AM39" s="358"/>
      <c r="AN39" s="358"/>
      <c r="AO39" s="358"/>
      <c r="AP39" s="358"/>
      <c r="AQ39" s="358"/>
      <c r="AR39" s="358"/>
      <c r="AS39" s="358"/>
      <c r="AT39" s="358"/>
      <c r="AU39" s="358"/>
      <c r="AV39" s="358"/>
      <c r="AW39" s="358"/>
      <c r="AX39" s="359"/>
      <c r="AY39" s="357" t="s">
        <v>1</v>
      </c>
      <c r="AZ39" s="358"/>
      <c r="BA39" s="358"/>
      <c r="BB39" s="359"/>
      <c r="BC39" s="348" t="s">
        <v>104</v>
      </c>
      <c r="BD39" s="349"/>
      <c r="BE39" s="349"/>
      <c r="BF39" s="350"/>
      <c r="BG39" s="366" t="s">
        <v>82</v>
      </c>
      <c r="BH39" s="367"/>
      <c r="BI39" s="367"/>
      <c r="BJ39" s="368"/>
      <c r="BK39" s="315" t="s">
        <v>99</v>
      </c>
      <c r="BL39" s="316"/>
      <c r="BM39" s="316"/>
      <c r="BN39" s="316"/>
      <c r="BO39" s="316"/>
      <c r="BP39" s="317"/>
      <c r="BQ39" s="315" t="s">
        <v>83</v>
      </c>
      <c r="BR39" s="316"/>
      <c r="BS39" s="316"/>
      <c r="BT39" s="316"/>
      <c r="BU39" s="316"/>
      <c r="BV39" s="316"/>
      <c r="BW39" s="317"/>
      <c r="BX39" s="315" t="s">
        <v>84</v>
      </c>
      <c r="BY39" s="316"/>
      <c r="BZ39" s="316"/>
      <c r="CA39" s="316"/>
      <c r="CB39" s="316"/>
      <c r="CC39" s="317"/>
      <c r="CD39" s="315" t="s">
        <v>85</v>
      </c>
      <c r="CE39" s="316"/>
      <c r="CF39" s="316"/>
      <c r="CG39" s="316"/>
      <c r="CH39" s="316"/>
      <c r="CI39" s="317"/>
    </row>
    <row r="40" spans="1:88" ht="18" customHeight="1" x14ac:dyDescent="0.25">
      <c r="A40" s="75"/>
      <c r="B40" s="351"/>
      <c r="C40" s="352"/>
      <c r="D40" s="352"/>
      <c r="E40" s="352"/>
      <c r="F40" s="352"/>
      <c r="G40" s="352"/>
      <c r="H40" s="352"/>
      <c r="I40" s="352"/>
      <c r="J40" s="352"/>
      <c r="K40" s="352"/>
      <c r="L40" s="352"/>
      <c r="M40" s="352"/>
      <c r="N40" s="352"/>
      <c r="O40" s="352"/>
      <c r="P40" s="352"/>
      <c r="Q40" s="352"/>
      <c r="R40" s="352"/>
      <c r="S40" s="352"/>
      <c r="T40" s="352"/>
      <c r="U40" s="352"/>
      <c r="V40" s="352"/>
      <c r="W40" s="352"/>
      <c r="X40" s="352"/>
      <c r="Y40" s="353"/>
      <c r="Z40" s="351"/>
      <c r="AA40" s="352"/>
      <c r="AB40" s="352"/>
      <c r="AC40" s="352"/>
      <c r="AD40" s="353"/>
      <c r="AE40" s="360"/>
      <c r="AF40" s="361"/>
      <c r="AG40" s="361"/>
      <c r="AH40" s="361"/>
      <c r="AI40" s="361"/>
      <c r="AJ40" s="362"/>
      <c r="AK40" s="360"/>
      <c r="AL40" s="361"/>
      <c r="AM40" s="361"/>
      <c r="AN40" s="361"/>
      <c r="AO40" s="361"/>
      <c r="AP40" s="361"/>
      <c r="AQ40" s="361"/>
      <c r="AR40" s="361"/>
      <c r="AS40" s="361"/>
      <c r="AT40" s="361"/>
      <c r="AU40" s="361"/>
      <c r="AV40" s="361"/>
      <c r="AW40" s="361"/>
      <c r="AX40" s="362"/>
      <c r="AY40" s="360"/>
      <c r="AZ40" s="361"/>
      <c r="BA40" s="361"/>
      <c r="BB40" s="362"/>
      <c r="BC40" s="351"/>
      <c r="BD40" s="352"/>
      <c r="BE40" s="352"/>
      <c r="BF40" s="353"/>
      <c r="BG40" s="369"/>
      <c r="BH40" s="370"/>
      <c r="BI40" s="370"/>
      <c r="BJ40" s="371"/>
      <c r="BK40" s="318"/>
      <c r="BL40" s="319"/>
      <c r="BM40" s="319"/>
      <c r="BN40" s="319"/>
      <c r="BO40" s="319"/>
      <c r="BP40" s="320"/>
      <c r="BQ40" s="318"/>
      <c r="BR40" s="319"/>
      <c r="BS40" s="319"/>
      <c r="BT40" s="319"/>
      <c r="BU40" s="319"/>
      <c r="BV40" s="319"/>
      <c r="BW40" s="320"/>
      <c r="BX40" s="318"/>
      <c r="BY40" s="319"/>
      <c r="BZ40" s="319"/>
      <c r="CA40" s="319"/>
      <c r="CB40" s="319"/>
      <c r="CC40" s="320"/>
      <c r="CD40" s="318"/>
      <c r="CE40" s="319"/>
      <c r="CF40" s="319"/>
      <c r="CG40" s="319"/>
      <c r="CH40" s="319"/>
      <c r="CI40" s="320"/>
    </row>
    <row r="41" spans="1:88" ht="18" customHeight="1" thickBot="1" x14ac:dyDescent="0.3">
      <c r="A41" s="75"/>
      <c r="B41" s="354"/>
      <c r="C41" s="355"/>
      <c r="D41" s="355"/>
      <c r="E41" s="355"/>
      <c r="F41" s="355"/>
      <c r="G41" s="355"/>
      <c r="H41" s="355"/>
      <c r="I41" s="355"/>
      <c r="J41" s="355"/>
      <c r="K41" s="355"/>
      <c r="L41" s="355"/>
      <c r="M41" s="355"/>
      <c r="N41" s="355"/>
      <c r="O41" s="355"/>
      <c r="P41" s="355"/>
      <c r="Q41" s="355"/>
      <c r="R41" s="355"/>
      <c r="S41" s="355"/>
      <c r="T41" s="355"/>
      <c r="U41" s="355"/>
      <c r="V41" s="355"/>
      <c r="W41" s="355"/>
      <c r="X41" s="355"/>
      <c r="Y41" s="356"/>
      <c r="Z41" s="354"/>
      <c r="AA41" s="355"/>
      <c r="AB41" s="355"/>
      <c r="AC41" s="355"/>
      <c r="AD41" s="356"/>
      <c r="AE41" s="363"/>
      <c r="AF41" s="364"/>
      <c r="AG41" s="364"/>
      <c r="AH41" s="364"/>
      <c r="AI41" s="364"/>
      <c r="AJ41" s="365"/>
      <c r="AK41" s="360"/>
      <c r="AL41" s="361"/>
      <c r="AM41" s="361"/>
      <c r="AN41" s="361"/>
      <c r="AO41" s="361"/>
      <c r="AP41" s="361"/>
      <c r="AQ41" s="361"/>
      <c r="AR41" s="361"/>
      <c r="AS41" s="361"/>
      <c r="AT41" s="361"/>
      <c r="AU41" s="361"/>
      <c r="AV41" s="361"/>
      <c r="AW41" s="361"/>
      <c r="AX41" s="362"/>
      <c r="AY41" s="360"/>
      <c r="AZ41" s="361"/>
      <c r="BA41" s="361"/>
      <c r="BB41" s="362"/>
      <c r="BC41" s="351"/>
      <c r="BD41" s="352"/>
      <c r="BE41" s="352"/>
      <c r="BF41" s="353"/>
      <c r="BG41" s="369"/>
      <c r="BH41" s="370"/>
      <c r="BI41" s="370"/>
      <c r="BJ41" s="371"/>
      <c r="BK41" s="318"/>
      <c r="BL41" s="319"/>
      <c r="BM41" s="319"/>
      <c r="BN41" s="319"/>
      <c r="BO41" s="319"/>
      <c r="BP41" s="320"/>
      <c r="BQ41" s="321"/>
      <c r="BR41" s="322"/>
      <c r="BS41" s="322"/>
      <c r="BT41" s="322"/>
      <c r="BU41" s="322"/>
      <c r="BV41" s="322"/>
      <c r="BW41" s="323"/>
      <c r="BX41" s="321"/>
      <c r="BY41" s="322"/>
      <c r="BZ41" s="322"/>
      <c r="CA41" s="322"/>
      <c r="CB41" s="322"/>
      <c r="CC41" s="323"/>
      <c r="CD41" s="321"/>
      <c r="CE41" s="322"/>
      <c r="CF41" s="322"/>
      <c r="CG41" s="322"/>
      <c r="CH41" s="322"/>
      <c r="CI41" s="323"/>
    </row>
    <row r="42" spans="1:88" ht="18" customHeight="1" thickBot="1" x14ac:dyDescent="0.3">
      <c r="A42" s="75"/>
      <c r="B42" s="324" t="s">
        <v>198</v>
      </c>
      <c r="C42" s="325"/>
      <c r="D42" s="325"/>
      <c r="E42" s="325"/>
      <c r="F42" s="325"/>
      <c r="G42" s="325"/>
      <c r="H42" s="325"/>
      <c r="I42" s="325"/>
      <c r="J42" s="325"/>
      <c r="K42" s="325"/>
      <c r="L42" s="325"/>
      <c r="M42" s="325"/>
      <c r="N42" s="325"/>
      <c r="O42" s="325"/>
      <c r="P42" s="325"/>
      <c r="Q42" s="325"/>
      <c r="R42" s="325"/>
      <c r="S42" s="325"/>
      <c r="T42" s="325"/>
      <c r="U42" s="325"/>
      <c r="V42" s="325"/>
      <c r="W42" s="325"/>
      <c r="X42" s="325"/>
      <c r="Y42" s="326"/>
      <c r="Z42" s="333" t="s">
        <v>863</v>
      </c>
      <c r="AA42" s="334"/>
      <c r="AB42" s="334"/>
      <c r="AC42" s="334"/>
      <c r="AD42" s="335"/>
      <c r="AE42" s="643">
        <v>1368</v>
      </c>
      <c r="AF42" s="644"/>
      <c r="AG42" s="644"/>
      <c r="AH42" s="644"/>
      <c r="AI42" s="644"/>
      <c r="AJ42" s="644"/>
      <c r="AK42" s="606" t="s">
        <v>40</v>
      </c>
      <c r="AL42" s="607"/>
      <c r="AM42" s="607"/>
      <c r="AN42" s="607"/>
      <c r="AO42" s="607"/>
      <c r="AP42" s="607"/>
      <c r="AQ42" s="607"/>
      <c r="AR42" s="607"/>
      <c r="AS42" s="607"/>
      <c r="AT42" s="607"/>
      <c r="AU42" s="607"/>
      <c r="AV42" s="607"/>
      <c r="AW42" s="607"/>
      <c r="AX42" s="608"/>
      <c r="AY42" s="345">
        <v>0.2</v>
      </c>
      <c r="AZ42" s="346"/>
      <c r="BA42" s="346"/>
      <c r="BB42" s="347"/>
      <c r="BC42" s="345">
        <f>+$AE$42*AY42</f>
        <v>273.60000000000002</v>
      </c>
      <c r="BD42" s="346"/>
      <c r="BE42" s="346"/>
      <c r="BF42" s="347"/>
      <c r="BG42" s="285">
        <v>26988</v>
      </c>
      <c r="BH42" s="286"/>
      <c r="BI42" s="286"/>
      <c r="BJ42" s="287"/>
      <c r="BK42" s="288">
        <f>+AY42*BG42</f>
        <v>5397.6</v>
      </c>
      <c r="BL42" s="289"/>
      <c r="BM42" s="289"/>
      <c r="BN42" s="289"/>
      <c r="BO42" s="289"/>
      <c r="BP42" s="290"/>
      <c r="BQ42" s="291">
        <v>500</v>
      </c>
      <c r="BR42" s="292"/>
      <c r="BS42" s="292"/>
      <c r="BT42" s="292"/>
      <c r="BU42" s="292"/>
      <c r="BV42" s="292"/>
      <c r="BW42" s="293"/>
      <c r="BX42" s="291">
        <f>+(((BK43+BQ42)*15)/85)</f>
        <v>1040.7529411764706</v>
      </c>
      <c r="BY42" s="292"/>
      <c r="BZ42" s="292"/>
      <c r="CA42" s="292"/>
      <c r="CB42" s="292"/>
      <c r="CC42" s="293"/>
      <c r="CD42" s="291">
        <f>+BK43+BQ42+BX42</f>
        <v>6938.3529411764712</v>
      </c>
      <c r="CE42" s="292"/>
      <c r="CF42" s="292"/>
      <c r="CG42" s="292"/>
      <c r="CH42" s="292"/>
      <c r="CI42" s="293"/>
    </row>
    <row r="43" spans="1:88" ht="18" customHeight="1" thickBot="1" x14ac:dyDescent="0.3">
      <c r="A43" s="75"/>
      <c r="B43" s="377"/>
      <c r="C43" s="378"/>
      <c r="D43" s="378"/>
      <c r="E43" s="378"/>
      <c r="F43" s="378"/>
      <c r="G43" s="378"/>
      <c r="H43" s="378"/>
      <c r="I43" s="378"/>
      <c r="J43" s="378"/>
      <c r="K43" s="378"/>
      <c r="L43" s="378"/>
      <c r="M43" s="378"/>
      <c r="N43" s="378"/>
      <c r="O43" s="378"/>
      <c r="P43" s="378"/>
      <c r="Q43" s="378"/>
      <c r="R43" s="378"/>
      <c r="S43" s="378"/>
      <c r="T43" s="378"/>
      <c r="U43" s="378"/>
      <c r="V43" s="378"/>
      <c r="W43" s="378"/>
      <c r="X43" s="378"/>
      <c r="Y43" s="378"/>
      <c r="Z43" s="378"/>
      <c r="AA43" s="378"/>
      <c r="AB43" s="378"/>
      <c r="AC43" s="378"/>
      <c r="AD43" s="378"/>
      <c r="AE43" s="378"/>
      <c r="AF43" s="378"/>
      <c r="AG43" s="378"/>
      <c r="AH43" s="378"/>
      <c r="AI43" s="378"/>
      <c r="AJ43" s="379"/>
      <c r="AK43" s="380" t="s">
        <v>3</v>
      </c>
      <c r="AL43" s="381"/>
      <c r="AM43" s="381"/>
      <c r="AN43" s="381"/>
      <c r="AO43" s="381"/>
      <c r="AP43" s="381"/>
      <c r="AQ43" s="381"/>
      <c r="AR43" s="381"/>
      <c r="AS43" s="381"/>
      <c r="AT43" s="381"/>
      <c r="AU43" s="381"/>
      <c r="AV43" s="381"/>
      <c r="AW43" s="381"/>
      <c r="AX43" s="381"/>
      <c r="AY43" s="382"/>
      <c r="AZ43" s="382"/>
      <c r="BA43" s="382"/>
      <c r="BB43" s="382"/>
      <c r="BC43" s="382"/>
      <c r="BD43" s="382"/>
      <c r="BE43" s="382"/>
      <c r="BF43" s="382"/>
      <c r="BG43" s="382"/>
      <c r="BH43" s="382"/>
      <c r="BI43" s="382"/>
      <c r="BJ43" s="383"/>
      <c r="BK43" s="384">
        <f>SUM(BK42:BK42)</f>
        <v>5397.6</v>
      </c>
      <c r="BL43" s="385"/>
      <c r="BM43" s="385"/>
      <c r="BN43" s="385"/>
      <c r="BO43" s="385"/>
      <c r="BP43" s="386"/>
      <c r="BQ43" s="387" t="s">
        <v>100</v>
      </c>
      <c r="BR43" s="388"/>
      <c r="BS43" s="388"/>
      <c r="BT43" s="388"/>
      <c r="BU43" s="388"/>
      <c r="BV43" s="388"/>
      <c r="BW43" s="388"/>
      <c r="BX43" s="388"/>
      <c r="BY43" s="388"/>
      <c r="BZ43" s="388"/>
      <c r="CA43" s="388"/>
      <c r="CB43" s="388"/>
      <c r="CC43" s="389"/>
      <c r="CD43" s="390">
        <f>+CD42*AE42</f>
        <v>9491666.823529413</v>
      </c>
      <c r="CE43" s="390"/>
      <c r="CF43" s="390"/>
      <c r="CG43" s="390"/>
      <c r="CH43" s="390"/>
      <c r="CI43" s="391"/>
    </row>
    <row r="44" spans="1:88" ht="18" customHeight="1" thickBot="1" x14ac:dyDescent="0.3">
      <c r="A44" s="75"/>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BG44" s="78"/>
      <c r="BH44" s="78"/>
      <c r="BI44" s="78"/>
      <c r="BJ44" s="78"/>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row>
    <row r="45" spans="1:88" ht="18" customHeight="1" x14ac:dyDescent="0.25">
      <c r="A45" s="75"/>
      <c r="B45" s="348" t="s">
        <v>0</v>
      </c>
      <c r="C45" s="349"/>
      <c r="D45" s="349"/>
      <c r="E45" s="349"/>
      <c r="F45" s="349"/>
      <c r="G45" s="349"/>
      <c r="H45" s="349"/>
      <c r="I45" s="349"/>
      <c r="J45" s="349"/>
      <c r="K45" s="349"/>
      <c r="L45" s="349"/>
      <c r="M45" s="349"/>
      <c r="N45" s="349"/>
      <c r="O45" s="349"/>
      <c r="P45" s="349"/>
      <c r="Q45" s="349"/>
      <c r="R45" s="349"/>
      <c r="S45" s="349"/>
      <c r="T45" s="349"/>
      <c r="U45" s="349"/>
      <c r="V45" s="349"/>
      <c r="W45" s="349"/>
      <c r="X45" s="349"/>
      <c r="Y45" s="350"/>
      <c r="Z45" s="348" t="s">
        <v>80</v>
      </c>
      <c r="AA45" s="349"/>
      <c r="AB45" s="349"/>
      <c r="AC45" s="349"/>
      <c r="AD45" s="350"/>
      <c r="AE45" s="357" t="s">
        <v>79</v>
      </c>
      <c r="AF45" s="358"/>
      <c r="AG45" s="358"/>
      <c r="AH45" s="358"/>
      <c r="AI45" s="358"/>
      <c r="AJ45" s="359"/>
      <c r="AK45" s="357" t="s">
        <v>81</v>
      </c>
      <c r="AL45" s="358"/>
      <c r="AM45" s="358"/>
      <c r="AN45" s="358"/>
      <c r="AO45" s="358"/>
      <c r="AP45" s="358"/>
      <c r="AQ45" s="358"/>
      <c r="AR45" s="358"/>
      <c r="AS45" s="358"/>
      <c r="AT45" s="358"/>
      <c r="AU45" s="358"/>
      <c r="AV45" s="358"/>
      <c r="AW45" s="358"/>
      <c r="AX45" s="359"/>
      <c r="AY45" s="357" t="s">
        <v>1</v>
      </c>
      <c r="AZ45" s="358"/>
      <c r="BA45" s="358"/>
      <c r="BB45" s="359"/>
      <c r="BC45" s="348" t="s">
        <v>104</v>
      </c>
      <c r="BD45" s="349"/>
      <c r="BE45" s="349"/>
      <c r="BF45" s="350"/>
      <c r="BG45" s="366" t="s">
        <v>82</v>
      </c>
      <c r="BH45" s="367"/>
      <c r="BI45" s="367"/>
      <c r="BJ45" s="368"/>
      <c r="BK45" s="315" t="s">
        <v>99</v>
      </c>
      <c r="BL45" s="316"/>
      <c r="BM45" s="316"/>
      <c r="BN45" s="316"/>
      <c r="BO45" s="316"/>
      <c r="BP45" s="317"/>
      <c r="BQ45" s="315" t="s">
        <v>83</v>
      </c>
      <c r="BR45" s="316"/>
      <c r="BS45" s="316"/>
      <c r="BT45" s="316"/>
      <c r="BU45" s="316"/>
      <c r="BV45" s="316"/>
      <c r="BW45" s="317"/>
      <c r="BX45" s="315" t="s">
        <v>84</v>
      </c>
      <c r="BY45" s="316"/>
      <c r="BZ45" s="316"/>
      <c r="CA45" s="316"/>
      <c r="CB45" s="316"/>
      <c r="CC45" s="317"/>
      <c r="CD45" s="315" t="s">
        <v>85</v>
      </c>
      <c r="CE45" s="316"/>
      <c r="CF45" s="316"/>
      <c r="CG45" s="316"/>
      <c r="CH45" s="316"/>
      <c r="CI45" s="317"/>
    </row>
    <row r="46" spans="1:88" ht="18" customHeight="1" x14ac:dyDescent="0.25">
      <c r="A46" s="75"/>
      <c r="B46" s="351"/>
      <c r="C46" s="352"/>
      <c r="D46" s="352"/>
      <c r="E46" s="352"/>
      <c r="F46" s="352"/>
      <c r="G46" s="352"/>
      <c r="H46" s="352"/>
      <c r="I46" s="352"/>
      <c r="J46" s="352"/>
      <c r="K46" s="352"/>
      <c r="L46" s="352"/>
      <c r="M46" s="352"/>
      <c r="N46" s="352"/>
      <c r="O46" s="352"/>
      <c r="P46" s="352"/>
      <c r="Q46" s="352"/>
      <c r="R46" s="352"/>
      <c r="S46" s="352"/>
      <c r="T46" s="352"/>
      <c r="U46" s="352"/>
      <c r="V46" s="352"/>
      <c r="W46" s="352"/>
      <c r="X46" s="352"/>
      <c r="Y46" s="353"/>
      <c r="Z46" s="351"/>
      <c r="AA46" s="352"/>
      <c r="AB46" s="352"/>
      <c r="AC46" s="352"/>
      <c r="AD46" s="353"/>
      <c r="AE46" s="360"/>
      <c r="AF46" s="361"/>
      <c r="AG46" s="361"/>
      <c r="AH46" s="361"/>
      <c r="AI46" s="361"/>
      <c r="AJ46" s="362"/>
      <c r="AK46" s="360"/>
      <c r="AL46" s="361"/>
      <c r="AM46" s="361"/>
      <c r="AN46" s="361"/>
      <c r="AO46" s="361"/>
      <c r="AP46" s="361"/>
      <c r="AQ46" s="361"/>
      <c r="AR46" s="361"/>
      <c r="AS46" s="361"/>
      <c r="AT46" s="361"/>
      <c r="AU46" s="361"/>
      <c r="AV46" s="361"/>
      <c r="AW46" s="361"/>
      <c r="AX46" s="362"/>
      <c r="AY46" s="360"/>
      <c r="AZ46" s="361"/>
      <c r="BA46" s="361"/>
      <c r="BB46" s="362"/>
      <c r="BC46" s="351"/>
      <c r="BD46" s="352"/>
      <c r="BE46" s="352"/>
      <c r="BF46" s="353"/>
      <c r="BG46" s="369"/>
      <c r="BH46" s="370"/>
      <c r="BI46" s="370"/>
      <c r="BJ46" s="371"/>
      <c r="BK46" s="318"/>
      <c r="BL46" s="319"/>
      <c r="BM46" s="319"/>
      <c r="BN46" s="319"/>
      <c r="BO46" s="319"/>
      <c r="BP46" s="320"/>
      <c r="BQ46" s="318"/>
      <c r="BR46" s="319"/>
      <c r="BS46" s="319"/>
      <c r="BT46" s="319"/>
      <c r="BU46" s="319"/>
      <c r="BV46" s="319"/>
      <c r="BW46" s="320"/>
      <c r="BX46" s="318"/>
      <c r="BY46" s="319"/>
      <c r="BZ46" s="319"/>
      <c r="CA46" s="319"/>
      <c r="CB46" s="319"/>
      <c r="CC46" s="320"/>
      <c r="CD46" s="318"/>
      <c r="CE46" s="319"/>
      <c r="CF46" s="319"/>
      <c r="CG46" s="319"/>
      <c r="CH46" s="319"/>
      <c r="CI46" s="320"/>
    </row>
    <row r="47" spans="1:88" ht="18" customHeight="1" thickBot="1" x14ac:dyDescent="0.3">
      <c r="A47" s="75"/>
      <c r="B47" s="354"/>
      <c r="C47" s="355"/>
      <c r="D47" s="355"/>
      <c r="E47" s="355"/>
      <c r="F47" s="355"/>
      <c r="G47" s="355"/>
      <c r="H47" s="355"/>
      <c r="I47" s="355"/>
      <c r="J47" s="355"/>
      <c r="K47" s="355"/>
      <c r="L47" s="355"/>
      <c r="M47" s="355"/>
      <c r="N47" s="355"/>
      <c r="O47" s="355"/>
      <c r="P47" s="355"/>
      <c r="Q47" s="355"/>
      <c r="R47" s="355"/>
      <c r="S47" s="355"/>
      <c r="T47" s="355"/>
      <c r="U47" s="355"/>
      <c r="V47" s="355"/>
      <c r="W47" s="355"/>
      <c r="X47" s="355"/>
      <c r="Y47" s="356"/>
      <c r="Z47" s="354"/>
      <c r="AA47" s="355"/>
      <c r="AB47" s="355"/>
      <c r="AC47" s="355"/>
      <c r="AD47" s="356"/>
      <c r="AE47" s="363"/>
      <c r="AF47" s="364"/>
      <c r="AG47" s="364"/>
      <c r="AH47" s="364"/>
      <c r="AI47" s="364"/>
      <c r="AJ47" s="365"/>
      <c r="AK47" s="360"/>
      <c r="AL47" s="361"/>
      <c r="AM47" s="361"/>
      <c r="AN47" s="361"/>
      <c r="AO47" s="361"/>
      <c r="AP47" s="361"/>
      <c r="AQ47" s="361"/>
      <c r="AR47" s="361"/>
      <c r="AS47" s="361"/>
      <c r="AT47" s="361"/>
      <c r="AU47" s="361"/>
      <c r="AV47" s="361"/>
      <c r="AW47" s="361"/>
      <c r="AX47" s="362"/>
      <c r="AY47" s="360"/>
      <c r="AZ47" s="361"/>
      <c r="BA47" s="361"/>
      <c r="BB47" s="362"/>
      <c r="BC47" s="351"/>
      <c r="BD47" s="352"/>
      <c r="BE47" s="352"/>
      <c r="BF47" s="353"/>
      <c r="BG47" s="369"/>
      <c r="BH47" s="370"/>
      <c r="BI47" s="370"/>
      <c r="BJ47" s="371"/>
      <c r="BK47" s="318"/>
      <c r="BL47" s="319"/>
      <c r="BM47" s="319"/>
      <c r="BN47" s="319"/>
      <c r="BO47" s="319"/>
      <c r="BP47" s="320"/>
      <c r="BQ47" s="321"/>
      <c r="BR47" s="322"/>
      <c r="BS47" s="322"/>
      <c r="BT47" s="322"/>
      <c r="BU47" s="322"/>
      <c r="BV47" s="322"/>
      <c r="BW47" s="323"/>
      <c r="BX47" s="321"/>
      <c r="BY47" s="322"/>
      <c r="BZ47" s="322"/>
      <c r="CA47" s="322"/>
      <c r="CB47" s="322"/>
      <c r="CC47" s="323"/>
      <c r="CD47" s="321"/>
      <c r="CE47" s="322"/>
      <c r="CF47" s="322"/>
      <c r="CG47" s="322"/>
      <c r="CH47" s="322"/>
      <c r="CI47" s="323"/>
    </row>
    <row r="48" spans="1:88" ht="18" customHeight="1" thickBot="1" x14ac:dyDescent="0.3">
      <c r="A48" s="75"/>
      <c r="B48" s="324" t="s">
        <v>199</v>
      </c>
      <c r="C48" s="325"/>
      <c r="D48" s="325"/>
      <c r="E48" s="325"/>
      <c r="F48" s="325"/>
      <c r="G48" s="325"/>
      <c r="H48" s="325"/>
      <c r="I48" s="325"/>
      <c r="J48" s="325"/>
      <c r="K48" s="325"/>
      <c r="L48" s="325"/>
      <c r="M48" s="325"/>
      <c r="N48" s="325"/>
      <c r="O48" s="325"/>
      <c r="P48" s="325"/>
      <c r="Q48" s="325"/>
      <c r="R48" s="325"/>
      <c r="S48" s="325"/>
      <c r="T48" s="325"/>
      <c r="U48" s="325"/>
      <c r="V48" s="325"/>
      <c r="W48" s="325"/>
      <c r="X48" s="325"/>
      <c r="Y48" s="326"/>
      <c r="Z48" s="333" t="s">
        <v>864</v>
      </c>
      <c r="AA48" s="334"/>
      <c r="AB48" s="334"/>
      <c r="AC48" s="334"/>
      <c r="AD48" s="335"/>
      <c r="AE48" s="643">
        <v>732</v>
      </c>
      <c r="AF48" s="644"/>
      <c r="AG48" s="644"/>
      <c r="AH48" s="644"/>
      <c r="AI48" s="644"/>
      <c r="AJ48" s="644"/>
      <c r="AK48" s="606" t="s">
        <v>40</v>
      </c>
      <c r="AL48" s="607"/>
      <c r="AM48" s="607"/>
      <c r="AN48" s="607"/>
      <c r="AO48" s="607"/>
      <c r="AP48" s="607"/>
      <c r="AQ48" s="607"/>
      <c r="AR48" s="607"/>
      <c r="AS48" s="607"/>
      <c r="AT48" s="607"/>
      <c r="AU48" s="607"/>
      <c r="AV48" s="607"/>
      <c r="AW48" s="607"/>
      <c r="AX48" s="608"/>
      <c r="AY48" s="345">
        <v>0.2</v>
      </c>
      <c r="AZ48" s="346"/>
      <c r="BA48" s="346"/>
      <c r="BB48" s="347"/>
      <c r="BC48" s="345">
        <f>+$AE$48*AY48</f>
        <v>146.4</v>
      </c>
      <c r="BD48" s="346"/>
      <c r="BE48" s="346"/>
      <c r="BF48" s="347"/>
      <c r="BG48" s="285">
        <v>26988</v>
      </c>
      <c r="BH48" s="286"/>
      <c r="BI48" s="286"/>
      <c r="BJ48" s="287"/>
      <c r="BK48" s="288">
        <f>+AY48*BG48</f>
        <v>5397.6</v>
      </c>
      <c r="BL48" s="289"/>
      <c r="BM48" s="289"/>
      <c r="BN48" s="289"/>
      <c r="BO48" s="289"/>
      <c r="BP48" s="290"/>
      <c r="BQ48" s="291">
        <v>500</v>
      </c>
      <c r="BR48" s="292"/>
      <c r="BS48" s="292"/>
      <c r="BT48" s="292"/>
      <c r="BU48" s="292"/>
      <c r="BV48" s="292"/>
      <c r="BW48" s="293"/>
      <c r="BX48" s="291">
        <f>+(((BK49+BQ48)*15)/85)</f>
        <v>1040.7529411764706</v>
      </c>
      <c r="BY48" s="292"/>
      <c r="BZ48" s="292"/>
      <c r="CA48" s="292"/>
      <c r="CB48" s="292"/>
      <c r="CC48" s="293"/>
      <c r="CD48" s="291">
        <f>+BK49+BQ48+BX48</f>
        <v>6938.3529411764712</v>
      </c>
      <c r="CE48" s="292"/>
      <c r="CF48" s="292"/>
      <c r="CG48" s="292"/>
      <c r="CH48" s="292"/>
      <c r="CI48" s="293"/>
    </row>
    <row r="49" spans="1:87" ht="18" customHeight="1" thickBot="1" x14ac:dyDescent="0.3">
      <c r="A49" s="75"/>
      <c r="B49" s="377"/>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8"/>
      <c r="AJ49" s="379"/>
      <c r="AK49" s="380" t="s">
        <v>3</v>
      </c>
      <c r="AL49" s="381"/>
      <c r="AM49" s="381"/>
      <c r="AN49" s="381"/>
      <c r="AO49" s="381"/>
      <c r="AP49" s="381"/>
      <c r="AQ49" s="381"/>
      <c r="AR49" s="381"/>
      <c r="AS49" s="381"/>
      <c r="AT49" s="381"/>
      <c r="AU49" s="381"/>
      <c r="AV49" s="381"/>
      <c r="AW49" s="381"/>
      <c r="AX49" s="381"/>
      <c r="AY49" s="382"/>
      <c r="AZ49" s="382"/>
      <c r="BA49" s="382"/>
      <c r="BB49" s="382"/>
      <c r="BC49" s="382"/>
      <c r="BD49" s="382"/>
      <c r="BE49" s="382"/>
      <c r="BF49" s="382"/>
      <c r="BG49" s="382"/>
      <c r="BH49" s="382"/>
      <c r="BI49" s="382"/>
      <c r="BJ49" s="383"/>
      <c r="BK49" s="384">
        <f>SUM(BK48:BK48)</f>
        <v>5397.6</v>
      </c>
      <c r="BL49" s="385"/>
      <c r="BM49" s="385"/>
      <c r="BN49" s="385"/>
      <c r="BO49" s="385"/>
      <c r="BP49" s="386"/>
      <c r="BQ49" s="387" t="s">
        <v>100</v>
      </c>
      <c r="BR49" s="388"/>
      <c r="BS49" s="388"/>
      <c r="BT49" s="388"/>
      <c r="BU49" s="388"/>
      <c r="BV49" s="388"/>
      <c r="BW49" s="388"/>
      <c r="BX49" s="388"/>
      <c r="BY49" s="388"/>
      <c r="BZ49" s="388"/>
      <c r="CA49" s="388"/>
      <c r="CB49" s="388"/>
      <c r="CC49" s="389"/>
      <c r="CD49" s="390">
        <f>+CD48*AE48</f>
        <v>5078874.3529411769</v>
      </c>
      <c r="CE49" s="390"/>
      <c r="CF49" s="390"/>
      <c r="CG49" s="390"/>
      <c r="CH49" s="390"/>
      <c r="CI49" s="391"/>
    </row>
    <row r="50" spans="1:87" ht="18" customHeight="1" thickBot="1" x14ac:dyDescent="0.3">
      <c r="A50" s="75"/>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BG50" s="78"/>
      <c r="BH50" s="78"/>
      <c r="BI50" s="78"/>
      <c r="BJ50" s="78"/>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row>
    <row r="51" spans="1:87" ht="18" customHeight="1" x14ac:dyDescent="0.25">
      <c r="A51" s="75"/>
      <c r="B51" s="348" t="s">
        <v>0</v>
      </c>
      <c r="C51" s="349"/>
      <c r="D51" s="349"/>
      <c r="E51" s="349"/>
      <c r="F51" s="349"/>
      <c r="G51" s="349"/>
      <c r="H51" s="349"/>
      <c r="I51" s="349"/>
      <c r="J51" s="349"/>
      <c r="K51" s="349"/>
      <c r="L51" s="349"/>
      <c r="M51" s="349"/>
      <c r="N51" s="349"/>
      <c r="O51" s="349"/>
      <c r="P51" s="349"/>
      <c r="Q51" s="349"/>
      <c r="R51" s="349"/>
      <c r="S51" s="349"/>
      <c r="T51" s="349"/>
      <c r="U51" s="349"/>
      <c r="V51" s="349"/>
      <c r="W51" s="349"/>
      <c r="X51" s="349"/>
      <c r="Y51" s="350"/>
      <c r="Z51" s="348" t="s">
        <v>80</v>
      </c>
      <c r="AA51" s="349"/>
      <c r="AB51" s="349"/>
      <c r="AC51" s="349"/>
      <c r="AD51" s="350"/>
      <c r="AE51" s="357" t="s">
        <v>79</v>
      </c>
      <c r="AF51" s="358"/>
      <c r="AG51" s="358"/>
      <c r="AH51" s="358"/>
      <c r="AI51" s="358"/>
      <c r="AJ51" s="359"/>
      <c r="AK51" s="357" t="s">
        <v>81</v>
      </c>
      <c r="AL51" s="358"/>
      <c r="AM51" s="358"/>
      <c r="AN51" s="358"/>
      <c r="AO51" s="358"/>
      <c r="AP51" s="358"/>
      <c r="AQ51" s="358"/>
      <c r="AR51" s="358"/>
      <c r="AS51" s="358"/>
      <c r="AT51" s="358"/>
      <c r="AU51" s="358"/>
      <c r="AV51" s="358"/>
      <c r="AW51" s="358"/>
      <c r="AX51" s="359"/>
      <c r="AY51" s="357" t="s">
        <v>1</v>
      </c>
      <c r="AZ51" s="358"/>
      <c r="BA51" s="358"/>
      <c r="BB51" s="359"/>
      <c r="BC51" s="348" t="s">
        <v>104</v>
      </c>
      <c r="BD51" s="349"/>
      <c r="BE51" s="349"/>
      <c r="BF51" s="350"/>
      <c r="BG51" s="366" t="s">
        <v>82</v>
      </c>
      <c r="BH51" s="367"/>
      <c r="BI51" s="367"/>
      <c r="BJ51" s="368"/>
      <c r="BK51" s="315" t="s">
        <v>99</v>
      </c>
      <c r="BL51" s="316"/>
      <c r="BM51" s="316"/>
      <c r="BN51" s="316"/>
      <c r="BO51" s="316"/>
      <c r="BP51" s="317"/>
      <c r="BQ51" s="315" t="s">
        <v>83</v>
      </c>
      <c r="BR51" s="316"/>
      <c r="BS51" s="316"/>
      <c r="BT51" s="316"/>
      <c r="BU51" s="316"/>
      <c r="BV51" s="316"/>
      <c r="BW51" s="317"/>
      <c r="BX51" s="315" t="s">
        <v>84</v>
      </c>
      <c r="BY51" s="316"/>
      <c r="BZ51" s="316"/>
      <c r="CA51" s="316"/>
      <c r="CB51" s="316"/>
      <c r="CC51" s="317"/>
      <c r="CD51" s="315" t="s">
        <v>85</v>
      </c>
      <c r="CE51" s="316"/>
      <c r="CF51" s="316"/>
      <c r="CG51" s="316"/>
      <c r="CH51" s="316"/>
      <c r="CI51" s="317"/>
    </row>
    <row r="52" spans="1:87" ht="18" customHeight="1" x14ac:dyDescent="0.25">
      <c r="A52" s="75"/>
      <c r="B52" s="351"/>
      <c r="C52" s="352"/>
      <c r="D52" s="352"/>
      <c r="E52" s="352"/>
      <c r="F52" s="352"/>
      <c r="G52" s="352"/>
      <c r="H52" s="352"/>
      <c r="I52" s="352"/>
      <c r="J52" s="352"/>
      <c r="K52" s="352"/>
      <c r="L52" s="352"/>
      <c r="M52" s="352"/>
      <c r="N52" s="352"/>
      <c r="O52" s="352"/>
      <c r="P52" s="352"/>
      <c r="Q52" s="352"/>
      <c r="R52" s="352"/>
      <c r="S52" s="352"/>
      <c r="T52" s="352"/>
      <c r="U52" s="352"/>
      <c r="V52" s="352"/>
      <c r="W52" s="352"/>
      <c r="X52" s="352"/>
      <c r="Y52" s="353"/>
      <c r="Z52" s="351"/>
      <c r="AA52" s="352"/>
      <c r="AB52" s="352"/>
      <c r="AC52" s="352"/>
      <c r="AD52" s="353"/>
      <c r="AE52" s="360"/>
      <c r="AF52" s="361"/>
      <c r="AG52" s="361"/>
      <c r="AH52" s="361"/>
      <c r="AI52" s="361"/>
      <c r="AJ52" s="362"/>
      <c r="AK52" s="360"/>
      <c r="AL52" s="361"/>
      <c r="AM52" s="361"/>
      <c r="AN52" s="361"/>
      <c r="AO52" s="361"/>
      <c r="AP52" s="361"/>
      <c r="AQ52" s="361"/>
      <c r="AR52" s="361"/>
      <c r="AS52" s="361"/>
      <c r="AT52" s="361"/>
      <c r="AU52" s="361"/>
      <c r="AV52" s="361"/>
      <c r="AW52" s="361"/>
      <c r="AX52" s="362"/>
      <c r="AY52" s="360"/>
      <c r="AZ52" s="361"/>
      <c r="BA52" s="361"/>
      <c r="BB52" s="362"/>
      <c r="BC52" s="351"/>
      <c r="BD52" s="352"/>
      <c r="BE52" s="352"/>
      <c r="BF52" s="353"/>
      <c r="BG52" s="369"/>
      <c r="BH52" s="370"/>
      <c r="BI52" s="370"/>
      <c r="BJ52" s="371"/>
      <c r="BK52" s="318"/>
      <c r="BL52" s="319"/>
      <c r="BM52" s="319"/>
      <c r="BN52" s="319"/>
      <c r="BO52" s="319"/>
      <c r="BP52" s="320"/>
      <c r="BQ52" s="318"/>
      <c r="BR52" s="319"/>
      <c r="BS52" s="319"/>
      <c r="BT52" s="319"/>
      <c r="BU52" s="319"/>
      <c r="BV52" s="319"/>
      <c r="BW52" s="320"/>
      <c r="BX52" s="318"/>
      <c r="BY52" s="319"/>
      <c r="BZ52" s="319"/>
      <c r="CA52" s="319"/>
      <c r="CB52" s="319"/>
      <c r="CC52" s="320"/>
      <c r="CD52" s="318"/>
      <c r="CE52" s="319"/>
      <c r="CF52" s="319"/>
      <c r="CG52" s="319"/>
      <c r="CH52" s="319"/>
      <c r="CI52" s="320"/>
    </row>
    <row r="53" spans="1:87" ht="18" customHeight="1" thickBot="1" x14ac:dyDescent="0.3">
      <c r="A53" s="75"/>
      <c r="B53" s="354"/>
      <c r="C53" s="355"/>
      <c r="D53" s="355"/>
      <c r="E53" s="355"/>
      <c r="F53" s="355"/>
      <c r="G53" s="355"/>
      <c r="H53" s="355"/>
      <c r="I53" s="355"/>
      <c r="J53" s="355"/>
      <c r="K53" s="355"/>
      <c r="L53" s="355"/>
      <c r="M53" s="355"/>
      <c r="N53" s="355"/>
      <c r="O53" s="355"/>
      <c r="P53" s="355"/>
      <c r="Q53" s="355"/>
      <c r="R53" s="355"/>
      <c r="S53" s="355"/>
      <c r="T53" s="355"/>
      <c r="U53" s="355"/>
      <c r="V53" s="355"/>
      <c r="W53" s="355"/>
      <c r="X53" s="355"/>
      <c r="Y53" s="356"/>
      <c r="Z53" s="354"/>
      <c r="AA53" s="355"/>
      <c r="AB53" s="355"/>
      <c r="AC53" s="355"/>
      <c r="AD53" s="356"/>
      <c r="AE53" s="363"/>
      <c r="AF53" s="364"/>
      <c r="AG53" s="364"/>
      <c r="AH53" s="364"/>
      <c r="AI53" s="364"/>
      <c r="AJ53" s="365"/>
      <c r="AK53" s="360"/>
      <c r="AL53" s="361"/>
      <c r="AM53" s="361"/>
      <c r="AN53" s="361"/>
      <c r="AO53" s="361"/>
      <c r="AP53" s="361"/>
      <c r="AQ53" s="361"/>
      <c r="AR53" s="361"/>
      <c r="AS53" s="361"/>
      <c r="AT53" s="361"/>
      <c r="AU53" s="361"/>
      <c r="AV53" s="361"/>
      <c r="AW53" s="361"/>
      <c r="AX53" s="362"/>
      <c r="AY53" s="360"/>
      <c r="AZ53" s="361"/>
      <c r="BA53" s="361"/>
      <c r="BB53" s="362"/>
      <c r="BC53" s="351"/>
      <c r="BD53" s="352"/>
      <c r="BE53" s="352"/>
      <c r="BF53" s="353"/>
      <c r="BG53" s="369"/>
      <c r="BH53" s="370"/>
      <c r="BI53" s="370"/>
      <c r="BJ53" s="371"/>
      <c r="BK53" s="318"/>
      <c r="BL53" s="319"/>
      <c r="BM53" s="319"/>
      <c r="BN53" s="319"/>
      <c r="BO53" s="319"/>
      <c r="BP53" s="320"/>
      <c r="BQ53" s="321"/>
      <c r="BR53" s="322"/>
      <c r="BS53" s="322"/>
      <c r="BT53" s="322"/>
      <c r="BU53" s="322"/>
      <c r="BV53" s="322"/>
      <c r="BW53" s="323"/>
      <c r="BX53" s="321"/>
      <c r="BY53" s="322"/>
      <c r="BZ53" s="322"/>
      <c r="CA53" s="322"/>
      <c r="CB53" s="322"/>
      <c r="CC53" s="323"/>
      <c r="CD53" s="321"/>
      <c r="CE53" s="322"/>
      <c r="CF53" s="322"/>
      <c r="CG53" s="322"/>
      <c r="CH53" s="322"/>
      <c r="CI53" s="323"/>
    </row>
    <row r="54" spans="1:87" ht="18" customHeight="1" x14ac:dyDescent="0.25">
      <c r="A54" s="75"/>
      <c r="B54" s="324" t="s">
        <v>200</v>
      </c>
      <c r="C54" s="325"/>
      <c r="D54" s="325"/>
      <c r="E54" s="325"/>
      <c r="F54" s="325"/>
      <c r="G54" s="325"/>
      <c r="H54" s="325"/>
      <c r="I54" s="325"/>
      <c r="J54" s="325"/>
      <c r="K54" s="325"/>
      <c r="L54" s="325"/>
      <c r="M54" s="325"/>
      <c r="N54" s="325"/>
      <c r="O54" s="325"/>
      <c r="P54" s="325"/>
      <c r="Q54" s="325"/>
      <c r="R54" s="325"/>
      <c r="S54" s="325"/>
      <c r="T54" s="325"/>
      <c r="U54" s="325"/>
      <c r="V54" s="325"/>
      <c r="W54" s="325"/>
      <c r="X54" s="325"/>
      <c r="Y54" s="326"/>
      <c r="Z54" s="333" t="s">
        <v>865</v>
      </c>
      <c r="AA54" s="334"/>
      <c r="AB54" s="334"/>
      <c r="AC54" s="334"/>
      <c r="AD54" s="335"/>
      <c r="AE54" s="643">
        <v>516</v>
      </c>
      <c r="AF54" s="644"/>
      <c r="AG54" s="644"/>
      <c r="AH54" s="644"/>
      <c r="AI54" s="644"/>
      <c r="AJ54" s="644"/>
      <c r="AK54" s="342" t="s">
        <v>15</v>
      </c>
      <c r="AL54" s="343"/>
      <c r="AM54" s="343"/>
      <c r="AN54" s="343"/>
      <c r="AO54" s="343"/>
      <c r="AP54" s="343"/>
      <c r="AQ54" s="343"/>
      <c r="AR54" s="343"/>
      <c r="AS54" s="343"/>
      <c r="AT54" s="343"/>
      <c r="AU54" s="343"/>
      <c r="AV54" s="343"/>
      <c r="AW54" s="343"/>
      <c r="AX54" s="344"/>
      <c r="AY54" s="345">
        <v>0.04</v>
      </c>
      <c r="AZ54" s="346"/>
      <c r="BA54" s="346"/>
      <c r="BB54" s="347"/>
      <c r="BC54" s="345">
        <f>+$AE$54*AY54</f>
        <v>20.64</v>
      </c>
      <c r="BD54" s="346"/>
      <c r="BE54" s="346"/>
      <c r="BF54" s="347"/>
      <c r="BG54" s="285">
        <v>7925</v>
      </c>
      <c r="BH54" s="286"/>
      <c r="BI54" s="286"/>
      <c r="BJ54" s="287"/>
      <c r="BK54" s="288">
        <f>+AY54*BG54</f>
        <v>317</v>
      </c>
      <c r="BL54" s="289"/>
      <c r="BM54" s="289"/>
      <c r="BN54" s="289"/>
      <c r="BO54" s="289"/>
      <c r="BP54" s="290"/>
      <c r="BQ54" s="291">
        <v>50000</v>
      </c>
      <c r="BR54" s="292"/>
      <c r="BS54" s="292"/>
      <c r="BT54" s="292"/>
      <c r="BU54" s="292"/>
      <c r="BV54" s="292"/>
      <c r="BW54" s="293"/>
      <c r="BX54" s="291">
        <f>+(((BK57+BQ54)*15)/85)</f>
        <v>13724.774117647059</v>
      </c>
      <c r="BY54" s="292"/>
      <c r="BZ54" s="292"/>
      <c r="CA54" s="292"/>
      <c r="CB54" s="292"/>
      <c r="CC54" s="293"/>
      <c r="CD54" s="291">
        <f>+BK57+BQ54+BX54</f>
        <v>91498.49411764706</v>
      </c>
      <c r="CE54" s="292"/>
      <c r="CF54" s="292"/>
      <c r="CG54" s="292"/>
      <c r="CH54" s="292"/>
      <c r="CI54" s="293"/>
    </row>
    <row r="55" spans="1:87" ht="18" customHeight="1" x14ac:dyDescent="0.25">
      <c r="A55" s="75"/>
      <c r="B55" s="327"/>
      <c r="C55" s="328"/>
      <c r="D55" s="328"/>
      <c r="E55" s="328"/>
      <c r="F55" s="328"/>
      <c r="G55" s="328"/>
      <c r="H55" s="328"/>
      <c r="I55" s="328"/>
      <c r="J55" s="328"/>
      <c r="K55" s="328"/>
      <c r="L55" s="328"/>
      <c r="M55" s="328"/>
      <c r="N55" s="328"/>
      <c r="O55" s="328"/>
      <c r="P55" s="328"/>
      <c r="Q55" s="328"/>
      <c r="R55" s="328"/>
      <c r="S55" s="328"/>
      <c r="T55" s="328"/>
      <c r="U55" s="328"/>
      <c r="V55" s="328"/>
      <c r="W55" s="328"/>
      <c r="X55" s="328"/>
      <c r="Y55" s="329"/>
      <c r="Z55" s="336"/>
      <c r="AA55" s="337"/>
      <c r="AB55" s="337"/>
      <c r="AC55" s="337"/>
      <c r="AD55" s="338"/>
      <c r="AE55" s="645"/>
      <c r="AF55" s="646"/>
      <c r="AG55" s="646"/>
      <c r="AH55" s="646"/>
      <c r="AI55" s="646"/>
      <c r="AJ55" s="646"/>
      <c r="AK55" s="300" t="s">
        <v>35</v>
      </c>
      <c r="AL55" s="301"/>
      <c r="AM55" s="301"/>
      <c r="AN55" s="301"/>
      <c r="AO55" s="301"/>
      <c r="AP55" s="301"/>
      <c r="AQ55" s="301"/>
      <c r="AR55" s="301"/>
      <c r="AS55" s="301"/>
      <c r="AT55" s="301"/>
      <c r="AU55" s="301"/>
      <c r="AV55" s="301"/>
      <c r="AW55" s="301"/>
      <c r="AX55" s="302"/>
      <c r="AY55" s="303">
        <v>0.04</v>
      </c>
      <c r="AZ55" s="304"/>
      <c r="BA55" s="304"/>
      <c r="BB55" s="305"/>
      <c r="BC55" s="306">
        <f t="shared" ref="BC55:BC56" si="2">+$AE$54*AY55</f>
        <v>20.64</v>
      </c>
      <c r="BD55" s="307"/>
      <c r="BE55" s="307"/>
      <c r="BF55" s="308"/>
      <c r="BG55" s="309">
        <v>11718</v>
      </c>
      <c r="BH55" s="310"/>
      <c r="BI55" s="310"/>
      <c r="BJ55" s="311"/>
      <c r="BK55" s="312">
        <f t="shared" ref="BK55:BK56" si="3">+AY55*BG55</f>
        <v>468.72</v>
      </c>
      <c r="BL55" s="313"/>
      <c r="BM55" s="313"/>
      <c r="BN55" s="313"/>
      <c r="BO55" s="313"/>
      <c r="BP55" s="314"/>
      <c r="BQ55" s="294"/>
      <c r="BR55" s="295"/>
      <c r="BS55" s="295"/>
      <c r="BT55" s="295"/>
      <c r="BU55" s="295"/>
      <c r="BV55" s="295"/>
      <c r="BW55" s="296"/>
      <c r="BX55" s="294"/>
      <c r="BY55" s="295"/>
      <c r="BZ55" s="295"/>
      <c r="CA55" s="295"/>
      <c r="CB55" s="295"/>
      <c r="CC55" s="296"/>
      <c r="CD55" s="294"/>
      <c r="CE55" s="295"/>
      <c r="CF55" s="295"/>
      <c r="CG55" s="295"/>
      <c r="CH55" s="295"/>
      <c r="CI55" s="296"/>
    </row>
    <row r="56" spans="1:87" ht="18" customHeight="1" thickBot="1" x14ac:dyDescent="0.3">
      <c r="A56" s="75"/>
      <c r="B56" s="327"/>
      <c r="C56" s="328"/>
      <c r="D56" s="328"/>
      <c r="E56" s="328"/>
      <c r="F56" s="328"/>
      <c r="G56" s="328"/>
      <c r="H56" s="328"/>
      <c r="I56" s="328"/>
      <c r="J56" s="328"/>
      <c r="K56" s="328"/>
      <c r="L56" s="328"/>
      <c r="M56" s="328"/>
      <c r="N56" s="328"/>
      <c r="O56" s="328"/>
      <c r="P56" s="328"/>
      <c r="Q56" s="328"/>
      <c r="R56" s="328"/>
      <c r="S56" s="328"/>
      <c r="T56" s="328"/>
      <c r="U56" s="328"/>
      <c r="V56" s="328"/>
      <c r="W56" s="328"/>
      <c r="X56" s="328"/>
      <c r="Y56" s="329"/>
      <c r="Z56" s="336"/>
      <c r="AA56" s="337"/>
      <c r="AB56" s="337"/>
      <c r="AC56" s="337"/>
      <c r="AD56" s="338"/>
      <c r="AE56" s="645"/>
      <c r="AF56" s="646"/>
      <c r="AG56" s="646"/>
      <c r="AH56" s="646"/>
      <c r="AI56" s="646"/>
      <c r="AJ56" s="646"/>
      <c r="AK56" s="392" t="s">
        <v>40</v>
      </c>
      <c r="AL56" s="393"/>
      <c r="AM56" s="393"/>
      <c r="AN56" s="393"/>
      <c r="AO56" s="393"/>
      <c r="AP56" s="393"/>
      <c r="AQ56" s="393"/>
      <c r="AR56" s="393"/>
      <c r="AS56" s="393"/>
      <c r="AT56" s="393"/>
      <c r="AU56" s="393"/>
      <c r="AV56" s="393"/>
      <c r="AW56" s="393"/>
      <c r="AX56" s="394"/>
      <c r="AY56" s="407">
        <v>1</v>
      </c>
      <c r="AZ56" s="304"/>
      <c r="BA56" s="304"/>
      <c r="BB56" s="408"/>
      <c r="BC56" s="306">
        <f t="shared" si="2"/>
        <v>516</v>
      </c>
      <c r="BD56" s="307"/>
      <c r="BE56" s="307"/>
      <c r="BF56" s="308"/>
      <c r="BG56" s="309">
        <v>26988</v>
      </c>
      <c r="BH56" s="310"/>
      <c r="BI56" s="310"/>
      <c r="BJ56" s="311"/>
      <c r="BK56" s="312">
        <f t="shared" si="3"/>
        <v>26988</v>
      </c>
      <c r="BL56" s="313"/>
      <c r="BM56" s="313"/>
      <c r="BN56" s="313"/>
      <c r="BO56" s="313"/>
      <c r="BP56" s="314"/>
      <c r="BQ56" s="294"/>
      <c r="BR56" s="295"/>
      <c r="BS56" s="295"/>
      <c r="BT56" s="295"/>
      <c r="BU56" s="295"/>
      <c r="BV56" s="295"/>
      <c r="BW56" s="296"/>
      <c r="BX56" s="294"/>
      <c r="BY56" s="295"/>
      <c r="BZ56" s="295"/>
      <c r="CA56" s="295"/>
      <c r="CB56" s="295"/>
      <c r="CC56" s="296"/>
      <c r="CD56" s="294"/>
      <c r="CE56" s="295"/>
      <c r="CF56" s="295"/>
      <c r="CG56" s="295"/>
      <c r="CH56" s="295"/>
      <c r="CI56" s="296"/>
    </row>
    <row r="57" spans="1:87" ht="18" customHeight="1" thickBot="1" x14ac:dyDescent="0.3">
      <c r="A57" s="75"/>
      <c r="B57" s="377"/>
      <c r="C57" s="378"/>
      <c r="D57" s="378"/>
      <c r="E57" s="378"/>
      <c r="F57" s="378"/>
      <c r="G57" s="378"/>
      <c r="H57" s="378"/>
      <c r="I57" s="378"/>
      <c r="J57" s="378"/>
      <c r="K57" s="378"/>
      <c r="L57" s="378"/>
      <c r="M57" s="378"/>
      <c r="N57" s="378"/>
      <c r="O57" s="378"/>
      <c r="P57" s="378"/>
      <c r="Q57" s="378"/>
      <c r="R57" s="378"/>
      <c r="S57" s="378"/>
      <c r="T57" s="378"/>
      <c r="U57" s="378"/>
      <c r="V57" s="378"/>
      <c r="W57" s="378"/>
      <c r="X57" s="378"/>
      <c r="Y57" s="378"/>
      <c r="Z57" s="378"/>
      <c r="AA57" s="378"/>
      <c r="AB57" s="378"/>
      <c r="AC57" s="378"/>
      <c r="AD57" s="378"/>
      <c r="AE57" s="378"/>
      <c r="AF57" s="378"/>
      <c r="AG57" s="378"/>
      <c r="AH57" s="378"/>
      <c r="AI57" s="378"/>
      <c r="AJ57" s="379"/>
      <c r="AK57" s="380" t="s">
        <v>3</v>
      </c>
      <c r="AL57" s="381"/>
      <c r="AM57" s="381"/>
      <c r="AN57" s="381"/>
      <c r="AO57" s="381"/>
      <c r="AP57" s="381"/>
      <c r="AQ57" s="381"/>
      <c r="AR57" s="381"/>
      <c r="AS57" s="381"/>
      <c r="AT57" s="381"/>
      <c r="AU57" s="381"/>
      <c r="AV57" s="381"/>
      <c r="AW57" s="381"/>
      <c r="AX57" s="381"/>
      <c r="AY57" s="382"/>
      <c r="AZ57" s="382"/>
      <c r="BA57" s="382"/>
      <c r="BB57" s="382"/>
      <c r="BC57" s="382"/>
      <c r="BD57" s="382"/>
      <c r="BE57" s="382"/>
      <c r="BF57" s="382"/>
      <c r="BG57" s="382"/>
      <c r="BH57" s="382"/>
      <c r="BI57" s="382"/>
      <c r="BJ57" s="383"/>
      <c r="BK57" s="384">
        <f>SUM(BK54:BK56)</f>
        <v>27773.72</v>
      </c>
      <c r="BL57" s="385"/>
      <c r="BM57" s="385"/>
      <c r="BN57" s="385"/>
      <c r="BO57" s="385"/>
      <c r="BP57" s="386"/>
      <c r="BQ57" s="387" t="s">
        <v>100</v>
      </c>
      <c r="BR57" s="388"/>
      <c r="BS57" s="388"/>
      <c r="BT57" s="388"/>
      <c r="BU57" s="388"/>
      <c r="BV57" s="388"/>
      <c r="BW57" s="388"/>
      <c r="BX57" s="388"/>
      <c r="BY57" s="388"/>
      <c r="BZ57" s="388"/>
      <c r="CA57" s="388"/>
      <c r="CB57" s="388"/>
      <c r="CC57" s="389"/>
      <c r="CD57" s="390">
        <f>+CD54*AE54</f>
        <v>47213222.964705884</v>
      </c>
      <c r="CE57" s="390"/>
      <c r="CF57" s="390"/>
      <c r="CG57" s="390"/>
      <c r="CH57" s="390"/>
      <c r="CI57" s="391"/>
    </row>
    <row r="58" spans="1:87" ht="18" customHeight="1" thickBot="1" x14ac:dyDescent="0.3">
      <c r="A58" s="75"/>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BG58" s="78"/>
      <c r="BH58" s="78"/>
      <c r="BI58" s="78"/>
      <c r="BJ58" s="78"/>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row>
    <row r="59" spans="1:87" ht="18" customHeight="1" x14ac:dyDescent="0.25">
      <c r="A59" s="75"/>
      <c r="B59" s="348" t="s">
        <v>0</v>
      </c>
      <c r="C59" s="349"/>
      <c r="D59" s="349"/>
      <c r="E59" s="349"/>
      <c r="F59" s="349"/>
      <c r="G59" s="349"/>
      <c r="H59" s="349"/>
      <c r="I59" s="349"/>
      <c r="J59" s="349"/>
      <c r="K59" s="349"/>
      <c r="L59" s="349"/>
      <c r="M59" s="349"/>
      <c r="N59" s="349"/>
      <c r="O59" s="349"/>
      <c r="P59" s="349"/>
      <c r="Q59" s="349"/>
      <c r="R59" s="349"/>
      <c r="S59" s="349"/>
      <c r="T59" s="349"/>
      <c r="U59" s="349"/>
      <c r="V59" s="349"/>
      <c r="W59" s="349"/>
      <c r="X59" s="349"/>
      <c r="Y59" s="350"/>
      <c r="Z59" s="348" t="s">
        <v>80</v>
      </c>
      <c r="AA59" s="349"/>
      <c r="AB59" s="349"/>
      <c r="AC59" s="349"/>
      <c r="AD59" s="350"/>
      <c r="AE59" s="357" t="s">
        <v>79</v>
      </c>
      <c r="AF59" s="358"/>
      <c r="AG59" s="358"/>
      <c r="AH59" s="358"/>
      <c r="AI59" s="358"/>
      <c r="AJ59" s="359"/>
      <c r="AK59" s="357" t="s">
        <v>81</v>
      </c>
      <c r="AL59" s="358"/>
      <c r="AM59" s="358"/>
      <c r="AN59" s="358"/>
      <c r="AO59" s="358"/>
      <c r="AP59" s="358"/>
      <c r="AQ59" s="358"/>
      <c r="AR59" s="358"/>
      <c r="AS59" s="358"/>
      <c r="AT59" s="358"/>
      <c r="AU59" s="358"/>
      <c r="AV59" s="358"/>
      <c r="AW59" s="358"/>
      <c r="AX59" s="359"/>
      <c r="AY59" s="357" t="s">
        <v>1</v>
      </c>
      <c r="AZ59" s="358"/>
      <c r="BA59" s="358"/>
      <c r="BB59" s="359"/>
      <c r="BC59" s="348" t="s">
        <v>104</v>
      </c>
      <c r="BD59" s="349"/>
      <c r="BE59" s="349"/>
      <c r="BF59" s="350"/>
      <c r="BG59" s="366" t="s">
        <v>82</v>
      </c>
      <c r="BH59" s="367"/>
      <c r="BI59" s="367"/>
      <c r="BJ59" s="368"/>
      <c r="BK59" s="315" t="s">
        <v>99</v>
      </c>
      <c r="BL59" s="316"/>
      <c r="BM59" s="316"/>
      <c r="BN59" s="316"/>
      <c r="BO59" s="316"/>
      <c r="BP59" s="317"/>
      <c r="BQ59" s="315" t="s">
        <v>83</v>
      </c>
      <c r="BR59" s="316"/>
      <c r="BS59" s="316"/>
      <c r="BT59" s="316"/>
      <c r="BU59" s="316"/>
      <c r="BV59" s="316"/>
      <c r="BW59" s="317"/>
      <c r="BX59" s="315" t="s">
        <v>84</v>
      </c>
      <c r="BY59" s="316"/>
      <c r="BZ59" s="316"/>
      <c r="CA59" s="316"/>
      <c r="CB59" s="316"/>
      <c r="CC59" s="317"/>
      <c r="CD59" s="315" t="s">
        <v>85</v>
      </c>
      <c r="CE59" s="316"/>
      <c r="CF59" s="316"/>
      <c r="CG59" s="316"/>
      <c r="CH59" s="316"/>
      <c r="CI59" s="317"/>
    </row>
    <row r="60" spans="1:87" ht="18" customHeight="1" x14ac:dyDescent="0.25">
      <c r="A60" s="75"/>
      <c r="B60" s="351"/>
      <c r="C60" s="352"/>
      <c r="D60" s="352"/>
      <c r="E60" s="352"/>
      <c r="F60" s="352"/>
      <c r="G60" s="352"/>
      <c r="H60" s="352"/>
      <c r="I60" s="352"/>
      <c r="J60" s="352"/>
      <c r="K60" s="352"/>
      <c r="L60" s="352"/>
      <c r="M60" s="352"/>
      <c r="N60" s="352"/>
      <c r="O60" s="352"/>
      <c r="P60" s="352"/>
      <c r="Q60" s="352"/>
      <c r="R60" s="352"/>
      <c r="S60" s="352"/>
      <c r="T60" s="352"/>
      <c r="U60" s="352"/>
      <c r="V60" s="352"/>
      <c r="W60" s="352"/>
      <c r="X60" s="352"/>
      <c r="Y60" s="353"/>
      <c r="Z60" s="351"/>
      <c r="AA60" s="352"/>
      <c r="AB60" s="352"/>
      <c r="AC60" s="352"/>
      <c r="AD60" s="353"/>
      <c r="AE60" s="360"/>
      <c r="AF60" s="361"/>
      <c r="AG60" s="361"/>
      <c r="AH60" s="361"/>
      <c r="AI60" s="361"/>
      <c r="AJ60" s="362"/>
      <c r="AK60" s="360"/>
      <c r="AL60" s="361"/>
      <c r="AM60" s="361"/>
      <c r="AN60" s="361"/>
      <c r="AO60" s="361"/>
      <c r="AP60" s="361"/>
      <c r="AQ60" s="361"/>
      <c r="AR60" s="361"/>
      <c r="AS60" s="361"/>
      <c r="AT60" s="361"/>
      <c r="AU60" s="361"/>
      <c r="AV60" s="361"/>
      <c r="AW60" s="361"/>
      <c r="AX60" s="362"/>
      <c r="AY60" s="360"/>
      <c r="AZ60" s="361"/>
      <c r="BA60" s="361"/>
      <c r="BB60" s="362"/>
      <c r="BC60" s="351"/>
      <c r="BD60" s="352"/>
      <c r="BE60" s="352"/>
      <c r="BF60" s="353"/>
      <c r="BG60" s="369"/>
      <c r="BH60" s="370"/>
      <c r="BI60" s="370"/>
      <c r="BJ60" s="371"/>
      <c r="BK60" s="318"/>
      <c r="BL60" s="319"/>
      <c r="BM60" s="319"/>
      <c r="BN60" s="319"/>
      <c r="BO60" s="319"/>
      <c r="BP60" s="320"/>
      <c r="BQ60" s="318"/>
      <c r="BR60" s="319"/>
      <c r="BS60" s="319"/>
      <c r="BT60" s="319"/>
      <c r="BU60" s="319"/>
      <c r="BV60" s="319"/>
      <c r="BW60" s="320"/>
      <c r="BX60" s="318"/>
      <c r="BY60" s="319"/>
      <c r="BZ60" s="319"/>
      <c r="CA60" s="319"/>
      <c r="CB60" s="319"/>
      <c r="CC60" s="320"/>
      <c r="CD60" s="318"/>
      <c r="CE60" s="319"/>
      <c r="CF60" s="319"/>
      <c r="CG60" s="319"/>
      <c r="CH60" s="319"/>
      <c r="CI60" s="320"/>
    </row>
    <row r="61" spans="1:87" ht="18" customHeight="1" thickBot="1" x14ac:dyDescent="0.3">
      <c r="A61" s="75"/>
      <c r="B61" s="354"/>
      <c r="C61" s="355"/>
      <c r="D61" s="355"/>
      <c r="E61" s="355"/>
      <c r="F61" s="355"/>
      <c r="G61" s="355"/>
      <c r="H61" s="355"/>
      <c r="I61" s="355"/>
      <c r="J61" s="355"/>
      <c r="K61" s="355"/>
      <c r="L61" s="355"/>
      <c r="M61" s="355"/>
      <c r="N61" s="355"/>
      <c r="O61" s="355"/>
      <c r="P61" s="355"/>
      <c r="Q61" s="355"/>
      <c r="R61" s="355"/>
      <c r="S61" s="355"/>
      <c r="T61" s="355"/>
      <c r="U61" s="355"/>
      <c r="V61" s="355"/>
      <c r="W61" s="355"/>
      <c r="X61" s="355"/>
      <c r="Y61" s="356"/>
      <c r="Z61" s="354"/>
      <c r="AA61" s="355"/>
      <c r="AB61" s="355"/>
      <c r="AC61" s="355"/>
      <c r="AD61" s="356"/>
      <c r="AE61" s="363"/>
      <c r="AF61" s="364"/>
      <c r="AG61" s="364"/>
      <c r="AH61" s="364"/>
      <c r="AI61" s="364"/>
      <c r="AJ61" s="365"/>
      <c r="AK61" s="360"/>
      <c r="AL61" s="361"/>
      <c r="AM61" s="361"/>
      <c r="AN61" s="361"/>
      <c r="AO61" s="361"/>
      <c r="AP61" s="361"/>
      <c r="AQ61" s="361"/>
      <c r="AR61" s="361"/>
      <c r="AS61" s="361"/>
      <c r="AT61" s="361"/>
      <c r="AU61" s="361"/>
      <c r="AV61" s="361"/>
      <c r="AW61" s="361"/>
      <c r="AX61" s="362"/>
      <c r="AY61" s="360"/>
      <c r="AZ61" s="361"/>
      <c r="BA61" s="361"/>
      <c r="BB61" s="362"/>
      <c r="BC61" s="351"/>
      <c r="BD61" s="352"/>
      <c r="BE61" s="352"/>
      <c r="BF61" s="353"/>
      <c r="BG61" s="369"/>
      <c r="BH61" s="370"/>
      <c r="BI61" s="370"/>
      <c r="BJ61" s="371"/>
      <c r="BK61" s="318"/>
      <c r="BL61" s="319"/>
      <c r="BM61" s="319"/>
      <c r="BN61" s="319"/>
      <c r="BO61" s="319"/>
      <c r="BP61" s="320"/>
      <c r="BQ61" s="321"/>
      <c r="BR61" s="322"/>
      <c r="BS61" s="322"/>
      <c r="BT61" s="322"/>
      <c r="BU61" s="322"/>
      <c r="BV61" s="322"/>
      <c r="BW61" s="323"/>
      <c r="BX61" s="321"/>
      <c r="BY61" s="322"/>
      <c r="BZ61" s="322"/>
      <c r="CA61" s="322"/>
      <c r="CB61" s="322"/>
      <c r="CC61" s="323"/>
      <c r="CD61" s="321"/>
      <c r="CE61" s="322"/>
      <c r="CF61" s="322"/>
      <c r="CG61" s="322"/>
      <c r="CH61" s="322"/>
      <c r="CI61" s="323"/>
    </row>
    <row r="62" spans="1:87" ht="18" customHeight="1" x14ac:dyDescent="0.25">
      <c r="A62" s="75"/>
      <c r="B62" s="324" t="s">
        <v>201</v>
      </c>
      <c r="C62" s="325"/>
      <c r="D62" s="325"/>
      <c r="E62" s="325"/>
      <c r="F62" s="325"/>
      <c r="G62" s="325"/>
      <c r="H62" s="325"/>
      <c r="I62" s="325"/>
      <c r="J62" s="325"/>
      <c r="K62" s="325"/>
      <c r="L62" s="325"/>
      <c r="M62" s="325"/>
      <c r="N62" s="325"/>
      <c r="O62" s="325"/>
      <c r="P62" s="325"/>
      <c r="Q62" s="325"/>
      <c r="R62" s="325"/>
      <c r="S62" s="325"/>
      <c r="T62" s="325"/>
      <c r="U62" s="325"/>
      <c r="V62" s="325"/>
      <c r="W62" s="325"/>
      <c r="X62" s="325"/>
      <c r="Y62" s="326"/>
      <c r="Z62" s="333" t="s">
        <v>866</v>
      </c>
      <c r="AA62" s="334"/>
      <c r="AB62" s="334"/>
      <c r="AC62" s="334"/>
      <c r="AD62" s="335"/>
      <c r="AE62" s="643">
        <v>1368</v>
      </c>
      <c r="AF62" s="644"/>
      <c r="AG62" s="644"/>
      <c r="AH62" s="644"/>
      <c r="AI62" s="644"/>
      <c r="AJ62" s="644"/>
      <c r="AK62" s="342" t="s">
        <v>15</v>
      </c>
      <c r="AL62" s="343"/>
      <c r="AM62" s="343"/>
      <c r="AN62" s="343"/>
      <c r="AO62" s="343"/>
      <c r="AP62" s="343"/>
      <c r="AQ62" s="343"/>
      <c r="AR62" s="343"/>
      <c r="AS62" s="343"/>
      <c r="AT62" s="343"/>
      <c r="AU62" s="343"/>
      <c r="AV62" s="343"/>
      <c r="AW62" s="343"/>
      <c r="AX62" s="344"/>
      <c r="AY62" s="345">
        <v>0.04</v>
      </c>
      <c r="AZ62" s="346"/>
      <c r="BA62" s="346"/>
      <c r="BB62" s="347"/>
      <c r="BC62" s="345">
        <f>+$AE$62*AY62</f>
        <v>54.72</v>
      </c>
      <c r="BD62" s="346"/>
      <c r="BE62" s="346"/>
      <c r="BF62" s="347"/>
      <c r="BG62" s="285">
        <v>7925</v>
      </c>
      <c r="BH62" s="286"/>
      <c r="BI62" s="286"/>
      <c r="BJ62" s="287"/>
      <c r="BK62" s="288">
        <f>+AY62*BG62</f>
        <v>317</v>
      </c>
      <c r="BL62" s="289"/>
      <c r="BM62" s="289"/>
      <c r="BN62" s="289"/>
      <c r="BO62" s="289"/>
      <c r="BP62" s="290"/>
      <c r="BQ62" s="291">
        <v>500</v>
      </c>
      <c r="BR62" s="292"/>
      <c r="BS62" s="292"/>
      <c r="BT62" s="292"/>
      <c r="BU62" s="292"/>
      <c r="BV62" s="292"/>
      <c r="BW62" s="293"/>
      <c r="BX62" s="291">
        <f>+(((BK64+BQ62)*15)/85)</f>
        <v>226.89176470588234</v>
      </c>
      <c r="BY62" s="292"/>
      <c r="BZ62" s="292"/>
      <c r="CA62" s="292"/>
      <c r="CB62" s="292"/>
      <c r="CC62" s="293"/>
      <c r="CD62" s="291">
        <f>+BK64+BQ62+BX62</f>
        <v>1512.6117647058823</v>
      </c>
      <c r="CE62" s="292"/>
      <c r="CF62" s="292"/>
      <c r="CG62" s="292"/>
      <c r="CH62" s="292"/>
      <c r="CI62" s="293"/>
    </row>
    <row r="63" spans="1:87" ht="18" customHeight="1" thickBot="1" x14ac:dyDescent="0.3">
      <c r="A63" s="75"/>
      <c r="B63" s="327"/>
      <c r="C63" s="328"/>
      <c r="D63" s="328"/>
      <c r="E63" s="328"/>
      <c r="F63" s="328"/>
      <c r="G63" s="328"/>
      <c r="H63" s="328"/>
      <c r="I63" s="328"/>
      <c r="J63" s="328"/>
      <c r="K63" s="328"/>
      <c r="L63" s="328"/>
      <c r="M63" s="328"/>
      <c r="N63" s="328"/>
      <c r="O63" s="328"/>
      <c r="P63" s="328"/>
      <c r="Q63" s="328"/>
      <c r="R63" s="328"/>
      <c r="S63" s="328"/>
      <c r="T63" s="328"/>
      <c r="U63" s="328"/>
      <c r="V63" s="328"/>
      <c r="W63" s="328"/>
      <c r="X63" s="328"/>
      <c r="Y63" s="329"/>
      <c r="Z63" s="336"/>
      <c r="AA63" s="337"/>
      <c r="AB63" s="337"/>
      <c r="AC63" s="337"/>
      <c r="AD63" s="338"/>
      <c r="AE63" s="645"/>
      <c r="AF63" s="646"/>
      <c r="AG63" s="646"/>
      <c r="AH63" s="646"/>
      <c r="AI63" s="646"/>
      <c r="AJ63" s="646"/>
      <c r="AK63" s="392" t="s">
        <v>35</v>
      </c>
      <c r="AL63" s="393"/>
      <c r="AM63" s="393"/>
      <c r="AN63" s="393"/>
      <c r="AO63" s="393"/>
      <c r="AP63" s="393"/>
      <c r="AQ63" s="393"/>
      <c r="AR63" s="393"/>
      <c r="AS63" s="393"/>
      <c r="AT63" s="393"/>
      <c r="AU63" s="393"/>
      <c r="AV63" s="393"/>
      <c r="AW63" s="393"/>
      <c r="AX63" s="394"/>
      <c r="AY63" s="303">
        <v>0.04</v>
      </c>
      <c r="AZ63" s="304"/>
      <c r="BA63" s="304"/>
      <c r="BB63" s="305"/>
      <c r="BC63" s="306">
        <f t="shared" ref="BC63" si="4">+$AE$62*AY63</f>
        <v>54.72</v>
      </c>
      <c r="BD63" s="307"/>
      <c r="BE63" s="307"/>
      <c r="BF63" s="308"/>
      <c r="BG63" s="309">
        <v>11718</v>
      </c>
      <c r="BH63" s="310"/>
      <c r="BI63" s="310"/>
      <c r="BJ63" s="311"/>
      <c r="BK63" s="312">
        <f t="shared" ref="BK63" si="5">+AY63*BG63</f>
        <v>468.72</v>
      </c>
      <c r="BL63" s="313"/>
      <c r="BM63" s="313"/>
      <c r="BN63" s="313"/>
      <c r="BO63" s="313"/>
      <c r="BP63" s="314"/>
      <c r="BQ63" s="294"/>
      <c r="BR63" s="295"/>
      <c r="BS63" s="295"/>
      <c r="BT63" s="295"/>
      <c r="BU63" s="295"/>
      <c r="BV63" s="295"/>
      <c r="BW63" s="296"/>
      <c r="BX63" s="294"/>
      <c r="BY63" s="295"/>
      <c r="BZ63" s="295"/>
      <c r="CA63" s="295"/>
      <c r="CB63" s="295"/>
      <c r="CC63" s="296"/>
      <c r="CD63" s="294"/>
      <c r="CE63" s="295"/>
      <c r="CF63" s="295"/>
      <c r="CG63" s="295"/>
      <c r="CH63" s="295"/>
      <c r="CI63" s="296"/>
    </row>
    <row r="64" spans="1:87" ht="18" customHeight="1" thickBot="1" x14ac:dyDescent="0.3">
      <c r="A64" s="75"/>
      <c r="B64" s="377"/>
      <c r="C64" s="378"/>
      <c r="D64" s="378"/>
      <c r="E64" s="378"/>
      <c r="F64" s="378"/>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c r="AE64" s="378"/>
      <c r="AF64" s="378"/>
      <c r="AG64" s="378"/>
      <c r="AH64" s="378"/>
      <c r="AI64" s="378"/>
      <c r="AJ64" s="379"/>
      <c r="AK64" s="380" t="s">
        <v>3</v>
      </c>
      <c r="AL64" s="381"/>
      <c r="AM64" s="381"/>
      <c r="AN64" s="381"/>
      <c r="AO64" s="381"/>
      <c r="AP64" s="381"/>
      <c r="AQ64" s="381"/>
      <c r="AR64" s="381"/>
      <c r="AS64" s="381"/>
      <c r="AT64" s="381"/>
      <c r="AU64" s="381"/>
      <c r="AV64" s="381"/>
      <c r="AW64" s="381"/>
      <c r="AX64" s="381"/>
      <c r="AY64" s="382"/>
      <c r="AZ64" s="382"/>
      <c r="BA64" s="382"/>
      <c r="BB64" s="382"/>
      <c r="BC64" s="382"/>
      <c r="BD64" s="382"/>
      <c r="BE64" s="382"/>
      <c r="BF64" s="382"/>
      <c r="BG64" s="382"/>
      <c r="BH64" s="382"/>
      <c r="BI64" s="382"/>
      <c r="BJ64" s="383"/>
      <c r="BK64" s="384">
        <f>SUM(BK62:BK63)</f>
        <v>785.72</v>
      </c>
      <c r="BL64" s="385"/>
      <c r="BM64" s="385"/>
      <c r="BN64" s="385"/>
      <c r="BO64" s="385"/>
      <c r="BP64" s="386"/>
      <c r="BQ64" s="387" t="s">
        <v>100</v>
      </c>
      <c r="BR64" s="388"/>
      <c r="BS64" s="388"/>
      <c r="BT64" s="388"/>
      <c r="BU64" s="388"/>
      <c r="BV64" s="388"/>
      <c r="BW64" s="388"/>
      <c r="BX64" s="388"/>
      <c r="BY64" s="388"/>
      <c r="BZ64" s="388"/>
      <c r="CA64" s="388"/>
      <c r="CB64" s="388"/>
      <c r="CC64" s="389"/>
      <c r="CD64" s="390">
        <f>+CD62*AE62</f>
        <v>2069252.8941176469</v>
      </c>
      <c r="CE64" s="390"/>
      <c r="CF64" s="390"/>
      <c r="CG64" s="390"/>
      <c r="CH64" s="390"/>
      <c r="CI64" s="391"/>
    </row>
    <row r="65" spans="1:87" ht="18" customHeight="1" thickBot="1" x14ac:dyDescent="0.3">
      <c r="A65" s="75"/>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BG65" s="78"/>
      <c r="BH65" s="78"/>
      <c r="BI65" s="78"/>
      <c r="BJ65" s="78"/>
      <c r="BK65" s="79"/>
      <c r="BL65" s="79"/>
      <c r="BM65" s="79"/>
      <c r="BN65" s="79"/>
      <c r="BO65" s="79"/>
      <c r="BP65" s="79"/>
      <c r="BQ65" s="79"/>
      <c r="BR65" s="79"/>
      <c r="BS65" s="79"/>
      <c r="BT65" s="79"/>
      <c r="BU65" s="79"/>
      <c r="BV65" s="79"/>
      <c r="BW65" s="79"/>
      <c r="BX65" s="79"/>
      <c r="BY65" s="79"/>
      <c r="BZ65" s="79"/>
      <c r="CA65" s="79"/>
      <c r="CB65" s="79"/>
      <c r="CC65" s="79"/>
      <c r="CD65" s="79"/>
      <c r="CE65" s="79"/>
      <c r="CF65" s="79"/>
      <c r="CG65" s="79"/>
      <c r="CH65" s="79"/>
      <c r="CI65" s="79"/>
    </row>
    <row r="66" spans="1:87" ht="18" customHeight="1" x14ac:dyDescent="0.25">
      <c r="A66" s="75"/>
      <c r="B66" s="348" t="s">
        <v>0</v>
      </c>
      <c r="C66" s="349"/>
      <c r="D66" s="349"/>
      <c r="E66" s="349"/>
      <c r="F66" s="349"/>
      <c r="G66" s="349"/>
      <c r="H66" s="349"/>
      <c r="I66" s="349"/>
      <c r="J66" s="349"/>
      <c r="K66" s="349"/>
      <c r="L66" s="349"/>
      <c r="M66" s="349"/>
      <c r="N66" s="349"/>
      <c r="O66" s="349"/>
      <c r="P66" s="349"/>
      <c r="Q66" s="349"/>
      <c r="R66" s="349"/>
      <c r="S66" s="349"/>
      <c r="T66" s="349"/>
      <c r="U66" s="349"/>
      <c r="V66" s="349"/>
      <c r="W66" s="349"/>
      <c r="X66" s="349"/>
      <c r="Y66" s="350"/>
      <c r="Z66" s="348" t="s">
        <v>80</v>
      </c>
      <c r="AA66" s="349"/>
      <c r="AB66" s="349"/>
      <c r="AC66" s="349"/>
      <c r="AD66" s="350"/>
      <c r="AE66" s="357" t="s">
        <v>79</v>
      </c>
      <c r="AF66" s="358"/>
      <c r="AG66" s="358"/>
      <c r="AH66" s="358"/>
      <c r="AI66" s="358"/>
      <c r="AJ66" s="359"/>
      <c r="AK66" s="357" t="s">
        <v>81</v>
      </c>
      <c r="AL66" s="358"/>
      <c r="AM66" s="358"/>
      <c r="AN66" s="358"/>
      <c r="AO66" s="358"/>
      <c r="AP66" s="358"/>
      <c r="AQ66" s="358"/>
      <c r="AR66" s="358"/>
      <c r="AS66" s="358"/>
      <c r="AT66" s="358"/>
      <c r="AU66" s="358"/>
      <c r="AV66" s="358"/>
      <c r="AW66" s="358"/>
      <c r="AX66" s="359"/>
      <c r="AY66" s="357" t="s">
        <v>1</v>
      </c>
      <c r="AZ66" s="358"/>
      <c r="BA66" s="358"/>
      <c r="BB66" s="359"/>
      <c r="BC66" s="348" t="s">
        <v>104</v>
      </c>
      <c r="BD66" s="349"/>
      <c r="BE66" s="349"/>
      <c r="BF66" s="350"/>
      <c r="BG66" s="366" t="s">
        <v>82</v>
      </c>
      <c r="BH66" s="367"/>
      <c r="BI66" s="367"/>
      <c r="BJ66" s="368"/>
      <c r="BK66" s="315" t="s">
        <v>99</v>
      </c>
      <c r="BL66" s="316"/>
      <c r="BM66" s="316"/>
      <c r="BN66" s="316"/>
      <c r="BO66" s="316"/>
      <c r="BP66" s="317"/>
      <c r="BQ66" s="315" t="s">
        <v>83</v>
      </c>
      <c r="BR66" s="316"/>
      <c r="BS66" s="316"/>
      <c r="BT66" s="316"/>
      <c r="BU66" s="316"/>
      <c r="BV66" s="316"/>
      <c r="BW66" s="317"/>
      <c r="BX66" s="315" t="s">
        <v>84</v>
      </c>
      <c r="BY66" s="316"/>
      <c r="BZ66" s="316"/>
      <c r="CA66" s="316"/>
      <c r="CB66" s="316"/>
      <c r="CC66" s="317"/>
      <c r="CD66" s="315" t="s">
        <v>85</v>
      </c>
      <c r="CE66" s="316"/>
      <c r="CF66" s="316"/>
      <c r="CG66" s="316"/>
      <c r="CH66" s="316"/>
      <c r="CI66" s="317"/>
    </row>
    <row r="67" spans="1:87" ht="18" customHeight="1" x14ac:dyDescent="0.25">
      <c r="A67" s="75"/>
      <c r="B67" s="351"/>
      <c r="C67" s="352"/>
      <c r="D67" s="352"/>
      <c r="E67" s="352"/>
      <c r="F67" s="352"/>
      <c r="G67" s="352"/>
      <c r="H67" s="352"/>
      <c r="I67" s="352"/>
      <c r="J67" s="352"/>
      <c r="K67" s="352"/>
      <c r="L67" s="352"/>
      <c r="M67" s="352"/>
      <c r="N67" s="352"/>
      <c r="O67" s="352"/>
      <c r="P67" s="352"/>
      <c r="Q67" s="352"/>
      <c r="R67" s="352"/>
      <c r="S67" s="352"/>
      <c r="T67" s="352"/>
      <c r="U67" s="352"/>
      <c r="V67" s="352"/>
      <c r="W67" s="352"/>
      <c r="X67" s="352"/>
      <c r="Y67" s="353"/>
      <c r="Z67" s="351"/>
      <c r="AA67" s="352"/>
      <c r="AB67" s="352"/>
      <c r="AC67" s="352"/>
      <c r="AD67" s="353"/>
      <c r="AE67" s="360"/>
      <c r="AF67" s="361"/>
      <c r="AG67" s="361"/>
      <c r="AH67" s="361"/>
      <c r="AI67" s="361"/>
      <c r="AJ67" s="362"/>
      <c r="AK67" s="360"/>
      <c r="AL67" s="361"/>
      <c r="AM67" s="361"/>
      <c r="AN67" s="361"/>
      <c r="AO67" s="361"/>
      <c r="AP67" s="361"/>
      <c r="AQ67" s="361"/>
      <c r="AR67" s="361"/>
      <c r="AS67" s="361"/>
      <c r="AT67" s="361"/>
      <c r="AU67" s="361"/>
      <c r="AV67" s="361"/>
      <c r="AW67" s="361"/>
      <c r="AX67" s="362"/>
      <c r="AY67" s="360"/>
      <c r="AZ67" s="361"/>
      <c r="BA67" s="361"/>
      <c r="BB67" s="362"/>
      <c r="BC67" s="351"/>
      <c r="BD67" s="352"/>
      <c r="BE67" s="352"/>
      <c r="BF67" s="353"/>
      <c r="BG67" s="369"/>
      <c r="BH67" s="370"/>
      <c r="BI67" s="370"/>
      <c r="BJ67" s="371"/>
      <c r="BK67" s="318"/>
      <c r="BL67" s="319"/>
      <c r="BM67" s="319"/>
      <c r="BN67" s="319"/>
      <c r="BO67" s="319"/>
      <c r="BP67" s="320"/>
      <c r="BQ67" s="318"/>
      <c r="BR67" s="319"/>
      <c r="BS67" s="319"/>
      <c r="BT67" s="319"/>
      <c r="BU67" s="319"/>
      <c r="BV67" s="319"/>
      <c r="BW67" s="320"/>
      <c r="BX67" s="318"/>
      <c r="BY67" s="319"/>
      <c r="BZ67" s="319"/>
      <c r="CA67" s="319"/>
      <c r="CB67" s="319"/>
      <c r="CC67" s="320"/>
      <c r="CD67" s="318"/>
      <c r="CE67" s="319"/>
      <c r="CF67" s="319"/>
      <c r="CG67" s="319"/>
      <c r="CH67" s="319"/>
      <c r="CI67" s="320"/>
    </row>
    <row r="68" spans="1:87" ht="18" customHeight="1" thickBot="1" x14ac:dyDescent="0.3">
      <c r="A68" s="75"/>
      <c r="B68" s="354"/>
      <c r="C68" s="355"/>
      <c r="D68" s="355"/>
      <c r="E68" s="355"/>
      <c r="F68" s="355"/>
      <c r="G68" s="355"/>
      <c r="H68" s="355"/>
      <c r="I68" s="355"/>
      <c r="J68" s="355"/>
      <c r="K68" s="355"/>
      <c r="L68" s="355"/>
      <c r="M68" s="355"/>
      <c r="N68" s="355"/>
      <c r="O68" s="355"/>
      <c r="P68" s="355"/>
      <c r="Q68" s="355"/>
      <c r="R68" s="355"/>
      <c r="S68" s="355"/>
      <c r="T68" s="355"/>
      <c r="U68" s="355"/>
      <c r="V68" s="355"/>
      <c r="W68" s="355"/>
      <c r="X68" s="355"/>
      <c r="Y68" s="356"/>
      <c r="Z68" s="354"/>
      <c r="AA68" s="355"/>
      <c r="AB68" s="355"/>
      <c r="AC68" s="355"/>
      <c r="AD68" s="356"/>
      <c r="AE68" s="363"/>
      <c r="AF68" s="364"/>
      <c r="AG68" s="364"/>
      <c r="AH68" s="364"/>
      <c r="AI68" s="364"/>
      <c r="AJ68" s="365"/>
      <c r="AK68" s="360"/>
      <c r="AL68" s="361"/>
      <c r="AM68" s="361"/>
      <c r="AN68" s="361"/>
      <c r="AO68" s="361"/>
      <c r="AP68" s="361"/>
      <c r="AQ68" s="361"/>
      <c r="AR68" s="361"/>
      <c r="AS68" s="361"/>
      <c r="AT68" s="361"/>
      <c r="AU68" s="361"/>
      <c r="AV68" s="361"/>
      <c r="AW68" s="361"/>
      <c r="AX68" s="362"/>
      <c r="AY68" s="360"/>
      <c r="AZ68" s="361"/>
      <c r="BA68" s="361"/>
      <c r="BB68" s="362"/>
      <c r="BC68" s="351"/>
      <c r="BD68" s="352"/>
      <c r="BE68" s="352"/>
      <c r="BF68" s="353"/>
      <c r="BG68" s="369"/>
      <c r="BH68" s="370"/>
      <c r="BI68" s="370"/>
      <c r="BJ68" s="371"/>
      <c r="BK68" s="318"/>
      <c r="BL68" s="319"/>
      <c r="BM68" s="319"/>
      <c r="BN68" s="319"/>
      <c r="BO68" s="319"/>
      <c r="BP68" s="320"/>
      <c r="BQ68" s="321"/>
      <c r="BR68" s="322"/>
      <c r="BS68" s="322"/>
      <c r="BT68" s="322"/>
      <c r="BU68" s="322"/>
      <c r="BV68" s="322"/>
      <c r="BW68" s="323"/>
      <c r="BX68" s="321"/>
      <c r="BY68" s="322"/>
      <c r="BZ68" s="322"/>
      <c r="CA68" s="322"/>
      <c r="CB68" s="322"/>
      <c r="CC68" s="323"/>
      <c r="CD68" s="321"/>
      <c r="CE68" s="322"/>
      <c r="CF68" s="322"/>
      <c r="CG68" s="322"/>
      <c r="CH68" s="322"/>
      <c r="CI68" s="323"/>
    </row>
    <row r="69" spans="1:87" ht="18" customHeight="1" x14ac:dyDescent="0.25">
      <c r="A69" s="75"/>
      <c r="B69" s="324" t="s">
        <v>202</v>
      </c>
      <c r="C69" s="325"/>
      <c r="D69" s="325"/>
      <c r="E69" s="325"/>
      <c r="F69" s="325"/>
      <c r="G69" s="325"/>
      <c r="H69" s="325"/>
      <c r="I69" s="325"/>
      <c r="J69" s="325"/>
      <c r="K69" s="325"/>
      <c r="L69" s="325"/>
      <c r="M69" s="325"/>
      <c r="N69" s="325"/>
      <c r="O69" s="325"/>
      <c r="P69" s="325"/>
      <c r="Q69" s="325"/>
      <c r="R69" s="325"/>
      <c r="S69" s="325"/>
      <c r="T69" s="325"/>
      <c r="U69" s="325"/>
      <c r="V69" s="325"/>
      <c r="W69" s="325"/>
      <c r="X69" s="325"/>
      <c r="Y69" s="326"/>
      <c r="Z69" s="333" t="s">
        <v>867</v>
      </c>
      <c r="AA69" s="334"/>
      <c r="AB69" s="334"/>
      <c r="AC69" s="334"/>
      <c r="AD69" s="335"/>
      <c r="AE69" s="643">
        <v>300</v>
      </c>
      <c r="AF69" s="644"/>
      <c r="AG69" s="644"/>
      <c r="AH69" s="644"/>
      <c r="AI69" s="644"/>
      <c r="AJ69" s="644"/>
      <c r="AK69" s="342" t="s">
        <v>15</v>
      </c>
      <c r="AL69" s="343"/>
      <c r="AM69" s="343"/>
      <c r="AN69" s="343"/>
      <c r="AO69" s="343"/>
      <c r="AP69" s="343"/>
      <c r="AQ69" s="343"/>
      <c r="AR69" s="343"/>
      <c r="AS69" s="343"/>
      <c r="AT69" s="343"/>
      <c r="AU69" s="343"/>
      <c r="AV69" s="343"/>
      <c r="AW69" s="343"/>
      <c r="AX69" s="344"/>
      <c r="AY69" s="345">
        <v>0.04</v>
      </c>
      <c r="AZ69" s="346"/>
      <c r="BA69" s="346"/>
      <c r="BB69" s="347"/>
      <c r="BC69" s="345">
        <f>+$AE$69*AY69</f>
        <v>12</v>
      </c>
      <c r="BD69" s="346"/>
      <c r="BE69" s="346"/>
      <c r="BF69" s="347"/>
      <c r="BG69" s="285">
        <v>7925</v>
      </c>
      <c r="BH69" s="286"/>
      <c r="BI69" s="286"/>
      <c r="BJ69" s="287"/>
      <c r="BK69" s="288">
        <f>+AY69*BG69</f>
        <v>317</v>
      </c>
      <c r="BL69" s="289"/>
      <c r="BM69" s="289"/>
      <c r="BN69" s="289"/>
      <c r="BO69" s="289"/>
      <c r="BP69" s="290"/>
      <c r="BQ69" s="291">
        <v>500</v>
      </c>
      <c r="BR69" s="292"/>
      <c r="BS69" s="292"/>
      <c r="BT69" s="292"/>
      <c r="BU69" s="292"/>
      <c r="BV69" s="292"/>
      <c r="BW69" s="293"/>
      <c r="BX69" s="291">
        <f>+(((BK71+BQ69)*15)/85)</f>
        <v>226.89176470588234</v>
      </c>
      <c r="BY69" s="292"/>
      <c r="BZ69" s="292"/>
      <c r="CA69" s="292"/>
      <c r="CB69" s="292"/>
      <c r="CC69" s="293"/>
      <c r="CD69" s="291">
        <f>+BK71+BQ69+BX69</f>
        <v>1512.6117647058823</v>
      </c>
      <c r="CE69" s="292"/>
      <c r="CF69" s="292"/>
      <c r="CG69" s="292"/>
      <c r="CH69" s="292"/>
      <c r="CI69" s="293"/>
    </row>
    <row r="70" spans="1:87" ht="18" customHeight="1" thickBot="1" x14ac:dyDescent="0.3">
      <c r="A70" s="75"/>
      <c r="B70" s="327"/>
      <c r="C70" s="328"/>
      <c r="D70" s="328"/>
      <c r="E70" s="328"/>
      <c r="F70" s="328"/>
      <c r="G70" s="328"/>
      <c r="H70" s="328"/>
      <c r="I70" s="328"/>
      <c r="J70" s="328"/>
      <c r="K70" s="328"/>
      <c r="L70" s="328"/>
      <c r="M70" s="328"/>
      <c r="N70" s="328"/>
      <c r="O70" s="328"/>
      <c r="P70" s="328"/>
      <c r="Q70" s="328"/>
      <c r="R70" s="328"/>
      <c r="S70" s="328"/>
      <c r="T70" s="328"/>
      <c r="U70" s="328"/>
      <c r="V70" s="328"/>
      <c r="W70" s="328"/>
      <c r="X70" s="328"/>
      <c r="Y70" s="329"/>
      <c r="Z70" s="336"/>
      <c r="AA70" s="337"/>
      <c r="AB70" s="337"/>
      <c r="AC70" s="337"/>
      <c r="AD70" s="338"/>
      <c r="AE70" s="645"/>
      <c r="AF70" s="646"/>
      <c r="AG70" s="646"/>
      <c r="AH70" s="646"/>
      <c r="AI70" s="646"/>
      <c r="AJ70" s="646"/>
      <c r="AK70" s="392" t="s">
        <v>35</v>
      </c>
      <c r="AL70" s="393"/>
      <c r="AM70" s="393"/>
      <c r="AN70" s="393"/>
      <c r="AO70" s="393"/>
      <c r="AP70" s="393"/>
      <c r="AQ70" s="393"/>
      <c r="AR70" s="393"/>
      <c r="AS70" s="393"/>
      <c r="AT70" s="393"/>
      <c r="AU70" s="393"/>
      <c r="AV70" s="393"/>
      <c r="AW70" s="393"/>
      <c r="AX70" s="394"/>
      <c r="AY70" s="303">
        <v>0.04</v>
      </c>
      <c r="AZ70" s="304"/>
      <c r="BA70" s="304"/>
      <c r="BB70" s="305"/>
      <c r="BC70" s="306">
        <f t="shared" ref="BC70" si="6">+$AE$69*AY70</f>
        <v>12</v>
      </c>
      <c r="BD70" s="307"/>
      <c r="BE70" s="307"/>
      <c r="BF70" s="308"/>
      <c r="BG70" s="309">
        <v>11718</v>
      </c>
      <c r="BH70" s="310"/>
      <c r="BI70" s="310"/>
      <c r="BJ70" s="311"/>
      <c r="BK70" s="312">
        <f t="shared" ref="BK70" si="7">+AY70*BG70</f>
        <v>468.72</v>
      </c>
      <c r="BL70" s="313"/>
      <c r="BM70" s="313"/>
      <c r="BN70" s="313"/>
      <c r="BO70" s="313"/>
      <c r="BP70" s="314"/>
      <c r="BQ70" s="294"/>
      <c r="BR70" s="295"/>
      <c r="BS70" s="295"/>
      <c r="BT70" s="295"/>
      <c r="BU70" s="295"/>
      <c r="BV70" s="295"/>
      <c r="BW70" s="296"/>
      <c r="BX70" s="294"/>
      <c r="BY70" s="295"/>
      <c r="BZ70" s="295"/>
      <c r="CA70" s="295"/>
      <c r="CB70" s="295"/>
      <c r="CC70" s="296"/>
      <c r="CD70" s="294"/>
      <c r="CE70" s="295"/>
      <c r="CF70" s="295"/>
      <c r="CG70" s="295"/>
      <c r="CH70" s="295"/>
      <c r="CI70" s="296"/>
    </row>
    <row r="71" spans="1:87" ht="18" customHeight="1" thickBot="1" x14ac:dyDescent="0.3">
      <c r="A71" s="75"/>
      <c r="B71" s="377"/>
      <c r="C71" s="378"/>
      <c r="D71" s="378"/>
      <c r="E71" s="378"/>
      <c r="F71" s="378"/>
      <c r="G71" s="378"/>
      <c r="H71" s="378"/>
      <c r="I71" s="378"/>
      <c r="J71" s="378"/>
      <c r="K71" s="378"/>
      <c r="L71" s="378"/>
      <c r="M71" s="378"/>
      <c r="N71" s="378"/>
      <c r="O71" s="378"/>
      <c r="P71" s="378"/>
      <c r="Q71" s="378"/>
      <c r="R71" s="378"/>
      <c r="S71" s="378"/>
      <c r="T71" s="378"/>
      <c r="U71" s="378"/>
      <c r="V71" s="378"/>
      <c r="W71" s="378"/>
      <c r="X71" s="378"/>
      <c r="Y71" s="378"/>
      <c r="Z71" s="378"/>
      <c r="AA71" s="378"/>
      <c r="AB71" s="378"/>
      <c r="AC71" s="378"/>
      <c r="AD71" s="378"/>
      <c r="AE71" s="378"/>
      <c r="AF71" s="378"/>
      <c r="AG71" s="378"/>
      <c r="AH71" s="378"/>
      <c r="AI71" s="378"/>
      <c r="AJ71" s="379"/>
      <c r="AK71" s="380" t="s">
        <v>3</v>
      </c>
      <c r="AL71" s="381"/>
      <c r="AM71" s="381"/>
      <c r="AN71" s="381"/>
      <c r="AO71" s="381"/>
      <c r="AP71" s="381"/>
      <c r="AQ71" s="381"/>
      <c r="AR71" s="381"/>
      <c r="AS71" s="381"/>
      <c r="AT71" s="381"/>
      <c r="AU71" s="381"/>
      <c r="AV71" s="381"/>
      <c r="AW71" s="381"/>
      <c r="AX71" s="381"/>
      <c r="AY71" s="382"/>
      <c r="AZ71" s="382"/>
      <c r="BA71" s="382"/>
      <c r="BB71" s="382"/>
      <c r="BC71" s="382"/>
      <c r="BD71" s="382"/>
      <c r="BE71" s="382"/>
      <c r="BF71" s="382"/>
      <c r="BG71" s="382"/>
      <c r="BH71" s="382"/>
      <c r="BI71" s="382"/>
      <c r="BJ71" s="383"/>
      <c r="BK71" s="384">
        <f>SUM(BK69:BK70)</f>
        <v>785.72</v>
      </c>
      <c r="BL71" s="385"/>
      <c r="BM71" s="385"/>
      <c r="BN71" s="385"/>
      <c r="BO71" s="385"/>
      <c r="BP71" s="386"/>
      <c r="BQ71" s="387" t="s">
        <v>100</v>
      </c>
      <c r="BR71" s="388"/>
      <c r="BS71" s="388"/>
      <c r="BT71" s="388"/>
      <c r="BU71" s="388"/>
      <c r="BV71" s="388"/>
      <c r="BW71" s="388"/>
      <c r="BX71" s="388"/>
      <c r="BY71" s="388"/>
      <c r="BZ71" s="388"/>
      <c r="CA71" s="388"/>
      <c r="CB71" s="388"/>
      <c r="CC71" s="389"/>
      <c r="CD71" s="390">
        <f>+CD69*AE69</f>
        <v>453783.5294117647</v>
      </c>
      <c r="CE71" s="390"/>
      <c r="CF71" s="390"/>
      <c r="CG71" s="390"/>
      <c r="CH71" s="390"/>
      <c r="CI71" s="391"/>
    </row>
    <row r="72" spans="1:87" ht="18" customHeight="1" thickBot="1" x14ac:dyDescent="0.3">
      <c r="A72" s="75"/>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BG72" s="78"/>
      <c r="BH72" s="78"/>
      <c r="BI72" s="78"/>
      <c r="BJ72" s="78"/>
      <c r="BK72" s="79"/>
      <c r="BL72" s="79"/>
      <c r="BM72" s="79"/>
      <c r="BN72" s="79"/>
      <c r="BO72" s="79"/>
      <c r="BP72" s="79"/>
      <c r="BQ72" s="79"/>
      <c r="BR72" s="79"/>
      <c r="BS72" s="79"/>
      <c r="BT72" s="79"/>
      <c r="BU72" s="79"/>
      <c r="BV72" s="79"/>
      <c r="BW72" s="79"/>
      <c r="BX72" s="79"/>
      <c r="BY72" s="79"/>
      <c r="BZ72" s="79"/>
      <c r="CA72" s="79"/>
      <c r="CB72" s="79"/>
      <c r="CC72" s="79"/>
      <c r="CD72" s="79"/>
      <c r="CE72" s="79"/>
      <c r="CF72" s="79"/>
      <c r="CG72" s="79"/>
      <c r="CH72" s="79"/>
      <c r="CI72" s="79"/>
    </row>
    <row r="73" spans="1:87" ht="18" customHeight="1" x14ac:dyDescent="0.25">
      <c r="A73" s="75"/>
      <c r="B73" s="348" t="s">
        <v>0</v>
      </c>
      <c r="C73" s="349"/>
      <c r="D73" s="349"/>
      <c r="E73" s="349"/>
      <c r="F73" s="349"/>
      <c r="G73" s="349"/>
      <c r="H73" s="349"/>
      <c r="I73" s="349"/>
      <c r="J73" s="349"/>
      <c r="K73" s="349"/>
      <c r="L73" s="349"/>
      <c r="M73" s="349"/>
      <c r="N73" s="349"/>
      <c r="O73" s="349"/>
      <c r="P73" s="349"/>
      <c r="Q73" s="349"/>
      <c r="R73" s="349"/>
      <c r="S73" s="349"/>
      <c r="T73" s="349"/>
      <c r="U73" s="349"/>
      <c r="V73" s="349"/>
      <c r="W73" s="349"/>
      <c r="X73" s="349"/>
      <c r="Y73" s="350"/>
      <c r="Z73" s="348" t="s">
        <v>80</v>
      </c>
      <c r="AA73" s="349"/>
      <c r="AB73" s="349"/>
      <c r="AC73" s="349"/>
      <c r="AD73" s="350"/>
      <c r="AE73" s="357" t="s">
        <v>79</v>
      </c>
      <c r="AF73" s="358"/>
      <c r="AG73" s="358"/>
      <c r="AH73" s="358"/>
      <c r="AI73" s="358"/>
      <c r="AJ73" s="359"/>
      <c r="AK73" s="357" t="s">
        <v>81</v>
      </c>
      <c r="AL73" s="358"/>
      <c r="AM73" s="358"/>
      <c r="AN73" s="358"/>
      <c r="AO73" s="358"/>
      <c r="AP73" s="358"/>
      <c r="AQ73" s="358"/>
      <c r="AR73" s="358"/>
      <c r="AS73" s="358"/>
      <c r="AT73" s="358"/>
      <c r="AU73" s="358"/>
      <c r="AV73" s="358"/>
      <c r="AW73" s="358"/>
      <c r="AX73" s="359"/>
      <c r="AY73" s="357" t="s">
        <v>1</v>
      </c>
      <c r="AZ73" s="358"/>
      <c r="BA73" s="358"/>
      <c r="BB73" s="359"/>
      <c r="BC73" s="348" t="s">
        <v>104</v>
      </c>
      <c r="BD73" s="349"/>
      <c r="BE73" s="349"/>
      <c r="BF73" s="350"/>
      <c r="BG73" s="366" t="s">
        <v>82</v>
      </c>
      <c r="BH73" s="367"/>
      <c r="BI73" s="367"/>
      <c r="BJ73" s="368"/>
      <c r="BK73" s="315" t="s">
        <v>99</v>
      </c>
      <c r="BL73" s="316"/>
      <c r="BM73" s="316"/>
      <c r="BN73" s="316"/>
      <c r="BO73" s="316"/>
      <c r="BP73" s="317"/>
      <c r="BQ73" s="315" t="s">
        <v>83</v>
      </c>
      <c r="BR73" s="316"/>
      <c r="BS73" s="316"/>
      <c r="BT73" s="316"/>
      <c r="BU73" s="316"/>
      <c r="BV73" s="316"/>
      <c r="BW73" s="317"/>
      <c r="BX73" s="315" t="s">
        <v>84</v>
      </c>
      <c r="BY73" s="316"/>
      <c r="BZ73" s="316"/>
      <c r="CA73" s="316"/>
      <c r="CB73" s="316"/>
      <c r="CC73" s="317"/>
      <c r="CD73" s="315" t="s">
        <v>85</v>
      </c>
      <c r="CE73" s="316"/>
      <c r="CF73" s="316"/>
      <c r="CG73" s="316"/>
      <c r="CH73" s="316"/>
      <c r="CI73" s="317"/>
    </row>
    <row r="74" spans="1:87" ht="18" customHeight="1" x14ac:dyDescent="0.25">
      <c r="A74" s="75"/>
      <c r="B74" s="351"/>
      <c r="C74" s="352"/>
      <c r="D74" s="352"/>
      <c r="E74" s="352"/>
      <c r="F74" s="352"/>
      <c r="G74" s="352"/>
      <c r="H74" s="352"/>
      <c r="I74" s="352"/>
      <c r="J74" s="352"/>
      <c r="K74" s="352"/>
      <c r="L74" s="352"/>
      <c r="M74" s="352"/>
      <c r="N74" s="352"/>
      <c r="O74" s="352"/>
      <c r="P74" s="352"/>
      <c r="Q74" s="352"/>
      <c r="R74" s="352"/>
      <c r="S74" s="352"/>
      <c r="T74" s="352"/>
      <c r="U74" s="352"/>
      <c r="V74" s="352"/>
      <c r="W74" s="352"/>
      <c r="X74" s="352"/>
      <c r="Y74" s="353"/>
      <c r="Z74" s="351"/>
      <c r="AA74" s="352"/>
      <c r="AB74" s="352"/>
      <c r="AC74" s="352"/>
      <c r="AD74" s="353"/>
      <c r="AE74" s="360"/>
      <c r="AF74" s="361"/>
      <c r="AG74" s="361"/>
      <c r="AH74" s="361"/>
      <c r="AI74" s="361"/>
      <c r="AJ74" s="362"/>
      <c r="AK74" s="360"/>
      <c r="AL74" s="361"/>
      <c r="AM74" s="361"/>
      <c r="AN74" s="361"/>
      <c r="AO74" s="361"/>
      <c r="AP74" s="361"/>
      <c r="AQ74" s="361"/>
      <c r="AR74" s="361"/>
      <c r="AS74" s="361"/>
      <c r="AT74" s="361"/>
      <c r="AU74" s="361"/>
      <c r="AV74" s="361"/>
      <c r="AW74" s="361"/>
      <c r="AX74" s="362"/>
      <c r="AY74" s="360"/>
      <c r="AZ74" s="361"/>
      <c r="BA74" s="361"/>
      <c r="BB74" s="362"/>
      <c r="BC74" s="351"/>
      <c r="BD74" s="352"/>
      <c r="BE74" s="352"/>
      <c r="BF74" s="353"/>
      <c r="BG74" s="369"/>
      <c r="BH74" s="370"/>
      <c r="BI74" s="370"/>
      <c r="BJ74" s="371"/>
      <c r="BK74" s="318"/>
      <c r="BL74" s="319"/>
      <c r="BM74" s="319"/>
      <c r="BN74" s="319"/>
      <c r="BO74" s="319"/>
      <c r="BP74" s="320"/>
      <c r="BQ74" s="318"/>
      <c r="BR74" s="319"/>
      <c r="BS74" s="319"/>
      <c r="BT74" s="319"/>
      <c r="BU74" s="319"/>
      <c r="BV74" s="319"/>
      <c r="BW74" s="320"/>
      <c r="BX74" s="318"/>
      <c r="BY74" s="319"/>
      <c r="BZ74" s="319"/>
      <c r="CA74" s="319"/>
      <c r="CB74" s="319"/>
      <c r="CC74" s="320"/>
      <c r="CD74" s="318"/>
      <c r="CE74" s="319"/>
      <c r="CF74" s="319"/>
      <c r="CG74" s="319"/>
      <c r="CH74" s="319"/>
      <c r="CI74" s="320"/>
    </row>
    <row r="75" spans="1:87" ht="18" customHeight="1" thickBot="1" x14ac:dyDescent="0.3">
      <c r="A75" s="75"/>
      <c r="B75" s="354"/>
      <c r="C75" s="355"/>
      <c r="D75" s="355"/>
      <c r="E75" s="355"/>
      <c r="F75" s="355"/>
      <c r="G75" s="355"/>
      <c r="H75" s="355"/>
      <c r="I75" s="355"/>
      <c r="J75" s="355"/>
      <c r="K75" s="355"/>
      <c r="L75" s="355"/>
      <c r="M75" s="355"/>
      <c r="N75" s="355"/>
      <c r="O75" s="355"/>
      <c r="P75" s="355"/>
      <c r="Q75" s="355"/>
      <c r="R75" s="355"/>
      <c r="S75" s="355"/>
      <c r="T75" s="355"/>
      <c r="U75" s="355"/>
      <c r="V75" s="355"/>
      <c r="W75" s="355"/>
      <c r="X75" s="355"/>
      <c r="Y75" s="356"/>
      <c r="Z75" s="354"/>
      <c r="AA75" s="355"/>
      <c r="AB75" s="355"/>
      <c r="AC75" s="355"/>
      <c r="AD75" s="356"/>
      <c r="AE75" s="363"/>
      <c r="AF75" s="364"/>
      <c r="AG75" s="364"/>
      <c r="AH75" s="364"/>
      <c r="AI75" s="364"/>
      <c r="AJ75" s="365"/>
      <c r="AK75" s="360"/>
      <c r="AL75" s="361"/>
      <c r="AM75" s="361"/>
      <c r="AN75" s="361"/>
      <c r="AO75" s="361"/>
      <c r="AP75" s="361"/>
      <c r="AQ75" s="361"/>
      <c r="AR75" s="361"/>
      <c r="AS75" s="361"/>
      <c r="AT75" s="361"/>
      <c r="AU75" s="361"/>
      <c r="AV75" s="361"/>
      <c r="AW75" s="361"/>
      <c r="AX75" s="362"/>
      <c r="AY75" s="360"/>
      <c r="AZ75" s="361"/>
      <c r="BA75" s="361"/>
      <c r="BB75" s="362"/>
      <c r="BC75" s="351"/>
      <c r="BD75" s="352"/>
      <c r="BE75" s="352"/>
      <c r="BF75" s="353"/>
      <c r="BG75" s="369"/>
      <c r="BH75" s="370"/>
      <c r="BI75" s="370"/>
      <c r="BJ75" s="371"/>
      <c r="BK75" s="318"/>
      <c r="BL75" s="319"/>
      <c r="BM75" s="319"/>
      <c r="BN75" s="319"/>
      <c r="BO75" s="319"/>
      <c r="BP75" s="320"/>
      <c r="BQ75" s="321"/>
      <c r="BR75" s="322"/>
      <c r="BS75" s="322"/>
      <c r="BT75" s="322"/>
      <c r="BU75" s="322"/>
      <c r="BV75" s="322"/>
      <c r="BW75" s="323"/>
      <c r="BX75" s="321"/>
      <c r="BY75" s="322"/>
      <c r="BZ75" s="322"/>
      <c r="CA75" s="322"/>
      <c r="CB75" s="322"/>
      <c r="CC75" s="323"/>
      <c r="CD75" s="321"/>
      <c r="CE75" s="322"/>
      <c r="CF75" s="322"/>
      <c r="CG75" s="322"/>
      <c r="CH75" s="322"/>
      <c r="CI75" s="323"/>
    </row>
    <row r="76" spans="1:87" ht="18" customHeight="1" x14ac:dyDescent="0.25">
      <c r="A76" s="75"/>
      <c r="B76" s="324" t="s">
        <v>203</v>
      </c>
      <c r="C76" s="325"/>
      <c r="D76" s="325"/>
      <c r="E76" s="325"/>
      <c r="F76" s="325"/>
      <c r="G76" s="325"/>
      <c r="H76" s="325"/>
      <c r="I76" s="325"/>
      <c r="J76" s="325"/>
      <c r="K76" s="325"/>
      <c r="L76" s="325"/>
      <c r="M76" s="325"/>
      <c r="N76" s="325"/>
      <c r="O76" s="325"/>
      <c r="P76" s="325"/>
      <c r="Q76" s="325"/>
      <c r="R76" s="325"/>
      <c r="S76" s="325"/>
      <c r="T76" s="325"/>
      <c r="U76" s="325"/>
      <c r="V76" s="325"/>
      <c r="W76" s="325"/>
      <c r="X76" s="325"/>
      <c r="Y76" s="326"/>
      <c r="Z76" s="333" t="s">
        <v>868</v>
      </c>
      <c r="AA76" s="334"/>
      <c r="AB76" s="334"/>
      <c r="AC76" s="334"/>
      <c r="AD76" s="335"/>
      <c r="AE76" s="643">
        <v>600</v>
      </c>
      <c r="AF76" s="644"/>
      <c r="AG76" s="644"/>
      <c r="AH76" s="644"/>
      <c r="AI76" s="644"/>
      <c r="AJ76" s="644"/>
      <c r="AK76" s="342" t="s">
        <v>15</v>
      </c>
      <c r="AL76" s="343"/>
      <c r="AM76" s="343"/>
      <c r="AN76" s="343"/>
      <c r="AO76" s="343"/>
      <c r="AP76" s="343"/>
      <c r="AQ76" s="343"/>
      <c r="AR76" s="343"/>
      <c r="AS76" s="343"/>
      <c r="AT76" s="343"/>
      <c r="AU76" s="343"/>
      <c r="AV76" s="343"/>
      <c r="AW76" s="343"/>
      <c r="AX76" s="344"/>
      <c r="AY76" s="345">
        <v>0.04</v>
      </c>
      <c r="AZ76" s="346"/>
      <c r="BA76" s="346"/>
      <c r="BB76" s="347"/>
      <c r="BC76" s="345">
        <f>+$AE$76*AY76</f>
        <v>24</v>
      </c>
      <c r="BD76" s="346"/>
      <c r="BE76" s="346"/>
      <c r="BF76" s="347"/>
      <c r="BG76" s="285">
        <v>7925</v>
      </c>
      <c r="BH76" s="286"/>
      <c r="BI76" s="286"/>
      <c r="BJ76" s="287"/>
      <c r="BK76" s="288">
        <f>+AY76*BG76</f>
        <v>317</v>
      </c>
      <c r="BL76" s="289"/>
      <c r="BM76" s="289"/>
      <c r="BN76" s="289"/>
      <c r="BO76" s="289"/>
      <c r="BP76" s="290"/>
      <c r="BQ76" s="291">
        <v>500</v>
      </c>
      <c r="BR76" s="292"/>
      <c r="BS76" s="292"/>
      <c r="BT76" s="292"/>
      <c r="BU76" s="292"/>
      <c r="BV76" s="292"/>
      <c r="BW76" s="293"/>
      <c r="BX76" s="291">
        <f>+(((BK78+BQ76)*15)/85)</f>
        <v>226.89176470588234</v>
      </c>
      <c r="BY76" s="292"/>
      <c r="BZ76" s="292"/>
      <c r="CA76" s="292"/>
      <c r="CB76" s="292"/>
      <c r="CC76" s="293"/>
      <c r="CD76" s="291">
        <f>+BK78+BQ76+BX76</f>
        <v>1512.6117647058823</v>
      </c>
      <c r="CE76" s="292"/>
      <c r="CF76" s="292"/>
      <c r="CG76" s="292"/>
      <c r="CH76" s="292"/>
      <c r="CI76" s="293"/>
    </row>
    <row r="77" spans="1:87" ht="18" customHeight="1" thickBot="1" x14ac:dyDescent="0.3">
      <c r="A77" s="75"/>
      <c r="B77" s="327"/>
      <c r="C77" s="328"/>
      <c r="D77" s="328"/>
      <c r="E77" s="328"/>
      <c r="F77" s="328"/>
      <c r="G77" s="328"/>
      <c r="H77" s="328"/>
      <c r="I77" s="328"/>
      <c r="J77" s="328"/>
      <c r="K77" s="328"/>
      <c r="L77" s="328"/>
      <c r="M77" s="328"/>
      <c r="N77" s="328"/>
      <c r="O77" s="328"/>
      <c r="P77" s="328"/>
      <c r="Q77" s="328"/>
      <c r="R77" s="328"/>
      <c r="S77" s="328"/>
      <c r="T77" s="328"/>
      <c r="U77" s="328"/>
      <c r="V77" s="328"/>
      <c r="W77" s="328"/>
      <c r="X77" s="328"/>
      <c r="Y77" s="329"/>
      <c r="Z77" s="336"/>
      <c r="AA77" s="337"/>
      <c r="AB77" s="337"/>
      <c r="AC77" s="337"/>
      <c r="AD77" s="338"/>
      <c r="AE77" s="645"/>
      <c r="AF77" s="646"/>
      <c r="AG77" s="646"/>
      <c r="AH77" s="646"/>
      <c r="AI77" s="646"/>
      <c r="AJ77" s="646"/>
      <c r="AK77" s="392" t="s">
        <v>35</v>
      </c>
      <c r="AL77" s="393"/>
      <c r="AM77" s="393"/>
      <c r="AN77" s="393"/>
      <c r="AO77" s="393"/>
      <c r="AP77" s="393"/>
      <c r="AQ77" s="393"/>
      <c r="AR77" s="393"/>
      <c r="AS77" s="393"/>
      <c r="AT77" s="393"/>
      <c r="AU77" s="393"/>
      <c r="AV77" s="393"/>
      <c r="AW77" s="393"/>
      <c r="AX77" s="394"/>
      <c r="AY77" s="303">
        <v>0.04</v>
      </c>
      <c r="AZ77" s="304"/>
      <c r="BA77" s="304"/>
      <c r="BB77" s="305"/>
      <c r="BC77" s="306">
        <f t="shared" ref="BC77" si="8">+$AE$76*AY77</f>
        <v>24</v>
      </c>
      <c r="BD77" s="307"/>
      <c r="BE77" s="307"/>
      <c r="BF77" s="308"/>
      <c r="BG77" s="309">
        <v>11718</v>
      </c>
      <c r="BH77" s="310"/>
      <c r="BI77" s="310"/>
      <c r="BJ77" s="311"/>
      <c r="BK77" s="312">
        <f t="shared" ref="BK77" si="9">+AY77*BG77</f>
        <v>468.72</v>
      </c>
      <c r="BL77" s="313"/>
      <c r="BM77" s="313"/>
      <c r="BN77" s="313"/>
      <c r="BO77" s="313"/>
      <c r="BP77" s="314"/>
      <c r="BQ77" s="294"/>
      <c r="BR77" s="295"/>
      <c r="BS77" s="295"/>
      <c r="BT77" s="295"/>
      <c r="BU77" s="295"/>
      <c r="BV77" s="295"/>
      <c r="BW77" s="296"/>
      <c r="BX77" s="294"/>
      <c r="BY77" s="295"/>
      <c r="BZ77" s="295"/>
      <c r="CA77" s="295"/>
      <c r="CB77" s="295"/>
      <c r="CC77" s="296"/>
      <c r="CD77" s="294"/>
      <c r="CE77" s="295"/>
      <c r="CF77" s="295"/>
      <c r="CG77" s="295"/>
      <c r="CH77" s="295"/>
      <c r="CI77" s="296"/>
    </row>
    <row r="78" spans="1:87" ht="18" customHeight="1" thickBot="1" x14ac:dyDescent="0.3">
      <c r="A78" s="75"/>
      <c r="B78" s="377"/>
      <c r="C78" s="378"/>
      <c r="D78" s="378"/>
      <c r="E78" s="378"/>
      <c r="F78" s="378"/>
      <c r="G78" s="378"/>
      <c r="H78" s="378"/>
      <c r="I78" s="378"/>
      <c r="J78" s="378"/>
      <c r="K78" s="378"/>
      <c r="L78" s="378"/>
      <c r="M78" s="378"/>
      <c r="N78" s="378"/>
      <c r="O78" s="378"/>
      <c r="P78" s="378"/>
      <c r="Q78" s="378"/>
      <c r="R78" s="378"/>
      <c r="S78" s="378"/>
      <c r="T78" s="378"/>
      <c r="U78" s="378"/>
      <c r="V78" s="378"/>
      <c r="W78" s="378"/>
      <c r="X78" s="378"/>
      <c r="Y78" s="378"/>
      <c r="Z78" s="378"/>
      <c r="AA78" s="378"/>
      <c r="AB78" s="378"/>
      <c r="AC78" s="378"/>
      <c r="AD78" s="378"/>
      <c r="AE78" s="378"/>
      <c r="AF78" s="378"/>
      <c r="AG78" s="378"/>
      <c r="AH78" s="378"/>
      <c r="AI78" s="378"/>
      <c r="AJ78" s="379"/>
      <c r="AK78" s="380" t="s">
        <v>3</v>
      </c>
      <c r="AL78" s="381"/>
      <c r="AM78" s="381"/>
      <c r="AN78" s="381"/>
      <c r="AO78" s="381"/>
      <c r="AP78" s="381"/>
      <c r="AQ78" s="381"/>
      <c r="AR78" s="381"/>
      <c r="AS78" s="381"/>
      <c r="AT78" s="381"/>
      <c r="AU78" s="381"/>
      <c r="AV78" s="381"/>
      <c r="AW78" s="381"/>
      <c r="AX78" s="381"/>
      <c r="AY78" s="382"/>
      <c r="AZ78" s="382"/>
      <c r="BA78" s="382"/>
      <c r="BB78" s="382"/>
      <c r="BC78" s="382"/>
      <c r="BD78" s="382"/>
      <c r="BE78" s="382"/>
      <c r="BF78" s="382"/>
      <c r="BG78" s="382"/>
      <c r="BH78" s="382"/>
      <c r="BI78" s="382"/>
      <c r="BJ78" s="383"/>
      <c r="BK78" s="384">
        <f>SUM(BK76:BK77)</f>
        <v>785.72</v>
      </c>
      <c r="BL78" s="385"/>
      <c r="BM78" s="385"/>
      <c r="BN78" s="385"/>
      <c r="BO78" s="385"/>
      <c r="BP78" s="386"/>
      <c r="BQ78" s="387" t="s">
        <v>100</v>
      </c>
      <c r="BR78" s="388"/>
      <c r="BS78" s="388"/>
      <c r="BT78" s="388"/>
      <c r="BU78" s="388"/>
      <c r="BV78" s="388"/>
      <c r="BW78" s="388"/>
      <c r="BX78" s="388"/>
      <c r="BY78" s="388"/>
      <c r="BZ78" s="388"/>
      <c r="CA78" s="388"/>
      <c r="CB78" s="388"/>
      <c r="CC78" s="389"/>
      <c r="CD78" s="390">
        <f>+CD76*AE76</f>
        <v>907567.0588235294</v>
      </c>
      <c r="CE78" s="390"/>
      <c r="CF78" s="390"/>
      <c r="CG78" s="390"/>
      <c r="CH78" s="390"/>
      <c r="CI78" s="391"/>
    </row>
    <row r="79" spans="1:87" ht="18" customHeight="1" thickBot="1" x14ac:dyDescent="0.3">
      <c r="A79" s="75"/>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BG79" s="78"/>
      <c r="BH79" s="78"/>
      <c r="BI79" s="78"/>
      <c r="BJ79" s="78"/>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row>
    <row r="80" spans="1:87" ht="18" customHeight="1" x14ac:dyDescent="0.25">
      <c r="A80" s="75"/>
      <c r="B80" s="348" t="s">
        <v>0</v>
      </c>
      <c r="C80" s="349"/>
      <c r="D80" s="349"/>
      <c r="E80" s="349"/>
      <c r="F80" s="349"/>
      <c r="G80" s="349"/>
      <c r="H80" s="349"/>
      <c r="I80" s="349"/>
      <c r="J80" s="349"/>
      <c r="K80" s="349"/>
      <c r="L80" s="349"/>
      <c r="M80" s="349"/>
      <c r="N80" s="349"/>
      <c r="O80" s="349"/>
      <c r="P80" s="349"/>
      <c r="Q80" s="349"/>
      <c r="R80" s="349"/>
      <c r="S80" s="349"/>
      <c r="T80" s="349"/>
      <c r="U80" s="349"/>
      <c r="V80" s="349"/>
      <c r="W80" s="349"/>
      <c r="X80" s="349"/>
      <c r="Y80" s="350"/>
      <c r="Z80" s="348" t="s">
        <v>80</v>
      </c>
      <c r="AA80" s="349"/>
      <c r="AB80" s="349"/>
      <c r="AC80" s="349"/>
      <c r="AD80" s="350"/>
      <c r="AE80" s="357" t="s">
        <v>79</v>
      </c>
      <c r="AF80" s="358"/>
      <c r="AG80" s="358"/>
      <c r="AH80" s="358"/>
      <c r="AI80" s="358"/>
      <c r="AJ80" s="359"/>
      <c r="AK80" s="357" t="s">
        <v>81</v>
      </c>
      <c r="AL80" s="358"/>
      <c r="AM80" s="358"/>
      <c r="AN80" s="358"/>
      <c r="AO80" s="358"/>
      <c r="AP80" s="358"/>
      <c r="AQ80" s="358"/>
      <c r="AR80" s="358"/>
      <c r="AS80" s="358"/>
      <c r="AT80" s="358"/>
      <c r="AU80" s="358"/>
      <c r="AV80" s="358"/>
      <c r="AW80" s="358"/>
      <c r="AX80" s="359"/>
      <c r="AY80" s="357" t="s">
        <v>1</v>
      </c>
      <c r="AZ80" s="358"/>
      <c r="BA80" s="358"/>
      <c r="BB80" s="359"/>
      <c r="BC80" s="348" t="s">
        <v>104</v>
      </c>
      <c r="BD80" s="349"/>
      <c r="BE80" s="349"/>
      <c r="BF80" s="350"/>
      <c r="BG80" s="366" t="s">
        <v>82</v>
      </c>
      <c r="BH80" s="367"/>
      <c r="BI80" s="367"/>
      <c r="BJ80" s="368"/>
      <c r="BK80" s="315" t="s">
        <v>99</v>
      </c>
      <c r="BL80" s="316"/>
      <c r="BM80" s="316"/>
      <c r="BN80" s="316"/>
      <c r="BO80" s="316"/>
      <c r="BP80" s="317"/>
      <c r="BQ80" s="315" t="s">
        <v>83</v>
      </c>
      <c r="BR80" s="316"/>
      <c r="BS80" s="316"/>
      <c r="BT80" s="316"/>
      <c r="BU80" s="316"/>
      <c r="BV80" s="316"/>
      <c r="BW80" s="317"/>
      <c r="BX80" s="315" t="s">
        <v>84</v>
      </c>
      <c r="BY80" s="316"/>
      <c r="BZ80" s="316"/>
      <c r="CA80" s="316"/>
      <c r="CB80" s="316"/>
      <c r="CC80" s="317"/>
      <c r="CD80" s="315" t="s">
        <v>85</v>
      </c>
      <c r="CE80" s="316"/>
      <c r="CF80" s="316"/>
      <c r="CG80" s="316"/>
      <c r="CH80" s="316"/>
      <c r="CI80" s="317"/>
    </row>
    <row r="81" spans="1:87" ht="18" customHeight="1" x14ac:dyDescent="0.25">
      <c r="A81" s="75"/>
      <c r="B81" s="351"/>
      <c r="C81" s="352"/>
      <c r="D81" s="352"/>
      <c r="E81" s="352"/>
      <c r="F81" s="352"/>
      <c r="G81" s="352"/>
      <c r="H81" s="352"/>
      <c r="I81" s="352"/>
      <c r="J81" s="352"/>
      <c r="K81" s="352"/>
      <c r="L81" s="352"/>
      <c r="M81" s="352"/>
      <c r="N81" s="352"/>
      <c r="O81" s="352"/>
      <c r="P81" s="352"/>
      <c r="Q81" s="352"/>
      <c r="R81" s="352"/>
      <c r="S81" s="352"/>
      <c r="T81" s="352"/>
      <c r="U81" s="352"/>
      <c r="V81" s="352"/>
      <c r="W81" s="352"/>
      <c r="X81" s="352"/>
      <c r="Y81" s="353"/>
      <c r="Z81" s="351"/>
      <c r="AA81" s="352"/>
      <c r="AB81" s="352"/>
      <c r="AC81" s="352"/>
      <c r="AD81" s="353"/>
      <c r="AE81" s="360"/>
      <c r="AF81" s="361"/>
      <c r="AG81" s="361"/>
      <c r="AH81" s="361"/>
      <c r="AI81" s="361"/>
      <c r="AJ81" s="362"/>
      <c r="AK81" s="360"/>
      <c r="AL81" s="361"/>
      <c r="AM81" s="361"/>
      <c r="AN81" s="361"/>
      <c r="AO81" s="361"/>
      <c r="AP81" s="361"/>
      <c r="AQ81" s="361"/>
      <c r="AR81" s="361"/>
      <c r="AS81" s="361"/>
      <c r="AT81" s="361"/>
      <c r="AU81" s="361"/>
      <c r="AV81" s="361"/>
      <c r="AW81" s="361"/>
      <c r="AX81" s="362"/>
      <c r="AY81" s="360"/>
      <c r="AZ81" s="361"/>
      <c r="BA81" s="361"/>
      <c r="BB81" s="362"/>
      <c r="BC81" s="351"/>
      <c r="BD81" s="352"/>
      <c r="BE81" s="352"/>
      <c r="BF81" s="353"/>
      <c r="BG81" s="369"/>
      <c r="BH81" s="370"/>
      <c r="BI81" s="370"/>
      <c r="BJ81" s="371"/>
      <c r="BK81" s="318"/>
      <c r="BL81" s="319"/>
      <c r="BM81" s="319"/>
      <c r="BN81" s="319"/>
      <c r="BO81" s="319"/>
      <c r="BP81" s="320"/>
      <c r="BQ81" s="318"/>
      <c r="BR81" s="319"/>
      <c r="BS81" s="319"/>
      <c r="BT81" s="319"/>
      <c r="BU81" s="319"/>
      <c r="BV81" s="319"/>
      <c r="BW81" s="320"/>
      <c r="BX81" s="318"/>
      <c r="BY81" s="319"/>
      <c r="BZ81" s="319"/>
      <c r="CA81" s="319"/>
      <c r="CB81" s="319"/>
      <c r="CC81" s="320"/>
      <c r="CD81" s="318"/>
      <c r="CE81" s="319"/>
      <c r="CF81" s="319"/>
      <c r="CG81" s="319"/>
      <c r="CH81" s="319"/>
      <c r="CI81" s="320"/>
    </row>
    <row r="82" spans="1:87" ht="18" customHeight="1" thickBot="1" x14ac:dyDescent="0.3">
      <c r="A82" s="75"/>
      <c r="B82" s="354"/>
      <c r="C82" s="355"/>
      <c r="D82" s="355"/>
      <c r="E82" s="355"/>
      <c r="F82" s="355"/>
      <c r="G82" s="355"/>
      <c r="H82" s="355"/>
      <c r="I82" s="355"/>
      <c r="J82" s="355"/>
      <c r="K82" s="355"/>
      <c r="L82" s="355"/>
      <c r="M82" s="355"/>
      <c r="N82" s="355"/>
      <c r="O82" s="355"/>
      <c r="P82" s="355"/>
      <c r="Q82" s="355"/>
      <c r="R82" s="355"/>
      <c r="S82" s="355"/>
      <c r="T82" s="355"/>
      <c r="U82" s="355"/>
      <c r="V82" s="355"/>
      <c r="W82" s="355"/>
      <c r="X82" s="355"/>
      <c r="Y82" s="356"/>
      <c r="Z82" s="354"/>
      <c r="AA82" s="355"/>
      <c r="AB82" s="355"/>
      <c r="AC82" s="355"/>
      <c r="AD82" s="356"/>
      <c r="AE82" s="363"/>
      <c r="AF82" s="364"/>
      <c r="AG82" s="364"/>
      <c r="AH82" s="364"/>
      <c r="AI82" s="364"/>
      <c r="AJ82" s="365"/>
      <c r="AK82" s="360"/>
      <c r="AL82" s="361"/>
      <c r="AM82" s="361"/>
      <c r="AN82" s="361"/>
      <c r="AO82" s="361"/>
      <c r="AP82" s="361"/>
      <c r="AQ82" s="361"/>
      <c r="AR82" s="361"/>
      <c r="AS82" s="361"/>
      <c r="AT82" s="361"/>
      <c r="AU82" s="361"/>
      <c r="AV82" s="361"/>
      <c r="AW82" s="361"/>
      <c r="AX82" s="362"/>
      <c r="AY82" s="360"/>
      <c r="AZ82" s="361"/>
      <c r="BA82" s="361"/>
      <c r="BB82" s="362"/>
      <c r="BC82" s="351"/>
      <c r="BD82" s="352"/>
      <c r="BE82" s="352"/>
      <c r="BF82" s="353"/>
      <c r="BG82" s="369"/>
      <c r="BH82" s="370"/>
      <c r="BI82" s="370"/>
      <c r="BJ82" s="371"/>
      <c r="BK82" s="318"/>
      <c r="BL82" s="319"/>
      <c r="BM82" s="319"/>
      <c r="BN82" s="319"/>
      <c r="BO82" s="319"/>
      <c r="BP82" s="320"/>
      <c r="BQ82" s="321"/>
      <c r="BR82" s="322"/>
      <c r="BS82" s="322"/>
      <c r="BT82" s="322"/>
      <c r="BU82" s="322"/>
      <c r="BV82" s="322"/>
      <c r="BW82" s="323"/>
      <c r="BX82" s="321"/>
      <c r="BY82" s="322"/>
      <c r="BZ82" s="322"/>
      <c r="CA82" s="322"/>
      <c r="CB82" s="322"/>
      <c r="CC82" s="323"/>
      <c r="CD82" s="321"/>
      <c r="CE82" s="322"/>
      <c r="CF82" s="322"/>
      <c r="CG82" s="322"/>
      <c r="CH82" s="322"/>
      <c r="CI82" s="323"/>
    </row>
    <row r="83" spans="1:87" ht="18" customHeight="1" x14ac:dyDescent="0.25">
      <c r="A83" s="75"/>
      <c r="B83" s="324" t="s">
        <v>204</v>
      </c>
      <c r="C83" s="325"/>
      <c r="D83" s="325"/>
      <c r="E83" s="325"/>
      <c r="F83" s="325"/>
      <c r="G83" s="325"/>
      <c r="H83" s="325"/>
      <c r="I83" s="325"/>
      <c r="J83" s="325"/>
      <c r="K83" s="325"/>
      <c r="L83" s="325"/>
      <c r="M83" s="325"/>
      <c r="N83" s="325"/>
      <c r="O83" s="325"/>
      <c r="P83" s="325"/>
      <c r="Q83" s="325"/>
      <c r="R83" s="325"/>
      <c r="S83" s="325"/>
      <c r="T83" s="325"/>
      <c r="U83" s="325"/>
      <c r="V83" s="325"/>
      <c r="W83" s="325"/>
      <c r="X83" s="325"/>
      <c r="Y83" s="326"/>
      <c r="Z83" s="333" t="s">
        <v>869</v>
      </c>
      <c r="AA83" s="334"/>
      <c r="AB83" s="334"/>
      <c r="AC83" s="334"/>
      <c r="AD83" s="335"/>
      <c r="AE83" s="643">
        <v>2076</v>
      </c>
      <c r="AF83" s="644"/>
      <c r="AG83" s="644"/>
      <c r="AH83" s="644"/>
      <c r="AI83" s="644"/>
      <c r="AJ83" s="644"/>
      <c r="AK83" s="342" t="s">
        <v>15</v>
      </c>
      <c r="AL83" s="343"/>
      <c r="AM83" s="343"/>
      <c r="AN83" s="343"/>
      <c r="AO83" s="343"/>
      <c r="AP83" s="343"/>
      <c r="AQ83" s="343"/>
      <c r="AR83" s="343"/>
      <c r="AS83" s="343"/>
      <c r="AT83" s="343"/>
      <c r="AU83" s="343"/>
      <c r="AV83" s="343"/>
      <c r="AW83" s="343"/>
      <c r="AX83" s="344"/>
      <c r="AY83" s="345">
        <v>0.04</v>
      </c>
      <c r="AZ83" s="346"/>
      <c r="BA83" s="346"/>
      <c r="BB83" s="347"/>
      <c r="BC83" s="345">
        <f>+$AE$83*AY83</f>
        <v>83.04</v>
      </c>
      <c r="BD83" s="346"/>
      <c r="BE83" s="346"/>
      <c r="BF83" s="347"/>
      <c r="BG83" s="285">
        <v>7925</v>
      </c>
      <c r="BH83" s="286"/>
      <c r="BI83" s="286"/>
      <c r="BJ83" s="287"/>
      <c r="BK83" s="288">
        <f>+AY83*BG83</f>
        <v>317</v>
      </c>
      <c r="BL83" s="289"/>
      <c r="BM83" s="289"/>
      <c r="BN83" s="289"/>
      <c r="BO83" s="289"/>
      <c r="BP83" s="290"/>
      <c r="BQ83" s="291">
        <v>500</v>
      </c>
      <c r="BR83" s="292"/>
      <c r="BS83" s="292"/>
      <c r="BT83" s="292"/>
      <c r="BU83" s="292"/>
      <c r="BV83" s="292"/>
      <c r="BW83" s="293"/>
      <c r="BX83" s="291">
        <f>+(((BK87+BQ83)*15)/85)</f>
        <v>3694.1417647058829</v>
      </c>
      <c r="BY83" s="292"/>
      <c r="BZ83" s="292"/>
      <c r="CA83" s="292"/>
      <c r="CB83" s="292"/>
      <c r="CC83" s="293"/>
      <c r="CD83" s="291">
        <f>+BK87+BQ83+BX83</f>
        <v>24627.611764705885</v>
      </c>
      <c r="CE83" s="292"/>
      <c r="CF83" s="292"/>
      <c r="CG83" s="292"/>
      <c r="CH83" s="292"/>
      <c r="CI83" s="293"/>
    </row>
    <row r="84" spans="1:87" ht="18" customHeight="1" x14ac:dyDescent="0.25">
      <c r="A84" s="75"/>
      <c r="B84" s="327"/>
      <c r="C84" s="328"/>
      <c r="D84" s="328"/>
      <c r="E84" s="328"/>
      <c r="F84" s="328"/>
      <c r="G84" s="328"/>
      <c r="H84" s="328"/>
      <c r="I84" s="328"/>
      <c r="J84" s="328"/>
      <c r="K84" s="328"/>
      <c r="L84" s="328"/>
      <c r="M84" s="328"/>
      <c r="N84" s="328"/>
      <c r="O84" s="328"/>
      <c r="P84" s="328"/>
      <c r="Q84" s="328"/>
      <c r="R84" s="328"/>
      <c r="S84" s="328"/>
      <c r="T84" s="328"/>
      <c r="U84" s="328"/>
      <c r="V84" s="328"/>
      <c r="W84" s="328"/>
      <c r="X84" s="328"/>
      <c r="Y84" s="329"/>
      <c r="Z84" s="336"/>
      <c r="AA84" s="337"/>
      <c r="AB84" s="337"/>
      <c r="AC84" s="337"/>
      <c r="AD84" s="338"/>
      <c r="AE84" s="645"/>
      <c r="AF84" s="646"/>
      <c r="AG84" s="646"/>
      <c r="AH84" s="646"/>
      <c r="AI84" s="646"/>
      <c r="AJ84" s="646"/>
      <c r="AK84" s="300" t="s">
        <v>35</v>
      </c>
      <c r="AL84" s="301"/>
      <c r="AM84" s="301"/>
      <c r="AN84" s="301"/>
      <c r="AO84" s="301"/>
      <c r="AP84" s="301"/>
      <c r="AQ84" s="301"/>
      <c r="AR84" s="301"/>
      <c r="AS84" s="301"/>
      <c r="AT84" s="301"/>
      <c r="AU84" s="301"/>
      <c r="AV84" s="301"/>
      <c r="AW84" s="301"/>
      <c r="AX84" s="302"/>
      <c r="AY84" s="303">
        <v>0.04</v>
      </c>
      <c r="AZ84" s="304"/>
      <c r="BA84" s="304"/>
      <c r="BB84" s="305"/>
      <c r="BC84" s="306">
        <f t="shared" ref="BC84:BC86" si="10">+$AE$83*AY84</f>
        <v>83.04</v>
      </c>
      <c r="BD84" s="307"/>
      <c r="BE84" s="307"/>
      <c r="BF84" s="308"/>
      <c r="BG84" s="309">
        <v>11718</v>
      </c>
      <c r="BH84" s="310"/>
      <c r="BI84" s="310"/>
      <c r="BJ84" s="311"/>
      <c r="BK84" s="312">
        <f t="shared" ref="BK84:BK86" si="11">+AY84*BG84</f>
        <v>468.72</v>
      </c>
      <c r="BL84" s="313"/>
      <c r="BM84" s="313"/>
      <c r="BN84" s="313"/>
      <c r="BO84" s="313"/>
      <c r="BP84" s="314"/>
      <c r="BQ84" s="294"/>
      <c r="BR84" s="295"/>
      <c r="BS84" s="295"/>
      <c r="BT84" s="295"/>
      <c r="BU84" s="295"/>
      <c r="BV84" s="295"/>
      <c r="BW84" s="296"/>
      <c r="BX84" s="294"/>
      <c r="BY84" s="295"/>
      <c r="BZ84" s="295"/>
      <c r="CA84" s="295"/>
      <c r="CB84" s="295"/>
      <c r="CC84" s="296"/>
      <c r="CD84" s="294"/>
      <c r="CE84" s="295"/>
      <c r="CF84" s="295"/>
      <c r="CG84" s="295"/>
      <c r="CH84" s="295"/>
      <c r="CI84" s="296"/>
    </row>
    <row r="85" spans="1:87" ht="18" customHeight="1" x14ac:dyDescent="0.25">
      <c r="A85" s="75"/>
      <c r="B85" s="327"/>
      <c r="C85" s="328"/>
      <c r="D85" s="328"/>
      <c r="E85" s="328"/>
      <c r="F85" s="328"/>
      <c r="G85" s="328"/>
      <c r="H85" s="328"/>
      <c r="I85" s="328"/>
      <c r="J85" s="328"/>
      <c r="K85" s="328"/>
      <c r="L85" s="328"/>
      <c r="M85" s="328"/>
      <c r="N85" s="328"/>
      <c r="O85" s="328"/>
      <c r="P85" s="328"/>
      <c r="Q85" s="328"/>
      <c r="R85" s="328"/>
      <c r="S85" s="328"/>
      <c r="T85" s="328"/>
      <c r="U85" s="328"/>
      <c r="V85" s="328"/>
      <c r="W85" s="328"/>
      <c r="X85" s="328"/>
      <c r="Y85" s="329"/>
      <c r="Z85" s="336"/>
      <c r="AA85" s="337"/>
      <c r="AB85" s="337"/>
      <c r="AC85" s="337"/>
      <c r="AD85" s="338"/>
      <c r="AE85" s="645"/>
      <c r="AF85" s="646"/>
      <c r="AG85" s="646"/>
      <c r="AH85" s="646"/>
      <c r="AI85" s="646"/>
      <c r="AJ85" s="646"/>
      <c r="AK85" s="649" t="s">
        <v>31</v>
      </c>
      <c r="AL85" s="650"/>
      <c r="AM85" s="650"/>
      <c r="AN85" s="650"/>
      <c r="AO85" s="650"/>
      <c r="AP85" s="650"/>
      <c r="AQ85" s="650"/>
      <c r="AR85" s="650"/>
      <c r="AS85" s="650"/>
      <c r="AT85" s="650"/>
      <c r="AU85" s="650"/>
      <c r="AV85" s="650"/>
      <c r="AW85" s="650"/>
      <c r="AX85" s="651"/>
      <c r="AY85" s="407">
        <v>0.75</v>
      </c>
      <c r="AZ85" s="304"/>
      <c r="BA85" s="304"/>
      <c r="BB85" s="408"/>
      <c r="BC85" s="306">
        <f t="shared" si="10"/>
        <v>1557</v>
      </c>
      <c r="BD85" s="307"/>
      <c r="BE85" s="307"/>
      <c r="BF85" s="308"/>
      <c r="BG85" s="309">
        <v>11177</v>
      </c>
      <c r="BH85" s="310"/>
      <c r="BI85" s="310"/>
      <c r="BJ85" s="311"/>
      <c r="BK85" s="312">
        <f t="shared" si="11"/>
        <v>8382.75</v>
      </c>
      <c r="BL85" s="313"/>
      <c r="BM85" s="313"/>
      <c r="BN85" s="313"/>
      <c r="BO85" s="313"/>
      <c r="BP85" s="314"/>
      <c r="BQ85" s="294"/>
      <c r="BR85" s="295"/>
      <c r="BS85" s="295"/>
      <c r="BT85" s="295"/>
      <c r="BU85" s="295"/>
      <c r="BV85" s="295"/>
      <c r="BW85" s="296"/>
      <c r="BX85" s="294"/>
      <c r="BY85" s="295"/>
      <c r="BZ85" s="295"/>
      <c r="CA85" s="295"/>
      <c r="CB85" s="295"/>
      <c r="CC85" s="296"/>
      <c r="CD85" s="294"/>
      <c r="CE85" s="295"/>
      <c r="CF85" s="295"/>
      <c r="CG85" s="295"/>
      <c r="CH85" s="295"/>
      <c r="CI85" s="296"/>
    </row>
    <row r="86" spans="1:87" ht="18" customHeight="1" thickBot="1" x14ac:dyDescent="0.3">
      <c r="A86" s="75"/>
      <c r="B86" s="327"/>
      <c r="C86" s="328"/>
      <c r="D86" s="328"/>
      <c r="E86" s="328"/>
      <c r="F86" s="328"/>
      <c r="G86" s="328"/>
      <c r="H86" s="328"/>
      <c r="I86" s="328"/>
      <c r="J86" s="328"/>
      <c r="K86" s="328"/>
      <c r="L86" s="328"/>
      <c r="M86" s="328"/>
      <c r="N86" s="328"/>
      <c r="O86" s="328"/>
      <c r="P86" s="328"/>
      <c r="Q86" s="328"/>
      <c r="R86" s="328"/>
      <c r="S86" s="328"/>
      <c r="T86" s="328"/>
      <c r="U86" s="328"/>
      <c r="V86" s="328"/>
      <c r="W86" s="328"/>
      <c r="X86" s="328"/>
      <c r="Y86" s="329"/>
      <c r="Z86" s="336"/>
      <c r="AA86" s="337"/>
      <c r="AB86" s="337"/>
      <c r="AC86" s="337"/>
      <c r="AD86" s="338"/>
      <c r="AE86" s="645"/>
      <c r="AF86" s="646"/>
      <c r="AG86" s="646"/>
      <c r="AH86" s="646"/>
      <c r="AI86" s="646"/>
      <c r="AJ86" s="646"/>
      <c r="AK86" s="392" t="s">
        <v>528</v>
      </c>
      <c r="AL86" s="393"/>
      <c r="AM86" s="393"/>
      <c r="AN86" s="393"/>
      <c r="AO86" s="393"/>
      <c r="AP86" s="393"/>
      <c r="AQ86" s="393"/>
      <c r="AR86" s="393"/>
      <c r="AS86" s="393"/>
      <c r="AT86" s="393"/>
      <c r="AU86" s="393"/>
      <c r="AV86" s="393"/>
      <c r="AW86" s="393"/>
      <c r="AX86" s="394"/>
      <c r="AY86" s="407">
        <v>0.5</v>
      </c>
      <c r="AZ86" s="304"/>
      <c r="BA86" s="304"/>
      <c r="BB86" s="408"/>
      <c r="BC86" s="306">
        <f t="shared" si="10"/>
        <v>1038</v>
      </c>
      <c r="BD86" s="307"/>
      <c r="BE86" s="307"/>
      <c r="BF86" s="308"/>
      <c r="BG86" s="309">
        <v>22530</v>
      </c>
      <c r="BH86" s="310"/>
      <c r="BI86" s="310"/>
      <c r="BJ86" s="311"/>
      <c r="BK86" s="312">
        <f t="shared" si="11"/>
        <v>11265</v>
      </c>
      <c r="BL86" s="313"/>
      <c r="BM86" s="313"/>
      <c r="BN86" s="313"/>
      <c r="BO86" s="313"/>
      <c r="BP86" s="314"/>
      <c r="BQ86" s="294"/>
      <c r="BR86" s="295"/>
      <c r="BS86" s="295"/>
      <c r="BT86" s="295"/>
      <c r="BU86" s="295"/>
      <c r="BV86" s="295"/>
      <c r="BW86" s="296"/>
      <c r="BX86" s="294"/>
      <c r="BY86" s="295"/>
      <c r="BZ86" s="295"/>
      <c r="CA86" s="295"/>
      <c r="CB86" s="295"/>
      <c r="CC86" s="296"/>
      <c r="CD86" s="294"/>
      <c r="CE86" s="295"/>
      <c r="CF86" s="295"/>
      <c r="CG86" s="295"/>
      <c r="CH86" s="295"/>
      <c r="CI86" s="296"/>
    </row>
    <row r="87" spans="1:87" ht="18" customHeight="1" thickBot="1" x14ac:dyDescent="0.3">
      <c r="A87" s="75"/>
      <c r="B87" s="377"/>
      <c r="C87" s="378"/>
      <c r="D87" s="378"/>
      <c r="E87" s="378"/>
      <c r="F87" s="378"/>
      <c r="G87" s="378"/>
      <c r="H87" s="378"/>
      <c r="I87" s="378"/>
      <c r="J87" s="378"/>
      <c r="K87" s="378"/>
      <c r="L87" s="378"/>
      <c r="M87" s="378"/>
      <c r="N87" s="378"/>
      <c r="O87" s="378"/>
      <c r="P87" s="378"/>
      <c r="Q87" s="378"/>
      <c r="R87" s="378"/>
      <c r="S87" s="378"/>
      <c r="T87" s="378"/>
      <c r="U87" s="378"/>
      <c r="V87" s="378"/>
      <c r="W87" s="378"/>
      <c r="X87" s="378"/>
      <c r="Y87" s="378"/>
      <c r="Z87" s="378"/>
      <c r="AA87" s="378"/>
      <c r="AB87" s="378"/>
      <c r="AC87" s="378"/>
      <c r="AD87" s="378"/>
      <c r="AE87" s="378"/>
      <c r="AF87" s="378"/>
      <c r="AG87" s="378"/>
      <c r="AH87" s="378"/>
      <c r="AI87" s="378"/>
      <c r="AJ87" s="379"/>
      <c r="AK87" s="380" t="s">
        <v>3</v>
      </c>
      <c r="AL87" s="381"/>
      <c r="AM87" s="381"/>
      <c r="AN87" s="381"/>
      <c r="AO87" s="381"/>
      <c r="AP87" s="381"/>
      <c r="AQ87" s="381"/>
      <c r="AR87" s="381"/>
      <c r="AS87" s="381"/>
      <c r="AT87" s="381"/>
      <c r="AU87" s="381"/>
      <c r="AV87" s="381"/>
      <c r="AW87" s="381"/>
      <c r="AX87" s="381"/>
      <c r="AY87" s="382"/>
      <c r="AZ87" s="382"/>
      <c r="BA87" s="382"/>
      <c r="BB87" s="382"/>
      <c r="BC87" s="382"/>
      <c r="BD87" s="382"/>
      <c r="BE87" s="382"/>
      <c r="BF87" s="382"/>
      <c r="BG87" s="382"/>
      <c r="BH87" s="382"/>
      <c r="BI87" s="382"/>
      <c r="BJ87" s="383"/>
      <c r="BK87" s="384">
        <f>SUM(BK83:BK86)</f>
        <v>20433.47</v>
      </c>
      <c r="BL87" s="385"/>
      <c r="BM87" s="385"/>
      <c r="BN87" s="385"/>
      <c r="BO87" s="385"/>
      <c r="BP87" s="386"/>
      <c r="BQ87" s="387" t="s">
        <v>100</v>
      </c>
      <c r="BR87" s="388"/>
      <c r="BS87" s="388"/>
      <c r="BT87" s="388"/>
      <c r="BU87" s="388"/>
      <c r="BV87" s="388"/>
      <c r="BW87" s="388"/>
      <c r="BX87" s="388"/>
      <c r="BY87" s="388"/>
      <c r="BZ87" s="388"/>
      <c r="CA87" s="388"/>
      <c r="CB87" s="388"/>
      <c r="CC87" s="389"/>
      <c r="CD87" s="390">
        <f>+CD83*AE83</f>
        <v>51126922.023529418</v>
      </c>
      <c r="CE87" s="390"/>
      <c r="CF87" s="390"/>
      <c r="CG87" s="390"/>
      <c r="CH87" s="390"/>
      <c r="CI87" s="391"/>
    </row>
    <row r="88" spans="1:87" ht="18" customHeight="1" thickBot="1" x14ac:dyDescent="0.3">
      <c r="A88" s="75"/>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BG88" s="78"/>
      <c r="BH88" s="78"/>
      <c r="BI88" s="78"/>
      <c r="BJ88" s="78"/>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row>
    <row r="89" spans="1:87" ht="18" customHeight="1" x14ac:dyDescent="0.25">
      <c r="A89" s="75"/>
      <c r="B89" s="348" t="s">
        <v>0</v>
      </c>
      <c r="C89" s="349"/>
      <c r="D89" s="349"/>
      <c r="E89" s="349"/>
      <c r="F89" s="349"/>
      <c r="G89" s="349"/>
      <c r="H89" s="349"/>
      <c r="I89" s="349"/>
      <c r="J89" s="349"/>
      <c r="K89" s="349"/>
      <c r="L89" s="349"/>
      <c r="M89" s="349"/>
      <c r="N89" s="349"/>
      <c r="O89" s="349"/>
      <c r="P89" s="349"/>
      <c r="Q89" s="349"/>
      <c r="R89" s="349"/>
      <c r="S89" s="349"/>
      <c r="T89" s="349"/>
      <c r="U89" s="349"/>
      <c r="V89" s="349"/>
      <c r="W89" s="349"/>
      <c r="X89" s="349"/>
      <c r="Y89" s="350"/>
      <c r="Z89" s="348" t="s">
        <v>80</v>
      </c>
      <c r="AA89" s="349"/>
      <c r="AB89" s="349"/>
      <c r="AC89" s="349"/>
      <c r="AD89" s="350"/>
      <c r="AE89" s="357" t="s">
        <v>79</v>
      </c>
      <c r="AF89" s="358"/>
      <c r="AG89" s="358"/>
      <c r="AH89" s="358"/>
      <c r="AI89" s="358"/>
      <c r="AJ89" s="359"/>
      <c r="AK89" s="357" t="s">
        <v>81</v>
      </c>
      <c r="AL89" s="358"/>
      <c r="AM89" s="358"/>
      <c r="AN89" s="358"/>
      <c r="AO89" s="358"/>
      <c r="AP89" s="358"/>
      <c r="AQ89" s="358"/>
      <c r="AR89" s="358"/>
      <c r="AS89" s="358"/>
      <c r="AT89" s="358"/>
      <c r="AU89" s="358"/>
      <c r="AV89" s="358"/>
      <c r="AW89" s="358"/>
      <c r="AX89" s="359"/>
      <c r="AY89" s="357" t="s">
        <v>1</v>
      </c>
      <c r="AZ89" s="358"/>
      <c r="BA89" s="358"/>
      <c r="BB89" s="359"/>
      <c r="BC89" s="348" t="s">
        <v>104</v>
      </c>
      <c r="BD89" s="349"/>
      <c r="BE89" s="349"/>
      <c r="BF89" s="350"/>
      <c r="BG89" s="366" t="s">
        <v>82</v>
      </c>
      <c r="BH89" s="367"/>
      <c r="BI89" s="367"/>
      <c r="BJ89" s="368"/>
      <c r="BK89" s="315" t="s">
        <v>99</v>
      </c>
      <c r="BL89" s="316"/>
      <c r="BM89" s="316"/>
      <c r="BN89" s="316"/>
      <c r="BO89" s="316"/>
      <c r="BP89" s="317"/>
      <c r="BQ89" s="315" t="s">
        <v>83</v>
      </c>
      <c r="BR89" s="316"/>
      <c r="BS89" s="316"/>
      <c r="BT89" s="316"/>
      <c r="BU89" s="316"/>
      <c r="BV89" s="316"/>
      <c r="BW89" s="317"/>
      <c r="BX89" s="315" t="s">
        <v>84</v>
      </c>
      <c r="BY89" s="316"/>
      <c r="BZ89" s="316"/>
      <c r="CA89" s="316"/>
      <c r="CB89" s="316"/>
      <c r="CC89" s="317"/>
      <c r="CD89" s="315" t="s">
        <v>85</v>
      </c>
      <c r="CE89" s="316"/>
      <c r="CF89" s="316"/>
      <c r="CG89" s="316"/>
      <c r="CH89" s="316"/>
      <c r="CI89" s="317"/>
    </row>
    <row r="90" spans="1:87" ht="18" customHeight="1" x14ac:dyDescent="0.25">
      <c r="A90" s="75"/>
      <c r="B90" s="351"/>
      <c r="C90" s="352"/>
      <c r="D90" s="352"/>
      <c r="E90" s="352"/>
      <c r="F90" s="352"/>
      <c r="G90" s="352"/>
      <c r="H90" s="352"/>
      <c r="I90" s="352"/>
      <c r="J90" s="352"/>
      <c r="K90" s="352"/>
      <c r="L90" s="352"/>
      <c r="M90" s="352"/>
      <c r="N90" s="352"/>
      <c r="O90" s="352"/>
      <c r="P90" s="352"/>
      <c r="Q90" s="352"/>
      <c r="R90" s="352"/>
      <c r="S90" s="352"/>
      <c r="T90" s="352"/>
      <c r="U90" s="352"/>
      <c r="V90" s="352"/>
      <c r="W90" s="352"/>
      <c r="X90" s="352"/>
      <c r="Y90" s="353"/>
      <c r="Z90" s="351"/>
      <c r="AA90" s="352"/>
      <c r="AB90" s="352"/>
      <c r="AC90" s="352"/>
      <c r="AD90" s="353"/>
      <c r="AE90" s="360"/>
      <c r="AF90" s="361"/>
      <c r="AG90" s="361"/>
      <c r="AH90" s="361"/>
      <c r="AI90" s="361"/>
      <c r="AJ90" s="362"/>
      <c r="AK90" s="360"/>
      <c r="AL90" s="361"/>
      <c r="AM90" s="361"/>
      <c r="AN90" s="361"/>
      <c r="AO90" s="361"/>
      <c r="AP90" s="361"/>
      <c r="AQ90" s="361"/>
      <c r="AR90" s="361"/>
      <c r="AS90" s="361"/>
      <c r="AT90" s="361"/>
      <c r="AU90" s="361"/>
      <c r="AV90" s="361"/>
      <c r="AW90" s="361"/>
      <c r="AX90" s="362"/>
      <c r="AY90" s="360"/>
      <c r="AZ90" s="361"/>
      <c r="BA90" s="361"/>
      <c r="BB90" s="362"/>
      <c r="BC90" s="351"/>
      <c r="BD90" s="352"/>
      <c r="BE90" s="352"/>
      <c r="BF90" s="353"/>
      <c r="BG90" s="369"/>
      <c r="BH90" s="370"/>
      <c r="BI90" s="370"/>
      <c r="BJ90" s="371"/>
      <c r="BK90" s="318"/>
      <c r="BL90" s="319"/>
      <c r="BM90" s="319"/>
      <c r="BN90" s="319"/>
      <c r="BO90" s="319"/>
      <c r="BP90" s="320"/>
      <c r="BQ90" s="318"/>
      <c r="BR90" s="319"/>
      <c r="BS90" s="319"/>
      <c r="BT90" s="319"/>
      <c r="BU90" s="319"/>
      <c r="BV90" s="319"/>
      <c r="BW90" s="320"/>
      <c r="BX90" s="318"/>
      <c r="BY90" s="319"/>
      <c r="BZ90" s="319"/>
      <c r="CA90" s="319"/>
      <c r="CB90" s="319"/>
      <c r="CC90" s="320"/>
      <c r="CD90" s="318"/>
      <c r="CE90" s="319"/>
      <c r="CF90" s="319"/>
      <c r="CG90" s="319"/>
      <c r="CH90" s="319"/>
      <c r="CI90" s="320"/>
    </row>
    <row r="91" spans="1:87" ht="18" customHeight="1" thickBot="1" x14ac:dyDescent="0.3">
      <c r="A91" s="75"/>
      <c r="B91" s="354"/>
      <c r="C91" s="355"/>
      <c r="D91" s="355"/>
      <c r="E91" s="355"/>
      <c r="F91" s="355"/>
      <c r="G91" s="355"/>
      <c r="H91" s="355"/>
      <c r="I91" s="355"/>
      <c r="J91" s="355"/>
      <c r="K91" s="355"/>
      <c r="L91" s="355"/>
      <c r="M91" s="355"/>
      <c r="N91" s="355"/>
      <c r="O91" s="355"/>
      <c r="P91" s="355"/>
      <c r="Q91" s="355"/>
      <c r="R91" s="355"/>
      <c r="S91" s="355"/>
      <c r="T91" s="355"/>
      <c r="U91" s="355"/>
      <c r="V91" s="355"/>
      <c r="W91" s="355"/>
      <c r="X91" s="355"/>
      <c r="Y91" s="356"/>
      <c r="Z91" s="354"/>
      <c r="AA91" s="355"/>
      <c r="AB91" s="355"/>
      <c r="AC91" s="355"/>
      <c r="AD91" s="356"/>
      <c r="AE91" s="363"/>
      <c r="AF91" s="364"/>
      <c r="AG91" s="364"/>
      <c r="AH91" s="364"/>
      <c r="AI91" s="364"/>
      <c r="AJ91" s="365"/>
      <c r="AK91" s="360"/>
      <c r="AL91" s="361"/>
      <c r="AM91" s="361"/>
      <c r="AN91" s="361"/>
      <c r="AO91" s="361"/>
      <c r="AP91" s="361"/>
      <c r="AQ91" s="361"/>
      <c r="AR91" s="361"/>
      <c r="AS91" s="361"/>
      <c r="AT91" s="361"/>
      <c r="AU91" s="361"/>
      <c r="AV91" s="361"/>
      <c r="AW91" s="361"/>
      <c r="AX91" s="362"/>
      <c r="AY91" s="360"/>
      <c r="AZ91" s="361"/>
      <c r="BA91" s="361"/>
      <c r="BB91" s="362"/>
      <c r="BC91" s="351"/>
      <c r="BD91" s="352"/>
      <c r="BE91" s="352"/>
      <c r="BF91" s="353"/>
      <c r="BG91" s="369"/>
      <c r="BH91" s="370"/>
      <c r="BI91" s="370"/>
      <c r="BJ91" s="371"/>
      <c r="BK91" s="318"/>
      <c r="BL91" s="319"/>
      <c r="BM91" s="319"/>
      <c r="BN91" s="319"/>
      <c r="BO91" s="319"/>
      <c r="BP91" s="320"/>
      <c r="BQ91" s="321"/>
      <c r="BR91" s="322"/>
      <c r="BS91" s="322"/>
      <c r="BT91" s="322"/>
      <c r="BU91" s="322"/>
      <c r="BV91" s="322"/>
      <c r="BW91" s="323"/>
      <c r="BX91" s="321"/>
      <c r="BY91" s="322"/>
      <c r="BZ91" s="322"/>
      <c r="CA91" s="322"/>
      <c r="CB91" s="322"/>
      <c r="CC91" s="323"/>
      <c r="CD91" s="321"/>
      <c r="CE91" s="322"/>
      <c r="CF91" s="322"/>
      <c r="CG91" s="322"/>
      <c r="CH91" s="322"/>
      <c r="CI91" s="323"/>
    </row>
    <row r="92" spans="1:87" ht="18" customHeight="1" x14ac:dyDescent="0.25">
      <c r="A92" s="75"/>
      <c r="B92" s="324" t="s">
        <v>205</v>
      </c>
      <c r="C92" s="325"/>
      <c r="D92" s="325"/>
      <c r="E92" s="325"/>
      <c r="F92" s="325"/>
      <c r="G92" s="325"/>
      <c r="H92" s="325"/>
      <c r="I92" s="325"/>
      <c r="J92" s="325"/>
      <c r="K92" s="325"/>
      <c r="L92" s="325"/>
      <c r="M92" s="325"/>
      <c r="N92" s="325"/>
      <c r="O92" s="325"/>
      <c r="P92" s="325"/>
      <c r="Q92" s="325"/>
      <c r="R92" s="325"/>
      <c r="S92" s="325"/>
      <c r="T92" s="325"/>
      <c r="U92" s="325"/>
      <c r="V92" s="325"/>
      <c r="W92" s="325"/>
      <c r="X92" s="325"/>
      <c r="Y92" s="326"/>
      <c r="Z92" s="333" t="s">
        <v>870</v>
      </c>
      <c r="AA92" s="334"/>
      <c r="AB92" s="334"/>
      <c r="AC92" s="334"/>
      <c r="AD92" s="335"/>
      <c r="AE92" s="643">
        <v>60</v>
      </c>
      <c r="AF92" s="644"/>
      <c r="AG92" s="644"/>
      <c r="AH92" s="644"/>
      <c r="AI92" s="644"/>
      <c r="AJ92" s="644"/>
      <c r="AK92" s="342" t="s">
        <v>15</v>
      </c>
      <c r="AL92" s="343"/>
      <c r="AM92" s="343"/>
      <c r="AN92" s="343"/>
      <c r="AO92" s="343"/>
      <c r="AP92" s="343"/>
      <c r="AQ92" s="343"/>
      <c r="AR92" s="343"/>
      <c r="AS92" s="343"/>
      <c r="AT92" s="343"/>
      <c r="AU92" s="343"/>
      <c r="AV92" s="343"/>
      <c r="AW92" s="343"/>
      <c r="AX92" s="344"/>
      <c r="AY92" s="345">
        <v>0.04</v>
      </c>
      <c r="AZ92" s="346"/>
      <c r="BA92" s="346"/>
      <c r="BB92" s="347"/>
      <c r="BC92" s="345">
        <f>+$AE$92*AY92</f>
        <v>2.4</v>
      </c>
      <c r="BD92" s="346"/>
      <c r="BE92" s="346"/>
      <c r="BF92" s="347"/>
      <c r="BG92" s="285">
        <v>7925</v>
      </c>
      <c r="BH92" s="286"/>
      <c r="BI92" s="286"/>
      <c r="BJ92" s="287"/>
      <c r="BK92" s="288">
        <f>+AY92*BG92</f>
        <v>317</v>
      </c>
      <c r="BL92" s="289"/>
      <c r="BM92" s="289"/>
      <c r="BN92" s="289"/>
      <c r="BO92" s="289"/>
      <c r="BP92" s="290"/>
      <c r="BQ92" s="291">
        <v>500</v>
      </c>
      <c r="BR92" s="292"/>
      <c r="BS92" s="292"/>
      <c r="BT92" s="292"/>
      <c r="BU92" s="292"/>
      <c r="BV92" s="292"/>
      <c r="BW92" s="293"/>
      <c r="BX92" s="291">
        <f>+(((BK96+BQ92)*15)/85)</f>
        <v>4688.1123529411771</v>
      </c>
      <c r="BY92" s="292"/>
      <c r="BZ92" s="292"/>
      <c r="CA92" s="292"/>
      <c r="CB92" s="292"/>
      <c r="CC92" s="293"/>
      <c r="CD92" s="291">
        <f>+BK96+BQ92+BX92</f>
        <v>31254.082352941179</v>
      </c>
      <c r="CE92" s="292"/>
      <c r="CF92" s="292"/>
      <c r="CG92" s="292"/>
      <c r="CH92" s="292"/>
      <c r="CI92" s="293"/>
    </row>
    <row r="93" spans="1:87" ht="18" customHeight="1" x14ac:dyDescent="0.25">
      <c r="A93" s="75"/>
      <c r="B93" s="327"/>
      <c r="C93" s="328"/>
      <c r="D93" s="328"/>
      <c r="E93" s="328"/>
      <c r="F93" s="328"/>
      <c r="G93" s="328"/>
      <c r="H93" s="328"/>
      <c r="I93" s="328"/>
      <c r="J93" s="328"/>
      <c r="K93" s="328"/>
      <c r="L93" s="328"/>
      <c r="M93" s="328"/>
      <c r="N93" s="328"/>
      <c r="O93" s="328"/>
      <c r="P93" s="328"/>
      <c r="Q93" s="328"/>
      <c r="R93" s="328"/>
      <c r="S93" s="328"/>
      <c r="T93" s="328"/>
      <c r="U93" s="328"/>
      <c r="V93" s="328"/>
      <c r="W93" s="328"/>
      <c r="X93" s="328"/>
      <c r="Y93" s="329"/>
      <c r="Z93" s="336"/>
      <c r="AA93" s="337"/>
      <c r="AB93" s="337"/>
      <c r="AC93" s="337"/>
      <c r="AD93" s="338"/>
      <c r="AE93" s="645"/>
      <c r="AF93" s="646"/>
      <c r="AG93" s="646"/>
      <c r="AH93" s="646"/>
      <c r="AI93" s="646"/>
      <c r="AJ93" s="646"/>
      <c r="AK93" s="300" t="s">
        <v>35</v>
      </c>
      <c r="AL93" s="301"/>
      <c r="AM93" s="301"/>
      <c r="AN93" s="301"/>
      <c r="AO93" s="301"/>
      <c r="AP93" s="301"/>
      <c r="AQ93" s="301"/>
      <c r="AR93" s="301"/>
      <c r="AS93" s="301"/>
      <c r="AT93" s="301"/>
      <c r="AU93" s="301"/>
      <c r="AV93" s="301"/>
      <c r="AW93" s="301"/>
      <c r="AX93" s="302"/>
      <c r="AY93" s="303">
        <v>0.04</v>
      </c>
      <c r="AZ93" s="304"/>
      <c r="BA93" s="304"/>
      <c r="BB93" s="305"/>
      <c r="BC93" s="306">
        <f t="shared" ref="BC93:BC95" si="12">+$AE$92*AY93</f>
        <v>2.4</v>
      </c>
      <c r="BD93" s="307"/>
      <c r="BE93" s="307"/>
      <c r="BF93" s="308"/>
      <c r="BG93" s="309">
        <v>11718</v>
      </c>
      <c r="BH93" s="310"/>
      <c r="BI93" s="310"/>
      <c r="BJ93" s="311"/>
      <c r="BK93" s="312">
        <f t="shared" ref="BK93:BK95" si="13">+AY93*BG93</f>
        <v>468.72</v>
      </c>
      <c r="BL93" s="313"/>
      <c r="BM93" s="313"/>
      <c r="BN93" s="313"/>
      <c r="BO93" s="313"/>
      <c r="BP93" s="314"/>
      <c r="BQ93" s="294"/>
      <c r="BR93" s="295"/>
      <c r="BS93" s="295"/>
      <c r="BT93" s="295"/>
      <c r="BU93" s="295"/>
      <c r="BV93" s="295"/>
      <c r="BW93" s="296"/>
      <c r="BX93" s="294"/>
      <c r="BY93" s="295"/>
      <c r="BZ93" s="295"/>
      <c r="CA93" s="295"/>
      <c r="CB93" s="295"/>
      <c r="CC93" s="296"/>
      <c r="CD93" s="294"/>
      <c r="CE93" s="295"/>
      <c r="CF93" s="295"/>
      <c r="CG93" s="295"/>
      <c r="CH93" s="295"/>
      <c r="CI93" s="296"/>
    </row>
    <row r="94" spans="1:87" ht="18" customHeight="1" x14ac:dyDescent="0.25">
      <c r="A94" s="75"/>
      <c r="B94" s="327"/>
      <c r="C94" s="328"/>
      <c r="D94" s="328"/>
      <c r="E94" s="328"/>
      <c r="F94" s="328"/>
      <c r="G94" s="328"/>
      <c r="H94" s="328"/>
      <c r="I94" s="328"/>
      <c r="J94" s="328"/>
      <c r="K94" s="328"/>
      <c r="L94" s="328"/>
      <c r="M94" s="328"/>
      <c r="N94" s="328"/>
      <c r="O94" s="328"/>
      <c r="P94" s="328"/>
      <c r="Q94" s="328"/>
      <c r="R94" s="328"/>
      <c r="S94" s="328"/>
      <c r="T94" s="328"/>
      <c r="U94" s="328"/>
      <c r="V94" s="328"/>
      <c r="W94" s="328"/>
      <c r="X94" s="328"/>
      <c r="Y94" s="329"/>
      <c r="Z94" s="336"/>
      <c r="AA94" s="337"/>
      <c r="AB94" s="337"/>
      <c r="AC94" s="337"/>
      <c r="AD94" s="338"/>
      <c r="AE94" s="645"/>
      <c r="AF94" s="646"/>
      <c r="AG94" s="646"/>
      <c r="AH94" s="646"/>
      <c r="AI94" s="646"/>
      <c r="AJ94" s="646"/>
      <c r="AK94" s="649" t="s">
        <v>31</v>
      </c>
      <c r="AL94" s="650"/>
      <c r="AM94" s="650"/>
      <c r="AN94" s="650"/>
      <c r="AO94" s="650"/>
      <c r="AP94" s="650"/>
      <c r="AQ94" s="650"/>
      <c r="AR94" s="650"/>
      <c r="AS94" s="650"/>
      <c r="AT94" s="650"/>
      <c r="AU94" s="650"/>
      <c r="AV94" s="650"/>
      <c r="AW94" s="650"/>
      <c r="AX94" s="651"/>
      <c r="AY94" s="407">
        <v>0.75</v>
      </c>
      <c r="AZ94" s="304"/>
      <c r="BA94" s="304"/>
      <c r="BB94" s="408"/>
      <c r="BC94" s="306">
        <f t="shared" si="12"/>
        <v>45</v>
      </c>
      <c r="BD94" s="307"/>
      <c r="BE94" s="307"/>
      <c r="BF94" s="308"/>
      <c r="BG94" s="309">
        <v>11177</v>
      </c>
      <c r="BH94" s="310"/>
      <c r="BI94" s="310"/>
      <c r="BJ94" s="311"/>
      <c r="BK94" s="312">
        <f t="shared" si="13"/>
        <v>8382.75</v>
      </c>
      <c r="BL94" s="313"/>
      <c r="BM94" s="313"/>
      <c r="BN94" s="313"/>
      <c r="BO94" s="313"/>
      <c r="BP94" s="314"/>
      <c r="BQ94" s="294"/>
      <c r="BR94" s="295"/>
      <c r="BS94" s="295"/>
      <c r="BT94" s="295"/>
      <c r="BU94" s="295"/>
      <c r="BV94" s="295"/>
      <c r="BW94" s="296"/>
      <c r="BX94" s="294"/>
      <c r="BY94" s="295"/>
      <c r="BZ94" s="295"/>
      <c r="CA94" s="295"/>
      <c r="CB94" s="295"/>
      <c r="CC94" s="296"/>
      <c r="CD94" s="294"/>
      <c r="CE94" s="295"/>
      <c r="CF94" s="295"/>
      <c r="CG94" s="295"/>
      <c r="CH94" s="295"/>
      <c r="CI94" s="296"/>
    </row>
    <row r="95" spans="1:87" ht="18" customHeight="1" thickBot="1" x14ac:dyDescent="0.3">
      <c r="A95" s="75"/>
      <c r="B95" s="327"/>
      <c r="C95" s="328"/>
      <c r="D95" s="328"/>
      <c r="E95" s="328"/>
      <c r="F95" s="328"/>
      <c r="G95" s="328"/>
      <c r="H95" s="328"/>
      <c r="I95" s="328"/>
      <c r="J95" s="328"/>
      <c r="K95" s="328"/>
      <c r="L95" s="328"/>
      <c r="M95" s="328"/>
      <c r="N95" s="328"/>
      <c r="O95" s="328"/>
      <c r="P95" s="328"/>
      <c r="Q95" s="328"/>
      <c r="R95" s="328"/>
      <c r="S95" s="328"/>
      <c r="T95" s="328"/>
      <c r="U95" s="328"/>
      <c r="V95" s="328"/>
      <c r="W95" s="328"/>
      <c r="X95" s="328"/>
      <c r="Y95" s="329"/>
      <c r="Z95" s="336"/>
      <c r="AA95" s="337"/>
      <c r="AB95" s="337"/>
      <c r="AC95" s="337"/>
      <c r="AD95" s="338"/>
      <c r="AE95" s="645"/>
      <c r="AF95" s="646"/>
      <c r="AG95" s="646"/>
      <c r="AH95" s="646"/>
      <c r="AI95" s="646"/>
      <c r="AJ95" s="646"/>
      <c r="AK95" s="392" t="s">
        <v>528</v>
      </c>
      <c r="AL95" s="393"/>
      <c r="AM95" s="393"/>
      <c r="AN95" s="393"/>
      <c r="AO95" s="393"/>
      <c r="AP95" s="393"/>
      <c r="AQ95" s="393"/>
      <c r="AR95" s="393"/>
      <c r="AS95" s="393"/>
      <c r="AT95" s="393"/>
      <c r="AU95" s="393"/>
      <c r="AV95" s="393"/>
      <c r="AW95" s="393"/>
      <c r="AX95" s="394"/>
      <c r="AY95" s="407">
        <v>0.75</v>
      </c>
      <c r="AZ95" s="304"/>
      <c r="BA95" s="304"/>
      <c r="BB95" s="408"/>
      <c r="BC95" s="306">
        <f t="shared" si="12"/>
        <v>45</v>
      </c>
      <c r="BD95" s="307"/>
      <c r="BE95" s="307"/>
      <c r="BF95" s="308"/>
      <c r="BG95" s="309">
        <v>22530</v>
      </c>
      <c r="BH95" s="310"/>
      <c r="BI95" s="310"/>
      <c r="BJ95" s="311"/>
      <c r="BK95" s="312">
        <f t="shared" si="13"/>
        <v>16897.5</v>
      </c>
      <c r="BL95" s="313"/>
      <c r="BM95" s="313"/>
      <c r="BN95" s="313"/>
      <c r="BO95" s="313"/>
      <c r="BP95" s="314"/>
      <c r="BQ95" s="294"/>
      <c r="BR95" s="295"/>
      <c r="BS95" s="295"/>
      <c r="BT95" s="295"/>
      <c r="BU95" s="295"/>
      <c r="BV95" s="295"/>
      <c r="BW95" s="296"/>
      <c r="BX95" s="294"/>
      <c r="BY95" s="295"/>
      <c r="BZ95" s="295"/>
      <c r="CA95" s="295"/>
      <c r="CB95" s="295"/>
      <c r="CC95" s="296"/>
      <c r="CD95" s="294"/>
      <c r="CE95" s="295"/>
      <c r="CF95" s="295"/>
      <c r="CG95" s="295"/>
      <c r="CH95" s="295"/>
      <c r="CI95" s="296"/>
    </row>
    <row r="96" spans="1:87" ht="18" customHeight="1" thickBot="1" x14ac:dyDescent="0.3">
      <c r="A96" s="75"/>
      <c r="B96" s="377"/>
      <c r="C96" s="378"/>
      <c r="D96" s="378"/>
      <c r="E96" s="378"/>
      <c r="F96" s="378"/>
      <c r="G96" s="378"/>
      <c r="H96" s="378"/>
      <c r="I96" s="378"/>
      <c r="J96" s="378"/>
      <c r="K96" s="378"/>
      <c r="L96" s="378"/>
      <c r="M96" s="378"/>
      <c r="N96" s="378"/>
      <c r="O96" s="378"/>
      <c r="P96" s="378"/>
      <c r="Q96" s="378"/>
      <c r="R96" s="378"/>
      <c r="S96" s="378"/>
      <c r="T96" s="378"/>
      <c r="U96" s="378"/>
      <c r="V96" s="378"/>
      <c r="W96" s="378"/>
      <c r="X96" s="378"/>
      <c r="Y96" s="378"/>
      <c r="Z96" s="378"/>
      <c r="AA96" s="378"/>
      <c r="AB96" s="378"/>
      <c r="AC96" s="378"/>
      <c r="AD96" s="378"/>
      <c r="AE96" s="378"/>
      <c r="AF96" s="378"/>
      <c r="AG96" s="378"/>
      <c r="AH96" s="378"/>
      <c r="AI96" s="378"/>
      <c r="AJ96" s="379"/>
      <c r="AK96" s="380" t="s">
        <v>3</v>
      </c>
      <c r="AL96" s="381"/>
      <c r="AM96" s="381"/>
      <c r="AN96" s="381"/>
      <c r="AO96" s="381"/>
      <c r="AP96" s="381"/>
      <c r="AQ96" s="381"/>
      <c r="AR96" s="381"/>
      <c r="AS96" s="381"/>
      <c r="AT96" s="381"/>
      <c r="AU96" s="381"/>
      <c r="AV96" s="381"/>
      <c r="AW96" s="381"/>
      <c r="AX96" s="381"/>
      <c r="AY96" s="382"/>
      <c r="AZ96" s="382"/>
      <c r="BA96" s="382"/>
      <c r="BB96" s="382"/>
      <c r="BC96" s="382"/>
      <c r="BD96" s="382"/>
      <c r="BE96" s="382"/>
      <c r="BF96" s="382"/>
      <c r="BG96" s="382"/>
      <c r="BH96" s="382"/>
      <c r="BI96" s="382"/>
      <c r="BJ96" s="383"/>
      <c r="BK96" s="384">
        <f>SUM(BK92:BK95)</f>
        <v>26065.97</v>
      </c>
      <c r="BL96" s="385"/>
      <c r="BM96" s="385"/>
      <c r="BN96" s="385"/>
      <c r="BO96" s="385"/>
      <c r="BP96" s="386"/>
      <c r="BQ96" s="387" t="s">
        <v>100</v>
      </c>
      <c r="BR96" s="388"/>
      <c r="BS96" s="388"/>
      <c r="BT96" s="388"/>
      <c r="BU96" s="388"/>
      <c r="BV96" s="388"/>
      <c r="BW96" s="388"/>
      <c r="BX96" s="388"/>
      <c r="BY96" s="388"/>
      <c r="BZ96" s="388"/>
      <c r="CA96" s="388"/>
      <c r="CB96" s="388"/>
      <c r="CC96" s="389"/>
      <c r="CD96" s="390">
        <f>+CD92*AE92</f>
        <v>1875244.9411764708</v>
      </c>
      <c r="CE96" s="390"/>
      <c r="CF96" s="390"/>
      <c r="CG96" s="390"/>
      <c r="CH96" s="390"/>
      <c r="CI96" s="391"/>
    </row>
    <row r="97" spans="1:87" ht="18" customHeight="1" thickBot="1" x14ac:dyDescent="0.3">
      <c r="A97" s="75"/>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BG97" s="78"/>
      <c r="BH97" s="78"/>
      <c r="BI97" s="78"/>
      <c r="BJ97" s="78"/>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row>
    <row r="98" spans="1:87" ht="18" customHeight="1" x14ac:dyDescent="0.25">
      <c r="A98" s="75"/>
      <c r="B98" s="348" t="s">
        <v>0</v>
      </c>
      <c r="C98" s="349"/>
      <c r="D98" s="349"/>
      <c r="E98" s="349"/>
      <c r="F98" s="349"/>
      <c r="G98" s="349"/>
      <c r="H98" s="349"/>
      <c r="I98" s="349"/>
      <c r="J98" s="349"/>
      <c r="K98" s="349"/>
      <c r="L98" s="349"/>
      <c r="M98" s="349"/>
      <c r="N98" s="349"/>
      <c r="O98" s="349"/>
      <c r="P98" s="349"/>
      <c r="Q98" s="349"/>
      <c r="R98" s="349"/>
      <c r="S98" s="349"/>
      <c r="T98" s="349"/>
      <c r="U98" s="349"/>
      <c r="V98" s="349"/>
      <c r="W98" s="349"/>
      <c r="X98" s="349"/>
      <c r="Y98" s="350"/>
      <c r="Z98" s="348" t="s">
        <v>80</v>
      </c>
      <c r="AA98" s="349"/>
      <c r="AB98" s="349"/>
      <c r="AC98" s="349"/>
      <c r="AD98" s="350"/>
      <c r="AE98" s="357" t="s">
        <v>79</v>
      </c>
      <c r="AF98" s="358"/>
      <c r="AG98" s="358"/>
      <c r="AH98" s="358"/>
      <c r="AI98" s="358"/>
      <c r="AJ98" s="359"/>
      <c r="AK98" s="357" t="s">
        <v>81</v>
      </c>
      <c r="AL98" s="358"/>
      <c r="AM98" s="358"/>
      <c r="AN98" s="358"/>
      <c r="AO98" s="358"/>
      <c r="AP98" s="358"/>
      <c r="AQ98" s="358"/>
      <c r="AR98" s="358"/>
      <c r="AS98" s="358"/>
      <c r="AT98" s="358"/>
      <c r="AU98" s="358"/>
      <c r="AV98" s="358"/>
      <c r="AW98" s="358"/>
      <c r="AX98" s="359"/>
      <c r="AY98" s="357" t="s">
        <v>1</v>
      </c>
      <c r="AZ98" s="358"/>
      <c r="BA98" s="358"/>
      <c r="BB98" s="359"/>
      <c r="BC98" s="348" t="s">
        <v>104</v>
      </c>
      <c r="BD98" s="349"/>
      <c r="BE98" s="349"/>
      <c r="BF98" s="350"/>
      <c r="BG98" s="366" t="s">
        <v>82</v>
      </c>
      <c r="BH98" s="367"/>
      <c r="BI98" s="367"/>
      <c r="BJ98" s="368"/>
      <c r="BK98" s="315" t="s">
        <v>99</v>
      </c>
      <c r="BL98" s="316"/>
      <c r="BM98" s="316"/>
      <c r="BN98" s="316"/>
      <c r="BO98" s="316"/>
      <c r="BP98" s="317"/>
      <c r="BQ98" s="315" t="s">
        <v>83</v>
      </c>
      <c r="BR98" s="316"/>
      <c r="BS98" s="316"/>
      <c r="BT98" s="316"/>
      <c r="BU98" s="316"/>
      <c r="BV98" s="316"/>
      <c r="BW98" s="317"/>
      <c r="BX98" s="315" t="s">
        <v>84</v>
      </c>
      <c r="BY98" s="316"/>
      <c r="BZ98" s="316"/>
      <c r="CA98" s="316"/>
      <c r="CB98" s="316"/>
      <c r="CC98" s="317"/>
      <c r="CD98" s="315" t="s">
        <v>85</v>
      </c>
      <c r="CE98" s="316"/>
      <c r="CF98" s="316"/>
      <c r="CG98" s="316"/>
      <c r="CH98" s="316"/>
      <c r="CI98" s="317"/>
    </row>
    <row r="99" spans="1:87" ht="18" customHeight="1" x14ac:dyDescent="0.25">
      <c r="A99" s="75"/>
      <c r="B99" s="351"/>
      <c r="C99" s="352"/>
      <c r="D99" s="352"/>
      <c r="E99" s="352"/>
      <c r="F99" s="352"/>
      <c r="G99" s="352"/>
      <c r="H99" s="352"/>
      <c r="I99" s="352"/>
      <c r="J99" s="352"/>
      <c r="K99" s="352"/>
      <c r="L99" s="352"/>
      <c r="M99" s="352"/>
      <c r="N99" s="352"/>
      <c r="O99" s="352"/>
      <c r="P99" s="352"/>
      <c r="Q99" s="352"/>
      <c r="R99" s="352"/>
      <c r="S99" s="352"/>
      <c r="T99" s="352"/>
      <c r="U99" s="352"/>
      <c r="V99" s="352"/>
      <c r="W99" s="352"/>
      <c r="X99" s="352"/>
      <c r="Y99" s="353"/>
      <c r="Z99" s="351"/>
      <c r="AA99" s="352"/>
      <c r="AB99" s="352"/>
      <c r="AC99" s="352"/>
      <c r="AD99" s="353"/>
      <c r="AE99" s="360"/>
      <c r="AF99" s="361"/>
      <c r="AG99" s="361"/>
      <c r="AH99" s="361"/>
      <c r="AI99" s="361"/>
      <c r="AJ99" s="362"/>
      <c r="AK99" s="360"/>
      <c r="AL99" s="361"/>
      <c r="AM99" s="361"/>
      <c r="AN99" s="361"/>
      <c r="AO99" s="361"/>
      <c r="AP99" s="361"/>
      <c r="AQ99" s="361"/>
      <c r="AR99" s="361"/>
      <c r="AS99" s="361"/>
      <c r="AT99" s="361"/>
      <c r="AU99" s="361"/>
      <c r="AV99" s="361"/>
      <c r="AW99" s="361"/>
      <c r="AX99" s="362"/>
      <c r="AY99" s="360"/>
      <c r="AZ99" s="361"/>
      <c r="BA99" s="361"/>
      <c r="BB99" s="362"/>
      <c r="BC99" s="351"/>
      <c r="BD99" s="352"/>
      <c r="BE99" s="352"/>
      <c r="BF99" s="353"/>
      <c r="BG99" s="369"/>
      <c r="BH99" s="370"/>
      <c r="BI99" s="370"/>
      <c r="BJ99" s="371"/>
      <c r="BK99" s="318"/>
      <c r="BL99" s="319"/>
      <c r="BM99" s="319"/>
      <c r="BN99" s="319"/>
      <c r="BO99" s="319"/>
      <c r="BP99" s="320"/>
      <c r="BQ99" s="318"/>
      <c r="BR99" s="319"/>
      <c r="BS99" s="319"/>
      <c r="BT99" s="319"/>
      <c r="BU99" s="319"/>
      <c r="BV99" s="319"/>
      <c r="BW99" s="320"/>
      <c r="BX99" s="318"/>
      <c r="BY99" s="319"/>
      <c r="BZ99" s="319"/>
      <c r="CA99" s="319"/>
      <c r="CB99" s="319"/>
      <c r="CC99" s="320"/>
      <c r="CD99" s="318"/>
      <c r="CE99" s="319"/>
      <c r="CF99" s="319"/>
      <c r="CG99" s="319"/>
      <c r="CH99" s="319"/>
      <c r="CI99" s="320"/>
    </row>
    <row r="100" spans="1:87" ht="18" customHeight="1" thickBot="1" x14ac:dyDescent="0.3">
      <c r="A100" s="75"/>
      <c r="B100" s="354"/>
      <c r="C100" s="355"/>
      <c r="D100" s="355"/>
      <c r="E100" s="355"/>
      <c r="F100" s="355"/>
      <c r="G100" s="355"/>
      <c r="H100" s="355"/>
      <c r="I100" s="355"/>
      <c r="J100" s="355"/>
      <c r="K100" s="355"/>
      <c r="L100" s="355"/>
      <c r="M100" s="355"/>
      <c r="N100" s="355"/>
      <c r="O100" s="355"/>
      <c r="P100" s="355"/>
      <c r="Q100" s="355"/>
      <c r="R100" s="355"/>
      <c r="S100" s="355"/>
      <c r="T100" s="355"/>
      <c r="U100" s="355"/>
      <c r="V100" s="355"/>
      <c r="W100" s="355"/>
      <c r="X100" s="355"/>
      <c r="Y100" s="356"/>
      <c r="Z100" s="354"/>
      <c r="AA100" s="355"/>
      <c r="AB100" s="355"/>
      <c r="AC100" s="355"/>
      <c r="AD100" s="356"/>
      <c r="AE100" s="363"/>
      <c r="AF100" s="364"/>
      <c r="AG100" s="364"/>
      <c r="AH100" s="364"/>
      <c r="AI100" s="364"/>
      <c r="AJ100" s="365"/>
      <c r="AK100" s="360"/>
      <c r="AL100" s="361"/>
      <c r="AM100" s="361"/>
      <c r="AN100" s="361"/>
      <c r="AO100" s="361"/>
      <c r="AP100" s="361"/>
      <c r="AQ100" s="361"/>
      <c r="AR100" s="361"/>
      <c r="AS100" s="361"/>
      <c r="AT100" s="361"/>
      <c r="AU100" s="361"/>
      <c r="AV100" s="361"/>
      <c r="AW100" s="361"/>
      <c r="AX100" s="362"/>
      <c r="AY100" s="360"/>
      <c r="AZ100" s="361"/>
      <c r="BA100" s="361"/>
      <c r="BB100" s="362"/>
      <c r="BC100" s="351"/>
      <c r="BD100" s="352"/>
      <c r="BE100" s="352"/>
      <c r="BF100" s="353"/>
      <c r="BG100" s="369"/>
      <c r="BH100" s="370"/>
      <c r="BI100" s="370"/>
      <c r="BJ100" s="371"/>
      <c r="BK100" s="318"/>
      <c r="BL100" s="319"/>
      <c r="BM100" s="319"/>
      <c r="BN100" s="319"/>
      <c r="BO100" s="319"/>
      <c r="BP100" s="320"/>
      <c r="BQ100" s="321"/>
      <c r="BR100" s="322"/>
      <c r="BS100" s="322"/>
      <c r="BT100" s="322"/>
      <c r="BU100" s="322"/>
      <c r="BV100" s="322"/>
      <c r="BW100" s="323"/>
      <c r="BX100" s="321"/>
      <c r="BY100" s="322"/>
      <c r="BZ100" s="322"/>
      <c r="CA100" s="322"/>
      <c r="CB100" s="322"/>
      <c r="CC100" s="323"/>
      <c r="CD100" s="321"/>
      <c r="CE100" s="322"/>
      <c r="CF100" s="322"/>
      <c r="CG100" s="322"/>
      <c r="CH100" s="322"/>
      <c r="CI100" s="323"/>
    </row>
    <row r="101" spans="1:87" ht="18" customHeight="1" x14ac:dyDescent="0.25">
      <c r="A101" s="75"/>
      <c r="B101" s="324" t="s">
        <v>207</v>
      </c>
      <c r="C101" s="325"/>
      <c r="D101" s="325"/>
      <c r="E101" s="325"/>
      <c r="F101" s="325"/>
      <c r="G101" s="325"/>
      <c r="H101" s="325"/>
      <c r="I101" s="325"/>
      <c r="J101" s="325"/>
      <c r="K101" s="325"/>
      <c r="L101" s="325"/>
      <c r="M101" s="325"/>
      <c r="N101" s="325"/>
      <c r="O101" s="325"/>
      <c r="P101" s="325"/>
      <c r="Q101" s="325"/>
      <c r="R101" s="325"/>
      <c r="S101" s="325"/>
      <c r="T101" s="325"/>
      <c r="U101" s="325"/>
      <c r="V101" s="325"/>
      <c r="W101" s="325"/>
      <c r="X101" s="325"/>
      <c r="Y101" s="326"/>
      <c r="Z101" s="333" t="s">
        <v>871</v>
      </c>
      <c r="AA101" s="334"/>
      <c r="AB101" s="334"/>
      <c r="AC101" s="334"/>
      <c r="AD101" s="335"/>
      <c r="AE101" s="643">
        <v>360</v>
      </c>
      <c r="AF101" s="644"/>
      <c r="AG101" s="644"/>
      <c r="AH101" s="644"/>
      <c r="AI101" s="644"/>
      <c r="AJ101" s="644"/>
      <c r="AK101" s="342" t="s">
        <v>15</v>
      </c>
      <c r="AL101" s="343"/>
      <c r="AM101" s="343"/>
      <c r="AN101" s="343"/>
      <c r="AO101" s="343"/>
      <c r="AP101" s="343"/>
      <c r="AQ101" s="343"/>
      <c r="AR101" s="343"/>
      <c r="AS101" s="343"/>
      <c r="AT101" s="343"/>
      <c r="AU101" s="343"/>
      <c r="AV101" s="343"/>
      <c r="AW101" s="343"/>
      <c r="AX101" s="344"/>
      <c r="AY101" s="345">
        <v>0.04</v>
      </c>
      <c r="AZ101" s="346"/>
      <c r="BA101" s="346"/>
      <c r="BB101" s="347"/>
      <c r="BC101" s="345">
        <f>+$AE$101*AY101</f>
        <v>14.4</v>
      </c>
      <c r="BD101" s="346"/>
      <c r="BE101" s="346"/>
      <c r="BF101" s="347"/>
      <c r="BG101" s="285">
        <v>7925</v>
      </c>
      <c r="BH101" s="286"/>
      <c r="BI101" s="286"/>
      <c r="BJ101" s="287"/>
      <c r="BK101" s="288">
        <f>+AY101*BG101</f>
        <v>317</v>
      </c>
      <c r="BL101" s="289"/>
      <c r="BM101" s="289"/>
      <c r="BN101" s="289"/>
      <c r="BO101" s="289"/>
      <c r="BP101" s="290"/>
      <c r="BQ101" s="291">
        <v>500</v>
      </c>
      <c r="BR101" s="292"/>
      <c r="BS101" s="292"/>
      <c r="BT101" s="292"/>
      <c r="BU101" s="292"/>
      <c r="BV101" s="292"/>
      <c r="BW101" s="293"/>
      <c r="BX101" s="291">
        <f>+(((BK103+BQ101)*15)/85)</f>
        <v>226.89176470588234</v>
      </c>
      <c r="BY101" s="292"/>
      <c r="BZ101" s="292"/>
      <c r="CA101" s="292"/>
      <c r="CB101" s="292"/>
      <c r="CC101" s="293"/>
      <c r="CD101" s="291">
        <f>+BK103+BQ101+BX101</f>
        <v>1512.6117647058823</v>
      </c>
      <c r="CE101" s="292"/>
      <c r="CF101" s="292"/>
      <c r="CG101" s="292"/>
      <c r="CH101" s="292"/>
      <c r="CI101" s="293"/>
    </row>
    <row r="102" spans="1:87" ht="18" customHeight="1" thickBot="1" x14ac:dyDescent="0.3">
      <c r="A102" s="75"/>
      <c r="B102" s="327"/>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9"/>
      <c r="Z102" s="336"/>
      <c r="AA102" s="337"/>
      <c r="AB102" s="337"/>
      <c r="AC102" s="337"/>
      <c r="AD102" s="338"/>
      <c r="AE102" s="645"/>
      <c r="AF102" s="646"/>
      <c r="AG102" s="646"/>
      <c r="AH102" s="646"/>
      <c r="AI102" s="646"/>
      <c r="AJ102" s="646"/>
      <c r="AK102" s="392" t="s">
        <v>35</v>
      </c>
      <c r="AL102" s="393"/>
      <c r="AM102" s="393"/>
      <c r="AN102" s="393"/>
      <c r="AO102" s="393"/>
      <c r="AP102" s="393"/>
      <c r="AQ102" s="393"/>
      <c r="AR102" s="393"/>
      <c r="AS102" s="393"/>
      <c r="AT102" s="393"/>
      <c r="AU102" s="393"/>
      <c r="AV102" s="393"/>
      <c r="AW102" s="393"/>
      <c r="AX102" s="394"/>
      <c r="AY102" s="303">
        <v>0.04</v>
      </c>
      <c r="AZ102" s="304"/>
      <c r="BA102" s="304"/>
      <c r="BB102" s="305"/>
      <c r="BC102" s="306">
        <f t="shared" ref="BC102" si="14">+$AE$101*AY102</f>
        <v>14.4</v>
      </c>
      <c r="BD102" s="307"/>
      <c r="BE102" s="307"/>
      <c r="BF102" s="308"/>
      <c r="BG102" s="309">
        <v>11718</v>
      </c>
      <c r="BH102" s="310"/>
      <c r="BI102" s="310"/>
      <c r="BJ102" s="311"/>
      <c r="BK102" s="312">
        <f t="shared" ref="BK102" si="15">+AY102*BG102</f>
        <v>468.72</v>
      </c>
      <c r="BL102" s="313"/>
      <c r="BM102" s="313"/>
      <c r="BN102" s="313"/>
      <c r="BO102" s="313"/>
      <c r="BP102" s="314"/>
      <c r="BQ102" s="294"/>
      <c r="BR102" s="295"/>
      <c r="BS102" s="295"/>
      <c r="BT102" s="295"/>
      <c r="BU102" s="295"/>
      <c r="BV102" s="295"/>
      <c r="BW102" s="296"/>
      <c r="BX102" s="294"/>
      <c r="BY102" s="295"/>
      <c r="BZ102" s="295"/>
      <c r="CA102" s="295"/>
      <c r="CB102" s="295"/>
      <c r="CC102" s="296"/>
      <c r="CD102" s="294"/>
      <c r="CE102" s="295"/>
      <c r="CF102" s="295"/>
      <c r="CG102" s="295"/>
      <c r="CH102" s="295"/>
      <c r="CI102" s="296"/>
    </row>
    <row r="103" spans="1:87" ht="18" customHeight="1" thickBot="1" x14ac:dyDescent="0.3">
      <c r="A103" s="75"/>
      <c r="B103" s="377"/>
      <c r="C103" s="378"/>
      <c r="D103" s="378"/>
      <c r="E103" s="378"/>
      <c r="F103" s="378"/>
      <c r="G103" s="378"/>
      <c r="H103" s="378"/>
      <c r="I103" s="378"/>
      <c r="J103" s="378"/>
      <c r="K103" s="378"/>
      <c r="L103" s="378"/>
      <c r="M103" s="378"/>
      <c r="N103" s="378"/>
      <c r="O103" s="378"/>
      <c r="P103" s="378"/>
      <c r="Q103" s="378"/>
      <c r="R103" s="378"/>
      <c r="S103" s="378"/>
      <c r="T103" s="378"/>
      <c r="U103" s="378"/>
      <c r="V103" s="378"/>
      <c r="W103" s="378"/>
      <c r="X103" s="378"/>
      <c r="Y103" s="378"/>
      <c r="Z103" s="378"/>
      <c r="AA103" s="378"/>
      <c r="AB103" s="378"/>
      <c r="AC103" s="378"/>
      <c r="AD103" s="378"/>
      <c r="AE103" s="378"/>
      <c r="AF103" s="378"/>
      <c r="AG103" s="378"/>
      <c r="AH103" s="378"/>
      <c r="AI103" s="378"/>
      <c r="AJ103" s="379"/>
      <c r="AK103" s="380" t="s">
        <v>3</v>
      </c>
      <c r="AL103" s="381"/>
      <c r="AM103" s="381"/>
      <c r="AN103" s="381"/>
      <c r="AO103" s="381"/>
      <c r="AP103" s="381"/>
      <c r="AQ103" s="381"/>
      <c r="AR103" s="381"/>
      <c r="AS103" s="381"/>
      <c r="AT103" s="381"/>
      <c r="AU103" s="381"/>
      <c r="AV103" s="381"/>
      <c r="AW103" s="381"/>
      <c r="AX103" s="381"/>
      <c r="AY103" s="382"/>
      <c r="AZ103" s="382"/>
      <c r="BA103" s="382"/>
      <c r="BB103" s="382"/>
      <c r="BC103" s="382"/>
      <c r="BD103" s="382"/>
      <c r="BE103" s="382"/>
      <c r="BF103" s="382"/>
      <c r="BG103" s="382"/>
      <c r="BH103" s="382"/>
      <c r="BI103" s="382"/>
      <c r="BJ103" s="383"/>
      <c r="BK103" s="384">
        <f>SUM(BK101:BK102)</f>
        <v>785.72</v>
      </c>
      <c r="BL103" s="385"/>
      <c r="BM103" s="385"/>
      <c r="BN103" s="385"/>
      <c r="BO103" s="385"/>
      <c r="BP103" s="386"/>
      <c r="BQ103" s="387" t="s">
        <v>100</v>
      </c>
      <c r="BR103" s="388"/>
      <c r="BS103" s="388"/>
      <c r="BT103" s="388"/>
      <c r="BU103" s="388"/>
      <c r="BV103" s="388"/>
      <c r="BW103" s="388"/>
      <c r="BX103" s="388"/>
      <c r="BY103" s="388"/>
      <c r="BZ103" s="388"/>
      <c r="CA103" s="388"/>
      <c r="CB103" s="388"/>
      <c r="CC103" s="389"/>
      <c r="CD103" s="390">
        <f>+CD101*AE101</f>
        <v>544540.23529411759</v>
      </c>
      <c r="CE103" s="390"/>
      <c r="CF103" s="390"/>
      <c r="CG103" s="390"/>
      <c r="CH103" s="390"/>
      <c r="CI103" s="391"/>
    </row>
    <row r="104" spans="1:87" ht="18" customHeight="1" thickBot="1" x14ac:dyDescent="0.3">
      <c r="A104" s="75"/>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BG104" s="78"/>
      <c r="BH104" s="78"/>
      <c r="BI104" s="78"/>
      <c r="BJ104" s="78"/>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row>
    <row r="105" spans="1:87" ht="18" customHeight="1" x14ac:dyDescent="0.25">
      <c r="A105" s="75"/>
      <c r="B105" s="348" t="s">
        <v>0</v>
      </c>
      <c r="C105" s="349"/>
      <c r="D105" s="349"/>
      <c r="E105" s="349"/>
      <c r="F105" s="349"/>
      <c r="G105" s="349"/>
      <c r="H105" s="349"/>
      <c r="I105" s="349"/>
      <c r="J105" s="349"/>
      <c r="K105" s="349"/>
      <c r="L105" s="349"/>
      <c r="M105" s="349"/>
      <c r="N105" s="349"/>
      <c r="O105" s="349"/>
      <c r="P105" s="349"/>
      <c r="Q105" s="349"/>
      <c r="R105" s="349"/>
      <c r="S105" s="349"/>
      <c r="T105" s="349"/>
      <c r="U105" s="349"/>
      <c r="V105" s="349"/>
      <c r="W105" s="349"/>
      <c r="X105" s="349"/>
      <c r="Y105" s="350"/>
      <c r="Z105" s="348" t="s">
        <v>80</v>
      </c>
      <c r="AA105" s="349"/>
      <c r="AB105" s="349"/>
      <c r="AC105" s="349"/>
      <c r="AD105" s="350"/>
      <c r="AE105" s="357" t="s">
        <v>79</v>
      </c>
      <c r="AF105" s="358"/>
      <c r="AG105" s="358"/>
      <c r="AH105" s="358"/>
      <c r="AI105" s="358"/>
      <c r="AJ105" s="359"/>
      <c r="AK105" s="357" t="s">
        <v>81</v>
      </c>
      <c r="AL105" s="358"/>
      <c r="AM105" s="358"/>
      <c r="AN105" s="358"/>
      <c r="AO105" s="358"/>
      <c r="AP105" s="358"/>
      <c r="AQ105" s="358"/>
      <c r="AR105" s="358"/>
      <c r="AS105" s="358"/>
      <c r="AT105" s="358"/>
      <c r="AU105" s="358"/>
      <c r="AV105" s="358"/>
      <c r="AW105" s="358"/>
      <c r="AX105" s="359"/>
      <c r="AY105" s="357" t="s">
        <v>1</v>
      </c>
      <c r="AZ105" s="358"/>
      <c r="BA105" s="358"/>
      <c r="BB105" s="359"/>
      <c r="BC105" s="348" t="s">
        <v>104</v>
      </c>
      <c r="BD105" s="349"/>
      <c r="BE105" s="349"/>
      <c r="BF105" s="350"/>
      <c r="BG105" s="366" t="s">
        <v>82</v>
      </c>
      <c r="BH105" s="367"/>
      <c r="BI105" s="367"/>
      <c r="BJ105" s="368"/>
      <c r="BK105" s="315" t="s">
        <v>99</v>
      </c>
      <c r="BL105" s="316"/>
      <c r="BM105" s="316"/>
      <c r="BN105" s="316"/>
      <c r="BO105" s="316"/>
      <c r="BP105" s="317"/>
      <c r="BQ105" s="315" t="s">
        <v>83</v>
      </c>
      <c r="BR105" s="316"/>
      <c r="BS105" s="316"/>
      <c r="BT105" s="316"/>
      <c r="BU105" s="316"/>
      <c r="BV105" s="316"/>
      <c r="BW105" s="317"/>
      <c r="BX105" s="315" t="s">
        <v>84</v>
      </c>
      <c r="BY105" s="316"/>
      <c r="BZ105" s="316"/>
      <c r="CA105" s="316"/>
      <c r="CB105" s="316"/>
      <c r="CC105" s="317"/>
      <c r="CD105" s="315" t="s">
        <v>85</v>
      </c>
      <c r="CE105" s="316"/>
      <c r="CF105" s="316"/>
      <c r="CG105" s="316"/>
      <c r="CH105" s="316"/>
      <c r="CI105" s="317"/>
    </row>
    <row r="106" spans="1:87" ht="18" customHeight="1" x14ac:dyDescent="0.25">
      <c r="A106" s="75"/>
      <c r="B106" s="351"/>
      <c r="C106" s="352"/>
      <c r="D106" s="352"/>
      <c r="E106" s="352"/>
      <c r="F106" s="352"/>
      <c r="G106" s="352"/>
      <c r="H106" s="352"/>
      <c r="I106" s="352"/>
      <c r="J106" s="352"/>
      <c r="K106" s="352"/>
      <c r="L106" s="352"/>
      <c r="M106" s="352"/>
      <c r="N106" s="352"/>
      <c r="O106" s="352"/>
      <c r="P106" s="352"/>
      <c r="Q106" s="352"/>
      <c r="R106" s="352"/>
      <c r="S106" s="352"/>
      <c r="T106" s="352"/>
      <c r="U106" s="352"/>
      <c r="V106" s="352"/>
      <c r="W106" s="352"/>
      <c r="X106" s="352"/>
      <c r="Y106" s="353"/>
      <c r="Z106" s="351"/>
      <c r="AA106" s="352"/>
      <c r="AB106" s="352"/>
      <c r="AC106" s="352"/>
      <c r="AD106" s="353"/>
      <c r="AE106" s="360"/>
      <c r="AF106" s="361"/>
      <c r="AG106" s="361"/>
      <c r="AH106" s="361"/>
      <c r="AI106" s="361"/>
      <c r="AJ106" s="362"/>
      <c r="AK106" s="360"/>
      <c r="AL106" s="361"/>
      <c r="AM106" s="361"/>
      <c r="AN106" s="361"/>
      <c r="AO106" s="361"/>
      <c r="AP106" s="361"/>
      <c r="AQ106" s="361"/>
      <c r="AR106" s="361"/>
      <c r="AS106" s="361"/>
      <c r="AT106" s="361"/>
      <c r="AU106" s="361"/>
      <c r="AV106" s="361"/>
      <c r="AW106" s="361"/>
      <c r="AX106" s="362"/>
      <c r="AY106" s="360"/>
      <c r="AZ106" s="361"/>
      <c r="BA106" s="361"/>
      <c r="BB106" s="362"/>
      <c r="BC106" s="351"/>
      <c r="BD106" s="352"/>
      <c r="BE106" s="352"/>
      <c r="BF106" s="353"/>
      <c r="BG106" s="369"/>
      <c r="BH106" s="370"/>
      <c r="BI106" s="370"/>
      <c r="BJ106" s="371"/>
      <c r="BK106" s="318"/>
      <c r="BL106" s="319"/>
      <c r="BM106" s="319"/>
      <c r="BN106" s="319"/>
      <c r="BO106" s="319"/>
      <c r="BP106" s="320"/>
      <c r="BQ106" s="318"/>
      <c r="BR106" s="319"/>
      <c r="BS106" s="319"/>
      <c r="BT106" s="319"/>
      <c r="BU106" s="319"/>
      <c r="BV106" s="319"/>
      <c r="BW106" s="320"/>
      <c r="BX106" s="318"/>
      <c r="BY106" s="319"/>
      <c r="BZ106" s="319"/>
      <c r="CA106" s="319"/>
      <c r="CB106" s="319"/>
      <c r="CC106" s="320"/>
      <c r="CD106" s="318"/>
      <c r="CE106" s="319"/>
      <c r="CF106" s="319"/>
      <c r="CG106" s="319"/>
      <c r="CH106" s="319"/>
      <c r="CI106" s="320"/>
    </row>
    <row r="107" spans="1:87" ht="18" customHeight="1" thickBot="1" x14ac:dyDescent="0.3">
      <c r="A107" s="75"/>
      <c r="B107" s="354"/>
      <c r="C107" s="355"/>
      <c r="D107" s="355"/>
      <c r="E107" s="355"/>
      <c r="F107" s="355"/>
      <c r="G107" s="355"/>
      <c r="H107" s="355"/>
      <c r="I107" s="355"/>
      <c r="J107" s="355"/>
      <c r="K107" s="355"/>
      <c r="L107" s="355"/>
      <c r="M107" s="355"/>
      <c r="N107" s="355"/>
      <c r="O107" s="355"/>
      <c r="P107" s="355"/>
      <c r="Q107" s="355"/>
      <c r="R107" s="355"/>
      <c r="S107" s="355"/>
      <c r="T107" s="355"/>
      <c r="U107" s="355"/>
      <c r="V107" s="355"/>
      <c r="W107" s="355"/>
      <c r="X107" s="355"/>
      <c r="Y107" s="356"/>
      <c r="Z107" s="354"/>
      <c r="AA107" s="355"/>
      <c r="AB107" s="355"/>
      <c r="AC107" s="355"/>
      <c r="AD107" s="356"/>
      <c r="AE107" s="363"/>
      <c r="AF107" s="364"/>
      <c r="AG107" s="364"/>
      <c r="AH107" s="364"/>
      <c r="AI107" s="364"/>
      <c r="AJ107" s="365"/>
      <c r="AK107" s="360"/>
      <c r="AL107" s="361"/>
      <c r="AM107" s="361"/>
      <c r="AN107" s="361"/>
      <c r="AO107" s="361"/>
      <c r="AP107" s="361"/>
      <c r="AQ107" s="361"/>
      <c r="AR107" s="361"/>
      <c r="AS107" s="361"/>
      <c r="AT107" s="361"/>
      <c r="AU107" s="361"/>
      <c r="AV107" s="361"/>
      <c r="AW107" s="361"/>
      <c r="AX107" s="362"/>
      <c r="AY107" s="360"/>
      <c r="AZ107" s="361"/>
      <c r="BA107" s="361"/>
      <c r="BB107" s="362"/>
      <c r="BC107" s="351"/>
      <c r="BD107" s="352"/>
      <c r="BE107" s="352"/>
      <c r="BF107" s="353"/>
      <c r="BG107" s="369"/>
      <c r="BH107" s="370"/>
      <c r="BI107" s="370"/>
      <c r="BJ107" s="371"/>
      <c r="BK107" s="318"/>
      <c r="BL107" s="319"/>
      <c r="BM107" s="319"/>
      <c r="BN107" s="319"/>
      <c r="BO107" s="319"/>
      <c r="BP107" s="320"/>
      <c r="BQ107" s="321"/>
      <c r="BR107" s="322"/>
      <c r="BS107" s="322"/>
      <c r="BT107" s="322"/>
      <c r="BU107" s="322"/>
      <c r="BV107" s="322"/>
      <c r="BW107" s="323"/>
      <c r="BX107" s="321"/>
      <c r="BY107" s="322"/>
      <c r="BZ107" s="322"/>
      <c r="CA107" s="322"/>
      <c r="CB107" s="322"/>
      <c r="CC107" s="323"/>
      <c r="CD107" s="321"/>
      <c r="CE107" s="322"/>
      <c r="CF107" s="322"/>
      <c r="CG107" s="322"/>
      <c r="CH107" s="322"/>
      <c r="CI107" s="323"/>
    </row>
    <row r="108" spans="1:87" ht="18" customHeight="1" x14ac:dyDescent="0.25">
      <c r="A108" s="75"/>
      <c r="B108" s="324" t="s">
        <v>208</v>
      </c>
      <c r="C108" s="325"/>
      <c r="D108" s="325"/>
      <c r="E108" s="325"/>
      <c r="F108" s="325"/>
      <c r="G108" s="325"/>
      <c r="H108" s="325"/>
      <c r="I108" s="325"/>
      <c r="J108" s="325"/>
      <c r="K108" s="325"/>
      <c r="L108" s="325"/>
      <c r="M108" s="325"/>
      <c r="N108" s="325"/>
      <c r="O108" s="325"/>
      <c r="P108" s="325"/>
      <c r="Q108" s="325"/>
      <c r="R108" s="325"/>
      <c r="S108" s="325"/>
      <c r="T108" s="325"/>
      <c r="U108" s="325"/>
      <c r="V108" s="325"/>
      <c r="W108" s="325"/>
      <c r="X108" s="325"/>
      <c r="Y108" s="326"/>
      <c r="Z108" s="333" t="s">
        <v>872</v>
      </c>
      <c r="AA108" s="334"/>
      <c r="AB108" s="334"/>
      <c r="AC108" s="334"/>
      <c r="AD108" s="335"/>
      <c r="AE108" s="643">
        <v>12</v>
      </c>
      <c r="AF108" s="644"/>
      <c r="AG108" s="644"/>
      <c r="AH108" s="644"/>
      <c r="AI108" s="644"/>
      <c r="AJ108" s="644"/>
      <c r="AK108" s="342" t="s">
        <v>40</v>
      </c>
      <c r="AL108" s="343"/>
      <c r="AM108" s="343"/>
      <c r="AN108" s="343"/>
      <c r="AO108" s="343"/>
      <c r="AP108" s="343"/>
      <c r="AQ108" s="343"/>
      <c r="AR108" s="343"/>
      <c r="AS108" s="343"/>
      <c r="AT108" s="343"/>
      <c r="AU108" s="343"/>
      <c r="AV108" s="343"/>
      <c r="AW108" s="343"/>
      <c r="AX108" s="344"/>
      <c r="AY108" s="409">
        <v>4</v>
      </c>
      <c r="AZ108" s="346"/>
      <c r="BA108" s="346"/>
      <c r="BB108" s="410"/>
      <c r="BC108" s="345">
        <f>+$AE$108*AY108</f>
        <v>48</v>
      </c>
      <c r="BD108" s="346"/>
      <c r="BE108" s="346"/>
      <c r="BF108" s="347"/>
      <c r="BG108" s="285">
        <v>26988</v>
      </c>
      <c r="BH108" s="286"/>
      <c r="BI108" s="286"/>
      <c r="BJ108" s="287"/>
      <c r="BK108" s="288">
        <f>+AY108*BG108</f>
        <v>107952</v>
      </c>
      <c r="BL108" s="289"/>
      <c r="BM108" s="289"/>
      <c r="BN108" s="289"/>
      <c r="BO108" s="289"/>
      <c r="BP108" s="290"/>
      <c r="BQ108" s="291">
        <v>500</v>
      </c>
      <c r="BR108" s="292"/>
      <c r="BS108" s="292"/>
      <c r="BT108" s="292"/>
      <c r="BU108" s="292"/>
      <c r="BV108" s="292"/>
      <c r="BW108" s="293"/>
      <c r="BX108" s="291">
        <f>+(((BK110+BQ108)*15)/85)</f>
        <v>21935.647058823528</v>
      </c>
      <c r="BY108" s="292"/>
      <c r="BZ108" s="292"/>
      <c r="CA108" s="292"/>
      <c r="CB108" s="292"/>
      <c r="CC108" s="293"/>
      <c r="CD108" s="291">
        <f>+BK110+BQ108+BX108</f>
        <v>146237.64705882352</v>
      </c>
      <c r="CE108" s="292"/>
      <c r="CF108" s="292"/>
      <c r="CG108" s="292"/>
      <c r="CH108" s="292"/>
      <c r="CI108" s="293"/>
    </row>
    <row r="109" spans="1:87" ht="18" customHeight="1" thickBot="1" x14ac:dyDescent="0.3">
      <c r="A109" s="75"/>
      <c r="B109" s="327"/>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c r="Y109" s="329"/>
      <c r="Z109" s="336"/>
      <c r="AA109" s="337"/>
      <c r="AB109" s="337"/>
      <c r="AC109" s="337"/>
      <c r="AD109" s="338"/>
      <c r="AE109" s="645"/>
      <c r="AF109" s="646"/>
      <c r="AG109" s="646"/>
      <c r="AH109" s="646"/>
      <c r="AI109" s="646"/>
      <c r="AJ109" s="646"/>
      <c r="AK109" s="392" t="s">
        <v>526</v>
      </c>
      <c r="AL109" s="393"/>
      <c r="AM109" s="393"/>
      <c r="AN109" s="393"/>
      <c r="AO109" s="393"/>
      <c r="AP109" s="393"/>
      <c r="AQ109" s="393"/>
      <c r="AR109" s="393"/>
      <c r="AS109" s="393"/>
      <c r="AT109" s="393"/>
      <c r="AU109" s="393"/>
      <c r="AV109" s="393"/>
      <c r="AW109" s="393"/>
      <c r="AX109" s="394"/>
      <c r="AY109" s="407">
        <v>2</v>
      </c>
      <c r="AZ109" s="304"/>
      <c r="BA109" s="304"/>
      <c r="BB109" s="408"/>
      <c r="BC109" s="306">
        <f t="shared" ref="BC109" si="16">+$AE$108*AY109</f>
        <v>24</v>
      </c>
      <c r="BD109" s="307"/>
      <c r="BE109" s="307"/>
      <c r="BF109" s="308"/>
      <c r="BG109" s="309">
        <v>7925</v>
      </c>
      <c r="BH109" s="310"/>
      <c r="BI109" s="310"/>
      <c r="BJ109" s="311"/>
      <c r="BK109" s="312">
        <f t="shared" ref="BK109" si="17">+AY109*BG109</f>
        <v>15850</v>
      </c>
      <c r="BL109" s="313"/>
      <c r="BM109" s="313"/>
      <c r="BN109" s="313"/>
      <c r="BO109" s="313"/>
      <c r="BP109" s="314"/>
      <c r="BQ109" s="294"/>
      <c r="BR109" s="295"/>
      <c r="BS109" s="295"/>
      <c r="BT109" s="295"/>
      <c r="BU109" s="295"/>
      <c r="BV109" s="295"/>
      <c r="BW109" s="296"/>
      <c r="BX109" s="294"/>
      <c r="BY109" s="295"/>
      <c r="BZ109" s="295"/>
      <c r="CA109" s="295"/>
      <c r="CB109" s="295"/>
      <c r="CC109" s="296"/>
      <c r="CD109" s="294"/>
      <c r="CE109" s="295"/>
      <c r="CF109" s="295"/>
      <c r="CG109" s="295"/>
      <c r="CH109" s="295"/>
      <c r="CI109" s="296"/>
    </row>
    <row r="110" spans="1:87" ht="18" customHeight="1" thickBot="1" x14ac:dyDescent="0.3">
      <c r="A110" s="75"/>
      <c r="B110" s="377"/>
      <c r="C110" s="378"/>
      <c r="D110" s="378"/>
      <c r="E110" s="378"/>
      <c r="F110" s="378"/>
      <c r="G110" s="378"/>
      <c r="H110" s="378"/>
      <c r="I110" s="378"/>
      <c r="J110" s="378"/>
      <c r="K110" s="378"/>
      <c r="L110" s="378"/>
      <c r="M110" s="378"/>
      <c r="N110" s="378"/>
      <c r="O110" s="378"/>
      <c r="P110" s="378"/>
      <c r="Q110" s="378"/>
      <c r="R110" s="378"/>
      <c r="S110" s="378"/>
      <c r="T110" s="378"/>
      <c r="U110" s="378"/>
      <c r="V110" s="378"/>
      <c r="W110" s="378"/>
      <c r="X110" s="378"/>
      <c r="Y110" s="378"/>
      <c r="Z110" s="378"/>
      <c r="AA110" s="378"/>
      <c r="AB110" s="378"/>
      <c r="AC110" s="378"/>
      <c r="AD110" s="378"/>
      <c r="AE110" s="378"/>
      <c r="AF110" s="378"/>
      <c r="AG110" s="378"/>
      <c r="AH110" s="378"/>
      <c r="AI110" s="378"/>
      <c r="AJ110" s="379"/>
      <c r="AK110" s="380" t="s">
        <v>3</v>
      </c>
      <c r="AL110" s="381"/>
      <c r="AM110" s="381"/>
      <c r="AN110" s="381"/>
      <c r="AO110" s="381"/>
      <c r="AP110" s="381"/>
      <c r="AQ110" s="381"/>
      <c r="AR110" s="381"/>
      <c r="AS110" s="381"/>
      <c r="AT110" s="381"/>
      <c r="AU110" s="381"/>
      <c r="AV110" s="381"/>
      <c r="AW110" s="381"/>
      <c r="AX110" s="381"/>
      <c r="AY110" s="382"/>
      <c r="AZ110" s="382"/>
      <c r="BA110" s="382"/>
      <c r="BB110" s="382"/>
      <c r="BC110" s="382"/>
      <c r="BD110" s="382"/>
      <c r="BE110" s="382"/>
      <c r="BF110" s="382"/>
      <c r="BG110" s="382"/>
      <c r="BH110" s="382"/>
      <c r="BI110" s="382"/>
      <c r="BJ110" s="383"/>
      <c r="BK110" s="384">
        <f>SUM(BK108:BK109)</f>
        <v>123802</v>
      </c>
      <c r="BL110" s="385"/>
      <c r="BM110" s="385"/>
      <c r="BN110" s="385"/>
      <c r="BO110" s="385"/>
      <c r="BP110" s="386"/>
      <c r="BQ110" s="387" t="s">
        <v>100</v>
      </c>
      <c r="BR110" s="388"/>
      <c r="BS110" s="388"/>
      <c r="BT110" s="388"/>
      <c r="BU110" s="388"/>
      <c r="BV110" s="388"/>
      <c r="BW110" s="388"/>
      <c r="BX110" s="388"/>
      <c r="BY110" s="388"/>
      <c r="BZ110" s="388"/>
      <c r="CA110" s="388"/>
      <c r="CB110" s="388"/>
      <c r="CC110" s="389"/>
      <c r="CD110" s="390">
        <f>+CD108*AE108</f>
        <v>1754851.7647058824</v>
      </c>
      <c r="CE110" s="390"/>
      <c r="CF110" s="390"/>
      <c r="CG110" s="390"/>
      <c r="CH110" s="390"/>
      <c r="CI110" s="391"/>
    </row>
    <row r="111" spans="1:87" ht="18" customHeight="1" thickBot="1" x14ac:dyDescent="0.3">
      <c r="A111" s="75"/>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BG111" s="78"/>
      <c r="BH111" s="78"/>
      <c r="BI111" s="78"/>
      <c r="BJ111" s="78"/>
      <c r="BK111" s="79"/>
      <c r="BL111" s="79"/>
      <c r="BM111" s="79"/>
      <c r="BN111" s="79"/>
      <c r="BO111" s="79"/>
      <c r="BP111" s="79"/>
      <c r="BQ111" s="79"/>
      <c r="BR111" s="79"/>
      <c r="BS111" s="79"/>
      <c r="BT111" s="79"/>
      <c r="BU111" s="79"/>
      <c r="BV111" s="79"/>
      <c r="BW111" s="79"/>
      <c r="BX111" s="79"/>
      <c r="BY111" s="79"/>
      <c r="BZ111" s="79"/>
      <c r="CA111" s="79"/>
      <c r="CB111" s="79"/>
      <c r="CC111" s="79"/>
      <c r="CD111" s="79"/>
      <c r="CE111" s="79"/>
      <c r="CF111" s="79"/>
      <c r="CG111" s="79"/>
      <c r="CH111" s="79"/>
      <c r="CI111" s="79"/>
    </row>
    <row r="112" spans="1:87" ht="18" customHeight="1" x14ac:dyDescent="0.25">
      <c r="A112" s="75"/>
      <c r="B112" s="348" t="s">
        <v>0</v>
      </c>
      <c r="C112" s="349"/>
      <c r="D112" s="349"/>
      <c r="E112" s="349"/>
      <c r="F112" s="349"/>
      <c r="G112" s="349"/>
      <c r="H112" s="349"/>
      <c r="I112" s="349"/>
      <c r="J112" s="349"/>
      <c r="K112" s="349"/>
      <c r="L112" s="349"/>
      <c r="M112" s="349"/>
      <c r="N112" s="349"/>
      <c r="O112" s="349"/>
      <c r="P112" s="349"/>
      <c r="Q112" s="349"/>
      <c r="R112" s="349"/>
      <c r="S112" s="349"/>
      <c r="T112" s="349"/>
      <c r="U112" s="349"/>
      <c r="V112" s="349"/>
      <c r="W112" s="349"/>
      <c r="X112" s="349"/>
      <c r="Y112" s="350"/>
      <c r="Z112" s="348" t="s">
        <v>80</v>
      </c>
      <c r="AA112" s="349"/>
      <c r="AB112" s="349"/>
      <c r="AC112" s="349"/>
      <c r="AD112" s="350"/>
      <c r="AE112" s="357" t="s">
        <v>79</v>
      </c>
      <c r="AF112" s="358"/>
      <c r="AG112" s="358"/>
      <c r="AH112" s="358"/>
      <c r="AI112" s="358"/>
      <c r="AJ112" s="359"/>
      <c r="AK112" s="357" t="s">
        <v>81</v>
      </c>
      <c r="AL112" s="358"/>
      <c r="AM112" s="358"/>
      <c r="AN112" s="358"/>
      <c r="AO112" s="358"/>
      <c r="AP112" s="358"/>
      <c r="AQ112" s="358"/>
      <c r="AR112" s="358"/>
      <c r="AS112" s="358"/>
      <c r="AT112" s="358"/>
      <c r="AU112" s="358"/>
      <c r="AV112" s="358"/>
      <c r="AW112" s="358"/>
      <c r="AX112" s="359"/>
      <c r="AY112" s="357" t="s">
        <v>1</v>
      </c>
      <c r="AZ112" s="358"/>
      <c r="BA112" s="358"/>
      <c r="BB112" s="359"/>
      <c r="BC112" s="348" t="s">
        <v>104</v>
      </c>
      <c r="BD112" s="349"/>
      <c r="BE112" s="349"/>
      <c r="BF112" s="350"/>
      <c r="BG112" s="366" t="s">
        <v>82</v>
      </c>
      <c r="BH112" s="367"/>
      <c r="BI112" s="367"/>
      <c r="BJ112" s="368"/>
      <c r="BK112" s="315" t="s">
        <v>99</v>
      </c>
      <c r="BL112" s="316"/>
      <c r="BM112" s="316"/>
      <c r="BN112" s="316"/>
      <c r="BO112" s="316"/>
      <c r="BP112" s="317"/>
      <c r="BQ112" s="315" t="s">
        <v>83</v>
      </c>
      <c r="BR112" s="316"/>
      <c r="BS112" s="316"/>
      <c r="BT112" s="316"/>
      <c r="BU112" s="316"/>
      <c r="BV112" s="316"/>
      <c r="BW112" s="317"/>
      <c r="BX112" s="315" t="s">
        <v>84</v>
      </c>
      <c r="BY112" s="316"/>
      <c r="BZ112" s="316"/>
      <c r="CA112" s="316"/>
      <c r="CB112" s="316"/>
      <c r="CC112" s="317"/>
      <c r="CD112" s="315" t="s">
        <v>85</v>
      </c>
      <c r="CE112" s="316"/>
      <c r="CF112" s="316"/>
      <c r="CG112" s="316"/>
      <c r="CH112" s="316"/>
      <c r="CI112" s="317"/>
    </row>
    <row r="113" spans="1:87" ht="18" customHeight="1" x14ac:dyDescent="0.25">
      <c r="A113" s="75"/>
      <c r="B113" s="351"/>
      <c r="C113" s="352"/>
      <c r="D113" s="352"/>
      <c r="E113" s="352"/>
      <c r="F113" s="352"/>
      <c r="G113" s="352"/>
      <c r="H113" s="352"/>
      <c r="I113" s="352"/>
      <c r="J113" s="352"/>
      <c r="K113" s="352"/>
      <c r="L113" s="352"/>
      <c r="M113" s="352"/>
      <c r="N113" s="352"/>
      <c r="O113" s="352"/>
      <c r="P113" s="352"/>
      <c r="Q113" s="352"/>
      <c r="R113" s="352"/>
      <c r="S113" s="352"/>
      <c r="T113" s="352"/>
      <c r="U113" s="352"/>
      <c r="V113" s="352"/>
      <c r="W113" s="352"/>
      <c r="X113" s="352"/>
      <c r="Y113" s="353"/>
      <c r="Z113" s="351"/>
      <c r="AA113" s="352"/>
      <c r="AB113" s="352"/>
      <c r="AC113" s="352"/>
      <c r="AD113" s="353"/>
      <c r="AE113" s="360"/>
      <c r="AF113" s="361"/>
      <c r="AG113" s="361"/>
      <c r="AH113" s="361"/>
      <c r="AI113" s="361"/>
      <c r="AJ113" s="362"/>
      <c r="AK113" s="360"/>
      <c r="AL113" s="361"/>
      <c r="AM113" s="361"/>
      <c r="AN113" s="361"/>
      <c r="AO113" s="361"/>
      <c r="AP113" s="361"/>
      <c r="AQ113" s="361"/>
      <c r="AR113" s="361"/>
      <c r="AS113" s="361"/>
      <c r="AT113" s="361"/>
      <c r="AU113" s="361"/>
      <c r="AV113" s="361"/>
      <c r="AW113" s="361"/>
      <c r="AX113" s="362"/>
      <c r="AY113" s="360"/>
      <c r="AZ113" s="361"/>
      <c r="BA113" s="361"/>
      <c r="BB113" s="362"/>
      <c r="BC113" s="351"/>
      <c r="BD113" s="352"/>
      <c r="BE113" s="352"/>
      <c r="BF113" s="353"/>
      <c r="BG113" s="369"/>
      <c r="BH113" s="370"/>
      <c r="BI113" s="370"/>
      <c r="BJ113" s="371"/>
      <c r="BK113" s="318"/>
      <c r="BL113" s="319"/>
      <c r="BM113" s="319"/>
      <c r="BN113" s="319"/>
      <c r="BO113" s="319"/>
      <c r="BP113" s="320"/>
      <c r="BQ113" s="318"/>
      <c r="BR113" s="319"/>
      <c r="BS113" s="319"/>
      <c r="BT113" s="319"/>
      <c r="BU113" s="319"/>
      <c r="BV113" s="319"/>
      <c r="BW113" s="320"/>
      <c r="BX113" s="318"/>
      <c r="BY113" s="319"/>
      <c r="BZ113" s="319"/>
      <c r="CA113" s="319"/>
      <c r="CB113" s="319"/>
      <c r="CC113" s="320"/>
      <c r="CD113" s="318"/>
      <c r="CE113" s="319"/>
      <c r="CF113" s="319"/>
      <c r="CG113" s="319"/>
      <c r="CH113" s="319"/>
      <c r="CI113" s="320"/>
    </row>
    <row r="114" spans="1:87" ht="18" customHeight="1" thickBot="1" x14ac:dyDescent="0.3">
      <c r="A114" s="75"/>
      <c r="B114" s="354"/>
      <c r="C114" s="355"/>
      <c r="D114" s="355"/>
      <c r="E114" s="355"/>
      <c r="F114" s="355"/>
      <c r="G114" s="355"/>
      <c r="H114" s="355"/>
      <c r="I114" s="355"/>
      <c r="J114" s="355"/>
      <c r="K114" s="355"/>
      <c r="L114" s="355"/>
      <c r="M114" s="355"/>
      <c r="N114" s="355"/>
      <c r="O114" s="355"/>
      <c r="P114" s="355"/>
      <c r="Q114" s="355"/>
      <c r="R114" s="355"/>
      <c r="S114" s="355"/>
      <c r="T114" s="355"/>
      <c r="U114" s="355"/>
      <c r="V114" s="355"/>
      <c r="W114" s="355"/>
      <c r="X114" s="355"/>
      <c r="Y114" s="356"/>
      <c r="Z114" s="354"/>
      <c r="AA114" s="355"/>
      <c r="AB114" s="355"/>
      <c r="AC114" s="355"/>
      <c r="AD114" s="356"/>
      <c r="AE114" s="363"/>
      <c r="AF114" s="364"/>
      <c r="AG114" s="364"/>
      <c r="AH114" s="364"/>
      <c r="AI114" s="364"/>
      <c r="AJ114" s="365"/>
      <c r="AK114" s="360"/>
      <c r="AL114" s="361"/>
      <c r="AM114" s="361"/>
      <c r="AN114" s="361"/>
      <c r="AO114" s="361"/>
      <c r="AP114" s="361"/>
      <c r="AQ114" s="361"/>
      <c r="AR114" s="361"/>
      <c r="AS114" s="361"/>
      <c r="AT114" s="361"/>
      <c r="AU114" s="361"/>
      <c r="AV114" s="361"/>
      <c r="AW114" s="361"/>
      <c r="AX114" s="362"/>
      <c r="AY114" s="360"/>
      <c r="AZ114" s="361"/>
      <c r="BA114" s="361"/>
      <c r="BB114" s="362"/>
      <c r="BC114" s="351"/>
      <c r="BD114" s="352"/>
      <c r="BE114" s="352"/>
      <c r="BF114" s="353"/>
      <c r="BG114" s="369"/>
      <c r="BH114" s="370"/>
      <c r="BI114" s="370"/>
      <c r="BJ114" s="371"/>
      <c r="BK114" s="318"/>
      <c r="BL114" s="319"/>
      <c r="BM114" s="319"/>
      <c r="BN114" s="319"/>
      <c r="BO114" s="319"/>
      <c r="BP114" s="320"/>
      <c r="BQ114" s="321"/>
      <c r="BR114" s="322"/>
      <c r="BS114" s="322"/>
      <c r="BT114" s="322"/>
      <c r="BU114" s="322"/>
      <c r="BV114" s="322"/>
      <c r="BW114" s="323"/>
      <c r="BX114" s="321"/>
      <c r="BY114" s="322"/>
      <c r="BZ114" s="322"/>
      <c r="CA114" s="322"/>
      <c r="CB114" s="322"/>
      <c r="CC114" s="323"/>
      <c r="CD114" s="321"/>
      <c r="CE114" s="322"/>
      <c r="CF114" s="322"/>
      <c r="CG114" s="322"/>
      <c r="CH114" s="322"/>
      <c r="CI114" s="323"/>
    </row>
    <row r="115" spans="1:87" ht="18" customHeight="1" x14ac:dyDescent="0.25">
      <c r="A115" s="75"/>
      <c r="B115" s="324" t="s">
        <v>209</v>
      </c>
      <c r="C115" s="325"/>
      <c r="D115" s="325"/>
      <c r="E115" s="325"/>
      <c r="F115" s="325"/>
      <c r="G115" s="325"/>
      <c r="H115" s="325"/>
      <c r="I115" s="325"/>
      <c r="J115" s="325"/>
      <c r="K115" s="325"/>
      <c r="L115" s="325"/>
      <c r="M115" s="325"/>
      <c r="N115" s="325"/>
      <c r="O115" s="325"/>
      <c r="P115" s="325"/>
      <c r="Q115" s="325"/>
      <c r="R115" s="325"/>
      <c r="S115" s="325"/>
      <c r="T115" s="325"/>
      <c r="U115" s="325"/>
      <c r="V115" s="325"/>
      <c r="W115" s="325"/>
      <c r="X115" s="325"/>
      <c r="Y115" s="326"/>
      <c r="Z115" s="333" t="s">
        <v>873</v>
      </c>
      <c r="AA115" s="334"/>
      <c r="AB115" s="334"/>
      <c r="AC115" s="334"/>
      <c r="AD115" s="335"/>
      <c r="AE115" s="643">
        <v>276</v>
      </c>
      <c r="AF115" s="644"/>
      <c r="AG115" s="644"/>
      <c r="AH115" s="644"/>
      <c r="AI115" s="644"/>
      <c r="AJ115" s="644"/>
      <c r="AK115" s="342" t="s">
        <v>15</v>
      </c>
      <c r="AL115" s="343"/>
      <c r="AM115" s="343"/>
      <c r="AN115" s="343"/>
      <c r="AO115" s="343"/>
      <c r="AP115" s="343"/>
      <c r="AQ115" s="343"/>
      <c r="AR115" s="343"/>
      <c r="AS115" s="343"/>
      <c r="AT115" s="343"/>
      <c r="AU115" s="343"/>
      <c r="AV115" s="343"/>
      <c r="AW115" s="343"/>
      <c r="AX115" s="344"/>
      <c r="AY115" s="345">
        <v>0.04</v>
      </c>
      <c r="AZ115" s="346"/>
      <c r="BA115" s="346"/>
      <c r="BB115" s="347"/>
      <c r="BC115" s="345">
        <f>+$AE$115*AY115</f>
        <v>11.040000000000001</v>
      </c>
      <c r="BD115" s="346"/>
      <c r="BE115" s="346"/>
      <c r="BF115" s="347"/>
      <c r="BG115" s="285">
        <v>7925</v>
      </c>
      <c r="BH115" s="286"/>
      <c r="BI115" s="286"/>
      <c r="BJ115" s="287"/>
      <c r="BK115" s="288">
        <f>+AY115*BG115</f>
        <v>317</v>
      </c>
      <c r="BL115" s="289"/>
      <c r="BM115" s="289"/>
      <c r="BN115" s="289"/>
      <c r="BO115" s="289"/>
      <c r="BP115" s="290"/>
      <c r="BQ115" s="291">
        <v>500</v>
      </c>
      <c r="BR115" s="292"/>
      <c r="BS115" s="292"/>
      <c r="BT115" s="292"/>
      <c r="BU115" s="292"/>
      <c r="BV115" s="292"/>
      <c r="BW115" s="293"/>
      <c r="BX115" s="291">
        <f>+(((BK118+BQ115)*15)/85)</f>
        <v>2429.3830588235296</v>
      </c>
      <c r="BY115" s="292"/>
      <c r="BZ115" s="292"/>
      <c r="CA115" s="292"/>
      <c r="CB115" s="292"/>
      <c r="CC115" s="293"/>
      <c r="CD115" s="291">
        <f>+BK118+BQ115+BX115</f>
        <v>16195.88705882353</v>
      </c>
      <c r="CE115" s="292"/>
      <c r="CF115" s="292"/>
      <c r="CG115" s="292"/>
      <c r="CH115" s="292"/>
      <c r="CI115" s="293"/>
    </row>
    <row r="116" spans="1:87" ht="18" customHeight="1" x14ac:dyDescent="0.25">
      <c r="A116" s="75"/>
      <c r="B116" s="327"/>
      <c r="C116" s="328"/>
      <c r="D116" s="328"/>
      <c r="E116" s="328"/>
      <c r="F116" s="328"/>
      <c r="G116" s="328"/>
      <c r="H116" s="328"/>
      <c r="I116" s="328"/>
      <c r="J116" s="328"/>
      <c r="K116" s="328"/>
      <c r="L116" s="328"/>
      <c r="M116" s="328"/>
      <c r="N116" s="328"/>
      <c r="O116" s="328"/>
      <c r="P116" s="328"/>
      <c r="Q116" s="328"/>
      <c r="R116" s="328"/>
      <c r="S116" s="328"/>
      <c r="T116" s="328"/>
      <c r="U116" s="328"/>
      <c r="V116" s="328"/>
      <c r="W116" s="328"/>
      <c r="X116" s="328"/>
      <c r="Y116" s="329"/>
      <c r="Z116" s="336"/>
      <c r="AA116" s="337"/>
      <c r="AB116" s="337"/>
      <c r="AC116" s="337"/>
      <c r="AD116" s="338"/>
      <c r="AE116" s="645"/>
      <c r="AF116" s="646"/>
      <c r="AG116" s="646"/>
      <c r="AH116" s="646"/>
      <c r="AI116" s="646"/>
      <c r="AJ116" s="646"/>
      <c r="AK116" s="300" t="s">
        <v>40</v>
      </c>
      <c r="AL116" s="301"/>
      <c r="AM116" s="301"/>
      <c r="AN116" s="301"/>
      <c r="AO116" s="301"/>
      <c r="AP116" s="301"/>
      <c r="AQ116" s="301"/>
      <c r="AR116" s="301"/>
      <c r="AS116" s="301"/>
      <c r="AT116" s="301"/>
      <c r="AU116" s="301"/>
      <c r="AV116" s="301"/>
      <c r="AW116" s="301"/>
      <c r="AX116" s="302"/>
      <c r="AY116" s="407">
        <v>0.33300000000000002</v>
      </c>
      <c r="AZ116" s="304"/>
      <c r="BA116" s="304"/>
      <c r="BB116" s="408"/>
      <c r="BC116" s="306">
        <f t="shared" ref="BC116:BC117" si="18">+$AE$115*AY116</f>
        <v>91.908000000000001</v>
      </c>
      <c r="BD116" s="307"/>
      <c r="BE116" s="307"/>
      <c r="BF116" s="308"/>
      <c r="BG116" s="309">
        <v>26988</v>
      </c>
      <c r="BH116" s="310"/>
      <c r="BI116" s="310"/>
      <c r="BJ116" s="311"/>
      <c r="BK116" s="312">
        <f t="shared" ref="BK116:BK117" si="19">+AY116*BG116</f>
        <v>8987.0040000000008</v>
      </c>
      <c r="BL116" s="313"/>
      <c r="BM116" s="313"/>
      <c r="BN116" s="313"/>
      <c r="BO116" s="313"/>
      <c r="BP116" s="314"/>
      <c r="BQ116" s="294"/>
      <c r="BR116" s="295"/>
      <c r="BS116" s="295"/>
      <c r="BT116" s="295"/>
      <c r="BU116" s="295"/>
      <c r="BV116" s="295"/>
      <c r="BW116" s="296"/>
      <c r="BX116" s="294"/>
      <c r="BY116" s="295"/>
      <c r="BZ116" s="295"/>
      <c r="CA116" s="295"/>
      <c r="CB116" s="295"/>
      <c r="CC116" s="296"/>
      <c r="CD116" s="294"/>
      <c r="CE116" s="295"/>
      <c r="CF116" s="295"/>
      <c r="CG116" s="295"/>
      <c r="CH116" s="295"/>
      <c r="CI116" s="296"/>
    </row>
    <row r="117" spans="1:87" ht="18" customHeight="1" thickBot="1" x14ac:dyDescent="0.3">
      <c r="A117" s="75"/>
      <c r="B117" s="327"/>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9"/>
      <c r="Z117" s="336"/>
      <c r="AA117" s="337"/>
      <c r="AB117" s="337"/>
      <c r="AC117" s="337"/>
      <c r="AD117" s="338"/>
      <c r="AE117" s="645"/>
      <c r="AF117" s="646"/>
      <c r="AG117" s="646"/>
      <c r="AH117" s="646"/>
      <c r="AI117" s="646"/>
      <c r="AJ117" s="646"/>
      <c r="AK117" s="652" t="s">
        <v>526</v>
      </c>
      <c r="AL117" s="653"/>
      <c r="AM117" s="653"/>
      <c r="AN117" s="653"/>
      <c r="AO117" s="653"/>
      <c r="AP117" s="653"/>
      <c r="AQ117" s="653"/>
      <c r="AR117" s="653"/>
      <c r="AS117" s="653"/>
      <c r="AT117" s="653"/>
      <c r="AU117" s="653"/>
      <c r="AV117" s="653"/>
      <c r="AW117" s="653"/>
      <c r="AX117" s="654"/>
      <c r="AY117" s="407">
        <v>0.5</v>
      </c>
      <c r="AZ117" s="304"/>
      <c r="BA117" s="304"/>
      <c r="BB117" s="408"/>
      <c r="BC117" s="306">
        <f t="shared" si="18"/>
        <v>138</v>
      </c>
      <c r="BD117" s="307"/>
      <c r="BE117" s="307"/>
      <c r="BF117" s="308"/>
      <c r="BG117" s="309">
        <v>7925</v>
      </c>
      <c r="BH117" s="310"/>
      <c r="BI117" s="310"/>
      <c r="BJ117" s="311"/>
      <c r="BK117" s="312">
        <f t="shared" si="19"/>
        <v>3962.5</v>
      </c>
      <c r="BL117" s="313"/>
      <c r="BM117" s="313"/>
      <c r="BN117" s="313"/>
      <c r="BO117" s="313"/>
      <c r="BP117" s="314"/>
      <c r="BQ117" s="294"/>
      <c r="BR117" s="295"/>
      <c r="BS117" s="295"/>
      <c r="BT117" s="295"/>
      <c r="BU117" s="295"/>
      <c r="BV117" s="295"/>
      <c r="BW117" s="296"/>
      <c r="BX117" s="294"/>
      <c r="BY117" s="295"/>
      <c r="BZ117" s="295"/>
      <c r="CA117" s="295"/>
      <c r="CB117" s="295"/>
      <c r="CC117" s="296"/>
      <c r="CD117" s="294"/>
      <c r="CE117" s="295"/>
      <c r="CF117" s="295"/>
      <c r="CG117" s="295"/>
      <c r="CH117" s="295"/>
      <c r="CI117" s="296"/>
    </row>
    <row r="118" spans="1:87" ht="18" customHeight="1" thickBot="1" x14ac:dyDescent="0.3">
      <c r="A118" s="75"/>
      <c r="B118" s="377"/>
      <c r="C118" s="378"/>
      <c r="D118" s="378"/>
      <c r="E118" s="378"/>
      <c r="F118" s="378"/>
      <c r="G118" s="378"/>
      <c r="H118" s="378"/>
      <c r="I118" s="378"/>
      <c r="J118" s="378"/>
      <c r="K118" s="378"/>
      <c r="L118" s="378"/>
      <c r="M118" s="378"/>
      <c r="N118" s="378"/>
      <c r="O118" s="378"/>
      <c r="P118" s="378"/>
      <c r="Q118" s="378"/>
      <c r="R118" s="378"/>
      <c r="S118" s="378"/>
      <c r="T118" s="378"/>
      <c r="U118" s="378"/>
      <c r="V118" s="378"/>
      <c r="W118" s="378"/>
      <c r="X118" s="378"/>
      <c r="Y118" s="378"/>
      <c r="Z118" s="378"/>
      <c r="AA118" s="378"/>
      <c r="AB118" s="378"/>
      <c r="AC118" s="378"/>
      <c r="AD118" s="378"/>
      <c r="AE118" s="378"/>
      <c r="AF118" s="378"/>
      <c r="AG118" s="378"/>
      <c r="AH118" s="378"/>
      <c r="AI118" s="378"/>
      <c r="AJ118" s="379"/>
      <c r="AK118" s="380" t="s">
        <v>3</v>
      </c>
      <c r="AL118" s="381"/>
      <c r="AM118" s="381"/>
      <c r="AN118" s="381"/>
      <c r="AO118" s="381"/>
      <c r="AP118" s="381"/>
      <c r="AQ118" s="381"/>
      <c r="AR118" s="381"/>
      <c r="AS118" s="381"/>
      <c r="AT118" s="381"/>
      <c r="AU118" s="381"/>
      <c r="AV118" s="381"/>
      <c r="AW118" s="381"/>
      <c r="AX118" s="381"/>
      <c r="AY118" s="382"/>
      <c r="AZ118" s="382"/>
      <c r="BA118" s="382"/>
      <c r="BB118" s="382"/>
      <c r="BC118" s="382"/>
      <c r="BD118" s="382"/>
      <c r="BE118" s="382"/>
      <c r="BF118" s="382"/>
      <c r="BG118" s="382"/>
      <c r="BH118" s="382"/>
      <c r="BI118" s="382"/>
      <c r="BJ118" s="383"/>
      <c r="BK118" s="384">
        <f>SUM(BK115:BK117)</f>
        <v>13266.504000000001</v>
      </c>
      <c r="BL118" s="385"/>
      <c r="BM118" s="385"/>
      <c r="BN118" s="385"/>
      <c r="BO118" s="385"/>
      <c r="BP118" s="386"/>
      <c r="BQ118" s="387" t="s">
        <v>100</v>
      </c>
      <c r="BR118" s="388"/>
      <c r="BS118" s="388"/>
      <c r="BT118" s="388"/>
      <c r="BU118" s="388"/>
      <c r="BV118" s="388"/>
      <c r="BW118" s="388"/>
      <c r="BX118" s="388"/>
      <c r="BY118" s="388"/>
      <c r="BZ118" s="388"/>
      <c r="CA118" s="388"/>
      <c r="CB118" s="388"/>
      <c r="CC118" s="389"/>
      <c r="CD118" s="390">
        <f>+CD115*AE115</f>
        <v>4470064.8282352937</v>
      </c>
      <c r="CE118" s="390"/>
      <c r="CF118" s="390"/>
      <c r="CG118" s="390"/>
      <c r="CH118" s="390"/>
      <c r="CI118" s="391"/>
    </row>
    <row r="119" spans="1:87" ht="18" customHeight="1" thickBot="1" x14ac:dyDescent="0.3">
      <c r="A119" s="75"/>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BG119" s="78"/>
      <c r="BH119" s="78"/>
      <c r="BI119" s="78"/>
      <c r="BJ119" s="78"/>
      <c r="BK119" s="79"/>
      <c r="BL119" s="79"/>
      <c r="BM119" s="79"/>
      <c r="BN119" s="79"/>
      <c r="BO119" s="79"/>
      <c r="BP119" s="79"/>
      <c r="BQ119" s="79"/>
      <c r="BR119" s="79"/>
      <c r="BS119" s="79"/>
      <c r="BT119" s="79"/>
      <c r="BU119" s="79"/>
      <c r="BV119" s="79"/>
      <c r="BW119" s="79"/>
      <c r="BX119" s="79"/>
      <c r="BY119" s="79"/>
      <c r="BZ119" s="79"/>
      <c r="CA119" s="79"/>
      <c r="CB119" s="79"/>
      <c r="CC119" s="79"/>
      <c r="CD119" s="79"/>
      <c r="CE119" s="79"/>
      <c r="CF119" s="79"/>
      <c r="CG119" s="79"/>
      <c r="CH119" s="79"/>
      <c r="CI119" s="79"/>
    </row>
    <row r="120" spans="1:87" ht="18" customHeight="1" x14ac:dyDescent="0.25">
      <c r="A120" s="75"/>
      <c r="B120" s="348" t="s">
        <v>0</v>
      </c>
      <c r="C120" s="349"/>
      <c r="D120" s="349"/>
      <c r="E120" s="349"/>
      <c r="F120" s="349"/>
      <c r="G120" s="349"/>
      <c r="H120" s="349"/>
      <c r="I120" s="349"/>
      <c r="J120" s="349"/>
      <c r="K120" s="349"/>
      <c r="L120" s="349"/>
      <c r="M120" s="349"/>
      <c r="N120" s="349"/>
      <c r="O120" s="349"/>
      <c r="P120" s="349"/>
      <c r="Q120" s="349"/>
      <c r="R120" s="349"/>
      <c r="S120" s="349"/>
      <c r="T120" s="349"/>
      <c r="U120" s="349"/>
      <c r="V120" s="349"/>
      <c r="W120" s="349"/>
      <c r="X120" s="349"/>
      <c r="Y120" s="350"/>
      <c r="Z120" s="348" t="s">
        <v>80</v>
      </c>
      <c r="AA120" s="349"/>
      <c r="AB120" s="349"/>
      <c r="AC120" s="349"/>
      <c r="AD120" s="350"/>
      <c r="AE120" s="357" t="s">
        <v>79</v>
      </c>
      <c r="AF120" s="358"/>
      <c r="AG120" s="358"/>
      <c r="AH120" s="358"/>
      <c r="AI120" s="358"/>
      <c r="AJ120" s="359"/>
      <c r="AK120" s="357" t="s">
        <v>81</v>
      </c>
      <c r="AL120" s="358"/>
      <c r="AM120" s="358"/>
      <c r="AN120" s="358"/>
      <c r="AO120" s="358"/>
      <c r="AP120" s="358"/>
      <c r="AQ120" s="358"/>
      <c r="AR120" s="358"/>
      <c r="AS120" s="358"/>
      <c r="AT120" s="358"/>
      <c r="AU120" s="358"/>
      <c r="AV120" s="358"/>
      <c r="AW120" s="358"/>
      <c r="AX120" s="359"/>
      <c r="AY120" s="357" t="s">
        <v>1</v>
      </c>
      <c r="AZ120" s="358"/>
      <c r="BA120" s="358"/>
      <c r="BB120" s="359"/>
      <c r="BC120" s="348" t="s">
        <v>104</v>
      </c>
      <c r="BD120" s="349"/>
      <c r="BE120" s="349"/>
      <c r="BF120" s="350"/>
      <c r="BG120" s="366" t="s">
        <v>82</v>
      </c>
      <c r="BH120" s="367"/>
      <c r="BI120" s="367"/>
      <c r="BJ120" s="368"/>
      <c r="BK120" s="315" t="s">
        <v>99</v>
      </c>
      <c r="BL120" s="316"/>
      <c r="BM120" s="316"/>
      <c r="BN120" s="316"/>
      <c r="BO120" s="316"/>
      <c r="BP120" s="317"/>
      <c r="BQ120" s="315" t="s">
        <v>83</v>
      </c>
      <c r="BR120" s="316"/>
      <c r="BS120" s="316"/>
      <c r="BT120" s="316"/>
      <c r="BU120" s="316"/>
      <c r="BV120" s="316"/>
      <c r="BW120" s="317"/>
      <c r="BX120" s="315" t="s">
        <v>84</v>
      </c>
      <c r="BY120" s="316"/>
      <c r="BZ120" s="316"/>
      <c r="CA120" s="316"/>
      <c r="CB120" s="316"/>
      <c r="CC120" s="317"/>
      <c r="CD120" s="315" t="s">
        <v>85</v>
      </c>
      <c r="CE120" s="316"/>
      <c r="CF120" s="316"/>
      <c r="CG120" s="316"/>
      <c r="CH120" s="316"/>
      <c r="CI120" s="317"/>
    </row>
    <row r="121" spans="1:87" ht="18" customHeight="1" x14ac:dyDescent="0.25">
      <c r="A121" s="75"/>
      <c r="B121" s="351"/>
      <c r="C121" s="352"/>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3"/>
      <c r="Z121" s="351"/>
      <c r="AA121" s="352"/>
      <c r="AB121" s="352"/>
      <c r="AC121" s="352"/>
      <c r="AD121" s="353"/>
      <c r="AE121" s="360"/>
      <c r="AF121" s="361"/>
      <c r="AG121" s="361"/>
      <c r="AH121" s="361"/>
      <c r="AI121" s="361"/>
      <c r="AJ121" s="362"/>
      <c r="AK121" s="360"/>
      <c r="AL121" s="361"/>
      <c r="AM121" s="361"/>
      <c r="AN121" s="361"/>
      <c r="AO121" s="361"/>
      <c r="AP121" s="361"/>
      <c r="AQ121" s="361"/>
      <c r="AR121" s="361"/>
      <c r="AS121" s="361"/>
      <c r="AT121" s="361"/>
      <c r="AU121" s="361"/>
      <c r="AV121" s="361"/>
      <c r="AW121" s="361"/>
      <c r="AX121" s="362"/>
      <c r="AY121" s="360"/>
      <c r="AZ121" s="361"/>
      <c r="BA121" s="361"/>
      <c r="BB121" s="362"/>
      <c r="BC121" s="351"/>
      <c r="BD121" s="352"/>
      <c r="BE121" s="352"/>
      <c r="BF121" s="353"/>
      <c r="BG121" s="369"/>
      <c r="BH121" s="370"/>
      <c r="BI121" s="370"/>
      <c r="BJ121" s="371"/>
      <c r="BK121" s="318"/>
      <c r="BL121" s="319"/>
      <c r="BM121" s="319"/>
      <c r="BN121" s="319"/>
      <c r="BO121" s="319"/>
      <c r="BP121" s="320"/>
      <c r="BQ121" s="318"/>
      <c r="BR121" s="319"/>
      <c r="BS121" s="319"/>
      <c r="BT121" s="319"/>
      <c r="BU121" s="319"/>
      <c r="BV121" s="319"/>
      <c r="BW121" s="320"/>
      <c r="BX121" s="318"/>
      <c r="BY121" s="319"/>
      <c r="BZ121" s="319"/>
      <c r="CA121" s="319"/>
      <c r="CB121" s="319"/>
      <c r="CC121" s="320"/>
      <c r="CD121" s="318"/>
      <c r="CE121" s="319"/>
      <c r="CF121" s="319"/>
      <c r="CG121" s="319"/>
      <c r="CH121" s="319"/>
      <c r="CI121" s="320"/>
    </row>
    <row r="122" spans="1:87" ht="18" customHeight="1" thickBot="1" x14ac:dyDescent="0.3">
      <c r="A122" s="75"/>
      <c r="B122" s="354"/>
      <c r="C122" s="355"/>
      <c r="D122" s="355"/>
      <c r="E122" s="355"/>
      <c r="F122" s="355"/>
      <c r="G122" s="355"/>
      <c r="H122" s="355"/>
      <c r="I122" s="355"/>
      <c r="J122" s="355"/>
      <c r="K122" s="355"/>
      <c r="L122" s="355"/>
      <c r="M122" s="355"/>
      <c r="N122" s="355"/>
      <c r="O122" s="355"/>
      <c r="P122" s="355"/>
      <c r="Q122" s="355"/>
      <c r="R122" s="355"/>
      <c r="S122" s="355"/>
      <c r="T122" s="355"/>
      <c r="U122" s="355"/>
      <c r="V122" s="355"/>
      <c r="W122" s="355"/>
      <c r="X122" s="355"/>
      <c r="Y122" s="356"/>
      <c r="Z122" s="354"/>
      <c r="AA122" s="355"/>
      <c r="AB122" s="355"/>
      <c r="AC122" s="355"/>
      <c r="AD122" s="356"/>
      <c r="AE122" s="363"/>
      <c r="AF122" s="364"/>
      <c r="AG122" s="364"/>
      <c r="AH122" s="364"/>
      <c r="AI122" s="364"/>
      <c r="AJ122" s="365"/>
      <c r="AK122" s="360"/>
      <c r="AL122" s="361"/>
      <c r="AM122" s="361"/>
      <c r="AN122" s="361"/>
      <c r="AO122" s="361"/>
      <c r="AP122" s="361"/>
      <c r="AQ122" s="361"/>
      <c r="AR122" s="361"/>
      <c r="AS122" s="361"/>
      <c r="AT122" s="361"/>
      <c r="AU122" s="361"/>
      <c r="AV122" s="361"/>
      <c r="AW122" s="361"/>
      <c r="AX122" s="362"/>
      <c r="AY122" s="360"/>
      <c r="AZ122" s="361"/>
      <c r="BA122" s="361"/>
      <c r="BB122" s="362"/>
      <c r="BC122" s="351"/>
      <c r="BD122" s="352"/>
      <c r="BE122" s="352"/>
      <c r="BF122" s="353"/>
      <c r="BG122" s="369"/>
      <c r="BH122" s="370"/>
      <c r="BI122" s="370"/>
      <c r="BJ122" s="371"/>
      <c r="BK122" s="318"/>
      <c r="BL122" s="319"/>
      <c r="BM122" s="319"/>
      <c r="BN122" s="319"/>
      <c r="BO122" s="319"/>
      <c r="BP122" s="320"/>
      <c r="BQ122" s="321"/>
      <c r="BR122" s="322"/>
      <c r="BS122" s="322"/>
      <c r="BT122" s="322"/>
      <c r="BU122" s="322"/>
      <c r="BV122" s="322"/>
      <c r="BW122" s="323"/>
      <c r="BX122" s="321"/>
      <c r="BY122" s="322"/>
      <c r="BZ122" s="322"/>
      <c r="CA122" s="322"/>
      <c r="CB122" s="322"/>
      <c r="CC122" s="323"/>
      <c r="CD122" s="321"/>
      <c r="CE122" s="322"/>
      <c r="CF122" s="322"/>
      <c r="CG122" s="322"/>
      <c r="CH122" s="322"/>
      <c r="CI122" s="323"/>
    </row>
    <row r="123" spans="1:87" ht="18" customHeight="1" x14ac:dyDescent="0.25">
      <c r="A123" s="75"/>
      <c r="B123" s="324" t="s">
        <v>210</v>
      </c>
      <c r="C123" s="325"/>
      <c r="D123" s="325"/>
      <c r="E123" s="325"/>
      <c r="F123" s="325"/>
      <c r="G123" s="325"/>
      <c r="H123" s="325"/>
      <c r="I123" s="325"/>
      <c r="J123" s="325"/>
      <c r="K123" s="325"/>
      <c r="L123" s="325"/>
      <c r="M123" s="325"/>
      <c r="N123" s="325"/>
      <c r="O123" s="325"/>
      <c r="P123" s="325"/>
      <c r="Q123" s="325"/>
      <c r="R123" s="325"/>
      <c r="S123" s="325"/>
      <c r="T123" s="325"/>
      <c r="U123" s="325"/>
      <c r="V123" s="325"/>
      <c r="W123" s="325"/>
      <c r="X123" s="325"/>
      <c r="Y123" s="326"/>
      <c r="Z123" s="333" t="s">
        <v>874</v>
      </c>
      <c r="AA123" s="334"/>
      <c r="AB123" s="334"/>
      <c r="AC123" s="334"/>
      <c r="AD123" s="335"/>
      <c r="AE123" s="643">
        <v>360</v>
      </c>
      <c r="AF123" s="644"/>
      <c r="AG123" s="644"/>
      <c r="AH123" s="644"/>
      <c r="AI123" s="644"/>
      <c r="AJ123" s="644"/>
      <c r="AK123" s="342" t="s">
        <v>15</v>
      </c>
      <c r="AL123" s="343"/>
      <c r="AM123" s="343"/>
      <c r="AN123" s="343"/>
      <c r="AO123" s="343"/>
      <c r="AP123" s="343"/>
      <c r="AQ123" s="343"/>
      <c r="AR123" s="343"/>
      <c r="AS123" s="343"/>
      <c r="AT123" s="343"/>
      <c r="AU123" s="343"/>
      <c r="AV123" s="343"/>
      <c r="AW123" s="343"/>
      <c r="AX123" s="344"/>
      <c r="AY123" s="345">
        <v>0.04</v>
      </c>
      <c r="AZ123" s="346"/>
      <c r="BA123" s="346"/>
      <c r="BB123" s="347"/>
      <c r="BC123" s="345">
        <f>+$AE$123*AY123</f>
        <v>14.4</v>
      </c>
      <c r="BD123" s="346"/>
      <c r="BE123" s="346"/>
      <c r="BF123" s="347"/>
      <c r="BG123" s="285">
        <v>7925</v>
      </c>
      <c r="BH123" s="286"/>
      <c r="BI123" s="286"/>
      <c r="BJ123" s="287"/>
      <c r="BK123" s="288">
        <f>+AY123*BG123</f>
        <v>317</v>
      </c>
      <c r="BL123" s="289"/>
      <c r="BM123" s="289"/>
      <c r="BN123" s="289"/>
      <c r="BO123" s="289"/>
      <c r="BP123" s="290"/>
      <c r="BQ123" s="291">
        <v>500</v>
      </c>
      <c r="BR123" s="292"/>
      <c r="BS123" s="292"/>
      <c r="BT123" s="292"/>
      <c r="BU123" s="292"/>
      <c r="BV123" s="292"/>
      <c r="BW123" s="293"/>
      <c r="BX123" s="291">
        <f>+(((BK126+BQ123)*15)/85)</f>
        <v>1812.8336470588238</v>
      </c>
      <c r="BY123" s="292"/>
      <c r="BZ123" s="292"/>
      <c r="CA123" s="292"/>
      <c r="CB123" s="292"/>
      <c r="CC123" s="293"/>
      <c r="CD123" s="291">
        <f>+BK126+BQ123+BX123</f>
        <v>12085.557647058824</v>
      </c>
      <c r="CE123" s="292"/>
      <c r="CF123" s="292"/>
      <c r="CG123" s="292"/>
      <c r="CH123" s="292"/>
      <c r="CI123" s="293"/>
    </row>
    <row r="124" spans="1:87" ht="18" customHeight="1" x14ac:dyDescent="0.25">
      <c r="A124" s="75"/>
      <c r="B124" s="327"/>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9"/>
      <c r="Z124" s="336"/>
      <c r="AA124" s="337"/>
      <c r="AB124" s="337"/>
      <c r="AC124" s="337"/>
      <c r="AD124" s="338"/>
      <c r="AE124" s="645"/>
      <c r="AF124" s="646"/>
      <c r="AG124" s="646"/>
      <c r="AH124" s="646"/>
      <c r="AI124" s="646"/>
      <c r="AJ124" s="646"/>
      <c r="AK124" s="300" t="s">
        <v>35</v>
      </c>
      <c r="AL124" s="301"/>
      <c r="AM124" s="301"/>
      <c r="AN124" s="301"/>
      <c r="AO124" s="301"/>
      <c r="AP124" s="301"/>
      <c r="AQ124" s="301"/>
      <c r="AR124" s="301"/>
      <c r="AS124" s="301"/>
      <c r="AT124" s="301"/>
      <c r="AU124" s="301"/>
      <c r="AV124" s="301"/>
      <c r="AW124" s="301"/>
      <c r="AX124" s="302"/>
      <c r="AY124" s="303">
        <v>0.04</v>
      </c>
      <c r="AZ124" s="304"/>
      <c r="BA124" s="304"/>
      <c r="BB124" s="305"/>
      <c r="BC124" s="306">
        <f t="shared" ref="BC124:BC125" si="20">+$AE$123*AY124</f>
        <v>14.4</v>
      </c>
      <c r="BD124" s="307"/>
      <c r="BE124" s="307"/>
      <c r="BF124" s="308"/>
      <c r="BG124" s="309">
        <v>11718</v>
      </c>
      <c r="BH124" s="310"/>
      <c r="BI124" s="310"/>
      <c r="BJ124" s="311"/>
      <c r="BK124" s="312">
        <f t="shared" ref="BK124:BK125" si="21">+AY124*BG124</f>
        <v>468.72</v>
      </c>
      <c r="BL124" s="313"/>
      <c r="BM124" s="313"/>
      <c r="BN124" s="313"/>
      <c r="BO124" s="313"/>
      <c r="BP124" s="314"/>
      <c r="BQ124" s="294"/>
      <c r="BR124" s="295"/>
      <c r="BS124" s="295"/>
      <c r="BT124" s="295"/>
      <c r="BU124" s="295"/>
      <c r="BV124" s="295"/>
      <c r="BW124" s="296"/>
      <c r="BX124" s="294"/>
      <c r="BY124" s="295"/>
      <c r="BZ124" s="295"/>
      <c r="CA124" s="295"/>
      <c r="CB124" s="295"/>
      <c r="CC124" s="296"/>
      <c r="CD124" s="294"/>
      <c r="CE124" s="295"/>
      <c r="CF124" s="295"/>
      <c r="CG124" s="295"/>
      <c r="CH124" s="295"/>
      <c r="CI124" s="296"/>
    </row>
    <row r="125" spans="1:87" ht="18" customHeight="1" thickBot="1" x14ac:dyDescent="0.3">
      <c r="A125" s="75"/>
      <c r="B125" s="327"/>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9"/>
      <c r="Z125" s="336"/>
      <c r="AA125" s="337"/>
      <c r="AB125" s="337"/>
      <c r="AC125" s="337"/>
      <c r="AD125" s="338"/>
      <c r="AE125" s="645"/>
      <c r="AF125" s="646"/>
      <c r="AG125" s="646"/>
      <c r="AH125" s="646"/>
      <c r="AI125" s="646"/>
      <c r="AJ125" s="646"/>
      <c r="AK125" s="392" t="s">
        <v>40</v>
      </c>
      <c r="AL125" s="393"/>
      <c r="AM125" s="393"/>
      <c r="AN125" s="393"/>
      <c r="AO125" s="393"/>
      <c r="AP125" s="393"/>
      <c r="AQ125" s="393"/>
      <c r="AR125" s="393"/>
      <c r="AS125" s="393"/>
      <c r="AT125" s="393"/>
      <c r="AU125" s="393"/>
      <c r="AV125" s="393"/>
      <c r="AW125" s="393"/>
      <c r="AX125" s="394"/>
      <c r="AY125" s="407">
        <v>0.33300000000000002</v>
      </c>
      <c r="AZ125" s="304"/>
      <c r="BA125" s="304"/>
      <c r="BB125" s="408"/>
      <c r="BC125" s="306">
        <f t="shared" si="20"/>
        <v>119.88000000000001</v>
      </c>
      <c r="BD125" s="307"/>
      <c r="BE125" s="307"/>
      <c r="BF125" s="308"/>
      <c r="BG125" s="309">
        <v>26988</v>
      </c>
      <c r="BH125" s="310"/>
      <c r="BI125" s="310"/>
      <c r="BJ125" s="311"/>
      <c r="BK125" s="312">
        <f t="shared" si="21"/>
        <v>8987.0040000000008</v>
      </c>
      <c r="BL125" s="313"/>
      <c r="BM125" s="313"/>
      <c r="BN125" s="313"/>
      <c r="BO125" s="313"/>
      <c r="BP125" s="314"/>
      <c r="BQ125" s="294"/>
      <c r="BR125" s="295"/>
      <c r="BS125" s="295"/>
      <c r="BT125" s="295"/>
      <c r="BU125" s="295"/>
      <c r="BV125" s="295"/>
      <c r="BW125" s="296"/>
      <c r="BX125" s="294"/>
      <c r="BY125" s="295"/>
      <c r="BZ125" s="295"/>
      <c r="CA125" s="295"/>
      <c r="CB125" s="295"/>
      <c r="CC125" s="296"/>
      <c r="CD125" s="294"/>
      <c r="CE125" s="295"/>
      <c r="CF125" s="295"/>
      <c r="CG125" s="295"/>
      <c r="CH125" s="295"/>
      <c r="CI125" s="296"/>
    </row>
    <row r="126" spans="1:87" ht="18" customHeight="1" thickBot="1" x14ac:dyDescent="0.3">
      <c r="A126" s="75"/>
      <c r="B126" s="377"/>
      <c r="C126" s="378"/>
      <c r="D126" s="378"/>
      <c r="E126" s="378"/>
      <c r="F126" s="378"/>
      <c r="G126" s="378"/>
      <c r="H126" s="378"/>
      <c r="I126" s="378"/>
      <c r="J126" s="378"/>
      <c r="K126" s="378"/>
      <c r="L126" s="378"/>
      <c r="M126" s="378"/>
      <c r="N126" s="378"/>
      <c r="O126" s="378"/>
      <c r="P126" s="378"/>
      <c r="Q126" s="378"/>
      <c r="R126" s="378"/>
      <c r="S126" s="378"/>
      <c r="T126" s="378"/>
      <c r="U126" s="378"/>
      <c r="V126" s="378"/>
      <c r="W126" s="378"/>
      <c r="X126" s="378"/>
      <c r="Y126" s="378"/>
      <c r="Z126" s="378"/>
      <c r="AA126" s="378"/>
      <c r="AB126" s="378"/>
      <c r="AC126" s="378"/>
      <c r="AD126" s="378"/>
      <c r="AE126" s="378"/>
      <c r="AF126" s="378"/>
      <c r="AG126" s="378"/>
      <c r="AH126" s="378"/>
      <c r="AI126" s="378"/>
      <c r="AJ126" s="379"/>
      <c r="AK126" s="380" t="s">
        <v>3</v>
      </c>
      <c r="AL126" s="381"/>
      <c r="AM126" s="381"/>
      <c r="AN126" s="381"/>
      <c r="AO126" s="381"/>
      <c r="AP126" s="381"/>
      <c r="AQ126" s="381"/>
      <c r="AR126" s="381"/>
      <c r="AS126" s="381"/>
      <c r="AT126" s="381"/>
      <c r="AU126" s="381"/>
      <c r="AV126" s="381"/>
      <c r="AW126" s="381"/>
      <c r="AX126" s="381"/>
      <c r="AY126" s="382"/>
      <c r="AZ126" s="382"/>
      <c r="BA126" s="382"/>
      <c r="BB126" s="382"/>
      <c r="BC126" s="382"/>
      <c r="BD126" s="382"/>
      <c r="BE126" s="382"/>
      <c r="BF126" s="382"/>
      <c r="BG126" s="382"/>
      <c r="BH126" s="382"/>
      <c r="BI126" s="382"/>
      <c r="BJ126" s="383"/>
      <c r="BK126" s="384">
        <f>SUM(BK123:BK125)</f>
        <v>9772.7240000000002</v>
      </c>
      <c r="BL126" s="385"/>
      <c r="BM126" s="385"/>
      <c r="BN126" s="385"/>
      <c r="BO126" s="385"/>
      <c r="BP126" s="386"/>
      <c r="BQ126" s="387" t="s">
        <v>100</v>
      </c>
      <c r="BR126" s="388"/>
      <c r="BS126" s="388"/>
      <c r="BT126" s="388"/>
      <c r="BU126" s="388"/>
      <c r="BV126" s="388"/>
      <c r="BW126" s="388"/>
      <c r="BX126" s="388"/>
      <c r="BY126" s="388"/>
      <c r="BZ126" s="388"/>
      <c r="CA126" s="388"/>
      <c r="CB126" s="388"/>
      <c r="CC126" s="389"/>
      <c r="CD126" s="390">
        <f>+CD123*AE123</f>
        <v>4350800.7529411763</v>
      </c>
      <c r="CE126" s="390"/>
      <c r="CF126" s="390"/>
      <c r="CG126" s="390"/>
      <c r="CH126" s="390"/>
      <c r="CI126" s="391"/>
    </row>
    <row r="127" spans="1:87" ht="18" customHeight="1" thickBot="1" x14ac:dyDescent="0.3">
      <c r="A127" s="75"/>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BG127" s="78"/>
      <c r="BH127" s="78"/>
      <c r="BI127" s="78"/>
      <c r="BJ127" s="78"/>
      <c r="BK127" s="79"/>
      <c r="BL127" s="79"/>
      <c r="BM127" s="79"/>
      <c r="BN127" s="79"/>
      <c r="BO127" s="79"/>
      <c r="BP127" s="79"/>
      <c r="BQ127" s="79"/>
      <c r="BR127" s="79"/>
      <c r="BS127" s="79"/>
      <c r="BT127" s="79"/>
      <c r="BU127" s="79"/>
      <c r="BV127" s="79"/>
      <c r="BW127" s="79"/>
      <c r="BX127" s="79"/>
      <c r="BY127" s="79"/>
      <c r="BZ127" s="79"/>
      <c r="CA127" s="79"/>
      <c r="CB127" s="79"/>
      <c r="CC127" s="79"/>
      <c r="CD127" s="79"/>
      <c r="CE127" s="79"/>
      <c r="CF127" s="79"/>
      <c r="CG127" s="79"/>
      <c r="CH127" s="79"/>
      <c r="CI127" s="79"/>
    </row>
    <row r="128" spans="1:87" ht="18" customHeight="1" x14ac:dyDescent="0.25">
      <c r="A128" s="75"/>
      <c r="B128" s="348" t="s">
        <v>0</v>
      </c>
      <c r="C128" s="349"/>
      <c r="D128" s="349"/>
      <c r="E128" s="349"/>
      <c r="F128" s="349"/>
      <c r="G128" s="349"/>
      <c r="H128" s="349"/>
      <c r="I128" s="349"/>
      <c r="J128" s="349"/>
      <c r="K128" s="349"/>
      <c r="L128" s="349"/>
      <c r="M128" s="349"/>
      <c r="N128" s="349"/>
      <c r="O128" s="349"/>
      <c r="P128" s="349"/>
      <c r="Q128" s="349"/>
      <c r="R128" s="349"/>
      <c r="S128" s="349"/>
      <c r="T128" s="349"/>
      <c r="U128" s="349"/>
      <c r="V128" s="349"/>
      <c r="W128" s="349"/>
      <c r="X128" s="349"/>
      <c r="Y128" s="350"/>
      <c r="Z128" s="348" t="s">
        <v>80</v>
      </c>
      <c r="AA128" s="349"/>
      <c r="AB128" s="349"/>
      <c r="AC128" s="349"/>
      <c r="AD128" s="350"/>
      <c r="AE128" s="357" t="s">
        <v>79</v>
      </c>
      <c r="AF128" s="358"/>
      <c r="AG128" s="358"/>
      <c r="AH128" s="358"/>
      <c r="AI128" s="358"/>
      <c r="AJ128" s="359"/>
      <c r="AK128" s="357" t="s">
        <v>81</v>
      </c>
      <c r="AL128" s="358"/>
      <c r="AM128" s="358"/>
      <c r="AN128" s="358"/>
      <c r="AO128" s="358"/>
      <c r="AP128" s="358"/>
      <c r="AQ128" s="358"/>
      <c r="AR128" s="358"/>
      <c r="AS128" s="358"/>
      <c r="AT128" s="358"/>
      <c r="AU128" s="358"/>
      <c r="AV128" s="358"/>
      <c r="AW128" s="358"/>
      <c r="AX128" s="359"/>
      <c r="AY128" s="357" t="s">
        <v>1</v>
      </c>
      <c r="AZ128" s="358"/>
      <c r="BA128" s="358"/>
      <c r="BB128" s="359"/>
      <c r="BC128" s="348" t="s">
        <v>104</v>
      </c>
      <c r="BD128" s="349"/>
      <c r="BE128" s="349"/>
      <c r="BF128" s="350"/>
      <c r="BG128" s="366" t="s">
        <v>82</v>
      </c>
      <c r="BH128" s="367"/>
      <c r="BI128" s="367"/>
      <c r="BJ128" s="368"/>
      <c r="BK128" s="315" t="s">
        <v>99</v>
      </c>
      <c r="BL128" s="316"/>
      <c r="BM128" s="316"/>
      <c r="BN128" s="316"/>
      <c r="BO128" s="316"/>
      <c r="BP128" s="317"/>
      <c r="BQ128" s="315" t="s">
        <v>83</v>
      </c>
      <c r="BR128" s="316"/>
      <c r="BS128" s="316"/>
      <c r="BT128" s="316"/>
      <c r="BU128" s="316"/>
      <c r="BV128" s="316"/>
      <c r="BW128" s="317"/>
      <c r="BX128" s="315" t="s">
        <v>84</v>
      </c>
      <c r="BY128" s="316"/>
      <c r="BZ128" s="316"/>
      <c r="CA128" s="316"/>
      <c r="CB128" s="316"/>
      <c r="CC128" s="317"/>
      <c r="CD128" s="315" t="s">
        <v>85</v>
      </c>
      <c r="CE128" s="316"/>
      <c r="CF128" s="316"/>
      <c r="CG128" s="316"/>
      <c r="CH128" s="316"/>
      <c r="CI128" s="317"/>
    </row>
    <row r="129" spans="1:88" ht="18" customHeight="1" x14ac:dyDescent="0.25">
      <c r="A129" s="75"/>
      <c r="B129" s="351"/>
      <c r="C129" s="352"/>
      <c r="D129" s="352"/>
      <c r="E129" s="352"/>
      <c r="F129" s="352"/>
      <c r="G129" s="352"/>
      <c r="H129" s="352"/>
      <c r="I129" s="352"/>
      <c r="J129" s="352"/>
      <c r="K129" s="352"/>
      <c r="L129" s="352"/>
      <c r="M129" s="352"/>
      <c r="N129" s="352"/>
      <c r="O129" s="352"/>
      <c r="P129" s="352"/>
      <c r="Q129" s="352"/>
      <c r="R129" s="352"/>
      <c r="S129" s="352"/>
      <c r="T129" s="352"/>
      <c r="U129" s="352"/>
      <c r="V129" s="352"/>
      <c r="W129" s="352"/>
      <c r="X129" s="352"/>
      <c r="Y129" s="353"/>
      <c r="Z129" s="351"/>
      <c r="AA129" s="352"/>
      <c r="AB129" s="352"/>
      <c r="AC129" s="352"/>
      <c r="AD129" s="353"/>
      <c r="AE129" s="360"/>
      <c r="AF129" s="361"/>
      <c r="AG129" s="361"/>
      <c r="AH129" s="361"/>
      <c r="AI129" s="361"/>
      <c r="AJ129" s="362"/>
      <c r="AK129" s="360"/>
      <c r="AL129" s="361"/>
      <c r="AM129" s="361"/>
      <c r="AN129" s="361"/>
      <c r="AO129" s="361"/>
      <c r="AP129" s="361"/>
      <c r="AQ129" s="361"/>
      <c r="AR129" s="361"/>
      <c r="AS129" s="361"/>
      <c r="AT129" s="361"/>
      <c r="AU129" s="361"/>
      <c r="AV129" s="361"/>
      <c r="AW129" s="361"/>
      <c r="AX129" s="362"/>
      <c r="AY129" s="360"/>
      <c r="AZ129" s="361"/>
      <c r="BA129" s="361"/>
      <c r="BB129" s="362"/>
      <c r="BC129" s="351"/>
      <c r="BD129" s="352"/>
      <c r="BE129" s="352"/>
      <c r="BF129" s="353"/>
      <c r="BG129" s="369"/>
      <c r="BH129" s="370"/>
      <c r="BI129" s="370"/>
      <c r="BJ129" s="371"/>
      <c r="BK129" s="318"/>
      <c r="BL129" s="319"/>
      <c r="BM129" s="319"/>
      <c r="BN129" s="319"/>
      <c r="BO129" s="319"/>
      <c r="BP129" s="320"/>
      <c r="BQ129" s="318"/>
      <c r="BR129" s="319"/>
      <c r="BS129" s="319"/>
      <c r="BT129" s="319"/>
      <c r="BU129" s="319"/>
      <c r="BV129" s="319"/>
      <c r="BW129" s="320"/>
      <c r="BX129" s="318"/>
      <c r="BY129" s="319"/>
      <c r="BZ129" s="319"/>
      <c r="CA129" s="319"/>
      <c r="CB129" s="319"/>
      <c r="CC129" s="320"/>
      <c r="CD129" s="318"/>
      <c r="CE129" s="319"/>
      <c r="CF129" s="319"/>
      <c r="CG129" s="319"/>
      <c r="CH129" s="319"/>
      <c r="CI129" s="320"/>
    </row>
    <row r="130" spans="1:88" ht="18" customHeight="1" thickBot="1" x14ac:dyDescent="0.3">
      <c r="A130" s="75"/>
      <c r="B130" s="354"/>
      <c r="C130" s="355"/>
      <c r="D130" s="355"/>
      <c r="E130" s="355"/>
      <c r="F130" s="355"/>
      <c r="G130" s="355"/>
      <c r="H130" s="355"/>
      <c r="I130" s="355"/>
      <c r="J130" s="355"/>
      <c r="K130" s="355"/>
      <c r="L130" s="355"/>
      <c r="M130" s="355"/>
      <c r="N130" s="355"/>
      <c r="O130" s="355"/>
      <c r="P130" s="355"/>
      <c r="Q130" s="355"/>
      <c r="R130" s="355"/>
      <c r="S130" s="355"/>
      <c r="T130" s="355"/>
      <c r="U130" s="355"/>
      <c r="V130" s="355"/>
      <c r="W130" s="355"/>
      <c r="X130" s="355"/>
      <c r="Y130" s="356"/>
      <c r="Z130" s="354"/>
      <c r="AA130" s="355"/>
      <c r="AB130" s="355"/>
      <c r="AC130" s="355"/>
      <c r="AD130" s="356"/>
      <c r="AE130" s="363"/>
      <c r="AF130" s="364"/>
      <c r="AG130" s="364"/>
      <c r="AH130" s="364"/>
      <c r="AI130" s="364"/>
      <c r="AJ130" s="365"/>
      <c r="AK130" s="360"/>
      <c r="AL130" s="361"/>
      <c r="AM130" s="361"/>
      <c r="AN130" s="361"/>
      <c r="AO130" s="361"/>
      <c r="AP130" s="361"/>
      <c r="AQ130" s="361"/>
      <c r="AR130" s="361"/>
      <c r="AS130" s="361"/>
      <c r="AT130" s="361"/>
      <c r="AU130" s="361"/>
      <c r="AV130" s="361"/>
      <c r="AW130" s="361"/>
      <c r="AX130" s="362"/>
      <c r="AY130" s="360"/>
      <c r="AZ130" s="361"/>
      <c r="BA130" s="361"/>
      <c r="BB130" s="362"/>
      <c r="BC130" s="351"/>
      <c r="BD130" s="352"/>
      <c r="BE130" s="352"/>
      <c r="BF130" s="353"/>
      <c r="BG130" s="369"/>
      <c r="BH130" s="370"/>
      <c r="BI130" s="370"/>
      <c r="BJ130" s="371"/>
      <c r="BK130" s="318"/>
      <c r="BL130" s="319"/>
      <c r="BM130" s="319"/>
      <c r="BN130" s="319"/>
      <c r="BO130" s="319"/>
      <c r="BP130" s="320"/>
      <c r="BQ130" s="321"/>
      <c r="BR130" s="322"/>
      <c r="BS130" s="322"/>
      <c r="BT130" s="322"/>
      <c r="BU130" s="322"/>
      <c r="BV130" s="322"/>
      <c r="BW130" s="323"/>
      <c r="BX130" s="321"/>
      <c r="BY130" s="322"/>
      <c r="BZ130" s="322"/>
      <c r="CA130" s="322"/>
      <c r="CB130" s="322"/>
      <c r="CC130" s="323"/>
      <c r="CD130" s="321"/>
      <c r="CE130" s="322"/>
      <c r="CF130" s="322"/>
      <c r="CG130" s="322"/>
      <c r="CH130" s="322"/>
      <c r="CI130" s="323"/>
    </row>
    <row r="131" spans="1:88" ht="18" customHeight="1" x14ac:dyDescent="0.25">
      <c r="A131" s="75"/>
      <c r="B131" s="324" t="s">
        <v>211</v>
      </c>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6"/>
      <c r="Z131" s="333" t="s">
        <v>875</v>
      </c>
      <c r="AA131" s="334"/>
      <c r="AB131" s="334"/>
      <c r="AC131" s="334"/>
      <c r="AD131" s="335"/>
      <c r="AE131" s="643">
        <v>624</v>
      </c>
      <c r="AF131" s="644"/>
      <c r="AG131" s="644"/>
      <c r="AH131" s="644"/>
      <c r="AI131" s="644"/>
      <c r="AJ131" s="644"/>
      <c r="AK131" s="342" t="s">
        <v>15</v>
      </c>
      <c r="AL131" s="343"/>
      <c r="AM131" s="343"/>
      <c r="AN131" s="343"/>
      <c r="AO131" s="343"/>
      <c r="AP131" s="343"/>
      <c r="AQ131" s="343"/>
      <c r="AR131" s="343"/>
      <c r="AS131" s="343"/>
      <c r="AT131" s="343"/>
      <c r="AU131" s="343"/>
      <c r="AV131" s="343"/>
      <c r="AW131" s="343"/>
      <c r="AX131" s="344"/>
      <c r="AY131" s="345">
        <v>0.04</v>
      </c>
      <c r="AZ131" s="346"/>
      <c r="BA131" s="346"/>
      <c r="BB131" s="347"/>
      <c r="BC131" s="345">
        <f>+$AE$131*AY131</f>
        <v>24.96</v>
      </c>
      <c r="BD131" s="346"/>
      <c r="BE131" s="346"/>
      <c r="BF131" s="347"/>
      <c r="BG131" s="285">
        <v>7925</v>
      </c>
      <c r="BH131" s="286"/>
      <c r="BI131" s="286"/>
      <c r="BJ131" s="287"/>
      <c r="BK131" s="288">
        <f>+AY131*BG131</f>
        <v>317</v>
      </c>
      <c r="BL131" s="289"/>
      <c r="BM131" s="289"/>
      <c r="BN131" s="289"/>
      <c r="BO131" s="289"/>
      <c r="BP131" s="290"/>
      <c r="BQ131" s="291">
        <v>500</v>
      </c>
      <c r="BR131" s="292"/>
      <c r="BS131" s="292"/>
      <c r="BT131" s="292"/>
      <c r="BU131" s="292"/>
      <c r="BV131" s="292"/>
      <c r="BW131" s="293"/>
      <c r="BX131" s="291">
        <f>+(((BK134+BQ131)*15)/85)</f>
        <v>1812.8336470588238</v>
      </c>
      <c r="BY131" s="292"/>
      <c r="BZ131" s="292"/>
      <c r="CA131" s="292"/>
      <c r="CB131" s="292"/>
      <c r="CC131" s="293"/>
      <c r="CD131" s="291">
        <f>+BK134+BQ131+BX131</f>
        <v>12085.557647058824</v>
      </c>
      <c r="CE131" s="292"/>
      <c r="CF131" s="292"/>
      <c r="CG131" s="292"/>
      <c r="CH131" s="292"/>
      <c r="CI131" s="293"/>
    </row>
    <row r="132" spans="1:88" ht="18" customHeight="1" x14ac:dyDescent="0.25">
      <c r="A132" s="75"/>
      <c r="B132" s="327"/>
      <c r="C132" s="328"/>
      <c r="D132" s="328"/>
      <c r="E132" s="328"/>
      <c r="F132" s="328"/>
      <c r="G132" s="328"/>
      <c r="H132" s="328"/>
      <c r="I132" s="328"/>
      <c r="J132" s="328"/>
      <c r="K132" s="328"/>
      <c r="L132" s="328"/>
      <c r="M132" s="328"/>
      <c r="N132" s="328"/>
      <c r="O132" s="328"/>
      <c r="P132" s="328"/>
      <c r="Q132" s="328"/>
      <c r="R132" s="328"/>
      <c r="S132" s="328"/>
      <c r="T132" s="328"/>
      <c r="U132" s="328"/>
      <c r="V132" s="328"/>
      <c r="W132" s="328"/>
      <c r="X132" s="328"/>
      <c r="Y132" s="329"/>
      <c r="Z132" s="336"/>
      <c r="AA132" s="337"/>
      <c r="AB132" s="337"/>
      <c r="AC132" s="337"/>
      <c r="AD132" s="338"/>
      <c r="AE132" s="645"/>
      <c r="AF132" s="646"/>
      <c r="AG132" s="646"/>
      <c r="AH132" s="646"/>
      <c r="AI132" s="646"/>
      <c r="AJ132" s="646"/>
      <c r="AK132" s="300" t="s">
        <v>35</v>
      </c>
      <c r="AL132" s="301"/>
      <c r="AM132" s="301"/>
      <c r="AN132" s="301"/>
      <c r="AO132" s="301"/>
      <c r="AP132" s="301"/>
      <c r="AQ132" s="301"/>
      <c r="AR132" s="301"/>
      <c r="AS132" s="301"/>
      <c r="AT132" s="301"/>
      <c r="AU132" s="301"/>
      <c r="AV132" s="301"/>
      <c r="AW132" s="301"/>
      <c r="AX132" s="302"/>
      <c r="AY132" s="303">
        <v>0.04</v>
      </c>
      <c r="AZ132" s="304"/>
      <c r="BA132" s="304"/>
      <c r="BB132" s="305"/>
      <c r="BC132" s="306">
        <f t="shared" ref="BC132:BC133" si="22">+$AE$131*AY132</f>
        <v>24.96</v>
      </c>
      <c r="BD132" s="307"/>
      <c r="BE132" s="307"/>
      <c r="BF132" s="308"/>
      <c r="BG132" s="309">
        <v>11718</v>
      </c>
      <c r="BH132" s="310"/>
      <c r="BI132" s="310"/>
      <c r="BJ132" s="311"/>
      <c r="BK132" s="312">
        <f t="shared" ref="BK132:BK133" si="23">+AY132*BG132</f>
        <v>468.72</v>
      </c>
      <c r="BL132" s="313"/>
      <c r="BM132" s="313"/>
      <c r="BN132" s="313"/>
      <c r="BO132" s="313"/>
      <c r="BP132" s="314"/>
      <c r="BQ132" s="294"/>
      <c r="BR132" s="295"/>
      <c r="BS132" s="295"/>
      <c r="BT132" s="295"/>
      <c r="BU132" s="295"/>
      <c r="BV132" s="295"/>
      <c r="BW132" s="296"/>
      <c r="BX132" s="294"/>
      <c r="BY132" s="295"/>
      <c r="BZ132" s="295"/>
      <c r="CA132" s="295"/>
      <c r="CB132" s="295"/>
      <c r="CC132" s="296"/>
      <c r="CD132" s="294"/>
      <c r="CE132" s="295"/>
      <c r="CF132" s="295"/>
      <c r="CG132" s="295"/>
      <c r="CH132" s="295"/>
      <c r="CI132" s="296"/>
    </row>
    <row r="133" spans="1:88" ht="18" customHeight="1" thickBot="1" x14ac:dyDescent="0.3">
      <c r="A133" s="75"/>
      <c r="B133" s="327"/>
      <c r="C133" s="328"/>
      <c r="D133" s="328"/>
      <c r="E133" s="328"/>
      <c r="F133" s="328"/>
      <c r="G133" s="328"/>
      <c r="H133" s="328"/>
      <c r="I133" s="328"/>
      <c r="J133" s="328"/>
      <c r="K133" s="328"/>
      <c r="L133" s="328"/>
      <c r="M133" s="328"/>
      <c r="N133" s="328"/>
      <c r="O133" s="328"/>
      <c r="P133" s="328"/>
      <c r="Q133" s="328"/>
      <c r="R133" s="328"/>
      <c r="S133" s="328"/>
      <c r="T133" s="328"/>
      <c r="U133" s="328"/>
      <c r="V133" s="328"/>
      <c r="W133" s="328"/>
      <c r="X133" s="328"/>
      <c r="Y133" s="329"/>
      <c r="Z133" s="336"/>
      <c r="AA133" s="337"/>
      <c r="AB133" s="337"/>
      <c r="AC133" s="337"/>
      <c r="AD133" s="338"/>
      <c r="AE133" s="645"/>
      <c r="AF133" s="646"/>
      <c r="AG133" s="646"/>
      <c r="AH133" s="646"/>
      <c r="AI133" s="646"/>
      <c r="AJ133" s="646"/>
      <c r="AK133" s="392" t="s">
        <v>40</v>
      </c>
      <c r="AL133" s="393"/>
      <c r="AM133" s="393"/>
      <c r="AN133" s="393"/>
      <c r="AO133" s="393"/>
      <c r="AP133" s="393"/>
      <c r="AQ133" s="393"/>
      <c r="AR133" s="393"/>
      <c r="AS133" s="393"/>
      <c r="AT133" s="393"/>
      <c r="AU133" s="393"/>
      <c r="AV133" s="393"/>
      <c r="AW133" s="393"/>
      <c r="AX133" s="394"/>
      <c r="AY133" s="407">
        <v>0.33300000000000002</v>
      </c>
      <c r="AZ133" s="304"/>
      <c r="BA133" s="304"/>
      <c r="BB133" s="408"/>
      <c r="BC133" s="306">
        <f t="shared" si="22"/>
        <v>207.792</v>
      </c>
      <c r="BD133" s="307"/>
      <c r="BE133" s="307"/>
      <c r="BF133" s="308"/>
      <c r="BG133" s="309">
        <v>26988</v>
      </c>
      <c r="BH133" s="310"/>
      <c r="BI133" s="310"/>
      <c r="BJ133" s="311"/>
      <c r="BK133" s="312">
        <f t="shared" si="23"/>
        <v>8987.0040000000008</v>
      </c>
      <c r="BL133" s="313"/>
      <c r="BM133" s="313"/>
      <c r="BN133" s="313"/>
      <c r="BO133" s="313"/>
      <c r="BP133" s="314"/>
      <c r="BQ133" s="294"/>
      <c r="BR133" s="295"/>
      <c r="BS133" s="295"/>
      <c r="BT133" s="295"/>
      <c r="BU133" s="295"/>
      <c r="BV133" s="295"/>
      <c r="BW133" s="296"/>
      <c r="BX133" s="294"/>
      <c r="BY133" s="295"/>
      <c r="BZ133" s="295"/>
      <c r="CA133" s="295"/>
      <c r="CB133" s="295"/>
      <c r="CC133" s="296"/>
      <c r="CD133" s="294"/>
      <c r="CE133" s="295"/>
      <c r="CF133" s="295"/>
      <c r="CG133" s="295"/>
      <c r="CH133" s="295"/>
      <c r="CI133" s="296"/>
    </row>
    <row r="134" spans="1:88" ht="18" customHeight="1" thickBot="1" x14ac:dyDescent="0.3">
      <c r="A134" s="75"/>
      <c r="B134" s="377"/>
      <c r="C134" s="378"/>
      <c r="D134" s="378"/>
      <c r="E134" s="378"/>
      <c r="F134" s="378"/>
      <c r="G134" s="378"/>
      <c r="H134" s="378"/>
      <c r="I134" s="378"/>
      <c r="J134" s="378"/>
      <c r="K134" s="378"/>
      <c r="L134" s="378"/>
      <c r="M134" s="378"/>
      <c r="N134" s="378"/>
      <c r="O134" s="378"/>
      <c r="P134" s="378"/>
      <c r="Q134" s="378"/>
      <c r="R134" s="378"/>
      <c r="S134" s="378"/>
      <c r="T134" s="378"/>
      <c r="U134" s="378"/>
      <c r="V134" s="378"/>
      <c r="W134" s="378"/>
      <c r="X134" s="378"/>
      <c r="Y134" s="378"/>
      <c r="Z134" s="378"/>
      <c r="AA134" s="378"/>
      <c r="AB134" s="378"/>
      <c r="AC134" s="378"/>
      <c r="AD134" s="378"/>
      <c r="AE134" s="378"/>
      <c r="AF134" s="378"/>
      <c r="AG134" s="378"/>
      <c r="AH134" s="378"/>
      <c r="AI134" s="378"/>
      <c r="AJ134" s="379"/>
      <c r="AK134" s="380" t="s">
        <v>3</v>
      </c>
      <c r="AL134" s="381"/>
      <c r="AM134" s="381"/>
      <c r="AN134" s="381"/>
      <c r="AO134" s="381"/>
      <c r="AP134" s="381"/>
      <c r="AQ134" s="381"/>
      <c r="AR134" s="381"/>
      <c r="AS134" s="381"/>
      <c r="AT134" s="381"/>
      <c r="AU134" s="381"/>
      <c r="AV134" s="381"/>
      <c r="AW134" s="381"/>
      <c r="AX134" s="381"/>
      <c r="AY134" s="382"/>
      <c r="AZ134" s="382"/>
      <c r="BA134" s="382"/>
      <c r="BB134" s="382"/>
      <c r="BC134" s="382"/>
      <c r="BD134" s="382"/>
      <c r="BE134" s="382"/>
      <c r="BF134" s="382"/>
      <c r="BG134" s="382"/>
      <c r="BH134" s="382"/>
      <c r="BI134" s="382"/>
      <c r="BJ134" s="383"/>
      <c r="BK134" s="384">
        <f>SUM(BK131:BK133)</f>
        <v>9772.7240000000002</v>
      </c>
      <c r="BL134" s="385"/>
      <c r="BM134" s="385"/>
      <c r="BN134" s="385"/>
      <c r="BO134" s="385"/>
      <c r="BP134" s="386"/>
      <c r="BQ134" s="387" t="s">
        <v>100</v>
      </c>
      <c r="BR134" s="388"/>
      <c r="BS134" s="388"/>
      <c r="BT134" s="388"/>
      <c r="BU134" s="388"/>
      <c r="BV134" s="388"/>
      <c r="BW134" s="388"/>
      <c r="BX134" s="388"/>
      <c r="BY134" s="388"/>
      <c r="BZ134" s="388"/>
      <c r="CA134" s="388"/>
      <c r="CB134" s="388"/>
      <c r="CC134" s="389"/>
      <c r="CD134" s="390">
        <f>+CD131*AE131</f>
        <v>7541387.9717647061</v>
      </c>
      <c r="CE134" s="390"/>
      <c r="CF134" s="390"/>
      <c r="CG134" s="390"/>
      <c r="CH134" s="390"/>
      <c r="CI134" s="391"/>
    </row>
    <row r="135" spans="1:88" ht="18" customHeight="1" thickBot="1" x14ac:dyDescent="0.3">
      <c r="A135" s="75"/>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BG135" s="78"/>
      <c r="BH135" s="78"/>
      <c r="BI135" s="78"/>
      <c r="BJ135" s="78"/>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row>
    <row r="136" spans="1:88" ht="18" customHeight="1" x14ac:dyDescent="0.25">
      <c r="A136" s="75"/>
      <c r="B136" s="348" t="s">
        <v>0</v>
      </c>
      <c r="C136" s="349"/>
      <c r="D136" s="349"/>
      <c r="E136" s="349"/>
      <c r="F136" s="349"/>
      <c r="G136" s="349"/>
      <c r="H136" s="349"/>
      <c r="I136" s="349"/>
      <c r="J136" s="349"/>
      <c r="K136" s="349"/>
      <c r="L136" s="349"/>
      <c r="M136" s="349"/>
      <c r="N136" s="349"/>
      <c r="O136" s="349"/>
      <c r="P136" s="349"/>
      <c r="Q136" s="349"/>
      <c r="R136" s="349"/>
      <c r="S136" s="349"/>
      <c r="T136" s="349"/>
      <c r="U136" s="349"/>
      <c r="V136" s="349"/>
      <c r="W136" s="349"/>
      <c r="X136" s="349"/>
      <c r="Y136" s="350"/>
      <c r="Z136" s="348" t="s">
        <v>80</v>
      </c>
      <c r="AA136" s="349"/>
      <c r="AB136" s="349"/>
      <c r="AC136" s="349"/>
      <c r="AD136" s="350"/>
      <c r="AE136" s="357" t="s">
        <v>79</v>
      </c>
      <c r="AF136" s="358"/>
      <c r="AG136" s="358"/>
      <c r="AH136" s="358"/>
      <c r="AI136" s="358"/>
      <c r="AJ136" s="359"/>
      <c r="AK136" s="357" t="s">
        <v>81</v>
      </c>
      <c r="AL136" s="358"/>
      <c r="AM136" s="358"/>
      <c r="AN136" s="358"/>
      <c r="AO136" s="358"/>
      <c r="AP136" s="358"/>
      <c r="AQ136" s="358"/>
      <c r="AR136" s="358"/>
      <c r="AS136" s="358"/>
      <c r="AT136" s="358"/>
      <c r="AU136" s="358"/>
      <c r="AV136" s="358"/>
      <c r="AW136" s="358"/>
      <c r="AX136" s="359"/>
      <c r="AY136" s="357" t="s">
        <v>1</v>
      </c>
      <c r="AZ136" s="358"/>
      <c r="BA136" s="358"/>
      <c r="BB136" s="359"/>
      <c r="BC136" s="348" t="s">
        <v>104</v>
      </c>
      <c r="BD136" s="349"/>
      <c r="BE136" s="349"/>
      <c r="BF136" s="350"/>
      <c r="BG136" s="366" t="s">
        <v>82</v>
      </c>
      <c r="BH136" s="367"/>
      <c r="BI136" s="367"/>
      <c r="BJ136" s="368"/>
      <c r="BK136" s="315" t="s">
        <v>99</v>
      </c>
      <c r="BL136" s="316"/>
      <c r="BM136" s="316"/>
      <c r="BN136" s="316"/>
      <c r="BO136" s="316"/>
      <c r="BP136" s="317"/>
      <c r="BQ136" s="315" t="s">
        <v>83</v>
      </c>
      <c r="BR136" s="316"/>
      <c r="BS136" s="316"/>
      <c r="BT136" s="316"/>
      <c r="BU136" s="316"/>
      <c r="BV136" s="316"/>
      <c r="BW136" s="317"/>
      <c r="BX136" s="315" t="s">
        <v>84</v>
      </c>
      <c r="BY136" s="316"/>
      <c r="BZ136" s="316"/>
      <c r="CA136" s="316"/>
      <c r="CB136" s="316"/>
      <c r="CC136" s="317"/>
      <c r="CD136" s="315" t="s">
        <v>85</v>
      </c>
      <c r="CE136" s="316"/>
      <c r="CF136" s="316"/>
      <c r="CG136" s="316"/>
      <c r="CH136" s="316"/>
      <c r="CI136" s="317"/>
      <c r="CJ136" s="74"/>
    </row>
    <row r="137" spans="1:88" ht="18" customHeight="1" x14ac:dyDescent="0.25">
      <c r="A137" s="75"/>
      <c r="B137" s="351"/>
      <c r="C137" s="352"/>
      <c r="D137" s="352"/>
      <c r="E137" s="352"/>
      <c r="F137" s="352"/>
      <c r="G137" s="352"/>
      <c r="H137" s="352"/>
      <c r="I137" s="352"/>
      <c r="J137" s="352"/>
      <c r="K137" s="352"/>
      <c r="L137" s="352"/>
      <c r="M137" s="352"/>
      <c r="N137" s="352"/>
      <c r="O137" s="352"/>
      <c r="P137" s="352"/>
      <c r="Q137" s="352"/>
      <c r="R137" s="352"/>
      <c r="S137" s="352"/>
      <c r="T137" s="352"/>
      <c r="U137" s="352"/>
      <c r="V137" s="352"/>
      <c r="W137" s="352"/>
      <c r="X137" s="352"/>
      <c r="Y137" s="353"/>
      <c r="Z137" s="351"/>
      <c r="AA137" s="352"/>
      <c r="AB137" s="352"/>
      <c r="AC137" s="352"/>
      <c r="AD137" s="353"/>
      <c r="AE137" s="360"/>
      <c r="AF137" s="361"/>
      <c r="AG137" s="361"/>
      <c r="AH137" s="361"/>
      <c r="AI137" s="361"/>
      <c r="AJ137" s="362"/>
      <c r="AK137" s="360"/>
      <c r="AL137" s="361"/>
      <c r="AM137" s="361"/>
      <c r="AN137" s="361"/>
      <c r="AO137" s="361"/>
      <c r="AP137" s="361"/>
      <c r="AQ137" s="361"/>
      <c r="AR137" s="361"/>
      <c r="AS137" s="361"/>
      <c r="AT137" s="361"/>
      <c r="AU137" s="361"/>
      <c r="AV137" s="361"/>
      <c r="AW137" s="361"/>
      <c r="AX137" s="362"/>
      <c r="AY137" s="360"/>
      <c r="AZ137" s="361"/>
      <c r="BA137" s="361"/>
      <c r="BB137" s="362"/>
      <c r="BC137" s="351"/>
      <c r="BD137" s="352"/>
      <c r="BE137" s="352"/>
      <c r="BF137" s="353"/>
      <c r="BG137" s="369"/>
      <c r="BH137" s="370"/>
      <c r="BI137" s="370"/>
      <c r="BJ137" s="371"/>
      <c r="BK137" s="318"/>
      <c r="BL137" s="319"/>
      <c r="BM137" s="319"/>
      <c r="BN137" s="319"/>
      <c r="BO137" s="319"/>
      <c r="BP137" s="320"/>
      <c r="BQ137" s="318"/>
      <c r="BR137" s="319"/>
      <c r="BS137" s="319"/>
      <c r="BT137" s="319"/>
      <c r="BU137" s="319"/>
      <c r="BV137" s="319"/>
      <c r="BW137" s="320"/>
      <c r="BX137" s="318"/>
      <c r="BY137" s="319"/>
      <c r="BZ137" s="319"/>
      <c r="CA137" s="319"/>
      <c r="CB137" s="319"/>
      <c r="CC137" s="320"/>
      <c r="CD137" s="318"/>
      <c r="CE137" s="319"/>
      <c r="CF137" s="319"/>
      <c r="CG137" s="319"/>
      <c r="CH137" s="319"/>
      <c r="CI137" s="320"/>
    </row>
    <row r="138" spans="1:88" ht="18" customHeight="1" thickBot="1" x14ac:dyDescent="0.3">
      <c r="A138" s="75"/>
      <c r="B138" s="354"/>
      <c r="C138" s="355"/>
      <c r="D138" s="355"/>
      <c r="E138" s="355"/>
      <c r="F138" s="355"/>
      <c r="G138" s="355"/>
      <c r="H138" s="355"/>
      <c r="I138" s="355"/>
      <c r="J138" s="355"/>
      <c r="K138" s="355"/>
      <c r="L138" s="355"/>
      <c r="M138" s="355"/>
      <c r="N138" s="355"/>
      <c r="O138" s="355"/>
      <c r="P138" s="355"/>
      <c r="Q138" s="355"/>
      <c r="R138" s="355"/>
      <c r="S138" s="355"/>
      <c r="T138" s="355"/>
      <c r="U138" s="355"/>
      <c r="V138" s="355"/>
      <c r="W138" s="355"/>
      <c r="X138" s="355"/>
      <c r="Y138" s="356"/>
      <c r="Z138" s="354"/>
      <c r="AA138" s="355"/>
      <c r="AB138" s="355"/>
      <c r="AC138" s="355"/>
      <c r="AD138" s="356"/>
      <c r="AE138" s="363"/>
      <c r="AF138" s="364"/>
      <c r="AG138" s="364"/>
      <c r="AH138" s="364"/>
      <c r="AI138" s="364"/>
      <c r="AJ138" s="365"/>
      <c r="AK138" s="360"/>
      <c r="AL138" s="361"/>
      <c r="AM138" s="361"/>
      <c r="AN138" s="361"/>
      <c r="AO138" s="361"/>
      <c r="AP138" s="361"/>
      <c r="AQ138" s="361"/>
      <c r="AR138" s="361"/>
      <c r="AS138" s="361"/>
      <c r="AT138" s="361"/>
      <c r="AU138" s="361"/>
      <c r="AV138" s="361"/>
      <c r="AW138" s="361"/>
      <c r="AX138" s="362"/>
      <c r="AY138" s="360"/>
      <c r="AZ138" s="361"/>
      <c r="BA138" s="361"/>
      <c r="BB138" s="362"/>
      <c r="BC138" s="351"/>
      <c r="BD138" s="352"/>
      <c r="BE138" s="352"/>
      <c r="BF138" s="353"/>
      <c r="BG138" s="369"/>
      <c r="BH138" s="370"/>
      <c r="BI138" s="370"/>
      <c r="BJ138" s="371"/>
      <c r="BK138" s="318"/>
      <c r="BL138" s="319"/>
      <c r="BM138" s="319"/>
      <c r="BN138" s="319"/>
      <c r="BO138" s="319"/>
      <c r="BP138" s="320"/>
      <c r="BQ138" s="321"/>
      <c r="BR138" s="322"/>
      <c r="BS138" s="322"/>
      <c r="BT138" s="322"/>
      <c r="BU138" s="322"/>
      <c r="BV138" s="322"/>
      <c r="BW138" s="323"/>
      <c r="BX138" s="321"/>
      <c r="BY138" s="322"/>
      <c r="BZ138" s="322"/>
      <c r="CA138" s="322"/>
      <c r="CB138" s="322"/>
      <c r="CC138" s="323"/>
      <c r="CD138" s="321"/>
      <c r="CE138" s="322"/>
      <c r="CF138" s="322"/>
      <c r="CG138" s="322"/>
      <c r="CH138" s="322"/>
      <c r="CI138" s="323"/>
    </row>
    <row r="139" spans="1:88" ht="18" customHeight="1" x14ac:dyDescent="0.25">
      <c r="A139" s="75"/>
      <c r="B139" s="324" t="s">
        <v>212</v>
      </c>
      <c r="C139" s="325"/>
      <c r="D139" s="325"/>
      <c r="E139" s="325"/>
      <c r="F139" s="325"/>
      <c r="G139" s="325"/>
      <c r="H139" s="325"/>
      <c r="I139" s="325"/>
      <c r="J139" s="325"/>
      <c r="K139" s="325"/>
      <c r="L139" s="325"/>
      <c r="M139" s="325"/>
      <c r="N139" s="325"/>
      <c r="O139" s="325"/>
      <c r="P139" s="325"/>
      <c r="Q139" s="325"/>
      <c r="R139" s="325"/>
      <c r="S139" s="325"/>
      <c r="T139" s="325"/>
      <c r="U139" s="325"/>
      <c r="V139" s="325"/>
      <c r="W139" s="325"/>
      <c r="X139" s="325"/>
      <c r="Y139" s="326"/>
      <c r="Z139" s="333" t="s">
        <v>876</v>
      </c>
      <c r="AA139" s="334"/>
      <c r="AB139" s="334"/>
      <c r="AC139" s="334"/>
      <c r="AD139" s="335"/>
      <c r="AE139" s="643">
        <v>192</v>
      </c>
      <c r="AF139" s="644"/>
      <c r="AG139" s="644"/>
      <c r="AH139" s="644"/>
      <c r="AI139" s="644"/>
      <c r="AJ139" s="644"/>
      <c r="AK139" s="342" t="s">
        <v>15</v>
      </c>
      <c r="AL139" s="343"/>
      <c r="AM139" s="343"/>
      <c r="AN139" s="343"/>
      <c r="AO139" s="343"/>
      <c r="AP139" s="343"/>
      <c r="AQ139" s="343"/>
      <c r="AR139" s="343"/>
      <c r="AS139" s="343"/>
      <c r="AT139" s="343"/>
      <c r="AU139" s="343"/>
      <c r="AV139" s="343"/>
      <c r="AW139" s="343"/>
      <c r="AX139" s="344"/>
      <c r="AY139" s="345">
        <v>0.04</v>
      </c>
      <c r="AZ139" s="346"/>
      <c r="BA139" s="346"/>
      <c r="BB139" s="347"/>
      <c r="BC139" s="345">
        <f>+$AE$139*AY139</f>
        <v>7.68</v>
      </c>
      <c r="BD139" s="346"/>
      <c r="BE139" s="346"/>
      <c r="BF139" s="347"/>
      <c r="BG139" s="285">
        <v>7925</v>
      </c>
      <c r="BH139" s="286"/>
      <c r="BI139" s="286"/>
      <c r="BJ139" s="287"/>
      <c r="BK139" s="288">
        <f>+AY139*BG139</f>
        <v>317</v>
      </c>
      <c r="BL139" s="289"/>
      <c r="BM139" s="289"/>
      <c r="BN139" s="289"/>
      <c r="BO139" s="289"/>
      <c r="BP139" s="290"/>
      <c r="BQ139" s="291">
        <v>500</v>
      </c>
      <c r="BR139" s="292"/>
      <c r="BS139" s="292"/>
      <c r="BT139" s="292"/>
      <c r="BU139" s="292"/>
      <c r="BV139" s="292"/>
      <c r="BW139" s="293"/>
      <c r="BX139" s="291">
        <f>+(((BK142+BQ139)*15)/85)</f>
        <v>1812.8336470588238</v>
      </c>
      <c r="BY139" s="292"/>
      <c r="BZ139" s="292"/>
      <c r="CA139" s="292"/>
      <c r="CB139" s="292"/>
      <c r="CC139" s="293"/>
      <c r="CD139" s="291">
        <f>+BK142+BQ139+BX139</f>
        <v>12085.557647058824</v>
      </c>
      <c r="CE139" s="292"/>
      <c r="CF139" s="292"/>
      <c r="CG139" s="292"/>
      <c r="CH139" s="292"/>
      <c r="CI139" s="293"/>
    </row>
    <row r="140" spans="1:88" ht="18" customHeight="1" x14ac:dyDescent="0.25">
      <c r="A140" s="75"/>
      <c r="B140" s="327"/>
      <c r="C140" s="328"/>
      <c r="D140" s="328"/>
      <c r="E140" s="328"/>
      <c r="F140" s="328"/>
      <c r="G140" s="328"/>
      <c r="H140" s="328"/>
      <c r="I140" s="328"/>
      <c r="J140" s="328"/>
      <c r="K140" s="328"/>
      <c r="L140" s="328"/>
      <c r="M140" s="328"/>
      <c r="N140" s="328"/>
      <c r="O140" s="328"/>
      <c r="P140" s="328"/>
      <c r="Q140" s="328"/>
      <c r="R140" s="328"/>
      <c r="S140" s="328"/>
      <c r="T140" s="328"/>
      <c r="U140" s="328"/>
      <c r="V140" s="328"/>
      <c r="W140" s="328"/>
      <c r="X140" s="328"/>
      <c r="Y140" s="329"/>
      <c r="Z140" s="336"/>
      <c r="AA140" s="337"/>
      <c r="AB140" s="337"/>
      <c r="AC140" s="337"/>
      <c r="AD140" s="338"/>
      <c r="AE140" s="645"/>
      <c r="AF140" s="646"/>
      <c r="AG140" s="646"/>
      <c r="AH140" s="646"/>
      <c r="AI140" s="646"/>
      <c r="AJ140" s="646"/>
      <c r="AK140" s="300" t="s">
        <v>35</v>
      </c>
      <c r="AL140" s="301"/>
      <c r="AM140" s="301"/>
      <c r="AN140" s="301"/>
      <c r="AO140" s="301"/>
      <c r="AP140" s="301"/>
      <c r="AQ140" s="301"/>
      <c r="AR140" s="301"/>
      <c r="AS140" s="301"/>
      <c r="AT140" s="301"/>
      <c r="AU140" s="301"/>
      <c r="AV140" s="301"/>
      <c r="AW140" s="301"/>
      <c r="AX140" s="302"/>
      <c r="AY140" s="303">
        <v>0.04</v>
      </c>
      <c r="AZ140" s="304"/>
      <c r="BA140" s="304"/>
      <c r="BB140" s="305"/>
      <c r="BC140" s="306">
        <f t="shared" ref="BC140:BC141" si="24">+$AE$139*AY140</f>
        <v>7.68</v>
      </c>
      <c r="BD140" s="307"/>
      <c r="BE140" s="307"/>
      <c r="BF140" s="308"/>
      <c r="BG140" s="309">
        <v>11718</v>
      </c>
      <c r="BH140" s="310"/>
      <c r="BI140" s="310"/>
      <c r="BJ140" s="311"/>
      <c r="BK140" s="312">
        <f t="shared" ref="BK140:BK141" si="25">+AY140*BG140</f>
        <v>468.72</v>
      </c>
      <c r="BL140" s="313"/>
      <c r="BM140" s="313"/>
      <c r="BN140" s="313"/>
      <c r="BO140" s="313"/>
      <c r="BP140" s="314"/>
      <c r="BQ140" s="294"/>
      <c r="BR140" s="295"/>
      <c r="BS140" s="295"/>
      <c r="BT140" s="295"/>
      <c r="BU140" s="295"/>
      <c r="BV140" s="295"/>
      <c r="BW140" s="296"/>
      <c r="BX140" s="294"/>
      <c r="BY140" s="295"/>
      <c r="BZ140" s="295"/>
      <c r="CA140" s="295"/>
      <c r="CB140" s="295"/>
      <c r="CC140" s="296"/>
      <c r="CD140" s="294"/>
      <c r="CE140" s="295"/>
      <c r="CF140" s="295"/>
      <c r="CG140" s="295"/>
      <c r="CH140" s="295"/>
      <c r="CI140" s="296"/>
    </row>
    <row r="141" spans="1:88" ht="18" customHeight="1" thickBot="1" x14ac:dyDescent="0.3">
      <c r="A141" s="75"/>
      <c r="B141" s="327"/>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9"/>
      <c r="Z141" s="336"/>
      <c r="AA141" s="337"/>
      <c r="AB141" s="337"/>
      <c r="AC141" s="337"/>
      <c r="AD141" s="338"/>
      <c r="AE141" s="645"/>
      <c r="AF141" s="646"/>
      <c r="AG141" s="646"/>
      <c r="AH141" s="646"/>
      <c r="AI141" s="646"/>
      <c r="AJ141" s="646"/>
      <c r="AK141" s="392" t="s">
        <v>40</v>
      </c>
      <c r="AL141" s="393"/>
      <c r="AM141" s="393"/>
      <c r="AN141" s="393"/>
      <c r="AO141" s="393"/>
      <c r="AP141" s="393"/>
      <c r="AQ141" s="393"/>
      <c r="AR141" s="393"/>
      <c r="AS141" s="393"/>
      <c r="AT141" s="393"/>
      <c r="AU141" s="393"/>
      <c r="AV141" s="393"/>
      <c r="AW141" s="393"/>
      <c r="AX141" s="394"/>
      <c r="AY141" s="407">
        <v>0.33300000000000002</v>
      </c>
      <c r="AZ141" s="304"/>
      <c r="BA141" s="304"/>
      <c r="BB141" s="408"/>
      <c r="BC141" s="306">
        <f t="shared" si="24"/>
        <v>63.936000000000007</v>
      </c>
      <c r="BD141" s="307"/>
      <c r="BE141" s="307"/>
      <c r="BF141" s="308"/>
      <c r="BG141" s="309">
        <v>26988</v>
      </c>
      <c r="BH141" s="310"/>
      <c r="BI141" s="310"/>
      <c r="BJ141" s="311"/>
      <c r="BK141" s="312">
        <f t="shared" si="25"/>
        <v>8987.0040000000008</v>
      </c>
      <c r="BL141" s="313"/>
      <c r="BM141" s="313"/>
      <c r="BN141" s="313"/>
      <c r="BO141" s="313"/>
      <c r="BP141" s="314"/>
      <c r="BQ141" s="294"/>
      <c r="BR141" s="295"/>
      <c r="BS141" s="295"/>
      <c r="BT141" s="295"/>
      <c r="BU141" s="295"/>
      <c r="BV141" s="295"/>
      <c r="BW141" s="296"/>
      <c r="BX141" s="294"/>
      <c r="BY141" s="295"/>
      <c r="BZ141" s="295"/>
      <c r="CA141" s="295"/>
      <c r="CB141" s="295"/>
      <c r="CC141" s="296"/>
      <c r="CD141" s="294"/>
      <c r="CE141" s="295"/>
      <c r="CF141" s="295"/>
      <c r="CG141" s="295"/>
      <c r="CH141" s="295"/>
      <c r="CI141" s="296"/>
    </row>
    <row r="142" spans="1:88" ht="18" customHeight="1" thickBot="1" x14ac:dyDescent="0.3">
      <c r="A142" s="75"/>
      <c r="B142" s="377"/>
      <c r="C142" s="378"/>
      <c r="D142" s="378"/>
      <c r="E142" s="378"/>
      <c r="F142" s="378"/>
      <c r="G142" s="378"/>
      <c r="H142" s="378"/>
      <c r="I142" s="378"/>
      <c r="J142" s="378"/>
      <c r="K142" s="378"/>
      <c r="L142" s="378"/>
      <c r="M142" s="378"/>
      <c r="N142" s="378"/>
      <c r="O142" s="378"/>
      <c r="P142" s="378"/>
      <c r="Q142" s="378"/>
      <c r="R142" s="378"/>
      <c r="S142" s="378"/>
      <c r="T142" s="378"/>
      <c r="U142" s="378"/>
      <c r="V142" s="378"/>
      <c r="W142" s="378"/>
      <c r="X142" s="378"/>
      <c r="Y142" s="378"/>
      <c r="Z142" s="378"/>
      <c r="AA142" s="378"/>
      <c r="AB142" s="378"/>
      <c r="AC142" s="378"/>
      <c r="AD142" s="378"/>
      <c r="AE142" s="378"/>
      <c r="AF142" s="378"/>
      <c r="AG142" s="378"/>
      <c r="AH142" s="378"/>
      <c r="AI142" s="378"/>
      <c r="AJ142" s="379"/>
      <c r="AK142" s="380" t="s">
        <v>3</v>
      </c>
      <c r="AL142" s="381"/>
      <c r="AM142" s="381"/>
      <c r="AN142" s="381"/>
      <c r="AO142" s="381"/>
      <c r="AP142" s="381"/>
      <c r="AQ142" s="381"/>
      <c r="AR142" s="381"/>
      <c r="AS142" s="381"/>
      <c r="AT142" s="381"/>
      <c r="AU142" s="381"/>
      <c r="AV142" s="381"/>
      <c r="AW142" s="381"/>
      <c r="AX142" s="381"/>
      <c r="AY142" s="382"/>
      <c r="AZ142" s="382"/>
      <c r="BA142" s="382"/>
      <c r="BB142" s="382"/>
      <c r="BC142" s="382"/>
      <c r="BD142" s="382"/>
      <c r="BE142" s="382"/>
      <c r="BF142" s="382"/>
      <c r="BG142" s="382"/>
      <c r="BH142" s="382"/>
      <c r="BI142" s="382"/>
      <c r="BJ142" s="383"/>
      <c r="BK142" s="384">
        <f>SUM(BK139:BK141)</f>
        <v>9772.7240000000002</v>
      </c>
      <c r="BL142" s="385"/>
      <c r="BM142" s="385"/>
      <c r="BN142" s="385"/>
      <c r="BO142" s="385"/>
      <c r="BP142" s="386"/>
      <c r="BQ142" s="387" t="s">
        <v>100</v>
      </c>
      <c r="BR142" s="388"/>
      <c r="BS142" s="388"/>
      <c r="BT142" s="388"/>
      <c r="BU142" s="388"/>
      <c r="BV142" s="388"/>
      <c r="BW142" s="388"/>
      <c r="BX142" s="388"/>
      <c r="BY142" s="388"/>
      <c r="BZ142" s="388"/>
      <c r="CA142" s="388"/>
      <c r="CB142" s="388"/>
      <c r="CC142" s="389"/>
      <c r="CD142" s="390">
        <f>+CD139*AE139</f>
        <v>2320427.068235294</v>
      </c>
      <c r="CE142" s="390"/>
      <c r="CF142" s="390"/>
      <c r="CG142" s="390"/>
      <c r="CH142" s="390"/>
      <c r="CI142" s="391"/>
    </row>
    <row r="143" spans="1:88" ht="18" customHeight="1" thickBot="1" x14ac:dyDescent="0.3">
      <c r="A143" s="75"/>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BG143" s="78"/>
      <c r="BH143" s="78"/>
      <c r="BI143" s="78"/>
      <c r="BJ143" s="78"/>
      <c r="BK143" s="79"/>
      <c r="BL143" s="79"/>
      <c r="BM143" s="79"/>
      <c r="BN143" s="79"/>
      <c r="BO143" s="79"/>
      <c r="BP143" s="79"/>
      <c r="BQ143" s="79"/>
      <c r="BR143" s="79"/>
      <c r="BS143" s="79"/>
      <c r="BT143" s="79"/>
      <c r="BU143" s="79"/>
      <c r="BV143" s="79"/>
      <c r="BW143" s="79"/>
      <c r="BX143" s="79"/>
      <c r="BY143" s="79"/>
      <c r="BZ143" s="79"/>
      <c r="CA143" s="79"/>
      <c r="CB143" s="79"/>
      <c r="CC143" s="79"/>
      <c r="CD143" s="79"/>
      <c r="CE143" s="79"/>
      <c r="CF143" s="79"/>
      <c r="CG143" s="79"/>
      <c r="CH143" s="79"/>
      <c r="CI143" s="79"/>
    </row>
    <row r="144" spans="1:88" ht="18" customHeight="1" x14ac:dyDescent="0.25">
      <c r="A144" s="75"/>
      <c r="B144" s="348" t="s">
        <v>0</v>
      </c>
      <c r="C144" s="349"/>
      <c r="D144" s="349"/>
      <c r="E144" s="349"/>
      <c r="F144" s="349"/>
      <c r="G144" s="349"/>
      <c r="H144" s="349"/>
      <c r="I144" s="349"/>
      <c r="J144" s="349"/>
      <c r="K144" s="349"/>
      <c r="L144" s="349"/>
      <c r="M144" s="349"/>
      <c r="N144" s="349"/>
      <c r="O144" s="349"/>
      <c r="P144" s="349"/>
      <c r="Q144" s="349"/>
      <c r="R144" s="349"/>
      <c r="S144" s="349"/>
      <c r="T144" s="349"/>
      <c r="U144" s="349"/>
      <c r="V144" s="349"/>
      <c r="W144" s="349"/>
      <c r="X144" s="349"/>
      <c r="Y144" s="350"/>
      <c r="Z144" s="348" t="s">
        <v>80</v>
      </c>
      <c r="AA144" s="349"/>
      <c r="AB144" s="349"/>
      <c r="AC144" s="349"/>
      <c r="AD144" s="350"/>
      <c r="AE144" s="357" t="s">
        <v>79</v>
      </c>
      <c r="AF144" s="358"/>
      <c r="AG144" s="358"/>
      <c r="AH144" s="358"/>
      <c r="AI144" s="358"/>
      <c r="AJ144" s="359"/>
      <c r="AK144" s="357" t="s">
        <v>81</v>
      </c>
      <c r="AL144" s="358"/>
      <c r="AM144" s="358"/>
      <c r="AN144" s="358"/>
      <c r="AO144" s="358"/>
      <c r="AP144" s="358"/>
      <c r="AQ144" s="358"/>
      <c r="AR144" s="358"/>
      <c r="AS144" s="358"/>
      <c r="AT144" s="358"/>
      <c r="AU144" s="358"/>
      <c r="AV144" s="358"/>
      <c r="AW144" s="358"/>
      <c r="AX144" s="359"/>
      <c r="AY144" s="357" t="s">
        <v>1</v>
      </c>
      <c r="AZ144" s="358"/>
      <c r="BA144" s="358"/>
      <c r="BB144" s="359"/>
      <c r="BC144" s="348" t="s">
        <v>104</v>
      </c>
      <c r="BD144" s="349"/>
      <c r="BE144" s="349"/>
      <c r="BF144" s="350"/>
      <c r="BG144" s="366" t="s">
        <v>82</v>
      </c>
      <c r="BH144" s="367"/>
      <c r="BI144" s="367"/>
      <c r="BJ144" s="368"/>
      <c r="BK144" s="315" t="s">
        <v>99</v>
      </c>
      <c r="BL144" s="316"/>
      <c r="BM144" s="316"/>
      <c r="BN144" s="316"/>
      <c r="BO144" s="316"/>
      <c r="BP144" s="317"/>
      <c r="BQ144" s="315" t="s">
        <v>83</v>
      </c>
      <c r="BR144" s="316"/>
      <c r="BS144" s="316"/>
      <c r="BT144" s="316"/>
      <c r="BU144" s="316"/>
      <c r="BV144" s="316"/>
      <c r="BW144" s="317"/>
      <c r="BX144" s="315" t="s">
        <v>84</v>
      </c>
      <c r="BY144" s="316"/>
      <c r="BZ144" s="316"/>
      <c r="CA144" s="316"/>
      <c r="CB144" s="316"/>
      <c r="CC144" s="317"/>
      <c r="CD144" s="315" t="s">
        <v>85</v>
      </c>
      <c r="CE144" s="316"/>
      <c r="CF144" s="316"/>
      <c r="CG144" s="316"/>
      <c r="CH144" s="316"/>
      <c r="CI144" s="317"/>
    </row>
    <row r="145" spans="1:87" ht="18" customHeight="1" x14ac:dyDescent="0.25">
      <c r="A145" s="75"/>
      <c r="B145" s="351"/>
      <c r="C145" s="352"/>
      <c r="D145" s="352"/>
      <c r="E145" s="352"/>
      <c r="F145" s="352"/>
      <c r="G145" s="352"/>
      <c r="H145" s="352"/>
      <c r="I145" s="352"/>
      <c r="J145" s="352"/>
      <c r="K145" s="352"/>
      <c r="L145" s="352"/>
      <c r="M145" s="352"/>
      <c r="N145" s="352"/>
      <c r="O145" s="352"/>
      <c r="P145" s="352"/>
      <c r="Q145" s="352"/>
      <c r="R145" s="352"/>
      <c r="S145" s="352"/>
      <c r="T145" s="352"/>
      <c r="U145" s="352"/>
      <c r="V145" s="352"/>
      <c r="W145" s="352"/>
      <c r="X145" s="352"/>
      <c r="Y145" s="353"/>
      <c r="Z145" s="351"/>
      <c r="AA145" s="352"/>
      <c r="AB145" s="352"/>
      <c r="AC145" s="352"/>
      <c r="AD145" s="353"/>
      <c r="AE145" s="360"/>
      <c r="AF145" s="361"/>
      <c r="AG145" s="361"/>
      <c r="AH145" s="361"/>
      <c r="AI145" s="361"/>
      <c r="AJ145" s="362"/>
      <c r="AK145" s="360"/>
      <c r="AL145" s="361"/>
      <c r="AM145" s="361"/>
      <c r="AN145" s="361"/>
      <c r="AO145" s="361"/>
      <c r="AP145" s="361"/>
      <c r="AQ145" s="361"/>
      <c r="AR145" s="361"/>
      <c r="AS145" s="361"/>
      <c r="AT145" s="361"/>
      <c r="AU145" s="361"/>
      <c r="AV145" s="361"/>
      <c r="AW145" s="361"/>
      <c r="AX145" s="362"/>
      <c r="AY145" s="360"/>
      <c r="AZ145" s="361"/>
      <c r="BA145" s="361"/>
      <c r="BB145" s="362"/>
      <c r="BC145" s="351"/>
      <c r="BD145" s="352"/>
      <c r="BE145" s="352"/>
      <c r="BF145" s="353"/>
      <c r="BG145" s="369"/>
      <c r="BH145" s="370"/>
      <c r="BI145" s="370"/>
      <c r="BJ145" s="371"/>
      <c r="BK145" s="318"/>
      <c r="BL145" s="319"/>
      <c r="BM145" s="319"/>
      <c r="BN145" s="319"/>
      <c r="BO145" s="319"/>
      <c r="BP145" s="320"/>
      <c r="BQ145" s="318"/>
      <c r="BR145" s="319"/>
      <c r="BS145" s="319"/>
      <c r="BT145" s="319"/>
      <c r="BU145" s="319"/>
      <c r="BV145" s="319"/>
      <c r="BW145" s="320"/>
      <c r="BX145" s="318"/>
      <c r="BY145" s="319"/>
      <c r="BZ145" s="319"/>
      <c r="CA145" s="319"/>
      <c r="CB145" s="319"/>
      <c r="CC145" s="320"/>
      <c r="CD145" s="318"/>
      <c r="CE145" s="319"/>
      <c r="CF145" s="319"/>
      <c r="CG145" s="319"/>
      <c r="CH145" s="319"/>
      <c r="CI145" s="320"/>
    </row>
    <row r="146" spans="1:87" ht="18" customHeight="1" thickBot="1" x14ac:dyDescent="0.3">
      <c r="A146" s="75"/>
      <c r="B146" s="354"/>
      <c r="C146" s="355"/>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6"/>
      <c r="Z146" s="354"/>
      <c r="AA146" s="355"/>
      <c r="AB146" s="355"/>
      <c r="AC146" s="355"/>
      <c r="AD146" s="356"/>
      <c r="AE146" s="363"/>
      <c r="AF146" s="364"/>
      <c r="AG146" s="364"/>
      <c r="AH146" s="364"/>
      <c r="AI146" s="364"/>
      <c r="AJ146" s="365"/>
      <c r="AK146" s="360"/>
      <c r="AL146" s="361"/>
      <c r="AM146" s="361"/>
      <c r="AN146" s="361"/>
      <c r="AO146" s="361"/>
      <c r="AP146" s="361"/>
      <c r="AQ146" s="361"/>
      <c r="AR146" s="361"/>
      <c r="AS146" s="361"/>
      <c r="AT146" s="361"/>
      <c r="AU146" s="361"/>
      <c r="AV146" s="361"/>
      <c r="AW146" s="361"/>
      <c r="AX146" s="362"/>
      <c r="AY146" s="360"/>
      <c r="AZ146" s="361"/>
      <c r="BA146" s="361"/>
      <c r="BB146" s="362"/>
      <c r="BC146" s="351"/>
      <c r="BD146" s="352"/>
      <c r="BE146" s="352"/>
      <c r="BF146" s="353"/>
      <c r="BG146" s="369"/>
      <c r="BH146" s="370"/>
      <c r="BI146" s="370"/>
      <c r="BJ146" s="371"/>
      <c r="BK146" s="318"/>
      <c r="BL146" s="319"/>
      <c r="BM146" s="319"/>
      <c r="BN146" s="319"/>
      <c r="BO146" s="319"/>
      <c r="BP146" s="320"/>
      <c r="BQ146" s="321"/>
      <c r="BR146" s="322"/>
      <c r="BS146" s="322"/>
      <c r="BT146" s="322"/>
      <c r="BU146" s="322"/>
      <c r="BV146" s="322"/>
      <c r="BW146" s="323"/>
      <c r="BX146" s="321"/>
      <c r="BY146" s="322"/>
      <c r="BZ146" s="322"/>
      <c r="CA146" s="322"/>
      <c r="CB146" s="322"/>
      <c r="CC146" s="323"/>
      <c r="CD146" s="321"/>
      <c r="CE146" s="322"/>
      <c r="CF146" s="322"/>
      <c r="CG146" s="322"/>
      <c r="CH146" s="322"/>
      <c r="CI146" s="323"/>
    </row>
    <row r="147" spans="1:87" ht="18" customHeight="1" x14ac:dyDescent="0.25">
      <c r="A147" s="75"/>
      <c r="B147" s="324" t="s">
        <v>213</v>
      </c>
      <c r="C147" s="325"/>
      <c r="D147" s="325"/>
      <c r="E147" s="325"/>
      <c r="F147" s="325"/>
      <c r="G147" s="325"/>
      <c r="H147" s="325"/>
      <c r="I147" s="325"/>
      <c r="J147" s="325"/>
      <c r="K147" s="325"/>
      <c r="L147" s="325"/>
      <c r="M147" s="325"/>
      <c r="N147" s="325"/>
      <c r="O147" s="325"/>
      <c r="P147" s="325"/>
      <c r="Q147" s="325"/>
      <c r="R147" s="325"/>
      <c r="S147" s="325"/>
      <c r="T147" s="325"/>
      <c r="U147" s="325"/>
      <c r="V147" s="325"/>
      <c r="W147" s="325"/>
      <c r="X147" s="325"/>
      <c r="Y147" s="326"/>
      <c r="Z147" s="333" t="s">
        <v>877</v>
      </c>
      <c r="AA147" s="334"/>
      <c r="AB147" s="334"/>
      <c r="AC147" s="334"/>
      <c r="AD147" s="335"/>
      <c r="AE147" s="643">
        <v>384</v>
      </c>
      <c r="AF147" s="644"/>
      <c r="AG147" s="644"/>
      <c r="AH147" s="644"/>
      <c r="AI147" s="644"/>
      <c r="AJ147" s="644"/>
      <c r="AK147" s="342" t="s">
        <v>15</v>
      </c>
      <c r="AL147" s="343"/>
      <c r="AM147" s="343"/>
      <c r="AN147" s="343"/>
      <c r="AO147" s="343"/>
      <c r="AP147" s="343"/>
      <c r="AQ147" s="343"/>
      <c r="AR147" s="343"/>
      <c r="AS147" s="343"/>
      <c r="AT147" s="343"/>
      <c r="AU147" s="343"/>
      <c r="AV147" s="343"/>
      <c r="AW147" s="343"/>
      <c r="AX147" s="344"/>
      <c r="AY147" s="345">
        <v>0.04</v>
      </c>
      <c r="AZ147" s="346"/>
      <c r="BA147" s="346"/>
      <c r="BB147" s="347"/>
      <c r="BC147" s="345">
        <f>+$AE$147*AY147</f>
        <v>15.36</v>
      </c>
      <c r="BD147" s="346"/>
      <c r="BE147" s="346"/>
      <c r="BF147" s="347"/>
      <c r="BG147" s="285">
        <v>7925</v>
      </c>
      <c r="BH147" s="286"/>
      <c r="BI147" s="286"/>
      <c r="BJ147" s="287"/>
      <c r="BK147" s="288">
        <f>+AY147*BG147</f>
        <v>317</v>
      </c>
      <c r="BL147" s="289"/>
      <c r="BM147" s="289"/>
      <c r="BN147" s="289"/>
      <c r="BO147" s="289"/>
      <c r="BP147" s="290"/>
      <c r="BQ147" s="291">
        <v>500</v>
      </c>
      <c r="BR147" s="292"/>
      <c r="BS147" s="292"/>
      <c r="BT147" s="292"/>
      <c r="BU147" s="292"/>
      <c r="BV147" s="292"/>
      <c r="BW147" s="293"/>
      <c r="BX147" s="291">
        <f>+(((BK150+BQ147)*15)/85)</f>
        <v>1812.8336470588238</v>
      </c>
      <c r="BY147" s="292"/>
      <c r="BZ147" s="292"/>
      <c r="CA147" s="292"/>
      <c r="CB147" s="292"/>
      <c r="CC147" s="293"/>
      <c r="CD147" s="291">
        <f>+BK150+BQ147+BX147</f>
        <v>12085.557647058824</v>
      </c>
      <c r="CE147" s="292"/>
      <c r="CF147" s="292"/>
      <c r="CG147" s="292"/>
      <c r="CH147" s="292"/>
      <c r="CI147" s="293"/>
    </row>
    <row r="148" spans="1:87" ht="18" customHeight="1" x14ac:dyDescent="0.25">
      <c r="A148" s="75"/>
      <c r="B148" s="327"/>
      <c r="C148" s="328"/>
      <c r="D148" s="328"/>
      <c r="E148" s="328"/>
      <c r="F148" s="328"/>
      <c r="G148" s="328"/>
      <c r="H148" s="328"/>
      <c r="I148" s="328"/>
      <c r="J148" s="328"/>
      <c r="K148" s="328"/>
      <c r="L148" s="328"/>
      <c r="M148" s="328"/>
      <c r="N148" s="328"/>
      <c r="O148" s="328"/>
      <c r="P148" s="328"/>
      <c r="Q148" s="328"/>
      <c r="R148" s="328"/>
      <c r="S148" s="328"/>
      <c r="T148" s="328"/>
      <c r="U148" s="328"/>
      <c r="V148" s="328"/>
      <c r="W148" s="328"/>
      <c r="X148" s="328"/>
      <c r="Y148" s="329"/>
      <c r="Z148" s="336"/>
      <c r="AA148" s="337"/>
      <c r="AB148" s="337"/>
      <c r="AC148" s="337"/>
      <c r="AD148" s="338"/>
      <c r="AE148" s="645"/>
      <c r="AF148" s="646"/>
      <c r="AG148" s="646"/>
      <c r="AH148" s="646"/>
      <c r="AI148" s="646"/>
      <c r="AJ148" s="646"/>
      <c r="AK148" s="300" t="s">
        <v>35</v>
      </c>
      <c r="AL148" s="301"/>
      <c r="AM148" s="301"/>
      <c r="AN148" s="301"/>
      <c r="AO148" s="301"/>
      <c r="AP148" s="301"/>
      <c r="AQ148" s="301"/>
      <c r="AR148" s="301"/>
      <c r="AS148" s="301"/>
      <c r="AT148" s="301"/>
      <c r="AU148" s="301"/>
      <c r="AV148" s="301"/>
      <c r="AW148" s="301"/>
      <c r="AX148" s="302"/>
      <c r="AY148" s="303">
        <v>0.04</v>
      </c>
      <c r="AZ148" s="304"/>
      <c r="BA148" s="304"/>
      <c r="BB148" s="305"/>
      <c r="BC148" s="306">
        <f t="shared" ref="BC148:BC149" si="26">+$AE$147*AY148</f>
        <v>15.36</v>
      </c>
      <c r="BD148" s="307"/>
      <c r="BE148" s="307"/>
      <c r="BF148" s="308"/>
      <c r="BG148" s="309">
        <v>11718</v>
      </c>
      <c r="BH148" s="310"/>
      <c r="BI148" s="310"/>
      <c r="BJ148" s="311"/>
      <c r="BK148" s="312">
        <f t="shared" ref="BK148:BK149" si="27">+AY148*BG148</f>
        <v>468.72</v>
      </c>
      <c r="BL148" s="313"/>
      <c r="BM148" s="313"/>
      <c r="BN148" s="313"/>
      <c r="BO148" s="313"/>
      <c r="BP148" s="314"/>
      <c r="BQ148" s="294"/>
      <c r="BR148" s="295"/>
      <c r="BS148" s="295"/>
      <c r="BT148" s="295"/>
      <c r="BU148" s="295"/>
      <c r="BV148" s="295"/>
      <c r="BW148" s="296"/>
      <c r="BX148" s="294"/>
      <c r="BY148" s="295"/>
      <c r="BZ148" s="295"/>
      <c r="CA148" s="295"/>
      <c r="CB148" s="295"/>
      <c r="CC148" s="296"/>
      <c r="CD148" s="294"/>
      <c r="CE148" s="295"/>
      <c r="CF148" s="295"/>
      <c r="CG148" s="295"/>
      <c r="CH148" s="295"/>
      <c r="CI148" s="296"/>
    </row>
    <row r="149" spans="1:87" ht="18" customHeight="1" thickBot="1" x14ac:dyDescent="0.3">
      <c r="A149" s="75"/>
      <c r="B149" s="327"/>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9"/>
      <c r="Z149" s="336"/>
      <c r="AA149" s="337"/>
      <c r="AB149" s="337"/>
      <c r="AC149" s="337"/>
      <c r="AD149" s="338"/>
      <c r="AE149" s="645"/>
      <c r="AF149" s="646"/>
      <c r="AG149" s="646"/>
      <c r="AH149" s="646"/>
      <c r="AI149" s="646"/>
      <c r="AJ149" s="646"/>
      <c r="AK149" s="392" t="s">
        <v>40</v>
      </c>
      <c r="AL149" s="393"/>
      <c r="AM149" s="393"/>
      <c r="AN149" s="393"/>
      <c r="AO149" s="393"/>
      <c r="AP149" s="393"/>
      <c r="AQ149" s="393"/>
      <c r="AR149" s="393"/>
      <c r="AS149" s="393"/>
      <c r="AT149" s="393"/>
      <c r="AU149" s="393"/>
      <c r="AV149" s="393"/>
      <c r="AW149" s="393"/>
      <c r="AX149" s="394"/>
      <c r="AY149" s="407">
        <v>0.33300000000000002</v>
      </c>
      <c r="AZ149" s="304"/>
      <c r="BA149" s="304"/>
      <c r="BB149" s="408"/>
      <c r="BC149" s="306">
        <f t="shared" si="26"/>
        <v>127.87200000000001</v>
      </c>
      <c r="BD149" s="307"/>
      <c r="BE149" s="307"/>
      <c r="BF149" s="308"/>
      <c r="BG149" s="309">
        <v>26988</v>
      </c>
      <c r="BH149" s="310"/>
      <c r="BI149" s="310"/>
      <c r="BJ149" s="311"/>
      <c r="BK149" s="312">
        <f t="shared" si="27"/>
        <v>8987.0040000000008</v>
      </c>
      <c r="BL149" s="313"/>
      <c r="BM149" s="313"/>
      <c r="BN149" s="313"/>
      <c r="BO149" s="313"/>
      <c r="BP149" s="314"/>
      <c r="BQ149" s="294"/>
      <c r="BR149" s="295"/>
      <c r="BS149" s="295"/>
      <c r="BT149" s="295"/>
      <c r="BU149" s="295"/>
      <c r="BV149" s="295"/>
      <c r="BW149" s="296"/>
      <c r="BX149" s="294"/>
      <c r="BY149" s="295"/>
      <c r="BZ149" s="295"/>
      <c r="CA149" s="295"/>
      <c r="CB149" s="295"/>
      <c r="CC149" s="296"/>
      <c r="CD149" s="294"/>
      <c r="CE149" s="295"/>
      <c r="CF149" s="295"/>
      <c r="CG149" s="295"/>
      <c r="CH149" s="295"/>
      <c r="CI149" s="296"/>
    </row>
    <row r="150" spans="1:87" ht="18" customHeight="1" thickBot="1" x14ac:dyDescent="0.3">
      <c r="A150" s="75"/>
      <c r="B150" s="377"/>
      <c r="C150" s="378"/>
      <c r="D150" s="378"/>
      <c r="E150" s="378"/>
      <c r="F150" s="378"/>
      <c r="G150" s="378"/>
      <c r="H150" s="378"/>
      <c r="I150" s="378"/>
      <c r="J150" s="378"/>
      <c r="K150" s="378"/>
      <c r="L150" s="378"/>
      <c r="M150" s="378"/>
      <c r="N150" s="378"/>
      <c r="O150" s="378"/>
      <c r="P150" s="378"/>
      <c r="Q150" s="378"/>
      <c r="R150" s="378"/>
      <c r="S150" s="378"/>
      <c r="T150" s="378"/>
      <c r="U150" s="378"/>
      <c r="V150" s="378"/>
      <c r="W150" s="378"/>
      <c r="X150" s="378"/>
      <c r="Y150" s="378"/>
      <c r="Z150" s="378"/>
      <c r="AA150" s="378"/>
      <c r="AB150" s="378"/>
      <c r="AC150" s="378"/>
      <c r="AD150" s="378"/>
      <c r="AE150" s="378"/>
      <c r="AF150" s="378"/>
      <c r="AG150" s="378"/>
      <c r="AH150" s="378"/>
      <c r="AI150" s="378"/>
      <c r="AJ150" s="379"/>
      <c r="AK150" s="380" t="s">
        <v>3</v>
      </c>
      <c r="AL150" s="381"/>
      <c r="AM150" s="381"/>
      <c r="AN150" s="381"/>
      <c r="AO150" s="381"/>
      <c r="AP150" s="381"/>
      <c r="AQ150" s="381"/>
      <c r="AR150" s="381"/>
      <c r="AS150" s="381"/>
      <c r="AT150" s="381"/>
      <c r="AU150" s="381"/>
      <c r="AV150" s="381"/>
      <c r="AW150" s="381"/>
      <c r="AX150" s="381"/>
      <c r="AY150" s="382"/>
      <c r="AZ150" s="382"/>
      <c r="BA150" s="382"/>
      <c r="BB150" s="382"/>
      <c r="BC150" s="382"/>
      <c r="BD150" s="382"/>
      <c r="BE150" s="382"/>
      <c r="BF150" s="382"/>
      <c r="BG150" s="382"/>
      <c r="BH150" s="382"/>
      <c r="BI150" s="382"/>
      <c r="BJ150" s="383"/>
      <c r="BK150" s="384">
        <f>SUM(BK147:BK149)</f>
        <v>9772.7240000000002</v>
      </c>
      <c r="BL150" s="385"/>
      <c r="BM150" s="385"/>
      <c r="BN150" s="385"/>
      <c r="BO150" s="385"/>
      <c r="BP150" s="386"/>
      <c r="BQ150" s="387" t="s">
        <v>100</v>
      </c>
      <c r="BR150" s="388"/>
      <c r="BS150" s="388"/>
      <c r="BT150" s="388"/>
      <c r="BU150" s="388"/>
      <c r="BV150" s="388"/>
      <c r="BW150" s="388"/>
      <c r="BX150" s="388"/>
      <c r="BY150" s="388"/>
      <c r="BZ150" s="388"/>
      <c r="CA150" s="388"/>
      <c r="CB150" s="388"/>
      <c r="CC150" s="389"/>
      <c r="CD150" s="390">
        <f>+CD147*AE147</f>
        <v>4640854.1364705879</v>
      </c>
      <c r="CE150" s="390"/>
      <c r="CF150" s="390"/>
      <c r="CG150" s="390"/>
      <c r="CH150" s="390"/>
      <c r="CI150" s="391"/>
    </row>
    <row r="151" spans="1:87" ht="18" customHeight="1" thickBot="1" x14ac:dyDescent="0.3">
      <c r="A151" s="75"/>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c r="AL151" s="76"/>
      <c r="AM151" s="76"/>
      <c r="AN151" s="76"/>
      <c r="AO151" s="76"/>
      <c r="AP151" s="76"/>
      <c r="AQ151" s="76"/>
      <c r="AR151" s="76"/>
      <c r="AS151" s="76"/>
      <c r="AT151" s="76"/>
      <c r="AU151" s="76"/>
      <c r="AV151" s="76"/>
      <c r="AW151" s="76"/>
      <c r="AX151" s="76"/>
      <c r="AY151" s="77"/>
      <c r="AZ151" s="77"/>
      <c r="BA151" s="77"/>
      <c r="BB151" s="77"/>
      <c r="BC151" s="77"/>
      <c r="BD151" s="77"/>
      <c r="BE151" s="77"/>
      <c r="BF151" s="77"/>
      <c r="BG151" s="78"/>
      <c r="BH151" s="78"/>
      <c r="BI151" s="78"/>
      <c r="BJ151" s="78"/>
      <c r="BK151" s="79"/>
      <c r="BL151" s="79"/>
      <c r="BM151" s="79"/>
      <c r="BN151" s="79"/>
      <c r="BO151" s="79"/>
      <c r="BP151" s="79"/>
      <c r="BQ151" s="79"/>
      <c r="BR151" s="79"/>
      <c r="BS151" s="79"/>
      <c r="BT151" s="79"/>
      <c r="BU151" s="79"/>
      <c r="BV151" s="79"/>
      <c r="BW151" s="79"/>
      <c r="BX151" s="79"/>
      <c r="BY151" s="79"/>
      <c r="BZ151" s="79"/>
      <c r="CA151" s="79"/>
      <c r="CB151" s="79"/>
      <c r="CC151" s="79"/>
      <c r="CD151" s="79"/>
      <c r="CE151" s="79"/>
      <c r="CF151" s="79"/>
      <c r="CG151" s="79"/>
      <c r="CH151" s="79"/>
      <c r="CI151" s="79"/>
    </row>
    <row r="152" spans="1:87" ht="18" customHeight="1" x14ac:dyDescent="0.25">
      <c r="A152" s="75"/>
      <c r="B152" s="348" t="s">
        <v>0</v>
      </c>
      <c r="C152" s="349"/>
      <c r="D152" s="349"/>
      <c r="E152" s="349"/>
      <c r="F152" s="349"/>
      <c r="G152" s="349"/>
      <c r="H152" s="349"/>
      <c r="I152" s="349"/>
      <c r="J152" s="349"/>
      <c r="K152" s="349"/>
      <c r="L152" s="349"/>
      <c r="M152" s="349"/>
      <c r="N152" s="349"/>
      <c r="O152" s="349"/>
      <c r="P152" s="349"/>
      <c r="Q152" s="349"/>
      <c r="R152" s="349"/>
      <c r="S152" s="349"/>
      <c r="T152" s="349"/>
      <c r="U152" s="349"/>
      <c r="V152" s="349"/>
      <c r="W152" s="349"/>
      <c r="X152" s="349"/>
      <c r="Y152" s="350"/>
      <c r="Z152" s="348" t="s">
        <v>80</v>
      </c>
      <c r="AA152" s="349"/>
      <c r="AB152" s="349"/>
      <c r="AC152" s="349"/>
      <c r="AD152" s="350"/>
      <c r="AE152" s="357" t="s">
        <v>79</v>
      </c>
      <c r="AF152" s="358"/>
      <c r="AG152" s="358"/>
      <c r="AH152" s="358"/>
      <c r="AI152" s="358"/>
      <c r="AJ152" s="359"/>
      <c r="AK152" s="357" t="s">
        <v>81</v>
      </c>
      <c r="AL152" s="358"/>
      <c r="AM152" s="358"/>
      <c r="AN152" s="358"/>
      <c r="AO152" s="358"/>
      <c r="AP152" s="358"/>
      <c r="AQ152" s="358"/>
      <c r="AR152" s="358"/>
      <c r="AS152" s="358"/>
      <c r="AT152" s="358"/>
      <c r="AU152" s="358"/>
      <c r="AV152" s="358"/>
      <c r="AW152" s="358"/>
      <c r="AX152" s="359"/>
      <c r="AY152" s="357" t="s">
        <v>1</v>
      </c>
      <c r="AZ152" s="358"/>
      <c r="BA152" s="358"/>
      <c r="BB152" s="359"/>
      <c r="BC152" s="348" t="s">
        <v>104</v>
      </c>
      <c r="BD152" s="349"/>
      <c r="BE152" s="349"/>
      <c r="BF152" s="350"/>
      <c r="BG152" s="366" t="s">
        <v>82</v>
      </c>
      <c r="BH152" s="367"/>
      <c r="BI152" s="367"/>
      <c r="BJ152" s="368"/>
      <c r="BK152" s="315" t="s">
        <v>99</v>
      </c>
      <c r="BL152" s="316"/>
      <c r="BM152" s="316"/>
      <c r="BN152" s="316"/>
      <c r="BO152" s="316"/>
      <c r="BP152" s="317"/>
      <c r="BQ152" s="315" t="s">
        <v>83</v>
      </c>
      <c r="BR152" s="316"/>
      <c r="BS152" s="316"/>
      <c r="BT152" s="316"/>
      <c r="BU152" s="316"/>
      <c r="BV152" s="316"/>
      <c r="BW152" s="317"/>
      <c r="BX152" s="315" t="s">
        <v>84</v>
      </c>
      <c r="BY152" s="316"/>
      <c r="BZ152" s="316"/>
      <c r="CA152" s="316"/>
      <c r="CB152" s="316"/>
      <c r="CC152" s="317"/>
      <c r="CD152" s="315" t="s">
        <v>85</v>
      </c>
      <c r="CE152" s="316"/>
      <c r="CF152" s="316"/>
      <c r="CG152" s="316"/>
      <c r="CH152" s="316"/>
      <c r="CI152" s="317"/>
    </row>
    <row r="153" spans="1:87" ht="18" customHeight="1" x14ac:dyDescent="0.25">
      <c r="A153" s="75"/>
      <c r="B153" s="351"/>
      <c r="C153" s="352"/>
      <c r="D153" s="352"/>
      <c r="E153" s="352"/>
      <c r="F153" s="352"/>
      <c r="G153" s="352"/>
      <c r="H153" s="352"/>
      <c r="I153" s="352"/>
      <c r="J153" s="352"/>
      <c r="K153" s="352"/>
      <c r="L153" s="352"/>
      <c r="M153" s="352"/>
      <c r="N153" s="352"/>
      <c r="O153" s="352"/>
      <c r="P153" s="352"/>
      <c r="Q153" s="352"/>
      <c r="R153" s="352"/>
      <c r="S153" s="352"/>
      <c r="T153" s="352"/>
      <c r="U153" s="352"/>
      <c r="V153" s="352"/>
      <c r="W153" s="352"/>
      <c r="X153" s="352"/>
      <c r="Y153" s="353"/>
      <c r="Z153" s="351"/>
      <c r="AA153" s="352"/>
      <c r="AB153" s="352"/>
      <c r="AC153" s="352"/>
      <c r="AD153" s="353"/>
      <c r="AE153" s="360"/>
      <c r="AF153" s="361"/>
      <c r="AG153" s="361"/>
      <c r="AH153" s="361"/>
      <c r="AI153" s="361"/>
      <c r="AJ153" s="362"/>
      <c r="AK153" s="360"/>
      <c r="AL153" s="361"/>
      <c r="AM153" s="361"/>
      <c r="AN153" s="361"/>
      <c r="AO153" s="361"/>
      <c r="AP153" s="361"/>
      <c r="AQ153" s="361"/>
      <c r="AR153" s="361"/>
      <c r="AS153" s="361"/>
      <c r="AT153" s="361"/>
      <c r="AU153" s="361"/>
      <c r="AV153" s="361"/>
      <c r="AW153" s="361"/>
      <c r="AX153" s="362"/>
      <c r="AY153" s="360"/>
      <c r="AZ153" s="361"/>
      <c r="BA153" s="361"/>
      <c r="BB153" s="362"/>
      <c r="BC153" s="351"/>
      <c r="BD153" s="352"/>
      <c r="BE153" s="352"/>
      <c r="BF153" s="353"/>
      <c r="BG153" s="369"/>
      <c r="BH153" s="370"/>
      <c r="BI153" s="370"/>
      <c r="BJ153" s="371"/>
      <c r="BK153" s="318"/>
      <c r="BL153" s="319"/>
      <c r="BM153" s="319"/>
      <c r="BN153" s="319"/>
      <c r="BO153" s="319"/>
      <c r="BP153" s="320"/>
      <c r="BQ153" s="318"/>
      <c r="BR153" s="319"/>
      <c r="BS153" s="319"/>
      <c r="BT153" s="319"/>
      <c r="BU153" s="319"/>
      <c r="BV153" s="319"/>
      <c r="BW153" s="320"/>
      <c r="BX153" s="318"/>
      <c r="BY153" s="319"/>
      <c r="BZ153" s="319"/>
      <c r="CA153" s="319"/>
      <c r="CB153" s="319"/>
      <c r="CC153" s="320"/>
      <c r="CD153" s="318"/>
      <c r="CE153" s="319"/>
      <c r="CF153" s="319"/>
      <c r="CG153" s="319"/>
      <c r="CH153" s="319"/>
      <c r="CI153" s="320"/>
    </row>
    <row r="154" spans="1:87" ht="18" customHeight="1" thickBot="1" x14ac:dyDescent="0.3">
      <c r="A154" s="75"/>
      <c r="B154" s="354"/>
      <c r="C154" s="355"/>
      <c r="D154" s="355"/>
      <c r="E154" s="355"/>
      <c r="F154" s="355"/>
      <c r="G154" s="355"/>
      <c r="H154" s="355"/>
      <c r="I154" s="355"/>
      <c r="J154" s="355"/>
      <c r="K154" s="355"/>
      <c r="L154" s="355"/>
      <c r="M154" s="355"/>
      <c r="N154" s="355"/>
      <c r="O154" s="355"/>
      <c r="P154" s="355"/>
      <c r="Q154" s="355"/>
      <c r="R154" s="355"/>
      <c r="S154" s="355"/>
      <c r="T154" s="355"/>
      <c r="U154" s="355"/>
      <c r="V154" s="355"/>
      <c r="W154" s="355"/>
      <c r="X154" s="355"/>
      <c r="Y154" s="356"/>
      <c r="Z154" s="354"/>
      <c r="AA154" s="355"/>
      <c r="AB154" s="355"/>
      <c r="AC154" s="355"/>
      <c r="AD154" s="356"/>
      <c r="AE154" s="363"/>
      <c r="AF154" s="364"/>
      <c r="AG154" s="364"/>
      <c r="AH154" s="364"/>
      <c r="AI154" s="364"/>
      <c r="AJ154" s="365"/>
      <c r="AK154" s="360"/>
      <c r="AL154" s="361"/>
      <c r="AM154" s="361"/>
      <c r="AN154" s="361"/>
      <c r="AO154" s="361"/>
      <c r="AP154" s="361"/>
      <c r="AQ154" s="361"/>
      <c r="AR154" s="361"/>
      <c r="AS154" s="361"/>
      <c r="AT154" s="361"/>
      <c r="AU154" s="361"/>
      <c r="AV154" s="361"/>
      <c r="AW154" s="361"/>
      <c r="AX154" s="362"/>
      <c r="AY154" s="360"/>
      <c r="AZ154" s="361"/>
      <c r="BA154" s="361"/>
      <c r="BB154" s="362"/>
      <c r="BC154" s="351"/>
      <c r="BD154" s="352"/>
      <c r="BE154" s="352"/>
      <c r="BF154" s="353"/>
      <c r="BG154" s="369"/>
      <c r="BH154" s="370"/>
      <c r="BI154" s="370"/>
      <c r="BJ154" s="371"/>
      <c r="BK154" s="318"/>
      <c r="BL154" s="319"/>
      <c r="BM154" s="319"/>
      <c r="BN154" s="319"/>
      <c r="BO154" s="319"/>
      <c r="BP154" s="320"/>
      <c r="BQ154" s="321"/>
      <c r="BR154" s="322"/>
      <c r="BS154" s="322"/>
      <c r="BT154" s="322"/>
      <c r="BU154" s="322"/>
      <c r="BV154" s="322"/>
      <c r="BW154" s="323"/>
      <c r="BX154" s="321"/>
      <c r="BY154" s="322"/>
      <c r="BZ154" s="322"/>
      <c r="CA154" s="322"/>
      <c r="CB154" s="322"/>
      <c r="CC154" s="323"/>
      <c r="CD154" s="321"/>
      <c r="CE154" s="322"/>
      <c r="CF154" s="322"/>
      <c r="CG154" s="322"/>
      <c r="CH154" s="322"/>
      <c r="CI154" s="323"/>
    </row>
    <row r="155" spans="1:87" ht="18" customHeight="1" x14ac:dyDescent="0.25">
      <c r="A155" s="75"/>
      <c r="B155" s="324" t="s">
        <v>214</v>
      </c>
      <c r="C155" s="325"/>
      <c r="D155" s="325"/>
      <c r="E155" s="325"/>
      <c r="F155" s="325"/>
      <c r="G155" s="325"/>
      <c r="H155" s="325"/>
      <c r="I155" s="325"/>
      <c r="J155" s="325"/>
      <c r="K155" s="325"/>
      <c r="L155" s="325"/>
      <c r="M155" s="325"/>
      <c r="N155" s="325"/>
      <c r="O155" s="325"/>
      <c r="P155" s="325"/>
      <c r="Q155" s="325"/>
      <c r="R155" s="325"/>
      <c r="S155" s="325"/>
      <c r="T155" s="325"/>
      <c r="U155" s="325"/>
      <c r="V155" s="325"/>
      <c r="W155" s="325"/>
      <c r="X155" s="325"/>
      <c r="Y155" s="326"/>
      <c r="Z155" s="333" t="s">
        <v>878</v>
      </c>
      <c r="AA155" s="334"/>
      <c r="AB155" s="334"/>
      <c r="AC155" s="334"/>
      <c r="AD155" s="335"/>
      <c r="AE155" s="643">
        <v>1272</v>
      </c>
      <c r="AF155" s="644"/>
      <c r="AG155" s="644"/>
      <c r="AH155" s="644"/>
      <c r="AI155" s="644"/>
      <c r="AJ155" s="644"/>
      <c r="AK155" s="342" t="s">
        <v>15</v>
      </c>
      <c r="AL155" s="343"/>
      <c r="AM155" s="343"/>
      <c r="AN155" s="343"/>
      <c r="AO155" s="343"/>
      <c r="AP155" s="343"/>
      <c r="AQ155" s="343"/>
      <c r="AR155" s="343"/>
      <c r="AS155" s="343"/>
      <c r="AT155" s="343"/>
      <c r="AU155" s="343"/>
      <c r="AV155" s="343"/>
      <c r="AW155" s="343"/>
      <c r="AX155" s="344"/>
      <c r="AY155" s="345">
        <v>0.04</v>
      </c>
      <c r="AZ155" s="346"/>
      <c r="BA155" s="346"/>
      <c r="BB155" s="347"/>
      <c r="BC155" s="345">
        <f>+$AE$155*AY155</f>
        <v>50.88</v>
      </c>
      <c r="BD155" s="346"/>
      <c r="BE155" s="346"/>
      <c r="BF155" s="347"/>
      <c r="BG155" s="285">
        <v>7925</v>
      </c>
      <c r="BH155" s="286"/>
      <c r="BI155" s="286"/>
      <c r="BJ155" s="287"/>
      <c r="BK155" s="288">
        <f>+AY155*BG155</f>
        <v>317</v>
      </c>
      <c r="BL155" s="289"/>
      <c r="BM155" s="289"/>
      <c r="BN155" s="289"/>
      <c r="BO155" s="289"/>
      <c r="BP155" s="290"/>
      <c r="BQ155" s="291">
        <v>500</v>
      </c>
      <c r="BR155" s="292"/>
      <c r="BS155" s="292"/>
      <c r="BT155" s="292"/>
      <c r="BU155" s="292"/>
      <c r="BV155" s="292"/>
      <c r="BW155" s="293"/>
      <c r="BX155" s="291">
        <f>+(((BK158+BQ155)*15)/85)</f>
        <v>1812.8336470588238</v>
      </c>
      <c r="BY155" s="292"/>
      <c r="BZ155" s="292"/>
      <c r="CA155" s="292"/>
      <c r="CB155" s="292"/>
      <c r="CC155" s="293"/>
      <c r="CD155" s="291">
        <f>+BK158+BQ155+BX155</f>
        <v>12085.557647058824</v>
      </c>
      <c r="CE155" s="292"/>
      <c r="CF155" s="292"/>
      <c r="CG155" s="292"/>
      <c r="CH155" s="292"/>
      <c r="CI155" s="293"/>
    </row>
    <row r="156" spans="1:87" ht="18" customHeight="1" x14ac:dyDescent="0.25">
      <c r="A156" s="75"/>
      <c r="B156" s="327"/>
      <c r="C156" s="328"/>
      <c r="D156" s="328"/>
      <c r="E156" s="328"/>
      <c r="F156" s="328"/>
      <c r="G156" s="328"/>
      <c r="H156" s="328"/>
      <c r="I156" s="328"/>
      <c r="J156" s="328"/>
      <c r="K156" s="328"/>
      <c r="L156" s="328"/>
      <c r="M156" s="328"/>
      <c r="N156" s="328"/>
      <c r="O156" s="328"/>
      <c r="P156" s="328"/>
      <c r="Q156" s="328"/>
      <c r="R156" s="328"/>
      <c r="S156" s="328"/>
      <c r="T156" s="328"/>
      <c r="U156" s="328"/>
      <c r="V156" s="328"/>
      <c r="W156" s="328"/>
      <c r="X156" s="328"/>
      <c r="Y156" s="329"/>
      <c r="Z156" s="336"/>
      <c r="AA156" s="337"/>
      <c r="AB156" s="337"/>
      <c r="AC156" s="337"/>
      <c r="AD156" s="338"/>
      <c r="AE156" s="645"/>
      <c r="AF156" s="646"/>
      <c r="AG156" s="646"/>
      <c r="AH156" s="646"/>
      <c r="AI156" s="646"/>
      <c r="AJ156" s="646"/>
      <c r="AK156" s="300" t="s">
        <v>35</v>
      </c>
      <c r="AL156" s="301"/>
      <c r="AM156" s="301"/>
      <c r="AN156" s="301"/>
      <c r="AO156" s="301"/>
      <c r="AP156" s="301"/>
      <c r="AQ156" s="301"/>
      <c r="AR156" s="301"/>
      <c r="AS156" s="301"/>
      <c r="AT156" s="301"/>
      <c r="AU156" s="301"/>
      <c r="AV156" s="301"/>
      <c r="AW156" s="301"/>
      <c r="AX156" s="302"/>
      <c r="AY156" s="303">
        <v>0.04</v>
      </c>
      <c r="AZ156" s="304"/>
      <c r="BA156" s="304"/>
      <c r="BB156" s="305"/>
      <c r="BC156" s="306">
        <f t="shared" ref="BC156:BC157" si="28">+$AE$155*AY156</f>
        <v>50.88</v>
      </c>
      <c r="BD156" s="307"/>
      <c r="BE156" s="307"/>
      <c r="BF156" s="308"/>
      <c r="BG156" s="309">
        <v>11718</v>
      </c>
      <c r="BH156" s="310"/>
      <c r="BI156" s="310"/>
      <c r="BJ156" s="311"/>
      <c r="BK156" s="312">
        <f t="shared" ref="BK156:BK157" si="29">+AY156*BG156</f>
        <v>468.72</v>
      </c>
      <c r="BL156" s="313"/>
      <c r="BM156" s="313"/>
      <c r="BN156" s="313"/>
      <c r="BO156" s="313"/>
      <c r="BP156" s="314"/>
      <c r="BQ156" s="294"/>
      <c r="BR156" s="295"/>
      <c r="BS156" s="295"/>
      <c r="BT156" s="295"/>
      <c r="BU156" s="295"/>
      <c r="BV156" s="295"/>
      <c r="BW156" s="296"/>
      <c r="BX156" s="294"/>
      <c r="BY156" s="295"/>
      <c r="BZ156" s="295"/>
      <c r="CA156" s="295"/>
      <c r="CB156" s="295"/>
      <c r="CC156" s="296"/>
      <c r="CD156" s="294"/>
      <c r="CE156" s="295"/>
      <c r="CF156" s="295"/>
      <c r="CG156" s="295"/>
      <c r="CH156" s="295"/>
      <c r="CI156" s="296"/>
    </row>
    <row r="157" spans="1:87" ht="18" customHeight="1" thickBot="1" x14ac:dyDescent="0.3">
      <c r="A157" s="75"/>
      <c r="B157" s="327"/>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9"/>
      <c r="Z157" s="336"/>
      <c r="AA157" s="337"/>
      <c r="AB157" s="337"/>
      <c r="AC157" s="337"/>
      <c r="AD157" s="338"/>
      <c r="AE157" s="645"/>
      <c r="AF157" s="646"/>
      <c r="AG157" s="646"/>
      <c r="AH157" s="646"/>
      <c r="AI157" s="646"/>
      <c r="AJ157" s="646"/>
      <c r="AK157" s="392" t="s">
        <v>40</v>
      </c>
      <c r="AL157" s="393"/>
      <c r="AM157" s="393"/>
      <c r="AN157" s="393"/>
      <c r="AO157" s="393"/>
      <c r="AP157" s="393"/>
      <c r="AQ157" s="393"/>
      <c r="AR157" s="393"/>
      <c r="AS157" s="393"/>
      <c r="AT157" s="393"/>
      <c r="AU157" s="393"/>
      <c r="AV157" s="393"/>
      <c r="AW157" s="393"/>
      <c r="AX157" s="394"/>
      <c r="AY157" s="407">
        <v>0.33300000000000002</v>
      </c>
      <c r="AZ157" s="304"/>
      <c r="BA157" s="304"/>
      <c r="BB157" s="408"/>
      <c r="BC157" s="306">
        <f t="shared" si="28"/>
        <v>423.57600000000002</v>
      </c>
      <c r="BD157" s="307"/>
      <c r="BE157" s="307"/>
      <c r="BF157" s="308"/>
      <c r="BG157" s="309">
        <v>26988</v>
      </c>
      <c r="BH157" s="310"/>
      <c r="BI157" s="310"/>
      <c r="BJ157" s="311"/>
      <c r="BK157" s="312">
        <f t="shared" si="29"/>
        <v>8987.0040000000008</v>
      </c>
      <c r="BL157" s="313"/>
      <c r="BM157" s="313"/>
      <c r="BN157" s="313"/>
      <c r="BO157" s="313"/>
      <c r="BP157" s="314"/>
      <c r="BQ157" s="294"/>
      <c r="BR157" s="295"/>
      <c r="BS157" s="295"/>
      <c r="BT157" s="295"/>
      <c r="BU157" s="295"/>
      <c r="BV157" s="295"/>
      <c r="BW157" s="296"/>
      <c r="BX157" s="294"/>
      <c r="BY157" s="295"/>
      <c r="BZ157" s="295"/>
      <c r="CA157" s="295"/>
      <c r="CB157" s="295"/>
      <c r="CC157" s="296"/>
      <c r="CD157" s="294"/>
      <c r="CE157" s="295"/>
      <c r="CF157" s="295"/>
      <c r="CG157" s="295"/>
      <c r="CH157" s="295"/>
      <c r="CI157" s="296"/>
    </row>
    <row r="158" spans="1:87" ht="18" customHeight="1" thickBot="1" x14ac:dyDescent="0.3">
      <c r="A158" s="75"/>
      <c r="B158" s="377"/>
      <c r="C158" s="378"/>
      <c r="D158" s="378"/>
      <c r="E158" s="378"/>
      <c r="F158" s="378"/>
      <c r="G158" s="378"/>
      <c r="H158" s="378"/>
      <c r="I158" s="378"/>
      <c r="J158" s="378"/>
      <c r="K158" s="378"/>
      <c r="L158" s="378"/>
      <c r="M158" s="378"/>
      <c r="N158" s="378"/>
      <c r="O158" s="378"/>
      <c r="P158" s="378"/>
      <c r="Q158" s="378"/>
      <c r="R158" s="378"/>
      <c r="S158" s="378"/>
      <c r="T158" s="378"/>
      <c r="U158" s="378"/>
      <c r="V158" s="378"/>
      <c r="W158" s="378"/>
      <c r="X158" s="378"/>
      <c r="Y158" s="378"/>
      <c r="Z158" s="378"/>
      <c r="AA158" s="378"/>
      <c r="AB158" s="378"/>
      <c r="AC158" s="378"/>
      <c r="AD158" s="378"/>
      <c r="AE158" s="378"/>
      <c r="AF158" s="378"/>
      <c r="AG158" s="378"/>
      <c r="AH158" s="378"/>
      <c r="AI158" s="378"/>
      <c r="AJ158" s="379"/>
      <c r="AK158" s="380" t="s">
        <v>3</v>
      </c>
      <c r="AL158" s="381"/>
      <c r="AM158" s="381"/>
      <c r="AN158" s="381"/>
      <c r="AO158" s="381"/>
      <c r="AP158" s="381"/>
      <c r="AQ158" s="381"/>
      <c r="AR158" s="381"/>
      <c r="AS158" s="381"/>
      <c r="AT158" s="381"/>
      <c r="AU158" s="381"/>
      <c r="AV158" s="381"/>
      <c r="AW158" s="381"/>
      <c r="AX158" s="381"/>
      <c r="AY158" s="382"/>
      <c r="AZ158" s="382"/>
      <c r="BA158" s="382"/>
      <c r="BB158" s="382"/>
      <c r="BC158" s="382"/>
      <c r="BD158" s="382"/>
      <c r="BE158" s="382"/>
      <c r="BF158" s="382"/>
      <c r="BG158" s="382"/>
      <c r="BH158" s="382"/>
      <c r="BI158" s="382"/>
      <c r="BJ158" s="383"/>
      <c r="BK158" s="384">
        <f>SUM(BK155:BK157)</f>
        <v>9772.7240000000002</v>
      </c>
      <c r="BL158" s="385"/>
      <c r="BM158" s="385"/>
      <c r="BN158" s="385"/>
      <c r="BO158" s="385"/>
      <c r="BP158" s="386"/>
      <c r="BQ158" s="387" t="s">
        <v>100</v>
      </c>
      <c r="BR158" s="388"/>
      <c r="BS158" s="388"/>
      <c r="BT158" s="388"/>
      <c r="BU158" s="388"/>
      <c r="BV158" s="388"/>
      <c r="BW158" s="388"/>
      <c r="BX158" s="388"/>
      <c r="BY158" s="388"/>
      <c r="BZ158" s="388"/>
      <c r="CA158" s="388"/>
      <c r="CB158" s="388"/>
      <c r="CC158" s="389"/>
      <c r="CD158" s="390">
        <f>+CD155*AE155</f>
        <v>15372829.327058824</v>
      </c>
      <c r="CE158" s="390"/>
      <c r="CF158" s="390"/>
      <c r="CG158" s="390"/>
      <c r="CH158" s="390"/>
      <c r="CI158" s="391"/>
    </row>
    <row r="159" spans="1:87" ht="18" customHeight="1" thickBot="1" x14ac:dyDescent="0.3">
      <c r="A159" s="75"/>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BG159" s="78"/>
      <c r="BH159" s="78"/>
      <c r="BI159" s="78"/>
      <c r="BJ159" s="78"/>
      <c r="BK159" s="79"/>
      <c r="BL159" s="79"/>
      <c r="BM159" s="79"/>
      <c r="BN159" s="79"/>
      <c r="BO159" s="79"/>
      <c r="BP159" s="79"/>
      <c r="BQ159" s="79"/>
      <c r="BR159" s="79"/>
      <c r="BS159" s="79"/>
      <c r="BT159" s="79"/>
      <c r="BU159" s="79"/>
      <c r="BV159" s="79"/>
      <c r="BW159" s="79"/>
      <c r="BX159" s="79"/>
      <c r="BY159" s="79"/>
      <c r="BZ159" s="79"/>
      <c r="CA159" s="79"/>
      <c r="CB159" s="79"/>
      <c r="CC159" s="79"/>
      <c r="CD159" s="79"/>
      <c r="CE159" s="79"/>
      <c r="CF159" s="79"/>
      <c r="CG159" s="79"/>
      <c r="CH159" s="79"/>
      <c r="CI159" s="79"/>
    </row>
    <row r="160" spans="1:87" ht="18" customHeight="1" x14ac:dyDescent="0.25">
      <c r="A160" s="75"/>
      <c r="B160" s="348" t="s">
        <v>0</v>
      </c>
      <c r="C160" s="349"/>
      <c r="D160" s="349"/>
      <c r="E160" s="349"/>
      <c r="F160" s="349"/>
      <c r="G160" s="349"/>
      <c r="H160" s="349"/>
      <c r="I160" s="349"/>
      <c r="J160" s="349"/>
      <c r="K160" s="349"/>
      <c r="L160" s="349"/>
      <c r="M160" s="349"/>
      <c r="N160" s="349"/>
      <c r="O160" s="349"/>
      <c r="P160" s="349"/>
      <c r="Q160" s="349"/>
      <c r="R160" s="349"/>
      <c r="S160" s="349"/>
      <c r="T160" s="349"/>
      <c r="U160" s="349"/>
      <c r="V160" s="349"/>
      <c r="W160" s="349"/>
      <c r="X160" s="349"/>
      <c r="Y160" s="350"/>
      <c r="Z160" s="348" t="s">
        <v>80</v>
      </c>
      <c r="AA160" s="349"/>
      <c r="AB160" s="349"/>
      <c r="AC160" s="349"/>
      <c r="AD160" s="350"/>
      <c r="AE160" s="357" t="s">
        <v>79</v>
      </c>
      <c r="AF160" s="358"/>
      <c r="AG160" s="358"/>
      <c r="AH160" s="358"/>
      <c r="AI160" s="358"/>
      <c r="AJ160" s="359"/>
      <c r="AK160" s="357" t="s">
        <v>81</v>
      </c>
      <c r="AL160" s="358"/>
      <c r="AM160" s="358"/>
      <c r="AN160" s="358"/>
      <c r="AO160" s="358"/>
      <c r="AP160" s="358"/>
      <c r="AQ160" s="358"/>
      <c r="AR160" s="358"/>
      <c r="AS160" s="358"/>
      <c r="AT160" s="358"/>
      <c r="AU160" s="358"/>
      <c r="AV160" s="358"/>
      <c r="AW160" s="358"/>
      <c r="AX160" s="359"/>
      <c r="AY160" s="357" t="s">
        <v>1</v>
      </c>
      <c r="AZ160" s="358"/>
      <c r="BA160" s="358"/>
      <c r="BB160" s="359"/>
      <c r="BC160" s="348" t="s">
        <v>104</v>
      </c>
      <c r="BD160" s="349"/>
      <c r="BE160" s="349"/>
      <c r="BF160" s="350"/>
      <c r="BG160" s="366" t="s">
        <v>82</v>
      </c>
      <c r="BH160" s="367"/>
      <c r="BI160" s="367"/>
      <c r="BJ160" s="368"/>
      <c r="BK160" s="315" t="s">
        <v>99</v>
      </c>
      <c r="BL160" s="316"/>
      <c r="BM160" s="316"/>
      <c r="BN160" s="316"/>
      <c r="BO160" s="316"/>
      <c r="BP160" s="317"/>
      <c r="BQ160" s="315" t="s">
        <v>83</v>
      </c>
      <c r="BR160" s="316"/>
      <c r="BS160" s="316"/>
      <c r="BT160" s="316"/>
      <c r="BU160" s="316"/>
      <c r="BV160" s="316"/>
      <c r="BW160" s="317"/>
      <c r="BX160" s="315" t="s">
        <v>84</v>
      </c>
      <c r="BY160" s="316"/>
      <c r="BZ160" s="316"/>
      <c r="CA160" s="316"/>
      <c r="CB160" s="316"/>
      <c r="CC160" s="317"/>
      <c r="CD160" s="315" t="s">
        <v>85</v>
      </c>
      <c r="CE160" s="316"/>
      <c r="CF160" s="316"/>
      <c r="CG160" s="316"/>
      <c r="CH160" s="316"/>
      <c r="CI160" s="317"/>
    </row>
    <row r="161" spans="1:87" ht="18" customHeight="1" x14ac:dyDescent="0.25">
      <c r="A161" s="75"/>
      <c r="B161" s="351"/>
      <c r="C161" s="352"/>
      <c r="D161" s="352"/>
      <c r="E161" s="352"/>
      <c r="F161" s="352"/>
      <c r="G161" s="352"/>
      <c r="H161" s="352"/>
      <c r="I161" s="352"/>
      <c r="J161" s="352"/>
      <c r="K161" s="352"/>
      <c r="L161" s="352"/>
      <c r="M161" s="352"/>
      <c r="N161" s="352"/>
      <c r="O161" s="352"/>
      <c r="P161" s="352"/>
      <c r="Q161" s="352"/>
      <c r="R161" s="352"/>
      <c r="S161" s="352"/>
      <c r="T161" s="352"/>
      <c r="U161" s="352"/>
      <c r="V161" s="352"/>
      <c r="W161" s="352"/>
      <c r="X161" s="352"/>
      <c r="Y161" s="353"/>
      <c r="Z161" s="351"/>
      <c r="AA161" s="352"/>
      <c r="AB161" s="352"/>
      <c r="AC161" s="352"/>
      <c r="AD161" s="353"/>
      <c r="AE161" s="360"/>
      <c r="AF161" s="361"/>
      <c r="AG161" s="361"/>
      <c r="AH161" s="361"/>
      <c r="AI161" s="361"/>
      <c r="AJ161" s="362"/>
      <c r="AK161" s="360"/>
      <c r="AL161" s="361"/>
      <c r="AM161" s="361"/>
      <c r="AN161" s="361"/>
      <c r="AO161" s="361"/>
      <c r="AP161" s="361"/>
      <c r="AQ161" s="361"/>
      <c r="AR161" s="361"/>
      <c r="AS161" s="361"/>
      <c r="AT161" s="361"/>
      <c r="AU161" s="361"/>
      <c r="AV161" s="361"/>
      <c r="AW161" s="361"/>
      <c r="AX161" s="362"/>
      <c r="AY161" s="360"/>
      <c r="AZ161" s="361"/>
      <c r="BA161" s="361"/>
      <c r="BB161" s="362"/>
      <c r="BC161" s="351"/>
      <c r="BD161" s="352"/>
      <c r="BE161" s="352"/>
      <c r="BF161" s="353"/>
      <c r="BG161" s="369"/>
      <c r="BH161" s="370"/>
      <c r="BI161" s="370"/>
      <c r="BJ161" s="371"/>
      <c r="BK161" s="318"/>
      <c r="BL161" s="319"/>
      <c r="BM161" s="319"/>
      <c r="BN161" s="319"/>
      <c r="BO161" s="319"/>
      <c r="BP161" s="320"/>
      <c r="BQ161" s="318"/>
      <c r="BR161" s="319"/>
      <c r="BS161" s="319"/>
      <c r="BT161" s="319"/>
      <c r="BU161" s="319"/>
      <c r="BV161" s="319"/>
      <c r="BW161" s="320"/>
      <c r="BX161" s="318"/>
      <c r="BY161" s="319"/>
      <c r="BZ161" s="319"/>
      <c r="CA161" s="319"/>
      <c r="CB161" s="319"/>
      <c r="CC161" s="320"/>
      <c r="CD161" s="318"/>
      <c r="CE161" s="319"/>
      <c r="CF161" s="319"/>
      <c r="CG161" s="319"/>
      <c r="CH161" s="319"/>
      <c r="CI161" s="320"/>
    </row>
    <row r="162" spans="1:87" ht="18" customHeight="1" thickBot="1" x14ac:dyDescent="0.3">
      <c r="A162" s="75"/>
      <c r="B162" s="354"/>
      <c r="C162" s="355"/>
      <c r="D162" s="355"/>
      <c r="E162" s="355"/>
      <c r="F162" s="355"/>
      <c r="G162" s="355"/>
      <c r="H162" s="355"/>
      <c r="I162" s="355"/>
      <c r="J162" s="355"/>
      <c r="K162" s="355"/>
      <c r="L162" s="355"/>
      <c r="M162" s="355"/>
      <c r="N162" s="355"/>
      <c r="O162" s="355"/>
      <c r="P162" s="355"/>
      <c r="Q162" s="355"/>
      <c r="R162" s="355"/>
      <c r="S162" s="355"/>
      <c r="T162" s="355"/>
      <c r="U162" s="355"/>
      <c r="V162" s="355"/>
      <c r="W162" s="355"/>
      <c r="X162" s="355"/>
      <c r="Y162" s="356"/>
      <c r="Z162" s="354"/>
      <c r="AA162" s="355"/>
      <c r="AB162" s="355"/>
      <c r="AC162" s="355"/>
      <c r="AD162" s="356"/>
      <c r="AE162" s="363"/>
      <c r="AF162" s="364"/>
      <c r="AG162" s="364"/>
      <c r="AH162" s="364"/>
      <c r="AI162" s="364"/>
      <c r="AJ162" s="365"/>
      <c r="AK162" s="360"/>
      <c r="AL162" s="361"/>
      <c r="AM162" s="361"/>
      <c r="AN162" s="361"/>
      <c r="AO162" s="361"/>
      <c r="AP162" s="361"/>
      <c r="AQ162" s="361"/>
      <c r="AR162" s="361"/>
      <c r="AS162" s="361"/>
      <c r="AT162" s="361"/>
      <c r="AU162" s="361"/>
      <c r="AV162" s="361"/>
      <c r="AW162" s="361"/>
      <c r="AX162" s="362"/>
      <c r="AY162" s="360"/>
      <c r="AZ162" s="361"/>
      <c r="BA162" s="361"/>
      <c r="BB162" s="362"/>
      <c r="BC162" s="351"/>
      <c r="BD162" s="352"/>
      <c r="BE162" s="352"/>
      <c r="BF162" s="353"/>
      <c r="BG162" s="369"/>
      <c r="BH162" s="370"/>
      <c r="BI162" s="370"/>
      <c r="BJ162" s="371"/>
      <c r="BK162" s="318"/>
      <c r="BL162" s="319"/>
      <c r="BM162" s="319"/>
      <c r="BN162" s="319"/>
      <c r="BO162" s="319"/>
      <c r="BP162" s="320"/>
      <c r="BQ162" s="321"/>
      <c r="BR162" s="322"/>
      <c r="BS162" s="322"/>
      <c r="BT162" s="322"/>
      <c r="BU162" s="322"/>
      <c r="BV162" s="322"/>
      <c r="BW162" s="323"/>
      <c r="BX162" s="321"/>
      <c r="BY162" s="322"/>
      <c r="BZ162" s="322"/>
      <c r="CA162" s="322"/>
      <c r="CB162" s="322"/>
      <c r="CC162" s="323"/>
      <c r="CD162" s="321"/>
      <c r="CE162" s="322"/>
      <c r="CF162" s="322"/>
      <c r="CG162" s="322"/>
      <c r="CH162" s="322"/>
      <c r="CI162" s="323"/>
    </row>
    <row r="163" spans="1:87" ht="18" customHeight="1" x14ac:dyDescent="0.25">
      <c r="A163" s="75"/>
      <c r="B163" s="324" t="s">
        <v>215</v>
      </c>
      <c r="C163" s="325"/>
      <c r="D163" s="325"/>
      <c r="E163" s="325"/>
      <c r="F163" s="325"/>
      <c r="G163" s="325"/>
      <c r="H163" s="325"/>
      <c r="I163" s="325"/>
      <c r="J163" s="325"/>
      <c r="K163" s="325"/>
      <c r="L163" s="325"/>
      <c r="M163" s="325"/>
      <c r="N163" s="325"/>
      <c r="O163" s="325"/>
      <c r="P163" s="325"/>
      <c r="Q163" s="325"/>
      <c r="R163" s="325"/>
      <c r="S163" s="325"/>
      <c r="T163" s="325"/>
      <c r="U163" s="325"/>
      <c r="V163" s="325"/>
      <c r="W163" s="325"/>
      <c r="X163" s="325"/>
      <c r="Y163" s="326"/>
      <c r="Z163" s="333" t="s">
        <v>879</v>
      </c>
      <c r="AA163" s="334"/>
      <c r="AB163" s="334"/>
      <c r="AC163" s="334"/>
      <c r="AD163" s="335"/>
      <c r="AE163" s="643">
        <v>5568</v>
      </c>
      <c r="AF163" s="644"/>
      <c r="AG163" s="644"/>
      <c r="AH163" s="644"/>
      <c r="AI163" s="644"/>
      <c r="AJ163" s="644"/>
      <c r="AK163" s="342" t="s">
        <v>15</v>
      </c>
      <c r="AL163" s="343"/>
      <c r="AM163" s="343"/>
      <c r="AN163" s="343"/>
      <c r="AO163" s="343"/>
      <c r="AP163" s="343"/>
      <c r="AQ163" s="343"/>
      <c r="AR163" s="343"/>
      <c r="AS163" s="343"/>
      <c r="AT163" s="343"/>
      <c r="AU163" s="343"/>
      <c r="AV163" s="343"/>
      <c r="AW163" s="343"/>
      <c r="AX163" s="344"/>
      <c r="AY163" s="345">
        <v>0.04</v>
      </c>
      <c r="AZ163" s="346"/>
      <c r="BA163" s="346"/>
      <c r="BB163" s="347"/>
      <c r="BC163" s="345">
        <f>+$AE$163*AY163</f>
        <v>222.72</v>
      </c>
      <c r="BD163" s="346"/>
      <c r="BE163" s="346"/>
      <c r="BF163" s="347"/>
      <c r="BG163" s="285">
        <v>7925</v>
      </c>
      <c r="BH163" s="286"/>
      <c r="BI163" s="286"/>
      <c r="BJ163" s="287"/>
      <c r="BK163" s="288">
        <f>+AY163*BG163</f>
        <v>317</v>
      </c>
      <c r="BL163" s="289"/>
      <c r="BM163" s="289"/>
      <c r="BN163" s="289"/>
      <c r="BO163" s="289"/>
      <c r="BP163" s="290"/>
      <c r="BQ163" s="291">
        <v>500</v>
      </c>
      <c r="BR163" s="292"/>
      <c r="BS163" s="292"/>
      <c r="BT163" s="292"/>
      <c r="BU163" s="292"/>
      <c r="BV163" s="292"/>
      <c r="BW163" s="293"/>
      <c r="BX163" s="291">
        <f>+(((BK166+BQ163)*15)/85)</f>
        <v>1812.8336470588238</v>
      </c>
      <c r="BY163" s="292"/>
      <c r="BZ163" s="292"/>
      <c r="CA163" s="292"/>
      <c r="CB163" s="292"/>
      <c r="CC163" s="293"/>
      <c r="CD163" s="291">
        <f>+BK166+BQ163+BX163</f>
        <v>12085.557647058824</v>
      </c>
      <c r="CE163" s="292"/>
      <c r="CF163" s="292"/>
      <c r="CG163" s="292"/>
      <c r="CH163" s="292"/>
      <c r="CI163" s="293"/>
    </row>
    <row r="164" spans="1:87" ht="18" customHeight="1" x14ac:dyDescent="0.25">
      <c r="A164" s="75"/>
      <c r="B164" s="327"/>
      <c r="C164" s="328"/>
      <c r="D164" s="328"/>
      <c r="E164" s="328"/>
      <c r="F164" s="328"/>
      <c r="G164" s="328"/>
      <c r="H164" s="328"/>
      <c r="I164" s="328"/>
      <c r="J164" s="328"/>
      <c r="K164" s="328"/>
      <c r="L164" s="328"/>
      <c r="M164" s="328"/>
      <c r="N164" s="328"/>
      <c r="O164" s="328"/>
      <c r="P164" s="328"/>
      <c r="Q164" s="328"/>
      <c r="R164" s="328"/>
      <c r="S164" s="328"/>
      <c r="T164" s="328"/>
      <c r="U164" s="328"/>
      <c r="V164" s="328"/>
      <c r="W164" s="328"/>
      <c r="X164" s="328"/>
      <c r="Y164" s="329"/>
      <c r="Z164" s="336"/>
      <c r="AA164" s="337"/>
      <c r="AB164" s="337"/>
      <c r="AC164" s="337"/>
      <c r="AD164" s="338"/>
      <c r="AE164" s="645"/>
      <c r="AF164" s="646"/>
      <c r="AG164" s="646"/>
      <c r="AH164" s="646"/>
      <c r="AI164" s="646"/>
      <c r="AJ164" s="646"/>
      <c r="AK164" s="300" t="s">
        <v>35</v>
      </c>
      <c r="AL164" s="301"/>
      <c r="AM164" s="301"/>
      <c r="AN164" s="301"/>
      <c r="AO164" s="301"/>
      <c r="AP164" s="301"/>
      <c r="AQ164" s="301"/>
      <c r="AR164" s="301"/>
      <c r="AS164" s="301"/>
      <c r="AT164" s="301"/>
      <c r="AU164" s="301"/>
      <c r="AV164" s="301"/>
      <c r="AW164" s="301"/>
      <c r="AX164" s="302"/>
      <c r="AY164" s="303">
        <v>0.04</v>
      </c>
      <c r="AZ164" s="304"/>
      <c r="BA164" s="304"/>
      <c r="BB164" s="305"/>
      <c r="BC164" s="306">
        <f t="shared" ref="BC164:BC165" si="30">+$AE$163*AY164</f>
        <v>222.72</v>
      </c>
      <c r="BD164" s="307"/>
      <c r="BE164" s="307"/>
      <c r="BF164" s="308"/>
      <c r="BG164" s="309">
        <v>11718</v>
      </c>
      <c r="BH164" s="310"/>
      <c r="BI164" s="310"/>
      <c r="BJ164" s="311"/>
      <c r="BK164" s="312">
        <f t="shared" ref="BK164:BK165" si="31">+AY164*BG164</f>
        <v>468.72</v>
      </c>
      <c r="BL164" s="313"/>
      <c r="BM164" s="313"/>
      <c r="BN164" s="313"/>
      <c r="BO164" s="313"/>
      <c r="BP164" s="314"/>
      <c r="BQ164" s="294"/>
      <c r="BR164" s="295"/>
      <c r="BS164" s="295"/>
      <c r="BT164" s="295"/>
      <c r="BU164" s="295"/>
      <c r="BV164" s="295"/>
      <c r="BW164" s="296"/>
      <c r="BX164" s="294"/>
      <c r="BY164" s="295"/>
      <c r="BZ164" s="295"/>
      <c r="CA164" s="295"/>
      <c r="CB164" s="295"/>
      <c r="CC164" s="296"/>
      <c r="CD164" s="294"/>
      <c r="CE164" s="295"/>
      <c r="CF164" s="295"/>
      <c r="CG164" s="295"/>
      <c r="CH164" s="295"/>
      <c r="CI164" s="296"/>
    </row>
    <row r="165" spans="1:87" ht="18" customHeight="1" thickBot="1" x14ac:dyDescent="0.3">
      <c r="A165" s="75"/>
      <c r="B165" s="327"/>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9"/>
      <c r="Z165" s="336"/>
      <c r="AA165" s="337"/>
      <c r="AB165" s="337"/>
      <c r="AC165" s="337"/>
      <c r="AD165" s="338"/>
      <c r="AE165" s="645"/>
      <c r="AF165" s="646"/>
      <c r="AG165" s="646"/>
      <c r="AH165" s="646"/>
      <c r="AI165" s="646"/>
      <c r="AJ165" s="646"/>
      <c r="AK165" s="392" t="s">
        <v>40</v>
      </c>
      <c r="AL165" s="393"/>
      <c r="AM165" s="393"/>
      <c r="AN165" s="393"/>
      <c r="AO165" s="393"/>
      <c r="AP165" s="393"/>
      <c r="AQ165" s="393"/>
      <c r="AR165" s="393"/>
      <c r="AS165" s="393"/>
      <c r="AT165" s="393"/>
      <c r="AU165" s="393"/>
      <c r="AV165" s="393"/>
      <c r="AW165" s="393"/>
      <c r="AX165" s="394"/>
      <c r="AY165" s="407">
        <v>0.33300000000000002</v>
      </c>
      <c r="AZ165" s="304"/>
      <c r="BA165" s="304"/>
      <c r="BB165" s="408"/>
      <c r="BC165" s="306">
        <f t="shared" si="30"/>
        <v>1854.144</v>
      </c>
      <c r="BD165" s="307"/>
      <c r="BE165" s="307"/>
      <c r="BF165" s="308"/>
      <c r="BG165" s="309">
        <v>26988</v>
      </c>
      <c r="BH165" s="310"/>
      <c r="BI165" s="310"/>
      <c r="BJ165" s="311"/>
      <c r="BK165" s="312">
        <f t="shared" si="31"/>
        <v>8987.0040000000008</v>
      </c>
      <c r="BL165" s="313"/>
      <c r="BM165" s="313"/>
      <c r="BN165" s="313"/>
      <c r="BO165" s="313"/>
      <c r="BP165" s="314"/>
      <c r="BQ165" s="294"/>
      <c r="BR165" s="295"/>
      <c r="BS165" s="295"/>
      <c r="BT165" s="295"/>
      <c r="BU165" s="295"/>
      <c r="BV165" s="295"/>
      <c r="BW165" s="296"/>
      <c r="BX165" s="294"/>
      <c r="BY165" s="295"/>
      <c r="BZ165" s="295"/>
      <c r="CA165" s="295"/>
      <c r="CB165" s="295"/>
      <c r="CC165" s="296"/>
      <c r="CD165" s="294"/>
      <c r="CE165" s="295"/>
      <c r="CF165" s="295"/>
      <c r="CG165" s="295"/>
      <c r="CH165" s="295"/>
      <c r="CI165" s="296"/>
    </row>
    <row r="166" spans="1:87" ht="18" customHeight="1" thickBot="1" x14ac:dyDescent="0.3">
      <c r="A166" s="75"/>
      <c r="B166" s="377"/>
      <c r="C166" s="378"/>
      <c r="D166" s="378"/>
      <c r="E166" s="378"/>
      <c r="F166" s="378"/>
      <c r="G166" s="378"/>
      <c r="H166" s="378"/>
      <c r="I166" s="378"/>
      <c r="J166" s="378"/>
      <c r="K166" s="378"/>
      <c r="L166" s="378"/>
      <c r="M166" s="378"/>
      <c r="N166" s="378"/>
      <c r="O166" s="378"/>
      <c r="P166" s="378"/>
      <c r="Q166" s="378"/>
      <c r="R166" s="378"/>
      <c r="S166" s="378"/>
      <c r="T166" s="378"/>
      <c r="U166" s="378"/>
      <c r="V166" s="378"/>
      <c r="W166" s="378"/>
      <c r="X166" s="378"/>
      <c r="Y166" s="378"/>
      <c r="Z166" s="378"/>
      <c r="AA166" s="378"/>
      <c r="AB166" s="378"/>
      <c r="AC166" s="378"/>
      <c r="AD166" s="378"/>
      <c r="AE166" s="378"/>
      <c r="AF166" s="378"/>
      <c r="AG166" s="378"/>
      <c r="AH166" s="378"/>
      <c r="AI166" s="378"/>
      <c r="AJ166" s="379"/>
      <c r="AK166" s="380" t="s">
        <v>3</v>
      </c>
      <c r="AL166" s="381"/>
      <c r="AM166" s="381"/>
      <c r="AN166" s="381"/>
      <c r="AO166" s="381"/>
      <c r="AP166" s="381"/>
      <c r="AQ166" s="381"/>
      <c r="AR166" s="381"/>
      <c r="AS166" s="381"/>
      <c r="AT166" s="381"/>
      <c r="AU166" s="381"/>
      <c r="AV166" s="381"/>
      <c r="AW166" s="381"/>
      <c r="AX166" s="381"/>
      <c r="AY166" s="382"/>
      <c r="AZ166" s="382"/>
      <c r="BA166" s="382"/>
      <c r="BB166" s="382"/>
      <c r="BC166" s="382"/>
      <c r="BD166" s="382"/>
      <c r="BE166" s="382"/>
      <c r="BF166" s="382"/>
      <c r="BG166" s="382"/>
      <c r="BH166" s="382"/>
      <c r="BI166" s="382"/>
      <c r="BJ166" s="383"/>
      <c r="BK166" s="384">
        <f>SUM(BK163:BK165)</f>
        <v>9772.7240000000002</v>
      </c>
      <c r="BL166" s="385"/>
      <c r="BM166" s="385"/>
      <c r="BN166" s="385"/>
      <c r="BO166" s="385"/>
      <c r="BP166" s="386"/>
      <c r="BQ166" s="387" t="s">
        <v>100</v>
      </c>
      <c r="BR166" s="388"/>
      <c r="BS166" s="388"/>
      <c r="BT166" s="388"/>
      <c r="BU166" s="388"/>
      <c r="BV166" s="388"/>
      <c r="BW166" s="388"/>
      <c r="BX166" s="388"/>
      <c r="BY166" s="388"/>
      <c r="BZ166" s="388"/>
      <c r="CA166" s="388"/>
      <c r="CB166" s="388"/>
      <c r="CC166" s="389"/>
      <c r="CD166" s="390">
        <f>+CD163*AE163</f>
        <v>67292384.978823528</v>
      </c>
      <c r="CE166" s="390"/>
      <c r="CF166" s="390"/>
      <c r="CG166" s="390"/>
      <c r="CH166" s="390"/>
      <c r="CI166" s="391"/>
    </row>
    <row r="167" spans="1:87" ht="18" customHeight="1" thickBot="1" x14ac:dyDescent="0.3">
      <c r="A167" s="75"/>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BG167" s="78"/>
      <c r="BH167" s="78"/>
      <c r="BI167" s="78"/>
      <c r="BJ167" s="78"/>
      <c r="BK167" s="79"/>
      <c r="BL167" s="79"/>
      <c r="BM167" s="79"/>
      <c r="BN167" s="79"/>
      <c r="BO167" s="79"/>
      <c r="BP167" s="79"/>
      <c r="BQ167" s="79"/>
      <c r="BR167" s="79"/>
      <c r="BS167" s="79"/>
      <c r="BT167" s="79"/>
      <c r="BU167" s="79"/>
      <c r="BV167" s="79"/>
      <c r="BW167" s="79"/>
      <c r="BX167" s="79"/>
      <c r="BY167" s="79"/>
      <c r="BZ167" s="79"/>
      <c r="CA167" s="79"/>
      <c r="CB167" s="79"/>
      <c r="CC167" s="79"/>
      <c r="CD167" s="79"/>
      <c r="CE167" s="79"/>
      <c r="CF167" s="79"/>
      <c r="CG167" s="79"/>
      <c r="CH167" s="79"/>
      <c r="CI167" s="79"/>
    </row>
    <row r="168" spans="1:87" ht="18" customHeight="1" x14ac:dyDescent="0.25">
      <c r="A168" s="75"/>
      <c r="B168" s="348" t="s">
        <v>0</v>
      </c>
      <c r="C168" s="349"/>
      <c r="D168" s="349"/>
      <c r="E168" s="349"/>
      <c r="F168" s="349"/>
      <c r="G168" s="349"/>
      <c r="H168" s="349"/>
      <c r="I168" s="349"/>
      <c r="J168" s="349"/>
      <c r="K168" s="349"/>
      <c r="L168" s="349"/>
      <c r="M168" s="349"/>
      <c r="N168" s="349"/>
      <c r="O168" s="349"/>
      <c r="P168" s="349"/>
      <c r="Q168" s="349"/>
      <c r="R168" s="349"/>
      <c r="S168" s="349"/>
      <c r="T168" s="349"/>
      <c r="U168" s="349"/>
      <c r="V168" s="349"/>
      <c r="W168" s="349"/>
      <c r="X168" s="349"/>
      <c r="Y168" s="350"/>
      <c r="Z168" s="348" t="s">
        <v>80</v>
      </c>
      <c r="AA168" s="349"/>
      <c r="AB168" s="349"/>
      <c r="AC168" s="349"/>
      <c r="AD168" s="350"/>
      <c r="AE168" s="357" t="s">
        <v>79</v>
      </c>
      <c r="AF168" s="358"/>
      <c r="AG168" s="358"/>
      <c r="AH168" s="358"/>
      <c r="AI168" s="358"/>
      <c r="AJ168" s="359"/>
      <c r="AK168" s="357" t="s">
        <v>81</v>
      </c>
      <c r="AL168" s="358"/>
      <c r="AM168" s="358"/>
      <c r="AN168" s="358"/>
      <c r="AO168" s="358"/>
      <c r="AP168" s="358"/>
      <c r="AQ168" s="358"/>
      <c r="AR168" s="358"/>
      <c r="AS168" s="358"/>
      <c r="AT168" s="358"/>
      <c r="AU168" s="358"/>
      <c r="AV168" s="358"/>
      <c r="AW168" s="358"/>
      <c r="AX168" s="359"/>
      <c r="AY168" s="357" t="s">
        <v>1</v>
      </c>
      <c r="AZ168" s="358"/>
      <c r="BA168" s="358"/>
      <c r="BB168" s="359"/>
      <c r="BC168" s="348" t="s">
        <v>104</v>
      </c>
      <c r="BD168" s="349"/>
      <c r="BE168" s="349"/>
      <c r="BF168" s="350"/>
      <c r="BG168" s="366" t="s">
        <v>82</v>
      </c>
      <c r="BH168" s="367"/>
      <c r="BI168" s="367"/>
      <c r="BJ168" s="368"/>
      <c r="BK168" s="315" t="s">
        <v>99</v>
      </c>
      <c r="BL168" s="316"/>
      <c r="BM168" s="316"/>
      <c r="BN168" s="316"/>
      <c r="BO168" s="316"/>
      <c r="BP168" s="317"/>
      <c r="BQ168" s="315" t="s">
        <v>83</v>
      </c>
      <c r="BR168" s="316"/>
      <c r="BS168" s="316"/>
      <c r="BT168" s="316"/>
      <c r="BU168" s="316"/>
      <c r="BV168" s="316"/>
      <c r="BW168" s="317"/>
      <c r="BX168" s="315" t="s">
        <v>84</v>
      </c>
      <c r="BY168" s="316"/>
      <c r="BZ168" s="316"/>
      <c r="CA168" s="316"/>
      <c r="CB168" s="316"/>
      <c r="CC168" s="317"/>
      <c r="CD168" s="315" t="s">
        <v>85</v>
      </c>
      <c r="CE168" s="316"/>
      <c r="CF168" s="316"/>
      <c r="CG168" s="316"/>
      <c r="CH168" s="316"/>
      <c r="CI168" s="317"/>
    </row>
    <row r="169" spans="1:87" ht="18" customHeight="1" x14ac:dyDescent="0.25">
      <c r="A169" s="75"/>
      <c r="B169" s="351"/>
      <c r="C169" s="352"/>
      <c r="D169" s="352"/>
      <c r="E169" s="352"/>
      <c r="F169" s="352"/>
      <c r="G169" s="352"/>
      <c r="H169" s="352"/>
      <c r="I169" s="352"/>
      <c r="J169" s="352"/>
      <c r="K169" s="352"/>
      <c r="L169" s="352"/>
      <c r="M169" s="352"/>
      <c r="N169" s="352"/>
      <c r="O169" s="352"/>
      <c r="P169" s="352"/>
      <c r="Q169" s="352"/>
      <c r="R169" s="352"/>
      <c r="S169" s="352"/>
      <c r="T169" s="352"/>
      <c r="U169" s="352"/>
      <c r="V169" s="352"/>
      <c r="W169" s="352"/>
      <c r="X169" s="352"/>
      <c r="Y169" s="353"/>
      <c r="Z169" s="351"/>
      <c r="AA169" s="352"/>
      <c r="AB169" s="352"/>
      <c r="AC169" s="352"/>
      <c r="AD169" s="353"/>
      <c r="AE169" s="360"/>
      <c r="AF169" s="361"/>
      <c r="AG169" s="361"/>
      <c r="AH169" s="361"/>
      <c r="AI169" s="361"/>
      <c r="AJ169" s="362"/>
      <c r="AK169" s="360"/>
      <c r="AL169" s="361"/>
      <c r="AM169" s="361"/>
      <c r="AN169" s="361"/>
      <c r="AO169" s="361"/>
      <c r="AP169" s="361"/>
      <c r="AQ169" s="361"/>
      <c r="AR169" s="361"/>
      <c r="AS169" s="361"/>
      <c r="AT169" s="361"/>
      <c r="AU169" s="361"/>
      <c r="AV169" s="361"/>
      <c r="AW169" s="361"/>
      <c r="AX169" s="362"/>
      <c r="AY169" s="360"/>
      <c r="AZ169" s="361"/>
      <c r="BA169" s="361"/>
      <c r="BB169" s="362"/>
      <c r="BC169" s="351"/>
      <c r="BD169" s="352"/>
      <c r="BE169" s="352"/>
      <c r="BF169" s="353"/>
      <c r="BG169" s="369"/>
      <c r="BH169" s="370"/>
      <c r="BI169" s="370"/>
      <c r="BJ169" s="371"/>
      <c r="BK169" s="318"/>
      <c r="BL169" s="319"/>
      <c r="BM169" s="319"/>
      <c r="BN169" s="319"/>
      <c r="BO169" s="319"/>
      <c r="BP169" s="320"/>
      <c r="BQ169" s="318"/>
      <c r="BR169" s="319"/>
      <c r="BS169" s="319"/>
      <c r="BT169" s="319"/>
      <c r="BU169" s="319"/>
      <c r="BV169" s="319"/>
      <c r="BW169" s="320"/>
      <c r="BX169" s="318"/>
      <c r="BY169" s="319"/>
      <c r="BZ169" s="319"/>
      <c r="CA169" s="319"/>
      <c r="CB169" s="319"/>
      <c r="CC169" s="320"/>
      <c r="CD169" s="318"/>
      <c r="CE169" s="319"/>
      <c r="CF169" s="319"/>
      <c r="CG169" s="319"/>
      <c r="CH169" s="319"/>
      <c r="CI169" s="320"/>
    </row>
    <row r="170" spans="1:87" ht="18" customHeight="1" thickBot="1" x14ac:dyDescent="0.3">
      <c r="A170" s="75"/>
      <c r="B170" s="354"/>
      <c r="C170" s="355"/>
      <c r="D170" s="355"/>
      <c r="E170" s="355"/>
      <c r="F170" s="355"/>
      <c r="G170" s="355"/>
      <c r="H170" s="355"/>
      <c r="I170" s="355"/>
      <c r="J170" s="355"/>
      <c r="K170" s="355"/>
      <c r="L170" s="355"/>
      <c r="M170" s="355"/>
      <c r="N170" s="355"/>
      <c r="O170" s="355"/>
      <c r="P170" s="355"/>
      <c r="Q170" s="355"/>
      <c r="R170" s="355"/>
      <c r="S170" s="355"/>
      <c r="T170" s="355"/>
      <c r="U170" s="355"/>
      <c r="V170" s="355"/>
      <c r="W170" s="355"/>
      <c r="X170" s="355"/>
      <c r="Y170" s="356"/>
      <c r="Z170" s="354"/>
      <c r="AA170" s="355"/>
      <c r="AB170" s="355"/>
      <c r="AC170" s="355"/>
      <c r="AD170" s="356"/>
      <c r="AE170" s="363"/>
      <c r="AF170" s="364"/>
      <c r="AG170" s="364"/>
      <c r="AH170" s="364"/>
      <c r="AI170" s="364"/>
      <c r="AJ170" s="365"/>
      <c r="AK170" s="360"/>
      <c r="AL170" s="361"/>
      <c r="AM170" s="361"/>
      <c r="AN170" s="361"/>
      <c r="AO170" s="361"/>
      <c r="AP170" s="361"/>
      <c r="AQ170" s="361"/>
      <c r="AR170" s="361"/>
      <c r="AS170" s="361"/>
      <c r="AT170" s="361"/>
      <c r="AU170" s="361"/>
      <c r="AV170" s="361"/>
      <c r="AW170" s="361"/>
      <c r="AX170" s="362"/>
      <c r="AY170" s="360"/>
      <c r="AZ170" s="361"/>
      <c r="BA170" s="361"/>
      <c r="BB170" s="362"/>
      <c r="BC170" s="351"/>
      <c r="BD170" s="352"/>
      <c r="BE170" s="352"/>
      <c r="BF170" s="353"/>
      <c r="BG170" s="369"/>
      <c r="BH170" s="370"/>
      <c r="BI170" s="370"/>
      <c r="BJ170" s="371"/>
      <c r="BK170" s="318"/>
      <c r="BL170" s="319"/>
      <c r="BM170" s="319"/>
      <c r="BN170" s="319"/>
      <c r="BO170" s="319"/>
      <c r="BP170" s="320"/>
      <c r="BQ170" s="321"/>
      <c r="BR170" s="322"/>
      <c r="BS170" s="322"/>
      <c r="BT170" s="322"/>
      <c r="BU170" s="322"/>
      <c r="BV170" s="322"/>
      <c r="BW170" s="323"/>
      <c r="BX170" s="321"/>
      <c r="BY170" s="322"/>
      <c r="BZ170" s="322"/>
      <c r="CA170" s="322"/>
      <c r="CB170" s="322"/>
      <c r="CC170" s="323"/>
      <c r="CD170" s="321"/>
      <c r="CE170" s="322"/>
      <c r="CF170" s="322"/>
      <c r="CG170" s="322"/>
      <c r="CH170" s="322"/>
      <c r="CI170" s="323"/>
    </row>
    <row r="171" spans="1:87" ht="18" customHeight="1" x14ac:dyDescent="0.25">
      <c r="A171" s="75"/>
      <c r="B171" s="324" t="s">
        <v>206</v>
      </c>
      <c r="C171" s="325"/>
      <c r="D171" s="325"/>
      <c r="E171" s="325"/>
      <c r="F171" s="325"/>
      <c r="G171" s="325"/>
      <c r="H171" s="325"/>
      <c r="I171" s="325"/>
      <c r="J171" s="325"/>
      <c r="K171" s="325"/>
      <c r="L171" s="325"/>
      <c r="M171" s="325"/>
      <c r="N171" s="325"/>
      <c r="O171" s="325"/>
      <c r="P171" s="325"/>
      <c r="Q171" s="325"/>
      <c r="R171" s="325"/>
      <c r="S171" s="325"/>
      <c r="T171" s="325"/>
      <c r="U171" s="325"/>
      <c r="V171" s="325"/>
      <c r="W171" s="325"/>
      <c r="X171" s="325"/>
      <c r="Y171" s="326"/>
      <c r="Z171" s="333" t="s">
        <v>880</v>
      </c>
      <c r="AA171" s="334"/>
      <c r="AB171" s="334"/>
      <c r="AC171" s="334"/>
      <c r="AD171" s="335"/>
      <c r="AE171" s="643">
        <v>2808</v>
      </c>
      <c r="AF171" s="644"/>
      <c r="AG171" s="644"/>
      <c r="AH171" s="644"/>
      <c r="AI171" s="644"/>
      <c r="AJ171" s="644"/>
      <c r="AK171" s="342" t="s">
        <v>15</v>
      </c>
      <c r="AL171" s="343"/>
      <c r="AM171" s="343"/>
      <c r="AN171" s="343"/>
      <c r="AO171" s="343"/>
      <c r="AP171" s="343"/>
      <c r="AQ171" s="343"/>
      <c r="AR171" s="343"/>
      <c r="AS171" s="343"/>
      <c r="AT171" s="343"/>
      <c r="AU171" s="343"/>
      <c r="AV171" s="343"/>
      <c r="AW171" s="343"/>
      <c r="AX171" s="344"/>
      <c r="AY171" s="345">
        <v>0.04</v>
      </c>
      <c r="AZ171" s="346"/>
      <c r="BA171" s="346"/>
      <c r="BB171" s="347"/>
      <c r="BC171" s="345">
        <f>+$AE$171*AY171</f>
        <v>112.32000000000001</v>
      </c>
      <c r="BD171" s="346"/>
      <c r="BE171" s="346"/>
      <c r="BF171" s="347"/>
      <c r="BG171" s="285">
        <v>7925</v>
      </c>
      <c r="BH171" s="286"/>
      <c r="BI171" s="286"/>
      <c r="BJ171" s="287"/>
      <c r="BK171" s="288">
        <f>+AY171*BG171</f>
        <v>317</v>
      </c>
      <c r="BL171" s="289"/>
      <c r="BM171" s="289"/>
      <c r="BN171" s="289"/>
      <c r="BO171" s="289"/>
      <c r="BP171" s="290"/>
      <c r="BQ171" s="291">
        <v>500</v>
      </c>
      <c r="BR171" s="292"/>
      <c r="BS171" s="292"/>
      <c r="BT171" s="292"/>
      <c r="BU171" s="292"/>
      <c r="BV171" s="292"/>
      <c r="BW171" s="293"/>
      <c r="BX171" s="291">
        <f>+(((BK174+BQ171)*15)/85)</f>
        <v>1194.6564705882354</v>
      </c>
      <c r="BY171" s="292"/>
      <c r="BZ171" s="292"/>
      <c r="CA171" s="292"/>
      <c r="CB171" s="292"/>
      <c r="CC171" s="293"/>
      <c r="CD171" s="291">
        <f>+BK174+BQ171+BX171</f>
        <v>7964.3764705882359</v>
      </c>
      <c r="CE171" s="292"/>
      <c r="CF171" s="292"/>
      <c r="CG171" s="292"/>
      <c r="CH171" s="292"/>
      <c r="CI171" s="293"/>
    </row>
    <row r="172" spans="1:87" ht="18" customHeight="1" x14ac:dyDescent="0.25">
      <c r="A172" s="75"/>
      <c r="B172" s="327"/>
      <c r="C172" s="328"/>
      <c r="D172" s="328"/>
      <c r="E172" s="328"/>
      <c r="F172" s="328"/>
      <c r="G172" s="328"/>
      <c r="H172" s="328"/>
      <c r="I172" s="328"/>
      <c r="J172" s="328"/>
      <c r="K172" s="328"/>
      <c r="L172" s="328"/>
      <c r="M172" s="328"/>
      <c r="N172" s="328"/>
      <c r="O172" s="328"/>
      <c r="P172" s="328"/>
      <c r="Q172" s="328"/>
      <c r="R172" s="328"/>
      <c r="S172" s="328"/>
      <c r="T172" s="328"/>
      <c r="U172" s="328"/>
      <c r="V172" s="328"/>
      <c r="W172" s="328"/>
      <c r="X172" s="328"/>
      <c r="Y172" s="329"/>
      <c r="Z172" s="336"/>
      <c r="AA172" s="337"/>
      <c r="AB172" s="337"/>
      <c r="AC172" s="337"/>
      <c r="AD172" s="338"/>
      <c r="AE172" s="645"/>
      <c r="AF172" s="646"/>
      <c r="AG172" s="646"/>
      <c r="AH172" s="646"/>
      <c r="AI172" s="646"/>
      <c r="AJ172" s="646"/>
      <c r="AK172" s="300" t="s">
        <v>35</v>
      </c>
      <c r="AL172" s="301"/>
      <c r="AM172" s="301"/>
      <c r="AN172" s="301"/>
      <c r="AO172" s="301"/>
      <c r="AP172" s="301"/>
      <c r="AQ172" s="301"/>
      <c r="AR172" s="301"/>
      <c r="AS172" s="301"/>
      <c r="AT172" s="301"/>
      <c r="AU172" s="301"/>
      <c r="AV172" s="301"/>
      <c r="AW172" s="301"/>
      <c r="AX172" s="302"/>
      <c r="AY172" s="303">
        <v>0.04</v>
      </c>
      <c r="AZ172" s="304"/>
      <c r="BA172" s="304"/>
      <c r="BB172" s="305"/>
      <c r="BC172" s="306">
        <f t="shared" ref="BC172:BC173" si="32">+$AE$171*AY172</f>
        <v>112.32000000000001</v>
      </c>
      <c r="BD172" s="307"/>
      <c r="BE172" s="307"/>
      <c r="BF172" s="308"/>
      <c r="BG172" s="309">
        <v>11718</v>
      </c>
      <c r="BH172" s="310"/>
      <c r="BI172" s="310"/>
      <c r="BJ172" s="311"/>
      <c r="BK172" s="312">
        <f t="shared" ref="BK172:BK173" si="33">+AY172*BG172</f>
        <v>468.72</v>
      </c>
      <c r="BL172" s="313"/>
      <c r="BM172" s="313"/>
      <c r="BN172" s="313"/>
      <c r="BO172" s="313"/>
      <c r="BP172" s="314"/>
      <c r="BQ172" s="294"/>
      <c r="BR172" s="295"/>
      <c r="BS172" s="295"/>
      <c r="BT172" s="295"/>
      <c r="BU172" s="295"/>
      <c r="BV172" s="295"/>
      <c r="BW172" s="296"/>
      <c r="BX172" s="294"/>
      <c r="BY172" s="295"/>
      <c r="BZ172" s="295"/>
      <c r="CA172" s="295"/>
      <c r="CB172" s="295"/>
      <c r="CC172" s="296"/>
      <c r="CD172" s="294"/>
      <c r="CE172" s="295"/>
      <c r="CF172" s="295"/>
      <c r="CG172" s="295"/>
      <c r="CH172" s="295"/>
      <c r="CI172" s="296"/>
    </row>
    <row r="173" spans="1:87" ht="18" customHeight="1" thickBot="1" x14ac:dyDescent="0.3">
      <c r="A173" s="75"/>
      <c r="B173" s="327"/>
      <c r="C173" s="328"/>
      <c r="D173" s="328"/>
      <c r="E173" s="328"/>
      <c r="F173" s="328"/>
      <c r="G173" s="328"/>
      <c r="H173" s="328"/>
      <c r="I173" s="328"/>
      <c r="J173" s="328"/>
      <c r="K173" s="328"/>
      <c r="L173" s="328"/>
      <c r="M173" s="328"/>
      <c r="N173" s="328"/>
      <c r="O173" s="328"/>
      <c r="P173" s="328"/>
      <c r="Q173" s="328"/>
      <c r="R173" s="328"/>
      <c r="S173" s="328"/>
      <c r="T173" s="328"/>
      <c r="U173" s="328"/>
      <c r="V173" s="328"/>
      <c r="W173" s="328"/>
      <c r="X173" s="328"/>
      <c r="Y173" s="329"/>
      <c r="Z173" s="336"/>
      <c r="AA173" s="337"/>
      <c r="AB173" s="337"/>
      <c r="AC173" s="337"/>
      <c r="AD173" s="338"/>
      <c r="AE173" s="645"/>
      <c r="AF173" s="646"/>
      <c r="AG173" s="646"/>
      <c r="AH173" s="646"/>
      <c r="AI173" s="646"/>
      <c r="AJ173" s="646"/>
      <c r="AK173" s="392" t="s">
        <v>32</v>
      </c>
      <c r="AL173" s="393"/>
      <c r="AM173" s="393"/>
      <c r="AN173" s="393"/>
      <c r="AO173" s="393"/>
      <c r="AP173" s="393"/>
      <c r="AQ173" s="393"/>
      <c r="AR173" s="393"/>
      <c r="AS173" s="393"/>
      <c r="AT173" s="393"/>
      <c r="AU173" s="393"/>
      <c r="AV173" s="393"/>
      <c r="AW173" s="393"/>
      <c r="AX173" s="394"/>
      <c r="AY173" s="407">
        <v>0.5</v>
      </c>
      <c r="AZ173" s="304"/>
      <c r="BA173" s="304"/>
      <c r="BB173" s="408"/>
      <c r="BC173" s="306">
        <f t="shared" si="32"/>
        <v>1404</v>
      </c>
      <c r="BD173" s="307"/>
      <c r="BE173" s="307"/>
      <c r="BF173" s="308"/>
      <c r="BG173" s="309">
        <v>10968</v>
      </c>
      <c r="BH173" s="310"/>
      <c r="BI173" s="310"/>
      <c r="BJ173" s="311"/>
      <c r="BK173" s="312">
        <f t="shared" si="33"/>
        <v>5484</v>
      </c>
      <c r="BL173" s="313"/>
      <c r="BM173" s="313"/>
      <c r="BN173" s="313"/>
      <c r="BO173" s="313"/>
      <c r="BP173" s="314"/>
      <c r="BQ173" s="294"/>
      <c r="BR173" s="295"/>
      <c r="BS173" s="295"/>
      <c r="BT173" s="295"/>
      <c r="BU173" s="295"/>
      <c r="BV173" s="295"/>
      <c r="BW173" s="296"/>
      <c r="BX173" s="294"/>
      <c r="BY173" s="295"/>
      <c r="BZ173" s="295"/>
      <c r="CA173" s="295"/>
      <c r="CB173" s="295"/>
      <c r="CC173" s="296"/>
      <c r="CD173" s="294"/>
      <c r="CE173" s="295"/>
      <c r="CF173" s="295"/>
      <c r="CG173" s="295"/>
      <c r="CH173" s="295"/>
      <c r="CI173" s="296"/>
    </row>
    <row r="174" spans="1:87" ht="18" customHeight="1" thickBot="1" x14ac:dyDescent="0.3">
      <c r="A174" s="75"/>
      <c r="B174" s="377"/>
      <c r="C174" s="378"/>
      <c r="D174" s="378"/>
      <c r="E174" s="378"/>
      <c r="F174" s="378"/>
      <c r="G174" s="378"/>
      <c r="H174" s="378"/>
      <c r="I174" s="378"/>
      <c r="J174" s="378"/>
      <c r="K174" s="378"/>
      <c r="L174" s="378"/>
      <c r="M174" s="378"/>
      <c r="N174" s="378"/>
      <c r="O174" s="378"/>
      <c r="P174" s="378"/>
      <c r="Q174" s="378"/>
      <c r="R174" s="378"/>
      <c r="S174" s="378"/>
      <c r="T174" s="378"/>
      <c r="U174" s="378"/>
      <c r="V174" s="378"/>
      <c r="W174" s="378"/>
      <c r="X174" s="378"/>
      <c r="Y174" s="378"/>
      <c r="Z174" s="378"/>
      <c r="AA174" s="378"/>
      <c r="AB174" s="378"/>
      <c r="AC174" s="378"/>
      <c r="AD174" s="378"/>
      <c r="AE174" s="378"/>
      <c r="AF174" s="378"/>
      <c r="AG174" s="378"/>
      <c r="AH174" s="378"/>
      <c r="AI174" s="378"/>
      <c r="AJ174" s="379"/>
      <c r="AK174" s="380" t="s">
        <v>3</v>
      </c>
      <c r="AL174" s="381"/>
      <c r="AM174" s="381"/>
      <c r="AN174" s="381"/>
      <c r="AO174" s="381"/>
      <c r="AP174" s="381"/>
      <c r="AQ174" s="381"/>
      <c r="AR174" s="381"/>
      <c r="AS174" s="381"/>
      <c r="AT174" s="381"/>
      <c r="AU174" s="381"/>
      <c r="AV174" s="381"/>
      <c r="AW174" s="381"/>
      <c r="AX174" s="381"/>
      <c r="AY174" s="382"/>
      <c r="AZ174" s="382"/>
      <c r="BA174" s="382"/>
      <c r="BB174" s="382"/>
      <c r="BC174" s="382"/>
      <c r="BD174" s="382"/>
      <c r="BE174" s="382"/>
      <c r="BF174" s="382"/>
      <c r="BG174" s="382"/>
      <c r="BH174" s="382"/>
      <c r="BI174" s="382"/>
      <c r="BJ174" s="383"/>
      <c r="BK174" s="384">
        <f>SUM(BK171:BK173)</f>
        <v>6269.72</v>
      </c>
      <c r="BL174" s="385"/>
      <c r="BM174" s="385"/>
      <c r="BN174" s="385"/>
      <c r="BO174" s="385"/>
      <c r="BP174" s="386"/>
      <c r="BQ174" s="387" t="s">
        <v>100</v>
      </c>
      <c r="BR174" s="388"/>
      <c r="BS174" s="388"/>
      <c r="BT174" s="388"/>
      <c r="BU174" s="388"/>
      <c r="BV174" s="388"/>
      <c r="BW174" s="388"/>
      <c r="BX174" s="388"/>
      <c r="BY174" s="388"/>
      <c r="BZ174" s="388"/>
      <c r="CA174" s="388"/>
      <c r="CB174" s="388"/>
      <c r="CC174" s="389"/>
      <c r="CD174" s="390">
        <f>+CD171*AE171</f>
        <v>22363969.129411764</v>
      </c>
      <c r="CE174" s="390"/>
      <c r="CF174" s="390"/>
      <c r="CG174" s="390"/>
      <c r="CH174" s="390"/>
      <c r="CI174" s="391"/>
    </row>
    <row r="175" spans="1:87" ht="18" customHeight="1" thickBot="1" x14ac:dyDescent="0.3">
      <c r="A175" s="75"/>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BG175" s="78"/>
      <c r="BH175" s="78"/>
      <c r="BI175" s="78"/>
      <c r="BJ175" s="78"/>
      <c r="BK175" s="79"/>
      <c r="BL175" s="79"/>
      <c r="BM175" s="79"/>
      <c r="BN175" s="79"/>
      <c r="BO175" s="79"/>
      <c r="BP175" s="79"/>
      <c r="BQ175" s="79"/>
      <c r="BR175" s="79"/>
      <c r="BS175" s="79"/>
      <c r="BT175" s="79"/>
      <c r="BU175" s="79"/>
      <c r="BV175" s="79"/>
      <c r="BW175" s="79"/>
      <c r="BX175" s="79"/>
      <c r="BY175" s="79"/>
      <c r="BZ175" s="79"/>
      <c r="CA175" s="79"/>
      <c r="CB175" s="79"/>
      <c r="CC175" s="79"/>
      <c r="CD175" s="79"/>
      <c r="CE175" s="79"/>
      <c r="CF175" s="79"/>
      <c r="CG175" s="79"/>
      <c r="CH175" s="79"/>
      <c r="CI175" s="79"/>
    </row>
    <row r="176" spans="1:87" ht="18" customHeight="1" x14ac:dyDescent="0.25">
      <c r="A176" s="75"/>
      <c r="B176" s="348" t="s">
        <v>0</v>
      </c>
      <c r="C176" s="349"/>
      <c r="D176" s="349"/>
      <c r="E176" s="349"/>
      <c r="F176" s="349"/>
      <c r="G176" s="349"/>
      <c r="H176" s="349"/>
      <c r="I176" s="349"/>
      <c r="J176" s="349"/>
      <c r="K176" s="349"/>
      <c r="L176" s="349"/>
      <c r="M176" s="349"/>
      <c r="N176" s="349"/>
      <c r="O176" s="349"/>
      <c r="P176" s="349"/>
      <c r="Q176" s="349"/>
      <c r="R176" s="349"/>
      <c r="S176" s="349"/>
      <c r="T176" s="349"/>
      <c r="U176" s="349"/>
      <c r="V176" s="349"/>
      <c r="W176" s="349"/>
      <c r="X176" s="349"/>
      <c r="Y176" s="350"/>
      <c r="Z176" s="348" t="s">
        <v>80</v>
      </c>
      <c r="AA176" s="349"/>
      <c r="AB176" s="349"/>
      <c r="AC176" s="349"/>
      <c r="AD176" s="350"/>
      <c r="AE176" s="357" t="s">
        <v>79</v>
      </c>
      <c r="AF176" s="358"/>
      <c r="AG176" s="358"/>
      <c r="AH176" s="358"/>
      <c r="AI176" s="358"/>
      <c r="AJ176" s="359"/>
      <c r="AK176" s="357" t="s">
        <v>81</v>
      </c>
      <c r="AL176" s="358"/>
      <c r="AM176" s="358"/>
      <c r="AN176" s="358"/>
      <c r="AO176" s="358"/>
      <c r="AP176" s="358"/>
      <c r="AQ176" s="358"/>
      <c r="AR176" s="358"/>
      <c r="AS176" s="358"/>
      <c r="AT176" s="358"/>
      <c r="AU176" s="358"/>
      <c r="AV176" s="358"/>
      <c r="AW176" s="358"/>
      <c r="AX176" s="359"/>
      <c r="AY176" s="357" t="s">
        <v>1</v>
      </c>
      <c r="AZ176" s="358"/>
      <c r="BA176" s="358"/>
      <c r="BB176" s="359"/>
      <c r="BC176" s="348" t="s">
        <v>104</v>
      </c>
      <c r="BD176" s="349"/>
      <c r="BE176" s="349"/>
      <c r="BF176" s="350"/>
      <c r="BG176" s="366" t="s">
        <v>82</v>
      </c>
      <c r="BH176" s="367"/>
      <c r="BI176" s="367"/>
      <c r="BJ176" s="368"/>
      <c r="BK176" s="315" t="s">
        <v>99</v>
      </c>
      <c r="BL176" s="316"/>
      <c r="BM176" s="316"/>
      <c r="BN176" s="316"/>
      <c r="BO176" s="316"/>
      <c r="BP176" s="317"/>
      <c r="BQ176" s="315" t="s">
        <v>83</v>
      </c>
      <c r="BR176" s="316"/>
      <c r="BS176" s="316"/>
      <c r="BT176" s="316"/>
      <c r="BU176" s="316"/>
      <c r="BV176" s="316"/>
      <c r="BW176" s="317"/>
      <c r="BX176" s="315" t="s">
        <v>84</v>
      </c>
      <c r="BY176" s="316"/>
      <c r="BZ176" s="316"/>
      <c r="CA176" s="316"/>
      <c r="CB176" s="316"/>
      <c r="CC176" s="317"/>
      <c r="CD176" s="315" t="s">
        <v>85</v>
      </c>
      <c r="CE176" s="316"/>
      <c r="CF176" s="316"/>
      <c r="CG176" s="316"/>
      <c r="CH176" s="316"/>
      <c r="CI176" s="317"/>
    </row>
    <row r="177" spans="1:87" ht="18" customHeight="1" x14ac:dyDescent="0.25">
      <c r="A177" s="75"/>
      <c r="B177" s="351"/>
      <c r="C177" s="352"/>
      <c r="D177" s="352"/>
      <c r="E177" s="352"/>
      <c r="F177" s="352"/>
      <c r="G177" s="352"/>
      <c r="H177" s="352"/>
      <c r="I177" s="352"/>
      <c r="J177" s="352"/>
      <c r="K177" s="352"/>
      <c r="L177" s="352"/>
      <c r="M177" s="352"/>
      <c r="N177" s="352"/>
      <c r="O177" s="352"/>
      <c r="P177" s="352"/>
      <c r="Q177" s="352"/>
      <c r="R177" s="352"/>
      <c r="S177" s="352"/>
      <c r="T177" s="352"/>
      <c r="U177" s="352"/>
      <c r="V177" s="352"/>
      <c r="W177" s="352"/>
      <c r="X177" s="352"/>
      <c r="Y177" s="353"/>
      <c r="Z177" s="351"/>
      <c r="AA177" s="352"/>
      <c r="AB177" s="352"/>
      <c r="AC177" s="352"/>
      <c r="AD177" s="353"/>
      <c r="AE177" s="360"/>
      <c r="AF177" s="361"/>
      <c r="AG177" s="361"/>
      <c r="AH177" s="361"/>
      <c r="AI177" s="361"/>
      <c r="AJ177" s="362"/>
      <c r="AK177" s="360"/>
      <c r="AL177" s="361"/>
      <c r="AM177" s="361"/>
      <c r="AN177" s="361"/>
      <c r="AO177" s="361"/>
      <c r="AP177" s="361"/>
      <c r="AQ177" s="361"/>
      <c r="AR177" s="361"/>
      <c r="AS177" s="361"/>
      <c r="AT177" s="361"/>
      <c r="AU177" s="361"/>
      <c r="AV177" s="361"/>
      <c r="AW177" s="361"/>
      <c r="AX177" s="362"/>
      <c r="AY177" s="360"/>
      <c r="AZ177" s="361"/>
      <c r="BA177" s="361"/>
      <c r="BB177" s="362"/>
      <c r="BC177" s="351"/>
      <c r="BD177" s="352"/>
      <c r="BE177" s="352"/>
      <c r="BF177" s="353"/>
      <c r="BG177" s="369"/>
      <c r="BH177" s="370"/>
      <c r="BI177" s="370"/>
      <c r="BJ177" s="371"/>
      <c r="BK177" s="318"/>
      <c r="BL177" s="319"/>
      <c r="BM177" s="319"/>
      <c r="BN177" s="319"/>
      <c r="BO177" s="319"/>
      <c r="BP177" s="320"/>
      <c r="BQ177" s="318"/>
      <c r="BR177" s="319"/>
      <c r="BS177" s="319"/>
      <c r="BT177" s="319"/>
      <c r="BU177" s="319"/>
      <c r="BV177" s="319"/>
      <c r="BW177" s="320"/>
      <c r="BX177" s="318"/>
      <c r="BY177" s="319"/>
      <c r="BZ177" s="319"/>
      <c r="CA177" s="319"/>
      <c r="CB177" s="319"/>
      <c r="CC177" s="320"/>
      <c r="CD177" s="318"/>
      <c r="CE177" s="319"/>
      <c r="CF177" s="319"/>
      <c r="CG177" s="319"/>
      <c r="CH177" s="319"/>
      <c r="CI177" s="320"/>
    </row>
    <row r="178" spans="1:87" ht="18" customHeight="1" thickBot="1" x14ac:dyDescent="0.3">
      <c r="A178" s="75"/>
      <c r="B178" s="354"/>
      <c r="C178" s="355"/>
      <c r="D178" s="355"/>
      <c r="E178" s="355"/>
      <c r="F178" s="355"/>
      <c r="G178" s="355"/>
      <c r="H178" s="355"/>
      <c r="I178" s="355"/>
      <c r="J178" s="355"/>
      <c r="K178" s="355"/>
      <c r="L178" s="355"/>
      <c r="M178" s="355"/>
      <c r="N178" s="355"/>
      <c r="O178" s="355"/>
      <c r="P178" s="355"/>
      <c r="Q178" s="355"/>
      <c r="R178" s="355"/>
      <c r="S178" s="355"/>
      <c r="T178" s="355"/>
      <c r="U178" s="355"/>
      <c r="V178" s="355"/>
      <c r="W178" s="355"/>
      <c r="X178" s="355"/>
      <c r="Y178" s="356"/>
      <c r="Z178" s="354"/>
      <c r="AA178" s="355"/>
      <c r="AB178" s="355"/>
      <c r="AC178" s="355"/>
      <c r="AD178" s="356"/>
      <c r="AE178" s="363"/>
      <c r="AF178" s="364"/>
      <c r="AG178" s="364"/>
      <c r="AH178" s="364"/>
      <c r="AI178" s="364"/>
      <c r="AJ178" s="365"/>
      <c r="AK178" s="360"/>
      <c r="AL178" s="361"/>
      <c r="AM178" s="361"/>
      <c r="AN178" s="361"/>
      <c r="AO178" s="361"/>
      <c r="AP178" s="361"/>
      <c r="AQ178" s="361"/>
      <c r="AR178" s="361"/>
      <c r="AS178" s="361"/>
      <c r="AT178" s="361"/>
      <c r="AU178" s="361"/>
      <c r="AV178" s="361"/>
      <c r="AW178" s="361"/>
      <c r="AX178" s="362"/>
      <c r="AY178" s="360"/>
      <c r="AZ178" s="361"/>
      <c r="BA178" s="361"/>
      <c r="BB178" s="362"/>
      <c r="BC178" s="351"/>
      <c r="BD178" s="352"/>
      <c r="BE178" s="352"/>
      <c r="BF178" s="353"/>
      <c r="BG178" s="369"/>
      <c r="BH178" s="370"/>
      <c r="BI178" s="370"/>
      <c r="BJ178" s="371"/>
      <c r="BK178" s="318"/>
      <c r="BL178" s="319"/>
      <c r="BM178" s="319"/>
      <c r="BN178" s="319"/>
      <c r="BO178" s="319"/>
      <c r="BP178" s="320"/>
      <c r="BQ178" s="321"/>
      <c r="BR178" s="322"/>
      <c r="BS178" s="322"/>
      <c r="BT178" s="322"/>
      <c r="BU178" s="322"/>
      <c r="BV178" s="322"/>
      <c r="BW178" s="323"/>
      <c r="BX178" s="321"/>
      <c r="BY178" s="322"/>
      <c r="BZ178" s="322"/>
      <c r="CA178" s="322"/>
      <c r="CB178" s="322"/>
      <c r="CC178" s="323"/>
      <c r="CD178" s="321"/>
      <c r="CE178" s="322"/>
      <c r="CF178" s="322"/>
      <c r="CG178" s="322"/>
      <c r="CH178" s="322"/>
      <c r="CI178" s="323"/>
    </row>
    <row r="179" spans="1:87" ht="18" customHeight="1" x14ac:dyDescent="0.25">
      <c r="A179" s="75"/>
      <c r="B179" s="324" t="s">
        <v>216</v>
      </c>
      <c r="C179" s="325"/>
      <c r="D179" s="325"/>
      <c r="E179" s="325"/>
      <c r="F179" s="325"/>
      <c r="G179" s="325"/>
      <c r="H179" s="325"/>
      <c r="I179" s="325"/>
      <c r="J179" s="325"/>
      <c r="K179" s="325"/>
      <c r="L179" s="325"/>
      <c r="M179" s="325"/>
      <c r="N179" s="325"/>
      <c r="O179" s="325"/>
      <c r="P179" s="325"/>
      <c r="Q179" s="325"/>
      <c r="R179" s="325"/>
      <c r="S179" s="325"/>
      <c r="T179" s="325"/>
      <c r="U179" s="325"/>
      <c r="V179" s="325"/>
      <c r="W179" s="325"/>
      <c r="X179" s="325"/>
      <c r="Y179" s="326"/>
      <c r="Z179" s="333" t="s">
        <v>881</v>
      </c>
      <c r="AA179" s="334"/>
      <c r="AB179" s="334"/>
      <c r="AC179" s="334"/>
      <c r="AD179" s="335"/>
      <c r="AE179" s="643">
        <v>1188</v>
      </c>
      <c r="AF179" s="644"/>
      <c r="AG179" s="644"/>
      <c r="AH179" s="644"/>
      <c r="AI179" s="644"/>
      <c r="AJ179" s="644"/>
      <c r="AK179" s="342" t="s">
        <v>15</v>
      </c>
      <c r="AL179" s="343"/>
      <c r="AM179" s="343"/>
      <c r="AN179" s="343"/>
      <c r="AO179" s="343"/>
      <c r="AP179" s="343"/>
      <c r="AQ179" s="343"/>
      <c r="AR179" s="343"/>
      <c r="AS179" s="343"/>
      <c r="AT179" s="343"/>
      <c r="AU179" s="343"/>
      <c r="AV179" s="343"/>
      <c r="AW179" s="343"/>
      <c r="AX179" s="344"/>
      <c r="AY179" s="345">
        <v>0.04</v>
      </c>
      <c r="AZ179" s="346"/>
      <c r="BA179" s="346"/>
      <c r="BB179" s="347"/>
      <c r="BC179" s="345">
        <f>+$AE$179*AY179</f>
        <v>47.52</v>
      </c>
      <c r="BD179" s="346"/>
      <c r="BE179" s="346"/>
      <c r="BF179" s="347"/>
      <c r="BG179" s="285">
        <v>7925</v>
      </c>
      <c r="BH179" s="286"/>
      <c r="BI179" s="286"/>
      <c r="BJ179" s="287"/>
      <c r="BK179" s="288">
        <f>+AY179*BG179</f>
        <v>317</v>
      </c>
      <c r="BL179" s="289"/>
      <c r="BM179" s="289"/>
      <c r="BN179" s="289"/>
      <c r="BO179" s="289"/>
      <c r="BP179" s="290"/>
      <c r="BQ179" s="291">
        <v>500</v>
      </c>
      <c r="BR179" s="292"/>
      <c r="BS179" s="292"/>
      <c r="BT179" s="292"/>
      <c r="BU179" s="292"/>
      <c r="BV179" s="292"/>
      <c r="BW179" s="293"/>
      <c r="BX179" s="291">
        <f>+(((BK183+BQ179)*15)/85)</f>
        <v>2028.9652941176473</v>
      </c>
      <c r="BY179" s="292"/>
      <c r="BZ179" s="292"/>
      <c r="CA179" s="292"/>
      <c r="CB179" s="292"/>
      <c r="CC179" s="293"/>
      <c r="CD179" s="291">
        <f>+BK183+BQ179+BX179</f>
        <v>13526.435294117648</v>
      </c>
      <c r="CE179" s="292"/>
      <c r="CF179" s="292"/>
      <c r="CG179" s="292"/>
      <c r="CH179" s="292"/>
      <c r="CI179" s="293"/>
    </row>
    <row r="180" spans="1:87" ht="18" customHeight="1" x14ac:dyDescent="0.25">
      <c r="A180" s="75"/>
      <c r="B180" s="327"/>
      <c r="C180" s="328"/>
      <c r="D180" s="328"/>
      <c r="E180" s="328"/>
      <c r="F180" s="328"/>
      <c r="G180" s="328"/>
      <c r="H180" s="328"/>
      <c r="I180" s="328"/>
      <c r="J180" s="328"/>
      <c r="K180" s="328"/>
      <c r="L180" s="328"/>
      <c r="M180" s="328"/>
      <c r="N180" s="328"/>
      <c r="O180" s="328"/>
      <c r="P180" s="328"/>
      <c r="Q180" s="328"/>
      <c r="R180" s="328"/>
      <c r="S180" s="328"/>
      <c r="T180" s="328"/>
      <c r="U180" s="328"/>
      <c r="V180" s="328"/>
      <c r="W180" s="328"/>
      <c r="X180" s="328"/>
      <c r="Y180" s="329"/>
      <c r="Z180" s="336"/>
      <c r="AA180" s="337"/>
      <c r="AB180" s="337"/>
      <c r="AC180" s="337"/>
      <c r="AD180" s="338"/>
      <c r="AE180" s="645"/>
      <c r="AF180" s="646"/>
      <c r="AG180" s="646"/>
      <c r="AH180" s="646"/>
      <c r="AI180" s="646"/>
      <c r="AJ180" s="646"/>
      <c r="AK180" s="300" t="s">
        <v>35</v>
      </c>
      <c r="AL180" s="301"/>
      <c r="AM180" s="301"/>
      <c r="AN180" s="301"/>
      <c r="AO180" s="301"/>
      <c r="AP180" s="301"/>
      <c r="AQ180" s="301"/>
      <c r="AR180" s="301"/>
      <c r="AS180" s="301"/>
      <c r="AT180" s="301"/>
      <c r="AU180" s="301"/>
      <c r="AV180" s="301"/>
      <c r="AW180" s="301"/>
      <c r="AX180" s="302"/>
      <c r="AY180" s="303">
        <v>0.04</v>
      </c>
      <c r="AZ180" s="304"/>
      <c r="BA180" s="304"/>
      <c r="BB180" s="305"/>
      <c r="BC180" s="306">
        <f t="shared" ref="BC180:BC182" si="34">+$AE$179*AY180</f>
        <v>47.52</v>
      </c>
      <c r="BD180" s="307"/>
      <c r="BE180" s="307"/>
      <c r="BF180" s="308"/>
      <c r="BG180" s="309">
        <v>11718</v>
      </c>
      <c r="BH180" s="310"/>
      <c r="BI180" s="310"/>
      <c r="BJ180" s="311"/>
      <c r="BK180" s="312">
        <f t="shared" ref="BK180:BK182" si="35">+AY180*BG180</f>
        <v>468.72</v>
      </c>
      <c r="BL180" s="313"/>
      <c r="BM180" s="313"/>
      <c r="BN180" s="313"/>
      <c r="BO180" s="313"/>
      <c r="BP180" s="314"/>
      <c r="BQ180" s="294"/>
      <c r="BR180" s="295"/>
      <c r="BS180" s="295"/>
      <c r="BT180" s="295"/>
      <c r="BU180" s="295"/>
      <c r="BV180" s="295"/>
      <c r="BW180" s="296"/>
      <c r="BX180" s="294"/>
      <c r="BY180" s="295"/>
      <c r="BZ180" s="295"/>
      <c r="CA180" s="295"/>
      <c r="CB180" s="295"/>
      <c r="CC180" s="296"/>
      <c r="CD180" s="294"/>
      <c r="CE180" s="295"/>
      <c r="CF180" s="295"/>
      <c r="CG180" s="295"/>
      <c r="CH180" s="295"/>
      <c r="CI180" s="296"/>
    </row>
    <row r="181" spans="1:87" ht="18" customHeight="1" x14ac:dyDescent="0.25">
      <c r="A181" s="75"/>
      <c r="B181" s="327"/>
      <c r="C181" s="328"/>
      <c r="D181" s="328"/>
      <c r="E181" s="328"/>
      <c r="F181" s="328"/>
      <c r="G181" s="328"/>
      <c r="H181" s="328"/>
      <c r="I181" s="328"/>
      <c r="J181" s="328"/>
      <c r="K181" s="328"/>
      <c r="L181" s="328"/>
      <c r="M181" s="328"/>
      <c r="N181" s="328"/>
      <c r="O181" s="328"/>
      <c r="P181" s="328"/>
      <c r="Q181" s="328"/>
      <c r="R181" s="328"/>
      <c r="S181" s="328"/>
      <c r="T181" s="328"/>
      <c r="U181" s="328"/>
      <c r="V181" s="328"/>
      <c r="W181" s="328"/>
      <c r="X181" s="328"/>
      <c r="Y181" s="329"/>
      <c r="Z181" s="336"/>
      <c r="AA181" s="337"/>
      <c r="AB181" s="337"/>
      <c r="AC181" s="337"/>
      <c r="AD181" s="338"/>
      <c r="AE181" s="645"/>
      <c r="AF181" s="646"/>
      <c r="AG181" s="646"/>
      <c r="AH181" s="646"/>
      <c r="AI181" s="646"/>
      <c r="AJ181" s="646"/>
      <c r="AK181" s="300" t="s">
        <v>527</v>
      </c>
      <c r="AL181" s="301"/>
      <c r="AM181" s="301"/>
      <c r="AN181" s="301"/>
      <c r="AO181" s="301"/>
      <c r="AP181" s="301"/>
      <c r="AQ181" s="301"/>
      <c r="AR181" s="301"/>
      <c r="AS181" s="301"/>
      <c r="AT181" s="301"/>
      <c r="AU181" s="301"/>
      <c r="AV181" s="301"/>
      <c r="AW181" s="301"/>
      <c r="AX181" s="302"/>
      <c r="AY181" s="407">
        <v>0.25</v>
      </c>
      <c r="AZ181" s="304"/>
      <c r="BA181" s="304"/>
      <c r="BB181" s="408"/>
      <c r="BC181" s="306">
        <f t="shared" si="34"/>
        <v>297</v>
      </c>
      <c r="BD181" s="307"/>
      <c r="BE181" s="307"/>
      <c r="BF181" s="308"/>
      <c r="BG181" s="309">
        <v>18911</v>
      </c>
      <c r="BH181" s="310"/>
      <c r="BI181" s="310"/>
      <c r="BJ181" s="311"/>
      <c r="BK181" s="312">
        <f t="shared" si="35"/>
        <v>4727.75</v>
      </c>
      <c r="BL181" s="313"/>
      <c r="BM181" s="313"/>
      <c r="BN181" s="313"/>
      <c r="BO181" s="313"/>
      <c r="BP181" s="314"/>
      <c r="BQ181" s="294"/>
      <c r="BR181" s="295"/>
      <c r="BS181" s="295"/>
      <c r="BT181" s="295"/>
      <c r="BU181" s="295"/>
      <c r="BV181" s="295"/>
      <c r="BW181" s="296"/>
      <c r="BX181" s="294"/>
      <c r="BY181" s="295"/>
      <c r="BZ181" s="295"/>
      <c r="CA181" s="295"/>
      <c r="CB181" s="295"/>
      <c r="CC181" s="296"/>
      <c r="CD181" s="294"/>
      <c r="CE181" s="295"/>
      <c r="CF181" s="295"/>
      <c r="CG181" s="295"/>
      <c r="CH181" s="295"/>
      <c r="CI181" s="296"/>
    </row>
    <row r="182" spans="1:87" ht="18" customHeight="1" thickBot="1" x14ac:dyDescent="0.3">
      <c r="A182" s="75"/>
      <c r="B182" s="327"/>
      <c r="C182" s="328"/>
      <c r="D182" s="328"/>
      <c r="E182" s="328"/>
      <c r="F182" s="328"/>
      <c r="G182" s="328"/>
      <c r="H182" s="328"/>
      <c r="I182" s="328"/>
      <c r="J182" s="328"/>
      <c r="K182" s="328"/>
      <c r="L182" s="328"/>
      <c r="M182" s="328"/>
      <c r="N182" s="328"/>
      <c r="O182" s="328"/>
      <c r="P182" s="328"/>
      <c r="Q182" s="328"/>
      <c r="R182" s="328"/>
      <c r="S182" s="328"/>
      <c r="T182" s="328"/>
      <c r="U182" s="328"/>
      <c r="V182" s="328"/>
      <c r="W182" s="328"/>
      <c r="X182" s="328"/>
      <c r="Y182" s="329"/>
      <c r="Z182" s="336"/>
      <c r="AA182" s="337"/>
      <c r="AB182" s="337"/>
      <c r="AC182" s="337"/>
      <c r="AD182" s="338"/>
      <c r="AE182" s="645"/>
      <c r="AF182" s="646"/>
      <c r="AG182" s="646"/>
      <c r="AH182" s="646"/>
      <c r="AI182" s="646"/>
      <c r="AJ182" s="646"/>
      <c r="AK182" s="392" t="s">
        <v>32</v>
      </c>
      <c r="AL182" s="393"/>
      <c r="AM182" s="393"/>
      <c r="AN182" s="393"/>
      <c r="AO182" s="393"/>
      <c r="AP182" s="393"/>
      <c r="AQ182" s="393"/>
      <c r="AR182" s="393"/>
      <c r="AS182" s="393"/>
      <c r="AT182" s="393"/>
      <c r="AU182" s="393"/>
      <c r="AV182" s="393"/>
      <c r="AW182" s="393"/>
      <c r="AX182" s="394"/>
      <c r="AY182" s="407">
        <v>0.5</v>
      </c>
      <c r="AZ182" s="304"/>
      <c r="BA182" s="304"/>
      <c r="BB182" s="408"/>
      <c r="BC182" s="306">
        <f t="shared" si="34"/>
        <v>594</v>
      </c>
      <c r="BD182" s="307"/>
      <c r="BE182" s="307"/>
      <c r="BF182" s="308"/>
      <c r="BG182" s="309">
        <v>10968</v>
      </c>
      <c r="BH182" s="310"/>
      <c r="BI182" s="310"/>
      <c r="BJ182" s="311"/>
      <c r="BK182" s="312">
        <f t="shared" si="35"/>
        <v>5484</v>
      </c>
      <c r="BL182" s="313"/>
      <c r="BM182" s="313"/>
      <c r="BN182" s="313"/>
      <c r="BO182" s="313"/>
      <c r="BP182" s="314"/>
      <c r="BQ182" s="294"/>
      <c r="BR182" s="295"/>
      <c r="BS182" s="295"/>
      <c r="BT182" s="295"/>
      <c r="BU182" s="295"/>
      <c r="BV182" s="295"/>
      <c r="BW182" s="296"/>
      <c r="BX182" s="294"/>
      <c r="BY182" s="295"/>
      <c r="BZ182" s="295"/>
      <c r="CA182" s="295"/>
      <c r="CB182" s="295"/>
      <c r="CC182" s="296"/>
      <c r="CD182" s="294"/>
      <c r="CE182" s="295"/>
      <c r="CF182" s="295"/>
      <c r="CG182" s="295"/>
      <c r="CH182" s="295"/>
      <c r="CI182" s="296"/>
    </row>
    <row r="183" spans="1:87" ht="18" customHeight="1" thickBot="1" x14ac:dyDescent="0.3">
      <c r="A183" s="75"/>
      <c r="B183" s="377"/>
      <c r="C183" s="378"/>
      <c r="D183" s="378"/>
      <c r="E183" s="378"/>
      <c r="F183" s="378"/>
      <c r="G183" s="378"/>
      <c r="H183" s="378"/>
      <c r="I183" s="378"/>
      <c r="J183" s="378"/>
      <c r="K183" s="378"/>
      <c r="L183" s="378"/>
      <c r="M183" s="378"/>
      <c r="N183" s="378"/>
      <c r="O183" s="378"/>
      <c r="P183" s="378"/>
      <c r="Q183" s="378"/>
      <c r="R183" s="378"/>
      <c r="S183" s="378"/>
      <c r="T183" s="378"/>
      <c r="U183" s="378"/>
      <c r="V183" s="378"/>
      <c r="W183" s="378"/>
      <c r="X183" s="378"/>
      <c r="Y183" s="378"/>
      <c r="Z183" s="378"/>
      <c r="AA183" s="378"/>
      <c r="AB183" s="378"/>
      <c r="AC183" s="378"/>
      <c r="AD183" s="378"/>
      <c r="AE183" s="378"/>
      <c r="AF183" s="378"/>
      <c r="AG183" s="378"/>
      <c r="AH183" s="378"/>
      <c r="AI183" s="378"/>
      <c r="AJ183" s="379"/>
      <c r="AK183" s="380" t="s">
        <v>3</v>
      </c>
      <c r="AL183" s="381"/>
      <c r="AM183" s="381"/>
      <c r="AN183" s="381"/>
      <c r="AO183" s="381"/>
      <c r="AP183" s="381"/>
      <c r="AQ183" s="381"/>
      <c r="AR183" s="381"/>
      <c r="AS183" s="381"/>
      <c r="AT183" s="381"/>
      <c r="AU183" s="381"/>
      <c r="AV183" s="381"/>
      <c r="AW183" s="381"/>
      <c r="AX183" s="381"/>
      <c r="AY183" s="382"/>
      <c r="AZ183" s="382"/>
      <c r="BA183" s="382"/>
      <c r="BB183" s="382"/>
      <c r="BC183" s="382"/>
      <c r="BD183" s="382"/>
      <c r="BE183" s="382"/>
      <c r="BF183" s="382"/>
      <c r="BG183" s="382"/>
      <c r="BH183" s="382"/>
      <c r="BI183" s="382"/>
      <c r="BJ183" s="383"/>
      <c r="BK183" s="384">
        <f>SUM(BK179:BK182)</f>
        <v>10997.470000000001</v>
      </c>
      <c r="BL183" s="385"/>
      <c r="BM183" s="385"/>
      <c r="BN183" s="385"/>
      <c r="BO183" s="385"/>
      <c r="BP183" s="386"/>
      <c r="BQ183" s="387" t="s">
        <v>100</v>
      </c>
      <c r="BR183" s="388"/>
      <c r="BS183" s="388"/>
      <c r="BT183" s="388"/>
      <c r="BU183" s="388"/>
      <c r="BV183" s="388"/>
      <c r="BW183" s="388"/>
      <c r="BX183" s="388"/>
      <c r="BY183" s="388"/>
      <c r="BZ183" s="388"/>
      <c r="CA183" s="388"/>
      <c r="CB183" s="388"/>
      <c r="CC183" s="389"/>
      <c r="CD183" s="390">
        <f>+CD179*AE179</f>
        <v>16069405.129411764</v>
      </c>
      <c r="CE183" s="390"/>
      <c r="CF183" s="390"/>
      <c r="CG183" s="390"/>
      <c r="CH183" s="390"/>
      <c r="CI183" s="391"/>
    </row>
    <row r="184" spans="1:87" ht="18" customHeight="1" thickBot="1" x14ac:dyDescent="0.3">
      <c r="A184" s="75"/>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BG184" s="78"/>
      <c r="BH184" s="78"/>
      <c r="BI184" s="78"/>
      <c r="BJ184" s="78"/>
      <c r="BK184" s="79"/>
      <c r="BL184" s="79"/>
      <c r="BM184" s="79"/>
      <c r="BN184" s="79"/>
      <c r="BO184" s="79"/>
      <c r="BP184" s="79"/>
      <c r="BQ184" s="79"/>
      <c r="BR184" s="79"/>
      <c r="BS184" s="79"/>
      <c r="BT184" s="79"/>
      <c r="BU184" s="79"/>
      <c r="BV184" s="79"/>
      <c r="BW184" s="79"/>
      <c r="BX184" s="79"/>
      <c r="BY184" s="79"/>
      <c r="BZ184" s="79"/>
      <c r="CA184" s="79"/>
      <c r="CB184" s="79"/>
      <c r="CC184" s="79"/>
      <c r="CD184" s="79"/>
      <c r="CE184" s="79"/>
      <c r="CF184" s="79"/>
      <c r="CG184" s="79"/>
      <c r="CH184" s="79"/>
      <c r="CI184" s="79"/>
    </row>
    <row r="185" spans="1:87" ht="18" customHeight="1" x14ac:dyDescent="0.25">
      <c r="A185" s="75"/>
      <c r="B185" s="348" t="s">
        <v>0</v>
      </c>
      <c r="C185" s="349"/>
      <c r="D185" s="349"/>
      <c r="E185" s="349"/>
      <c r="F185" s="349"/>
      <c r="G185" s="349"/>
      <c r="H185" s="349"/>
      <c r="I185" s="349"/>
      <c r="J185" s="349"/>
      <c r="K185" s="349"/>
      <c r="L185" s="349"/>
      <c r="M185" s="349"/>
      <c r="N185" s="349"/>
      <c r="O185" s="349"/>
      <c r="P185" s="349"/>
      <c r="Q185" s="349"/>
      <c r="R185" s="349"/>
      <c r="S185" s="349"/>
      <c r="T185" s="349"/>
      <c r="U185" s="349"/>
      <c r="V185" s="349"/>
      <c r="W185" s="349"/>
      <c r="X185" s="349"/>
      <c r="Y185" s="350"/>
      <c r="Z185" s="348" t="s">
        <v>80</v>
      </c>
      <c r="AA185" s="349"/>
      <c r="AB185" s="349"/>
      <c r="AC185" s="349"/>
      <c r="AD185" s="350"/>
      <c r="AE185" s="357" t="s">
        <v>79</v>
      </c>
      <c r="AF185" s="358"/>
      <c r="AG185" s="358"/>
      <c r="AH185" s="358"/>
      <c r="AI185" s="358"/>
      <c r="AJ185" s="359"/>
      <c r="AK185" s="357" t="s">
        <v>81</v>
      </c>
      <c r="AL185" s="358"/>
      <c r="AM185" s="358"/>
      <c r="AN185" s="358"/>
      <c r="AO185" s="358"/>
      <c r="AP185" s="358"/>
      <c r="AQ185" s="358"/>
      <c r="AR185" s="358"/>
      <c r="AS185" s="358"/>
      <c r="AT185" s="358"/>
      <c r="AU185" s="358"/>
      <c r="AV185" s="358"/>
      <c r="AW185" s="358"/>
      <c r="AX185" s="359"/>
      <c r="AY185" s="357" t="s">
        <v>1</v>
      </c>
      <c r="AZ185" s="358"/>
      <c r="BA185" s="358"/>
      <c r="BB185" s="359"/>
      <c r="BC185" s="348" t="s">
        <v>104</v>
      </c>
      <c r="BD185" s="349"/>
      <c r="BE185" s="349"/>
      <c r="BF185" s="350"/>
      <c r="BG185" s="366" t="s">
        <v>82</v>
      </c>
      <c r="BH185" s="367"/>
      <c r="BI185" s="367"/>
      <c r="BJ185" s="368"/>
      <c r="BK185" s="315" t="s">
        <v>99</v>
      </c>
      <c r="BL185" s="316"/>
      <c r="BM185" s="316"/>
      <c r="BN185" s="316"/>
      <c r="BO185" s="316"/>
      <c r="BP185" s="317"/>
      <c r="BQ185" s="315" t="s">
        <v>83</v>
      </c>
      <c r="BR185" s="316"/>
      <c r="BS185" s="316"/>
      <c r="BT185" s="316"/>
      <c r="BU185" s="316"/>
      <c r="BV185" s="316"/>
      <c r="BW185" s="317"/>
      <c r="BX185" s="315" t="s">
        <v>84</v>
      </c>
      <c r="BY185" s="316"/>
      <c r="BZ185" s="316"/>
      <c r="CA185" s="316"/>
      <c r="CB185" s="316"/>
      <c r="CC185" s="317"/>
      <c r="CD185" s="315" t="s">
        <v>85</v>
      </c>
      <c r="CE185" s="316"/>
      <c r="CF185" s="316"/>
      <c r="CG185" s="316"/>
      <c r="CH185" s="316"/>
      <c r="CI185" s="317"/>
    </row>
    <row r="186" spans="1:87" ht="18" customHeight="1" x14ac:dyDescent="0.25">
      <c r="A186" s="75"/>
      <c r="B186" s="351"/>
      <c r="C186" s="352"/>
      <c r="D186" s="352"/>
      <c r="E186" s="352"/>
      <c r="F186" s="352"/>
      <c r="G186" s="352"/>
      <c r="H186" s="352"/>
      <c r="I186" s="352"/>
      <c r="J186" s="352"/>
      <c r="K186" s="352"/>
      <c r="L186" s="352"/>
      <c r="M186" s="352"/>
      <c r="N186" s="352"/>
      <c r="O186" s="352"/>
      <c r="P186" s="352"/>
      <c r="Q186" s="352"/>
      <c r="R186" s="352"/>
      <c r="S186" s="352"/>
      <c r="T186" s="352"/>
      <c r="U186" s="352"/>
      <c r="V186" s="352"/>
      <c r="W186" s="352"/>
      <c r="X186" s="352"/>
      <c r="Y186" s="353"/>
      <c r="Z186" s="351"/>
      <c r="AA186" s="352"/>
      <c r="AB186" s="352"/>
      <c r="AC186" s="352"/>
      <c r="AD186" s="353"/>
      <c r="AE186" s="360"/>
      <c r="AF186" s="361"/>
      <c r="AG186" s="361"/>
      <c r="AH186" s="361"/>
      <c r="AI186" s="361"/>
      <c r="AJ186" s="362"/>
      <c r="AK186" s="360"/>
      <c r="AL186" s="361"/>
      <c r="AM186" s="361"/>
      <c r="AN186" s="361"/>
      <c r="AO186" s="361"/>
      <c r="AP186" s="361"/>
      <c r="AQ186" s="361"/>
      <c r="AR186" s="361"/>
      <c r="AS186" s="361"/>
      <c r="AT186" s="361"/>
      <c r="AU186" s="361"/>
      <c r="AV186" s="361"/>
      <c r="AW186" s="361"/>
      <c r="AX186" s="362"/>
      <c r="AY186" s="360"/>
      <c r="AZ186" s="361"/>
      <c r="BA186" s="361"/>
      <c r="BB186" s="362"/>
      <c r="BC186" s="351"/>
      <c r="BD186" s="352"/>
      <c r="BE186" s="352"/>
      <c r="BF186" s="353"/>
      <c r="BG186" s="369"/>
      <c r="BH186" s="370"/>
      <c r="BI186" s="370"/>
      <c r="BJ186" s="371"/>
      <c r="BK186" s="318"/>
      <c r="BL186" s="319"/>
      <c r="BM186" s="319"/>
      <c r="BN186" s="319"/>
      <c r="BO186" s="319"/>
      <c r="BP186" s="320"/>
      <c r="BQ186" s="318"/>
      <c r="BR186" s="319"/>
      <c r="BS186" s="319"/>
      <c r="BT186" s="319"/>
      <c r="BU186" s="319"/>
      <c r="BV186" s="319"/>
      <c r="BW186" s="320"/>
      <c r="BX186" s="318"/>
      <c r="BY186" s="319"/>
      <c r="BZ186" s="319"/>
      <c r="CA186" s="319"/>
      <c r="CB186" s="319"/>
      <c r="CC186" s="320"/>
      <c r="CD186" s="318"/>
      <c r="CE186" s="319"/>
      <c r="CF186" s="319"/>
      <c r="CG186" s="319"/>
      <c r="CH186" s="319"/>
      <c r="CI186" s="320"/>
    </row>
    <row r="187" spans="1:87" ht="18" customHeight="1" thickBot="1" x14ac:dyDescent="0.3">
      <c r="A187" s="75"/>
      <c r="B187" s="354"/>
      <c r="C187" s="355"/>
      <c r="D187" s="355"/>
      <c r="E187" s="355"/>
      <c r="F187" s="355"/>
      <c r="G187" s="355"/>
      <c r="H187" s="355"/>
      <c r="I187" s="355"/>
      <c r="J187" s="355"/>
      <c r="K187" s="355"/>
      <c r="L187" s="355"/>
      <c r="M187" s="355"/>
      <c r="N187" s="355"/>
      <c r="O187" s="355"/>
      <c r="P187" s="355"/>
      <c r="Q187" s="355"/>
      <c r="R187" s="355"/>
      <c r="S187" s="355"/>
      <c r="T187" s="355"/>
      <c r="U187" s="355"/>
      <c r="V187" s="355"/>
      <c r="W187" s="355"/>
      <c r="X187" s="355"/>
      <c r="Y187" s="356"/>
      <c r="Z187" s="354"/>
      <c r="AA187" s="355"/>
      <c r="AB187" s="355"/>
      <c r="AC187" s="355"/>
      <c r="AD187" s="356"/>
      <c r="AE187" s="363"/>
      <c r="AF187" s="364"/>
      <c r="AG187" s="364"/>
      <c r="AH187" s="364"/>
      <c r="AI187" s="364"/>
      <c r="AJ187" s="365"/>
      <c r="AK187" s="360"/>
      <c r="AL187" s="361"/>
      <c r="AM187" s="361"/>
      <c r="AN187" s="361"/>
      <c r="AO187" s="361"/>
      <c r="AP187" s="361"/>
      <c r="AQ187" s="361"/>
      <c r="AR187" s="361"/>
      <c r="AS187" s="361"/>
      <c r="AT187" s="361"/>
      <c r="AU187" s="361"/>
      <c r="AV187" s="361"/>
      <c r="AW187" s="361"/>
      <c r="AX187" s="362"/>
      <c r="AY187" s="360"/>
      <c r="AZ187" s="361"/>
      <c r="BA187" s="361"/>
      <c r="BB187" s="362"/>
      <c r="BC187" s="351"/>
      <c r="BD187" s="352"/>
      <c r="BE187" s="352"/>
      <c r="BF187" s="353"/>
      <c r="BG187" s="369"/>
      <c r="BH187" s="370"/>
      <c r="BI187" s="370"/>
      <c r="BJ187" s="371"/>
      <c r="BK187" s="318"/>
      <c r="BL187" s="319"/>
      <c r="BM187" s="319"/>
      <c r="BN187" s="319"/>
      <c r="BO187" s="319"/>
      <c r="BP187" s="320"/>
      <c r="BQ187" s="321"/>
      <c r="BR187" s="322"/>
      <c r="BS187" s="322"/>
      <c r="BT187" s="322"/>
      <c r="BU187" s="322"/>
      <c r="BV187" s="322"/>
      <c r="BW187" s="323"/>
      <c r="BX187" s="321"/>
      <c r="BY187" s="322"/>
      <c r="BZ187" s="322"/>
      <c r="CA187" s="322"/>
      <c r="CB187" s="322"/>
      <c r="CC187" s="323"/>
      <c r="CD187" s="321"/>
      <c r="CE187" s="322"/>
      <c r="CF187" s="322"/>
      <c r="CG187" s="322"/>
      <c r="CH187" s="322"/>
      <c r="CI187" s="323"/>
    </row>
    <row r="188" spans="1:87" ht="18" customHeight="1" x14ac:dyDescent="0.25">
      <c r="A188" s="75"/>
      <c r="B188" s="324" t="s">
        <v>217</v>
      </c>
      <c r="C188" s="325"/>
      <c r="D188" s="325"/>
      <c r="E188" s="325"/>
      <c r="F188" s="325"/>
      <c r="G188" s="325"/>
      <c r="H188" s="325"/>
      <c r="I188" s="325"/>
      <c r="J188" s="325"/>
      <c r="K188" s="325"/>
      <c r="L188" s="325"/>
      <c r="M188" s="325"/>
      <c r="N188" s="325"/>
      <c r="O188" s="325"/>
      <c r="P188" s="325"/>
      <c r="Q188" s="325"/>
      <c r="R188" s="325"/>
      <c r="S188" s="325"/>
      <c r="T188" s="325"/>
      <c r="U188" s="325"/>
      <c r="V188" s="325"/>
      <c r="W188" s="325"/>
      <c r="X188" s="325"/>
      <c r="Y188" s="326"/>
      <c r="Z188" s="333" t="s">
        <v>882</v>
      </c>
      <c r="AA188" s="334"/>
      <c r="AB188" s="334"/>
      <c r="AC188" s="334"/>
      <c r="AD188" s="335"/>
      <c r="AE188" s="643">
        <v>3180</v>
      </c>
      <c r="AF188" s="644"/>
      <c r="AG188" s="644"/>
      <c r="AH188" s="644"/>
      <c r="AI188" s="644"/>
      <c r="AJ188" s="644"/>
      <c r="AK188" s="342" t="s">
        <v>15</v>
      </c>
      <c r="AL188" s="343"/>
      <c r="AM188" s="343"/>
      <c r="AN188" s="343"/>
      <c r="AO188" s="343"/>
      <c r="AP188" s="343"/>
      <c r="AQ188" s="343"/>
      <c r="AR188" s="343"/>
      <c r="AS188" s="343"/>
      <c r="AT188" s="343"/>
      <c r="AU188" s="343"/>
      <c r="AV188" s="343"/>
      <c r="AW188" s="343"/>
      <c r="AX188" s="344"/>
      <c r="AY188" s="345">
        <v>0.04</v>
      </c>
      <c r="AZ188" s="346"/>
      <c r="BA188" s="346"/>
      <c r="BB188" s="347"/>
      <c r="BC188" s="345">
        <f>+$AE$188*AY188</f>
        <v>127.2</v>
      </c>
      <c r="BD188" s="346"/>
      <c r="BE188" s="346"/>
      <c r="BF188" s="347"/>
      <c r="BG188" s="285">
        <v>7925</v>
      </c>
      <c r="BH188" s="286"/>
      <c r="BI188" s="286"/>
      <c r="BJ188" s="287"/>
      <c r="BK188" s="288">
        <f>+AY188*BG188</f>
        <v>317</v>
      </c>
      <c r="BL188" s="289"/>
      <c r="BM188" s="289"/>
      <c r="BN188" s="289"/>
      <c r="BO188" s="289"/>
      <c r="BP188" s="290"/>
      <c r="BQ188" s="291">
        <v>500</v>
      </c>
      <c r="BR188" s="292"/>
      <c r="BS188" s="292"/>
      <c r="BT188" s="292"/>
      <c r="BU188" s="292"/>
      <c r="BV188" s="292"/>
      <c r="BW188" s="293"/>
      <c r="BX188" s="291">
        <f>+(((BK192+BQ188)*15)/85)</f>
        <v>2028.9652941176473</v>
      </c>
      <c r="BY188" s="292"/>
      <c r="BZ188" s="292"/>
      <c r="CA188" s="292"/>
      <c r="CB188" s="292"/>
      <c r="CC188" s="293"/>
      <c r="CD188" s="291">
        <f>+BK192+BQ188+BX188</f>
        <v>13526.435294117648</v>
      </c>
      <c r="CE188" s="292"/>
      <c r="CF188" s="292"/>
      <c r="CG188" s="292"/>
      <c r="CH188" s="292"/>
      <c r="CI188" s="293"/>
    </row>
    <row r="189" spans="1:87" ht="18" customHeight="1" x14ac:dyDescent="0.25">
      <c r="A189" s="75"/>
      <c r="B189" s="327"/>
      <c r="C189" s="328"/>
      <c r="D189" s="328"/>
      <c r="E189" s="328"/>
      <c r="F189" s="328"/>
      <c r="G189" s="328"/>
      <c r="H189" s="328"/>
      <c r="I189" s="328"/>
      <c r="J189" s="328"/>
      <c r="K189" s="328"/>
      <c r="L189" s="328"/>
      <c r="M189" s="328"/>
      <c r="N189" s="328"/>
      <c r="O189" s="328"/>
      <c r="P189" s="328"/>
      <c r="Q189" s="328"/>
      <c r="R189" s="328"/>
      <c r="S189" s="328"/>
      <c r="T189" s="328"/>
      <c r="U189" s="328"/>
      <c r="V189" s="328"/>
      <c r="W189" s="328"/>
      <c r="X189" s="328"/>
      <c r="Y189" s="329"/>
      <c r="Z189" s="336"/>
      <c r="AA189" s="337"/>
      <c r="AB189" s="337"/>
      <c r="AC189" s="337"/>
      <c r="AD189" s="338"/>
      <c r="AE189" s="645"/>
      <c r="AF189" s="646"/>
      <c r="AG189" s="646"/>
      <c r="AH189" s="646"/>
      <c r="AI189" s="646"/>
      <c r="AJ189" s="646"/>
      <c r="AK189" s="300" t="s">
        <v>35</v>
      </c>
      <c r="AL189" s="301"/>
      <c r="AM189" s="301"/>
      <c r="AN189" s="301"/>
      <c r="AO189" s="301"/>
      <c r="AP189" s="301"/>
      <c r="AQ189" s="301"/>
      <c r="AR189" s="301"/>
      <c r="AS189" s="301"/>
      <c r="AT189" s="301"/>
      <c r="AU189" s="301"/>
      <c r="AV189" s="301"/>
      <c r="AW189" s="301"/>
      <c r="AX189" s="302"/>
      <c r="AY189" s="303">
        <v>0.04</v>
      </c>
      <c r="AZ189" s="304"/>
      <c r="BA189" s="304"/>
      <c r="BB189" s="305"/>
      <c r="BC189" s="306">
        <f t="shared" ref="BC189:BC191" si="36">+$AE$188*AY189</f>
        <v>127.2</v>
      </c>
      <c r="BD189" s="307"/>
      <c r="BE189" s="307"/>
      <c r="BF189" s="308"/>
      <c r="BG189" s="309">
        <v>11718</v>
      </c>
      <c r="BH189" s="310"/>
      <c r="BI189" s="310"/>
      <c r="BJ189" s="311"/>
      <c r="BK189" s="312">
        <f t="shared" ref="BK189:BK191" si="37">+AY189*BG189</f>
        <v>468.72</v>
      </c>
      <c r="BL189" s="313"/>
      <c r="BM189" s="313"/>
      <c r="BN189" s="313"/>
      <c r="BO189" s="313"/>
      <c r="BP189" s="314"/>
      <c r="BQ189" s="294"/>
      <c r="BR189" s="295"/>
      <c r="BS189" s="295"/>
      <c r="BT189" s="295"/>
      <c r="BU189" s="295"/>
      <c r="BV189" s="295"/>
      <c r="BW189" s="296"/>
      <c r="BX189" s="294"/>
      <c r="BY189" s="295"/>
      <c r="BZ189" s="295"/>
      <c r="CA189" s="295"/>
      <c r="CB189" s="295"/>
      <c r="CC189" s="296"/>
      <c r="CD189" s="294"/>
      <c r="CE189" s="295"/>
      <c r="CF189" s="295"/>
      <c r="CG189" s="295"/>
      <c r="CH189" s="295"/>
      <c r="CI189" s="296"/>
    </row>
    <row r="190" spans="1:87" ht="18" customHeight="1" x14ac:dyDescent="0.25">
      <c r="A190" s="75"/>
      <c r="B190" s="327"/>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9"/>
      <c r="Z190" s="336"/>
      <c r="AA190" s="337"/>
      <c r="AB190" s="337"/>
      <c r="AC190" s="337"/>
      <c r="AD190" s="338"/>
      <c r="AE190" s="645"/>
      <c r="AF190" s="646"/>
      <c r="AG190" s="646"/>
      <c r="AH190" s="646"/>
      <c r="AI190" s="646"/>
      <c r="AJ190" s="646"/>
      <c r="AK190" s="300" t="s">
        <v>527</v>
      </c>
      <c r="AL190" s="301"/>
      <c r="AM190" s="301"/>
      <c r="AN190" s="301"/>
      <c r="AO190" s="301"/>
      <c r="AP190" s="301"/>
      <c r="AQ190" s="301"/>
      <c r="AR190" s="301"/>
      <c r="AS190" s="301"/>
      <c r="AT190" s="301"/>
      <c r="AU190" s="301"/>
      <c r="AV190" s="301"/>
      <c r="AW190" s="301"/>
      <c r="AX190" s="302"/>
      <c r="AY190" s="407">
        <v>0.25</v>
      </c>
      <c r="AZ190" s="304"/>
      <c r="BA190" s="304"/>
      <c r="BB190" s="408"/>
      <c r="BC190" s="306">
        <f t="shared" si="36"/>
        <v>795</v>
      </c>
      <c r="BD190" s="307"/>
      <c r="BE190" s="307"/>
      <c r="BF190" s="308"/>
      <c r="BG190" s="309">
        <v>18911</v>
      </c>
      <c r="BH190" s="310"/>
      <c r="BI190" s="310"/>
      <c r="BJ190" s="311"/>
      <c r="BK190" s="312">
        <f t="shared" si="37"/>
        <v>4727.75</v>
      </c>
      <c r="BL190" s="313"/>
      <c r="BM190" s="313"/>
      <c r="BN190" s="313"/>
      <c r="BO190" s="313"/>
      <c r="BP190" s="314"/>
      <c r="BQ190" s="294"/>
      <c r="BR190" s="295"/>
      <c r="BS190" s="295"/>
      <c r="BT190" s="295"/>
      <c r="BU190" s="295"/>
      <c r="BV190" s="295"/>
      <c r="BW190" s="296"/>
      <c r="BX190" s="294"/>
      <c r="BY190" s="295"/>
      <c r="BZ190" s="295"/>
      <c r="CA190" s="295"/>
      <c r="CB190" s="295"/>
      <c r="CC190" s="296"/>
      <c r="CD190" s="294"/>
      <c r="CE190" s="295"/>
      <c r="CF190" s="295"/>
      <c r="CG190" s="295"/>
      <c r="CH190" s="295"/>
      <c r="CI190" s="296"/>
    </row>
    <row r="191" spans="1:87" ht="18" customHeight="1" thickBot="1" x14ac:dyDescent="0.3">
      <c r="A191" s="75"/>
      <c r="B191" s="327"/>
      <c r="C191" s="328"/>
      <c r="D191" s="328"/>
      <c r="E191" s="328"/>
      <c r="F191" s="328"/>
      <c r="G191" s="328"/>
      <c r="H191" s="328"/>
      <c r="I191" s="328"/>
      <c r="J191" s="328"/>
      <c r="K191" s="328"/>
      <c r="L191" s="328"/>
      <c r="M191" s="328"/>
      <c r="N191" s="328"/>
      <c r="O191" s="328"/>
      <c r="P191" s="328"/>
      <c r="Q191" s="328"/>
      <c r="R191" s="328"/>
      <c r="S191" s="328"/>
      <c r="T191" s="328"/>
      <c r="U191" s="328"/>
      <c r="V191" s="328"/>
      <c r="W191" s="328"/>
      <c r="X191" s="328"/>
      <c r="Y191" s="329"/>
      <c r="Z191" s="336"/>
      <c r="AA191" s="337"/>
      <c r="AB191" s="337"/>
      <c r="AC191" s="337"/>
      <c r="AD191" s="338"/>
      <c r="AE191" s="645"/>
      <c r="AF191" s="646"/>
      <c r="AG191" s="646"/>
      <c r="AH191" s="646"/>
      <c r="AI191" s="646"/>
      <c r="AJ191" s="646"/>
      <c r="AK191" s="392" t="s">
        <v>32</v>
      </c>
      <c r="AL191" s="393"/>
      <c r="AM191" s="393"/>
      <c r="AN191" s="393"/>
      <c r="AO191" s="393"/>
      <c r="AP191" s="393"/>
      <c r="AQ191" s="393"/>
      <c r="AR191" s="393"/>
      <c r="AS191" s="393"/>
      <c r="AT191" s="393"/>
      <c r="AU191" s="393"/>
      <c r="AV191" s="393"/>
      <c r="AW191" s="393"/>
      <c r="AX191" s="394"/>
      <c r="AY191" s="407">
        <v>0.5</v>
      </c>
      <c r="AZ191" s="304"/>
      <c r="BA191" s="304"/>
      <c r="BB191" s="408"/>
      <c r="BC191" s="306">
        <f t="shared" si="36"/>
        <v>1590</v>
      </c>
      <c r="BD191" s="307"/>
      <c r="BE191" s="307"/>
      <c r="BF191" s="308"/>
      <c r="BG191" s="309">
        <v>10968</v>
      </c>
      <c r="BH191" s="310"/>
      <c r="BI191" s="310"/>
      <c r="BJ191" s="311"/>
      <c r="BK191" s="312">
        <f t="shared" si="37"/>
        <v>5484</v>
      </c>
      <c r="BL191" s="313"/>
      <c r="BM191" s="313"/>
      <c r="BN191" s="313"/>
      <c r="BO191" s="313"/>
      <c r="BP191" s="314"/>
      <c r="BQ191" s="294"/>
      <c r="BR191" s="295"/>
      <c r="BS191" s="295"/>
      <c r="BT191" s="295"/>
      <c r="BU191" s="295"/>
      <c r="BV191" s="295"/>
      <c r="BW191" s="296"/>
      <c r="BX191" s="294"/>
      <c r="BY191" s="295"/>
      <c r="BZ191" s="295"/>
      <c r="CA191" s="295"/>
      <c r="CB191" s="295"/>
      <c r="CC191" s="296"/>
      <c r="CD191" s="294"/>
      <c r="CE191" s="295"/>
      <c r="CF191" s="295"/>
      <c r="CG191" s="295"/>
      <c r="CH191" s="295"/>
      <c r="CI191" s="296"/>
    </row>
    <row r="192" spans="1:87" ht="18" customHeight="1" thickBot="1" x14ac:dyDescent="0.3">
      <c r="A192" s="75"/>
      <c r="B192" s="377"/>
      <c r="C192" s="378"/>
      <c r="D192" s="378"/>
      <c r="E192" s="378"/>
      <c r="F192" s="378"/>
      <c r="G192" s="378"/>
      <c r="H192" s="378"/>
      <c r="I192" s="378"/>
      <c r="J192" s="378"/>
      <c r="K192" s="378"/>
      <c r="L192" s="378"/>
      <c r="M192" s="378"/>
      <c r="N192" s="378"/>
      <c r="O192" s="378"/>
      <c r="P192" s="378"/>
      <c r="Q192" s="378"/>
      <c r="R192" s="378"/>
      <c r="S192" s="378"/>
      <c r="T192" s="378"/>
      <c r="U192" s="378"/>
      <c r="V192" s="378"/>
      <c r="W192" s="378"/>
      <c r="X192" s="378"/>
      <c r="Y192" s="378"/>
      <c r="Z192" s="378"/>
      <c r="AA192" s="378"/>
      <c r="AB192" s="378"/>
      <c r="AC192" s="378"/>
      <c r="AD192" s="378"/>
      <c r="AE192" s="378"/>
      <c r="AF192" s="378"/>
      <c r="AG192" s="378"/>
      <c r="AH192" s="378"/>
      <c r="AI192" s="378"/>
      <c r="AJ192" s="379"/>
      <c r="AK192" s="380" t="s">
        <v>3</v>
      </c>
      <c r="AL192" s="381"/>
      <c r="AM192" s="381"/>
      <c r="AN192" s="381"/>
      <c r="AO192" s="381"/>
      <c r="AP192" s="381"/>
      <c r="AQ192" s="381"/>
      <c r="AR192" s="381"/>
      <c r="AS192" s="381"/>
      <c r="AT192" s="381"/>
      <c r="AU192" s="381"/>
      <c r="AV192" s="381"/>
      <c r="AW192" s="381"/>
      <c r="AX192" s="381"/>
      <c r="AY192" s="382"/>
      <c r="AZ192" s="382"/>
      <c r="BA192" s="382"/>
      <c r="BB192" s="382"/>
      <c r="BC192" s="382"/>
      <c r="BD192" s="382"/>
      <c r="BE192" s="382"/>
      <c r="BF192" s="382"/>
      <c r="BG192" s="382"/>
      <c r="BH192" s="382"/>
      <c r="BI192" s="382"/>
      <c r="BJ192" s="383"/>
      <c r="BK192" s="384">
        <f>SUM(BK188:BK191)</f>
        <v>10997.470000000001</v>
      </c>
      <c r="BL192" s="385"/>
      <c r="BM192" s="385"/>
      <c r="BN192" s="385"/>
      <c r="BO192" s="385"/>
      <c r="BP192" s="386"/>
      <c r="BQ192" s="387" t="s">
        <v>100</v>
      </c>
      <c r="BR192" s="388"/>
      <c r="BS192" s="388"/>
      <c r="BT192" s="388"/>
      <c r="BU192" s="388"/>
      <c r="BV192" s="388"/>
      <c r="BW192" s="388"/>
      <c r="BX192" s="388"/>
      <c r="BY192" s="388"/>
      <c r="BZ192" s="388"/>
      <c r="CA192" s="388"/>
      <c r="CB192" s="388"/>
      <c r="CC192" s="389"/>
      <c r="CD192" s="390">
        <f>+CD188*AE188</f>
        <v>43014064.235294119</v>
      </c>
      <c r="CE192" s="390"/>
      <c r="CF192" s="390"/>
      <c r="CG192" s="390"/>
      <c r="CH192" s="390"/>
      <c r="CI192" s="391"/>
    </row>
    <row r="193" spans="1:87" ht="18" customHeight="1" thickBot="1" x14ac:dyDescent="0.3">
      <c r="A193" s="75"/>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c r="BG193" s="78"/>
      <c r="BH193" s="78"/>
      <c r="BI193" s="78"/>
      <c r="BJ193" s="78"/>
      <c r="BK193" s="79"/>
      <c r="BL193" s="79"/>
      <c r="BM193" s="79"/>
      <c r="BN193" s="79"/>
      <c r="BO193" s="79"/>
      <c r="BP193" s="79"/>
      <c r="BQ193" s="79"/>
      <c r="BR193" s="79"/>
      <c r="BS193" s="79"/>
      <c r="BT193" s="79"/>
      <c r="BU193" s="79"/>
      <c r="BV193" s="79"/>
      <c r="BW193" s="79"/>
      <c r="BX193" s="79"/>
      <c r="BY193" s="79"/>
      <c r="BZ193" s="79"/>
      <c r="CA193" s="79"/>
      <c r="CB193" s="79"/>
      <c r="CC193" s="79"/>
      <c r="CD193" s="79"/>
      <c r="CE193" s="79"/>
      <c r="CF193" s="79"/>
      <c r="CG193" s="79"/>
      <c r="CH193" s="79"/>
      <c r="CI193" s="79"/>
    </row>
    <row r="194" spans="1:87" ht="18" customHeight="1" x14ac:dyDescent="0.25">
      <c r="A194" s="75"/>
      <c r="B194" s="348" t="s">
        <v>0</v>
      </c>
      <c r="C194" s="349"/>
      <c r="D194" s="349"/>
      <c r="E194" s="349"/>
      <c r="F194" s="349"/>
      <c r="G194" s="349"/>
      <c r="H194" s="349"/>
      <c r="I194" s="349"/>
      <c r="J194" s="349"/>
      <c r="K194" s="349"/>
      <c r="L194" s="349"/>
      <c r="M194" s="349"/>
      <c r="N194" s="349"/>
      <c r="O194" s="349"/>
      <c r="P194" s="349"/>
      <c r="Q194" s="349"/>
      <c r="R194" s="349"/>
      <c r="S194" s="349"/>
      <c r="T194" s="349"/>
      <c r="U194" s="349"/>
      <c r="V194" s="349"/>
      <c r="W194" s="349"/>
      <c r="X194" s="349"/>
      <c r="Y194" s="350"/>
      <c r="Z194" s="348" t="s">
        <v>80</v>
      </c>
      <c r="AA194" s="349"/>
      <c r="AB194" s="349"/>
      <c r="AC194" s="349"/>
      <c r="AD194" s="350"/>
      <c r="AE194" s="357" t="s">
        <v>79</v>
      </c>
      <c r="AF194" s="358"/>
      <c r="AG194" s="358"/>
      <c r="AH194" s="358"/>
      <c r="AI194" s="358"/>
      <c r="AJ194" s="359"/>
      <c r="AK194" s="357" t="s">
        <v>81</v>
      </c>
      <c r="AL194" s="358"/>
      <c r="AM194" s="358"/>
      <c r="AN194" s="358"/>
      <c r="AO194" s="358"/>
      <c r="AP194" s="358"/>
      <c r="AQ194" s="358"/>
      <c r="AR194" s="358"/>
      <c r="AS194" s="358"/>
      <c r="AT194" s="358"/>
      <c r="AU194" s="358"/>
      <c r="AV194" s="358"/>
      <c r="AW194" s="358"/>
      <c r="AX194" s="359"/>
      <c r="AY194" s="357" t="s">
        <v>1</v>
      </c>
      <c r="AZ194" s="358"/>
      <c r="BA194" s="358"/>
      <c r="BB194" s="359"/>
      <c r="BC194" s="348" t="s">
        <v>104</v>
      </c>
      <c r="BD194" s="349"/>
      <c r="BE194" s="349"/>
      <c r="BF194" s="350"/>
      <c r="BG194" s="366" t="s">
        <v>82</v>
      </c>
      <c r="BH194" s="367"/>
      <c r="BI194" s="367"/>
      <c r="BJ194" s="368"/>
      <c r="BK194" s="315" t="s">
        <v>99</v>
      </c>
      <c r="BL194" s="316"/>
      <c r="BM194" s="316"/>
      <c r="BN194" s="316"/>
      <c r="BO194" s="316"/>
      <c r="BP194" s="317"/>
      <c r="BQ194" s="315" t="s">
        <v>83</v>
      </c>
      <c r="BR194" s="316"/>
      <c r="BS194" s="316"/>
      <c r="BT194" s="316"/>
      <c r="BU194" s="316"/>
      <c r="BV194" s="316"/>
      <c r="BW194" s="317"/>
      <c r="BX194" s="315" t="s">
        <v>84</v>
      </c>
      <c r="BY194" s="316"/>
      <c r="BZ194" s="316"/>
      <c r="CA194" s="316"/>
      <c r="CB194" s="316"/>
      <c r="CC194" s="317"/>
      <c r="CD194" s="315" t="s">
        <v>85</v>
      </c>
      <c r="CE194" s="316"/>
      <c r="CF194" s="316"/>
      <c r="CG194" s="316"/>
      <c r="CH194" s="316"/>
      <c r="CI194" s="317"/>
    </row>
    <row r="195" spans="1:87" ht="18" customHeight="1" x14ac:dyDescent="0.25">
      <c r="A195" s="75"/>
      <c r="B195" s="351"/>
      <c r="C195" s="352"/>
      <c r="D195" s="352"/>
      <c r="E195" s="352"/>
      <c r="F195" s="352"/>
      <c r="G195" s="352"/>
      <c r="H195" s="352"/>
      <c r="I195" s="352"/>
      <c r="J195" s="352"/>
      <c r="K195" s="352"/>
      <c r="L195" s="352"/>
      <c r="M195" s="352"/>
      <c r="N195" s="352"/>
      <c r="O195" s="352"/>
      <c r="P195" s="352"/>
      <c r="Q195" s="352"/>
      <c r="R195" s="352"/>
      <c r="S195" s="352"/>
      <c r="T195" s="352"/>
      <c r="U195" s="352"/>
      <c r="V195" s="352"/>
      <c r="W195" s="352"/>
      <c r="X195" s="352"/>
      <c r="Y195" s="353"/>
      <c r="Z195" s="351"/>
      <c r="AA195" s="352"/>
      <c r="AB195" s="352"/>
      <c r="AC195" s="352"/>
      <c r="AD195" s="353"/>
      <c r="AE195" s="360"/>
      <c r="AF195" s="361"/>
      <c r="AG195" s="361"/>
      <c r="AH195" s="361"/>
      <c r="AI195" s="361"/>
      <c r="AJ195" s="362"/>
      <c r="AK195" s="360"/>
      <c r="AL195" s="361"/>
      <c r="AM195" s="361"/>
      <c r="AN195" s="361"/>
      <c r="AO195" s="361"/>
      <c r="AP195" s="361"/>
      <c r="AQ195" s="361"/>
      <c r="AR195" s="361"/>
      <c r="AS195" s="361"/>
      <c r="AT195" s="361"/>
      <c r="AU195" s="361"/>
      <c r="AV195" s="361"/>
      <c r="AW195" s="361"/>
      <c r="AX195" s="362"/>
      <c r="AY195" s="360"/>
      <c r="AZ195" s="361"/>
      <c r="BA195" s="361"/>
      <c r="BB195" s="362"/>
      <c r="BC195" s="351"/>
      <c r="BD195" s="352"/>
      <c r="BE195" s="352"/>
      <c r="BF195" s="353"/>
      <c r="BG195" s="369"/>
      <c r="BH195" s="370"/>
      <c r="BI195" s="370"/>
      <c r="BJ195" s="371"/>
      <c r="BK195" s="318"/>
      <c r="BL195" s="319"/>
      <c r="BM195" s="319"/>
      <c r="BN195" s="319"/>
      <c r="BO195" s="319"/>
      <c r="BP195" s="320"/>
      <c r="BQ195" s="318"/>
      <c r="BR195" s="319"/>
      <c r="BS195" s="319"/>
      <c r="BT195" s="319"/>
      <c r="BU195" s="319"/>
      <c r="BV195" s="319"/>
      <c r="BW195" s="320"/>
      <c r="BX195" s="318"/>
      <c r="BY195" s="319"/>
      <c r="BZ195" s="319"/>
      <c r="CA195" s="319"/>
      <c r="CB195" s="319"/>
      <c r="CC195" s="320"/>
      <c r="CD195" s="318"/>
      <c r="CE195" s="319"/>
      <c r="CF195" s="319"/>
      <c r="CG195" s="319"/>
      <c r="CH195" s="319"/>
      <c r="CI195" s="320"/>
    </row>
    <row r="196" spans="1:87" ht="18" customHeight="1" thickBot="1" x14ac:dyDescent="0.3">
      <c r="A196" s="75"/>
      <c r="B196" s="354"/>
      <c r="C196" s="355"/>
      <c r="D196" s="355"/>
      <c r="E196" s="355"/>
      <c r="F196" s="355"/>
      <c r="G196" s="355"/>
      <c r="H196" s="355"/>
      <c r="I196" s="355"/>
      <c r="J196" s="355"/>
      <c r="K196" s="355"/>
      <c r="L196" s="355"/>
      <c r="M196" s="355"/>
      <c r="N196" s="355"/>
      <c r="O196" s="355"/>
      <c r="P196" s="355"/>
      <c r="Q196" s="355"/>
      <c r="R196" s="355"/>
      <c r="S196" s="355"/>
      <c r="T196" s="355"/>
      <c r="U196" s="355"/>
      <c r="V196" s="355"/>
      <c r="W196" s="355"/>
      <c r="X196" s="355"/>
      <c r="Y196" s="356"/>
      <c r="Z196" s="354"/>
      <c r="AA196" s="355"/>
      <c r="AB196" s="355"/>
      <c r="AC196" s="355"/>
      <c r="AD196" s="356"/>
      <c r="AE196" s="363"/>
      <c r="AF196" s="364"/>
      <c r="AG196" s="364"/>
      <c r="AH196" s="364"/>
      <c r="AI196" s="364"/>
      <c r="AJ196" s="365"/>
      <c r="AK196" s="360"/>
      <c r="AL196" s="361"/>
      <c r="AM196" s="361"/>
      <c r="AN196" s="361"/>
      <c r="AO196" s="361"/>
      <c r="AP196" s="361"/>
      <c r="AQ196" s="361"/>
      <c r="AR196" s="361"/>
      <c r="AS196" s="361"/>
      <c r="AT196" s="361"/>
      <c r="AU196" s="361"/>
      <c r="AV196" s="361"/>
      <c r="AW196" s="361"/>
      <c r="AX196" s="362"/>
      <c r="AY196" s="360"/>
      <c r="AZ196" s="361"/>
      <c r="BA196" s="361"/>
      <c r="BB196" s="362"/>
      <c r="BC196" s="351"/>
      <c r="BD196" s="352"/>
      <c r="BE196" s="352"/>
      <c r="BF196" s="353"/>
      <c r="BG196" s="369"/>
      <c r="BH196" s="370"/>
      <c r="BI196" s="370"/>
      <c r="BJ196" s="371"/>
      <c r="BK196" s="318"/>
      <c r="BL196" s="319"/>
      <c r="BM196" s="319"/>
      <c r="BN196" s="319"/>
      <c r="BO196" s="319"/>
      <c r="BP196" s="320"/>
      <c r="BQ196" s="321"/>
      <c r="BR196" s="322"/>
      <c r="BS196" s="322"/>
      <c r="BT196" s="322"/>
      <c r="BU196" s="322"/>
      <c r="BV196" s="322"/>
      <c r="BW196" s="323"/>
      <c r="BX196" s="321"/>
      <c r="BY196" s="322"/>
      <c r="BZ196" s="322"/>
      <c r="CA196" s="322"/>
      <c r="CB196" s="322"/>
      <c r="CC196" s="323"/>
      <c r="CD196" s="321"/>
      <c r="CE196" s="322"/>
      <c r="CF196" s="322"/>
      <c r="CG196" s="322"/>
      <c r="CH196" s="322"/>
      <c r="CI196" s="323"/>
    </row>
    <row r="197" spans="1:87" ht="18" customHeight="1" x14ac:dyDescent="0.25">
      <c r="A197" s="75"/>
      <c r="B197" s="324" t="s">
        <v>218</v>
      </c>
      <c r="C197" s="325"/>
      <c r="D197" s="325"/>
      <c r="E197" s="325"/>
      <c r="F197" s="325"/>
      <c r="G197" s="325"/>
      <c r="H197" s="325"/>
      <c r="I197" s="325"/>
      <c r="J197" s="325"/>
      <c r="K197" s="325"/>
      <c r="L197" s="325"/>
      <c r="M197" s="325"/>
      <c r="N197" s="325"/>
      <c r="O197" s="325"/>
      <c r="P197" s="325"/>
      <c r="Q197" s="325"/>
      <c r="R197" s="325"/>
      <c r="S197" s="325"/>
      <c r="T197" s="325"/>
      <c r="U197" s="325"/>
      <c r="V197" s="325"/>
      <c r="W197" s="325"/>
      <c r="X197" s="325"/>
      <c r="Y197" s="326"/>
      <c r="Z197" s="333" t="s">
        <v>883</v>
      </c>
      <c r="AA197" s="334"/>
      <c r="AB197" s="334"/>
      <c r="AC197" s="334"/>
      <c r="AD197" s="335"/>
      <c r="AE197" s="643">
        <v>1956</v>
      </c>
      <c r="AF197" s="644"/>
      <c r="AG197" s="644"/>
      <c r="AH197" s="644"/>
      <c r="AI197" s="644"/>
      <c r="AJ197" s="644"/>
      <c r="AK197" s="342" t="s">
        <v>15</v>
      </c>
      <c r="AL197" s="343"/>
      <c r="AM197" s="343"/>
      <c r="AN197" s="343"/>
      <c r="AO197" s="343"/>
      <c r="AP197" s="343"/>
      <c r="AQ197" s="343"/>
      <c r="AR197" s="343"/>
      <c r="AS197" s="343"/>
      <c r="AT197" s="343"/>
      <c r="AU197" s="343"/>
      <c r="AV197" s="343"/>
      <c r="AW197" s="343"/>
      <c r="AX197" s="344"/>
      <c r="AY197" s="345">
        <v>0.04</v>
      </c>
      <c r="AZ197" s="346"/>
      <c r="BA197" s="346"/>
      <c r="BB197" s="347"/>
      <c r="BC197" s="345">
        <f>+$AE$197*AY197</f>
        <v>78.239999999999995</v>
      </c>
      <c r="BD197" s="346"/>
      <c r="BE197" s="346"/>
      <c r="BF197" s="347"/>
      <c r="BG197" s="285">
        <v>7925</v>
      </c>
      <c r="BH197" s="286"/>
      <c r="BI197" s="286"/>
      <c r="BJ197" s="287"/>
      <c r="BK197" s="288">
        <f>+AY197*BG197</f>
        <v>317</v>
      </c>
      <c r="BL197" s="289"/>
      <c r="BM197" s="289"/>
      <c r="BN197" s="289"/>
      <c r="BO197" s="289"/>
      <c r="BP197" s="290"/>
      <c r="BQ197" s="291">
        <v>10000</v>
      </c>
      <c r="BR197" s="292"/>
      <c r="BS197" s="292"/>
      <c r="BT197" s="292"/>
      <c r="BU197" s="292"/>
      <c r="BV197" s="292"/>
      <c r="BW197" s="293"/>
      <c r="BX197" s="291">
        <f>+(((BK199+BQ197)*15)/85)</f>
        <v>2654.955882352941</v>
      </c>
      <c r="BY197" s="292"/>
      <c r="BZ197" s="292"/>
      <c r="CA197" s="292"/>
      <c r="CB197" s="292"/>
      <c r="CC197" s="293"/>
      <c r="CD197" s="291">
        <f>+BK199+BQ197+BX197</f>
        <v>17699.705882352941</v>
      </c>
      <c r="CE197" s="292"/>
      <c r="CF197" s="292"/>
      <c r="CG197" s="292"/>
      <c r="CH197" s="292"/>
      <c r="CI197" s="293"/>
    </row>
    <row r="198" spans="1:87" ht="18" customHeight="1" thickBot="1" x14ac:dyDescent="0.3">
      <c r="A198" s="75"/>
      <c r="B198" s="327"/>
      <c r="C198" s="328"/>
      <c r="D198" s="328"/>
      <c r="E198" s="328"/>
      <c r="F198" s="328"/>
      <c r="G198" s="328"/>
      <c r="H198" s="328"/>
      <c r="I198" s="328"/>
      <c r="J198" s="328"/>
      <c r="K198" s="328"/>
      <c r="L198" s="328"/>
      <c r="M198" s="328"/>
      <c r="N198" s="328"/>
      <c r="O198" s="328"/>
      <c r="P198" s="328"/>
      <c r="Q198" s="328"/>
      <c r="R198" s="328"/>
      <c r="S198" s="328"/>
      <c r="T198" s="328"/>
      <c r="U198" s="328"/>
      <c r="V198" s="328"/>
      <c r="W198" s="328"/>
      <c r="X198" s="328"/>
      <c r="Y198" s="329"/>
      <c r="Z198" s="336"/>
      <c r="AA198" s="337"/>
      <c r="AB198" s="337"/>
      <c r="AC198" s="337"/>
      <c r="AD198" s="338"/>
      <c r="AE198" s="645"/>
      <c r="AF198" s="646"/>
      <c r="AG198" s="646"/>
      <c r="AH198" s="646"/>
      <c r="AI198" s="646"/>
      <c r="AJ198" s="646"/>
      <c r="AK198" s="392" t="s">
        <v>527</v>
      </c>
      <c r="AL198" s="393"/>
      <c r="AM198" s="393"/>
      <c r="AN198" s="393"/>
      <c r="AO198" s="393"/>
      <c r="AP198" s="393"/>
      <c r="AQ198" s="393"/>
      <c r="AR198" s="393"/>
      <c r="AS198" s="393"/>
      <c r="AT198" s="393"/>
      <c r="AU198" s="393"/>
      <c r="AV198" s="393"/>
      <c r="AW198" s="393"/>
      <c r="AX198" s="394"/>
      <c r="AY198" s="407">
        <v>0.25</v>
      </c>
      <c r="AZ198" s="304"/>
      <c r="BA198" s="304"/>
      <c r="BB198" s="408"/>
      <c r="BC198" s="306">
        <f t="shared" ref="BC198" si="38">+$AE$197*AY198</f>
        <v>489</v>
      </c>
      <c r="BD198" s="307"/>
      <c r="BE198" s="307"/>
      <c r="BF198" s="308"/>
      <c r="BG198" s="309">
        <v>18911</v>
      </c>
      <c r="BH198" s="310"/>
      <c r="BI198" s="310"/>
      <c r="BJ198" s="311"/>
      <c r="BK198" s="312">
        <f t="shared" ref="BK198" si="39">+AY198*BG198</f>
        <v>4727.75</v>
      </c>
      <c r="BL198" s="313"/>
      <c r="BM198" s="313"/>
      <c r="BN198" s="313"/>
      <c r="BO198" s="313"/>
      <c r="BP198" s="314"/>
      <c r="BQ198" s="294"/>
      <c r="BR198" s="295"/>
      <c r="BS198" s="295"/>
      <c r="BT198" s="295"/>
      <c r="BU198" s="295"/>
      <c r="BV198" s="295"/>
      <c r="BW198" s="296"/>
      <c r="BX198" s="294"/>
      <c r="BY198" s="295"/>
      <c r="BZ198" s="295"/>
      <c r="CA198" s="295"/>
      <c r="CB198" s="295"/>
      <c r="CC198" s="296"/>
      <c r="CD198" s="294"/>
      <c r="CE198" s="295"/>
      <c r="CF198" s="295"/>
      <c r="CG198" s="295"/>
      <c r="CH198" s="295"/>
      <c r="CI198" s="296"/>
    </row>
    <row r="199" spans="1:87" ht="18" customHeight="1" thickBot="1" x14ac:dyDescent="0.3">
      <c r="A199" s="75"/>
      <c r="B199" s="377"/>
      <c r="C199" s="378"/>
      <c r="D199" s="378"/>
      <c r="E199" s="378"/>
      <c r="F199" s="378"/>
      <c r="G199" s="378"/>
      <c r="H199" s="378"/>
      <c r="I199" s="378"/>
      <c r="J199" s="378"/>
      <c r="K199" s="378"/>
      <c r="L199" s="378"/>
      <c r="M199" s="378"/>
      <c r="N199" s="378"/>
      <c r="O199" s="378"/>
      <c r="P199" s="378"/>
      <c r="Q199" s="378"/>
      <c r="R199" s="378"/>
      <c r="S199" s="378"/>
      <c r="T199" s="378"/>
      <c r="U199" s="378"/>
      <c r="V199" s="378"/>
      <c r="W199" s="378"/>
      <c r="X199" s="378"/>
      <c r="Y199" s="378"/>
      <c r="Z199" s="378"/>
      <c r="AA199" s="378"/>
      <c r="AB199" s="378"/>
      <c r="AC199" s="378"/>
      <c r="AD199" s="378"/>
      <c r="AE199" s="378"/>
      <c r="AF199" s="378"/>
      <c r="AG199" s="378"/>
      <c r="AH199" s="378"/>
      <c r="AI199" s="378"/>
      <c r="AJ199" s="379"/>
      <c r="AK199" s="380" t="s">
        <v>3</v>
      </c>
      <c r="AL199" s="381"/>
      <c r="AM199" s="381"/>
      <c r="AN199" s="381"/>
      <c r="AO199" s="381"/>
      <c r="AP199" s="381"/>
      <c r="AQ199" s="381"/>
      <c r="AR199" s="381"/>
      <c r="AS199" s="381"/>
      <c r="AT199" s="381"/>
      <c r="AU199" s="381"/>
      <c r="AV199" s="381"/>
      <c r="AW199" s="381"/>
      <c r="AX199" s="381"/>
      <c r="AY199" s="382"/>
      <c r="AZ199" s="382"/>
      <c r="BA199" s="382"/>
      <c r="BB199" s="382"/>
      <c r="BC199" s="382"/>
      <c r="BD199" s="382"/>
      <c r="BE199" s="382"/>
      <c r="BF199" s="382"/>
      <c r="BG199" s="382"/>
      <c r="BH199" s="382"/>
      <c r="BI199" s="382"/>
      <c r="BJ199" s="383"/>
      <c r="BK199" s="384">
        <f>SUM(BK197:BK198)</f>
        <v>5044.75</v>
      </c>
      <c r="BL199" s="385"/>
      <c r="BM199" s="385"/>
      <c r="BN199" s="385"/>
      <c r="BO199" s="385"/>
      <c r="BP199" s="386"/>
      <c r="BQ199" s="387" t="s">
        <v>100</v>
      </c>
      <c r="BR199" s="388"/>
      <c r="BS199" s="388"/>
      <c r="BT199" s="388"/>
      <c r="BU199" s="388"/>
      <c r="BV199" s="388"/>
      <c r="BW199" s="388"/>
      <c r="BX199" s="388"/>
      <c r="BY199" s="388"/>
      <c r="BZ199" s="388"/>
      <c r="CA199" s="388"/>
      <c r="CB199" s="388"/>
      <c r="CC199" s="389"/>
      <c r="CD199" s="390">
        <f>+CD197*AE197</f>
        <v>34620624.705882348</v>
      </c>
      <c r="CE199" s="390"/>
      <c r="CF199" s="390"/>
      <c r="CG199" s="390"/>
      <c r="CH199" s="390"/>
      <c r="CI199" s="391"/>
    </row>
    <row r="200" spans="1:87" ht="18" customHeight="1" thickBot="1" x14ac:dyDescent="0.3">
      <c r="A200" s="75"/>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BG200" s="78"/>
      <c r="BH200" s="78"/>
      <c r="BI200" s="78"/>
      <c r="BJ200" s="78"/>
      <c r="BK200" s="79"/>
      <c r="BL200" s="79"/>
      <c r="BM200" s="79"/>
      <c r="BN200" s="79"/>
      <c r="BO200" s="79"/>
      <c r="BP200" s="79"/>
      <c r="BQ200" s="79"/>
      <c r="BR200" s="79"/>
      <c r="BS200" s="79"/>
      <c r="BT200" s="79"/>
      <c r="BU200" s="79"/>
      <c r="BV200" s="79"/>
      <c r="BW200" s="79"/>
      <c r="BX200" s="79"/>
      <c r="BY200" s="79"/>
      <c r="BZ200" s="79"/>
      <c r="CA200" s="79"/>
      <c r="CB200" s="79"/>
      <c r="CC200" s="79"/>
      <c r="CD200" s="79"/>
      <c r="CE200" s="79"/>
      <c r="CF200" s="79"/>
      <c r="CG200" s="79"/>
      <c r="CH200" s="79"/>
      <c r="CI200" s="79"/>
    </row>
    <row r="201" spans="1:87" ht="18" customHeight="1" x14ac:dyDescent="0.25">
      <c r="A201" s="75"/>
      <c r="B201" s="348" t="s">
        <v>0</v>
      </c>
      <c r="C201" s="349"/>
      <c r="D201" s="349"/>
      <c r="E201" s="349"/>
      <c r="F201" s="349"/>
      <c r="G201" s="349"/>
      <c r="H201" s="349"/>
      <c r="I201" s="349"/>
      <c r="J201" s="349"/>
      <c r="K201" s="349"/>
      <c r="L201" s="349"/>
      <c r="M201" s="349"/>
      <c r="N201" s="349"/>
      <c r="O201" s="349"/>
      <c r="P201" s="349"/>
      <c r="Q201" s="349"/>
      <c r="R201" s="349"/>
      <c r="S201" s="349"/>
      <c r="T201" s="349"/>
      <c r="U201" s="349"/>
      <c r="V201" s="349"/>
      <c r="W201" s="349"/>
      <c r="X201" s="349"/>
      <c r="Y201" s="350"/>
      <c r="Z201" s="348" t="s">
        <v>80</v>
      </c>
      <c r="AA201" s="349"/>
      <c r="AB201" s="349"/>
      <c r="AC201" s="349"/>
      <c r="AD201" s="350"/>
      <c r="AE201" s="357" t="s">
        <v>79</v>
      </c>
      <c r="AF201" s="358"/>
      <c r="AG201" s="358"/>
      <c r="AH201" s="358"/>
      <c r="AI201" s="358"/>
      <c r="AJ201" s="359"/>
      <c r="AK201" s="357" t="s">
        <v>81</v>
      </c>
      <c r="AL201" s="358"/>
      <c r="AM201" s="358"/>
      <c r="AN201" s="358"/>
      <c r="AO201" s="358"/>
      <c r="AP201" s="358"/>
      <c r="AQ201" s="358"/>
      <c r="AR201" s="358"/>
      <c r="AS201" s="358"/>
      <c r="AT201" s="358"/>
      <c r="AU201" s="358"/>
      <c r="AV201" s="358"/>
      <c r="AW201" s="358"/>
      <c r="AX201" s="359"/>
      <c r="AY201" s="357" t="s">
        <v>1</v>
      </c>
      <c r="AZ201" s="358"/>
      <c r="BA201" s="358"/>
      <c r="BB201" s="359"/>
      <c r="BC201" s="348" t="s">
        <v>104</v>
      </c>
      <c r="BD201" s="349"/>
      <c r="BE201" s="349"/>
      <c r="BF201" s="350"/>
      <c r="BG201" s="366" t="s">
        <v>82</v>
      </c>
      <c r="BH201" s="367"/>
      <c r="BI201" s="367"/>
      <c r="BJ201" s="368"/>
      <c r="BK201" s="315" t="s">
        <v>99</v>
      </c>
      <c r="BL201" s="316"/>
      <c r="BM201" s="316"/>
      <c r="BN201" s="316"/>
      <c r="BO201" s="316"/>
      <c r="BP201" s="317"/>
      <c r="BQ201" s="315" t="s">
        <v>83</v>
      </c>
      <c r="BR201" s="316"/>
      <c r="BS201" s="316"/>
      <c r="BT201" s="316"/>
      <c r="BU201" s="316"/>
      <c r="BV201" s="316"/>
      <c r="BW201" s="317"/>
      <c r="BX201" s="315" t="s">
        <v>84</v>
      </c>
      <c r="BY201" s="316"/>
      <c r="BZ201" s="316"/>
      <c r="CA201" s="316"/>
      <c r="CB201" s="316"/>
      <c r="CC201" s="317"/>
      <c r="CD201" s="315" t="s">
        <v>85</v>
      </c>
      <c r="CE201" s="316"/>
      <c r="CF201" s="316"/>
      <c r="CG201" s="316"/>
      <c r="CH201" s="316"/>
      <c r="CI201" s="317"/>
    </row>
    <row r="202" spans="1:87" ht="18" customHeight="1" x14ac:dyDescent="0.25">
      <c r="A202" s="75"/>
      <c r="B202" s="351"/>
      <c r="C202" s="352"/>
      <c r="D202" s="352"/>
      <c r="E202" s="352"/>
      <c r="F202" s="352"/>
      <c r="G202" s="352"/>
      <c r="H202" s="352"/>
      <c r="I202" s="352"/>
      <c r="J202" s="352"/>
      <c r="K202" s="352"/>
      <c r="L202" s="352"/>
      <c r="M202" s="352"/>
      <c r="N202" s="352"/>
      <c r="O202" s="352"/>
      <c r="P202" s="352"/>
      <c r="Q202" s="352"/>
      <c r="R202" s="352"/>
      <c r="S202" s="352"/>
      <c r="T202" s="352"/>
      <c r="U202" s="352"/>
      <c r="V202" s="352"/>
      <c r="W202" s="352"/>
      <c r="X202" s="352"/>
      <c r="Y202" s="353"/>
      <c r="Z202" s="351"/>
      <c r="AA202" s="352"/>
      <c r="AB202" s="352"/>
      <c r="AC202" s="352"/>
      <c r="AD202" s="353"/>
      <c r="AE202" s="360"/>
      <c r="AF202" s="361"/>
      <c r="AG202" s="361"/>
      <c r="AH202" s="361"/>
      <c r="AI202" s="361"/>
      <c r="AJ202" s="362"/>
      <c r="AK202" s="360"/>
      <c r="AL202" s="361"/>
      <c r="AM202" s="361"/>
      <c r="AN202" s="361"/>
      <c r="AO202" s="361"/>
      <c r="AP202" s="361"/>
      <c r="AQ202" s="361"/>
      <c r="AR202" s="361"/>
      <c r="AS202" s="361"/>
      <c r="AT202" s="361"/>
      <c r="AU202" s="361"/>
      <c r="AV202" s="361"/>
      <c r="AW202" s="361"/>
      <c r="AX202" s="362"/>
      <c r="AY202" s="360"/>
      <c r="AZ202" s="361"/>
      <c r="BA202" s="361"/>
      <c r="BB202" s="362"/>
      <c r="BC202" s="351"/>
      <c r="BD202" s="352"/>
      <c r="BE202" s="352"/>
      <c r="BF202" s="353"/>
      <c r="BG202" s="369"/>
      <c r="BH202" s="370"/>
      <c r="BI202" s="370"/>
      <c r="BJ202" s="371"/>
      <c r="BK202" s="318"/>
      <c r="BL202" s="319"/>
      <c r="BM202" s="319"/>
      <c r="BN202" s="319"/>
      <c r="BO202" s="319"/>
      <c r="BP202" s="320"/>
      <c r="BQ202" s="318"/>
      <c r="BR202" s="319"/>
      <c r="BS202" s="319"/>
      <c r="BT202" s="319"/>
      <c r="BU202" s="319"/>
      <c r="BV202" s="319"/>
      <c r="BW202" s="320"/>
      <c r="BX202" s="318"/>
      <c r="BY202" s="319"/>
      <c r="BZ202" s="319"/>
      <c r="CA202" s="319"/>
      <c r="CB202" s="319"/>
      <c r="CC202" s="320"/>
      <c r="CD202" s="318"/>
      <c r="CE202" s="319"/>
      <c r="CF202" s="319"/>
      <c r="CG202" s="319"/>
      <c r="CH202" s="319"/>
      <c r="CI202" s="320"/>
    </row>
    <row r="203" spans="1:87" ht="18" customHeight="1" thickBot="1" x14ac:dyDescent="0.3">
      <c r="A203" s="75"/>
      <c r="B203" s="354"/>
      <c r="C203" s="355"/>
      <c r="D203" s="355"/>
      <c r="E203" s="355"/>
      <c r="F203" s="355"/>
      <c r="G203" s="355"/>
      <c r="H203" s="355"/>
      <c r="I203" s="355"/>
      <c r="J203" s="355"/>
      <c r="K203" s="355"/>
      <c r="L203" s="355"/>
      <c r="M203" s="355"/>
      <c r="N203" s="355"/>
      <c r="O203" s="355"/>
      <c r="P203" s="355"/>
      <c r="Q203" s="355"/>
      <c r="R203" s="355"/>
      <c r="S203" s="355"/>
      <c r="T203" s="355"/>
      <c r="U203" s="355"/>
      <c r="V203" s="355"/>
      <c r="W203" s="355"/>
      <c r="X203" s="355"/>
      <c r="Y203" s="356"/>
      <c r="Z203" s="354"/>
      <c r="AA203" s="355"/>
      <c r="AB203" s="355"/>
      <c r="AC203" s="355"/>
      <c r="AD203" s="356"/>
      <c r="AE203" s="363"/>
      <c r="AF203" s="364"/>
      <c r="AG203" s="364"/>
      <c r="AH203" s="364"/>
      <c r="AI203" s="364"/>
      <c r="AJ203" s="365"/>
      <c r="AK203" s="360"/>
      <c r="AL203" s="361"/>
      <c r="AM203" s="361"/>
      <c r="AN203" s="361"/>
      <c r="AO203" s="361"/>
      <c r="AP203" s="361"/>
      <c r="AQ203" s="361"/>
      <c r="AR203" s="361"/>
      <c r="AS203" s="361"/>
      <c r="AT203" s="361"/>
      <c r="AU203" s="361"/>
      <c r="AV203" s="361"/>
      <c r="AW203" s="361"/>
      <c r="AX203" s="362"/>
      <c r="AY203" s="360"/>
      <c r="AZ203" s="361"/>
      <c r="BA203" s="361"/>
      <c r="BB203" s="362"/>
      <c r="BC203" s="351"/>
      <c r="BD203" s="352"/>
      <c r="BE203" s="352"/>
      <c r="BF203" s="353"/>
      <c r="BG203" s="369"/>
      <c r="BH203" s="370"/>
      <c r="BI203" s="370"/>
      <c r="BJ203" s="371"/>
      <c r="BK203" s="318"/>
      <c r="BL203" s="319"/>
      <c r="BM203" s="319"/>
      <c r="BN203" s="319"/>
      <c r="BO203" s="319"/>
      <c r="BP203" s="320"/>
      <c r="BQ203" s="321"/>
      <c r="BR203" s="322"/>
      <c r="BS203" s="322"/>
      <c r="BT203" s="322"/>
      <c r="BU203" s="322"/>
      <c r="BV203" s="322"/>
      <c r="BW203" s="323"/>
      <c r="BX203" s="321"/>
      <c r="BY203" s="322"/>
      <c r="BZ203" s="322"/>
      <c r="CA203" s="322"/>
      <c r="CB203" s="322"/>
      <c r="CC203" s="323"/>
      <c r="CD203" s="321"/>
      <c r="CE203" s="322"/>
      <c r="CF203" s="322"/>
      <c r="CG203" s="322"/>
      <c r="CH203" s="322"/>
      <c r="CI203" s="323"/>
    </row>
    <row r="204" spans="1:87" ht="18" customHeight="1" x14ac:dyDescent="0.25">
      <c r="A204" s="75"/>
      <c r="B204" s="324" t="s">
        <v>219</v>
      </c>
      <c r="C204" s="325"/>
      <c r="D204" s="325"/>
      <c r="E204" s="325"/>
      <c r="F204" s="325"/>
      <c r="G204" s="325"/>
      <c r="H204" s="325"/>
      <c r="I204" s="325"/>
      <c r="J204" s="325"/>
      <c r="K204" s="325"/>
      <c r="L204" s="325"/>
      <c r="M204" s="325"/>
      <c r="N204" s="325"/>
      <c r="O204" s="325"/>
      <c r="P204" s="325"/>
      <c r="Q204" s="325"/>
      <c r="R204" s="325"/>
      <c r="S204" s="325"/>
      <c r="T204" s="325"/>
      <c r="U204" s="325"/>
      <c r="V204" s="325"/>
      <c r="W204" s="325"/>
      <c r="X204" s="325"/>
      <c r="Y204" s="326"/>
      <c r="Z204" s="333" t="s">
        <v>884</v>
      </c>
      <c r="AA204" s="334"/>
      <c r="AB204" s="334"/>
      <c r="AC204" s="334"/>
      <c r="AD204" s="335"/>
      <c r="AE204" s="643">
        <v>3312</v>
      </c>
      <c r="AF204" s="644"/>
      <c r="AG204" s="644"/>
      <c r="AH204" s="644"/>
      <c r="AI204" s="644"/>
      <c r="AJ204" s="644"/>
      <c r="AK204" s="342" t="s">
        <v>15</v>
      </c>
      <c r="AL204" s="343"/>
      <c r="AM204" s="343"/>
      <c r="AN204" s="343"/>
      <c r="AO204" s="343"/>
      <c r="AP204" s="343"/>
      <c r="AQ204" s="343"/>
      <c r="AR204" s="343"/>
      <c r="AS204" s="343"/>
      <c r="AT204" s="343"/>
      <c r="AU204" s="343"/>
      <c r="AV204" s="343"/>
      <c r="AW204" s="343"/>
      <c r="AX204" s="344"/>
      <c r="AY204" s="345">
        <v>0.04</v>
      </c>
      <c r="AZ204" s="346"/>
      <c r="BA204" s="346"/>
      <c r="BB204" s="347"/>
      <c r="BC204" s="345">
        <f>+$AE$204*AY204</f>
        <v>132.47999999999999</v>
      </c>
      <c r="BD204" s="346"/>
      <c r="BE204" s="346"/>
      <c r="BF204" s="347"/>
      <c r="BG204" s="285">
        <v>7925</v>
      </c>
      <c r="BH204" s="286"/>
      <c r="BI204" s="286"/>
      <c r="BJ204" s="287"/>
      <c r="BK204" s="288">
        <f>+AY204*BG204</f>
        <v>317</v>
      </c>
      <c r="BL204" s="289"/>
      <c r="BM204" s="289"/>
      <c r="BN204" s="289"/>
      <c r="BO204" s="289"/>
      <c r="BP204" s="290"/>
      <c r="BQ204" s="291">
        <v>500</v>
      </c>
      <c r="BR204" s="292"/>
      <c r="BS204" s="292"/>
      <c r="BT204" s="292"/>
      <c r="BU204" s="292"/>
      <c r="BV204" s="292"/>
      <c r="BW204" s="293"/>
      <c r="BX204" s="291">
        <f>+(((BK206+BQ204)*15)/85)</f>
        <v>563.73529411764707</v>
      </c>
      <c r="BY204" s="292"/>
      <c r="BZ204" s="292"/>
      <c r="CA204" s="292"/>
      <c r="CB204" s="292"/>
      <c r="CC204" s="293"/>
      <c r="CD204" s="291">
        <f>+BK206+BQ204+BX204</f>
        <v>3758.2352941176468</v>
      </c>
      <c r="CE204" s="292"/>
      <c r="CF204" s="292"/>
      <c r="CG204" s="292"/>
      <c r="CH204" s="292"/>
      <c r="CI204" s="293"/>
    </row>
    <row r="205" spans="1:87" ht="18" customHeight="1" thickBot="1" x14ac:dyDescent="0.3">
      <c r="A205" s="75"/>
      <c r="B205" s="327"/>
      <c r="C205" s="328"/>
      <c r="D205" s="328"/>
      <c r="E205" s="328"/>
      <c r="F205" s="328"/>
      <c r="G205" s="328"/>
      <c r="H205" s="328"/>
      <c r="I205" s="328"/>
      <c r="J205" s="328"/>
      <c r="K205" s="328"/>
      <c r="L205" s="328"/>
      <c r="M205" s="328"/>
      <c r="N205" s="328"/>
      <c r="O205" s="328"/>
      <c r="P205" s="328"/>
      <c r="Q205" s="328"/>
      <c r="R205" s="328"/>
      <c r="S205" s="328"/>
      <c r="T205" s="328"/>
      <c r="U205" s="328"/>
      <c r="V205" s="328"/>
      <c r="W205" s="328"/>
      <c r="X205" s="328"/>
      <c r="Y205" s="329"/>
      <c r="Z205" s="336"/>
      <c r="AA205" s="337"/>
      <c r="AB205" s="337"/>
      <c r="AC205" s="337"/>
      <c r="AD205" s="338"/>
      <c r="AE205" s="645"/>
      <c r="AF205" s="646"/>
      <c r="AG205" s="646"/>
      <c r="AH205" s="646"/>
      <c r="AI205" s="646"/>
      <c r="AJ205" s="646"/>
      <c r="AK205" s="392" t="s">
        <v>34</v>
      </c>
      <c r="AL205" s="393"/>
      <c r="AM205" s="393"/>
      <c r="AN205" s="393"/>
      <c r="AO205" s="393"/>
      <c r="AP205" s="393"/>
      <c r="AQ205" s="393"/>
      <c r="AR205" s="393"/>
      <c r="AS205" s="393"/>
      <c r="AT205" s="393"/>
      <c r="AU205" s="393"/>
      <c r="AV205" s="393"/>
      <c r="AW205" s="393"/>
      <c r="AX205" s="394"/>
      <c r="AY205" s="407">
        <v>0.3</v>
      </c>
      <c r="AZ205" s="304"/>
      <c r="BA205" s="304"/>
      <c r="BB205" s="408"/>
      <c r="BC205" s="306">
        <f t="shared" ref="BC205" si="40">+$AE$204*AY205</f>
        <v>993.59999999999991</v>
      </c>
      <c r="BD205" s="307"/>
      <c r="BE205" s="307"/>
      <c r="BF205" s="308"/>
      <c r="BG205" s="309">
        <v>7925</v>
      </c>
      <c r="BH205" s="310"/>
      <c r="BI205" s="310"/>
      <c r="BJ205" s="311"/>
      <c r="BK205" s="312">
        <f t="shared" ref="BK205" si="41">+AY205*BG205</f>
        <v>2377.5</v>
      </c>
      <c r="BL205" s="313"/>
      <c r="BM205" s="313"/>
      <c r="BN205" s="313"/>
      <c r="BO205" s="313"/>
      <c r="BP205" s="314"/>
      <c r="BQ205" s="294"/>
      <c r="BR205" s="295"/>
      <c r="BS205" s="295"/>
      <c r="BT205" s="295"/>
      <c r="BU205" s="295"/>
      <c r="BV205" s="295"/>
      <c r="BW205" s="296"/>
      <c r="BX205" s="294"/>
      <c r="BY205" s="295"/>
      <c r="BZ205" s="295"/>
      <c r="CA205" s="295"/>
      <c r="CB205" s="295"/>
      <c r="CC205" s="296"/>
      <c r="CD205" s="294"/>
      <c r="CE205" s="295"/>
      <c r="CF205" s="295"/>
      <c r="CG205" s="295"/>
      <c r="CH205" s="295"/>
      <c r="CI205" s="296"/>
    </row>
    <row r="206" spans="1:87" ht="18" customHeight="1" thickBot="1" x14ac:dyDescent="0.3">
      <c r="A206" s="75"/>
      <c r="B206" s="377"/>
      <c r="C206" s="378"/>
      <c r="D206" s="378"/>
      <c r="E206" s="378"/>
      <c r="F206" s="378"/>
      <c r="G206" s="378"/>
      <c r="H206" s="378"/>
      <c r="I206" s="378"/>
      <c r="J206" s="378"/>
      <c r="K206" s="378"/>
      <c r="L206" s="378"/>
      <c r="M206" s="378"/>
      <c r="N206" s="378"/>
      <c r="O206" s="378"/>
      <c r="P206" s="378"/>
      <c r="Q206" s="378"/>
      <c r="R206" s="378"/>
      <c r="S206" s="378"/>
      <c r="T206" s="378"/>
      <c r="U206" s="378"/>
      <c r="V206" s="378"/>
      <c r="W206" s="378"/>
      <c r="X206" s="378"/>
      <c r="Y206" s="378"/>
      <c r="Z206" s="378"/>
      <c r="AA206" s="378"/>
      <c r="AB206" s="378"/>
      <c r="AC206" s="378"/>
      <c r="AD206" s="378"/>
      <c r="AE206" s="378"/>
      <c r="AF206" s="378"/>
      <c r="AG206" s="378"/>
      <c r="AH206" s="378"/>
      <c r="AI206" s="378"/>
      <c r="AJ206" s="379"/>
      <c r="AK206" s="380" t="s">
        <v>3</v>
      </c>
      <c r="AL206" s="381"/>
      <c r="AM206" s="381"/>
      <c r="AN206" s="381"/>
      <c r="AO206" s="381"/>
      <c r="AP206" s="381"/>
      <c r="AQ206" s="381"/>
      <c r="AR206" s="381"/>
      <c r="AS206" s="381"/>
      <c r="AT206" s="381"/>
      <c r="AU206" s="381"/>
      <c r="AV206" s="381"/>
      <c r="AW206" s="381"/>
      <c r="AX206" s="381"/>
      <c r="AY206" s="382"/>
      <c r="AZ206" s="382"/>
      <c r="BA206" s="382"/>
      <c r="BB206" s="382"/>
      <c r="BC206" s="382"/>
      <c r="BD206" s="382"/>
      <c r="BE206" s="382"/>
      <c r="BF206" s="382"/>
      <c r="BG206" s="382"/>
      <c r="BH206" s="382"/>
      <c r="BI206" s="382"/>
      <c r="BJ206" s="383"/>
      <c r="BK206" s="384">
        <f>SUM(BK204:BK205)</f>
        <v>2694.5</v>
      </c>
      <c r="BL206" s="385"/>
      <c r="BM206" s="385"/>
      <c r="BN206" s="385"/>
      <c r="BO206" s="385"/>
      <c r="BP206" s="386"/>
      <c r="BQ206" s="387" t="s">
        <v>100</v>
      </c>
      <c r="BR206" s="388"/>
      <c r="BS206" s="388"/>
      <c r="BT206" s="388"/>
      <c r="BU206" s="388"/>
      <c r="BV206" s="388"/>
      <c r="BW206" s="388"/>
      <c r="BX206" s="388"/>
      <c r="BY206" s="388"/>
      <c r="BZ206" s="388"/>
      <c r="CA206" s="388"/>
      <c r="CB206" s="388"/>
      <c r="CC206" s="389"/>
      <c r="CD206" s="390">
        <f>+CD204*AE204</f>
        <v>12447275.294117646</v>
      </c>
      <c r="CE206" s="390"/>
      <c r="CF206" s="390"/>
      <c r="CG206" s="390"/>
      <c r="CH206" s="390"/>
      <c r="CI206" s="391"/>
    </row>
    <row r="207" spans="1:87" ht="18" customHeight="1" thickBot="1" x14ac:dyDescent="0.3">
      <c r="A207" s="75"/>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BG207" s="78"/>
      <c r="BH207" s="78"/>
      <c r="BI207" s="78"/>
      <c r="BJ207" s="78"/>
      <c r="BK207" s="79"/>
      <c r="BL207" s="79"/>
      <c r="BM207" s="79"/>
      <c r="BN207" s="79"/>
      <c r="BO207" s="79"/>
      <c r="BP207" s="79"/>
      <c r="BQ207" s="79"/>
      <c r="BR207" s="79"/>
      <c r="BS207" s="79"/>
      <c r="BT207" s="79"/>
      <c r="BU207" s="79"/>
      <c r="BV207" s="79"/>
      <c r="BW207" s="79"/>
      <c r="BX207" s="79"/>
      <c r="BY207" s="79"/>
      <c r="BZ207" s="79"/>
      <c r="CA207" s="79"/>
      <c r="CB207" s="79"/>
      <c r="CC207" s="79"/>
      <c r="CD207" s="79"/>
      <c r="CE207" s="79"/>
      <c r="CF207" s="79"/>
      <c r="CG207" s="79"/>
      <c r="CH207" s="79"/>
      <c r="CI207" s="79"/>
    </row>
    <row r="208" spans="1:87" ht="18" customHeight="1" x14ac:dyDescent="0.25">
      <c r="A208" s="75"/>
      <c r="B208" s="348" t="s">
        <v>0</v>
      </c>
      <c r="C208" s="349"/>
      <c r="D208" s="349"/>
      <c r="E208" s="349"/>
      <c r="F208" s="349"/>
      <c r="G208" s="349"/>
      <c r="H208" s="349"/>
      <c r="I208" s="349"/>
      <c r="J208" s="349"/>
      <c r="K208" s="349"/>
      <c r="L208" s="349"/>
      <c r="M208" s="349"/>
      <c r="N208" s="349"/>
      <c r="O208" s="349"/>
      <c r="P208" s="349"/>
      <c r="Q208" s="349"/>
      <c r="R208" s="349"/>
      <c r="S208" s="349"/>
      <c r="T208" s="349"/>
      <c r="U208" s="349"/>
      <c r="V208" s="349"/>
      <c r="W208" s="349"/>
      <c r="X208" s="349"/>
      <c r="Y208" s="350"/>
      <c r="Z208" s="348" t="s">
        <v>80</v>
      </c>
      <c r="AA208" s="349"/>
      <c r="AB208" s="349"/>
      <c r="AC208" s="349"/>
      <c r="AD208" s="350"/>
      <c r="AE208" s="357" t="s">
        <v>79</v>
      </c>
      <c r="AF208" s="358"/>
      <c r="AG208" s="358"/>
      <c r="AH208" s="358"/>
      <c r="AI208" s="358"/>
      <c r="AJ208" s="359"/>
      <c r="AK208" s="357" t="s">
        <v>81</v>
      </c>
      <c r="AL208" s="358"/>
      <c r="AM208" s="358"/>
      <c r="AN208" s="358"/>
      <c r="AO208" s="358"/>
      <c r="AP208" s="358"/>
      <c r="AQ208" s="358"/>
      <c r="AR208" s="358"/>
      <c r="AS208" s="358"/>
      <c r="AT208" s="358"/>
      <c r="AU208" s="358"/>
      <c r="AV208" s="358"/>
      <c r="AW208" s="358"/>
      <c r="AX208" s="359"/>
      <c r="AY208" s="357" t="s">
        <v>1</v>
      </c>
      <c r="AZ208" s="358"/>
      <c r="BA208" s="358"/>
      <c r="BB208" s="359"/>
      <c r="BC208" s="348" t="s">
        <v>104</v>
      </c>
      <c r="BD208" s="349"/>
      <c r="BE208" s="349"/>
      <c r="BF208" s="350"/>
      <c r="BG208" s="366" t="s">
        <v>82</v>
      </c>
      <c r="BH208" s="367"/>
      <c r="BI208" s="367"/>
      <c r="BJ208" s="368"/>
      <c r="BK208" s="315" t="s">
        <v>99</v>
      </c>
      <c r="BL208" s="316"/>
      <c r="BM208" s="316"/>
      <c r="BN208" s="316"/>
      <c r="BO208" s="316"/>
      <c r="BP208" s="317"/>
      <c r="BQ208" s="315" t="s">
        <v>83</v>
      </c>
      <c r="BR208" s="316"/>
      <c r="BS208" s="316"/>
      <c r="BT208" s="316"/>
      <c r="BU208" s="316"/>
      <c r="BV208" s="316"/>
      <c r="BW208" s="317"/>
      <c r="BX208" s="315" t="s">
        <v>84</v>
      </c>
      <c r="BY208" s="316"/>
      <c r="BZ208" s="316"/>
      <c r="CA208" s="316"/>
      <c r="CB208" s="316"/>
      <c r="CC208" s="317"/>
      <c r="CD208" s="315" t="s">
        <v>85</v>
      </c>
      <c r="CE208" s="316"/>
      <c r="CF208" s="316"/>
      <c r="CG208" s="316"/>
      <c r="CH208" s="316"/>
      <c r="CI208" s="317"/>
    </row>
    <row r="209" spans="1:87" ht="18" customHeight="1" x14ac:dyDescent="0.25">
      <c r="A209" s="75"/>
      <c r="B209" s="351"/>
      <c r="C209" s="352"/>
      <c r="D209" s="352"/>
      <c r="E209" s="352"/>
      <c r="F209" s="352"/>
      <c r="G209" s="352"/>
      <c r="H209" s="352"/>
      <c r="I209" s="352"/>
      <c r="J209" s="352"/>
      <c r="K209" s="352"/>
      <c r="L209" s="352"/>
      <c r="M209" s="352"/>
      <c r="N209" s="352"/>
      <c r="O209" s="352"/>
      <c r="P209" s="352"/>
      <c r="Q209" s="352"/>
      <c r="R209" s="352"/>
      <c r="S209" s="352"/>
      <c r="T209" s="352"/>
      <c r="U209" s="352"/>
      <c r="V209" s="352"/>
      <c r="W209" s="352"/>
      <c r="X209" s="352"/>
      <c r="Y209" s="353"/>
      <c r="Z209" s="351"/>
      <c r="AA209" s="352"/>
      <c r="AB209" s="352"/>
      <c r="AC209" s="352"/>
      <c r="AD209" s="353"/>
      <c r="AE209" s="360"/>
      <c r="AF209" s="361"/>
      <c r="AG209" s="361"/>
      <c r="AH209" s="361"/>
      <c r="AI209" s="361"/>
      <c r="AJ209" s="362"/>
      <c r="AK209" s="360"/>
      <c r="AL209" s="361"/>
      <c r="AM209" s="361"/>
      <c r="AN209" s="361"/>
      <c r="AO209" s="361"/>
      <c r="AP209" s="361"/>
      <c r="AQ209" s="361"/>
      <c r="AR209" s="361"/>
      <c r="AS209" s="361"/>
      <c r="AT209" s="361"/>
      <c r="AU209" s="361"/>
      <c r="AV209" s="361"/>
      <c r="AW209" s="361"/>
      <c r="AX209" s="362"/>
      <c r="AY209" s="360"/>
      <c r="AZ209" s="361"/>
      <c r="BA209" s="361"/>
      <c r="BB209" s="362"/>
      <c r="BC209" s="351"/>
      <c r="BD209" s="352"/>
      <c r="BE209" s="352"/>
      <c r="BF209" s="353"/>
      <c r="BG209" s="369"/>
      <c r="BH209" s="370"/>
      <c r="BI209" s="370"/>
      <c r="BJ209" s="371"/>
      <c r="BK209" s="318"/>
      <c r="BL209" s="319"/>
      <c r="BM209" s="319"/>
      <c r="BN209" s="319"/>
      <c r="BO209" s="319"/>
      <c r="BP209" s="320"/>
      <c r="BQ209" s="318"/>
      <c r="BR209" s="319"/>
      <c r="BS209" s="319"/>
      <c r="BT209" s="319"/>
      <c r="BU209" s="319"/>
      <c r="BV209" s="319"/>
      <c r="BW209" s="320"/>
      <c r="BX209" s="318"/>
      <c r="BY209" s="319"/>
      <c r="BZ209" s="319"/>
      <c r="CA209" s="319"/>
      <c r="CB209" s="319"/>
      <c r="CC209" s="320"/>
      <c r="CD209" s="318"/>
      <c r="CE209" s="319"/>
      <c r="CF209" s="319"/>
      <c r="CG209" s="319"/>
      <c r="CH209" s="319"/>
      <c r="CI209" s="320"/>
    </row>
    <row r="210" spans="1:87" ht="18" customHeight="1" thickBot="1" x14ac:dyDescent="0.3">
      <c r="A210" s="75"/>
      <c r="B210" s="354"/>
      <c r="C210" s="355"/>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6"/>
      <c r="Z210" s="354"/>
      <c r="AA210" s="355"/>
      <c r="AB210" s="355"/>
      <c r="AC210" s="355"/>
      <c r="AD210" s="356"/>
      <c r="AE210" s="363"/>
      <c r="AF210" s="364"/>
      <c r="AG210" s="364"/>
      <c r="AH210" s="364"/>
      <c r="AI210" s="364"/>
      <c r="AJ210" s="365"/>
      <c r="AK210" s="360"/>
      <c r="AL210" s="361"/>
      <c r="AM210" s="361"/>
      <c r="AN210" s="361"/>
      <c r="AO210" s="361"/>
      <c r="AP210" s="361"/>
      <c r="AQ210" s="361"/>
      <c r="AR210" s="361"/>
      <c r="AS210" s="361"/>
      <c r="AT210" s="361"/>
      <c r="AU210" s="361"/>
      <c r="AV210" s="361"/>
      <c r="AW210" s="361"/>
      <c r="AX210" s="362"/>
      <c r="AY210" s="360"/>
      <c r="AZ210" s="361"/>
      <c r="BA210" s="361"/>
      <c r="BB210" s="362"/>
      <c r="BC210" s="351"/>
      <c r="BD210" s="352"/>
      <c r="BE210" s="352"/>
      <c r="BF210" s="353"/>
      <c r="BG210" s="369"/>
      <c r="BH210" s="370"/>
      <c r="BI210" s="370"/>
      <c r="BJ210" s="371"/>
      <c r="BK210" s="318"/>
      <c r="BL210" s="319"/>
      <c r="BM210" s="319"/>
      <c r="BN210" s="319"/>
      <c r="BO210" s="319"/>
      <c r="BP210" s="320"/>
      <c r="BQ210" s="321"/>
      <c r="BR210" s="322"/>
      <c r="BS210" s="322"/>
      <c r="BT210" s="322"/>
      <c r="BU210" s="322"/>
      <c r="BV210" s="322"/>
      <c r="BW210" s="323"/>
      <c r="BX210" s="321"/>
      <c r="BY210" s="322"/>
      <c r="BZ210" s="322"/>
      <c r="CA210" s="322"/>
      <c r="CB210" s="322"/>
      <c r="CC210" s="323"/>
      <c r="CD210" s="321"/>
      <c r="CE210" s="322"/>
      <c r="CF210" s="322"/>
      <c r="CG210" s="322"/>
      <c r="CH210" s="322"/>
      <c r="CI210" s="323"/>
    </row>
    <row r="211" spans="1:87" ht="18" customHeight="1" x14ac:dyDescent="0.25">
      <c r="A211" s="75"/>
      <c r="B211" s="324" t="s">
        <v>220</v>
      </c>
      <c r="C211" s="325"/>
      <c r="D211" s="325"/>
      <c r="E211" s="325"/>
      <c r="F211" s="325"/>
      <c r="G211" s="325"/>
      <c r="H211" s="325"/>
      <c r="I211" s="325"/>
      <c r="J211" s="325"/>
      <c r="K211" s="325"/>
      <c r="L211" s="325"/>
      <c r="M211" s="325"/>
      <c r="N211" s="325"/>
      <c r="O211" s="325"/>
      <c r="P211" s="325"/>
      <c r="Q211" s="325"/>
      <c r="R211" s="325"/>
      <c r="S211" s="325"/>
      <c r="T211" s="325"/>
      <c r="U211" s="325"/>
      <c r="V211" s="325"/>
      <c r="W211" s="325"/>
      <c r="X211" s="325"/>
      <c r="Y211" s="326"/>
      <c r="Z211" s="333" t="s">
        <v>885</v>
      </c>
      <c r="AA211" s="334"/>
      <c r="AB211" s="334"/>
      <c r="AC211" s="334"/>
      <c r="AD211" s="335"/>
      <c r="AE211" s="643">
        <v>3180</v>
      </c>
      <c r="AF211" s="644"/>
      <c r="AG211" s="644"/>
      <c r="AH211" s="644"/>
      <c r="AI211" s="644"/>
      <c r="AJ211" s="644"/>
      <c r="AK211" s="342" t="s">
        <v>15</v>
      </c>
      <c r="AL211" s="343"/>
      <c r="AM211" s="343"/>
      <c r="AN211" s="343"/>
      <c r="AO211" s="343"/>
      <c r="AP211" s="343"/>
      <c r="AQ211" s="343"/>
      <c r="AR211" s="343"/>
      <c r="AS211" s="343"/>
      <c r="AT211" s="343"/>
      <c r="AU211" s="343"/>
      <c r="AV211" s="343"/>
      <c r="AW211" s="343"/>
      <c r="AX211" s="344"/>
      <c r="AY211" s="345">
        <v>0.04</v>
      </c>
      <c r="AZ211" s="346"/>
      <c r="BA211" s="346"/>
      <c r="BB211" s="347"/>
      <c r="BC211" s="345">
        <f>+$AE$211*AY211</f>
        <v>127.2</v>
      </c>
      <c r="BD211" s="346"/>
      <c r="BE211" s="346"/>
      <c r="BF211" s="347"/>
      <c r="BG211" s="285">
        <v>7925</v>
      </c>
      <c r="BH211" s="286"/>
      <c r="BI211" s="286"/>
      <c r="BJ211" s="287"/>
      <c r="BK211" s="288">
        <f>+AY211*BG211</f>
        <v>317</v>
      </c>
      <c r="BL211" s="289"/>
      <c r="BM211" s="289"/>
      <c r="BN211" s="289"/>
      <c r="BO211" s="289"/>
      <c r="BP211" s="290"/>
      <c r="BQ211" s="291">
        <v>500</v>
      </c>
      <c r="BR211" s="292"/>
      <c r="BS211" s="292"/>
      <c r="BT211" s="292"/>
      <c r="BU211" s="292"/>
      <c r="BV211" s="292"/>
      <c r="BW211" s="293"/>
      <c r="BX211" s="291">
        <f>+(((BK214+BQ211)*15)/85)</f>
        <v>646.45058823529416</v>
      </c>
      <c r="BY211" s="292"/>
      <c r="BZ211" s="292"/>
      <c r="CA211" s="292"/>
      <c r="CB211" s="292"/>
      <c r="CC211" s="293"/>
      <c r="CD211" s="291">
        <f>+BK214+BQ211+BX211</f>
        <v>4309.6705882352944</v>
      </c>
      <c r="CE211" s="292"/>
      <c r="CF211" s="292"/>
      <c r="CG211" s="292"/>
      <c r="CH211" s="292"/>
      <c r="CI211" s="293"/>
    </row>
    <row r="212" spans="1:87" ht="18" customHeight="1" x14ac:dyDescent="0.25">
      <c r="A212" s="75"/>
      <c r="B212" s="327"/>
      <c r="C212" s="328"/>
      <c r="D212" s="328"/>
      <c r="E212" s="328"/>
      <c r="F212" s="328"/>
      <c r="G212" s="328"/>
      <c r="H212" s="328"/>
      <c r="I212" s="328"/>
      <c r="J212" s="328"/>
      <c r="K212" s="328"/>
      <c r="L212" s="328"/>
      <c r="M212" s="328"/>
      <c r="N212" s="328"/>
      <c r="O212" s="328"/>
      <c r="P212" s="328"/>
      <c r="Q212" s="328"/>
      <c r="R212" s="328"/>
      <c r="S212" s="328"/>
      <c r="T212" s="328"/>
      <c r="U212" s="328"/>
      <c r="V212" s="328"/>
      <c r="W212" s="328"/>
      <c r="X212" s="328"/>
      <c r="Y212" s="329"/>
      <c r="Z212" s="336"/>
      <c r="AA212" s="337"/>
      <c r="AB212" s="337"/>
      <c r="AC212" s="337"/>
      <c r="AD212" s="338"/>
      <c r="AE212" s="645"/>
      <c r="AF212" s="646"/>
      <c r="AG212" s="646"/>
      <c r="AH212" s="646"/>
      <c r="AI212" s="646"/>
      <c r="AJ212" s="646"/>
      <c r="AK212" s="300" t="s">
        <v>35</v>
      </c>
      <c r="AL212" s="301"/>
      <c r="AM212" s="301"/>
      <c r="AN212" s="301"/>
      <c r="AO212" s="301"/>
      <c r="AP212" s="301"/>
      <c r="AQ212" s="301"/>
      <c r="AR212" s="301"/>
      <c r="AS212" s="301"/>
      <c r="AT212" s="301"/>
      <c r="AU212" s="301"/>
      <c r="AV212" s="301"/>
      <c r="AW212" s="301"/>
      <c r="AX212" s="302"/>
      <c r="AY212" s="303">
        <v>0.04</v>
      </c>
      <c r="AZ212" s="304"/>
      <c r="BA212" s="304"/>
      <c r="BB212" s="305"/>
      <c r="BC212" s="306">
        <f t="shared" ref="BC212:BC213" si="42">+$AE$211*AY212</f>
        <v>127.2</v>
      </c>
      <c r="BD212" s="307"/>
      <c r="BE212" s="307"/>
      <c r="BF212" s="308"/>
      <c r="BG212" s="309">
        <v>11718</v>
      </c>
      <c r="BH212" s="310"/>
      <c r="BI212" s="310"/>
      <c r="BJ212" s="311"/>
      <c r="BK212" s="312">
        <f t="shared" ref="BK212:BK213" si="43">+AY212*BG212</f>
        <v>468.72</v>
      </c>
      <c r="BL212" s="313"/>
      <c r="BM212" s="313"/>
      <c r="BN212" s="313"/>
      <c r="BO212" s="313"/>
      <c r="BP212" s="314"/>
      <c r="BQ212" s="294"/>
      <c r="BR212" s="295"/>
      <c r="BS212" s="295"/>
      <c r="BT212" s="295"/>
      <c r="BU212" s="295"/>
      <c r="BV212" s="295"/>
      <c r="BW212" s="296"/>
      <c r="BX212" s="294"/>
      <c r="BY212" s="295"/>
      <c r="BZ212" s="295"/>
      <c r="CA212" s="295"/>
      <c r="CB212" s="295"/>
      <c r="CC212" s="296"/>
      <c r="CD212" s="294"/>
      <c r="CE212" s="295"/>
      <c r="CF212" s="295"/>
      <c r="CG212" s="295"/>
      <c r="CH212" s="295"/>
      <c r="CI212" s="296"/>
    </row>
    <row r="213" spans="1:87" ht="18" customHeight="1" thickBot="1" x14ac:dyDescent="0.3">
      <c r="A213" s="75"/>
      <c r="B213" s="327"/>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9"/>
      <c r="Z213" s="336"/>
      <c r="AA213" s="337"/>
      <c r="AB213" s="337"/>
      <c r="AC213" s="337"/>
      <c r="AD213" s="338"/>
      <c r="AE213" s="645"/>
      <c r="AF213" s="646"/>
      <c r="AG213" s="646"/>
      <c r="AH213" s="646"/>
      <c r="AI213" s="646"/>
      <c r="AJ213" s="646"/>
      <c r="AK213" s="392" t="s">
        <v>34</v>
      </c>
      <c r="AL213" s="393"/>
      <c r="AM213" s="393"/>
      <c r="AN213" s="393"/>
      <c r="AO213" s="393"/>
      <c r="AP213" s="393"/>
      <c r="AQ213" s="393"/>
      <c r="AR213" s="393"/>
      <c r="AS213" s="393"/>
      <c r="AT213" s="393"/>
      <c r="AU213" s="393"/>
      <c r="AV213" s="393"/>
      <c r="AW213" s="393"/>
      <c r="AX213" s="394"/>
      <c r="AY213" s="407">
        <v>0.3</v>
      </c>
      <c r="AZ213" s="304"/>
      <c r="BA213" s="304"/>
      <c r="BB213" s="408"/>
      <c r="BC213" s="306">
        <f t="shared" si="42"/>
        <v>954</v>
      </c>
      <c r="BD213" s="307"/>
      <c r="BE213" s="307"/>
      <c r="BF213" s="308"/>
      <c r="BG213" s="309">
        <v>7925</v>
      </c>
      <c r="BH213" s="310"/>
      <c r="BI213" s="310"/>
      <c r="BJ213" s="311"/>
      <c r="BK213" s="312">
        <f t="shared" si="43"/>
        <v>2377.5</v>
      </c>
      <c r="BL213" s="313"/>
      <c r="BM213" s="313"/>
      <c r="BN213" s="313"/>
      <c r="BO213" s="313"/>
      <c r="BP213" s="314"/>
      <c r="BQ213" s="294"/>
      <c r="BR213" s="295"/>
      <c r="BS213" s="295"/>
      <c r="BT213" s="295"/>
      <c r="BU213" s="295"/>
      <c r="BV213" s="295"/>
      <c r="BW213" s="296"/>
      <c r="BX213" s="294"/>
      <c r="BY213" s="295"/>
      <c r="BZ213" s="295"/>
      <c r="CA213" s="295"/>
      <c r="CB213" s="295"/>
      <c r="CC213" s="296"/>
      <c r="CD213" s="294"/>
      <c r="CE213" s="295"/>
      <c r="CF213" s="295"/>
      <c r="CG213" s="295"/>
      <c r="CH213" s="295"/>
      <c r="CI213" s="296"/>
    </row>
    <row r="214" spans="1:87" ht="18" customHeight="1" thickBot="1" x14ac:dyDescent="0.3">
      <c r="A214" s="75"/>
      <c r="B214" s="377"/>
      <c r="C214" s="378"/>
      <c r="D214" s="378"/>
      <c r="E214" s="378"/>
      <c r="F214" s="378"/>
      <c r="G214" s="378"/>
      <c r="H214" s="378"/>
      <c r="I214" s="378"/>
      <c r="J214" s="378"/>
      <c r="K214" s="378"/>
      <c r="L214" s="378"/>
      <c r="M214" s="378"/>
      <c r="N214" s="378"/>
      <c r="O214" s="378"/>
      <c r="P214" s="378"/>
      <c r="Q214" s="378"/>
      <c r="R214" s="378"/>
      <c r="S214" s="378"/>
      <c r="T214" s="378"/>
      <c r="U214" s="378"/>
      <c r="V214" s="378"/>
      <c r="W214" s="378"/>
      <c r="X214" s="378"/>
      <c r="Y214" s="378"/>
      <c r="Z214" s="378"/>
      <c r="AA214" s="378"/>
      <c r="AB214" s="378"/>
      <c r="AC214" s="378"/>
      <c r="AD214" s="378"/>
      <c r="AE214" s="378"/>
      <c r="AF214" s="378"/>
      <c r="AG214" s="378"/>
      <c r="AH214" s="378"/>
      <c r="AI214" s="378"/>
      <c r="AJ214" s="379"/>
      <c r="AK214" s="380" t="s">
        <v>3</v>
      </c>
      <c r="AL214" s="381"/>
      <c r="AM214" s="381"/>
      <c r="AN214" s="381"/>
      <c r="AO214" s="381"/>
      <c r="AP214" s="381"/>
      <c r="AQ214" s="381"/>
      <c r="AR214" s="381"/>
      <c r="AS214" s="381"/>
      <c r="AT214" s="381"/>
      <c r="AU214" s="381"/>
      <c r="AV214" s="381"/>
      <c r="AW214" s="381"/>
      <c r="AX214" s="381"/>
      <c r="AY214" s="382"/>
      <c r="AZ214" s="382"/>
      <c r="BA214" s="382"/>
      <c r="BB214" s="382"/>
      <c r="BC214" s="382"/>
      <c r="BD214" s="382"/>
      <c r="BE214" s="382"/>
      <c r="BF214" s="382"/>
      <c r="BG214" s="382"/>
      <c r="BH214" s="382"/>
      <c r="BI214" s="382"/>
      <c r="BJ214" s="383"/>
      <c r="BK214" s="384">
        <f>SUM(BK211:BK213)</f>
        <v>3163.2200000000003</v>
      </c>
      <c r="BL214" s="385"/>
      <c r="BM214" s="385"/>
      <c r="BN214" s="385"/>
      <c r="BO214" s="385"/>
      <c r="BP214" s="386"/>
      <c r="BQ214" s="387" t="s">
        <v>100</v>
      </c>
      <c r="BR214" s="388"/>
      <c r="BS214" s="388"/>
      <c r="BT214" s="388"/>
      <c r="BU214" s="388"/>
      <c r="BV214" s="388"/>
      <c r="BW214" s="388"/>
      <c r="BX214" s="388"/>
      <c r="BY214" s="388"/>
      <c r="BZ214" s="388"/>
      <c r="CA214" s="388"/>
      <c r="CB214" s="388"/>
      <c r="CC214" s="389"/>
      <c r="CD214" s="390">
        <f>+CD211*AE211</f>
        <v>13704752.470588237</v>
      </c>
      <c r="CE214" s="390"/>
      <c r="CF214" s="390"/>
      <c r="CG214" s="390"/>
      <c r="CH214" s="390"/>
      <c r="CI214" s="391"/>
    </row>
    <row r="215" spans="1:87" ht="18" customHeight="1" thickBot="1" x14ac:dyDescent="0.3">
      <c r="A215" s="75"/>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c r="AR215" s="76"/>
      <c r="AS215" s="76"/>
      <c r="AT215" s="76"/>
      <c r="AU215" s="76"/>
      <c r="AV215" s="76"/>
      <c r="AW215" s="76"/>
      <c r="AX215" s="76"/>
      <c r="AY215" s="77"/>
      <c r="AZ215" s="77"/>
      <c r="BA215" s="77"/>
      <c r="BB215" s="77"/>
      <c r="BC215" s="77"/>
      <c r="BD215" s="77"/>
      <c r="BE215" s="77"/>
      <c r="BF215" s="77"/>
      <c r="BG215" s="78"/>
      <c r="BH215" s="78"/>
      <c r="BI215" s="78"/>
      <c r="BJ215" s="78"/>
      <c r="BK215" s="79"/>
      <c r="BL215" s="79"/>
      <c r="BM215" s="79"/>
      <c r="BN215" s="79"/>
      <c r="BO215" s="79"/>
      <c r="BP215" s="79"/>
      <c r="BQ215" s="79"/>
      <c r="BR215" s="79"/>
      <c r="BS215" s="79"/>
      <c r="BT215" s="79"/>
      <c r="BU215" s="79"/>
      <c r="BV215" s="79"/>
      <c r="BW215" s="79"/>
      <c r="BX215" s="79"/>
      <c r="BY215" s="79"/>
      <c r="BZ215" s="79"/>
      <c r="CA215" s="79"/>
      <c r="CB215" s="79"/>
      <c r="CC215" s="79"/>
      <c r="CD215" s="79"/>
      <c r="CE215" s="79"/>
      <c r="CF215" s="79"/>
      <c r="CG215" s="79"/>
      <c r="CH215" s="79"/>
      <c r="CI215" s="79"/>
    </row>
    <row r="216" spans="1:87" ht="18" customHeight="1" x14ac:dyDescent="0.25">
      <c r="A216" s="75"/>
      <c r="B216" s="348" t="s">
        <v>0</v>
      </c>
      <c r="C216" s="349"/>
      <c r="D216" s="349"/>
      <c r="E216" s="349"/>
      <c r="F216" s="349"/>
      <c r="G216" s="349"/>
      <c r="H216" s="349"/>
      <c r="I216" s="349"/>
      <c r="J216" s="349"/>
      <c r="K216" s="349"/>
      <c r="L216" s="349"/>
      <c r="M216" s="349"/>
      <c r="N216" s="349"/>
      <c r="O216" s="349"/>
      <c r="P216" s="349"/>
      <c r="Q216" s="349"/>
      <c r="R216" s="349"/>
      <c r="S216" s="349"/>
      <c r="T216" s="349"/>
      <c r="U216" s="349"/>
      <c r="V216" s="349"/>
      <c r="W216" s="349"/>
      <c r="X216" s="349"/>
      <c r="Y216" s="350"/>
      <c r="Z216" s="348" t="s">
        <v>80</v>
      </c>
      <c r="AA216" s="349"/>
      <c r="AB216" s="349"/>
      <c r="AC216" s="349"/>
      <c r="AD216" s="350"/>
      <c r="AE216" s="357" t="s">
        <v>79</v>
      </c>
      <c r="AF216" s="358"/>
      <c r="AG216" s="358"/>
      <c r="AH216" s="358"/>
      <c r="AI216" s="358"/>
      <c r="AJ216" s="359"/>
      <c r="AK216" s="357" t="s">
        <v>81</v>
      </c>
      <c r="AL216" s="358"/>
      <c r="AM216" s="358"/>
      <c r="AN216" s="358"/>
      <c r="AO216" s="358"/>
      <c r="AP216" s="358"/>
      <c r="AQ216" s="358"/>
      <c r="AR216" s="358"/>
      <c r="AS216" s="358"/>
      <c r="AT216" s="358"/>
      <c r="AU216" s="358"/>
      <c r="AV216" s="358"/>
      <c r="AW216" s="358"/>
      <c r="AX216" s="359"/>
      <c r="AY216" s="357" t="s">
        <v>1</v>
      </c>
      <c r="AZ216" s="358"/>
      <c r="BA216" s="358"/>
      <c r="BB216" s="359"/>
      <c r="BC216" s="348" t="s">
        <v>104</v>
      </c>
      <c r="BD216" s="349"/>
      <c r="BE216" s="349"/>
      <c r="BF216" s="350"/>
      <c r="BG216" s="366" t="s">
        <v>82</v>
      </c>
      <c r="BH216" s="367"/>
      <c r="BI216" s="367"/>
      <c r="BJ216" s="368"/>
      <c r="BK216" s="315" t="s">
        <v>99</v>
      </c>
      <c r="BL216" s="316"/>
      <c r="BM216" s="316"/>
      <c r="BN216" s="316"/>
      <c r="BO216" s="316"/>
      <c r="BP216" s="317"/>
      <c r="BQ216" s="315" t="s">
        <v>83</v>
      </c>
      <c r="BR216" s="316"/>
      <c r="BS216" s="316"/>
      <c r="BT216" s="316"/>
      <c r="BU216" s="316"/>
      <c r="BV216" s="316"/>
      <c r="BW216" s="317"/>
      <c r="BX216" s="315" t="s">
        <v>84</v>
      </c>
      <c r="BY216" s="316"/>
      <c r="BZ216" s="316"/>
      <c r="CA216" s="316"/>
      <c r="CB216" s="316"/>
      <c r="CC216" s="317"/>
      <c r="CD216" s="315" t="s">
        <v>85</v>
      </c>
      <c r="CE216" s="316"/>
      <c r="CF216" s="316"/>
      <c r="CG216" s="316"/>
      <c r="CH216" s="316"/>
      <c r="CI216" s="317"/>
    </row>
    <row r="217" spans="1:87" ht="18" customHeight="1" x14ac:dyDescent="0.25">
      <c r="A217" s="75"/>
      <c r="B217" s="351"/>
      <c r="C217" s="352"/>
      <c r="D217" s="352"/>
      <c r="E217" s="352"/>
      <c r="F217" s="352"/>
      <c r="G217" s="352"/>
      <c r="H217" s="352"/>
      <c r="I217" s="352"/>
      <c r="J217" s="352"/>
      <c r="K217" s="352"/>
      <c r="L217" s="352"/>
      <c r="M217" s="352"/>
      <c r="N217" s="352"/>
      <c r="O217" s="352"/>
      <c r="P217" s="352"/>
      <c r="Q217" s="352"/>
      <c r="R217" s="352"/>
      <c r="S217" s="352"/>
      <c r="T217" s="352"/>
      <c r="U217" s="352"/>
      <c r="V217" s="352"/>
      <c r="W217" s="352"/>
      <c r="X217" s="352"/>
      <c r="Y217" s="353"/>
      <c r="Z217" s="351"/>
      <c r="AA217" s="352"/>
      <c r="AB217" s="352"/>
      <c r="AC217" s="352"/>
      <c r="AD217" s="353"/>
      <c r="AE217" s="360"/>
      <c r="AF217" s="361"/>
      <c r="AG217" s="361"/>
      <c r="AH217" s="361"/>
      <c r="AI217" s="361"/>
      <c r="AJ217" s="362"/>
      <c r="AK217" s="360"/>
      <c r="AL217" s="361"/>
      <c r="AM217" s="361"/>
      <c r="AN217" s="361"/>
      <c r="AO217" s="361"/>
      <c r="AP217" s="361"/>
      <c r="AQ217" s="361"/>
      <c r="AR217" s="361"/>
      <c r="AS217" s="361"/>
      <c r="AT217" s="361"/>
      <c r="AU217" s="361"/>
      <c r="AV217" s="361"/>
      <c r="AW217" s="361"/>
      <c r="AX217" s="362"/>
      <c r="AY217" s="360"/>
      <c r="AZ217" s="361"/>
      <c r="BA217" s="361"/>
      <c r="BB217" s="362"/>
      <c r="BC217" s="351"/>
      <c r="BD217" s="352"/>
      <c r="BE217" s="352"/>
      <c r="BF217" s="353"/>
      <c r="BG217" s="369"/>
      <c r="BH217" s="370"/>
      <c r="BI217" s="370"/>
      <c r="BJ217" s="371"/>
      <c r="BK217" s="318"/>
      <c r="BL217" s="319"/>
      <c r="BM217" s="319"/>
      <c r="BN217" s="319"/>
      <c r="BO217" s="319"/>
      <c r="BP217" s="320"/>
      <c r="BQ217" s="318"/>
      <c r="BR217" s="319"/>
      <c r="BS217" s="319"/>
      <c r="BT217" s="319"/>
      <c r="BU217" s="319"/>
      <c r="BV217" s="319"/>
      <c r="BW217" s="320"/>
      <c r="BX217" s="318"/>
      <c r="BY217" s="319"/>
      <c r="BZ217" s="319"/>
      <c r="CA217" s="319"/>
      <c r="CB217" s="319"/>
      <c r="CC217" s="320"/>
      <c r="CD217" s="318"/>
      <c r="CE217" s="319"/>
      <c r="CF217" s="319"/>
      <c r="CG217" s="319"/>
      <c r="CH217" s="319"/>
      <c r="CI217" s="320"/>
    </row>
    <row r="218" spans="1:87" ht="18" customHeight="1" thickBot="1" x14ac:dyDescent="0.3">
      <c r="A218" s="75"/>
      <c r="B218" s="354"/>
      <c r="C218" s="355"/>
      <c r="D218" s="355"/>
      <c r="E218" s="355"/>
      <c r="F218" s="355"/>
      <c r="G218" s="355"/>
      <c r="H218" s="355"/>
      <c r="I218" s="355"/>
      <c r="J218" s="355"/>
      <c r="K218" s="355"/>
      <c r="L218" s="355"/>
      <c r="M218" s="355"/>
      <c r="N218" s="355"/>
      <c r="O218" s="355"/>
      <c r="P218" s="355"/>
      <c r="Q218" s="355"/>
      <c r="R218" s="355"/>
      <c r="S218" s="355"/>
      <c r="T218" s="355"/>
      <c r="U218" s="355"/>
      <c r="V218" s="355"/>
      <c r="W218" s="355"/>
      <c r="X218" s="355"/>
      <c r="Y218" s="356"/>
      <c r="Z218" s="354"/>
      <c r="AA218" s="355"/>
      <c r="AB218" s="355"/>
      <c r="AC218" s="355"/>
      <c r="AD218" s="356"/>
      <c r="AE218" s="363"/>
      <c r="AF218" s="364"/>
      <c r="AG218" s="364"/>
      <c r="AH218" s="364"/>
      <c r="AI218" s="364"/>
      <c r="AJ218" s="365"/>
      <c r="AK218" s="360"/>
      <c r="AL218" s="361"/>
      <c r="AM218" s="361"/>
      <c r="AN218" s="361"/>
      <c r="AO218" s="361"/>
      <c r="AP218" s="361"/>
      <c r="AQ218" s="361"/>
      <c r="AR218" s="361"/>
      <c r="AS218" s="361"/>
      <c r="AT218" s="361"/>
      <c r="AU218" s="361"/>
      <c r="AV218" s="361"/>
      <c r="AW218" s="361"/>
      <c r="AX218" s="362"/>
      <c r="AY218" s="360"/>
      <c r="AZ218" s="361"/>
      <c r="BA218" s="361"/>
      <c r="BB218" s="362"/>
      <c r="BC218" s="351"/>
      <c r="BD218" s="352"/>
      <c r="BE218" s="352"/>
      <c r="BF218" s="353"/>
      <c r="BG218" s="369"/>
      <c r="BH218" s="370"/>
      <c r="BI218" s="370"/>
      <c r="BJ218" s="371"/>
      <c r="BK218" s="318"/>
      <c r="BL218" s="319"/>
      <c r="BM218" s="319"/>
      <c r="BN218" s="319"/>
      <c r="BO218" s="319"/>
      <c r="BP218" s="320"/>
      <c r="BQ218" s="321"/>
      <c r="BR218" s="322"/>
      <c r="BS218" s="322"/>
      <c r="BT218" s="322"/>
      <c r="BU218" s="322"/>
      <c r="BV218" s="322"/>
      <c r="BW218" s="323"/>
      <c r="BX218" s="321"/>
      <c r="BY218" s="322"/>
      <c r="BZ218" s="322"/>
      <c r="CA218" s="322"/>
      <c r="CB218" s="322"/>
      <c r="CC218" s="323"/>
      <c r="CD218" s="321"/>
      <c r="CE218" s="322"/>
      <c r="CF218" s="322"/>
      <c r="CG218" s="322"/>
      <c r="CH218" s="322"/>
      <c r="CI218" s="323"/>
    </row>
    <row r="219" spans="1:87" ht="18" customHeight="1" x14ac:dyDescent="0.25">
      <c r="A219" s="75"/>
      <c r="B219" s="324" t="s">
        <v>221</v>
      </c>
      <c r="C219" s="325"/>
      <c r="D219" s="325"/>
      <c r="E219" s="325"/>
      <c r="F219" s="325"/>
      <c r="G219" s="325"/>
      <c r="H219" s="325"/>
      <c r="I219" s="325"/>
      <c r="J219" s="325"/>
      <c r="K219" s="325"/>
      <c r="L219" s="325"/>
      <c r="M219" s="325"/>
      <c r="N219" s="325"/>
      <c r="O219" s="325"/>
      <c r="P219" s="325"/>
      <c r="Q219" s="325"/>
      <c r="R219" s="325"/>
      <c r="S219" s="325"/>
      <c r="T219" s="325"/>
      <c r="U219" s="325"/>
      <c r="V219" s="325"/>
      <c r="W219" s="325"/>
      <c r="X219" s="325"/>
      <c r="Y219" s="326"/>
      <c r="Z219" s="333" t="s">
        <v>886</v>
      </c>
      <c r="AA219" s="334"/>
      <c r="AB219" s="334"/>
      <c r="AC219" s="334"/>
      <c r="AD219" s="335"/>
      <c r="AE219" s="643">
        <v>4956</v>
      </c>
      <c r="AF219" s="644"/>
      <c r="AG219" s="644"/>
      <c r="AH219" s="644"/>
      <c r="AI219" s="644"/>
      <c r="AJ219" s="644"/>
      <c r="AK219" s="342" t="s">
        <v>15</v>
      </c>
      <c r="AL219" s="343"/>
      <c r="AM219" s="343"/>
      <c r="AN219" s="343"/>
      <c r="AO219" s="343"/>
      <c r="AP219" s="343"/>
      <c r="AQ219" s="343"/>
      <c r="AR219" s="343"/>
      <c r="AS219" s="343"/>
      <c r="AT219" s="343"/>
      <c r="AU219" s="343"/>
      <c r="AV219" s="343"/>
      <c r="AW219" s="343"/>
      <c r="AX219" s="344"/>
      <c r="AY219" s="345">
        <v>0.04</v>
      </c>
      <c r="AZ219" s="346"/>
      <c r="BA219" s="346"/>
      <c r="BB219" s="347"/>
      <c r="BC219" s="345">
        <f>+$AE$219*AY219</f>
        <v>198.24</v>
      </c>
      <c r="BD219" s="346"/>
      <c r="BE219" s="346"/>
      <c r="BF219" s="347"/>
      <c r="BG219" s="285">
        <v>7925</v>
      </c>
      <c r="BH219" s="286"/>
      <c r="BI219" s="286"/>
      <c r="BJ219" s="287"/>
      <c r="BK219" s="288">
        <f>+AY219*BG219</f>
        <v>317</v>
      </c>
      <c r="BL219" s="289"/>
      <c r="BM219" s="289"/>
      <c r="BN219" s="289"/>
      <c r="BO219" s="289"/>
      <c r="BP219" s="290"/>
      <c r="BQ219" s="291">
        <v>500</v>
      </c>
      <c r="BR219" s="292"/>
      <c r="BS219" s="292"/>
      <c r="BT219" s="292"/>
      <c r="BU219" s="292"/>
      <c r="BV219" s="292"/>
      <c r="BW219" s="293"/>
      <c r="BX219" s="291">
        <f>+(((BK221+BQ219)*15)/85)</f>
        <v>563.73529411764707</v>
      </c>
      <c r="BY219" s="292"/>
      <c r="BZ219" s="292"/>
      <c r="CA219" s="292"/>
      <c r="CB219" s="292"/>
      <c r="CC219" s="293"/>
      <c r="CD219" s="291">
        <f>+BK221+BQ219+BX219</f>
        <v>3758.2352941176468</v>
      </c>
      <c r="CE219" s="292"/>
      <c r="CF219" s="292"/>
      <c r="CG219" s="292"/>
      <c r="CH219" s="292"/>
      <c r="CI219" s="293"/>
    </row>
    <row r="220" spans="1:87" ht="18" customHeight="1" thickBot="1" x14ac:dyDescent="0.3">
      <c r="A220" s="75"/>
      <c r="B220" s="327"/>
      <c r="C220" s="328"/>
      <c r="D220" s="328"/>
      <c r="E220" s="328"/>
      <c r="F220" s="328"/>
      <c r="G220" s="328"/>
      <c r="H220" s="328"/>
      <c r="I220" s="328"/>
      <c r="J220" s="328"/>
      <c r="K220" s="328"/>
      <c r="L220" s="328"/>
      <c r="M220" s="328"/>
      <c r="N220" s="328"/>
      <c r="O220" s="328"/>
      <c r="P220" s="328"/>
      <c r="Q220" s="328"/>
      <c r="R220" s="328"/>
      <c r="S220" s="328"/>
      <c r="T220" s="328"/>
      <c r="U220" s="328"/>
      <c r="V220" s="328"/>
      <c r="W220" s="328"/>
      <c r="X220" s="328"/>
      <c r="Y220" s="329"/>
      <c r="Z220" s="336"/>
      <c r="AA220" s="337"/>
      <c r="AB220" s="337"/>
      <c r="AC220" s="337"/>
      <c r="AD220" s="338"/>
      <c r="AE220" s="645"/>
      <c r="AF220" s="646"/>
      <c r="AG220" s="646"/>
      <c r="AH220" s="646"/>
      <c r="AI220" s="646"/>
      <c r="AJ220" s="646"/>
      <c r="AK220" s="392" t="s">
        <v>34</v>
      </c>
      <c r="AL220" s="393"/>
      <c r="AM220" s="393"/>
      <c r="AN220" s="393"/>
      <c r="AO220" s="393"/>
      <c r="AP220" s="393"/>
      <c r="AQ220" s="393"/>
      <c r="AR220" s="393"/>
      <c r="AS220" s="393"/>
      <c r="AT220" s="393"/>
      <c r="AU220" s="393"/>
      <c r="AV220" s="393"/>
      <c r="AW220" s="393"/>
      <c r="AX220" s="394"/>
      <c r="AY220" s="407">
        <v>0.3</v>
      </c>
      <c r="AZ220" s="304"/>
      <c r="BA220" s="304"/>
      <c r="BB220" s="408"/>
      <c r="BC220" s="306">
        <f t="shared" ref="BC220" si="44">+$AE$219*AY220</f>
        <v>1486.8</v>
      </c>
      <c r="BD220" s="307"/>
      <c r="BE220" s="307"/>
      <c r="BF220" s="308"/>
      <c r="BG220" s="309">
        <v>7925</v>
      </c>
      <c r="BH220" s="310"/>
      <c r="BI220" s="310"/>
      <c r="BJ220" s="311"/>
      <c r="BK220" s="312">
        <f t="shared" ref="BK220" si="45">+AY220*BG220</f>
        <v>2377.5</v>
      </c>
      <c r="BL220" s="313"/>
      <c r="BM220" s="313"/>
      <c r="BN220" s="313"/>
      <c r="BO220" s="313"/>
      <c r="BP220" s="314"/>
      <c r="BQ220" s="294"/>
      <c r="BR220" s="295"/>
      <c r="BS220" s="295"/>
      <c r="BT220" s="295"/>
      <c r="BU220" s="295"/>
      <c r="BV220" s="295"/>
      <c r="BW220" s="296"/>
      <c r="BX220" s="294"/>
      <c r="BY220" s="295"/>
      <c r="BZ220" s="295"/>
      <c r="CA220" s="295"/>
      <c r="CB220" s="295"/>
      <c r="CC220" s="296"/>
      <c r="CD220" s="294"/>
      <c r="CE220" s="295"/>
      <c r="CF220" s="295"/>
      <c r="CG220" s="295"/>
      <c r="CH220" s="295"/>
      <c r="CI220" s="296"/>
    </row>
    <row r="221" spans="1:87" ht="18" customHeight="1" thickBot="1" x14ac:dyDescent="0.3">
      <c r="A221" s="75"/>
      <c r="B221" s="377"/>
      <c r="C221" s="378"/>
      <c r="D221" s="378"/>
      <c r="E221" s="378"/>
      <c r="F221" s="378"/>
      <c r="G221" s="378"/>
      <c r="H221" s="378"/>
      <c r="I221" s="378"/>
      <c r="J221" s="378"/>
      <c r="K221" s="378"/>
      <c r="L221" s="378"/>
      <c r="M221" s="378"/>
      <c r="N221" s="378"/>
      <c r="O221" s="378"/>
      <c r="P221" s="378"/>
      <c r="Q221" s="378"/>
      <c r="R221" s="378"/>
      <c r="S221" s="378"/>
      <c r="T221" s="378"/>
      <c r="U221" s="378"/>
      <c r="V221" s="378"/>
      <c r="W221" s="378"/>
      <c r="X221" s="378"/>
      <c r="Y221" s="378"/>
      <c r="Z221" s="378"/>
      <c r="AA221" s="378"/>
      <c r="AB221" s="378"/>
      <c r="AC221" s="378"/>
      <c r="AD221" s="378"/>
      <c r="AE221" s="378"/>
      <c r="AF221" s="378"/>
      <c r="AG221" s="378"/>
      <c r="AH221" s="378"/>
      <c r="AI221" s="378"/>
      <c r="AJ221" s="379"/>
      <c r="AK221" s="380" t="s">
        <v>3</v>
      </c>
      <c r="AL221" s="381"/>
      <c r="AM221" s="381"/>
      <c r="AN221" s="381"/>
      <c r="AO221" s="381"/>
      <c r="AP221" s="381"/>
      <c r="AQ221" s="381"/>
      <c r="AR221" s="381"/>
      <c r="AS221" s="381"/>
      <c r="AT221" s="381"/>
      <c r="AU221" s="381"/>
      <c r="AV221" s="381"/>
      <c r="AW221" s="381"/>
      <c r="AX221" s="381"/>
      <c r="AY221" s="382"/>
      <c r="AZ221" s="382"/>
      <c r="BA221" s="382"/>
      <c r="BB221" s="382"/>
      <c r="BC221" s="382"/>
      <c r="BD221" s="382"/>
      <c r="BE221" s="382"/>
      <c r="BF221" s="382"/>
      <c r="BG221" s="382"/>
      <c r="BH221" s="382"/>
      <c r="BI221" s="382"/>
      <c r="BJ221" s="383"/>
      <c r="BK221" s="384">
        <f>SUM(BK219:BK220)</f>
        <v>2694.5</v>
      </c>
      <c r="BL221" s="385"/>
      <c r="BM221" s="385"/>
      <c r="BN221" s="385"/>
      <c r="BO221" s="385"/>
      <c r="BP221" s="386"/>
      <c r="BQ221" s="387" t="s">
        <v>100</v>
      </c>
      <c r="BR221" s="388"/>
      <c r="BS221" s="388"/>
      <c r="BT221" s="388"/>
      <c r="BU221" s="388"/>
      <c r="BV221" s="388"/>
      <c r="BW221" s="388"/>
      <c r="BX221" s="388"/>
      <c r="BY221" s="388"/>
      <c r="BZ221" s="388"/>
      <c r="CA221" s="388"/>
      <c r="CB221" s="388"/>
      <c r="CC221" s="389"/>
      <c r="CD221" s="390">
        <f>+CD219*AE219</f>
        <v>18625814.117647059</v>
      </c>
      <c r="CE221" s="390"/>
      <c r="CF221" s="390"/>
      <c r="CG221" s="390"/>
      <c r="CH221" s="390"/>
      <c r="CI221" s="391"/>
    </row>
    <row r="222" spans="1:87" ht="18" customHeight="1" thickBot="1" x14ac:dyDescent="0.3">
      <c r="A222" s="75"/>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c r="BG222" s="78"/>
      <c r="BH222" s="78"/>
      <c r="BI222" s="78"/>
      <c r="BJ222" s="78"/>
      <c r="BK222" s="79"/>
      <c r="BL222" s="79"/>
      <c r="BM222" s="79"/>
      <c r="BN222" s="79"/>
      <c r="BO222" s="79"/>
      <c r="BP222" s="79"/>
      <c r="BQ222" s="79"/>
      <c r="BR222" s="79"/>
      <c r="BS222" s="79"/>
      <c r="BT222" s="79"/>
      <c r="BU222" s="79"/>
      <c r="BV222" s="79"/>
      <c r="BW222" s="79"/>
      <c r="BX222" s="79"/>
      <c r="BY222" s="79"/>
      <c r="BZ222" s="79"/>
      <c r="CA222" s="79"/>
      <c r="CB222" s="79"/>
      <c r="CC222" s="79"/>
      <c r="CD222" s="79"/>
      <c r="CE222" s="79"/>
      <c r="CF222" s="79"/>
      <c r="CG222" s="79"/>
      <c r="CH222" s="79"/>
      <c r="CI222" s="79"/>
    </row>
    <row r="223" spans="1:87" ht="18" customHeight="1" x14ac:dyDescent="0.25">
      <c r="A223" s="75"/>
      <c r="B223" s="348" t="s">
        <v>0</v>
      </c>
      <c r="C223" s="349"/>
      <c r="D223" s="349"/>
      <c r="E223" s="349"/>
      <c r="F223" s="349"/>
      <c r="G223" s="349"/>
      <c r="H223" s="349"/>
      <c r="I223" s="349"/>
      <c r="J223" s="349"/>
      <c r="K223" s="349"/>
      <c r="L223" s="349"/>
      <c r="M223" s="349"/>
      <c r="N223" s="349"/>
      <c r="O223" s="349"/>
      <c r="P223" s="349"/>
      <c r="Q223" s="349"/>
      <c r="R223" s="349"/>
      <c r="S223" s="349"/>
      <c r="T223" s="349"/>
      <c r="U223" s="349"/>
      <c r="V223" s="349"/>
      <c r="W223" s="349"/>
      <c r="X223" s="349"/>
      <c r="Y223" s="350"/>
      <c r="Z223" s="348" t="s">
        <v>80</v>
      </c>
      <c r="AA223" s="349"/>
      <c r="AB223" s="349"/>
      <c r="AC223" s="349"/>
      <c r="AD223" s="350"/>
      <c r="AE223" s="357" t="s">
        <v>79</v>
      </c>
      <c r="AF223" s="358"/>
      <c r="AG223" s="358"/>
      <c r="AH223" s="358"/>
      <c r="AI223" s="358"/>
      <c r="AJ223" s="359"/>
      <c r="AK223" s="357" t="s">
        <v>81</v>
      </c>
      <c r="AL223" s="358"/>
      <c r="AM223" s="358"/>
      <c r="AN223" s="358"/>
      <c r="AO223" s="358"/>
      <c r="AP223" s="358"/>
      <c r="AQ223" s="358"/>
      <c r="AR223" s="358"/>
      <c r="AS223" s="358"/>
      <c r="AT223" s="358"/>
      <c r="AU223" s="358"/>
      <c r="AV223" s="358"/>
      <c r="AW223" s="358"/>
      <c r="AX223" s="359"/>
      <c r="AY223" s="357" t="s">
        <v>1</v>
      </c>
      <c r="AZ223" s="358"/>
      <c r="BA223" s="358"/>
      <c r="BB223" s="359"/>
      <c r="BC223" s="348" t="s">
        <v>104</v>
      </c>
      <c r="BD223" s="349"/>
      <c r="BE223" s="349"/>
      <c r="BF223" s="350"/>
      <c r="BG223" s="366" t="s">
        <v>82</v>
      </c>
      <c r="BH223" s="367"/>
      <c r="BI223" s="367"/>
      <c r="BJ223" s="368"/>
      <c r="BK223" s="315" t="s">
        <v>99</v>
      </c>
      <c r="BL223" s="316"/>
      <c r="BM223" s="316"/>
      <c r="BN223" s="316"/>
      <c r="BO223" s="316"/>
      <c r="BP223" s="317"/>
      <c r="BQ223" s="315" t="s">
        <v>83</v>
      </c>
      <c r="BR223" s="316"/>
      <c r="BS223" s="316"/>
      <c r="BT223" s="316"/>
      <c r="BU223" s="316"/>
      <c r="BV223" s="316"/>
      <c r="BW223" s="317"/>
      <c r="BX223" s="315" t="s">
        <v>84</v>
      </c>
      <c r="BY223" s="316"/>
      <c r="BZ223" s="316"/>
      <c r="CA223" s="316"/>
      <c r="CB223" s="316"/>
      <c r="CC223" s="317"/>
      <c r="CD223" s="315" t="s">
        <v>85</v>
      </c>
      <c r="CE223" s="316"/>
      <c r="CF223" s="316"/>
      <c r="CG223" s="316"/>
      <c r="CH223" s="316"/>
      <c r="CI223" s="317"/>
    </row>
    <row r="224" spans="1:87" ht="18" customHeight="1" x14ac:dyDescent="0.25">
      <c r="A224" s="75"/>
      <c r="B224" s="351"/>
      <c r="C224" s="352"/>
      <c r="D224" s="352"/>
      <c r="E224" s="352"/>
      <c r="F224" s="352"/>
      <c r="G224" s="352"/>
      <c r="H224" s="352"/>
      <c r="I224" s="352"/>
      <c r="J224" s="352"/>
      <c r="K224" s="352"/>
      <c r="L224" s="352"/>
      <c r="M224" s="352"/>
      <c r="N224" s="352"/>
      <c r="O224" s="352"/>
      <c r="P224" s="352"/>
      <c r="Q224" s="352"/>
      <c r="R224" s="352"/>
      <c r="S224" s="352"/>
      <c r="T224" s="352"/>
      <c r="U224" s="352"/>
      <c r="V224" s="352"/>
      <c r="W224" s="352"/>
      <c r="X224" s="352"/>
      <c r="Y224" s="353"/>
      <c r="Z224" s="351"/>
      <c r="AA224" s="352"/>
      <c r="AB224" s="352"/>
      <c r="AC224" s="352"/>
      <c r="AD224" s="353"/>
      <c r="AE224" s="360"/>
      <c r="AF224" s="361"/>
      <c r="AG224" s="361"/>
      <c r="AH224" s="361"/>
      <c r="AI224" s="361"/>
      <c r="AJ224" s="362"/>
      <c r="AK224" s="360"/>
      <c r="AL224" s="361"/>
      <c r="AM224" s="361"/>
      <c r="AN224" s="361"/>
      <c r="AO224" s="361"/>
      <c r="AP224" s="361"/>
      <c r="AQ224" s="361"/>
      <c r="AR224" s="361"/>
      <c r="AS224" s="361"/>
      <c r="AT224" s="361"/>
      <c r="AU224" s="361"/>
      <c r="AV224" s="361"/>
      <c r="AW224" s="361"/>
      <c r="AX224" s="362"/>
      <c r="AY224" s="360"/>
      <c r="AZ224" s="361"/>
      <c r="BA224" s="361"/>
      <c r="BB224" s="362"/>
      <c r="BC224" s="351"/>
      <c r="BD224" s="352"/>
      <c r="BE224" s="352"/>
      <c r="BF224" s="353"/>
      <c r="BG224" s="369"/>
      <c r="BH224" s="370"/>
      <c r="BI224" s="370"/>
      <c r="BJ224" s="371"/>
      <c r="BK224" s="318"/>
      <c r="BL224" s="319"/>
      <c r="BM224" s="319"/>
      <c r="BN224" s="319"/>
      <c r="BO224" s="319"/>
      <c r="BP224" s="320"/>
      <c r="BQ224" s="318"/>
      <c r="BR224" s="319"/>
      <c r="BS224" s="319"/>
      <c r="BT224" s="319"/>
      <c r="BU224" s="319"/>
      <c r="BV224" s="319"/>
      <c r="BW224" s="320"/>
      <c r="BX224" s="318"/>
      <c r="BY224" s="319"/>
      <c r="BZ224" s="319"/>
      <c r="CA224" s="319"/>
      <c r="CB224" s="319"/>
      <c r="CC224" s="320"/>
      <c r="CD224" s="318"/>
      <c r="CE224" s="319"/>
      <c r="CF224" s="319"/>
      <c r="CG224" s="319"/>
      <c r="CH224" s="319"/>
      <c r="CI224" s="320"/>
    </row>
    <row r="225" spans="1:87" ht="18" customHeight="1" thickBot="1" x14ac:dyDescent="0.3">
      <c r="A225" s="75"/>
      <c r="B225" s="354"/>
      <c r="C225" s="355"/>
      <c r="D225" s="355"/>
      <c r="E225" s="355"/>
      <c r="F225" s="355"/>
      <c r="G225" s="355"/>
      <c r="H225" s="355"/>
      <c r="I225" s="355"/>
      <c r="J225" s="355"/>
      <c r="K225" s="355"/>
      <c r="L225" s="355"/>
      <c r="M225" s="355"/>
      <c r="N225" s="355"/>
      <c r="O225" s="355"/>
      <c r="P225" s="355"/>
      <c r="Q225" s="355"/>
      <c r="R225" s="355"/>
      <c r="S225" s="355"/>
      <c r="T225" s="355"/>
      <c r="U225" s="355"/>
      <c r="V225" s="355"/>
      <c r="W225" s="355"/>
      <c r="X225" s="355"/>
      <c r="Y225" s="356"/>
      <c r="Z225" s="354"/>
      <c r="AA225" s="355"/>
      <c r="AB225" s="355"/>
      <c r="AC225" s="355"/>
      <c r="AD225" s="356"/>
      <c r="AE225" s="363"/>
      <c r="AF225" s="364"/>
      <c r="AG225" s="364"/>
      <c r="AH225" s="364"/>
      <c r="AI225" s="364"/>
      <c r="AJ225" s="365"/>
      <c r="AK225" s="360"/>
      <c r="AL225" s="361"/>
      <c r="AM225" s="361"/>
      <c r="AN225" s="361"/>
      <c r="AO225" s="361"/>
      <c r="AP225" s="361"/>
      <c r="AQ225" s="361"/>
      <c r="AR225" s="361"/>
      <c r="AS225" s="361"/>
      <c r="AT225" s="361"/>
      <c r="AU225" s="361"/>
      <c r="AV225" s="361"/>
      <c r="AW225" s="361"/>
      <c r="AX225" s="362"/>
      <c r="AY225" s="360"/>
      <c r="AZ225" s="361"/>
      <c r="BA225" s="361"/>
      <c r="BB225" s="362"/>
      <c r="BC225" s="351"/>
      <c r="BD225" s="352"/>
      <c r="BE225" s="352"/>
      <c r="BF225" s="353"/>
      <c r="BG225" s="369"/>
      <c r="BH225" s="370"/>
      <c r="BI225" s="370"/>
      <c r="BJ225" s="371"/>
      <c r="BK225" s="318"/>
      <c r="BL225" s="319"/>
      <c r="BM225" s="319"/>
      <c r="BN225" s="319"/>
      <c r="BO225" s="319"/>
      <c r="BP225" s="320"/>
      <c r="BQ225" s="321"/>
      <c r="BR225" s="322"/>
      <c r="BS225" s="322"/>
      <c r="BT225" s="322"/>
      <c r="BU225" s="322"/>
      <c r="BV225" s="322"/>
      <c r="BW225" s="323"/>
      <c r="BX225" s="321"/>
      <c r="BY225" s="322"/>
      <c r="BZ225" s="322"/>
      <c r="CA225" s="322"/>
      <c r="CB225" s="322"/>
      <c r="CC225" s="323"/>
      <c r="CD225" s="321"/>
      <c r="CE225" s="322"/>
      <c r="CF225" s="322"/>
      <c r="CG225" s="322"/>
      <c r="CH225" s="322"/>
      <c r="CI225" s="323"/>
    </row>
    <row r="226" spans="1:87" ht="18" customHeight="1" x14ac:dyDescent="0.25">
      <c r="A226" s="75"/>
      <c r="B226" s="324" t="s">
        <v>222</v>
      </c>
      <c r="C226" s="325"/>
      <c r="D226" s="325"/>
      <c r="E226" s="325"/>
      <c r="F226" s="325"/>
      <c r="G226" s="325"/>
      <c r="H226" s="325"/>
      <c r="I226" s="325"/>
      <c r="J226" s="325"/>
      <c r="K226" s="325"/>
      <c r="L226" s="325"/>
      <c r="M226" s="325"/>
      <c r="N226" s="325"/>
      <c r="O226" s="325"/>
      <c r="P226" s="325"/>
      <c r="Q226" s="325"/>
      <c r="R226" s="325"/>
      <c r="S226" s="325"/>
      <c r="T226" s="325"/>
      <c r="U226" s="325"/>
      <c r="V226" s="325"/>
      <c r="W226" s="325"/>
      <c r="X226" s="325"/>
      <c r="Y226" s="326"/>
      <c r="Z226" s="333" t="s">
        <v>887</v>
      </c>
      <c r="AA226" s="334"/>
      <c r="AB226" s="334"/>
      <c r="AC226" s="334"/>
      <c r="AD226" s="335"/>
      <c r="AE226" s="643">
        <v>2232</v>
      </c>
      <c r="AF226" s="644"/>
      <c r="AG226" s="644"/>
      <c r="AH226" s="644"/>
      <c r="AI226" s="644"/>
      <c r="AJ226" s="644"/>
      <c r="AK226" s="342" t="s">
        <v>15</v>
      </c>
      <c r="AL226" s="343"/>
      <c r="AM226" s="343"/>
      <c r="AN226" s="343"/>
      <c r="AO226" s="343"/>
      <c r="AP226" s="343"/>
      <c r="AQ226" s="343"/>
      <c r="AR226" s="343"/>
      <c r="AS226" s="343"/>
      <c r="AT226" s="343"/>
      <c r="AU226" s="343"/>
      <c r="AV226" s="343"/>
      <c r="AW226" s="343"/>
      <c r="AX226" s="344"/>
      <c r="AY226" s="345">
        <v>0.04</v>
      </c>
      <c r="AZ226" s="346"/>
      <c r="BA226" s="346"/>
      <c r="BB226" s="347"/>
      <c r="BC226" s="345">
        <f>+$AE$226*AY226</f>
        <v>89.28</v>
      </c>
      <c r="BD226" s="346"/>
      <c r="BE226" s="346"/>
      <c r="BF226" s="347"/>
      <c r="BG226" s="285">
        <v>7925</v>
      </c>
      <c r="BH226" s="286"/>
      <c r="BI226" s="286"/>
      <c r="BJ226" s="287"/>
      <c r="BK226" s="288">
        <f>+AY226*BG226</f>
        <v>317</v>
      </c>
      <c r="BL226" s="289"/>
      <c r="BM226" s="289"/>
      <c r="BN226" s="289"/>
      <c r="BO226" s="289"/>
      <c r="BP226" s="290"/>
      <c r="BQ226" s="291">
        <v>500</v>
      </c>
      <c r="BR226" s="292"/>
      <c r="BS226" s="292"/>
      <c r="BT226" s="292"/>
      <c r="BU226" s="292"/>
      <c r="BV226" s="292"/>
      <c r="BW226" s="293"/>
      <c r="BX226" s="291">
        <f>+(((BK229+BQ226)*15)/85)</f>
        <v>646.45058823529416</v>
      </c>
      <c r="BY226" s="292"/>
      <c r="BZ226" s="292"/>
      <c r="CA226" s="292"/>
      <c r="CB226" s="292"/>
      <c r="CC226" s="293"/>
      <c r="CD226" s="291">
        <f>+BK229+BQ226+BX226</f>
        <v>4309.6705882352944</v>
      </c>
      <c r="CE226" s="292"/>
      <c r="CF226" s="292"/>
      <c r="CG226" s="292"/>
      <c r="CH226" s="292"/>
      <c r="CI226" s="293"/>
    </row>
    <row r="227" spans="1:87" ht="18" customHeight="1" x14ac:dyDescent="0.25">
      <c r="A227" s="75"/>
      <c r="B227" s="327"/>
      <c r="C227" s="328"/>
      <c r="D227" s="328"/>
      <c r="E227" s="328"/>
      <c r="F227" s="328"/>
      <c r="G227" s="328"/>
      <c r="H227" s="328"/>
      <c r="I227" s="328"/>
      <c r="J227" s="328"/>
      <c r="K227" s="328"/>
      <c r="L227" s="328"/>
      <c r="M227" s="328"/>
      <c r="N227" s="328"/>
      <c r="O227" s="328"/>
      <c r="P227" s="328"/>
      <c r="Q227" s="328"/>
      <c r="R227" s="328"/>
      <c r="S227" s="328"/>
      <c r="T227" s="328"/>
      <c r="U227" s="328"/>
      <c r="V227" s="328"/>
      <c r="W227" s="328"/>
      <c r="X227" s="328"/>
      <c r="Y227" s="329"/>
      <c r="Z227" s="336"/>
      <c r="AA227" s="337"/>
      <c r="AB227" s="337"/>
      <c r="AC227" s="337"/>
      <c r="AD227" s="338"/>
      <c r="AE227" s="645"/>
      <c r="AF227" s="646"/>
      <c r="AG227" s="646"/>
      <c r="AH227" s="646"/>
      <c r="AI227" s="646"/>
      <c r="AJ227" s="646"/>
      <c r="AK227" s="300" t="s">
        <v>35</v>
      </c>
      <c r="AL227" s="301"/>
      <c r="AM227" s="301"/>
      <c r="AN227" s="301"/>
      <c r="AO227" s="301"/>
      <c r="AP227" s="301"/>
      <c r="AQ227" s="301"/>
      <c r="AR227" s="301"/>
      <c r="AS227" s="301"/>
      <c r="AT227" s="301"/>
      <c r="AU227" s="301"/>
      <c r="AV227" s="301"/>
      <c r="AW227" s="301"/>
      <c r="AX227" s="302"/>
      <c r="AY227" s="303">
        <v>0.04</v>
      </c>
      <c r="AZ227" s="304"/>
      <c r="BA227" s="304"/>
      <c r="BB227" s="305"/>
      <c r="BC227" s="306">
        <f t="shared" ref="BC227:BC228" si="46">+$AE$226*AY227</f>
        <v>89.28</v>
      </c>
      <c r="BD227" s="307"/>
      <c r="BE227" s="307"/>
      <c r="BF227" s="308"/>
      <c r="BG227" s="309">
        <v>11718</v>
      </c>
      <c r="BH227" s="310"/>
      <c r="BI227" s="310"/>
      <c r="BJ227" s="311"/>
      <c r="BK227" s="312">
        <f t="shared" ref="BK227:BK228" si="47">+AY227*BG227</f>
        <v>468.72</v>
      </c>
      <c r="BL227" s="313"/>
      <c r="BM227" s="313"/>
      <c r="BN227" s="313"/>
      <c r="BO227" s="313"/>
      <c r="BP227" s="314"/>
      <c r="BQ227" s="294"/>
      <c r="BR227" s="295"/>
      <c r="BS227" s="295"/>
      <c r="BT227" s="295"/>
      <c r="BU227" s="295"/>
      <c r="BV227" s="295"/>
      <c r="BW227" s="296"/>
      <c r="BX227" s="294"/>
      <c r="BY227" s="295"/>
      <c r="BZ227" s="295"/>
      <c r="CA227" s="295"/>
      <c r="CB227" s="295"/>
      <c r="CC227" s="296"/>
      <c r="CD227" s="294"/>
      <c r="CE227" s="295"/>
      <c r="CF227" s="295"/>
      <c r="CG227" s="295"/>
      <c r="CH227" s="295"/>
      <c r="CI227" s="296"/>
    </row>
    <row r="228" spans="1:87" ht="18" customHeight="1" thickBot="1" x14ac:dyDescent="0.3">
      <c r="A228" s="75"/>
      <c r="B228" s="327"/>
      <c r="C228" s="328"/>
      <c r="D228" s="328"/>
      <c r="E228" s="328"/>
      <c r="F228" s="328"/>
      <c r="G228" s="328"/>
      <c r="H228" s="328"/>
      <c r="I228" s="328"/>
      <c r="J228" s="328"/>
      <c r="K228" s="328"/>
      <c r="L228" s="328"/>
      <c r="M228" s="328"/>
      <c r="N228" s="328"/>
      <c r="O228" s="328"/>
      <c r="P228" s="328"/>
      <c r="Q228" s="328"/>
      <c r="R228" s="328"/>
      <c r="S228" s="328"/>
      <c r="T228" s="328"/>
      <c r="U228" s="328"/>
      <c r="V228" s="328"/>
      <c r="W228" s="328"/>
      <c r="X228" s="328"/>
      <c r="Y228" s="329"/>
      <c r="Z228" s="336"/>
      <c r="AA228" s="337"/>
      <c r="AB228" s="337"/>
      <c r="AC228" s="337"/>
      <c r="AD228" s="338"/>
      <c r="AE228" s="645"/>
      <c r="AF228" s="646"/>
      <c r="AG228" s="646"/>
      <c r="AH228" s="646"/>
      <c r="AI228" s="646"/>
      <c r="AJ228" s="646"/>
      <c r="AK228" s="392" t="s">
        <v>34</v>
      </c>
      <c r="AL228" s="393"/>
      <c r="AM228" s="393"/>
      <c r="AN228" s="393"/>
      <c r="AO228" s="393"/>
      <c r="AP228" s="393"/>
      <c r="AQ228" s="393"/>
      <c r="AR228" s="393"/>
      <c r="AS228" s="393"/>
      <c r="AT228" s="393"/>
      <c r="AU228" s="393"/>
      <c r="AV228" s="393"/>
      <c r="AW228" s="393"/>
      <c r="AX228" s="394"/>
      <c r="AY228" s="407">
        <v>0.3</v>
      </c>
      <c r="AZ228" s="304"/>
      <c r="BA228" s="304"/>
      <c r="BB228" s="408"/>
      <c r="BC228" s="306">
        <f t="shared" si="46"/>
        <v>669.6</v>
      </c>
      <c r="BD228" s="307"/>
      <c r="BE228" s="307"/>
      <c r="BF228" s="308"/>
      <c r="BG228" s="309">
        <v>7925</v>
      </c>
      <c r="BH228" s="310"/>
      <c r="BI228" s="310"/>
      <c r="BJ228" s="311"/>
      <c r="BK228" s="312">
        <f t="shared" si="47"/>
        <v>2377.5</v>
      </c>
      <c r="BL228" s="313"/>
      <c r="BM228" s="313"/>
      <c r="BN228" s="313"/>
      <c r="BO228" s="313"/>
      <c r="BP228" s="314"/>
      <c r="BQ228" s="294"/>
      <c r="BR228" s="295"/>
      <c r="BS228" s="295"/>
      <c r="BT228" s="295"/>
      <c r="BU228" s="295"/>
      <c r="BV228" s="295"/>
      <c r="BW228" s="296"/>
      <c r="BX228" s="294"/>
      <c r="BY228" s="295"/>
      <c r="BZ228" s="295"/>
      <c r="CA228" s="295"/>
      <c r="CB228" s="295"/>
      <c r="CC228" s="296"/>
      <c r="CD228" s="294"/>
      <c r="CE228" s="295"/>
      <c r="CF228" s="295"/>
      <c r="CG228" s="295"/>
      <c r="CH228" s="295"/>
      <c r="CI228" s="296"/>
    </row>
    <row r="229" spans="1:87" ht="18" customHeight="1" thickBot="1" x14ac:dyDescent="0.3">
      <c r="A229" s="75"/>
      <c r="B229" s="377"/>
      <c r="C229" s="378"/>
      <c r="D229" s="378"/>
      <c r="E229" s="378"/>
      <c r="F229" s="378"/>
      <c r="G229" s="378"/>
      <c r="H229" s="378"/>
      <c r="I229" s="378"/>
      <c r="J229" s="378"/>
      <c r="K229" s="378"/>
      <c r="L229" s="378"/>
      <c r="M229" s="378"/>
      <c r="N229" s="378"/>
      <c r="O229" s="378"/>
      <c r="P229" s="378"/>
      <c r="Q229" s="378"/>
      <c r="R229" s="378"/>
      <c r="S229" s="378"/>
      <c r="T229" s="378"/>
      <c r="U229" s="378"/>
      <c r="V229" s="378"/>
      <c r="W229" s="378"/>
      <c r="X229" s="378"/>
      <c r="Y229" s="378"/>
      <c r="Z229" s="378"/>
      <c r="AA229" s="378"/>
      <c r="AB229" s="378"/>
      <c r="AC229" s="378"/>
      <c r="AD229" s="378"/>
      <c r="AE229" s="378"/>
      <c r="AF229" s="378"/>
      <c r="AG229" s="378"/>
      <c r="AH229" s="378"/>
      <c r="AI229" s="378"/>
      <c r="AJ229" s="379"/>
      <c r="AK229" s="380" t="s">
        <v>3</v>
      </c>
      <c r="AL229" s="381"/>
      <c r="AM229" s="381"/>
      <c r="AN229" s="381"/>
      <c r="AO229" s="381"/>
      <c r="AP229" s="381"/>
      <c r="AQ229" s="381"/>
      <c r="AR229" s="381"/>
      <c r="AS229" s="381"/>
      <c r="AT229" s="381"/>
      <c r="AU229" s="381"/>
      <c r="AV229" s="381"/>
      <c r="AW229" s="381"/>
      <c r="AX229" s="381"/>
      <c r="AY229" s="382"/>
      <c r="AZ229" s="382"/>
      <c r="BA229" s="382"/>
      <c r="BB229" s="382"/>
      <c r="BC229" s="382"/>
      <c r="BD229" s="382"/>
      <c r="BE229" s="382"/>
      <c r="BF229" s="382"/>
      <c r="BG229" s="382"/>
      <c r="BH229" s="382"/>
      <c r="BI229" s="382"/>
      <c r="BJ229" s="383"/>
      <c r="BK229" s="384">
        <f>SUM(BK226:BK228)</f>
        <v>3163.2200000000003</v>
      </c>
      <c r="BL229" s="385"/>
      <c r="BM229" s="385"/>
      <c r="BN229" s="385"/>
      <c r="BO229" s="385"/>
      <c r="BP229" s="386"/>
      <c r="BQ229" s="387" t="s">
        <v>100</v>
      </c>
      <c r="BR229" s="388"/>
      <c r="BS229" s="388"/>
      <c r="BT229" s="388"/>
      <c r="BU229" s="388"/>
      <c r="BV229" s="388"/>
      <c r="BW229" s="388"/>
      <c r="BX229" s="388"/>
      <c r="BY229" s="388"/>
      <c r="BZ229" s="388"/>
      <c r="CA229" s="388"/>
      <c r="CB229" s="388"/>
      <c r="CC229" s="389"/>
      <c r="CD229" s="390">
        <f>+CD226*AE226</f>
        <v>9619184.7529411763</v>
      </c>
      <c r="CE229" s="390"/>
      <c r="CF229" s="390"/>
      <c r="CG229" s="390"/>
      <c r="CH229" s="390"/>
      <c r="CI229" s="391"/>
    </row>
    <row r="230" spans="1:87" ht="18" customHeight="1" thickBot="1" x14ac:dyDescent="0.3">
      <c r="A230" s="75"/>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c r="AI230" s="76"/>
      <c r="AJ230" s="76"/>
      <c r="BG230" s="78"/>
      <c r="BH230" s="78"/>
      <c r="BI230" s="78"/>
      <c r="BJ230" s="78"/>
      <c r="BK230" s="79"/>
      <c r="BL230" s="79"/>
      <c r="BM230" s="79"/>
      <c r="BN230" s="79"/>
      <c r="BO230" s="79"/>
      <c r="BP230" s="79"/>
      <c r="BQ230" s="79"/>
      <c r="BR230" s="79"/>
      <c r="BS230" s="79"/>
      <c r="BT230" s="79"/>
      <c r="BU230" s="79"/>
      <c r="BV230" s="79"/>
      <c r="BW230" s="79"/>
      <c r="BX230" s="79"/>
      <c r="BY230" s="79"/>
      <c r="BZ230" s="79"/>
      <c r="CA230" s="79"/>
      <c r="CB230" s="79"/>
      <c r="CC230" s="79"/>
      <c r="CD230" s="79"/>
      <c r="CE230" s="79"/>
      <c r="CF230" s="79"/>
      <c r="CG230" s="79"/>
      <c r="CH230" s="79"/>
      <c r="CI230" s="79"/>
    </row>
    <row r="231" spans="1:87" ht="18" customHeight="1" x14ac:dyDescent="0.25">
      <c r="A231" s="75"/>
      <c r="B231" s="348" t="s">
        <v>0</v>
      </c>
      <c r="C231" s="349"/>
      <c r="D231" s="349"/>
      <c r="E231" s="349"/>
      <c r="F231" s="349"/>
      <c r="G231" s="349"/>
      <c r="H231" s="349"/>
      <c r="I231" s="349"/>
      <c r="J231" s="349"/>
      <c r="K231" s="349"/>
      <c r="L231" s="349"/>
      <c r="M231" s="349"/>
      <c r="N231" s="349"/>
      <c r="O231" s="349"/>
      <c r="P231" s="349"/>
      <c r="Q231" s="349"/>
      <c r="R231" s="349"/>
      <c r="S231" s="349"/>
      <c r="T231" s="349"/>
      <c r="U231" s="349"/>
      <c r="V231" s="349"/>
      <c r="W231" s="349"/>
      <c r="X231" s="349"/>
      <c r="Y231" s="350"/>
      <c r="Z231" s="348" t="s">
        <v>80</v>
      </c>
      <c r="AA231" s="349"/>
      <c r="AB231" s="349"/>
      <c r="AC231" s="349"/>
      <c r="AD231" s="350"/>
      <c r="AE231" s="357" t="s">
        <v>79</v>
      </c>
      <c r="AF231" s="358"/>
      <c r="AG231" s="358"/>
      <c r="AH231" s="358"/>
      <c r="AI231" s="358"/>
      <c r="AJ231" s="359"/>
      <c r="AK231" s="357" t="s">
        <v>81</v>
      </c>
      <c r="AL231" s="358"/>
      <c r="AM231" s="358"/>
      <c r="AN231" s="358"/>
      <c r="AO231" s="358"/>
      <c r="AP231" s="358"/>
      <c r="AQ231" s="358"/>
      <c r="AR231" s="358"/>
      <c r="AS231" s="358"/>
      <c r="AT231" s="358"/>
      <c r="AU231" s="358"/>
      <c r="AV231" s="358"/>
      <c r="AW231" s="358"/>
      <c r="AX231" s="359"/>
      <c r="AY231" s="357" t="s">
        <v>1</v>
      </c>
      <c r="AZ231" s="358"/>
      <c r="BA231" s="358"/>
      <c r="BB231" s="359"/>
      <c r="BC231" s="348" t="s">
        <v>104</v>
      </c>
      <c r="BD231" s="349"/>
      <c r="BE231" s="349"/>
      <c r="BF231" s="350"/>
      <c r="BG231" s="366" t="s">
        <v>82</v>
      </c>
      <c r="BH231" s="367"/>
      <c r="BI231" s="367"/>
      <c r="BJ231" s="368"/>
      <c r="BK231" s="315" t="s">
        <v>99</v>
      </c>
      <c r="BL231" s="316"/>
      <c r="BM231" s="316"/>
      <c r="BN231" s="316"/>
      <c r="BO231" s="316"/>
      <c r="BP231" s="317"/>
      <c r="BQ231" s="315" t="s">
        <v>83</v>
      </c>
      <c r="BR231" s="316"/>
      <c r="BS231" s="316"/>
      <c r="BT231" s="316"/>
      <c r="BU231" s="316"/>
      <c r="BV231" s="316"/>
      <c r="BW231" s="317"/>
      <c r="BX231" s="315" t="s">
        <v>84</v>
      </c>
      <c r="BY231" s="316"/>
      <c r="BZ231" s="316"/>
      <c r="CA231" s="316"/>
      <c r="CB231" s="316"/>
      <c r="CC231" s="317"/>
      <c r="CD231" s="315" t="s">
        <v>85</v>
      </c>
      <c r="CE231" s="316"/>
      <c r="CF231" s="316"/>
      <c r="CG231" s="316"/>
      <c r="CH231" s="316"/>
      <c r="CI231" s="317"/>
    </row>
    <row r="232" spans="1:87" ht="18" customHeight="1" x14ac:dyDescent="0.25">
      <c r="A232" s="75"/>
      <c r="B232" s="351"/>
      <c r="C232" s="352"/>
      <c r="D232" s="352"/>
      <c r="E232" s="352"/>
      <c r="F232" s="352"/>
      <c r="G232" s="352"/>
      <c r="H232" s="352"/>
      <c r="I232" s="352"/>
      <c r="J232" s="352"/>
      <c r="K232" s="352"/>
      <c r="L232" s="352"/>
      <c r="M232" s="352"/>
      <c r="N232" s="352"/>
      <c r="O232" s="352"/>
      <c r="P232" s="352"/>
      <c r="Q232" s="352"/>
      <c r="R232" s="352"/>
      <c r="S232" s="352"/>
      <c r="T232" s="352"/>
      <c r="U232" s="352"/>
      <c r="V232" s="352"/>
      <c r="W232" s="352"/>
      <c r="X232" s="352"/>
      <c r="Y232" s="353"/>
      <c r="Z232" s="351"/>
      <c r="AA232" s="352"/>
      <c r="AB232" s="352"/>
      <c r="AC232" s="352"/>
      <c r="AD232" s="353"/>
      <c r="AE232" s="360"/>
      <c r="AF232" s="361"/>
      <c r="AG232" s="361"/>
      <c r="AH232" s="361"/>
      <c r="AI232" s="361"/>
      <c r="AJ232" s="362"/>
      <c r="AK232" s="360"/>
      <c r="AL232" s="361"/>
      <c r="AM232" s="361"/>
      <c r="AN232" s="361"/>
      <c r="AO232" s="361"/>
      <c r="AP232" s="361"/>
      <c r="AQ232" s="361"/>
      <c r="AR232" s="361"/>
      <c r="AS232" s="361"/>
      <c r="AT232" s="361"/>
      <c r="AU232" s="361"/>
      <c r="AV232" s="361"/>
      <c r="AW232" s="361"/>
      <c r="AX232" s="362"/>
      <c r="AY232" s="360"/>
      <c r="AZ232" s="361"/>
      <c r="BA232" s="361"/>
      <c r="BB232" s="362"/>
      <c r="BC232" s="351"/>
      <c r="BD232" s="352"/>
      <c r="BE232" s="352"/>
      <c r="BF232" s="353"/>
      <c r="BG232" s="369"/>
      <c r="BH232" s="370"/>
      <c r="BI232" s="370"/>
      <c r="BJ232" s="371"/>
      <c r="BK232" s="318"/>
      <c r="BL232" s="319"/>
      <c r="BM232" s="319"/>
      <c r="BN232" s="319"/>
      <c r="BO232" s="319"/>
      <c r="BP232" s="320"/>
      <c r="BQ232" s="318"/>
      <c r="BR232" s="319"/>
      <c r="BS232" s="319"/>
      <c r="BT232" s="319"/>
      <c r="BU232" s="319"/>
      <c r="BV232" s="319"/>
      <c r="BW232" s="320"/>
      <c r="BX232" s="318"/>
      <c r="BY232" s="319"/>
      <c r="BZ232" s="319"/>
      <c r="CA232" s="319"/>
      <c r="CB232" s="319"/>
      <c r="CC232" s="320"/>
      <c r="CD232" s="318"/>
      <c r="CE232" s="319"/>
      <c r="CF232" s="319"/>
      <c r="CG232" s="319"/>
      <c r="CH232" s="319"/>
      <c r="CI232" s="320"/>
    </row>
    <row r="233" spans="1:87" ht="18" customHeight="1" thickBot="1" x14ac:dyDescent="0.3">
      <c r="A233" s="75"/>
      <c r="B233" s="354"/>
      <c r="C233" s="355"/>
      <c r="D233" s="355"/>
      <c r="E233" s="355"/>
      <c r="F233" s="355"/>
      <c r="G233" s="355"/>
      <c r="H233" s="355"/>
      <c r="I233" s="355"/>
      <c r="J233" s="355"/>
      <c r="K233" s="355"/>
      <c r="L233" s="355"/>
      <c r="M233" s="355"/>
      <c r="N233" s="355"/>
      <c r="O233" s="355"/>
      <c r="P233" s="355"/>
      <c r="Q233" s="355"/>
      <c r="R233" s="355"/>
      <c r="S233" s="355"/>
      <c r="T233" s="355"/>
      <c r="U233" s="355"/>
      <c r="V233" s="355"/>
      <c r="W233" s="355"/>
      <c r="X233" s="355"/>
      <c r="Y233" s="356"/>
      <c r="Z233" s="354"/>
      <c r="AA233" s="355"/>
      <c r="AB233" s="355"/>
      <c r="AC233" s="355"/>
      <c r="AD233" s="356"/>
      <c r="AE233" s="363"/>
      <c r="AF233" s="364"/>
      <c r="AG233" s="364"/>
      <c r="AH233" s="364"/>
      <c r="AI233" s="364"/>
      <c r="AJ233" s="365"/>
      <c r="AK233" s="360"/>
      <c r="AL233" s="361"/>
      <c r="AM233" s="361"/>
      <c r="AN233" s="361"/>
      <c r="AO233" s="361"/>
      <c r="AP233" s="361"/>
      <c r="AQ233" s="361"/>
      <c r="AR233" s="361"/>
      <c r="AS233" s="361"/>
      <c r="AT233" s="361"/>
      <c r="AU233" s="361"/>
      <c r="AV233" s="361"/>
      <c r="AW233" s="361"/>
      <c r="AX233" s="362"/>
      <c r="AY233" s="360"/>
      <c r="AZ233" s="361"/>
      <c r="BA233" s="361"/>
      <c r="BB233" s="362"/>
      <c r="BC233" s="351"/>
      <c r="BD233" s="352"/>
      <c r="BE233" s="352"/>
      <c r="BF233" s="353"/>
      <c r="BG233" s="369"/>
      <c r="BH233" s="370"/>
      <c r="BI233" s="370"/>
      <c r="BJ233" s="371"/>
      <c r="BK233" s="318"/>
      <c r="BL233" s="319"/>
      <c r="BM233" s="319"/>
      <c r="BN233" s="319"/>
      <c r="BO233" s="319"/>
      <c r="BP233" s="320"/>
      <c r="BQ233" s="321"/>
      <c r="BR233" s="322"/>
      <c r="BS233" s="322"/>
      <c r="BT233" s="322"/>
      <c r="BU233" s="322"/>
      <c r="BV233" s="322"/>
      <c r="BW233" s="323"/>
      <c r="BX233" s="321"/>
      <c r="BY233" s="322"/>
      <c r="BZ233" s="322"/>
      <c r="CA233" s="322"/>
      <c r="CB233" s="322"/>
      <c r="CC233" s="323"/>
      <c r="CD233" s="321"/>
      <c r="CE233" s="322"/>
      <c r="CF233" s="322"/>
      <c r="CG233" s="322"/>
      <c r="CH233" s="322"/>
      <c r="CI233" s="323"/>
    </row>
    <row r="234" spans="1:87" ht="18" customHeight="1" x14ac:dyDescent="0.25">
      <c r="A234" s="75"/>
      <c r="B234" s="324" t="s">
        <v>223</v>
      </c>
      <c r="C234" s="325"/>
      <c r="D234" s="325"/>
      <c r="E234" s="325"/>
      <c r="F234" s="325"/>
      <c r="G234" s="325"/>
      <c r="H234" s="325"/>
      <c r="I234" s="325"/>
      <c r="J234" s="325"/>
      <c r="K234" s="325"/>
      <c r="L234" s="325"/>
      <c r="M234" s="325"/>
      <c r="N234" s="325"/>
      <c r="O234" s="325"/>
      <c r="P234" s="325"/>
      <c r="Q234" s="325"/>
      <c r="R234" s="325"/>
      <c r="S234" s="325"/>
      <c r="T234" s="325"/>
      <c r="U234" s="325"/>
      <c r="V234" s="325"/>
      <c r="W234" s="325"/>
      <c r="X234" s="325"/>
      <c r="Y234" s="326"/>
      <c r="Z234" s="333" t="s">
        <v>888</v>
      </c>
      <c r="AA234" s="334"/>
      <c r="AB234" s="334"/>
      <c r="AC234" s="334"/>
      <c r="AD234" s="335"/>
      <c r="AE234" s="643">
        <v>84</v>
      </c>
      <c r="AF234" s="644"/>
      <c r="AG234" s="644"/>
      <c r="AH234" s="644"/>
      <c r="AI234" s="644"/>
      <c r="AJ234" s="644"/>
      <c r="AK234" s="342" t="s">
        <v>15</v>
      </c>
      <c r="AL234" s="343"/>
      <c r="AM234" s="343"/>
      <c r="AN234" s="343"/>
      <c r="AO234" s="343"/>
      <c r="AP234" s="343"/>
      <c r="AQ234" s="343"/>
      <c r="AR234" s="343"/>
      <c r="AS234" s="343"/>
      <c r="AT234" s="343"/>
      <c r="AU234" s="343"/>
      <c r="AV234" s="343"/>
      <c r="AW234" s="343"/>
      <c r="AX234" s="344"/>
      <c r="AY234" s="345">
        <v>0.04</v>
      </c>
      <c r="AZ234" s="346"/>
      <c r="BA234" s="346"/>
      <c r="BB234" s="347"/>
      <c r="BC234" s="345">
        <f>+$AE$234*AY234</f>
        <v>3.36</v>
      </c>
      <c r="BD234" s="346"/>
      <c r="BE234" s="346"/>
      <c r="BF234" s="347"/>
      <c r="BG234" s="285">
        <v>7925</v>
      </c>
      <c r="BH234" s="286"/>
      <c r="BI234" s="286"/>
      <c r="BJ234" s="287"/>
      <c r="BK234" s="288">
        <f>+AY234*BG234</f>
        <v>317</v>
      </c>
      <c r="BL234" s="289"/>
      <c r="BM234" s="289"/>
      <c r="BN234" s="289"/>
      <c r="BO234" s="289"/>
      <c r="BP234" s="290"/>
      <c r="BQ234" s="291">
        <v>500</v>
      </c>
      <c r="BR234" s="292"/>
      <c r="BS234" s="292"/>
      <c r="BT234" s="292"/>
      <c r="BU234" s="292"/>
      <c r="BV234" s="292"/>
      <c r="BW234" s="293"/>
      <c r="BX234" s="291">
        <f>+(((BK236+BQ234)*15)/85)</f>
        <v>1188.8823529411766</v>
      </c>
      <c r="BY234" s="292"/>
      <c r="BZ234" s="292"/>
      <c r="CA234" s="292"/>
      <c r="CB234" s="292"/>
      <c r="CC234" s="293"/>
      <c r="CD234" s="291">
        <f>+BK236+BQ234+BX234</f>
        <v>7925.8823529411766</v>
      </c>
      <c r="CE234" s="292"/>
      <c r="CF234" s="292"/>
      <c r="CG234" s="292"/>
      <c r="CH234" s="292"/>
      <c r="CI234" s="293"/>
    </row>
    <row r="235" spans="1:87" ht="18" customHeight="1" thickBot="1" x14ac:dyDescent="0.3">
      <c r="A235" s="75"/>
      <c r="B235" s="327"/>
      <c r="C235" s="328"/>
      <c r="D235" s="328"/>
      <c r="E235" s="328"/>
      <c r="F235" s="328"/>
      <c r="G235" s="328"/>
      <c r="H235" s="328"/>
      <c r="I235" s="328"/>
      <c r="J235" s="328"/>
      <c r="K235" s="328"/>
      <c r="L235" s="328"/>
      <c r="M235" s="328"/>
      <c r="N235" s="328"/>
      <c r="O235" s="328"/>
      <c r="P235" s="328"/>
      <c r="Q235" s="328"/>
      <c r="R235" s="328"/>
      <c r="S235" s="328"/>
      <c r="T235" s="328"/>
      <c r="U235" s="328"/>
      <c r="V235" s="328"/>
      <c r="W235" s="328"/>
      <c r="X235" s="328"/>
      <c r="Y235" s="329"/>
      <c r="Z235" s="336"/>
      <c r="AA235" s="337"/>
      <c r="AB235" s="337"/>
      <c r="AC235" s="337"/>
      <c r="AD235" s="338"/>
      <c r="AE235" s="645"/>
      <c r="AF235" s="646"/>
      <c r="AG235" s="646"/>
      <c r="AH235" s="646"/>
      <c r="AI235" s="646"/>
      <c r="AJ235" s="646"/>
      <c r="AK235" s="392" t="s">
        <v>39</v>
      </c>
      <c r="AL235" s="393"/>
      <c r="AM235" s="393"/>
      <c r="AN235" s="393"/>
      <c r="AO235" s="393"/>
      <c r="AP235" s="393"/>
      <c r="AQ235" s="393"/>
      <c r="AR235" s="393"/>
      <c r="AS235" s="393"/>
      <c r="AT235" s="393"/>
      <c r="AU235" s="393"/>
      <c r="AV235" s="393"/>
      <c r="AW235" s="393"/>
      <c r="AX235" s="394"/>
      <c r="AY235" s="398">
        <v>0.5</v>
      </c>
      <c r="AZ235" s="399"/>
      <c r="BA235" s="399"/>
      <c r="BB235" s="400"/>
      <c r="BC235" s="306">
        <f t="shared" ref="BC235" si="48">+$AE$234*AY235</f>
        <v>42</v>
      </c>
      <c r="BD235" s="307"/>
      <c r="BE235" s="307"/>
      <c r="BF235" s="308"/>
      <c r="BG235" s="309">
        <v>11840</v>
      </c>
      <c r="BH235" s="310"/>
      <c r="BI235" s="310"/>
      <c r="BJ235" s="311"/>
      <c r="BK235" s="312">
        <f t="shared" ref="BK235" si="49">+AY235*BG235</f>
        <v>5920</v>
      </c>
      <c r="BL235" s="313"/>
      <c r="BM235" s="313"/>
      <c r="BN235" s="313"/>
      <c r="BO235" s="313"/>
      <c r="BP235" s="314"/>
      <c r="BQ235" s="294"/>
      <c r="BR235" s="295"/>
      <c r="BS235" s="295"/>
      <c r="BT235" s="295"/>
      <c r="BU235" s="295"/>
      <c r="BV235" s="295"/>
      <c r="BW235" s="296"/>
      <c r="BX235" s="294"/>
      <c r="BY235" s="295"/>
      <c r="BZ235" s="295"/>
      <c r="CA235" s="295"/>
      <c r="CB235" s="295"/>
      <c r="CC235" s="296"/>
      <c r="CD235" s="294"/>
      <c r="CE235" s="295"/>
      <c r="CF235" s="295"/>
      <c r="CG235" s="295"/>
      <c r="CH235" s="295"/>
      <c r="CI235" s="296"/>
    </row>
    <row r="236" spans="1:87" ht="18" customHeight="1" thickBot="1" x14ac:dyDescent="0.3">
      <c r="A236" s="75"/>
      <c r="B236" s="377"/>
      <c r="C236" s="378"/>
      <c r="D236" s="378"/>
      <c r="E236" s="378"/>
      <c r="F236" s="378"/>
      <c r="G236" s="378"/>
      <c r="H236" s="378"/>
      <c r="I236" s="378"/>
      <c r="J236" s="378"/>
      <c r="K236" s="378"/>
      <c r="L236" s="378"/>
      <c r="M236" s="378"/>
      <c r="N236" s="378"/>
      <c r="O236" s="378"/>
      <c r="P236" s="378"/>
      <c r="Q236" s="378"/>
      <c r="R236" s="378"/>
      <c r="S236" s="378"/>
      <c r="T236" s="378"/>
      <c r="U236" s="378"/>
      <c r="V236" s="378"/>
      <c r="W236" s="378"/>
      <c r="X236" s="378"/>
      <c r="Y236" s="378"/>
      <c r="Z236" s="378"/>
      <c r="AA236" s="378"/>
      <c r="AB236" s="378"/>
      <c r="AC236" s="378"/>
      <c r="AD236" s="378"/>
      <c r="AE236" s="378"/>
      <c r="AF236" s="378"/>
      <c r="AG236" s="378"/>
      <c r="AH236" s="378"/>
      <c r="AI236" s="378"/>
      <c r="AJ236" s="379"/>
      <c r="AK236" s="380" t="s">
        <v>3</v>
      </c>
      <c r="AL236" s="381"/>
      <c r="AM236" s="381"/>
      <c r="AN236" s="381"/>
      <c r="AO236" s="381"/>
      <c r="AP236" s="381"/>
      <c r="AQ236" s="381"/>
      <c r="AR236" s="381"/>
      <c r="AS236" s="381"/>
      <c r="AT236" s="381"/>
      <c r="AU236" s="381"/>
      <c r="AV236" s="381"/>
      <c r="AW236" s="381"/>
      <c r="AX236" s="381"/>
      <c r="AY236" s="382"/>
      <c r="AZ236" s="382"/>
      <c r="BA236" s="382"/>
      <c r="BB236" s="382"/>
      <c r="BC236" s="382"/>
      <c r="BD236" s="382"/>
      <c r="BE236" s="382"/>
      <c r="BF236" s="382"/>
      <c r="BG236" s="382"/>
      <c r="BH236" s="382"/>
      <c r="BI236" s="382"/>
      <c r="BJ236" s="383"/>
      <c r="BK236" s="384">
        <f>SUM(BK234:BK235)</f>
        <v>6237</v>
      </c>
      <c r="BL236" s="385"/>
      <c r="BM236" s="385"/>
      <c r="BN236" s="385"/>
      <c r="BO236" s="385"/>
      <c r="BP236" s="386"/>
      <c r="BQ236" s="387" t="s">
        <v>100</v>
      </c>
      <c r="BR236" s="388"/>
      <c r="BS236" s="388"/>
      <c r="BT236" s="388"/>
      <c r="BU236" s="388"/>
      <c r="BV236" s="388"/>
      <c r="BW236" s="388"/>
      <c r="BX236" s="388"/>
      <c r="BY236" s="388"/>
      <c r="BZ236" s="388"/>
      <c r="CA236" s="388"/>
      <c r="CB236" s="388"/>
      <c r="CC236" s="389"/>
      <c r="CD236" s="390">
        <f>+CD234*AE234</f>
        <v>665774.1176470588</v>
      </c>
      <c r="CE236" s="390"/>
      <c r="CF236" s="390"/>
      <c r="CG236" s="390"/>
      <c r="CH236" s="390"/>
      <c r="CI236" s="391"/>
    </row>
    <row r="237" spans="1:87" ht="18" customHeight="1" thickBot="1" x14ac:dyDescent="0.3">
      <c r="A237" s="75"/>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c r="AE237" s="76"/>
      <c r="AF237" s="76"/>
      <c r="AG237" s="76"/>
      <c r="AH237" s="76"/>
      <c r="AI237" s="76"/>
      <c r="AJ237" s="76"/>
      <c r="BG237" s="78"/>
      <c r="BH237" s="78"/>
      <c r="BI237" s="78"/>
      <c r="BJ237" s="78"/>
      <c r="BK237" s="79"/>
      <c r="BL237" s="79"/>
      <c r="BM237" s="79"/>
      <c r="BN237" s="79"/>
      <c r="BO237" s="79"/>
      <c r="BP237" s="79"/>
      <c r="BQ237" s="79"/>
      <c r="BR237" s="79"/>
      <c r="BS237" s="79"/>
      <c r="BT237" s="79"/>
      <c r="BU237" s="79"/>
      <c r="BV237" s="79"/>
      <c r="BW237" s="79"/>
      <c r="BX237" s="79"/>
      <c r="BY237" s="79"/>
      <c r="BZ237" s="79"/>
      <c r="CA237" s="79"/>
      <c r="CB237" s="79"/>
      <c r="CC237" s="79"/>
      <c r="CD237" s="79"/>
      <c r="CE237" s="79"/>
      <c r="CF237" s="79"/>
      <c r="CG237" s="79"/>
      <c r="CH237" s="79"/>
      <c r="CI237" s="79"/>
    </row>
    <row r="238" spans="1:87" ht="18" customHeight="1" x14ac:dyDescent="0.25">
      <c r="A238" s="75"/>
      <c r="B238" s="348" t="s">
        <v>0</v>
      </c>
      <c r="C238" s="349"/>
      <c r="D238" s="349"/>
      <c r="E238" s="349"/>
      <c r="F238" s="349"/>
      <c r="G238" s="349"/>
      <c r="H238" s="349"/>
      <c r="I238" s="349"/>
      <c r="J238" s="349"/>
      <c r="K238" s="349"/>
      <c r="L238" s="349"/>
      <c r="M238" s="349"/>
      <c r="N238" s="349"/>
      <c r="O238" s="349"/>
      <c r="P238" s="349"/>
      <c r="Q238" s="349"/>
      <c r="R238" s="349"/>
      <c r="S238" s="349"/>
      <c r="T238" s="349"/>
      <c r="U238" s="349"/>
      <c r="V238" s="349"/>
      <c r="W238" s="349"/>
      <c r="X238" s="349"/>
      <c r="Y238" s="350"/>
      <c r="Z238" s="348" t="s">
        <v>80</v>
      </c>
      <c r="AA238" s="349"/>
      <c r="AB238" s="349"/>
      <c r="AC238" s="349"/>
      <c r="AD238" s="350"/>
      <c r="AE238" s="357" t="s">
        <v>79</v>
      </c>
      <c r="AF238" s="358"/>
      <c r="AG238" s="358"/>
      <c r="AH238" s="358"/>
      <c r="AI238" s="358"/>
      <c r="AJ238" s="359"/>
      <c r="AK238" s="357" t="s">
        <v>81</v>
      </c>
      <c r="AL238" s="358"/>
      <c r="AM238" s="358"/>
      <c r="AN238" s="358"/>
      <c r="AO238" s="358"/>
      <c r="AP238" s="358"/>
      <c r="AQ238" s="358"/>
      <c r="AR238" s="358"/>
      <c r="AS238" s="358"/>
      <c r="AT238" s="358"/>
      <c r="AU238" s="358"/>
      <c r="AV238" s="358"/>
      <c r="AW238" s="358"/>
      <c r="AX238" s="359"/>
      <c r="AY238" s="357" t="s">
        <v>1</v>
      </c>
      <c r="AZ238" s="358"/>
      <c r="BA238" s="358"/>
      <c r="BB238" s="359"/>
      <c r="BC238" s="348" t="s">
        <v>104</v>
      </c>
      <c r="BD238" s="349"/>
      <c r="BE238" s="349"/>
      <c r="BF238" s="350"/>
      <c r="BG238" s="366" t="s">
        <v>82</v>
      </c>
      <c r="BH238" s="367"/>
      <c r="BI238" s="367"/>
      <c r="BJ238" s="368"/>
      <c r="BK238" s="315" t="s">
        <v>99</v>
      </c>
      <c r="BL238" s="316"/>
      <c r="BM238" s="316"/>
      <c r="BN238" s="316"/>
      <c r="BO238" s="316"/>
      <c r="BP238" s="317"/>
      <c r="BQ238" s="315" t="s">
        <v>83</v>
      </c>
      <c r="BR238" s="316"/>
      <c r="BS238" s="316"/>
      <c r="BT238" s="316"/>
      <c r="BU238" s="316"/>
      <c r="BV238" s="316"/>
      <c r="BW238" s="317"/>
      <c r="BX238" s="315" t="s">
        <v>84</v>
      </c>
      <c r="BY238" s="316"/>
      <c r="BZ238" s="316"/>
      <c r="CA238" s="316"/>
      <c r="CB238" s="316"/>
      <c r="CC238" s="317"/>
      <c r="CD238" s="315" t="s">
        <v>85</v>
      </c>
      <c r="CE238" s="316"/>
      <c r="CF238" s="316"/>
      <c r="CG238" s="316"/>
      <c r="CH238" s="316"/>
      <c r="CI238" s="317"/>
    </row>
    <row r="239" spans="1:87" ht="18" customHeight="1" x14ac:dyDescent="0.25">
      <c r="A239" s="75"/>
      <c r="B239" s="351"/>
      <c r="C239" s="352"/>
      <c r="D239" s="352"/>
      <c r="E239" s="352"/>
      <c r="F239" s="352"/>
      <c r="G239" s="352"/>
      <c r="H239" s="352"/>
      <c r="I239" s="352"/>
      <c r="J239" s="352"/>
      <c r="K239" s="352"/>
      <c r="L239" s="352"/>
      <c r="M239" s="352"/>
      <c r="N239" s="352"/>
      <c r="O239" s="352"/>
      <c r="P239" s="352"/>
      <c r="Q239" s="352"/>
      <c r="R239" s="352"/>
      <c r="S239" s="352"/>
      <c r="T239" s="352"/>
      <c r="U239" s="352"/>
      <c r="V239" s="352"/>
      <c r="W239" s="352"/>
      <c r="X239" s="352"/>
      <c r="Y239" s="353"/>
      <c r="Z239" s="351"/>
      <c r="AA239" s="352"/>
      <c r="AB239" s="352"/>
      <c r="AC239" s="352"/>
      <c r="AD239" s="353"/>
      <c r="AE239" s="360"/>
      <c r="AF239" s="361"/>
      <c r="AG239" s="361"/>
      <c r="AH239" s="361"/>
      <c r="AI239" s="361"/>
      <c r="AJ239" s="362"/>
      <c r="AK239" s="360"/>
      <c r="AL239" s="361"/>
      <c r="AM239" s="361"/>
      <c r="AN239" s="361"/>
      <c r="AO239" s="361"/>
      <c r="AP239" s="361"/>
      <c r="AQ239" s="361"/>
      <c r="AR239" s="361"/>
      <c r="AS239" s="361"/>
      <c r="AT239" s="361"/>
      <c r="AU239" s="361"/>
      <c r="AV239" s="361"/>
      <c r="AW239" s="361"/>
      <c r="AX239" s="362"/>
      <c r="AY239" s="360"/>
      <c r="AZ239" s="361"/>
      <c r="BA239" s="361"/>
      <c r="BB239" s="362"/>
      <c r="BC239" s="351"/>
      <c r="BD239" s="352"/>
      <c r="BE239" s="352"/>
      <c r="BF239" s="353"/>
      <c r="BG239" s="369"/>
      <c r="BH239" s="370"/>
      <c r="BI239" s="370"/>
      <c r="BJ239" s="371"/>
      <c r="BK239" s="318"/>
      <c r="BL239" s="319"/>
      <c r="BM239" s="319"/>
      <c r="BN239" s="319"/>
      <c r="BO239" s="319"/>
      <c r="BP239" s="320"/>
      <c r="BQ239" s="318"/>
      <c r="BR239" s="319"/>
      <c r="BS239" s="319"/>
      <c r="BT239" s="319"/>
      <c r="BU239" s="319"/>
      <c r="BV239" s="319"/>
      <c r="BW239" s="320"/>
      <c r="BX239" s="318"/>
      <c r="BY239" s="319"/>
      <c r="BZ239" s="319"/>
      <c r="CA239" s="319"/>
      <c r="CB239" s="319"/>
      <c r="CC239" s="320"/>
      <c r="CD239" s="318"/>
      <c r="CE239" s="319"/>
      <c r="CF239" s="319"/>
      <c r="CG239" s="319"/>
      <c r="CH239" s="319"/>
      <c r="CI239" s="320"/>
    </row>
    <row r="240" spans="1:87" ht="18" customHeight="1" thickBot="1" x14ac:dyDescent="0.3">
      <c r="A240" s="75"/>
      <c r="B240" s="354"/>
      <c r="C240" s="355"/>
      <c r="D240" s="355"/>
      <c r="E240" s="355"/>
      <c r="F240" s="355"/>
      <c r="G240" s="355"/>
      <c r="H240" s="355"/>
      <c r="I240" s="355"/>
      <c r="J240" s="355"/>
      <c r="K240" s="355"/>
      <c r="L240" s="355"/>
      <c r="M240" s="355"/>
      <c r="N240" s="355"/>
      <c r="O240" s="355"/>
      <c r="P240" s="355"/>
      <c r="Q240" s="355"/>
      <c r="R240" s="355"/>
      <c r="S240" s="355"/>
      <c r="T240" s="355"/>
      <c r="U240" s="355"/>
      <c r="V240" s="355"/>
      <c r="W240" s="355"/>
      <c r="X240" s="355"/>
      <c r="Y240" s="356"/>
      <c r="Z240" s="354"/>
      <c r="AA240" s="355"/>
      <c r="AB240" s="355"/>
      <c r="AC240" s="355"/>
      <c r="AD240" s="356"/>
      <c r="AE240" s="363"/>
      <c r="AF240" s="364"/>
      <c r="AG240" s="364"/>
      <c r="AH240" s="364"/>
      <c r="AI240" s="364"/>
      <c r="AJ240" s="365"/>
      <c r="AK240" s="360"/>
      <c r="AL240" s="361"/>
      <c r="AM240" s="361"/>
      <c r="AN240" s="361"/>
      <c r="AO240" s="361"/>
      <c r="AP240" s="361"/>
      <c r="AQ240" s="361"/>
      <c r="AR240" s="361"/>
      <c r="AS240" s="361"/>
      <c r="AT240" s="361"/>
      <c r="AU240" s="361"/>
      <c r="AV240" s="361"/>
      <c r="AW240" s="361"/>
      <c r="AX240" s="362"/>
      <c r="AY240" s="360"/>
      <c r="AZ240" s="361"/>
      <c r="BA240" s="361"/>
      <c r="BB240" s="362"/>
      <c r="BC240" s="351"/>
      <c r="BD240" s="352"/>
      <c r="BE240" s="352"/>
      <c r="BF240" s="353"/>
      <c r="BG240" s="369"/>
      <c r="BH240" s="370"/>
      <c r="BI240" s="370"/>
      <c r="BJ240" s="371"/>
      <c r="BK240" s="318"/>
      <c r="BL240" s="319"/>
      <c r="BM240" s="319"/>
      <c r="BN240" s="319"/>
      <c r="BO240" s="319"/>
      <c r="BP240" s="320"/>
      <c r="BQ240" s="321"/>
      <c r="BR240" s="322"/>
      <c r="BS240" s="322"/>
      <c r="BT240" s="322"/>
      <c r="BU240" s="322"/>
      <c r="BV240" s="322"/>
      <c r="BW240" s="323"/>
      <c r="BX240" s="321"/>
      <c r="BY240" s="322"/>
      <c r="BZ240" s="322"/>
      <c r="CA240" s="322"/>
      <c r="CB240" s="322"/>
      <c r="CC240" s="323"/>
      <c r="CD240" s="321"/>
      <c r="CE240" s="322"/>
      <c r="CF240" s="322"/>
      <c r="CG240" s="322"/>
      <c r="CH240" s="322"/>
      <c r="CI240" s="323"/>
    </row>
    <row r="241" spans="1:87" ht="18" customHeight="1" x14ac:dyDescent="0.25">
      <c r="A241" s="75"/>
      <c r="B241" s="324" t="s">
        <v>224</v>
      </c>
      <c r="C241" s="325"/>
      <c r="D241" s="325"/>
      <c r="E241" s="325"/>
      <c r="F241" s="325"/>
      <c r="G241" s="325"/>
      <c r="H241" s="325"/>
      <c r="I241" s="325"/>
      <c r="J241" s="325"/>
      <c r="K241" s="325"/>
      <c r="L241" s="325"/>
      <c r="M241" s="325"/>
      <c r="N241" s="325"/>
      <c r="O241" s="325"/>
      <c r="P241" s="325"/>
      <c r="Q241" s="325"/>
      <c r="R241" s="325"/>
      <c r="S241" s="325"/>
      <c r="T241" s="325"/>
      <c r="U241" s="325"/>
      <c r="V241" s="325"/>
      <c r="W241" s="325"/>
      <c r="X241" s="325"/>
      <c r="Y241" s="326"/>
      <c r="Z241" s="333" t="s">
        <v>889</v>
      </c>
      <c r="AA241" s="334"/>
      <c r="AB241" s="334"/>
      <c r="AC241" s="334"/>
      <c r="AD241" s="335"/>
      <c r="AE241" s="643">
        <v>432</v>
      </c>
      <c r="AF241" s="644"/>
      <c r="AG241" s="644"/>
      <c r="AH241" s="644"/>
      <c r="AI241" s="644"/>
      <c r="AJ241" s="644"/>
      <c r="AK241" s="342" t="s">
        <v>15</v>
      </c>
      <c r="AL241" s="343"/>
      <c r="AM241" s="343"/>
      <c r="AN241" s="343"/>
      <c r="AO241" s="343"/>
      <c r="AP241" s="343"/>
      <c r="AQ241" s="343"/>
      <c r="AR241" s="343"/>
      <c r="AS241" s="343"/>
      <c r="AT241" s="343"/>
      <c r="AU241" s="343"/>
      <c r="AV241" s="343"/>
      <c r="AW241" s="343"/>
      <c r="AX241" s="344"/>
      <c r="AY241" s="345">
        <v>0.04</v>
      </c>
      <c r="AZ241" s="346"/>
      <c r="BA241" s="346"/>
      <c r="BB241" s="347"/>
      <c r="BC241" s="345">
        <f>+$AE$241*AY241</f>
        <v>17.28</v>
      </c>
      <c r="BD241" s="346"/>
      <c r="BE241" s="346"/>
      <c r="BF241" s="347"/>
      <c r="BG241" s="285">
        <v>7925</v>
      </c>
      <c r="BH241" s="286"/>
      <c r="BI241" s="286"/>
      <c r="BJ241" s="287"/>
      <c r="BK241" s="288">
        <f>+AY241*BG241</f>
        <v>317</v>
      </c>
      <c r="BL241" s="289"/>
      <c r="BM241" s="289"/>
      <c r="BN241" s="289"/>
      <c r="BO241" s="289"/>
      <c r="BP241" s="290"/>
      <c r="BQ241" s="291">
        <v>500</v>
      </c>
      <c r="BR241" s="292"/>
      <c r="BS241" s="292"/>
      <c r="BT241" s="292"/>
      <c r="BU241" s="292"/>
      <c r="BV241" s="292"/>
      <c r="BW241" s="293"/>
      <c r="BX241" s="291">
        <f>+(((BK243+BQ241)*15)/85)</f>
        <v>1188.8823529411766</v>
      </c>
      <c r="BY241" s="292"/>
      <c r="BZ241" s="292"/>
      <c r="CA241" s="292"/>
      <c r="CB241" s="292"/>
      <c r="CC241" s="293"/>
      <c r="CD241" s="291">
        <f>+BK243+BQ241+BX241</f>
        <v>7925.8823529411766</v>
      </c>
      <c r="CE241" s="292"/>
      <c r="CF241" s="292"/>
      <c r="CG241" s="292"/>
      <c r="CH241" s="292"/>
      <c r="CI241" s="293"/>
    </row>
    <row r="242" spans="1:87" ht="18" customHeight="1" thickBot="1" x14ac:dyDescent="0.3">
      <c r="A242" s="75"/>
      <c r="B242" s="327"/>
      <c r="C242" s="328"/>
      <c r="D242" s="328"/>
      <c r="E242" s="328"/>
      <c r="F242" s="328"/>
      <c r="G242" s="328"/>
      <c r="H242" s="328"/>
      <c r="I242" s="328"/>
      <c r="J242" s="328"/>
      <c r="K242" s="328"/>
      <c r="L242" s="328"/>
      <c r="M242" s="328"/>
      <c r="N242" s="328"/>
      <c r="O242" s="328"/>
      <c r="P242" s="328"/>
      <c r="Q242" s="328"/>
      <c r="R242" s="328"/>
      <c r="S242" s="328"/>
      <c r="T242" s="328"/>
      <c r="U242" s="328"/>
      <c r="V242" s="328"/>
      <c r="W242" s="328"/>
      <c r="X242" s="328"/>
      <c r="Y242" s="329"/>
      <c r="Z242" s="336"/>
      <c r="AA242" s="337"/>
      <c r="AB242" s="337"/>
      <c r="AC242" s="337"/>
      <c r="AD242" s="338"/>
      <c r="AE242" s="645"/>
      <c r="AF242" s="646"/>
      <c r="AG242" s="646"/>
      <c r="AH242" s="646"/>
      <c r="AI242" s="646"/>
      <c r="AJ242" s="646"/>
      <c r="AK242" s="392" t="s">
        <v>39</v>
      </c>
      <c r="AL242" s="393"/>
      <c r="AM242" s="393"/>
      <c r="AN242" s="393"/>
      <c r="AO242" s="393"/>
      <c r="AP242" s="393"/>
      <c r="AQ242" s="393"/>
      <c r="AR242" s="393"/>
      <c r="AS242" s="393"/>
      <c r="AT242" s="393"/>
      <c r="AU242" s="393"/>
      <c r="AV242" s="393"/>
      <c r="AW242" s="393"/>
      <c r="AX242" s="394"/>
      <c r="AY242" s="398">
        <v>0.5</v>
      </c>
      <c r="AZ242" s="399"/>
      <c r="BA242" s="399"/>
      <c r="BB242" s="400"/>
      <c r="BC242" s="306">
        <f t="shared" ref="BC242" si="50">+$AE$241*AY242</f>
        <v>216</v>
      </c>
      <c r="BD242" s="307"/>
      <c r="BE242" s="307"/>
      <c r="BF242" s="308"/>
      <c r="BG242" s="309">
        <v>11840</v>
      </c>
      <c r="BH242" s="310"/>
      <c r="BI242" s="310"/>
      <c r="BJ242" s="311"/>
      <c r="BK242" s="312">
        <f t="shared" ref="BK242" si="51">+AY242*BG242</f>
        <v>5920</v>
      </c>
      <c r="BL242" s="313"/>
      <c r="BM242" s="313"/>
      <c r="BN242" s="313"/>
      <c r="BO242" s="313"/>
      <c r="BP242" s="314"/>
      <c r="BQ242" s="294"/>
      <c r="BR242" s="295"/>
      <c r="BS242" s="295"/>
      <c r="BT242" s="295"/>
      <c r="BU242" s="295"/>
      <c r="BV242" s="295"/>
      <c r="BW242" s="296"/>
      <c r="BX242" s="294"/>
      <c r="BY242" s="295"/>
      <c r="BZ242" s="295"/>
      <c r="CA242" s="295"/>
      <c r="CB242" s="295"/>
      <c r="CC242" s="296"/>
      <c r="CD242" s="294"/>
      <c r="CE242" s="295"/>
      <c r="CF242" s="295"/>
      <c r="CG242" s="295"/>
      <c r="CH242" s="295"/>
      <c r="CI242" s="296"/>
    </row>
    <row r="243" spans="1:87" ht="18" customHeight="1" thickBot="1" x14ac:dyDescent="0.3">
      <c r="A243" s="75"/>
      <c r="B243" s="377"/>
      <c r="C243" s="378"/>
      <c r="D243" s="378"/>
      <c r="E243" s="378"/>
      <c r="F243" s="378"/>
      <c r="G243" s="378"/>
      <c r="H243" s="378"/>
      <c r="I243" s="378"/>
      <c r="J243" s="378"/>
      <c r="K243" s="378"/>
      <c r="L243" s="378"/>
      <c r="M243" s="378"/>
      <c r="N243" s="378"/>
      <c r="O243" s="378"/>
      <c r="P243" s="378"/>
      <c r="Q243" s="378"/>
      <c r="R243" s="378"/>
      <c r="S243" s="378"/>
      <c r="T243" s="378"/>
      <c r="U243" s="378"/>
      <c r="V243" s="378"/>
      <c r="W243" s="378"/>
      <c r="X243" s="378"/>
      <c r="Y243" s="378"/>
      <c r="Z243" s="378"/>
      <c r="AA243" s="378"/>
      <c r="AB243" s="378"/>
      <c r="AC243" s="378"/>
      <c r="AD243" s="378"/>
      <c r="AE243" s="378"/>
      <c r="AF243" s="378"/>
      <c r="AG243" s="378"/>
      <c r="AH243" s="378"/>
      <c r="AI243" s="378"/>
      <c r="AJ243" s="379"/>
      <c r="AK243" s="380" t="s">
        <v>3</v>
      </c>
      <c r="AL243" s="381"/>
      <c r="AM243" s="381"/>
      <c r="AN243" s="381"/>
      <c r="AO243" s="381"/>
      <c r="AP243" s="381"/>
      <c r="AQ243" s="381"/>
      <c r="AR243" s="381"/>
      <c r="AS243" s="381"/>
      <c r="AT243" s="381"/>
      <c r="AU243" s="381"/>
      <c r="AV243" s="381"/>
      <c r="AW243" s="381"/>
      <c r="AX243" s="381"/>
      <c r="AY243" s="382"/>
      <c r="AZ243" s="382"/>
      <c r="BA243" s="382"/>
      <c r="BB243" s="382"/>
      <c r="BC243" s="382"/>
      <c r="BD243" s="382"/>
      <c r="BE243" s="382"/>
      <c r="BF243" s="382"/>
      <c r="BG243" s="382"/>
      <c r="BH243" s="382"/>
      <c r="BI243" s="382"/>
      <c r="BJ243" s="383"/>
      <c r="BK243" s="384">
        <f>SUM(BK241:BK242)</f>
        <v>6237</v>
      </c>
      <c r="BL243" s="385"/>
      <c r="BM243" s="385"/>
      <c r="BN243" s="385"/>
      <c r="BO243" s="385"/>
      <c r="BP243" s="386"/>
      <c r="BQ243" s="387" t="s">
        <v>100</v>
      </c>
      <c r="BR243" s="388"/>
      <c r="BS243" s="388"/>
      <c r="BT243" s="388"/>
      <c r="BU243" s="388"/>
      <c r="BV243" s="388"/>
      <c r="BW243" s="388"/>
      <c r="BX243" s="388"/>
      <c r="BY243" s="388"/>
      <c r="BZ243" s="388"/>
      <c r="CA243" s="388"/>
      <c r="CB243" s="388"/>
      <c r="CC243" s="389"/>
      <c r="CD243" s="390">
        <f>+CD241*AE241</f>
        <v>3423981.1764705884</v>
      </c>
      <c r="CE243" s="390"/>
      <c r="CF243" s="390"/>
      <c r="CG243" s="390"/>
      <c r="CH243" s="390"/>
      <c r="CI243" s="391"/>
    </row>
    <row r="244" spans="1:87" ht="18" customHeight="1" thickBot="1" x14ac:dyDescent="0.3">
      <c r="A244" s="75"/>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c r="AE244" s="76"/>
      <c r="AF244" s="76"/>
      <c r="AG244" s="76"/>
      <c r="AH244" s="76"/>
      <c r="AI244" s="76"/>
      <c r="AJ244" s="76"/>
      <c r="BG244" s="78"/>
      <c r="BH244" s="78"/>
      <c r="BI244" s="78"/>
      <c r="BJ244" s="78"/>
      <c r="BK244" s="79"/>
      <c r="BL244" s="79"/>
      <c r="BM244" s="79"/>
      <c r="BN244" s="79"/>
      <c r="BO244" s="79"/>
      <c r="BP244" s="79"/>
      <c r="BQ244" s="79"/>
      <c r="BR244" s="79"/>
      <c r="BS244" s="79"/>
      <c r="BT244" s="79"/>
      <c r="BU244" s="79"/>
      <c r="BV244" s="79"/>
      <c r="BW244" s="79"/>
      <c r="BX244" s="79"/>
      <c r="BY244" s="79"/>
      <c r="BZ244" s="79"/>
      <c r="CA244" s="79"/>
      <c r="CB244" s="79"/>
      <c r="CC244" s="79"/>
      <c r="CD244" s="79"/>
      <c r="CE244" s="79"/>
      <c r="CF244" s="79"/>
      <c r="CG244" s="79"/>
      <c r="CH244" s="79"/>
      <c r="CI244" s="79"/>
    </row>
    <row r="245" spans="1:87" ht="18" customHeight="1" x14ac:dyDescent="0.25">
      <c r="A245" s="75"/>
      <c r="B245" s="348" t="s">
        <v>0</v>
      </c>
      <c r="C245" s="349"/>
      <c r="D245" s="349"/>
      <c r="E245" s="349"/>
      <c r="F245" s="349"/>
      <c r="G245" s="349"/>
      <c r="H245" s="349"/>
      <c r="I245" s="349"/>
      <c r="J245" s="349"/>
      <c r="K245" s="349"/>
      <c r="L245" s="349"/>
      <c r="M245" s="349"/>
      <c r="N245" s="349"/>
      <c r="O245" s="349"/>
      <c r="P245" s="349"/>
      <c r="Q245" s="349"/>
      <c r="R245" s="349"/>
      <c r="S245" s="349"/>
      <c r="T245" s="349"/>
      <c r="U245" s="349"/>
      <c r="V245" s="349"/>
      <c r="W245" s="349"/>
      <c r="X245" s="349"/>
      <c r="Y245" s="350"/>
      <c r="Z245" s="348" t="s">
        <v>80</v>
      </c>
      <c r="AA245" s="349"/>
      <c r="AB245" s="349"/>
      <c r="AC245" s="349"/>
      <c r="AD245" s="350"/>
      <c r="AE245" s="357" t="s">
        <v>79</v>
      </c>
      <c r="AF245" s="358"/>
      <c r="AG245" s="358"/>
      <c r="AH245" s="358"/>
      <c r="AI245" s="358"/>
      <c r="AJ245" s="359"/>
      <c r="AK245" s="357" t="s">
        <v>81</v>
      </c>
      <c r="AL245" s="358"/>
      <c r="AM245" s="358"/>
      <c r="AN245" s="358"/>
      <c r="AO245" s="358"/>
      <c r="AP245" s="358"/>
      <c r="AQ245" s="358"/>
      <c r="AR245" s="358"/>
      <c r="AS245" s="358"/>
      <c r="AT245" s="358"/>
      <c r="AU245" s="358"/>
      <c r="AV245" s="358"/>
      <c r="AW245" s="358"/>
      <c r="AX245" s="359"/>
      <c r="AY245" s="357" t="s">
        <v>1</v>
      </c>
      <c r="AZ245" s="358"/>
      <c r="BA245" s="358"/>
      <c r="BB245" s="359"/>
      <c r="BC245" s="348" t="s">
        <v>104</v>
      </c>
      <c r="BD245" s="349"/>
      <c r="BE245" s="349"/>
      <c r="BF245" s="350"/>
      <c r="BG245" s="366" t="s">
        <v>82</v>
      </c>
      <c r="BH245" s="367"/>
      <c r="BI245" s="367"/>
      <c r="BJ245" s="368"/>
      <c r="BK245" s="315" t="s">
        <v>99</v>
      </c>
      <c r="BL245" s="316"/>
      <c r="BM245" s="316"/>
      <c r="BN245" s="316"/>
      <c r="BO245" s="316"/>
      <c r="BP245" s="317"/>
      <c r="BQ245" s="315" t="s">
        <v>83</v>
      </c>
      <c r="BR245" s="316"/>
      <c r="BS245" s="316"/>
      <c r="BT245" s="316"/>
      <c r="BU245" s="316"/>
      <c r="BV245" s="316"/>
      <c r="BW245" s="317"/>
      <c r="BX245" s="315" t="s">
        <v>84</v>
      </c>
      <c r="BY245" s="316"/>
      <c r="BZ245" s="316"/>
      <c r="CA245" s="316"/>
      <c r="CB245" s="316"/>
      <c r="CC245" s="317"/>
      <c r="CD245" s="315" t="s">
        <v>85</v>
      </c>
      <c r="CE245" s="316"/>
      <c r="CF245" s="316"/>
      <c r="CG245" s="316"/>
      <c r="CH245" s="316"/>
      <c r="CI245" s="317"/>
    </row>
    <row r="246" spans="1:87" ht="18" customHeight="1" x14ac:dyDescent="0.25">
      <c r="A246" s="75"/>
      <c r="B246" s="351"/>
      <c r="C246" s="352"/>
      <c r="D246" s="352"/>
      <c r="E246" s="352"/>
      <c r="F246" s="352"/>
      <c r="G246" s="352"/>
      <c r="H246" s="352"/>
      <c r="I246" s="352"/>
      <c r="J246" s="352"/>
      <c r="K246" s="352"/>
      <c r="L246" s="352"/>
      <c r="M246" s="352"/>
      <c r="N246" s="352"/>
      <c r="O246" s="352"/>
      <c r="P246" s="352"/>
      <c r="Q246" s="352"/>
      <c r="R246" s="352"/>
      <c r="S246" s="352"/>
      <c r="T246" s="352"/>
      <c r="U246" s="352"/>
      <c r="V246" s="352"/>
      <c r="W246" s="352"/>
      <c r="X246" s="352"/>
      <c r="Y246" s="353"/>
      <c r="Z246" s="351"/>
      <c r="AA246" s="352"/>
      <c r="AB246" s="352"/>
      <c r="AC246" s="352"/>
      <c r="AD246" s="353"/>
      <c r="AE246" s="360"/>
      <c r="AF246" s="361"/>
      <c r="AG246" s="361"/>
      <c r="AH246" s="361"/>
      <c r="AI246" s="361"/>
      <c r="AJ246" s="362"/>
      <c r="AK246" s="360"/>
      <c r="AL246" s="361"/>
      <c r="AM246" s="361"/>
      <c r="AN246" s="361"/>
      <c r="AO246" s="361"/>
      <c r="AP246" s="361"/>
      <c r="AQ246" s="361"/>
      <c r="AR246" s="361"/>
      <c r="AS246" s="361"/>
      <c r="AT246" s="361"/>
      <c r="AU246" s="361"/>
      <c r="AV246" s="361"/>
      <c r="AW246" s="361"/>
      <c r="AX246" s="362"/>
      <c r="AY246" s="360"/>
      <c r="AZ246" s="361"/>
      <c r="BA246" s="361"/>
      <c r="BB246" s="362"/>
      <c r="BC246" s="351"/>
      <c r="BD246" s="352"/>
      <c r="BE246" s="352"/>
      <c r="BF246" s="353"/>
      <c r="BG246" s="369"/>
      <c r="BH246" s="370"/>
      <c r="BI246" s="370"/>
      <c r="BJ246" s="371"/>
      <c r="BK246" s="318"/>
      <c r="BL246" s="319"/>
      <c r="BM246" s="319"/>
      <c r="BN246" s="319"/>
      <c r="BO246" s="319"/>
      <c r="BP246" s="320"/>
      <c r="BQ246" s="318"/>
      <c r="BR246" s="319"/>
      <c r="BS246" s="319"/>
      <c r="BT246" s="319"/>
      <c r="BU246" s="319"/>
      <c r="BV246" s="319"/>
      <c r="BW246" s="320"/>
      <c r="BX246" s="318"/>
      <c r="BY246" s="319"/>
      <c r="BZ246" s="319"/>
      <c r="CA246" s="319"/>
      <c r="CB246" s="319"/>
      <c r="CC246" s="320"/>
      <c r="CD246" s="318"/>
      <c r="CE246" s="319"/>
      <c r="CF246" s="319"/>
      <c r="CG246" s="319"/>
      <c r="CH246" s="319"/>
      <c r="CI246" s="320"/>
    </row>
    <row r="247" spans="1:87" ht="18" customHeight="1" thickBot="1" x14ac:dyDescent="0.3">
      <c r="A247" s="75"/>
      <c r="B247" s="354"/>
      <c r="C247" s="355"/>
      <c r="D247" s="355"/>
      <c r="E247" s="355"/>
      <c r="F247" s="355"/>
      <c r="G247" s="355"/>
      <c r="H247" s="355"/>
      <c r="I247" s="355"/>
      <c r="J247" s="355"/>
      <c r="K247" s="355"/>
      <c r="L247" s="355"/>
      <c r="M247" s="355"/>
      <c r="N247" s="355"/>
      <c r="O247" s="355"/>
      <c r="P247" s="355"/>
      <c r="Q247" s="355"/>
      <c r="R247" s="355"/>
      <c r="S247" s="355"/>
      <c r="T247" s="355"/>
      <c r="U247" s="355"/>
      <c r="V247" s="355"/>
      <c r="W247" s="355"/>
      <c r="X247" s="355"/>
      <c r="Y247" s="356"/>
      <c r="Z247" s="354"/>
      <c r="AA247" s="355"/>
      <c r="AB247" s="355"/>
      <c r="AC247" s="355"/>
      <c r="AD247" s="356"/>
      <c r="AE247" s="363"/>
      <c r="AF247" s="364"/>
      <c r="AG247" s="364"/>
      <c r="AH247" s="364"/>
      <c r="AI247" s="364"/>
      <c r="AJ247" s="365"/>
      <c r="AK247" s="360"/>
      <c r="AL247" s="361"/>
      <c r="AM247" s="361"/>
      <c r="AN247" s="361"/>
      <c r="AO247" s="361"/>
      <c r="AP247" s="361"/>
      <c r="AQ247" s="361"/>
      <c r="AR247" s="361"/>
      <c r="AS247" s="361"/>
      <c r="AT247" s="361"/>
      <c r="AU247" s="361"/>
      <c r="AV247" s="361"/>
      <c r="AW247" s="361"/>
      <c r="AX247" s="362"/>
      <c r="AY247" s="360"/>
      <c r="AZ247" s="361"/>
      <c r="BA247" s="361"/>
      <c r="BB247" s="362"/>
      <c r="BC247" s="351"/>
      <c r="BD247" s="352"/>
      <c r="BE247" s="352"/>
      <c r="BF247" s="353"/>
      <c r="BG247" s="369"/>
      <c r="BH247" s="370"/>
      <c r="BI247" s="370"/>
      <c r="BJ247" s="371"/>
      <c r="BK247" s="318"/>
      <c r="BL247" s="319"/>
      <c r="BM247" s="319"/>
      <c r="BN247" s="319"/>
      <c r="BO247" s="319"/>
      <c r="BP247" s="320"/>
      <c r="BQ247" s="321"/>
      <c r="BR247" s="322"/>
      <c r="BS247" s="322"/>
      <c r="BT247" s="322"/>
      <c r="BU247" s="322"/>
      <c r="BV247" s="322"/>
      <c r="BW247" s="323"/>
      <c r="BX247" s="321"/>
      <c r="BY247" s="322"/>
      <c r="BZ247" s="322"/>
      <c r="CA247" s="322"/>
      <c r="CB247" s="322"/>
      <c r="CC247" s="323"/>
      <c r="CD247" s="321"/>
      <c r="CE247" s="322"/>
      <c r="CF247" s="322"/>
      <c r="CG247" s="322"/>
      <c r="CH247" s="322"/>
      <c r="CI247" s="323"/>
    </row>
    <row r="248" spans="1:87" ht="18" customHeight="1" x14ac:dyDescent="0.25">
      <c r="A248" s="75"/>
      <c r="B248" s="324" t="s">
        <v>225</v>
      </c>
      <c r="C248" s="325"/>
      <c r="D248" s="325"/>
      <c r="E248" s="325"/>
      <c r="F248" s="325"/>
      <c r="G248" s="325"/>
      <c r="H248" s="325"/>
      <c r="I248" s="325"/>
      <c r="J248" s="325"/>
      <c r="K248" s="325"/>
      <c r="L248" s="325"/>
      <c r="M248" s="325"/>
      <c r="N248" s="325"/>
      <c r="O248" s="325"/>
      <c r="P248" s="325"/>
      <c r="Q248" s="325"/>
      <c r="R248" s="325"/>
      <c r="S248" s="325"/>
      <c r="T248" s="325"/>
      <c r="U248" s="325"/>
      <c r="V248" s="325"/>
      <c r="W248" s="325"/>
      <c r="X248" s="325"/>
      <c r="Y248" s="326"/>
      <c r="Z248" s="333" t="s">
        <v>890</v>
      </c>
      <c r="AA248" s="334"/>
      <c r="AB248" s="334"/>
      <c r="AC248" s="334"/>
      <c r="AD248" s="335"/>
      <c r="AE248" s="643">
        <v>696</v>
      </c>
      <c r="AF248" s="644"/>
      <c r="AG248" s="644"/>
      <c r="AH248" s="644"/>
      <c r="AI248" s="644"/>
      <c r="AJ248" s="644"/>
      <c r="AK248" s="342" t="s">
        <v>15</v>
      </c>
      <c r="AL248" s="343"/>
      <c r="AM248" s="343"/>
      <c r="AN248" s="343"/>
      <c r="AO248" s="343"/>
      <c r="AP248" s="343"/>
      <c r="AQ248" s="343"/>
      <c r="AR248" s="343"/>
      <c r="AS248" s="343"/>
      <c r="AT248" s="343"/>
      <c r="AU248" s="343"/>
      <c r="AV248" s="343"/>
      <c r="AW248" s="343"/>
      <c r="AX248" s="344"/>
      <c r="AY248" s="345">
        <v>0.04</v>
      </c>
      <c r="AZ248" s="346"/>
      <c r="BA248" s="346"/>
      <c r="BB248" s="347"/>
      <c r="BC248" s="345">
        <f>+$AE$248*AY248</f>
        <v>27.84</v>
      </c>
      <c r="BD248" s="346"/>
      <c r="BE248" s="346"/>
      <c r="BF248" s="347"/>
      <c r="BG248" s="285">
        <v>7925</v>
      </c>
      <c r="BH248" s="286"/>
      <c r="BI248" s="286"/>
      <c r="BJ248" s="287"/>
      <c r="BK248" s="288">
        <f>+AY248*BG248</f>
        <v>317</v>
      </c>
      <c r="BL248" s="289"/>
      <c r="BM248" s="289"/>
      <c r="BN248" s="289"/>
      <c r="BO248" s="289"/>
      <c r="BP248" s="290"/>
      <c r="BQ248" s="291">
        <v>500</v>
      </c>
      <c r="BR248" s="292"/>
      <c r="BS248" s="292"/>
      <c r="BT248" s="292"/>
      <c r="BU248" s="292"/>
      <c r="BV248" s="292"/>
      <c r="BW248" s="293"/>
      <c r="BX248" s="291">
        <f>+(((BK250+BQ248)*15)/85)</f>
        <v>1188.8823529411766</v>
      </c>
      <c r="BY248" s="292"/>
      <c r="BZ248" s="292"/>
      <c r="CA248" s="292"/>
      <c r="CB248" s="292"/>
      <c r="CC248" s="293"/>
      <c r="CD248" s="291">
        <f>+BK250+BQ248+BX248</f>
        <v>7925.8823529411766</v>
      </c>
      <c r="CE248" s="292"/>
      <c r="CF248" s="292"/>
      <c r="CG248" s="292"/>
      <c r="CH248" s="292"/>
      <c r="CI248" s="293"/>
    </row>
    <row r="249" spans="1:87" ht="18" customHeight="1" thickBot="1" x14ac:dyDescent="0.3">
      <c r="A249" s="75"/>
      <c r="B249" s="327"/>
      <c r="C249" s="328"/>
      <c r="D249" s="328"/>
      <c r="E249" s="328"/>
      <c r="F249" s="328"/>
      <c r="G249" s="328"/>
      <c r="H249" s="328"/>
      <c r="I249" s="328"/>
      <c r="J249" s="328"/>
      <c r="K249" s="328"/>
      <c r="L249" s="328"/>
      <c r="M249" s="328"/>
      <c r="N249" s="328"/>
      <c r="O249" s="328"/>
      <c r="P249" s="328"/>
      <c r="Q249" s="328"/>
      <c r="R249" s="328"/>
      <c r="S249" s="328"/>
      <c r="T249" s="328"/>
      <c r="U249" s="328"/>
      <c r="V249" s="328"/>
      <c r="W249" s="328"/>
      <c r="X249" s="328"/>
      <c r="Y249" s="329"/>
      <c r="Z249" s="336"/>
      <c r="AA249" s="337"/>
      <c r="AB249" s="337"/>
      <c r="AC249" s="337"/>
      <c r="AD249" s="338"/>
      <c r="AE249" s="645"/>
      <c r="AF249" s="646"/>
      <c r="AG249" s="646"/>
      <c r="AH249" s="646"/>
      <c r="AI249" s="646"/>
      <c r="AJ249" s="646"/>
      <c r="AK249" s="392" t="s">
        <v>39</v>
      </c>
      <c r="AL249" s="393"/>
      <c r="AM249" s="393"/>
      <c r="AN249" s="393"/>
      <c r="AO249" s="393"/>
      <c r="AP249" s="393"/>
      <c r="AQ249" s="393"/>
      <c r="AR249" s="393"/>
      <c r="AS249" s="393"/>
      <c r="AT249" s="393"/>
      <c r="AU249" s="393"/>
      <c r="AV249" s="393"/>
      <c r="AW249" s="393"/>
      <c r="AX249" s="394"/>
      <c r="AY249" s="398">
        <v>0.5</v>
      </c>
      <c r="AZ249" s="399"/>
      <c r="BA249" s="399"/>
      <c r="BB249" s="400"/>
      <c r="BC249" s="306">
        <f t="shared" ref="BC249" si="52">+$AE$248*AY249</f>
        <v>348</v>
      </c>
      <c r="BD249" s="307"/>
      <c r="BE249" s="307"/>
      <c r="BF249" s="308"/>
      <c r="BG249" s="309">
        <v>11840</v>
      </c>
      <c r="BH249" s="310"/>
      <c r="BI249" s="310"/>
      <c r="BJ249" s="311"/>
      <c r="BK249" s="312">
        <f t="shared" ref="BK249" si="53">+AY249*BG249</f>
        <v>5920</v>
      </c>
      <c r="BL249" s="313"/>
      <c r="BM249" s="313"/>
      <c r="BN249" s="313"/>
      <c r="BO249" s="313"/>
      <c r="BP249" s="314"/>
      <c r="BQ249" s="294"/>
      <c r="BR249" s="295"/>
      <c r="BS249" s="295"/>
      <c r="BT249" s="295"/>
      <c r="BU249" s="295"/>
      <c r="BV249" s="295"/>
      <c r="BW249" s="296"/>
      <c r="BX249" s="294"/>
      <c r="BY249" s="295"/>
      <c r="BZ249" s="295"/>
      <c r="CA249" s="295"/>
      <c r="CB249" s="295"/>
      <c r="CC249" s="296"/>
      <c r="CD249" s="294"/>
      <c r="CE249" s="295"/>
      <c r="CF249" s="295"/>
      <c r="CG249" s="295"/>
      <c r="CH249" s="295"/>
      <c r="CI249" s="296"/>
    </row>
    <row r="250" spans="1:87" ht="18" customHeight="1" thickBot="1" x14ac:dyDescent="0.3">
      <c r="A250" s="75"/>
      <c r="B250" s="377"/>
      <c r="C250" s="378"/>
      <c r="D250" s="378"/>
      <c r="E250" s="378"/>
      <c r="F250" s="378"/>
      <c r="G250" s="378"/>
      <c r="H250" s="378"/>
      <c r="I250" s="378"/>
      <c r="J250" s="378"/>
      <c r="K250" s="378"/>
      <c r="L250" s="378"/>
      <c r="M250" s="378"/>
      <c r="N250" s="378"/>
      <c r="O250" s="378"/>
      <c r="P250" s="378"/>
      <c r="Q250" s="378"/>
      <c r="R250" s="378"/>
      <c r="S250" s="378"/>
      <c r="T250" s="378"/>
      <c r="U250" s="378"/>
      <c r="V250" s="378"/>
      <c r="W250" s="378"/>
      <c r="X250" s="378"/>
      <c r="Y250" s="378"/>
      <c r="Z250" s="378"/>
      <c r="AA250" s="378"/>
      <c r="AB250" s="378"/>
      <c r="AC250" s="378"/>
      <c r="AD250" s="378"/>
      <c r="AE250" s="378"/>
      <c r="AF250" s="378"/>
      <c r="AG250" s="378"/>
      <c r="AH250" s="378"/>
      <c r="AI250" s="378"/>
      <c r="AJ250" s="379"/>
      <c r="AK250" s="380" t="s">
        <v>3</v>
      </c>
      <c r="AL250" s="381"/>
      <c r="AM250" s="381"/>
      <c r="AN250" s="381"/>
      <c r="AO250" s="381"/>
      <c r="AP250" s="381"/>
      <c r="AQ250" s="381"/>
      <c r="AR250" s="381"/>
      <c r="AS250" s="381"/>
      <c r="AT250" s="381"/>
      <c r="AU250" s="381"/>
      <c r="AV250" s="381"/>
      <c r="AW250" s="381"/>
      <c r="AX250" s="381"/>
      <c r="AY250" s="382"/>
      <c r="AZ250" s="382"/>
      <c r="BA250" s="382"/>
      <c r="BB250" s="382"/>
      <c r="BC250" s="382"/>
      <c r="BD250" s="382"/>
      <c r="BE250" s="382"/>
      <c r="BF250" s="382"/>
      <c r="BG250" s="382"/>
      <c r="BH250" s="382"/>
      <c r="BI250" s="382"/>
      <c r="BJ250" s="383"/>
      <c r="BK250" s="384">
        <f>SUM(BK248:BK249)</f>
        <v>6237</v>
      </c>
      <c r="BL250" s="385"/>
      <c r="BM250" s="385"/>
      <c r="BN250" s="385"/>
      <c r="BO250" s="385"/>
      <c r="BP250" s="386"/>
      <c r="BQ250" s="387" t="s">
        <v>100</v>
      </c>
      <c r="BR250" s="388"/>
      <c r="BS250" s="388"/>
      <c r="BT250" s="388"/>
      <c r="BU250" s="388"/>
      <c r="BV250" s="388"/>
      <c r="BW250" s="388"/>
      <c r="BX250" s="388"/>
      <c r="BY250" s="388"/>
      <c r="BZ250" s="388"/>
      <c r="CA250" s="388"/>
      <c r="CB250" s="388"/>
      <c r="CC250" s="389"/>
      <c r="CD250" s="390">
        <f>+CD248*AE248</f>
        <v>5516414.1176470593</v>
      </c>
      <c r="CE250" s="390"/>
      <c r="CF250" s="390"/>
      <c r="CG250" s="390"/>
      <c r="CH250" s="390"/>
      <c r="CI250" s="391"/>
    </row>
    <row r="251" spans="1:87" ht="18" customHeight="1" thickBot="1" x14ac:dyDescent="0.3">
      <c r="A251" s="75"/>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BG251" s="78"/>
      <c r="BH251" s="78"/>
      <c r="BI251" s="78"/>
      <c r="BJ251" s="78"/>
      <c r="BK251" s="79"/>
      <c r="BL251" s="79"/>
      <c r="BM251" s="79"/>
      <c r="BN251" s="79"/>
      <c r="BO251" s="79"/>
      <c r="BP251" s="79"/>
      <c r="BQ251" s="79"/>
      <c r="BR251" s="79"/>
      <c r="BS251" s="79"/>
      <c r="BT251" s="79"/>
      <c r="BU251" s="79"/>
      <c r="BV251" s="79"/>
      <c r="BW251" s="79"/>
      <c r="BX251" s="79"/>
      <c r="BY251" s="79"/>
      <c r="BZ251" s="79"/>
      <c r="CA251" s="79"/>
      <c r="CB251" s="79"/>
      <c r="CC251" s="79"/>
      <c r="CD251" s="79"/>
      <c r="CE251" s="79"/>
      <c r="CF251" s="79"/>
      <c r="CG251" s="79"/>
      <c r="CH251" s="79"/>
      <c r="CI251" s="79"/>
    </row>
    <row r="252" spans="1:87" ht="18" customHeight="1" x14ac:dyDescent="0.25">
      <c r="A252" s="75"/>
      <c r="B252" s="348" t="s">
        <v>0</v>
      </c>
      <c r="C252" s="349"/>
      <c r="D252" s="349"/>
      <c r="E252" s="349"/>
      <c r="F252" s="349"/>
      <c r="G252" s="349"/>
      <c r="H252" s="349"/>
      <c r="I252" s="349"/>
      <c r="J252" s="349"/>
      <c r="K252" s="349"/>
      <c r="L252" s="349"/>
      <c r="M252" s="349"/>
      <c r="N252" s="349"/>
      <c r="O252" s="349"/>
      <c r="P252" s="349"/>
      <c r="Q252" s="349"/>
      <c r="R252" s="349"/>
      <c r="S252" s="349"/>
      <c r="T252" s="349"/>
      <c r="U252" s="349"/>
      <c r="V252" s="349"/>
      <c r="W252" s="349"/>
      <c r="X252" s="349"/>
      <c r="Y252" s="350"/>
      <c r="Z252" s="348" t="s">
        <v>80</v>
      </c>
      <c r="AA252" s="349"/>
      <c r="AB252" s="349"/>
      <c r="AC252" s="349"/>
      <c r="AD252" s="350"/>
      <c r="AE252" s="357" t="s">
        <v>79</v>
      </c>
      <c r="AF252" s="358"/>
      <c r="AG252" s="358"/>
      <c r="AH252" s="358"/>
      <c r="AI252" s="358"/>
      <c r="AJ252" s="359"/>
      <c r="AK252" s="357" t="s">
        <v>81</v>
      </c>
      <c r="AL252" s="358"/>
      <c r="AM252" s="358"/>
      <c r="AN252" s="358"/>
      <c r="AO252" s="358"/>
      <c r="AP252" s="358"/>
      <c r="AQ252" s="358"/>
      <c r="AR252" s="358"/>
      <c r="AS252" s="358"/>
      <c r="AT252" s="358"/>
      <c r="AU252" s="358"/>
      <c r="AV252" s="358"/>
      <c r="AW252" s="358"/>
      <c r="AX252" s="359"/>
      <c r="AY252" s="357" t="s">
        <v>1</v>
      </c>
      <c r="AZ252" s="358"/>
      <c r="BA252" s="358"/>
      <c r="BB252" s="359"/>
      <c r="BC252" s="348" t="s">
        <v>104</v>
      </c>
      <c r="BD252" s="349"/>
      <c r="BE252" s="349"/>
      <c r="BF252" s="350"/>
      <c r="BG252" s="366" t="s">
        <v>82</v>
      </c>
      <c r="BH252" s="367"/>
      <c r="BI252" s="367"/>
      <c r="BJ252" s="368"/>
      <c r="BK252" s="315" t="s">
        <v>99</v>
      </c>
      <c r="BL252" s="316"/>
      <c r="BM252" s="316"/>
      <c r="BN252" s="316"/>
      <c r="BO252" s="316"/>
      <c r="BP252" s="317"/>
      <c r="BQ252" s="315" t="s">
        <v>83</v>
      </c>
      <c r="BR252" s="316"/>
      <c r="BS252" s="316"/>
      <c r="BT252" s="316"/>
      <c r="BU252" s="316"/>
      <c r="BV252" s="316"/>
      <c r="BW252" s="317"/>
      <c r="BX252" s="315" t="s">
        <v>84</v>
      </c>
      <c r="BY252" s="316"/>
      <c r="BZ252" s="316"/>
      <c r="CA252" s="316"/>
      <c r="CB252" s="316"/>
      <c r="CC252" s="317"/>
      <c r="CD252" s="315" t="s">
        <v>85</v>
      </c>
      <c r="CE252" s="316"/>
      <c r="CF252" s="316"/>
      <c r="CG252" s="316"/>
      <c r="CH252" s="316"/>
      <c r="CI252" s="317"/>
    </row>
    <row r="253" spans="1:87" ht="18" customHeight="1" x14ac:dyDescent="0.25">
      <c r="A253" s="75"/>
      <c r="B253" s="351"/>
      <c r="C253" s="352"/>
      <c r="D253" s="352"/>
      <c r="E253" s="352"/>
      <c r="F253" s="352"/>
      <c r="G253" s="352"/>
      <c r="H253" s="352"/>
      <c r="I253" s="352"/>
      <c r="J253" s="352"/>
      <c r="K253" s="352"/>
      <c r="L253" s="352"/>
      <c r="M253" s="352"/>
      <c r="N253" s="352"/>
      <c r="O253" s="352"/>
      <c r="P253" s="352"/>
      <c r="Q253" s="352"/>
      <c r="R253" s="352"/>
      <c r="S253" s="352"/>
      <c r="T253" s="352"/>
      <c r="U253" s="352"/>
      <c r="V253" s="352"/>
      <c r="W253" s="352"/>
      <c r="X253" s="352"/>
      <c r="Y253" s="353"/>
      <c r="Z253" s="351"/>
      <c r="AA253" s="352"/>
      <c r="AB253" s="352"/>
      <c r="AC253" s="352"/>
      <c r="AD253" s="353"/>
      <c r="AE253" s="360"/>
      <c r="AF253" s="361"/>
      <c r="AG253" s="361"/>
      <c r="AH253" s="361"/>
      <c r="AI253" s="361"/>
      <c r="AJ253" s="362"/>
      <c r="AK253" s="360"/>
      <c r="AL253" s="361"/>
      <c r="AM253" s="361"/>
      <c r="AN253" s="361"/>
      <c r="AO253" s="361"/>
      <c r="AP253" s="361"/>
      <c r="AQ253" s="361"/>
      <c r="AR253" s="361"/>
      <c r="AS253" s="361"/>
      <c r="AT253" s="361"/>
      <c r="AU253" s="361"/>
      <c r="AV253" s="361"/>
      <c r="AW253" s="361"/>
      <c r="AX253" s="362"/>
      <c r="AY253" s="360"/>
      <c r="AZ253" s="361"/>
      <c r="BA253" s="361"/>
      <c r="BB253" s="362"/>
      <c r="BC253" s="351"/>
      <c r="BD253" s="352"/>
      <c r="BE253" s="352"/>
      <c r="BF253" s="353"/>
      <c r="BG253" s="369"/>
      <c r="BH253" s="370"/>
      <c r="BI253" s="370"/>
      <c r="BJ253" s="371"/>
      <c r="BK253" s="318"/>
      <c r="BL253" s="319"/>
      <c r="BM253" s="319"/>
      <c r="BN253" s="319"/>
      <c r="BO253" s="319"/>
      <c r="BP253" s="320"/>
      <c r="BQ253" s="318"/>
      <c r="BR253" s="319"/>
      <c r="BS253" s="319"/>
      <c r="BT253" s="319"/>
      <c r="BU253" s="319"/>
      <c r="BV253" s="319"/>
      <c r="BW253" s="320"/>
      <c r="BX253" s="318"/>
      <c r="BY253" s="319"/>
      <c r="BZ253" s="319"/>
      <c r="CA253" s="319"/>
      <c r="CB253" s="319"/>
      <c r="CC253" s="320"/>
      <c r="CD253" s="318"/>
      <c r="CE253" s="319"/>
      <c r="CF253" s="319"/>
      <c r="CG253" s="319"/>
      <c r="CH253" s="319"/>
      <c r="CI253" s="320"/>
    </row>
    <row r="254" spans="1:87" ht="18" customHeight="1" thickBot="1" x14ac:dyDescent="0.3">
      <c r="A254" s="75"/>
      <c r="B254" s="354"/>
      <c r="C254" s="355"/>
      <c r="D254" s="355"/>
      <c r="E254" s="355"/>
      <c r="F254" s="355"/>
      <c r="G254" s="355"/>
      <c r="H254" s="355"/>
      <c r="I254" s="355"/>
      <c r="J254" s="355"/>
      <c r="K254" s="355"/>
      <c r="L254" s="355"/>
      <c r="M254" s="355"/>
      <c r="N254" s="355"/>
      <c r="O254" s="355"/>
      <c r="P254" s="355"/>
      <c r="Q254" s="355"/>
      <c r="R254" s="355"/>
      <c r="S254" s="355"/>
      <c r="T254" s="355"/>
      <c r="U254" s="355"/>
      <c r="V254" s="355"/>
      <c r="W254" s="355"/>
      <c r="X254" s="355"/>
      <c r="Y254" s="356"/>
      <c r="Z254" s="354"/>
      <c r="AA254" s="355"/>
      <c r="AB254" s="355"/>
      <c r="AC254" s="355"/>
      <c r="AD254" s="356"/>
      <c r="AE254" s="363"/>
      <c r="AF254" s="364"/>
      <c r="AG254" s="364"/>
      <c r="AH254" s="364"/>
      <c r="AI254" s="364"/>
      <c r="AJ254" s="365"/>
      <c r="AK254" s="360"/>
      <c r="AL254" s="361"/>
      <c r="AM254" s="361"/>
      <c r="AN254" s="361"/>
      <c r="AO254" s="361"/>
      <c r="AP254" s="361"/>
      <c r="AQ254" s="361"/>
      <c r="AR254" s="361"/>
      <c r="AS254" s="361"/>
      <c r="AT254" s="361"/>
      <c r="AU254" s="361"/>
      <c r="AV254" s="361"/>
      <c r="AW254" s="361"/>
      <c r="AX254" s="362"/>
      <c r="AY254" s="360"/>
      <c r="AZ254" s="361"/>
      <c r="BA254" s="361"/>
      <c r="BB254" s="362"/>
      <c r="BC254" s="351"/>
      <c r="BD254" s="352"/>
      <c r="BE254" s="352"/>
      <c r="BF254" s="353"/>
      <c r="BG254" s="369"/>
      <c r="BH254" s="370"/>
      <c r="BI254" s="370"/>
      <c r="BJ254" s="371"/>
      <c r="BK254" s="318"/>
      <c r="BL254" s="319"/>
      <c r="BM254" s="319"/>
      <c r="BN254" s="319"/>
      <c r="BO254" s="319"/>
      <c r="BP254" s="320"/>
      <c r="BQ254" s="321"/>
      <c r="BR254" s="322"/>
      <c r="BS254" s="322"/>
      <c r="BT254" s="322"/>
      <c r="BU254" s="322"/>
      <c r="BV254" s="322"/>
      <c r="BW254" s="323"/>
      <c r="BX254" s="321"/>
      <c r="BY254" s="322"/>
      <c r="BZ254" s="322"/>
      <c r="CA254" s="322"/>
      <c r="CB254" s="322"/>
      <c r="CC254" s="323"/>
      <c r="CD254" s="321"/>
      <c r="CE254" s="322"/>
      <c r="CF254" s="322"/>
      <c r="CG254" s="322"/>
      <c r="CH254" s="322"/>
      <c r="CI254" s="323"/>
    </row>
    <row r="255" spans="1:87" ht="18" customHeight="1" x14ac:dyDescent="0.25">
      <c r="A255" s="75"/>
      <c r="B255" s="324" t="s">
        <v>226</v>
      </c>
      <c r="C255" s="325"/>
      <c r="D255" s="325"/>
      <c r="E255" s="325"/>
      <c r="F255" s="325"/>
      <c r="G255" s="325"/>
      <c r="H255" s="325"/>
      <c r="I255" s="325"/>
      <c r="J255" s="325"/>
      <c r="K255" s="325"/>
      <c r="L255" s="325"/>
      <c r="M255" s="325"/>
      <c r="N255" s="325"/>
      <c r="O255" s="325"/>
      <c r="P255" s="325"/>
      <c r="Q255" s="325"/>
      <c r="R255" s="325"/>
      <c r="S255" s="325"/>
      <c r="T255" s="325"/>
      <c r="U255" s="325"/>
      <c r="V255" s="325"/>
      <c r="W255" s="325"/>
      <c r="X255" s="325"/>
      <c r="Y255" s="326"/>
      <c r="Z255" s="333" t="s">
        <v>891</v>
      </c>
      <c r="AA255" s="334"/>
      <c r="AB255" s="334"/>
      <c r="AC255" s="334"/>
      <c r="AD255" s="335"/>
      <c r="AE255" s="643">
        <v>96</v>
      </c>
      <c r="AF255" s="644"/>
      <c r="AG255" s="644"/>
      <c r="AH255" s="644"/>
      <c r="AI255" s="644"/>
      <c r="AJ255" s="644"/>
      <c r="AK255" s="342" t="s">
        <v>15</v>
      </c>
      <c r="AL255" s="343"/>
      <c r="AM255" s="343"/>
      <c r="AN255" s="343"/>
      <c r="AO255" s="343"/>
      <c r="AP255" s="343"/>
      <c r="AQ255" s="343"/>
      <c r="AR255" s="343"/>
      <c r="AS255" s="343"/>
      <c r="AT255" s="343"/>
      <c r="AU255" s="343"/>
      <c r="AV255" s="343"/>
      <c r="AW255" s="343"/>
      <c r="AX255" s="344"/>
      <c r="AY255" s="345">
        <v>0.04</v>
      </c>
      <c r="AZ255" s="346"/>
      <c r="BA255" s="346"/>
      <c r="BB255" s="347"/>
      <c r="BC255" s="345">
        <f>+$AE$255*AY255</f>
        <v>3.84</v>
      </c>
      <c r="BD255" s="346"/>
      <c r="BE255" s="346"/>
      <c r="BF255" s="347"/>
      <c r="BG255" s="285">
        <v>7925</v>
      </c>
      <c r="BH255" s="286"/>
      <c r="BI255" s="286"/>
      <c r="BJ255" s="287"/>
      <c r="BK255" s="288">
        <f>+AY255*BG255</f>
        <v>317</v>
      </c>
      <c r="BL255" s="289"/>
      <c r="BM255" s="289"/>
      <c r="BN255" s="289"/>
      <c r="BO255" s="289"/>
      <c r="BP255" s="290"/>
      <c r="BQ255" s="291">
        <v>500</v>
      </c>
      <c r="BR255" s="292"/>
      <c r="BS255" s="292"/>
      <c r="BT255" s="292"/>
      <c r="BU255" s="292"/>
      <c r="BV255" s="292"/>
      <c r="BW255" s="293"/>
      <c r="BX255" s="291">
        <f>+(((BK257+BQ255)*15)/85)</f>
        <v>1188.8823529411766</v>
      </c>
      <c r="BY255" s="292"/>
      <c r="BZ255" s="292"/>
      <c r="CA255" s="292"/>
      <c r="CB255" s="292"/>
      <c r="CC255" s="293"/>
      <c r="CD255" s="291">
        <f>+BK257+BQ255+BX255</f>
        <v>7925.8823529411766</v>
      </c>
      <c r="CE255" s="292"/>
      <c r="CF255" s="292"/>
      <c r="CG255" s="292"/>
      <c r="CH255" s="292"/>
      <c r="CI255" s="293"/>
    </row>
    <row r="256" spans="1:87" ht="18" customHeight="1" thickBot="1" x14ac:dyDescent="0.3">
      <c r="A256" s="75"/>
      <c r="B256" s="327"/>
      <c r="C256" s="328"/>
      <c r="D256" s="328"/>
      <c r="E256" s="328"/>
      <c r="F256" s="328"/>
      <c r="G256" s="328"/>
      <c r="H256" s="328"/>
      <c r="I256" s="328"/>
      <c r="J256" s="328"/>
      <c r="K256" s="328"/>
      <c r="L256" s="328"/>
      <c r="M256" s="328"/>
      <c r="N256" s="328"/>
      <c r="O256" s="328"/>
      <c r="P256" s="328"/>
      <c r="Q256" s="328"/>
      <c r="R256" s="328"/>
      <c r="S256" s="328"/>
      <c r="T256" s="328"/>
      <c r="U256" s="328"/>
      <c r="V256" s="328"/>
      <c r="W256" s="328"/>
      <c r="X256" s="328"/>
      <c r="Y256" s="329"/>
      <c r="Z256" s="336"/>
      <c r="AA256" s="337"/>
      <c r="AB256" s="337"/>
      <c r="AC256" s="337"/>
      <c r="AD256" s="338"/>
      <c r="AE256" s="645"/>
      <c r="AF256" s="646"/>
      <c r="AG256" s="646"/>
      <c r="AH256" s="646"/>
      <c r="AI256" s="646"/>
      <c r="AJ256" s="646"/>
      <c r="AK256" s="392" t="s">
        <v>39</v>
      </c>
      <c r="AL256" s="393"/>
      <c r="AM256" s="393"/>
      <c r="AN256" s="393"/>
      <c r="AO256" s="393"/>
      <c r="AP256" s="393"/>
      <c r="AQ256" s="393"/>
      <c r="AR256" s="393"/>
      <c r="AS256" s="393"/>
      <c r="AT256" s="393"/>
      <c r="AU256" s="393"/>
      <c r="AV256" s="393"/>
      <c r="AW256" s="393"/>
      <c r="AX256" s="394"/>
      <c r="AY256" s="398">
        <v>0.5</v>
      </c>
      <c r="AZ256" s="399"/>
      <c r="BA256" s="399"/>
      <c r="BB256" s="400"/>
      <c r="BC256" s="306">
        <f t="shared" ref="BC256" si="54">+$AE$255*AY256</f>
        <v>48</v>
      </c>
      <c r="BD256" s="307"/>
      <c r="BE256" s="307"/>
      <c r="BF256" s="308"/>
      <c r="BG256" s="309">
        <v>11840</v>
      </c>
      <c r="BH256" s="310"/>
      <c r="BI256" s="310"/>
      <c r="BJ256" s="311"/>
      <c r="BK256" s="312">
        <f t="shared" ref="BK256" si="55">+AY256*BG256</f>
        <v>5920</v>
      </c>
      <c r="BL256" s="313"/>
      <c r="BM256" s="313"/>
      <c r="BN256" s="313"/>
      <c r="BO256" s="313"/>
      <c r="BP256" s="314"/>
      <c r="BQ256" s="294"/>
      <c r="BR256" s="295"/>
      <c r="BS256" s="295"/>
      <c r="BT256" s="295"/>
      <c r="BU256" s="295"/>
      <c r="BV256" s="295"/>
      <c r="BW256" s="296"/>
      <c r="BX256" s="294"/>
      <c r="BY256" s="295"/>
      <c r="BZ256" s="295"/>
      <c r="CA256" s="295"/>
      <c r="CB256" s="295"/>
      <c r="CC256" s="296"/>
      <c r="CD256" s="294"/>
      <c r="CE256" s="295"/>
      <c r="CF256" s="295"/>
      <c r="CG256" s="295"/>
      <c r="CH256" s="295"/>
      <c r="CI256" s="296"/>
    </row>
    <row r="257" spans="1:87" ht="18" customHeight="1" thickBot="1" x14ac:dyDescent="0.3">
      <c r="A257" s="75"/>
      <c r="B257" s="377"/>
      <c r="C257" s="378"/>
      <c r="D257" s="378"/>
      <c r="E257" s="378"/>
      <c r="F257" s="378"/>
      <c r="G257" s="378"/>
      <c r="H257" s="378"/>
      <c r="I257" s="378"/>
      <c r="J257" s="378"/>
      <c r="K257" s="378"/>
      <c r="L257" s="378"/>
      <c r="M257" s="378"/>
      <c r="N257" s="378"/>
      <c r="O257" s="378"/>
      <c r="P257" s="378"/>
      <c r="Q257" s="378"/>
      <c r="R257" s="378"/>
      <c r="S257" s="378"/>
      <c r="T257" s="378"/>
      <c r="U257" s="378"/>
      <c r="V257" s="378"/>
      <c r="W257" s="378"/>
      <c r="X257" s="378"/>
      <c r="Y257" s="378"/>
      <c r="Z257" s="378"/>
      <c r="AA257" s="378"/>
      <c r="AB257" s="378"/>
      <c r="AC257" s="378"/>
      <c r="AD257" s="378"/>
      <c r="AE257" s="378"/>
      <c r="AF257" s="378"/>
      <c r="AG257" s="378"/>
      <c r="AH257" s="378"/>
      <c r="AI257" s="378"/>
      <c r="AJ257" s="379"/>
      <c r="AK257" s="380" t="s">
        <v>3</v>
      </c>
      <c r="AL257" s="381"/>
      <c r="AM257" s="381"/>
      <c r="AN257" s="381"/>
      <c r="AO257" s="381"/>
      <c r="AP257" s="381"/>
      <c r="AQ257" s="381"/>
      <c r="AR257" s="381"/>
      <c r="AS257" s="381"/>
      <c r="AT257" s="381"/>
      <c r="AU257" s="381"/>
      <c r="AV257" s="381"/>
      <c r="AW257" s="381"/>
      <c r="AX257" s="381"/>
      <c r="AY257" s="382"/>
      <c r="AZ257" s="382"/>
      <c r="BA257" s="382"/>
      <c r="BB257" s="382"/>
      <c r="BC257" s="382"/>
      <c r="BD257" s="382"/>
      <c r="BE257" s="382"/>
      <c r="BF257" s="382"/>
      <c r="BG257" s="382"/>
      <c r="BH257" s="382"/>
      <c r="BI257" s="382"/>
      <c r="BJ257" s="383"/>
      <c r="BK257" s="384">
        <f>SUM(BK255:BK256)</f>
        <v>6237</v>
      </c>
      <c r="BL257" s="385"/>
      <c r="BM257" s="385"/>
      <c r="BN257" s="385"/>
      <c r="BO257" s="385"/>
      <c r="BP257" s="386"/>
      <c r="BQ257" s="387" t="s">
        <v>100</v>
      </c>
      <c r="BR257" s="388"/>
      <c r="BS257" s="388"/>
      <c r="BT257" s="388"/>
      <c r="BU257" s="388"/>
      <c r="BV257" s="388"/>
      <c r="BW257" s="388"/>
      <c r="BX257" s="388"/>
      <c r="BY257" s="388"/>
      <c r="BZ257" s="388"/>
      <c r="CA257" s="388"/>
      <c r="CB257" s="388"/>
      <c r="CC257" s="389"/>
      <c r="CD257" s="390">
        <f>+CD255*AE255</f>
        <v>760884.70588235301</v>
      </c>
      <c r="CE257" s="390"/>
      <c r="CF257" s="390"/>
      <c r="CG257" s="390"/>
      <c r="CH257" s="390"/>
      <c r="CI257" s="391"/>
    </row>
    <row r="258" spans="1:87" ht="18" customHeight="1" thickBot="1" x14ac:dyDescent="0.3">
      <c r="A258" s="75"/>
      <c r="B258" s="76"/>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c r="AB258" s="76"/>
      <c r="AC258" s="76"/>
      <c r="AD258" s="76"/>
      <c r="AE258" s="76"/>
      <c r="AF258" s="76"/>
      <c r="AG258" s="76"/>
      <c r="AH258" s="76"/>
      <c r="AI258" s="76"/>
      <c r="AJ258" s="76"/>
      <c r="BG258" s="78"/>
      <c r="BH258" s="78"/>
      <c r="BI258" s="78"/>
      <c r="BJ258" s="78"/>
      <c r="BK258" s="79"/>
      <c r="BL258" s="79"/>
      <c r="BM258" s="79"/>
      <c r="BN258" s="79"/>
      <c r="BO258" s="79"/>
      <c r="BP258" s="79"/>
      <c r="BQ258" s="79"/>
      <c r="BR258" s="79"/>
      <c r="BS258" s="79"/>
      <c r="BT258" s="79"/>
      <c r="BU258" s="79"/>
      <c r="BV258" s="79"/>
      <c r="BW258" s="79"/>
      <c r="BX258" s="79"/>
      <c r="BY258" s="79"/>
      <c r="BZ258" s="79"/>
      <c r="CA258" s="79"/>
      <c r="CB258" s="79"/>
      <c r="CC258" s="79"/>
      <c r="CD258" s="79"/>
      <c r="CE258" s="79"/>
      <c r="CF258" s="79"/>
      <c r="CG258" s="79"/>
      <c r="CH258" s="79"/>
      <c r="CI258" s="79"/>
    </row>
    <row r="259" spans="1:87" ht="18" customHeight="1" x14ac:dyDescent="0.25">
      <c r="A259" s="75"/>
      <c r="B259" s="348" t="s">
        <v>0</v>
      </c>
      <c r="C259" s="349"/>
      <c r="D259" s="349"/>
      <c r="E259" s="349"/>
      <c r="F259" s="349"/>
      <c r="G259" s="349"/>
      <c r="H259" s="349"/>
      <c r="I259" s="349"/>
      <c r="J259" s="349"/>
      <c r="K259" s="349"/>
      <c r="L259" s="349"/>
      <c r="M259" s="349"/>
      <c r="N259" s="349"/>
      <c r="O259" s="349"/>
      <c r="P259" s="349"/>
      <c r="Q259" s="349"/>
      <c r="R259" s="349"/>
      <c r="S259" s="349"/>
      <c r="T259" s="349"/>
      <c r="U259" s="349"/>
      <c r="V259" s="349"/>
      <c r="W259" s="349"/>
      <c r="X259" s="349"/>
      <c r="Y259" s="350"/>
      <c r="Z259" s="348" t="s">
        <v>80</v>
      </c>
      <c r="AA259" s="349"/>
      <c r="AB259" s="349"/>
      <c r="AC259" s="349"/>
      <c r="AD259" s="350"/>
      <c r="AE259" s="357" t="s">
        <v>79</v>
      </c>
      <c r="AF259" s="358"/>
      <c r="AG259" s="358"/>
      <c r="AH259" s="358"/>
      <c r="AI259" s="358"/>
      <c r="AJ259" s="359"/>
      <c r="AK259" s="357" t="s">
        <v>81</v>
      </c>
      <c r="AL259" s="358"/>
      <c r="AM259" s="358"/>
      <c r="AN259" s="358"/>
      <c r="AO259" s="358"/>
      <c r="AP259" s="358"/>
      <c r="AQ259" s="358"/>
      <c r="AR259" s="358"/>
      <c r="AS259" s="358"/>
      <c r="AT259" s="358"/>
      <c r="AU259" s="358"/>
      <c r="AV259" s="358"/>
      <c r="AW259" s="358"/>
      <c r="AX259" s="359"/>
      <c r="AY259" s="357" t="s">
        <v>1</v>
      </c>
      <c r="AZ259" s="358"/>
      <c r="BA259" s="358"/>
      <c r="BB259" s="359"/>
      <c r="BC259" s="348" t="s">
        <v>104</v>
      </c>
      <c r="BD259" s="349"/>
      <c r="BE259" s="349"/>
      <c r="BF259" s="350"/>
      <c r="BG259" s="366" t="s">
        <v>82</v>
      </c>
      <c r="BH259" s="367"/>
      <c r="BI259" s="367"/>
      <c r="BJ259" s="368"/>
      <c r="BK259" s="315" t="s">
        <v>99</v>
      </c>
      <c r="BL259" s="316"/>
      <c r="BM259" s="316"/>
      <c r="BN259" s="316"/>
      <c r="BO259" s="316"/>
      <c r="BP259" s="317"/>
      <c r="BQ259" s="315" t="s">
        <v>83</v>
      </c>
      <c r="BR259" s="316"/>
      <c r="BS259" s="316"/>
      <c r="BT259" s="316"/>
      <c r="BU259" s="316"/>
      <c r="BV259" s="316"/>
      <c r="BW259" s="317"/>
      <c r="BX259" s="315" t="s">
        <v>84</v>
      </c>
      <c r="BY259" s="316"/>
      <c r="BZ259" s="316"/>
      <c r="CA259" s="316"/>
      <c r="CB259" s="316"/>
      <c r="CC259" s="317"/>
      <c r="CD259" s="315" t="s">
        <v>85</v>
      </c>
      <c r="CE259" s="316"/>
      <c r="CF259" s="316"/>
      <c r="CG259" s="316"/>
      <c r="CH259" s="316"/>
      <c r="CI259" s="317"/>
    </row>
    <row r="260" spans="1:87" ht="18" customHeight="1" x14ac:dyDescent="0.25">
      <c r="A260" s="75"/>
      <c r="B260" s="351"/>
      <c r="C260" s="352"/>
      <c r="D260" s="352"/>
      <c r="E260" s="352"/>
      <c r="F260" s="352"/>
      <c r="G260" s="352"/>
      <c r="H260" s="352"/>
      <c r="I260" s="352"/>
      <c r="J260" s="352"/>
      <c r="K260" s="352"/>
      <c r="L260" s="352"/>
      <c r="M260" s="352"/>
      <c r="N260" s="352"/>
      <c r="O260" s="352"/>
      <c r="P260" s="352"/>
      <c r="Q260" s="352"/>
      <c r="R260" s="352"/>
      <c r="S260" s="352"/>
      <c r="T260" s="352"/>
      <c r="U260" s="352"/>
      <c r="V260" s="352"/>
      <c r="W260" s="352"/>
      <c r="X260" s="352"/>
      <c r="Y260" s="353"/>
      <c r="Z260" s="351"/>
      <c r="AA260" s="352"/>
      <c r="AB260" s="352"/>
      <c r="AC260" s="352"/>
      <c r="AD260" s="353"/>
      <c r="AE260" s="360"/>
      <c r="AF260" s="361"/>
      <c r="AG260" s="361"/>
      <c r="AH260" s="361"/>
      <c r="AI260" s="361"/>
      <c r="AJ260" s="362"/>
      <c r="AK260" s="360"/>
      <c r="AL260" s="361"/>
      <c r="AM260" s="361"/>
      <c r="AN260" s="361"/>
      <c r="AO260" s="361"/>
      <c r="AP260" s="361"/>
      <c r="AQ260" s="361"/>
      <c r="AR260" s="361"/>
      <c r="AS260" s="361"/>
      <c r="AT260" s="361"/>
      <c r="AU260" s="361"/>
      <c r="AV260" s="361"/>
      <c r="AW260" s="361"/>
      <c r="AX260" s="362"/>
      <c r="AY260" s="360"/>
      <c r="AZ260" s="361"/>
      <c r="BA260" s="361"/>
      <c r="BB260" s="362"/>
      <c r="BC260" s="351"/>
      <c r="BD260" s="352"/>
      <c r="BE260" s="352"/>
      <c r="BF260" s="353"/>
      <c r="BG260" s="369"/>
      <c r="BH260" s="370"/>
      <c r="BI260" s="370"/>
      <c r="BJ260" s="371"/>
      <c r="BK260" s="318"/>
      <c r="BL260" s="319"/>
      <c r="BM260" s="319"/>
      <c r="BN260" s="319"/>
      <c r="BO260" s="319"/>
      <c r="BP260" s="320"/>
      <c r="BQ260" s="318"/>
      <c r="BR260" s="319"/>
      <c r="BS260" s="319"/>
      <c r="BT260" s="319"/>
      <c r="BU260" s="319"/>
      <c r="BV260" s="319"/>
      <c r="BW260" s="320"/>
      <c r="BX260" s="318"/>
      <c r="BY260" s="319"/>
      <c r="BZ260" s="319"/>
      <c r="CA260" s="319"/>
      <c r="CB260" s="319"/>
      <c r="CC260" s="320"/>
      <c r="CD260" s="318"/>
      <c r="CE260" s="319"/>
      <c r="CF260" s="319"/>
      <c r="CG260" s="319"/>
      <c r="CH260" s="319"/>
      <c r="CI260" s="320"/>
    </row>
    <row r="261" spans="1:87" ht="18" customHeight="1" thickBot="1" x14ac:dyDescent="0.3">
      <c r="A261" s="75"/>
      <c r="B261" s="354"/>
      <c r="C261" s="355"/>
      <c r="D261" s="355"/>
      <c r="E261" s="355"/>
      <c r="F261" s="355"/>
      <c r="G261" s="355"/>
      <c r="H261" s="355"/>
      <c r="I261" s="355"/>
      <c r="J261" s="355"/>
      <c r="K261" s="355"/>
      <c r="L261" s="355"/>
      <c r="M261" s="355"/>
      <c r="N261" s="355"/>
      <c r="O261" s="355"/>
      <c r="P261" s="355"/>
      <c r="Q261" s="355"/>
      <c r="R261" s="355"/>
      <c r="S261" s="355"/>
      <c r="T261" s="355"/>
      <c r="U261" s="355"/>
      <c r="V261" s="355"/>
      <c r="W261" s="355"/>
      <c r="X261" s="355"/>
      <c r="Y261" s="356"/>
      <c r="Z261" s="354"/>
      <c r="AA261" s="355"/>
      <c r="AB261" s="355"/>
      <c r="AC261" s="355"/>
      <c r="AD261" s="356"/>
      <c r="AE261" s="363"/>
      <c r="AF261" s="364"/>
      <c r="AG261" s="364"/>
      <c r="AH261" s="364"/>
      <c r="AI261" s="364"/>
      <c r="AJ261" s="365"/>
      <c r="AK261" s="360"/>
      <c r="AL261" s="361"/>
      <c r="AM261" s="361"/>
      <c r="AN261" s="361"/>
      <c r="AO261" s="361"/>
      <c r="AP261" s="361"/>
      <c r="AQ261" s="361"/>
      <c r="AR261" s="361"/>
      <c r="AS261" s="361"/>
      <c r="AT261" s="361"/>
      <c r="AU261" s="361"/>
      <c r="AV261" s="361"/>
      <c r="AW261" s="361"/>
      <c r="AX261" s="362"/>
      <c r="AY261" s="360"/>
      <c r="AZ261" s="361"/>
      <c r="BA261" s="361"/>
      <c r="BB261" s="362"/>
      <c r="BC261" s="351"/>
      <c r="BD261" s="352"/>
      <c r="BE261" s="352"/>
      <c r="BF261" s="353"/>
      <c r="BG261" s="369"/>
      <c r="BH261" s="370"/>
      <c r="BI261" s="370"/>
      <c r="BJ261" s="371"/>
      <c r="BK261" s="318"/>
      <c r="BL261" s="319"/>
      <c r="BM261" s="319"/>
      <c r="BN261" s="319"/>
      <c r="BO261" s="319"/>
      <c r="BP261" s="320"/>
      <c r="BQ261" s="321"/>
      <c r="BR261" s="322"/>
      <c r="BS261" s="322"/>
      <c r="BT261" s="322"/>
      <c r="BU261" s="322"/>
      <c r="BV261" s="322"/>
      <c r="BW261" s="323"/>
      <c r="BX261" s="321"/>
      <c r="BY261" s="322"/>
      <c r="BZ261" s="322"/>
      <c r="CA261" s="322"/>
      <c r="CB261" s="322"/>
      <c r="CC261" s="323"/>
      <c r="CD261" s="321"/>
      <c r="CE261" s="322"/>
      <c r="CF261" s="322"/>
      <c r="CG261" s="322"/>
      <c r="CH261" s="322"/>
      <c r="CI261" s="323"/>
    </row>
    <row r="262" spans="1:87" ht="18" customHeight="1" x14ac:dyDescent="0.25">
      <c r="A262" s="75"/>
      <c r="B262" s="324" t="s">
        <v>227</v>
      </c>
      <c r="C262" s="325"/>
      <c r="D262" s="325"/>
      <c r="E262" s="325"/>
      <c r="F262" s="325"/>
      <c r="G262" s="325"/>
      <c r="H262" s="325"/>
      <c r="I262" s="325"/>
      <c r="J262" s="325"/>
      <c r="K262" s="325"/>
      <c r="L262" s="325"/>
      <c r="M262" s="325"/>
      <c r="N262" s="325"/>
      <c r="O262" s="325"/>
      <c r="P262" s="325"/>
      <c r="Q262" s="325"/>
      <c r="R262" s="325"/>
      <c r="S262" s="325"/>
      <c r="T262" s="325"/>
      <c r="U262" s="325"/>
      <c r="V262" s="325"/>
      <c r="W262" s="325"/>
      <c r="X262" s="325"/>
      <c r="Y262" s="326"/>
      <c r="Z262" s="333" t="s">
        <v>892</v>
      </c>
      <c r="AA262" s="334"/>
      <c r="AB262" s="334"/>
      <c r="AC262" s="334"/>
      <c r="AD262" s="335"/>
      <c r="AE262" s="643">
        <v>696</v>
      </c>
      <c r="AF262" s="644"/>
      <c r="AG262" s="644"/>
      <c r="AH262" s="644"/>
      <c r="AI262" s="644"/>
      <c r="AJ262" s="644"/>
      <c r="AK262" s="342" t="s">
        <v>15</v>
      </c>
      <c r="AL262" s="343"/>
      <c r="AM262" s="343"/>
      <c r="AN262" s="343"/>
      <c r="AO262" s="343"/>
      <c r="AP262" s="343"/>
      <c r="AQ262" s="343"/>
      <c r="AR262" s="343"/>
      <c r="AS262" s="343"/>
      <c r="AT262" s="343"/>
      <c r="AU262" s="343"/>
      <c r="AV262" s="343"/>
      <c r="AW262" s="343"/>
      <c r="AX262" s="344"/>
      <c r="AY262" s="345">
        <v>0.04</v>
      </c>
      <c r="AZ262" s="346"/>
      <c r="BA262" s="346"/>
      <c r="BB262" s="347"/>
      <c r="BC262" s="345">
        <f>+$AE$262*AY262</f>
        <v>27.84</v>
      </c>
      <c r="BD262" s="346"/>
      <c r="BE262" s="346"/>
      <c r="BF262" s="347"/>
      <c r="BG262" s="285">
        <v>7925</v>
      </c>
      <c r="BH262" s="286"/>
      <c r="BI262" s="286"/>
      <c r="BJ262" s="287"/>
      <c r="BK262" s="288">
        <f>+AY262*BG262</f>
        <v>317</v>
      </c>
      <c r="BL262" s="289"/>
      <c r="BM262" s="289"/>
      <c r="BN262" s="289"/>
      <c r="BO262" s="289"/>
      <c r="BP262" s="290"/>
      <c r="BQ262" s="291">
        <v>500</v>
      </c>
      <c r="BR262" s="292"/>
      <c r="BS262" s="292"/>
      <c r="BT262" s="292"/>
      <c r="BU262" s="292"/>
      <c r="BV262" s="292"/>
      <c r="BW262" s="293"/>
      <c r="BX262" s="291">
        <f>+(((BK264+BQ262)*15)/85)</f>
        <v>1188.8823529411766</v>
      </c>
      <c r="BY262" s="292"/>
      <c r="BZ262" s="292"/>
      <c r="CA262" s="292"/>
      <c r="CB262" s="292"/>
      <c r="CC262" s="293"/>
      <c r="CD262" s="291">
        <f>+BK264+BQ262+BX262</f>
        <v>7925.8823529411766</v>
      </c>
      <c r="CE262" s="292"/>
      <c r="CF262" s="292"/>
      <c r="CG262" s="292"/>
      <c r="CH262" s="292"/>
      <c r="CI262" s="293"/>
    </row>
    <row r="263" spans="1:87" ht="18" customHeight="1" thickBot="1" x14ac:dyDescent="0.3">
      <c r="A263" s="75"/>
      <c r="B263" s="327"/>
      <c r="C263" s="328"/>
      <c r="D263" s="328"/>
      <c r="E263" s="328"/>
      <c r="F263" s="328"/>
      <c r="G263" s="328"/>
      <c r="H263" s="328"/>
      <c r="I263" s="328"/>
      <c r="J263" s="328"/>
      <c r="K263" s="328"/>
      <c r="L263" s="328"/>
      <c r="M263" s="328"/>
      <c r="N263" s="328"/>
      <c r="O263" s="328"/>
      <c r="P263" s="328"/>
      <c r="Q263" s="328"/>
      <c r="R263" s="328"/>
      <c r="S263" s="328"/>
      <c r="T263" s="328"/>
      <c r="U263" s="328"/>
      <c r="V263" s="328"/>
      <c r="W263" s="328"/>
      <c r="X263" s="328"/>
      <c r="Y263" s="329"/>
      <c r="Z263" s="336"/>
      <c r="AA263" s="337"/>
      <c r="AB263" s="337"/>
      <c r="AC263" s="337"/>
      <c r="AD263" s="338"/>
      <c r="AE263" s="645"/>
      <c r="AF263" s="646"/>
      <c r="AG263" s="646"/>
      <c r="AH263" s="646"/>
      <c r="AI263" s="646"/>
      <c r="AJ263" s="646"/>
      <c r="AK263" s="392" t="s">
        <v>39</v>
      </c>
      <c r="AL263" s="393"/>
      <c r="AM263" s="393"/>
      <c r="AN263" s="393"/>
      <c r="AO263" s="393"/>
      <c r="AP263" s="393"/>
      <c r="AQ263" s="393"/>
      <c r="AR263" s="393"/>
      <c r="AS263" s="393"/>
      <c r="AT263" s="393"/>
      <c r="AU263" s="393"/>
      <c r="AV263" s="393"/>
      <c r="AW263" s="393"/>
      <c r="AX263" s="394"/>
      <c r="AY263" s="398">
        <v>0.5</v>
      </c>
      <c r="AZ263" s="399"/>
      <c r="BA263" s="399"/>
      <c r="BB263" s="400"/>
      <c r="BC263" s="306">
        <f t="shared" ref="BC263" si="56">+$AE$262*AY263</f>
        <v>348</v>
      </c>
      <c r="BD263" s="307"/>
      <c r="BE263" s="307"/>
      <c r="BF263" s="308"/>
      <c r="BG263" s="309">
        <v>11840</v>
      </c>
      <c r="BH263" s="310"/>
      <c r="BI263" s="310"/>
      <c r="BJ263" s="311"/>
      <c r="BK263" s="312">
        <f t="shared" ref="BK263" si="57">+AY263*BG263</f>
        <v>5920</v>
      </c>
      <c r="BL263" s="313"/>
      <c r="BM263" s="313"/>
      <c r="BN263" s="313"/>
      <c r="BO263" s="313"/>
      <c r="BP263" s="314"/>
      <c r="BQ263" s="294"/>
      <c r="BR263" s="295"/>
      <c r="BS263" s="295"/>
      <c r="BT263" s="295"/>
      <c r="BU263" s="295"/>
      <c r="BV263" s="295"/>
      <c r="BW263" s="296"/>
      <c r="BX263" s="294"/>
      <c r="BY263" s="295"/>
      <c r="BZ263" s="295"/>
      <c r="CA263" s="295"/>
      <c r="CB263" s="295"/>
      <c r="CC263" s="296"/>
      <c r="CD263" s="294"/>
      <c r="CE263" s="295"/>
      <c r="CF263" s="295"/>
      <c r="CG263" s="295"/>
      <c r="CH263" s="295"/>
      <c r="CI263" s="296"/>
    </row>
    <row r="264" spans="1:87" ht="18" customHeight="1" thickBot="1" x14ac:dyDescent="0.3">
      <c r="A264" s="75"/>
      <c r="B264" s="377"/>
      <c r="C264" s="378"/>
      <c r="D264" s="378"/>
      <c r="E264" s="378"/>
      <c r="F264" s="378"/>
      <c r="G264" s="378"/>
      <c r="H264" s="378"/>
      <c r="I264" s="378"/>
      <c r="J264" s="378"/>
      <c r="K264" s="378"/>
      <c r="L264" s="378"/>
      <c r="M264" s="378"/>
      <c r="N264" s="378"/>
      <c r="O264" s="378"/>
      <c r="P264" s="378"/>
      <c r="Q264" s="378"/>
      <c r="R264" s="378"/>
      <c r="S264" s="378"/>
      <c r="T264" s="378"/>
      <c r="U264" s="378"/>
      <c r="V264" s="378"/>
      <c r="W264" s="378"/>
      <c r="X264" s="378"/>
      <c r="Y264" s="378"/>
      <c r="Z264" s="378"/>
      <c r="AA264" s="378"/>
      <c r="AB264" s="378"/>
      <c r="AC264" s="378"/>
      <c r="AD264" s="378"/>
      <c r="AE264" s="378"/>
      <c r="AF264" s="378"/>
      <c r="AG264" s="378"/>
      <c r="AH264" s="378"/>
      <c r="AI264" s="378"/>
      <c r="AJ264" s="379"/>
      <c r="AK264" s="380" t="s">
        <v>3</v>
      </c>
      <c r="AL264" s="381"/>
      <c r="AM264" s="381"/>
      <c r="AN264" s="381"/>
      <c r="AO264" s="381"/>
      <c r="AP264" s="381"/>
      <c r="AQ264" s="381"/>
      <c r="AR264" s="381"/>
      <c r="AS264" s="381"/>
      <c r="AT264" s="381"/>
      <c r="AU264" s="381"/>
      <c r="AV264" s="381"/>
      <c r="AW264" s="381"/>
      <c r="AX264" s="381"/>
      <c r="AY264" s="382"/>
      <c r="AZ264" s="382"/>
      <c r="BA264" s="382"/>
      <c r="BB264" s="382"/>
      <c r="BC264" s="382"/>
      <c r="BD264" s="382"/>
      <c r="BE264" s="382"/>
      <c r="BF264" s="382"/>
      <c r="BG264" s="382"/>
      <c r="BH264" s="382"/>
      <c r="BI264" s="382"/>
      <c r="BJ264" s="383"/>
      <c r="BK264" s="384">
        <f>SUM(BK262:BK263)</f>
        <v>6237</v>
      </c>
      <c r="BL264" s="385"/>
      <c r="BM264" s="385"/>
      <c r="BN264" s="385"/>
      <c r="BO264" s="385"/>
      <c r="BP264" s="386"/>
      <c r="BQ264" s="387" t="s">
        <v>100</v>
      </c>
      <c r="BR264" s="388"/>
      <c r="BS264" s="388"/>
      <c r="BT264" s="388"/>
      <c r="BU264" s="388"/>
      <c r="BV264" s="388"/>
      <c r="BW264" s="388"/>
      <c r="BX264" s="388"/>
      <c r="BY264" s="388"/>
      <c r="BZ264" s="388"/>
      <c r="CA264" s="388"/>
      <c r="CB264" s="388"/>
      <c r="CC264" s="389"/>
      <c r="CD264" s="390">
        <f>+CD262*AE262</f>
        <v>5516414.1176470593</v>
      </c>
      <c r="CE264" s="390"/>
      <c r="CF264" s="390"/>
      <c r="CG264" s="390"/>
      <c r="CH264" s="390"/>
      <c r="CI264" s="391"/>
    </row>
    <row r="265" spans="1:87" ht="18" customHeight="1" thickBot="1" x14ac:dyDescent="0.3">
      <c r="A265" s="75"/>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c r="AE265" s="76"/>
      <c r="AF265" s="76"/>
      <c r="AG265" s="76"/>
      <c r="AH265" s="76"/>
      <c r="AI265" s="76"/>
      <c r="AJ265" s="76"/>
      <c r="BG265" s="78"/>
      <c r="BH265" s="78"/>
      <c r="BI265" s="78"/>
      <c r="BJ265" s="78"/>
      <c r="BK265" s="79"/>
      <c r="BL265" s="79"/>
      <c r="BM265" s="79"/>
      <c r="BN265" s="79"/>
      <c r="BO265" s="79"/>
      <c r="BP265" s="79"/>
      <c r="BQ265" s="79"/>
      <c r="BR265" s="79"/>
      <c r="BS265" s="79"/>
      <c r="BT265" s="79"/>
      <c r="BU265" s="79"/>
      <c r="BV265" s="79"/>
      <c r="BW265" s="79"/>
      <c r="BX265" s="79"/>
      <c r="BY265" s="79"/>
      <c r="BZ265" s="79"/>
      <c r="CA265" s="79"/>
      <c r="CB265" s="79"/>
      <c r="CC265" s="79"/>
      <c r="CD265" s="79"/>
      <c r="CE265" s="79"/>
      <c r="CF265" s="79"/>
      <c r="CG265" s="79"/>
      <c r="CH265" s="79"/>
      <c r="CI265" s="79"/>
    </row>
    <row r="266" spans="1:87" ht="18" customHeight="1" x14ac:dyDescent="0.25">
      <c r="A266" s="75"/>
      <c r="B266" s="348" t="s">
        <v>0</v>
      </c>
      <c r="C266" s="349"/>
      <c r="D266" s="349"/>
      <c r="E266" s="349"/>
      <c r="F266" s="349"/>
      <c r="G266" s="349"/>
      <c r="H266" s="349"/>
      <c r="I266" s="349"/>
      <c r="J266" s="349"/>
      <c r="K266" s="349"/>
      <c r="L266" s="349"/>
      <c r="M266" s="349"/>
      <c r="N266" s="349"/>
      <c r="O266" s="349"/>
      <c r="P266" s="349"/>
      <c r="Q266" s="349"/>
      <c r="R266" s="349"/>
      <c r="S266" s="349"/>
      <c r="T266" s="349"/>
      <c r="U266" s="349"/>
      <c r="V266" s="349"/>
      <c r="W266" s="349"/>
      <c r="X266" s="349"/>
      <c r="Y266" s="350"/>
      <c r="Z266" s="348" t="s">
        <v>80</v>
      </c>
      <c r="AA266" s="349"/>
      <c r="AB266" s="349"/>
      <c r="AC266" s="349"/>
      <c r="AD266" s="350"/>
      <c r="AE266" s="357" t="s">
        <v>79</v>
      </c>
      <c r="AF266" s="358"/>
      <c r="AG266" s="358"/>
      <c r="AH266" s="358"/>
      <c r="AI266" s="358"/>
      <c r="AJ266" s="359"/>
      <c r="AK266" s="357" t="s">
        <v>81</v>
      </c>
      <c r="AL266" s="358"/>
      <c r="AM266" s="358"/>
      <c r="AN266" s="358"/>
      <c r="AO266" s="358"/>
      <c r="AP266" s="358"/>
      <c r="AQ266" s="358"/>
      <c r="AR266" s="358"/>
      <c r="AS266" s="358"/>
      <c r="AT266" s="358"/>
      <c r="AU266" s="358"/>
      <c r="AV266" s="358"/>
      <c r="AW266" s="358"/>
      <c r="AX266" s="359"/>
      <c r="AY266" s="357" t="s">
        <v>1</v>
      </c>
      <c r="AZ266" s="358"/>
      <c r="BA266" s="358"/>
      <c r="BB266" s="359"/>
      <c r="BC266" s="348" t="s">
        <v>104</v>
      </c>
      <c r="BD266" s="349"/>
      <c r="BE266" s="349"/>
      <c r="BF266" s="350"/>
      <c r="BG266" s="366" t="s">
        <v>82</v>
      </c>
      <c r="BH266" s="367"/>
      <c r="BI266" s="367"/>
      <c r="BJ266" s="368"/>
      <c r="BK266" s="315" t="s">
        <v>99</v>
      </c>
      <c r="BL266" s="316"/>
      <c r="BM266" s="316"/>
      <c r="BN266" s="316"/>
      <c r="BO266" s="316"/>
      <c r="BP266" s="317"/>
      <c r="BQ266" s="315" t="s">
        <v>83</v>
      </c>
      <c r="BR266" s="316"/>
      <c r="BS266" s="316"/>
      <c r="BT266" s="316"/>
      <c r="BU266" s="316"/>
      <c r="BV266" s="316"/>
      <c r="BW266" s="317"/>
      <c r="BX266" s="315" t="s">
        <v>84</v>
      </c>
      <c r="BY266" s="316"/>
      <c r="BZ266" s="316"/>
      <c r="CA266" s="316"/>
      <c r="CB266" s="316"/>
      <c r="CC266" s="317"/>
      <c r="CD266" s="315" t="s">
        <v>85</v>
      </c>
      <c r="CE266" s="316"/>
      <c r="CF266" s="316"/>
      <c r="CG266" s="316"/>
      <c r="CH266" s="316"/>
      <c r="CI266" s="317"/>
    </row>
    <row r="267" spans="1:87" ht="18" customHeight="1" x14ac:dyDescent="0.25">
      <c r="A267" s="75"/>
      <c r="B267" s="351"/>
      <c r="C267" s="352"/>
      <c r="D267" s="352"/>
      <c r="E267" s="352"/>
      <c r="F267" s="352"/>
      <c r="G267" s="352"/>
      <c r="H267" s="352"/>
      <c r="I267" s="352"/>
      <c r="J267" s="352"/>
      <c r="K267" s="352"/>
      <c r="L267" s="352"/>
      <c r="M267" s="352"/>
      <c r="N267" s="352"/>
      <c r="O267" s="352"/>
      <c r="P267" s="352"/>
      <c r="Q267" s="352"/>
      <c r="R267" s="352"/>
      <c r="S267" s="352"/>
      <c r="T267" s="352"/>
      <c r="U267" s="352"/>
      <c r="V267" s="352"/>
      <c r="W267" s="352"/>
      <c r="X267" s="352"/>
      <c r="Y267" s="353"/>
      <c r="Z267" s="351"/>
      <c r="AA267" s="352"/>
      <c r="AB267" s="352"/>
      <c r="AC267" s="352"/>
      <c r="AD267" s="353"/>
      <c r="AE267" s="360"/>
      <c r="AF267" s="361"/>
      <c r="AG267" s="361"/>
      <c r="AH267" s="361"/>
      <c r="AI267" s="361"/>
      <c r="AJ267" s="362"/>
      <c r="AK267" s="360"/>
      <c r="AL267" s="361"/>
      <c r="AM267" s="361"/>
      <c r="AN267" s="361"/>
      <c r="AO267" s="361"/>
      <c r="AP267" s="361"/>
      <c r="AQ267" s="361"/>
      <c r="AR267" s="361"/>
      <c r="AS267" s="361"/>
      <c r="AT267" s="361"/>
      <c r="AU267" s="361"/>
      <c r="AV267" s="361"/>
      <c r="AW267" s="361"/>
      <c r="AX267" s="362"/>
      <c r="AY267" s="360"/>
      <c r="AZ267" s="361"/>
      <c r="BA267" s="361"/>
      <c r="BB267" s="362"/>
      <c r="BC267" s="351"/>
      <c r="BD267" s="352"/>
      <c r="BE267" s="352"/>
      <c r="BF267" s="353"/>
      <c r="BG267" s="369"/>
      <c r="BH267" s="370"/>
      <c r="BI267" s="370"/>
      <c r="BJ267" s="371"/>
      <c r="BK267" s="318"/>
      <c r="BL267" s="319"/>
      <c r="BM267" s="319"/>
      <c r="BN267" s="319"/>
      <c r="BO267" s="319"/>
      <c r="BP267" s="320"/>
      <c r="BQ267" s="318"/>
      <c r="BR267" s="319"/>
      <c r="BS267" s="319"/>
      <c r="BT267" s="319"/>
      <c r="BU267" s="319"/>
      <c r="BV267" s="319"/>
      <c r="BW267" s="320"/>
      <c r="BX267" s="318"/>
      <c r="BY267" s="319"/>
      <c r="BZ267" s="319"/>
      <c r="CA267" s="319"/>
      <c r="CB267" s="319"/>
      <c r="CC267" s="320"/>
      <c r="CD267" s="318"/>
      <c r="CE267" s="319"/>
      <c r="CF267" s="319"/>
      <c r="CG267" s="319"/>
      <c r="CH267" s="319"/>
      <c r="CI267" s="320"/>
    </row>
    <row r="268" spans="1:87" ht="18" customHeight="1" thickBot="1" x14ac:dyDescent="0.3">
      <c r="A268" s="75"/>
      <c r="B268" s="354"/>
      <c r="C268" s="355"/>
      <c r="D268" s="355"/>
      <c r="E268" s="355"/>
      <c r="F268" s="355"/>
      <c r="G268" s="355"/>
      <c r="H268" s="355"/>
      <c r="I268" s="355"/>
      <c r="J268" s="355"/>
      <c r="K268" s="355"/>
      <c r="L268" s="355"/>
      <c r="M268" s="355"/>
      <c r="N268" s="355"/>
      <c r="O268" s="355"/>
      <c r="P268" s="355"/>
      <c r="Q268" s="355"/>
      <c r="R268" s="355"/>
      <c r="S268" s="355"/>
      <c r="T268" s="355"/>
      <c r="U268" s="355"/>
      <c r="V268" s="355"/>
      <c r="W268" s="355"/>
      <c r="X268" s="355"/>
      <c r="Y268" s="356"/>
      <c r="Z268" s="354"/>
      <c r="AA268" s="355"/>
      <c r="AB268" s="355"/>
      <c r="AC268" s="355"/>
      <c r="AD268" s="356"/>
      <c r="AE268" s="363"/>
      <c r="AF268" s="364"/>
      <c r="AG268" s="364"/>
      <c r="AH268" s="364"/>
      <c r="AI268" s="364"/>
      <c r="AJ268" s="365"/>
      <c r="AK268" s="360"/>
      <c r="AL268" s="361"/>
      <c r="AM268" s="361"/>
      <c r="AN268" s="361"/>
      <c r="AO268" s="361"/>
      <c r="AP268" s="361"/>
      <c r="AQ268" s="361"/>
      <c r="AR268" s="361"/>
      <c r="AS268" s="361"/>
      <c r="AT268" s="361"/>
      <c r="AU268" s="361"/>
      <c r="AV268" s="361"/>
      <c r="AW268" s="361"/>
      <c r="AX268" s="362"/>
      <c r="AY268" s="360"/>
      <c r="AZ268" s="361"/>
      <c r="BA268" s="361"/>
      <c r="BB268" s="362"/>
      <c r="BC268" s="351"/>
      <c r="BD268" s="352"/>
      <c r="BE268" s="352"/>
      <c r="BF268" s="353"/>
      <c r="BG268" s="369"/>
      <c r="BH268" s="370"/>
      <c r="BI268" s="370"/>
      <c r="BJ268" s="371"/>
      <c r="BK268" s="318"/>
      <c r="BL268" s="319"/>
      <c r="BM268" s="319"/>
      <c r="BN268" s="319"/>
      <c r="BO268" s="319"/>
      <c r="BP268" s="320"/>
      <c r="BQ268" s="321"/>
      <c r="BR268" s="322"/>
      <c r="BS268" s="322"/>
      <c r="BT268" s="322"/>
      <c r="BU268" s="322"/>
      <c r="BV268" s="322"/>
      <c r="BW268" s="323"/>
      <c r="BX268" s="321"/>
      <c r="BY268" s="322"/>
      <c r="BZ268" s="322"/>
      <c r="CA268" s="322"/>
      <c r="CB268" s="322"/>
      <c r="CC268" s="323"/>
      <c r="CD268" s="321"/>
      <c r="CE268" s="322"/>
      <c r="CF268" s="322"/>
      <c r="CG268" s="322"/>
      <c r="CH268" s="322"/>
      <c r="CI268" s="323"/>
    </row>
    <row r="269" spans="1:87" ht="18" customHeight="1" x14ac:dyDescent="0.25">
      <c r="A269" s="75"/>
      <c r="B269" s="324" t="s">
        <v>228</v>
      </c>
      <c r="C269" s="325"/>
      <c r="D269" s="325"/>
      <c r="E269" s="325"/>
      <c r="F269" s="325"/>
      <c r="G269" s="325"/>
      <c r="H269" s="325"/>
      <c r="I269" s="325"/>
      <c r="J269" s="325"/>
      <c r="K269" s="325"/>
      <c r="L269" s="325"/>
      <c r="M269" s="325"/>
      <c r="N269" s="325"/>
      <c r="O269" s="325"/>
      <c r="P269" s="325"/>
      <c r="Q269" s="325"/>
      <c r="R269" s="325"/>
      <c r="S269" s="325"/>
      <c r="T269" s="325"/>
      <c r="U269" s="325"/>
      <c r="V269" s="325"/>
      <c r="W269" s="325"/>
      <c r="X269" s="325"/>
      <c r="Y269" s="326"/>
      <c r="Z269" s="333" t="s">
        <v>893</v>
      </c>
      <c r="AA269" s="334"/>
      <c r="AB269" s="334"/>
      <c r="AC269" s="334"/>
      <c r="AD269" s="335"/>
      <c r="AE269" s="643">
        <v>132</v>
      </c>
      <c r="AF269" s="644"/>
      <c r="AG269" s="644"/>
      <c r="AH269" s="644"/>
      <c r="AI269" s="644"/>
      <c r="AJ269" s="644"/>
      <c r="AK269" s="342" t="s">
        <v>15</v>
      </c>
      <c r="AL269" s="343"/>
      <c r="AM269" s="343"/>
      <c r="AN269" s="343"/>
      <c r="AO269" s="343"/>
      <c r="AP269" s="343"/>
      <c r="AQ269" s="343"/>
      <c r="AR269" s="343"/>
      <c r="AS269" s="343"/>
      <c r="AT269" s="343"/>
      <c r="AU269" s="343"/>
      <c r="AV269" s="343"/>
      <c r="AW269" s="343"/>
      <c r="AX269" s="344"/>
      <c r="AY269" s="345">
        <v>0.04</v>
      </c>
      <c r="AZ269" s="346"/>
      <c r="BA269" s="346"/>
      <c r="BB269" s="347"/>
      <c r="BC269" s="345">
        <f>+$AE$269*AY269</f>
        <v>5.28</v>
      </c>
      <c r="BD269" s="346"/>
      <c r="BE269" s="346"/>
      <c r="BF269" s="347"/>
      <c r="BG269" s="285">
        <v>7925</v>
      </c>
      <c r="BH269" s="286"/>
      <c r="BI269" s="286"/>
      <c r="BJ269" s="287"/>
      <c r="BK269" s="288">
        <f>+AY269*BG269</f>
        <v>317</v>
      </c>
      <c r="BL269" s="289"/>
      <c r="BM269" s="289"/>
      <c r="BN269" s="289"/>
      <c r="BO269" s="289"/>
      <c r="BP269" s="290"/>
      <c r="BQ269" s="291">
        <v>500</v>
      </c>
      <c r="BR269" s="292"/>
      <c r="BS269" s="292"/>
      <c r="BT269" s="292"/>
      <c r="BU269" s="292"/>
      <c r="BV269" s="292"/>
      <c r="BW269" s="293"/>
      <c r="BX269" s="291">
        <f>+(((BK271+BQ269)*15)/85)</f>
        <v>1188.8823529411766</v>
      </c>
      <c r="BY269" s="292"/>
      <c r="BZ269" s="292"/>
      <c r="CA269" s="292"/>
      <c r="CB269" s="292"/>
      <c r="CC269" s="293"/>
      <c r="CD269" s="291">
        <f>+BK271+BQ269+BX269</f>
        <v>7925.8823529411766</v>
      </c>
      <c r="CE269" s="292"/>
      <c r="CF269" s="292"/>
      <c r="CG269" s="292"/>
      <c r="CH269" s="292"/>
      <c r="CI269" s="293"/>
    </row>
    <row r="270" spans="1:87" ht="18" customHeight="1" thickBot="1" x14ac:dyDescent="0.3">
      <c r="A270" s="75"/>
      <c r="B270" s="327"/>
      <c r="C270" s="328"/>
      <c r="D270" s="328"/>
      <c r="E270" s="328"/>
      <c r="F270" s="328"/>
      <c r="G270" s="328"/>
      <c r="H270" s="328"/>
      <c r="I270" s="328"/>
      <c r="J270" s="328"/>
      <c r="K270" s="328"/>
      <c r="L270" s="328"/>
      <c r="M270" s="328"/>
      <c r="N270" s="328"/>
      <c r="O270" s="328"/>
      <c r="P270" s="328"/>
      <c r="Q270" s="328"/>
      <c r="R270" s="328"/>
      <c r="S270" s="328"/>
      <c r="T270" s="328"/>
      <c r="U270" s="328"/>
      <c r="V270" s="328"/>
      <c r="W270" s="328"/>
      <c r="X270" s="328"/>
      <c r="Y270" s="329"/>
      <c r="Z270" s="336"/>
      <c r="AA270" s="337"/>
      <c r="AB270" s="337"/>
      <c r="AC270" s="337"/>
      <c r="AD270" s="338"/>
      <c r="AE270" s="645"/>
      <c r="AF270" s="646"/>
      <c r="AG270" s="646"/>
      <c r="AH270" s="646"/>
      <c r="AI270" s="646"/>
      <c r="AJ270" s="646"/>
      <c r="AK270" s="392" t="s">
        <v>39</v>
      </c>
      <c r="AL270" s="393"/>
      <c r="AM270" s="393"/>
      <c r="AN270" s="393"/>
      <c r="AO270" s="393"/>
      <c r="AP270" s="393"/>
      <c r="AQ270" s="393"/>
      <c r="AR270" s="393"/>
      <c r="AS270" s="393"/>
      <c r="AT270" s="393"/>
      <c r="AU270" s="393"/>
      <c r="AV270" s="393"/>
      <c r="AW270" s="393"/>
      <c r="AX270" s="394"/>
      <c r="AY270" s="398">
        <v>0.5</v>
      </c>
      <c r="AZ270" s="399"/>
      <c r="BA270" s="399"/>
      <c r="BB270" s="400"/>
      <c r="BC270" s="306">
        <f t="shared" ref="BC270" si="58">+$AE$269*AY270</f>
        <v>66</v>
      </c>
      <c r="BD270" s="307"/>
      <c r="BE270" s="307"/>
      <c r="BF270" s="308"/>
      <c r="BG270" s="309">
        <v>11840</v>
      </c>
      <c r="BH270" s="310"/>
      <c r="BI270" s="310"/>
      <c r="BJ270" s="311"/>
      <c r="BK270" s="312">
        <f t="shared" ref="BK270" si="59">+AY270*BG270</f>
        <v>5920</v>
      </c>
      <c r="BL270" s="313"/>
      <c r="BM270" s="313"/>
      <c r="BN270" s="313"/>
      <c r="BO270" s="313"/>
      <c r="BP270" s="314"/>
      <c r="BQ270" s="294"/>
      <c r="BR270" s="295"/>
      <c r="BS270" s="295"/>
      <c r="BT270" s="295"/>
      <c r="BU270" s="295"/>
      <c r="BV270" s="295"/>
      <c r="BW270" s="296"/>
      <c r="BX270" s="294"/>
      <c r="BY270" s="295"/>
      <c r="BZ270" s="295"/>
      <c r="CA270" s="295"/>
      <c r="CB270" s="295"/>
      <c r="CC270" s="296"/>
      <c r="CD270" s="294"/>
      <c r="CE270" s="295"/>
      <c r="CF270" s="295"/>
      <c r="CG270" s="295"/>
      <c r="CH270" s="295"/>
      <c r="CI270" s="296"/>
    </row>
    <row r="271" spans="1:87" ht="18" customHeight="1" thickBot="1" x14ac:dyDescent="0.3">
      <c r="A271" s="75"/>
      <c r="B271" s="377"/>
      <c r="C271" s="378"/>
      <c r="D271" s="378"/>
      <c r="E271" s="378"/>
      <c r="F271" s="378"/>
      <c r="G271" s="378"/>
      <c r="H271" s="378"/>
      <c r="I271" s="378"/>
      <c r="J271" s="378"/>
      <c r="K271" s="378"/>
      <c r="L271" s="378"/>
      <c r="M271" s="378"/>
      <c r="N271" s="378"/>
      <c r="O271" s="378"/>
      <c r="P271" s="378"/>
      <c r="Q271" s="378"/>
      <c r="R271" s="378"/>
      <c r="S271" s="378"/>
      <c r="T271" s="378"/>
      <c r="U271" s="378"/>
      <c r="V271" s="378"/>
      <c r="W271" s="378"/>
      <c r="X271" s="378"/>
      <c r="Y271" s="378"/>
      <c r="Z271" s="378"/>
      <c r="AA271" s="378"/>
      <c r="AB271" s="378"/>
      <c r="AC271" s="378"/>
      <c r="AD271" s="378"/>
      <c r="AE271" s="378"/>
      <c r="AF271" s="378"/>
      <c r="AG271" s="378"/>
      <c r="AH271" s="378"/>
      <c r="AI271" s="378"/>
      <c r="AJ271" s="379"/>
      <c r="AK271" s="380" t="s">
        <v>3</v>
      </c>
      <c r="AL271" s="381"/>
      <c r="AM271" s="381"/>
      <c r="AN271" s="381"/>
      <c r="AO271" s="381"/>
      <c r="AP271" s="381"/>
      <c r="AQ271" s="381"/>
      <c r="AR271" s="381"/>
      <c r="AS271" s="381"/>
      <c r="AT271" s="381"/>
      <c r="AU271" s="381"/>
      <c r="AV271" s="381"/>
      <c r="AW271" s="381"/>
      <c r="AX271" s="381"/>
      <c r="AY271" s="382"/>
      <c r="AZ271" s="382"/>
      <c r="BA271" s="382"/>
      <c r="BB271" s="382"/>
      <c r="BC271" s="382"/>
      <c r="BD271" s="382"/>
      <c r="BE271" s="382"/>
      <c r="BF271" s="382"/>
      <c r="BG271" s="382"/>
      <c r="BH271" s="382"/>
      <c r="BI271" s="382"/>
      <c r="BJ271" s="383"/>
      <c r="BK271" s="384">
        <f>SUM(BK269:BK270)</f>
        <v>6237</v>
      </c>
      <c r="BL271" s="385"/>
      <c r="BM271" s="385"/>
      <c r="BN271" s="385"/>
      <c r="BO271" s="385"/>
      <c r="BP271" s="386"/>
      <c r="BQ271" s="387" t="s">
        <v>100</v>
      </c>
      <c r="BR271" s="388"/>
      <c r="BS271" s="388"/>
      <c r="BT271" s="388"/>
      <c r="BU271" s="388"/>
      <c r="BV271" s="388"/>
      <c r="BW271" s="388"/>
      <c r="BX271" s="388"/>
      <c r="BY271" s="388"/>
      <c r="BZ271" s="388"/>
      <c r="CA271" s="388"/>
      <c r="CB271" s="388"/>
      <c r="CC271" s="389"/>
      <c r="CD271" s="390">
        <f>+CD269*AE269</f>
        <v>1046216.4705882353</v>
      </c>
      <c r="CE271" s="390"/>
      <c r="CF271" s="390"/>
      <c r="CG271" s="390"/>
      <c r="CH271" s="390"/>
      <c r="CI271" s="391"/>
    </row>
    <row r="272" spans="1:87" ht="18" customHeight="1" thickBot="1" x14ac:dyDescent="0.3">
      <c r="A272" s="75"/>
      <c r="B272" s="76"/>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c r="AB272" s="76"/>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7"/>
      <c r="AZ272" s="77"/>
      <c r="BA272" s="77"/>
      <c r="BB272" s="77"/>
      <c r="BC272" s="77"/>
      <c r="BD272" s="77"/>
      <c r="BE272" s="77"/>
      <c r="BF272" s="77"/>
      <c r="BG272" s="78"/>
      <c r="BH272" s="78"/>
      <c r="BI272" s="78"/>
      <c r="BJ272" s="78"/>
      <c r="BK272" s="79"/>
      <c r="BL272" s="79"/>
      <c r="BM272" s="79"/>
      <c r="BN272" s="79"/>
      <c r="BO272" s="79"/>
      <c r="BP272" s="79"/>
      <c r="BQ272" s="79"/>
      <c r="BR272" s="79"/>
      <c r="BS272" s="79"/>
      <c r="BT272" s="79"/>
      <c r="BU272" s="79"/>
      <c r="BV272" s="79"/>
      <c r="BW272" s="79"/>
      <c r="BX272" s="79"/>
      <c r="BY272" s="79"/>
      <c r="BZ272" s="79"/>
      <c r="CA272" s="79"/>
      <c r="CB272" s="79"/>
      <c r="CC272" s="79"/>
      <c r="CD272" s="79"/>
      <c r="CE272" s="79"/>
      <c r="CF272" s="79"/>
      <c r="CG272" s="79"/>
      <c r="CH272" s="79"/>
      <c r="CI272" s="79"/>
    </row>
    <row r="273" spans="1:87" ht="18" customHeight="1" x14ac:dyDescent="0.25">
      <c r="A273" s="75"/>
      <c r="B273" s="348" t="s">
        <v>0</v>
      </c>
      <c r="C273" s="349"/>
      <c r="D273" s="349"/>
      <c r="E273" s="349"/>
      <c r="F273" s="349"/>
      <c r="G273" s="349"/>
      <c r="H273" s="349"/>
      <c r="I273" s="349"/>
      <c r="J273" s="349"/>
      <c r="K273" s="349"/>
      <c r="L273" s="349"/>
      <c r="M273" s="349"/>
      <c r="N273" s="349"/>
      <c r="O273" s="349"/>
      <c r="P273" s="349"/>
      <c r="Q273" s="349"/>
      <c r="R273" s="349"/>
      <c r="S273" s="349"/>
      <c r="T273" s="349"/>
      <c r="U273" s="349"/>
      <c r="V273" s="349"/>
      <c r="W273" s="349"/>
      <c r="X273" s="349"/>
      <c r="Y273" s="350"/>
      <c r="Z273" s="348" t="s">
        <v>80</v>
      </c>
      <c r="AA273" s="349"/>
      <c r="AB273" s="349"/>
      <c r="AC273" s="349"/>
      <c r="AD273" s="350"/>
      <c r="AE273" s="357" t="s">
        <v>79</v>
      </c>
      <c r="AF273" s="358"/>
      <c r="AG273" s="358"/>
      <c r="AH273" s="358"/>
      <c r="AI273" s="358"/>
      <c r="AJ273" s="359"/>
      <c r="AK273" s="357" t="s">
        <v>81</v>
      </c>
      <c r="AL273" s="358"/>
      <c r="AM273" s="358"/>
      <c r="AN273" s="358"/>
      <c r="AO273" s="358"/>
      <c r="AP273" s="358"/>
      <c r="AQ273" s="358"/>
      <c r="AR273" s="358"/>
      <c r="AS273" s="358"/>
      <c r="AT273" s="358"/>
      <c r="AU273" s="358"/>
      <c r="AV273" s="358"/>
      <c r="AW273" s="358"/>
      <c r="AX273" s="359"/>
      <c r="AY273" s="357" t="s">
        <v>1</v>
      </c>
      <c r="AZ273" s="358"/>
      <c r="BA273" s="358"/>
      <c r="BB273" s="359"/>
      <c r="BC273" s="348" t="s">
        <v>104</v>
      </c>
      <c r="BD273" s="349"/>
      <c r="BE273" s="349"/>
      <c r="BF273" s="350"/>
      <c r="BG273" s="366" t="s">
        <v>82</v>
      </c>
      <c r="BH273" s="367"/>
      <c r="BI273" s="367"/>
      <c r="BJ273" s="368"/>
      <c r="BK273" s="315" t="s">
        <v>99</v>
      </c>
      <c r="BL273" s="316"/>
      <c r="BM273" s="316"/>
      <c r="BN273" s="316"/>
      <c r="BO273" s="316"/>
      <c r="BP273" s="317"/>
      <c r="BQ273" s="315" t="s">
        <v>83</v>
      </c>
      <c r="BR273" s="316"/>
      <c r="BS273" s="316"/>
      <c r="BT273" s="316"/>
      <c r="BU273" s="316"/>
      <c r="BV273" s="316"/>
      <c r="BW273" s="317"/>
      <c r="BX273" s="315" t="s">
        <v>84</v>
      </c>
      <c r="BY273" s="316"/>
      <c r="BZ273" s="316"/>
      <c r="CA273" s="316"/>
      <c r="CB273" s="316"/>
      <c r="CC273" s="317"/>
      <c r="CD273" s="315" t="s">
        <v>85</v>
      </c>
      <c r="CE273" s="316"/>
      <c r="CF273" s="316"/>
      <c r="CG273" s="316"/>
      <c r="CH273" s="316"/>
      <c r="CI273" s="317"/>
    </row>
    <row r="274" spans="1:87" ht="18" customHeight="1" x14ac:dyDescent="0.25">
      <c r="A274" s="75"/>
      <c r="B274" s="351"/>
      <c r="C274" s="352"/>
      <c r="D274" s="352"/>
      <c r="E274" s="352"/>
      <c r="F274" s="352"/>
      <c r="G274" s="352"/>
      <c r="H274" s="352"/>
      <c r="I274" s="352"/>
      <c r="J274" s="352"/>
      <c r="K274" s="352"/>
      <c r="L274" s="352"/>
      <c r="M274" s="352"/>
      <c r="N274" s="352"/>
      <c r="O274" s="352"/>
      <c r="P274" s="352"/>
      <c r="Q274" s="352"/>
      <c r="R274" s="352"/>
      <c r="S274" s="352"/>
      <c r="T274" s="352"/>
      <c r="U274" s="352"/>
      <c r="V274" s="352"/>
      <c r="W274" s="352"/>
      <c r="X274" s="352"/>
      <c r="Y274" s="353"/>
      <c r="Z274" s="351"/>
      <c r="AA274" s="352"/>
      <c r="AB274" s="352"/>
      <c r="AC274" s="352"/>
      <c r="AD274" s="353"/>
      <c r="AE274" s="360"/>
      <c r="AF274" s="361"/>
      <c r="AG274" s="361"/>
      <c r="AH274" s="361"/>
      <c r="AI274" s="361"/>
      <c r="AJ274" s="362"/>
      <c r="AK274" s="360"/>
      <c r="AL274" s="361"/>
      <c r="AM274" s="361"/>
      <c r="AN274" s="361"/>
      <c r="AO274" s="361"/>
      <c r="AP274" s="361"/>
      <c r="AQ274" s="361"/>
      <c r="AR274" s="361"/>
      <c r="AS274" s="361"/>
      <c r="AT274" s="361"/>
      <c r="AU274" s="361"/>
      <c r="AV274" s="361"/>
      <c r="AW274" s="361"/>
      <c r="AX274" s="362"/>
      <c r="AY274" s="360"/>
      <c r="AZ274" s="361"/>
      <c r="BA274" s="361"/>
      <c r="BB274" s="362"/>
      <c r="BC274" s="351"/>
      <c r="BD274" s="352"/>
      <c r="BE274" s="352"/>
      <c r="BF274" s="353"/>
      <c r="BG274" s="369"/>
      <c r="BH274" s="370"/>
      <c r="BI274" s="370"/>
      <c r="BJ274" s="371"/>
      <c r="BK274" s="318"/>
      <c r="BL274" s="319"/>
      <c r="BM274" s="319"/>
      <c r="BN274" s="319"/>
      <c r="BO274" s="319"/>
      <c r="BP274" s="320"/>
      <c r="BQ274" s="318"/>
      <c r="BR274" s="319"/>
      <c r="BS274" s="319"/>
      <c r="BT274" s="319"/>
      <c r="BU274" s="319"/>
      <c r="BV274" s="319"/>
      <c r="BW274" s="320"/>
      <c r="BX274" s="318"/>
      <c r="BY274" s="319"/>
      <c r="BZ274" s="319"/>
      <c r="CA274" s="319"/>
      <c r="CB274" s="319"/>
      <c r="CC274" s="320"/>
      <c r="CD274" s="318"/>
      <c r="CE274" s="319"/>
      <c r="CF274" s="319"/>
      <c r="CG274" s="319"/>
      <c r="CH274" s="319"/>
      <c r="CI274" s="320"/>
    </row>
    <row r="275" spans="1:87" ht="18" customHeight="1" thickBot="1" x14ac:dyDescent="0.3">
      <c r="A275" s="75"/>
      <c r="B275" s="354"/>
      <c r="C275" s="355"/>
      <c r="D275" s="355"/>
      <c r="E275" s="355"/>
      <c r="F275" s="355"/>
      <c r="G275" s="355"/>
      <c r="H275" s="355"/>
      <c r="I275" s="355"/>
      <c r="J275" s="355"/>
      <c r="K275" s="355"/>
      <c r="L275" s="355"/>
      <c r="M275" s="355"/>
      <c r="N275" s="355"/>
      <c r="O275" s="355"/>
      <c r="P275" s="355"/>
      <c r="Q275" s="355"/>
      <c r="R275" s="355"/>
      <c r="S275" s="355"/>
      <c r="T275" s="355"/>
      <c r="U275" s="355"/>
      <c r="V275" s="355"/>
      <c r="W275" s="355"/>
      <c r="X275" s="355"/>
      <c r="Y275" s="356"/>
      <c r="Z275" s="354"/>
      <c r="AA275" s="355"/>
      <c r="AB275" s="355"/>
      <c r="AC275" s="355"/>
      <c r="AD275" s="356"/>
      <c r="AE275" s="363"/>
      <c r="AF275" s="364"/>
      <c r="AG275" s="364"/>
      <c r="AH275" s="364"/>
      <c r="AI275" s="364"/>
      <c r="AJ275" s="365"/>
      <c r="AK275" s="360"/>
      <c r="AL275" s="361"/>
      <c r="AM275" s="361"/>
      <c r="AN275" s="361"/>
      <c r="AO275" s="361"/>
      <c r="AP275" s="361"/>
      <c r="AQ275" s="361"/>
      <c r="AR275" s="361"/>
      <c r="AS275" s="361"/>
      <c r="AT275" s="361"/>
      <c r="AU275" s="361"/>
      <c r="AV275" s="361"/>
      <c r="AW275" s="361"/>
      <c r="AX275" s="362"/>
      <c r="AY275" s="360"/>
      <c r="AZ275" s="361"/>
      <c r="BA275" s="361"/>
      <c r="BB275" s="362"/>
      <c r="BC275" s="351"/>
      <c r="BD275" s="352"/>
      <c r="BE275" s="352"/>
      <c r="BF275" s="353"/>
      <c r="BG275" s="369"/>
      <c r="BH275" s="370"/>
      <c r="BI275" s="370"/>
      <c r="BJ275" s="371"/>
      <c r="BK275" s="318"/>
      <c r="BL275" s="319"/>
      <c r="BM275" s="319"/>
      <c r="BN275" s="319"/>
      <c r="BO275" s="319"/>
      <c r="BP275" s="320"/>
      <c r="BQ275" s="321"/>
      <c r="BR275" s="322"/>
      <c r="BS275" s="322"/>
      <c r="BT275" s="322"/>
      <c r="BU275" s="322"/>
      <c r="BV275" s="322"/>
      <c r="BW275" s="323"/>
      <c r="BX275" s="321"/>
      <c r="BY275" s="322"/>
      <c r="BZ275" s="322"/>
      <c r="CA275" s="322"/>
      <c r="CB275" s="322"/>
      <c r="CC275" s="323"/>
      <c r="CD275" s="321"/>
      <c r="CE275" s="322"/>
      <c r="CF275" s="322"/>
      <c r="CG275" s="322"/>
      <c r="CH275" s="322"/>
      <c r="CI275" s="323"/>
    </row>
    <row r="276" spans="1:87" ht="18" customHeight="1" x14ac:dyDescent="0.25">
      <c r="A276" s="75"/>
      <c r="B276" s="324" t="s">
        <v>229</v>
      </c>
      <c r="C276" s="325"/>
      <c r="D276" s="325"/>
      <c r="E276" s="325"/>
      <c r="F276" s="325"/>
      <c r="G276" s="325"/>
      <c r="H276" s="325"/>
      <c r="I276" s="325"/>
      <c r="J276" s="325"/>
      <c r="K276" s="325"/>
      <c r="L276" s="325"/>
      <c r="M276" s="325"/>
      <c r="N276" s="325"/>
      <c r="O276" s="325"/>
      <c r="P276" s="325"/>
      <c r="Q276" s="325"/>
      <c r="R276" s="325"/>
      <c r="S276" s="325"/>
      <c r="T276" s="325"/>
      <c r="U276" s="325"/>
      <c r="V276" s="325"/>
      <c r="W276" s="325"/>
      <c r="X276" s="325"/>
      <c r="Y276" s="326"/>
      <c r="Z276" s="333" t="s">
        <v>894</v>
      </c>
      <c r="AA276" s="334"/>
      <c r="AB276" s="334"/>
      <c r="AC276" s="334"/>
      <c r="AD276" s="335"/>
      <c r="AE276" s="643">
        <v>300</v>
      </c>
      <c r="AF276" s="644"/>
      <c r="AG276" s="644"/>
      <c r="AH276" s="644"/>
      <c r="AI276" s="644"/>
      <c r="AJ276" s="644"/>
      <c r="AK276" s="342" t="s">
        <v>15</v>
      </c>
      <c r="AL276" s="343"/>
      <c r="AM276" s="343"/>
      <c r="AN276" s="343"/>
      <c r="AO276" s="343"/>
      <c r="AP276" s="343"/>
      <c r="AQ276" s="343"/>
      <c r="AR276" s="343"/>
      <c r="AS276" s="343"/>
      <c r="AT276" s="343"/>
      <c r="AU276" s="343"/>
      <c r="AV276" s="343"/>
      <c r="AW276" s="343"/>
      <c r="AX276" s="344"/>
      <c r="AY276" s="345">
        <v>0.04</v>
      </c>
      <c r="AZ276" s="346"/>
      <c r="BA276" s="346"/>
      <c r="BB276" s="347"/>
      <c r="BC276" s="345">
        <f>+$AE$276*AY276</f>
        <v>12</v>
      </c>
      <c r="BD276" s="346"/>
      <c r="BE276" s="346"/>
      <c r="BF276" s="347"/>
      <c r="BG276" s="285">
        <v>7925</v>
      </c>
      <c r="BH276" s="286"/>
      <c r="BI276" s="286"/>
      <c r="BJ276" s="287"/>
      <c r="BK276" s="288">
        <f>+AY276*BG276</f>
        <v>317</v>
      </c>
      <c r="BL276" s="289"/>
      <c r="BM276" s="289"/>
      <c r="BN276" s="289"/>
      <c r="BO276" s="289"/>
      <c r="BP276" s="290"/>
      <c r="BQ276" s="291">
        <v>500</v>
      </c>
      <c r="BR276" s="292"/>
      <c r="BS276" s="292"/>
      <c r="BT276" s="292"/>
      <c r="BU276" s="292"/>
      <c r="BV276" s="292"/>
      <c r="BW276" s="293"/>
      <c r="BX276" s="291">
        <f>+(((BK278+BQ276)*15)/85)</f>
        <v>1188.8823529411766</v>
      </c>
      <c r="BY276" s="292"/>
      <c r="BZ276" s="292"/>
      <c r="CA276" s="292"/>
      <c r="CB276" s="292"/>
      <c r="CC276" s="293"/>
      <c r="CD276" s="291">
        <f>+BK278+BQ276+BX276</f>
        <v>7925.8823529411766</v>
      </c>
      <c r="CE276" s="292"/>
      <c r="CF276" s="292"/>
      <c r="CG276" s="292"/>
      <c r="CH276" s="292"/>
      <c r="CI276" s="293"/>
    </row>
    <row r="277" spans="1:87" ht="18" customHeight="1" thickBot="1" x14ac:dyDescent="0.3">
      <c r="A277" s="75"/>
      <c r="B277" s="327"/>
      <c r="C277" s="328"/>
      <c r="D277" s="328"/>
      <c r="E277" s="328"/>
      <c r="F277" s="328"/>
      <c r="G277" s="328"/>
      <c r="H277" s="328"/>
      <c r="I277" s="328"/>
      <c r="J277" s="328"/>
      <c r="K277" s="328"/>
      <c r="L277" s="328"/>
      <c r="M277" s="328"/>
      <c r="N277" s="328"/>
      <c r="O277" s="328"/>
      <c r="P277" s="328"/>
      <c r="Q277" s="328"/>
      <c r="R277" s="328"/>
      <c r="S277" s="328"/>
      <c r="T277" s="328"/>
      <c r="U277" s="328"/>
      <c r="V277" s="328"/>
      <c r="W277" s="328"/>
      <c r="X277" s="328"/>
      <c r="Y277" s="329"/>
      <c r="Z277" s="336"/>
      <c r="AA277" s="337"/>
      <c r="AB277" s="337"/>
      <c r="AC277" s="337"/>
      <c r="AD277" s="338"/>
      <c r="AE277" s="645"/>
      <c r="AF277" s="646"/>
      <c r="AG277" s="646"/>
      <c r="AH277" s="646"/>
      <c r="AI277" s="646"/>
      <c r="AJ277" s="646"/>
      <c r="AK277" s="392" t="s">
        <v>39</v>
      </c>
      <c r="AL277" s="393"/>
      <c r="AM277" s="393"/>
      <c r="AN277" s="393"/>
      <c r="AO277" s="393"/>
      <c r="AP277" s="393"/>
      <c r="AQ277" s="393"/>
      <c r="AR277" s="393"/>
      <c r="AS277" s="393"/>
      <c r="AT277" s="393"/>
      <c r="AU277" s="393"/>
      <c r="AV277" s="393"/>
      <c r="AW277" s="393"/>
      <c r="AX277" s="394"/>
      <c r="AY277" s="398">
        <v>0.5</v>
      </c>
      <c r="AZ277" s="399"/>
      <c r="BA277" s="399"/>
      <c r="BB277" s="400"/>
      <c r="BC277" s="306">
        <f t="shared" ref="BC277" si="60">+$AE$276*AY277</f>
        <v>150</v>
      </c>
      <c r="BD277" s="307"/>
      <c r="BE277" s="307"/>
      <c r="BF277" s="308"/>
      <c r="BG277" s="309">
        <v>11840</v>
      </c>
      <c r="BH277" s="310"/>
      <c r="BI277" s="310"/>
      <c r="BJ277" s="311"/>
      <c r="BK277" s="312">
        <f t="shared" ref="BK277" si="61">+AY277*BG277</f>
        <v>5920</v>
      </c>
      <c r="BL277" s="313"/>
      <c r="BM277" s="313"/>
      <c r="BN277" s="313"/>
      <c r="BO277" s="313"/>
      <c r="BP277" s="314"/>
      <c r="BQ277" s="294"/>
      <c r="BR277" s="295"/>
      <c r="BS277" s="295"/>
      <c r="BT277" s="295"/>
      <c r="BU277" s="295"/>
      <c r="BV277" s="295"/>
      <c r="BW277" s="296"/>
      <c r="BX277" s="294"/>
      <c r="BY277" s="295"/>
      <c r="BZ277" s="295"/>
      <c r="CA277" s="295"/>
      <c r="CB277" s="295"/>
      <c r="CC277" s="296"/>
      <c r="CD277" s="294"/>
      <c r="CE277" s="295"/>
      <c r="CF277" s="295"/>
      <c r="CG277" s="295"/>
      <c r="CH277" s="295"/>
      <c r="CI277" s="296"/>
    </row>
    <row r="278" spans="1:87" ht="18" customHeight="1" thickBot="1" x14ac:dyDescent="0.3">
      <c r="A278" s="75"/>
      <c r="B278" s="377"/>
      <c r="C278" s="378"/>
      <c r="D278" s="378"/>
      <c r="E278" s="378"/>
      <c r="F278" s="378"/>
      <c r="G278" s="378"/>
      <c r="H278" s="378"/>
      <c r="I278" s="378"/>
      <c r="J278" s="378"/>
      <c r="K278" s="378"/>
      <c r="L278" s="378"/>
      <c r="M278" s="378"/>
      <c r="N278" s="378"/>
      <c r="O278" s="378"/>
      <c r="P278" s="378"/>
      <c r="Q278" s="378"/>
      <c r="R278" s="378"/>
      <c r="S278" s="378"/>
      <c r="T278" s="378"/>
      <c r="U278" s="378"/>
      <c r="V278" s="378"/>
      <c r="W278" s="378"/>
      <c r="X278" s="378"/>
      <c r="Y278" s="378"/>
      <c r="Z278" s="378"/>
      <c r="AA278" s="378"/>
      <c r="AB278" s="378"/>
      <c r="AC278" s="378"/>
      <c r="AD278" s="378"/>
      <c r="AE278" s="378"/>
      <c r="AF278" s="378"/>
      <c r="AG278" s="378"/>
      <c r="AH278" s="378"/>
      <c r="AI278" s="378"/>
      <c r="AJ278" s="379"/>
      <c r="AK278" s="380" t="s">
        <v>3</v>
      </c>
      <c r="AL278" s="381"/>
      <c r="AM278" s="381"/>
      <c r="AN278" s="381"/>
      <c r="AO278" s="381"/>
      <c r="AP278" s="381"/>
      <c r="AQ278" s="381"/>
      <c r="AR278" s="381"/>
      <c r="AS278" s="381"/>
      <c r="AT278" s="381"/>
      <c r="AU278" s="381"/>
      <c r="AV278" s="381"/>
      <c r="AW278" s="381"/>
      <c r="AX278" s="381"/>
      <c r="AY278" s="382"/>
      <c r="AZ278" s="382"/>
      <c r="BA278" s="382"/>
      <c r="BB278" s="382"/>
      <c r="BC278" s="382"/>
      <c r="BD278" s="382"/>
      <c r="BE278" s="382"/>
      <c r="BF278" s="382"/>
      <c r="BG278" s="382"/>
      <c r="BH278" s="382"/>
      <c r="BI278" s="382"/>
      <c r="BJ278" s="383"/>
      <c r="BK278" s="384">
        <f>SUM(BK276:BK277)</f>
        <v>6237</v>
      </c>
      <c r="BL278" s="385"/>
      <c r="BM278" s="385"/>
      <c r="BN278" s="385"/>
      <c r="BO278" s="385"/>
      <c r="BP278" s="386"/>
      <c r="BQ278" s="387" t="s">
        <v>100</v>
      </c>
      <c r="BR278" s="388"/>
      <c r="BS278" s="388"/>
      <c r="BT278" s="388"/>
      <c r="BU278" s="388"/>
      <c r="BV278" s="388"/>
      <c r="BW278" s="388"/>
      <c r="BX278" s="388"/>
      <c r="BY278" s="388"/>
      <c r="BZ278" s="388"/>
      <c r="CA278" s="388"/>
      <c r="CB278" s="388"/>
      <c r="CC278" s="389"/>
      <c r="CD278" s="390">
        <f>+CD276*AE276</f>
        <v>2377764.7058823528</v>
      </c>
      <c r="CE278" s="390"/>
      <c r="CF278" s="390"/>
      <c r="CG278" s="390"/>
      <c r="CH278" s="390"/>
      <c r="CI278" s="391"/>
    </row>
    <row r="279" spans="1:87" ht="18" customHeight="1" thickBot="1" x14ac:dyDescent="0.3">
      <c r="A279" s="75"/>
      <c r="B279" s="76"/>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c r="AB279" s="76"/>
      <c r="AC279" s="76"/>
      <c r="AD279" s="76"/>
      <c r="AE279" s="76"/>
      <c r="AF279" s="76"/>
      <c r="AG279" s="76"/>
      <c r="AH279" s="76"/>
      <c r="AI279" s="76"/>
      <c r="AJ279" s="76"/>
      <c r="BG279" s="78"/>
      <c r="BH279" s="78"/>
      <c r="BI279" s="78"/>
      <c r="BJ279" s="78"/>
      <c r="BK279" s="79"/>
      <c r="BL279" s="79"/>
      <c r="BM279" s="79"/>
      <c r="BN279" s="79"/>
      <c r="BO279" s="79"/>
      <c r="BP279" s="79"/>
      <c r="BQ279" s="79"/>
      <c r="BR279" s="79"/>
      <c r="BS279" s="79"/>
      <c r="BT279" s="79"/>
      <c r="BU279" s="79"/>
      <c r="BV279" s="79"/>
      <c r="BW279" s="79"/>
      <c r="BX279" s="79"/>
      <c r="BY279" s="79"/>
      <c r="BZ279" s="79"/>
      <c r="CA279" s="79"/>
      <c r="CB279" s="79"/>
      <c r="CC279" s="79"/>
      <c r="CD279" s="79"/>
      <c r="CE279" s="79"/>
      <c r="CF279" s="79"/>
      <c r="CG279" s="79"/>
      <c r="CH279" s="79"/>
      <c r="CI279" s="79"/>
    </row>
    <row r="280" spans="1:87" ht="18" customHeight="1" x14ac:dyDescent="0.25">
      <c r="A280" s="75"/>
      <c r="B280" s="348" t="s">
        <v>0</v>
      </c>
      <c r="C280" s="349"/>
      <c r="D280" s="349"/>
      <c r="E280" s="349"/>
      <c r="F280" s="349"/>
      <c r="G280" s="349"/>
      <c r="H280" s="349"/>
      <c r="I280" s="349"/>
      <c r="J280" s="349"/>
      <c r="K280" s="349"/>
      <c r="L280" s="349"/>
      <c r="M280" s="349"/>
      <c r="N280" s="349"/>
      <c r="O280" s="349"/>
      <c r="P280" s="349"/>
      <c r="Q280" s="349"/>
      <c r="R280" s="349"/>
      <c r="S280" s="349"/>
      <c r="T280" s="349"/>
      <c r="U280" s="349"/>
      <c r="V280" s="349"/>
      <c r="W280" s="349"/>
      <c r="X280" s="349"/>
      <c r="Y280" s="350"/>
      <c r="Z280" s="348" t="s">
        <v>80</v>
      </c>
      <c r="AA280" s="349"/>
      <c r="AB280" s="349"/>
      <c r="AC280" s="349"/>
      <c r="AD280" s="350"/>
      <c r="AE280" s="357" t="s">
        <v>79</v>
      </c>
      <c r="AF280" s="358"/>
      <c r="AG280" s="358"/>
      <c r="AH280" s="358"/>
      <c r="AI280" s="358"/>
      <c r="AJ280" s="359"/>
      <c r="AK280" s="357" t="s">
        <v>81</v>
      </c>
      <c r="AL280" s="358"/>
      <c r="AM280" s="358"/>
      <c r="AN280" s="358"/>
      <c r="AO280" s="358"/>
      <c r="AP280" s="358"/>
      <c r="AQ280" s="358"/>
      <c r="AR280" s="358"/>
      <c r="AS280" s="358"/>
      <c r="AT280" s="358"/>
      <c r="AU280" s="358"/>
      <c r="AV280" s="358"/>
      <c r="AW280" s="358"/>
      <c r="AX280" s="359"/>
      <c r="AY280" s="357" t="s">
        <v>1</v>
      </c>
      <c r="AZ280" s="358"/>
      <c r="BA280" s="358"/>
      <c r="BB280" s="359"/>
      <c r="BC280" s="348" t="s">
        <v>104</v>
      </c>
      <c r="BD280" s="349"/>
      <c r="BE280" s="349"/>
      <c r="BF280" s="350"/>
      <c r="BG280" s="366" t="s">
        <v>82</v>
      </c>
      <c r="BH280" s="367"/>
      <c r="BI280" s="367"/>
      <c r="BJ280" s="368"/>
      <c r="BK280" s="315" t="s">
        <v>99</v>
      </c>
      <c r="BL280" s="316"/>
      <c r="BM280" s="316"/>
      <c r="BN280" s="316"/>
      <c r="BO280" s="316"/>
      <c r="BP280" s="317"/>
      <c r="BQ280" s="315" t="s">
        <v>83</v>
      </c>
      <c r="BR280" s="316"/>
      <c r="BS280" s="316"/>
      <c r="BT280" s="316"/>
      <c r="BU280" s="316"/>
      <c r="BV280" s="316"/>
      <c r="BW280" s="317"/>
      <c r="BX280" s="315" t="s">
        <v>84</v>
      </c>
      <c r="BY280" s="316"/>
      <c r="BZ280" s="316"/>
      <c r="CA280" s="316"/>
      <c r="CB280" s="316"/>
      <c r="CC280" s="317"/>
      <c r="CD280" s="315" t="s">
        <v>85</v>
      </c>
      <c r="CE280" s="316"/>
      <c r="CF280" s="316"/>
      <c r="CG280" s="316"/>
      <c r="CH280" s="316"/>
      <c r="CI280" s="317"/>
    </row>
    <row r="281" spans="1:87" ht="18" customHeight="1" x14ac:dyDescent="0.25">
      <c r="A281" s="75"/>
      <c r="B281" s="351"/>
      <c r="C281" s="352"/>
      <c r="D281" s="352"/>
      <c r="E281" s="352"/>
      <c r="F281" s="352"/>
      <c r="G281" s="352"/>
      <c r="H281" s="352"/>
      <c r="I281" s="352"/>
      <c r="J281" s="352"/>
      <c r="K281" s="352"/>
      <c r="L281" s="352"/>
      <c r="M281" s="352"/>
      <c r="N281" s="352"/>
      <c r="O281" s="352"/>
      <c r="P281" s="352"/>
      <c r="Q281" s="352"/>
      <c r="R281" s="352"/>
      <c r="S281" s="352"/>
      <c r="T281" s="352"/>
      <c r="U281" s="352"/>
      <c r="V281" s="352"/>
      <c r="W281" s="352"/>
      <c r="X281" s="352"/>
      <c r="Y281" s="353"/>
      <c r="Z281" s="351"/>
      <c r="AA281" s="352"/>
      <c r="AB281" s="352"/>
      <c r="AC281" s="352"/>
      <c r="AD281" s="353"/>
      <c r="AE281" s="360"/>
      <c r="AF281" s="361"/>
      <c r="AG281" s="361"/>
      <c r="AH281" s="361"/>
      <c r="AI281" s="361"/>
      <c r="AJ281" s="362"/>
      <c r="AK281" s="360"/>
      <c r="AL281" s="361"/>
      <c r="AM281" s="361"/>
      <c r="AN281" s="361"/>
      <c r="AO281" s="361"/>
      <c r="AP281" s="361"/>
      <c r="AQ281" s="361"/>
      <c r="AR281" s="361"/>
      <c r="AS281" s="361"/>
      <c r="AT281" s="361"/>
      <c r="AU281" s="361"/>
      <c r="AV281" s="361"/>
      <c r="AW281" s="361"/>
      <c r="AX281" s="362"/>
      <c r="AY281" s="360"/>
      <c r="AZ281" s="361"/>
      <c r="BA281" s="361"/>
      <c r="BB281" s="362"/>
      <c r="BC281" s="351"/>
      <c r="BD281" s="352"/>
      <c r="BE281" s="352"/>
      <c r="BF281" s="353"/>
      <c r="BG281" s="369"/>
      <c r="BH281" s="370"/>
      <c r="BI281" s="370"/>
      <c r="BJ281" s="371"/>
      <c r="BK281" s="318"/>
      <c r="BL281" s="319"/>
      <c r="BM281" s="319"/>
      <c r="BN281" s="319"/>
      <c r="BO281" s="319"/>
      <c r="BP281" s="320"/>
      <c r="BQ281" s="318"/>
      <c r="BR281" s="319"/>
      <c r="BS281" s="319"/>
      <c r="BT281" s="319"/>
      <c r="BU281" s="319"/>
      <c r="BV281" s="319"/>
      <c r="BW281" s="320"/>
      <c r="BX281" s="318"/>
      <c r="BY281" s="319"/>
      <c r="BZ281" s="319"/>
      <c r="CA281" s="319"/>
      <c r="CB281" s="319"/>
      <c r="CC281" s="320"/>
      <c r="CD281" s="318"/>
      <c r="CE281" s="319"/>
      <c r="CF281" s="319"/>
      <c r="CG281" s="319"/>
      <c r="CH281" s="319"/>
      <c r="CI281" s="320"/>
    </row>
    <row r="282" spans="1:87" ht="18" customHeight="1" thickBot="1" x14ac:dyDescent="0.3">
      <c r="A282" s="75"/>
      <c r="B282" s="354"/>
      <c r="C282" s="355"/>
      <c r="D282" s="355"/>
      <c r="E282" s="355"/>
      <c r="F282" s="355"/>
      <c r="G282" s="355"/>
      <c r="H282" s="355"/>
      <c r="I282" s="355"/>
      <c r="J282" s="355"/>
      <c r="K282" s="355"/>
      <c r="L282" s="355"/>
      <c r="M282" s="355"/>
      <c r="N282" s="355"/>
      <c r="O282" s="355"/>
      <c r="P282" s="355"/>
      <c r="Q282" s="355"/>
      <c r="R282" s="355"/>
      <c r="S282" s="355"/>
      <c r="T282" s="355"/>
      <c r="U282" s="355"/>
      <c r="V282" s="355"/>
      <c r="W282" s="355"/>
      <c r="X282" s="355"/>
      <c r="Y282" s="356"/>
      <c r="Z282" s="354"/>
      <c r="AA282" s="355"/>
      <c r="AB282" s="355"/>
      <c r="AC282" s="355"/>
      <c r="AD282" s="356"/>
      <c r="AE282" s="363"/>
      <c r="AF282" s="364"/>
      <c r="AG282" s="364"/>
      <c r="AH282" s="364"/>
      <c r="AI282" s="364"/>
      <c r="AJ282" s="365"/>
      <c r="AK282" s="360"/>
      <c r="AL282" s="361"/>
      <c r="AM282" s="361"/>
      <c r="AN282" s="361"/>
      <c r="AO282" s="361"/>
      <c r="AP282" s="361"/>
      <c r="AQ282" s="361"/>
      <c r="AR282" s="361"/>
      <c r="AS282" s="361"/>
      <c r="AT282" s="361"/>
      <c r="AU282" s="361"/>
      <c r="AV282" s="361"/>
      <c r="AW282" s="361"/>
      <c r="AX282" s="362"/>
      <c r="AY282" s="360"/>
      <c r="AZ282" s="361"/>
      <c r="BA282" s="361"/>
      <c r="BB282" s="362"/>
      <c r="BC282" s="351"/>
      <c r="BD282" s="352"/>
      <c r="BE282" s="352"/>
      <c r="BF282" s="353"/>
      <c r="BG282" s="369"/>
      <c r="BH282" s="370"/>
      <c r="BI282" s="370"/>
      <c r="BJ282" s="371"/>
      <c r="BK282" s="318"/>
      <c r="BL282" s="319"/>
      <c r="BM282" s="319"/>
      <c r="BN282" s="319"/>
      <c r="BO282" s="319"/>
      <c r="BP282" s="320"/>
      <c r="BQ282" s="321"/>
      <c r="BR282" s="322"/>
      <c r="BS282" s="322"/>
      <c r="BT282" s="322"/>
      <c r="BU282" s="322"/>
      <c r="BV282" s="322"/>
      <c r="BW282" s="323"/>
      <c r="BX282" s="321"/>
      <c r="BY282" s="322"/>
      <c r="BZ282" s="322"/>
      <c r="CA282" s="322"/>
      <c r="CB282" s="322"/>
      <c r="CC282" s="323"/>
      <c r="CD282" s="321"/>
      <c r="CE282" s="322"/>
      <c r="CF282" s="322"/>
      <c r="CG282" s="322"/>
      <c r="CH282" s="322"/>
      <c r="CI282" s="323"/>
    </row>
    <row r="283" spans="1:87" ht="18" customHeight="1" x14ac:dyDescent="0.25">
      <c r="A283" s="75"/>
      <c r="B283" s="324" t="s">
        <v>230</v>
      </c>
      <c r="C283" s="325"/>
      <c r="D283" s="325"/>
      <c r="E283" s="325"/>
      <c r="F283" s="325"/>
      <c r="G283" s="325"/>
      <c r="H283" s="325"/>
      <c r="I283" s="325"/>
      <c r="J283" s="325"/>
      <c r="K283" s="325"/>
      <c r="L283" s="325"/>
      <c r="M283" s="325"/>
      <c r="N283" s="325"/>
      <c r="O283" s="325"/>
      <c r="P283" s="325"/>
      <c r="Q283" s="325"/>
      <c r="R283" s="325"/>
      <c r="S283" s="325"/>
      <c r="T283" s="325"/>
      <c r="U283" s="325"/>
      <c r="V283" s="325"/>
      <c r="W283" s="325"/>
      <c r="X283" s="325"/>
      <c r="Y283" s="326"/>
      <c r="Z283" s="333" t="s">
        <v>895</v>
      </c>
      <c r="AA283" s="334"/>
      <c r="AB283" s="334"/>
      <c r="AC283" s="334"/>
      <c r="AD283" s="335"/>
      <c r="AE283" s="643">
        <v>36</v>
      </c>
      <c r="AF283" s="644"/>
      <c r="AG283" s="644"/>
      <c r="AH283" s="644"/>
      <c r="AI283" s="644"/>
      <c r="AJ283" s="644"/>
      <c r="AK283" s="342" t="s">
        <v>15</v>
      </c>
      <c r="AL283" s="343"/>
      <c r="AM283" s="343"/>
      <c r="AN283" s="343"/>
      <c r="AO283" s="343"/>
      <c r="AP283" s="343"/>
      <c r="AQ283" s="343"/>
      <c r="AR283" s="343"/>
      <c r="AS283" s="343"/>
      <c r="AT283" s="343"/>
      <c r="AU283" s="343"/>
      <c r="AV283" s="343"/>
      <c r="AW283" s="343"/>
      <c r="AX283" s="344"/>
      <c r="AY283" s="345">
        <v>0.04</v>
      </c>
      <c r="AZ283" s="346"/>
      <c r="BA283" s="346"/>
      <c r="BB283" s="347"/>
      <c r="BC283" s="345">
        <f>+$AE$283*AY283</f>
        <v>1.44</v>
      </c>
      <c r="BD283" s="346"/>
      <c r="BE283" s="346"/>
      <c r="BF283" s="347"/>
      <c r="BG283" s="285">
        <v>7925</v>
      </c>
      <c r="BH283" s="286"/>
      <c r="BI283" s="286"/>
      <c r="BJ283" s="287"/>
      <c r="BK283" s="288">
        <f>+AY283*BG283</f>
        <v>317</v>
      </c>
      <c r="BL283" s="289"/>
      <c r="BM283" s="289"/>
      <c r="BN283" s="289"/>
      <c r="BO283" s="289"/>
      <c r="BP283" s="290"/>
      <c r="BQ283" s="291">
        <v>500</v>
      </c>
      <c r="BR283" s="292"/>
      <c r="BS283" s="292"/>
      <c r="BT283" s="292"/>
      <c r="BU283" s="292"/>
      <c r="BV283" s="292"/>
      <c r="BW283" s="293"/>
      <c r="BX283" s="291">
        <f>+(((BK285+BQ283)*15)/85)</f>
        <v>1188.8823529411766</v>
      </c>
      <c r="BY283" s="292"/>
      <c r="BZ283" s="292"/>
      <c r="CA283" s="292"/>
      <c r="CB283" s="292"/>
      <c r="CC283" s="293"/>
      <c r="CD283" s="291">
        <f>+BK285+BQ283+BX283</f>
        <v>7925.8823529411766</v>
      </c>
      <c r="CE283" s="292"/>
      <c r="CF283" s="292"/>
      <c r="CG283" s="292"/>
      <c r="CH283" s="292"/>
      <c r="CI283" s="293"/>
    </row>
    <row r="284" spans="1:87" ht="18" customHeight="1" thickBot="1" x14ac:dyDescent="0.3">
      <c r="A284" s="75"/>
      <c r="B284" s="327"/>
      <c r="C284" s="328"/>
      <c r="D284" s="328"/>
      <c r="E284" s="328"/>
      <c r="F284" s="328"/>
      <c r="G284" s="328"/>
      <c r="H284" s="328"/>
      <c r="I284" s="328"/>
      <c r="J284" s="328"/>
      <c r="K284" s="328"/>
      <c r="L284" s="328"/>
      <c r="M284" s="328"/>
      <c r="N284" s="328"/>
      <c r="O284" s="328"/>
      <c r="P284" s="328"/>
      <c r="Q284" s="328"/>
      <c r="R284" s="328"/>
      <c r="S284" s="328"/>
      <c r="T284" s="328"/>
      <c r="U284" s="328"/>
      <c r="V284" s="328"/>
      <c r="W284" s="328"/>
      <c r="X284" s="328"/>
      <c r="Y284" s="329"/>
      <c r="Z284" s="336"/>
      <c r="AA284" s="337"/>
      <c r="AB284" s="337"/>
      <c r="AC284" s="337"/>
      <c r="AD284" s="338"/>
      <c r="AE284" s="645"/>
      <c r="AF284" s="646"/>
      <c r="AG284" s="646"/>
      <c r="AH284" s="646"/>
      <c r="AI284" s="646"/>
      <c r="AJ284" s="646"/>
      <c r="AK284" s="392" t="s">
        <v>39</v>
      </c>
      <c r="AL284" s="393"/>
      <c r="AM284" s="393"/>
      <c r="AN284" s="393"/>
      <c r="AO284" s="393"/>
      <c r="AP284" s="393"/>
      <c r="AQ284" s="393"/>
      <c r="AR284" s="393"/>
      <c r="AS284" s="393"/>
      <c r="AT284" s="393"/>
      <c r="AU284" s="393"/>
      <c r="AV284" s="393"/>
      <c r="AW284" s="393"/>
      <c r="AX284" s="394"/>
      <c r="AY284" s="398">
        <v>0.5</v>
      </c>
      <c r="AZ284" s="399"/>
      <c r="BA284" s="399"/>
      <c r="BB284" s="400"/>
      <c r="BC284" s="306">
        <f t="shared" ref="BC284" si="62">+$AE$283*AY284</f>
        <v>18</v>
      </c>
      <c r="BD284" s="307"/>
      <c r="BE284" s="307"/>
      <c r="BF284" s="308"/>
      <c r="BG284" s="309">
        <v>11840</v>
      </c>
      <c r="BH284" s="310"/>
      <c r="BI284" s="310"/>
      <c r="BJ284" s="311"/>
      <c r="BK284" s="312">
        <f t="shared" ref="BK284" si="63">+AY284*BG284</f>
        <v>5920</v>
      </c>
      <c r="BL284" s="313"/>
      <c r="BM284" s="313"/>
      <c r="BN284" s="313"/>
      <c r="BO284" s="313"/>
      <c r="BP284" s="314"/>
      <c r="BQ284" s="294"/>
      <c r="BR284" s="295"/>
      <c r="BS284" s="295"/>
      <c r="BT284" s="295"/>
      <c r="BU284" s="295"/>
      <c r="BV284" s="295"/>
      <c r="BW284" s="296"/>
      <c r="BX284" s="294"/>
      <c r="BY284" s="295"/>
      <c r="BZ284" s="295"/>
      <c r="CA284" s="295"/>
      <c r="CB284" s="295"/>
      <c r="CC284" s="296"/>
      <c r="CD284" s="294"/>
      <c r="CE284" s="295"/>
      <c r="CF284" s="295"/>
      <c r="CG284" s="295"/>
      <c r="CH284" s="295"/>
      <c r="CI284" s="296"/>
    </row>
    <row r="285" spans="1:87" ht="18" customHeight="1" thickBot="1" x14ac:dyDescent="0.3">
      <c r="A285" s="75"/>
      <c r="B285" s="377"/>
      <c r="C285" s="378"/>
      <c r="D285" s="378"/>
      <c r="E285" s="378"/>
      <c r="F285" s="378"/>
      <c r="G285" s="378"/>
      <c r="H285" s="378"/>
      <c r="I285" s="378"/>
      <c r="J285" s="378"/>
      <c r="K285" s="378"/>
      <c r="L285" s="378"/>
      <c r="M285" s="378"/>
      <c r="N285" s="378"/>
      <c r="O285" s="378"/>
      <c r="P285" s="378"/>
      <c r="Q285" s="378"/>
      <c r="R285" s="378"/>
      <c r="S285" s="378"/>
      <c r="T285" s="378"/>
      <c r="U285" s="378"/>
      <c r="V285" s="378"/>
      <c r="W285" s="378"/>
      <c r="X285" s="378"/>
      <c r="Y285" s="378"/>
      <c r="Z285" s="378"/>
      <c r="AA285" s="378"/>
      <c r="AB285" s="378"/>
      <c r="AC285" s="378"/>
      <c r="AD285" s="378"/>
      <c r="AE285" s="378"/>
      <c r="AF285" s="378"/>
      <c r="AG285" s="378"/>
      <c r="AH285" s="378"/>
      <c r="AI285" s="378"/>
      <c r="AJ285" s="379"/>
      <c r="AK285" s="380" t="s">
        <v>3</v>
      </c>
      <c r="AL285" s="381"/>
      <c r="AM285" s="381"/>
      <c r="AN285" s="381"/>
      <c r="AO285" s="381"/>
      <c r="AP285" s="381"/>
      <c r="AQ285" s="381"/>
      <c r="AR285" s="381"/>
      <c r="AS285" s="381"/>
      <c r="AT285" s="381"/>
      <c r="AU285" s="381"/>
      <c r="AV285" s="381"/>
      <c r="AW285" s="381"/>
      <c r="AX285" s="381"/>
      <c r="AY285" s="382"/>
      <c r="AZ285" s="382"/>
      <c r="BA285" s="382"/>
      <c r="BB285" s="382"/>
      <c r="BC285" s="382"/>
      <c r="BD285" s="382"/>
      <c r="BE285" s="382"/>
      <c r="BF285" s="382"/>
      <c r="BG285" s="382"/>
      <c r="BH285" s="382"/>
      <c r="BI285" s="382"/>
      <c r="BJ285" s="383"/>
      <c r="BK285" s="384">
        <f>SUM(BK283:BK284)</f>
        <v>6237</v>
      </c>
      <c r="BL285" s="385"/>
      <c r="BM285" s="385"/>
      <c r="BN285" s="385"/>
      <c r="BO285" s="385"/>
      <c r="BP285" s="386"/>
      <c r="BQ285" s="387" t="s">
        <v>100</v>
      </c>
      <c r="BR285" s="388"/>
      <c r="BS285" s="388"/>
      <c r="BT285" s="388"/>
      <c r="BU285" s="388"/>
      <c r="BV285" s="388"/>
      <c r="BW285" s="388"/>
      <c r="BX285" s="388"/>
      <c r="BY285" s="388"/>
      <c r="BZ285" s="388"/>
      <c r="CA285" s="388"/>
      <c r="CB285" s="388"/>
      <c r="CC285" s="389"/>
      <c r="CD285" s="390">
        <f>+CD283*AE283</f>
        <v>285331.76470588235</v>
      </c>
      <c r="CE285" s="390"/>
      <c r="CF285" s="390"/>
      <c r="CG285" s="390"/>
      <c r="CH285" s="390"/>
      <c r="CI285" s="391"/>
    </row>
    <row r="286" spans="1:87" ht="18" customHeight="1" thickBot="1" x14ac:dyDescent="0.3">
      <c r="A286" s="75"/>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BG286" s="78"/>
      <c r="BH286" s="78"/>
      <c r="BI286" s="78"/>
      <c r="BJ286" s="78"/>
      <c r="BK286" s="79"/>
      <c r="BL286" s="79"/>
      <c r="BM286" s="79"/>
      <c r="BN286" s="79"/>
      <c r="BO286" s="79"/>
      <c r="BP286" s="79"/>
      <c r="BQ286" s="79"/>
      <c r="BR286" s="79"/>
      <c r="BS286" s="79"/>
      <c r="BT286" s="79"/>
      <c r="BU286" s="79"/>
      <c r="BV286" s="79"/>
      <c r="BW286" s="79"/>
      <c r="BX286" s="79"/>
      <c r="BY286" s="79"/>
      <c r="BZ286" s="79"/>
      <c r="CA286" s="79"/>
      <c r="CB286" s="79"/>
      <c r="CC286" s="79"/>
      <c r="CD286" s="79"/>
      <c r="CE286" s="79"/>
      <c r="CF286" s="79"/>
      <c r="CG286" s="79"/>
      <c r="CH286" s="79"/>
      <c r="CI286" s="79"/>
    </row>
    <row r="287" spans="1:87" ht="18" customHeight="1" x14ac:dyDescent="0.25">
      <c r="A287" s="75"/>
      <c r="B287" s="348" t="s">
        <v>0</v>
      </c>
      <c r="C287" s="349"/>
      <c r="D287" s="349"/>
      <c r="E287" s="349"/>
      <c r="F287" s="349"/>
      <c r="G287" s="349"/>
      <c r="H287" s="349"/>
      <c r="I287" s="349"/>
      <c r="J287" s="349"/>
      <c r="K287" s="349"/>
      <c r="L287" s="349"/>
      <c r="M287" s="349"/>
      <c r="N287" s="349"/>
      <c r="O287" s="349"/>
      <c r="P287" s="349"/>
      <c r="Q287" s="349"/>
      <c r="R287" s="349"/>
      <c r="S287" s="349"/>
      <c r="T287" s="349"/>
      <c r="U287" s="349"/>
      <c r="V287" s="349"/>
      <c r="W287" s="349"/>
      <c r="X287" s="349"/>
      <c r="Y287" s="350"/>
      <c r="Z287" s="348" t="s">
        <v>80</v>
      </c>
      <c r="AA287" s="349"/>
      <c r="AB287" s="349"/>
      <c r="AC287" s="349"/>
      <c r="AD287" s="350"/>
      <c r="AE287" s="357" t="s">
        <v>79</v>
      </c>
      <c r="AF287" s="358"/>
      <c r="AG287" s="358"/>
      <c r="AH287" s="358"/>
      <c r="AI287" s="358"/>
      <c r="AJ287" s="359"/>
      <c r="AK287" s="357" t="s">
        <v>81</v>
      </c>
      <c r="AL287" s="358"/>
      <c r="AM287" s="358"/>
      <c r="AN287" s="358"/>
      <c r="AO287" s="358"/>
      <c r="AP287" s="358"/>
      <c r="AQ287" s="358"/>
      <c r="AR287" s="358"/>
      <c r="AS287" s="358"/>
      <c r="AT287" s="358"/>
      <c r="AU287" s="358"/>
      <c r="AV287" s="358"/>
      <c r="AW287" s="358"/>
      <c r="AX287" s="359"/>
      <c r="AY287" s="357" t="s">
        <v>1</v>
      </c>
      <c r="AZ287" s="358"/>
      <c r="BA287" s="358"/>
      <c r="BB287" s="359"/>
      <c r="BC287" s="348" t="s">
        <v>104</v>
      </c>
      <c r="BD287" s="349"/>
      <c r="BE287" s="349"/>
      <c r="BF287" s="350"/>
      <c r="BG287" s="366" t="s">
        <v>82</v>
      </c>
      <c r="BH287" s="367"/>
      <c r="BI287" s="367"/>
      <c r="BJ287" s="368"/>
      <c r="BK287" s="315" t="s">
        <v>99</v>
      </c>
      <c r="BL287" s="316"/>
      <c r="BM287" s="316"/>
      <c r="BN287" s="316"/>
      <c r="BO287" s="316"/>
      <c r="BP287" s="317"/>
      <c r="BQ287" s="315" t="s">
        <v>83</v>
      </c>
      <c r="BR287" s="316"/>
      <c r="BS287" s="316"/>
      <c r="BT287" s="316"/>
      <c r="BU287" s="316"/>
      <c r="BV287" s="316"/>
      <c r="BW287" s="317"/>
      <c r="BX287" s="315" t="s">
        <v>84</v>
      </c>
      <c r="BY287" s="316"/>
      <c r="BZ287" s="316"/>
      <c r="CA287" s="316"/>
      <c r="CB287" s="316"/>
      <c r="CC287" s="317"/>
      <c r="CD287" s="315" t="s">
        <v>85</v>
      </c>
      <c r="CE287" s="316"/>
      <c r="CF287" s="316"/>
      <c r="CG287" s="316"/>
      <c r="CH287" s="316"/>
      <c r="CI287" s="317"/>
    </row>
    <row r="288" spans="1:87" ht="18" customHeight="1" x14ac:dyDescent="0.25">
      <c r="A288" s="75"/>
      <c r="B288" s="351"/>
      <c r="C288" s="352"/>
      <c r="D288" s="352"/>
      <c r="E288" s="352"/>
      <c r="F288" s="352"/>
      <c r="G288" s="352"/>
      <c r="H288" s="352"/>
      <c r="I288" s="352"/>
      <c r="J288" s="352"/>
      <c r="K288" s="352"/>
      <c r="L288" s="352"/>
      <c r="M288" s="352"/>
      <c r="N288" s="352"/>
      <c r="O288" s="352"/>
      <c r="P288" s="352"/>
      <c r="Q288" s="352"/>
      <c r="R288" s="352"/>
      <c r="S288" s="352"/>
      <c r="T288" s="352"/>
      <c r="U288" s="352"/>
      <c r="V288" s="352"/>
      <c r="W288" s="352"/>
      <c r="X288" s="352"/>
      <c r="Y288" s="353"/>
      <c r="Z288" s="351"/>
      <c r="AA288" s="352"/>
      <c r="AB288" s="352"/>
      <c r="AC288" s="352"/>
      <c r="AD288" s="353"/>
      <c r="AE288" s="360"/>
      <c r="AF288" s="361"/>
      <c r="AG288" s="361"/>
      <c r="AH288" s="361"/>
      <c r="AI288" s="361"/>
      <c r="AJ288" s="362"/>
      <c r="AK288" s="360"/>
      <c r="AL288" s="361"/>
      <c r="AM288" s="361"/>
      <c r="AN288" s="361"/>
      <c r="AO288" s="361"/>
      <c r="AP288" s="361"/>
      <c r="AQ288" s="361"/>
      <c r="AR288" s="361"/>
      <c r="AS288" s="361"/>
      <c r="AT288" s="361"/>
      <c r="AU288" s="361"/>
      <c r="AV288" s="361"/>
      <c r="AW288" s="361"/>
      <c r="AX288" s="362"/>
      <c r="AY288" s="360"/>
      <c r="AZ288" s="361"/>
      <c r="BA288" s="361"/>
      <c r="BB288" s="362"/>
      <c r="BC288" s="351"/>
      <c r="BD288" s="352"/>
      <c r="BE288" s="352"/>
      <c r="BF288" s="353"/>
      <c r="BG288" s="369"/>
      <c r="BH288" s="370"/>
      <c r="BI288" s="370"/>
      <c r="BJ288" s="371"/>
      <c r="BK288" s="318"/>
      <c r="BL288" s="319"/>
      <c r="BM288" s="319"/>
      <c r="BN288" s="319"/>
      <c r="BO288" s="319"/>
      <c r="BP288" s="320"/>
      <c r="BQ288" s="318"/>
      <c r="BR288" s="319"/>
      <c r="BS288" s="319"/>
      <c r="BT288" s="319"/>
      <c r="BU288" s="319"/>
      <c r="BV288" s="319"/>
      <c r="BW288" s="320"/>
      <c r="BX288" s="318"/>
      <c r="BY288" s="319"/>
      <c r="BZ288" s="319"/>
      <c r="CA288" s="319"/>
      <c r="CB288" s="319"/>
      <c r="CC288" s="320"/>
      <c r="CD288" s="318"/>
      <c r="CE288" s="319"/>
      <c r="CF288" s="319"/>
      <c r="CG288" s="319"/>
      <c r="CH288" s="319"/>
      <c r="CI288" s="320"/>
    </row>
    <row r="289" spans="1:87" ht="18" customHeight="1" thickBot="1" x14ac:dyDescent="0.3">
      <c r="A289" s="75"/>
      <c r="B289" s="354"/>
      <c r="C289" s="355"/>
      <c r="D289" s="355"/>
      <c r="E289" s="355"/>
      <c r="F289" s="355"/>
      <c r="G289" s="355"/>
      <c r="H289" s="355"/>
      <c r="I289" s="355"/>
      <c r="J289" s="355"/>
      <c r="K289" s="355"/>
      <c r="L289" s="355"/>
      <c r="M289" s="355"/>
      <c r="N289" s="355"/>
      <c r="O289" s="355"/>
      <c r="P289" s="355"/>
      <c r="Q289" s="355"/>
      <c r="R289" s="355"/>
      <c r="S289" s="355"/>
      <c r="T289" s="355"/>
      <c r="U289" s="355"/>
      <c r="V289" s="355"/>
      <c r="W289" s="355"/>
      <c r="X289" s="355"/>
      <c r="Y289" s="356"/>
      <c r="Z289" s="354"/>
      <c r="AA289" s="355"/>
      <c r="AB289" s="355"/>
      <c r="AC289" s="355"/>
      <c r="AD289" s="356"/>
      <c r="AE289" s="363"/>
      <c r="AF289" s="364"/>
      <c r="AG289" s="364"/>
      <c r="AH289" s="364"/>
      <c r="AI289" s="364"/>
      <c r="AJ289" s="365"/>
      <c r="AK289" s="360"/>
      <c r="AL289" s="361"/>
      <c r="AM289" s="361"/>
      <c r="AN289" s="361"/>
      <c r="AO289" s="361"/>
      <c r="AP289" s="361"/>
      <c r="AQ289" s="361"/>
      <c r="AR289" s="361"/>
      <c r="AS289" s="361"/>
      <c r="AT289" s="361"/>
      <c r="AU289" s="361"/>
      <c r="AV289" s="361"/>
      <c r="AW289" s="361"/>
      <c r="AX289" s="362"/>
      <c r="AY289" s="360"/>
      <c r="AZ289" s="361"/>
      <c r="BA289" s="361"/>
      <c r="BB289" s="362"/>
      <c r="BC289" s="351"/>
      <c r="BD289" s="352"/>
      <c r="BE289" s="352"/>
      <c r="BF289" s="353"/>
      <c r="BG289" s="369"/>
      <c r="BH289" s="370"/>
      <c r="BI289" s="370"/>
      <c r="BJ289" s="371"/>
      <c r="BK289" s="318"/>
      <c r="BL289" s="319"/>
      <c r="BM289" s="319"/>
      <c r="BN289" s="319"/>
      <c r="BO289" s="319"/>
      <c r="BP289" s="320"/>
      <c r="BQ289" s="321"/>
      <c r="BR289" s="322"/>
      <c r="BS289" s="322"/>
      <c r="BT289" s="322"/>
      <c r="BU289" s="322"/>
      <c r="BV289" s="322"/>
      <c r="BW289" s="323"/>
      <c r="BX289" s="321"/>
      <c r="BY289" s="322"/>
      <c r="BZ289" s="322"/>
      <c r="CA289" s="322"/>
      <c r="CB289" s="322"/>
      <c r="CC289" s="323"/>
      <c r="CD289" s="321"/>
      <c r="CE289" s="322"/>
      <c r="CF289" s="322"/>
      <c r="CG289" s="322"/>
      <c r="CH289" s="322"/>
      <c r="CI289" s="323"/>
    </row>
    <row r="290" spans="1:87" ht="18" customHeight="1" x14ac:dyDescent="0.25">
      <c r="A290" s="75"/>
      <c r="B290" s="324" t="s">
        <v>231</v>
      </c>
      <c r="C290" s="325"/>
      <c r="D290" s="325"/>
      <c r="E290" s="325"/>
      <c r="F290" s="325"/>
      <c r="G290" s="325"/>
      <c r="H290" s="325"/>
      <c r="I290" s="325"/>
      <c r="J290" s="325"/>
      <c r="K290" s="325"/>
      <c r="L290" s="325"/>
      <c r="M290" s="325"/>
      <c r="N290" s="325"/>
      <c r="O290" s="325"/>
      <c r="P290" s="325"/>
      <c r="Q290" s="325"/>
      <c r="R290" s="325"/>
      <c r="S290" s="325"/>
      <c r="T290" s="325"/>
      <c r="U290" s="325"/>
      <c r="V290" s="325"/>
      <c r="W290" s="325"/>
      <c r="X290" s="325"/>
      <c r="Y290" s="326"/>
      <c r="Z290" s="333" t="s">
        <v>896</v>
      </c>
      <c r="AA290" s="334"/>
      <c r="AB290" s="334"/>
      <c r="AC290" s="334"/>
      <c r="AD290" s="335"/>
      <c r="AE290" s="643">
        <v>4560</v>
      </c>
      <c r="AF290" s="644"/>
      <c r="AG290" s="644"/>
      <c r="AH290" s="644"/>
      <c r="AI290" s="644"/>
      <c r="AJ290" s="644"/>
      <c r="AK290" s="655" t="s">
        <v>14</v>
      </c>
      <c r="AL290" s="656"/>
      <c r="AM290" s="656"/>
      <c r="AN290" s="656"/>
      <c r="AO290" s="656"/>
      <c r="AP290" s="656"/>
      <c r="AQ290" s="656"/>
      <c r="AR290" s="656"/>
      <c r="AS290" s="656"/>
      <c r="AT290" s="656"/>
      <c r="AU290" s="656"/>
      <c r="AV290" s="656"/>
      <c r="AW290" s="656"/>
      <c r="AX290" s="657"/>
      <c r="AY290" s="409">
        <v>0.04</v>
      </c>
      <c r="AZ290" s="346"/>
      <c r="BA290" s="346"/>
      <c r="BB290" s="410"/>
      <c r="BC290" s="345">
        <f>+$AE$290*AY290</f>
        <v>182.4</v>
      </c>
      <c r="BD290" s="346"/>
      <c r="BE290" s="346"/>
      <c r="BF290" s="347"/>
      <c r="BG290" s="285">
        <v>7925</v>
      </c>
      <c r="BH290" s="286"/>
      <c r="BI290" s="286"/>
      <c r="BJ290" s="287"/>
      <c r="BK290" s="288">
        <f>+AY290*BG290</f>
        <v>317</v>
      </c>
      <c r="BL290" s="289"/>
      <c r="BM290" s="289"/>
      <c r="BN290" s="289"/>
      <c r="BO290" s="289"/>
      <c r="BP290" s="290"/>
      <c r="BQ290" s="291">
        <v>500</v>
      </c>
      <c r="BR290" s="292"/>
      <c r="BS290" s="292"/>
      <c r="BT290" s="292"/>
      <c r="BU290" s="292"/>
      <c r="BV290" s="292"/>
      <c r="BW290" s="293"/>
      <c r="BX290" s="291">
        <f>+(((BK294+BQ290)*15)/85)</f>
        <v>8860.5388235294122</v>
      </c>
      <c r="BY290" s="292"/>
      <c r="BZ290" s="292"/>
      <c r="CA290" s="292"/>
      <c r="CB290" s="292"/>
      <c r="CC290" s="293"/>
      <c r="CD290" s="291">
        <f>+BK294+BQ290+BX290</f>
        <v>59070.25882352941</v>
      </c>
      <c r="CE290" s="292"/>
      <c r="CF290" s="292"/>
      <c r="CG290" s="292"/>
      <c r="CH290" s="292"/>
      <c r="CI290" s="293"/>
    </row>
    <row r="291" spans="1:87" ht="18" customHeight="1" x14ac:dyDescent="0.25">
      <c r="A291" s="75"/>
      <c r="B291" s="327"/>
      <c r="C291" s="328"/>
      <c r="D291" s="328"/>
      <c r="E291" s="328"/>
      <c r="F291" s="328"/>
      <c r="G291" s="328"/>
      <c r="H291" s="328"/>
      <c r="I291" s="328"/>
      <c r="J291" s="328"/>
      <c r="K291" s="328"/>
      <c r="L291" s="328"/>
      <c r="M291" s="328"/>
      <c r="N291" s="328"/>
      <c r="O291" s="328"/>
      <c r="P291" s="328"/>
      <c r="Q291" s="328"/>
      <c r="R291" s="328"/>
      <c r="S291" s="328"/>
      <c r="T291" s="328"/>
      <c r="U291" s="328"/>
      <c r="V291" s="328"/>
      <c r="W291" s="328"/>
      <c r="X291" s="328"/>
      <c r="Y291" s="329"/>
      <c r="Z291" s="336"/>
      <c r="AA291" s="337"/>
      <c r="AB291" s="337"/>
      <c r="AC291" s="337"/>
      <c r="AD291" s="338"/>
      <c r="AE291" s="645"/>
      <c r="AF291" s="646"/>
      <c r="AG291" s="646"/>
      <c r="AH291" s="646"/>
      <c r="AI291" s="646"/>
      <c r="AJ291" s="646"/>
      <c r="AK291" s="300" t="s">
        <v>35</v>
      </c>
      <c r="AL291" s="301"/>
      <c r="AM291" s="301"/>
      <c r="AN291" s="301"/>
      <c r="AO291" s="301"/>
      <c r="AP291" s="301"/>
      <c r="AQ291" s="301"/>
      <c r="AR291" s="301"/>
      <c r="AS291" s="301"/>
      <c r="AT291" s="301"/>
      <c r="AU291" s="301"/>
      <c r="AV291" s="301"/>
      <c r="AW291" s="301"/>
      <c r="AX291" s="302"/>
      <c r="AY291" s="303">
        <v>0.04</v>
      </c>
      <c r="AZ291" s="304"/>
      <c r="BA291" s="304"/>
      <c r="BB291" s="305"/>
      <c r="BC291" s="667">
        <f>+$AE$290*AY291</f>
        <v>182.4</v>
      </c>
      <c r="BD291" s="668"/>
      <c r="BE291" s="668"/>
      <c r="BF291" s="669"/>
      <c r="BG291" s="661">
        <v>11718</v>
      </c>
      <c r="BH291" s="662"/>
      <c r="BI291" s="662"/>
      <c r="BJ291" s="663"/>
      <c r="BK291" s="664">
        <f>+AY291*BG291</f>
        <v>468.72</v>
      </c>
      <c r="BL291" s="665"/>
      <c r="BM291" s="665"/>
      <c r="BN291" s="665"/>
      <c r="BO291" s="665"/>
      <c r="BP291" s="666"/>
      <c r="BQ291" s="294"/>
      <c r="BR291" s="295"/>
      <c r="BS291" s="295"/>
      <c r="BT291" s="295"/>
      <c r="BU291" s="295"/>
      <c r="BV291" s="295"/>
      <c r="BW291" s="296"/>
      <c r="BX291" s="294"/>
      <c r="BY291" s="295"/>
      <c r="BZ291" s="295"/>
      <c r="CA291" s="295"/>
      <c r="CB291" s="295"/>
      <c r="CC291" s="296"/>
      <c r="CD291" s="294"/>
      <c r="CE291" s="295"/>
      <c r="CF291" s="295"/>
      <c r="CG291" s="295"/>
      <c r="CH291" s="295"/>
      <c r="CI291" s="296"/>
    </row>
    <row r="292" spans="1:87" ht="18" customHeight="1" x14ac:dyDescent="0.25">
      <c r="A292" s="75"/>
      <c r="B292" s="327"/>
      <c r="C292" s="328"/>
      <c r="D292" s="328"/>
      <c r="E292" s="328"/>
      <c r="F292" s="328"/>
      <c r="G292" s="328"/>
      <c r="H292" s="328"/>
      <c r="I292" s="328"/>
      <c r="J292" s="328"/>
      <c r="K292" s="328"/>
      <c r="L292" s="328"/>
      <c r="M292" s="328"/>
      <c r="N292" s="328"/>
      <c r="O292" s="328"/>
      <c r="P292" s="328"/>
      <c r="Q292" s="328"/>
      <c r="R292" s="328"/>
      <c r="S292" s="328"/>
      <c r="T292" s="328"/>
      <c r="U292" s="328"/>
      <c r="V292" s="328"/>
      <c r="W292" s="328"/>
      <c r="X292" s="328"/>
      <c r="Y292" s="329"/>
      <c r="Z292" s="336"/>
      <c r="AA292" s="337"/>
      <c r="AB292" s="337"/>
      <c r="AC292" s="337"/>
      <c r="AD292" s="338"/>
      <c r="AE292" s="645"/>
      <c r="AF292" s="646"/>
      <c r="AG292" s="646"/>
      <c r="AH292" s="646"/>
      <c r="AI292" s="646"/>
      <c r="AJ292" s="646"/>
      <c r="AK292" s="658" t="s">
        <v>32</v>
      </c>
      <c r="AL292" s="659"/>
      <c r="AM292" s="659"/>
      <c r="AN292" s="659"/>
      <c r="AO292" s="659"/>
      <c r="AP292" s="659"/>
      <c r="AQ292" s="659"/>
      <c r="AR292" s="659"/>
      <c r="AS292" s="659"/>
      <c r="AT292" s="659"/>
      <c r="AU292" s="659"/>
      <c r="AV292" s="659"/>
      <c r="AW292" s="659"/>
      <c r="AX292" s="660"/>
      <c r="AY292" s="407">
        <v>2</v>
      </c>
      <c r="AZ292" s="304"/>
      <c r="BA292" s="304"/>
      <c r="BB292" s="408"/>
      <c r="BC292" s="306">
        <f t="shared" ref="BC292:BC293" si="64">+$AE$290*AY292</f>
        <v>9120</v>
      </c>
      <c r="BD292" s="307"/>
      <c r="BE292" s="307"/>
      <c r="BF292" s="308"/>
      <c r="BG292" s="309">
        <v>10968</v>
      </c>
      <c r="BH292" s="310"/>
      <c r="BI292" s="310"/>
      <c r="BJ292" s="311"/>
      <c r="BK292" s="312">
        <f t="shared" ref="BK292:BK293" si="65">+AY292*BG292</f>
        <v>21936</v>
      </c>
      <c r="BL292" s="313"/>
      <c r="BM292" s="313"/>
      <c r="BN292" s="313"/>
      <c r="BO292" s="313"/>
      <c r="BP292" s="314"/>
      <c r="BQ292" s="294"/>
      <c r="BR292" s="295"/>
      <c r="BS292" s="295"/>
      <c r="BT292" s="295"/>
      <c r="BU292" s="295"/>
      <c r="BV292" s="295"/>
      <c r="BW292" s="296"/>
      <c r="BX292" s="294"/>
      <c r="BY292" s="295"/>
      <c r="BZ292" s="295"/>
      <c r="CA292" s="295"/>
      <c r="CB292" s="295"/>
      <c r="CC292" s="296"/>
      <c r="CD292" s="294"/>
      <c r="CE292" s="295"/>
      <c r="CF292" s="295"/>
      <c r="CG292" s="295"/>
      <c r="CH292" s="295"/>
      <c r="CI292" s="296"/>
    </row>
    <row r="293" spans="1:87" ht="18" customHeight="1" thickBot="1" x14ac:dyDescent="0.3">
      <c r="A293" s="75"/>
      <c r="B293" s="327"/>
      <c r="C293" s="328"/>
      <c r="D293" s="328"/>
      <c r="E293" s="328"/>
      <c r="F293" s="328"/>
      <c r="G293" s="328"/>
      <c r="H293" s="328"/>
      <c r="I293" s="328"/>
      <c r="J293" s="328"/>
      <c r="K293" s="328"/>
      <c r="L293" s="328"/>
      <c r="M293" s="328"/>
      <c r="N293" s="328"/>
      <c r="O293" s="328"/>
      <c r="P293" s="328"/>
      <c r="Q293" s="328"/>
      <c r="R293" s="328"/>
      <c r="S293" s="328"/>
      <c r="T293" s="328"/>
      <c r="U293" s="328"/>
      <c r="V293" s="328"/>
      <c r="W293" s="328"/>
      <c r="X293" s="328"/>
      <c r="Y293" s="329"/>
      <c r="Z293" s="336"/>
      <c r="AA293" s="337"/>
      <c r="AB293" s="337"/>
      <c r="AC293" s="337"/>
      <c r="AD293" s="338"/>
      <c r="AE293" s="645"/>
      <c r="AF293" s="646"/>
      <c r="AG293" s="646"/>
      <c r="AH293" s="646"/>
      <c r="AI293" s="646"/>
      <c r="AJ293" s="646"/>
      <c r="AK293" s="392" t="s">
        <v>40</v>
      </c>
      <c r="AL293" s="393"/>
      <c r="AM293" s="393"/>
      <c r="AN293" s="393"/>
      <c r="AO293" s="393"/>
      <c r="AP293" s="393"/>
      <c r="AQ293" s="393"/>
      <c r="AR293" s="393"/>
      <c r="AS293" s="393"/>
      <c r="AT293" s="393"/>
      <c r="AU293" s="393"/>
      <c r="AV293" s="393"/>
      <c r="AW293" s="393"/>
      <c r="AX293" s="394"/>
      <c r="AY293" s="407">
        <v>1</v>
      </c>
      <c r="AZ293" s="304"/>
      <c r="BA293" s="304"/>
      <c r="BB293" s="408"/>
      <c r="BC293" s="306">
        <f t="shared" si="64"/>
        <v>4560</v>
      </c>
      <c r="BD293" s="307"/>
      <c r="BE293" s="307"/>
      <c r="BF293" s="308"/>
      <c r="BG293" s="309">
        <v>26988</v>
      </c>
      <c r="BH293" s="310"/>
      <c r="BI293" s="310"/>
      <c r="BJ293" s="311"/>
      <c r="BK293" s="312">
        <f t="shared" si="65"/>
        <v>26988</v>
      </c>
      <c r="BL293" s="313"/>
      <c r="BM293" s="313"/>
      <c r="BN293" s="313"/>
      <c r="BO293" s="313"/>
      <c r="BP293" s="314"/>
      <c r="BQ293" s="294"/>
      <c r="BR293" s="295"/>
      <c r="BS293" s="295"/>
      <c r="BT293" s="295"/>
      <c r="BU293" s="295"/>
      <c r="BV293" s="295"/>
      <c r="BW293" s="296"/>
      <c r="BX293" s="294"/>
      <c r="BY293" s="295"/>
      <c r="BZ293" s="295"/>
      <c r="CA293" s="295"/>
      <c r="CB293" s="295"/>
      <c r="CC293" s="296"/>
      <c r="CD293" s="294"/>
      <c r="CE293" s="295"/>
      <c r="CF293" s="295"/>
      <c r="CG293" s="295"/>
      <c r="CH293" s="295"/>
      <c r="CI293" s="296"/>
    </row>
    <row r="294" spans="1:87" ht="18" customHeight="1" thickBot="1" x14ac:dyDescent="0.3">
      <c r="A294" s="75"/>
      <c r="B294" s="377"/>
      <c r="C294" s="378"/>
      <c r="D294" s="378"/>
      <c r="E294" s="378"/>
      <c r="F294" s="378"/>
      <c r="G294" s="378"/>
      <c r="H294" s="378"/>
      <c r="I294" s="378"/>
      <c r="J294" s="378"/>
      <c r="K294" s="378"/>
      <c r="L294" s="378"/>
      <c r="M294" s="378"/>
      <c r="N294" s="378"/>
      <c r="O294" s="378"/>
      <c r="P294" s="378"/>
      <c r="Q294" s="378"/>
      <c r="R294" s="378"/>
      <c r="S294" s="378"/>
      <c r="T294" s="378"/>
      <c r="U294" s="378"/>
      <c r="V294" s="378"/>
      <c r="W294" s="378"/>
      <c r="X294" s="378"/>
      <c r="Y294" s="378"/>
      <c r="Z294" s="378"/>
      <c r="AA294" s="378"/>
      <c r="AB294" s="378"/>
      <c r="AC294" s="378"/>
      <c r="AD294" s="378"/>
      <c r="AE294" s="378"/>
      <c r="AF294" s="378"/>
      <c r="AG294" s="378"/>
      <c r="AH294" s="378"/>
      <c r="AI294" s="378"/>
      <c r="AJ294" s="379"/>
      <c r="AK294" s="380" t="s">
        <v>3</v>
      </c>
      <c r="AL294" s="381"/>
      <c r="AM294" s="381"/>
      <c r="AN294" s="381"/>
      <c r="AO294" s="381"/>
      <c r="AP294" s="381"/>
      <c r="AQ294" s="381"/>
      <c r="AR294" s="381"/>
      <c r="AS294" s="381"/>
      <c r="AT294" s="381"/>
      <c r="AU294" s="381"/>
      <c r="AV294" s="381"/>
      <c r="AW294" s="381"/>
      <c r="AX294" s="381"/>
      <c r="AY294" s="382"/>
      <c r="AZ294" s="382"/>
      <c r="BA294" s="382"/>
      <c r="BB294" s="382"/>
      <c r="BC294" s="382"/>
      <c r="BD294" s="382"/>
      <c r="BE294" s="382"/>
      <c r="BF294" s="382"/>
      <c r="BG294" s="382"/>
      <c r="BH294" s="382"/>
      <c r="BI294" s="382"/>
      <c r="BJ294" s="383"/>
      <c r="BK294" s="384">
        <f>SUM(BK290:BK293)</f>
        <v>49709.72</v>
      </c>
      <c r="BL294" s="385"/>
      <c r="BM294" s="385"/>
      <c r="BN294" s="385"/>
      <c r="BO294" s="385"/>
      <c r="BP294" s="386"/>
      <c r="BQ294" s="387" t="s">
        <v>100</v>
      </c>
      <c r="BR294" s="388"/>
      <c r="BS294" s="388"/>
      <c r="BT294" s="388"/>
      <c r="BU294" s="388"/>
      <c r="BV294" s="388"/>
      <c r="BW294" s="388"/>
      <c r="BX294" s="388"/>
      <c r="BY294" s="388"/>
      <c r="BZ294" s="388"/>
      <c r="CA294" s="388"/>
      <c r="CB294" s="388"/>
      <c r="CC294" s="389"/>
      <c r="CD294" s="390">
        <f>+CD290*AE290</f>
        <v>269360380.2352941</v>
      </c>
      <c r="CE294" s="390"/>
      <c r="CF294" s="390"/>
      <c r="CG294" s="390"/>
      <c r="CH294" s="390"/>
      <c r="CI294" s="391"/>
    </row>
    <row r="295" spans="1:87" ht="18" customHeight="1" thickBot="1" x14ac:dyDescent="0.3">
      <c r="A295" s="75"/>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BG295" s="78"/>
      <c r="BH295" s="78"/>
      <c r="BI295" s="78"/>
      <c r="BJ295" s="78"/>
      <c r="BK295" s="79"/>
      <c r="BL295" s="79"/>
      <c r="BM295" s="79"/>
      <c r="BN295" s="79"/>
      <c r="BO295" s="79"/>
      <c r="BP295" s="79"/>
      <c r="BQ295" s="79"/>
      <c r="BR295" s="79"/>
      <c r="BS295" s="79"/>
      <c r="BT295" s="79"/>
      <c r="BU295" s="79"/>
      <c r="BV295" s="79"/>
      <c r="BW295" s="79"/>
      <c r="BX295" s="79"/>
      <c r="BY295" s="79"/>
      <c r="BZ295" s="79"/>
      <c r="CA295" s="79"/>
      <c r="CB295" s="79"/>
      <c r="CC295" s="79"/>
      <c r="CD295" s="79"/>
      <c r="CE295" s="79"/>
      <c r="CF295" s="79"/>
      <c r="CG295" s="79"/>
      <c r="CH295" s="79"/>
      <c r="CI295" s="79"/>
    </row>
    <row r="296" spans="1:87" ht="18" customHeight="1" x14ac:dyDescent="0.25">
      <c r="A296" s="75"/>
      <c r="B296" s="348" t="s">
        <v>0</v>
      </c>
      <c r="C296" s="349"/>
      <c r="D296" s="349"/>
      <c r="E296" s="349"/>
      <c r="F296" s="349"/>
      <c r="G296" s="349"/>
      <c r="H296" s="349"/>
      <c r="I296" s="349"/>
      <c r="J296" s="349"/>
      <c r="K296" s="349"/>
      <c r="L296" s="349"/>
      <c r="M296" s="349"/>
      <c r="N296" s="349"/>
      <c r="O296" s="349"/>
      <c r="P296" s="349"/>
      <c r="Q296" s="349"/>
      <c r="R296" s="349"/>
      <c r="S296" s="349"/>
      <c r="T296" s="349"/>
      <c r="U296" s="349"/>
      <c r="V296" s="349"/>
      <c r="W296" s="349"/>
      <c r="X296" s="349"/>
      <c r="Y296" s="350"/>
      <c r="Z296" s="348" t="s">
        <v>80</v>
      </c>
      <c r="AA296" s="349"/>
      <c r="AB296" s="349"/>
      <c r="AC296" s="349"/>
      <c r="AD296" s="350"/>
      <c r="AE296" s="357" t="s">
        <v>79</v>
      </c>
      <c r="AF296" s="358"/>
      <c r="AG296" s="358"/>
      <c r="AH296" s="358"/>
      <c r="AI296" s="358"/>
      <c r="AJ296" s="359"/>
      <c r="AK296" s="357" t="s">
        <v>81</v>
      </c>
      <c r="AL296" s="358"/>
      <c r="AM296" s="358"/>
      <c r="AN296" s="358"/>
      <c r="AO296" s="358"/>
      <c r="AP296" s="358"/>
      <c r="AQ296" s="358"/>
      <c r="AR296" s="358"/>
      <c r="AS296" s="358"/>
      <c r="AT296" s="358"/>
      <c r="AU296" s="358"/>
      <c r="AV296" s="358"/>
      <c r="AW296" s="358"/>
      <c r="AX296" s="359"/>
      <c r="AY296" s="357" t="s">
        <v>1</v>
      </c>
      <c r="AZ296" s="358"/>
      <c r="BA296" s="358"/>
      <c r="BB296" s="359"/>
      <c r="BC296" s="348" t="s">
        <v>104</v>
      </c>
      <c r="BD296" s="349"/>
      <c r="BE296" s="349"/>
      <c r="BF296" s="350"/>
      <c r="BG296" s="366" t="s">
        <v>82</v>
      </c>
      <c r="BH296" s="367"/>
      <c r="BI296" s="367"/>
      <c r="BJ296" s="368"/>
      <c r="BK296" s="315" t="s">
        <v>99</v>
      </c>
      <c r="BL296" s="316"/>
      <c r="BM296" s="316"/>
      <c r="BN296" s="316"/>
      <c r="BO296" s="316"/>
      <c r="BP296" s="317"/>
      <c r="BQ296" s="315" t="s">
        <v>83</v>
      </c>
      <c r="BR296" s="316"/>
      <c r="BS296" s="316"/>
      <c r="BT296" s="316"/>
      <c r="BU296" s="316"/>
      <c r="BV296" s="316"/>
      <c r="BW296" s="317"/>
      <c r="BX296" s="315" t="s">
        <v>84</v>
      </c>
      <c r="BY296" s="316"/>
      <c r="BZ296" s="316"/>
      <c r="CA296" s="316"/>
      <c r="CB296" s="316"/>
      <c r="CC296" s="317"/>
      <c r="CD296" s="315" t="s">
        <v>85</v>
      </c>
      <c r="CE296" s="316"/>
      <c r="CF296" s="316"/>
      <c r="CG296" s="316"/>
      <c r="CH296" s="316"/>
      <c r="CI296" s="317"/>
    </row>
    <row r="297" spans="1:87" ht="18" customHeight="1" x14ac:dyDescent="0.25">
      <c r="A297" s="75"/>
      <c r="B297" s="351"/>
      <c r="C297" s="352"/>
      <c r="D297" s="352"/>
      <c r="E297" s="352"/>
      <c r="F297" s="352"/>
      <c r="G297" s="352"/>
      <c r="H297" s="352"/>
      <c r="I297" s="352"/>
      <c r="J297" s="352"/>
      <c r="K297" s="352"/>
      <c r="L297" s="352"/>
      <c r="M297" s="352"/>
      <c r="N297" s="352"/>
      <c r="O297" s="352"/>
      <c r="P297" s="352"/>
      <c r="Q297" s="352"/>
      <c r="R297" s="352"/>
      <c r="S297" s="352"/>
      <c r="T297" s="352"/>
      <c r="U297" s="352"/>
      <c r="V297" s="352"/>
      <c r="W297" s="352"/>
      <c r="X297" s="352"/>
      <c r="Y297" s="353"/>
      <c r="Z297" s="351"/>
      <c r="AA297" s="352"/>
      <c r="AB297" s="352"/>
      <c r="AC297" s="352"/>
      <c r="AD297" s="353"/>
      <c r="AE297" s="360"/>
      <c r="AF297" s="361"/>
      <c r="AG297" s="361"/>
      <c r="AH297" s="361"/>
      <c r="AI297" s="361"/>
      <c r="AJ297" s="362"/>
      <c r="AK297" s="360"/>
      <c r="AL297" s="361"/>
      <c r="AM297" s="361"/>
      <c r="AN297" s="361"/>
      <c r="AO297" s="361"/>
      <c r="AP297" s="361"/>
      <c r="AQ297" s="361"/>
      <c r="AR297" s="361"/>
      <c r="AS297" s="361"/>
      <c r="AT297" s="361"/>
      <c r="AU297" s="361"/>
      <c r="AV297" s="361"/>
      <c r="AW297" s="361"/>
      <c r="AX297" s="362"/>
      <c r="AY297" s="360"/>
      <c r="AZ297" s="361"/>
      <c r="BA297" s="361"/>
      <c r="BB297" s="362"/>
      <c r="BC297" s="351"/>
      <c r="BD297" s="352"/>
      <c r="BE297" s="352"/>
      <c r="BF297" s="353"/>
      <c r="BG297" s="369"/>
      <c r="BH297" s="370"/>
      <c r="BI297" s="370"/>
      <c r="BJ297" s="371"/>
      <c r="BK297" s="318"/>
      <c r="BL297" s="319"/>
      <c r="BM297" s="319"/>
      <c r="BN297" s="319"/>
      <c r="BO297" s="319"/>
      <c r="BP297" s="320"/>
      <c r="BQ297" s="318"/>
      <c r="BR297" s="319"/>
      <c r="BS297" s="319"/>
      <c r="BT297" s="319"/>
      <c r="BU297" s="319"/>
      <c r="BV297" s="319"/>
      <c r="BW297" s="320"/>
      <c r="BX297" s="318"/>
      <c r="BY297" s="319"/>
      <c r="BZ297" s="319"/>
      <c r="CA297" s="319"/>
      <c r="CB297" s="319"/>
      <c r="CC297" s="320"/>
      <c r="CD297" s="318"/>
      <c r="CE297" s="319"/>
      <c r="CF297" s="319"/>
      <c r="CG297" s="319"/>
      <c r="CH297" s="319"/>
      <c r="CI297" s="320"/>
    </row>
    <row r="298" spans="1:87" ht="18" customHeight="1" thickBot="1" x14ac:dyDescent="0.3">
      <c r="A298" s="75"/>
      <c r="B298" s="354"/>
      <c r="C298" s="355"/>
      <c r="D298" s="355"/>
      <c r="E298" s="355"/>
      <c r="F298" s="355"/>
      <c r="G298" s="355"/>
      <c r="H298" s="355"/>
      <c r="I298" s="355"/>
      <c r="J298" s="355"/>
      <c r="K298" s="355"/>
      <c r="L298" s="355"/>
      <c r="M298" s="355"/>
      <c r="N298" s="355"/>
      <c r="O298" s="355"/>
      <c r="P298" s="355"/>
      <c r="Q298" s="355"/>
      <c r="R298" s="355"/>
      <c r="S298" s="355"/>
      <c r="T298" s="355"/>
      <c r="U298" s="355"/>
      <c r="V298" s="355"/>
      <c r="W298" s="355"/>
      <c r="X298" s="355"/>
      <c r="Y298" s="356"/>
      <c r="Z298" s="354"/>
      <c r="AA298" s="355"/>
      <c r="AB298" s="355"/>
      <c r="AC298" s="355"/>
      <c r="AD298" s="356"/>
      <c r="AE298" s="363"/>
      <c r="AF298" s="364"/>
      <c r="AG298" s="364"/>
      <c r="AH298" s="364"/>
      <c r="AI298" s="364"/>
      <c r="AJ298" s="365"/>
      <c r="AK298" s="360"/>
      <c r="AL298" s="361"/>
      <c r="AM298" s="361"/>
      <c r="AN298" s="361"/>
      <c r="AO298" s="361"/>
      <c r="AP298" s="361"/>
      <c r="AQ298" s="361"/>
      <c r="AR298" s="361"/>
      <c r="AS298" s="361"/>
      <c r="AT298" s="361"/>
      <c r="AU298" s="361"/>
      <c r="AV298" s="361"/>
      <c r="AW298" s="361"/>
      <c r="AX298" s="362"/>
      <c r="AY298" s="360"/>
      <c r="AZ298" s="361"/>
      <c r="BA298" s="361"/>
      <c r="BB298" s="362"/>
      <c r="BC298" s="351"/>
      <c r="BD298" s="352"/>
      <c r="BE298" s="352"/>
      <c r="BF298" s="353"/>
      <c r="BG298" s="369"/>
      <c r="BH298" s="370"/>
      <c r="BI298" s="370"/>
      <c r="BJ298" s="371"/>
      <c r="BK298" s="318"/>
      <c r="BL298" s="319"/>
      <c r="BM298" s="319"/>
      <c r="BN298" s="319"/>
      <c r="BO298" s="319"/>
      <c r="BP298" s="320"/>
      <c r="BQ298" s="321"/>
      <c r="BR298" s="322"/>
      <c r="BS298" s="322"/>
      <c r="BT298" s="322"/>
      <c r="BU298" s="322"/>
      <c r="BV298" s="322"/>
      <c r="BW298" s="323"/>
      <c r="BX298" s="321"/>
      <c r="BY298" s="322"/>
      <c r="BZ298" s="322"/>
      <c r="CA298" s="322"/>
      <c r="CB298" s="322"/>
      <c r="CC298" s="323"/>
      <c r="CD298" s="321"/>
      <c r="CE298" s="322"/>
      <c r="CF298" s="322"/>
      <c r="CG298" s="322"/>
      <c r="CH298" s="322"/>
      <c r="CI298" s="323"/>
    </row>
    <row r="299" spans="1:87" ht="18" customHeight="1" x14ac:dyDescent="0.25">
      <c r="A299" s="75"/>
      <c r="B299" s="324" t="s">
        <v>232</v>
      </c>
      <c r="C299" s="325"/>
      <c r="D299" s="325"/>
      <c r="E299" s="325"/>
      <c r="F299" s="325"/>
      <c r="G299" s="325"/>
      <c r="H299" s="325"/>
      <c r="I299" s="325"/>
      <c r="J299" s="325"/>
      <c r="K299" s="325"/>
      <c r="L299" s="325"/>
      <c r="M299" s="325"/>
      <c r="N299" s="325"/>
      <c r="O299" s="325"/>
      <c r="P299" s="325"/>
      <c r="Q299" s="325"/>
      <c r="R299" s="325"/>
      <c r="S299" s="325"/>
      <c r="T299" s="325"/>
      <c r="U299" s="325"/>
      <c r="V299" s="325"/>
      <c r="W299" s="325"/>
      <c r="X299" s="325"/>
      <c r="Y299" s="326"/>
      <c r="Z299" s="333" t="s">
        <v>897</v>
      </c>
      <c r="AA299" s="334"/>
      <c r="AB299" s="334"/>
      <c r="AC299" s="334"/>
      <c r="AD299" s="335"/>
      <c r="AE299" s="643">
        <v>168</v>
      </c>
      <c r="AF299" s="644"/>
      <c r="AG299" s="644"/>
      <c r="AH299" s="644"/>
      <c r="AI299" s="644"/>
      <c r="AJ299" s="644"/>
      <c r="AK299" s="655" t="s">
        <v>14</v>
      </c>
      <c r="AL299" s="656"/>
      <c r="AM299" s="656"/>
      <c r="AN299" s="656"/>
      <c r="AO299" s="656"/>
      <c r="AP299" s="656"/>
      <c r="AQ299" s="656"/>
      <c r="AR299" s="656"/>
      <c r="AS299" s="656"/>
      <c r="AT299" s="656"/>
      <c r="AU299" s="656"/>
      <c r="AV299" s="656"/>
      <c r="AW299" s="656"/>
      <c r="AX299" s="657"/>
      <c r="AY299" s="409">
        <v>0.04</v>
      </c>
      <c r="AZ299" s="346"/>
      <c r="BA299" s="346"/>
      <c r="BB299" s="410"/>
      <c r="BC299" s="345">
        <f>+$AE$299*AY299</f>
        <v>6.72</v>
      </c>
      <c r="BD299" s="346"/>
      <c r="BE299" s="346"/>
      <c r="BF299" s="347"/>
      <c r="BG299" s="285">
        <v>7925</v>
      </c>
      <c r="BH299" s="286"/>
      <c r="BI299" s="286"/>
      <c r="BJ299" s="287"/>
      <c r="BK299" s="288">
        <f>+AY299*BG299</f>
        <v>317</v>
      </c>
      <c r="BL299" s="289"/>
      <c r="BM299" s="289"/>
      <c r="BN299" s="289"/>
      <c r="BO299" s="289"/>
      <c r="BP299" s="290"/>
      <c r="BQ299" s="291">
        <v>500</v>
      </c>
      <c r="BR299" s="292"/>
      <c r="BS299" s="292"/>
      <c r="BT299" s="292"/>
      <c r="BU299" s="292"/>
      <c r="BV299" s="292"/>
      <c r="BW299" s="293"/>
      <c r="BX299" s="291">
        <f>+(((BK303+BQ299)*15)/85)</f>
        <v>17354.25</v>
      </c>
      <c r="BY299" s="292"/>
      <c r="BZ299" s="292"/>
      <c r="CA299" s="292"/>
      <c r="CB299" s="292"/>
      <c r="CC299" s="293"/>
      <c r="CD299" s="291">
        <f>+BK303+BQ299+BX299</f>
        <v>115695</v>
      </c>
      <c r="CE299" s="292"/>
      <c r="CF299" s="292"/>
      <c r="CG299" s="292"/>
      <c r="CH299" s="292"/>
      <c r="CI299" s="293"/>
    </row>
    <row r="300" spans="1:87" ht="18" customHeight="1" x14ac:dyDescent="0.25">
      <c r="A300" s="75"/>
      <c r="B300" s="327"/>
      <c r="C300" s="328"/>
      <c r="D300" s="328"/>
      <c r="E300" s="328"/>
      <c r="F300" s="328"/>
      <c r="G300" s="328"/>
      <c r="H300" s="328"/>
      <c r="I300" s="328"/>
      <c r="J300" s="328"/>
      <c r="K300" s="328"/>
      <c r="L300" s="328"/>
      <c r="M300" s="328"/>
      <c r="N300" s="328"/>
      <c r="O300" s="328"/>
      <c r="P300" s="328"/>
      <c r="Q300" s="328"/>
      <c r="R300" s="328"/>
      <c r="S300" s="328"/>
      <c r="T300" s="328"/>
      <c r="U300" s="328"/>
      <c r="V300" s="328"/>
      <c r="W300" s="328"/>
      <c r="X300" s="328"/>
      <c r="Y300" s="329"/>
      <c r="Z300" s="336"/>
      <c r="AA300" s="337"/>
      <c r="AB300" s="337"/>
      <c r="AC300" s="337"/>
      <c r="AD300" s="338"/>
      <c r="AE300" s="645"/>
      <c r="AF300" s="646"/>
      <c r="AG300" s="646"/>
      <c r="AH300" s="646"/>
      <c r="AI300" s="646"/>
      <c r="AJ300" s="646"/>
      <c r="AK300" s="658" t="s">
        <v>32</v>
      </c>
      <c r="AL300" s="659"/>
      <c r="AM300" s="659"/>
      <c r="AN300" s="659"/>
      <c r="AO300" s="659"/>
      <c r="AP300" s="659"/>
      <c r="AQ300" s="659"/>
      <c r="AR300" s="659"/>
      <c r="AS300" s="659"/>
      <c r="AT300" s="659"/>
      <c r="AU300" s="659"/>
      <c r="AV300" s="659"/>
      <c r="AW300" s="659"/>
      <c r="AX300" s="660"/>
      <c r="AY300" s="407">
        <v>6</v>
      </c>
      <c r="AZ300" s="304"/>
      <c r="BA300" s="304"/>
      <c r="BB300" s="408"/>
      <c r="BC300" s="306">
        <f>+$AE$299*AY300</f>
        <v>1008</v>
      </c>
      <c r="BD300" s="307"/>
      <c r="BE300" s="307"/>
      <c r="BF300" s="308"/>
      <c r="BG300" s="309">
        <v>10968</v>
      </c>
      <c r="BH300" s="310"/>
      <c r="BI300" s="310"/>
      <c r="BJ300" s="311"/>
      <c r="BK300" s="312">
        <f t="shared" ref="BK300:BK302" si="66">+AY300*BG300</f>
        <v>65808</v>
      </c>
      <c r="BL300" s="313"/>
      <c r="BM300" s="313"/>
      <c r="BN300" s="313"/>
      <c r="BO300" s="313"/>
      <c r="BP300" s="314"/>
      <c r="BQ300" s="294"/>
      <c r="BR300" s="295"/>
      <c r="BS300" s="295"/>
      <c r="BT300" s="295"/>
      <c r="BU300" s="295"/>
      <c r="BV300" s="295"/>
      <c r="BW300" s="296"/>
      <c r="BX300" s="294"/>
      <c r="BY300" s="295"/>
      <c r="BZ300" s="295"/>
      <c r="CA300" s="295"/>
      <c r="CB300" s="295"/>
      <c r="CC300" s="296"/>
      <c r="CD300" s="294"/>
      <c r="CE300" s="295"/>
      <c r="CF300" s="295"/>
      <c r="CG300" s="295"/>
      <c r="CH300" s="295"/>
      <c r="CI300" s="296"/>
    </row>
    <row r="301" spans="1:87" ht="18" customHeight="1" x14ac:dyDescent="0.25">
      <c r="A301" s="75"/>
      <c r="B301" s="327"/>
      <c r="C301" s="328"/>
      <c r="D301" s="328"/>
      <c r="E301" s="328"/>
      <c r="F301" s="328"/>
      <c r="G301" s="328"/>
      <c r="H301" s="328"/>
      <c r="I301" s="328"/>
      <c r="J301" s="328"/>
      <c r="K301" s="328"/>
      <c r="L301" s="328"/>
      <c r="M301" s="328"/>
      <c r="N301" s="328"/>
      <c r="O301" s="328"/>
      <c r="P301" s="328"/>
      <c r="Q301" s="328"/>
      <c r="R301" s="328"/>
      <c r="S301" s="328"/>
      <c r="T301" s="328"/>
      <c r="U301" s="328"/>
      <c r="V301" s="328"/>
      <c r="W301" s="328"/>
      <c r="X301" s="328"/>
      <c r="Y301" s="329"/>
      <c r="Z301" s="336"/>
      <c r="AA301" s="337"/>
      <c r="AB301" s="337"/>
      <c r="AC301" s="337"/>
      <c r="AD301" s="338"/>
      <c r="AE301" s="645"/>
      <c r="AF301" s="646"/>
      <c r="AG301" s="646"/>
      <c r="AH301" s="646"/>
      <c r="AI301" s="646"/>
      <c r="AJ301" s="646"/>
      <c r="AK301" s="658" t="s">
        <v>527</v>
      </c>
      <c r="AL301" s="659"/>
      <c r="AM301" s="659"/>
      <c r="AN301" s="659"/>
      <c r="AO301" s="659"/>
      <c r="AP301" s="659"/>
      <c r="AQ301" s="659"/>
      <c r="AR301" s="659"/>
      <c r="AS301" s="659"/>
      <c r="AT301" s="659"/>
      <c r="AU301" s="659"/>
      <c r="AV301" s="659"/>
      <c r="AW301" s="659"/>
      <c r="AX301" s="660"/>
      <c r="AY301" s="407">
        <v>0.25</v>
      </c>
      <c r="AZ301" s="304"/>
      <c r="BA301" s="304"/>
      <c r="BB301" s="408"/>
      <c r="BC301" s="306">
        <f>+$AE$299*AY301</f>
        <v>42</v>
      </c>
      <c r="BD301" s="307"/>
      <c r="BE301" s="307"/>
      <c r="BF301" s="308"/>
      <c r="BG301" s="309">
        <v>18911</v>
      </c>
      <c r="BH301" s="310"/>
      <c r="BI301" s="310"/>
      <c r="BJ301" s="311"/>
      <c r="BK301" s="312">
        <f t="shared" si="66"/>
        <v>4727.75</v>
      </c>
      <c r="BL301" s="313"/>
      <c r="BM301" s="313"/>
      <c r="BN301" s="313"/>
      <c r="BO301" s="313"/>
      <c r="BP301" s="314"/>
      <c r="BQ301" s="294"/>
      <c r="BR301" s="295"/>
      <c r="BS301" s="295"/>
      <c r="BT301" s="295"/>
      <c r="BU301" s="295"/>
      <c r="BV301" s="295"/>
      <c r="BW301" s="296"/>
      <c r="BX301" s="294"/>
      <c r="BY301" s="295"/>
      <c r="BZ301" s="295"/>
      <c r="CA301" s="295"/>
      <c r="CB301" s="295"/>
      <c r="CC301" s="296"/>
      <c r="CD301" s="294"/>
      <c r="CE301" s="295"/>
      <c r="CF301" s="295"/>
      <c r="CG301" s="295"/>
      <c r="CH301" s="295"/>
      <c r="CI301" s="296"/>
    </row>
    <row r="302" spans="1:87" ht="18" customHeight="1" thickBot="1" x14ac:dyDescent="0.3">
      <c r="A302" s="75"/>
      <c r="B302" s="327"/>
      <c r="C302" s="328"/>
      <c r="D302" s="328"/>
      <c r="E302" s="328"/>
      <c r="F302" s="328"/>
      <c r="G302" s="328"/>
      <c r="H302" s="328"/>
      <c r="I302" s="328"/>
      <c r="J302" s="328"/>
      <c r="K302" s="328"/>
      <c r="L302" s="328"/>
      <c r="M302" s="328"/>
      <c r="N302" s="328"/>
      <c r="O302" s="328"/>
      <c r="P302" s="328"/>
      <c r="Q302" s="328"/>
      <c r="R302" s="328"/>
      <c r="S302" s="328"/>
      <c r="T302" s="328"/>
      <c r="U302" s="328"/>
      <c r="V302" s="328"/>
      <c r="W302" s="328"/>
      <c r="X302" s="328"/>
      <c r="Y302" s="329"/>
      <c r="Z302" s="336"/>
      <c r="AA302" s="337"/>
      <c r="AB302" s="337"/>
      <c r="AC302" s="337"/>
      <c r="AD302" s="338"/>
      <c r="AE302" s="645"/>
      <c r="AF302" s="646"/>
      <c r="AG302" s="646"/>
      <c r="AH302" s="646"/>
      <c r="AI302" s="646"/>
      <c r="AJ302" s="646"/>
      <c r="AK302" s="392" t="s">
        <v>40</v>
      </c>
      <c r="AL302" s="393"/>
      <c r="AM302" s="393"/>
      <c r="AN302" s="393"/>
      <c r="AO302" s="393"/>
      <c r="AP302" s="393"/>
      <c r="AQ302" s="393"/>
      <c r="AR302" s="393"/>
      <c r="AS302" s="393"/>
      <c r="AT302" s="393"/>
      <c r="AU302" s="393"/>
      <c r="AV302" s="393"/>
      <c r="AW302" s="393"/>
      <c r="AX302" s="394"/>
      <c r="AY302" s="407">
        <v>1</v>
      </c>
      <c r="AZ302" s="304"/>
      <c r="BA302" s="304"/>
      <c r="BB302" s="408"/>
      <c r="BC302" s="306">
        <f>+$AE$299*AY302</f>
        <v>168</v>
      </c>
      <c r="BD302" s="307"/>
      <c r="BE302" s="307"/>
      <c r="BF302" s="308"/>
      <c r="BG302" s="309">
        <v>26988</v>
      </c>
      <c r="BH302" s="310"/>
      <c r="BI302" s="310"/>
      <c r="BJ302" s="311"/>
      <c r="BK302" s="312">
        <f t="shared" si="66"/>
        <v>26988</v>
      </c>
      <c r="BL302" s="313"/>
      <c r="BM302" s="313"/>
      <c r="BN302" s="313"/>
      <c r="BO302" s="313"/>
      <c r="BP302" s="314"/>
      <c r="BQ302" s="294"/>
      <c r="BR302" s="295"/>
      <c r="BS302" s="295"/>
      <c r="BT302" s="295"/>
      <c r="BU302" s="295"/>
      <c r="BV302" s="295"/>
      <c r="BW302" s="296"/>
      <c r="BX302" s="294"/>
      <c r="BY302" s="295"/>
      <c r="BZ302" s="295"/>
      <c r="CA302" s="295"/>
      <c r="CB302" s="295"/>
      <c r="CC302" s="296"/>
      <c r="CD302" s="294"/>
      <c r="CE302" s="295"/>
      <c r="CF302" s="295"/>
      <c r="CG302" s="295"/>
      <c r="CH302" s="295"/>
      <c r="CI302" s="296"/>
    </row>
    <row r="303" spans="1:87" ht="18" customHeight="1" thickBot="1" x14ac:dyDescent="0.3">
      <c r="A303" s="75"/>
      <c r="B303" s="377"/>
      <c r="C303" s="378"/>
      <c r="D303" s="378"/>
      <c r="E303" s="378"/>
      <c r="F303" s="378"/>
      <c r="G303" s="378"/>
      <c r="H303" s="378"/>
      <c r="I303" s="378"/>
      <c r="J303" s="378"/>
      <c r="K303" s="378"/>
      <c r="L303" s="378"/>
      <c r="M303" s="378"/>
      <c r="N303" s="378"/>
      <c r="O303" s="378"/>
      <c r="P303" s="378"/>
      <c r="Q303" s="378"/>
      <c r="R303" s="378"/>
      <c r="S303" s="378"/>
      <c r="T303" s="378"/>
      <c r="U303" s="378"/>
      <c r="V303" s="378"/>
      <c r="W303" s="378"/>
      <c r="X303" s="378"/>
      <c r="Y303" s="378"/>
      <c r="Z303" s="378"/>
      <c r="AA303" s="378"/>
      <c r="AB303" s="378"/>
      <c r="AC303" s="378"/>
      <c r="AD303" s="378"/>
      <c r="AE303" s="378"/>
      <c r="AF303" s="378"/>
      <c r="AG303" s="378"/>
      <c r="AH303" s="378"/>
      <c r="AI303" s="378"/>
      <c r="AJ303" s="379"/>
      <c r="AK303" s="380" t="s">
        <v>3</v>
      </c>
      <c r="AL303" s="381"/>
      <c r="AM303" s="381"/>
      <c r="AN303" s="381"/>
      <c r="AO303" s="381"/>
      <c r="AP303" s="381"/>
      <c r="AQ303" s="381"/>
      <c r="AR303" s="381"/>
      <c r="AS303" s="381"/>
      <c r="AT303" s="381"/>
      <c r="AU303" s="381"/>
      <c r="AV303" s="381"/>
      <c r="AW303" s="381"/>
      <c r="AX303" s="381"/>
      <c r="AY303" s="382"/>
      <c r="AZ303" s="382"/>
      <c r="BA303" s="382"/>
      <c r="BB303" s="382"/>
      <c r="BC303" s="382"/>
      <c r="BD303" s="382"/>
      <c r="BE303" s="382"/>
      <c r="BF303" s="382"/>
      <c r="BG303" s="382"/>
      <c r="BH303" s="382"/>
      <c r="BI303" s="382"/>
      <c r="BJ303" s="383"/>
      <c r="BK303" s="384">
        <f>SUM(BK299:BK302)</f>
        <v>97840.75</v>
      </c>
      <c r="BL303" s="385"/>
      <c r="BM303" s="385"/>
      <c r="BN303" s="385"/>
      <c r="BO303" s="385"/>
      <c r="BP303" s="386"/>
      <c r="BQ303" s="387" t="s">
        <v>100</v>
      </c>
      <c r="BR303" s="388"/>
      <c r="BS303" s="388"/>
      <c r="BT303" s="388"/>
      <c r="BU303" s="388"/>
      <c r="BV303" s="388"/>
      <c r="BW303" s="388"/>
      <c r="BX303" s="388"/>
      <c r="BY303" s="388"/>
      <c r="BZ303" s="388"/>
      <c r="CA303" s="388"/>
      <c r="CB303" s="388"/>
      <c r="CC303" s="389"/>
      <c r="CD303" s="390">
        <f>+CD299*AE299</f>
        <v>19436760</v>
      </c>
      <c r="CE303" s="390"/>
      <c r="CF303" s="390"/>
      <c r="CG303" s="390"/>
      <c r="CH303" s="390"/>
      <c r="CI303" s="391"/>
    </row>
    <row r="304" spans="1:87" ht="18" customHeight="1" thickBot="1" x14ac:dyDescent="0.3">
      <c r="A304" s="75"/>
      <c r="B304" s="76"/>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BG304" s="78"/>
      <c r="BH304" s="78"/>
      <c r="BI304" s="78"/>
      <c r="BJ304" s="78"/>
      <c r="BK304" s="79"/>
      <c r="BL304" s="79"/>
      <c r="BM304" s="79"/>
      <c r="BN304" s="79"/>
      <c r="BO304" s="79"/>
      <c r="BP304" s="79"/>
      <c r="BQ304" s="79"/>
      <c r="BR304" s="79"/>
      <c r="BS304" s="79"/>
      <c r="BT304" s="79"/>
      <c r="BU304" s="79"/>
      <c r="BV304" s="79"/>
      <c r="BW304" s="79"/>
      <c r="BX304" s="79"/>
      <c r="BY304" s="79"/>
      <c r="BZ304" s="79"/>
      <c r="CA304" s="79"/>
      <c r="CB304" s="79"/>
      <c r="CC304" s="79"/>
      <c r="CD304" s="79"/>
      <c r="CE304" s="79"/>
      <c r="CF304" s="79"/>
      <c r="CG304" s="79"/>
      <c r="CH304" s="79"/>
      <c r="CI304" s="79"/>
    </row>
    <row r="305" spans="1:87" ht="18" customHeight="1" x14ac:dyDescent="0.25">
      <c r="A305" s="75"/>
      <c r="B305" s="348" t="s">
        <v>0</v>
      </c>
      <c r="C305" s="349"/>
      <c r="D305" s="349"/>
      <c r="E305" s="349"/>
      <c r="F305" s="349"/>
      <c r="G305" s="349"/>
      <c r="H305" s="349"/>
      <c r="I305" s="349"/>
      <c r="J305" s="349"/>
      <c r="K305" s="349"/>
      <c r="L305" s="349"/>
      <c r="M305" s="349"/>
      <c r="N305" s="349"/>
      <c r="O305" s="349"/>
      <c r="P305" s="349"/>
      <c r="Q305" s="349"/>
      <c r="R305" s="349"/>
      <c r="S305" s="349"/>
      <c r="T305" s="349"/>
      <c r="U305" s="349"/>
      <c r="V305" s="349"/>
      <c r="W305" s="349"/>
      <c r="X305" s="349"/>
      <c r="Y305" s="350"/>
      <c r="Z305" s="348" t="s">
        <v>80</v>
      </c>
      <c r="AA305" s="349"/>
      <c r="AB305" s="349"/>
      <c r="AC305" s="349"/>
      <c r="AD305" s="350"/>
      <c r="AE305" s="357" t="s">
        <v>79</v>
      </c>
      <c r="AF305" s="358"/>
      <c r="AG305" s="358"/>
      <c r="AH305" s="358"/>
      <c r="AI305" s="358"/>
      <c r="AJ305" s="359"/>
      <c r="AK305" s="357" t="s">
        <v>81</v>
      </c>
      <c r="AL305" s="358"/>
      <c r="AM305" s="358"/>
      <c r="AN305" s="358"/>
      <c r="AO305" s="358"/>
      <c r="AP305" s="358"/>
      <c r="AQ305" s="358"/>
      <c r="AR305" s="358"/>
      <c r="AS305" s="358"/>
      <c r="AT305" s="358"/>
      <c r="AU305" s="358"/>
      <c r="AV305" s="358"/>
      <c r="AW305" s="358"/>
      <c r="AX305" s="359"/>
      <c r="AY305" s="357" t="s">
        <v>1</v>
      </c>
      <c r="AZ305" s="358"/>
      <c r="BA305" s="358"/>
      <c r="BB305" s="359"/>
      <c r="BC305" s="348" t="s">
        <v>104</v>
      </c>
      <c r="BD305" s="349"/>
      <c r="BE305" s="349"/>
      <c r="BF305" s="350"/>
      <c r="BG305" s="366" t="s">
        <v>82</v>
      </c>
      <c r="BH305" s="367"/>
      <c r="BI305" s="367"/>
      <c r="BJ305" s="368"/>
      <c r="BK305" s="315" t="s">
        <v>99</v>
      </c>
      <c r="BL305" s="316"/>
      <c r="BM305" s="316"/>
      <c r="BN305" s="316"/>
      <c r="BO305" s="316"/>
      <c r="BP305" s="317"/>
      <c r="BQ305" s="315" t="s">
        <v>83</v>
      </c>
      <c r="BR305" s="316"/>
      <c r="BS305" s="316"/>
      <c r="BT305" s="316"/>
      <c r="BU305" s="316"/>
      <c r="BV305" s="316"/>
      <c r="BW305" s="317"/>
      <c r="BX305" s="315" t="s">
        <v>84</v>
      </c>
      <c r="BY305" s="316"/>
      <c r="BZ305" s="316"/>
      <c r="CA305" s="316"/>
      <c r="CB305" s="316"/>
      <c r="CC305" s="317"/>
      <c r="CD305" s="315" t="s">
        <v>85</v>
      </c>
      <c r="CE305" s="316"/>
      <c r="CF305" s="316"/>
      <c r="CG305" s="316"/>
      <c r="CH305" s="316"/>
      <c r="CI305" s="317"/>
    </row>
    <row r="306" spans="1:87" ht="18" customHeight="1" x14ac:dyDescent="0.25">
      <c r="A306" s="75"/>
      <c r="B306" s="351"/>
      <c r="C306" s="352"/>
      <c r="D306" s="352"/>
      <c r="E306" s="352"/>
      <c r="F306" s="352"/>
      <c r="G306" s="352"/>
      <c r="H306" s="352"/>
      <c r="I306" s="352"/>
      <c r="J306" s="352"/>
      <c r="K306" s="352"/>
      <c r="L306" s="352"/>
      <c r="M306" s="352"/>
      <c r="N306" s="352"/>
      <c r="O306" s="352"/>
      <c r="P306" s="352"/>
      <c r="Q306" s="352"/>
      <c r="R306" s="352"/>
      <c r="S306" s="352"/>
      <c r="T306" s="352"/>
      <c r="U306" s="352"/>
      <c r="V306" s="352"/>
      <c r="W306" s="352"/>
      <c r="X306" s="352"/>
      <c r="Y306" s="353"/>
      <c r="Z306" s="351"/>
      <c r="AA306" s="352"/>
      <c r="AB306" s="352"/>
      <c r="AC306" s="352"/>
      <c r="AD306" s="353"/>
      <c r="AE306" s="360"/>
      <c r="AF306" s="361"/>
      <c r="AG306" s="361"/>
      <c r="AH306" s="361"/>
      <c r="AI306" s="361"/>
      <c r="AJ306" s="362"/>
      <c r="AK306" s="360"/>
      <c r="AL306" s="361"/>
      <c r="AM306" s="361"/>
      <c r="AN306" s="361"/>
      <c r="AO306" s="361"/>
      <c r="AP306" s="361"/>
      <c r="AQ306" s="361"/>
      <c r="AR306" s="361"/>
      <c r="AS306" s="361"/>
      <c r="AT306" s="361"/>
      <c r="AU306" s="361"/>
      <c r="AV306" s="361"/>
      <c r="AW306" s="361"/>
      <c r="AX306" s="362"/>
      <c r="AY306" s="360"/>
      <c r="AZ306" s="361"/>
      <c r="BA306" s="361"/>
      <c r="BB306" s="362"/>
      <c r="BC306" s="351"/>
      <c r="BD306" s="352"/>
      <c r="BE306" s="352"/>
      <c r="BF306" s="353"/>
      <c r="BG306" s="369"/>
      <c r="BH306" s="370"/>
      <c r="BI306" s="370"/>
      <c r="BJ306" s="371"/>
      <c r="BK306" s="318"/>
      <c r="BL306" s="319"/>
      <c r="BM306" s="319"/>
      <c r="BN306" s="319"/>
      <c r="BO306" s="319"/>
      <c r="BP306" s="320"/>
      <c r="BQ306" s="318"/>
      <c r="BR306" s="319"/>
      <c r="BS306" s="319"/>
      <c r="BT306" s="319"/>
      <c r="BU306" s="319"/>
      <c r="BV306" s="319"/>
      <c r="BW306" s="320"/>
      <c r="BX306" s="318"/>
      <c r="BY306" s="319"/>
      <c r="BZ306" s="319"/>
      <c r="CA306" s="319"/>
      <c r="CB306" s="319"/>
      <c r="CC306" s="320"/>
      <c r="CD306" s="318"/>
      <c r="CE306" s="319"/>
      <c r="CF306" s="319"/>
      <c r="CG306" s="319"/>
      <c r="CH306" s="319"/>
      <c r="CI306" s="320"/>
    </row>
    <row r="307" spans="1:87" ht="18" customHeight="1" thickBot="1" x14ac:dyDescent="0.3">
      <c r="A307" s="75"/>
      <c r="B307" s="354"/>
      <c r="C307" s="355"/>
      <c r="D307" s="355"/>
      <c r="E307" s="355"/>
      <c r="F307" s="355"/>
      <c r="G307" s="355"/>
      <c r="H307" s="355"/>
      <c r="I307" s="355"/>
      <c r="J307" s="355"/>
      <c r="K307" s="355"/>
      <c r="L307" s="355"/>
      <c r="M307" s="355"/>
      <c r="N307" s="355"/>
      <c r="O307" s="355"/>
      <c r="P307" s="355"/>
      <c r="Q307" s="355"/>
      <c r="R307" s="355"/>
      <c r="S307" s="355"/>
      <c r="T307" s="355"/>
      <c r="U307" s="355"/>
      <c r="V307" s="355"/>
      <c r="W307" s="355"/>
      <c r="X307" s="355"/>
      <c r="Y307" s="356"/>
      <c r="Z307" s="354"/>
      <c r="AA307" s="355"/>
      <c r="AB307" s="355"/>
      <c r="AC307" s="355"/>
      <c r="AD307" s="356"/>
      <c r="AE307" s="363"/>
      <c r="AF307" s="364"/>
      <c r="AG307" s="364"/>
      <c r="AH307" s="364"/>
      <c r="AI307" s="364"/>
      <c r="AJ307" s="365"/>
      <c r="AK307" s="360"/>
      <c r="AL307" s="361"/>
      <c r="AM307" s="361"/>
      <c r="AN307" s="361"/>
      <c r="AO307" s="361"/>
      <c r="AP307" s="361"/>
      <c r="AQ307" s="361"/>
      <c r="AR307" s="361"/>
      <c r="AS307" s="361"/>
      <c r="AT307" s="361"/>
      <c r="AU307" s="361"/>
      <c r="AV307" s="361"/>
      <c r="AW307" s="361"/>
      <c r="AX307" s="362"/>
      <c r="AY307" s="360"/>
      <c r="AZ307" s="361"/>
      <c r="BA307" s="361"/>
      <c r="BB307" s="362"/>
      <c r="BC307" s="351"/>
      <c r="BD307" s="352"/>
      <c r="BE307" s="352"/>
      <c r="BF307" s="353"/>
      <c r="BG307" s="369"/>
      <c r="BH307" s="370"/>
      <c r="BI307" s="370"/>
      <c r="BJ307" s="371"/>
      <c r="BK307" s="318"/>
      <c r="BL307" s="319"/>
      <c r="BM307" s="319"/>
      <c r="BN307" s="319"/>
      <c r="BO307" s="319"/>
      <c r="BP307" s="320"/>
      <c r="BQ307" s="321"/>
      <c r="BR307" s="322"/>
      <c r="BS307" s="322"/>
      <c r="BT307" s="322"/>
      <c r="BU307" s="322"/>
      <c r="BV307" s="322"/>
      <c r="BW307" s="323"/>
      <c r="BX307" s="321"/>
      <c r="BY307" s="322"/>
      <c r="BZ307" s="322"/>
      <c r="CA307" s="322"/>
      <c r="CB307" s="322"/>
      <c r="CC307" s="323"/>
      <c r="CD307" s="321"/>
      <c r="CE307" s="322"/>
      <c r="CF307" s="322"/>
      <c r="CG307" s="322"/>
      <c r="CH307" s="322"/>
      <c r="CI307" s="323"/>
    </row>
    <row r="308" spans="1:87" ht="18" customHeight="1" x14ac:dyDescent="0.25">
      <c r="A308" s="75"/>
      <c r="B308" s="324" t="s">
        <v>233</v>
      </c>
      <c r="C308" s="325"/>
      <c r="D308" s="325"/>
      <c r="E308" s="325"/>
      <c r="F308" s="325"/>
      <c r="G308" s="325"/>
      <c r="H308" s="325"/>
      <c r="I308" s="325"/>
      <c r="J308" s="325"/>
      <c r="K308" s="325"/>
      <c r="L308" s="325"/>
      <c r="M308" s="325"/>
      <c r="N308" s="325"/>
      <c r="O308" s="325"/>
      <c r="P308" s="325"/>
      <c r="Q308" s="325"/>
      <c r="R308" s="325"/>
      <c r="S308" s="325"/>
      <c r="T308" s="325"/>
      <c r="U308" s="325"/>
      <c r="V308" s="325"/>
      <c r="W308" s="325"/>
      <c r="X308" s="325"/>
      <c r="Y308" s="326"/>
      <c r="Z308" s="333" t="s">
        <v>898</v>
      </c>
      <c r="AA308" s="334"/>
      <c r="AB308" s="334"/>
      <c r="AC308" s="334"/>
      <c r="AD308" s="335"/>
      <c r="AE308" s="643">
        <v>312</v>
      </c>
      <c r="AF308" s="644"/>
      <c r="AG308" s="644"/>
      <c r="AH308" s="644"/>
      <c r="AI308" s="644"/>
      <c r="AJ308" s="644"/>
      <c r="AK308" s="655" t="s">
        <v>14</v>
      </c>
      <c r="AL308" s="656"/>
      <c r="AM308" s="656"/>
      <c r="AN308" s="656"/>
      <c r="AO308" s="656"/>
      <c r="AP308" s="656"/>
      <c r="AQ308" s="656"/>
      <c r="AR308" s="656"/>
      <c r="AS308" s="656"/>
      <c r="AT308" s="656"/>
      <c r="AU308" s="656"/>
      <c r="AV308" s="656"/>
      <c r="AW308" s="656"/>
      <c r="AX308" s="657"/>
      <c r="AY308" s="409">
        <v>0.04</v>
      </c>
      <c r="AZ308" s="346"/>
      <c r="BA308" s="346"/>
      <c r="BB308" s="410"/>
      <c r="BC308" s="345">
        <f>+$AE$308*AY308</f>
        <v>12.48</v>
      </c>
      <c r="BD308" s="346"/>
      <c r="BE308" s="346"/>
      <c r="BF308" s="347"/>
      <c r="BG308" s="285">
        <v>7925</v>
      </c>
      <c r="BH308" s="286"/>
      <c r="BI308" s="286"/>
      <c r="BJ308" s="287"/>
      <c r="BK308" s="288">
        <f>+AY308*BG308</f>
        <v>317</v>
      </c>
      <c r="BL308" s="289"/>
      <c r="BM308" s="289"/>
      <c r="BN308" s="289"/>
      <c r="BO308" s="289"/>
      <c r="BP308" s="290"/>
      <c r="BQ308" s="291">
        <v>10000</v>
      </c>
      <c r="BR308" s="292"/>
      <c r="BS308" s="292"/>
      <c r="BT308" s="292"/>
      <c r="BU308" s="292"/>
      <c r="BV308" s="292"/>
      <c r="BW308" s="293"/>
      <c r="BX308" s="291">
        <f>+(((BK313+BQ308)*15)/85)</f>
        <v>73124.950588235297</v>
      </c>
      <c r="BY308" s="292"/>
      <c r="BZ308" s="292"/>
      <c r="CA308" s="292"/>
      <c r="CB308" s="292"/>
      <c r="CC308" s="293"/>
      <c r="CD308" s="291">
        <f>+BK313+BQ308+BX308</f>
        <v>487499.67058823525</v>
      </c>
      <c r="CE308" s="292"/>
      <c r="CF308" s="292"/>
      <c r="CG308" s="292"/>
      <c r="CH308" s="292"/>
      <c r="CI308" s="293"/>
    </row>
    <row r="309" spans="1:87" ht="18" customHeight="1" x14ac:dyDescent="0.25">
      <c r="A309" s="75"/>
      <c r="B309" s="327"/>
      <c r="C309" s="328"/>
      <c r="D309" s="328"/>
      <c r="E309" s="328"/>
      <c r="F309" s="328"/>
      <c r="G309" s="328"/>
      <c r="H309" s="328"/>
      <c r="I309" s="328"/>
      <c r="J309" s="328"/>
      <c r="K309" s="328"/>
      <c r="L309" s="328"/>
      <c r="M309" s="328"/>
      <c r="N309" s="328"/>
      <c r="O309" s="328"/>
      <c r="P309" s="328"/>
      <c r="Q309" s="328"/>
      <c r="R309" s="328"/>
      <c r="S309" s="328"/>
      <c r="T309" s="328"/>
      <c r="U309" s="328"/>
      <c r="V309" s="328"/>
      <c r="W309" s="328"/>
      <c r="X309" s="328"/>
      <c r="Y309" s="329"/>
      <c r="Z309" s="336"/>
      <c r="AA309" s="337"/>
      <c r="AB309" s="337"/>
      <c r="AC309" s="337"/>
      <c r="AD309" s="338"/>
      <c r="AE309" s="645"/>
      <c r="AF309" s="646"/>
      <c r="AG309" s="646"/>
      <c r="AH309" s="646"/>
      <c r="AI309" s="646"/>
      <c r="AJ309" s="646"/>
      <c r="AK309" s="300" t="s">
        <v>35</v>
      </c>
      <c r="AL309" s="301"/>
      <c r="AM309" s="301"/>
      <c r="AN309" s="301"/>
      <c r="AO309" s="301"/>
      <c r="AP309" s="301"/>
      <c r="AQ309" s="301"/>
      <c r="AR309" s="301"/>
      <c r="AS309" s="301"/>
      <c r="AT309" s="301"/>
      <c r="AU309" s="301"/>
      <c r="AV309" s="301"/>
      <c r="AW309" s="301"/>
      <c r="AX309" s="302"/>
      <c r="AY309" s="303">
        <v>0.04</v>
      </c>
      <c r="AZ309" s="304"/>
      <c r="BA309" s="304"/>
      <c r="BB309" s="305"/>
      <c r="BC309" s="306">
        <f t="shared" ref="BC309:BC312" si="67">+$AE$308*AY309</f>
        <v>12.48</v>
      </c>
      <c r="BD309" s="307"/>
      <c r="BE309" s="307"/>
      <c r="BF309" s="308"/>
      <c r="BG309" s="309">
        <v>11718</v>
      </c>
      <c r="BH309" s="310"/>
      <c r="BI309" s="310"/>
      <c r="BJ309" s="311"/>
      <c r="BK309" s="312">
        <f t="shared" ref="BK309:BK312" si="68">+AY309*BG309</f>
        <v>468.72</v>
      </c>
      <c r="BL309" s="313"/>
      <c r="BM309" s="313"/>
      <c r="BN309" s="313"/>
      <c r="BO309" s="313"/>
      <c r="BP309" s="314"/>
      <c r="BQ309" s="294"/>
      <c r="BR309" s="295"/>
      <c r="BS309" s="295"/>
      <c r="BT309" s="295"/>
      <c r="BU309" s="295"/>
      <c r="BV309" s="295"/>
      <c r="BW309" s="296"/>
      <c r="BX309" s="294"/>
      <c r="BY309" s="295"/>
      <c r="BZ309" s="295"/>
      <c r="CA309" s="295"/>
      <c r="CB309" s="295"/>
      <c r="CC309" s="296"/>
      <c r="CD309" s="294"/>
      <c r="CE309" s="295"/>
      <c r="CF309" s="295"/>
      <c r="CG309" s="295"/>
      <c r="CH309" s="295"/>
      <c r="CI309" s="296"/>
    </row>
    <row r="310" spans="1:87" ht="18" customHeight="1" x14ac:dyDescent="0.25">
      <c r="A310" s="75"/>
      <c r="B310" s="327"/>
      <c r="C310" s="328"/>
      <c r="D310" s="328"/>
      <c r="E310" s="328"/>
      <c r="F310" s="328"/>
      <c r="G310" s="328"/>
      <c r="H310" s="328"/>
      <c r="I310" s="328"/>
      <c r="J310" s="328"/>
      <c r="K310" s="328"/>
      <c r="L310" s="328"/>
      <c r="M310" s="328"/>
      <c r="N310" s="328"/>
      <c r="O310" s="328"/>
      <c r="P310" s="328"/>
      <c r="Q310" s="328"/>
      <c r="R310" s="328"/>
      <c r="S310" s="328"/>
      <c r="T310" s="328"/>
      <c r="U310" s="328"/>
      <c r="V310" s="328"/>
      <c r="W310" s="328"/>
      <c r="X310" s="328"/>
      <c r="Y310" s="329"/>
      <c r="Z310" s="336"/>
      <c r="AA310" s="337"/>
      <c r="AB310" s="337"/>
      <c r="AC310" s="337"/>
      <c r="AD310" s="338"/>
      <c r="AE310" s="645"/>
      <c r="AF310" s="646"/>
      <c r="AG310" s="646"/>
      <c r="AH310" s="646"/>
      <c r="AI310" s="646"/>
      <c r="AJ310" s="646"/>
      <c r="AK310" s="658" t="s">
        <v>32</v>
      </c>
      <c r="AL310" s="659"/>
      <c r="AM310" s="659"/>
      <c r="AN310" s="659"/>
      <c r="AO310" s="659"/>
      <c r="AP310" s="659"/>
      <c r="AQ310" s="659"/>
      <c r="AR310" s="659"/>
      <c r="AS310" s="659"/>
      <c r="AT310" s="659"/>
      <c r="AU310" s="659"/>
      <c r="AV310" s="659"/>
      <c r="AW310" s="659"/>
      <c r="AX310" s="660"/>
      <c r="AY310" s="407">
        <v>24</v>
      </c>
      <c r="AZ310" s="304"/>
      <c r="BA310" s="304"/>
      <c r="BB310" s="408"/>
      <c r="BC310" s="306">
        <f t="shared" si="67"/>
        <v>7488</v>
      </c>
      <c r="BD310" s="307"/>
      <c r="BE310" s="307"/>
      <c r="BF310" s="308"/>
      <c r="BG310" s="309">
        <v>10968</v>
      </c>
      <c r="BH310" s="310"/>
      <c r="BI310" s="310"/>
      <c r="BJ310" s="311"/>
      <c r="BK310" s="312">
        <f t="shared" si="68"/>
        <v>263232</v>
      </c>
      <c r="BL310" s="313"/>
      <c r="BM310" s="313"/>
      <c r="BN310" s="313"/>
      <c r="BO310" s="313"/>
      <c r="BP310" s="314"/>
      <c r="BQ310" s="294"/>
      <c r="BR310" s="295"/>
      <c r="BS310" s="295"/>
      <c r="BT310" s="295"/>
      <c r="BU310" s="295"/>
      <c r="BV310" s="295"/>
      <c r="BW310" s="296"/>
      <c r="BX310" s="294"/>
      <c r="BY310" s="295"/>
      <c r="BZ310" s="295"/>
      <c r="CA310" s="295"/>
      <c r="CB310" s="295"/>
      <c r="CC310" s="296"/>
      <c r="CD310" s="294"/>
      <c r="CE310" s="295"/>
      <c r="CF310" s="295"/>
      <c r="CG310" s="295"/>
      <c r="CH310" s="295"/>
      <c r="CI310" s="296"/>
    </row>
    <row r="311" spans="1:87" ht="18" customHeight="1" x14ac:dyDescent="0.25">
      <c r="A311" s="75"/>
      <c r="B311" s="327"/>
      <c r="C311" s="328"/>
      <c r="D311" s="328"/>
      <c r="E311" s="328"/>
      <c r="F311" s="328"/>
      <c r="G311" s="328"/>
      <c r="H311" s="328"/>
      <c r="I311" s="328"/>
      <c r="J311" s="328"/>
      <c r="K311" s="328"/>
      <c r="L311" s="328"/>
      <c r="M311" s="328"/>
      <c r="N311" s="328"/>
      <c r="O311" s="328"/>
      <c r="P311" s="328"/>
      <c r="Q311" s="328"/>
      <c r="R311" s="328"/>
      <c r="S311" s="328"/>
      <c r="T311" s="328"/>
      <c r="U311" s="328"/>
      <c r="V311" s="328"/>
      <c r="W311" s="328"/>
      <c r="X311" s="328"/>
      <c r="Y311" s="329"/>
      <c r="Z311" s="336"/>
      <c r="AA311" s="337"/>
      <c r="AB311" s="337"/>
      <c r="AC311" s="337"/>
      <c r="AD311" s="338"/>
      <c r="AE311" s="645"/>
      <c r="AF311" s="646"/>
      <c r="AG311" s="646"/>
      <c r="AH311" s="646"/>
      <c r="AI311" s="646"/>
      <c r="AJ311" s="646"/>
      <c r="AK311" s="658" t="s">
        <v>527</v>
      </c>
      <c r="AL311" s="659"/>
      <c r="AM311" s="659"/>
      <c r="AN311" s="659"/>
      <c r="AO311" s="659"/>
      <c r="AP311" s="659"/>
      <c r="AQ311" s="659"/>
      <c r="AR311" s="659"/>
      <c r="AS311" s="659"/>
      <c r="AT311" s="659"/>
      <c r="AU311" s="659"/>
      <c r="AV311" s="659"/>
      <c r="AW311" s="659"/>
      <c r="AX311" s="660"/>
      <c r="AY311" s="407">
        <v>1</v>
      </c>
      <c r="AZ311" s="304"/>
      <c r="BA311" s="304"/>
      <c r="BB311" s="408"/>
      <c r="BC311" s="306">
        <f t="shared" si="67"/>
        <v>312</v>
      </c>
      <c r="BD311" s="307"/>
      <c r="BE311" s="307"/>
      <c r="BF311" s="308"/>
      <c r="BG311" s="309">
        <v>18911</v>
      </c>
      <c r="BH311" s="310"/>
      <c r="BI311" s="310"/>
      <c r="BJ311" s="311"/>
      <c r="BK311" s="312">
        <f t="shared" si="68"/>
        <v>18911</v>
      </c>
      <c r="BL311" s="313"/>
      <c r="BM311" s="313"/>
      <c r="BN311" s="313"/>
      <c r="BO311" s="313"/>
      <c r="BP311" s="314"/>
      <c r="BQ311" s="294"/>
      <c r="BR311" s="295"/>
      <c r="BS311" s="295"/>
      <c r="BT311" s="295"/>
      <c r="BU311" s="295"/>
      <c r="BV311" s="295"/>
      <c r="BW311" s="296"/>
      <c r="BX311" s="294"/>
      <c r="BY311" s="295"/>
      <c r="BZ311" s="295"/>
      <c r="CA311" s="295"/>
      <c r="CB311" s="295"/>
      <c r="CC311" s="296"/>
      <c r="CD311" s="294"/>
      <c r="CE311" s="295"/>
      <c r="CF311" s="295"/>
      <c r="CG311" s="295"/>
      <c r="CH311" s="295"/>
      <c r="CI311" s="296"/>
    </row>
    <row r="312" spans="1:87" ht="18" customHeight="1" thickBot="1" x14ac:dyDescent="0.3">
      <c r="A312" s="75"/>
      <c r="B312" s="327"/>
      <c r="C312" s="328"/>
      <c r="D312" s="328"/>
      <c r="E312" s="328"/>
      <c r="F312" s="328"/>
      <c r="G312" s="328"/>
      <c r="H312" s="328"/>
      <c r="I312" s="328"/>
      <c r="J312" s="328"/>
      <c r="K312" s="328"/>
      <c r="L312" s="328"/>
      <c r="M312" s="328"/>
      <c r="N312" s="328"/>
      <c r="O312" s="328"/>
      <c r="P312" s="328"/>
      <c r="Q312" s="328"/>
      <c r="R312" s="328"/>
      <c r="S312" s="328"/>
      <c r="T312" s="328"/>
      <c r="U312" s="328"/>
      <c r="V312" s="328"/>
      <c r="W312" s="328"/>
      <c r="X312" s="328"/>
      <c r="Y312" s="329"/>
      <c r="Z312" s="336"/>
      <c r="AA312" s="337"/>
      <c r="AB312" s="337"/>
      <c r="AC312" s="337"/>
      <c r="AD312" s="338"/>
      <c r="AE312" s="645"/>
      <c r="AF312" s="646"/>
      <c r="AG312" s="646"/>
      <c r="AH312" s="646"/>
      <c r="AI312" s="646"/>
      <c r="AJ312" s="646"/>
      <c r="AK312" s="392" t="s">
        <v>40</v>
      </c>
      <c r="AL312" s="393"/>
      <c r="AM312" s="393"/>
      <c r="AN312" s="393"/>
      <c r="AO312" s="393"/>
      <c r="AP312" s="393"/>
      <c r="AQ312" s="393"/>
      <c r="AR312" s="393"/>
      <c r="AS312" s="393"/>
      <c r="AT312" s="393"/>
      <c r="AU312" s="393"/>
      <c r="AV312" s="393"/>
      <c r="AW312" s="393"/>
      <c r="AX312" s="394"/>
      <c r="AY312" s="407">
        <v>4.5</v>
      </c>
      <c r="AZ312" s="304"/>
      <c r="BA312" s="304"/>
      <c r="BB312" s="408"/>
      <c r="BC312" s="306">
        <f t="shared" si="67"/>
        <v>1404</v>
      </c>
      <c r="BD312" s="307"/>
      <c r="BE312" s="307"/>
      <c r="BF312" s="308"/>
      <c r="BG312" s="309">
        <v>26988</v>
      </c>
      <c r="BH312" s="310"/>
      <c r="BI312" s="310"/>
      <c r="BJ312" s="311"/>
      <c r="BK312" s="312">
        <f t="shared" si="68"/>
        <v>121446</v>
      </c>
      <c r="BL312" s="313"/>
      <c r="BM312" s="313"/>
      <c r="BN312" s="313"/>
      <c r="BO312" s="313"/>
      <c r="BP312" s="314"/>
      <c r="BQ312" s="294"/>
      <c r="BR312" s="295"/>
      <c r="BS312" s="295"/>
      <c r="BT312" s="295"/>
      <c r="BU312" s="295"/>
      <c r="BV312" s="295"/>
      <c r="BW312" s="296"/>
      <c r="BX312" s="294"/>
      <c r="BY312" s="295"/>
      <c r="BZ312" s="295"/>
      <c r="CA312" s="295"/>
      <c r="CB312" s="295"/>
      <c r="CC312" s="296"/>
      <c r="CD312" s="294"/>
      <c r="CE312" s="295"/>
      <c r="CF312" s="295"/>
      <c r="CG312" s="295"/>
      <c r="CH312" s="295"/>
      <c r="CI312" s="296"/>
    </row>
    <row r="313" spans="1:87" ht="18" customHeight="1" thickBot="1" x14ac:dyDescent="0.3">
      <c r="A313" s="75"/>
      <c r="B313" s="377"/>
      <c r="C313" s="378"/>
      <c r="D313" s="378"/>
      <c r="E313" s="378"/>
      <c r="F313" s="378"/>
      <c r="G313" s="378"/>
      <c r="H313" s="378"/>
      <c r="I313" s="378"/>
      <c r="J313" s="378"/>
      <c r="K313" s="378"/>
      <c r="L313" s="378"/>
      <c r="M313" s="378"/>
      <c r="N313" s="378"/>
      <c r="O313" s="378"/>
      <c r="P313" s="378"/>
      <c r="Q313" s="378"/>
      <c r="R313" s="378"/>
      <c r="S313" s="378"/>
      <c r="T313" s="378"/>
      <c r="U313" s="378"/>
      <c r="V313" s="378"/>
      <c r="W313" s="378"/>
      <c r="X313" s="378"/>
      <c r="Y313" s="378"/>
      <c r="Z313" s="378"/>
      <c r="AA313" s="378"/>
      <c r="AB313" s="378"/>
      <c r="AC313" s="378"/>
      <c r="AD313" s="378"/>
      <c r="AE313" s="378"/>
      <c r="AF313" s="378"/>
      <c r="AG313" s="378"/>
      <c r="AH313" s="378"/>
      <c r="AI313" s="378"/>
      <c r="AJ313" s="379"/>
      <c r="AK313" s="380" t="s">
        <v>3</v>
      </c>
      <c r="AL313" s="381"/>
      <c r="AM313" s="381"/>
      <c r="AN313" s="381"/>
      <c r="AO313" s="381"/>
      <c r="AP313" s="381"/>
      <c r="AQ313" s="381"/>
      <c r="AR313" s="381"/>
      <c r="AS313" s="381"/>
      <c r="AT313" s="381"/>
      <c r="AU313" s="381"/>
      <c r="AV313" s="381"/>
      <c r="AW313" s="381"/>
      <c r="AX313" s="381"/>
      <c r="AY313" s="382"/>
      <c r="AZ313" s="382"/>
      <c r="BA313" s="382"/>
      <c r="BB313" s="382"/>
      <c r="BC313" s="382"/>
      <c r="BD313" s="382"/>
      <c r="BE313" s="382"/>
      <c r="BF313" s="382"/>
      <c r="BG313" s="382"/>
      <c r="BH313" s="382"/>
      <c r="BI313" s="382"/>
      <c r="BJ313" s="383"/>
      <c r="BK313" s="384">
        <f>SUM(BK308:BK312)</f>
        <v>404374.72</v>
      </c>
      <c r="BL313" s="385"/>
      <c r="BM313" s="385"/>
      <c r="BN313" s="385"/>
      <c r="BO313" s="385"/>
      <c r="BP313" s="386"/>
      <c r="BQ313" s="387" t="s">
        <v>100</v>
      </c>
      <c r="BR313" s="388"/>
      <c r="BS313" s="388"/>
      <c r="BT313" s="388"/>
      <c r="BU313" s="388"/>
      <c r="BV313" s="388"/>
      <c r="BW313" s="388"/>
      <c r="BX313" s="388"/>
      <c r="BY313" s="388"/>
      <c r="BZ313" s="388"/>
      <c r="CA313" s="388"/>
      <c r="CB313" s="388"/>
      <c r="CC313" s="389"/>
      <c r="CD313" s="390">
        <f>+CD308*AE308</f>
        <v>152099897.2235294</v>
      </c>
      <c r="CE313" s="390"/>
      <c r="CF313" s="390"/>
      <c r="CG313" s="390"/>
      <c r="CH313" s="390"/>
      <c r="CI313" s="391"/>
    </row>
    <row r="314" spans="1:87" ht="18" customHeight="1" thickBot="1" x14ac:dyDescent="0.3">
      <c r="A314" s="75"/>
      <c r="B314" s="76"/>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BG314" s="78"/>
      <c r="BH314" s="78"/>
      <c r="BI314" s="78"/>
      <c r="BJ314" s="78"/>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row>
    <row r="315" spans="1:87" ht="18" customHeight="1" x14ac:dyDescent="0.25">
      <c r="A315" s="75"/>
      <c r="B315" s="348" t="s">
        <v>0</v>
      </c>
      <c r="C315" s="349"/>
      <c r="D315" s="349"/>
      <c r="E315" s="349"/>
      <c r="F315" s="349"/>
      <c r="G315" s="349"/>
      <c r="H315" s="349"/>
      <c r="I315" s="349"/>
      <c r="J315" s="349"/>
      <c r="K315" s="349"/>
      <c r="L315" s="349"/>
      <c r="M315" s="349"/>
      <c r="N315" s="349"/>
      <c r="O315" s="349"/>
      <c r="P315" s="349"/>
      <c r="Q315" s="349"/>
      <c r="R315" s="349"/>
      <c r="S315" s="349"/>
      <c r="T315" s="349"/>
      <c r="U315" s="349"/>
      <c r="V315" s="349"/>
      <c r="W315" s="349"/>
      <c r="X315" s="349"/>
      <c r="Y315" s="350"/>
      <c r="Z315" s="348" t="s">
        <v>80</v>
      </c>
      <c r="AA315" s="349"/>
      <c r="AB315" s="349"/>
      <c r="AC315" s="349"/>
      <c r="AD315" s="350"/>
      <c r="AE315" s="357" t="s">
        <v>79</v>
      </c>
      <c r="AF315" s="358"/>
      <c r="AG315" s="358"/>
      <c r="AH315" s="358"/>
      <c r="AI315" s="358"/>
      <c r="AJ315" s="359"/>
      <c r="AK315" s="357" t="s">
        <v>81</v>
      </c>
      <c r="AL315" s="358"/>
      <c r="AM315" s="358"/>
      <c r="AN315" s="358"/>
      <c r="AO315" s="358"/>
      <c r="AP315" s="358"/>
      <c r="AQ315" s="358"/>
      <c r="AR315" s="358"/>
      <c r="AS315" s="358"/>
      <c r="AT315" s="358"/>
      <c r="AU315" s="358"/>
      <c r="AV315" s="358"/>
      <c r="AW315" s="358"/>
      <c r="AX315" s="359"/>
      <c r="AY315" s="357" t="s">
        <v>1</v>
      </c>
      <c r="AZ315" s="358"/>
      <c r="BA315" s="358"/>
      <c r="BB315" s="359"/>
      <c r="BC315" s="348" t="s">
        <v>104</v>
      </c>
      <c r="BD315" s="349"/>
      <c r="BE315" s="349"/>
      <c r="BF315" s="350"/>
      <c r="BG315" s="366" t="s">
        <v>82</v>
      </c>
      <c r="BH315" s="367"/>
      <c r="BI315" s="367"/>
      <c r="BJ315" s="368"/>
      <c r="BK315" s="315" t="s">
        <v>99</v>
      </c>
      <c r="BL315" s="316"/>
      <c r="BM315" s="316"/>
      <c r="BN315" s="316"/>
      <c r="BO315" s="316"/>
      <c r="BP315" s="317"/>
      <c r="BQ315" s="315" t="s">
        <v>83</v>
      </c>
      <c r="BR315" s="316"/>
      <c r="BS315" s="316"/>
      <c r="BT315" s="316"/>
      <c r="BU315" s="316"/>
      <c r="BV315" s="316"/>
      <c r="BW315" s="317"/>
      <c r="BX315" s="315" t="s">
        <v>84</v>
      </c>
      <c r="BY315" s="316"/>
      <c r="BZ315" s="316"/>
      <c r="CA315" s="316"/>
      <c r="CB315" s="316"/>
      <c r="CC315" s="317"/>
      <c r="CD315" s="315" t="s">
        <v>85</v>
      </c>
      <c r="CE315" s="316"/>
      <c r="CF315" s="316"/>
      <c r="CG315" s="316"/>
      <c r="CH315" s="316"/>
      <c r="CI315" s="317"/>
    </row>
    <row r="316" spans="1:87" ht="18" customHeight="1" x14ac:dyDescent="0.25">
      <c r="A316" s="75"/>
      <c r="B316" s="351"/>
      <c r="C316" s="352"/>
      <c r="D316" s="352"/>
      <c r="E316" s="352"/>
      <c r="F316" s="352"/>
      <c r="G316" s="352"/>
      <c r="H316" s="352"/>
      <c r="I316" s="352"/>
      <c r="J316" s="352"/>
      <c r="K316" s="352"/>
      <c r="L316" s="352"/>
      <c r="M316" s="352"/>
      <c r="N316" s="352"/>
      <c r="O316" s="352"/>
      <c r="P316" s="352"/>
      <c r="Q316" s="352"/>
      <c r="R316" s="352"/>
      <c r="S316" s="352"/>
      <c r="T316" s="352"/>
      <c r="U316" s="352"/>
      <c r="V316" s="352"/>
      <c r="W316" s="352"/>
      <c r="X316" s="352"/>
      <c r="Y316" s="353"/>
      <c r="Z316" s="351"/>
      <c r="AA316" s="352"/>
      <c r="AB316" s="352"/>
      <c r="AC316" s="352"/>
      <c r="AD316" s="353"/>
      <c r="AE316" s="360"/>
      <c r="AF316" s="361"/>
      <c r="AG316" s="361"/>
      <c r="AH316" s="361"/>
      <c r="AI316" s="361"/>
      <c r="AJ316" s="362"/>
      <c r="AK316" s="360"/>
      <c r="AL316" s="361"/>
      <c r="AM316" s="361"/>
      <c r="AN316" s="361"/>
      <c r="AO316" s="361"/>
      <c r="AP316" s="361"/>
      <c r="AQ316" s="361"/>
      <c r="AR316" s="361"/>
      <c r="AS316" s="361"/>
      <c r="AT316" s="361"/>
      <c r="AU316" s="361"/>
      <c r="AV316" s="361"/>
      <c r="AW316" s="361"/>
      <c r="AX316" s="362"/>
      <c r="AY316" s="360"/>
      <c r="AZ316" s="361"/>
      <c r="BA316" s="361"/>
      <c r="BB316" s="362"/>
      <c r="BC316" s="351"/>
      <c r="BD316" s="352"/>
      <c r="BE316" s="352"/>
      <c r="BF316" s="353"/>
      <c r="BG316" s="369"/>
      <c r="BH316" s="370"/>
      <c r="BI316" s="370"/>
      <c r="BJ316" s="371"/>
      <c r="BK316" s="318"/>
      <c r="BL316" s="319"/>
      <c r="BM316" s="319"/>
      <c r="BN316" s="319"/>
      <c r="BO316" s="319"/>
      <c r="BP316" s="320"/>
      <c r="BQ316" s="318"/>
      <c r="BR316" s="319"/>
      <c r="BS316" s="319"/>
      <c r="BT316" s="319"/>
      <c r="BU316" s="319"/>
      <c r="BV316" s="319"/>
      <c r="BW316" s="320"/>
      <c r="BX316" s="318"/>
      <c r="BY316" s="319"/>
      <c r="BZ316" s="319"/>
      <c r="CA316" s="319"/>
      <c r="CB316" s="319"/>
      <c r="CC316" s="320"/>
      <c r="CD316" s="318"/>
      <c r="CE316" s="319"/>
      <c r="CF316" s="319"/>
      <c r="CG316" s="319"/>
      <c r="CH316" s="319"/>
      <c r="CI316" s="320"/>
    </row>
    <row r="317" spans="1:87" ht="18" customHeight="1" thickBot="1" x14ac:dyDescent="0.3">
      <c r="A317" s="75"/>
      <c r="B317" s="354"/>
      <c r="C317" s="355"/>
      <c r="D317" s="355"/>
      <c r="E317" s="355"/>
      <c r="F317" s="355"/>
      <c r="G317" s="355"/>
      <c r="H317" s="355"/>
      <c r="I317" s="355"/>
      <c r="J317" s="355"/>
      <c r="K317" s="355"/>
      <c r="L317" s="355"/>
      <c r="M317" s="355"/>
      <c r="N317" s="355"/>
      <c r="O317" s="355"/>
      <c r="P317" s="355"/>
      <c r="Q317" s="355"/>
      <c r="R317" s="355"/>
      <c r="S317" s="355"/>
      <c r="T317" s="355"/>
      <c r="U317" s="355"/>
      <c r="V317" s="355"/>
      <c r="W317" s="355"/>
      <c r="X317" s="355"/>
      <c r="Y317" s="356"/>
      <c r="Z317" s="354"/>
      <c r="AA317" s="355"/>
      <c r="AB317" s="355"/>
      <c r="AC317" s="355"/>
      <c r="AD317" s="356"/>
      <c r="AE317" s="363"/>
      <c r="AF317" s="364"/>
      <c r="AG317" s="364"/>
      <c r="AH317" s="364"/>
      <c r="AI317" s="364"/>
      <c r="AJ317" s="365"/>
      <c r="AK317" s="360"/>
      <c r="AL317" s="361"/>
      <c r="AM317" s="361"/>
      <c r="AN317" s="361"/>
      <c r="AO317" s="361"/>
      <c r="AP317" s="361"/>
      <c r="AQ317" s="361"/>
      <c r="AR317" s="361"/>
      <c r="AS317" s="361"/>
      <c r="AT317" s="361"/>
      <c r="AU317" s="361"/>
      <c r="AV317" s="361"/>
      <c r="AW317" s="361"/>
      <c r="AX317" s="362"/>
      <c r="AY317" s="360"/>
      <c r="AZ317" s="361"/>
      <c r="BA317" s="361"/>
      <c r="BB317" s="362"/>
      <c r="BC317" s="351"/>
      <c r="BD317" s="352"/>
      <c r="BE317" s="352"/>
      <c r="BF317" s="353"/>
      <c r="BG317" s="369"/>
      <c r="BH317" s="370"/>
      <c r="BI317" s="370"/>
      <c r="BJ317" s="371"/>
      <c r="BK317" s="318"/>
      <c r="BL317" s="319"/>
      <c r="BM317" s="319"/>
      <c r="BN317" s="319"/>
      <c r="BO317" s="319"/>
      <c r="BP317" s="320"/>
      <c r="BQ317" s="321"/>
      <c r="BR317" s="322"/>
      <c r="BS317" s="322"/>
      <c r="BT317" s="322"/>
      <c r="BU317" s="322"/>
      <c r="BV317" s="322"/>
      <c r="BW317" s="323"/>
      <c r="BX317" s="321"/>
      <c r="BY317" s="322"/>
      <c r="BZ317" s="322"/>
      <c r="CA317" s="322"/>
      <c r="CB317" s="322"/>
      <c r="CC317" s="323"/>
      <c r="CD317" s="321"/>
      <c r="CE317" s="322"/>
      <c r="CF317" s="322"/>
      <c r="CG317" s="322"/>
      <c r="CH317" s="322"/>
      <c r="CI317" s="323"/>
    </row>
    <row r="318" spans="1:87" ht="18" customHeight="1" x14ac:dyDescent="0.25">
      <c r="A318" s="75"/>
      <c r="B318" s="324" t="s">
        <v>234</v>
      </c>
      <c r="C318" s="325"/>
      <c r="D318" s="325"/>
      <c r="E318" s="325"/>
      <c r="F318" s="325"/>
      <c r="G318" s="325"/>
      <c r="H318" s="325"/>
      <c r="I318" s="325"/>
      <c r="J318" s="325"/>
      <c r="K318" s="325"/>
      <c r="L318" s="325"/>
      <c r="M318" s="325"/>
      <c r="N318" s="325"/>
      <c r="O318" s="325"/>
      <c r="P318" s="325"/>
      <c r="Q318" s="325"/>
      <c r="R318" s="325"/>
      <c r="S318" s="325"/>
      <c r="T318" s="325"/>
      <c r="U318" s="325"/>
      <c r="V318" s="325"/>
      <c r="W318" s="325"/>
      <c r="X318" s="325"/>
      <c r="Y318" s="326"/>
      <c r="Z318" s="333" t="s">
        <v>899</v>
      </c>
      <c r="AA318" s="334"/>
      <c r="AB318" s="334"/>
      <c r="AC318" s="334"/>
      <c r="AD318" s="335"/>
      <c r="AE318" s="643">
        <v>96</v>
      </c>
      <c r="AF318" s="644"/>
      <c r="AG318" s="644"/>
      <c r="AH318" s="644"/>
      <c r="AI318" s="644"/>
      <c r="AJ318" s="644"/>
      <c r="AK318" s="655" t="s">
        <v>14</v>
      </c>
      <c r="AL318" s="656"/>
      <c r="AM318" s="656"/>
      <c r="AN318" s="656"/>
      <c r="AO318" s="656"/>
      <c r="AP318" s="656"/>
      <c r="AQ318" s="656"/>
      <c r="AR318" s="656"/>
      <c r="AS318" s="656"/>
      <c r="AT318" s="656"/>
      <c r="AU318" s="656"/>
      <c r="AV318" s="656"/>
      <c r="AW318" s="656"/>
      <c r="AX318" s="657"/>
      <c r="AY318" s="409">
        <v>0.04</v>
      </c>
      <c r="AZ318" s="346"/>
      <c r="BA318" s="346"/>
      <c r="BB318" s="410"/>
      <c r="BC318" s="345">
        <f>+$AE$318*AY318</f>
        <v>3.84</v>
      </c>
      <c r="BD318" s="346"/>
      <c r="BE318" s="346"/>
      <c r="BF318" s="347"/>
      <c r="BG318" s="285">
        <v>7925</v>
      </c>
      <c r="BH318" s="286"/>
      <c r="BI318" s="286"/>
      <c r="BJ318" s="287"/>
      <c r="BK318" s="288">
        <f>+AY318*BG318</f>
        <v>317</v>
      </c>
      <c r="BL318" s="289"/>
      <c r="BM318" s="289"/>
      <c r="BN318" s="289"/>
      <c r="BO318" s="289"/>
      <c r="BP318" s="290"/>
      <c r="BQ318" s="291">
        <v>10000</v>
      </c>
      <c r="BR318" s="292"/>
      <c r="BS318" s="292"/>
      <c r="BT318" s="292"/>
      <c r="BU318" s="292"/>
      <c r="BV318" s="292"/>
      <c r="BW318" s="293"/>
      <c r="BX318" s="291">
        <f>+(((BK321+BQ318)*15)/85)</f>
        <v>28613.117647058825</v>
      </c>
      <c r="BY318" s="292"/>
      <c r="BZ318" s="292"/>
      <c r="CA318" s="292"/>
      <c r="CB318" s="292"/>
      <c r="CC318" s="293"/>
      <c r="CD318" s="291">
        <f>+BK321+BQ318+BX318</f>
        <v>190754.11764705883</v>
      </c>
      <c r="CE318" s="292"/>
      <c r="CF318" s="292"/>
      <c r="CG318" s="292"/>
      <c r="CH318" s="292"/>
      <c r="CI318" s="293"/>
    </row>
    <row r="319" spans="1:87" ht="18" customHeight="1" x14ac:dyDescent="0.25">
      <c r="A319" s="75"/>
      <c r="B319" s="327"/>
      <c r="C319" s="328"/>
      <c r="D319" s="328"/>
      <c r="E319" s="328"/>
      <c r="F319" s="328"/>
      <c r="G319" s="328"/>
      <c r="H319" s="328"/>
      <c r="I319" s="328"/>
      <c r="J319" s="328"/>
      <c r="K319" s="328"/>
      <c r="L319" s="328"/>
      <c r="M319" s="328"/>
      <c r="N319" s="328"/>
      <c r="O319" s="328"/>
      <c r="P319" s="328"/>
      <c r="Q319" s="328"/>
      <c r="R319" s="328"/>
      <c r="S319" s="328"/>
      <c r="T319" s="328"/>
      <c r="U319" s="328"/>
      <c r="V319" s="328"/>
      <c r="W319" s="328"/>
      <c r="X319" s="328"/>
      <c r="Y319" s="329"/>
      <c r="Z319" s="336"/>
      <c r="AA319" s="337"/>
      <c r="AB319" s="337"/>
      <c r="AC319" s="337"/>
      <c r="AD319" s="338"/>
      <c r="AE319" s="645"/>
      <c r="AF319" s="646"/>
      <c r="AG319" s="646"/>
      <c r="AH319" s="646"/>
      <c r="AI319" s="646"/>
      <c r="AJ319" s="646"/>
      <c r="AK319" s="658" t="s">
        <v>32</v>
      </c>
      <c r="AL319" s="659"/>
      <c r="AM319" s="659"/>
      <c r="AN319" s="659"/>
      <c r="AO319" s="659"/>
      <c r="AP319" s="659"/>
      <c r="AQ319" s="659"/>
      <c r="AR319" s="659"/>
      <c r="AS319" s="659"/>
      <c r="AT319" s="659"/>
      <c r="AU319" s="659"/>
      <c r="AV319" s="659"/>
      <c r="AW319" s="659"/>
      <c r="AX319" s="660"/>
      <c r="AY319" s="407">
        <v>4</v>
      </c>
      <c r="AZ319" s="304"/>
      <c r="BA319" s="304"/>
      <c r="BB319" s="408"/>
      <c r="BC319" s="306">
        <f>+$AE$318*AY319</f>
        <v>384</v>
      </c>
      <c r="BD319" s="307"/>
      <c r="BE319" s="307"/>
      <c r="BF319" s="308"/>
      <c r="BG319" s="309">
        <v>10968</v>
      </c>
      <c r="BH319" s="310"/>
      <c r="BI319" s="310"/>
      <c r="BJ319" s="311"/>
      <c r="BK319" s="312">
        <f t="shared" ref="BK319:BK320" si="69">+AY319*BG319</f>
        <v>43872</v>
      </c>
      <c r="BL319" s="313"/>
      <c r="BM319" s="313"/>
      <c r="BN319" s="313"/>
      <c r="BO319" s="313"/>
      <c r="BP319" s="314"/>
      <c r="BQ319" s="294"/>
      <c r="BR319" s="295"/>
      <c r="BS319" s="295"/>
      <c r="BT319" s="295"/>
      <c r="BU319" s="295"/>
      <c r="BV319" s="295"/>
      <c r="BW319" s="296"/>
      <c r="BX319" s="294"/>
      <c r="BY319" s="295"/>
      <c r="BZ319" s="295"/>
      <c r="CA319" s="295"/>
      <c r="CB319" s="295"/>
      <c r="CC319" s="296"/>
      <c r="CD319" s="294"/>
      <c r="CE319" s="295"/>
      <c r="CF319" s="295"/>
      <c r="CG319" s="295"/>
      <c r="CH319" s="295"/>
      <c r="CI319" s="296"/>
    </row>
    <row r="320" spans="1:87" ht="18" customHeight="1" thickBot="1" x14ac:dyDescent="0.3">
      <c r="A320" s="75"/>
      <c r="B320" s="327"/>
      <c r="C320" s="328"/>
      <c r="D320" s="328"/>
      <c r="E320" s="328"/>
      <c r="F320" s="328"/>
      <c r="G320" s="328"/>
      <c r="H320" s="328"/>
      <c r="I320" s="328"/>
      <c r="J320" s="328"/>
      <c r="K320" s="328"/>
      <c r="L320" s="328"/>
      <c r="M320" s="328"/>
      <c r="N320" s="328"/>
      <c r="O320" s="328"/>
      <c r="P320" s="328"/>
      <c r="Q320" s="328"/>
      <c r="R320" s="328"/>
      <c r="S320" s="328"/>
      <c r="T320" s="328"/>
      <c r="U320" s="328"/>
      <c r="V320" s="328"/>
      <c r="W320" s="328"/>
      <c r="X320" s="328"/>
      <c r="Y320" s="329"/>
      <c r="Z320" s="336"/>
      <c r="AA320" s="337"/>
      <c r="AB320" s="337"/>
      <c r="AC320" s="337"/>
      <c r="AD320" s="338"/>
      <c r="AE320" s="645"/>
      <c r="AF320" s="646"/>
      <c r="AG320" s="646"/>
      <c r="AH320" s="646"/>
      <c r="AI320" s="646"/>
      <c r="AJ320" s="646"/>
      <c r="AK320" s="392" t="s">
        <v>40</v>
      </c>
      <c r="AL320" s="393"/>
      <c r="AM320" s="393"/>
      <c r="AN320" s="393"/>
      <c r="AO320" s="393"/>
      <c r="AP320" s="393"/>
      <c r="AQ320" s="393"/>
      <c r="AR320" s="393"/>
      <c r="AS320" s="393"/>
      <c r="AT320" s="393"/>
      <c r="AU320" s="393"/>
      <c r="AV320" s="393"/>
      <c r="AW320" s="393"/>
      <c r="AX320" s="394"/>
      <c r="AY320" s="407">
        <v>4</v>
      </c>
      <c r="AZ320" s="304"/>
      <c r="BA320" s="304"/>
      <c r="BB320" s="408"/>
      <c r="BC320" s="306">
        <f>+$AE$318*AY320</f>
        <v>384</v>
      </c>
      <c r="BD320" s="307"/>
      <c r="BE320" s="307"/>
      <c r="BF320" s="308"/>
      <c r="BG320" s="309">
        <v>26988</v>
      </c>
      <c r="BH320" s="310"/>
      <c r="BI320" s="310"/>
      <c r="BJ320" s="311"/>
      <c r="BK320" s="312">
        <f t="shared" si="69"/>
        <v>107952</v>
      </c>
      <c r="BL320" s="313"/>
      <c r="BM320" s="313"/>
      <c r="BN320" s="313"/>
      <c r="BO320" s="313"/>
      <c r="BP320" s="314"/>
      <c r="BQ320" s="294"/>
      <c r="BR320" s="295"/>
      <c r="BS320" s="295"/>
      <c r="BT320" s="295"/>
      <c r="BU320" s="295"/>
      <c r="BV320" s="295"/>
      <c r="BW320" s="296"/>
      <c r="BX320" s="294"/>
      <c r="BY320" s="295"/>
      <c r="BZ320" s="295"/>
      <c r="CA320" s="295"/>
      <c r="CB320" s="295"/>
      <c r="CC320" s="296"/>
      <c r="CD320" s="294"/>
      <c r="CE320" s="295"/>
      <c r="CF320" s="295"/>
      <c r="CG320" s="295"/>
      <c r="CH320" s="295"/>
      <c r="CI320" s="296"/>
    </row>
    <row r="321" spans="1:87" ht="18" customHeight="1" thickBot="1" x14ac:dyDescent="0.3">
      <c r="A321" s="75"/>
      <c r="B321" s="377"/>
      <c r="C321" s="378"/>
      <c r="D321" s="378"/>
      <c r="E321" s="378"/>
      <c r="F321" s="378"/>
      <c r="G321" s="378"/>
      <c r="H321" s="378"/>
      <c r="I321" s="378"/>
      <c r="J321" s="378"/>
      <c r="K321" s="378"/>
      <c r="L321" s="378"/>
      <c r="M321" s="378"/>
      <c r="N321" s="378"/>
      <c r="O321" s="378"/>
      <c r="P321" s="378"/>
      <c r="Q321" s="378"/>
      <c r="R321" s="378"/>
      <c r="S321" s="378"/>
      <c r="T321" s="378"/>
      <c r="U321" s="378"/>
      <c r="V321" s="378"/>
      <c r="W321" s="378"/>
      <c r="X321" s="378"/>
      <c r="Y321" s="378"/>
      <c r="Z321" s="378"/>
      <c r="AA321" s="378"/>
      <c r="AB321" s="378"/>
      <c r="AC321" s="378"/>
      <c r="AD321" s="378"/>
      <c r="AE321" s="378"/>
      <c r="AF321" s="378"/>
      <c r="AG321" s="378"/>
      <c r="AH321" s="378"/>
      <c r="AI321" s="378"/>
      <c r="AJ321" s="379"/>
      <c r="AK321" s="380" t="s">
        <v>3</v>
      </c>
      <c r="AL321" s="381"/>
      <c r="AM321" s="381"/>
      <c r="AN321" s="381"/>
      <c r="AO321" s="381"/>
      <c r="AP321" s="381"/>
      <c r="AQ321" s="381"/>
      <c r="AR321" s="381"/>
      <c r="AS321" s="381"/>
      <c r="AT321" s="381"/>
      <c r="AU321" s="381"/>
      <c r="AV321" s="381"/>
      <c r="AW321" s="381"/>
      <c r="AX321" s="381"/>
      <c r="AY321" s="382"/>
      <c r="AZ321" s="382"/>
      <c r="BA321" s="382"/>
      <c r="BB321" s="382"/>
      <c r="BC321" s="382"/>
      <c r="BD321" s="382"/>
      <c r="BE321" s="382"/>
      <c r="BF321" s="382"/>
      <c r="BG321" s="382"/>
      <c r="BH321" s="382"/>
      <c r="BI321" s="382"/>
      <c r="BJ321" s="383"/>
      <c r="BK321" s="384">
        <f>SUM(BK318:BK320)</f>
        <v>152141</v>
      </c>
      <c r="BL321" s="385"/>
      <c r="BM321" s="385"/>
      <c r="BN321" s="385"/>
      <c r="BO321" s="385"/>
      <c r="BP321" s="386"/>
      <c r="BQ321" s="387" t="s">
        <v>100</v>
      </c>
      <c r="BR321" s="388"/>
      <c r="BS321" s="388"/>
      <c r="BT321" s="388"/>
      <c r="BU321" s="388"/>
      <c r="BV321" s="388"/>
      <c r="BW321" s="388"/>
      <c r="BX321" s="388"/>
      <c r="BY321" s="388"/>
      <c r="BZ321" s="388"/>
      <c r="CA321" s="388"/>
      <c r="CB321" s="388"/>
      <c r="CC321" s="389"/>
      <c r="CD321" s="390">
        <f>+CD318*AE318</f>
        <v>18312395.294117648</v>
      </c>
      <c r="CE321" s="390"/>
      <c r="CF321" s="390"/>
      <c r="CG321" s="390"/>
      <c r="CH321" s="390"/>
      <c r="CI321" s="391"/>
    </row>
    <row r="322" spans="1:87" ht="18" customHeight="1" thickBot="1" x14ac:dyDescent="0.3">
      <c r="A322" s="75"/>
      <c r="B322" s="76"/>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BG322" s="78"/>
      <c r="BH322" s="78"/>
      <c r="BI322" s="78"/>
      <c r="BJ322" s="78"/>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row>
    <row r="323" spans="1:87" ht="18" customHeight="1" x14ac:dyDescent="0.25">
      <c r="A323" s="75"/>
      <c r="B323" s="348" t="s">
        <v>0</v>
      </c>
      <c r="C323" s="349"/>
      <c r="D323" s="349"/>
      <c r="E323" s="349"/>
      <c r="F323" s="349"/>
      <c r="G323" s="349"/>
      <c r="H323" s="349"/>
      <c r="I323" s="349"/>
      <c r="J323" s="349"/>
      <c r="K323" s="349"/>
      <c r="L323" s="349"/>
      <c r="M323" s="349"/>
      <c r="N323" s="349"/>
      <c r="O323" s="349"/>
      <c r="P323" s="349"/>
      <c r="Q323" s="349"/>
      <c r="R323" s="349"/>
      <c r="S323" s="349"/>
      <c r="T323" s="349"/>
      <c r="U323" s="349"/>
      <c r="V323" s="349"/>
      <c r="W323" s="349"/>
      <c r="X323" s="349"/>
      <c r="Y323" s="350"/>
      <c r="Z323" s="348" t="s">
        <v>80</v>
      </c>
      <c r="AA323" s="349"/>
      <c r="AB323" s="349"/>
      <c r="AC323" s="349"/>
      <c r="AD323" s="350"/>
      <c r="AE323" s="357" t="s">
        <v>79</v>
      </c>
      <c r="AF323" s="358"/>
      <c r="AG323" s="358"/>
      <c r="AH323" s="358"/>
      <c r="AI323" s="358"/>
      <c r="AJ323" s="359"/>
      <c r="AK323" s="357" t="s">
        <v>81</v>
      </c>
      <c r="AL323" s="358"/>
      <c r="AM323" s="358"/>
      <c r="AN323" s="358"/>
      <c r="AO323" s="358"/>
      <c r="AP323" s="358"/>
      <c r="AQ323" s="358"/>
      <c r="AR323" s="358"/>
      <c r="AS323" s="358"/>
      <c r="AT323" s="358"/>
      <c r="AU323" s="358"/>
      <c r="AV323" s="358"/>
      <c r="AW323" s="358"/>
      <c r="AX323" s="359"/>
      <c r="AY323" s="357" t="s">
        <v>1</v>
      </c>
      <c r="AZ323" s="358"/>
      <c r="BA323" s="358"/>
      <c r="BB323" s="359"/>
      <c r="BC323" s="348" t="s">
        <v>104</v>
      </c>
      <c r="BD323" s="349"/>
      <c r="BE323" s="349"/>
      <c r="BF323" s="350"/>
      <c r="BG323" s="366" t="s">
        <v>82</v>
      </c>
      <c r="BH323" s="367"/>
      <c r="BI323" s="367"/>
      <c r="BJ323" s="368"/>
      <c r="BK323" s="315" t="s">
        <v>99</v>
      </c>
      <c r="BL323" s="316"/>
      <c r="BM323" s="316"/>
      <c r="BN323" s="316"/>
      <c r="BO323" s="316"/>
      <c r="BP323" s="317"/>
      <c r="BQ323" s="315" t="s">
        <v>83</v>
      </c>
      <c r="BR323" s="316"/>
      <c r="BS323" s="316"/>
      <c r="BT323" s="316"/>
      <c r="BU323" s="316"/>
      <c r="BV323" s="316"/>
      <c r="BW323" s="317"/>
      <c r="BX323" s="315" t="s">
        <v>84</v>
      </c>
      <c r="BY323" s="316"/>
      <c r="BZ323" s="316"/>
      <c r="CA323" s="316"/>
      <c r="CB323" s="316"/>
      <c r="CC323" s="317"/>
      <c r="CD323" s="315" t="s">
        <v>85</v>
      </c>
      <c r="CE323" s="316"/>
      <c r="CF323" s="316"/>
      <c r="CG323" s="316"/>
      <c r="CH323" s="316"/>
      <c r="CI323" s="317"/>
    </row>
    <row r="324" spans="1:87" ht="18" customHeight="1" x14ac:dyDescent="0.25">
      <c r="A324" s="75"/>
      <c r="B324" s="351"/>
      <c r="C324" s="352"/>
      <c r="D324" s="352"/>
      <c r="E324" s="352"/>
      <c r="F324" s="352"/>
      <c r="G324" s="352"/>
      <c r="H324" s="352"/>
      <c r="I324" s="352"/>
      <c r="J324" s="352"/>
      <c r="K324" s="352"/>
      <c r="L324" s="352"/>
      <c r="M324" s="352"/>
      <c r="N324" s="352"/>
      <c r="O324" s="352"/>
      <c r="P324" s="352"/>
      <c r="Q324" s="352"/>
      <c r="R324" s="352"/>
      <c r="S324" s="352"/>
      <c r="T324" s="352"/>
      <c r="U324" s="352"/>
      <c r="V324" s="352"/>
      <c r="W324" s="352"/>
      <c r="X324" s="352"/>
      <c r="Y324" s="353"/>
      <c r="Z324" s="351"/>
      <c r="AA324" s="352"/>
      <c r="AB324" s="352"/>
      <c r="AC324" s="352"/>
      <c r="AD324" s="353"/>
      <c r="AE324" s="360"/>
      <c r="AF324" s="361"/>
      <c r="AG324" s="361"/>
      <c r="AH324" s="361"/>
      <c r="AI324" s="361"/>
      <c r="AJ324" s="362"/>
      <c r="AK324" s="360"/>
      <c r="AL324" s="361"/>
      <c r="AM324" s="361"/>
      <c r="AN324" s="361"/>
      <c r="AO324" s="361"/>
      <c r="AP324" s="361"/>
      <c r="AQ324" s="361"/>
      <c r="AR324" s="361"/>
      <c r="AS324" s="361"/>
      <c r="AT324" s="361"/>
      <c r="AU324" s="361"/>
      <c r="AV324" s="361"/>
      <c r="AW324" s="361"/>
      <c r="AX324" s="362"/>
      <c r="AY324" s="360"/>
      <c r="AZ324" s="361"/>
      <c r="BA324" s="361"/>
      <c r="BB324" s="362"/>
      <c r="BC324" s="351"/>
      <c r="BD324" s="352"/>
      <c r="BE324" s="352"/>
      <c r="BF324" s="353"/>
      <c r="BG324" s="369"/>
      <c r="BH324" s="370"/>
      <c r="BI324" s="370"/>
      <c r="BJ324" s="371"/>
      <c r="BK324" s="318"/>
      <c r="BL324" s="319"/>
      <c r="BM324" s="319"/>
      <c r="BN324" s="319"/>
      <c r="BO324" s="319"/>
      <c r="BP324" s="320"/>
      <c r="BQ324" s="318"/>
      <c r="BR324" s="319"/>
      <c r="BS324" s="319"/>
      <c r="BT324" s="319"/>
      <c r="BU324" s="319"/>
      <c r="BV324" s="319"/>
      <c r="BW324" s="320"/>
      <c r="BX324" s="318"/>
      <c r="BY324" s="319"/>
      <c r="BZ324" s="319"/>
      <c r="CA324" s="319"/>
      <c r="CB324" s="319"/>
      <c r="CC324" s="320"/>
      <c r="CD324" s="318"/>
      <c r="CE324" s="319"/>
      <c r="CF324" s="319"/>
      <c r="CG324" s="319"/>
      <c r="CH324" s="319"/>
      <c r="CI324" s="320"/>
    </row>
    <row r="325" spans="1:87" ht="18" customHeight="1" thickBot="1" x14ac:dyDescent="0.3">
      <c r="A325" s="75"/>
      <c r="B325" s="354"/>
      <c r="C325" s="355"/>
      <c r="D325" s="355"/>
      <c r="E325" s="355"/>
      <c r="F325" s="355"/>
      <c r="G325" s="355"/>
      <c r="H325" s="355"/>
      <c r="I325" s="355"/>
      <c r="J325" s="355"/>
      <c r="K325" s="355"/>
      <c r="L325" s="355"/>
      <c r="M325" s="355"/>
      <c r="N325" s="355"/>
      <c r="O325" s="355"/>
      <c r="P325" s="355"/>
      <c r="Q325" s="355"/>
      <c r="R325" s="355"/>
      <c r="S325" s="355"/>
      <c r="T325" s="355"/>
      <c r="U325" s="355"/>
      <c r="V325" s="355"/>
      <c r="W325" s="355"/>
      <c r="X325" s="355"/>
      <c r="Y325" s="356"/>
      <c r="Z325" s="354"/>
      <c r="AA325" s="355"/>
      <c r="AB325" s="355"/>
      <c r="AC325" s="355"/>
      <c r="AD325" s="356"/>
      <c r="AE325" s="363"/>
      <c r="AF325" s="364"/>
      <c r="AG325" s="364"/>
      <c r="AH325" s="364"/>
      <c r="AI325" s="364"/>
      <c r="AJ325" s="365"/>
      <c r="AK325" s="360"/>
      <c r="AL325" s="361"/>
      <c r="AM325" s="361"/>
      <c r="AN325" s="361"/>
      <c r="AO325" s="361"/>
      <c r="AP325" s="361"/>
      <c r="AQ325" s="361"/>
      <c r="AR325" s="361"/>
      <c r="AS325" s="361"/>
      <c r="AT325" s="361"/>
      <c r="AU325" s="361"/>
      <c r="AV325" s="361"/>
      <c r="AW325" s="361"/>
      <c r="AX325" s="362"/>
      <c r="AY325" s="360"/>
      <c r="AZ325" s="361"/>
      <c r="BA325" s="361"/>
      <c r="BB325" s="362"/>
      <c r="BC325" s="351"/>
      <c r="BD325" s="352"/>
      <c r="BE325" s="352"/>
      <c r="BF325" s="353"/>
      <c r="BG325" s="369"/>
      <c r="BH325" s="370"/>
      <c r="BI325" s="370"/>
      <c r="BJ325" s="371"/>
      <c r="BK325" s="318"/>
      <c r="BL325" s="319"/>
      <c r="BM325" s="319"/>
      <c r="BN325" s="319"/>
      <c r="BO325" s="319"/>
      <c r="BP325" s="320"/>
      <c r="BQ325" s="321"/>
      <c r="BR325" s="322"/>
      <c r="BS325" s="322"/>
      <c r="BT325" s="322"/>
      <c r="BU325" s="322"/>
      <c r="BV325" s="322"/>
      <c r="BW325" s="323"/>
      <c r="BX325" s="321"/>
      <c r="BY325" s="322"/>
      <c r="BZ325" s="322"/>
      <c r="CA325" s="322"/>
      <c r="CB325" s="322"/>
      <c r="CC325" s="323"/>
      <c r="CD325" s="321"/>
      <c r="CE325" s="322"/>
      <c r="CF325" s="322"/>
      <c r="CG325" s="322"/>
      <c r="CH325" s="322"/>
      <c r="CI325" s="323"/>
    </row>
    <row r="326" spans="1:87" ht="18" customHeight="1" x14ac:dyDescent="0.25">
      <c r="A326" s="75"/>
      <c r="B326" s="324" t="s">
        <v>235</v>
      </c>
      <c r="C326" s="325"/>
      <c r="D326" s="325"/>
      <c r="E326" s="325"/>
      <c r="F326" s="325"/>
      <c r="G326" s="325"/>
      <c r="H326" s="325"/>
      <c r="I326" s="325"/>
      <c r="J326" s="325"/>
      <c r="K326" s="325"/>
      <c r="L326" s="325"/>
      <c r="M326" s="325"/>
      <c r="N326" s="325"/>
      <c r="O326" s="325"/>
      <c r="P326" s="325"/>
      <c r="Q326" s="325"/>
      <c r="R326" s="325"/>
      <c r="S326" s="325"/>
      <c r="T326" s="325"/>
      <c r="U326" s="325"/>
      <c r="V326" s="325"/>
      <c r="W326" s="325"/>
      <c r="X326" s="325"/>
      <c r="Y326" s="326"/>
      <c r="Z326" s="333" t="s">
        <v>900</v>
      </c>
      <c r="AA326" s="334"/>
      <c r="AB326" s="334"/>
      <c r="AC326" s="334"/>
      <c r="AD326" s="335"/>
      <c r="AE326" s="643">
        <v>28800</v>
      </c>
      <c r="AF326" s="644"/>
      <c r="AG326" s="644"/>
      <c r="AH326" s="644"/>
      <c r="AI326" s="644"/>
      <c r="AJ326" s="644"/>
      <c r="AK326" s="342" t="s">
        <v>15</v>
      </c>
      <c r="AL326" s="343"/>
      <c r="AM326" s="343"/>
      <c r="AN326" s="343"/>
      <c r="AO326" s="343"/>
      <c r="AP326" s="343"/>
      <c r="AQ326" s="343"/>
      <c r="AR326" s="343"/>
      <c r="AS326" s="343"/>
      <c r="AT326" s="343"/>
      <c r="AU326" s="343"/>
      <c r="AV326" s="343"/>
      <c r="AW326" s="343"/>
      <c r="AX326" s="344"/>
      <c r="AY326" s="345">
        <v>0.04</v>
      </c>
      <c r="AZ326" s="346"/>
      <c r="BA326" s="346"/>
      <c r="BB326" s="347"/>
      <c r="BC326" s="345">
        <f>+$AE$326*AY326</f>
        <v>1152</v>
      </c>
      <c r="BD326" s="346"/>
      <c r="BE326" s="346"/>
      <c r="BF326" s="347"/>
      <c r="BG326" s="285">
        <v>7925</v>
      </c>
      <c r="BH326" s="286"/>
      <c r="BI326" s="286"/>
      <c r="BJ326" s="287"/>
      <c r="BK326" s="288">
        <f>+AY326*BG326</f>
        <v>317</v>
      </c>
      <c r="BL326" s="289"/>
      <c r="BM326" s="289"/>
      <c r="BN326" s="289"/>
      <c r="BO326" s="289"/>
      <c r="BP326" s="290"/>
      <c r="BQ326" s="291">
        <v>500</v>
      </c>
      <c r="BR326" s="292"/>
      <c r="BS326" s="292"/>
      <c r="BT326" s="292"/>
      <c r="BU326" s="292"/>
      <c r="BV326" s="292"/>
      <c r="BW326" s="293"/>
      <c r="BX326" s="291">
        <f>+(((BK329+BQ326)*15)/85)</f>
        <v>403.34117647058832</v>
      </c>
      <c r="BY326" s="292"/>
      <c r="BZ326" s="292"/>
      <c r="CA326" s="292"/>
      <c r="CB326" s="292"/>
      <c r="CC326" s="293"/>
      <c r="CD326" s="291">
        <f>+BK329+BQ326+BX326</f>
        <v>2688.9411764705887</v>
      </c>
      <c r="CE326" s="292"/>
      <c r="CF326" s="292"/>
      <c r="CG326" s="292"/>
      <c r="CH326" s="292"/>
      <c r="CI326" s="293"/>
    </row>
    <row r="327" spans="1:87" ht="18" customHeight="1" x14ac:dyDescent="0.25">
      <c r="A327" s="75"/>
      <c r="B327" s="327"/>
      <c r="C327" s="328"/>
      <c r="D327" s="328"/>
      <c r="E327" s="328"/>
      <c r="F327" s="328"/>
      <c r="G327" s="328"/>
      <c r="H327" s="328"/>
      <c r="I327" s="328"/>
      <c r="J327" s="328"/>
      <c r="K327" s="328"/>
      <c r="L327" s="328"/>
      <c r="M327" s="328"/>
      <c r="N327" s="328"/>
      <c r="O327" s="328"/>
      <c r="P327" s="328"/>
      <c r="Q327" s="328"/>
      <c r="R327" s="328"/>
      <c r="S327" s="328"/>
      <c r="T327" s="328"/>
      <c r="U327" s="328"/>
      <c r="V327" s="328"/>
      <c r="W327" s="328"/>
      <c r="X327" s="328"/>
      <c r="Y327" s="329"/>
      <c r="Z327" s="336"/>
      <c r="AA327" s="337"/>
      <c r="AB327" s="337"/>
      <c r="AC327" s="337"/>
      <c r="AD327" s="338"/>
      <c r="AE327" s="645"/>
      <c r="AF327" s="646"/>
      <c r="AG327" s="646"/>
      <c r="AH327" s="646"/>
      <c r="AI327" s="646"/>
      <c r="AJ327" s="646"/>
      <c r="AK327" s="300" t="s">
        <v>36</v>
      </c>
      <c r="AL327" s="301"/>
      <c r="AM327" s="301"/>
      <c r="AN327" s="301"/>
      <c r="AO327" s="301"/>
      <c r="AP327" s="301"/>
      <c r="AQ327" s="301"/>
      <c r="AR327" s="301"/>
      <c r="AS327" s="301"/>
      <c r="AT327" s="301"/>
      <c r="AU327" s="301"/>
      <c r="AV327" s="301"/>
      <c r="AW327" s="301"/>
      <c r="AX327" s="302"/>
      <c r="AY327" s="407">
        <v>6.6000000000000003E-2</v>
      </c>
      <c r="AZ327" s="304"/>
      <c r="BA327" s="304"/>
      <c r="BB327" s="408"/>
      <c r="BC327" s="306">
        <f>+$AE$326*AY327</f>
        <v>1900.8000000000002</v>
      </c>
      <c r="BD327" s="307"/>
      <c r="BE327" s="307"/>
      <c r="BF327" s="308"/>
      <c r="BG327" s="309">
        <v>7925</v>
      </c>
      <c r="BH327" s="310"/>
      <c r="BI327" s="310"/>
      <c r="BJ327" s="311"/>
      <c r="BK327" s="312">
        <f t="shared" ref="BK327:BK328" si="70">+AY327*BG327</f>
        <v>523.05000000000007</v>
      </c>
      <c r="BL327" s="313"/>
      <c r="BM327" s="313"/>
      <c r="BN327" s="313"/>
      <c r="BO327" s="313"/>
      <c r="BP327" s="314"/>
      <c r="BQ327" s="294"/>
      <c r="BR327" s="295"/>
      <c r="BS327" s="295"/>
      <c r="BT327" s="295"/>
      <c r="BU327" s="295"/>
      <c r="BV327" s="295"/>
      <c r="BW327" s="296"/>
      <c r="BX327" s="294"/>
      <c r="BY327" s="295"/>
      <c r="BZ327" s="295"/>
      <c r="CA327" s="295"/>
      <c r="CB327" s="295"/>
      <c r="CC327" s="296"/>
      <c r="CD327" s="294"/>
      <c r="CE327" s="295"/>
      <c r="CF327" s="295"/>
      <c r="CG327" s="295"/>
      <c r="CH327" s="295"/>
      <c r="CI327" s="296"/>
    </row>
    <row r="328" spans="1:87" ht="18" customHeight="1" thickBot="1" x14ac:dyDescent="0.3">
      <c r="A328" s="75"/>
      <c r="B328" s="327"/>
      <c r="C328" s="328"/>
      <c r="D328" s="328"/>
      <c r="E328" s="328"/>
      <c r="F328" s="328"/>
      <c r="G328" s="328"/>
      <c r="H328" s="328"/>
      <c r="I328" s="328"/>
      <c r="J328" s="328"/>
      <c r="K328" s="328"/>
      <c r="L328" s="328"/>
      <c r="M328" s="328"/>
      <c r="N328" s="328"/>
      <c r="O328" s="328"/>
      <c r="P328" s="328"/>
      <c r="Q328" s="328"/>
      <c r="R328" s="328"/>
      <c r="S328" s="328"/>
      <c r="T328" s="328"/>
      <c r="U328" s="328"/>
      <c r="V328" s="328"/>
      <c r="W328" s="328"/>
      <c r="X328" s="328"/>
      <c r="Y328" s="329"/>
      <c r="Z328" s="336"/>
      <c r="AA328" s="337"/>
      <c r="AB328" s="337"/>
      <c r="AC328" s="337"/>
      <c r="AD328" s="338"/>
      <c r="AE328" s="645"/>
      <c r="AF328" s="646"/>
      <c r="AG328" s="646"/>
      <c r="AH328" s="646"/>
      <c r="AI328" s="646"/>
      <c r="AJ328" s="646"/>
      <c r="AK328" s="392" t="s">
        <v>529</v>
      </c>
      <c r="AL328" s="393"/>
      <c r="AM328" s="393"/>
      <c r="AN328" s="393"/>
      <c r="AO328" s="393"/>
      <c r="AP328" s="393"/>
      <c r="AQ328" s="393"/>
      <c r="AR328" s="393"/>
      <c r="AS328" s="393"/>
      <c r="AT328" s="393"/>
      <c r="AU328" s="393"/>
      <c r="AV328" s="393"/>
      <c r="AW328" s="393"/>
      <c r="AX328" s="394"/>
      <c r="AY328" s="407">
        <v>0.05</v>
      </c>
      <c r="AZ328" s="304"/>
      <c r="BA328" s="304"/>
      <c r="BB328" s="408"/>
      <c r="BC328" s="306">
        <f>+$AE$326*AY328</f>
        <v>1440</v>
      </c>
      <c r="BD328" s="307"/>
      <c r="BE328" s="307"/>
      <c r="BF328" s="308"/>
      <c r="BG328" s="309">
        <v>18911</v>
      </c>
      <c r="BH328" s="310"/>
      <c r="BI328" s="310"/>
      <c r="BJ328" s="311"/>
      <c r="BK328" s="312">
        <f t="shared" si="70"/>
        <v>945.55000000000007</v>
      </c>
      <c r="BL328" s="313"/>
      <c r="BM328" s="313"/>
      <c r="BN328" s="313"/>
      <c r="BO328" s="313"/>
      <c r="BP328" s="314"/>
      <c r="BQ328" s="294"/>
      <c r="BR328" s="295"/>
      <c r="BS328" s="295"/>
      <c r="BT328" s="295"/>
      <c r="BU328" s="295"/>
      <c r="BV328" s="295"/>
      <c r="BW328" s="296"/>
      <c r="BX328" s="294"/>
      <c r="BY328" s="295"/>
      <c r="BZ328" s="295"/>
      <c r="CA328" s="295"/>
      <c r="CB328" s="295"/>
      <c r="CC328" s="296"/>
      <c r="CD328" s="294"/>
      <c r="CE328" s="295"/>
      <c r="CF328" s="295"/>
      <c r="CG328" s="295"/>
      <c r="CH328" s="295"/>
      <c r="CI328" s="296"/>
    </row>
    <row r="329" spans="1:87" ht="18" customHeight="1" thickBot="1" x14ac:dyDescent="0.3">
      <c r="A329" s="75"/>
      <c r="B329" s="377"/>
      <c r="C329" s="378"/>
      <c r="D329" s="378"/>
      <c r="E329" s="378"/>
      <c r="F329" s="378"/>
      <c r="G329" s="378"/>
      <c r="H329" s="378"/>
      <c r="I329" s="378"/>
      <c r="J329" s="378"/>
      <c r="K329" s="378"/>
      <c r="L329" s="378"/>
      <c r="M329" s="378"/>
      <c r="N329" s="378"/>
      <c r="O329" s="378"/>
      <c r="P329" s="378"/>
      <c r="Q329" s="378"/>
      <c r="R329" s="378"/>
      <c r="S329" s="378"/>
      <c r="T329" s="378"/>
      <c r="U329" s="378"/>
      <c r="V329" s="378"/>
      <c r="W329" s="378"/>
      <c r="X329" s="378"/>
      <c r="Y329" s="378"/>
      <c r="Z329" s="378"/>
      <c r="AA329" s="378"/>
      <c r="AB329" s="378"/>
      <c r="AC329" s="378"/>
      <c r="AD329" s="378"/>
      <c r="AE329" s="378"/>
      <c r="AF329" s="378"/>
      <c r="AG329" s="378"/>
      <c r="AH329" s="378"/>
      <c r="AI329" s="378"/>
      <c r="AJ329" s="379"/>
      <c r="AK329" s="380" t="s">
        <v>3</v>
      </c>
      <c r="AL329" s="381"/>
      <c r="AM329" s="381"/>
      <c r="AN329" s="381"/>
      <c r="AO329" s="381"/>
      <c r="AP329" s="381"/>
      <c r="AQ329" s="381"/>
      <c r="AR329" s="381"/>
      <c r="AS329" s="381"/>
      <c r="AT329" s="381"/>
      <c r="AU329" s="381"/>
      <c r="AV329" s="381"/>
      <c r="AW329" s="381"/>
      <c r="AX329" s="381"/>
      <c r="AY329" s="382"/>
      <c r="AZ329" s="382"/>
      <c r="BA329" s="382"/>
      <c r="BB329" s="382"/>
      <c r="BC329" s="382"/>
      <c r="BD329" s="382"/>
      <c r="BE329" s="382"/>
      <c r="BF329" s="382"/>
      <c r="BG329" s="382"/>
      <c r="BH329" s="382"/>
      <c r="BI329" s="382"/>
      <c r="BJ329" s="383"/>
      <c r="BK329" s="384">
        <f>SUM(BK326:BK328)</f>
        <v>1785.6000000000001</v>
      </c>
      <c r="BL329" s="385"/>
      <c r="BM329" s="385"/>
      <c r="BN329" s="385"/>
      <c r="BO329" s="385"/>
      <c r="BP329" s="386"/>
      <c r="BQ329" s="387" t="s">
        <v>100</v>
      </c>
      <c r="BR329" s="388"/>
      <c r="BS329" s="388"/>
      <c r="BT329" s="388"/>
      <c r="BU329" s="388"/>
      <c r="BV329" s="388"/>
      <c r="BW329" s="388"/>
      <c r="BX329" s="388"/>
      <c r="BY329" s="388"/>
      <c r="BZ329" s="388"/>
      <c r="CA329" s="388"/>
      <c r="CB329" s="388"/>
      <c r="CC329" s="389"/>
      <c r="CD329" s="390">
        <f>+CD326*AE326</f>
        <v>77441505.882352963</v>
      </c>
      <c r="CE329" s="390"/>
      <c r="CF329" s="390"/>
      <c r="CG329" s="390"/>
      <c r="CH329" s="390"/>
      <c r="CI329" s="391"/>
    </row>
    <row r="330" spans="1:87" ht="18" customHeight="1" thickBot="1" x14ac:dyDescent="0.3">
      <c r="A330" s="75"/>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BG330" s="78"/>
      <c r="BH330" s="78"/>
      <c r="BI330" s="78"/>
      <c r="BJ330" s="78"/>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row>
    <row r="331" spans="1:87" ht="18" customHeight="1" x14ac:dyDescent="0.25">
      <c r="A331" s="75"/>
      <c r="B331" s="348" t="s">
        <v>0</v>
      </c>
      <c r="C331" s="349"/>
      <c r="D331" s="349"/>
      <c r="E331" s="349"/>
      <c r="F331" s="349"/>
      <c r="G331" s="349"/>
      <c r="H331" s="349"/>
      <c r="I331" s="349"/>
      <c r="J331" s="349"/>
      <c r="K331" s="349"/>
      <c r="L331" s="349"/>
      <c r="M331" s="349"/>
      <c r="N331" s="349"/>
      <c r="O331" s="349"/>
      <c r="P331" s="349"/>
      <c r="Q331" s="349"/>
      <c r="R331" s="349"/>
      <c r="S331" s="349"/>
      <c r="T331" s="349"/>
      <c r="U331" s="349"/>
      <c r="V331" s="349"/>
      <c r="W331" s="349"/>
      <c r="X331" s="349"/>
      <c r="Y331" s="350"/>
      <c r="Z331" s="348" t="s">
        <v>80</v>
      </c>
      <c r="AA331" s="349"/>
      <c r="AB331" s="349"/>
      <c r="AC331" s="349"/>
      <c r="AD331" s="350"/>
      <c r="AE331" s="357" t="s">
        <v>79</v>
      </c>
      <c r="AF331" s="358"/>
      <c r="AG331" s="358"/>
      <c r="AH331" s="358"/>
      <c r="AI331" s="358"/>
      <c r="AJ331" s="359"/>
      <c r="AK331" s="357" t="s">
        <v>81</v>
      </c>
      <c r="AL331" s="358"/>
      <c r="AM331" s="358"/>
      <c r="AN331" s="358"/>
      <c r="AO331" s="358"/>
      <c r="AP331" s="358"/>
      <c r="AQ331" s="358"/>
      <c r="AR331" s="358"/>
      <c r="AS331" s="358"/>
      <c r="AT331" s="358"/>
      <c r="AU331" s="358"/>
      <c r="AV331" s="358"/>
      <c r="AW331" s="358"/>
      <c r="AX331" s="359"/>
      <c r="AY331" s="357" t="s">
        <v>1</v>
      </c>
      <c r="AZ331" s="358"/>
      <c r="BA331" s="358"/>
      <c r="BB331" s="359"/>
      <c r="BC331" s="348" t="s">
        <v>104</v>
      </c>
      <c r="BD331" s="349"/>
      <c r="BE331" s="349"/>
      <c r="BF331" s="350"/>
      <c r="BG331" s="366" t="s">
        <v>82</v>
      </c>
      <c r="BH331" s="367"/>
      <c r="BI331" s="367"/>
      <c r="BJ331" s="368"/>
      <c r="BK331" s="315" t="s">
        <v>99</v>
      </c>
      <c r="BL331" s="316"/>
      <c r="BM331" s="316"/>
      <c r="BN331" s="316"/>
      <c r="BO331" s="316"/>
      <c r="BP331" s="317"/>
      <c r="BQ331" s="315" t="s">
        <v>83</v>
      </c>
      <c r="BR331" s="316"/>
      <c r="BS331" s="316"/>
      <c r="BT331" s="316"/>
      <c r="BU331" s="316"/>
      <c r="BV331" s="316"/>
      <c r="BW331" s="317"/>
      <c r="BX331" s="315" t="s">
        <v>84</v>
      </c>
      <c r="BY331" s="316"/>
      <c r="BZ331" s="316"/>
      <c r="CA331" s="316"/>
      <c r="CB331" s="316"/>
      <c r="CC331" s="317"/>
      <c r="CD331" s="315" t="s">
        <v>85</v>
      </c>
      <c r="CE331" s="316"/>
      <c r="CF331" s="316"/>
      <c r="CG331" s="316"/>
      <c r="CH331" s="316"/>
      <c r="CI331" s="317"/>
    </row>
    <row r="332" spans="1:87" ht="18" customHeight="1" x14ac:dyDescent="0.25">
      <c r="A332" s="75"/>
      <c r="B332" s="351"/>
      <c r="C332" s="352"/>
      <c r="D332" s="352"/>
      <c r="E332" s="352"/>
      <c r="F332" s="352"/>
      <c r="G332" s="352"/>
      <c r="H332" s="352"/>
      <c r="I332" s="352"/>
      <c r="J332" s="352"/>
      <c r="K332" s="352"/>
      <c r="L332" s="352"/>
      <c r="M332" s="352"/>
      <c r="N332" s="352"/>
      <c r="O332" s="352"/>
      <c r="P332" s="352"/>
      <c r="Q332" s="352"/>
      <c r="R332" s="352"/>
      <c r="S332" s="352"/>
      <c r="T332" s="352"/>
      <c r="U332" s="352"/>
      <c r="V332" s="352"/>
      <c r="W332" s="352"/>
      <c r="X332" s="352"/>
      <c r="Y332" s="353"/>
      <c r="Z332" s="351"/>
      <c r="AA332" s="352"/>
      <c r="AB332" s="352"/>
      <c r="AC332" s="352"/>
      <c r="AD332" s="353"/>
      <c r="AE332" s="360"/>
      <c r="AF332" s="361"/>
      <c r="AG332" s="361"/>
      <c r="AH332" s="361"/>
      <c r="AI332" s="361"/>
      <c r="AJ332" s="362"/>
      <c r="AK332" s="360"/>
      <c r="AL332" s="361"/>
      <c r="AM332" s="361"/>
      <c r="AN332" s="361"/>
      <c r="AO332" s="361"/>
      <c r="AP332" s="361"/>
      <c r="AQ332" s="361"/>
      <c r="AR332" s="361"/>
      <c r="AS332" s="361"/>
      <c r="AT332" s="361"/>
      <c r="AU332" s="361"/>
      <c r="AV332" s="361"/>
      <c r="AW332" s="361"/>
      <c r="AX332" s="362"/>
      <c r="AY332" s="360"/>
      <c r="AZ332" s="361"/>
      <c r="BA332" s="361"/>
      <c r="BB332" s="362"/>
      <c r="BC332" s="351"/>
      <c r="BD332" s="352"/>
      <c r="BE332" s="352"/>
      <c r="BF332" s="353"/>
      <c r="BG332" s="369"/>
      <c r="BH332" s="370"/>
      <c r="BI332" s="370"/>
      <c r="BJ332" s="371"/>
      <c r="BK332" s="318"/>
      <c r="BL332" s="319"/>
      <c r="BM332" s="319"/>
      <c r="BN332" s="319"/>
      <c r="BO332" s="319"/>
      <c r="BP332" s="320"/>
      <c r="BQ332" s="318"/>
      <c r="BR332" s="319"/>
      <c r="BS332" s="319"/>
      <c r="BT332" s="319"/>
      <c r="BU332" s="319"/>
      <c r="BV332" s="319"/>
      <c r="BW332" s="320"/>
      <c r="BX332" s="318"/>
      <c r="BY332" s="319"/>
      <c r="BZ332" s="319"/>
      <c r="CA332" s="319"/>
      <c r="CB332" s="319"/>
      <c r="CC332" s="320"/>
      <c r="CD332" s="318"/>
      <c r="CE332" s="319"/>
      <c r="CF332" s="319"/>
      <c r="CG332" s="319"/>
      <c r="CH332" s="319"/>
      <c r="CI332" s="320"/>
    </row>
    <row r="333" spans="1:87" ht="18" customHeight="1" thickBot="1" x14ac:dyDescent="0.3">
      <c r="A333" s="75"/>
      <c r="B333" s="354"/>
      <c r="C333" s="355"/>
      <c r="D333" s="355"/>
      <c r="E333" s="355"/>
      <c r="F333" s="355"/>
      <c r="G333" s="355"/>
      <c r="H333" s="355"/>
      <c r="I333" s="355"/>
      <c r="J333" s="355"/>
      <c r="K333" s="355"/>
      <c r="L333" s="355"/>
      <c r="M333" s="355"/>
      <c r="N333" s="355"/>
      <c r="O333" s="355"/>
      <c r="P333" s="355"/>
      <c r="Q333" s="355"/>
      <c r="R333" s="355"/>
      <c r="S333" s="355"/>
      <c r="T333" s="355"/>
      <c r="U333" s="355"/>
      <c r="V333" s="355"/>
      <c r="W333" s="355"/>
      <c r="X333" s="355"/>
      <c r="Y333" s="356"/>
      <c r="Z333" s="354"/>
      <c r="AA333" s="355"/>
      <c r="AB333" s="355"/>
      <c r="AC333" s="355"/>
      <c r="AD333" s="356"/>
      <c r="AE333" s="363"/>
      <c r="AF333" s="364"/>
      <c r="AG333" s="364"/>
      <c r="AH333" s="364"/>
      <c r="AI333" s="364"/>
      <c r="AJ333" s="365"/>
      <c r="AK333" s="360"/>
      <c r="AL333" s="361"/>
      <c r="AM333" s="361"/>
      <c r="AN333" s="361"/>
      <c r="AO333" s="361"/>
      <c r="AP333" s="361"/>
      <c r="AQ333" s="361"/>
      <c r="AR333" s="361"/>
      <c r="AS333" s="361"/>
      <c r="AT333" s="361"/>
      <c r="AU333" s="361"/>
      <c r="AV333" s="361"/>
      <c r="AW333" s="361"/>
      <c r="AX333" s="362"/>
      <c r="AY333" s="360"/>
      <c r="AZ333" s="361"/>
      <c r="BA333" s="361"/>
      <c r="BB333" s="362"/>
      <c r="BC333" s="351"/>
      <c r="BD333" s="352"/>
      <c r="BE333" s="352"/>
      <c r="BF333" s="353"/>
      <c r="BG333" s="369"/>
      <c r="BH333" s="370"/>
      <c r="BI333" s="370"/>
      <c r="BJ333" s="371"/>
      <c r="BK333" s="318"/>
      <c r="BL333" s="319"/>
      <c r="BM333" s="319"/>
      <c r="BN333" s="319"/>
      <c r="BO333" s="319"/>
      <c r="BP333" s="320"/>
      <c r="BQ333" s="321"/>
      <c r="BR333" s="322"/>
      <c r="BS333" s="322"/>
      <c r="BT333" s="322"/>
      <c r="BU333" s="322"/>
      <c r="BV333" s="322"/>
      <c r="BW333" s="323"/>
      <c r="BX333" s="321"/>
      <c r="BY333" s="322"/>
      <c r="BZ333" s="322"/>
      <c r="CA333" s="322"/>
      <c r="CB333" s="322"/>
      <c r="CC333" s="323"/>
      <c r="CD333" s="321"/>
      <c r="CE333" s="322"/>
      <c r="CF333" s="322"/>
      <c r="CG333" s="322"/>
      <c r="CH333" s="322"/>
      <c r="CI333" s="323"/>
    </row>
    <row r="334" spans="1:87" ht="18" customHeight="1" x14ac:dyDescent="0.25">
      <c r="A334" s="75"/>
      <c r="B334" s="324" t="s">
        <v>236</v>
      </c>
      <c r="C334" s="325"/>
      <c r="D334" s="325"/>
      <c r="E334" s="325"/>
      <c r="F334" s="325"/>
      <c r="G334" s="325"/>
      <c r="H334" s="325"/>
      <c r="I334" s="325"/>
      <c r="J334" s="325"/>
      <c r="K334" s="325"/>
      <c r="L334" s="325"/>
      <c r="M334" s="325"/>
      <c r="N334" s="325"/>
      <c r="O334" s="325"/>
      <c r="P334" s="325"/>
      <c r="Q334" s="325"/>
      <c r="R334" s="325"/>
      <c r="S334" s="325"/>
      <c r="T334" s="325"/>
      <c r="U334" s="325"/>
      <c r="V334" s="325"/>
      <c r="W334" s="325"/>
      <c r="X334" s="325"/>
      <c r="Y334" s="326"/>
      <c r="Z334" s="333" t="s">
        <v>901</v>
      </c>
      <c r="AA334" s="334"/>
      <c r="AB334" s="334"/>
      <c r="AC334" s="334"/>
      <c r="AD334" s="335"/>
      <c r="AE334" s="643">
        <v>1188</v>
      </c>
      <c r="AF334" s="644"/>
      <c r="AG334" s="644"/>
      <c r="AH334" s="644"/>
      <c r="AI334" s="644"/>
      <c r="AJ334" s="644"/>
      <c r="AK334" s="342" t="s">
        <v>15</v>
      </c>
      <c r="AL334" s="343"/>
      <c r="AM334" s="343"/>
      <c r="AN334" s="343"/>
      <c r="AO334" s="343"/>
      <c r="AP334" s="343"/>
      <c r="AQ334" s="343"/>
      <c r="AR334" s="343"/>
      <c r="AS334" s="343"/>
      <c r="AT334" s="343"/>
      <c r="AU334" s="343"/>
      <c r="AV334" s="343"/>
      <c r="AW334" s="343"/>
      <c r="AX334" s="344"/>
      <c r="AY334" s="409">
        <v>0.04</v>
      </c>
      <c r="AZ334" s="346"/>
      <c r="BA334" s="346"/>
      <c r="BB334" s="410"/>
      <c r="BC334" s="345">
        <f>+$AE$334*AY334</f>
        <v>47.52</v>
      </c>
      <c r="BD334" s="346"/>
      <c r="BE334" s="346"/>
      <c r="BF334" s="347"/>
      <c r="BG334" s="285">
        <v>7925</v>
      </c>
      <c r="BH334" s="286"/>
      <c r="BI334" s="286"/>
      <c r="BJ334" s="287"/>
      <c r="BK334" s="288">
        <f>+AY334*BG334</f>
        <v>317</v>
      </c>
      <c r="BL334" s="289"/>
      <c r="BM334" s="289"/>
      <c r="BN334" s="289"/>
      <c r="BO334" s="289"/>
      <c r="BP334" s="290"/>
      <c r="BQ334" s="291">
        <v>50000</v>
      </c>
      <c r="BR334" s="292"/>
      <c r="BS334" s="292"/>
      <c r="BT334" s="292"/>
      <c r="BU334" s="292"/>
      <c r="BV334" s="292"/>
      <c r="BW334" s="293"/>
      <c r="BX334" s="291">
        <f>+(((BK338+BQ334)*15)/85)</f>
        <v>9273.7155882352927</v>
      </c>
      <c r="BY334" s="292"/>
      <c r="BZ334" s="292"/>
      <c r="CA334" s="292"/>
      <c r="CB334" s="292"/>
      <c r="CC334" s="293"/>
      <c r="CD334" s="291">
        <f>+BK338+BQ334+BX334</f>
        <v>61824.770588235289</v>
      </c>
      <c r="CE334" s="292"/>
      <c r="CF334" s="292"/>
      <c r="CG334" s="292"/>
      <c r="CH334" s="292"/>
      <c r="CI334" s="293"/>
    </row>
    <row r="335" spans="1:87" ht="18" customHeight="1" x14ac:dyDescent="0.25">
      <c r="A335" s="75"/>
      <c r="B335" s="327"/>
      <c r="C335" s="328"/>
      <c r="D335" s="328"/>
      <c r="E335" s="328"/>
      <c r="F335" s="328"/>
      <c r="G335" s="328"/>
      <c r="H335" s="328"/>
      <c r="I335" s="328"/>
      <c r="J335" s="328"/>
      <c r="K335" s="328"/>
      <c r="L335" s="328"/>
      <c r="M335" s="328"/>
      <c r="N335" s="328"/>
      <c r="O335" s="328"/>
      <c r="P335" s="328"/>
      <c r="Q335" s="328"/>
      <c r="R335" s="328"/>
      <c r="S335" s="328"/>
      <c r="T335" s="328"/>
      <c r="U335" s="328"/>
      <c r="V335" s="328"/>
      <c r="W335" s="328"/>
      <c r="X335" s="328"/>
      <c r="Y335" s="329"/>
      <c r="Z335" s="336"/>
      <c r="AA335" s="337"/>
      <c r="AB335" s="337"/>
      <c r="AC335" s="337"/>
      <c r="AD335" s="338"/>
      <c r="AE335" s="645"/>
      <c r="AF335" s="646"/>
      <c r="AG335" s="646"/>
      <c r="AH335" s="646"/>
      <c r="AI335" s="646"/>
      <c r="AJ335" s="646"/>
      <c r="AK335" s="300" t="s">
        <v>16</v>
      </c>
      <c r="AL335" s="301"/>
      <c r="AM335" s="301"/>
      <c r="AN335" s="301"/>
      <c r="AO335" s="301"/>
      <c r="AP335" s="301"/>
      <c r="AQ335" s="301"/>
      <c r="AR335" s="301"/>
      <c r="AS335" s="301"/>
      <c r="AT335" s="301"/>
      <c r="AU335" s="301"/>
      <c r="AV335" s="301"/>
      <c r="AW335" s="301"/>
      <c r="AX335" s="302"/>
      <c r="AY335" s="303">
        <v>2.5000000000000001E-2</v>
      </c>
      <c r="AZ335" s="304"/>
      <c r="BA335" s="304"/>
      <c r="BB335" s="305"/>
      <c r="BC335" s="306">
        <f t="shared" ref="BC335:BC337" si="71">+$AE$334*AY335</f>
        <v>29.700000000000003</v>
      </c>
      <c r="BD335" s="307"/>
      <c r="BE335" s="307"/>
      <c r="BF335" s="308"/>
      <c r="BG335" s="309">
        <v>7925</v>
      </c>
      <c r="BH335" s="310"/>
      <c r="BI335" s="310"/>
      <c r="BJ335" s="311"/>
      <c r="BK335" s="312">
        <f t="shared" ref="BK335:BK337" si="72">+AY335*BG335</f>
        <v>198.125</v>
      </c>
      <c r="BL335" s="313"/>
      <c r="BM335" s="313"/>
      <c r="BN335" s="313"/>
      <c r="BO335" s="313"/>
      <c r="BP335" s="314"/>
      <c r="BQ335" s="294"/>
      <c r="BR335" s="295"/>
      <c r="BS335" s="295"/>
      <c r="BT335" s="295"/>
      <c r="BU335" s="295"/>
      <c r="BV335" s="295"/>
      <c r="BW335" s="296"/>
      <c r="BX335" s="294"/>
      <c r="BY335" s="295"/>
      <c r="BZ335" s="295"/>
      <c r="CA335" s="295"/>
      <c r="CB335" s="295"/>
      <c r="CC335" s="296"/>
      <c r="CD335" s="294"/>
      <c r="CE335" s="295"/>
      <c r="CF335" s="295"/>
      <c r="CG335" s="295"/>
      <c r="CH335" s="295"/>
      <c r="CI335" s="296"/>
    </row>
    <row r="336" spans="1:87" ht="18" customHeight="1" x14ac:dyDescent="0.25">
      <c r="A336" s="75"/>
      <c r="B336" s="327"/>
      <c r="C336" s="328"/>
      <c r="D336" s="328"/>
      <c r="E336" s="328"/>
      <c r="F336" s="328"/>
      <c r="G336" s="328"/>
      <c r="H336" s="328"/>
      <c r="I336" s="328"/>
      <c r="J336" s="328"/>
      <c r="K336" s="328"/>
      <c r="L336" s="328"/>
      <c r="M336" s="328"/>
      <c r="N336" s="328"/>
      <c r="O336" s="328"/>
      <c r="P336" s="328"/>
      <c r="Q336" s="328"/>
      <c r="R336" s="328"/>
      <c r="S336" s="328"/>
      <c r="T336" s="328"/>
      <c r="U336" s="328"/>
      <c r="V336" s="328"/>
      <c r="W336" s="328"/>
      <c r="X336" s="328"/>
      <c r="Y336" s="329"/>
      <c r="Z336" s="336"/>
      <c r="AA336" s="337"/>
      <c r="AB336" s="337"/>
      <c r="AC336" s="337"/>
      <c r="AD336" s="338"/>
      <c r="AE336" s="645"/>
      <c r="AF336" s="646"/>
      <c r="AG336" s="646"/>
      <c r="AH336" s="646"/>
      <c r="AI336" s="646"/>
      <c r="AJ336" s="646"/>
      <c r="AK336" s="300" t="s">
        <v>36</v>
      </c>
      <c r="AL336" s="301"/>
      <c r="AM336" s="301"/>
      <c r="AN336" s="301"/>
      <c r="AO336" s="301"/>
      <c r="AP336" s="301"/>
      <c r="AQ336" s="301"/>
      <c r="AR336" s="301"/>
      <c r="AS336" s="301"/>
      <c r="AT336" s="301"/>
      <c r="AU336" s="301"/>
      <c r="AV336" s="301"/>
      <c r="AW336" s="301"/>
      <c r="AX336" s="302"/>
      <c r="AY336" s="407">
        <v>6.6000000000000003E-2</v>
      </c>
      <c r="AZ336" s="304"/>
      <c r="BA336" s="304"/>
      <c r="BB336" s="408"/>
      <c r="BC336" s="306">
        <f t="shared" si="71"/>
        <v>78.408000000000001</v>
      </c>
      <c r="BD336" s="307"/>
      <c r="BE336" s="307"/>
      <c r="BF336" s="308"/>
      <c r="BG336" s="309">
        <v>7925</v>
      </c>
      <c r="BH336" s="310"/>
      <c r="BI336" s="310"/>
      <c r="BJ336" s="311"/>
      <c r="BK336" s="312">
        <f t="shared" si="72"/>
        <v>523.05000000000007</v>
      </c>
      <c r="BL336" s="313"/>
      <c r="BM336" s="313"/>
      <c r="BN336" s="313"/>
      <c r="BO336" s="313"/>
      <c r="BP336" s="314"/>
      <c r="BQ336" s="294"/>
      <c r="BR336" s="295"/>
      <c r="BS336" s="295"/>
      <c r="BT336" s="295"/>
      <c r="BU336" s="295"/>
      <c r="BV336" s="295"/>
      <c r="BW336" s="296"/>
      <c r="BX336" s="294"/>
      <c r="BY336" s="295"/>
      <c r="BZ336" s="295"/>
      <c r="CA336" s="295"/>
      <c r="CB336" s="295"/>
      <c r="CC336" s="296"/>
      <c r="CD336" s="294"/>
      <c r="CE336" s="295"/>
      <c r="CF336" s="295"/>
      <c r="CG336" s="295"/>
      <c r="CH336" s="295"/>
      <c r="CI336" s="296"/>
    </row>
    <row r="337" spans="1:87" ht="18" customHeight="1" thickBot="1" x14ac:dyDescent="0.3">
      <c r="A337" s="75"/>
      <c r="B337" s="327"/>
      <c r="C337" s="328"/>
      <c r="D337" s="328"/>
      <c r="E337" s="328"/>
      <c r="F337" s="328"/>
      <c r="G337" s="328"/>
      <c r="H337" s="328"/>
      <c r="I337" s="328"/>
      <c r="J337" s="328"/>
      <c r="K337" s="328"/>
      <c r="L337" s="328"/>
      <c r="M337" s="328"/>
      <c r="N337" s="328"/>
      <c r="O337" s="328"/>
      <c r="P337" s="328"/>
      <c r="Q337" s="328"/>
      <c r="R337" s="328"/>
      <c r="S337" s="328"/>
      <c r="T337" s="328"/>
      <c r="U337" s="328"/>
      <c r="V337" s="328"/>
      <c r="W337" s="328"/>
      <c r="X337" s="328"/>
      <c r="Y337" s="329"/>
      <c r="Z337" s="336"/>
      <c r="AA337" s="337"/>
      <c r="AB337" s="337"/>
      <c r="AC337" s="337"/>
      <c r="AD337" s="338"/>
      <c r="AE337" s="645"/>
      <c r="AF337" s="646"/>
      <c r="AG337" s="646"/>
      <c r="AH337" s="646"/>
      <c r="AI337" s="646"/>
      <c r="AJ337" s="646"/>
      <c r="AK337" s="392" t="s">
        <v>529</v>
      </c>
      <c r="AL337" s="393"/>
      <c r="AM337" s="393"/>
      <c r="AN337" s="393"/>
      <c r="AO337" s="393"/>
      <c r="AP337" s="393"/>
      <c r="AQ337" s="393"/>
      <c r="AR337" s="393"/>
      <c r="AS337" s="393"/>
      <c r="AT337" s="393"/>
      <c r="AU337" s="393"/>
      <c r="AV337" s="393"/>
      <c r="AW337" s="393"/>
      <c r="AX337" s="394"/>
      <c r="AY337" s="407">
        <v>0.08</v>
      </c>
      <c r="AZ337" s="304"/>
      <c r="BA337" s="304"/>
      <c r="BB337" s="408"/>
      <c r="BC337" s="306">
        <f t="shared" si="71"/>
        <v>95.04</v>
      </c>
      <c r="BD337" s="307"/>
      <c r="BE337" s="307"/>
      <c r="BF337" s="308"/>
      <c r="BG337" s="309">
        <v>18911</v>
      </c>
      <c r="BH337" s="310"/>
      <c r="BI337" s="310"/>
      <c r="BJ337" s="311"/>
      <c r="BK337" s="312">
        <f t="shared" si="72"/>
        <v>1512.88</v>
      </c>
      <c r="BL337" s="313"/>
      <c r="BM337" s="313"/>
      <c r="BN337" s="313"/>
      <c r="BO337" s="313"/>
      <c r="BP337" s="314"/>
      <c r="BQ337" s="294"/>
      <c r="BR337" s="295"/>
      <c r="BS337" s="295"/>
      <c r="BT337" s="295"/>
      <c r="BU337" s="295"/>
      <c r="BV337" s="295"/>
      <c r="BW337" s="296"/>
      <c r="BX337" s="294"/>
      <c r="BY337" s="295"/>
      <c r="BZ337" s="295"/>
      <c r="CA337" s="295"/>
      <c r="CB337" s="295"/>
      <c r="CC337" s="296"/>
      <c r="CD337" s="294"/>
      <c r="CE337" s="295"/>
      <c r="CF337" s="295"/>
      <c r="CG337" s="295"/>
      <c r="CH337" s="295"/>
      <c r="CI337" s="296"/>
    </row>
    <row r="338" spans="1:87" ht="18" customHeight="1" thickBot="1" x14ac:dyDescent="0.3">
      <c r="A338" s="75"/>
      <c r="B338" s="377"/>
      <c r="C338" s="378"/>
      <c r="D338" s="378"/>
      <c r="E338" s="378"/>
      <c r="F338" s="378"/>
      <c r="G338" s="378"/>
      <c r="H338" s="378"/>
      <c r="I338" s="378"/>
      <c r="J338" s="378"/>
      <c r="K338" s="378"/>
      <c r="L338" s="378"/>
      <c r="M338" s="378"/>
      <c r="N338" s="378"/>
      <c r="O338" s="378"/>
      <c r="P338" s="378"/>
      <c r="Q338" s="378"/>
      <c r="R338" s="378"/>
      <c r="S338" s="378"/>
      <c r="T338" s="378"/>
      <c r="U338" s="378"/>
      <c r="V338" s="378"/>
      <c r="W338" s="378"/>
      <c r="X338" s="378"/>
      <c r="Y338" s="378"/>
      <c r="Z338" s="378"/>
      <c r="AA338" s="378"/>
      <c r="AB338" s="378"/>
      <c r="AC338" s="378"/>
      <c r="AD338" s="378"/>
      <c r="AE338" s="378"/>
      <c r="AF338" s="378"/>
      <c r="AG338" s="378"/>
      <c r="AH338" s="378"/>
      <c r="AI338" s="378"/>
      <c r="AJ338" s="379"/>
      <c r="AK338" s="380" t="s">
        <v>3</v>
      </c>
      <c r="AL338" s="381"/>
      <c r="AM338" s="381"/>
      <c r="AN338" s="381"/>
      <c r="AO338" s="381"/>
      <c r="AP338" s="381"/>
      <c r="AQ338" s="381"/>
      <c r="AR338" s="381"/>
      <c r="AS338" s="381"/>
      <c r="AT338" s="381"/>
      <c r="AU338" s="381"/>
      <c r="AV338" s="381"/>
      <c r="AW338" s="381"/>
      <c r="AX338" s="381"/>
      <c r="AY338" s="382"/>
      <c r="AZ338" s="382"/>
      <c r="BA338" s="382"/>
      <c r="BB338" s="382"/>
      <c r="BC338" s="382"/>
      <c r="BD338" s="382"/>
      <c r="BE338" s="382"/>
      <c r="BF338" s="382"/>
      <c r="BG338" s="382"/>
      <c r="BH338" s="382"/>
      <c r="BI338" s="382"/>
      <c r="BJ338" s="383"/>
      <c r="BK338" s="384">
        <f>SUM(BK334:BK337)</f>
        <v>2551.0550000000003</v>
      </c>
      <c r="BL338" s="385"/>
      <c r="BM338" s="385"/>
      <c r="BN338" s="385"/>
      <c r="BO338" s="385"/>
      <c r="BP338" s="386"/>
      <c r="BQ338" s="387" t="s">
        <v>100</v>
      </c>
      <c r="BR338" s="388"/>
      <c r="BS338" s="388"/>
      <c r="BT338" s="388"/>
      <c r="BU338" s="388"/>
      <c r="BV338" s="388"/>
      <c r="BW338" s="388"/>
      <c r="BX338" s="388"/>
      <c r="BY338" s="388"/>
      <c r="BZ338" s="388"/>
      <c r="CA338" s="388"/>
      <c r="CB338" s="388"/>
      <c r="CC338" s="389"/>
      <c r="CD338" s="390">
        <f>+CD334*AE334</f>
        <v>73447827.458823517</v>
      </c>
      <c r="CE338" s="390"/>
      <c r="CF338" s="390"/>
      <c r="CG338" s="390"/>
      <c r="CH338" s="390"/>
      <c r="CI338" s="391"/>
    </row>
    <row r="339" spans="1:87" ht="18" customHeight="1" thickBot="1" x14ac:dyDescent="0.3">
      <c r="A339" s="75"/>
      <c r="B339" s="76"/>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c r="AR339" s="76"/>
      <c r="AS339" s="76"/>
      <c r="AT339" s="76"/>
      <c r="AU339" s="76"/>
      <c r="AV339" s="76"/>
      <c r="AW339" s="76"/>
      <c r="AX339" s="76"/>
      <c r="AY339" s="77"/>
      <c r="AZ339" s="77"/>
      <c r="BA339" s="77"/>
      <c r="BB339" s="77"/>
      <c r="BC339" s="77"/>
      <c r="BD339" s="77"/>
      <c r="BE339" s="77"/>
      <c r="BF339" s="77"/>
      <c r="BG339" s="78"/>
      <c r="BH339" s="78"/>
      <c r="BI339" s="78"/>
      <c r="BJ339" s="78"/>
      <c r="BK339" s="79"/>
      <c r="BL339" s="79"/>
      <c r="BM339" s="79"/>
      <c r="BN339" s="79"/>
      <c r="BO339" s="79"/>
      <c r="BP339" s="79"/>
      <c r="BQ339" s="79"/>
      <c r="BR339" s="79"/>
      <c r="BS339" s="79"/>
      <c r="BT339" s="79"/>
      <c r="BU339" s="79"/>
      <c r="BV339" s="79"/>
      <c r="BW339" s="79"/>
      <c r="BX339" s="79"/>
      <c r="BY339" s="79"/>
      <c r="BZ339" s="79"/>
      <c r="CA339" s="79"/>
      <c r="CB339" s="79"/>
      <c r="CC339" s="79"/>
      <c r="CD339" s="79"/>
      <c r="CE339" s="79"/>
      <c r="CF339" s="79"/>
      <c r="CG339" s="79"/>
      <c r="CH339" s="79"/>
      <c r="CI339" s="79"/>
    </row>
    <row r="340" spans="1:87" ht="18" customHeight="1" x14ac:dyDescent="0.25">
      <c r="A340" s="75"/>
      <c r="B340" s="348" t="s">
        <v>0</v>
      </c>
      <c r="C340" s="349"/>
      <c r="D340" s="349"/>
      <c r="E340" s="349"/>
      <c r="F340" s="349"/>
      <c r="G340" s="349"/>
      <c r="H340" s="349"/>
      <c r="I340" s="349"/>
      <c r="J340" s="349"/>
      <c r="K340" s="349"/>
      <c r="L340" s="349"/>
      <c r="M340" s="349"/>
      <c r="N340" s="349"/>
      <c r="O340" s="349"/>
      <c r="P340" s="349"/>
      <c r="Q340" s="349"/>
      <c r="R340" s="349"/>
      <c r="S340" s="349"/>
      <c r="T340" s="349"/>
      <c r="U340" s="349"/>
      <c r="V340" s="349"/>
      <c r="W340" s="349"/>
      <c r="X340" s="349"/>
      <c r="Y340" s="350"/>
      <c r="Z340" s="348" t="s">
        <v>80</v>
      </c>
      <c r="AA340" s="349"/>
      <c r="AB340" s="349"/>
      <c r="AC340" s="349"/>
      <c r="AD340" s="350"/>
      <c r="AE340" s="357" t="s">
        <v>79</v>
      </c>
      <c r="AF340" s="358"/>
      <c r="AG340" s="358"/>
      <c r="AH340" s="358"/>
      <c r="AI340" s="358"/>
      <c r="AJ340" s="359"/>
      <c r="AK340" s="357" t="s">
        <v>81</v>
      </c>
      <c r="AL340" s="358"/>
      <c r="AM340" s="358"/>
      <c r="AN340" s="358"/>
      <c r="AO340" s="358"/>
      <c r="AP340" s="358"/>
      <c r="AQ340" s="358"/>
      <c r="AR340" s="358"/>
      <c r="AS340" s="358"/>
      <c r="AT340" s="358"/>
      <c r="AU340" s="358"/>
      <c r="AV340" s="358"/>
      <c r="AW340" s="358"/>
      <c r="AX340" s="359"/>
      <c r="AY340" s="357" t="s">
        <v>1</v>
      </c>
      <c r="AZ340" s="358"/>
      <c r="BA340" s="358"/>
      <c r="BB340" s="359"/>
      <c r="BC340" s="348" t="s">
        <v>104</v>
      </c>
      <c r="BD340" s="349"/>
      <c r="BE340" s="349"/>
      <c r="BF340" s="350"/>
      <c r="BG340" s="366" t="s">
        <v>82</v>
      </c>
      <c r="BH340" s="367"/>
      <c r="BI340" s="367"/>
      <c r="BJ340" s="368"/>
      <c r="BK340" s="315" t="s">
        <v>99</v>
      </c>
      <c r="BL340" s="316"/>
      <c r="BM340" s="316"/>
      <c r="BN340" s="316"/>
      <c r="BO340" s="316"/>
      <c r="BP340" s="317"/>
      <c r="BQ340" s="315" t="s">
        <v>83</v>
      </c>
      <c r="BR340" s="316"/>
      <c r="BS340" s="316"/>
      <c r="BT340" s="316"/>
      <c r="BU340" s="316"/>
      <c r="BV340" s="316"/>
      <c r="BW340" s="317"/>
      <c r="BX340" s="315" t="s">
        <v>84</v>
      </c>
      <c r="BY340" s="316"/>
      <c r="BZ340" s="316"/>
      <c r="CA340" s="316"/>
      <c r="CB340" s="316"/>
      <c r="CC340" s="317"/>
      <c r="CD340" s="315" t="s">
        <v>85</v>
      </c>
      <c r="CE340" s="316"/>
      <c r="CF340" s="316"/>
      <c r="CG340" s="316"/>
      <c r="CH340" s="316"/>
      <c r="CI340" s="317"/>
    </row>
    <row r="341" spans="1:87" ht="18" customHeight="1" x14ac:dyDescent="0.25">
      <c r="A341" s="75"/>
      <c r="B341" s="351"/>
      <c r="C341" s="352"/>
      <c r="D341" s="352"/>
      <c r="E341" s="352"/>
      <c r="F341" s="352"/>
      <c r="G341" s="352"/>
      <c r="H341" s="352"/>
      <c r="I341" s="352"/>
      <c r="J341" s="352"/>
      <c r="K341" s="352"/>
      <c r="L341" s="352"/>
      <c r="M341" s="352"/>
      <c r="N341" s="352"/>
      <c r="O341" s="352"/>
      <c r="P341" s="352"/>
      <c r="Q341" s="352"/>
      <c r="R341" s="352"/>
      <c r="S341" s="352"/>
      <c r="T341" s="352"/>
      <c r="U341" s="352"/>
      <c r="V341" s="352"/>
      <c r="W341" s="352"/>
      <c r="X341" s="352"/>
      <c r="Y341" s="353"/>
      <c r="Z341" s="351"/>
      <c r="AA341" s="352"/>
      <c r="AB341" s="352"/>
      <c r="AC341" s="352"/>
      <c r="AD341" s="353"/>
      <c r="AE341" s="360"/>
      <c r="AF341" s="361"/>
      <c r="AG341" s="361"/>
      <c r="AH341" s="361"/>
      <c r="AI341" s="361"/>
      <c r="AJ341" s="362"/>
      <c r="AK341" s="360"/>
      <c r="AL341" s="361"/>
      <c r="AM341" s="361"/>
      <c r="AN341" s="361"/>
      <c r="AO341" s="361"/>
      <c r="AP341" s="361"/>
      <c r="AQ341" s="361"/>
      <c r="AR341" s="361"/>
      <c r="AS341" s="361"/>
      <c r="AT341" s="361"/>
      <c r="AU341" s="361"/>
      <c r="AV341" s="361"/>
      <c r="AW341" s="361"/>
      <c r="AX341" s="362"/>
      <c r="AY341" s="360"/>
      <c r="AZ341" s="361"/>
      <c r="BA341" s="361"/>
      <c r="BB341" s="362"/>
      <c r="BC341" s="351"/>
      <c r="BD341" s="352"/>
      <c r="BE341" s="352"/>
      <c r="BF341" s="353"/>
      <c r="BG341" s="369"/>
      <c r="BH341" s="370"/>
      <c r="BI341" s="370"/>
      <c r="BJ341" s="371"/>
      <c r="BK341" s="318"/>
      <c r="BL341" s="319"/>
      <c r="BM341" s="319"/>
      <c r="BN341" s="319"/>
      <c r="BO341" s="319"/>
      <c r="BP341" s="320"/>
      <c r="BQ341" s="318"/>
      <c r="BR341" s="319"/>
      <c r="BS341" s="319"/>
      <c r="BT341" s="319"/>
      <c r="BU341" s="319"/>
      <c r="BV341" s="319"/>
      <c r="BW341" s="320"/>
      <c r="BX341" s="318"/>
      <c r="BY341" s="319"/>
      <c r="BZ341" s="319"/>
      <c r="CA341" s="319"/>
      <c r="CB341" s="319"/>
      <c r="CC341" s="320"/>
      <c r="CD341" s="318"/>
      <c r="CE341" s="319"/>
      <c r="CF341" s="319"/>
      <c r="CG341" s="319"/>
      <c r="CH341" s="319"/>
      <c r="CI341" s="320"/>
    </row>
    <row r="342" spans="1:87" ht="18" customHeight="1" thickBot="1" x14ac:dyDescent="0.3">
      <c r="A342" s="75"/>
      <c r="B342" s="354"/>
      <c r="C342" s="355"/>
      <c r="D342" s="355"/>
      <c r="E342" s="355"/>
      <c r="F342" s="355"/>
      <c r="G342" s="355"/>
      <c r="H342" s="355"/>
      <c r="I342" s="355"/>
      <c r="J342" s="355"/>
      <c r="K342" s="355"/>
      <c r="L342" s="355"/>
      <c r="M342" s="355"/>
      <c r="N342" s="355"/>
      <c r="O342" s="355"/>
      <c r="P342" s="355"/>
      <c r="Q342" s="355"/>
      <c r="R342" s="355"/>
      <c r="S342" s="355"/>
      <c r="T342" s="355"/>
      <c r="U342" s="355"/>
      <c r="V342" s="355"/>
      <c r="W342" s="355"/>
      <c r="X342" s="355"/>
      <c r="Y342" s="356"/>
      <c r="Z342" s="354"/>
      <c r="AA342" s="355"/>
      <c r="AB342" s="355"/>
      <c r="AC342" s="355"/>
      <c r="AD342" s="356"/>
      <c r="AE342" s="363"/>
      <c r="AF342" s="364"/>
      <c r="AG342" s="364"/>
      <c r="AH342" s="364"/>
      <c r="AI342" s="364"/>
      <c r="AJ342" s="365"/>
      <c r="AK342" s="360"/>
      <c r="AL342" s="361"/>
      <c r="AM342" s="361"/>
      <c r="AN342" s="361"/>
      <c r="AO342" s="361"/>
      <c r="AP342" s="361"/>
      <c r="AQ342" s="361"/>
      <c r="AR342" s="361"/>
      <c r="AS342" s="361"/>
      <c r="AT342" s="361"/>
      <c r="AU342" s="361"/>
      <c r="AV342" s="361"/>
      <c r="AW342" s="361"/>
      <c r="AX342" s="362"/>
      <c r="AY342" s="360"/>
      <c r="AZ342" s="361"/>
      <c r="BA342" s="361"/>
      <c r="BB342" s="362"/>
      <c r="BC342" s="351"/>
      <c r="BD342" s="352"/>
      <c r="BE342" s="352"/>
      <c r="BF342" s="353"/>
      <c r="BG342" s="369"/>
      <c r="BH342" s="370"/>
      <c r="BI342" s="370"/>
      <c r="BJ342" s="371"/>
      <c r="BK342" s="318"/>
      <c r="BL342" s="319"/>
      <c r="BM342" s="319"/>
      <c r="BN342" s="319"/>
      <c r="BO342" s="319"/>
      <c r="BP342" s="320"/>
      <c r="BQ342" s="321"/>
      <c r="BR342" s="322"/>
      <c r="BS342" s="322"/>
      <c r="BT342" s="322"/>
      <c r="BU342" s="322"/>
      <c r="BV342" s="322"/>
      <c r="BW342" s="323"/>
      <c r="BX342" s="321"/>
      <c r="BY342" s="322"/>
      <c r="BZ342" s="322"/>
      <c r="CA342" s="322"/>
      <c r="CB342" s="322"/>
      <c r="CC342" s="323"/>
      <c r="CD342" s="321"/>
      <c r="CE342" s="322"/>
      <c r="CF342" s="322"/>
      <c r="CG342" s="322"/>
      <c r="CH342" s="322"/>
      <c r="CI342" s="323"/>
    </row>
    <row r="343" spans="1:87" ht="18" customHeight="1" x14ac:dyDescent="0.25">
      <c r="A343" s="75"/>
      <c r="B343" s="324" t="s">
        <v>237</v>
      </c>
      <c r="C343" s="325"/>
      <c r="D343" s="325"/>
      <c r="E343" s="325"/>
      <c r="F343" s="325"/>
      <c r="G343" s="325"/>
      <c r="H343" s="325"/>
      <c r="I343" s="325"/>
      <c r="J343" s="325"/>
      <c r="K343" s="325"/>
      <c r="L343" s="325"/>
      <c r="M343" s="325"/>
      <c r="N343" s="325"/>
      <c r="O343" s="325"/>
      <c r="P343" s="325"/>
      <c r="Q343" s="325"/>
      <c r="R343" s="325"/>
      <c r="S343" s="325"/>
      <c r="T343" s="325"/>
      <c r="U343" s="325"/>
      <c r="V343" s="325"/>
      <c r="W343" s="325"/>
      <c r="X343" s="325"/>
      <c r="Y343" s="326"/>
      <c r="Z343" s="333" t="s">
        <v>902</v>
      </c>
      <c r="AA343" s="334"/>
      <c r="AB343" s="334"/>
      <c r="AC343" s="334"/>
      <c r="AD343" s="335"/>
      <c r="AE343" s="643">
        <v>2472</v>
      </c>
      <c r="AF343" s="644"/>
      <c r="AG343" s="644"/>
      <c r="AH343" s="644"/>
      <c r="AI343" s="644"/>
      <c r="AJ343" s="644"/>
      <c r="AK343" s="342" t="s">
        <v>14</v>
      </c>
      <c r="AL343" s="343"/>
      <c r="AM343" s="343"/>
      <c r="AN343" s="343"/>
      <c r="AO343" s="343"/>
      <c r="AP343" s="343"/>
      <c r="AQ343" s="343"/>
      <c r="AR343" s="343"/>
      <c r="AS343" s="343"/>
      <c r="AT343" s="343"/>
      <c r="AU343" s="343"/>
      <c r="AV343" s="343"/>
      <c r="AW343" s="343"/>
      <c r="AX343" s="344"/>
      <c r="AY343" s="409">
        <v>0.04</v>
      </c>
      <c r="AZ343" s="346"/>
      <c r="BA343" s="346"/>
      <c r="BB343" s="410"/>
      <c r="BC343" s="345">
        <f>+$AE$343*AY343</f>
        <v>98.88</v>
      </c>
      <c r="BD343" s="346"/>
      <c r="BE343" s="346"/>
      <c r="BF343" s="347"/>
      <c r="BG343" s="285">
        <v>7925</v>
      </c>
      <c r="BH343" s="286"/>
      <c r="BI343" s="286"/>
      <c r="BJ343" s="287"/>
      <c r="BK343" s="288">
        <f>+AY343*BG343</f>
        <v>317</v>
      </c>
      <c r="BL343" s="289"/>
      <c r="BM343" s="289"/>
      <c r="BN343" s="289"/>
      <c r="BO343" s="289"/>
      <c r="BP343" s="290"/>
      <c r="BQ343" s="291">
        <v>20000</v>
      </c>
      <c r="BR343" s="292"/>
      <c r="BS343" s="292"/>
      <c r="BT343" s="292"/>
      <c r="BU343" s="292"/>
      <c r="BV343" s="292"/>
      <c r="BW343" s="293"/>
      <c r="BX343" s="291">
        <f>+(((BK346+BQ343)*15)/85)</f>
        <v>3954.0397058823528</v>
      </c>
      <c r="BY343" s="292"/>
      <c r="BZ343" s="292"/>
      <c r="CA343" s="292"/>
      <c r="CB343" s="292"/>
      <c r="CC343" s="293"/>
      <c r="CD343" s="291">
        <f>+BK346+BQ343+BX343</f>
        <v>26360.26470588235</v>
      </c>
      <c r="CE343" s="292"/>
      <c r="CF343" s="292"/>
      <c r="CG343" s="292"/>
      <c r="CH343" s="292"/>
      <c r="CI343" s="293"/>
    </row>
    <row r="344" spans="1:87" ht="18" customHeight="1" x14ac:dyDescent="0.25">
      <c r="A344" s="75"/>
      <c r="B344" s="327"/>
      <c r="C344" s="328"/>
      <c r="D344" s="328"/>
      <c r="E344" s="328"/>
      <c r="F344" s="328"/>
      <c r="G344" s="328"/>
      <c r="H344" s="328"/>
      <c r="I344" s="328"/>
      <c r="J344" s="328"/>
      <c r="K344" s="328"/>
      <c r="L344" s="328"/>
      <c r="M344" s="328"/>
      <c r="N344" s="328"/>
      <c r="O344" s="328"/>
      <c r="P344" s="328"/>
      <c r="Q344" s="328"/>
      <c r="R344" s="328"/>
      <c r="S344" s="328"/>
      <c r="T344" s="328"/>
      <c r="U344" s="328"/>
      <c r="V344" s="328"/>
      <c r="W344" s="328"/>
      <c r="X344" s="328"/>
      <c r="Y344" s="329"/>
      <c r="Z344" s="336"/>
      <c r="AA344" s="337"/>
      <c r="AB344" s="337"/>
      <c r="AC344" s="337"/>
      <c r="AD344" s="338"/>
      <c r="AE344" s="645"/>
      <c r="AF344" s="646"/>
      <c r="AG344" s="646"/>
      <c r="AH344" s="646"/>
      <c r="AI344" s="646"/>
      <c r="AJ344" s="646"/>
      <c r="AK344" s="300" t="s">
        <v>16</v>
      </c>
      <c r="AL344" s="301"/>
      <c r="AM344" s="301"/>
      <c r="AN344" s="301"/>
      <c r="AO344" s="301"/>
      <c r="AP344" s="301"/>
      <c r="AQ344" s="301"/>
      <c r="AR344" s="301"/>
      <c r="AS344" s="301"/>
      <c r="AT344" s="301"/>
      <c r="AU344" s="301"/>
      <c r="AV344" s="301"/>
      <c r="AW344" s="301"/>
      <c r="AX344" s="302"/>
      <c r="AY344" s="303">
        <v>2.5000000000000001E-2</v>
      </c>
      <c r="AZ344" s="304"/>
      <c r="BA344" s="304"/>
      <c r="BB344" s="305"/>
      <c r="BC344" s="306">
        <f t="shared" ref="BC344:BC345" si="73">+$AE$343*AY344</f>
        <v>61.800000000000004</v>
      </c>
      <c r="BD344" s="307"/>
      <c r="BE344" s="307"/>
      <c r="BF344" s="308"/>
      <c r="BG344" s="309">
        <v>7925</v>
      </c>
      <c r="BH344" s="310"/>
      <c r="BI344" s="310"/>
      <c r="BJ344" s="311"/>
      <c r="BK344" s="312">
        <f t="shared" ref="BK344:BK345" si="74">+AY344*BG344</f>
        <v>198.125</v>
      </c>
      <c r="BL344" s="313"/>
      <c r="BM344" s="313"/>
      <c r="BN344" s="313"/>
      <c r="BO344" s="313"/>
      <c r="BP344" s="314"/>
      <c r="BQ344" s="294"/>
      <c r="BR344" s="295"/>
      <c r="BS344" s="295"/>
      <c r="BT344" s="295"/>
      <c r="BU344" s="295"/>
      <c r="BV344" s="295"/>
      <c r="BW344" s="296"/>
      <c r="BX344" s="294"/>
      <c r="BY344" s="295"/>
      <c r="BZ344" s="295"/>
      <c r="CA344" s="295"/>
      <c r="CB344" s="295"/>
      <c r="CC344" s="296"/>
      <c r="CD344" s="294"/>
      <c r="CE344" s="295"/>
      <c r="CF344" s="295"/>
      <c r="CG344" s="295"/>
      <c r="CH344" s="295"/>
      <c r="CI344" s="296"/>
    </row>
    <row r="345" spans="1:87" ht="18" customHeight="1" thickBot="1" x14ac:dyDescent="0.3">
      <c r="A345" s="75"/>
      <c r="B345" s="327"/>
      <c r="C345" s="328"/>
      <c r="D345" s="328"/>
      <c r="E345" s="328"/>
      <c r="F345" s="328"/>
      <c r="G345" s="328"/>
      <c r="H345" s="328"/>
      <c r="I345" s="328"/>
      <c r="J345" s="328"/>
      <c r="K345" s="328"/>
      <c r="L345" s="328"/>
      <c r="M345" s="328"/>
      <c r="N345" s="328"/>
      <c r="O345" s="328"/>
      <c r="P345" s="328"/>
      <c r="Q345" s="328"/>
      <c r="R345" s="328"/>
      <c r="S345" s="328"/>
      <c r="T345" s="328"/>
      <c r="U345" s="328"/>
      <c r="V345" s="328"/>
      <c r="W345" s="328"/>
      <c r="X345" s="328"/>
      <c r="Y345" s="329"/>
      <c r="Z345" s="336"/>
      <c r="AA345" s="337"/>
      <c r="AB345" s="337"/>
      <c r="AC345" s="337"/>
      <c r="AD345" s="338"/>
      <c r="AE345" s="645"/>
      <c r="AF345" s="646"/>
      <c r="AG345" s="646"/>
      <c r="AH345" s="646"/>
      <c r="AI345" s="646"/>
      <c r="AJ345" s="646"/>
      <c r="AK345" s="392" t="s">
        <v>527</v>
      </c>
      <c r="AL345" s="393"/>
      <c r="AM345" s="393"/>
      <c r="AN345" s="393"/>
      <c r="AO345" s="393"/>
      <c r="AP345" s="393"/>
      <c r="AQ345" s="393"/>
      <c r="AR345" s="393"/>
      <c r="AS345" s="393"/>
      <c r="AT345" s="393"/>
      <c r="AU345" s="393"/>
      <c r="AV345" s="393"/>
      <c r="AW345" s="393"/>
      <c r="AX345" s="394"/>
      <c r="AY345" s="407">
        <v>0.1</v>
      </c>
      <c r="AZ345" s="304"/>
      <c r="BA345" s="304"/>
      <c r="BB345" s="408"/>
      <c r="BC345" s="306">
        <f t="shared" si="73"/>
        <v>247.20000000000002</v>
      </c>
      <c r="BD345" s="307"/>
      <c r="BE345" s="307"/>
      <c r="BF345" s="308"/>
      <c r="BG345" s="309">
        <v>18911</v>
      </c>
      <c r="BH345" s="310"/>
      <c r="BI345" s="310"/>
      <c r="BJ345" s="311"/>
      <c r="BK345" s="312">
        <f t="shared" si="74"/>
        <v>1891.1000000000001</v>
      </c>
      <c r="BL345" s="313"/>
      <c r="BM345" s="313"/>
      <c r="BN345" s="313"/>
      <c r="BO345" s="313"/>
      <c r="BP345" s="314"/>
      <c r="BQ345" s="294"/>
      <c r="BR345" s="295"/>
      <c r="BS345" s="295"/>
      <c r="BT345" s="295"/>
      <c r="BU345" s="295"/>
      <c r="BV345" s="295"/>
      <c r="BW345" s="296"/>
      <c r="BX345" s="294"/>
      <c r="BY345" s="295"/>
      <c r="BZ345" s="295"/>
      <c r="CA345" s="295"/>
      <c r="CB345" s="295"/>
      <c r="CC345" s="296"/>
      <c r="CD345" s="294"/>
      <c r="CE345" s="295"/>
      <c r="CF345" s="295"/>
      <c r="CG345" s="295"/>
      <c r="CH345" s="295"/>
      <c r="CI345" s="296"/>
    </row>
    <row r="346" spans="1:87" ht="18" customHeight="1" thickBot="1" x14ac:dyDescent="0.3">
      <c r="A346" s="75"/>
      <c r="B346" s="377"/>
      <c r="C346" s="378"/>
      <c r="D346" s="378"/>
      <c r="E346" s="378"/>
      <c r="F346" s="378"/>
      <c r="G346" s="378"/>
      <c r="H346" s="378"/>
      <c r="I346" s="378"/>
      <c r="J346" s="378"/>
      <c r="K346" s="378"/>
      <c r="L346" s="378"/>
      <c r="M346" s="378"/>
      <c r="N346" s="378"/>
      <c r="O346" s="378"/>
      <c r="P346" s="378"/>
      <c r="Q346" s="378"/>
      <c r="R346" s="378"/>
      <c r="S346" s="378"/>
      <c r="T346" s="378"/>
      <c r="U346" s="378"/>
      <c r="V346" s="378"/>
      <c r="W346" s="378"/>
      <c r="X346" s="378"/>
      <c r="Y346" s="378"/>
      <c r="Z346" s="378"/>
      <c r="AA346" s="378"/>
      <c r="AB346" s="378"/>
      <c r="AC346" s="378"/>
      <c r="AD346" s="378"/>
      <c r="AE346" s="378"/>
      <c r="AF346" s="378"/>
      <c r="AG346" s="378"/>
      <c r="AH346" s="378"/>
      <c r="AI346" s="378"/>
      <c r="AJ346" s="379"/>
      <c r="AK346" s="380" t="s">
        <v>3</v>
      </c>
      <c r="AL346" s="381"/>
      <c r="AM346" s="381"/>
      <c r="AN346" s="381"/>
      <c r="AO346" s="381"/>
      <c r="AP346" s="381"/>
      <c r="AQ346" s="381"/>
      <c r="AR346" s="381"/>
      <c r="AS346" s="381"/>
      <c r="AT346" s="381"/>
      <c r="AU346" s="381"/>
      <c r="AV346" s="381"/>
      <c r="AW346" s="381"/>
      <c r="AX346" s="381"/>
      <c r="AY346" s="382"/>
      <c r="AZ346" s="382"/>
      <c r="BA346" s="382"/>
      <c r="BB346" s="382"/>
      <c r="BC346" s="382"/>
      <c r="BD346" s="382"/>
      <c r="BE346" s="382"/>
      <c r="BF346" s="382"/>
      <c r="BG346" s="382"/>
      <c r="BH346" s="382"/>
      <c r="BI346" s="382"/>
      <c r="BJ346" s="383"/>
      <c r="BK346" s="384">
        <f>SUM(BK343:BK345)</f>
        <v>2406.2250000000004</v>
      </c>
      <c r="BL346" s="385"/>
      <c r="BM346" s="385"/>
      <c r="BN346" s="385"/>
      <c r="BO346" s="385"/>
      <c r="BP346" s="386"/>
      <c r="BQ346" s="387" t="s">
        <v>100</v>
      </c>
      <c r="BR346" s="388"/>
      <c r="BS346" s="388"/>
      <c r="BT346" s="388"/>
      <c r="BU346" s="388"/>
      <c r="BV346" s="388"/>
      <c r="BW346" s="388"/>
      <c r="BX346" s="388"/>
      <c r="BY346" s="388"/>
      <c r="BZ346" s="388"/>
      <c r="CA346" s="388"/>
      <c r="CB346" s="388"/>
      <c r="CC346" s="389"/>
      <c r="CD346" s="390">
        <f>+CD343*AE343</f>
        <v>65162574.35294117</v>
      </c>
      <c r="CE346" s="390"/>
      <c r="CF346" s="390"/>
      <c r="CG346" s="390"/>
      <c r="CH346" s="390"/>
      <c r="CI346" s="391"/>
    </row>
    <row r="347" spans="1:87" ht="18" customHeight="1" thickBot="1" x14ac:dyDescent="0.3">
      <c r="A347" s="75"/>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76"/>
      <c r="AG347" s="76"/>
      <c r="AH347" s="76"/>
      <c r="AI347" s="76"/>
      <c r="AJ347" s="76"/>
      <c r="BG347" s="78"/>
      <c r="BH347" s="78"/>
      <c r="BI347" s="78"/>
      <c r="BJ347" s="78"/>
      <c r="BK347" s="79"/>
      <c r="BL347" s="79"/>
      <c r="BM347" s="79"/>
      <c r="BN347" s="79"/>
      <c r="BO347" s="79"/>
      <c r="BP347" s="79"/>
      <c r="BQ347" s="79"/>
      <c r="BR347" s="79"/>
      <c r="BS347" s="79"/>
      <c r="BT347" s="79"/>
      <c r="BU347" s="79"/>
      <c r="BV347" s="79"/>
      <c r="BW347" s="79"/>
      <c r="BX347" s="79"/>
      <c r="BY347" s="79"/>
      <c r="BZ347" s="79"/>
      <c r="CA347" s="79"/>
      <c r="CB347" s="79"/>
      <c r="CC347" s="79"/>
      <c r="CD347" s="79"/>
      <c r="CE347" s="79"/>
      <c r="CF347" s="79"/>
      <c r="CG347" s="79"/>
      <c r="CH347" s="79"/>
      <c r="CI347" s="79"/>
    </row>
    <row r="348" spans="1:87" ht="18" customHeight="1" x14ac:dyDescent="0.25">
      <c r="A348" s="75"/>
      <c r="B348" s="348" t="s">
        <v>0</v>
      </c>
      <c r="C348" s="349"/>
      <c r="D348" s="349"/>
      <c r="E348" s="349"/>
      <c r="F348" s="349"/>
      <c r="G348" s="349"/>
      <c r="H348" s="349"/>
      <c r="I348" s="349"/>
      <c r="J348" s="349"/>
      <c r="K348" s="349"/>
      <c r="L348" s="349"/>
      <c r="M348" s="349"/>
      <c r="N348" s="349"/>
      <c r="O348" s="349"/>
      <c r="P348" s="349"/>
      <c r="Q348" s="349"/>
      <c r="R348" s="349"/>
      <c r="S348" s="349"/>
      <c r="T348" s="349"/>
      <c r="U348" s="349"/>
      <c r="V348" s="349"/>
      <c r="W348" s="349"/>
      <c r="X348" s="349"/>
      <c r="Y348" s="350"/>
      <c r="Z348" s="348" t="s">
        <v>80</v>
      </c>
      <c r="AA348" s="349"/>
      <c r="AB348" s="349"/>
      <c r="AC348" s="349"/>
      <c r="AD348" s="350"/>
      <c r="AE348" s="357" t="s">
        <v>79</v>
      </c>
      <c r="AF348" s="358"/>
      <c r="AG348" s="358"/>
      <c r="AH348" s="358"/>
      <c r="AI348" s="358"/>
      <c r="AJ348" s="359"/>
      <c r="AK348" s="357" t="s">
        <v>81</v>
      </c>
      <c r="AL348" s="358"/>
      <c r="AM348" s="358"/>
      <c r="AN348" s="358"/>
      <c r="AO348" s="358"/>
      <c r="AP348" s="358"/>
      <c r="AQ348" s="358"/>
      <c r="AR348" s="358"/>
      <c r="AS348" s="358"/>
      <c r="AT348" s="358"/>
      <c r="AU348" s="358"/>
      <c r="AV348" s="358"/>
      <c r="AW348" s="358"/>
      <c r="AX348" s="359"/>
      <c r="AY348" s="357" t="s">
        <v>1</v>
      </c>
      <c r="AZ348" s="358"/>
      <c r="BA348" s="358"/>
      <c r="BB348" s="359"/>
      <c r="BC348" s="348" t="s">
        <v>104</v>
      </c>
      <c r="BD348" s="349"/>
      <c r="BE348" s="349"/>
      <c r="BF348" s="350"/>
      <c r="BG348" s="366" t="s">
        <v>82</v>
      </c>
      <c r="BH348" s="367"/>
      <c r="BI348" s="367"/>
      <c r="BJ348" s="368"/>
      <c r="BK348" s="315" t="s">
        <v>99</v>
      </c>
      <c r="BL348" s="316"/>
      <c r="BM348" s="316"/>
      <c r="BN348" s="316"/>
      <c r="BO348" s="316"/>
      <c r="BP348" s="317"/>
      <c r="BQ348" s="315" t="s">
        <v>83</v>
      </c>
      <c r="BR348" s="316"/>
      <c r="BS348" s="316"/>
      <c r="BT348" s="316"/>
      <c r="BU348" s="316"/>
      <c r="BV348" s="316"/>
      <c r="BW348" s="317"/>
      <c r="BX348" s="315" t="s">
        <v>84</v>
      </c>
      <c r="BY348" s="316"/>
      <c r="BZ348" s="316"/>
      <c r="CA348" s="316"/>
      <c r="CB348" s="316"/>
      <c r="CC348" s="317"/>
      <c r="CD348" s="315" t="s">
        <v>85</v>
      </c>
      <c r="CE348" s="316"/>
      <c r="CF348" s="316"/>
      <c r="CG348" s="316"/>
      <c r="CH348" s="316"/>
      <c r="CI348" s="317"/>
    </row>
    <row r="349" spans="1:87" ht="18" customHeight="1" x14ac:dyDescent="0.25">
      <c r="A349" s="75"/>
      <c r="B349" s="351"/>
      <c r="C349" s="352"/>
      <c r="D349" s="352"/>
      <c r="E349" s="352"/>
      <c r="F349" s="352"/>
      <c r="G349" s="352"/>
      <c r="H349" s="352"/>
      <c r="I349" s="352"/>
      <c r="J349" s="352"/>
      <c r="K349" s="352"/>
      <c r="L349" s="352"/>
      <c r="M349" s="352"/>
      <c r="N349" s="352"/>
      <c r="O349" s="352"/>
      <c r="P349" s="352"/>
      <c r="Q349" s="352"/>
      <c r="R349" s="352"/>
      <c r="S349" s="352"/>
      <c r="T349" s="352"/>
      <c r="U349" s="352"/>
      <c r="V349" s="352"/>
      <c r="W349" s="352"/>
      <c r="X349" s="352"/>
      <c r="Y349" s="353"/>
      <c r="Z349" s="351"/>
      <c r="AA349" s="352"/>
      <c r="AB349" s="352"/>
      <c r="AC349" s="352"/>
      <c r="AD349" s="353"/>
      <c r="AE349" s="360"/>
      <c r="AF349" s="361"/>
      <c r="AG349" s="361"/>
      <c r="AH349" s="361"/>
      <c r="AI349" s="361"/>
      <c r="AJ349" s="362"/>
      <c r="AK349" s="360"/>
      <c r="AL349" s="361"/>
      <c r="AM349" s="361"/>
      <c r="AN349" s="361"/>
      <c r="AO349" s="361"/>
      <c r="AP349" s="361"/>
      <c r="AQ349" s="361"/>
      <c r="AR349" s="361"/>
      <c r="AS349" s="361"/>
      <c r="AT349" s="361"/>
      <c r="AU349" s="361"/>
      <c r="AV349" s="361"/>
      <c r="AW349" s="361"/>
      <c r="AX349" s="362"/>
      <c r="AY349" s="360"/>
      <c r="AZ349" s="361"/>
      <c r="BA349" s="361"/>
      <c r="BB349" s="362"/>
      <c r="BC349" s="351"/>
      <c r="BD349" s="352"/>
      <c r="BE349" s="352"/>
      <c r="BF349" s="353"/>
      <c r="BG349" s="369"/>
      <c r="BH349" s="370"/>
      <c r="BI349" s="370"/>
      <c r="BJ349" s="371"/>
      <c r="BK349" s="318"/>
      <c r="BL349" s="319"/>
      <c r="BM349" s="319"/>
      <c r="BN349" s="319"/>
      <c r="BO349" s="319"/>
      <c r="BP349" s="320"/>
      <c r="BQ349" s="318"/>
      <c r="BR349" s="319"/>
      <c r="BS349" s="319"/>
      <c r="BT349" s="319"/>
      <c r="BU349" s="319"/>
      <c r="BV349" s="319"/>
      <c r="BW349" s="320"/>
      <c r="BX349" s="318"/>
      <c r="BY349" s="319"/>
      <c r="BZ349" s="319"/>
      <c r="CA349" s="319"/>
      <c r="CB349" s="319"/>
      <c r="CC349" s="320"/>
      <c r="CD349" s="318"/>
      <c r="CE349" s="319"/>
      <c r="CF349" s="319"/>
      <c r="CG349" s="319"/>
      <c r="CH349" s="319"/>
      <c r="CI349" s="320"/>
    </row>
    <row r="350" spans="1:87" ht="18" customHeight="1" thickBot="1" x14ac:dyDescent="0.3">
      <c r="A350" s="75"/>
      <c r="B350" s="354"/>
      <c r="C350" s="355"/>
      <c r="D350" s="355"/>
      <c r="E350" s="355"/>
      <c r="F350" s="355"/>
      <c r="G350" s="355"/>
      <c r="H350" s="355"/>
      <c r="I350" s="355"/>
      <c r="J350" s="355"/>
      <c r="K350" s="355"/>
      <c r="L350" s="355"/>
      <c r="M350" s="355"/>
      <c r="N350" s="355"/>
      <c r="O350" s="355"/>
      <c r="P350" s="355"/>
      <c r="Q350" s="355"/>
      <c r="R350" s="355"/>
      <c r="S350" s="355"/>
      <c r="T350" s="355"/>
      <c r="U350" s="355"/>
      <c r="V350" s="355"/>
      <c r="W350" s="355"/>
      <c r="X350" s="355"/>
      <c r="Y350" s="356"/>
      <c r="Z350" s="354"/>
      <c r="AA350" s="355"/>
      <c r="AB350" s="355"/>
      <c r="AC350" s="355"/>
      <c r="AD350" s="356"/>
      <c r="AE350" s="363"/>
      <c r="AF350" s="364"/>
      <c r="AG350" s="364"/>
      <c r="AH350" s="364"/>
      <c r="AI350" s="364"/>
      <c r="AJ350" s="365"/>
      <c r="AK350" s="360"/>
      <c r="AL350" s="361"/>
      <c r="AM350" s="361"/>
      <c r="AN350" s="361"/>
      <c r="AO350" s="361"/>
      <c r="AP350" s="361"/>
      <c r="AQ350" s="361"/>
      <c r="AR350" s="361"/>
      <c r="AS350" s="361"/>
      <c r="AT350" s="361"/>
      <c r="AU350" s="361"/>
      <c r="AV350" s="361"/>
      <c r="AW350" s="361"/>
      <c r="AX350" s="362"/>
      <c r="AY350" s="360"/>
      <c r="AZ350" s="361"/>
      <c r="BA350" s="361"/>
      <c r="BB350" s="362"/>
      <c r="BC350" s="351"/>
      <c r="BD350" s="352"/>
      <c r="BE350" s="352"/>
      <c r="BF350" s="353"/>
      <c r="BG350" s="369"/>
      <c r="BH350" s="370"/>
      <c r="BI350" s="370"/>
      <c r="BJ350" s="371"/>
      <c r="BK350" s="318"/>
      <c r="BL350" s="319"/>
      <c r="BM350" s="319"/>
      <c r="BN350" s="319"/>
      <c r="BO350" s="319"/>
      <c r="BP350" s="320"/>
      <c r="BQ350" s="321"/>
      <c r="BR350" s="322"/>
      <c r="BS350" s="322"/>
      <c r="BT350" s="322"/>
      <c r="BU350" s="322"/>
      <c r="BV350" s="322"/>
      <c r="BW350" s="323"/>
      <c r="BX350" s="321"/>
      <c r="BY350" s="322"/>
      <c r="BZ350" s="322"/>
      <c r="CA350" s="322"/>
      <c r="CB350" s="322"/>
      <c r="CC350" s="323"/>
      <c r="CD350" s="321"/>
      <c r="CE350" s="322"/>
      <c r="CF350" s="322"/>
      <c r="CG350" s="322"/>
      <c r="CH350" s="322"/>
      <c r="CI350" s="323"/>
    </row>
    <row r="351" spans="1:87" ht="18" customHeight="1" x14ac:dyDescent="0.25">
      <c r="A351" s="75"/>
      <c r="B351" s="324" t="s">
        <v>238</v>
      </c>
      <c r="C351" s="325"/>
      <c r="D351" s="325"/>
      <c r="E351" s="325"/>
      <c r="F351" s="325"/>
      <c r="G351" s="325"/>
      <c r="H351" s="325"/>
      <c r="I351" s="325"/>
      <c r="J351" s="325"/>
      <c r="K351" s="325"/>
      <c r="L351" s="325"/>
      <c r="M351" s="325"/>
      <c r="N351" s="325"/>
      <c r="O351" s="325"/>
      <c r="P351" s="325"/>
      <c r="Q351" s="325"/>
      <c r="R351" s="325"/>
      <c r="S351" s="325"/>
      <c r="T351" s="325"/>
      <c r="U351" s="325"/>
      <c r="V351" s="325"/>
      <c r="W351" s="325"/>
      <c r="X351" s="325"/>
      <c r="Y351" s="326"/>
      <c r="Z351" s="333" t="s">
        <v>903</v>
      </c>
      <c r="AA351" s="334"/>
      <c r="AB351" s="334"/>
      <c r="AC351" s="334"/>
      <c r="AD351" s="335"/>
      <c r="AE351" s="643">
        <v>324</v>
      </c>
      <c r="AF351" s="644"/>
      <c r="AG351" s="644"/>
      <c r="AH351" s="644"/>
      <c r="AI351" s="644"/>
      <c r="AJ351" s="644"/>
      <c r="AK351" s="342" t="s">
        <v>14</v>
      </c>
      <c r="AL351" s="343"/>
      <c r="AM351" s="343"/>
      <c r="AN351" s="343"/>
      <c r="AO351" s="343"/>
      <c r="AP351" s="343"/>
      <c r="AQ351" s="343"/>
      <c r="AR351" s="343"/>
      <c r="AS351" s="343"/>
      <c r="AT351" s="343"/>
      <c r="AU351" s="343"/>
      <c r="AV351" s="343"/>
      <c r="AW351" s="343"/>
      <c r="AX351" s="344"/>
      <c r="AY351" s="409">
        <v>0.04</v>
      </c>
      <c r="AZ351" s="346"/>
      <c r="BA351" s="346"/>
      <c r="BB351" s="410"/>
      <c r="BC351" s="345">
        <f>+$AE$351*AY351</f>
        <v>12.96</v>
      </c>
      <c r="BD351" s="346"/>
      <c r="BE351" s="346"/>
      <c r="BF351" s="347"/>
      <c r="BG351" s="285">
        <v>7925</v>
      </c>
      <c r="BH351" s="286"/>
      <c r="BI351" s="286"/>
      <c r="BJ351" s="287"/>
      <c r="BK351" s="288">
        <f>+AY351*BG351</f>
        <v>317</v>
      </c>
      <c r="BL351" s="289"/>
      <c r="BM351" s="289"/>
      <c r="BN351" s="289"/>
      <c r="BO351" s="289"/>
      <c r="BP351" s="290"/>
      <c r="BQ351" s="291">
        <v>5000</v>
      </c>
      <c r="BR351" s="292"/>
      <c r="BS351" s="292"/>
      <c r="BT351" s="292"/>
      <c r="BU351" s="292"/>
      <c r="BV351" s="292"/>
      <c r="BW351" s="293"/>
      <c r="BX351" s="291">
        <f>+(((BK354+BQ351)*15)/85)</f>
        <v>2163.9044117647059</v>
      </c>
      <c r="BY351" s="292"/>
      <c r="BZ351" s="292"/>
      <c r="CA351" s="292"/>
      <c r="CB351" s="292"/>
      <c r="CC351" s="293"/>
      <c r="CD351" s="291">
        <f>+BK354+BQ351+BX351</f>
        <v>14426.029411764706</v>
      </c>
      <c r="CE351" s="292"/>
      <c r="CF351" s="292"/>
      <c r="CG351" s="292"/>
      <c r="CH351" s="292"/>
      <c r="CI351" s="293"/>
    </row>
    <row r="352" spans="1:87" ht="18" customHeight="1" x14ac:dyDescent="0.25">
      <c r="A352" s="75"/>
      <c r="B352" s="327"/>
      <c r="C352" s="328"/>
      <c r="D352" s="328"/>
      <c r="E352" s="328"/>
      <c r="F352" s="328"/>
      <c r="G352" s="328"/>
      <c r="H352" s="328"/>
      <c r="I352" s="328"/>
      <c r="J352" s="328"/>
      <c r="K352" s="328"/>
      <c r="L352" s="328"/>
      <c r="M352" s="328"/>
      <c r="N352" s="328"/>
      <c r="O352" s="328"/>
      <c r="P352" s="328"/>
      <c r="Q352" s="328"/>
      <c r="R352" s="328"/>
      <c r="S352" s="328"/>
      <c r="T352" s="328"/>
      <c r="U352" s="328"/>
      <c r="V352" s="328"/>
      <c r="W352" s="328"/>
      <c r="X352" s="328"/>
      <c r="Y352" s="329"/>
      <c r="Z352" s="336"/>
      <c r="AA352" s="337"/>
      <c r="AB352" s="337"/>
      <c r="AC352" s="337"/>
      <c r="AD352" s="338"/>
      <c r="AE352" s="645"/>
      <c r="AF352" s="646"/>
      <c r="AG352" s="646"/>
      <c r="AH352" s="646"/>
      <c r="AI352" s="646"/>
      <c r="AJ352" s="646"/>
      <c r="AK352" s="300" t="s">
        <v>16</v>
      </c>
      <c r="AL352" s="301"/>
      <c r="AM352" s="301"/>
      <c r="AN352" s="301"/>
      <c r="AO352" s="301"/>
      <c r="AP352" s="301"/>
      <c r="AQ352" s="301"/>
      <c r="AR352" s="301"/>
      <c r="AS352" s="301"/>
      <c r="AT352" s="301"/>
      <c r="AU352" s="301"/>
      <c r="AV352" s="301"/>
      <c r="AW352" s="301"/>
      <c r="AX352" s="302"/>
      <c r="AY352" s="303">
        <v>2.5000000000000001E-2</v>
      </c>
      <c r="AZ352" s="304"/>
      <c r="BA352" s="304"/>
      <c r="BB352" s="305"/>
      <c r="BC352" s="306">
        <f t="shared" ref="BC352:BC353" si="75">+$AE$351*AY352</f>
        <v>8.1</v>
      </c>
      <c r="BD352" s="307"/>
      <c r="BE352" s="307"/>
      <c r="BF352" s="308"/>
      <c r="BG352" s="309">
        <v>7925</v>
      </c>
      <c r="BH352" s="310"/>
      <c r="BI352" s="310"/>
      <c r="BJ352" s="311"/>
      <c r="BK352" s="312">
        <f t="shared" ref="BK352:BK353" si="76">+AY352*BG352</f>
        <v>198.125</v>
      </c>
      <c r="BL352" s="313"/>
      <c r="BM352" s="313"/>
      <c r="BN352" s="313"/>
      <c r="BO352" s="313"/>
      <c r="BP352" s="314"/>
      <c r="BQ352" s="294"/>
      <c r="BR352" s="295"/>
      <c r="BS352" s="295"/>
      <c r="BT352" s="295"/>
      <c r="BU352" s="295"/>
      <c r="BV352" s="295"/>
      <c r="BW352" s="296"/>
      <c r="BX352" s="294"/>
      <c r="BY352" s="295"/>
      <c r="BZ352" s="295"/>
      <c r="CA352" s="295"/>
      <c r="CB352" s="295"/>
      <c r="CC352" s="296"/>
      <c r="CD352" s="294"/>
      <c r="CE352" s="295"/>
      <c r="CF352" s="295"/>
      <c r="CG352" s="295"/>
      <c r="CH352" s="295"/>
      <c r="CI352" s="296"/>
    </row>
    <row r="353" spans="1:87" ht="18" customHeight="1" thickBot="1" x14ac:dyDescent="0.3">
      <c r="A353" s="75"/>
      <c r="B353" s="327"/>
      <c r="C353" s="328"/>
      <c r="D353" s="328"/>
      <c r="E353" s="328"/>
      <c r="F353" s="328"/>
      <c r="G353" s="328"/>
      <c r="H353" s="328"/>
      <c r="I353" s="328"/>
      <c r="J353" s="328"/>
      <c r="K353" s="328"/>
      <c r="L353" s="328"/>
      <c r="M353" s="328"/>
      <c r="N353" s="328"/>
      <c r="O353" s="328"/>
      <c r="P353" s="328"/>
      <c r="Q353" s="328"/>
      <c r="R353" s="328"/>
      <c r="S353" s="328"/>
      <c r="T353" s="328"/>
      <c r="U353" s="328"/>
      <c r="V353" s="328"/>
      <c r="W353" s="328"/>
      <c r="X353" s="328"/>
      <c r="Y353" s="329"/>
      <c r="Z353" s="336"/>
      <c r="AA353" s="337"/>
      <c r="AB353" s="337"/>
      <c r="AC353" s="337"/>
      <c r="AD353" s="338"/>
      <c r="AE353" s="645"/>
      <c r="AF353" s="646"/>
      <c r="AG353" s="646"/>
      <c r="AH353" s="646"/>
      <c r="AI353" s="646"/>
      <c r="AJ353" s="646"/>
      <c r="AK353" s="652" t="s">
        <v>40</v>
      </c>
      <c r="AL353" s="653"/>
      <c r="AM353" s="653"/>
      <c r="AN353" s="653"/>
      <c r="AO353" s="653"/>
      <c r="AP353" s="653"/>
      <c r="AQ353" s="653"/>
      <c r="AR353" s="653"/>
      <c r="AS353" s="653"/>
      <c r="AT353" s="653"/>
      <c r="AU353" s="653"/>
      <c r="AV353" s="653"/>
      <c r="AW353" s="653"/>
      <c r="AX353" s="654"/>
      <c r="AY353" s="407">
        <v>0.25</v>
      </c>
      <c r="AZ353" s="304"/>
      <c r="BA353" s="304"/>
      <c r="BB353" s="408"/>
      <c r="BC353" s="306">
        <f t="shared" si="75"/>
        <v>81</v>
      </c>
      <c r="BD353" s="307"/>
      <c r="BE353" s="307"/>
      <c r="BF353" s="308"/>
      <c r="BG353" s="309">
        <v>26988</v>
      </c>
      <c r="BH353" s="310"/>
      <c r="BI353" s="310"/>
      <c r="BJ353" s="311"/>
      <c r="BK353" s="312">
        <f t="shared" si="76"/>
        <v>6747</v>
      </c>
      <c r="BL353" s="313"/>
      <c r="BM353" s="313"/>
      <c r="BN353" s="313"/>
      <c r="BO353" s="313"/>
      <c r="BP353" s="314"/>
      <c r="BQ353" s="294"/>
      <c r="BR353" s="295"/>
      <c r="BS353" s="295"/>
      <c r="BT353" s="295"/>
      <c r="BU353" s="295"/>
      <c r="BV353" s="295"/>
      <c r="BW353" s="296"/>
      <c r="BX353" s="294"/>
      <c r="BY353" s="295"/>
      <c r="BZ353" s="295"/>
      <c r="CA353" s="295"/>
      <c r="CB353" s="295"/>
      <c r="CC353" s="296"/>
      <c r="CD353" s="294"/>
      <c r="CE353" s="295"/>
      <c r="CF353" s="295"/>
      <c r="CG353" s="295"/>
      <c r="CH353" s="295"/>
      <c r="CI353" s="296"/>
    </row>
    <row r="354" spans="1:87" ht="18" customHeight="1" thickBot="1" x14ac:dyDescent="0.3">
      <c r="A354" s="75"/>
      <c r="B354" s="377"/>
      <c r="C354" s="378"/>
      <c r="D354" s="378"/>
      <c r="E354" s="378"/>
      <c r="F354" s="378"/>
      <c r="G354" s="378"/>
      <c r="H354" s="378"/>
      <c r="I354" s="378"/>
      <c r="J354" s="378"/>
      <c r="K354" s="378"/>
      <c r="L354" s="378"/>
      <c r="M354" s="378"/>
      <c r="N354" s="378"/>
      <c r="O354" s="378"/>
      <c r="P354" s="378"/>
      <c r="Q354" s="378"/>
      <c r="R354" s="378"/>
      <c r="S354" s="378"/>
      <c r="T354" s="378"/>
      <c r="U354" s="378"/>
      <c r="V354" s="378"/>
      <c r="W354" s="378"/>
      <c r="X354" s="378"/>
      <c r="Y354" s="378"/>
      <c r="Z354" s="378"/>
      <c r="AA354" s="378"/>
      <c r="AB354" s="378"/>
      <c r="AC354" s="378"/>
      <c r="AD354" s="378"/>
      <c r="AE354" s="378"/>
      <c r="AF354" s="378"/>
      <c r="AG354" s="378"/>
      <c r="AH354" s="378"/>
      <c r="AI354" s="378"/>
      <c r="AJ354" s="379"/>
      <c r="AK354" s="380" t="s">
        <v>3</v>
      </c>
      <c r="AL354" s="381"/>
      <c r="AM354" s="381"/>
      <c r="AN354" s="381"/>
      <c r="AO354" s="381"/>
      <c r="AP354" s="381"/>
      <c r="AQ354" s="381"/>
      <c r="AR354" s="381"/>
      <c r="AS354" s="381"/>
      <c r="AT354" s="381"/>
      <c r="AU354" s="381"/>
      <c r="AV354" s="381"/>
      <c r="AW354" s="381"/>
      <c r="AX354" s="381"/>
      <c r="AY354" s="382"/>
      <c r="AZ354" s="382"/>
      <c r="BA354" s="382"/>
      <c r="BB354" s="382"/>
      <c r="BC354" s="382"/>
      <c r="BD354" s="382"/>
      <c r="BE354" s="382"/>
      <c r="BF354" s="382"/>
      <c r="BG354" s="382"/>
      <c r="BH354" s="382"/>
      <c r="BI354" s="382"/>
      <c r="BJ354" s="383"/>
      <c r="BK354" s="384">
        <f>SUM(BK351:BK353)</f>
        <v>7262.125</v>
      </c>
      <c r="BL354" s="385"/>
      <c r="BM354" s="385"/>
      <c r="BN354" s="385"/>
      <c r="BO354" s="385"/>
      <c r="BP354" s="386"/>
      <c r="BQ354" s="387" t="s">
        <v>100</v>
      </c>
      <c r="BR354" s="388"/>
      <c r="BS354" s="388"/>
      <c r="BT354" s="388"/>
      <c r="BU354" s="388"/>
      <c r="BV354" s="388"/>
      <c r="BW354" s="388"/>
      <c r="BX354" s="388"/>
      <c r="BY354" s="388"/>
      <c r="BZ354" s="388"/>
      <c r="CA354" s="388"/>
      <c r="CB354" s="388"/>
      <c r="CC354" s="389"/>
      <c r="CD354" s="390">
        <f>+CD351*AE351</f>
        <v>4674033.5294117648</v>
      </c>
      <c r="CE354" s="390"/>
      <c r="CF354" s="390"/>
      <c r="CG354" s="390"/>
      <c r="CH354" s="390"/>
      <c r="CI354" s="391"/>
    </row>
    <row r="355" spans="1:87" ht="18" customHeight="1" thickBot="1" x14ac:dyDescent="0.3">
      <c r="A355" s="75"/>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c r="BG355" s="78"/>
      <c r="BH355" s="78"/>
      <c r="BI355" s="78"/>
      <c r="BJ355" s="78"/>
      <c r="BK355" s="79"/>
      <c r="BL355" s="79"/>
      <c r="BM355" s="79"/>
      <c r="BN355" s="79"/>
      <c r="BO355" s="79"/>
      <c r="BP355" s="79"/>
      <c r="BQ355" s="79"/>
      <c r="BR355" s="79"/>
      <c r="BS355" s="79"/>
      <c r="BT355" s="79"/>
      <c r="BU355" s="79"/>
      <c r="BV355" s="79"/>
      <c r="BW355" s="79"/>
      <c r="BX355" s="79"/>
      <c r="BY355" s="79"/>
      <c r="BZ355" s="79"/>
      <c r="CA355" s="79"/>
      <c r="CB355" s="79"/>
      <c r="CC355" s="79"/>
      <c r="CD355" s="79"/>
      <c r="CE355" s="79"/>
      <c r="CF355" s="79"/>
      <c r="CG355" s="79"/>
      <c r="CH355" s="79"/>
      <c r="CI355" s="79"/>
    </row>
    <row r="356" spans="1:87" ht="18" customHeight="1" x14ac:dyDescent="0.25">
      <c r="A356" s="75"/>
      <c r="B356" s="348" t="s">
        <v>0</v>
      </c>
      <c r="C356" s="349"/>
      <c r="D356" s="349"/>
      <c r="E356" s="349"/>
      <c r="F356" s="349"/>
      <c r="G356" s="349"/>
      <c r="H356" s="349"/>
      <c r="I356" s="349"/>
      <c r="J356" s="349"/>
      <c r="K356" s="349"/>
      <c r="L356" s="349"/>
      <c r="M356" s="349"/>
      <c r="N356" s="349"/>
      <c r="O356" s="349"/>
      <c r="P356" s="349"/>
      <c r="Q356" s="349"/>
      <c r="R356" s="349"/>
      <c r="S356" s="349"/>
      <c r="T356" s="349"/>
      <c r="U356" s="349"/>
      <c r="V356" s="349"/>
      <c r="W356" s="349"/>
      <c r="X356" s="349"/>
      <c r="Y356" s="350"/>
      <c r="Z356" s="348" t="s">
        <v>80</v>
      </c>
      <c r="AA356" s="349"/>
      <c r="AB356" s="349"/>
      <c r="AC356" s="349"/>
      <c r="AD356" s="350"/>
      <c r="AE356" s="357" t="s">
        <v>79</v>
      </c>
      <c r="AF356" s="358"/>
      <c r="AG356" s="358"/>
      <c r="AH356" s="358"/>
      <c r="AI356" s="358"/>
      <c r="AJ356" s="359"/>
      <c r="AK356" s="357" t="s">
        <v>81</v>
      </c>
      <c r="AL356" s="358"/>
      <c r="AM356" s="358"/>
      <c r="AN356" s="358"/>
      <c r="AO356" s="358"/>
      <c r="AP356" s="358"/>
      <c r="AQ356" s="358"/>
      <c r="AR356" s="358"/>
      <c r="AS356" s="358"/>
      <c r="AT356" s="358"/>
      <c r="AU356" s="358"/>
      <c r="AV356" s="358"/>
      <c r="AW356" s="358"/>
      <c r="AX356" s="359"/>
      <c r="AY356" s="357" t="s">
        <v>1</v>
      </c>
      <c r="AZ356" s="358"/>
      <c r="BA356" s="358"/>
      <c r="BB356" s="359"/>
      <c r="BC356" s="348" t="s">
        <v>104</v>
      </c>
      <c r="BD356" s="349"/>
      <c r="BE356" s="349"/>
      <c r="BF356" s="350"/>
      <c r="BG356" s="366" t="s">
        <v>82</v>
      </c>
      <c r="BH356" s="367"/>
      <c r="BI356" s="367"/>
      <c r="BJ356" s="368"/>
      <c r="BK356" s="315" t="s">
        <v>99</v>
      </c>
      <c r="BL356" s="316"/>
      <c r="BM356" s="316"/>
      <c r="BN356" s="316"/>
      <c r="BO356" s="316"/>
      <c r="BP356" s="317"/>
      <c r="BQ356" s="315" t="s">
        <v>83</v>
      </c>
      <c r="BR356" s="316"/>
      <c r="BS356" s="316"/>
      <c r="BT356" s="316"/>
      <c r="BU356" s="316"/>
      <c r="BV356" s="316"/>
      <c r="BW356" s="317"/>
      <c r="BX356" s="315" t="s">
        <v>84</v>
      </c>
      <c r="BY356" s="316"/>
      <c r="BZ356" s="316"/>
      <c r="CA356" s="316"/>
      <c r="CB356" s="316"/>
      <c r="CC356" s="317"/>
      <c r="CD356" s="315" t="s">
        <v>85</v>
      </c>
      <c r="CE356" s="316"/>
      <c r="CF356" s="316"/>
      <c r="CG356" s="316"/>
      <c r="CH356" s="316"/>
      <c r="CI356" s="317"/>
    </row>
    <row r="357" spans="1:87" ht="18" customHeight="1" x14ac:dyDescent="0.25">
      <c r="A357" s="75"/>
      <c r="B357" s="351"/>
      <c r="C357" s="352"/>
      <c r="D357" s="352"/>
      <c r="E357" s="352"/>
      <c r="F357" s="352"/>
      <c r="G357" s="352"/>
      <c r="H357" s="352"/>
      <c r="I357" s="352"/>
      <c r="J357" s="352"/>
      <c r="K357" s="352"/>
      <c r="L357" s="352"/>
      <c r="M357" s="352"/>
      <c r="N357" s="352"/>
      <c r="O357" s="352"/>
      <c r="P357" s="352"/>
      <c r="Q357" s="352"/>
      <c r="R357" s="352"/>
      <c r="S357" s="352"/>
      <c r="T357" s="352"/>
      <c r="U357" s="352"/>
      <c r="V357" s="352"/>
      <c r="W357" s="352"/>
      <c r="X357" s="352"/>
      <c r="Y357" s="353"/>
      <c r="Z357" s="351"/>
      <c r="AA357" s="352"/>
      <c r="AB357" s="352"/>
      <c r="AC357" s="352"/>
      <c r="AD357" s="353"/>
      <c r="AE357" s="360"/>
      <c r="AF357" s="361"/>
      <c r="AG357" s="361"/>
      <c r="AH357" s="361"/>
      <c r="AI357" s="361"/>
      <c r="AJ357" s="362"/>
      <c r="AK357" s="360"/>
      <c r="AL357" s="361"/>
      <c r="AM357" s="361"/>
      <c r="AN357" s="361"/>
      <c r="AO357" s="361"/>
      <c r="AP357" s="361"/>
      <c r="AQ357" s="361"/>
      <c r="AR357" s="361"/>
      <c r="AS357" s="361"/>
      <c r="AT357" s="361"/>
      <c r="AU357" s="361"/>
      <c r="AV357" s="361"/>
      <c r="AW357" s="361"/>
      <c r="AX357" s="362"/>
      <c r="AY357" s="360"/>
      <c r="AZ357" s="361"/>
      <c r="BA357" s="361"/>
      <c r="BB357" s="362"/>
      <c r="BC357" s="351"/>
      <c r="BD357" s="352"/>
      <c r="BE357" s="352"/>
      <c r="BF357" s="353"/>
      <c r="BG357" s="369"/>
      <c r="BH357" s="370"/>
      <c r="BI357" s="370"/>
      <c r="BJ357" s="371"/>
      <c r="BK357" s="318"/>
      <c r="BL357" s="319"/>
      <c r="BM357" s="319"/>
      <c r="BN357" s="319"/>
      <c r="BO357" s="319"/>
      <c r="BP357" s="320"/>
      <c r="BQ357" s="318"/>
      <c r="BR357" s="319"/>
      <c r="BS357" s="319"/>
      <c r="BT357" s="319"/>
      <c r="BU357" s="319"/>
      <c r="BV357" s="319"/>
      <c r="BW357" s="320"/>
      <c r="BX357" s="318"/>
      <c r="BY357" s="319"/>
      <c r="BZ357" s="319"/>
      <c r="CA357" s="319"/>
      <c r="CB357" s="319"/>
      <c r="CC357" s="320"/>
      <c r="CD357" s="318"/>
      <c r="CE357" s="319"/>
      <c r="CF357" s="319"/>
      <c r="CG357" s="319"/>
      <c r="CH357" s="319"/>
      <c r="CI357" s="320"/>
    </row>
    <row r="358" spans="1:87" ht="18" customHeight="1" thickBot="1" x14ac:dyDescent="0.3">
      <c r="A358" s="75"/>
      <c r="B358" s="354"/>
      <c r="C358" s="355"/>
      <c r="D358" s="355"/>
      <c r="E358" s="355"/>
      <c r="F358" s="355"/>
      <c r="G358" s="355"/>
      <c r="H358" s="355"/>
      <c r="I358" s="355"/>
      <c r="J358" s="355"/>
      <c r="K358" s="355"/>
      <c r="L358" s="355"/>
      <c r="M358" s="355"/>
      <c r="N358" s="355"/>
      <c r="O358" s="355"/>
      <c r="P358" s="355"/>
      <c r="Q358" s="355"/>
      <c r="R358" s="355"/>
      <c r="S358" s="355"/>
      <c r="T358" s="355"/>
      <c r="U358" s="355"/>
      <c r="V358" s="355"/>
      <c r="W358" s="355"/>
      <c r="X358" s="355"/>
      <c r="Y358" s="356"/>
      <c r="Z358" s="354"/>
      <c r="AA358" s="355"/>
      <c r="AB358" s="355"/>
      <c r="AC358" s="355"/>
      <c r="AD358" s="356"/>
      <c r="AE358" s="363"/>
      <c r="AF358" s="364"/>
      <c r="AG358" s="364"/>
      <c r="AH358" s="364"/>
      <c r="AI358" s="364"/>
      <c r="AJ358" s="365"/>
      <c r="AK358" s="360"/>
      <c r="AL358" s="361"/>
      <c r="AM358" s="361"/>
      <c r="AN358" s="361"/>
      <c r="AO358" s="361"/>
      <c r="AP358" s="361"/>
      <c r="AQ358" s="361"/>
      <c r="AR358" s="361"/>
      <c r="AS358" s="361"/>
      <c r="AT358" s="361"/>
      <c r="AU358" s="361"/>
      <c r="AV358" s="361"/>
      <c r="AW358" s="361"/>
      <c r="AX358" s="362"/>
      <c r="AY358" s="360"/>
      <c r="AZ358" s="361"/>
      <c r="BA358" s="361"/>
      <c r="BB358" s="362"/>
      <c r="BC358" s="351"/>
      <c r="BD358" s="352"/>
      <c r="BE358" s="352"/>
      <c r="BF358" s="353"/>
      <c r="BG358" s="369"/>
      <c r="BH358" s="370"/>
      <c r="BI358" s="370"/>
      <c r="BJ358" s="371"/>
      <c r="BK358" s="318"/>
      <c r="BL358" s="319"/>
      <c r="BM358" s="319"/>
      <c r="BN358" s="319"/>
      <c r="BO358" s="319"/>
      <c r="BP358" s="320"/>
      <c r="BQ358" s="321"/>
      <c r="BR358" s="322"/>
      <c r="BS358" s="322"/>
      <c r="BT358" s="322"/>
      <c r="BU358" s="322"/>
      <c r="BV358" s="322"/>
      <c r="BW358" s="323"/>
      <c r="BX358" s="321"/>
      <c r="BY358" s="322"/>
      <c r="BZ358" s="322"/>
      <c r="CA358" s="322"/>
      <c r="CB358" s="322"/>
      <c r="CC358" s="323"/>
      <c r="CD358" s="321"/>
      <c r="CE358" s="322"/>
      <c r="CF358" s="322"/>
      <c r="CG358" s="322"/>
      <c r="CH358" s="322"/>
      <c r="CI358" s="323"/>
    </row>
    <row r="359" spans="1:87" ht="18" customHeight="1" thickBot="1" x14ac:dyDescent="0.3">
      <c r="A359" s="75"/>
      <c r="B359" s="324" t="s">
        <v>239</v>
      </c>
      <c r="C359" s="325"/>
      <c r="D359" s="325"/>
      <c r="E359" s="325"/>
      <c r="F359" s="325"/>
      <c r="G359" s="325"/>
      <c r="H359" s="325"/>
      <c r="I359" s="325"/>
      <c r="J359" s="325"/>
      <c r="K359" s="325"/>
      <c r="L359" s="325"/>
      <c r="M359" s="325"/>
      <c r="N359" s="325"/>
      <c r="O359" s="325"/>
      <c r="P359" s="325"/>
      <c r="Q359" s="325"/>
      <c r="R359" s="325"/>
      <c r="S359" s="325"/>
      <c r="T359" s="325"/>
      <c r="U359" s="325"/>
      <c r="V359" s="325"/>
      <c r="W359" s="325"/>
      <c r="X359" s="325"/>
      <c r="Y359" s="326"/>
      <c r="Z359" s="333" t="s">
        <v>904</v>
      </c>
      <c r="AA359" s="334"/>
      <c r="AB359" s="334"/>
      <c r="AC359" s="334"/>
      <c r="AD359" s="335"/>
      <c r="AE359" s="643"/>
      <c r="AF359" s="644"/>
      <c r="AG359" s="644"/>
      <c r="AH359" s="644"/>
      <c r="AI359" s="644"/>
      <c r="AJ359" s="644"/>
      <c r="AK359" s="606"/>
      <c r="AL359" s="607"/>
      <c r="AM359" s="607"/>
      <c r="AN359" s="607"/>
      <c r="AO359" s="607"/>
      <c r="AP359" s="607"/>
      <c r="AQ359" s="607"/>
      <c r="AR359" s="607"/>
      <c r="AS359" s="607"/>
      <c r="AT359" s="607"/>
      <c r="AU359" s="607"/>
      <c r="AV359" s="607"/>
      <c r="AW359" s="607"/>
      <c r="AX359" s="608"/>
      <c r="AY359" s="409"/>
      <c r="AZ359" s="346"/>
      <c r="BA359" s="346"/>
      <c r="BB359" s="410"/>
      <c r="BC359" s="345">
        <f>+$AE$359*AY359</f>
        <v>0</v>
      </c>
      <c r="BD359" s="346"/>
      <c r="BE359" s="346"/>
      <c r="BF359" s="347"/>
      <c r="BG359" s="285"/>
      <c r="BH359" s="286"/>
      <c r="BI359" s="286"/>
      <c r="BJ359" s="287"/>
      <c r="BK359" s="288">
        <f>+AY359*BG359</f>
        <v>0</v>
      </c>
      <c r="BL359" s="289"/>
      <c r="BM359" s="289"/>
      <c r="BN359" s="289"/>
      <c r="BO359" s="289"/>
      <c r="BP359" s="290"/>
      <c r="BQ359" s="291"/>
      <c r="BR359" s="292"/>
      <c r="BS359" s="292"/>
      <c r="BT359" s="292"/>
      <c r="BU359" s="292"/>
      <c r="BV359" s="292"/>
      <c r="BW359" s="293"/>
      <c r="BX359" s="291">
        <f>+(((BK360+BQ359)*15)/85)</f>
        <v>0</v>
      </c>
      <c r="BY359" s="292"/>
      <c r="BZ359" s="292"/>
      <c r="CA359" s="292"/>
      <c r="CB359" s="292"/>
      <c r="CC359" s="293"/>
      <c r="CD359" s="291">
        <f>+BK360+BQ359+BX359</f>
        <v>0</v>
      </c>
      <c r="CE359" s="292"/>
      <c r="CF359" s="292"/>
      <c r="CG359" s="292"/>
      <c r="CH359" s="292"/>
      <c r="CI359" s="293"/>
    </row>
    <row r="360" spans="1:87" ht="18" customHeight="1" thickBot="1" x14ac:dyDescent="0.3">
      <c r="A360" s="75"/>
      <c r="B360" s="377"/>
      <c r="C360" s="378"/>
      <c r="D360" s="378"/>
      <c r="E360" s="378"/>
      <c r="F360" s="378"/>
      <c r="G360" s="378"/>
      <c r="H360" s="378"/>
      <c r="I360" s="378"/>
      <c r="J360" s="378"/>
      <c r="K360" s="378"/>
      <c r="L360" s="378"/>
      <c r="M360" s="378"/>
      <c r="N360" s="378"/>
      <c r="O360" s="378"/>
      <c r="P360" s="378"/>
      <c r="Q360" s="378"/>
      <c r="R360" s="378"/>
      <c r="S360" s="378"/>
      <c r="T360" s="378"/>
      <c r="U360" s="378"/>
      <c r="V360" s="378"/>
      <c r="W360" s="378"/>
      <c r="X360" s="378"/>
      <c r="Y360" s="378"/>
      <c r="Z360" s="378"/>
      <c r="AA360" s="378"/>
      <c r="AB360" s="378"/>
      <c r="AC360" s="378"/>
      <c r="AD360" s="378"/>
      <c r="AE360" s="378"/>
      <c r="AF360" s="378"/>
      <c r="AG360" s="378"/>
      <c r="AH360" s="378"/>
      <c r="AI360" s="378"/>
      <c r="AJ360" s="379"/>
      <c r="AK360" s="380" t="s">
        <v>3</v>
      </c>
      <c r="AL360" s="381"/>
      <c r="AM360" s="381"/>
      <c r="AN360" s="381"/>
      <c r="AO360" s="381"/>
      <c r="AP360" s="381"/>
      <c r="AQ360" s="381"/>
      <c r="AR360" s="381"/>
      <c r="AS360" s="381"/>
      <c r="AT360" s="381"/>
      <c r="AU360" s="381"/>
      <c r="AV360" s="381"/>
      <c r="AW360" s="381"/>
      <c r="AX360" s="381"/>
      <c r="AY360" s="382"/>
      <c r="AZ360" s="382"/>
      <c r="BA360" s="382"/>
      <c r="BB360" s="382"/>
      <c r="BC360" s="382"/>
      <c r="BD360" s="382"/>
      <c r="BE360" s="382"/>
      <c r="BF360" s="382"/>
      <c r="BG360" s="382"/>
      <c r="BH360" s="382"/>
      <c r="BI360" s="382"/>
      <c r="BJ360" s="383"/>
      <c r="BK360" s="384">
        <f>SUM(BK359:BK359)</f>
        <v>0</v>
      </c>
      <c r="BL360" s="385"/>
      <c r="BM360" s="385"/>
      <c r="BN360" s="385"/>
      <c r="BO360" s="385"/>
      <c r="BP360" s="386"/>
      <c r="BQ360" s="387" t="s">
        <v>100</v>
      </c>
      <c r="BR360" s="388"/>
      <c r="BS360" s="388"/>
      <c r="BT360" s="388"/>
      <c r="BU360" s="388"/>
      <c r="BV360" s="388"/>
      <c r="BW360" s="388"/>
      <c r="BX360" s="388"/>
      <c r="BY360" s="388"/>
      <c r="BZ360" s="388"/>
      <c r="CA360" s="388"/>
      <c r="CB360" s="388"/>
      <c r="CC360" s="389"/>
      <c r="CD360" s="390">
        <f>+CD359*AE359</f>
        <v>0</v>
      </c>
      <c r="CE360" s="390"/>
      <c r="CF360" s="390"/>
      <c r="CG360" s="390"/>
      <c r="CH360" s="390"/>
      <c r="CI360" s="391"/>
    </row>
    <row r="361" spans="1:87" ht="18" customHeight="1" thickBot="1" x14ac:dyDescent="0.3">
      <c r="A361" s="75"/>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c r="BG361" s="78"/>
      <c r="BH361" s="78"/>
      <c r="BI361" s="78"/>
      <c r="BJ361" s="78"/>
      <c r="BK361" s="79"/>
      <c r="BL361" s="79"/>
      <c r="BM361" s="79"/>
      <c r="BN361" s="79"/>
      <c r="BO361" s="79"/>
      <c r="BP361" s="79"/>
      <c r="BQ361" s="79"/>
      <c r="BR361" s="79"/>
      <c r="BS361" s="79"/>
      <c r="BT361" s="79"/>
      <c r="BU361" s="79"/>
      <c r="BV361" s="79"/>
      <c r="BW361" s="79"/>
      <c r="BX361" s="79"/>
      <c r="BY361" s="79"/>
      <c r="BZ361" s="79"/>
      <c r="CA361" s="79"/>
      <c r="CB361" s="79"/>
      <c r="CC361" s="79"/>
      <c r="CD361" s="79"/>
      <c r="CE361" s="79"/>
      <c r="CF361" s="79"/>
      <c r="CG361" s="79"/>
      <c r="CH361" s="79"/>
      <c r="CI361" s="79"/>
    </row>
    <row r="362" spans="1:87" ht="18" customHeight="1" x14ac:dyDescent="0.25">
      <c r="A362" s="75"/>
      <c r="B362" s="348" t="s">
        <v>0</v>
      </c>
      <c r="C362" s="349"/>
      <c r="D362" s="349"/>
      <c r="E362" s="349"/>
      <c r="F362" s="349"/>
      <c r="G362" s="349"/>
      <c r="H362" s="349"/>
      <c r="I362" s="349"/>
      <c r="J362" s="349"/>
      <c r="K362" s="349"/>
      <c r="L362" s="349"/>
      <c r="M362" s="349"/>
      <c r="N362" s="349"/>
      <c r="O362" s="349"/>
      <c r="P362" s="349"/>
      <c r="Q362" s="349"/>
      <c r="R362" s="349"/>
      <c r="S362" s="349"/>
      <c r="T362" s="349"/>
      <c r="U362" s="349"/>
      <c r="V362" s="349"/>
      <c r="W362" s="349"/>
      <c r="X362" s="349"/>
      <c r="Y362" s="350"/>
      <c r="Z362" s="348" t="s">
        <v>80</v>
      </c>
      <c r="AA362" s="349"/>
      <c r="AB362" s="349"/>
      <c r="AC362" s="349"/>
      <c r="AD362" s="350"/>
      <c r="AE362" s="357" t="s">
        <v>79</v>
      </c>
      <c r="AF362" s="358"/>
      <c r="AG362" s="358"/>
      <c r="AH362" s="358"/>
      <c r="AI362" s="358"/>
      <c r="AJ362" s="359"/>
      <c r="AK362" s="357" t="s">
        <v>81</v>
      </c>
      <c r="AL362" s="358"/>
      <c r="AM362" s="358"/>
      <c r="AN362" s="358"/>
      <c r="AO362" s="358"/>
      <c r="AP362" s="358"/>
      <c r="AQ362" s="358"/>
      <c r="AR362" s="358"/>
      <c r="AS362" s="358"/>
      <c r="AT362" s="358"/>
      <c r="AU362" s="358"/>
      <c r="AV362" s="358"/>
      <c r="AW362" s="358"/>
      <c r="AX362" s="359"/>
      <c r="AY362" s="357" t="s">
        <v>1</v>
      </c>
      <c r="AZ362" s="358"/>
      <c r="BA362" s="358"/>
      <c r="BB362" s="359"/>
      <c r="BC362" s="348" t="s">
        <v>104</v>
      </c>
      <c r="BD362" s="349"/>
      <c r="BE362" s="349"/>
      <c r="BF362" s="350"/>
      <c r="BG362" s="366" t="s">
        <v>82</v>
      </c>
      <c r="BH362" s="367"/>
      <c r="BI362" s="367"/>
      <c r="BJ362" s="368"/>
      <c r="BK362" s="315" t="s">
        <v>99</v>
      </c>
      <c r="BL362" s="316"/>
      <c r="BM362" s="316"/>
      <c r="BN362" s="316"/>
      <c r="BO362" s="316"/>
      <c r="BP362" s="317"/>
      <c r="BQ362" s="315" t="s">
        <v>83</v>
      </c>
      <c r="BR362" s="316"/>
      <c r="BS362" s="316"/>
      <c r="BT362" s="316"/>
      <c r="BU362" s="316"/>
      <c r="BV362" s="316"/>
      <c r="BW362" s="317"/>
      <c r="BX362" s="315" t="s">
        <v>84</v>
      </c>
      <c r="BY362" s="316"/>
      <c r="BZ362" s="316"/>
      <c r="CA362" s="316"/>
      <c r="CB362" s="316"/>
      <c r="CC362" s="317"/>
      <c r="CD362" s="315" t="s">
        <v>85</v>
      </c>
      <c r="CE362" s="316"/>
      <c r="CF362" s="316"/>
      <c r="CG362" s="316"/>
      <c r="CH362" s="316"/>
      <c r="CI362" s="317"/>
    </row>
    <row r="363" spans="1:87" ht="18" customHeight="1" x14ac:dyDescent="0.25">
      <c r="A363" s="75"/>
      <c r="B363" s="351"/>
      <c r="C363" s="352"/>
      <c r="D363" s="352"/>
      <c r="E363" s="352"/>
      <c r="F363" s="352"/>
      <c r="G363" s="352"/>
      <c r="H363" s="352"/>
      <c r="I363" s="352"/>
      <c r="J363" s="352"/>
      <c r="K363" s="352"/>
      <c r="L363" s="352"/>
      <c r="M363" s="352"/>
      <c r="N363" s="352"/>
      <c r="O363" s="352"/>
      <c r="P363" s="352"/>
      <c r="Q363" s="352"/>
      <c r="R363" s="352"/>
      <c r="S363" s="352"/>
      <c r="T363" s="352"/>
      <c r="U363" s="352"/>
      <c r="V363" s="352"/>
      <c r="W363" s="352"/>
      <c r="X363" s="352"/>
      <c r="Y363" s="353"/>
      <c r="Z363" s="351"/>
      <c r="AA363" s="352"/>
      <c r="AB363" s="352"/>
      <c r="AC363" s="352"/>
      <c r="AD363" s="353"/>
      <c r="AE363" s="360"/>
      <c r="AF363" s="361"/>
      <c r="AG363" s="361"/>
      <c r="AH363" s="361"/>
      <c r="AI363" s="361"/>
      <c r="AJ363" s="362"/>
      <c r="AK363" s="360"/>
      <c r="AL363" s="361"/>
      <c r="AM363" s="361"/>
      <c r="AN363" s="361"/>
      <c r="AO363" s="361"/>
      <c r="AP363" s="361"/>
      <c r="AQ363" s="361"/>
      <c r="AR363" s="361"/>
      <c r="AS363" s="361"/>
      <c r="AT363" s="361"/>
      <c r="AU363" s="361"/>
      <c r="AV363" s="361"/>
      <c r="AW363" s="361"/>
      <c r="AX363" s="362"/>
      <c r="AY363" s="360"/>
      <c r="AZ363" s="361"/>
      <c r="BA363" s="361"/>
      <c r="BB363" s="362"/>
      <c r="BC363" s="351"/>
      <c r="BD363" s="352"/>
      <c r="BE363" s="352"/>
      <c r="BF363" s="353"/>
      <c r="BG363" s="369"/>
      <c r="BH363" s="370"/>
      <c r="BI363" s="370"/>
      <c r="BJ363" s="371"/>
      <c r="BK363" s="318"/>
      <c r="BL363" s="319"/>
      <c r="BM363" s="319"/>
      <c r="BN363" s="319"/>
      <c r="BO363" s="319"/>
      <c r="BP363" s="320"/>
      <c r="BQ363" s="318"/>
      <c r="BR363" s="319"/>
      <c r="BS363" s="319"/>
      <c r="BT363" s="319"/>
      <c r="BU363" s="319"/>
      <c r="BV363" s="319"/>
      <c r="BW363" s="320"/>
      <c r="BX363" s="318"/>
      <c r="BY363" s="319"/>
      <c r="BZ363" s="319"/>
      <c r="CA363" s="319"/>
      <c r="CB363" s="319"/>
      <c r="CC363" s="320"/>
      <c r="CD363" s="318"/>
      <c r="CE363" s="319"/>
      <c r="CF363" s="319"/>
      <c r="CG363" s="319"/>
      <c r="CH363" s="319"/>
      <c r="CI363" s="320"/>
    </row>
    <row r="364" spans="1:87" ht="18" customHeight="1" thickBot="1" x14ac:dyDescent="0.3">
      <c r="A364" s="75"/>
      <c r="B364" s="354"/>
      <c r="C364" s="355"/>
      <c r="D364" s="355"/>
      <c r="E364" s="355"/>
      <c r="F364" s="355"/>
      <c r="G364" s="355"/>
      <c r="H364" s="355"/>
      <c r="I364" s="355"/>
      <c r="J364" s="355"/>
      <c r="K364" s="355"/>
      <c r="L364" s="355"/>
      <c r="M364" s="355"/>
      <c r="N364" s="355"/>
      <c r="O364" s="355"/>
      <c r="P364" s="355"/>
      <c r="Q364" s="355"/>
      <c r="R364" s="355"/>
      <c r="S364" s="355"/>
      <c r="T364" s="355"/>
      <c r="U364" s="355"/>
      <c r="V364" s="355"/>
      <c r="W364" s="355"/>
      <c r="X364" s="355"/>
      <c r="Y364" s="356"/>
      <c r="Z364" s="354"/>
      <c r="AA364" s="355"/>
      <c r="AB364" s="355"/>
      <c r="AC364" s="355"/>
      <c r="AD364" s="356"/>
      <c r="AE364" s="363"/>
      <c r="AF364" s="364"/>
      <c r="AG364" s="364"/>
      <c r="AH364" s="364"/>
      <c r="AI364" s="364"/>
      <c r="AJ364" s="365"/>
      <c r="AK364" s="360"/>
      <c r="AL364" s="361"/>
      <c r="AM364" s="361"/>
      <c r="AN364" s="361"/>
      <c r="AO364" s="361"/>
      <c r="AP364" s="361"/>
      <c r="AQ364" s="361"/>
      <c r="AR364" s="361"/>
      <c r="AS364" s="361"/>
      <c r="AT364" s="361"/>
      <c r="AU364" s="361"/>
      <c r="AV364" s="361"/>
      <c r="AW364" s="361"/>
      <c r="AX364" s="362"/>
      <c r="AY364" s="360"/>
      <c r="AZ364" s="361"/>
      <c r="BA364" s="361"/>
      <c r="BB364" s="362"/>
      <c r="BC364" s="351"/>
      <c r="BD364" s="352"/>
      <c r="BE364" s="352"/>
      <c r="BF364" s="353"/>
      <c r="BG364" s="369"/>
      <c r="BH364" s="370"/>
      <c r="BI364" s="370"/>
      <c r="BJ364" s="371"/>
      <c r="BK364" s="318"/>
      <c r="BL364" s="319"/>
      <c r="BM364" s="319"/>
      <c r="BN364" s="319"/>
      <c r="BO364" s="319"/>
      <c r="BP364" s="320"/>
      <c r="BQ364" s="321"/>
      <c r="BR364" s="322"/>
      <c r="BS364" s="322"/>
      <c r="BT364" s="322"/>
      <c r="BU364" s="322"/>
      <c r="BV364" s="322"/>
      <c r="BW364" s="323"/>
      <c r="BX364" s="321"/>
      <c r="BY364" s="322"/>
      <c r="BZ364" s="322"/>
      <c r="CA364" s="322"/>
      <c r="CB364" s="322"/>
      <c r="CC364" s="323"/>
      <c r="CD364" s="321"/>
      <c r="CE364" s="322"/>
      <c r="CF364" s="322"/>
      <c r="CG364" s="322"/>
      <c r="CH364" s="322"/>
      <c r="CI364" s="323"/>
    </row>
    <row r="365" spans="1:87" ht="18" customHeight="1" thickBot="1" x14ac:dyDescent="0.3">
      <c r="A365" s="75"/>
      <c r="B365" s="324" t="s">
        <v>240</v>
      </c>
      <c r="C365" s="325"/>
      <c r="D365" s="325"/>
      <c r="E365" s="325"/>
      <c r="F365" s="325"/>
      <c r="G365" s="325"/>
      <c r="H365" s="325"/>
      <c r="I365" s="325"/>
      <c r="J365" s="325"/>
      <c r="K365" s="325"/>
      <c r="L365" s="325"/>
      <c r="M365" s="325"/>
      <c r="N365" s="325"/>
      <c r="O365" s="325"/>
      <c r="P365" s="325"/>
      <c r="Q365" s="325"/>
      <c r="R365" s="325"/>
      <c r="S365" s="325"/>
      <c r="T365" s="325"/>
      <c r="U365" s="325"/>
      <c r="V365" s="325"/>
      <c r="W365" s="325"/>
      <c r="X365" s="325"/>
      <c r="Y365" s="326"/>
      <c r="Z365" s="333" t="s">
        <v>905</v>
      </c>
      <c r="AA365" s="334"/>
      <c r="AB365" s="334"/>
      <c r="AC365" s="334"/>
      <c r="AD365" s="335"/>
      <c r="AE365" s="643"/>
      <c r="AF365" s="644"/>
      <c r="AG365" s="644"/>
      <c r="AH365" s="644"/>
      <c r="AI365" s="644"/>
      <c r="AJ365" s="644"/>
      <c r="AK365" s="606"/>
      <c r="AL365" s="607"/>
      <c r="AM365" s="607"/>
      <c r="AN365" s="607"/>
      <c r="AO365" s="607"/>
      <c r="AP365" s="607"/>
      <c r="AQ365" s="607"/>
      <c r="AR365" s="607"/>
      <c r="AS365" s="607"/>
      <c r="AT365" s="607"/>
      <c r="AU365" s="607"/>
      <c r="AV365" s="607"/>
      <c r="AW365" s="607"/>
      <c r="AX365" s="608"/>
      <c r="AY365" s="409"/>
      <c r="AZ365" s="346"/>
      <c r="BA365" s="346"/>
      <c r="BB365" s="410"/>
      <c r="BC365" s="345">
        <f>+$AE$365*AY365</f>
        <v>0</v>
      </c>
      <c r="BD365" s="346"/>
      <c r="BE365" s="346"/>
      <c r="BF365" s="347"/>
      <c r="BG365" s="285"/>
      <c r="BH365" s="286"/>
      <c r="BI365" s="286"/>
      <c r="BJ365" s="287"/>
      <c r="BK365" s="288">
        <f>+AY365*BG365</f>
        <v>0</v>
      </c>
      <c r="BL365" s="289"/>
      <c r="BM365" s="289"/>
      <c r="BN365" s="289"/>
      <c r="BO365" s="289"/>
      <c r="BP365" s="290"/>
      <c r="BQ365" s="291"/>
      <c r="BR365" s="292"/>
      <c r="BS365" s="292"/>
      <c r="BT365" s="292"/>
      <c r="BU365" s="292"/>
      <c r="BV365" s="292"/>
      <c r="BW365" s="293"/>
      <c r="BX365" s="291">
        <f>+(((BK366+BQ365)*15)/85)</f>
        <v>0</v>
      </c>
      <c r="BY365" s="292"/>
      <c r="BZ365" s="292"/>
      <c r="CA365" s="292"/>
      <c r="CB365" s="292"/>
      <c r="CC365" s="293"/>
      <c r="CD365" s="291">
        <f>+BK366+BQ365+BX365</f>
        <v>0</v>
      </c>
      <c r="CE365" s="292"/>
      <c r="CF365" s="292"/>
      <c r="CG365" s="292"/>
      <c r="CH365" s="292"/>
      <c r="CI365" s="293"/>
    </row>
    <row r="366" spans="1:87" ht="18" customHeight="1" thickBot="1" x14ac:dyDescent="0.3">
      <c r="A366" s="75"/>
      <c r="B366" s="377"/>
      <c r="C366" s="378"/>
      <c r="D366" s="378"/>
      <c r="E366" s="378"/>
      <c r="F366" s="378"/>
      <c r="G366" s="378"/>
      <c r="H366" s="378"/>
      <c r="I366" s="378"/>
      <c r="J366" s="378"/>
      <c r="K366" s="378"/>
      <c r="L366" s="378"/>
      <c r="M366" s="378"/>
      <c r="N366" s="378"/>
      <c r="O366" s="378"/>
      <c r="P366" s="378"/>
      <c r="Q366" s="378"/>
      <c r="R366" s="378"/>
      <c r="S366" s="378"/>
      <c r="T366" s="378"/>
      <c r="U366" s="378"/>
      <c r="V366" s="378"/>
      <c r="W366" s="378"/>
      <c r="X366" s="378"/>
      <c r="Y366" s="378"/>
      <c r="Z366" s="378"/>
      <c r="AA366" s="378"/>
      <c r="AB366" s="378"/>
      <c r="AC366" s="378"/>
      <c r="AD366" s="378"/>
      <c r="AE366" s="378"/>
      <c r="AF366" s="378"/>
      <c r="AG366" s="378"/>
      <c r="AH366" s="378"/>
      <c r="AI366" s="378"/>
      <c r="AJ366" s="379"/>
      <c r="AK366" s="380" t="s">
        <v>3</v>
      </c>
      <c r="AL366" s="381"/>
      <c r="AM366" s="381"/>
      <c r="AN366" s="381"/>
      <c r="AO366" s="381"/>
      <c r="AP366" s="381"/>
      <c r="AQ366" s="381"/>
      <c r="AR366" s="381"/>
      <c r="AS366" s="381"/>
      <c r="AT366" s="381"/>
      <c r="AU366" s="381"/>
      <c r="AV366" s="381"/>
      <c r="AW366" s="381"/>
      <c r="AX366" s="381"/>
      <c r="AY366" s="382"/>
      <c r="AZ366" s="382"/>
      <c r="BA366" s="382"/>
      <c r="BB366" s="382"/>
      <c r="BC366" s="382"/>
      <c r="BD366" s="382"/>
      <c r="BE366" s="382"/>
      <c r="BF366" s="382"/>
      <c r="BG366" s="382"/>
      <c r="BH366" s="382"/>
      <c r="BI366" s="382"/>
      <c r="BJ366" s="383"/>
      <c r="BK366" s="384">
        <f>SUM(BK365:BK365)</f>
        <v>0</v>
      </c>
      <c r="BL366" s="385"/>
      <c r="BM366" s="385"/>
      <c r="BN366" s="385"/>
      <c r="BO366" s="385"/>
      <c r="BP366" s="386"/>
      <c r="BQ366" s="387" t="s">
        <v>100</v>
      </c>
      <c r="BR366" s="388"/>
      <c r="BS366" s="388"/>
      <c r="BT366" s="388"/>
      <c r="BU366" s="388"/>
      <c r="BV366" s="388"/>
      <c r="BW366" s="388"/>
      <c r="BX366" s="388"/>
      <c r="BY366" s="388"/>
      <c r="BZ366" s="388"/>
      <c r="CA366" s="388"/>
      <c r="CB366" s="388"/>
      <c r="CC366" s="389"/>
      <c r="CD366" s="390">
        <f>+CD365*AE365</f>
        <v>0</v>
      </c>
      <c r="CE366" s="390"/>
      <c r="CF366" s="390"/>
      <c r="CG366" s="390"/>
      <c r="CH366" s="390"/>
      <c r="CI366" s="391"/>
    </row>
    <row r="367" spans="1:87" ht="18" customHeight="1" thickBot="1" x14ac:dyDescent="0.3">
      <c r="A367" s="75"/>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BG367" s="78"/>
      <c r="BH367" s="78"/>
      <c r="BI367" s="78"/>
      <c r="BJ367" s="78"/>
      <c r="BK367" s="79"/>
      <c r="BL367" s="79"/>
      <c r="BM367" s="79"/>
      <c r="BN367" s="79"/>
      <c r="BO367" s="79"/>
      <c r="BP367" s="79"/>
      <c r="BQ367" s="79"/>
      <c r="BR367" s="79"/>
      <c r="BS367" s="79"/>
      <c r="BT367" s="79"/>
      <c r="BU367" s="79"/>
      <c r="BV367" s="79"/>
      <c r="BW367" s="79"/>
      <c r="BX367" s="79"/>
      <c r="BY367" s="79"/>
      <c r="BZ367" s="79"/>
      <c r="CA367" s="79"/>
      <c r="CB367" s="79"/>
      <c r="CC367" s="79"/>
      <c r="CD367" s="79"/>
      <c r="CE367" s="79"/>
      <c r="CF367" s="79"/>
      <c r="CG367" s="79"/>
      <c r="CH367" s="79"/>
      <c r="CI367" s="79"/>
    </row>
    <row r="368" spans="1:87" ht="18" customHeight="1" x14ac:dyDescent="0.25">
      <c r="A368" s="75"/>
      <c r="B368" s="348" t="s">
        <v>0</v>
      </c>
      <c r="C368" s="349"/>
      <c r="D368" s="349"/>
      <c r="E368" s="349"/>
      <c r="F368" s="349"/>
      <c r="G368" s="349"/>
      <c r="H368" s="349"/>
      <c r="I368" s="349"/>
      <c r="J368" s="349"/>
      <c r="K368" s="349"/>
      <c r="L368" s="349"/>
      <c r="M368" s="349"/>
      <c r="N368" s="349"/>
      <c r="O368" s="349"/>
      <c r="P368" s="349"/>
      <c r="Q368" s="349"/>
      <c r="R368" s="349"/>
      <c r="S368" s="349"/>
      <c r="T368" s="349"/>
      <c r="U368" s="349"/>
      <c r="V368" s="349"/>
      <c r="W368" s="349"/>
      <c r="X368" s="349"/>
      <c r="Y368" s="350"/>
      <c r="Z368" s="348" t="s">
        <v>80</v>
      </c>
      <c r="AA368" s="349"/>
      <c r="AB368" s="349"/>
      <c r="AC368" s="349"/>
      <c r="AD368" s="350"/>
      <c r="AE368" s="357" t="s">
        <v>79</v>
      </c>
      <c r="AF368" s="358"/>
      <c r="AG368" s="358"/>
      <c r="AH368" s="358"/>
      <c r="AI368" s="358"/>
      <c r="AJ368" s="359"/>
      <c r="AK368" s="357" t="s">
        <v>81</v>
      </c>
      <c r="AL368" s="358"/>
      <c r="AM368" s="358"/>
      <c r="AN368" s="358"/>
      <c r="AO368" s="358"/>
      <c r="AP368" s="358"/>
      <c r="AQ368" s="358"/>
      <c r="AR368" s="358"/>
      <c r="AS368" s="358"/>
      <c r="AT368" s="358"/>
      <c r="AU368" s="358"/>
      <c r="AV368" s="358"/>
      <c r="AW368" s="358"/>
      <c r="AX368" s="359"/>
      <c r="AY368" s="357" t="s">
        <v>1</v>
      </c>
      <c r="AZ368" s="358"/>
      <c r="BA368" s="358"/>
      <c r="BB368" s="359"/>
      <c r="BC368" s="348" t="s">
        <v>104</v>
      </c>
      <c r="BD368" s="349"/>
      <c r="BE368" s="349"/>
      <c r="BF368" s="350"/>
      <c r="BG368" s="366" t="s">
        <v>82</v>
      </c>
      <c r="BH368" s="367"/>
      <c r="BI368" s="367"/>
      <c r="BJ368" s="368"/>
      <c r="BK368" s="315" t="s">
        <v>99</v>
      </c>
      <c r="BL368" s="316"/>
      <c r="BM368" s="316"/>
      <c r="BN368" s="316"/>
      <c r="BO368" s="316"/>
      <c r="BP368" s="317"/>
      <c r="BQ368" s="315" t="s">
        <v>83</v>
      </c>
      <c r="BR368" s="316"/>
      <c r="BS368" s="316"/>
      <c r="BT368" s="316"/>
      <c r="BU368" s="316"/>
      <c r="BV368" s="316"/>
      <c r="BW368" s="317"/>
      <c r="BX368" s="315" t="s">
        <v>84</v>
      </c>
      <c r="BY368" s="316"/>
      <c r="BZ368" s="316"/>
      <c r="CA368" s="316"/>
      <c r="CB368" s="316"/>
      <c r="CC368" s="317"/>
      <c r="CD368" s="315" t="s">
        <v>85</v>
      </c>
      <c r="CE368" s="316"/>
      <c r="CF368" s="316"/>
      <c r="CG368" s="316"/>
      <c r="CH368" s="316"/>
      <c r="CI368" s="317"/>
    </row>
    <row r="369" spans="1:87" ht="18" customHeight="1" x14ac:dyDescent="0.25">
      <c r="A369" s="75"/>
      <c r="B369" s="351"/>
      <c r="C369" s="352"/>
      <c r="D369" s="352"/>
      <c r="E369" s="352"/>
      <c r="F369" s="352"/>
      <c r="G369" s="352"/>
      <c r="H369" s="352"/>
      <c r="I369" s="352"/>
      <c r="J369" s="352"/>
      <c r="K369" s="352"/>
      <c r="L369" s="352"/>
      <c r="M369" s="352"/>
      <c r="N369" s="352"/>
      <c r="O369" s="352"/>
      <c r="P369" s="352"/>
      <c r="Q369" s="352"/>
      <c r="R369" s="352"/>
      <c r="S369" s="352"/>
      <c r="T369" s="352"/>
      <c r="U369" s="352"/>
      <c r="V369" s="352"/>
      <c r="W369" s="352"/>
      <c r="X369" s="352"/>
      <c r="Y369" s="353"/>
      <c r="Z369" s="351"/>
      <c r="AA369" s="352"/>
      <c r="AB369" s="352"/>
      <c r="AC369" s="352"/>
      <c r="AD369" s="353"/>
      <c r="AE369" s="360"/>
      <c r="AF369" s="361"/>
      <c r="AG369" s="361"/>
      <c r="AH369" s="361"/>
      <c r="AI369" s="361"/>
      <c r="AJ369" s="362"/>
      <c r="AK369" s="360"/>
      <c r="AL369" s="361"/>
      <c r="AM369" s="361"/>
      <c r="AN369" s="361"/>
      <c r="AO369" s="361"/>
      <c r="AP369" s="361"/>
      <c r="AQ369" s="361"/>
      <c r="AR369" s="361"/>
      <c r="AS369" s="361"/>
      <c r="AT369" s="361"/>
      <c r="AU369" s="361"/>
      <c r="AV369" s="361"/>
      <c r="AW369" s="361"/>
      <c r="AX369" s="362"/>
      <c r="AY369" s="360"/>
      <c r="AZ369" s="361"/>
      <c r="BA369" s="361"/>
      <c r="BB369" s="362"/>
      <c r="BC369" s="351"/>
      <c r="BD369" s="352"/>
      <c r="BE369" s="352"/>
      <c r="BF369" s="353"/>
      <c r="BG369" s="369"/>
      <c r="BH369" s="370"/>
      <c r="BI369" s="370"/>
      <c r="BJ369" s="371"/>
      <c r="BK369" s="318"/>
      <c r="BL369" s="319"/>
      <c r="BM369" s="319"/>
      <c r="BN369" s="319"/>
      <c r="BO369" s="319"/>
      <c r="BP369" s="320"/>
      <c r="BQ369" s="318"/>
      <c r="BR369" s="319"/>
      <c r="BS369" s="319"/>
      <c r="BT369" s="319"/>
      <c r="BU369" s="319"/>
      <c r="BV369" s="319"/>
      <c r="BW369" s="320"/>
      <c r="BX369" s="318"/>
      <c r="BY369" s="319"/>
      <c r="BZ369" s="319"/>
      <c r="CA369" s="319"/>
      <c r="CB369" s="319"/>
      <c r="CC369" s="320"/>
      <c r="CD369" s="318"/>
      <c r="CE369" s="319"/>
      <c r="CF369" s="319"/>
      <c r="CG369" s="319"/>
      <c r="CH369" s="319"/>
      <c r="CI369" s="320"/>
    </row>
    <row r="370" spans="1:87" ht="18" customHeight="1" thickBot="1" x14ac:dyDescent="0.3">
      <c r="A370" s="75"/>
      <c r="B370" s="354"/>
      <c r="C370" s="355"/>
      <c r="D370" s="355"/>
      <c r="E370" s="355"/>
      <c r="F370" s="355"/>
      <c r="G370" s="355"/>
      <c r="H370" s="355"/>
      <c r="I370" s="355"/>
      <c r="J370" s="355"/>
      <c r="K370" s="355"/>
      <c r="L370" s="355"/>
      <c r="M370" s="355"/>
      <c r="N370" s="355"/>
      <c r="O370" s="355"/>
      <c r="P370" s="355"/>
      <c r="Q370" s="355"/>
      <c r="R370" s="355"/>
      <c r="S370" s="355"/>
      <c r="T370" s="355"/>
      <c r="U370" s="355"/>
      <c r="V370" s="355"/>
      <c r="W370" s="355"/>
      <c r="X370" s="355"/>
      <c r="Y370" s="356"/>
      <c r="Z370" s="354"/>
      <c r="AA370" s="355"/>
      <c r="AB370" s="355"/>
      <c r="AC370" s="355"/>
      <c r="AD370" s="356"/>
      <c r="AE370" s="363"/>
      <c r="AF370" s="364"/>
      <c r="AG370" s="364"/>
      <c r="AH370" s="364"/>
      <c r="AI370" s="364"/>
      <c r="AJ370" s="365"/>
      <c r="AK370" s="360"/>
      <c r="AL370" s="361"/>
      <c r="AM370" s="361"/>
      <c r="AN370" s="361"/>
      <c r="AO370" s="361"/>
      <c r="AP370" s="361"/>
      <c r="AQ370" s="361"/>
      <c r="AR370" s="361"/>
      <c r="AS370" s="361"/>
      <c r="AT370" s="361"/>
      <c r="AU370" s="361"/>
      <c r="AV370" s="361"/>
      <c r="AW370" s="361"/>
      <c r="AX370" s="362"/>
      <c r="AY370" s="360"/>
      <c r="AZ370" s="361"/>
      <c r="BA370" s="361"/>
      <c r="BB370" s="362"/>
      <c r="BC370" s="351"/>
      <c r="BD370" s="352"/>
      <c r="BE370" s="352"/>
      <c r="BF370" s="353"/>
      <c r="BG370" s="369"/>
      <c r="BH370" s="370"/>
      <c r="BI370" s="370"/>
      <c r="BJ370" s="371"/>
      <c r="BK370" s="318"/>
      <c r="BL370" s="319"/>
      <c r="BM370" s="319"/>
      <c r="BN370" s="319"/>
      <c r="BO370" s="319"/>
      <c r="BP370" s="320"/>
      <c r="BQ370" s="321"/>
      <c r="BR370" s="322"/>
      <c r="BS370" s="322"/>
      <c r="BT370" s="322"/>
      <c r="BU370" s="322"/>
      <c r="BV370" s="322"/>
      <c r="BW370" s="323"/>
      <c r="BX370" s="321"/>
      <c r="BY370" s="322"/>
      <c r="BZ370" s="322"/>
      <c r="CA370" s="322"/>
      <c r="CB370" s="322"/>
      <c r="CC370" s="323"/>
      <c r="CD370" s="321"/>
      <c r="CE370" s="322"/>
      <c r="CF370" s="322"/>
      <c r="CG370" s="322"/>
      <c r="CH370" s="322"/>
      <c r="CI370" s="323"/>
    </row>
    <row r="371" spans="1:87" ht="18" customHeight="1" thickBot="1" x14ac:dyDescent="0.3">
      <c r="A371" s="75"/>
      <c r="B371" s="324" t="s">
        <v>241</v>
      </c>
      <c r="C371" s="325"/>
      <c r="D371" s="325"/>
      <c r="E371" s="325"/>
      <c r="F371" s="325"/>
      <c r="G371" s="325"/>
      <c r="H371" s="325"/>
      <c r="I371" s="325"/>
      <c r="J371" s="325"/>
      <c r="K371" s="325"/>
      <c r="L371" s="325"/>
      <c r="M371" s="325"/>
      <c r="N371" s="325"/>
      <c r="O371" s="325"/>
      <c r="P371" s="325"/>
      <c r="Q371" s="325"/>
      <c r="R371" s="325"/>
      <c r="S371" s="325"/>
      <c r="T371" s="325"/>
      <c r="U371" s="325"/>
      <c r="V371" s="325"/>
      <c r="W371" s="325"/>
      <c r="X371" s="325"/>
      <c r="Y371" s="326"/>
      <c r="Z371" s="333" t="s">
        <v>906</v>
      </c>
      <c r="AA371" s="334"/>
      <c r="AB371" s="334"/>
      <c r="AC371" s="334"/>
      <c r="AD371" s="335"/>
      <c r="AE371" s="643"/>
      <c r="AF371" s="644"/>
      <c r="AG371" s="644"/>
      <c r="AH371" s="644"/>
      <c r="AI371" s="644"/>
      <c r="AJ371" s="644"/>
      <c r="AK371" s="606"/>
      <c r="AL371" s="607"/>
      <c r="AM371" s="607"/>
      <c r="AN371" s="607"/>
      <c r="AO371" s="607"/>
      <c r="AP371" s="607"/>
      <c r="AQ371" s="607"/>
      <c r="AR371" s="607"/>
      <c r="AS371" s="607"/>
      <c r="AT371" s="607"/>
      <c r="AU371" s="607"/>
      <c r="AV371" s="607"/>
      <c r="AW371" s="607"/>
      <c r="AX371" s="608"/>
      <c r="AY371" s="409"/>
      <c r="AZ371" s="346"/>
      <c r="BA371" s="346"/>
      <c r="BB371" s="410"/>
      <c r="BC371" s="345">
        <f>+$AE$371*AY371</f>
        <v>0</v>
      </c>
      <c r="BD371" s="346"/>
      <c r="BE371" s="346"/>
      <c r="BF371" s="347"/>
      <c r="BG371" s="285"/>
      <c r="BH371" s="286"/>
      <c r="BI371" s="286"/>
      <c r="BJ371" s="287"/>
      <c r="BK371" s="288">
        <f>+AY371*BG371</f>
        <v>0</v>
      </c>
      <c r="BL371" s="289"/>
      <c r="BM371" s="289"/>
      <c r="BN371" s="289"/>
      <c r="BO371" s="289"/>
      <c r="BP371" s="290"/>
      <c r="BQ371" s="291"/>
      <c r="BR371" s="292"/>
      <c r="BS371" s="292"/>
      <c r="BT371" s="292"/>
      <c r="BU371" s="292"/>
      <c r="BV371" s="292"/>
      <c r="BW371" s="293"/>
      <c r="BX371" s="291">
        <f>+(((BK372+BQ371)*15)/85)</f>
        <v>0</v>
      </c>
      <c r="BY371" s="292"/>
      <c r="BZ371" s="292"/>
      <c r="CA371" s="292"/>
      <c r="CB371" s="292"/>
      <c r="CC371" s="293"/>
      <c r="CD371" s="291">
        <f>+BK372+BQ371+BX371</f>
        <v>0</v>
      </c>
      <c r="CE371" s="292"/>
      <c r="CF371" s="292"/>
      <c r="CG371" s="292"/>
      <c r="CH371" s="292"/>
      <c r="CI371" s="293"/>
    </row>
    <row r="372" spans="1:87" ht="18" customHeight="1" thickBot="1" x14ac:dyDescent="0.3">
      <c r="A372" s="75"/>
      <c r="B372" s="377"/>
      <c r="C372" s="378"/>
      <c r="D372" s="378"/>
      <c r="E372" s="378"/>
      <c r="F372" s="378"/>
      <c r="G372" s="378"/>
      <c r="H372" s="378"/>
      <c r="I372" s="378"/>
      <c r="J372" s="378"/>
      <c r="K372" s="378"/>
      <c r="L372" s="378"/>
      <c r="M372" s="378"/>
      <c r="N372" s="378"/>
      <c r="O372" s="378"/>
      <c r="P372" s="378"/>
      <c r="Q372" s="378"/>
      <c r="R372" s="378"/>
      <c r="S372" s="378"/>
      <c r="T372" s="378"/>
      <c r="U372" s="378"/>
      <c r="V372" s="378"/>
      <c r="W372" s="378"/>
      <c r="X372" s="378"/>
      <c r="Y372" s="378"/>
      <c r="Z372" s="378"/>
      <c r="AA372" s="378"/>
      <c r="AB372" s="378"/>
      <c r="AC372" s="378"/>
      <c r="AD372" s="378"/>
      <c r="AE372" s="378"/>
      <c r="AF372" s="378"/>
      <c r="AG372" s="378"/>
      <c r="AH372" s="378"/>
      <c r="AI372" s="378"/>
      <c r="AJ372" s="379"/>
      <c r="AK372" s="380" t="s">
        <v>3</v>
      </c>
      <c r="AL372" s="381"/>
      <c r="AM372" s="381"/>
      <c r="AN372" s="381"/>
      <c r="AO372" s="381"/>
      <c r="AP372" s="381"/>
      <c r="AQ372" s="381"/>
      <c r="AR372" s="381"/>
      <c r="AS372" s="381"/>
      <c r="AT372" s="381"/>
      <c r="AU372" s="381"/>
      <c r="AV372" s="381"/>
      <c r="AW372" s="381"/>
      <c r="AX372" s="381"/>
      <c r="AY372" s="382"/>
      <c r="AZ372" s="382"/>
      <c r="BA372" s="382"/>
      <c r="BB372" s="382"/>
      <c r="BC372" s="382"/>
      <c r="BD372" s="382"/>
      <c r="BE372" s="382"/>
      <c r="BF372" s="382"/>
      <c r="BG372" s="382"/>
      <c r="BH372" s="382"/>
      <c r="BI372" s="382"/>
      <c r="BJ372" s="383"/>
      <c r="BK372" s="384">
        <f>SUM(BK371:BK371)</f>
        <v>0</v>
      </c>
      <c r="BL372" s="385"/>
      <c r="BM372" s="385"/>
      <c r="BN372" s="385"/>
      <c r="BO372" s="385"/>
      <c r="BP372" s="386"/>
      <c r="BQ372" s="387" t="s">
        <v>100</v>
      </c>
      <c r="BR372" s="388"/>
      <c r="BS372" s="388"/>
      <c r="BT372" s="388"/>
      <c r="BU372" s="388"/>
      <c r="BV372" s="388"/>
      <c r="BW372" s="388"/>
      <c r="BX372" s="388"/>
      <c r="BY372" s="388"/>
      <c r="BZ372" s="388"/>
      <c r="CA372" s="388"/>
      <c r="CB372" s="388"/>
      <c r="CC372" s="389"/>
      <c r="CD372" s="390">
        <f>+CD371*AE371</f>
        <v>0</v>
      </c>
      <c r="CE372" s="390"/>
      <c r="CF372" s="390"/>
      <c r="CG372" s="390"/>
      <c r="CH372" s="390"/>
      <c r="CI372" s="391"/>
    </row>
    <row r="373" spans="1:87" ht="18" customHeight="1" thickBot="1" x14ac:dyDescent="0.3">
      <c r="A373" s="75"/>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c r="AE373" s="76"/>
      <c r="AF373" s="76"/>
      <c r="AG373" s="76"/>
      <c r="AH373" s="76"/>
      <c r="AI373" s="76"/>
      <c r="AJ373" s="76"/>
      <c r="BG373" s="78"/>
      <c r="BH373" s="78"/>
      <c r="BI373" s="78"/>
      <c r="BJ373" s="78"/>
      <c r="BK373" s="79"/>
      <c r="BL373" s="79"/>
      <c r="BM373" s="79"/>
      <c r="BN373" s="79"/>
      <c r="BO373" s="79"/>
      <c r="BP373" s="79"/>
      <c r="BQ373" s="79"/>
      <c r="BR373" s="79"/>
      <c r="BS373" s="79"/>
      <c r="BT373" s="79"/>
      <c r="BU373" s="79"/>
      <c r="BV373" s="79"/>
      <c r="BW373" s="79"/>
      <c r="BX373" s="79"/>
      <c r="BY373" s="79"/>
      <c r="BZ373" s="79"/>
      <c r="CA373" s="79"/>
      <c r="CB373" s="79"/>
      <c r="CC373" s="79"/>
      <c r="CD373" s="79"/>
      <c r="CE373" s="79"/>
      <c r="CF373" s="79"/>
      <c r="CG373" s="79"/>
      <c r="CH373" s="79"/>
      <c r="CI373" s="79"/>
    </row>
    <row r="374" spans="1:87" ht="18" customHeight="1" x14ac:dyDescent="0.25">
      <c r="A374" s="75"/>
      <c r="B374" s="348" t="s">
        <v>0</v>
      </c>
      <c r="C374" s="349"/>
      <c r="D374" s="349"/>
      <c r="E374" s="349"/>
      <c r="F374" s="349"/>
      <c r="G374" s="349"/>
      <c r="H374" s="349"/>
      <c r="I374" s="349"/>
      <c r="J374" s="349"/>
      <c r="K374" s="349"/>
      <c r="L374" s="349"/>
      <c r="M374" s="349"/>
      <c r="N374" s="349"/>
      <c r="O374" s="349"/>
      <c r="P374" s="349"/>
      <c r="Q374" s="349"/>
      <c r="R374" s="349"/>
      <c r="S374" s="349"/>
      <c r="T374" s="349"/>
      <c r="U374" s="349"/>
      <c r="V374" s="349"/>
      <c r="W374" s="349"/>
      <c r="X374" s="349"/>
      <c r="Y374" s="350"/>
      <c r="Z374" s="348" t="s">
        <v>80</v>
      </c>
      <c r="AA374" s="349"/>
      <c r="AB374" s="349"/>
      <c r="AC374" s="349"/>
      <c r="AD374" s="350"/>
      <c r="AE374" s="357" t="s">
        <v>79</v>
      </c>
      <c r="AF374" s="358"/>
      <c r="AG374" s="358"/>
      <c r="AH374" s="358"/>
      <c r="AI374" s="358"/>
      <c r="AJ374" s="359"/>
      <c r="AK374" s="357" t="s">
        <v>81</v>
      </c>
      <c r="AL374" s="358"/>
      <c r="AM374" s="358"/>
      <c r="AN374" s="358"/>
      <c r="AO374" s="358"/>
      <c r="AP374" s="358"/>
      <c r="AQ374" s="358"/>
      <c r="AR374" s="358"/>
      <c r="AS374" s="358"/>
      <c r="AT374" s="358"/>
      <c r="AU374" s="358"/>
      <c r="AV374" s="358"/>
      <c r="AW374" s="358"/>
      <c r="AX374" s="359"/>
      <c r="AY374" s="357" t="s">
        <v>1</v>
      </c>
      <c r="AZ374" s="358"/>
      <c r="BA374" s="358"/>
      <c r="BB374" s="359"/>
      <c r="BC374" s="348" t="s">
        <v>104</v>
      </c>
      <c r="BD374" s="349"/>
      <c r="BE374" s="349"/>
      <c r="BF374" s="350"/>
      <c r="BG374" s="366" t="s">
        <v>82</v>
      </c>
      <c r="BH374" s="367"/>
      <c r="BI374" s="367"/>
      <c r="BJ374" s="368"/>
      <c r="BK374" s="315" t="s">
        <v>99</v>
      </c>
      <c r="BL374" s="316"/>
      <c r="BM374" s="316"/>
      <c r="BN374" s="316"/>
      <c r="BO374" s="316"/>
      <c r="BP374" s="317"/>
      <c r="BQ374" s="315" t="s">
        <v>83</v>
      </c>
      <c r="BR374" s="316"/>
      <c r="BS374" s="316"/>
      <c r="BT374" s="316"/>
      <c r="BU374" s="316"/>
      <c r="BV374" s="316"/>
      <c r="BW374" s="317"/>
      <c r="BX374" s="315" t="s">
        <v>84</v>
      </c>
      <c r="BY374" s="316"/>
      <c r="BZ374" s="316"/>
      <c r="CA374" s="316"/>
      <c r="CB374" s="316"/>
      <c r="CC374" s="317"/>
      <c r="CD374" s="315" t="s">
        <v>85</v>
      </c>
      <c r="CE374" s="316"/>
      <c r="CF374" s="316"/>
      <c r="CG374" s="316"/>
      <c r="CH374" s="316"/>
      <c r="CI374" s="317"/>
    </row>
    <row r="375" spans="1:87" ht="18" customHeight="1" x14ac:dyDescent="0.25">
      <c r="A375" s="75"/>
      <c r="B375" s="351"/>
      <c r="C375" s="352"/>
      <c r="D375" s="352"/>
      <c r="E375" s="352"/>
      <c r="F375" s="352"/>
      <c r="G375" s="352"/>
      <c r="H375" s="352"/>
      <c r="I375" s="352"/>
      <c r="J375" s="352"/>
      <c r="K375" s="352"/>
      <c r="L375" s="352"/>
      <c r="M375" s="352"/>
      <c r="N375" s="352"/>
      <c r="O375" s="352"/>
      <c r="P375" s="352"/>
      <c r="Q375" s="352"/>
      <c r="R375" s="352"/>
      <c r="S375" s="352"/>
      <c r="T375" s="352"/>
      <c r="U375" s="352"/>
      <c r="V375" s="352"/>
      <c r="W375" s="352"/>
      <c r="X375" s="352"/>
      <c r="Y375" s="353"/>
      <c r="Z375" s="351"/>
      <c r="AA375" s="352"/>
      <c r="AB375" s="352"/>
      <c r="AC375" s="352"/>
      <c r="AD375" s="353"/>
      <c r="AE375" s="360"/>
      <c r="AF375" s="361"/>
      <c r="AG375" s="361"/>
      <c r="AH375" s="361"/>
      <c r="AI375" s="361"/>
      <c r="AJ375" s="362"/>
      <c r="AK375" s="360"/>
      <c r="AL375" s="361"/>
      <c r="AM375" s="361"/>
      <c r="AN375" s="361"/>
      <c r="AO375" s="361"/>
      <c r="AP375" s="361"/>
      <c r="AQ375" s="361"/>
      <c r="AR375" s="361"/>
      <c r="AS375" s="361"/>
      <c r="AT375" s="361"/>
      <c r="AU375" s="361"/>
      <c r="AV375" s="361"/>
      <c r="AW375" s="361"/>
      <c r="AX375" s="362"/>
      <c r="AY375" s="360"/>
      <c r="AZ375" s="361"/>
      <c r="BA375" s="361"/>
      <c r="BB375" s="362"/>
      <c r="BC375" s="351"/>
      <c r="BD375" s="352"/>
      <c r="BE375" s="352"/>
      <c r="BF375" s="353"/>
      <c r="BG375" s="369"/>
      <c r="BH375" s="370"/>
      <c r="BI375" s="370"/>
      <c r="BJ375" s="371"/>
      <c r="BK375" s="318"/>
      <c r="BL375" s="319"/>
      <c r="BM375" s="319"/>
      <c r="BN375" s="319"/>
      <c r="BO375" s="319"/>
      <c r="BP375" s="320"/>
      <c r="BQ375" s="318"/>
      <c r="BR375" s="319"/>
      <c r="BS375" s="319"/>
      <c r="BT375" s="319"/>
      <c r="BU375" s="319"/>
      <c r="BV375" s="319"/>
      <c r="BW375" s="320"/>
      <c r="BX375" s="318"/>
      <c r="BY375" s="319"/>
      <c r="BZ375" s="319"/>
      <c r="CA375" s="319"/>
      <c r="CB375" s="319"/>
      <c r="CC375" s="320"/>
      <c r="CD375" s="318"/>
      <c r="CE375" s="319"/>
      <c r="CF375" s="319"/>
      <c r="CG375" s="319"/>
      <c r="CH375" s="319"/>
      <c r="CI375" s="320"/>
    </row>
    <row r="376" spans="1:87" ht="18" customHeight="1" thickBot="1" x14ac:dyDescent="0.3">
      <c r="A376" s="75"/>
      <c r="B376" s="354"/>
      <c r="C376" s="355"/>
      <c r="D376" s="355"/>
      <c r="E376" s="355"/>
      <c r="F376" s="355"/>
      <c r="G376" s="355"/>
      <c r="H376" s="355"/>
      <c r="I376" s="355"/>
      <c r="J376" s="355"/>
      <c r="K376" s="355"/>
      <c r="L376" s="355"/>
      <c r="M376" s="355"/>
      <c r="N376" s="355"/>
      <c r="O376" s="355"/>
      <c r="P376" s="355"/>
      <c r="Q376" s="355"/>
      <c r="R376" s="355"/>
      <c r="S376" s="355"/>
      <c r="T376" s="355"/>
      <c r="U376" s="355"/>
      <c r="V376" s="355"/>
      <c r="W376" s="355"/>
      <c r="X376" s="355"/>
      <c r="Y376" s="356"/>
      <c r="Z376" s="354"/>
      <c r="AA376" s="355"/>
      <c r="AB376" s="355"/>
      <c r="AC376" s="355"/>
      <c r="AD376" s="356"/>
      <c r="AE376" s="363"/>
      <c r="AF376" s="364"/>
      <c r="AG376" s="364"/>
      <c r="AH376" s="364"/>
      <c r="AI376" s="364"/>
      <c r="AJ376" s="365"/>
      <c r="AK376" s="360"/>
      <c r="AL376" s="361"/>
      <c r="AM376" s="361"/>
      <c r="AN376" s="361"/>
      <c r="AO376" s="361"/>
      <c r="AP376" s="361"/>
      <c r="AQ376" s="361"/>
      <c r="AR376" s="361"/>
      <c r="AS376" s="361"/>
      <c r="AT376" s="361"/>
      <c r="AU376" s="361"/>
      <c r="AV376" s="361"/>
      <c r="AW376" s="361"/>
      <c r="AX376" s="362"/>
      <c r="AY376" s="360"/>
      <c r="AZ376" s="361"/>
      <c r="BA376" s="361"/>
      <c r="BB376" s="362"/>
      <c r="BC376" s="351"/>
      <c r="BD376" s="352"/>
      <c r="BE376" s="352"/>
      <c r="BF376" s="353"/>
      <c r="BG376" s="369"/>
      <c r="BH376" s="370"/>
      <c r="BI376" s="370"/>
      <c r="BJ376" s="371"/>
      <c r="BK376" s="318"/>
      <c r="BL376" s="319"/>
      <c r="BM376" s="319"/>
      <c r="BN376" s="319"/>
      <c r="BO376" s="319"/>
      <c r="BP376" s="320"/>
      <c r="BQ376" s="321"/>
      <c r="BR376" s="322"/>
      <c r="BS376" s="322"/>
      <c r="BT376" s="322"/>
      <c r="BU376" s="322"/>
      <c r="BV376" s="322"/>
      <c r="BW376" s="323"/>
      <c r="BX376" s="321"/>
      <c r="BY376" s="322"/>
      <c r="BZ376" s="322"/>
      <c r="CA376" s="322"/>
      <c r="CB376" s="322"/>
      <c r="CC376" s="323"/>
      <c r="CD376" s="321"/>
      <c r="CE376" s="322"/>
      <c r="CF376" s="322"/>
      <c r="CG376" s="322"/>
      <c r="CH376" s="322"/>
      <c r="CI376" s="323"/>
    </row>
    <row r="377" spans="1:87" ht="18" customHeight="1" x14ac:dyDescent="0.25">
      <c r="A377" s="75"/>
      <c r="B377" s="324" t="s">
        <v>242</v>
      </c>
      <c r="C377" s="325"/>
      <c r="D377" s="325"/>
      <c r="E377" s="325"/>
      <c r="F377" s="325"/>
      <c r="G377" s="325"/>
      <c r="H377" s="325"/>
      <c r="I377" s="325"/>
      <c r="J377" s="325"/>
      <c r="K377" s="325"/>
      <c r="L377" s="325"/>
      <c r="M377" s="325"/>
      <c r="N377" s="325"/>
      <c r="O377" s="325"/>
      <c r="P377" s="325"/>
      <c r="Q377" s="325"/>
      <c r="R377" s="325"/>
      <c r="S377" s="325"/>
      <c r="T377" s="325"/>
      <c r="U377" s="325"/>
      <c r="V377" s="325"/>
      <c r="W377" s="325"/>
      <c r="X377" s="325"/>
      <c r="Y377" s="326"/>
      <c r="Z377" s="333" t="s">
        <v>907</v>
      </c>
      <c r="AA377" s="334"/>
      <c r="AB377" s="334"/>
      <c r="AC377" s="334"/>
      <c r="AD377" s="335"/>
      <c r="AE377" s="643">
        <v>2304</v>
      </c>
      <c r="AF377" s="644"/>
      <c r="AG377" s="644"/>
      <c r="AH377" s="644"/>
      <c r="AI377" s="644"/>
      <c r="AJ377" s="644"/>
      <c r="AK377" s="342" t="s">
        <v>15</v>
      </c>
      <c r="AL377" s="343"/>
      <c r="AM377" s="343"/>
      <c r="AN377" s="343"/>
      <c r="AO377" s="343"/>
      <c r="AP377" s="343"/>
      <c r="AQ377" s="343"/>
      <c r="AR377" s="343"/>
      <c r="AS377" s="343"/>
      <c r="AT377" s="343"/>
      <c r="AU377" s="343"/>
      <c r="AV377" s="343"/>
      <c r="AW377" s="343"/>
      <c r="AX377" s="344"/>
      <c r="AY377" s="409">
        <v>0.04</v>
      </c>
      <c r="AZ377" s="346"/>
      <c r="BA377" s="346"/>
      <c r="BB377" s="410"/>
      <c r="BC377" s="345">
        <f>+$AE$377*AY377</f>
        <v>92.16</v>
      </c>
      <c r="BD377" s="346"/>
      <c r="BE377" s="346"/>
      <c r="BF377" s="347"/>
      <c r="BG377" s="285">
        <v>7925</v>
      </c>
      <c r="BH377" s="286"/>
      <c r="BI377" s="286"/>
      <c r="BJ377" s="287"/>
      <c r="BK377" s="288">
        <f>+AY377*BG377</f>
        <v>317</v>
      </c>
      <c r="BL377" s="289"/>
      <c r="BM377" s="289"/>
      <c r="BN377" s="289"/>
      <c r="BO377" s="289"/>
      <c r="BP377" s="290"/>
      <c r="BQ377" s="291">
        <v>50000</v>
      </c>
      <c r="BR377" s="292"/>
      <c r="BS377" s="292"/>
      <c r="BT377" s="292"/>
      <c r="BU377" s="292"/>
      <c r="BV377" s="292"/>
      <c r="BW377" s="293"/>
      <c r="BX377" s="291">
        <f>+(((BK380+BQ377)*15)/85)</f>
        <v>10648.645588235295</v>
      </c>
      <c r="BY377" s="292"/>
      <c r="BZ377" s="292"/>
      <c r="CA377" s="292"/>
      <c r="CB377" s="292"/>
      <c r="CC377" s="293"/>
      <c r="CD377" s="291">
        <f>+BK380+BQ377+BX377</f>
        <v>70990.970588235286</v>
      </c>
      <c r="CE377" s="292"/>
      <c r="CF377" s="292"/>
      <c r="CG377" s="292"/>
      <c r="CH377" s="292"/>
      <c r="CI377" s="293"/>
    </row>
    <row r="378" spans="1:87" ht="18" customHeight="1" x14ac:dyDescent="0.25">
      <c r="A378" s="75"/>
      <c r="B378" s="327"/>
      <c r="C378" s="328"/>
      <c r="D378" s="328"/>
      <c r="E378" s="328"/>
      <c r="F378" s="328"/>
      <c r="G378" s="328"/>
      <c r="H378" s="328"/>
      <c r="I378" s="328"/>
      <c r="J378" s="328"/>
      <c r="K378" s="328"/>
      <c r="L378" s="328"/>
      <c r="M378" s="328"/>
      <c r="N378" s="328"/>
      <c r="O378" s="328"/>
      <c r="P378" s="328"/>
      <c r="Q378" s="328"/>
      <c r="R378" s="328"/>
      <c r="S378" s="328"/>
      <c r="T378" s="328"/>
      <c r="U378" s="328"/>
      <c r="V378" s="328"/>
      <c r="W378" s="328"/>
      <c r="X378" s="328"/>
      <c r="Y378" s="329"/>
      <c r="Z378" s="336"/>
      <c r="AA378" s="337"/>
      <c r="AB378" s="337"/>
      <c r="AC378" s="337"/>
      <c r="AD378" s="338"/>
      <c r="AE378" s="645"/>
      <c r="AF378" s="646"/>
      <c r="AG378" s="646"/>
      <c r="AH378" s="646"/>
      <c r="AI378" s="646"/>
      <c r="AJ378" s="646"/>
      <c r="AK378" s="300" t="s">
        <v>16</v>
      </c>
      <c r="AL378" s="301"/>
      <c r="AM378" s="301"/>
      <c r="AN378" s="301"/>
      <c r="AO378" s="301"/>
      <c r="AP378" s="301"/>
      <c r="AQ378" s="301"/>
      <c r="AR378" s="301"/>
      <c r="AS378" s="301"/>
      <c r="AT378" s="301"/>
      <c r="AU378" s="301"/>
      <c r="AV378" s="301"/>
      <c r="AW378" s="301"/>
      <c r="AX378" s="302"/>
      <c r="AY378" s="303">
        <v>2.5000000000000001E-2</v>
      </c>
      <c r="AZ378" s="304"/>
      <c r="BA378" s="304"/>
      <c r="BB378" s="305"/>
      <c r="BC378" s="306">
        <f t="shared" ref="BC378:BC379" si="77">+$AE$377*AY378</f>
        <v>57.6</v>
      </c>
      <c r="BD378" s="307"/>
      <c r="BE378" s="307"/>
      <c r="BF378" s="308"/>
      <c r="BG378" s="309">
        <v>7925</v>
      </c>
      <c r="BH378" s="310"/>
      <c r="BI378" s="310"/>
      <c r="BJ378" s="311"/>
      <c r="BK378" s="312">
        <f t="shared" ref="BK378:BK379" si="78">+AY378*BG378</f>
        <v>198.125</v>
      </c>
      <c r="BL378" s="313"/>
      <c r="BM378" s="313"/>
      <c r="BN378" s="313"/>
      <c r="BO378" s="313"/>
      <c r="BP378" s="314"/>
      <c r="BQ378" s="294"/>
      <c r="BR378" s="295"/>
      <c r="BS378" s="295"/>
      <c r="BT378" s="295"/>
      <c r="BU378" s="295"/>
      <c r="BV378" s="295"/>
      <c r="BW378" s="296"/>
      <c r="BX378" s="294"/>
      <c r="BY378" s="295"/>
      <c r="BZ378" s="295"/>
      <c r="CA378" s="295"/>
      <c r="CB378" s="295"/>
      <c r="CC378" s="296"/>
      <c r="CD378" s="294"/>
      <c r="CE378" s="295"/>
      <c r="CF378" s="295"/>
      <c r="CG378" s="295"/>
      <c r="CH378" s="295"/>
      <c r="CI378" s="296"/>
    </row>
    <row r="379" spans="1:87" ht="18" customHeight="1" thickBot="1" x14ac:dyDescent="0.3">
      <c r="A379" s="75"/>
      <c r="B379" s="327"/>
      <c r="C379" s="328"/>
      <c r="D379" s="328"/>
      <c r="E379" s="328"/>
      <c r="F379" s="328"/>
      <c r="G379" s="328"/>
      <c r="H379" s="328"/>
      <c r="I379" s="328"/>
      <c r="J379" s="328"/>
      <c r="K379" s="328"/>
      <c r="L379" s="328"/>
      <c r="M379" s="328"/>
      <c r="N379" s="328"/>
      <c r="O379" s="328"/>
      <c r="P379" s="328"/>
      <c r="Q379" s="328"/>
      <c r="R379" s="328"/>
      <c r="S379" s="328"/>
      <c r="T379" s="328"/>
      <c r="U379" s="328"/>
      <c r="V379" s="328"/>
      <c r="W379" s="328"/>
      <c r="X379" s="328"/>
      <c r="Y379" s="329"/>
      <c r="Z379" s="336"/>
      <c r="AA379" s="337"/>
      <c r="AB379" s="337"/>
      <c r="AC379" s="337"/>
      <c r="AD379" s="338"/>
      <c r="AE379" s="645"/>
      <c r="AF379" s="646"/>
      <c r="AG379" s="646"/>
      <c r="AH379" s="646"/>
      <c r="AI379" s="646"/>
      <c r="AJ379" s="646"/>
      <c r="AK379" s="392" t="s">
        <v>38</v>
      </c>
      <c r="AL379" s="393"/>
      <c r="AM379" s="393"/>
      <c r="AN379" s="393"/>
      <c r="AO379" s="393"/>
      <c r="AP379" s="393"/>
      <c r="AQ379" s="393"/>
      <c r="AR379" s="393"/>
      <c r="AS379" s="393"/>
      <c r="AT379" s="393"/>
      <c r="AU379" s="393"/>
      <c r="AV379" s="393"/>
      <c r="AW379" s="393"/>
      <c r="AX379" s="394"/>
      <c r="AY379" s="407">
        <v>0.83</v>
      </c>
      <c r="AZ379" s="304"/>
      <c r="BA379" s="304"/>
      <c r="BB379" s="408"/>
      <c r="BC379" s="306">
        <f t="shared" si="77"/>
        <v>1912.32</v>
      </c>
      <c r="BD379" s="307"/>
      <c r="BE379" s="307"/>
      <c r="BF379" s="308"/>
      <c r="BG379" s="309">
        <v>11840</v>
      </c>
      <c r="BH379" s="310"/>
      <c r="BI379" s="310"/>
      <c r="BJ379" s="311"/>
      <c r="BK379" s="312">
        <f t="shared" si="78"/>
        <v>9827.1999999999989</v>
      </c>
      <c r="BL379" s="313"/>
      <c r="BM379" s="313"/>
      <c r="BN379" s="313"/>
      <c r="BO379" s="313"/>
      <c r="BP379" s="314"/>
      <c r="BQ379" s="294"/>
      <c r="BR379" s="295"/>
      <c r="BS379" s="295"/>
      <c r="BT379" s="295"/>
      <c r="BU379" s="295"/>
      <c r="BV379" s="295"/>
      <c r="BW379" s="296"/>
      <c r="BX379" s="294"/>
      <c r="BY379" s="295"/>
      <c r="BZ379" s="295"/>
      <c r="CA379" s="295"/>
      <c r="CB379" s="295"/>
      <c r="CC379" s="296"/>
      <c r="CD379" s="294"/>
      <c r="CE379" s="295"/>
      <c r="CF379" s="295"/>
      <c r="CG379" s="295"/>
      <c r="CH379" s="295"/>
      <c r="CI379" s="296"/>
    </row>
    <row r="380" spans="1:87" ht="18" customHeight="1" thickBot="1" x14ac:dyDescent="0.3">
      <c r="A380" s="75"/>
      <c r="B380" s="377"/>
      <c r="C380" s="378"/>
      <c r="D380" s="378"/>
      <c r="E380" s="378"/>
      <c r="F380" s="378"/>
      <c r="G380" s="378"/>
      <c r="H380" s="378"/>
      <c r="I380" s="378"/>
      <c r="J380" s="378"/>
      <c r="K380" s="378"/>
      <c r="L380" s="378"/>
      <c r="M380" s="378"/>
      <c r="N380" s="378"/>
      <c r="O380" s="378"/>
      <c r="P380" s="378"/>
      <c r="Q380" s="378"/>
      <c r="R380" s="378"/>
      <c r="S380" s="378"/>
      <c r="T380" s="378"/>
      <c r="U380" s="378"/>
      <c r="V380" s="378"/>
      <c r="W380" s="378"/>
      <c r="X380" s="378"/>
      <c r="Y380" s="378"/>
      <c r="Z380" s="378"/>
      <c r="AA380" s="378"/>
      <c r="AB380" s="378"/>
      <c r="AC380" s="378"/>
      <c r="AD380" s="378"/>
      <c r="AE380" s="378"/>
      <c r="AF380" s="378"/>
      <c r="AG380" s="378"/>
      <c r="AH380" s="378"/>
      <c r="AI380" s="378"/>
      <c r="AJ380" s="379"/>
      <c r="AK380" s="380" t="s">
        <v>3</v>
      </c>
      <c r="AL380" s="381"/>
      <c r="AM380" s="381"/>
      <c r="AN380" s="381"/>
      <c r="AO380" s="381"/>
      <c r="AP380" s="381"/>
      <c r="AQ380" s="381"/>
      <c r="AR380" s="381"/>
      <c r="AS380" s="381"/>
      <c r="AT380" s="381"/>
      <c r="AU380" s="381"/>
      <c r="AV380" s="381"/>
      <c r="AW380" s="381"/>
      <c r="AX380" s="381"/>
      <c r="AY380" s="382"/>
      <c r="AZ380" s="382"/>
      <c r="BA380" s="382"/>
      <c r="BB380" s="382"/>
      <c r="BC380" s="382"/>
      <c r="BD380" s="382"/>
      <c r="BE380" s="382"/>
      <c r="BF380" s="382"/>
      <c r="BG380" s="382"/>
      <c r="BH380" s="382"/>
      <c r="BI380" s="382"/>
      <c r="BJ380" s="383"/>
      <c r="BK380" s="384">
        <f>SUM(BK377:BK379)</f>
        <v>10342.324999999999</v>
      </c>
      <c r="BL380" s="385"/>
      <c r="BM380" s="385"/>
      <c r="BN380" s="385"/>
      <c r="BO380" s="385"/>
      <c r="BP380" s="386"/>
      <c r="BQ380" s="387" t="s">
        <v>100</v>
      </c>
      <c r="BR380" s="388"/>
      <c r="BS380" s="388"/>
      <c r="BT380" s="388"/>
      <c r="BU380" s="388"/>
      <c r="BV380" s="388"/>
      <c r="BW380" s="388"/>
      <c r="BX380" s="388"/>
      <c r="BY380" s="388"/>
      <c r="BZ380" s="388"/>
      <c r="CA380" s="388"/>
      <c r="CB380" s="388"/>
      <c r="CC380" s="389"/>
      <c r="CD380" s="390">
        <f>+CD377*AE377</f>
        <v>163563196.2352941</v>
      </c>
      <c r="CE380" s="390"/>
      <c r="CF380" s="390"/>
      <c r="CG380" s="390"/>
      <c r="CH380" s="390"/>
      <c r="CI380" s="391"/>
    </row>
    <row r="381" spans="1:87" ht="18" customHeight="1" thickBot="1" x14ac:dyDescent="0.3">
      <c r="A381" s="75"/>
      <c r="B381" s="76"/>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c r="AF381" s="76"/>
      <c r="AG381" s="76"/>
      <c r="AH381" s="76"/>
      <c r="AI381" s="76"/>
      <c r="AJ381" s="76"/>
      <c r="BG381" s="78"/>
      <c r="BH381" s="78"/>
      <c r="BI381" s="78"/>
      <c r="BJ381" s="78"/>
      <c r="BK381" s="79"/>
      <c r="BL381" s="79"/>
      <c r="BM381" s="79"/>
      <c r="BN381" s="79"/>
      <c r="BO381" s="79"/>
      <c r="BP381" s="79"/>
      <c r="BQ381" s="79"/>
      <c r="BR381" s="79"/>
      <c r="BS381" s="79"/>
      <c r="BT381" s="79"/>
      <c r="BU381" s="79"/>
      <c r="BV381" s="79"/>
      <c r="BW381" s="79"/>
      <c r="BX381" s="79"/>
      <c r="BY381" s="79"/>
      <c r="BZ381" s="79"/>
      <c r="CA381" s="79"/>
      <c r="CB381" s="79"/>
      <c r="CC381" s="79"/>
      <c r="CD381" s="79"/>
      <c r="CE381" s="79"/>
      <c r="CF381" s="79"/>
      <c r="CG381" s="79"/>
      <c r="CH381" s="79"/>
      <c r="CI381" s="79"/>
    </row>
    <row r="382" spans="1:87" ht="18" customHeight="1" x14ac:dyDescent="0.25">
      <c r="A382" s="75"/>
      <c r="B382" s="348" t="s">
        <v>0</v>
      </c>
      <c r="C382" s="349"/>
      <c r="D382" s="349"/>
      <c r="E382" s="349"/>
      <c r="F382" s="349"/>
      <c r="G382" s="349"/>
      <c r="H382" s="349"/>
      <c r="I382" s="349"/>
      <c r="J382" s="349"/>
      <c r="K382" s="349"/>
      <c r="L382" s="349"/>
      <c r="M382" s="349"/>
      <c r="N382" s="349"/>
      <c r="O382" s="349"/>
      <c r="P382" s="349"/>
      <c r="Q382" s="349"/>
      <c r="R382" s="349"/>
      <c r="S382" s="349"/>
      <c r="T382" s="349"/>
      <c r="U382" s="349"/>
      <c r="V382" s="349"/>
      <c r="W382" s="349"/>
      <c r="X382" s="349"/>
      <c r="Y382" s="350"/>
      <c r="Z382" s="348" t="s">
        <v>80</v>
      </c>
      <c r="AA382" s="349"/>
      <c r="AB382" s="349"/>
      <c r="AC382" s="349"/>
      <c r="AD382" s="350"/>
      <c r="AE382" s="357" t="s">
        <v>79</v>
      </c>
      <c r="AF382" s="358"/>
      <c r="AG382" s="358"/>
      <c r="AH382" s="358"/>
      <c r="AI382" s="358"/>
      <c r="AJ382" s="359"/>
      <c r="AK382" s="357" t="s">
        <v>81</v>
      </c>
      <c r="AL382" s="358"/>
      <c r="AM382" s="358"/>
      <c r="AN382" s="358"/>
      <c r="AO382" s="358"/>
      <c r="AP382" s="358"/>
      <c r="AQ382" s="358"/>
      <c r="AR382" s="358"/>
      <c r="AS382" s="358"/>
      <c r="AT382" s="358"/>
      <c r="AU382" s="358"/>
      <c r="AV382" s="358"/>
      <c r="AW382" s="358"/>
      <c r="AX382" s="359"/>
      <c r="AY382" s="357" t="s">
        <v>1</v>
      </c>
      <c r="AZ382" s="358"/>
      <c r="BA382" s="358"/>
      <c r="BB382" s="359"/>
      <c r="BC382" s="348" t="s">
        <v>104</v>
      </c>
      <c r="BD382" s="349"/>
      <c r="BE382" s="349"/>
      <c r="BF382" s="350"/>
      <c r="BG382" s="366" t="s">
        <v>82</v>
      </c>
      <c r="BH382" s="367"/>
      <c r="BI382" s="367"/>
      <c r="BJ382" s="368"/>
      <c r="BK382" s="315" t="s">
        <v>99</v>
      </c>
      <c r="BL382" s="316"/>
      <c r="BM382" s="316"/>
      <c r="BN382" s="316"/>
      <c r="BO382" s="316"/>
      <c r="BP382" s="317"/>
      <c r="BQ382" s="315" t="s">
        <v>83</v>
      </c>
      <c r="BR382" s="316"/>
      <c r="BS382" s="316"/>
      <c r="BT382" s="316"/>
      <c r="BU382" s="316"/>
      <c r="BV382" s="316"/>
      <c r="BW382" s="317"/>
      <c r="BX382" s="315" t="s">
        <v>84</v>
      </c>
      <c r="BY382" s="316"/>
      <c r="BZ382" s="316"/>
      <c r="CA382" s="316"/>
      <c r="CB382" s="316"/>
      <c r="CC382" s="317"/>
      <c r="CD382" s="315" t="s">
        <v>85</v>
      </c>
      <c r="CE382" s="316"/>
      <c r="CF382" s="316"/>
      <c r="CG382" s="316"/>
      <c r="CH382" s="316"/>
      <c r="CI382" s="317"/>
    </row>
    <row r="383" spans="1:87" ht="18" customHeight="1" x14ac:dyDescent="0.25">
      <c r="A383" s="75"/>
      <c r="B383" s="351"/>
      <c r="C383" s="352"/>
      <c r="D383" s="352"/>
      <c r="E383" s="352"/>
      <c r="F383" s="352"/>
      <c r="G383" s="352"/>
      <c r="H383" s="352"/>
      <c r="I383" s="352"/>
      <c r="J383" s="352"/>
      <c r="K383" s="352"/>
      <c r="L383" s="352"/>
      <c r="M383" s="352"/>
      <c r="N383" s="352"/>
      <c r="O383" s="352"/>
      <c r="P383" s="352"/>
      <c r="Q383" s="352"/>
      <c r="R383" s="352"/>
      <c r="S383" s="352"/>
      <c r="T383" s="352"/>
      <c r="U383" s="352"/>
      <c r="V383" s="352"/>
      <c r="W383" s="352"/>
      <c r="X383" s="352"/>
      <c r="Y383" s="353"/>
      <c r="Z383" s="351"/>
      <c r="AA383" s="352"/>
      <c r="AB383" s="352"/>
      <c r="AC383" s="352"/>
      <c r="AD383" s="353"/>
      <c r="AE383" s="360"/>
      <c r="AF383" s="361"/>
      <c r="AG383" s="361"/>
      <c r="AH383" s="361"/>
      <c r="AI383" s="361"/>
      <c r="AJ383" s="362"/>
      <c r="AK383" s="360"/>
      <c r="AL383" s="361"/>
      <c r="AM383" s="361"/>
      <c r="AN383" s="361"/>
      <c r="AO383" s="361"/>
      <c r="AP383" s="361"/>
      <c r="AQ383" s="361"/>
      <c r="AR383" s="361"/>
      <c r="AS383" s="361"/>
      <c r="AT383" s="361"/>
      <c r="AU383" s="361"/>
      <c r="AV383" s="361"/>
      <c r="AW383" s="361"/>
      <c r="AX383" s="362"/>
      <c r="AY383" s="360"/>
      <c r="AZ383" s="361"/>
      <c r="BA383" s="361"/>
      <c r="BB383" s="362"/>
      <c r="BC383" s="351"/>
      <c r="BD383" s="352"/>
      <c r="BE383" s="352"/>
      <c r="BF383" s="353"/>
      <c r="BG383" s="369"/>
      <c r="BH383" s="370"/>
      <c r="BI383" s="370"/>
      <c r="BJ383" s="371"/>
      <c r="BK383" s="318"/>
      <c r="BL383" s="319"/>
      <c r="BM383" s="319"/>
      <c r="BN383" s="319"/>
      <c r="BO383" s="319"/>
      <c r="BP383" s="320"/>
      <c r="BQ383" s="318"/>
      <c r="BR383" s="319"/>
      <c r="BS383" s="319"/>
      <c r="BT383" s="319"/>
      <c r="BU383" s="319"/>
      <c r="BV383" s="319"/>
      <c r="BW383" s="320"/>
      <c r="BX383" s="318"/>
      <c r="BY383" s="319"/>
      <c r="BZ383" s="319"/>
      <c r="CA383" s="319"/>
      <c r="CB383" s="319"/>
      <c r="CC383" s="320"/>
      <c r="CD383" s="318"/>
      <c r="CE383" s="319"/>
      <c r="CF383" s="319"/>
      <c r="CG383" s="319"/>
      <c r="CH383" s="319"/>
      <c r="CI383" s="320"/>
    </row>
    <row r="384" spans="1:87" ht="18" customHeight="1" thickBot="1" x14ac:dyDescent="0.3">
      <c r="A384" s="75"/>
      <c r="B384" s="354"/>
      <c r="C384" s="355"/>
      <c r="D384" s="355"/>
      <c r="E384" s="355"/>
      <c r="F384" s="355"/>
      <c r="G384" s="355"/>
      <c r="H384" s="355"/>
      <c r="I384" s="355"/>
      <c r="J384" s="355"/>
      <c r="K384" s="355"/>
      <c r="L384" s="355"/>
      <c r="M384" s="355"/>
      <c r="N384" s="355"/>
      <c r="O384" s="355"/>
      <c r="P384" s="355"/>
      <c r="Q384" s="355"/>
      <c r="R384" s="355"/>
      <c r="S384" s="355"/>
      <c r="T384" s="355"/>
      <c r="U384" s="355"/>
      <c r="V384" s="355"/>
      <c r="W384" s="355"/>
      <c r="X384" s="355"/>
      <c r="Y384" s="356"/>
      <c r="Z384" s="354"/>
      <c r="AA384" s="355"/>
      <c r="AB384" s="355"/>
      <c r="AC384" s="355"/>
      <c r="AD384" s="356"/>
      <c r="AE384" s="363"/>
      <c r="AF384" s="364"/>
      <c r="AG384" s="364"/>
      <c r="AH384" s="364"/>
      <c r="AI384" s="364"/>
      <c r="AJ384" s="365"/>
      <c r="AK384" s="360"/>
      <c r="AL384" s="361"/>
      <c r="AM384" s="361"/>
      <c r="AN384" s="361"/>
      <c r="AO384" s="361"/>
      <c r="AP384" s="361"/>
      <c r="AQ384" s="361"/>
      <c r="AR384" s="361"/>
      <c r="AS384" s="361"/>
      <c r="AT384" s="361"/>
      <c r="AU384" s="361"/>
      <c r="AV384" s="361"/>
      <c r="AW384" s="361"/>
      <c r="AX384" s="362"/>
      <c r="AY384" s="360"/>
      <c r="AZ384" s="361"/>
      <c r="BA384" s="361"/>
      <c r="BB384" s="362"/>
      <c r="BC384" s="351"/>
      <c r="BD384" s="352"/>
      <c r="BE384" s="352"/>
      <c r="BF384" s="353"/>
      <c r="BG384" s="369"/>
      <c r="BH384" s="370"/>
      <c r="BI384" s="370"/>
      <c r="BJ384" s="371"/>
      <c r="BK384" s="318"/>
      <c r="BL384" s="319"/>
      <c r="BM384" s="319"/>
      <c r="BN384" s="319"/>
      <c r="BO384" s="319"/>
      <c r="BP384" s="320"/>
      <c r="BQ384" s="321"/>
      <c r="BR384" s="322"/>
      <c r="BS384" s="322"/>
      <c r="BT384" s="322"/>
      <c r="BU384" s="322"/>
      <c r="BV384" s="322"/>
      <c r="BW384" s="323"/>
      <c r="BX384" s="321"/>
      <c r="BY384" s="322"/>
      <c r="BZ384" s="322"/>
      <c r="CA384" s="322"/>
      <c r="CB384" s="322"/>
      <c r="CC384" s="323"/>
      <c r="CD384" s="321"/>
      <c r="CE384" s="322"/>
      <c r="CF384" s="322"/>
      <c r="CG384" s="322"/>
      <c r="CH384" s="322"/>
      <c r="CI384" s="323"/>
    </row>
    <row r="385" spans="1:87" ht="18" customHeight="1" x14ac:dyDescent="0.25">
      <c r="A385" s="75"/>
      <c r="B385" s="324" t="s">
        <v>243</v>
      </c>
      <c r="C385" s="325"/>
      <c r="D385" s="325"/>
      <c r="E385" s="325"/>
      <c r="F385" s="325"/>
      <c r="G385" s="325"/>
      <c r="H385" s="325"/>
      <c r="I385" s="325"/>
      <c r="J385" s="325"/>
      <c r="K385" s="325"/>
      <c r="L385" s="325"/>
      <c r="M385" s="325"/>
      <c r="N385" s="325"/>
      <c r="O385" s="325"/>
      <c r="P385" s="325"/>
      <c r="Q385" s="325"/>
      <c r="R385" s="325"/>
      <c r="S385" s="325"/>
      <c r="T385" s="325"/>
      <c r="U385" s="325"/>
      <c r="V385" s="325"/>
      <c r="W385" s="325"/>
      <c r="X385" s="325"/>
      <c r="Y385" s="326"/>
      <c r="Z385" s="333" t="s">
        <v>908</v>
      </c>
      <c r="AA385" s="334"/>
      <c r="AB385" s="334"/>
      <c r="AC385" s="334"/>
      <c r="AD385" s="335"/>
      <c r="AE385" s="643">
        <v>72</v>
      </c>
      <c r="AF385" s="644"/>
      <c r="AG385" s="644"/>
      <c r="AH385" s="644"/>
      <c r="AI385" s="644"/>
      <c r="AJ385" s="644"/>
      <c r="AK385" s="342" t="s">
        <v>14</v>
      </c>
      <c r="AL385" s="343"/>
      <c r="AM385" s="343"/>
      <c r="AN385" s="343"/>
      <c r="AO385" s="343"/>
      <c r="AP385" s="343"/>
      <c r="AQ385" s="343"/>
      <c r="AR385" s="343"/>
      <c r="AS385" s="343"/>
      <c r="AT385" s="343"/>
      <c r="AU385" s="343"/>
      <c r="AV385" s="343"/>
      <c r="AW385" s="343"/>
      <c r="AX385" s="344"/>
      <c r="AY385" s="409">
        <v>0.04</v>
      </c>
      <c r="AZ385" s="346"/>
      <c r="BA385" s="346"/>
      <c r="BB385" s="410"/>
      <c r="BC385" s="345">
        <f>+$AE$385*AY385</f>
        <v>2.88</v>
      </c>
      <c r="BD385" s="346"/>
      <c r="BE385" s="346"/>
      <c r="BF385" s="347"/>
      <c r="BG385" s="285">
        <v>7925</v>
      </c>
      <c r="BH385" s="286"/>
      <c r="BI385" s="286"/>
      <c r="BJ385" s="287"/>
      <c r="BK385" s="288">
        <f>+AY385*BG385</f>
        <v>317</v>
      </c>
      <c r="BL385" s="289"/>
      <c r="BM385" s="289"/>
      <c r="BN385" s="289"/>
      <c r="BO385" s="289"/>
      <c r="BP385" s="290"/>
      <c r="BQ385" s="291">
        <v>5000</v>
      </c>
      <c r="BR385" s="292"/>
      <c r="BS385" s="292"/>
      <c r="BT385" s="292"/>
      <c r="BU385" s="292"/>
      <c r="BV385" s="292"/>
      <c r="BW385" s="293"/>
      <c r="BX385" s="291">
        <f>+(((BK389+BQ385)*15)/85)</f>
        <v>1863.9485294117646</v>
      </c>
      <c r="BY385" s="292"/>
      <c r="BZ385" s="292"/>
      <c r="CA385" s="292"/>
      <c r="CB385" s="292"/>
      <c r="CC385" s="293"/>
      <c r="CD385" s="291">
        <f>+BK389+BQ385+BX385</f>
        <v>12426.323529411764</v>
      </c>
      <c r="CE385" s="292"/>
      <c r="CF385" s="292"/>
      <c r="CG385" s="292"/>
      <c r="CH385" s="292"/>
      <c r="CI385" s="293"/>
    </row>
    <row r="386" spans="1:87" ht="18" customHeight="1" x14ac:dyDescent="0.25">
      <c r="A386" s="75"/>
      <c r="B386" s="327"/>
      <c r="C386" s="328"/>
      <c r="D386" s="328"/>
      <c r="E386" s="328"/>
      <c r="F386" s="328"/>
      <c r="G386" s="328"/>
      <c r="H386" s="328"/>
      <c r="I386" s="328"/>
      <c r="J386" s="328"/>
      <c r="K386" s="328"/>
      <c r="L386" s="328"/>
      <c r="M386" s="328"/>
      <c r="N386" s="328"/>
      <c r="O386" s="328"/>
      <c r="P386" s="328"/>
      <c r="Q386" s="328"/>
      <c r="R386" s="328"/>
      <c r="S386" s="328"/>
      <c r="T386" s="328"/>
      <c r="U386" s="328"/>
      <c r="V386" s="328"/>
      <c r="W386" s="328"/>
      <c r="X386" s="328"/>
      <c r="Y386" s="329"/>
      <c r="Z386" s="336"/>
      <c r="AA386" s="337"/>
      <c r="AB386" s="337"/>
      <c r="AC386" s="337"/>
      <c r="AD386" s="338"/>
      <c r="AE386" s="645"/>
      <c r="AF386" s="646"/>
      <c r="AG386" s="646"/>
      <c r="AH386" s="646"/>
      <c r="AI386" s="646"/>
      <c r="AJ386" s="646"/>
      <c r="AK386" s="300" t="s">
        <v>16</v>
      </c>
      <c r="AL386" s="301"/>
      <c r="AM386" s="301"/>
      <c r="AN386" s="301"/>
      <c r="AO386" s="301"/>
      <c r="AP386" s="301"/>
      <c r="AQ386" s="301"/>
      <c r="AR386" s="301"/>
      <c r="AS386" s="301"/>
      <c r="AT386" s="301"/>
      <c r="AU386" s="301"/>
      <c r="AV386" s="301"/>
      <c r="AW386" s="301"/>
      <c r="AX386" s="302"/>
      <c r="AY386" s="303">
        <v>2.5000000000000001E-2</v>
      </c>
      <c r="AZ386" s="304"/>
      <c r="BA386" s="304"/>
      <c r="BB386" s="305"/>
      <c r="BC386" s="306">
        <f t="shared" ref="BC386:BC388" si="79">+$AE$385*AY386</f>
        <v>1.8</v>
      </c>
      <c r="BD386" s="307"/>
      <c r="BE386" s="307"/>
      <c r="BF386" s="308"/>
      <c r="BG386" s="309">
        <v>7925</v>
      </c>
      <c r="BH386" s="310"/>
      <c r="BI386" s="310"/>
      <c r="BJ386" s="311"/>
      <c r="BK386" s="312">
        <f t="shared" ref="BK386:BK388" si="80">+AY386*BG386</f>
        <v>198.125</v>
      </c>
      <c r="BL386" s="313"/>
      <c r="BM386" s="313"/>
      <c r="BN386" s="313"/>
      <c r="BO386" s="313"/>
      <c r="BP386" s="314"/>
      <c r="BQ386" s="294"/>
      <c r="BR386" s="295"/>
      <c r="BS386" s="295"/>
      <c r="BT386" s="295"/>
      <c r="BU386" s="295"/>
      <c r="BV386" s="295"/>
      <c r="BW386" s="296"/>
      <c r="BX386" s="294"/>
      <c r="BY386" s="295"/>
      <c r="BZ386" s="295"/>
      <c r="CA386" s="295"/>
      <c r="CB386" s="295"/>
      <c r="CC386" s="296"/>
      <c r="CD386" s="294"/>
      <c r="CE386" s="295"/>
      <c r="CF386" s="295"/>
      <c r="CG386" s="295"/>
      <c r="CH386" s="295"/>
      <c r="CI386" s="296"/>
    </row>
    <row r="387" spans="1:87" ht="18" customHeight="1" x14ac:dyDescent="0.25">
      <c r="A387" s="75"/>
      <c r="B387" s="327"/>
      <c r="C387" s="328"/>
      <c r="D387" s="328"/>
      <c r="E387" s="328"/>
      <c r="F387" s="328"/>
      <c r="G387" s="328"/>
      <c r="H387" s="328"/>
      <c r="I387" s="328"/>
      <c r="J387" s="328"/>
      <c r="K387" s="328"/>
      <c r="L387" s="328"/>
      <c r="M387" s="328"/>
      <c r="N387" s="328"/>
      <c r="O387" s="328"/>
      <c r="P387" s="328"/>
      <c r="Q387" s="328"/>
      <c r="R387" s="328"/>
      <c r="S387" s="328"/>
      <c r="T387" s="328"/>
      <c r="U387" s="328"/>
      <c r="V387" s="328"/>
      <c r="W387" s="328"/>
      <c r="X387" s="328"/>
      <c r="Y387" s="329"/>
      <c r="Z387" s="336"/>
      <c r="AA387" s="337"/>
      <c r="AB387" s="337"/>
      <c r="AC387" s="337"/>
      <c r="AD387" s="338"/>
      <c r="AE387" s="645"/>
      <c r="AF387" s="646"/>
      <c r="AG387" s="646"/>
      <c r="AH387" s="646"/>
      <c r="AI387" s="646"/>
      <c r="AJ387" s="646"/>
      <c r="AK387" s="300" t="s">
        <v>31</v>
      </c>
      <c r="AL387" s="301"/>
      <c r="AM387" s="301"/>
      <c r="AN387" s="301"/>
      <c r="AO387" s="301"/>
      <c r="AP387" s="301"/>
      <c r="AQ387" s="301"/>
      <c r="AR387" s="301"/>
      <c r="AS387" s="301"/>
      <c r="AT387" s="301"/>
      <c r="AU387" s="301"/>
      <c r="AV387" s="301"/>
      <c r="AW387" s="301"/>
      <c r="AX387" s="302"/>
      <c r="AY387" s="407">
        <v>0.25</v>
      </c>
      <c r="AZ387" s="304"/>
      <c r="BA387" s="304"/>
      <c r="BB387" s="408"/>
      <c r="BC387" s="306">
        <f t="shared" si="79"/>
        <v>18</v>
      </c>
      <c r="BD387" s="307"/>
      <c r="BE387" s="307"/>
      <c r="BF387" s="308"/>
      <c r="BG387" s="309">
        <v>11177</v>
      </c>
      <c r="BH387" s="310"/>
      <c r="BI387" s="310"/>
      <c r="BJ387" s="311"/>
      <c r="BK387" s="312">
        <f t="shared" si="80"/>
        <v>2794.25</v>
      </c>
      <c r="BL387" s="313"/>
      <c r="BM387" s="313"/>
      <c r="BN387" s="313"/>
      <c r="BO387" s="313"/>
      <c r="BP387" s="314"/>
      <c r="BQ387" s="294"/>
      <c r="BR387" s="295"/>
      <c r="BS387" s="295"/>
      <c r="BT387" s="295"/>
      <c r="BU387" s="295"/>
      <c r="BV387" s="295"/>
      <c r="BW387" s="296"/>
      <c r="BX387" s="294"/>
      <c r="BY387" s="295"/>
      <c r="BZ387" s="295"/>
      <c r="CA387" s="295"/>
      <c r="CB387" s="295"/>
      <c r="CC387" s="296"/>
      <c r="CD387" s="294"/>
      <c r="CE387" s="295"/>
      <c r="CF387" s="295"/>
      <c r="CG387" s="295"/>
      <c r="CH387" s="295"/>
      <c r="CI387" s="296"/>
    </row>
    <row r="388" spans="1:87" ht="18" customHeight="1" thickBot="1" x14ac:dyDescent="0.3">
      <c r="A388" s="75"/>
      <c r="B388" s="327"/>
      <c r="C388" s="328"/>
      <c r="D388" s="328"/>
      <c r="E388" s="328"/>
      <c r="F388" s="328"/>
      <c r="G388" s="328"/>
      <c r="H388" s="328"/>
      <c r="I388" s="328"/>
      <c r="J388" s="328"/>
      <c r="K388" s="328"/>
      <c r="L388" s="328"/>
      <c r="M388" s="328"/>
      <c r="N388" s="328"/>
      <c r="O388" s="328"/>
      <c r="P388" s="328"/>
      <c r="Q388" s="328"/>
      <c r="R388" s="328"/>
      <c r="S388" s="328"/>
      <c r="T388" s="328"/>
      <c r="U388" s="328"/>
      <c r="V388" s="328"/>
      <c r="W388" s="328"/>
      <c r="X388" s="328"/>
      <c r="Y388" s="329"/>
      <c r="Z388" s="336"/>
      <c r="AA388" s="337"/>
      <c r="AB388" s="337"/>
      <c r="AC388" s="337"/>
      <c r="AD388" s="338"/>
      <c r="AE388" s="645"/>
      <c r="AF388" s="646"/>
      <c r="AG388" s="646"/>
      <c r="AH388" s="646"/>
      <c r="AI388" s="646"/>
      <c r="AJ388" s="646"/>
      <c r="AK388" s="392" t="s">
        <v>528</v>
      </c>
      <c r="AL388" s="393"/>
      <c r="AM388" s="393"/>
      <c r="AN388" s="393"/>
      <c r="AO388" s="393"/>
      <c r="AP388" s="393"/>
      <c r="AQ388" s="393"/>
      <c r="AR388" s="393"/>
      <c r="AS388" s="393"/>
      <c r="AT388" s="393"/>
      <c r="AU388" s="393"/>
      <c r="AV388" s="393"/>
      <c r="AW388" s="393"/>
      <c r="AX388" s="394"/>
      <c r="AY388" s="407">
        <v>0.1</v>
      </c>
      <c r="AZ388" s="304"/>
      <c r="BA388" s="304"/>
      <c r="BB388" s="408"/>
      <c r="BC388" s="306">
        <f t="shared" si="79"/>
        <v>7.2</v>
      </c>
      <c r="BD388" s="307"/>
      <c r="BE388" s="307"/>
      <c r="BF388" s="308"/>
      <c r="BG388" s="309">
        <v>22530</v>
      </c>
      <c r="BH388" s="310"/>
      <c r="BI388" s="310"/>
      <c r="BJ388" s="311"/>
      <c r="BK388" s="312">
        <f t="shared" si="80"/>
        <v>2253</v>
      </c>
      <c r="BL388" s="313"/>
      <c r="BM388" s="313"/>
      <c r="BN388" s="313"/>
      <c r="BO388" s="313"/>
      <c r="BP388" s="314"/>
      <c r="BQ388" s="294"/>
      <c r="BR388" s="295"/>
      <c r="BS388" s="295"/>
      <c r="BT388" s="295"/>
      <c r="BU388" s="295"/>
      <c r="BV388" s="295"/>
      <c r="BW388" s="296"/>
      <c r="BX388" s="294"/>
      <c r="BY388" s="295"/>
      <c r="BZ388" s="295"/>
      <c r="CA388" s="295"/>
      <c r="CB388" s="295"/>
      <c r="CC388" s="296"/>
      <c r="CD388" s="294"/>
      <c r="CE388" s="295"/>
      <c r="CF388" s="295"/>
      <c r="CG388" s="295"/>
      <c r="CH388" s="295"/>
      <c r="CI388" s="296"/>
    </row>
    <row r="389" spans="1:87" ht="18" customHeight="1" thickBot="1" x14ac:dyDescent="0.3">
      <c r="A389" s="75"/>
      <c r="B389" s="377"/>
      <c r="C389" s="378"/>
      <c r="D389" s="378"/>
      <c r="E389" s="378"/>
      <c r="F389" s="378"/>
      <c r="G389" s="378"/>
      <c r="H389" s="378"/>
      <c r="I389" s="378"/>
      <c r="J389" s="378"/>
      <c r="K389" s="378"/>
      <c r="L389" s="378"/>
      <c r="M389" s="378"/>
      <c r="N389" s="378"/>
      <c r="O389" s="378"/>
      <c r="P389" s="378"/>
      <c r="Q389" s="378"/>
      <c r="R389" s="378"/>
      <c r="S389" s="378"/>
      <c r="T389" s="378"/>
      <c r="U389" s="378"/>
      <c r="V389" s="378"/>
      <c r="W389" s="378"/>
      <c r="X389" s="378"/>
      <c r="Y389" s="378"/>
      <c r="Z389" s="378"/>
      <c r="AA389" s="378"/>
      <c r="AB389" s="378"/>
      <c r="AC389" s="378"/>
      <c r="AD389" s="378"/>
      <c r="AE389" s="378"/>
      <c r="AF389" s="378"/>
      <c r="AG389" s="378"/>
      <c r="AH389" s="378"/>
      <c r="AI389" s="378"/>
      <c r="AJ389" s="379"/>
      <c r="AK389" s="380" t="s">
        <v>3</v>
      </c>
      <c r="AL389" s="381"/>
      <c r="AM389" s="381"/>
      <c r="AN389" s="381"/>
      <c r="AO389" s="381"/>
      <c r="AP389" s="381"/>
      <c r="AQ389" s="381"/>
      <c r="AR389" s="381"/>
      <c r="AS389" s="381"/>
      <c r="AT389" s="381"/>
      <c r="AU389" s="381"/>
      <c r="AV389" s="381"/>
      <c r="AW389" s="381"/>
      <c r="AX389" s="381"/>
      <c r="AY389" s="382"/>
      <c r="AZ389" s="382"/>
      <c r="BA389" s="382"/>
      <c r="BB389" s="382"/>
      <c r="BC389" s="382"/>
      <c r="BD389" s="382"/>
      <c r="BE389" s="382"/>
      <c r="BF389" s="382"/>
      <c r="BG389" s="382"/>
      <c r="BH389" s="382"/>
      <c r="BI389" s="382"/>
      <c r="BJ389" s="383"/>
      <c r="BK389" s="384">
        <f>SUM(BK385:BK388)</f>
        <v>5562.375</v>
      </c>
      <c r="BL389" s="385"/>
      <c r="BM389" s="385"/>
      <c r="BN389" s="385"/>
      <c r="BO389" s="385"/>
      <c r="BP389" s="386"/>
      <c r="BQ389" s="387" t="s">
        <v>100</v>
      </c>
      <c r="BR389" s="388"/>
      <c r="BS389" s="388"/>
      <c r="BT389" s="388"/>
      <c r="BU389" s="388"/>
      <c r="BV389" s="388"/>
      <c r="BW389" s="388"/>
      <c r="BX389" s="388"/>
      <c r="BY389" s="388"/>
      <c r="BZ389" s="388"/>
      <c r="CA389" s="388"/>
      <c r="CB389" s="388"/>
      <c r="CC389" s="389"/>
      <c r="CD389" s="390">
        <f>+CD385*AE385</f>
        <v>894695.29411764699</v>
      </c>
      <c r="CE389" s="390"/>
      <c r="CF389" s="390"/>
      <c r="CG389" s="390"/>
      <c r="CH389" s="390"/>
      <c r="CI389" s="391"/>
    </row>
    <row r="390" spans="1:87" ht="18" customHeight="1" thickBot="1" x14ac:dyDescent="0.3">
      <c r="A390" s="75"/>
      <c r="B390" s="76"/>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c r="AE390" s="76"/>
      <c r="AF390" s="76"/>
      <c r="AG390" s="76"/>
      <c r="AH390" s="76"/>
      <c r="AI390" s="76"/>
      <c r="AJ390" s="76"/>
      <c r="BG390" s="78"/>
      <c r="BH390" s="78"/>
      <c r="BI390" s="78"/>
      <c r="BJ390" s="78"/>
      <c r="BK390" s="79"/>
      <c r="BL390" s="79"/>
      <c r="BM390" s="79"/>
      <c r="BN390" s="79"/>
      <c r="BO390" s="79"/>
      <c r="BP390" s="79"/>
      <c r="BQ390" s="79"/>
      <c r="BR390" s="79"/>
      <c r="BS390" s="79"/>
      <c r="BT390" s="79"/>
      <c r="BU390" s="79"/>
      <c r="BV390" s="79"/>
      <c r="BW390" s="79"/>
      <c r="BX390" s="79"/>
      <c r="BY390" s="79"/>
      <c r="BZ390" s="79"/>
      <c r="CA390" s="79"/>
      <c r="CB390" s="79"/>
      <c r="CC390" s="79"/>
      <c r="CD390" s="79"/>
      <c r="CE390" s="79"/>
      <c r="CF390" s="79"/>
      <c r="CG390" s="79"/>
      <c r="CH390" s="79"/>
      <c r="CI390" s="79"/>
    </row>
    <row r="391" spans="1:87" ht="18" customHeight="1" x14ac:dyDescent="0.25">
      <c r="A391" s="75"/>
      <c r="B391" s="348" t="s">
        <v>0</v>
      </c>
      <c r="C391" s="349"/>
      <c r="D391" s="349"/>
      <c r="E391" s="349"/>
      <c r="F391" s="349"/>
      <c r="G391" s="349"/>
      <c r="H391" s="349"/>
      <c r="I391" s="349"/>
      <c r="J391" s="349"/>
      <c r="K391" s="349"/>
      <c r="L391" s="349"/>
      <c r="M391" s="349"/>
      <c r="N391" s="349"/>
      <c r="O391" s="349"/>
      <c r="P391" s="349"/>
      <c r="Q391" s="349"/>
      <c r="R391" s="349"/>
      <c r="S391" s="349"/>
      <c r="T391" s="349"/>
      <c r="U391" s="349"/>
      <c r="V391" s="349"/>
      <c r="W391" s="349"/>
      <c r="X391" s="349"/>
      <c r="Y391" s="350"/>
      <c r="Z391" s="348" t="s">
        <v>80</v>
      </c>
      <c r="AA391" s="349"/>
      <c r="AB391" s="349"/>
      <c r="AC391" s="349"/>
      <c r="AD391" s="350"/>
      <c r="AE391" s="357" t="s">
        <v>79</v>
      </c>
      <c r="AF391" s="358"/>
      <c r="AG391" s="358"/>
      <c r="AH391" s="358"/>
      <c r="AI391" s="358"/>
      <c r="AJ391" s="359"/>
      <c r="AK391" s="357" t="s">
        <v>81</v>
      </c>
      <c r="AL391" s="358"/>
      <c r="AM391" s="358"/>
      <c r="AN391" s="358"/>
      <c r="AO391" s="358"/>
      <c r="AP391" s="358"/>
      <c r="AQ391" s="358"/>
      <c r="AR391" s="358"/>
      <c r="AS391" s="358"/>
      <c r="AT391" s="358"/>
      <c r="AU391" s="358"/>
      <c r="AV391" s="358"/>
      <c r="AW391" s="358"/>
      <c r="AX391" s="359"/>
      <c r="AY391" s="357" t="s">
        <v>1</v>
      </c>
      <c r="AZ391" s="358"/>
      <c r="BA391" s="358"/>
      <c r="BB391" s="359"/>
      <c r="BC391" s="348" t="s">
        <v>104</v>
      </c>
      <c r="BD391" s="349"/>
      <c r="BE391" s="349"/>
      <c r="BF391" s="350"/>
      <c r="BG391" s="366" t="s">
        <v>82</v>
      </c>
      <c r="BH391" s="367"/>
      <c r="BI391" s="367"/>
      <c r="BJ391" s="368"/>
      <c r="BK391" s="315" t="s">
        <v>99</v>
      </c>
      <c r="BL391" s="316"/>
      <c r="BM391" s="316"/>
      <c r="BN391" s="316"/>
      <c r="BO391" s="316"/>
      <c r="BP391" s="317"/>
      <c r="BQ391" s="315" t="s">
        <v>83</v>
      </c>
      <c r="BR391" s="316"/>
      <c r="BS391" s="316"/>
      <c r="BT391" s="316"/>
      <c r="BU391" s="316"/>
      <c r="BV391" s="316"/>
      <c r="BW391" s="317"/>
      <c r="BX391" s="315" t="s">
        <v>84</v>
      </c>
      <c r="BY391" s="316"/>
      <c r="BZ391" s="316"/>
      <c r="CA391" s="316"/>
      <c r="CB391" s="316"/>
      <c r="CC391" s="317"/>
      <c r="CD391" s="315" t="s">
        <v>85</v>
      </c>
      <c r="CE391" s="316"/>
      <c r="CF391" s="316"/>
      <c r="CG391" s="316"/>
      <c r="CH391" s="316"/>
      <c r="CI391" s="317"/>
    </row>
    <row r="392" spans="1:87" ht="18" customHeight="1" x14ac:dyDescent="0.25">
      <c r="A392" s="75"/>
      <c r="B392" s="351"/>
      <c r="C392" s="352"/>
      <c r="D392" s="352"/>
      <c r="E392" s="352"/>
      <c r="F392" s="352"/>
      <c r="G392" s="352"/>
      <c r="H392" s="352"/>
      <c r="I392" s="352"/>
      <c r="J392" s="352"/>
      <c r="K392" s="352"/>
      <c r="L392" s="352"/>
      <c r="M392" s="352"/>
      <c r="N392" s="352"/>
      <c r="O392" s="352"/>
      <c r="P392" s="352"/>
      <c r="Q392" s="352"/>
      <c r="R392" s="352"/>
      <c r="S392" s="352"/>
      <c r="T392" s="352"/>
      <c r="U392" s="352"/>
      <c r="V392" s="352"/>
      <c r="W392" s="352"/>
      <c r="X392" s="352"/>
      <c r="Y392" s="353"/>
      <c r="Z392" s="351"/>
      <c r="AA392" s="352"/>
      <c r="AB392" s="352"/>
      <c r="AC392" s="352"/>
      <c r="AD392" s="353"/>
      <c r="AE392" s="360"/>
      <c r="AF392" s="361"/>
      <c r="AG392" s="361"/>
      <c r="AH392" s="361"/>
      <c r="AI392" s="361"/>
      <c r="AJ392" s="362"/>
      <c r="AK392" s="360"/>
      <c r="AL392" s="361"/>
      <c r="AM392" s="361"/>
      <c r="AN392" s="361"/>
      <c r="AO392" s="361"/>
      <c r="AP392" s="361"/>
      <c r="AQ392" s="361"/>
      <c r="AR392" s="361"/>
      <c r="AS392" s="361"/>
      <c r="AT392" s="361"/>
      <c r="AU392" s="361"/>
      <c r="AV392" s="361"/>
      <c r="AW392" s="361"/>
      <c r="AX392" s="362"/>
      <c r="AY392" s="360"/>
      <c r="AZ392" s="361"/>
      <c r="BA392" s="361"/>
      <c r="BB392" s="362"/>
      <c r="BC392" s="351"/>
      <c r="BD392" s="352"/>
      <c r="BE392" s="352"/>
      <c r="BF392" s="353"/>
      <c r="BG392" s="369"/>
      <c r="BH392" s="370"/>
      <c r="BI392" s="370"/>
      <c r="BJ392" s="371"/>
      <c r="BK392" s="318"/>
      <c r="BL392" s="319"/>
      <c r="BM392" s="319"/>
      <c r="BN392" s="319"/>
      <c r="BO392" s="319"/>
      <c r="BP392" s="320"/>
      <c r="BQ392" s="318"/>
      <c r="BR392" s="319"/>
      <c r="BS392" s="319"/>
      <c r="BT392" s="319"/>
      <c r="BU392" s="319"/>
      <c r="BV392" s="319"/>
      <c r="BW392" s="320"/>
      <c r="BX392" s="318"/>
      <c r="BY392" s="319"/>
      <c r="BZ392" s="319"/>
      <c r="CA392" s="319"/>
      <c r="CB392" s="319"/>
      <c r="CC392" s="320"/>
      <c r="CD392" s="318"/>
      <c r="CE392" s="319"/>
      <c r="CF392" s="319"/>
      <c r="CG392" s="319"/>
      <c r="CH392" s="319"/>
      <c r="CI392" s="320"/>
    </row>
    <row r="393" spans="1:87" ht="18" customHeight="1" thickBot="1" x14ac:dyDescent="0.3">
      <c r="A393" s="75"/>
      <c r="B393" s="354"/>
      <c r="C393" s="355"/>
      <c r="D393" s="355"/>
      <c r="E393" s="355"/>
      <c r="F393" s="355"/>
      <c r="G393" s="355"/>
      <c r="H393" s="355"/>
      <c r="I393" s="355"/>
      <c r="J393" s="355"/>
      <c r="K393" s="355"/>
      <c r="L393" s="355"/>
      <c r="M393" s="355"/>
      <c r="N393" s="355"/>
      <c r="O393" s="355"/>
      <c r="P393" s="355"/>
      <c r="Q393" s="355"/>
      <c r="R393" s="355"/>
      <c r="S393" s="355"/>
      <c r="T393" s="355"/>
      <c r="U393" s="355"/>
      <c r="V393" s="355"/>
      <c r="W393" s="355"/>
      <c r="X393" s="355"/>
      <c r="Y393" s="356"/>
      <c r="Z393" s="354"/>
      <c r="AA393" s="355"/>
      <c r="AB393" s="355"/>
      <c r="AC393" s="355"/>
      <c r="AD393" s="356"/>
      <c r="AE393" s="363"/>
      <c r="AF393" s="364"/>
      <c r="AG393" s="364"/>
      <c r="AH393" s="364"/>
      <c r="AI393" s="364"/>
      <c r="AJ393" s="365"/>
      <c r="AK393" s="360"/>
      <c r="AL393" s="361"/>
      <c r="AM393" s="361"/>
      <c r="AN393" s="361"/>
      <c r="AO393" s="361"/>
      <c r="AP393" s="361"/>
      <c r="AQ393" s="361"/>
      <c r="AR393" s="361"/>
      <c r="AS393" s="361"/>
      <c r="AT393" s="361"/>
      <c r="AU393" s="361"/>
      <c r="AV393" s="361"/>
      <c r="AW393" s="361"/>
      <c r="AX393" s="362"/>
      <c r="AY393" s="360"/>
      <c r="AZ393" s="361"/>
      <c r="BA393" s="361"/>
      <c r="BB393" s="362"/>
      <c r="BC393" s="351"/>
      <c r="BD393" s="352"/>
      <c r="BE393" s="352"/>
      <c r="BF393" s="353"/>
      <c r="BG393" s="369"/>
      <c r="BH393" s="370"/>
      <c r="BI393" s="370"/>
      <c r="BJ393" s="371"/>
      <c r="BK393" s="318"/>
      <c r="BL393" s="319"/>
      <c r="BM393" s="319"/>
      <c r="BN393" s="319"/>
      <c r="BO393" s="319"/>
      <c r="BP393" s="320"/>
      <c r="BQ393" s="321"/>
      <c r="BR393" s="322"/>
      <c r="BS393" s="322"/>
      <c r="BT393" s="322"/>
      <c r="BU393" s="322"/>
      <c r="BV393" s="322"/>
      <c r="BW393" s="323"/>
      <c r="BX393" s="321"/>
      <c r="BY393" s="322"/>
      <c r="BZ393" s="322"/>
      <c r="CA393" s="322"/>
      <c r="CB393" s="322"/>
      <c r="CC393" s="323"/>
      <c r="CD393" s="321"/>
      <c r="CE393" s="322"/>
      <c r="CF393" s="322"/>
      <c r="CG393" s="322"/>
      <c r="CH393" s="322"/>
      <c r="CI393" s="323"/>
    </row>
    <row r="394" spans="1:87" ht="18" customHeight="1" x14ac:dyDescent="0.25">
      <c r="A394" s="75"/>
      <c r="B394" s="324" t="s">
        <v>244</v>
      </c>
      <c r="C394" s="325"/>
      <c r="D394" s="325"/>
      <c r="E394" s="325"/>
      <c r="F394" s="325"/>
      <c r="G394" s="325"/>
      <c r="H394" s="325"/>
      <c r="I394" s="325"/>
      <c r="J394" s="325"/>
      <c r="K394" s="325"/>
      <c r="L394" s="325"/>
      <c r="M394" s="325"/>
      <c r="N394" s="325"/>
      <c r="O394" s="325"/>
      <c r="P394" s="325"/>
      <c r="Q394" s="325"/>
      <c r="R394" s="325"/>
      <c r="S394" s="325"/>
      <c r="T394" s="325"/>
      <c r="U394" s="325"/>
      <c r="V394" s="325"/>
      <c r="W394" s="325"/>
      <c r="X394" s="325"/>
      <c r="Y394" s="326"/>
      <c r="Z394" s="333" t="s">
        <v>909</v>
      </c>
      <c r="AA394" s="334"/>
      <c r="AB394" s="334"/>
      <c r="AC394" s="334"/>
      <c r="AD394" s="335"/>
      <c r="AE394" s="643">
        <v>444</v>
      </c>
      <c r="AF394" s="644"/>
      <c r="AG394" s="644"/>
      <c r="AH394" s="644"/>
      <c r="AI394" s="644"/>
      <c r="AJ394" s="644"/>
      <c r="AK394" s="342" t="s">
        <v>15</v>
      </c>
      <c r="AL394" s="343"/>
      <c r="AM394" s="343"/>
      <c r="AN394" s="343"/>
      <c r="AO394" s="343"/>
      <c r="AP394" s="343"/>
      <c r="AQ394" s="343"/>
      <c r="AR394" s="343"/>
      <c r="AS394" s="343"/>
      <c r="AT394" s="343"/>
      <c r="AU394" s="343"/>
      <c r="AV394" s="343"/>
      <c r="AW394" s="343"/>
      <c r="AX394" s="344"/>
      <c r="AY394" s="409">
        <v>0.04</v>
      </c>
      <c r="AZ394" s="346"/>
      <c r="BA394" s="346"/>
      <c r="BB394" s="410"/>
      <c r="BC394" s="345">
        <f>+$AE$394*AY394</f>
        <v>17.760000000000002</v>
      </c>
      <c r="BD394" s="346"/>
      <c r="BE394" s="346"/>
      <c r="BF394" s="347"/>
      <c r="BG394" s="285">
        <v>7925</v>
      </c>
      <c r="BH394" s="286"/>
      <c r="BI394" s="286"/>
      <c r="BJ394" s="287"/>
      <c r="BK394" s="288">
        <f>+AY394*BG394</f>
        <v>317</v>
      </c>
      <c r="BL394" s="289"/>
      <c r="BM394" s="289"/>
      <c r="BN394" s="289"/>
      <c r="BO394" s="289"/>
      <c r="BP394" s="290"/>
      <c r="BQ394" s="291">
        <v>2000</v>
      </c>
      <c r="BR394" s="292"/>
      <c r="BS394" s="292"/>
      <c r="BT394" s="292"/>
      <c r="BU394" s="292"/>
      <c r="BV394" s="292"/>
      <c r="BW394" s="293"/>
      <c r="BX394" s="291">
        <f>+(((BK396+BQ394)*15)/85)</f>
        <v>443.84558823529414</v>
      </c>
      <c r="BY394" s="292"/>
      <c r="BZ394" s="292"/>
      <c r="CA394" s="292"/>
      <c r="CB394" s="292"/>
      <c r="CC394" s="293"/>
      <c r="CD394" s="291">
        <f>+BK396+BQ394+BX394</f>
        <v>2958.9705882352941</v>
      </c>
      <c r="CE394" s="292"/>
      <c r="CF394" s="292"/>
      <c r="CG394" s="292"/>
      <c r="CH394" s="292"/>
      <c r="CI394" s="293"/>
    </row>
    <row r="395" spans="1:87" ht="18" customHeight="1" thickBot="1" x14ac:dyDescent="0.3">
      <c r="A395" s="75"/>
      <c r="B395" s="327"/>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9"/>
      <c r="Z395" s="336"/>
      <c r="AA395" s="337"/>
      <c r="AB395" s="337"/>
      <c r="AC395" s="337"/>
      <c r="AD395" s="338"/>
      <c r="AE395" s="645"/>
      <c r="AF395" s="646"/>
      <c r="AG395" s="646"/>
      <c r="AH395" s="646"/>
      <c r="AI395" s="646"/>
      <c r="AJ395" s="646"/>
      <c r="AK395" s="300" t="s">
        <v>16</v>
      </c>
      <c r="AL395" s="301"/>
      <c r="AM395" s="301"/>
      <c r="AN395" s="301"/>
      <c r="AO395" s="301"/>
      <c r="AP395" s="301"/>
      <c r="AQ395" s="301"/>
      <c r="AR395" s="301"/>
      <c r="AS395" s="301"/>
      <c r="AT395" s="301"/>
      <c r="AU395" s="301"/>
      <c r="AV395" s="301"/>
      <c r="AW395" s="301"/>
      <c r="AX395" s="302"/>
      <c r="AY395" s="303">
        <v>2.5000000000000001E-2</v>
      </c>
      <c r="AZ395" s="304"/>
      <c r="BA395" s="304"/>
      <c r="BB395" s="305"/>
      <c r="BC395" s="306">
        <f t="shared" ref="BC395" si="81">+$AE$394*AY395</f>
        <v>11.100000000000001</v>
      </c>
      <c r="BD395" s="307"/>
      <c r="BE395" s="307"/>
      <c r="BF395" s="308"/>
      <c r="BG395" s="309">
        <v>7925</v>
      </c>
      <c r="BH395" s="310"/>
      <c r="BI395" s="310"/>
      <c r="BJ395" s="311"/>
      <c r="BK395" s="312">
        <f t="shared" ref="BK395" si="82">+AY395*BG395</f>
        <v>198.125</v>
      </c>
      <c r="BL395" s="313"/>
      <c r="BM395" s="313"/>
      <c r="BN395" s="313"/>
      <c r="BO395" s="313"/>
      <c r="BP395" s="314"/>
      <c r="BQ395" s="294"/>
      <c r="BR395" s="295"/>
      <c r="BS395" s="295"/>
      <c r="BT395" s="295"/>
      <c r="BU395" s="295"/>
      <c r="BV395" s="295"/>
      <c r="BW395" s="296"/>
      <c r="BX395" s="294"/>
      <c r="BY395" s="295"/>
      <c r="BZ395" s="295"/>
      <c r="CA395" s="295"/>
      <c r="CB395" s="295"/>
      <c r="CC395" s="296"/>
      <c r="CD395" s="294"/>
      <c r="CE395" s="295"/>
      <c r="CF395" s="295"/>
      <c r="CG395" s="295"/>
      <c r="CH395" s="295"/>
      <c r="CI395" s="296"/>
    </row>
    <row r="396" spans="1:87" ht="18" customHeight="1" thickBot="1" x14ac:dyDescent="0.3">
      <c r="A396" s="75"/>
      <c r="B396" s="377"/>
      <c r="C396" s="378"/>
      <c r="D396" s="378"/>
      <c r="E396" s="378"/>
      <c r="F396" s="378"/>
      <c r="G396" s="378"/>
      <c r="H396" s="378"/>
      <c r="I396" s="378"/>
      <c r="J396" s="378"/>
      <c r="K396" s="378"/>
      <c r="L396" s="378"/>
      <c r="M396" s="378"/>
      <c r="N396" s="378"/>
      <c r="O396" s="378"/>
      <c r="P396" s="378"/>
      <c r="Q396" s="378"/>
      <c r="R396" s="378"/>
      <c r="S396" s="378"/>
      <c r="T396" s="378"/>
      <c r="U396" s="378"/>
      <c r="V396" s="378"/>
      <c r="W396" s="378"/>
      <c r="X396" s="378"/>
      <c r="Y396" s="378"/>
      <c r="Z396" s="378"/>
      <c r="AA396" s="378"/>
      <c r="AB396" s="378"/>
      <c r="AC396" s="378"/>
      <c r="AD396" s="378"/>
      <c r="AE396" s="378"/>
      <c r="AF396" s="378"/>
      <c r="AG396" s="378"/>
      <c r="AH396" s="378"/>
      <c r="AI396" s="378"/>
      <c r="AJ396" s="379"/>
      <c r="AK396" s="380" t="s">
        <v>3</v>
      </c>
      <c r="AL396" s="381"/>
      <c r="AM396" s="381"/>
      <c r="AN396" s="381"/>
      <c r="AO396" s="381"/>
      <c r="AP396" s="381"/>
      <c r="AQ396" s="381"/>
      <c r="AR396" s="381"/>
      <c r="AS396" s="381"/>
      <c r="AT396" s="381"/>
      <c r="AU396" s="381"/>
      <c r="AV396" s="381"/>
      <c r="AW396" s="381"/>
      <c r="AX396" s="381"/>
      <c r="AY396" s="382"/>
      <c r="AZ396" s="382"/>
      <c r="BA396" s="382"/>
      <c r="BB396" s="382"/>
      <c r="BC396" s="382"/>
      <c r="BD396" s="382"/>
      <c r="BE396" s="382"/>
      <c r="BF396" s="382"/>
      <c r="BG396" s="382"/>
      <c r="BH396" s="382"/>
      <c r="BI396" s="382"/>
      <c r="BJ396" s="383"/>
      <c r="BK396" s="384">
        <f>SUM(BK394:BK395)</f>
        <v>515.125</v>
      </c>
      <c r="BL396" s="385"/>
      <c r="BM396" s="385"/>
      <c r="BN396" s="385"/>
      <c r="BO396" s="385"/>
      <c r="BP396" s="386"/>
      <c r="BQ396" s="387" t="s">
        <v>100</v>
      </c>
      <c r="BR396" s="388"/>
      <c r="BS396" s="388"/>
      <c r="BT396" s="388"/>
      <c r="BU396" s="388"/>
      <c r="BV396" s="388"/>
      <c r="BW396" s="388"/>
      <c r="BX396" s="388"/>
      <c r="BY396" s="388"/>
      <c r="BZ396" s="388"/>
      <c r="CA396" s="388"/>
      <c r="CB396" s="388"/>
      <c r="CC396" s="389"/>
      <c r="CD396" s="390">
        <f>+CD394*AE394</f>
        <v>1313782.9411764706</v>
      </c>
      <c r="CE396" s="390"/>
      <c r="CF396" s="390"/>
      <c r="CG396" s="390"/>
      <c r="CH396" s="390"/>
      <c r="CI396" s="391"/>
    </row>
    <row r="397" spans="1:87" ht="18" customHeight="1" thickBot="1" x14ac:dyDescent="0.3">
      <c r="A397" s="75"/>
      <c r="B397" s="76"/>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6"/>
      <c r="AT397" s="76"/>
      <c r="AU397" s="76"/>
      <c r="AV397" s="76"/>
      <c r="AW397" s="76"/>
      <c r="AX397" s="76"/>
      <c r="AY397" s="77"/>
      <c r="AZ397" s="77"/>
      <c r="BA397" s="77"/>
      <c r="BB397" s="77"/>
      <c r="BC397" s="77"/>
      <c r="BD397" s="77"/>
      <c r="BE397" s="77"/>
      <c r="BF397" s="77"/>
      <c r="BG397" s="78"/>
      <c r="BH397" s="78"/>
      <c r="BI397" s="78"/>
      <c r="BJ397" s="78"/>
      <c r="BK397" s="79"/>
      <c r="BL397" s="79"/>
      <c r="BM397" s="79"/>
      <c r="BN397" s="79"/>
      <c r="BO397" s="79"/>
      <c r="BP397" s="79"/>
      <c r="BQ397" s="79"/>
      <c r="BR397" s="79"/>
      <c r="BS397" s="79"/>
      <c r="BT397" s="79"/>
      <c r="BU397" s="79"/>
      <c r="BV397" s="79"/>
      <c r="BW397" s="79"/>
      <c r="BX397" s="79"/>
      <c r="BY397" s="79"/>
      <c r="BZ397" s="79"/>
      <c r="CA397" s="79"/>
      <c r="CB397" s="79"/>
      <c r="CC397" s="79"/>
      <c r="CD397" s="79"/>
      <c r="CE397" s="79"/>
      <c r="CF397" s="79"/>
      <c r="CG397" s="79"/>
      <c r="CH397" s="79"/>
      <c r="CI397" s="79"/>
    </row>
    <row r="398" spans="1:87" ht="18" customHeight="1" x14ac:dyDescent="0.25">
      <c r="A398" s="75"/>
      <c r="B398" s="348" t="s">
        <v>0</v>
      </c>
      <c r="C398" s="349"/>
      <c r="D398" s="349"/>
      <c r="E398" s="349"/>
      <c r="F398" s="349"/>
      <c r="G398" s="349"/>
      <c r="H398" s="349"/>
      <c r="I398" s="349"/>
      <c r="J398" s="349"/>
      <c r="K398" s="349"/>
      <c r="L398" s="349"/>
      <c r="M398" s="349"/>
      <c r="N398" s="349"/>
      <c r="O398" s="349"/>
      <c r="P398" s="349"/>
      <c r="Q398" s="349"/>
      <c r="R398" s="349"/>
      <c r="S398" s="349"/>
      <c r="T398" s="349"/>
      <c r="U398" s="349"/>
      <c r="V398" s="349"/>
      <c r="W398" s="349"/>
      <c r="X398" s="349"/>
      <c r="Y398" s="350"/>
      <c r="Z398" s="348" t="s">
        <v>80</v>
      </c>
      <c r="AA398" s="349"/>
      <c r="AB398" s="349"/>
      <c r="AC398" s="349"/>
      <c r="AD398" s="350"/>
      <c r="AE398" s="357" t="s">
        <v>79</v>
      </c>
      <c r="AF398" s="358"/>
      <c r="AG398" s="358"/>
      <c r="AH398" s="358"/>
      <c r="AI398" s="358"/>
      <c r="AJ398" s="359"/>
      <c r="AK398" s="357" t="s">
        <v>81</v>
      </c>
      <c r="AL398" s="358"/>
      <c r="AM398" s="358"/>
      <c r="AN398" s="358"/>
      <c r="AO398" s="358"/>
      <c r="AP398" s="358"/>
      <c r="AQ398" s="358"/>
      <c r="AR398" s="358"/>
      <c r="AS398" s="358"/>
      <c r="AT398" s="358"/>
      <c r="AU398" s="358"/>
      <c r="AV398" s="358"/>
      <c r="AW398" s="358"/>
      <c r="AX398" s="359"/>
      <c r="AY398" s="357" t="s">
        <v>1</v>
      </c>
      <c r="AZ398" s="358"/>
      <c r="BA398" s="358"/>
      <c r="BB398" s="359"/>
      <c r="BC398" s="348" t="s">
        <v>104</v>
      </c>
      <c r="BD398" s="349"/>
      <c r="BE398" s="349"/>
      <c r="BF398" s="350"/>
      <c r="BG398" s="366" t="s">
        <v>82</v>
      </c>
      <c r="BH398" s="367"/>
      <c r="BI398" s="367"/>
      <c r="BJ398" s="368"/>
      <c r="BK398" s="315" t="s">
        <v>99</v>
      </c>
      <c r="BL398" s="316"/>
      <c r="BM398" s="316"/>
      <c r="BN398" s="316"/>
      <c r="BO398" s="316"/>
      <c r="BP398" s="317"/>
      <c r="BQ398" s="315" t="s">
        <v>83</v>
      </c>
      <c r="BR398" s="316"/>
      <c r="BS398" s="316"/>
      <c r="BT398" s="316"/>
      <c r="BU398" s="316"/>
      <c r="BV398" s="316"/>
      <c r="BW398" s="317"/>
      <c r="BX398" s="315" t="s">
        <v>84</v>
      </c>
      <c r="BY398" s="316"/>
      <c r="BZ398" s="316"/>
      <c r="CA398" s="316"/>
      <c r="CB398" s="316"/>
      <c r="CC398" s="317"/>
      <c r="CD398" s="315" t="s">
        <v>85</v>
      </c>
      <c r="CE398" s="316"/>
      <c r="CF398" s="316"/>
      <c r="CG398" s="316"/>
      <c r="CH398" s="316"/>
      <c r="CI398" s="317"/>
    </row>
    <row r="399" spans="1:87" ht="18" customHeight="1" x14ac:dyDescent="0.25">
      <c r="A399" s="75"/>
      <c r="B399" s="351"/>
      <c r="C399" s="352"/>
      <c r="D399" s="352"/>
      <c r="E399" s="352"/>
      <c r="F399" s="352"/>
      <c r="G399" s="352"/>
      <c r="H399" s="352"/>
      <c r="I399" s="352"/>
      <c r="J399" s="352"/>
      <c r="K399" s="352"/>
      <c r="L399" s="352"/>
      <c r="M399" s="352"/>
      <c r="N399" s="352"/>
      <c r="O399" s="352"/>
      <c r="P399" s="352"/>
      <c r="Q399" s="352"/>
      <c r="R399" s="352"/>
      <c r="S399" s="352"/>
      <c r="T399" s="352"/>
      <c r="U399" s="352"/>
      <c r="V399" s="352"/>
      <c r="W399" s="352"/>
      <c r="X399" s="352"/>
      <c r="Y399" s="353"/>
      <c r="Z399" s="351"/>
      <c r="AA399" s="352"/>
      <c r="AB399" s="352"/>
      <c r="AC399" s="352"/>
      <c r="AD399" s="353"/>
      <c r="AE399" s="360"/>
      <c r="AF399" s="361"/>
      <c r="AG399" s="361"/>
      <c r="AH399" s="361"/>
      <c r="AI399" s="361"/>
      <c r="AJ399" s="362"/>
      <c r="AK399" s="360"/>
      <c r="AL399" s="361"/>
      <c r="AM399" s="361"/>
      <c r="AN399" s="361"/>
      <c r="AO399" s="361"/>
      <c r="AP399" s="361"/>
      <c r="AQ399" s="361"/>
      <c r="AR399" s="361"/>
      <c r="AS399" s="361"/>
      <c r="AT399" s="361"/>
      <c r="AU399" s="361"/>
      <c r="AV399" s="361"/>
      <c r="AW399" s="361"/>
      <c r="AX399" s="362"/>
      <c r="AY399" s="360"/>
      <c r="AZ399" s="361"/>
      <c r="BA399" s="361"/>
      <c r="BB399" s="362"/>
      <c r="BC399" s="351"/>
      <c r="BD399" s="352"/>
      <c r="BE399" s="352"/>
      <c r="BF399" s="353"/>
      <c r="BG399" s="369"/>
      <c r="BH399" s="370"/>
      <c r="BI399" s="370"/>
      <c r="BJ399" s="371"/>
      <c r="BK399" s="318"/>
      <c r="BL399" s="319"/>
      <c r="BM399" s="319"/>
      <c r="BN399" s="319"/>
      <c r="BO399" s="319"/>
      <c r="BP399" s="320"/>
      <c r="BQ399" s="318"/>
      <c r="BR399" s="319"/>
      <c r="BS399" s="319"/>
      <c r="BT399" s="319"/>
      <c r="BU399" s="319"/>
      <c r="BV399" s="319"/>
      <c r="BW399" s="320"/>
      <c r="BX399" s="318"/>
      <c r="BY399" s="319"/>
      <c r="BZ399" s="319"/>
      <c r="CA399" s="319"/>
      <c r="CB399" s="319"/>
      <c r="CC399" s="320"/>
      <c r="CD399" s="318"/>
      <c r="CE399" s="319"/>
      <c r="CF399" s="319"/>
      <c r="CG399" s="319"/>
      <c r="CH399" s="319"/>
      <c r="CI399" s="320"/>
    </row>
    <row r="400" spans="1:87" ht="18" customHeight="1" thickBot="1" x14ac:dyDescent="0.3">
      <c r="A400" s="75"/>
      <c r="B400" s="354"/>
      <c r="C400" s="355"/>
      <c r="D400" s="355"/>
      <c r="E400" s="355"/>
      <c r="F400" s="355"/>
      <c r="G400" s="355"/>
      <c r="H400" s="355"/>
      <c r="I400" s="355"/>
      <c r="J400" s="355"/>
      <c r="K400" s="355"/>
      <c r="L400" s="355"/>
      <c r="M400" s="355"/>
      <c r="N400" s="355"/>
      <c r="O400" s="355"/>
      <c r="P400" s="355"/>
      <c r="Q400" s="355"/>
      <c r="R400" s="355"/>
      <c r="S400" s="355"/>
      <c r="T400" s="355"/>
      <c r="U400" s="355"/>
      <c r="V400" s="355"/>
      <c r="W400" s="355"/>
      <c r="X400" s="355"/>
      <c r="Y400" s="356"/>
      <c r="Z400" s="354"/>
      <c r="AA400" s="355"/>
      <c r="AB400" s="355"/>
      <c r="AC400" s="355"/>
      <c r="AD400" s="356"/>
      <c r="AE400" s="363"/>
      <c r="AF400" s="364"/>
      <c r="AG400" s="364"/>
      <c r="AH400" s="364"/>
      <c r="AI400" s="364"/>
      <c r="AJ400" s="365"/>
      <c r="AK400" s="360"/>
      <c r="AL400" s="361"/>
      <c r="AM400" s="361"/>
      <c r="AN400" s="361"/>
      <c r="AO400" s="361"/>
      <c r="AP400" s="361"/>
      <c r="AQ400" s="361"/>
      <c r="AR400" s="361"/>
      <c r="AS400" s="361"/>
      <c r="AT400" s="361"/>
      <c r="AU400" s="361"/>
      <c r="AV400" s="361"/>
      <c r="AW400" s="361"/>
      <c r="AX400" s="362"/>
      <c r="AY400" s="360"/>
      <c r="AZ400" s="361"/>
      <c r="BA400" s="361"/>
      <c r="BB400" s="362"/>
      <c r="BC400" s="351"/>
      <c r="BD400" s="352"/>
      <c r="BE400" s="352"/>
      <c r="BF400" s="353"/>
      <c r="BG400" s="369"/>
      <c r="BH400" s="370"/>
      <c r="BI400" s="370"/>
      <c r="BJ400" s="371"/>
      <c r="BK400" s="318"/>
      <c r="BL400" s="319"/>
      <c r="BM400" s="319"/>
      <c r="BN400" s="319"/>
      <c r="BO400" s="319"/>
      <c r="BP400" s="320"/>
      <c r="BQ400" s="321"/>
      <c r="BR400" s="322"/>
      <c r="BS400" s="322"/>
      <c r="BT400" s="322"/>
      <c r="BU400" s="322"/>
      <c r="BV400" s="322"/>
      <c r="BW400" s="323"/>
      <c r="BX400" s="321"/>
      <c r="BY400" s="322"/>
      <c r="BZ400" s="322"/>
      <c r="CA400" s="322"/>
      <c r="CB400" s="322"/>
      <c r="CC400" s="323"/>
      <c r="CD400" s="321"/>
      <c r="CE400" s="322"/>
      <c r="CF400" s="322"/>
      <c r="CG400" s="322"/>
      <c r="CH400" s="322"/>
      <c r="CI400" s="323"/>
    </row>
    <row r="401" spans="1:87" ht="18" customHeight="1" x14ac:dyDescent="0.25">
      <c r="A401" s="75"/>
      <c r="B401" s="324" t="s">
        <v>245</v>
      </c>
      <c r="C401" s="325"/>
      <c r="D401" s="325"/>
      <c r="E401" s="325"/>
      <c r="F401" s="325"/>
      <c r="G401" s="325"/>
      <c r="H401" s="325"/>
      <c r="I401" s="325"/>
      <c r="J401" s="325"/>
      <c r="K401" s="325"/>
      <c r="L401" s="325"/>
      <c r="M401" s="325"/>
      <c r="N401" s="325"/>
      <c r="O401" s="325"/>
      <c r="P401" s="325"/>
      <c r="Q401" s="325"/>
      <c r="R401" s="325"/>
      <c r="S401" s="325"/>
      <c r="T401" s="325"/>
      <c r="U401" s="325"/>
      <c r="V401" s="325"/>
      <c r="W401" s="325"/>
      <c r="X401" s="325"/>
      <c r="Y401" s="326"/>
      <c r="Z401" s="333" t="s">
        <v>910</v>
      </c>
      <c r="AA401" s="334"/>
      <c r="AB401" s="334"/>
      <c r="AC401" s="334"/>
      <c r="AD401" s="335"/>
      <c r="AE401" s="643">
        <v>372</v>
      </c>
      <c r="AF401" s="644"/>
      <c r="AG401" s="644"/>
      <c r="AH401" s="644"/>
      <c r="AI401" s="644"/>
      <c r="AJ401" s="644"/>
      <c r="AK401" s="342" t="s">
        <v>15</v>
      </c>
      <c r="AL401" s="343"/>
      <c r="AM401" s="343"/>
      <c r="AN401" s="343"/>
      <c r="AO401" s="343"/>
      <c r="AP401" s="343"/>
      <c r="AQ401" s="343"/>
      <c r="AR401" s="343"/>
      <c r="AS401" s="343"/>
      <c r="AT401" s="343"/>
      <c r="AU401" s="343"/>
      <c r="AV401" s="343"/>
      <c r="AW401" s="343"/>
      <c r="AX401" s="344"/>
      <c r="AY401" s="409">
        <v>0.04</v>
      </c>
      <c r="AZ401" s="346"/>
      <c r="BA401" s="346"/>
      <c r="BB401" s="410"/>
      <c r="BC401" s="345">
        <f>+$AE$401*AY401</f>
        <v>14.88</v>
      </c>
      <c r="BD401" s="346"/>
      <c r="BE401" s="346"/>
      <c r="BF401" s="347"/>
      <c r="BG401" s="285">
        <v>7925</v>
      </c>
      <c r="BH401" s="286"/>
      <c r="BI401" s="286"/>
      <c r="BJ401" s="287"/>
      <c r="BK401" s="288">
        <f>+AY401*BG401</f>
        <v>317</v>
      </c>
      <c r="BL401" s="289"/>
      <c r="BM401" s="289"/>
      <c r="BN401" s="289"/>
      <c r="BO401" s="289"/>
      <c r="BP401" s="290"/>
      <c r="BQ401" s="291">
        <v>2000</v>
      </c>
      <c r="BR401" s="292"/>
      <c r="BS401" s="292"/>
      <c r="BT401" s="292"/>
      <c r="BU401" s="292"/>
      <c r="BV401" s="292"/>
      <c r="BW401" s="293"/>
      <c r="BX401" s="291">
        <f>+(((BK403+BQ401)*15)/85)</f>
        <v>443.84558823529414</v>
      </c>
      <c r="BY401" s="292"/>
      <c r="BZ401" s="292"/>
      <c r="CA401" s="292"/>
      <c r="CB401" s="292"/>
      <c r="CC401" s="293"/>
      <c r="CD401" s="291">
        <f>+BK403+BQ401+BX401</f>
        <v>2958.9705882352941</v>
      </c>
      <c r="CE401" s="292"/>
      <c r="CF401" s="292"/>
      <c r="CG401" s="292"/>
      <c r="CH401" s="292"/>
      <c r="CI401" s="293"/>
    </row>
    <row r="402" spans="1:87" ht="18" customHeight="1" thickBot="1" x14ac:dyDescent="0.3">
      <c r="A402" s="75"/>
      <c r="B402" s="327"/>
      <c r="C402" s="328"/>
      <c r="D402" s="328"/>
      <c r="E402" s="328"/>
      <c r="F402" s="328"/>
      <c r="G402" s="328"/>
      <c r="H402" s="328"/>
      <c r="I402" s="328"/>
      <c r="J402" s="328"/>
      <c r="K402" s="328"/>
      <c r="L402" s="328"/>
      <c r="M402" s="328"/>
      <c r="N402" s="328"/>
      <c r="O402" s="328"/>
      <c r="P402" s="328"/>
      <c r="Q402" s="328"/>
      <c r="R402" s="328"/>
      <c r="S402" s="328"/>
      <c r="T402" s="328"/>
      <c r="U402" s="328"/>
      <c r="V402" s="328"/>
      <c r="W402" s="328"/>
      <c r="X402" s="328"/>
      <c r="Y402" s="329"/>
      <c r="Z402" s="336"/>
      <c r="AA402" s="337"/>
      <c r="AB402" s="337"/>
      <c r="AC402" s="337"/>
      <c r="AD402" s="338"/>
      <c r="AE402" s="645"/>
      <c r="AF402" s="646"/>
      <c r="AG402" s="646"/>
      <c r="AH402" s="646"/>
      <c r="AI402" s="646"/>
      <c r="AJ402" s="646"/>
      <c r="AK402" s="300" t="s">
        <v>16</v>
      </c>
      <c r="AL402" s="301"/>
      <c r="AM402" s="301"/>
      <c r="AN402" s="301"/>
      <c r="AO402" s="301"/>
      <c r="AP402" s="301"/>
      <c r="AQ402" s="301"/>
      <c r="AR402" s="301"/>
      <c r="AS402" s="301"/>
      <c r="AT402" s="301"/>
      <c r="AU402" s="301"/>
      <c r="AV402" s="301"/>
      <c r="AW402" s="301"/>
      <c r="AX402" s="302"/>
      <c r="AY402" s="303">
        <v>2.5000000000000001E-2</v>
      </c>
      <c r="AZ402" s="304"/>
      <c r="BA402" s="304"/>
      <c r="BB402" s="305"/>
      <c r="BC402" s="306">
        <f t="shared" ref="BC402" si="83">+$AE$401*AY402</f>
        <v>9.3000000000000007</v>
      </c>
      <c r="BD402" s="307"/>
      <c r="BE402" s="307"/>
      <c r="BF402" s="308"/>
      <c r="BG402" s="309">
        <v>7925</v>
      </c>
      <c r="BH402" s="310"/>
      <c r="BI402" s="310"/>
      <c r="BJ402" s="311"/>
      <c r="BK402" s="312">
        <f t="shared" ref="BK402" si="84">+AY402*BG402</f>
        <v>198.125</v>
      </c>
      <c r="BL402" s="313"/>
      <c r="BM402" s="313"/>
      <c r="BN402" s="313"/>
      <c r="BO402" s="313"/>
      <c r="BP402" s="314"/>
      <c r="BQ402" s="294"/>
      <c r="BR402" s="295"/>
      <c r="BS402" s="295"/>
      <c r="BT402" s="295"/>
      <c r="BU402" s="295"/>
      <c r="BV402" s="295"/>
      <c r="BW402" s="296"/>
      <c r="BX402" s="294"/>
      <c r="BY402" s="295"/>
      <c r="BZ402" s="295"/>
      <c r="CA402" s="295"/>
      <c r="CB402" s="295"/>
      <c r="CC402" s="296"/>
      <c r="CD402" s="294"/>
      <c r="CE402" s="295"/>
      <c r="CF402" s="295"/>
      <c r="CG402" s="295"/>
      <c r="CH402" s="295"/>
      <c r="CI402" s="296"/>
    </row>
    <row r="403" spans="1:87" ht="18" customHeight="1" thickBot="1" x14ac:dyDescent="0.3">
      <c r="A403" s="75"/>
      <c r="B403" s="377"/>
      <c r="C403" s="378"/>
      <c r="D403" s="378"/>
      <c r="E403" s="378"/>
      <c r="F403" s="378"/>
      <c r="G403" s="378"/>
      <c r="H403" s="378"/>
      <c r="I403" s="378"/>
      <c r="J403" s="378"/>
      <c r="K403" s="378"/>
      <c r="L403" s="378"/>
      <c r="M403" s="378"/>
      <c r="N403" s="378"/>
      <c r="O403" s="378"/>
      <c r="P403" s="378"/>
      <c r="Q403" s="378"/>
      <c r="R403" s="378"/>
      <c r="S403" s="378"/>
      <c r="T403" s="378"/>
      <c r="U403" s="378"/>
      <c r="V403" s="378"/>
      <c r="W403" s="378"/>
      <c r="X403" s="378"/>
      <c r="Y403" s="378"/>
      <c r="Z403" s="378"/>
      <c r="AA403" s="378"/>
      <c r="AB403" s="378"/>
      <c r="AC403" s="378"/>
      <c r="AD403" s="378"/>
      <c r="AE403" s="378"/>
      <c r="AF403" s="378"/>
      <c r="AG403" s="378"/>
      <c r="AH403" s="378"/>
      <c r="AI403" s="378"/>
      <c r="AJ403" s="379"/>
      <c r="AK403" s="380" t="s">
        <v>3</v>
      </c>
      <c r="AL403" s="381"/>
      <c r="AM403" s="381"/>
      <c r="AN403" s="381"/>
      <c r="AO403" s="381"/>
      <c r="AP403" s="381"/>
      <c r="AQ403" s="381"/>
      <c r="AR403" s="381"/>
      <c r="AS403" s="381"/>
      <c r="AT403" s="381"/>
      <c r="AU403" s="381"/>
      <c r="AV403" s="381"/>
      <c r="AW403" s="381"/>
      <c r="AX403" s="381"/>
      <c r="AY403" s="382"/>
      <c r="AZ403" s="382"/>
      <c r="BA403" s="382"/>
      <c r="BB403" s="382"/>
      <c r="BC403" s="382"/>
      <c r="BD403" s="382"/>
      <c r="BE403" s="382"/>
      <c r="BF403" s="382"/>
      <c r="BG403" s="382"/>
      <c r="BH403" s="382"/>
      <c r="BI403" s="382"/>
      <c r="BJ403" s="383"/>
      <c r="BK403" s="384">
        <f>SUM(BK401:BK402)</f>
        <v>515.125</v>
      </c>
      <c r="BL403" s="385"/>
      <c r="BM403" s="385"/>
      <c r="BN403" s="385"/>
      <c r="BO403" s="385"/>
      <c r="BP403" s="386"/>
      <c r="BQ403" s="387" t="s">
        <v>100</v>
      </c>
      <c r="BR403" s="388"/>
      <c r="BS403" s="388"/>
      <c r="BT403" s="388"/>
      <c r="BU403" s="388"/>
      <c r="BV403" s="388"/>
      <c r="BW403" s="388"/>
      <c r="BX403" s="388"/>
      <c r="BY403" s="388"/>
      <c r="BZ403" s="388"/>
      <c r="CA403" s="388"/>
      <c r="CB403" s="388"/>
      <c r="CC403" s="389"/>
      <c r="CD403" s="390">
        <f>+CD401*AE401</f>
        <v>1100737.0588235294</v>
      </c>
      <c r="CE403" s="390"/>
      <c r="CF403" s="390"/>
      <c r="CG403" s="390"/>
      <c r="CH403" s="390"/>
      <c r="CI403" s="391"/>
    </row>
    <row r="404" spans="1:87" ht="18" customHeight="1" thickBot="1" x14ac:dyDescent="0.3">
      <c r="A404" s="75"/>
      <c r="B404" s="76"/>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c r="BG404" s="78"/>
      <c r="BH404" s="78"/>
      <c r="BI404" s="78"/>
      <c r="BJ404" s="78"/>
      <c r="BK404" s="79"/>
      <c r="BL404" s="79"/>
      <c r="BM404" s="79"/>
      <c r="BN404" s="79"/>
      <c r="BO404" s="79"/>
      <c r="BP404" s="79"/>
      <c r="BQ404" s="79"/>
      <c r="BR404" s="79"/>
      <c r="BS404" s="79"/>
      <c r="BT404" s="79"/>
      <c r="BU404" s="79"/>
      <c r="BV404" s="79"/>
      <c r="BW404" s="79"/>
      <c r="BX404" s="79"/>
      <c r="BY404" s="79"/>
      <c r="BZ404" s="79"/>
      <c r="CA404" s="79"/>
      <c r="CB404" s="79"/>
      <c r="CC404" s="79"/>
      <c r="CD404" s="79"/>
      <c r="CE404" s="79"/>
      <c r="CF404" s="79"/>
      <c r="CG404" s="79"/>
      <c r="CH404" s="79"/>
      <c r="CI404" s="79"/>
    </row>
    <row r="405" spans="1:87" ht="18" customHeight="1" x14ac:dyDescent="0.25">
      <c r="A405" s="75"/>
      <c r="B405" s="348" t="s">
        <v>0</v>
      </c>
      <c r="C405" s="349"/>
      <c r="D405" s="349"/>
      <c r="E405" s="349"/>
      <c r="F405" s="349"/>
      <c r="G405" s="349"/>
      <c r="H405" s="349"/>
      <c r="I405" s="349"/>
      <c r="J405" s="349"/>
      <c r="K405" s="349"/>
      <c r="L405" s="349"/>
      <c r="M405" s="349"/>
      <c r="N405" s="349"/>
      <c r="O405" s="349"/>
      <c r="P405" s="349"/>
      <c r="Q405" s="349"/>
      <c r="R405" s="349"/>
      <c r="S405" s="349"/>
      <c r="T405" s="349"/>
      <c r="U405" s="349"/>
      <c r="V405" s="349"/>
      <c r="W405" s="349"/>
      <c r="X405" s="349"/>
      <c r="Y405" s="350"/>
      <c r="Z405" s="348" t="s">
        <v>80</v>
      </c>
      <c r="AA405" s="349"/>
      <c r="AB405" s="349"/>
      <c r="AC405" s="349"/>
      <c r="AD405" s="350"/>
      <c r="AE405" s="357" t="s">
        <v>79</v>
      </c>
      <c r="AF405" s="358"/>
      <c r="AG405" s="358"/>
      <c r="AH405" s="358"/>
      <c r="AI405" s="358"/>
      <c r="AJ405" s="359"/>
      <c r="AK405" s="357" t="s">
        <v>81</v>
      </c>
      <c r="AL405" s="358"/>
      <c r="AM405" s="358"/>
      <c r="AN405" s="358"/>
      <c r="AO405" s="358"/>
      <c r="AP405" s="358"/>
      <c r="AQ405" s="358"/>
      <c r="AR405" s="358"/>
      <c r="AS405" s="358"/>
      <c r="AT405" s="358"/>
      <c r="AU405" s="358"/>
      <c r="AV405" s="358"/>
      <c r="AW405" s="358"/>
      <c r="AX405" s="359"/>
      <c r="AY405" s="357" t="s">
        <v>1</v>
      </c>
      <c r="AZ405" s="358"/>
      <c r="BA405" s="358"/>
      <c r="BB405" s="359"/>
      <c r="BC405" s="348" t="s">
        <v>104</v>
      </c>
      <c r="BD405" s="349"/>
      <c r="BE405" s="349"/>
      <c r="BF405" s="350"/>
      <c r="BG405" s="366" t="s">
        <v>82</v>
      </c>
      <c r="BH405" s="367"/>
      <c r="BI405" s="367"/>
      <c r="BJ405" s="368"/>
      <c r="BK405" s="315" t="s">
        <v>99</v>
      </c>
      <c r="BL405" s="316"/>
      <c r="BM405" s="316"/>
      <c r="BN405" s="316"/>
      <c r="BO405" s="316"/>
      <c r="BP405" s="317"/>
      <c r="BQ405" s="315" t="s">
        <v>83</v>
      </c>
      <c r="BR405" s="316"/>
      <c r="BS405" s="316"/>
      <c r="BT405" s="316"/>
      <c r="BU405" s="316"/>
      <c r="BV405" s="316"/>
      <c r="BW405" s="317"/>
      <c r="BX405" s="315" t="s">
        <v>84</v>
      </c>
      <c r="BY405" s="316"/>
      <c r="BZ405" s="316"/>
      <c r="CA405" s="316"/>
      <c r="CB405" s="316"/>
      <c r="CC405" s="317"/>
      <c r="CD405" s="315" t="s">
        <v>85</v>
      </c>
      <c r="CE405" s="316"/>
      <c r="CF405" s="316"/>
      <c r="CG405" s="316"/>
      <c r="CH405" s="316"/>
      <c r="CI405" s="317"/>
    </row>
    <row r="406" spans="1:87" ht="18" customHeight="1" x14ac:dyDescent="0.25">
      <c r="A406" s="75"/>
      <c r="B406" s="351"/>
      <c r="C406" s="352"/>
      <c r="D406" s="352"/>
      <c r="E406" s="352"/>
      <c r="F406" s="352"/>
      <c r="G406" s="352"/>
      <c r="H406" s="352"/>
      <c r="I406" s="352"/>
      <c r="J406" s="352"/>
      <c r="K406" s="352"/>
      <c r="L406" s="352"/>
      <c r="M406" s="352"/>
      <c r="N406" s="352"/>
      <c r="O406" s="352"/>
      <c r="P406" s="352"/>
      <c r="Q406" s="352"/>
      <c r="R406" s="352"/>
      <c r="S406" s="352"/>
      <c r="T406" s="352"/>
      <c r="U406" s="352"/>
      <c r="V406" s="352"/>
      <c r="W406" s="352"/>
      <c r="X406" s="352"/>
      <c r="Y406" s="353"/>
      <c r="Z406" s="351"/>
      <c r="AA406" s="352"/>
      <c r="AB406" s="352"/>
      <c r="AC406" s="352"/>
      <c r="AD406" s="353"/>
      <c r="AE406" s="360"/>
      <c r="AF406" s="361"/>
      <c r="AG406" s="361"/>
      <c r="AH406" s="361"/>
      <c r="AI406" s="361"/>
      <c r="AJ406" s="362"/>
      <c r="AK406" s="360"/>
      <c r="AL406" s="361"/>
      <c r="AM406" s="361"/>
      <c r="AN406" s="361"/>
      <c r="AO406" s="361"/>
      <c r="AP406" s="361"/>
      <c r="AQ406" s="361"/>
      <c r="AR406" s="361"/>
      <c r="AS406" s="361"/>
      <c r="AT406" s="361"/>
      <c r="AU406" s="361"/>
      <c r="AV406" s="361"/>
      <c r="AW406" s="361"/>
      <c r="AX406" s="362"/>
      <c r="AY406" s="360"/>
      <c r="AZ406" s="361"/>
      <c r="BA406" s="361"/>
      <c r="BB406" s="362"/>
      <c r="BC406" s="351"/>
      <c r="BD406" s="352"/>
      <c r="BE406" s="352"/>
      <c r="BF406" s="353"/>
      <c r="BG406" s="369"/>
      <c r="BH406" s="370"/>
      <c r="BI406" s="370"/>
      <c r="BJ406" s="371"/>
      <c r="BK406" s="318"/>
      <c r="BL406" s="319"/>
      <c r="BM406" s="319"/>
      <c r="BN406" s="319"/>
      <c r="BO406" s="319"/>
      <c r="BP406" s="320"/>
      <c r="BQ406" s="318"/>
      <c r="BR406" s="319"/>
      <c r="BS406" s="319"/>
      <c r="BT406" s="319"/>
      <c r="BU406" s="319"/>
      <c r="BV406" s="319"/>
      <c r="BW406" s="320"/>
      <c r="BX406" s="318"/>
      <c r="BY406" s="319"/>
      <c r="BZ406" s="319"/>
      <c r="CA406" s="319"/>
      <c r="CB406" s="319"/>
      <c r="CC406" s="320"/>
      <c r="CD406" s="318"/>
      <c r="CE406" s="319"/>
      <c r="CF406" s="319"/>
      <c r="CG406" s="319"/>
      <c r="CH406" s="319"/>
      <c r="CI406" s="320"/>
    </row>
    <row r="407" spans="1:87" ht="18" customHeight="1" thickBot="1" x14ac:dyDescent="0.3">
      <c r="A407" s="75"/>
      <c r="B407" s="354"/>
      <c r="C407" s="355"/>
      <c r="D407" s="355"/>
      <c r="E407" s="355"/>
      <c r="F407" s="355"/>
      <c r="G407" s="355"/>
      <c r="H407" s="355"/>
      <c r="I407" s="355"/>
      <c r="J407" s="355"/>
      <c r="K407" s="355"/>
      <c r="L407" s="355"/>
      <c r="M407" s="355"/>
      <c r="N407" s="355"/>
      <c r="O407" s="355"/>
      <c r="P407" s="355"/>
      <c r="Q407" s="355"/>
      <c r="R407" s="355"/>
      <c r="S407" s="355"/>
      <c r="T407" s="355"/>
      <c r="U407" s="355"/>
      <c r="V407" s="355"/>
      <c r="W407" s="355"/>
      <c r="X407" s="355"/>
      <c r="Y407" s="356"/>
      <c r="Z407" s="354"/>
      <c r="AA407" s="355"/>
      <c r="AB407" s="355"/>
      <c r="AC407" s="355"/>
      <c r="AD407" s="356"/>
      <c r="AE407" s="363"/>
      <c r="AF407" s="364"/>
      <c r="AG407" s="364"/>
      <c r="AH407" s="364"/>
      <c r="AI407" s="364"/>
      <c r="AJ407" s="365"/>
      <c r="AK407" s="360"/>
      <c r="AL407" s="361"/>
      <c r="AM407" s="361"/>
      <c r="AN407" s="361"/>
      <c r="AO407" s="361"/>
      <c r="AP407" s="361"/>
      <c r="AQ407" s="361"/>
      <c r="AR407" s="361"/>
      <c r="AS407" s="361"/>
      <c r="AT407" s="361"/>
      <c r="AU407" s="361"/>
      <c r="AV407" s="361"/>
      <c r="AW407" s="361"/>
      <c r="AX407" s="362"/>
      <c r="AY407" s="360"/>
      <c r="AZ407" s="361"/>
      <c r="BA407" s="361"/>
      <c r="BB407" s="362"/>
      <c r="BC407" s="351"/>
      <c r="BD407" s="352"/>
      <c r="BE407" s="352"/>
      <c r="BF407" s="353"/>
      <c r="BG407" s="369"/>
      <c r="BH407" s="370"/>
      <c r="BI407" s="370"/>
      <c r="BJ407" s="371"/>
      <c r="BK407" s="318"/>
      <c r="BL407" s="319"/>
      <c r="BM407" s="319"/>
      <c r="BN407" s="319"/>
      <c r="BO407" s="319"/>
      <c r="BP407" s="320"/>
      <c r="BQ407" s="321"/>
      <c r="BR407" s="322"/>
      <c r="BS407" s="322"/>
      <c r="BT407" s="322"/>
      <c r="BU407" s="322"/>
      <c r="BV407" s="322"/>
      <c r="BW407" s="323"/>
      <c r="BX407" s="321"/>
      <c r="BY407" s="322"/>
      <c r="BZ407" s="322"/>
      <c r="CA407" s="322"/>
      <c r="CB407" s="322"/>
      <c r="CC407" s="323"/>
      <c r="CD407" s="321"/>
      <c r="CE407" s="322"/>
      <c r="CF407" s="322"/>
      <c r="CG407" s="322"/>
      <c r="CH407" s="322"/>
      <c r="CI407" s="323"/>
    </row>
    <row r="408" spans="1:87" ht="18" customHeight="1" x14ac:dyDescent="0.25">
      <c r="A408" s="75"/>
      <c r="B408" s="324" t="s">
        <v>246</v>
      </c>
      <c r="C408" s="325"/>
      <c r="D408" s="325"/>
      <c r="E408" s="325"/>
      <c r="F408" s="325"/>
      <c r="G408" s="325"/>
      <c r="H408" s="325"/>
      <c r="I408" s="325"/>
      <c r="J408" s="325"/>
      <c r="K408" s="325"/>
      <c r="L408" s="325"/>
      <c r="M408" s="325"/>
      <c r="N408" s="325"/>
      <c r="O408" s="325"/>
      <c r="P408" s="325"/>
      <c r="Q408" s="325"/>
      <c r="R408" s="325"/>
      <c r="S408" s="325"/>
      <c r="T408" s="325"/>
      <c r="U408" s="325"/>
      <c r="V408" s="325"/>
      <c r="W408" s="325"/>
      <c r="X408" s="325"/>
      <c r="Y408" s="326"/>
      <c r="Z408" s="333" t="s">
        <v>911</v>
      </c>
      <c r="AA408" s="334"/>
      <c r="AB408" s="334"/>
      <c r="AC408" s="334"/>
      <c r="AD408" s="335"/>
      <c r="AE408" s="643">
        <v>55740</v>
      </c>
      <c r="AF408" s="644"/>
      <c r="AG408" s="644"/>
      <c r="AH408" s="644"/>
      <c r="AI408" s="644"/>
      <c r="AJ408" s="644"/>
      <c r="AK408" s="342" t="s">
        <v>33</v>
      </c>
      <c r="AL408" s="343"/>
      <c r="AM408" s="343"/>
      <c r="AN408" s="343"/>
      <c r="AO408" s="343"/>
      <c r="AP408" s="343"/>
      <c r="AQ408" s="343"/>
      <c r="AR408" s="343"/>
      <c r="AS408" s="343"/>
      <c r="AT408" s="343"/>
      <c r="AU408" s="343"/>
      <c r="AV408" s="343"/>
      <c r="AW408" s="343"/>
      <c r="AX408" s="344"/>
      <c r="AY408" s="409">
        <v>3.6999999999999998E-2</v>
      </c>
      <c r="AZ408" s="346"/>
      <c r="BA408" s="346"/>
      <c r="BB408" s="410"/>
      <c r="BC408" s="345">
        <f>+$AE$408*AY408</f>
        <v>2062.38</v>
      </c>
      <c r="BD408" s="346"/>
      <c r="BE408" s="346"/>
      <c r="BF408" s="347"/>
      <c r="BG408" s="285">
        <v>7925</v>
      </c>
      <c r="BH408" s="286"/>
      <c r="BI408" s="286"/>
      <c r="BJ408" s="287"/>
      <c r="BK408" s="288">
        <f>+AY408*BG408</f>
        <v>293.22499999999997</v>
      </c>
      <c r="BL408" s="289"/>
      <c r="BM408" s="289"/>
      <c r="BN408" s="289"/>
      <c r="BO408" s="289"/>
      <c r="BP408" s="290"/>
      <c r="BQ408" s="291">
        <v>500</v>
      </c>
      <c r="BR408" s="292"/>
      <c r="BS408" s="292"/>
      <c r="BT408" s="292"/>
      <c r="BU408" s="292"/>
      <c r="BV408" s="292"/>
      <c r="BW408" s="293"/>
      <c r="BX408" s="291">
        <f>+(((BK410+BQ408)*15)/85)</f>
        <v>192.21617647058821</v>
      </c>
      <c r="BY408" s="292"/>
      <c r="BZ408" s="292"/>
      <c r="CA408" s="292"/>
      <c r="CB408" s="292"/>
      <c r="CC408" s="293"/>
      <c r="CD408" s="291">
        <f>+BK410+BQ408+BX408</f>
        <v>1281.4411764705881</v>
      </c>
      <c r="CE408" s="292"/>
      <c r="CF408" s="292"/>
      <c r="CG408" s="292"/>
      <c r="CH408" s="292"/>
      <c r="CI408" s="293"/>
    </row>
    <row r="409" spans="1:87" ht="18" customHeight="1" thickBot="1" x14ac:dyDescent="0.3">
      <c r="A409" s="75"/>
      <c r="B409" s="327"/>
      <c r="C409" s="328"/>
      <c r="D409" s="328"/>
      <c r="E409" s="328"/>
      <c r="F409" s="328"/>
      <c r="G409" s="328"/>
      <c r="H409" s="328"/>
      <c r="I409" s="328"/>
      <c r="J409" s="328"/>
      <c r="K409" s="328"/>
      <c r="L409" s="328"/>
      <c r="M409" s="328"/>
      <c r="N409" s="328"/>
      <c r="O409" s="328"/>
      <c r="P409" s="328"/>
      <c r="Q409" s="328"/>
      <c r="R409" s="328"/>
      <c r="S409" s="328"/>
      <c r="T409" s="328"/>
      <c r="U409" s="328"/>
      <c r="V409" s="328"/>
      <c r="W409" s="328"/>
      <c r="X409" s="328"/>
      <c r="Y409" s="329"/>
      <c r="Z409" s="336"/>
      <c r="AA409" s="337"/>
      <c r="AB409" s="337"/>
      <c r="AC409" s="337"/>
      <c r="AD409" s="338"/>
      <c r="AE409" s="645"/>
      <c r="AF409" s="646"/>
      <c r="AG409" s="646"/>
      <c r="AH409" s="646"/>
      <c r="AI409" s="646"/>
      <c r="AJ409" s="646"/>
      <c r="AK409" s="392" t="s">
        <v>37</v>
      </c>
      <c r="AL409" s="393"/>
      <c r="AM409" s="393"/>
      <c r="AN409" s="393"/>
      <c r="AO409" s="393"/>
      <c r="AP409" s="393"/>
      <c r="AQ409" s="393"/>
      <c r="AR409" s="393"/>
      <c r="AS409" s="393"/>
      <c r="AT409" s="393"/>
      <c r="AU409" s="393"/>
      <c r="AV409" s="393"/>
      <c r="AW409" s="393"/>
      <c r="AX409" s="394"/>
      <c r="AY409" s="407">
        <v>2.5000000000000001E-2</v>
      </c>
      <c r="AZ409" s="304"/>
      <c r="BA409" s="304"/>
      <c r="BB409" s="408"/>
      <c r="BC409" s="306">
        <f t="shared" ref="BC409" si="85">+$AE$408*AY409</f>
        <v>1393.5</v>
      </c>
      <c r="BD409" s="307"/>
      <c r="BE409" s="307"/>
      <c r="BF409" s="308"/>
      <c r="BG409" s="309">
        <v>11840</v>
      </c>
      <c r="BH409" s="310"/>
      <c r="BI409" s="310"/>
      <c r="BJ409" s="311"/>
      <c r="BK409" s="312">
        <f t="shared" ref="BK409" si="86">+AY409*BG409</f>
        <v>296</v>
      </c>
      <c r="BL409" s="313"/>
      <c r="BM409" s="313"/>
      <c r="BN409" s="313"/>
      <c r="BO409" s="313"/>
      <c r="BP409" s="314"/>
      <c r="BQ409" s="294"/>
      <c r="BR409" s="295"/>
      <c r="BS409" s="295"/>
      <c r="BT409" s="295"/>
      <c r="BU409" s="295"/>
      <c r="BV409" s="295"/>
      <c r="BW409" s="296"/>
      <c r="BX409" s="294"/>
      <c r="BY409" s="295"/>
      <c r="BZ409" s="295"/>
      <c r="CA409" s="295"/>
      <c r="CB409" s="295"/>
      <c r="CC409" s="296"/>
      <c r="CD409" s="294"/>
      <c r="CE409" s="295"/>
      <c r="CF409" s="295"/>
      <c r="CG409" s="295"/>
      <c r="CH409" s="295"/>
      <c r="CI409" s="296"/>
    </row>
    <row r="410" spans="1:87" ht="18" customHeight="1" thickBot="1" x14ac:dyDescent="0.3">
      <c r="A410" s="75"/>
      <c r="B410" s="377"/>
      <c r="C410" s="378"/>
      <c r="D410" s="378"/>
      <c r="E410" s="378"/>
      <c r="F410" s="378"/>
      <c r="G410" s="378"/>
      <c r="H410" s="378"/>
      <c r="I410" s="378"/>
      <c r="J410" s="378"/>
      <c r="K410" s="378"/>
      <c r="L410" s="378"/>
      <c r="M410" s="378"/>
      <c r="N410" s="378"/>
      <c r="O410" s="378"/>
      <c r="P410" s="378"/>
      <c r="Q410" s="378"/>
      <c r="R410" s="378"/>
      <c r="S410" s="378"/>
      <c r="T410" s="378"/>
      <c r="U410" s="378"/>
      <c r="V410" s="378"/>
      <c r="W410" s="378"/>
      <c r="X410" s="378"/>
      <c r="Y410" s="378"/>
      <c r="Z410" s="378"/>
      <c r="AA410" s="378"/>
      <c r="AB410" s="378"/>
      <c r="AC410" s="378"/>
      <c r="AD410" s="378"/>
      <c r="AE410" s="378"/>
      <c r="AF410" s="378"/>
      <c r="AG410" s="378"/>
      <c r="AH410" s="378"/>
      <c r="AI410" s="378"/>
      <c r="AJ410" s="379"/>
      <c r="AK410" s="380" t="s">
        <v>3</v>
      </c>
      <c r="AL410" s="381"/>
      <c r="AM410" s="381"/>
      <c r="AN410" s="381"/>
      <c r="AO410" s="381"/>
      <c r="AP410" s="381"/>
      <c r="AQ410" s="381"/>
      <c r="AR410" s="381"/>
      <c r="AS410" s="381"/>
      <c r="AT410" s="381"/>
      <c r="AU410" s="381"/>
      <c r="AV410" s="381"/>
      <c r="AW410" s="381"/>
      <c r="AX410" s="381"/>
      <c r="AY410" s="382"/>
      <c r="AZ410" s="382"/>
      <c r="BA410" s="382"/>
      <c r="BB410" s="382"/>
      <c r="BC410" s="382"/>
      <c r="BD410" s="382"/>
      <c r="BE410" s="382"/>
      <c r="BF410" s="382"/>
      <c r="BG410" s="382"/>
      <c r="BH410" s="382"/>
      <c r="BI410" s="382"/>
      <c r="BJ410" s="383"/>
      <c r="BK410" s="384">
        <f>SUM(BK408:BK409)</f>
        <v>589.22499999999991</v>
      </c>
      <c r="BL410" s="385"/>
      <c r="BM410" s="385"/>
      <c r="BN410" s="385"/>
      <c r="BO410" s="385"/>
      <c r="BP410" s="386"/>
      <c r="BQ410" s="387" t="s">
        <v>100</v>
      </c>
      <c r="BR410" s="388"/>
      <c r="BS410" s="388"/>
      <c r="BT410" s="388"/>
      <c r="BU410" s="388"/>
      <c r="BV410" s="388"/>
      <c r="BW410" s="388"/>
      <c r="BX410" s="388"/>
      <c r="BY410" s="388"/>
      <c r="BZ410" s="388"/>
      <c r="CA410" s="388"/>
      <c r="CB410" s="388"/>
      <c r="CC410" s="389"/>
      <c r="CD410" s="390">
        <f>+CD408*AE408</f>
        <v>71427531.176470578</v>
      </c>
      <c r="CE410" s="390"/>
      <c r="CF410" s="390"/>
      <c r="CG410" s="390"/>
      <c r="CH410" s="390"/>
      <c r="CI410" s="391"/>
    </row>
    <row r="411" spans="1:87" ht="18" customHeight="1" thickBot="1" x14ac:dyDescent="0.3">
      <c r="A411" s="75"/>
      <c r="B411" s="76"/>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c r="BG411" s="78"/>
      <c r="BH411" s="78"/>
      <c r="BI411" s="78"/>
      <c r="BJ411" s="78"/>
      <c r="BK411" s="79"/>
      <c r="BL411" s="79"/>
      <c r="BM411" s="79"/>
      <c r="BN411" s="79"/>
      <c r="BO411" s="79"/>
      <c r="BP411" s="79"/>
      <c r="BQ411" s="79"/>
      <c r="BR411" s="79"/>
      <c r="BS411" s="79"/>
      <c r="BT411" s="79"/>
      <c r="BU411" s="79"/>
      <c r="BV411" s="79"/>
      <c r="BW411" s="79"/>
      <c r="BX411" s="79"/>
      <c r="BY411" s="79"/>
      <c r="BZ411" s="79"/>
      <c r="CA411" s="79"/>
      <c r="CB411" s="79"/>
      <c r="CC411" s="79"/>
      <c r="CD411" s="79"/>
      <c r="CE411" s="79"/>
      <c r="CF411" s="79"/>
      <c r="CG411" s="79"/>
      <c r="CH411" s="79"/>
      <c r="CI411" s="79"/>
    </row>
    <row r="412" spans="1:87" ht="18" customHeight="1" x14ac:dyDescent="0.25">
      <c r="A412" s="75"/>
      <c r="B412" s="348" t="s">
        <v>0</v>
      </c>
      <c r="C412" s="349"/>
      <c r="D412" s="349"/>
      <c r="E412" s="349"/>
      <c r="F412" s="349"/>
      <c r="G412" s="349"/>
      <c r="H412" s="349"/>
      <c r="I412" s="349"/>
      <c r="J412" s="349"/>
      <c r="K412" s="349"/>
      <c r="L412" s="349"/>
      <c r="M412" s="349"/>
      <c r="N412" s="349"/>
      <c r="O412" s="349"/>
      <c r="P412" s="349"/>
      <c r="Q412" s="349"/>
      <c r="R412" s="349"/>
      <c r="S412" s="349"/>
      <c r="T412" s="349"/>
      <c r="U412" s="349"/>
      <c r="V412" s="349"/>
      <c r="W412" s="349"/>
      <c r="X412" s="349"/>
      <c r="Y412" s="350"/>
      <c r="Z412" s="348" t="s">
        <v>80</v>
      </c>
      <c r="AA412" s="349"/>
      <c r="AB412" s="349"/>
      <c r="AC412" s="349"/>
      <c r="AD412" s="350"/>
      <c r="AE412" s="357" t="s">
        <v>79</v>
      </c>
      <c r="AF412" s="358"/>
      <c r="AG412" s="358"/>
      <c r="AH412" s="358"/>
      <c r="AI412" s="358"/>
      <c r="AJ412" s="359"/>
      <c r="AK412" s="357" t="s">
        <v>81</v>
      </c>
      <c r="AL412" s="358"/>
      <c r="AM412" s="358"/>
      <c r="AN412" s="358"/>
      <c r="AO412" s="358"/>
      <c r="AP412" s="358"/>
      <c r="AQ412" s="358"/>
      <c r="AR412" s="358"/>
      <c r="AS412" s="358"/>
      <c r="AT412" s="358"/>
      <c r="AU412" s="358"/>
      <c r="AV412" s="358"/>
      <c r="AW412" s="358"/>
      <c r="AX412" s="359"/>
      <c r="AY412" s="357" t="s">
        <v>1</v>
      </c>
      <c r="AZ412" s="358"/>
      <c r="BA412" s="358"/>
      <c r="BB412" s="359"/>
      <c r="BC412" s="348" t="s">
        <v>104</v>
      </c>
      <c r="BD412" s="349"/>
      <c r="BE412" s="349"/>
      <c r="BF412" s="350"/>
      <c r="BG412" s="366" t="s">
        <v>82</v>
      </c>
      <c r="BH412" s="367"/>
      <c r="BI412" s="367"/>
      <c r="BJ412" s="368"/>
      <c r="BK412" s="315" t="s">
        <v>99</v>
      </c>
      <c r="BL412" s="316"/>
      <c r="BM412" s="316"/>
      <c r="BN412" s="316"/>
      <c r="BO412" s="316"/>
      <c r="BP412" s="317"/>
      <c r="BQ412" s="315" t="s">
        <v>83</v>
      </c>
      <c r="BR412" s="316"/>
      <c r="BS412" s="316"/>
      <c r="BT412" s="316"/>
      <c r="BU412" s="316"/>
      <c r="BV412" s="316"/>
      <c r="BW412" s="317"/>
      <c r="BX412" s="315" t="s">
        <v>84</v>
      </c>
      <c r="BY412" s="316"/>
      <c r="BZ412" s="316"/>
      <c r="CA412" s="316"/>
      <c r="CB412" s="316"/>
      <c r="CC412" s="317"/>
      <c r="CD412" s="315" t="s">
        <v>85</v>
      </c>
      <c r="CE412" s="316"/>
      <c r="CF412" s="316"/>
      <c r="CG412" s="316"/>
      <c r="CH412" s="316"/>
      <c r="CI412" s="317"/>
    </row>
    <row r="413" spans="1:87" ht="18" customHeight="1" x14ac:dyDescent="0.25">
      <c r="A413" s="75"/>
      <c r="B413" s="351"/>
      <c r="C413" s="352"/>
      <c r="D413" s="352"/>
      <c r="E413" s="352"/>
      <c r="F413" s="352"/>
      <c r="G413" s="352"/>
      <c r="H413" s="352"/>
      <c r="I413" s="352"/>
      <c r="J413" s="352"/>
      <c r="K413" s="352"/>
      <c r="L413" s="352"/>
      <c r="M413" s="352"/>
      <c r="N413" s="352"/>
      <c r="O413" s="352"/>
      <c r="P413" s="352"/>
      <c r="Q413" s="352"/>
      <c r="R413" s="352"/>
      <c r="S413" s="352"/>
      <c r="T413" s="352"/>
      <c r="U413" s="352"/>
      <c r="V413" s="352"/>
      <c r="W413" s="352"/>
      <c r="X413" s="352"/>
      <c r="Y413" s="353"/>
      <c r="Z413" s="351"/>
      <c r="AA413" s="352"/>
      <c r="AB413" s="352"/>
      <c r="AC413" s="352"/>
      <c r="AD413" s="353"/>
      <c r="AE413" s="360"/>
      <c r="AF413" s="361"/>
      <c r="AG413" s="361"/>
      <c r="AH413" s="361"/>
      <c r="AI413" s="361"/>
      <c r="AJ413" s="362"/>
      <c r="AK413" s="360"/>
      <c r="AL413" s="361"/>
      <c r="AM413" s="361"/>
      <c r="AN413" s="361"/>
      <c r="AO413" s="361"/>
      <c r="AP413" s="361"/>
      <c r="AQ413" s="361"/>
      <c r="AR413" s="361"/>
      <c r="AS413" s="361"/>
      <c r="AT413" s="361"/>
      <c r="AU413" s="361"/>
      <c r="AV413" s="361"/>
      <c r="AW413" s="361"/>
      <c r="AX413" s="362"/>
      <c r="AY413" s="360"/>
      <c r="AZ413" s="361"/>
      <c r="BA413" s="361"/>
      <c r="BB413" s="362"/>
      <c r="BC413" s="351"/>
      <c r="BD413" s="352"/>
      <c r="BE413" s="352"/>
      <c r="BF413" s="353"/>
      <c r="BG413" s="369"/>
      <c r="BH413" s="370"/>
      <c r="BI413" s="370"/>
      <c r="BJ413" s="371"/>
      <c r="BK413" s="318"/>
      <c r="BL413" s="319"/>
      <c r="BM413" s="319"/>
      <c r="BN413" s="319"/>
      <c r="BO413" s="319"/>
      <c r="BP413" s="320"/>
      <c r="BQ413" s="318"/>
      <c r="BR413" s="319"/>
      <c r="BS413" s="319"/>
      <c r="BT413" s="319"/>
      <c r="BU413" s="319"/>
      <c r="BV413" s="319"/>
      <c r="BW413" s="320"/>
      <c r="BX413" s="318"/>
      <c r="BY413" s="319"/>
      <c r="BZ413" s="319"/>
      <c r="CA413" s="319"/>
      <c r="CB413" s="319"/>
      <c r="CC413" s="320"/>
      <c r="CD413" s="318"/>
      <c r="CE413" s="319"/>
      <c r="CF413" s="319"/>
      <c r="CG413" s="319"/>
      <c r="CH413" s="319"/>
      <c r="CI413" s="320"/>
    </row>
    <row r="414" spans="1:87" ht="18" customHeight="1" thickBot="1" x14ac:dyDescent="0.3">
      <c r="A414" s="75"/>
      <c r="B414" s="354"/>
      <c r="C414" s="355"/>
      <c r="D414" s="355"/>
      <c r="E414" s="355"/>
      <c r="F414" s="355"/>
      <c r="G414" s="355"/>
      <c r="H414" s="355"/>
      <c r="I414" s="355"/>
      <c r="J414" s="355"/>
      <c r="K414" s="355"/>
      <c r="L414" s="355"/>
      <c r="M414" s="355"/>
      <c r="N414" s="355"/>
      <c r="O414" s="355"/>
      <c r="P414" s="355"/>
      <c r="Q414" s="355"/>
      <c r="R414" s="355"/>
      <c r="S414" s="355"/>
      <c r="T414" s="355"/>
      <c r="U414" s="355"/>
      <c r="V414" s="355"/>
      <c r="W414" s="355"/>
      <c r="X414" s="355"/>
      <c r="Y414" s="356"/>
      <c r="Z414" s="354"/>
      <c r="AA414" s="355"/>
      <c r="AB414" s="355"/>
      <c r="AC414" s="355"/>
      <c r="AD414" s="356"/>
      <c r="AE414" s="363"/>
      <c r="AF414" s="364"/>
      <c r="AG414" s="364"/>
      <c r="AH414" s="364"/>
      <c r="AI414" s="364"/>
      <c r="AJ414" s="365"/>
      <c r="AK414" s="360"/>
      <c r="AL414" s="361"/>
      <c r="AM414" s="361"/>
      <c r="AN414" s="361"/>
      <c r="AO414" s="361"/>
      <c r="AP414" s="361"/>
      <c r="AQ414" s="361"/>
      <c r="AR414" s="361"/>
      <c r="AS414" s="361"/>
      <c r="AT414" s="361"/>
      <c r="AU414" s="361"/>
      <c r="AV414" s="361"/>
      <c r="AW414" s="361"/>
      <c r="AX414" s="362"/>
      <c r="AY414" s="360"/>
      <c r="AZ414" s="361"/>
      <c r="BA414" s="361"/>
      <c r="BB414" s="362"/>
      <c r="BC414" s="351"/>
      <c r="BD414" s="352"/>
      <c r="BE414" s="352"/>
      <c r="BF414" s="353"/>
      <c r="BG414" s="369"/>
      <c r="BH414" s="370"/>
      <c r="BI414" s="370"/>
      <c r="BJ414" s="371"/>
      <c r="BK414" s="318"/>
      <c r="BL414" s="319"/>
      <c r="BM414" s="319"/>
      <c r="BN414" s="319"/>
      <c r="BO414" s="319"/>
      <c r="BP414" s="320"/>
      <c r="BQ414" s="321"/>
      <c r="BR414" s="322"/>
      <c r="BS414" s="322"/>
      <c r="BT414" s="322"/>
      <c r="BU414" s="322"/>
      <c r="BV414" s="322"/>
      <c r="BW414" s="323"/>
      <c r="BX414" s="321"/>
      <c r="BY414" s="322"/>
      <c r="BZ414" s="322"/>
      <c r="CA414" s="322"/>
      <c r="CB414" s="322"/>
      <c r="CC414" s="323"/>
      <c r="CD414" s="321"/>
      <c r="CE414" s="322"/>
      <c r="CF414" s="322"/>
      <c r="CG414" s="322"/>
      <c r="CH414" s="322"/>
      <c r="CI414" s="323"/>
    </row>
    <row r="415" spans="1:87" ht="18" customHeight="1" x14ac:dyDescent="0.25">
      <c r="A415" s="75"/>
      <c r="B415" s="324" t="s">
        <v>247</v>
      </c>
      <c r="C415" s="325"/>
      <c r="D415" s="325"/>
      <c r="E415" s="325"/>
      <c r="F415" s="325"/>
      <c r="G415" s="325"/>
      <c r="H415" s="325"/>
      <c r="I415" s="325"/>
      <c r="J415" s="325"/>
      <c r="K415" s="325"/>
      <c r="L415" s="325"/>
      <c r="M415" s="325"/>
      <c r="N415" s="325"/>
      <c r="O415" s="325"/>
      <c r="P415" s="325"/>
      <c r="Q415" s="325"/>
      <c r="R415" s="325"/>
      <c r="S415" s="325"/>
      <c r="T415" s="325"/>
      <c r="U415" s="325"/>
      <c r="V415" s="325"/>
      <c r="W415" s="325"/>
      <c r="X415" s="325"/>
      <c r="Y415" s="326"/>
      <c r="Z415" s="333" t="s">
        <v>912</v>
      </c>
      <c r="AA415" s="334"/>
      <c r="AB415" s="334"/>
      <c r="AC415" s="334"/>
      <c r="AD415" s="335"/>
      <c r="AE415" s="643">
        <v>3084</v>
      </c>
      <c r="AF415" s="644"/>
      <c r="AG415" s="644"/>
      <c r="AH415" s="644"/>
      <c r="AI415" s="644"/>
      <c r="AJ415" s="644"/>
      <c r="AK415" s="342" t="s">
        <v>23</v>
      </c>
      <c r="AL415" s="343"/>
      <c r="AM415" s="343"/>
      <c r="AN415" s="343"/>
      <c r="AO415" s="343"/>
      <c r="AP415" s="343"/>
      <c r="AQ415" s="343"/>
      <c r="AR415" s="343"/>
      <c r="AS415" s="343"/>
      <c r="AT415" s="343"/>
      <c r="AU415" s="343"/>
      <c r="AV415" s="343"/>
      <c r="AW415" s="343"/>
      <c r="AX415" s="344"/>
      <c r="AY415" s="409">
        <v>0.25</v>
      </c>
      <c r="AZ415" s="346"/>
      <c r="BA415" s="346"/>
      <c r="BB415" s="410"/>
      <c r="BC415" s="345">
        <f>+$AE$415*AY415</f>
        <v>771</v>
      </c>
      <c r="BD415" s="346"/>
      <c r="BE415" s="346"/>
      <c r="BF415" s="347"/>
      <c r="BG415" s="285">
        <v>7925</v>
      </c>
      <c r="BH415" s="286"/>
      <c r="BI415" s="286"/>
      <c r="BJ415" s="287"/>
      <c r="BK415" s="288">
        <f>+AY415*BG415</f>
        <v>1981.25</v>
      </c>
      <c r="BL415" s="289"/>
      <c r="BM415" s="289"/>
      <c r="BN415" s="289"/>
      <c r="BO415" s="289"/>
      <c r="BP415" s="290"/>
      <c r="BQ415" s="291">
        <v>500</v>
      </c>
      <c r="BR415" s="292"/>
      <c r="BS415" s="292"/>
      <c r="BT415" s="292"/>
      <c r="BU415" s="292"/>
      <c r="BV415" s="292"/>
      <c r="BW415" s="293"/>
      <c r="BX415" s="291">
        <f>+(((BK417+BQ415)*15)/85)</f>
        <v>2023.8095294117647</v>
      </c>
      <c r="BY415" s="292"/>
      <c r="BZ415" s="292"/>
      <c r="CA415" s="292"/>
      <c r="CB415" s="292"/>
      <c r="CC415" s="293"/>
      <c r="CD415" s="291">
        <f>+BK417+BQ415+BX415</f>
        <v>13492.063529411766</v>
      </c>
      <c r="CE415" s="292"/>
      <c r="CF415" s="292"/>
      <c r="CG415" s="292"/>
      <c r="CH415" s="292"/>
      <c r="CI415" s="293"/>
    </row>
    <row r="416" spans="1:87" ht="18" customHeight="1" thickBot="1" x14ac:dyDescent="0.3">
      <c r="A416" s="75"/>
      <c r="B416" s="327"/>
      <c r="C416" s="328"/>
      <c r="D416" s="328"/>
      <c r="E416" s="328"/>
      <c r="F416" s="328"/>
      <c r="G416" s="328"/>
      <c r="H416" s="328"/>
      <c r="I416" s="328"/>
      <c r="J416" s="328"/>
      <c r="K416" s="328"/>
      <c r="L416" s="328"/>
      <c r="M416" s="328"/>
      <c r="N416" s="328"/>
      <c r="O416" s="328"/>
      <c r="P416" s="328"/>
      <c r="Q416" s="328"/>
      <c r="R416" s="328"/>
      <c r="S416" s="328"/>
      <c r="T416" s="328"/>
      <c r="U416" s="328"/>
      <c r="V416" s="328"/>
      <c r="W416" s="328"/>
      <c r="X416" s="328"/>
      <c r="Y416" s="329"/>
      <c r="Z416" s="336"/>
      <c r="AA416" s="337"/>
      <c r="AB416" s="337"/>
      <c r="AC416" s="337"/>
      <c r="AD416" s="338"/>
      <c r="AE416" s="645"/>
      <c r="AF416" s="646"/>
      <c r="AG416" s="646"/>
      <c r="AH416" s="646"/>
      <c r="AI416" s="646"/>
      <c r="AJ416" s="646"/>
      <c r="AK416" s="392" t="s">
        <v>40</v>
      </c>
      <c r="AL416" s="393"/>
      <c r="AM416" s="393"/>
      <c r="AN416" s="393"/>
      <c r="AO416" s="393"/>
      <c r="AP416" s="393"/>
      <c r="AQ416" s="393"/>
      <c r="AR416" s="393"/>
      <c r="AS416" s="393"/>
      <c r="AT416" s="393"/>
      <c r="AU416" s="393"/>
      <c r="AV416" s="393"/>
      <c r="AW416" s="393"/>
      <c r="AX416" s="394"/>
      <c r="AY416" s="407">
        <v>0.33300000000000002</v>
      </c>
      <c r="AZ416" s="304"/>
      <c r="BA416" s="304"/>
      <c r="BB416" s="408"/>
      <c r="BC416" s="306">
        <f t="shared" ref="BC416" si="87">+$AE$415*AY416</f>
        <v>1026.972</v>
      </c>
      <c r="BD416" s="307"/>
      <c r="BE416" s="307"/>
      <c r="BF416" s="308"/>
      <c r="BG416" s="309">
        <v>26988</v>
      </c>
      <c r="BH416" s="310"/>
      <c r="BI416" s="310"/>
      <c r="BJ416" s="311"/>
      <c r="BK416" s="312">
        <f t="shared" ref="BK416" si="88">+AY416*BG416</f>
        <v>8987.0040000000008</v>
      </c>
      <c r="BL416" s="313"/>
      <c r="BM416" s="313"/>
      <c r="BN416" s="313"/>
      <c r="BO416" s="313"/>
      <c r="BP416" s="314"/>
      <c r="BQ416" s="294"/>
      <c r="BR416" s="295"/>
      <c r="BS416" s="295"/>
      <c r="BT416" s="295"/>
      <c r="BU416" s="295"/>
      <c r="BV416" s="295"/>
      <c r="BW416" s="296"/>
      <c r="BX416" s="294"/>
      <c r="BY416" s="295"/>
      <c r="BZ416" s="295"/>
      <c r="CA416" s="295"/>
      <c r="CB416" s="295"/>
      <c r="CC416" s="296"/>
      <c r="CD416" s="294"/>
      <c r="CE416" s="295"/>
      <c r="CF416" s="295"/>
      <c r="CG416" s="295"/>
      <c r="CH416" s="295"/>
      <c r="CI416" s="296"/>
    </row>
    <row r="417" spans="1:87" ht="18" customHeight="1" thickBot="1" x14ac:dyDescent="0.3">
      <c r="A417" s="75"/>
      <c r="B417" s="377"/>
      <c r="C417" s="378"/>
      <c r="D417" s="378"/>
      <c r="E417" s="378"/>
      <c r="F417" s="378"/>
      <c r="G417" s="378"/>
      <c r="H417" s="378"/>
      <c r="I417" s="378"/>
      <c r="J417" s="378"/>
      <c r="K417" s="378"/>
      <c r="L417" s="378"/>
      <c r="M417" s="378"/>
      <c r="N417" s="378"/>
      <c r="O417" s="378"/>
      <c r="P417" s="378"/>
      <c r="Q417" s="378"/>
      <c r="R417" s="378"/>
      <c r="S417" s="378"/>
      <c r="T417" s="378"/>
      <c r="U417" s="378"/>
      <c r="V417" s="378"/>
      <c r="W417" s="378"/>
      <c r="X417" s="378"/>
      <c r="Y417" s="378"/>
      <c r="Z417" s="378"/>
      <c r="AA417" s="378"/>
      <c r="AB417" s="378"/>
      <c r="AC417" s="378"/>
      <c r="AD417" s="378"/>
      <c r="AE417" s="378"/>
      <c r="AF417" s="378"/>
      <c r="AG417" s="378"/>
      <c r="AH417" s="378"/>
      <c r="AI417" s="378"/>
      <c r="AJ417" s="379"/>
      <c r="AK417" s="380" t="s">
        <v>3</v>
      </c>
      <c r="AL417" s="381"/>
      <c r="AM417" s="381"/>
      <c r="AN417" s="381"/>
      <c r="AO417" s="381"/>
      <c r="AP417" s="381"/>
      <c r="AQ417" s="381"/>
      <c r="AR417" s="381"/>
      <c r="AS417" s="381"/>
      <c r="AT417" s="381"/>
      <c r="AU417" s="381"/>
      <c r="AV417" s="381"/>
      <c r="AW417" s="381"/>
      <c r="AX417" s="381"/>
      <c r="AY417" s="382"/>
      <c r="AZ417" s="382"/>
      <c r="BA417" s="382"/>
      <c r="BB417" s="382"/>
      <c r="BC417" s="382"/>
      <c r="BD417" s="382"/>
      <c r="BE417" s="382"/>
      <c r="BF417" s="382"/>
      <c r="BG417" s="382"/>
      <c r="BH417" s="382"/>
      <c r="BI417" s="382"/>
      <c r="BJ417" s="383"/>
      <c r="BK417" s="384">
        <f>SUM(BK415:BK416)</f>
        <v>10968.254000000001</v>
      </c>
      <c r="BL417" s="385"/>
      <c r="BM417" s="385"/>
      <c r="BN417" s="385"/>
      <c r="BO417" s="385"/>
      <c r="BP417" s="386"/>
      <c r="BQ417" s="387" t="s">
        <v>100</v>
      </c>
      <c r="BR417" s="388"/>
      <c r="BS417" s="388"/>
      <c r="BT417" s="388"/>
      <c r="BU417" s="388"/>
      <c r="BV417" s="388"/>
      <c r="BW417" s="388"/>
      <c r="BX417" s="388"/>
      <c r="BY417" s="388"/>
      <c r="BZ417" s="388"/>
      <c r="CA417" s="388"/>
      <c r="CB417" s="388"/>
      <c r="CC417" s="389"/>
      <c r="CD417" s="390">
        <f>+CD415*AE415</f>
        <v>41609523.924705885</v>
      </c>
      <c r="CE417" s="390"/>
      <c r="CF417" s="390"/>
      <c r="CG417" s="390"/>
      <c r="CH417" s="390"/>
      <c r="CI417" s="391"/>
    </row>
    <row r="418" spans="1:87" ht="18" customHeight="1" thickBot="1" x14ac:dyDescent="0.3">
      <c r="A418" s="75"/>
      <c r="B418" s="76"/>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c r="AB418" s="76"/>
      <c r="AC418" s="76"/>
      <c r="AD418" s="76"/>
      <c r="AE418" s="76"/>
      <c r="AF418" s="76"/>
      <c r="AG418" s="76"/>
      <c r="AH418" s="76"/>
      <c r="AI418" s="76"/>
      <c r="AJ418" s="76"/>
      <c r="BG418" s="78"/>
      <c r="BH418" s="78"/>
      <c r="BI418" s="78"/>
      <c r="BJ418" s="78"/>
      <c r="BK418" s="79"/>
      <c r="BL418" s="79"/>
      <c r="BM418" s="79"/>
      <c r="BN418" s="79"/>
      <c r="BO418" s="79"/>
      <c r="BP418" s="79"/>
      <c r="BQ418" s="79"/>
      <c r="BR418" s="79"/>
      <c r="BS418" s="79"/>
      <c r="BT418" s="79"/>
      <c r="BU418" s="79"/>
      <c r="BV418" s="79"/>
      <c r="BW418" s="79"/>
      <c r="BX418" s="79"/>
      <c r="BY418" s="79"/>
      <c r="BZ418" s="79"/>
      <c r="CA418" s="79"/>
      <c r="CB418" s="79"/>
      <c r="CC418" s="79"/>
      <c r="CD418" s="79"/>
      <c r="CE418" s="79"/>
      <c r="CF418" s="79"/>
      <c r="CG418" s="79"/>
      <c r="CH418" s="79"/>
      <c r="CI418" s="79"/>
    </row>
    <row r="419" spans="1:87" ht="18" customHeight="1" x14ac:dyDescent="0.25">
      <c r="A419" s="75"/>
      <c r="B419" s="348" t="s">
        <v>0</v>
      </c>
      <c r="C419" s="349"/>
      <c r="D419" s="349"/>
      <c r="E419" s="349"/>
      <c r="F419" s="349"/>
      <c r="G419" s="349"/>
      <c r="H419" s="349"/>
      <c r="I419" s="349"/>
      <c r="J419" s="349"/>
      <c r="K419" s="349"/>
      <c r="L419" s="349"/>
      <c r="M419" s="349"/>
      <c r="N419" s="349"/>
      <c r="O419" s="349"/>
      <c r="P419" s="349"/>
      <c r="Q419" s="349"/>
      <c r="R419" s="349"/>
      <c r="S419" s="349"/>
      <c r="T419" s="349"/>
      <c r="U419" s="349"/>
      <c r="V419" s="349"/>
      <c r="W419" s="349"/>
      <c r="X419" s="349"/>
      <c r="Y419" s="350"/>
      <c r="Z419" s="348" t="s">
        <v>80</v>
      </c>
      <c r="AA419" s="349"/>
      <c r="AB419" s="349"/>
      <c r="AC419" s="349"/>
      <c r="AD419" s="350"/>
      <c r="AE419" s="357" t="s">
        <v>79</v>
      </c>
      <c r="AF419" s="358"/>
      <c r="AG419" s="358"/>
      <c r="AH419" s="358"/>
      <c r="AI419" s="358"/>
      <c r="AJ419" s="359"/>
      <c r="AK419" s="357" t="s">
        <v>81</v>
      </c>
      <c r="AL419" s="358"/>
      <c r="AM419" s="358"/>
      <c r="AN419" s="358"/>
      <c r="AO419" s="358"/>
      <c r="AP419" s="358"/>
      <c r="AQ419" s="358"/>
      <c r="AR419" s="358"/>
      <c r="AS419" s="358"/>
      <c r="AT419" s="358"/>
      <c r="AU419" s="358"/>
      <c r="AV419" s="358"/>
      <c r="AW419" s="358"/>
      <c r="AX419" s="359"/>
      <c r="AY419" s="357" t="s">
        <v>1</v>
      </c>
      <c r="AZ419" s="358"/>
      <c r="BA419" s="358"/>
      <c r="BB419" s="359"/>
      <c r="BC419" s="348" t="s">
        <v>104</v>
      </c>
      <c r="BD419" s="349"/>
      <c r="BE419" s="349"/>
      <c r="BF419" s="350"/>
      <c r="BG419" s="366" t="s">
        <v>82</v>
      </c>
      <c r="BH419" s="367"/>
      <c r="BI419" s="367"/>
      <c r="BJ419" s="368"/>
      <c r="BK419" s="315" t="s">
        <v>99</v>
      </c>
      <c r="BL419" s="316"/>
      <c r="BM419" s="316"/>
      <c r="BN419" s="316"/>
      <c r="BO419" s="316"/>
      <c r="BP419" s="317"/>
      <c r="BQ419" s="315" t="s">
        <v>83</v>
      </c>
      <c r="BR419" s="316"/>
      <c r="BS419" s="316"/>
      <c r="BT419" s="316"/>
      <c r="BU419" s="316"/>
      <c r="BV419" s="316"/>
      <c r="BW419" s="317"/>
      <c r="BX419" s="315" t="s">
        <v>84</v>
      </c>
      <c r="BY419" s="316"/>
      <c r="BZ419" s="316"/>
      <c r="CA419" s="316"/>
      <c r="CB419" s="316"/>
      <c r="CC419" s="317"/>
      <c r="CD419" s="315" t="s">
        <v>85</v>
      </c>
      <c r="CE419" s="316"/>
      <c r="CF419" s="316"/>
      <c r="CG419" s="316"/>
      <c r="CH419" s="316"/>
      <c r="CI419" s="317"/>
    </row>
    <row r="420" spans="1:87" ht="18" customHeight="1" x14ac:dyDescent="0.25">
      <c r="A420" s="75"/>
      <c r="B420" s="351"/>
      <c r="C420" s="352"/>
      <c r="D420" s="352"/>
      <c r="E420" s="352"/>
      <c r="F420" s="352"/>
      <c r="G420" s="352"/>
      <c r="H420" s="352"/>
      <c r="I420" s="352"/>
      <c r="J420" s="352"/>
      <c r="K420" s="352"/>
      <c r="L420" s="352"/>
      <c r="M420" s="352"/>
      <c r="N420" s="352"/>
      <c r="O420" s="352"/>
      <c r="P420" s="352"/>
      <c r="Q420" s="352"/>
      <c r="R420" s="352"/>
      <c r="S420" s="352"/>
      <c r="T420" s="352"/>
      <c r="U420" s="352"/>
      <c r="V420" s="352"/>
      <c r="W420" s="352"/>
      <c r="X420" s="352"/>
      <c r="Y420" s="353"/>
      <c r="Z420" s="351"/>
      <c r="AA420" s="352"/>
      <c r="AB420" s="352"/>
      <c r="AC420" s="352"/>
      <c r="AD420" s="353"/>
      <c r="AE420" s="360"/>
      <c r="AF420" s="361"/>
      <c r="AG420" s="361"/>
      <c r="AH420" s="361"/>
      <c r="AI420" s="361"/>
      <c r="AJ420" s="362"/>
      <c r="AK420" s="360"/>
      <c r="AL420" s="361"/>
      <c r="AM420" s="361"/>
      <c r="AN420" s="361"/>
      <c r="AO420" s="361"/>
      <c r="AP420" s="361"/>
      <c r="AQ420" s="361"/>
      <c r="AR420" s="361"/>
      <c r="AS420" s="361"/>
      <c r="AT420" s="361"/>
      <c r="AU420" s="361"/>
      <c r="AV420" s="361"/>
      <c r="AW420" s="361"/>
      <c r="AX420" s="362"/>
      <c r="AY420" s="360"/>
      <c r="AZ420" s="361"/>
      <c r="BA420" s="361"/>
      <c r="BB420" s="362"/>
      <c r="BC420" s="351"/>
      <c r="BD420" s="352"/>
      <c r="BE420" s="352"/>
      <c r="BF420" s="353"/>
      <c r="BG420" s="369"/>
      <c r="BH420" s="370"/>
      <c r="BI420" s="370"/>
      <c r="BJ420" s="371"/>
      <c r="BK420" s="318"/>
      <c r="BL420" s="319"/>
      <c r="BM420" s="319"/>
      <c r="BN420" s="319"/>
      <c r="BO420" s="319"/>
      <c r="BP420" s="320"/>
      <c r="BQ420" s="318"/>
      <c r="BR420" s="319"/>
      <c r="BS420" s="319"/>
      <c r="BT420" s="319"/>
      <c r="BU420" s="319"/>
      <c r="BV420" s="319"/>
      <c r="BW420" s="320"/>
      <c r="BX420" s="318"/>
      <c r="BY420" s="319"/>
      <c r="BZ420" s="319"/>
      <c r="CA420" s="319"/>
      <c r="CB420" s="319"/>
      <c r="CC420" s="320"/>
      <c r="CD420" s="318"/>
      <c r="CE420" s="319"/>
      <c r="CF420" s="319"/>
      <c r="CG420" s="319"/>
      <c r="CH420" s="319"/>
      <c r="CI420" s="320"/>
    </row>
    <row r="421" spans="1:87" ht="18" customHeight="1" thickBot="1" x14ac:dyDescent="0.3">
      <c r="A421" s="75"/>
      <c r="B421" s="354"/>
      <c r="C421" s="355"/>
      <c r="D421" s="355"/>
      <c r="E421" s="355"/>
      <c r="F421" s="355"/>
      <c r="G421" s="355"/>
      <c r="H421" s="355"/>
      <c r="I421" s="355"/>
      <c r="J421" s="355"/>
      <c r="K421" s="355"/>
      <c r="L421" s="355"/>
      <c r="M421" s="355"/>
      <c r="N421" s="355"/>
      <c r="O421" s="355"/>
      <c r="P421" s="355"/>
      <c r="Q421" s="355"/>
      <c r="R421" s="355"/>
      <c r="S421" s="355"/>
      <c r="T421" s="355"/>
      <c r="U421" s="355"/>
      <c r="V421" s="355"/>
      <c r="W421" s="355"/>
      <c r="X421" s="355"/>
      <c r="Y421" s="356"/>
      <c r="Z421" s="354"/>
      <c r="AA421" s="355"/>
      <c r="AB421" s="355"/>
      <c r="AC421" s="355"/>
      <c r="AD421" s="356"/>
      <c r="AE421" s="363"/>
      <c r="AF421" s="364"/>
      <c r="AG421" s="364"/>
      <c r="AH421" s="364"/>
      <c r="AI421" s="364"/>
      <c r="AJ421" s="365"/>
      <c r="AK421" s="360"/>
      <c r="AL421" s="361"/>
      <c r="AM421" s="361"/>
      <c r="AN421" s="361"/>
      <c r="AO421" s="361"/>
      <c r="AP421" s="361"/>
      <c r="AQ421" s="361"/>
      <c r="AR421" s="361"/>
      <c r="AS421" s="361"/>
      <c r="AT421" s="361"/>
      <c r="AU421" s="361"/>
      <c r="AV421" s="361"/>
      <c r="AW421" s="361"/>
      <c r="AX421" s="362"/>
      <c r="AY421" s="360"/>
      <c r="AZ421" s="361"/>
      <c r="BA421" s="361"/>
      <c r="BB421" s="362"/>
      <c r="BC421" s="351"/>
      <c r="BD421" s="352"/>
      <c r="BE421" s="352"/>
      <c r="BF421" s="353"/>
      <c r="BG421" s="369"/>
      <c r="BH421" s="370"/>
      <c r="BI421" s="370"/>
      <c r="BJ421" s="371"/>
      <c r="BK421" s="318"/>
      <c r="BL421" s="319"/>
      <c r="BM421" s="319"/>
      <c r="BN421" s="319"/>
      <c r="BO421" s="319"/>
      <c r="BP421" s="320"/>
      <c r="BQ421" s="321"/>
      <c r="BR421" s="322"/>
      <c r="BS421" s="322"/>
      <c r="BT421" s="322"/>
      <c r="BU421" s="322"/>
      <c r="BV421" s="322"/>
      <c r="BW421" s="323"/>
      <c r="BX421" s="321"/>
      <c r="BY421" s="322"/>
      <c r="BZ421" s="322"/>
      <c r="CA421" s="322"/>
      <c r="CB421" s="322"/>
      <c r="CC421" s="323"/>
      <c r="CD421" s="321"/>
      <c r="CE421" s="322"/>
      <c r="CF421" s="322"/>
      <c r="CG421" s="322"/>
      <c r="CH421" s="322"/>
      <c r="CI421" s="323"/>
    </row>
    <row r="422" spans="1:87" ht="18" customHeight="1" x14ac:dyDescent="0.25">
      <c r="A422" s="75"/>
      <c r="B422" s="324" t="s">
        <v>248</v>
      </c>
      <c r="C422" s="325"/>
      <c r="D422" s="325"/>
      <c r="E422" s="325"/>
      <c r="F422" s="325"/>
      <c r="G422" s="325"/>
      <c r="H422" s="325"/>
      <c r="I422" s="325"/>
      <c r="J422" s="325"/>
      <c r="K422" s="325"/>
      <c r="L422" s="325"/>
      <c r="M422" s="325"/>
      <c r="N422" s="325"/>
      <c r="O422" s="325"/>
      <c r="P422" s="325"/>
      <c r="Q422" s="325"/>
      <c r="R422" s="325"/>
      <c r="S422" s="325"/>
      <c r="T422" s="325"/>
      <c r="U422" s="325"/>
      <c r="V422" s="325"/>
      <c r="W422" s="325"/>
      <c r="X422" s="325"/>
      <c r="Y422" s="326"/>
      <c r="Z422" s="333" t="s">
        <v>913</v>
      </c>
      <c r="AA422" s="334"/>
      <c r="AB422" s="334"/>
      <c r="AC422" s="334"/>
      <c r="AD422" s="335"/>
      <c r="AE422" s="643">
        <v>684</v>
      </c>
      <c r="AF422" s="644"/>
      <c r="AG422" s="644"/>
      <c r="AH422" s="644"/>
      <c r="AI422" s="644"/>
      <c r="AJ422" s="644"/>
      <c r="AK422" s="342" t="s">
        <v>32</v>
      </c>
      <c r="AL422" s="343"/>
      <c r="AM422" s="343"/>
      <c r="AN422" s="343"/>
      <c r="AO422" s="343"/>
      <c r="AP422" s="343"/>
      <c r="AQ422" s="343"/>
      <c r="AR422" s="343"/>
      <c r="AS422" s="343"/>
      <c r="AT422" s="343"/>
      <c r="AU422" s="343"/>
      <c r="AV422" s="343"/>
      <c r="AW422" s="343"/>
      <c r="AX422" s="344"/>
      <c r="AY422" s="409">
        <v>12</v>
      </c>
      <c r="AZ422" s="346"/>
      <c r="BA422" s="346"/>
      <c r="BB422" s="410"/>
      <c r="BC422" s="345">
        <f>+$AE$422*AY422</f>
        <v>8208</v>
      </c>
      <c r="BD422" s="346"/>
      <c r="BE422" s="346"/>
      <c r="BF422" s="347"/>
      <c r="BG422" s="285">
        <v>10968</v>
      </c>
      <c r="BH422" s="286"/>
      <c r="BI422" s="286"/>
      <c r="BJ422" s="287"/>
      <c r="BK422" s="288">
        <f>+AY422*BG422</f>
        <v>131616</v>
      </c>
      <c r="BL422" s="289"/>
      <c r="BM422" s="289"/>
      <c r="BN422" s="289"/>
      <c r="BO422" s="289"/>
      <c r="BP422" s="290"/>
      <c r="BQ422" s="291">
        <v>500</v>
      </c>
      <c r="BR422" s="292"/>
      <c r="BS422" s="292"/>
      <c r="BT422" s="292"/>
      <c r="BU422" s="292"/>
      <c r="BV422" s="292"/>
      <c r="BW422" s="293"/>
      <c r="BX422" s="291">
        <f>+(((BK425+BQ422)*15)/85)</f>
        <v>37646.117647058825</v>
      </c>
      <c r="BY422" s="292"/>
      <c r="BZ422" s="292"/>
      <c r="CA422" s="292"/>
      <c r="CB422" s="292"/>
      <c r="CC422" s="293"/>
      <c r="CD422" s="291">
        <f>+BK425+BQ422+BX422</f>
        <v>250974.11764705883</v>
      </c>
      <c r="CE422" s="292"/>
      <c r="CF422" s="292"/>
      <c r="CG422" s="292"/>
      <c r="CH422" s="292"/>
      <c r="CI422" s="293"/>
    </row>
    <row r="423" spans="1:87" ht="18" customHeight="1" x14ac:dyDescent="0.25">
      <c r="A423" s="75"/>
      <c r="B423" s="327"/>
      <c r="C423" s="328"/>
      <c r="D423" s="328"/>
      <c r="E423" s="328"/>
      <c r="F423" s="328"/>
      <c r="G423" s="328"/>
      <c r="H423" s="328"/>
      <c r="I423" s="328"/>
      <c r="J423" s="328"/>
      <c r="K423" s="328"/>
      <c r="L423" s="328"/>
      <c r="M423" s="328"/>
      <c r="N423" s="328"/>
      <c r="O423" s="328"/>
      <c r="P423" s="328"/>
      <c r="Q423" s="328"/>
      <c r="R423" s="328"/>
      <c r="S423" s="328"/>
      <c r="T423" s="328"/>
      <c r="U423" s="328"/>
      <c r="V423" s="328"/>
      <c r="W423" s="328"/>
      <c r="X423" s="328"/>
      <c r="Y423" s="329"/>
      <c r="Z423" s="336"/>
      <c r="AA423" s="337"/>
      <c r="AB423" s="337"/>
      <c r="AC423" s="337"/>
      <c r="AD423" s="338"/>
      <c r="AE423" s="645"/>
      <c r="AF423" s="646"/>
      <c r="AG423" s="646"/>
      <c r="AH423" s="646"/>
      <c r="AI423" s="646"/>
      <c r="AJ423" s="646"/>
      <c r="AK423" s="300" t="s">
        <v>5</v>
      </c>
      <c r="AL423" s="301"/>
      <c r="AM423" s="301"/>
      <c r="AN423" s="301"/>
      <c r="AO423" s="301"/>
      <c r="AP423" s="301"/>
      <c r="AQ423" s="301"/>
      <c r="AR423" s="301"/>
      <c r="AS423" s="301"/>
      <c r="AT423" s="301"/>
      <c r="AU423" s="301"/>
      <c r="AV423" s="301"/>
      <c r="AW423" s="301"/>
      <c r="AX423" s="302"/>
      <c r="AY423" s="407">
        <v>8</v>
      </c>
      <c r="AZ423" s="304"/>
      <c r="BA423" s="304"/>
      <c r="BB423" s="408"/>
      <c r="BC423" s="306">
        <f t="shared" ref="BC423:BC424" si="89">+$AE$422*AY423</f>
        <v>5472</v>
      </c>
      <c r="BD423" s="307"/>
      <c r="BE423" s="307"/>
      <c r="BF423" s="308"/>
      <c r="BG423" s="309">
        <v>6778</v>
      </c>
      <c r="BH423" s="310"/>
      <c r="BI423" s="310"/>
      <c r="BJ423" s="311"/>
      <c r="BK423" s="312">
        <f t="shared" ref="BK423:BK424" si="90">+AY423*BG423</f>
        <v>54224</v>
      </c>
      <c r="BL423" s="313"/>
      <c r="BM423" s="313"/>
      <c r="BN423" s="313"/>
      <c r="BO423" s="313"/>
      <c r="BP423" s="314"/>
      <c r="BQ423" s="294"/>
      <c r="BR423" s="295"/>
      <c r="BS423" s="295"/>
      <c r="BT423" s="295"/>
      <c r="BU423" s="295"/>
      <c r="BV423" s="295"/>
      <c r="BW423" s="296"/>
      <c r="BX423" s="294"/>
      <c r="BY423" s="295"/>
      <c r="BZ423" s="295"/>
      <c r="CA423" s="295"/>
      <c r="CB423" s="295"/>
      <c r="CC423" s="296"/>
      <c r="CD423" s="294"/>
      <c r="CE423" s="295"/>
      <c r="CF423" s="295"/>
      <c r="CG423" s="295"/>
      <c r="CH423" s="295"/>
      <c r="CI423" s="296"/>
    </row>
    <row r="424" spans="1:87" ht="18" customHeight="1" thickBot="1" x14ac:dyDescent="0.3">
      <c r="A424" s="75"/>
      <c r="B424" s="327"/>
      <c r="C424" s="328"/>
      <c r="D424" s="328"/>
      <c r="E424" s="328"/>
      <c r="F424" s="328"/>
      <c r="G424" s="328"/>
      <c r="H424" s="328"/>
      <c r="I424" s="328"/>
      <c r="J424" s="328"/>
      <c r="K424" s="328"/>
      <c r="L424" s="328"/>
      <c r="M424" s="328"/>
      <c r="N424" s="328"/>
      <c r="O424" s="328"/>
      <c r="P424" s="328"/>
      <c r="Q424" s="328"/>
      <c r="R424" s="328"/>
      <c r="S424" s="328"/>
      <c r="T424" s="328"/>
      <c r="U424" s="328"/>
      <c r="V424" s="328"/>
      <c r="W424" s="328"/>
      <c r="X424" s="328"/>
      <c r="Y424" s="329"/>
      <c r="Z424" s="336"/>
      <c r="AA424" s="337"/>
      <c r="AB424" s="337"/>
      <c r="AC424" s="337"/>
      <c r="AD424" s="338"/>
      <c r="AE424" s="645"/>
      <c r="AF424" s="646"/>
      <c r="AG424" s="646"/>
      <c r="AH424" s="646"/>
      <c r="AI424" s="646"/>
      <c r="AJ424" s="646"/>
      <c r="AK424" s="392" t="s">
        <v>40</v>
      </c>
      <c r="AL424" s="393"/>
      <c r="AM424" s="393"/>
      <c r="AN424" s="393"/>
      <c r="AO424" s="393"/>
      <c r="AP424" s="393"/>
      <c r="AQ424" s="393"/>
      <c r="AR424" s="393"/>
      <c r="AS424" s="393"/>
      <c r="AT424" s="393"/>
      <c r="AU424" s="393"/>
      <c r="AV424" s="393"/>
      <c r="AW424" s="393"/>
      <c r="AX424" s="394"/>
      <c r="AY424" s="407">
        <v>1</v>
      </c>
      <c r="AZ424" s="304"/>
      <c r="BA424" s="304"/>
      <c r="BB424" s="408"/>
      <c r="BC424" s="306">
        <f t="shared" si="89"/>
        <v>684</v>
      </c>
      <c r="BD424" s="307"/>
      <c r="BE424" s="307"/>
      <c r="BF424" s="308"/>
      <c r="BG424" s="309">
        <v>26988</v>
      </c>
      <c r="BH424" s="310"/>
      <c r="BI424" s="310"/>
      <c r="BJ424" s="311"/>
      <c r="BK424" s="312">
        <f t="shared" si="90"/>
        <v>26988</v>
      </c>
      <c r="BL424" s="313"/>
      <c r="BM424" s="313"/>
      <c r="BN424" s="313"/>
      <c r="BO424" s="313"/>
      <c r="BP424" s="314"/>
      <c r="BQ424" s="294"/>
      <c r="BR424" s="295"/>
      <c r="BS424" s="295"/>
      <c r="BT424" s="295"/>
      <c r="BU424" s="295"/>
      <c r="BV424" s="295"/>
      <c r="BW424" s="296"/>
      <c r="BX424" s="294"/>
      <c r="BY424" s="295"/>
      <c r="BZ424" s="295"/>
      <c r="CA424" s="295"/>
      <c r="CB424" s="295"/>
      <c r="CC424" s="296"/>
      <c r="CD424" s="294"/>
      <c r="CE424" s="295"/>
      <c r="CF424" s="295"/>
      <c r="CG424" s="295"/>
      <c r="CH424" s="295"/>
      <c r="CI424" s="296"/>
    </row>
    <row r="425" spans="1:87" ht="18" customHeight="1" thickBot="1" x14ac:dyDescent="0.3">
      <c r="A425" s="75"/>
      <c r="B425" s="377"/>
      <c r="C425" s="378"/>
      <c r="D425" s="378"/>
      <c r="E425" s="378"/>
      <c r="F425" s="378"/>
      <c r="G425" s="378"/>
      <c r="H425" s="378"/>
      <c r="I425" s="378"/>
      <c r="J425" s="378"/>
      <c r="K425" s="378"/>
      <c r="L425" s="378"/>
      <c r="M425" s="378"/>
      <c r="N425" s="378"/>
      <c r="O425" s="378"/>
      <c r="P425" s="378"/>
      <c r="Q425" s="378"/>
      <c r="R425" s="378"/>
      <c r="S425" s="378"/>
      <c r="T425" s="378"/>
      <c r="U425" s="378"/>
      <c r="V425" s="378"/>
      <c r="W425" s="378"/>
      <c r="X425" s="378"/>
      <c r="Y425" s="378"/>
      <c r="Z425" s="378"/>
      <c r="AA425" s="378"/>
      <c r="AB425" s="378"/>
      <c r="AC425" s="378"/>
      <c r="AD425" s="378"/>
      <c r="AE425" s="378"/>
      <c r="AF425" s="378"/>
      <c r="AG425" s="378"/>
      <c r="AH425" s="378"/>
      <c r="AI425" s="378"/>
      <c r="AJ425" s="379"/>
      <c r="AK425" s="380" t="s">
        <v>3</v>
      </c>
      <c r="AL425" s="381"/>
      <c r="AM425" s="381"/>
      <c r="AN425" s="381"/>
      <c r="AO425" s="381"/>
      <c r="AP425" s="381"/>
      <c r="AQ425" s="381"/>
      <c r="AR425" s="381"/>
      <c r="AS425" s="381"/>
      <c r="AT425" s="381"/>
      <c r="AU425" s="381"/>
      <c r="AV425" s="381"/>
      <c r="AW425" s="381"/>
      <c r="AX425" s="381"/>
      <c r="AY425" s="382"/>
      <c r="AZ425" s="382"/>
      <c r="BA425" s="382"/>
      <c r="BB425" s="382"/>
      <c r="BC425" s="382"/>
      <c r="BD425" s="382"/>
      <c r="BE425" s="382"/>
      <c r="BF425" s="382"/>
      <c r="BG425" s="382"/>
      <c r="BH425" s="382"/>
      <c r="BI425" s="382"/>
      <c r="BJ425" s="383"/>
      <c r="BK425" s="384">
        <f>SUM(BK422:BK424)</f>
        <v>212828</v>
      </c>
      <c r="BL425" s="385"/>
      <c r="BM425" s="385"/>
      <c r="BN425" s="385"/>
      <c r="BO425" s="385"/>
      <c r="BP425" s="386"/>
      <c r="BQ425" s="387" t="s">
        <v>100</v>
      </c>
      <c r="BR425" s="388"/>
      <c r="BS425" s="388"/>
      <c r="BT425" s="388"/>
      <c r="BU425" s="388"/>
      <c r="BV425" s="388"/>
      <c r="BW425" s="388"/>
      <c r="BX425" s="388"/>
      <c r="BY425" s="388"/>
      <c r="BZ425" s="388"/>
      <c r="CA425" s="388"/>
      <c r="CB425" s="388"/>
      <c r="CC425" s="389"/>
      <c r="CD425" s="390">
        <f>+CD422*AE422</f>
        <v>171666296.47058824</v>
      </c>
      <c r="CE425" s="390"/>
      <c r="CF425" s="390"/>
      <c r="CG425" s="390"/>
      <c r="CH425" s="390"/>
      <c r="CI425" s="391"/>
    </row>
    <row r="426" spans="1:87" ht="18" customHeight="1" thickBot="1" x14ac:dyDescent="0.3">
      <c r="A426" s="75"/>
      <c r="B426" s="76"/>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c r="AB426" s="76"/>
      <c r="AC426" s="76"/>
      <c r="AD426" s="76"/>
      <c r="AE426" s="76"/>
      <c r="AF426" s="76"/>
      <c r="AG426" s="76"/>
      <c r="AH426" s="76"/>
      <c r="AI426" s="76"/>
      <c r="AJ426" s="76"/>
      <c r="BG426" s="78"/>
      <c r="BH426" s="78"/>
      <c r="BI426" s="78"/>
      <c r="BJ426" s="78"/>
      <c r="BK426" s="79"/>
      <c r="BL426" s="79"/>
      <c r="BM426" s="79"/>
      <c r="BN426" s="79"/>
      <c r="BO426" s="79"/>
      <c r="BP426" s="79"/>
      <c r="BQ426" s="79"/>
      <c r="BR426" s="79"/>
      <c r="BS426" s="79"/>
      <c r="BT426" s="79"/>
      <c r="BU426" s="79"/>
      <c r="BV426" s="79"/>
      <c r="BW426" s="79"/>
      <c r="BX426" s="79"/>
      <c r="BY426" s="79"/>
      <c r="BZ426" s="79"/>
      <c r="CA426" s="79"/>
      <c r="CB426" s="79"/>
      <c r="CC426" s="79"/>
      <c r="CD426" s="79"/>
      <c r="CE426" s="79"/>
      <c r="CF426" s="79"/>
      <c r="CG426" s="79"/>
      <c r="CH426" s="79"/>
      <c r="CI426" s="79"/>
    </row>
    <row r="427" spans="1:87" ht="18" customHeight="1" x14ac:dyDescent="0.25">
      <c r="A427" s="75"/>
      <c r="B427" s="348" t="s">
        <v>0</v>
      </c>
      <c r="C427" s="349"/>
      <c r="D427" s="349"/>
      <c r="E427" s="349"/>
      <c r="F427" s="349"/>
      <c r="G427" s="349"/>
      <c r="H427" s="349"/>
      <c r="I427" s="349"/>
      <c r="J427" s="349"/>
      <c r="K427" s="349"/>
      <c r="L427" s="349"/>
      <c r="M427" s="349"/>
      <c r="N427" s="349"/>
      <c r="O427" s="349"/>
      <c r="P427" s="349"/>
      <c r="Q427" s="349"/>
      <c r="R427" s="349"/>
      <c r="S427" s="349"/>
      <c r="T427" s="349"/>
      <c r="U427" s="349"/>
      <c r="V427" s="349"/>
      <c r="W427" s="349"/>
      <c r="X427" s="349"/>
      <c r="Y427" s="350"/>
      <c r="Z427" s="348" t="s">
        <v>80</v>
      </c>
      <c r="AA427" s="349"/>
      <c r="AB427" s="349"/>
      <c r="AC427" s="349"/>
      <c r="AD427" s="350"/>
      <c r="AE427" s="357" t="s">
        <v>79</v>
      </c>
      <c r="AF427" s="358"/>
      <c r="AG427" s="358"/>
      <c r="AH427" s="358"/>
      <c r="AI427" s="358"/>
      <c r="AJ427" s="359"/>
      <c r="AK427" s="357" t="s">
        <v>81</v>
      </c>
      <c r="AL427" s="358"/>
      <c r="AM427" s="358"/>
      <c r="AN427" s="358"/>
      <c r="AO427" s="358"/>
      <c r="AP427" s="358"/>
      <c r="AQ427" s="358"/>
      <c r="AR427" s="358"/>
      <c r="AS427" s="358"/>
      <c r="AT427" s="358"/>
      <c r="AU427" s="358"/>
      <c r="AV427" s="358"/>
      <c r="AW427" s="358"/>
      <c r="AX427" s="359"/>
      <c r="AY427" s="357" t="s">
        <v>1</v>
      </c>
      <c r="AZ427" s="358"/>
      <c r="BA427" s="358"/>
      <c r="BB427" s="359"/>
      <c r="BC427" s="348" t="s">
        <v>104</v>
      </c>
      <c r="BD427" s="349"/>
      <c r="BE427" s="349"/>
      <c r="BF427" s="350"/>
      <c r="BG427" s="366" t="s">
        <v>82</v>
      </c>
      <c r="BH427" s="367"/>
      <c r="BI427" s="367"/>
      <c r="BJ427" s="368"/>
      <c r="BK427" s="315" t="s">
        <v>99</v>
      </c>
      <c r="BL427" s="316"/>
      <c r="BM427" s="316"/>
      <c r="BN427" s="316"/>
      <c r="BO427" s="316"/>
      <c r="BP427" s="317"/>
      <c r="BQ427" s="315" t="s">
        <v>83</v>
      </c>
      <c r="BR427" s="316"/>
      <c r="BS427" s="316"/>
      <c r="BT427" s="316"/>
      <c r="BU427" s="316"/>
      <c r="BV427" s="316"/>
      <c r="BW427" s="317"/>
      <c r="BX427" s="315" t="s">
        <v>84</v>
      </c>
      <c r="BY427" s="316"/>
      <c r="BZ427" s="316"/>
      <c r="CA427" s="316"/>
      <c r="CB427" s="316"/>
      <c r="CC427" s="317"/>
      <c r="CD427" s="315" t="s">
        <v>85</v>
      </c>
      <c r="CE427" s="316"/>
      <c r="CF427" s="316"/>
      <c r="CG427" s="316"/>
      <c r="CH427" s="316"/>
      <c r="CI427" s="317"/>
    </row>
    <row r="428" spans="1:87" ht="18" customHeight="1" x14ac:dyDescent="0.25">
      <c r="A428" s="75"/>
      <c r="B428" s="351"/>
      <c r="C428" s="352"/>
      <c r="D428" s="352"/>
      <c r="E428" s="352"/>
      <c r="F428" s="352"/>
      <c r="G428" s="352"/>
      <c r="H428" s="352"/>
      <c r="I428" s="352"/>
      <c r="J428" s="352"/>
      <c r="K428" s="352"/>
      <c r="L428" s="352"/>
      <c r="M428" s="352"/>
      <c r="N428" s="352"/>
      <c r="O428" s="352"/>
      <c r="P428" s="352"/>
      <c r="Q428" s="352"/>
      <c r="R428" s="352"/>
      <c r="S428" s="352"/>
      <c r="T428" s="352"/>
      <c r="U428" s="352"/>
      <c r="V428" s="352"/>
      <c r="W428" s="352"/>
      <c r="X428" s="352"/>
      <c r="Y428" s="353"/>
      <c r="Z428" s="351"/>
      <c r="AA428" s="352"/>
      <c r="AB428" s="352"/>
      <c r="AC428" s="352"/>
      <c r="AD428" s="353"/>
      <c r="AE428" s="360"/>
      <c r="AF428" s="361"/>
      <c r="AG428" s="361"/>
      <c r="AH428" s="361"/>
      <c r="AI428" s="361"/>
      <c r="AJ428" s="362"/>
      <c r="AK428" s="360"/>
      <c r="AL428" s="361"/>
      <c r="AM428" s="361"/>
      <c r="AN428" s="361"/>
      <c r="AO428" s="361"/>
      <c r="AP428" s="361"/>
      <c r="AQ428" s="361"/>
      <c r="AR428" s="361"/>
      <c r="AS428" s="361"/>
      <c r="AT428" s="361"/>
      <c r="AU428" s="361"/>
      <c r="AV428" s="361"/>
      <c r="AW428" s="361"/>
      <c r="AX428" s="362"/>
      <c r="AY428" s="360"/>
      <c r="AZ428" s="361"/>
      <c r="BA428" s="361"/>
      <c r="BB428" s="362"/>
      <c r="BC428" s="351"/>
      <c r="BD428" s="352"/>
      <c r="BE428" s="352"/>
      <c r="BF428" s="353"/>
      <c r="BG428" s="369"/>
      <c r="BH428" s="370"/>
      <c r="BI428" s="370"/>
      <c r="BJ428" s="371"/>
      <c r="BK428" s="318"/>
      <c r="BL428" s="319"/>
      <c r="BM428" s="319"/>
      <c r="BN428" s="319"/>
      <c r="BO428" s="319"/>
      <c r="BP428" s="320"/>
      <c r="BQ428" s="318"/>
      <c r="BR428" s="319"/>
      <c r="BS428" s="319"/>
      <c r="BT428" s="319"/>
      <c r="BU428" s="319"/>
      <c r="BV428" s="319"/>
      <c r="BW428" s="320"/>
      <c r="BX428" s="318"/>
      <c r="BY428" s="319"/>
      <c r="BZ428" s="319"/>
      <c r="CA428" s="319"/>
      <c r="CB428" s="319"/>
      <c r="CC428" s="320"/>
      <c r="CD428" s="318"/>
      <c r="CE428" s="319"/>
      <c r="CF428" s="319"/>
      <c r="CG428" s="319"/>
      <c r="CH428" s="319"/>
      <c r="CI428" s="320"/>
    </row>
    <row r="429" spans="1:87" ht="18" customHeight="1" thickBot="1" x14ac:dyDescent="0.3">
      <c r="A429" s="75"/>
      <c r="B429" s="354"/>
      <c r="C429" s="355"/>
      <c r="D429" s="355"/>
      <c r="E429" s="355"/>
      <c r="F429" s="355"/>
      <c r="G429" s="355"/>
      <c r="H429" s="355"/>
      <c r="I429" s="355"/>
      <c r="J429" s="355"/>
      <c r="K429" s="355"/>
      <c r="L429" s="355"/>
      <c r="M429" s="355"/>
      <c r="N429" s="355"/>
      <c r="O429" s="355"/>
      <c r="P429" s="355"/>
      <c r="Q429" s="355"/>
      <c r="R429" s="355"/>
      <c r="S429" s="355"/>
      <c r="T429" s="355"/>
      <c r="U429" s="355"/>
      <c r="V429" s="355"/>
      <c r="W429" s="355"/>
      <c r="X429" s="355"/>
      <c r="Y429" s="356"/>
      <c r="Z429" s="354"/>
      <c r="AA429" s="355"/>
      <c r="AB429" s="355"/>
      <c r="AC429" s="355"/>
      <c r="AD429" s="356"/>
      <c r="AE429" s="363"/>
      <c r="AF429" s="364"/>
      <c r="AG429" s="364"/>
      <c r="AH429" s="364"/>
      <c r="AI429" s="364"/>
      <c r="AJ429" s="365"/>
      <c r="AK429" s="360"/>
      <c r="AL429" s="361"/>
      <c r="AM429" s="361"/>
      <c r="AN429" s="361"/>
      <c r="AO429" s="361"/>
      <c r="AP429" s="361"/>
      <c r="AQ429" s="361"/>
      <c r="AR429" s="361"/>
      <c r="AS429" s="361"/>
      <c r="AT429" s="361"/>
      <c r="AU429" s="361"/>
      <c r="AV429" s="361"/>
      <c r="AW429" s="361"/>
      <c r="AX429" s="362"/>
      <c r="AY429" s="360"/>
      <c r="AZ429" s="361"/>
      <c r="BA429" s="361"/>
      <c r="BB429" s="362"/>
      <c r="BC429" s="351"/>
      <c r="BD429" s="352"/>
      <c r="BE429" s="352"/>
      <c r="BF429" s="353"/>
      <c r="BG429" s="369"/>
      <c r="BH429" s="370"/>
      <c r="BI429" s="370"/>
      <c r="BJ429" s="371"/>
      <c r="BK429" s="318"/>
      <c r="BL429" s="319"/>
      <c r="BM429" s="319"/>
      <c r="BN429" s="319"/>
      <c r="BO429" s="319"/>
      <c r="BP429" s="320"/>
      <c r="BQ429" s="321"/>
      <c r="BR429" s="322"/>
      <c r="BS429" s="322"/>
      <c r="BT429" s="322"/>
      <c r="BU429" s="322"/>
      <c r="BV429" s="322"/>
      <c r="BW429" s="323"/>
      <c r="BX429" s="321"/>
      <c r="BY429" s="322"/>
      <c r="BZ429" s="322"/>
      <c r="CA429" s="322"/>
      <c r="CB429" s="322"/>
      <c r="CC429" s="323"/>
      <c r="CD429" s="321"/>
      <c r="CE429" s="322"/>
      <c r="CF429" s="322"/>
      <c r="CG429" s="322"/>
      <c r="CH429" s="322"/>
      <c r="CI429" s="323"/>
    </row>
    <row r="430" spans="1:87" ht="18" customHeight="1" x14ac:dyDescent="0.25">
      <c r="A430" s="75"/>
      <c r="B430" s="324" t="s">
        <v>249</v>
      </c>
      <c r="C430" s="325"/>
      <c r="D430" s="325"/>
      <c r="E430" s="325"/>
      <c r="F430" s="325"/>
      <c r="G430" s="325"/>
      <c r="H430" s="325"/>
      <c r="I430" s="325"/>
      <c r="J430" s="325"/>
      <c r="K430" s="325"/>
      <c r="L430" s="325"/>
      <c r="M430" s="325"/>
      <c r="N430" s="325"/>
      <c r="O430" s="325"/>
      <c r="P430" s="325"/>
      <c r="Q430" s="325"/>
      <c r="R430" s="325"/>
      <c r="S430" s="325"/>
      <c r="T430" s="325"/>
      <c r="U430" s="325"/>
      <c r="V430" s="325"/>
      <c r="W430" s="325"/>
      <c r="X430" s="325"/>
      <c r="Y430" s="326"/>
      <c r="Z430" s="333" t="s">
        <v>914</v>
      </c>
      <c r="AA430" s="334"/>
      <c r="AB430" s="334"/>
      <c r="AC430" s="334"/>
      <c r="AD430" s="335"/>
      <c r="AE430" s="643">
        <v>24</v>
      </c>
      <c r="AF430" s="644"/>
      <c r="AG430" s="644"/>
      <c r="AH430" s="644"/>
      <c r="AI430" s="644"/>
      <c r="AJ430" s="644"/>
      <c r="AK430" s="342" t="s">
        <v>23</v>
      </c>
      <c r="AL430" s="343"/>
      <c r="AM430" s="343"/>
      <c r="AN430" s="343"/>
      <c r="AO430" s="343"/>
      <c r="AP430" s="343"/>
      <c r="AQ430" s="343"/>
      <c r="AR430" s="343"/>
      <c r="AS430" s="343"/>
      <c r="AT430" s="343"/>
      <c r="AU430" s="343"/>
      <c r="AV430" s="343"/>
      <c r="AW430" s="343"/>
      <c r="AX430" s="344"/>
      <c r="AY430" s="409">
        <v>0.25</v>
      </c>
      <c r="AZ430" s="346"/>
      <c r="BA430" s="346"/>
      <c r="BB430" s="410"/>
      <c r="BC430" s="345">
        <f>+$AE$430*AY430</f>
        <v>6</v>
      </c>
      <c r="BD430" s="346"/>
      <c r="BE430" s="346"/>
      <c r="BF430" s="347"/>
      <c r="BG430" s="285">
        <v>7925</v>
      </c>
      <c r="BH430" s="286"/>
      <c r="BI430" s="286"/>
      <c r="BJ430" s="287"/>
      <c r="BK430" s="288">
        <f>+AY430*BG430</f>
        <v>1981.25</v>
      </c>
      <c r="BL430" s="289"/>
      <c r="BM430" s="289"/>
      <c r="BN430" s="289"/>
      <c r="BO430" s="289"/>
      <c r="BP430" s="290"/>
      <c r="BQ430" s="291">
        <v>500</v>
      </c>
      <c r="BR430" s="292"/>
      <c r="BS430" s="292"/>
      <c r="BT430" s="292"/>
      <c r="BU430" s="292"/>
      <c r="BV430" s="292"/>
      <c r="BW430" s="293"/>
      <c r="BX430" s="291">
        <f>+(((BK432+BQ430)*15)/85)</f>
        <v>2425.8088235294117</v>
      </c>
      <c r="BY430" s="292"/>
      <c r="BZ430" s="292"/>
      <c r="CA430" s="292"/>
      <c r="CB430" s="292"/>
      <c r="CC430" s="293"/>
      <c r="CD430" s="291">
        <f>+BK432+BQ430+BX430</f>
        <v>16172.058823529413</v>
      </c>
      <c r="CE430" s="292"/>
      <c r="CF430" s="292"/>
      <c r="CG430" s="292"/>
      <c r="CH430" s="292"/>
      <c r="CI430" s="293"/>
    </row>
    <row r="431" spans="1:87" ht="18" customHeight="1" thickBot="1" x14ac:dyDescent="0.3">
      <c r="A431" s="75"/>
      <c r="B431" s="327"/>
      <c r="C431" s="328"/>
      <c r="D431" s="328"/>
      <c r="E431" s="328"/>
      <c r="F431" s="328"/>
      <c r="G431" s="328"/>
      <c r="H431" s="328"/>
      <c r="I431" s="328"/>
      <c r="J431" s="328"/>
      <c r="K431" s="328"/>
      <c r="L431" s="328"/>
      <c r="M431" s="328"/>
      <c r="N431" s="328"/>
      <c r="O431" s="328"/>
      <c r="P431" s="328"/>
      <c r="Q431" s="328"/>
      <c r="R431" s="328"/>
      <c r="S431" s="328"/>
      <c r="T431" s="328"/>
      <c r="U431" s="328"/>
      <c r="V431" s="328"/>
      <c r="W431" s="328"/>
      <c r="X431" s="328"/>
      <c r="Y431" s="329"/>
      <c r="Z431" s="336"/>
      <c r="AA431" s="337"/>
      <c r="AB431" s="337"/>
      <c r="AC431" s="337"/>
      <c r="AD431" s="338"/>
      <c r="AE431" s="645"/>
      <c r="AF431" s="646"/>
      <c r="AG431" s="646"/>
      <c r="AH431" s="646"/>
      <c r="AI431" s="646"/>
      <c r="AJ431" s="646"/>
      <c r="AK431" s="392" t="s">
        <v>528</v>
      </c>
      <c r="AL431" s="393"/>
      <c r="AM431" s="393"/>
      <c r="AN431" s="393"/>
      <c r="AO431" s="393"/>
      <c r="AP431" s="393"/>
      <c r="AQ431" s="393"/>
      <c r="AR431" s="393"/>
      <c r="AS431" s="393"/>
      <c r="AT431" s="393"/>
      <c r="AU431" s="393"/>
      <c r="AV431" s="393"/>
      <c r="AW431" s="393"/>
      <c r="AX431" s="394"/>
      <c r="AY431" s="407">
        <v>0.5</v>
      </c>
      <c r="AZ431" s="304"/>
      <c r="BA431" s="304"/>
      <c r="BB431" s="408"/>
      <c r="BC431" s="306">
        <f t="shared" ref="BC431" si="91">+$AE$430*AY431</f>
        <v>12</v>
      </c>
      <c r="BD431" s="307"/>
      <c r="BE431" s="307"/>
      <c r="BF431" s="308"/>
      <c r="BG431" s="309">
        <v>22530</v>
      </c>
      <c r="BH431" s="310"/>
      <c r="BI431" s="310"/>
      <c r="BJ431" s="311"/>
      <c r="BK431" s="312">
        <f t="shared" ref="BK431" si="92">+AY431*BG431</f>
        <v>11265</v>
      </c>
      <c r="BL431" s="313"/>
      <c r="BM431" s="313"/>
      <c r="BN431" s="313"/>
      <c r="BO431" s="313"/>
      <c r="BP431" s="314"/>
      <c r="BQ431" s="294"/>
      <c r="BR431" s="295"/>
      <c r="BS431" s="295"/>
      <c r="BT431" s="295"/>
      <c r="BU431" s="295"/>
      <c r="BV431" s="295"/>
      <c r="BW431" s="296"/>
      <c r="BX431" s="294"/>
      <c r="BY431" s="295"/>
      <c r="BZ431" s="295"/>
      <c r="CA431" s="295"/>
      <c r="CB431" s="295"/>
      <c r="CC431" s="296"/>
      <c r="CD431" s="294"/>
      <c r="CE431" s="295"/>
      <c r="CF431" s="295"/>
      <c r="CG431" s="295"/>
      <c r="CH431" s="295"/>
      <c r="CI431" s="296"/>
    </row>
    <row r="432" spans="1:87" ht="18" customHeight="1" thickBot="1" x14ac:dyDescent="0.3">
      <c r="A432" s="75"/>
      <c r="B432" s="377"/>
      <c r="C432" s="378"/>
      <c r="D432" s="378"/>
      <c r="E432" s="378"/>
      <c r="F432" s="378"/>
      <c r="G432" s="378"/>
      <c r="H432" s="378"/>
      <c r="I432" s="378"/>
      <c r="J432" s="378"/>
      <c r="K432" s="378"/>
      <c r="L432" s="378"/>
      <c r="M432" s="378"/>
      <c r="N432" s="378"/>
      <c r="O432" s="378"/>
      <c r="P432" s="378"/>
      <c r="Q432" s="378"/>
      <c r="R432" s="378"/>
      <c r="S432" s="378"/>
      <c r="T432" s="378"/>
      <c r="U432" s="378"/>
      <c r="V432" s="378"/>
      <c r="W432" s="378"/>
      <c r="X432" s="378"/>
      <c r="Y432" s="378"/>
      <c r="Z432" s="378"/>
      <c r="AA432" s="378"/>
      <c r="AB432" s="378"/>
      <c r="AC432" s="378"/>
      <c r="AD432" s="378"/>
      <c r="AE432" s="378"/>
      <c r="AF432" s="378"/>
      <c r="AG432" s="378"/>
      <c r="AH432" s="378"/>
      <c r="AI432" s="378"/>
      <c r="AJ432" s="379"/>
      <c r="AK432" s="380" t="s">
        <v>3</v>
      </c>
      <c r="AL432" s="381"/>
      <c r="AM432" s="381"/>
      <c r="AN432" s="381"/>
      <c r="AO432" s="381"/>
      <c r="AP432" s="381"/>
      <c r="AQ432" s="381"/>
      <c r="AR432" s="381"/>
      <c r="AS432" s="381"/>
      <c r="AT432" s="381"/>
      <c r="AU432" s="381"/>
      <c r="AV432" s="381"/>
      <c r="AW432" s="381"/>
      <c r="AX432" s="381"/>
      <c r="AY432" s="382"/>
      <c r="AZ432" s="382"/>
      <c r="BA432" s="382"/>
      <c r="BB432" s="382"/>
      <c r="BC432" s="382"/>
      <c r="BD432" s="382"/>
      <c r="BE432" s="382"/>
      <c r="BF432" s="382"/>
      <c r="BG432" s="382"/>
      <c r="BH432" s="382"/>
      <c r="BI432" s="382"/>
      <c r="BJ432" s="383"/>
      <c r="BK432" s="384">
        <f>SUM(BK430:BK431)</f>
        <v>13246.25</v>
      </c>
      <c r="BL432" s="385"/>
      <c r="BM432" s="385"/>
      <c r="BN432" s="385"/>
      <c r="BO432" s="385"/>
      <c r="BP432" s="386"/>
      <c r="BQ432" s="387" t="s">
        <v>100</v>
      </c>
      <c r="BR432" s="388"/>
      <c r="BS432" s="388"/>
      <c r="BT432" s="388"/>
      <c r="BU432" s="388"/>
      <c r="BV432" s="388"/>
      <c r="BW432" s="388"/>
      <c r="BX432" s="388"/>
      <c r="BY432" s="388"/>
      <c r="BZ432" s="388"/>
      <c r="CA432" s="388"/>
      <c r="CB432" s="388"/>
      <c r="CC432" s="389"/>
      <c r="CD432" s="390">
        <f>+CD430*AE430</f>
        <v>388129.4117647059</v>
      </c>
      <c r="CE432" s="390"/>
      <c r="CF432" s="390"/>
      <c r="CG432" s="390"/>
      <c r="CH432" s="390"/>
      <c r="CI432" s="391"/>
    </row>
    <row r="433" spans="1:87" ht="18" customHeight="1" thickBot="1" x14ac:dyDescent="0.3">
      <c r="A433" s="75"/>
      <c r="B433" s="76"/>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c r="AB433" s="76"/>
      <c r="AC433" s="76"/>
      <c r="AD433" s="76"/>
      <c r="AE433" s="76"/>
      <c r="AF433" s="76"/>
      <c r="AG433" s="76"/>
      <c r="AH433" s="76"/>
      <c r="AI433" s="76"/>
      <c r="AJ433" s="76"/>
      <c r="BG433" s="78"/>
      <c r="BH433" s="78"/>
      <c r="BI433" s="78"/>
      <c r="BJ433" s="78"/>
      <c r="BK433" s="79"/>
      <c r="BL433" s="79"/>
      <c r="BM433" s="79"/>
      <c r="BN433" s="79"/>
      <c r="BO433" s="79"/>
      <c r="BP433" s="79"/>
      <c r="BQ433" s="79"/>
      <c r="BR433" s="79"/>
      <c r="BS433" s="79"/>
      <c r="BT433" s="79"/>
      <c r="BU433" s="79"/>
      <c r="BV433" s="79"/>
      <c r="BW433" s="79"/>
      <c r="BX433" s="79"/>
      <c r="BY433" s="79"/>
      <c r="BZ433" s="79"/>
      <c r="CA433" s="79"/>
      <c r="CB433" s="79"/>
      <c r="CC433" s="79"/>
      <c r="CD433" s="79"/>
      <c r="CE433" s="79"/>
      <c r="CF433" s="79"/>
      <c r="CG433" s="79"/>
      <c r="CH433" s="79"/>
      <c r="CI433" s="79"/>
    </row>
    <row r="434" spans="1:87" ht="18" customHeight="1" x14ac:dyDescent="0.25">
      <c r="A434" s="75"/>
      <c r="B434" s="348" t="s">
        <v>0</v>
      </c>
      <c r="C434" s="349"/>
      <c r="D434" s="349"/>
      <c r="E434" s="349"/>
      <c r="F434" s="349"/>
      <c r="G434" s="349"/>
      <c r="H434" s="349"/>
      <c r="I434" s="349"/>
      <c r="J434" s="349"/>
      <c r="K434" s="349"/>
      <c r="L434" s="349"/>
      <c r="M434" s="349"/>
      <c r="N434" s="349"/>
      <c r="O434" s="349"/>
      <c r="P434" s="349"/>
      <c r="Q434" s="349"/>
      <c r="R434" s="349"/>
      <c r="S434" s="349"/>
      <c r="T434" s="349"/>
      <c r="U434" s="349"/>
      <c r="V434" s="349"/>
      <c r="W434" s="349"/>
      <c r="X434" s="349"/>
      <c r="Y434" s="350"/>
      <c r="Z434" s="348" t="s">
        <v>80</v>
      </c>
      <c r="AA434" s="349"/>
      <c r="AB434" s="349"/>
      <c r="AC434" s="349"/>
      <c r="AD434" s="350"/>
      <c r="AE434" s="357" t="s">
        <v>79</v>
      </c>
      <c r="AF434" s="358"/>
      <c r="AG434" s="358"/>
      <c r="AH434" s="358"/>
      <c r="AI434" s="358"/>
      <c r="AJ434" s="359"/>
      <c r="AK434" s="357" t="s">
        <v>81</v>
      </c>
      <c r="AL434" s="358"/>
      <c r="AM434" s="358"/>
      <c r="AN434" s="358"/>
      <c r="AO434" s="358"/>
      <c r="AP434" s="358"/>
      <c r="AQ434" s="358"/>
      <c r="AR434" s="358"/>
      <c r="AS434" s="358"/>
      <c r="AT434" s="358"/>
      <c r="AU434" s="358"/>
      <c r="AV434" s="358"/>
      <c r="AW434" s="358"/>
      <c r="AX434" s="359"/>
      <c r="AY434" s="357" t="s">
        <v>1</v>
      </c>
      <c r="AZ434" s="358"/>
      <c r="BA434" s="358"/>
      <c r="BB434" s="359"/>
      <c r="BC434" s="348" t="s">
        <v>104</v>
      </c>
      <c r="BD434" s="349"/>
      <c r="BE434" s="349"/>
      <c r="BF434" s="350"/>
      <c r="BG434" s="366" t="s">
        <v>82</v>
      </c>
      <c r="BH434" s="367"/>
      <c r="BI434" s="367"/>
      <c r="BJ434" s="368"/>
      <c r="BK434" s="315" t="s">
        <v>99</v>
      </c>
      <c r="BL434" s="316"/>
      <c r="BM434" s="316"/>
      <c r="BN434" s="316"/>
      <c r="BO434" s="316"/>
      <c r="BP434" s="317"/>
      <c r="BQ434" s="315" t="s">
        <v>83</v>
      </c>
      <c r="BR434" s="316"/>
      <c r="BS434" s="316"/>
      <c r="BT434" s="316"/>
      <c r="BU434" s="316"/>
      <c r="BV434" s="316"/>
      <c r="BW434" s="317"/>
      <c r="BX434" s="315" t="s">
        <v>84</v>
      </c>
      <c r="BY434" s="316"/>
      <c r="BZ434" s="316"/>
      <c r="CA434" s="316"/>
      <c r="CB434" s="316"/>
      <c r="CC434" s="317"/>
      <c r="CD434" s="315" t="s">
        <v>85</v>
      </c>
      <c r="CE434" s="316"/>
      <c r="CF434" s="316"/>
      <c r="CG434" s="316"/>
      <c r="CH434" s="316"/>
      <c r="CI434" s="317"/>
    </row>
    <row r="435" spans="1:87" ht="18" customHeight="1" x14ac:dyDescent="0.25">
      <c r="A435" s="75"/>
      <c r="B435" s="351"/>
      <c r="C435" s="352"/>
      <c r="D435" s="352"/>
      <c r="E435" s="352"/>
      <c r="F435" s="352"/>
      <c r="G435" s="352"/>
      <c r="H435" s="352"/>
      <c r="I435" s="352"/>
      <c r="J435" s="352"/>
      <c r="K435" s="352"/>
      <c r="L435" s="352"/>
      <c r="M435" s="352"/>
      <c r="N435" s="352"/>
      <c r="O435" s="352"/>
      <c r="P435" s="352"/>
      <c r="Q435" s="352"/>
      <c r="R435" s="352"/>
      <c r="S435" s="352"/>
      <c r="T435" s="352"/>
      <c r="U435" s="352"/>
      <c r="V435" s="352"/>
      <c r="W435" s="352"/>
      <c r="X435" s="352"/>
      <c r="Y435" s="353"/>
      <c r="Z435" s="351"/>
      <c r="AA435" s="352"/>
      <c r="AB435" s="352"/>
      <c r="AC435" s="352"/>
      <c r="AD435" s="353"/>
      <c r="AE435" s="360"/>
      <c r="AF435" s="361"/>
      <c r="AG435" s="361"/>
      <c r="AH435" s="361"/>
      <c r="AI435" s="361"/>
      <c r="AJ435" s="362"/>
      <c r="AK435" s="360"/>
      <c r="AL435" s="361"/>
      <c r="AM435" s="361"/>
      <c r="AN435" s="361"/>
      <c r="AO435" s="361"/>
      <c r="AP435" s="361"/>
      <c r="AQ435" s="361"/>
      <c r="AR435" s="361"/>
      <c r="AS435" s="361"/>
      <c r="AT435" s="361"/>
      <c r="AU435" s="361"/>
      <c r="AV435" s="361"/>
      <c r="AW435" s="361"/>
      <c r="AX435" s="362"/>
      <c r="AY435" s="360"/>
      <c r="AZ435" s="361"/>
      <c r="BA435" s="361"/>
      <c r="BB435" s="362"/>
      <c r="BC435" s="351"/>
      <c r="BD435" s="352"/>
      <c r="BE435" s="352"/>
      <c r="BF435" s="353"/>
      <c r="BG435" s="369"/>
      <c r="BH435" s="370"/>
      <c r="BI435" s="370"/>
      <c r="BJ435" s="371"/>
      <c r="BK435" s="318"/>
      <c r="BL435" s="319"/>
      <c r="BM435" s="319"/>
      <c r="BN435" s="319"/>
      <c r="BO435" s="319"/>
      <c r="BP435" s="320"/>
      <c r="BQ435" s="318"/>
      <c r="BR435" s="319"/>
      <c r="BS435" s="319"/>
      <c r="BT435" s="319"/>
      <c r="BU435" s="319"/>
      <c r="BV435" s="319"/>
      <c r="BW435" s="320"/>
      <c r="BX435" s="318"/>
      <c r="BY435" s="319"/>
      <c r="BZ435" s="319"/>
      <c r="CA435" s="319"/>
      <c r="CB435" s="319"/>
      <c r="CC435" s="320"/>
      <c r="CD435" s="318"/>
      <c r="CE435" s="319"/>
      <c r="CF435" s="319"/>
      <c r="CG435" s="319"/>
      <c r="CH435" s="319"/>
      <c r="CI435" s="320"/>
    </row>
    <row r="436" spans="1:87" ht="18" customHeight="1" thickBot="1" x14ac:dyDescent="0.3">
      <c r="A436" s="75"/>
      <c r="B436" s="354"/>
      <c r="C436" s="355"/>
      <c r="D436" s="355"/>
      <c r="E436" s="355"/>
      <c r="F436" s="355"/>
      <c r="G436" s="355"/>
      <c r="H436" s="355"/>
      <c r="I436" s="355"/>
      <c r="J436" s="355"/>
      <c r="K436" s="355"/>
      <c r="L436" s="355"/>
      <c r="M436" s="355"/>
      <c r="N436" s="355"/>
      <c r="O436" s="355"/>
      <c r="P436" s="355"/>
      <c r="Q436" s="355"/>
      <c r="R436" s="355"/>
      <c r="S436" s="355"/>
      <c r="T436" s="355"/>
      <c r="U436" s="355"/>
      <c r="V436" s="355"/>
      <c r="W436" s="355"/>
      <c r="X436" s="355"/>
      <c r="Y436" s="356"/>
      <c r="Z436" s="354"/>
      <c r="AA436" s="355"/>
      <c r="AB436" s="355"/>
      <c r="AC436" s="355"/>
      <c r="AD436" s="356"/>
      <c r="AE436" s="363"/>
      <c r="AF436" s="364"/>
      <c r="AG436" s="364"/>
      <c r="AH436" s="364"/>
      <c r="AI436" s="364"/>
      <c r="AJ436" s="365"/>
      <c r="AK436" s="360"/>
      <c r="AL436" s="361"/>
      <c r="AM436" s="361"/>
      <c r="AN436" s="361"/>
      <c r="AO436" s="361"/>
      <c r="AP436" s="361"/>
      <c r="AQ436" s="361"/>
      <c r="AR436" s="361"/>
      <c r="AS436" s="361"/>
      <c r="AT436" s="361"/>
      <c r="AU436" s="361"/>
      <c r="AV436" s="361"/>
      <c r="AW436" s="361"/>
      <c r="AX436" s="362"/>
      <c r="AY436" s="360"/>
      <c r="AZ436" s="361"/>
      <c r="BA436" s="361"/>
      <c r="BB436" s="362"/>
      <c r="BC436" s="351"/>
      <c r="BD436" s="352"/>
      <c r="BE436" s="352"/>
      <c r="BF436" s="353"/>
      <c r="BG436" s="369"/>
      <c r="BH436" s="370"/>
      <c r="BI436" s="370"/>
      <c r="BJ436" s="371"/>
      <c r="BK436" s="318"/>
      <c r="BL436" s="319"/>
      <c r="BM436" s="319"/>
      <c r="BN436" s="319"/>
      <c r="BO436" s="319"/>
      <c r="BP436" s="320"/>
      <c r="BQ436" s="321"/>
      <c r="BR436" s="322"/>
      <c r="BS436" s="322"/>
      <c r="BT436" s="322"/>
      <c r="BU436" s="322"/>
      <c r="BV436" s="322"/>
      <c r="BW436" s="323"/>
      <c r="BX436" s="321"/>
      <c r="BY436" s="322"/>
      <c r="BZ436" s="322"/>
      <c r="CA436" s="322"/>
      <c r="CB436" s="322"/>
      <c r="CC436" s="323"/>
      <c r="CD436" s="321"/>
      <c r="CE436" s="322"/>
      <c r="CF436" s="322"/>
      <c r="CG436" s="322"/>
      <c r="CH436" s="322"/>
      <c r="CI436" s="323"/>
    </row>
    <row r="437" spans="1:87" ht="18" customHeight="1" x14ac:dyDescent="0.25">
      <c r="A437" s="75"/>
      <c r="B437" s="324" t="s">
        <v>250</v>
      </c>
      <c r="C437" s="325"/>
      <c r="D437" s="325"/>
      <c r="E437" s="325"/>
      <c r="F437" s="325"/>
      <c r="G437" s="325"/>
      <c r="H437" s="325"/>
      <c r="I437" s="325"/>
      <c r="J437" s="325"/>
      <c r="K437" s="325"/>
      <c r="L437" s="325"/>
      <c r="M437" s="325"/>
      <c r="N437" s="325"/>
      <c r="O437" s="325"/>
      <c r="P437" s="325"/>
      <c r="Q437" s="325"/>
      <c r="R437" s="325"/>
      <c r="S437" s="325"/>
      <c r="T437" s="325"/>
      <c r="U437" s="325"/>
      <c r="V437" s="325"/>
      <c r="W437" s="325"/>
      <c r="X437" s="325"/>
      <c r="Y437" s="326"/>
      <c r="Z437" s="333" t="s">
        <v>915</v>
      </c>
      <c r="AA437" s="334"/>
      <c r="AB437" s="334"/>
      <c r="AC437" s="334"/>
      <c r="AD437" s="335"/>
      <c r="AE437" s="643">
        <v>60</v>
      </c>
      <c r="AF437" s="644"/>
      <c r="AG437" s="644"/>
      <c r="AH437" s="644"/>
      <c r="AI437" s="644"/>
      <c r="AJ437" s="644"/>
      <c r="AK437" s="342" t="s">
        <v>32</v>
      </c>
      <c r="AL437" s="343"/>
      <c r="AM437" s="343"/>
      <c r="AN437" s="343"/>
      <c r="AO437" s="343"/>
      <c r="AP437" s="343"/>
      <c r="AQ437" s="343"/>
      <c r="AR437" s="343"/>
      <c r="AS437" s="343"/>
      <c r="AT437" s="343"/>
      <c r="AU437" s="343"/>
      <c r="AV437" s="343"/>
      <c r="AW437" s="343"/>
      <c r="AX437" s="344"/>
      <c r="AY437" s="409">
        <v>12</v>
      </c>
      <c r="AZ437" s="346"/>
      <c r="BA437" s="346"/>
      <c r="BB437" s="410"/>
      <c r="BC437" s="345">
        <f>+$AE$437*AY437</f>
        <v>720</v>
      </c>
      <c r="BD437" s="346"/>
      <c r="BE437" s="346"/>
      <c r="BF437" s="347"/>
      <c r="BG437" s="285">
        <v>10968</v>
      </c>
      <c r="BH437" s="286"/>
      <c r="BI437" s="286"/>
      <c r="BJ437" s="287"/>
      <c r="BK437" s="288">
        <f>+AY437*BG437</f>
        <v>131616</v>
      </c>
      <c r="BL437" s="289"/>
      <c r="BM437" s="289"/>
      <c r="BN437" s="289"/>
      <c r="BO437" s="289"/>
      <c r="BP437" s="290"/>
      <c r="BQ437" s="291">
        <v>500</v>
      </c>
      <c r="BR437" s="292"/>
      <c r="BS437" s="292"/>
      <c r="BT437" s="292"/>
      <c r="BU437" s="292"/>
      <c r="BV437" s="292"/>
      <c r="BW437" s="293"/>
      <c r="BX437" s="291">
        <f>+(((BK440+BQ437)*15)/85)</f>
        <v>37646.117647058825</v>
      </c>
      <c r="BY437" s="292"/>
      <c r="BZ437" s="292"/>
      <c r="CA437" s="292"/>
      <c r="CB437" s="292"/>
      <c r="CC437" s="293"/>
      <c r="CD437" s="291">
        <f>+BK440+BQ437+BX437</f>
        <v>250974.11764705883</v>
      </c>
      <c r="CE437" s="292"/>
      <c r="CF437" s="292"/>
      <c r="CG437" s="292"/>
      <c r="CH437" s="292"/>
      <c r="CI437" s="293"/>
    </row>
    <row r="438" spans="1:87" ht="18" customHeight="1" x14ac:dyDescent="0.25">
      <c r="A438" s="75"/>
      <c r="B438" s="327"/>
      <c r="C438" s="328"/>
      <c r="D438" s="328"/>
      <c r="E438" s="328"/>
      <c r="F438" s="328"/>
      <c r="G438" s="328"/>
      <c r="H438" s="328"/>
      <c r="I438" s="328"/>
      <c r="J438" s="328"/>
      <c r="K438" s="328"/>
      <c r="L438" s="328"/>
      <c r="M438" s="328"/>
      <c r="N438" s="328"/>
      <c r="O438" s="328"/>
      <c r="P438" s="328"/>
      <c r="Q438" s="328"/>
      <c r="R438" s="328"/>
      <c r="S438" s="328"/>
      <c r="T438" s="328"/>
      <c r="U438" s="328"/>
      <c r="V438" s="328"/>
      <c r="W438" s="328"/>
      <c r="X438" s="328"/>
      <c r="Y438" s="329"/>
      <c r="Z438" s="336"/>
      <c r="AA438" s="337"/>
      <c r="AB438" s="337"/>
      <c r="AC438" s="337"/>
      <c r="AD438" s="338"/>
      <c r="AE438" s="645"/>
      <c r="AF438" s="646"/>
      <c r="AG438" s="646"/>
      <c r="AH438" s="646"/>
      <c r="AI438" s="646"/>
      <c r="AJ438" s="646"/>
      <c r="AK438" s="300" t="s">
        <v>5</v>
      </c>
      <c r="AL438" s="301"/>
      <c r="AM438" s="301"/>
      <c r="AN438" s="301"/>
      <c r="AO438" s="301"/>
      <c r="AP438" s="301"/>
      <c r="AQ438" s="301"/>
      <c r="AR438" s="301"/>
      <c r="AS438" s="301"/>
      <c r="AT438" s="301"/>
      <c r="AU438" s="301"/>
      <c r="AV438" s="301"/>
      <c r="AW438" s="301"/>
      <c r="AX438" s="302"/>
      <c r="AY438" s="407">
        <v>8</v>
      </c>
      <c r="AZ438" s="304"/>
      <c r="BA438" s="304"/>
      <c r="BB438" s="408"/>
      <c r="BC438" s="306">
        <f t="shared" ref="BC438:BC439" si="93">+$AE$437*AY438</f>
        <v>480</v>
      </c>
      <c r="BD438" s="307"/>
      <c r="BE438" s="307"/>
      <c r="BF438" s="308"/>
      <c r="BG438" s="309">
        <v>6778</v>
      </c>
      <c r="BH438" s="310"/>
      <c r="BI438" s="310"/>
      <c r="BJ438" s="311"/>
      <c r="BK438" s="312">
        <f t="shared" ref="BK438:BK439" si="94">+AY438*BG438</f>
        <v>54224</v>
      </c>
      <c r="BL438" s="313"/>
      <c r="BM438" s="313"/>
      <c r="BN438" s="313"/>
      <c r="BO438" s="313"/>
      <c r="BP438" s="314"/>
      <c r="BQ438" s="294"/>
      <c r="BR438" s="295"/>
      <c r="BS438" s="295"/>
      <c r="BT438" s="295"/>
      <c r="BU438" s="295"/>
      <c r="BV438" s="295"/>
      <c r="BW438" s="296"/>
      <c r="BX438" s="294"/>
      <c r="BY438" s="295"/>
      <c r="BZ438" s="295"/>
      <c r="CA438" s="295"/>
      <c r="CB438" s="295"/>
      <c r="CC438" s="296"/>
      <c r="CD438" s="294"/>
      <c r="CE438" s="295"/>
      <c r="CF438" s="295"/>
      <c r="CG438" s="295"/>
      <c r="CH438" s="295"/>
      <c r="CI438" s="296"/>
    </row>
    <row r="439" spans="1:87" ht="18" customHeight="1" thickBot="1" x14ac:dyDescent="0.3">
      <c r="A439" s="75"/>
      <c r="B439" s="327"/>
      <c r="C439" s="328"/>
      <c r="D439" s="328"/>
      <c r="E439" s="328"/>
      <c r="F439" s="328"/>
      <c r="G439" s="328"/>
      <c r="H439" s="328"/>
      <c r="I439" s="328"/>
      <c r="J439" s="328"/>
      <c r="K439" s="328"/>
      <c r="L439" s="328"/>
      <c r="M439" s="328"/>
      <c r="N439" s="328"/>
      <c r="O439" s="328"/>
      <c r="P439" s="328"/>
      <c r="Q439" s="328"/>
      <c r="R439" s="328"/>
      <c r="S439" s="328"/>
      <c r="T439" s="328"/>
      <c r="U439" s="328"/>
      <c r="V439" s="328"/>
      <c r="W439" s="328"/>
      <c r="X439" s="328"/>
      <c r="Y439" s="329"/>
      <c r="Z439" s="336"/>
      <c r="AA439" s="337"/>
      <c r="AB439" s="337"/>
      <c r="AC439" s="337"/>
      <c r="AD439" s="338"/>
      <c r="AE439" s="645"/>
      <c r="AF439" s="646"/>
      <c r="AG439" s="646"/>
      <c r="AH439" s="646"/>
      <c r="AI439" s="646"/>
      <c r="AJ439" s="646"/>
      <c r="AK439" s="392" t="s">
        <v>40</v>
      </c>
      <c r="AL439" s="393"/>
      <c r="AM439" s="393"/>
      <c r="AN439" s="393"/>
      <c r="AO439" s="393"/>
      <c r="AP439" s="393"/>
      <c r="AQ439" s="393"/>
      <c r="AR439" s="393"/>
      <c r="AS439" s="393"/>
      <c r="AT439" s="393"/>
      <c r="AU439" s="393"/>
      <c r="AV439" s="393"/>
      <c r="AW439" s="393"/>
      <c r="AX439" s="394"/>
      <c r="AY439" s="407">
        <v>1</v>
      </c>
      <c r="AZ439" s="304"/>
      <c r="BA439" s="304"/>
      <c r="BB439" s="408"/>
      <c r="BC439" s="306">
        <f t="shared" si="93"/>
        <v>60</v>
      </c>
      <c r="BD439" s="307"/>
      <c r="BE439" s="307"/>
      <c r="BF439" s="308"/>
      <c r="BG439" s="309">
        <v>26988</v>
      </c>
      <c r="BH439" s="310"/>
      <c r="BI439" s="310"/>
      <c r="BJ439" s="311"/>
      <c r="BK439" s="312">
        <f t="shared" si="94"/>
        <v>26988</v>
      </c>
      <c r="BL439" s="313"/>
      <c r="BM439" s="313"/>
      <c r="BN439" s="313"/>
      <c r="BO439" s="313"/>
      <c r="BP439" s="314"/>
      <c r="BQ439" s="294"/>
      <c r="BR439" s="295"/>
      <c r="BS439" s="295"/>
      <c r="BT439" s="295"/>
      <c r="BU439" s="295"/>
      <c r="BV439" s="295"/>
      <c r="BW439" s="296"/>
      <c r="BX439" s="294"/>
      <c r="BY439" s="295"/>
      <c r="BZ439" s="295"/>
      <c r="CA439" s="295"/>
      <c r="CB439" s="295"/>
      <c r="CC439" s="296"/>
      <c r="CD439" s="294"/>
      <c r="CE439" s="295"/>
      <c r="CF439" s="295"/>
      <c r="CG439" s="295"/>
      <c r="CH439" s="295"/>
      <c r="CI439" s="296"/>
    </row>
    <row r="440" spans="1:87" ht="18" customHeight="1" thickBot="1" x14ac:dyDescent="0.3">
      <c r="A440" s="75"/>
      <c r="B440" s="377"/>
      <c r="C440" s="378"/>
      <c r="D440" s="378"/>
      <c r="E440" s="378"/>
      <c r="F440" s="378"/>
      <c r="G440" s="378"/>
      <c r="H440" s="378"/>
      <c r="I440" s="378"/>
      <c r="J440" s="378"/>
      <c r="K440" s="378"/>
      <c r="L440" s="378"/>
      <c r="M440" s="378"/>
      <c r="N440" s="378"/>
      <c r="O440" s="378"/>
      <c r="P440" s="378"/>
      <c r="Q440" s="378"/>
      <c r="R440" s="378"/>
      <c r="S440" s="378"/>
      <c r="T440" s="378"/>
      <c r="U440" s="378"/>
      <c r="V440" s="378"/>
      <c r="W440" s="378"/>
      <c r="X440" s="378"/>
      <c r="Y440" s="378"/>
      <c r="Z440" s="378"/>
      <c r="AA440" s="378"/>
      <c r="AB440" s="378"/>
      <c r="AC440" s="378"/>
      <c r="AD440" s="378"/>
      <c r="AE440" s="378"/>
      <c r="AF440" s="378"/>
      <c r="AG440" s="378"/>
      <c r="AH440" s="378"/>
      <c r="AI440" s="378"/>
      <c r="AJ440" s="379"/>
      <c r="AK440" s="380" t="s">
        <v>3</v>
      </c>
      <c r="AL440" s="381"/>
      <c r="AM440" s="381"/>
      <c r="AN440" s="381"/>
      <c r="AO440" s="381"/>
      <c r="AP440" s="381"/>
      <c r="AQ440" s="381"/>
      <c r="AR440" s="381"/>
      <c r="AS440" s="381"/>
      <c r="AT440" s="381"/>
      <c r="AU440" s="381"/>
      <c r="AV440" s="381"/>
      <c r="AW440" s="381"/>
      <c r="AX440" s="381"/>
      <c r="AY440" s="382"/>
      <c r="AZ440" s="382"/>
      <c r="BA440" s="382"/>
      <c r="BB440" s="382"/>
      <c r="BC440" s="382"/>
      <c r="BD440" s="382"/>
      <c r="BE440" s="382"/>
      <c r="BF440" s="382"/>
      <c r="BG440" s="382"/>
      <c r="BH440" s="382"/>
      <c r="BI440" s="382"/>
      <c r="BJ440" s="383"/>
      <c r="BK440" s="384">
        <f>SUM(BK437:BK439)</f>
        <v>212828</v>
      </c>
      <c r="BL440" s="385"/>
      <c r="BM440" s="385"/>
      <c r="BN440" s="385"/>
      <c r="BO440" s="385"/>
      <c r="BP440" s="386"/>
      <c r="BQ440" s="387" t="s">
        <v>100</v>
      </c>
      <c r="BR440" s="388"/>
      <c r="BS440" s="388"/>
      <c r="BT440" s="388"/>
      <c r="BU440" s="388"/>
      <c r="BV440" s="388"/>
      <c r="BW440" s="388"/>
      <c r="BX440" s="388"/>
      <c r="BY440" s="388"/>
      <c r="BZ440" s="388"/>
      <c r="CA440" s="388"/>
      <c r="CB440" s="388"/>
      <c r="CC440" s="389"/>
      <c r="CD440" s="390">
        <f>+CD437*AE437</f>
        <v>15058447.05882353</v>
      </c>
      <c r="CE440" s="390"/>
      <c r="CF440" s="390"/>
      <c r="CG440" s="390"/>
      <c r="CH440" s="390"/>
      <c r="CI440" s="391"/>
    </row>
    <row r="441" spans="1:87" ht="18" customHeight="1" thickBot="1" x14ac:dyDescent="0.3">
      <c r="A441" s="75"/>
      <c r="B441" s="76"/>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c r="AB441" s="76"/>
      <c r="AC441" s="76"/>
      <c r="AD441" s="76"/>
      <c r="AE441" s="76"/>
      <c r="AF441" s="76"/>
      <c r="AG441" s="76"/>
      <c r="AH441" s="76"/>
      <c r="AI441" s="76"/>
      <c r="AJ441" s="76"/>
      <c r="BG441" s="78"/>
      <c r="BH441" s="78"/>
      <c r="BI441" s="78"/>
      <c r="BJ441" s="78"/>
      <c r="BK441" s="79"/>
      <c r="BL441" s="79"/>
      <c r="BM441" s="79"/>
      <c r="BN441" s="79"/>
      <c r="BO441" s="79"/>
      <c r="BP441" s="79"/>
      <c r="BQ441" s="79"/>
      <c r="BR441" s="79"/>
      <c r="BS441" s="79"/>
      <c r="BT441" s="79"/>
      <c r="BU441" s="79"/>
      <c r="BV441" s="79"/>
      <c r="BW441" s="79"/>
      <c r="BX441" s="79"/>
      <c r="BY441" s="79"/>
      <c r="BZ441" s="79"/>
      <c r="CA441" s="79"/>
      <c r="CB441" s="79"/>
      <c r="CC441" s="79"/>
      <c r="CD441" s="79"/>
      <c r="CE441" s="79"/>
      <c r="CF441" s="79"/>
      <c r="CG441" s="79"/>
      <c r="CH441" s="79"/>
      <c r="CI441" s="79"/>
    </row>
    <row r="442" spans="1:87" ht="18" customHeight="1" x14ac:dyDescent="0.25">
      <c r="A442" s="75"/>
      <c r="B442" s="348" t="s">
        <v>0</v>
      </c>
      <c r="C442" s="349"/>
      <c r="D442" s="349"/>
      <c r="E442" s="349"/>
      <c r="F442" s="349"/>
      <c r="G442" s="349"/>
      <c r="H442" s="349"/>
      <c r="I442" s="349"/>
      <c r="J442" s="349"/>
      <c r="K442" s="349"/>
      <c r="L442" s="349"/>
      <c r="M442" s="349"/>
      <c r="N442" s="349"/>
      <c r="O442" s="349"/>
      <c r="P442" s="349"/>
      <c r="Q442" s="349"/>
      <c r="R442" s="349"/>
      <c r="S442" s="349"/>
      <c r="T442" s="349"/>
      <c r="U442" s="349"/>
      <c r="V442" s="349"/>
      <c r="W442" s="349"/>
      <c r="X442" s="349"/>
      <c r="Y442" s="350"/>
      <c r="Z442" s="348" t="s">
        <v>80</v>
      </c>
      <c r="AA442" s="349"/>
      <c r="AB442" s="349"/>
      <c r="AC442" s="349"/>
      <c r="AD442" s="350"/>
      <c r="AE442" s="357" t="s">
        <v>79</v>
      </c>
      <c r="AF442" s="358"/>
      <c r="AG442" s="358"/>
      <c r="AH442" s="358"/>
      <c r="AI442" s="358"/>
      <c r="AJ442" s="359"/>
      <c r="AK442" s="357" t="s">
        <v>81</v>
      </c>
      <c r="AL442" s="358"/>
      <c r="AM442" s="358"/>
      <c r="AN442" s="358"/>
      <c r="AO442" s="358"/>
      <c r="AP442" s="358"/>
      <c r="AQ442" s="358"/>
      <c r="AR442" s="358"/>
      <c r="AS442" s="358"/>
      <c r="AT442" s="358"/>
      <c r="AU442" s="358"/>
      <c r="AV442" s="358"/>
      <c r="AW442" s="358"/>
      <c r="AX442" s="359"/>
      <c r="AY442" s="357" t="s">
        <v>1</v>
      </c>
      <c r="AZ442" s="358"/>
      <c r="BA442" s="358"/>
      <c r="BB442" s="359"/>
      <c r="BC442" s="348" t="s">
        <v>104</v>
      </c>
      <c r="BD442" s="349"/>
      <c r="BE442" s="349"/>
      <c r="BF442" s="350"/>
      <c r="BG442" s="366" t="s">
        <v>82</v>
      </c>
      <c r="BH442" s="367"/>
      <c r="BI442" s="367"/>
      <c r="BJ442" s="368"/>
      <c r="BK442" s="315" t="s">
        <v>99</v>
      </c>
      <c r="BL442" s="316"/>
      <c r="BM442" s="316"/>
      <c r="BN442" s="316"/>
      <c r="BO442" s="316"/>
      <c r="BP442" s="317"/>
      <c r="BQ442" s="315" t="s">
        <v>83</v>
      </c>
      <c r="BR442" s="316"/>
      <c r="BS442" s="316"/>
      <c r="BT442" s="316"/>
      <c r="BU442" s="316"/>
      <c r="BV442" s="316"/>
      <c r="BW442" s="317"/>
      <c r="BX442" s="315" t="s">
        <v>84</v>
      </c>
      <c r="BY442" s="316"/>
      <c r="BZ442" s="316"/>
      <c r="CA442" s="316"/>
      <c r="CB442" s="316"/>
      <c r="CC442" s="317"/>
      <c r="CD442" s="315" t="s">
        <v>85</v>
      </c>
      <c r="CE442" s="316"/>
      <c r="CF442" s="316"/>
      <c r="CG442" s="316"/>
      <c r="CH442" s="316"/>
      <c r="CI442" s="317"/>
    </row>
    <row r="443" spans="1:87" ht="18" customHeight="1" x14ac:dyDescent="0.25">
      <c r="A443" s="75"/>
      <c r="B443" s="351"/>
      <c r="C443" s="352"/>
      <c r="D443" s="352"/>
      <c r="E443" s="352"/>
      <c r="F443" s="352"/>
      <c r="G443" s="352"/>
      <c r="H443" s="352"/>
      <c r="I443" s="352"/>
      <c r="J443" s="352"/>
      <c r="K443" s="352"/>
      <c r="L443" s="352"/>
      <c r="M443" s="352"/>
      <c r="N443" s="352"/>
      <c r="O443" s="352"/>
      <c r="P443" s="352"/>
      <c r="Q443" s="352"/>
      <c r="R443" s="352"/>
      <c r="S443" s="352"/>
      <c r="T443" s="352"/>
      <c r="U443" s="352"/>
      <c r="V443" s="352"/>
      <c r="W443" s="352"/>
      <c r="X443" s="352"/>
      <c r="Y443" s="353"/>
      <c r="Z443" s="351"/>
      <c r="AA443" s="352"/>
      <c r="AB443" s="352"/>
      <c r="AC443" s="352"/>
      <c r="AD443" s="353"/>
      <c r="AE443" s="360"/>
      <c r="AF443" s="361"/>
      <c r="AG443" s="361"/>
      <c r="AH443" s="361"/>
      <c r="AI443" s="361"/>
      <c r="AJ443" s="362"/>
      <c r="AK443" s="360"/>
      <c r="AL443" s="361"/>
      <c r="AM443" s="361"/>
      <c r="AN443" s="361"/>
      <c r="AO443" s="361"/>
      <c r="AP443" s="361"/>
      <c r="AQ443" s="361"/>
      <c r="AR443" s="361"/>
      <c r="AS443" s="361"/>
      <c r="AT443" s="361"/>
      <c r="AU443" s="361"/>
      <c r="AV443" s="361"/>
      <c r="AW443" s="361"/>
      <c r="AX443" s="362"/>
      <c r="AY443" s="360"/>
      <c r="AZ443" s="361"/>
      <c r="BA443" s="361"/>
      <c r="BB443" s="362"/>
      <c r="BC443" s="351"/>
      <c r="BD443" s="352"/>
      <c r="BE443" s="352"/>
      <c r="BF443" s="353"/>
      <c r="BG443" s="369"/>
      <c r="BH443" s="370"/>
      <c r="BI443" s="370"/>
      <c r="BJ443" s="371"/>
      <c r="BK443" s="318"/>
      <c r="BL443" s="319"/>
      <c r="BM443" s="319"/>
      <c r="BN443" s="319"/>
      <c r="BO443" s="319"/>
      <c r="BP443" s="320"/>
      <c r="BQ443" s="318"/>
      <c r="BR443" s="319"/>
      <c r="BS443" s="319"/>
      <c r="BT443" s="319"/>
      <c r="BU443" s="319"/>
      <c r="BV443" s="319"/>
      <c r="BW443" s="320"/>
      <c r="BX443" s="318"/>
      <c r="BY443" s="319"/>
      <c r="BZ443" s="319"/>
      <c r="CA443" s="319"/>
      <c r="CB443" s="319"/>
      <c r="CC443" s="320"/>
      <c r="CD443" s="318"/>
      <c r="CE443" s="319"/>
      <c r="CF443" s="319"/>
      <c r="CG443" s="319"/>
      <c r="CH443" s="319"/>
      <c r="CI443" s="320"/>
    </row>
    <row r="444" spans="1:87" ht="18" customHeight="1" thickBot="1" x14ac:dyDescent="0.3">
      <c r="A444" s="75"/>
      <c r="B444" s="354"/>
      <c r="C444" s="355"/>
      <c r="D444" s="355"/>
      <c r="E444" s="355"/>
      <c r="F444" s="355"/>
      <c r="G444" s="355"/>
      <c r="H444" s="355"/>
      <c r="I444" s="355"/>
      <c r="J444" s="355"/>
      <c r="K444" s="355"/>
      <c r="L444" s="355"/>
      <c r="M444" s="355"/>
      <c r="N444" s="355"/>
      <c r="O444" s="355"/>
      <c r="P444" s="355"/>
      <c r="Q444" s="355"/>
      <c r="R444" s="355"/>
      <c r="S444" s="355"/>
      <c r="T444" s="355"/>
      <c r="U444" s="355"/>
      <c r="V444" s="355"/>
      <c r="W444" s="355"/>
      <c r="X444" s="355"/>
      <c r="Y444" s="356"/>
      <c r="Z444" s="354"/>
      <c r="AA444" s="355"/>
      <c r="AB444" s="355"/>
      <c r="AC444" s="355"/>
      <c r="AD444" s="356"/>
      <c r="AE444" s="363"/>
      <c r="AF444" s="364"/>
      <c r="AG444" s="364"/>
      <c r="AH444" s="364"/>
      <c r="AI444" s="364"/>
      <c r="AJ444" s="365"/>
      <c r="AK444" s="360"/>
      <c r="AL444" s="361"/>
      <c r="AM444" s="361"/>
      <c r="AN444" s="361"/>
      <c r="AO444" s="361"/>
      <c r="AP444" s="361"/>
      <c r="AQ444" s="361"/>
      <c r="AR444" s="361"/>
      <c r="AS444" s="361"/>
      <c r="AT444" s="361"/>
      <c r="AU444" s="361"/>
      <c r="AV444" s="361"/>
      <c r="AW444" s="361"/>
      <c r="AX444" s="362"/>
      <c r="AY444" s="360"/>
      <c r="AZ444" s="361"/>
      <c r="BA444" s="361"/>
      <c r="BB444" s="362"/>
      <c r="BC444" s="351"/>
      <c r="BD444" s="352"/>
      <c r="BE444" s="352"/>
      <c r="BF444" s="353"/>
      <c r="BG444" s="369"/>
      <c r="BH444" s="370"/>
      <c r="BI444" s="370"/>
      <c r="BJ444" s="371"/>
      <c r="BK444" s="318"/>
      <c r="BL444" s="319"/>
      <c r="BM444" s="319"/>
      <c r="BN444" s="319"/>
      <c r="BO444" s="319"/>
      <c r="BP444" s="320"/>
      <c r="BQ444" s="321"/>
      <c r="BR444" s="322"/>
      <c r="BS444" s="322"/>
      <c r="BT444" s="322"/>
      <c r="BU444" s="322"/>
      <c r="BV444" s="322"/>
      <c r="BW444" s="323"/>
      <c r="BX444" s="321"/>
      <c r="BY444" s="322"/>
      <c r="BZ444" s="322"/>
      <c r="CA444" s="322"/>
      <c r="CB444" s="322"/>
      <c r="CC444" s="323"/>
      <c r="CD444" s="321"/>
      <c r="CE444" s="322"/>
      <c r="CF444" s="322"/>
      <c r="CG444" s="322"/>
      <c r="CH444" s="322"/>
      <c r="CI444" s="323"/>
    </row>
    <row r="445" spans="1:87" ht="35.25" customHeight="1" thickBot="1" x14ac:dyDescent="0.3">
      <c r="A445" s="75"/>
      <c r="B445" s="324" t="s">
        <v>251</v>
      </c>
      <c r="C445" s="325"/>
      <c r="D445" s="325"/>
      <c r="E445" s="325"/>
      <c r="F445" s="325"/>
      <c r="G445" s="325"/>
      <c r="H445" s="325"/>
      <c r="I445" s="325"/>
      <c r="J445" s="325"/>
      <c r="K445" s="325"/>
      <c r="L445" s="325"/>
      <c r="M445" s="325"/>
      <c r="N445" s="325"/>
      <c r="O445" s="325"/>
      <c r="P445" s="325"/>
      <c r="Q445" s="325"/>
      <c r="R445" s="325"/>
      <c r="S445" s="325"/>
      <c r="T445" s="325"/>
      <c r="U445" s="325"/>
      <c r="V445" s="325"/>
      <c r="W445" s="325"/>
      <c r="X445" s="325"/>
      <c r="Y445" s="326"/>
      <c r="Z445" s="333" t="s">
        <v>916</v>
      </c>
      <c r="AA445" s="334"/>
      <c r="AB445" s="334"/>
      <c r="AC445" s="334"/>
      <c r="AD445" s="335"/>
      <c r="AE445" s="643">
        <v>1848</v>
      </c>
      <c r="AF445" s="644"/>
      <c r="AG445" s="644"/>
      <c r="AH445" s="644"/>
      <c r="AI445" s="644"/>
      <c r="AJ445" s="644"/>
      <c r="AK445" s="606"/>
      <c r="AL445" s="607"/>
      <c r="AM445" s="607"/>
      <c r="AN445" s="607"/>
      <c r="AO445" s="607"/>
      <c r="AP445" s="607"/>
      <c r="AQ445" s="607"/>
      <c r="AR445" s="607"/>
      <c r="AS445" s="607"/>
      <c r="AT445" s="607"/>
      <c r="AU445" s="607"/>
      <c r="AV445" s="607"/>
      <c r="AW445" s="607"/>
      <c r="AX445" s="608"/>
      <c r="AY445" s="409"/>
      <c r="AZ445" s="346"/>
      <c r="BA445" s="346"/>
      <c r="BB445" s="410"/>
      <c r="BC445" s="345">
        <f>+$AE$445*AY445</f>
        <v>0</v>
      </c>
      <c r="BD445" s="346"/>
      <c r="BE445" s="346"/>
      <c r="BF445" s="347"/>
      <c r="BG445" s="285"/>
      <c r="BH445" s="286"/>
      <c r="BI445" s="286"/>
      <c r="BJ445" s="287"/>
      <c r="BK445" s="288">
        <f>+AY445*BG445</f>
        <v>0</v>
      </c>
      <c r="BL445" s="289"/>
      <c r="BM445" s="289"/>
      <c r="BN445" s="289"/>
      <c r="BO445" s="289"/>
      <c r="BP445" s="290"/>
      <c r="BQ445" s="291">
        <v>2000</v>
      </c>
      <c r="BR445" s="292"/>
      <c r="BS445" s="292"/>
      <c r="BT445" s="292"/>
      <c r="BU445" s="292"/>
      <c r="BV445" s="292"/>
      <c r="BW445" s="293"/>
      <c r="BX445" s="291">
        <f>+(((BK446+BQ445)*15)/85)</f>
        <v>352.94117647058823</v>
      </c>
      <c r="BY445" s="292"/>
      <c r="BZ445" s="292"/>
      <c r="CA445" s="292"/>
      <c r="CB445" s="292"/>
      <c r="CC445" s="293"/>
      <c r="CD445" s="291">
        <f>+BK446+BQ445+BX445</f>
        <v>2352.9411764705883</v>
      </c>
      <c r="CE445" s="292"/>
      <c r="CF445" s="292"/>
      <c r="CG445" s="292"/>
      <c r="CH445" s="292"/>
      <c r="CI445" s="293"/>
    </row>
    <row r="446" spans="1:87" ht="18" customHeight="1" thickBot="1" x14ac:dyDescent="0.3">
      <c r="A446" s="75"/>
      <c r="B446" s="377"/>
      <c r="C446" s="378"/>
      <c r="D446" s="378"/>
      <c r="E446" s="378"/>
      <c r="F446" s="378"/>
      <c r="G446" s="378"/>
      <c r="H446" s="378"/>
      <c r="I446" s="378"/>
      <c r="J446" s="378"/>
      <c r="K446" s="378"/>
      <c r="L446" s="378"/>
      <c r="M446" s="378"/>
      <c r="N446" s="378"/>
      <c r="O446" s="378"/>
      <c r="P446" s="378"/>
      <c r="Q446" s="378"/>
      <c r="R446" s="378"/>
      <c r="S446" s="378"/>
      <c r="T446" s="378"/>
      <c r="U446" s="378"/>
      <c r="V446" s="378"/>
      <c r="W446" s="378"/>
      <c r="X446" s="378"/>
      <c r="Y446" s="378"/>
      <c r="Z446" s="378"/>
      <c r="AA446" s="378"/>
      <c r="AB446" s="378"/>
      <c r="AC446" s="378"/>
      <c r="AD446" s="378"/>
      <c r="AE446" s="378"/>
      <c r="AF446" s="378"/>
      <c r="AG446" s="378"/>
      <c r="AH446" s="378"/>
      <c r="AI446" s="378"/>
      <c r="AJ446" s="379"/>
      <c r="AK446" s="380" t="s">
        <v>3</v>
      </c>
      <c r="AL446" s="381"/>
      <c r="AM446" s="381"/>
      <c r="AN446" s="381"/>
      <c r="AO446" s="381"/>
      <c r="AP446" s="381"/>
      <c r="AQ446" s="381"/>
      <c r="AR446" s="381"/>
      <c r="AS446" s="381"/>
      <c r="AT446" s="381"/>
      <c r="AU446" s="381"/>
      <c r="AV446" s="381"/>
      <c r="AW446" s="381"/>
      <c r="AX446" s="381"/>
      <c r="AY446" s="382"/>
      <c r="AZ446" s="382"/>
      <c r="BA446" s="382"/>
      <c r="BB446" s="382"/>
      <c r="BC446" s="382"/>
      <c r="BD446" s="382"/>
      <c r="BE446" s="382"/>
      <c r="BF446" s="382"/>
      <c r="BG446" s="382"/>
      <c r="BH446" s="382"/>
      <c r="BI446" s="382"/>
      <c r="BJ446" s="383"/>
      <c r="BK446" s="384">
        <f>SUM(BK445:BK445)</f>
        <v>0</v>
      </c>
      <c r="BL446" s="385"/>
      <c r="BM446" s="385"/>
      <c r="BN446" s="385"/>
      <c r="BO446" s="385"/>
      <c r="BP446" s="386"/>
      <c r="BQ446" s="387" t="s">
        <v>100</v>
      </c>
      <c r="BR446" s="388"/>
      <c r="BS446" s="388"/>
      <c r="BT446" s="388"/>
      <c r="BU446" s="388"/>
      <c r="BV446" s="388"/>
      <c r="BW446" s="388"/>
      <c r="BX446" s="388"/>
      <c r="BY446" s="388"/>
      <c r="BZ446" s="388"/>
      <c r="CA446" s="388"/>
      <c r="CB446" s="388"/>
      <c r="CC446" s="389"/>
      <c r="CD446" s="390">
        <f>+CD445*AE445</f>
        <v>4348235.2941176472</v>
      </c>
      <c r="CE446" s="390"/>
      <c r="CF446" s="390"/>
      <c r="CG446" s="390"/>
      <c r="CH446" s="390"/>
      <c r="CI446" s="391"/>
    </row>
    <row r="447" spans="1:87" ht="18" customHeight="1" thickBot="1" x14ac:dyDescent="0.3">
      <c r="A447" s="75"/>
      <c r="B447" s="76"/>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c r="AB447" s="76"/>
      <c r="AC447" s="76"/>
      <c r="AD447" s="76"/>
      <c r="AE447" s="76"/>
      <c r="AF447" s="76"/>
      <c r="AG447" s="76"/>
      <c r="AH447" s="76"/>
      <c r="AI447" s="76"/>
      <c r="AJ447" s="76"/>
      <c r="BG447" s="78"/>
      <c r="BH447" s="78"/>
      <c r="BI447" s="78"/>
      <c r="BJ447" s="78"/>
      <c r="BK447" s="79"/>
      <c r="BL447" s="79"/>
      <c r="BM447" s="79"/>
      <c r="BN447" s="79"/>
      <c r="BO447" s="79"/>
      <c r="BP447" s="79"/>
      <c r="BQ447" s="79"/>
      <c r="BR447" s="79"/>
      <c r="BS447" s="79"/>
      <c r="BT447" s="79"/>
      <c r="BU447" s="79"/>
      <c r="BV447" s="79"/>
      <c r="BW447" s="79"/>
      <c r="BX447" s="79"/>
      <c r="BY447" s="79"/>
      <c r="BZ447" s="79"/>
      <c r="CA447" s="79"/>
      <c r="CB447" s="79"/>
      <c r="CC447" s="79"/>
      <c r="CD447" s="79"/>
      <c r="CE447" s="79"/>
      <c r="CF447" s="79"/>
      <c r="CG447" s="79"/>
      <c r="CH447" s="79"/>
      <c r="CI447" s="79"/>
    </row>
    <row r="448" spans="1:87" ht="18" customHeight="1" x14ac:dyDescent="0.25">
      <c r="A448" s="75"/>
      <c r="B448" s="348" t="s">
        <v>0</v>
      </c>
      <c r="C448" s="349"/>
      <c r="D448" s="349"/>
      <c r="E448" s="349"/>
      <c r="F448" s="349"/>
      <c r="G448" s="349"/>
      <c r="H448" s="349"/>
      <c r="I448" s="349"/>
      <c r="J448" s="349"/>
      <c r="K448" s="349"/>
      <c r="L448" s="349"/>
      <c r="M448" s="349"/>
      <c r="N448" s="349"/>
      <c r="O448" s="349"/>
      <c r="P448" s="349"/>
      <c r="Q448" s="349"/>
      <c r="R448" s="349"/>
      <c r="S448" s="349"/>
      <c r="T448" s="349"/>
      <c r="U448" s="349"/>
      <c r="V448" s="349"/>
      <c r="W448" s="349"/>
      <c r="X448" s="349"/>
      <c r="Y448" s="350"/>
      <c r="Z448" s="348" t="s">
        <v>80</v>
      </c>
      <c r="AA448" s="349"/>
      <c r="AB448" s="349"/>
      <c r="AC448" s="349"/>
      <c r="AD448" s="350"/>
      <c r="AE448" s="357" t="s">
        <v>79</v>
      </c>
      <c r="AF448" s="358"/>
      <c r="AG448" s="358"/>
      <c r="AH448" s="358"/>
      <c r="AI448" s="358"/>
      <c r="AJ448" s="359"/>
      <c r="AK448" s="357" t="s">
        <v>81</v>
      </c>
      <c r="AL448" s="358"/>
      <c r="AM448" s="358"/>
      <c r="AN448" s="358"/>
      <c r="AO448" s="358"/>
      <c r="AP448" s="358"/>
      <c r="AQ448" s="358"/>
      <c r="AR448" s="358"/>
      <c r="AS448" s="358"/>
      <c r="AT448" s="358"/>
      <c r="AU448" s="358"/>
      <c r="AV448" s="358"/>
      <c r="AW448" s="358"/>
      <c r="AX448" s="359"/>
      <c r="AY448" s="357" t="s">
        <v>1</v>
      </c>
      <c r="AZ448" s="358"/>
      <c r="BA448" s="358"/>
      <c r="BB448" s="359"/>
      <c r="BC448" s="348" t="s">
        <v>104</v>
      </c>
      <c r="BD448" s="349"/>
      <c r="BE448" s="349"/>
      <c r="BF448" s="350"/>
      <c r="BG448" s="366" t="s">
        <v>82</v>
      </c>
      <c r="BH448" s="367"/>
      <c r="BI448" s="367"/>
      <c r="BJ448" s="368"/>
      <c r="BK448" s="315" t="s">
        <v>99</v>
      </c>
      <c r="BL448" s="316"/>
      <c r="BM448" s="316"/>
      <c r="BN448" s="316"/>
      <c r="BO448" s="316"/>
      <c r="BP448" s="317"/>
      <c r="BQ448" s="315" t="s">
        <v>83</v>
      </c>
      <c r="BR448" s="316"/>
      <c r="BS448" s="316"/>
      <c r="BT448" s="316"/>
      <c r="BU448" s="316"/>
      <c r="BV448" s="316"/>
      <c r="BW448" s="317"/>
      <c r="BX448" s="315" t="s">
        <v>84</v>
      </c>
      <c r="BY448" s="316"/>
      <c r="BZ448" s="316"/>
      <c r="CA448" s="316"/>
      <c r="CB448" s="316"/>
      <c r="CC448" s="317"/>
      <c r="CD448" s="315" t="s">
        <v>85</v>
      </c>
      <c r="CE448" s="316"/>
      <c r="CF448" s="316"/>
      <c r="CG448" s="316"/>
      <c r="CH448" s="316"/>
      <c r="CI448" s="317"/>
    </row>
    <row r="449" spans="1:87" ht="18" customHeight="1" x14ac:dyDescent="0.25">
      <c r="A449" s="75"/>
      <c r="B449" s="351"/>
      <c r="C449" s="352"/>
      <c r="D449" s="352"/>
      <c r="E449" s="352"/>
      <c r="F449" s="352"/>
      <c r="G449" s="352"/>
      <c r="H449" s="352"/>
      <c r="I449" s="352"/>
      <c r="J449" s="352"/>
      <c r="K449" s="352"/>
      <c r="L449" s="352"/>
      <c r="M449" s="352"/>
      <c r="N449" s="352"/>
      <c r="O449" s="352"/>
      <c r="P449" s="352"/>
      <c r="Q449" s="352"/>
      <c r="R449" s="352"/>
      <c r="S449" s="352"/>
      <c r="T449" s="352"/>
      <c r="U449" s="352"/>
      <c r="V449" s="352"/>
      <c r="W449" s="352"/>
      <c r="X449" s="352"/>
      <c r="Y449" s="353"/>
      <c r="Z449" s="351"/>
      <c r="AA449" s="352"/>
      <c r="AB449" s="352"/>
      <c r="AC449" s="352"/>
      <c r="AD449" s="353"/>
      <c r="AE449" s="360"/>
      <c r="AF449" s="361"/>
      <c r="AG449" s="361"/>
      <c r="AH449" s="361"/>
      <c r="AI449" s="361"/>
      <c r="AJ449" s="362"/>
      <c r="AK449" s="360"/>
      <c r="AL449" s="361"/>
      <c r="AM449" s="361"/>
      <c r="AN449" s="361"/>
      <c r="AO449" s="361"/>
      <c r="AP449" s="361"/>
      <c r="AQ449" s="361"/>
      <c r="AR449" s="361"/>
      <c r="AS449" s="361"/>
      <c r="AT449" s="361"/>
      <c r="AU449" s="361"/>
      <c r="AV449" s="361"/>
      <c r="AW449" s="361"/>
      <c r="AX449" s="362"/>
      <c r="AY449" s="360"/>
      <c r="AZ449" s="361"/>
      <c r="BA449" s="361"/>
      <c r="BB449" s="362"/>
      <c r="BC449" s="351"/>
      <c r="BD449" s="352"/>
      <c r="BE449" s="352"/>
      <c r="BF449" s="353"/>
      <c r="BG449" s="369"/>
      <c r="BH449" s="370"/>
      <c r="BI449" s="370"/>
      <c r="BJ449" s="371"/>
      <c r="BK449" s="318"/>
      <c r="BL449" s="319"/>
      <c r="BM449" s="319"/>
      <c r="BN449" s="319"/>
      <c r="BO449" s="319"/>
      <c r="BP449" s="320"/>
      <c r="BQ449" s="318"/>
      <c r="BR449" s="319"/>
      <c r="BS449" s="319"/>
      <c r="BT449" s="319"/>
      <c r="BU449" s="319"/>
      <c r="BV449" s="319"/>
      <c r="BW449" s="320"/>
      <c r="BX449" s="318"/>
      <c r="BY449" s="319"/>
      <c r="BZ449" s="319"/>
      <c r="CA449" s="319"/>
      <c r="CB449" s="319"/>
      <c r="CC449" s="320"/>
      <c r="CD449" s="318"/>
      <c r="CE449" s="319"/>
      <c r="CF449" s="319"/>
      <c r="CG449" s="319"/>
      <c r="CH449" s="319"/>
      <c r="CI449" s="320"/>
    </row>
    <row r="450" spans="1:87" ht="18" customHeight="1" thickBot="1" x14ac:dyDescent="0.3">
      <c r="A450" s="75"/>
      <c r="B450" s="354"/>
      <c r="C450" s="355"/>
      <c r="D450" s="355"/>
      <c r="E450" s="355"/>
      <c r="F450" s="355"/>
      <c r="G450" s="355"/>
      <c r="H450" s="355"/>
      <c r="I450" s="355"/>
      <c r="J450" s="355"/>
      <c r="K450" s="355"/>
      <c r="L450" s="355"/>
      <c r="M450" s="355"/>
      <c r="N450" s="355"/>
      <c r="O450" s="355"/>
      <c r="P450" s="355"/>
      <c r="Q450" s="355"/>
      <c r="R450" s="355"/>
      <c r="S450" s="355"/>
      <c r="T450" s="355"/>
      <c r="U450" s="355"/>
      <c r="V450" s="355"/>
      <c r="W450" s="355"/>
      <c r="X450" s="355"/>
      <c r="Y450" s="356"/>
      <c r="Z450" s="354"/>
      <c r="AA450" s="355"/>
      <c r="AB450" s="355"/>
      <c r="AC450" s="355"/>
      <c r="AD450" s="356"/>
      <c r="AE450" s="363"/>
      <c r="AF450" s="364"/>
      <c r="AG450" s="364"/>
      <c r="AH450" s="364"/>
      <c r="AI450" s="364"/>
      <c r="AJ450" s="365"/>
      <c r="AK450" s="360"/>
      <c r="AL450" s="361"/>
      <c r="AM450" s="361"/>
      <c r="AN450" s="361"/>
      <c r="AO450" s="361"/>
      <c r="AP450" s="361"/>
      <c r="AQ450" s="361"/>
      <c r="AR450" s="361"/>
      <c r="AS450" s="361"/>
      <c r="AT450" s="361"/>
      <c r="AU450" s="361"/>
      <c r="AV450" s="361"/>
      <c r="AW450" s="361"/>
      <c r="AX450" s="362"/>
      <c r="AY450" s="360"/>
      <c r="AZ450" s="361"/>
      <c r="BA450" s="361"/>
      <c r="BB450" s="362"/>
      <c r="BC450" s="351"/>
      <c r="BD450" s="352"/>
      <c r="BE450" s="352"/>
      <c r="BF450" s="353"/>
      <c r="BG450" s="369"/>
      <c r="BH450" s="370"/>
      <c r="BI450" s="370"/>
      <c r="BJ450" s="371"/>
      <c r="BK450" s="318"/>
      <c r="BL450" s="319"/>
      <c r="BM450" s="319"/>
      <c r="BN450" s="319"/>
      <c r="BO450" s="319"/>
      <c r="BP450" s="320"/>
      <c r="BQ450" s="321"/>
      <c r="BR450" s="322"/>
      <c r="BS450" s="322"/>
      <c r="BT450" s="322"/>
      <c r="BU450" s="322"/>
      <c r="BV450" s="322"/>
      <c r="BW450" s="323"/>
      <c r="BX450" s="321"/>
      <c r="BY450" s="322"/>
      <c r="BZ450" s="322"/>
      <c r="CA450" s="322"/>
      <c r="CB450" s="322"/>
      <c r="CC450" s="323"/>
      <c r="CD450" s="321"/>
      <c r="CE450" s="322"/>
      <c r="CF450" s="322"/>
      <c r="CG450" s="322"/>
      <c r="CH450" s="322"/>
      <c r="CI450" s="323"/>
    </row>
    <row r="451" spans="1:87" ht="35.25" customHeight="1" thickBot="1" x14ac:dyDescent="0.3">
      <c r="A451" s="75"/>
      <c r="B451" s="324" t="s">
        <v>252</v>
      </c>
      <c r="C451" s="325"/>
      <c r="D451" s="325"/>
      <c r="E451" s="325"/>
      <c r="F451" s="325"/>
      <c r="G451" s="325"/>
      <c r="H451" s="325"/>
      <c r="I451" s="325"/>
      <c r="J451" s="325"/>
      <c r="K451" s="325"/>
      <c r="L451" s="325"/>
      <c r="M451" s="325"/>
      <c r="N451" s="325"/>
      <c r="O451" s="325"/>
      <c r="P451" s="325"/>
      <c r="Q451" s="325"/>
      <c r="R451" s="325"/>
      <c r="S451" s="325"/>
      <c r="T451" s="325"/>
      <c r="U451" s="325"/>
      <c r="V451" s="325"/>
      <c r="W451" s="325"/>
      <c r="X451" s="325"/>
      <c r="Y451" s="326"/>
      <c r="Z451" s="333" t="s">
        <v>917</v>
      </c>
      <c r="AA451" s="334"/>
      <c r="AB451" s="334"/>
      <c r="AC451" s="334"/>
      <c r="AD451" s="335"/>
      <c r="AE451" s="643">
        <v>180</v>
      </c>
      <c r="AF451" s="644"/>
      <c r="AG451" s="644"/>
      <c r="AH451" s="644"/>
      <c r="AI451" s="644"/>
      <c r="AJ451" s="644"/>
      <c r="AK451" s="606"/>
      <c r="AL451" s="607"/>
      <c r="AM451" s="607"/>
      <c r="AN451" s="607"/>
      <c r="AO451" s="607"/>
      <c r="AP451" s="607"/>
      <c r="AQ451" s="607"/>
      <c r="AR451" s="607"/>
      <c r="AS451" s="607"/>
      <c r="AT451" s="607"/>
      <c r="AU451" s="607"/>
      <c r="AV451" s="607"/>
      <c r="AW451" s="607"/>
      <c r="AX451" s="608"/>
      <c r="AY451" s="409"/>
      <c r="AZ451" s="346"/>
      <c r="BA451" s="346"/>
      <c r="BB451" s="410"/>
      <c r="BC451" s="345">
        <f>+$AE$451*AY451</f>
        <v>0</v>
      </c>
      <c r="BD451" s="346"/>
      <c r="BE451" s="346"/>
      <c r="BF451" s="347"/>
      <c r="BG451" s="285"/>
      <c r="BH451" s="286"/>
      <c r="BI451" s="286"/>
      <c r="BJ451" s="287"/>
      <c r="BK451" s="288">
        <f>+AY451*BG451</f>
        <v>0</v>
      </c>
      <c r="BL451" s="289"/>
      <c r="BM451" s="289"/>
      <c r="BN451" s="289"/>
      <c r="BO451" s="289"/>
      <c r="BP451" s="290"/>
      <c r="BQ451" s="291">
        <v>2000</v>
      </c>
      <c r="BR451" s="292"/>
      <c r="BS451" s="292"/>
      <c r="BT451" s="292"/>
      <c r="BU451" s="292"/>
      <c r="BV451" s="292"/>
      <c r="BW451" s="293"/>
      <c r="BX451" s="291">
        <f>+(((BK452+BQ451)*15)/85)</f>
        <v>352.94117647058823</v>
      </c>
      <c r="BY451" s="292"/>
      <c r="BZ451" s="292"/>
      <c r="CA451" s="292"/>
      <c r="CB451" s="292"/>
      <c r="CC451" s="293"/>
      <c r="CD451" s="291">
        <f>+BK452+BQ451+BX451</f>
        <v>2352.9411764705883</v>
      </c>
      <c r="CE451" s="292"/>
      <c r="CF451" s="292"/>
      <c r="CG451" s="292"/>
      <c r="CH451" s="292"/>
      <c r="CI451" s="293"/>
    </row>
    <row r="452" spans="1:87" ht="18" customHeight="1" thickBot="1" x14ac:dyDescent="0.3">
      <c r="A452" s="75"/>
      <c r="B452" s="377"/>
      <c r="C452" s="378"/>
      <c r="D452" s="378"/>
      <c r="E452" s="378"/>
      <c r="F452" s="378"/>
      <c r="G452" s="378"/>
      <c r="H452" s="378"/>
      <c r="I452" s="378"/>
      <c r="J452" s="378"/>
      <c r="K452" s="378"/>
      <c r="L452" s="378"/>
      <c r="M452" s="378"/>
      <c r="N452" s="378"/>
      <c r="O452" s="378"/>
      <c r="P452" s="378"/>
      <c r="Q452" s="378"/>
      <c r="R452" s="378"/>
      <c r="S452" s="378"/>
      <c r="T452" s="378"/>
      <c r="U452" s="378"/>
      <c r="V452" s="378"/>
      <c r="W452" s="378"/>
      <c r="X452" s="378"/>
      <c r="Y452" s="378"/>
      <c r="Z452" s="378"/>
      <c r="AA452" s="378"/>
      <c r="AB452" s="378"/>
      <c r="AC452" s="378"/>
      <c r="AD452" s="378"/>
      <c r="AE452" s="378"/>
      <c r="AF452" s="378"/>
      <c r="AG452" s="378"/>
      <c r="AH452" s="378"/>
      <c r="AI452" s="378"/>
      <c r="AJ452" s="379"/>
      <c r="AK452" s="380" t="s">
        <v>3</v>
      </c>
      <c r="AL452" s="381"/>
      <c r="AM452" s="381"/>
      <c r="AN452" s="381"/>
      <c r="AO452" s="381"/>
      <c r="AP452" s="381"/>
      <c r="AQ452" s="381"/>
      <c r="AR452" s="381"/>
      <c r="AS452" s="381"/>
      <c r="AT452" s="381"/>
      <c r="AU452" s="381"/>
      <c r="AV452" s="381"/>
      <c r="AW452" s="381"/>
      <c r="AX452" s="381"/>
      <c r="AY452" s="382"/>
      <c r="AZ452" s="382"/>
      <c r="BA452" s="382"/>
      <c r="BB452" s="382"/>
      <c r="BC452" s="382"/>
      <c r="BD452" s="382"/>
      <c r="BE452" s="382"/>
      <c r="BF452" s="382"/>
      <c r="BG452" s="382"/>
      <c r="BH452" s="382"/>
      <c r="BI452" s="382"/>
      <c r="BJ452" s="383"/>
      <c r="BK452" s="384">
        <f>SUM(BK451:BK451)</f>
        <v>0</v>
      </c>
      <c r="BL452" s="385"/>
      <c r="BM452" s="385"/>
      <c r="BN452" s="385"/>
      <c r="BO452" s="385"/>
      <c r="BP452" s="386"/>
      <c r="BQ452" s="387" t="s">
        <v>100</v>
      </c>
      <c r="BR452" s="388"/>
      <c r="BS452" s="388"/>
      <c r="BT452" s="388"/>
      <c r="BU452" s="388"/>
      <c r="BV452" s="388"/>
      <c r="BW452" s="388"/>
      <c r="BX452" s="388"/>
      <c r="BY452" s="388"/>
      <c r="BZ452" s="388"/>
      <c r="CA452" s="388"/>
      <c r="CB452" s="388"/>
      <c r="CC452" s="389"/>
      <c r="CD452" s="390">
        <f>+CD451*AE451</f>
        <v>423529.4117647059</v>
      </c>
      <c r="CE452" s="390"/>
      <c r="CF452" s="390"/>
      <c r="CG452" s="390"/>
      <c r="CH452" s="390"/>
      <c r="CI452" s="391"/>
    </row>
    <row r="453" spans="1:87" ht="18" customHeight="1" thickBot="1" x14ac:dyDescent="0.3">
      <c r="A453" s="75"/>
      <c r="B453" s="76"/>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c r="AB453" s="76"/>
      <c r="AC453" s="76"/>
      <c r="AD453" s="76"/>
      <c r="AE453" s="76"/>
      <c r="AF453" s="76"/>
      <c r="AG453" s="76"/>
      <c r="AH453" s="76"/>
      <c r="AI453" s="76"/>
      <c r="AJ453" s="76"/>
      <c r="AK453" s="76"/>
      <c r="AL453" s="76"/>
      <c r="AM453" s="76"/>
      <c r="AN453" s="76"/>
      <c r="AO453" s="76"/>
      <c r="AP453" s="76"/>
      <c r="AQ453" s="76"/>
      <c r="AR453" s="76"/>
      <c r="AS453" s="76"/>
      <c r="AT453" s="76"/>
      <c r="AU453" s="76"/>
      <c r="AV453" s="76"/>
      <c r="AW453" s="76"/>
      <c r="AX453" s="76"/>
      <c r="AY453" s="77"/>
      <c r="AZ453" s="77"/>
      <c r="BA453" s="77"/>
      <c r="BB453" s="77"/>
      <c r="BC453" s="77"/>
      <c r="BD453" s="77"/>
      <c r="BE453" s="77"/>
      <c r="BF453" s="77"/>
      <c r="BG453" s="78"/>
      <c r="BH453" s="78"/>
      <c r="BI453" s="78"/>
      <c r="BJ453" s="78"/>
      <c r="BK453" s="79"/>
      <c r="BL453" s="79"/>
      <c r="BM453" s="79"/>
      <c r="BN453" s="79"/>
      <c r="BO453" s="79"/>
      <c r="BP453" s="79"/>
      <c r="BQ453" s="79"/>
      <c r="BR453" s="79"/>
      <c r="BS453" s="79"/>
      <c r="BT453" s="79"/>
      <c r="BU453" s="79"/>
      <c r="BV453" s="79"/>
      <c r="BW453" s="79"/>
      <c r="BX453" s="79"/>
      <c r="BY453" s="79"/>
      <c r="BZ453" s="79"/>
      <c r="CA453" s="79"/>
      <c r="CB453" s="79"/>
      <c r="CC453" s="79"/>
      <c r="CD453" s="79"/>
      <c r="CE453" s="79"/>
      <c r="CF453" s="79"/>
      <c r="CG453" s="79"/>
      <c r="CH453" s="79"/>
      <c r="CI453" s="79"/>
    </row>
    <row r="454" spans="1:87" ht="18" customHeight="1" x14ac:dyDescent="0.25">
      <c r="A454" s="75"/>
      <c r="B454" s="348" t="s">
        <v>0</v>
      </c>
      <c r="C454" s="349"/>
      <c r="D454" s="349"/>
      <c r="E454" s="349"/>
      <c r="F454" s="349"/>
      <c r="G454" s="349"/>
      <c r="H454" s="349"/>
      <c r="I454" s="349"/>
      <c r="J454" s="349"/>
      <c r="K454" s="349"/>
      <c r="L454" s="349"/>
      <c r="M454" s="349"/>
      <c r="N454" s="349"/>
      <c r="O454" s="349"/>
      <c r="P454" s="349"/>
      <c r="Q454" s="349"/>
      <c r="R454" s="349"/>
      <c r="S454" s="349"/>
      <c r="T454" s="349"/>
      <c r="U454" s="349"/>
      <c r="V454" s="349"/>
      <c r="W454" s="349"/>
      <c r="X454" s="349"/>
      <c r="Y454" s="350"/>
      <c r="Z454" s="348" t="s">
        <v>80</v>
      </c>
      <c r="AA454" s="349"/>
      <c r="AB454" s="349"/>
      <c r="AC454" s="349"/>
      <c r="AD454" s="350"/>
      <c r="AE454" s="357" t="s">
        <v>79</v>
      </c>
      <c r="AF454" s="358"/>
      <c r="AG454" s="358"/>
      <c r="AH454" s="358"/>
      <c r="AI454" s="358"/>
      <c r="AJ454" s="359"/>
      <c r="AK454" s="357" t="s">
        <v>81</v>
      </c>
      <c r="AL454" s="358"/>
      <c r="AM454" s="358"/>
      <c r="AN454" s="358"/>
      <c r="AO454" s="358"/>
      <c r="AP454" s="358"/>
      <c r="AQ454" s="358"/>
      <c r="AR454" s="358"/>
      <c r="AS454" s="358"/>
      <c r="AT454" s="358"/>
      <c r="AU454" s="358"/>
      <c r="AV454" s="358"/>
      <c r="AW454" s="358"/>
      <c r="AX454" s="359"/>
      <c r="AY454" s="357" t="s">
        <v>1</v>
      </c>
      <c r="AZ454" s="358"/>
      <c r="BA454" s="358"/>
      <c r="BB454" s="359"/>
      <c r="BC454" s="348" t="s">
        <v>104</v>
      </c>
      <c r="BD454" s="349"/>
      <c r="BE454" s="349"/>
      <c r="BF454" s="350"/>
      <c r="BG454" s="366" t="s">
        <v>82</v>
      </c>
      <c r="BH454" s="367"/>
      <c r="BI454" s="367"/>
      <c r="BJ454" s="368"/>
      <c r="BK454" s="315" t="s">
        <v>99</v>
      </c>
      <c r="BL454" s="316"/>
      <c r="BM454" s="316"/>
      <c r="BN454" s="316"/>
      <c r="BO454" s="316"/>
      <c r="BP454" s="317"/>
      <c r="BQ454" s="315" t="s">
        <v>83</v>
      </c>
      <c r="BR454" s="316"/>
      <c r="BS454" s="316"/>
      <c r="BT454" s="316"/>
      <c r="BU454" s="316"/>
      <c r="BV454" s="316"/>
      <c r="BW454" s="317"/>
      <c r="BX454" s="315" t="s">
        <v>84</v>
      </c>
      <c r="BY454" s="316"/>
      <c r="BZ454" s="316"/>
      <c r="CA454" s="316"/>
      <c r="CB454" s="316"/>
      <c r="CC454" s="317"/>
      <c r="CD454" s="315" t="s">
        <v>85</v>
      </c>
      <c r="CE454" s="316"/>
      <c r="CF454" s="316"/>
      <c r="CG454" s="316"/>
      <c r="CH454" s="316"/>
      <c r="CI454" s="317"/>
    </row>
    <row r="455" spans="1:87" ht="18" customHeight="1" x14ac:dyDescent="0.25">
      <c r="A455" s="75"/>
      <c r="B455" s="351"/>
      <c r="C455" s="352"/>
      <c r="D455" s="352"/>
      <c r="E455" s="352"/>
      <c r="F455" s="352"/>
      <c r="G455" s="352"/>
      <c r="H455" s="352"/>
      <c r="I455" s="352"/>
      <c r="J455" s="352"/>
      <c r="K455" s="352"/>
      <c r="L455" s="352"/>
      <c r="M455" s="352"/>
      <c r="N455" s="352"/>
      <c r="O455" s="352"/>
      <c r="P455" s="352"/>
      <c r="Q455" s="352"/>
      <c r="R455" s="352"/>
      <c r="S455" s="352"/>
      <c r="T455" s="352"/>
      <c r="U455" s="352"/>
      <c r="V455" s="352"/>
      <c r="W455" s="352"/>
      <c r="X455" s="352"/>
      <c r="Y455" s="353"/>
      <c r="Z455" s="351"/>
      <c r="AA455" s="352"/>
      <c r="AB455" s="352"/>
      <c r="AC455" s="352"/>
      <c r="AD455" s="353"/>
      <c r="AE455" s="360"/>
      <c r="AF455" s="361"/>
      <c r="AG455" s="361"/>
      <c r="AH455" s="361"/>
      <c r="AI455" s="361"/>
      <c r="AJ455" s="362"/>
      <c r="AK455" s="360"/>
      <c r="AL455" s="361"/>
      <c r="AM455" s="361"/>
      <c r="AN455" s="361"/>
      <c r="AO455" s="361"/>
      <c r="AP455" s="361"/>
      <c r="AQ455" s="361"/>
      <c r="AR455" s="361"/>
      <c r="AS455" s="361"/>
      <c r="AT455" s="361"/>
      <c r="AU455" s="361"/>
      <c r="AV455" s="361"/>
      <c r="AW455" s="361"/>
      <c r="AX455" s="362"/>
      <c r="AY455" s="360"/>
      <c r="AZ455" s="361"/>
      <c r="BA455" s="361"/>
      <c r="BB455" s="362"/>
      <c r="BC455" s="351"/>
      <c r="BD455" s="352"/>
      <c r="BE455" s="352"/>
      <c r="BF455" s="353"/>
      <c r="BG455" s="369"/>
      <c r="BH455" s="370"/>
      <c r="BI455" s="370"/>
      <c r="BJ455" s="371"/>
      <c r="BK455" s="318"/>
      <c r="BL455" s="319"/>
      <c r="BM455" s="319"/>
      <c r="BN455" s="319"/>
      <c r="BO455" s="319"/>
      <c r="BP455" s="320"/>
      <c r="BQ455" s="318"/>
      <c r="BR455" s="319"/>
      <c r="BS455" s="319"/>
      <c r="BT455" s="319"/>
      <c r="BU455" s="319"/>
      <c r="BV455" s="319"/>
      <c r="BW455" s="320"/>
      <c r="BX455" s="318"/>
      <c r="BY455" s="319"/>
      <c r="BZ455" s="319"/>
      <c r="CA455" s="319"/>
      <c r="CB455" s="319"/>
      <c r="CC455" s="320"/>
      <c r="CD455" s="318"/>
      <c r="CE455" s="319"/>
      <c r="CF455" s="319"/>
      <c r="CG455" s="319"/>
      <c r="CH455" s="319"/>
      <c r="CI455" s="320"/>
    </row>
    <row r="456" spans="1:87" ht="18" customHeight="1" thickBot="1" x14ac:dyDescent="0.3">
      <c r="A456" s="75"/>
      <c r="B456" s="354"/>
      <c r="C456" s="355"/>
      <c r="D456" s="355"/>
      <c r="E456" s="355"/>
      <c r="F456" s="355"/>
      <c r="G456" s="355"/>
      <c r="H456" s="355"/>
      <c r="I456" s="355"/>
      <c r="J456" s="355"/>
      <c r="K456" s="355"/>
      <c r="L456" s="355"/>
      <c r="M456" s="355"/>
      <c r="N456" s="355"/>
      <c r="O456" s="355"/>
      <c r="P456" s="355"/>
      <c r="Q456" s="355"/>
      <c r="R456" s="355"/>
      <c r="S456" s="355"/>
      <c r="T456" s="355"/>
      <c r="U456" s="355"/>
      <c r="V456" s="355"/>
      <c r="W456" s="355"/>
      <c r="X456" s="355"/>
      <c r="Y456" s="356"/>
      <c r="Z456" s="354"/>
      <c r="AA456" s="355"/>
      <c r="AB456" s="355"/>
      <c r="AC456" s="355"/>
      <c r="AD456" s="356"/>
      <c r="AE456" s="363"/>
      <c r="AF456" s="364"/>
      <c r="AG456" s="364"/>
      <c r="AH456" s="364"/>
      <c r="AI456" s="364"/>
      <c r="AJ456" s="365"/>
      <c r="AK456" s="360"/>
      <c r="AL456" s="361"/>
      <c r="AM456" s="361"/>
      <c r="AN456" s="361"/>
      <c r="AO456" s="361"/>
      <c r="AP456" s="361"/>
      <c r="AQ456" s="361"/>
      <c r="AR456" s="361"/>
      <c r="AS456" s="361"/>
      <c r="AT456" s="361"/>
      <c r="AU456" s="361"/>
      <c r="AV456" s="361"/>
      <c r="AW456" s="361"/>
      <c r="AX456" s="362"/>
      <c r="AY456" s="360"/>
      <c r="AZ456" s="361"/>
      <c r="BA456" s="361"/>
      <c r="BB456" s="362"/>
      <c r="BC456" s="351"/>
      <c r="BD456" s="352"/>
      <c r="BE456" s="352"/>
      <c r="BF456" s="353"/>
      <c r="BG456" s="369"/>
      <c r="BH456" s="370"/>
      <c r="BI456" s="370"/>
      <c r="BJ456" s="371"/>
      <c r="BK456" s="318"/>
      <c r="BL456" s="319"/>
      <c r="BM456" s="319"/>
      <c r="BN456" s="319"/>
      <c r="BO456" s="319"/>
      <c r="BP456" s="320"/>
      <c r="BQ456" s="321"/>
      <c r="BR456" s="322"/>
      <c r="BS456" s="322"/>
      <c r="BT456" s="322"/>
      <c r="BU456" s="322"/>
      <c r="BV456" s="322"/>
      <c r="BW456" s="323"/>
      <c r="BX456" s="321"/>
      <c r="BY456" s="322"/>
      <c r="BZ456" s="322"/>
      <c r="CA456" s="322"/>
      <c r="CB456" s="322"/>
      <c r="CC456" s="323"/>
      <c r="CD456" s="321"/>
      <c r="CE456" s="322"/>
      <c r="CF456" s="322"/>
      <c r="CG456" s="322"/>
      <c r="CH456" s="322"/>
      <c r="CI456" s="323"/>
    </row>
    <row r="457" spans="1:87" ht="35.25" customHeight="1" thickBot="1" x14ac:dyDescent="0.3">
      <c r="A457" s="75"/>
      <c r="B457" s="324" t="s">
        <v>253</v>
      </c>
      <c r="C457" s="325"/>
      <c r="D457" s="325"/>
      <c r="E457" s="325"/>
      <c r="F457" s="325"/>
      <c r="G457" s="325"/>
      <c r="H457" s="325"/>
      <c r="I457" s="325"/>
      <c r="J457" s="325"/>
      <c r="K457" s="325"/>
      <c r="L457" s="325"/>
      <c r="M457" s="325"/>
      <c r="N457" s="325"/>
      <c r="O457" s="325"/>
      <c r="P457" s="325"/>
      <c r="Q457" s="325"/>
      <c r="R457" s="325"/>
      <c r="S457" s="325"/>
      <c r="T457" s="325"/>
      <c r="U457" s="325"/>
      <c r="V457" s="325"/>
      <c r="W457" s="325"/>
      <c r="X457" s="325"/>
      <c r="Y457" s="326"/>
      <c r="Z457" s="333" t="s">
        <v>918</v>
      </c>
      <c r="AA457" s="334"/>
      <c r="AB457" s="334"/>
      <c r="AC457" s="334"/>
      <c r="AD457" s="335"/>
      <c r="AE457" s="643">
        <v>3456</v>
      </c>
      <c r="AF457" s="644"/>
      <c r="AG457" s="644"/>
      <c r="AH457" s="644"/>
      <c r="AI457" s="644"/>
      <c r="AJ457" s="644"/>
      <c r="AK457" s="606"/>
      <c r="AL457" s="607"/>
      <c r="AM457" s="607"/>
      <c r="AN457" s="607"/>
      <c r="AO457" s="607"/>
      <c r="AP457" s="607"/>
      <c r="AQ457" s="607"/>
      <c r="AR457" s="607"/>
      <c r="AS457" s="607"/>
      <c r="AT457" s="607"/>
      <c r="AU457" s="607"/>
      <c r="AV457" s="607"/>
      <c r="AW457" s="607"/>
      <c r="AX457" s="608"/>
      <c r="AY457" s="409"/>
      <c r="AZ457" s="346"/>
      <c r="BA457" s="346"/>
      <c r="BB457" s="410"/>
      <c r="BC457" s="345">
        <f>+$AE$457*AY457</f>
        <v>0</v>
      </c>
      <c r="BD457" s="346"/>
      <c r="BE457" s="346"/>
      <c r="BF457" s="347"/>
      <c r="BG457" s="285"/>
      <c r="BH457" s="286"/>
      <c r="BI457" s="286"/>
      <c r="BJ457" s="287"/>
      <c r="BK457" s="288">
        <f>+AY457*BG457</f>
        <v>0</v>
      </c>
      <c r="BL457" s="289"/>
      <c r="BM457" s="289"/>
      <c r="BN457" s="289"/>
      <c r="BO457" s="289"/>
      <c r="BP457" s="290"/>
      <c r="BQ457" s="291">
        <v>2000</v>
      </c>
      <c r="BR457" s="292"/>
      <c r="BS457" s="292"/>
      <c r="BT457" s="292"/>
      <c r="BU457" s="292"/>
      <c r="BV457" s="292"/>
      <c r="BW457" s="293"/>
      <c r="BX457" s="291">
        <f>+(((BK458+BQ457)*15)/85)</f>
        <v>352.94117647058823</v>
      </c>
      <c r="BY457" s="292"/>
      <c r="BZ457" s="292"/>
      <c r="CA457" s="292"/>
      <c r="CB457" s="292"/>
      <c r="CC457" s="293"/>
      <c r="CD457" s="291">
        <f>+BK458+BQ457+BX457</f>
        <v>2352.9411764705883</v>
      </c>
      <c r="CE457" s="292"/>
      <c r="CF457" s="292"/>
      <c r="CG457" s="292"/>
      <c r="CH457" s="292"/>
      <c r="CI457" s="293"/>
    </row>
    <row r="458" spans="1:87" ht="18" customHeight="1" thickBot="1" x14ac:dyDescent="0.3">
      <c r="A458" s="75"/>
      <c r="B458" s="377"/>
      <c r="C458" s="378"/>
      <c r="D458" s="378"/>
      <c r="E458" s="378"/>
      <c r="F458" s="378"/>
      <c r="G458" s="378"/>
      <c r="H458" s="378"/>
      <c r="I458" s="378"/>
      <c r="J458" s="378"/>
      <c r="K458" s="378"/>
      <c r="L458" s="378"/>
      <c r="M458" s="378"/>
      <c r="N458" s="378"/>
      <c r="O458" s="378"/>
      <c r="P458" s="378"/>
      <c r="Q458" s="378"/>
      <c r="R458" s="378"/>
      <c r="S458" s="378"/>
      <c r="T458" s="378"/>
      <c r="U458" s="378"/>
      <c r="V458" s="378"/>
      <c r="W458" s="378"/>
      <c r="X458" s="378"/>
      <c r="Y458" s="378"/>
      <c r="Z458" s="378"/>
      <c r="AA458" s="378"/>
      <c r="AB458" s="378"/>
      <c r="AC458" s="378"/>
      <c r="AD458" s="378"/>
      <c r="AE458" s="378"/>
      <c r="AF458" s="378"/>
      <c r="AG458" s="378"/>
      <c r="AH458" s="378"/>
      <c r="AI458" s="378"/>
      <c r="AJ458" s="379"/>
      <c r="AK458" s="380" t="s">
        <v>3</v>
      </c>
      <c r="AL458" s="381"/>
      <c r="AM458" s="381"/>
      <c r="AN458" s="381"/>
      <c r="AO458" s="381"/>
      <c r="AP458" s="381"/>
      <c r="AQ458" s="381"/>
      <c r="AR458" s="381"/>
      <c r="AS458" s="381"/>
      <c r="AT458" s="381"/>
      <c r="AU458" s="381"/>
      <c r="AV458" s="381"/>
      <c r="AW458" s="381"/>
      <c r="AX458" s="381"/>
      <c r="AY458" s="382"/>
      <c r="AZ458" s="382"/>
      <c r="BA458" s="382"/>
      <c r="BB458" s="382"/>
      <c r="BC458" s="382"/>
      <c r="BD458" s="382"/>
      <c r="BE458" s="382"/>
      <c r="BF458" s="382"/>
      <c r="BG458" s="382"/>
      <c r="BH458" s="382"/>
      <c r="BI458" s="382"/>
      <c r="BJ458" s="383"/>
      <c r="BK458" s="384">
        <f>SUM(BK457:BK457)</f>
        <v>0</v>
      </c>
      <c r="BL458" s="385"/>
      <c r="BM458" s="385"/>
      <c r="BN458" s="385"/>
      <c r="BO458" s="385"/>
      <c r="BP458" s="386"/>
      <c r="BQ458" s="387" t="s">
        <v>100</v>
      </c>
      <c r="BR458" s="388"/>
      <c r="BS458" s="388"/>
      <c r="BT458" s="388"/>
      <c r="BU458" s="388"/>
      <c r="BV458" s="388"/>
      <c r="BW458" s="388"/>
      <c r="BX458" s="388"/>
      <c r="BY458" s="388"/>
      <c r="BZ458" s="388"/>
      <c r="CA458" s="388"/>
      <c r="CB458" s="388"/>
      <c r="CC458" s="389"/>
      <c r="CD458" s="390">
        <f>+CD457*AE457</f>
        <v>8131764.7058823528</v>
      </c>
      <c r="CE458" s="390"/>
      <c r="CF458" s="390"/>
      <c r="CG458" s="390"/>
      <c r="CH458" s="390"/>
      <c r="CI458" s="391"/>
    </row>
    <row r="459" spans="1:87" ht="18" customHeight="1" thickBot="1" x14ac:dyDescent="0.3">
      <c r="A459" s="75"/>
      <c r="B459" s="76"/>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c r="AB459" s="76"/>
      <c r="AC459" s="76"/>
      <c r="AD459" s="76"/>
      <c r="AE459" s="76"/>
      <c r="AF459" s="76"/>
      <c r="AG459" s="76"/>
      <c r="AH459" s="76"/>
      <c r="AI459" s="76"/>
      <c r="AJ459" s="76"/>
      <c r="BG459" s="78"/>
      <c r="BH459" s="78"/>
      <c r="BI459" s="78"/>
      <c r="BJ459" s="78"/>
      <c r="BK459" s="79"/>
      <c r="BL459" s="79"/>
      <c r="BM459" s="79"/>
      <c r="BN459" s="79"/>
      <c r="BO459" s="79"/>
      <c r="BP459" s="79"/>
      <c r="BQ459" s="79"/>
      <c r="BR459" s="79"/>
      <c r="BS459" s="79"/>
      <c r="BT459" s="79"/>
      <c r="BU459" s="79"/>
      <c r="BV459" s="79"/>
      <c r="BW459" s="79"/>
      <c r="BX459" s="79"/>
      <c r="BY459" s="79"/>
      <c r="BZ459" s="79"/>
      <c r="CA459" s="79"/>
      <c r="CB459" s="79"/>
      <c r="CC459" s="79"/>
      <c r="CD459" s="79"/>
      <c r="CE459" s="79"/>
      <c r="CF459" s="79"/>
      <c r="CG459" s="79"/>
      <c r="CH459" s="79"/>
      <c r="CI459" s="79"/>
    </row>
    <row r="460" spans="1:87" ht="18" customHeight="1" x14ac:dyDescent="0.25">
      <c r="A460" s="75"/>
      <c r="B460" s="348" t="s">
        <v>0</v>
      </c>
      <c r="C460" s="349"/>
      <c r="D460" s="349"/>
      <c r="E460" s="349"/>
      <c r="F460" s="349"/>
      <c r="G460" s="349"/>
      <c r="H460" s="349"/>
      <c r="I460" s="349"/>
      <c r="J460" s="349"/>
      <c r="K460" s="349"/>
      <c r="L460" s="349"/>
      <c r="M460" s="349"/>
      <c r="N460" s="349"/>
      <c r="O460" s="349"/>
      <c r="P460" s="349"/>
      <c r="Q460" s="349"/>
      <c r="R460" s="349"/>
      <c r="S460" s="349"/>
      <c r="T460" s="349"/>
      <c r="U460" s="349"/>
      <c r="V460" s="349"/>
      <c r="W460" s="349"/>
      <c r="X460" s="349"/>
      <c r="Y460" s="350"/>
      <c r="Z460" s="348" t="s">
        <v>80</v>
      </c>
      <c r="AA460" s="349"/>
      <c r="AB460" s="349"/>
      <c r="AC460" s="349"/>
      <c r="AD460" s="350"/>
      <c r="AE460" s="357" t="s">
        <v>79</v>
      </c>
      <c r="AF460" s="358"/>
      <c r="AG460" s="358"/>
      <c r="AH460" s="358"/>
      <c r="AI460" s="358"/>
      <c r="AJ460" s="359"/>
      <c r="AK460" s="357" t="s">
        <v>81</v>
      </c>
      <c r="AL460" s="358"/>
      <c r="AM460" s="358"/>
      <c r="AN460" s="358"/>
      <c r="AO460" s="358"/>
      <c r="AP460" s="358"/>
      <c r="AQ460" s="358"/>
      <c r="AR460" s="358"/>
      <c r="AS460" s="358"/>
      <c r="AT460" s="358"/>
      <c r="AU460" s="358"/>
      <c r="AV460" s="358"/>
      <c r="AW460" s="358"/>
      <c r="AX460" s="359"/>
      <c r="AY460" s="357" t="s">
        <v>1</v>
      </c>
      <c r="AZ460" s="358"/>
      <c r="BA460" s="358"/>
      <c r="BB460" s="359"/>
      <c r="BC460" s="348" t="s">
        <v>104</v>
      </c>
      <c r="BD460" s="349"/>
      <c r="BE460" s="349"/>
      <c r="BF460" s="350"/>
      <c r="BG460" s="366" t="s">
        <v>82</v>
      </c>
      <c r="BH460" s="367"/>
      <c r="BI460" s="367"/>
      <c r="BJ460" s="368"/>
      <c r="BK460" s="315" t="s">
        <v>99</v>
      </c>
      <c r="BL460" s="316"/>
      <c r="BM460" s="316"/>
      <c r="BN460" s="316"/>
      <c r="BO460" s="316"/>
      <c r="BP460" s="317"/>
      <c r="BQ460" s="315" t="s">
        <v>83</v>
      </c>
      <c r="BR460" s="316"/>
      <c r="BS460" s="316"/>
      <c r="BT460" s="316"/>
      <c r="BU460" s="316"/>
      <c r="BV460" s="316"/>
      <c r="BW460" s="317"/>
      <c r="BX460" s="315" t="s">
        <v>84</v>
      </c>
      <c r="BY460" s="316"/>
      <c r="BZ460" s="316"/>
      <c r="CA460" s="316"/>
      <c r="CB460" s="316"/>
      <c r="CC460" s="317"/>
      <c r="CD460" s="315" t="s">
        <v>85</v>
      </c>
      <c r="CE460" s="316"/>
      <c r="CF460" s="316"/>
      <c r="CG460" s="316"/>
      <c r="CH460" s="316"/>
      <c r="CI460" s="317"/>
    </row>
    <row r="461" spans="1:87" ht="18" customHeight="1" x14ac:dyDescent="0.25">
      <c r="A461" s="75"/>
      <c r="B461" s="351"/>
      <c r="C461" s="352"/>
      <c r="D461" s="352"/>
      <c r="E461" s="352"/>
      <c r="F461" s="352"/>
      <c r="G461" s="352"/>
      <c r="H461" s="352"/>
      <c r="I461" s="352"/>
      <c r="J461" s="352"/>
      <c r="K461" s="352"/>
      <c r="L461" s="352"/>
      <c r="M461" s="352"/>
      <c r="N461" s="352"/>
      <c r="O461" s="352"/>
      <c r="P461" s="352"/>
      <c r="Q461" s="352"/>
      <c r="R461" s="352"/>
      <c r="S461" s="352"/>
      <c r="T461" s="352"/>
      <c r="U461" s="352"/>
      <c r="V461" s="352"/>
      <c r="W461" s="352"/>
      <c r="X461" s="352"/>
      <c r="Y461" s="353"/>
      <c r="Z461" s="351"/>
      <c r="AA461" s="352"/>
      <c r="AB461" s="352"/>
      <c r="AC461" s="352"/>
      <c r="AD461" s="353"/>
      <c r="AE461" s="360"/>
      <c r="AF461" s="361"/>
      <c r="AG461" s="361"/>
      <c r="AH461" s="361"/>
      <c r="AI461" s="361"/>
      <c r="AJ461" s="362"/>
      <c r="AK461" s="360"/>
      <c r="AL461" s="361"/>
      <c r="AM461" s="361"/>
      <c r="AN461" s="361"/>
      <c r="AO461" s="361"/>
      <c r="AP461" s="361"/>
      <c r="AQ461" s="361"/>
      <c r="AR461" s="361"/>
      <c r="AS461" s="361"/>
      <c r="AT461" s="361"/>
      <c r="AU461" s="361"/>
      <c r="AV461" s="361"/>
      <c r="AW461" s="361"/>
      <c r="AX461" s="362"/>
      <c r="AY461" s="360"/>
      <c r="AZ461" s="361"/>
      <c r="BA461" s="361"/>
      <c r="BB461" s="362"/>
      <c r="BC461" s="351"/>
      <c r="BD461" s="352"/>
      <c r="BE461" s="352"/>
      <c r="BF461" s="353"/>
      <c r="BG461" s="369"/>
      <c r="BH461" s="370"/>
      <c r="BI461" s="370"/>
      <c r="BJ461" s="371"/>
      <c r="BK461" s="318"/>
      <c r="BL461" s="319"/>
      <c r="BM461" s="319"/>
      <c r="BN461" s="319"/>
      <c r="BO461" s="319"/>
      <c r="BP461" s="320"/>
      <c r="BQ461" s="318"/>
      <c r="BR461" s="319"/>
      <c r="BS461" s="319"/>
      <c r="BT461" s="319"/>
      <c r="BU461" s="319"/>
      <c r="BV461" s="319"/>
      <c r="BW461" s="320"/>
      <c r="BX461" s="318"/>
      <c r="BY461" s="319"/>
      <c r="BZ461" s="319"/>
      <c r="CA461" s="319"/>
      <c r="CB461" s="319"/>
      <c r="CC461" s="320"/>
      <c r="CD461" s="318"/>
      <c r="CE461" s="319"/>
      <c r="CF461" s="319"/>
      <c r="CG461" s="319"/>
      <c r="CH461" s="319"/>
      <c r="CI461" s="320"/>
    </row>
    <row r="462" spans="1:87" ht="18" customHeight="1" thickBot="1" x14ac:dyDescent="0.3">
      <c r="A462" s="75"/>
      <c r="B462" s="354"/>
      <c r="C462" s="355"/>
      <c r="D462" s="355"/>
      <c r="E462" s="355"/>
      <c r="F462" s="355"/>
      <c r="G462" s="355"/>
      <c r="H462" s="355"/>
      <c r="I462" s="355"/>
      <c r="J462" s="355"/>
      <c r="K462" s="355"/>
      <c r="L462" s="355"/>
      <c r="M462" s="355"/>
      <c r="N462" s="355"/>
      <c r="O462" s="355"/>
      <c r="P462" s="355"/>
      <c r="Q462" s="355"/>
      <c r="R462" s="355"/>
      <c r="S462" s="355"/>
      <c r="T462" s="355"/>
      <c r="U462" s="355"/>
      <c r="V462" s="355"/>
      <c r="W462" s="355"/>
      <c r="X462" s="355"/>
      <c r="Y462" s="356"/>
      <c r="Z462" s="354"/>
      <c r="AA462" s="355"/>
      <c r="AB462" s="355"/>
      <c r="AC462" s="355"/>
      <c r="AD462" s="356"/>
      <c r="AE462" s="363"/>
      <c r="AF462" s="364"/>
      <c r="AG462" s="364"/>
      <c r="AH462" s="364"/>
      <c r="AI462" s="364"/>
      <c r="AJ462" s="365"/>
      <c r="AK462" s="360"/>
      <c r="AL462" s="361"/>
      <c r="AM462" s="361"/>
      <c r="AN462" s="361"/>
      <c r="AO462" s="361"/>
      <c r="AP462" s="361"/>
      <c r="AQ462" s="361"/>
      <c r="AR462" s="361"/>
      <c r="AS462" s="361"/>
      <c r="AT462" s="361"/>
      <c r="AU462" s="361"/>
      <c r="AV462" s="361"/>
      <c r="AW462" s="361"/>
      <c r="AX462" s="362"/>
      <c r="AY462" s="360"/>
      <c r="AZ462" s="361"/>
      <c r="BA462" s="361"/>
      <c r="BB462" s="362"/>
      <c r="BC462" s="351"/>
      <c r="BD462" s="352"/>
      <c r="BE462" s="352"/>
      <c r="BF462" s="353"/>
      <c r="BG462" s="369"/>
      <c r="BH462" s="370"/>
      <c r="BI462" s="370"/>
      <c r="BJ462" s="371"/>
      <c r="BK462" s="318"/>
      <c r="BL462" s="319"/>
      <c r="BM462" s="319"/>
      <c r="BN462" s="319"/>
      <c r="BO462" s="319"/>
      <c r="BP462" s="320"/>
      <c r="BQ462" s="321"/>
      <c r="BR462" s="322"/>
      <c r="BS462" s="322"/>
      <c r="BT462" s="322"/>
      <c r="BU462" s="322"/>
      <c r="BV462" s="322"/>
      <c r="BW462" s="323"/>
      <c r="BX462" s="321"/>
      <c r="BY462" s="322"/>
      <c r="BZ462" s="322"/>
      <c r="CA462" s="322"/>
      <c r="CB462" s="322"/>
      <c r="CC462" s="323"/>
      <c r="CD462" s="321"/>
      <c r="CE462" s="322"/>
      <c r="CF462" s="322"/>
      <c r="CG462" s="322"/>
      <c r="CH462" s="322"/>
      <c r="CI462" s="323"/>
    </row>
    <row r="463" spans="1:87" ht="18" customHeight="1" thickBot="1" x14ac:dyDescent="0.3">
      <c r="A463" s="75"/>
      <c r="B463" s="324" t="s">
        <v>254</v>
      </c>
      <c r="C463" s="325"/>
      <c r="D463" s="325"/>
      <c r="E463" s="325"/>
      <c r="F463" s="325"/>
      <c r="G463" s="325"/>
      <c r="H463" s="325"/>
      <c r="I463" s="325"/>
      <c r="J463" s="325"/>
      <c r="K463" s="325"/>
      <c r="L463" s="325"/>
      <c r="M463" s="325"/>
      <c r="N463" s="325"/>
      <c r="O463" s="325"/>
      <c r="P463" s="325"/>
      <c r="Q463" s="325"/>
      <c r="R463" s="325"/>
      <c r="S463" s="325"/>
      <c r="T463" s="325"/>
      <c r="U463" s="325"/>
      <c r="V463" s="325"/>
      <c r="W463" s="325"/>
      <c r="X463" s="325"/>
      <c r="Y463" s="326"/>
      <c r="Z463" s="333" t="s">
        <v>919</v>
      </c>
      <c r="AA463" s="334"/>
      <c r="AB463" s="334"/>
      <c r="AC463" s="334"/>
      <c r="AD463" s="335"/>
      <c r="AE463" s="643">
        <v>60</v>
      </c>
      <c r="AF463" s="644"/>
      <c r="AG463" s="644"/>
      <c r="AH463" s="644"/>
      <c r="AI463" s="644"/>
      <c r="AJ463" s="644"/>
      <c r="AK463" s="606"/>
      <c r="AL463" s="607"/>
      <c r="AM463" s="607"/>
      <c r="AN463" s="607"/>
      <c r="AO463" s="607"/>
      <c r="AP463" s="607"/>
      <c r="AQ463" s="607"/>
      <c r="AR463" s="607"/>
      <c r="AS463" s="607"/>
      <c r="AT463" s="607"/>
      <c r="AU463" s="607"/>
      <c r="AV463" s="607"/>
      <c r="AW463" s="607"/>
      <c r="AX463" s="608"/>
      <c r="AY463" s="409"/>
      <c r="AZ463" s="346"/>
      <c r="BA463" s="346"/>
      <c r="BB463" s="410"/>
      <c r="BC463" s="345">
        <f>+$AE$463*AY463</f>
        <v>0</v>
      </c>
      <c r="BD463" s="346"/>
      <c r="BE463" s="346"/>
      <c r="BF463" s="347"/>
      <c r="BG463" s="285"/>
      <c r="BH463" s="286"/>
      <c r="BI463" s="286"/>
      <c r="BJ463" s="287"/>
      <c r="BK463" s="288">
        <f>+AY463*BG463</f>
        <v>0</v>
      </c>
      <c r="BL463" s="289"/>
      <c r="BM463" s="289"/>
      <c r="BN463" s="289"/>
      <c r="BO463" s="289"/>
      <c r="BP463" s="290"/>
      <c r="BQ463" s="291">
        <v>2000</v>
      </c>
      <c r="BR463" s="292"/>
      <c r="BS463" s="292"/>
      <c r="BT463" s="292"/>
      <c r="BU463" s="292"/>
      <c r="BV463" s="292"/>
      <c r="BW463" s="293"/>
      <c r="BX463" s="291">
        <f>+(((BK464+BQ463)*15)/85)</f>
        <v>352.94117647058823</v>
      </c>
      <c r="BY463" s="292"/>
      <c r="BZ463" s="292"/>
      <c r="CA463" s="292"/>
      <c r="CB463" s="292"/>
      <c r="CC463" s="293"/>
      <c r="CD463" s="291">
        <f>+BK464+BQ463+BX463</f>
        <v>2352.9411764705883</v>
      </c>
      <c r="CE463" s="292"/>
      <c r="CF463" s="292"/>
      <c r="CG463" s="292"/>
      <c r="CH463" s="292"/>
      <c r="CI463" s="293"/>
    </row>
    <row r="464" spans="1:87" ht="18" customHeight="1" thickBot="1" x14ac:dyDescent="0.3">
      <c r="A464" s="75"/>
      <c r="B464" s="377"/>
      <c r="C464" s="378"/>
      <c r="D464" s="378"/>
      <c r="E464" s="378"/>
      <c r="F464" s="378"/>
      <c r="G464" s="378"/>
      <c r="H464" s="378"/>
      <c r="I464" s="378"/>
      <c r="J464" s="378"/>
      <c r="K464" s="378"/>
      <c r="L464" s="378"/>
      <c r="M464" s="378"/>
      <c r="N464" s="378"/>
      <c r="O464" s="378"/>
      <c r="P464" s="378"/>
      <c r="Q464" s="378"/>
      <c r="R464" s="378"/>
      <c r="S464" s="378"/>
      <c r="T464" s="378"/>
      <c r="U464" s="378"/>
      <c r="V464" s="378"/>
      <c r="W464" s="378"/>
      <c r="X464" s="378"/>
      <c r="Y464" s="378"/>
      <c r="Z464" s="378"/>
      <c r="AA464" s="378"/>
      <c r="AB464" s="378"/>
      <c r="AC464" s="378"/>
      <c r="AD464" s="378"/>
      <c r="AE464" s="378"/>
      <c r="AF464" s="378"/>
      <c r="AG464" s="378"/>
      <c r="AH464" s="378"/>
      <c r="AI464" s="378"/>
      <c r="AJ464" s="379"/>
      <c r="AK464" s="380" t="s">
        <v>3</v>
      </c>
      <c r="AL464" s="381"/>
      <c r="AM464" s="381"/>
      <c r="AN464" s="381"/>
      <c r="AO464" s="381"/>
      <c r="AP464" s="381"/>
      <c r="AQ464" s="381"/>
      <c r="AR464" s="381"/>
      <c r="AS464" s="381"/>
      <c r="AT464" s="381"/>
      <c r="AU464" s="381"/>
      <c r="AV464" s="381"/>
      <c r="AW464" s="381"/>
      <c r="AX464" s="381"/>
      <c r="AY464" s="382"/>
      <c r="AZ464" s="382"/>
      <c r="BA464" s="382"/>
      <c r="BB464" s="382"/>
      <c r="BC464" s="382"/>
      <c r="BD464" s="382"/>
      <c r="BE464" s="382"/>
      <c r="BF464" s="382"/>
      <c r="BG464" s="382"/>
      <c r="BH464" s="382"/>
      <c r="BI464" s="382"/>
      <c r="BJ464" s="383"/>
      <c r="BK464" s="384">
        <f>SUM(BK463:BK463)</f>
        <v>0</v>
      </c>
      <c r="BL464" s="385"/>
      <c r="BM464" s="385"/>
      <c r="BN464" s="385"/>
      <c r="BO464" s="385"/>
      <c r="BP464" s="386"/>
      <c r="BQ464" s="387" t="s">
        <v>100</v>
      </c>
      <c r="BR464" s="388"/>
      <c r="BS464" s="388"/>
      <c r="BT464" s="388"/>
      <c r="BU464" s="388"/>
      <c r="BV464" s="388"/>
      <c r="BW464" s="388"/>
      <c r="BX464" s="388"/>
      <c r="BY464" s="388"/>
      <c r="BZ464" s="388"/>
      <c r="CA464" s="388"/>
      <c r="CB464" s="388"/>
      <c r="CC464" s="389"/>
      <c r="CD464" s="390">
        <f>+CD463*AE463</f>
        <v>141176.4705882353</v>
      </c>
      <c r="CE464" s="390"/>
      <c r="CF464" s="390"/>
      <c r="CG464" s="390"/>
      <c r="CH464" s="390"/>
      <c r="CI464" s="391"/>
    </row>
    <row r="465" spans="1:87" ht="18" customHeight="1" thickBot="1" x14ac:dyDescent="0.3">
      <c r="A465" s="75"/>
      <c r="B465" s="76"/>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c r="AB465" s="76"/>
      <c r="AC465" s="76"/>
      <c r="AD465" s="76"/>
      <c r="AE465" s="76"/>
      <c r="AF465" s="76"/>
      <c r="AG465" s="76"/>
      <c r="AH465" s="76"/>
      <c r="AI465" s="76"/>
      <c r="AJ465" s="76"/>
      <c r="BG465" s="78"/>
      <c r="BH465" s="78"/>
      <c r="BI465" s="78"/>
      <c r="BJ465" s="78"/>
      <c r="BK465" s="79"/>
      <c r="BL465" s="79"/>
      <c r="BM465" s="79"/>
      <c r="BN465" s="79"/>
      <c r="BO465" s="79"/>
      <c r="BP465" s="79"/>
      <c r="BQ465" s="79"/>
      <c r="BR465" s="79"/>
      <c r="BS465" s="79"/>
      <c r="BT465" s="79"/>
      <c r="BU465" s="79"/>
      <c r="BV465" s="79"/>
      <c r="BW465" s="79"/>
      <c r="BX465" s="79"/>
      <c r="BY465" s="79"/>
      <c r="BZ465" s="79"/>
      <c r="CA465" s="79"/>
      <c r="CB465" s="79"/>
      <c r="CC465" s="79"/>
      <c r="CD465" s="79"/>
      <c r="CE465" s="79"/>
      <c r="CF465" s="79"/>
      <c r="CG465" s="79"/>
      <c r="CH465" s="79"/>
      <c r="CI465" s="79"/>
    </row>
    <row r="466" spans="1:87" ht="18" customHeight="1" x14ac:dyDescent="0.25">
      <c r="A466" s="75"/>
      <c r="B466" s="348" t="s">
        <v>0</v>
      </c>
      <c r="C466" s="349"/>
      <c r="D466" s="349"/>
      <c r="E466" s="349"/>
      <c r="F466" s="349"/>
      <c r="G466" s="349"/>
      <c r="H466" s="349"/>
      <c r="I466" s="349"/>
      <c r="J466" s="349"/>
      <c r="K466" s="349"/>
      <c r="L466" s="349"/>
      <c r="M466" s="349"/>
      <c r="N466" s="349"/>
      <c r="O466" s="349"/>
      <c r="P466" s="349"/>
      <c r="Q466" s="349"/>
      <c r="R466" s="349"/>
      <c r="S466" s="349"/>
      <c r="T466" s="349"/>
      <c r="U466" s="349"/>
      <c r="V466" s="349"/>
      <c r="W466" s="349"/>
      <c r="X466" s="349"/>
      <c r="Y466" s="350"/>
      <c r="Z466" s="348" t="s">
        <v>80</v>
      </c>
      <c r="AA466" s="349"/>
      <c r="AB466" s="349"/>
      <c r="AC466" s="349"/>
      <c r="AD466" s="350"/>
      <c r="AE466" s="357" t="s">
        <v>79</v>
      </c>
      <c r="AF466" s="358"/>
      <c r="AG466" s="358"/>
      <c r="AH466" s="358"/>
      <c r="AI466" s="358"/>
      <c r="AJ466" s="359"/>
      <c r="AK466" s="357" t="s">
        <v>81</v>
      </c>
      <c r="AL466" s="358"/>
      <c r="AM466" s="358"/>
      <c r="AN466" s="358"/>
      <c r="AO466" s="358"/>
      <c r="AP466" s="358"/>
      <c r="AQ466" s="358"/>
      <c r="AR466" s="358"/>
      <c r="AS466" s="358"/>
      <c r="AT466" s="358"/>
      <c r="AU466" s="358"/>
      <c r="AV466" s="358"/>
      <c r="AW466" s="358"/>
      <c r="AX466" s="359"/>
      <c r="AY466" s="357" t="s">
        <v>1</v>
      </c>
      <c r="AZ466" s="358"/>
      <c r="BA466" s="358"/>
      <c r="BB466" s="359"/>
      <c r="BC466" s="348" t="s">
        <v>104</v>
      </c>
      <c r="BD466" s="349"/>
      <c r="BE466" s="349"/>
      <c r="BF466" s="350"/>
      <c r="BG466" s="366" t="s">
        <v>82</v>
      </c>
      <c r="BH466" s="367"/>
      <c r="BI466" s="367"/>
      <c r="BJ466" s="368"/>
      <c r="BK466" s="315" t="s">
        <v>99</v>
      </c>
      <c r="BL466" s="316"/>
      <c r="BM466" s="316"/>
      <c r="BN466" s="316"/>
      <c r="BO466" s="316"/>
      <c r="BP466" s="317"/>
      <c r="BQ466" s="315" t="s">
        <v>83</v>
      </c>
      <c r="BR466" s="316"/>
      <c r="BS466" s="316"/>
      <c r="BT466" s="316"/>
      <c r="BU466" s="316"/>
      <c r="BV466" s="316"/>
      <c r="BW466" s="317"/>
      <c r="BX466" s="315" t="s">
        <v>84</v>
      </c>
      <c r="BY466" s="316"/>
      <c r="BZ466" s="316"/>
      <c r="CA466" s="316"/>
      <c r="CB466" s="316"/>
      <c r="CC466" s="317"/>
      <c r="CD466" s="315" t="s">
        <v>85</v>
      </c>
      <c r="CE466" s="316"/>
      <c r="CF466" s="316"/>
      <c r="CG466" s="316"/>
      <c r="CH466" s="316"/>
      <c r="CI466" s="317"/>
    </row>
    <row r="467" spans="1:87" ht="18" customHeight="1" x14ac:dyDescent="0.25">
      <c r="A467" s="75"/>
      <c r="B467" s="351"/>
      <c r="C467" s="352"/>
      <c r="D467" s="352"/>
      <c r="E467" s="352"/>
      <c r="F467" s="352"/>
      <c r="G467" s="352"/>
      <c r="H467" s="352"/>
      <c r="I467" s="352"/>
      <c r="J467" s="352"/>
      <c r="K467" s="352"/>
      <c r="L467" s="352"/>
      <c r="M467" s="352"/>
      <c r="N467" s="352"/>
      <c r="O467" s="352"/>
      <c r="P467" s="352"/>
      <c r="Q467" s="352"/>
      <c r="R467" s="352"/>
      <c r="S467" s="352"/>
      <c r="T467" s="352"/>
      <c r="U467" s="352"/>
      <c r="V467" s="352"/>
      <c r="W467" s="352"/>
      <c r="X467" s="352"/>
      <c r="Y467" s="353"/>
      <c r="Z467" s="351"/>
      <c r="AA467" s="352"/>
      <c r="AB467" s="352"/>
      <c r="AC467" s="352"/>
      <c r="AD467" s="353"/>
      <c r="AE467" s="360"/>
      <c r="AF467" s="361"/>
      <c r="AG467" s="361"/>
      <c r="AH467" s="361"/>
      <c r="AI467" s="361"/>
      <c r="AJ467" s="362"/>
      <c r="AK467" s="360"/>
      <c r="AL467" s="361"/>
      <c r="AM467" s="361"/>
      <c r="AN467" s="361"/>
      <c r="AO467" s="361"/>
      <c r="AP467" s="361"/>
      <c r="AQ467" s="361"/>
      <c r="AR467" s="361"/>
      <c r="AS467" s="361"/>
      <c r="AT467" s="361"/>
      <c r="AU467" s="361"/>
      <c r="AV467" s="361"/>
      <c r="AW467" s="361"/>
      <c r="AX467" s="362"/>
      <c r="AY467" s="360"/>
      <c r="AZ467" s="361"/>
      <c r="BA467" s="361"/>
      <c r="BB467" s="362"/>
      <c r="BC467" s="351"/>
      <c r="BD467" s="352"/>
      <c r="BE467" s="352"/>
      <c r="BF467" s="353"/>
      <c r="BG467" s="369"/>
      <c r="BH467" s="370"/>
      <c r="BI467" s="370"/>
      <c r="BJ467" s="371"/>
      <c r="BK467" s="318"/>
      <c r="BL467" s="319"/>
      <c r="BM467" s="319"/>
      <c r="BN467" s="319"/>
      <c r="BO467" s="319"/>
      <c r="BP467" s="320"/>
      <c r="BQ467" s="318"/>
      <c r="BR467" s="319"/>
      <c r="BS467" s="319"/>
      <c r="BT467" s="319"/>
      <c r="BU467" s="319"/>
      <c r="BV467" s="319"/>
      <c r="BW467" s="320"/>
      <c r="BX467" s="318"/>
      <c r="BY467" s="319"/>
      <c r="BZ467" s="319"/>
      <c r="CA467" s="319"/>
      <c r="CB467" s="319"/>
      <c r="CC467" s="320"/>
      <c r="CD467" s="318"/>
      <c r="CE467" s="319"/>
      <c r="CF467" s="319"/>
      <c r="CG467" s="319"/>
      <c r="CH467" s="319"/>
      <c r="CI467" s="320"/>
    </row>
    <row r="468" spans="1:87" ht="18" customHeight="1" thickBot="1" x14ac:dyDescent="0.3">
      <c r="A468" s="75"/>
      <c r="B468" s="354"/>
      <c r="C468" s="355"/>
      <c r="D468" s="355"/>
      <c r="E468" s="355"/>
      <c r="F468" s="355"/>
      <c r="G468" s="355"/>
      <c r="H468" s="355"/>
      <c r="I468" s="355"/>
      <c r="J468" s="355"/>
      <c r="K468" s="355"/>
      <c r="L468" s="355"/>
      <c r="M468" s="355"/>
      <c r="N468" s="355"/>
      <c r="O468" s="355"/>
      <c r="P468" s="355"/>
      <c r="Q468" s="355"/>
      <c r="R468" s="355"/>
      <c r="S468" s="355"/>
      <c r="T468" s="355"/>
      <c r="U468" s="355"/>
      <c r="V468" s="355"/>
      <c r="W468" s="355"/>
      <c r="X468" s="355"/>
      <c r="Y468" s="356"/>
      <c r="Z468" s="354"/>
      <c r="AA468" s="355"/>
      <c r="AB468" s="355"/>
      <c r="AC468" s="355"/>
      <c r="AD468" s="356"/>
      <c r="AE468" s="363"/>
      <c r="AF468" s="364"/>
      <c r="AG468" s="364"/>
      <c r="AH468" s="364"/>
      <c r="AI468" s="364"/>
      <c r="AJ468" s="365"/>
      <c r="AK468" s="360"/>
      <c r="AL468" s="361"/>
      <c r="AM468" s="361"/>
      <c r="AN468" s="361"/>
      <c r="AO468" s="361"/>
      <c r="AP468" s="361"/>
      <c r="AQ468" s="361"/>
      <c r="AR468" s="361"/>
      <c r="AS468" s="361"/>
      <c r="AT468" s="361"/>
      <c r="AU468" s="361"/>
      <c r="AV468" s="361"/>
      <c r="AW468" s="361"/>
      <c r="AX468" s="362"/>
      <c r="AY468" s="360"/>
      <c r="AZ468" s="361"/>
      <c r="BA468" s="361"/>
      <c r="BB468" s="362"/>
      <c r="BC468" s="351"/>
      <c r="BD468" s="352"/>
      <c r="BE468" s="352"/>
      <c r="BF468" s="353"/>
      <c r="BG468" s="369"/>
      <c r="BH468" s="370"/>
      <c r="BI468" s="370"/>
      <c r="BJ468" s="371"/>
      <c r="BK468" s="318"/>
      <c r="BL468" s="319"/>
      <c r="BM468" s="319"/>
      <c r="BN468" s="319"/>
      <c r="BO468" s="319"/>
      <c r="BP468" s="320"/>
      <c r="BQ468" s="321"/>
      <c r="BR468" s="322"/>
      <c r="BS468" s="322"/>
      <c r="BT468" s="322"/>
      <c r="BU468" s="322"/>
      <c r="BV468" s="322"/>
      <c r="BW468" s="323"/>
      <c r="BX468" s="321"/>
      <c r="BY468" s="322"/>
      <c r="BZ468" s="322"/>
      <c r="CA468" s="322"/>
      <c r="CB468" s="322"/>
      <c r="CC468" s="323"/>
      <c r="CD468" s="321"/>
      <c r="CE468" s="322"/>
      <c r="CF468" s="322"/>
      <c r="CG468" s="322"/>
      <c r="CH468" s="322"/>
      <c r="CI468" s="323"/>
    </row>
    <row r="469" spans="1:87" ht="18" customHeight="1" thickBot="1" x14ac:dyDescent="0.3">
      <c r="A469" s="75"/>
      <c r="B469" s="324" t="s">
        <v>255</v>
      </c>
      <c r="C469" s="325"/>
      <c r="D469" s="325"/>
      <c r="E469" s="325"/>
      <c r="F469" s="325"/>
      <c r="G469" s="325"/>
      <c r="H469" s="325"/>
      <c r="I469" s="325"/>
      <c r="J469" s="325"/>
      <c r="K469" s="325"/>
      <c r="L469" s="325"/>
      <c r="M469" s="325"/>
      <c r="N469" s="325"/>
      <c r="O469" s="325"/>
      <c r="P469" s="325"/>
      <c r="Q469" s="325"/>
      <c r="R469" s="325"/>
      <c r="S469" s="325"/>
      <c r="T469" s="325"/>
      <c r="U469" s="325"/>
      <c r="V469" s="325"/>
      <c r="W469" s="325"/>
      <c r="X469" s="325"/>
      <c r="Y469" s="326"/>
      <c r="Z469" s="333" t="s">
        <v>920</v>
      </c>
      <c r="AA469" s="334"/>
      <c r="AB469" s="334"/>
      <c r="AC469" s="334"/>
      <c r="AD469" s="335"/>
      <c r="AE469" s="643">
        <v>35136</v>
      </c>
      <c r="AF469" s="644"/>
      <c r="AG469" s="644"/>
      <c r="AH469" s="644"/>
      <c r="AI469" s="644"/>
      <c r="AJ469" s="644"/>
      <c r="AK469" s="606" t="s">
        <v>30</v>
      </c>
      <c r="AL469" s="607"/>
      <c r="AM469" s="607"/>
      <c r="AN469" s="607"/>
      <c r="AO469" s="607"/>
      <c r="AP469" s="607"/>
      <c r="AQ469" s="607"/>
      <c r="AR469" s="607"/>
      <c r="AS469" s="607"/>
      <c r="AT469" s="607"/>
      <c r="AU469" s="607"/>
      <c r="AV469" s="607"/>
      <c r="AW469" s="607"/>
      <c r="AX469" s="608"/>
      <c r="AY469" s="409">
        <v>0.01</v>
      </c>
      <c r="AZ469" s="346"/>
      <c r="BA469" s="346"/>
      <c r="BB469" s="410"/>
      <c r="BC469" s="345">
        <f>+$AE$469*AY469</f>
        <v>351.36</v>
      </c>
      <c r="BD469" s="346"/>
      <c r="BE469" s="346"/>
      <c r="BF469" s="347"/>
      <c r="BG469" s="285">
        <v>7925</v>
      </c>
      <c r="BH469" s="286"/>
      <c r="BI469" s="286"/>
      <c r="BJ469" s="287"/>
      <c r="BK469" s="288">
        <f>+AY469*BG469</f>
        <v>79.25</v>
      </c>
      <c r="BL469" s="289"/>
      <c r="BM469" s="289"/>
      <c r="BN469" s="289"/>
      <c r="BO469" s="289"/>
      <c r="BP469" s="290"/>
      <c r="BQ469" s="291">
        <v>3000</v>
      </c>
      <c r="BR469" s="292"/>
      <c r="BS469" s="292"/>
      <c r="BT469" s="292"/>
      <c r="BU469" s="292"/>
      <c r="BV469" s="292"/>
      <c r="BW469" s="293"/>
      <c r="BX469" s="291">
        <f>+(((BK470+BQ469)*15)/85)</f>
        <v>543.39705882352939</v>
      </c>
      <c r="BY469" s="292"/>
      <c r="BZ469" s="292"/>
      <c r="CA469" s="292"/>
      <c r="CB469" s="292"/>
      <c r="CC469" s="293"/>
      <c r="CD469" s="291">
        <f>+BK470+BQ469+BX469</f>
        <v>3622.6470588235293</v>
      </c>
      <c r="CE469" s="292"/>
      <c r="CF469" s="292"/>
      <c r="CG469" s="292"/>
      <c r="CH469" s="292"/>
      <c r="CI469" s="293"/>
    </row>
    <row r="470" spans="1:87" ht="18" customHeight="1" thickBot="1" x14ac:dyDescent="0.3">
      <c r="A470" s="75"/>
      <c r="B470" s="377"/>
      <c r="C470" s="378"/>
      <c r="D470" s="378"/>
      <c r="E470" s="378"/>
      <c r="F470" s="378"/>
      <c r="G470" s="378"/>
      <c r="H470" s="378"/>
      <c r="I470" s="378"/>
      <c r="J470" s="378"/>
      <c r="K470" s="378"/>
      <c r="L470" s="378"/>
      <c r="M470" s="378"/>
      <c r="N470" s="378"/>
      <c r="O470" s="378"/>
      <c r="P470" s="378"/>
      <c r="Q470" s="378"/>
      <c r="R470" s="378"/>
      <c r="S470" s="378"/>
      <c r="T470" s="378"/>
      <c r="U470" s="378"/>
      <c r="V470" s="378"/>
      <c r="W470" s="378"/>
      <c r="X470" s="378"/>
      <c r="Y470" s="378"/>
      <c r="Z470" s="378"/>
      <c r="AA470" s="378"/>
      <c r="AB470" s="378"/>
      <c r="AC470" s="378"/>
      <c r="AD470" s="378"/>
      <c r="AE470" s="378"/>
      <c r="AF470" s="378"/>
      <c r="AG470" s="378"/>
      <c r="AH470" s="378"/>
      <c r="AI470" s="378"/>
      <c r="AJ470" s="379"/>
      <c r="AK470" s="380" t="s">
        <v>3</v>
      </c>
      <c r="AL470" s="381"/>
      <c r="AM470" s="381"/>
      <c r="AN470" s="381"/>
      <c r="AO470" s="381"/>
      <c r="AP470" s="381"/>
      <c r="AQ470" s="381"/>
      <c r="AR470" s="381"/>
      <c r="AS470" s="381"/>
      <c r="AT470" s="381"/>
      <c r="AU470" s="381"/>
      <c r="AV470" s="381"/>
      <c r="AW470" s="381"/>
      <c r="AX470" s="381"/>
      <c r="AY470" s="382"/>
      <c r="AZ470" s="382"/>
      <c r="BA470" s="382"/>
      <c r="BB470" s="382"/>
      <c r="BC470" s="382"/>
      <c r="BD470" s="382"/>
      <c r="BE470" s="382"/>
      <c r="BF470" s="382"/>
      <c r="BG470" s="382"/>
      <c r="BH470" s="382"/>
      <c r="BI470" s="382"/>
      <c r="BJ470" s="383"/>
      <c r="BK470" s="384">
        <f>SUM(BK469:BK469)</f>
        <v>79.25</v>
      </c>
      <c r="BL470" s="385"/>
      <c r="BM470" s="385"/>
      <c r="BN470" s="385"/>
      <c r="BO470" s="385"/>
      <c r="BP470" s="386"/>
      <c r="BQ470" s="387" t="s">
        <v>100</v>
      </c>
      <c r="BR470" s="388"/>
      <c r="BS470" s="388"/>
      <c r="BT470" s="388"/>
      <c r="BU470" s="388"/>
      <c r="BV470" s="388"/>
      <c r="BW470" s="388"/>
      <c r="BX470" s="388"/>
      <c r="BY470" s="388"/>
      <c r="BZ470" s="388"/>
      <c r="CA470" s="388"/>
      <c r="CB470" s="388"/>
      <c r="CC470" s="389"/>
      <c r="CD470" s="390">
        <f>+CD469*AE469</f>
        <v>127285327.05882353</v>
      </c>
      <c r="CE470" s="390"/>
      <c r="CF470" s="390"/>
      <c r="CG470" s="390"/>
      <c r="CH470" s="390"/>
      <c r="CI470" s="391"/>
    </row>
    <row r="471" spans="1:87" ht="18" customHeight="1" thickBot="1" x14ac:dyDescent="0.3">
      <c r="A471" s="75"/>
      <c r="B471" s="76"/>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c r="AB471" s="76"/>
      <c r="AC471" s="76"/>
      <c r="AD471" s="76"/>
      <c r="AE471" s="76"/>
      <c r="AF471" s="76"/>
      <c r="AG471" s="76"/>
      <c r="AH471" s="76"/>
      <c r="AI471" s="76"/>
      <c r="AJ471" s="76"/>
      <c r="BG471" s="78"/>
      <c r="BH471" s="78"/>
      <c r="BI471" s="78"/>
      <c r="BJ471" s="78"/>
      <c r="BK471" s="79"/>
      <c r="BL471" s="79"/>
      <c r="BM471" s="79"/>
      <c r="BN471" s="79"/>
      <c r="BO471" s="79"/>
      <c r="BP471" s="79"/>
      <c r="BQ471" s="79"/>
      <c r="BR471" s="79"/>
      <c r="BS471" s="79"/>
      <c r="BT471" s="79"/>
      <c r="BU471" s="79"/>
      <c r="BV471" s="79"/>
      <c r="BW471" s="79"/>
      <c r="BX471" s="79"/>
      <c r="BY471" s="79"/>
      <c r="BZ471" s="79"/>
      <c r="CA471" s="79"/>
      <c r="CB471" s="79"/>
      <c r="CC471" s="79"/>
      <c r="CD471" s="79"/>
      <c r="CE471" s="79"/>
      <c r="CF471" s="79"/>
      <c r="CG471" s="79"/>
      <c r="CH471" s="79"/>
      <c r="CI471" s="79"/>
    </row>
    <row r="472" spans="1:87" ht="18" customHeight="1" x14ac:dyDescent="0.25">
      <c r="A472" s="75"/>
      <c r="B472" s="348" t="s">
        <v>0</v>
      </c>
      <c r="C472" s="349"/>
      <c r="D472" s="349"/>
      <c r="E472" s="349"/>
      <c r="F472" s="349"/>
      <c r="G472" s="349"/>
      <c r="H472" s="349"/>
      <c r="I472" s="349"/>
      <c r="J472" s="349"/>
      <c r="K472" s="349"/>
      <c r="L472" s="349"/>
      <c r="M472" s="349"/>
      <c r="N472" s="349"/>
      <c r="O472" s="349"/>
      <c r="P472" s="349"/>
      <c r="Q472" s="349"/>
      <c r="R472" s="349"/>
      <c r="S472" s="349"/>
      <c r="T472" s="349"/>
      <c r="U472" s="349"/>
      <c r="V472" s="349"/>
      <c r="W472" s="349"/>
      <c r="X472" s="349"/>
      <c r="Y472" s="350"/>
      <c r="Z472" s="348" t="s">
        <v>80</v>
      </c>
      <c r="AA472" s="349"/>
      <c r="AB472" s="349"/>
      <c r="AC472" s="349"/>
      <c r="AD472" s="350"/>
      <c r="AE472" s="357" t="s">
        <v>79</v>
      </c>
      <c r="AF472" s="358"/>
      <c r="AG472" s="358"/>
      <c r="AH472" s="358"/>
      <c r="AI472" s="358"/>
      <c r="AJ472" s="359"/>
      <c r="AK472" s="357" t="s">
        <v>81</v>
      </c>
      <c r="AL472" s="358"/>
      <c r="AM472" s="358"/>
      <c r="AN472" s="358"/>
      <c r="AO472" s="358"/>
      <c r="AP472" s="358"/>
      <c r="AQ472" s="358"/>
      <c r="AR472" s="358"/>
      <c r="AS472" s="358"/>
      <c r="AT472" s="358"/>
      <c r="AU472" s="358"/>
      <c r="AV472" s="358"/>
      <c r="AW472" s="358"/>
      <c r="AX472" s="359"/>
      <c r="AY472" s="357" t="s">
        <v>1</v>
      </c>
      <c r="AZ472" s="358"/>
      <c r="BA472" s="358"/>
      <c r="BB472" s="359"/>
      <c r="BC472" s="348" t="s">
        <v>104</v>
      </c>
      <c r="BD472" s="349"/>
      <c r="BE472" s="349"/>
      <c r="BF472" s="350"/>
      <c r="BG472" s="366" t="s">
        <v>82</v>
      </c>
      <c r="BH472" s="367"/>
      <c r="BI472" s="367"/>
      <c r="BJ472" s="368"/>
      <c r="BK472" s="315" t="s">
        <v>99</v>
      </c>
      <c r="BL472" s="316"/>
      <c r="BM472" s="316"/>
      <c r="BN472" s="316"/>
      <c r="BO472" s="316"/>
      <c r="BP472" s="317"/>
      <c r="BQ472" s="315" t="s">
        <v>83</v>
      </c>
      <c r="BR472" s="316"/>
      <c r="BS472" s="316"/>
      <c r="BT472" s="316"/>
      <c r="BU472" s="316"/>
      <c r="BV472" s="316"/>
      <c r="BW472" s="317"/>
      <c r="BX472" s="315" t="s">
        <v>84</v>
      </c>
      <c r="BY472" s="316"/>
      <c r="BZ472" s="316"/>
      <c r="CA472" s="316"/>
      <c r="CB472" s="316"/>
      <c r="CC472" s="317"/>
      <c r="CD472" s="315" t="s">
        <v>85</v>
      </c>
      <c r="CE472" s="316"/>
      <c r="CF472" s="316"/>
      <c r="CG472" s="316"/>
      <c r="CH472" s="316"/>
      <c r="CI472" s="317"/>
    </row>
    <row r="473" spans="1:87" ht="18" customHeight="1" x14ac:dyDescent="0.25">
      <c r="A473" s="75"/>
      <c r="B473" s="351"/>
      <c r="C473" s="352"/>
      <c r="D473" s="352"/>
      <c r="E473" s="352"/>
      <c r="F473" s="352"/>
      <c r="G473" s="352"/>
      <c r="H473" s="352"/>
      <c r="I473" s="352"/>
      <c r="J473" s="352"/>
      <c r="K473" s="352"/>
      <c r="L473" s="352"/>
      <c r="M473" s="352"/>
      <c r="N473" s="352"/>
      <c r="O473" s="352"/>
      <c r="P473" s="352"/>
      <c r="Q473" s="352"/>
      <c r="R473" s="352"/>
      <c r="S473" s="352"/>
      <c r="T473" s="352"/>
      <c r="U473" s="352"/>
      <c r="V473" s="352"/>
      <c r="W473" s="352"/>
      <c r="X473" s="352"/>
      <c r="Y473" s="353"/>
      <c r="Z473" s="351"/>
      <c r="AA473" s="352"/>
      <c r="AB473" s="352"/>
      <c r="AC473" s="352"/>
      <c r="AD473" s="353"/>
      <c r="AE473" s="360"/>
      <c r="AF473" s="361"/>
      <c r="AG473" s="361"/>
      <c r="AH473" s="361"/>
      <c r="AI473" s="361"/>
      <c r="AJ473" s="362"/>
      <c r="AK473" s="360"/>
      <c r="AL473" s="361"/>
      <c r="AM473" s="361"/>
      <c r="AN473" s="361"/>
      <c r="AO473" s="361"/>
      <c r="AP473" s="361"/>
      <c r="AQ473" s="361"/>
      <c r="AR473" s="361"/>
      <c r="AS473" s="361"/>
      <c r="AT473" s="361"/>
      <c r="AU473" s="361"/>
      <c r="AV473" s="361"/>
      <c r="AW473" s="361"/>
      <c r="AX473" s="362"/>
      <c r="AY473" s="360"/>
      <c r="AZ473" s="361"/>
      <c r="BA473" s="361"/>
      <c r="BB473" s="362"/>
      <c r="BC473" s="351"/>
      <c r="BD473" s="352"/>
      <c r="BE473" s="352"/>
      <c r="BF473" s="353"/>
      <c r="BG473" s="369"/>
      <c r="BH473" s="370"/>
      <c r="BI473" s="370"/>
      <c r="BJ473" s="371"/>
      <c r="BK473" s="318"/>
      <c r="BL473" s="319"/>
      <c r="BM473" s="319"/>
      <c r="BN473" s="319"/>
      <c r="BO473" s="319"/>
      <c r="BP473" s="320"/>
      <c r="BQ473" s="318"/>
      <c r="BR473" s="319"/>
      <c r="BS473" s="319"/>
      <c r="BT473" s="319"/>
      <c r="BU473" s="319"/>
      <c r="BV473" s="319"/>
      <c r="BW473" s="320"/>
      <c r="BX473" s="318"/>
      <c r="BY473" s="319"/>
      <c r="BZ473" s="319"/>
      <c r="CA473" s="319"/>
      <c r="CB473" s="319"/>
      <c r="CC473" s="320"/>
      <c r="CD473" s="318"/>
      <c r="CE473" s="319"/>
      <c r="CF473" s="319"/>
      <c r="CG473" s="319"/>
      <c r="CH473" s="319"/>
      <c r="CI473" s="320"/>
    </row>
    <row r="474" spans="1:87" ht="18" customHeight="1" thickBot="1" x14ac:dyDescent="0.3">
      <c r="A474" s="75"/>
      <c r="B474" s="354"/>
      <c r="C474" s="355"/>
      <c r="D474" s="355"/>
      <c r="E474" s="355"/>
      <c r="F474" s="355"/>
      <c r="G474" s="355"/>
      <c r="H474" s="355"/>
      <c r="I474" s="355"/>
      <c r="J474" s="355"/>
      <c r="K474" s="355"/>
      <c r="L474" s="355"/>
      <c r="M474" s="355"/>
      <c r="N474" s="355"/>
      <c r="O474" s="355"/>
      <c r="P474" s="355"/>
      <c r="Q474" s="355"/>
      <c r="R474" s="355"/>
      <c r="S474" s="355"/>
      <c r="T474" s="355"/>
      <c r="U474" s="355"/>
      <c r="V474" s="355"/>
      <c r="W474" s="355"/>
      <c r="X474" s="355"/>
      <c r="Y474" s="356"/>
      <c r="Z474" s="354"/>
      <c r="AA474" s="355"/>
      <c r="AB474" s="355"/>
      <c r="AC474" s="355"/>
      <c r="AD474" s="356"/>
      <c r="AE474" s="363"/>
      <c r="AF474" s="364"/>
      <c r="AG474" s="364"/>
      <c r="AH474" s="364"/>
      <c r="AI474" s="364"/>
      <c r="AJ474" s="365"/>
      <c r="AK474" s="360"/>
      <c r="AL474" s="361"/>
      <c r="AM474" s="361"/>
      <c r="AN474" s="361"/>
      <c r="AO474" s="361"/>
      <c r="AP474" s="361"/>
      <c r="AQ474" s="361"/>
      <c r="AR474" s="361"/>
      <c r="AS474" s="361"/>
      <c r="AT474" s="361"/>
      <c r="AU474" s="361"/>
      <c r="AV474" s="361"/>
      <c r="AW474" s="361"/>
      <c r="AX474" s="362"/>
      <c r="AY474" s="360"/>
      <c r="AZ474" s="361"/>
      <c r="BA474" s="361"/>
      <c r="BB474" s="362"/>
      <c r="BC474" s="351"/>
      <c r="BD474" s="352"/>
      <c r="BE474" s="352"/>
      <c r="BF474" s="353"/>
      <c r="BG474" s="369"/>
      <c r="BH474" s="370"/>
      <c r="BI474" s="370"/>
      <c r="BJ474" s="371"/>
      <c r="BK474" s="318"/>
      <c r="BL474" s="319"/>
      <c r="BM474" s="319"/>
      <c r="BN474" s="319"/>
      <c r="BO474" s="319"/>
      <c r="BP474" s="320"/>
      <c r="BQ474" s="321"/>
      <c r="BR474" s="322"/>
      <c r="BS474" s="322"/>
      <c r="BT474" s="322"/>
      <c r="BU474" s="322"/>
      <c r="BV474" s="322"/>
      <c r="BW474" s="323"/>
      <c r="BX474" s="321"/>
      <c r="BY474" s="322"/>
      <c r="BZ474" s="322"/>
      <c r="CA474" s="322"/>
      <c r="CB474" s="322"/>
      <c r="CC474" s="323"/>
      <c r="CD474" s="321"/>
      <c r="CE474" s="322"/>
      <c r="CF474" s="322"/>
      <c r="CG474" s="322"/>
      <c r="CH474" s="322"/>
      <c r="CI474" s="323"/>
    </row>
    <row r="475" spans="1:87" ht="36" customHeight="1" thickBot="1" x14ac:dyDescent="0.3">
      <c r="A475" s="75"/>
      <c r="B475" s="324" t="s">
        <v>256</v>
      </c>
      <c r="C475" s="325"/>
      <c r="D475" s="325"/>
      <c r="E475" s="325"/>
      <c r="F475" s="325"/>
      <c r="G475" s="325"/>
      <c r="H475" s="325"/>
      <c r="I475" s="325"/>
      <c r="J475" s="325"/>
      <c r="K475" s="325"/>
      <c r="L475" s="325"/>
      <c r="M475" s="325"/>
      <c r="N475" s="325"/>
      <c r="O475" s="325"/>
      <c r="P475" s="325"/>
      <c r="Q475" s="325"/>
      <c r="R475" s="325"/>
      <c r="S475" s="325"/>
      <c r="T475" s="325"/>
      <c r="U475" s="325"/>
      <c r="V475" s="325"/>
      <c r="W475" s="325"/>
      <c r="X475" s="325"/>
      <c r="Y475" s="326"/>
      <c r="Z475" s="333" t="s">
        <v>921</v>
      </c>
      <c r="AA475" s="334"/>
      <c r="AB475" s="334"/>
      <c r="AC475" s="334"/>
      <c r="AD475" s="335"/>
      <c r="AE475" s="643">
        <v>4500</v>
      </c>
      <c r="AF475" s="644"/>
      <c r="AG475" s="644"/>
      <c r="AH475" s="644"/>
      <c r="AI475" s="644"/>
      <c r="AJ475" s="644"/>
      <c r="AK475" s="606" t="s">
        <v>30</v>
      </c>
      <c r="AL475" s="607"/>
      <c r="AM475" s="607"/>
      <c r="AN475" s="607"/>
      <c r="AO475" s="607"/>
      <c r="AP475" s="607"/>
      <c r="AQ475" s="607"/>
      <c r="AR475" s="607"/>
      <c r="AS475" s="607"/>
      <c r="AT475" s="607"/>
      <c r="AU475" s="607"/>
      <c r="AV475" s="607"/>
      <c r="AW475" s="607"/>
      <c r="AX475" s="608"/>
      <c r="AY475" s="409">
        <v>0.01</v>
      </c>
      <c r="AZ475" s="346"/>
      <c r="BA475" s="346"/>
      <c r="BB475" s="410"/>
      <c r="BC475" s="345">
        <f>+$AE$475*AY475</f>
        <v>45</v>
      </c>
      <c r="BD475" s="346"/>
      <c r="BE475" s="346"/>
      <c r="BF475" s="347"/>
      <c r="BG475" s="285">
        <v>7925</v>
      </c>
      <c r="BH475" s="286"/>
      <c r="BI475" s="286"/>
      <c r="BJ475" s="287"/>
      <c r="BK475" s="288">
        <f>+AY475*BG475</f>
        <v>79.25</v>
      </c>
      <c r="BL475" s="289"/>
      <c r="BM475" s="289"/>
      <c r="BN475" s="289"/>
      <c r="BO475" s="289"/>
      <c r="BP475" s="290"/>
      <c r="BQ475" s="291">
        <v>60000</v>
      </c>
      <c r="BR475" s="292"/>
      <c r="BS475" s="292"/>
      <c r="BT475" s="292"/>
      <c r="BU475" s="292"/>
      <c r="BV475" s="292"/>
      <c r="BW475" s="293"/>
      <c r="BX475" s="291">
        <f>+(((BK476+BQ475)*15)/85)</f>
        <v>10602.220588235294</v>
      </c>
      <c r="BY475" s="292"/>
      <c r="BZ475" s="292"/>
      <c r="CA475" s="292"/>
      <c r="CB475" s="292"/>
      <c r="CC475" s="293"/>
      <c r="CD475" s="291">
        <f>+BK476+BQ475+BX475</f>
        <v>70681.470588235301</v>
      </c>
      <c r="CE475" s="292"/>
      <c r="CF475" s="292"/>
      <c r="CG475" s="292"/>
      <c r="CH475" s="292"/>
      <c r="CI475" s="293"/>
    </row>
    <row r="476" spans="1:87" ht="18" customHeight="1" thickBot="1" x14ac:dyDescent="0.3">
      <c r="A476" s="75"/>
      <c r="B476" s="377"/>
      <c r="C476" s="378"/>
      <c r="D476" s="378"/>
      <c r="E476" s="378"/>
      <c r="F476" s="378"/>
      <c r="G476" s="378"/>
      <c r="H476" s="378"/>
      <c r="I476" s="378"/>
      <c r="J476" s="378"/>
      <c r="K476" s="378"/>
      <c r="L476" s="378"/>
      <c r="M476" s="378"/>
      <c r="N476" s="378"/>
      <c r="O476" s="378"/>
      <c r="P476" s="378"/>
      <c r="Q476" s="378"/>
      <c r="R476" s="378"/>
      <c r="S476" s="378"/>
      <c r="T476" s="378"/>
      <c r="U476" s="378"/>
      <c r="V476" s="378"/>
      <c r="W476" s="378"/>
      <c r="X476" s="378"/>
      <c r="Y476" s="378"/>
      <c r="Z476" s="378"/>
      <c r="AA476" s="378"/>
      <c r="AB476" s="378"/>
      <c r="AC476" s="378"/>
      <c r="AD476" s="378"/>
      <c r="AE476" s="378"/>
      <c r="AF476" s="378"/>
      <c r="AG476" s="378"/>
      <c r="AH476" s="378"/>
      <c r="AI476" s="378"/>
      <c r="AJ476" s="379"/>
      <c r="AK476" s="380" t="s">
        <v>3</v>
      </c>
      <c r="AL476" s="381"/>
      <c r="AM476" s="381"/>
      <c r="AN476" s="381"/>
      <c r="AO476" s="381"/>
      <c r="AP476" s="381"/>
      <c r="AQ476" s="381"/>
      <c r="AR476" s="381"/>
      <c r="AS476" s="381"/>
      <c r="AT476" s="381"/>
      <c r="AU476" s="381"/>
      <c r="AV476" s="381"/>
      <c r="AW476" s="381"/>
      <c r="AX476" s="381"/>
      <c r="AY476" s="382"/>
      <c r="AZ476" s="382"/>
      <c r="BA476" s="382"/>
      <c r="BB476" s="382"/>
      <c r="BC476" s="382"/>
      <c r="BD476" s="382"/>
      <c r="BE476" s="382"/>
      <c r="BF476" s="382"/>
      <c r="BG476" s="382"/>
      <c r="BH476" s="382"/>
      <c r="BI476" s="382"/>
      <c r="BJ476" s="383"/>
      <c r="BK476" s="384">
        <f>SUM(BK475:BK475)</f>
        <v>79.25</v>
      </c>
      <c r="BL476" s="385"/>
      <c r="BM476" s="385"/>
      <c r="BN476" s="385"/>
      <c r="BO476" s="385"/>
      <c r="BP476" s="386"/>
      <c r="BQ476" s="387" t="s">
        <v>100</v>
      </c>
      <c r="BR476" s="388"/>
      <c r="BS476" s="388"/>
      <c r="BT476" s="388"/>
      <c r="BU476" s="388"/>
      <c r="BV476" s="388"/>
      <c r="BW476" s="388"/>
      <c r="BX476" s="388"/>
      <c r="BY476" s="388"/>
      <c r="BZ476" s="388"/>
      <c r="CA476" s="388"/>
      <c r="CB476" s="388"/>
      <c r="CC476" s="389"/>
      <c r="CD476" s="390">
        <f>+CD475*AE475</f>
        <v>318066617.64705884</v>
      </c>
      <c r="CE476" s="390"/>
      <c r="CF476" s="390"/>
      <c r="CG476" s="390"/>
      <c r="CH476" s="390"/>
      <c r="CI476" s="391"/>
    </row>
    <row r="477" spans="1:87" ht="18" customHeight="1" thickBot="1" x14ac:dyDescent="0.3">
      <c r="A477" s="75"/>
      <c r="B477" s="76"/>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c r="AB477" s="76"/>
      <c r="AC477" s="76"/>
      <c r="AD477" s="76"/>
      <c r="AE477" s="76"/>
      <c r="AF477" s="76"/>
      <c r="AG477" s="76"/>
      <c r="AH477" s="76"/>
      <c r="AI477" s="76"/>
      <c r="AJ477" s="76"/>
      <c r="BG477" s="78"/>
      <c r="BH477" s="78"/>
      <c r="BI477" s="78"/>
      <c r="BJ477" s="78"/>
      <c r="BK477" s="79"/>
      <c r="BL477" s="79"/>
      <c r="BM477" s="79"/>
      <c r="BN477" s="79"/>
      <c r="BO477" s="79"/>
      <c r="BP477" s="79"/>
      <c r="BQ477" s="79"/>
      <c r="BR477" s="79"/>
      <c r="BS477" s="79"/>
      <c r="BT477" s="79"/>
      <c r="BU477" s="79"/>
      <c r="BV477" s="79"/>
      <c r="BW477" s="79"/>
      <c r="BX477" s="79"/>
      <c r="BY477" s="79"/>
      <c r="BZ477" s="79"/>
      <c r="CA477" s="79"/>
      <c r="CB477" s="79"/>
      <c r="CC477" s="79"/>
      <c r="CD477" s="79"/>
      <c r="CE477" s="79"/>
      <c r="CF477" s="79"/>
      <c r="CG477" s="79"/>
      <c r="CH477" s="79"/>
      <c r="CI477" s="79"/>
    </row>
    <row r="478" spans="1:87" ht="18" customHeight="1" x14ac:dyDescent="0.25">
      <c r="A478" s="75"/>
      <c r="B478" s="348" t="s">
        <v>0</v>
      </c>
      <c r="C478" s="349"/>
      <c r="D478" s="349"/>
      <c r="E478" s="349"/>
      <c r="F478" s="349"/>
      <c r="G478" s="349"/>
      <c r="H478" s="349"/>
      <c r="I478" s="349"/>
      <c r="J478" s="349"/>
      <c r="K478" s="349"/>
      <c r="L478" s="349"/>
      <c r="M478" s="349"/>
      <c r="N478" s="349"/>
      <c r="O478" s="349"/>
      <c r="P478" s="349"/>
      <c r="Q478" s="349"/>
      <c r="R478" s="349"/>
      <c r="S478" s="349"/>
      <c r="T478" s="349"/>
      <c r="U478" s="349"/>
      <c r="V478" s="349"/>
      <c r="W478" s="349"/>
      <c r="X478" s="349"/>
      <c r="Y478" s="350"/>
      <c r="Z478" s="348" t="s">
        <v>80</v>
      </c>
      <c r="AA478" s="349"/>
      <c r="AB478" s="349"/>
      <c r="AC478" s="349"/>
      <c r="AD478" s="350"/>
      <c r="AE478" s="357" t="s">
        <v>79</v>
      </c>
      <c r="AF478" s="358"/>
      <c r="AG478" s="358"/>
      <c r="AH478" s="358"/>
      <c r="AI478" s="358"/>
      <c r="AJ478" s="359"/>
      <c r="AK478" s="357" t="s">
        <v>81</v>
      </c>
      <c r="AL478" s="358"/>
      <c r="AM478" s="358"/>
      <c r="AN478" s="358"/>
      <c r="AO478" s="358"/>
      <c r="AP478" s="358"/>
      <c r="AQ478" s="358"/>
      <c r="AR478" s="358"/>
      <c r="AS478" s="358"/>
      <c r="AT478" s="358"/>
      <c r="AU478" s="358"/>
      <c r="AV478" s="358"/>
      <c r="AW478" s="358"/>
      <c r="AX478" s="359"/>
      <c r="AY478" s="357" t="s">
        <v>1</v>
      </c>
      <c r="AZ478" s="358"/>
      <c r="BA478" s="358"/>
      <c r="BB478" s="359"/>
      <c r="BC478" s="348" t="s">
        <v>104</v>
      </c>
      <c r="BD478" s="349"/>
      <c r="BE478" s="349"/>
      <c r="BF478" s="350"/>
      <c r="BG478" s="366" t="s">
        <v>82</v>
      </c>
      <c r="BH478" s="367"/>
      <c r="BI478" s="367"/>
      <c r="BJ478" s="368"/>
      <c r="BK478" s="315" t="s">
        <v>99</v>
      </c>
      <c r="BL478" s="316"/>
      <c r="BM478" s="316"/>
      <c r="BN478" s="316"/>
      <c r="BO478" s="316"/>
      <c r="BP478" s="317"/>
      <c r="BQ478" s="315" t="s">
        <v>83</v>
      </c>
      <c r="BR478" s="316"/>
      <c r="BS478" s="316"/>
      <c r="BT478" s="316"/>
      <c r="BU478" s="316"/>
      <c r="BV478" s="316"/>
      <c r="BW478" s="317"/>
      <c r="BX478" s="315" t="s">
        <v>84</v>
      </c>
      <c r="BY478" s="316"/>
      <c r="BZ478" s="316"/>
      <c r="CA478" s="316"/>
      <c r="CB478" s="316"/>
      <c r="CC478" s="317"/>
      <c r="CD478" s="315" t="s">
        <v>85</v>
      </c>
      <c r="CE478" s="316"/>
      <c r="CF478" s="316"/>
      <c r="CG478" s="316"/>
      <c r="CH478" s="316"/>
      <c r="CI478" s="317"/>
    </row>
    <row r="479" spans="1:87" ht="18" customHeight="1" x14ac:dyDescent="0.25">
      <c r="A479" s="75"/>
      <c r="B479" s="351"/>
      <c r="C479" s="352"/>
      <c r="D479" s="352"/>
      <c r="E479" s="352"/>
      <c r="F479" s="352"/>
      <c r="G479" s="352"/>
      <c r="H479" s="352"/>
      <c r="I479" s="352"/>
      <c r="J479" s="352"/>
      <c r="K479" s="352"/>
      <c r="L479" s="352"/>
      <c r="M479" s="352"/>
      <c r="N479" s="352"/>
      <c r="O479" s="352"/>
      <c r="P479" s="352"/>
      <c r="Q479" s="352"/>
      <c r="R479" s="352"/>
      <c r="S479" s="352"/>
      <c r="T479" s="352"/>
      <c r="U479" s="352"/>
      <c r="V479" s="352"/>
      <c r="W479" s="352"/>
      <c r="X479" s="352"/>
      <c r="Y479" s="353"/>
      <c r="Z479" s="351"/>
      <c r="AA479" s="352"/>
      <c r="AB479" s="352"/>
      <c r="AC479" s="352"/>
      <c r="AD479" s="353"/>
      <c r="AE479" s="360"/>
      <c r="AF479" s="361"/>
      <c r="AG479" s="361"/>
      <c r="AH479" s="361"/>
      <c r="AI479" s="361"/>
      <c r="AJ479" s="362"/>
      <c r="AK479" s="360"/>
      <c r="AL479" s="361"/>
      <c r="AM479" s="361"/>
      <c r="AN479" s="361"/>
      <c r="AO479" s="361"/>
      <c r="AP479" s="361"/>
      <c r="AQ479" s="361"/>
      <c r="AR479" s="361"/>
      <c r="AS479" s="361"/>
      <c r="AT479" s="361"/>
      <c r="AU479" s="361"/>
      <c r="AV479" s="361"/>
      <c r="AW479" s="361"/>
      <c r="AX479" s="362"/>
      <c r="AY479" s="360"/>
      <c r="AZ479" s="361"/>
      <c r="BA479" s="361"/>
      <c r="BB479" s="362"/>
      <c r="BC479" s="351"/>
      <c r="BD479" s="352"/>
      <c r="BE479" s="352"/>
      <c r="BF479" s="353"/>
      <c r="BG479" s="369"/>
      <c r="BH479" s="370"/>
      <c r="BI479" s="370"/>
      <c r="BJ479" s="371"/>
      <c r="BK479" s="318"/>
      <c r="BL479" s="319"/>
      <c r="BM479" s="319"/>
      <c r="BN479" s="319"/>
      <c r="BO479" s="319"/>
      <c r="BP479" s="320"/>
      <c r="BQ479" s="318"/>
      <c r="BR479" s="319"/>
      <c r="BS479" s="319"/>
      <c r="BT479" s="319"/>
      <c r="BU479" s="319"/>
      <c r="BV479" s="319"/>
      <c r="BW479" s="320"/>
      <c r="BX479" s="318"/>
      <c r="BY479" s="319"/>
      <c r="BZ479" s="319"/>
      <c r="CA479" s="319"/>
      <c r="CB479" s="319"/>
      <c r="CC479" s="320"/>
      <c r="CD479" s="318"/>
      <c r="CE479" s="319"/>
      <c r="CF479" s="319"/>
      <c r="CG479" s="319"/>
      <c r="CH479" s="319"/>
      <c r="CI479" s="320"/>
    </row>
    <row r="480" spans="1:87" ht="18" customHeight="1" thickBot="1" x14ac:dyDescent="0.3">
      <c r="A480" s="75"/>
      <c r="B480" s="354"/>
      <c r="C480" s="355"/>
      <c r="D480" s="355"/>
      <c r="E480" s="355"/>
      <c r="F480" s="355"/>
      <c r="G480" s="355"/>
      <c r="H480" s="355"/>
      <c r="I480" s="355"/>
      <c r="J480" s="355"/>
      <c r="K480" s="355"/>
      <c r="L480" s="355"/>
      <c r="M480" s="355"/>
      <c r="N480" s="355"/>
      <c r="O480" s="355"/>
      <c r="P480" s="355"/>
      <c r="Q480" s="355"/>
      <c r="R480" s="355"/>
      <c r="S480" s="355"/>
      <c r="T480" s="355"/>
      <c r="U480" s="355"/>
      <c r="V480" s="355"/>
      <c r="W480" s="355"/>
      <c r="X480" s="355"/>
      <c r="Y480" s="356"/>
      <c r="Z480" s="354"/>
      <c r="AA480" s="355"/>
      <c r="AB480" s="355"/>
      <c r="AC480" s="355"/>
      <c r="AD480" s="356"/>
      <c r="AE480" s="363"/>
      <c r="AF480" s="364"/>
      <c r="AG480" s="364"/>
      <c r="AH480" s="364"/>
      <c r="AI480" s="364"/>
      <c r="AJ480" s="365"/>
      <c r="AK480" s="360"/>
      <c r="AL480" s="361"/>
      <c r="AM480" s="361"/>
      <c r="AN480" s="361"/>
      <c r="AO480" s="361"/>
      <c r="AP480" s="361"/>
      <c r="AQ480" s="361"/>
      <c r="AR480" s="361"/>
      <c r="AS480" s="361"/>
      <c r="AT480" s="361"/>
      <c r="AU480" s="361"/>
      <c r="AV480" s="361"/>
      <c r="AW480" s="361"/>
      <c r="AX480" s="362"/>
      <c r="AY480" s="360"/>
      <c r="AZ480" s="361"/>
      <c r="BA480" s="361"/>
      <c r="BB480" s="362"/>
      <c r="BC480" s="351"/>
      <c r="BD480" s="352"/>
      <c r="BE480" s="352"/>
      <c r="BF480" s="353"/>
      <c r="BG480" s="369"/>
      <c r="BH480" s="370"/>
      <c r="BI480" s="370"/>
      <c r="BJ480" s="371"/>
      <c r="BK480" s="318"/>
      <c r="BL480" s="319"/>
      <c r="BM480" s="319"/>
      <c r="BN480" s="319"/>
      <c r="BO480" s="319"/>
      <c r="BP480" s="320"/>
      <c r="BQ480" s="321"/>
      <c r="BR480" s="322"/>
      <c r="BS480" s="322"/>
      <c r="BT480" s="322"/>
      <c r="BU480" s="322"/>
      <c r="BV480" s="322"/>
      <c r="BW480" s="323"/>
      <c r="BX480" s="321"/>
      <c r="BY480" s="322"/>
      <c r="BZ480" s="322"/>
      <c r="CA480" s="322"/>
      <c r="CB480" s="322"/>
      <c r="CC480" s="323"/>
      <c r="CD480" s="321"/>
      <c r="CE480" s="322"/>
      <c r="CF480" s="322"/>
      <c r="CG480" s="322"/>
      <c r="CH480" s="322"/>
      <c r="CI480" s="323"/>
    </row>
    <row r="481" spans="1:87" ht="18" customHeight="1" x14ac:dyDescent="0.25">
      <c r="A481" s="75"/>
      <c r="B481" s="324" t="s">
        <v>257</v>
      </c>
      <c r="C481" s="325"/>
      <c r="D481" s="325"/>
      <c r="E481" s="325"/>
      <c r="F481" s="325"/>
      <c r="G481" s="325"/>
      <c r="H481" s="325"/>
      <c r="I481" s="325"/>
      <c r="J481" s="325"/>
      <c r="K481" s="325"/>
      <c r="L481" s="325"/>
      <c r="M481" s="325"/>
      <c r="N481" s="325"/>
      <c r="O481" s="325"/>
      <c r="P481" s="325"/>
      <c r="Q481" s="325"/>
      <c r="R481" s="325"/>
      <c r="S481" s="325"/>
      <c r="T481" s="325"/>
      <c r="U481" s="325"/>
      <c r="V481" s="325"/>
      <c r="W481" s="325"/>
      <c r="X481" s="325"/>
      <c r="Y481" s="326"/>
      <c r="Z481" s="333" t="s">
        <v>922</v>
      </c>
      <c r="AA481" s="334"/>
      <c r="AB481" s="334"/>
      <c r="AC481" s="334"/>
      <c r="AD481" s="335"/>
      <c r="AE481" s="643">
        <v>4</v>
      </c>
      <c r="AF481" s="644"/>
      <c r="AG481" s="644"/>
      <c r="AH481" s="644"/>
      <c r="AI481" s="644"/>
      <c r="AJ481" s="644"/>
      <c r="AK481" s="342" t="s">
        <v>41</v>
      </c>
      <c r="AL481" s="343"/>
      <c r="AM481" s="343"/>
      <c r="AN481" s="343"/>
      <c r="AO481" s="343"/>
      <c r="AP481" s="343"/>
      <c r="AQ481" s="343"/>
      <c r="AR481" s="343"/>
      <c r="AS481" s="343"/>
      <c r="AT481" s="343"/>
      <c r="AU481" s="343"/>
      <c r="AV481" s="343"/>
      <c r="AW481" s="343"/>
      <c r="AX481" s="344"/>
      <c r="AY481" s="409">
        <v>1</v>
      </c>
      <c r="AZ481" s="346"/>
      <c r="BA481" s="346"/>
      <c r="BB481" s="410"/>
      <c r="BC481" s="345">
        <f>+$AE$481*AY481</f>
        <v>4</v>
      </c>
      <c r="BD481" s="346"/>
      <c r="BE481" s="346"/>
      <c r="BF481" s="347"/>
      <c r="BG481" s="285">
        <v>22629</v>
      </c>
      <c r="BH481" s="286"/>
      <c r="BI481" s="286"/>
      <c r="BJ481" s="287"/>
      <c r="BK481" s="288">
        <f>+AY481*BG481</f>
        <v>22629</v>
      </c>
      <c r="BL481" s="289"/>
      <c r="BM481" s="289"/>
      <c r="BN481" s="289"/>
      <c r="BO481" s="289"/>
      <c r="BP481" s="290"/>
      <c r="BQ481" s="291">
        <v>10000</v>
      </c>
      <c r="BR481" s="292"/>
      <c r="BS481" s="292"/>
      <c r="BT481" s="292"/>
      <c r="BU481" s="292"/>
      <c r="BV481" s="292"/>
      <c r="BW481" s="293"/>
      <c r="BX481" s="291">
        <f>+(((BK510+BQ481)*15)/85)</f>
        <v>154117.76470588235</v>
      </c>
      <c r="BY481" s="292"/>
      <c r="BZ481" s="292"/>
      <c r="CA481" s="292"/>
      <c r="CB481" s="292"/>
      <c r="CC481" s="293"/>
      <c r="CD481" s="291">
        <f>+BK510+BQ481+BX481</f>
        <v>1027451.7647058824</v>
      </c>
      <c r="CE481" s="292"/>
      <c r="CF481" s="292"/>
      <c r="CG481" s="292"/>
      <c r="CH481" s="292"/>
      <c r="CI481" s="293"/>
    </row>
    <row r="482" spans="1:87" ht="18" customHeight="1" x14ac:dyDescent="0.25">
      <c r="A482" s="75"/>
      <c r="B482" s="327"/>
      <c r="C482" s="328"/>
      <c r="D482" s="328"/>
      <c r="E482" s="328"/>
      <c r="F482" s="328"/>
      <c r="G482" s="328"/>
      <c r="H482" s="328"/>
      <c r="I482" s="328"/>
      <c r="J482" s="328"/>
      <c r="K482" s="328"/>
      <c r="L482" s="328"/>
      <c r="M482" s="328"/>
      <c r="N482" s="328"/>
      <c r="O482" s="328"/>
      <c r="P482" s="328"/>
      <c r="Q482" s="328"/>
      <c r="R482" s="328"/>
      <c r="S482" s="328"/>
      <c r="T482" s="328"/>
      <c r="U482" s="328"/>
      <c r="V482" s="328"/>
      <c r="W482" s="328"/>
      <c r="X482" s="328"/>
      <c r="Y482" s="329"/>
      <c r="Z482" s="336"/>
      <c r="AA482" s="337"/>
      <c r="AB482" s="337"/>
      <c r="AC482" s="337"/>
      <c r="AD482" s="338"/>
      <c r="AE482" s="645"/>
      <c r="AF482" s="646"/>
      <c r="AG482" s="646"/>
      <c r="AH482" s="646"/>
      <c r="AI482" s="646"/>
      <c r="AJ482" s="646"/>
      <c r="AK482" s="300" t="s">
        <v>15</v>
      </c>
      <c r="AL482" s="301"/>
      <c r="AM482" s="301"/>
      <c r="AN482" s="301"/>
      <c r="AO482" s="301"/>
      <c r="AP482" s="301"/>
      <c r="AQ482" s="301"/>
      <c r="AR482" s="301"/>
      <c r="AS482" s="301"/>
      <c r="AT482" s="301"/>
      <c r="AU482" s="301"/>
      <c r="AV482" s="301"/>
      <c r="AW482" s="301"/>
      <c r="AX482" s="302"/>
      <c r="AY482" s="407">
        <v>1</v>
      </c>
      <c r="AZ482" s="304"/>
      <c r="BA482" s="304"/>
      <c r="BB482" s="408"/>
      <c r="BC482" s="306">
        <f t="shared" ref="BC482:BC509" si="95">+$AE$481*AY482</f>
        <v>4</v>
      </c>
      <c r="BD482" s="307"/>
      <c r="BE482" s="307"/>
      <c r="BF482" s="308"/>
      <c r="BG482" s="309">
        <v>7925</v>
      </c>
      <c r="BH482" s="310"/>
      <c r="BI482" s="310"/>
      <c r="BJ482" s="311"/>
      <c r="BK482" s="312">
        <f t="shared" ref="BK482:BK509" si="96">+AY482*BG482</f>
        <v>7925</v>
      </c>
      <c r="BL482" s="313"/>
      <c r="BM482" s="313"/>
      <c r="BN482" s="313"/>
      <c r="BO482" s="313"/>
      <c r="BP482" s="314"/>
      <c r="BQ482" s="294"/>
      <c r="BR482" s="295"/>
      <c r="BS482" s="295"/>
      <c r="BT482" s="295"/>
      <c r="BU482" s="295"/>
      <c r="BV482" s="295"/>
      <c r="BW482" s="296"/>
      <c r="BX482" s="294"/>
      <c r="BY482" s="295"/>
      <c r="BZ482" s="295"/>
      <c r="CA482" s="295"/>
      <c r="CB482" s="295"/>
      <c r="CC482" s="296"/>
      <c r="CD482" s="294"/>
      <c r="CE482" s="295"/>
      <c r="CF482" s="295"/>
      <c r="CG482" s="295"/>
      <c r="CH482" s="295"/>
      <c r="CI482" s="296"/>
    </row>
    <row r="483" spans="1:87" ht="18" customHeight="1" x14ac:dyDescent="0.25">
      <c r="A483" s="75"/>
      <c r="B483" s="327"/>
      <c r="C483" s="328"/>
      <c r="D483" s="328"/>
      <c r="E483" s="328"/>
      <c r="F483" s="328"/>
      <c r="G483" s="328"/>
      <c r="H483" s="328"/>
      <c r="I483" s="328"/>
      <c r="J483" s="328"/>
      <c r="K483" s="328"/>
      <c r="L483" s="328"/>
      <c r="M483" s="328"/>
      <c r="N483" s="328"/>
      <c r="O483" s="328"/>
      <c r="P483" s="328"/>
      <c r="Q483" s="328"/>
      <c r="R483" s="328"/>
      <c r="S483" s="328"/>
      <c r="T483" s="328"/>
      <c r="U483" s="328"/>
      <c r="V483" s="328"/>
      <c r="W483" s="328"/>
      <c r="X483" s="328"/>
      <c r="Y483" s="329"/>
      <c r="Z483" s="336"/>
      <c r="AA483" s="337"/>
      <c r="AB483" s="337"/>
      <c r="AC483" s="337"/>
      <c r="AD483" s="338"/>
      <c r="AE483" s="645"/>
      <c r="AF483" s="646"/>
      <c r="AG483" s="646"/>
      <c r="AH483" s="646"/>
      <c r="AI483" s="646"/>
      <c r="AJ483" s="646"/>
      <c r="AK483" s="300" t="s">
        <v>30</v>
      </c>
      <c r="AL483" s="301"/>
      <c r="AM483" s="301"/>
      <c r="AN483" s="301"/>
      <c r="AO483" s="301"/>
      <c r="AP483" s="301"/>
      <c r="AQ483" s="301"/>
      <c r="AR483" s="301"/>
      <c r="AS483" s="301"/>
      <c r="AT483" s="301"/>
      <c r="AU483" s="301"/>
      <c r="AV483" s="301"/>
      <c r="AW483" s="301"/>
      <c r="AX483" s="302"/>
      <c r="AY483" s="407">
        <v>1</v>
      </c>
      <c r="AZ483" s="304"/>
      <c r="BA483" s="304"/>
      <c r="BB483" s="408"/>
      <c r="BC483" s="306">
        <f t="shared" si="95"/>
        <v>4</v>
      </c>
      <c r="BD483" s="307"/>
      <c r="BE483" s="307"/>
      <c r="BF483" s="308"/>
      <c r="BG483" s="309">
        <v>7925</v>
      </c>
      <c r="BH483" s="310"/>
      <c r="BI483" s="310"/>
      <c r="BJ483" s="311"/>
      <c r="BK483" s="312">
        <f t="shared" si="96"/>
        <v>7925</v>
      </c>
      <c r="BL483" s="313"/>
      <c r="BM483" s="313"/>
      <c r="BN483" s="313"/>
      <c r="BO483" s="313"/>
      <c r="BP483" s="314"/>
      <c r="BQ483" s="294"/>
      <c r="BR483" s="295"/>
      <c r="BS483" s="295"/>
      <c r="BT483" s="295"/>
      <c r="BU483" s="295"/>
      <c r="BV483" s="295"/>
      <c r="BW483" s="296"/>
      <c r="BX483" s="294"/>
      <c r="BY483" s="295"/>
      <c r="BZ483" s="295"/>
      <c r="CA483" s="295"/>
      <c r="CB483" s="295"/>
      <c r="CC483" s="296"/>
      <c r="CD483" s="294"/>
      <c r="CE483" s="295"/>
      <c r="CF483" s="295"/>
      <c r="CG483" s="295"/>
      <c r="CH483" s="295"/>
      <c r="CI483" s="296"/>
    </row>
    <row r="484" spans="1:87" ht="18" customHeight="1" x14ac:dyDescent="0.25">
      <c r="A484" s="75"/>
      <c r="B484" s="327"/>
      <c r="C484" s="328"/>
      <c r="D484" s="328"/>
      <c r="E484" s="328"/>
      <c r="F484" s="328"/>
      <c r="G484" s="328"/>
      <c r="H484" s="328"/>
      <c r="I484" s="328"/>
      <c r="J484" s="328"/>
      <c r="K484" s="328"/>
      <c r="L484" s="328"/>
      <c r="M484" s="328"/>
      <c r="N484" s="328"/>
      <c r="O484" s="328"/>
      <c r="P484" s="328"/>
      <c r="Q484" s="328"/>
      <c r="R484" s="328"/>
      <c r="S484" s="328"/>
      <c r="T484" s="328"/>
      <c r="U484" s="328"/>
      <c r="V484" s="328"/>
      <c r="W484" s="328"/>
      <c r="X484" s="328"/>
      <c r="Y484" s="329"/>
      <c r="Z484" s="336"/>
      <c r="AA484" s="337"/>
      <c r="AB484" s="337"/>
      <c r="AC484" s="337"/>
      <c r="AD484" s="338"/>
      <c r="AE484" s="645"/>
      <c r="AF484" s="646"/>
      <c r="AG484" s="646"/>
      <c r="AH484" s="646"/>
      <c r="AI484" s="646"/>
      <c r="AJ484" s="646"/>
      <c r="AK484" s="300" t="s">
        <v>16</v>
      </c>
      <c r="AL484" s="301"/>
      <c r="AM484" s="301"/>
      <c r="AN484" s="301"/>
      <c r="AO484" s="301"/>
      <c r="AP484" s="301"/>
      <c r="AQ484" s="301"/>
      <c r="AR484" s="301"/>
      <c r="AS484" s="301"/>
      <c r="AT484" s="301"/>
      <c r="AU484" s="301"/>
      <c r="AV484" s="301"/>
      <c r="AW484" s="301"/>
      <c r="AX484" s="302"/>
      <c r="AY484" s="407">
        <v>1</v>
      </c>
      <c r="AZ484" s="304"/>
      <c r="BA484" s="304"/>
      <c r="BB484" s="408"/>
      <c r="BC484" s="306">
        <f t="shared" si="95"/>
        <v>4</v>
      </c>
      <c r="BD484" s="307"/>
      <c r="BE484" s="307"/>
      <c r="BF484" s="308"/>
      <c r="BG484" s="309">
        <v>7925</v>
      </c>
      <c r="BH484" s="310"/>
      <c r="BI484" s="310"/>
      <c r="BJ484" s="311"/>
      <c r="BK484" s="312">
        <f t="shared" si="96"/>
        <v>7925</v>
      </c>
      <c r="BL484" s="313"/>
      <c r="BM484" s="313"/>
      <c r="BN484" s="313"/>
      <c r="BO484" s="313"/>
      <c r="BP484" s="314"/>
      <c r="BQ484" s="294"/>
      <c r="BR484" s="295"/>
      <c r="BS484" s="295"/>
      <c r="BT484" s="295"/>
      <c r="BU484" s="295"/>
      <c r="BV484" s="295"/>
      <c r="BW484" s="296"/>
      <c r="BX484" s="294"/>
      <c r="BY484" s="295"/>
      <c r="BZ484" s="295"/>
      <c r="CA484" s="295"/>
      <c r="CB484" s="295"/>
      <c r="CC484" s="296"/>
      <c r="CD484" s="294"/>
      <c r="CE484" s="295"/>
      <c r="CF484" s="295"/>
      <c r="CG484" s="295"/>
      <c r="CH484" s="295"/>
      <c r="CI484" s="296"/>
    </row>
    <row r="485" spans="1:87" ht="18" customHeight="1" x14ac:dyDescent="0.25">
      <c r="A485" s="75"/>
      <c r="B485" s="327"/>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9"/>
      <c r="Z485" s="336"/>
      <c r="AA485" s="337"/>
      <c r="AB485" s="337"/>
      <c r="AC485" s="337"/>
      <c r="AD485" s="338"/>
      <c r="AE485" s="645"/>
      <c r="AF485" s="646"/>
      <c r="AG485" s="646"/>
      <c r="AH485" s="646"/>
      <c r="AI485" s="646"/>
      <c r="AJ485" s="646"/>
      <c r="AK485" s="300" t="s">
        <v>23</v>
      </c>
      <c r="AL485" s="301"/>
      <c r="AM485" s="301"/>
      <c r="AN485" s="301"/>
      <c r="AO485" s="301"/>
      <c r="AP485" s="301"/>
      <c r="AQ485" s="301"/>
      <c r="AR485" s="301"/>
      <c r="AS485" s="301"/>
      <c r="AT485" s="301"/>
      <c r="AU485" s="301"/>
      <c r="AV485" s="301"/>
      <c r="AW485" s="301"/>
      <c r="AX485" s="302"/>
      <c r="AY485" s="407">
        <v>1</v>
      </c>
      <c r="AZ485" s="304"/>
      <c r="BA485" s="304"/>
      <c r="BB485" s="408"/>
      <c r="BC485" s="306">
        <f t="shared" si="95"/>
        <v>4</v>
      </c>
      <c r="BD485" s="307"/>
      <c r="BE485" s="307"/>
      <c r="BF485" s="308"/>
      <c r="BG485" s="309">
        <v>7925</v>
      </c>
      <c r="BH485" s="310"/>
      <c r="BI485" s="310"/>
      <c r="BJ485" s="311"/>
      <c r="BK485" s="312">
        <f t="shared" si="96"/>
        <v>7925</v>
      </c>
      <c r="BL485" s="313"/>
      <c r="BM485" s="313"/>
      <c r="BN485" s="313"/>
      <c r="BO485" s="313"/>
      <c r="BP485" s="314"/>
      <c r="BQ485" s="294"/>
      <c r="BR485" s="295"/>
      <c r="BS485" s="295"/>
      <c r="BT485" s="295"/>
      <c r="BU485" s="295"/>
      <c r="BV485" s="295"/>
      <c r="BW485" s="296"/>
      <c r="BX485" s="294"/>
      <c r="BY485" s="295"/>
      <c r="BZ485" s="295"/>
      <c r="CA485" s="295"/>
      <c r="CB485" s="295"/>
      <c r="CC485" s="296"/>
      <c r="CD485" s="294"/>
      <c r="CE485" s="295"/>
      <c r="CF485" s="295"/>
      <c r="CG485" s="295"/>
      <c r="CH485" s="295"/>
      <c r="CI485" s="296"/>
    </row>
    <row r="486" spans="1:87" ht="18" customHeight="1" x14ac:dyDescent="0.25">
      <c r="A486" s="75"/>
      <c r="B486" s="327"/>
      <c r="C486" s="328"/>
      <c r="D486" s="328"/>
      <c r="E486" s="328"/>
      <c r="F486" s="328"/>
      <c r="G486" s="328"/>
      <c r="H486" s="328"/>
      <c r="I486" s="328"/>
      <c r="J486" s="328"/>
      <c r="K486" s="328"/>
      <c r="L486" s="328"/>
      <c r="M486" s="328"/>
      <c r="N486" s="328"/>
      <c r="O486" s="328"/>
      <c r="P486" s="328"/>
      <c r="Q486" s="328"/>
      <c r="R486" s="328"/>
      <c r="S486" s="328"/>
      <c r="T486" s="328"/>
      <c r="U486" s="328"/>
      <c r="V486" s="328"/>
      <c r="W486" s="328"/>
      <c r="X486" s="328"/>
      <c r="Y486" s="329"/>
      <c r="Z486" s="336"/>
      <c r="AA486" s="337"/>
      <c r="AB486" s="337"/>
      <c r="AC486" s="337"/>
      <c r="AD486" s="338"/>
      <c r="AE486" s="645"/>
      <c r="AF486" s="646"/>
      <c r="AG486" s="646"/>
      <c r="AH486" s="646"/>
      <c r="AI486" s="646"/>
      <c r="AJ486" s="646"/>
      <c r="AK486" s="300" t="s">
        <v>22</v>
      </c>
      <c r="AL486" s="301"/>
      <c r="AM486" s="301"/>
      <c r="AN486" s="301"/>
      <c r="AO486" s="301"/>
      <c r="AP486" s="301"/>
      <c r="AQ486" s="301"/>
      <c r="AR486" s="301"/>
      <c r="AS486" s="301"/>
      <c r="AT486" s="301"/>
      <c r="AU486" s="301"/>
      <c r="AV486" s="301"/>
      <c r="AW486" s="301"/>
      <c r="AX486" s="302"/>
      <c r="AY486" s="407">
        <v>1</v>
      </c>
      <c r="AZ486" s="304"/>
      <c r="BA486" s="304"/>
      <c r="BB486" s="408"/>
      <c r="BC486" s="306">
        <f t="shared" si="95"/>
        <v>4</v>
      </c>
      <c r="BD486" s="307"/>
      <c r="BE486" s="307"/>
      <c r="BF486" s="308"/>
      <c r="BG486" s="309">
        <v>7925</v>
      </c>
      <c r="BH486" s="310"/>
      <c r="BI486" s="310"/>
      <c r="BJ486" s="311"/>
      <c r="BK486" s="312">
        <f t="shared" si="96"/>
        <v>7925</v>
      </c>
      <c r="BL486" s="313"/>
      <c r="BM486" s="313"/>
      <c r="BN486" s="313"/>
      <c r="BO486" s="313"/>
      <c r="BP486" s="314"/>
      <c r="BQ486" s="294"/>
      <c r="BR486" s="295"/>
      <c r="BS486" s="295"/>
      <c r="BT486" s="295"/>
      <c r="BU486" s="295"/>
      <c r="BV486" s="295"/>
      <c r="BW486" s="296"/>
      <c r="BX486" s="294"/>
      <c r="BY486" s="295"/>
      <c r="BZ486" s="295"/>
      <c r="CA486" s="295"/>
      <c r="CB486" s="295"/>
      <c r="CC486" s="296"/>
      <c r="CD486" s="294"/>
      <c r="CE486" s="295"/>
      <c r="CF486" s="295"/>
      <c r="CG486" s="295"/>
      <c r="CH486" s="295"/>
      <c r="CI486" s="296"/>
    </row>
    <row r="487" spans="1:87" ht="18" customHeight="1" x14ac:dyDescent="0.25">
      <c r="A487" s="75"/>
      <c r="B487" s="327"/>
      <c r="C487" s="328"/>
      <c r="D487" s="328"/>
      <c r="E487" s="328"/>
      <c r="F487" s="328"/>
      <c r="G487" s="328"/>
      <c r="H487" s="328"/>
      <c r="I487" s="328"/>
      <c r="J487" s="328"/>
      <c r="K487" s="328"/>
      <c r="L487" s="328"/>
      <c r="M487" s="328"/>
      <c r="N487" s="328"/>
      <c r="O487" s="328"/>
      <c r="P487" s="328"/>
      <c r="Q487" s="328"/>
      <c r="R487" s="328"/>
      <c r="S487" s="328"/>
      <c r="T487" s="328"/>
      <c r="U487" s="328"/>
      <c r="V487" s="328"/>
      <c r="W487" s="328"/>
      <c r="X487" s="328"/>
      <c r="Y487" s="329"/>
      <c r="Z487" s="336"/>
      <c r="AA487" s="337"/>
      <c r="AB487" s="337"/>
      <c r="AC487" s="337"/>
      <c r="AD487" s="338"/>
      <c r="AE487" s="645"/>
      <c r="AF487" s="646"/>
      <c r="AG487" s="646"/>
      <c r="AH487" s="646"/>
      <c r="AI487" s="646"/>
      <c r="AJ487" s="646"/>
      <c r="AK487" s="300" t="s">
        <v>29</v>
      </c>
      <c r="AL487" s="301"/>
      <c r="AM487" s="301"/>
      <c r="AN487" s="301"/>
      <c r="AO487" s="301"/>
      <c r="AP487" s="301"/>
      <c r="AQ487" s="301"/>
      <c r="AR487" s="301"/>
      <c r="AS487" s="301"/>
      <c r="AT487" s="301"/>
      <c r="AU487" s="301"/>
      <c r="AV487" s="301"/>
      <c r="AW487" s="301"/>
      <c r="AX487" s="302"/>
      <c r="AY487" s="407">
        <v>1</v>
      </c>
      <c r="AZ487" s="304"/>
      <c r="BA487" s="304"/>
      <c r="BB487" s="408"/>
      <c r="BC487" s="306">
        <f t="shared" si="95"/>
        <v>4</v>
      </c>
      <c r="BD487" s="307"/>
      <c r="BE487" s="307"/>
      <c r="BF487" s="308"/>
      <c r="BG487" s="309">
        <v>7925</v>
      </c>
      <c r="BH487" s="310"/>
      <c r="BI487" s="310"/>
      <c r="BJ487" s="311"/>
      <c r="BK487" s="312">
        <f t="shared" si="96"/>
        <v>7925</v>
      </c>
      <c r="BL487" s="313"/>
      <c r="BM487" s="313"/>
      <c r="BN487" s="313"/>
      <c r="BO487" s="313"/>
      <c r="BP487" s="314"/>
      <c r="BQ487" s="294"/>
      <c r="BR487" s="295"/>
      <c r="BS487" s="295"/>
      <c r="BT487" s="295"/>
      <c r="BU487" s="295"/>
      <c r="BV487" s="295"/>
      <c r="BW487" s="296"/>
      <c r="BX487" s="294"/>
      <c r="BY487" s="295"/>
      <c r="BZ487" s="295"/>
      <c r="CA487" s="295"/>
      <c r="CB487" s="295"/>
      <c r="CC487" s="296"/>
      <c r="CD487" s="294"/>
      <c r="CE487" s="295"/>
      <c r="CF487" s="295"/>
      <c r="CG487" s="295"/>
      <c r="CH487" s="295"/>
      <c r="CI487" s="296"/>
    </row>
    <row r="488" spans="1:87" ht="18" customHeight="1" x14ac:dyDescent="0.25">
      <c r="A488" s="75"/>
      <c r="B488" s="327"/>
      <c r="C488" s="328"/>
      <c r="D488" s="328"/>
      <c r="E488" s="328"/>
      <c r="F488" s="328"/>
      <c r="G488" s="328"/>
      <c r="H488" s="328"/>
      <c r="I488" s="328"/>
      <c r="J488" s="328"/>
      <c r="K488" s="328"/>
      <c r="L488" s="328"/>
      <c r="M488" s="328"/>
      <c r="N488" s="328"/>
      <c r="O488" s="328"/>
      <c r="P488" s="328"/>
      <c r="Q488" s="328"/>
      <c r="R488" s="328"/>
      <c r="S488" s="328"/>
      <c r="T488" s="328"/>
      <c r="U488" s="328"/>
      <c r="V488" s="328"/>
      <c r="W488" s="328"/>
      <c r="X488" s="328"/>
      <c r="Y488" s="329"/>
      <c r="Z488" s="336"/>
      <c r="AA488" s="337"/>
      <c r="AB488" s="337"/>
      <c r="AC488" s="337"/>
      <c r="AD488" s="338"/>
      <c r="AE488" s="645"/>
      <c r="AF488" s="646"/>
      <c r="AG488" s="646"/>
      <c r="AH488" s="646"/>
      <c r="AI488" s="646"/>
      <c r="AJ488" s="646"/>
      <c r="AK488" s="300" t="s">
        <v>14</v>
      </c>
      <c r="AL488" s="301"/>
      <c r="AM488" s="301"/>
      <c r="AN488" s="301"/>
      <c r="AO488" s="301"/>
      <c r="AP488" s="301"/>
      <c r="AQ488" s="301"/>
      <c r="AR488" s="301"/>
      <c r="AS488" s="301"/>
      <c r="AT488" s="301"/>
      <c r="AU488" s="301"/>
      <c r="AV488" s="301"/>
      <c r="AW488" s="301"/>
      <c r="AX488" s="302"/>
      <c r="AY488" s="407">
        <v>4</v>
      </c>
      <c r="AZ488" s="304"/>
      <c r="BA488" s="304"/>
      <c r="BB488" s="408"/>
      <c r="BC488" s="306">
        <f t="shared" si="95"/>
        <v>16</v>
      </c>
      <c r="BD488" s="307"/>
      <c r="BE488" s="307"/>
      <c r="BF488" s="308"/>
      <c r="BG488" s="309">
        <v>7925</v>
      </c>
      <c r="BH488" s="310"/>
      <c r="BI488" s="310"/>
      <c r="BJ488" s="311"/>
      <c r="BK488" s="312">
        <f t="shared" si="96"/>
        <v>31700</v>
      </c>
      <c r="BL488" s="313"/>
      <c r="BM488" s="313"/>
      <c r="BN488" s="313"/>
      <c r="BO488" s="313"/>
      <c r="BP488" s="314"/>
      <c r="BQ488" s="294"/>
      <c r="BR488" s="295"/>
      <c r="BS488" s="295"/>
      <c r="BT488" s="295"/>
      <c r="BU488" s="295"/>
      <c r="BV488" s="295"/>
      <c r="BW488" s="296"/>
      <c r="BX488" s="294"/>
      <c r="BY488" s="295"/>
      <c r="BZ488" s="295"/>
      <c r="CA488" s="295"/>
      <c r="CB488" s="295"/>
      <c r="CC488" s="296"/>
      <c r="CD488" s="294"/>
      <c r="CE488" s="295"/>
      <c r="CF488" s="295"/>
      <c r="CG488" s="295"/>
      <c r="CH488" s="295"/>
      <c r="CI488" s="296"/>
    </row>
    <row r="489" spans="1:87" ht="18" customHeight="1" x14ac:dyDescent="0.25">
      <c r="A489" s="75"/>
      <c r="B489" s="327"/>
      <c r="C489" s="328"/>
      <c r="D489" s="328"/>
      <c r="E489" s="328"/>
      <c r="F489" s="328"/>
      <c r="G489" s="328"/>
      <c r="H489" s="328"/>
      <c r="I489" s="328"/>
      <c r="J489" s="328"/>
      <c r="K489" s="328"/>
      <c r="L489" s="328"/>
      <c r="M489" s="328"/>
      <c r="N489" s="328"/>
      <c r="O489" s="328"/>
      <c r="P489" s="328"/>
      <c r="Q489" s="328"/>
      <c r="R489" s="328"/>
      <c r="S489" s="328"/>
      <c r="T489" s="328"/>
      <c r="U489" s="328"/>
      <c r="V489" s="328"/>
      <c r="W489" s="328"/>
      <c r="X489" s="328"/>
      <c r="Y489" s="329"/>
      <c r="Z489" s="336"/>
      <c r="AA489" s="337"/>
      <c r="AB489" s="337"/>
      <c r="AC489" s="337"/>
      <c r="AD489" s="338"/>
      <c r="AE489" s="645"/>
      <c r="AF489" s="646"/>
      <c r="AG489" s="646"/>
      <c r="AH489" s="646"/>
      <c r="AI489" s="646"/>
      <c r="AJ489" s="646"/>
      <c r="AK489" s="300" t="s">
        <v>31</v>
      </c>
      <c r="AL489" s="301"/>
      <c r="AM489" s="301"/>
      <c r="AN489" s="301"/>
      <c r="AO489" s="301"/>
      <c r="AP489" s="301"/>
      <c r="AQ489" s="301"/>
      <c r="AR489" s="301"/>
      <c r="AS489" s="301"/>
      <c r="AT489" s="301"/>
      <c r="AU489" s="301"/>
      <c r="AV489" s="301"/>
      <c r="AW489" s="301"/>
      <c r="AX489" s="302"/>
      <c r="AY489" s="407">
        <v>1</v>
      </c>
      <c r="AZ489" s="304"/>
      <c r="BA489" s="304"/>
      <c r="BB489" s="408"/>
      <c r="BC489" s="306">
        <f t="shared" si="95"/>
        <v>4</v>
      </c>
      <c r="BD489" s="307"/>
      <c r="BE489" s="307"/>
      <c r="BF489" s="308"/>
      <c r="BG489" s="309">
        <v>11177</v>
      </c>
      <c r="BH489" s="310"/>
      <c r="BI489" s="310"/>
      <c r="BJ489" s="311"/>
      <c r="BK489" s="312">
        <f t="shared" si="96"/>
        <v>11177</v>
      </c>
      <c r="BL489" s="313"/>
      <c r="BM489" s="313"/>
      <c r="BN489" s="313"/>
      <c r="BO489" s="313"/>
      <c r="BP489" s="314"/>
      <c r="BQ489" s="294"/>
      <c r="BR489" s="295"/>
      <c r="BS489" s="295"/>
      <c r="BT489" s="295"/>
      <c r="BU489" s="295"/>
      <c r="BV489" s="295"/>
      <c r="BW489" s="296"/>
      <c r="BX489" s="294"/>
      <c r="BY489" s="295"/>
      <c r="BZ489" s="295"/>
      <c r="CA489" s="295"/>
      <c r="CB489" s="295"/>
      <c r="CC489" s="296"/>
      <c r="CD489" s="294"/>
      <c r="CE489" s="295"/>
      <c r="CF489" s="295"/>
      <c r="CG489" s="295"/>
      <c r="CH489" s="295"/>
      <c r="CI489" s="296"/>
    </row>
    <row r="490" spans="1:87" ht="18" customHeight="1" x14ac:dyDescent="0.25">
      <c r="A490" s="75"/>
      <c r="B490" s="327"/>
      <c r="C490" s="328"/>
      <c r="D490" s="328"/>
      <c r="E490" s="328"/>
      <c r="F490" s="328"/>
      <c r="G490" s="328"/>
      <c r="H490" s="328"/>
      <c r="I490" s="328"/>
      <c r="J490" s="328"/>
      <c r="K490" s="328"/>
      <c r="L490" s="328"/>
      <c r="M490" s="328"/>
      <c r="N490" s="328"/>
      <c r="O490" s="328"/>
      <c r="P490" s="328"/>
      <c r="Q490" s="328"/>
      <c r="R490" s="328"/>
      <c r="S490" s="328"/>
      <c r="T490" s="328"/>
      <c r="U490" s="328"/>
      <c r="V490" s="328"/>
      <c r="W490" s="328"/>
      <c r="X490" s="328"/>
      <c r="Y490" s="329"/>
      <c r="Z490" s="336"/>
      <c r="AA490" s="337"/>
      <c r="AB490" s="337"/>
      <c r="AC490" s="337"/>
      <c r="AD490" s="338"/>
      <c r="AE490" s="645"/>
      <c r="AF490" s="646"/>
      <c r="AG490" s="646"/>
      <c r="AH490" s="646"/>
      <c r="AI490" s="646"/>
      <c r="AJ490" s="646"/>
      <c r="AK490" s="300" t="s">
        <v>32</v>
      </c>
      <c r="AL490" s="301"/>
      <c r="AM490" s="301"/>
      <c r="AN490" s="301"/>
      <c r="AO490" s="301"/>
      <c r="AP490" s="301"/>
      <c r="AQ490" s="301"/>
      <c r="AR490" s="301"/>
      <c r="AS490" s="301"/>
      <c r="AT490" s="301"/>
      <c r="AU490" s="301"/>
      <c r="AV490" s="301"/>
      <c r="AW490" s="301"/>
      <c r="AX490" s="302"/>
      <c r="AY490" s="407">
        <v>15</v>
      </c>
      <c r="AZ490" s="304"/>
      <c r="BA490" s="304"/>
      <c r="BB490" s="408"/>
      <c r="BC490" s="306">
        <f t="shared" si="95"/>
        <v>60</v>
      </c>
      <c r="BD490" s="307"/>
      <c r="BE490" s="307"/>
      <c r="BF490" s="308"/>
      <c r="BG490" s="309">
        <v>10968</v>
      </c>
      <c r="BH490" s="310"/>
      <c r="BI490" s="310"/>
      <c r="BJ490" s="311"/>
      <c r="BK490" s="312">
        <f t="shared" si="96"/>
        <v>164520</v>
      </c>
      <c r="BL490" s="313"/>
      <c r="BM490" s="313"/>
      <c r="BN490" s="313"/>
      <c r="BO490" s="313"/>
      <c r="BP490" s="314"/>
      <c r="BQ490" s="294"/>
      <c r="BR490" s="295"/>
      <c r="BS490" s="295"/>
      <c r="BT490" s="295"/>
      <c r="BU490" s="295"/>
      <c r="BV490" s="295"/>
      <c r="BW490" s="296"/>
      <c r="BX490" s="294"/>
      <c r="BY490" s="295"/>
      <c r="BZ490" s="295"/>
      <c r="CA490" s="295"/>
      <c r="CB490" s="295"/>
      <c r="CC490" s="296"/>
      <c r="CD490" s="294"/>
      <c r="CE490" s="295"/>
      <c r="CF490" s="295"/>
      <c r="CG490" s="295"/>
      <c r="CH490" s="295"/>
      <c r="CI490" s="296"/>
    </row>
    <row r="491" spans="1:87" ht="18" customHeight="1" x14ac:dyDescent="0.25">
      <c r="A491" s="75"/>
      <c r="B491" s="327"/>
      <c r="C491" s="328"/>
      <c r="D491" s="328"/>
      <c r="E491" s="328"/>
      <c r="F491" s="328"/>
      <c r="G491" s="328"/>
      <c r="H491" s="328"/>
      <c r="I491" s="328"/>
      <c r="J491" s="328"/>
      <c r="K491" s="328"/>
      <c r="L491" s="328"/>
      <c r="M491" s="328"/>
      <c r="N491" s="328"/>
      <c r="O491" s="328"/>
      <c r="P491" s="328"/>
      <c r="Q491" s="328"/>
      <c r="R491" s="328"/>
      <c r="S491" s="328"/>
      <c r="T491" s="328"/>
      <c r="U491" s="328"/>
      <c r="V491" s="328"/>
      <c r="W491" s="328"/>
      <c r="X491" s="328"/>
      <c r="Y491" s="329"/>
      <c r="Z491" s="336"/>
      <c r="AA491" s="337"/>
      <c r="AB491" s="337"/>
      <c r="AC491" s="337"/>
      <c r="AD491" s="338"/>
      <c r="AE491" s="645"/>
      <c r="AF491" s="646"/>
      <c r="AG491" s="646"/>
      <c r="AH491" s="646"/>
      <c r="AI491" s="646"/>
      <c r="AJ491" s="646"/>
      <c r="AK491" s="300" t="s">
        <v>33</v>
      </c>
      <c r="AL491" s="301"/>
      <c r="AM491" s="301"/>
      <c r="AN491" s="301"/>
      <c r="AO491" s="301"/>
      <c r="AP491" s="301"/>
      <c r="AQ491" s="301"/>
      <c r="AR491" s="301"/>
      <c r="AS491" s="301"/>
      <c r="AT491" s="301"/>
      <c r="AU491" s="301"/>
      <c r="AV491" s="301"/>
      <c r="AW491" s="301"/>
      <c r="AX491" s="302"/>
      <c r="AY491" s="407">
        <v>1</v>
      </c>
      <c r="AZ491" s="304"/>
      <c r="BA491" s="304"/>
      <c r="BB491" s="408"/>
      <c r="BC491" s="306">
        <f t="shared" si="95"/>
        <v>4</v>
      </c>
      <c r="BD491" s="307"/>
      <c r="BE491" s="307"/>
      <c r="BF491" s="308"/>
      <c r="BG491" s="309">
        <v>7925</v>
      </c>
      <c r="BH491" s="310"/>
      <c r="BI491" s="310"/>
      <c r="BJ491" s="311"/>
      <c r="BK491" s="312">
        <f t="shared" si="96"/>
        <v>7925</v>
      </c>
      <c r="BL491" s="313"/>
      <c r="BM491" s="313"/>
      <c r="BN491" s="313"/>
      <c r="BO491" s="313"/>
      <c r="BP491" s="314"/>
      <c r="BQ491" s="294"/>
      <c r="BR491" s="295"/>
      <c r="BS491" s="295"/>
      <c r="BT491" s="295"/>
      <c r="BU491" s="295"/>
      <c r="BV491" s="295"/>
      <c r="BW491" s="296"/>
      <c r="BX491" s="294"/>
      <c r="BY491" s="295"/>
      <c r="BZ491" s="295"/>
      <c r="CA491" s="295"/>
      <c r="CB491" s="295"/>
      <c r="CC491" s="296"/>
      <c r="CD491" s="294"/>
      <c r="CE491" s="295"/>
      <c r="CF491" s="295"/>
      <c r="CG491" s="295"/>
      <c r="CH491" s="295"/>
      <c r="CI491" s="296"/>
    </row>
    <row r="492" spans="1:87" ht="18" customHeight="1" x14ac:dyDescent="0.25">
      <c r="A492" s="75"/>
      <c r="B492" s="327"/>
      <c r="C492" s="328"/>
      <c r="D492" s="328"/>
      <c r="E492" s="328"/>
      <c r="F492" s="328"/>
      <c r="G492" s="328"/>
      <c r="H492" s="328"/>
      <c r="I492" s="328"/>
      <c r="J492" s="328"/>
      <c r="K492" s="328"/>
      <c r="L492" s="328"/>
      <c r="M492" s="328"/>
      <c r="N492" s="328"/>
      <c r="O492" s="328"/>
      <c r="P492" s="328"/>
      <c r="Q492" s="328"/>
      <c r="R492" s="328"/>
      <c r="S492" s="328"/>
      <c r="T492" s="328"/>
      <c r="U492" s="328"/>
      <c r="V492" s="328"/>
      <c r="W492" s="328"/>
      <c r="X492" s="328"/>
      <c r="Y492" s="329"/>
      <c r="Z492" s="336"/>
      <c r="AA492" s="337"/>
      <c r="AB492" s="337"/>
      <c r="AC492" s="337"/>
      <c r="AD492" s="338"/>
      <c r="AE492" s="645"/>
      <c r="AF492" s="646"/>
      <c r="AG492" s="646"/>
      <c r="AH492" s="646"/>
      <c r="AI492" s="646"/>
      <c r="AJ492" s="646"/>
      <c r="AK492" s="300" t="s">
        <v>34</v>
      </c>
      <c r="AL492" s="301"/>
      <c r="AM492" s="301"/>
      <c r="AN492" s="301"/>
      <c r="AO492" s="301"/>
      <c r="AP492" s="301"/>
      <c r="AQ492" s="301"/>
      <c r="AR492" s="301"/>
      <c r="AS492" s="301"/>
      <c r="AT492" s="301"/>
      <c r="AU492" s="301"/>
      <c r="AV492" s="301"/>
      <c r="AW492" s="301"/>
      <c r="AX492" s="302"/>
      <c r="AY492" s="407">
        <v>2</v>
      </c>
      <c r="AZ492" s="304"/>
      <c r="BA492" s="304"/>
      <c r="BB492" s="408"/>
      <c r="BC492" s="306">
        <f t="shared" si="95"/>
        <v>8</v>
      </c>
      <c r="BD492" s="307"/>
      <c r="BE492" s="307"/>
      <c r="BF492" s="308"/>
      <c r="BG492" s="309">
        <v>7925</v>
      </c>
      <c r="BH492" s="310"/>
      <c r="BI492" s="310"/>
      <c r="BJ492" s="311"/>
      <c r="BK492" s="312">
        <f t="shared" si="96"/>
        <v>15850</v>
      </c>
      <c r="BL492" s="313"/>
      <c r="BM492" s="313"/>
      <c r="BN492" s="313"/>
      <c r="BO492" s="313"/>
      <c r="BP492" s="314"/>
      <c r="BQ492" s="294"/>
      <c r="BR492" s="295"/>
      <c r="BS492" s="295"/>
      <c r="BT492" s="295"/>
      <c r="BU492" s="295"/>
      <c r="BV492" s="295"/>
      <c r="BW492" s="296"/>
      <c r="BX492" s="294"/>
      <c r="BY492" s="295"/>
      <c r="BZ492" s="295"/>
      <c r="CA492" s="295"/>
      <c r="CB492" s="295"/>
      <c r="CC492" s="296"/>
      <c r="CD492" s="294"/>
      <c r="CE492" s="295"/>
      <c r="CF492" s="295"/>
      <c r="CG492" s="295"/>
      <c r="CH492" s="295"/>
      <c r="CI492" s="296"/>
    </row>
    <row r="493" spans="1:87" ht="18" customHeight="1" x14ac:dyDescent="0.25">
      <c r="A493" s="75"/>
      <c r="B493" s="327"/>
      <c r="C493" s="328"/>
      <c r="D493" s="328"/>
      <c r="E493" s="328"/>
      <c r="F493" s="328"/>
      <c r="G493" s="328"/>
      <c r="H493" s="328"/>
      <c r="I493" s="328"/>
      <c r="J493" s="328"/>
      <c r="K493" s="328"/>
      <c r="L493" s="328"/>
      <c r="M493" s="328"/>
      <c r="N493" s="328"/>
      <c r="O493" s="328"/>
      <c r="P493" s="328"/>
      <c r="Q493" s="328"/>
      <c r="R493" s="328"/>
      <c r="S493" s="328"/>
      <c r="T493" s="328"/>
      <c r="U493" s="328"/>
      <c r="V493" s="328"/>
      <c r="W493" s="328"/>
      <c r="X493" s="328"/>
      <c r="Y493" s="329"/>
      <c r="Z493" s="336"/>
      <c r="AA493" s="337"/>
      <c r="AB493" s="337"/>
      <c r="AC493" s="337"/>
      <c r="AD493" s="338"/>
      <c r="AE493" s="645"/>
      <c r="AF493" s="646"/>
      <c r="AG493" s="646"/>
      <c r="AH493" s="646"/>
      <c r="AI493" s="646"/>
      <c r="AJ493" s="646"/>
      <c r="AK493" s="300" t="s">
        <v>35</v>
      </c>
      <c r="AL493" s="301"/>
      <c r="AM493" s="301"/>
      <c r="AN493" s="301"/>
      <c r="AO493" s="301"/>
      <c r="AP493" s="301"/>
      <c r="AQ493" s="301"/>
      <c r="AR493" s="301"/>
      <c r="AS493" s="301"/>
      <c r="AT493" s="301"/>
      <c r="AU493" s="301"/>
      <c r="AV493" s="301"/>
      <c r="AW493" s="301"/>
      <c r="AX493" s="302"/>
      <c r="AY493" s="407">
        <v>1</v>
      </c>
      <c r="AZ493" s="304"/>
      <c r="BA493" s="304"/>
      <c r="BB493" s="408"/>
      <c r="BC493" s="306">
        <f t="shared" si="95"/>
        <v>4</v>
      </c>
      <c r="BD493" s="307"/>
      <c r="BE493" s="307"/>
      <c r="BF493" s="308"/>
      <c r="BG493" s="309">
        <v>11718</v>
      </c>
      <c r="BH493" s="310"/>
      <c r="BI493" s="310"/>
      <c r="BJ493" s="311"/>
      <c r="BK493" s="312">
        <f t="shared" si="96"/>
        <v>11718</v>
      </c>
      <c r="BL493" s="313"/>
      <c r="BM493" s="313"/>
      <c r="BN493" s="313"/>
      <c r="BO493" s="313"/>
      <c r="BP493" s="314"/>
      <c r="BQ493" s="294"/>
      <c r="BR493" s="295"/>
      <c r="BS493" s="295"/>
      <c r="BT493" s="295"/>
      <c r="BU493" s="295"/>
      <c r="BV493" s="295"/>
      <c r="BW493" s="296"/>
      <c r="BX493" s="294"/>
      <c r="BY493" s="295"/>
      <c r="BZ493" s="295"/>
      <c r="CA493" s="295"/>
      <c r="CB493" s="295"/>
      <c r="CC493" s="296"/>
      <c r="CD493" s="294"/>
      <c r="CE493" s="295"/>
      <c r="CF493" s="295"/>
      <c r="CG493" s="295"/>
      <c r="CH493" s="295"/>
      <c r="CI493" s="296"/>
    </row>
    <row r="494" spans="1:87" ht="18" customHeight="1" x14ac:dyDescent="0.25">
      <c r="A494" s="75"/>
      <c r="B494" s="327"/>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9"/>
      <c r="Z494" s="336"/>
      <c r="AA494" s="337"/>
      <c r="AB494" s="337"/>
      <c r="AC494" s="337"/>
      <c r="AD494" s="338"/>
      <c r="AE494" s="645"/>
      <c r="AF494" s="646"/>
      <c r="AG494" s="646"/>
      <c r="AH494" s="646"/>
      <c r="AI494" s="646"/>
      <c r="AJ494" s="646"/>
      <c r="AK494" s="300" t="s">
        <v>36</v>
      </c>
      <c r="AL494" s="301"/>
      <c r="AM494" s="301"/>
      <c r="AN494" s="301"/>
      <c r="AO494" s="301"/>
      <c r="AP494" s="301"/>
      <c r="AQ494" s="301"/>
      <c r="AR494" s="301"/>
      <c r="AS494" s="301"/>
      <c r="AT494" s="301"/>
      <c r="AU494" s="301"/>
      <c r="AV494" s="301"/>
      <c r="AW494" s="301"/>
      <c r="AX494" s="302"/>
      <c r="AY494" s="407">
        <v>1</v>
      </c>
      <c r="AZ494" s="304"/>
      <c r="BA494" s="304"/>
      <c r="BB494" s="408"/>
      <c r="BC494" s="306">
        <f t="shared" si="95"/>
        <v>4</v>
      </c>
      <c r="BD494" s="307"/>
      <c r="BE494" s="307"/>
      <c r="BF494" s="308"/>
      <c r="BG494" s="309">
        <v>7925</v>
      </c>
      <c r="BH494" s="310"/>
      <c r="BI494" s="310"/>
      <c r="BJ494" s="311"/>
      <c r="BK494" s="312">
        <f t="shared" si="96"/>
        <v>7925</v>
      </c>
      <c r="BL494" s="313"/>
      <c r="BM494" s="313"/>
      <c r="BN494" s="313"/>
      <c r="BO494" s="313"/>
      <c r="BP494" s="314"/>
      <c r="BQ494" s="294"/>
      <c r="BR494" s="295"/>
      <c r="BS494" s="295"/>
      <c r="BT494" s="295"/>
      <c r="BU494" s="295"/>
      <c r="BV494" s="295"/>
      <c r="BW494" s="296"/>
      <c r="BX494" s="294"/>
      <c r="BY494" s="295"/>
      <c r="BZ494" s="295"/>
      <c r="CA494" s="295"/>
      <c r="CB494" s="295"/>
      <c r="CC494" s="296"/>
      <c r="CD494" s="294"/>
      <c r="CE494" s="295"/>
      <c r="CF494" s="295"/>
      <c r="CG494" s="295"/>
      <c r="CH494" s="295"/>
      <c r="CI494" s="296"/>
    </row>
    <row r="495" spans="1:87" ht="18" customHeight="1" x14ac:dyDescent="0.25">
      <c r="A495" s="75"/>
      <c r="B495" s="327"/>
      <c r="C495" s="328"/>
      <c r="D495" s="328"/>
      <c r="E495" s="328"/>
      <c r="F495" s="328"/>
      <c r="G495" s="328"/>
      <c r="H495" s="328"/>
      <c r="I495" s="328"/>
      <c r="J495" s="328"/>
      <c r="K495" s="328"/>
      <c r="L495" s="328"/>
      <c r="M495" s="328"/>
      <c r="N495" s="328"/>
      <c r="O495" s="328"/>
      <c r="P495" s="328"/>
      <c r="Q495" s="328"/>
      <c r="R495" s="328"/>
      <c r="S495" s="328"/>
      <c r="T495" s="328"/>
      <c r="U495" s="328"/>
      <c r="V495" s="328"/>
      <c r="W495" s="328"/>
      <c r="X495" s="328"/>
      <c r="Y495" s="329"/>
      <c r="Z495" s="336"/>
      <c r="AA495" s="337"/>
      <c r="AB495" s="337"/>
      <c r="AC495" s="337"/>
      <c r="AD495" s="338"/>
      <c r="AE495" s="645"/>
      <c r="AF495" s="646"/>
      <c r="AG495" s="646"/>
      <c r="AH495" s="646"/>
      <c r="AI495" s="646"/>
      <c r="AJ495" s="646"/>
      <c r="AK495" s="300" t="s">
        <v>4</v>
      </c>
      <c r="AL495" s="301"/>
      <c r="AM495" s="301"/>
      <c r="AN495" s="301"/>
      <c r="AO495" s="301"/>
      <c r="AP495" s="301"/>
      <c r="AQ495" s="301"/>
      <c r="AR495" s="301"/>
      <c r="AS495" s="301"/>
      <c r="AT495" s="301"/>
      <c r="AU495" s="301"/>
      <c r="AV495" s="301"/>
      <c r="AW495" s="301"/>
      <c r="AX495" s="302"/>
      <c r="AY495" s="407">
        <v>6</v>
      </c>
      <c r="AZ495" s="304"/>
      <c r="BA495" s="304"/>
      <c r="BB495" s="408"/>
      <c r="BC495" s="306">
        <f t="shared" si="95"/>
        <v>24</v>
      </c>
      <c r="BD495" s="307"/>
      <c r="BE495" s="307"/>
      <c r="BF495" s="308"/>
      <c r="BG495" s="309">
        <v>6399</v>
      </c>
      <c r="BH495" s="310"/>
      <c r="BI495" s="310"/>
      <c r="BJ495" s="311"/>
      <c r="BK495" s="312">
        <f t="shared" si="96"/>
        <v>38394</v>
      </c>
      <c r="BL495" s="313"/>
      <c r="BM495" s="313"/>
      <c r="BN495" s="313"/>
      <c r="BO495" s="313"/>
      <c r="BP495" s="314"/>
      <c r="BQ495" s="294"/>
      <c r="BR495" s="295"/>
      <c r="BS495" s="295"/>
      <c r="BT495" s="295"/>
      <c r="BU495" s="295"/>
      <c r="BV495" s="295"/>
      <c r="BW495" s="296"/>
      <c r="BX495" s="294"/>
      <c r="BY495" s="295"/>
      <c r="BZ495" s="295"/>
      <c r="CA495" s="295"/>
      <c r="CB495" s="295"/>
      <c r="CC495" s="296"/>
      <c r="CD495" s="294"/>
      <c r="CE495" s="295"/>
      <c r="CF495" s="295"/>
      <c r="CG495" s="295"/>
      <c r="CH495" s="295"/>
      <c r="CI495" s="296"/>
    </row>
    <row r="496" spans="1:87" ht="18" customHeight="1" x14ac:dyDescent="0.25">
      <c r="A496" s="75"/>
      <c r="B496" s="327"/>
      <c r="C496" s="328"/>
      <c r="D496" s="328"/>
      <c r="E496" s="328"/>
      <c r="F496" s="328"/>
      <c r="G496" s="328"/>
      <c r="H496" s="328"/>
      <c r="I496" s="328"/>
      <c r="J496" s="328"/>
      <c r="K496" s="328"/>
      <c r="L496" s="328"/>
      <c r="M496" s="328"/>
      <c r="N496" s="328"/>
      <c r="O496" s="328"/>
      <c r="P496" s="328"/>
      <c r="Q496" s="328"/>
      <c r="R496" s="328"/>
      <c r="S496" s="328"/>
      <c r="T496" s="328"/>
      <c r="U496" s="328"/>
      <c r="V496" s="328"/>
      <c r="W496" s="328"/>
      <c r="X496" s="328"/>
      <c r="Y496" s="329"/>
      <c r="Z496" s="336"/>
      <c r="AA496" s="337"/>
      <c r="AB496" s="337"/>
      <c r="AC496" s="337"/>
      <c r="AD496" s="338"/>
      <c r="AE496" s="645"/>
      <c r="AF496" s="646"/>
      <c r="AG496" s="646"/>
      <c r="AH496" s="646"/>
      <c r="AI496" s="646"/>
      <c r="AJ496" s="646"/>
      <c r="AK496" s="300" t="s">
        <v>19</v>
      </c>
      <c r="AL496" s="301"/>
      <c r="AM496" s="301"/>
      <c r="AN496" s="301"/>
      <c r="AO496" s="301"/>
      <c r="AP496" s="301"/>
      <c r="AQ496" s="301"/>
      <c r="AR496" s="301"/>
      <c r="AS496" s="301"/>
      <c r="AT496" s="301"/>
      <c r="AU496" s="301"/>
      <c r="AV496" s="301"/>
      <c r="AW496" s="301"/>
      <c r="AX496" s="302"/>
      <c r="AY496" s="407">
        <v>3</v>
      </c>
      <c r="AZ496" s="304"/>
      <c r="BA496" s="304"/>
      <c r="BB496" s="408"/>
      <c r="BC496" s="306">
        <f t="shared" ref="BC496" si="97">+$AE$481*AY496</f>
        <v>12</v>
      </c>
      <c r="BD496" s="307"/>
      <c r="BE496" s="307"/>
      <c r="BF496" s="308"/>
      <c r="BG496" s="309">
        <v>6399</v>
      </c>
      <c r="BH496" s="310"/>
      <c r="BI496" s="310"/>
      <c r="BJ496" s="311"/>
      <c r="BK496" s="312">
        <f t="shared" ref="BK496" si="98">+AY496*BG496</f>
        <v>19197</v>
      </c>
      <c r="BL496" s="313"/>
      <c r="BM496" s="313"/>
      <c r="BN496" s="313"/>
      <c r="BO496" s="313"/>
      <c r="BP496" s="314"/>
      <c r="BQ496" s="294"/>
      <c r="BR496" s="295"/>
      <c r="BS496" s="295"/>
      <c r="BT496" s="295"/>
      <c r="BU496" s="295"/>
      <c r="BV496" s="295"/>
      <c r="BW496" s="296"/>
      <c r="BX496" s="294"/>
      <c r="BY496" s="295"/>
      <c r="BZ496" s="295"/>
      <c r="CA496" s="295"/>
      <c r="CB496" s="295"/>
      <c r="CC496" s="296"/>
      <c r="CD496" s="294"/>
      <c r="CE496" s="295"/>
      <c r="CF496" s="295"/>
      <c r="CG496" s="295"/>
      <c r="CH496" s="295"/>
      <c r="CI496" s="296"/>
    </row>
    <row r="497" spans="1:87" ht="18" customHeight="1" x14ac:dyDescent="0.25">
      <c r="A497" s="75"/>
      <c r="B497" s="327"/>
      <c r="C497" s="328"/>
      <c r="D497" s="328"/>
      <c r="E497" s="328"/>
      <c r="F497" s="328"/>
      <c r="G497" s="328"/>
      <c r="H497" s="328"/>
      <c r="I497" s="328"/>
      <c r="J497" s="328"/>
      <c r="K497" s="328"/>
      <c r="L497" s="328"/>
      <c r="M497" s="328"/>
      <c r="N497" s="328"/>
      <c r="O497" s="328"/>
      <c r="P497" s="328"/>
      <c r="Q497" s="328"/>
      <c r="R497" s="328"/>
      <c r="S497" s="328"/>
      <c r="T497" s="328"/>
      <c r="U497" s="328"/>
      <c r="V497" s="328"/>
      <c r="W497" s="328"/>
      <c r="X497" s="328"/>
      <c r="Y497" s="329"/>
      <c r="Z497" s="336"/>
      <c r="AA497" s="337"/>
      <c r="AB497" s="337"/>
      <c r="AC497" s="337"/>
      <c r="AD497" s="338"/>
      <c r="AE497" s="645"/>
      <c r="AF497" s="646"/>
      <c r="AG497" s="646"/>
      <c r="AH497" s="646"/>
      <c r="AI497" s="646"/>
      <c r="AJ497" s="646"/>
      <c r="AK497" s="300" t="s">
        <v>5</v>
      </c>
      <c r="AL497" s="301"/>
      <c r="AM497" s="301"/>
      <c r="AN497" s="301"/>
      <c r="AO497" s="301"/>
      <c r="AP497" s="301"/>
      <c r="AQ497" s="301"/>
      <c r="AR497" s="301"/>
      <c r="AS497" s="301"/>
      <c r="AT497" s="301"/>
      <c r="AU497" s="301"/>
      <c r="AV497" s="301"/>
      <c r="AW497" s="301"/>
      <c r="AX497" s="302"/>
      <c r="AY497" s="407">
        <v>3</v>
      </c>
      <c r="AZ497" s="304"/>
      <c r="BA497" s="304"/>
      <c r="BB497" s="408"/>
      <c r="BC497" s="306">
        <f t="shared" si="95"/>
        <v>12</v>
      </c>
      <c r="BD497" s="307"/>
      <c r="BE497" s="307"/>
      <c r="BF497" s="308"/>
      <c r="BG497" s="309">
        <v>6778</v>
      </c>
      <c r="BH497" s="310"/>
      <c r="BI497" s="310"/>
      <c r="BJ497" s="311"/>
      <c r="BK497" s="312">
        <f t="shared" si="96"/>
        <v>20334</v>
      </c>
      <c r="BL497" s="313"/>
      <c r="BM497" s="313"/>
      <c r="BN497" s="313"/>
      <c r="BO497" s="313"/>
      <c r="BP497" s="314"/>
      <c r="BQ497" s="294"/>
      <c r="BR497" s="295"/>
      <c r="BS497" s="295"/>
      <c r="BT497" s="295"/>
      <c r="BU497" s="295"/>
      <c r="BV497" s="295"/>
      <c r="BW497" s="296"/>
      <c r="BX497" s="294"/>
      <c r="BY497" s="295"/>
      <c r="BZ497" s="295"/>
      <c r="CA497" s="295"/>
      <c r="CB497" s="295"/>
      <c r="CC497" s="296"/>
      <c r="CD497" s="294"/>
      <c r="CE497" s="295"/>
      <c r="CF497" s="295"/>
      <c r="CG497" s="295"/>
      <c r="CH497" s="295"/>
      <c r="CI497" s="296"/>
    </row>
    <row r="498" spans="1:87" ht="18" customHeight="1" x14ac:dyDescent="0.25">
      <c r="A498" s="75"/>
      <c r="B498" s="327"/>
      <c r="C498" s="328"/>
      <c r="D498" s="328"/>
      <c r="E498" s="328"/>
      <c r="F498" s="328"/>
      <c r="G498" s="328"/>
      <c r="H498" s="328"/>
      <c r="I498" s="328"/>
      <c r="J498" s="328"/>
      <c r="K498" s="328"/>
      <c r="L498" s="328"/>
      <c r="M498" s="328"/>
      <c r="N498" s="328"/>
      <c r="O498" s="328"/>
      <c r="P498" s="328"/>
      <c r="Q498" s="328"/>
      <c r="R498" s="328"/>
      <c r="S498" s="328"/>
      <c r="T498" s="328"/>
      <c r="U498" s="328"/>
      <c r="V498" s="328"/>
      <c r="W498" s="328"/>
      <c r="X498" s="328"/>
      <c r="Y498" s="329"/>
      <c r="Z498" s="336"/>
      <c r="AA498" s="337"/>
      <c r="AB498" s="337"/>
      <c r="AC498" s="337"/>
      <c r="AD498" s="338"/>
      <c r="AE498" s="645"/>
      <c r="AF498" s="646"/>
      <c r="AG498" s="646"/>
      <c r="AH498" s="646"/>
      <c r="AI498" s="646"/>
      <c r="AJ498" s="646"/>
      <c r="AK498" s="300" t="s">
        <v>527</v>
      </c>
      <c r="AL498" s="301"/>
      <c r="AM498" s="301"/>
      <c r="AN498" s="301"/>
      <c r="AO498" s="301"/>
      <c r="AP498" s="301"/>
      <c r="AQ498" s="301"/>
      <c r="AR498" s="301"/>
      <c r="AS498" s="301"/>
      <c r="AT498" s="301"/>
      <c r="AU498" s="301"/>
      <c r="AV498" s="301"/>
      <c r="AW498" s="301"/>
      <c r="AX498" s="302"/>
      <c r="AY498" s="407">
        <v>2</v>
      </c>
      <c r="AZ498" s="304"/>
      <c r="BA498" s="304"/>
      <c r="BB498" s="408"/>
      <c r="BC498" s="306">
        <f t="shared" si="95"/>
        <v>8</v>
      </c>
      <c r="BD498" s="307"/>
      <c r="BE498" s="307"/>
      <c r="BF498" s="308"/>
      <c r="BG498" s="309">
        <v>18911</v>
      </c>
      <c r="BH498" s="310"/>
      <c r="BI498" s="310"/>
      <c r="BJ498" s="311"/>
      <c r="BK498" s="312">
        <f t="shared" si="96"/>
        <v>37822</v>
      </c>
      <c r="BL498" s="313"/>
      <c r="BM498" s="313"/>
      <c r="BN498" s="313"/>
      <c r="BO498" s="313"/>
      <c r="BP498" s="314"/>
      <c r="BQ498" s="294"/>
      <c r="BR498" s="295"/>
      <c r="BS498" s="295"/>
      <c r="BT498" s="295"/>
      <c r="BU498" s="295"/>
      <c r="BV498" s="295"/>
      <c r="BW498" s="296"/>
      <c r="BX498" s="294"/>
      <c r="BY498" s="295"/>
      <c r="BZ498" s="295"/>
      <c r="CA498" s="295"/>
      <c r="CB498" s="295"/>
      <c r="CC498" s="296"/>
      <c r="CD498" s="294"/>
      <c r="CE498" s="295"/>
      <c r="CF498" s="295"/>
      <c r="CG498" s="295"/>
      <c r="CH498" s="295"/>
      <c r="CI498" s="296"/>
    </row>
    <row r="499" spans="1:87" ht="18" customHeight="1" x14ac:dyDescent="0.25">
      <c r="A499" s="75"/>
      <c r="B499" s="327"/>
      <c r="C499" s="328"/>
      <c r="D499" s="328"/>
      <c r="E499" s="328"/>
      <c r="F499" s="328"/>
      <c r="G499" s="328"/>
      <c r="H499" s="328"/>
      <c r="I499" s="328"/>
      <c r="J499" s="328"/>
      <c r="K499" s="328"/>
      <c r="L499" s="328"/>
      <c r="M499" s="328"/>
      <c r="N499" s="328"/>
      <c r="O499" s="328"/>
      <c r="P499" s="328"/>
      <c r="Q499" s="328"/>
      <c r="R499" s="328"/>
      <c r="S499" s="328"/>
      <c r="T499" s="328"/>
      <c r="U499" s="328"/>
      <c r="V499" s="328"/>
      <c r="W499" s="328"/>
      <c r="X499" s="328"/>
      <c r="Y499" s="329"/>
      <c r="Z499" s="336"/>
      <c r="AA499" s="337"/>
      <c r="AB499" s="337"/>
      <c r="AC499" s="337"/>
      <c r="AD499" s="338"/>
      <c r="AE499" s="645"/>
      <c r="AF499" s="646"/>
      <c r="AG499" s="646"/>
      <c r="AH499" s="646"/>
      <c r="AI499" s="646"/>
      <c r="AJ499" s="646"/>
      <c r="AK499" s="300" t="s">
        <v>13</v>
      </c>
      <c r="AL499" s="301"/>
      <c r="AM499" s="301"/>
      <c r="AN499" s="301"/>
      <c r="AO499" s="301"/>
      <c r="AP499" s="301"/>
      <c r="AQ499" s="301"/>
      <c r="AR499" s="301"/>
      <c r="AS499" s="301"/>
      <c r="AT499" s="301"/>
      <c r="AU499" s="301"/>
      <c r="AV499" s="301"/>
      <c r="AW499" s="301"/>
      <c r="AX499" s="302"/>
      <c r="AY499" s="407">
        <v>1</v>
      </c>
      <c r="AZ499" s="304"/>
      <c r="BA499" s="304"/>
      <c r="BB499" s="408"/>
      <c r="BC499" s="306">
        <f t="shared" si="95"/>
        <v>4</v>
      </c>
      <c r="BD499" s="307"/>
      <c r="BE499" s="307"/>
      <c r="BF499" s="308"/>
      <c r="BG499" s="309">
        <v>40826</v>
      </c>
      <c r="BH499" s="310"/>
      <c r="BI499" s="310"/>
      <c r="BJ499" s="311"/>
      <c r="BK499" s="312">
        <f t="shared" si="96"/>
        <v>40826</v>
      </c>
      <c r="BL499" s="313"/>
      <c r="BM499" s="313"/>
      <c r="BN499" s="313"/>
      <c r="BO499" s="313"/>
      <c r="BP499" s="314"/>
      <c r="BQ499" s="294"/>
      <c r="BR499" s="295"/>
      <c r="BS499" s="295"/>
      <c r="BT499" s="295"/>
      <c r="BU499" s="295"/>
      <c r="BV499" s="295"/>
      <c r="BW499" s="296"/>
      <c r="BX499" s="294"/>
      <c r="BY499" s="295"/>
      <c r="BZ499" s="295"/>
      <c r="CA499" s="295"/>
      <c r="CB499" s="295"/>
      <c r="CC499" s="296"/>
      <c r="CD499" s="294"/>
      <c r="CE499" s="295"/>
      <c r="CF499" s="295"/>
      <c r="CG499" s="295"/>
      <c r="CH499" s="295"/>
      <c r="CI499" s="296"/>
    </row>
    <row r="500" spans="1:87" ht="18" customHeight="1" x14ac:dyDescent="0.25">
      <c r="A500" s="75"/>
      <c r="B500" s="327"/>
      <c r="C500" s="328"/>
      <c r="D500" s="328"/>
      <c r="E500" s="328"/>
      <c r="F500" s="328"/>
      <c r="G500" s="328"/>
      <c r="H500" s="328"/>
      <c r="I500" s="328"/>
      <c r="J500" s="328"/>
      <c r="K500" s="328"/>
      <c r="L500" s="328"/>
      <c r="M500" s="328"/>
      <c r="N500" s="328"/>
      <c r="O500" s="328"/>
      <c r="P500" s="328"/>
      <c r="Q500" s="328"/>
      <c r="R500" s="328"/>
      <c r="S500" s="328"/>
      <c r="T500" s="328"/>
      <c r="U500" s="328"/>
      <c r="V500" s="328"/>
      <c r="W500" s="328"/>
      <c r="X500" s="328"/>
      <c r="Y500" s="329"/>
      <c r="Z500" s="336"/>
      <c r="AA500" s="337"/>
      <c r="AB500" s="337"/>
      <c r="AC500" s="337"/>
      <c r="AD500" s="338"/>
      <c r="AE500" s="645"/>
      <c r="AF500" s="646"/>
      <c r="AG500" s="646"/>
      <c r="AH500" s="646"/>
      <c r="AI500" s="646"/>
      <c r="AJ500" s="646"/>
      <c r="AK500" s="300" t="s">
        <v>40</v>
      </c>
      <c r="AL500" s="301"/>
      <c r="AM500" s="301"/>
      <c r="AN500" s="301"/>
      <c r="AO500" s="301"/>
      <c r="AP500" s="301"/>
      <c r="AQ500" s="301"/>
      <c r="AR500" s="301"/>
      <c r="AS500" s="301"/>
      <c r="AT500" s="301"/>
      <c r="AU500" s="301"/>
      <c r="AV500" s="301"/>
      <c r="AW500" s="301"/>
      <c r="AX500" s="302"/>
      <c r="AY500" s="407">
        <v>9</v>
      </c>
      <c r="AZ500" s="304"/>
      <c r="BA500" s="304"/>
      <c r="BB500" s="408"/>
      <c r="BC500" s="306">
        <f t="shared" si="95"/>
        <v>36</v>
      </c>
      <c r="BD500" s="307"/>
      <c r="BE500" s="307"/>
      <c r="BF500" s="308"/>
      <c r="BG500" s="309">
        <v>26988</v>
      </c>
      <c r="BH500" s="310"/>
      <c r="BI500" s="310"/>
      <c r="BJ500" s="311"/>
      <c r="BK500" s="312">
        <f t="shared" si="96"/>
        <v>242892</v>
      </c>
      <c r="BL500" s="313"/>
      <c r="BM500" s="313"/>
      <c r="BN500" s="313"/>
      <c r="BO500" s="313"/>
      <c r="BP500" s="314"/>
      <c r="BQ500" s="294"/>
      <c r="BR500" s="295"/>
      <c r="BS500" s="295"/>
      <c r="BT500" s="295"/>
      <c r="BU500" s="295"/>
      <c r="BV500" s="295"/>
      <c r="BW500" s="296"/>
      <c r="BX500" s="294"/>
      <c r="BY500" s="295"/>
      <c r="BZ500" s="295"/>
      <c r="CA500" s="295"/>
      <c r="CB500" s="295"/>
      <c r="CC500" s="296"/>
      <c r="CD500" s="294"/>
      <c r="CE500" s="295"/>
      <c r="CF500" s="295"/>
      <c r="CG500" s="295"/>
      <c r="CH500" s="295"/>
      <c r="CI500" s="296"/>
    </row>
    <row r="501" spans="1:87" ht="18" customHeight="1" x14ac:dyDescent="0.25">
      <c r="A501" s="75"/>
      <c r="B501" s="327"/>
      <c r="C501" s="328"/>
      <c r="D501" s="328"/>
      <c r="E501" s="328"/>
      <c r="F501" s="328"/>
      <c r="G501" s="328"/>
      <c r="H501" s="328"/>
      <c r="I501" s="328"/>
      <c r="J501" s="328"/>
      <c r="K501" s="328"/>
      <c r="L501" s="328"/>
      <c r="M501" s="328"/>
      <c r="N501" s="328"/>
      <c r="O501" s="328"/>
      <c r="P501" s="328"/>
      <c r="Q501" s="328"/>
      <c r="R501" s="328"/>
      <c r="S501" s="328"/>
      <c r="T501" s="328"/>
      <c r="U501" s="328"/>
      <c r="V501" s="328"/>
      <c r="W501" s="328"/>
      <c r="X501" s="328"/>
      <c r="Y501" s="329"/>
      <c r="Z501" s="336"/>
      <c r="AA501" s="337"/>
      <c r="AB501" s="337"/>
      <c r="AC501" s="337"/>
      <c r="AD501" s="338"/>
      <c r="AE501" s="645"/>
      <c r="AF501" s="646"/>
      <c r="AG501" s="646"/>
      <c r="AH501" s="646"/>
      <c r="AI501" s="646"/>
      <c r="AJ501" s="646"/>
      <c r="AK501" s="300" t="s">
        <v>528</v>
      </c>
      <c r="AL501" s="301"/>
      <c r="AM501" s="301"/>
      <c r="AN501" s="301"/>
      <c r="AO501" s="301"/>
      <c r="AP501" s="301"/>
      <c r="AQ501" s="301"/>
      <c r="AR501" s="301"/>
      <c r="AS501" s="301"/>
      <c r="AT501" s="301"/>
      <c r="AU501" s="301"/>
      <c r="AV501" s="301"/>
      <c r="AW501" s="301"/>
      <c r="AX501" s="302"/>
      <c r="AY501" s="407">
        <v>1</v>
      </c>
      <c r="AZ501" s="304"/>
      <c r="BA501" s="304"/>
      <c r="BB501" s="408"/>
      <c r="BC501" s="306">
        <f t="shared" si="95"/>
        <v>4</v>
      </c>
      <c r="BD501" s="307"/>
      <c r="BE501" s="307"/>
      <c r="BF501" s="308"/>
      <c r="BG501" s="309">
        <v>22530</v>
      </c>
      <c r="BH501" s="310"/>
      <c r="BI501" s="310"/>
      <c r="BJ501" s="311"/>
      <c r="BK501" s="312">
        <f t="shared" si="96"/>
        <v>22530</v>
      </c>
      <c r="BL501" s="313"/>
      <c r="BM501" s="313"/>
      <c r="BN501" s="313"/>
      <c r="BO501" s="313"/>
      <c r="BP501" s="314"/>
      <c r="BQ501" s="294"/>
      <c r="BR501" s="295"/>
      <c r="BS501" s="295"/>
      <c r="BT501" s="295"/>
      <c r="BU501" s="295"/>
      <c r="BV501" s="295"/>
      <c r="BW501" s="296"/>
      <c r="BX501" s="294"/>
      <c r="BY501" s="295"/>
      <c r="BZ501" s="295"/>
      <c r="CA501" s="295"/>
      <c r="CB501" s="295"/>
      <c r="CC501" s="296"/>
      <c r="CD501" s="294"/>
      <c r="CE501" s="295"/>
      <c r="CF501" s="295"/>
      <c r="CG501" s="295"/>
      <c r="CH501" s="295"/>
      <c r="CI501" s="296"/>
    </row>
    <row r="502" spans="1:87" ht="18" customHeight="1" x14ac:dyDescent="0.25">
      <c r="A502" s="75"/>
      <c r="B502" s="327"/>
      <c r="C502" s="328"/>
      <c r="D502" s="328"/>
      <c r="E502" s="328"/>
      <c r="F502" s="328"/>
      <c r="G502" s="328"/>
      <c r="H502" s="328"/>
      <c r="I502" s="328"/>
      <c r="J502" s="328"/>
      <c r="K502" s="328"/>
      <c r="L502" s="328"/>
      <c r="M502" s="328"/>
      <c r="N502" s="328"/>
      <c r="O502" s="328"/>
      <c r="P502" s="328"/>
      <c r="Q502" s="328"/>
      <c r="R502" s="328"/>
      <c r="S502" s="328"/>
      <c r="T502" s="328"/>
      <c r="U502" s="328"/>
      <c r="V502" s="328"/>
      <c r="W502" s="328"/>
      <c r="X502" s="328"/>
      <c r="Y502" s="329"/>
      <c r="Z502" s="336"/>
      <c r="AA502" s="337"/>
      <c r="AB502" s="337"/>
      <c r="AC502" s="337"/>
      <c r="AD502" s="338"/>
      <c r="AE502" s="645"/>
      <c r="AF502" s="646"/>
      <c r="AG502" s="646"/>
      <c r="AH502" s="646"/>
      <c r="AI502" s="646"/>
      <c r="AJ502" s="646"/>
      <c r="AK502" s="300" t="s">
        <v>17</v>
      </c>
      <c r="AL502" s="301"/>
      <c r="AM502" s="301"/>
      <c r="AN502" s="301"/>
      <c r="AO502" s="301"/>
      <c r="AP502" s="301"/>
      <c r="AQ502" s="301"/>
      <c r="AR502" s="301"/>
      <c r="AS502" s="301"/>
      <c r="AT502" s="301"/>
      <c r="AU502" s="301"/>
      <c r="AV502" s="301"/>
      <c r="AW502" s="301"/>
      <c r="AX502" s="302"/>
      <c r="AY502" s="407">
        <v>1</v>
      </c>
      <c r="AZ502" s="304"/>
      <c r="BA502" s="304"/>
      <c r="BB502" s="408"/>
      <c r="BC502" s="306">
        <f t="shared" si="95"/>
        <v>4</v>
      </c>
      <c r="BD502" s="307"/>
      <c r="BE502" s="307"/>
      <c r="BF502" s="308"/>
      <c r="BG502" s="309">
        <v>6399</v>
      </c>
      <c r="BH502" s="310"/>
      <c r="BI502" s="310"/>
      <c r="BJ502" s="311"/>
      <c r="BK502" s="312">
        <f t="shared" si="96"/>
        <v>6399</v>
      </c>
      <c r="BL502" s="313"/>
      <c r="BM502" s="313"/>
      <c r="BN502" s="313"/>
      <c r="BO502" s="313"/>
      <c r="BP502" s="314"/>
      <c r="BQ502" s="294"/>
      <c r="BR502" s="295"/>
      <c r="BS502" s="295"/>
      <c r="BT502" s="295"/>
      <c r="BU502" s="295"/>
      <c r="BV502" s="295"/>
      <c r="BW502" s="296"/>
      <c r="BX502" s="294"/>
      <c r="BY502" s="295"/>
      <c r="BZ502" s="295"/>
      <c r="CA502" s="295"/>
      <c r="CB502" s="295"/>
      <c r="CC502" s="296"/>
      <c r="CD502" s="294"/>
      <c r="CE502" s="295"/>
      <c r="CF502" s="295"/>
      <c r="CG502" s="295"/>
      <c r="CH502" s="295"/>
      <c r="CI502" s="296"/>
    </row>
    <row r="503" spans="1:87" ht="18" customHeight="1" x14ac:dyDescent="0.25">
      <c r="A503" s="75"/>
      <c r="B503" s="327"/>
      <c r="C503" s="328"/>
      <c r="D503" s="328"/>
      <c r="E503" s="328"/>
      <c r="F503" s="328"/>
      <c r="G503" s="328"/>
      <c r="H503" s="328"/>
      <c r="I503" s="328"/>
      <c r="J503" s="328"/>
      <c r="K503" s="328"/>
      <c r="L503" s="328"/>
      <c r="M503" s="328"/>
      <c r="N503" s="328"/>
      <c r="O503" s="328"/>
      <c r="P503" s="328"/>
      <c r="Q503" s="328"/>
      <c r="R503" s="328"/>
      <c r="S503" s="328"/>
      <c r="T503" s="328"/>
      <c r="U503" s="328"/>
      <c r="V503" s="328"/>
      <c r="W503" s="328"/>
      <c r="X503" s="328"/>
      <c r="Y503" s="329"/>
      <c r="Z503" s="336"/>
      <c r="AA503" s="337"/>
      <c r="AB503" s="337"/>
      <c r="AC503" s="337"/>
      <c r="AD503" s="338"/>
      <c r="AE503" s="645"/>
      <c r="AF503" s="646"/>
      <c r="AG503" s="646"/>
      <c r="AH503" s="646"/>
      <c r="AI503" s="646"/>
      <c r="AJ503" s="646"/>
      <c r="AK503" s="300" t="s">
        <v>529</v>
      </c>
      <c r="AL503" s="301"/>
      <c r="AM503" s="301"/>
      <c r="AN503" s="301"/>
      <c r="AO503" s="301"/>
      <c r="AP503" s="301"/>
      <c r="AQ503" s="301"/>
      <c r="AR503" s="301"/>
      <c r="AS503" s="301"/>
      <c r="AT503" s="301"/>
      <c r="AU503" s="301"/>
      <c r="AV503" s="301"/>
      <c r="AW503" s="301"/>
      <c r="AX503" s="302"/>
      <c r="AY503" s="407">
        <v>1</v>
      </c>
      <c r="AZ503" s="304"/>
      <c r="BA503" s="304"/>
      <c r="BB503" s="408"/>
      <c r="BC503" s="306">
        <f t="shared" si="95"/>
        <v>4</v>
      </c>
      <c r="BD503" s="307"/>
      <c r="BE503" s="307"/>
      <c r="BF503" s="308"/>
      <c r="BG503" s="309">
        <v>18911</v>
      </c>
      <c r="BH503" s="310"/>
      <c r="BI503" s="310"/>
      <c r="BJ503" s="311"/>
      <c r="BK503" s="312">
        <f t="shared" si="96"/>
        <v>18911</v>
      </c>
      <c r="BL503" s="313"/>
      <c r="BM503" s="313"/>
      <c r="BN503" s="313"/>
      <c r="BO503" s="313"/>
      <c r="BP503" s="314"/>
      <c r="BQ503" s="294"/>
      <c r="BR503" s="295"/>
      <c r="BS503" s="295"/>
      <c r="BT503" s="295"/>
      <c r="BU503" s="295"/>
      <c r="BV503" s="295"/>
      <c r="BW503" s="296"/>
      <c r="BX503" s="294"/>
      <c r="BY503" s="295"/>
      <c r="BZ503" s="295"/>
      <c r="CA503" s="295"/>
      <c r="CB503" s="295"/>
      <c r="CC503" s="296"/>
      <c r="CD503" s="294"/>
      <c r="CE503" s="295"/>
      <c r="CF503" s="295"/>
      <c r="CG503" s="295"/>
      <c r="CH503" s="295"/>
      <c r="CI503" s="296"/>
    </row>
    <row r="504" spans="1:87" ht="18" customHeight="1" x14ac:dyDescent="0.25">
      <c r="A504" s="75"/>
      <c r="B504" s="327"/>
      <c r="C504" s="328"/>
      <c r="D504" s="328"/>
      <c r="E504" s="328"/>
      <c r="F504" s="328"/>
      <c r="G504" s="328"/>
      <c r="H504" s="328"/>
      <c r="I504" s="328"/>
      <c r="J504" s="328"/>
      <c r="K504" s="328"/>
      <c r="L504" s="328"/>
      <c r="M504" s="328"/>
      <c r="N504" s="328"/>
      <c r="O504" s="328"/>
      <c r="P504" s="328"/>
      <c r="Q504" s="328"/>
      <c r="R504" s="328"/>
      <c r="S504" s="328"/>
      <c r="T504" s="328"/>
      <c r="U504" s="328"/>
      <c r="V504" s="328"/>
      <c r="W504" s="328"/>
      <c r="X504" s="328"/>
      <c r="Y504" s="329"/>
      <c r="Z504" s="336"/>
      <c r="AA504" s="337"/>
      <c r="AB504" s="337"/>
      <c r="AC504" s="337"/>
      <c r="AD504" s="338"/>
      <c r="AE504" s="645"/>
      <c r="AF504" s="646"/>
      <c r="AG504" s="646"/>
      <c r="AH504" s="646"/>
      <c r="AI504" s="646"/>
      <c r="AJ504" s="646"/>
      <c r="AK504" s="300" t="s">
        <v>526</v>
      </c>
      <c r="AL504" s="301"/>
      <c r="AM504" s="301"/>
      <c r="AN504" s="301"/>
      <c r="AO504" s="301"/>
      <c r="AP504" s="301"/>
      <c r="AQ504" s="301"/>
      <c r="AR504" s="301"/>
      <c r="AS504" s="301"/>
      <c r="AT504" s="301"/>
      <c r="AU504" s="301"/>
      <c r="AV504" s="301"/>
      <c r="AW504" s="301"/>
      <c r="AX504" s="302"/>
      <c r="AY504" s="407">
        <v>1</v>
      </c>
      <c r="AZ504" s="304"/>
      <c r="BA504" s="304"/>
      <c r="BB504" s="408"/>
      <c r="BC504" s="306">
        <f t="shared" si="95"/>
        <v>4</v>
      </c>
      <c r="BD504" s="307"/>
      <c r="BE504" s="307"/>
      <c r="BF504" s="308"/>
      <c r="BG504" s="309">
        <v>7925</v>
      </c>
      <c r="BH504" s="310"/>
      <c r="BI504" s="310"/>
      <c r="BJ504" s="311"/>
      <c r="BK504" s="312">
        <f t="shared" si="96"/>
        <v>7925</v>
      </c>
      <c r="BL504" s="313"/>
      <c r="BM504" s="313"/>
      <c r="BN504" s="313"/>
      <c r="BO504" s="313"/>
      <c r="BP504" s="314"/>
      <c r="BQ504" s="294"/>
      <c r="BR504" s="295"/>
      <c r="BS504" s="295"/>
      <c r="BT504" s="295"/>
      <c r="BU504" s="295"/>
      <c r="BV504" s="295"/>
      <c r="BW504" s="296"/>
      <c r="BX504" s="294"/>
      <c r="BY504" s="295"/>
      <c r="BZ504" s="295"/>
      <c r="CA504" s="295"/>
      <c r="CB504" s="295"/>
      <c r="CC504" s="296"/>
      <c r="CD504" s="294"/>
      <c r="CE504" s="295"/>
      <c r="CF504" s="295"/>
      <c r="CG504" s="295"/>
      <c r="CH504" s="295"/>
      <c r="CI504" s="296"/>
    </row>
    <row r="505" spans="1:87" ht="18" customHeight="1" x14ac:dyDescent="0.25">
      <c r="A505" s="75"/>
      <c r="B505" s="327"/>
      <c r="C505" s="328"/>
      <c r="D505" s="328"/>
      <c r="E505" s="328"/>
      <c r="F505" s="328"/>
      <c r="G505" s="328"/>
      <c r="H505" s="328"/>
      <c r="I505" s="328"/>
      <c r="J505" s="328"/>
      <c r="K505" s="328"/>
      <c r="L505" s="328"/>
      <c r="M505" s="328"/>
      <c r="N505" s="328"/>
      <c r="O505" s="328"/>
      <c r="P505" s="328"/>
      <c r="Q505" s="328"/>
      <c r="R505" s="328"/>
      <c r="S505" s="328"/>
      <c r="T505" s="328"/>
      <c r="U505" s="328"/>
      <c r="V505" s="328"/>
      <c r="W505" s="328"/>
      <c r="X505" s="328"/>
      <c r="Y505" s="329"/>
      <c r="Z505" s="336"/>
      <c r="AA505" s="337"/>
      <c r="AB505" s="337"/>
      <c r="AC505" s="337"/>
      <c r="AD505" s="338"/>
      <c r="AE505" s="645"/>
      <c r="AF505" s="646"/>
      <c r="AG505" s="646"/>
      <c r="AH505" s="646"/>
      <c r="AI505" s="646"/>
      <c r="AJ505" s="646"/>
      <c r="AK505" s="300" t="s">
        <v>530</v>
      </c>
      <c r="AL505" s="301"/>
      <c r="AM505" s="301"/>
      <c r="AN505" s="301"/>
      <c r="AO505" s="301"/>
      <c r="AP505" s="301"/>
      <c r="AQ505" s="301"/>
      <c r="AR505" s="301"/>
      <c r="AS505" s="301"/>
      <c r="AT505" s="301"/>
      <c r="AU505" s="301"/>
      <c r="AV505" s="301"/>
      <c r="AW505" s="301"/>
      <c r="AX505" s="302"/>
      <c r="AY505" s="407">
        <v>1</v>
      </c>
      <c r="AZ505" s="304"/>
      <c r="BA505" s="304"/>
      <c r="BB505" s="408"/>
      <c r="BC505" s="306">
        <f t="shared" si="95"/>
        <v>4</v>
      </c>
      <c r="BD505" s="307"/>
      <c r="BE505" s="307"/>
      <c r="BF505" s="308"/>
      <c r="BG505" s="309">
        <v>22629</v>
      </c>
      <c r="BH505" s="310"/>
      <c r="BI505" s="310"/>
      <c r="BJ505" s="311"/>
      <c r="BK505" s="312">
        <f t="shared" si="96"/>
        <v>22629</v>
      </c>
      <c r="BL505" s="313"/>
      <c r="BM505" s="313"/>
      <c r="BN505" s="313"/>
      <c r="BO505" s="313"/>
      <c r="BP505" s="314"/>
      <c r="BQ505" s="294"/>
      <c r="BR505" s="295"/>
      <c r="BS505" s="295"/>
      <c r="BT505" s="295"/>
      <c r="BU505" s="295"/>
      <c r="BV505" s="295"/>
      <c r="BW505" s="296"/>
      <c r="BX505" s="294"/>
      <c r="BY505" s="295"/>
      <c r="BZ505" s="295"/>
      <c r="CA505" s="295"/>
      <c r="CB505" s="295"/>
      <c r="CC505" s="296"/>
      <c r="CD505" s="294"/>
      <c r="CE505" s="295"/>
      <c r="CF505" s="295"/>
      <c r="CG505" s="295"/>
      <c r="CH505" s="295"/>
      <c r="CI505" s="296"/>
    </row>
    <row r="506" spans="1:87" ht="18" customHeight="1" x14ac:dyDescent="0.25">
      <c r="A506" s="75"/>
      <c r="B506" s="327"/>
      <c r="C506" s="328"/>
      <c r="D506" s="328"/>
      <c r="E506" s="328"/>
      <c r="F506" s="328"/>
      <c r="G506" s="328"/>
      <c r="H506" s="328"/>
      <c r="I506" s="328"/>
      <c r="J506" s="328"/>
      <c r="K506" s="328"/>
      <c r="L506" s="328"/>
      <c r="M506" s="328"/>
      <c r="N506" s="328"/>
      <c r="O506" s="328"/>
      <c r="P506" s="328"/>
      <c r="Q506" s="328"/>
      <c r="R506" s="328"/>
      <c r="S506" s="328"/>
      <c r="T506" s="328"/>
      <c r="U506" s="328"/>
      <c r="V506" s="328"/>
      <c r="W506" s="328"/>
      <c r="X506" s="328"/>
      <c r="Y506" s="329"/>
      <c r="Z506" s="336"/>
      <c r="AA506" s="337"/>
      <c r="AB506" s="337"/>
      <c r="AC506" s="337"/>
      <c r="AD506" s="338"/>
      <c r="AE506" s="645"/>
      <c r="AF506" s="646"/>
      <c r="AG506" s="646"/>
      <c r="AH506" s="646"/>
      <c r="AI506" s="646"/>
      <c r="AJ506" s="646"/>
      <c r="AK506" s="300" t="s">
        <v>18</v>
      </c>
      <c r="AL506" s="301"/>
      <c r="AM506" s="301"/>
      <c r="AN506" s="301"/>
      <c r="AO506" s="301"/>
      <c r="AP506" s="301"/>
      <c r="AQ506" s="301"/>
      <c r="AR506" s="301"/>
      <c r="AS506" s="301"/>
      <c r="AT506" s="301"/>
      <c r="AU506" s="301"/>
      <c r="AV506" s="301"/>
      <c r="AW506" s="301"/>
      <c r="AX506" s="302"/>
      <c r="AY506" s="407">
        <v>1</v>
      </c>
      <c r="AZ506" s="304"/>
      <c r="BA506" s="304"/>
      <c r="BB506" s="408"/>
      <c r="BC506" s="306">
        <f t="shared" si="95"/>
        <v>4</v>
      </c>
      <c r="BD506" s="307"/>
      <c r="BE506" s="307"/>
      <c r="BF506" s="308"/>
      <c r="BG506" s="309">
        <v>28961</v>
      </c>
      <c r="BH506" s="310"/>
      <c r="BI506" s="310"/>
      <c r="BJ506" s="311"/>
      <c r="BK506" s="312">
        <f t="shared" si="96"/>
        <v>28961</v>
      </c>
      <c r="BL506" s="313"/>
      <c r="BM506" s="313"/>
      <c r="BN506" s="313"/>
      <c r="BO506" s="313"/>
      <c r="BP506" s="314"/>
      <c r="BQ506" s="294"/>
      <c r="BR506" s="295"/>
      <c r="BS506" s="295"/>
      <c r="BT506" s="295"/>
      <c r="BU506" s="295"/>
      <c r="BV506" s="295"/>
      <c r="BW506" s="296"/>
      <c r="BX506" s="294"/>
      <c r="BY506" s="295"/>
      <c r="BZ506" s="295"/>
      <c r="CA506" s="295"/>
      <c r="CB506" s="295"/>
      <c r="CC506" s="296"/>
      <c r="CD506" s="294"/>
      <c r="CE506" s="295"/>
      <c r="CF506" s="295"/>
      <c r="CG506" s="295"/>
      <c r="CH506" s="295"/>
      <c r="CI506" s="296"/>
    </row>
    <row r="507" spans="1:87" ht="18" customHeight="1" x14ac:dyDescent="0.25">
      <c r="A507" s="75"/>
      <c r="B507" s="327"/>
      <c r="C507" s="328"/>
      <c r="D507" s="328"/>
      <c r="E507" s="328"/>
      <c r="F507" s="328"/>
      <c r="G507" s="328"/>
      <c r="H507" s="328"/>
      <c r="I507" s="328"/>
      <c r="J507" s="328"/>
      <c r="K507" s="328"/>
      <c r="L507" s="328"/>
      <c r="M507" s="328"/>
      <c r="N507" s="328"/>
      <c r="O507" s="328"/>
      <c r="P507" s="328"/>
      <c r="Q507" s="328"/>
      <c r="R507" s="328"/>
      <c r="S507" s="328"/>
      <c r="T507" s="328"/>
      <c r="U507" s="328"/>
      <c r="V507" s="328"/>
      <c r="W507" s="328"/>
      <c r="X507" s="328"/>
      <c r="Y507" s="329"/>
      <c r="Z507" s="336"/>
      <c r="AA507" s="337"/>
      <c r="AB507" s="337"/>
      <c r="AC507" s="337"/>
      <c r="AD507" s="338"/>
      <c r="AE507" s="645"/>
      <c r="AF507" s="646"/>
      <c r="AG507" s="646"/>
      <c r="AH507" s="646"/>
      <c r="AI507" s="646"/>
      <c r="AJ507" s="646"/>
      <c r="AK507" s="300" t="s">
        <v>37</v>
      </c>
      <c r="AL507" s="301"/>
      <c r="AM507" s="301"/>
      <c r="AN507" s="301"/>
      <c r="AO507" s="301"/>
      <c r="AP507" s="301"/>
      <c r="AQ507" s="301"/>
      <c r="AR507" s="301"/>
      <c r="AS507" s="301"/>
      <c r="AT507" s="301"/>
      <c r="AU507" s="301"/>
      <c r="AV507" s="301"/>
      <c r="AW507" s="301"/>
      <c r="AX507" s="302"/>
      <c r="AY507" s="407">
        <v>1</v>
      </c>
      <c r="AZ507" s="304"/>
      <c r="BA507" s="304"/>
      <c r="BB507" s="408"/>
      <c r="BC507" s="306">
        <f t="shared" si="95"/>
        <v>4</v>
      </c>
      <c r="BD507" s="307"/>
      <c r="BE507" s="307"/>
      <c r="BF507" s="308"/>
      <c r="BG507" s="309">
        <v>11840</v>
      </c>
      <c r="BH507" s="310"/>
      <c r="BI507" s="310"/>
      <c r="BJ507" s="311"/>
      <c r="BK507" s="312">
        <f t="shared" si="96"/>
        <v>11840</v>
      </c>
      <c r="BL507" s="313"/>
      <c r="BM507" s="313"/>
      <c r="BN507" s="313"/>
      <c r="BO507" s="313"/>
      <c r="BP507" s="314"/>
      <c r="BQ507" s="294"/>
      <c r="BR507" s="295"/>
      <c r="BS507" s="295"/>
      <c r="BT507" s="295"/>
      <c r="BU507" s="295"/>
      <c r="BV507" s="295"/>
      <c r="BW507" s="296"/>
      <c r="BX507" s="294"/>
      <c r="BY507" s="295"/>
      <c r="BZ507" s="295"/>
      <c r="CA507" s="295"/>
      <c r="CB507" s="295"/>
      <c r="CC507" s="296"/>
      <c r="CD507" s="294"/>
      <c r="CE507" s="295"/>
      <c r="CF507" s="295"/>
      <c r="CG507" s="295"/>
      <c r="CH507" s="295"/>
      <c r="CI507" s="296"/>
    </row>
    <row r="508" spans="1:87" ht="18" customHeight="1" x14ac:dyDescent="0.25">
      <c r="A508" s="75"/>
      <c r="B508" s="327"/>
      <c r="C508" s="328"/>
      <c r="D508" s="328"/>
      <c r="E508" s="328"/>
      <c r="F508" s="328"/>
      <c r="G508" s="328"/>
      <c r="H508" s="328"/>
      <c r="I508" s="328"/>
      <c r="J508" s="328"/>
      <c r="K508" s="328"/>
      <c r="L508" s="328"/>
      <c r="M508" s="328"/>
      <c r="N508" s="328"/>
      <c r="O508" s="328"/>
      <c r="P508" s="328"/>
      <c r="Q508" s="328"/>
      <c r="R508" s="328"/>
      <c r="S508" s="328"/>
      <c r="T508" s="328"/>
      <c r="U508" s="328"/>
      <c r="V508" s="328"/>
      <c r="W508" s="328"/>
      <c r="X508" s="328"/>
      <c r="Y508" s="329"/>
      <c r="Z508" s="336"/>
      <c r="AA508" s="337"/>
      <c r="AB508" s="337"/>
      <c r="AC508" s="337"/>
      <c r="AD508" s="338"/>
      <c r="AE508" s="645"/>
      <c r="AF508" s="646"/>
      <c r="AG508" s="646"/>
      <c r="AH508" s="646"/>
      <c r="AI508" s="646"/>
      <c r="AJ508" s="646"/>
      <c r="AK508" s="300" t="s">
        <v>38</v>
      </c>
      <c r="AL508" s="301"/>
      <c r="AM508" s="301"/>
      <c r="AN508" s="301"/>
      <c r="AO508" s="301"/>
      <c r="AP508" s="301"/>
      <c r="AQ508" s="301"/>
      <c r="AR508" s="301"/>
      <c r="AS508" s="301"/>
      <c r="AT508" s="301"/>
      <c r="AU508" s="301"/>
      <c r="AV508" s="301"/>
      <c r="AW508" s="301"/>
      <c r="AX508" s="302"/>
      <c r="AY508" s="407">
        <v>1</v>
      </c>
      <c r="AZ508" s="304"/>
      <c r="BA508" s="304"/>
      <c r="BB508" s="408"/>
      <c r="BC508" s="306">
        <f t="shared" si="95"/>
        <v>4</v>
      </c>
      <c r="BD508" s="307"/>
      <c r="BE508" s="307"/>
      <c r="BF508" s="308"/>
      <c r="BG508" s="309">
        <v>11840</v>
      </c>
      <c r="BH508" s="310"/>
      <c r="BI508" s="310"/>
      <c r="BJ508" s="311"/>
      <c r="BK508" s="312">
        <f t="shared" si="96"/>
        <v>11840</v>
      </c>
      <c r="BL508" s="313"/>
      <c r="BM508" s="313"/>
      <c r="BN508" s="313"/>
      <c r="BO508" s="313"/>
      <c r="BP508" s="314"/>
      <c r="BQ508" s="294"/>
      <c r="BR508" s="295"/>
      <c r="BS508" s="295"/>
      <c r="BT508" s="295"/>
      <c r="BU508" s="295"/>
      <c r="BV508" s="295"/>
      <c r="BW508" s="296"/>
      <c r="BX508" s="294"/>
      <c r="BY508" s="295"/>
      <c r="BZ508" s="295"/>
      <c r="CA508" s="295"/>
      <c r="CB508" s="295"/>
      <c r="CC508" s="296"/>
      <c r="CD508" s="294"/>
      <c r="CE508" s="295"/>
      <c r="CF508" s="295"/>
      <c r="CG508" s="295"/>
      <c r="CH508" s="295"/>
      <c r="CI508" s="296"/>
    </row>
    <row r="509" spans="1:87" ht="18" customHeight="1" thickBot="1" x14ac:dyDescent="0.3">
      <c r="A509" s="75"/>
      <c r="B509" s="327"/>
      <c r="C509" s="328"/>
      <c r="D509" s="328"/>
      <c r="E509" s="328"/>
      <c r="F509" s="328"/>
      <c r="G509" s="328"/>
      <c r="H509" s="328"/>
      <c r="I509" s="328"/>
      <c r="J509" s="328"/>
      <c r="K509" s="328"/>
      <c r="L509" s="328"/>
      <c r="M509" s="328"/>
      <c r="N509" s="328"/>
      <c r="O509" s="328"/>
      <c r="P509" s="328"/>
      <c r="Q509" s="328"/>
      <c r="R509" s="328"/>
      <c r="S509" s="328"/>
      <c r="T509" s="328"/>
      <c r="U509" s="328"/>
      <c r="V509" s="328"/>
      <c r="W509" s="328"/>
      <c r="X509" s="328"/>
      <c r="Y509" s="329"/>
      <c r="Z509" s="336"/>
      <c r="AA509" s="337"/>
      <c r="AB509" s="337"/>
      <c r="AC509" s="337"/>
      <c r="AD509" s="338"/>
      <c r="AE509" s="645"/>
      <c r="AF509" s="646"/>
      <c r="AG509" s="646"/>
      <c r="AH509" s="646"/>
      <c r="AI509" s="646"/>
      <c r="AJ509" s="646"/>
      <c r="AK509" s="392" t="s">
        <v>39</v>
      </c>
      <c r="AL509" s="393"/>
      <c r="AM509" s="393"/>
      <c r="AN509" s="393"/>
      <c r="AO509" s="393"/>
      <c r="AP509" s="393"/>
      <c r="AQ509" s="393"/>
      <c r="AR509" s="393"/>
      <c r="AS509" s="393"/>
      <c r="AT509" s="393"/>
      <c r="AU509" s="393"/>
      <c r="AV509" s="393"/>
      <c r="AW509" s="393"/>
      <c r="AX509" s="394"/>
      <c r="AY509" s="407">
        <v>1</v>
      </c>
      <c r="AZ509" s="304"/>
      <c r="BA509" s="304"/>
      <c r="BB509" s="408"/>
      <c r="BC509" s="306">
        <f t="shared" si="95"/>
        <v>4</v>
      </c>
      <c r="BD509" s="307"/>
      <c r="BE509" s="307"/>
      <c r="BF509" s="308"/>
      <c r="BG509" s="309">
        <v>11840</v>
      </c>
      <c r="BH509" s="310"/>
      <c r="BI509" s="310"/>
      <c r="BJ509" s="311"/>
      <c r="BK509" s="312">
        <f t="shared" si="96"/>
        <v>11840</v>
      </c>
      <c r="BL509" s="313"/>
      <c r="BM509" s="313"/>
      <c r="BN509" s="313"/>
      <c r="BO509" s="313"/>
      <c r="BP509" s="314"/>
      <c r="BQ509" s="294"/>
      <c r="BR509" s="295"/>
      <c r="BS509" s="295"/>
      <c r="BT509" s="295"/>
      <c r="BU509" s="295"/>
      <c r="BV509" s="295"/>
      <c r="BW509" s="296"/>
      <c r="BX509" s="294"/>
      <c r="BY509" s="295"/>
      <c r="BZ509" s="295"/>
      <c r="CA509" s="295"/>
      <c r="CB509" s="295"/>
      <c r="CC509" s="296"/>
      <c r="CD509" s="294"/>
      <c r="CE509" s="295"/>
      <c r="CF509" s="295"/>
      <c r="CG509" s="295"/>
      <c r="CH509" s="295"/>
      <c r="CI509" s="296"/>
    </row>
    <row r="510" spans="1:87" ht="18" customHeight="1" thickBot="1" x14ac:dyDescent="0.3">
      <c r="A510" s="75"/>
      <c r="B510" s="377"/>
      <c r="C510" s="378"/>
      <c r="D510" s="378"/>
      <c r="E510" s="378"/>
      <c r="F510" s="378"/>
      <c r="G510" s="378"/>
      <c r="H510" s="378"/>
      <c r="I510" s="378"/>
      <c r="J510" s="378"/>
      <c r="K510" s="378"/>
      <c r="L510" s="378"/>
      <c r="M510" s="378"/>
      <c r="N510" s="378"/>
      <c r="O510" s="378"/>
      <c r="P510" s="378"/>
      <c r="Q510" s="378"/>
      <c r="R510" s="378"/>
      <c r="S510" s="378"/>
      <c r="T510" s="378"/>
      <c r="U510" s="378"/>
      <c r="V510" s="378"/>
      <c r="W510" s="378"/>
      <c r="X510" s="378"/>
      <c r="Y510" s="378"/>
      <c r="Z510" s="378"/>
      <c r="AA510" s="378"/>
      <c r="AB510" s="378"/>
      <c r="AC510" s="378"/>
      <c r="AD510" s="378"/>
      <c r="AE510" s="378"/>
      <c r="AF510" s="378"/>
      <c r="AG510" s="378"/>
      <c r="AH510" s="378"/>
      <c r="AI510" s="378"/>
      <c r="AJ510" s="379"/>
      <c r="AK510" s="380" t="s">
        <v>3</v>
      </c>
      <c r="AL510" s="381"/>
      <c r="AM510" s="381"/>
      <c r="AN510" s="381"/>
      <c r="AO510" s="381"/>
      <c r="AP510" s="381"/>
      <c r="AQ510" s="381"/>
      <c r="AR510" s="381"/>
      <c r="AS510" s="381"/>
      <c r="AT510" s="381"/>
      <c r="AU510" s="381"/>
      <c r="AV510" s="381"/>
      <c r="AW510" s="381"/>
      <c r="AX510" s="381"/>
      <c r="AY510" s="382"/>
      <c r="AZ510" s="382"/>
      <c r="BA510" s="382"/>
      <c r="BB510" s="382"/>
      <c r="BC510" s="382"/>
      <c r="BD510" s="382"/>
      <c r="BE510" s="382"/>
      <c r="BF510" s="382"/>
      <c r="BG510" s="382"/>
      <c r="BH510" s="382"/>
      <c r="BI510" s="382"/>
      <c r="BJ510" s="383"/>
      <c r="BK510" s="384">
        <f>SUM(BK481:BK509)</f>
        <v>863334</v>
      </c>
      <c r="BL510" s="385"/>
      <c r="BM510" s="385"/>
      <c r="BN510" s="385"/>
      <c r="BO510" s="385"/>
      <c r="BP510" s="386"/>
      <c r="BQ510" s="387" t="s">
        <v>100</v>
      </c>
      <c r="BR510" s="388"/>
      <c r="BS510" s="388"/>
      <c r="BT510" s="388"/>
      <c r="BU510" s="388"/>
      <c r="BV510" s="388"/>
      <c r="BW510" s="388"/>
      <c r="BX510" s="388"/>
      <c r="BY510" s="388"/>
      <c r="BZ510" s="388"/>
      <c r="CA510" s="388"/>
      <c r="CB510" s="388"/>
      <c r="CC510" s="389"/>
      <c r="CD510" s="390">
        <f>+CD481*AE481</f>
        <v>4109807.0588235296</v>
      </c>
      <c r="CE510" s="390"/>
      <c r="CF510" s="390"/>
      <c r="CG510" s="390"/>
      <c r="CH510" s="390"/>
      <c r="CI510" s="391"/>
    </row>
    <row r="511" spans="1:87" ht="18" customHeight="1" thickBot="1" x14ac:dyDescent="0.3">
      <c r="A511" s="75"/>
      <c r="B511" s="76"/>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c r="BG511" s="78"/>
      <c r="BH511" s="78"/>
      <c r="BI511" s="78"/>
      <c r="BJ511" s="78"/>
      <c r="BK511" s="79"/>
      <c r="BL511" s="79"/>
      <c r="BM511" s="79"/>
      <c r="BN511" s="79"/>
      <c r="BO511" s="79"/>
      <c r="BP511" s="79"/>
      <c r="BQ511" s="79"/>
      <c r="BR511" s="79"/>
      <c r="BS511" s="79"/>
      <c r="BT511" s="79"/>
      <c r="BU511" s="79"/>
      <c r="BV511" s="79"/>
      <c r="BW511" s="79"/>
      <c r="BX511" s="79"/>
      <c r="BY511" s="79"/>
      <c r="BZ511" s="79"/>
      <c r="CA511" s="79"/>
      <c r="CB511" s="79"/>
      <c r="CC511" s="79"/>
      <c r="CD511" s="79"/>
      <c r="CE511" s="79"/>
      <c r="CF511" s="79"/>
      <c r="CG511" s="79"/>
      <c r="CH511" s="79"/>
      <c r="CI511" s="79"/>
    </row>
    <row r="512" spans="1:87" ht="18" customHeight="1" x14ac:dyDescent="0.25">
      <c r="A512" s="75"/>
      <c r="B512" s="348" t="s">
        <v>0</v>
      </c>
      <c r="C512" s="349"/>
      <c r="D512" s="349"/>
      <c r="E512" s="349"/>
      <c r="F512" s="349"/>
      <c r="G512" s="349"/>
      <c r="H512" s="349"/>
      <c r="I512" s="349"/>
      <c r="J512" s="349"/>
      <c r="K512" s="349"/>
      <c r="L512" s="349"/>
      <c r="M512" s="349"/>
      <c r="N512" s="349"/>
      <c r="O512" s="349"/>
      <c r="P512" s="349"/>
      <c r="Q512" s="349"/>
      <c r="R512" s="349"/>
      <c r="S512" s="349"/>
      <c r="T512" s="349"/>
      <c r="U512" s="349"/>
      <c r="V512" s="349"/>
      <c r="W512" s="349"/>
      <c r="X512" s="349"/>
      <c r="Y512" s="350"/>
      <c r="Z512" s="348" t="s">
        <v>80</v>
      </c>
      <c r="AA512" s="349"/>
      <c r="AB512" s="349"/>
      <c r="AC512" s="349"/>
      <c r="AD512" s="350"/>
      <c r="AE512" s="357" t="s">
        <v>79</v>
      </c>
      <c r="AF512" s="358"/>
      <c r="AG512" s="358"/>
      <c r="AH512" s="358"/>
      <c r="AI512" s="358"/>
      <c r="AJ512" s="359"/>
      <c r="AK512" s="357" t="s">
        <v>81</v>
      </c>
      <c r="AL512" s="358"/>
      <c r="AM512" s="358"/>
      <c r="AN512" s="358"/>
      <c r="AO512" s="358"/>
      <c r="AP512" s="358"/>
      <c r="AQ512" s="358"/>
      <c r="AR512" s="358"/>
      <c r="AS512" s="358"/>
      <c r="AT512" s="358"/>
      <c r="AU512" s="358"/>
      <c r="AV512" s="358"/>
      <c r="AW512" s="358"/>
      <c r="AX512" s="359"/>
      <c r="AY512" s="357" t="s">
        <v>1</v>
      </c>
      <c r="AZ512" s="358"/>
      <c r="BA512" s="358"/>
      <c r="BB512" s="359"/>
      <c r="BC512" s="348" t="s">
        <v>104</v>
      </c>
      <c r="BD512" s="349"/>
      <c r="BE512" s="349"/>
      <c r="BF512" s="350"/>
      <c r="BG512" s="366" t="s">
        <v>82</v>
      </c>
      <c r="BH512" s="367"/>
      <c r="BI512" s="367"/>
      <c r="BJ512" s="368"/>
      <c r="BK512" s="315" t="s">
        <v>99</v>
      </c>
      <c r="BL512" s="316"/>
      <c r="BM512" s="316"/>
      <c r="BN512" s="316"/>
      <c r="BO512" s="316"/>
      <c r="BP512" s="317"/>
      <c r="BQ512" s="315" t="s">
        <v>83</v>
      </c>
      <c r="BR512" s="316"/>
      <c r="BS512" s="316"/>
      <c r="BT512" s="316"/>
      <c r="BU512" s="316"/>
      <c r="BV512" s="316"/>
      <c r="BW512" s="317"/>
      <c r="BX512" s="315" t="s">
        <v>84</v>
      </c>
      <c r="BY512" s="316"/>
      <c r="BZ512" s="316"/>
      <c r="CA512" s="316"/>
      <c r="CB512" s="316"/>
      <c r="CC512" s="317"/>
      <c r="CD512" s="315" t="s">
        <v>85</v>
      </c>
      <c r="CE512" s="316"/>
      <c r="CF512" s="316"/>
      <c r="CG512" s="316"/>
      <c r="CH512" s="316"/>
      <c r="CI512" s="317"/>
    </row>
    <row r="513" spans="1:87" ht="18" customHeight="1" x14ac:dyDescent="0.25">
      <c r="A513" s="75"/>
      <c r="B513" s="351"/>
      <c r="C513" s="352"/>
      <c r="D513" s="352"/>
      <c r="E513" s="352"/>
      <c r="F513" s="352"/>
      <c r="G513" s="352"/>
      <c r="H513" s="352"/>
      <c r="I513" s="352"/>
      <c r="J513" s="352"/>
      <c r="K513" s="352"/>
      <c r="L513" s="352"/>
      <c r="M513" s="352"/>
      <c r="N513" s="352"/>
      <c r="O513" s="352"/>
      <c r="P513" s="352"/>
      <c r="Q513" s="352"/>
      <c r="R513" s="352"/>
      <c r="S513" s="352"/>
      <c r="T513" s="352"/>
      <c r="U513" s="352"/>
      <c r="V513" s="352"/>
      <c r="W513" s="352"/>
      <c r="X513" s="352"/>
      <c r="Y513" s="353"/>
      <c r="Z513" s="351"/>
      <c r="AA513" s="352"/>
      <c r="AB513" s="352"/>
      <c r="AC513" s="352"/>
      <c r="AD513" s="353"/>
      <c r="AE513" s="360"/>
      <c r="AF513" s="361"/>
      <c r="AG513" s="361"/>
      <c r="AH513" s="361"/>
      <c r="AI513" s="361"/>
      <c r="AJ513" s="362"/>
      <c r="AK513" s="360"/>
      <c r="AL513" s="361"/>
      <c r="AM513" s="361"/>
      <c r="AN513" s="361"/>
      <c r="AO513" s="361"/>
      <c r="AP513" s="361"/>
      <c r="AQ513" s="361"/>
      <c r="AR513" s="361"/>
      <c r="AS513" s="361"/>
      <c r="AT513" s="361"/>
      <c r="AU513" s="361"/>
      <c r="AV513" s="361"/>
      <c r="AW513" s="361"/>
      <c r="AX513" s="362"/>
      <c r="AY513" s="360"/>
      <c r="AZ513" s="361"/>
      <c r="BA513" s="361"/>
      <c r="BB513" s="362"/>
      <c r="BC513" s="351"/>
      <c r="BD513" s="352"/>
      <c r="BE513" s="352"/>
      <c r="BF513" s="353"/>
      <c r="BG513" s="369"/>
      <c r="BH513" s="370"/>
      <c r="BI513" s="370"/>
      <c r="BJ513" s="371"/>
      <c r="BK513" s="318"/>
      <c r="BL513" s="319"/>
      <c r="BM513" s="319"/>
      <c r="BN513" s="319"/>
      <c r="BO513" s="319"/>
      <c r="BP513" s="320"/>
      <c r="BQ513" s="318"/>
      <c r="BR513" s="319"/>
      <c r="BS513" s="319"/>
      <c r="BT513" s="319"/>
      <c r="BU513" s="319"/>
      <c r="BV513" s="319"/>
      <c r="BW513" s="320"/>
      <c r="BX513" s="318"/>
      <c r="BY513" s="319"/>
      <c r="BZ513" s="319"/>
      <c r="CA513" s="319"/>
      <c r="CB513" s="319"/>
      <c r="CC513" s="320"/>
      <c r="CD513" s="318"/>
      <c r="CE513" s="319"/>
      <c r="CF513" s="319"/>
      <c r="CG513" s="319"/>
      <c r="CH513" s="319"/>
      <c r="CI513" s="320"/>
    </row>
    <row r="514" spans="1:87" ht="18" customHeight="1" thickBot="1" x14ac:dyDescent="0.3">
      <c r="A514" s="75"/>
      <c r="B514" s="354"/>
      <c r="C514" s="355"/>
      <c r="D514" s="355"/>
      <c r="E514" s="355"/>
      <c r="F514" s="355"/>
      <c r="G514" s="355"/>
      <c r="H514" s="355"/>
      <c r="I514" s="355"/>
      <c r="J514" s="355"/>
      <c r="K514" s="355"/>
      <c r="L514" s="355"/>
      <c r="M514" s="355"/>
      <c r="N514" s="355"/>
      <c r="O514" s="355"/>
      <c r="P514" s="355"/>
      <c r="Q514" s="355"/>
      <c r="R514" s="355"/>
      <c r="S514" s="355"/>
      <c r="T514" s="355"/>
      <c r="U514" s="355"/>
      <c r="V514" s="355"/>
      <c r="W514" s="355"/>
      <c r="X514" s="355"/>
      <c r="Y514" s="356"/>
      <c r="Z514" s="354"/>
      <c r="AA514" s="355"/>
      <c r="AB514" s="355"/>
      <c r="AC514" s="355"/>
      <c r="AD514" s="356"/>
      <c r="AE514" s="363"/>
      <c r="AF514" s="364"/>
      <c r="AG514" s="364"/>
      <c r="AH514" s="364"/>
      <c r="AI514" s="364"/>
      <c r="AJ514" s="365"/>
      <c r="AK514" s="360"/>
      <c r="AL514" s="361"/>
      <c r="AM514" s="361"/>
      <c r="AN514" s="361"/>
      <c r="AO514" s="361"/>
      <c r="AP514" s="361"/>
      <c r="AQ514" s="361"/>
      <c r="AR514" s="361"/>
      <c r="AS514" s="361"/>
      <c r="AT514" s="361"/>
      <c r="AU514" s="361"/>
      <c r="AV514" s="361"/>
      <c r="AW514" s="361"/>
      <c r="AX514" s="362"/>
      <c r="AY514" s="360"/>
      <c r="AZ514" s="361"/>
      <c r="BA514" s="361"/>
      <c r="BB514" s="362"/>
      <c r="BC514" s="351"/>
      <c r="BD514" s="352"/>
      <c r="BE514" s="352"/>
      <c r="BF514" s="353"/>
      <c r="BG514" s="369"/>
      <c r="BH514" s="370"/>
      <c r="BI514" s="370"/>
      <c r="BJ514" s="371"/>
      <c r="BK514" s="318"/>
      <c r="BL514" s="319"/>
      <c r="BM514" s="319"/>
      <c r="BN514" s="319"/>
      <c r="BO514" s="319"/>
      <c r="BP514" s="320"/>
      <c r="BQ514" s="321"/>
      <c r="BR514" s="322"/>
      <c r="BS514" s="322"/>
      <c r="BT514" s="322"/>
      <c r="BU514" s="322"/>
      <c r="BV514" s="322"/>
      <c r="BW514" s="323"/>
      <c r="BX514" s="321"/>
      <c r="BY514" s="322"/>
      <c r="BZ514" s="322"/>
      <c r="CA514" s="322"/>
      <c r="CB514" s="322"/>
      <c r="CC514" s="323"/>
      <c r="CD514" s="321"/>
      <c r="CE514" s="322"/>
      <c r="CF514" s="322"/>
      <c r="CG514" s="322"/>
      <c r="CH514" s="322"/>
      <c r="CI514" s="323"/>
    </row>
    <row r="515" spans="1:87" ht="18" customHeight="1" x14ac:dyDescent="0.25">
      <c r="A515" s="75"/>
      <c r="B515" s="324" t="s">
        <v>258</v>
      </c>
      <c r="C515" s="325"/>
      <c r="D515" s="325"/>
      <c r="E515" s="325"/>
      <c r="F515" s="325"/>
      <c r="G515" s="325"/>
      <c r="H515" s="325"/>
      <c r="I515" s="325"/>
      <c r="J515" s="325"/>
      <c r="K515" s="325"/>
      <c r="L515" s="325"/>
      <c r="M515" s="325"/>
      <c r="N515" s="325"/>
      <c r="O515" s="325"/>
      <c r="P515" s="325"/>
      <c r="Q515" s="325"/>
      <c r="R515" s="325"/>
      <c r="S515" s="325"/>
      <c r="T515" s="325"/>
      <c r="U515" s="325"/>
      <c r="V515" s="325"/>
      <c r="W515" s="325"/>
      <c r="X515" s="325"/>
      <c r="Y515" s="326"/>
      <c r="Z515" s="333" t="s">
        <v>923</v>
      </c>
      <c r="AA515" s="334"/>
      <c r="AB515" s="334"/>
      <c r="AC515" s="334"/>
      <c r="AD515" s="335"/>
      <c r="AE515" s="643">
        <v>1</v>
      </c>
      <c r="AF515" s="644"/>
      <c r="AG515" s="644"/>
      <c r="AH515" s="644"/>
      <c r="AI515" s="644"/>
      <c r="AJ515" s="644"/>
      <c r="AK515" s="342" t="s">
        <v>41</v>
      </c>
      <c r="AL515" s="343"/>
      <c r="AM515" s="343"/>
      <c r="AN515" s="343"/>
      <c r="AO515" s="343"/>
      <c r="AP515" s="343"/>
      <c r="AQ515" s="343"/>
      <c r="AR515" s="343"/>
      <c r="AS515" s="343"/>
      <c r="AT515" s="343"/>
      <c r="AU515" s="343"/>
      <c r="AV515" s="343"/>
      <c r="AW515" s="343"/>
      <c r="AX515" s="344"/>
      <c r="AY515" s="409">
        <v>1</v>
      </c>
      <c r="AZ515" s="346"/>
      <c r="BA515" s="346"/>
      <c r="BB515" s="410"/>
      <c r="BC515" s="345">
        <f>+$AE$515*AY515</f>
        <v>1</v>
      </c>
      <c r="BD515" s="346"/>
      <c r="BE515" s="346"/>
      <c r="BF515" s="347"/>
      <c r="BG515" s="285">
        <v>22629</v>
      </c>
      <c r="BH515" s="286"/>
      <c r="BI515" s="286"/>
      <c r="BJ515" s="287"/>
      <c r="BK515" s="288">
        <f>+AY515*BG515</f>
        <v>22629</v>
      </c>
      <c r="BL515" s="289"/>
      <c r="BM515" s="289"/>
      <c r="BN515" s="289"/>
      <c r="BO515" s="289"/>
      <c r="BP515" s="290"/>
      <c r="BQ515" s="291">
        <v>10000</v>
      </c>
      <c r="BR515" s="292"/>
      <c r="BS515" s="292"/>
      <c r="BT515" s="292"/>
      <c r="BU515" s="292"/>
      <c r="BV515" s="292"/>
      <c r="BW515" s="293"/>
      <c r="BX515" s="291">
        <f>+(((BK544+BQ515)*15)/85)</f>
        <v>154117.76470588235</v>
      </c>
      <c r="BY515" s="292"/>
      <c r="BZ515" s="292"/>
      <c r="CA515" s="292"/>
      <c r="CB515" s="292"/>
      <c r="CC515" s="293"/>
      <c r="CD515" s="291">
        <f>+BK544+BQ515+BX515</f>
        <v>1027451.7647058824</v>
      </c>
      <c r="CE515" s="292"/>
      <c r="CF515" s="292"/>
      <c r="CG515" s="292"/>
      <c r="CH515" s="292"/>
      <c r="CI515" s="293"/>
    </row>
    <row r="516" spans="1:87" ht="18" customHeight="1" x14ac:dyDescent="0.25">
      <c r="A516" s="75"/>
      <c r="B516" s="327"/>
      <c r="C516" s="328"/>
      <c r="D516" s="328"/>
      <c r="E516" s="328"/>
      <c r="F516" s="328"/>
      <c r="G516" s="328"/>
      <c r="H516" s="328"/>
      <c r="I516" s="328"/>
      <c r="J516" s="328"/>
      <c r="K516" s="328"/>
      <c r="L516" s="328"/>
      <c r="M516" s="328"/>
      <c r="N516" s="328"/>
      <c r="O516" s="328"/>
      <c r="P516" s="328"/>
      <c r="Q516" s="328"/>
      <c r="R516" s="328"/>
      <c r="S516" s="328"/>
      <c r="T516" s="328"/>
      <c r="U516" s="328"/>
      <c r="V516" s="328"/>
      <c r="W516" s="328"/>
      <c r="X516" s="328"/>
      <c r="Y516" s="329"/>
      <c r="Z516" s="336"/>
      <c r="AA516" s="337"/>
      <c r="AB516" s="337"/>
      <c r="AC516" s="337"/>
      <c r="AD516" s="338"/>
      <c r="AE516" s="645"/>
      <c r="AF516" s="646"/>
      <c r="AG516" s="646"/>
      <c r="AH516" s="646"/>
      <c r="AI516" s="646"/>
      <c r="AJ516" s="646"/>
      <c r="AK516" s="300" t="s">
        <v>15</v>
      </c>
      <c r="AL516" s="301"/>
      <c r="AM516" s="301"/>
      <c r="AN516" s="301"/>
      <c r="AO516" s="301"/>
      <c r="AP516" s="301"/>
      <c r="AQ516" s="301"/>
      <c r="AR516" s="301"/>
      <c r="AS516" s="301"/>
      <c r="AT516" s="301"/>
      <c r="AU516" s="301"/>
      <c r="AV516" s="301"/>
      <c r="AW516" s="301"/>
      <c r="AX516" s="302"/>
      <c r="AY516" s="407">
        <v>1</v>
      </c>
      <c r="AZ516" s="304"/>
      <c r="BA516" s="304"/>
      <c r="BB516" s="408"/>
      <c r="BC516" s="306">
        <f t="shared" ref="BC516:BC543" si="99">+$AE$515*AY516</f>
        <v>1</v>
      </c>
      <c r="BD516" s="307"/>
      <c r="BE516" s="307"/>
      <c r="BF516" s="308"/>
      <c r="BG516" s="309">
        <v>7925</v>
      </c>
      <c r="BH516" s="310"/>
      <c r="BI516" s="310"/>
      <c r="BJ516" s="311"/>
      <c r="BK516" s="312">
        <f t="shared" ref="BK516:BK543" si="100">+AY516*BG516</f>
        <v>7925</v>
      </c>
      <c r="BL516" s="313"/>
      <c r="BM516" s="313"/>
      <c r="BN516" s="313"/>
      <c r="BO516" s="313"/>
      <c r="BP516" s="314"/>
      <c r="BQ516" s="294"/>
      <c r="BR516" s="295"/>
      <c r="BS516" s="295"/>
      <c r="BT516" s="295"/>
      <c r="BU516" s="295"/>
      <c r="BV516" s="295"/>
      <c r="BW516" s="296"/>
      <c r="BX516" s="294"/>
      <c r="BY516" s="295"/>
      <c r="BZ516" s="295"/>
      <c r="CA516" s="295"/>
      <c r="CB516" s="295"/>
      <c r="CC516" s="296"/>
      <c r="CD516" s="294"/>
      <c r="CE516" s="295"/>
      <c r="CF516" s="295"/>
      <c r="CG516" s="295"/>
      <c r="CH516" s="295"/>
      <c r="CI516" s="296"/>
    </row>
    <row r="517" spans="1:87" ht="18" customHeight="1" x14ac:dyDescent="0.25">
      <c r="A517" s="75"/>
      <c r="B517" s="327"/>
      <c r="C517" s="328"/>
      <c r="D517" s="328"/>
      <c r="E517" s="328"/>
      <c r="F517" s="328"/>
      <c r="G517" s="328"/>
      <c r="H517" s="328"/>
      <c r="I517" s="328"/>
      <c r="J517" s="328"/>
      <c r="K517" s="328"/>
      <c r="L517" s="328"/>
      <c r="M517" s="328"/>
      <c r="N517" s="328"/>
      <c r="O517" s="328"/>
      <c r="P517" s="328"/>
      <c r="Q517" s="328"/>
      <c r="R517" s="328"/>
      <c r="S517" s="328"/>
      <c r="T517" s="328"/>
      <c r="U517" s="328"/>
      <c r="V517" s="328"/>
      <c r="W517" s="328"/>
      <c r="X517" s="328"/>
      <c r="Y517" s="329"/>
      <c r="Z517" s="336"/>
      <c r="AA517" s="337"/>
      <c r="AB517" s="337"/>
      <c r="AC517" s="337"/>
      <c r="AD517" s="338"/>
      <c r="AE517" s="645"/>
      <c r="AF517" s="646"/>
      <c r="AG517" s="646"/>
      <c r="AH517" s="646"/>
      <c r="AI517" s="646"/>
      <c r="AJ517" s="646"/>
      <c r="AK517" s="300" t="s">
        <v>30</v>
      </c>
      <c r="AL517" s="301"/>
      <c r="AM517" s="301"/>
      <c r="AN517" s="301"/>
      <c r="AO517" s="301"/>
      <c r="AP517" s="301"/>
      <c r="AQ517" s="301"/>
      <c r="AR517" s="301"/>
      <c r="AS517" s="301"/>
      <c r="AT517" s="301"/>
      <c r="AU517" s="301"/>
      <c r="AV517" s="301"/>
      <c r="AW517" s="301"/>
      <c r="AX517" s="302"/>
      <c r="AY517" s="407">
        <v>1</v>
      </c>
      <c r="AZ517" s="304"/>
      <c r="BA517" s="304"/>
      <c r="BB517" s="408"/>
      <c r="BC517" s="306">
        <f t="shared" si="99"/>
        <v>1</v>
      </c>
      <c r="BD517" s="307"/>
      <c r="BE517" s="307"/>
      <c r="BF517" s="308"/>
      <c r="BG517" s="309">
        <v>7925</v>
      </c>
      <c r="BH517" s="310"/>
      <c r="BI517" s="310"/>
      <c r="BJ517" s="311"/>
      <c r="BK517" s="312">
        <f t="shared" si="100"/>
        <v>7925</v>
      </c>
      <c r="BL517" s="313"/>
      <c r="BM517" s="313"/>
      <c r="BN517" s="313"/>
      <c r="BO517" s="313"/>
      <c r="BP517" s="314"/>
      <c r="BQ517" s="294"/>
      <c r="BR517" s="295"/>
      <c r="BS517" s="295"/>
      <c r="BT517" s="295"/>
      <c r="BU517" s="295"/>
      <c r="BV517" s="295"/>
      <c r="BW517" s="296"/>
      <c r="BX517" s="294"/>
      <c r="BY517" s="295"/>
      <c r="BZ517" s="295"/>
      <c r="CA517" s="295"/>
      <c r="CB517" s="295"/>
      <c r="CC517" s="296"/>
      <c r="CD517" s="294"/>
      <c r="CE517" s="295"/>
      <c r="CF517" s="295"/>
      <c r="CG517" s="295"/>
      <c r="CH517" s="295"/>
      <c r="CI517" s="296"/>
    </row>
    <row r="518" spans="1:87" ht="18" customHeight="1" x14ac:dyDescent="0.25">
      <c r="A518" s="75"/>
      <c r="B518" s="327"/>
      <c r="C518" s="328"/>
      <c r="D518" s="328"/>
      <c r="E518" s="328"/>
      <c r="F518" s="328"/>
      <c r="G518" s="328"/>
      <c r="H518" s="328"/>
      <c r="I518" s="328"/>
      <c r="J518" s="328"/>
      <c r="K518" s="328"/>
      <c r="L518" s="328"/>
      <c r="M518" s="328"/>
      <c r="N518" s="328"/>
      <c r="O518" s="328"/>
      <c r="P518" s="328"/>
      <c r="Q518" s="328"/>
      <c r="R518" s="328"/>
      <c r="S518" s="328"/>
      <c r="T518" s="328"/>
      <c r="U518" s="328"/>
      <c r="V518" s="328"/>
      <c r="W518" s="328"/>
      <c r="X518" s="328"/>
      <c r="Y518" s="329"/>
      <c r="Z518" s="336"/>
      <c r="AA518" s="337"/>
      <c r="AB518" s="337"/>
      <c r="AC518" s="337"/>
      <c r="AD518" s="338"/>
      <c r="AE518" s="645"/>
      <c r="AF518" s="646"/>
      <c r="AG518" s="646"/>
      <c r="AH518" s="646"/>
      <c r="AI518" s="646"/>
      <c r="AJ518" s="646"/>
      <c r="AK518" s="300" t="s">
        <v>16</v>
      </c>
      <c r="AL518" s="301"/>
      <c r="AM518" s="301"/>
      <c r="AN518" s="301"/>
      <c r="AO518" s="301"/>
      <c r="AP518" s="301"/>
      <c r="AQ518" s="301"/>
      <c r="AR518" s="301"/>
      <c r="AS518" s="301"/>
      <c r="AT518" s="301"/>
      <c r="AU518" s="301"/>
      <c r="AV518" s="301"/>
      <c r="AW518" s="301"/>
      <c r="AX518" s="302"/>
      <c r="AY518" s="407">
        <v>1</v>
      </c>
      <c r="AZ518" s="304"/>
      <c r="BA518" s="304"/>
      <c r="BB518" s="408"/>
      <c r="BC518" s="306">
        <f t="shared" si="99"/>
        <v>1</v>
      </c>
      <c r="BD518" s="307"/>
      <c r="BE518" s="307"/>
      <c r="BF518" s="308"/>
      <c r="BG518" s="309">
        <v>7925</v>
      </c>
      <c r="BH518" s="310"/>
      <c r="BI518" s="310"/>
      <c r="BJ518" s="311"/>
      <c r="BK518" s="312">
        <f t="shared" si="100"/>
        <v>7925</v>
      </c>
      <c r="BL518" s="313"/>
      <c r="BM518" s="313"/>
      <c r="BN518" s="313"/>
      <c r="BO518" s="313"/>
      <c r="BP518" s="314"/>
      <c r="BQ518" s="294"/>
      <c r="BR518" s="295"/>
      <c r="BS518" s="295"/>
      <c r="BT518" s="295"/>
      <c r="BU518" s="295"/>
      <c r="BV518" s="295"/>
      <c r="BW518" s="296"/>
      <c r="BX518" s="294"/>
      <c r="BY518" s="295"/>
      <c r="BZ518" s="295"/>
      <c r="CA518" s="295"/>
      <c r="CB518" s="295"/>
      <c r="CC518" s="296"/>
      <c r="CD518" s="294"/>
      <c r="CE518" s="295"/>
      <c r="CF518" s="295"/>
      <c r="CG518" s="295"/>
      <c r="CH518" s="295"/>
      <c r="CI518" s="296"/>
    </row>
    <row r="519" spans="1:87" ht="18" customHeight="1" x14ac:dyDescent="0.25">
      <c r="A519" s="75"/>
      <c r="B519" s="327"/>
      <c r="C519" s="328"/>
      <c r="D519" s="328"/>
      <c r="E519" s="328"/>
      <c r="F519" s="328"/>
      <c r="G519" s="328"/>
      <c r="H519" s="328"/>
      <c r="I519" s="328"/>
      <c r="J519" s="328"/>
      <c r="K519" s="328"/>
      <c r="L519" s="328"/>
      <c r="M519" s="328"/>
      <c r="N519" s="328"/>
      <c r="O519" s="328"/>
      <c r="P519" s="328"/>
      <c r="Q519" s="328"/>
      <c r="R519" s="328"/>
      <c r="S519" s="328"/>
      <c r="T519" s="328"/>
      <c r="U519" s="328"/>
      <c r="V519" s="328"/>
      <c r="W519" s="328"/>
      <c r="X519" s="328"/>
      <c r="Y519" s="329"/>
      <c r="Z519" s="336"/>
      <c r="AA519" s="337"/>
      <c r="AB519" s="337"/>
      <c r="AC519" s="337"/>
      <c r="AD519" s="338"/>
      <c r="AE519" s="645"/>
      <c r="AF519" s="646"/>
      <c r="AG519" s="646"/>
      <c r="AH519" s="646"/>
      <c r="AI519" s="646"/>
      <c r="AJ519" s="646"/>
      <c r="AK519" s="300" t="s">
        <v>23</v>
      </c>
      <c r="AL519" s="301"/>
      <c r="AM519" s="301"/>
      <c r="AN519" s="301"/>
      <c r="AO519" s="301"/>
      <c r="AP519" s="301"/>
      <c r="AQ519" s="301"/>
      <c r="AR519" s="301"/>
      <c r="AS519" s="301"/>
      <c r="AT519" s="301"/>
      <c r="AU519" s="301"/>
      <c r="AV519" s="301"/>
      <c r="AW519" s="301"/>
      <c r="AX519" s="302"/>
      <c r="AY519" s="407">
        <v>1</v>
      </c>
      <c r="AZ519" s="304"/>
      <c r="BA519" s="304"/>
      <c r="BB519" s="408"/>
      <c r="BC519" s="306">
        <f t="shared" si="99"/>
        <v>1</v>
      </c>
      <c r="BD519" s="307"/>
      <c r="BE519" s="307"/>
      <c r="BF519" s="308"/>
      <c r="BG519" s="309">
        <v>7925</v>
      </c>
      <c r="BH519" s="310"/>
      <c r="BI519" s="310"/>
      <c r="BJ519" s="311"/>
      <c r="BK519" s="312">
        <f t="shared" si="100"/>
        <v>7925</v>
      </c>
      <c r="BL519" s="313"/>
      <c r="BM519" s="313"/>
      <c r="BN519" s="313"/>
      <c r="BO519" s="313"/>
      <c r="BP519" s="314"/>
      <c r="BQ519" s="294"/>
      <c r="BR519" s="295"/>
      <c r="BS519" s="295"/>
      <c r="BT519" s="295"/>
      <c r="BU519" s="295"/>
      <c r="BV519" s="295"/>
      <c r="BW519" s="296"/>
      <c r="BX519" s="294"/>
      <c r="BY519" s="295"/>
      <c r="BZ519" s="295"/>
      <c r="CA519" s="295"/>
      <c r="CB519" s="295"/>
      <c r="CC519" s="296"/>
      <c r="CD519" s="294"/>
      <c r="CE519" s="295"/>
      <c r="CF519" s="295"/>
      <c r="CG519" s="295"/>
      <c r="CH519" s="295"/>
      <c r="CI519" s="296"/>
    </row>
    <row r="520" spans="1:87" ht="18" customHeight="1" x14ac:dyDescent="0.25">
      <c r="A520" s="75"/>
      <c r="B520" s="327"/>
      <c r="C520" s="328"/>
      <c r="D520" s="328"/>
      <c r="E520" s="328"/>
      <c r="F520" s="328"/>
      <c r="G520" s="328"/>
      <c r="H520" s="328"/>
      <c r="I520" s="328"/>
      <c r="J520" s="328"/>
      <c r="K520" s="328"/>
      <c r="L520" s="328"/>
      <c r="M520" s="328"/>
      <c r="N520" s="328"/>
      <c r="O520" s="328"/>
      <c r="P520" s="328"/>
      <c r="Q520" s="328"/>
      <c r="R520" s="328"/>
      <c r="S520" s="328"/>
      <c r="T520" s="328"/>
      <c r="U520" s="328"/>
      <c r="V520" s="328"/>
      <c r="W520" s="328"/>
      <c r="X520" s="328"/>
      <c r="Y520" s="329"/>
      <c r="Z520" s="336"/>
      <c r="AA520" s="337"/>
      <c r="AB520" s="337"/>
      <c r="AC520" s="337"/>
      <c r="AD520" s="338"/>
      <c r="AE520" s="645"/>
      <c r="AF520" s="646"/>
      <c r="AG520" s="646"/>
      <c r="AH520" s="646"/>
      <c r="AI520" s="646"/>
      <c r="AJ520" s="646"/>
      <c r="AK520" s="300" t="s">
        <v>22</v>
      </c>
      <c r="AL520" s="301"/>
      <c r="AM520" s="301"/>
      <c r="AN520" s="301"/>
      <c r="AO520" s="301"/>
      <c r="AP520" s="301"/>
      <c r="AQ520" s="301"/>
      <c r="AR520" s="301"/>
      <c r="AS520" s="301"/>
      <c r="AT520" s="301"/>
      <c r="AU520" s="301"/>
      <c r="AV520" s="301"/>
      <c r="AW520" s="301"/>
      <c r="AX520" s="302"/>
      <c r="AY520" s="407">
        <v>1</v>
      </c>
      <c r="AZ520" s="304"/>
      <c r="BA520" s="304"/>
      <c r="BB520" s="408"/>
      <c r="BC520" s="306">
        <f t="shared" si="99"/>
        <v>1</v>
      </c>
      <c r="BD520" s="307"/>
      <c r="BE520" s="307"/>
      <c r="BF520" s="308"/>
      <c r="BG520" s="309">
        <v>7925</v>
      </c>
      <c r="BH520" s="310"/>
      <c r="BI520" s="310"/>
      <c r="BJ520" s="311"/>
      <c r="BK520" s="312">
        <f t="shared" si="100"/>
        <v>7925</v>
      </c>
      <c r="BL520" s="313"/>
      <c r="BM520" s="313"/>
      <c r="BN520" s="313"/>
      <c r="BO520" s="313"/>
      <c r="BP520" s="314"/>
      <c r="BQ520" s="294"/>
      <c r="BR520" s="295"/>
      <c r="BS520" s="295"/>
      <c r="BT520" s="295"/>
      <c r="BU520" s="295"/>
      <c r="BV520" s="295"/>
      <c r="BW520" s="296"/>
      <c r="BX520" s="294"/>
      <c r="BY520" s="295"/>
      <c r="BZ520" s="295"/>
      <c r="CA520" s="295"/>
      <c r="CB520" s="295"/>
      <c r="CC520" s="296"/>
      <c r="CD520" s="294"/>
      <c r="CE520" s="295"/>
      <c r="CF520" s="295"/>
      <c r="CG520" s="295"/>
      <c r="CH520" s="295"/>
      <c r="CI520" s="296"/>
    </row>
    <row r="521" spans="1:87" ht="18" customHeight="1" x14ac:dyDescent="0.25">
      <c r="A521" s="75"/>
      <c r="B521" s="327"/>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9"/>
      <c r="Z521" s="336"/>
      <c r="AA521" s="337"/>
      <c r="AB521" s="337"/>
      <c r="AC521" s="337"/>
      <c r="AD521" s="338"/>
      <c r="AE521" s="645"/>
      <c r="AF521" s="646"/>
      <c r="AG521" s="646"/>
      <c r="AH521" s="646"/>
      <c r="AI521" s="646"/>
      <c r="AJ521" s="646"/>
      <c r="AK521" s="300" t="s">
        <v>29</v>
      </c>
      <c r="AL521" s="301"/>
      <c r="AM521" s="301"/>
      <c r="AN521" s="301"/>
      <c r="AO521" s="301"/>
      <c r="AP521" s="301"/>
      <c r="AQ521" s="301"/>
      <c r="AR521" s="301"/>
      <c r="AS521" s="301"/>
      <c r="AT521" s="301"/>
      <c r="AU521" s="301"/>
      <c r="AV521" s="301"/>
      <c r="AW521" s="301"/>
      <c r="AX521" s="302"/>
      <c r="AY521" s="407">
        <v>1</v>
      </c>
      <c r="AZ521" s="304"/>
      <c r="BA521" s="304"/>
      <c r="BB521" s="408"/>
      <c r="BC521" s="306">
        <f t="shared" si="99"/>
        <v>1</v>
      </c>
      <c r="BD521" s="307"/>
      <c r="BE521" s="307"/>
      <c r="BF521" s="308"/>
      <c r="BG521" s="309">
        <v>7925</v>
      </c>
      <c r="BH521" s="310"/>
      <c r="BI521" s="310"/>
      <c r="BJ521" s="311"/>
      <c r="BK521" s="312">
        <f t="shared" si="100"/>
        <v>7925</v>
      </c>
      <c r="BL521" s="313"/>
      <c r="BM521" s="313"/>
      <c r="BN521" s="313"/>
      <c r="BO521" s="313"/>
      <c r="BP521" s="314"/>
      <c r="BQ521" s="294"/>
      <c r="BR521" s="295"/>
      <c r="BS521" s="295"/>
      <c r="BT521" s="295"/>
      <c r="BU521" s="295"/>
      <c r="BV521" s="295"/>
      <c r="BW521" s="296"/>
      <c r="BX521" s="294"/>
      <c r="BY521" s="295"/>
      <c r="BZ521" s="295"/>
      <c r="CA521" s="295"/>
      <c r="CB521" s="295"/>
      <c r="CC521" s="296"/>
      <c r="CD521" s="294"/>
      <c r="CE521" s="295"/>
      <c r="CF521" s="295"/>
      <c r="CG521" s="295"/>
      <c r="CH521" s="295"/>
      <c r="CI521" s="296"/>
    </row>
    <row r="522" spans="1:87" ht="18" customHeight="1" x14ac:dyDescent="0.25">
      <c r="A522" s="75"/>
      <c r="B522" s="327"/>
      <c r="C522" s="328"/>
      <c r="D522" s="328"/>
      <c r="E522" s="328"/>
      <c r="F522" s="328"/>
      <c r="G522" s="328"/>
      <c r="H522" s="328"/>
      <c r="I522" s="328"/>
      <c r="J522" s="328"/>
      <c r="K522" s="328"/>
      <c r="L522" s="328"/>
      <c r="M522" s="328"/>
      <c r="N522" s="328"/>
      <c r="O522" s="328"/>
      <c r="P522" s="328"/>
      <c r="Q522" s="328"/>
      <c r="R522" s="328"/>
      <c r="S522" s="328"/>
      <c r="T522" s="328"/>
      <c r="U522" s="328"/>
      <c r="V522" s="328"/>
      <c r="W522" s="328"/>
      <c r="X522" s="328"/>
      <c r="Y522" s="329"/>
      <c r="Z522" s="336"/>
      <c r="AA522" s="337"/>
      <c r="AB522" s="337"/>
      <c r="AC522" s="337"/>
      <c r="AD522" s="338"/>
      <c r="AE522" s="645"/>
      <c r="AF522" s="646"/>
      <c r="AG522" s="646"/>
      <c r="AH522" s="646"/>
      <c r="AI522" s="646"/>
      <c r="AJ522" s="646"/>
      <c r="AK522" s="300" t="s">
        <v>14</v>
      </c>
      <c r="AL522" s="301"/>
      <c r="AM522" s="301"/>
      <c r="AN522" s="301"/>
      <c r="AO522" s="301"/>
      <c r="AP522" s="301"/>
      <c r="AQ522" s="301"/>
      <c r="AR522" s="301"/>
      <c r="AS522" s="301"/>
      <c r="AT522" s="301"/>
      <c r="AU522" s="301"/>
      <c r="AV522" s="301"/>
      <c r="AW522" s="301"/>
      <c r="AX522" s="302"/>
      <c r="AY522" s="407">
        <v>4</v>
      </c>
      <c r="AZ522" s="304"/>
      <c r="BA522" s="304"/>
      <c r="BB522" s="408"/>
      <c r="BC522" s="306">
        <f t="shared" si="99"/>
        <v>4</v>
      </c>
      <c r="BD522" s="307"/>
      <c r="BE522" s="307"/>
      <c r="BF522" s="308"/>
      <c r="BG522" s="309">
        <v>7925</v>
      </c>
      <c r="BH522" s="310"/>
      <c r="BI522" s="310"/>
      <c r="BJ522" s="311"/>
      <c r="BK522" s="312">
        <f t="shared" si="100"/>
        <v>31700</v>
      </c>
      <c r="BL522" s="313"/>
      <c r="BM522" s="313"/>
      <c r="BN522" s="313"/>
      <c r="BO522" s="313"/>
      <c r="BP522" s="314"/>
      <c r="BQ522" s="294"/>
      <c r="BR522" s="295"/>
      <c r="BS522" s="295"/>
      <c r="BT522" s="295"/>
      <c r="BU522" s="295"/>
      <c r="BV522" s="295"/>
      <c r="BW522" s="296"/>
      <c r="BX522" s="294"/>
      <c r="BY522" s="295"/>
      <c r="BZ522" s="295"/>
      <c r="CA522" s="295"/>
      <c r="CB522" s="295"/>
      <c r="CC522" s="296"/>
      <c r="CD522" s="294"/>
      <c r="CE522" s="295"/>
      <c r="CF522" s="295"/>
      <c r="CG522" s="295"/>
      <c r="CH522" s="295"/>
      <c r="CI522" s="296"/>
    </row>
    <row r="523" spans="1:87" ht="18" customHeight="1" x14ac:dyDescent="0.25">
      <c r="A523" s="75"/>
      <c r="B523" s="327"/>
      <c r="C523" s="328"/>
      <c r="D523" s="328"/>
      <c r="E523" s="328"/>
      <c r="F523" s="328"/>
      <c r="G523" s="328"/>
      <c r="H523" s="328"/>
      <c r="I523" s="328"/>
      <c r="J523" s="328"/>
      <c r="K523" s="328"/>
      <c r="L523" s="328"/>
      <c r="M523" s="328"/>
      <c r="N523" s="328"/>
      <c r="O523" s="328"/>
      <c r="P523" s="328"/>
      <c r="Q523" s="328"/>
      <c r="R523" s="328"/>
      <c r="S523" s="328"/>
      <c r="T523" s="328"/>
      <c r="U523" s="328"/>
      <c r="V523" s="328"/>
      <c r="W523" s="328"/>
      <c r="X523" s="328"/>
      <c r="Y523" s="329"/>
      <c r="Z523" s="336"/>
      <c r="AA523" s="337"/>
      <c r="AB523" s="337"/>
      <c r="AC523" s="337"/>
      <c r="AD523" s="338"/>
      <c r="AE523" s="645"/>
      <c r="AF523" s="646"/>
      <c r="AG523" s="646"/>
      <c r="AH523" s="646"/>
      <c r="AI523" s="646"/>
      <c r="AJ523" s="646"/>
      <c r="AK523" s="300" t="s">
        <v>31</v>
      </c>
      <c r="AL523" s="301"/>
      <c r="AM523" s="301"/>
      <c r="AN523" s="301"/>
      <c r="AO523" s="301"/>
      <c r="AP523" s="301"/>
      <c r="AQ523" s="301"/>
      <c r="AR523" s="301"/>
      <c r="AS523" s="301"/>
      <c r="AT523" s="301"/>
      <c r="AU523" s="301"/>
      <c r="AV523" s="301"/>
      <c r="AW523" s="301"/>
      <c r="AX523" s="302"/>
      <c r="AY523" s="407">
        <v>1</v>
      </c>
      <c r="AZ523" s="304"/>
      <c r="BA523" s="304"/>
      <c r="BB523" s="408"/>
      <c r="BC523" s="306">
        <f t="shared" si="99"/>
        <v>1</v>
      </c>
      <c r="BD523" s="307"/>
      <c r="BE523" s="307"/>
      <c r="BF523" s="308"/>
      <c r="BG523" s="309">
        <v>11177</v>
      </c>
      <c r="BH523" s="310"/>
      <c r="BI523" s="310"/>
      <c r="BJ523" s="311"/>
      <c r="BK523" s="312">
        <f t="shared" si="100"/>
        <v>11177</v>
      </c>
      <c r="BL523" s="313"/>
      <c r="BM523" s="313"/>
      <c r="BN523" s="313"/>
      <c r="BO523" s="313"/>
      <c r="BP523" s="314"/>
      <c r="BQ523" s="294"/>
      <c r="BR523" s="295"/>
      <c r="BS523" s="295"/>
      <c r="BT523" s="295"/>
      <c r="BU523" s="295"/>
      <c r="BV523" s="295"/>
      <c r="BW523" s="296"/>
      <c r="BX523" s="294"/>
      <c r="BY523" s="295"/>
      <c r="BZ523" s="295"/>
      <c r="CA523" s="295"/>
      <c r="CB523" s="295"/>
      <c r="CC523" s="296"/>
      <c r="CD523" s="294"/>
      <c r="CE523" s="295"/>
      <c r="CF523" s="295"/>
      <c r="CG523" s="295"/>
      <c r="CH523" s="295"/>
      <c r="CI523" s="296"/>
    </row>
    <row r="524" spans="1:87" ht="18" customHeight="1" x14ac:dyDescent="0.25">
      <c r="A524" s="75"/>
      <c r="B524" s="327"/>
      <c r="C524" s="328"/>
      <c r="D524" s="328"/>
      <c r="E524" s="328"/>
      <c r="F524" s="328"/>
      <c r="G524" s="328"/>
      <c r="H524" s="328"/>
      <c r="I524" s="328"/>
      <c r="J524" s="328"/>
      <c r="K524" s="328"/>
      <c r="L524" s="328"/>
      <c r="M524" s="328"/>
      <c r="N524" s="328"/>
      <c r="O524" s="328"/>
      <c r="P524" s="328"/>
      <c r="Q524" s="328"/>
      <c r="R524" s="328"/>
      <c r="S524" s="328"/>
      <c r="T524" s="328"/>
      <c r="U524" s="328"/>
      <c r="V524" s="328"/>
      <c r="W524" s="328"/>
      <c r="X524" s="328"/>
      <c r="Y524" s="329"/>
      <c r="Z524" s="336"/>
      <c r="AA524" s="337"/>
      <c r="AB524" s="337"/>
      <c r="AC524" s="337"/>
      <c r="AD524" s="338"/>
      <c r="AE524" s="645"/>
      <c r="AF524" s="646"/>
      <c r="AG524" s="646"/>
      <c r="AH524" s="646"/>
      <c r="AI524" s="646"/>
      <c r="AJ524" s="646"/>
      <c r="AK524" s="300" t="s">
        <v>32</v>
      </c>
      <c r="AL524" s="301"/>
      <c r="AM524" s="301"/>
      <c r="AN524" s="301"/>
      <c r="AO524" s="301"/>
      <c r="AP524" s="301"/>
      <c r="AQ524" s="301"/>
      <c r="AR524" s="301"/>
      <c r="AS524" s="301"/>
      <c r="AT524" s="301"/>
      <c r="AU524" s="301"/>
      <c r="AV524" s="301"/>
      <c r="AW524" s="301"/>
      <c r="AX524" s="302"/>
      <c r="AY524" s="407">
        <v>15</v>
      </c>
      <c r="AZ524" s="304"/>
      <c r="BA524" s="304"/>
      <c r="BB524" s="408"/>
      <c r="BC524" s="306">
        <f t="shared" si="99"/>
        <v>15</v>
      </c>
      <c r="BD524" s="307"/>
      <c r="BE524" s="307"/>
      <c r="BF524" s="308"/>
      <c r="BG524" s="309">
        <v>10968</v>
      </c>
      <c r="BH524" s="310"/>
      <c r="BI524" s="310"/>
      <c r="BJ524" s="311"/>
      <c r="BK524" s="312">
        <f t="shared" si="100"/>
        <v>164520</v>
      </c>
      <c r="BL524" s="313"/>
      <c r="BM524" s="313"/>
      <c r="BN524" s="313"/>
      <c r="BO524" s="313"/>
      <c r="BP524" s="314"/>
      <c r="BQ524" s="294"/>
      <c r="BR524" s="295"/>
      <c r="BS524" s="295"/>
      <c r="BT524" s="295"/>
      <c r="BU524" s="295"/>
      <c r="BV524" s="295"/>
      <c r="BW524" s="296"/>
      <c r="BX524" s="294"/>
      <c r="BY524" s="295"/>
      <c r="BZ524" s="295"/>
      <c r="CA524" s="295"/>
      <c r="CB524" s="295"/>
      <c r="CC524" s="296"/>
      <c r="CD524" s="294"/>
      <c r="CE524" s="295"/>
      <c r="CF524" s="295"/>
      <c r="CG524" s="295"/>
      <c r="CH524" s="295"/>
      <c r="CI524" s="296"/>
    </row>
    <row r="525" spans="1:87" ht="18" customHeight="1" x14ac:dyDescent="0.25">
      <c r="A525" s="75"/>
      <c r="B525" s="327"/>
      <c r="C525" s="328"/>
      <c r="D525" s="328"/>
      <c r="E525" s="328"/>
      <c r="F525" s="328"/>
      <c r="G525" s="328"/>
      <c r="H525" s="328"/>
      <c r="I525" s="328"/>
      <c r="J525" s="328"/>
      <c r="K525" s="328"/>
      <c r="L525" s="328"/>
      <c r="M525" s="328"/>
      <c r="N525" s="328"/>
      <c r="O525" s="328"/>
      <c r="P525" s="328"/>
      <c r="Q525" s="328"/>
      <c r="R525" s="328"/>
      <c r="S525" s="328"/>
      <c r="T525" s="328"/>
      <c r="U525" s="328"/>
      <c r="V525" s="328"/>
      <c r="W525" s="328"/>
      <c r="X525" s="328"/>
      <c r="Y525" s="329"/>
      <c r="Z525" s="336"/>
      <c r="AA525" s="337"/>
      <c r="AB525" s="337"/>
      <c r="AC525" s="337"/>
      <c r="AD525" s="338"/>
      <c r="AE525" s="645"/>
      <c r="AF525" s="646"/>
      <c r="AG525" s="646"/>
      <c r="AH525" s="646"/>
      <c r="AI525" s="646"/>
      <c r="AJ525" s="646"/>
      <c r="AK525" s="300" t="s">
        <v>33</v>
      </c>
      <c r="AL525" s="301"/>
      <c r="AM525" s="301"/>
      <c r="AN525" s="301"/>
      <c r="AO525" s="301"/>
      <c r="AP525" s="301"/>
      <c r="AQ525" s="301"/>
      <c r="AR525" s="301"/>
      <c r="AS525" s="301"/>
      <c r="AT525" s="301"/>
      <c r="AU525" s="301"/>
      <c r="AV525" s="301"/>
      <c r="AW525" s="301"/>
      <c r="AX525" s="302"/>
      <c r="AY525" s="407">
        <v>1</v>
      </c>
      <c r="AZ525" s="304"/>
      <c r="BA525" s="304"/>
      <c r="BB525" s="408"/>
      <c r="BC525" s="306">
        <f t="shared" si="99"/>
        <v>1</v>
      </c>
      <c r="BD525" s="307"/>
      <c r="BE525" s="307"/>
      <c r="BF525" s="308"/>
      <c r="BG525" s="309">
        <v>7925</v>
      </c>
      <c r="BH525" s="310"/>
      <c r="BI525" s="310"/>
      <c r="BJ525" s="311"/>
      <c r="BK525" s="312">
        <f t="shared" si="100"/>
        <v>7925</v>
      </c>
      <c r="BL525" s="313"/>
      <c r="BM525" s="313"/>
      <c r="BN525" s="313"/>
      <c r="BO525" s="313"/>
      <c r="BP525" s="314"/>
      <c r="BQ525" s="294"/>
      <c r="BR525" s="295"/>
      <c r="BS525" s="295"/>
      <c r="BT525" s="295"/>
      <c r="BU525" s="295"/>
      <c r="BV525" s="295"/>
      <c r="BW525" s="296"/>
      <c r="BX525" s="294"/>
      <c r="BY525" s="295"/>
      <c r="BZ525" s="295"/>
      <c r="CA525" s="295"/>
      <c r="CB525" s="295"/>
      <c r="CC525" s="296"/>
      <c r="CD525" s="294"/>
      <c r="CE525" s="295"/>
      <c r="CF525" s="295"/>
      <c r="CG525" s="295"/>
      <c r="CH525" s="295"/>
      <c r="CI525" s="296"/>
    </row>
    <row r="526" spans="1:87" ht="18" customHeight="1" x14ac:dyDescent="0.25">
      <c r="A526" s="75"/>
      <c r="B526" s="327"/>
      <c r="C526" s="328"/>
      <c r="D526" s="328"/>
      <c r="E526" s="328"/>
      <c r="F526" s="328"/>
      <c r="G526" s="328"/>
      <c r="H526" s="328"/>
      <c r="I526" s="328"/>
      <c r="J526" s="328"/>
      <c r="K526" s="328"/>
      <c r="L526" s="328"/>
      <c r="M526" s="328"/>
      <c r="N526" s="328"/>
      <c r="O526" s="328"/>
      <c r="P526" s="328"/>
      <c r="Q526" s="328"/>
      <c r="R526" s="328"/>
      <c r="S526" s="328"/>
      <c r="T526" s="328"/>
      <c r="U526" s="328"/>
      <c r="V526" s="328"/>
      <c r="W526" s="328"/>
      <c r="X526" s="328"/>
      <c r="Y526" s="329"/>
      <c r="Z526" s="336"/>
      <c r="AA526" s="337"/>
      <c r="AB526" s="337"/>
      <c r="AC526" s="337"/>
      <c r="AD526" s="338"/>
      <c r="AE526" s="645"/>
      <c r="AF526" s="646"/>
      <c r="AG526" s="646"/>
      <c r="AH526" s="646"/>
      <c r="AI526" s="646"/>
      <c r="AJ526" s="646"/>
      <c r="AK526" s="300" t="s">
        <v>34</v>
      </c>
      <c r="AL526" s="301"/>
      <c r="AM526" s="301"/>
      <c r="AN526" s="301"/>
      <c r="AO526" s="301"/>
      <c r="AP526" s="301"/>
      <c r="AQ526" s="301"/>
      <c r="AR526" s="301"/>
      <c r="AS526" s="301"/>
      <c r="AT526" s="301"/>
      <c r="AU526" s="301"/>
      <c r="AV526" s="301"/>
      <c r="AW526" s="301"/>
      <c r="AX526" s="302"/>
      <c r="AY526" s="407">
        <v>2</v>
      </c>
      <c r="AZ526" s="304"/>
      <c r="BA526" s="304"/>
      <c r="BB526" s="408"/>
      <c r="BC526" s="306">
        <f t="shared" si="99"/>
        <v>2</v>
      </c>
      <c r="BD526" s="307"/>
      <c r="BE526" s="307"/>
      <c r="BF526" s="308"/>
      <c r="BG526" s="309">
        <v>7925</v>
      </c>
      <c r="BH526" s="310"/>
      <c r="BI526" s="310"/>
      <c r="BJ526" s="311"/>
      <c r="BK526" s="312">
        <f t="shared" si="100"/>
        <v>15850</v>
      </c>
      <c r="BL526" s="313"/>
      <c r="BM526" s="313"/>
      <c r="BN526" s="313"/>
      <c r="BO526" s="313"/>
      <c r="BP526" s="314"/>
      <c r="BQ526" s="294"/>
      <c r="BR526" s="295"/>
      <c r="BS526" s="295"/>
      <c r="BT526" s="295"/>
      <c r="BU526" s="295"/>
      <c r="BV526" s="295"/>
      <c r="BW526" s="296"/>
      <c r="BX526" s="294"/>
      <c r="BY526" s="295"/>
      <c r="BZ526" s="295"/>
      <c r="CA526" s="295"/>
      <c r="CB526" s="295"/>
      <c r="CC526" s="296"/>
      <c r="CD526" s="294"/>
      <c r="CE526" s="295"/>
      <c r="CF526" s="295"/>
      <c r="CG526" s="295"/>
      <c r="CH526" s="295"/>
      <c r="CI526" s="296"/>
    </row>
    <row r="527" spans="1:87" ht="18" customHeight="1" x14ac:dyDescent="0.25">
      <c r="A527" s="75"/>
      <c r="B527" s="327"/>
      <c r="C527" s="328"/>
      <c r="D527" s="328"/>
      <c r="E527" s="328"/>
      <c r="F527" s="328"/>
      <c r="G527" s="328"/>
      <c r="H527" s="328"/>
      <c r="I527" s="328"/>
      <c r="J527" s="328"/>
      <c r="K527" s="328"/>
      <c r="L527" s="328"/>
      <c r="M527" s="328"/>
      <c r="N527" s="328"/>
      <c r="O527" s="328"/>
      <c r="P527" s="328"/>
      <c r="Q527" s="328"/>
      <c r="R527" s="328"/>
      <c r="S527" s="328"/>
      <c r="T527" s="328"/>
      <c r="U527" s="328"/>
      <c r="V527" s="328"/>
      <c r="W527" s="328"/>
      <c r="X527" s="328"/>
      <c r="Y527" s="329"/>
      <c r="Z527" s="336"/>
      <c r="AA527" s="337"/>
      <c r="AB527" s="337"/>
      <c r="AC527" s="337"/>
      <c r="AD527" s="338"/>
      <c r="AE527" s="645"/>
      <c r="AF527" s="646"/>
      <c r="AG527" s="646"/>
      <c r="AH527" s="646"/>
      <c r="AI527" s="646"/>
      <c r="AJ527" s="646"/>
      <c r="AK527" s="300" t="s">
        <v>35</v>
      </c>
      <c r="AL527" s="301"/>
      <c r="AM527" s="301"/>
      <c r="AN527" s="301"/>
      <c r="AO527" s="301"/>
      <c r="AP527" s="301"/>
      <c r="AQ527" s="301"/>
      <c r="AR527" s="301"/>
      <c r="AS527" s="301"/>
      <c r="AT527" s="301"/>
      <c r="AU527" s="301"/>
      <c r="AV527" s="301"/>
      <c r="AW527" s="301"/>
      <c r="AX527" s="302"/>
      <c r="AY527" s="407">
        <v>1</v>
      </c>
      <c r="AZ527" s="304"/>
      <c r="BA527" s="304"/>
      <c r="BB527" s="408"/>
      <c r="BC527" s="306">
        <f t="shared" si="99"/>
        <v>1</v>
      </c>
      <c r="BD527" s="307"/>
      <c r="BE527" s="307"/>
      <c r="BF527" s="308"/>
      <c r="BG527" s="309">
        <v>11718</v>
      </c>
      <c r="BH527" s="310"/>
      <c r="BI527" s="310"/>
      <c r="BJ527" s="311"/>
      <c r="BK527" s="312">
        <f t="shared" si="100"/>
        <v>11718</v>
      </c>
      <c r="BL527" s="313"/>
      <c r="BM527" s="313"/>
      <c r="BN527" s="313"/>
      <c r="BO527" s="313"/>
      <c r="BP527" s="314"/>
      <c r="BQ527" s="294"/>
      <c r="BR527" s="295"/>
      <c r="BS527" s="295"/>
      <c r="BT527" s="295"/>
      <c r="BU527" s="295"/>
      <c r="BV527" s="295"/>
      <c r="BW527" s="296"/>
      <c r="BX527" s="294"/>
      <c r="BY527" s="295"/>
      <c r="BZ527" s="295"/>
      <c r="CA527" s="295"/>
      <c r="CB527" s="295"/>
      <c r="CC527" s="296"/>
      <c r="CD527" s="294"/>
      <c r="CE527" s="295"/>
      <c r="CF527" s="295"/>
      <c r="CG527" s="295"/>
      <c r="CH527" s="295"/>
      <c r="CI527" s="296"/>
    </row>
    <row r="528" spans="1:87" ht="18" customHeight="1" x14ac:dyDescent="0.25">
      <c r="A528" s="75"/>
      <c r="B528" s="327"/>
      <c r="C528" s="328"/>
      <c r="D528" s="328"/>
      <c r="E528" s="328"/>
      <c r="F528" s="328"/>
      <c r="G528" s="328"/>
      <c r="H528" s="328"/>
      <c r="I528" s="328"/>
      <c r="J528" s="328"/>
      <c r="K528" s="328"/>
      <c r="L528" s="328"/>
      <c r="M528" s="328"/>
      <c r="N528" s="328"/>
      <c r="O528" s="328"/>
      <c r="P528" s="328"/>
      <c r="Q528" s="328"/>
      <c r="R528" s="328"/>
      <c r="S528" s="328"/>
      <c r="T528" s="328"/>
      <c r="U528" s="328"/>
      <c r="V528" s="328"/>
      <c r="W528" s="328"/>
      <c r="X528" s="328"/>
      <c r="Y528" s="329"/>
      <c r="Z528" s="336"/>
      <c r="AA528" s="337"/>
      <c r="AB528" s="337"/>
      <c r="AC528" s="337"/>
      <c r="AD528" s="338"/>
      <c r="AE528" s="645"/>
      <c r="AF528" s="646"/>
      <c r="AG528" s="646"/>
      <c r="AH528" s="646"/>
      <c r="AI528" s="646"/>
      <c r="AJ528" s="646"/>
      <c r="AK528" s="300" t="s">
        <v>36</v>
      </c>
      <c r="AL528" s="301"/>
      <c r="AM528" s="301"/>
      <c r="AN528" s="301"/>
      <c r="AO528" s="301"/>
      <c r="AP528" s="301"/>
      <c r="AQ528" s="301"/>
      <c r="AR528" s="301"/>
      <c r="AS528" s="301"/>
      <c r="AT528" s="301"/>
      <c r="AU528" s="301"/>
      <c r="AV528" s="301"/>
      <c r="AW528" s="301"/>
      <c r="AX528" s="302"/>
      <c r="AY528" s="407">
        <v>1</v>
      </c>
      <c r="AZ528" s="304"/>
      <c r="BA528" s="304"/>
      <c r="BB528" s="408"/>
      <c r="BC528" s="306">
        <f t="shared" si="99"/>
        <v>1</v>
      </c>
      <c r="BD528" s="307"/>
      <c r="BE528" s="307"/>
      <c r="BF528" s="308"/>
      <c r="BG528" s="309">
        <v>7925</v>
      </c>
      <c r="BH528" s="310"/>
      <c r="BI528" s="310"/>
      <c r="BJ528" s="311"/>
      <c r="BK528" s="312">
        <f t="shared" si="100"/>
        <v>7925</v>
      </c>
      <c r="BL528" s="313"/>
      <c r="BM528" s="313"/>
      <c r="BN528" s="313"/>
      <c r="BO528" s="313"/>
      <c r="BP528" s="314"/>
      <c r="BQ528" s="294"/>
      <c r="BR528" s="295"/>
      <c r="BS528" s="295"/>
      <c r="BT528" s="295"/>
      <c r="BU528" s="295"/>
      <c r="BV528" s="295"/>
      <c r="BW528" s="296"/>
      <c r="BX528" s="294"/>
      <c r="BY528" s="295"/>
      <c r="BZ528" s="295"/>
      <c r="CA528" s="295"/>
      <c r="CB528" s="295"/>
      <c r="CC528" s="296"/>
      <c r="CD528" s="294"/>
      <c r="CE528" s="295"/>
      <c r="CF528" s="295"/>
      <c r="CG528" s="295"/>
      <c r="CH528" s="295"/>
      <c r="CI528" s="296"/>
    </row>
    <row r="529" spans="1:87" ht="18" customHeight="1" x14ac:dyDescent="0.25">
      <c r="A529" s="75"/>
      <c r="B529" s="327"/>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9"/>
      <c r="Z529" s="336"/>
      <c r="AA529" s="337"/>
      <c r="AB529" s="337"/>
      <c r="AC529" s="337"/>
      <c r="AD529" s="338"/>
      <c r="AE529" s="645"/>
      <c r="AF529" s="646"/>
      <c r="AG529" s="646"/>
      <c r="AH529" s="646"/>
      <c r="AI529" s="646"/>
      <c r="AJ529" s="646"/>
      <c r="AK529" s="300" t="s">
        <v>4</v>
      </c>
      <c r="AL529" s="301"/>
      <c r="AM529" s="301"/>
      <c r="AN529" s="301"/>
      <c r="AO529" s="301"/>
      <c r="AP529" s="301"/>
      <c r="AQ529" s="301"/>
      <c r="AR529" s="301"/>
      <c r="AS529" s="301"/>
      <c r="AT529" s="301"/>
      <c r="AU529" s="301"/>
      <c r="AV529" s="301"/>
      <c r="AW529" s="301"/>
      <c r="AX529" s="302"/>
      <c r="AY529" s="407">
        <v>6</v>
      </c>
      <c r="AZ529" s="304"/>
      <c r="BA529" s="304"/>
      <c r="BB529" s="408"/>
      <c r="BC529" s="306">
        <f t="shared" si="99"/>
        <v>6</v>
      </c>
      <c r="BD529" s="307"/>
      <c r="BE529" s="307"/>
      <c r="BF529" s="308"/>
      <c r="BG529" s="309">
        <v>6399</v>
      </c>
      <c r="BH529" s="310"/>
      <c r="BI529" s="310"/>
      <c r="BJ529" s="311"/>
      <c r="BK529" s="312">
        <f t="shared" si="100"/>
        <v>38394</v>
      </c>
      <c r="BL529" s="313"/>
      <c r="BM529" s="313"/>
      <c r="BN529" s="313"/>
      <c r="BO529" s="313"/>
      <c r="BP529" s="314"/>
      <c r="BQ529" s="294"/>
      <c r="BR529" s="295"/>
      <c r="BS529" s="295"/>
      <c r="BT529" s="295"/>
      <c r="BU529" s="295"/>
      <c r="BV529" s="295"/>
      <c r="BW529" s="296"/>
      <c r="BX529" s="294"/>
      <c r="BY529" s="295"/>
      <c r="BZ529" s="295"/>
      <c r="CA529" s="295"/>
      <c r="CB529" s="295"/>
      <c r="CC529" s="296"/>
      <c r="CD529" s="294"/>
      <c r="CE529" s="295"/>
      <c r="CF529" s="295"/>
      <c r="CG529" s="295"/>
      <c r="CH529" s="295"/>
      <c r="CI529" s="296"/>
    </row>
    <row r="530" spans="1:87" ht="18" customHeight="1" x14ac:dyDescent="0.25">
      <c r="A530" s="75"/>
      <c r="B530" s="327"/>
      <c r="C530" s="328"/>
      <c r="D530" s="328"/>
      <c r="E530" s="328"/>
      <c r="F530" s="328"/>
      <c r="G530" s="328"/>
      <c r="H530" s="328"/>
      <c r="I530" s="328"/>
      <c r="J530" s="328"/>
      <c r="K530" s="328"/>
      <c r="L530" s="328"/>
      <c r="M530" s="328"/>
      <c r="N530" s="328"/>
      <c r="O530" s="328"/>
      <c r="P530" s="328"/>
      <c r="Q530" s="328"/>
      <c r="R530" s="328"/>
      <c r="S530" s="328"/>
      <c r="T530" s="328"/>
      <c r="U530" s="328"/>
      <c r="V530" s="328"/>
      <c r="W530" s="328"/>
      <c r="X530" s="328"/>
      <c r="Y530" s="329"/>
      <c r="Z530" s="336"/>
      <c r="AA530" s="337"/>
      <c r="AB530" s="337"/>
      <c r="AC530" s="337"/>
      <c r="AD530" s="338"/>
      <c r="AE530" s="645"/>
      <c r="AF530" s="646"/>
      <c r="AG530" s="646"/>
      <c r="AH530" s="646"/>
      <c r="AI530" s="646"/>
      <c r="AJ530" s="646"/>
      <c r="AK530" s="300" t="s">
        <v>19</v>
      </c>
      <c r="AL530" s="301"/>
      <c r="AM530" s="301"/>
      <c r="AN530" s="301"/>
      <c r="AO530" s="301"/>
      <c r="AP530" s="301"/>
      <c r="AQ530" s="301"/>
      <c r="AR530" s="301"/>
      <c r="AS530" s="301"/>
      <c r="AT530" s="301"/>
      <c r="AU530" s="301"/>
      <c r="AV530" s="301"/>
      <c r="AW530" s="301"/>
      <c r="AX530" s="302"/>
      <c r="AY530" s="407">
        <v>3</v>
      </c>
      <c r="AZ530" s="304"/>
      <c r="BA530" s="304"/>
      <c r="BB530" s="408"/>
      <c r="BC530" s="306">
        <f t="shared" si="99"/>
        <v>3</v>
      </c>
      <c r="BD530" s="307"/>
      <c r="BE530" s="307"/>
      <c r="BF530" s="308"/>
      <c r="BG530" s="309">
        <v>6399</v>
      </c>
      <c r="BH530" s="310"/>
      <c r="BI530" s="310"/>
      <c r="BJ530" s="311"/>
      <c r="BK530" s="312">
        <f t="shared" si="100"/>
        <v>19197</v>
      </c>
      <c r="BL530" s="313"/>
      <c r="BM530" s="313"/>
      <c r="BN530" s="313"/>
      <c r="BO530" s="313"/>
      <c r="BP530" s="314"/>
      <c r="BQ530" s="294"/>
      <c r="BR530" s="295"/>
      <c r="BS530" s="295"/>
      <c r="BT530" s="295"/>
      <c r="BU530" s="295"/>
      <c r="BV530" s="295"/>
      <c r="BW530" s="296"/>
      <c r="BX530" s="294"/>
      <c r="BY530" s="295"/>
      <c r="BZ530" s="295"/>
      <c r="CA530" s="295"/>
      <c r="CB530" s="295"/>
      <c r="CC530" s="296"/>
      <c r="CD530" s="294"/>
      <c r="CE530" s="295"/>
      <c r="CF530" s="295"/>
      <c r="CG530" s="295"/>
      <c r="CH530" s="295"/>
      <c r="CI530" s="296"/>
    </row>
    <row r="531" spans="1:87" ht="18" customHeight="1" x14ac:dyDescent="0.25">
      <c r="A531" s="75"/>
      <c r="B531" s="327"/>
      <c r="C531" s="328"/>
      <c r="D531" s="328"/>
      <c r="E531" s="328"/>
      <c r="F531" s="328"/>
      <c r="G531" s="328"/>
      <c r="H531" s="328"/>
      <c r="I531" s="328"/>
      <c r="J531" s="328"/>
      <c r="K531" s="328"/>
      <c r="L531" s="328"/>
      <c r="M531" s="328"/>
      <c r="N531" s="328"/>
      <c r="O531" s="328"/>
      <c r="P531" s="328"/>
      <c r="Q531" s="328"/>
      <c r="R531" s="328"/>
      <c r="S531" s="328"/>
      <c r="T531" s="328"/>
      <c r="U531" s="328"/>
      <c r="V531" s="328"/>
      <c r="W531" s="328"/>
      <c r="X531" s="328"/>
      <c r="Y531" s="329"/>
      <c r="Z531" s="336"/>
      <c r="AA531" s="337"/>
      <c r="AB531" s="337"/>
      <c r="AC531" s="337"/>
      <c r="AD531" s="338"/>
      <c r="AE531" s="645"/>
      <c r="AF531" s="646"/>
      <c r="AG531" s="646"/>
      <c r="AH531" s="646"/>
      <c r="AI531" s="646"/>
      <c r="AJ531" s="646"/>
      <c r="AK531" s="300" t="s">
        <v>5</v>
      </c>
      <c r="AL531" s="301"/>
      <c r="AM531" s="301"/>
      <c r="AN531" s="301"/>
      <c r="AO531" s="301"/>
      <c r="AP531" s="301"/>
      <c r="AQ531" s="301"/>
      <c r="AR531" s="301"/>
      <c r="AS531" s="301"/>
      <c r="AT531" s="301"/>
      <c r="AU531" s="301"/>
      <c r="AV531" s="301"/>
      <c r="AW531" s="301"/>
      <c r="AX531" s="302"/>
      <c r="AY531" s="407">
        <v>3</v>
      </c>
      <c r="AZ531" s="304"/>
      <c r="BA531" s="304"/>
      <c r="BB531" s="408"/>
      <c r="BC531" s="306">
        <f t="shared" si="99"/>
        <v>3</v>
      </c>
      <c r="BD531" s="307"/>
      <c r="BE531" s="307"/>
      <c r="BF531" s="308"/>
      <c r="BG531" s="309">
        <v>6778</v>
      </c>
      <c r="BH531" s="310"/>
      <c r="BI531" s="310"/>
      <c r="BJ531" s="311"/>
      <c r="BK531" s="312">
        <f t="shared" si="100"/>
        <v>20334</v>
      </c>
      <c r="BL531" s="313"/>
      <c r="BM531" s="313"/>
      <c r="BN531" s="313"/>
      <c r="BO531" s="313"/>
      <c r="BP531" s="314"/>
      <c r="BQ531" s="294"/>
      <c r="BR531" s="295"/>
      <c r="BS531" s="295"/>
      <c r="BT531" s="295"/>
      <c r="BU531" s="295"/>
      <c r="BV531" s="295"/>
      <c r="BW531" s="296"/>
      <c r="BX531" s="294"/>
      <c r="BY531" s="295"/>
      <c r="BZ531" s="295"/>
      <c r="CA531" s="295"/>
      <c r="CB531" s="295"/>
      <c r="CC531" s="296"/>
      <c r="CD531" s="294"/>
      <c r="CE531" s="295"/>
      <c r="CF531" s="295"/>
      <c r="CG531" s="295"/>
      <c r="CH531" s="295"/>
      <c r="CI531" s="296"/>
    </row>
    <row r="532" spans="1:87" ht="18" customHeight="1" x14ac:dyDescent="0.25">
      <c r="A532" s="75"/>
      <c r="B532" s="327"/>
      <c r="C532" s="328"/>
      <c r="D532" s="328"/>
      <c r="E532" s="328"/>
      <c r="F532" s="328"/>
      <c r="G532" s="328"/>
      <c r="H532" s="328"/>
      <c r="I532" s="328"/>
      <c r="J532" s="328"/>
      <c r="K532" s="328"/>
      <c r="L532" s="328"/>
      <c r="M532" s="328"/>
      <c r="N532" s="328"/>
      <c r="O532" s="328"/>
      <c r="P532" s="328"/>
      <c r="Q532" s="328"/>
      <c r="R532" s="328"/>
      <c r="S532" s="328"/>
      <c r="T532" s="328"/>
      <c r="U532" s="328"/>
      <c r="V532" s="328"/>
      <c r="W532" s="328"/>
      <c r="X532" s="328"/>
      <c r="Y532" s="329"/>
      <c r="Z532" s="336"/>
      <c r="AA532" s="337"/>
      <c r="AB532" s="337"/>
      <c r="AC532" s="337"/>
      <c r="AD532" s="338"/>
      <c r="AE532" s="645"/>
      <c r="AF532" s="646"/>
      <c r="AG532" s="646"/>
      <c r="AH532" s="646"/>
      <c r="AI532" s="646"/>
      <c r="AJ532" s="646"/>
      <c r="AK532" s="300" t="s">
        <v>527</v>
      </c>
      <c r="AL532" s="301"/>
      <c r="AM532" s="301"/>
      <c r="AN532" s="301"/>
      <c r="AO532" s="301"/>
      <c r="AP532" s="301"/>
      <c r="AQ532" s="301"/>
      <c r="AR532" s="301"/>
      <c r="AS532" s="301"/>
      <c r="AT532" s="301"/>
      <c r="AU532" s="301"/>
      <c r="AV532" s="301"/>
      <c r="AW532" s="301"/>
      <c r="AX532" s="302"/>
      <c r="AY532" s="407">
        <v>2</v>
      </c>
      <c r="AZ532" s="304"/>
      <c r="BA532" s="304"/>
      <c r="BB532" s="408"/>
      <c r="BC532" s="306">
        <f t="shared" si="99"/>
        <v>2</v>
      </c>
      <c r="BD532" s="307"/>
      <c r="BE532" s="307"/>
      <c r="BF532" s="308"/>
      <c r="BG532" s="309">
        <v>18911</v>
      </c>
      <c r="BH532" s="310"/>
      <c r="BI532" s="310"/>
      <c r="BJ532" s="311"/>
      <c r="BK532" s="312">
        <f t="shared" si="100"/>
        <v>37822</v>
      </c>
      <c r="BL532" s="313"/>
      <c r="BM532" s="313"/>
      <c r="BN532" s="313"/>
      <c r="BO532" s="313"/>
      <c r="BP532" s="314"/>
      <c r="BQ532" s="294"/>
      <c r="BR532" s="295"/>
      <c r="BS532" s="295"/>
      <c r="BT532" s="295"/>
      <c r="BU532" s="295"/>
      <c r="BV532" s="295"/>
      <c r="BW532" s="296"/>
      <c r="BX532" s="294"/>
      <c r="BY532" s="295"/>
      <c r="BZ532" s="295"/>
      <c r="CA532" s="295"/>
      <c r="CB532" s="295"/>
      <c r="CC532" s="296"/>
      <c r="CD532" s="294"/>
      <c r="CE532" s="295"/>
      <c r="CF532" s="295"/>
      <c r="CG532" s="295"/>
      <c r="CH532" s="295"/>
      <c r="CI532" s="296"/>
    </row>
    <row r="533" spans="1:87" ht="18" customHeight="1" x14ac:dyDescent="0.25">
      <c r="A533" s="75"/>
      <c r="B533" s="327"/>
      <c r="C533" s="328"/>
      <c r="D533" s="328"/>
      <c r="E533" s="328"/>
      <c r="F533" s="328"/>
      <c r="G533" s="328"/>
      <c r="H533" s="328"/>
      <c r="I533" s="328"/>
      <c r="J533" s="328"/>
      <c r="K533" s="328"/>
      <c r="L533" s="328"/>
      <c r="M533" s="328"/>
      <c r="N533" s="328"/>
      <c r="O533" s="328"/>
      <c r="P533" s="328"/>
      <c r="Q533" s="328"/>
      <c r="R533" s="328"/>
      <c r="S533" s="328"/>
      <c r="T533" s="328"/>
      <c r="U533" s="328"/>
      <c r="V533" s="328"/>
      <c r="W533" s="328"/>
      <c r="X533" s="328"/>
      <c r="Y533" s="329"/>
      <c r="Z533" s="336"/>
      <c r="AA533" s="337"/>
      <c r="AB533" s="337"/>
      <c r="AC533" s="337"/>
      <c r="AD533" s="338"/>
      <c r="AE533" s="645"/>
      <c r="AF533" s="646"/>
      <c r="AG533" s="646"/>
      <c r="AH533" s="646"/>
      <c r="AI533" s="646"/>
      <c r="AJ533" s="646"/>
      <c r="AK533" s="300" t="s">
        <v>13</v>
      </c>
      <c r="AL533" s="301"/>
      <c r="AM533" s="301"/>
      <c r="AN533" s="301"/>
      <c r="AO533" s="301"/>
      <c r="AP533" s="301"/>
      <c r="AQ533" s="301"/>
      <c r="AR533" s="301"/>
      <c r="AS533" s="301"/>
      <c r="AT533" s="301"/>
      <c r="AU533" s="301"/>
      <c r="AV533" s="301"/>
      <c r="AW533" s="301"/>
      <c r="AX533" s="302"/>
      <c r="AY533" s="407">
        <v>1</v>
      </c>
      <c r="AZ533" s="304"/>
      <c r="BA533" s="304"/>
      <c r="BB533" s="408"/>
      <c r="BC533" s="306">
        <f t="shared" si="99"/>
        <v>1</v>
      </c>
      <c r="BD533" s="307"/>
      <c r="BE533" s="307"/>
      <c r="BF533" s="308"/>
      <c r="BG533" s="309">
        <v>40826</v>
      </c>
      <c r="BH533" s="310"/>
      <c r="BI533" s="310"/>
      <c r="BJ533" s="311"/>
      <c r="BK533" s="312">
        <f t="shared" si="100"/>
        <v>40826</v>
      </c>
      <c r="BL533" s="313"/>
      <c r="BM533" s="313"/>
      <c r="BN533" s="313"/>
      <c r="BO533" s="313"/>
      <c r="BP533" s="314"/>
      <c r="BQ533" s="294"/>
      <c r="BR533" s="295"/>
      <c r="BS533" s="295"/>
      <c r="BT533" s="295"/>
      <c r="BU533" s="295"/>
      <c r="BV533" s="295"/>
      <c r="BW533" s="296"/>
      <c r="BX533" s="294"/>
      <c r="BY533" s="295"/>
      <c r="BZ533" s="295"/>
      <c r="CA533" s="295"/>
      <c r="CB533" s="295"/>
      <c r="CC533" s="296"/>
      <c r="CD533" s="294"/>
      <c r="CE533" s="295"/>
      <c r="CF533" s="295"/>
      <c r="CG533" s="295"/>
      <c r="CH533" s="295"/>
      <c r="CI533" s="296"/>
    </row>
    <row r="534" spans="1:87" ht="18" customHeight="1" x14ac:dyDescent="0.25">
      <c r="A534" s="75"/>
      <c r="B534" s="327"/>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9"/>
      <c r="Z534" s="336"/>
      <c r="AA534" s="337"/>
      <c r="AB534" s="337"/>
      <c r="AC534" s="337"/>
      <c r="AD534" s="338"/>
      <c r="AE534" s="645"/>
      <c r="AF534" s="646"/>
      <c r="AG534" s="646"/>
      <c r="AH534" s="646"/>
      <c r="AI534" s="646"/>
      <c r="AJ534" s="646"/>
      <c r="AK534" s="300" t="s">
        <v>40</v>
      </c>
      <c r="AL534" s="301"/>
      <c r="AM534" s="301"/>
      <c r="AN534" s="301"/>
      <c r="AO534" s="301"/>
      <c r="AP534" s="301"/>
      <c r="AQ534" s="301"/>
      <c r="AR534" s="301"/>
      <c r="AS534" s="301"/>
      <c r="AT534" s="301"/>
      <c r="AU534" s="301"/>
      <c r="AV534" s="301"/>
      <c r="AW534" s="301"/>
      <c r="AX534" s="302"/>
      <c r="AY534" s="407">
        <v>9</v>
      </c>
      <c r="AZ534" s="304"/>
      <c r="BA534" s="304"/>
      <c r="BB534" s="408"/>
      <c r="BC534" s="306">
        <f t="shared" si="99"/>
        <v>9</v>
      </c>
      <c r="BD534" s="307"/>
      <c r="BE534" s="307"/>
      <c r="BF534" s="308"/>
      <c r="BG534" s="309">
        <v>26988</v>
      </c>
      <c r="BH534" s="310"/>
      <c r="BI534" s="310"/>
      <c r="BJ534" s="311"/>
      <c r="BK534" s="312">
        <f t="shared" si="100"/>
        <v>242892</v>
      </c>
      <c r="BL534" s="313"/>
      <c r="BM534" s="313"/>
      <c r="BN534" s="313"/>
      <c r="BO534" s="313"/>
      <c r="BP534" s="314"/>
      <c r="BQ534" s="294"/>
      <c r="BR534" s="295"/>
      <c r="BS534" s="295"/>
      <c r="BT534" s="295"/>
      <c r="BU534" s="295"/>
      <c r="BV534" s="295"/>
      <c r="BW534" s="296"/>
      <c r="BX534" s="294"/>
      <c r="BY534" s="295"/>
      <c r="BZ534" s="295"/>
      <c r="CA534" s="295"/>
      <c r="CB534" s="295"/>
      <c r="CC534" s="296"/>
      <c r="CD534" s="294"/>
      <c r="CE534" s="295"/>
      <c r="CF534" s="295"/>
      <c r="CG534" s="295"/>
      <c r="CH534" s="295"/>
      <c r="CI534" s="296"/>
    </row>
    <row r="535" spans="1:87" ht="18" customHeight="1" x14ac:dyDescent="0.25">
      <c r="A535" s="75"/>
      <c r="B535" s="327"/>
      <c r="C535" s="328"/>
      <c r="D535" s="328"/>
      <c r="E535" s="328"/>
      <c r="F535" s="328"/>
      <c r="G535" s="328"/>
      <c r="H535" s="328"/>
      <c r="I535" s="328"/>
      <c r="J535" s="328"/>
      <c r="K535" s="328"/>
      <c r="L535" s="328"/>
      <c r="M535" s="328"/>
      <c r="N535" s="328"/>
      <c r="O535" s="328"/>
      <c r="P535" s="328"/>
      <c r="Q535" s="328"/>
      <c r="R535" s="328"/>
      <c r="S535" s="328"/>
      <c r="T535" s="328"/>
      <c r="U535" s="328"/>
      <c r="V535" s="328"/>
      <c r="W535" s="328"/>
      <c r="X535" s="328"/>
      <c r="Y535" s="329"/>
      <c r="Z535" s="336"/>
      <c r="AA535" s="337"/>
      <c r="AB535" s="337"/>
      <c r="AC535" s="337"/>
      <c r="AD535" s="338"/>
      <c r="AE535" s="645"/>
      <c r="AF535" s="646"/>
      <c r="AG535" s="646"/>
      <c r="AH535" s="646"/>
      <c r="AI535" s="646"/>
      <c r="AJ535" s="646"/>
      <c r="AK535" s="300" t="s">
        <v>528</v>
      </c>
      <c r="AL535" s="301"/>
      <c r="AM535" s="301"/>
      <c r="AN535" s="301"/>
      <c r="AO535" s="301"/>
      <c r="AP535" s="301"/>
      <c r="AQ535" s="301"/>
      <c r="AR535" s="301"/>
      <c r="AS535" s="301"/>
      <c r="AT535" s="301"/>
      <c r="AU535" s="301"/>
      <c r="AV535" s="301"/>
      <c r="AW535" s="301"/>
      <c r="AX535" s="302"/>
      <c r="AY535" s="407">
        <v>1</v>
      </c>
      <c r="AZ535" s="304"/>
      <c r="BA535" s="304"/>
      <c r="BB535" s="408"/>
      <c r="BC535" s="306">
        <f t="shared" si="99"/>
        <v>1</v>
      </c>
      <c r="BD535" s="307"/>
      <c r="BE535" s="307"/>
      <c r="BF535" s="308"/>
      <c r="BG535" s="309">
        <v>22530</v>
      </c>
      <c r="BH535" s="310"/>
      <c r="BI535" s="310"/>
      <c r="BJ535" s="311"/>
      <c r="BK535" s="312">
        <f t="shared" si="100"/>
        <v>22530</v>
      </c>
      <c r="BL535" s="313"/>
      <c r="BM535" s="313"/>
      <c r="BN535" s="313"/>
      <c r="BO535" s="313"/>
      <c r="BP535" s="314"/>
      <c r="BQ535" s="294"/>
      <c r="BR535" s="295"/>
      <c r="BS535" s="295"/>
      <c r="BT535" s="295"/>
      <c r="BU535" s="295"/>
      <c r="BV535" s="295"/>
      <c r="BW535" s="296"/>
      <c r="BX535" s="294"/>
      <c r="BY535" s="295"/>
      <c r="BZ535" s="295"/>
      <c r="CA535" s="295"/>
      <c r="CB535" s="295"/>
      <c r="CC535" s="296"/>
      <c r="CD535" s="294"/>
      <c r="CE535" s="295"/>
      <c r="CF535" s="295"/>
      <c r="CG535" s="295"/>
      <c r="CH535" s="295"/>
      <c r="CI535" s="296"/>
    </row>
    <row r="536" spans="1:87" ht="18" customHeight="1" x14ac:dyDescent="0.25">
      <c r="A536" s="75"/>
      <c r="B536" s="327"/>
      <c r="C536" s="328"/>
      <c r="D536" s="328"/>
      <c r="E536" s="328"/>
      <c r="F536" s="328"/>
      <c r="G536" s="328"/>
      <c r="H536" s="328"/>
      <c r="I536" s="328"/>
      <c r="J536" s="328"/>
      <c r="K536" s="328"/>
      <c r="L536" s="328"/>
      <c r="M536" s="328"/>
      <c r="N536" s="328"/>
      <c r="O536" s="328"/>
      <c r="P536" s="328"/>
      <c r="Q536" s="328"/>
      <c r="R536" s="328"/>
      <c r="S536" s="328"/>
      <c r="T536" s="328"/>
      <c r="U536" s="328"/>
      <c r="V536" s="328"/>
      <c r="W536" s="328"/>
      <c r="X536" s="328"/>
      <c r="Y536" s="329"/>
      <c r="Z536" s="336"/>
      <c r="AA536" s="337"/>
      <c r="AB536" s="337"/>
      <c r="AC536" s="337"/>
      <c r="AD536" s="338"/>
      <c r="AE536" s="645"/>
      <c r="AF536" s="646"/>
      <c r="AG536" s="646"/>
      <c r="AH536" s="646"/>
      <c r="AI536" s="646"/>
      <c r="AJ536" s="646"/>
      <c r="AK536" s="300" t="s">
        <v>17</v>
      </c>
      <c r="AL536" s="301"/>
      <c r="AM536" s="301"/>
      <c r="AN536" s="301"/>
      <c r="AO536" s="301"/>
      <c r="AP536" s="301"/>
      <c r="AQ536" s="301"/>
      <c r="AR536" s="301"/>
      <c r="AS536" s="301"/>
      <c r="AT536" s="301"/>
      <c r="AU536" s="301"/>
      <c r="AV536" s="301"/>
      <c r="AW536" s="301"/>
      <c r="AX536" s="302"/>
      <c r="AY536" s="407">
        <v>1</v>
      </c>
      <c r="AZ536" s="304"/>
      <c r="BA536" s="304"/>
      <c r="BB536" s="408"/>
      <c r="BC536" s="306">
        <f t="shared" si="99"/>
        <v>1</v>
      </c>
      <c r="BD536" s="307"/>
      <c r="BE536" s="307"/>
      <c r="BF536" s="308"/>
      <c r="BG536" s="309">
        <v>6399</v>
      </c>
      <c r="BH536" s="310"/>
      <c r="BI536" s="310"/>
      <c r="BJ536" s="311"/>
      <c r="BK536" s="312">
        <f t="shared" si="100"/>
        <v>6399</v>
      </c>
      <c r="BL536" s="313"/>
      <c r="BM536" s="313"/>
      <c r="BN536" s="313"/>
      <c r="BO536" s="313"/>
      <c r="BP536" s="314"/>
      <c r="BQ536" s="294"/>
      <c r="BR536" s="295"/>
      <c r="BS536" s="295"/>
      <c r="BT536" s="295"/>
      <c r="BU536" s="295"/>
      <c r="BV536" s="295"/>
      <c r="BW536" s="296"/>
      <c r="BX536" s="294"/>
      <c r="BY536" s="295"/>
      <c r="BZ536" s="295"/>
      <c r="CA536" s="295"/>
      <c r="CB536" s="295"/>
      <c r="CC536" s="296"/>
      <c r="CD536" s="294"/>
      <c r="CE536" s="295"/>
      <c r="CF536" s="295"/>
      <c r="CG536" s="295"/>
      <c r="CH536" s="295"/>
      <c r="CI536" s="296"/>
    </row>
    <row r="537" spans="1:87" ht="18" customHeight="1" x14ac:dyDescent="0.25">
      <c r="A537" s="75"/>
      <c r="B537" s="327"/>
      <c r="C537" s="328"/>
      <c r="D537" s="328"/>
      <c r="E537" s="328"/>
      <c r="F537" s="328"/>
      <c r="G537" s="328"/>
      <c r="H537" s="328"/>
      <c r="I537" s="328"/>
      <c r="J537" s="328"/>
      <c r="K537" s="328"/>
      <c r="L537" s="328"/>
      <c r="M537" s="328"/>
      <c r="N537" s="328"/>
      <c r="O537" s="328"/>
      <c r="P537" s="328"/>
      <c r="Q537" s="328"/>
      <c r="R537" s="328"/>
      <c r="S537" s="328"/>
      <c r="T537" s="328"/>
      <c r="U537" s="328"/>
      <c r="V537" s="328"/>
      <c r="W537" s="328"/>
      <c r="X537" s="328"/>
      <c r="Y537" s="329"/>
      <c r="Z537" s="336"/>
      <c r="AA537" s="337"/>
      <c r="AB537" s="337"/>
      <c r="AC537" s="337"/>
      <c r="AD537" s="338"/>
      <c r="AE537" s="645"/>
      <c r="AF537" s="646"/>
      <c r="AG537" s="646"/>
      <c r="AH537" s="646"/>
      <c r="AI537" s="646"/>
      <c r="AJ537" s="646"/>
      <c r="AK537" s="300" t="s">
        <v>529</v>
      </c>
      <c r="AL537" s="301"/>
      <c r="AM537" s="301"/>
      <c r="AN537" s="301"/>
      <c r="AO537" s="301"/>
      <c r="AP537" s="301"/>
      <c r="AQ537" s="301"/>
      <c r="AR537" s="301"/>
      <c r="AS537" s="301"/>
      <c r="AT537" s="301"/>
      <c r="AU537" s="301"/>
      <c r="AV537" s="301"/>
      <c r="AW537" s="301"/>
      <c r="AX537" s="302"/>
      <c r="AY537" s="407">
        <v>1</v>
      </c>
      <c r="AZ537" s="304"/>
      <c r="BA537" s="304"/>
      <c r="BB537" s="408"/>
      <c r="BC537" s="306">
        <f t="shared" si="99"/>
        <v>1</v>
      </c>
      <c r="BD537" s="307"/>
      <c r="BE537" s="307"/>
      <c r="BF537" s="308"/>
      <c r="BG537" s="309">
        <v>18911</v>
      </c>
      <c r="BH537" s="310"/>
      <c r="BI537" s="310"/>
      <c r="BJ537" s="311"/>
      <c r="BK537" s="312">
        <f t="shared" si="100"/>
        <v>18911</v>
      </c>
      <c r="BL537" s="313"/>
      <c r="BM537" s="313"/>
      <c r="BN537" s="313"/>
      <c r="BO537" s="313"/>
      <c r="BP537" s="314"/>
      <c r="BQ537" s="294"/>
      <c r="BR537" s="295"/>
      <c r="BS537" s="295"/>
      <c r="BT537" s="295"/>
      <c r="BU537" s="295"/>
      <c r="BV537" s="295"/>
      <c r="BW537" s="296"/>
      <c r="BX537" s="294"/>
      <c r="BY537" s="295"/>
      <c r="BZ537" s="295"/>
      <c r="CA537" s="295"/>
      <c r="CB537" s="295"/>
      <c r="CC537" s="296"/>
      <c r="CD537" s="294"/>
      <c r="CE537" s="295"/>
      <c r="CF537" s="295"/>
      <c r="CG537" s="295"/>
      <c r="CH537" s="295"/>
      <c r="CI537" s="296"/>
    </row>
    <row r="538" spans="1:87" ht="18" customHeight="1" x14ac:dyDescent="0.25">
      <c r="A538" s="75"/>
      <c r="B538" s="327"/>
      <c r="C538" s="328"/>
      <c r="D538" s="328"/>
      <c r="E538" s="328"/>
      <c r="F538" s="328"/>
      <c r="G538" s="328"/>
      <c r="H538" s="328"/>
      <c r="I538" s="328"/>
      <c r="J538" s="328"/>
      <c r="K538" s="328"/>
      <c r="L538" s="328"/>
      <c r="M538" s="328"/>
      <c r="N538" s="328"/>
      <c r="O538" s="328"/>
      <c r="P538" s="328"/>
      <c r="Q538" s="328"/>
      <c r="R538" s="328"/>
      <c r="S538" s="328"/>
      <c r="T538" s="328"/>
      <c r="U538" s="328"/>
      <c r="V538" s="328"/>
      <c r="W538" s="328"/>
      <c r="X538" s="328"/>
      <c r="Y538" s="329"/>
      <c r="Z538" s="336"/>
      <c r="AA538" s="337"/>
      <c r="AB538" s="337"/>
      <c r="AC538" s="337"/>
      <c r="AD538" s="338"/>
      <c r="AE538" s="645"/>
      <c r="AF538" s="646"/>
      <c r="AG538" s="646"/>
      <c r="AH538" s="646"/>
      <c r="AI538" s="646"/>
      <c r="AJ538" s="646"/>
      <c r="AK538" s="300" t="s">
        <v>526</v>
      </c>
      <c r="AL538" s="301"/>
      <c r="AM538" s="301"/>
      <c r="AN538" s="301"/>
      <c r="AO538" s="301"/>
      <c r="AP538" s="301"/>
      <c r="AQ538" s="301"/>
      <c r="AR538" s="301"/>
      <c r="AS538" s="301"/>
      <c r="AT538" s="301"/>
      <c r="AU538" s="301"/>
      <c r="AV538" s="301"/>
      <c r="AW538" s="301"/>
      <c r="AX538" s="302"/>
      <c r="AY538" s="407">
        <v>1</v>
      </c>
      <c r="AZ538" s="304"/>
      <c r="BA538" s="304"/>
      <c r="BB538" s="408"/>
      <c r="BC538" s="306">
        <f t="shared" si="99"/>
        <v>1</v>
      </c>
      <c r="BD538" s="307"/>
      <c r="BE538" s="307"/>
      <c r="BF538" s="308"/>
      <c r="BG538" s="309">
        <v>7925</v>
      </c>
      <c r="BH538" s="310"/>
      <c r="BI538" s="310"/>
      <c r="BJ538" s="311"/>
      <c r="BK538" s="312">
        <f t="shared" si="100"/>
        <v>7925</v>
      </c>
      <c r="BL538" s="313"/>
      <c r="BM538" s="313"/>
      <c r="BN538" s="313"/>
      <c r="BO538" s="313"/>
      <c r="BP538" s="314"/>
      <c r="BQ538" s="294"/>
      <c r="BR538" s="295"/>
      <c r="BS538" s="295"/>
      <c r="BT538" s="295"/>
      <c r="BU538" s="295"/>
      <c r="BV538" s="295"/>
      <c r="BW538" s="296"/>
      <c r="BX538" s="294"/>
      <c r="BY538" s="295"/>
      <c r="BZ538" s="295"/>
      <c r="CA538" s="295"/>
      <c r="CB538" s="295"/>
      <c r="CC538" s="296"/>
      <c r="CD538" s="294"/>
      <c r="CE538" s="295"/>
      <c r="CF538" s="295"/>
      <c r="CG538" s="295"/>
      <c r="CH538" s="295"/>
      <c r="CI538" s="296"/>
    </row>
    <row r="539" spans="1:87" ht="18" customHeight="1" x14ac:dyDescent="0.25">
      <c r="A539" s="75"/>
      <c r="B539" s="327"/>
      <c r="C539" s="328"/>
      <c r="D539" s="328"/>
      <c r="E539" s="328"/>
      <c r="F539" s="328"/>
      <c r="G539" s="328"/>
      <c r="H539" s="328"/>
      <c r="I539" s="328"/>
      <c r="J539" s="328"/>
      <c r="K539" s="328"/>
      <c r="L539" s="328"/>
      <c r="M539" s="328"/>
      <c r="N539" s="328"/>
      <c r="O539" s="328"/>
      <c r="P539" s="328"/>
      <c r="Q539" s="328"/>
      <c r="R539" s="328"/>
      <c r="S539" s="328"/>
      <c r="T539" s="328"/>
      <c r="U539" s="328"/>
      <c r="V539" s="328"/>
      <c r="W539" s="328"/>
      <c r="X539" s="328"/>
      <c r="Y539" s="329"/>
      <c r="Z539" s="336"/>
      <c r="AA539" s="337"/>
      <c r="AB539" s="337"/>
      <c r="AC539" s="337"/>
      <c r="AD539" s="338"/>
      <c r="AE539" s="645"/>
      <c r="AF539" s="646"/>
      <c r="AG539" s="646"/>
      <c r="AH539" s="646"/>
      <c r="AI539" s="646"/>
      <c r="AJ539" s="646"/>
      <c r="AK539" s="300" t="s">
        <v>530</v>
      </c>
      <c r="AL539" s="301"/>
      <c r="AM539" s="301"/>
      <c r="AN539" s="301"/>
      <c r="AO539" s="301"/>
      <c r="AP539" s="301"/>
      <c r="AQ539" s="301"/>
      <c r="AR539" s="301"/>
      <c r="AS539" s="301"/>
      <c r="AT539" s="301"/>
      <c r="AU539" s="301"/>
      <c r="AV539" s="301"/>
      <c r="AW539" s="301"/>
      <c r="AX539" s="302"/>
      <c r="AY539" s="407">
        <v>1</v>
      </c>
      <c r="AZ539" s="304"/>
      <c r="BA539" s="304"/>
      <c r="BB539" s="408"/>
      <c r="BC539" s="306">
        <f t="shared" si="99"/>
        <v>1</v>
      </c>
      <c r="BD539" s="307"/>
      <c r="BE539" s="307"/>
      <c r="BF539" s="308"/>
      <c r="BG539" s="309">
        <v>22629</v>
      </c>
      <c r="BH539" s="310"/>
      <c r="BI539" s="310"/>
      <c r="BJ539" s="311"/>
      <c r="BK539" s="312">
        <f t="shared" si="100"/>
        <v>22629</v>
      </c>
      <c r="BL539" s="313"/>
      <c r="BM539" s="313"/>
      <c r="BN539" s="313"/>
      <c r="BO539" s="313"/>
      <c r="BP539" s="314"/>
      <c r="BQ539" s="294"/>
      <c r="BR539" s="295"/>
      <c r="BS539" s="295"/>
      <c r="BT539" s="295"/>
      <c r="BU539" s="295"/>
      <c r="BV539" s="295"/>
      <c r="BW539" s="296"/>
      <c r="BX539" s="294"/>
      <c r="BY539" s="295"/>
      <c r="BZ539" s="295"/>
      <c r="CA539" s="295"/>
      <c r="CB539" s="295"/>
      <c r="CC539" s="296"/>
      <c r="CD539" s="294"/>
      <c r="CE539" s="295"/>
      <c r="CF539" s="295"/>
      <c r="CG539" s="295"/>
      <c r="CH539" s="295"/>
      <c r="CI539" s="296"/>
    </row>
    <row r="540" spans="1:87" ht="18" customHeight="1" x14ac:dyDescent="0.25">
      <c r="A540" s="75"/>
      <c r="B540" s="327"/>
      <c r="C540" s="328"/>
      <c r="D540" s="328"/>
      <c r="E540" s="328"/>
      <c r="F540" s="328"/>
      <c r="G540" s="328"/>
      <c r="H540" s="328"/>
      <c r="I540" s="328"/>
      <c r="J540" s="328"/>
      <c r="K540" s="328"/>
      <c r="L540" s="328"/>
      <c r="M540" s="328"/>
      <c r="N540" s="328"/>
      <c r="O540" s="328"/>
      <c r="P540" s="328"/>
      <c r="Q540" s="328"/>
      <c r="R540" s="328"/>
      <c r="S540" s="328"/>
      <c r="T540" s="328"/>
      <c r="U540" s="328"/>
      <c r="V540" s="328"/>
      <c r="W540" s="328"/>
      <c r="X540" s="328"/>
      <c r="Y540" s="329"/>
      <c r="Z540" s="336"/>
      <c r="AA540" s="337"/>
      <c r="AB540" s="337"/>
      <c r="AC540" s="337"/>
      <c r="AD540" s="338"/>
      <c r="AE540" s="645"/>
      <c r="AF540" s="646"/>
      <c r="AG540" s="646"/>
      <c r="AH540" s="646"/>
      <c r="AI540" s="646"/>
      <c r="AJ540" s="646"/>
      <c r="AK540" s="300" t="s">
        <v>18</v>
      </c>
      <c r="AL540" s="301"/>
      <c r="AM540" s="301"/>
      <c r="AN540" s="301"/>
      <c r="AO540" s="301"/>
      <c r="AP540" s="301"/>
      <c r="AQ540" s="301"/>
      <c r="AR540" s="301"/>
      <c r="AS540" s="301"/>
      <c r="AT540" s="301"/>
      <c r="AU540" s="301"/>
      <c r="AV540" s="301"/>
      <c r="AW540" s="301"/>
      <c r="AX540" s="302"/>
      <c r="AY540" s="407">
        <v>1</v>
      </c>
      <c r="AZ540" s="304"/>
      <c r="BA540" s="304"/>
      <c r="BB540" s="408"/>
      <c r="BC540" s="306">
        <f t="shared" si="99"/>
        <v>1</v>
      </c>
      <c r="BD540" s="307"/>
      <c r="BE540" s="307"/>
      <c r="BF540" s="308"/>
      <c r="BG540" s="309">
        <v>28961</v>
      </c>
      <c r="BH540" s="310"/>
      <c r="BI540" s="310"/>
      <c r="BJ540" s="311"/>
      <c r="BK540" s="312">
        <f t="shared" si="100"/>
        <v>28961</v>
      </c>
      <c r="BL540" s="313"/>
      <c r="BM540" s="313"/>
      <c r="BN540" s="313"/>
      <c r="BO540" s="313"/>
      <c r="BP540" s="314"/>
      <c r="BQ540" s="294"/>
      <c r="BR540" s="295"/>
      <c r="BS540" s="295"/>
      <c r="BT540" s="295"/>
      <c r="BU540" s="295"/>
      <c r="BV540" s="295"/>
      <c r="BW540" s="296"/>
      <c r="BX540" s="294"/>
      <c r="BY540" s="295"/>
      <c r="BZ540" s="295"/>
      <c r="CA540" s="295"/>
      <c r="CB540" s="295"/>
      <c r="CC540" s="296"/>
      <c r="CD540" s="294"/>
      <c r="CE540" s="295"/>
      <c r="CF540" s="295"/>
      <c r="CG540" s="295"/>
      <c r="CH540" s="295"/>
      <c r="CI540" s="296"/>
    </row>
    <row r="541" spans="1:87" ht="18" customHeight="1" x14ac:dyDescent="0.25">
      <c r="A541" s="75"/>
      <c r="B541" s="327"/>
      <c r="C541" s="328"/>
      <c r="D541" s="328"/>
      <c r="E541" s="328"/>
      <c r="F541" s="328"/>
      <c r="G541" s="328"/>
      <c r="H541" s="328"/>
      <c r="I541" s="328"/>
      <c r="J541" s="328"/>
      <c r="K541" s="328"/>
      <c r="L541" s="328"/>
      <c r="M541" s="328"/>
      <c r="N541" s="328"/>
      <c r="O541" s="328"/>
      <c r="P541" s="328"/>
      <c r="Q541" s="328"/>
      <c r="R541" s="328"/>
      <c r="S541" s="328"/>
      <c r="T541" s="328"/>
      <c r="U541" s="328"/>
      <c r="V541" s="328"/>
      <c r="W541" s="328"/>
      <c r="X541" s="328"/>
      <c r="Y541" s="329"/>
      <c r="Z541" s="336"/>
      <c r="AA541" s="337"/>
      <c r="AB541" s="337"/>
      <c r="AC541" s="337"/>
      <c r="AD541" s="338"/>
      <c r="AE541" s="645"/>
      <c r="AF541" s="646"/>
      <c r="AG541" s="646"/>
      <c r="AH541" s="646"/>
      <c r="AI541" s="646"/>
      <c r="AJ541" s="646"/>
      <c r="AK541" s="300" t="s">
        <v>37</v>
      </c>
      <c r="AL541" s="301"/>
      <c r="AM541" s="301"/>
      <c r="AN541" s="301"/>
      <c r="AO541" s="301"/>
      <c r="AP541" s="301"/>
      <c r="AQ541" s="301"/>
      <c r="AR541" s="301"/>
      <c r="AS541" s="301"/>
      <c r="AT541" s="301"/>
      <c r="AU541" s="301"/>
      <c r="AV541" s="301"/>
      <c r="AW541" s="301"/>
      <c r="AX541" s="302"/>
      <c r="AY541" s="407">
        <v>1</v>
      </c>
      <c r="AZ541" s="304"/>
      <c r="BA541" s="304"/>
      <c r="BB541" s="408"/>
      <c r="BC541" s="306">
        <f t="shared" si="99"/>
        <v>1</v>
      </c>
      <c r="BD541" s="307"/>
      <c r="BE541" s="307"/>
      <c r="BF541" s="308"/>
      <c r="BG541" s="309">
        <v>11840</v>
      </c>
      <c r="BH541" s="310"/>
      <c r="BI541" s="310"/>
      <c r="BJ541" s="311"/>
      <c r="BK541" s="312">
        <f t="shared" si="100"/>
        <v>11840</v>
      </c>
      <c r="BL541" s="313"/>
      <c r="BM541" s="313"/>
      <c r="BN541" s="313"/>
      <c r="BO541" s="313"/>
      <c r="BP541" s="314"/>
      <c r="BQ541" s="294"/>
      <c r="BR541" s="295"/>
      <c r="BS541" s="295"/>
      <c r="BT541" s="295"/>
      <c r="BU541" s="295"/>
      <c r="BV541" s="295"/>
      <c r="BW541" s="296"/>
      <c r="BX541" s="294"/>
      <c r="BY541" s="295"/>
      <c r="BZ541" s="295"/>
      <c r="CA541" s="295"/>
      <c r="CB541" s="295"/>
      <c r="CC541" s="296"/>
      <c r="CD541" s="294"/>
      <c r="CE541" s="295"/>
      <c r="CF541" s="295"/>
      <c r="CG541" s="295"/>
      <c r="CH541" s="295"/>
      <c r="CI541" s="296"/>
    </row>
    <row r="542" spans="1:87" ht="18" customHeight="1" x14ac:dyDescent="0.25">
      <c r="A542" s="75"/>
      <c r="B542" s="327"/>
      <c r="C542" s="328"/>
      <c r="D542" s="328"/>
      <c r="E542" s="328"/>
      <c r="F542" s="328"/>
      <c r="G542" s="328"/>
      <c r="H542" s="328"/>
      <c r="I542" s="328"/>
      <c r="J542" s="328"/>
      <c r="K542" s="328"/>
      <c r="L542" s="328"/>
      <c r="M542" s="328"/>
      <c r="N542" s="328"/>
      <c r="O542" s="328"/>
      <c r="P542" s="328"/>
      <c r="Q542" s="328"/>
      <c r="R542" s="328"/>
      <c r="S542" s="328"/>
      <c r="T542" s="328"/>
      <c r="U542" s="328"/>
      <c r="V542" s="328"/>
      <c r="W542" s="328"/>
      <c r="X542" s="328"/>
      <c r="Y542" s="329"/>
      <c r="Z542" s="336"/>
      <c r="AA542" s="337"/>
      <c r="AB542" s="337"/>
      <c r="AC542" s="337"/>
      <c r="AD542" s="338"/>
      <c r="AE542" s="645"/>
      <c r="AF542" s="646"/>
      <c r="AG542" s="646"/>
      <c r="AH542" s="646"/>
      <c r="AI542" s="646"/>
      <c r="AJ542" s="646"/>
      <c r="AK542" s="300" t="s">
        <v>38</v>
      </c>
      <c r="AL542" s="301"/>
      <c r="AM542" s="301"/>
      <c r="AN542" s="301"/>
      <c r="AO542" s="301"/>
      <c r="AP542" s="301"/>
      <c r="AQ542" s="301"/>
      <c r="AR542" s="301"/>
      <c r="AS542" s="301"/>
      <c r="AT542" s="301"/>
      <c r="AU542" s="301"/>
      <c r="AV542" s="301"/>
      <c r="AW542" s="301"/>
      <c r="AX542" s="302"/>
      <c r="AY542" s="407">
        <v>1</v>
      </c>
      <c r="AZ542" s="304"/>
      <c r="BA542" s="304"/>
      <c r="BB542" s="408"/>
      <c r="BC542" s="306">
        <f t="shared" si="99"/>
        <v>1</v>
      </c>
      <c r="BD542" s="307"/>
      <c r="BE542" s="307"/>
      <c r="BF542" s="308"/>
      <c r="BG542" s="309">
        <v>11840</v>
      </c>
      <c r="BH542" s="310"/>
      <c r="BI542" s="310"/>
      <c r="BJ542" s="311"/>
      <c r="BK542" s="312">
        <f t="shared" si="100"/>
        <v>11840</v>
      </c>
      <c r="BL542" s="313"/>
      <c r="BM542" s="313"/>
      <c r="BN542" s="313"/>
      <c r="BO542" s="313"/>
      <c r="BP542" s="314"/>
      <c r="BQ542" s="294"/>
      <c r="BR542" s="295"/>
      <c r="BS542" s="295"/>
      <c r="BT542" s="295"/>
      <c r="BU542" s="295"/>
      <c r="BV542" s="295"/>
      <c r="BW542" s="296"/>
      <c r="BX542" s="294"/>
      <c r="BY542" s="295"/>
      <c r="BZ542" s="295"/>
      <c r="CA542" s="295"/>
      <c r="CB542" s="295"/>
      <c r="CC542" s="296"/>
      <c r="CD542" s="294"/>
      <c r="CE542" s="295"/>
      <c r="CF542" s="295"/>
      <c r="CG542" s="295"/>
      <c r="CH542" s="295"/>
      <c r="CI542" s="296"/>
    </row>
    <row r="543" spans="1:87" ht="18" customHeight="1" thickBot="1" x14ac:dyDescent="0.3">
      <c r="A543" s="75"/>
      <c r="B543" s="327"/>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9"/>
      <c r="Z543" s="336"/>
      <c r="AA543" s="337"/>
      <c r="AB543" s="337"/>
      <c r="AC543" s="337"/>
      <c r="AD543" s="338"/>
      <c r="AE543" s="645"/>
      <c r="AF543" s="646"/>
      <c r="AG543" s="646"/>
      <c r="AH543" s="646"/>
      <c r="AI543" s="646"/>
      <c r="AJ543" s="646"/>
      <c r="AK543" s="300" t="s">
        <v>39</v>
      </c>
      <c r="AL543" s="301"/>
      <c r="AM543" s="301"/>
      <c r="AN543" s="301"/>
      <c r="AO543" s="301"/>
      <c r="AP543" s="301"/>
      <c r="AQ543" s="301"/>
      <c r="AR543" s="301"/>
      <c r="AS543" s="301"/>
      <c r="AT543" s="301"/>
      <c r="AU543" s="301"/>
      <c r="AV543" s="301"/>
      <c r="AW543" s="301"/>
      <c r="AX543" s="302"/>
      <c r="AY543" s="407">
        <v>1</v>
      </c>
      <c r="AZ543" s="304"/>
      <c r="BA543" s="304"/>
      <c r="BB543" s="408"/>
      <c r="BC543" s="306">
        <f t="shared" si="99"/>
        <v>1</v>
      </c>
      <c r="BD543" s="307"/>
      <c r="BE543" s="307"/>
      <c r="BF543" s="308"/>
      <c r="BG543" s="309">
        <v>11840</v>
      </c>
      <c r="BH543" s="310"/>
      <c r="BI543" s="310"/>
      <c r="BJ543" s="311"/>
      <c r="BK543" s="312">
        <f t="shared" si="100"/>
        <v>11840</v>
      </c>
      <c r="BL543" s="313"/>
      <c r="BM543" s="313"/>
      <c r="BN543" s="313"/>
      <c r="BO543" s="313"/>
      <c r="BP543" s="314"/>
      <c r="BQ543" s="294"/>
      <c r="BR543" s="295"/>
      <c r="BS543" s="295"/>
      <c r="BT543" s="295"/>
      <c r="BU543" s="295"/>
      <c r="BV543" s="295"/>
      <c r="BW543" s="296"/>
      <c r="BX543" s="294"/>
      <c r="BY543" s="295"/>
      <c r="BZ543" s="295"/>
      <c r="CA543" s="295"/>
      <c r="CB543" s="295"/>
      <c r="CC543" s="296"/>
      <c r="CD543" s="294"/>
      <c r="CE543" s="295"/>
      <c r="CF543" s="295"/>
      <c r="CG543" s="295"/>
      <c r="CH543" s="295"/>
      <c r="CI543" s="296"/>
    </row>
    <row r="544" spans="1:87" ht="18" customHeight="1" thickBot="1" x14ac:dyDescent="0.3">
      <c r="A544" s="75"/>
      <c r="B544" s="377"/>
      <c r="C544" s="378"/>
      <c r="D544" s="378"/>
      <c r="E544" s="378"/>
      <c r="F544" s="378"/>
      <c r="G544" s="378"/>
      <c r="H544" s="378"/>
      <c r="I544" s="378"/>
      <c r="J544" s="378"/>
      <c r="K544" s="378"/>
      <c r="L544" s="378"/>
      <c r="M544" s="378"/>
      <c r="N544" s="378"/>
      <c r="O544" s="378"/>
      <c r="P544" s="378"/>
      <c r="Q544" s="378"/>
      <c r="R544" s="378"/>
      <c r="S544" s="378"/>
      <c r="T544" s="378"/>
      <c r="U544" s="378"/>
      <c r="V544" s="378"/>
      <c r="W544" s="378"/>
      <c r="X544" s="378"/>
      <c r="Y544" s="378"/>
      <c r="Z544" s="378"/>
      <c r="AA544" s="378"/>
      <c r="AB544" s="378"/>
      <c r="AC544" s="378"/>
      <c r="AD544" s="378"/>
      <c r="AE544" s="378"/>
      <c r="AF544" s="378"/>
      <c r="AG544" s="378"/>
      <c r="AH544" s="378"/>
      <c r="AI544" s="378"/>
      <c r="AJ544" s="379"/>
      <c r="AK544" s="380" t="s">
        <v>3</v>
      </c>
      <c r="AL544" s="381"/>
      <c r="AM544" s="381"/>
      <c r="AN544" s="381"/>
      <c r="AO544" s="381"/>
      <c r="AP544" s="381"/>
      <c r="AQ544" s="381"/>
      <c r="AR544" s="381"/>
      <c r="AS544" s="381"/>
      <c r="AT544" s="381"/>
      <c r="AU544" s="381"/>
      <c r="AV544" s="381"/>
      <c r="AW544" s="381"/>
      <c r="AX544" s="381"/>
      <c r="AY544" s="382"/>
      <c r="AZ544" s="382"/>
      <c r="BA544" s="382"/>
      <c r="BB544" s="382"/>
      <c r="BC544" s="382"/>
      <c r="BD544" s="382"/>
      <c r="BE544" s="382"/>
      <c r="BF544" s="382"/>
      <c r="BG544" s="382"/>
      <c r="BH544" s="382"/>
      <c r="BI544" s="382"/>
      <c r="BJ544" s="383"/>
      <c r="BK544" s="384">
        <f>SUM(BK515:BK543)</f>
        <v>863334</v>
      </c>
      <c r="BL544" s="385"/>
      <c r="BM544" s="385"/>
      <c r="BN544" s="385"/>
      <c r="BO544" s="385"/>
      <c r="BP544" s="386"/>
      <c r="BQ544" s="387" t="s">
        <v>100</v>
      </c>
      <c r="BR544" s="388"/>
      <c r="BS544" s="388"/>
      <c r="BT544" s="388"/>
      <c r="BU544" s="388"/>
      <c r="BV544" s="388"/>
      <c r="BW544" s="388"/>
      <c r="BX544" s="388"/>
      <c r="BY544" s="388"/>
      <c r="BZ544" s="388"/>
      <c r="CA544" s="388"/>
      <c r="CB544" s="388"/>
      <c r="CC544" s="389"/>
      <c r="CD544" s="390">
        <f>+CD515*AE515</f>
        <v>1027451.7647058824</v>
      </c>
      <c r="CE544" s="390"/>
      <c r="CF544" s="390"/>
      <c r="CG544" s="390"/>
      <c r="CH544" s="390"/>
      <c r="CI544" s="391"/>
    </row>
    <row r="545" spans="1:87" ht="18" customHeight="1" thickBot="1" x14ac:dyDescent="0.3">
      <c r="A545" s="75"/>
      <c r="B545" s="76"/>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c r="AA545" s="76"/>
      <c r="AB545" s="76"/>
      <c r="AC545" s="76"/>
      <c r="AD545" s="76"/>
      <c r="AE545" s="76"/>
      <c r="AF545" s="76"/>
      <c r="AG545" s="76"/>
      <c r="AH545" s="76"/>
      <c r="AI545" s="76"/>
      <c r="AJ545" s="76"/>
      <c r="BG545" s="78"/>
      <c r="BH545" s="78"/>
      <c r="BI545" s="78"/>
      <c r="BJ545" s="78"/>
      <c r="BK545" s="79"/>
      <c r="BL545" s="79"/>
      <c r="BM545" s="79"/>
      <c r="BN545" s="79"/>
      <c r="BO545" s="79"/>
      <c r="BP545" s="79"/>
      <c r="BQ545" s="79"/>
      <c r="BR545" s="79"/>
      <c r="BS545" s="79"/>
      <c r="BT545" s="79"/>
      <c r="BU545" s="79"/>
      <c r="BV545" s="79"/>
      <c r="BW545" s="79"/>
      <c r="BX545" s="79"/>
      <c r="BY545" s="79"/>
      <c r="BZ545" s="79"/>
      <c r="CA545" s="79"/>
      <c r="CB545" s="79"/>
      <c r="CC545" s="79"/>
      <c r="CD545" s="79"/>
      <c r="CE545" s="79"/>
      <c r="CF545" s="79"/>
      <c r="CG545" s="79"/>
      <c r="CH545" s="79"/>
      <c r="CI545" s="79"/>
    </row>
    <row r="546" spans="1:87" ht="18" customHeight="1" thickBot="1" x14ac:dyDescent="0.3">
      <c r="A546" s="75"/>
      <c r="B546" s="418" t="s">
        <v>24</v>
      </c>
      <c r="C546" s="419"/>
      <c r="D546" s="419"/>
      <c r="E546" s="419"/>
      <c r="F546" s="419"/>
      <c r="G546" s="419"/>
      <c r="H546" s="419"/>
      <c r="I546" s="419"/>
      <c r="J546" s="419"/>
      <c r="K546" s="419"/>
      <c r="L546" s="419"/>
      <c r="M546" s="419"/>
      <c r="N546" s="419"/>
      <c r="O546" s="419"/>
      <c r="P546" s="419"/>
      <c r="Q546" s="419"/>
      <c r="R546" s="419"/>
      <c r="S546" s="419"/>
      <c r="T546" s="419"/>
      <c r="U546" s="419"/>
      <c r="V546" s="419"/>
      <c r="W546" s="419"/>
      <c r="X546" s="419"/>
      <c r="Y546" s="419"/>
      <c r="Z546" s="419"/>
      <c r="AA546" s="419"/>
      <c r="AB546" s="419"/>
      <c r="AC546" s="419"/>
      <c r="AD546" s="419"/>
      <c r="AE546" s="419"/>
      <c r="AF546" s="419"/>
      <c r="AG546" s="419"/>
      <c r="AH546" s="420"/>
      <c r="AI546" s="80"/>
      <c r="AJ546" s="80"/>
      <c r="AK546" s="80"/>
      <c r="AL546" s="80"/>
      <c r="AM546" s="80"/>
      <c r="AN546" s="80"/>
      <c r="AO546" s="80"/>
      <c r="AP546" s="80"/>
      <c r="AQ546" s="80"/>
      <c r="AR546" s="80"/>
      <c r="AS546" s="80"/>
      <c r="AT546" s="80"/>
      <c r="AU546" s="80"/>
      <c r="AV546" s="80"/>
      <c r="AW546" s="80"/>
      <c r="AX546" s="80"/>
      <c r="AY546" s="80"/>
      <c r="AZ546" s="80"/>
      <c r="BA546" s="80"/>
      <c r="BB546" s="80"/>
      <c r="BC546" s="80"/>
      <c r="BD546" s="80"/>
      <c r="BE546" s="80"/>
      <c r="BF546" s="80"/>
      <c r="BG546" s="81"/>
      <c r="BH546" s="81"/>
      <c r="BI546" s="81"/>
      <c r="BJ546" s="81"/>
      <c r="BK546" s="80"/>
      <c r="BL546" s="80"/>
      <c r="BM546" s="80"/>
      <c r="BN546" s="80"/>
      <c r="BO546" s="80"/>
      <c r="BP546" s="80"/>
      <c r="BQ546" s="80"/>
      <c r="BR546" s="80"/>
      <c r="BS546" s="80"/>
      <c r="BT546" s="80"/>
      <c r="BU546" s="80"/>
      <c r="BV546" s="80"/>
      <c r="BW546" s="80"/>
      <c r="BX546" s="80"/>
      <c r="BY546" s="80"/>
      <c r="BZ546" s="80"/>
      <c r="CA546" s="80"/>
    </row>
    <row r="547" spans="1:87" ht="18" customHeight="1" thickBot="1" x14ac:dyDescent="0.3">
      <c r="A547" s="75"/>
      <c r="B547" s="418" t="s">
        <v>96</v>
      </c>
      <c r="C547" s="419"/>
      <c r="D547" s="419"/>
      <c r="E547" s="419"/>
      <c r="F547" s="419"/>
      <c r="G547" s="419"/>
      <c r="H547" s="419"/>
      <c r="I547" s="419"/>
      <c r="J547" s="419"/>
      <c r="K547" s="419"/>
      <c r="L547" s="419"/>
      <c r="M547" s="419"/>
      <c r="N547" s="419"/>
      <c r="O547" s="420"/>
      <c r="P547" s="418" t="s">
        <v>97</v>
      </c>
      <c r="Q547" s="419"/>
      <c r="R547" s="419"/>
      <c r="S547" s="419"/>
      <c r="T547" s="419"/>
      <c r="U547" s="420"/>
      <c r="V547" s="418" t="s">
        <v>28</v>
      </c>
      <c r="W547" s="419"/>
      <c r="X547" s="419"/>
      <c r="Y547" s="419"/>
      <c r="Z547" s="419"/>
      <c r="AA547" s="419"/>
      <c r="AB547" s="420"/>
      <c r="AC547" s="418" t="s">
        <v>8</v>
      </c>
      <c r="AD547" s="419"/>
      <c r="AE547" s="419"/>
      <c r="AF547" s="419"/>
      <c r="AG547" s="419"/>
      <c r="AH547" s="420"/>
      <c r="AI547" s="80"/>
      <c r="AJ547" s="80"/>
      <c r="AK547" s="80"/>
      <c r="AL547" s="80"/>
      <c r="AM547" s="80"/>
      <c r="AN547" s="80"/>
      <c r="AO547" s="80"/>
      <c r="AP547" s="80"/>
      <c r="AQ547" s="80"/>
      <c r="AR547" s="80"/>
      <c r="AS547" s="80"/>
      <c r="AT547" s="80"/>
      <c r="AU547" s="80"/>
      <c r="AV547" s="80"/>
      <c r="AW547" s="80"/>
      <c r="AX547" s="80"/>
      <c r="AY547" s="82"/>
      <c r="AZ547" s="82"/>
      <c r="BA547" s="82"/>
      <c r="BB547" s="82"/>
      <c r="BC547" s="82"/>
      <c r="BD547" s="82"/>
      <c r="BE547" s="82"/>
      <c r="BF547" s="82"/>
      <c r="BG547" s="80"/>
      <c r="BH547" s="83"/>
      <c r="BI547" s="83"/>
      <c r="BJ547" s="83"/>
      <c r="BK547" s="80"/>
      <c r="BL547" s="80"/>
      <c r="BM547" s="80"/>
      <c r="BN547" s="80"/>
      <c r="BO547" s="80"/>
      <c r="BP547" s="80"/>
      <c r="BQ547" s="80"/>
      <c r="BR547" s="80"/>
      <c r="BS547" s="80"/>
      <c r="BT547" s="80"/>
      <c r="BU547" s="80"/>
      <c r="BV547" s="80"/>
      <c r="BW547" s="80"/>
      <c r="BX547" s="80"/>
      <c r="BY547" s="80"/>
      <c r="BZ547" s="80"/>
      <c r="CA547" s="80"/>
    </row>
    <row r="548" spans="1:87" ht="18" customHeight="1" x14ac:dyDescent="0.25">
      <c r="A548" s="75"/>
      <c r="B548" s="84" t="str">
        <f>'PLAN DE CARGOS'!B24:P24</f>
        <v>Asesor de Control Interno</v>
      </c>
      <c r="C548" s="85"/>
      <c r="D548" s="85"/>
      <c r="E548" s="85"/>
      <c r="F548" s="85"/>
      <c r="G548" s="85"/>
      <c r="H548" s="85"/>
      <c r="I548" s="85"/>
      <c r="J548" s="85"/>
      <c r="K548" s="85"/>
      <c r="L548" s="85"/>
      <c r="M548" s="85"/>
      <c r="N548" s="85"/>
      <c r="O548" s="86"/>
      <c r="P548" s="421">
        <f>SUMIF($AK$34:$AK$545,"=Asesor de Control Interno",BC34:BF545)</f>
        <v>5</v>
      </c>
      <c r="Q548" s="422"/>
      <c r="R548" s="422"/>
      <c r="S548" s="422"/>
      <c r="T548" s="422"/>
      <c r="U548" s="423"/>
      <c r="V548" s="424">
        <f>'CARGA DE HORAS LABORADAS'!P24</f>
        <v>2112</v>
      </c>
      <c r="W548" s="424"/>
      <c r="X548" s="424"/>
      <c r="Y548" s="424"/>
      <c r="Z548" s="424"/>
      <c r="AA548" s="424"/>
      <c r="AB548" s="425"/>
      <c r="AC548" s="424">
        <f>'CARGA DE HORAS LABORADAS'!AC24</f>
        <v>-5.0000000001091394E-3</v>
      </c>
      <c r="AD548" s="424"/>
      <c r="AE548" s="424"/>
      <c r="AF548" s="424"/>
      <c r="AG548" s="424"/>
      <c r="AH548" s="425"/>
      <c r="AI548" s="87"/>
      <c r="AJ548" s="87"/>
      <c r="AK548" s="80"/>
      <c r="AL548" s="88"/>
      <c r="AM548" s="88"/>
      <c r="AN548" s="88"/>
      <c r="AO548" s="88"/>
      <c r="AP548" s="88"/>
      <c r="AQ548" s="88"/>
      <c r="AR548" s="88"/>
      <c r="AS548" s="88"/>
      <c r="AT548" s="88"/>
      <c r="AU548" s="88"/>
      <c r="AV548" s="88"/>
      <c r="AW548" s="88"/>
      <c r="AX548" s="88"/>
      <c r="AY548" s="88"/>
      <c r="AZ548" s="88"/>
      <c r="BA548" s="88"/>
      <c r="BB548" s="88"/>
      <c r="BC548" s="88"/>
      <c r="BD548" s="88"/>
      <c r="BE548" s="88"/>
      <c r="BF548" s="88"/>
      <c r="BG548" s="80"/>
      <c r="BH548" s="89"/>
      <c r="BI548" s="89"/>
      <c r="BJ548" s="89"/>
      <c r="BK548" s="80"/>
      <c r="BL548" s="80"/>
      <c r="BM548" s="80"/>
      <c r="BN548" s="80"/>
      <c r="BO548" s="80"/>
      <c r="BP548" s="80"/>
      <c r="BQ548" s="80"/>
      <c r="BR548" s="80"/>
      <c r="BS548" s="80"/>
      <c r="BT548" s="80"/>
      <c r="BU548" s="80"/>
      <c r="BV548" s="80"/>
      <c r="BW548" s="80"/>
      <c r="BX548" s="80"/>
      <c r="BY548" s="80"/>
      <c r="BZ548" s="80"/>
      <c r="CA548" s="80"/>
    </row>
    <row r="549" spans="1:87" ht="18" customHeight="1" x14ac:dyDescent="0.25">
      <c r="A549" s="75"/>
      <c r="B549" s="90" t="str">
        <f>'PLAN DE CARGOS'!B25:P25</f>
        <v>Auxiliar Administrativo (Admisiones)</v>
      </c>
      <c r="C549" s="91"/>
      <c r="D549" s="91"/>
      <c r="E549" s="91"/>
      <c r="F549" s="91"/>
      <c r="G549" s="91"/>
      <c r="H549" s="91"/>
      <c r="I549" s="91"/>
      <c r="J549" s="91"/>
      <c r="K549" s="91"/>
      <c r="L549" s="91"/>
      <c r="M549" s="91"/>
      <c r="N549" s="91"/>
      <c r="O549" s="92"/>
      <c r="P549" s="413">
        <f>SUMIF($AK$34:$AK$545,"=Auxiliar Administrativo (Admisiones)",BC34:BF545)</f>
        <v>3572.8400000000011</v>
      </c>
      <c r="Q549" s="414"/>
      <c r="R549" s="414"/>
      <c r="S549" s="414"/>
      <c r="T549" s="414"/>
      <c r="U549" s="415"/>
      <c r="V549" s="416">
        <f>'CARGA DE HORAS LABORADAS'!P25</f>
        <v>4224</v>
      </c>
      <c r="W549" s="416"/>
      <c r="X549" s="416"/>
      <c r="Y549" s="416"/>
      <c r="Z549" s="416"/>
      <c r="AA549" s="416"/>
      <c r="AB549" s="417"/>
      <c r="AC549" s="416">
        <f>'CARGA DE HORAS LABORADAS'!AC25</f>
        <v>0</v>
      </c>
      <c r="AD549" s="416"/>
      <c r="AE549" s="416"/>
      <c r="AF549" s="416"/>
      <c r="AG549" s="416"/>
      <c r="AH549" s="417"/>
      <c r="AI549" s="87"/>
      <c r="AJ549" s="87"/>
      <c r="AK549" s="80"/>
      <c r="AL549" s="88"/>
      <c r="AM549" s="88"/>
      <c r="AN549" s="88"/>
      <c r="AO549" s="88"/>
      <c r="AP549" s="88"/>
      <c r="AQ549" s="88"/>
      <c r="AR549" s="88"/>
      <c r="AS549" s="88"/>
      <c r="AT549" s="88"/>
      <c r="AU549" s="88"/>
      <c r="AV549" s="88"/>
      <c r="AW549" s="88"/>
      <c r="AX549" s="88"/>
      <c r="AY549" s="88"/>
      <c r="AZ549" s="88"/>
      <c r="BA549" s="88"/>
      <c r="BB549" s="88"/>
      <c r="BC549" s="88"/>
      <c r="BD549" s="88"/>
      <c r="BE549" s="88"/>
      <c r="BF549" s="88"/>
      <c r="BG549" s="80"/>
      <c r="BH549" s="89"/>
      <c r="BI549" s="89"/>
      <c r="BJ549" s="89"/>
      <c r="BK549" s="80"/>
      <c r="BL549" s="80"/>
      <c r="BM549" s="80"/>
      <c r="BN549" s="80"/>
      <c r="BO549" s="80"/>
      <c r="BP549" s="80"/>
      <c r="BQ549" s="80"/>
      <c r="BR549" s="80"/>
      <c r="BS549" s="80"/>
      <c r="BT549" s="80"/>
      <c r="BU549" s="80"/>
      <c r="BV549" s="80"/>
      <c r="BW549" s="80"/>
      <c r="BX549" s="80"/>
      <c r="BY549" s="80"/>
      <c r="BZ549" s="80"/>
      <c r="CA549" s="80"/>
    </row>
    <row r="550" spans="1:87" ht="18" customHeight="1" x14ac:dyDescent="0.25">
      <c r="A550" s="75"/>
      <c r="B550" s="90" t="str">
        <f>'PLAN DE CARGOS'!B26:P26</f>
        <v>Auxiliar Administrativo (Almacenista)</v>
      </c>
      <c r="C550" s="91"/>
      <c r="D550" s="91"/>
      <c r="E550" s="91"/>
      <c r="F550" s="91"/>
      <c r="G550" s="91"/>
      <c r="H550" s="91"/>
      <c r="I550" s="91"/>
      <c r="J550" s="91"/>
      <c r="K550" s="91"/>
      <c r="L550" s="91"/>
      <c r="M550" s="91"/>
      <c r="N550" s="91"/>
      <c r="O550" s="92"/>
      <c r="P550" s="413">
        <f>SUMIF($AK$34:$AK$545,"=Auxiliar Administrativo (Almacenista)",BC34:BF545)</f>
        <v>401.36</v>
      </c>
      <c r="Q550" s="414"/>
      <c r="R550" s="414"/>
      <c r="S550" s="414"/>
      <c r="T550" s="414"/>
      <c r="U550" s="415"/>
      <c r="V550" s="416">
        <f>'CARGA DE HORAS LABORADAS'!P26</f>
        <v>2112</v>
      </c>
      <c r="W550" s="416"/>
      <c r="X550" s="416"/>
      <c r="Y550" s="416"/>
      <c r="Z550" s="416"/>
      <c r="AA550" s="416"/>
      <c r="AB550" s="417"/>
      <c r="AC550" s="416">
        <f>'CARGA DE HORAS LABORADAS'!AC26</f>
        <v>0</v>
      </c>
      <c r="AD550" s="416"/>
      <c r="AE550" s="416"/>
      <c r="AF550" s="416"/>
      <c r="AG550" s="416"/>
      <c r="AH550" s="417"/>
      <c r="AI550" s="80"/>
      <c r="AJ550" s="80"/>
      <c r="AK550" s="80"/>
      <c r="AL550" s="88"/>
      <c r="AM550" s="88"/>
      <c r="AN550" s="88"/>
      <c r="AO550" s="88"/>
      <c r="AP550" s="88"/>
      <c r="AQ550" s="88"/>
      <c r="AR550" s="88"/>
      <c r="AS550" s="88"/>
      <c r="AT550" s="88"/>
      <c r="AU550" s="88"/>
      <c r="AV550" s="88"/>
      <c r="AW550" s="88"/>
      <c r="AX550" s="88"/>
      <c r="AY550" s="88"/>
      <c r="AZ550" s="88"/>
      <c r="BA550" s="88"/>
      <c r="BB550" s="88"/>
      <c r="BC550" s="88"/>
      <c r="BD550" s="88"/>
      <c r="BE550" s="88"/>
      <c r="BF550" s="88"/>
      <c r="BG550" s="80"/>
      <c r="BH550" s="89"/>
      <c r="BI550" s="89"/>
      <c r="BJ550" s="89"/>
      <c r="BK550" s="80"/>
      <c r="BL550" s="80"/>
      <c r="BM550" s="80"/>
      <c r="BN550" s="80"/>
      <c r="BO550" s="80"/>
      <c r="BP550" s="80"/>
      <c r="BQ550" s="80"/>
      <c r="BR550" s="80"/>
      <c r="BS550" s="80"/>
      <c r="BT550" s="80"/>
      <c r="BU550" s="80"/>
      <c r="BV550" s="80"/>
      <c r="BW550" s="80"/>
      <c r="BX550" s="80"/>
      <c r="BY550" s="80"/>
      <c r="BZ550" s="80"/>
      <c r="CA550" s="80"/>
    </row>
    <row r="551" spans="1:87" ht="18" customHeight="1" x14ac:dyDescent="0.25">
      <c r="A551" s="75"/>
      <c r="B551" s="90" t="str">
        <f>'PLAN DE CARGOS'!B27:P27</f>
        <v>Auxiliar Administrativo (Archivo)</v>
      </c>
      <c r="C551" s="91"/>
      <c r="D551" s="91"/>
      <c r="E551" s="91"/>
      <c r="F551" s="91"/>
      <c r="G551" s="91"/>
      <c r="H551" s="91"/>
      <c r="I551" s="91"/>
      <c r="J551" s="91"/>
      <c r="K551" s="91"/>
      <c r="L551" s="91"/>
      <c r="M551" s="91"/>
      <c r="N551" s="91"/>
      <c r="O551" s="92"/>
      <c r="P551" s="413">
        <f>SUMIF($AK$34:$AK$545,"=Auxiliar Administrativo (Archivo)",BC34:BF545)</f>
        <v>184.4</v>
      </c>
      <c r="Q551" s="414"/>
      <c r="R551" s="414"/>
      <c r="S551" s="414"/>
      <c r="T551" s="414"/>
      <c r="U551" s="415"/>
      <c r="V551" s="416">
        <f>'CARGA DE HORAS LABORADAS'!P27</f>
        <v>2112</v>
      </c>
      <c r="W551" s="416"/>
      <c r="X551" s="416"/>
      <c r="Y551" s="416"/>
      <c r="Z551" s="416"/>
      <c r="AA551" s="416"/>
      <c r="AB551" s="417"/>
      <c r="AC551" s="416">
        <f>'CARGA DE HORAS LABORADAS'!AC27</f>
        <v>0</v>
      </c>
      <c r="AD551" s="416"/>
      <c r="AE551" s="416"/>
      <c r="AF551" s="416"/>
      <c r="AG551" s="416"/>
      <c r="AH551" s="417"/>
      <c r="AI551" s="80"/>
      <c r="AJ551" s="80"/>
      <c r="AK551" s="80"/>
      <c r="AL551" s="88"/>
      <c r="AM551" s="88"/>
      <c r="AN551" s="88"/>
      <c r="AO551" s="88"/>
      <c r="AP551" s="88"/>
      <c r="AQ551" s="88"/>
      <c r="AR551" s="88"/>
      <c r="AS551" s="88"/>
      <c r="AT551" s="88"/>
      <c r="AU551" s="88"/>
      <c r="AV551" s="88"/>
      <c r="AW551" s="88"/>
      <c r="AX551" s="88"/>
      <c r="AY551" s="88"/>
      <c r="AZ551" s="88"/>
      <c r="BA551" s="88"/>
      <c r="BB551" s="88"/>
      <c r="BC551" s="88"/>
      <c r="BD551" s="88"/>
      <c r="BE551" s="88"/>
      <c r="BF551" s="88"/>
      <c r="BG551" s="80"/>
      <c r="BH551" s="89"/>
      <c r="BI551" s="89"/>
      <c r="BJ551" s="89"/>
      <c r="BK551" s="80"/>
      <c r="BL551" s="80"/>
      <c r="BM551" s="80"/>
      <c r="BN551" s="80"/>
      <c r="BO551" s="80"/>
      <c r="BP551" s="80"/>
      <c r="BQ551" s="80"/>
      <c r="BR551" s="80"/>
      <c r="BS551" s="80"/>
      <c r="BT551" s="80"/>
      <c r="BU551" s="80"/>
      <c r="BV551" s="80"/>
      <c r="BW551" s="80"/>
      <c r="BX551" s="80"/>
      <c r="BY551" s="80"/>
      <c r="BZ551" s="80"/>
      <c r="CA551" s="80"/>
    </row>
    <row r="552" spans="1:87" ht="18" customHeight="1" x14ac:dyDescent="0.25">
      <c r="A552" s="75"/>
      <c r="B552" s="90" t="str">
        <f>'PLAN DE CARGOS'!B28:P28</f>
        <v>Auxiliar Administrativo (Atención al Usuario)</v>
      </c>
      <c r="C552" s="91"/>
      <c r="D552" s="91"/>
      <c r="E552" s="91"/>
      <c r="F552" s="91"/>
      <c r="G552" s="91"/>
      <c r="H552" s="91"/>
      <c r="I552" s="91"/>
      <c r="J552" s="91"/>
      <c r="K552" s="91"/>
      <c r="L552" s="91"/>
      <c r="M552" s="91"/>
      <c r="N552" s="91"/>
      <c r="O552" s="92"/>
      <c r="P552" s="413">
        <f>SUMIF($AK$34:$AK$545,"=Auxiliar Administrativo (Atención al Usuario)",BC34:BF545)</f>
        <v>782</v>
      </c>
      <c r="Q552" s="414"/>
      <c r="R552" s="414"/>
      <c r="S552" s="414"/>
      <c r="T552" s="414"/>
      <c r="U552" s="415"/>
      <c r="V552" s="416">
        <f>'CARGA DE HORAS LABORADAS'!P28</f>
        <v>2112</v>
      </c>
      <c r="W552" s="416"/>
      <c r="X552" s="416"/>
      <c r="Y552" s="416"/>
      <c r="Z552" s="416"/>
      <c r="AA552" s="416"/>
      <c r="AB552" s="417"/>
      <c r="AC552" s="416">
        <f>'CARGA DE HORAS LABORADAS'!AC28</f>
        <v>0</v>
      </c>
      <c r="AD552" s="416"/>
      <c r="AE552" s="416"/>
      <c r="AF552" s="416"/>
      <c r="AG552" s="416"/>
      <c r="AH552" s="417"/>
      <c r="AI552" s="80"/>
      <c r="AJ552" s="80"/>
      <c r="AK552" s="80"/>
      <c r="AL552" s="88"/>
      <c r="AM552" s="88"/>
      <c r="AN552" s="88"/>
      <c r="AO552" s="88"/>
      <c r="AP552" s="88"/>
      <c r="AQ552" s="88"/>
      <c r="AR552" s="88"/>
      <c r="AS552" s="88"/>
      <c r="AT552" s="88"/>
      <c r="AU552" s="88"/>
      <c r="AV552" s="88"/>
      <c r="AW552" s="88"/>
      <c r="AX552" s="88"/>
      <c r="AY552" s="88"/>
      <c r="AZ552" s="88"/>
      <c r="BA552" s="88"/>
      <c r="BB552" s="88"/>
      <c r="BC552" s="88"/>
      <c r="BD552" s="88"/>
      <c r="BE552" s="88"/>
      <c r="BF552" s="88"/>
      <c r="BG552" s="80"/>
      <c r="BH552" s="89"/>
      <c r="BI552" s="89"/>
      <c r="BJ552" s="89"/>
      <c r="BK552" s="80"/>
      <c r="BL552" s="80"/>
      <c r="BM552" s="80"/>
      <c r="BN552" s="80"/>
      <c r="BO552" s="80"/>
      <c r="BP552" s="80"/>
      <c r="BQ552" s="80"/>
      <c r="BR552" s="80"/>
      <c r="BS552" s="80"/>
      <c r="BT552" s="80"/>
      <c r="BU552" s="80"/>
      <c r="BV552" s="80"/>
      <c r="BW552" s="80"/>
      <c r="BX552" s="80"/>
      <c r="BY552" s="80"/>
      <c r="BZ552" s="80"/>
      <c r="CA552" s="80"/>
    </row>
    <row r="553" spans="1:87" ht="18" customHeight="1" x14ac:dyDescent="0.25">
      <c r="A553" s="75"/>
      <c r="B553" s="90" t="str">
        <f>'PLAN DE CARGOS'!B29:P29</f>
        <v>Auxiliar Administrativo (Cartera)</v>
      </c>
      <c r="C553" s="91"/>
      <c r="D553" s="91"/>
      <c r="E553" s="91"/>
      <c r="F553" s="91"/>
      <c r="G553" s="91"/>
      <c r="H553" s="91"/>
      <c r="I553" s="91"/>
      <c r="J553" s="91"/>
      <c r="K553" s="91"/>
      <c r="L553" s="91"/>
      <c r="M553" s="91"/>
      <c r="N553" s="91"/>
      <c r="O553" s="92"/>
      <c r="P553" s="413">
        <f>SUMIF($AK$34:$AK$545,"=Auxiliar Administrativo (Cartera)",BC34:BF545)</f>
        <v>5</v>
      </c>
      <c r="Q553" s="414"/>
      <c r="R553" s="414"/>
      <c r="S553" s="414"/>
      <c r="T553" s="414"/>
      <c r="U553" s="415"/>
      <c r="V553" s="416">
        <f>'CARGA DE HORAS LABORADAS'!P29</f>
        <v>2112</v>
      </c>
      <c r="W553" s="416"/>
      <c r="X553" s="416"/>
      <c r="Y553" s="416"/>
      <c r="Z553" s="416"/>
      <c r="AA553" s="416"/>
      <c r="AB553" s="417"/>
      <c r="AC553" s="416">
        <f>'CARGA DE HORAS LABORADAS'!AC29</f>
        <v>0</v>
      </c>
      <c r="AD553" s="416"/>
      <c r="AE553" s="416"/>
      <c r="AF553" s="416"/>
      <c r="AG553" s="416"/>
      <c r="AH553" s="417"/>
      <c r="AI553" s="80"/>
      <c r="AJ553" s="80"/>
      <c r="AK553" s="80"/>
      <c r="AL553" s="88"/>
      <c r="AM553" s="88"/>
      <c r="AN553" s="88"/>
      <c r="AO553" s="88"/>
      <c r="AP553" s="88"/>
      <c r="AQ553" s="88"/>
      <c r="AR553" s="88"/>
      <c r="AS553" s="88"/>
      <c r="AT553" s="88"/>
      <c r="AU553" s="88"/>
      <c r="AV553" s="88"/>
      <c r="AW553" s="88"/>
      <c r="AX553" s="88"/>
      <c r="AY553" s="88"/>
      <c r="AZ553" s="88"/>
      <c r="BA553" s="88"/>
      <c r="BB553" s="88"/>
      <c r="BC553" s="88"/>
      <c r="BD553" s="88"/>
      <c r="BE553" s="88"/>
      <c r="BF553" s="88"/>
      <c r="BG553" s="80"/>
      <c r="BH553" s="89"/>
      <c r="BI553" s="89"/>
      <c r="BJ553" s="89"/>
      <c r="BK553" s="80"/>
      <c r="BL553" s="80"/>
      <c r="BM553" s="80"/>
      <c r="BN553" s="80"/>
      <c r="BO553" s="80"/>
      <c r="BP553" s="80"/>
      <c r="BQ553" s="80"/>
      <c r="BR553" s="80"/>
      <c r="BS553" s="80"/>
      <c r="BT553" s="80"/>
      <c r="BU553" s="80"/>
      <c r="BV553" s="80"/>
      <c r="BW553" s="80"/>
      <c r="BX553" s="80"/>
      <c r="BY553" s="80"/>
      <c r="BZ553" s="80"/>
      <c r="CA553" s="80"/>
    </row>
    <row r="554" spans="1:87" ht="18" customHeight="1" x14ac:dyDescent="0.25">
      <c r="A554" s="75"/>
      <c r="B554" s="90" t="str">
        <f>'PLAN DE CARGOS'!B30:P30</f>
        <v>Auxiliar Administrativo (Contabilidad)</v>
      </c>
      <c r="C554" s="91"/>
      <c r="D554" s="91"/>
      <c r="E554" s="91"/>
      <c r="F554" s="91"/>
      <c r="G554" s="91"/>
      <c r="H554" s="91"/>
      <c r="I554" s="91"/>
      <c r="J554" s="91"/>
      <c r="K554" s="91"/>
      <c r="L554" s="91"/>
      <c r="M554" s="91"/>
      <c r="N554" s="91"/>
      <c r="O554" s="92"/>
      <c r="P554" s="413">
        <f>SUMIF($AK$34:$AK$545,"=Auxiliar Administrativo (Contabilidad)",BC34:BF545)</f>
        <v>5</v>
      </c>
      <c r="Q554" s="414"/>
      <c r="R554" s="414"/>
      <c r="S554" s="414"/>
      <c r="T554" s="414"/>
      <c r="U554" s="415"/>
      <c r="V554" s="416">
        <f>'CARGA DE HORAS LABORADAS'!P30</f>
        <v>2112</v>
      </c>
      <c r="W554" s="416"/>
      <c r="X554" s="416"/>
      <c r="Y554" s="416"/>
      <c r="Z554" s="416"/>
      <c r="AA554" s="416"/>
      <c r="AB554" s="417"/>
      <c r="AC554" s="416">
        <f>'CARGA DE HORAS LABORADAS'!AC30</f>
        <v>0</v>
      </c>
      <c r="AD554" s="416"/>
      <c r="AE554" s="416"/>
      <c r="AF554" s="416"/>
      <c r="AG554" s="416"/>
      <c r="AH554" s="417"/>
      <c r="AI554" s="80"/>
      <c r="AJ554" s="80"/>
      <c r="AK554" s="80"/>
      <c r="AL554" s="88"/>
      <c r="AM554" s="88"/>
      <c r="AN554" s="88"/>
      <c r="AO554" s="88"/>
      <c r="AP554" s="88"/>
      <c r="AQ554" s="88"/>
      <c r="AR554" s="88"/>
      <c r="AS554" s="88"/>
      <c r="AT554" s="88"/>
      <c r="AU554" s="88"/>
      <c r="AV554" s="88"/>
      <c r="AW554" s="88"/>
      <c r="AX554" s="88"/>
      <c r="AY554" s="88"/>
      <c r="AZ554" s="88"/>
      <c r="BA554" s="88"/>
      <c r="BB554" s="88"/>
      <c r="BC554" s="88"/>
      <c r="BD554" s="88"/>
      <c r="BE554" s="88"/>
      <c r="BF554" s="88"/>
      <c r="BG554" s="80"/>
      <c r="BH554" s="89"/>
      <c r="BI554" s="89"/>
      <c r="BJ554" s="89"/>
      <c r="BK554" s="80"/>
      <c r="BL554" s="80"/>
      <c r="BM554" s="80"/>
      <c r="BN554" s="80"/>
      <c r="BO554" s="80"/>
      <c r="BP554" s="80"/>
      <c r="BQ554" s="80"/>
      <c r="BR554" s="80"/>
      <c r="BS554" s="80"/>
      <c r="BT554" s="80"/>
      <c r="BU554" s="80"/>
      <c r="BV554" s="80"/>
      <c r="BW554" s="80"/>
      <c r="BX554" s="80"/>
      <c r="BY554" s="80"/>
      <c r="BZ554" s="80"/>
      <c r="CA554" s="80"/>
    </row>
    <row r="555" spans="1:87" ht="18" customHeight="1" x14ac:dyDescent="0.25">
      <c r="A555" s="75"/>
      <c r="B555" s="90" t="str">
        <f>'PLAN DE CARGOS'!B31:P31</f>
        <v>Auxiliar Administrativo (Facturación)</v>
      </c>
      <c r="C555" s="91"/>
      <c r="D555" s="91"/>
      <c r="E555" s="91"/>
      <c r="F555" s="91"/>
      <c r="G555" s="91"/>
      <c r="H555" s="91"/>
      <c r="I555" s="91"/>
      <c r="J555" s="91"/>
      <c r="K555" s="91"/>
      <c r="L555" s="91"/>
      <c r="M555" s="91"/>
      <c r="N555" s="91"/>
      <c r="O555" s="92"/>
      <c r="P555" s="413">
        <f>SUMIF($AK$34:$AK$545,"=Auxiliar Administrativo (Facturación)",BC34:BF545)</f>
        <v>340.15999999999997</v>
      </c>
      <c r="Q555" s="414"/>
      <c r="R555" s="414"/>
      <c r="S555" s="414"/>
      <c r="T555" s="414"/>
      <c r="U555" s="415"/>
      <c r="V555" s="416">
        <f>'CARGA DE HORAS LABORADAS'!P31</f>
        <v>6336</v>
      </c>
      <c r="W555" s="416"/>
      <c r="X555" s="416"/>
      <c r="Y555" s="416"/>
      <c r="Z555" s="416"/>
      <c r="AA555" s="416"/>
      <c r="AB555" s="417"/>
      <c r="AC555" s="416">
        <f>'CARGA DE HORAS LABORADAS'!AC31</f>
        <v>0</v>
      </c>
      <c r="AD555" s="416"/>
      <c r="AE555" s="416"/>
      <c r="AF555" s="416"/>
      <c r="AG555" s="416"/>
      <c r="AH555" s="417"/>
      <c r="AI555" s="80"/>
      <c r="AJ555" s="80"/>
      <c r="AK555" s="80"/>
      <c r="AL555" s="88"/>
      <c r="AM555" s="88"/>
      <c r="AN555" s="88"/>
      <c r="AO555" s="88"/>
      <c r="AP555" s="88"/>
      <c r="AQ555" s="88"/>
      <c r="AR555" s="88"/>
      <c r="AS555" s="88"/>
      <c r="AT555" s="88"/>
      <c r="AU555" s="88"/>
      <c r="AV555" s="88"/>
      <c r="AW555" s="88"/>
      <c r="AX555" s="88"/>
      <c r="AY555" s="88"/>
      <c r="AZ555" s="88"/>
      <c r="BA555" s="88"/>
      <c r="BB555" s="88"/>
      <c r="BC555" s="88"/>
      <c r="BD555" s="88"/>
      <c r="BE555" s="88"/>
      <c r="BF555" s="88"/>
      <c r="BG555" s="80"/>
      <c r="BH555" s="89"/>
      <c r="BI555" s="89"/>
      <c r="BJ555" s="89"/>
      <c r="BK555" s="80"/>
      <c r="BL555" s="80"/>
      <c r="BM555" s="80"/>
      <c r="BN555" s="80"/>
      <c r="BO555" s="80"/>
      <c r="BP555" s="80"/>
      <c r="BQ555" s="80"/>
      <c r="BR555" s="80"/>
      <c r="BS555" s="80"/>
      <c r="BT555" s="80"/>
      <c r="BU555" s="80"/>
      <c r="BV555" s="80"/>
      <c r="BW555" s="80"/>
      <c r="BX555" s="80"/>
      <c r="BY555" s="80"/>
      <c r="BZ555" s="80"/>
      <c r="CA555" s="80"/>
    </row>
    <row r="556" spans="1:87" ht="18" customHeight="1" x14ac:dyDescent="0.25">
      <c r="A556" s="75"/>
      <c r="B556" s="90" t="str">
        <f>'PLAN DE CARGOS'!B32:P32</f>
        <v>Auxiliar Área Salud (Consultorio Odontológico)</v>
      </c>
      <c r="C556" s="91"/>
      <c r="D556" s="91"/>
      <c r="E556" s="91"/>
      <c r="F556" s="91"/>
      <c r="G556" s="91"/>
      <c r="H556" s="91"/>
      <c r="I556" s="91"/>
      <c r="J556" s="91"/>
      <c r="K556" s="91"/>
      <c r="L556" s="91"/>
      <c r="M556" s="91"/>
      <c r="N556" s="91"/>
      <c r="O556" s="92"/>
      <c r="P556" s="413">
        <f>SUMIF($AK$34:$AK$545,"=Auxiliar Área Salud (Consultorio Odontológico)",BC34:BF545)</f>
        <v>1625</v>
      </c>
      <c r="Q556" s="414"/>
      <c r="R556" s="414"/>
      <c r="S556" s="414"/>
      <c r="T556" s="414"/>
      <c r="U556" s="415"/>
      <c r="V556" s="416">
        <f>'CARGA DE HORAS LABORADAS'!P32</f>
        <v>2112</v>
      </c>
      <c r="W556" s="416"/>
      <c r="X556" s="416"/>
      <c r="Y556" s="416"/>
      <c r="Z556" s="416"/>
      <c r="AA556" s="416"/>
      <c r="AB556" s="417"/>
      <c r="AC556" s="416">
        <f>'CARGA DE HORAS LABORADAS'!AC32</f>
        <v>0</v>
      </c>
      <c r="AD556" s="416"/>
      <c r="AE556" s="416"/>
      <c r="AF556" s="416"/>
      <c r="AG556" s="416"/>
      <c r="AH556" s="417"/>
      <c r="AI556" s="80"/>
      <c r="AJ556" s="80"/>
      <c r="AK556" s="80"/>
      <c r="AL556" s="88"/>
      <c r="AM556" s="88"/>
      <c r="AN556" s="88"/>
      <c r="AO556" s="88"/>
      <c r="AP556" s="88"/>
      <c r="AQ556" s="88"/>
      <c r="AR556" s="88"/>
      <c r="AS556" s="88"/>
      <c r="AT556" s="88"/>
      <c r="AU556" s="88"/>
      <c r="AV556" s="88"/>
      <c r="AW556" s="88"/>
      <c r="AX556" s="88"/>
      <c r="AY556" s="88"/>
      <c r="AZ556" s="88"/>
      <c r="BA556" s="88"/>
      <c r="BB556" s="88"/>
      <c r="BC556" s="88"/>
      <c r="BD556" s="88"/>
      <c r="BE556" s="88"/>
      <c r="BF556" s="88"/>
      <c r="BG556" s="80"/>
      <c r="BH556" s="89"/>
      <c r="BI556" s="89"/>
      <c r="BJ556" s="89"/>
      <c r="BK556" s="80"/>
      <c r="BL556" s="80"/>
      <c r="BM556" s="80"/>
      <c r="BN556" s="80"/>
      <c r="BO556" s="80"/>
      <c r="BP556" s="80"/>
      <c r="BQ556" s="80"/>
      <c r="BR556" s="80"/>
      <c r="BS556" s="80"/>
      <c r="BT556" s="80"/>
      <c r="BU556" s="80"/>
      <c r="BV556" s="80"/>
      <c r="BW556" s="80"/>
      <c r="BX556" s="80"/>
      <c r="BY556" s="80"/>
      <c r="BZ556" s="80"/>
      <c r="CA556" s="80"/>
    </row>
    <row r="557" spans="1:87" ht="18" customHeight="1" x14ac:dyDescent="0.25">
      <c r="A557" s="75"/>
      <c r="B557" s="90" t="str">
        <f>'PLAN DE CARGOS'!B33:P33</f>
        <v>Auxiliar Área Salud (Enfermería)</v>
      </c>
      <c r="C557" s="91"/>
      <c r="D557" s="91"/>
      <c r="E557" s="91"/>
      <c r="F557" s="91"/>
      <c r="G557" s="91"/>
      <c r="H557" s="91"/>
      <c r="I557" s="91"/>
      <c r="J557" s="91"/>
      <c r="K557" s="91"/>
      <c r="L557" s="91"/>
      <c r="M557" s="91"/>
      <c r="N557" s="91"/>
      <c r="O557" s="92"/>
      <c r="P557" s="413">
        <f>SUMIF($AK$34:$AK$545,"=Auxiliar Área Salud (Enfermería)",BC34:BF545)</f>
        <v>30591</v>
      </c>
      <c r="Q557" s="414"/>
      <c r="R557" s="414"/>
      <c r="S557" s="414"/>
      <c r="T557" s="414"/>
      <c r="U557" s="415"/>
      <c r="V557" s="416">
        <f>'CARGA DE HORAS LABORADAS'!P33</f>
        <v>31680</v>
      </c>
      <c r="W557" s="416"/>
      <c r="X557" s="416"/>
      <c r="Y557" s="416"/>
      <c r="Z557" s="416"/>
      <c r="AA557" s="416"/>
      <c r="AB557" s="417"/>
      <c r="AC557" s="416">
        <f>'CARGA DE HORAS LABORADAS'!AC33</f>
        <v>0</v>
      </c>
      <c r="AD557" s="416"/>
      <c r="AE557" s="416"/>
      <c r="AF557" s="416"/>
      <c r="AG557" s="416"/>
      <c r="AH557" s="417"/>
      <c r="AI557" s="80"/>
      <c r="AJ557" s="80"/>
      <c r="AK557" s="80"/>
      <c r="AL557" s="88"/>
      <c r="AM557" s="88"/>
      <c r="AN557" s="88"/>
      <c r="AO557" s="88"/>
      <c r="AP557" s="88"/>
      <c r="AQ557" s="88"/>
      <c r="AR557" s="88"/>
      <c r="AS557" s="88"/>
      <c r="AT557" s="88"/>
      <c r="AU557" s="88"/>
      <c r="AV557" s="88"/>
      <c r="AW557" s="88"/>
      <c r="AX557" s="88"/>
      <c r="AY557" s="88"/>
      <c r="AZ557" s="88"/>
      <c r="BA557" s="88"/>
      <c r="BB557" s="88"/>
      <c r="BC557" s="88"/>
      <c r="BD557" s="88"/>
      <c r="BE557" s="88"/>
      <c r="BF557" s="88"/>
      <c r="BG557" s="80"/>
      <c r="BH557" s="89"/>
      <c r="BI557" s="89"/>
      <c r="BJ557" s="89"/>
      <c r="BK557" s="80"/>
      <c r="BL557" s="80"/>
      <c r="BM557" s="80"/>
      <c r="BN557" s="80"/>
      <c r="BO557" s="80"/>
      <c r="BP557" s="80"/>
      <c r="BQ557" s="80"/>
      <c r="BR557" s="80"/>
      <c r="BS557" s="80"/>
      <c r="BT557" s="80"/>
      <c r="BU557" s="80"/>
      <c r="BV557" s="80"/>
      <c r="BW557" s="80"/>
      <c r="BX557" s="80"/>
      <c r="BY557" s="80"/>
      <c r="BZ557" s="80"/>
      <c r="CA557" s="80"/>
    </row>
    <row r="558" spans="1:87" ht="18" customHeight="1" x14ac:dyDescent="0.25">
      <c r="A558" s="75"/>
      <c r="B558" s="90" t="str">
        <f>'PLAN DE CARGOS'!B34:P34</f>
        <v>Auxiliar Área Salud (Farmacia)</v>
      </c>
      <c r="C558" s="91"/>
      <c r="D558" s="91"/>
      <c r="E558" s="91"/>
      <c r="F558" s="91"/>
      <c r="G558" s="91"/>
      <c r="H558" s="91"/>
      <c r="I558" s="91"/>
      <c r="J558" s="91"/>
      <c r="K558" s="91"/>
      <c r="L558" s="91"/>
      <c r="M558" s="91"/>
      <c r="N558" s="91"/>
      <c r="O558" s="92"/>
      <c r="P558" s="413">
        <f>SUMIF($AK$34:$AK$545,"=Auxiliar Área Salud (Farmacia)",BC34:BF545)</f>
        <v>2067.38</v>
      </c>
      <c r="Q558" s="414"/>
      <c r="R558" s="414"/>
      <c r="S558" s="414"/>
      <c r="T558" s="414"/>
      <c r="U558" s="415"/>
      <c r="V558" s="416">
        <f>'CARGA DE HORAS LABORADAS'!P34</f>
        <v>2112</v>
      </c>
      <c r="W558" s="416"/>
      <c r="X558" s="416"/>
      <c r="Y558" s="416"/>
      <c r="Z558" s="416"/>
      <c r="AA558" s="416"/>
      <c r="AB558" s="417"/>
      <c r="AC558" s="416">
        <f>'CARGA DE HORAS LABORADAS'!AC34</f>
        <v>0</v>
      </c>
      <c r="AD558" s="416"/>
      <c r="AE558" s="416"/>
      <c r="AF558" s="416"/>
      <c r="AG558" s="416"/>
      <c r="AH558" s="417"/>
      <c r="AI558" s="80"/>
      <c r="AJ558" s="80"/>
      <c r="AK558" s="80"/>
      <c r="AL558" s="88"/>
      <c r="AM558" s="88"/>
      <c r="AN558" s="88"/>
      <c r="AO558" s="88"/>
      <c r="AP558" s="88"/>
      <c r="AQ558" s="88"/>
      <c r="AR558" s="88"/>
      <c r="AS558" s="88"/>
      <c r="AT558" s="88"/>
      <c r="AU558" s="88"/>
      <c r="AV558" s="88"/>
      <c r="AW558" s="88"/>
      <c r="AX558" s="88"/>
      <c r="AY558" s="88"/>
      <c r="AZ558" s="88"/>
      <c r="BA558" s="88"/>
      <c r="BB558" s="88"/>
      <c r="BC558" s="88"/>
      <c r="BD558" s="88"/>
      <c r="BE558" s="88"/>
      <c r="BF558" s="88"/>
      <c r="BG558" s="80"/>
      <c r="BH558" s="89"/>
      <c r="BI558" s="89"/>
      <c r="BJ558" s="89"/>
      <c r="BK558" s="80"/>
      <c r="BL558" s="80"/>
      <c r="BM558" s="80"/>
      <c r="BN558" s="80"/>
      <c r="BO558" s="80"/>
      <c r="BP558" s="80"/>
      <c r="BQ558" s="80"/>
      <c r="BR558" s="80"/>
      <c r="BS558" s="80"/>
      <c r="BT558" s="80"/>
      <c r="BU558" s="80"/>
      <c r="BV558" s="80"/>
      <c r="BW558" s="80"/>
      <c r="BX558" s="80"/>
      <c r="BY558" s="80"/>
      <c r="BZ558" s="80"/>
      <c r="CA558" s="80"/>
    </row>
    <row r="559" spans="1:87" ht="18" customHeight="1" x14ac:dyDescent="0.25">
      <c r="A559" s="75"/>
      <c r="B559" s="90" t="str">
        <f>'PLAN DE CARGOS'!B35:P35</f>
        <v>Auxiliar Área Salud (Higiene Oral)</v>
      </c>
      <c r="C559" s="91"/>
      <c r="D559" s="91"/>
      <c r="E559" s="91"/>
      <c r="F559" s="91"/>
      <c r="G559" s="91"/>
      <c r="H559" s="91"/>
      <c r="I559" s="91"/>
      <c r="J559" s="91"/>
      <c r="K559" s="91"/>
      <c r="L559" s="91"/>
      <c r="M559" s="91"/>
      <c r="N559" s="91"/>
      <c r="O559" s="92"/>
      <c r="P559" s="413">
        <f>SUMIF($AK$34:$AK$545,"=Auxiliar Área Salud (Higiene Oral)",BC34:BF545)</f>
        <v>4114</v>
      </c>
      <c r="Q559" s="414"/>
      <c r="R559" s="414"/>
      <c r="S559" s="414"/>
      <c r="T559" s="414"/>
      <c r="U559" s="415"/>
      <c r="V559" s="416">
        <f>'CARGA DE HORAS LABORADAS'!P35</f>
        <v>4224</v>
      </c>
      <c r="W559" s="416"/>
      <c r="X559" s="416"/>
      <c r="Y559" s="416"/>
      <c r="Z559" s="416"/>
      <c r="AA559" s="416"/>
      <c r="AB559" s="417"/>
      <c r="AC559" s="416">
        <f>'CARGA DE HORAS LABORADAS'!AC35</f>
        <v>0</v>
      </c>
      <c r="AD559" s="416"/>
      <c r="AE559" s="416"/>
      <c r="AF559" s="416"/>
      <c r="AG559" s="416"/>
      <c r="AH559" s="417"/>
      <c r="AI559" s="80"/>
      <c r="AJ559" s="80"/>
      <c r="AK559" s="80"/>
      <c r="AL559" s="88"/>
      <c r="AM559" s="88"/>
      <c r="AN559" s="88"/>
      <c r="AO559" s="88"/>
      <c r="AP559" s="88"/>
      <c r="AQ559" s="88"/>
      <c r="AR559" s="88"/>
      <c r="AS559" s="88"/>
      <c r="AT559" s="88"/>
      <c r="AU559" s="88"/>
      <c r="AV559" s="88"/>
      <c r="AW559" s="88"/>
      <c r="AX559" s="88"/>
      <c r="AY559" s="88"/>
      <c r="AZ559" s="88"/>
      <c r="BA559" s="88"/>
      <c r="BB559" s="88"/>
      <c r="BC559" s="88"/>
      <c r="BD559" s="88"/>
      <c r="BE559" s="88"/>
      <c r="BF559" s="88"/>
      <c r="BG559" s="80"/>
      <c r="BH559" s="89"/>
      <c r="BI559" s="89"/>
      <c r="BJ559" s="89"/>
      <c r="BK559" s="80"/>
      <c r="BL559" s="80"/>
      <c r="BM559" s="80"/>
      <c r="BN559" s="80"/>
      <c r="BO559" s="80"/>
      <c r="BP559" s="80"/>
      <c r="BQ559" s="80"/>
      <c r="BR559" s="80"/>
      <c r="BS559" s="80"/>
      <c r="BT559" s="80"/>
      <c r="BU559" s="80"/>
      <c r="BV559" s="80"/>
      <c r="BW559" s="80"/>
      <c r="BX559" s="80"/>
      <c r="BY559" s="80"/>
      <c r="BZ559" s="80"/>
      <c r="CA559" s="80"/>
    </row>
    <row r="560" spans="1:87" ht="18" customHeight="1" x14ac:dyDescent="0.25">
      <c r="B560" s="90" t="str">
        <f>'PLAN DE CARGOS'!B36:P36</f>
        <v>Auxiliar Área Salud (Información en Salud)</v>
      </c>
      <c r="C560" s="91"/>
      <c r="D560" s="91"/>
      <c r="E560" s="91"/>
      <c r="F560" s="91"/>
      <c r="G560" s="91"/>
      <c r="H560" s="91"/>
      <c r="I560" s="91"/>
      <c r="J560" s="91"/>
      <c r="K560" s="91"/>
      <c r="L560" s="91"/>
      <c r="M560" s="91"/>
      <c r="N560" s="91"/>
      <c r="O560" s="92"/>
      <c r="P560" s="413">
        <f>SUMIF($AK$34:$AK$545,"=Auxiliar Área Salud (Información en Salud)",BC34:BF545)</f>
        <v>1924.52</v>
      </c>
      <c r="Q560" s="414"/>
      <c r="R560" s="414"/>
      <c r="S560" s="414"/>
      <c r="T560" s="414"/>
      <c r="U560" s="415"/>
      <c r="V560" s="416">
        <f>'CARGA DE HORAS LABORADAS'!P36</f>
        <v>2112</v>
      </c>
      <c r="W560" s="416"/>
      <c r="X560" s="416"/>
      <c r="Y560" s="416"/>
      <c r="Z560" s="416"/>
      <c r="AA560" s="416"/>
      <c r="AB560" s="417"/>
      <c r="AC560" s="416">
        <f>'CARGA DE HORAS LABORADAS'!AC36</f>
        <v>0</v>
      </c>
      <c r="AD560" s="416"/>
      <c r="AE560" s="416"/>
      <c r="AF560" s="416"/>
      <c r="AG560" s="416"/>
      <c r="AH560" s="417"/>
      <c r="AI560" s="80"/>
      <c r="AJ560" s="80"/>
      <c r="AK560" s="80"/>
      <c r="AL560" s="88"/>
      <c r="AM560" s="88"/>
      <c r="AN560" s="88"/>
      <c r="AO560" s="88"/>
      <c r="AP560" s="88"/>
      <c r="AQ560" s="88"/>
      <c r="AR560" s="88"/>
      <c r="AS560" s="88"/>
      <c r="AT560" s="88"/>
      <c r="AU560" s="88"/>
      <c r="AV560" s="88"/>
      <c r="AW560" s="88"/>
      <c r="AX560" s="88"/>
      <c r="AY560" s="88"/>
      <c r="AZ560" s="88"/>
      <c r="BA560" s="88"/>
      <c r="BB560" s="88"/>
      <c r="BC560" s="88"/>
      <c r="BD560" s="88"/>
      <c r="BE560" s="88"/>
      <c r="BF560" s="88"/>
      <c r="BG560" s="80"/>
      <c r="BH560" s="89"/>
      <c r="BI560" s="89"/>
      <c r="BJ560" s="89"/>
      <c r="BK560" s="80"/>
      <c r="BL560" s="80"/>
      <c r="BM560" s="80"/>
      <c r="BN560" s="80"/>
      <c r="BO560" s="80"/>
      <c r="BP560" s="80"/>
      <c r="BQ560" s="80"/>
      <c r="BR560" s="80"/>
      <c r="BS560" s="80"/>
      <c r="BT560" s="80"/>
      <c r="BU560" s="80"/>
      <c r="BV560" s="80"/>
      <c r="BW560" s="80"/>
      <c r="BX560" s="80"/>
      <c r="BY560" s="80"/>
      <c r="BZ560" s="80"/>
      <c r="CA560" s="80"/>
    </row>
    <row r="561" spans="2:79" ht="18" customHeight="1" x14ac:dyDescent="0.25">
      <c r="B561" s="90" t="str">
        <f>'PLAN DE CARGOS'!B37:P37</f>
        <v>Auxiliar Área Salud (Laboratorio Clínico)</v>
      </c>
      <c r="C561" s="91"/>
      <c r="D561" s="91"/>
      <c r="E561" s="91"/>
      <c r="F561" s="91"/>
      <c r="G561" s="91"/>
      <c r="H561" s="91"/>
      <c r="I561" s="91"/>
      <c r="J561" s="91"/>
      <c r="K561" s="91"/>
      <c r="L561" s="91"/>
      <c r="M561" s="91"/>
      <c r="N561" s="91"/>
      <c r="O561" s="92"/>
      <c r="P561" s="413">
        <f>SUMIF($AK$34:$AK$545,"=Auxiliar Área Salud (Laboratorio Clínico)",BC34:BF545)</f>
        <v>1984.2080000000001</v>
      </c>
      <c r="Q561" s="414"/>
      <c r="R561" s="414"/>
      <c r="S561" s="414"/>
      <c r="T561" s="414"/>
      <c r="U561" s="415"/>
      <c r="V561" s="416">
        <f>'CARGA DE HORAS LABORADAS'!P37</f>
        <v>2112</v>
      </c>
      <c r="W561" s="416"/>
      <c r="X561" s="416"/>
      <c r="Y561" s="416"/>
      <c r="Z561" s="416"/>
      <c r="AA561" s="416"/>
      <c r="AB561" s="417"/>
      <c r="AC561" s="416">
        <f>'CARGA DE HORAS LABORADAS'!AC37</f>
        <v>-1.9999999999527063E-3</v>
      </c>
      <c r="AD561" s="416"/>
      <c r="AE561" s="416"/>
      <c r="AF561" s="416"/>
      <c r="AG561" s="416"/>
      <c r="AH561" s="417"/>
      <c r="AI561" s="80"/>
      <c r="AJ561" s="80"/>
      <c r="AK561" s="80"/>
      <c r="AL561" s="88"/>
      <c r="AM561" s="88"/>
      <c r="AN561" s="88"/>
      <c r="AO561" s="88"/>
      <c r="AP561" s="88"/>
      <c r="AQ561" s="88"/>
      <c r="AR561" s="88"/>
      <c r="AS561" s="88"/>
      <c r="AT561" s="88"/>
      <c r="AU561" s="88"/>
      <c r="AV561" s="88"/>
      <c r="AW561" s="88"/>
      <c r="AX561" s="88"/>
      <c r="AY561" s="88"/>
      <c r="AZ561" s="88"/>
      <c r="BA561" s="88"/>
      <c r="BB561" s="88"/>
      <c r="BC561" s="88"/>
      <c r="BD561" s="88"/>
      <c r="BE561" s="88"/>
      <c r="BF561" s="88"/>
      <c r="BG561" s="80"/>
      <c r="BH561" s="89"/>
      <c r="BI561" s="89"/>
      <c r="BJ561" s="89"/>
      <c r="BK561" s="80"/>
      <c r="BL561" s="80"/>
      <c r="BM561" s="80"/>
      <c r="BN561" s="80"/>
      <c r="BO561" s="80"/>
      <c r="BP561" s="80"/>
      <c r="BQ561" s="80"/>
      <c r="BR561" s="80"/>
      <c r="BS561" s="80"/>
      <c r="BT561" s="80"/>
      <c r="BU561" s="80"/>
      <c r="BV561" s="80"/>
      <c r="BW561" s="80"/>
      <c r="BX561" s="80"/>
      <c r="BY561" s="80"/>
      <c r="BZ561" s="80"/>
      <c r="CA561" s="80"/>
    </row>
    <row r="562" spans="2:79" ht="18" customHeight="1" x14ac:dyDescent="0.25">
      <c r="B562" s="90" t="str">
        <f>'PLAN DE CARGOS'!B38:P38</f>
        <v>Auxiliar de Servicios Generales</v>
      </c>
      <c r="C562" s="91"/>
      <c r="D562" s="91"/>
      <c r="E562" s="91"/>
      <c r="F562" s="91"/>
      <c r="G562" s="91"/>
      <c r="H562" s="91"/>
      <c r="I562" s="91"/>
      <c r="J562" s="91"/>
      <c r="K562" s="91"/>
      <c r="L562" s="91"/>
      <c r="M562" s="91"/>
      <c r="N562" s="91"/>
      <c r="O562" s="92"/>
      <c r="P562" s="413">
        <f>SUMIF($AK$34:$AK$545,"=Auxiliar de Servicios Generales",BC34:BF545)</f>
        <v>30</v>
      </c>
      <c r="Q562" s="414"/>
      <c r="R562" s="414"/>
      <c r="S562" s="414"/>
      <c r="T562" s="414"/>
      <c r="U562" s="415"/>
      <c r="V562" s="416">
        <f>'CARGA DE HORAS LABORADAS'!P38</f>
        <v>12672</v>
      </c>
      <c r="W562" s="416"/>
      <c r="X562" s="416"/>
      <c r="Y562" s="416"/>
      <c r="Z562" s="416"/>
      <c r="AA562" s="416"/>
      <c r="AB562" s="417"/>
      <c r="AC562" s="416">
        <f>'CARGA DE HORAS LABORADAS'!AC38</f>
        <v>0</v>
      </c>
      <c r="AD562" s="416"/>
      <c r="AE562" s="416"/>
      <c r="AF562" s="416"/>
      <c r="AG562" s="416"/>
      <c r="AH562" s="417"/>
      <c r="AI562" s="80"/>
      <c r="AJ562" s="80"/>
      <c r="AK562" s="80"/>
      <c r="AL562" s="88"/>
      <c r="AM562" s="88"/>
      <c r="AN562" s="88"/>
      <c r="AO562" s="88"/>
      <c r="AP562" s="88"/>
      <c r="AQ562" s="88"/>
      <c r="AR562" s="88"/>
      <c r="AS562" s="88"/>
      <c r="AT562" s="88"/>
      <c r="AU562" s="88"/>
      <c r="AV562" s="88"/>
      <c r="AW562" s="88"/>
      <c r="AX562" s="88"/>
      <c r="AY562" s="88"/>
      <c r="AZ562" s="88"/>
      <c r="BA562" s="88"/>
      <c r="BB562" s="88"/>
      <c r="BC562" s="88"/>
      <c r="BD562" s="88"/>
      <c r="BE562" s="88"/>
      <c r="BF562" s="88"/>
      <c r="BG562" s="80"/>
      <c r="BH562" s="89"/>
      <c r="BI562" s="89"/>
      <c r="BJ562" s="89"/>
      <c r="BK562" s="80"/>
      <c r="BL562" s="80"/>
      <c r="BM562" s="80"/>
      <c r="BN562" s="80"/>
      <c r="BO562" s="80"/>
      <c r="BP562" s="80"/>
      <c r="BQ562" s="80"/>
      <c r="BR562" s="80"/>
      <c r="BS562" s="80"/>
      <c r="BT562" s="80"/>
      <c r="BU562" s="80"/>
      <c r="BV562" s="80"/>
      <c r="BW562" s="80"/>
      <c r="BX562" s="80"/>
      <c r="BY562" s="80"/>
      <c r="BZ562" s="80"/>
      <c r="CA562" s="80"/>
    </row>
    <row r="563" spans="2:79" ht="18" customHeight="1" x14ac:dyDescent="0.25">
      <c r="B563" s="90" t="str">
        <f>'PLAN DE CARGOS'!B39:P39</f>
        <v>Celador</v>
      </c>
      <c r="C563" s="91"/>
      <c r="D563" s="91"/>
      <c r="E563" s="91"/>
      <c r="F563" s="91"/>
      <c r="G563" s="91"/>
      <c r="H563" s="91"/>
      <c r="I563" s="91"/>
      <c r="J563" s="91"/>
      <c r="K563" s="91"/>
      <c r="L563" s="91"/>
      <c r="M563" s="91"/>
      <c r="N563" s="91"/>
      <c r="O563" s="92"/>
      <c r="P563" s="413">
        <f>SUMIF($AK$34:$AK$545,"=Celador",BC34:BF545)</f>
        <v>15</v>
      </c>
      <c r="Q563" s="414"/>
      <c r="R563" s="414"/>
      <c r="S563" s="414"/>
      <c r="T563" s="414"/>
      <c r="U563" s="415"/>
      <c r="V563" s="416">
        <f>'CARGA DE HORAS LABORADAS'!P39</f>
        <v>6336</v>
      </c>
      <c r="W563" s="416"/>
      <c r="X563" s="416"/>
      <c r="Y563" s="416"/>
      <c r="Z563" s="416"/>
      <c r="AA563" s="416"/>
      <c r="AB563" s="417"/>
      <c r="AC563" s="416">
        <f>'CARGA DE HORAS LABORADAS'!AC39</f>
        <v>0</v>
      </c>
      <c r="AD563" s="416"/>
      <c r="AE563" s="416"/>
      <c r="AF563" s="416"/>
      <c r="AG563" s="416"/>
      <c r="AH563" s="417"/>
      <c r="AI563" s="80"/>
      <c r="AJ563" s="80"/>
      <c r="AK563" s="80"/>
      <c r="AL563" s="88"/>
      <c r="AM563" s="88"/>
      <c r="AN563" s="88"/>
      <c r="AO563" s="88"/>
      <c r="AP563" s="88"/>
      <c r="AQ563" s="88"/>
      <c r="AR563" s="88"/>
      <c r="AS563" s="88"/>
      <c r="AT563" s="88"/>
      <c r="AU563" s="88"/>
      <c r="AV563" s="88"/>
      <c r="AW563" s="88"/>
      <c r="AX563" s="88"/>
      <c r="AY563" s="88"/>
      <c r="AZ563" s="88"/>
      <c r="BA563" s="88"/>
      <c r="BB563" s="88"/>
      <c r="BC563" s="88"/>
      <c r="BD563" s="88"/>
      <c r="BE563" s="88"/>
      <c r="BF563" s="88"/>
      <c r="BG563" s="80"/>
      <c r="BH563" s="89"/>
      <c r="BI563" s="89"/>
      <c r="BJ563" s="89"/>
      <c r="BK563" s="80"/>
      <c r="BL563" s="80"/>
      <c r="BM563" s="80"/>
      <c r="BN563" s="80"/>
      <c r="BO563" s="80"/>
      <c r="BP563" s="80"/>
      <c r="BQ563" s="80"/>
      <c r="BR563" s="80"/>
      <c r="BS563" s="80"/>
      <c r="BT563" s="80"/>
      <c r="BU563" s="80"/>
      <c r="BV563" s="80"/>
      <c r="BW563" s="80"/>
      <c r="BX563" s="80"/>
      <c r="BY563" s="80"/>
      <c r="BZ563" s="80"/>
      <c r="CA563" s="80"/>
    </row>
    <row r="564" spans="2:79" ht="18" customHeight="1" x14ac:dyDescent="0.25">
      <c r="B564" s="90" t="str">
        <f>'PLAN DE CARGOS'!B40:P40</f>
        <v>Conductor</v>
      </c>
      <c r="C564" s="91"/>
      <c r="D564" s="91"/>
      <c r="E564" s="91"/>
      <c r="F564" s="91"/>
      <c r="G564" s="91"/>
      <c r="H564" s="91"/>
      <c r="I564" s="91"/>
      <c r="J564" s="91"/>
      <c r="K564" s="91"/>
      <c r="L564" s="91"/>
      <c r="M564" s="91"/>
      <c r="N564" s="91"/>
      <c r="O564" s="92"/>
      <c r="P564" s="413">
        <f>SUMIF($AK$34:$AK$545,"=Conductor",BC34:BF545)</f>
        <v>5967</v>
      </c>
      <c r="Q564" s="414"/>
      <c r="R564" s="414"/>
      <c r="S564" s="414"/>
      <c r="T564" s="414"/>
      <c r="U564" s="415"/>
      <c r="V564" s="416">
        <f>'CARGA DE HORAS LABORADAS'!P40</f>
        <v>6336</v>
      </c>
      <c r="W564" s="416"/>
      <c r="X564" s="416"/>
      <c r="Y564" s="416"/>
      <c r="Z564" s="416"/>
      <c r="AA564" s="416"/>
      <c r="AB564" s="417"/>
      <c r="AC564" s="416">
        <f>'CARGA DE HORAS LABORADAS'!AC40</f>
        <v>0</v>
      </c>
      <c r="AD564" s="416"/>
      <c r="AE564" s="416"/>
      <c r="AF564" s="416"/>
      <c r="AG564" s="416"/>
      <c r="AH564" s="417"/>
      <c r="AI564" s="80"/>
      <c r="AJ564" s="80"/>
      <c r="AK564" s="80"/>
      <c r="AL564" s="88"/>
      <c r="AM564" s="88"/>
      <c r="AN564" s="88"/>
      <c r="AO564" s="88"/>
      <c r="AP564" s="88"/>
      <c r="AQ564" s="88"/>
      <c r="AR564" s="88"/>
      <c r="AS564" s="88"/>
      <c r="AT564" s="88"/>
      <c r="AU564" s="88"/>
      <c r="AV564" s="88"/>
      <c r="AW564" s="88"/>
      <c r="AX564" s="88"/>
      <c r="AY564" s="88"/>
      <c r="AZ564" s="88"/>
      <c r="BA564" s="88"/>
      <c r="BB564" s="88"/>
      <c r="BC564" s="88"/>
      <c r="BD564" s="88"/>
      <c r="BE564" s="88"/>
      <c r="BF564" s="88"/>
      <c r="BG564" s="80"/>
      <c r="BH564" s="89"/>
      <c r="BI564" s="89"/>
      <c r="BJ564" s="89"/>
      <c r="BK564" s="80"/>
      <c r="BL564" s="80"/>
      <c r="BM564" s="80"/>
      <c r="BN564" s="80"/>
      <c r="BO564" s="80"/>
      <c r="BP564" s="80"/>
      <c r="BQ564" s="80"/>
      <c r="BR564" s="80"/>
      <c r="BS564" s="80"/>
      <c r="BT564" s="80"/>
      <c r="BU564" s="80"/>
      <c r="BV564" s="80"/>
      <c r="BW564" s="80"/>
      <c r="BX564" s="80"/>
      <c r="BY564" s="80"/>
      <c r="BZ564" s="80"/>
      <c r="CA564" s="80"/>
    </row>
    <row r="565" spans="2:79" ht="18" customHeight="1" x14ac:dyDescent="0.25">
      <c r="B565" s="90" t="str">
        <f>'PLAN DE CARGOS'!B41:P41</f>
        <v>Enfermera</v>
      </c>
      <c r="C565" s="91"/>
      <c r="D565" s="91"/>
      <c r="E565" s="91"/>
      <c r="F565" s="91"/>
      <c r="G565" s="91"/>
      <c r="H565" s="91"/>
      <c r="I565" s="91"/>
      <c r="J565" s="91"/>
      <c r="K565" s="91"/>
      <c r="L565" s="91"/>
      <c r="M565" s="91"/>
      <c r="N565" s="91"/>
      <c r="O565" s="92"/>
      <c r="P565" s="413">
        <f>SUMIF($AK$34:$AK$545,"=Enfermera",BC34:BF545)</f>
        <v>2192.1999999999998</v>
      </c>
      <c r="Q565" s="414"/>
      <c r="R565" s="414"/>
      <c r="S565" s="414"/>
      <c r="T565" s="414"/>
      <c r="U565" s="415"/>
      <c r="V565" s="416">
        <f>'CARGA DE HORAS LABORADAS'!P41</f>
        <v>4224</v>
      </c>
      <c r="W565" s="416"/>
      <c r="X565" s="416"/>
      <c r="Y565" s="416"/>
      <c r="Z565" s="416"/>
      <c r="AA565" s="416"/>
      <c r="AB565" s="417"/>
      <c r="AC565" s="416">
        <f>'CARGA DE HORAS LABORADAS'!AC41</f>
        <v>-5.0000000001091394E-3</v>
      </c>
      <c r="AD565" s="416"/>
      <c r="AE565" s="416"/>
      <c r="AF565" s="416"/>
      <c r="AG565" s="416"/>
      <c r="AH565" s="417"/>
      <c r="AI565" s="80"/>
      <c r="AJ565" s="80"/>
      <c r="AK565" s="80"/>
      <c r="AL565" s="88"/>
      <c r="AM565" s="88"/>
      <c r="AN565" s="88"/>
      <c r="AO565" s="88"/>
      <c r="AP565" s="88"/>
      <c r="AQ565" s="88"/>
      <c r="AR565" s="88"/>
      <c r="AS565" s="88"/>
      <c r="AT565" s="88"/>
      <c r="AU565" s="88"/>
      <c r="AV565" s="88"/>
      <c r="AW565" s="88"/>
      <c r="AX565" s="88"/>
      <c r="AY565" s="88"/>
      <c r="AZ565" s="88"/>
      <c r="BA565" s="88"/>
      <c r="BB565" s="88"/>
      <c r="BC565" s="88"/>
      <c r="BD565" s="88"/>
      <c r="BE565" s="88"/>
      <c r="BF565" s="88"/>
      <c r="BG565" s="80"/>
      <c r="BH565" s="89"/>
      <c r="BI565" s="89"/>
      <c r="BJ565" s="89"/>
      <c r="BK565" s="80"/>
      <c r="BL565" s="80"/>
      <c r="BM565" s="80"/>
      <c r="BN565" s="80"/>
      <c r="BO565" s="80"/>
      <c r="BP565" s="80"/>
      <c r="BQ565" s="80"/>
      <c r="BR565" s="80"/>
      <c r="BS565" s="80"/>
      <c r="BT565" s="80"/>
      <c r="BU565" s="80"/>
      <c r="BV565" s="80"/>
      <c r="BW565" s="80"/>
      <c r="BX565" s="80"/>
      <c r="BY565" s="80"/>
      <c r="BZ565" s="80"/>
      <c r="CA565" s="80"/>
    </row>
    <row r="566" spans="2:79" ht="18" customHeight="1" x14ac:dyDescent="0.25">
      <c r="B566" s="90" t="str">
        <f>'PLAN DE CARGOS'!B42:P42</f>
        <v>Gerente Empresa Social del Estado</v>
      </c>
      <c r="C566" s="91"/>
      <c r="D566" s="91"/>
      <c r="E566" s="91"/>
      <c r="F566" s="91"/>
      <c r="G566" s="91"/>
      <c r="H566" s="91"/>
      <c r="I566" s="91"/>
      <c r="J566" s="91"/>
      <c r="K566" s="91"/>
      <c r="L566" s="91"/>
      <c r="M566" s="91"/>
      <c r="N566" s="91"/>
      <c r="O566" s="92"/>
      <c r="P566" s="413">
        <f>SUMIF($AK$34:$AK$545,"=Gerente Empresa Social del Estado",BC34:BF545)</f>
        <v>5</v>
      </c>
      <c r="Q566" s="414"/>
      <c r="R566" s="414"/>
      <c r="S566" s="414"/>
      <c r="T566" s="414"/>
      <c r="U566" s="415"/>
      <c r="V566" s="416">
        <f>'CARGA DE HORAS LABORADAS'!P42</f>
        <v>2112</v>
      </c>
      <c r="W566" s="416"/>
      <c r="X566" s="416"/>
      <c r="Y566" s="416"/>
      <c r="Z566" s="416"/>
      <c r="AA566" s="416"/>
      <c r="AB566" s="417"/>
      <c r="AC566" s="416">
        <f>'CARGA DE HORAS LABORADAS'!AC42</f>
        <v>0</v>
      </c>
      <c r="AD566" s="416"/>
      <c r="AE566" s="416"/>
      <c r="AF566" s="416"/>
      <c r="AG566" s="416"/>
      <c r="AH566" s="417"/>
      <c r="AI566" s="80"/>
      <c r="AJ566" s="80"/>
      <c r="AK566" s="80"/>
      <c r="AL566" s="88"/>
      <c r="AM566" s="88"/>
      <c r="AN566" s="88"/>
      <c r="AO566" s="88"/>
      <c r="AP566" s="88"/>
      <c r="AQ566" s="88"/>
      <c r="AR566" s="88"/>
      <c r="AS566" s="88"/>
      <c r="AT566" s="88"/>
      <c r="AU566" s="88"/>
      <c r="AV566" s="88"/>
      <c r="AW566" s="88"/>
      <c r="AX566" s="88"/>
      <c r="AY566" s="88"/>
      <c r="AZ566" s="88"/>
      <c r="BA566" s="88"/>
      <c r="BB566" s="88"/>
      <c r="BC566" s="88"/>
      <c r="BD566" s="88"/>
      <c r="BE566" s="88"/>
      <c r="BF566" s="88"/>
      <c r="BG566" s="80"/>
      <c r="BH566" s="89"/>
      <c r="BI566" s="89"/>
      <c r="BJ566" s="89"/>
      <c r="BK566" s="80"/>
      <c r="BL566" s="80"/>
      <c r="BM566" s="80"/>
      <c r="BN566" s="80"/>
      <c r="BO566" s="80"/>
      <c r="BP566" s="80"/>
      <c r="BQ566" s="80"/>
      <c r="BR566" s="80"/>
      <c r="BS566" s="80"/>
      <c r="BT566" s="80"/>
      <c r="BU566" s="80"/>
      <c r="BV566" s="80"/>
      <c r="BW566" s="80"/>
      <c r="BX566" s="80"/>
      <c r="BY566" s="80"/>
      <c r="BZ566" s="80"/>
      <c r="CA566" s="80"/>
    </row>
    <row r="567" spans="2:79" ht="18" customHeight="1" x14ac:dyDescent="0.25">
      <c r="B567" s="90" t="str">
        <f>'PLAN DE CARGOS'!B43:P43</f>
        <v>Médico General</v>
      </c>
      <c r="C567" s="91"/>
      <c r="D567" s="91"/>
      <c r="E567" s="91"/>
      <c r="F567" s="91"/>
      <c r="G567" s="91"/>
      <c r="H567" s="91"/>
      <c r="I567" s="91"/>
      <c r="J567" s="91"/>
      <c r="K567" s="91"/>
      <c r="L567" s="91"/>
      <c r="M567" s="91"/>
      <c r="N567" s="91"/>
      <c r="O567" s="92"/>
      <c r="P567" s="413">
        <f>SUMIF($AK$34:$AK$545,"=Médico General",BC34:BF545)</f>
        <v>17896.464</v>
      </c>
      <c r="Q567" s="414"/>
      <c r="R567" s="414"/>
      <c r="S567" s="414"/>
      <c r="T567" s="414"/>
      <c r="U567" s="415"/>
      <c r="V567" s="416">
        <f>'CARGA DE HORAS LABORADAS'!P43</f>
        <v>19008</v>
      </c>
      <c r="W567" s="416"/>
      <c r="X567" s="416"/>
      <c r="Y567" s="416"/>
      <c r="Z567" s="416"/>
      <c r="AA567" s="416"/>
      <c r="AB567" s="417"/>
      <c r="AC567" s="416">
        <f>'CARGA DE HORAS LABORADAS'!AC43</f>
        <v>-6.0000000012223609E-3</v>
      </c>
      <c r="AD567" s="416"/>
      <c r="AE567" s="416"/>
      <c r="AF567" s="416"/>
      <c r="AG567" s="416"/>
      <c r="AH567" s="417"/>
      <c r="AI567" s="80"/>
      <c r="AJ567" s="80"/>
      <c r="AK567" s="80"/>
      <c r="AL567" s="88"/>
      <c r="AM567" s="88"/>
      <c r="AN567" s="88"/>
      <c r="AO567" s="88"/>
      <c r="AP567" s="88"/>
      <c r="AQ567" s="88"/>
      <c r="AR567" s="88"/>
      <c r="AS567" s="88"/>
      <c r="AT567" s="88"/>
      <c r="AU567" s="88"/>
      <c r="AV567" s="88"/>
      <c r="AW567" s="88"/>
      <c r="AX567" s="88"/>
      <c r="AY567" s="88"/>
      <c r="AZ567" s="88"/>
      <c r="BA567" s="88"/>
      <c r="BB567" s="88"/>
      <c r="BC567" s="88"/>
      <c r="BD567" s="88"/>
      <c r="BE567" s="88"/>
      <c r="BF567" s="88"/>
      <c r="BG567" s="80"/>
      <c r="BH567" s="89"/>
      <c r="BI567" s="89"/>
      <c r="BJ567" s="89"/>
      <c r="BK567" s="80"/>
      <c r="BL567" s="80"/>
      <c r="BM567" s="80"/>
      <c r="BN567" s="80"/>
      <c r="BO567" s="80"/>
      <c r="BP567" s="80"/>
      <c r="BQ567" s="80"/>
      <c r="BR567" s="80"/>
      <c r="BS567" s="80"/>
      <c r="BT567" s="80"/>
      <c r="BU567" s="80"/>
      <c r="BV567" s="80"/>
      <c r="BW567" s="80"/>
      <c r="BX567" s="80"/>
      <c r="BY567" s="80"/>
      <c r="BZ567" s="80"/>
      <c r="CA567" s="80"/>
    </row>
    <row r="568" spans="2:79" ht="18" customHeight="1" x14ac:dyDescent="0.25">
      <c r="B568" s="90" t="str">
        <f>'PLAN DE CARGOS'!B44:P44</f>
        <v>Odontóloga</v>
      </c>
      <c r="C568" s="91"/>
      <c r="D568" s="91"/>
      <c r="E568" s="91"/>
      <c r="F568" s="91"/>
      <c r="G568" s="91"/>
      <c r="H568" s="91"/>
      <c r="I568" s="91"/>
      <c r="J568" s="91"/>
      <c r="K568" s="91"/>
      <c r="L568" s="91"/>
      <c r="M568" s="91"/>
      <c r="N568" s="91"/>
      <c r="O568" s="92"/>
      <c r="P568" s="413">
        <f>SUMIF($AK$34:$AK$545,"=Odontóloga",BC34:BF545)</f>
        <v>1107.2</v>
      </c>
      <c r="Q568" s="414"/>
      <c r="R568" s="414"/>
      <c r="S568" s="414"/>
      <c r="T568" s="414"/>
      <c r="U568" s="415"/>
      <c r="V568" s="416">
        <f>'CARGA DE HORAS LABORADAS'!P44</f>
        <v>2112</v>
      </c>
      <c r="W568" s="416"/>
      <c r="X568" s="416"/>
      <c r="Y568" s="416"/>
      <c r="Z568" s="416"/>
      <c r="AA568" s="416"/>
      <c r="AB568" s="417"/>
      <c r="AC568" s="416">
        <f>'CARGA DE HORAS LABORADAS'!AC44</f>
        <v>-5.0000000001091394E-3</v>
      </c>
      <c r="AD568" s="416"/>
      <c r="AE568" s="416"/>
      <c r="AF568" s="416"/>
      <c r="AG568" s="416"/>
      <c r="AH568" s="417"/>
      <c r="AI568" s="80"/>
      <c r="AJ568" s="80"/>
      <c r="AK568" s="80"/>
      <c r="AL568" s="88"/>
      <c r="AM568" s="88"/>
      <c r="AN568" s="88"/>
      <c r="AO568" s="88"/>
      <c r="AP568" s="88"/>
      <c r="AQ568" s="88"/>
      <c r="AR568" s="88"/>
      <c r="AS568" s="88"/>
      <c r="AT568" s="88"/>
      <c r="AU568" s="88"/>
      <c r="AV568" s="88"/>
      <c r="AW568" s="88"/>
      <c r="AX568" s="88"/>
      <c r="AY568" s="88"/>
      <c r="AZ568" s="88"/>
      <c r="BA568" s="88"/>
      <c r="BB568" s="88"/>
      <c r="BC568" s="88"/>
      <c r="BD568" s="88"/>
      <c r="BE568" s="88"/>
      <c r="BF568" s="88"/>
      <c r="BG568" s="80"/>
      <c r="BH568" s="89"/>
      <c r="BI568" s="89"/>
      <c r="BJ568" s="89"/>
      <c r="BK568" s="80"/>
      <c r="BL568" s="80"/>
      <c r="BM568" s="80"/>
      <c r="BN568" s="80"/>
      <c r="BO568" s="80"/>
      <c r="BP568" s="80"/>
      <c r="BQ568" s="80"/>
      <c r="BR568" s="80"/>
      <c r="BS568" s="80"/>
      <c r="BT568" s="80"/>
      <c r="BU568" s="80"/>
      <c r="BV568" s="80"/>
      <c r="BW568" s="80"/>
      <c r="BX568" s="80"/>
      <c r="BY568" s="80"/>
      <c r="BZ568" s="80"/>
      <c r="CA568" s="80"/>
    </row>
    <row r="569" spans="2:79" ht="18" customHeight="1" x14ac:dyDescent="0.25">
      <c r="B569" s="90" t="str">
        <f>'PLAN DE CARGOS'!B45:P45</f>
        <v>Operario (Mantenimiento)</v>
      </c>
      <c r="C569" s="91"/>
      <c r="D569" s="91"/>
      <c r="E569" s="91"/>
      <c r="F569" s="91"/>
      <c r="G569" s="91"/>
      <c r="H569" s="91"/>
      <c r="I569" s="91"/>
      <c r="J569" s="91"/>
      <c r="K569" s="91"/>
      <c r="L569" s="91"/>
      <c r="M569" s="91"/>
      <c r="N569" s="91"/>
      <c r="O569" s="92"/>
      <c r="P569" s="413">
        <f>SUMIF($AK$34:$AK$545,"=Operario (Mantenimiento)",BC34:BF545)</f>
        <v>5</v>
      </c>
      <c r="Q569" s="414"/>
      <c r="R569" s="414"/>
      <c r="S569" s="414"/>
      <c r="T569" s="414"/>
      <c r="U569" s="415"/>
      <c r="V569" s="416">
        <f>'CARGA DE HORAS LABORADAS'!P45</f>
        <v>2112</v>
      </c>
      <c r="W569" s="416"/>
      <c r="X569" s="416"/>
      <c r="Y569" s="416"/>
      <c r="Z569" s="416"/>
      <c r="AA569" s="416"/>
      <c r="AB569" s="417"/>
      <c r="AC569" s="416">
        <f>'CARGA DE HORAS LABORADAS'!AC45</f>
        <v>0</v>
      </c>
      <c r="AD569" s="416"/>
      <c r="AE569" s="416"/>
      <c r="AF569" s="416"/>
      <c r="AG569" s="416"/>
      <c r="AH569" s="417"/>
      <c r="AI569" s="80"/>
      <c r="AJ569" s="80"/>
      <c r="AK569" s="80"/>
      <c r="AL569" s="88"/>
      <c r="AM569" s="88"/>
      <c r="AN569" s="88"/>
      <c r="AO569" s="88"/>
      <c r="AP569" s="88"/>
      <c r="AQ569" s="88"/>
      <c r="AR569" s="88"/>
      <c r="AS569" s="88"/>
      <c r="AT569" s="88"/>
      <c r="AU569" s="88"/>
      <c r="AV569" s="88"/>
      <c r="AW569" s="88"/>
      <c r="AX569" s="88"/>
      <c r="AY569" s="88"/>
      <c r="AZ569" s="88"/>
      <c r="BA569" s="88"/>
      <c r="BB569" s="88"/>
      <c r="BC569" s="88"/>
      <c r="BD569" s="88"/>
      <c r="BE569" s="88"/>
      <c r="BF569" s="88"/>
      <c r="BG569" s="80"/>
      <c r="BH569" s="89"/>
      <c r="BI569" s="89"/>
      <c r="BJ569" s="89"/>
      <c r="BK569" s="80"/>
      <c r="BL569" s="80"/>
      <c r="BM569" s="80"/>
      <c r="BN569" s="80"/>
      <c r="BO569" s="80"/>
      <c r="BP569" s="80"/>
      <c r="BQ569" s="80"/>
      <c r="BR569" s="80"/>
      <c r="BS569" s="80"/>
      <c r="BT569" s="80"/>
      <c r="BU569" s="80"/>
      <c r="BV569" s="80"/>
      <c r="BW569" s="80"/>
      <c r="BX569" s="80"/>
      <c r="BY569" s="80"/>
      <c r="BZ569" s="80"/>
      <c r="CA569" s="80"/>
    </row>
    <row r="570" spans="2:79" ht="18" customHeight="1" x14ac:dyDescent="0.25">
      <c r="B570" s="90" t="str">
        <f>'PLAN DE CARGOS'!B46:P46</f>
        <v>Profesional Universitario Área Salud (Bacterióloga)</v>
      </c>
      <c r="C570" s="91"/>
      <c r="D570" s="91"/>
      <c r="E570" s="91"/>
      <c r="F570" s="91"/>
      <c r="G570" s="91"/>
      <c r="H570" s="91"/>
      <c r="I570" s="91"/>
      <c r="J570" s="91"/>
      <c r="K570" s="91"/>
      <c r="L570" s="91"/>
      <c r="M570" s="91"/>
      <c r="N570" s="91"/>
      <c r="O570" s="92"/>
      <c r="P570" s="413">
        <f>SUMIF($AK$34:$AK$545,"=Profesional Universitario Área Salud (Bacterióloga)",BC34:BF545)</f>
        <v>1540.04</v>
      </c>
      <c r="Q570" s="414"/>
      <c r="R570" s="414"/>
      <c r="S570" s="414"/>
      <c r="T570" s="414"/>
      <c r="U570" s="415"/>
      <c r="V570" s="416">
        <f>'CARGA DE HORAS LABORADAS'!P46</f>
        <v>2112</v>
      </c>
      <c r="W570" s="416"/>
      <c r="X570" s="416"/>
      <c r="Y570" s="416"/>
      <c r="Z570" s="416"/>
      <c r="AA570" s="416"/>
      <c r="AB570" s="417"/>
      <c r="AC570" s="416">
        <f>'CARGA DE HORAS LABORADAS'!AC46</f>
        <v>0</v>
      </c>
      <c r="AD570" s="416"/>
      <c r="AE570" s="416"/>
      <c r="AF570" s="416"/>
      <c r="AG570" s="416"/>
      <c r="AH570" s="417"/>
      <c r="AI570" s="80"/>
      <c r="AJ570" s="80"/>
      <c r="AK570" s="80"/>
      <c r="AL570" s="88"/>
      <c r="AM570" s="88"/>
      <c r="AN570" s="88"/>
      <c r="AO570" s="88"/>
      <c r="AP570" s="88"/>
      <c r="AQ570" s="88"/>
      <c r="AR570" s="88"/>
      <c r="AS570" s="88"/>
      <c r="AT570" s="88"/>
      <c r="AU570" s="88"/>
      <c r="AV570" s="88"/>
      <c r="AW570" s="88"/>
      <c r="AX570" s="88"/>
      <c r="AY570" s="88"/>
      <c r="AZ570" s="88"/>
      <c r="BA570" s="88"/>
      <c r="BB570" s="88"/>
      <c r="BC570" s="88"/>
      <c r="BD570" s="88"/>
      <c r="BE570" s="88"/>
      <c r="BF570" s="88"/>
      <c r="BG570" s="80"/>
      <c r="BH570" s="89"/>
      <c r="BI570" s="89"/>
      <c r="BJ570" s="89"/>
      <c r="BK570" s="80"/>
      <c r="BL570" s="80"/>
      <c r="BM570" s="80"/>
      <c r="BN570" s="80"/>
      <c r="BO570" s="80"/>
      <c r="BP570" s="80"/>
      <c r="BQ570" s="80"/>
      <c r="BR570" s="80"/>
      <c r="BS570" s="80"/>
      <c r="BT570" s="80"/>
      <c r="BU570" s="80"/>
      <c r="BV570" s="80"/>
      <c r="BW570" s="80"/>
      <c r="BX570" s="80"/>
      <c r="BY570" s="80"/>
      <c r="BZ570" s="80"/>
      <c r="CA570" s="80"/>
    </row>
    <row r="571" spans="2:79" ht="18" customHeight="1" x14ac:dyDescent="0.25">
      <c r="B571" s="90" t="str">
        <f>'PLAN DE CARGOS'!B47:P47</f>
        <v>Representante ASOUS en la Junta Directiva</v>
      </c>
      <c r="C571" s="91"/>
      <c r="D571" s="91"/>
      <c r="E571" s="91"/>
      <c r="F571" s="91"/>
      <c r="G571" s="91"/>
      <c r="H571" s="91"/>
      <c r="I571" s="91"/>
      <c r="J571" s="91"/>
      <c r="K571" s="91"/>
      <c r="L571" s="91"/>
      <c r="M571" s="91"/>
      <c r="N571" s="91"/>
      <c r="O571" s="92"/>
      <c r="P571" s="413">
        <f>SUMIF($AK$34:$AK$545,"=Representante ASOUS en la Junta Directiva",BC34:BF545)</f>
        <v>0</v>
      </c>
      <c r="Q571" s="414"/>
      <c r="R571" s="414"/>
      <c r="S571" s="414"/>
      <c r="T571" s="414"/>
      <c r="U571" s="415"/>
      <c r="V571" s="416">
        <f>'CARGA DE HORAS LABORADAS'!P47</f>
        <v>30</v>
      </c>
      <c r="W571" s="416"/>
      <c r="X571" s="416"/>
      <c r="Y571" s="416"/>
      <c r="Z571" s="416"/>
      <c r="AA571" s="416"/>
      <c r="AB571" s="417"/>
      <c r="AC571" s="416">
        <f>'CARGA DE HORAS LABORADAS'!AC47</f>
        <v>-4.75</v>
      </c>
      <c r="AD571" s="416"/>
      <c r="AE571" s="416"/>
      <c r="AF571" s="416"/>
      <c r="AG571" s="416"/>
      <c r="AH571" s="417"/>
      <c r="AI571" s="80"/>
      <c r="AJ571" s="80"/>
      <c r="AK571" s="80"/>
      <c r="AL571" s="88"/>
      <c r="AM571" s="88"/>
      <c r="AN571" s="88"/>
      <c r="AO571" s="88"/>
      <c r="AP571" s="88"/>
      <c r="AQ571" s="88"/>
      <c r="AR571" s="88"/>
      <c r="AS571" s="88"/>
      <c r="AT571" s="88"/>
      <c r="AU571" s="88"/>
      <c r="AV571" s="88"/>
      <c r="AW571" s="88"/>
      <c r="AX571" s="88"/>
      <c r="AY571" s="88"/>
      <c r="AZ571" s="88"/>
      <c r="BA571" s="88"/>
      <c r="BB571" s="88"/>
      <c r="BC571" s="88"/>
      <c r="BD571" s="88"/>
      <c r="BE571" s="88"/>
      <c r="BF571" s="88"/>
      <c r="BG571" s="80"/>
      <c r="BH571" s="89"/>
      <c r="BI571" s="89"/>
      <c r="BJ571" s="89"/>
      <c r="BK571" s="80"/>
      <c r="BL571" s="80"/>
      <c r="BM571" s="80"/>
      <c r="BN571" s="80"/>
      <c r="BO571" s="80"/>
      <c r="BP571" s="80"/>
      <c r="BQ571" s="80"/>
      <c r="BR571" s="80"/>
      <c r="BS571" s="80"/>
      <c r="BT571" s="80"/>
      <c r="BU571" s="80"/>
      <c r="BV571" s="80"/>
      <c r="BW571" s="80"/>
      <c r="BX571" s="80"/>
      <c r="BY571" s="80"/>
      <c r="BZ571" s="80"/>
      <c r="CA571" s="80"/>
    </row>
    <row r="572" spans="2:79" ht="18" customHeight="1" x14ac:dyDescent="0.25">
      <c r="B572" s="90" t="str">
        <f>'PLAN DE CARGOS'!B48:P48</f>
        <v>Secretaria</v>
      </c>
      <c r="C572" s="91"/>
      <c r="D572" s="91"/>
      <c r="E572" s="91"/>
      <c r="F572" s="91"/>
      <c r="G572" s="91"/>
      <c r="H572" s="91"/>
      <c r="I572" s="91"/>
      <c r="J572" s="91"/>
      <c r="K572" s="91"/>
      <c r="L572" s="91"/>
      <c r="M572" s="91"/>
      <c r="N572" s="91"/>
      <c r="O572" s="92"/>
      <c r="P572" s="413">
        <f>SUMIF($AK$34:$AK$545,"=Secretaria",BC34:BF545)</f>
        <v>167</v>
      </c>
      <c r="Q572" s="414"/>
      <c r="R572" s="414"/>
      <c r="S572" s="414"/>
      <c r="T572" s="414"/>
      <c r="U572" s="415"/>
      <c r="V572" s="416">
        <f>'CARGA DE HORAS LABORADAS'!P48</f>
        <v>2112</v>
      </c>
      <c r="W572" s="416"/>
      <c r="X572" s="416"/>
      <c r="Y572" s="416"/>
      <c r="Z572" s="416"/>
      <c r="AA572" s="416"/>
      <c r="AB572" s="417"/>
      <c r="AC572" s="416">
        <f>'CARGA DE HORAS LABORADAS'!AC48</f>
        <v>0</v>
      </c>
      <c r="AD572" s="416"/>
      <c r="AE572" s="416"/>
      <c r="AF572" s="416"/>
      <c r="AG572" s="416"/>
      <c r="AH572" s="417"/>
      <c r="AI572" s="80"/>
      <c r="AJ572" s="80"/>
      <c r="AK572" s="80"/>
      <c r="AL572" s="88"/>
      <c r="AM572" s="88"/>
      <c r="AN572" s="88"/>
      <c r="AO572" s="88"/>
      <c r="AP572" s="88"/>
      <c r="AQ572" s="88"/>
      <c r="AR572" s="88"/>
      <c r="AS572" s="88"/>
      <c r="AT572" s="88"/>
      <c r="AU572" s="88"/>
      <c r="AV572" s="88"/>
      <c r="AW572" s="88"/>
      <c r="AX572" s="88"/>
      <c r="AY572" s="88"/>
      <c r="AZ572" s="88"/>
      <c r="BA572" s="88"/>
      <c r="BB572" s="88"/>
      <c r="BC572" s="88"/>
      <c r="BD572" s="88"/>
      <c r="BE572" s="88"/>
      <c r="BF572" s="88"/>
      <c r="BG572" s="80"/>
      <c r="BH572" s="89"/>
      <c r="BI572" s="89"/>
      <c r="BJ572" s="89"/>
      <c r="BK572" s="80"/>
      <c r="BL572" s="80"/>
      <c r="BM572" s="80"/>
      <c r="BN572" s="80"/>
      <c r="BO572" s="80"/>
      <c r="BP572" s="80"/>
      <c r="BQ572" s="80"/>
      <c r="BR572" s="80"/>
      <c r="BS572" s="80"/>
      <c r="BT572" s="80"/>
      <c r="BU572" s="80"/>
      <c r="BV572" s="80"/>
      <c r="BW572" s="80"/>
      <c r="BX572" s="80"/>
      <c r="BY572" s="80"/>
      <c r="BZ572" s="80"/>
      <c r="CA572" s="80"/>
    </row>
    <row r="573" spans="2:79" ht="18" customHeight="1" x14ac:dyDescent="0.25">
      <c r="B573" s="90" t="str">
        <f>'PLAN DE CARGOS'!B49:P49</f>
        <v>Subgerente Administrativa</v>
      </c>
      <c r="C573" s="91"/>
      <c r="D573" s="91"/>
      <c r="E573" s="91"/>
      <c r="F573" s="91"/>
      <c r="G573" s="91"/>
      <c r="H573" s="91"/>
      <c r="I573" s="91"/>
      <c r="J573" s="91"/>
      <c r="K573" s="91"/>
      <c r="L573" s="91"/>
      <c r="M573" s="91"/>
      <c r="N573" s="91"/>
      <c r="O573" s="92"/>
      <c r="P573" s="413">
        <f>SUMIF($AK$34:$AK$545,"=Subgerente Administrativa",BC34:BF545)</f>
        <v>5</v>
      </c>
      <c r="Q573" s="414"/>
      <c r="R573" s="414"/>
      <c r="S573" s="414"/>
      <c r="T573" s="414"/>
      <c r="U573" s="415"/>
      <c r="V573" s="416">
        <f>'CARGA DE HORAS LABORADAS'!P49</f>
        <v>2112</v>
      </c>
      <c r="W573" s="416"/>
      <c r="X573" s="416"/>
      <c r="Y573" s="416"/>
      <c r="Z573" s="416"/>
      <c r="AA573" s="416"/>
      <c r="AB573" s="417"/>
      <c r="AC573" s="416">
        <f>'CARGA DE HORAS LABORADAS'!AC49</f>
        <v>-5.0000000001091394E-3</v>
      </c>
      <c r="AD573" s="416"/>
      <c r="AE573" s="416"/>
      <c r="AF573" s="416"/>
      <c r="AG573" s="416"/>
      <c r="AH573" s="417"/>
      <c r="AI573" s="80"/>
      <c r="AJ573" s="80"/>
      <c r="AK573" s="80"/>
      <c r="AL573" s="88"/>
      <c r="AM573" s="88"/>
      <c r="AN573" s="88"/>
      <c r="AO573" s="88"/>
      <c r="AP573" s="88"/>
      <c r="AQ573" s="88"/>
      <c r="AR573" s="88"/>
      <c r="AS573" s="88"/>
      <c r="AT573" s="88"/>
      <c r="AU573" s="88"/>
      <c r="AV573" s="88"/>
      <c r="AW573" s="88"/>
      <c r="AX573" s="88"/>
      <c r="AY573" s="88"/>
      <c r="AZ573" s="88"/>
      <c r="BA573" s="88"/>
      <c r="BB573" s="88"/>
      <c r="BC573" s="88"/>
      <c r="BD573" s="88"/>
      <c r="BE573" s="88"/>
      <c r="BF573" s="88"/>
      <c r="BG573" s="80"/>
      <c r="BH573" s="89"/>
      <c r="BI573" s="89"/>
      <c r="BJ573" s="89"/>
      <c r="BK573" s="80"/>
      <c r="BL573" s="80"/>
      <c r="BM573" s="80"/>
      <c r="BN573" s="80"/>
      <c r="BO573" s="80"/>
      <c r="BP573" s="80"/>
      <c r="BQ573" s="80"/>
      <c r="BR573" s="80"/>
      <c r="BS573" s="80"/>
      <c r="BT573" s="80"/>
      <c r="BU573" s="80"/>
      <c r="BV573" s="80"/>
      <c r="BW573" s="80"/>
      <c r="BX573" s="80"/>
      <c r="BY573" s="80"/>
      <c r="BZ573" s="80"/>
      <c r="CA573" s="80"/>
    </row>
    <row r="574" spans="2:79" ht="18" customHeight="1" x14ac:dyDescent="0.25">
      <c r="B574" s="90" t="str">
        <f>'PLAN DE CARGOS'!B50:P50</f>
        <v>Subgerente Atención al Usuario</v>
      </c>
      <c r="C574" s="91"/>
      <c r="D574" s="91"/>
      <c r="E574" s="91"/>
      <c r="F574" s="91"/>
      <c r="G574" s="91"/>
      <c r="H574" s="91"/>
      <c r="I574" s="91"/>
      <c r="J574" s="91"/>
      <c r="K574" s="91"/>
      <c r="L574" s="91"/>
      <c r="M574" s="91"/>
      <c r="N574" s="91"/>
      <c r="O574" s="92"/>
      <c r="P574" s="413">
        <f>SUMIF($AK$34:$AK$545,"=Subgerente Atención al Usuario",BC34:BF545)</f>
        <v>5</v>
      </c>
      <c r="Q574" s="414"/>
      <c r="R574" s="414"/>
      <c r="S574" s="414"/>
      <c r="T574" s="414"/>
      <c r="U574" s="415"/>
      <c r="V574" s="416">
        <f>'CARGA DE HORAS LABORADAS'!P50</f>
        <v>2112</v>
      </c>
      <c r="W574" s="416"/>
      <c r="X574" s="416"/>
      <c r="Y574" s="416"/>
      <c r="Z574" s="416"/>
      <c r="AA574" s="416"/>
      <c r="AB574" s="417"/>
      <c r="AC574" s="416">
        <f>'CARGA DE HORAS LABORADAS'!AC50</f>
        <v>-5.0000000001091394E-3</v>
      </c>
      <c r="AD574" s="416"/>
      <c r="AE574" s="416"/>
      <c r="AF574" s="416"/>
      <c r="AG574" s="416"/>
      <c r="AH574" s="417"/>
      <c r="AI574" s="80"/>
      <c r="AJ574" s="80"/>
      <c r="AK574" s="80"/>
      <c r="AL574" s="88"/>
      <c r="AM574" s="88"/>
      <c r="AN574" s="88"/>
      <c r="AO574" s="88"/>
      <c r="AP574" s="88"/>
      <c r="AQ574" s="88"/>
      <c r="AR574" s="88"/>
      <c r="AS574" s="88"/>
      <c r="AT574" s="88"/>
      <c r="AU574" s="88"/>
      <c r="AV574" s="88"/>
      <c r="AW574" s="88"/>
      <c r="AX574" s="88"/>
      <c r="AY574" s="88"/>
      <c r="AZ574" s="88"/>
      <c r="BA574" s="88"/>
      <c r="BB574" s="88"/>
      <c r="BC574" s="88"/>
      <c r="BD574" s="88"/>
      <c r="BE574" s="88"/>
      <c r="BF574" s="88"/>
      <c r="BG574" s="80"/>
      <c r="BH574" s="89"/>
      <c r="BI574" s="89"/>
      <c r="BJ574" s="89"/>
      <c r="BK574" s="80"/>
      <c r="BL574" s="80"/>
      <c r="BM574" s="80"/>
      <c r="BN574" s="80"/>
      <c r="BO574" s="80"/>
      <c r="BP574" s="80"/>
      <c r="BQ574" s="80"/>
      <c r="BR574" s="80"/>
      <c r="BS574" s="80"/>
      <c r="BT574" s="80"/>
      <c r="BU574" s="80"/>
      <c r="BV574" s="80"/>
      <c r="BW574" s="80"/>
      <c r="BX574" s="80"/>
      <c r="BY574" s="80"/>
      <c r="BZ574" s="80"/>
      <c r="CA574" s="80"/>
    </row>
    <row r="575" spans="2:79" ht="18" customHeight="1" x14ac:dyDescent="0.25">
      <c r="B575" s="90" t="str">
        <f>'PLAN DE CARGOS'!B51:P51</f>
        <v>Técnico Área Salud (Farmacia)</v>
      </c>
      <c r="C575" s="91"/>
      <c r="D575" s="91"/>
      <c r="E575" s="91"/>
      <c r="F575" s="91"/>
      <c r="G575" s="91"/>
      <c r="H575" s="91"/>
      <c r="I575" s="91"/>
      <c r="J575" s="91"/>
      <c r="K575" s="91"/>
      <c r="L575" s="91"/>
      <c r="M575" s="91"/>
      <c r="N575" s="91"/>
      <c r="O575" s="92"/>
      <c r="P575" s="413">
        <f>SUMIF($AK$34:$AK$545,"=Técnico Área Salud (Farmacia)",BC34:BF545)</f>
        <v>1398.5</v>
      </c>
      <c r="Q575" s="414"/>
      <c r="R575" s="414"/>
      <c r="S575" s="414"/>
      <c r="T575" s="414"/>
      <c r="U575" s="415"/>
      <c r="V575" s="416">
        <f>'CARGA DE HORAS LABORADAS'!P51</f>
        <v>2112</v>
      </c>
      <c r="W575" s="416"/>
      <c r="X575" s="416"/>
      <c r="Y575" s="416"/>
      <c r="Z575" s="416"/>
      <c r="AA575" s="416"/>
      <c r="AB575" s="417"/>
      <c r="AC575" s="416">
        <f>'CARGA DE HORAS LABORADAS'!AC51</f>
        <v>-5.0000000001091394E-3</v>
      </c>
      <c r="AD575" s="416"/>
      <c r="AE575" s="416"/>
      <c r="AF575" s="416"/>
      <c r="AG575" s="416"/>
      <c r="AH575" s="417"/>
      <c r="AI575" s="80"/>
      <c r="AJ575" s="80"/>
      <c r="AK575" s="80"/>
      <c r="AL575" s="88"/>
      <c r="AM575" s="88"/>
      <c r="AN575" s="88"/>
      <c r="AO575" s="88"/>
      <c r="AP575" s="88"/>
      <c r="AQ575" s="88"/>
      <c r="AR575" s="88"/>
      <c r="AS575" s="88"/>
      <c r="AT575" s="88"/>
      <c r="AU575" s="88"/>
      <c r="AV575" s="88"/>
      <c r="AW575" s="88"/>
      <c r="AX575" s="88"/>
      <c r="AY575" s="88"/>
      <c r="AZ575" s="88"/>
      <c r="BA575" s="88"/>
      <c r="BB575" s="88"/>
      <c r="BC575" s="88"/>
      <c r="BD575" s="88"/>
      <c r="BE575" s="88"/>
      <c r="BF575" s="88"/>
      <c r="BG575" s="80"/>
      <c r="BH575" s="89"/>
      <c r="BI575" s="89"/>
      <c r="BJ575" s="89"/>
      <c r="BK575" s="80"/>
      <c r="BL575" s="80"/>
      <c r="BM575" s="80"/>
      <c r="BN575" s="80"/>
      <c r="BO575" s="80"/>
      <c r="BP575" s="80"/>
      <c r="BQ575" s="80"/>
      <c r="BR575" s="80"/>
      <c r="BS575" s="80"/>
      <c r="BT575" s="80"/>
      <c r="BU575" s="80"/>
      <c r="BV575" s="80"/>
      <c r="BW575" s="80"/>
      <c r="BX575" s="80"/>
      <c r="BY575" s="80"/>
      <c r="BZ575" s="80"/>
      <c r="CA575" s="80"/>
    </row>
    <row r="576" spans="2:79" ht="18" customHeight="1" x14ac:dyDescent="0.25">
      <c r="B576" s="90" t="str">
        <f>'PLAN DE CARGOS'!B52:P52</f>
        <v>Técnico Área Salud (Rayos X)</v>
      </c>
      <c r="C576" s="91"/>
      <c r="D576" s="91"/>
      <c r="E576" s="91"/>
      <c r="F576" s="91"/>
      <c r="G576" s="91"/>
      <c r="H576" s="91"/>
      <c r="I576" s="91"/>
      <c r="J576" s="91"/>
      <c r="K576" s="91"/>
      <c r="L576" s="91"/>
      <c r="M576" s="91"/>
      <c r="N576" s="91"/>
      <c r="O576" s="92"/>
      <c r="P576" s="413">
        <f>SUMIF($AK$34:$AK$545,"=Técnico Área Salud (Rayos X)",BC34:BF545)</f>
        <v>1917.32</v>
      </c>
      <c r="Q576" s="414"/>
      <c r="R576" s="414"/>
      <c r="S576" s="414"/>
      <c r="T576" s="414"/>
      <c r="U576" s="415"/>
      <c r="V576" s="416">
        <f>'CARGA DE HORAS LABORADAS'!P52</f>
        <v>2112</v>
      </c>
      <c r="W576" s="416"/>
      <c r="X576" s="416"/>
      <c r="Y576" s="416"/>
      <c r="Z576" s="416"/>
      <c r="AA576" s="416"/>
      <c r="AB576" s="417"/>
      <c r="AC576" s="416">
        <f>'CARGA DE HORAS LABORADAS'!AC52</f>
        <v>0</v>
      </c>
      <c r="AD576" s="416"/>
      <c r="AE576" s="416"/>
      <c r="AF576" s="416"/>
      <c r="AG576" s="416"/>
      <c r="AH576" s="417"/>
      <c r="AI576" s="80"/>
      <c r="AJ576" s="80"/>
      <c r="AK576" s="80"/>
      <c r="AL576" s="88"/>
      <c r="AM576" s="88"/>
      <c r="AN576" s="88"/>
      <c r="AO576" s="88"/>
      <c r="AP576" s="88"/>
      <c r="AQ576" s="88"/>
      <c r="AR576" s="88"/>
      <c r="AS576" s="88"/>
      <c r="AT576" s="88"/>
      <c r="AU576" s="88"/>
      <c r="AV576" s="88"/>
      <c r="AW576" s="88"/>
      <c r="AX576" s="88"/>
      <c r="AY576" s="88"/>
      <c r="AZ576" s="88"/>
      <c r="BA576" s="88"/>
      <c r="BB576" s="88"/>
      <c r="BC576" s="88"/>
      <c r="BD576" s="88"/>
      <c r="BE576" s="88"/>
      <c r="BF576" s="88"/>
      <c r="BG576" s="80"/>
      <c r="BH576" s="89"/>
      <c r="BI576" s="89"/>
      <c r="BJ576" s="89"/>
      <c r="BK576" s="80"/>
      <c r="BL576" s="80"/>
      <c r="BM576" s="80"/>
      <c r="BN576" s="80"/>
      <c r="BO576" s="80"/>
      <c r="BP576" s="80"/>
      <c r="BQ576" s="80"/>
      <c r="BR576" s="80"/>
      <c r="BS576" s="80"/>
      <c r="BT576" s="80"/>
      <c r="BU576" s="80"/>
      <c r="BV576" s="80"/>
      <c r="BW576" s="80"/>
      <c r="BX576" s="80"/>
      <c r="BY576" s="80"/>
      <c r="BZ576" s="80"/>
      <c r="CA576" s="80"/>
    </row>
    <row r="577" spans="2:79" ht="18" customHeight="1" thickBot="1" x14ac:dyDescent="0.3">
      <c r="B577" s="93" t="str">
        <f>'PLAN DE CARGOS'!B53:P53</f>
        <v>Técnico Área Salud (Vacunador)</v>
      </c>
      <c r="C577" s="94"/>
      <c r="D577" s="94"/>
      <c r="E577" s="94"/>
      <c r="F577" s="94"/>
      <c r="G577" s="94"/>
      <c r="H577" s="94"/>
      <c r="I577" s="94"/>
      <c r="J577" s="94"/>
      <c r="K577" s="94"/>
      <c r="L577" s="94"/>
      <c r="M577" s="94"/>
      <c r="N577" s="94"/>
      <c r="O577" s="95"/>
      <c r="P577" s="426">
        <f>SUMIF($AK$34:$AK$545,"=Técnico Área salud (Vacunador)",BC34:BF545)</f>
        <v>1241</v>
      </c>
      <c r="Q577" s="427"/>
      <c r="R577" s="427"/>
      <c r="S577" s="427"/>
      <c r="T577" s="427"/>
      <c r="U577" s="428"/>
      <c r="V577" s="429">
        <f>'CARGA DE HORAS LABORADAS'!P53</f>
        <v>2112</v>
      </c>
      <c r="W577" s="429"/>
      <c r="X577" s="429"/>
      <c r="Y577" s="429"/>
      <c r="Z577" s="429"/>
      <c r="AA577" s="429"/>
      <c r="AB577" s="430"/>
      <c r="AC577" s="429">
        <f>'CARGA DE HORAS LABORADAS'!AC53</f>
        <v>0</v>
      </c>
      <c r="AD577" s="429"/>
      <c r="AE577" s="429"/>
      <c r="AF577" s="429"/>
      <c r="AG577" s="429"/>
      <c r="AH577" s="430"/>
      <c r="AI577" s="80"/>
      <c r="AJ577" s="80"/>
      <c r="AK577" s="80"/>
      <c r="AL577" s="88"/>
      <c r="AM577" s="88"/>
      <c r="AN577" s="88"/>
      <c r="AO577" s="88"/>
      <c r="AP577" s="88"/>
      <c r="AQ577" s="88"/>
      <c r="AR577" s="88"/>
      <c r="AS577" s="88"/>
      <c r="AT577" s="88"/>
      <c r="AU577" s="88"/>
      <c r="AV577" s="88"/>
      <c r="AW577" s="88"/>
      <c r="AX577" s="88"/>
      <c r="AY577" s="88"/>
      <c r="AZ577" s="88"/>
      <c r="BA577" s="88"/>
      <c r="BB577" s="88"/>
      <c r="BC577" s="88"/>
      <c r="BD577" s="88"/>
      <c r="BE577" s="88"/>
      <c r="BF577" s="88"/>
      <c r="BG577" s="80"/>
      <c r="BH577" s="89"/>
      <c r="BI577" s="89"/>
      <c r="BJ577" s="89"/>
      <c r="BK577" s="80"/>
      <c r="BL577" s="80"/>
      <c r="BM577" s="80"/>
      <c r="BN577" s="80"/>
      <c r="BO577" s="80"/>
      <c r="BP577" s="80"/>
      <c r="BQ577" s="80"/>
      <c r="BR577" s="80"/>
      <c r="BS577" s="80"/>
      <c r="BT577" s="80"/>
      <c r="BU577" s="80"/>
      <c r="BV577" s="80"/>
      <c r="BW577" s="80"/>
      <c r="BX577" s="80"/>
      <c r="BY577" s="80"/>
      <c r="BZ577" s="80"/>
      <c r="CA577" s="80"/>
    </row>
    <row r="578" spans="2:79" ht="18" customHeight="1" x14ac:dyDescent="0.25">
      <c r="AI578" s="80"/>
      <c r="AJ578" s="80"/>
      <c r="AK578" s="80"/>
      <c r="AL578" s="80"/>
      <c r="AM578" s="80"/>
      <c r="AN578" s="80"/>
      <c r="AO578" s="80"/>
      <c r="AP578" s="80"/>
      <c r="AQ578" s="80"/>
      <c r="AR578" s="80"/>
      <c r="AS578" s="80"/>
      <c r="AT578" s="80"/>
      <c r="AU578" s="80"/>
      <c r="AV578" s="80"/>
      <c r="AW578" s="80"/>
      <c r="AX578" s="80"/>
      <c r="AY578" s="80"/>
      <c r="AZ578" s="80"/>
      <c r="BA578" s="80"/>
      <c r="BB578" s="80"/>
      <c r="BC578" s="80"/>
      <c r="BD578" s="80"/>
      <c r="BE578" s="80"/>
      <c r="BF578" s="80"/>
      <c r="BG578" s="81"/>
      <c r="BH578" s="81"/>
      <c r="BI578" s="81"/>
      <c r="BJ578" s="81"/>
      <c r="BK578" s="80"/>
      <c r="BL578" s="80"/>
      <c r="BM578" s="80"/>
      <c r="BN578" s="80"/>
      <c r="BO578" s="80"/>
      <c r="BP578" s="80"/>
      <c r="BQ578" s="80"/>
      <c r="BR578" s="80"/>
      <c r="BS578" s="80"/>
      <c r="BT578" s="80"/>
      <c r="BU578" s="80"/>
      <c r="BV578" s="80"/>
      <c r="BW578" s="80"/>
      <c r="BX578" s="80"/>
      <c r="BY578" s="80"/>
      <c r="BZ578" s="80"/>
      <c r="CA578" s="80"/>
    </row>
    <row r="579" spans="2:79" ht="18" customHeight="1" x14ac:dyDescent="0.25">
      <c r="AI579" s="80"/>
      <c r="AJ579" s="80"/>
      <c r="AK579" s="80"/>
      <c r="AL579" s="80"/>
      <c r="AM579" s="80"/>
      <c r="AN579" s="80"/>
      <c r="AO579" s="80"/>
      <c r="AP579" s="80"/>
      <c r="AQ579" s="80"/>
      <c r="AR579" s="80"/>
      <c r="AS579" s="80"/>
      <c r="AT579" s="80"/>
      <c r="AU579" s="80"/>
      <c r="AV579" s="80"/>
      <c r="AW579" s="80"/>
      <c r="AX579" s="80"/>
      <c r="AY579" s="80"/>
      <c r="AZ579" s="80"/>
      <c r="BA579" s="80"/>
      <c r="BB579" s="80"/>
      <c r="BC579" s="80"/>
      <c r="BD579" s="80"/>
      <c r="BE579" s="80"/>
      <c r="BF579" s="80"/>
      <c r="BG579" s="81"/>
      <c r="BH579" s="81"/>
      <c r="BI579" s="81"/>
      <c r="BJ579" s="81"/>
      <c r="BK579" s="80"/>
      <c r="BL579" s="80"/>
      <c r="BM579" s="80"/>
      <c r="BN579" s="80"/>
      <c r="BO579" s="80"/>
      <c r="BP579" s="80"/>
      <c r="BQ579" s="80"/>
      <c r="BR579" s="80"/>
      <c r="BS579" s="80"/>
      <c r="BT579" s="80"/>
      <c r="BU579" s="80"/>
      <c r="BV579" s="80"/>
      <c r="BW579" s="80"/>
      <c r="BX579" s="80"/>
      <c r="BY579" s="80"/>
      <c r="BZ579" s="80"/>
      <c r="CA579" s="80"/>
    </row>
    <row r="580" spans="2:79" ht="18" customHeight="1" x14ac:dyDescent="0.25">
      <c r="AI580" s="80"/>
      <c r="AJ580" s="80"/>
      <c r="AK580" s="80"/>
      <c r="AL580" s="80"/>
      <c r="AM580" s="80"/>
      <c r="AN580" s="80"/>
      <c r="AO580" s="80"/>
      <c r="AP580" s="80"/>
      <c r="AQ580" s="80"/>
      <c r="AR580" s="80"/>
      <c r="AS580" s="80"/>
      <c r="AT580" s="80"/>
      <c r="AU580" s="80"/>
      <c r="AV580" s="80"/>
      <c r="AW580" s="80"/>
      <c r="AX580" s="80"/>
      <c r="AY580" s="80"/>
      <c r="AZ580" s="80"/>
      <c r="BA580" s="80"/>
      <c r="BB580" s="80"/>
      <c r="BC580" s="80"/>
      <c r="BD580" s="80"/>
      <c r="BE580" s="80"/>
      <c r="BF580" s="80"/>
      <c r="BG580" s="81"/>
      <c r="BH580" s="81"/>
      <c r="BI580" s="81"/>
      <c r="BJ580" s="81"/>
      <c r="BK580" s="80"/>
      <c r="BL580" s="80"/>
      <c r="BM580" s="80"/>
      <c r="BN580" s="80"/>
      <c r="BO580" s="80"/>
      <c r="BP580" s="80"/>
      <c r="BQ580" s="80"/>
      <c r="BR580" s="80"/>
      <c r="BS580" s="80"/>
      <c r="BT580" s="80"/>
      <c r="BU580" s="80"/>
      <c r="BV580" s="80"/>
      <c r="BW580" s="80"/>
      <c r="BX580" s="80"/>
      <c r="BY580" s="80"/>
      <c r="BZ580" s="80"/>
      <c r="CA580" s="80"/>
    </row>
    <row r="581" spans="2:79" ht="18" customHeight="1" x14ac:dyDescent="0.25">
      <c r="AI581" s="80"/>
      <c r="AJ581" s="80"/>
      <c r="AK581" s="80"/>
      <c r="AL581" s="80"/>
      <c r="AM581" s="80"/>
      <c r="AN581" s="80"/>
      <c r="AO581" s="80"/>
      <c r="AP581" s="80"/>
      <c r="AQ581" s="80"/>
      <c r="AR581" s="80"/>
      <c r="AS581" s="80"/>
      <c r="AT581" s="80"/>
      <c r="AU581" s="80"/>
      <c r="AV581" s="80"/>
      <c r="AW581" s="80"/>
      <c r="AX581" s="80"/>
      <c r="AY581" s="80"/>
      <c r="AZ581" s="80"/>
      <c r="BA581" s="80"/>
      <c r="BB581" s="80"/>
      <c r="BC581" s="80"/>
      <c r="BD581" s="80"/>
      <c r="BE581" s="80"/>
      <c r="BF581" s="80"/>
      <c r="BG581" s="81"/>
      <c r="BH581" s="81"/>
      <c r="BI581" s="81"/>
      <c r="BJ581" s="81"/>
      <c r="BK581" s="80"/>
      <c r="BL581" s="80"/>
      <c r="BM581" s="80"/>
      <c r="BN581" s="80"/>
      <c r="BO581" s="80"/>
      <c r="BP581" s="80"/>
      <c r="BQ581" s="80"/>
      <c r="BR581" s="80"/>
      <c r="BS581" s="80"/>
      <c r="BT581" s="80"/>
      <c r="BU581" s="80"/>
      <c r="BV581" s="80"/>
      <c r="BW581" s="80"/>
      <c r="BX581" s="80"/>
      <c r="BY581" s="80"/>
      <c r="BZ581" s="80"/>
      <c r="CA581" s="80"/>
    </row>
    <row r="582" spans="2:79" ht="18" customHeight="1" x14ac:dyDescent="0.25">
      <c r="AI582" s="80"/>
      <c r="AJ582" s="80"/>
      <c r="AK582" s="80"/>
      <c r="AL582" s="80"/>
      <c r="AM582" s="80"/>
      <c r="AN582" s="80"/>
      <c r="AO582" s="80"/>
      <c r="AP582" s="80"/>
      <c r="AQ582" s="80"/>
      <c r="AR582" s="80"/>
      <c r="AS582" s="80"/>
      <c r="AT582" s="80"/>
      <c r="AU582" s="80"/>
      <c r="AV582" s="80"/>
      <c r="AW582" s="80"/>
      <c r="AX582" s="80"/>
      <c r="AY582" s="80"/>
      <c r="AZ582" s="80"/>
      <c r="BA582" s="80"/>
      <c r="BB582" s="80"/>
      <c r="BC582" s="80"/>
      <c r="BD582" s="80"/>
      <c r="BE582" s="80"/>
      <c r="BF582" s="80"/>
      <c r="BG582" s="81"/>
      <c r="BH582" s="81"/>
      <c r="BI582" s="81"/>
      <c r="BJ582" s="81"/>
      <c r="BK582" s="80"/>
      <c r="BL582" s="80"/>
      <c r="BM582" s="80"/>
      <c r="BN582" s="80"/>
      <c r="BO582" s="80"/>
      <c r="BP582" s="80"/>
      <c r="BQ582" s="80"/>
      <c r="BR582" s="80"/>
      <c r="BS582" s="80"/>
      <c r="BT582" s="80"/>
      <c r="BU582" s="80"/>
      <c r="BV582" s="80"/>
      <c r="BW582" s="80"/>
      <c r="BX582" s="80"/>
      <c r="BY582" s="80"/>
      <c r="BZ582" s="80"/>
      <c r="CA582" s="80"/>
    </row>
    <row r="583" spans="2:79" ht="18" customHeight="1" x14ac:dyDescent="0.25">
      <c r="AI583" s="80"/>
      <c r="AJ583" s="80"/>
      <c r="AK583" s="80"/>
      <c r="AL583" s="80"/>
      <c r="AM583" s="80"/>
      <c r="AN583" s="80"/>
      <c r="AO583" s="80"/>
      <c r="AP583" s="80"/>
      <c r="AQ583" s="80"/>
      <c r="AR583" s="80"/>
      <c r="AS583" s="80"/>
      <c r="AT583" s="80"/>
      <c r="AU583" s="80"/>
      <c r="AV583" s="80"/>
      <c r="AW583" s="80"/>
      <c r="AX583" s="80"/>
      <c r="AY583" s="80"/>
      <c r="AZ583" s="80"/>
      <c r="BA583" s="80"/>
      <c r="BB583" s="80"/>
      <c r="BC583" s="80"/>
      <c r="BD583" s="80"/>
      <c r="BE583" s="80"/>
      <c r="BF583" s="80"/>
      <c r="BG583" s="81"/>
      <c r="BH583" s="81"/>
      <c r="BI583" s="81"/>
      <c r="BJ583" s="81"/>
      <c r="BK583" s="80"/>
      <c r="BL583" s="80"/>
      <c r="BM583" s="80"/>
      <c r="BN583" s="80"/>
      <c r="BO583" s="80"/>
      <c r="BP583" s="80"/>
      <c r="BQ583" s="80"/>
      <c r="BR583" s="80"/>
      <c r="BS583" s="80"/>
      <c r="BT583" s="80"/>
      <c r="BU583" s="80"/>
      <c r="BV583" s="80"/>
      <c r="BW583" s="80"/>
      <c r="BX583" s="80"/>
      <c r="BY583" s="80"/>
      <c r="BZ583" s="80"/>
      <c r="CA583" s="80"/>
    </row>
    <row r="584" spans="2:79" ht="18" customHeight="1" x14ac:dyDescent="0.25">
      <c r="AI584" s="80"/>
      <c r="AJ584" s="80"/>
      <c r="AK584" s="80"/>
      <c r="AL584" s="80"/>
      <c r="AM584" s="80"/>
      <c r="AN584" s="80"/>
      <c r="AO584" s="80"/>
      <c r="AP584" s="80"/>
      <c r="AQ584" s="80"/>
      <c r="AR584" s="80"/>
      <c r="AS584" s="80"/>
      <c r="AT584" s="80"/>
      <c r="AU584" s="80"/>
      <c r="AV584" s="80"/>
      <c r="AW584" s="80"/>
      <c r="AX584" s="80"/>
      <c r="AY584" s="80"/>
      <c r="AZ584" s="80"/>
      <c r="BA584" s="80"/>
      <c r="BB584" s="80"/>
      <c r="BC584" s="80"/>
      <c r="BD584" s="80"/>
      <c r="BE584" s="80"/>
      <c r="BF584" s="80"/>
      <c r="BG584" s="81"/>
      <c r="BH584" s="81"/>
      <c r="BI584" s="81"/>
      <c r="BJ584" s="81"/>
      <c r="BK584" s="80"/>
      <c r="BL584" s="80"/>
      <c r="BM584" s="80"/>
      <c r="BN584" s="80"/>
      <c r="BO584" s="80"/>
      <c r="BP584" s="80"/>
      <c r="BQ584" s="80"/>
      <c r="BR584" s="80"/>
      <c r="BS584" s="80"/>
      <c r="BT584" s="80"/>
      <c r="BU584" s="80"/>
      <c r="BV584" s="80"/>
      <c r="BW584" s="80"/>
      <c r="BX584" s="80"/>
      <c r="BY584" s="80"/>
      <c r="BZ584" s="80"/>
      <c r="CA584" s="80"/>
    </row>
    <row r="585" spans="2:79" ht="18" customHeight="1" x14ac:dyDescent="0.25">
      <c r="AI585" s="80"/>
      <c r="AJ585" s="80"/>
      <c r="AK585" s="80"/>
      <c r="AL585" s="80"/>
      <c r="AM585" s="80"/>
      <c r="AN585" s="80"/>
      <c r="AO585" s="80"/>
      <c r="AP585" s="80"/>
      <c r="AQ585" s="80"/>
      <c r="AR585" s="80"/>
      <c r="AS585" s="80"/>
      <c r="AT585" s="80"/>
      <c r="AU585" s="80"/>
      <c r="AV585" s="80"/>
      <c r="AW585" s="80"/>
      <c r="AX585" s="80"/>
      <c r="AY585" s="80"/>
      <c r="AZ585" s="80"/>
      <c r="BA585" s="80"/>
      <c r="BB585" s="80"/>
      <c r="BC585" s="80"/>
      <c r="BD585" s="80"/>
      <c r="BE585" s="80"/>
      <c r="BF585" s="80"/>
      <c r="BG585" s="81"/>
      <c r="BH585" s="81"/>
      <c r="BI585" s="81"/>
      <c r="BJ585" s="81"/>
      <c r="BK585" s="80"/>
      <c r="BL585" s="80"/>
      <c r="BM585" s="80"/>
      <c r="BN585" s="80"/>
      <c r="BO585" s="80"/>
      <c r="BP585" s="80"/>
      <c r="BQ585" s="80"/>
      <c r="BR585" s="80"/>
      <c r="BS585" s="80"/>
      <c r="BT585" s="80"/>
      <c r="BU585" s="80"/>
      <c r="BV585" s="80"/>
      <c r="BW585" s="80"/>
      <c r="BX585" s="80"/>
      <c r="BY585" s="80"/>
      <c r="BZ585" s="80"/>
      <c r="CA585" s="80"/>
    </row>
    <row r="586" spans="2:79" ht="18" customHeight="1" x14ac:dyDescent="0.25">
      <c r="AI586" s="80"/>
      <c r="AJ586" s="80"/>
      <c r="AK586" s="80"/>
      <c r="AL586" s="80"/>
      <c r="AM586" s="80"/>
      <c r="AN586" s="80"/>
      <c r="AO586" s="80"/>
      <c r="AP586" s="80"/>
      <c r="AQ586" s="80"/>
      <c r="AR586" s="80"/>
      <c r="AS586" s="80"/>
      <c r="AT586" s="80"/>
      <c r="AU586" s="80"/>
      <c r="AV586" s="80"/>
      <c r="AW586" s="80"/>
      <c r="AX586" s="80"/>
      <c r="AY586" s="80"/>
      <c r="AZ586" s="80"/>
      <c r="BA586" s="80"/>
      <c r="BB586" s="80"/>
      <c r="BC586" s="80"/>
      <c r="BD586" s="80"/>
      <c r="BE586" s="80"/>
      <c r="BF586" s="80"/>
      <c r="BG586" s="81"/>
      <c r="BH586" s="81"/>
      <c r="BI586" s="81"/>
      <c r="BJ586" s="81"/>
      <c r="BK586" s="80"/>
      <c r="BL586" s="80"/>
      <c r="BM586" s="80"/>
      <c r="BN586" s="80"/>
      <c r="BO586" s="80"/>
      <c r="BP586" s="80"/>
      <c r="BQ586" s="80"/>
      <c r="BR586" s="80"/>
      <c r="BS586" s="80"/>
      <c r="BT586" s="80"/>
      <c r="BU586" s="80"/>
      <c r="BV586" s="80"/>
      <c r="BW586" s="80"/>
      <c r="BX586" s="80"/>
      <c r="BY586" s="80"/>
      <c r="BZ586" s="80"/>
      <c r="CA586" s="80"/>
    </row>
    <row r="587" spans="2:79" ht="18" customHeight="1" x14ac:dyDescent="0.25">
      <c r="AI587" s="80"/>
      <c r="AJ587" s="80"/>
      <c r="AK587" s="80"/>
      <c r="AL587" s="80"/>
      <c r="AM587" s="80"/>
      <c r="AN587" s="80"/>
      <c r="AO587" s="80"/>
      <c r="AP587" s="80"/>
      <c r="AQ587" s="80"/>
      <c r="AR587" s="80"/>
      <c r="AS587" s="80"/>
      <c r="AT587" s="80"/>
      <c r="AU587" s="80"/>
      <c r="AV587" s="80"/>
      <c r="AW587" s="80"/>
      <c r="AX587" s="80"/>
      <c r="AY587" s="80"/>
      <c r="AZ587" s="80"/>
      <c r="BA587" s="80"/>
      <c r="BB587" s="80"/>
      <c r="BC587" s="80"/>
      <c r="BD587" s="80"/>
      <c r="BE587" s="80"/>
      <c r="BF587" s="80"/>
      <c r="BG587" s="81"/>
      <c r="BH587" s="81"/>
      <c r="BI587" s="81"/>
      <c r="BJ587" s="81"/>
      <c r="BK587" s="80"/>
      <c r="BL587" s="80"/>
      <c r="BM587" s="80"/>
      <c r="BN587" s="80"/>
      <c r="BO587" s="80"/>
      <c r="BP587" s="80"/>
      <c r="BQ587" s="80"/>
      <c r="BR587" s="80"/>
      <c r="BS587" s="80"/>
      <c r="BT587" s="80"/>
      <c r="BU587" s="80"/>
      <c r="BV587" s="80"/>
      <c r="BW587" s="80"/>
      <c r="BX587" s="80"/>
      <c r="BY587" s="80"/>
      <c r="BZ587" s="80"/>
      <c r="CA587" s="80"/>
    </row>
    <row r="588" spans="2:79" ht="18" customHeight="1" x14ac:dyDescent="0.25">
      <c r="AI588" s="80"/>
      <c r="AJ588" s="80"/>
      <c r="AK588" s="80"/>
      <c r="AL588" s="80"/>
      <c r="AM588" s="80"/>
      <c r="AN588" s="80"/>
      <c r="AO588" s="80"/>
      <c r="AP588" s="80"/>
      <c r="AQ588" s="80"/>
      <c r="AR588" s="80"/>
      <c r="AS588" s="80"/>
      <c r="AT588" s="80"/>
      <c r="AU588" s="80"/>
      <c r="AV588" s="80"/>
      <c r="AW588" s="80"/>
      <c r="AX588" s="80"/>
      <c r="AY588" s="80"/>
      <c r="AZ588" s="80"/>
      <c r="BA588" s="80"/>
      <c r="BB588" s="80"/>
      <c r="BC588" s="80"/>
      <c r="BD588" s="80"/>
      <c r="BE588" s="80"/>
      <c r="BF588" s="80"/>
      <c r="BG588" s="81"/>
      <c r="BH588" s="81"/>
      <c r="BI588" s="81"/>
      <c r="BJ588" s="81"/>
      <c r="BK588" s="80"/>
      <c r="BL588" s="80"/>
      <c r="BM588" s="80"/>
      <c r="BN588" s="80"/>
      <c r="BO588" s="80"/>
      <c r="BP588" s="80"/>
      <c r="BQ588" s="80"/>
      <c r="BR588" s="80"/>
      <c r="BS588" s="80"/>
      <c r="BT588" s="80"/>
      <c r="BU588" s="80"/>
      <c r="BV588" s="80"/>
      <c r="BW588" s="80"/>
      <c r="BX588" s="80"/>
      <c r="BY588" s="80"/>
      <c r="BZ588" s="80"/>
      <c r="CA588" s="80"/>
    </row>
    <row r="589" spans="2:79" ht="18" customHeight="1" x14ac:dyDescent="0.25">
      <c r="AI589" s="80"/>
      <c r="AJ589" s="80"/>
      <c r="AK589" s="80"/>
      <c r="AL589" s="80"/>
      <c r="AM589" s="80"/>
      <c r="AN589" s="80"/>
      <c r="AO589" s="80"/>
      <c r="AP589" s="80"/>
      <c r="AQ589" s="80"/>
      <c r="AR589" s="80"/>
      <c r="AS589" s="80"/>
      <c r="AT589" s="80"/>
      <c r="AU589" s="80"/>
      <c r="AV589" s="80"/>
      <c r="AW589" s="80"/>
      <c r="AX589" s="80"/>
      <c r="AY589" s="80"/>
      <c r="AZ589" s="80"/>
      <c r="BA589" s="80"/>
      <c r="BB589" s="80"/>
      <c r="BC589" s="80"/>
      <c r="BD589" s="80"/>
      <c r="BE589" s="80"/>
      <c r="BF589" s="80"/>
      <c r="BG589" s="81"/>
      <c r="BH589" s="81"/>
      <c r="BI589" s="81"/>
      <c r="BJ589" s="81"/>
      <c r="BK589" s="80"/>
      <c r="BL589" s="80"/>
      <c r="BM589" s="80"/>
      <c r="BN589" s="80"/>
      <c r="BO589" s="80"/>
      <c r="BP589" s="80"/>
      <c r="BQ589" s="80"/>
      <c r="BR589" s="80"/>
      <c r="BS589" s="80"/>
      <c r="BT589" s="80"/>
      <c r="BU589" s="80"/>
      <c r="BV589" s="80"/>
      <c r="BW589" s="80"/>
      <c r="BX589" s="80"/>
      <c r="BY589" s="80"/>
      <c r="BZ589" s="80"/>
      <c r="CA589" s="80"/>
    </row>
    <row r="590" spans="2:79" ht="18" customHeight="1" x14ac:dyDescent="0.25">
      <c r="AI590" s="80"/>
      <c r="AJ590" s="80"/>
      <c r="AK590" s="80"/>
      <c r="AL590" s="80"/>
      <c r="AM590" s="80"/>
      <c r="AN590" s="80"/>
      <c r="AO590" s="80"/>
      <c r="AP590" s="80"/>
      <c r="AQ590" s="80"/>
      <c r="AR590" s="80"/>
      <c r="AS590" s="80"/>
      <c r="AT590" s="80"/>
      <c r="AU590" s="80"/>
      <c r="AV590" s="80"/>
      <c r="AW590" s="80"/>
      <c r="AX590" s="80"/>
      <c r="AY590" s="80"/>
      <c r="AZ590" s="80"/>
      <c r="BA590" s="80"/>
      <c r="BB590" s="80"/>
      <c r="BC590" s="80"/>
      <c r="BD590" s="80"/>
      <c r="BE590" s="80"/>
      <c r="BF590" s="80"/>
      <c r="BG590" s="81"/>
      <c r="BH590" s="81"/>
      <c r="BI590" s="81"/>
      <c r="BJ590" s="81"/>
      <c r="BK590" s="80"/>
      <c r="BL590" s="80"/>
      <c r="BM590" s="80"/>
      <c r="BN590" s="80"/>
      <c r="BO590" s="80"/>
      <c r="BP590" s="80"/>
      <c r="BQ590" s="80"/>
      <c r="BR590" s="80"/>
      <c r="BS590" s="80"/>
      <c r="BT590" s="80"/>
      <c r="BU590" s="80"/>
      <c r="BV590" s="80"/>
      <c r="BW590" s="80"/>
      <c r="BX590" s="80"/>
      <c r="BY590" s="80"/>
      <c r="BZ590" s="80"/>
      <c r="CA590" s="80"/>
    </row>
    <row r="591" spans="2:79" ht="18" customHeight="1" x14ac:dyDescent="0.25">
      <c r="AI591" s="80"/>
      <c r="AJ591" s="80"/>
      <c r="AK591" s="80"/>
      <c r="AL591" s="80"/>
      <c r="AM591" s="80"/>
      <c r="AN591" s="80"/>
      <c r="AO591" s="80"/>
      <c r="AP591" s="80"/>
      <c r="AQ591" s="80"/>
      <c r="AR591" s="80"/>
      <c r="AS591" s="80"/>
      <c r="AT591" s="80"/>
      <c r="AU591" s="80"/>
      <c r="AV591" s="80"/>
      <c r="AW591" s="80"/>
      <c r="AX591" s="80"/>
      <c r="AY591" s="80"/>
      <c r="AZ591" s="80"/>
      <c r="BA591" s="80"/>
      <c r="BB591" s="80"/>
      <c r="BC591" s="80"/>
      <c r="BD591" s="80"/>
      <c r="BE591" s="80"/>
      <c r="BF591" s="80"/>
      <c r="BG591" s="81"/>
      <c r="BH591" s="81"/>
      <c r="BI591" s="81"/>
      <c r="BJ591" s="81"/>
      <c r="BK591" s="80"/>
      <c r="BL591" s="80"/>
      <c r="BM591" s="80"/>
      <c r="BN591" s="80"/>
      <c r="BO591" s="80"/>
      <c r="BP591" s="80"/>
      <c r="BQ591" s="80"/>
      <c r="BR591" s="80"/>
      <c r="BS591" s="80"/>
      <c r="BT591" s="80"/>
      <c r="BU591" s="80"/>
      <c r="BV591" s="80"/>
      <c r="BW591" s="80"/>
      <c r="BX591" s="80"/>
      <c r="BY591" s="80"/>
      <c r="BZ591" s="80"/>
      <c r="CA591" s="80"/>
    </row>
  </sheetData>
  <mergeCells count="2513">
    <mergeCell ref="P577:U577"/>
    <mergeCell ref="V577:AB577"/>
    <mergeCell ref="AC577:AH577"/>
    <mergeCell ref="P575:U575"/>
    <mergeCell ref="V575:AB575"/>
    <mergeCell ref="AC575:AH575"/>
    <mergeCell ref="P576:U576"/>
    <mergeCell ref="V576:AB576"/>
    <mergeCell ref="AC576:AH576"/>
    <mergeCell ref="P573:U573"/>
    <mergeCell ref="V573:AB573"/>
    <mergeCell ref="AC573:AH573"/>
    <mergeCell ref="P574:U574"/>
    <mergeCell ref="V574:AB574"/>
    <mergeCell ref="AC574:AH574"/>
    <mergeCell ref="P571:U571"/>
    <mergeCell ref="V571:AB571"/>
    <mergeCell ref="AC571:AH571"/>
    <mergeCell ref="P572:U572"/>
    <mergeCell ref="V572:AB572"/>
    <mergeCell ref="AC572:AH572"/>
    <mergeCell ref="P569:U569"/>
    <mergeCell ref="V569:AB569"/>
    <mergeCell ref="AC569:AH569"/>
    <mergeCell ref="P570:U570"/>
    <mergeCell ref="V570:AB570"/>
    <mergeCell ref="AC570:AH570"/>
    <mergeCell ref="P567:U567"/>
    <mergeCell ref="V567:AB567"/>
    <mergeCell ref="AC567:AH567"/>
    <mergeCell ref="P568:U568"/>
    <mergeCell ref="V568:AB568"/>
    <mergeCell ref="AC568:AH568"/>
    <mergeCell ref="P566:U566"/>
    <mergeCell ref="V566:AB566"/>
    <mergeCell ref="AC566:AH566"/>
    <mergeCell ref="P563:U563"/>
    <mergeCell ref="V563:AB563"/>
    <mergeCell ref="AC563:AH563"/>
    <mergeCell ref="P564:U564"/>
    <mergeCell ref="V564:AB564"/>
    <mergeCell ref="AC564:AH564"/>
    <mergeCell ref="P565:U565"/>
    <mergeCell ref="V565:AB565"/>
    <mergeCell ref="AC565:AH565"/>
    <mergeCell ref="V548:AB548"/>
    <mergeCell ref="AC548:AH548"/>
    <mergeCell ref="B546:AH546"/>
    <mergeCell ref="B547:O547"/>
    <mergeCell ref="P547:U547"/>
    <mergeCell ref="V547:AB547"/>
    <mergeCell ref="P561:U561"/>
    <mergeCell ref="V561:AB561"/>
    <mergeCell ref="AC561:AH561"/>
    <mergeCell ref="P562:U562"/>
    <mergeCell ref="V562:AB562"/>
    <mergeCell ref="AC562:AH562"/>
    <mergeCell ref="P559:U559"/>
    <mergeCell ref="V559:AB559"/>
    <mergeCell ref="AC559:AH559"/>
    <mergeCell ref="P560:U560"/>
    <mergeCell ref="V560:AB560"/>
    <mergeCell ref="AC560:AH560"/>
    <mergeCell ref="P557:U557"/>
    <mergeCell ref="V557:AB557"/>
    <mergeCell ref="AC557:AH557"/>
    <mergeCell ref="P558:U558"/>
    <mergeCell ref="V558:AB558"/>
    <mergeCell ref="AC558:AH558"/>
    <mergeCell ref="P556:U556"/>
    <mergeCell ref="V556:AB556"/>
    <mergeCell ref="AC556:AH556"/>
    <mergeCell ref="P555:U555"/>
    <mergeCell ref="V555:AB555"/>
    <mergeCell ref="AC555:AH555"/>
    <mergeCell ref="AY540:BB540"/>
    <mergeCell ref="BC540:BF540"/>
    <mergeCell ref="BG540:BJ540"/>
    <mergeCell ref="BK540:BP540"/>
    <mergeCell ref="AK537:AX537"/>
    <mergeCell ref="AY537:BB537"/>
    <mergeCell ref="BC537:BF537"/>
    <mergeCell ref="B544:AJ544"/>
    <mergeCell ref="AK544:BJ544"/>
    <mergeCell ref="BK544:BP544"/>
    <mergeCell ref="BQ544:CC544"/>
    <mergeCell ref="CD544:CI544"/>
    <mergeCell ref="P553:U553"/>
    <mergeCell ref="V553:AB553"/>
    <mergeCell ref="AC553:AH553"/>
    <mergeCell ref="P554:U554"/>
    <mergeCell ref="V554:AB554"/>
    <mergeCell ref="AC554:AH554"/>
    <mergeCell ref="P551:U551"/>
    <mergeCell ref="V551:AB551"/>
    <mergeCell ref="AC551:AH551"/>
    <mergeCell ref="P552:U552"/>
    <mergeCell ref="V552:AB552"/>
    <mergeCell ref="AC552:AH552"/>
    <mergeCell ref="P549:U549"/>
    <mergeCell ref="V549:AB549"/>
    <mergeCell ref="AC549:AH549"/>
    <mergeCell ref="P550:U550"/>
    <mergeCell ref="V550:AB550"/>
    <mergeCell ref="AC550:AH550"/>
    <mergeCell ref="AC547:AH547"/>
    <mergeCell ref="P548:U548"/>
    <mergeCell ref="AY529:BB529"/>
    <mergeCell ref="BC529:BF529"/>
    <mergeCell ref="BG529:BJ529"/>
    <mergeCell ref="BK529:BP529"/>
    <mergeCell ref="AK530:AX530"/>
    <mergeCell ref="AY530:BB530"/>
    <mergeCell ref="BC530:BF530"/>
    <mergeCell ref="BG530:BJ530"/>
    <mergeCell ref="BK530:BP530"/>
    <mergeCell ref="BK525:BP525"/>
    <mergeCell ref="BK526:BP526"/>
    <mergeCell ref="AK543:AX543"/>
    <mergeCell ref="AY543:BB543"/>
    <mergeCell ref="BC543:BF543"/>
    <mergeCell ref="BG543:BJ543"/>
    <mergeCell ref="BK543:BP543"/>
    <mergeCell ref="AK541:AX541"/>
    <mergeCell ref="AY541:BB541"/>
    <mergeCell ref="BC541:BF541"/>
    <mergeCell ref="BG541:BJ541"/>
    <mergeCell ref="BK541:BP541"/>
    <mergeCell ref="AK542:AX542"/>
    <mergeCell ref="AY542:BB542"/>
    <mergeCell ref="BC542:BF542"/>
    <mergeCell ref="BG542:BJ542"/>
    <mergeCell ref="BK542:BP542"/>
    <mergeCell ref="AK539:AX539"/>
    <mergeCell ref="AY539:BB539"/>
    <mergeCell ref="BC539:BF539"/>
    <mergeCell ref="BG539:BJ539"/>
    <mergeCell ref="BK539:BP539"/>
    <mergeCell ref="AK540:AX540"/>
    <mergeCell ref="BC532:BF532"/>
    <mergeCell ref="BG532:BJ532"/>
    <mergeCell ref="BK532:BP532"/>
    <mergeCell ref="AY525:BB525"/>
    <mergeCell ref="BC525:BF525"/>
    <mergeCell ref="BG525:BJ525"/>
    <mergeCell ref="AY519:BB519"/>
    <mergeCell ref="BC519:BF519"/>
    <mergeCell ref="BG519:BJ519"/>
    <mergeCell ref="BK519:BP519"/>
    <mergeCell ref="AK523:AX523"/>
    <mergeCell ref="BG537:BJ537"/>
    <mergeCell ref="BK537:BP537"/>
    <mergeCell ref="AK538:AX538"/>
    <mergeCell ref="AY538:BB538"/>
    <mergeCell ref="BC538:BF538"/>
    <mergeCell ref="BG538:BJ538"/>
    <mergeCell ref="BK538:BP538"/>
    <mergeCell ref="BC521:BF521"/>
    <mergeCell ref="BG521:BJ521"/>
    <mergeCell ref="BK521:BP521"/>
    <mergeCell ref="AK522:AX522"/>
    <mergeCell ref="AY522:BB522"/>
    <mergeCell ref="BC522:BF522"/>
    <mergeCell ref="BG522:BJ522"/>
    <mergeCell ref="BK522:BP522"/>
    <mergeCell ref="AK535:AX535"/>
    <mergeCell ref="AY535:BB535"/>
    <mergeCell ref="BC535:BF535"/>
    <mergeCell ref="BG535:BJ535"/>
    <mergeCell ref="BK535:BP535"/>
    <mergeCell ref="AK529:AX529"/>
    <mergeCell ref="AK518:AX518"/>
    <mergeCell ref="AY518:BB518"/>
    <mergeCell ref="BC518:BF518"/>
    <mergeCell ref="BG518:BJ518"/>
    <mergeCell ref="BK518:BP518"/>
    <mergeCell ref="AY524:BB524"/>
    <mergeCell ref="BC524:BF524"/>
    <mergeCell ref="BC512:BF514"/>
    <mergeCell ref="BG512:BJ514"/>
    <mergeCell ref="BK512:BP514"/>
    <mergeCell ref="BQ512:BW514"/>
    <mergeCell ref="BG515:BJ515"/>
    <mergeCell ref="BK515:BP515"/>
    <mergeCell ref="AK536:AX536"/>
    <mergeCell ref="AY536:BB536"/>
    <mergeCell ref="BC536:BF536"/>
    <mergeCell ref="BG536:BJ536"/>
    <mergeCell ref="BK536:BP536"/>
    <mergeCell ref="AK533:AX533"/>
    <mergeCell ref="AY533:BB533"/>
    <mergeCell ref="BC533:BF533"/>
    <mergeCell ref="BG533:BJ533"/>
    <mergeCell ref="BK533:BP533"/>
    <mergeCell ref="AK534:AX534"/>
    <mergeCell ref="AY534:BB534"/>
    <mergeCell ref="BC534:BF534"/>
    <mergeCell ref="BG534:BJ534"/>
    <mergeCell ref="BK534:BP534"/>
    <mergeCell ref="AK531:AX531"/>
    <mergeCell ref="AY531:BB531"/>
    <mergeCell ref="BC531:BF531"/>
    <mergeCell ref="AY532:BB532"/>
    <mergeCell ref="BX512:CC514"/>
    <mergeCell ref="BG531:BJ531"/>
    <mergeCell ref="BK531:BP531"/>
    <mergeCell ref="AK532:AX532"/>
    <mergeCell ref="BG524:BJ524"/>
    <mergeCell ref="BK524:BP524"/>
    <mergeCell ref="AK521:AX521"/>
    <mergeCell ref="AY521:BB521"/>
    <mergeCell ref="AK515:AX515"/>
    <mergeCell ref="AY515:BB515"/>
    <mergeCell ref="BC515:BF515"/>
    <mergeCell ref="AK517:AX517"/>
    <mergeCell ref="AY517:BB517"/>
    <mergeCell ref="BC517:BF517"/>
    <mergeCell ref="AK519:AX519"/>
    <mergeCell ref="AK527:AX527"/>
    <mergeCell ref="AY527:BB527"/>
    <mergeCell ref="BC527:BF527"/>
    <mergeCell ref="BG527:BJ527"/>
    <mergeCell ref="BK527:BP527"/>
    <mergeCell ref="AK528:AX528"/>
    <mergeCell ref="AY528:BB528"/>
    <mergeCell ref="BC528:BF528"/>
    <mergeCell ref="BG528:BJ528"/>
    <mergeCell ref="BK528:BP528"/>
    <mergeCell ref="AK525:AX525"/>
    <mergeCell ref="AY523:BB523"/>
    <mergeCell ref="BC523:BF523"/>
    <mergeCell ref="AK526:AX526"/>
    <mergeCell ref="AY526:BB526"/>
    <mergeCell ref="BC526:BF526"/>
    <mergeCell ref="BG526:BJ526"/>
    <mergeCell ref="CD512:CI514"/>
    <mergeCell ref="B510:AJ510"/>
    <mergeCell ref="AK510:BJ510"/>
    <mergeCell ref="BK510:BP510"/>
    <mergeCell ref="BQ510:CC510"/>
    <mergeCell ref="CD510:CI510"/>
    <mergeCell ref="B512:Y514"/>
    <mergeCell ref="Z512:AD514"/>
    <mergeCell ref="AE512:AJ514"/>
    <mergeCell ref="AK512:AX514"/>
    <mergeCell ref="AY512:BB514"/>
    <mergeCell ref="BQ515:BW543"/>
    <mergeCell ref="BX515:CC543"/>
    <mergeCell ref="CD515:CI543"/>
    <mergeCell ref="AK516:AX516"/>
    <mergeCell ref="AY516:BB516"/>
    <mergeCell ref="BC516:BF516"/>
    <mergeCell ref="BG516:BJ516"/>
    <mergeCell ref="BK516:BP516"/>
    <mergeCell ref="B515:Y543"/>
    <mergeCell ref="Z515:AD543"/>
    <mergeCell ref="AE515:AJ543"/>
    <mergeCell ref="AK520:AX520"/>
    <mergeCell ref="AY520:BB520"/>
    <mergeCell ref="BC520:BF520"/>
    <mergeCell ref="BG520:BJ520"/>
    <mergeCell ref="BK520:BP520"/>
    <mergeCell ref="BG517:BJ517"/>
    <mergeCell ref="BK517:BP517"/>
    <mergeCell ref="BG523:BJ523"/>
    <mergeCell ref="BK523:BP523"/>
    <mergeCell ref="AK524:AX524"/>
    <mergeCell ref="AK508:AX508"/>
    <mergeCell ref="AY508:BB508"/>
    <mergeCell ref="BC508:BF508"/>
    <mergeCell ref="BG508:BJ508"/>
    <mergeCell ref="BK508:BP508"/>
    <mergeCell ref="AK509:AX509"/>
    <mergeCell ref="AY509:BB509"/>
    <mergeCell ref="BC509:BF509"/>
    <mergeCell ref="BG509:BJ509"/>
    <mergeCell ref="BK509:BP509"/>
    <mergeCell ref="AK506:AX506"/>
    <mergeCell ref="AY506:BB506"/>
    <mergeCell ref="BC506:BF506"/>
    <mergeCell ref="BG506:BJ506"/>
    <mergeCell ref="BK506:BP506"/>
    <mergeCell ref="AK507:AX507"/>
    <mergeCell ref="AY507:BB507"/>
    <mergeCell ref="BC507:BF507"/>
    <mergeCell ref="BG507:BJ507"/>
    <mergeCell ref="BK507:BP507"/>
    <mergeCell ref="AK504:AX504"/>
    <mergeCell ref="AY504:BB504"/>
    <mergeCell ref="BC504:BF504"/>
    <mergeCell ref="BG504:BJ504"/>
    <mergeCell ref="BK504:BP504"/>
    <mergeCell ref="AK505:AX505"/>
    <mergeCell ref="AY505:BB505"/>
    <mergeCell ref="BC505:BF505"/>
    <mergeCell ref="BG505:BJ505"/>
    <mergeCell ref="BK505:BP505"/>
    <mergeCell ref="AK502:AX502"/>
    <mergeCell ref="AY502:BB502"/>
    <mergeCell ref="BC502:BF502"/>
    <mergeCell ref="BG502:BJ502"/>
    <mergeCell ref="BK502:BP502"/>
    <mergeCell ref="AK503:AX503"/>
    <mergeCell ref="AY503:BB503"/>
    <mergeCell ref="BC503:BF503"/>
    <mergeCell ref="BG503:BJ503"/>
    <mergeCell ref="BK503:BP503"/>
    <mergeCell ref="AK500:AX500"/>
    <mergeCell ref="AY500:BB500"/>
    <mergeCell ref="BC500:BF500"/>
    <mergeCell ref="BG500:BJ500"/>
    <mergeCell ref="BK500:BP500"/>
    <mergeCell ref="AK501:AX501"/>
    <mergeCell ref="AY501:BB501"/>
    <mergeCell ref="BC501:BF501"/>
    <mergeCell ref="BG501:BJ501"/>
    <mergeCell ref="BK501:BP501"/>
    <mergeCell ref="BK486:BP486"/>
    <mergeCell ref="BG483:BJ483"/>
    <mergeCell ref="BK483:BP483"/>
    <mergeCell ref="AK484:AX484"/>
    <mergeCell ref="AY484:BB484"/>
    <mergeCell ref="BC484:BF484"/>
    <mergeCell ref="BG484:BJ484"/>
    <mergeCell ref="BK484:BP484"/>
    <mergeCell ref="AK498:AX498"/>
    <mergeCell ref="AY498:BB498"/>
    <mergeCell ref="BC498:BF498"/>
    <mergeCell ref="BG498:BJ498"/>
    <mergeCell ref="BK498:BP498"/>
    <mergeCell ref="AK499:AX499"/>
    <mergeCell ref="AY499:BB499"/>
    <mergeCell ref="BC499:BF499"/>
    <mergeCell ref="BG499:BJ499"/>
    <mergeCell ref="BK499:BP499"/>
    <mergeCell ref="AK495:AX495"/>
    <mergeCell ref="AY495:BB495"/>
    <mergeCell ref="BC495:BF495"/>
    <mergeCell ref="BG495:BJ495"/>
    <mergeCell ref="BK495:BP495"/>
    <mergeCell ref="AK497:AX497"/>
    <mergeCell ref="AY497:BB497"/>
    <mergeCell ref="BC497:BF497"/>
    <mergeCell ref="BG497:BJ497"/>
    <mergeCell ref="BK497:BP497"/>
    <mergeCell ref="AK493:AX493"/>
    <mergeCell ref="AY493:BB493"/>
    <mergeCell ref="BC493:BF493"/>
    <mergeCell ref="BG493:BJ493"/>
    <mergeCell ref="BK493:BP493"/>
    <mergeCell ref="AK494:AX494"/>
    <mergeCell ref="AY494:BB494"/>
    <mergeCell ref="BC494:BF494"/>
    <mergeCell ref="BG494:BJ494"/>
    <mergeCell ref="BK494:BP494"/>
    <mergeCell ref="AK491:AX491"/>
    <mergeCell ref="AY491:BB491"/>
    <mergeCell ref="BC491:BF491"/>
    <mergeCell ref="BG491:BJ491"/>
    <mergeCell ref="BK491:BP491"/>
    <mergeCell ref="AK492:AX492"/>
    <mergeCell ref="AY492:BB492"/>
    <mergeCell ref="BC492:BF492"/>
    <mergeCell ref="BG492:BJ492"/>
    <mergeCell ref="BK492:BP492"/>
    <mergeCell ref="AK496:AX496"/>
    <mergeCell ref="AY496:BB496"/>
    <mergeCell ref="BC496:BF496"/>
    <mergeCell ref="BG496:BJ496"/>
    <mergeCell ref="BK496:BP496"/>
    <mergeCell ref="BG481:BJ481"/>
    <mergeCell ref="BK481:BP481"/>
    <mergeCell ref="BQ481:BW509"/>
    <mergeCell ref="BX481:CC509"/>
    <mergeCell ref="CD481:CI509"/>
    <mergeCell ref="AK482:AX482"/>
    <mergeCell ref="AY482:BB482"/>
    <mergeCell ref="BC482:BF482"/>
    <mergeCell ref="BG482:BJ482"/>
    <mergeCell ref="BK482:BP482"/>
    <mergeCell ref="B481:Y509"/>
    <mergeCell ref="Z481:AD509"/>
    <mergeCell ref="AE481:AJ509"/>
    <mergeCell ref="AK481:AX481"/>
    <mergeCell ref="AY481:BB481"/>
    <mergeCell ref="BC481:BF481"/>
    <mergeCell ref="AK483:AX483"/>
    <mergeCell ref="AY483:BB483"/>
    <mergeCell ref="BC483:BF483"/>
    <mergeCell ref="AK485:AX485"/>
    <mergeCell ref="AK490:AX490"/>
    <mergeCell ref="AY490:BB490"/>
    <mergeCell ref="BC490:BF490"/>
    <mergeCell ref="BG490:BJ490"/>
    <mergeCell ref="BK490:BP490"/>
    <mergeCell ref="BC485:BF485"/>
    <mergeCell ref="BG485:BJ485"/>
    <mergeCell ref="BK485:BP485"/>
    <mergeCell ref="AK486:AX486"/>
    <mergeCell ref="AY486:BB486"/>
    <mergeCell ref="BC486:BF486"/>
    <mergeCell ref="BG486:BJ486"/>
    <mergeCell ref="BC478:BF480"/>
    <mergeCell ref="BG478:BJ480"/>
    <mergeCell ref="BK478:BP480"/>
    <mergeCell ref="BQ478:BW480"/>
    <mergeCell ref="BX478:CC480"/>
    <mergeCell ref="CD478:CI480"/>
    <mergeCell ref="B476:AJ476"/>
    <mergeCell ref="AK476:BJ476"/>
    <mergeCell ref="BK476:BP476"/>
    <mergeCell ref="BQ476:CC476"/>
    <mergeCell ref="CD476:CI476"/>
    <mergeCell ref="B478:Y480"/>
    <mergeCell ref="Z478:AD480"/>
    <mergeCell ref="AE478:AJ480"/>
    <mergeCell ref="AK478:AX480"/>
    <mergeCell ref="AY478:BB480"/>
    <mergeCell ref="AK489:AX489"/>
    <mergeCell ref="AY489:BB489"/>
    <mergeCell ref="BC489:BF489"/>
    <mergeCell ref="BG489:BJ489"/>
    <mergeCell ref="BK489:BP489"/>
    <mergeCell ref="AK487:AX487"/>
    <mergeCell ref="AY487:BB487"/>
    <mergeCell ref="BC487:BF487"/>
    <mergeCell ref="BG487:BJ487"/>
    <mergeCell ref="BK487:BP487"/>
    <mergeCell ref="AK488:AX488"/>
    <mergeCell ref="AY488:BB488"/>
    <mergeCell ref="BC488:BF488"/>
    <mergeCell ref="BG488:BJ488"/>
    <mergeCell ref="BK488:BP488"/>
    <mergeCell ref="AY485:BB485"/>
    <mergeCell ref="BG475:BJ475"/>
    <mergeCell ref="BK475:BP475"/>
    <mergeCell ref="BQ475:BW475"/>
    <mergeCell ref="BX475:CC475"/>
    <mergeCell ref="CD475:CI475"/>
    <mergeCell ref="B475:Y475"/>
    <mergeCell ref="Z475:AD475"/>
    <mergeCell ref="AE475:AJ475"/>
    <mergeCell ref="AK475:AX475"/>
    <mergeCell ref="AY475:BB475"/>
    <mergeCell ref="BC475:BF475"/>
    <mergeCell ref="BC472:BF474"/>
    <mergeCell ref="BG472:BJ474"/>
    <mergeCell ref="BK472:BP474"/>
    <mergeCell ref="BQ472:BW474"/>
    <mergeCell ref="BX472:CC474"/>
    <mergeCell ref="CD472:CI474"/>
    <mergeCell ref="B470:AJ470"/>
    <mergeCell ref="AK470:BJ470"/>
    <mergeCell ref="BK470:BP470"/>
    <mergeCell ref="BQ470:CC470"/>
    <mergeCell ref="CD470:CI470"/>
    <mergeCell ref="B472:Y474"/>
    <mergeCell ref="Z472:AD474"/>
    <mergeCell ref="AE472:AJ474"/>
    <mergeCell ref="AK472:AX474"/>
    <mergeCell ref="AY472:BB474"/>
    <mergeCell ref="BG469:BJ469"/>
    <mergeCell ref="BK469:BP469"/>
    <mergeCell ref="BQ469:BW469"/>
    <mergeCell ref="BX469:CC469"/>
    <mergeCell ref="CD469:CI469"/>
    <mergeCell ref="B469:Y469"/>
    <mergeCell ref="Z469:AD469"/>
    <mergeCell ref="AE469:AJ469"/>
    <mergeCell ref="AK469:AX469"/>
    <mergeCell ref="AY469:BB469"/>
    <mergeCell ref="BC469:BF469"/>
    <mergeCell ref="BC466:BF468"/>
    <mergeCell ref="BG466:BJ468"/>
    <mergeCell ref="BK466:BP468"/>
    <mergeCell ref="BQ466:BW468"/>
    <mergeCell ref="BX466:CC468"/>
    <mergeCell ref="CD466:CI468"/>
    <mergeCell ref="B464:AJ464"/>
    <mergeCell ref="AK464:BJ464"/>
    <mergeCell ref="BK464:BP464"/>
    <mergeCell ref="BQ464:CC464"/>
    <mergeCell ref="CD464:CI464"/>
    <mergeCell ref="B466:Y468"/>
    <mergeCell ref="Z466:AD468"/>
    <mergeCell ref="AE466:AJ468"/>
    <mergeCell ref="AK466:AX468"/>
    <mergeCell ref="AY466:BB468"/>
    <mergeCell ref="BG463:BJ463"/>
    <mergeCell ref="BK463:BP463"/>
    <mergeCell ref="BQ463:BW463"/>
    <mergeCell ref="BX463:CC463"/>
    <mergeCell ref="CD463:CI463"/>
    <mergeCell ref="B463:Y463"/>
    <mergeCell ref="Z463:AD463"/>
    <mergeCell ref="AE463:AJ463"/>
    <mergeCell ref="AK463:AX463"/>
    <mergeCell ref="AY463:BB463"/>
    <mergeCell ref="BC463:BF463"/>
    <mergeCell ref="BC460:BF462"/>
    <mergeCell ref="BG460:BJ462"/>
    <mergeCell ref="BK460:BP462"/>
    <mergeCell ref="BQ460:BW462"/>
    <mergeCell ref="BX460:CC462"/>
    <mergeCell ref="CD460:CI462"/>
    <mergeCell ref="B458:AJ458"/>
    <mergeCell ref="AK458:BJ458"/>
    <mergeCell ref="BK458:BP458"/>
    <mergeCell ref="BQ458:CC458"/>
    <mergeCell ref="CD458:CI458"/>
    <mergeCell ref="B460:Y462"/>
    <mergeCell ref="Z460:AD462"/>
    <mergeCell ref="AE460:AJ462"/>
    <mergeCell ref="AK460:AX462"/>
    <mergeCell ref="AY460:BB462"/>
    <mergeCell ref="BG457:BJ457"/>
    <mergeCell ref="BK457:BP457"/>
    <mergeCell ref="BQ457:BW457"/>
    <mergeCell ref="BX457:CC457"/>
    <mergeCell ref="CD457:CI457"/>
    <mergeCell ref="B457:Y457"/>
    <mergeCell ref="Z457:AD457"/>
    <mergeCell ref="AE457:AJ457"/>
    <mergeCell ref="AK457:AX457"/>
    <mergeCell ref="AY457:BB457"/>
    <mergeCell ref="BC457:BF457"/>
    <mergeCell ref="BC454:BF456"/>
    <mergeCell ref="BG454:BJ456"/>
    <mergeCell ref="BK454:BP456"/>
    <mergeCell ref="BQ454:BW456"/>
    <mergeCell ref="BX454:CC456"/>
    <mergeCell ref="CD454:CI456"/>
    <mergeCell ref="B452:AJ452"/>
    <mergeCell ref="AK452:BJ452"/>
    <mergeCell ref="BK452:BP452"/>
    <mergeCell ref="BQ452:CC452"/>
    <mergeCell ref="CD452:CI452"/>
    <mergeCell ref="B454:Y456"/>
    <mergeCell ref="Z454:AD456"/>
    <mergeCell ref="AE454:AJ456"/>
    <mergeCell ref="AK454:AX456"/>
    <mergeCell ref="AY454:BB456"/>
    <mergeCell ref="BG451:BJ451"/>
    <mergeCell ref="BK451:BP451"/>
    <mergeCell ref="BQ451:BW451"/>
    <mergeCell ref="BX451:CC451"/>
    <mergeCell ref="CD451:CI451"/>
    <mergeCell ref="B451:Y451"/>
    <mergeCell ref="Z451:AD451"/>
    <mergeCell ref="AE451:AJ451"/>
    <mergeCell ref="AK451:AX451"/>
    <mergeCell ref="AY451:BB451"/>
    <mergeCell ref="BC451:BF451"/>
    <mergeCell ref="BC448:BF450"/>
    <mergeCell ref="BG448:BJ450"/>
    <mergeCell ref="BK448:BP450"/>
    <mergeCell ref="BQ448:BW450"/>
    <mergeCell ref="BX448:CC450"/>
    <mergeCell ref="CD448:CI450"/>
    <mergeCell ref="B446:AJ446"/>
    <mergeCell ref="AK446:BJ446"/>
    <mergeCell ref="BK446:BP446"/>
    <mergeCell ref="BQ446:CC446"/>
    <mergeCell ref="CD446:CI446"/>
    <mergeCell ref="B448:Y450"/>
    <mergeCell ref="Z448:AD450"/>
    <mergeCell ref="AE448:AJ450"/>
    <mergeCell ref="AK448:AX450"/>
    <mergeCell ref="AY448:BB450"/>
    <mergeCell ref="BG445:BJ445"/>
    <mergeCell ref="BK445:BP445"/>
    <mergeCell ref="BQ445:BW445"/>
    <mergeCell ref="BX445:CC445"/>
    <mergeCell ref="CD445:CI445"/>
    <mergeCell ref="B445:Y445"/>
    <mergeCell ref="Z445:AD445"/>
    <mergeCell ref="AE445:AJ445"/>
    <mergeCell ref="AK445:AX445"/>
    <mergeCell ref="AY445:BB445"/>
    <mergeCell ref="BC445:BF445"/>
    <mergeCell ref="BC442:BF444"/>
    <mergeCell ref="BG442:BJ444"/>
    <mergeCell ref="BK442:BP444"/>
    <mergeCell ref="BQ442:BW444"/>
    <mergeCell ref="BX442:CC444"/>
    <mergeCell ref="CD442:CI444"/>
    <mergeCell ref="B440:AJ440"/>
    <mergeCell ref="AK440:BJ440"/>
    <mergeCell ref="BK440:BP440"/>
    <mergeCell ref="BQ440:CC440"/>
    <mergeCell ref="CD440:CI440"/>
    <mergeCell ref="B442:Y444"/>
    <mergeCell ref="Z442:AD444"/>
    <mergeCell ref="AE442:AJ444"/>
    <mergeCell ref="AK442:AX444"/>
    <mergeCell ref="AY442:BB444"/>
    <mergeCell ref="BG439:BJ439"/>
    <mergeCell ref="BK439:BP439"/>
    <mergeCell ref="BG437:BJ437"/>
    <mergeCell ref="BK437:BP437"/>
    <mergeCell ref="BQ437:BW439"/>
    <mergeCell ref="BX437:CC439"/>
    <mergeCell ref="CD437:CI439"/>
    <mergeCell ref="AK438:AX438"/>
    <mergeCell ref="AY438:BB438"/>
    <mergeCell ref="BC438:BF438"/>
    <mergeCell ref="BG438:BJ438"/>
    <mergeCell ref="BK438:BP438"/>
    <mergeCell ref="B437:Y439"/>
    <mergeCell ref="Z437:AD439"/>
    <mergeCell ref="AE437:AJ439"/>
    <mergeCell ref="AK437:AX437"/>
    <mergeCell ref="AY437:BB437"/>
    <mergeCell ref="BC437:BF437"/>
    <mergeCell ref="AK439:AX439"/>
    <mergeCell ref="AY439:BB439"/>
    <mergeCell ref="BC439:BF439"/>
    <mergeCell ref="BC434:BF436"/>
    <mergeCell ref="BG434:BJ436"/>
    <mergeCell ref="BK434:BP436"/>
    <mergeCell ref="BQ434:BW436"/>
    <mergeCell ref="BX434:CC436"/>
    <mergeCell ref="CD434:CI436"/>
    <mergeCell ref="B432:AJ432"/>
    <mergeCell ref="AK432:BJ432"/>
    <mergeCell ref="BK432:BP432"/>
    <mergeCell ref="BQ432:CC432"/>
    <mergeCell ref="CD432:CI432"/>
    <mergeCell ref="B434:Y436"/>
    <mergeCell ref="Z434:AD436"/>
    <mergeCell ref="AE434:AJ436"/>
    <mergeCell ref="AK434:AX436"/>
    <mergeCell ref="AY434:BB436"/>
    <mergeCell ref="BG430:BJ430"/>
    <mergeCell ref="BK430:BP430"/>
    <mergeCell ref="BQ430:BW431"/>
    <mergeCell ref="BX430:CC431"/>
    <mergeCell ref="CD430:CI431"/>
    <mergeCell ref="AK431:AX431"/>
    <mergeCell ref="AY431:BB431"/>
    <mergeCell ref="BC431:BF431"/>
    <mergeCell ref="BG431:BJ431"/>
    <mergeCell ref="BK431:BP431"/>
    <mergeCell ref="B430:Y431"/>
    <mergeCell ref="Z430:AD431"/>
    <mergeCell ref="AE430:AJ431"/>
    <mergeCell ref="AK430:AX430"/>
    <mergeCell ref="AY430:BB430"/>
    <mergeCell ref="BC430:BF430"/>
    <mergeCell ref="BC427:BF429"/>
    <mergeCell ref="BG427:BJ429"/>
    <mergeCell ref="BK427:BP429"/>
    <mergeCell ref="BQ427:BW429"/>
    <mergeCell ref="BX427:CC429"/>
    <mergeCell ref="CD427:CI429"/>
    <mergeCell ref="B425:AJ425"/>
    <mergeCell ref="AK425:BJ425"/>
    <mergeCell ref="BK425:BP425"/>
    <mergeCell ref="BQ425:CC425"/>
    <mergeCell ref="CD425:CI425"/>
    <mergeCell ref="B427:Y429"/>
    <mergeCell ref="Z427:AD429"/>
    <mergeCell ref="AE427:AJ429"/>
    <mergeCell ref="AK427:AX429"/>
    <mergeCell ref="AY427:BB429"/>
    <mergeCell ref="BG424:BJ424"/>
    <mergeCell ref="BK424:BP424"/>
    <mergeCell ref="BG422:BJ422"/>
    <mergeCell ref="BK422:BP422"/>
    <mergeCell ref="BQ422:BW424"/>
    <mergeCell ref="BX422:CC424"/>
    <mergeCell ref="CD422:CI424"/>
    <mergeCell ref="AK423:AX423"/>
    <mergeCell ref="AY423:BB423"/>
    <mergeCell ref="BC423:BF423"/>
    <mergeCell ref="BG423:BJ423"/>
    <mergeCell ref="BK423:BP423"/>
    <mergeCell ref="B422:Y424"/>
    <mergeCell ref="Z422:AD424"/>
    <mergeCell ref="AE422:AJ424"/>
    <mergeCell ref="AK422:AX422"/>
    <mergeCell ref="AY422:BB422"/>
    <mergeCell ref="BC422:BF422"/>
    <mergeCell ref="AK424:AX424"/>
    <mergeCell ref="AY424:BB424"/>
    <mergeCell ref="BC424:BF424"/>
    <mergeCell ref="BC419:BF421"/>
    <mergeCell ref="BG419:BJ421"/>
    <mergeCell ref="BK419:BP421"/>
    <mergeCell ref="BQ419:BW421"/>
    <mergeCell ref="BX419:CC421"/>
    <mergeCell ref="CD419:CI421"/>
    <mergeCell ref="B417:AJ417"/>
    <mergeCell ref="AK417:BJ417"/>
    <mergeCell ref="BK417:BP417"/>
    <mergeCell ref="BQ417:CC417"/>
    <mergeCell ref="CD417:CI417"/>
    <mergeCell ref="B419:Y421"/>
    <mergeCell ref="Z419:AD421"/>
    <mergeCell ref="AE419:AJ421"/>
    <mergeCell ref="AK419:AX421"/>
    <mergeCell ref="AY419:BB421"/>
    <mergeCell ref="BG415:BJ415"/>
    <mergeCell ref="BK415:BP415"/>
    <mergeCell ref="BQ415:BW416"/>
    <mergeCell ref="BX415:CC416"/>
    <mergeCell ref="CD415:CI416"/>
    <mergeCell ref="AK416:AX416"/>
    <mergeCell ref="AY416:BB416"/>
    <mergeCell ref="BC416:BF416"/>
    <mergeCell ref="BG416:BJ416"/>
    <mergeCell ref="BK416:BP416"/>
    <mergeCell ref="B415:Y416"/>
    <mergeCell ref="Z415:AD416"/>
    <mergeCell ref="AE415:AJ416"/>
    <mergeCell ref="AK415:AX415"/>
    <mergeCell ref="AY415:BB415"/>
    <mergeCell ref="BC415:BF415"/>
    <mergeCell ref="BC412:BF414"/>
    <mergeCell ref="BG412:BJ414"/>
    <mergeCell ref="BK412:BP414"/>
    <mergeCell ref="BQ412:BW414"/>
    <mergeCell ref="BX412:CC414"/>
    <mergeCell ref="CD412:CI414"/>
    <mergeCell ref="B410:AJ410"/>
    <mergeCell ref="AK410:BJ410"/>
    <mergeCell ref="BK410:BP410"/>
    <mergeCell ref="BQ410:CC410"/>
    <mergeCell ref="CD410:CI410"/>
    <mergeCell ref="B412:Y414"/>
    <mergeCell ref="Z412:AD414"/>
    <mergeCell ref="AE412:AJ414"/>
    <mergeCell ref="AK412:AX414"/>
    <mergeCell ref="AY412:BB414"/>
    <mergeCell ref="BG408:BJ408"/>
    <mergeCell ref="BK408:BP408"/>
    <mergeCell ref="BQ408:BW409"/>
    <mergeCell ref="BX408:CC409"/>
    <mergeCell ref="CD408:CI409"/>
    <mergeCell ref="AK409:AX409"/>
    <mergeCell ref="AY409:BB409"/>
    <mergeCell ref="BC409:BF409"/>
    <mergeCell ref="BG409:BJ409"/>
    <mergeCell ref="BK409:BP409"/>
    <mergeCell ref="B408:Y409"/>
    <mergeCell ref="Z408:AD409"/>
    <mergeCell ref="AE408:AJ409"/>
    <mergeCell ref="AK408:AX408"/>
    <mergeCell ref="AY408:BB408"/>
    <mergeCell ref="BC408:BF408"/>
    <mergeCell ref="BC405:BF407"/>
    <mergeCell ref="BG405:BJ407"/>
    <mergeCell ref="BK405:BP407"/>
    <mergeCell ref="BQ405:BW407"/>
    <mergeCell ref="BX405:CC407"/>
    <mergeCell ref="CD405:CI407"/>
    <mergeCell ref="B403:AJ403"/>
    <mergeCell ref="AK403:BJ403"/>
    <mergeCell ref="BK403:BP403"/>
    <mergeCell ref="BQ403:CC403"/>
    <mergeCell ref="CD403:CI403"/>
    <mergeCell ref="B405:Y407"/>
    <mergeCell ref="Z405:AD407"/>
    <mergeCell ref="AE405:AJ407"/>
    <mergeCell ref="AK405:AX407"/>
    <mergeCell ref="AY405:BB407"/>
    <mergeCell ref="BG401:BJ401"/>
    <mergeCell ref="BK401:BP401"/>
    <mergeCell ref="BQ401:BW402"/>
    <mergeCell ref="BX401:CC402"/>
    <mergeCell ref="CD401:CI402"/>
    <mergeCell ref="AK402:AX402"/>
    <mergeCell ref="AY402:BB402"/>
    <mergeCell ref="BC402:BF402"/>
    <mergeCell ref="BG402:BJ402"/>
    <mergeCell ref="BK402:BP402"/>
    <mergeCell ref="B401:Y402"/>
    <mergeCell ref="Z401:AD402"/>
    <mergeCell ref="AE401:AJ402"/>
    <mergeCell ref="AK401:AX401"/>
    <mergeCell ref="AY401:BB401"/>
    <mergeCell ref="BC401:BF401"/>
    <mergeCell ref="BC398:BF400"/>
    <mergeCell ref="BG398:BJ400"/>
    <mergeCell ref="BK398:BP400"/>
    <mergeCell ref="BQ398:BW400"/>
    <mergeCell ref="BX398:CC400"/>
    <mergeCell ref="CD398:CI400"/>
    <mergeCell ref="B396:AJ396"/>
    <mergeCell ref="AK396:BJ396"/>
    <mergeCell ref="BK396:BP396"/>
    <mergeCell ref="BQ396:CC396"/>
    <mergeCell ref="CD396:CI396"/>
    <mergeCell ref="B398:Y400"/>
    <mergeCell ref="Z398:AD400"/>
    <mergeCell ref="AE398:AJ400"/>
    <mergeCell ref="AK398:AX400"/>
    <mergeCell ref="AY398:BB400"/>
    <mergeCell ref="BG394:BJ394"/>
    <mergeCell ref="BK394:BP394"/>
    <mergeCell ref="BQ394:BW395"/>
    <mergeCell ref="BX394:CC395"/>
    <mergeCell ref="CD394:CI395"/>
    <mergeCell ref="AK395:AX395"/>
    <mergeCell ref="AY395:BB395"/>
    <mergeCell ref="BC395:BF395"/>
    <mergeCell ref="BG395:BJ395"/>
    <mergeCell ref="BK395:BP395"/>
    <mergeCell ref="B394:Y395"/>
    <mergeCell ref="Z394:AD395"/>
    <mergeCell ref="AE394:AJ395"/>
    <mergeCell ref="AK394:AX394"/>
    <mergeCell ref="AY394:BB394"/>
    <mergeCell ref="BC394:BF394"/>
    <mergeCell ref="BC391:BF393"/>
    <mergeCell ref="BG391:BJ393"/>
    <mergeCell ref="BK391:BP393"/>
    <mergeCell ref="BQ391:BW393"/>
    <mergeCell ref="BX391:CC393"/>
    <mergeCell ref="CD391:CI393"/>
    <mergeCell ref="B389:AJ389"/>
    <mergeCell ref="AK389:BJ389"/>
    <mergeCell ref="BK389:BP389"/>
    <mergeCell ref="BQ389:CC389"/>
    <mergeCell ref="CD389:CI389"/>
    <mergeCell ref="B391:Y393"/>
    <mergeCell ref="Z391:AD393"/>
    <mergeCell ref="AE391:AJ393"/>
    <mergeCell ref="AK391:AX393"/>
    <mergeCell ref="AY391:BB393"/>
    <mergeCell ref="BG387:BJ387"/>
    <mergeCell ref="BK387:BP387"/>
    <mergeCell ref="AK388:AX388"/>
    <mergeCell ref="AY388:BB388"/>
    <mergeCell ref="BC388:BF388"/>
    <mergeCell ref="BG388:BJ388"/>
    <mergeCell ref="BK388:BP388"/>
    <mergeCell ref="BG385:BJ385"/>
    <mergeCell ref="BK385:BP385"/>
    <mergeCell ref="BQ385:BW388"/>
    <mergeCell ref="BX385:CC388"/>
    <mergeCell ref="CD385:CI388"/>
    <mergeCell ref="AK386:AX386"/>
    <mergeCell ref="AY386:BB386"/>
    <mergeCell ref="BC386:BF386"/>
    <mergeCell ref="BG386:BJ386"/>
    <mergeCell ref="BK386:BP386"/>
    <mergeCell ref="B385:Y388"/>
    <mergeCell ref="Z385:AD388"/>
    <mergeCell ref="AE385:AJ388"/>
    <mergeCell ref="AK385:AX385"/>
    <mergeCell ref="AY385:BB385"/>
    <mergeCell ref="BC385:BF385"/>
    <mergeCell ref="AK387:AX387"/>
    <mergeCell ref="AY387:BB387"/>
    <mergeCell ref="BC387:BF387"/>
    <mergeCell ref="BC382:BF384"/>
    <mergeCell ref="BG382:BJ384"/>
    <mergeCell ref="BK382:BP384"/>
    <mergeCell ref="BQ382:BW384"/>
    <mergeCell ref="BX382:CC384"/>
    <mergeCell ref="CD382:CI384"/>
    <mergeCell ref="B380:AJ380"/>
    <mergeCell ref="AK380:BJ380"/>
    <mergeCell ref="BK380:BP380"/>
    <mergeCell ref="BQ380:CC380"/>
    <mergeCell ref="CD380:CI380"/>
    <mergeCell ref="B382:Y384"/>
    <mergeCell ref="Z382:AD384"/>
    <mergeCell ref="AE382:AJ384"/>
    <mergeCell ref="AK382:AX384"/>
    <mergeCell ref="AY382:BB384"/>
    <mergeCell ref="BG379:BJ379"/>
    <mergeCell ref="BK379:BP379"/>
    <mergeCell ref="BG377:BJ377"/>
    <mergeCell ref="BK377:BP377"/>
    <mergeCell ref="BQ377:BW379"/>
    <mergeCell ref="BX377:CC379"/>
    <mergeCell ref="CD377:CI379"/>
    <mergeCell ref="AK378:AX378"/>
    <mergeCell ref="AY378:BB378"/>
    <mergeCell ref="BC378:BF378"/>
    <mergeCell ref="BG378:BJ378"/>
    <mergeCell ref="BK378:BP378"/>
    <mergeCell ref="B377:Y379"/>
    <mergeCell ref="Z377:AD379"/>
    <mergeCell ref="AE377:AJ379"/>
    <mergeCell ref="AK377:AX377"/>
    <mergeCell ref="AY377:BB377"/>
    <mergeCell ref="BC377:BF377"/>
    <mergeCell ref="AK379:AX379"/>
    <mergeCell ref="AY379:BB379"/>
    <mergeCell ref="BC379:BF379"/>
    <mergeCell ref="BG371:BJ371"/>
    <mergeCell ref="BK371:BP371"/>
    <mergeCell ref="BQ371:BW371"/>
    <mergeCell ref="BX371:CC371"/>
    <mergeCell ref="CD371:CI371"/>
    <mergeCell ref="B371:Y371"/>
    <mergeCell ref="Z371:AD371"/>
    <mergeCell ref="AE371:AJ371"/>
    <mergeCell ref="AK371:AX371"/>
    <mergeCell ref="AY371:BB371"/>
    <mergeCell ref="BC371:BF371"/>
    <mergeCell ref="BC374:BF376"/>
    <mergeCell ref="BG374:BJ376"/>
    <mergeCell ref="BK374:BP376"/>
    <mergeCell ref="BQ374:BW376"/>
    <mergeCell ref="BX374:CC376"/>
    <mergeCell ref="CD374:CI376"/>
    <mergeCell ref="B372:AJ372"/>
    <mergeCell ref="AK372:BJ372"/>
    <mergeCell ref="BK372:BP372"/>
    <mergeCell ref="BQ372:CC372"/>
    <mergeCell ref="CD372:CI372"/>
    <mergeCell ref="B374:Y376"/>
    <mergeCell ref="Z374:AD376"/>
    <mergeCell ref="AE374:AJ376"/>
    <mergeCell ref="AK374:AX376"/>
    <mergeCell ref="AY374:BB376"/>
    <mergeCell ref="BG365:BJ365"/>
    <mergeCell ref="BK365:BP365"/>
    <mergeCell ref="BQ365:BW365"/>
    <mergeCell ref="BX365:CC365"/>
    <mergeCell ref="CD365:CI365"/>
    <mergeCell ref="B365:Y365"/>
    <mergeCell ref="Z365:AD365"/>
    <mergeCell ref="AE365:AJ365"/>
    <mergeCell ref="AK365:AX365"/>
    <mergeCell ref="AY365:BB365"/>
    <mergeCell ref="BC365:BF365"/>
    <mergeCell ref="BC368:BF370"/>
    <mergeCell ref="BG368:BJ370"/>
    <mergeCell ref="BK368:BP370"/>
    <mergeCell ref="BQ368:BW370"/>
    <mergeCell ref="BX368:CC370"/>
    <mergeCell ref="CD368:CI370"/>
    <mergeCell ref="B366:AJ366"/>
    <mergeCell ref="AK366:BJ366"/>
    <mergeCell ref="BK366:BP366"/>
    <mergeCell ref="BQ366:CC366"/>
    <mergeCell ref="CD366:CI366"/>
    <mergeCell ref="B368:Y370"/>
    <mergeCell ref="Z368:AD370"/>
    <mergeCell ref="AE368:AJ370"/>
    <mergeCell ref="AK368:AX370"/>
    <mergeCell ref="AY368:BB370"/>
    <mergeCell ref="AK353:AX353"/>
    <mergeCell ref="AY353:BB353"/>
    <mergeCell ref="BC353:BF353"/>
    <mergeCell ref="BG353:BJ353"/>
    <mergeCell ref="BK353:BP353"/>
    <mergeCell ref="BG359:BJ359"/>
    <mergeCell ref="BK359:BP359"/>
    <mergeCell ref="BQ359:BW359"/>
    <mergeCell ref="BX359:CC359"/>
    <mergeCell ref="CD359:CI359"/>
    <mergeCell ref="B359:Y359"/>
    <mergeCell ref="Z359:AD359"/>
    <mergeCell ref="AE359:AJ359"/>
    <mergeCell ref="AK359:AX359"/>
    <mergeCell ref="AY359:BB359"/>
    <mergeCell ref="BC359:BF359"/>
    <mergeCell ref="BC362:BF364"/>
    <mergeCell ref="BG362:BJ364"/>
    <mergeCell ref="BK362:BP364"/>
    <mergeCell ref="BQ362:BW364"/>
    <mergeCell ref="BX362:CC364"/>
    <mergeCell ref="CD362:CI364"/>
    <mergeCell ref="B360:AJ360"/>
    <mergeCell ref="AK360:BJ360"/>
    <mergeCell ref="BK360:BP360"/>
    <mergeCell ref="BQ360:CC360"/>
    <mergeCell ref="CD360:CI360"/>
    <mergeCell ref="B362:Y364"/>
    <mergeCell ref="Z362:AD364"/>
    <mergeCell ref="AE362:AJ364"/>
    <mergeCell ref="AK362:AX364"/>
    <mergeCell ref="AY362:BB364"/>
    <mergeCell ref="BG351:BJ351"/>
    <mergeCell ref="BK351:BP351"/>
    <mergeCell ref="BQ351:BW353"/>
    <mergeCell ref="BX351:CC353"/>
    <mergeCell ref="CD351:CI353"/>
    <mergeCell ref="AK352:AX352"/>
    <mergeCell ref="AY352:BB352"/>
    <mergeCell ref="BC352:BF352"/>
    <mergeCell ref="BG352:BJ352"/>
    <mergeCell ref="BK352:BP352"/>
    <mergeCell ref="B351:Y353"/>
    <mergeCell ref="Z351:AD353"/>
    <mergeCell ref="AE351:AJ353"/>
    <mergeCell ref="AK351:AX351"/>
    <mergeCell ref="AY351:BB351"/>
    <mergeCell ref="BC351:BF351"/>
    <mergeCell ref="BC356:BF358"/>
    <mergeCell ref="BG356:BJ358"/>
    <mergeCell ref="BK356:BP358"/>
    <mergeCell ref="BQ356:BW358"/>
    <mergeCell ref="BX356:CC358"/>
    <mergeCell ref="CD356:CI358"/>
    <mergeCell ref="B354:AJ354"/>
    <mergeCell ref="AK354:BJ354"/>
    <mergeCell ref="BK354:BP354"/>
    <mergeCell ref="BQ354:CC354"/>
    <mergeCell ref="CD354:CI354"/>
    <mergeCell ref="B356:Y358"/>
    <mergeCell ref="Z356:AD358"/>
    <mergeCell ref="AE356:AJ358"/>
    <mergeCell ref="AK356:AX358"/>
    <mergeCell ref="AY356:BB358"/>
    <mergeCell ref="BC348:BF350"/>
    <mergeCell ref="BG348:BJ350"/>
    <mergeCell ref="BK348:BP350"/>
    <mergeCell ref="BQ348:BW350"/>
    <mergeCell ref="BX348:CC350"/>
    <mergeCell ref="CD348:CI350"/>
    <mergeCell ref="B346:AJ346"/>
    <mergeCell ref="AK346:BJ346"/>
    <mergeCell ref="BK346:BP346"/>
    <mergeCell ref="BQ346:CC346"/>
    <mergeCell ref="CD346:CI346"/>
    <mergeCell ref="B348:Y350"/>
    <mergeCell ref="Z348:AD350"/>
    <mergeCell ref="AE348:AJ350"/>
    <mergeCell ref="AK348:AX350"/>
    <mergeCell ref="AY348:BB350"/>
    <mergeCell ref="BG345:BJ345"/>
    <mergeCell ref="BK345:BP345"/>
    <mergeCell ref="BG343:BJ343"/>
    <mergeCell ref="BK343:BP343"/>
    <mergeCell ref="BQ343:BW345"/>
    <mergeCell ref="BX343:CC345"/>
    <mergeCell ref="CD343:CI345"/>
    <mergeCell ref="AK344:AX344"/>
    <mergeCell ref="AY344:BB344"/>
    <mergeCell ref="BC344:BF344"/>
    <mergeCell ref="BG344:BJ344"/>
    <mergeCell ref="BK344:BP344"/>
    <mergeCell ref="B343:Y345"/>
    <mergeCell ref="Z343:AD345"/>
    <mergeCell ref="AE343:AJ345"/>
    <mergeCell ref="AK343:AX343"/>
    <mergeCell ref="AY343:BB343"/>
    <mergeCell ref="BC343:BF343"/>
    <mergeCell ref="AK345:AX345"/>
    <mergeCell ref="AY345:BB345"/>
    <mergeCell ref="BC345:BF345"/>
    <mergeCell ref="BC340:BF342"/>
    <mergeCell ref="BG340:BJ342"/>
    <mergeCell ref="BK340:BP342"/>
    <mergeCell ref="BQ340:BW342"/>
    <mergeCell ref="BX340:CC342"/>
    <mergeCell ref="CD340:CI342"/>
    <mergeCell ref="B338:AJ338"/>
    <mergeCell ref="AK338:BJ338"/>
    <mergeCell ref="BK338:BP338"/>
    <mergeCell ref="BQ338:CC338"/>
    <mergeCell ref="CD338:CI338"/>
    <mergeCell ref="B340:Y342"/>
    <mergeCell ref="Z340:AD342"/>
    <mergeCell ref="AE340:AJ342"/>
    <mergeCell ref="AK340:AX342"/>
    <mergeCell ref="AY340:BB342"/>
    <mergeCell ref="BG336:BJ336"/>
    <mergeCell ref="BK336:BP336"/>
    <mergeCell ref="AK337:AX337"/>
    <mergeCell ref="AY337:BB337"/>
    <mergeCell ref="BC337:BF337"/>
    <mergeCell ref="BG337:BJ337"/>
    <mergeCell ref="BK337:BP337"/>
    <mergeCell ref="AK328:AX328"/>
    <mergeCell ref="AY328:BB328"/>
    <mergeCell ref="BC328:BF328"/>
    <mergeCell ref="BG328:BJ328"/>
    <mergeCell ref="BK328:BP328"/>
    <mergeCell ref="BG334:BJ334"/>
    <mergeCell ref="BK334:BP334"/>
    <mergeCell ref="BQ334:BW337"/>
    <mergeCell ref="BX334:CC337"/>
    <mergeCell ref="CD334:CI337"/>
    <mergeCell ref="AK335:AX335"/>
    <mergeCell ref="AY335:BB335"/>
    <mergeCell ref="BC335:BF335"/>
    <mergeCell ref="BG335:BJ335"/>
    <mergeCell ref="BK335:BP335"/>
    <mergeCell ref="B334:Y337"/>
    <mergeCell ref="Z334:AD337"/>
    <mergeCell ref="AE334:AJ337"/>
    <mergeCell ref="AK334:AX334"/>
    <mergeCell ref="AY334:BB334"/>
    <mergeCell ref="BC334:BF334"/>
    <mergeCell ref="AK336:AX336"/>
    <mergeCell ref="AY336:BB336"/>
    <mergeCell ref="BC336:BF336"/>
    <mergeCell ref="BG326:BJ326"/>
    <mergeCell ref="BK326:BP326"/>
    <mergeCell ref="BQ326:BW328"/>
    <mergeCell ref="BX326:CC328"/>
    <mergeCell ref="CD326:CI328"/>
    <mergeCell ref="B326:Y328"/>
    <mergeCell ref="Z326:AD328"/>
    <mergeCell ref="AE326:AJ328"/>
    <mergeCell ref="AK326:AX326"/>
    <mergeCell ref="AY326:BB326"/>
    <mergeCell ref="BC326:BF326"/>
    <mergeCell ref="AK327:AX327"/>
    <mergeCell ref="AY327:BB327"/>
    <mergeCell ref="BC327:BF327"/>
    <mergeCell ref="BC331:BF333"/>
    <mergeCell ref="BG331:BJ333"/>
    <mergeCell ref="BK331:BP333"/>
    <mergeCell ref="BQ331:BW333"/>
    <mergeCell ref="BX331:CC333"/>
    <mergeCell ref="CD331:CI333"/>
    <mergeCell ref="B329:AJ329"/>
    <mergeCell ref="AK329:BJ329"/>
    <mergeCell ref="BK329:BP329"/>
    <mergeCell ref="BQ329:CC329"/>
    <mergeCell ref="CD329:CI329"/>
    <mergeCell ref="B331:Y333"/>
    <mergeCell ref="Z331:AD333"/>
    <mergeCell ref="AE331:AJ333"/>
    <mergeCell ref="AK331:AX333"/>
    <mergeCell ref="AY331:BB333"/>
    <mergeCell ref="BG327:BJ327"/>
    <mergeCell ref="BK327:BP327"/>
    <mergeCell ref="BC323:BF325"/>
    <mergeCell ref="BG323:BJ325"/>
    <mergeCell ref="BK323:BP325"/>
    <mergeCell ref="BQ323:BW325"/>
    <mergeCell ref="BX323:CC325"/>
    <mergeCell ref="CD323:CI325"/>
    <mergeCell ref="B321:AJ321"/>
    <mergeCell ref="AK321:BJ321"/>
    <mergeCell ref="BK321:BP321"/>
    <mergeCell ref="BQ321:CC321"/>
    <mergeCell ref="CD321:CI321"/>
    <mergeCell ref="B323:Y325"/>
    <mergeCell ref="Z323:AD325"/>
    <mergeCell ref="AE323:AJ325"/>
    <mergeCell ref="AK323:AX325"/>
    <mergeCell ref="AY323:BB325"/>
    <mergeCell ref="AY320:BB320"/>
    <mergeCell ref="BC320:BF320"/>
    <mergeCell ref="BG320:BJ320"/>
    <mergeCell ref="BK320:BP320"/>
    <mergeCell ref="B318:Y320"/>
    <mergeCell ref="Z318:AD320"/>
    <mergeCell ref="AE318:AJ320"/>
    <mergeCell ref="BG319:BJ319"/>
    <mergeCell ref="BK319:BP319"/>
    <mergeCell ref="BG318:BJ318"/>
    <mergeCell ref="BK318:BP318"/>
    <mergeCell ref="BQ318:BW320"/>
    <mergeCell ref="BX318:CC320"/>
    <mergeCell ref="CD318:CI320"/>
    <mergeCell ref="AK318:AX318"/>
    <mergeCell ref="AY318:BB318"/>
    <mergeCell ref="BC318:BF318"/>
    <mergeCell ref="AK319:AX319"/>
    <mergeCell ref="AY319:BB319"/>
    <mergeCell ref="BC319:BF319"/>
    <mergeCell ref="AK320:AX320"/>
    <mergeCell ref="AE308:AJ312"/>
    <mergeCell ref="AK308:AX308"/>
    <mergeCell ref="AY308:BB308"/>
    <mergeCell ref="BC308:BF308"/>
    <mergeCell ref="AK310:AX310"/>
    <mergeCell ref="AY310:BB310"/>
    <mergeCell ref="BC310:BF310"/>
    <mergeCell ref="AK312:AX312"/>
    <mergeCell ref="BC315:BF317"/>
    <mergeCell ref="BG315:BJ317"/>
    <mergeCell ref="BK315:BP317"/>
    <mergeCell ref="BQ315:BW317"/>
    <mergeCell ref="BX315:CC317"/>
    <mergeCell ref="CD315:CI317"/>
    <mergeCell ref="B313:AJ313"/>
    <mergeCell ref="AK313:BJ313"/>
    <mergeCell ref="BK313:BP313"/>
    <mergeCell ref="BQ313:CC313"/>
    <mergeCell ref="CD313:CI313"/>
    <mergeCell ref="B315:Y317"/>
    <mergeCell ref="Z315:AD317"/>
    <mergeCell ref="AE315:AJ317"/>
    <mergeCell ref="AK315:AX317"/>
    <mergeCell ref="AY315:BB317"/>
    <mergeCell ref="BG310:BJ310"/>
    <mergeCell ref="BK310:BP310"/>
    <mergeCell ref="AK311:AX311"/>
    <mergeCell ref="AY311:BB311"/>
    <mergeCell ref="BC311:BF311"/>
    <mergeCell ref="BG311:BJ311"/>
    <mergeCell ref="BK311:BP311"/>
    <mergeCell ref="BC305:BF307"/>
    <mergeCell ref="BG305:BJ307"/>
    <mergeCell ref="BK305:BP307"/>
    <mergeCell ref="BQ305:BW307"/>
    <mergeCell ref="BX305:CC307"/>
    <mergeCell ref="CD305:CI307"/>
    <mergeCell ref="B303:AJ303"/>
    <mergeCell ref="AK303:BJ303"/>
    <mergeCell ref="BK303:BP303"/>
    <mergeCell ref="BQ303:CC303"/>
    <mergeCell ref="CD303:CI303"/>
    <mergeCell ref="B305:Y307"/>
    <mergeCell ref="Z305:AD307"/>
    <mergeCell ref="AE305:AJ307"/>
    <mergeCell ref="AK305:AX307"/>
    <mergeCell ref="AY305:BB307"/>
    <mergeCell ref="AY312:BB312"/>
    <mergeCell ref="BC312:BF312"/>
    <mergeCell ref="BG312:BJ312"/>
    <mergeCell ref="BK312:BP312"/>
    <mergeCell ref="BG308:BJ308"/>
    <mergeCell ref="BK308:BP308"/>
    <mergeCell ref="BQ308:BW312"/>
    <mergeCell ref="BX308:CC312"/>
    <mergeCell ref="CD308:CI312"/>
    <mergeCell ref="AK309:AX309"/>
    <mergeCell ref="AY309:BB309"/>
    <mergeCell ref="BC309:BF309"/>
    <mergeCell ref="BG309:BJ309"/>
    <mergeCell ref="BK309:BP309"/>
    <mergeCell ref="B308:Y312"/>
    <mergeCell ref="Z308:AD312"/>
    <mergeCell ref="BC296:BF298"/>
    <mergeCell ref="BG296:BJ298"/>
    <mergeCell ref="BK296:BP298"/>
    <mergeCell ref="BQ296:BW298"/>
    <mergeCell ref="BX296:CC298"/>
    <mergeCell ref="CD296:CI298"/>
    <mergeCell ref="B294:AJ294"/>
    <mergeCell ref="AK294:BJ294"/>
    <mergeCell ref="BK294:BP294"/>
    <mergeCell ref="BQ294:CC294"/>
    <mergeCell ref="CD294:CI294"/>
    <mergeCell ref="B296:Y298"/>
    <mergeCell ref="Z296:AD298"/>
    <mergeCell ref="AE296:AJ298"/>
    <mergeCell ref="AK296:AX298"/>
    <mergeCell ref="AY296:BB298"/>
    <mergeCell ref="BG301:BJ301"/>
    <mergeCell ref="BK301:BP301"/>
    <mergeCell ref="BG299:BJ299"/>
    <mergeCell ref="BK299:BP299"/>
    <mergeCell ref="BQ299:BW302"/>
    <mergeCell ref="BX299:CC302"/>
    <mergeCell ref="CD299:CI302"/>
    <mergeCell ref="AK300:AX300"/>
    <mergeCell ref="AY300:BB300"/>
    <mergeCell ref="BC300:BF300"/>
    <mergeCell ref="BG300:BJ300"/>
    <mergeCell ref="BK300:BP300"/>
    <mergeCell ref="B299:Y302"/>
    <mergeCell ref="Z299:AD302"/>
    <mergeCell ref="AE299:AJ302"/>
    <mergeCell ref="AK299:AX299"/>
    <mergeCell ref="AY299:BB299"/>
    <mergeCell ref="BC299:BF299"/>
    <mergeCell ref="AK301:AX301"/>
    <mergeCell ref="AY301:BB301"/>
    <mergeCell ref="BC301:BF301"/>
    <mergeCell ref="AK302:AX302"/>
    <mergeCell ref="AY302:BB302"/>
    <mergeCell ref="BC302:BF302"/>
    <mergeCell ref="BG302:BJ302"/>
    <mergeCell ref="BK302:BP302"/>
    <mergeCell ref="CD285:CI285"/>
    <mergeCell ref="B287:Y289"/>
    <mergeCell ref="Z287:AD289"/>
    <mergeCell ref="AE287:AJ289"/>
    <mergeCell ref="AK287:AX289"/>
    <mergeCell ref="AY287:BB289"/>
    <mergeCell ref="BG291:BJ291"/>
    <mergeCell ref="BK291:BP291"/>
    <mergeCell ref="AK291:AX291"/>
    <mergeCell ref="AY291:BB291"/>
    <mergeCell ref="BC291:BF291"/>
    <mergeCell ref="AK293:AX293"/>
    <mergeCell ref="AY293:BB293"/>
    <mergeCell ref="BC293:BF293"/>
    <mergeCell ref="BG293:BJ293"/>
    <mergeCell ref="BK293:BP293"/>
    <mergeCell ref="BG290:BJ290"/>
    <mergeCell ref="BK290:BP290"/>
    <mergeCell ref="BQ290:BW293"/>
    <mergeCell ref="BX290:CC293"/>
    <mergeCell ref="CD290:CI293"/>
    <mergeCell ref="AK292:AX292"/>
    <mergeCell ref="AY292:BB292"/>
    <mergeCell ref="BC292:BF292"/>
    <mergeCell ref="BG292:BJ292"/>
    <mergeCell ref="BK292:BP292"/>
    <mergeCell ref="BG284:BJ284"/>
    <mergeCell ref="BK284:BP284"/>
    <mergeCell ref="BG283:BJ283"/>
    <mergeCell ref="BK283:BP283"/>
    <mergeCell ref="BQ283:BW284"/>
    <mergeCell ref="BX283:CC284"/>
    <mergeCell ref="CD283:CI284"/>
    <mergeCell ref="B283:Y284"/>
    <mergeCell ref="Z283:AD284"/>
    <mergeCell ref="AE283:AJ284"/>
    <mergeCell ref="AK283:AX283"/>
    <mergeCell ref="AY283:BB283"/>
    <mergeCell ref="BC283:BF283"/>
    <mergeCell ref="AK284:AX284"/>
    <mergeCell ref="AY284:BB284"/>
    <mergeCell ref="BC284:BF284"/>
    <mergeCell ref="B290:Y293"/>
    <mergeCell ref="Z290:AD293"/>
    <mergeCell ref="AE290:AJ293"/>
    <mergeCell ref="AK290:AX290"/>
    <mergeCell ref="AY290:BB290"/>
    <mergeCell ref="BC290:BF290"/>
    <mergeCell ref="BC287:BF289"/>
    <mergeCell ref="BG287:BJ289"/>
    <mergeCell ref="BK287:BP289"/>
    <mergeCell ref="BQ287:BW289"/>
    <mergeCell ref="BX287:CC289"/>
    <mergeCell ref="CD287:CI289"/>
    <mergeCell ref="B285:AJ285"/>
    <mergeCell ref="AK285:BJ285"/>
    <mergeCell ref="BK285:BP285"/>
    <mergeCell ref="BQ285:CC285"/>
    <mergeCell ref="BG276:BJ276"/>
    <mergeCell ref="BK276:BP276"/>
    <mergeCell ref="BQ276:BW277"/>
    <mergeCell ref="BX276:CC277"/>
    <mergeCell ref="CD276:CI277"/>
    <mergeCell ref="B276:Y277"/>
    <mergeCell ref="Z276:AD277"/>
    <mergeCell ref="AE276:AJ277"/>
    <mergeCell ref="AK276:AX276"/>
    <mergeCell ref="AY276:BB276"/>
    <mergeCell ref="BC276:BF276"/>
    <mergeCell ref="AK277:AX277"/>
    <mergeCell ref="AY277:BB277"/>
    <mergeCell ref="BC277:BF277"/>
    <mergeCell ref="BC280:BF282"/>
    <mergeCell ref="BG280:BJ282"/>
    <mergeCell ref="BK280:BP282"/>
    <mergeCell ref="BQ280:BW282"/>
    <mergeCell ref="BX280:CC282"/>
    <mergeCell ref="CD280:CI282"/>
    <mergeCell ref="B278:AJ278"/>
    <mergeCell ref="AK278:BJ278"/>
    <mergeCell ref="BK278:BP278"/>
    <mergeCell ref="BQ278:CC278"/>
    <mergeCell ref="CD278:CI278"/>
    <mergeCell ref="B280:Y282"/>
    <mergeCell ref="Z280:AD282"/>
    <mergeCell ref="AE280:AJ282"/>
    <mergeCell ref="AK280:AX282"/>
    <mergeCell ref="AY280:BB282"/>
    <mergeCell ref="BG277:BJ277"/>
    <mergeCell ref="BK277:BP277"/>
    <mergeCell ref="BG269:BJ269"/>
    <mergeCell ref="BK269:BP269"/>
    <mergeCell ref="BQ269:BW270"/>
    <mergeCell ref="BX269:CC270"/>
    <mergeCell ref="CD269:CI270"/>
    <mergeCell ref="B269:Y270"/>
    <mergeCell ref="Z269:AD270"/>
    <mergeCell ref="AE269:AJ270"/>
    <mergeCell ref="AK269:AX269"/>
    <mergeCell ref="AY269:BB269"/>
    <mergeCell ref="BC269:BF269"/>
    <mergeCell ref="AK270:AX270"/>
    <mergeCell ref="AY270:BB270"/>
    <mergeCell ref="BC270:BF270"/>
    <mergeCell ref="BC273:BF275"/>
    <mergeCell ref="BG273:BJ275"/>
    <mergeCell ref="BK273:BP275"/>
    <mergeCell ref="BQ273:BW275"/>
    <mergeCell ref="BX273:CC275"/>
    <mergeCell ref="CD273:CI275"/>
    <mergeCell ref="B271:AJ271"/>
    <mergeCell ref="AK271:BJ271"/>
    <mergeCell ref="BK271:BP271"/>
    <mergeCell ref="BQ271:CC271"/>
    <mergeCell ref="CD271:CI271"/>
    <mergeCell ref="B273:Y275"/>
    <mergeCell ref="Z273:AD275"/>
    <mergeCell ref="AE273:AJ275"/>
    <mergeCell ref="AK273:AX275"/>
    <mergeCell ref="AY273:BB275"/>
    <mergeCell ref="BG270:BJ270"/>
    <mergeCell ref="BK270:BP270"/>
    <mergeCell ref="BG262:BJ262"/>
    <mergeCell ref="BK262:BP262"/>
    <mergeCell ref="BQ262:BW263"/>
    <mergeCell ref="BX262:CC263"/>
    <mergeCell ref="CD262:CI263"/>
    <mergeCell ref="B262:Y263"/>
    <mergeCell ref="Z262:AD263"/>
    <mergeCell ref="AE262:AJ263"/>
    <mergeCell ref="AK262:AX262"/>
    <mergeCell ref="AY262:BB262"/>
    <mergeCell ref="BC262:BF262"/>
    <mergeCell ref="AK263:AX263"/>
    <mergeCell ref="AY263:BB263"/>
    <mergeCell ref="BC263:BF263"/>
    <mergeCell ref="BC266:BF268"/>
    <mergeCell ref="BG266:BJ268"/>
    <mergeCell ref="BK266:BP268"/>
    <mergeCell ref="BQ266:BW268"/>
    <mergeCell ref="BX266:CC268"/>
    <mergeCell ref="CD266:CI268"/>
    <mergeCell ref="B264:AJ264"/>
    <mergeCell ref="AK264:BJ264"/>
    <mergeCell ref="BK264:BP264"/>
    <mergeCell ref="BQ264:CC264"/>
    <mergeCell ref="CD264:CI264"/>
    <mergeCell ref="B266:Y268"/>
    <mergeCell ref="Z266:AD268"/>
    <mergeCell ref="AE266:AJ268"/>
    <mergeCell ref="AK266:AX268"/>
    <mergeCell ref="AY266:BB268"/>
    <mergeCell ref="BG263:BJ263"/>
    <mergeCell ref="BK263:BP263"/>
    <mergeCell ref="BG255:BJ255"/>
    <mergeCell ref="BK255:BP255"/>
    <mergeCell ref="BQ255:BW256"/>
    <mergeCell ref="BX255:CC256"/>
    <mergeCell ref="CD255:CI256"/>
    <mergeCell ref="B255:Y256"/>
    <mergeCell ref="Z255:AD256"/>
    <mergeCell ref="AE255:AJ256"/>
    <mergeCell ref="AK255:AX255"/>
    <mergeCell ref="AY255:BB255"/>
    <mergeCell ref="BC255:BF255"/>
    <mergeCell ref="AK256:AX256"/>
    <mergeCell ref="AY256:BB256"/>
    <mergeCell ref="BC256:BF256"/>
    <mergeCell ref="BC259:BF261"/>
    <mergeCell ref="BG259:BJ261"/>
    <mergeCell ref="BK259:BP261"/>
    <mergeCell ref="BQ259:BW261"/>
    <mergeCell ref="BX259:CC261"/>
    <mergeCell ref="CD259:CI261"/>
    <mergeCell ref="B257:AJ257"/>
    <mergeCell ref="AK257:BJ257"/>
    <mergeCell ref="BK257:BP257"/>
    <mergeCell ref="BQ257:CC257"/>
    <mergeCell ref="CD257:CI257"/>
    <mergeCell ref="B259:Y261"/>
    <mergeCell ref="Z259:AD261"/>
    <mergeCell ref="AE259:AJ261"/>
    <mergeCell ref="AK259:AX261"/>
    <mergeCell ref="AY259:BB261"/>
    <mergeCell ref="BG256:BJ256"/>
    <mergeCell ref="BK256:BP256"/>
    <mergeCell ref="BG248:BJ248"/>
    <mergeCell ref="BK248:BP248"/>
    <mergeCell ref="BQ248:BW249"/>
    <mergeCell ref="BX248:CC249"/>
    <mergeCell ref="CD248:CI249"/>
    <mergeCell ref="B248:Y249"/>
    <mergeCell ref="Z248:AD249"/>
    <mergeCell ref="AE248:AJ249"/>
    <mergeCell ref="AK248:AX248"/>
    <mergeCell ref="AY248:BB248"/>
    <mergeCell ref="BC248:BF248"/>
    <mergeCell ref="AK249:AX249"/>
    <mergeCell ref="AY249:BB249"/>
    <mergeCell ref="BC249:BF249"/>
    <mergeCell ref="BC252:BF254"/>
    <mergeCell ref="BG252:BJ254"/>
    <mergeCell ref="BK252:BP254"/>
    <mergeCell ref="BQ252:BW254"/>
    <mergeCell ref="BX252:CC254"/>
    <mergeCell ref="CD252:CI254"/>
    <mergeCell ref="B250:AJ250"/>
    <mergeCell ref="AK250:BJ250"/>
    <mergeCell ref="BK250:BP250"/>
    <mergeCell ref="BQ250:CC250"/>
    <mergeCell ref="CD250:CI250"/>
    <mergeCell ref="B252:Y254"/>
    <mergeCell ref="Z252:AD254"/>
    <mergeCell ref="AE252:AJ254"/>
    <mergeCell ref="AK252:AX254"/>
    <mergeCell ref="AY252:BB254"/>
    <mergeCell ref="BG249:BJ249"/>
    <mergeCell ref="BK249:BP249"/>
    <mergeCell ref="BG241:BJ241"/>
    <mergeCell ref="BK241:BP241"/>
    <mergeCell ref="BQ241:BW242"/>
    <mergeCell ref="BX241:CC242"/>
    <mergeCell ref="CD241:CI242"/>
    <mergeCell ref="B241:Y242"/>
    <mergeCell ref="Z241:AD242"/>
    <mergeCell ref="AE241:AJ242"/>
    <mergeCell ref="AK241:AX241"/>
    <mergeCell ref="AY241:BB241"/>
    <mergeCell ref="BC241:BF241"/>
    <mergeCell ref="AK242:AX242"/>
    <mergeCell ref="AY242:BB242"/>
    <mergeCell ref="BC242:BF242"/>
    <mergeCell ref="BC245:BF247"/>
    <mergeCell ref="BG245:BJ247"/>
    <mergeCell ref="BK245:BP247"/>
    <mergeCell ref="BQ245:BW247"/>
    <mergeCell ref="BX245:CC247"/>
    <mergeCell ref="CD245:CI247"/>
    <mergeCell ref="B243:AJ243"/>
    <mergeCell ref="AK243:BJ243"/>
    <mergeCell ref="BK243:BP243"/>
    <mergeCell ref="BQ243:CC243"/>
    <mergeCell ref="CD243:CI243"/>
    <mergeCell ref="B245:Y247"/>
    <mergeCell ref="Z245:AD247"/>
    <mergeCell ref="AE245:AJ247"/>
    <mergeCell ref="AK245:AX247"/>
    <mergeCell ref="AY245:BB247"/>
    <mergeCell ref="BG242:BJ242"/>
    <mergeCell ref="BK242:BP242"/>
    <mergeCell ref="BG234:BJ234"/>
    <mergeCell ref="BK234:BP234"/>
    <mergeCell ref="BQ234:BW235"/>
    <mergeCell ref="BX234:CC235"/>
    <mergeCell ref="CD234:CI235"/>
    <mergeCell ref="B234:Y235"/>
    <mergeCell ref="Z234:AD235"/>
    <mergeCell ref="AE234:AJ235"/>
    <mergeCell ref="AK234:AX234"/>
    <mergeCell ref="AY234:BB234"/>
    <mergeCell ref="BC234:BF234"/>
    <mergeCell ref="AK235:AX235"/>
    <mergeCell ref="AY235:BB235"/>
    <mergeCell ref="BC235:BF235"/>
    <mergeCell ref="BC238:BF240"/>
    <mergeCell ref="BG238:BJ240"/>
    <mergeCell ref="BK238:BP240"/>
    <mergeCell ref="BQ238:BW240"/>
    <mergeCell ref="BX238:CC240"/>
    <mergeCell ref="CD238:CI240"/>
    <mergeCell ref="B236:AJ236"/>
    <mergeCell ref="AK236:BJ236"/>
    <mergeCell ref="BK236:BP236"/>
    <mergeCell ref="BQ236:CC236"/>
    <mergeCell ref="CD236:CI236"/>
    <mergeCell ref="B238:Y240"/>
    <mergeCell ref="Z238:AD240"/>
    <mergeCell ref="AE238:AJ240"/>
    <mergeCell ref="AK238:AX240"/>
    <mergeCell ref="AY238:BB240"/>
    <mergeCell ref="BG235:BJ235"/>
    <mergeCell ref="BK235:BP235"/>
    <mergeCell ref="BC231:BF233"/>
    <mergeCell ref="BG231:BJ233"/>
    <mergeCell ref="BK231:BP233"/>
    <mergeCell ref="BQ231:BW233"/>
    <mergeCell ref="BX231:CC233"/>
    <mergeCell ref="CD231:CI233"/>
    <mergeCell ref="B229:AJ229"/>
    <mergeCell ref="AK229:BJ229"/>
    <mergeCell ref="BK229:BP229"/>
    <mergeCell ref="BQ229:CC229"/>
    <mergeCell ref="CD229:CI229"/>
    <mergeCell ref="B231:Y233"/>
    <mergeCell ref="Z231:AD233"/>
    <mergeCell ref="AE231:AJ233"/>
    <mergeCell ref="AK231:AX233"/>
    <mergeCell ref="AY231:BB233"/>
    <mergeCell ref="BG228:BJ228"/>
    <mergeCell ref="BK228:BP228"/>
    <mergeCell ref="BG226:BJ226"/>
    <mergeCell ref="BK226:BP226"/>
    <mergeCell ref="BQ226:BW228"/>
    <mergeCell ref="BX226:CC228"/>
    <mergeCell ref="CD226:CI228"/>
    <mergeCell ref="AK227:AX227"/>
    <mergeCell ref="AY227:BB227"/>
    <mergeCell ref="BC227:BF227"/>
    <mergeCell ref="BG227:BJ227"/>
    <mergeCell ref="BK227:BP227"/>
    <mergeCell ref="B226:Y228"/>
    <mergeCell ref="Z226:AD228"/>
    <mergeCell ref="AE226:AJ228"/>
    <mergeCell ref="AK226:AX226"/>
    <mergeCell ref="AY226:BB226"/>
    <mergeCell ref="BC226:BF226"/>
    <mergeCell ref="AK228:AX228"/>
    <mergeCell ref="AY228:BB228"/>
    <mergeCell ref="BC228:BF228"/>
    <mergeCell ref="BG219:BJ219"/>
    <mergeCell ref="BK219:BP219"/>
    <mergeCell ref="BQ219:BW220"/>
    <mergeCell ref="BX219:CC220"/>
    <mergeCell ref="CD219:CI220"/>
    <mergeCell ref="B219:Y220"/>
    <mergeCell ref="Z219:AD220"/>
    <mergeCell ref="AE219:AJ220"/>
    <mergeCell ref="AK219:AX219"/>
    <mergeCell ref="AY219:BB219"/>
    <mergeCell ref="BC219:BF219"/>
    <mergeCell ref="AK220:AX220"/>
    <mergeCell ref="AY220:BB220"/>
    <mergeCell ref="BC220:BF220"/>
    <mergeCell ref="BC223:BF225"/>
    <mergeCell ref="BG223:BJ225"/>
    <mergeCell ref="BK223:BP225"/>
    <mergeCell ref="BQ223:BW225"/>
    <mergeCell ref="BX223:CC225"/>
    <mergeCell ref="CD223:CI225"/>
    <mergeCell ref="B221:AJ221"/>
    <mergeCell ref="AK221:BJ221"/>
    <mergeCell ref="BK221:BP221"/>
    <mergeCell ref="BQ221:CC221"/>
    <mergeCell ref="CD221:CI221"/>
    <mergeCell ref="B223:Y225"/>
    <mergeCell ref="Z223:AD225"/>
    <mergeCell ref="AE223:AJ225"/>
    <mergeCell ref="AK223:AX225"/>
    <mergeCell ref="AY223:BB225"/>
    <mergeCell ref="BG220:BJ220"/>
    <mergeCell ref="BK220:BP220"/>
    <mergeCell ref="BC216:BF218"/>
    <mergeCell ref="BG216:BJ218"/>
    <mergeCell ref="BK216:BP218"/>
    <mergeCell ref="BQ216:BW218"/>
    <mergeCell ref="BX216:CC218"/>
    <mergeCell ref="CD216:CI218"/>
    <mergeCell ref="B214:AJ214"/>
    <mergeCell ref="AK214:BJ214"/>
    <mergeCell ref="BK214:BP214"/>
    <mergeCell ref="BQ214:CC214"/>
    <mergeCell ref="CD214:CI214"/>
    <mergeCell ref="B216:Y218"/>
    <mergeCell ref="Z216:AD218"/>
    <mergeCell ref="AE216:AJ218"/>
    <mergeCell ref="AK216:AX218"/>
    <mergeCell ref="AY216:BB218"/>
    <mergeCell ref="BG213:BJ213"/>
    <mergeCell ref="BK213:BP213"/>
    <mergeCell ref="BG211:BJ211"/>
    <mergeCell ref="BK211:BP211"/>
    <mergeCell ref="BQ211:BW213"/>
    <mergeCell ref="BX211:CC213"/>
    <mergeCell ref="CD211:CI213"/>
    <mergeCell ref="AK212:AX212"/>
    <mergeCell ref="AY212:BB212"/>
    <mergeCell ref="BC212:BF212"/>
    <mergeCell ref="BG212:BJ212"/>
    <mergeCell ref="BK212:BP212"/>
    <mergeCell ref="B211:Y213"/>
    <mergeCell ref="Z211:AD213"/>
    <mergeCell ref="AE211:AJ213"/>
    <mergeCell ref="AK211:AX211"/>
    <mergeCell ref="AY211:BB211"/>
    <mergeCell ref="BC211:BF211"/>
    <mergeCell ref="AK213:AX213"/>
    <mergeCell ref="AY213:BB213"/>
    <mergeCell ref="BC213:BF213"/>
    <mergeCell ref="BG204:BJ204"/>
    <mergeCell ref="BK204:BP204"/>
    <mergeCell ref="BQ204:BW205"/>
    <mergeCell ref="BX204:CC205"/>
    <mergeCell ref="CD204:CI205"/>
    <mergeCell ref="B204:Y205"/>
    <mergeCell ref="Z204:AD205"/>
    <mergeCell ref="AE204:AJ205"/>
    <mergeCell ref="AK204:AX204"/>
    <mergeCell ref="AY204:BB204"/>
    <mergeCell ref="BC204:BF204"/>
    <mergeCell ref="AK205:AX205"/>
    <mergeCell ref="AY205:BB205"/>
    <mergeCell ref="BC205:BF205"/>
    <mergeCell ref="BC208:BF210"/>
    <mergeCell ref="BG208:BJ210"/>
    <mergeCell ref="BK208:BP210"/>
    <mergeCell ref="BQ208:BW210"/>
    <mergeCell ref="BX208:CC210"/>
    <mergeCell ref="CD208:CI210"/>
    <mergeCell ref="B206:AJ206"/>
    <mergeCell ref="AK206:BJ206"/>
    <mergeCell ref="BK206:BP206"/>
    <mergeCell ref="BQ206:CC206"/>
    <mergeCell ref="CD206:CI206"/>
    <mergeCell ref="B208:Y210"/>
    <mergeCell ref="Z208:AD210"/>
    <mergeCell ref="AE208:AJ210"/>
    <mergeCell ref="AK208:AX210"/>
    <mergeCell ref="AY208:BB210"/>
    <mergeCell ref="BG205:BJ205"/>
    <mergeCell ref="BK205:BP205"/>
    <mergeCell ref="BG197:BJ197"/>
    <mergeCell ref="BK197:BP197"/>
    <mergeCell ref="BQ197:BW198"/>
    <mergeCell ref="BX197:CC198"/>
    <mergeCell ref="CD197:CI198"/>
    <mergeCell ref="B197:Y198"/>
    <mergeCell ref="Z197:AD198"/>
    <mergeCell ref="AE197:AJ198"/>
    <mergeCell ref="AK197:AX197"/>
    <mergeCell ref="AY197:BB197"/>
    <mergeCell ref="BC197:BF197"/>
    <mergeCell ref="AK198:AX198"/>
    <mergeCell ref="AY198:BB198"/>
    <mergeCell ref="BC198:BF198"/>
    <mergeCell ref="BC201:BF203"/>
    <mergeCell ref="BG201:BJ203"/>
    <mergeCell ref="BK201:BP203"/>
    <mergeCell ref="BQ201:BW203"/>
    <mergeCell ref="BX201:CC203"/>
    <mergeCell ref="CD201:CI203"/>
    <mergeCell ref="B199:AJ199"/>
    <mergeCell ref="AK199:BJ199"/>
    <mergeCell ref="BK199:BP199"/>
    <mergeCell ref="BQ199:CC199"/>
    <mergeCell ref="CD199:CI199"/>
    <mergeCell ref="B201:Y203"/>
    <mergeCell ref="Z201:AD203"/>
    <mergeCell ref="AE201:AJ203"/>
    <mergeCell ref="AK201:AX203"/>
    <mergeCell ref="AY201:BB203"/>
    <mergeCell ref="BG198:BJ198"/>
    <mergeCell ref="BK198:BP198"/>
    <mergeCell ref="BC194:BF196"/>
    <mergeCell ref="BG194:BJ196"/>
    <mergeCell ref="BK194:BP196"/>
    <mergeCell ref="BQ194:BW196"/>
    <mergeCell ref="BX194:CC196"/>
    <mergeCell ref="CD194:CI196"/>
    <mergeCell ref="B192:AJ192"/>
    <mergeCell ref="AK192:BJ192"/>
    <mergeCell ref="BK192:BP192"/>
    <mergeCell ref="BQ192:CC192"/>
    <mergeCell ref="CD192:CI192"/>
    <mergeCell ref="B194:Y196"/>
    <mergeCell ref="Z194:AD196"/>
    <mergeCell ref="AE194:AJ196"/>
    <mergeCell ref="AK194:AX196"/>
    <mergeCell ref="AY194:BB196"/>
    <mergeCell ref="BG190:BJ190"/>
    <mergeCell ref="BK190:BP190"/>
    <mergeCell ref="AK191:AX191"/>
    <mergeCell ref="AY191:BB191"/>
    <mergeCell ref="BC191:BF191"/>
    <mergeCell ref="BG191:BJ191"/>
    <mergeCell ref="BK191:BP191"/>
    <mergeCell ref="BG188:BJ188"/>
    <mergeCell ref="BK188:BP188"/>
    <mergeCell ref="BQ188:BW191"/>
    <mergeCell ref="BX188:CC191"/>
    <mergeCell ref="CD188:CI191"/>
    <mergeCell ref="AK189:AX189"/>
    <mergeCell ref="AY189:BB189"/>
    <mergeCell ref="BC189:BF189"/>
    <mergeCell ref="BG189:BJ189"/>
    <mergeCell ref="BK189:BP189"/>
    <mergeCell ref="B188:Y191"/>
    <mergeCell ref="Z188:AD191"/>
    <mergeCell ref="AE188:AJ191"/>
    <mergeCell ref="AK188:AX188"/>
    <mergeCell ref="AY188:BB188"/>
    <mergeCell ref="BC188:BF188"/>
    <mergeCell ref="AK190:AX190"/>
    <mergeCell ref="AY190:BB190"/>
    <mergeCell ref="BC190:BF190"/>
    <mergeCell ref="BC185:BF187"/>
    <mergeCell ref="BG185:BJ187"/>
    <mergeCell ref="BK185:BP187"/>
    <mergeCell ref="BQ185:BW187"/>
    <mergeCell ref="BX185:CC187"/>
    <mergeCell ref="CD185:CI187"/>
    <mergeCell ref="B183:AJ183"/>
    <mergeCell ref="AK183:BJ183"/>
    <mergeCell ref="BK183:BP183"/>
    <mergeCell ref="BQ183:CC183"/>
    <mergeCell ref="CD183:CI183"/>
    <mergeCell ref="B185:Y187"/>
    <mergeCell ref="Z185:AD187"/>
    <mergeCell ref="AE185:AJ187"/>
    <mergeCell ref="AK185:AX187"/>
    <mergeCell ref="AY185:BB187"/>
    <mergeCell ref="BG181:BJ181"/>
    <mergeCell ref="BK181:BP181"/>
    <mergeCell ref="AK182:AX182"/>
    <mergeCell ref="AY182:BB182"/>
    <mergeCell ref="BC182:BF182"/>
    <mergeCell ref="BG182:BJ182"/>
    <mergeCell ref="BK182:BP182"/>
    <mergeCell ref="BG179:BJ179"/>
    <mergeCell ref="BK179:BP179"/>
    <mergeCell ref="BQ179:BW182"/>
    <mergeCell ref="BX179:CC182"/>
    <mergeCell ref="CD179:CI182"/>
    <mergeCell ref="AK180:AX180"/>
    <mergeCell ref="AY180:BB180"/>
    <mergeCell ref="BC180:BF180"/>
    <mergeCell ref="BG180:BJ180"/>
    <mergeCell ref="BK180:BP180"/>
    <mergeCell ref="B179:Y182"/>
    <mergeCell ref="Z179:AD182"/>
    <mergeCell ref="AE179:AJ182"/>
    <mergeCell ref="AK179:AX179"/>
    <mergeCell ref="AY179:BB179"/>
    <mergeCell ref="BC179:BF179"/>
    <mergeCell ref="AK181:AX181"/>
    <mergeCell ref="AY181:BB181"/>
    <mergeCell ref="BC181:BF181"/>
    <mergeCell ref="BC176:BF178"/>
    <mergeCell ref="BG176:BJ178"/>
    <mergeCell ref="BK176:BP178"/>
    <mergeCell ref="BQ176:BW178"/>
    <mergeCell ref="BX176:CC178"/>
    <mergeCell ref="CD176:CI178"/>
    <mergeCell ref="B174:AJ174"/>
    <mergeCell ref="AK174:BJ174"/>
    <mergeCell ref="BK174:BP174"/>
    <mergeCell ref="BQ174:CC174"/>
    <mergeCell ref="CD174:CI174"/>
    <mergeCell ref="B176:Y178"/>
    <mergeCell ref="Z176:AD178"/>
    <mergeCell ref="AE176:AJ178"/>
    <mergeCell ref="AK176:AX178"/>
    <mergeCell ref="AY176:BB178"/>
    <mergeCell ref="AK173:AX173"/>
    <mergeCell ref="AY173:BB173"/>
    <mergeCell ref="BC173:BF173"/>
    <mergeCell ref="BG173:BJ173"/>
    <mergeCell ref="BK173:BP173"/>
    <mergeCell ref="BG171:BJ171"/>
    <mergeCell ref="BK171:BP171"/>
    <mergeCell ref="BQ171:BW173"/>
    <mergeCell ref="BX171:CC173"/>
    <mergeCell ref="CD171:CI173"/>
    <mergeCell ref="AK172:AX172"/>
    <mergeCell ref="AY172:BB172"/>
    <mergeCell ref="BC172:BF172"/>
    <mergeCell ref="BG172:BJ172"/>
    <mergeCell ref="BK172:BP172"/>
    <mergeCell ref="B171:Y173"/>
    <mergeCell ref="Z171:AD173"/>
    <mergeCell ref="AE171:AJ173"/>
    <mergeCell ref="AK171:AX171"/>
    <mergeCell ref="AY171:BB171"/>
    <mergeCell ref="BC171:BF171"/>
    <mergeCell ref="BC168:BF170"/>
    <mergeCell ref="BG168:BJ170"/>
    <mergeCell ref="BK168:BP170"/>
    <mergeCell ref="BQ168:BW170"/>
    <mergeCell ref="BX168:CC170"/>
    <mergeCell ref="CD168:CI170"/>
    <mergeCell ref="B166:AJ166"/>
    <mergeCell ref="AK166:BJ166"/>
    <mergeCell ref="BK166:BP166"/>
    <mergeCell ref="BQ166:CC166"/>
    <mergeCell ref="CD166:CI166"/>
    <mergeCell ref="B168:Y170"/>
    <mergeCell ref="Z168:AD170"/>
    <mergeCell ref="AE168:AJ170"/>
    <mergeCell ref="AK168:AX170"/>
    <mergeCell ref="AY168:BB170"/>
    <mergeCell ref="BG165:BJ165"/>
    <mergeCell ref="BK165:BP165"/>
    <mergeCell ref="BG163:BJ163"/>
    <mergeCell ref="BK163:BP163"/>
    <mergeCell ref="BQ163:BW165"/>
    <mergeCell ref="BX163:CC165"/>
    <mergeCell ref="CD163:CI165"/>
    <mergeCell ref="AK164:AX164"/>
    <mergeCell ref="AY164:BB164"/>
    <mergeCell ref="BC164:BF164"/>
    <mergeCell ref="BG164:BJ164"/>
    <mergeCell ref="BK164:BP164"/>
    <mergeCell ref="B163:Y165"/>
    <mergeCell ref="Z163:AD165"/>
    <mergeCell ref="AE163:AJ165"/>
    <mergeCell ref="AK163:AX163"/>
    <mergeCell ref="AY163:BB163"/>
    <mergeCell ref="BC163:BF163"/>
    <mergeCell ref="AK165:AX165"/>
    <mergeCell ref="AY165:BB165"/>
    <mergeCell ref="BC165:BF165"/>
    <mergeCell ref="BC160:BF162"/>
    <mergeCell ref="BG160:BJ162"/>
    <mergeCell ref="BK160:BP162"/>
    <mergeCell ref="BQ160:BW162"/>
    <mergeCell ref="BX160:CC162"/>
    <mergeCell ref="CD160:CI162"/>
    <mergeCell ref="B158:AJ158"/>
    <mergeCell ref="AK158:BJ158"/>
    <mergeCell ref="BK158:BP158"/>
    <mergeCell ref="BQ158:CC158"/>
    <mergeCell ref="CD158:CI158"/>
    <mergeCell ref="B160:Y162"/>
    <mergeCell ref="Z160:AD162"/>
    <mergeCell ref="AE160:AJ162"/>
    <mergeCell ref="AK160:AX162"/>
    <mergeCell ref="AY160:BB162"/>
    <mergeCell ref="BG157:BJ157"/>
    <mergeCell ref="BK157:BP157"/>
    <mergeCell ref="BG155:BJ155"/>
    <mergeCell ref="BK155:BP155"/>
    <mergeCell ref="BQ155:BW157"/>
    <mergeCell ref="BX155:CC157"/>
    <mergeCell ref="CD155:CI157"/>
    <mergeCell ref="AK156:AX156"/>
    <mergeCell ref="AY156:BB156"/>
    <mergeCell ref="BC156:BF156"/>
    <mergeCell ref="BG156:BJ156"/>
    <mergeCell ref="BK156:BP156"/>
    <mergeCell ref="B155:Y157"/>
    <mergeCell ref="Z155:AD157"/>
    <mergeCell ref="AE155:AJ157"/>
    <mergeCell ref="AK155:AX155"/>
    <mergeCell ref="AY155:BB155"/>
    <mergeCell ref="BC155:BF155"/>
    <mergeCell ref="AK157:AX157"/>
    <mergeCell ref="AY157:BB157"/>
    <mergeCell ref="BC157:BF157"/>
    <mergeCell ref="BC152:BF154"/>
    <mergeCell ref="BG152:BJ154"/>
    <mergeCell ref="BK152:BP154"/>
    <mergeCell ref="BQ152:BW154"/>
    <mergeCell ref="BX152:CC154"/>
    <mergeCell ref="CD152:CI154"/>
    <mergeCell ref="B150:AJ150"/>
    <mergeCell ref="AK150:BJ150"/>
    <mergeCell ref="BK150:BP150"/>
    <mergeCell ref="BQ150:CC150"/>
    <mergeCell ref="CD150:CI150"/>
    <mergeCell ref="B152:Y154"/>
    <mergeCell ref="Z152:AD154"/>
    <mergeCell ref="AE152:AJ154"/>
    <mergeCell ref="AK152:AX154"/>
    <mergeCell ref="AY152:BB154"/>
    <mergeCell ref="BG149:BJ149"/>
    <mergeCell ref="BK149:BP149"/>
    <mergeCell ref="BG147:BJ147"/>
    <mergeCell ref="BK147:BP147"/>
    <mergeCell ref="BQ147:BW149"/>
    <mergeCell ref="BX147:CC149"/>
    <mergeCell ref="CD147:CI149"/>
    <mergeCell ref="AK148:AX148"/>
    <mergeCell ref="AY148:BB148"/>
    <mergeCell ref="BC148:BF148"/>
    <mergeCell ref="BG148:BJ148"/>
    <mergeCell ref="BK148:BP148"/>
    <mergeCell ref="B147:Y149"/>
    <mergeCell ref="Z147:AD149"/>
    <mergeCell ref="AE147:AJ149"/>
    <mergeCell ref="AK147:AX147"/>
    <mergeCell ref="AY147:BB147"/>
    <mergeCell ref="BC147:BF147"/>
    <mergeCell ref="AK149:AX149"/>
    <mergeCell ref="AY149:BB149"/>
    <mergeCell ref="BC149:BF149"/>
    <mergeCell ref="BC144:BF146"/>
    <mergeCell ref="BG144:BJ146"/>
    <mergeCell ref="BK144:BP146"/>
    <mergeCell ref="BQ144:BW146"/>
    <mergeCell ref="BX144:CC146"/>
    <mergeCell ref="CD144:CI146"/>
    <mergeCell ref="B142:AJ142"/>
    <mergeCell ref="AK142:BJ142"/>
    <mergeCell ref="BK142:BP142"/>
    <mergeCell ref="BQ142:CC142"/>
    <mergeCell ref="CD142:CI142"/>
    <mergeCell ref="B144:Y146"/>
    <mergeCell ref="Z144:AD146"/>
    <mergeCell ref="AE144:AJ146"/>
    <mergeCell ref="AK144:AX146"/>
    <mergeCell ref="AY144:BB146"/>
    <mergeCell ref="BG141:BJ141"/>
    <mergeCell ref="BK141:BP141"/>
    <mergeCell ref="BG139:BJ139"/>
    <mergeCell ref="BK139:BP139"/>
    <mergeCell ref="BQ139:BW141"/>
    <mergeCell ref="BX139:CC141"/>
    <mergeCell ref="CD139:CI141"/>
    <mergeCell ref="AK140:AX140"/>
    <mergeCell ref="AY140:BB140"/>
    <mergeCell ref="BC140:BF140"/>
    <mergeCell ref="BG140:BJ140"/>
    <mergeCell ref="BK140:BP140"/>
    <mergeCell ref="B139:Y141"/>
    <mergeCell ref="Z139:AD141"/>
    <mergeCell ref="AE139:AJ141"/>
    <mergeCell ref="AK139:AX139"/>
    <mergeCell ref="AY139:BB139"/>
    <mergeCell ref="BC139:BF139"/>
    <mergeCell ref="AK141:AX141"/>
    <mergeCell ref="AY141:BB141"/>
    <mergeCell ref="BC141:BF141"/>
    <mergeCell ref="BC136:BF138"/>
    <mergeCell ref="BG136:BJ138"/>
    <mergeCell ref="BK136:BP138"/>
    <mergeCell ref="BQ136:BW138"/>
    <mergeCell ref="BX136:CC138"/>
    <mergeCell ref="CD136:CI138"/>
    <mergeCell ref="B134:AJ134"/>
    <mergeCell ref="AK134:BJ134"/>
    <mergeCell ref="BK134:BP134"/>
    <mergeCell ref="BQ134:CC134"/>
    <mergeCell ref="CD134:CI134"/>
    <mergeCell ref="B136:Y138"/>
    <mergeCell ref="Z136:AD138"/>
    <mergeCell ref="AE136:AJ138"/>
    <mergeCell ref="AK136:AX138"/>
    <mergeCell ref="AY136:BB138"/>
    <mergeCell ref="BG133:BJ133"/>
    <mergeCell ref="BK133:BP133"/>
    <mergeCell ref="BG131:BJ131"/>
    <mergeCell ref="BK131:BP131"/>
    <mergeCell ref="BQ131:BW133"/>
    <mergeCell ref="BX131:CC133"/>
    <mergeCell ref="CD131:CI133"/>
    <mergeCell ref="AK132:AX132"/>
    <mergeCell ref="AY132:BB132"/>
    <mergeCell ref="BC132:BF132"/>
    <mergeCell ref="BG132:BJ132"/>
    <mergeCell ref="BK132:BP132"/>
    <mergeCell ref="B131:Y133"/>
    <mergeCell ref="Z131:AD133"/>
    <mergeCell ref="AE131:AJ133"/>
    <mergeCell ref="AK131:AX131"/>
    <mergeCell ref="AY131:BB131"/>
    <mergeCell ref="BC131:BF131"/>
    <mergeCell ref="AK133:AX133"/>
    <mergeCell ref="AY133:BB133"/>
    <mergeCell ref="BC133:BF133"/>
    <mergeCell ref="BC128:BF130"/>
    <mergeCell ref="BG128:BJ130"/>
    <mergeCell ref="BK128:BP130"/>
    <mergeCell ref="BQ128:BW130"/>
    <mergeCell ref="BX128:CC130"/>
    <mergeCell ref="CD128:CI130"/>
    <mergeCell ref="B126:AJ126"/>
    <mergeCell ref="AK126:BJ126"/>
    <mergeCell ref="BK126:BP126"/>
    <mergeCell ref="BQ126:CC126"/>
    <mergeCell ref="CD126:CI126"/>
    <mergeCell ref="B128:Y130"/>
    <mergeCell ref="Z128:AD130"/>
    <mergeCell ref="AE128:AJ130"/>
    <mergeCell ref="AK128:AX130"/>
    <mergeCell ref="AY128:BB130"/>
    <mergeCell ref="BG125:BJ125"/>
    <mergeCell ref="BK125:BP125"/>
    <mergeCell ref="AK117:AX117"/>
    <mergeCell ref="AY117:BB117"/>
    <mergeCell ref="BC117:BF117"/>
    <mergeCell ref="BG117:BJ117"/>
    <mergeCell ref="BK117:BP117"/>
    <mergeCell ref="BG123:BJ123"/>
    <mergeCell ref="BK123:BP123"/>
    <mergeCell ref="BQ123:BW125"/>
    <mergeCell ref="BX123:CC125"/>
    <mergeCell ref="CD123:CI125"/>
    <mergeCell ref="AK124:AX124"/>
    <mergeCell ref="AY124:BB124"/>
    <mergeCell ref="BC124:BF124"/>
    <mergeCell ref="BG124:BJ124"/>
    <mergeCell ref="BK124:BP124"/>
    <mergeCell ref="B123:Y125"/>
    <mergeCell ref="Z123:AD125"/>
    <mergeCell ref="AE123:AJ125"/>
    <mergeCell ref="AK123:AX123"/>
    <mergeCell ref="AY123:BB123"/>
    <mergeCell ref="BC123:BF123"/>
    <mergeCell ref="AK125:AX125"/>
    <mergeCell ref="AY125:BB125"/>
    <mergeCell ref="BC125:BF125"/>
    <mergeCell ref="BG115:BJ115"/>
    <mergeCell ref="BK115:BP115"/>
    <mergeCell ref="BQ115:BW117"/>
    <mergeCell ref="BX115:CC117"/>
    <mergeCell ref="CD115:CI117"/>
    <mergeCell ref="B115:Y117"/>
    <mergeCell ref="Z115:AD117"/>
    <mergeCell ref="AE115:AJ117"/>
    <mergeCell ref="AK115:AX115"/>
    <mergeCell ref="AY115:BB115"/>
    <mergeCell ref="BC115:BF115"/>
    <mergeCell ref="AK116:AX116"/>
    <mergeCell ref="AY116:BB116"/>
    <mergeCell ref="BC116:BF116"/>
    <mergeCell ref="BC120:BF122"/>
    <mergeCell ref="BG120:BJ122"/>
    <mergeCell ref="BK120:BP122"/>
    <mergeCell ref="BQ120:BW122"/>
    <mergeCell ref="BX120:CC122"/>
    <mergeCell ref="CD120:CI122"/>
    <mergeCell ref="B118:AJ118"/>
    <mergeCell ref="AK118:BJ118"/>
    <mergeCell ref="BK118:BP118"/>
    <mergeCell ref="BQ118:CC118"/>
    <mergeCell ref="CD118:CI118"/>
    <mergeCell ref="B120:Y122"/>
    <mergeCell ref="Z120:AD122"/>
    <mergeCell ref="AE120:AJ122"/>
    <mergeCell ref="AK120:AX122"/>
    <mergeCell ref="AY120:BB122"/>
    <mergeCell ref="BG116:BJ116"/>
    <mergeCell ref="BK116:BP116"/>
    <mergeCell ref="BC112:BF114"/>
    <mergeCell ref="BG112:BJ114"/>
    <mergeCell ref="BK112:BP114"/>
    <mergeCell ref="BQ112:BW114"/>
    <mergeCell ref="BX112:CC114"/>
    <mergeCell ref="CD112:CI114"/>
    <mergeCell ref="B110:AJ110"/>
    <mergeCell ref="AK110:BJ110"/>
    <mergeCell ref="BK110:BP110"/>
    <mergeCell ref="BQ110:CC110"/>
    <mergeCell ref="CD110:CI110"/>
    <mergeCell ref="B112:Y114"/>
    <mergeCell ref="Z112:AD114"/>
    <mergeCell ref="AE112:AJ114"/>
    <mergeCell ref="AK112:AX114"/>
    <mergeCell ref="AY112:BB114"/>
    <mergeCell ref="BG108:BJ108"/>
    <mergeCell ref="BK108:BP108"/>
    <mergeCell ref="BQ108:BW109"/>
    <mergeCell ref="BX108:CC109"/>
    <mergeCell ref="CD108:CI109"/>
    <mergeCell ref="AK109:AX109"/>
    <mergeCell ref="AY109:BB109"/>
    <mergeCell ref="BC109:BF109"/>
    <mergeCell ref="BG109:BJ109"/>
    <mergeCell ref="BK109:BP109"/>
    <mergeCell ref="B108:Y109"/>
    <mergeCell ref="Z108:AD109"/>
    <mergeCell ref="AE108:AJ109"/>
    <mergeCell ref="AK108:AX108"/>
    <mergeCell ref="AY108:BB108"/>
    <mergeCell ref="BC108:BF108"/>
    <mergeCell ref="BC105:BF107"/>
    <mergeCell ref="BG105:BJ107"/>
    <mergeCell ref="BK105:BP107"/>
    <mergeCell ref="BQ105:BW107"/>
    <mergeCell ref="BX105:CC107"/>
    <mergeCell ref="CD105:CI107"/>
    <mergeCell ref="B103:AJ103"/>
    <mergeCell ref="AK103:BJ103"/>
    <mergeCell ref="BK103:BP103"/>
    <mergeCell ref="BQ103:CC103"/>
    <mergeCell ref="CD103:CI103"/>
    <mergeCell ref="B105:Y107"/>
    <mergeCell ref="Z105:AD107"/>
    <mergeCell ref="AE105:AJ107"/>
    <mergeCell ref="AK105:AX107"/>
    <mergeCell ref="AY105:BB107"/>
    <mergeCell ref="BG101:BJ101"/>
    <mergeCell ref="BK101:BP101"/>
    <mergeCell ref="BQ101:BW102"/>
    <mergeCell ref="BX101:CC102"/>
    <mergeCell ref="CD101:CI102"/>
    <mergeCell ref="AK102:AX102"/>
    <mergeCell ref="AY102:BB102"/>
    <mergeCell ref="BC102:BF102"/>
    <mergeCell ref="BG102:BJ102"/>
    <mergeCell ref="BK102:BP102"/>
    <mergeCell ref="B101:Y102"/>
    <mergeCell ref="Z101:AD102"/>
    <mergeCell ref="AE101:AJ102"/>
    <mergeCell ref="AK101:AX101"/>
    <mergeCell ref="AY101:BB101"/>
    <mergeCell ref="BC101:BF101"/>
    <mergeCell ref="BC98:BF100"/>
    <mergeCell ref="BG98:BJ100"/>
    <mergeCell ref="BK98:BP100"/>
    <mergeCell ref="BQ98:BW100"/>
    <mergeCell ref="BX98:CC100"/>
    <mergeCell ref="CD98:CI100"/>
    <mergeCell ref="B96:AJ96"/>
    <mergeCell ref="AK96:BJ96"/>
    <mergeCell ref="BK96:BP96"/>
    <mergeCell ref="BQ96:CC96"/>
    <mergeCell ref="CD96:CI96"/>
    <mergeCell ref="B98:Y100"/>
    <mergeCell ref="Z98:AD100"/>
    <mergeCell ref="AE98:AJ100"/>
    <mergeCell ref="AK98:AX100"/>
    <mergeCell ref="AY98:BB100"/>
    <mergeCell ref="BG94:BJ94"/>
    <mergeCell ref="BK94:BP94"/>
    <mergeCell ref="AK95:AX95"/>
    <mergeCell ref="AY95:BB95"/>
    <mergeCell ref="BC95:BF95"/>
    <mergeCell ref="BG95:BJ95"/>
    <mergeCell ref="BK95:BP95"/>
    <mergeCell ref="BG92:BJ92"/>
    <mergeCell ref="BK92:BP92"/>
    <mergeCell ref="BQ92:BW95"/>
    <mergeCell ref="BX92:CC95"/>
    <mergeCell ref="CD92:CI95"/>
    <mergeCell ref="AK93:AX93"/>
    <mergeCell ref="AY93:BB93"/>
    <mergeCell ref="BC93:BF93"/>
    <mergeCell ref="BG93:BJ93"/>
    <mergeCell ref="BK93:BP93"/>
    <mergeCell ref="B92:Y95"/>
    <mergeCell ref="Z92:AD95"/>
    <mergeCell ref="AE92:AJ95"/>
    <mergeCell ref="AK92:AX92"/>
    <mergeCell ref="AY92:BB92"/>
    <mergeCell ref="BC92:BF92"/>
    <mergeCell ref="AK94:AX94"/>
    <mergeCell ref="AY94:BB94"/>
    <mergeCell ref="BC94:BF94"/>
    <mergeCell ref="BC89:BF91"/>
    <mergeCell ref="BG89:BJ91"/>
    <mergeCell ref="BK89:BP91"/>
    <mergeCell ref="BQ89:BW91"/>
    <mergeCell ref="BX89:CC91"/>
    <mergeCell ref="CD89:CI91"/>
    <mergeCell ref="B87:AJ87"/>
    <mergeCell ref="AK87:BJ87"/>
    <mergeCell ref="BK87:BP87"/>
    <mergeCell ref="BQ87:CC87"/>
    <mergeCell ref="CD87:CI87"/>
    <mergeCell ref="B89:Y91"/>
    <mergeCell ref="Z89:AD91"/>
    <mergeCell ref="AE89:AJ91"/>
    <mergeCell ref="AK89:AX91"/>
    <mergeCell ref="AY89:BB91"/>
    <mergeCell ref="BG85:BJ85"/>
    <mergeCell ref="BK85:BP85"/>
    <mergeCell ref="AK86:AX86"/>
    <mergeCell ref="AY86:BB86"/>
    <mergeCell ref="BC86:BF86"/>
    <mergeCell ref="BG86:BJ86"/>
    <mergeCell ref="BK86:BP86"/>
    <mergeCell ref="BG83:BJ83"/>
    <mergeCell ref="BK83:BP83"/>
    <mergeCell ref="BQ83:BW86"/>
    <mergeCell ref="BX83:CC86"/>
    <mergeCell ref="CD83:CI86"/>
    <mergeCell ref="AK84:AX84"/>
    <mergeCell ref="AY84:BB84"/>
    <mergeCell ref="BC84:BF84"/>
    <mergeCell ref="BG84:BJ84"/>
    <mergeCell ref="BK84:BP84"/>
    <mergeCell ref="B83:Y86"/>
    <mergeCell ref="Z83:AD86"/>
    <mergeCell ref="AE83:AJ86"/>
    <mergeCell ref="AK83:AX83"/>
    <mergeCell ref="AY83:BB83"/>
    <mergeCell ref="BC83:BF83"/>
    <mergeCell ref="AK85:AX85"/>
    <mergeCell ref="AY85:BB85"/>
    <mergeCell ref="BC85:BF85"/>
    <mergeCell ref="BC80:BF82"/>
    <mergeCell ref="BG80:BJ82"/>
    <mergeCell ref="BK80:BP82"/>
    <mergeCell ref="BQ80:BW82"/>
    <mergeCell ref="BX80:CC82"/>
    <mergeCell ref="CD80:CI82"/>
    <mergeCell ref="B78:AJ78"/>
    <mergeCell ref="AK78:BJ78"/>
    <mergeCell ref="BK78:BP78"/>
    <mergeCell ref="BQ78:CC78"/>
    <mergeCell ref="CD78:CI78"/>
    <mergeCell ref="B80:Y82"/>
    <mergeCell ref="Z80:AD82"/>
    <mergeCell ref="AE80:AJ82"/>
    <mergeCell ref="AK80:AX82"/>
    <mergeCell ref="AY80:BB82"/>
    <mergeCell ref="BG76:BJ76"/>
    <mergeCell ref="BK76:BP76"/>
    <mergeCell ref="BQ76:BW77"/>
    <mergeCell ref="BX76:CC77"/>
    <mergeCell ref="CD76:CI77"/>
    <mergeCell ref="AK77:AX77"/>
    <mergeCell ref="AY77:BB77"/>
    <mergeCell ref="BC77:BF77"/>
    <mergeCell ref="BG77:BJ77"/>
    <mergeCell ref="BK77:BP77"/>
    <mergeCell ref="B76:Y77"/>
    <mergeCell ref="Z76:AD77"/>
    <mergeCell ref="AE76:AJ77"/>
    <mergeCell ref="AK76:AX76"/>
    <mergeCell ref="AY76:BB76"/>
    <mergeCell ref="BC76:BF76"/>
    <mergeCell ref="BC73:BF75"/>
    <mergeCell ref="BG73:BJ75"/>
    <mergeCell ref="BK73:BP75"/>
    <mergeCell ref="BQ73:BW75"/>
    <mergeCell ref="BX73:CC75"/>
    <mergeCell ref="CD73:CI75"/>
    <mergeCell ref="B71:AJ71"/>
    <mergeCell ref="AK71:BJ71"/>
    <mergeCell ref="BK71:BP71"/>
    <mergeCell ref="BQ71:CC71"/>
    <mergeCell ref="CD71:CI71"/>
    <mergeCell ref="B73:Y75"/>
    <mergeCell ref="Z73:AD75"/>
    <mergeCell ref="AE73:AJ75"/>
    <mergeCell ref="AK73:AX75"/>
    <mergeCell ref="AY73:BB75"/>
    <mergeCell ref="BG69:BJ69"/>
    <mergeCell ref="BK69:BP69"/>
    <mergeCell ref="BQ69:BW70"/>
    <mergeCell ref="BX69:CC70"/>
    <mergeCell ref="CD69:CI70"/>
    <mergeCell ref="AK70:AX70"/>
    <mergeCell ref="AY70:BB70"/>
    <mergeCell ref="BC70:BF70"/>
    <mergeCell ref="BG70:BJ70"/>
    <mergeCell ref="BK70:BP70"/>
    <mergeCell ref="B69:Y70"/>
    <mergeCell ref="Z69:AD70"/>
    <mergeCell ref="AE69:AJ70"/>
    <mergeCell ref="AK69:AX69"/>
    <mergeCell ref="AY69:BB69"/>
    <mergeCell ref="BC69:BF69"/>
    <mergeCell ref="BC66:BF68"/>
    <mergeCell ref="BG66:BJ68"/>
    <mergeCell ref="BK66:BP68"/>
    <mergeCell ref="BQ66:BW68"/>
    <mergeCell ref="BX66:CC68"/>
    <mergeCell ref="CD66:CI68"/>
    <mergeCell ref="B64:AJ64"/>
    <mergeCell ref="AK64:BJ64"/>
    <mergeCell ref="BK64:BP64"/>
    <mergeCell ref="BQ64:CC64"/>
    <mergeCell ref="CD64:CI64"/>
    <mergeCell ref="B66:Y68"/>
    <mergeCell ref="Z66:AD68"/>
    <mergeCell ref="AE66:AJ68"/>
    <mergeCell ref="AK66:AX68"/>
    <mergeCell ref="AY66:BB68"/>
    <mergeCell ref="BG62:BJ62"/>
    <mergeCell ref="BK62:BP62"/>
    <mergeCell ref="BQ62:BW63"/>
    <mergeCell ref="BX62:CC63"/>
    <mergeCell ref="CD62:CI63"/>
    <mergeCell ref="AK63:AX63"/>
    <mergeCell ref="AY63:BB63"/>
    <mergeCell ref="BC63:BF63"/>
    <mergeCell ref="BG63:BJ63"/>
    <mergeCell ref="BK63:BP63"/>
    <mergeCell ref="B62:Y63"/>
    <mergeCell ref="Z62:AD63"/>
    <mergeCell ref="AE62:AJ63"/>
    <mergeCell ref="AK62:AX62"/>
    <mergeCell ref="AY62:BB62"/>
    <mergeCell ref="BC62:BF62"/>
    <mergeCell ref="BC59:BF61"/>
    <mergeCell ref="BG59:BJ61"/>
    <mergeCell ref="BK59:BP61"/>
    <mergeCell ref="BQ59:BW61"/>
    <mergeCell ref="BX59:CC61"/>
    <mergeCell ref="CD59:CI61"/>
    <mergeCell ref="B57:AJ57"/>
    <mergeCell ref="AK57:BJ57"/>
    <mergeCell ref="BK57:BP57"/>
    <mergeCell ref="BQ57:CC57"/>
    <mergeCell ref="CD57:CI57"/>
    <mergeCell ref="B59:Y61"/>
    <mergeCell ref="Z59:AD61"/>
    <mergeCell ref="AE59:AJ61"/>
    <mergeCell ref="AK59:AX61"/>
    <mergeCell ref="AY59:BB61"/>
    <mergeCell ref="BG56:BJ56"/>
    <mergeCell ref="BK56:BP56"/>
    <mergeCell ref="BG54:BJ54"/>
    <mergeCell ref="BK54:BP54"/>
    <mergeCell ref="BQ54:BW56"/>
    <mergeCell ref="BX54:CC56"/>
    <mergeCell ref="CD54:CI56"/>
    <mergeCell ref="AK55:AX55"/>
    <mergeCell ref="AY55:BB55"/>
    <mergeCell ref="BC55:BF55"/>
    <mergeCell ref="BG55:BJ55"/>
    <mergeCell ref="BK55:BP55"/>
    <mergeCell ref="B54:Y56"/>
    <mergeCell ref="Z54:AD56"/>
    <mergeCell ref="AE54:AJ56"/>
    <mergeCell ref="AK54:AX54"/>
    <mergeCell ref="AY54:BB54"/>
    <mergeCell ref="BC54:BF54"/>
    <mergeCell ref="AK56:AX56"/>
    <mergeCell ref="AY56:BB56"/>
    <mergeCell ref="BC56:BF56"/>
    <mergeCell ref="BG48:BJ48"/>
    <mergeCell ref="BK48:BP48"/>
    <mergeCell ref="BQ48:BW48"/>
    <mergeCell ref="BX48:CC48"/>
    <mergeCell ref="CD48:CI48"/>
    <mergeCell ref="B48:Y48"/>
    <mergeCell ref="Z48:AD48"/>
    <mergeCell ref="AE48:AJ48"/>
    <mergeCell ref="AK48:AX48"/>
    <mergeCell ref="AY48:BB48"/>
    <mergeCell ref="BC48:BF48"/>
    <mergeCell ref="BC51:BF53"/>
    <mergeCell ref="BG51:BJ53"/>
    <mergeCell ref="BK51:BP53"/>
    <mergeCell ref="BQ51:BW53"/>
    <mergeCell ref="BX51:CC53"/>
    <mergeCell ref="CD51:CI53"/>
    <mergeCell ref="B49:AJ49"/>
    <mergeCell ref="AK49:BJ49"/>
    <mergeCell ref="BK49:BP49"/>
    <mergeCell ref="BQ49:CC49"/>
    <mergeCell ref="CD49:CI49"/>
    <mergeCell ref="B51:Y53"/>
    <mergeCell ref="Z51:AD53"/>
    <mergeCell ref="AE51:AJ53"/>
    <mergeCell ref="AK51:AX53"/>
    <mergeCell ref="AY51:BB53"/>
    <mergeCell ref="BG42:BJ42"/>
    <mergeCell ref="BK42:BP42"/>
    <mergeCell ref="BQ42:BW42"/>
    <mergeCell ref="BX42:CC42"/>
    <mergeCell ref="CD42:CI42"/>
    <mergeCell ref="B42:Y42"/>
    <mergeCell ref="Z42:AD42"/>
    <mergeCell ref="AE42:AJ42"/>
    <mergeCell ref="AK42:AX42"/>
    <mergeCell ref="AY42:BB42"/>
    <mergeCell ref="BC42:BF42"/>
    <mergeCell ref="BC45:BF47"/>
    <mergeCell ref="BG45:BJ47"/>
    <mergeCell ref="BK45:BP47"/>
    <mergeCell ref="BQ45:BW47"/>
    <mergeCell ref="BX45:CC47"/>
    <mergeCell ref="CD45:CI47"/>
    <mergeCell ref="B43:AJ43"/>
    <mergeCell ref="AK43:BJ43"/>
    <mergeCell ref="BK43:BP43"/>
    <mergeCell ref="BQ43:CC43"/>
    <mergeCell ref="CD43:CI43"/>
    <mergeCell ref="B45:Y47"/>
    <mergeCell ref="Z45:AD47"/>
    <mergeCell ref="AE45:AJ47"/>
    <mergeCell ref="AK45:AX47"/>
    <mergeCell ref="AY45:BB47"/>
    <mergeCell ref="B3:BB3"/>
    <mergeCell ref="B4:BB4"/>
    <mergeCell ref="B5:BB5"/>
    <mergeCell ref="B6:BB6"/>
    <mergeCell ref="B7:BB7"/>
    <mergeCell ref="B8:BB8"/>
    <mergeCell ref="BC39:BF41"/>
    <mergeCell ref="BG39:BJ41"/>
    <mergeCell ref="BK39:BP41"/>
    <mergeCell ref="BQ39:BW41"/>
    <mergeCell ref="BX39:CC41"/>
    <mergeCell ref="CD39:CI41"/>
    <mergeCell ref="B37:AJ37"/>
    <mergeCell ref="AK37:BJ37"/>
    <mergeCell ref="BK37:BP37"/>
    <mergeCell ref="BQ37:CC37"/>
    <mergeCell ref="CD37:CI37"/>
    <mergeCell ref="B39:Y41"/>
    <mergeCell ref="Z39:AD41"/>
    <mergeCell ref="AE39:AJ41"/>
    <mergeCell ref="AK39:AX41"/>
    <mergeCell ref="AY39:BB41"/>
    <mergeCell ref="AK36:AX36"/>
    <mergeCell ref="AY36:BB36"/>
    <mergeCell ref="BC36:BF36"/>
    <mergeCell ref="BG36:BJ36"/>
    <mergeCell ref="BK36:BP36"/>
    <mergeCell ref="Z31:AD33"/>
    <mergeCell ref="AE31:AJ33"/>
    <mergeCell ref="AK31:AX33"/>
    <mergeCell ref="AY31:BB33"/>
    <mergeCell ref="BC31:BF33"/>
    <mergeCell ref="B19:BB19"/>
    <mergeCell ref="C23:N23"/>
    <mergeCell ref="AK23:AR23"/>
    <mergeCell ref="AT23:BB23"/>
    <mergeCell ref="C24:N24"/>
    <mergeCell ref="O24:Q24"/>
    <mergeCell ref="B9:BB9"/>
    <mergeCell ref="B12:BB12"/>
    <mergeCell ref="B13:BB13"/>
    <mergeCell ref="B14:BB14"/>
    <mergeCell ref="W17:X17"/>
    <mergeCell ref="Y17:Z17"/>
    <mergeCell ref="C27:N27"/>
    <mergeCell ref="O27:R27"/>
    <mergeCell ref="C28:N28"/>
    <mergeCell ref="O28:Q28"/>
    <mergeCell ref="C29:N29"/>
    <mergeCell ref="C25:N25"/>
    <mergeCell ref="O25:Q25"/>
    <mergeCell ref="AK25:AR25"/>
    <mergeCell ref="AT25:BB25"/>
    <mergeCell ref="C26:N26"/>
    <mergeCell ref="O26:AI26"/>
    <mergeCell ref="BG34:BJ34"/>
    <mergeCell ref="BK34:BP34"/>
    <mergeCell ref="BQ34:BW36"/>
    <mergeCell ref="BX34:CC36"/>
    <mergeCell ref="CD34:CI36"/>
    <mergeCell ref="AK35:AX35"/>
    <mergeCell ref="AY35:BB35"/>
    <mergeCell ref="BC35:BF35"/>
    <mergeCell ref="BG35:BJ35"/>
    <mergeCell ref="BK35:BP35"/>
    <mergeCell ref="BK31:BP33"/>
    <mergeCell ref="BQ31:BW33"/>
    <mergeCell ref="BX31:CC33"/>
    <mergeCell ref="CD31:CI33"/>
    <mergeCell ref="B34:Y36"/>
    <mergeCell ref="Z34:AD36"/>
    <mergeCell ref="AE34:AJ36"/>
    <mergeCell ref="AK34:AX34"/>
    <mergeCell ref="AY34:BB34"/>
    <mergeCell ref="BC34:BF34"/>
    <mergeCell ref="BG31:BJ33"/>
    <mergeCell ref="B31:Y33"/>
  </mergeCells>
  <conditionalFormatting sqref="AC548:AH577">
    <cfRule type="cellIs" dxfId="39" priority="1" operator="lessThan">
      <formula>0</formula>
    </cfRule>
    <cfRule type="cellIs" dxfId="38" priority="2" operator="greaterThan">
      <formula>0</formula>
    </cfRule>
  </conditionalFormatting>
  <dataValidations xWindow="972" yWindow="638" count="1">
    <dataValidation type="list" allowBlank="1" showInputMessage="1" showErrorMessage="1" error="NO SE SELECCIONÓ UN CARGO DE LA LISTA" prompt="SELECCIONE UN CARGO DE LA LISTA" sqref="AK34:AX36 AK351:AX353 AK515:AX543 AK401:AX402 AK42:AX42 AK48:AX48 AK54:AX56 AK62:AX63 AK69:AX70 AK76:AX77 AK108:AX109 AK92:AX95 AK83:AX86 AK101:AX102 AK115:AX117 AK123:AX125 AK131:AX133 AK139:AX141 AK163:AX165 AK155:AX157 AK147:AX149 AK171:AX173 AK197:AX198 AK188:AX191 AK179:AX182 AK211:AX213 AK219:AX220 AK226:AX228 AK475:AX475 AK241:AX242 AK248:AX249 AK255:AX256 AK262:AX263 AK269:AX270 AK234:AX235 AK276:AX277 AK290:AX293 AK283:AX284 AK318:AX320 AK299:AX302 AK308:AX312 AK326:AX328 AK334:AX337 AK481:AX509 AK343:AX345 AK359:AX359 AK365:AX365 AK377:AX379 AK385:AX388 AK408:AX409 AK415:AX416 AK422:AX424 AK204:AX205 AK394:AX395 AK445:AX445 AK451:AX451 AK457:AX457 AK463:AX463 AK469:AX469 AK437:AX439 AK430:AX431 AK371:AX371">
      <formula1>$B$548:$B$577</formula1>
    </dataValidation>
  </dataValidations>
  <pageMargins left="0" right="0" top="0" bottom="0" header="0.31496062992125984" footer="0.31496062992125984"/>
  <pageSetup scale="4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CJ761"/>
  <sheetViews>
    <sheetView zoomScale="90" zoomScaleNormal="90" workbookViewId="0">
      <selection activeCell="B33" sqref="B33:AP33"/>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1:87" ht="18" customHeight="1" thickBot="1" x14ac:dyDescent="0.3">
      <c r="A1" s="184"/>
      <c r="BG1" s="32"/>
      <c r="BH1" s="32"/>
      <c r="BI1" s="32"/>
      <c r="BJ1" s="32"/>
    </row>
    <row r="2" spans="1: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1: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136"/>
      <c r="BD3" s="136"/>
      <c r="BE3" s="136"/>
      <c r="BF3" s="136"/>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1: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137"/>
      <c r="BD4" s="137"/>
      <c r="BE4" s="137"/>
      <c r="BF4" s="137"/>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1: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138"/>
      <c r="BD5" s="138"/>
      <c r="BE5" s="138"/>
      <c r="BF5" s="138"/>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1: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138"/>
      <c r="BD6" s="138"/>
      <c r="BE6" s="138"/>
      <c r="BF6" s="138"/>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1: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138"/>
      <c r="BD7" s="138"/>
      <c r="BE7" s="138"/>
      <c r="BF7" s="138"/>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1: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138"/>
      <c r="BD8" s="138"/>
      <c r="BE8" s="138"/>
      <c r="BF8" s="138"/>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1: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139"/>
      <c r="BD9" s="139"/>
      <c r="BE9" s="139"/>
      <c r="BF9" s="139"/>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1: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1: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1: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137"/>
      <c r="BD12" s="137"/>
      <c r="BE12" s="137"/>
      <c r="BF12" s="137"/>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1: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140"/>
      <c r="BD13" s="140"/>
      <c r="BE13" s="140"/>
      <c r="BF13" s="140"/>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1: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140"/>
      <c r="BD14" s="140"/>
      <c r="BE14" s="140"/>
      <c r="BF14" s="140"/>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1: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1: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v>2017</v>
      </c>
      <c r="Z17" s="280"/>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37"/>
      <c r="X18" s="137"/>
      <c r="Y18" s="142"/>
      <c r="Z18" s="142"/>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141"/>
      <c r="BD19" s="141"/>
      <c r="BE19" s="141"/>
      <c r="BF19" s="141"/>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43" t="s">
        <v>152</v>
      </c>
      <c r="P23" s="43"/>
      <c r="Q23" s="43"/>
      <c r="R23" s="43"/>
      <c r="S23" s="43"/>
      <c r="T23" s="43"/>
      <c r="U23" s="43"/>
      <c r="V23" s="43"/>
      <c r="W23" s="43"/>
      <c r="X23" s="43"/>
      <c r="Y23" s="43"/>
      <c r="Z23" s="43"/>
      <c r="AA23" s="43"/>
      <c r="AB23" s="43"/>
      <c r="AC23" s="43"/>
      <c r="AD23" s="43"/>
      <c r="AE23" s="43"/>
      <c r="AF23" s="43"/>
      <c r="AG23" s="43"/>
      <c r="AH23" s="43"/>
      <c r="AI23" s="43"/>
      <c r="AJ23" s="43"/>
      <c r="AK23" s="268" t="s">
        <v>101</v>
      </c>
      <c r="AL23" s="268"/>
      <c r="AM23" s="268"/>
      <c r="AN23" s="268"/>
      <c r="AO23" s="268"/>
      <c r="AP23" s="268"/>
      <c r="AQ23" s="268"/>
      <c r="AR23" s="268"/>
      <c r="AS23" s="135"/>
      <c r="AT23" s="270">
        <f>+CD37+CD44+CD53+CD61+CD69+CD77+CD85+CD91+CD100+CD107+CD120+CD154+CD160+CD168+CD174+CD180+CD190+CD197+CD206+CD215+CD223+CD233+CD244+CD255+CD264+CD274+CD285+CD294+CD300+CD317+CD328+CD341+CD358+CD370+CD384+CD396+CD411+CD427+CD446+CD460+CD468+CD486+CD502+CD518+CD534+CD550+CD557+CD564+CD578+CD586+CD594+CD605+CD612+CD620+CD630+CD640+CD650+CD684+CD714</f>
        <v>242014763.82352945</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153</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v>0.4</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270">
        <f>+PRESUPUESTO!B24-'LE 01 OB 01'!AT23:BB23-'LE 02 OB 01'!AT23:BB23-'LE 02 OB 02'!AT23:BB23-AT23</f>
        <v>1489763319.7623527</v>
      </c>
      <c r="AU25" s="271"/>
      <c r="AV25" s="271"/>
      <c r="AW25" s="271"/>
      <c r="AX25" s="271"/>
      <c r="AY25" s="271"/>
      <c r="AZ25" s="271"/>
      <c r="BA25" s="271"/>
      <c r="BB25" s="27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54" customHeight="1" x14ac:dyDescent="0.25">
      <c r="B26" s="56"/>
      <c r="C26" s="647" t="s">
        <v>89</v>
      </c>
      <c r="D26" s="647"/>
      <c r="E26" s="647"/>
      <c r="F26" s="647"/>
      <c r="G26" s="647"/>
      <c r="H26" s="647"/>
      <c r="I26" s="647"/>
      <c r="J26" s="647"/>
      <c r="K26" s="647"/>
      <c r="L26" s="647"/>
      <c r="M26" s="647"/>
      <c r="N26" s="647"/>
      <c r="O26" s="648" t="s">
        <v>259</v>
      </c>
      <c r="P26" s="648"/>
      <c r="Q26" s="648"/>
      <c r="R26" s="648"/>
      <c r="S26" s="648"/>
      <c r="T26" s="648"/>
      <c r="U26" s="648"/>
      <c r="V26" s="648"/>
      <c r="W26" s="648"/>
      <c r="X26" s="648"/>
      <c r="Y26" s="648"/>
      <c r="Z26" s="648"/>
      <c r="AA26" s="648"/>
      <c r="AB26" s="648"/>
      <c r="AC26" s="648"/>
      <c r="AD26" s="648"/>
      <c r="AE26" s="648"/>
      <c r="AF26" s="648"/>
      <c r="AG26" s="648"/>
      <c r="AH26" s="648"/>
      <c r="AI26" s="648"/>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260</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v>0.25</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43" t="s">
        <v>532</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1:88"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1:88" ht="18" customHeight="1" x14ac:dyDescent="0.25">
      <c r="B34" s="324" t="s">
        <v>261</v>
      </c>
      <c r="C34" s="325"/>
      <c r="D34" s="325"/>
      <c r="E34" s="325"/>
      <c r="F34" s="325"/>
      <c r="G34" s="325"/>
      <c r="H34" s="325"/>
      <c r="I34" s="325"/>
      <c r="J34" s="325"/>
      <c r="K34" s="325"/>
      <c r="L34" s="325"/>
      <c r="M34" s="325"/>
      <c r="N34" s="325"/>
      <c r="O34" s="325"/>
      <c r="P34" s="325"/>
      <c r="Q34" s="325"/>
      <c r="R34" s="325"/>
      <c r="S34" s="325"/>
      <c r="T34" s="325"/>
      <c r="U34" s="325"/>
      <c r="V34" s="325"/>
      <c r="W34" s="325"/>
      <c r="X34" s="325"/>
      <c r="Y34" s="326"/>
      <c r="Z34" s="333" t="s">
        <v>314</v>
      </c>
      <c r="AA34" s="334"/>
      <c r="AB34" s="334"/>
      <c r="AC34" s="334"/>
      <c r="AD34" s="335"/>
      <c r="AE34" s="333">
        <v>6</v>
      </c>
      <c r="AF34" s="334"/>
      <c r="AG34" s="334"/>
      <c r="AH34" s="334"/>
      <c r="AI34" s="334"/>
      <c r="AJ34" s="334"/>
      <c r="AK34" s="342" t="s">
        <v>13</v>
      </c>
      <c r="AL34" s="343"/>
      <c r="AM34" s="343"/>
      <c r="AN34" s="343"/>
      <c r="AO34" s="343"/>
      <c r="AP34" s="343"/>
      <c r="AQ34" s="343"/>
      <c r="AR34" s="343"/>
      <c r="AS34" s="343"/>
      <c r="AT34" s="343"/>
      <c r="AU34" s="343"/>
      <c r="AV34" s="343"/>
      <c r="AW34" s="343"/>
      <c r="AX34" s="344"/>
      <c r="AY34" s="345">
        <v>44</v>
      </c>
      <c r="AZ34" s="346"/>
      <c r="BA34" s="346"/>
      <c r="BB34" s="347"/>
      <c r="BC34" s="345">
        <f>+$AE$34*AY34</f>
        <v>264</v>
      </c>
      <c r="BD34" s="346"/>
      <c r="BE34" s="346"/>
      <c r="BF34" s="347"/>
      <c r="BG34" s="285">
        <v>40826</v>
      </c>
      <c r="BH34" s="286"/>
      <c r="BI34" s="286"/>
      <c r="BJ34" s="287"/>
      <c r="BK34" s="288">
        <f>+AY34*BG34</f>
        <v>1796344</v>
      </c>
      <c r="BL34" s="289"/>
      <c r="BM34" s="289"/>
      <c r="BN34" s="289"/>
      <c r="BO34" s="289"/>
      <c r="BP34" s="290"/>
      <c r="BQ34" s="291">
        <v>10000</v>
      </c>
      <c r="BR34" s="292"/>
      <c r="BS34" s="292"/>
      <c r="BT34" s="292"/>
      <c r="BU34" s="292"/>
      <c r="BV34" s="292"/>
      <c r="BW34" s="293"/>
      <c r="BX34" s="291">
        <f>+(((BK37+BQ34)*15)/85)</f>
        <v>353510.4705882353</v>
      </c>
      <c r="BY34" s="292"/>
      <c r="BZ34" s="292"/>
      <c r="CA34" s="292"/>
      <c r="CB34" s="292"/>
      <c r="CC34" s="293"/>
      <c r="CD34" s="291">
        <f>+BK37+BQ34+BX34</f>
        <v>2356736.4705882352</v>
      </c>
      <c r="CE34" s="292"/>
      <c r="CF34" s="292"/>
      <c r="CG34" s="292"/>
      <c r="CH34" s="292"/>
      <c r="CI34" s="293"/>
    </row>
    <row r="35" spans="1:88" ht="18" customHeight="1" x14ac:dyDescent="0.25">
      <c r="B35" s="327"/>
      <c r="C35" s="328"/>
      <c r="D35" s="328"/>
      <c r="E35" s="328"/>
      <c r="F35" s="328"/>
      <c r="G35" s="328"/>
      <c r="H35" s="328"/>
      <c r="I35" s="328"/>
      <c r="J35" s="328"/>
      <c r="K35" s="328"/>
      <c r="L35" s="328"/>
      <c r="M35" s="328"/>
      <c r="N35" s="328"/>
      <c r="O35" s="328"/>
      <c r="P35" s="328"/>
      <c r="Q35" s="328"/>
      <c r="R35" s="328"/>
      <c r="S35" s="328"/>
      <c r="T35" s="328"/>
      <c r="U35" s="328"/>
      <c r="V35" s="328"/>
      <c r="W35" s="328"/>
      <c r="X35" s="328"/>
      <c r="Y35" s="329"/>
      <c r="Z35" s="336"/>
      <c r="AA35" s="337"/>
      <c r="AB35" s="337"/>
      <c r="AC35" s="337"/>
      <c r="AD35" s="338"/>
      <c r="AE35" s="336"/>
      <c r="AF35" s="337"/>
      <c r="AG35" s="337"/>
      <c r="AH35" s="337"/>
      <c r="AI35" s="337"/>
      <c r="AJ35" s="337"/>
      <c r="AK35" s="300" t="s">
        <v>41</v>
      </c>
      <c r="AL35" s="301"/>
      <c r="AM35" s="301"/>
      <c r="AN35" s="301"/>
      <c r="AO35" s="301"/>
      <c r="AP35" s="301"/>
      <c r="AQ35" s="301"/>
      <c r="AR35" s="301"/>
      <c r="AS35" s="301"/>
      <c r="AT35" s="301"/>
      <c r="AU35" s="301"/>
      <c r="AV35" s="301"/>
      <c r="AW35" s="301"/>
      <c r="AX35" s="302"/>
      <c r="AY35" s="303">
        <v>8</v>
      </c>
      <c r="AZ35" s="304"/>
      <c r="BA35" s="304"/>
      <c r="BB35" s="305"/>
      <c r="BC35" s="306">
        <f t="shared" ref="BC35:BC36" si="0">+$AE$34*AY35</f>
        <v>48</v>
      </c>
      <c r="BD35" s="307"/>
      <c r="BE35" s="307"/>
      <c r="BF35" s="308"/>
      <c r="BG35" s="309">
        <v>22629</v>
      </c>
      <c r="BH35" s="310"/>
      <c r="BI35" s="310"/>
      <c r="BJ35" s="311"/>
      <c r="BK35" s="312">
        <f t="shared" ref="BK35:BK36" si="1">+AY35*BG35</f>
        <v>181032</v>
      </c>
      <c r="BL35" s="313"/>
      <c r="BM35" s="313"/>
      <c r="BN35" s="313"/>
      <c r="BO35" s="313"/>
      <c r="BP35" s="314"/>
      <c r="BQ35" s="294"/>
      <c r="BR35" s="295"/>
      <c r="BS35" s="295"/>
      <c r="BT35" s="295"/>
      <c r="BU35" s="295"/>
      <c r="BV35" s="295"/>
      <c r="BW35" s="296"/>
      <c r="BX35" s="294"/>
      <c r="BY35" s="295"/>
      <c r="BZ35" s="295"/>
      <c r="CA35" s="295"/>
      <c r="CB35" s="295"/>
      <c r="CC35" s="296"/>
      <c r="CD35" s="294"/>
      <c r="CE35" s="295"/>
      <c r="CF35" s="295"/>
      <c r="CG35" s="295"/>
      <c r="CH35" s="295"/>
      <c r="CI35" s="296"/>
    </row>
    <row r="36" spans="1:88" ht="18" customHeight="1" thickBot="1" x14ac:dyDescent="0.3">
      <c r="B36" s="327"/>
      <c r="C36" s="328"/>
      <c r="D36" s="328"/>
      <c r="E36" s="328"/>
      <c r="F36" s="328"/>
      <c r="G36" s="328"/>
      <c r="H36" s="328"/>
      <c r="I36" s="328"/>
      <c r="J36" s="328"/>
      <c r="K36" s="328"/>
      <c r="L36" s="328"/>
      <c r="M36" s="328"/>
      <c r="N36" s="328"/>
      <c r="O36" s="328"/>
      <c r="P36" s="328"/>
      <c r="Q36" s="328"/>
      <c r="R36" s="328"/>
      <c r="S36" s="328"/>
      <c r="T36" s="328"/>
      <c r="U36" s="328"/>
      <c r="V36" s="328"/>
      <c r="W36" s="328"/>
      <c r="X36" s="328"/>
      <c r="Y36" s="329"/>
      <c r="Z36" s="336"/>
      <c r="AA36" s="337"/>
      <c r="AB36" s="337"/>
      <c r="AC36" s="337"/>
      <c r="AD36" s="338"/>
      <c r="AE36" s="336"/>
      <c r="AF36" s="337"/>
      <c r="AG36" s="337"/>
      <c r="AH36" s="337"/>
      <c r="AI36" s="337"/>
      <c r="AJ36" s="337"/>
      <c r="AK36" s="392" t="s">
        <v>526</v>
      </c>
      <c r="AL36" s="393"/>
      <c r="AM36" s="393"/>
      <c r="AN36" s="393"/>
      <c r="AO36" s="393"/>
      <c r="AP36" s="393"/>
      <c r="AQ36" s="393"/>
      <c r="AR36" s="393"/>
      <c r="AS36" s="393"/>
      <c r="AT36" s="393"/>
      <c r="AU36" s="393"/>
      <c r="AV36" s="393"/>
      <c r="AW36" s="393"/>
      <c r="AX36" s="394"/>
      <c r="AY36" s="303">
        <v>2</v>
      </c>
      <c r="AZ36" s="304"/>
      <c r="BA36" s="304"/>
      <c r="BB36" s="305"/>
      <c r="BC36" s="306">
        <f t="shared" si="0"/>
        <v>12</v>
      </c>
      <c r="BD36" s="307"/>
      <c r="BE36" s="307"/>
      <c r="BF36" s="308"/>
      <c r="BG36" s="309">
        <v>7925</v>
      </c>
      <c r="BH36" s="310"/>
      <c r="BI36" s="310"/>
      <c r="BJ36" s="311"/>
      <c r="BK36" s="312">
        <f t="shared" si="1"/>
        <v>15850</v>
      </c>
      <c r="BL36" s="313"/>
      <c r="BM36" s="313"/>
      <c r="BN36" s="313"/>
      <c r="BO36" s="313"/>
      <c r="BP36" s="314"/>
      <c r="BQ36" s="294"/>
      <c r="BR36" s="295"/>
      <c r="BS36" s="295"/>
      <c r="BT36" s="295"/>
      <c r="BU36" s="295"/>
      <c r="BV36" s="295"/>
      <c r="BW36" s="296"/>
      <c r="BX36" s="294"/>
      <c r="BY36" s="295"/>
      <c r="BZ36" s="295"/>
      <c r="CA36" s="295"/>
      <c r="CB36" s="295"/>
      <c r="CC36" s="296"/>
      <c r="CD36" s="294"/>
      <c r="CE36" s="295"/>
      <c r="CF36" s="295"/>
      <c r="CG36" s="295"/>
      <c r="CH36" s="295"/>
      <c r="CI36" s="296"/>
    </row>
    <row r="37" spans="1:88" ht="18" customHeight="1" thickBot="1" x14ac:dyDescent="0.3">
      <c r="B37" s="377"/>
      <c r="C37" s="378"/>
      <c r="D37" s="378"/>
      <c r="E37" s="378"/>
      <c r="F37" s="378"/>
      <c r="G37" s="378"/>
      <c r="H37" s="378"/>
      <c r="I37" s="378"/>
      <c r="J37" s="378"/>
      <c r="K37" s="378"/>
      <c r="L37" s="378"/>
      <c r="M37" s="378"/>
      <c r="N37" s="378"/>
      <c r="O37" s="378"/>
      <c r="P37" s="378"/>
      <c r="Q37" s="378"/>
      <c r="R37" s="378"/>
      <c r="S37" s="378"/>
      <c r="T37" s="378"/>
      <c r="U37" s="378"/>
      <c r="V37" s="378"/>
      <c r="W37" s="378"/>
      <c r="X37" s="378"/>
      <c r="Y37" s="378"/>
      <c r="Z37" s="378"/>
      <c r="AA37" s="378"/>
      <c r="AB37" s="378"/>
      <c r="AC37" s="378"/>
      <c r="AD37" s="378"/>
      <c r="AE37" s="378"/>
      <c r="AF37" s="378"/>
      <c r="AG37" s="378"/>
      <c r="AH37" s="378"/>
      <c r="AI37" s="378"/>
      <c r="AJ37" s="379"/>
      <c r="AK37" s="380" t="s">
        <v>3</v>
      </c>
      <c r="AL37" s="381"/>
      <c r="AM37" s="381"/>
      <c r="AN37" s="381"/>
      <c r="AO37" s="381"/>
      <c r="AP37" s="381"/>
      <c r="AQ37" s="381"/>
      <c r="AR37" s="381"/>
      <c r="AS37" s="381"/>
      <c r="AT37" s="381"/>
      <c r="AU37" s="381"/>
      <c r="AV37" s="381"/>
      <c r="AW37" s="381"/>
      <c r="AX37" s="381"/>
      <c r="AY37" s="382"/>
      <c r="AZ37" s="382"/>
      <c r="BA37" s="382"/>
      <c r="BB37" s="382"/>
      <c r="BC37" s="382"/>
      <c r="BD37" s="382"/>
      <c r="BE37" s="382"/>
      <c r="BF37" s="382"/>
      <c r="BG37" s="382"/>
      <c r="BH37" s="382"/>
      <c r="BI37" s="382"/>
      <c r="BJ37" s="383"/>
      <c r="BK37" s="384">
        <f>SUM(BK34:BK36)</f>
        <v>1993226</v>
      </c>
      <c r="BL37" s="385"/>
      <c r="BM37" s="385"/>
      <c r="BN37" s="385"/>
      <c r="BO37" s="385"/>
      <c r="BP37" s="386"/>
      <c r="BQ37" s="387" t="s">
        <v>100</v>
      </c>
      <c r="BR37" s="388"/>
      <c r="BS37" s="388"/>
      <c r="BT37" s="388"/>
      <c r="BU37" s="388"/>
      <c r="BV37" s="388"/>
      <c r="BW37" s="388"/>
      <c r="BX37" s="388"/>
      <c r="BY37" s="388"/>
      <c r="BZ37" s="388"/>
      <c r="CA37" s="388"/>
      <c r="CB37" s="388"/>
      <c r="CC37" s="389"/>
      <c r="CD37" s="390">
        <f>+CD34*AE34</f>
        <v>14140418.823529411</v>
      </c>
      <c r="CE37" s="390"/>
      <c r="CF37" s="390"/>
      <c r="CG37" s="390"/>
      <c r="CH37" s="390"/>
      <c r="CI37" s="391"/>
      <c r="CJ37" s="74"/>
    </row>
    <row r="38" spans="1:88" ht="18" customHeight="1" thickBot="1" x14ac:dyDescent="0.3">
      <c r="A38" s="75"/>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BG38" s="78"/>
      <c r="BH38" s="78"/>
      <c r="BI38" s="78"/>
      <c r="BJ38" s="78"/>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row>
    <row r="39" spans="1:88" ht="18" customHeight="1" x14ac:dyDescent="0.25">
      <c r="A39" s="75"/>
      <c r="B39" s="348" t="s">
        <v>0</v>
      </c>
      <c r="C39" s="349"/>
      <c r="D39" s="349"/>
      <c r="E39" s="349"/>
      <c r="F39" s="349"/>
      <c r="G39" s="349"/>
      <c r="H39" s="349"/>
      <c r="I39" s="349"/>
      <c r="J39" s="349"/>
      <c r="K39" s="349"/>
      <c r="L39" s="349"/>
      <c r="M39" s="349"/>
      <c r="N39" s="349"/>
      <c r="O39" s="349"/>
      <c r="P39" s="349"/>
      <c r="Q39" s="349"/>
      <c r="R39" s="349"/>
      <c r="S39" s="349"/>
      <c r="T39" s="349"/>
      <c r="U39" s="349"/>
      <c r="V39" s="349"/>
      <c r="W39" s="349"/>
      <c r="X39" s="349"/>
      <c r="Y39" s="350"/>
      <c r="Z39" s="348" t="s">
        <v>80</v>
      </c>
      <c r="AA39" s="349"/>
      <c r="AB39" s="349"/>
      <c r="AC39" s="349"/>
      <c r="AD39" s="350"/>
      <c r="AE39" s="357" t="s">
        <v>79</v>
      </c>
      <c r="AF39" s="358"/>
      <c r="AG39" s="358"/>
      <c r="AH39" s="358"/>
      <c r="AI39" s="358"/>
      <c r="AJ39" s="359"/>
      <c r="AK39" s="357" t="s">
        <v>81</v>
      </c>
      <c r="AL39" s="358"/>
      <c r="AM39" s="358"/>
      <c r="AN39" s="358"/>
      <c r="AO39" s="358"/>
      <c r="AP39" s="358"/>
      <c r="AQ39" s="358"/>
      <c r="AR39" s="358"/>
      <c r="AS39" s="358"/>
      <c r="AT39" s="358"/>
      <c r="AU39" s="358"/>
      <c r="AV39" s="358"/>
      <c r="AW39" s="358"/>
      <c r="AX39" s="359"/>
      <c r="AY39" s="357" t="s">
        <v>1</v>
      </c>
      <c r="AZ39" s="358"/>
      <c r="BA39" s="358"/>
      <c r="BB39" s="359"/>
      <c r="BC39" s="348" t="s">
        <v>104</v>
      </c>
      <c r="BD39" s="349"/>
      <c r="BE39" s="349"/>
      <c r="BF39" s="350"/>
      <c r="BG39" s="366" t="s">
        <v>82</v>
      </c>
      <c r="BH39" s="367"/>
      <c r="BI39" s="367"/>
      <c r="BJ39" s="368"/>
      <c r="BK39" s="315" t="s">
        <v>99</v>
      </c>
      <c r="BL39" s="316"/>
      <c r="BM39" s="316"/>
      <c r="BN39" s="316"/>
      <c r="BO39" s="316"/>
      <c r="BP39" s="317"/>
      <c r="BQ39" s="315" t="s">
        <v>83</v>
      </c>
      <c r="BR39" s="316"/>
      <c r="BS39" s="316"/>
      <c r="BT39" s="316"/>
      <c r="BU39" s="316"/>
      <c r="BV39" s="316"/>
      <c r="BW39" s="317"/>
      <c r="BX39" s="315" t="s">
        <v>84</v>
      </c>
      <c r="BY39" s="316"/>
      <c r="BZ39" s="316"/>
      <c r="CA39" s="316"/>
      <c r="CB39" s="316"/>
      <c r="CC39" s="317"/>
      <c r="CD39" s="315" t="s">
        <v>85</v>
      </c>
      <c r="CE39" s="316"/>
      <c r="CF39" s="316"/>
      <c r="CG39" s="316"/>
      <c r="CH39" s="316"/>
      <c r="CI39" s="317"/>
    </row>
    <row r="40" spans="1:88" ht="18" customHeight="1" x14ac:dyDescent="0.25">
      <c r="A40" s="75"/>
      <c r="B40" s="351"/>
      <c r="C40" s="352"/>
      <c r="D40" s="352"/>
      <c r="E40" s="352"/>
      <c r="F40" s="352"/>
      <c r="G40" s="352"/>
      <c r="H40" s="352"/>
      <c r="I40" s="352"/>
      <c r="J40" s="352"/>
      <c r="K40" s="352"/>
      <c r="L40" s="352"/>
      <c r="M40" s="352"/>
      <c r="N40" s="352"/>
      <c r="O40" s="352"/>
      <c r="P40" s="352"/>
      <c r="Q40" s="352"/>
      <c r="R40" s="352"/>
      <c r="S40" s="352"/>
      <c r="T40" s="352"/>
      <c r="U40" s="352"/>
      <c r="V40" s="352"/>
      <c r="W40" s="352"/>
      <c r="X40" s="352"/>
      <c r="Y40" s="353"/>
      <c r="Z40" s="351"/>
      <c r="AA40" s="352"/>
      <c r="AB40" s="352"/>
      <c r="AC40" s="352"/>
      <c r="AD40" s="353"/>
      <c r="AE40" s="360"/>
      <c r="AF40" s="361"/>
      <c r="AG40" s="361"/>
      <c r="AH40" s="361"/>
      <c r="AI40" s="361"/>
      <c r="AJ40" s="362"/>
      <c r="AK40" s="360"/>
      <c r="AL40" s="361"/>
      <c r="AM40" s="361"/>
      <c r="AN40" s="361"/>
      <c r="AO40" s="361"/>
      <c r="AP40" s="361"/>
      <c r="AQ40" s="361"/>
      <c r="AR40" s="361"/>
      <c r="AS40" s="361"/>
      <c r="AT40" s="361"/>
      <c r="AU40" s="361"/>
      <c r="AV40" s="361"/>
      <c r="AW40" s="361"/>
      <c r="AX40" s="362"/>
      <c r="AY40" s="360"/>
      <c r="AZ40" s="361"/>
      <c r="BA40" s="361"/>
      <c r="BB40" s="362"/>
      <c r="BC40" s="351"/>
      <c r="BD40" s="352"/>
      <c r="BE40" s="352"/>
      <c r="BF40" s="353"/>
      <c r="BG40" s="369"/>
      <c r="BH40" s="370"/>
      <c r="BI40" s="370"/>
      <c r="BJ40" s="371"/>
      <c r="BK40" s="318"/>
      <c r="BL40" s="319"/>
      <c r="BM40" s="319"/>
      <c r="BN40" s="319"/>
      <c r="BO40" s="319"/>
      <c r="BP40" s="320"/>
      <c r="BQ40" s="318"/>
      <c r="BR40" s="319"/>
      <c r="BS40" s="319"/>
      <c r="BT40" s="319"/>
      <c r="BU40" s="319"/>
      <c r="BV40" s="319"/>
      <c r="BW40" s="320"/>
      <c r="BX40" s="318"/>
      <c r="BY40" s="319"/>
      <c r="BZ40" s="319"/>
      <c r="CA40" s="319"/>
      <c r="CB40" s="319"/>
      <c r="CC40" s="320"/>
      <c r="CD40" s="318"/>
      <c r="CE40" s="319"/>
      <c r="CF40" s="319"/>
      <c r="CG40" s="319"/>
      <c r="CH40" s="319"/>
      <c r="CI40" s="320"/>
    </row>
    <row r="41" spans="1:88" ht="18" customHeight="1" thickBot="1" x14ac:dyDescent="0.3">
      <c r="A41" s="75"/>
      <c r="B41" s="354"/>
      <c r="C41" s="355"/>
      <c r="D41" s="355"/>
      <c r="E41" s="355"/>
      <c r="F41" s="355"/>
      <c r="G41" s="355"/>
      <c r="H41" s="355"/>
      <c r="I41" s="355"/>
      <c r="J41" s="355"/>
      <c r="K41" s="355"/>
      <c r="L41" s="355"/>
      <c r="M41" s="355"/>
      <c r="N41" s="355"/>
      <c r="O41" s="355"/>
      <c r="P41" s="355"/>
      <c r="Q41" s="355"/>
      <c r="R41" s="355"/>
      <c r="S41" s="355"/>
      <c r="T41" s="355"/>
      <c r="U41" s="355"/>
      <c r="V41" s="355"/>
      <c r="W41" s="355"/>
      <c r="X41" s="355"/>
      <c r="Y41" s="356"/>
      <c r="Z41" s="354"/>
      <c r="AA41" s="355"/>
      <c r="AB41" s="355"/>
      <c r="AC41" s="355"/>
      <c r="AD41" s="356"/>
      <c r="AE41" s="363"/>
      <c r="AF41" s="364"/>
      <c r="AG41" s="364"/>
      <c r="AH41" s="364"/>
      <c r="AI41" s="364"/>
      <c r="AJ41" s="365"/>
      <c r="AK41" s="360"/>
      <c r="AL41" s="361"/>
      <c r="AM41" s="361"/>
      <c r="AN41" s="361"/>
      <c r="AO41" s="361"/>
      <c r="AP41" s="361"/>
      <c r="AQ41" s="361"/>
      <c r="AR41" s="361"/>
      <c r="AS41" s="361"/>
      <c r="AT41" s="361"/>
      <c r="AU41" s="361"/>
      <c r="AV41" s="361"/>
      <c r="AW41" s="361"/>
      <c r="AX41" s="362"/>
      <c r="AY41" s="360"/>
      <c r="AZ41" s="361"/>
      <c r="BA41" s="361"/>
      <c r="BB41" s="362"/>
      <c r="BC41" s="351"/>
      <c r="BD41" s="352"/>
      <c r="BE41" s="352"/>
      <c r="BF41" s="353"/>
      <c r="BG41" s="369"/>
      <c r="BH41" s="370"/>
      <c r="BI41" s="370"/>
      <c r="BJ41" s="371"/>
      <c r="BK41" s="318"/>
      <c r="BL41" s="319"/>
      <c r="BM41" s="319"/>
      <c r="BN41" s="319"/>
      <c r="BO41" s="319"/>
      <c r="BP41" s="320"/>
      <c r="BQ41" s="321"/>
      <c r="BR41" s="322"/>
      <c r="BS41" s="322"/>
      <c r="BT41" s="322"/>
      <c r="BU41" s="322"/>
      <c r="BV41" s="322"/>
      <c r="BW41" s="323"/>
      <c r="BX41" s="321"/>
      <c r="BY41" s="322"/>
      <c r="BZ41" s="322"/>
      <c r="CA41" s="322"/>
      <c r="CB41" s="322"/>
      <c r="CC41" s="323"/>
      <c r="CD41" s="321"/>
      <c r="CE41" s="322"/>
      <c r="CF41" s="322"/>
      <c r="CG41" s="322"/>
      <c r="CH41" s="322"/>
      <c r="CI41" s="323"/>
    </row>
    <row r="42" spans="1:88" ht="18" customHeight="1" x14ac:dyDescent="0.25">
      <c r="A42" s="75"/>
      <c r="B42" s="324" t="s">
        <v>262</v>
      </c>
      <c r="C42" s="325"/>
      <c r="D42" s="325"/>
      <c r="E42" s="325"/>
      <c r="F42" s="325"/>
      <c r="G42" s="325"/>
      <c r="H42" s="325"/>
      <c r="I42" s="325"/>
      <c r="J42" s="325"/>
      <c r="K42" s="325"/>
      <c r="L42" s="325"/>
      <c r="M42" s="325"/>
      <c r="N42" s="325"/>
      <c r="O42" s="325"/>
      <c r="P42" s="325"/>
      <c r="Q42" s="325"/>
      <c r="R42" s="325"/>
      <c r="S42" s="325"/>
      <c r="T42" s="325"/>
      <c r="U42" s="325"/>
      <c r="V42" s="325"/>
      <c r="W42" s="325"/>
      <c r="X42" s="325"/>
      <c r="Y42" s="326"/>
      <c r="Z42" s="333" t="s">
        <v>315</v>
      </c>
      <c r="AA42" s="334"/>
      <c r="AB42" s="334"/>
      <c r="AC42" s="334"/>
      <c r="AD42" s="335"/>
      <c r="AE42" s="333">
        <v>6</v>
      </c>
      <c r="AF42" s="334"/>
      <c r="AG42" s="334"/>
      <c r="AH42" s="334"/>
      <c r="AI42" s="334"/>
      <c r="AJ42" s="334"/>
      <c r="AK42" s="342" t="s">
        <v>13</v>
      </c>
      <c r="AL42" s="343"/>
      <c r="AM42" s="343"/>
      <c r="AN42" s="343"/>
      <c r="AO42" s="343"/>
      <c r="AP42" s="343"/>
      <c r="AQ42" s="343"/>
      <c r="AR42" s="343"/>
      <c r="AS42" s="343"/>
      <c r="AT42" s="343"/>
      <c r="AU42" s="343"/>
      <c r="AV42" s="343"/>
      <c r="AW42" s="343"/>
      <c r="AX42" s="344"/>
      <c r="AY42" s="409">
        <v>0.25</v>
      </c>
      <c r="AZ42" s="346"/>
      <c r="BA42" s="346"/>
      <c r="BB42" s="410"/>
      <c r="BC42" s="345">
        <f>+$AE$42*AY42</f>
        <v>1.5</v>
      </c>
      <c r="BD42" s="346"/>
      <c r="BE42" s="346"/>
      <c r="BF42" s="347"/>
      <c r="BG42" s="285">
        <v>40826</v>
      </c>
      <c r="BH42" s="286"/>
      <c r="BI42" s="286"/>
      <c r="BJ42" s="287"/>
      <c r="BK42" s="288">
        <f>+AY42*BG42</f>
        <v>10206.5</v>
      </c>
      <c r="BL42" s="289"/>
      <c r="BM42" s="289"/>
      <c r="BN42" s="289"/>
      <c r="BO42" s="289"/>
      <c r="BP42" s="290"/>
      <c r="BQ42" s="291">
        <v>5000</v>
      </c>
      <c r="BR42" s="292"/>
      <c r="BS42" s="292"/>
      <c r="BT42" s="292"/>
      <c r="BU42" s="292"/>
      <c r="BV42" s="292"/>
      <c r="BW42" s="293"/>
      <c r="BX42" s="291">
        <f>+(((BK44+BQ42)*15)/85)</f>
        <v>4082.0294117647059</v>
      </c>
      <c r="BY42" s="292"/>
      <c r="BZ42" s="292"/>
      <c r="CA42" s="292"/>
      <c r="CB42" s="292"/>
      <c r="CC42" s="293"/>
      <c r="CD42" s="291">
        <f>+BK44+BQ42+BX42</f>
        <v>27213.529411764706</v>
      </c>
      <c r="CE42" s="292"/>
      <c r="CF42" s="292"/>
      <c r="CG42" s="292"/>
      <c r="CH42" s="292"/>
      <c r="CI42" s="293"/>
    </row>
    <row r="43" spans="1:88" ht="18" customHeight="1" thickBot="1" x14ac:dyDescent="0.3">
      <c r="A43" s="75"/>
      <c r="B43" s="327"/>
      <c r="C43" s="328"/>
      <c r="D43" s="328"/>
      <c r="E43" s="328"/>
      <c r="F43" s="328"/>
      <c r="G43" s="328"/>
      <c r="H43" s="328"/>
      <c r="I43" s="328"/>
      <c r="J43" s="328"/>
      <c r="K43" s="328"/>
      <c r="L43" s="328"/>
      <c r="M43" s="328"/>
      <c r="N43" s="328"/>
      <c r="O43" s="328"/>
      <c r="P43" s="328"/>
      <c r="Q43" s="328"/>
      <c r="R43" s="328"/>
      <c r="S43" s="328"/>
      <c r="T43" s="328"/>
      <c r="U43" s="328"/>
      <c r="V43" s="328"/>
      <c r="W43" s="328"/>
      <c r="X43" s="328"/>
      <c r="Y43" s="329"/>
      <c r="Z43" s="336"/>
      <c r="AA43" s="337"/>
      <c r="AB43" s="337"/>
      <c r="AC43" s="337"/>
      <c r="AD43" s="338"/>
      <c r="AE43" s="336"/>
      <c r="AF43" s="337"/>
      <c r="AG43" s="337"/>
      <c r="AH43" s="337"/>
      <c r="AI43" s="337"/>
      <c r="AJ43" s="337"/>
      <c r="AK43" s="392" t="s">
        <v>526</v>
      </c>
      <c r="AL43" s="393"/>
      <c r="AM43" s="393"/>
      <c r="AN43" s="393"/>
      <c r="AO43" s="393"/>
      <c r="AP43" s="393"/>
      <c r="AQ43" s="393"/>
      <c r="AR43" s="393"/>
      <c r="AS43" s="393"/>
      <c r="AT43" s="393"/>
      <c r="AU43" s="393"/>
      <c r="AV43" s="393"/>
      <c r="AW43" s="393"/>
      <c r="AX43" s="394"/>
      <c r="AY43" s="407">
        <v>1</v>
      </c>
      <c r="AZ43" s="304"/>
      <c r="BA43" s="304"/>
      <c r="BB43" s="408"/>
      <c r="BC43" s="306">
        <f t="shared" ref="BC43" si="2">+$AE$42*AY43</f>
        <v>6</v>
      </c>
      <c r="BD43" s="307"/>
      <c r="BE43" s="307"/>
      <c r="BF43" s="308"/>
      <c r="BG43" s="309">
        <v>7925</v>
      </c>
      <c r="BH43" s="310"/>
      <c r="BI43" s="310"/>
      <c r="BJ43" s="311"/>
      <c r="BK43" s="312">
        <f t="shared" ref="BK43" si="3">+AY43*BG43</f>
        <v>7925</v>
      </c>
      <c r="BL43" s="313"/>
      <c r="BM43" s="313"/>
      <c r="BN43" s="313"/>
      <c r="BO43" s="313"/>
      <c r="BP43" s="314"/>
      <c r="BQ43" s="294"/>
      <c r="BR43" s="295"/>
      <c r="BS43" s="295"/>
      <c r="BT43" s="295"/>
      <c r="BU43" s="295"/>
      <c r="BV43" s="295"/>
      <c r="BW43" s="296"/>
      <c r="BX43" s="294"/>
      <c r="BY43" s="295"/>
      <c r="BZ43" s="295"/>
      <c r="CA43" s="295"/>
      <c r="CB43" s="295"/>
      <c r="CC43" s="296"/>
      <c r="CD43" s="294"/>
      <c r="CE43" s="295"/>
      <c r="CF43" s="295"/>
      <c r="CG43" s="295"/>
      <c r="CH43" s="295"/>
      <c r="CI43" s="296"/>
    </row>
    <row r="44" spans="1:88" ht="18" customHeight="1" thickBot="1" x14ac:dyDescent="0.3">
      <c r="A44" s="75"/>
      <c r="B44" s="377"/>
      <c r="C44" s="378"/>
      <c r="D44" s="378"/>
      <c r="E44" s="378"/>
      <c r="F44" s="378"/>
      <c r="G44" s="378"/>
      <c r="H44" s="378"/>
      <c r="I44" s="378"/>
      <c r="J44" s="378"/>
      <c r="K44" s="378"/>
      <c r="L44" s="378"/>
      <c r="M44" s="378"/>
      <c r="N44" s="378"/>
      <c r="O44" s="378"/>
      <c r="P44" s="378"/>
      <c r="Q44" s="378"/>
      <c r="R44" s="378"/>
      <c r="S44" s="378"/>
      <c r="T44" s="378"/>
      <c r="U44" s="378"/>
      <c r="V44" s="378"/>
      <c r="W44" s="378"/>
      <c r="X44" s="378"/>
      <c r="Y44" s="378"/>
      <c r="Z44" s="378"/>
      <c r="AA44" s="378"/>
      <c r="AB44" s="378"/>
      <c r="AC44" s="378"/>
      <c r="AD44" s="378"/>
      <c r="AE44" s="378"/>
      <c r="AF44" s="378"/>
      <c r="AG44" s="378"/>
      <c r="AH44" s="378"/>
      <c r="AI44" s="378"/>
      <c r="AJ44" s="379"/>
      <c r="AK44" s="380" t="s">
        <v>3</v>
      </c>
      <c r="AL44" s="381"/>
      <c r="AM44" s="381"/>
      <c r="AN44" s="381"/>
      <c r="AO44" s="381"/>
      <c r="AP44" s="381"/>
      <c r="AQ44" s="381"/>
      <c r="AR44" s="381"/>
      <c r="AS44" s="381"/>
      <c r="AT44" s="381"/>
      <c r="AU44" s="381"/>
      <c r="AV44" s="381"/>
      <c r="AW44" s="381"/>
      <c r="AX44" s="381"/>
      <c r="AY44" s="382"/>
      <c r="AZ44" s="382"/>
      <c r="BA44" s="382"/>
      <c r="BB44" s="382"/>
      <c r="BC44" s="382"/>
      <c r="BD44" s="382"/>
      <c r="BE44" s="382"/>
      <c r="BF44" s="382"/>
      <c r="BG44" s="382"/>
      <c r="BH44" s="382"/>
      <c r="BI44" s="382"/>
      <c r="BJ44" s="383"/>
      <c r="BK44" s="384">
        <f>SUM(BK42:BK43)</f>
        <v>18131.5</v>
      </c>
      <c r="BL44" s="385"/>
      <c r="BM44" s="385"/>
      <c r="BN44" s="385"/>
      <c r="BO44" s="385"/>
      <c r="BP44" s="386"/>
      <c r="BQ44" s="387" t="s">
        <v>100</v>
      </c>
      <c r="BR44" s="388"/>
      <c r="BS44" s="388"/>
      <c r="BT44" s="388"/>
      <c r="BU44" s="388"/>
      <c r="BV44" s="388"/>
      <c r="BW44" s="388"/>
      <c r="BX44" s="388"/>
      <c r="BY44" s="388"/>
      <c r="BZ44" s="388"/>
      <c r="CA44" s="388"/>
      <c r="CB44" s="388"/>
      <c r="CC44" s="389"/>
      <c r="CD44" s="689">
        <f>+CD42*AE42</f>
        <v>163281.17647058825</v>
      </c>
      <c r="CE44" s="390"/>
      <c r="CF44" s="390"/>
      <c r="CG44" s="390"/>
      <c r="CH44" s="390"/>
      <c r="CI44" s="391"/>
    </row>
    <row r="45" spans="1:88" ht="18" customHeight="1" thickBot="1" x14ac:dyDescent="0.3">
      <c r="A45" s="75"/>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BG45" s="78"/>
      <c r="BH45" s="78"/>
      <c r="BI45" s="78"/>
      <c r="BJ45" s="78"/>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row>
    <row r="46" spans="1:88" ht="18" customHeight="1" x14ac:dyDescent="0.25">
      <c r="A46" s="75"/>
      <c r="B46" s="348" t="s">
        <v>0</v>
      </c>
      <c r="C46" s="349"/>
      <c r="D46" s="349"/>
      <c r="E46" s="349"/>
      <c r="F46" s="349"/>
      <c r="G46" s="349"/>
      <c r="H46" s="349"/>
      <c r="I46" s="349"/>
      <c r="J46" s="349"/>
      <c r="K46" s="349"/>
      <c r="L46" s="349"/>
      <c r="M46" s="349"/>
      <c r="N46" s="349"/>
      <c r="O46" s="349"/>
      <c r="P46" s="349"/>
      <c r="Q46" s="349"/>
      <c r="R46" s="349"/>
      <c r="S46" s="349"/>
      <c r="T46" s="349"/>
      <c r="U46" s="349"/>
      <c r="V46" s="349"/>
      <c r="W46" s="349"/>
      <c r="X46" s="349"/>
      <c r="Y46" s="350"/>
      <c r="Z46" s="348" t="s">
        <v>80</v>
      </c>
      <c r="AA46" s="349"/>
      <c r="AB46" s="349"/>
      <c r="AC46" s="349"/>
      <c r="AD46" s="350"/>
      <c r="AE46" s="357" t="s">
        <v>79</v>
      </c>
      <c r="AF46" s="358"/>
      <c r="AG46" s="358"/>
      <c r="AH46" s="358"/>
      <c r="AI46" s="358"/>
      <c r="AJ46" s="359"/>
      <c r="AK46" s="357" t="s">
        <v>81</v>
      </c>
      <c r="AL46" s="358"/>
      <c r="AM46" s="358"/>
      <c r="AN46" s="358"/>
      <c r="AO46" s="358"/>
      <c r="AP46" s="358"/>
      <c r="AQ46" s="358"/>
      <c r="AR46" s="358"/>
      <c r="AS46" s="358"/>
      <c r="AT46" s="358"/>
      <c r="AU46" s="358"/>
      <c r="AV46" s="358"/>
      <c r="AW46" s="358"/>
      <c r="AX46" s="359"/>
      <c r="AY46" s="357" t="s">
        <v>1</v>
      </c>
      <c r="AZ46" s="358"/>
      <c r="BA46" s="358"/>
      <c r="BB46" s="359"/>
      <c r="BC46" s="348" t="s">
        <v>104</v>
      </c>
      <c r="BD46" s="349"/>
      <c r="BE46" s="349"/>
      <c r="BF46" s="350"/>
      <c r="BG46" s="366" t="s">
        <v>82</v>
      </c>
      <c r="BH46" s="367"/>
      <c r="BI46" s="367"/>
      <c r="BJ46" s="368"/>
      <c r="BK46" s="315" t="s">
        <v>99</v>
      </c>
      <c r="BL46" s="316"/>
      <c r="BM46" s="316"/>
      <c r="BN46" s="316"/>
      <c r="BO46" s="316"/>
      <c r="BP46" s="317"/>
      <c r="BQ46" s="315" t="s">
        <v>83</v>
      </c>
      <c r="BR46" s="316"/>
      <c r="BS46" s="316"/>
      <c r="BT46" s="316"/>
      <c r="BU46" s="316"/>
      <c r="BV46" s="316"/>
      <c r="BW46" s="317"/>
      <c r="BX46" s="315" t="s">
        <v>84</v>
      </c>
      <c r="BY46" s="316"/>
      <c r="BZ46" s="316"/>
      <c r="CA46" s="316"/>
      <c r="CB46" s="316"/>
      <c r="CC46" s="317"/>
      <c r="CD46" s="315" t="s">
        <v>85</v>
      </c>
      <c r="CE46" s="316"/>
      <c r="CF46" s="316"/>
      <c r="CG46" s="316"/>
      <c r="CH46" s="316"/>
      <c r="CI46" s="317"/>
    </row>
    <row r="47" spans="1:88" ht="18" customHeight="1" x14ac:dyDescent="0.25">
      <c r="A47" s="75"/>
      <c r="B47" s="351"/>
      <c r="C47" s="352"/>
      <c r="D47" s="352"/>
      <c r="E47" s="352"/>
      <c r="F47" s="352"/>
      <c r="G47" s="352"/>
      <c r="H47" s="352"/>
      <c r="I47" s="352"/>
      <c r="J47" s="352"/>
      <c r="K47" s="352"/>
      <c r="L47" s="352"/>
      <c r="M47" s="352"/>
      <c r="N47" s="352"/>
      <c r="O47" s="352"/>
      <c r="P47" s="352"/>
      <c r="Q47" s="352"/>
      <c r="R47" s="352"/>
      <c r="S47" s="352"/>
      <c r="T47" s="352"/>
      <c r="U47" s="352"/>
      <c r="V47" s="352"/>
      <c r="W47" s="352"/>
      <c r="X47" s="352"/>
      <c r="Y47" s="353"/>
      <c r="Z47" s="351"/>
      <c r="AA47" s="352"/>
      <c r="AB47" s="352"/>
      <c r="AC47" s="352"/>
      <c r="AD47" s="353"/>
      <c r="AE47" s="360"/>
      <c r="AF47" s="361"/>
      <c r="AG47" s="361"/>
      <c r="AH47" s="361"/>
      <c r="AI47" s="361"/>
      <c r="AJ47" s="362"/>
      <c r="AK47" s="360"/>
      <c r="AL47" s="361"/>
      <c r="AM47" s="361"/>
      <c r="AN47" s="361"/>
      <c r="AO47" s="361"/>
      <c r="AP47" s="361"/>
      <c r="AQ47" s="361"/>
      <c r="AR47" s="361"/>
      <c r="AS47" s="361"/>
      <c r="AT47" s="361"/>
      <c r="AU47" s="361"/>
      <c r="AV47" s="361"/>
      <c r="AW47" s="361"/>
      <c r="AX47" s="362"/>
      <c r="AY47" s="360"/>
      <c r="AZ47" s="361"/>
      <c r="BA47" s="361"/>
      <c r="BB47" s="362"/>
      <c r="BC47" s="351"/>
      <c r="BD47" s="352"/>
      <c r="BE47" s="352"/>
      <c r="BF47" s="353"/>
      <c r="BG47" s="369"/>
      <c r="BH47" s="370"/>
      <c r="BI47" s="370"/>
      <c r="BJ47" s="371"/>
      <c r="BK47" s="318"/>
      <c r="BL47" s="319"/>
      <c r="BM47" s="319"/>
      <c r="BN47" s="319"/>
      <c r="BO47" s="319"/>
      <c r="BP47" s="320"/>
      <c r="BQ47" s="318"/>
      <c r="BR47" s="319"/>
      <c r="BS47" s="319"/>
      <c r="BT47" s="319"/>
      <c r="BU47" s="319"/>
      <c r="BV47" s="319"/>
      <c r="BW47" s="320"/>
      <c r="BX47" s="318"/>
      <c r="BY47" s="319"/>
      <c r="BZ47" s="319"/>
      <c r="CA47" s="319"/>
      <c r="CB47" s="319"/>
      <c r="CC47" s="320"/>
      <c r="CD47" s="318"/>
      <c r="CE47" s="319"/>
      <c r="CF47" s="319"/>
      <c r="CG47" s="319"/>
      <c r="CH47" s="319"/>
      <c r="CI47" s="320"/>
    </row>
    <row r="48" spans="1:88" ht="18" customHeight="1" thickBot="1" x14ac:dyDescent="0.3">
      <c r="A48" s="75"/>
      <c r="B48" s="354"/>
      <c r="C48" s="355"/>
      <c r="D48" s="355"/>
      <c r="E48" s="355"/>
      <c r="F48" s="355"/>
      <c r="G48" s="355"/>
      <c r="H48" s="355"/>
      <c r="I48" s="355"/>
      <c r="J48" s="355"/>
      <c r="K48" s="355"/>
      <c r="L48" s="355"/>
      <c r="M48" s="355"/>
      <c r="N48" s="355"/>
      <c r="O48" s="355"/>
      <c r="P48" s="355"/>
      <c r="Q48" s="355"/>
      <c r="R48" s="355"/>
      <c r="S48" s="355"/>
      <c r="T48" s="355"/>
      <c r="U48" s="355"/>
      <c r="V48" s="355"/>
      <c r="W48" s="355"/>
      <c r="X48" s="355"/>
      <c r="Y48" s="356"/>
      <c r="Z48" s="354"/>
      <c r="AA48" s="355"/>
      <c r="AB48" s="355"/>
      <c r="AC48" s="355"/>
      <c r="AD48" s="356"/>
      <c r="AE48" s="363"/>
      <c r="AF48" s="364"/>
      <c r="AG48" s="364"/>
      <c r="AH48" s="364"/>
      <c r="AI48" s="364"/>
      <c r="AJ48" s="365"/>
      <c r="AK48" s="360"/>
      <c r="AL48" s="361"/>
      <c r="AM48" s="361"/>
      <c r="AN48" s="361"/>
      <c r="AO48" s="361"/>
      <c r="AP48" s="361"/>
      <c r="AQ48" s="361"/>
      <c r="AR48" s="361"/>
      <c r="AS48" s="361"/>
      <c r="AT48" s="361"/>
      <c r="AU48" s="361"/>
      <c r="AV48" s="361"/>
      <c r="AW48" s="361"/>
      <c r="AX48" s="362"/>
      <c r="AY48" s="360"/>
      <c r="AZ48" s="361"/>
      <c r="BA48" s="361"/>
      <c r="BB48" s="362"/>
      <c r="BC48" s="351"/>
      <c r="BD48" s="352"/>
      <c r="BE48" s="352"/>
      <c r="BF48" s="353"/>
      <c r="BG48" s="369"/>
      <c r="BH48" s="370"/>
      <c r="BI48" s="370"/>
      <c r="BJ48" s="371"/>
      <c r="BK48" s="318"/>
      <c r="BL48" s="319"/>
      <c r="BM48" s="319"/>
      <c r="BN48" s="319"/>
      <c r="BO48" s="319"/>
      <c r="BP48" s="320"/>
      <c r="BQ48" s="321"/>
      <c r="BR48" s="322"/>
      <c r="BS48" s="322"/>
      <c r="BT48" s="322"/>
      <c r="BU48" s="322"/>
      <c r="BV48" s="322"/>
      <c r="BW48" s="323"/>
      <c r="BX48" s="321"/>
      <c r="BY48" s="322"/>
      <c r="BZ48" s="322"/>
      <c r="CA48" s="322"/>
      <c r="CB48" s="322"/>
      <c r="CC48" s="323"/>
      <c r="CD48" s="321"/>
      <c r="CE48" s="322"/>
      <c r="CF48" s="322"/>
      <c r="CG48" s="322"/>
      <c r="CH48" s="322"/>
      <c r="CI48" s="323"/>
    </row>
    <row r="49" spans="1:87" ht="18" customHeight="1" x14ac:dyDescent="0.25">
      <c r="A49" s="75"/>
      <c r="B49" s="324" t="s">
        <v>263</v>
      </c>
      <c r="C49" s="325"/>
      <c r="D49" s="325"/>
      <c r="E49" s="325"/>
      <c r="F49" s="325"/>
      <c r="G49" s="325"/>
      <c r="H49" s="325"/>
      <c r="I49" s="325"/>
      <c r="J49" s="325"/>
      <c r="K49" s="325"/>
      <c r="L49" s="325"/>
      <c r="M49" s="325"/>
      <c r="N49" s="325"/>
      <c r="O49" s="325"/>
      <c r="P49" s="325"/>
      <c r="Q49" s="325"/>
      <c r="R49" s="325"/>
      <c r="S49" s="325"/>
      <c r="T49" s="325"/>
      <c r="U49" s="325"/>
      <c r="V49" s="325"/>
      <c r="W49" s="325"/>
      <c r="X49" s="325"/>
      <c r="Y49" s="326"/>
      <c r="Z49" s="333" t="s">
        <v>316</v>
      </c>
      <c r="AA49" s="334"/>
      <c r="AB49" s="334"/>
      <c r="AC49" s="334"/>
      <c r="AD49" s="335"/>
      <c r="AE49" s="333">
        <v>6</v>
      </c>
      <c r="AF49" s="334"/>
      <c r="AG49" s="334"/>
      <c r="AH49" s="334"/>
      <c r="AI49" s="334"/>
      <c r="AJ49" s="334"/>
      <c r="AK49" s="342" t="s">
        <v>13</v>
      </c>
      <c r="AL49" s="343"/>
      <c r="AM49" s="343"/>
      <c r="AN49" s="343"/>
      <c r="AO49" s="343"/>
      <c r="AP49" s="343"/>
      <c r="AQ49" s="343"/>
      <c r="AR49" s="343"/>
      <c r="AS49" s="343"/>
      <c r="AT49" s="343"/>
      <c r="AU49" s="343"/>
      <c r="AV49" s="343"/>
      <c r="AW49" s="343"/>
      <c r="AX49" s="344"/>
      <c r="AY49" s="409">
        <v>2</v>
      </c>
      <c r="AZ49" s="346"/>
      <c r="BA49" s="346"/>
      <c r="BB49" s="410"/>
      <c r="BC49" s="345">
        <f>+$AE$49*AY49</f>
        <v>12</v>
      </c>
      <c r="BD49" s="346"/>
      <c r="BE49" s="346"/>
      <c r="BF49" s="347"/>
      <c r="BG49" s="285">
        <v>40826</v>
      </c>
      <c r="BH49" s="286"/>
      <c r="BI49" s="286"/>
      <c r="BJ49" s="287"/>
      <c r="BK49" s="288">
        <f>+AY49*BG49</f>
        <v>81652</v>
      </c>
      <c r="BL49" s="289"/>
      <c r="BM49" s="289"/>
      <c r="BN49" s="289"/>
      <c r="BO49" s="289"/>
      <c r="BP49" s="290"/>
      <c r="BQ49" s="291">
        <v>1000</v>
      </c>
      <c r="BR49" s="292"/>
      <c r="BS49" s="292"/>
      <c r="BT49" s="292"/>
      <c r="BU49" s="292"/>
      <c r="BV49" s="292"/>
      <c r="BW49" s="293"/>
      <c r="BX49" s="291">
        <f>+(((BK53+BQ49)*15)/85)</f>
        <v>52205.647058823532</v>
      </c>
      <c r="BY49" s="292"/>
      <c r="BZ49" s="292"/>
      <c r="CA49" s="292"/>
      <c r="CB49" s="292"/>
      <c r="CC49" s="293"/>
      <c r="CD49" s="291">
        <f>+BK53+BQ49+BX49</f>
        <v>348037.64705882355</v>
      </c>
      <c r="CE49" s="292"/>
      <c r="CF49" s="292"/>
      <c r="CG49" s="292"/>
      <c r="CH49" s="292"/>
      <c r="CI49" s="293"/>
    </row>
    <row r="50" spans="1:87" ht="18" customHeight="1" x14ac:dyDescent="0.25">
      <c r="A50" s="75"/>
      <c r="B50" s="327"/>
      <c r="C50" s="328"/>
      <c r="D50" s="328"/>
      <c r="E50" s="328"/>
      <c r="F50" s="328"/>
      <c r="G50" s="328"/>
      <c r="H50" s="328"/>
      <c r="I50" s="328"/>
      <c r="J50" s="328"/>
      <c r="K50" s="328"/>
      <c r="L50" s="328"/>
      <c r="M50" s="328"/>
      <c r="N50" s="328"/>
      <c r="O50" s="328"/>
      <c r="P50" s="328"/>
      <c r="Q50" s="328"/>
      <c r="R50" s="328"/>
      <c r="S50" s="328"/>
      <c r="T50" s="328"/>
      <c r="U50" s="328"/>
      <c r="V50" s="328"/>
      <c r="W50" s="328"/>
      <c r="X50" s="328"/>
      <c r="Y50" s="329"/>
      <c r="Z50" s="336"/>
      <c r="AA50" s="337"/>
      <c r="AB50" s="337"/>
      <c r="AC50" s="337"/>
      <c r="AD50" s="338"/>
      <c r="AE50" s="336"/>
      <c r="AF50" s="337"/>
      <c r="AG50" s="337"/>
      <c r="AH50" s="337"/>
      <c r="AI50" s="337"/>
      <c r="AJ50" s="337"/>
      <c r="AK50" s="300" t="s">
        <v>95</v>
      </c>
      <c r="AL50" s="301"/>
      <c r="AM50" s="301"/>
      <c r="AN50" s="301"/>
      <c r="AO50" s="301"/>
      <c r="AP50" s="301"/>
      <c r="AQ50" s="301"/>
      <c r="AR50" s="301"/>
      <c r="AS50" s="301"/>
      <c r="AT50" s="301"/>
      <c r="AU50" s="301"/>
      <c r="AV50" s="301"/>
      <c r="AW50" s="301"/>
      <c r="AX50" s="302"/>
      <c r="AY50" s="407">
        <v>2</v>
      </c>
      <c r="AZ50" s="304"/>
      <c r="BA50" s="304"/>
      <c r="BB50" s="408"/>
      <c r="BC50" s="306">
        <f t="shared" ref="BC50:BC52" si="4">+$AE$49*AY50</f>
        <v>12</v>
      </c>
      <c r="BD50" s="307"/>
      <c r="BE50" s="307"/>
      <c r="BF50" s="308"/>
      <c r="BG50" s="309">
        <v>55000</v>
      </c>
      <c r="BH50" s="310"/>
      <c r="BI50" s="310"/>
      <c r="BJ50" s="311"/>
      <c r="BK50" s="312">
        <f t="shared" ref="BK50:BK52" si="5">+AY50*BG50</f>
        <v>110000</v>
      </c>
      <c r="BL50" s="313"/>
      <c r="BM50" s="313"/>
      <c r="BN50" s="313"/>
      <c r="BO50" s="313"/>
      <c r="BP50" s="314"/>
      <c r="BQ50" s="294"/>
      <c r="BR50" s="295"/>
      <c r="BS50" s="295"/>
      <c r="BT50" s="295"/>
      <c r="BU50" s="295"/>
      <c r="BV50" s="295"/>
      <c r="BW50" s="296"/>
      <c r="BX50" s="294"/>
      <c r="BY50" s="295"/>
      <c r="BZ50" s="295"/>
      <c r="CA50" s="295"/>
      <c r="CB50" s="295"/>
      <c r="CC50" s="296"/>
      <c r="CD50" s="294"/>
      <c r="CE50" s="295"/>
      <c r="CF50" s="295"/>
      <c r="CG50" s="295"/>
      <c r="CH50" s="295"/>
      <c r="CI50" s="296"/>
    </row>
    <row r="51" spans="1:87" ht="18" customHeight="1" x14ac:dyDescent="0.25">
      <c r="A51" s="75"/>
      <c r="B51" s="327"/>
      <c r="C51" s="328"/>
      <c r="D51" s="328"/>
      <c r="E51" s="328"/>
      <c r="F51" s="328"/>
      <c r="G51" s="328"/>
      <c r="H51" s="328"/>
      <c r="I51" s="328"/>
      <c r="J51" s="328"/>
      <c r="K51" s="328"/>
      <c r="L51" s="328"/>
      <c r="M51" s="328"/>
      <c r="N51" s="328"/>
      <c r="O51" s="328"/>
      <c r="P51" s="328"/>
      <c r="Q51" s="328"/>
      <c r="R51" s="328"/>
      <c r="S51" s="328"/>
      <c r="T51" s="328"/>
      <c r="U51" s="328"/>
      <c r="V51" s="328"/>
      <c r="W51" s="328"/>
      <c r="X51" s="328"/>
      <c r="Y51" s="329"/>
      <c r="Z51" s="336"/>
      <c r="AA51" s="337"/>
      <c r="AB51" s="337"/>
      <c r="AC51" s="337"/>
      <c r="AD51" s="338"/>
      <c r="AE51" s="336"/>
      <c r="AF51" s="337"/>
      <c r="AG51" s="337"/>
      <c r="AH51" s="337"/>
      <c r="AI51" s="337"/>
      <c r="AJ51" s="337"/>
      <c r="AK51" s="300" t="s">
        <v>530</v>
      </c>
      <c r="AL51" s="301"/>
      <c r="AM51" s="301"/>
      <c r="AN51" s="301"/>
      <c r="AO51" s="301"/>
      <c r="AP51" s="301"/>
      <c r="AQ51" s="301"/>
      <c r="AR51" s="301"/>
      <c r="AS51" s="301"/>
      <c r="AT51" s="301"/>
      <c r="AU51" s="301"/>
      <c r="AV51" s="301"/>
      <c r="AW51" s="301"/>
      <c r="AX51" s="302"/>
      <c r="AY51" s="407">
        <v>2</v>
      </c>
      <c r="AZ51" s="304"/>
      <c r="BA51" s="304"/>
      <c r="BB51" s="408"/>
      <c r="BC51" s="306">
        <f t="shared" si="4"/>
        <v>12</v>
      </c>
      <c r="BD51" s="307"/>
      <c r="BE51" s="307"/>
      <c r="BF51" s="308"/>
      <c r="BG51" s="309">
        <v>22629</v>
      </c>
      <c r="BH51" s="310"/>
      <c r="BI51" s="310"/>
      <c r="BJ51" s="311"/>
      <c r="BK51" s="312">
        <f t="shared" si="5"/>
        <v>45258</v>
      </c>
      <c r="BL51" s="313"/>
      <c r="BM51" s="313"/>
      <c r="BN51" s="313"/>
      <c r="BO51" s="313"/>
      <c r="BP51" s="314"/>
      <c r="BQ51" s="294"/>
      <c r="BR51" s="295"/>
      <c r="BS51" s="295"/>
      <c r="BT51" s="295"/>
      <c r="BU51" s="295"/>
      <c r="BV51" s="295"/>
      <c r="BW51" s="296"/>
      <c r="BX51" s="294"/>
      <c r="BY51" s="295"/>
      <c r="BZ51" s="295"/>
      <c r="CA51" s="295"/>
      <c r="CB51" s="295"/>
      <c r="CC51" s="296"/>
      <c r="CD51" s="294"/>
      <c r="CE51" s="295"/>
      <c r="CF51" s="295"/>
      <c r="CG51" s="295"/>
      <c r="CH51" s="295"/>
      <c r="CI51" s="296"/>
    </row>
    <row r="52" spans="1:87" ht="18" customHeight="1" thickBot="1" x14ac:dyDescent="0.3">
      <c r="A52" s="75"/>
      <c r="B52" s="327"/>
      <c r="C52" s="328"/>
      <c r="D52" s="328"/>
      <c r="E52" s="328"/>
      <c r="F52" s="328"/>
      <c r="G52" s="328"/>
      <c r="H52" s="328"/>
      <c r="I52" s="328"/>
      <c r="J52" s="328"/>
      <c r="K52" s="328"/>
      <c r="L52" s="328"/>
      <c r="M52" s="328"/>
      <c r="N52" s="328"/>
      <c r="O52" s="328"/>
      <c r="P52" s="328"/>
      <c r="Q52" s="328"/>
      <c r="R52" s="328"/>
      <c r="S52" s="328"/>
      <c r="T52" s="328"/>
      <c r="U52" s="328"/>
      <c r="V52" s="328"/>
      <c r="W52" s="328"/>
      <c r="X52" s="328"/>
      <c r="Y52" s="329"/>
      <c r="Z52" s="336"/>
      <c r="AA52" s="337"/>
      <c r="AB52" s="337"/>
      <c r="AC52" s="337"/>
      <c r="AD52" s="338"/>
      <c r="AE52" s="336"/>
      <c r="AF52" s="337"/>
      <c r="AG52" s="337"/>
      <c r="AH52" s="337"/>
      <c r="AI52" s="337"/>
      <c r="AJ52" s="337"/>
      <c r="AK52" s="392" t="s">
        <v>18</v>
      </c>
      <c r="AL52" s="393"/>
      <c r="AM52" s="393"/>
      <c r="AN52" s="393"/>
      <c r="AO52" s="393"/>
      <c r="AP52" s="393"/>
      <c r="AQ52" s="393"/>
      <c r="AR52" s="393"/>
      <c r="AS52" s="393"/>
      <c r="AT52" s="393"/>
      <c r="AU52" s="393"/>
      <c r="AV52" s="393"/>
      <c r="AW52" s="393"/>
      <c r="AX52" s="394"/>
      <c r="AY52" s="407">
        <v>2</v>
      </c>
      <c r="AZ52" s="304"/>
      <c r="BA52" s="304"/>
      <c r="BB52" s="408"/>
      <c r="BC52" s="306">
        <f t="shared" si="4"/>
        <v>12</v>
      </c>
      <c r="BD52" s="307"/>
      <c r="BE52" s="307"/>
      <c r="BF52" s="308"/>
      <c r="BG52" s="309">
        <v>28961</v>
      </c>
      <c r="BH52" s="310"/>
      <c r="BI52" s="310"/>
      <c r="BJ52" s="311"/>
      <c r="BK52" s="312">
        <f t="shared" si="5"/>
        <v>57922</v>
      </c>
      <c r="BL52" s="313"/>
      <c r="BM52" s="313"/>
      <c r="BN52" s="313"/>
      <c r="BO52" s="313"/>
      <c r="BP52" s="314"/>
      <c r="BQ52" s="294"/>
      <c r="BR52" s="295"/>
      <c r="BS52" s="295"/>
      <c r="BT52" s="295"/>
      <c r="BU52" s="295"/>
      <c r="BV52" s="295"/>
      <c r="BW52" s="296"/>
      <c r="BX52" s="294"/>
      <c r="BY52" s="295"/>
      <c r="BZ52" s="295"/>
      <c r="CA52" s="295"/>
      <c r="CB52" s="295"/>
      <c r="CC52" s="296"/>
      <c r="CD52" s="294"/>
      <c r="CE52" s="295"/>
      <c r="CF52" s="295"/>
      <c r="CG52" s="295"/>
      <c r="CH52" s="295"/>
      <c r="CI52" s="296"/>
    </row>
    <row r="53" spans="1:87" ht="18" customHeight="1" thickBot="1" x14ac:dyDescent="0.3">
      <c r="A53" s="75"/>
      <c r="B53" s="377"/>
      <c r="C53" s="378"/>
      <c r="D53" s="378"/>
      <c r="E53" s="378"/>
      <c r="F53" s="378"/>
      <c r="G53" s="378"/>
      <c r="H53" s="378"/>
      <c r="I53" s="378"/>
      <c r="J53" s="378"/>
      <c r="K53" s="378"/>
      <c r="L53" s="378"/>
      <c r="M53" s="378"/>
      <c r="N53" s="378"/>
      <c r="O53" s="378"/>
      <c r="P53" s="378"/>
      <c r="Q53" s="378"/>
      <c r="R53" s="378"/>
      <c r="S53" s="378"/>
      <c r="T53" s="378"/>
      <c r="U53" s="378"/>
      <c r="V53" s="378"/>
      <c r="W53" s="378"/>
      <c r="X53" s="378"/>
      <c r="Y53" s="378"/>
      <c r="Z53" s="378"/>
      <c r="AA53" s="378"/>
      <c r="AB53" s="378"/>
      <c r="AC53" s="378"/>
      <c r="AD53" s="378"/>
      <c r="AE53" s="378"/>
      <c r="AF53" s="378"/>
      <c r="AG53" s="378"/>
      <c r="AH53" s="378"/>
      <c r="AI53" s="378"/>
      <c r="AJ53" s="379"/>
      <c r="AK53" s="380" t="s">
        <v>3</v>
      </c>
      <c r="AL53" s="381"/>
      <c r="AM53" s="381"/>
      <c r="AN53" s="381"/>
      <c r="AO53" s="381"/>
      <c r="AP53" s="381"/>
      <c r="AQ53" s="381"/>
      <c r="AR53" s="381"/>
      <c r="AS53" s="381"/>
      <c r="AT53" s="381"/>
      <c r="AU53" s="381"/>
      <c r="AV53" s="381"/>
      <c r="AW53" s="381"/>
      <c r="AX53" s="381"/>
      <c r="AY53" s="382"/>
      <c r="AZ53" s="382"/>
      <c r="BA53" s="382"/>
      <c r="BB53" s="382"/>
      <c r="BC53" s="382"/>
      <c r="BD53" s="382"/>
      <c r="BE53" s="382"/>
      <c r="BF53" s="382"/>
      <c r="BG53" s="382"/>
      <c r="BH53" s="382"/>
      <c r="BI53" s="382"/>
      <c r="BJ53" s="383"/>
      <c r="BK53" s="384">
        <f>SUM(BK49:BK52)</f>
        <v>294832</v>
      </c>
      <c r="BL53" s="385"/>
      <c r="BM53" s="385"/>
      <c r="BN53" s="385"/>
      <c r="BO53" s="385"/>
      <c r="BP53" s="386"/>
      <c r="BQ53" s="387" t="s">
        <v>100</v>
      </c>
      <c r="BR53" s="388"/>
      <c r="BS53" s="388"/>
      <c r="BT53" s="388"/>
      <c r="BU53" s="388"/>
      <c r="BV53" s="388"/>
      <c r="BW53" s="388"/>
      <c r="BX53" s="388"/>
      <c r="BY53" s="388"/>
      <c r="BZ53" s="388"/>
      <c r="CA53" s="388"/>
      <c r="CB53" s="388"/>
      <c r="CC53" s="389"/>
      <c r="CD53" s="390">
        <f>+CD49*AE49</f>
        <v>2088225.8823529412</v>
      </c>
      <c r="CE53" s="390"/>
      <c r="CF53" s="390"/>
      <c r="CG53" s="390"/>
      <c r="CH53" s="390"/>
      <c r="CI53" s="391"/>
    </row>
    <row r="54" spans="1:87" ht="18" customHeight="1" thickBot="1" x14ac:dyDescent="0.3">
      <c r="A54" s="75"/>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BG54" s="78"/>
      <c r="BH54" s="78"/>
      <c r="BI54" s="78"/>
      <c r="BJ54" s="78"/>
      <c r="BK54" s="79"/>
      <c r="BL54" s="79"/>
      <c r="BM54" s="79"/>
      <c r="BN54" s="79"/>
      <c r="BO54" s="79"/>
      <c r="BP54" s="79"/>
      <c r="BQ54" s="79"/>
      <c r="BR54" s="79"/>
      <c r="BS54" s="79"/>
      <c r="BT54" s="79"/>
      <c r="BU54" s="79"/>
      <c r="BV54" s="79"/>
      <c r="BW54" s="79"/>
      <c r="BX54" s="79"/>
      <c r="BY54" s="79"/>
      <c r="BZ54" s="79"/>
      <c r="CA54" s="79"/>
      <c r="CB54" s="79"/>
      <c r="CC54" s="79"/>
      <c r="CD54" s="79"/>
      <c r="CE54" s="79"/>
      <c r="CF54" s="79"/>
      <c r="CG54" s="79"/>
      <c r="CH54" s="79"/>
      <c r="CI54" s="79"/>
    </row>
    <row r="55" spans="1:87" ht="18" customHeight="1" x14ac:dyDescent="0.25">
      <c r="A55" s="75"/>
      <c r="B55" s="348" t="s">
        <v>0</v>
      </c>
      <c r="C55" s="349"/>
      <c r="D55" s="349"/>
      <c r="E55" s="349"/>
      <c r="F55" s="349"/>
      <c r="G55" s="349"/>
      <c r="H55" s="349"/>
      <c r="I55" s="349"/>
      <c r="J55" s="349"/>
      <c r="K55" s="349"/>
      <c r="L55" s="349"/>
      <c r="M55" s="349"/>
      <c r="N55" s="349"/>
      <c r="O55" s="349"/>
      <c r="P55" s="349"/>
      <c r="Q55" s="349"/>
      <c r="R55" s="349"/>
      <c r="S55" s="349"/>
      <c r="T55" s="349"/>
      <c r="U55" s="349"/>
      <c r="V55" s="349"/>
      <c r="W55" s="349"/>
      <c r="X55" s="349"/>
      <c r="Y55" s="350"/>
      <c r="Z55" s="348" t="s">
        <v>80</v>
      </c>
      <c r="AA55" s="349"/>
      <c r="AB55" s="349"/>
      <c r="AC55" s="349"/>
      <c r="AD55" s="350"/>
      <c r="AE55" s="357" t="s">
        <v>79</v>
      </c>
      <c r="AF55" s="358"/>
      <c r="AG55" s="358"/>
      <c r="AH55" s="358"/>
      <c r="AI55" s="358"/>
      <c r="AJ55" s="359"/>
      <c r="AK55" s="357" t="s">
        <v>81</v>
      </c>
      <c r="AL55" s="358"/>
      <c r="AM55" s="358"/>
      <c r="AN55" s="358"/>
      <c r="AO55" s="358"/>
      <c r="AP55" s="358"/>
      <c r="AQ55" s="358"/>
      <c r="AR55" s="358"/>
      <c r="AS55" s="358"/>
      <c r="AT55" s="358"/>
      <c r="AU55" s="358"/>
      <c r="AV55" s="358"/>
      <c r="AW55" s="358"/>
      <c r="AX55" s="359"/>
      <c r="AY55" s="357" t="s">
        <v>1</v>
      </c>
      <c r="AZ55" s="358"/>
      <c r="BA55" s="358"/>
      <c r="BB55" s="359"/>
      <c r="BC55" s="348" t="s">
        <v>104</v>
      </c>
      <c r="BD55" s="349"/>
      <c r="BE55" s="349"/>
      <c r="BF55" s="350"/>
      <c r="BG55" s="366" t="s">
        <v>82</v>
      </c>
      <c r="BH55" s="367"/>
      <c r="BI55" s="367"/>
      <c r="BJ55" s="368"/>
      <c r="BK55" s="315" t="s">
        <v>99</v>
      </c>
      <c r="BL55" s="316"/>
      <c r="BM55" s="316"/>
      <c r="BN55" s="316"/>
      <c r="BO55" s="316"/>
      <c r="BP55" s="317"/>
      <c r="BQ55" s="315" t="s">
        <v>83</v>
      </c>
      <c r="BR55" s="316"/>
      <c r="BS55" s="316"/>
      <c r="BT55" s="316"/>
      <c r="BU55" s="316"/>
      <c r="BV55" s="316"/>
      <c r="BW55" s="317"/>
      <c r="BX55" s="315" t="s">
        <v>84</v>
      </c>
      <c r="BY55" s="316"/>
      <c r="BZ55" s="316"/>
      <c r="CA55" s="316"/>
      <c r="CB55" s="316"/>
      <c r="CC55" s="317"/>
      <c r="CD55" s="315" t="s">
        <v>85</v>
      </c>
      <c r="CE55" s="316"/>
      <c r="CF55" s="316"/>
      <c r="CG55" s="316"/>
      <c r="CH55" s="316"/>
      <c r="CI55" s="317"/>
    </row>
    <row r="56" spans="1:87" ht="18" customHeight="1" x14ac:dyDescent="0.25">
      <c r="A56" s="75"/>
      <c r="B56" s="351"/>
      <c r="C56" s="352"/>
      <c r="D56" s="352"/>
      <c r="E56" s="352"/>
      <c r="F56" s="352"/>
      <c r="G56" s="352"/>
      <c r="H56" s="352"/>
      <c r="I56" s="352"/>
      <c r="J56" s="352"/>
      <c r="K56" s="352"/>
      <c r="L56" s="352"/>
      <c r="M56" s="352"/>
      <c r="N56" s="352"/>
      <c r="O56" s="352"/>
      <c r="P56" s="352"/>
      <c r="Q56" s="352"/>
      <c r="R56" s="352"/>
      <c r="S56" s="352"/>
      <c r="T56" s="352"/>
      <c r="U56" s="352"/>
      <c r="V56" s="352"/>
      <c r="W56" s="352"/>
      <c r="X56" s="352"/>
      <c r="Y56" s="353"/>
      <c r="Z56" s="351"/>
      <c r="AA56" s="352"/>
      <c r="AB56" s="352"/>
      <c r="AC56" s="352"/>
      <c r="AD56" s="353"/>
      <c r="AE56" s="360"/>
      <c r="AF56" s="361"/>
      <c r="AG56" s="361"/>
      <c r="AH56" s="361"/>
      <c r="AI56" s="361"/>
      <c r="AJ56" s="362"/>
      <c r="AK56" s="360"/>
      <c r="AL56" s="361"/>
      <c r="AM56" s="361"/>
      <c r="AN56" s="361"/>
      <c r="AO56" s="361"/>
      <c r="AP56" s="361"/>
      <c r="AQ56" s="361"/>
      <c r="AR56" s="361"/>
      <c r="AS56" s="361"/>
      <c r="AT56" s="361"/>
      <c r="AU56" s="361"/>
      <c r="AV56" s="361"/>
      <c r="AW56" s="361"/>
      <c r="AX56" s="362"/>
      <c r="AY56" s="360"/>
      <c r="AZ56" s="361"/>
      <c r="BA56" s="361"/>
      <c r="BB56" s="362"/>
      <c r="BC56" s="351"/>
      <c r="BD56" s="352"/>
      <c r="BE56" s="352"/>
      <c r="BF56" s="353"/>
      <c r="BG56" s="369"/>
      <c r="BH56" s="370"/>
      <c r="BI56" s="370"/>
      <c r="BJ56" s="371"/>
      <c r="BK56" s="318"/>
      <c r="BL56" s="319"/>
      <c r="BM56" s="319"/>
      <c r="BN56" s="319"/>
      <c r="BO56" s="319"/>
      <c r="BP56" s="320"/>
      <c r="BQ56" s="318"/>
      <c r="BR56" s="319"/>
      <c r="BS56" s="319"/>
      <c r="BT56" s="319"/>
      <c r="BU56" s="319"/>
      <c r="BV56" s="319"/>
      <c r="BW56" s="320"/>
      <c r="BX56" s="318"/>
      <c r="BY56" s="319"/>
      <c r="BZ56" s="319"/>
      <c r="CA56" s="319"/>
      <c r="CB56" s="319"/>
      <c r="CC56" s="320"/>
      <c r="CD56" s="318"/>
      <c r="CE56" s="319"/>
      <c r="CF56" s="319"/>
      <c r="CG56" s="319"/>
      <c r="CH56" s="319"/>
      <c r="CI56" s="320"/>
    </row>
    <row r="57" spans="1:87" ht="18" customHeight="1" thickBot="1" x14ac:dyDescent="0.3">
      <c r="A57" s="75"/>
      <c r="B57" s="354"/>
      <c r="C57" s="355"/>
      <c r="D57" s="355"/>
      <c r="E57" s="355"/>
      <c r="F57" s="355"/>
      <c r="G57" s="355"/>
      <c r="H57" s="355"/>
      <c r="I57" s="355"/>
      <c r="J57" s="355"/>
      <c r="K57" s="355"/>
      <c r="L57" s="355"/>
      <c r="M57" s="355"/>
      <c r="N57" s="355"/>
      <c r="O57" s="355"/>
      <c r="P57" s="355"/>
      <c r="Q57" s="355"/>
      <c r="R57" s="355"/>
      <c r="S57" s="355"/>
      <c r="T57" s="355"/>
      <c r="U57" s="355"/>
      <c r="V57" s="355"/>
      <c r="W57" s="355"/>
      <c r="X57" s="355"/>
      <c r="Y57" s="356"/>
      <c r="Z57" s="354"/>
      <c r="AA57" s="355"/>
      <c r="AB57" s="355"/>
      <c r="AC57" s="355"/>
      <c r="AD57" s="356"/>
      <c r="AE57" s="363"/>
      <c r="AF57" s="364"/>
      <c r="AG57" s="364"/>
      <c r="AH57" s="364"/>
      <c r="AI57" s="364"/>
      <c r="AJ57" s="365"/>
      <c r="AK57" s="360"/>
      <c r="AL57" s="361"/>
      <c r="AM57" s="361"/>
      <c r="AN57" s="361"/>
      <c r="AO57" s="361"/>
      <c r="AP57" s="361"/>
      <c r="AQ57" s="361"/>
      <c r="AR57" s="361"/>
      <c r="AS57" s="361"/>
      <c r="AT57" s="361"/>
      <c r="AU57" s="361"/>
      <c r="AV57" s="361"/>
      <c r="AW57" s="361"/>
      <c r="AX57" s="362"/>
      <c r="AY57" s="360"/>
      <c r="AZ57" s="361"/>
      <c r="BA57" s="361"/>
      <c r="BB57" s="362"/>
      <c r="BC57" s="351"/>
      <c r="BD57" s="352"/>
      <c r="BE57" s="352"/>
      <c r="BF57" s="353"/>
      <c r="BG57" s="369"/>
      <c r="BH57" s="370"/>
      <c r="BI57" s="370"/>
      <c r="BJ57" s="371"/>
      <c r="BK57" s="318"/>
      <c r="BL57" s="319"/>
      <c r="BM57" s="319"/>
      <c r="BN57" s="319"/>
      <c r="BO57" s="319"/>
      <c r="BP57" s="320"/>
      <c r="BQ57" s="321"/>
      <c r="BR57" s="322"/>
      <c r="BS57" s="322"/>
      <c r="BT57" s="322"/>
      <c r="BU57" s="322"/>
      <c r="BV57" s="322"/>
      <c r="BW57" s="323"/>
      <c r="BX57" s="321"/>
      <c r="BY57" s="322"/>
      <c r="BZ57" s="322"/>
      <c r="CA57" s="322"/>
      <c r="CB57" s="322"/>
      <c r="CC57" s="323"/>
      <c r="CD57" s="321"/>
      <c r="CE57" s="322"/>
      <c r="CF57" s="322"/>
      <c r="CG57" s="322"/>
      <c r="CH57" s="322"/>
      <c r="CI57" s="323"/>
    </row>
    <row r="58" spans="1:87" ht="18" customHeight="1" x14ac:dyDescent="0.25">
      <c r="A58" s="75"/>
      <c r="B58" s="324" t="s">
        <v>264</v>
      </c>
      <c r="C58" s="325"/>
      <c r="D58" s="325"/>
      <c r="E58" s="325"/>
      <c r="F58" s="325"/>
      <c r="G58" s="325"/>
      <c r="H58" s="325"/>
      <c r="I58" s="325"/>
      <c r="J58" s="325"/>
      <c r="K58" s="325"/>
      <c r="L58" s="325"/>
      <c r="M58" s="325"/>
      <c r="N58" s="325"/>
      <c r="O58" s="325"/>
      <c r="P58" s="325"/>
      <c r="Q58" s="325"/>
      <c r="R58" s="325"/>
      <c r="S58" s="325"/>
      <c r="T58" s="325"/>
      <c r="U58" s="325"/>
      <c r="V58" s="325"/>
      <c r="W58" s="325"/>
      <c r="X58" s="325"/>
      <c r="Y58" s="326"/>
      <c r="Z58" s="333" t="s">
        <v>317</v>
      </c>
      <c r="AA58" s="334"/>
      <c r="AB58" s="334"/>
      <c r="AC58" s="334"/>
      <c r="AD58" s="335"/>
      <c r="AE58" s="333">
        <v>12</v>
      </c>
      <c r="AF58" s="334"/>
      <c r="AG58" s="334"/>
      <c r="AH58" s="334"/>
      <c r="AI58" s="334"/>
      <c r="AJ58" s="334"/>
      <c r="AK58" s="342" t="s">
        <v>22</v>
      </c>
      <c r="AL58" s="343"/>
      <c r="AM58" s="343"/>
      <c r="AN58" s="343"/>
      <c r="AO58" s="343"/>
      <c r="AP58" s="343"/>
      <c r="AQ58" s="343"/>
      <c r="AR58" s="343"/>
      <c r="AS58" s="343"/>
      <c r="AT58" s="343"/>
      <c r="AU58" s="343"/>
      <c r="AV58" s="343"/>
      <c r="AW58" s="343"/>
      <c r="AX58" s="344"/>
      <c r="AY58" s="409">
        <v>8</v>
      </c>
      <c r="AZ58" s="346"/>
      <c r="BA58" s="346"/>
      <c r="BB58" s="410"/>
      <c r="BC58" s="345">
        <f>+$AE$58*AY58</f>
        <v>96</v>
      </c>
      <c r="BD58" s="346"/>
      <c r="BE58" s="346"/>
      <c r="BF58" s="347"/>
      <c r="BG58" s="285">
        <v>7925</v>
      </c>
      <c r="BH58" s="286"/>
      <c r="BI58" s="286"/>
      <c r="BJ58" s="287"/>
      <c r="BK58" s="288">
        <f>+AY58*BG58</f>
        <v>63400</v>
      </c>
      <c r="BL58" s="289"/>
      <c r="BM58" s="289"/>
      <c r="BN58" s="289"/>
      <c r="BO58" s="289"/>
      <c r="BP58" s="290"/>
      <c r="BQ58" s="291">
        <v>1000</v>
      </c>
      <c r="BR58" s="292"/>
      <c r="BS58" s="292"/>
      <c r="BT58" s="292"/>
      <c r="BU58" s="292"/>
      <c r="BV58" s="292"/>
      <c r="BW58" s="293"/>
      <c r="BX58" s="291">
        <f>+(((BK61+BQ58)*15)/85)</f>
        <v>57720.705882352944</v>
      </c>
      <c r="BY58" s="292"/>
      <c r="BZ58" s="292"/>
      <c r="CA58" s="292"/>
      <c r="CB58" s="292"/>
      <c r="CC58" s="293"/>
      <c r="CD58" s="291">
        <f>+BK61+BQ58+BX58</f>
        <v>384804.70588235295</v>
      </c>
      <c r="CE58" s="292"/>
      <c r="CF58" s="292"/>
      <c r="CG58" s="292"/>
      <c r="CH58" s="292"/>
      <c r="CI58" s="293"/>
    </row>
    <row r="59" spans="1:87" ht="18" customHeight="1" x14ac:dyDescent="0.25">
      <c r="A59" s="75"/>
      <c r="B59" s="327"/>
      <c r="C59" s="328"/>
      <c r="D59" s="328"/>
      <c r="E59" s="328"/>
      <c r="F59" s="328"/>
      <c r="G59" s="328"/>
      <c r="H59" s="328"/>
      <c r="I59" s="328"/>
      <c r="J59" s="328"/>
      <c r="K59" s="328"/>
      <c r="L59" s="328"/>
      <c r="M59" s="328"/>
      <c r="N59" s="328"/>
      <c r="O59" s="328"/>
      <c r="P59" s="328"/>
      <c r="Q59" s="328"/>
      <c r="R59" s="328"/>
      <c r="S59" s="328"/>
      <c r="T59" s="328"/>
      <c r="U59" s="328"/>
      <c r="V59" s="328"/>
      <c r="W59" s="328"/>
      <c r="X59" s="328"/>
      <c r="Y59" s="329"/>
      <c r="Z59" s="336"/>
      <c r="AA59" s="337"/>
      <c r="AB59" s="337"/>
      <c r="AC59" s="337"/>
      <c r="AD59" s="338"/>
      <c r="AE59" s="336"/>
      <c r="AF59" s="337"/>
      <c r="AG59" s="337"/>
      <c r="AH59" s="337"/>
      <c r="AI59" s="337"/>
      <c r="AJ59" s="337"/>
      <c r="AK59" s="300" t="s">
        <v>13</v>
      </c>
      <c r="AL59" s="301"/>
      <c r="AM59" s="301"/>
      <c r="AN59" s="301"/>
      <c r="AO59" s="301"/>
      <c r="AP59" s="301"/>
      <c r="AQ59" s="301"/>
      <c r="AR59" s="301"/>
      <c r="AS59" s="301"/>
      <c r="AT59" s="301"/>
      <c r="AU59" s="301"/>
      <c r="AV59" s="301"/>
      <c r="AW59" s="301"/>
      <c r="AX59" s="302"/>
      <c r="AY59" s="407">
        <v>2</v>
      </c>
      <c r="AZ59" s="304"/>
      <c r="BA59" s="304"/>
      <c r="BB59" s="408"/>
      <c r="BC59" s="306">
        <f t="shared" ref="BC59:BC60" si="6">+$AE$58*AY59</f>
        <v>24</v>
      </c>
      <c r="BD59" s="307"/>
      <c r="BE59" s="307"/>
      <c r="BF59" s="308"/>
      <c r="BG59" s="309">
        <v>40826</v>
      </c>
      <c r="BH59" s="310"/>
      <c r="BI59" s="310"/>
      <c r="BJ59" s="311"/>
      <c r="BK59" s="312">
        <f t="shared" ref="BK59:BK60" si="7">+AY59*BG59</f>
        <v>81652</v>
      </c>
      <c r="BL59" s="313"/>
      <c r="BM59" s="313"/>
      <c r="BN59" s="313"/>
      <c r="BO59" s="313"/>
      <c r="BP59" s="314"/>
      <c r="BQ59" s="294"/>
      <c r="BR59" s="295"/>
      <c r="BS59" s="295"/>
      <c r="BT59" s="295"/>
      <c r="BU59" s="295"/>
      <c r="BV59" s="295"/>
      <c r="BW59" s="296"/>
      <c r="BX59" s="294"/>
      <c r="BY59" s="295"/>
      <c r="BZ59" s="295"/>
      <c r="CA59" s="295"/>
      <c r="CB59" s="295"/>
      <c r="CC59" s="296"/>
      <c r="CD59" s="294"/>
      <c r="CE59" s="295"/>
      <c r="CF59" s="295"/>
      <c r="CG59" s="295"/>
      <c r="CH59" s="295"/>
      <c r="CI59" s="296"/>
    </row>
    <row r="60" spans="1:87" ht="18" customHeight="1" thickBot="1" x14ac:dyDescent="0.3">
      <c r="A60" s="75"/>
      <c r="B60" s="327"/>
      <c r="C60" s="328"/>
      <c r="D60" s="328"/>
      <c r="E60" s="328"/>
      <c r="F60" s="328"/>
      <c r="G60" s="328"/>
      <c r="H60" s="328"/>
      <c r="I60" s="328"/>
      <c r="J60" s="328"/>
      <c r="K60" s="328"/>
      <c r="L60" s="328"/>
      <c r="M60" s="328"/>
      <c r="N60" s="328"/>
      <c r="O60" s="328"/>
      <c r="P60" s="328"/>
      <c r="Q60" s="328"/>
      <c r="R60" s="328"/>
      <c r="S60" s="328"/>
      <c r="T60" s="328"/>
      <c r="U60" s="328"/>
      <c r="V60" s="328"/>
      <c r="W60" s="328"/>
      <c r="X60" s="328"/>
      <c r="Y60" s="329"/>
      <c r="Z60" s="336"/>
      <c r="AA60" s="337"/>
      <c r="AB60" s="337"/>
      <c r="AC60" s="337"/>
      <c r="AD60" s="338"/>
      <c r="AE60" s="336"/>
      <c r="AF60" s="337"/>
      <c r="AG60" s="337"/>
      <c r="AH60" s="337"/>
      <c r="AI60" s="337"/>
      <c r="AJ60" s="337"/>
      <c r="AK60" s="392" t="s">
        <v>530</v>
      </c>
      <c r="AL60" s="393"/>
      <c r="AM60" s="393"/>
      <c r="AN60" s="393"/>
      <c r="AO60" s="393"/>
      <c r="AP60" s="393"/>
      <c r="AQ60" s="393"/>
      <c r="AR60" s="393"/>
      <c r="AS60" s="393"/>
      <c r="AT60" s="393"/>
      <c r="AU60" s="393"/>
      <c r="AV60" s="393"/>
      <c r="AW60" s="393"/>
      <c r="AX60" s="394"/>
      <c r="AY60" s="407">
        <v>8</v>
      </c>
      <c r="AZ60" s="304"/>
      <c r="BA60" s="304"/>
      <c r="BB60" s="408"/>
      <c r="BC60" s="306">
        <f t="shared" si="6"/>
        <v>96</v>
      </c>
      <c r="BD60" s="307"/>
      <c r="BE60" s="307"/>
      <c r="BF60" s="308"/>
      <c r="BG60" s="309">
        <v>22629</v>
      </c>
      <c r="BH60" s="310"/>
      <c r="BI60" s="310"/>
      <c r="BJ60" s="311"/>
      <c r="BK60" s="312">
        <f t="shared" si="7"/>
        <v>181032</v>
      </c>
      <c r="BL60" s="313"/>
      <c r="BM60" s="313"/>
      <c r="BN60" s="313"/>
      <c r="BO60" s="313"/>
      <c r="BP60" s="314"/>
      <c r="BQ60" s="294"/>
      <c r="BR60" s="295"/>
      <c r="BS60" s="295"/>
      <c r="BT60" s="295"/>
      <c r="BU60" s="295"/>
      <c r="BV60" s="295"/>
      <c r="BW60" s="296"/>
      <c r="BX60" s="294"/>
      <c r="BY60" s="295"/>
      <c r="BZ60" s="295"/>
      <c r="CA60" s="295"/>
      <c r="CB60" s="295"/>
      <c r="CC60" s="296"/>
      <c r="CD60" s="294"/>
      <c r="CE60" s="295"/>
      <c r="CF60" s="295"/>
      <c r="CG60" s="295"/>
      <c r="CH60" s="295"/>
      <c r="CI60" s="296"/>
    </row>
    <row r="61" spans="1:87" ht="18" customHeight="1" thickBot="1" x14ac:dyDescent="0.3">
      <c r="A61" s="75"/>
      <c r="B61" s="377"/>
      <c r="C61" s="378"/>
      <c r="D61" s="378"/>
      <c r="E61" s="378"/>
      <c r="F61" s="378"/>
      <c r="G61" s="378"/>
      <c r="H61" s="378"/>
      <c r="I61" s="378"/>
      <c r="J61" s="378"/>
      <c r="K61" s="378"/>
      <c r="L61" s="378"/>
      <c r="M61" s="378"/>
      <c r="N61" s="378"/>
      <c r="O61" s="378"/>
      <c r="P61" s="378"/>
      <c r="Q61" s="378"/>
      <c r="R61" s="378"/>
      <c r="S61" s="378"/>
      <c r="T61" s="378"/>
      <c r="U61" s="378"/>
      <c r="V61" s="378"/>
      <c r="W61" s="378"/>
      <c r="X61" s="378"/>
      <c r="Y61" s="378"/>
      <c r="Z61" s="378"/>
      <c r="AA61" s="378"/>
      <c r="AB61" s="378"/>
      <c r="AC61" s="378"/>
      <c r="AD61" s="378"/>
      <c r="AE61" s="378"/>
      <c r="AF61" s="378"/>
      <c r="AG61" s="378"/>
      <c r="AH61" s="378"/>
      <c r="AI61" s="378"/>
      <c r="AJ61" s="379"/>
      <c r="AK61" s="380" t="s">
        <v>3</v>
      </c>
      <c r="AL61" s="381"/>
      <c r="AM61" s="381"/>
      <c r="AN61" s="381"/>
      <c r="AO61" s="381"/>
      <c r="AP61" s="381"/>
      <c r="AQ61" s="381"/>
      <c r="AR61" s="381"/>
      <c r="AS61" s="381"/>
      <c r="AT61" s="381"/>
      <c r="AU61" s="381"/>
      <c r="AV61" s="381"/>
      <c r="AW61" s="381"/>
      <c r="AX61" s="381"/>
      <c r="AY61" s="382"/>
      <c r="AZ61" s="382"/>
      <c r="BA61" s="382"/>
      <c r="BB61" s="382"/>
      <c r="BC61" s="382"/>
      <c r="BD61" s="382"/>
      <c r="BE61" s="382"/>
      <c r="BF61" s="382"/>
      <c r="BG61" s="382"/>
      <c r="BH61" s="382"/>
      <c r="BI61" s="382"/>
      <c r="BJ61" s="383"/>
      <c r="BK61" s="384">
        <f>SUM(BK58:BK60)</f>
        <v>326084</v>
      </c>
      <c r="BL61" s="385"/>
      <c r="BM61" s="385"/>
      <c r="BN61" s="385"/>
      <c r="BO61" s="385"/>
      <c r="BP61" s="386"/>
      <c r="BQ61" s="387" t="s">
        <v>100</v>
      </c>
      <c r="BR61" s="388"/>
      <c r="BS61" s="388"/>
      <c r="BT61" s="388"/>
      <c r="BU61" s="388"/>
      <c r="BV61" s="388"/>
      <c r="BW61" s="388"/>
      <c r="BX61" s="388"/>
      <c r="BY61" s="388"/>
      <c r="BZ61" s="388"/>
      <c r="CA61" s="388"/>
      <c r="CB61" s="388"/>
      <c r="CC61" s="389"/>
      <c r="CD61" s="390">
        <f>+CD58*AE58</f>
        <v>4617656.4705882352</v>
      </c>
      <c r="CE61" s="390"/>
      <c r="CF61" s="390"/>
      <c r="CG61" s="390"/>
      <c r="CH61" s="390"/>
      <c r="CI61" s="391"/>
    </row>
    <row r="62" spans="1:87" ht="18" customHeight="1" thickBot="1" x14ac:dyDescent="0.3">
      <c r="A62" s="75"/>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BG62" s="78"/>
      <c r="BH62" s="78"/>
      <c r="BI62" s="78"/>
      <c r="BJ62" s="78"/>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row>
    <row r="63" spans="1:87" ht="18" customHeight="1" x14ac:dyDescent="0.25">
      <c r="A63" s="75"/>
      <c r="B63" s="348" t="s">
        <v>0</v>
      </c>
      <c r="C63" s="349"/>
      <c r="D63" s="349"/>
      <c r="E63" s="349"/>
      <c r="F63" s="349"/>
      <c r="G63" s="349"/>
      <c r="H63" s="349"/>
      <c r="I63" s="349"/>
      <c r="J63" s="349"/>
      <c r="K63" s="349"/>
      <c r="L63" s="349"/>
      <c r="M63" s="349"/>
      <c r="N63" s="349"/>
      <c r="O63" s="349"/>
      <c r="P63" s="349"/>
      <c r="Q63" s="349"/>
      <c r="R63" s="349"/>
      <c r="S63" s="349"/>
      <c r="T63" s="349"/>
      <c r="U63" s="349"/>
      <c r="V63" s="349"/>
      <c r="W63" s="349"/>
      <c r="X63" s="349"/>
      <c r="Y63" s="350"/>
      <c r="Z63" s="348" t="s">
        <v>80</v>
      </c>
      <c r="AA63" s="349"/>
      <c r="AB63" s="349"/>
      <c r="AC63" s="349"/>
      <c r="AD63" s="350"/>
      <c r="AE63" s="357" t="s">
        <v>79</v>
      </c>
      <c r="AF63" s="358"/>
      <c r="AG63" s="358"/>
      <c r="AH63" s="358"/>
      <c r="AI63" s="358"/>
      <c r="AJ63" s="359"/>
      <c r="AK63" s="357" t="s">
        <v>81</v>
      </c>
      <c r="AL63" s="358"/>
      <c r="AM63" s="358"/>
      <c r="AN63" s="358"/>
      <c r="AO63" s="358"/>
      <c r="AP63" s="358"/>
      <c r="AQ63" s="358"/>
      <c r="AR63" s="358"/>
      <c r="AS63" s="358"/>
      <c r="AT63" s="358"/>
      <c r="AU63" s="358"/>
      <c r="AV63" s="358"/>
      <c r="AW63" s="358"/>
      <c r="AX63" s="359"/>
      <c r="AY63" s="357" t="s">
        <v>1</v>
      </c>
      <c r="AZ63" s="358"/>
      <c r="BA63" s="358"/>
      <c r="BB63" s="359"/>
      <c r="BC63" s="348" t="s">
        <v>104</v>
      </c>
      <c r="BD63" s="349"/>
      <c r="BE63" s="349"/>
      <c r="BF63" s="350"/>
      <c r="BG63" s="366" t="s">
        <v>82</v>
      </c>
      <c r="BH63" s="367"/>
      <c r="BI63" s="367"/>
      <c r="BJ63" s="368"/>
      <c r="BK63" s="315" t="s">
        <v>99</v>
      </c>
      <c r="BL63" s="316"/>
      <c r="BM63" s="316"/>
      <c r="BN63" s="316"/>
      <c r="BO63" s="316"/>
      <c r="BP63" s="317"/>
      <c r="BQ63" s="315" t="s">
        <v>83</v>
      </c>
      <c r="BR63" s="316"/>
      <c r="BS63" s="316"/>
      <c r="BT63" s="316"/>
      <c r="BU63" s="316"/>
      <c r="BV63" s="316"/>
      <c r="BW63" s="317"/>
      <c r="BX63" s="315" t="s">
        <v>84</v>
      </c>
      <c r="BY63" s="316"/>
      <c r="BZ63" s="316"/>
      <c r="CA63" s="316"/>
      <c r="CB63" s="316"/>
      <c r="CC63" s="317"/>
      <c r="CD63" s="315" t="s">
        <v>85</v>
      </c>
      <c r="CE63" s="316"/>
      <c r="CF63" s="316"/>
      <c r="CG63" s="316"/>
      <c r="CH63" s="316"/>
      <c r="CI63" s="317"/>
    </row>
    <row r="64" spans="1:87" ht="18" customHeight="1" x14ac:dyDescent="0.25">
      <c r="A64" s="75"/>
      <c r="B64" s="351"/>
      <c r="C64" s="352"/>
      <c r="D64" s="352"/>
      <c r="E64" s="352"/>
      <c r="F64" s="352"/>
      <c r="G64" s="352"/>
      <c r="H64" s="352"/>
      <c r="I64" s="352"/>
      <c r="J64" s="352"/>
      <c r="K64" s="352"/>
      <c r="L64" s="352"/>
      <c r="M64" s="352"/>
      <c r="N64" s="352"/>
      <c r="O64" s="352"/>
      <c r="P64" s="352"/>
      <c r="Q64" s="352"/>
      <c r="R64" s="352"/>
      <c r="S64" s="352"/>
      <c r="T64" s="352"/>
      <c r="U64" s="352"/>
      <c r="V64" s="352"/>
      <c r="W64" s="352"/>
      <c r="X64" s="352"/>
      <c r="Y64" s="353"/>
      <c r="Z64" s="351"/>
      <c r="AA64" s="352"/>
      <c r="AB64" s="352"/>
      <c r="AC64" s="352"/>
      <c r="AD64" s="353"/>
      <c r="AE64" s="360"/>
      <c r="AF64" s="361"/>
      <c r="AG64" s="361"/>
      <c r="AH64" s="361"/>
      <c r="AI64" s="361"/>
      <c r="AJ64" s="362"/>
      <c r="AK64" s="360"/>
      <c r="AL64" s="361"/>
      <c r="AM64" s="361"/>
      <c r="AN64" s="361"/>
      <c r="AO64" s="361"/>
      <c r="AP64" s="361"/>
      <c r="AQ64" s="361"/>
      <c r="AR64" s="361"/>
      <c r="AS64" s="361"/>
      <c r="AT64" s="361"/>
      <c r="AU64" s="361"/>
      <c r="AV64" s="361"/>
      <c r="AW64" s="361"/>
      <c r="AX64" s="362"/>
      <c r="AY64" s="360"/>
      <c r="AZ64" s="361"/>
      <c r="BA64" s="361"/>
      <c r="BB64" s="362"/>
      <c r="BC64" s="351"/>
      <c r="BD64" s="352"/>
      <c r="BE64" s="352"/>
      <c r="BF64" s="353"/>
      <c r="BG64" s="369"/>
      <c r="BH64" s="370"/>
      <c r="BI64" s="370"/>
      <c r="BJ64" s="371"/>
      <c r="BK64" s="318"/>
      <c r="BL64" s="319"/>
      <c r="BM64" s="319"/>
      <c r="BN64" s="319"/>
      <c r="BO64" s="319"/>
      <c r="BP64" s="320"/>
      <c r="BQ64" s="318"/>
      <c r="BR64" s="319"/>
      <c r="BS64" s="319"/>
      <c r="BT64" s="319"/>
      <c r="BU64" s="319"/>
      <c r="BV64" s="319"/>
      <c r="BW64" s="320"/>
      <c r="BX64" s="318"/>
      <c r="BY64" s="319"/>
      <c r="BZ64" s="319"/>
      <c r="CA64" s="319"/>
      <c r="CB64" s="319"/>
      <c r="CC64" s="320"/>
      <c r="CD64" s="318"/>
      <c r="CE64" s="319"/>
      <c r="CF64" s="319"/>
      <c r="CG64" s="319"/>
      <c r="CH64" s="319"/>
      <c r="CI64" s="320"/>
    </row>
    <row r="65" spans="1:87" ht="18" customHeight="1" thickBot="1" x14ac:dyDescent="0.3">
      <c r="A65" s="75"/>
      <c r="B65" s="354"/>
      <c r="C65" s="355"/>
      <c r="D65" s="355"/>
      <c r="E65" s="355"/>
      <c r="F65" s="355"/>
      <c r="G65" s="355"/>
      <c r="H65" s="355"/>
      <c r="I65" s="355"/>
      <c r="J65" s="355"/>
      <c r="K65" s="355"/>
      <c r="L65" s="355"/>
      <c r="M65" s="355"/>
      <c r="N65" s="355"/>
      <c r="O65" s="355"/>
      <c r="P65" s="355"/>
      <c r="Q65" s="355"/>
      <c r="R65" s="355"/>
      <c r="S65" s="355"/>
      <c r="T65" s="355"/>
      <c r="U65" s="355"/>
      <c r="V65" s="355"/>
      <c r="W65" s="355"/>
      <c r="X65" s="355"/>
      <c r="Y65" s="356"/>
      <c r="Z65" s="354"/>
      <c r="AA65" s="355"/>
      <c r="AB65" s="355"/>
      <c r="AC65" s="355"/>
      <c r="AD65" s="356"/>
      <c r="AE65" s="363"/>
      <c r="AF65" s="364"/>
      <c r="AG65" s="364"/>
      <c r="AH65" s="364"/>
      <c r="AI65" s="364"/>
      <c r="AJ65" s="365"/>
      <c r="AK65" s="360"/>
      <c r="AL65" s="361"/>
      <c r="AM65" s="361"/>
      <c r="AN65" s="361"/>
      <c r="AO65" s="361"/>
      <c r="AP65" s="361"/>
      <c r="AQ65" s="361"/>
      <c r="AR65" s="361"/>
      <c r="AS65" s="361"/>
      <c r="AT65" s="361"/>
      <c r="AU65" s="361"/>
      <c r="AV65" s="361"/>
      <c r="AW65" s="361"/>
      <c r="AX65" s="362"/>
      <c r="AY65" s="360"/>
      <c r="AZ65" s="361"/>
      <c r="BA65" s="361"/>
      <c r="BB65" s="362"/>
      <c r="BC65" s="351"/>
      <c r="BD65" s="352"/>
      <c r="BE65" s="352"/>
      <c r="BF65" s="353"/>
      <c r="BG65" s="369"/>
      <c r="BH65" s="370"/>
      <c r="BI65" s="370"/>
      <c r="BJ65" s="371"/>
      <c r="BK65" s="318"/>
      <c r="BL65" s="319"/>
      <c r="BM65" s="319"/>
      <c r="BN65" s="319"/>
      <c r="BO65" s="319"/>
      <c r="BP65" s="320"/>
      <c r="BQ65" s="321"/>
      <c r="BR65" s="322"/>
      <c r="BS65" s="322"/>
      <c r="BT65" s="322"/>
      <c r="BU65" s="322"/>
      <c r="BV65" s="322"/>
      <c r="BW65" s="323"/>
      <c r="BX65" s="321"/>
      <c r="BY65" s="322"/>
      <c r="BZ65" s="322"/>
      <c r="CA65" s="322"/>
      <c r="CB65" s="322"/>
      <c r="CC65" s="323"/>
      <c r="CD65" s="321"/>
      <c r="CE65" s="322"/>
      <c r="CF65" s="322"/>
      <c r="CG65" s="322"/>
      <c r="CH65" s="322"/>
      <c r="CI65" s="323"/>
    </row>
    <row r="66" spans="1:87" ht="18" customHeight="1" x14ac:dyDescent="0.25">
      <c r="A66" s="75"/>
      <c r="B66" s="324" t="s">
        <v>265</v>
      </c>
      <c r="C66" s="325"/>
      <c r="D66" s="325"/>
      <c r="E66" s="325"/>
      <c r="F66" s="325"/>
      <c r="G66" s="325"/>
      <c r="H66" s="325"/>
      <c r="I66" s="325"/>
      <c r="J66" s="325"/>
      <c r="K66" s="325"/>
      <c r="L66" s="325"/>
      <c r="M66" s="325"/>
      <c r="N66" s="325"/>
      <c r="O66" s="325"/>
      <c r="P66" s="325"/>
      <c r="Q66" s="325"/>
      <c r="R66" s="325"/>
      <c r="S66" s="325"/>
      <c r="T66" s="325"/>
      <c r="U66" s="325"/>
      <c r="V66" s="325"/>
      <c r="W66" s="325"/>
      <c r="X66" s="325"/>
      <c r="Y66" s="326"/>
      <c r="Z66" s="333" t="s">
        <v>318</v>
      </c>
      <c r="AA66" s="334"/>
      <c r="AB66" s="334"/>
      <c r="AC66" s="334"/>
      <c r="AD66" s="335"/>
      <c r="AE66" s="333">
        <v>12</v>
      </c>
      <c r="AF66" s="334"/>
      <c r="AG66" s="334"/>
      <c r="AH66" s="334"/>
      <c r="AI66" s="334"/>
      <c r="AJ66" s="334"/>
      <c r="AK66" s="342" t="s">
        <v>41</v>
      </c>
      <c r="AL66" s="343"/>
      <c r="AM66" s="343"/>
      <c r="AN66" s="343"/>
      <c r="AO66" s="343"/>
      <c r="AP66" s="343"/>
      <c r="AQ66" s="343"/>
      <c r="AR66" s="343"/>
      <c r="AS66" s="343"/>
      <c r="AT66" s="343"/>
      <c r="AU66" s="343"/>
      <c r="AV66" s="343"/>
      <c r="AW66" s="343"/>
      <c r="AX66" s="344"/>
      <c r="AY66" s="409">
        <v>8</v>
      </c>
      <c r="AZ66" s="346"/>
      <c r="BA66" s="346"/>
      <c r="BB66" s="410"/>
      <c r="BC66" s="345">
        <f>+$AE$66*AY66</f>
        <v>96</v>
      </c>
      <c r="BD66" s="346"/>
      <c r="BE66" s="346"/>
      <c r="BF66" s="347"/>
      <c r="BG66" s="285">
        <v>22629</v>
      </c>
      <c r="BH66" s="286"/>
      <c r="BI66" s="286"/>
      <c r="BJ66" s="287"/>
      <c r="BK66" s="288">
        <f>+AY66*BG66</f>
        <v>181032</v>
      </c>
      <c r="BL66" s="289"/>
      <c r="BM66" s="289"/>
      <c r="BN66" s="289"/>
      <c r="BO66" s="289"/>
      <c r="BP66" s="290"/>
      <c r="BQ66" s="291">
        <v>1000</v>
      </c>
      <c r="BR66" s="292"/>
      <c r="BS66" s="292"/>
      <c r="BT66" s="292"/>
      <c r="BU66" s="292"/>
      <c r="BV66" s="292"/>
      <c r="BW66" s="293"/>
      <c r="BX66" s="291">
        <f>+(((BK69+BQ66)*15)/85)</f>
        <v>87418.588235294112</v>
      </c>
      <c r="BY66" s="292"/>
      <c r="BZ66" s="292"/>
      <c r="CA66" s="292"/>
      <c r="CB66" s="292"/>
      <c r="CC66" s="293"/>
      <c r="CD66" s="291">
        <f>+BK69+BQ66+BX66</f>
        <v>582790.5882352941</v>
      </c>
      <c r="CE66" s="292"/>
      <c r="CF66" s="292"/>
      <c r="CG66" s="292"/>
      <c r="CH66" s="292"/>
      <c r="CI66" s="293"/>
    </row>
    <row r="67" spans="1:87" ht="18" customHeight="1" x14ac:dyDescent="0.25">
      <c r="A67" s="75"/>
      <c r="B67" s="327"/>
      <c r="C67" s="328"/>
      <c r="D67" s="328"/>
      <c r="E67" s="328"/>
      <c r="F67" s="328"/>
      <c r="G67" s="328"/>
      <c r="H67" s="328"/>
      <c r="I67" s="328"/>
      <c r="J67" s="328"/>
      <c r="K67" s="328"/>
      <c r="L67" s="328"/>
      <c r="M67" s="328"/>
      <c r="N67" s="328"/>
      <c r="O67" s="328"/>
      <c r="P67" s="328"/>
      <c r="Q67" s="328"/>
      <c r="R67" s="328"/>
      <c r="S67" s="328"/>
      <c r="T67" s="328"/>
      <c r="U67" s="328"/>
      <c r="V67" s="328"/>
      <c r="W67" s="328"/>
      <c r="X67" s="328"/>
      <c r="Y67" s="329"/>
      <c r="Z67" s="336"/>
      <c r="AA67" s="337"/>
      <c r="AB67" s="337"/>
      <c r="AC67" s="337"/>
      <c r="AD67" s="338"/>
      <c r="AE67" s="336"/>
      <c r="AF67" s="337"/>
      <c r="AG67" s="337"/>
      <c r="AH67" s="337"/>
      <c r="AI67" s="337"/>
      <c r="AJ67" s="337"/>
      <c r="AK67" s="300" t="s">
        <v>13</v>
      </c>
      <c r="AL67" s="301"/>
      <c r="AM67" s="301"/>
      <c r="AN67" s="301"/>
      <c r="AO67" s="301"/>
      <c r="AP67" s="301"/>
      <c r="AQ67" s="301"/>
      <c r="AR67" s="301"/>
      <c r="AS67" s="301"/>
      <c r="AT67" s="301"/>
      <c r="AU67" s="301"/>
      <c r="AV67" s="301"/>
      <c r="AW67" s="301"/>
      <c r="AX67" s="302"/>
      <c r="AY67" s="407">
        <v>2</v>
      </c>
      <c r="AZ67" s="304"/>
      <c r="BA67" s="304"/>
      <c r="BB67" s="408"/>
      <c r="BC67" s="306">
        <f t="shared" ref="BC67:BC68" si="8">+$AE$66*AY67</f>
        <v>24</v>
      </c>
      <c r="BD67" s="307"/>
      <c r="BE67" s="307"/>
      <c r="BF67" s="308"/>
      <c r="BG67" s="309">
        <v>40826</v>
      </c>
      <c r="BH67" s="310"/>
      <c r="BI67" s="310"/>
      <c r="BJ67" s="311"/>
      <c r="BK67" s="312">
        <f t="shared" ref="BK67:BK68" si="9">+AY67*BG67</f>
        <v>81652</v>
      </c>
      <c r="BL67" s="313"/>
      <c r="BM67" s="313"/>
      <c r="BN67" s="313"/>
      <c r="BO67" s="313"/>
      <c r="BP67" s="314"/>
      <c r="BQ67" s="294"/>
      <c r="BR67" s="295"/>
      <c r="BS67" s="295"/>
      <c r="BT67" s="295"/>
      <c r="BU67" s="295"/>
      <c r="BV67" s="295"/>
      <c r="BW67" s="296"/>
      <c r="BX67" s="294"/>
      <c r="BY67" s="295"/>
      <c r="BZ67" s="295"/>
      <c r="CA67" s="295"/>
      <c r="CB67" s="295"/>
      <c r="CC67" s="296"/>
      <c r="CD67" s="294"/>
      <c r="CE67" s="295"/>
      <c r="CF67" s="295"/>
      <c r="CG67" s="295"/>
      <c r="CH67" s="295"/>
      <c r="CI67" s="296"/>
    </row>
    <row r="68" spans="1:87" ht="18" customHeight="1" thickBot="1" x14ac:dyDescent="0.3">
      <c r="A68" s="75"/>
      <c r="B68" s="327"/>
      <c r="C68" s="328"/>
      <c r="D68" s="328"/>
      <c r="E68" s="328"/>
      <c r="F68" s="328"/>
      <c r="G68" s="328"/>
      <c r="H68" s="328"/>
      <c r="I68" s="328"/>
      <c r="J68" s="328"/>
      <c r="K68" s="328"/>
      <c r="L68" s="328"/>
      <c r="M68" s="328"/>
      <c r="N68" s="328"/>
      <c r="O68" s="328"/>
      <c r="P68" s="328"/>
      <c r="Q68" s="328"/>
      <c r="R68" s="328"/>
      <c r="S68" s="328"/>
      <c r="T68" s="328"/>
      <c r="U68" s="328"/>
      <c r="V68" s="328"/>
      <c r="W68" s="328"/>
      <c r="X68" s="328"/>
      <c r="Y68" s="329"/>
      <c r="Z68" s="336"/>
      <c r="AA68" s="337"/>
      <c r="AB68" s="337"/>
      <c r="AC68" s="337"/>
      <c r="AD68" s="338"/>
      <c r="AE68" s="336"/>
      <c r="AF68" s="337"/>
      <c r="AG68" s="337"/>
      <c r="AH68" s="337"/>
      <c r="AI68" s="337"/>
      <c r="AJ68" s="337"/>
      <c r="AK68" s="392" t="s">
        <v>18</v>
      </c>
      <c r="AL68" s="393"/>
      <c r="AM68" s="393"/>
      <c r="AN68" s="393"/>
      <c r="AO68" s="393"/>
      <c r="AP68" s="393"/>
      <c r="AQ68" s="393"/>
      <c r="AR68" s="393"/>
      <c r="AS68" s="393"/>
      <c r="AT68" s="393"/>
      <c r="AU68" s="393"/>
      <c r="AV68" s="393"/>
      <c r="AW68" s="393"/>
      <c r="AX68" s="394"/>
      <c r="AY68" s="407">
        <v>8</v>
      </c>
      <c r="AZ68" s="304"/>
      <c r="BA68" s="304"/>
      <c r="BB68" s="408"/>
      <c r="BC68" s="306">
        <f t="shared" si="8"/>
        <v>96</v>
      </c>
      <c r="BD68" s="307"/>
      <c r="BE68" s="307"/>
      <c r="BF68" s="308"/>
      <c r="BG68" s="309">
        <v>28961</v>
      </c>
      <c r="BH68" s="310"/>
      <c r="BI68" s="310"/>
      <c r="BJ68" s="311"/>
      <c r="BK68" s="312">
        <f t="shared" si="9"/>
        <v>231688</v>
      </c>
      <c r="BL68" s="313"/>
      <c r="BM68" s="313"/>
      <c r="BN68" s="313"/>
      <c r="BO68" s="313"/>
      <c r="BP68" s="314"/>
      <c r="BQ68" s="294"/>
      <c r="BR68" s="295"/>
      <c r="BS68" s="295"/>
      <c r="BT68" s="295"/>
      <c r="BU68" s="295"/>
      <c r="BV68" s="295"/>
      <c r="BW68" s="296"/>
      <c r="BX68" s="294"/>
      <c r="BY68" s="295"/>
      <c r="BZ68" s="295"/>
      <c r="CA68" s="295"/>
      <c r="CB68" s="295"/>
      <c r="CC68" s="296"/>
      <c r="CD68" s="294"/>
      <c r="CE68" s="295"/>
      <c r="CF68" s="295"/>
      <c r="CG68" s="295"/>
      <c r="CH68" s="295"/>
      <c r="CI68" s="296"/>
    </row>
    <row r="69" spans="1:87" ht="18" customHeight="1" thickBot="1" x14ac:dyDescent="0.3">
      <c r="A69" s="75"/>
      <c r="B69" s="377"/>
      <c r="C69" s="378"/>
      <c r="D69" s="378"/>
      <c r="E69" s="378"/>
      <c r="F69" s="378"/>
      <c r="G69" s="378"/>
      <c r="H69" s="378"/>
      <c r="I69" s="378"/>
      <c r="J69" s="378"/>
      <c r="K69" s="378"/>
      <c r="L69" s="378"/>
      <c r="M69" s="378"/>
      <c r="N69" s="378"/>
      <c r="O69" s="378"/>
      <c r="P69" s="378"/>
      <c r="Q69" s="378"/>
      <c r="R69" s="378"/>
      <c r="S69" s="378"/>
      <c r="T69" s="378"/>
      <c r="U69" s="378"/>
      <c r="V69" s="378"/>
      <c r="W69" s="378"/>
      <c r="X69" s="378"/>
      <c r="Y69" s="378"/>
      <c r="Z69" s="378"/>
      <c r="AA69" s="378"/>
      <c r="AB69" s="378"/>
      <c r="AC69" s="378"/>
      <c r="AD69" s="378"/>
      <c r="AE69" s="378"/>
      <c r="AF69" s="378"/>
      <c r="AG69" s="378"/>
      <c r="AH69" s="378"/>
      <c r="AI69" s="378"/>
      <c r="AJ69" s="379"/>
      <c r="AK69" s="380" t="s">
        <v>3</v>
      </c>
      <c r="AL69" s="381"/>
      <c r="AM69" s="381"/>
      <c r="AN69" s="381"/>
      <c r="AO69" s="381"/>
      <c r="AP69" s="381"/>
      <c r="AQ69" s="381"/>
      <c r="AR69" s="381"/>
      <c r="AS69" s="381"/>
      <c r="AT69" s="381"/>
      <c r="AU69" s="381"/>
      <c r="AV69" s="381"/>
      <c r="AW69" s="381"/>
      <c r="AX69" s="381"/>
      <c r="AY69" s="382"/>
      <c r="AZ69" s="382"/>
      <c r="BA69" s="382"/>
      <c r="BB69" s="382"/>
      <c r="BC69" s="382"/>
      <c r="BD69" s="382"/>
      <c r="BE69" s="382"/>
      <c r="BF69" s="382"/>
      <c r="BG69" s="382"/>
      <c r="BH69" s="382"/>
      <c r="BI69" s="382"/>
      <c r="BJ69" s="383"/>
      <c r="BK69" s="384">
        <f>SUM(BK66:BK68)</f>
        <v>494372</v>
      </c>
      <c r="BL69" s="385"/>
      <c r="BM69" s="385"/>
      <c r="BN69" s="385"/>
      <c r="BO69" s="385"/>
      <c r="BP69" s="386"/>
      <c r="BQ69" s="387" t="s">
        <v>100</v>
      </c>
      <c r="BR69" s="388"/>
      <c r="BS69" s="388"/>
      <c r="BT69" s="388"/>
      <c r="BU69" s="388"/>
      <c r="BV69" s="388"/>
      <c r="BW69" s="388"/>
      <c r="BX69" s="388"/>
      <c r="BY69" s="388"/>
      <c r="BZ69" s="388"/>
      <c r="CA69" s="388"/>
      <c r="CB69" s="388"/>
      <c r="CC69" s="389"/>
      <c r="CD69" s="390">
        <f>+CD66*AE66</f>
        <v>6993487.0588235296</v>
      </c>
      <c r="CE69" s="390"/>
      <c r="CF69" s="390"/>
      <c r="CG69" s="390"/>
      <c r="CH69" s="390"/>
      <c r="CI69" s="391"/>
    </row>
    <row r="70" spans="1:87" ht="18" customHeight="1" thickBot="1" x14ac:dyDescent="0.3">
      <c r="A70" s="75"/>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6"/>
      <c r="AG70" s="76"/>
      <c r="AH70" s="76"/>
      <c r="AI70" s="76"/>
      <c r="AJ70" s="76"/>
      <c r="BG70" s="78"/>
      <c r="BH70" s="78"/>
      <c r="BI70" s="78"/>
      <c r="BJ70" s="78"/>
      <c r="BK70" s="79"/>
      <c r="BL70" s="79"/>
      <c r="BM70" s="79"/>
      <c r="BN70" s="79"/>
      <c r="BO70" s="79"/>
      <c r="BP70" s="79"/>
      <c r="BQ70" s="79"/>
      <c r="BR70" s="79"/>
      <c r="BS70" s="79"/>
      <c r="BT70" s="79"/>
      <c r="BU70" s="79"/>
      <c r="BV70" s="79"/>
      <c r="BW70" s="79"/>
      <c r="BX70" s="79"/>
      <c r="BY70" s="79"/>
      <c r="BZ70" s="79"/>
      <c r="CA70" s="79"/>
      <c r="CB70" s="79"/>
      <c r="CC70" s="79"/>
      <c r="CD70" s="79"/>
      <c r="CE70" s="79"/>
      <c r="CF70" s="79"/>
      <c r="CG70" s="79"/>
      <c r="CH70" s="79"/>
      <c r="CI70" s="79"/>
    </row>
    <row r="71" spans="1:87" ht="18" customHeight="1" x14ac:dyDescent="0.25">
      <c r="A71" s="75"/>
      <c r="B71" s="348" t="s">
        <v>0</v>
      </c>
      <c r="C71" s="349"/>
      <c r="D71" s="349"/>
      <c r="E71" s="349"/>
      <c r="F71" s="349"/>
      <c r="G71" s="349"/>
      <c r="H71" s="349"/>
      <c r="I71" s="349"/>
      <c r="J71" s="349"/>
      <c r="K71" s="349"/>
      <c r="L71" s="349"/>
      <c r="M71" s="349"/>
      <c r="N71" s="349"/>
      <c r="O71" s="349"/>
      <c r="P71" s="349"/>
      <c r="Q71" s="349"/>
      <c r="R71" s="349"/>
      <c r="S71" s="349"/>
      <c r="T71" s="349"/>
      <c r="U71" s="349"/>
      <c r="V71" s="349"/>
      <c r="W71" s="349"/>
      <c r="X71" s="349"/>
      <c r="Y71" s="350"/>
      <c r="Z71" s="348" t="s">
        <v>80</v>
      </c>
      <c r="AA71" s="349"/>
      <c r="AB71" s="349"/>
      <c r="AC71" s="349"/>
      <c r="AD71" s="350"/>
      <c r="AE71" s="357" t="s">
        <v>79</v>
      </c>
      <c r="AF71" s="358"/>
      <c r="AG71" s="358"/>
      <c r="AH71" s="358"/>
      <c r="AI71" s="358"/>
      <c r="AJ71" s="359"/>
      <c r="AK71" s="357" t="s">
        <v>81</v>
      </c>
      <c r="AL71" s="358"/>
      <c r="AM71" s="358"/>
      <c r="AN71" s="358"/>
      <c r="AO71" s="358"/>
      <c r="AP71" s="358"/>
      <c r="AQ71" s="358"/>
      <c r="AR71" s="358"/>
      <c r="AS71" s="358"/>
      <c r="AT71" s="358"/>
      <c r="AU71" s="358"/>
      <c r="AV71" s="358"/>
      <c r="AW71" s="358"/>
      <c r="AX71" s="359"/>
      <c r="AY71" s="357" t="s">
        <v>1</v>
      </c>
      <c r="AZ71" s="358"/>
      <c r="BA71" s="358"/>
      <c r="BB71" s="359"/>
      <c r="BC71" s="348" t="s">
        <v>104</v>
      </c>
      <c r="BD71" s="349"/>
      <c r="BE71" s="349"/>
      <c r="BF71" s="350"/>
      <c r="BG71" s="366" t="s">
        <v>82</v>
      </c>
      <c r="BH71" s="367"/>
      <c r="BI71" s="367"/>
      <c r="BJ71" s="368"/>
      <c r="BK71" s="315" t="s">
        <v>99</v>
      </c>
      <c r="BL71" s="316"/>
      <c r="BM71" s="316"/>
      <c r="BN71" s="316"/>
      <c r="BO71" s="316"/>
      <c r="BP71" s="317"/>
      <c r="BQ71" s="315" t="s">
        <v>83</v>
      </c>
      <c r="BR71" s="316"/>
      <c r="BS71" s="316"/>
      <c r="BT71" s="316"/>
      <c r="BU71" s="316"/>
      <c r="BV71" s="316"/>
      <c r="BW71" s="317"/>
      <c r="BX71" s="315" t="s">
        <v>84</v>
      </c>
      <c r="BY71" s="316"/>
      <c r="BZ71" s="316"/>
      <c r="CA71" s="316"/>
      <c r="CB71" s="316"/>
      <c r="CC71" s="317"/>
      <c r="CD71" s="315" t="s">
        <v>85</v>
      </c>
      <c r="CE71" s="316"/>
      <c r="CF71" s="316"/>
      <c r="CG71" s="316"/>
      <c r="CH71" s="316"/>
      <c r="CI71" s="317"/>
    </row>
    <row r="72" spans="1:87" ht="18" customHeight="1" x14ac:dyDescent="0.25">
      <c r="A72" s="75"/>
      <c r="B72" s="351"/>
      <c r="C72" s="352"/>
      <c r="D72" s="352"/>
      <c r="E72" s="352"/>
      <c r="F72" s="352"/>
      <c r="G72" s="352"/>
      <c r="H72" s="352"/>
      <c r="I72" s="352"/>
      <c r="J72" s="352"/>
      <c r="K72" s="352"/>
      <c r="L72" s="352"/>
      <c r="M72" s="352"/>
      <c r="N72" s="352"/>
      <c r="O72" s="352"/>
      <c r="P72" s="352"/>
      <c r="Q72" s="352"/>
      <c r="R72" s="352"/>
      <c r="S72" s="352"/>
      <c r="T72" s="352"/>
      <c r="U72" s="352"/>
      <c r="V72" s="352"/>
      <c r="W72" s="352"/>
      <c r="X72" s="352"/>
      <c r="Y72" s="353"/>
      <c r="Z72" s="351"/>
      <c r="AA72" s="352"/>
      <c r="AB72" s="352"/>
      <c r="AC72" s="352"/>
      <c r="AD72" s="353"/>
      <c r="AE72" s="360"/>
      <c r="AF72" s="361"/>
      <c r="AG72" s="361"/>
      <c r="AH72" s="361"/>
      <c r="AI72" s="361"/>
      <c r="AJ72" s="362"/>
      <c r="AK72" s="360"/>
      <c r="AL72" s="361"/>
      <c r="AM72" s="361"/>
      <c r="AN72" s="361"/>
      <c r="AO72" s="361"/>
      <c r="AP72" s="361"/>
      <c r="AQ72" s="361"/>
      <c r="AR72" s="361"/>
      <c r="AS72" s="361"/>
      <c r="AT72" s="361"/>
      <c r="AU72" s="361"/>
      <c r="AV72" s="361"/>
      <c r="AW72" s="361"/>
      <c r="AX72" s="362"/>
      <c r="AY72" s="360"/>
      <c r="AZ72" s="361"/>
      <c r="BA72" s="361"/>
      <c r="BB72" s="362"/>
      <c r="BC72" s="351"/>
      <c r="BD72" s="352"/>
      <c r="BE72" s="352"/>
      <c r="BF72" s="353"/>
      <c r="BG72" s="369"/>
      <c r="BH72" s="370"/>
      <c r="BI72" s="370"/>
      <c r="BJ72" s="371"/>
      <c r="BK72" s="318"/>
      <c r="BL72" s="319"/>
      <c r="BM72" s="319"/>
      <c r="BN72" s="319"/>
      <c r="BO72" s="319"/>
      <c r="BP72" s="320"/>
      <c r="BQ72" s="318"/>
      <c r="BR72" s="319"/>
      <c r="BS72" s="319"/>
      <c r="BT72" s="319"/>
      <c r="BU72" s="319"/>
      <c r="BV72" s="319"/>
      <c r="BW72" s="320"/>
      <c r="BX72" s="318"/>
      <c r="BY72" s="319"/>
      <c r="BZ72" s="319"/>
      <c r="CA72" s="319"/>
      <c r="CB72" s="319"/>
      <c r="CC72" s="320"/>
      <c r="CD72" s="318"/>
      <c r="CE72" s="319"/>
      <c r="CF72" s="319"/>
      <c r="CG72" s="319"/>
      <c r="CH72" s="319"/>
      <c r="CI72" s="320"/>
    </row>
    <row r="73" spans="1:87" ht="18" customHeight="1" thickBot="1" x14ac:dyDescent="0.3">
      <c r="A73" s="75"/>
      <c r="B73" s="354"/>
      <c r="C73" s="355"/>
      <c r="D73" s="355"/>
      <c r="E73" s="355"/>
      <c r="F73" s="355"/>
      <c r="G73" s="355"/>
      <c r="H73" s="355"/>
      <c r="I73" s="355"/>
      <c r="J73" s="355"/>
      <c r="K73" s="355"/>
      <c r="L73" s="355"/>
      <c r="M73" s="355"/>
      <c r="N73" s="355"/>
      <c r="O73" s="355"/>
      <c r="P73" s="355"/>
      <c r="Q73" s="355"/>
      <c r="R73" s="355"/>
      <c r="S73" s="355"/>
      <c r="T73" s="355"/>
      <c r="U73" s="355"/>
      <c r="V73" s="355"/>
      <c r="W73" s="355"/>
      <c r="X73" s="355"/>
      <c r="Y73" s="356"/>
      <c r="Z73" s="354"/>
      <c r="AA73" s="355"/>
      <c r="AB73" s="355"/>
      <c r="AC73" s="355"/>
      <c r="AD73" s="356"/>
      <c r="AE73" s="363"/>
      <c r="AF73" s="364"/>
      <c r="AG73" s="364"/>
      <c r="AH73" s="364"/>
      <c r="AI73" s="364"/>
      <c r="AJ73" s="365"/>
      <c r="AK73" s="360"/>
      <c r="AL73" s="361"/>
      <c r="AM73" s="361"/>
      <c r="AN73" s="361"/>
      <c r="AO73" s="361"/>
      <c r="AP73" s="361"/>
      <c r="AQ73" s="361"/>
      <c r="AR73" s="361"/>
      <c r="AS73" s="361"/>
      <c r="AT73" s="361"/>
      <c r="AU73" s="361"/>
      <c r="AV73" s="361"/>
      <c r="AW73" s="361"/>
      <c r="AX73" s="362"/>
      <c r="AY73" s="360"/>
      <c r="AZ73" s="361"/>
      <c r="BA73" s="361"/>
      <c r="BB73" s="362"/>
      <c r="BC73" s="351"/>
      <c r="BD73" s="352"/>
      <c r="BE73" s="352"/>
      <c r="BF73" s="353"/>
      <c r="BG73" s="369"/>
      <c r="BH73" s="370"/>
      <c r="BI73" s="370"/>
      <c r="BJ73" s="371"/>
      <c r="BK73" s="318"/>
      <c r="BL73" s="319"/>
      <c r="BM73" s="319"/>
      <c r="BN73" s="319"/>
      <c r="BO73" s="319"/>
      <c r="BP73" s="320"/>
      <c r="BQ73" s="321"/>
      <c r="BR73" s="322"/>
      <c r="BS73" s="322"/>
      <c r="BT73" s="322"/>
      <c r="BU73" s="322"/>
      <c r="BV73" s="322"/>
      <c r="BW73" s="323"/>
      <c r="BX73" s="321"/>
      <c r="BY73" s="322"/>
      <c r="BZ73" s="322"/>
      <c r="CA73" s="322"/>
      <c r="CB73" s="322"/>
      <c r="CC73" s="323"/>
      <c r="CD73" s="321"/>
      <c r="CE73" s="322"/>
      <c r="CF73" s="322"/>
      <c r="CG73" s="322"/>
      <c r="CH73" s="322"/>
      <c r="CI73" s="323"/>
    </row>
    <row r="74" spans="1:87" ht="18" customHeight="1" x14ac:dyDescent="0.25">
      <c r="A74" s="75"/>
      <c r="B74" s="324" t="s">
        <v>266</v>
      </c>
      <c r="C74" s="325"/>
      <c r="D74" s="325"/>
      <c r="E74" s="325"/>
      <c r="F74" s="325"/>
      <c r="G74" s="325"/>
      <c r="H74" s="325"/>
      <c r="I74" s="325"/>
      <c r="J74" s="325"/>
      <c r="K74" s="325"/>
      <c r="L74" s="325"/>
      <c r="M74" s="325"/>
      <c r="N74" s="325"/>
      <c r="O74" s="325"/>
      <c r="P74" s="325"/>
      <c r="Q74" s="325"/>
      <c r="R74" s="325"/>
      <c r="S74" s="325"/>
      <c r="T74" s="325"/>
      <c r="U74" s="325"/>
      <c r="V74" s="325"/>
      <c r="W74" s="325"/>
      <c r="X74" s="325"/>
      <c r="Y74" s="326"/>
      <c r="Z74" s="333" t="s">
        <v>319</v>
      </c>
      <c r="AA74" s="334"/>
      <c r="AB74" s="334"/>
      <c r="AC74" s="334"/>
      <c r="AD74" s="335"/>
      <c r="AE74" s="333">
        <v>4</v>
      </c>
      <c r="AF74" s="334"/>
      <c r="AG74" s="334"/>
      <c r="AH74" s="334"/>
      <c r="AI74" s="334"/>
      <c r="AJ74" s="334"/>
      <c r="AK74" s="342" t="s">
        <v>29</v>
      </c>
      <c r="AL74" s="343"/>
      <c r="AM74" s="343"/>
      <c r="AN74" s="343"/>
      <c r="AO74" s="343"/>
      <c r="AP74" s="343"/>
      <c r="AQ74" s="343"/>
      <c r="AR74" s="343"/>
      <c r="AS74" s="343"/>
      <c r="AT74" s="343"/>
      <c r="AU74" s="343"/>
      <c r="AV74" s="343"/>
      <c r="AW74" s="343"/>
      <c r="AX74" s="344"/>
      <c r="AY74" s="409">
        <v>8</v>
      </c>
      <c r="AZ74" s="346"/>
      <c r="BA74" s="346"/>
      <c r="BB74" s="410"/>
      <c r="BC74" s="345">
        <f>+$AE$74*AY74</f>
        <v>32</v>
      </c>
      <c r="BD74" s="346"/>
      <c r="BE74" s="346"/>
      <c r="BF74" s="347"/>
      <c r="BG74" s="285">
        <v>7925</v>
      </c>
      <c r="BH74" s="286"/>
      <c r="BI74" s="286"/>
      <c r="BJ74" s="287"/>
      <c r="BK74" s="288">
        <f>+AY74*BG74</f>
        <v>63400</v>
      </c>
      <c r="BL74" s="289"/>
      <c r="BM74" s="289"/>
      <c r="BN74" s="289"/>
      <c r="BO74" s="289"/>
      <c r="BP74" s="290"/>
      <c r="BQ74" s="291">
        <v>5000</v>
      </c>
      <c r="BR74" s="292"/>
      <c r="BS74" s="292"/>
      <c r="BT74" s="292"/>
      <c r="BU74" s="292"/>
      <c r="BV74" s="292"/>
      <c r="BW74" s="293"/>
      <c r="BX74" s="291">
        <f>+(((BK77+BQ74)*15)/85)</f>
        <v>34466.470588235294</v>
      </c>
      <c r="BY74" s="292"/>
      <c r="BZ74" s="292"/>
      <c r="CA74" s="292"/>
      <c r="CB74" s="292"/>
      <c r="CC74" s="293"/>
      <c r="CD74" s="291">
        <f>+BK77+BQ74+BX74</f>
        <v>229776.4705882353</v>
      </c>
      <c r="CE74" s="292"/>
      <c r="CF74" s="292"/>
      <c r="CG74" s="292"/>
      <c r="CH74" s="292"/>
      <c r="CI74" s="293"/>
    </row>
    <row r="75" spans="1:87" ht="18" customHeight="1" x14ac:dyDescent="0.25">
      <c r="A75" s="75"/>
      <c r="B75" s="327"/>
      <c r="C75" s="328"/>
      <c r="D75" s="328"/>
      <c r="E75" s="328"/>
      <c r="F75" s="328"/>
      <c r="G75" s="328"/>
      <c r="H75" s="328"/>
      <c r="I75" s="328"/>
      <c r="J75" s="328"/>
      <c r="K75" s="328"/>
      <c r="L75" s="328"/>
      <c r="M75" s="328"/>
      <c r="N75" s="328"/>
      <c r="O75" s="328"/>
      <c r="P75" s="328"/>
      <c r="Q75" s="328"/>
      <c r="R75" s="328"/>
      <c r="S75" s="328"/>
      <c r="T75" s="328"/>
      <c r="U75" s="328"/>
      <c r="V75" s="328"/>
      <c r="W75" s="328"/>
      <c r="X75" s="328"/>
      <c r="Y75" s="329"/>
      <c r="Z75" s="336"/>
      <c r="AA75" s="337"/>
      <c r="AB75" s="337"/>
      <c r="AC75" s="337"/>
      <c r="AD75" s="338"/>
      <c r="AE75" s="336"/>
      <c r="AF75" s="337"/>
      <c r="AG75" s="337"/>
      <c r="AH75" s="337"/>
      <c r="AI75" s="337"/>
      <c r="AJ75" s="337"/>
      <c r="AK75" s="300" t="s">
        <v>13</v>
      </c>
      <c r="AL75" s="301"/>
      <c r="AM75" s="301"/>
      <c r="AN75" s="301"/>
      <c r="AO75" s="301"/>
      <c r="AP75" s="301"/>
      <c r="AQ75" s="301"/>
      <c r="AR75" s="301"/>
      <c r="AS75" s="301"/>
      <c r="AT75" s="301"/>
      <c r="AU75" s="301"/>
      <c r="AV75" s="301"/>
      <c r="AW75" s="301"/>
      <c r="AX75" s="302"/>
      <c r="AY75" s="407">
        <v>2</v>
      </c>
      <c r="AZ75" s="304"/>
      <c r="BA75" s="304"/>
      <c r="BB75" s="408"/>
      <c r="BC75" s="306">
        <f t="shared" ref="BC75:BC76" si="10">+$AE$74*AY75</f>
        <v>8</v>
      </c>
      <c r="BD75" s="307"/>
      <c r="BE75" s="307"/>
      <c r="BF75" s="308"/>
      <c r="BG75" s="309">
        <v>40826</v>
      </c>
      <c r="BH75" s="310"/>
      <c r="BI75" s="310"/>
      <c r="BJ75" s="311"/>
      <c r="BK75" s="312">
        <f t="shared" ref="BK75:BK76" si="11">+AY75*BG75</f>
        <v>81652</v>
      </c>
      <c r="BL75" s="313"/>
      <c r="BM75" s="313"/>
      <c r="BN75" s="313"/>
      <c r="BO75" s="313"/>
      <c r="BP75" s="314"/>
      <c r="BQ75" s="294"/>
      <c r="BR75" s="295"/>
      <c r="BS75" s="295"/>
      <c r="BT75" s="295"/>
      <c r="BU75" s="295"/>
      <c r="BV75" s="295"/>
      <c r="BW75" s="296"/>
      <c r="BX75" s="294"/>
      <c r="BY75" s="295"/>
      <c r="BZ75" s="295"/>
      <c r="CA75" s="295"/>
      <c r="CB75" s="295"/>
      <c r="CC75" s="296"/>
      <c r="CD75" s="294"/>
      <c r="CE75" s="295"/>
      <c r="CF75" s="295"/>
      <c r="CG75" s="295"/>
      <c r="CH75" s="295"/>
      <c r="CI75" s="296"/>
    </row>
    <row r="76" spans="1:87" ht="18" customHeight="1" thickBot="1" x14ac:dyDescent="0.3">
      <c r="A76" s="75"/>
      <c r="B76" s="327"/>
      <c r="C76" s="328"/>
      <c r="D76" s="328"/>
      <c r="E76" s="328"/>
      <c r="F76" s="328"/>
      <c r="G76" s="328"/>
      <c r="H76" s="328"/>
      <c r="I76" s="328"/>
      <c r="J76" s="328"/>
      <c r="K76" s="328"/>
      <c r="L76" s="328"/>
      <c r="M76" s="328"/>
      <c r="N76" s="328"/>
      <c r="O76" s="328"/>
      <c r="P76" s="328"/>
      <c r="Q76" s="328"/>
      <c r="R76" s="328"/>
      <c r="S76" s="328"/>
      <c r="T76" s="328"/>
      <c r="U76" s="328"/>
      <c r="V76" s="328"/>
      <c r="W76" s="328"/>
      <c r="X76" s="328"/>
      <c r="Y76" s="329"/>
      <c r="Z76" s="336"/>
      <c r="AA76" s="337"/>
      <c r="AB76" s="337"/>
      <c r="AC76" s="337"/>
      <c r="AD76" s="338"/>
      <c r="AE76" s="336"/>
      <c r="AF76" s="337"/>
      <c r="AG76" s="337"/>
      <c r="AH76" s="337"/>
      <c r="AI76" s="337"/>
      <c r="AJ76" s="337"/>
      <c r="AK76" s="392" t="s">
        <v>530</v>
      </c>
      <c r="AL76" s="393"/>
      <c r="AM76" s="393"/>
      <c r="AN76" s="393"/>
      <c r="AO76" s="393"/>
      <c r="AP76" s="393"/>
      <c r="AQ76" s="393"/>
      <c r="AR76" s="393"/>
      <c r="AS76" s="393"/>
      <c r="AT76" s="393"/>
      <c r="AU76" s="393"/>
      <c r="AV76" s="393"/>
      <c r="AW76" s="393"/>
      <c r="AX76" s="394"/>
      <c r="AY76" s="407">
        <v>2</v>
      </c>
      <c r="AZ76" s="304"/>
      <c r="BA76" s="304"/>
      <c r="BB76" s="408"/>
      <c r="BC76" s="306">
        <f t="shared" si="10"/>
        <v>8</v>
      </c>
      <c r="BD76" s="307"/>
      <c r="BE76" s="307"/>
      <c r="BF76" s="308"/>
      <c r="BG76" s="309">
        <v>22629</v>
      </c>
      <c r="BH76" s="310"/>
      <c r="BI76" s="310"/>
      <c r="BJ76" s="311"/>
      <c r="BK76" s="312">
        <f t="shared" si="11"/>
        <v>45258</v>
      </c>
      <c r="BL76" s="313"/>
      <c r="BM76" s="313"/>
      <c r="BN76" s="313"/>
      <c r="BO76" s="313"/>
      <c r="BP76" s="314"/>
      <c r="BQ76" s="294"/>
      <c r="BR76" s="295"/>
      <c r="BS76" s="295"/>
      <c r="BT76" s="295"/>
      <c r="BU76" s="295"/>
      <c r="BV76" s="295"/>
      <c r="BW76" s="296"/>
      <c r="BX76" s="294"/>
      <c r="BY76" s="295"/>
      <c r="BZ76" s="295"/>
      <c r="CA76" s="295"/>
      <c r="CB76" s="295"/>
      <c r="CC76" s="296"/>
      <c r="CD76" s="294"/>
      <c r="CE76" s="295"/>
      <c r="CF76" s="295"/>
      <c r="CG76" s="295"/>
      <c r="CH76" s="295"/>
      <c r="CI76" s="296"/>
    </row>
    <row r="77" spans="1:87" ht="18" customHeight="1" thickBot="1" x14ac:dyDescent="0.3">
      <c r="A77" s="75"/>
      <c r="B77" s="377"/>
      <c r="C77" s="378"/>
      <c r="D77" s="378"/>
      <c r="E77" s="378"/>
      <c r="F77" s="378"/>
      <c r="G77" s="378"/>
      <c r="H77" s="378"/>
      <c r="I77" s="378"/>
      <c r="J77" s="378"/>
      <c r="K77" s="378"/>
      <c r="L77" s="378"/>
      <c r="M77" s="378"/>
      <c r="N77" s="378"/>
      <c r="O77" s="378"/>
      <c r="P77" s="378"/>
      <c r="Q77" s="378"/>
      <c r="R77" s="378"/>
      <c r="S77" s="378"/>
      <c r="T77" s="378"/>
      <c r="U77" s="378"/>
      <c r="V77" s="378"/>
      <c r="W77" s="378"/>
      <c r="X77" s="378"/>
      <c r="Y77" s="378"/>
      <c r="Z77" s="378"/>
      <c r="AA77" s="378"/>
      <c r="AB77" s="378"/>
      <c r="AC77" s="378"/>
      <c r="AD77" s="378"/>
      <c r="AE77" s="378"/>
      <c r="AF77" s="378"/>
      <c r="AG77" s="378"/>
      <c r="AH77" s="378"/>
      <c r="AI77" s="378"/>
      <c r="AJ77" s="379"/>
      <c r="AK77" s="380" t="s">
        <v>3</v>
      </c>
      <c r="AL77" s="381"/>
      <c r="AM77" s="381"/>
      <c r="AN77" s="381"/>
      <c r="AO77" s="381"/>
      <c r="AP77" s="381"/>
      <c r="AQ77" s="381"/>
      <c r="AR77" s="381"/>
      <c r="AS77" s="381"/>
      <c r="AT77" s="381"/>
      <c r="AU77" s="381"/>
      <c r="AV77" s="381"/>
      <c r="AW77" s="381"/>
      <c r="AX77" s="381"/>
      <c r="AY77" s="382"/>
      <c r="AZ77" s="382"/>
      <c r="BA77" s="382"/>
      <c r="BB77" s="382"/>
      <c r="BC77" s="382"/>
      <c r="BD77" s="382"/>
      <c r="BE77" s="382"/>
      <c r="BF77" s="382"/>
      <c r="BG77" s="382"/>
      <c r="BH77" s="382"/>
      <c r="BI77" s="382"/>
      <c r="BJ77" s="383"/>
      <c r="BK77" s="384">
        <f>SUM(BK74:BK76)</f>
        <v>190310</v>
      </c>
      <c r="BL77" s="385"/>
      <c r="BM77" s="385"/>
      <c r="BN77" s="385"/>
      <c r="BO77" s="385"/>
      <c r="BP77" s="386"/>
      <c r="BQ77" s="387" t="s">
        <v>100</v>
      </c>
      <c r="BR77" s="388"/>
      <c r="BS77" s="388"/>
      <c r="BT77" s="388"/>
      <c r="BU77" s="388"/>
      <c r="BV77" s="388"/>
      <c r="BW77" s="388"/>
      <c r="BX77" s="388"/>
      <c r="BY77" s="388"/>
      <c r="BZ77" s="388"/>
      <c r="CA77" s="388"/>
      <c r="CB77" s="388"/>
      <c r="CC77" s="389"/>
      <c r="CD77" s="390">
        <f>+CD74*AE74</f>
        <v>919105.8823529412</v>
      </c>
      <c r="CE77" s="390"/>
      <c r="CF77" s="390"/>
      <c r="CG77" s="390"/>
      <c r="CH77" s="390"/>
      <c r="CI77" s="391"/>
    </row>
    <row r="78" spans="1:87" ht="18" customHeight="1" thickBot="1" x14ac:dyDescent="0.3">
      <c r="A78" s="75"/>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BG78" s="78"/>
      <c r="BH78" s="78"/>
      <c r="BI78" s="78"/>
      <c r="BJ78" s="78"/>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row>
    <row r="79" spans="1:87" ht="18" customHeight="1" x14ac:dyDescent="0.25">
      <c r="A79" s="75"/>
      <c r="B79" s="348" t="s">
        <v>0</v>
      </c>
      <c r="C79" s="349"/>
      <c r="D79" s="349"/>
      <c r="E79" s="349"/>
      <c r="F79" s="349"/>
      <c r="G79" s="349"/>
      <c r="H79" s="349"/>
      <c r="I79" s="349"/>
      <c r="J79" s="349"/>
      <c r="K79" s="349"/>
      <c r="L79" s="349"/>
      <c r="M79" s="349"/>
      <c r="N79" s="349"/>
      <c r="O79" s="349"/>
      <c r="P79" s="349"/>
      <c r="Q79" s="349"/>
      <c r="R79" s="349"/>
      <c r="S79" s="349"/>
      <c r="T79" s="349"/>
      <c r="U79" s="349"/>
      <c r="V79" s="349"/>
      <c r="W79" s="349"/>
      <c r="X79" s="349"/>
      <c r="Y79" s="350"/>
      <c r="Z79" s="348" t="s">
        <v>80</v>
      </c>
      <c r="AA79" s="349"/>
      <c r="AB79" s="349"/>
      <c r="AC79" s="349"/>
      <c r="AD79" s="350"/>
      <c r="AE79" s="357" t="s">
        <v>79</v>
      </c>
      <c r="AF79" s="358"/>
      <c r="AG79" s="358"/>
      <c r="AH79" s="358"/>
      <c r="AI79" s="358"/>
      <c r="AJ79" s="359"/>
      <c r="AK79" s="357" t="s">
        <v>81</v>
      </c>
      <c r="AL79" s="358"/>
      <c r="AM79" s="358"/>
      <c r="AN79" s="358"/>
      <c r="AO79" s="358"/>
      <c r="AP79" s="358"/>
      <c r="AQ79" s="358"/>
      <c r="AR79" s="358"/>
      <c r="AS79" s="358"/>
      <c r="AT79" s="358"/>
      <c r="AU79" s="358"/>
      <c r="AV79" s="358"/>
      <c r="AW79" s="358"/>
      <c r="AX79" s="359"/>
      <c r="AY79" s="357" t="s">
        <v>1</v>
      </c>
      <c r="AZ79" s="358"/>
      <c r="BA79" s="358"/>
      <c r="BB79" s="359"/>
      <c r="BC79" s="348" t="s">
        <v>104</v>
      </c>
      <c r="BD79" s="349"/>
      <c r="BE79" s="349"/>
      <c r="BF79" s="350"/>
      <c r="BG79" s="366" t="s">
        <v>82</v>
      </c>
      <c r="BH79" s="367"/>
      <c r="BI79" s="367"/>
      <c r="BJ79" s="368"/>
      <c r="BK79" s="315" t="s">
        <v>99</v>
      </c>
      <c r="BL79" s="316"/>
      <c r="BM79" s="316"/>
      <c r="BN79" s="316"/>
      <c r="BO79" s="316"/>
      <c r="BP79" s="317"/>
      <c r="BQ79" s="315" t="s">
        <v>83</v>
      </c>
      <c r="BR79" s="316"/>
      <c r="BS79" s="316"/>
      <c r="BT79" s="316"/>
      <c r="BU79" s="316"/>
      <c r="BV79" s="316"/>
      <c r="BW79" s="317"/>
      <c r="BX79" s="315" t="s">
        <v>84</v>
      </c>
      <c r="BY79" s="316"/>
      <c r="BZ79" s="316"/>
      <c r="CA79" s="316"/>
      <c r="CB79" s="316"/>
      <c r="CC79" s="317"/>
      <c r="CD79" s="315" t="s">
        <v>85</v>
      </c>
      <c r="CE79" s="316"/>
      <c r="CF79" s="316"/>
      <c r="CG79" s="316"/>
      <c r="CH79" s="316"/>
      <c r="CI79" s="317"/>
    </row>
    <row r="80" spans="1:87" ht="18" customHeight="1" x14ac:dyDescent="0.25">
      <c r="A80" s="75"/>
      <c r="B80" s="351"/>
      <c r="C80" s="352"/>
      <c r="D80" s="352"/>
      <c r="E80" s="352"/>
      <c r="F80" s="352"/>
      <c r="G80" s="352"/>
      <c r="H80" s="352"/>
      <c r="I80" s="352"/>
      <c r="J80" s="352"/>
      <c r="K80" s="352"/>
      <c r="L80" s="352"/>
      <c r="M80" s="352"/>
      <c r="N80" s="352"/>
      <c r="O80" s="352"/>
      <c r="P80" s="352"/>
      <c r="Q80" s="352"/>
      <c r="R80" s="352"/>
      <c r="S80" s="352"/>
      <c r="T80" s="352"/>
      <c r="U80" s="352"/>
      <c r="V80" s="352"/>
      <c r="W80" s="352"/>
      <c r="X80" s="352"/>
      <c r="Y80" s="353"/>
      <c r="Z80" s="351"/>
      <c r="AA80" s="352"/>
      <c r="AB80" s="352"/>
      <c r="AC80" s="352"/>
      <c r="AD80" s="353"/>
      <c r="AE80" s="360"/>
      <c r="AF80" s="361"/>
      <c r="AG80" s="361"/>
      <c r="AH80" s="361"/>
      <c r="AI80" s="361"/>
      <c r="AJ80" s="362"/>
      <c r="AK80" s="360"/>
      <c r="AL80" s="361"/>
      <c r="AM80" s="361"/>
      <c r="AN80" s="361"/>
      <c r="AO80" s="361"/>
      <c r="AP80" s="361"/>
      <c r="AQ80" s="361"/>
      <c r="AR80" s="361"/>
      <c r="AS80" s="361"/>
      <c r="AT80" s="361"/>
      <c r="AU80" s="361"/>
      <c r="AV80" s="361"/>
      <c r="AW80" s="361"/>
      <c r="AX80" s="362"/>
      <c r="AY80" s="360"/>
      <c r="AZ80" s="361"/>
      <c r="BA80" s="361"/>
      <c r="BB80" s="362"/>
      <c r="BC80" s="351"/>
      <c r="BD80" s="352"/>
      <c r="BE80" s="352"/>
      <c r="BF80" s="353"/>
      <c r="BG80" s="369"/>
      <c r="BH80" s="370"/>
      <c r="BI80" s="370"/>
      <c r="BJ80" s="371"/>
      <c r="BK80" s="318"/>
      <c r="BL80" s="319"/>
      <c r="BM80" s="319"/>
      <c r="BN80" s="319"/>
      <c r="BO80" s="319"/>
      <c r="BP80" s="320"/>
      <c r="BQ80" s="318"/>
      <c r="BR80" s="319"/>
      <c r="BS80" s="319"/>
      <c r="BT80" s="319"/>
      <c r="BU80" s="319"/>
      <c r="BV80" s="319"/>
      <c r="BW80" s="320"/>
      <c r="BX80" s="318"/>
      <c r="BY80" s="319"/>
      <c r="BZ80" s="319"/>
      <c r="CA80" s="319"/>
      <c r="CB80" s="319"/>
      <c r="CC80" s="320"/>
      <c r="CD80" s="318"/>
      <c r="CE80" s="319"/>
      <c r="CF80" s="319"/>
      <c r="CG80" s="319"/>
      <c r="CH80" s="319"/>
      <c r="CI80" s="320"/>
    </row>
    <row r="81" spans="1:87" ht="18" customHeight="1" thickBot="1" x14ac:dyDescent="0.3">
      <c r="A81" s="75"/>
      <c r="B81" s="354"/>
      <c r="C81" s="355"/>
      <c r="D81" s="355"/>
      <c r="E81" s="355"/>
      <c r="F81" s="355"/>
      <c r="G81" s="355"/>
      <c r="H81" s="355"/>
      <c r="I81" s="355"/>
      <c r="J81" s="355"/>
      <c r="K81" s="355"/>
      <c r="L81" s="355"/>
      <c r="M81" s="355"/>
      <c r="N81" s="355"/>
      <c r="O81" s="355"/>
      <c r="P81" s="355"/>
      <c r="Q81" s="355"/>
      <c r="R81" s="355"/>
      <c r="S81" s="355"/>
      <c r="T81" s="355"/>
      <c r="U81" s="355"/>
      <c r="V81" s="355"/>
      <c r="W81" s="355"/>
      <c r="X81" s="355"/>
      <c r="Y81" s="356"/>
      <c r="Z81" s="354"/>
      <c r="AA81" s="355"/>
      <c r="AB81" s="355"/>
      <c r="AC81" s="355"/>
      <c r="AD81" s="356"/>
      <c r="AE81" s="363"/>
      <c r="AF81" s="364"/>
      <c r="AG81" s="364"/>
      <c r="AH81" s="364"/>
      <c r="AI81" s="364"/>
      <c r="AJ81" s="365"/>
      <c r="AK81" s="360"/>
      <c r="AL81" s="361"/>
      <c r="AM81" s="361"/>
      <c r="AN81" s="361"/>
      <c r="AO81" s="361"/>
      <c r="AP81" s="361"/>
      <c r="AQ81" s="361"/>
      <c r="AR81" s="361"/>
      <c r="AS81" s="361"/>
      <c r="AT81" s="361"/>
      <c r="AU81" s="361"/>
      <c r="AV81" s="361"/>
      <c r="AW81" s="361"/>
      <c r="AX81" s="362"/>
      <c r="AY81" s="360"/>
      <c r="AZ81" s="361"/>
      <c r="BA81" s="361"/>
      <c r="BB81" s="362"/>
      <c r="BC81" s="351"/>
      <c r="BD81" s="352"/>
      <c r="BE81" s="352"/>
      <c r="BF81" s="353"/>
      <c r="BG81" s="369"/>
      <c r="BH81" s="370"/>
      <c r="BI81" s="370"/>
      <c r="BJ81" s="371"/>
      <c r="BK81" s="318"/>
      <c r="BL81" s="319"/>
      <c r="BM81" s="319"/>
      <c r="BN81" s="319"/>
      <c r="BO81" s="319"/>
      <c r="BP81" s="320"/>
      <c r="BQ81" s="321"/>
      <c r="BR81" s="322"/>
      <c r="BS81" s="322"/>
      <c r="BT81" s="322"/>
      <c r="BU81" s="322"/>
      <c r="BV81" s="322"/>
      <c r="BW81" s="323"/>
      <c r="BX81" s="321"/>
      <c r="BY81" s="322"/>
      <c r="BZ81" s="322"/>
      <c r="CA81" s="322"/>
      <c r="CB81" s="322"/>
      <c r="CC81" s="323"/>
      <c r="CD81" s="321"/>
      <c r="CE81" s="322"/>
      <c r="CF81" s="322"/>
      <c r="CG81" s="322"/>
      <c r="CH81" s="322"/>
      <c r="CI81" s="323"/>
    </row>
    <row r="82" spans="1:87" ht="18" customHeight="1" x14ac:dyDescent="0.25">
      <c r="A82" s="75"/>
      <c r="B82" s="324" t="s">
        <v>267</v>
      </c>
      <c r="C82" s="325"/>
      <c r="D82" s="325"/>
      <c r="E82" s="325"/>
      <c r="F82" s="325"/>
      <c r="G82" s="325"/>
      <c r="H82" s="325"/>
      <c r="I82" s="325"/>
      <c r="J82" s="325"/>
      <c r="K82" s="325"/>
      <c r="L82" s="325"/>
      <c r="M82" s="325"/>
      <c r="N82" s="325"/>
      <c r="O82" s="325"/>
      <c r="P82" s="325"/>
      <c r="Q82" s="325"/>
      <c r="R82" s="325"/>
      <c r="S82" s="325"/>
      <c r="T82" s="325"/>
      <c r="U82" s="325"/>
      <c r="V82" s="325"/>
      <c r="W82" s="325"/>
      <c r="X82" s="325"/>
      <c r="Y82" s="326"/>
      <c r="Z82" s="333" t="s">
        <v>320</v>
      </c>
      <c r="AA82" s="334"/>
      <c r="AB82" s="334"/>
      <c r="AC82" s="334"/>
      <c r="AD82" s="335"/>
      <c r="AE82" s="333">
        <v>264</v>
      </c>
      <c r="AF82" s="334"/>
      <c r="AG82" s="334"/>
      <c r="AH82" s="334"/>
      <c r="AI82" s="334"/>
      <c r="AJ82" s="334"/>
      <c r="AK82" s="342" t="s">
        <v>41</v>
      </c>
      <c r="AL82" s="343"/>
      <c r="AM82" s="343"/>
      <c r="AN82" s="343"/>
      <c r="AO82" s="343"/>
      <c r="AP82" s="343"/>
      <c r="AQ82" s="343"/>
      <c r="AR82" s="343"/>
      <c r="AS82" s="343"/>
      <c r="AT82" s="343"/>
      <c r="AU82" s="343"/>
      <c r="AV82" s="343"/>
      <c r="AW82" s="343"/>
      <c r="AX82" s="344"/>
      <c r="AY82" s="409">
        <v>0.25</v>
      </c>
      <c r="AZ82" s="346"/>
      <c r="BA82" s="346"/>
      <c r="BB82" s="410"/>
      <c r="BC82" s="345">
        <f>+$AE$82*AY82</f>
        <v>66</v>
      </c>
      <c r="BD82" s="346"/>
      <c r="BE82" s="346"/>
      <c r="BF82" s="347"/>
      <c r="BG82" s="285">
        <v>22629</v>
      </c>
      <c r="BH82" s="286"/>
      <c r="BI82" s="286"/>
      <c r="BJ82" s="287"/>
      <c r="BK82" s="288">
        <f>+AY82*BG82</f>
        <v>5657.25</v>
      </c>
      <c r="BL82" s="289"/>
      <c r="BM82" s="289"/>
      <c r="BN82" s="289"/>
      <c r="BO82" s="289"/>
      <c r="BP82" s="290"/>
      <c r="BQ82" s="291">
        <v>1000</v>
      </c>
      <c r="BR82" s="292"/>
      <c r="BS82" s="292"/>
      <c r="BT82" s="292"/>
      <c r="BU82" s="292"/>
      <c r="BV82" s="292"/>
      <c r="BW82" s="293"/>
      <c r="BX82" s="291">
        <f>+(((BK85+BQ82)*15)/85)</f>
        <v>3675.2205882352941</v>
      </c>
      <c r="BY82" s="292"/>
      <c r="BZ82" s="292"/>
      <c r="CA82" s="292"/>
      <c r="CB82" s="292"/>
      <c r="CC82" s="293"/>
      <c r="CD82" s="291">
        <f>+BK85+BQ82+BX82</f>
        <v>24501.470588235294</v>
      </c>
      <c r="CE82" s="292"/>
      <c r="CF82" s="292"/>
      <c r="CG82" s="292"/>
      <c r="CH82" s="292"/>
      <c r="CI82" s="293"/>
    </row>
    <row r="83" spans="1:87" ht="18" customHeight="1" x14ac:dyDescent="0.25">
      <c r="A83" s="75"/>
      <c r="B83" s="327"/>
      <c r="C83" s="328"/>
      <c r="D83" s="328"/>
      <c r="E83" s="328"/>
      <c r="F83" s="328"/>
      <c r="G83" s="328"/>
      <c r="H83" s="328"/>
      <c r="I83" s="328"/>
      <c r="J83" s="328"/>
      <c r="K83" s="328"/>
      <c r="L83" s="328"/>
      <c r="M83" s="328"/>
      <c r="N83" s="328"/>
      <c r="O83" s="328"/>
      <c r="P83" s="328"/>
      <c r="Q83" s="328"/>
      <c r="R83" s="328"/>
      <c r="S83" s="328"/>
      <c r="T83" s="328"/>
      <c r="U83" s="328"/>
      <c r="V83" s="328"/>
      <c r="W83" s="328"/>
      <c r="X83" s="328"/>
      <c r="Y83" s="329"/>
      <c r="Z83" s="336"/>
      <c r="AA83" s="337"/>
      <c r="AB83" s="337"/>
      <c r="AC83" s="337"/>
      <c r="AD83" s="338"/>
      <c r="AE83" s="336"/>
      <c r="AF83" s="337"/>
      <c r="AG83" s="337"/>
      <c r="AH83" s="337"/>
      <c r="AI83" s="337"/>
      <c r="AJ83" s="337"/>
      <c r="AK83" s="300" t="s">
        <v>13</v>
      </c>
      <c r="AL83" s="301"/>
      <c r="AM83" s="301"/>
      <c r="AN83" s="301"/>
      <c r="AO83" s="301"/>
      <c r="AP83" s="301"/>
      <c r="AQ83" s="301"/>
      <c r="AR83" s="301"/>
      <c r="AS83" s="301"/>
      <c r="AT83" s="301"/>
      <c r="AU83" s="301"/>
      <c r="AV83" s="301"/>
      <c r="AW83" s="301"/>
      <c r="AX83" s="302"/>
      <c r="AY83" s="407">
        <v>0.25</v>
      </c>
      <c r="AZ83" s="304"/>
      <c r="BA83" s="304"/>
      <c r="BB83" s="408"/>
      <c r="BC83" s="306">
        <f t="shared" ref="BC83:BC84" si="12">+$AE$82*AY83</f>
        <v>66</v>
      </c>
      <c r="BD83" s="307"/>
      <c r="BE83" s="307"/>
      <c r="BF83" s="308"/>
      <c r="BG83" s="309">
        <v>40826</v>
      </c>
      <c r="BH83" s="310"/>
      <c r="BI83" s="310"/>
      <c r="BJ83" s="311"/>
      <c r="BK83" s="312">
        <f t="shared" ref="BK83:BK84" si="13">+AY83*BG83</f>
        <v>10206.5</v>
      </c>
      <c r="BL83" s="313"/>
      <c r="BM83" s="313"/>
      <c r="BN83" s="313"/>
      <c r="BO83" s="313"/>
      <c r="BP83" s="314"/>
      <c r="BQ83" s="294"/>
      <c r="BR83" s="295"/>
      <c r="BS83" s="295"/>
      <c r="BT83" s="295"/>
      <c r="BU83" s="295"/>
      <c r="BV83" s="295"/>
      <c r="BW83" s="296"/>
      <c r="BX83" s="294"/>
      <c r="BY83" s="295"/>
      <c r="BZ83" s="295"/>
      <c r="CA83" s="295"/>
      <c r="CB83" s="295"/>
      <c r="CC83" s="296"/>
      <c r="CD83" s="294"/>
      <c r="CE83" s="295"/>
      <c r="CF83" s="295"/>
      <c r="CG83" s="295"/>
      <c r="CH83" s="295"/>
      <c r="CI83" s="296"/>
    </row>
    <row r="84" spans="1:87" ht="18" customHeight="1" thickBot="1" x14ac:dyDescent="0.3">
      <c r="A84" s="75"/>
      <c r="B84" s="327"/>
      <c r="C84" s="328"/>
      <c r="D84" s="328"/>
      <c r="E84" s="328"/>
      <c r="F84" s="328"/>
      <c r="G84" s="328"/>
      <c r="H84" s="328"/>
      <c r="I84" s="328"/>
      <c r="J84" s="328"/>
      <c r="K84" s="328"/>
      <c r="L84" s="328"/>
      <c r="M84" s="328"/>
      <c r="N84" s="328"/>
      <c r="O84" s="328"/>
      <c r="P84" s="328"/>
      <c r="Q84" s="328"/>
      <c r="R84" s="328"/>
      <c r="S84" s="328"/>
      <c r="T84" s="328"/>
      <c r="U84" s="328"/>
      <c r="V84" s="328"/>
      <c r="W84" s="328"/>
      <c r="X84" s="328"/>
      <c r="Y84" s="329"/>
      <c r="Z84" s="336"/>
      <c r="AA84" s="337"/>
      <c r="AB84" s="337"/>
      <c r="AC84" s="337"/>
      <c r="AD84" s="338"/>
      <c r="AE84" s="336"/>
      <c r="AF84" s="337"/>
      <c r="AG84" s="337"/>
      <c r="AH84" s="337"/>
      <c r="AI84" s="337"/>
      <c r="AJ84" s="337"/>
      <c r="AK84" s="392" t="s">
        <v>526</v>
      </c>
      <c r="AL84" s="393"/>
      <c r="AM84" s="393"/>
      <c r="AN84" s="393"/>
      <c r="AO84" s="393"/>
      <c r="AP84" s="393"/>
      <c r="AQ84" s="393"/>
      <c r="AR84" s="393"/>
      <c r="AS84" s="393"/>
      <c r="AT84" s="393"/>
      <c r="AU84" s="393"/>
      <c r="AV84" s="393"/>
      <c r="AW84" s="393"/>
      <c r="AX84" s="394"/>
      <c r="AY84" s="407">
        <v>0.5</v>
      </c>
      <c r="AZ84" s="304"/>
      <c r="BA84" s="304"/>
      <c r="BB84" s="408"/>
      <c r="BC84" s="306">
        <f t="shared" si="12"/>
        <v>132</v>
      </c>
      <c r="BD84" s="307"/>
      <c r="BE84" s="307"/>
      <c r="BF84" s="308"/>
      <c r="BG84" s="309">
        <v>7925</v>
      </c>
      <c r="BH84" s="310"/>
      <c r="BI84" s="310"/>
      <c r="BJ84" s="311"/>
      <c r="BK84" s="312">
        <f t="shared" si="13"/>
        <v>3962.5</v>
      </c>
      <c r="BL84" s="313"/>
      <c r="BM84" s="313"/>
      <c r="BN84" s="313"/>
      <c r="BO84" s="313"/>
      <c r="BP84" s="314"/>
      <c r="BQ84" s="294"/>
      <c r="BR84" s="295"/>
      <c r="BS84" s="295"/>
      <c r="BT84" s="295"/>
      <c r="BU84" s="295"/>
      <c r="BV84" s="295"/>
      <c r="BW84" s="296"/>
      <c r="BX84" s="294"/>
      <c r="BY84" s="295"/>
      <c r="BZ84" s="295"/>
      <c r="CA84" s="295"/>
      <c r="CB84" s="295"/>
      <c r="CC84" s="296"/>
      <c r="CD84" s="294"/>
      <c r="CE84" s="295"/>
      <c r="CF84" s="295"/>
      <c r="CG84" s="295"/>
      <c r="CH84" s="295"/>
      <c r="CI84" s="296"/>
    </row>
    <row r="85" spans="1:87" ht="18" customHeight="1" thickBot="1" x14ac:dyDescent="0.3">
      <c r="A85" s="75"/>
      <c r="B85" s="377"/>
      <c r="C85" s="378"/>
      <c r="D85" s="378"/>
      <c r="E85" s="378"/>
      <c r="F85" s="378"/>
      <c r="G85" s="378"/>
      <c r="H85" s="378"/>
      <c r="I85" s="378"/>
      <c r="J85" s="378"/>
      <c r="K85" s="378"/>
      <c r="L85" s="378"/>
      <c r="M85" s="378"/>
      <c r="N85" s="378"/>
      <c r="O85" s="378"/>
      <c r="P85" s="378"/>
      <c r="Q85" s="378"/>
      <c r="R85" s="378"/>
      <c r="S85" s="378"/>
      <c r="T85" s="378"/>
      <c r="U85" s="378"/>
      <c r="V85" s="378"/>
      <c r="W85" s="378"/>
      <c r="X85" s="378"/>
      <c r="Y85" s="378"/>
      <c r="Z85" s="378"/>
      <c r="AA85" s="378"/>
      <c r="AB85" s="378"/>
      <c r="AC85" s="378"/>
      <c r="AD85" s="378"/>
      <c r="AE85" s="378"/>
      <c r="AF85" s="378"/>
      <c r="AG85" s="378"/>
      <c r="AH85" s="378"/>
      <c r="AI85" s="378"/>
      <c r="AJ85" s="379"/>
      <c r="AK85" s="380" t="s">
        <v>3</v>
      </c>
      <c r="AL85" s="381"/>
      <c r="AM85" s="381"/>
      <c r="AN85" s="381"/>
      <c r="AO85" s="381"/>
      <c r="AP85" s="381"/>
      <c r="AQ85" s="381"/>
      <c r="AR85" s="381"/>
      <c r="AS85" s="381"/>
      <c r="AT85" s="381"/>
      <c r="AU85" s="381"/>
      <c r="AV85" s="381"/>
      <c r="AW85" s="381"/>
      <c r="AX85" s="381"/>
      <c r="AY85" s="382"/>
      <c r="AZ85" s="382"/>
      <c r="BA85" s="382"/>
      <c r="BB85" s="382"/>
      <c r="BC85" s="382"/>
      <c r="BD85" s="382"/>
      <c r="BE85" s="382"/>
      <c r="BF85" s="382"/>
      <c r="BG85" s="382"/>
      <c r="BH85" s="382"/>
      <c r="BI85" s="382"/>
      <c r="BJ85" s="383"/>
      <c r="BK85" s="384">
        <f>SUM(BK82:BK84)</f>
        <v>19826.25</v>
      </c>
      <c r="BL85" s="385"/>
      <c r="BM85" s="385"/>
      <c r="BN85" s="385"/>
      <c r="BO85" s="385"/>
      <c r="BP85" s="386"/>
      <c r="BQ85" s="387" t="s">
        <v>100</v>
      </c>
      <c r="BR85" s="388"/>
      <c r="BS85" s="388"/>
      <c r="BT85" s="388"/>
      <c r="BU85" s="388"/>
      <c r="BV85" s="388"/>
      <c r="BW85" s="388"/>
      <c r="BX85" s="388"/>
      <c r="BY85" s="388"/>
      <c r="BZ85" s="388"/>
      <c r="CA85" s="388"/>
      <c r="CB85" s="388"/>
      <c r="CC85" s="389"/>
      <c r="CD85" s="390">
        <f>+CD82*AE82</f>
        <v>6468388.2352941176</v>
      </c>
      <c r="CE85" s="390"/>
      <c r="CF85" s="390"/>
      <c r="CG85" s="390"/>
      <c r="CH85" s="390"/>
      <c r="CI85" s="391"/>
    </row>
    <row r="86" spans="1:87" ht="18" customHeight="1" thickBot="1" x14ac:dyDescent="0.3">
      <c r="A86" s="75"/>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BG86" s="78"/>
      <c r="BH86" s="78"/>
      <c r="BI86" s="78"/>
      <c r="BJ86" s="78"/>
      <c r="BK86" s="79"/>
      <c r="BL86" s="79"/>
      <c r="BM86" s="79"/>
      <c r="BN86" s="79"/>
      <c r="BO86" s="79"/>
      <c r="BP86" s="79"/>
      <c r="BQ86" s="79"/>
      <c r="BR86" s="79"/>
      <c r="BS86" s="79"/>
      <c r="BT86" s="79"/>
      <c r="BU86" s="79"/>
      <c r="BV86" s="79"/>
      <c r="BW86" s="79"/>
      <c r="BX86" s="79"/>
      <c r="BY86" s="79"/>
      <c r="BZ86" s="79"/>
      <c r="CA86" s="79"/>
      <c r="CB86" s="79"/>
      <c r="CC86" s="79"/>
      <c r="CD86" s="79"/>
      <c r="CE86" s="79"/>
      <c r="CF86" s="79"/>
      <c r="CG86" s="79"/>
      <c r="CH86" s="79"/>
      <c r="CI86" s="79"/>
    </row>
    <row r="87" spans="1:87" ht="18" customHeight="1" x14ac:dyDescent="0.25">
      <c r="A87" s="75"/>
      <c r="B87" s="348" t="s">
        <v>0</v>
      </c>
      <c r="C87" s="349"/>
      <c r="D87" s="349"/>
      <c r="E87" s="349"/>
      <c r="F87" s="349"/>
      <c r="G87" s="349"/>
      <c r="H87" s="349"/>
      <c r="I87" s="349"/>
      <c r="J87" s="349"/>
      <c r="K87" s="349"/>
      <c r="L87" s="349"/>
      <c r="M87" s="349"/>
      <c r="N87" s="349"/>
      <c r="O87" s="349"/>
      <c r="P87" s="349"/>
      <c r="Q87" s="349"/>
      <c r="R87" s="349"/>
      <c r="S87" s="349"/>
      <c r="T87" s="349"/>
      <c r="U87" s="349"/>
      <c r="V87" s="349"/>
      <c r="W87" s="349"/>
      <c r="X87" s="349"/>
      <c r="Y87" s="350"/>
      <c r="Z87" s="348" t="s">
        <v>80</v>
      </c>
      <c r="AA87" s="349"/>
      <c r="AB87" s="349"/>
      <c r="AC87" s="349"/>
      <c r="AD87" s="350"/>
      <c r="AE87" s="357" t="s">
        <v>79</v>
      </c>
      <c r="AF87" s="358"/>
      <c r="AG87" s="358"/>
      <c r="AH87" s="358"/>
      <c r="AI87" s="358"/>
      <c r="AJ87" s="359"/>
      <c r="AK87" s="357" t="s">
        <v>81</v>
      </c>
      <c r="AL87" s="358"/>
      <c r="AM87" s="358"/>
      <c r="AN87" s="358"/>
      <c r="AO87" s="358"/>
      <c r="AP87" s="358"/>
      <c r="AQ87" s="358"/>
      <c r="AR87" s="358"/>
      <c r="AS87" s="358"/>
      <c r="AT87" s="358"/>
      <c r="AU87" s="358"/>
      <c r="AV87" s="358"/>
      <c r="AW87" s="358"/>
      <c r="AX87" s="359"/>
      <c r="AY87" s="357" t="s">
        <v>1</v>
      </c>
      <c r="AZ87" s="358"/>
      <c r="BA87" s="358"/>
      <c r="BB87" s="359"/>
      <c r="BC87" s="348" t="s">
        <v>104</v>
      </c>
      <c r="BD87" s="349"/>
      <c r="BE87" s="349"/>
      <c r="BF87" s="350"/>
      <c r="BG87" s="366" t="s">
        <v>82</v>
      </c>
      <c r="BH87" s="367"/>
      <c r="BI87" s="367"/>
      <c r="BJ87" s="368"/>
      <c r="BK87" s="315" t="s">
        <v>99</v>
      </c>
      <c r="BL87" s="316"/>
      <c r="BM87" s="316"/>
      <c r="BN87" s="316"/>
      <c r="BO87" s="316"/>
      <c r="BP87" s="317"/>
      <c r="BQ87" s="315" t="s">
        <v>83</v>
      </c>
      <c r="BR87" s="316"/>
      <c r="BS87" s="316"/>
      <c r="BT87" s="316"/>
      <c r="BU87" s="316"/>
      <c r="BV87" s="316"/>
      <c r="BW87" s="317"/>
      <c r="BX87" s="315" t="s">
        <v>84</v>
      </c>
      <c r="BY87" s="316"/>
      <c r="BZ87" s="316"/>
      <c r="CA87" s="316"/>
      <c r="CB87" s="316"/>
      <c r="CC87" s="317"/>
      <c r="CD87" s="315" t="s">
        <v>85</v>
      </c>
      <c r="CE87" s="316"/>
      <c r="CF87" s="316"/>
      <c r="CG87" s="316"/>
      <c r="CH87" s="316"/>
      <c r="CI87" s="317"/>
    </row>
    <row r="88" spans="1:87" ht="18" customHeight="1" x14ac:dyDescent="0.25">
      <c r="A88" s="75"/>
      <c r="B88" s="351"/>
      <c r="C88" s="352"/>
      <c r="D88" s="352"/>
      <c r="E88" s="352"/>
      <c r="F88" s="352"/>
      <c r="G88" s="352"/>
      <c r="H88" s="352"/>
      <c r="I88" s="352"/>
      <c r="J88" s="352"/>
      <c r="K88" s="352"/>
      <c r="L88" s="352"/>
      <c r="M88" s="352"/>
      <c r="N88" s="352"/>
      <c r="O88" s="352"/>
      <c r="P88" s="352"/>
      <c r="Q88" s="352"/>
      <c r="R88" s="352"/>
      <c r="S88" s="352"/>
      <c r="T88" s="352"/>
      <c r="U88" s="352"/>
      <c r="V88" s="352"/>
      <c r="W88" s="352"/>
      <c r="X88" s="352"/>
      <c r="Y88" s="353"/>
      <c r="Z88" s="351"/>
      <c r="AA88" s="352"/>
      <c r="AB88" s="352"/>
      <c r="AC88" s="352"/>
      <c r="AD88" s="353"/>
      <c r="AE88" s="360"/>
      <c r="AF88" s="361"/>
      <c r="AG88" s="361"/>
      <c r="AH88" s="361"/>
      <c r="AI88" s="361"/>
      <c r="AJ88" s="362"/>
      <c r="AK88" s="360"/>
      <c r="AL88" s="361"/>
      <c r="AM88" s="361"/>
      <c r="AN88" s="361"/>
      <c r="AO88" s="361"/>
      <c r="AP88" s="361"/>
      <c r="AQ88" s="361"/>
      <c r="AR88" s="361"/>
      <c r="AS88" s="361"/>
      <c r="AT88" s="361"/>
      <c r="AU88" s="361"/>
      <c r="AV88" s="361"/>
      <c r="AW88" s="361"/>
      <c r="AX88" s="362"/>
      <c r="AY88" s="360"/>
      <c r="AZ88" s="361"/>
      <c r="BA88" s="361"/>
      <c r="BB88" s="362"/>
      <c r="BC88" s="351"/>
      <c r="BD88" s="352"/>
      <c r="BE88" s="352"/>
      <c r="BF88" s="353"/>
      <c r="BG88" s="369"/>
      <c r="BH88" s="370"/>
      <c r="BI88" s="370"/>
      <c r="BJ88" s="371"/>
      <c r="BK88" s="318"/>
      <c r="BL88" s="319"/>
      <c r="BM88" s="319"/>
      <c r="BN88" s="319"/>
      <c r="BO88" s="319"/>
      <c r="BP88" s="320"/>
      <c r="BQ88" s="318"/>
      <c r="BR88" s="319"/>
      <c r="BS88" s="319"/>
      <c r="BT88" s="319"/>
      <c r="BU88" s="319"/>
      <c r="BV88" s="319"/>
      <c r="BW88" s="320"/>
      <c r="BX88" s="318"/>
      <c r="BY88" s="319"/>
      <c r="BZ88" s="319"/>
      <c r="CA88" s="319"/>
      <c r="CB88" s="319"/>
      <c r="CC88" s="320"/>
      <c r="CD88" s="318"/>
      <c r="CE88" s="319"/>
      <c r="CF88" s="319"/>
      <c r="CG88" s="319"/>
      <c r="CH88" s="319"/>
      <c r="CI88" s="320"/>
    </row>
    <row r="89" spans="1:87" ht="18" customHeight="1" thickBot="1" x14ac:dyDescent="0.3">
      <c r="A89" s="75"/>
      <c r="B89" s="354"/>
      <c r="C89" s="355"/>
      <c r="D89" s="355"/>
      <c r="E89" s="355"/>
      <c r="F89" s="355"/>
      <c r="G89" s="355"/>
      <c r="H89" s="355"/>
      <c r="I89" s="355"/>
      <c r="J89" s="355"/>
      <c r="K89" s="355"/>
      <c r="L89" s="355"/>
      <c r="M89" s="355"/>
      <c r="N89" s="355"/>
      <c r="O89" s="355"/>
      <c r="P89" s="355"/>
      <c r="Q89" s="355"/>
      <c r="R89" s="355"/>
      <c r="S89" s="355"/>
      <c r="T89" s="355"/>
      <c r="U89" s="355"/>
      <c r="V89" s="355"/>
      <c r="W89" s="355"/>
      <c r="X89" s="355"/>
      <c r="Y89" s="356"/>
      <c r="Z89" s="354"/>
      <c r="AA89" s="355"/>
      <c r="AB89" s="355"/>
      <c r="AC89" s="355"/>
      <c r="AD89" s="356"/>
      <c r="AE89" s="363"/>
      <c r="AF89" s="364"/>
      <c r="AG89" s="364"/>
      <c r="AH89" s="364"/>
      <c r="AI89" s="364"/>
      <c r="AJ89" s="365"/>
      <c r="AK89" s="360"/>
      <c r="AL89" s="361"/>
      <c r="AM89" s="361"/>
      <c r="AN89" s="361"/>
      <c r="AO89" s="361"/>
      <c r="AP89" s="361"/>
      <c r="AQ89" s="361"/>
      <c r="AR89" s="361"/>
      <c r="AS89" s="361"/>
      <c r="AT89" s="361"/>
      <c r="AU89" s="361"/>
      <c r="AV89" s="361"/>
      <c r="AW89" s="361"/>
      <c r="AX89" s="362"/>
      <c r="AY89" s="360"/>
      <c r="AZ89" s="361"/>
      <c r="BA89" s="361"/>
      <c r="BB89" s="362"/>
      <c r="BC89" s="351"/>
      <c r="BD89" s="352"/>
      <c r="BE89" s="352"/>
      <c r="BF89" s="353"/>
      <c r="BG89" s="369"/>
      <c r="BH89" s="370"/>
      <c r="BI89" s="370"/>
      <c r="BJ89" s="371"/>
      <c r="BK89" s="318"/>
      <c r="BL89" s="319"/>
      <c r="BM89" s="319"/>
      <c r="BN89" s="319"/>
      <c r="BO89" s="319"/>
      <c r="BP89" s="320"/>
      <c r="BQ89" s="321"/>
      <c r="BR89" s="322"/>
      <c r="BS89" s="322"/>
      <c r="BT89" s="322"/>
      <c r="BU89" s="322"/>
      <c r="BV89" s="322"/>
      <c r="BW89" s="323"/>
      <c r="BX89" s="321"/>
      <c r="BY89" s="322"/>
      <c r="BZ89" s="322"/>
      <c r="CA89" s="322"/>
      <c r="CB89" s="322"/>
      <c r="CC89" s="323"/>
      <c r="CD89" s="321"/>
      <c r="CE89" s="322"/>
      <c r="CF89" s="322"/>
      <c r="CG89" s="322"/>
      <c r="CH89" s="322"/>
      <c r="CI89" s="323"/>
    </row>
    <row r="90" spans="1:87" ht="18" customHeight="1" thickBot="1" x14ac:dyDescent="0.3">
      <c r="A90" s="75"/>
      <c r="B90" s="324" t="s">
        <v>268</v>
      </c>
      <c r="C90" s="325"/>
      <c r="D90" s="325"/>
      <c r="E90" s="325"/>
      <c r="F90" s="325"/>
      <c r="G90" s="325"/>
      <c r="H90" s="325"/>
      <c r="I90" s="325"/>
      <c r="J90" s="325"/>
      <c r="K90" s="325"/>
      <c r="L90" s="325"/>
      <c r="M90" s="325"/>
      <c r="N90" s="325"/>
      <c r="O90" s="325"/>
      <c r="P90" s="325"/>
      <c r="Q90" s="325"/>
      <c r="R90" s="325"/>
      <c r="S90" s="325"/>
      <c r="T90" s="325"/>
      <c r="U90" s="325"/>
      <c r="V90" s="325"/>
      <c r="W90" s="325"/>
      <c r="X90" s="325"/>
      <c r="Y90" s="326"/>
      <c r="Z90" s="333" t="s">
        <v>321</v>
      </c>
      <c r="AA90" s="334"/>
      <c r="AB90" s="334"/>
      <c r="AC90" s="334"/>
      <c r="AD90" s="335"/>
      <c r="AE90" s="333">
        <v>1</v>
      </c>
      <c r="AF90" s="334"/>
      <c r="AG90" s="334"/>
      <c r="AH90" s="334"/>
      <c r="AI90" s="334"/>
      <c r="AJ90" s="334"/>
      <c r="AK90" s="606" t="s">
        <v>526</v>
      </c>
      <c r="AL90" s="607"/>
      <c r="AM90" s="607"/>
      <c r="AN90" s="607"/>
      <c r="AO90" s="607"/>
      <c r="AP90" s="607"/>
      <c r="AQ90" s="607"/>
      <c r="AR90" s="607"/>
      <c r="AS90" s="607"/>
      <c r="AT90" s="607"/>
      <c r="AU90" s="607"/>
      <c r="AV90" s="607"/>
      <c r="AW90" s="607"/>
      <c r="AX90" s="608"/>
      <c r="AY90" s="409">
        <v>0.25</v>
      </c>
      <c r="AZ90" s="346"/>
      <c r="BA90" s="346"/>
      <c r="BB90" s="410"/>
      <c r="BC90" s="345">
        <f>+$AE$90*AY90</f>
        <v>0.25</v>
      </c>
      <c r="BD90" s="346"/>
      <c r="BE90" s="346"/>
      <c r="BF90" s="347"/>
      <c r="BG90" s="285">
        <v>7925</v>
      </c>
      <c r="BH90" s="286"/>
      <c r="BI90" s="286"/>
      <c r="BJ90" s="287"/>
      <c r="BK90" s="288">
        <f>+AY90*BG90</f>
        <v>1981.25</v>
      </c>
      <c r="BL90" s="289"/>
      <c r="BM90" s="289"/>
      <c r="BN90" s="289"/>
      <c r="BO90" s="289"/>
      <c r="BP90" s="290"/>
      <c r="BQ90" s="291">
        <v>100</v>
      </c>
      <c r="BR90" s="292"/>
      <c r="BS90" s="292"/>
      <c r="BT90" s="292"/>
      <c r="BU90" s="292"/>
      <c r="BV90" s="292"/>
      <c r="BW90" s="293"/>
      <c r="BX90" s="291">
        <f>+(((BK91+BQ90)*15)/85)</f>
        <v>367.27941176470586</v>
      </c>
      <c r="BY90" s="292"/>
      <c r="BZ90" s="292"/>
      <c r="CA90" s="292"/>
      <c r="CB90" s="292"/>
      <c r="CC90" s="293"/>
      <c r="CD90" s="291">
        <f>+BK91+BQ90+BX90</f>
        <v>2448.5294117647059</v>
      </c>
      <c r="CE90" s="292"/>
      <c r="CF90" s="292"/>
      <c r="CG90" s="292"/>
      <c r="CH90" s="292"/>
      <c r="CI90" s="293"/>
    </row>
    <row r="91" spans="1:87" ht="18" customHeight="1" thickBot="1" x14ac:dyDescent="0.3">
      <c r="A91" s="75"/>
      <c r="B91" s="377"/>
      <c r="C91" s="378"/>
      <c r="D91" s="378"/>
      <c r="E91" s="378"/>
      <c r="F91" s="378"/>
      <c r="G91" s="378"/>
      <c r="H91" s="378"/>
      <c r="I91" s="378"/>
      <c r="J91" s="378"/>
      <c r="K91" s="378"/>
      <c r="L91" s="378"/>
      <c r="M91" s="378"/>
      <c r="N91" s="378"/>
      <c r="O91" s="378"/>
      <c r="P91" s="378"/>
      <c r="Q91" s="378"/>
      <c r="R91" s="378"/>
      <c r="S91" s="378"/>
      <c r="T91" s="378"/>
      <c r="U91" s="378"/>
      <c r="V91" s="378"/>
      <c r="W91" s="378"/>
      <c r="X91" s="378"/>
      <c r="Y91" s="378"/>
      <c r="Z91" s="378"/>
      <c r="AA91" s="378"/>
      <c r="AB91" s="378"/>
      <c r="AC91" s="378"/>
      <c r="AD91" s="378"/>
      <c r="AE91" s="378"/>
      <c r="AF91" s="378"/>
      <c r="AG91" s="378"/>
      <c r="AH91" s="378"/>
      <c r="AI91" s="378"/>
      <c r="AJ91" s="379"/>
      <c r="AK91" s="380" t="s">
        <v>3</v>
      </c>
      <c r="AL91" s="381"/>
      <c r="AM91" s="381"/>
      <c r="AN91" s="381"/>
      <c r="AO91" s="381"/>
      <c r="AP91" s="381"/>
      <c r="AQ91" s="381"/>
      <c r="AR91" s="381"/>
      <c r="AS91" s="381"/>
      <c r="AT91" s="381"/>
      <c r="AU91" s="381"/>
      <c r="AV91" s="381"/>
      <c r="AW91" s="381"/>
      <c r="AX91" s="381"/>
      <c r="AY91" s="382"/>
      <c r="AZ91" s="382"/>
      <c r="BA91" s="382"/>
      <c r="BB91" s="382"/>
      <c r="BC91" s="382"/>
      <c r="BD91" s="382"/>
      <c r="BE91" s="382"/>
      <c r="BF91" s="382"/>
      <c r="BG91" s="382"/>
      <c r="BH91" s="382"/>
      <c r="BI91" s="382"/>
      <c r="BJ91" s="383"/>
      <c r="BK91" s="384">
        <f>SUM(BK90:BK90)</f>
        <v>1981.25</v>
      </c>
      <c r="BL91" s="385"/>
      <c r="BM91" s="385"/>
      <c r="BN91" s="385"/>
      <c r="BO91" s="385"/>
      <c r="BP91" s="386"/>
      <c r="BQ91" s="387" t="s">
        <v>100</v>
      </c>
      <c r="BR91" s="388"/>
      <c r="BS91" s="388"/>
      <c r="BT91" s="388"/>
      <c r="BU91" s="388"/>
      <c r="BV91" s="388"/>
      <c r="BW91" s="388"/>
      <c r="BX91" s="388"/>
      <c r="BY91" s="388"/>
      <c r="BZ91" s="388"/>
      <c r="CA91" s="388"/>
      <c r="CB91" s="388"/>
      <c r="CC91" s="389"/>
      <c r="CD91" s="390">
        <f>+CD90*AE90</f>
        <v>2448.5294117647059</v>
      </c>
      <c r="CE91" s="390"/>
      <c r="CF91" s="390"/>
      <c r="CG91" s="390"/>
      <c r="CH91" s="390"/>
      <c r="CI91" s="391"/>
    </row>
    <row r="92" spans="1:87" ht="18" customHeight="1" thickBot="1" x14ac:dyDescent="0.3">
      <c r="A92" s="75"/>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BG92" s="78"/>
      <c r="BH92" s="78"/>
      <c r="BI92" s="78"/>
      <c r="BJ92" s="78"/>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row>
    <row r="93" spans="1:87" ht="18" customHeight="1" x14ac:dyDescent="0.25">
      <c r="A93" s="75"/>
      <c r="B93" s="348" t="s">
        <v>0</v>
      </c>
      <c r="C93" s="349"/>
      <c r="D93" s="349"/>
      <c r="E93" s="349"/>
      <c r="F93" s="349"/>
      <c r="G93" s="349"/>
      <c r="H93" s="349"/>
      <c r="I93" s="349"/>
      <c r="J93" s="349"/>
      <c r="K93" s="349"/>
      <c r="L93" s="349"/>
      <c r="M93" s="349"/>
      <c r="N93" s="349"/>
      <c r="O93" s="349"/>
      <c r="P93" s="349"/>
      <c r="Q93" s="349"/>
      <c r="R93" s="349"/>
      <c r="S93" s="349"/>
      <c r="T93" s="349"/>
      <c r="U93" s="349"/>
      <c r="V93" s="349"/>
      <c r="W93" s="349"/>
      <c r="X93" s="349"/>
      <c r="Y93" s="350"/>
      <c r="Z93" s="348" t="s">
        <v>80</v>
      </c>
      <c r="AA93" s="349"/>
      <c r="AB93" s="349"/>
      <c r="AC93" s="349"/>
      <c r="AD93" s="350"/>
      <c r="AE93" s="357" t="s">
        <v>79</v>
      </c>
      <c r="AF93" s="358"/>
      <c r="AG93" s="358"/>
      <c r="AH93" s="358"/>
      <c r="AI93" s="358"/>
      <c r="AJ93" s="359"/>
      <c r="AK93" s="357" t="s">
        <v>81</v>
      </c>
      <c r="AL93" s="358"/>
      <c r="AM93" s="358"/>
      <c r="AN93" s="358"/>
      <c r="AO93" s="358"/>
      <c r="AP93" s="358"/>
      <c r="AQ93" s="358"/>
      <c r="AR93" s="358"/>
      <c r="AS93" s="358"/>
      <c r="AT93" s="358"/>
      <c r="AU93" s="358"/>
      <c r="AV93" s="358"/>
      <c r="AW93" s="358"/>
      <c r="AX93" s="359"/>
      <c r="AY93" s="357" t="s">
        <v>1</v>
      </c>
      <c r="AZ93" s="358"/>
      <c r="BA93" s="358"/>
      <c r="BB93" s="359"/>
      <c r="BC93" s="348" t="s">
        <v>104</v>
      </c>
      <c r="BD93" s="349"/>
      <c r="BE93" s="349"/>
      <c r="BF93" s="350"/>
      <c r="BG93" s="366" t="s">
        <v>82</v>
      </c>
      <c r="BH93" s="367"/>
      <c r="BI93" s="367"/>
      <c r="BJ93" s="368"/>
      <c r="BK93" s="315" t="s">
        <v>99</v>
      </c>
      <c r="BL93" s="316"/>
      <c r="BM93" s="316"/>
      <c r="BN93" s="316"/>
      <c r="BO93" s="316"/>
      <c r="BP93" s="317"/>
      <c r="BQ93" s="315" t="s">
        <v>83</v>
      </c>
      <c r="BR93" s="316"/>
      <c r="BS93" s="316"/>
      <c r="BT93" s="316"/>
      <c r="BU93" s="316"/>
      <c r="BV93" s="316"/>
      <c r="BW93" s="317"/>
      <c r="BX93" s="315" t="s">
        <v>84</v>
      </c>
      <c r="BY93" s="316"/>
      <c r="BZ93" s="316"/>
      <c r="CA93" s="316"/>
      <c r="CB93" s="316"/>
      <c r="CC93" s="317"/>
      <c r="CD93" s="315" t="s">
        <v>85</v>
      </c>
      <c r="CE93" s="316"/>
      <c r="CF93" s="316"/>
      <c r="CG93" s="316"/>
      <c r="CH93" s="316"/>
      <c r="CI93" s="317"/>
    </row>
    <row r="94" spans="1:87" ht="18" customHeight="1" x14ac:dyDescent="0.25">
      <c r="A94" s="75"/>
      <c r="B94" s="351"/>
      <c r="C94" s="352"/>
      <c r="D94" s="352"/>
      <c r="E94" s="352"/>
      <c r="F94" s="352"/>
      <c r="G94" s="352"/>
      <c r="H94" s="352"/>
      <c r="I94" s="352"/>
      <c r="J94" s="352"/>
      <c r="K94" s="352"/>
      <c r="L94" s="352"/>
      <c r="M94" s="352"/>
      <c r="N94" s="352"/>
      <c r="O94" s="352"/>
      <c r="P94" s="352"/>
      <c r="Q94" s="352"/>
      <c r="R94" s="352"/>
      <c r="S94" s="352"/>
      <c r="T94" s="352"/>
      <c r="U94" s="352"/>
      <c r="V94" s="352"/>
      <c r="W94" s="352"/>
      <c r="X94" s="352"/>
      <c r="Y94" s="353"/>
      <c r="Z94" s="351"/>
      <c r="AA94" s="352"/>
      <c r="AB94" s="352"/>
      <c r="AC94" s="352"/>
      <c r="AD94" s="353"/>
      <c r="AE94" s="360"/>
      <c r="AF94" s="361"/>
      <c r="AG94" s="361"/>
      <c r="AH94" s="361"/>
      <c r="AI94" s="361"/>
      <c r="AJ94" s="362"/>
      <c r="AK94" s="360"/>
      <c r="AL94" s="361"/>
      <c r="AM94" s="361"/>
      <c r="AN94" s="361"/>
      <c r="AO94" s="361"/>
      <c r="AP94" s="361"/>
      <c r="AQ94" s="361"/>
      <c r="AR94" s="361"/>
      <c r="AS94" s="361"/>
      <c r="AT94" s="361"/>
      <c r="AU94" s="361"/>
      <c r="AV94" s="361"/>
      <c r="AW94" s="361"/>
      <c r="AX94" s="362"/>
      <c r="AY94" s="360"/>
      <c r="AZ94" s="361"/>
      <c r="BA94" s="361"/>
      <c r="BB94" s="362"/>
      <c r="BC94" s="351"/>
      <c r="BD94" s="352"/>
      <c r="BE94" s="352"/>
      <c r="BF94" s="353"/>
      <c r="BG94" s="369"/>
      <c r="BH94" s="370"/>
      <c r="BI94" s="370"/>
      <c r="BJ94" s="371"/>
      <c r="BK94" s="318"/>
      <c r="BL94" s="319"/>
      <c r="BM94" s="319"/>
      <c r="BN94" s="319"/>
      <c r="BO94" s="319"/>
      <c r="BP94" s="320"/>
      <c r="BQ94" s="318"/>
      <c r="BR94" s="319"/>
      <c r="BS94" s="319"/>
      <c r="BT94" s="319"/>
      <c r="BU94" s="319"/>
      <c r="BV94" s="319"/>
      <c r="BW94" s="320"/>
      <c r="BX94" s="318"/>
      <c r="BY94" s="319"/>
      <c r="BZ94" s="319"/>
      <c r="CA94" s="319"/>
      <c r="CB94" s="319"/>
      <c r="CC94" s="320"/>
      <c r="CD94" s="318"/>
      <c r="CE94" s="319"/>
      <c r="CF94" s="319"/>
      <c r="CG94" s="319"/>
      <c r="CH94" s="319"/>
      <c r="CI94" s="320"/>
    </row>
    <row r="95" spans="1:87" ht="18" customHeight="1" thickBot="1" x14ac:dyDescent="0.3">
      <c r="A95" s="75"/>
      <c r="B95" s="354"/>
      <c r="C95" s="355"/>
      <c r="D95" s="355"/>
      <c r="E95" s="355"/>
      <c r="F95" s="355"/>
      <c r="G95" s="355"/>
      <c r="H95" s="355"/>
      <c r="I95" s="355"/>
      <c r="J95" s="355"/>
      <c r="K95" s="355"/>
      <c r="L95" s="355"/>
      <c r="M95" s="355"/>
      <c r="N95" s="355"/>
      <c r="O95" s="355"/>
      <c r="P95" s="355"/>
      <c r="Q95" s="355"/>
      <c r="R95" s="355"/>
      <c r="S95" s="355"/>
      <c r="T95" s="355"/>
      <c r="U95" s="355"/>
      <c r="V95" s="355"/>
      <c r="W95" s="355"/>
      <c r="X95" s="355"/>
      <c r="Y95" s="356"/>
      <c r="Z95" s="354"/>
      <c r="AA95" s="355"/>
      <c r="AB95" s="355"/>
      <c r="AC95" s="355"/>
      <c r="AD95" s="356"/>
      <c r="AE95" s="363"/>
      <c r="AF95" s="364"/>
      <c r="AG95" s="364"/>
      <c r="AH95" s="364"/>
      <c r="AI95" s="364"/>
      <c r="AJ95" s="365"/>
      <c r="AK95" s="360"/>
      <c r="AL95" s="361"/>
      <c r="AM95" s="361"/>
      <c r="AN95" s="361"/>
      <c r="AO95" s="361"/>
      <c r="AP95" s="361"/>
      <c r="AQ95" s="361"/>
      <c r="AR95" s="361"/>
      <c r="AS95" s="361"/>
      <c r="AT95" s="361"/>
      <c r="AU95" s="361"/>
      <c r="AV95" s="361"/>
      <c r="AW95" s="361"/>
      <c r="AX95" s="362"/>
      <c r="AY95" s="360"/>
      <c r="AZ95" s="361"/>
      <c r="BA95" s="361"/>
      <c r="BB95" s="362"/>
      <c r="BC95" s="351"/>
      <c r="BD95" s="352"/>
      <c r="BE95" s="352"/>
      <c r="BF95" s="353"/>
      <c r="BG95" s="369"/>
      <c r="BH95" s="370"/>
      <c r="BI95" s="370"/>
      <c r="BJ95" s="371"/>
      <c r="BK95" s="318"/>
      <c r="BL95" s="319"/>
      <c r="BM95" s="319"/>
      <c r="BN95" s="319"/>
      <c r="BO95" s="319"/>
      <c r="BP95" s="320"/>
      <c r="BQ95" s="321"/>
      <c r="BR95" s="322"/>
      <c r="BS95" s="322"/>
      <c r="BT95" s="322"/>
      <c r="BU95" s="322"/>
      <c r="BV95" s="322"/>
      <c r="BW95" s="323"/>
      <c r="BX95" s="321"/>
      <c r="BY95" s="322"/>
      <c r="BZ95" s="322"/>
      <c r="CA95" s="322"/>
      <c r="CB95" s="322"/>
      <c r="CC95" s="323"/>
      <c r="CD95" s="321"/>
      <c r="CE95" s="322"/>
      <c r="CF95" s="322"/>
      <c r="CG95" s="322"/>
      <c r="CH95" s="322"/>
      <c r="CI95" s="323"/>
    </row>
    <row r="96" spans="1:87" ht="18" customHeight="1" x14ac:dyDescent="0.25">
      <c r="A96" s="75"/>
      <c r="B96" s="324" t="s">
        <v>269</v>
      </c>
      <c r="C96" s="325"/>
      <c r="D96" s="325"/>
      <c r="E96" s="325"/>
      <c r="F96" s="325"/>
      <c r="G96" s="325"/>
      <c r="H96" s="325"/>
      <c r="I96" s="325"/>
      <c r="J96" s="325"/>
      <c r="K96" s="325"/>
      <c r="L96" s="325"/>
      <c r="M96" s="325"/>
      <c r="N96" s="325"/>
      <c r="O96" s="325"/>
      <c r="P96" s="325"/>
      <c r="Q96" s="325"/>
      <c r="R96" s="325"/>
      <c r="S96" s="325"/>
      <c r="T96" s="325"/>
      <c r="U96" s="325"/>
      <c r="V96" s="325"/>
      <c r="W96" s="325"/>
      <c r="X96" s="325"/>
      <c r="Y96" s="326"/>
      <c r="Z96" s="333" t="s">
        <v>322</v>
      </c>
      <c r="AA96" s="334"/>
      <c r="AB96" s="334"/>
      <c r="AC96" s="334"/>
      <c r="AD96" s="335"/>
      <c r="AE96" s="333">
        <v>48</v>
      </c>
      <c r="AF96" s="334"/>
      <c r="AG96" s="334"/>
      <c r="AH96" s="334"/>
      <c r="AI96" s="334"/>
      <c r="AJ96" s="334"/>
      <c r="AK96" s="342" t="s">
        <v>41</v>
      </c>
      <c r="AL96" s="343"/>
      <c r="AM96" s="343"/>
      <c r="AN96" s="343"/>
      <c r="AO96" s="343"/>
      <c r="AP96" s="343"/>
      <c r="AQ96" s="343"/>
      <c r="AR96" s="343"/>
      <c r="AS96" s="343"/>
      <c r="AT96" s="343"/>
      <c r="AU96" s="343"/>
      <c r="AV96" s="343"/>
      <c r="AW96" s="343"/>
      <c r="AX96" s="344"/>
      <c r="AY96" s="409">
        <v>1</v>
      </c>
      <c r="AZ96" s="346"/>
      <c r="BA96" s="346"/>
      <c r="BB96" s="410"/>
      <c r="BC96" s="345">
        <f>+$AE$96*AY96</f>
        <v>48</v>
      </c>
      <c r="BD96" s="346"/>
      <c r="BE96" s="346"/>
      <c r="BF96" s="347"/>
      <c r="BG96" s="285">
        <v>22629</v>
      </c>
      <c r="BH96" s="286"/>
      <c r="BI96" s="286"/>
      <c r="BJ96" s="287"/>
      <c r="BK96" s="288">
        <f>+AY96*BG96</f>
        <v>22629</v>
      </c>
      <c r="BL96" s="289"/>
      <c r="BM96" s="289"/>
      <c r="BN96" s="289"/>
      <c r="BO96" s="289"/>
      <c r="BP96" s="290"/>
      <c r="BQ96" s="291">
        <v>30000</v>
      </c>
      <c r="BR96" s="292"/>
      <c r="BS96" s="292"/>
      <c r="BT96" s="292"/>
      <c r="BU96" s="292"/>
      <c r="BV96" s="292"/>
      <c r="BW96" s="293"/>
      <c r="BX96" s="291">
        <f>+(((BK100+BQ96)*15)/85)</f>
        <v>25596.176470588234</v>
      </c>
      <c r="BY96" s="292"/>
      <c r="BZ96" s="292"/>
      <c r="CA96" s="292"/>
      <c r="CB96" s="292"/>
      <c r="CC96" s="293"/>
      <c r="CD96" s="291">
        <f>+BK100+BQ96+BX96</f>
        <v>170641.17647058822</v>
      </c>
      <c r="CE96" s="292"/>
      <c r="CF96" s="292"/>
      <c r="CG96" s="292"/>
      <c r="CH96" s="292"/>
      <c r="CI96" s="293"/>
    </row>
    <row r="97" spans="1:87" ht="18" customHeight="1" x14ac:dyDescent="0.25">
      <c r="A97" s="75"/>
      <c r="B97" s="327"/>
      <c r="C97" s="328"/>
      <c r="D97" s="328"/>
      <c r="E97" s="328"/>
      <c r="F97" s="328"/>
      <c r="G97" s="328"/>
      <c r="H97" s="328"/>
      <c r="I97" s="328"/>
      <c r="J97" s="328"/>
      <c r="K97" s="328"/>
      <c r="L97" s="328"/>
      <c r="M97" s="328"/>
      <c r="N97" s="328"/>
      <c r="O97" s="328"/>
      <c r="P97" s="328"/>
      <c r="Q97" s="328"/>
      <c r="R97" s="328"/>
      <c r="S97" s="328"/>
      <c r="T97" s="328"/>
      <c r="U97" s="328"/>
      <c r="V97" s="328"/>
      <c r="W97" s="328"/>
      <c r="X97" s="328"/>
      <c r="Y97" s="329"/>
      <c r="Z97" s="336"/>
      <c r="AA97" s="337"/>
      <c r="AB97" s="337"/>
      <c r="AC97" s="337"/>
      <c r="AD97" s="338"/>
      <c r="AE97" s="336"/>
      <c r="AF97" s="337"/>
      <c r="AG97" s="337"/>
      <c r="AH97" s="337"/>
      <c r="AI97" s="337"/>
      <c r="AJ97" s="337"/>
      <c r="AK97" s="300" t="s">
        <v>13</v>
      </c>
      <c r="AL97" s="301"/>
      <c r="AM97" s="301"/>
      <c r="AN97" s="301"/>
      <c r="AO97" s="301"/>
      <c r="AP97" s="301"/>
      <c r="AQ97" s="301"/>
      <c r="AR97" s="301"/>
      <c r="AS97" s="301"/>
      <c r="AT97" s="301"/>
      <c r="AU97" s="301"/>
      <c r="AV97" s="301"/>
      <c r="AW97" s="301"/>
      <c r="AX97" s="302"/>
      <c r="AY97" s="407">
        <v>1</v>
      </c>
      <c r="AZ97" s="304"/>
      <c r="BA97" s="304"/>
      <c r="BB97" s="408"/>
      <c r="BC97" s="306">
        <f t="shared" ref="BC97:BC99" si="14">+$AE$96*AY97</f>
        <v>48</v>
      </c>
      <c r="BD97" s="307"/>
      <c r="BE97" s="307"/>
      <c r="BF97" s="308"/>
      <c r="BG97" s="309">
        <v>40826</v>
      </c>
      <c r="BH97" s="310"/>
      <c r="BI97" s="310"/>
      <c r="BJ97" s="311"/>
      <c r="BK97" s="312">
        <f t="shared" ref="BK97:BK99" si="15">+AY97*BG97</f>
        <v>40826</v>
      </c>
      <c r="BL97" s="313"/>
      <c r="BM97" s="313"/>
      <c r="BN97" s="313"/>
      <c r="BO97" s="313"/>
      <c r="BP97" s="314"/>
      <c r="BQ97" s="294"/>
      <c r="BR97" s="295"/>
      <c r="BS97" s="295"/>
      <c r="BT97" s="295"/>
      <c r="BU97" s="295"/>
      <c r="BV97" s="295"/>
      <c r="BW97" s="296"/>
      <c r="BX97" s="294"/>
      <c r="BY97" s="295"/>
      <c r="BZ97" s="295"/>
      <c r="CA97" s="295"/>
      <c r="CB97" s="295"/>
      <c r="CC97" s="296"/>
      <c r="CD97" s="294"/>
      <c r="CE97" s="295"/>
      <c r="CF97" s="295"/>
      <c r="CG97" s="295"/>
      <c r="CH97" s="295"/>
      <c r="CI97" s="296"/>
    </row>
    <row r="98" spans="1:87" ht="18" customHeight="1" x14ac:dyDescent="0.25">
      <c r="A98" s="75"/>
      <c r="B98" s="327"/>
      <c r="C98" s="328"/>
      <c r="D98" s="328"/>
      <c r="E98" s="328"/>
      <c r="F98" s="328"/>
      <c r="G98" s="328"/>
      <c r="H98" s="328"/>
      <c r="I98" s="328"/>
      <c r="J98" s="328"/>
      <c r="K98" s="328"/>
      <c r="L98" s="328"/>
      <c r="M98" s="328"/>
      <c r="N98" s="328"/>
      <c r="O98" s="328"/>
      <c r="P98" s="328"/>
      <c r="Q98" s="328"/>
      <c r="R98" s="328"/>
      <c r="S98" s="328"/>
      <c r="T98" s="328"/>
      <c r="U98" s="328"/>
      <c r="V98" s="328"/>
      <c r="W98" s="328"/>
      <c r="X98" s="328"/>
      <c r="Y98" s="329"/>
      <c r="Z98" s="336"/>
      <c r="AA98" s="337"/>
      <c r="AB98" s="337"/>
      <c r="AC98" s="337"/>
      <c r="AD98" s="338"/>
      <c r="AE98" s="336"/>
      <c r="AF98" s="337"/>
      <c r="AG98" s="337"/>
      <c r="AH98" s="337"/>
      <c r="AI98" s="337"/>
      <c r="AJ98" s="337"/>
      <c r="AK98" s="300" t="s">
        <v>530</v>
      </c>
      <c r="AL98" s="301"/>
      <c r="AM98" s="301"/>
      <c r="AN98" s="301"/>
      <c r="AO98" s="301"/>
      <c r="AP98" s="301"/>
      <c r="AQ98" s="301"/>
      <c r="AR98" s="301"/>
      <c r="AS98" s="301"/>
      <c r="AT98" s="301"/>
      <c r="AU98" s="301"/>
      <c r="AV98" s="301"/>
      <c r="AW98" s="301"/>
      <c r="AX98" s="302"/>
      <c r="AY98" s="407">
        <v>1</v>
      </c>
      <c r="AZ98" s="304"/>
      <c r="BA98" s="304"/>
      <c r="BB98" s="408"/>
      <c r="BC98" s="306">
        <f t="shared" si="14"/>
        <v>48</v>
      </c>
      <c r="BD98" s="307"/>
      <c r="BE98" s="307"/>
      <c r="BF98" s="308"/>
      <c r="BG98" s="309">
        <v>22629</v>
      </c>
      <c r="BH98" s="310"/>
      <c r="BI98" s="310"/>
      <c r="BJ98" s="311"/>
      <c r="BK98" s="312">
        <f t="shared" si="15"/>
        <v>22629</v>
      </c>
      <c r="BL98" s="313"/>
      <c r="BM98" s="313"/>
      <c r="BN98" s="313"/>
      <c r="BO98" s="313"/>
      <c r="BP98" s="314"/>
      <c r="BQ98" s="294"/>
      <c r="BR98" s="295"/>
      <c r="BS98" s="295"/>
      <c r="BT98" s="295"/>
      <c r="BU98" s="295"/>
      <c r="BV98" s="295"/>
      <c r="BW98" s="296"/>
      <c r="BX98" s="294"/>
      <c r="BY98" s="295"/>
      <c r="BZ98" s="295"/>
      <c r="CA98" s="295"/>
      <c r="CB98" s="295"/>
      <c r="CC98" s="296"/>
      <c r="CD98" s="294"/>
      <c r="CE98" s="295"/>
      <c r="CF98" s="295"/>
      <c r="CG98" s="295"/>
      <c r="CH98" s="295"/>
      <c r="CI98" s="296"/>
    </row>
    <row r="99" spans="1:87" ht="18" customHeight="1" thickBot="1" x14ac:dyDescent="0.3">
      <c r="A99" s="75"/>
      <c r="B99" s="327"/>
      <c r="C99" s="328"/>
      <c r="D99" s="328"/>
      <c r="E99" s="328"/>
      <c r="F99" s="328"/>
      <c r="G99" s="328"/>
      <c r="H99" s="328"/>
      <c r="I99" s="328"/>
      <c r="J99" s="328"/>
      <c r="K99" s="328"/>
      <c r="L99" s="328"/>
      <c r="M99" s="328"/>
      <c r="N99" s="328"/>
      <c r="O99" s="328"/>
      <c r="P99" s="328"/>
      <c r="Q99" s="328"/>
      <c r="R99" s="328"/>
      <c r="S99" s="328"/>
      <c r="T99" s="328"/>
      <c r="U99" s="328"/>
      <c r="V99" s="328"/>
      <c r="W99" s="328"/>
      <c r="X99" s="328"/>
      <c r="Y99" s="329"/>
      <c r="Z99" s="336"/>
      <c r="AA99" s="337"/>
      <c r="AB99" s="337"/>
      <c r="AC99" s="337"/>
      <c r="AD99" s="338"/>
      <c r="AE99" s="336"/>
      <c r="AF99" s="337"/>
      <c r="AG99" s="337"/>
      <c r="AH99" s="337"/>
      <c r="AI99" s="337"/>
      <c r="AJ99" s="337"/>
      <c r="AK99" s="392" t="s">
        <v>18</v>
      </c>
      <c r="AL99" s="393"/>
      <c r="AM99" s="393"/>
      <c r="AN99" s="393"/>
      <c r="AO99" s="393"/>
      <c r="AP99" s="393"/>
      <c r="AQ99" s="393"/>
      <c r="AR99" s="393"/>
      <c r="AS99" s="393"/>
      <c r="AT99" s="393"/>
      <c r="AU99" s="393"/>
      <c r="AV99" s="393"/>
      <c r="AW99" s="393"/>
      <c r="AX99" s="394"/>
      <c r="AY99" s="407">
        <v>1</v>
      </c>
      <c r="AZ99" s="304"/>
      <c r="BA99" s="304"/>
      <c r="BB99" s="408"/>
      <c r="BC99" s="306">
        <f t="shared" si="14"/>
        <v>48</v>
      </c>
      <c r="BD99" s="307"/>
      <c r="BE99" s="307"/>
      <c r="BF99" s="308"/>
      <c r="BG99" s="309">
        <v>28961</v>
      </c>
      <c r="BH99" s="310"/>
      <c r="BI99" s="310"/>
      <c r="BJ99" s="311"/>
      <c r="BK99" s="312">
        <f t="shared" si="15"/>
        <v>28961</v>
      </c>
      <c r="BL99" s="313"/>
      <c r="BM99" s="313"/>
      <c r="BN99" s="313"/>
      <c r="BO99" s="313"/>
      <c r="BP99" s="314"/>
      <c r="BQ99" s="294"/>
      <c r="BR99" s="295"/>
      <c r="BS99" s="295"/>
      <c r="BT99" s="295"/>
      <c r="BU99" s="295"/>
      <c r="BV99" s="295"/>
      <c r="BW99" s="296"/>
      <c r="BX99" s="294"/>
      <c r="BY99" s="295"/>
      <c r="BZ99" s="295"/>
      <c r="CA99" s="295"/>
      <c r="CB99" s="295"/>
      <c r="CC99" s="296"/>
      <c r="CD99" s="294"/>
      <c r="CE99" s="295"/>
      <c r="CF99" s="295"/>
      <c r="CG99" s="295"/>
      <c r="CH99" s="295"/>
      <c r="CI99" s="296"/>
    </row>
    <row r="100" spans="1:87" ht="18" customHeight="1" thickBot="1" x14ac:dyDescent="0.3">
      <c r="A100" s="75"/>
      <c r="B100" s="377"/>
      <c r="C100" s="378"/>
      <c r="D100" s="378"/>
      <c r="E100" s="378"/>
      <c r="F100" s="378"/>
      <c r="G100" s="378"/>
      <c r="H100" s="378"/>
      <c r="I100" s="378"/>
      <c r="J100" s="378"/>
      <c r="K100" s="378"/>
      <c r="L100" s="378"/>
      <c r="M100" s="378"/>
      <c r="N100" s="378"/>
      <c r="O100" s="378"/>
      <c r="P100" s="378"/>
      <c r="Q100" s="378"/>
      <c r="R100" s="378"/>
      <c r="S100" s="378"/>
      <c r="T100" s="378"/>
      <c r="U100" s="378"/>
      <c r="V100" s="378"/>
      <c r="W100" s="378"/>
      <c r="X100" s="378"/>
      <c r="Y100" s="378"/>
      <c r="Z100" s="378"/>
      <c r="AA100" s="378"/>
      <c r="AB100" s="378"/>
      <c r="AC100" s="378"/>
      <c r="AD100" s="378"/>
      <c r="AE100" s="378"/>
      <c r="AF100" s="378"/>
      <c r="AG100" s="378"/>
      <c r="AH100" s="378"/>
      <c r="AI100" s="378"/>
      <c r="AJ100" s="379"/>
      <c r="AK100" s="380" t="s">
        <v>3</v>
      </c>
      <c r="AL100" s="381"/>
      <c r="AM100" s="381"/>
      <c r="AN100" s="381"/>
      <c r="AO100" s="381"/>
      <c r="AP100" s="381"/>
      <c r="AQ100" s="381"/>
      <c r="AR100" s="381"/>
      <c r="AS100" s="381"/>
      <c r="AT100" s="381"/>
      <c r="AU100" s="381"/>
      <c r="AV100" s="381"/>
      <c r="AW100" s="381"/>
      <c r="AX100" s="381"/>
      <c r="AY100" s="382"/>
      <c r="AZ100" s="382"/>
      <c r="BA100" s="382"/>
      <c r="BB100" s="382"/>
      <c r="BC100" s="382"/>
      <c r="BD100" s="382"/>
      <c r="BE100" s="382"/>
      <c r="BF100" s="382"/>
      <c r="BG100" s="382"/>
      <c r="BH100" s="382"/>
      <c r="BI100" s="382"/>
      <c r="BJ100" s="383"/>
      <c r="BK100" s="384">
        <f>SUM(BK96:BK99)</f>
        <v>115045</v>
      </c>
      <c r="BL100" s="385"/>
      <c r="BM100" s="385"/>
      <c r="BN100" s="385"/>
      <c r="BO100" s="385"/>
      <c r="BP100" s="386"/>
      <c r="BQ100" s="387" t="s">
        <v>100</v>
      </c>
      <c r="BR100" s="388"/>
      <c r="BS100" s="388"/>
      <c r="BT100" s="388"/>
      <c r="BU100" s="388"/>
      <c r="BV100" s="388"/>
      <c r="BW100" s="388"/>
      <c r="BX100" s="388"/>
      <c r="BY100" s="388"/>
      <c r="BZ100" s="388"/>
      <c r="CA100" s="388"/>
      <c r="CB100" s="388"/>
      <c r="CC100" s="389"/>
      <c r="CD100" s="390">
        <f>+CD96*AE96</f>
        <v>8190776.4705882352</v>
      </c>
      <c r="CE100" s="390"/>
      <c r="CF100" s="390"/>
      <c r="CG100" s="390"/>
      <c r="CH100" s="390"/>
      <c r="CI100" s="391"/>
    </row>
    <row r="101" spans="1:87" ht="18" customHeight="1" thickBot="1" x14ac:dyDescent="0.3">
      <c r="A101" s="75"/>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BG101" s="78"/>
      <c r="BH101" s="78"/>
      <c r="BI101" s="78"/>
      <c r="BJ101" s="78"/>
      <c r="BK101" s="79"/>
      <c r="BL101" s="79"/>
      <c r="BM101" s="79"/>
      <c r="BN101" s="79"/>
      <c r="BO101" s="79"/>
      <c r="BP101" s="79"/>
      <c r="BQ101" s="79"/>
      <c r="BR101" s="79"/>
      <c r="BS101" s="79"/>
      <c r="BT101" s="79"/>
      <c r="BU101" s="79"/>
      <c r="BV101" s="79"/>
      <c r="BW101" s="79"/>
      <c r="BX101" s="79"/>
      <c r="BY101" s="79"/>
      <c r="BZ101" s="79"/>
      <c r="CA101" s="79"/>
      <c r="CB101" s="79"/>
      <c r="CC101" s="79"/>
      <c r="CD101" s="79"/>
      <c r="CE101" s="79"/>
      <c r="CF101" s="79"/>
      <c r="CG101" s="79"/>
      <c r="CH101" s="79"/>
      <c r="CI101" s="79"/>
    </row>
    <row r="102" spans="1:87" ht="18" customHeight="1" x14ac:dyDescent="0.25">
      <c r="A102" s="75"/>
      <c r="B102" s="348" t="s">
        <v>0</v>
      </c>
      <c r="C102" s="349"/>
      <c r="D102" s="349"/>
      <c r="E102" s="349"/>
      <c r="F102" s="349"/>
      <c r="G102" s="349"/>
      <c r="H102" s="349"/>
      <c r="I102" s="349"/>
      <c r="J102" s="349"/>
      <c r="K102" s="349"/>
      <c r="L102" s="349"/>
      <c r="M102" s="349"/>
      <c r="N102" s="349"/>
      <c r="O102" s="349"/>
      <c r="P102" s="349"/>
      <c r="Q102" s="349"/>
      <c r="R102" s="349"/>
      <c r="S102" s="349"/>
      <c r="T102" s="349"/>
      <c r="U102" s="349"/>
      <c r="V102" s="349"/>
      <c r="W102" s="349"/>
      <c r="X102" s="349"/>
      <c r="Y102" s="350"/>
      <c r="Z102" s="348" t="s">
        <v>80</v>
      </c>
      <c r="AA102" s="349"/>
      <c r="AB102" s="349"/>
      <c r="AC102" s="349"/>
      <c r="AD102" s="350"/>
      <c r="AE102" s="357" t="s">
        <v>79</v>
      </c>
      <c r="AF102" s="358"/>
      <c r="AG102" s="358"/>
      <c r="AH102" s="358"/>
      <c r="AI102" s="358"/>
      <c r="AJ102" s="359"/>
      <c r="AK102" s="357" t="s">
        <v>81</v>
      </c>
      <c r="AL102" s="358"/>
      <c r="AM102" s="358"/>
      <c r="AN102" s="358"/>
      <c r="AO102" s="358"/>
      <c r="AP102" s="358"/>
      <c r="AQ102" s="358"/>
      <c r="AR102" s="358"/>
      <c r="AS102" s="358"/>
      <c r="AT102" s="358"/>
      <c r="AU102" s="358"/>
      <c r="AV102" s="358"/>
      <c r="AW102" s="358"/>
      <c r="AX102" s="359"/>
      <c r="AY102" s="357" t="s">
        <v>1</v>
      </c>
      <c r="AZ102" s="358"/>
      <c r="BA102" s="358"/>
      <c r="BB102" s="359"/>
      <c r="BC102" s="348" t="s">
        <v>104</v>
      </c>
      <c r="BD102" s="349"/>
      <c r="BE102" s="349"/>
      <c r="BF102" s="350"/>
      <c r="BG102" s="366" t="s">
        <v>82</v>
      </c>
      <c r="BH102" s="367"/>
      <c r="BI102" s="367"/>
      <c r="BJ102" s="368"/>
      <c r="BK102" s="315" t="s">
        <v>99</v>
      </c>
      <c r="BL102" s="316"/>
      <c r="BM102" s="316"/>
      <c r="BN102" s="316"/>
      <c r="BO102" s="316"/>
      <c r="BP102" s="317"/>
      <c r="BQ102" s="315" t="s">
        <v>83</v>
      </c>
      <c r="BR102" s="316"/>
      <c r="BS102" s="316"/>
      <c r="BT102" s="316"/>
      <c r="BU102" s="316"/>
      <c r="BV102" s="316"/>
      <c r="BW102" s="317"/>
      <c r="BX102" s="315" t="s">
        <v>84</v>
      </c>
      <c r="BY102" s="316"/>
      <c r="BZ102" s="316"/>
      <c r="CA102" s="316"/>
      <c r="CB102" s="316"/>
      <c r="CC102" s="317"/>
      <c r="CD102" s="315" t="s">
        <v>85</v>
      </c>
      <c r="CE102" s="316"/>
      <c r="CF102" s="316"/>
      <c r="CG102" s="316"/>
      <c r="CH102" s="316"/>
      <c r="CI102" s="317"/>
    </row>
    <row r="103" spans="1:87" ht="18" customHeight="1" x14ac:dyDescent="0.25">
      <c r="A103" s="75"/>
      <c r="B103" s="351"/>
      <c r="C103" s="352"/>
      <c r="D103" s="352"/>
      <c r="E103" s="352"/>
      <c r="F103" s="352"/>
      <c r="G103" s="352"/>
      <c r="H103" s="352"/>
      <c r="I103" s="352"/>
      <c r="J103" s="352"/>
      <c r="K103" s="352"/>
      <c r="L103" s="352"/>
      <c r="M103" s="352"/>
      <c r="N103" s="352"/>
      <c r="O103" s="352"/>
      <c r="P103" s="352"/>
      <c r="Q103" s="352"/>
      <c r="R103" s="352"/>
      <c r="S103" s="352"/>
      <c r="T103" s="352"/>
      <c r="U103" s="352"/>
      <c r="V103" s="352"/>
      <c r="W103" s="352"/>
      <c r="X103" s="352"/>
      <c r="Y103" s="353"/>
      <c r="Z103" s="351"/>
      <c r="AA103" s="352"/>
      <c r="AB103" s="352"/>
      <c r="AC103" s="352"/>
      <c r="AD103" s="353"/>
      <c r="AE103" s="360"/>
      <c r="AF103" s="361"/>
      <c r="AG103" s="361"/>
      <c r="AH103" s="361"/>
      <c r="AI103" s="361"/>
      <c r="AJ103" s="362"/>
      <c r="AK103" s="360"/>
      <c r="AL103" s="361"/>
      <c r="AM103" s="361"/>
      <c r="AN103" s="361"/>
      <c r="AO103" s="361"/>
      <c r="AP103" s="361"/>
      <c r="AQ103" s="361"/>
      <c r="AR103" s="361"/>
      <c r="AS103" s="361"/>
      <c r="AT103" s="361"/>
      <c r="AU103" s="361"/>
      <c r="AV103" s="361"/>
      <c r="AW103" s="361"/>
      <c r="AX103" s="362"/>
      <c r="AY103" s="360"/>
      <c r="AZ103" s="361"/>
      <c r="BA103" s="361"/>
      <c r="BB103" s="362"/>
      <c r="BC103" s="351"/>
      <c r="BD103" s="352"/>
      <c r="BE103" s="352"/>
      <c r="BF103" s="353"/>
      <c r="BG103" s="369"/>
      <c r="BH103" s="370"/>
      <c r="BI103" s="370"/>
      <c r="BJ103" s="371"/>
      <c r="BK103" s="318"/>
      <c r="BL103" s="319"/>
      <c r="BM103" s="319"/>
      <c r="BN103" s="319"/>
      <c r="BO103" s="319"/>
      <c r="BP103" s="320"/>
      <c r="BQ103" s="318"/>
      <c r="BR103" s="319"/>
      <c r="BS103" s="319"/>
      <c r="BT103" s="319"/>
      <c r="BU103" s="319"/>
      <c r="BV103" s="319"/>
      <c r="BW103" s="320"/>
      <c r="BX103" s="318"/>
      <c r="BY103" s="319"/>
      <c r="BZ103" s="319"/>
      <c r="CA103" s="319"/>
      <c r="CB103" s="319"/>
      <c r="CC103" s="320"/>
      <c r="CD103" s="318"/>
      <c r="CE103" s="319"/>
      <c r="CF103" s="319"/>
      <c r="CG103" s="319"/>
      <c r="CH103" s="319"/>
      <c r="CI103" s="320"/>
    </row>
    <row r="104" spans="1:87" ht="18" customHeight="1" thickBot="1" x14ac:dyDescent="0.3">
      <c r="A104" s="75"/>
      <c r="B104" s="354"/>
      <c r="C104" s="355"/>
      <c r="D104" s="355"/>
      <c r="E104" s="355"/>
      <c r="F104" s="355"/>
      <c r="G104" s="355"/>
      <c r="H104" s="355"/>
      <c r="I104" s="355"/>
      <c r="J104" s="355"/>
      <c r="K104" s="355"/>
      <c r="L104" s="355"/>
      <c r="M104" s="355"/>
      <c r="N104" s="355"/>
      <c r="O104" s="355"/>
      <c r="P104" s="355"/>
      <c r="Q104" s="355"/>
      <c r="R104" s="355"/>
      <c r="S104" s="355"/>
      <c r="T104" s="355"/>
      <c r="U104" s="355"/>
      <c r="V104" s="355"/>
      <c r="W104" s="355"/>
      <c r="X104" s="355"/>
      <c r="Y104" s="356"/>
      <c r="Z104" s="354"/>
      <c r="AA104" s="355"/>
      <c r="AB104" s="355"/>
      <c r="AC104" s="355"/>
      <c r="AD104" s="356"/>
      <c r="AE104" s="363"/>
      <c r="AF104" s="364"/>
      <c r="AG104" s="364"/>
      <c r="AH104" s="364"/>
      <c r="AI104" s="364"/>
      <c r="AJ104" s="365"/>
      <c r="AK104" s="360"/>
      <c r="AL104" s="361"/>
      <c r="AM104" s="361"/>
      <c r="AN104" s="361"/>
      <c r="AO104" s="361"/>
      <c r="AP104" s="361"/>
      <c r="AQ104" s="361"/>
      <c r="AR104" s="361"/>
      <c r="AS104" s="361"/>
      <c r="AT104" s="361"/>
      <c r="AU104" s="361"/>
      <c r="AV104" s="361"/>
      <c r="AW104" s="361"/>
      <c r="AX104" s="362"/>
      <c r="AY104" s="360"/>
      <c r="AZ104" s="361"/>
      <c r="BA104" s="361"/>
      <c r="BB104" s="362"/>
      <c r="BC104" s="351"/>
      <c r="BD104" s="352"/>
      <c r="BE104" s="352"/>
      <c r="BF104" s="353"/>
      <c r="BG104" s="369"/>
      <c r="BH104" s="370"/>
      <c r="BI104" s="370"/>
      <c r="BJ104" s="371"/>
      <c r="BK104" s="318"/>
      <c r="BL104" s="319"/>
      <c r="BM104" s="319"/>
      <c r="BN104" s="319"/>
      <c r="BO104" s="319"/>
      <c r="BP104" s="320"/>
      <c r="BQ104" s="321"/>
      <c r="BR104" s="322"/>
      <c r="BS104" s="322"/>
      <c r="BT104" s="322"/>
      <c r="BU104" s="322"/>
      <c r="BV104" s="322"/>
      <c r="BW104" s="323"/>
      <c r="BX104" s="321"/>
      <c r="BY104" s="322"/>
      <c r="BZ104" s="322"/>
      <c r="CA104" s="322"/>
      <c r="CB104" s="322"/>
      <c r="CC104" s="323"/>
      <c r="CD104" s="321"/>
      <c r="CE104" s="322"/>
      <c r="CF104" s="322"/>
      <c r="CG104" s="322"/>
      <c r="CH104" s="322"/>
      <c r="CI104" s="323"/>
    </row>
    <row r="105" spans="1:87" ht="18" customHeight="1" x14ac:dyDescent="0.25">
      <c r="A105" s="75"/>
      <c r="B105" s="324" t="s">
        <v>270</v>
      </c>
      <c r="C105" s="325"/>
      <c r="D105" s="325"/>
      <c r="E105" s="325"/>
      <c r="F105" s="325"/>
      <c r="G105" s="325"/>
      <c r="H105" s="325"/>
      <c r="I105" s="325"/>
      <c r="J105" s="325"/>
      <c r="K105" s="325"/>
      <c r="L105" s="325"/>
      <c r="M105" s="325"/>
      <c r="N105" s="325"/>
      <c r="O105" s="325"/>
      <c r="P105" s="325"/>
      <c r="Q105" s="325"/>
      <c r="R105" s="325"/>
      <c r="S105" s="325"/>
      <c r="T105" s="325"/>
      <c r="U105" s="325"/>
      <c r="V105" s="325"/>
      <c r="W105" s="325"/>
      <c r="X105" s="325"/>
      <c r="Y105" s="326"/>
      <c r="Z105" s="333" t="s">
        <v>323</v>
      </c>
      <c r="AA105" s="334"/>
      <c r="AB105" s="334"/>
      <c r="AC105" s="334"/>
      <c r="AD105" s="335"/>
      <c r="AE105" s="333">
        <v>1</v>
      </c>
      <c r="AF105" s="334"/>
      <c r="AG105" s="334"/>
      <c r="AH105" s="334"/>
      <c r="AI105" s="334"/>
      <c r="AJ105" s="334"/>
      <c r="AK105" s="342" t="s">
        <v>13</v>
      </c>
      <c r="AL105" s="343"/>
      <c r="AM105" s="343"/>
      <c r="AN105" s="343"/>
      <c r="AO105" s="343"/>
      <c r="AP105" s="343"/>
      <c r="AQ105" s="343"/>
      <c r="AR105" s="343"/>
      <c r="AS105" s="343"/>
      <c r="AT105" s="343"/>
      <c r="AU105" s="343"/>
      <c r="AV105" s="343"/>
      <c r="AW105" s="343"/>
      <c r="AX105" s="344"/>
      <c r="AY105" s="409">
        <v>1</v>
      </c>
      <c r="AZ105" s="346"/>
      <c r="BA105" s="346"/>
      <c r="BB105" s="410"/>
      <c r="BC105" s="345">
        <f>+$AE$105*AY105</f>
        <v>1</v>
      </c>
      <c r="BD105" s="346"/>
      <c r="BE105" s="346"/>
      <c r="BF105" s="347"/>
      <c r="BG105" s="285">
        <v>40826</v>
      </c>
      <c r="BH105" s="286"/>
      <c r="BI105" s="286"/>
      <c r="BJ105" s="287"/>
      <c r="BK105" s="288">
        <f>+AY105*BG105</f>
        <v>40826</v>
      </c>
      <c r="BL105" s="289"/>
      <c r="BM105" s="289"/>
      <c r="BN105" s="289"/>
      <c r="BO105" s="289"/>
      <c r="BP105" s="290"/>
      <c r="BQ105" s="291">
        <v>10000</v>
      </c>
      <c r="BR105" s="292"/>
      <c r="BS105" s="292"/>
      <c r="BT105" s="292"/>
      <c r="BU105" s="292"/>
      <c r="BV105" s="292"/>
      <c r="BW105" s="293"/>
      <c r="BX105" s="291">
        <f>+(((BK107+BQ105)*15)/85)</f>
        <v>11766.35294117647</v>
      </c>
      <c r="BY105" s="292"/>
      <c r="BZ105" s="292"/>
      <c r="CA105" s="292"/>
      <c r="CB105" s="292"/>
      <c r="CC105" s="293"/>
      <c r="CD105" s="291">
        <f>+BK107+BQ105+BX105</f>
        <v>78442.352941176476</v>
      </c>
      <c r="CE105" s="292"/>
      <c r="CF105" s="292"/>
      <c r="CG105" s="292"/>
      <c r="CH105" s="292"/>
      <c r="CI105" s="293"/>
    </row>
    <row r="106" spans="1:87" ht="18" customHeight="1" thickBot="1" x14ac:dyDescent="0.3">
      <c r="A106" s="75"/>
      <c r="B106" s="327"/>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8"/>
      <c r="Y106" s="329"/>
      <c r="Z106" s="336"/>
      <c r="AA106" s="337"/>
      <c r="AB106" s="337"/>
      <c r="AC106" s="337"/>
      <c r="AD106" s="338"/>
      <c r="AE106" s="336"/>
      <c r="AF106" s="337"/>
      <c r="AG106" s="337"/>
      <c r="AH106" s="337"/>
      <c r="AI106" s="337"/>
      <c r="AJ106" s="337"/>
      <c r="AK106" s="392" t="s">
        <v>526</v>
      </c>
      <c r="AL106" s="393"/>
      <c r="AM106" s="393"/>
      <c r="AN106" s="393"/>
      <c r="AO106" s="393"/>
      <c r="AP106" s="393"/>
      <c r="AQ106" s="393"/>
      <c r="AR106" s="393"/>
      <c r="AS106" s="393"/>
      <c r="AT106" s="393"/>
      <c r="AU106" s="393"/>
      <c r="AV106" s="393"/>
      <c r="AW106" s="393"/>
      <c r="AX106" s="394"/>
      <c r="AY106" s="407">
        <v>2</v>
      </c>
      <c r="AZ106" s="304"/>
      <c r="BA106" s="304"/>
      <c r="BB106" s="408"/>
      <c r="BC106" s="306">
        <f t="shared" ref="BC106" si="16">+$AE$105*AY106</f>
        <v>2</v>
      </c>
      <c r="BD106" s="307"/>
      <c r="BE106" s="307"/>
      <c r="BF106" s="308"/>
      <c r="BG106" s="309">
        <v>7925</v>
      </c>
      <c r="BH106" s="310"/>
      <c r="BI106" s="310"/>
      <c r="BJ106" s="311"/>
      <c r="BK106" s="312">
        <f t="shared" ref="BK106" si="17">+AY106*BG106</f>
        <v>15850</v>
      </c>
      <c r="BL106" s="313"/>
      <c r="BM106" s="313"/>
      <c r="BN106" s="313"/>
      <c r="BO106" s="313"/>
      <c r="BP106" s="314"/>
      <c r="BQ106" s="294"/>
      <c r="BR106" s="295"/>
      <c r="BS106" s="295"/>
      <c r="BT106" s="295"/>
      <c r="BU106" s="295"/>
      <c r="BV106" s="295"/>
      <c r="BW106" s="296"/>
      <c r="BX106" s="294"/>
      <c r="BY106" s="295"/>
      <c r="BZ106" s="295"/>
      <c r="CA106" s="295"/>
      <c r="CB106" s="295"/>
      <c r="CC106" s="296"/>
      <c r="CD106" s="294"/>
      <c r="CE106" s="295"/>
      <c r="CF106" s="295"/>
      <c r="CG106" s="295"/>
      <c r="CH106" s="295"/>
      <c r="CI106" s="296"/>
    </row>
    <row r="107" spans="1:87" ht="18" customHeight="1" thickBot="1" x14ac:dyDescent="0.3">
      <c r="A107" s="75"/>
      <c r="B107" s="377"/>
      <c r="C107" s="378"/>
      <c r="D107" s="378"/>
      <c r="E107" s="378"/>
      <c r="F107" s="378"/>
      <c r="G107" s="378"/>
      <c r="H107" s="378"/>
      <c r="I107" s="378"/>
      <c r="J107" s="378"/>
      <c r="K107" s="378"/>
      <c r="L107" s="378"/>
      <c r="M107" s="378"/>
      <c r="N107" s="378"/>
      <c r="O107" s="378"/>
      <c r="P107" s="378"/>
      <c r="Q107" s="378"/>
      <c r="R107" s="378"/>
      <c r="S107" s="378"/>
      <c r="T107" s="378"/>
      <c r="U107" s="378"/>
      <c r="V107" s="378"/>
      <c r="W107" s="378"/>
      <c r="X107" s="378"/>
      <c r="Y107" s="378"/>
      <c r="Z107" s="378"/>
      <c r="AA107" s="378"/>
      <c r="AB107" s="378"/>
      <c r="AC107" s="378"/>
      <c r="AD107" s="378"/>
      <c r="AE107" s="378"/>
      <c r="AF107" s="378"/>
      <c r="AG107" s="378"/>
      <c r="AH107" s="378"/>
      <c r="AI107" s="378"/>
      <c r="AJ107" s="379"/>
      <c r="AK107" s="380" t="s">
        <v>3</v>
      </c>
      <c r="AL107" s="381"/>
      <c r="AM107" s="381"/>
      <c r="AN107" s="381"/>
      <c r="AO107" s="381"/>
      <c r="AP107" s="381"/>
      <c r="AQ107" s="381"/>
      <c r="AR107" s="381"/>
      <c r="AS107" s="381"/>
      <c r="AT107" s="381"/>
      <c r="AU107" s="381"/>
      <c r="AV107" s="381"/>
      <c r="AW107" s="381"/>
      <c r="AX107" s="381"/>
      <c r="AY107" s="382"/>
      <c r="AZ107" s="382"/>
      <c r="BA107" s="382"/>
      <c r="BB107" s="382"/>
      <c r="BC107" s="382"/>
      <c r="BD107" s="382"/>
      <c r="BE107" s="382"/>
      <c r="BF107" s="382"/>
      <c r="BG107" s="382"/>
      <c r="BH107" s="382"/>
      <c r="BI107" s="382"/>
      <c r="BJ107" s="383"/>
      <c r="BK107" s="384">
        <f>SUM(BK105:BK106)</f>
        <v>56676</v>
      </c>
      <c r="BL107" s="385"/>
      <c r="BM107" s="385"/>
      <c r="BN107" s="385"/>
      <c r="BO107" s="385"/>
      <c r="BP107" s="386"/>
      <c r="BQ107" s="387" t="s">
        <v>100</v>
      </c>
      <c r="BR107" s="388"/>
      <c r="BS107" s="388"/>
      <c r="BT107" s="388"/>
      <c r="BU107" s="388"/>
      <c r="BV107" s="388"/>
      <c r="BW107" s="388"/>
      <c r="BX107" s="388"/>
      <c r="BY107" s="388"/>
      <c r="BZ107" s="388"/>
      <c r="CA107" s="388"/>
      <c r="CB107" s="388"/>
      <c r="CC107" s="389"/>
      <c r="CD107" s="390">
        <f>+CD105*AE105</f>
        <v>78442.352941176476</v>
      </c>
      <c r="CE107" s="390"/>
      <c r="CF107" s="390"/>
      <c r="CG107" s="390"/>
      <c r="CH107" s="390"/>
      <c r="CI107" s="391"/>
    </row>
    <row r="108" spans="1:87" ht="18" customHeight="1" thickBot="1" x14ac:dyDescent="0.3">
      <c r="A108" s="75"/>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BG108" s="78"/>
      <c r="BH108" s="78"/>
      <c r="BI108" s="78"/>
      <c r="BJ108" s="78"/>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row>
    <row r="109" spans="1:87" ht="18" customHeight="1" x14ac:dyDescent="0.25">
      <c r="A109" s="75"/>
      <c r="B109" s="348" t="s">
        <v>0</v>
      </c>
      <c r="C109" s="349"/>
      <c r="D109" s="349"/>
      <c r="E109" s="349"/>
      <c r="F109" s="349"/>
      <c r="G109" s="349"/>
      <c r="H109" s="349"/>
      <c r="I109" s="349"/>
      <c r="J109" s="349"/>
      <c r="K109" s="349"/>
      <c r="L109" s="349"/>
      <c r="M109" s="349"/>
      <c r="N109" s="349"/>
      <c r="O109" s="349"/>
      <c r="P109" s="349"/>
      <c r="Q109" s="349"/>
      <c r="R109" s="349"/>
      <c r="S109" s="349"/>
      <c r="T109" s="349"/>
      <c r="U109" s="349"/>
      <c r="V109" s="349"/>
      <c r="W109" s="349"/>
      <c r="X109" s="349"/>
      <c r="Y109" s="350"/>
      <c r="Z109" s="348" t="s">
        <v>80</v>
      </c>
      <c r="AA109" s="349"/>
      <c r="AB109" s="349"/>
      <c r="AC109" s="349"/>
      <c r="AD109" s="350"/>
      <c r="AE109" s="357" t="s">
        <v>79</v>
      </c>
      <c r="AF109" s="358"/>
      <c r="AG109" s="358"/>
      <c r="AH109" s="358"/>
      <c r="AI109" s="358"/>
      <c r="AJ109" s="359"/>
      <c r="AK109" s="357" t="s">
        <v>81</v>
      </c>
      <c r="AL109" s="358"/>
      <c r="AM109" s="358"/>
      <c r="AN109" s="358"/>
      <c r="AO109" s="358"/>
      <c r="AP109" s="358"/>
      <c r="AQ109" s="358"/>
      <c r="AR109" s="358"/>
      <c r="AS109" s="358"/>
      <c r="AT109" s="358"/>
      <c r="AU109" s="358"/>
      <c r="AV109" s="358"/>
      <c r="AW109" s="358"/>
      <c r="AX109" s="359"/>
      <c r="AY109" s="357" t="s">
        <v>1</v>
      </c>
      <c r="AZ109" s="358"/>
      <c r="BA109" s="358"/>
      <c r="BB109" s="359"/>
      <c r="BC109" s="348" t="s">
        <v>104</v>
      </c>
      <c r="BD109" s="349"/>
      <c r="BE109" s="349"/>
      <c r="BF109" s="350"/>
      <c r="BG109" s="366" t="s">
        <v>82</v>
      </c>
      <c r="BH109" s="367"/>
      <c r="BI109" s="367"/>
      <c r="BJ109" s="368"/>
      <c r="BK109" s="315" t="s">
        <v>99</v>
      </c>
      <c r="BL109" s="316"/>
      <c r="BM109" s="316"/>
      <c r="BN109" s="316"/>
      <c r="BO109" s="316"/>
      <c r="BP109" s="317"/>
      <c r="BQ109" s="315" t="s">
        <v>83</v>
      </c>
      <c r="BR109" s="316"/>
      <c r="BS109" s="316"/>
      <c r="BT109" s="316"/>
      <c r="BU109" s="316"/>
      <c r="BV109" s="316"/>
      <c r="BW109" s="317"/>
      <c r="BX109" s="315" t="s">
        <v>84</v>
      </c>
      <c r="BY109" s="316"/>
      <c r="BZ109" s="316"/>
      <c r="CA109" s="316"/>
      <c r="CB109" s="316"/>
      <c r="CC109" s="317"/>
      <c r="CD109" s="315" t="s">
        <v>85</v>
      </c>
      <c r="CE109" s="316"/>
      <c r="CF109" s="316"/>
      <c r="CG109" s="316"/>
      <c r="CH109" s="316"/>
      <c r="CI109" s="317"/>
    </row>
    <row r="110" spans="1:87" ht="18" customHeight="1" x14ac:dyDescent="0.25">
      <c r="A110" s="75"/>
      <c r="B110" s="351"/>
      <c r="C110" s="352"/>
      <c r="D110" s="352"/>
      <c r="E110" s="352"/>
      <c r="F110" s="352"/>
      <c r="G110" s="352"/>
      <c r="H110" s="352"/>
      <c r="I110" s="352"/>
      <c r="J110" s="352"/>
      <c r="K110" s="352"/>
      <c r="L110" s="352"/>
      <c r="M110" s="352"/>
      <c r="N110" s="352"/>
      <c r="O110" s="352"/>
      <c r="P110" s="352"/>
      <c r="Q110" s="352"/>
      <c r="R110" s="352"/>
      <c r="S110" s="352"/>
      <c r="T110" s="352"/>
      <c r="U110" s="352"/>
      <c r="V110" s="352"/>
      <c r="W110" s="352"/>
      <c r="X110" s="352"/>
      <c r="Y110" s="353"/>
      <c r="Z110" s="351"/>
      <c r="AA110" s="352"/>
      <c r="AB110" s="352"/>
      <c r="AC110" s="352"/>
      <c r="AD110" s="353"/>
      <c r="AE110" s="360"/>
      <c r="AF110" s="361"/>
      <c r="AG110" s="361"/>
      <c r="AH110" s="361"/>
      <c r="AI110" s="361"/>
      <c r="AJ110" s="362"/>
      <c r="AK110" s="360"/>
      <c r="AL110" s="361"/>
      <c r="AM110" s="361"/>
      <c r="AN110" s="361"/>
      <c r="AO110" s="361"/>
      <c r="AP110" s="361"/>
      <c r="AQ110" s="361"/>
      <c r="AR110" s="361"/>
      <c r="AS110" s="361"/>
      <c r="AT110" s="361"/>
      <c r="AU110" s="361"/>
      <c r="AV110" s="361"/>
      <c r="AW110" s="361"/>
      <c r="AX110" s="362"/>
      <c r="AY110" s="360"/>
      <c r="AZ110" s="361"/>
      <c r="BA110" s="361"/>
      <c r="BB110" s="362"/>
      <c r="BC110" s="351"/>
      <c r="BD110" s="352"/>
      <c r="BE110" s="352"/>
      <c r="BF110" s="353"/>
      <c r="BG110" s="369"/>
      <c r="BH110" s="370"/>
      <c r="BI110" s="370"/>
      <c r="BJ110" s="371"/>
      <c r="BK110" s="318"/>
      <c r="BL110" s="319"/>
      <c r="BM110" s="319"/>
      <c r="BN110" s="319"/>
      <c r="BO110" s="319"/>
      <c r="BP110" s="320"/>
      <c r="BQ110" s="318"/>
      <c r="BR110" s="319"/>
      <c r="BS110" s="319"/>
      <c r="BT110" s="319"/>
      <c r="BU110" s="319"/>
      <c r="BV110" s="319"/>
      <c r="BW110" s="320"/>
      <c r="BX110" s="318"/>
      <c r="BY110" s="319"/>
      <c r="BZ110" s="319"/>
      <c r="CA110" s="319"/>
      <c r="CB110" s="319"/>
      <c r="CC110" s="320"/>
      <c r="CD110" s="318"/>
      <c r="CE110" s="319"/>
      <c r="CF110" s="319"/>
      <c r="CG110" s="319"/>
      <c r="CH110" s="319"/>
      <c r="CI110" s="320"/>
    </row>
    <row r="111" spans="1:87" ht="18" customHeight="1" thickBot="1" x14ac:dyDescent="0.3">
      <c r="A111" s="75"/>
      <c r="B111" s="354"/>
      <c r="C111" s="355"/>
      <c r="D111" s="355"/>
      <c r="E111" s="355"/>
      <c r="F111" s="355"/>
      <c r="G111" s="355"/>
      <c r="H111" s="355"/>
      <c r="I111" s="355"/>
      <c r="J111" s="355"/>
      <c r="K111" s="355"/>
      <c r="L111" s="355"/>
      <c r="M111" s="355"/>
      <c r="N111" s="355"/>
      <c r="O111" s="355"/>
      <c r="P111" s="355"/>
      <c r="Q111" s="355"/>
      <c r="R111" s="355"/>
      <c r="S111" s="355"/>
      <c r="T111" s="355"/>
      <c r="U111" s="355"/>
      <c r="V111" s="355"/>
      <c r="W111" s="355"/>
      <c r="X111" s="355"/>
      <c r="Y111" s="356"/>
      <c r="Z111" s="354"/>
      <c r="AA111" s="355"/>
      <c r="AB111" s="355"/>
      <c r="AC111" s="355"/>
      <c r="AD111" s="356"/>
      <c r="AE111" s="363"/>
      <c r="AF111" s="364"/>
      <c r="AG111" s="364"/>
      <c r="AH111" s="364"/>
      <c r="AI111" s="364"/>
      <c r="AJ111" s="365"/>
      <c r="AK111" s="360"/>
      <c r="AL111" s="361"/>
      <c r="AM111" s="361"/>
      <c r="AN111" s="361"/>
      <c r="AO111" s="361"/>
      <c r="AP111" s="361"/>
      <c r="AQ111" s="361"/>
      <c r="AR111" s="361"/>
      <c r="AS111" s="361"/>
      <c r="AT111" s="361"/>
      <c r="AU111" s="361"/>
      <c r="AV111" s="361"/>
      <c r="AW111" s="361"/>
      <c r="AX111" s="362"/>
      <c r="AY111" s="360"/>
      <c r="AZ111" s="361"/>
      <c r="BA111" s="361"/>
      <c r="BB111" s="362"/>
      <c r="BC111" s="351"/>
      <c r="BD111" s="352"/>
      <c r="BE111" s="352"/>
      <c r="BF111" s="353"/>
      <c r="BG111" s="369"/>
      <c r="BH111" s="370"/>
      <c r="BI111" s="370"/>
      <c r="BJ111" s="371"/>
      <c r="BK111" s="318"/>
      <c r="BL111" s="319"/>
      <c r="BM111" s="319"/>
      <c r="BN111" s="319"/>
      <c r="BO111" s="319"/>
      <c r="BP111" s="320"/>
      <c r="BQ111" s="321"/>
      <c r="BR111" s="322"/>
      <c r="BS111" s="322"/>
      <c r="BT111" s="322"/>
      <c r="BU111" s="322"/>
      <c r="BV111" s="322"/>
      <c r="BW111" s="323"/>
      <c r="BX111" s="321"/>
      <c r="BY111" s="322"/>
      <c r="BZ111" s="322"/>
      <c r="CA111" s="322"/>
      <c r="CB111" s="322"/>
      <c r="CC111" s="323"/>
      <c r="CD111" s="321"/>
      <c r="CE111" s="322"/>
      <c r="CF111" s="322"/>
      <c r="CG111" s="322"/>
      <c r="CH111" s="322"/>
      <c r="CI111" s="323"/>
    </row>
    <row r="112" spans="1:87" ht="18" customHeight="1" x14ac:dyDescent="0.25">
      <c r="A112" s="75"/>
      <c r="B112" s="324" t="s">
        <v>271</v>
      </c>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6"/>
      <c r="Z112" s="333" t="s">
        <v>324</v>
      </c>
      <c r="AA112" s="334"/>
      <c r="AB112" s="334"/>
      <c r="AC112" s="334"/>
      <c r="AD112" s="335"/>
      <c r="AE112" s="333">
        <v>1</v>
      </c>
      <c r="AF112" s="334"/>
      <c r="AG112" s="334"/>
      <c r="AH112" s="334"/>
      <c r="AI112" s="334"/>
      <c r="AJ112" s="334"/>
      <c r="AK112" s="342" t="s">
        <v>41</v>
      </c>
      <c r="AL112" s="343"/>
      <c r="AM112" s="343"/>
      <c r="AN112" s="343"/>
      <c r="AO112" s="343"/>
      <c r="AP112" s="343"/>
      <c r="AQ112" s="343"/>
      <c r="AR112" s="343"/>
      <c r="AS112" s="343"/>
      <c r="AT112" s="343"/>
      <c r="AU112" s="343"/>
      <c r="AV112" s="343"/>
      <c r="AW112" s="343"/>
      <c r="AX112" s="344"/>
      <c r="AY112" s="409">
        <v>2</v>
      </c>
      <c r="AZ112" s="346"/>
      <c r="BA112" s="346"/>
      <c r="BB112" s="410"/>
      <c r="BC112" s="345">
        <f>+$AE$112*AY112</f>
        <v>2</v>
      </c>
      <c r="BD112" s="346"/>
      <c r="BE112" s="346"/>
      <c r="BF112" s="347"/>
      <c r="BG112" s="285">
        <v>22629</v>
      </c>
      <c r="BH112" s="286"/>
      <c r="BI112" s="286"/>
      <c r="BJ112" s="287"/>
      <c r="BK112" s="288">
        <f>+AY112*BG112</f>
        <v>45258</v>
      </c>
      <c r="BL112" s="289"/>
      <c r="BM112" s="289"/>
      <c r="BN112" s="289"/>
      <c r="BO112" s="289"/>
      <c r="BP112" s="290"/>
      <c r="BQ112" s="291">
        <v>10000</v>
      </c>
      <c r="BR112" s="292"/>
      <c r="BS112" s="292"/>
      <c r="BT112" s="292"/>
      <c r="BU112" s="292"/>
      <c r="BV112" s="292"/>
      <c r="BW112" s="293"/>
      <c r="BX112" s="291">
        <f>+(((BK120+BQ112)*15)/85)</f>
        <v>74522.823529411762</v>
      </c>
      <c r="BY112" s="292"/>
      <c r="BZ112" s="292"/>
      <c r="CA112" s="292"/>
      <c r="CB112" s="292"/>
      <c r="CC112" s="293"/>
      <c r="CD112" s="291">
        <f>+BK120+BQ112+BX112</f>
        <v>496818.82352941175</v>
      </c>
      <c r="CE112" s="292"/>
      <c r="CF112" s="292"/>
      <c r="CG112" s="292"/>
      <c r="CH112" s="292"/>
      <c r="CI112" s="293"/>
    </row>
    <row r="113" spans="1:87" ht="18" customHeight="1" x14ac:dyDescent="0.25">
      <c r="A113" s="75"/>
      <c r="B113" s="327"/>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9"/>
      <c r="Z113" s="336"/>
      <c r="AA113" s="337"/>
      <c r="AB113" s="337"/>
      <c r="AC113" s="337"/>
      <c r="AD113" s="338"/>
      <c r="AE113" s="336"/>
      <c r="AF113" s="337"/>
      <c r="AG113" s="337"/>
      <c r="AH113" s="337"/>
      <c r="AI113" s="337"/>
      <c r="AJ113" s="337"/>
      <c r="AK113" s="300" t="s">
        <v>527</v>
      </c>
      <c r="AL113" s="301"/>
      <c r="AM113" s="301"/>
      <c r="AN113" s="301"/>
      <c r="AO113" s="301"/>
      <c r="AP113" s="301"/>
      <c r="AQ113" s="301"/>
      <c r="AR113" s="301"/>
      <c r="AS113" s="301"/>
      <c r="AT113" s="301"/>
      <c r="AU113" s="301"/>
      <c r="AV113" s="301"/>
      <c r="AW113" s="301"/>
      <c r="AX113" s="302"/>
      <c r="AY113" s="407">
        <v>4</v>
      </c>
      <c r="AZ113" s="304"/>
      <c r="BA113" s="304"/>
      <c r="BB113" s="408"/>
      <c r="BC113" s="306">
        <f t="shared" ref="BC113:BC119" si="18">+$AE$112*AY113</f>
        <v>4</v>
      </c>
      <c r="BD113" s="307"/>
      <c r="BE113" s="307"/>
      <c r="BF113" s="308"/>
      <c r="BG113" s="309">
        <v>18911</v>
      </c>
      <c r="BH113" s="310"/>
      <c r="BI113" s="310"/>
      <c r="BJ113" s="311"/>
      <c r="BK113" s="312">
        <f t="shared" ref="BK113:BK119" si="19">+AY113*BG113</f>
        <v>75644</v>
      </c>
      <c r="BL113" s="313"/>
      <c r="BM113" s="313"/>
      <c r="BN113" s="313"/>
      <c r="BO113" s="313"/>
      <c r="BP113" s="314"/>
      <c r="BQ113" s="294"/>
      <c r="BR113" s="295"/>
      <c r="BS113" s="295"/>
      <c r="BT113" s="295"/>
      <c r="BU113" s="295"/>
      <c r="BV113" s="295"/>
      <c r="BW113" s="296"/>
      <c r="BX113" s="294"/>
      <c r="BY113" s="295"/>
      <c r="BZ113" s="295"/>
      <c r="CA113" s="295"/>
      <c r="CB113" s="295"/>
      <c r="CC113" s="296"/>
      <c r="CD113" s="294"/>
      <c r="CE113" s="295"/>
      <c r="CF113" s="295"/>
      <c r="CG113" s="295"/>
      <c r="CH113" s="295"/>
      <c r="CI113" s="296"/>
    </row>
    <row r="114" spans="1:87" ht="18" customHeight="1" x14ac:dyDescent="0.25">
      <c r="A114" s="75"/>
      <c r="B114" s="327"/>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9"/>
      <c r="Z114" s="336"/>
      <c r="AA114" s="337"/>
      <c r="AB114" s="337"/>
      <c r="AC114" s="337"/>
      <c r="AD114" s="338"/>
      <c r="AE114" s="336"/>
      <c r="AF114" s="337"/>
      <c r="AG114" s="337"/>
      <c r="AH114" s="337"/>
      <c r="AI114" s="337"/>
      <c r="AJ114" s="337"/>
      <c r="AK114" s="300" t="s">
        <v>13</v>
      </c>
      <c r="AL114" s="301"/>
      <c r="AM114" s="301"/>
      <c r="AN114" s="301"/>
      <c r="AO114" s="301"/>
      <c r="AP114" s="301"/>
      <c r="AQ114" s="301"/>
      <c r="AR114" s="301"/>
      <c r="AS114" s="301"/>
      <c r="AT114" s="301"/>
      <c r="AU114" s="301"/>
      <c r="AV114" s="301"/>
      <c r="AW114" s="301"/>
      <c r="AX114" s="302"/>
      <c r="AY114" s="407">
        <v>2</v>
      </c>
      <c r="AZ114" s="304"/>
      <c r="BA114" s="304"/>
      <c r="BB114" s="408"/>
      <c r="BC114" s="306">
        <f t="shared" si="18"/>
        <v>2</v>
      </c>
      <c r="BD114" s="307"/>
      <c r="BE114" s="307"/>
      <c r="BF114" s="308"/>
      <c r="BG114" s="309">
        <v>40826</v>
      </c>
      <c r="BH114" s="310"/>
      <c r="BI114" s="310"/>
      <c r="BJ114" s="311"/>
      <c r="BK114" s="312">
        <f t="shared" si="19"/>
        <v>81652</v>
      </c>
      <c r="BL114" s="313"/>
      <c r="BM114" s="313"/>
      <c r="BN114" s="313"/>
      <c r="BO114" s="313"/>
      <c r="BP114" s="314"/>
      <c r="BQ114" s="294"/>
      <c r="BR114" s="295"/>
      <c r="BS114" s="295"/>
      <c r="BT114" s="295"/>
      <c r="BU114" s="295"/>
      <c r="BV114" s="295"/>
      <c r="BW114" s="296"/>
      <c r="BX114" s="294"/>
      <c r="BY114" s="295"/>
      <c r="BZ114" s="295"/>
      <c r="CA114" s="295"/>
      <c r="CB114" s="295"/>
      <c r="CC114" s="296"/>
      <c r="CD114" s="294"/>
      <c r="CE114" s="295"/>
      <c r="CF114" s="295"/>
      <c r="CG114" s="295"/>
      <c r="CH114" s="295"/>
      <c r="CI114" s="296"/>
    </row>
    <row r="115" spans="1:87" ht="18" customHeight="1" x14ac:dyDescent="0.25">
      <c r="A115" s="75"/>
      <c r="B115" s="327"/>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9"/>
      <c r="Z115" s="336"/>
      <c r="AA115" s="337"/>
      <c r="AB115" s="337"/>
      <c r="AC115" s="337"/>
      <c r="AD115" s="338"/>
      <c r="AE115" s="336"/>
      <c r="AF115" s="337"/>
      <c r="AG115" s="337"/>
      <c r="AH115" s="337"/>
      <c r="AI115" s="337"/>
      <c r="AJ115" s="337"/>
      <c r="AK115" s="300" t="s">
        <v>528</v>
      </c>
      <c r="AL115" s="301"/>
      <c r="AM115" s="301"/>
      <c r="AN115" s="301"/>
      <c r="AO115" s="301"/>
      <c r="AP115" s="301"/>
      <c r="AQ115" s="301"/>
      <c r="AR115" s="301"/>
      <c r="AS115" s="301"/>
      <c r="AT115" s="301"/>
      <c r="AU115" s="301"/>
      <c r="AV115" s="301"/>
      <c r="AW115" s="301"/>
      <c r="AX115" s="302"/>
      <c r="AY115" s="407">
        <v>2</v>
      </c>
      <c r="AZ115" s="304"/>
      <c r="BA115" s="304"/>
      <c r="BB115" s="408"/>
      <c r="BC115" s="306">
        <f t="shared" si="18"/>
        <v>2</v>
      </c>
      <c r="BD115" s="307"/>
      <c r="BE115" s="307"/>
      <c r="BF115" s="308"/>
      <c r="BG115" s="309">
        <v>22530</v>
      </c>
      <c r="BH115" s="310"/>
      <c r="BI115" s="310"/>
      <c r="BJ115" s="311"/>
      <c r="BK115" s="312">
        <f t="shared" si="19"/>
        <v>45060</v>
      </c>
      <c r="BL115" s="313"/>
      <c r="BM115" s="313"/>
      <c r="BN115" s="313"/>
      <c r="BO115" s="313"/>
      <c r="BP115" s="314"/>
      <c r="BQ115" s="294"/>
      <c r="BR115" s="295"/>
      <c r="BS115" s="295"/>
      <c r="BT115" s="295"/>
      <c r="BU115" s="295"/>
      <c r="BV115" s="295"/>
      <c r="BW115" s="296"/>
      <c r="BX115" s="294"/>
      <c r="BY115" s="295"/>
      <c r="BZ115" s="295"/>
      <c r="CA115" s="295"/>
      <c r="CB115" s="295"/>
      <c r="CC115" s="296"/>
      <c r="CD115" s="294"/>
      <c r="CE115" s="295"/>
      <c r="CF115" s="295"/>
      <c r="CG115" s="295"/>
      <c r="CH115" s="295"/>
      <c r="CI115" s="296"/>
    </row>
    <row r="116" spans="1:87" ht="18" customHeight="1" x14ac:dyDescent="0.25">
      <c r="A116" s="75"/>
      <c r="B116" s="327"/>
      <c r="C116" s="328"/>
      <c r="D116" s="328"/>
      <c r="E116" s="328"/>
      <c r="F116" s="328"/>
      <c r="G116" s="328"/>
      <c r="H116" s="328"/>
      <c r="I116" s="328"/>
      <c r="J116" s="328"/>
      <c r="K116" s="328"/>
      <c r="L116" s="328"/>
      <c r="M116" s="328"/>
      <c r="N116" s="328"/>
      <c r="O116" s="328"/>
      <c r="P116" s="328"/>
      <c r="Q116" s="328"/>
      <c r="R116" s="328"/>
      <c r="S116" s="328"/>
      <c r="T116" s="328"/>
      <c r="U116" s="328"/>
      <c r="V116" s="328"/>
      <c r="W116" s="328"/>
      <c r="X116" s="328"/>
      <c r="Y116" s="329"/>
      <c r="Z116" s="336"/>
      <c r="AA116" s="337"/>
      <c r="AB116" s="337"/>
      <c r="AC116" s="337"/>
      <c r="AD116" s="338"/>
      <c r="AE116" s="336"/>
      <c r="AF116" s="337"/>
      <c r="AG116" s="337"/>
      <c r="AH116" s="337"/>
      <c r="AI116" s="337"/>
      <c r="AJ116" s="337"/>
      <c r="AK116" s="300" t="s">
        <v>529</v>
      </c>
      <c r="AL116" s="301"/>
      <c r="AM116" s="301"/>
      <c r="AN116" s="301"/>
      <c r="AO116" s="301"/>
      <c r="AP116" s="301"/>
      <c r="AQ116" s="301"/>
      <c r="AR116" s="301"/>
      <c r="AS116" s="301"/>
      <c r="AT116" s="301"/>
      <c r="AU116" s="301"/>
      <c r="AV116" s="301"/>
      <c r="AW116" s="301"/>
      <c r="AX116" s="302"/>
      <c r="AY116" s="407">
        <v>2</v>
      </c>
      <c r="AZ116" s="304"/>
      <c r="BA116" s="304"/>
      <c r="BB116" s="408"/>
      <c r="BC116" s="306">
        <f t="shared" si="18"/>
        <v>2</v>
      </c>
      <c r="BD116" s="307"/>
      <c r="BE116" s="307"/>
      <c r="BF116" s="308"/>
      <c r="BG116" s="309">
        <v>18911</v>
      </c>
      <c r="BH116" s="310"/>
      <c r="BI116" s="310"/>
      <c r="BJ116" s="311"/>
      <c r="BK116" s="312">
        <f t="shared" si="19"/>
        <v>37822</v>
      </c>
      <c r="BL116" s="313"/>
      <c r="BM116" s="313"/>
      <c r="BN116" s="313"/>
      <c r="BO116" s="313"/>
      <c r="BP116" s="314"/>
      <c r="BQ116" s="294"/>
      <c r="BR116" s="295"/>
      <c r="BS116" s="295"/>
      <c r="BT116" s="295"/>
      <c r="BU116" s="295"/>
      <c r="BV116" s="295"/>
      <c r="BW116" s="296"/>
      <c r="BX116" s="294"/>
      <c r="BY116" s="295"/>
      <c r="BZ116" s="295"/>
      <c r="CA116" s="295"/>
      <c r="CB116" s="295"/>
      <c r="CC116" s="296"/>
      <c r="CD116" s="294"/>
      <c r="CE116" s="295"/>
      <c r="CF116" s="295"/>
      <c r="CG116" s="295"/>
      <c r="CH116" s="295"/>
      <c r="CI116" s="296"/>
    </row>
    <row r="117" spans="1:87" ht="18" customHeight="1" x14ac:dyDescent="0.25">
      <c r="A117" s="75"/>
      <c r="B117" s="327"/>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9"/>
      <c r="Z117" s="336"/>
      <c r="AA117" s="337"/>
      <c r="AB117" s="337"/>
      <c r="AC117" s="337"/>
      <c r="AD117" s="338"/>
      <c r="AE117" s="336"/>
      <c r="AF117" s="337"/>
      <c r="AG117" s="337"/>
      <c r="AH117" s="337"/>
      <c r="AI117" s="337"/>
      <c r="AJ117" s="337"/>
      <c r="AK117" s="300" t="s">
        <v>530</v>
      </c>
      <c r="AL117" s="301"/>
      <c r="AM117" s="301"/>
      <c r="AN117" s="301"/>
      <c r="AO117" s="301"/>
      <c r="AP117" s="301"/>
      <c r="AQ117" s="301"/>
      <c r="AR117" s="301"/>
      <c r="AS117" s="301"/>
      <c r="AT117" s="301"/>
      <c r="AU117" s="301"/>
      <c r="AV117" s="301"/>
      <c r="AW117" s="301"/>
      <c r="AX117" s="302"/>
      <c r="AY117" s="407">
        <v>2</v>
      </c>
      <c r="AZ117" s="304"/>
      <c r="BA117" s="304"/>
      <c r="BB117" s="408"/>
      <c r="BC117" s="306">
        <f t="shared" si="18"/>
        <v>2</v>
      </c>
      <c r="BD117" s="307"/>
      <c r="BE117" s="307"/>
      <c r="BF117" s="308"/>
      <c r="BG117" s="309">
        <v>22629</v>
      </c>
      <c r="BH117" s="310"/>
      <c r="BI117" s="310"/>
      <c r="BJ117" s="311"/>
      <c r="BK117" s="312">
        <f t="shared" si="19"/>
        <v>45258</v>
      </c>
      <c r="BL117" s="313"/>
      <c r="BM117" s="313"/>
      <c r="BN117" s="313"/>
      <c r="BO117" s="313"/>
      <c r="BP117" s="314"/>
      <c r="BQ117" s="294"/>
      <c r="BR117" s="295"/>
      <c r="BS117" s="295"/>
      <c r="BT117" s="295"/>
      <c r="BU117" s="295"/>
      <c r="BV117" s="295"/>
      <c r="BW117" s="296"/>
      <c r="BX117" s="294"/>
      <c r="BY117" s="295"/>
      <c r="BZ117" s="295"/>
      <c r="CA117" s="295"/>
      <c r="CB117" s="295"/>
      <c r="CC117" s="296"/>
      <c r="CD117" s="294"/>
      <c r="CE117" s="295"/>
      <c r="CF117" s="295"/>
      <c r="CG117" s="295"/>
      <c r="CH117" s="295"/>
      <c r="CI117" s="296"/>
    </row>
    <row r="118" spans="1:87" ht="18" customHeight="1" x14ac:dyDescent="0.25">
      <c r="A118" s="75"/>
      <c r="B118" s="327"/>
      <c r="C118" s="328"/>
      <c r="D118" s="328"/>
      <c r="E118" s="328"/>
      <c r="F118" s="328"/>
      <c r="G118" s="328"/>
      <c r="H118" s="328"/>
      <c r="I118" s="328"/>
      <c r="J118" s="328"/>
      <c r="K118" s="328"/>
      <c r="L118" s="328"/>
      <c r="M118" s="328"/>
      <c r="N118" s="328"/>
      <c r="O118" s="328"/>
      <c r="P118" s="328"/>
      <c r="Q118" s="328"/>
      <c r="R118" s="328"/>
      <c r="S118" s="328"/>
      <c r="T118" s="328"/>
      <c r="U118" s="328"/>
      <c r="V118" s="328"/>
      <c r="W118" s="328"/>
      <c r="X118" s="328"/>
      <c r="Y118" s="329"/>
      <c r="Z118" s="336"/>
      <c r="AA118" s="337"/>
      <c r="AB118" s="337"/>
      <c r="AC118" s="337"/>
      <c r="AD118" s="338"/>
      <c r="AE118" s="336"/>
      <c r="AF118" s="337"/>
      <c r="AG118" s="337"/>
      <c r="AH118" s="337"/>
      <c r="AI118" s="337"/>
      <c r="AJ118" s="337"/>
      <c r="AK118" s="300" t="s">
        <v>18</v>
      </c>
      <c r="AL118" s="301"/>
      <c r="AM118" s="301"/>
      <c r="AN118" s="301"/>
      <c r="AO118" s="301"/>
      <c r="AP118" s="301"/>
      <c r="AQ118" s="301"/>
      <c r="AR118" s="301"/>
      <c r="AS118" s="301"/>
      <c r="AT118" s="301"/>
      <c r="AU118" s="301"/>
      <c r="AV118" s="301"/>
      <c r="AW118" s="301"/>
      <c r="AX118" s="302"/>
      <c r="AY118" s="407">
        <v>2</v>
      </c>
      <c r="AZ118" s="304"/>
      <c r="BA118" s="304"/>
      <c r="BB118" s="408"/>
      <c r="BC118" s="306">
        <f t="shared" si="18"/>
        <v>2</v>
      </c>
      <c r="BD118" s="307"/>
      <c r="BE118" s="307"/>
      <c r="BF118" s="308"/>
      <c r="BG118" s="309">
        <v>28961</v>
      </c>
      <c r="BH118" s="310"/>
      <c r="BI118" s="310"/>
      <c r="BJ118" s="311"/>
      <c r="BK118" s="312">
        <f t="shared" si="19"/>
        <v>57922</v>
      </c>
      <c r="BL118" s="313"/>
      <c r="BM118" s="313"/>
      <c r="BN118" s="313"/>
      <c r="BO118" s="313"/>
      <c r="BP118" s="314"/>
      <c r="BQ118" s="294"/>
      <c r="BR118" s="295"/>
      <c r="BS118" s="295"/>
      <c r="BT118" s="295"/>
      <c r="BU118" s="295"/>
      <c r="BV118" s="295"/>
      <c r="BW118" s="296"/>
      <c r="BX118" s="294"/>
      <c r="BY118" s="295"/>
      <c r="BZ118" s="295"/>
      <c r="CA118" s="295"/>
      <c r="CB118" s="295"/>
      <c r="CC118" s="296"/>
      <c r="CD118" s="294"/>
      <c r="CE118" s="295"/>
      <c r="CF118" s="295"/>
      <c r="CG118" s="295"/>
      <c r="CH118" s="295"/>
      <c r="CI118" s="296"/>
    </row>
    <row r="119" spans="1:87" ht="18" customHeight="1" thickBot="1" x14ac:dyDescent="0.3">
      <c r="A119" s="75"/>
      <c r="B119" s="327"/>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9"/>
      <c r="Z119" s="336"/>
      <c r="AA119" s="337"/>
      <c r="AB119" s="337"/>
      <c r="AC119" s="337"/>
      <c r="AD119" s="338"/>
      <c r="AE119" s="336"/>
      <c r="AF119" s="337"/>
      <c r="AG119" s="337"/>
      <c r="AH119" s="337"/>
      <c r="AI119" s="337"/>
      <c r="AJ119" s="337"/>
      <c r="AK119" s="392" t="s">
        <v>39</v>
      </c>
      <c r="AL119" s="393"/>
      <c r="AM119" s="393"/>
      <c r="AN119" s="393"/>
      <c r="AO119" s="393"/>
      <c r="AP119" s="393"/>
      <c r="AQ119" s="393"/>
      <c r="AR119" s="393"/>
      <c r="AS119" s="393"/>
      <c r="AT119" s="393"/>
      <c r="AU119" s="393"/>
      <c r="AV119" s="393"/>
      <c r="AW119" s="393"/>
      <c r="AX119" s="394"/>
      <c r="AY119" s="407">
        <v>2</v>
      </c>
      <c r="AZ119" s="304"/>
      <c r="BA119" s="304"/>
      <c r="BB119" s="408"/>
      <c r="BC119" s="306">
        <f t="shared" si="18"/>
        <v>2</v>
      </c>
      <c r="BD119" s="307"/>
      <c r="BE119" s="307"/>
      <c r="BF119" s="308"/>
      <c r="BG119" s="309">
        <v>11840</v>
      </c>
      <c r="BH119" s="310"/>
      <c r="BI119" s="310"/>
      <c r="BJ119" s="311"/>
      <c r="BK119" s="312">
        <f t="shared" si="19"/>
        <v>23680</v>
      </c>
      <c r="BL119" s="313"/>
      <c r="BM119" s="313"/>
      <c r="BN119" s="313"/>
      <c r="BO119" s="313"/>
      <c r="BP119" s="314"/>
      <c r="BQ119" s="294"/>
      <c r="BR119" s="295"/>
      <c r="BS119" s="295"/>
      <c r="BT119" s="295"/>
      <c r="BU119" s="295"/>
      <c r="BV119" s="295"/>
      <c r="BW119" s="296"/>
      <c r="BX119" s="294"/>
      <c r="BY119" s="295"/>
      <c r="BZ119" s="295"/>
      <c r="CA119" s="295"/>
      <c r="CB119" s="295"/>
      <c r="CC119" s="296"/>
      <c r="CD119" s="294"/>
      <c r="CE119" s="295"/>
      <c r="CF119" s="295"/>
      <c r="CG119" s="295"/>
      <c r="CH119" s="295"/>
      <c r="CI119" s="296"/>
    </row>
    <row r="120" spans="1:87" ht="18" customHeight="1" thickBot="1" x14ac:dyDescent="0.3">
      <c r="A120" s="75"/>
      <c r="B120" s="377"/>
      <c r="C120" s="378"/>
      <c r="D120" s="378"/>
      <c r="E120" s="378"/>
      <c r="F120" s="378"/>
      <c r="G120" s="378"/>
      <c r="H120" s="378"/>
      <c r="I120" s="378"/>
      <c r="J120" s="378"/>
      <c r="K120" s="378"/>
      <c r="L120" s="378"/>
      <c r="M120" s="378"/>
      <c r="N120" s="378"/>
      <c r="O120" s="378"/>
      <c r="P120" s="378"/>
      <c r="Q120" s="378"/>
      <c r="R120" s="378"/>
      <c r="S120" s="378"/>
      <c r="T120" s="378"/>
      <c r="U120" s="378"/>
      <c r="V120" s="378"/>
      <c r="W120" s="378"/>
      <c r="X120" s="378"/>
      <c r="Y120" s="378"/>
      <c r="Z120" s="378"/>
      <c r="AA120" s="378"/>
      <c r="AB120" s="378"/>
      <c r="AC120" s="378"/>
      <c r="AD120" s="378"/>
      <c r="AE120" s="378"/>
      <c r="AF120" s="378"/>
      <c r="AG120" s="378"/>
      <c r="AH120" s="378"/>
      <c r="AI120" s="378"/>
      <c r="AJ120" s="379"/>
      <c r="AK120" s="380" t="s">
        <v>3</v>
      </c>
      <c r="AL120" s="381"/>
      <c r="AM120" s="381"/>
      <c r="AN120" s="381"/>
      <c r="AO120" s="381"/>
      <c r="AP120" s="381"/>
      <c r="AQ120" s="381"/>
      <c r="AR120" s="381"/>
      <c r="AS120" s="381"/>
      <c r="AT120" s="381"/>
      <c r="AU120" s="381"/>
      <c r="AV120" s="381"/>
      <c r="AW120" s="381"/>
      <c r="AX120" s="381"/>
      <c r="AY120" s="382"/>
      <c r="AZ120" s="382"/>
      <c r="BA120" s="382"/>
      <c r="BB120" s="382"/>
      <c r="BC120" s="382"/>
      <c r="BD120" s="382"/>
      <c r="BE120" s="382"/>
      <c r="BF120" s="382"/>
      <c r="BG120" s="382"/>
      <c r="BH120" s="382"/>
      <c r="BI120" s="382"/>
      <c r="BJ120" s="383"/>
      <c r="BK120" s="384">
        <f>SUM(BK112:BK119)</f>
        <v>412296</v>
      </c>
      <c r="BL120" s="385"/>
      <c r="BM120" s="385"/>
      <c r="BN120" s="385"/>
      <c r="BO120" s="385"/>
      <c r="BP120" s="386"/>
      <c r="BQ120" s="387" t="s">
        <v>100</v>
      </c>
      <c r="BR120" s="388"/>
      <c r="BS120" s="388"/>
      <c r="BT120" s="388"/>
      <c r="BU120" s="388"/>
      <c r="BV120" s="388"/>
      <c r="BW120" s="388"/>
      <c r="BX120" s="388"/>
      <c r="BY120" s="388"/>
      <c r="BZ120" s="388"/>
      <c r="CA120" s="388"/>
      <c r="CB120" s="388"/>
      <c r="CC120" s="389"/>
      <c r="CD120" s="390">
        <f>+CD112*AE112</f>
        <v>496818.82352941175</v>
      </c>
      <c r="CE120" s="390"/>
      <c r="CF120" s="390"/>
      <c r="CG120" s="390"/>
      <c r="CH120" s="390"/>
      <c r="CI120" s="391"/>
    </row>
    <row r="121" spans="1:87" ht="18" customHeight="1" thickBot="1" x14ac:dyDescent="0.3">
      <c r="A121" s="75"/>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BG121" s="78"/>
      <c r="BH121" s="78"/>
      <c r="BI121" s="78"/>
      <c r="BJ121" s="78"/>
      <c r="BK121" s="79"/>
      <c r="BL121" s="79"/>
      <c r="BM121" s="79"/>
      <c r="BN121" s="79"/>
      <c r="BO121" s="79"/>
      <c r="BP121" s="79"/>
      <c r="BQ121" s="79"/>
      <c r="BR121" s="79"/>
      <c r="BS121" s="79"/>
      <c r="BT121" s="79"/>
      <c r="BU121" s="79"/>
      <c r="BV121" s="79"/>
      <c r="BW121" s="79"/>
      <c r="BX121" s="79"/>
      <c r="BY121" s="79"/>
      <c r="BZ121" s="79"/>
      <c r="CA121" s="79"/>
      <c r="CB121" s="79"/>
      <c r="CC121" s="79"/>
      <c r="CD121" s="79"/>
      <c r="CE121" s="79"/>
      <c r="CF121" s="79"/>
      <c r="CG121" s="79"/>
      <c r="CH121" s="79"/>
      <c r="CI121" s="79"/>
    </row>
    <row r="122" spans="1:87" ht="18" customHeight="1" x14ac:dyDescent="0.25">
      <c r="A122" s="75"/>
      <c r="B122" s="348" t="s">
        <v>0</v>
      </c>
      <c r="C122" s="349"/>
      <c r="D122" s="349"/>
      <c r="E122" s="349"/>
      <c r="F122" s="349"/>
      <c r="G122" s="349"/>
      <c r="H122" s="349"/>
      <c r="I122" s="349"/>
      <c r="J122" s="349"/>
      <c r="K122" s="349"/>
      <c r="L122" s="349"/>
      <c r="M122" s="349"/>
      <c r="N122" s="349"/>
      <c r="O122" s="349"/>
      <c r="P122" s="349"/>
      <c r="Q122" s="349"/>
      <c r="R122" s="349"/>
      <c r="S122" s="349"/>
      <c r="T122" s="349"/>
      <c r="U122" s="349"/>
      <c r="V122" s="349"/>
      <c r="W122" s="349"/>
      <c r="X122" s="349"/>
      <c r="Y122" s="350"/>
      <c r="Z122" s="348" t="s">
        <v>80</v>
      </c>
      <c r="AA122" s="349"/>
      <c r="AB122" s="349"/>
      <c r="AC122" s="349"/>
      <c r="AD122" s="350"/>
      <c r="AE122" s="357" t="s">
        <v>79</v>
      </c>
      <c r="AF122" s="358"/>
      <c r="AG122" s="358"/>
      <c r="AH122" s="358"/>
      <c r="AI122" s="358"/>
      <c r="AJ122" s="359"/>
      <c r="AK122" s="357" t="s">
        <v>81</v>
      </c>
      <c r="AL122" s="358"/>
      <c r="AM122" s="358"/>
      <c r="AN122" s="358"/>
      <c r="AO122" s="358"/>
      <c r="AP122" s="358"/>
      <c r="AQ122" s="358"/>
      <c r="AR122" s="358"/>
      <c r="AS122" s="358"/>
      <c r="AT122" s="358"/>
      <c r="AU122" s="358"/>
      <c r="AV122" s="358"/>
      <c r="AW122" s="358"/>
      <c r="AX122" s="359"/>
      <c r="AY122" s="357" t="s">
        <v>1</v>
      </c>
      <c r="AZ122" s="358"/>
      <c r="BA122" s="358"/>
      <c r="BB122" s="359"/>
      <c r="BC122" s="348" t="s">
        <v>104</v>
      </c>
      <c r="BD122" s="349"/>
      <c r="BE122" s="349"/>
      <c r="BF122" s="350"/>
      <c r="BG122" s="366" t="s">
        <v>82</v>
      </c>
      <c r="BH122" s="367"/>
      <c r="BI122" s="367"/>
      <c r="BJ122" s="368"/>
      <c r="BK122" s="315" t="s">
        <v>99</v>
      </c>
      <c r="BL122" s="316"/>
      <c r="BM122" s="316"/>
      <c r="BN122" s="316"/>
      <c r="BO122" s="316"/>
      <c r="BP122" s="317"/>
      <c r="BQ122" s="315" t="s">
        <v>83</v>
      </c>
      <c r="BR122" s="316"/>
      <c r="BS122" s="316"/>
      <c r="BT122" s="316"/>
      <c r="BU122" s="316"/>
      <c r="BV122" s="316"/>
      <c r="BW122" s="317"/>
      <c r="BX122" s="315" t="s">
        <v>84</v>
      </c>
      <c r="BY122" s="316"/>
      <c r="BZ122" s="316"/>
      <c r="CA122" s="316"/>
      <c r="CB122" s="316"/>
      <c r="CC122" s="317"/>
      <c r="CD122" s="315" t="s">
        <v>85</v>
      </c>
      <c r="CE122" s="316"/>
      <c r="CF122" s="316"/>
      <c r="CG122" s="316"/>
      <c r="CH122" s="316"/>
      <c r="CI122" s="317"/>
    </row>
    <row r="123" spans="1:87" ht="18" customHeight="1" x14ac:dyDescent="0.25">
      <c r="A123" s="75"/>
      <c r="B123" s="351"/>
      <c r="C123" s="352"/>
      <c r="D123" s="352"/>
      <c r="E123" s="352"/>
      <c r="F123" s="352"/>
      <c r="G123" s="352"/>
      <c r="H123" s="352"/>
      <c r="I123" s="352"/>
      <c r="J123" s="352"/>
      <c r="K123" s="352"/>
      <c r="L123" s="352"/>
      <c r="M123" s="352"/>
      <c r="N123" s="352"/>
      <c r="O123" s="352"/>
      <c r="P123" s="352"/>
      <c r="Q123" s="352"/>
      <c r="R123" s="352"/>
      <c r="S123" s="352"/>
      <c r="T123" s="352"/>
      <c r="U123" s="352"/>
      <c r="V123" s="352"/>
      <c r="W123" s="352"/>
      <c r="X123" s="352"/>
      <c r="Y123" s="353"/>
      <c r="Z123" s="351"/>
      <c r="AA123" s="352"/>
      <c r="AB123" s="352"/>
      <c r="AC123" s="352"/>
      <c r="AD123" s="353"/>
      <c r="AE123" s="360"/>
      <c r="AF123" s="361"/>
      <c r="AG123" s="361"/>
      <c r="AH123" s="361"/>
      <c r="AI123" s="361"/>
      <c r="AJ123" s="362"/>
      <c r="AK123" s="360"/>
      <c r="AL123" s="361"/>
      <c r="AM123" s="361"/>
      <c r="AN123" s="361"/>
      <c r="AO123" s="361"/>
      <c r="AP123" s="361"/>
      <c r="AQ123" s="361"/>
      <c r="AR123" s="361"/>
      <c r="AS123" s="361"/>
      <c r="AT123" s="361"/>
      <c r="AU123" s="361"/>
      <c r="AV123" s="361"/>
      <c r="AW123" s="361"/>
      <c r="AX123" s="362"/>
      <c r="AY123" s="360"/>
      <c r="AZ123" s="361"/>
      <c r="BA123" s="361"/>
      <c r="BB123" s="362"/>
      <c r="BC123" s="351"/>
      <c r="BD123" s="352"/>
      <c r="BE123" s="352"/>
      <c r="BF123" s="353"/>
      <c r="BG123" s="369"/>
      <c r="BH123" s="370"/>
      <c r="BI123" s="370"/>
      <c r="BJ123" s="371"/>
      <c r="BK123" s="318"/>
      <c r="BL123" s="319"/>
      <c r="BM123" s="319"/>
      <c r="BN123" s="319"/>
      <c r="BO123" s="319"/>
      <c r="BP123" s="320"/>
      <c r="BQ123" s="318"/>
      <c r="BR123" s="319"/>
      <c r="BS123" s="319"/>
      <c r="BT123" s="319"/>
      <c r="BU123" s="319"/>
      <c r="BV123" s="319"/>
      <c r="BW123" s="320"/>
      <c r="BX123" s="318"/>
      <c r="BY123" s="319"/>
      <c r="BZ123" s="319"/>
      <c r="CA123" s="319"/>
      <c r="CB123" s="319"/>
      <c r="CC123" s="320"/>
      <c r="CD123" s="318"/>
      <c r="CE123" s="319"/>
      <c r="CF123" s="319"/>
      <c r="CG123" s="319"/>
      <c r="CH123" s="319"/>
      <c r="CI123" s="320"/>
    </row>
    <row r="124" spans="1:87" ht="18" customHeight="1" thickBot="1" x14ac:dyDescent="0.3">
      <c r="A124" s="75"/>
      <c r="B124" s="354"/>
      <c r="C124" s="355"/>
      <c r="D124" s="355"/>
      <c r="E124" s="355"/>
      <c r="F124" s="355"/>
      <c r="G124" s="355"/>
      <c r="H124" s="355"/>
      <c r="I124" s="355"/>
      <c r="J124" s="355"/>
      <c r="K124" s="355"/>
      <c r="L124" s="355"/>
      <c r="M124" s="355"/>
      <c r="N124" s="355"/>
      <c r="O124" s="355"/>
      <c r="P124" s="355"/>
      <c r="Q124" s="355"/>
      <c r="R124" s="355"/>
      <c r="S124" s="355"/>
      <c r="T124" s="355"/>
      <c r="U124" s="355"/>
      <c r="V124" s="355"/>
      <c r="W124" s="355"/>
      <c r="X124" s="355"/>
      <c r="Y124" s="356"/>
      <c r="Z124" s="354"/>
      <c r="AA124" s="355"/>
      <c r="AB124" s="355"/>
      <c r="AC124" s="355"/>
      <c r="AD124" s="356"/>
      <c r="AE124" s="363"/>
      <c r="AF124" s="364"/>
      <c r="AG124" s="364"/>
      <c r="AH124" s="364"/>
      <c r="AI124" s="364"/>
      <c r="AJ124" s="365"/>
      <c r="AK124" s="360"/>
      <c r="AL124" s="361"/>
      <c r="AM124" s="361"/>
      <c r="AN124" s="361"/>
      <c r="AO124" s="361"/>
      <c r="AP124" s="361"/>
      <c r="AQ124" s="361"/>
      <c r="AR124" s="361"/>
      <c r="AS124" s="361"/>
      <c r="AT124" s="361"/>
      <c r="AU124" s="361"/>
      <c r="AV124" s="361"/>
      <c r="AW124" s="361"/>
      <c r="AX124" s="362"/>
      <c r="AY124" s="360"/>
      <c r="AZ124" s="361"/>
      <c r="BA124" s="361"/>
      <c r="BB124" s="362"/>
      <c r="BC124" s="351"/>
      <c r="BD124" s="352"/>
      <c r="BE124" s="352"/>
      <c r="BF124" s="353"/>
      <c r="BG124" s="369"/>
      <c r="BH124" s="370"/>
      <c r="BI124" s="370"/>
      <c r="BJ124" s="371"/>
      <c r="BK124" s="318"/>
      <c r="BL124" s="319"/>
      <c r="BM124" s="319"/>
      <c r="BN124" s="319"/>
      <c r="BO124" s="319"/>
      <c r="BP124" s="320"/>
      <c r="BQ124" s="321"/>
      <c r="BR124" s="322"/>
      <c r="BS124" s="322"/>
      <c r="BT124" s="322"/>
      <c r="BU124" s="322"/>
      <c r="BV124" s="322"/>
      <c r="BW124" s="323"/>
      <c r="BX124" s="321"/>
      <c r="BY124" s="322"/>
      <c r="BZ124" s="322"/>
      <c r="CA124" s="322"/>
      <c r="CB124" s="322"/>
      <c r="CC124" s="323"/>
      <c r="CD124" s="321"/>
      <c r="CE124" s="322"/>
      <c r="CF124" s="322"/>
      <c r="CG124" s="322"/>
      <c r="CH124" s="322"/>
      <c r="CI124" s="323"/>
    </row>
    <row r="125" spans="1:87" ht="18" customHeight="1" x14ac:dyDescent="0.25">
      <c r="A125" s="75"/>
      <c r="B125" s="324" t="s">
        <v>272</v>
      </c>
      <c r="C125" s="325"/>
      <c r="D125" s="325"/>
      <c r="E125" s="325"/>
      <c r="F125" s="325"/>
      <c r="G125" s="325"/>
      <c r="H125" s="325"/>
      <c r="I125" s="325"/>
      <c r="J125" s="325"/>
      <c r="K125" s="325"/>
      <c r="L125" s="325"/>
      <c r="M125" s="325"/>
      <c r="N125" s="325"/>
      <c r="O125" s="325"/>
      <c r="P125" s="325"/>
      <c r="Q125" s="325"/>
      <c r="R125" s="325"/>
      <c r="S125" s="325"/>
      <c r="T125" s="325"/>
      <c r="U125" s="325"/>
      <c r="V125" s="325"/>
      <c r="W125" s="325"/>
      <c r="X125" s="325"/>
      <c r="Y125" s="326"/>
      <c r="Z125" s="333" t="s">
        <v>325</v>
      </c>
      <c r="AA125" s="334"/>
      <c r="AB125" s="334"/>
      <c r="AC125" s="334"/>
      <c r="AD125" s="335"/>
      <c r="AE125" s="333">
        <v>1</v>
      </c>
      <c r="AF125" s="334"/>
      <c r="AG125" s="334"/>
      <c r="AH125" s="334"/>
      <c r="AI125" s="334"/>
      <c r="AJ125" s="334"/>
      <c r="AK125" s="342" t="s">
        <v>41</v>
      </c>
      <c r="AL125" s="343"/>
      <c r="AM125" s="343"/>
      <c r="AN125" s="343"/>
      <c r="AO125" s="343"/>
      <c r="AP125" s="343"/>
      <c r="AQ125" s="343"/>
      <c r="AR125" s="343"/>
      <c r="AS125" s="343"/>
      <c r="AT125" s="343"/>
      <c r="AU125" s="343"/>
      <c r="AV125" s="343"/>
      <c r="AW125" s="343"/>
      <c r="AX125" s="344"/>
      <c r="AY125" s="409">
        <v>1</v>
      </c>
      <c r="AZ125" s="346"/>
      <c r="BA125" s="346"/>
      <c r="BB125" s="410"/>
      <c r="BC125" s="345">
        <f>+$AE$125*AY125</f>
        <v>1</v>
      </c>
      <c r="BD125" s="346"/>
      <c r="BE125" s="346"/>
      <c r="BF125" s="347"/>
      <c r="BG125" s="285">
        <v>22629</v>
      </c>
      <c r="BH125" s="286"/>
      <c r="BI125" s="286"/>
      <c r="BJ125" s="287"/>
      <c r="BK125" s="288">
        <f>+AY125*BG125</f>
        <v>22629</v>
      </c>
      <c r="BL125" s="289"/>
      <c r="BM125" s="289"/>
      <c r="BN125" s="289"/>
      <c r="BO125" s="289"/>
      <c r="BP125" s="290"/>
      <c r="BQ125" s="291">
        <v>50000</v>
      </c>
      <c r="BR125" s="292"/>
      <c r="BS125" s="292"/>
      <c r="BT125" s="292"/>
      <c r="BU125" s="292"/>
      <c r="BV125" s="292"/>
      <c r="BW125" s="293"/>
      <c r="BX125" s="291">
        <f>+(((BK154+BQ125)*15)/85)</f>
        <v>162575.11764705883</v>
      </c>
      <c r="BY125" s="292"/>
      <c r="BZ125" s="292"/>
      <c r="CA125" s="292"/>
      <c r="CB125" s="292"/>
      <c r="CC125" s="293"/>
      <c r="CD125" s="291">
        <f>+BK154+BQ125+BX125</f>
        <v>1083834.1176470588</v>
      </c>
      <c r="CE125" s="292"/>
      <c r="CF125" s="292"/>
      <c r="CG125" s="292"/>
      <c r="CH125" s="292"/>
      <c r="CI125" s="293"/>
    </row>
    <row r="126" spans="1:87" ht="18" customHeight="1" x14ac:dyDescent="0.25">
      <c r="A126" s="75"/>
      <c r="B126" s="327"/>
      <c r="C126" s="328"/>
      <c r="D126" s="328"/>
      <c r="E126" s="328"/>
      <c r="F126" s="328"/>
      <c r="G126" s="328"/>
      <c r="H126" s="328"/>
      <c r="I126" s="328"/>
      <c r="J126" s="328"/>
      <c r="K126" s="328"/>
      <c r="L126" s="328"/>
      <c r="M126" s="328"/>
      <c r="N126" s="328"/>
      <c r="O126" s="328"/>
      <c r="P126" s="328"/>
      <c r="Q126" s="328"/>
      <c r="R126" s="328"/>
      <c r="S126" s="328"/>
      <c r="T126" s="328"/>
      <c r="U126" s="328"/>
      <c r="V126" s="328"/>
      <c r="W126" s="328"/>
      <c r="X126" s="328"/>
      <c r="Y126" s="329"/>
      <c r="Z126" s="336"/>
      <c r="AA126" s="337"/>
      <c r="AB126" s="337"/>
      <c r="AC126" s="337"/>
      <c r="AD126" s="338"/>
      <c r="AE126" s="336"/>
      <c r="AF126" s="337"/>
      <c r="AG126" s="337"/>
      <c r="AH126" s="337"/>
      <c r="AI126" s="337"/>
      <c r="AJ126" s="337"/>
      <c r="AK126" s="300" t="s">
        <v>15</v>
      </c>
      <c r="AL126" s="301"/>
      <c r="AM126" s="301"/>
      <c r="AN126" s="301"/>
      <c r="AO126" s="301"/>
      <c r="AP126" s="301"/>
      <c r="AQ126" s="301"/>
      <c r="AR126" s="301"/>
      <c r="AS126" s="301"/>
      <c r="AT126" s="301"/>
      <c r="AU126" s="301"/>
      <c r="AV126" s="301"/>
      <c r="AW126" s="301"/>
      <c r="AX126" s="302"/>
      <c r="AY126" s="407">
        <v>2</v>
      </c>
      <c r="AZ126" s="304"/>
      <c r="BA126" s="304"/>
      <c r="BB126" s="408"/>
      <c r="BC126" s="306">
        <f t="shared" ref="BC126:BC153" si="20">+$AE$125*AY126</f>
        <v>2</v>
      </c>
      <c r="BD126" s="307"/>
      <c r="BE126" s="307"/>
      <c r="BF126" s="308"/>
      <c r="BG126" s="309">
        <v>7925</v>
      </c>
      <c r="BH126" s="310"/>
      <c r="BI126" s="310"/>
      <c r="BJ126" s="311"/>
      <c r="BK126" s="312">
        <f t="shared" ref="BK126:BK153" si="21">+AY126*BG126</f>
        <v>15850</v>
      </c>
      <c r="BL126" s="313"/>
      <c r="BM126" s="313"/>
      <c r="BN126" s="313"/>
      <c r="BO126" s="313"/>
      <c r="BP126" s="314"/>
      <c r="BQ126" s="294"/>
      <c r="BR126" s="295"/>
      <c r="BS126" s="295"/>
      <c r="BT126" s="295"/>
      <c r="BU126" s="295"/>
      <c r="BV126" s="295"/>
      <c r="BW126" s="296"/>
      <c r="BX126" s="294"/>
      <c r="BY126" s="295"/>
      <c r="BZ126" s="295"/>
      <c r="CA126" s="295"/>
      <c r="CB126" s="295"/>
      <c r="CC126" s="296"/>
      <c r="CD126" s="294"/>
      <c r="CE126" s="295"/>
      <c r="CF126" s="295"/>
      <c r="CG126" s="295"/>
      <c r="CH126" s="295"/>
      <c r="CI126" s="296"/>
    </row>
    <row r="127" spans="1:87" ht="18" customHeight="1" x14ac:dyDescent="0.25">
      <c r="A127" s="75"/>
      <c r="B127" s="327"/>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9"/>
      <c r="Z127" s="336"/>
      <c r="AA127" s="337"/>
      <c r="AB127" s="337"/>
      <c r="AC127" s="337"/>
      <c r="AD127" s="338"/>
      <c r="AE127" s="336"/>
      <c r="AF127" s="337"/>
      <c r="AG127" s="337"/>
      <c r="AH127" s="337"/>
      <c r="AI127" s="337"/>
      <c r="AJ127" s="337"/>
      <c r="AK127" s="300" t="s">
        <v>30</v>
      </c>
      <c r="AL127" s="301"/>
      <c r="AM127" s="301"/>
      <c r="AN127" s="301"/>
      <c r="AO127" s="301"/>
      <c r="AP127" s="301"/>
      <c r="AQ127" s="301"/>
      <c r="AR127" s="301"/>
      <c r="AS127" s="301"/>
      <c r="AT127" s="301"/>
      <c r="AU127" s="301"/>
      <c r="AV127" s="301"/>
      <c r="AW127" s="301"/>
      <c r="AX127" s="302"/>
      <c r="AY127" s="407">
        <v>1</v>
      </c>
      <c r="AZ127" s="304"/>
      <c r="BA127" s="304"/>
      <c r="BB127" s="408"/>
      <c r="BC127" s="306">
        <f t="shared" si="20"/>
        <v>1</v>
      </c>
      <c r="BD127" s="307"/>
      <c r="BE127" s="307"/>
      <c r="BF127" s="308"/>
      <c r="BG127" s="309">
        <v>7925</v>
      </c>
      <c r="BH127" s="310"/>
      <c r="BI127" s="310"/>
      <c r="BJ127" s="311"/>
      <c r="BK127" s="312">
        <f t="shared" si="21"/>
        <v>7925</v>
      </c>
      <c r="BL127" s="313"/>
      <c r="BM127" s="313"/>
      <c r="BN127" s="313"/>
      <c r="BO127" s="313"/>
      <c r="BP127" s="314"/>
      <c r="BQ127" s="294"/>
      <c r="BR127" s="295"/>
      <c r="BS127" s="295"/>
      <c r="BT127" s="295"/>
      <c r="BU127" s="295"/>
      <c r="BV127" s="295"/>
      <c r="BW127" s="296"/>
      <c r="BX127" s="294"/>
      <c r="BY127" s="295"/>
      <c r="BZ127" s="295"/>
      <c r="CA127" s="295"/>
      <c r="CB127" s="295"/>
      <c r="CC127" s="296"/>
      <c r="CD127" s="294"/>
      <c r="CE127" s="295"/>
      <c r="CF127" s="295"/>
      <c r="CG127" s="295"/>
      <c r="CH127" s="295"/>
      <c r="CI127" s="296"/>
    </row>
    <row r="128" spans="1:87" ht="18" customHeight="1" x14ac:dyDescent="0.25">
      <c r="A128" s="75"/>
      <c r="B128" s="327"/>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9"/>
      <c r="Z128" s="336"/>
      <c r="AA128" s="337"/>
      <c r="AB128" s="337"/>
      <c r="AC128" s="337"/>
      <c r="AD128" s="338"/>
      <c r="AE128" s="336"/>
      <c r="AF128" s="337"/>
      <c r="AG128" s="337"/>
      <c r="AH128" s="337"/>
      <c r="AI128" s="337"/>
      <c r="AJ128" s="337"/>
      <c r="AK128" s="300" t="s">
        <v>16</v>
      </c>
      <c r="AL128" s="301"/>
      <c r="AM128" s="301"/>
      <c r="AN128" s="301"/>
      <c r="AO128" s="301"/>
      <c r="AP128" s="301"/>
      <c r="AQ128" s="301"/>
      <c r="AR128" s="301"/>
      <c r="AS128" s="301"/>
      <c r="AT128" s="301"/>
      <c r="AU128" s="301"/>
      <c r="AV128" s="301"/>
      <c r="AW128" s="301"/>
      <c r="AX128" s="302"/>
      <c r="AY128" s="407">
        <v>1</v>
      </c>
      <c r="AZ128" s="304"/>
      <c r="BA128" s="304"/>
      <c r="BB128" s="408"/>
      <c r="BC128" s="306">
        <f t="shared" si="20"/>
        <v>1</v>
      </c>
      <c r="BD128" s="307"/>
      <c r="BE128" s="307"/>
      <c r="BF128" s="308"/>
      <c r="BG128" s="309">
        <v>7925</v>
      </c>
      <c r="BH128" s="310"/>
      <c r="BI128" s="310"/>
      <c r="BJ128" s="311"/>
      <c r="BK128" s="312">
        <f t="shared" si="21"/>
        <v>7925</v>
      </c>
      <c r="BL128" s="313"/>
      <c r="BM128" s="313"/>
      <c r="BN128" s="313"/>
      <c r="BO128" s="313"/>
      <c r="BP128" s="314"/>
      <c r="BQ128" s="294"/>
      <c r="BR128" s="295"/>
      <c r="BS128" s="295"/>
      <c r="BT128" s="295"/>
      <c r="BU128" s="295"/>
      <c r="BV128" s="295"/>
      <c r="BW128" s="296"/>
      <c r="BX128" s="294"/>
      <c r="BY128" s="295"/>
      <c r="BZ128" s="295"/>
      <c r="CA128" s="295"/>
      <c r="CB128" s="295"/>
      <c r="CC128" s="296"/>
      <c r="CD128" s="294"/>
      <c r="CE128" s="295"/>
      <c r="CF128" s="295"/>
      <c r="CG128" s="295"/>
      <c r="CH128" s="295"/>
      <c r="CI128" s="296"/>
    </row>
    <row r="129" spans="1:87" ht="18" customHeight="1" x14ac:dyDescent="0.25">
      <c r="A129" s="75"/>
      <c r="B129" s="327"/>
      <c r="C129" s="328"/>
      <c r="D129" s="328"/>
      <c r="E129" s="328"/>
      <c r="F129" s="328"/>
      <c r="G129" s="328"/>
      <c r="H129" s="328"/>
      <c r="I129" s="328"/>
      <c r="J129" s="328"/>
      <c r="K129" s="328"/>
      <c r="L129" s="328"/>
      <c r="M129" s="328"/>
      <c r="N129" s="328"/>
      <c r="O129" s="328"/>
      <c r="P129" s="328"/>
      <c r="Q129" s="328"/>
      <c r="R129" s="328"/>
      <c r="S129" s="328"/>
      <c r="T129" s="328"/>
      <c r="U129" s="328"/>
      <c r="V129" s="328"/>
      <c r="W129" s="328"/>
      <c r="X129" s="328"/>
      <c r="Y129" s="329"/>
      <c r="Z129" s="336"/>
      <c r="AA129" s="337"/>
      <c r="AB129" s="337"/>
      <c r="AC129" s="337"/>
      <c r="AD129" s="338"/>
      <c r="AE129" s="336"/>
      <c r="AF129" s="337"/>
      <c r="AG129" s="337"/>
      <c r="AH129" s="337"/>
      <c r="AI129" s="337"/>
      <c r="AJ129" s="337"/>
      <c r="AK129" s="300" t="s">
        <v>23</v>
      </c>
      <c r="AL129" s="301"/>
      <c r="AM129" s="301"/>
      <c r="AN129" s="301"/>
      <c r="AO129" s="301"/>
      <c r="AP129" s="301"/>
      <c r="AQ129" s="301"/>
      <c r="AR129" s="301"/>
      <c r="AS129" s="301"/>
      <c r="AT129" s="301"/>
      <c r="AU129" s="301"/>
      <c r="AV129" s="301"/>
      <c r="AW129" s="301"/>
      <c r="AX129" s="302"/>
      <c r="AY129" s="407">
        <v>1</v>
      </c>
      <c r="AZ129" s="304"/>
      <c r="BA129" s="304"/>
      <c r="BB129" s="408"/>
      <c r="BC129" s="306">
        <f t="shared" si="20"/>
        <v>1</v>
      </c>
      <c r="BD129" s="307"/>
      <c r="BE129" s="307"/>
      <c r="BF129" s="308"/>
      <c r="BG129" s="309">
        <v>7925</v>
      </c>
      <c r="BH129" s="310"/>
      <c r="BI129" s="310"/>
      <c r="BJ129" s="311"/>
      <c r="BK129" s="312">
        <f t="shared" si="21"/>
        <v>7925</v>
      </c>
      <c r="BL129" s="313"/>
      <c r="BM129" s="313"/>
      <c r="BN129" s="313"/>
      <c r="BO129" s="313"/>
      <c r="BP129" s="314"/>
      <c r="BQ129" s="294"/>
      <c r="BR129" s="295"/>
      <c r="BS129" s="295"/>
      <c r="BT129" s="295"/>
      <c r="BU129" s="295"/>
      <c r="BV129" s="295"/>
      <c r="BW129" s="296"/>
      <c r="BX129" s="294"/>
      <c r="BY129" s="295"/>
      <c r="BZ129" s="295"/>
      <c r="CA129" s="295"/>
      <c r="CB129" s="295"/>
      <c r="CC129" s="296"/>
      <c r="CD129" s="294"/>
      <c r="CE129" s="295"/>
      <c r="CF129" s="295"/>
      <c r="CG129" s="295"/>
      <c r="CH129" s="295"/>
      <c r="CI129" s="296"/>
    </row>
    <row r="130" spans="1:87" ht="18" customHeight="1" x14ac:dyDescent="0.25">
      <c r="A130" s="75"/>
      <c r="B130" s="327"/>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9"/>
      <c r="Z130" s="336"/>
      <c r="AA130" s="337"/>
      <c r="AB130" s="337"/>
      <c r="AC130" s="337"/>
      <c r="AD130" s="338"/>
      <c r="AE130" s="336"/>
      <c r="AF130" s="337"/>
      <c r="AG130" s="337"/>
      <c r="AH130" s="337"/>
      <c r="AI130" s="337"/>
      <c r="AJ130" s="337"/>
      <c r="AK130" s="300" t="s">
        <v>22</v>
      </c>
      <c r="AL130" s="301"/>
      <c r="AM130" s="301"/>
      <c r="AN130" s="301"/>
      <c r="AO130" s="301"/>
      <c r="AP130" s="301"/>
      <c r="AQ130" s="301"/>
      <c r="AR130" s="301"/>
      <c r="AS130" s="301"/>
      <c r="AT130" s="301"/>
      <c r="AU130" s="301"/>
      <c r="AV130" s="301"/>
      <c r="AW130" s="301"/>
      <c r="AX130" s="302"/>
      <c r="AY130" s="407">
        <v>1</v>
      </c>
      <c r="AZ130" s="304"/>
      <c r="BA130" s="304"/>
      <c r="BB130" s="408"/>
      <c r="BC130" s="306">
        <f t="shared" si="20"/>
        <v>1</v>
      </c>
      <c r="BD130" s="307"/>
      <c r="BE130" s="307"/>
      <c r="BF130" s="308"/>
      <c r="BG130" s="309">
        <v>7925</v>
      </c>
      <c r="BH130" s="310"/>
      <c r="BI130" s="310"/>
      <c r="BJ130" s="311"/>
      <c r="BK130" s="312">
        <f t="shared" si="21"/>
        <v>7925</v>
      </c>
      <c r="BL130" s="313"/>
      <c r="BM130" s="313"/>
      <c r="BN130" s="313"/>
      <c r="BO130" s="313"/>
      <c r="BP130" s="314"/>
      <c r="BQ130" s="294"/>
      <c r="BR130" s="295"/>
      <c r="BS130" s="295"/>
      <c r="BT130" s="295"/>
      <c r="BU130" s="295"/>
      <c r="BV130" s="295"/>
      <c r="BW130" s="296"/>
      <c r="BX130" s="294"/>
      <c r="BY130" s="295"/>
      <c r="BZ130" s="295"/>
      <c r="CA130" s="295"/>
      <c r="CB130" s="295"/>
      <c r="CC130" s="296"/>
      <c r="CD130" s="294"/>
      <c r="CE130" s="295"/>
      <c r="CF130" s="295"/>
      <c r="CG130" s="295"/>
      <c r="CH130" s="295"/>
      <c r="CI130" s="296"/>
    </row>
    <row r="131" spans="1:87" ht="18" customHeight="1" x14ac:dyDescent="0.25">
      <c r="A131" s="75"/>
      <c r="B131" s="327"/>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9"/>
      <c r="Z131" s="336"/>
      <c r="AA131" s="337"/>
      <c r="AB131" s="337"/>
      <c r="AC131" s="337"/>
      <c r="AD131" s="338"/>
      <c r="AE131" s="336"/>
      <c r="AF131" s="337"/>
      <c r="AG131" s="337"/>
      <c r="AH131" s="337"/>
      <c r="AI131" s="337"/>
      <c r="AJ131" s="337"/>
      <c r="AK131" s="300" t="s">
        <v>29</v>
      </c>
      <c r="AL131" s="301"/>
      <c r="AM131" s="301"/>
      <c r="AN131" s="301"/>
      <c r="AO131" s="301"/>
      <c r="AP131" s="301"/>
      <c r="AQ131" s="301"/>
      <c r="AR131" s="301"/>
      <c r="AS131" s="301"/>
      <c r="AT131" s="301"/>
      <c r="AU131" s="301"/>
      <c r="AV131" s="301"/>
      <c r="AW131" s="301"/>
      <c r="AX131" s="302"/>
      <c r="AY131" s="407">
        <v>1</v>
      </c>
      <c r="AZ131" s="304"/>
      <c r="BA131" s="304"/>
      <c r="BB131" s="408"/>
      <c r="BC131" s="306">
        <f t="shared" si="20"/>
        <v>1</v>
      </c>
      <c r="BD131" s="307"/>
      <c r="BE131" s="307"/>
      <c r="BF131" s="308"/>
      <c r="BG131" s="309">
        <v>7925</v>
      </c>
      <c r="BH131" s="310"/>
      <c r="BI131" s="310"/>
      <c r="BJ131" s="311"/>
      <c r="BK131" s="312">
        <f t="shared" si="21"/>
        <v>7925</v>
      </c>
      <c r="BL131" s="313"/>
      <c r="BM131" s="313"/>
      <c r="BN131" s="313"/>
      <c r="BO131" s="313"/>
      <c r="BP131" s="314"/>
      <c r="BQ131" s="294"/>
      <c r="BR131" s="295"/>
      <c r="BS131" s="295"/>
      <c r="BT131" s="295"/>
      <c r="BU131" s="295"/>
      <c r="BV131" s="295"/>
      <c r="BW131" s="296"/>
      <c r="BX131" s="294"/>
      <c r="BY131" s="295"/>
      <c r="BZ131" s="295"/>
      <c r="CA131" s="295"/>
      <c r="CB131" s="295"/>
      <c r="CC131" s="296"/>
      <c r="CD131" s="294"/>
      <c r="CE131" s="295"/>
      <c r="CF131" s="295"/>
      <c r="CG131" s="295"/>
      <c r="CH131" s="295"/>
      <c r="CI131" s="296"/>
    </row>
    <row r="132" spans="1:87" ht="18" customHeight="1" x14ac:dyDescent="0.25">
      <c r="A132" s="75"/>
      <c r="B132" s="327"/>
      <c r="C132" s="328"/>
      <c r="D132" s="328"/>
      <c r="E132" s="328"/>
      <c r="F132" s="328"/>
      <c r="G132" s="328"/>
      <c r="H132" s="328"/>
      <c r="I132" s="328"/>
      <c r="J132" s="328"/>
      <c r="K132" s="328"/>
      <c r="L132" s="328"/>
      <c r="M132" s="328"/>
      <c r="N132" s="328"/>
      <c r="O132" s="328"/>
      <c r="P132" s="328"/>
      <c r="Q132" s="328"/>
      <c r="R132" s="328"/>
      <c r="S132" s="328"/>
      <c r="T132" s="328"/>
      <c r="U132" s="328"/>
      <c r="V132" s="328"/>
      <c r="W132" s="328"/>
      <c r="X132" s="328"/>
      <c r="Y132" s="329"/>
      <c r="Z132" s="336"/>
      <c r="AA132" s="337"/>
      <c r="AB132" s="337"/>
      <c r="AC132" s="337"/>
      <c r="AD132" s="338"/>
      <c r="AE132" s="336"/>
      <c r="AF132" s="337"/>
      <c r="AG132" s="337"/>
      <c r="AH132" s="337"/>
      <c r="AI132" s="337"/>
      <c r="AJ132" s="337"/>
      <c r="AK132" s="300" t="s">
        <v>14</v>
      </c>
      <c r="AL132" s="301"/>
      <c r="AM132" s="301"/>
      <c r="AN132" s="301"/>
      <c r="AO132" s="301"/>
      <c r="AP132" s="301"/>
      <c r="AQ132" s="301"/>
      <c r="AR132" s="301"/>
      <c r="AS132" s="301"/>
      <c r="AT132" s="301"/>
      <c r="AU132" s="301"/>
      <c r="AV132" s="301"/>
      <c r="AW132" s="301"/>
      <c r="AX132" s="302"/>
      <c r="AY132" s="407">
        <v>4</v>
      </c>
      <c r="AZ132" s="304"/>
      <c r="BA132" s="304"/>
      <c r="BB132" s="408"/>
      <c r="BC132" s="306">
        <f t="shared" si="20"/>
        <v>4</v>
      </c>
      <c r="BD132" s="307"/>
      <c r="BE132" s="307"/>
      <c r="BF132" s="308"/>
      <c r="BG132" s="309">
        <v>7925</v>
      </c>
      <c r="BH132" s="310"/>
      <c r="BI132" s="310"/>
      <c r="BJ132" s="311"/>
      <c r="BK132" s="312">
        <f t="shared" si="21"/>
        <v>31700</v>
      </c>
      <c r="BL132" s="313"/>
      <c r="BM132" s="313"/>
      <c r="BN132" s="313"/>
      <c r="BO132" s="313"/>
      <c r="BP132" s="314"/>
      <c r="BQ132" s="294"/>
      <c r="BR132" s="295"/>
      <c r="BS132" s="295"/>
      <c r="BT132" s="295"/>
      <c r="BU132" s="295"/>
      <c r="BV132" s="295"/>
      <c r="BW132" s="296"/>
      <c r="BX132" s="294"/>
      <c r="BY132" s="295"/>
      <c r="BZ132" s="295"/>
      <c r="CA132" s="295"/>
      <c r="CB132" s="295"/>
      <c r="CC132" s="296"/>
      <c r="CD132" s="294"/>
      <c r="CE132" s="295"/>
      <c r="CF132" s="295"/>
      <c r="CG132" s="295"/>
      <c r="CH132" s="295"/>
      <c r="CI132" s="296"/>
    </row>
    <row r="133" spans="1:87" ht="18" customHeight="1" x14ac:dyDescent="0.25">
      <c r="A133" s="75"/>
      <c r="B133" s="327"/>
      <c r="C133" s="328"/>
      <c r="D133" s="328"/>
      <c r="E133" s="328"/>
      <c r="F133" s="328"/>
      <c r="G133" s="328"/>
      <c r="H133" s="328"/>
      <c r="I133" s="328"/>
      <c r="J133" s="328"/>
      <c r="K133" s="328"/>
      <c r="L133" s="328"/>
      <c r="M133" s="328"/>
      <c r="N133" s="328"/>
      <c r="O133" s="328"/>
      <c r="P133" s="328"/>
      <c r="Q133" s="328"/>
      <c r="R133" s="328"/>
      <c r="S133" s="328"/>
      <c r="T133" s="328"/>
      <c r="U133" s="328"/>
      <c r="V133" s="328"/>
      <c r="W133" s="328"/>
      <c r="X133" s="328"/>
      <c r="Y133" s="329"/>
      <c r="Z133" s="336"/>
      <c r="AA133" s="337"/>
      <c r="AB133" s="337"/>
      <c r="AC133" s="337"/>
      <c r="AD133" s="338"/>
      <c r="AE133" s="336"/>
      <c r="AF133" s="337"/>
      <c r="AG133" s="337"/>
      <c r="AH133" s="337"/>
      <c r="AI133" s="337"/>
      <c r="AJ133" s="337"/>
      <c r="AK133" s="300" t="s">
        <v>31</v>
      </c>
      <c r="AL133" s="301"/>
      <c r="AM133" s="301"/>
      <c r="AN133" s="301"/>
      <c r="AO133" s="301"/>
      <c r="AP133" s="301"/>
      <c r="AQ133" s="301"/>
      <c r="AR133" s="301"/>
      <c r="AS133" s="301"/>
      <c r="AT133" s="301"/>
      <c r="AU133" s="301"/>
      <c r="AV133" s="301"/>
      <c r="AW133" s="301"/>
      <c r="AX133" s="302"/>
      <c r="AY133" s="407">
        <v>1</v>
      </c>
      <c r="AZ133" s="304"/>
      <c r="BA133" s="304"/>
      <c r="BB133" s="408"/>
      <c r="BC133" s="306">
        <f t="shared" si="20"/>
        <v>1</v>
      </c>
      <c r="BD133" s="307"/>
      <c r="BE133" s="307"/>
      <c r="BF133" s="308"/>
      <c r="BG133" s="309">
        <v>11177</v>
      </c>
      <c r="BH133" s="310"/>
      <c r="BI133" s="310"/>
      <c r="BJ133" s="311"/>
      <c r="BK133" s="312">
        <f t="shared" si="21"/>
        <v>11177</v>
      </c>
      <c r="BL133" s="313"/>
      <c r="BM133" s="313"/>
      <c r="BN133" s="313"/>
      <c r="BO133" s="313"/>
      <c r="BP133" s="314"/>
      <c r="BQ133" s="294"/>
      <c r="BR133" s="295"/>
      <c r="BS133" s="295"/>
      <c r="BT133" s="295"/>
      <c r="BU133" s="295"/>
      <c r="BV133" s="295"/>
      <c r="BW133" s="296"/>
      <c r="BX133" s="294"/>
      <c r="BY133" s="295"/>
      <c r="BZ133" s="295"/>
      <c r="CA133" s="295"/>
      <c r="CB133" s="295"/>
      <c r="CC133" s="296"/>
      <c r="CD133" s="294"/>
      <c r="CE133" s="295"/>
      <c r="CF133" s="295"/>
      <c r="CG133" s="295"/>
      <c r="CH133" s="295"/>
      <c r="CI133" s="296"/>
    </row>
    <row r="134" spans="1:87" ht="18" customHeight="1" x14ac:dyDescent="0.25">
      <c r="A134" s="75"/>
      <c r="B134" s="327"/>
      <c r="C134" s="328"/>
      <c r="D134" s="328"/>
      <c r="E134" s="328"/>
      <c r="F134" s="328"/>
      <c r="G134" s="328"/>
      <c r="H134" s="328"/>
      <c r="I134" s="328"/>
      <c r="J134" s="328"/>
      <c r="K134" s="328"/>
      <c r="L134" s="328"/>
      <c r="M134" s="328"/>
      <c r="N134" s="328"/>
      <c r="O134" s="328"/>
      <c r="P134" s="328"/>
      <c r="Q134" s="328"/>
      <c r="R134" s="328"/>
      <c r="S134" s="328"/>
      <c r="T134" s="328"/>
      <c r="U134" s="328"/>
      <c r="V134" s="328"/>
      <c r="W134" s="328"/>
      <c r="X134" s="328"/>
      <c r="Y134" s="329"/>
      <c r="Z134" s="336"/>
      <c r="AA134" s="337"/>
      <c r="AB134" s="337"/>
      <c r="AC134" s="337"/>
      <c r="AD134" s="338"/>
      <c r="AE134" s="336"/>
      <c r="AF134" s="337"/>
      <c r="AG134" s="337"/>
      <c r="AH134" s="337"/>
      <c r="AI134" s="337"/>
      <c r="AJ134" s="337"/>
      <c r="AK134" s="300" t="s">
        <v>32</v>
      </c>
      <c r="AL134" s="301"/>
      <c r="AM134" s="301"/>
      <c r="AN134" s="301"/>
      <c r="AO134" s="301"/>
      <c r="AP134" s="301"/>
      <c r="AQ134" s="301"/>
      <c r="AR134" s="301"/>
      <c r="AS134" s="301"/>
      <c r="AT134" s="301"/>
      <c r="AU134" s="301"/>
      <c r="AV134" s="301"/>
      <c r="AW134" s="301"/>
      <c r="AX134" s="302"/>
      <c r="AY134" s="407">
        <v>15</v>
      </c>
      <c r="AZ134" s="304"/>
      <c r="BA134" s="304"/>
      <c r="BB134" s="408"/>
      <c r="BC134" s="306">
        <f t="shared" si="20"/>
        <v>15</v>
      </c>
      <c r="BD134" s="307"/>
      <c r="BE134" s="307"/>
      <c r="BF134" s="308"/>
      <c r="BG134" s="309">
        <v>10968</v>
      </c>
      <c r="BH134" s="310"/>
      <c r="BI134" s="310"/>
      <c r="BJ134" s="311"/>
      <c r="BK134" s="312">
        <f t="shared" si="21"/>
        <v>164520</v>
      </c>
      <c r="BL134" s="313"/>
      <c r="BM134" s="313"/>
      <c r="BN134" s="313"/>
      <c r="BO134" s="313"/>
      <c r="BP134" s="314"/>
      <c r="BQ134" s="294"/>
      <c r="BR134" s="295"/>
      <c r="BS134" s="295"/>
      <c r="BT134" s="295"/>
      <c r="BU134" s="295"/>
      <c r="BV134" s="295"/>
      <c r="BW134" s="296"/>
      <c r="BX134" s="294"/>
      <c r="BY134" s="295"/>
      <c r="BZ134" s="295"/>
      <c r="CA134" s="295"/>
      <c r="CB134" s="295"/>
      <c r="CC134" s="296"/>
      <c r="CD134" s="294"/>
      <c r="CE134" s="295"/>
      <c r="CF134" s="295"/>
      <c r="CG134" s="295"/>
      <c r="CH134" s="295"/>
      <c r="CI134" s="296"/>
    </row>
    <row r="135" spans="1:87" ht="18" customHeight="1" x14ac:dyDescent="0.25">
      <c r="A135" s="75"/>
      <c r="B135" s="327"/>
      <c r="C135" s="328"/>
      <c r="D135" s="328"/>
      <c r="E135" s="328"/>
      <c r="F135" s="328"/>
      <c r="G135" s="328"/>
      <c r="H135" s="328"/>
      <c r="I135" s="328"/>
      <c r="J135" s="328"/>
      <c r="K135" s="328"/>
      <c r="L135" s="328"/>
      <c r="M135" s="328"/>
      <c r="N135" s="328"/>
      <c r="O135" s="328"/>
      <c r="P135" s="328"/>
      <c r="Q135" s="328"/>
      <c r="R135" s="328"/>
      <c r="S135" s="328"/>
      <c r="T135" s="328"/>
      <c r="U135" s="328"/>
      <c r="V135" s="328"/>
      <c r="W135" s="328"/>
      <c r="X135" s="328"/>
      <c r="Y135" s="329"/>
      <c r="Z135" s="336"/>
      <c r="AA135" s="337"/>
      <c r="AB135" s="337"/>
      <c r="AC135" s="337"/>
      <c r="AD135" s="338"/>
      <c r="AE135" s="336"/>
      <c r="AF135" s="337"/>
      <c r="AG135" s="337"/>
      <c r="AH135" s="337"/>
      <c r="AI135" s="337"/>
      <c r="AJ135" s="337"/>
      <c r="AK135" s="300" t="s">
        <v>33</v>
      </c>
      <c r="AL135" s="301"/>
      <c r="AM135" s="301"/>
      <c r="AN135" s="301"/>
      <c r="AO135" s="301"/>
      <c r="AP135" s="301"/>
      <c r="AQ135" s="301"/>
      <c r="AR135" s="301"/>
      <c r="AS135" s="301"/>
      <c r="AT135" s="301"/>
      <c r="AU135" s="301"/>
      <c r="AV135" s="301"/>
      <c r="AW135" s="301"/>
      <c r="AX135" s="302"/>
      <c r="AY135" s="407">
        <v>1</v>
      </c>
      <c r="AZ135" s="304"/>
      <c r="BA135" s="304"/>
      <c r="BB135" s="408"/>
      <c r="BC135" s="306">
        <f t="shared" si="20"/>
        <v>1</v>
      </c>
      <c r="BD135" s="307"/>
      <c r="BE135" s="307"/>
      <c r="BF135" s="308"/>
      <c r="BG135" s="309">
        <v>7925</v>
      </c>
      <c r="BH135" s="310"/>
      <c r="BI135" s="310"/>
      <c r="BJ135" s="311"/>
      <c r="BK135" s="312">
        <f t="shared" si="21"/>
        <v>7925</v>
      </c>
      <c r="BL135" s="313"/>
      <c r="BM135" s="313"/>
      <c r="BN135" s="313"/>
      <c r="BO135" s="313"/>
      <c r="BP135" s="314"/>
      <c r="BQ135" s="294"/>
      <c r="BR135" s="295"/>
      <c r="BS135" s="295"/>
      <c r="BT135" s="295"/>
      <c r="BU135" s="295"/>
      <c r="BV135" s="295"/>
      <c r="BW135" s="296"/>
      <c r="BX135" s="294"/>
      <c r="BY135" s="295"/>
      <c r="BZ135" s="295"/>
      <c r="CA135" s="295"/>
      <c r="CB135" s="295"/>
      <c r="CC135" s="296"/>
      <c r="CD135" s="294"/>
      <c r="CE135" s="295"/>
      <c r="CF135" s="295"/>
      <c r="CG135" s="295"/>
      <c r="CH135" s="295"/>
      <c r="CI135" s="296"/>
    </row>
    <row r="136" spans="1:87" ht="18" customHeight="1" x14ac:dyDescent="0.25">
      <c r="A136" s="75"/>
      <c r="B136" s="327"/>
      <c r="C136" s="328"/>
      <c r="D136" s="328"/>
      <c r="E136" s="328"/>
      <c r="F136" s="328"/>
      <c r="G136" s="328"/>
      <c r="H136" s="328"/>
      <c r="I136" s="328"/>
      <c r="J136" s="328"/>
      <c r="K136" s="328"/>
      <c r="L136" s="328"/>
      <c r="M136" s="328"/>
      <c r="N136" s="328"/>
      <c r="O136" s="328"/>
      <c r="P136" s="328"/>
      <c r="Q136" s="328"/>
      <c r="R136" s="328"/>
      <c r="S136" s="328"/>
      <c r="T136" s="328"/>
      <c r="U136" s="328"/>
      <c r="V136" s="328"/>
      <c r="W136" s="328"/>
      <c r="X136" s="328"/>
      <c r="Y136" s="329"/>
      <c r="Z136" s="336"/>
      <c r="AA136" s="337"/>
      <c r="AB136" s="337"/>
      <c r="AC136" s="337"/>
      <c r="AD136" s="338"/>
      <c r="AE136" s="336"/>
      <c r="AF136" s="337"/>
      <c r="AG136" s="337"/>
      <c r="AH136" s="337"/>
      <c r="AI136" s="337"/>
      <c r="AJ136" s="337"/>
      <c r="AK136" s="300" t="s">
        <v>34</v>
      </c>
      <c r="AL136" s="301"/>
      <c r="AM136" s="301"/>
      <c r="AN136" s="301"/>
      <c r="AO136" s="301"/>
      <c r="AP136" s="301"/>
      <c r="AQ136" s="301"/>
      <c r="AR136" s="301"/>
      <c r="AS136" s="301"/>
      <c r="AT136" s="301"/>
      <c r="AU136" s="301"/>
      <c r="AV136" s="301"/>
      <c r="AW136" s="301"/>
      <c r="AX136" s="302"/>
      <c r="AY136" s="407">
        <v>2</v>
      </c>
      <c r="AZ136" s="304"/>
      <c r="BA136" s="304"/>
      <c r="BB136" s="408"/>
      <c r="BC136" s="306">
        <f t="shared" si="20"/>
        <v>2</v>
      </c>
      <c r="BD136" s="307"/>
      <c r="BE136" s="307"/>
      <c r="BF136" s="308"/>
      <c r="BG136" s="309">
        <v>7925</v>
      </c>
      <c r="BH136" s="310"/>
      <c r="BI136" s="310"/>
      <c r="BJ136" s="311"/>
      <c r="BK136" s="312">
        <f t="shared" si="21"/>
        <v>15850</v>
      </c>
      <c r="BL136" s="313"/>
      <c r="BM136" s="313"/>
      <c r="BN136" s="313"/>
      <c r="BO136" s="313"/>
      <c r="BP136" s="314"/>
      <c r="BQ136" s="294"/>
      <c r="BR136" s="295"/>
      <c r="BS136" s="295"/>
      <c r="BT136" s="295"/>
      <c r="BU136" s="295"/>
      <c r="BV136" s="295"/>
      <c r="BW136" s="296"/>
      <c r="BX136" s="294"/>
      <c r="BY136" s="295"/>
      <c r="BZ136" s="295"/>
      <c r="CA136" s="295"/>
      <c r="CB136" s="295"/>
      <c r="CC136" s="296"/>
      <c r="CD136" s="294"/>
      <c r="CE136" s="295"/>
      <c r="CF136" s="295"/>
      <c r="CG136" s="295"/>
      <c r="CH136" s="295"/>
      <c r="CI136" s="296"/>
    </row>
    <row r="137" spans="1:87" ht="18" customHeight="1" x14ac:dyDescent="0.25">
      <c r="A137" s="75"/>
      <c r="B137" s="327"/>
      <c r="C137" s="328"/>
      <c r="D137" s="328"/>
      <c r="E137" s="328"/>
      <c r="F137" s="328"/>
      <c r="G137" s="328"/>
      <c r="H137" s="328"/>
      <c r="I137" s="328"/>
      <c r="J137" s="328"/>
      <c r="K137" s="328"/>
      <c r="L137" s="328"/>
      <c r="M137" s="328"/>
      <c r="N137" s="328"/>
      <c r="O137" s="328"/>
      <c r="P137" s="328"/>
      <c r="Q137" s="328"/>
      <c r="R137" s="328"/>
      <c r="S137" s="328"/>
      <c r="T137" s="328"/>
      <c r="U137" s="328"/>
      <c r="V137" s="328"/>
      <c r="W137" s="328"/>
      <c r="X137" s="328"/>
      <c r="Y137" s="329"/>
      <c r="Z137" s="336"/>
      <c r="AA137" s="337"/>
      <c r="AB137" s="337"/>
      <c r="AC137" s="337"/>
      <c r="AD137" s="338"/>
      <c r="AE137" s="336"/>
      <c r="AF137" s="337"/>
      <c r="AG137" s="337"/>
      <c r="AH137" s="337"/>
      <c r="AI137" s="337"/>
      <c r="AJ137" s="337"/>
      <c r="AK137" s="300" t="s">
        <v>35</v>
      </c>
      <c r="AL137" s="301"/>
      <c r="AM137" s="301"/>
      <c r="AN137" s="301"/>
      <c r="AO137" s="301"/>
      <c r="AP137" s="301"/>
      <c r="AQ137" s="301"/>
      <c r="AR137" s="301"/>
      <c r="AS137" s="301"/>
      <c r="AT137" s="301"/>
      <c r="AU137" s="301"/>
      <c r="AV137" s="301"/>
      <c r="AW137" s="301"/>
      <c r="AX137" s="302"/>
      <c r="AY137" s="407">
        <v>1</v>
      </c>
      <c r="AZ137" s="304"/>
      <c r="BA137" s="304"/>
      <c r="BB137" s="408"/>
      <c r="BC137" s="306">
        <f t="shared" si="20"/>
        <v>1</v>
      </c>
      <c r="BD137" s="307"/>
      <c r="BE137" s="307"/>
      <c r="BF137" s="308"/>
      <c r="BG137" s="309">
        <v>11718</v>
      </c>
      <c r="BH137" s="310"/>
      <c r="BI137" s="310"/>
      <c r="BJ137" s="311"/>
      <c r="BK137" s="312">
        <f t="shared" si="21"/>
        <v>11718</v>
      </c>
      <c r="BL137" s="313"/>
      <c r="BM137" s="313"/>
      <c r="BN137" s="313"/>
      <c r="BO137" s="313"/>
      <c r="BP137" s="314"/>
      <c r="BQ137" s="294"/>
      <c r="BR137" s="295"/>
      <c r="BS137" s="295"/>
      <c r="BT137" s="295"/>
      <c r="BU137" s="295"/>
      <c r="BV137" s="295"/>
      <c r="BW137" s="296"/>
      <c r="BX137" s="294"/>
      <c r="BY137" s="295"/>
      <c r="BZ137" s="295"/>
      <c r="CA137" s="295"/>
      <c r="CB137" s="295"/>
      <c r="CC137" s="296"/>
      <c r="CD137" s="294"/>
      <c r="CE137" s="295"/>
      <c r="CF137" s="295"/>
      <c r="CG137" s="295"/>
      <c r="CH137" s="295"/>
      <c r="CI137" s="296"/>
    </row>
    <row r="138" spans="1:87" ht="18" customHeight="1" x14ac:dyDescent="0.25">
      <c r="A138" s="75"/>
      <c r="B138" s="327"/>
      <c r="C138" s="328"/>
      <c r="D138" s="328"/>
      <c r="E138" s="328"/>
      <c r="F138" s="328"/>
      <c r="G138" s="328"/>
      <c r="H138" s="328"/>
      <c r="I138" s="328"/>
      <c r="J138" s="328"/>
      <c r="K138" s="328"/>
      <c r="L138" s="328"/>
      <c r="M138" s="328"/>
      <c r="N138" s="328"/>
      <c r="O138" s="328"/>
      <c r="P138" s="328"/>
      <c r="Q138" s="328"/>
      <c r="R138" s="328"/>
      <c r="S138" s="328"/>
      <c r="T138" s="328"/>
      <c r="U138" s="328"/>
      <c r="V138" s="328"/>
      <c r="W138" s="328"/>
      <c r="X138" s="328"/>
      <c r="Y138" s="329"/>
      <c r="Z138" s="336"/>
      <c r="AA138" s="337"/>
      <c r="AB138" s="337"/>
      <c r="AC138" s="337"/>
      <c r="AD138" s="338"/>
      <c r="AE138" s="336"/>
      <c r="AF138" s="337"/>
      <c r="AG138" s="337"/>
      <c r="AH138" s="337"/>
      <c r="AI138" s="337"/>
      <c r="AJ138" s="337"/>
      <c r="AK138" s="300" t="s">
        <v>36</v>
      </c>
      <c r="AL138" s="301"/>
      <c r="AM138" s="301"/>
      <c r="AN138" s="301"/>
      <c r="AO138" s="301"/>
      <c r="AP138" s="301"/>
      <c r="AQ138" s="301"/>
      <c r="AR138" s="301"/>
      <c r="AS138" s="301"/>
      <c r="AT138" s="301"/>
      <c r="AU138" s="301"/>
      <c r="AV138" s="301"/>
      <c r="AW138" s="301"/>
      <c r="AX138" s="302"/>
      <c r="AY138" s="407">
        <v>1</v>
      </c>
      <c r="AZ138" s="304"/>
      <c r="BA138" s="304"/>
      <c r="BB138" s="408"/>
      <c r="BC138" s="306">
        <f t="shared" si="20"/>
        <v>1</v>
      </c>
      <c r="BD138" s="307"/>
      <c r="BE138" s="307"/>
      <c r="BF138" s="308"/>
      <c r="BG138" s="309">
        <v>7925</v>
      </c>
      <c r="BH138" s="310"/>
      <c r="BI138" s="310"/>
      <c r="BJ138" s="311"/>
      <c r="BK138" s="312">
        <f t="shared" si="21"/>
        <v>7925</v>
      </c>
      <c r="BL138" s="313"/>
      <c r="BM138" s="313"/>
      <c r="BN138" s="313"/>
      <c r="BO138" s="313"/>
      <c r="BP138" s="314"/>
      <c r="BQ138" s="294"/>
      <c r="BR138" s="295"/>
      <c r="BS138" s="295"/>
      <c r="BT138" s="295"/>
      <c r="BU138" s="295"/>
      <c r="BV138" s="295"/>
      <c r="BW138" s="296"/>
      <c r="BX138" s="294"/>
      <c r="BY138" s="295"/>
      <c r="BZ138" s="295"/>
      <c r="CA138" s="295"/>
      <c r="CB138" s="295"/>
      <c r="CC138" s="296"/>
      <c r="CD138" s="294"/>
      <c r="CE138" s="295"/>
      <c r="CF138" s="295"/>
      <c r="CG138" s="295"/>
      <c r="CH138" s="295"/>
      <c r="CI138" s="296"/>
    </row>
    <row r="139" spans="1:87" ht="18" customHeight="1" x14ac:dyDescent="0.25">
      <c r="A139" s="75"/>
      <c r="B139" s="327"/>
      <c r="C139" s="328"/>
      <c r="D139" s="328"/>
      <c r="E139" s="328"/>
      <c r="F139" s="328"/>
      <c r="G139" s="328"/>
      <c r="H139" s="328"/>
      <c r="I139" s="328"/>
      <c r="J139" s="328"/>
      <c r="K139" s="328"/>
      <c r="L139" s="328"/>
      <c r="M139" s="328"/>
      <c r="N139" s="328"/>
      <c r="O139" s="328"/>
      <c r="P139" s="328"/>
      <c r="Q139" s="328"/>
      <c r="R139" s="328"/>
      <c r="S139" s="328"/>
      <c r="T139" s="328"/>
      <c r="U139" s="328"/>
      <c r="V139" s="328"/>
      <c r="W139" s="328"/>
      <c r="X139" s="328"/>
      <c r="Y139" s="329"/>
      <c r="Z139" s="336"/>
      <c r="AA139" s="337"/>
      <c r="AB139" s="337"/>
      <c r="AC139" s="337"/>
      <c r="AD139" s="338"/>
      <c r="AE139" s="336"/>
      <c r="AF139" s="337"/>
      <c r="AG139" s="337"/>
      <c r="AH139" s="337"/>
      <c r="AI139" s="337"/>
      <c r="AJ139" s="337"/>
      <c r="AK139" s="300" t="s">
        <v>4</v>
      </c>
      <c r="AL139" s="301"/>
      <c r="AM139" s="301"/>
      <c r="AN139" s="301"/>
      <c r="AO139" s="301"/>
      <c r="AP139" s="301"/>
      <c r="AQ139" s="301"/>
      <c r="AR139" s="301"/>
      <c r="AS139" s="301"/>
      <c r="AT139" s="301"/>
      <c r="AU139" s="301"/>
      <c r="AV139" s="301"/>
      <c r="AW139" s="301"/>
      <c r="AX139" s="302"/>
      <c r="AY139" s="407">
        <v>6</v>
      </c>
      <c r="AZ139" s="304"/>
      <c r="BA139" s="304"/>
      <c r="BB139" s="408"/>
      <c r="BC139" s="306">
        <f t="shared" si="20"/>
        <v>6</v>
      </c>
      <c r="BD139" s="307"/>
      <c r="BE139" s="307"/>
      <c r="BF139" s="308"/>
      <c r="BG139" s="309">
        <v>6399</v>
      </c>
      <c r="BH139" s="310"/>
      <c r="BI139" s="310"/>
      <c r="BJ139" s="311"/>
      <c r="BK139" s="312">
        <f t="shared" si="21"/>
        <v>38394</v>
      </c>
      <c r="BL139" s="313"/>
      <c r="BM139" s="313"/>
      <c r="BN139" s="313"/>
      <c r="BO139" s="313"/>
      <c r="BP139" s="314"/>
      <c r="BQ139" s="294"/>
      <c r="BR139" s="295"/>
      <c r="BS139" s="295"/>
      <c r="BT139" s="295"/>
      <c r="BU139" s="295"/>
      <c r="BV139" s="295"/>
      <c r="BW139" s="296"/>
      <c r="BX139" s="294"/>
      <c r="BY139" s="295"/>
      <c r="BZ139" s="295"/>
      <c r="CA139" s="295"/>
      <c r="CB139" s="295"/>
      <c r="CC139" s="296"/>
      <c r="CD139" s="294"/>
      <c r="CE139" s="295"/>
      <c r="CF139" s="295"/>
      <c r="CG139" s="295"/>
      <c r="CH139" s="295"/>
      <c r="CI139" s="296"/>
    </row>
    <row r="140" spans="1:87" ht="18" customHeight="1" x14ac:dyDescent="0.25">
      <c r="A140" s="75"/>
      <c r="B140" s="327"/>
      <c r="C140" s="328"/>
      <c r="D140" s="328"/>
      <c r="E140" s="328"/>
      <c r="F140" s="328"/>
      <c r="G140" s="328"/>
      <c r="H140" s="328"/>
      <c r="I140" s="328"/>
      <c r="J140" s="328"/>
      <c r="K140" s="328"/>
      <c r="L140" s="328"/>
      <c r="M140" s="328"/>
      <c r="N140" s="328"/>
      <c r="O140" s="328"/>
      <c r="P140" s="328"/>
      <c r="Q140" s="328"/>
      <c r="R140" s="328"/>
      <c r="S140" s="328"/>
      <c r="T140" s="328"/>
      <c r="U140" s="328"/>
      <c r="V140" s="328"/>
      <c r="W140" s="328"/>
      <c r="X140" s="328"/>
      <c r="Y140" s="329"/>
      <c r="Z140" s="336"/>
      <c r="AA140" s="337"/>
      <c r="AB140" s="337"/>
      <c r="AC140" s="337"/>
      <c r="AD140" s="338"/>
      <c r="AE140" s="336"/>
      <c r="AF140" s="337"/>
      <c r="AG140" s="337"/>
      <c r="AH140" s="337"/>
      <c r="AI140" s="337"/>
      <c r="AJ140" s="337"/>
      <c r="AK140" s="300" t="s">
        <v>19</v>
      </c>
      <c r="AL140" s="301"/>
      <c r="AM140" s="301"/>
      <c r="AN140" s="301"/>
      <c r="AO140" s="301"/>
      <c r="AP140" s="301"/>
      <c r="AQ140" s="301"/>
      <c r="AR140" s="301"/>
      <c r="AS140" s="301"/>
      <c r="AT140" s="301"/>
      <c r="AU140" s="301"/>
      <c r="AV140" s="301"/>
      <c r="AW140" s="301"/>
      <c r="AX140" s="302"/>
      <c r="AY140" s="407">
        <v>3</v>
      </c>
      <c r="AZ140" s="304"/>
      <c r="BA140" s="304"/>
      <c r="BB140" s="408"/>
      <c r="BC140" s="306">
        <f t="shared" si="20"/>
        <v>3</v>
      </c>
      <c r="BD140" s="307"/>
      <c r="BE140" s="307"/>
      <c r="BF140" s="308"/>
      <c r="BG140" s="309">
        <v>6399</v>
      </c>
      <c r="BH140" s="310"/>
      <c r="BI140" s="310"/>
      <c r="BJ140" s="311"/>
      <c r="BK140" s="312">
        <f t="shared" si="21"/>
        <v>19197</v>
      </c>
      <c r="BL140" s="313"/>
      <c r="BM140" s="313"/>
      <c r="BN140" s="313"/>
      <c r="BO140" s="313"/>
      <c r="BP140" s="314"/>
      <c r="BQ140" s="294"/>
      <c r="BR140" s="295"/>
      <c r="BS140" s="295"/>
      <c r="BT140" s="295"/>
      <c r="BU140" s="295"/>
      <c r="BV140" s="295"/>
      <c r="BW140" s="296"/>
      <c r="BX140" s="294"/>
      <c r="BY140" s="295"/>
      <c r="BZ140" s="295"/>
      <c r="CA140" s="295"/>
      <c r="CB140" s="295"/>
      <c r="CC140" s="296"/>
      <c r="CD140" s="294"/>
      <c r="CE140" s="295"/>
      <c r="CF140" s="295"/>
      <c r="CG140" s="295"/>
      <c r="CH140" s="295"/>
      <c r="CI140" s="296"/>
    </row>
    <row r="141" spans="1:87" ht="18" customHeight="1" x14ac:dyDescent="0.25">
      <c r="A141" s="75"/>
      <c r="B141" s="327"/>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9"/>
      <c r="Z141" s="336"/>
      <c r="AA141" s="337"/>
      <c r="AB141" s="337"/>
      <c r="AC141" s="337"/>
      <c r="AD141" s="338"/>
      <c r="AE141" s="336"/>
      <c r="AF141" s="337"/>
      <c r="AG141" s="337"/>
      <c r="AH141" s="337"/>
      <c r="AI141" s="337"/>
      <c r="AJ141" s="337"/>
      <c r="AK141" s="300" t="s">
        <v>5</v>
      </c>
      <c r="AL141" s="301"/>
      <c r="AM141" s="301"/>
      <c r="AN141" s="301"/>
      <c r="AO141" s="301"/>
      <c r="AP141" s="301"/>
      <c r="AQ141" s="301"/>
      <c r="AR141" s="301"/>
      <c r="AS141" s="301"/>
      <c r="AT141" s="301"/>
      <c r="AU141" s="301"/>
      <c r="AV141" s="301"/>
      <c r="AW141" s="301"/>
      <c r="AX141" s="302"/>
      <c r="AY141" s="407">
        <v>3</v>
      </c>
      <c r="AZ141" s="304"/>
      <c r="BA141" s="304"/>
      <c r="BB141" s="408"/>
      <c r="BC141" s="306">
        <f t="shared" si="20"/>
        <v>3</v>
      </c>
      <c r="BD141" s="307"/>
      <c r="BE141" s="307"/>
      <c r="BF141" s="308"/>
      <c r="BG141" s="309">
        <v>6778</v>
      </c>
      <c r="BH141" s="310"/>
      <c r="BI141" s="310"/>
      <c r="BJ141" s="311"/>
      <c r="BK141" s="312">
        <f t="shared" si="21"/>
        <v>20334</v>
      </c>
      <c r="BL141" s="313"/>
      <c r="BM141" s="313"/>
      <c r="BN141" s="313"/>
      <c r="BO141" s="313"/>
      <c r="BP141" s="314"/>
      <c r="BQ141" s="294"/>
      <c r="BR141" s="295"/>
      <c r="BS141" s="295"/>
      <c r="BT141" s="295"/>
      <c r="BU141" s="295"/>
      <c r="BV141" s="295"/>
      <c r="BW141" s="296"/>
      <c r="BX141" s="294"/>
      <c r="BY141" s="295"/>
      <c r="BZ141" s="295"/>
      <c r="CA141" s="295"/>
      <c r="CB141" s="295"/>
      <c r="CC141" s="296"/>
      <c r="CD141" s="294"/>
      <c r="CE141" s="295"/>
      <c r="CF141" s="295"/>
      <c r="CG141" s="295"/>
      <c r="CH141" s="295"/>
      <c r="CI141" s="296"/>
    </row>
    <row r="142" spans="1:87" ht="18" customHeight="1" x14ac:dyDescent="0.25">
      <c r="A142" s="75"/>
      <c r="B142" s="327"/>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9"/>
      <c r="Z142" s="336"/>
      <c r="AA142" s="337"/>
      <c r="AB142" s="337"/>
      <c r="AC142" s="337"/>
      <c r="AD142" s="338"/>
      <c r="AE142" s="336"/>
      <c r="AF142" s="337"/>
      <c r="AG142" s="337"/>
      <c r="AH142" s="337"/>
      <c r="AI142" s="337"/>
      <c r="AJ142" s="337"/>
      <c r="AK142" s="300" t="s">
        <v>527</v>
      </c>
      <c r="AL142" s="301"/>
      <c r="AM142" s="301"/>
      <c r="AN142" s="301"/>
      <c r="AO142" s="301"/>
      <c r="AP142" s="301"/>
      <c r="AQ142" s="301"/>
      <c r="AR142" s="301"/>
      <c r="AS142" s="301"/>
      <c r="AT142" s="301"/>
      <c r="AU142" s="301"/>
      <c r="AV142" s="301"/>
      <c r="AW142" s="301"/>
      <c r="AX142" s="302"/>
      <c r="AY142" s="407">
        <v>2</v>
      </c>
      <c r="AZ142" s="304"/>
      <c r="BA142" s="304"/>
      <c r="BB142" s="408"/>
      <c r="BC142" s="306">
        <f t="shared" si="20"/>
        <v>2</v>
      </c>
      <c r="BD142" s="307"/>
      <c r="BE142" s="307"/>
      <c r="BF142" s="308"/>
      <c r="BG142" s="309">
        <v>18911</v>
      </c>
      <c r="BH142" s="310"/>
      <c r="BI142" s="310"/>
      <c r="BJ142" s="311"/>
      <c r="BK142" s="312">
        <f t="shared" si="21"/>
        <v>37822</v>
      </c>
      <c r="BL142" s="313"/>
      <c r="BM142" s="313"/>
      <c r="BN142" s="313"/>
      <c r="BO142" s="313"/>
      <c r="BP142" s="314"/>
      <c r="BQ142" s="294"/>
      <c r="BR142" s="295"/>
      <c r="BS142" s="295"/>
      <c r="BT142" s="295"/>
      <c r="BU142" s="295"/>
      <c r="BV142" s="295"/>
      <c r="BW142" s="296"/>
      <c r="BX142" s="294"/>
      <c r="BY142" s="295"/>
      <c r="BZ142" s="295"/>
      <c r="CA142" s="295"/>
      <c r="CB142" s="295"/>
      <c r="CC142" s="296"/>
      <c r="CD142" s="294"/>
      <c r="CE142" s="295"/>
      <c r="CF142" s="295"/>
      <c r="CG142" s="295"/>
      <c r="CH142" s="295"/>
      <c r="CI142" s="296"/>
    </row>
    <row r="143" spans="1:87" ht="18" customHeight="1" x14ac:dyDescent="0.25">
      <c r="A143" s="75"/>
      <c r="B143" s="327"/>
      <c r="C143" s="328"/>
      <c r="D143" s="328"/>
      <c r="E143" s="328"/>
      <c r="F143" s="328"/>
      <c r="G143" s="328"/>
      <c r="H143" s="328"/>
      <c r="I143" s="328"/>
      <c r="J143" s="328"/>
      <c r="K143" s="328"/>
      <c r="L143" s="328"/>
      <c r="M143" s="328"/>
      <c r="N143" s="328"/>
      <c r="O143" s="328"/>
      <c r="P143" s="328"/>
      <c r="Q143" s="328"/>
      <c r="R143" s="328"/>
      <c r="S143" s="328"/>
      <c r="T143" s="328"/>
      <c r="U143" s="328"/>
      <c r="V143" s="328"/>
      <c r="W143" s="328"/>
      <c r="X143" s="328"/>
      <c r="Y143" s="329"/>
      <c r="Z143" s="336"/>
      <c r="AA143" s="337"/>
      <c r="AB143" s="337"/>
      <c r="AC143" s="337"/>
      <c r="AD143" s="338"/>
      <c r="AE143" s="336"/>
      <c r="AF143" s="337"/>
      <c r="AG143" s="337"/>
      <c r="AH143" s="337"/>
      <c r="AI143" s="337"/>
      <c r="AJ143" s="337"/>
      <c r="AK143" s="300" t="s">
        <v>13</v>
      </c>
      <c r="AL143" s="301"/>
      <c r="AM143" s="301"/>
      <c r="AN143" s="301"/>
      <c r="AO143" s="301"/>
      <c r="AP143" s="301"/>
      <c r="AQ143" s="301"/>
      <c r="AR143" s="301"/>
      <c r="AS143" s="301"/>
      <c r="AT143" s="301"/>
      <c r="AU143" s="301"/>
      <c r="AV143" s="301"/>
      <c r="AW143" s="301"/>
      <c r="AX143" s="302"/>
      <c r="AY143" s="407">
        <v>1</v>
      </c>
      <c r="AZ143" s="304"/>
      <c r="BA143" s="304"/>
      <c r="BB143" s="408"/>
      <c r="BC143" s="306">
        <f t="shared" si="20"/>
        <v>1</v>
      </c>
      <c r="BD143" s="307"/>
      <c r="BE143" s="307"/>
      <c r="BF143" s="308"/>
      <c r="BG143" s="309">
        <v>40826</v>
      </c>
      <c r="BH143" s="310"/>
      <c r="BI143" s="310"/>
      <c r="BJ143" s="311"/>
      <c r="BK143" s="312">
        <f t="shared" si="21"/>
        <v>40826</v>
      </c>
      <c r="BL143" s="313"/>
      <c r="BM143" s="313"/>
      <c r="BN143" s="313"/>
      <c r="BO143" s="313"/>
      <c r="BP143" s="314"/>
      <c r="BQ143" s="294"/>
      <c r="BR143" s="295"/>
      <c r="BS143" s="295"/>
      <c r="BT143" s="295"/>
      <c r="BU143" s="295"/>
      <c r="BV143" s="295"/>
      <c r="BW143" s="296"/>
      <c r="BX143" s="294"/>
      <c r="BY143" s="295"/>
      <c r="BZ143" s="295"/>
      <c r="CA143" s="295"/>
      <c r="CB143" s="295"/>
      <c r="CC143" s="296"/>
      <c r="CD143" s="294"/>
      <c r="CE143" s="295"/>
      <c r="CF143" s="295"/>
      <c r="CG143" s="295"/>
      <c r="CH143" s="295"/>
      <c r="CI143" s="296"/>
    </row>
    <row r="144" spans="1:87" ht="18" customHeight="1" x14ac:dyDescent="0.25">
      <c r="A144" s="75"/>
      <c r="B144" s="327"/>
      <c r="C144" s="328"/>
      <c r="D144" s="328"/>
      <c r="E144" s="328"/>
      <c r="F144" s="328"/>
      <c r="G144" s="328"/>
      <c r="H144" s="328"/>
      <c r="I144" s="328"/>
      <c r="J144" s="328"/>
      <c r="K144" s="328"/>
      <c r="L144" s="328"/>
      <c r="M144" s="328"/>
      <c r="N144" s="328"/>
      <c r="O144" s="328"/>
      <c r="P144" s="328"/>
      <c r="Q144" s="328"/>
      <c r="R144" s="328"/>
      <c r="S144" s="328"/>
      <c r="T144" s="328"/>
      <c r="U144" s="328"/>
      <c r="V144" s="328"/>
      <c r="W144" s="328"/>
      <c r="X144" s="328"/>
      <c r="Y144" s="329"/>
      <c r="Z144" s="336"/>
      <c r="AA144" s="337"/>
      <c r="AB144" s="337"/>
      <c r="AC144" s="337"/>
      <c r="AD144" s="338"/>
      <c r="AE144" s="336"/>
      <c r="AF144" s="337"/>
      <c r="AG144" s="337"/>
      <c r="AH144" s="337"/>
      <c r="AI144" s="337"/>
      <c r="AJ144" s="337"/>
      <c r="AK144" s="300" t="s">
        <v>40</v>
      </c>
      <c r="AL144" s="301"/>
      <c r="AM144" s="301"/>
      <c r="AN144" s="301"/>
      <c r="AO144" s="301"/>
      <c r="AP144" s="301"/>
      <c r="AQ144" s="301"/>
      <c r="AR144" s="301"/>
      <c r="AS144" s="301"/>
      <c r="AT144" s="301"/>
      <c r="AU144" s="301"/>
      <c r="AV144" s="301"/>
      <c r="AW144" s="301"/>
      <c r="AX144" s="302"/>
      <c r="AY144" s="407">
        <v>9</v>
      </c>
      <c r="AZ144" s="304"/>
      <c r="BA144" s="304"/>
      <c r="BB144" s="408"/>
      <c r="BC144" s="306">
        <f t="shared" si="20"/>
        <v>9</v>
      </c>
      <c r="BD144" s="307"/>
      <c r="BE144" s="307"/>
      <c r="BF144" s="308"/>
      <c r="BG144" s="309">
        <v>26988</v>
      </c>
      <c r="BH144" s="310"/>
      <c r="BI144" s="310"/>
      <c r="BJ144" s="311"/>
      <c r="BK144" s="312">
        <f t="shared" si="21"/>
        <v>242892</v>
      </c>
      <c r="BL144" s="313"/>
      <c r="BM144" s="313"/>
      <c r="BN144" s="313"/>
      <c r="BO144" s="313"/>
      <c r="BP144" s="314"/>
      <c r="BQ144" s="294"/>
      <c r="BR144" s="295"/>
      <c r="BS144" s="295"/>
      <c r="BT144" s="295"/>
      <c r="BU144" s="295"/>
      <c r="BV144" s="295"/>
      <c r="BW144" s="296"/>
      <c r="BX144" s="294"/>
      <c r="BY144" s="295"/>
      <c r="BZ144" s="295"/>
      <c r="CA144" s="295"/>
      <c r="CB144" s="295"/>
      <c r="CC144" s="296"/>
      <c r="CD144" s="294"/>
      <c r="CE144" s="295"/>
      <c r="CF144" s="295"/>
      <c r="CG144" s="295"/>
      <c r="CH144" s="295"/>
      <c r="CI144" s="296"/>
    </row>
    <row r="145" spans="1:87" ht="18" customHeight="1" x14ac:dyDescent="0.25">
      <c r="A145" s="75"/>
      <c r="B145" s="327"/>
      <c r="C145" s="328"/>
      <c r="D145" s="328"/>
      <c r="E145" s="328"/>
      <c r="F145" s="328"/>
      <c r="G145" s="328"/>
      <c r="H145" s="328"/>
      <c r="I145" s="328"/>
      <c r="J145" s="328"/>
      <c r="K145" s="328"/>
      <c r="L145" s="328"/>
      <c r="M145" s="328"/>
      <c r="N145" s="328"/>
      <c r="O145" s="328"/>
      <c r="P145" s="328"/>
      <c r="Q145" s="328"/>
      <c r="R145" s="328"/>
      <c r="S145" s="328"/>
      <c r="T145" s="328"/>
      <c r="U145" s="328"/>
      <c r="V145" s="328"/>
      <c r="W145" s="328"/>
      <c r="X145" s="328"/>
      <c r="Y145" s="329"/>
      <c r="Z145" s="336"/>
      <c r="AA145" s="337"/>
      <c r="AB145" s="337"/>
      <c r="AC145" s="337"/>
      <c r="AD145" s="338"/>
      <c r="AE145" s="336"/>
      <c r="AF145" s="337"/>
      <c r="AG145" s="337"/>
      <c r="AH145" s="337"/>
      <c r="AI145" s="337"/>
      <c r="AJ145" s="337"/>
      <c r="AK145" s="300" t="s">
        <v>528</v>
      </c>
      <c r="AL145" s="301"/>
      <c r="AM145" s="301"/>
      <c r="AN145" s="301"/>
      <c r="AO145" s="301"/>
      <c r="AP145" s="301"/>
      <c r="AQ145" s="301"/>
      <c r="AR145" s="301"/>
      <c r="AS145" s="301"/>
      <c r="AT145" s="301"/>
      <c r="AU145" s="301"/>
      <c r="AV145" s="301"/>
      <c r="AW145" s="301"/>
      <c r="AX145" s="302"/>
      <c r="AY145" s="407">
        <v>1</v>
      </c>
      <c r="AZ145" s="304"/>
      <c r="BA145" s="304"/>
      <c r="BB145" s="408"/>
      <c r="BC145" s="306">
        <f t="shared" si="20"/>
        <v>1</v>
      </c>
      <c r="BD145" s="307"/>
      <c r="BE145" s="307"/>
      <c r="BF145" s="308"/>
      <c r="BG145" s="309">
        <v>22530</v>
      </c>
      <c r="BH145" s="310"/>
      <c r="BI145" s="310"/>
      <c r="BJ145" s="311"/>
      <c r="BK145" s="312">
        <f t="shared" si="21"/>
        <v>22530</v>
      </c>
      <c r="BL145" s="313"/>
      <c r="BM145" s="313"/>
      <c r="BN145" s="313"/>
      <c r="BO145" s="313"/>
      <c r="BP145" s="314"/>
      <c r="BQ145" s="294"/>
      <c r="BR145" s="295"/>
      <c r="BS145" s="295"/>
      <c r="BT145" s="295"/>
      <c r="BU145" s="295"/>
      <c r="BV145" s="295"/>
      <c r="BW145" s="296"/>
      <c r="BX145" s="294"/>
      <c r="BY145" s="295"/>
      <c r="BZ145" s="295"/>
      <c r="CA145" s="295"/>
      <c r="CB145" s="295"/>
      <c r="CC145" s="296"/>
      <c r="CD145" s="294"/>
      <c r="CE145" s="295"/>
      <c r="CF145" s="295"/>
      <c r="CG145" s="295"/>
      <c r="CH145" s="295"/>
      <c r="CI145" s="296"/>
    </row>
    <row r="146" spans="1:87" ht="18" customHeight="1" x14ac:dyDescent="0.25">
      <c r="A146" s="75"/>
      <c r="B146" s="327"/>
      <c r="C146" s="328"/>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9"/>
      <c r="Z146" s="336"/>
      <c r="AA146" s="337"/>
      <c r="AB146" s="337"/>
      <c r="AC146" s="337"/>
      <c r="AD146" s="338"/>
      <c r="AE146" s="336"/>
      <c r="AF146" s="337"/>
      <c r="AG146" s="337"/>
      <c r="AH146" s="337"/>
      <c r="AI146" s="337"/>
      <c r="AJ146" s="337"/>
      <c r="AK146" s="300" t="s">
        <v>17</v>
      </c>
      <c r="AL146" s="301"/>
      <c r="AM146" s="301"/>
      <c r="AN146" s="301"/>
      <c r="AO146" s="301"/>
      <c r="AP146" s="301"/>
      <c r="AQ146" s="301"/>
      <c r="AR146" s="301"/>
      <c r="AS146" s="301"/>
      <c r="AT146" s="301"/>
      <c r="AU146" s="301"/>
      <c r="AV146" s="301"/>
      <c r="AW146" s="301"/>
      <c r="AX146" s="302"/>
      <c r="AY146" s="407">
        <v>1</v>
      </c>
      <c r="AZ146" s="304"/>
      <c r="BA146" s="304"/>
      <c r="BB146" s="408"/>
      <c r="BC146" s="306">
        <f t="shared" si="20"/>
        <v>1</v>
      </c>
      <c r="BD146" s="307"/>
      <c r="BE146" s="307"/>
      <c r="BF146" s="308"/>
      <c r="BG146" s="309">
        <v>6399</v>
      </c>
      <c r="BH146" s="310"/>
      <c r="BI146" s="310"/>
      <c r="BJ146" s="311"/>
      <c r="BK146" s="312">
        <f t="shared" si="21"/>
        <v>6399</v>
      </c>
      <c r="BL146" s="313"/>
      <c r="BM146" s="313"/>
      <c r="BN146" s="313"/>
      <c r="BO146" s="313"/>
      <c r="BP146" s="314"/>
      <c r="BQ146" s="294"/>
      <c r="BR146" s="295"/>
      <c r="BS146" s="295"/>
      <c r="BT146" s="295"/>
      <c r="BU146" s="295"/>
      <c r="BV146" s="295"/>
      <c r="BW146" s="296"/>
      <c r="BX146" s="294"/>
      <c r="BY146" s="295"/>
      <c r="BZ146" s="295"/>
      <c r="CA146" s="295"/>
      <c r="CB146" s="295"/>
      <c r="CC146" s="296"/>
      <c r="CD146" s="294"/>
      <c r="CE146" s="295"/>
      <c r="CF146" s="295"/>
      <c r="CG146" s="295"/>
      <c r="CH146" s="295"/>
      <c r="CI146" s="296"/>
    </row>
    <row r="147" spans="1:87" ht="18" customHeight="1" x14ac:dyDescent="0.25">
      <c r="A147" s="75"/>
      <c r="B147" s="327"/>
      <c r="C147" s="328"/>
      <c r="D147" s="328"/>
      <c r="E147" s="328"/>
      <c r="F147" s="328"/>
      <c r="G147" s="328"/>
      <c r="H147" s="328"/>
      <c r="I147" s="328"/>
      <c r="J147" s="328"/>
      <c r="K147" s="328"/>
      <c r="L147" s="328"/>
      <c r="M147" s="328"/>
      <c r="N147" s="328"/>
      <c r="O147" s="328"/>
      <c r="P147" s="328"/>
      <c r="Q147" s="328"/>
      <c r="R147" s="328"/>
      <c r="S147" s="328"/>
      <c r="T147" s="328"/>
      <c r="U147" s="328"/>
      <c r="V147" s="328"/>
      <c r="W147" s="328"/>
      <c r="X147" s="328"/>
      <c r="Y147" s="329"/>
      <c r="Z147" s="336"/>
      <c r="AA147" s="337"/>
      <c r="AB147" s="337"/>
      <c r="AC147" s="337"/>
      <c r="AD147" s="338"/>
      <c r="AE147" s="336"/>
      <c r="AF147" s="337"/>
      <c r="AG147" s="337"/>
      <c r="AH147" s="337"/>
      <c r="AI147" s="337"/>
      <c r="AJ147" s="337"/>
      <c r="AK147" s="300" t="s">
        <v>529</v>
      </c>
      <c r="AL147" s="301"/>
      <c r="AM147" s="301"/>
      <c r="AN147" s="301"/>
      <c r="AO147" s="301"/>
      <c r="AP147" s="301"/>
      <c r="AQ147" s="301"/>
      <c r="AR147" s="301"/>
      <c r="AS147" s="301"/>
      <c r="AT147" s="301"/>
      <c r="AU147" s="301"/>
      <c r="AV147" s="301"/>
      <c r="AW147" s="301"/>
      <c r="AX147" s="302"/>
      <c r="AY147" s="407">
        <v>1</v>
      </c>
      <c r="AZ147" s="304"/>
      <c r="BA147" s="304"/>
      <c r="BB147" s="408"/>
      <c r="BC147" s="306">
        <f t="shared" si="20"/>
        <v>1</v>
      </c>
      <c r="BD147" s="307"/>
      <c r="BE147" s="307"/>
      <c r="BF147" s="308"/>
      <c r="BG147" s="309">
        <v>18911</v>
      </c>
      <c r="BH147" s="310"/>
      <c r="BI147" s="310"/>
      <c r="BJ147" s="311"/>
      <c r="BK147" s="312">
        <f t="shared" si="21"/>
        <v>18911</v>
      </c>
      <c r="BL147" s="313"/>
      <c r="BM147" s="313"/>
      <c r="BN147" s="313"/>
      <c r="BO147" s="313"/>
      <c r="BP147" s="314"/>
      <c r="BQ147" s="294"/>
      <c r="BR147" s="295"/>
      <c r="BS147" s="295"/>
      <c r="BT147" s="295"/>
      <c r="BU147" s="295"/>
      <c r="BV147" s="295"/>
      <c r="BW147" s="296"/>
      <c r="BX147" s="294"/>
      <c r="BY147" s="295"/>
      <c r="BZ147" s="295"/>
      <c r="CA147" s="295"/>
      <c r="CB147" s="295"/>
      <c r="CC147" s="296"/>
      <c r="CD147" s="294"/>
      <c r="CE147" s="295"/>
      <c r="CF147" s="295"/>
      <c r="CG147" s="295"/>
      <c r="CH147" s="295"/>
      <c r="CI147" s="296"/>
    </row>
    <row r="148" spans="1:87" ht="18" customHeight="1" x14ac:dyDescent="0.25">
      <c r="A148" s="75"/>
      <c r="B148" s="327"/>
      <c r="C148" s="328"/>
      <c r="D148" s="328"/>
      <c r="E148" s="328"/>
      <c r="F148" s="328"/>
      <c r="G148" s="328"/>
      <c r="H148" s="328"/>
      <c r="I148" s="328"/>
      <c r="J148" s="328"/>
      <c r="K148" s="328"/>
      <c r="L148" s="328"/>
      <c r="M148" s="328"/>
      <c r="N148" s="328"/>
      <c r="O148" s="328"/>
      <c r="P148" s="328"/>
      <c r="Q148" s="328"/>
      <c r="R148" s="328"/>
      <c r="S148" s="328"/>
      <c r="T148" s="328"/>
      <c r="U148" s="328"/>
      <c r="V148" s="328"/>
      <c r="W148" s="328"/>
      <c r="X148" s="328"/>
      <c r="Y148" s="329"/>
      <c r="Z148" s="336"/>
      <c r="AA148" s="337"/>
      <c r="AB148" s="337"/>
      <c r="AC148" s="337"/>
      <c r="AD148" s="338"/>
      <c r="AE148" s="336"/>
      <c r="AF148" s="337"/>
      <c r="AG148" s="337"/>
      <c r="AH148" s="337"/>
      <c r="AI148" s="337"/>
      <c r="AJ148" s="337"/>
      <c r="AK148" s="300" t="s">
        <v>526</v>
      </c>
      <c r="AL148" s="301"/>
      <c r="AM148" s="301"/>
      <c r="AN148" s="301"/>
      <c r="AO148" s="301"/>
      <c r="AP148" s="301"/>
      <c r="AQ148" s="301"/>
      <c r="AR148" s="301"/>
      <c r="AS148" s="301"/>
      <c r="AT148" s="301"/>
      <c r="AU148" s="301"/>
      <c r="AV148" s="301"/>
      <c r="AW148" s="301"/>
      <c r="AX148" s="302"/>
      <c r="AY148" s="407">
        <v>1</v>
      </c>
      <c r="AZ148" s="304"/>
      <c r="BA148" s="304"/>
      <c r="BB148" s="408"/>
      <c r="BC148" s="306">
        <f t="shared" si="20"/>
        <v>1</v>
      </c>
      <c r="BD148" s="307"/>
      <c r="BE148" s="307"/>
      <c r="BF148" s="308"/>
      <c r="BG148" s="309">
        <v>7925</v>
      </c>
      <c r="BH148" s="310"/>
      <c r="BI148" s="310"/>
      <c r="BJ148" s="311"/>
      <c r="BK148" s="312">
        <f t="shared" si="21"/>
        <v>7925</v>
      </c>
      <c r="BL148" s="313"/>
      <c r="BM148" s="313"/>
      <c r="BN148" s="313"/>
      <c r="BO148" s="313"/>
      <c r="BP148" s="314"/>
      <c r="BQ148" s="294"/>
      <c r="BR148" s="295"/>
      <c r="BS148" s="295"/>
      <c r="BT148" s="295"/>
      <c r="BU148" s="295"/>
      <c r="BV148" s="295"/>
      <c r="BW148" s="296"/>
      <c r="BX148" s="294"/>
      <c r="BY148" s="295"/>
      <c r="BZ148" s="295"/>
      <c r="CA148" s="295"/>
      <c r="CB148" s="295"/>
      <c r="CC148" s="296"/>
      <c r="CD148" s="294"/>
      <c r="CE148" s="295"/>
      <c r="CF148" s="295"/>
      <c r="CG148" s="295"/>
      <c r="CH148" s="295"/>
      <c r="CI148" s="296"/>
    </row>
    <row r="149" spans="1:87" ht="18" customHeight="1" x14ac:dyDescent="0.25">
      <c r="A149" s="75"/>
      <c r="B149" s="327"/>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9"/>
      <c r="Z149" s="336"/>
      <c r="AA149" s="337"/>
      <c r="AB149" s="337"/>
      <c r="AC149" s="337"/>
      <c r="AD149" s="338"/>
      <c r="AE149" s="336"/>
      <c r="AF149" s="337"/>
      <c r="AG149" s="337"/>
      <c r="AH149" s="337"/>
      <c r="AI149" s="337"/>
      <c r="AJ149" s="337"/>
      <c r="AK149" s="300" t="s">
        <v>530</v>
      </c>
      <c r="AL149" s="301"/>
      <c r="AM149" s="301"/>
      <c r="AN149" s="301"/>
      <c r="AO149" s="301"/>
      <c r="AP149" s="301"/>
      <c r="AQ149" s="301"/>
      <c r="AR149" s="301"/>
      <c r="AS149" s="301"/>
      <c r="AT149" s="301"/>
      <c r="AU149" s="301"/>
      <c r="AV149" s="301"/>
      <c r="AW149" s="301"/>
      <c r="AX149" s="302"/>
      <c r="AY149" s="407">
        <v>1</v>
      </c>
      <c r="AZ149" s="304"/>
      <c r="BA149" s="304"/>
      <c r="BB149" s="408"/>
      <c r="BC149" s="306">
        <f t="shared" si="20"/>
        <v>1</v>
      </c>
      <c r="BD149" s="307"/>
      <c r="BE149" s="307"/>
      <c r="BF149" s="308"/>
      <c r="BG149" s="309">
        <v>22629</v>
      </c>
      <c r="BH149" s="310"/>
      <c r="BI149" s="310"/>
      <c r="BJ149" s="311"/>
      <c r="BK149" s="312">
        <f t="shared" si="21"/>
        <v>22629</v>
      </c>
      <c r="BL149" s="313"/>
      <c r="BM149" s="313"/>
      <c r="BN149" s="313"/>
      <c r="BO149" s="313"/>
      <c r="BP149" s="314"/>
      <c r="BQ149" s="294"/>
      <c r="BR149" s="295"/>
      <c r="BS149" s="295"/>
      <c r="BT149" s="295"/>
      <c r="BU149" s="295"/>
      <c r="BV149" s="295"/>
      <c r="BW149" s="296"/>
      <c r="BX149" s="294"/>
      <c r="BY149" s="295"/>
      <c r="BZ149" s="295"/>
      <c r="CA149" s="295"/>
      <c r="CB149" s="295"/>
      <c r="CC149" s="296"/>
      <c r="CD149" s="294"/>
      <c r="CE149" s="295"/>
      <c r="CF149" s="295"/>
      <c r="CG149" s="295"/>
      <c r="CH149" s="295"/>
      <c r="CI149" s="296"/>
    </row>
    <row r="150" spans="1:87" ht="18" customHeight="1" x14ac:dyDescent="0.25">
      <c r="A150" s="75"/>
      <c r="B150" s="327"/>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9"/>
      <c r="Z150" s="336"/>
      <c r="AA150" s="337"/>
      <c r="AB150" s="337"/>
      <c r="AC150" s="337"/>
      <c r="AD150" s="338"/>
      <c r="AE150" s="336"/>
      <c r="AF150" s="337"/>
      <c r="AG150" s="337"/>
      <c r="AH150" s="337"/>
      <c r="AI150" s="337"/>
      <c r="AJ150" s="337"/>
      <c r="AK150" s="300" t="s">
        <v>18</v>
      </c>
      <c r="AL150" s="301"/>
      <c r="AM150" s="301"/>
      <c r="AN150" s="301"/>
      <c r="AO150" s="301"/>
      <c r="AP150" s="301"/>
      <c r="AQ150" s="301"/>
      <c r="AR150" s="301"/>
      <c r="AS150" s="301"/>
      <c r="AT150" s="301"/>
      <c r="AU150" s="301"/>
      <c r="AV150" s="301"/>
      <c r="AW150" s="301"/>
      <c r="AX150" s="302"/>
      <c r="AY150" s="407">
        <v>1</v>
      </c>
      <c r="AZ150" s="304"/>
      <c r="BA150" s="304"/>
      <c r="BB150" s="408"/>
      <c r="BC150" s="306">
        <f t="shared" si="20"/>
        <v>1</v>
      </c>
      <c r="BD150" s="307"/>
      <c r="BE150" s="307"/>
      <c r="BF150" s="308"/>
      <c r="BG150" s="309">
        <v>28961</v>
      </c>
      <c r="BH150" s="310"/>
      <c r="BI150" s="310"/>
      <c r="BJ150" s="311"/>
      <c r="BK150" s="312">
        <f t="shared" si="21"/>
        <v>28961</v>
      </c>
      <c r="BL150" s="313"/>
      <c r="BM150" s="313"/>
      <c r="BN150" s="313"/>
      <c r="BO150" s="313"/>
      <c r="BP150" s="314"/>
      <c r="BQ150" s="294"/>
      <c r="BR150" s="295"/>
      <c r="BS150" s="295"/>
      <c r="BT150" s="295"/>
      <c r="BU150" s="295"/>
      <c r="BV150" s="295"/>
      <c r="BW150" s="296"/>
      <c r="BX150" s="294"/>
      <c r="BY150" s="295"/>
      <c r="BZ150" s="295"/>
      <c r="CA150" s="295"/>
      <c r="CB150" s="295"/>
      <c r="CC150" s="296"/>
      <c r="CD150" s="294"/>
      <c r="CE150" s="295"/>
      <c r="CF150" s="295"/>
      <c r="CG150" s="295"/>
      <c r="CH150" s="295"/>
      <c r="CI150" s="296"/>
    </row>
    <row r="151" spans="1:87" ht="18" customHeight="1" x14ac:dyDescent="0.25">
      <c r="A151" s="75"/>
      <c r="B151" s="327"/>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9"/>
      <c r="Z151" s="336"/>
      <c r="AA151" s="337"/>
      <c r="AB151" s="337"/>
      <c r="AC151" s="337"/>
      <c r="AD151" s="338"/>
      <c r="AE151" s="336"/>
      <c r="AF151" s="337"/>
      <c r="AG151" s="337"/>
      <c r="AH151" s="337"/>
      <c r="AI151" s="337"/>
      <c r="AJ151" s="337"/>
      <c r="AK151" s="300" t="s">
        <v>37</v>
      </c>
      <c r="AL151" s="301"/>
      <c r="AM151" s="301"/>
      <c r="AN151" s="301"/>
      <c r="AO151" s="301"/>
      <c r="AP151" s="301"/>
      <c r="AQ151" s="301"/>
      <c r="AR151" s="301"/>
      <c r="AS151" s="301"/>
      <c r="AT151" s="301"/>
      <c r="AU151" s="301"/>
      <c r="AV151" s="301"/>
      <c r="AW151" s="301"/>
      <c r="AX151" s="302"/>
      <c r="AY151" s="407">
        <v>1</v>
      </c>
      <c r="AZ151" s="304"/>
      <c r="BA151" s="304"/>
      <c r="BB151" s="408"/>
      <c r="BC151" s="306">
        <f t="shared" si="20"/>
        <v>1</v>
      </c>
      <c r="BD151" s="307"/>
      <c r="BE151" s="307"/>
      <c r="BF151" s="308"/>
      <c r="BG151" s="309">
        <v>11840</v>
      </c>
      <c r="BH151" s="310"/>
      <c r="BI151" s="310"/>
      <c r="BJ151" s="311"/>
      <c r="BK151" s="312">
        <f t="shared" si="21"/>
        <v>11840</v>
      </c>
      <c r="BL151" s="313"/>
      <c r="BM151" s="313"/>
      <c r="BN151" s="313"/>
      <c r="BO151" s="313"/>
      <c r="BP151" s="314"/>
      <c r="BQ151" s="294"/>
      <c r="BR151" s="295"/>
      <c r="BS151" s="295"/>
      <c r="BT151" s="295"/>
      <c r="BU151" s="295"/>
      <c r="BV151" s="295"/>
      <c r="BW151" s="296"/>
      <c r="BX151" s="294"/>
      <c r="BY151" s="295"/>
      <c r="BZ151" s="295"/>
      <c r="CA151" s="295"/>
      <c r="CB151" s="295"/>
      <c r="CC151" s="296"/>
      <c r="CD151" s="294"/>
      <c r="CE151" s="295"/>
      <c r="CF151" s="295"/>
      <c r="CG151" s="295"/>
      <c r="CH151" s="295"/>
      <c r="CI151" s="296"/>
    </row>
    <row r="152" spans="1:87" ht="18" customHeight="1" x14ac:dyDescent="0.25">
      <c r="A152" s="75"/>
      <c r="B152" s="327"/>
      <c r="C152" s="328"/>
      <c r="D152" s="328"/>
      <c r="E152" s="328"/>
      <c r="F152" s="328"/>
      <c r="G152" s="328"/>
      <c r="H152" s="328"/>
      <c r="I152" s="328"/>
      <c r="J152" s="328"/>
      <c r="K152" s="328"/>
      <c r="L152" s="328"/>
      <c r="M152" s="328"/>
      <c r="N152" s="328"/>
      <c r="O152" s="328"/>
      <c r="P152" s="328"/>
      <c r="Q152" s="328"/>
      <c r="R152" s="328"/>
      <c r="S152" s="328"/>
      <c r="T152" s="328"/>
      <c r="U152" s="328"/>
      <c r="V152" s="328"/>
      <c r="W152" s="328"/>
      <c r="X152" s="328"/>
      <c r="Y152" s="329"/>
      <c r="Z152" s="336"/>
      <c r="AA152" s="337"/>
      <c r="AB152" s="337"/>
      <c r="AC152" s="337"/>
      <c r="AD152" s="338"/>
      <c r="AE152" s="336"/>
      <c r="AF152" s="337"/>
      <c r="AG152" s="337"/>
      <c r="AH152" s="337"/>
      <c r="AI152" s="337"/>
      <c r="AJ152" s="337"/>
      <c r="AK152" s="300" t="s">
        <v>38</v>
      </c>
      <c r="AL152" s="301"/>
      <c r="AM152" s="301"/>
      <c r="AN152" s="301"/>
      <c r="AO152" s="301"/>
      <c r="AP152" s="301"/>
      <c r="AQ152" s="301"/>
      <c r="AR152" s="301"/>
      <c r="AS152" s="301"/>
      <c r="AT152" s="301"/>
      <c r="AU152" s="301"/>
      <c r="AV152" s="301"/>
      <c r="AW152" s="301"/>
      <c r="AX152" s="302"/>
      <c r="AY152" s="407">
        <v>1</v>
      </c>
      <c r="AZ152" s="304"/>
      <c r="BA152" s="304"/>
      <c r="BB152" s="408"/>
      <c r="BC152" s="306">
        <f t="shared" si="20"/>
        <v>1</v>
      </c>
      <c r="BD152" s="307"/>
      <c r="BE152" s="307"/>
      <c r="BF152" s="308"/>
      <c r="BG152" s="309">
        <v>11840</v>
      </c>
      <c r="BH152" s="310"/>
      <c r="BI152" s="310"/>
      <c r="BJ152" s="311"/>
      <c r="BK152" s="312">
        <f t="shared" si="21"/>
        <v>11840</v>
      </c>
      <c r="BL152" s="313"/>
      <c r="BM152" s="313"/>
      <c r="BN152" s="313"/>
      <c r="BO152" s="313"/>
      <c r="BP152" s="314"/>
      <c r="BQ152" s="294"/>
      <c r="BR152" s="295"/>
      <c r="BS152" s="295"/>
      <c r="BT152" s="295"/>
      <c r="BU152" s="295"/>
      <c r="BV152" s="295"/>
      <c r="BW152" s="296"/>
      <c r="BX152" s="294"/>
      <c r="BY152" s="295"/>
      <c r="BZ152" s="295"/>
      <c r="CA152" s="295"/>
      <c r="CB152" s="295"/>
      <c r="CC152" s="296"/>
      <c r="CD152" s="294"/>
      <c r="CE152" s="295"/>
      <c r="CF152" s="295"/>
      <c r="CG152" s="295"/>
      <c r="CH152" s="295"/>
      <c r="CI152" s="296"/>
    </row>
    <row r="153" spans="1:87" ht="18" customHeight="1" thickBot="1" x14ac:dyDescent="0.3">
      <c r="A153" s="75"/>
      <c r="B153" s="330"/>
      <c r="C153" s="331"/>
      <c r="D153" s="331"/>
      <c r="E153" s="331"/>
      <c r="F153" s="331"/>
      <c r="G153" s="331"/>
      <c r="H153" s="331"/>
      <c r="I153" s="331"/>
      <c r="J153" s="331"/>
      <c r="K153" s="331"/>
      <c r="L153" s="331"/>
      <c r="M153" s="331"/>
      <c r="N153" s="331"/>
      <c r="O153" s="331"/>
      <c r="P153" s="331"/>
      <c r="Q153" s="331"/>
      <c r="R153" s="331"/>
      <c r="S153" s="331"/>
      <c r="T153" s="331"/>
      <c r="U153" s="331"/>
      <c r="V153" s="331"/>
      <c r="W153" s="331"/>
      <c r="X153" s="331"/>
      <c r="Y153" s="332"/>
      <c r="Z153" s="339"/>
      <c r="AA153" s="340"/>
      <c r="AB153" s="340"/>
      <c r="AC153" s="340"/>
      <c r="AD153" s="341"/>
      <c r="AE153" s="339"/>
      <c r="AF153" s="340"/>
      <c r="AG153" s="340"/>
      <c r="AH153" s="340"/>
      <c r="AI153" s="340"/>
      <c r="AJ153" s="340"/>
      <c r="AK153" s="392" t="s">
        <v>39</v>
      </c>
      <c r="AL153" s="393"/>
      <c r="AM153" s="393"/>
      <c r="AN153" s="393"/>
      <c r="AO153" s="393"/>
      <c r="AP153" s="393"/>
      <c r="AQ153" s="393"/>
      <c r="AR153" s="393"/>
      <c r="AS153" s="393"/>
      <c r="AT153" s="393"/>
      <c r="AU153" s="393"/>
      <c r="AV153" s="393"/>
      <c r="AW153" s="393"/>
      <c r="AX153" s="394"/>
      <c r="AY153" s="411">
        <v>1</v>
      </c>
      <c r="AZ153" s="396"/>
      <c r="BA153" s="396"/>
      <c r="BB153" s="412"/>
      <c r="BC153" s="398">
        <f t="shared" si="20"/>
        <v>1</v>
      </c>
      <c r="BD153" s="399"/>
      <c r="BE153" s="399"/>
      <c r="BF153" s="400"/>
      <c r="BG153" s="401">
        <v>11840</v>
      </c>
      <c r="BH153" s="402"/>
      <c r="BI153" s="402"/>
      <c r="BJ153" s="403"/>
      <c r="BK153" s="404">
        <f t="shared" si="21"/>
        <v>11840</v>
      </c>
      <c r="BL153" s="405"/>
      <c r="BM153" s="405"/>
      <c r="BN153" s="405"/>
      <c r="BO153" s="405"/>
      <c r="BP153" s="406"/>
      <c r="BQ153" s="297"/>
      <c r="BR153" s="298"/>
      <c r="BS153" s="298"/>
      <c r="BT153" s="298"/>
      <c r="BU153" s="298"/>
      <c r="BV153" s="298"/>
      <c r="BW153" s="299"/>
      <c r="BX153" s="297"/>
      <c r="BY153" s="298"/>
      <c r="BZ153" s="298"/>
      <c r="CA153" s="298"/>
      <c r="CB153" s="298"/>
      <c r="CC153" s="299"/>
      <c r="CD153" s="297"/>
      <c r="CE153" s="298"/>
      <c r="CF153" s="298"/>
      <c r="CG153" s="298"/>
      <c r="CH153" s="298"/>
      <c r="CI153" s="299"/>
    </row>
    <row r="154" spans="1:87" ht="18" customHeight="1" thickBot="1" x14ac:dyDescent="0.3">
      <c r="A154" s="75"/>
      <c r="B154" s="377"/>
      <c r="C154" s="378"/>
      <c r="D154" s="378"/>
      <c r="E154" s="378"/>
      <c r="F154" s="378"/>
      <c r="G154" s="378"/>
      <c r="H154" s="378"/>
      <c r="I154" s="378"/>
      <c r="J154" s="378"/>
      <c r="K154" s="378"/>
      <c r="L154" s="378"/>
      <c r="M154" s="378"/>
      <c r="N154" s="378"/>
      <c r="O154" s="378"/>
      <c r="P154" s="378"/>
      <c r="Q154" s="378"/>
      <c r="R154" s="378"/>
      <c r="S154" s="378"/>
      <c r="T154" s="378"/>
      <c r="U154" s="378"/>
      <c r="V154" s="378"/>
      <c r="W154" s="378"/>
      <c r="X154" s="378"/>
      <c r="Y154" s="378"/>
      <c r="Z154" s="378"/>
      <c r="AA154" s="378"/>
      <c r="AB154" s="378"/>
      <c r="AC154" s="378"/>
      <c r="AD154" s="378"/>
      <c r="AE154" s="378"/>
      <c r="AF154" s="378"/>
      <c r="AG154" s="378"/>
      <c r="AH154" s="378"/>
      <c r="AI154" s="378"/>
      <c r="AJ154" s="379"/>
      <c r="AK154" s="380" t="s">
        <v>3</v>
      </c>
      <c r="AL154" s="381"/>
      <c r="AM154" s="381"/>
      <c r="AN154" s="381"/>
      <c r="AO154" s="381"/>
      <c r="AP154" s="381"/>
      <c r="AQ154" s="381"/>
      <c r="AR154" s="381"/>
      <c r="AS154" s="381"/>
      <c r="AT154" s="381"/>
      <c r="AU154" s="381"/>
      <c r="AV154" s="381"/>
      <c r="AW154" s="381"/>
      <c r="AX154" s="381"/>
      <c r="AY154" s="382"/>
      <c r="AZ154" s="382"/>
      <c r="BA154" s="382"/>
      <c r="BB154" s="382"/>
      <c r="BC154" s="382"/>
      <c r="BD154" s="382"/>
      <c r="BE154" s="382"/>
      <c r="BF154" s="382"/>
      <c r="BG154" s="382"/>
      <c r="BH154" s="382"/>
      <c r="BI154" s="382"/>
      <c r="BJ154" s="383"/>
      <c r="BK154" s="384">
        <f>SUM(BK125:BK153)</f>
        <v>871259</v>
      </c>
      <c r="BL154" s="385"/>
      <c r="BM154" s="385"/>
      <c r="BN154" s="385"/>
      <c r="BO154" s="385"/>
      <c r="BP154" s="386"/>
      <c r="BQ154" s="387" t="s">
        <v>100</v>
      </c>
      <c r="BR154" s="388"/>
      <c r="BS154" s="388"/>
      <c r="BT154" s="388"/>
      <c r="BU154" s="388"/>
      <c r="BV154" s="388"/>
      <c r="BW154" s="388"/>
      <c r="BX154" s="388"/>
      <c r="BY154" s="388"/>
      <c r="BZ154" s="388"/>
      <c r="CA154" s="388"/>
      <c r="CB154" s="388"/>
      <c r="CC154" s="389"/>
      <c r="CD154" s="390">
        <f>+CD125*AE125</f>
        <v>1083834.1176470588</v>
      </c>
      <c r="CE154" s="390"/>
      <c r="CF154" s="390"/>
      <c r="CG154" s="390"/>
      <c r="CH154" s="390"/>
      <c r="CI154" s="391"/>
    </row>
    <row r="155" spans="1:87" ht="18" customHeight="1" thickBot="1" x14ac:dyDescent="0.3">
      <c r="A155" s="75"/>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c r="BG155" s="78"/>
      <c r="BH155" s="78"/>
      <c r="BI155" s="78"/>
      <c r="BJ155" s="78"/>
      <c r="BK155" s="79"/>
      <c r="BL155" s="79"/>
      <c r="BM155" s="79"/>
      <c r="BN155" s="79"/>
      <c r="BO155" s="79"/>
      <c r="BP155" s="79"/>
      <c r="BQ155" s="79"/>
      <c r="BR155" s="79"/>
      <c r="BS155" s="79"/>
      <c r="BT155" s="79"/>
      <c r="BU155" s="79"/>
      <c r="BV155" s="79"/>
      <c r="BW155" s="79"/>
      <c r="BX155" s="79"/>
      <c r="BY155" s="79"/>
      <c r="BZ155" s="79"/>
      <c r="CA155" s="79"/>
      <c r="CB155" s="79"/>
      <c r="CC155" s="79"/>
      <c r="CD155" s="79"/>
      <c r="CE155" s="79"/>
      <c r="CF155" s="79"/>
      <c r="CG155" s="79"/>
      <c r="CH155" s="79"/>
      <c r="CI155" s="79"/>
    </row>
    <row r="156" spans="1:87" ht="18" customHeight="1" x14ac:dyDescent="0.25">
      <c r="A156" s="75"/>
      <c r="B156" s="348" t="s">
        <v>0</v>
      </c>
      <c r="C156" s="349"/>
      <c r="D156" s="349"/>
      <c r="E156" s="349"/>
      <c r="F156" s="349"/>
      <c r="G156" s="349"/>
      <c r="H156" s="349"/>
      <c r="I156" s="349"/>
      <c r="J156" s="349"/>
      <c r="K156" s="349"/>
      <c r="L156" s="349"/>
      <c r="M156" s="349"/>
      <c r="N156" s="349"/>
      <c r="O156" s="349"/>
      <c r="P156" s="349"/>
      <c r="Q156" s="349"/>
      <c r="R156" s="349"/>
      <c r="S156" s="349"/>
      <c r="T156" s="349"/>
      <c r="U156" s="349"/>
      <c r="V156" s="349"/>
      <c r="W156" s="349"/>
      <c r="X156" s="349"/>
      <c r="Y156" s="350"/>
      <c r="Z156" s="348" t="s">
        <v>80</v>
      </c>
      <c r="AA156" s="349"/>
      <c r="AB156" s="349"/>
      <c r="AC156" s="349"/>
      <c r="AD156" s="350"/>
      <c r="AE156" s="357" t="s">
        <v>79</v>
      </c>
      <c r="AF156" s="358"/>
      <c r="AG156" s="358"/>
      <c r="AH156" s="358"/>
      <c r="AI156" s="358"/>
      <c r="AJ156" s="359"/>
      <c r="AK156" s="357" t="s">
        <v>81</v>
      </c>
      <c r="AL156" s="358"/>
      <c r="AM156" s="358"/>
      <c r="AN156" s="358"/>
      <c r="AO156" s="358"/>
      <c r="AP156" s="358"/>
      <c r="AQ156" s="358"/>
      <c r="AR156" s="358"/>
      <c r="AS156" s="358"/>
      <c r="AT156" s="358"/>
      <c r="AU156" s="358"/>
      <c r="AV156" s="358"/>
      <c r="AW156" s="358"/>
      <c r="AX156" s="359"/>
      <c r="AY156" s="357" t="s">
        <v>1</v>
      </c>
      <c r="AZ156" s="358"/>
      <c r="BA156" s="358"/>
      <c r="BB156" s="359"/>
      <c r="BC156" s="348" t="s">
        <v>104</v>
      </c>
      <c r="BD156" s="349"/>
      <c r="BE156" s="349"/>
      <c r="BF156" s="350"/>
      <c r="BG156" s="366" t="s">
        <v>82</v>
      </c>
      <c r="BH156" s="367"/>
      <c r="BI156" s="367"/>
      <c r="BJ156" s="368"/>
      <c r="BK156" s="315" t="s">
        <v>99</v>
      </c>
      <c r="BL156" s="316"/>
      <c r="BM156" s="316"/>
      <c r="BN156" s="316"/>
      <c r="BO156" s="316"/>
      <c r="BP156" s="317"/>
      <c r="BQ156" s="315" t="s">
        <v>83</v>
      </c>
      <c r="BR156" s="316"/>
      <c r="BS156" s="316"/>
      <c r="BT156" s="316"/>
      <c r="BU156" s="316"/>
      <c r="BV156" s="316"/>
      <c r="BW156" s="317"/>
      <c r="BX156" s="315" t="s">
        <v>84</v>
      </c>
      <c r="BY156" s="316"/>
      <c r="BZ156" s="316"/>
      <c r="CA156" s="316"/>
      <c r="CB156" s="316"/>
      <c r="CC156" s="317"/>
      <c r="CD156" s="315" t="s">
        <v>85</v>
      </c>
      <c r="CE156" s="316"/>
      <c r="CF156" s="316"/>
      <c r="CG156" s="316"/>
      <c r="CH156" s="316"/>
      <c r="CI156" s="317"/>
    </row>
    <row r="157" spans="1:87" ht="18" customHeight="1" x14ac:dyDescent="0.25">
      <c r="A157" s="75"/>
      <c r="B157" s="351"/>
      <c r="C157" s="352"/>
      <c r="D157" s="352"/>
      <c r="E157" s="352"/>
      <c r="F157" s="352"/>
      <c r="G157" s="352"/>
      <c r="H157" s="352"/>
      <c r="I157" s="352"/>
      <c r="J157" s="352"/>
      <c r="K157" s="352"/>
      <c r="L157" s="352"/>
      <c r="M157" s="352"/>
      <c r="N157" s="352"/>
      <c r="O157" s="352"/>
      <c r="P157" s="352"/>
      <c r="Q157" s="352"/>
      <c r="R157" s="352"/>
      <c r="S157" s="352"/>
      <c r="T157" s="352"/>
      <c r="U157" s="352"/>
      <c r="V157" s="352"/>
      <c r="W157" s="352"/>
      <c r="X157" s="352"/>
      <c r="Y157" s="353"/>
      <c r="Z157" s="351"/>
      <c r="AA157" s="352"/>
      <c r="AB157" s="352"/>
      <c r="AC157" s="352"/>
      <c r="AD157" s="353"/>
      <c r="AE157" s="360"/>
      <c r="AF157" s="361"/>
      <c r="AG157" s="361"/>
      <c r="AH157" s="361"/>
      <c r="AI157" s="361"/>
      <c r="AJ157" s="362"/>
      <c r="AK157" s="360"/>
      <c r="AL157" s="361"/>
      <c r="AM157" s="361"/>
      <c r="AN157" s="361"/>
      <c r="AO157" s="361"/>
      <c r="AP157" s="361"/>
      <c r="AQ157" s="361"/>
      <c r="AR157" s="361"/>
      <c r="AS157" s="361"/>
      <c r="AT157" s="361"/>
      <c r="AU157" s="361"/>
      <c r="AV157" s="361"/>
      <c r="AW157" s="361"/>
      <c r="AX157" s="362"/>
      <c r="AY157" s="360"/>
      <c r="AZ157" s="361"/>
      <c r="BA157" s="361"/>
      <c r="BB157" s="362"/>
      <c r="BC157" s="351"/>
      <c r="BD157" s="352"/>
      <c r="BE157" s="352"/>
      <c r="BF157" s="353"/>
      <c r="BG157" s="369"/>
      <c r="BH157" s="370"/>
      <c r="BI157" s="370"/>
      <c r="BJ157" s="371"/>
      <c r="BK157" s="318"/>
      <c r="BL157" s="319"/>
      <c r="BM157" s="319"/>
      <c r="BN157" s="319"/>
      <c r="BO157" s="319"/>
      <c r="BP157" s="320"/>
      <c r="BQ157" s="318"/>
      <c r="BR157" s="319"/>
      <c r="BS157" s="319"/>
      <c r="BT157" s="319"/>
      <c r="BU157" s="319"/>
      <c r="BV157" s="319"/>
      <c r="BW157" s="320"/>
      <c r="BX157" s="318"/>
      <c r="BY157" s="319"/>
      <c r="BZ157" s="319"/>
      <c r="CA157" s="319"/>
      <c r="CB157" s="319"/>
      <c r="CC157" s="320"/>
      <c r="CD157" s="318"/>
      <c r="CE157" s="319"/>
      <c r="CF157" s="319"/>
      <c r="CG157" s="319"/>
      <c r="CH157" s="319"/>
      <c r="CI157" s="320"/>
    </row>
    <row r="158" spans="1:87" ht="18" customHeight="1" thickBot="1" x14ac:dyDescent="0.3">
      <c r="A158" s="75"/>
      <c r="B158" s="354"/>
      <c r="C158" s="355"/>
      <c r="D158" s="355"/>
      <c r="E158" s="355"/>
      <c r="F158" s="355"/>
      <c r="G158" s="355"/>
      <c r="H158" s="355"/>
      <c r="I158" s="355"/>
      <c r="J158" s="355"/>
      <c r="K158" s="355"/>
      <c r="L158" s="355"/>
      <c r="M158" s="355"/>
      <c r="N158" s="355"/>
      <c r="O158" s="355"/>
      <c r="P158" s="355"/>
      <c r="Q158" s="355"/>
      <c r="R158" s="355"/>
      <c r="S158" s="355"/>
      <c r="T158" s="355"/>
      <c r="U158" s="355"/>
      <c r="V158" s="355"/>
      <c r="W158" s="355"/>
      <c r="X158" s="355"/>
      <c r="Y158" s="356"/>
      <c r="Z158" s="354"/>
      <c r="AA158" s="355"/>
      <c r="AB158" s="355"/>
      <c r="AC158" s="355"/>
      <c r="AD158" s="356"/>
      <c r="AE158" s="363"/>
      <c r="AF158" s="364"/>
      <c r="AG158" s="364"/>
      <c r="AH158" s="364"/>
      <c r="AI158" s="364"/>
      <c r="AJ158" s="365"/>
      <c r="AK158" s="360"/>
      <c r="AL158" s="361"/>
      <c r="AM158" s="361"/>
      <c r="AN158" s="361"/>
      <c r="AO158" s="361"/>
      <c r="AP158" s="361"/>
      <c r="AQ158" s="361"/>
      <c r="AR158" s="361"/>
      <c r="AS158" s="361"/>
      <c r="AT158" s="361"/>
      <c r="AU158" s="361"/>
      <c r="AV158" s="361"/>
      <c r="AW158" s="361"/>
      <c r="AX158" s="362"/>
      <c r="AY158" s="360"/>
      <c r="AZ158" s="361"/>
      <c r="BA158" s="361"/>
      <c r="BB158" s="362"/>
      <c r="BC158" s="351"/>
      <c r="BD158" s="352"/>
      <c r="BE158" s="352"/>
      <c r="BF158" s="353"/>
      <c r="BG158" s="369"/>
      <c r="BH158" s="370"/>
      <c r="BI158" s="370"/>
      <c r="BJ158" s="371"/>
      <c r="BK158" s="318"/>
      <c r="BL158" s="319"/>
      <c r="BM158" s="319"/>
      <c r="BN158" s="319"/>
      <c r="BO158" s="319"/>
      <c r="BP158" s="320"/>
      <c r="BQ158" s="321"/>
      <c r="BR158" s="322"/>
      <c r="BS158" s="322"/>
      <c r="BT158" s="322"/>
      <c r="BU158" s="322"/>
      <c r="BV158" s="322"/>
      <c r="BW158" s="323"/>
      <c r="BX158" s="321"/>
      <c r="BY158" s="322"/>
      <c r="BZ158" s="322"/>
      <c r="CA158" s="322"/>
      <c r="CB158" s="322"/>
      <c r="CC158" s="323"/>
      <c r="CD158" s="321"/>
      <c r="CE158" s="322"/>
      <c r="CF158" s="322"/>
      <c r="CG158" s="322"/>
      <c r="CH158" s="322"/>
      <c r="CI158" s="323"/>
    </row>
    <row r="159" spans="1:87" ht="37.5" customHeight="1" thickBot="1" x14ac:dyDescent="0.3">
      <c r="A159" s="75"/>
      <c r="B159" s="324" t="s">
        <v>273</v>
      </c>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6"/>
      <c r="Z159" s="333" t="s">
        <v>326</v>
      </c>
      <c r="AA159" s="334"/>
      <c r="AB159" s="334"/>
      <c r="AC159" s="334"/>
      <c r="AD159" s="335"/>
      <c r="AE159" s="333">
        <v>1</v>
      </c>
      <c r="AF159" s="334"/>
      <c r="AG159" s="334"/>
      <c r="AH159" s="334"/>
      <c r="AI159" s="334"/>
      <c r="AJ159" s="334"/>
      <c r="AK159" s="606" t="s">
        <v>41</v>
      </c>
      <c r="AL159" s="607"/>
      <c r="AM159" s="607"/>
      <c r="AN159" s="607"/>
      <c r="AO159" s="607"/>
      <c r="AP159" s="607"/>
      <c r="AQ159" s="607"/>
      <c r="AR159" s="607"/>
      <c r="AS159" s="607"/>
      <c r="AT159" s="607"/>
      <c r="AU159" s="607"/>
      <c r="AV159" s="607"/>
      <c r="AW159" s="607"/>
      <c r="AX159" s="608"/>
      <c r="AY159" s="409">
        <v>4</v>
      </c>
      <c r="AZ159" s="346"/>
      <c r="BA159" s="346"/>
      <c r="BB159" s="410"/>
      <c r="BC159" s="345">
        <f>+$AE$159*AY159</f>
        <v>4</v>
      </c>
      <c r="BD159" s="346"/>
      <c r="BE159" s="346"/>
      <c r="BF159" s="347"/>
      <c r="BG159" s="285">
        <v>22629</v>
      </c>
      <c r="BH159" s="286"/>
      <c r="BI159" s="286"/>
      <c r="BJ159" s="287"/>
      <c r="BK159" s="288">
        <f>+AY159*BG159</f>
        <v>90516</v>
      </c>
      <c r="BL159" s="289"/>
      <c r="BM159" s="289"/>
      <c r="BN159" s="289"/>
      <c r="BO159" s="289"/>
      <c r="BP159" s="290"/>
      <c r="BQ159" s="291">
        <v>1000</v>
      </c>
      <c r="BR159" s="292"/>
      <c r="BS159" s="292"/>
      <c r="BT159" s="292"/>
      <c r="BU159" s="292"/>
      <c r="BV159" s="292"/>
      <c r="BW159" s="293"/>
      <c r="BX159" s="291">
        <f>+(((BK160+BQ159)*15)/85)</f>
        <v>16149.882352941177</v>
      </c>
      <c r="BY159" s="292"/>
      <c r="BZ159" s="292"/>
      <c r="CA159" s="292"/>
      <c r="CB159" s="292"/>
      <c r="CC159" s="293"/>
      <c r="CD159" s="291">
        <f>+BK160+BQ159+BX159</f>
        <v>107665.88235294117</v>
      </c>
      <c r="CE159" s="292"/>
      <c r="CF159" s="292"/>
      <c r="CG159" s="292"/>
      <c r="CH159" s="292"/>
      <c r="CI159" s="293"/>
    </row>
    <row r="160" spans="1:87" ht="18" customHeight="1" thickBot="1" x14ac:dyDescent="0.3">
      <c r="A160" s="75"/>
      <c r="B160" s="377"/>
      <c r="C160" s="378"/>
      <c r="D160" s="378"/>
      <c r="E160" s="378"/>
      <c r="F160" s="378"/>
      <c r="G160" s="378"/>
      <c r="H160" s="378"/>
      <c r="I160" s="378"/>
      <c r="J160" s="378"/>
      <c r="K160" s="378"/>
      <c r="L160" s="378"/>
      <c r="M160" s="378"/>
      <c r="N160" s="378"/>
      <c r="O160" s="378"/>
      <c r="P160" s="378"/>
      <c r="Q160" s="378"/>
      <c r="R160" s="378"/>
      <c r="S160" s="378"/>
      <c r="T160" s="378"/>
      <c r="U160" s="378"/>
      <c r="V160" s="378"/>
      <c r="W160" s="378"/>
      <c r="X160" s="378"/>
      <c r="Y160" s="378"/>
      <c r="Z160" s="378"/>
      <c r="AA160" s="378"/>
      <c r="AB160" s="378"/>
      <c r="AC160" s="378"/>
      <c r="AD160" s="378"/>
      <c r="AE160" s="378"/>
      <c r="AF160" s="378"/>
      <c r="AG160" s="378"/>
      <c r="AH160" s="378"/>
      <c r="AI160" s="378"/>
      <c r="AJ160" s="379"/>
      <c r="AK160" s="380" t="s">
        <v>3</v>
      </c>
      <c r="AL160" s="381"/>
      <c r="AM160" s="381"/>
      <c r="AN160" s="381"/>
      <c r="AO160" s="381"/>
      <c r="AP160" s="381"/>
      <c r="AQ160" s="381"/>
      <c r="AR160" s="381"/>
      <c r="AS160" s="381"/>
      <c r="AT160" s="381"/>
      <c r="AU160" s="381"/>
      <c r="AV160" s="381"/>
      <c r="AW160" s="381"/>
      <c r="AX160" s="381"/>
      <c r="AY160" s="382"/>
      <c r="AZ160" s="382"/>
      <c r="BA160" s="382"/>
      <c r="BB160" s="382"/>
      <c r="BC160" s="382"/>
      <c r="BD160" s="382"/>
      <c r="BE160" s="382"/>
      <c r="BF160" s="382"/>
      <c r="BG160" s="382"/>
      <c r="BH160" s="382"/>
      <c r="BI160" s="382"/>
      <c r="BJ160" s="383"/>
      <c r="BK160" s="384">
        <f>SUM(BK159:BK159)</f>
        <v>90516</v>
      </c>
      <c r="BL160" s="385"/>
      <c r="BM160" s="385"/>
      <c r="BN160" s="385"/>
      <c r="BO160" s="385"/>
      <c r="BP160" s="386"/>
      <c r="BQ160" s="387" t="s">
        <v>100</v>
      </c>
      <c r="BR160" s="388"/>
      <c r="BS160" s="388"/>
      <c r="BT160" s="388"/>
      <c r="BU160" s="388"/>
      <c r="BV160" s="388"/>
      <c r="BW160" s="388"/>
      <c r="BX160" s="388"/>
      <c r="BY160" s="388"/>
      <c r="BZ160" s="388"/>
      <c r="CA160" s="388"/>
      <c r="CB160" s="388"/>
      <c r="CC160" s="389"/>
      <c r="CD160" s="390">
        <f>+CD159*AE159</f>
        <v>107665.88235294117</v>
      </c>
      <c r="CE160" s="390"/>
      <c r="CF160" s="390"/>
      <c r="CG160" s="390"/>
      <c r="CH160" s="390"/>
      <c r="CI160" s="391"/>
    </row>
    <row r="161" spans="1:88" ht="18" customHeight="1" thickBot="1" x14ac:dyDescent="0.3">
      <c r="A161" s="75"/>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BG161" s="78"/>
      <c r="BH161" s="78"/>
      <c r="BI161" s="78"/>
      <c r="BJ161" s="78"/>
      <c r="BK161" s="79"/>
      <c r="BL161" s="79"/>
      <c r="BM161" s="79"/>
      <c r="BN161" s="79"/>
      <c r="BO161" s="79"/>
      <c r="BP161" s="79"/>
      <c r="BQ161" s="79"/>
      <c r="BR161" s="79"/>
      <c r="BS161" s="79"/>
      <c r="BT161" s="79"/>
      <c r="BU161" s="79"/>
      <c r="BV161" s="79"/>
      <c r="BW161" s="79"/>
      <c r="BX161" s="79"/>
      <c r="BY161" s="79"/>
      <c r="BZ161" s="79"/>
      <c r="CA161" s="79"/>
      <c r="CB161" s="79"/>
      <c r="CC161" s="79"/>
      <c r="CD161" s="79"/>
      <c r="CE161" s="79"/>
      <c r="CF161" s="79"/>
      <c r="CG161" s="79"/>
      <c r="CH161" s="79"/>
      <c r="CI161" s="79"/>
    </row>
    <row r="162" spans="1:88" ht="18" customHeight="1" x14ac:dyDescent="0.25">
      <c r="A162" s="75"/>
      <c r="B162" s="348" t="s">
        <v>0</v>
      </c>
      <c r="C162" s="349"/>
      <c r="D162" s="349"/>
      <c r="E162" s="349"/>
      <c r="F162" s="349"/>
      <c r="G162" s="349"/>
      <c r="H162" s="349"/>
      <c r="I162" s="349"/>
      <c r="J162" s="349"/>
      <c r="K162" s="349"/>
      <c r="L162" s="349"/>
      <c r="M162" s="349"/>
      <c r="N162" s="349"/>
      <c r="O162" s="349"/>
      <c r="P162" s="349"/>
      <c r="Q162" s="349"/>
      <c r="R162" s="349"/>
      <c r="S162" s="349"/>
      <c r="T162" s="349"/>
      <c r="U162" s="349"/>
      <c r="V162" s="349"/>
      <c r="W162" s="349"/>
      <c r="X162" s="349"/>
      <c r="Y162" s="350"/>
      <c r="Z162" s="348" t="s">
        <v>80</v>
      </c>
      <c r="AA162" s="349"/>
      <c r="AB162" s="349"/>
      <c r="AC162" s="349"/>
      <c r="AD162" s="350"/>
      <c r="AE162" s="357" t="s">
        <v>79</v>
      </c>
      <c r="AF162" s="358"/>
      <c r="AG162" s="358"/>
      <c r="AH162" s="358"/>
      <c r="AI162" s="358"/>
      <c r="AJ162" s="359"/>
      <c r="AK162" s="357" t="s">
        <v>81</v>
      </c>
      <c r="AL162" s="358"/>
      <c r="AM162" s="358"/>
      <c r="AN162" s="358"/>
      <c r="AO162" s="358"/>
      <c r="AP162" s="358"/>
      <c r="AQ162" s="358"/>
      <c r="AR162" s="358"/>
      <c r="AS162" s="358"/>
      <c r="AT162" s="358"/>
      <c r="AU162" s="358"/>
      <c r="AV162" s="358"/>
      <c r="AW162" s="358"/>
      <c r="AX162" s="359"/>
      <c r="AY162" s="357" t="s">
        <v>1</v>
      </c>
      <c r="AZ162" s="358"/>
      <c r="BA162" s="358"/>
      <c r="BB162" s="359"/>
      <c r="BC162" s="348" t="s">
        <v>104</v>
      </c>
      <c r="BD162" s="349"/>
      <c r="BE162" s="349"/>
      <c r="BF162" s="350"/>
      <c r="BG162" s="366" t="s">
        <v>82</v>
      </c>
      <c r="BH162" s="367"/>
      <c r="BI162" s="367"/>
      <c r="BJ162" s="368"/>
      <c r="BK162" s="315" t="s">
        <v>99</v>
      </c>
      <c r="BL162" s="316"/>
      <c r="BM162" s="316"/>
      <c r="BN162" s="316"/>
      <c r="BO162" s="316"/>
      <c r="BP162" s="317"/>
      <c r="BQ162" s="315" t="s">
        <v>83</v>
      </c>
      <c r="BR162" s="316"/>
      <c r="BS162" s="316"/>
      <c r="BT162" s="316"/>
      <c r="BU162" s="316"/>
      <c r="BV162" s="316"/>
      <c r="BW162" s="317"/>
      <c r="BX162" s="315" t="s">
        <v>84</v>
      </c>
      <c r="BY162" s="316"/>
      <c r="BZ162" s="316"/>
      <c r="CA162" s="316"/>
      <c r="CB162" s="316"/>
      <c r="CC162" s="317"/>
      <c r="CD162" s="315" t="s">
        <v>85</v>
      </c>
      <c r="CE162" s="316"/>
      <c r="CF162" s="316"/>
      <c r="CG162" s="316"/>
      <c r="CH162" s="316"/>
      <c r="CI162" s="317"/>
    </row>
    <row r="163" spans="1:88" ht="18" customHeight="1" x14ac:dyDescent="0.25">
      <c r="A163" s="75"/>
      <c r="B163" s="351"/>
      <c r="C163" s="352"/>
      <c r="D163" s="352"/>
      <c r="E163" s="352"/>
      <c r="F163" s="352"/>
      <c r="G163" s="352"/>
      <c r="H163" s="352"/>
      <c r="I163" s="352"/>
      <c r="J163" s="352"/>
      <c r="K163" s="352"/>
      <c r="L163" s="352"/>
      <c r="M163" s="352"/>
      <c r="N163" s="352"/>
      <c r="O163" s="352"/>
      <c r="P163" s="352"/>
      <c r="Q163" s="352"/>
      <c r="R163" s="352"/>
      <c r="S163" s="352"/>
      <c r="T163" s="352"/>
      <c r="U163" s="352"/>
      <c r="V163" s="352"/>
      <c r="W163" s="352"/>
      <c r="X163" s="352"/>
      <c r="Y163" s="353"/>
      <c r="Z163" s="351"/>
      <c r="AA163" s="352"/>
      <c r="AB163" s="352"/>
      <c r="AC163" s="352"/>
      <c r="AD163" s="353"/>
      <c r="AE163" s="360"/>
      <c r="AF163" s="361"/>
      <c r="AG163" s="361"/>
      <c r="AH163" s="361"/>
      <c r="AI163" s="361"/>
      <c r="AJ163" s="362"/>
      <c r="AK163" s="360"/>
      <c r="AL163" s="361"/>
      <c r="AM163" s="361"/>
      <c r="AN163" s="361"/>
      <c r="AO163" s="361"/>
      <c r="AP163" s="361"/>
      <c r="AQ163" s="361"/>
      <c r="AR163" s="361"/>
      <c r="AS163" s="361"/>
      <c r="AT163" s="361"/>
      <c r="AU163" s="361"/>
      <c r="AV163" s="361"/>
      <c r="AW163" s="361"/>
      <c r="AX163" s="362"/>
      <c r="AY163" s="360"/>
      <c r="AZ163" s="361"/>
      <c r="BA163" s="361"/>
      <c r="BB163" s="362"/>
      <c r="BC163" s="351"/>
      <c r="BD163" s="352"/>
      <c r="BE163" s="352"/>
      <c r="BF163" s="353"/>
      <c r="BG163" s="369"/>
      <c r="BH163" s="370"/>
      <c r="BI163" s="370"/>
      <c r="BJ163" s="371"/>
      <c r="BK163" s="318"/>
      <c r="BL163" s="319"/>
      <c r="BM163" s="319"/>
      <c r="BN163" s="319"/>
      <c r="BO163" s="319"/>
      <c r="BP163" s="320"/>
      <c r="BQ163" s="318"/>
      <c r="BR163" s="319"/>
      <c r="BS163" s="319"/>
      <c r="BT163" s="319"/>
      <c r="BU163" s="319"/>
      <c r="BV163" s="319"/>
      <c r="BW163" s="320"/>
      <c r="BX163" s="318"/>
      <c r="BY163" s="319"/>
      <c r="BZ163" s="319"/>
      <c r="CA163" s="319"/>
      <c r="CB163" s="319"/>
      <c r="CC163" s="320"/>
      <c r="CD163" s="318"/>
      <c r="CE163" s="319"/>
      <c r="CF163" s="319"/>
      <c r="CG163" s="319"/>
      <c r="CH163" s="319"/>
      <c r="CI163" s="320"/>
    </row>
    <row r="164" spans="1:88" ht="18" customHeight="1" thickBot="1" x14ac:dyDescent="0.3">
      <c r="A164" s="75"/>
      <c r="B164" s="354"/>
      <c r="C164" s="355"/>
      <c r="D164" s="355"/>
      <c r="E164" s="355"/>
      <c r="F164" s="355"/>
      <c r="G164" s="355"/>
      <c r="H164" s="355"/>
      <c r="I164" s="355"/>
      <c r="J164" s="355"/>
      <c r="K164" s="355"/>
      <c r="L164" s="355"/>
      <c r="M164" s="355"/>
      <c r="N164" s="355"/>
      <c r="O164" s="355"/>
      <c r="P164" s="355"/>
      <c r="Q164" s="355"/>
      <c r="R164" s="355"/>
      <c r="S164" s="355"/>
      <c r="T164" s="355"/>
      <c r="U164" s="355"/>
      <c r="V164" s="355"/>
      <c r="W164" s="355"/>
      <c r="X164" s="355"/>
      <c r="Y164" s="356"/>
      <c r="Z164" s="354"/>
      <c r="AA164" s="355"/>
      <c r="AB164" s="355"/>
      <c r="AC164" s="355"/>
      <c r="AD164" s="356"/>
      <c r="AE164" s="363"/>
      <c r="AF164" s="364"/>
      <c r="AG164" s="364"/>
      <c r="AH164" s="364"/>
      <c r="AI164" s="364"/>
      <c r="AJ164" s="365"/>
      <c r="AK164" s="360"/>
      <c r="AL164" s="361"/>
      <c r="AM164" s="361"/>
      <c r="AN164" s="361"/>
      <c r="AO164" s="361"/>
      <c r="AP164" s="361"/>
      <c r="AQ164" s="361"/>
      <c r="AR164" s="361"/>
      <c r="AS164" s="361"/>
      <c r="AT164" s="361"/>
      <c r="AU164" s="361"/>
      <c r="AV164" s="361"/>
      <c r="AW164" s="361"/>
      <c r="AX164" s="362"/>
      <c r="AY164" s="360"/>
      <c r="AZ164" s="361"/>
      <c r="BA164" s="361"/>
      <c r="BB164" s="362"/>
      <c r="BC164" s="351"/>
      <c r="BD164" s="352"/>
      <c r="BE164" s="352"/>
      <c r="BF164" s="353"/>
      <c r="BG164" s="369"/>
      <c r="BH164" s="370"/>
      <c r="BI164" s="370"/>
      <c r="BJ164" s="371"/>
      <c r="BK164" s="318"/>
      <c r="BL164" s="319"/>
      <c r="BM164" s="319"/>
      <c r="BN164" s="319"/>
      <c r="BO164" s="319"/>
      <c r="BP164" s="320"/>
      <c r="BQ164" s="321"/>
      <c r="BR164" s="322"/>
      <c r="BS164" s="322"/>
      <c r="BT164" s="322"/>
      <c r="BU164" s="322"/>
      <c r="BV164" s="322"/>
      <c r="BW164" s="323"/>
      <c r="BX164" s="321"/>
      <c r="BY164" s="322"/>
      <c r="BZ164" s="322"/>
      <c r="CA164" s="322"/>
      <c r="CB164" s="322"/>
      <c r="CC164" s="323"/>
      <c r="CD164" s="321"/>
      <c r="CE164" s="322"/>
      <c r="CF164" s="322"/>
      <c r="CG164" s="322"/>
      <c r="CH164" s="322"/>
      <c r="CI164" s="323"/>
    </row>
    <row r="165" spans="1:88" ht="18" customHeight="1" x14ac:dyDescent="0.25">
      <c r="A165" s="75"/>
      <c r="B165" s="324" t="s">
        <v>274</v>
      </c>
      <c r="C165" s="325"/>
      <c r="D165" s="325"/>
      <c r="E165" s="325"/>
      <c r="F165" s="325"/>
      <c r="G165" s="325"/>
      <c r="H165" s="325"/>
      <c r="I165" s="325"/>
      <c r="J165" s="325"/>
      <c r="K165" s="325"/>
      <c r="L165" s="325"/>
      <c r="M165" s="325"/>
      <c r="N165" s="325"/>
      <c r="O165" s="325"/>
      <c r="P165" s="325"/>
      <c r="Q165" s="325"/>
      <c r="R165" s="325"/>
      <c r="S165" s="325"/>
      <c r="T165" s="325"/>
      <c r="U165" s="325"/>
      <c r="V165" s="325"/>
      <c r="W165" s="325"/>
      <c r="X165" s="325"/>
      <c r="Y165" s="326"/>
      <c r="Z165" s="333" t="s">
        <v>327</v>
      </c>
      <c r="AA165" s="334"/>
      <c r="AB165" s="334"/>
      <c r="AC165" s="334"/>
      <c r="AD165" s="335"/>
      <c r="AE165" s="333">
        <v>3</v>
      </c>
      <c r="AF165" s="334"/>
      <c r="AG165" s="334"/>
      <c r="AH165" s="334"/>
      <c r="AI165" s="334"/>
      <c r="AJ165" s="334"/>
      <c r="AK165" s="342" t="s">
        <v>13</v>
      </c>
      <c r="AL165" s="343"/>
      <c r="AM165" s="343"/>
      <c r="AN165" s="343"/>
      <c r="AO165" s="343"/>
      <c r="AP165" s="343"/>
      <c r="AQ165" s="343"/>
      <c r="AR165" s="343"/>
      <c r="AS165" s="343"/>
      <c r="AT165" s="343"/>
      <c r="AU165" s="343"/>
      <c r="AV165" s="343"/>
      <c r="AW165" s="343"/>
      <c r="AX165" s="344"/>
      <c r="AY165" s="409">
        <v>8</v>
      </c>
      <c r="AZ165" s="346"/>
      <c r="BA165" s="346"/>
      <c r="BB165" s="410"/>
      <c r="BC165" s="345">
        <f>+$AE$165*AY165</f>
        <v>24</v>
      </c>
      <c r="BD165" s="346"/>
      <c r="BE165" s="346"/>
      <c r="BF165" s="347"/>
      <c r="BG165" s="285">
        <v>40826</v>
      </c>
      <c r="BH165" s="286"/>
      <c r="BI165" s="286"/>
      <c r="BJ165" s="287"/>
      <c r="BK165" s="288">
        <f>+AY165*BG165</f>
        <v>326608</v>
      </c>
      <c r="BL165" s="289"/>
      <c r="BM165" s="289"/>
      <c r="BN165" s="289"/>
      <c r="BO165" s="289"/>
      <c r="BP165" s="290"/>
      <c r="BQ165" s="291">
        <v>5000</v>
      </c>
      <c r="BR165" s="292"/>
      <c r="BS165" s="292"/>
      <c r="BT165" s="292"/>
      <c r="BU165" s="292"/>
      <c r="BV165" s="292"/>
      <c r="BW165" s="293"/>
      <c r="BX165" s="291">
        <f>+(((BK168+BQ165)*15)/85)</f>
        <v>94935.529411764699</v>
      </c>
      <c r="BY165" s="292"/>
      <c r="BZ165" s="292"/>
      <c r="CA165" s="292"/>
      <c r="CB165" s="292"/>
      <c r="CC165" s="293"/>
      <c r="CD165" s="291">
        <f>+BK168+BQ165+BX165</f>
        <v>632903.5294117647</v>
      </c>
      <c r="CE165" s="292"/>
      <c r="CF165" s="292"/>
      <c r="CG165" s="292"/>
      <c r="CH165" s="292"/>
      <c r="CI165" s="293"/>
    </row>
    <row r="166" spans="1:88" ht="18" customHeight="1" x14ac:dyDescent="0.25">
      <c r="A166" s="75"/>
      <c r="B166" s="327"/>
      <c r="C166" s="328"/>
      <c r="D166" s="328"/>
      <c r="E166" s="328"/>
      <c r="F166" s="328"/>
      <c r="G166" s="328"/>
      <c r="H166" s="328"/>
      <c r="I166" s="328"/>
      <c r="J166" s="328"/>
      <c r="K166" s="328"/>
      <c r="L166" s="328"/>
      <c r="M166" s="328"/>
      <c r="N166" s="328"/>
      <c r="O166" s="328"/>
      <c r="P166" s="328"/>
      <c r="Q166" s="328"/>
      <c r="R166" s="328"/>
      <c r="S166" s="328"/>
      <c r="T166" s="328"/>
      <c r="U166" s="328"/>
      <c r="V166" s="328"/>
      <c r="W166" s="328"/>
      <c r="X166" s="328"/>
      <c r="Y166" s="329"/>
      <c r="Z166" s="336"/>
      <c r="AA166" s="337"/>
      <c r="AB166" s="337"/>
      <c r="AC166" s="337"/>
      <c r="AD166" s="338"/>
      <c r="AE166" s="336"/>
      <c r="AF166" s="337"/>
      <c r="AG166" s="337"/>
      <c r="AH166" s="337"/>
      <c r="AI166" s="337"/>
      <c r="AJ166" s="337"/>
      <c r="AK166" s="300" t="s">
        <v>530</v>
      </c>
      <c r="AL166" s="301"/>
      <c r="AM166" s="301"/>
      <c r="AN166" s="301"/>
      <c r="AO166" s="301"/>
      <c r="AP166" s="301"/>
      <c r="AQ166" s="301"/>
      <c r="AR166" s="301"/>
      <c r="AS166" s="301"/>
      <c r="AT166" s="301"/>
      <c r="AU166" s="301"/>
      <c r="AV166" s="301"/>
      <c r="AW166" s="301"/>
      <c r="AX166" s="302"/>
      <c r="AY166" s="407">
        <v>4</v>
      </c>
      <c r="AZ166" s="304"/>
      <c r="BA166" s="304"/>
      <c r="BB166" s="408"/>
      <c r="BC166" s="306">
        <f>+$AE$165*AY166</f>
        <v>12</v>
      </c>
      <c r="BD166" s="307"/>
      <c r="BE166" s="307"/>
      <c r="BF166" s="308"/>
      <c r="BG166" s="309">
        <v>22629</v>
      </c>
      <c r="BH166" s="310"/>
      <c r="BI166" s="310"/>
      <c r="BJ166" s="311"/>
      <c r="BK166" s="312">
        <f t="shared" ref="BK166:BK167" si="22">+AY166*BG166</f>
        <v>90516</v>
      </c>
      <c r="BL166" s="313"/>
      <c r="BM166" s="313"/>
      <c r="BN166" s="313"/>
      <c r="BO166" s="313"/>
      <c r="BP166" s="314"/>
      <c r="BQ166" s="294"/>
      <c r="BR166" s="295"/>
      <c r="BS166" s="295"/>
      <c r="BT166" s="295"/>
      <c r="BU166" s="295"/>
      <c r="BV166" s="295"/>
      <c r="BW166" s="296"/>
      <c r="BX166" s="294"/>
      <c r="BY166" s="295"/>
      <c r="BZ166" s="295"/>
      <c r="CA166" s="295"/>
      <c r="CB166" s="295"/>
      <c r="CC166" s="296"/>
      <c r="CD166" s="294"/>
      <c r="CE166" s="295"/>
      <c r="CF166" s="295"/>
      <c r="CG166" s="295"/>
      <c r="CH166" s="295"/>
      <c r="CI166" s="296"/>
    </row>
    <row r="167" spans="1:88" ht="18" customHeight="1" thickBot="1" x14ac:dyDescent="0.3">
      <c r="A167" s="75"/>
      <c r="B167" s="327"/>
      <c r="C167" s="328"/>
      <c r="D167" s="328"/>
      <c r="E167" s="328"/>
      <c r="F167" s="328"/>
      <c r="G167" s="328"/>
      <c r="H167" s="328"/>
      <c r="I167" s="328"/>
      <c r="J167" s="328"/>
      <c r="K167" s="328"/>
      <c r="L167" s="328"/>
      <c r="M167" s="328"/>
      <c r="N167" s="328"/>
      <c r="O167" s="328"/>
      <c r="P167" s="328"/>
      <c r="Q167" s="328"/>
      <c r="R167" s="328"/>
      <c r="S167" s="328"/>
      <c r="T167" s="328"/>
      <c r="U167" s="328"/>
      <c r="V167" s="328"/>
      <c r="W167" s="328"/>
      <c r="X167" s="328"/>
      <c r="Y167" s="329"/>
      <c r="Z167" s="336"/>
      <c r="AA167" s="337"/>
      <c r="AB167" s="337"/>
      <c r="AC167" s="337"/>
      <c r="AD167" s="338"/>
      <c r="AE167" s="336"/>
      <c r="AF167" s="337"/>
      <c r="AG167" s="337"/>
      <c r="AH167" s="337"/>
      <c r="AI167" s="337"/>
      <c r="AJ167" s="337"/>
      <c r="AK167" s="392" t="s">
        <v>18</v>
      </c>
      <c r="AL167" s="393"/>
      <c r="AM167" s="393"/>
      <c r="AN167" s="393"/>
      <c r="AO167" s="393"/>
      <c r="AP167" s="393"/>
      <c r="AQ167" s="393"/>
      <c r="AR167" s="393"/>
      <c r="AS167" s="393"/>
      <c r="AT167" s="393"/>
      <c r="AU167" s="393"/>
      <c r="AV167" s="393"/>
      <c r="AW167" s="393"/>
      <c r="AX167" s="394"/>
      <c r="AY167" s="407">
        <v>4</v>
      </c>
      <c r="AZ167" s="304"/>
      <c r="BA167" s="304"/>
      <c r="BB167" s="408"/>
      <c r="BC167" s="306">
        <f>+$AE$165*AY167</f>
        <v>12</v>
      </c>
      <c r="BD167" s="307"/>
      <c r="BE167" s="307"/>
      <c r="BF167" s="308"/>
      <c r="BG167" s="309">
        <v>28961</v>
      </c>
      <c r="BH167" s="310"/>
      <c r="BI167" s="310"/>
      <c r="BJ167" s="311"/>
      <c r="BK167" s="312">
        <f t="shared" si="22"/>
        <v>115844</v>
      </c>
      <c r="BL167" s="313"/>
      <c r="BM167" s="313"/>
      <c r="BN167" s="313"/>
      <c r="BO167" s="313"/>
      <c r="BP167" s="314"/>
      <c r="BQ167" s="294"/>
      <c r="BR167" s="295"/>
      <c r="BS167" s="295"/>
      <c r="BT167" s="295"/>
      <c r="BU167" s="295"/>
      <c r="BV167" s="295"/>
      <c r="BW167" s="296"/>
      <c r="BX167" s="294"/>
      <c r="BY167" s="295"/>
      <c r="BZ167" s="295"/>
      <c r="CA167" s="295"/>
      <c r="CB167" s="295"/>
      <c r="CC167" s="296"/>
      <c r="CD167" s="294"/>
      <c r="CE167" s="295"/>
      <c r="CF167" s="295"/>
      <c r="CG167" s="295"/>
      <c r="CH167" s="295"/>
      <c r="CI167" s="296"/>
    </row>
    <row r="168" spans="1:88" ht="18" customHeight="1" thickBot="1" x14ac:dyDescent="0.3">
      <c r="A168" s="75"/>
      <c r="B168" s="377"/>
      <c r="C168" s="378"/>
      <c r="D168" s="378"/>
      <c r="E168" s="378"/>
      <c r="F168" s="378"/>
      <c r="G168" s="378"/>
      <c r="H168" s="378"/>
      <c r="I168" s="378"/>
      <c r="J168" s="378"/>
      <c r="K168" s="378"/>
      <c r="L168" s="378"/>
      <c r="M168" s="378"/>
      <c r="N168" s="378"/>
      <c r="O168" s="378"/>
      <c r="P168" s="378"/>
      <c r="Q168" s="378"/>
      <c r="R168" s="378"/>
      <c r="S168" s="378"/>
      <c r="T168" s="378"/>
      <c r="U168" s="378"/>
      <c r="V168" s="378"/>
      <c r="W168" s="378"/>
      <c r="X168" s="378"/>
      <c r="Y168" s="378"/>
      <c r="Z168" s="378"/>
      <c r="AA168" s="378"/>
      <c r="AB168" s="378"/>
      <c r="AC168" s="378"/>
      <c r="AD168" s="378"/>
      <c r="AE168" s="378"/>
      <c r="AF168" s="378"/>
      <c r="AG168" s="378"/>
      <c r="AH168" s="378"/>
      <c r="AI168" s="378"/>
      <c r="AJ168" s="379"/>
      <c r="AK168" s="380" t="s">
        <v>3</v>
      </c>
      <c r="AL168" s="381"/>
      <c r="AM168" s="381"/>
      <c r="AN168" s="381"/>
      <c r="AO168" s="381"/>
      <c r="AP168" s="381"/>
      <c r="AQ168" s="381"/>
      <c r="AR168" s="381"/>
      <c r="AS168" s="381"/>
      <c r="AT168" s="381"/>
      <c r="AU168" s="381"/>
      <c r="AV168" s="381"/>
      <c r="AW168" s="381"/>
      <c r="AX168" s="381"/>
      <c r="AY168" s="382"/>
      <c r="AZ168" s="382"/>
      <c r="BA168" s="382"/>
      <c r="BB168" s="382"/>
      <c r="BC168" s="382"/>
      <c r="BD168" s="382"/>
      <c r="BE168" s="382"/>
      <c r="BF168" s="382"/>
      <c r="BG168" s="382"/>
      <c r="BH168" s="382"/>
      <c r="BI168" s="382"/>
      <c r="BJ168" s="383"/>
      <c r="BK168" s="384">
        <f>SUM(BK165:BK167)</f>
        <v>532968</v>
      </c>
      <c r="BL168" s="385"/>
      <c r="BM168" s="385"/>
      <c r="BN168" s="385"/>
      <c r="BO168" s="385"/>
      <c r="BP168" s="386"/>
      <c r="BQ168" s="387" t="s">
        <v>100</v>
      </c>
      <c r="BR168" s="388"/>
      <c r="BS168" s="388"/>
      <c r="BT168" s="388"/>
      <c r="BU168" s="388"/>
      <c r="BV168" s="388"/>
      <c r="BW168" s="388"/>
      <c r="BX168" s="388"/>
      <c r="BY168" s="388"/>
      <c r="BZ168" s="388"/>
      <c r="CA168" s="388"/>
      <c r="CB168" s="388"/>
      <c r="CC168" s="389"/>
      <c r="CD168" s="390">
        <f>+CD165*AE165</f>
        <v>1898710.588235294</v>
      </c>
      <c r="CE168" s="390"/>
      <c r="CF168" s="390"/>
      <c r="CG168" s="390"/>
      <c r="CH168" s="390"/>
      <c r="CI168" s="391"/>
    </row>
    <row r="169" spans="1:88" ht="18" customHeight="1" thickBot="1" x14ac:dyDescent="0.3">
      <c r="A169" s="75"/>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BG169" s="78"/>
      <c r="BH169" s="78"/>
      <c r="BI169" s="78"/>
      <c r="BJ169" s="78"/>
      <c r="BK169" s="79"/>
      <c r="BL169" s="79"/>
      <c r="BM169" s="79"/>
      <c r="BN169" s="79"/>
      <c r="BO169" s="79"/>
      <c r="BP169" s="79"/>
      <c r="BQ169" s="79"/>
      <c r="BR169" s="79"/>
      <c r="BS169" s="79"/>
      <c r="BT169" s="79"/>
      <c r="BU169" s="79"/>
      <c r="BV169" s="79"/>
      <c r="BW169" s="79"/>
      <c r="BX169" s="79"/>
      <c r="BY169" s="79"/>
      <c r="BZ169" s="79"/>
      <c r="CA169" s="79"/>
      <c r="CB169" s="79"/>
      <c r="CC169" s="79"/>
      <c r="CD169" s="79"/>
      <c r="CE169" s="79"/>
      <c r="CF169" s="79"/>
      <c r="CG169" s="79"/>
      <c r="CH169" s="79"/>
      <c r="CI169" s="79"/>
    </row>
    <row r="170" spans="1:88" ht="18" customHeight="1" x14ac:dyDescent="0.25">
      <c r="A170" s="75"/>
      <c r="B170" s="348" t="s">
        <v>0</v>
      </c>
      <c r="C170" s="349"/>
      <c r="D170" s="349"/>
      <c r="E170" s="349"/>
      <c r="F170" s="349"/>
      <c r="G170" s="349"/>
      <c r="H170" s="349"/>
      <c r="I170" s="349"/>
      <c r="J170" s="349"/>
      <c r="K170" s="349"/>
      <c r="L170" s="349"/>
      <c r="M170" s="349"/>
      <c r="N170" s="349"/>
      <c r="O170" s="349"/>
      <c r="P170" s="349"/>
      <c r="Q170" s="349"/>
      <c r="R170" s="349"/>
      <c r="S170" s="349"/>
      <c r="T170" s="349"/>
      <c r="U170" s="349"/>
      <c r="V170" s="349"/>
      <c r="W170" s="349"/>
      <c r="X170" s="349"/>
      <c r="Y170" s="350"/>
      <c r="Z170" s="348" t="s">
        <v>80</v>
      </c>
      <c r="AA170" s="349"/>
      <c r="AB170" s="349"/>
      <c r="AC170" s="349"/>
      <c r="AD170" s="350"/>
      <c r="AE170" s="357" t="s">
        <v>79</v>
      </c>
      <c r="AF170" s="358"/>
      <c r="AG170" s="358"/>
      <c r="AH170" s="358"/>
      <c r="AI170" s="358"/>
      <c r="AJ170" s="359"/>
      <c r="AK170" s="357" t="s">
        <v>81</v>
      </c>
      <c r="AL170" s="358"/>
      <c r="AM170" s="358"/>
      <c r="AN170" s="358"/>
      <c r="AO170" s="358"/>
      <c r="AP170" s="358"/>
      <c r="AQ170" s="358"/>
      <c r="AR170" s="358"/>
      <c r="AS170" s="358"/>
      <c r="AT170" s="358"/>
      <c r="AU170" s="358"/>
      <c r="AV170" s="358"/>
      <c r="AW170" s="358"/>
      <c r="AX170" s="359"/>
      <c r="AY170" s="357" t="s">
        <v>1</v>
      </c>
      <c r="AZ170" s="358"/>
      <c r="BA170" s="358"/>
      <c r="BB170" s="359"/>
      <c r="BC170" s="348" t="s">
        <v>104</v>
      </c>
      <c r="BD170" s="349"/>
      <c r="BE170" s="349"/>
      <c r="BF170" s="350"/>
      <c r="BG170" s="366" t="s">
        <v>82</v>
      </c>
      <c r="BH170" s="367"/>
      <c r="BI170" s="367"/>
      <c r="BJ170" s="368"/>
      <c r="BK170" s="315" t="s">
        <v>99</v>
      </c>
      <c r="BL170" s="316"/>
      <c r="BM170" s="316"/>
      <c r="BN170" s="316"/>
      <c r="BO170" s="316"/>
      <c r="BP170" s="317"/>
      <c r="BQ170" s="315" t="s">
        <v>83</v>
      </c>
      <c r="BR170" s="316"/>
      <c r="BS170" s="316"/>
      <c r="BT170" s="316"/>
      <c r="BU170" s="316"/>
      <c r="BV170" s="316"/>
      <c r="BW170" s="317"/>
      <c r="BX170" s="315" t="s">
        <v>84</v>
      </c>
      <c r="BY170" s="316"/>
      <c r="BZ170" s="316"/>
      <c r="CA170" s="316"/>
      <c r="CB170" s="316"/>
      <c r="CC170" s="317"/>
      <c r="CD170" s="315" t="s">
        <v>85</v>
      </c>
      <c r="CE170" s="316"/>
      <c r="CF170" s="316"/>
      <c r="CG170" s="316"/>
      <c r="CH170" s="316"/>
      <c r="CI170" s="317"/>
      <c r="CJ170" s="74"/>
    </row>
    <row r="171" spans="1:88" ht="18" customHeight="1" x14ac:dyDescent="0.25">
      <c r="A171" s="75"/>
      <c r="B171" s="351"/>
      <c r="C171" s="352"/>
      <c r="D171" s="352"/>
      <c r="E171" s="352"/>
      <c r="F171" s="352"/>
      <c r="G171" s="352"/>
      <c r="H171" s="352"/>
      <c r="I171" s="352"/>
      <c r="J171" s="352"/>
      <c r="K171" s="352"/>
      <c r="L171" s="352"/>
      <c r="M171" s="352"/>
      <c r="N171" s="352"/>
      <c r="O171" s="352"/>
      <c r="P171" s="352"/>
      <c r="Q171" s="352"/>
      <c r="R171" s="352"/>
      <c r="S171" s="352"/>
      <c r="T171" s="352"/>
      <c r="U171" s="352"/>
      <c r="V171" s="352"/>
      <c r="W171" s="352"/>
      <c r="X171" s="352"/>
      <c r="Y171" s="353"/>
      <c r="Z171" s="351"/>
      <c r="AA171" s="352"/>
      <c r="AB171" s="352"/>
      <c r="AC171" s="352"/>
      <c r="AD171" s="353"/>
      <c r="AE171" s="360"/>
      <c r="AF171" s="361"/>
      <c r="AG171" s="361"/>
      <c r="AH171" s="361"/>
      <c r="AI171" s="361"/>
      <c r="AJ171" s="362"/>
      <c r="AK171" s="360"/>
      <c r="AL171" s="361"/>
      <c r="AM171" s="361"/>
      <c r="AN171" s="361"/>
      <c r="AO171" s="361"/>
      <c r="AP171" s="361"/>
      <c r="AQ171" s="361"/>
      <c r="AR171" s="361"/>
      <c r="AS171" s="361"/>
      <c r="AT171" s="361"/>
      <c r="AU171" s="361"/>
      <c r="AV171" s="361"/>
      <c r="AW171" s="361"/>
      <c r="AX171" s="362"/>
      <c r="AY171" s="360"/>
      <c r="AZ171" s="361"/>
      <c r="BA171" s="361"/>
      <c r="BB171" s="362"/>
      <c r="BC171" s="351"/>
      <c r="BD171" s="352"/>
      <c r="BE171" s="352"/>
      <c r="BF171" s="353"/>
      <c r="BG171" s="369"/>
      <c r="BH171" s="370"/>
      <c r="BI171" s="370"/>
      <c r="BJ171" s="371"/>
      <c r="BK171" s="318"/>
      <c r="BL171" s="319"/>
      <c r="BM171" s="319"/>
      <c r="BN171" s="319"/>
      <c r="BO171" s="319"/>
      <c r="BP171" s="320"/>
      <c r="BQ171" s="318"/>
      <c r="BR171" s="319"/>
      <c r="BS171" s="319"/>
      <c r="BT171" s="319"/>
      <c r="BU171" s="319"/>
      <c r="BV171" s="319"/>
      <c r="BW171" s="320"/>
      <c r="BX171" s="318"/>
      <c r="BY171" s="319"/>
      <c r="BZ171" s="319"/>
      <c r="CA171" s="319"/>
      <c r="CB171" s="319"/>
      <c r="CC171" s="320"/>
      <c r="CD171" s="318"/>
      <c r="CE171" s="319"/>
      <c r="CF171" s="319"/>
      <c r="CG171" s="319"/>
      <c r="CH171" s="319"/>
      <c r="CI171" s="320"/>
    </row>
    <row r="172" spans="1:88" ht="18" customHeight="1" thickBot="1" x14ac:dyDescent="0.3">
      <c r="A172" s="75"/>
      <c r="B172" s="354"/>
      <c r="C172" s="355"/>
      <c r="D172" s="355"/>
      <c r="E172" s="355"/>
      <c r="F172" s="355"/>
      <c r="G172" s="355"/>
      <c r="H172" s="355"/>
      <c r="I172" s="355"/>
      <c r="J172" s="355"/>
      <c r="K172" s="355"/>
      <c r="L172" s="355"/>
      <c r="M172" s="355"/>
      <c r="N172" s="355"/>
      <c r="O172" s="355"/>
      <c r="P172" s="355"/>
      <c r="Q172" s="355"/>
      <c r="R172" s="355"/>
      <c r="S172" s="355"/>
      <c r="T172" s="355"/>
      <c r="U172" s="355"/>
      <c r="V172" s="355"/>
      <c r="W172" s="355"/>
      <c r="X172" s="355"/>
      <c r="Y172" s="356"/>
      <c r="Z172" s="354"/>
      <c r="AA172" s="355"/>
      <c r="AB172" s="355"/>
      <c r="AC172" s="355"/>
      <c r="AD172" s="356"/>
      <c r="AE172" s="363"/>
      <c r="AF172" s="364"/>
      <c r="AG172" s="364"/>
      <c r="AH172" s="364"/>
      <c r="AI172" s="364"/>
      <c r="AJ172" s="365"/>
      <c r="AK172" s="360"/>
      <c r="AL172" s="361"/>
      <c r="AM172" s="361"/>
      <c r="AN172" s="361"/>
      <c r="AO172" s="361"/>
      <c r="AP172" s="361"/>
      <c r="AQ172" s="361"/>
      <c r="AR172" s="361"/>
      <c r="AS172" s="361"/>
      <c r="AT172" s="361"/>
      <c r="AU172" s="361"/>
      <c r="AV172" s="361"/>
      <c r="AW172" s="361"/>
      <c r="AX172" s="362"/>
      <c r="AY172" s="360"/>
      <c r="AZ172" s="361"/>
      <c r="BA172" s="361"/>
      <c r="BB172" s="362"/>
      <c r="BC172" s="351"/>
      <c r="BD172" s="352"/>
      <c r="BE172" s="352"/>
      <c r="BF172" s="353"/>
      <c r="BG172" s="369"/>
      <c r="BH172" s="370"/>
      <c r="BI172" s="370"/>
      <c r="BJ172" s="371"/>
      <c r="BK172" s="318"/>
      <c r="BL172" s="319"/>
      <c r="BM172" s="319"/>
      <c r="BN172" s="319"/>
      <c r="BO172" s="319"/>
      <c r="BP172" s="320"/>
      <c r="BQ172" s="321"/>
      <c r="BR172" s="322"/>
      <c r="BS172" s="322"/>
      <c r="BT172" s="322"/>
      <c r="BU172" s="322"/>
      <c r="BV172" s="322"/>
      <c r="BW172" s="323"/>
      <c r="BX172" s="321"/>
      <c r="BY172" s="322"/>
      <c r="BZ172" s="322"/>
      <c r="CA172" s="322"/>
      <c r="CB172" s="322"/>
      <c r="CC172" s="323"/>
      <c r="CD172" s="321"/>
      <c r="CE172" s="322"/>
      <c r="CF172" s="322"/>
      <c r="CG172" s="322"/>
      <c r="CH172" s="322"/>
      <c r="CI172" s="323"/>
    </row>
    <row r="173" spans="1:88" ht="18" customHeight="1" thickBot="1" x14ac:dyDescent="0.3">
      <c r="A173" s="75"/>
      <c r="B173" s="324" t="s">
        <v>275</v>
      </c>
      <c r="C173" s="325"/>
      <c r="D173" s="325"/>
      <c r="E173" s="325"/>
      <c r="F173" s="325"/>
      <c r="G173" s="325"/>
      <c r="H173" s="325"/>
      <c r="I173" s="325"/>
      <c r="J173" s="325"/>
      <c r="K173" s="325"/>
      <c r="L173" s="325"/>
      <c r="M173" s="325"/>
      <c r="N173" s="325"/>
      <c r="O173" s="325"/>
      <c r="P173" s="325"/>
      <c r="Q173" s="325"/>
      <c r="R173" s="325"/>
      <c r="S173" s="325"/>
      <c r="T173" s="325"/>
      <c r="U173" s="325"/>
      <c r="V173" s="325"/>
      <c r="W173" s="325"/>
      <c r="X173" s="325"/>
      <c r="Y173" s="326"/>
      <c r="Z173" s="333" t="s">
        <v>328</v>
      </c>
      <c r="AA173" s="334"/>
      <c r="AB173" s="334"/>
      <c r="AC173" s="334"/>
      <c r="AD173" s="335"/>
      <c r="AE173" s="333">
        <v>3</v>
      </c>
      <c r="AF173" s="334"/>
      <c r="AG173" s="334"/>
      <c r="AH173" s="334"/>
      <c r="AI173" s="334"/>
      <c r="AJ173" s="334"/>
      <c r="AK173" s="342" t="s">
        <v>13</v>
      </c>
      <c r="AL173" s="343"/>
      <c r="AM173" s="343"/>
      <c r="AN173" s="343"/>
      <c r="AO173" s="343"/>
      <c r="AP173" s="343"/>
      <c r="AQ173" s="343"/>
      <c r="AR173" s="343"/>
      <c r="AS173" s="343"/>
      <c r="AT173" s="343"/>
      <c r="AU173" s="343"/>
      <c r="AV173" s="343"/>
      <c r="AW173" s="343"/>
      <c r="AX173" s="344"/>
      <c r="AY173" s="409">
        <v>2</v>
      </c>
      <c r="AZ173" s="346"/>
      <c r="BA173" s="346"/>
      <c r="BB173" s="410"/>
      <c r="BC173" s="345">
        <f>+$AE$173*AY173</f>
        <v>6</v>
      </c>
      <c r="BD173" s="346"/>
      <c r="BE173" s="346"/>
      <c r="BF173" s="347"/>
      <c r="BG173" s="285">
        <v>40826</v>
      </c>
      <c r="BH173" s="286"/>
      <c r="BI173" s="286"/>
      <c r="BJ173" s="287"/>
      <c r="BK173" s="288">
        <f>+AY173*BG173</f>
        <v>81652</v>
      </c>
      <c r="BL173" s="289"/>
      <c r="BM173" s="289"/>
      <c r="BN173" s="289"/>
      <c r="BO173" s="289"/>
      <c r="BP173" s="290"/>
      <c r="BQ173" s="291">
        <v>5000</v>
      </c>
      <c r="BR173" s="292"/>
      <c r="BS173" s="292"/>
      <c r="BT173" s="292"/>
      <c r="BU173" s="292"/>
      <c r="BV173" s="292"/>
      <c r="BW173" s="293"/>
      <c r="BX173" s="291">
        <f>+(((BK174+BQ173)*15)/85)</f>
        <v>15291.529411764706</v>
      </c>
      <c r="BY173" s="292"/>
      <c r="BZ173" s="292"/>
      <c r="CA173" s="292"/>
      <c r="CB173" s="292"/>
      <c r="CC173" s="293"/>
      <c r="CD173" s="291">
        <f>+BK174+BQ173+BX173</f>
        <v>101943.5294117647</v>
      </c>
      <c r="CE173" s="292"/>
      <c r="CF173" s="292"/>
      <c r="CG173" s="292"/>
      <c r="CH173" s="292"/>
      <c r="CI173" s="293"/>
    </row>
    <row r="174" spans="1:88" ht="18" customHeight="1" thickBot="1" x14ac:dyDescent="0.3">
      <c r="A174" s="75"/>
      <c r="B174" s="377"/>
      <c r="C174" s="378"/>
      <c r="D174" s="378"/>
      <c r="E174" s="378"/>
      <c r="F174" s="378"/>
      <c r="G174" s="378"/>
      <c r="H174" s="378"/>
      <c r="I174" s="378"/>
      <c r="J174" s="378"/>
      <c r="K174" s="378"/>
      <c r="L174" s="378"/>
      <c r="M174" s="378"/>
      <c r="N174" s="378"/>
      <c r="O174" s="378"/>
      <c r="P174" s="378"/>
      <c r="Q174" s="378"/>
      <c r="R174" s="378"/>
      <c r="S174" s="378"/>
      <c r="T174" s="378"/>
      <c r="U174" s="378"/>
      <c r="V174" s="378"/>
      <c r="W174" s="378"/>
      <c r="X174" s="378"/>
      <c r="Y174" s="378"/>
      <c r="Z174" s="378"/>
      <c r="AA174" s="378"/>
      <c r="AB174" s="378"/>
      <c r="AC174" s="378"/>
      <c r="AD174" s="378"/>
      <c r="AE174" s="378"/>
      <c r="AF174" s="378"/>
      <c r="AG174" s="378"/>
      <c r="AH174" s="378"/>
      <c r="AI174" s="378"/>
      <c r="AJ174" s="379"/>
      <c r="AK174" s="380" t="s">
        <v>3</v>
      </c>
      <c r="AL174" s="381"/>
      <c r="AM174" s="381"/>
      <c r="AN174" s="381"/>
      <c r="AO174" s="381"/>
      <c r="AP174" s="381"/>
      <c r="AQ174" s="381"/>
      <c r="AR174" s="381"/>
      <c r="AS174" s="381"/>
      <c r="AT174" s="381"/>
      <c r="AU174" s="381"/>
      <c r="AV174" s="381"/>
      <c r="AW174" s="381"/>
      <c r="AX174" s="381"/>
      <c r="AY174" s="382"/>
      <c r="AZ174" s="382"/>
      <c r="BA174" s="382"/>
      <c r="BB174" s="382"/>
      <c r="BC174" s="382"/>
      <c r="BD174" s="382"/>
      <c r="BE174" s="382"/>
      <c r="BF174" s="382"/>
      <c r="BG174" s="382"/>
      <c r="BH174" s="382"/>
      <c r="BI174" s="382"/>
      <c r="BJ174" s="383"/>
      <c r="BK174" s="384">
        <f>SUM(BK173:BK173)</f>
        <v>81652</v>
      </c>
      <c r="BL174" s="385"/>
      <c r="BM174" s="385"/>
      <c r="BN174" s="385"/>
      <c r="BO174" s="385"/>
      <c r="BP174" s="386"/>
      <c r="BQ174" s="387" t="s">
        <v>100</v>
      </c>
      <c r="BR174" s="388"/>
      <c r="BS174" s="388"/>
      <c r="BT174" s="388"/>
      <c r="BU174" s="388"/>
      <c r="BV174" s="388"/>
      <c r="BW174" s="388"/>
      <c r="BX174" s="388"/>
      <c r="BY174" s="388"/>
      <c r="BZ174" s="388"/>
      <c r="CA174" s="388"/>
      <c r="CB174" s="388"/>
      <c r="CC174" s="389"/>
      <c r="CD174" s="390">
        <f>+CD173*AE173</f>
        <v>305830.5882352941</v>
      </c>
      <c r="CE174" s="390"/>
      <c r="CF174" s="390"/>
      <c r="CG174" s="390"/>
      <c r="CH174" s="390"/>
      <c r="CI174" s="391"/>
    </row>
    <row r="175" spans="1:88" ht="18" customHeight="1" thickBot="1" x14ac:dyDescent="0.3">
      <c r="A175" s="75"/>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BG175" s="78"/>
      <c r="BH175" s="78"/>
      <c r="BI175" s="78"/>
      <c r="BJ175" s="78"/>
      <c r="BK175" s="79"/>
      <c r="BL175" s="79"/>
      <c r="BM175" s="79"/>
      <c r="BN175" s="79"/>
      <c r="BO175" s="79"/>
      <c r="BP175" s="79"/>
      <c r="BQ175" s="79"/>
      <c r="BR175" s="79"/>
      <c r="BS175" s="79"/>
      <c r="BT175" s="79"/>
      <c r="BU175" s="79"/>
      <c r="BV175" s="79"/>
      <c r="BW175" s="79"/>
      <c r="BX175" s="79"/>
      <c r="BY175" s="79"/>
      <c r="BZ175" s="79"/>
      <c r="CA175" s="79"/>
      <c r="CB175" s="79"/>
      <c r="CC175" s="79"/>
      <c r="CD175" s="79"/>
      <c r="CE175" s="79"/>
      <c r="CF175" s="79"/>
      <c r="CG175" s="79"/>
      <c r="CH175" s="79"/>
      <c r="CI175" s="79"/>
    </row>
    <row r="176" spans="1:88" ht="18" customHeight="1" x14ac:dyDescent="0.25">
      <c r="A176" s="75"/>
      <c r="B176" s="348" t="s">
        <v>0</v>
      </c>
      <c r="C176" s="349"/>
      <c r="D176" s="349"/>
      <c r="E176" s="349"/>
      <c r="F176" s="349"/>
      <c r="G176" s="349"/>
      <c r="H176" s="349"/>
      <c r="I176" s="349"/>
      <c r="J176" s="349"/>
      <c r="K176" s="349"/>
      <c r="L176" s="349"/>
      <c r="M176" s="349"/>
      <c r="N176" s="349"/>
      <c r="O176" s="349"/>
      <c r="P176" s="349"/>
      <c r="Q176" s="349"/>
      <c r="R176" s="349"/>
      <c r="S176" s="349"/>
      <c r="T176" s="349"/>
      <c r="U176" s="349"/>
      <c r="V176" s="349"/>
      <c r="W176" s="349"/>
      <c r="X176" s="349"/>
      <c r="Y176" s="350"/>
      <c r="Z176" s="348" t="s">
        <v>80</v>
      </c>
      <c r="AA176" s="349"/>
      <c r="AB176" s="349"/>
      <c r="AC176" s="349"/>
      <c r="AD176" s="350"/>
      <c r="AE176" s="357" t="s">
        <v>79</v>
      </c>
      <c r="AF176" s="358"/>
      <c r="AG176" s="358"/>
      <c r="AH176" s="358"/>
      <c r="AI176" s="358"/>
      <c r="AJ176" s="359"/>
      <c r="AK176" s="357" t="s">
        <v>81</v>
      </c>
      <c r="AL176" s="358"/>
      <c r="AM176" s="358"/>
      <c r="AN176" s="358"/>
      <c r="AO176" s="358"/>
      <c r="AP176" s="358"/>
      <c r="AQ176" s="358"/>
      <c r="AR176" s="358"/>
      <c r="AS176" s="358"/>
      <c r="AT176" s="358"/>
      <c r="AU176" s="358"/>
      <c r="AV176" s="358"/>
      <c r="AW176" s="358"/>
      <c r="AX176" s="359"/>
      <c r="AY176" s="357" t="s">
        <v>1</v>
      </c>
      <c r="AZ176" s="358"/>
      <c r="BA176" s="358"/>
      <c r="BB176" s="359"/>
      <c r="BC176" s="348" t="s">
        <v>104</v>
      </c>
      <c r="BD176" s="349"/>
      <c r="BE176" s="349"/>
      <c r="BF176" s="350"/>
      <c r="BG176" s="366" t="s">
        <v>82</v>
      </c>
      <c r="BH176" s="367"/>
      <c r="BI176" s="367"/>
      <c r="BJ176" s="368"/>
      <c r="BK176" s="315" t="s">
        <v>99</v>
      </c>
      <c r="BL176" s="316"/>
      <c r="BM176" s="316"/>
      <c r="BN176" s="316"/>
      <c r="BO176" s="316"/>
      <c r="BP176" s="317"/>
      <c r="BQ176" s="315" t="s">
        <v>83</v>
      </c>
      <c r="BR176" s="316"/>
      <c r="BS176" s="316"/>
      <c r="BT176" s="316"/>
      <c r="BU176" s="316"/>
      <c r="BV176" s="316"/>
      <c r="BW176" s="317"/>
      <c r="BX176" s="315" t="s">
        <v>84</v>
      </c>
      <c r="BY176" s="316"/>
      <c r="BZ176" s="316"/>
      <c r="CA176" s="316"/>
      <c r="CB176" s="316"/>
      <c r="CC176" s="317"/>
      <c r="CD176" s="315" t="s">
        <v>85</v>
      </c>
      <c r="CE176" s="316"/>
      <c r="CF176" s="316"/>
      <c r="CG176" s="316"/>
      <c r="CH176" s="316"/>
      <c r="CI176" s="317"/>
    </row>
    <row r="177" spans="1:87" ht="18" customHeight="1" x14ac:dyDescent="0.25">
      <c r="A177" s="75"/>
      <c r="B177" s="351"/>
      <c r="C177" s="352"/>
      <c r="D177" s="352"/>
      <c r="E177" s="352"/>
      <c r="F177" s="352"/>
      <c r="G177" s="352"/>
      <c r="H177" s="352"/>
      <c r="I177" s="352"/>
      <c r="J177" s="352"/>
      <c r="K177" s="352"/>
      <c r="L177" s="352"/>
      <c r="M177" s="352"/>
      <c r="N177" s="352"/>
      <c r="O177" s="352"/>
      <c r="P177" s="352"/>
      <c r="Q177" s="352"/>
      <c r="R177" s="352"/>
      <c r="S177" s="352"/>
      <c r="T177" s="352"/>
      <c r="U177" s="352"/>
      <c r="V177" s="352"/>
      <c r="W177" s="352"/>
      <c r="X177" s="352"/>
      <c r="Y177" s="353"/>
      <c r="Z177" s="351"/>
      <c r="AA177" s="352"/>
      <c r="AB177" s="352"/>
      <c r="AC177" s="352"/>
      <c r="AD177" s="353"/>
      <c r="AE177" s="360"/>
      <c r="AF177" s="361"/>
      <c r="AG177" s="361"/>
      <c r="AH177" s="361"/>
      <c r="AI177" s="361"/>
      <c r="AJ177" s="362"/>
      <c r="AK177" s="360"/>
      <c r="AL177" s="361"/>
      <c r="AM177" s="361"/>
      <c r="AN177" s="361"/>
      <c r="AO177" s="361"/>
      <c r="AP177" s="361"/>
      <c r="AQ177" s="361"/>
      <c r="AR177" s="361"/>
      <c r="AS177" s="361"/>
      <c r="AT177" s="361"/>
      <c r="AU177" s="361"/>
      <c r="AV177" s="361"/>
      <c r="AW177" s="361"/>
      <c r="AX177" s="362"/>
      <c r="AY177" s="360"/>
      <c r="AZ177" s="361"/>
      <c r="BA177" s="361"/>
      <c r="BB177" s="362"/>
      <c r="BC177" s="351"/>
      <c r="BD177" s="352"/>
      <c r="BE177" s="352"/>
      <c r="BF177" s="353"/>
      <c r="BG177" s="369"/>
      <c r="BH177" s="370"/>
      <c r="BI177" s="370"/>
      <c r="BJ177" s="371"/>
      <c r="BK177" s="318"/>
      <c r="BL177" s="319"/>
      <c r="BM177" s="319"/>
      <c r="BN177" s="319"/>
      <c r="BO177" s="319"/>
      <c r="BP177" s="320"/>
      <c r="BQ177" s="318"/>
      <c r="BR177" s="319"/>
      <c r="BS177" s="319"/>
      <c r="BT177" s="319"/>
      <c r="BU177" s="319"/>
      <c r="BV177" s="319"/>
      <c r="BW177" s="320"/>
      <c r="BX177" s="318"/>
      <c r="BY177" s="319"/>
      <c r="BZ177" s="319"/>
      <c r="CA177" s="319"/>
      <c r="CB177" s="319"/>
      <c r="CC177" s="320"/>
      <c r="CD177" s="318"/>
      <c r="CE177" s="319"/>
      <c r="CF177" s="319"/>
      <c r="CG177" s="319"/>
      <c r="CH177" s="319"/>
      <c r="CI177" s="320"/>
    </row>
    <row r="178" spans="1:87" ht="18" customHeight="1" thickBot="1" x14ac:dyDescent="0.3">
      <c r="A178" s="75"/>
      <c r="B178" s="354"/>
      <c r="C178" s="355"/>
      <c r="D178" s="355"/>
      <c r="E178" s="355"/>
      <c r="F178" s="355"/>
      <c r="G178" s="355"/>
      <c r="H178" s="355"/>
      <c r="I178" s="355"/>
      <c r="J178" s="355"/>
      <c r="K178" s="355"/>
      <c r="L178" s="355"/>
      <c r="M178" s="355"/>
      <c r="N178" s="355"/>
      <c r="O178" s="355"/>
      <c r="P178" s="355"/>
      <c r="Q178" s="355"/>
      <c r="R178" s="355"/>
      <c r="S178" s="355"/>
      <c r="T178" s="355"/>
      <c r="U178" s="355"/>
      <c r="V178" s="355"/>
      <c r="W178" s="355"/>
      <c r="X178" s="355"/>
      <c r="Y178" s="356"/>
      <c r="Z178" s="354"/>
      <c r="AA178" s="355"/>
      <c r="AB178" s="355"/>
      <c r="AC178" s="355"/>
      <c r="AD178" s="356"/>
      <c r="AE178" s="363"/>
      <c r="AF178" s="364"/>
      <c r="AG178" s="364"/>
      <c r="AH178" s="364"/>
      <c r="AI178" s="364"/>
      <c r="AJ178" s="365"/>
      <c r="AK178" s="360"/>
      <c r="AL178" s="361"/>
      <c r="AM178" s="361"/>
      <c r="AN178" s="361"/>
      <c r="AO178" s="361"/>
      <c r="AP178" s="361"/>
      <c r="AQ178" s="361"/>
      <c r="AR178" s="361"/>
      <c r="AS178" s="361"/>
      <c r="AT178" s="361"/>
      <c r="AU178" s="361"/>
      <c r="AV178" s="361"/>
      <c r="AW178" s="361"/>
      <c r="AX178" s="362"/>
      <c r="AY178" s="360"/>
      <c r="AZ178" s="361"/>
      <c r="BA178" s="361"/>
      <c r="BB178" s="362"/>
      <c r="BC178" s="351"/>
      <c r="BD178" s="352"/>
      <c r="BE178" s="352"/>
      <c r="BF178" s="353"/>
      <c r="BG178" s="369"/>
      <c r="BH178" s="370"/>
      <c r="BI178" s="370"/>
      <c r="BJ178" s="371"/>
      <c r="BK178" s="318"/>
      <c r="BL178" s="319"/>
      <c r="BM178" s="319"/>
      <c r="BN178" s="319"/>
      <c r="BO178" s="319"/>
      <c r="BP178" s="320"/>
      <c r="BQ178" s="321"/>
      <c r="BR178" s="322"/>
      <c r="BS178" s="322"/>
      <c r="BT178" s="322"/>
      <c r="BU178" s="322"/>
      <c r="BV178" s="322"/>
      <c r="BW178" s="323"/>
      <c r="BX178" s="321"/>
      <c r="BY178" s="322"/>
      <c r="BZ178" s="322"/>
      <c r="CA178" s="322"/>
      <c r="CB178" s="322"/>
      <c r="CC178" s="323"/>
      <c r="CD178" s="321"/>
      <c r="CE178" s="322"/>
      <c r="CF178" s="322"/>
      <c r="CG178" s="322"/>
      <c r="CH178" s="322"/>
      <c r="CI178" s="323"/>
    </row>
    <row r="179" spans="1:87" ht="18" customHeight="1" thickBot="1" x14ac:dyDescent="0.3">
      <c r="A179" s="75"/>
      <c r="B179" s="324" t="s">
        <v>276</v>
      </c>
      <c r="C179" s="325"/>
      <c r="D179" s="325"/>
      <c r="E179" s="325"/>
      <c r="F179" s="325"/>
      <c r="G179" s="325"/>
      <c r="H179" s="325"/>
      <c r="I179" s="325"/>
      <c r="J179" s="325"/>
      <c r="K179" s="325"/>
      <c r="L179" s="325"/>
      <c r="M179" s="325"/>
      <c r="N179" s="325"/>
      <c r="O179" s="325"/>
      <c r="P179" s="325"/>
      <c r="Q179" s="325"/>
      <c r="R179" s="325"/>
      <c r="S179" s="325"/>
      <c r="T179" s="325"/>
      <c r="U179" s="325"/>
      <c r="V179" s="325"/>
      <c r="W179" s="325"/>
      <c r="X179" s="325"/>
      <c r="Y179" s="326"/>
      <c r="Z179" s="333" t="s">
        <v>329</v>
      </c>
      <c r="AA179" s="334"/>
      <c r="AB179" s="334"/>
      <c r="AC179" s="334"/>
      <c r="AD179" s="335"/>
      <c r="AE179" s="333">
        <v>24</v>
      </c>
      <c r="AF179" s="334"/>
      <c r="AG179" s="334"/>
      <c r="AH179" s="334"/>
      <c r="AI179" s="334"/>
      <c r="AJ179" s="334"/>
      <c r="AK179" s="342" t="s">
        <v>23</v>
      </c>
      <c r="AL179" s="343"/>
      <c r="AM179" s="343"/>
      <c r="AN179" s="343"/>
      <c r="AO179" s="343"/>
      <c r="AP179" s="343"/>
      <c r="AQ179" s="343"/>
      <c r="AR179" s="343"/>
      <c r="AS179" s="343"/>
      <c r="AT179" s="343"/>
      <c r="AU179" s="343"/>
      <c r="AV179" s="343"/>
      <c r="AW179" s="343"/>
      <c r="AX179" s="344"/>
      <c r="AY179" s="409">
        <v>1</v>
      </c>
      <c r="AZ179" s="346"/>
      <c r="BA179" s="346"/>
      <c r="BB179" s="410"/>
      <c r="BC179" s="345">
        <f>+$AE$179*AY179</f>
        <v>24</v>
      </c>
      <c r="BD179" s="346"/>
      <c r="BE179" s="346"/>
      <c r="BF179" s="347"/>
      <c r="BG179" s="285">
        <v>7925</v>
      </c>
      <c r="BH179" s="286"/>
      <c r="BI179" s="286"/>
      <c r="BJ179" s="287"/>
      <c r="BK179" s="288">
        <f>+AY179*BG179</f>
        <v>7925</v>
      </c>
      <c r="BL179" s="289"/>
      <c r="BM179" s="289"/>
      <c r="BN179" s="289"/>
      <c r="BO179" s="289"/>
      <c r="BP179" s="290"/>
      <c r="BQ179" s="291">
        <v>1000</v>
      </c>
      <c r="BR179" s="292"/>
      <c r="BS179" s="292"/>
      <c r="BT179" s="292"/>
      <c r="BU179" s="292"/>
      <c r="BV179" s="292"/>
      <c r="BW179" s="293"/>
      <c r="BX179" s="291">
        <f>+(((BK180+BQ179)*15)/85)</f>
        <v>1575</v>
      </c>
      <c r="BY179" s="292"/>
      <c r="BZ179" s="292"/>
      <c r="CA179" s="292"/>
      <c r="CB179" s="292"/>
      <c r="CC179" s="293"/>
      <c r="CD179" s="291">
        <f>+BK180+BQ179+BX179</f>
        <v>10500</v>
      </c>
      <c r="CE179" s="292"/>
      <c r="CF179" s="292"/>
      <c r="CG179" s="292"/>
      <c r="CH179" s="292"/>
      <c r="CI179" s="293"/>
    </row>
    <row r="180" spans="1:87" ht="18" customHeight="1" thickBot="1" x14ac:dyDescent="0.3">
      <c r="A180" s="75"/>
      <c r="B180" s="377"/>
      <c r="C180" s="378"/>
      <c r="D180" s="378"/>
      <c r="E180" s="378"/>
      <c r="F180" s="378"/>
      <c r="G180" s="378"/>
      <c r="H180" s="378"/>
      <c r="I180" s="378"/>
      <c r="J180" s="378"/>
      <c r="K180" s="378"/>
      <c r="L180" s="378"/>
      <c r="M180" s="378"/>
      <c r="N180" s="378"/>
      <c r="O180" s="378"/>
      <c r="P180" s="378"/>
      <c r="Q180" s="378"/>
      <c r="R180" s="378"/>
      <c r="S180" s="378"/>
      <c r="T180" s="378"/>
      <c r="U180" s="378"/>
      <c r="V180" s="378"/>
      <c r="W180" s="378"/>
      <c r="X180" s="378"/>
      <c r="Y180" s="378"/>
      <c r="Z180" s="378"/>
      <c r="AA180" s="378"/>
      <c r="AB180" s="378"/>
      <c r="AC180" s="378"/>
      <c r="AD180" s="378"/>
      <c r="AE180" s="378"/>
      <c r="AF180" s="378"/>
      <c r="AG180" s="378"/>
      <c r="AH180" s="378"/>
      <c r="AI180" s="378"/>
      <c r="AJ180" s="379"/>
      <c r="AK180" s="380" t="s">
        <v>3</v>
      </c>
      <c r="AL180" s="381"/>
      <c r="AM180" s="381"/>
      <c r="AN180" s="381"/>
      <c r="AO180" s="381"/>
      <c r="AP180" s="381"/>
      <c r="AQ180" s="381"/>
      <c r="AR180" s="381"/>
      <c r="AS180" s="381"/>
      <c r="AT180" s="381"/>
      <c r="AU180" s="381"/>
      <c r="AV180" s="381"/>
      <c r="AW180" s="381"/>
      <c r="AX180" s="381"/>
      <c r="AY180" s="382"/>
      <c r="AZ180" s="382"/>
      <c r="BA180" s="382"/>
      <c r="BB180" s="382"/>
      <c r="BC180" s="382"/>
      <c r="BD180" s="382"/>
      <c r="BE180" s="382"/>
      <c r="BF180" s="382"/>
      <c r="BG180" s="382"/>
      <c r="BH180" s="382"/>
      <c r="BI180" s="382"/>
      <c r="BJ180" s="383"/>
      <c r="BK180" s="384">
        <f>SUM(BK179:BK179)</f>
        <v>7925</v>
      </c>
      <c r="BL180" s="385"/>
      <c r="BM180" s="385"/>
      <c r="BN180" s="385"/>
      <c r="BO180" s="385"/>
      <c r="BP180" s="386"/>
      <c r="BQ180" s="387" t="s">
        <v>100</v>
      </c>
      <c r="BR180" s="388"/>
      <c r="BS180" s="388"/>
      <c r="BT180" s="388"/>
      <c r="BU180" s="388"/>
      <c r="BV180" s="388"/>
      <c r="BW180" s="388"/>
      <c r="BX180" s="388"/>
      <c r="BY180" s="388"/>
      <c r="BZ180" s="388"/>
      <c r="CA180" s="388"/>
      <c r="CB180" s="388"/>
      <c r="CC180" s="389"/>
      <c r="CD180" s="390">
        <f>+CD179*AE179</f>
        <v>252000</v>
      </c>
      <c r="CE180" s="390"/>
      <c r="CF180" s="390"/>
      <c r="CG180" s="390"/>
      <c r="CH180" s="390"/>
      <c r="CI180" s="391"/>
    </row>
    <row r="181" spans="1:87" ht="18" customHeight="1" thickBot="1" x14ac:dyDescent="0.3">
      <c r="A181" s="75"/>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7"/>
      <c r="AZ181" s="77"/>
      <c r="BA181" s="77"/>
      <c r="BB181" s="77"/>
      <c r="BC181" s="77"/>
      <c r="BD181" s="77"/>
      <c r="BE181" s="77"/>
      <c r="BF181" s="77"/>
      <c r="BG181" s="78"/>
      <c r="BH181" s="78"/>
      <c r="BI181" s="78"/>
      <c r="BJ181" s="78"/>
      <c r="BK181" s="79"/>
      <c r="BL181" s="79"/>
      <c r="BM181" s="79"/>
      <c r="BN181" s="79"/>
      <c r="BO181" s="79"/>
      <c r="BP181" s="79"/>
      <c r="BQ181" s="79"/>
      <c r="BR181" s="79"/>
      <c r="BS181" s="79"/>
      <c r="BT181" s="79"/>
      <c r="BU181" s="79"/>
      <c r="BV181" s="79"/>
      <c r="BW181" s="79"/>
      <c r="BX181" s="79"/>
      <c r="BY181" s="79"/>
      <c r="BZ181" s="79"/>
      <c r="CA181" s="79"/>
      <c r="CB181" s="79"/>
      <c r="CC181" s="79"/>
      <c r="CD181" s="79"/>
      <c r="CE181" s="79"/>
      <c r="CF181" s="79"/>
      <c r="CG181" s="79"/>
      <c r="CH181" s="79"/>
      <c r="CI181" s="79"/>
    </row>
    <row r="182" spans="1:87" ht="18" customHeight="1" x14ac:dyDescent="0.25">
      <c r="A182" s="75"/>
      <c r="B182" s="348" t="s">
        <v>0</v>
      </c>
      <c r="C182" s="349"/>
      <c r="D182" s="349"/>
      <c r="E182" s="349"/>
      <c r="F182" s="349"/>
      <c r="G182" s="349"/>
      <c r="H182" s="349"/>
      <c r="I182" s="349"/>
      <c r="J182" s="349"/>
      <c r="K182" s="349"/>
      <c r="L182" s="349"/>
      <c r="M182" s="349"/>
      <c r="N182" s="349"/>
      <c r="O182" s="349"/>
      <c r="P182" s="349"/>
      <c r="Q182" s="349"/>
      <c r="R182" s="349"/>
      <c r="S182" s="349"/>
      <c r="T182" s="349"/>
      <c r="U182" s="349"/>
      <c r="V182" s="349"/>
      <c r="W182" s="349"/>
      <c r="X182" s="349"/>
      <c r="Y182" s="350"/>
      <c r="Z182" s="348" t="s">
        <v>80</v>
      </c>
      <c r="AA182" s="349"/>
      <c r="AB182" s="349"/>
      <c r="AC182" s="349"/>
      <c r="AD182" s="350"/>
      <c r="AE182" s="357" t="s">
        <v>79</v>
      </c>
      <c r="AF182" s="358"/>
      <c r="AG182" s="358"/>
      <c r="AH182" s="358"/>
      <c r="AI182" s="358"/>
      <c r="AJ182" s="359"/>
      <c r="AK182" s="357" t="s">
        <v>81</v>
      </c>
      <c r="AL182" s="358"/>
      <c r="AM182" s="358"/>
      <c r="AN182" s="358"/>
      <c r="AO182" s="358"/>
      <c r="AP182" s="358"/>
      <c r="AQ182" s="358"/>
      <c r="AR182" s="358"/>
      <c r="AS182" s="358"/>
      <c r="AT182" s="358"/>
      <c r="AU182" s="358"/>
      <c r="AV182" s="358"/>
      <c r="AW182" s="358"/>
      <c r="AX182" s="359"/>
      <c r="AY182" s="357" t="s">
        <v>1</v>
      </c>
      <c r="AZ182" s="358"/>
      <c r="BA182" s="358"/>
      <c r="BB182" s="359"/>
      <c r="BC182" s="348" t="s">
        <v>104</v>
      </c>
      <c r="BD182" s="349"/>
      <c r="BE182" s="349"/>
      <c r="BF182" s="350"/>
      <c r="BG182" s="366" t="s">
        <v>82</v>
      </c>
      <c r="BH182" s="367"/>
      <c r="BI182" s="367"/>
      <c r="BJ182" s="368"/>
      <c r="BK182" s="315" t="s">
        <v>99</v>
      </c>
      <c r="BL182" s="316"/>
      <c r="BM182" s="316"/>
      <c r="BN182" s="316"/>
      <c r="BO182" s="316"/>
      <c r="BP182" s="317"/>
      <c r="BQ182" s="315" t="s">
        <v>83</v>
      </c>
      <c r="BR182" s="316"/>
      <c r="BS182" s="316"/>
      <c r="BT182" s="316"/>
      <c r="BU182" s="316"/>
      <c r="BV182" s="316"/>
      <c r="BW182" s="317"/>
      <c r="BX182" s="315" t="s">
        <v>84</v>
      </c>
      <c r="BY182" s="316"/>
      <c r="BZ182" s="316"/>
      <c r="CA182" s="316"/>
      <c r="CB182" s="316"/>
      <c r="CC182" s="317"/>
      <c r="CD182" s="315" t="s">
        <v>85</v>
      </c>
      <c r="CE182" s="316"/>
      <c r="CF182" s="316"/>
      <c r="CG182" s="316"/>
      <c r="CH182" s="316"/>
      <c r="CI182" s="317"/>
    </row>
    <row r="183" spans="1:87" ht="18" customHeight="1" x14ac:dyDescent="0.25">
      <c r="A183" s="75"/>
      <c r="B183" s="351"/>
      <c r="C183" s="352"/>
      <c r="D183" s="352"/>
      <c r="E183" s="352"/>
      <c r="F183" s="352"/>
      <c r="G183" s="352"/>
      <c r="H183" s="352"/>
      <c r="I183" s="352"/>
      <c r="J183" s="352"/>
      <c r="K183" s="352"/>
      <c r="L183" s="352"/>
      <c r="M183" s="352"/>
      <c r="N183" s="352"/>
      <c r="O183" s="352"/>
      <c r="P183" s="352"/>
      <c r="Q183" s="352"/>
      <c r="R183" s="352"/>
      <c r="S183" s="352"/>
      <c r="T183" s="352"/>
      <c r="U183" s="352"/>
      <c r="V183" s="352"/>
      <c r="W183" s="352"/>
      <c r="X183" s="352"/>
      <c r="Y183" s="353"/>
      <c r="Z183" s="351"/>
      <c r="AA183" s="352"/>
      <c r="AB183" s="352"/>
      <c r="AC183" s="352"/>
      <c r="AD183" s="353"/>
      <c r="AE183" s="360"/>
      <c r="AF183" s="361"/>
      <c r="AG183" s="361"/>
      <c r="AH183" s="361"/>
      <c r="AI183" s="361"/>
      <c r="AJ183" s="362"/>
      <c r="AK183" s="360"/>
      <c r="AL183" s="361"/>
      <c r="AM183" s="361"/>
      <c r="AN183" s="361"/>
      <c r="AO183" s="361"/>
      <c r="AP183" s="361"/>
      <c r="AQ183" s="361"/>
      <c r="AR183" s="361"/>
      <c r="AS183" s="361"/>
      <c r="AT183" s="361"/>
      <c r="AU183" s="361"/>
      <c r="AV183" s="361"/>
      <c r="AW183" s="361"/>
      <c r="AX183" s="362"/>
      <c r="AY183" s="360"/>
      <c r="AZ183" s="361"/>
      <c r="BA183" s="361"/>
      <c r="BB183" s="362"/>
      <c r="BC183" s="351"/>
      <c r="BD183" s="352"/>
      <c r="BE183" s="352"/>
      <c r="BF183" s="353"/>
      <c r="BG183" s="369"/>
      <c r="BH183" s="370"/>
      <c r="BI183" s="370"/>
      <c r="BJ183" s="371"/>
      <c r="BK183" s="318"/>
      <c r="BL183" s="319"/>
      <c r="BM183" s="319"/>
      <c r="BN183" s="319"/>
      <c r="BO183" s="319"/>
      <c r="BP183" s="320"/>
      <c r="BQ183" s="318"/>
      <c r="BR183" s="319"/>
      <c r="BS183" s="319"/>
      <c r="BT183" s="319"/>
      <c r="BU183" s="319"/>
      <c r="BV183" s="319"/>
      <c r="BW183" s="320"/>
      <c r="BX183" s="318"/>
      <c r="BY183" s="319"/>
      <c r="BZ183" s="319"/>
      <c r="CA183" s="319"/>
      <c r="CB183" s="319"/>
      <c r="CC183" s="320"/>
      <c r="CD183" s="318"/>
      <c r="CE183" s="319"/>
      <c r="CF183" s="319"/>
      <c r="CG183" s="319"/>
      <c r="CH183" s="319"/>
      <c r="CI183" s="320"/>
    </row>
    <row r="184" spans="1:87" ht="18" customHeight="1" thickBot="1" x14ac:dyDescent="0.3">
      <c r="A184" s="75"/>
      <c r="B184" s="354"/>
      <c r="C184" s="355"/>
      <c r="D184" s="355"/>
      <c r="E184" s="355"/>
      <c r="F184" s="355"/>
      <c r="G184" s="355"/>
      <c r="H184" s="355"/>
      <c r="I184" s="355"/>
      <c r="J184" s="355"/>
      <c r="K184" s="355"/>
      <c r="L184" s="355"/>
      <c r="M184" s="355"/>
      <c r="N184" s="355"/>
      <c r="O184" s="355"/>
      <c r="P184" s="355"/>
      <c r="Q184" s="355"/>
      <c r="R184" s="355"/>
      <c r="S184" s="355"/>
      <c r="T184" s="355"/>
      <c r="U184" s="355"/>
      <c r="V184" s="355"/>
      <c r="W184" s="355"/>
      <c r="X184" s="355"/>
      <c r="Y184" s="356"/>
      <c r="Z184" s="354"/>
      <c r="AA184" s="355"/>
      <c r="AB184" s="355"/>
      <c r="AC184" s="355"/>
      <c r="AD184" s="356"/>
      <c r="AE184" s="363"/>
      <c r="AF184" s="364"/>
      <c r="AG184" s="364"/>
      <c r="AH184" s="364"/>
      <c r="AI184" s="364"/>
      <c r="AJ184" s="365"/>
      <c r="AK184" s="360"/>
      <c r="AL184" s="361"/>
      <c r="AM184" s="361"/>
      <c r="AN184" s="361"/>
      <c r="AO184" s="361"/>
      <c r="AP184" s="361"/>
      <c r="AQ184" s="361"/>
      <c r="AR184" s="361"/>
      <c r="AS184" s="361"/>
      <c r="AT184" s="361"/>
      <c r="AU184" s="361"/>
      <c r="AV184" s="361"/>
      <c r="AW184" s="361"/>
      <c r="AX184" s="362"/>
      <c r="AY184" s="360"/>
      <c r="AZ184" s="361"/>
      <c r="BA184" s="361"/>
      <c r="BB184" s="362"/>
      <c r="BC184" s="351"/>
      <c r="BD184" s="352"/>
      <c r="BE184" s="352"/>
      <c r="BF184" s="353"/>
      <c r="BG184" s="369"/>
      <c r="BH184" s="370"/>
      <c r="BI184" s="370"/>
      <c r="BJ184" s="371"/>
      <c r="BK184" s="318"/>
      <c r="BL184" s="319"/>
      <c r="BM184" s="319"/>
      <c r="BN184" s="319"/>
      <c r="BO184" s="319"/>
      <c r="BP184" s="320"/>
      <c r="BQ184" s="321"/>
      <c r="BR184" s="322"/>
      <c r="BS184" s="322"/>
      <c r="BT184" s="322"/>
      <c r="BU184" s="322"/>
      <c r="BV184" s="322"/>
      <c r="BW184" s="323"/>
      <c r="BX184" s="321"/>
      <c r="BY184" s="322"/>
      <c r="BZ184" s="322"/>
      <c r="CA184" s="322"/>
      <c r="CB184" s="322"/>
      <c r="CC184" s="323"/>
      <c r="CD184" s="321"/>
      <c r="CE184" s="322"/>
      <c r="CF184" s="322"/>
      <c r="CG184" s="322"/>
      <c r="CH184" s="322"/>
      <c r="CI184" s="323"/>
    </row>
    <row r="185" spans="1:87" ht="18" customHeight="1" x14ac:dyDescent="0.25">
      <c r="A185" s="75"/>
      <c r="B185" s="324" t="s">
        <v>277</v>
      </c>
      <c r="C185" s="325"/>
      <c r="D185" s="325"/>
      <c r="E185" s="325"/>
      <c r="F185" s="325"/>
      <c r="G185" s="325"/>
      <c r="H185" s="325"/>
      <c r="I185" s="325"/>
      <c r="J185" s="325"/>
      <c r="K185" s="325"/>
      <c r="L185" s="325"/>
      <c r="M185" s="325"/>
      <c r="N185" s="325"/>
      <c r="O185" s="325"/>
      <c r="P185" s="325"/>
      <c r="Q185" s="325"/>
      <c r="R185" s="325"/>
      <c r="S185" s="325"/>
      <c r="T185" s="325"/>
      <c r="U185" s="325"/>
      <c r="V185" s="325"/>
      <c r="W185" s="325"/>
      <c r="X185" s="325"/>
      <c r="Y185" s="326"/>
      <c r="Z185" s="333" t="s">
        <v>330</v>
      </c>
      <c r="AA185" s="334"/>
      <c r="AB185" s="334"/>
      <c r="AC185" s="334"/>
      <c r="AD185" s="335"/>
      <c r="AE185" s="333">
        <v>1</v>
      </c>
      <c r="AF185" s="334"/>
      <c r="AG185" s="334"/>
      <c r="AH185" s="334"/>
      <c r="AI185" s="334"/>
      <c r="AJ185" s="334"/>
      <c r="AK185" s="342" t="s">
        <v>23</v>
      </c>
      <c r="AL185" s="343"/>
      <c r="AM185" s="343"/>
      <c r="AN185" s="343"/>
      <c r="AO185" s="343"/>
      <c r="AP185" s="343"/>
      <c r="AQ185" s="343"/>
      <c r="AR185" s="343"/>
      <c r="AS185" s="343"/>
      <c r="AT185" s="343"/>
      <c r="AU185" s="343"/>
      <c r="AV185" s="343"/>
      <c r="AW185" s="343"/>
      <c r="AX185" s="344"/>
      <c r="AY185" s="409">
        <v>4</v>
      </c>
      <c r="AZ185" s="346"/>
      <c r="BA185" s="346"/>
      <c r="BB185" s="410"/>
      <c r="BC185" s="345">
        <f>+$AE$185*AY185</f>
        <v>4</v>
      </c>
      <c r="BD185" s="346"/>
      <c r="BE185" s="346"/>
      <c r="BF185" s="347"/>
      <c r="BG185" s="285">
        <v>7925</v>
      </c>
      <c r="BH185" s="286"/>
      <c r="BI185" s="286"/>
      <c r="BJ185" s="287"/>
      <c r="BK185" s="288">
        <f>+AY185*BG185</f>
        <v>31700</v>
      </c>
      <c r="BL185" s="289"/>
      <c r="BM185" s="289"/>
      <c r="BN185" s="289"/>
      <c r="BO185" s="289"/>
      <c r="BP185" s="290"/>
      <c r="BQ185" s="291">
        <v>5000</v>
      </c>
      <c r="BR185" s="292"/>
      <c r="BS185" s="292"/>
      <c r="BT185" s="292"/>
      <c r="BU185" s="292"/>
      <c r="BV185" s="292"/>
      <c r="BW185" s="293"/>
      <c r="BX185" s="291">
        <f>+(((BK190+BQ185)*15)/85)</f>
        <v>28379.294117647059</v>
      </c>
      <c r="BY185" s="292"/>
      <c r="BZ185" s="292"/>
      <c r="CA185" s="292"/>
      <c r="CB185" s="292"/>
      <c r="CC185" s="293"/>
      <c r="CD185" s="291">
        <f>+BK190+BQ185+BX185</f>
        <v>189195.29411764705</v>
      </c>
      <c r="CE185" s="292"/>
      <c r="CF185" s="292"/>
      <c r="CG185" s="292"/>
      <c r="CH185" s="292"/>
      <c r="CI185" s="293"/>
    </row>
    <row r="186" spans="1:87" ht="18" customHeight="1" x14ac:dyDescent="0.25">
      <c r="A186" s="75"/>
      <c r="B186" s="327"/>
      <c r="C186" s="328"/>
      <c r="D186" s="328"/>
      <c r="E186" s="328"/>
      <c r="F186" s="328"/>
      <c r="G186" s="328"/>
      <c r="H186" s="328"/>
      <c r="I186" s="328"/>
      <c r="J186" s="328"/>
      <c r="K186" s="328"/>
      <c r="L186" s="328"/>
      <c r="M186" s="328"/>
      <c r="N186" s="328"/>
      <c r="O186" s="328"/>
      <c r="P186" s="328"/>
      <c r="Q186" s="328"/>
      <c r="R186" s="328"/>
      <c r="S186" s="328"/>
      <c r="T186" s="328"/>
      <c r="U186" s="328"/>
      <c r="V186" s="328"/>
      <c r="W186" s="328"/>
      <c r="X186" s="328"/>
      <c r="Y186" s="329"/>
      <c r="Z186" s="336"/>
      <c r="AA186" s="337"/>
      <c r="AB186" s="337"/>
      <c r="AC186" s="337"/>
      <c r="AD186" s="338"/>
      <c r="AE186" s="336"/>
      <c r="AF186" s="337"/>
      <c r="AG186" s="337"/>
      <c r="AH186" s="337"/>
      <c r="AI186" s="337"/>
      <c r="AJ186" s="337"/>
      <c r="AK186" s="300" t="s">
        <v>13</v>
      </c>
      <c r="AL186" s="301"/>
      <c r="AM186" s="301"/>
      <c r="AN186" s="301"/>
      <c r="AO186" s="301"/>
      <c r="AP186" s="301"/>
      <c r="AQ186" s="301"/>
      <c r="AR186" s="301"/>
      <c r="AS186" s="301"/>
      <c r="AT186" s="301"/>
      <c r="AU186" s="301"/>
      <c r="AV186" s="301"/>
      <c r="AW186" s="301"/>
      <c r="AX186" s="302"/>
      <c r="AY186" s="407">
        <v>1</v>
      </c>
      <c r="AZ186" s="304"/>
      <c r="BA186" s="304"/>
      <c r="BB186" s="408"/>
      <c r="BC186" s="306">
        <f>+$AE$185*AY186</f>
        <v>1</v>
      </c>
      <c r="BD186" s="307"/>
      <c r="BE186" s="307"/>
      <c r="BF186" s="308"/>
      <c r="BG186" s="309">
        <v>40826</v>
      </c>
      <c r="BH186" s="310"/>
      <c r="BI186" s="310"/>
      <c r="BJ186" s="311"/>
      <c r="BK186" s="312">
        <f t="shared" ref="BK186:BK189" si="23">+AY186*BG186</f>
        <v>40826</v>
      </c>
      <c r="BL186" s="313"/>
      <c r="BM186" s="313"/>
      <c r="BN186" s="313"/>
      <c r="BO186" s="313"/>
      <c r="BP186" s="314"/>
      <c r="BQ186" s="294"/>
      <c r="BR186" s="295"/>
      <c r="BS186" s="295"/>
      <c r="BT186" s="295"/>
      <c r="BU186" s="295"/>
      <c r="BV186" s="295"/>
      <c r="BW186" s="296"/>
      <c r="BX186" s="294"/>
      <c r="BY186" s="295"/>
      <c r="BZ186" s="295"/>
      <c r="CA186" s="295"/>
      <c r="CB186" s="295"/>
      <c r="CC186" s="296"/>
      <c r="CD186" s="294"/>
      <c r="CE186" s="295"/>
      <c r="CF186" s="295"/>
      <c r="CG186" s="295"/>
      <c r="CH186" s="295"/>
      <c r="CI186" s="296"/>
    </row>
    <row r="187" spans="1:87" ht="18" customHeight="1" x14ac:dyDescent="0.25">
      <c r="A187" s="75"/>
      <c r="B187" s="327"/>
      <c r="C187" s="328"/>
      <c r="D187" s="328"/>
      <c r="E187" s="328"/>
      <c r="F187" s="328"/>
      <c r="G187" s="328"/>
      <c r="H187" s="328"/>
      <c r="I187" s="328"/>
      <c r="J187" s="328"/>
      <c r="K187" s="328"/>
      <c r="L187" s="328"/>
      <c r="M187" s="328"/>
      <c r="N187" s="328"/>
      <c r="O187" s="328"/>
      <c r="P187" s="328"/>
      <c r="Q187" s="328"/>
      <c r="R187" s="328"/>
      <c r="S187" s="328"/>
      <c r="T187" s="328"/>
      <c r="U187" s="328"/>
      <c r="V187" s="328"/>
      <c r="W187" s="328"/>
      <c r="X187" s="328"/>
      <c r="Y187" s="329"/>
      <c r="Z187" s="336"/>
      <c r="AA187" s="337"/>
      <c r="AB187" s="337"/>
      <c r="AC187" s="337"/>
      <c r="AD187" s="338"/>
      <c r="AE187" s="336"/>
      <c r="AF187" s="337"/>
      <c r="AG187" s="337"/>
      <c r="AH187" s="337"/>
      <c r="AI187" s="337"/>
      <c r="AJ187" s="337"/>
      <c r="AK187" s="300" t="s">
        <v>530</v>
      </c>
      <c r="AL187" s="301"/>
      <c r="AM187" s="301"/>
      <c r="AN187" s="301"/>
      <c r="AO187" s="301"/>
      <c r="AP187" s="301"/>
      <c r="AQ187" s="301"/>
      <c r="AR187" s="301"/>
      <c r="AS187" s="301"/>
      <c r="AT187" s="301"/>
      <c r="AU187" s="301"/>
      <c r="AV187" s="301"/>
      <c r="AW187" s="301"/>
      <c r="AX187" s="302"/>
      <c r="AY187" s="407">
        <v>1</v>
      </c>
      <c r="AZ187" s="304"/>
      <c r="BA187" s="304"/>
      <c r="BB187" s="408"/>
      <c r="BC187" s="306">
        <f>+$AE$185*AY187</f>
        <v>1</v>
      </c>
      <c r="BD187" s="307"/>
      <c r="BE187" s="307"/>
      <c r="BF187" s="308"/>
      <c r="BG187" s="309">
        <v>22629</v>
      </c>
      <c r="BH187" s="310"/>
      <c r="BI187" s="310"/>
      <c r="BJ187" s="311"/>
      <c r="BK187" s="312">
        <f t="shared" si="23"/>
        <v>22629</v>
      </c>
      <c r="BL187" s="313"/>
      <c r="BM187" s="313"/>
      <c r="BN187" s="313"/>
      <c r="BO187" s="313"/>
      <c r="BP187" s="314"/>
      <c r="BQ187" s="294"/>
      <c r="BR187" s="295"/>
      <c r="BS187" s="295"/>
      <c r="BT187" s="295"/>
      <c r="BU187" s="295"/>
      <c r="BV187" s="295"/>
      <c r="BW187" s="296"/>
      <c r="BX187" s="294"/>
      <c r="BY187" s="295"/>
      <c r="BZ187" s="295"/>
      <c r="CA187" s="295"/>
      <c r="CB187" s="295"/>
      <c r="CC187" s="296"/>
      <c r="CD187" s="294"/>
      <c r="CE187" s="295"/>
      <c r="CF187" s="295"/>
      <c r="CG187" s="295"/>
      <c r="CH187" s="295"/>
      <c r="CI187" s="296"/>
    </row>
    <row r="188" spans="1:87" ht="18" customHeight="1" x14ac:dyDescent="0.25">
      <c r="A188" s="75"/>
      <c r="B188" s="327"/>
      <c r="C188" s="328"/>
      <c r="D188" s="328"/>
      <c r="E188" s="328"/>
      <c r="F188" s="328"/>
      <c r="G188" s="328"/>
      <c r="H188" s="328"/>
      <c r="I188" s="328"/>
      <c r="J188" s="328"/>
      <c r="K188" s="328"/>
      <c r="L188" s="328"/>
      <c r="M188" s="328"/>
      <c r="N188" s="328"/>
      <c r="O188" s="328"/>
      <c r="P188" s="328"/>
      <c r="Q188" s="328"/>
      <c r="R188" s="328"/>
      <c r="S188" s="328"/>
      <c r="T188" s="328"/>
      <c r="U188" s="328"/>
      <c r="V188" s="328"/>
      <c r="W188" s="328"/>
      <c r="X188" s="328"/>
      <c r="Y188" s="329"/>
      <c r="Z188" s="336"/>
      <c r="AA188" s="337"/>
      <c r="AB188" s="337"/>
      <c r="AC188" s="337"/>
      <c r="AD188" s="338"/>
      <c r="AE188" s="336"/>
      <c r="AF188" s="337"/>
      <c r="AG188" s="337"/>
      <c r="AH188" s="337"/>
      <c r="AI188" s="337"/>
      <c r="AJ188" s="337"/>
      <c r="AK188" s="300" t="s">
        <v>18</v>
      </c>
      <c r="AL188" s="301"/>
      <c r="AM188" s="301"/>
      <c r="AN188" s="301"/>
      <c r="AO188" s="301"/>
      <c r="AP188" s="301"/>
      <c r="AQ188" s="301"/>
      <c r="AR188" s="301"/>
      <c r="AS188" s="301"/>
      <c r="AT188" s="301"/>
      <c r="AU188" s="301"/>
      <c r="AV188" s="301"/>
      <c r="AW188" s="301"/>
      <c r="AX188" s="302"/>
      <c r="AY188" s="407">
        <v>1</v>
      </c>
      <c r="AZ188" s="304"/>
      <c r="BA188" s="304"/>
      <c r="BB188" s="408"/>
      <c r="BC188" s="306">
        <f>+$AE$185*AY188</f>
        <v>1</v>
      </c>
      <c r="BD188" s="307"/>
      <c r="BE188" s="307"/>
      <c r="BF188" s="308"/>
      <c r="BG188" s="309">
        <v>28961</v>
      </c>
      <c r="BH188" s="310"/>
      <c r="BI188" s="310"/>
      <c r="BJ188" s="311"/>
      <c r="BK188" s="312">
        <f t="shared" si="23"/>
        <v>28961</v>
      </c>
      <c r="BL188" s="313"/>
      <c r="BM188" s="313"/>
      <c r="BN188" s="313"/>
      <c r="BO188" s="313"/>
      <c r="BP188" s="314"/>
      <c r="BQ188" s="294"/>
      <c r="BR188" s="295"/>
      <c r="BS188" s="295"/>
      <c r="BT188" s="295"/>
      <c r="BU188" s="295"/>
      <c r="BV188" s="295"/>
      <c r="BW188" s="296"/>
      <c r="BX188" s="294"/>
      <c r="BY188" s="295"/>
      <c r="BZ188" s="295"/>
      <c r="CA188" s="295"/>
      <c r="CB188" s="295"/>
      <c r="CC188" s="296"/>
      <c r="CD188" s="294"/>
      <c r="CE188" s="295"/>
      <c r="CF188" s="295"/>
      <c r="CG188" s="295"/>
      <c r="CH188" s="295"/>
      <c r="CI188" s="296"/>
    </row>
    <row r="189" spans="1:87" ht="18" customHeight="1" thickBot="1" x14ac:dyDescent="0.3">
      <c r="A189" s="75"/>
      <c r="B189" s="327"/>
      <c r="C189" s="328"/>
      <c r="D189" s="328"/>
      <c r="E189" s="328"/>
      <c r="F189" s="328"/>
      <c r="G189" s="328"/>
      <c r="H189" s="328"/>
      <c r="I189" s="328"/>
      <c r="J189" s="328"/>
      <c r="K189" s="328"/>
      <c r="L189" s="328"/>
      <c r="M189" s="328"/>
      <c r="N189" s="328"/>
      <c r="O189" s="328"/>
      <c r="P189" s="328"/>
      <c r="Q189" s="328"/>
      <c r="R189" s="328"/>
      <c r="S189" s="328"/>
      <c r="T189" s="328"/>
      <c r="U189" s="328"/>
      <c r="V189" s="328"/>
      <c r="W189" s="328"/>
      <c r="X189" s="328"/>
      <c r="Y189" s="329"/>
      <c r="Z189" s="336"/>
      <c r="AA189" s="337"/>
      <c r="AB189" s="337"/>
      <c r="AC189" s="337"/>
      <c r="AD189" s="338"/>
      <c r="AE189" s="336"/>
      <c r="AF189" s="337"/>
      <c r="AG189" s="337"/>
      <c r="AH189" s="337"/>
      <c r="AI189" s="337"/>
      <c r="AJ189" s="337"/>
      <c r="AK189" s="392" t="s">
        <v>526</v>
      </c>
      <c r="AL189" s="393"/>
      <c r="AM189" s="393"/>
      <c r="AN189" s="393"/>
      <c r="AO189" s="393"/>
      <c r="AP189" s="393"/>
      <c r="AQ189" s="393"/>
      <c r="AR189" s="393"/>
      <c r="AS189" s="393"/>
      <c r="AT189" s="393"/>
      <c r="AU189" s="393"/>
      <c r="AV189" s="393"/>
      <c r="AW189" s="393"/>
      <c r="AX189" s="394"/>
      <c r="AY189" s="407">
        <v>4</v>
      </c>
      <c r="AZ189" s="304"/>
      <c r="BA189" s="304"/>
      <c r="BB189" s="408"/>
      <c r="BC189" s="306">
        <f>+$AE$185*AY189</f>
        <v>4</v>
      </c>
      <c r="BD189" s="307"/>
      <c r="BE189" s="307"/>
      <c r="BF189" s="308"/>
      <c r="BG189" s="309">
        <v>7925</v>
      </c>
      <c r="BH189" s="310"/>
      <c r="BI189" s="310"/>
      <c r="BJ189" s="311"/>
      <c r="BK189" s="312">
        <f t="shared" si="23"/>
        <v>31700</v>
      </c>
      <c r="BL189" s="313"/>
      <c r="BM189" s="313"/>
      <c r="BN189" s="313"/>
      <c r="BO189" s="313"/>
      <c r="BP189" s="314"/>
      <c r="BQ189" s="294"/>
      <c r="BR189" s="295"/>
      <c r="BS189" s="295"/>
      <c r="BT189" s="295"/>
      <c r="BU189" s="295"/>
      <c r="BV189" s="295"/>
      <c r="BW189" s="296"/>
      <c r="BX189" s="294"/>
      <c r="BY189" s="295"/>
      <c r="BZ189" s="295"/>
      <c r="CA189" s="295"/>
      <c r="CB189" s="295"/>
      <c r="CC189" s="296"/>
      <c r="CD189" s="294"/>
      <c r="CE189" s="295"/>
      <c r="CF189" s="295"/>
      <c r="CG189" s="295"/>
      <c r="CH189" s="295"/>
      <c r="CI189" s="296"/>
    </row>
    <row r="190" spans="1:87" ht="18" customHeight="1" thickBot="1" x14ac:dyDescent="0.3">
      <c r="A190" s="75"/>
      <c r="B190" s="377"/>
      <c r="C190" s="378"/>
      <c r="D190" s="378"/>
      <c r="E190" s="378"/>
      <c r="F190" s="378"/>
      <c r="G190" s="378"/>
      <c r="H190" s="378"/>
      <c r="I190" s="378"/>
      <c r="J190" s="378"/>
      <c r="K190" s="378"/>
      <c r="L190" s="378"/>
      <c r="M190" s="378"/>
      <c r="N190" s="378"/>
      <c r="O190" s="378"/>
      <c r="P190" s="378"/>
      <c r="Q190" s="378"/>
      <c r="R190" s="378"/>
      <c r="S190" s="378"/>
      <c r="T190" s="378"/>
      <c r="U190" s="378"/>
      <c r="V190" s="378"/>
      <c r="W190" s="378"/>
      <c r="X190" s="378"/>
      <c r="Y190" s="378"/>
      <c r="Z190" s="378"/>
      <c r="AA190" s="378"/>
      <c r="AB190" s="378"/>
      <c r="AC190" s="378"/>
      <c r="AD190" s="378"/>
      <c r="AE190" s="378"/>
      <c r="AF190" s="378"/>
      <c r="AG190" s="378"/>
      <c r="AH190" s="378"/>
      <c r="AI190" s="378"/>
      <c r="AJ190" s="379"/>
      <c r="AK190" s="380" t="s">
        <v>3</v>
      </c>
      <c r="AL190" s="381"/>
      <c r="AM190" s="381"/>
      <c r="AN190" s="381"/>
      <c r="AO190" s="381"/>
      <c r="AP190" s="381"/>
      <c r="AQ190" s="381"/>
      <c r="AR190" s="381"/>
      <c r="AS190" s="381"/>
      <c r="AT190" s="381"/>
      <c r="AU190" s="381"/>
      <c r="AV190" s="381"/>
      <c r="AW190" s="381"/>
      <c r="AX190" s="381"/>
      <c r="AY190" s="382"/>
      <c r="AZ190" s="382"/>
      <c r="BA190" s="382"/>
      <c r="BB190" s="382"/>
      <c r="BC190" s="382"/>
      <c r="BD190" s="382"/>
      <c r="BE190" s="382"/>
      <c r="BF190" s="382"/>
      <c r="BG190" s="382"/>
      <c r="BH190" s="382"/>
      <c r="BI190" s="382"/>
      <c r="BJ190" s="383"/>
      <c r="BK190" s="384">
        <f>SUM(BK185:BK189)</f>
        <v>155816</v>
      </c>
      <c r="BL190" s="385"/>
      <c r="BM190" s="385"/>
      <c r="BN190" s="385"/>
      <c r="BO190" s="385"/>
      <c r="BP190" s="386"/>
      <c r="BQ190" s="387" t="s">
        <v>100</v>
      </c>
      <c r="BR190" s="388"/>
      <c r="BS190" s="388"/>
      <c r="BT190" s="388"/>
      <c r="BU190" s="388"/>
      <c r="BV190" s="388"/>
      <c r="BW190" s="388"/>
      <c r="BX190" s="388"/>
      <c r="BY190" s="388"/>
      <c r="BZ190" s="388"/>
      <c r="CA190" s="388"/>
      <c r="CB190" s="388"/>
      <c r="CC190" s="389"/>
      <c r="CD190" s="390">
        <f>+CD185*AE185</f>
        <v>189195.29411764705</v>
      </c>
      <c r="CE190" s="390"/>
      <c r="CF190" s="390"/>
      <c r="CG190" s="390"/>
      <c r="CH190" s="390"/>
      <c r="CI190" s="391"/>
    </row>
    <row r="191" spans="1:87" ht="18" customHeight="1" thickBot="1" x14ac:dyDescent="0.3">
      <c r="A191" s="75"/>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BG191" s="78"/>
      <c r="BH191" s="78"/>
      <c r="BI191" s="78"/>
      <c r="BJ191" s="78"/>
      <c r="BK191" s="79"/>
      <c r="BL191" s="79"/>
      <c r="BM191" s="79"/>
      <c r="BN191" s="79"/>
      <c r="BO191" s="79"/>
      <c r="BP191" s="79"/>
      <c r="BQ191" s="79"/>
      <c r="BR191" s="79"/>
      <c r="BS191" s="79"/>
      <c r="BT191" s="79"/>
      <c r="BU191" s="79"/>
      <c r="BV191" s="79"/>
      <c r="BW191" s="79"/>
      <c r="BX191" s="79"/>
      <c r="BY191" s="79"/>
      <c r="BZ191" s="79"/>
      <c r="CA191" s="79"/>
      <c r="CB191" s="79"/>
      <c r="CC191" s="79"/>
      <c r="CD191" s="79"/>
      <c r="CE191" s="79"/>
      <c r="CF191" s="79"/>
      <c r="CG191" s="79"/>
      <c r="CH191" s="79"/>
      <c r="CI191" s="79"/>
    </row>
    <row r="192" spans="1:87" ht="18" customHeight="1" x14ac:dyDescent="0.25">
      <c r="A192" s="75"/>
      <c r="B192" s="348" t="s">
        <v>0</v>
      </c>
      <c r="C192" s="349"/>
      <c r="D192" s="349"/>
      <c r="E192" s="349"/>
      <c r="F192" s="349"/>
      <c r="G192" s="349"/>
      <c r="H192" s="349"/>
      <c r="I192" s="349"/>
      <c r="J192" s="349"/>
      <c r="K192" s="349"/>
      <c r="L192" s="349"/>
      <c r="M192" s="349"/>
      <c r="N192" s="349"/>
      <c r="O192" s="349"/>
      <c r="P192" s="349"/>
      <c r="Q192" s="349"/>
      <c r="R192" s="349"/>
      <c r="S192" s="349"/>
      <c r="T192" s="349"/>
      <c r="U192" s="349"/>
      <c r="V192" s="349"/>
      <c r="W192" s="349"/>
      <c r="X192" s="349"/>
      <c r="Y192" s="350"/>
      <c r="Z192" s="348" t="s">
        <v>80</v>
      </c>
      <c r="AA192" s="349"/>
      <c r="AB192" s="349"/>
      <c r="AC192" s="349"/>
      <c r="AD192" s="350"/>
      <c r="AE192" s="357" t="s">
        <v>79</v>
      </c>
      <c r="AF192" s="358"/>
      <c r="AG192" s="358"/>
      <c r="AH192" s="358"/>
      <c r="AI192" s="358"/>
      <c r="AJ192" s="359"/>
      <c r="AK192" s="357" t="s">
        <v>81</v>
      </c>
      <c r="AL192" s="358"/>
      <c r="AM192" s="358"/>
      <c r="AN192" s="358"/>
      <c r="AO192" s="358"/>
      <c r="AP192" s="358"/>
      <c r="AQ192" s="358"/>
      <c r="AR192" s="358"/>
      <c r="AS192" s="358"/>
      <c r="AT192" s="358"/>
      <c r="AU192" s="358"/>
      <c r="AV192" s="358"/>
      <c r="AW192" s="358"/>
      <c r="AX192" s="359"/>
      <c r="AY192" s="357" t="s">
        <v>1</v>
      </c>
      <c r="AZ192" s="358"/>
      <c r="BA192" s="358"/>
      <c r="BB192" s="359"/>
      <c r="BC192" s="348" t="s">
        <v>104</v>
      </c>
      <c r="BD192" s="349"/>
      <c r="BE192" s="349"/>
      <c r="BF192" s="350"/>
      <c r="BG192" s="366" t="s">
        <v>82</v>
      </c>
      <c r="BH192" s="367"/>
      <c r="BI192" s="367"/>
      <c r="BJ192" s="368"/>
      <c r="BK192" s="315" t="s">
        <v>99</v>
      </c>
      <c r="BL192" s="316"/>
      <c r="BM192" s="316"/>
      <c r="BN192" s="316"/>
      <c r="BO192" s="316"/>
      <c r="BP192" s="317"/>
      <c r="BQ192" s="315" t="s">
        <v>83</v>
      </c>
      <c r="BR192" s="316"/>
      <c r="BS192" s="316"/>
      <c r="BT192" s="316"/>
      <c r="BU192" s="316"/>
      <c r="BV192" s="316"/>
      <c r="BW192" s="317"/>
      <c r="BX192" s="315" t="s">
        <v>84</v>
      </c>
      <c r="BY192" s="316"/>
      <c r="BZ192" s="316"/>
      <c r="CA192" s="316"/>
      <c r="CB192" s="316"/>
      <c r="CC192" s="317"/>
      <c r="CD192" s="315" t="s">
        <v>85</v>
      </c>
      <c r="CE192" s="316"/>
      <c r="CF192" s="316"/>
      <c r="CG192" s="316"/>
      <c r="CH192" s="316"/>
      <c r="CI192" s="317"/>
    </row>
    <row r="193" spans="1:87" ht="18" customHeight="1" x14ac:dyDescent="0.25">
      <c r="A193" s="75"/>
      <c r="B193" s="351"/>
      <c r="C193" s="352"/>
      <c r="D193" s="352"/>
      <c r="E193" s="352"/>
      <c r="F193" s="352"/>
      <c r="G193" s="352"/>
      <c r="H193" s="352"/>
      <c r="I193" s="352"/>
      <c r="J193" s="352"/>
      <c r="K193" s="352"/>
      <c r="L193" s="352"/>
      <c r="M193" s="352"/>
      <c r="N193" s="352"/>
      <c r="O193" s="352"/>
      <c r="P193" s="352"/>
      <c r="Q193" s="352"/>
      <c r="R193" s="352"/>
      <c r="S193" s="352"/>
      <c r="T193" s="352"/>
      <c r="U193" s="352"/>
      <c r="V193" s="352"/>
      <c r="W193" s="352"/>
      <c r="X193" s="352"/>
      <c r="Y193" s="353"/>
      <c r="Z193" s="351"/>
      <c r="AA193" s="352"/>
      <c r="AB193" s="352"/>
      <c r="AC193" s="352"/>
      <c r="AD193" s="353"/>
      <c r="AE193" s="360"/>
      <c r="AF193" s="361"/>
      <c r="AG193" s="361"/>
      <c r="AH193" s="361"/>
      <c r="AI193" s="361"/>
      <c r="AJ193" s="362"/>
      <c r="AK193" s="360"/>
      <c r="AL193" s="361"/>
      <c r="AM193" s="361"/>
      <c r="AN193" s="361"/>
      <c r="AO193" s="361"/>
      <c r="AP193" s="361"/>
      <c r="AQ193" s="361"/>
      <c r="AR193" s="361"/>
      <c r="AS193" s="361"/>
      <c r="AT193" s="361"/>
      <c r="AU193" s="361"/>
      <c r="AV193" s="361"/>
      <c r="AW193" s="361"/>
      <c r="AX193" s="362"/>
      <c r="AY193" s="360"/>
      <c r="AZ193" s="361"/>
      <c r="BA193" s="361"/>
      <c r="BB193" s="362"/>
      <c r="BC193" s="351"/>
      <c r="BD193" s="352"/>
      <c r="BE193" s="352"/>
      <c r="BF193" s="353"/>
      <c r="BG193" s="369"/>
      <c r="BH193" s="370"/>
      <c r="BI193" s="370"/>
      <c r="BJ193" s="371"/>
      <c r="BK193" s="318"/>
      <c r="BL193" s="319"/>
      <c r="BM193" s="319"/>
      <c r="BN193" s="319"/>
      <c r="BO193" s="319"/>
      <c r="BP193" s="320"/>
      <c r="BQ193" s="318"/>
      <c r="BR193" s="319"/>
      <c r="BS193" s="319"/>
      <c r="BT193" s="319"/>
      <c r="BU193" s="319"/>
      <c r="BV193" s="319"/>
      <c r="BW193" s="320"/>
      <c r="BX193" s="318"/>
      <c r="BY193" s="319"/>
      <c r="BZ193" s="319"/>
      <c r="CA193" s="319"/>
      <c r="CB193" s="319"/>
      <c r="CC193" s="320"/>
      <c r="CD193" s="318"/>
      <c r="CE193" s="319"/>
      <c r="CF193" s="319"/>
      <c r="CG193" s="319"/>
      <c r="CH193" s="319"/>
      <c r="CI193" s="320"/>
    </row>
    <row r="194" spans="1:87" ht="18" customHeight="1" thickBot="1" x14ac:dyDescent="0.3">
      <c r="A194" s="75"/>
      <c r="B194" s="354"/>
      <c r="C194" s="355"/>
      <c r="D194" s="355"/>
      <c r="E194" s="355"/>
      <c r="F194" s="355"/>
      <c r="G194" s="355"/>
      <c r="H194" s="355"/>
      <c r="I194" s="355"/>
      <c r="J194" s="355"/>
      <c r="K194" s="355"/>
      <c r="L194" s="355"/>
      <c r="M194" s="355"/>
      <c r="N194" s="355"/>
      <c r="O194" s="355"/>
      <c r="P194" s="355"/>
      <c r="Q194" s="355"/>
      <c r="R194" s="355"/>
      <c r="S194" s="355"/>
      <c r="T194" s="355"/>
      <c r="U194" s="355"/>
      <c r="V194" s="355"/>
      <c r="W194" s="355"/>
      <c r="X194" s="355"/>
      <c r="Y194" s="356"/>
      <c r="Z194" s="354"/>
      <c r="AA194" s="355"/>
      <c r="AB194" s="355"/>
      <c r="AC194" s="355"/>
      <c r="AD194" s="356"/>
      <c r="AE194" s="363"/>
      <c r="AF194" s="364"/>
      <c r="AG194" s="364"/>
      <c r="AH194" s="364"/>
      <c r="AI194" s="364"/>
      <c r="AJ194" s="365"/>
      <c r="AK194" s="360"/>
      <c r="AL194" s="361"/>
      <c r="AM194" s="361"/>
      <c r="AN194" s="361"/>
      <c r="AO194" s="361"/>
      <c r="AP194" s="361"/>
      <c r="AQ194" s="361"/>
      <c r="AR194" s="361"/>
      <c r="AS194" s="361"/>
      <c r="AT194" s="361"/>
      <c r="AU194" s="361"/>
      <c r="AV194" s="361"/>
      <c r="AW194" s="361"/>
      <c r="AX194" s="362"/>
      <c r="AY194" s="360"/>
      <c r="AZ194" s="361"/>
      <c r="BA194" s="361"/>
      <c r="BB194" s="362"/>
      <c r="BC194" s="351"/>
      <c r="BD194" s="352"/>
      <c r="BE194" s="352"/>
      <c r="BF194" s="353"/>
      <c r="BG194" s="369"/>
      <c r="BH194" s="370"/>
      <c r="BI194" s="370"/>
      <c r="BJ194" s="371"/>
      <c r="BK194" s="318"/>
      <c r="BL194" s="319"/>
      <c r="BM194" s="319"/>
      <c r="BN194" s="319"/>
      <c r="BO194" s="319"/>
      <c r="BP194" s="320"/>
      <c r="BQ194" s="321"/>
      <c r="BR194" s="322"/>
      <c r="BS194" s="322"/>
      <c r="BT194" s="322"/>
      <c r="BU194" s="322"/>
      <c r="BV194" s="322"/>
      <c r="BW194" s="323"/>
      <c r="BX194" s="321"/>
      <c r="BY194" s="322"/>
      <c r="BZ194" s="322"/>
      <c r="CA194" s="322"/>
      <c r="CB194" s="322"/>
      <c r="CC194" s="323"/>
      <c r="CD194" s="321"/>
      <c r="CE194" s="322"/>
      <c r="CF194" s="322"/>
      <c r="CG194" s="322"/>
      <c r="CH194" s="322"/>
      <c r="CI194" s="323"/>
    </row>
    <row r="195" spans="1:87" ht="36" customHeight="1" x14ac:dyDescent="0.25">
      <c r="A195" s="75"/>
      <c r="B195" s="324" t="s">
        <v>278</v>
      </c>
      <c r="C195" s="325"/>
      <c r="D195" s="325"/>
      <c r="E195" s="325"/>
      <c r="F195" s="325"/>
      <c r="G195" s="325"/>
      <c r="H195" s="325"/>
      <c r="I195" s="325"/>
      <c r="J195" s="325"/>
      <c r="K195" s="325"/>
      <c r="L195" s="325"/>
      <c r="M195" s="325"/>
      <c r="N195" s="325"/>
      <c r="O195" s="325"/>
      <c r="P195" s="325"/>
      <c r="Q195" s="325"/>
      <c r="R195" s="325"/>
      <c r="S195" s="325"/>
      <c r="T195" s="325"/>
      <c r="U195" s="325"/>
      <c r="V195" s="325"/>
      <c r="W195" s="325"/>
      <c r="X195" s="325"/>
      <c r="Y195" s="326"/>
      <c r="Z195" s="333" t="s">
        <v>331</v>
      </c>
      <c r="AA195" s="334"/>
      <c r="AB195" s="334"/>
      <c r="AC195" s="334"/>
      <c r="AD195" s="335"/>
      <c r="AE195" s="333">
        <v>1</v>
      </c>
      <c r="AF195" s="334"/>
      <c r="AG195" s="334"/>
      <c r="AH195" s="334"/>
      <c r="AI195" s="334"/>
      <c r="AJ195" s="334"/>
      <c r="AK195" s="342" t="s">
        <v>13</v>
      </c>
      <c r="AL195" s="343"/>
      <c r="AM195" s="343"/>
      <c r="AN195" s="343"/>
      <c r="AO195" s="343"/>
      <c r="AP195" s="343"/>
      <c r="AQ195" s="343"/>
      <c r="AR195" s="343"/>
      <c r="AS195" s="343"/>
      <c r="AT195" s="343"/>
      <c r="AU195" s="343"/>
      <c r="AV195" s="343"/>
      <c r="AW195" s="343"/>
      <c r="AX195" s="344"/>
      <c r="AY195" s="409">
        <v>0.25</v>
      </c>
      <c r="AZ195" s="346"/>
      <c r="BA195" s="346"/>
      <c r="BB195" s="410"/>
      <c r="BC195" s="345">
        <f>+$AE$195*AY195</f>
        <v>0.25</v>
      </c>
      <c r="BD195" s="346"/>
      <c r="BE195" s="346"/>
      <c r="BF195" s="347"/>
      <c r="BG195" s="285">
        <v>40826</v>
      </c>
      <c r="BH195" s="286"/>
      <c r="BI195" s="286"/>
      <c r="BJ195" s="287"/>
      <c r="BK195" s="288">
        <f>+AY195*BG195</f>
        <v>10206.5</v>
      </c>
      <c r="BL195" s="289"/>
      <c r="BM195" s="289"/>
      <c r="BN195" s="289"/>
      <c r="BO195" s="289"/>
      <c r="BP195" s="290"/>
      <c r="BQ195" s="291">
        <v>5000</v>
      </c>
      <c r="BR195" s="292"/>
      <c r="BS195" s="292"/>
      <c r="BT195" s="292"/>
      <c r="BU195" s="292"/>
      <c r="BV195" s="292"/>
      <c r="BW195" s="293"/>
      <c r="BX195" s="291">
        <f>+(((BK197+BQ195)*15)/85)</f>
        <v>8277.6176470588234</v>
      </c>
      <c r="BY195" s="292"/>
      <c r="BZ195" s="292"/>
      <c r="CA195" s="292"/>
      <c r="CB195" s="292"/>
      <c r="CC195" s="293"/>
      <c r="CD195" s="291">
        <f>+BK197+BQ195+BX195</f>
        <v>55184.117647058825</v>
      </c>
      <c r="CE195" s="292"/>
      <c r="CF195" s="292"/>
      <c r="CG195" s="292"/>
      <c r="CH195" s="292"/>
      <c r="CI195" s="293"/>
    </row>
    <row r="196" spans="1:87" ht="36" customHeight="1" thickBot="1" x14ac:dyDescent="0.3">
      <c r="A196" s="75"/>
      <c r="B196" s="327"/>
      <c r="C196" s="328"/>
      <c r="D196" s="328"/>
      <c r="E196" s="328"/>
      <c r="F196" s="328"/>
      <c r="G196" s="328"/>
      <c r="H196" s="328"/>
      <c r="I196" s="328"/>
      <c r="J196" s="328"/>
      <c r="K196" s="328"/>
      <c r="L196" s="328"/>
      <c r="M196" s="328"/>
      <c r="N196" s="328"/>
      <c r="O196" s="328"/>
      <c r="P196" s="328"/>
      <c r="Q196" s="328"/>
      <c r="R196" s="328"/>
      <c r="S196" s="328"/>
      <c r="T196" s="328"/>
      <c r="U196" s="328"/>
      <c r="V196" s="328"/>
      <c r="W196" s="328"/>
      <c r="X196" s="328"/>
      <c r="Y196" s="329"/>
      <c r="Z196" s="336"/>
      <c r="AA196" s="337"/>
      <c r="AB196" s="337"/>
      <c r="AC196" s="337"/>
      <c r="AD196" s="338"/>
      <c r="AE196" s="336"/>
      <c r="AF196" s="337"/>
      <c r="AG196" s="337"/>
      <c r="AH196" s="337"/>
      <c r="AI196" s="337"/>
      <c r="AJ196" s="337"/>
      <c r="AK196" s="392" t="s">
        <v>526</v>
      </c>
      <c r="AL196" s="393"/>
      <c r="AM196" s="393"/>
      <c r="AN196" s="393"/>
      <c r="AO196" s="393"/>
      <c r="AP196" s="393"/>
      <c r="AQ196" s="393"/>
      <c r="AR196" s="393"/>
      <c r="AS196" s="393"/>
      <c r="AT196" s="393"/>
      <c r="AU196" s="393"/>
      <c r="AV196" s="393"/>
      <c r="AW196" s="393"/>
      <c r="AX196" s="394"/>
      <c r="AY196" s="407">
        <v>4</v>
      </c>
      <c r="AZ196" s="304"/>
      <c r="BA196" s="304"/>
      <c r="BB196" s="408"/>
      <c r="BC196" s="306">
        <f>+$AE$195*AY196</f>
        <v>4</v>
      </c>
      <c r="BD196" s="307"/>
      <c r="BE196" s="307"/>
      <c r="BF196" s="308"/>
      <c r="BG196" s="309">
        <v>7925</v>
      </c>
      <c r="BH196" s="310"/>
      <c r="BI196" s="310"/>
      <c r="BJ196" s="311"/>
      <c r="BK196" s="312">
        <f t="shared" ref="BK196" si="24">+AY196*BG196</f>
        <v>31700</v>
      </c>
      <c r="BL196" s="313"/>
      <c r="BM196" s="313"/>
      <c r="BN196" s="313"/>
      <c r="BO196" s="313"/>
      <c r="BP196" s="314"/>
      <c r="BQ196" s="294"/>
      <c r="BR196" s="295"/>
      <c r="BS196" s="295"/>
      <c r="BT196" s="295"/>
      <c r="BU196" s="295"/>
      <c r="BV196" s="295"/>
      <c r="BW196" s="296"/>
      <c r="BX196" s="294"/>
      <c r="BY196" s="295"/>
      <c r="BZ196" s="295"/>
      <c r="CA196" s="295"/>
      <c r="CB196" s="295"/>
      <c r="CC196" s="296"/>
      <c r="CD196" s="294"/>
      <c r="CE196" s="295"/>
      <c r="CF196" s="295"/>
      <c r="CG196" s="295"/>
      <c r="CH196" s="295"/>
      <c r="CI196" s="296"/>
    </row>
    <row r="197" spans="1:87" ht="18" customHeight="1" thickBot="1" x14ac:dyDescent="0.3">
      <c r="A197" s="75"/>
      <c r="B197" s="377"/>
      <c r="C197" s="378"/>
      <c r="D197" s="378"/>
      <c r="E197" s="378"/>
      <c r="F197" s="378"/>
      <c r="G197" s="378"/>
      <c r="H197" s="378"/>
      <c r="I197" s="378"/>
      <c r="J197" s="378"/>
      <c r="K197" s="378"/>
      <c r="L197" s="378"/>
      <c r="M197" s="378"/>
      <c r="N197" s="378"/>
      <c r="O197" s="378"/>
      <c r="P197" s="378"/>
      <c r="Q197" s="378"/>
      <c r="R197" s="378"/>
      <c r="S197" s="378"/>
      <c r="T197" s="378"/>
      <c r="U197" s="378"/>
      <c r="V197" s="378"/>
      <c r="W197" s="378"/>
      <c r="X197" s="378"/>
      <c r="Y197" s="378"/>
      <c r="Z197" s="378"/>
      <c r="AA197" s="378"/>
      <c r="AB197" s="378"/>
      <c r="AC197" s="378"/>
      <c r="AD197" s="378"/>
      <c r="AE197" s="378"/>
      <c r="AF197" s="378"/>
      <c r="AG197" s="378"/>
      <c r="AH197" s="378"/>
      <c r="AI197" s="378"/>
      <c r="AJ197" s="379"/>
      <c r="AK197" s="380" t="s">
        <v>3</v>
      </c>
      <c r="AL197" s="381"/>
      <c r="AM197" s="381"/>
      <c r="AN197" s="381"/>
      <c r="AO197" s="381"/>
      <c r="AP197" s="381"/>
      <c r="AQ197" s="381"/>
      <c r="AR197" s="381"/>
      <c r="AS197" s="381"/>
      <c r="AT197" s="381"/>
      <c r="AU197" s="381"/>
      <c r="AV197" s="381"/>
      <c r="AW197" s="381"/>
      <c r="AX197" s="381"/>
      <c r="AY197" s="382"/>
      <c r="AZ197" s="382"/>
      <c r="BA197" s="382"/>
      <c r="BB197" s="382"/>
      <c r="BC197" s="382"/>
      <c r="BD197" s="382"/>
      <c r="BE197" s="382"/>
      <c r="BF197" s="382"/>
      <c r="BG197" s="382"/>
      <c r="BH197" s="382"/>
      <c r="BI197" s="382"/>
      <c r="BJ197" s="383"/>
      <c r="BK197" s="384">
        <f>SUM(BK195:BK196)</f>
        <v>41906.5</v>
      </c>
      <c r="BL197" s="385"/>
      <c r="BM197" s="385"/>
      <c r="BN197" s="385"/>
      <c r="BO197" s="385"/>
      <c r="BP197" s="386"/>
      <c r="BQ197" s="387" t="s">
        <v>100</v>
      </c>
      <c r="BR197" s="388"/>
      <c r="BS197" s="388"/>
      <c r="BT197" s="388"/>
      <c r="BU197" s="388"/>
      <c r="BV197" s="388"/>
      <c r="BW197" s="388"/>
      <c r="BX197" s="388"/>
      <c r="BY197" s="388"/>
      <c r="BZ197" s="388"/>
      <c r="CA197" s="388"/>
      <c r="CB197" s="388"/>
      <c r="CC197" s="389"/>
      <c r="CD197" s="390">
        <f>+CD195*AE195</f>
        <v>55184.117647058825</v>
      </c>
      <c r="CE197" s="390"/>
      <c r="CF197" s="390"/>
      <c r="CG197" s="390"/>
      <c r="CH197" s="390"/>
      <c r="CI197" s="391"/>
    </row>
    <row r="198" spans="1:87" ht="18" customHeight="1" thickBot="1" x14ac:dyDescent="0.3">
      <c r="A198" s="75"/>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c r="AE198" s="76"/>
      <c r="AF198" s="76"/>
      <c r="AG198" s="76"/>
      <c r="AH198" s="76"/>
      <c r="AI198" s="76"/>
      <c r="AJ198" s="76"/>
      <c r="BG198" s="78"/>
      <c r="BH198" s="78"/>
      <c r="BI198" s="78"/>
      <c r="BJ198" s="78"/>
      <c r="BK198" s="79"/>
      <c r="BL198" s="79"/>
      <c r="BM198" s="79"/>
      <c r="BN198" s="79"/>
      <c r="BO198" s="79"/>
      <c r="BP198" s="79"/>
      <c r="BQ198" s="79"/>
      <c r="BR198" s="79"/>
      <c r="BS198" s="79"/>
      <c r="BT198" s="79"/>
      <c r="BU198" s="79"/>
      <c r="BV198" s="79"/>
      <c r="BW198" s="79"/>
      <c r="BX198" s="79"/>
      <c r="BY198" s="79"/>
      <c r="BZ198" s="79"/>
      <c r="CA198" s="79"/>
      <c r="CB198" s="79"/>
      <c r="CC198" s="79"/>
      <c r="CD198" s="79"/>
      <c r="CE198" s="79"/>
      <c r="CF198" s="79"/>
      <c r="CG198" s="79"/>
      <c r="CH198" s="79"/>
      <c r="CI198" s="79"/>
    </row>
    <row r="199" spans="1:87" ht="18" customHeight="1" x14ac:dyDescent="0.25">
      <c r="A199" s="75"/>
      <c r="B199" s="348" t="s">
        <v>0</v>
      </c>
      <c r="C199" s="349"/>
      <c r="D199" s="349"/>
      <c r="E199" s="349"/>
      <c r="F199" s="349"/>
      <c r="G199" s="349"/>
      <c r="H199" s="349"/>
      <c r="I199" s="349"/>
      <c r="J199" s="349"/>
      <c r="K199" s="349"/>
      <c r="L199" s="349"/>
      <c r="M199" s="349"/>
      <c r="N199" s="349"/>
      <c r="O199" s="349"/>
      <c r="P199" s="349"/>
      <c r="Q199" s="349"/>
      <c r="R199" s="349"/>
      <c r="S199" s="349"/>
      <c r="T199" s="349"/>
      <c r="U199" s="349"/>
      <c r="V199" s="349"/>
      <c r="W199" s="349"/>
      <c r="X199" s="349"/>
      <c r="Y199" s="350"/>
      <c r="Z199" s="348" t="s">
        <v>80</v>
      </c>
      <c r="AA199" s="349"/>
      <c r="AB199" s="349"/>
      <c r="AC199" s="349"/>
      <c r="AD199" s="350"/>
      <c r="AE199" s="357" t="s">
        <v>79</v>
      </c>
      <c r="AF199" s="358"/>
      <c r="AG199" s="358"/>
      <c r="AH199" s="358"/>
      <c r="AI199" s="358"/>
      <c r="AJ199" s="359"/>
      <c r="AK199" s="357" t="s">
        <v>81</v>
      </c>
      <c r="AL199" s="358"/>
      <c r="AM199" s="358"/>
      <c r="AN199" s="358"/>
      <c r="AO199" s="358"/>
      <c r="AP199" s="358"/>
      <c r="AQ199" s="358"/>
      <c r="AR199" s="358"/>
      <c r="AS199" s="358"/>
      <c r="AT199" s="358"/>
      <c r="AU199" s="358"/>
      <c r="AV199" s="358"/>
      <c r="AW199" s="358"/>
      <c r="AX199" s="359"/>
      <c r="AY199" s="357" t="s">
        <v>1</v>
      </c>
      <c r="AZ199" s="358"/>
      <c r="BA199" s="358"/>
      <c r="BB199" s="359"/>
      <c r="BC199" s="348" t="s">
        <v>104</v>
      </c>
      <c r="BD199" s="349"/>
      <c r="BE199" s="349"/>
      <c r="BF199" s="350"/>
      <c r="BG199" s="366" t="s">
        <v>82</v>
      </c>
      <c r="BH199" s="367"/>
      <c r="BI199" s="367"/>
      <c r="BJ199" s="368"/>
      <c r="BK199" s="315" t="s">
        <v>99</v>
      </c>
      <c r="BL199" s="316"/>
      <c r="BM199" s="316"/>
      <c r="BN199" s="316"/>
      <c r="BO199" s="316"/>
      <c r="BP199" s="317"/>
      <c r="BQ199" s="315" t="s">
        <v>83</v>
      </c>
      <c r="BR199" s="316"/>
      <c r="BS199" s="316"/>
      <c r="BT199" s="316"/>
      <c r="BU199" s="316"/>
      <c r="BV199" s="316"/>
      <c r="BW199" s="317"/>
      <c r="BX199" s="315" t="s">
        <v>84</v>
      </c>
      <c r="BY199" s="316"/>
      <c r="BZ199" s="316"/>
      <c r="CA199" s="316"/>
      <c r="CB199" s="316"/>
      <c r="CC199" s="317"/>
      <c r="CD199" s="315" t="s">
        <v>85</v>
      </c>
      <c r="CE199" s="316"/>
      <c r="CF199" s="316"/>
      <c r="CG199" s="316"/>
      <c r="CH199" s="316"/>
      <c r="CI199" s="317"/>
    </row>
    <row r="200" spans="1:87" ht="18" customHeight="1" x14ac:dyDescent="0.25">
      <c r="A200" s="75"/>
      <c r="B200" s="351"/>
      <c r="C200" s="352"/>
      <c r="D200" s="352"/>
      <c r="E200" s="352"/>
      <c r="F200" s="352"/>
      <c r="G200" s="352"/>
      <c r="H200" s="352"/>
      <c r="I200" s="352"/>
      <c r="J200" s="352"/>
      <c r="K200" s="352"/>
      <c r="L200" s="352"/>
      <c r="M200" s="352"/>
      <c r="N200" s="352"/>
      <c r="O200" s="352"/>
      <c r="P200" s="352"/>
      <c r="Q200" s="352"/>
      <c r="R200" s="352"/>
      <c r="S200" s="352"/>
      <c r="T200" s="352"/>
      <c r="U200" s="352"/>
      <c r="V200" s="352"/>
      <c r="W200" s="352"/>
      <c r="X200" s="352"/>
      <c r="Y200" s="353"/>
      <c r="Z200" s="351"/>
      <c r="AA200" s="352"/>
      <c r="AB200" s="352"/>
      <c r="AC200" s="352"/>
      <c r="AD200" s="353"/>
      <c r="AE200" s="360"/>
      <c r="AF200" s="361"/>
      <c r="AG200" s="361"/>
      <c r="AH200" s="361"/>
      <c r="AI200" s="361"/>
      <c r="AJ200" s="362"/>
      <c r="AK200" s="360"/>
      <c r="AL200" s="361"/>
      <c r="AM200" s="361"/>
      <c r="AN200" s="361"/>
      <c r="AO200" s="361"/>
      <c r="AP200" s="361"/>
      <c r="AQ200" s="361"/>
      <c r="AR200" s="361"/>
      <c r="AS200" s="361"/>
      <c r="AT200" s="361"/>
      <c r="AU200" s="361"/>
      <c r="AV200" s="361"/>
      <c r="AW200" s="361"/>
      <c r="AX200" s="362"/>
      <c r="AY200" s="360"/>
      <c r="AZ200" s="361"/>
      <c r="BA200" s="361"/>
      <c r="BB200" s="362"/>
      <c r="BC200" s="351"/>
      <c r="BD200" s="352"/>
      <c r="BE200" s="352"/>
      <c r="BF200" s="353"/>
      <c r="BG200" s="369"/>
      <c r="BH200" s="370"/>
      <c r="BI200" s="370"/>
      <c r="BJ200" s="371"/>
      <c r="BK200" s="318"/>
      <c r="BL200" s="319"/>
      <c r="BM200" s="319"/>
      <c r="BN200" s="319"/>
      <c r="BO200" s="319"/>
      <c r="BP200" s="320"/>
      <c r="BQ200" s="318"/>
      <c r="BR200" s="319"/>
      <c r="BS200" s="319"/>
      <c r="BT200" s="319"/>
      <c r="BU200" s="319"/>
      <c r="BV200" s="319"/>
      <c r="BW200" s="320"/>
      <c r="BX200" s="318"/>
      <c r="BY200" s="319"/>
      <c r="BZ200" s="319"/>
      <c r="CA200" s="319"/>
      <c r="CB200" s="319"/>
      <c r="CC200" s="320"/>
      <c r="CD200" s="318"/>
      <c r="CE200" s="319"/>
      <c r="CF200" s="319"/>
      <c r="CG200" s="319"/>
      <c r="CH200" s="319"/>
      <c r="CI200" s="320"/>
    </row>
    <row r="201" spans="1:87" ht="18" customHeight="1" thickBot="1" x14ac:dyDescent="0.3">
      <c r="A201" s="75"/>
      <c r="B201" s="354"/>
      <c r="C201" s="355"/>
      <c r="D201" s="355"/>
      <c r="E201" s="355"/>
      <c r="F201" s="355"/>
      <c r="G201" s="355"/>
      <c r="H201" s="355"/>
      <c r="I201" s="355"/>
      <c r="J201" s="355"/>
      <c r="K201" s="355"/>
      <c r="L201" s="355"/>
      <c r="M201" s="355"/>
      <c r="N201" s="355"/>
      <c r="O201" s="355"/>
      <c r="P201" s="355"/>
      <c r="Q201" s="355"/>
      <c r="R201" s="355"/>
      <c r="S201" s="355"/>
      <c r="T201" s="355"/>
      <c r="U201" s="355"/>
      <c r="V201" s="355"/>
      <c r="W201" s="355"/>
      <c r="X201" s="355"/>
      <c r="Y201" s="356"/>
      <c r="Z201" s="354"/>
      <c r="AA201" s="355"/>
      <c r="AB201" s="355"/>
      <c r="AC201" s="355"/>
      <c r="AD201" s="356"/>
      <c r="AE201" s="363"/>
      <c r="AF201" s="364"/>
      <c r="AG201" s="364"/>
      <c r="AH201" s="364"/>
      <c r="AI201" s="364"/>
      <c r="AJ201" s="365"/>
      <c r="AK201" s="360"/>
      <c r="AL201" s="361"/>
      <c r="AM201" s="361"/>
      <c r="AN201" s="361"/>
      <c r="AO201" s="361"/>
      <c r="AP201" s="361"/>
      <c r="AQ201" s="361"/>
      <c r="AR201" s="361"/>
      <c r="AS201" s="361"/>
      <c r="AT201" s="361"/>
      <c r="AU201" s="361"/>
      <c r="AV201" s="361"/>
      <c r="AW201" s="361"/>
      <c r="AX201" s="362"/>
      <c r="AY201" s="360"/>
      <c r="AZ201" s="361"/>
      <c r="BA201" s="361"/>
      <c r="BB201" s="362"/>
      <c r="BC201" s="351"/>
      <c r="BD201" s="352"/>
      <c r="BE201" s="352"/>
      <c r="BF201" s="353"/>
      <c r="BG201" s="369"/>
      <c r="BH201" s="370"/>
      <c r="BI201" s="370"/>
      <c r="BJ201" s="371"/>
      <c r="BK201" s="318"/>
      <c r="BL201" s="319"/>
      <c r="BM201" s="319"/>
      <c r="BN201" s="319"/>
      <c r="BO201" s="319"/>
      <c r="BP201" s="320"/>
      <c r="BQ201" s="321"/>
      <c r="BR201" s="322"/>
      <c r="BS201" s="322"/>
      <c r="BT201" s="322"/>
      <c r="BU201" s="322"/>
      <c r="BV201" s="322"/>
      <c r="BW201" s="323"/>
      <c r="BX201" s="321"/>
      <c r="BY201" s="322"/>
      <c r="BZ201" s="322"/>
      <c r="CA201" s="322"/>
      <c r="CB201" s="322"/>
      <c r="CC201" s="323"/>
      <c r="CD201" s="321"/>
      <c r="CE201" s="322"/>
      <c r="CF201" s="322"/>
      <c r="CG201" s="322"/>
      <c r="CH201" s="322"/>
      <c r="CI201" s="323"/>
    </row>
    <row r="202" spans="1:87" ht="18" customHeight="1" x14ac:dyDescent="0.25">
      <c r="A202" s="75"/>
      <c r="B202" s="324" t="s">
        <v>279</v>
      </c>
      <c r="C202" s="325"/>
      <c r="D202" s="325"/>
      <c r="E202" s="325"/>
      <c r="F202" s="325"/>
      <c r="G202" s="325"/>
      <c r="H202" s="325"/>
      <c r="I202" s="325"/>
      <c r="J202" s="325"/>
      <c r="K202" s="325"/>
      <c r="L202" s="325"/>
      <c r="M202" s="325"/>
      <c r="N202" s="325"/>
      <c r="O202" s="325"/>
      <c r="P202" s="325"/>
      <c r="Q202" s="325"/>
      <c r="R202" s="325"/>
      <c r="S202" s="325"/>
      <c r="T202" s="325"/>
      <c r="U202" s="325"/>
      <c r="V202" s="325"/>
      <c r="W202" s="325"/>
      <c r="X202" s="325"/>
      <c r="Y202" s="326"/>
      <c r="Z202" s="333" t="s">
        <v>332</v>
      </c>
      <c r="AA202" s="334"/>
      <c r="AB202" s="334"/>
      <c r="AC202" s="334"/>
      <c r="AD202" s="335"/>
      <c r="AE202" s="333">
        <v>4</v>
      </c>
      <c r="AF202" s="334"/>
      <c r="AG202" s="334"/>
      <c r="AH202" s="334"/>
      <c r="AI202" s="334"/>
      <c r="AJ202" s="334"/>
      <c r="AK202" s="342" t="s">
        <v>23</v>
      </c>
      <c r="AL202" s="343"/>
      <c r="AM202" s="343"/>
      <c r="AN202" s="343"/>
      <c r="AO202" s="343"/>
      <c r="AP202" s="343"/>
      <c r="AQ202" s="343"/>
      <c r="AR202" s="343"/>
      <c r="AS202" s="343"/>
      <c r="AT202" s="343"/>
      <c r="AU202" s="343"/>
      <c r="AV202" s="343"/>
      <c r="AW202" s="343"/>
      <c r="AX202" s="344"/>
      <c r="AY202" s="409">
        <v>0.25</v>
      </c>
      <c r="AZ202" s="346"/>
      <c r="BA202" s="346"/>
      <c r="BB202" s="410"/>
      <c r="BC202" s="345">
        <f>+$AE$202*AY202</f>
        <v>1</v>
      </c>
      <c r="BD202" s="346"/>
      <c r="BE202" s="346"/>
      <c r="BF202" s="347"/>
      <c r="BG202" s="285">
        <v>7925</v>
      </c>
      <c r="BH202" s="286"/>
      <c r="BI202" s="286"/>
      <c r="BJ202" s="287"/>
      <c r="BK202" s="288">
        <f>+AY202*BG202</f>
        <v>1981.25</v>
      </c>
      <c r="BL202" s="289"/>
      <c r="BM202" s="289"/>
      <c r="BN202" s="289"/>
      <c r="BO202" s="289"/>
      <c r="BP202" s="290"/>
      <c r="BQ202" s="291">
        <v>1000</v>
      </c>
      <c r="BR202" s="292"/>
      <c r="BS202" s="292"/>
      <c r="BT202" s="292"/>
      <c r="BU202" s="292"/>
      <c r="BV202" s="292"/>
      <c r="BW202" s="293"/>
      <c r="BX202" s="291">
        <f>+(((BK206+BQ202)*15)/85)</f>
        <v>3478.3235294117649</v>
      </c>
      <c r="BY202" s="292"/>
      <c r="BZ202" s="292"/>
      <c r="CA202" s="292"/>
      <c r="CB202" s="292"/>
      <c r="CC202" s="293"/>
      <c r="CD202" s="291">
        <f>+BK206+BQ202+BX202</f>
        <v>23188.823529411766</v>
      </c>
      <c r="CE202" s="292"/>
      <c r="CF202" s="292"/>
      <c r="CG202" s="292"/>
      <c r="CH202" s="292"/>
      <c r="CI202" s="293"/>
    </row>
    <row r="203" spans="1:87" ht="18" customHeight="1" x14ac:dyDescent="0.25">
      <c r="A203" s="75"/>
      <c r="B203" s="327"/>
      <c r="C203" s="328"/>
      <c r="D203" s="328"/>
      <c r="E203" s="328"/>
      <c r="F203" s="328"/>
      <c r="G203" s="328"/>
      <c r="H203" s="328"/>
      <c r="I203" s="328"/>
      <c r="J203" s="328"/>
      <c r="K203" s="328"/>
      <c r="L203" s="328"/>
      <c r="M203" s="328"/>
      <c r="N203" s="328"/>
      <c r="O203" s="328"/>
      <c r="P203" s="328"/>
      <c r="Q203" s="328"/>
      <c r="R203" s="328"/>
      <c r="S203" s="328"/>
      <c r="T203" s="328"/>
      <c r="U203" s="328"/>
      <c r="V203" s="328"/>
      <c r="W203" s="328"/>
      <c r="X203" s="328"/>
      <c r="Y203" s="329"/>
      <c r="Z203" s="336"/>
      <c r="AA203" s="337"/>
      <c r="AB203" s="337"/>
      <c r="AC203" s="337"/>
      <c r="AD203" s="338"/>
      <c r="AE203" s="336"/>
      <c r="AF203" s="337"/>
      <c r="AG203" s="337"/>
      <c r="AH203" s="337"/>
      <c r="AI203" s="337"/>
      <c r="AJ203" s="337"/>
      <c r="AK203" s="300" t="s">
        <v>32</v>
      </c>
      <c r="AL203" s="301"/>
      <c r="AM203" s="301"/>
      <c r="AN203" s="301"/>
      <c r="AO203" s="301"/>
      <c r="AP203" s="301"/>
      <c r="AQ203" s="301"/>
      <c r="AR203" s="301"/>
      <c r="AS203" s="301"/>
      <c r="AT203" s="301"/>
      <c r="AU203" s="301"/>
      <c r="AV203" s="301"/>
      <c r="AW203" s="301"/>
      <c r="AX203" s="302"/>
      <c r="AY203" s="407">
        <v>0.25</v>
      </c>
      <c r="AZ203" s="304"/>
      <c r="BA203" s="304"/>
      <c r="BB203" s="408"/>
      <c r="BC203" s="306">
        <f t="shared" ref="BC203:BC205" si="25">+$AE$202*AY203</f>
        <v>1</v>
      </c>
      <c r="BD203" s="307"/>
      <c r="BE203" s="307"/>
      <c r="BF203" s="308"/>
      <c r="BG203" s="309">
        <v>10968</v>
      </c>
      <c r="BH203" s="310"/>
      <c r="BI203" s="310"/>
      <c r="BJ203" s="311"/>
      <c r="BK203" s="312">
        <f t="shared" ref="BK203:BK205" si="26">+AY203*BG203</f>
        <v>2742</v>
      </c>
      <c r="BL203" s="313"/>
      <c r="BM203" s="313"/>
      <c r="BN203" s="313"/>
      <c r="BO203" s="313"/>
      <c r="BP203" s="314"/>
      <c r="BQ203" s="294"/>
      <c r="BR203" s="295"/>
      <c r="BS203" s="295"/>
      <c r="BT203" s="295"/>
      <c r="BU203" s="295"/>
      <c r="BV203" s="295"/>
      <c r="BW203" s="296"/>
      <c r="BX203" s="294"/>
      <c r="BY203" s="295"/>
      <c r="BZ203" s="295"/>
      <c r="CA203" s="295"/>
      <c r="CB203" s="295"/>
      <c r="CC203" s="296"/>
      <c r="CD203" s="294"/>
      <c r="CE203" s="295"/>
      <c r="CF203" s="295"/>
      <c r="CG203" s="295"/>
      <c r="CH203" s="295"/>
      <c r="CI203" s="296"/>
    </row>
    <row r="204" spans="1:87" ht="18" customHeight="1" x14ac:dyDescent="0.25">
      <c r="A204" s="75"/>
      <c r="B204" s="327"/>
      <c r="C204" s="328"/>
      <c r="D204" s="328"/>
      <c r="E204" s="328"/>
      <c r="F204" s="328"/>
      <c r="G204" s="328"/>
      <c r="H204" s="328"/>
      <c r="I204" s="328"/>
      <c r="J204" s="328"/>
      <c r="K204" s="328"/>
      <c r="L204" s="328"/>
      <c r="M204" s="328"/>
      <c r="N204" s="328"/>
      <c r="O204" s="328"/>
      <c r="P204" s="328"/>
      <c r="Q204" s="328"/>
      <c r="R204" s="328"/>
      <c r="S204" s="328"/>
      <c r="T204" s="328"/>
      <c r="U204" s="328"/>
      <c r="V204" s="328"/>
      <c r="W204" s="328"/>
      <c r="X204" s="328"/>
      <c r="Y204" s="329"/>
      <c r="Z204" s="336"/>
      <c r="AA204" s="337"/>
      <c r="AB204" s="337"/>
      <c r="AC204" s="337"/>
      <c r="AD204" s="338"/>
      <c r="AE204" s="336"/>
      <c r="AF204" s="337"/>
      <c r="AG204" s="337"/>
      <c r="AH204" s="337"/>
      <c r="AI204" s="337"/>
      <c r="AJ204" s="337"/>
      <c r="AK204" s="300" t="s">
        <v>40</v>
      </c>
      <c r="AL204" s="301"/>
      <c r="AM204" s="301"/>
      <c r="AN204" s="301"/>
      <c r="AO204" s="301"/>
      <c r="AP204" s="301"/>
      <c r="AQ204" s="301"/>
      <c r="AR204" s="301"/>
      <c r="AS204" s="301"/>
      <c r="AT204" s="301"/>
      <c r="AU204" s="301"/>
      <c r="AV204" s="301"/>
      <c r="AW204" s="301"/>
      <c r="AX204" s="302"/>
      <c r="AY204" s="407">
        <v>0.25</v>
      </c>
      <c r="AZ204" s="304"/>
      <c r="BA204" s="304"/>
      <c r="BB204" s="408"/>
      <c r="BC204" s="306">
        <f t="shared" si="25"/>
        <v>1</v>
      </c>
      <c r="BD204" s="307"/>
      <c r="BE204" s="307"/>
      <c r="BF204" s="308"/>
      <c r="BG204" s="309">
        <v>26988</v>
      </c>
      <c r="BH204" s="310"/>
      <c r="BI204" s="310"/>
      <c r="BJ204" s="311"/>
      <c r="BK204" s="312">
        <f t="shared" si="26"/>
        <v>6747</v>
      </c>
      <c r="BL204" s="313"/>
      <c r="BM204" s="313"/>
      <c r="BN204" s="313"/>
      <c r="BO204" s="313"/>
      <c r="BP204" s="314"/>
      <c r="BQ204" s="294"/>
      <c r="BR204" s="295"/>
      <c r="BS204" s="295"/>
      <c r="BT204" s="295"/>
      <c r="BU204" s="295"/>
      <c r="BV204" s="295"/>
      <c r="BW204" s="296"/>
      <c r="BX204" s="294"/>
      <c r="BY204" s="295"/>
      <c r="BZ204" s="295"/>
      <c r="CA204" s="295"/>
      <c r="CB204" s="295"/>
      <c r="CC204" s="296"/>
      <c r="CD204" s="294"/>
      <c r="CE204" s="295"/>
      <c r="CF204" s="295"/>
      <c r="CG204" s="295"/>
      <c r="CH204" s="295"/>
      <c r="CI204" s="296"/>
    </row>
    <row r="205" spans="1:87" ht="18" customHeight="1" thickBot="1" x14ac:dyDescent="0.3">
      <c r="A205" s="75"/>
      <c r="B205" s="327"/>
      <c r="C205" s="328"/>
      <c r="D205" s="328"/>
      <c r="E205" s="328"/>
      <c r="F205" s="328"/>
      <c r="G205" s="328"/>
      <c r="H205" s="328"/>
      <c r="I205" s="328"/>
      <c r="J205" s="328"/>
      <c r="K205" s="328"/>
      <c r="L205" s="328"/>
      <c r="M205" s="328"/>
      <c r="N205" s="328"/>
      <c r="O205" s="328"/>
      <c r="P205" s="328"/>
      <c r="Q205" s="328"/>
      <c r="R205" s="328"/>
      <c r="S205" s="328"/>
      <c r="T205" s="328"/>
      <c r="U205" s="328"/>
      <c r="V205" s="328"/>
      <c r="W205" s="328"/>
      <c r="X205" s="328"/>
      <c r="Y205" s="329"/>
      <c r="Z205" s="336"/>
      <c r="AA205" s="337"/>
      <c r="AB205" s="337"/>
      <c r="AC205" s="337"/>
      <c r="AD205" s="338"/>
      <c r="AE205" s="336"/>
      <c r="AF205" s="337"/>
      <c r="AG205" s="337"/>
      <c r="AH205" s="337"/>
      <c r="AI205" s="337"/>
      <c r="AJ205" s="337"/>
      <c r="AK205" s="392" t="s">
        <v>18</v>
      </c>
      <c r="AL205" s="393"/>
      <c r="AM205" s="393"/>
      <c r="AN205" s="393"/>
      <c r="AO205" s="393"/>
      <c r="AP205" s="393"/>
      <c r="AQ205" s="393"/>
      <c r="AR205" s="393"/>
      <c r="AS205" s="393"/>
      <c r="AT205" s="393"/>
      <c r="AU205" s="393"/>
      <c r="AV205" s="393"/>
      <c r="AW205" s="393"/>
      <c r="AX205" s="394"/>
      <c r="AY205" s="407">
        <v>0.25</v>
      </c>
      <c r="AZ205" s="304"/>
      <c r="BA205" s="304"/>
      <c r="BB205" s="408"/>
      <c r="BC205" s="306">
        <f t="shared" si="25"/>
        <v>1</v>
      </c>
      <c r="BD205" s="307"/>
      <c r="BE205" s="307"/>
      <c r="BF205" s="308"/>
      <c r="BG205" s="309">
        <v>28961</v>
      </c>
      <c r="BH205" s="310"/>
      <c r="BI205" s="310"/>
      <c r="BJ205" s="311"/>
      <c r="BK205" s="312">
        <f t="shared" si="26"/>
        <v>7240.25</v>
      </c>
      <c r="BL205" s="313"/>
      <c r="BM205" s="313"/>
      <c r="BN205" s="313"/>
      <c r="BO205" s="313"/>
      <c r="BP205" s="314"/>
      <c r="BQ205" s="294"/>
      <c r="BR205" s="295"/>
      <c r="BS205" s="295"/>
      <c r="BT205" s="295"/>
      <c r="BU205" s="295"/>
      <c r="BV205" s="295"/>
      <c r="BW205" s="296"/>
      <c r="BX205" s="294"/>
      <c r="BY205" s="295"/>
      <c r="BZ205" s="295"/>
      <c r="CA205" s="295"/>
      <c r="CB205" s="295"/>
      <c r="CC205" s="296"/>
      <c r="CD205" s="294"/>
      <c r="CE205" s="295"/>
      <c r="CF205" s="295"/>
      <c r="CG205" s="295"/>
      <c r="CH205" s="295"/>
      <c r="CI205" s="296"/>
    </row>
    <row r="206" spans="1:87" ht="18" customHeight="1" thickBot="1" x14ac:dyDescent="0.3">
      <c r="A206" s="75"/>
      <c r="B206" s="377"/>
      <c r="C206" s="378"/>
      <c r="D206" s="378"/>
      <c r="E206" s="378"/>
      <c r="F206" s="378"/>
      <c r="G206" s="378"/>
      <c r="H206" s="378"/>
      <c r="I206" s="378"/>
      <c r="J206" s="378"/>
      <c r="K206" s="378"/>
      <c r="L206" s="378"/>
      <c r="M206" s="378"/>
      <c r="N206" s="378"/>
      <c r="O206" s="378"/>
      <c r="P206" s="378"/>
      <c r="Q206" s="378"/>
      <c r="R206" s="378"/>
      <c r="S206" s="378"/>
      <c r="T206" s="378"/>
      <c r="U206" s="378"/>
      <c r="V206" s="378"/>
      <c r="W206" s="378"/>
      <c r="X206" s="378"/>
      <c r="Y206" s="378"/>
      <c r="Z206" s="378"/>
      <c r="AA206" s="378"/>
      <c r="AB206" s="378"/>
      <c r="AC206" s="378"/>
      <c r="AD206" s="378"/>
      <c r="AE206" s="378"/>
      <c r="AF206" s="378"/>
      <c r="AG206" s="378"/>
      <c r="AH206" s="378"/>
      <c r="AI206" s="378"/>
      <c r="AJ206" s="379"/>
      <c r="AK206" s="380" t="s">
        <v>3</v>
      </c>
      <c r="AL206" s="381"/>
      <c r="AM206" s="381"/>
      <c r="AN206" s="381"/>
      <c r="AO206" s="381"/>
      <c r="AP206" s="381"/>
      <c r="AQ206" s="381"/>
      <c r="AR206" s="381"/>
      <c r="AS206" s="381"/>
      <c r="AT206" s="381"/>
      <c r="AU206" s="381"/>
      <c r="AV206" s="381"/>
      <c r="AW206" s="381"/>
      <c r="AX206" s="381"/>
      <c r="AY206" s="382"/>
      <c r="AZ206" s="382"/>
      <c r="BA206" s="382"/>
      <c r="BB206" s="382"/>
      <c r="BC206" s="382"/>
      <c r="BD206" s="382"/>
      <c r="BE206" s="382"/>
      <c r="BF206" s="382"/>
      <c r="BG206" s="382"/>
      <c r="BH206" s="382"/>
      <c r="BI206" s="382"/>
      <c r="BJ206" s="383"/>
      <c r="BK206" s="384">
        <f>SUM(BK202:BK205)</f>
        <v>18710.5</v>
      </c>
      <c r="BL206" s="385"/>
      <c r="BM206" s="385"/>
      <c r="BN206" s="385"/>
      <c r="BO206" s="385"/>
      <c r="BP206" s="386"/>
      <c r="BQ206" s="387" t="s">
        <v>100</v>
      </c>
      <c r="BR206" s="388"/>
      <c r="BS206" s="388"/>
      <c r="BT206" s="388"/>
      <c r="BU206" s="388"/>
      <c r="BV206" s="388"/>
      <c r="BW206" s="388"/>
      <c r="BX206" s="388"/>
      <c r="BY206" s="388"/>
      <c r="BZ206" s="388"/>
      <c r="CA206" s="388"/>
      <c r="CB206" s="388"/>
      <c r="CC206" s="389"/>
      <c r="CD206" s="390">
        <f>+CD202*AE202</f>
        <v>92755.294117647063</v>
      </c>
      <c r="CE206" s="390"/>
      <c r="CF206" s="390"/>
      <c r="CG206" s="390"/>
      <c r="CH206" s="390"/>
      <c r="CI206" s="391"/>
    </row>
    <row r="207" spans="1:87" ht="18" customHeight="1" thickBot="1" x14ac:dyDescent="0.3">
      <c r="A207" s="75"/>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BG207" s="78"/>
      <c r="BH207" s="78"/>
      <c r="BI207" s="78"/>
      <c r="BJ207" s="78"/>
      <c r="BK207" s="79"/>
      <c r="BL207" s="79"/>
      <c r="BM207" s="79"/>
      <c r="BN207" s="79"/>
      <c r="BO207" s="79"/>
      <c r="BP207" s="79"/>
      <c r="BQ207" s="79"/>
      <c r="BR207" s="79"/>
      <c r="BS207" s="79"/>
      <c r="BT207" s="79"/>
      <c r="BU207" s="79"/>
      <c r="BV207" s="79"/>
      <c r="BW207" s="79"/>
      <c r="BX207" s="79"/>
      <c r="BY207" s="79"/>
      <c r="BZ207" s="79"/>
      <c r="CA207" s="79"/>
      <c r="CB207" s="79"/>
      <c r="CC207" s="79"/>
      <c r="CD207" s="79"/>
      <c r="CE207" s="79"/>
      <c r="CF207" s="79"/>
      <c r="CG207" s="79"/>
      <c r="CH207" s="79"/>
      <c r="CI207" s="79"/>
    </row>
    <row r="208" spans="1:87" ht="18" customHeight="1" x14ac:dyDescent="0.25">
      <c r="A208" s="75"/>
      <c r="B208" s="348" t="s">
        <v>0</v>
      </c>
      <c r="C208" s="349"/>
      <c r="D208" s="349"/>
      <c r="E208" s="349"/>
      <c r="F208" s="349"/>
      <c r="G208" s="349"/>
      <c r="H208" s="349"/>
      <c r="I208" s="349"/>
      <c r="J208" s="349"/>
      <c r="K208" s="349"/>
      <c r="L208" s="349"/>
      <c r="M208" s="349"/>
      <c r="N208" s="349"/>
      <c r="O208" s="349"/>
      <c r="P208" s="349"/>
      <c r="Q208" s="349"/>
      <c r="R208" s="349"/>
      <c r="S208" s="349"/>
      <c r="T208" s="349"/>
      <c r="U208" s="349"/>
      <c r="V208" s="349"/>
      <c r="W208" s="349"/>
      <c r="X208" s="349"/>
      <c r="Y208" s="350"/>
      <c r="Z208" s="348" t="s">
        <v>80</v>
      </c>
      <c r="AA208" s="349"/>
      <c r="AB208" s="349"/>
      <c r="AC208" s="349"/>
      <c r="AD208" s="350"/>
      <c r="AE208" s="357" t="s">
        <v>79</v>
      </c>
      <c r="AF208" s="358"/>
      <c r="AG208" s="358"/>
      <c r="AH208" s="358"/>
      <c r="AI208" s="358"/>
      <c r="AJ208" s="359"/>
      <c r="AK208" s="357" t="s">
        <v>81</v>
      </c>
      <c r="AL208" s="358"/>
      <c r="AM208" s="358"/>
      <c r="AN208" s="358"/>
      <c r="AO208" s="358"/>
      <c r="AP208" s="358"/>
      <c r="AQ208" s="358"/>
      <c r="AR208" s="358"/>
      <c r="AS208" s="358"/>
      <c r="AT208" s="358"/>
      <c r="AU208" s="358"/>
      <c r="AV208" s="358"/>
      <c r="AW208" s="358"/>
      <c r="AX208" s="359"/>
      <c r="AY208" s="357" t="s">
        <v>1</v>
      </c>
      <c r="AZ208" s="358"/>
      <c r="BA208" s="358"/>
      <c r="BB208" s="359"/>
      <c r="BC208" s="348" t="s">
        <v>104</v>
      </c>
      <c r="BD208" s="349"/>
      <c r="BE208" s="349"/>
      <c r="BF208" s="350"/>
      <c r="BG208" s="366" t="s">
        <v>82</v>
      </c>
      <c r="BH208" s="367"/>
      <c r="BI208" s="367"/>
      <c r="BJ208" s="368"/>
      <c r="BK208" s="315" t="s">
        <v>99</v>
      </c>
      <c r="BL208" s="316"/>
      <c r="BM208" s="316"/>
      <c r="BN208" s="316"/>
      <c r="BO208" s="316"/>
      <c r="BP208" s="317"/>
      <c r="BQ208" s="315" t="s">
        <v>83</v>
      </c>
      <c r="BR208" s="316"/>
      <c r="BS208" s="316"/>
      <c r="BT208" s="316"/>
      <c r="BU208" s="316"/>
      <c r="BV208" s="316"/>
      <c r="BW208" s="317"/>
      <c r="BX208" s="315" t="s">
        <v>84</v>
      </c>
      <c r="BY208" s="316"/>
      <c r="BZ208" s="316"/>
      <c r="CA208" s="316"/>
      <c r="CB208" s="316"/>
      <c r="CC208" s="317"/>
      <c r="CD208" s="315" t="s">
        <v>85</v>
      </c>
      <c r="CE208" s="316"/>
      <c r="CF208" s="316"/>
      <c r="CG208" s="316"/>
      <c r="CH208" s="316"/>
      <c r="CI208" s="317"/>
    </row>
    <row r="209" spans="1:87" ht="18" customHeight="1" x14ac:dyDescent="0.25">
      <c r="A209" s="75"/>
      <c r="B209" s="351"/>
      <c r="C209" s="352"/>
      <c r="D209" s="352"/>
      <c r="E209" s="352"/>
      <c r="F209" s="352"/>
      <c r="G209" s="352"/>
      <c r="H209" s="352"/>
      <c r="I209" s="352"/>
      <c r="J209" s="352"/>
      <c r="K209" s="352"/>
      <c r="L209" s="352"/>
      <c r="M209" s="352"/>
      <c r="N209" s="352"/>
      <c r="O209" s="352"/>
      <c r="P209" s="352"/>
      <c r="Q209" s="352"/>
      <c r="R209" s="352"/>
      <c r="S209" s="352"/>
      <c r="T209" s="352"/>
      <c r="U209" s="352"/>
      <c r="V209" s="352"/>
      <c r="W209" s="352"/>
      <c r="X209" s="352"/>
      <c r="Y209" s="353"/>
      <c r="Z209" s="351"/>
      <c r="AA209" s="352"/>
      <c r="AB209" s="352"/>
      <c r="AC209" s="352"/>
      <c r="AD209" s="353"/>
      <c r="AE209" s="360"/>
      <c r="AF209" s="361"/>
      <c r="AG209" s="361"/>
      <c r="AH209" s="361"/>
      <c r="AI209" s="361"/>
      <c r="AJ209" s="362"/>
      <c r="AK209" s="360"/>
      <c r="AL209" s="361"/>
      <c r="AM209" s="361"/>
      <c r="AN209" s="361"/>
      <c r="AO209" s="361"/>
      <c r="AP209" s="361"/>
      <c r="AQ209" s="361"/>
      <c r="AR209" s="361"/>
      <c r="AS209" s="361"/>
      <c r="AT209" s="361"/>
      <c r="AU209" s="361"/>
      <c r="AV209" s="361"/>
      <c r="AW209" s="361"/>
      <c r="AX209" s="362"/>
      <c r="AY209" s="360"/>
      <c r="AZ209" s="361"/>
      <c r="BA209" s="361"/>
      <c r="BB209" s="362"/>
      <c r="BC209" s="351"/>
      <c r="BD209" s="352"/>
      <c r="BE209" s="352"/>
      <c r="BF209" s="353"/>
      <c r="BG209" s="369"/>
      <c r="BH209" s="370"/>
      <c r="BI209" s="370"/>
      <c r="BJ209" s="371"/>
      <c r="BK209" s="318"/>
      <c r="BL209" s="319"/>
      <c r="BM209" s="319"/>
      <c r="BN209" s="319"/>
      <c r="BO209" s="319"/>
      <c r="BP209" s="320"/>
      <c r="BQ209" s="318"/>
      <c r="BR209" s="319"/>
      <c r="BS209" s="319"/>
      <c r="BT209" s="319"/>
      <c r="BU209" s="319"/>
      <c r="BV209" s="319"/>
      <c r="BW209" s="320"/>
      <c r="BX209" s="318"/>
      <c r="BY209" s="319"/>
      <c r="BZ209" s="319"/>
      <c r="CA209" s="319"/>
      <c r="CB209" s="319"/>
      <c r="CC209" s="320"/>
      <c r="CD209" s="318"/>
      <c r="CE209" s="319"/>
      <c r="CF209" s="319"/>
      <c r="CG209" s="319"/>
      <c r="CH209" s="319"/>
      <c r="CI209" s="320"/>
    </row>
    <row r="210" spans="1:87" ht="18" customHeight="1" thickBot="1" x14ac:dyDescent="0.3">
      <c r="A210" s="75"/>
      <c r="B210" s="354"/>
      <c r="C210" s="355"/>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6"/>
      <c r="Z210" s="354"/>
      <c r="AA210" s="355"/>
      <c r="AB210" s="355"/>
      <c r="AC210" s="355"/>
      <c r="AD210" s="356"/>
      <c r="AE210" s="363"/>
      <c r="AF210" s="364"/>
      <c r="AG210" s="364"/>
      <c r="AH210" s="364"/>
      <c r="AI210" s="364"/>
      <c r="AJ210" s="365"/>
      <c r="AK210" s="360"/>
      <c r="AL210" s="361"/>
      <c r="AM210" s="361"/>
      <c r="AN210" s="361"/>
      <c r="AO210" s="361"/>
      <c r="AP210" s="361"/>
      <c r="AQ210" s="361"/>
      <c r="AR210" s="361"/>
      <c r="AS210" s="361"/>
      <c r="AT210" s="361"/>
      <c r="AU210" s="361"/>
      <c r="AV210" s="361"/>
      <c r="AW210" s="361"/>
      <c r="AX210" s="362"/>
      <c r="AY210" s="360"/>
      <c r="AZ210" s="361"/>
      <c r="BA210" s="361"/>
      <c r="BB210" s="362"/>
      <c r="BC210" s="351"/>
      <c r="BD210" s="352"/>
      <c r="BE210" s="352"/>
      <c r="BF210" s="353"/>
      <c r="BG210" s="369"/>
      <c r="BH210" s="370"/>
      <c r="BI210" s="370"/>
      <c r="BJ210" s="371"/>
      <c r="BK210" s="318"/>
      <c r="BL210" s="319"/>
      <c r="BM210" s="319"/>
      <c r="BN210" s="319"/>
      <c r="BO210" s="319"/>
      <c r="BP210" s="320"/>
      <c r="BQ210" s="321"/>
      <c r="BR210" s="322"/>
      <c r="BS210" s="322"/>
      <c r="BT210" s="322"/>
      <c r="BU210" s="322"/>
      <c r="BV210" s="322"/>
      <c r="BW210" s="323"/>
      <c r="BX210" s="321"/>
      <c r="BY210" s="322"/>
      <c r="BZ210" s="322"/>
      <c r="CA210" s="322"/>
      <c r="CB210" s="322"/>
      <c r="CC210" s="323"/>
      <c r="CD210" s="321"/>
      <c r="CE210" s="322"/>
      <c r="CF210" s="322"/>
      <c r="CG210" s="322"/>
      <c r="CH210" s="322"/>
      <c r="CI210" s="323"/>
    </row>
    <row r="211" spans="1:87" ht="18" customHeight="1" x14ac:dyDescent="0.25">
      <c r="A211" s="75"/>
      <c r="B211" s="324" t="s">
        <v>280</v>
      </c>
      <c r="C211" s="325"/>
      <c r="D211" s="325"/>
      <c r="E211" s="325"/>
      <c r="F211" s="325"/>
      <c r="G211" s="325"/>
      <c r="H211" s="325"/>
      <c r="I211" s="325"/>
      <c r="J211" s="325"/>
      <c r="K211" s="325"/>
      <c r="L211" s="325"/>
      <c r="M211" s="325"/>
      <c r="N211" s="325"/>
      <c r="O211" s="325"/>
      <c r="P211" s="325"/>
      <c r="Q211" s="325"/>
      <c r="R211" s="325"/>
      <c r="S211" s="325"/>
      <c r="T211" s="325"/>
      <c r="U211" s="325"/>
      <c r="V211" s="325"/>
      <c r="W211" s="325"/>
      <c r="X211" s="325"/>
      <c r="Y211" s="326"/>
      <c r="Z211" s="333" t="s">
        <v>333</v>
      </c>
      <c r="AA211" s="334"/>
      <c r="AB211" s="334"/>
      <c r="AC211" s="334"/>
      <c r="AD211" s="335"/>
      <c r="AE211" s="333">
        <v>6</v>
      </c>
      <c r="AF211" s="334"/>
      <c r="AG211" s="334"/>
      <c r="AH211" s="334"/>
      <c r="AI211" s="334"/>
      <c r="AJ211" s="334"/>
      <c r="AK211" s="342" t="s">
        <v>23</v>
      </c>
      <c r="AL211" s="343"/>
      <c r="AM211" s="343"/>
      <c r="AN211" s="343"/>
      <c r="AO211" s="343"/>
      <c r="AP211" s="343"/>
      <c r="AQ211" s="343"/>
      <c r="AR211" s="343"/>
      <c r="AS211" s="343"/>
      <c r="AT211" s="343"/>
      <c r="AU211" s="343"/>
      <c r="AV211" s="343"/>
      <c r="AW211" s="343"/>
      <c r="AX211" s="344"/>
      <c r="AY211" s="409">
        <v>0.25</v>
      </c>
      <c r="AZ211" s="346"/>
      <c r="BA211" s="346"/>
      <c r="BB211" s="410"/>
      <c r="BC211" s="345">
        <f>+$AE$211*AY211</f>
        <v>1.5</v>
      </c>
      <c r="BD211" s="346"/>
      <c r="BE211" s="346"/>
      <c r="BF211" s="347"/>
      <c r="BG211" s="285">
        <v>7925</v>
      </c>
      <c r="BH211" s="286"/>
      <c r="BI211" s="286"/>
      <c r="BJ211" s="287"/>
      <c r="BK211" s="288">
        <f>+AY211*BG211</f>
        <v>1981.25</v>
      </c>
      <c r="BL211" s="289"/>
      <c r="BM211" s="289"/>
      <c r="BN211" s="289"/>
      <c r="BO211" s="289"/>
      <c r="BP211" s="290"/>
      <c r="BQ211" s="291">
        <v>1000</v>
      </c>
      <c r="BR211" s="292"/>
      <c r="BS211" s="292"/>
      <c r="BT211" s="292"/>
      <c r="BU211" s="292"/>
      <c r="BV211" s="292"/>
      <c r="BW211" s="293"/>
      <c r="BX211" s="291">
        <f>+(((BK215+BQ211)*15)/85)</f>
        <v>3478.3235294117649</v>
      </c>
      <c r="BY211" s="292"/>
      <c r="BZ211" s="292"/>
      <c r="CA211" s="292"/>
      <c r="CB211" s="292"/>
      <c r="CC211" s="293"/>
      <c r="CD211" s="291">
        <f>+BK215+BQ211+BX211</f>
        <v>23188.823529411766</v>
      </c>
      <c r="CE211" s="292"/>
      <c r="CF211" s="292"/>
      <c r="CG211" s="292"/>
      <c r="CH211" s="292"/>
      <c r="CI211" s="293"/>
    </row>
    <row r="212" spans="1:87" ht="18" customHeight="1" x14ac:dyDescent="0.25">
      <c r="A212" s="75"/>
      <c r="B212" s="327"/>
      <c r="C212" s="328"/>
      <c r="D212" s="328"/>
      <c r="E212" s="328"/>
      <c r="F212" s="328"/>
      <c r="G212" s="328"/>
      <c r="H212" s="328"/>
      <c r="I212" s="328"/>
      <c r="J212" s="328"/>
      <c r="K212" s="328"/>
      <c r="L212" s="328"/>
      <c r="M212" s="328"/>
      <c r="N212" s="328"/>
      <c r="O212" s="328"/>
      <c r="P212" s="328"/>
      <c r="Q212" s="328"/>
      <c r="R212" s="328"/>
      <c r="S212" s="328"/>
      <c r="T212" s="328"/>
      <c r="U212" s="328"/>
      <c r="V212" s="328"/>
      <c r="W212" s="328"/>
      <c r="X212" s="328"/>
      <c r="Y212" s="329"/>
      <c r="Z212" s="336"/>
      <c r="AA212" s="337"/>
      <c r="AB212" s="337"/>
      <c r="AC212" s="337"/>
      <c r="AD212" s="338"/>
      <c r="AE212" s="336"/>
      <c r="AF212" s="337"/>
      <c r="AG212" s="337"/>
      <c r="AH212" s="337"/>
      <c r="AI212" s="337"/>
      <c r="AJ212" s="337"/>
      <c r="AK212" s="300" t="s">
        <v>32</v>
      </c>
      <c r="AL212" s="301"/>
      <c r="AM212" s="301"/>
      <c r="AN212" s="301"/>
      <c r="AO212" s="301"/>
      <c r="AP212" s="301"/>
      <c r="AQ212" s="301"/>
      <c r="AR212" s="301"/>
      <c r="AS212" s="301"/>
      <c r="AT212" s="301"/>
      <c r="AU212" s="301"/>
      <c r="AV212" s="301"/>
      <c r="AW212" s="301"/>
      <c r="AX212" s="302"/>
      <c r="AY212" s="407">
        <v>0.25</v>
      </c>
      <c r="AZ212" s="304"/>
      <c r="BA212" s="304"/>
      <c r="BB212" s="408"/>
      <c r="BC212" s="306">
        <f t="shared" ref="BC212:BC214" si="27">+$AE$211*AY212</f>
        <v>1.5</v>
      </c>
      <c r="BD212" s="307"/>
      <c r="BE212" s="307"/>
      <c r="BF212" s="308"/>
      <c r="BG212" s="309">
        <v>10968</v>
      </c>
      <c r="BH212" s="310"/>
      <c r="BI212" s="310"/>
      <c r="BJ212" s="311"/>
      <c r="BK212" s="312">
        <f t="shared" ref="BK212:BK214" si="28">+AY212*BG212</f>
        <v>2742</v>
      </c>
      <c r="BL212" s="313"/>
      <c r="BM212" s="313"/>
      <c r="BN212" s="313"/>
      <c r="BO212" s="313"/>
      <c r="BP212" s="314"/>
      <c r="BQ212" s="294"/>
      <c r="BR212" s="295"/>
      <c r="BS212" s="295"/>
      <c r="BT212" s="295"/>
      <c r="BU212" s="295"/>
      <c r="BV212" s="295"/>
      <c r="BW212" s="296"/>
      <c r="BX212" s="294"/>
      <c r="BY212" s="295"/>
      <c r="BZ212" s="295"/>
      <c r="CA212" s="295"/>
      <c r="CB212" s="295"/>
      <c r="CC212" s="296"/>
      <c r="CD212" s="294"/>
      <c r="CE212" s="295"/>
      <c r="CF212" s="295"/>
      <c r="CG212" s="295"/>
      <c r="CH212" s="295"/>
      <c r="CI212" s="296"/>
    </row>
    <row r="213" spans="1:87" ht="18" customHeight="1" x14ac:dyDescent="0.25">
      <c r="A213" s="75"/>
      <c r="B213" s="327"/>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9"/>
      <c r="Z213" s="336"/>
      <c r="AA213" s="337"/>
      <c r="AB213" s="337"/>
      <c r="AC213" s="337"/>
      <c r="AD213" s="338"/>
      <c r="AE213" s="336"/>
      <c r="AF213" s="337"/>
      <c r="AG213" s="337"/>
      <c r="AH213" s="337"/>
      <c r="AI213" s="337"/>
      <c r="AJ213" s="337"/>
      <c r="AK213" s="300" t="s">
        <v>40</v>
      </c>
      <c r="AL213" s="301"/>
      <c r="AM213" s="301"/>
      <c r="AN213" s="301"/>
      <c r="AO213" s="301"/>
      <c r="AP213" s="301"/>
      <c r="AQ213" s="301"/>
      <c r="AR213" s="301"/>
      <c r="AS213" s="301"/>
      <c r="AT213" s="301"/>
      <c r="AU213" s="301"/>
      <c r="AV213" s="301"/>
      <c r="AW213" s="301"/>
      <c r="AX213" s="302"/>
      <c r="AY213" s="407">
        <v>0.25</v>
      </c>
      <c r="AZ213" s="304"/>
      <c r="BA213" s="304"/>
      <c r="BB213" s="408"/>
      <c r="BC213" s="306">
        <f t="shared" si="27"/>
        <v>1.5</v>
      </c>
      <c r="BD213" s="307"/>
      <c r="BE213" s="307"/>
      <c r="BF213" s="308"/>
      <c r="BG213" s="309">
        <v>26988</v>
      </c>
      <c r="BH213" s="310"/>
      <c r="BI213" s="310"/>
      <c r="BJ213" s="311"/>
      <c r="BK213" s="312">
        <f t="shared" si="28"/>
        <v>6747</v>
      </c>
      <c r="BL213" s="313"/>
      <c r="BM213" s="313"/>
      <c r="BN213" s="313"/>
      <c r="BO213" s="313"/>
      <c r="BP213" s="314"/>
      <c r="BQ213" s="294"/>
      <c r="BR213" s="295"/>
      <c r="BS213" s="295"/>
      <c r="BT213" s="295"/>
      <c r="BU213" s="295"/>
      <c r="BV213" s="295"/>
      <c r="BW213" s="296"/>
      <c r="BX213" s="294"/>
      <c r="BY213" s="295"/>
      <c r="BZ213" s="295"/>
      <c r="CA213" s="295"/>
      <c r="CB213" s="295"/>
      <c r="CC213" s="296"/>
      <c r="CD213" s="294"/>
      <c r="CE213" s="295"/>
      <c r="CF213" s="295"/>
      <c r="CG213" s="295"/>
      <c r="CH213" s="295"/>
      <c r="CI213" s="296"/>
    </row>
    <row r="214" spans="1:87" ht="18" customHeight="1" thickBot="1" x14ac:dyDescent="0.3">
      <c r="A214" s="75"/>
      <c r="B214" s="327"/>
      <c r="C214" s="328"/>
      <c r="D214" s="328"/>
      <c r="E214" s="328"/>
      <c r="F214" s="328"/>
      <c r="G214" s="328"/>
      <c r="H214" s="328"/>
      <c r="I214" s="328"/>
      <c r="J214" s="328"/>
      <c r="K214" s="328"/>
      <c r="L214" s="328"/>
      <c r="M214" s="328"/>
      <c r="N214" s="328"/>
      <c r="O214" s="328"/>
      <c r="P214" s="328"/>
      <c r="Q214" s="328"/>
      <c r="R214" s="328"/>
      <c r="S214" s="328"/>
      <c r="T214" s="328"/>
      <c r="U214" s="328"/>
      <c r="V214" s="328"/>
      <c r="W214" s="328"/>
      <c r="X214" s="328"/>
      <c r="Y214" s="329"/>
      <c r="Z214" s="336"/>
      <c r="AA214" s="337"/>
      <c r="AB214" s="337"/>
      <c r="AC214" s="337"/>
      <c r="AD214" s="338"/>
      <c r="AE214" s="336"/>
      <c r="AF214" s="337"/>
      <c r="AG214" s="337"/>
      <c r="AH214" s="337"/>
      <c r="AI214" s="337"/>
      <c r="AJ214" s="337"/>
      <c r="AK214" s="392" t="s">
        <v>18</v>
      </c>
      <c r="AL214" s="393"/>
      <c r="AM214" s="393"/>
      <c r="AN214" s="393"/>
      <c r="AO214" s="393"/>
      <c r="AP214" s="393"/>
      <c r="AQ214" s="393"/>
      <c r="AR214" s="393"/>
      <c r="AS214" s="393"/>
      <c r="AT214" s="393"/>
      <c r="AU214" s="393"/>
      <c r="AV214" s="393"/>
      <c r="AW214" s="393"/>
      <c r="AX214" s="394"/>
      <c r="AY214" s="407">
        <v>0.25</v>
      </c>
      <c r="AZ214" s="304"/>
      <c r="BA214" s="304"/>
      <c r="BB214" s="408"/>
      <c r="BC214" s="306">
        <f t="shared" si="27"/>
        <v>1.5</v>
      </c>
      <c r="BD214" s="307"/>
      <c r="BE214" s="307"/>
      <c r="BF214" s="308"/>
      <c r="BG214" s="309">
        <v>28961</v>
      </c>
      <c r="BH214" s="310"/>
      <c r="BI214" s="310"/>
      <c r="BJ214" s="311"/>
      <c r="BK214" s="312">
        <f t="shared" si="28"/>
        <v>7240.25</v>
      </c>
      <c r="BL214" s="313"/>
      <c r="BM214" s="313"/>
      <c r="BN214" s="313"/>
      <c r="BO214" s="313"/>
      <c r="BP214" s="314"/>
      <c r="BQ214" s="294"/>
      <c r="BR214" s="295"/>
      <c r="BS214" s="295"/>
      <c r="BT214" s="295"/>
      <c r="BU214" s="295"/>
      <c r="BV214" s="295"/>
      <c r="BW214" s="296"/>
      <c r="BX214" s="294"/>
      <c r="BY214" s="295"/>
      <c r="BZ214" s="295"/>
      <c r="CA214" s="295"/>
      <c r="CB214" s="295"/>
      <c r="CC214" s="296"/>
      <c r="CD214" s="294"/>
      <c r="CE214" s="295"/>
      <c r="CF214" s="295"/>
      <c r="CG214" s="295"/>
      <c r="CH214" s="295"/>
      <c r="CI214" s="296"/>
    </row>
    <row r="215" spans="1:87" ht="18" customHeight="1" thickBot="1" x14ac:dyDescent="0.3">
      <c r="A215" s="75"/>
      <c r="B215" s="377"/>
      <c r="C215" s="378"/>
      <c r="D215" s="378"/>
      <c r="E215" s="378"/>
      <c r="F215" s="378"/>
      <c r="G215" s="378"/>
      <c r="H215" s="378"/>
      <c r="I215" s="378"/>
      <c r="J215" s="378"/>
      <c r="K215" s="378"/>
      <c r="L215" s="378"/>
      <c r="M215" s="378"/>
      <c r="N215" s="378"/>
      <c r="O215" s="378"/>
      <c r="P215" s="378"/>
      <c r="Q215" s="378"/>
      <c r="R215" s="378"/>
      <c r="S215" s="378"/>
      <c r="T215" s="378"/>
      <c r="U215" s="378"/>
      <c r="V215" s="378"/>
      <c r="W215" s="378"/>
      <c r="X215" s="378"/>
      <c r="Y215" s="378"/>
      <c r="Z215" s="378"/>
      <c r="AA215" s="378"/>
      <c r="AB215" s="378"/>
      <c r="AC215" s="378"/>
      <c r="AD215" s="378"/>
      <c r="AE215" s="378"/>
      <c r="AF215" s="378"/>
      <c r="AG215" s="378"/>
      <c r="AH215" s="378"/>
      <c r="AI215" s="378"/>
      <c r="AJ215" s="379"/>
      <c r="AK215" s="380" t="s">
        <v>3</v>
      </c>
      <c r="AL215" s="381"/>
      <c r="AM215" s="381"/>
      <c r="AN215" s="381"/>
      <c r="AO215" s="381"/>
      <c r="AP215" s="381"/>
      <c r="AQ215" s="381"/>
      <c r="AR215" s="381"/>
      <c r="AS215" s="381"/>
      <c r="AT215" s="381"/>
      <c r="AU215" s="381"/>
      <c r="AV215" s="381"/>
      <c r="AW215" s="381"/>
      <c r="AX215" s="381"/>
      <c r="AY215" s="382"/>
      <c r="AZ215" s="382"/>
      <c r="BA215" s="382"/>
      <c r="BB215" s="382"/>
      <c r="BC215" s="382"/>
      <c r="BD215" s="382"/>
      <c r="BE215" s="382"/>
      <c r="BF215" s="382"/>
      <c r="BG215" s="382"/>
      <c r="BH215" s="382"/>
      <c r="BI215" s="382"/>
      <c r="BJ215" s="383"/>
      <c r="BK215" s="384">
        <f>SUM(BK211:BK214)</f>
        <v>18710.5</v>
      </c>
      <c r="BL215" s="385"/>
      <c r="BM215" s="385"/>
      <c r="BN215" s="385"/>
      <c r="BO215" s="385"/>
      <c r="BP215" s="386"/>
      <c r="BQ215" s="387" t="s">
        <v>100</v>
      </c>
      <c r="BR215" s="388"/>
      <c r="BS215" s="388"/>
      <c r="BT215" s="388"/>
      <c r="BU215" s="388"/>
      <c r="BV215" s="388"/>
      <c r="BW215" s="388"/>
      <c r="BX215" s="388"/>
      <c r="BY215" s="388"/>
      <c r="BZ215" s="388"/>
      <c r="CA215" s="388"/>
      <c r="CB215" s="388"/>
      <c r="CC215" s="389"/>
      <c r="CD215" s="390">
        <f>+CD211*AE211</f>
        <v>139132.9411764706</v>
      </c>
      <c r="CE215" s="390"/>
      <c r="CF215" s="390"/>
      <c r="CG215" s="390"/>
      <c r="CH215" s="390"/>
      <c r="CI215" s="391"/>
    </row>
    <row r="216" spans="1:87" ht="18" customHeight="1" thickBot="1" x14ac:dyDescent="0.3">
      <c r="A216" s="75"/>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c r="AI216" s="76"/>
      <c r="AJ216" s="76"/>
      <c r="BG216" s="78"/>
      <c r="BH216" s="78"/>
      <c r="BI216" s="78"/>
      <c r="BJ216" s="78"/>
      <c r="BK216" s="79"/>
      <c r="BL216" s="79"/>
      <c r="BM216" s="79"/>
      <c r="BN216" s="79"/>
      <c r="BO216" s="79"/>
      <c r="BP216" s="79"/>
      <c r="BQ216" s="79"/>
      <c r="BR216" s="79"/>
      <c r="BS216" s="79"/>
      <c r="BT216" s="79"/>
      <c r="BU216" s="79"/>
      <c r="BV216" s="79"/>
      <c r="BW216" s="79"/>
      <c r="BX216" s="79"/>
      <c r="BY216" s="79"/>
      <c r="BZ216" s="79"/>
      <c r="CA216" s="79"/>
      <c r="CB216" s="79"/>
      <c r="CC216" s="79"/>
      <c r="CD216" s="79"/>
      <c r="CE216" s="79"/>
      <c r="CF216" s="79"/>
      <c r="CG216" s="79"/>
      <c r="CH216" s="79"/>
      <c r="CI216" s="79"/>
    </row>
    <row r="217" spans="1:87" ht="18" customHeight="1" x14ac:dyDescent="0.25">
      <c r="A217" s="75"/>
      <c r="B217" s="348" t="s">
        <v>0</v>
      </c>
      <c r="C217" s="349"/>
      <c r="D217" s="349"/>
      <c r="E217" s="349"/>
      <c r="F217" s="349"/>
      <c r="G217" s="349"/>
      <c r="H217" s="349"/>
      <c r="I217" s="349"/>
      <c r="J217" s="349"/>
      <c r="K217" s="349"/>
      <c r="L217" s="349"/>
      <c r="M217" s="349"/>
      <c r="N217" s="349"/>
      <c r="O217" s="349"/>
      <c r="P217" s="349"/>
      <c r="Q217" s="349"/>
      <c r="R217" s="349"/>
      <c r="S217" s="349"/>
      <c r="T217" s="349"/>
      <c r="U217" s="349"/>
      <c r="V217" s="349"/>
      <c r="W217" s="349"/>
      <c r="X217" s="349"/>
      <c r="Y217" s="350"/>
      <c r="Z217" s="348" t="s">
        <v>80</v>
      </c>
      <c r="AA217" s="349"/>
      <c r="AB217" s="349"/>
      <c r="AC217" s="349"/>
      <c r="AD217" s="350"/>
      <c r="AE217" s="357" t="s">
        <v>79</v>
      </c>
      <c r="AF217" s="358"/>
      <c r="AG217" s="358"/>
      <c r="AH217" s="358"/>
      <c r="AI217" s="358"/>
      <c r="AJ217" s="359"/>
      <c r="AK217" s="357" t="s">
        <v>81</v>
      </c>
      <c r="AL217" s="358"/>
      <c r="AM217" s="358"/>
      <c r="AN217" s="358"/>
      <c r="AO217" s="358"/>
      <c r="AP217" s="358"/>
      <c r="AQ217" s="358"/>
      <c r="AR217" s="358"/>
      <c r="AS217" s="358"/>
      <c r="AT217" s="358"/>
      <c r="AU217" s="358"/>
      <c r="AV217" s="358"/>
      <c r="AW217" s="358"/>
      <c r="AX217" s="359"/>
      <c r="AY217" s="357" t="s">
        <v>1</v>
      </c>
      <c r="AZ217" s="358"/>
      <c r="BA217" s="358"/>
      <c r="BB217" s="359"/>
      <c r="BC217" s="348" t="s">
        <v>104</v>
      </c>
      <c r="BD217" s="349"/>
      <c r="BE217" s="349"/>
      <c r="BF217" s="350"/>
      <c r="BG217" s="366" t="s">
        <v>82</v>
      </c>
      <c r="BH217" s="367"/>
      <c r="BI217" s="367"/>
      <c r="BJ217" s="368"/>
      <c r="BK217" s="315" t="s">
        <v>99</v>
      </c>
      <c r="BL217" s="316"/>
      <c r="BM217" s="316"/>
      <c r="BN217" s="316"/>
      <c r="BO217" s="316"/>
      <c r="BP217" s="317"/>
      <c r="BQ217" s="315" t="s">
        <v>83</v>
      </c>
      <c r="BR217" s="316"/>
      <c r="BS217" s="316"/>
      <c r="BT217" s="316"/>
      <c r="BU217" s="316"/>
      <c r="BV217" s="316"/>
      <c r="BW217" s="317"/>
      <c r="BX217" s="315" t="s">
        <v>84</v>
      </c>
      <c r="BY217" s="316"/>
      <c r="BZ217" s="316"/>
      <c r="CA217" s="316"/>
      <c r="CB217" s="316"/>
      <c r="CC217" s="317"/>
      <c r="CD217" s="315" t="s">
        <v>85</v>
      </c>
      <c r="CE217" s="316"/>
      <c r="CF217" s="316"/>
      <c r="CG217" s="316"/>
      <c r="CH217" s="316"/>
      <c r="CI217" s="317"/>
    </row>
    <row r="218" spans="1:87" ht="18" customHeight="1" x14ac:dyDescent="0.25">
      <c r="A218" s="75"/>
      <c r="B218" s="351"/>
      <c r="C218" s="352"/>
      <c r="D218" s="352"/>
      <c r="E218" s="352"/>
      <c r="F218" s="352"/>
      <c r="G218" s="352"/>
      <c r="H218" s="352"/>
      <c r="I218" s="352"/>
      <c r="J218" s="352"/>
      <c r="K218" s="352"/>
      <c r="L218" s="352"/>
      <c r="M218" s="352"/>
      <c r="N218" s="352"/>
      <c r="O218" s="352"/>
      <c r="P218" s="352"/>
      <c r="Q218" s="352"/>
      <c r="R218" s="352"/>
      <c r="S218" s="352"/>
      <c r="T218" s="352"/>
      <c r="U218" s="352"/>
      <c r="V218" s="352"/>
      <c r="W218" s="352"/>
      <c r="X218" s="352"/>
      <c r="Y218" s="353"/>
      <c r="Z218" s="351"/>
      <c r="AA218" s="352"/>
      <c r="AB218" s="352"/>
      <c r="AC218" s="352"/>
      <c r="AD218" s="353"/>
      <c r="AE218" s="360"/>
      <c r="AF218" s="361"/>
      <c r="AG218" s="361"/>
      <c r="AH218" s="361"/>
      <c r="AI218" s="361"/>
      <c r="AJ218" s="362"/>
      <c r="AK218" s="360"/>
      <c r="AL218" s="361"/>
      <c r="AM218" s="361"/>
      <c r="AN218" s="361"/>
      <c r="AO218" s="361"/>
      <c r="AP218" s="361"/>
      <c r="AQ218" s="361"/>
      <c r="AR218" s="361"/>
      <c r="AS218" s="361"/>
      <c r="AT218" s="361"/>
      <c r="AU218" s="361"/>
      <c r="AV218" s="361"/>
      <c r="AW218" s="361"/>
      <c r="AX218" s="362"/>
      <c r="AY218" s="360"/>
      <c r="AZ218" s="361"/>
      <c r="BA218" s="361"/>
      <c r="BB218" s="362"/>
      <c r="BC218" s="351"/>
      <c r="BD218" s="352"/>
      <c r="BE218" s="352"/>
      <c r="BF218" s="353"/>
      <c r="BG218" s="369"/>
      <c r="BH218" s="370"/>
      <c r="BI218" s="370"/>
      <c r="BJ218" s="371"/>
      <c r="BK218" s="318"/>
      <c r="BL218" s="319"/>
      <c r="BM218" s="319"/>
      <c r="BN218" s="319"/>
      <c r="BO218" s="319"/>
      <c r="BP218" s="320"/>
      <c r="BQ218" s="318"/>
      <c r="BR218" s="319"/>
      <c r="BS218" s="319"/>
      <c r="BT218" s="319"/>
      <c r="BU218" s="319"/>
      <c r="BV218" s="319"/>
      <c r="BW218" s="320"/>
      <c r="BX218" s="318"/>
      <c r="BY218" s="319"/>
      <c r="BZ218" s="319"/>
      <c r="CA218" s="319"/>
      <c r="CB218" s="319"/>
      <c r="CC218" s="320"/>
      <c r="CD218" s="318"/>
      <c r="CE218" s="319"/>
      <c r="CF218" s="319"/>
      <c r="CG218" s="319"/>
      <c r="CH218" s="319"/>
      <c r="CI218" s="320"/>
    </row>
    <row r="219" spans="1:87" ht="18" customHeight="1" thickBot="1" x14ac:dyDescent="0.3">
      <c r="A219" s="75"/>
      <c r="B219" s="354"/>
      <c r="C219" s="355"/>
      <c r="D219" s="355"/>
      <c r="E219" s="355"/>
      <c r="F219" s="355"/>
      <c r="G219" s="355"/>
      <c r="H219" s="355"/>
      <c r="I219" s="355"/>
      <c r="J219" s="355"/>
      <c r="K219" s="355"/>
      <c r="L219" s="355"/>
      <c r="M219" s="355"/>
      <c r="N219" s="355"/>
      <c r="O219" s="355"/>
      <c r="P219" s="355"/>
      <c r="Q219" s="355"/>
      <c r="R219" s="355"/>
      <c r="S219" s="355"/>
      <c r="T219" s="355"/>
      <c r="U219" s="355"/>
      <c r="V219" s="355"/>
      <c r="W219" s="355"/>
      <c r="X219" s="355"/>
      <c r="Y219" s="356"/>
      <c r="Z219" s="354"/>
      <c r="AA219" s="355"/>
      <c r="AB219" s="355"/>
      <c r="AC219" s="355"/>
      <c r="AD219" s="356"/>
      <c r="AE219" s="363"/>
      <c r="AF219" s="364"/>
      <c r="AG219" s="364"/>
      <c r="AH219" s="364"/>
      <c r="AI219" s="364"/>
      <c r="AJ219" s="365"/>
      <c r="AK219" s="360"/>
      <c r="AL219" s="361"/>
      <c r="AM219" s="361"/>
      <c r="AN219" s="361"/>
      <c r="AO219" s="361"/>
      <c r="AP219" s="361"/>
      <c r="AQ219" s="361"/>
      <c r="AR219" s="361"/>
      <c r="AS219" s="361"/>
      <c r="AT219" s="361"/>
      <c r="AU219" s="361"/>
      <c r="AV219" s="361"/>
      <c r="AW219" s="361"/>
      <c r="AX219" s="362"/>
      <c r="AY219" s="360"/>
      <c r="AZ219" s="361"/>
      <c r="BA219" s="361"/>
      <c r="BB219" s="362"/>
      <c r="BC219" s="351"/>
      <c r="BD219" s="352"/>
      <c r="BE219" s="352"/>
      <c r="BF219" s="353"/>
      <c r="BG219" s="369"/>
      <c r="BH219" s="370"/>
      <c r="BI219" s="370"/>
      <c r="BJ219" s="371"/>
      <c r="BK219" s="318"/>
      <c r="BL219" s="319"/>
      <c r="BM219" s="319"/>
      <c r="BN219" s="319"/>
      <c r="BO219" s="319"/>
      <c r="BP219" s="320"/>
      <c r="BQ219" s="321"/>
      <c r="BR219" s="322"/>
      <c r="BS219" s="322"/>
      <c r="BT219" s="322"/>
      <c r="BU219" s="322"/>
      <c r="BV219" s="322"/>
      <c r="BW219" s="323"/>
      <c r="BX219" s="321"/>
      <c r="BY219" s="322"/>
      <c r="BZ219" s="322"/>
      <c r="CA219" s="322"/>
      <c r="CB219" s="322"/>
      <c r="CC219" s="323"/>
      <c r="CD219" s="321"/>
      <c r="CE219" s="322"/>
      <c r="CF219" s="322"/>
      <c r="CG219" s="322"/>
      <c r="CH219" s="322"/>
      <c r="CI219" s="323"/>
    </row>
    <row r="220" spans="1:87" ht="18" customHeight="1" x14ac:dyDescent="0.25">
      <c r="A220" s="75"/>
      <c r="B220" s="324" t="s">
        <v>281</v>
      </c>
      <c r="C220" s="325"/>
      <c r="D220" s="325"/>
      <c r="E220" s="325"/>
      <c r="F220" s="325"/>
      <c r="G220" s="325"/>
      <c r="H220" s="325"/>
      <c r="I220" s="325"/>
      <c r="J220" s="325"/>
      <c r="K220" s="325"/>
      <c r="L220" s="325"/>
      <c r="M220" s="325"/>
      <c r="N220" s="325"/>
      <c r="O220" s="325"/>
      <c r="P220" s="325"/>
      <c r="Q220" s="325"/>
      <c r="R220" s="325"/>
      <c r="S220" s="325"/>
      <c r="T220" s="325"/>
      <c r="U220" s="325"/>
      <c r="V220" s="325"/>
      <c r="W220" s="325"/>
      <c r="X220" s="325"/>
      <c r="Y220" s="326"/>
      <c r="Z220" s="333" t="s">
        <v>334</v>
      </c>
      <c r="AA220" s="334"/>
      <c r="AB220" s="334"/>
      <c r="AC220" s="334"/>
      <c r="AD220" s="335"/>
      <c r="AE220" s="333">
        <v>1</v>
      </c>
      <c r="AF220" s="334"/>
      <c r="AG220" s="334"/>
      <c r="AH220" s="334"/>
      <c r="AI220" s="334"/>
      <c r="AJ220" s="334"/>
      <c r="AK220" s="342" t="s">
        <v>13</v>
      </c>
      <c r="AL220" s="343"/>
      <c r="AM220" s="343"/>
      <c r="AN220" s="343"/>
      <c r="AO220" s="343"/>
      <c r="AP220" s="343"/>
      <c r="AQ220" s="343"/>
      <c r="AR220" s="343"/>
      <c r="AS220" s="343"/>
      <c r="AT220" s="343"/>
      <c r="AU220" s="343"/>
      <c r="AV220" s="343"/>
      <c r="AW220" s="343"/>
      <c r="AX220" s="344"/>
      <c r="AY220" s="409">
        <v>4</v>
      </c>
      <c r="AZ220" s="346"/>
      <c r="BA220" s="346"/>
      <c r="BB220" s="410"/>
      <c r="BC220" s="345">
        <f>+$AE$220*AY220</f>
        <v>4</v>
      </c>
      <c r="BD220" s="346"/>
      <c r="BE220" s="346"/>
      <c r="BF220" s="347"/>
      <c r="BG220" s="285">
        <v>40826</v>
      </c>
      <c r="BH220" s="286"/>
      <c r="BI220" s="286"/>
      <c r="BJ220" s="287"/>
      <c r="BK220" s="288">
        <f>+AY220*BG220</f>
        <v>163304</v>
      </c>
      <c r="BL220" s="289"/>
      <c r="BM220" s="289"/>
      <c r="BN220" s="289"/>
      <c r="BO220" s="289"/>
      <c r="BP220" s="290"/>
      <c r="BQ220" s="291">
        <v>50000</v>
      </c>
      <c r="BR220" s="292"/>
      <c r="BS220" s="292"/>
      <c r="BT220" s="292"/>
      <c r="BU220" s="292"/>
      <c r="BV220" s="292"/>
      <c r="BW220" s="293"/>
      <c r="BX220" s="291">
        <f>+(((BK223+BQ220)*15)/85)</f>
        <v>74058.352941176476</v>
      </c>
      <c r="BY220" s="292"/>
      <c r="BZ220" s="292"/>
      <c r="CA220" s="292"/>
      <c r="CB220" s="292"/>
      <c r="CC220" s="293"/>
      <c r="CD220" s="291">
        <f>+BK223+BQ220+BX220</f>
        <v>493722.3529411765</v>
      </c>
      <c r="CE220" s="292"/>
      <c r="CF220" s="292"/>
      <c r="CG220" s="292"/>
      <c r="CH220" s="292"/>
      <c r="CI220" s="293"/>
    </row>
    <row r="221" spans="1:87" ht="18" customHeight="1" x14ac:dyDescent="0.25">
      <c r="A221" s="75"/>
      <c r="B221" s="327"/>
      <c r="C221" s="328"/>
      <c r="D221" s="328"/>
      <c r="E221" s="328"/>
      <c r="F221" s="328"/>
      <c r="G221" s="328"/>
      <c r="H221" s="328"/>
      <c r="I221" s="328"/>
      <c r="J221" s="328"/>
      <c r="K221" s="328"/>
      <c r="L221" s="328"/>
      <c r="M221" s="328"/>
      <c r="N221" s="328"/>
      <c r="O221" s="328"/>
      <c r="P221" s="328"/>
      <c r="Q221" s="328"/>
      <c r="R221" s="328"/>
      <c r="S221" s="328"/>
      <c r="T221" s="328"/>
      <c r="U221" s="328"/>
      <c r="V221" s="328"/>
      <c r="W221" s="328"/>
      <c r="X221" s="328"/>
      <c r="Y221" s="329"/>
      <c r="Z221" s="336"/>
      <c r="AA221" s="337"/>
      <c r="AB221" s="337"/>
      <c r="AC221" s="337"/>
      <c r="AD221" s="338"/>
      <c r="AE221" s="336"/>
      <c r="AF221" s="337"/>
      <c r="AG221" s="337"/>
      <c r="AH221" s="337"/>
      <c r="AI221" s="337"/>
      <c r="AJ221" s="337"/>
      <c r="AK221" s="300" t="s">
        <v>530</v>
      </c>
      <c r="AL221" s="301"/>
      <c r="AM221" s="301"/>
      <c r="AN221" s="301"/>
      <c r="AO221" s="301"/>
      <c r="AP221" s="301"/>
      <c r="AQ221" s="301"/>
      <c r="AR221" s="301"/>
      <c r="AS221" s="301"/>
      <c r="AT221" s="301"/>
      <c r="AU221" s="301"/>
      <c r="AV221" s="301"/>
      <c r="AW221" s="301"/>
      <c r="AX221" s="302"/>
      <c r="AY221" s="407">
        <v>4</v>
      </c>
      <c r="AZ221" s="304"/>
      <c r="BA221" s="304"/>
      <c r="BB221" s="408"/>
      <c r="BC221" s="306">
        <f t="shared" ref="BC221:BC222" si="29">+$AE$220*AY221</f>
        <v>4</v>
      </c>
      <c r="BD221" s="307"/>
      <c r="BE221" s="307"/>
      <c r="BF221" s="308"/>
      <c r="BG221" s="309">
        <v>22629</v>
      </c>
      <c r="BH221" s="310"/>
      <c r="BI221" s="310"/>
      <c r="BJ221" s="311"/>
      <c r="BK221" s="312">
        <f t="shared" ref="BK221:BK222" si="30">+AY221*BG221</f>
        <v>90516</v>
      </c>
      <c r="BL221" s="313"/>
      <c r="BM221" s="313"/>
      <c r="BN221" s="313"/>
      <c r="BO221" s="313"/>
      <c r="BP221" s="314"/>
      <c r="BQ221" s="294"/>
      <c r="BR221" s="295"/>
      <c r="BS221" s="295"/>
      <c r="BT221" s="295"/>
      <c r="BU221" s="295"/>
      <c r="BV221" s="295"/>
      <c r="BW221" s="296"/>
      <c r="BX221" s="294"/>
      <c r="BY221" s="295"/>
      <c r="BZ221" s="295"/>
      <c r="CA221" s="295"/>
      <c r="CB221" s="295"/>
      <c r="CC221" s="296"/>
      <c r="CD221" s="294"/>
      <c r="CE221" s="295"/>
      <c r="CF221" s="295"/>
      <c r="CG221" s="295"/>
      <c r="CH221" s="295"/>
      <c r="CI221" s="296"/>
    </row>
    <row r="222" spans="1:87" ht="18" customHeight="1" thickBot="1" x14ac:dyDescent="0.3">
      <c r="A222" s="75"/>
      <c r="B222" s="327"/>
      <c r="C222" s="328"/>
      <c r="D222" s="328"/>
      <c r="E222" s="328"/>
      <c r="F222" s="328"/>
      <c r="G222" s="328"/>
      <c r="H222" s="328"/>
      <c r="I222" s="328"/>
      <c r="J222" s="328"/>
      <c r="K222" s="328"/>
      <c r="L222" s="328"/>
      <c r="M222" s="328"/>
      <c r="N222" s="328"/>
      <c r="O222" s="328"/>
      <c r="P222" s="328"/>
      <c r="Q222" s="328"/>
      <c r="R222" s="328"/>
      <c r="S222" s="328"/>
      <c r="T222" s="328"/>
      <c r="U222" s="328"/>
      <c r="V222" s="328"/>
      <c r="W222" s="328"/>
      <c r="X222" s="328"/>
      <c r="Y222" s="329"/>
      <c r="Z222" s="336"/>
      <c r="AA222" s="337"/>
      <c r="AB222" s="337"/>
      <c r="AC222" s="337"/>
      <c r="AD222" s="338"/>
      <c r="AE222" s="336"/>
      <c r="AF222" s="337"/>
      <c r="AG222" s="337"/>
      <c r="AH222" s="337"/>
      <c r="AI222" s="337"/>
      <c r="AJ222" s="337"/>
      <c r="AK222" s="392" t="s">
        <v>18</v>
      </c>
      <c r="AL222" s="393"/>
      <c r="AM222" s="393"/>
      <c r="AN222" s="393"/>
      <c r="AO222" s="393"/>
      <c r="AP222" s="393"/>
      <c r="AQ222" s="393"/>
      <c r="AR222" s="393"/>
      <c r="AS222" s="393"/>
      <c r="AT222" s="393"/>
      <c r="AU222" s="393"/>
      <c r="AV222" s="393"/>
      <c r="AW222" s="393"/>
      <c r="AX222" s="394"/>
      <c r="AY222" s="407">
        <v>4</v>
      </c>
      <c r="AZ222" s="304"/>
      <c r="BA222" s="304"/>
      <c r="BB222" s="408"/>
      <c r="BC222" s="306">
        <f t="shared" si="29"/>
        <v>4</v>
      </c>
      <c r="BD222" s="307"/>
      <c r="BE222" s="307"/>
      <c r="BF222" s="308"/>
      <c r="BG222" s="309">
        <v>28961</v>
      </c>
      <c r="BH222" s="310"/>
      <c r="BI222" s="310"/>
      <c r="BJ222" s="311"/>
      <c r="BK222" s="312">
        <f t="shared" si="30"/>
        <v>115844</v>
      </c>
      <c r="BL222" s="313"/>
      <c r="BM222" s="313"/>
      <c r="BN222" s="313"/>
      <c r="BO222" s="313"/>
      <c r="BP222" s="314"/>
      <c r="BQ222" s="294"/>
      <c r="BR222" s="295"/>
      <c r="BS222" s="295"/>
      <c r="BT222" s="295"/>
      <c r="BU222" s="295"/>
      <c r="BV222" s="295"/>
      <c r="BW222" s="296"/>
      <c r="BX222" s="294"/>
      <c r="BY222" s="295"/>
      <c r="BZ222" s="295"/>
      <c r="CA222" s="295"/>
      <c r="CB222" s="295"/>
      <c r="CC222" s="296"/>
      <c r="CD222" s="294"/>
      <c r="CE222" s="295"/>
      <c r="CF222" s="295"/>
      <c r="CG222" s="295"/>
      <c r="CH222" s="295"/>
      <c r="CI222" s="296"/>
    </row>
    <row r="223" spans="1:87" ht="18" customHeight="1" thickBot="1" x14ac:dyDescent="0.3">
      <c r="A223" s="75"/>
      <c r="B223" s="377"/>
      <c r="C223" s="378"/>
      <c r="D223" s="378"/>
      <c r="E223" s="378"/>
      <c r="F223" s="378"/>
      <c r="G223" s="378"/>
      <c r="H223" s="378"/>
      <c r="I223" s="378"/>
      <c r="J223" s="378"/>
      <c r="K223" s="378"/>
      <c r="L223" s="378"/>
      <c r="M223" s="378"/>
      <c r="N223" s="378"/>
      <c r="O223" s="378"/>
      <c r="P223" s="378"/>
      <c r="Q223" s="378"/>
      <c r="R223" s="378"/>
      <c r="S223" s="378"/>
      <c r="T223" s="378"/>
      <c r="U223" s="378"/>
      <c r="V223" s="378"/>
      <c r="W223" s="378"/>
      <c r="X223" s="378"/>
      <c r="Y223" s="378"/>
      <c r="Z223" s="378"/>
      <c r="AA223" s="378"/>
      <c r="AB223" s="378"/>
      <c r="AC223" s="378"/>
      <c r="AD223" s="378"/>
      <c r="AE223" s="378"/>
      <c r="AF223" s="378"/>
      <c r="AG223" s="378"/>
      <c r="AH223" s="378"/>
      <c r="AI223" s="378"/>
      <c r="AJ223" s="379"/>
      <c r="AK223" s="380" t="s">
        <v>3</v>
      </c>
      <c r="AL223" s="381"/>
      <c r="AM223" s="381"/>
      <c r="AN223" s="381"/>
      <c r="AO223" s="381"/>
      <c r="AP223" s="381"/>
      <c r="AQ223" s="381"/>
      <c r="AR223" s="381"/>
      <c r="AS223" s="381"/>
      <c r="AT223" s="381"/>
      <c r="AU223" s="381"/>
      <c r="AV223" s="381"/>
      <c r="AW223" s="381"/>
      <c r="AX223" s="381"/>
      <c r="AY223" s="382"/>
      <c r="AZ223" s="382"/>
      <c r="BA223" s="382"/>
      <c r="BB223" s="382"/>
      <c r="BC223" s="382"/>
      <c r="BD223" s="382"/>
      <c r="BE223" s="382"/>
      <c r="BF223" s="382"/>
      <c r="BG223" s="382"/>
      <c r="BH223" s="382"/>
      <c r="BI223" s="382"/>
      <c r="BJ223" s="383"/>
      <c r="BK223" s="384">
        <f>SUM(BK220:BK222)</f>
        <v>369664</v>
      </c>
      <c r="BL223" s="385"/>
      <c r="BM223" s="385"/>
      <c r="BN223" s="385"/>
      <c r="BO223" s="385"/>
      <c r="BP223" s="386"/>
      <c r="BQ223" s="387" t="s">
        <v>100</v>
      </c>
      <c r="BR223" s="388"/>
      <c r="BS223" s="388"/>
      <c r="BT223" s="388"/>
      <c r="BU223" s="388"/>
      <c r="BV223" s="388"/>
      <c r="BW223" s="388"/>
      <c r="BX223" s="388"/>
      <c r="BY223" s="388"/>
      <c r="BZ223" s="388"/>
      <c r="CA223" s="388"/>
      <c r="CB223" s="388"/>
      <c r="CC223" s="389"/>
      <c r="CD223" s="390">
        <f>+CD220*AE220</f>
        <v>493722.3529411765</v>
      </c>
      <c r="CE223" s="390"/>
      <c r="CF223" s="390"/>
      <c r="CG223" s="390"/>
      <c r="CH223" s="390"/>
      <c r="CI223" s="391"/>
    </row>
    <row r="224" spans="1:87" ht="18" customHeight="1" thickBot="1" x14ac:dyDescent="0.3">
      <c r="A224" s="75"/>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BG224" s="78"/>
      <c r="BH224" s="78"/>
      <c r="BI224" s="78"/>
      <c r="BJ224" s="78"/>
      <c r="BK224" s="79"/>
      <c r="BL224" s="79"/>
      <c r="BM224" s="79"/>
      <c r="BN224" s="79"/>
      <c r="BO224" s="79"/>
      <c r="BP224" s="79"/>
      <c r="BQ224" s="79"/>
      <c r="BR224" s="79"/>
      <c r="BS224" s="79"/>
      <c r="BT224" s="79"/>
      <c r="BU224" s="79"/>
      <c r="BV224" s="79"/>
      <c r="BW224" s="79"/>
      <c r="BX224" s="79"/>
      <c r="BY224" s="79"/>
      <c r="BZ224" s="79"/>
      <c r="CA224" s="79"/>
      <c r="CB224" s="79"/>
      <c r="CC224" s="79"/>
      <c r="CD224" s="79"/>
      <c r="CE224" s="79"/>
      <c r="CF224" s="79"/>
      <c r="CG224" s="79"/>
      <c r="CH224" s="79"/>
      <c r="CI224" s="79"/>
    </row>
    <row r="225" spans="1:87" ht="18" customHeight="1" x14ac:dyDescent="0.25">
      <c r="A225" s="75"/>
      <c r="B225" s="348" t="s">
        <v>0</v>
      </c>
      <c r="C225" s="349"/>
      <c r="D225" s="349"/>
      <c r="E225" s="349"/>
      <c r="F225" s="349"/>
      <c r="G225" s="349"/>
      <c r="H225" s="349"/>
      <c r="I225" s="349"/>
      <c r="J225" s="349"/>
      <c r="K225" s="349"/>
      <c r="L225" s="349"/>
      <c r="M225" s="349"/>
      <c r="N225" s="349"/>
      <c r="O225" s="349"/>
      <c r="P225" s="349"/>
      <c r="Q225" s="349"/>
      <c r="R225" s="349"/>
      <c r="S225" s="349"/>
      <c r="T225" s="349"/>
      <c r="U225" s="349"/>
      <c r="V225" s="349"/>
      <c r="W225" s="349"/>
      <c r="X225" s="349"/>
      <c r="Y225" s="350"/>
      <c r="Z225" s="348" t="s">
        <v>80</v>
      </c>
      <c r="AA225" s="349"/>
      <c r="AB225" s="349"/>
      <c r="AC225" s="349"/>
      <c r="AD225" s="350"/>
      <c r="AE225" s="357" t="s">
        <v>79</v>
      </c>
      <c r="AF225" s="358"/>
      <c r="AG225" s="358"/>
      <c r="AH225" s="358"/>
      <c r="AI225" s="358"/>
      <c r="AJ225" s="359"/>
      <c r="AK225" s="357" t="s">
        <v>81</v>
      </c>
      <c r="AL225" s="358"/>
      <c r="AM225" s="358"/>
      <c r="AN225" s="358"/>
      <c r="AO225" s="358"/>
      <c r="AP225" s="358"/>
      <c r="AQ225" s="358"/>
      <c r="AR225" s="358"/>
      <c r="AS225" s="358"/>
      <c r="AT225" s="358"/>
      <c r="AU225" s="358"/>
      <c r="AV225" s="358"/>
      <c r="AW225" s="358"/>
      <c r="AX225" s="359"/>
      <c r="AY225" s="357" t="s">
        <v>1</v>
      </c>
      <c r="AZ225" s="358"/>
      <c r="BA225" s="358"/>
      <c r="BB225" s="359"/>
      <c r="BC225" s="348" t="s">
        <v>104</v>
      </c>
      <c r="BD225" s="349"/>
      <c r="BE225" s="349"/>
      <c r="BF225" s="350"/>
      <c r="BG225" s="366" t="s">
        <v>82</v>
      </c>
      <c r="BH225" s="367"/>
      <c r="BI225" s="367"/>
      <c r="BJ225" s="368"/>
      <c r="BK225" s="315" t="s">
        <v>99</v>
      </c>
      <c r="BL225" s="316"/>
      <c r="BM225" s="316"/>
      <c r="BN225" s="316"/>
      <c r="BO225" s="316"/>
      <c r="BP225" s="317"/>
      <c r="BQ225" s="315" t="s">
        <v>83</v>
      </c>
      <c r="BR225" s="316"/>
      <c r="BS225" s="316"/>
      <c r="BT225" s="316"/>
      <c r="BU225" s="316"/>
      <c r="BV225" s="316"/>
      <c r="BW225" s="317"/>
      <c r="BX225" s="315" t="s">
        <v>84</v>
      </c>
      <c r="BY225" s="316"/>
      <c r="BZ225" s="316"/>
      <c r="CA225" s="316"/>
      <c r="CB225" s="316"/>
      <c r="CC225" s="317"/>
      <c r="CD225" s="315" t="s">
        <v>85</v>
      </c>
      <c r="CE225" s="316"/>
      <c r="CF225" s="316"/>
      <c r="CG225" s="316"/>
      <c r="CH225" s="316"/>
      <c r="CI225" s="317"/>
    </row>
    <row r="226" spans="1:87" ht="18" customHeight="1" x14ac:dyDescent="0.25">
      <c r="A226" s="75"/>
      <c r="B226" s="351"/>
      <c r="C226" s="352"/>
      <c r="D226" s="352"/>
      <c r="E226" s="352"/>
      <c r="F226" s="352"/>
      <c r="G226" s="352"/>
      <c r="H226" s="352"/>
      <c r="I226" s="352"/>
      <c r="J226" s="352"/>
      <c r="K226" s="352"/>
      <c r="L226" s="352"/>
      <c r="M226" s="352"/>
      <c r="N226" s="352"/>
      <c r="O226" s="352"/>
      <c r="P226" s="352"/>
      <c r="Q226" s="352"/>
      <c r="R226" s="352"/>
      <c r="S226" s="352"/>
      <c r="T226" s="352"/>
      <c r="U226" s="352"/>
      <c r="V226" s="352"/>
      <c r="W226" s="352"/>
      <c r="X226" s="352"/>
      <c r="Y226" s="353"/>
      <c r="Z226" s="351"/>
      <c r="AA226" s="352"/>
      <c r="AB226" s="352"/>
      <c r="AC226" s="352"/>
      <c r="AD226" s="353"/>
      <c r="AE226" s="360"/>
      <c r="AF226" s="361"/>
      <c r="AG226" s="361"/>
      <c r="AH226" s="361"/>
      <c r="AI226" s="361"/>
      <c r="AJ226" s="362"/>
      <c r="AK226" s="360"/>
      <c r="AL226" s="361"/>
      <c r="AM226" s="361"/>
      <c r="AN226" s="361"/>
      <c r="AO226" s="361"/>
      <c r="AP226" s="361"/>
      <c r="AQ226" s="361"/>
      <c r="AR226" s="361"/>
      <c r="AS226" s="361"/>
      <c r="AT226" s="361"/>
      <c r="AU226" s="361"/>
      <c r="AV226" s="361"/>
      <c r="AW226" s="361"/>
      <c r="AX226" s="362"/>
      <c r="AY226" s="360"/>
      <c r="AZ226" s="361"/>
      <c r="BA226" s="361"/>
      <c r="BB226" s="362"/>
      <c r="BC226" s="351"/>
      <c r="BD226" s="352"/>
      <c r="BE226" s="352"/>
      <c r="BF226" s="353"/>
      <c r="BG226" s="369"/>
      <c r="BH226" s="370"/>
      <c r="BI226" s="370"/>
      <c r="BJ226" s="371"/>
      <c r="BK226" s="318"/>
      <c r="BL226" s="319"/>
      <c r="BM226" s="319"/>
      <c r="BN226" s="319"/>
      <c r="BO226" s="319"/>
      <c r="BP226" s="320"/>
      <c r="BQ226" s="318"/>
      <c r="BR226" s="319"/>
      <c r="BS226" s="319"/>
      <c r="BT226" s="319"/>
      <c r="BU226" s="319"/>
      <c r="BV226" s="319"/>
      <c r="BW226" s="320"/>
      <c r="BX226" s="318"/>
      <c r="BY226" s="319"/>
      <c r="BZ226" s="319"/>
      <c r="CA226" s="319"/>
      <c r="CB226" s="319"/>
      <c r="CC226" s="320"/>
      <c r="CD226" s="318"/>
      <c r="CE226" s="319"/>
      <c r="CF226" s="319"/>
      <c r="CG226" s="319"/>
      <c r="CH226" s="319"/>
      <c r="CI226" s="320"/>
    </row>
    <row r="227" spans="1:87" ht="18" customHeight="1" thickBot="1" x14ac:dyDescent="0.3">
      <c r="A227" s="75"/>
      <c r="B227" s="354"/>
      <c r="C227" s="355"/>
      <c r="D227" s="355"/>
      <c r="E227" s="355"/>
      <c r="F227" s="355"/>
      <c r="G227" s="355"/>
      <c r="H227" s="355"/>
      <c r="I227" s="355"/>
      <c r="J227" s="355"/>
      <c r="K227" s="355"/>
      <c r="L227" s="355"/>
      <c r="M227" s="355"/>
      <c r="N227" s="355"/>
      <c r="O227" s="355"/>
      <c r="P227" s="355"/>
      <c r="Q227" s="355"/>
      <c r="R227" s="355"/>
      <c r="S227" s="355"/>
      <c r="T227" s="355"/>
      <c r="U227" s="355"/>
      <c r="V227" s="355"/>
      <c r="W227" s="355"/>
      <c r="X227" s="355"/>
      <c r="Y227" s="356"/>
      <c r="Z227" s="354"/>
      <c r="AA227" s="355"/>
      <c r="AB227" s="355"/>
      <c r="AC227" s="355"/>
      <c r="AD227" s="356"/>
      <c r="AE227" s="363"/>
      <c r="AF227" s="364"/>
      <c r="AG227" s="364"/>
      <c r="AH227" s="364"/>
      <c r="AI227" s="364"/>
      <c r="AJ227" s="365"/>
      <c r="AK227" s="360"/>
      <c r="AL227" s="361"/>
      <c r="AM227" s="361"/>
      <c r="AN227" s="361"/>
      <c r="AO227" s="361"/>
      <c r="AP227" s="361"/>
      <c r="AQ227" s="361"/>
      <c r="AR227" s="361"/>
      <c r="AS227" s="361"/>
      <c r="AT227" s="361"/>
      <c r="AU227" s="361"/>
      <c r="AV227" s="361"/>
      <c r="AW227" s="361"/>
      <c r="AX227" s="362"/>
      <c r="AY227" s="360"/>
      <c r="AZ227" s="361"/>
      <c r="BA227" s="361"/>
      <c r="BB227" s="362"/>
      <c r="BC227" s="351"/>
      <c r="BD227" s="352"/>
      <c r="BE227" s="352"/>
      <c r="BF227" s="353"/>
      <c r="BG227" s="369"/>
      <c r="BH227" s="370"/>
      <c r="BI227" s="370"/>
      <c r="BJ227" s="371"/>
      <c r="BK227" s="318"/>
      <c r="BL227" s="319"/>
      <c r="BM227" s="319"/>
      <c r="BN227" s="319"/>
      <c r="BO227" s="319"/>
      <c r="BP227" s="320"/>
      <c r="BQ227" s="321"/>
      <c r="BR227" s="322"/>
      <c r="BS227" s="322"/>
      <c r="BT227" s="322"/>
      <c r="BU227" s="322"/>
      <c r="BV227" s="322"/>
      <c r="BW227" s="323"/>
      <c r="BX227" s="321"/>
      <c r="BY227" s="322"/>
      <c r="BZ227" s="322"/>
      <c r="CA227" s="322"/>
      <c r="CB227" s="322"/>
      <c r="CC227" s="323"/>
      <c r="CD227" s="321"/>
      <c r="CE227" s="322"/>
      <c r="CF227" s="322"/>
      <c r="CG227" s="322"/>
      <c r="CH227" s="322"/>
      <c r="CI227" s="323"/>
    </row>
    <row r="228" spans="1:87" ht="18" customHeight="1" x14ac:dyDescent="0.25">
      <c r="A228" s="75"/>
      <c r="B228" s="324" t="s">
        <v>117</v>
      </c>
      <c r="C228" s="325"/>
      <c r="D228" s="325"/>
      <c r="E228" s="325"/>
      <c r="F228" s="325"/>
      <c r="G228" s="325"/>
      <c r="H228" s="325"/>
      <c r="I228" s="325"/>
      <c r="J228" s="325"/>
      <c r="K228" s="325"/>
      <c r="L228" s="325"/>
      <c r="M228" s="325"/>
      <c r="N228" s="325"/>
      <c r="O228" s="325"/>
      <c r="P228" s="325"/>
      <c r="Q228" s="325"/>
      <c r="R228" s="325"/>
      <c r="S228" s="325"/>
      <c r="T228" s="325"/>
      <c r="U228" s="325"/>
      <c r="V228" s="325"/>
      <c r="W228" s="325"/>
      <c r="X228" s="325"/>
      <c r="Y228" s="326"/>
      <c r="Z228" s="333" t="s">
        <v>335</v>
      </c>
      <c r="AA228" s="334"/>
      <c r="AB228" s="334"/>
      <c r="AC228" s="334"/>
      <c r="AD228" s="335"/>
      <c r="AE228" s="333">
        <v>6</v>
      </c>
      <c r="AF228" s="334"/>
      <c r="AG228" s="334"/>
      <c r="AH228" s="334"/>
      <c r="AI228" s="334"/>
      <c r="AJ228" s="334"/>
      <c r="AK228" s="342" t="s">
        <v>41</v>
      </c>
      <c r="AL228" s="343"/>
      <c r="AM228" s="343"/>
      <c r="AN228" s="343"/>
      <c r="AO228" s="343"/>
      <c r="AP228" s="343"/>
      <c r="AQ228" s="343"/>
      <c r="AR228" s="343"/>
      <c r="AS228" s="343"/>
      <c r="AT228" s="343"/>
      <c r="AU228" s="343"/>
      <c r="AV228" s="343"/>
      <c r="AW228" s="343"/>
      <c r="AX228" s="344"/>
      <c r="AY228" s="409">
        <v>0.25</v>
      </c>
      <c r="AZ228" s="346"/>
      <c r="BA228" s="346"/>
      <c r="BB228" s="410"/>
      <c r="BC228" s="345">
        <f>+$AE$228*AY228</f>
        <v>1.5</v>
      </c>
      <c r="BD228" s="346"/>
      <c r="BE228" s="346"/>
      <c r="BF228" s="347"/>
      <c r="BG228" s="285">
        <v>22629</v>
      </c>
      <c r="BH228" s="286"/>
      <c r="BI228" s="286"/>
      <c r="BJ228" s="287"/>
      <c r="BK228" s="288">
        <f>+AY228*BG228</f>
        <v>5657.25</v>
      </c>
      <c r="BL228" s="289"/>
      <c r="BM228" s="289"/>
      <c r="BN228" s="289"/>
      <c r="BO228" s="289"/>
      <c r="BP228" s="290"/>
      <c r="BQ228" s="291">
        <v>1000</v>
      </c>
      <c r="BR228" s="292"/>
      <c r="BS228" s="292"/>
      <c r="BT228" s="292"/>
      <c r="BU228" s="292"/>
      <c r="BV228" s="292"/>
      <c r="BW228" s="293"/>
      <c r="BX228" s="291">
        <f>+(((BK233+BQ228)*15)/85)</f>
        <v>4476.661764705882</v>
      </c>
      <c r="BY228" s="292"/>
      <c r="BZ228" s="292"/>
      <c r="CA228" s="292"/>
      <c r="CB228" s="292"/>
      <c r="CC228" s="293"/>
      <c r="CD228" s="291">
        <f>+BK233+BQ228+BX228</f>
        <v>29844.411764705881</v>
      </c>
      <c r="CE228" s="292"/>
      <c r="CF228" s="292"/>
      <c r="CG228" s="292"/>
      <c r="CH228" s="292"/>
      <c r="CI228" s="293"/>
    </row>
    <row r="229" spans="1:87" ht="18" customHeight="1" x14ac:dyDescent="0.25">
      <c r="A229" s="75"/>
      <c r="B229" s="327"/>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9"/>
      <c r="Z229" s="336"/>
      <c r="AA229" s="337"/>
      <c r="AB229" s="337"/>
      <c r="AC229" s="337"/>
      <c r="AD229" s="338"/>
      <c r="AE229" s="336"/>
      <c r="AF229" s="337"/>
      <c r="AG229" s="337"/>
      <c r="AH229" s="337"/>
      <c r="AI229" s="337"/>
      <c r="AJ229" s="337"/>
      <c r="AK229" s="649" t="s">
        <v>23</v>
      </c>
      <c r="AL229" s="650"/>
      <c r="AM229" s="650"/>
      <c r="AN229" s="650"/>
      <c r="AO229" s="650"/>
      <c r="AP229" s="650"/>
      <c r="AQ229" s="650"/>
      <c r="AR229" s="650"/>
      <c r="AS229" s="650"/>
      <c r="AT229" s="650"/>
      <c r="AU229" s="650"/>
      <c r="AV229" s="650"/>
      <c r="AW229" s="650"/>
      <c r="AX229" s="651"/>
      <c r="AY229" s="407">
        <v>0.25</v>
      </c>
      <c r="AZ229" s="304"/>
      <c r="BA229" s="304"/>
      <c r="BB229" s="408"/>
      <c r="BC229" s="306">
        <f t="shared" ref="BC229:BC232" si="31">+$AE$228*AY229</f>
        <v>1.5</v>
      </c>
      <c r="BD229" s="307"/>
      <c r="BE229" s="307"/>
      <c r="BF229" s="308"/>
      <c r="BG229" s="309">
        <v>7925</v>
      </c>
      <c r="BH229" s="310"/>
      <c r="BI229" s="310"/>
      <c r="BJ229" s="311"/>
      <c r="BK229" s="312">
        <f t="shared" ref="BK229:BK232" si="32">+AY229*BG229</f>
        <v>1981.25</v>
      </c>
      <c r="BL229" s="313"/>
      <c r="BM229" s="313"/>
      <c r="BN229" s="313"/>
      <c r="BO229" s="313"/>
      <c r="BP229" s="314"/>
      <c r="BQ229" s="294"/>
      <c r="BR229" s="295"/>
      <c r="BS229" s="295"/>
      <c r="BT229" s="295"/>
      <c r="BU229" s="295"/>
      <c r="BV229" s="295"/>
      <c r="BW229" s="296"/>
      <c r="BX229" s="294"/>
      <c r="BY229" s="295"/>
      <c r="BZ229" s="295"/>
      <c r="CA229" s="295"/>
      <c r="CB229" s="295"/>
      <c r="CC229" s="296"/>
      <c r="CD229" s="294"/>
      <c r="CE229" s="295"/>
      <c r="CF229" s="295"/>
      <c r="CG229" s="295"/>
      <c r="CH229" s="295"/>
      <c r="CI229" s="296"/>
    </row>
    <row r="230" spans="1:87" ht="18" customHeight="1" x14ac:dyDescent="0.25">
      <c r="A230" s="75"/>
      <c r="B230" s="327"/>
      <c r="C230" s="328"/>
      <c r="D230" s="328"/>
      <c r="E230" s="328"/>
      <c r="F230" s="328"/>
      <c r="G230" s="328"/>
      <c r="H230" s="328"/>
      <c r="I230" s="328"/>
      <c r="J230" s="328"/>
      <c r="K230" s="328"/>
      <c r="L230" s="328"/>
      <c r="M230" s="328"/>
      <c r="N230" s="328"/>
      <c r="O230" s="328"/>
      <c r="P230" s="328"/>
      <c r="Q230" s="328"/>
      <c r="R230" s="328"/>
      <c r="S230" s="328"/>
      <c r="T230" s="328"/>
      <c r="U230" s="328"/>
      <c r="V230" s="328"/>
      <c r="W230" s="328"/>
      <c r="X230" s="328"/>
      <c r="Y230" s="329"/>
      <c r="Z230" s="336"/>
      <c r="AA230" s="337"/>
      <c r="AB230" s="337"/>
      <c r="AC230" s="337"/>
      <c r="AD230" s="338"/>
      <c r="AE230" s="336"/>
      <c r="AF230" s="337"/>
      <c r="AG230" s="337"/>
      <c r="AH230" s="337"/>
      <c r="AI230" s="337"/>
      <c r="AJ230" s="337"/>
      <c r="AK230" s="300" t="s">
        <v>32</v>
      </c>
      <c r="AL230" s="301"/>
      <c r="AM230" s="301"/>
      <c r="AN230" s="301"/>
      <c r="AO230" s="301"/>
      <c r="AP230" s="301"/>
      <c r="AQ230" s="301"/>
      <c r="AR230" s="301"/>
      <c r="AS230" s="301"/>
      <c r="AT230" s="301"/>
      <c r="AU230" s="301"/>
      <c r="AV230" s="301"/>
      <c r="AW230" s="301"/>
      <c r="AX230" s="302"/>
      <c r="AY230" s="407">
        <v>0.25</v>
      </c>
      <c r="AZ230" s="304"/>
      <c r="BA230" s="304"/>
      <c r="BB230" s="408"/>
      <c r="BC230" s="306">
        <f t="shared" si="31"/>
        <v>1.5</v>
      </c>
      <c r="BD230" s="307"/>
      <c r="BE230" s="307"/>
      <c r="BF230" s="308"/>
      <c r="BG230" s="309">
        <v>10968</v>
      </c>
      <c r="BH230" s="310"/>
      <c r="BI230" s="310"/>
      <c r="BJ230" s="311"/>
      <c r="BK230" s="312">
        <f t="shared" si="32"/>
        <v>2742</v>
      </c>
      <c r="BL230" s="313"/>
      <c r="BM230" s="313"/>
      <c r="BN230" s="313"/>
      <c r="BO230" s="313"/>
      <c r="BP230" s="314"/>
      <c r="BQ230" s="294"/>
      <c r="BR230" s="295"/>
      <c r="BS230" s="295"/>
      <c r="BT230" s="295"/>
      <c r="BU230" s="295"/>
      <c r="BV230" s="295"/>
      <c r="BW230" s="296"/>
      <c r="BX230" s="294"/>
      <c r="BY230" s="295"/>
      <c r="BZ230" s="295"/>
      <c r="CA230" s="295"/>
      <c r="CB230" s="295"/>
      <c r="CC230" s="296"/>
      <c r="CD230" s="294"/>
      <c r="CE230" s="295"/>
      <c r="CF230" s="295"/>
      <c r="CG230" s="295"/>
      <c r="CH230" s="295"/>
      <c r="CI230" s="296"/>
    </row>
    <row r="231" spans="1:87" ht="18" customHeight="1" x14ac:dyDescent="0.25">
      <c r="A231" s="75"/>
      <c r="B231" s="327"/>
      <c r="C231" s="328"/>
      <c r="D231" s="328"/>
      <c r="E231" s="328"/>
      <c r="F231" s="328"/>
      <c r="G231" s="328"/>
      <c r="H231" s="328"/>
      <c r="I231" s="328"/>
      <c r="J231" s="328"/>
      <c r="K231" s="328"/>
      <c r="L231" s="328"/>
      <c r="M231" s="328"/>
      <c r="N231" s="328"/>
      <c r="O231" s="328"/>
      <c r="P231" s="328"/>
      <c r="Q231" s="328"/>
      <c r="R231" s="328"/>
      <c r="S231" s="328"/>
      <c r="T231" s="328"/>
      <c r="U231" s="328"/>
      <c r="V231" s="328"/>
      <c r="W231" s="328"/>
      <c r="X231" s="328"/>
      <c r="Y231" s="329"/>
      <c r="Z231" s="336"/>
      <c r="AA231" s="337"/>
      <c r="AB231" s="337"/>
      <c r="AC231" s="337"/>
      <c r="AD231" s="338"/>
      <c r="AE231" s="336"/>
      <c r="AF231" s="337"/>
      <c r="AG231" s="337"/>
      <c r="AH231" s="337"/>
      <c r="AI231" s="337"/>
      <c r="AJ231" s="337"/>
      <c r="AK231" s="300" t="s">
        <v>40</v>
      </c>
      <c r="AL231" s="301"/>
      <c r="AM231" s="301"/>
      <c r="AN231" s="301"/>
      <c r="AO231" s="301"/>
      <c r="AP231" s="301"/>
      <c r="AQ231" s="301"/>
      <c r="AR231" s="301"/>
      <c r="AS231" s="301"/>
      <c r="AT231" s="301"/>
      <c r="AU231" s="301"/>
      <c r="AV231" s="301"/>
      <c r="AW231" s="301"/>
      <c r="AX231" s="302"/>
      <c r="AY231" s="407">
        <v>0.25</v>
      </c>
      <c r="AZ231" s="304"/>
      <c r="BA231" s="304"/>
      <c r="BB231" s="408"/>
      <c r="BC231" s="306">
        <f t="shared" si="31"/>
        <v>1.5</v>
      </c>
      <c r="BD231" s="307"/>
      <c r="BE231" s="307"/>
      <c r="BF231" s="308"/>
      <c r="BG231" s="309">
        <v>26988</v>
      </c>
      <c r="BH231" s="310"/>
      <c r="BI231" s="310"/>
      <c r="BJ231" s="311"/>
      <c r="BK231" s="312">
        <f t="shared" si="32"/>
        <v>6747</v>
      </c>
      <c r="BL231" s="313"/>
      <c r="BM231" s="313"/>
      <c r="BN231" s="313"/>
      <c r="BO231" s="313"/>
      <c r="BP231" s="314"/>
      <c r="BQ231" s="294"/>
      <c r="BR231" s="295"/>
      <c r="BS231" s="295"/>
      <c r="BT231" s="295"/>
      <c r="BU231" s="295"/>
      <c r="BV231" s="295"/>
      <c r="BW231" s="296"/>
      <c r="BX231" s="294"/>
      <c r="BY231" s="295"/>
      <c r="BZ231" s="295"/>
      <c r="CA231" s="295"/>
      <c r="CB231" s="295"/>
      <c r="CC231" s="296"/>
      <c r="CD231" s="294"/>
      <c r="CE231" s="295"/>
      <c r="CF231" s="295"/>
      <c r="CG231" s="295"/>
      <c r="CH231" s="295"/>
      <c r="CI231" s="296"/>
    </row>
    <row r="232" spans="1:87" ht="18" customHeight="1" thickBot="1" x14ac:dyDescent="0.3">
      <c r="A232" s="75"/>
      <c r="B232" s="327"/>
      <c r="C232" s="328"/>
      <c r="D232" s="328"/>
      <c r="E232" s="328"/>
      <c r="F232" s="328"/>
      <c r="G232" s="328"/>
      <c r="H232" s="328"/>
      <c r="I232" s="328"/>
      <c r="J232" s="328"/>
      <c r="K232" s="328"/>
      <c r="L232" s="328"/>
      <c r="M232" s="328"/>
      <c r="N232" s="328"/>
      <c r="O232" s="328"/>
      <c r="P232" s="328"/>
      <c r="Q232" s="328"/>
      <c r="R232" s="328"/>
      <c r="S232" s="328"/>
      <c r="T232" s="328"/>
      <c r="U232" s="328"/>
      <c r="V232" s="328"/>
      <c r="W232" s="328"/>
      <c r="X232" s="328"/>
      <c r="Y232" s="329"/>
      <c r="Z232" s="336"/>
      <c r="AA232" s="337"/>
      <c r="AB232" s="337"/>
      <c r="AC232" s="337"/>
      <c r="AD232" s="338"/>
      <c r="AE232" s="336"/>
      <c r="AF232" s="337"/>
      <c r="AG232" s="337"/>
      <c r="AH232" s="337"/>
      <c r="AI232" s="337"/>
      <c r="AJ232" s="337"/>
      <c r="AK232" s="392" t="s">
        <v>18</v>
      </c>
      <c r="AL232" s="393"/>
      <c r="AM232" s="393"/>
      <c r="AN232" s="393"/>
      <c r="AO232" s="393"/>
      <c r="AP232" s="393"/>
      <c r="AQ232" s="393"/>
      <c r="AR232" s="393"/>
      <c r="AS232" s="393"/>
      <c r="AT232" s="393"/>
      <c r="AU232" s="393"/>
      <c r="AV232" s="393"/>
      <c r="AW232" s="393"/>
      <c r="AX232" s="394"/>
      <c r="AY232" s="407">
        <v>0.25</v>
      </c>
      <c r="AZ232" s="304"/>
      <c r="BA232" s="304"/>
      <c r="BB232" s="408"/>
      <c r="BC232" s="306">
        <f t="shared" si="31"/>
        <v>1.5</v>
      </c>
      <c r="BD232" s="307"/>
      <c r="BE232" s="307"/>
      <c r="BF232" s="308"/>
      <c r="BG232" s="309">
        <v>28961</v>
      </c>
      <c r="BH232" s="310"/>
      <c r="BI232" s="310"/>
      <c r="BJ232" s="311"/>
      <c r="BK232" s="312">
        <f t="shared" si="32"/>
        <v>7240.25</v>
      </c>
      <c r="BL232" s="313"/>
      <c r="BM232" s="313"/>
      <c r="BN232" s="313"/>
      <c r="BO232" s="313"/>
      <c r="BP232" s="314"/>
      <c r="BQ232" s="294"/>
      <c r="BR232" s="295"/>
      <c r="BS232" s="295"/>
      <c r="BT232" s="295"/>
      <c r="BU232" s="295"/>
      <c r="BV232" s="295"/>
      <c r="BW232" s="296"/>
      <c r="BX232" s="294"/>
      <c r="BY232" s="295"/>
      <c r="BZ232" s="295"/>
      <c r="CA232" s="295"/>
      <c r="CB232" s="295"/>
      <c r="CC232" s="296"/>
      <c r="CD232" s="294"/>
      <c r="CE232" s="295"/>
      <c r="CF232" s="295"/>
      <c r="CG232" s="295"/>
      <c r="CH232" s="295"/>
      <c r="CI232" s="296"/>
    </row>
    <row r="233" spans="1:87" ht="18" customHeight="1" thickBot="1" x14ac:dyDescent="0.3">
      <c r="A233" s="75"/>
      <c r="B233" s="377"/>
      <c r="C233" s="378"/>
      <c r="D233" s="378"/>
      <c r="E233" s="378"/>
      <c r="F233" s="378"/>
      <c r="G233" s="378"/>
      <c r="H233" s="378"/>
      <c r="I233" s="378"/>
      <c r="J233" s="378"/>
      <c r="K233" s="378"/>
      <c r="L233" s="378"/>
      <c r="M233" s="378"/>
      <c r="N233" s="378"/>
      <c r="O233" s="378"/>
      <c r="P233" s="378"/>
      <c r="Q233" s="378"/>
      <c r="R233" s="378"/>
      <c r="S233" s="378"/>
      <c r="T233" s="378"/>
      <c r="U233" s="378"/>
      <c r="V233" s="378"/>
      <c r="W233" s="378"/>
      <c r="X233" s="378"/>
      <c r="Y233" s="378"/>
      <c r="Z233" s="378"/>
      <c r="AA233" s="378"/>
      <c r="AB233" s="378"/>
      <c r="AC233" s="378"/>
      <c r="AD233" s="378"/>
      <c r="AE233" s="378"/>
      <c r="AF233" s="378"/>
      <c r="AG233" s="378"/>
      <c r="AH233" s="378"/>
      <c r="AI233" s="378"/>
      <c r="AJ233" s="379"/>
      <c r="AK233" s="380" t="s">
        <v>3</v>
      </c>
      <c r="AL233" s="381"/>
      <c r="AM233" s="381"/>
      <c r="AN233" s="381"/>
      <c r="AO233" s="381"/>
      <c r="AP233" s="381"/>
      <c r="AQ233" s="381"/>
      <c r="AR233" s="381"/>
      <c r="AS233" s="381"/>
      <c r="AT233" s="381"/>
      <c r="AU233" s="381"/>
      <c r="AV233" s="381"/>
      <c r="AW233" s="381"/>
      <c r="AX233" s="381"/>
      <c r="AY233" s="382"/>
      <c r="AZ233" s="382"/>
      <c r="BA233" s="382"/>
      <c r="BB233" s="382"/>
      <c r="BC233" s="382"/>
      <c r="BD233" s="382"/>
      <c r="BE233" s="382"/>
      <c r="BF233" s="382"/>
      <c r="BG233" s="382"/>
      <c r="BH233" s="382"/>
      <c r="BI233" s="382"/>
      <c r="BJ233" s="383"/>
      <c r="BK233" s="384">
        <f>SUM(BK228:BK232)</f>
        <v>24367.75</v>
      </c>
      <c r="BL233" s="385"/>
      <c r="BM233" s="385"/>
      <c r="BN233" s="385"/>
      <c r="BO233" s="385"/>
      <c r="BP233" s="386"/>
      <c r="BQ233" s="387" t="s">
        <v>100</v>
      </c>
      <c r="BR233" s="388"/>
      <c r="BS233" s="388"/>
      <c r="BT233" s="388"/>
      <c r="BU233" s="388"/>
      <c r="BV233" s="388"/>
      <c r="BW233" s="388"/>
      <c r="BX233" s="388"/>
      <c r="BY233" s="388"/>
      <c r="BZ233" s="388"/>
      <c r="CA233" s="388"/>
      <c r="CB233" s="388"/>
      <c r="CC233" s="389"/>
      <c r="CD233" s="390">
        <f>+CD228*AE228</f>
        <v>179066.4705882353</v>
      </c>
      <c r="CE233" s="390"/>
      <c r="CF233" s="390"/>
      <c r="CG233" s="390"/>
      <c r="CH233" s="390"/>
      <c r="CI233" s="391"/>
    </row>
    <row r="234" spans="1:87" ht="18" customHeight="1" thickBot="1" x14ac:dyDescent="0.3">
      <c r="A234" s="75"/>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c r="AF234" s="76"/>
      <c r="AG234" s="76"/>
      <c r="AH234" s="76"/>
      <c r="AI234" s="76"/>
      <c r="AJ234" s="76"/>
      <c r="BG234" s="78"/>
      <c r="BH234" s="78"/>
      <c r="BI234" s="78"/>
      <c r="BJ234" s="78"/>
      <c r="BK234" s="79"/>
      <c r="BL234" s="79"/>
      <c r="BM234" s="79"/>
      <c r="BN234" s="79"/>
      <c r="BO234" s="79"/>
      <c r="BP234" s="79"/>
      <c r="BQ234" s="79"/>
      <c r="BR234" s="79"/>
      <c r="BS234" s="79"/>
      <c r="BT234" s="79"/>
      <c r="BU234" s="79"/>
      <c r="BV234" s="79"/>
      <c r="BW234" s="79"/>
      <c r="BX234" s="79"/>
      <c r="BY234" s="79"/>
      <c r="BZ234" s="79"/>
      <c r="CA234" s="79"/>
      <c r="CB234" s="79"/>
      <c r="CC234" s="79"/>
      <c r="CD234" s="79"/>
      <c r="CE234" s="79"/>
      <c r="CF234" s="79"/>
      <c r="CG234" s="79"/>
      <c r="CH234" s="79"/>
      <c r="CI234" s="79"/>
    </row>
    <row r="235" spans="1:87" ht="18" customHeight="1" x14ac:dyDescent="0.25">
      <c r="A235" s="75"/>
      <c r="B235" s="348" t="s">
        <v>0</v>
      </c>
      <c r="C235" s="349"/>
      <c r="D235" s="349"/>
      <c r="E235" s="349"/>
      <c r="F235" s="349"/>
      <c r="G235" s="349"/>
      <c r="H235" s="349"/>
      <c r="I235" s="349"/>
      <c r="J235" s="349"/>
      <c r="K235" s="349"/>
      <c r="L235" s="349"/>
      <c r="M235" s="349"/>
      <c r="N235" s="349"/>
      <c r="O235" s="349"/>
      <c r="P235" s="349"/>
      <c r="Q235" s="349"/>
      <c r="R235" s="349"/>
      <c r="S235" s="349"/>
      <c r="T235" s="349"/>
      <c r="U235" s="349"/>
      <c r="V235" s="349"/>
      <c r="W235" s="349"/>
      <c r="X235" s="349"/>
      <c r="Y235" s="350"/>
      <c r="Z235" s="348" t="s">
        <v>80</v>
      </c>
      <c r="AA235" s="349"/>
      <c r="AB235" s="349"/>
      <c r="AC235" s="349"/>
      <c r="AD235" s="350"/>
      <c r="AE235" s="357" t="s">
        <v>79</v>
      </c>
      <c r="AF235" s="358"/>
      <c r="AG235" s="358"/>
      <c r="AH235" s="358"/>
      <c r="AI235" s="358"/>
      <c r="AJ235" s="359"/>
      <c r="AK235" s="357" t="s">
        <v>81</v>
      </c>
      <c r="AL235" s="358"/>
      <c r="AM235" s="358"/>
      <c r="AN235" s="358"/>
      <c r="AO235" s="358"/>
      <c r="AP235" s="358"/>
      <c r="AQ235" s="358"/>
      <c r="AR235" s="358"/>
      <c r="AS235" s="358"/>
      <c r="AT235" s="358"/>
      <c r="AU235" s="358"/>
      <c r="AV235" s="358"/>
      <c r="AW235" s="358"/>
      <c r="AX235" s="359"/>
      <c r="AY235" s="357" t="s">
        <v>1</v>
      </c>
      <c r="AZ235" s="358"/>
      <c r="BA235" s="358"/>
      <c r="BB235" s="359"/>
      <c r="BC235" s="348" t="s">
        <v>104</v>
      </c>
      <c r="BD235" s="349"/>
      <c r="BE235" s="349"/>
      <c r="BF235" s="350"/>
      <c r="BG235" s="366" t="s">
        <v>82</v>
      </c>
      <c r="BH235" s="367"/>
      <c r="BI235" s="367"/>
      <c r="BJ235" s="368"/>
      <c r="BK235" s="315" t="s">
        <v>99</v>
      </c>
      <c r="BL235" s="316"/>
      <c r="BM235" s="316"/>
      <c r="BN235" s="316"/>
      <c r="BO235" s="316"/>
      <c r="BP235" s="317"/>
      <c r="BQ235" s="315" t="s">
        <v>83</v>
      </c>
      <c r="BR235" s="316"/>
      <c r="BS235" s="316"/>
      <c r="BT235" s="316"/>
      <c r="BU235" s="316"/>
      <c r="BV235" s="316"/>
      <c r="BW235" s="317"/>
      <c r="BX235" s="315" t="s">
        <v>84</v>
      </c>
      <c r="BY235" s="316"/>
      <c r="BZ235" s="316"/>
      <c r="CA235" s="316"/>
      <c r="CB235" s="316"/>
      <c r="CC235" s="317"/>
      <c r="CD235" s="315" t="s">
        <v>85</v>
      </c>
      <c r="CE235" s="316"/>
      <c r="CF235" s="316"/>
      <c r="CG235" s="316"/>
      <c r="CH235" s="316"/>
      <c r="CI235" s="317"/>
    </row>
    <row r="236" spans="1:87" ht="18" customHeight="1" x14ac:dyDescent="0.25">
      <c r="A236" s="75"/>
      <c r="B236" s="351"/>
      <c r="C236" s="352"/>
      <c r="D236" s="352"/>
      <c r="E236" s="352"/>
      <c r="F236" s="352"/>
      <c r="G236" s="352"/>
      <c r="H236" s="352"/>
      <c r="I236" s="352"/>
      <c r="J236" s="352"/>
      <c r="K236" s="352"/>
      <c r="L236" s="352"/>
      <c r="M236" s="352"/>
      <c r="N236" s="352"/>
      <c r="O236" s="352"/>
      <c r="P236" s="352"/>
      <c r="Q236" s="352"/>
      <c r="R236" s="352"/>
      <c r="S236" s="352"/>
      <c r="T236" s="352"/>
      <c r="U236" s="352"/>
      <c r="V236" s="352"/>
      <c r="W236" s="352"/>
      <c r="X236" s="352"/>
      <c r="Y236" s="353"/>
      <c r="Z236" s="351"/>
      <c r="AA236" s="352"/>
      <c r="AB236" s="352"/>
      <c r="AC236" s="352"/>
      <c r="AD236" s="353"/>
      <c r="AE236" s="360"/>
      <c r="AF236" s="361"/>
      <c r="AG236" s="361"/>
      <c r="AH236" s="361"/>
      <c r="AI236" s="361"/>
      <c r="AJ236" s="362"/>
      <c r="AK236" s="360"/>
      <c r="AL236" s="361"/>
      <c r="AM236" s="361"/>
      <c r="AN236" s="361"/>
      <c r="AO236" s="361"/>
      <c r="AP236" s="361"/>
      <c r="AQ236" s="361"/>
      <c r="AR236" s="361"/>
      <c r="AS236" s="361"/>
      <c r="AT236" s="361"/>
      <c r="AU236" s="361"/>
      <c r="AV236" s="361"/>
      <c r="AW236" s="361"/>
      <c r="AX236" s="362"/>
      <c r="AY236" s="360"/>
      <c r="AZ236" s="361"/>
      <c r="BA236" s="361"/>
      <c r="BB236" s="362"/>
      <c r="BC236" s="351"/>
      <c r="BD236" s="352"/>
      <c r="BE236" s="352"/>
      <c r="BF236" s="353"/>
      <c r="BG236" s="369"/>
      <c r="BH236" s="370"/>
      <c r="BI236" s="370"/>
      <c r="BJ236" s="371"/>
      <c r="BK236" s="318"/>
      <c r="BL236" s="319"/>
      <c r="BM236" s="319"/>
      <c r="BN236" s="319"/>
      <c r="BO236" s="319"/>
      <c r="BP236" s="320"/>
      <c r="BQ236" s="318"/>
      <c r="BR236" s="319"/>
      <c r="BS236" s="319"/>
      <c r="BT236" s="319"/>
      <c r="BU236" s="319"/>
      <c r="BV236" s="319"/>
      <c r="BW236" s="320"/>
      <c r="BX236" s="318"/>
      <c r="BY236" s="319"/>
      <c r="BZ236" s="319"/>
      <c r="CA236" s="319"/>
      <c r="CB236" s="319"/>
      <c r="CC236" s="320"/>
      <c r="CD236" s="318"/>
      <c r="CE236" s="319"/>
      <c r="CF236" s="319"/>
      <c r="CG236" s="319"/>
      <c r="CH236" s="319"/>
      <c r="CI236" s="320"/>
    </row>
    <row r="237" spans="1:87" ht="18" customHeight="1" thickBot="1" x14ac:dyDescent="0.3">
      <c r="A237" s="75"/>
      <c r="B237" s="354"/>
      <c r="C237" s="355"/>
      <c r="D237" s="355"/>
      <c r="E237" s="355"/>
      <c r="F237" s="355"/>
      <c r="G237" s="355"/>
      <c r="H237" s="355"/>
      <c r="I237" s="355"/>
      <c r="J237" s="355"/>
      <c r="K237" s="355"/>
      <c r="L237" s="355"/>
      <c r="M237" s="355"/>
      <c r="N237" s="355"/>
      <c r="O237" s="355"/>
      <c r="P237" s="355"/>
      <c r="Q237" s="355"/>
      <c r="R237" s="355"/>
      <c r="S237" s="355"/>
      <c r="T237" s="355"/>
      <c r="U237" s="355"/>
      <c r="V237" s="355"/>
      <c r="W237" s="355"/>
      <c r="X237" s="355"/>
      <c r="Y237" s="356"/>
      <c r="Z237" s="354"/>
      <c r="AA237" s="355"/>
      <c r="AB237" s="355"/>
      <c r="AC237" s="355"/>
      <c r="AD237" s="356"/>
      <c r="AE237" s="363"/>
      <c r="AF237" s="364"/>
      <c r="AG237" s="364"/>
      <c r="AH237" s="364"/>
      <c r="AI237" s="364"/>
      <c r="AJ237" s="365"/>
      <c r="AK237" s="360"/>
      <c r="AL237" s="361"/>
      <c r="AM237" s="361"/>
      <c r="AN237" s="361"/>
      <c r="AO237" s="361"/>
      <c r="AP237" s="361"/>
      <c r="AQ237" s="361"/>
      <c r="AR237" s="361"/>
      <c r="AS237" s="361"/>
      <c r="AT237" s="361"/>
      <c r="AU237" s="361"/>
      <c r="AV237" s="361"/>
      <c r="AW237" s="361"/>
      <c r="AX237" s="362"/>
      <c r="AY237" s="360"/>
      <c r="AZ237" s="361"/>
      <c r="BA237" s="361"/>
      <c r="BB237" s="362"/>
      <c r="BC237" s="351"/>
      <c r="BD237" s="352"/>
      <c r="BE237" s="352"/>
      <c r="BF237" s="353"/>
      <c r="BG237" s="369"/>
      <c r="BH237" s="370"/>
      <c r="BI237" s="370"/>
      <c r="BJ237" s="371"/>
      <c r="BK237" s="318"/>
      <c r="BL237" s="319"/>
      <c r="BM237" s="319"/>
      <c r="BN237" s="319"/>
      <c r="BO237" s="319"/>
      <c r="BP237" s="320"/>
      <c r="BQ237" s="321"/>
      <c r="BR237" s="322"/>
      <c r="BS237" s="322"/>
      <c r="BT237" s="322"/>
      <c r="BU237" s="322"/>
      <c r="BV237" s="322"/>
      <c r="BW237" s="323"/>
      <c r="BX237" s="321"/>
      <c r="BY237" s="322"/>
      <c r="BZ237" s="322"/>
      <c r="CA237" s="322"/>
      <c r="CB237" s="322"/>
      <c r="CC237" s="323"/>
      <c r="CD237" s="321"/>
      <c r="CE237" s="322"/>
      <c r="CF237" s="322"/>
      <c r="CG237" s="322"/>
      <c r="CH237" s="322"/>
      <c r="CI237" s="323"/>
    </row>
    <row r="238" spans="1:87" ht="18" customHeight="1" x14ac:dyDescent="0.25">
      <c r="A238" s="75"/>
      <c r="B238" s="324" t="s">
        <v>282</v>
      </c>
      <c r="C238" s="325"/>
      <c r="D238" s="325"/>
      <c r="E238" s="325"/>
      <c r="F238" s="325"/>
      <c r="G238" s="325"/>
      <c r="H238" s="325"/>
      <c r="I238" s="325"/>
      <c r="J238" s="325"/>
      <c r="K238" s="325"/>
      <c r="L238" s="325"/>
      <c r="M238" s="325"/>
      <c r="N238" s="325"/>
      <c r="O238" s="325"/>
      <c r="P238" s="325"/>
      <c r="Q238" s="325"/>
      <c r="R238" s="325"/>
      <c r="S238" s="325"/>
      <c r="T238" s="325"/>
      <c r="U238" s="325"/>
      <c r="V238" s="325"/>
      <c r="W238" s="325"/>
      <c r="X238" s="325"/>
      <c r="Y238" s="326"/>
      <c r="Z238" s="333" t="s">
        <v>336</v>
      </c>
      <c r="AA238" s="334"/>
      <c r="AB238" s="334"/>
      <c r="AC238" s="334"/>
      <c r="AD238" s="335"/>
      <c r="AE238" s="333">
        <v>1</v>
      </c>
      <c r="AF238" s="334"/>
      <c r="AG238" s="334"/>
      <c r="AH238" s="334"/>
      <c r="AI238" s="334"/>
      <c r="AJ238" s="334"/>
      <c r="AK238" s="342" t="s">
        <v>527</v>
      </c>
      <c r="AL238" s="343"/>
      <c r="AM238" s="343"/>
      <c r="AN238" s="343"/>
      <c r="AO238" s="343"/>
      <c r="AP238" s="343"/>
      <c r="AQ238" s="343"/>
      <c r="AR238" s="343"/>
      <c r="AS238" s="343"/>
      <c r="AT238" s="343"/>
      <c r="AU238" s="343"/>
      <c r="AV238" s="343"/>
      <c r="AW238" s="343"/>
      <c r="AX238" s="344"/>
      <c r="AY238" s="409">
        <v>2</v>
      </c>
      <c r="AZ238" s="346"/>
      <c r="BA238" s="346"/>
      <c r="BB238" s="410"/>
      <c r="BC238" s="345">
        <f>+$AE$238*AY238</f>
        <v>2</v>
      </c>
      <c r="BD238" s="346"/>
      <c r="BE238" s="346"/>
      <c r="BF238" s="347"/>
      <c r="BG238" s="285">
        <v>18911</v>
      </c>
      <c r="BH238" s="286"/>
      <c r="BI238" s="286"/>
      <c r="BJ238" s="287"/>
      <c r="BK238" s="288">
        <f>+AY238*BG238</f>
        <v>37822</v>
      </c>
      <c r="BL238" s="289"/>
      <c r="BM238" s="289"/>
      <c r="BN238" s="289"/>
      <c r="BO238" s="289"/>
      <c r="BP238" s="290"/>
      <c r="BQ238" s="291">
        <v>1000</v>
      </c>
      <c r="BR238" s="292"/>
      <c r="BS238" s="292"/>
      <c r="BT238" s="292"/>
      <c r="BU238" s="292"/>
      <c r="BV238" s="292"/>
      <c r="BW238" s="293"/>
      <c r="BX238" s="291">
        <f>+(((BK244+BQ238)*15)/85)</f>
        <v>30472.764705882353</v>
      </c>
      <c r="BY238" s="292"/>
      <c r="BZ238" s="292"/>
      <c r="CA238" s="292"/>
      <c r="CB238" s="292"/>
      <c r="CC238" s="293"/>
      <c r="CD238" s="291">
        <f>+BK244+BQ238+BX238</f>
        <v>203151.76470588235</v>
      </c>
      <c r="CE238" s="292"/>
      <c r="CF238" s="292"/>
      <c r="CG238" s="292"/>
      <c r="CH238" s="292"/>
      <c r="CI238" s="293"/>
    </row>
    <row r="239" spans="1:87" ht="18" customHeight="1" x14ac:dyDescent="0.25">
      <c r="A239" s="75"/>
      <c r="B239" s="327"/>
      <c r="C239" s="328"/>
      <c r="D239" s="328"/>
      <c r="E239" s="328"/>
      <c r="F239" s="328"/>
      <c r="G239" s="328"/>
      <c r="H239" s="328"/>
      <c r="I239" s="328"/>
      <c r="J239" s="328"/>
      <c r="K239" s="328"/>
      <c r="L239" s="328"/>
      <c r="M239" s="328"/>
      <c r="N239" s="328"/>
      <c r="O239" s="328"/>
      <c r="P239" s="328"/>
      <c r="Q239" s="328"/>
      <c r="R239" s="328"/>
      <c r="S239" s="328"/>
      <c r="T239" s="328"/>
      <c r="U239" s="328"/>
      <c r="V239" s="328"/>
      <c r="W239" s="328"/>
      <c r="X239" s="328"/>
      <c r="Y239" s="329"/>
      <c r="Z239" s="336"/>
      <c r="AA239" s="337"/>
      <c r="AB239" s="337"/>
      <c r="AC239" s="337"/>
      <c r="AD239" s="338"/>
      <c r="AE239" s="336"/>
      <c r="AF239" s="337"/>
      <c r="AG239" s="337"/>
      <c r="AH239" s="337"/>
      <c r="AI239" s="337"/>
      <c r="AJ239" s="337"/>
      <c r="AK239" s="300" t="s">
        <v>13</v>
      </c>
      <c r="AL239" s="301"/>
      <c r="AM239" s="301"/>
      <c r="AN239" s="301"/>
      <c r="AO239" s="301"/>
      <c r="AP239" s="301"/>
      <c r="AQ239" s="301"/>
      <c r="AR239" s="301"/>
      <c r="AS239" s="301"/>
      <c r="AT239" s="301"/>
      <c r="AU239" s="301"/>
      <c r="AV239" s="301"/>
      <c r="AW239" s="301"/>
      <c r="AX239" s="302"/>
      <c r="AY239" s="407">
        <v>1</v>
      </c>
      <c r="AZ239" s="304"/>
      <c r="BA239" s="304"/>
      <c r="BB239" s="408"/>
      <c r="BC239" s="306">
        <f t="shared" ref="BC239:BC243" si="33">+$AE$238*AY239</f>
        <v>1</v>
      </c>
      <c r="BD239" s="307"/>
      <c r="BE239" s="307"/>
      <c r="BF239" s="308"/>
      <c r="BG239" s="309">
        <v>40826</v>
      </c>
      <c r="BH239" s="310"/>
      <c r="BI239" s="310"/>
      <c r="BJ239" s="311"/>
      <c r="BK239" s="312">
        <f t="shared" ref="BK239:BK243" si="34">+AY239*BG239</f>
        <v>40826</v>
      </c>
      <c r="BL239" s="313"/>
      <c r="BM239" s="313"/>
      <c r="BN239" s="313"/>
      <c r="BO239" s="313"/>
      <c r="BP239" s="314"/>
      <c r="BQ239" s="294"/>
      <c r="BR239" s="295"/>
      <c r="BS239" s="295"/>
      <c r="BT239" s="295"/>
      <c r="BU239" s="295"/>
      <c r="BV239" s="295"/>
      <c r="BW239" s="296"/>
      <c r="BX239" s="294"/>
      <c r="BY239" s="295"/>
      <c r="BZ239" s="295"/>
      <c r="CA239" s="295"/>
      <c r="CB239" s="295"/>
      <c r="CC239" s="296"/>
      <c r="CD239" s="294"/>
      <c r="CE239" s="295"/>
      <c r="CF239" s="295"/>
      <c r="CG239" s="295"/>
      <c r="CH239" s="295"/>
      <c r="CI239" s="296"/>
    </row>
    <row r="240" spans="1:87" ht="18" customHeight="1" x14ac:dyDescent="0.25">
      <c r="A240" s="75"/>
      <c r="B240" s="327"/>
      <c r="C240" s="328"/>
      <c r="D240" s="328"/>
      <c r="E240" s="328"/>
      <c r="F240" s="328"/>
      <c r="G240" s="328"/>
      <c r="H240" s="328"/>
      <c r="I240" s="328"/>
      <c r="J240" s="328"/>
      <c r="K240" s="328"/>
      <c r="L240" s="328"/>
      <c r="M240" s="328"/>
      <c r="N240" s="328"/>
      <c r="O240" s="328"/>
      <c r="P240" s="328"/>
      <c r="Q240" s="328"/>
      <c r="R240" s="328"/>
      <c r="S240" s="328"/>
      <c r="T240" s="328"/>
      <c r="U240" s="328"/>
      <c r="V240" s="328"/>
      <c r="W240" s="328"/>
      <c r="X240" s="328"/>
      <c r="Y240" s="329"/>
      <c r="Z240" s="336"/>
      <c r="AA240" s="337"/>
      <c r="AB240" s="337"/>
      <c r="AC240" s="337"/>
      <c r="AD240" s="338"/>
      <c r="AE240" s="336"/>
      <c r="AF240" s="337"/>
      <c r="AG240" s="337"/>
      <c r="AH240" s="337"/>
      <c r="AI240" s="337"/>
      <c r="AJ240" s="337"/>
      <c r="AK240" s="300" t="s">
        <v>528</v>
      </c>
      <c r="AL240" s="301"/>
      <c r="AM240" s="301"/>
      <c r="AN240" s="301"/>
      <c r="AO240" s="301"/>
      <c r="AP240" s="301"/>
      <c r="AQ240" s="301"/>
      <c r="AR240" s="301"/>
      <c r="AS240" s="301"/>
      <c r="AT240" s="301"/>
      <c r="AU240" s="301"/>
      <c r="AV240" s="301"/>
      <c r="AW240" s="301"/>
      <c r="AX240" s="302"/>
      <c r="AY240" s="407">
        <v>1</v>
      </c>
      <c r="AZ240" s="304"/>
      <c r="BA240" s="304"/>
      <c r="BB240" s="408"/>
      <c r="BC240" s="306">
        <f t="shared" si="33"/>
        <v>1</v>
      </c>
      <c r="BD240" s="307"/>
      <c r="BE240" s="307"/>
      <c r="BF240" s="308"/>
      <c r="BG240" s="309">
        <v>22530</v>
      </c>
      <c r="BH240" s="310"/>
      <c r="BI240" s="310"/>
      <c r="BJ240" s="311"/>
      <c r="BK240" s="312">
        <f t="shared" si="34"/>
        <v>22530</v>
      </c>
      <c r="BL240" s="313"/>
      <c r="BM240" s="313"/>
      <c r="BN240" s="313"/>
      <c r="BO240" s="313"/>
      <c r="BP240" s="314"/>
      <c r="BQ240" s="294"/>
      <c r="BR240" s="295"/>
      <c r="BS240" s="295"/>
      <c r="BT240" s="295"/>
      <c r="BU240" s="295"/>
      <c r="BV240" s="295"/>
      <c r="BW240" s="296"/>
      <c r="BX240" s="294"/>
      <c r="BY240" s="295"/>
      <c r="BZ240" s="295"/>
      <c r="CA240" s="295"/>
      <c r="CB240" s="295"/>
      <c r="CC240" s="296"/>
      <c r="CD240" s="294"/>
      <c r="CE240" s="295"/>
      <c r="CF240" s="295"/>
      <c r="CG240" s="295"/>
      <c r="CH240" s="295"/>
      <c r="CI240" s="296"/>
    </row>
    <row r="241" spans="1:87" ht="18" customHeight="1" x14ac:dyDescent="0.25">
      <c r="A241" s="75"/>
      <c r="B241" s="327"/>
      <c r="C241" s="328"/>
      <c r="D241" s="328"/>
      <c r="E241" s="328"/>
      <c r="F241" s="328"/>
      <c r="G241" s="328"/>
      <c r="H241" s="328"/>
      <c r="I241" s="328"/>
      <c r="J241" s="328"/>
      <c r="K241" s="328"/>
      <c r="L241" s="328"/>
      <c r="M241" s="328"/>
      <c r="N241" s="328"/>
      <c r="O241" s="328"/>
      <c r="P241" s="328"/>
      <c r="Q241" s="328"/>
      <c r="R241" s="328"/>
      <c r="S241" s="328"/>
      <c r="T241" s="328"/>
      <c r="U241" s="328"/>
      <c r="V241" s="328"/>
      <c r="W241" s="328"/>
      <c r="X241" s="328"/>
      <c r="Y241" s="329"/>
      <c r="Z241" s="336"/>
      <c r="AA241" s="337"/>
      <c r="AB241" s="337"/>
      <c r="AC241" s="337"/>
      <c r="AD241" s="338"/>
      <c r="AE241" s="336"/>
      <c r="AF241" s="337"/>
      <c r="AG241" s="337"/>
      <c r="AH241" s="337"/>
      <c r="AI241" s="337"/>
      <c r="AJ241" s="337"/>
      <c r="AK241" s="300" t="s">
        <v>529</v>
      </c>
      <c r="AL241" s="301"/>
      <c r="AM241" s="301"/>
      <c r="AN241" s="301"/>
      <c r="AO241" s="301"/>
      <c r="AP241" s="301"/>
      <c r="AQ241" s="301"/>
      <c r="AR241" s="301"/>
      <c r="AS241" s="301"/>
      <c r="AT241" s="301"/>
      <c r="AU241" s="301"/>
      <c r="AV241" s="301"/>
      <c r="AW241" s="301"/>
      <c r="AX241" s="302"/>
      <c r="AY241" s="407">
        <v>1</v>
      </c>
      <c r="AZ241" s="304"/>
      <c r="BA241" s="304"/>
      <c r="BB241" s="408"/>
      <c r="BC241" s="306">
        <f t="shared" si="33"/>
        <v>1</v>
      </c>
      <c r="BD241" s="307"/>
      <c r="BE241" s="307"/>
      <c r="BF241" s="308"/>
      <c r="BG241" s="309">
        <v>18911</v>
      </c>
      <c r="BH241" s="310"/>
      <c r="BI241" s="310"/>
      <c r="BJ241" s="311"/>
      <c r="BK241" s="312">
        <f t="shared" si="34"/>
        <v>18911</v>
      </c>
      <c r="BL241" s="313"/>
      <c r="BM241" s="313"/>
      <c r="BN241" s="313"/>
      <c r="BO241" s="313"/>
      <c r="BP241" s="314"/>
      <c r="BQ241" s="294"/>
      <c r="BR241" s="295"/>
      <c r="BS241" s="295"/>
      <c r="BT241" s="295"/>
      <c r="BU241" s="295"/>
      <c r="BV241" s="295"/>
      <c r="BW241" s="296"/>
      <c r="BX241" s="294"/>
      <c r="BY241" s="295"/>
      <c r="BZ241" s="295"/>
      <c r="CA241" s="295"/>
      <c r="CB241" s="295"/>
      <c r="CC241" s="296"/>
      <c r="CD241" s="294"/>
      <c r="CE241" s="295"/>
      <c r="CF241" s="295"/>
      <c r="CG241" s="295"/>
      <c r="CH241" s="295"/>
      <c r="CI241" s="296"/>
    </row>
    <row r="242" spans="1:87" ht="18" customHeight="1" x14ac:dyDescent="0.25">
      <c r="A242" s="75"/>
      <c r="B242" s="327"/>
      <c r="C242" s="328"/>
      <c r="D242" s="328"/>
      <c r="E242" s="328"/>
      <c r="F242" s="328"/>
      <c r="G242" s="328"/>
      <c r="H242" s="328"/>
      <c r="I242" s="328"/>
      <c r="J242" s="328"/>
      <c r="K242" s="328"/>
      <c r="L242" s="328"/>
      <c r="M242" s="328"/>
      <c r="N242" s="328"/>
      <c r="O242" s="328"/>
      <c r="P242" s="328"/>
      <c r="Q242" s="328"/>
      <c r="R242" s="328"/>
      <c r="S242" s="328"/>
      <c r="T242" s="328"/>
      <c r="U242" s="328"/>
      <c r="V242" s="328"/>
      <c r="W242" s="328"/>
      <c r="X242" s="328"/>
      <c r="Y242" s="329"/>
      <c r="Z242" s="336"/>
      <c r="AA242" s="337"/>
      <c r="AB242" s="337"/>
      <c r="AC242" s="337"/>
      <c r="AD242" s="338"/>
      <c r="AE242" s="336"/>
      <c r="AF242" s="337"/>
      <c r="AG242" s="337"/>
      <c r="AH242" s="337"/>
      <c r="AI242" s="337"/>
      <c r="AJ242" s="337"/>
      <c r="AK242" s="300" t="s">
        <v>530</v>
      </c>
      <c r="AL242" s="301"/>
      <c r="AM242" s="301"/>
      <c r="AN242" s="301"/>
      <c r="AO242" s="301"/>
      <c r="AP242" s="301"/>
      <c r="AQ242" s="301"/>
      <c r="AR242" s="301"/>
      <c r="AS242" s="301"/>
      <c r="AT242" s="301"/>
      <c r="AU242" s="301"/>
      <c r="AV242" s="301"/>
      <c r="AW242" s="301"/>
      <c r="AX242" s="302"/>
      <c r="AY242" s="407">
        <v>1</v>
      </c>
      <c r="AZ242" s="304"/>
      <c r="BA242" s="304"/>
      <c r="BB242" s="408"/>
      <c r="BC242" s="306">
        <f t="shared" si="33"/>
        <v>1</v>
      </c>
      <c r="BD242" s="307"/>
      <c r="BE242" s="307"/>
      <c r="BF242" s="308"/>
      <c r="BG242" s="309">
        <v>22629</v>
      </c>
      <c r="BH242" s="310"/>
      <c r="BI242" s="310"/>
      <c r="BJ242" s="311"/>
      <c r="BK242" s="312">
        <f t="shared" si="34"/>
        <v>22629</v>
      </c>
      <c r="BL242" s="313"/>
      <c r="BM242" s="313"/>
      <c r="BN242" s="313"/>
      <c r="BO242" s="313"/>
      <c r="BP242" s="314"/>
      <c r="BQ242" s="294"/>
      <c r="BR242" s="295"/>
      <c r="BS242" s="295"/>
      <c r="BT242" s="295"/>
      <c r="BU242" s="295"/>
      <c r="BV242" s="295"/>
      <c r="BW242" s="296"/>
      <c r="BX242" s="294"/>
      <c r="BY242" s="295"/>
      <c r="BZ242" s="295"/>
      <c r="CA242" s="295"/>
      <c r="CB242" s="295"/>
      <c r="CC242" s="296"/>
      <c r="CD242" s="294"/>
      <c r="CE242" s="295"/>
      <c r="CF242" s="295"/>
      <c r="CG242" s="295"/>
      <c r="CH242" s="295"/>
      <c r="CI242" s="296"/>
    </row>
    <row r="243" spans="1:87" ht="18" customHeight="1" thickBot="1" x14ac:dyDescent="0.3">
      <c r="A243" s="75"/>
      <c r="B243" s="327"/>
      <c r="C243" s="328"/>
      <c r="D243" s="328"/>
      <c r="E243" s="328"/>
      <c r="F243" s="328"/>
      <c r="G243" s="328"/>
      <c r="H243" s="328"/>
      <c r="I243" s="328"/>
      <c r="J243" s="328"/>
      <c r="K243" s="328"/>
      <c r="L243" s="328"/>
      <c r="M243" s="328"/>
      <c r="N243" s="328"/>
      <c r="O243" s="328"/>
      <c r="P243" s="328"/>
      <c r="Q243" s="328"/>
      <c r="R243" s="328"/>
      <c r="S243" s="328"/>
      <c r="T243" s="328"/>
      <c r="U243" s="328"/>
      <c r="V243" s="328"/>
      <c r="W243" s="328"/>
      <c r="X243" s="328"/>
      <c r="Y243" s="329"/>
      <c r="Z243" s="336"/>
      <c r="AA243" s="337"/>
      <c r="AB243" s="337"/>
      <c r="AC243" s="337"/>
      <c r="AD243" s="338"/>
      <c r="AE243" s="336"/>
      <c r="AF243" s="337"/>
      <c r="AG243" s="337"/>
      <c r="AH243" s="337"/>
      <c r="AI243" s="337"/>
      <c r="AJ243" s="337"/>
      <c r="AK243" s="392" t="s">
        <v>18</v>
      </c>
      <c r="AL243" s="393"/>
      <c r="AM243" s="393"/>
      <c r="AN243" s="393"/>
      <c r="AO243" s="393"/>
      <c r="AP243" s="393"/>
      <c r="AQ243" s="393"/>
      <c r="AR243" s="393"/>
      <c r="AS243" s="393"/>
      <c r="AT243" s="393"/>
      <c r="AU243" s="393"/>
      <c r="AV243" s="393"/>
      <c r="AW243" s="393"/>
      <c r="AX243" s="394"/>
      <c r="AY243" s="407">
        <v>1</v>
      </c>
      <c r="AZ243" s="304"/>
      <c r="BA243" s="304"/>
      <c r="BB243" s="408"/>
      <c r="BC243" s="306">
        <f t="shared" si="33"/>
        <v>1</v>
      </c>
      <c r="BD243" s="307"/>
      <c r="BE243" s="307"/>
      <c r="BF243" s="308"/>
      <c r="BG243" s="309">
        <v>28961</v>
      </c>
      <c r="BH243" s="310"/>
      <c r="BI243" s="310"/>
      <c r="BJ243" s="311"/>
      <c r="BK243" s="312">
        <f t="shared" si="34"/>
        <v>28961</v>
      </c>
      <c r="BL243" s="313"/>
      <c r="BM243" s="313"/>
      <c r="BN243" s="313"/>
      <c r="BO243" s="313"/>
      <c r="BP243" s="314"/>
      <c r="BQ243" s="294"/>
      <c r="BR243" s="295"/>
      <c r="BS243" s="295"/>
      <c r="BT243" s="295"/>
      <c r="BU243" s="295"/>
      <c r="BV243" s="295"/>
      <c r="BW243" s="296"/>
      <c r="BX243" s="294"/>
      <c r="BY243" s="295"/>
      <c r="BZ243" s="295"/>
      <c r="CA243" s="295"/>
      <c r="CB243" s="295"/>
      <c r="CC243" s="296"/>
      <c r="CD243" s="294"/>
      <c r="CE243" s="295"/>
      <c r="CF243" s="295"/>
      <c r="CG243" s="295"/>
      <c r="CH243" s="295"/>
      <c r="CI243" s="296"/>
    </row>
    <row r="244" spans="1:87" ht="18" customHeight="1" thickBot="1" x14ac:dyDescent="0.3">
      <c r="A244" s="75"/>
      <c r="B244" s="377"/>
      <c r="C244" s="378"/>
      <c r="D244" s="378"/>
      <c r="E244" s="378"/>
      <c r="F244" s="378"/>
      <c r="G244" s="378"/>
      <c r="H244" s="378"/>
      <c r="I244" s="378"/>
      <c r="J244" s="378"/>
      <c r="K244" s="378"/>
      <c r="L244" s="378"/>
      <c r="M244" s="378"/>
      <c r="N244" s="378"/>
      <c r="O244" s="378"/>
      <c r="P244" s="378"/>
      <c r="Q244" s="378"/>
      <c r="R244" s="378"/>
      <c r="S244" s="378"/>
      <c r="T244" s="378"/>
      <c r="U244" s="378"/>
      <c r="V244" s="378"/>
      <c r="W244" s="378"/>
      <c r="X244" s="378"/>
      <c r="Y244" s="378"/>
      <c r="Z244" s="378"/>
      <c r="AA244" s="378"/>
      <c r="AB244" s="378"/>
      <c r="AC244" s="378"/>
      <c r="AD244" s="378"/>
      <c r="AE244" s="378"/>
      <c r="AF244" s="378"/>
      <c r="AG244" s="378"/>
      <c r="AH244" s="378"/>
      <c r="AI244" s="378"/>
      <c r="AJ244" s="379"/>
      <c r="AK244" s="380" t="s">
        <v>3</v>
      </c>
      <c r="AL244" s="381"/>
      <c r="AM244" s="381"/>
      <c r="AN244" s="381"/>
      <c r="AO244" s="381"/>
      <c r="AP244" s="381"/>
      <c r="AQ244" s="381"/>
      <c r="AR244" s="381"/>
      <c r="AS244" s="381"/>
      <c r="AT244" s="381"/>
      <c r="AU244" s="381"/>
      <c r="AV244" s="381"/>
      <c r="AW244" s="381"/>
      <c r="AX244" s="381"/>
      <c r="AY244" s="382"/>
      <c r="AZ244" s="382"/>
      <c r="BA244" s="382"/>
      <c r="BB244" s="382"/>
      <c r="BC244" s="382"/>
      <c r="BD244" s="382"/>
      <c r="BE244" s="382"/>
      <c r="BF244" s="382"/>
      <c r="BG244" s="382"/>
      <c r="BH244" s="382"/>
      <c r="BI244" s="382"/>
      <c r="BJ244" s="383"/>
      <c r="BK244" s="384">
        <f>SUM(BK238:BK243)</f>
        <v>171679</v>
      </c>
      <c r="BL244" s="385"/>
      <c r="BM244" s="385"/>
      <c r="BN244" s="385"/>
      <c r="BO244" s="385"/>
      <c r="BP244" s="386"/>
      <c r="BQ244" s="387" t="s">
        <v>100</v>
      </c>
      <c r="BR244" s="388"/>
      <c r="BS244" s="388"/>
      <c r="BT244" s="388"/>
      <c r="BU244" s="388"/>
      <c r="BV244" s="388"/>
      <c r="BW244" s="388"/>
      <c r="BX244" s="388"/>
      <c r="BY244" s="388"/>
      <c r="BZ244" s="388"/>
      <c r="CA244" s="388"/>
      <c r="CB244" s="388"/>
      <c r="CC244" s="389"/>
      <c r="CD244" s="390">
        <f>+CD238*AE238</f>
        <v>203151.76470588235</v>
      </c>
      <c r="CE244" s="390"/>
      <c r="CF244" s="390"/>
      <c r="CG244" s="390"/>
      <c r="CH244" s="390"/>
      <c r="CI244" s="391"/>
    </row>
    <row r="245" spans="1:87" ht="18" customHeight="1" thickBot="1" x14ac:dyDescent="0.3">
      <c r="A245" s="75"/>
      <c r="B245" s="76"/>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c r="AB245" s="76"/>
      <c r="AC245" s="76"/>
      <c r="AD245" s="76"/>
      <c r="AE245" s="76"/>
      <c r="AF245" s="76"/>
      <c r="AG245" s="76"/>
      <c r="AH245" s="76"/>
      <c r="AI245" s="76"/>
      <c r="AJ245" s="76"/>
      <c r="BG245" s="78"/>
      <c r="BH245" s="78"/>
      <c r="BI245" s="78"/>
      <c r="BJ245" s="78"/>
      <c r="BK245" s="79"/>
      <c r="BL245" s="79"/>
      <c r="BM245" s="79"/>
      <c r="BN245" s="79"/>
      <c r="BO245" s="79"/>
      <c r="BP245" s="79"/>
      <c r="BQ245" s="79"/>
      <c r="BR245" s="79"/>
      <c r="BS245" s="79"/>
      <c r="BT245" s="79"/>
      <c r="BU245" s="79"/>
      <c r="BV245" s="79"/>
      <c r="BW245" s="79"/>
      <c r="BX245" s="79"/>
      <c r="BY245" s="79"/>
      <c r="BZ245" s="79"/>
      <c r="CA245" s="79"/>
      <c r="CB245" s="79"/>
      <c r="CC245" s="79"/>
      <c r="CD245" s="79"/>
      <c r="CE245" s="79"/>
      <c r="CF245" s="79"/>
      <c r="CG245" s="79"/>
      <c r="CH245" s="79"/>
      <c r="CI245" s="79"/>
    </row>
    <row r="246" spans="1:87" ht="18" customHeight="1" x14ac:dyDescent="0.25">
      <c r="A246" s="75"/>
      <c r="B246" s="348" t="s">
        <v>0</v>
      </c>
      <c r="C246" s="349"/>
      <c r="D246" s="349"/>
      <c r="E246" s="349"/>
      <c r="F246" s="349"/>
      <c r="G246" s="349"/>
      <c r="H246" s="349"/>
      <c r="I246" s="349"/>
      <c r="J246" s="349"/>
      <c r="K246" s="349"/>
      <c r="L246" s="349"/>
      <c r="M246" s="349"/>
      <c r="N246" s="349"/>
      <c r="O246" s="349"/>
      <c r="P246" s="349"/>
      <c r="Q246" s="349"/>
      <c r="R246" s="349"/>
      <c r="S246" s="349"/>
      <c r="T246" s="349"/>
      <c r="U246" s="349"/>
      <c r="V246" s="349"/>
      <c r="W246" s="349"/>
      <c r="X246" s="349"/>
      <c r="Y246" s="350"/>
      <c r="Z246" s="348" t="s">
        <v>80</v>
      </c>
      <c r="AA246" s="349"/>
      <c r="AB246" s="349"/>
      <c r="AC246" s="349"/>
      <c r="AD246" s="350"/>
      <c r="AE246" s="357" t="s">
        <v>79</v>
      </c>
      <c r="AF246" s="358"/>
      <c r="AG246" s="358"/>
      <c r="AH246" s="358"/>
      <c r="AI246" s="358"/>
      <c r="AJ246" s="359"/>
      <c r="AK246" s="357" t="s">
        <v>81</v>
      </c>
      <c r="AL246" s="358"/>
      <c r="AM246" s="358"/>
      <c r="AN246" s="358"/>
      <c r="AO246" s="358"/>
      <c r="AP246" s="358"/>
      <c r="AQ246" s="358"/>
      <c r="AR246" s="358"/>
      <c r="AS246" s="358"/>
      <c r="AT246" s="358"/>
      <c r="AU246" s="358"/>
      <c r="AV246" s="358"/>
      <c r="AW246" s="358"/>
      <c r="AX246" s="359"/>
      <c r="AY246" s="357" t="s">
        <v>1</v>
      </c>
      <c r="AZ246" s="358"/>
      <c r="BA246" s="358"/>
      <c r="BB246" s="359"/>
      <c r="BC246" s="348" t="s">
        <v>104</v>
      </c>
      <c r="BD246" s="349"/>
      <c r="BE246" s="349"/>
      <c r="BF246" s="350"/>
      <c r="BG246" s="366" t="s">
        <v>82</v>
      </c>
      <c r="BH246" s="367"/>
      <c r="BI246" s="367"/>
      <c r="BJ246" s="368"/>
      <c r="BK246" s="315" t="s">
        <v>99</v>
      </c>
      <c r="BL246" s="316"/>
      <c r="BM246" s="316"/>
      <c r="BN246" s="316"/>
      <c r="BO246" s="316"/>
      <c r="BP246" s="317"/>
      <c r="BQ246" s="315" t="s">
        <v>83</v>
      </c>
      <c r="BR246" s="316"/>
      <c r="BS246" s="316"/>
      <c r="BT246" s="316"/>
      <c r="BU246" s="316"/>
      <c r="BV246" s="316"/>
      <c r="BW246" s="317"/>
      <c r="BX246" s="315" t="s">
        <v>84</v>
      </c>
      <c r="BY246" s="316"/>
      <c r="BZ246" s="316"/>
      <c r="CA246" s="316"/>
      <c r="CB246" s="316"/>
      <c r="CC246" s="317"/>
      <c r="CD246" s="315" t="s">
        <v>85</v>
      </c>
      <c r="CE246" s="316"/>
      <c r="CF246" s="316"/>
      <c r="CG246" s="316"/>
      <c r="CH246" s="316"/>
      <c r="CI246" s="317"/>
    </row>
    <row r="247" spans="1:87" ht="18" customHeight="1" x14ac:dyDescent="0.25">
      <c r="A247" s="75"/>
      <c r="B247" s="351"/>
      <c r="C247" s="352"/>
      <c r="D247" s="352"/>
      <c r="E247" s="352"/>
      <c r="F247" s="352"/>
      <c r="G247" s="352"/>
      <c r="H247" s="352"/>
      <c r="I247" s="352"/>
      <c r="J247" s="352"/>
      <c r="K247" s="352"/>
      <c r="L247" s="352"/>
      <c r="M247" s="352"/>
      <c r="N247" s="352"/>
      <c r="O247" s="352"/>
      <c r="P247" s="352"/>
      <c r="Q247" s="352"/>
      <c r="R247" s="352"/>
      <c r="S247" s="352"/>
      <c r="T247" s="352"/>
      <c r="U247" s="352"/>
      <c r="V247" s="352"/>
      <c r="W247" s="352"/>
      <c r="X247" s="352"/>
      <c r="Y247" s="353"/>
      <c r="Z247" s="351"/>
      <c r="AA247" s="352"/>
      <c r="AB247" s="352"/>
      <c r="AC247" s="352"/>
      <c r="AD247" s="353"/>
      <c r="AE247" s="360"/>
      <c r="AF247" s="361"/>
      <c r="AG247" s="361"/>
      <c r="AH247" s="361"/>
      <c r="AI247" s="361"/>
      <c r="AJ247" s="362"/>
      <c r="AK247" s="360"/>
      <c r="AL247" s="361"/>
      <c r="AM247" s="361"/>
      <c r="AN247" s="361"/>
      <c r="AO247" s="361"/>
      <c r="AP247" s="361"/>
      <c r="AQ247" s="361"/>
      <c r="AR247" s="361"/>
      <c r="AS247" s="361"/>
      <c r="AT247" s="361"/>
      <c r="AU247" s="361"/>
      <c r="AV247" s="361"/>
      <c r="AW247" s="361"/>
      <c r="AX247" s="362"/>
      <c r="AY247" s="360"/>
      <c r="AZ247" s="361"/>
      <c r="BA247" s="361"/>
      <c r="BB247" s="362"/>
      <c r="BC247" s="351"/>
      <c r="BD247" s="352"/>
      <c r="BE247" s="352"/>
      <c r="BF247" s="353"/>
      <c r="BG247" s="369"/>
      <c r="BH247" s="370"/>
      <c r="BI247" s="370"/>
      <c r="BJ247" s="371"/>
      <c r="BK247" s="318"/>
      <c r="BL247" s="319"/>
      <c r="BM247" s="319"/>
      <c r="BN247" s="319"/>
      <c r="BO247" s="319"/>
      <c r="BP247" s="320"/>
      <c r="BQ247" s="318"/>
      <c r="BR247" s="319"/>
      <c r="BS247" s="319"/>
      <c r="BT247" s="319"/>
      <c r="BU247" s="319"/>
      <c r="BV247" s="319"/>
      <c r="BW247" s="320"/>
      <c r="BX247" s="318"/>
      <c r="BY247" s="319"/>
      <c r="BZ247" s="319"/>
      <c r="CA247" s="319"/>
      <c r="CB247" s="319"/>
      <c r="CC247" s="320"/>
      <c r="CD247" s="318"/>
      <c r="CE247" s="319"/>
      <c r="CF247" s="319"/>
      <c r="CG247" s="319"/>
      <c r="CH247" s="319"/>
      <c r="CI247" s="320"/>
    </row>
    <row r="248" spans="1:87" ht="18" customHeight="1" thickBot="1" x14ac:dyDescent="0.3">
      <c r="A248" s="75"/>
      <c r="B248" s="354"/>
      <c r="C248" s="355"/>
      <c r="D248" s="355"/>
      <c r="E248" s="355"/>
      <c r="F248" s="355"/>
      <c r="G248" s="355"/>
      <c r="H248" s="355"/>
      <c r="I248" s="355"/>
      <c r="J248" s="355"/>
      <c r="K248" s="355"/>
      <c r="L248" s="355"/>
      <c r="M248" s="355"/>
      <c r="N248" s="355"/>
      <c r="O248" s="355"/>
      <c r="P248" s="355"/>
      <c r="Q248" s="355"/>
      <c r="R248" s="355"/>
      <c r="S248" s="355"/>
      <c r="T248" s="355"/>
      <c r="U248" s="355"/>
      <c r="V248" s="355"/>
      <c r="W248" s="355"/>
      <c r="X248" s="355"/>
      <c r="Y248" s="356"/>
      <c r="Z248" s="354"/>
      <c r="AA248" s="355"/>
      <c r="AB248" s="355"/>
      <c r="AC248" s="355"/>
      <c r="AD248" s="356"/>
      <c r="AE248" s="363"/>
      <c r="AF248" s="364"/>
      <c r="AG248" s="364"/>
      <c r="AH248" s="364"/>
      <c r="AI248" s="364"/>
      <c r="AJ248" s="365"/>
      <c r="AK248" s="360"/>
      <c r="AL248" s="361"/>
      <c r="AM248" s="361"/>
      <c r="AN248" s="361"/>
      <c r="AO248" s="361"/>
      <c r="AP248" s="361"/>
      <c r="AQ248" s="361"/>
      <c r="AR248" s="361"/>
      <c r="AS248" s="361"/>
      <c r="AT248" s="361"/>
      <c r="AU248" s="361"/>
      <c r="AV248" s="361"/>
      <c r="AW248" s="361"/>
      <c r="AX248" s="362"/>
      <c r="AY248" s="360"/>
      <c r="AZ248" s="361"/>
      <c r="BA248" s="361"/>
      <c r="BB248" s="362"/>
      <c r="BC248" s="351"/>
      <c r="BD248" s="352"/>
      <c r="BE248" s="352"/>
      <c r="BF248" s="353"/>
      <c r="BG248" s="369"/>
      <c r="BH248" s="370"/>
      <c r="BI248" s="370"/>
      <c r="BJ248" s="371"/>
      <c r="BK248" s="318"/>
      <c r="BL248" s="319"/>
      <c r="BM248" s="319"/>
      <c r="BN248" s="319"/>
      <c r="BO248" s="319"/>
      <c r="BP248" s="320"/>
      <c r="BQ248" s="321"/>
      <c r="BR248" s="322"/>
      <c r="BS248" s="322"/>
      <c r="BT248" s="322"/>
      <c r="BU248" s="322"/>
      <c r="BV248" s="322"/>
      <c r="BW248" s="323"/>
      <c r="BX248" s="321"/>
      <c r="BY248" s="322"/>
      <c r="BZ248" s="322"/>
      <c r="CA248" s="322"/>
      <c r="CB248" s="322"/>
      <c r="CC248" s="323"/>
      <c r="CD248" s="321"/>
      <c r="CE248" s="322"/>
      <c r="CF248" s="322"/>
      <c r="CG248" s="322"/>
      <c r="CH248" s="322"/>
      <c r="CI248" s="323"/>
    </row>
    <row r="249" spans="1:87" ht="18" customHeight="1" x14ac:dyDescent="0.25">
      <c r="A249" s="75"/>
      <c r="B249" s="324" t="s">
        <v>283</v>
      </c>
      <c r="C249" s="325"/>
      <c r="D249" s="325"/>
      <c r="E249" s="325"/>
      <c r="F249" s="325"/>
      <c r="G249" s="325"/>
      <c r="H249" s="325"/>
      <c r="I249" s="325"/>
      <c r="J249" s="325"/>
      <c r="K249" s="325"/>
      <c r="L249" s="325"/>
      <c r="M249" s="325"/>
      <c r="N249" s="325"/>
      <c r="O249" s="325"/>
      <c r="P249" s="325"/>
      <c r="Q249" s="325"/>
      <c r="R249" s="325"/>
      <c r="S249" s="325"/>
      <c r="T249" s="325"/>
      <c r="U249" s="325"/>
      <c r="V249" s="325"/>
      <c r="W249" s="325"/>
      <c r="X249" s="325"/>
      <c r="Y249" s="326"/>
      <c r="Z249" s="333" t="s">
        <v>337</v>
      </c>
      <c r="AA249" s="334"/>
      <c r="AB249" s="334"/>
      <c r="AC249" s="334"/>
      <c r="AD249" s="335"/>
      <c r="AE249" s="333">
        <v>11</v>
      </c>
      <c r="AF249" s="334"/>
      <c r="AG249" s="334"/>
      <c r="AH249" s="334"/>
      <c r="AI249" s="334"/>
      <c r="AJ249" s="334"/>
      <c r="AK249" s="342" t="s">
        <v>41</v>
      </c>
      <c r="AL249" s="343"/>
      <c r="AM249" s="343"/>
      <c r="AN249" s="343"/>
      <c r="AO249" s="343"/>
      <c r="AP249" s="343"/>
      <c r="AQ249" s="343"/>
      <c r="AR249" s="343"/>
      <c r="AS249" s="343"/>
      <c r="AT249" s="343"/>
      <c r="AU249" s="343"/>
      <c r="AV249" s="343"/>
      <c r="AW249" s="343"/>
      <c r="AX249" s="344"/>
      <c r="AY249" s="409">
        <v>1</v>
      </c>
      <c r="AZ249" s="346"/>
      <c r="BA249" s="346"/>
      <c r="BB249" s="410"/>
      <c r="BC249" s="345">
        <f>+$AE$249*AY249</f>
        <v>11</v>
      </c>
      <c r="BD249" s="346"/>
      <c r="BE249" s="346"/>
      <c r="BF249" s="347"/>
      <c r="BG249" s="285">
        <v>22629</v>
      </c>
      <c r="BH249" s="286"/>
      <c r="BI249" s="286"/>
      <c r="BJ249" s="287"/>
      <c r="BK249" s="288">
        <f>+AY249*BG249</f>
        <v>22629</v>
      </c>
      <c r="BL249" s="289"/>
      <c r="BM249" s="289"/>
      <c r="BN249" s="289"/>
      <c r="BO249" s="289"/>
      <c r="BP249" s="290"/>
      <c r="BQ249" s="291">
        <v>1000</v>
      </c>
      <c r="BR249" s="292"/>
      <c r="BS249" s="292"/>
      <c r="BT249" s="292"/>
      <c r="BU249" s="292"/>
      <c r="BV249" s="292"/>
      <c r="BW249" s="293"/>
      <c r="BX249" s="291">
        <f>+(((BK255+BQ249)*15)/85)</f>
        <v>16923.882352941175</v>
      </c>
      <c r="BY249" s="292"/>
      <c r="BZ249" s="292"/>
      <c r="CA249" s="292"/>
      <c r="CB249" s="292"/>
      <c r="CC249" s="293"/>
      <c r="CD249" s="291">
        <f>+BK255+BQ249+BX249</f>
        <v>112825.88235294117</v>
      </c>
      <c r="CE249" s="292"/>
      <c r="CF249" s="292"/>
      <c r="CG249" s="292"/>
      <c r="CH249" s="292"/>
      <c r="CI249" s="293"/>
    </row>
    <row r="250" spans="1:87" ht="18" customHeight="1" x14ac:dyDescent="0.25">
      <c r="A250" s="75"/>
      <c r="B250" s="327"/>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9"/>
      <c r="Z250" s="336"/>
      <c r="AA250" s="337"/>
      <c r="AB250" s="337"/>
      <c r="AC250" s="337"/>
      <c r="AD250" s="338"/>
      <c r="AE250" s="336"/>
      <c r="AF250" s="337"/>
      <c r="AG250" s="337"/>
      <c r="AH250" s="337"/>
      <c r="AI250" s="337"/>
      <c r="AJ250" s="337"/>
      <c r="AK250" s="300" t="s">
        <v>23</v>
      </c>
      <c r="AL250" s="301"/>
      <c r="AM250" s="301"/>
      <c r="AN250" s="301"/>
      <c r="AO250" s="301"/>
      <c r="AP250" s="301"/>
      <c r="AQ250" s="301"/>
      <c r="AR250" s="301"/>
      <c r="AS250" s="301"/>
      <c r="AT250" s="301"/>
      <c r="AU250" s="301"/>
      <c r="AV250" s="301"/>
      <c r="AW250" s="301"/>
      <c r="AX250" s="302"/>
      <c r="AY250" s="407">
        <v>1</v>
      </c>
      <c r="AZ250" s="304"/>
      <c r="BA250" s="304"/>
      <c r="BB250" s="408"/>
      <c r="BC250" s="306">
        <f t="shared" ref="BC250:BC254" si="35">+$AE$249*AY250</f>
        <v>11</v>
      </c>
      <c r="BD250" s="307"/>
      <c r="BE250" s="307"/>
      <c r="BF250" s="308"/>
      <c r="BG250" s="309">
        <v>7925</v>
      </c>
      <c r="BH250" s="310"/>
      <c r="BI250" s="310"/>
      <c r="BJ250" s="311"/>
      <c r="BK250" s="312">
        <f t="shared" ref="BK250:BK254" si="36">+AY250*BG250</f>
        <v>7925</v>
      </c>
      <c r="BL250" s="313"/>
      <c r="BM250" s="313"/>
      <c r="BN250" s="313"/>
      <c r="BO250" s="313"/>
      <c r="BP250" s="314"/>
      <c r="BQ250" s="294"/>
      <c r="BR250" s="295"/>
      <c r="BS250" s="295"/>
      <c r="BT250" s="295"/>
      <c r="BU250" s="295"/>
      <c r="BV250" s="295"/>
      <c r="BW250" s="296"/>
      <c r="BX250" s="294"/>
      <c r="BY250" s="295"/>
      <c r="BZ250" s="295"/>
      <c r="CA250" s="295"/>
      <c r="CB250" s="295"/>
      <c r="CC250" s="296"/>
      <c r="CD250" s="294"/>
      <c r="CE250" s="295"/>
      <c r="CF250" s="295"/>
      <c r="CG250" s="295"/>
      <c r="CH250" s="295"/>
      <c r="CI250" s="296"/>
    </row>
    <row r="251" spans="1:87" ht="18" customHeight="1" x14ac:dyDescent="0.25">
      <c r="A251" s="75"/>
      <c r="B251" s="327"/>
      <c r="C251" s="328"/>
      <c r="D251" s="328"/>
      <c r="E251" s="328"/>
      <c r="F251" s="328"/>
      <c r="G251" s="328"/>
      <c r="H251" s="328"/>
      <c r="I251" s="328"/>
      <c r="J251" s="328"/>
      <c r="K251" s="328"/>
      <c r="L251" s="328"/>
      <c r="M251" s="328"/>
      <c r="N251" s="328"/>
      <c r="O251" s="328"/>
      <c r="P251" s="328"/>
      <c r="Q251" s="328"/>
      <c r="R251" s="328"/>
      <c r="S251" s="328"/>
      <c r="T251" s="328"/>
      <c r="U251" s="328"/>
      <c r="V251" s="328"/>
      <c r="W251" s="328"/>
      <c r="X251" s="328"/>
      <c r="Y251" s="329"/>
      <c r="Z251" s="336"/>
      <c r="AA251" s="337"/>
      <c r="AB251" s="337"/>
      <c r="AC251" s="337"/>
      <c r="AD251" s="338"/>
      <c r="AE251" s="336"/>
      <c r="AF251" s="337"/>
      <c r="AG251" s="337"/>
      <c r="AH251" s="337"/>
      <c r="AI251" s="337"/>
      <c r="AJ251" s="337"/>
      <c r="AK251" s="300" t="s">
        <v>32</v>
      </c>
      <c r="AL251" s="301"/>
      <c r="AM251" s="301"/>
      <c r="AN251" s="301"/>
      <c r="AO251" s="301"/>
      <c r="AP251" s="301"/>
      <c r="AQ251" s="301"/>
      <c r="AR251" s="301"/>
      <c r="AS251" s="301"/>
      <c r="AT251" s="301"/>
      <c r="AU251" s="301"/>
      <c r="AV251" s="301"/>
      <c r="AW251" s="301"/>
      <c r="AX251" s="302"/>
      <c r="AY251" s="407">
        <v>1</v>
      </c>
      <c r="AZ251" s="304"/>
      <c r="BA251" s="304"/>
      <c r="BB251" s="408"/>
      <c r="BC251" s="306">
        <f t="shared" ref="BC251" si="37">+$AE$249*AY251</f>
        <v>11</v>
      </c>
      <c r="BD251" s="307"/>
      <c r="BE251" s="307"/>
      <c r="BF251" s="308"/>
      <c r="BG251" s="309">
        <v>10968</v>
      </c>
      <c r="BH251" s="310"/>
      <c r="BI251" s="310"/>
      <c r="BJ251" s="311"/>
      <c r="BK251" s="312">
        <f t="shared" ref="BK251" si="38">+AY251*BG251</f>
        <v>10968</v>
      </c>
      <c r="BL251" s="313"/>
      <c r="BM251" s="313"/>
      <c r="BN251" s="313"/>
      <c r="BO251" s="313"/>
      <c r="BP251" s="314"/>
      <c r="BQ251" s="294"/>
      <c r="BR251" s="295"/>
      <c r="BS251" s="295"/>
      <c r="BT251" s="295"/>
      <c r="BU251" s="295"/>
      <c r="BV251" s="295"/>
      <c r="BW251" s="296"/>
      <c r="BX251" s="294"/>
      <c r="BY251" s="295"/>
      <c r="BZ251" s="295"/>
      <c r="CA251" s="295"/>
      <c r="CB251" s="295"/>
      <c r="CC251" s="296"/>
      <c r="CD251" s="294"/>
      <c r="CE251" s="295"/>
      <c r="CF251" s="295"/>
      <c r="CG251" s="295"/>
      <c r="CH251" s="295"/>
      <c r="CI251" s="296"/>
    </row>
    <row r="252" spans="1:87" ht="18" customHeight="1" x14ac:dyDescent="0.25">
      <c r="A252" s="75"/>
      <c r="B252" s="327"/>
      <c r="C252" s="328"/>
      <c r="D252" s="328"/>
      <c r="E252" s="328"/>
      <c r="F252" s="328"/>
      <c r="G252" s="328"/>
      <c r="H252" s="328"/>
      <c r="I252" s="328"/>
      <c r="J252" s="328"/>
      <c r="K252" s="328"/>
      <c r="L252" s="328"/>
      <c r="M252" s="328"/>
      <c r="N252" s="328"/>
      <c r="O252" s="328"/>
      <c r="P252" s="328"/>
      <c r="Q252" s="328"/>
      <c r="R252" s="328"/>
      <c r="S252" s="328"/>
      <c r="T252" s="328"/>
      <c r="U252" s="328"/>
      <c r="V252" s="328"/>
      <c r="W252" s="328"/>
      <c r="X252" s="328"/>
      <c r="Y252" s="329"/>
      <c r="Z252" s="336"/>
      <c r="AA252" s="337"/>
      <c r="AB252" s="337"/>
      <c r="AC252" s="337"/>
      <c r="AD252" s="338"/>
      <c r="AE252" s="336"/>
      <c r="AF252" s="337"/>
      <c r="AG252" s="337"/>
      <c r="AH252" s="337"/>
      <c r="AI252" s="337"/>
      <c r="AJ252" s="337"/>
      <c r="AK252" s="300" t="s">
        <v>527</v>
      </c>
      <c r="AL252" s="301"/>
      <c r="AM252" s="301"/>
      <c r="AN252" s="301"/>
      <c r="AO252" s="301"/>
      <c r="AP252" s="301"/>
      <c r="AQ252" s="301"/>
      <c r="AR252" s="301"/>
      <c r="AS252" s="301"/>
      <c r="AT252" s="301"/>
      <c r="AU252" s="301"/>
      <c r="AV252" s="301"/>
      <c r="AW252" s="301"/>
      <c r="AX252" s="302"/>
      <c r="AY252" s="407">
        <v>1</v>
      </c>
      <c r="AZ252" s="304"/>
      <c r="BA252" s="304"/>
      <c r="BB252" s="408"/>
      <c r="BC252" s="306">
        <f t="shared" si="35"/>
        <v>11</v>
      </c>
      <c r="BD252" s="307"/>
      <c r="BE252" s="307"/>
      <c r="BF252" s="308"/>
      <c r="BG252" s="309">
        <v>18911</v>
      </c>
      <c r="BH252" s="310"/>
      <c r="BI252" s="310"/>
      <c r="BJ252" s="311"/>
      <c r="BK252" s="312">
        <f t="shared" si="36"/>
        <v>18911</v>
      </c>
      <c r="BL252" s="313"/>
      <c r="BM252" s="313"/>
      <c r="BN252" s="313"/>
      <c r="BO252" s="313"/>
      <c r="BP252" s="314"/>
      <c r="BQ252" s="294"/>
      <c r="BR252" s="295"/>
      <c r="BS252" s="295"/>
      <c r="BT252" s="295"/>
      <c r="BU252" s="295"/>
      <c r="BV252" s="295"/>
      <c r="BW252" s="296"/>
      <c r="BX252" s="294"/>
      <c r="BY252" s="295"/>
      <c r="BZ252" s="295"/>
      <c r="CA252" s="295"/>
      <c r="CB252" s="295"/>
      <c r="CC252" s="296"/>
      <c r="CD252" s="294"/>
      <c r="CE252" s="295"/>
      <c r="CF252" s="295"/>
      <c r="CG252" s="295"/>
      <c r="CH252" s="295"/>
      <c r="CI252" s="296"/>
    </row>
    <row r="253" spans="1:87" ht="18" customHeight="1" x14ac:dyDescent="0.25">
      <c r="A253" s="75"/>
      <c r="B253" s="327"/>
      <c r="C253" s="328"/>
      <c r="D253" s="328"/>
      <c r="E253" s="328"/>
      <c r="F253" s="328"/>
      <c r="G253" s="328"/>
      <c r="H253" s="328"/>
      <c r="I253" s="328"/>
      <c r="J253" s="328"/>
      <c r="K253" s="328"/>
      <c r="L253" s="328"/>
      <c r="M253" s="328"/>
      <c r="N253" s="328"/>
      <c r="O253" s="328"/>
      <c r="P253" s="328"/>
      <c r="Q253" s="328"/>
      <c r="R253" s="328"/>
      <c r="S253" s="328"/>
      <c r="T253" s="328"/>
      <c r="U253" s="328"/>
      <c r="V253" s="328"/>
      <c r="W253" s="328"/>
      <c r="X253" s="328"/>
      <c r="Y253" s="329"/>
      <c r="Z253" s="336"/>
      <c r="AA253" s="337"/>
      <c r="AB253" s="337"/>
      <c r="AC253" s="337"/>
      <c r="AD253" s="338"/>
      <c r="AE253" s="336"/>
      <c r="AF253" s="337"/>
      <c r="AG253" s="337"/>
      <c r="AH253" s="337"/>
      <c r="AI253" s="337"/>
      <c r="AJ253" s="337"/>
      <c r="AK253" s="300" t="s">
        <v>530</v>
      </c>
      <c r="AL253" s="301"/>
      <c r="AM253" s="301"/>
      <c r="AN253" s="301"/>
      <c r="AO253" s="301"/>
      <c r="AP253" s="301"/>
      <c r="AQ253" s="301"/>
      <c r="AR253" s="301"/>
      <c r="AS253" s="301"/>
      <c r="AT253" s="301"/>
      <c r="AU253" s="301"/>
      <c r="AV253" s="301"/>
      <c r="AW253" s="301"/>
      <c r="AX253" s="302"/>
      <c r="AY253" s="407">
        <v>1</v>
      </c>
      <c r="AZ253" s="304"/>
      <c r="BA253" s="304"/>
      <c r="BB253" s="408"/>
      <c r="BC253" s="306">
        <f t="shared" si="35"/>
        <v>11</v>
      </c>
      <c r="BD253" s="307"/>
      <c r="BE253" s="307"/>
      <c r="BF253" s="308"/>
      <c r="BG253" s="309">
        <v>22629</v>
      </c>
      <c r="BH253" s="310"/>
      <c r="BI253" s="310"/>
      <c r="BJ253" s="311"/>
      <c r="BK253" s="312">
        <f t="shared" si="36"/>
        <v>22629</v>
      </c>
      <c r="BL253" s="313"/>
      <c r="BM253" s="313"/>
      <c r="BN253" s="313"/>
      <c r="BO253" s="313"/>
      <c r="BP253" s="314"/>
      <c r="BQ253" s="294"/>
      <c r="BR253" s="295"/>
      <c r="BS253" s="295"/>
      <c r="BT253" s="295"/>
      <c r="BU253" s="295"/>
      <c r="BV253" s="295"/>
      <c r="BW253" s="296"/>
      <c r="BX253" s="294"/>
      <c r="BY253" s="295"/>
      <c r="BZ253" s="295"/>
      <c r="CA253" s="295"/>
      <c r="CB253" s="295"/>
      <c r="CC253" s="296"/>
      <c r="CD253" s="294"/>
      <c r="CE253" s="295"/>
      <c r="CF253" s="295"/>
      <c r="CG253" s="295"/>
      <c r="CH253" s="295"/>
      <c r="CI253" s="296"/>
    </row>
    <row r="254" spans="1:87" ht="18" customHeight="1" thickBot="1" x14ac:dyDescent="0.3">
      <c r="A254" s="75"/>
      <c r="B254" s="327"/>
      <c r="C254" s="328"/>
      <c r="D254" s="328"/>
      <c r="E254" s="328"/>
      <c r="F254" s="328"/>
      <c r="G254" s="328"/>
      <c r="H254" s="328"/>
      <c r="I254" s="328"/>
      <c r="J254" s="328"/>
      <c r="K254" s="328"/>
      <c r="L254" s="328"/>
      <c r="M254" s="328"/>
      <c r="N254" s="328"/>
      <c r="O254" s="328"/>
      <c r="P254" s="328"/>
      <c r="Q254" s="328"/>
      <c r="R254" s="328"/>
      <c r="S254" s="328"/>
      <c r="T254" s="328"/>
      <c r="U254" s="328"/>
      <c r="V254" s="328"/>
      <c r="W254" s="328"/>
      <c r="X254" s="328"/>
      <c r="Y254" s="329"/>
      <c r="Z254" s="336"/>
      <c r="AA254" s="337"/>
      <c r="AB254" s="337"/>
      <c r="AC254" s="337"/>
      <c r="AD254" s="338"/>
      <c r="AE254" s="336"/>
      <c r="AF254" s="337"/>
      <c r="AG254" s="337"/>
      <c r="AH254" s="337"/>
      <c r="AI254" s="337"/>
      <c r="AJ254" s="337"/>
      <c r="AK254" s="392" t="s">
        <v>39</v>
      </c>
      <c r="AL254" s="393"/>
      <c r="AM254" s="393"/>
      <c r="AN254" s="393"/>
      <c r="AO254" s="393"/>
      <c r="AP254" s="393"/>
      <c r="AQ254" s="393"/>
      <c r="AR254" s="393"/>
      <c r="AS254" s="393"/>
      <c r="AT254" s="393"/>
      <c r="AU254" s="393"/>
      <c r="AV254" s="393"/>
      <c r="AW254" s="393"/>
      <c r="AX254" s="394"/>
      <c r="AY254" s="407">
        <v>1</v>
      </c>
      <c r="AZ254" s="304"/>
      <c r="BA254" s="304"/>
      <c r="BB254" s="408"/>
      <c r="BC254" s="306">
        <f t="shared" si="35"/>
        <v>11</v>
      </c>
      <c r="BD254" s="307"/>
      <c r="BE254" s="307"/>
      <c r="BF254" s="308"/>
      <c r="BG254" s="309">
        <v>11840</v>
      </c>
      <c r="BH254" s="310"/>
      <c r="BI254" s="310"/>
      <c r="BJ254" s="311"/>
      <c r="BK254" s="312">
        <f t="shared" si="36"/>
        <v>11840</v>
      </c>
      <c r="BL254" s="313"/>
      <c r="BM254" s="313"/>
      <c r="BN254" s="313"/>
      <c r="BO254" s="313"/>
      <c r="BP254" s="314"/>
      <c r="BQ254" s="294"/>
      <c r="BR254" s="295"/>
      <c r="BS254" s="295"/>
      <c r="BT254" s="295"/>
      <c r="BU254" s="295"/>
      <c r="BV254" s="295"/>
      <c r="BW254" s="296"/>
      <c r="BX254" s="294"/>
      <c r="BY254" s="295"/>
      <c r="BZ254" s="295"/>
      <c r="CA254" s="295"/>
      <c r="CB254" s="295"/>
      <c r="CC254" s="296"/>
      <c r="CD254" s="294"/>
      <c r="CE254" s="295"/>
      <c r="CF254" s="295"/>
      <c r="CG254" s="295"/>
      <c r="CH254" s="295"/>
      <c r="CI254" s="296"/>
    </row>
    <row r="255" spans="1:87" ht="18" customHeight="1" thickBot="1" x14ac:dyDescent="0.3">
      <c r="A255" s="75"/>
      <c r="B255" s="377"/>
      <c r="C255" s="378"/>
      <c r="D255" s="378"/>
      <c r="E255" s="378"/>
      <c r="F255" s="378"/>
      <c r="G255" s="378"/>
      <c r="H255" s="378"/>
      <c r="I255" s="378"/>
      <c r="J255" s="378"/>
      <c r="K255" s="378"/>
      <c r="L255" s="378"/>
      <c r="M255" s="378"/>
      <c r="N255" s="378"/>
      <c r="O255" s="378"/>
      <c r="P255" s="378"/>
      <c r="Q255" s="378"/>
      <c r="R255" s="378"/>
      <c r="S255" s="378"/>
      <c r="T255" s="378"/>
      <c r="U255" s="378"/>
      <c r="V255" s="378"/>
      <c r="W255" s="378"/>
      <c r="X255" s="378"/>
      <c r="Y255" s="378"/>
      <c r="Z255" s="378"/>
      <c r="AA255" s="378"/>
      <c r="AB255" s="378"/>
      <c r="AC255" s="378"/>
      <c r="AD255" s="378"/>
      <c r="AE255" s="378"/>
      <c r="AF255" s="378"/>
      <c r="AG255" s="378"/>
      <c r="AH255" s="378"/>
      <c r="AI255" s="378"/>
      <c r="AJ255" s="379"/>
      <c r="AK255" s="380" t="s">
        <v>3</v>
      </c>
      <c r="AL255" s="381"/>
      <c r="AM255" s="381"/>
      <c r="AN255" s="381"/>
      <c r="AO255" s="381"/>
      <c r="AP255" s="381"/>
      <c r="AQ255" s="381"/>
      <c r="AR255" s="381"/>
      <c r="AS255" s="381"/>
      <c r="AT255" s="381"/>
      <c r="AU255" s="381"/>
      <c r="AV255" s="381"/>
      <c r="AW255" s="381"/>
      <c r="AX255" s="381"/>
      <c r="AY255" s="382"/>
      <c r="AZ255" s="382"/>
      <c r="BA255" s="382"/>
      <c r="BB255" s="382"/>
      <c r="BC255" s="382"/>
      <c r="BD255" s="382"/>
      <c r="BE255" s="382"/>
      <c r="BF255" s="382"/>
      <c r="BG255" s="382"/>
      <c r="BH255" s="382"/>
      <c r="BI255" s="382"/>
      <c r="BJ255" s="383"/>
      <c r="BK255" s="384">
        <f>SUM(BK249:BK254)</f>
        <v>94902</v>
      </c>
      <c r="BL255" s="385"/>
      <c r="BM255" s="385"/>
      <c r="BN255" s="385"/>
      <c r="BO255" s="385"/>
      <c r="BP255" s="386"/>
      <c r="BQ255" s="387" t="s">
        <v>100</v>
      </c>
      <c r="BR255" s="388"/>
      <c r="BS255" s="388"/>
      <c r="BT255" s="388"/>
      <c r="BU255" s="388"/>
      <c r="BV255" s="388"/>
      <c r="BW255" s="388"/>
      <c r="BX255" s="388"/>
      <c r="BY255" s="388"/>
      <c r="BZ255" s="388"/>
      <c r="CA255" s="388"/>
      <c r="CB255" s="388"/>
      <c r="CC255" s="389"/>
      <c r="CD255" s="390">
        <f>+CD249*AE249</f>
        <v>1241084.705882353</v>
      </c>
      <c r="CE255" s="390"/>
      <c r="CF255" s="390"/>
      <c r="CG255" s="390"/>
      <c r="CH255" s="390"/>
      <c r="CI255" s="391"/>
    </row>
    <row r="256" spans="1:87" ht="18" customHeight="1" thickBot="1" x14ac:dyDescent="0.3">
      <c r="A256" s="75"/>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c r="AB256" s="76"/>
      <c r="AC256" s="76"/>
      <c r="AD256" s="76"/>
      <c r="AE256" s="76"/>
      <c r="AF256" s="76"/>
      <c r="AG256" s="76"/>
      <c r="AH256" s="76"/>
      <c r="AI256" s="76"/>
      <c r="AJ256" s="76"/>
      <c r="AK256" s="76"/>
      <c r="AL256" s="76"/>
      <c r="AM256" s="76"/>
      <c r="AN256" s="76"/>
      <c r="AO256" s="76"/>
      <c r="AP256" s="76"/>
      <c r="AQ256" s="76"/>
      <c r="AR256" s="76"/>
      <c r="AS256" s="76"/>
      <c r="AT256" s="76"/>
      <c r="AU256" s="76"/>
      <c r="AV256" s="76"/>
      <c r="AW256" s="76"/>
      <c r="AX256" s="76"/>
      <c r="AY256" s="77"/>
      <c r="AZ256" s="77"/>
      <c r="BA256" s="77"/>
      <c r="BB256" s="77"/>
      <c r="BC256" s="77"/>
      <c r="BD256" s="77"/>
      <c r="BE256" s="77"/>
      <c r="BF256" s="77"/>
      <c r="BG256" s="78"/>
      <c r="BH256" s="78"/>
      <c r="BI256" s="78"/>
      <c r="BJ256" s="78"/>
      <c r="BK256" s="79"/>
      <c r="BL256" s="79"/>
      <c r="BM256" s="79"/>
      <c r="BN256" s="79"/>
      <c r="BO256" s="79"/>
      <c r="BP256" s="79"/>
      <c r="BQ256" s="79"/>
      <c r="BR256" s="79"/>
      <c r="BS256" s="79"/>
      <c r="BT256" s="79"/>
      <c r="BU256" s="79"/>
      <c r="BV256" s="79"/>
      <c r="BW256" s="79"/>
      <c r="BX256" s="79"/>
      <c r="BY256" s="79"/>
      <c r="BZ256" s="79"/>
      <c r="CA256" s="79"/>
      <c r="CB256" s="79"/>
      <c r="CC256" s="79"/>
      <c r="CD256" s="79"/>
      <c r="CE256" s="79"/>
      <c r="CF256" s="79"/>
      <c r="CG256" s="79"/>
      <c r="CH256" s="79"/>
      <c r="CI256" s="79"/>
    </row>
    <row r="257" spans="1:87" ht="18" customHeight="1" x14ac:dyDescent="0.25">
      <c r="A257" s="75"/>
      <c r="B257" s="348" t="s">
        <v>0</v>
      </c>
      <c r="C257" s="349"/>
      <c r="D257" s="349"/>
      <c r="E257" s="349"/>
      <c r="F257" s="349"/>
      <c r="G257" s="349"/>
      <c r="H257" s="349"/>
      <c r="I257" s="349"/>
      <c r="J257" s="349"/>
      <c r="K257" s="349"/>
      <c r="L257" s="349"/>
      <c r="M257" s="349"/>
      <c r="N257" s="349"/>
      <c r="O257" s="349"/>
      <c r="P257" s="349"/>
      <c r="Q257" s="349"/>
      <c r="R257" s="349"/>
      <c r="S257" s="349"/>
      <c r="T257" s="349"/>
      <c r="U257" s="349"/>
      <c r="V257" s="349"/>
      <c r="W257" s="349"/>
      <c r="X257" s="349"/>
      <c r="Y257" s="350"/>
      <c r="Z257" s="348" t="s">
        <v>80</v>
      </c>
      <c r="AA257" s="349"/>
      <c r="AB257" s="349"/>
      <c r="AC257" s="349"/>
      <c r="AD257" s="350"/>
      <c r="AE257" s="357" t="s">
        <v>79</v>
      </c>
      <c r="AF257" s="358"/>
      <c r="AG257" s="358"/>
      <c r="AH257" s="358"/>
      <c r="AI257" s="358"/>
      <c r="AJ257" s="359"/>
      <c r="AK257" s="357" t="s">
        <v>81</v>
      </c>
      <c r="AL257" s="358"/>
      <c r="AM257" s="358"/>
      <c r="AN257" s="358"/>
      <c r="AO257" s="358"/>
      <c r="AP257" s="358"/>
      <c r="AQ257" s="358"/>
      <c r="AR257" s="358"/>
      <c r="AS257" s="358"/>
      <c r="AT257" s="358"/>
      <c r="AU257" s="358"/>
      <c r="AV257" s="358"/>
      <c r="AW257" s="358"/>
      <c r="AX257" s="359"/>
      <c r="AY257" s="357" t="s">
        <v>1</v>
      </c>
      <c r="AZ257" s="358"/>
      <c r="BA257" s="358"/>
      <c r="BB257" s="359"/>
      <c r="BC257" s="348" t="s">
        <v>104</v>
      </c>
      <c r="BD257" s="349"/>
      <c r="BE257" s="349"/>
      <c r="BF257" s="350"/>
      <c r="BG257" s="366" t="s">
        <v>82</v>
      </c>
      <c r="BH257" s="367"/>
      <c r="BI257" s="367"/>
      <c r="BJ257" s="368"/>
      <c r="BK257" s="315" t="s">
        <v>99</v>
      </c>
      <c r="BL257" s="316"/>
      <c r="BM257" s="316"/>
      <c r="BN257" s="316"/>
      <c r="BO257" s="316"/>
      <c r="BP257" s="317"/>
      <c r="BQ257" s="315" t="s">
        <v>83</v>
      </c>
      <c r="BR257" s="316"/>
      <c r="BS257" s="316"/>
      <c r="BT257" s="316"/>
      <c r="BU257" s="316"/>
      <c r="BV257" s="316"/>
      <c r="BW257" s="317"/>
      <c r="BX257" s="315" t="s">
        <v>84</v>
      </c>
      <c r="BY257" s="316"/>
      <c r="BZ257" s="316"/>
      <c r="CA257" s="316"/>
      <c r="CB257" s="316"/>
      <c r="CC257" s="317"/>
      <c r="CD257" s="315" t="s">
        <v>85</v>
      </c>
      <c r="CE257" s="316"/>
      <c r="CF257" s="316"/>
      <c r="CG257" s="316"/>
      <c r="CH257" s="316"/>
      <c r="CI257" s="317"/>
    </row>
    <row r="258" spans="1:87" ht="18" customHeight="1" x14ac:dyDescent="0.25">
      <c r="A258" s="75"/>
      <c r="B258" s="351"/>
      <c r="C258" s="352"/>
      <c r="D258" s="352"/>
      <c r="E258" s="352"/>
      <c r="F258" s="352"/>
      <c r="G258" s="352"/>
      <c r="H258" s="352"/>
      <c r="I258" s="352"/>
      <c r="J258" s="352"/>
      <c r="K258" s="352"/>
      <c r="L258" s="352"/>
      <c r="M258" s="352"/>
      <c r="N258" s="352"/>
      <c r="O258" s="352"/>
      <c r="P258" s="352"/>
      <c r="Q258" s="352"/>
      <c r="R258" s="352"/>
      <c r="S258" s="352"/>
      <c r="T258" s="352"/>
      <c r="U258" s="352"/>
      <c r="V258" s="352"/>
      <c r="W258" s="352"/>
      <c r="X258" s="352"/>
      <c r="Y258" s="353"/>
      <c r="Z258" s="351"/>
      <c r="AA258" s="352"/>
      <c r="AB258" s="352"/>
      <c r="AC258" s="352"/>
      <c r="AD258" s="353"/>
      <c r="AE258" s="360"/>
      <c r="AF258" s="361"/>
      <c r="AG258" s="361"/>
      <c r="AH258" s="361"/>
      <c r="AI258" s="361"/>
      <c r="AJ258" s="362"/>
      <c r="AK258" s="360"/>
      <c r="AL258" s="361"/>
      <c r="AM258" s="361"/>
      <c r="AN258" s="361"/>
      <c r="AO258" s="361"/>
      <c r="AP258" s="361"/>
      <c r="AQ258" s="361"/>
      <c r="AR258" s="361"/>
      <c r="AS258" s="361"/>
      <c r="AT258" s="361"/>
      <c r="AU258" s="361"/>
      <c r="AV258" s="361"/>
      <c r="AW258" s="361"/>
      <c r="AX258" s="362"/>
      <c r="AY258" s="360"/>
      <c r="AZ258" s="361"/>
      <c r="BA258" s="361"/>
      <c r="BB258" s="362"/>
      <c r="BC258" s="351"/>
      <c r="BD258" s="352"/>
      <c r="BE258" s="352"/>
      <c r="BF258" s="353"/>
      <c r="BG258" s="369"/>
      <c r="BH258" s="370"/>
      <c r="BI258" s="370"/>
      <c r="BJ258" s="371"/>
      <c r="BK258" s="318"/>
      <c r="BL258" s="319"/>
      <c r="BM258" s="319"/>
      <c r="BN258" s="319"/>
      <c r="BO258" s="319"/>
      <c r="BP258" s="320"/>
      <c r="BQ258" s="318"/>
      <c r="BR258" s="319"/>
      <c r="BS258" s="319"/>
      <c r="BT258" s="319"/>
      <c r="BU258" s="319"/>
      <c r="BV258" s="319"/>
      <c r="BW258" s="320"/>
      <c r="BX258" s="318"/>
      <c r="BY258" s="319"/>
      <c r="BZ258" s="319"/>
      <c r="CA258" s="319"/>
      <c r="CB258" s="319"/>
      <c r="CC258" s="320"/>
      <c r="CD258" s="318"/>
      <c r="CE258" s="319"/>
      <c r="CF258" s="319"/>
      <c r="CG258" s="319"/>
      <c r="CH258" s="319"/>
      <c r="CI258" s="320"/>
    </row>
    <row r="259" spans="1:87" ht="18" customHeight="1" thickBot="1" x14ac:dyDescent="0.3">
      <c r="A259" s="75"/>
      <c r="B259" s="354"/>
      <c r="C259" s="355"/>
      <c r="D259" s="355"/>
      <c r="E259" s="355"/>
      <c r="F259" s="355"/>
      <c r="G259" s="355"/>
      <c r="H259" s="355"/>
      <c r="I259" s="355"/>
      <c r="J259" s="355"/>
      <c r="K259" s="355"/>
      <c r="L259" s="355"/>
      <c r="M259" s="355"/>
      <c r="N259" s="355"/>
      <c r="O259" s="355"/>
      <c r="P259" s="355"/>
      <c r="Q259" s="355"/>
      <c r="R259" s="355"/>
      <c r="S259" s="355"/>
      <c r="T259" s="355"/>
      <c r="U259" s="355"/>
      <c r="V259" s="355"/>
      <c r="W259" s="355"/>
      <c r="X259" s="355"/>
      <c r="Y259" s="356"/>
      <c r="Z259" s="354"/>
      <c r="AA259" s="355"/>
      <c r="AB259" s="355"/>
      <c r="AC259" s="355"/>
      <c r="AD259" s="356"/>
      <c r="AE259" s="363"/>
      <c r="AF259" s="364"/>
      <c r="AG259" s="364"/>
      <c r="AH259" s="364"/>
      <c r="AI259" s="364"/>
      <c r="AJ259" s="365"/>
      <c r="AK259" s="360"/>
      <c r="AL259" s="361"/>
      <c r="AM259" s="361"/>
      <c r="AN259" s="361"/>
      <c r="AO259" s="361"/>
      <c r="AP259" s="361"/>
      <c r="AQ259" s="361"/>
      <c r="AR259" s="361"/>
      <c r="AS259" s="361"/>
      <c r="AT259" s="361"/>
      <c r="AU259" s="361"/>
      <c r="AV259" s="361"/>
      <c r="AW259" s="361"/>
      <c r="AX259" s="362"/>
      <c r="AY259" s="360"/>
      <c r="AZ259" s="361"/>
      <c r="BA259" s="361"/>
      <c r="BB259" s="362"/>
      <c r="BC259" s="351"/>
      <c r="BD259" s="352"/>
      <c r="BE259" s="352"/>
      <c r="BF259" s="353"/>
      <c r="BG259" s="369"/>
      <c r="BH259" s="370"/>
      <c r="BI259" s="370"/>
      <c r="BJ259" s="371"/>
      <c r="BK259" s="318"/>
      <c r="BL259" s="319"/>
      <c r="BM259" s="319"/>
      <c r="BN259" s="319"/>
      <c r="BO259" s="319"/>
      <c r="BP259" s="320"/>
      <c r="BQ259" s="321"/>
      <c r="BR259" s="322"/>
      <c r="BS259" s="322"/>
      <c r="BT259" s="322"/>
      <c r="BU259" s="322"/>
      <c r="BV259" s="322"/>
      <c r="BW259" s="323"/>
      <c r="BX259" s="321"/>
      <c r="BY259" s="322"/>
      <c r="BZ259" s="322"/>
      <c r="CA259" s="322"/>
      <c r="CB259" s="322"/>
      <c r="CC259" s="323"/>
      <c r="CD259" s="321"/>
      <c r="CE259" s="322"/>
      <c r="CF259" s="322"/>
      <c r="CG259" s="322"/>
      <c r="CH259" s="322"/>
      <c r="CI259" s="323"/>
    </row>
    <row r="260" spans="1:87" ht="18" customHeight="1" x14ac:dyDescent="0.25">
      <c r="A260" s="75"/>
      <c r="B260" s="324" t="s">
        <v>284</v>
      </c>
      <c r="C260" s="325"/>
      <c r="D260" s="325"/>
      <c r="E260" s="325"/>
      <c r="F260" s="325"/>
      <c r="G260" s="325"/>
      <c r="H260" s="325"/>
      <c r="I260" s="325"/>
      <c r="J260" s="325"/>
      <c r="K260" s="325"/>
      <c r="L260" s="325"/>
      <c r="M260" s="325"/>
      <c r="N260" s="325"/>
      <c r="O260" s="325"/>
      <c r="P260" s="325"/>
      <c r="Q260" s="325"/>
      <c r="R260" s="325"/>
      <c r="S260" s="325"/>
      <c r="T260" s="325"/>
      <c r="U260" s="325"/>
      <c r="V260" s="325"/>
      <c r="W260" s="325"/>
      <c r="X260" s="325"/>
      <c r="Y260" s="326"/>
      <c r="Z260" s="333" t="s">
        <v>338</v>
      </c>
      <c r="AA260" s="334"/>
      <c r="AB260" s="334"/>
      <c r="AC260" s="334"/>
      <c r="AD260" s="335"/>
      <c r="AE260" s="333">
        <v>4</v>
      </c>
      <c r="AF260" s="334"/>
      <c r="AG260" s="334"/>
      <c r="AH260" s="334"/>
      <c r="AI260" s="334"/>
      <c r="AJ260" s="334"/>
      <c r="AK260" s="342" t="s">
        <v>41</v>
      </c>
      <c r="AL260" s="343"/>
      <c r="AM260" s="343"/>
      <c r="AN260" s="343"/>
      <c r="AO260" s="343"/>
      <c r="AP260" s="343"/>
      <c r="AQ260" s="343"/>
      <c r="AR260" s="343"/>
      <c r="AS260" s="343"/>
      <c r="AT260" s="343"/>
      <c r="AU260" s="343"/>
      <c r="AV260" s="343"/>
      <c r="AW260" s="343"/>
      <c r="AX260" s="344"/>
      <c r="AY260" s="409">
        <v>1</v>
      </c>
      <c r="AZ260" s="346"/>
      <c r="BA260" s="346"/>
      <c r="BB260" s="410"/>
      <c r="BC260" s="345">
        <f>+$AE$260*AY260</f>
        <v>4</v>
      </c>
      <c r="BD260" s="346"/>
      <c r="BE260" s="346"/>
      <c r="BF260" s="347"/>
      <c r="BG260" s="285">
        <v>22629</v>
      </c>
      <c r="BH260" s="286"/>
      <c r="BI260" s="286"/>
      <c r="BJ260" s="287"/>
      <c r="BK260" s="288">
        <f>+AY260*BG260</f>
        <v>22629</v>
      </c>
      <c r="BL260" s="289"/>
      <c r="BM260" s="289"/>
      <c r="BN260" s="289"/>
      <c r="BO260" s="289"/>
      <c r="BP260" s="290"/>
      <c r="BQ260" s="291">
        <v>1000</v>
      </c>
      <c r="BR260" s="292"/>
      <c r="BS260" s="292"/>
      <c r="BT260" s="292"/>
      <c r="BU260" s="292"/>
      <c r="BV260" s="292"/>
      <c r="BW260" s="293"/>
      <c r="BX260" s="291">
        <f>+(((BK264+BQ260)*15)/85)</f>
        <v>20478.529411764706</v>
      </c>
      <c r="BY260" s="292"/>
      <c r="BZ260" s="292"/>
      <c r="CA260" s="292"/>
      <c r="CB260" s="292"/>
      <c r="CC260" s="293"/>
      <c r="CD260" s="291">
        <f>+BK264+BQ260+BX260</f>
        <v>136523.5294117647</v>
      </c>
      <c r="CE260" s="292"/>
      <c r="CF260" s="292"/>
      <c r="CG260" s="292"/>
      <c r="CH260" s="292"/>
      <c r="CI260" s="293"/>
    </row>
    <row r="261" spans="1:87" ht="18" customHeight="1" x14ac:dyDescent="0.25">
      <c r="A261" s="75"/>
      <c r="B261" s="327"/>
      <c r="C261" s="328"/>
      <c r="D261" s="328"/>
      <c r="E261" s="328"/>
      <c r="F261" s="328"/>
      <c r="G261" s="328"/>
      <c r="H261" s="328"/>
      <c r="I261" s="328"/>
      <c r="J261" s="328"/>
      <c r="K261" s="328"/>
      <c r="L261" s="328"/>
      <c r="M261" s="328"/>
      <c r="N261" s="328"/>
      <c r="O261" s="328"/>
      <c r="P261" s="328"/>
      <c r="Q261" s="328"/>
      <c r="R261" s="328"/>
      <c r="S261" s="328"/>
      <c r="T261" s="328"/>
      <c r="U261" s="328"/>
      <c r="V261" s="328"/>
      <c r="W261" s="328"/>
      <c r="X261" s="328"/>
      <c r="Y261" s="329"/>
      <c r="Z261" s="336"/>
      <c r="AA261" s="337"/>
      <c r="AB261" s="337"/>
      <c r="AC261" s="337"/>
      <c r="AD261" s="338"/>
      <c r="AE261" s="336"/>
      <c r="AF261" s="337"/>
      <c r="AG261" s="337"/>
      <c r="AH261" s="337"/>
      <c r="AI261" s="337"/>
      <c r="AJ261" s="337"/>
      <c r="AK261" s="300" t="s">
        <v>13</v>
      </c>
      <c r="AL261" s="301"/>
      <c r="AM261" s="301"/>
      <c r="AN261" s="301"/>
      <c r="AO261" s="301"/>
      <c r="AP261" s="301"/>
      <c r="AQ261" s="301"/>
      <c r="AR261" s="301"/>
      <c r="AS261" s="301"/>
      <c r="AT261" s="301"/>
      <c r="AU261" s="301"/>
      <c r="AV261" s="301"/>
      <c r="AW261" s="301"/>
      <c r="AX261" s="302"/>
      <c r="AY261" s="407">
        <v>1</v>
      </c>
      <c r="AZ261" s="304"/>
      <c r="BA261" s="304"/>
      <c r="BB261" s="408"/>
      <c r="BC261" s="306">
        <f>+$AE$260*AY261</f>
        <v>4</v>
      </c>
      <c r="BD261" s="307"/>
      <c r="BE261" s="307"/>
      <c r="BF261" s="308"/>
      <c r="BG261" s="309">
        <v>40826</v>
      </c>
      <c r="BH261" s="310"/>
      <c r="BI261" s="310"/>
      <c r="BJ261" s="311"/>
      <c r="BK261" s="312">
        <f t="shared" ref="BK261:BK263" si="39">+AY261*BG261</f>
        <v>40826</v>
      </c>
      <c r="BL261" s="313"/>
      <c r="BM261" s="313"/>
      <c r="BN261" s="313"/>
      <c r="BO261" s="313"/>
      <c r="BP261" s="314"/>
      <c r="BQ261" s="294"/>
      <c r="BR261" s="295"/>
      <c r="BS261" s="295"/>
      <c r="BT261" s="295"/>
      <c r="BU261" s="295"/>
      <c r="BV261" s="295"/>
      <c r="BW261" s="296"/>
      <c r="BX261" s="294"/>
      <c r="BY261" s="295"/>
      <c r="BZ261" s="295"/>
      <c r="CA261" s="295"/>
      <c r="CB261" s="295"/>
      <c r="CC261" s="296"/>
      <c r="CD261" s="294"/>
      <c r="CE261" s="295"/>
      <c r="CF261" s="295"/>
      <c r="CG261" s="295"/>
      <c r="CH261" s="295"/>
      <c r="CI261" s="296"/>
    </row>
    <row r="262" spans="1:87" ht="18" customHeight="1" x14ac:dyDescent="0.25">
      <c r="A262" s="75"/>
      <c r="B262" s="327"/>
      <c r="C262" s="328"/>
      <c r="D262" s="328"/>
      <c r="E262" s="328"/>
      <c r="F262" s="328"/>
      <c r="G262" s="328"/>
      <c r="H262" s="328"/>
      <c r="I262" s="328"/>
      <c r="J262" s="328"/>
      <c r="K262" s="328"/>
      <c r="L262" s="328"/>
      <c r="M262" s="328"/>
      <c r="N262" s="328"/>
      <c r="O262" s="328"/>
      <c r="P262" s="328"/>
      <c r="Q262" s="328"/>
      <c r="R262" s="328"/>
      <c r="S262" s="328"/>
      <c r="T262" s="328"/>
      <c r="U262" s="328"/>
      <c r="V262" s="328"/>
      <c r="W262" s="328"/>
      <c r="X262" s="328"/>
      <c r="Y262" s="329"/>
      <c r="Z262" s="336"/>
      <c r="AA262" s="337"/>
      <c r="AB262" s="337"/>
      <c r="AC262" s="337"/>
      <c r="AD262" s="338"/>
      <c r="AE262" s="336"/>
      <c r="AF262" s="337"/>
      <c r="AG262" s="337"/>
      <c r="AH262" s="337"/>
      <c r="AI262" s="337"/>
      <c r="AJ262" s="337"/>
      <c r="AK262" s="300" t="s">
        <v>530</v>
      </c>
      <c r="AL262" s="301"/>
      <c r="AM262" s="301"/>
      <c r="AN262" s="301"/>
      <c r="AO262" s="301"/>
      <c r="AP262" s="301"/>
      <c r="AQ262" s="301"/>
      <c r="AR262" s="301"/>
      <c r="AS262" s="301"/>
      <c r="AT262" s="301"/>
      <c r="AU262" s="301"/>
      <c r="AV262" s="301"/>
      <c r="AW262" s="301"/>
      <c r="AX262" s="302"/>
      <c r="AY262" s="407">
        <v>1</v>
      </c>
      <c r="AZ262" s="304"/>
      <c r="BA262" s="304"/>
      <c r="BB262" s="408"/>
      <c r="BC262" s="306">
        <f>+$AE$260*AY262</f>
        <v>4</v>
      </c>
      <c r="BD262" s="307"/>
      <c r="BE262" s="307"/>
      <c r="BF262" s="308"/>
      <c r="BG262" s="309">
        <v>22629</v>
      </c>
      <c r="BH262" s="310"/>
      <c r="BI262" s="310"/>
      <c r="BJ262" s="311"/>
      <c r="BK262" s="312">
        <f t="shared" si="39"/>
        <v>22629</v>
      </c>
      <c r="BL262" s="313"/>
      <c r="BM262" s="313"/>
      <c r="BN262" s="313"/>
      <c r="BO262" s="313"/>
      <c r="BP262" s="314"/>
      <c r="BQ262" s="294"/>
      <c r="BR262" s="295"/>
      <c r="BS262" s="295"/>
      <c r="BT262" s="295"/>
      <c r="BU262" s="295"/>
      <c r="BV262" s="295"/>
      <c r="BW262" s="296"/>
      <c r="BX262" s="294"/>
      <c r="BY262" s="295"/>
      <c r="BZ262" s="295"/>
      <c r="CA262" s="295"/>
      <c r="CB262" s="295"/>
      <c r="CC262" s="296"/>
      <c r="CD262" s="294"/>
      <c r="CE262" s="295"/>
      <c r="CF262" s="295"/>
      <c r="CG262" s="295"/>
      <c r="CH262" s="295"/>
      <c r="CI262" s="296"/>
    </row>
    <row r="263" spans="1:87" ht="18" customHeight="1" thickBot="1" x14ac:dyDescent="0.3">
      <c r="A263" s="75"/>
      <c r="B263" s="327"/>
      <c r="C263" s="328"/>
      <c r="D263" s="328"/>
      <c r="E263" s="328"/>
      <c r="F263" s="328"/>
      <c r="G263" s="328"/>
      <c r="H263" s="328"/>
      <c r="I263" s="328"/>
      <c r="J263" s="328"/>
      <c r="K263" s="328"/>
      <c r="L263" s="328"/>
      <c r="M263" s="328"/>
      <c r="N263" s="328"/>
      <c r="O263" s="328"/>
      <c r="P263" s="328"/>
      <c r="Q263" s="328"/>
      <c r="R263" s="328"/>
      <c r="S263" s="328"/>
      <c r="T263" s="328"/>
      <c r="U263" s="328"/>
      <c r="V263" s="328"/>
      <c r="W263" s="328"/>
      <c r="X263" s="328"/>
      <c r="Y263" s="329"/>
      <c r="Z263" s="336"/>
      <c r="AA263" s="337"/>
      <c r="AB263" s="337"/>
      <c r="AC263" s="337"/>
      <c r="AD263" s="338"/>
      <c r="AE263" s="336"/>
      <c r="AF263" s="337"/>
      <c r="AG263" s="337"/>
      <c r="AH263" s="337"/>
      <c r="AI263" s="337"/>
      <c r="AJ263" s="337"/>
      <c r="AK263" s="392" t="s">
        <v>18</v>
      </c>
      <c r="AL263" s="393"/>
      <c r="AM263" s="393"/>
      <c r="AN263" s="393"/>
      <c r="AO263" s="393"/>
      <c r="AP263" s="393"/>
      <c r="AQ263" s="393"/>
      <c r="AR263" s="393"/>
      <c r="AS263" s="393"/>
      <c r="AT263" s="393"/>
      <c r="AU263" s="393"/>
      <c r="AV263" s="393"/>
      <c r="AW263" s="393"/>
      <c r="AX263" s="394"/>
      <c r="AY263" s="407">
        <v>1</v>
      </c>
      <c r="AZ263" s="304"/>
      <c r="BA263" s="304"/>
      <c r="BB263" s="408"/>
      <c r="BC263" s="306">
        <f>+$AE$260*AY263</f>
        <v>4</v>
      </c>
      <c r="BD263" s="307"/>
      <c r="BE263" s="307"/>
      <c r="BF263" s="308"/>
      <c r="BG263" s="309">
        <v>28961</v>
      </c>
      <c r="BH263" s="310"/>
      <c r="BI263" s="310"/>
      <c r="BJ263" s="311"/>
      <c r="BK263" s="312">
        <f t="shared" si="39"/>
        <v>28961</v>
      </c>
      <c r="BL263" s="313"/>
      <c r="BM263" s="313"/>
      <c r="BN263" s="313"/>
      <c r="BO263" s="313"/>
      <c r="BP263" s="314"/>
      <c r="BQ263" s="294"/>
      <c r="BR263" s="295"/>
      <c r="BS263" s="295"/>
      <c r="BT263" s="295"/>
      <c r="BU263" s="295"/>
      <c r="BV263" s="295"/>
      <c r="BW263" s="296"/>
      <c r="BX263" s="294"/>
      <c r="BY263" s="295"/>
      <c r="BZ263" s="295"/>
      <c r="CA263" s="295"/>
      <c r="CB263" s="295"/>
      <c r="CC263" s="296"/>
      <c r="CD263" s="294"/>
      <c r="CE263" s="295"/>
      <c r="CF263" s="295"/>
      <c r="CG263" s="295"/>
      <c r="CH263" s="295"/>
      <c r="CI263" s="296"/>
    </row>
    <row r="264" spans="1:87" ht="18" customHeight="1" thickBot="1" x14ac:dyDescent="0.3">
      <c r="A264" s="75"/>
      <c r="B264" s="377"/>
      <c r="C264" s="378"/>
      <c r="D264" s="378"/>
      <c r="E264" s="378"/>
      <c r="F264" s="378"/>
      <c r="G264" s="378"/>
      <c r="H264" s="378"/>
      <c r="I264" s="378"/>
      <c r="J264" s="378"/>
      <c r="K264" s="378"/>
      <c r="L264" s="378"/>
      <c r="M264" s="378"/>
      <c r="N264" s="378"/>
      <c r="O264" s="378"/>
      <c r="P264" s="378"/>
      <c r="Q264" s="378"/>
      <c r="R264" s="378"/>
      <c r="S264" s="378"/>
      <c r="T264" s="378"/>
      <c r="U264" s="378"/>
      <c r="V264" s="378"/>
      <c r="W264" s="378"/>
      <c r="X264" s="378"/>
      <c r="Y264" s="378"/>
      <c r="Z264" s="378"/>
      <c r="AA264" s="378"/>
      <c r="AB264" s="378"/>
      <c r="AC264" s="378"/>
      <c r="AD264" s="378"/>
      <c r="AE264" s="378"/>
      <c r="AF264" s="378"/>
      <c r="AG264" s="378"/>
      <c r="AH264" s="378"/>
      <c r="AI264" s="378"/>
      <c r="AJ264" s="379"/>
      <c r="AK264" s="380" t="s">
        <v>3</v>
      </c>
      <c r="AL264" s="381"/>
      <c r="AM264" s="381"/>
      <c r="AN264" s="381"/>
      <c r="AO264" s="381"/>
      <c r="AP264" s="381"/>
      <c r="AQ264" s="381"/>
      <c r="AR264" s="381"/>
      <c r="AS264" s="381"/>
      <c r="AT264" s="381"/>
      <c r="AU264" s="381"/>
      <c r="AV264" s="381"/>
      <c r="AW264" s="381"/>
      <c r="AX264" s="381"/>
      <c r="AY264" s="382"/>
      <c r="AZ264" s="382"/>
      <c r="BA264" s="382"/>
      <c r="BB264" s="382"/>
      <c r="BC264" s="382"/>
      <c r="BD264" s="382"/>
      <c r="BE264" s="382"/>
      <c r="BF264" s="382"/>
      <c r="BG264" s="382"/>
      <c r="BH264" s="382"/>
      <c r="BI264" s="382"/>
      <c r="BJ264" s="383"/>
      <c r="BK264" s="384">
        <f>SUM(BK260:BK263)</f>
        <v>115045</v>
      </c>
      <c r="BL264" s="385"/>
      <c r="BM264" s="385"/>
      <c r="BN264" s="385"/>
      <c r="BO264" s="385"/>
      <c r="BP264" s="386"/>
      <c r="BQ264" s="387" t="s">
        <v>100</v>
      </c>
      <c r="BR264" s="388"/>
      <c r="BS264" s="388"/>
      <c r="BT264" s="388"/>
      <c r="BU264" s="388"/>
      <c r="BV264" s="388"/>
      <c r="BW264" s="388"/>
      <c r="BX264" s="388"/>
      <c r="BY264" s="388"/>
      <c r="BZ264" s="388"/>
      <c r="CA264" s="388"/>
      <c r="CB264" s="388"/>
      <c r="CC264" s="389"/>
      <c r="CD264" s="390">
        <f>+CD260*AE260</f>
        <v>546094.1176470588</v>
      </c>
      <c r="CE264" s="390"/>
      <c r="CF264" s="390"/>
      <c r="CG264" s="390"/>
      <c r="CH264" s="390"/>
      <c r="CI264" s="391"/>
    </row>
    <row r="265" spans="1:87" ht="18" customHeight="1" thickBot="1" x14ac:dyDescent="0.3">
      <c r="A265" s="75"/>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c r="AE265" s="76"/>
      <c r="AF265" s="76"/>
      <c r="AG265" s="76"/>
      <c r="AH265" s="76"/>
      <c r="AI265" s="76"/>
      <c r="AJ265" s="76"/>
      <c r="BG265" s="78"/>
      <c r="BH265" s="78"/>
      <c r="BI265" s="78"/>
      <c r="BJ265" s="78"/>
      <c r="BK265" s="79"/>
      <c r="BL265" s="79"/>
      <c r="BM265" s="79"/>
      <c r="BN265" s="79"/>
      <c r="BO265" s="79"/>
      <c r="BP265" s="79"/>
      <c r="BQ265" s="79"/>
      <c r="BR265" s="79"/>
      <c r="BS265" s="79"/>
      <c r="BT265" s="79"/>
      <c r="BU265" s="79"/>
      <c r="BV265" s="79"/>
      <c r="BW265" s="79"/>
      <c r="BX265" s="79"/>
      <c r="BY265" s="79"/>
      <c r="BZ265" s="79"/>
      <c r="CA265" s="79"/>
      <c r="CB265" s="79"/>
      <c r="CC265" s="79"/>
      <c r="CD265" s="79"/>
      <c r="CE265" s="79"/>
      <c r="CF265" s="79"/>
      <c r="CG265" s="79"/>
      <c r="CH265" s="79"/>
      <c r="CI265" s="79"/>
    </row>
    <row r="266" spans="1:87" ht="18" customHeight="1" x14ac:dyDescent="0.25">
      <c r="A266" s="75"/>
      <c r="B266" s="348" t="s">
        <v>0</v>
      </c>
      <c r="C266" s="349"/>
      <c r="D266" s="349"/>
      <c r="E266" s="349"/>
      <c r="F266" s="349"/>
      <c r="G266" s="349"/>
      <c r="H266" s="349"/>
      <c r="I266" s="349"/>
      <c r="J266" s="349"/>
      <c r="K266" s="349"/>
      <c r="L266" s="349"/>
      <c r="M266" s="349"/>
      <c r="N266" s="349"/>
      <c r="O266" s="349"/>
      <c r="P266" s="349"/>
      <c r="Q266" s="349"/>
      <c r="R266" s="349"/>
      <c r="S266" s="349"/>
      <c r="T266" s="349"/>
      <c r="U266" s="349"/>
      <c r="V266" s="349"/>
      <c r="W266" s="349"/>
      <c r="X266" s="349"/>
      <c r="Y266" s="350"/>
      <c r="Z266" s="348" t="s">
        <v>80</v>
      </c>
      <c r="AA266" s="349"/>
      <c r="AB266" s="349"/>
      <c r="AC266" s="349"/>
      <c r="AD266" s="350"/>
      <c r="AE266" s="357" t="s">
        <v>79</v>
      </c>
      <c r="AF266" s="358"/>
      <c r="AG266" s="358"/>
      <c r="AH266" s="358"/>
      <c r="AI266" s="358"/>
      <c r="AJ266" s="359"/>
      <c r="AK266" s="357" t="s">
        <v>81</v>
      </c>
      <c r="AL266" s="358"/>
      <c r="AM266" s="358"/>
      <c r="AN266" s="358"/>
      <c r="AO266" s="358"/>
      <c r="AP266" s="358"/>
      <c r="AQ266" s="358"/>
      <c r="AR266" s="358"/>
      <c r="AS266" s="358"/>
      <c r="AT266" s="358"/>
      <c r="AU266" s="358"/>
      <c r="AV266" s="358"/>
      <c r="AW266" s="358"/>
      <c r="AX266" s="359"/>
      <c r="AY266" s="357" t="s">
        <v>1</v>
      </c>
      <c r="AZ266" s="358"/>
      <c r="BA266" s="358"/>
      <c r="BB266" s="359"/>
      <c r="BC266" s="348" t="s">
        <v>104</v>
      </c>
      <c r="BD266" s="349"/>
      <c r="BE266" s="349"/>
      <c r="BF266" s="350"/>
      <c r="BG266" s="366" t="s">
        <v>82</v>
      </c>
      <c r="BH266" s="367"/>
      <c r="BI266" s="367"/>
      <c r="BJ266" s="368"/>
      <c r="BK266" s="315" t="s">
        <v>99</v>
      </c>
      <c r="BL266" s="316"/>
      <c r="BM266" s="316"/>
      <c r="BN266" s="316"/>
      <c r="BO266" s="316"/>
      <c r="BP266" s="317"/>
      <c r="BQ266" s="315" t="s">
        <v>83</v>
      </c>
      <c r="BR266" s="316"/>
      <c r="BS266" s="316"/>
      <c r="BT266" s="316"/>
      <c r="BU266" s="316"/>
      <c r="BV266" s="316"/>
      <c r="BW266" s="317"/>
      <c r="BX266" s="315" t="s">
        <v>84</v>
      </c>
      <c r="BY266" s="316"/>
      <c r="BZ266" s="316"/>
      <c r="CA266" s="316"/>
      <c r="CB266" s="316"/>
      <c r="CC266" s="317"/>
      <c r="CD266" s="315" t="s">
        <v>85</v>
      </c>
      <c r="CE266" s="316"/>
      <c r="CF266" s="316"/>
      <c r="CG266" s="316"/>
      <c r="CH266" s="316"/>
      <c r="CI266" s="317"/>
    </row>
    <row r="267" spans="1:87" ht="18" customHeight="1" x14ac:dyDescent="0.25">
      <c r="A267" s="75"/>
      <c r="B267" s="351"/>
      <c r="C267" s="352"/>
      <c r="D267" s="352"/>
      <c r="E267" s="352"/>
      <c r="F267" s="352"/>
      <c r="G267" s="352"/>
      <c r="H267" s="352"/>
      <c r="I267" s="352"/>
      <c r="J267" s="352"/>
      <c r="K267" s="352"/>
      <c r="L267" s="352"/>
      <c r="M267" s="352"/>
      <c r="N267" s="352"/>
      <c r="O267" s="352"/>
      <c r="P267" s="352"/>
      <c r="Q267" s="352"/>
      <c r="R267" s="352"/>
      <c r="S267" s="352"/>
      <c r="T267" s="352"/>
      <c r="U267" s="352"/>
      <c r="V267" s="352"/>
      <c r="W267" s="352"/>
      <c r="X267" s="352"/>
      <c r="Y267" s="353"/>
      <c r="Z267" s="351"/>
      <c r="AA267" s="352"/>
      <c r="AB267" s="352"/>
      <c r="AC267" s="352"/>
      <c r="AD267" s="353"/>
      <c r="AE267" s="360"/>
      <c r="AF267" s="361"/>
      <c r="AG267" s="361"/>
      <c r="AH267" s="361"/>
      <c r="AI267" s="361"/>
      <c r="AJ267" s="362"/>
      <c r="AK267" s="360"/>
      <c r="AL267" s="361"/>
      <c r="AM267" s="361"/>
      <c r="AN267" s="361"/>
      <c r="AO267" s="361"/>
      <c r="AP267" s="361"/>
      <c r="AQ267" s="361"/>
      <c r="AR267" s="361"/>
      <c r="AS267" s="361"/>
      <c r="AT267" s="361"/>
      <c r="AU267" s="361"/>
      <c r="AV267" s="361"/>
      <c r="AW267" s="361"/>
      <c r="AX267" s="362"/>
      <c r="AY267" s="360"/>
      <c r="AZ267" s="361"/>
      <c r="BA267" s="361"/>
      <c r="BB267" s="362"/>
      <c r="BC267" s="351"/>
      <c r="BD267" s="352"/>
      <c r="BE267" s="352"/>
      <c r="BF267" s="353"/>
      <c r="BG267" s="369"/>
      <c r="BH267" s="370"/>
      <c r="BI267" s="370"/>
      <c r="BJ267" s="371"/>
      <c r="BK267" s="318"/>
      <c r="BL267" s="319"/>
      <c r="BM267" s="319"/>
      <c r="BN267" s="319"/>
      <c r="BO267" s="319"/>
      <c r="BP267" s="320"/>
      <c r="BQ267" s="318"/>
      <c r="BR267" s="319"/>
      <c r="BS267" s="319"/>
      <c r="BT267" s="319"/>
      <c r="BU267" s="319"/>
      <c r="BV267" s="319"/>
      <c r="BW267" s="320"/>
      <c r="BX267" s="318"/>
      <c r="BY267" s="319"/>
      <c r="BZ267" s="319"/>
      <c r="CA267" s="319"/>
      <c r="CB267" s="319"/>
      <c r="CC267" s="320"/>
      <c r="CD267" s="318"/>
      <c r="CE267" s="319"/>
      <c r="CF267" s="319"/>
      <c r="CG267" s="319"/>
      <c r="CH267" s="319"/>
      <c r="CI267" s="320"/>
    </row>
    <row r="268" spans="1:87" ht="18" customHeight="1" thickBot="1" x14ac:dyDescent="0.3">
      <c r="A268" s="75"/>
      <c r="B268" s="354"/>
      <c r="C268" s="355"/>
      <c r="D268" s="355"/>
      <c r="E268" s="355"/>
      <c r="F268" s="355"/>
      <c r="G268" s="355"/>
      <c r="H268" s="355"/>
      <c r="I268" s="355"/>
      <c r="J268" s="355"/>
      <c r="K268" s="355"/>
      <c r="L268" s="355"/>
      <c r="M268" s="355"/>
      <c r="N268" s="355"/>
      <c r="O268" s="355"/>
      <c r="P268" s="355"/>
      <c r="Q268" s="355"/>
      <c r="R268" s="355"/>
      <c r="S268" s="355"/>
      <c r="T268" s="355"/>
      <c r="U268" s="355"/>
      <c r="V268" s="355"/>
      <c r="W268" s="355"/>
      <c r="X268" s="355"/>
      <c r="Y268" s="356"/>
      <c r="Z268" s="354"/>
      <c r="AA268" s="355"/>
      <c r="AB268" s="355"/>
      <c r="AC268" s="355"/>
      <c r="AD268" s="356"/>
      <c r="AE268" s="363"/>
      <c r="AF268" s="364"/>
      <c r="AG268" s="364"/>
      <c r="AH268" s="364"/>
      <c r="AI268" s="364"/>
      <c r="AJ268" s="365"/>
      <c r="AK268" s="360"/>
      <c r="AL268" s="361"/>
      <c r="AM268" s="361"/>
      <c r="AN268" s="361"/>
      <c r="AO268" s="361"/>
      <c r="AP268" s="361"/>
      <c r="AQ268" s="361"/>
      <c r="AR268" s="361"/>
      <c r="AS268" s="361"/>
      <c r="AT268" s="361"/>
      <c r="AU268" s="361"/>
      <c r="AV268" s="361"/>
      <c r="AW268" s="361"/>
      <c r="AX268" s="362"/>
      <c r="AY268" s="360"/>
      <c r="AZ268" s="361"/>
      <c r="BA268" s="361"/>
      <c r="BB268" s="362"/>
      <c r="BC268" s="351"/>
      <c r="BD268" s="352"/>
      <c r="BE268" s="352"/>
      <c r="BF268" s="353"/>
      <c r="BG268" s="369"/>
      <c r="BH268" s="370"/>
      <c r="BI268" s="370"/>
      <c r="BJ268" s="371"/>
      <c r="BK268" s="318"/>
      <c r="BL268" s="319"/>
      <c r="BM268" s="319"/>
      <c r="BN268" s="319"/>
      <c r="BO268" s="319"/>
      <c r="BP268" s="320"/>
      <c r="BQ268" s="321"/>
      <c r="BR268" s="322"/>
      <c r="BS268" s="322"/>
      <c r="BT268" s="322"/>
      <c r="BU268" s="322"/>
      <c r="BV268" s="322"/>
      <c r="BW268" s="323"/>
      <c r="BX268" s="321"/>
      <c r="BY268" s="322"/>
      <c r="BZ268" s="322"/>
      <c r="CA268" s="322"/>
      <c r="CB268" s="322"/>
      <c r="CC268" s="323"/>
      <c r="CD268" s="321"/>
      <c r="CE268" s="322"/>
      <c r="CF268" s="322"/>
      <c r="CG268" s="322"/>
      <c r="CH268" s="322"/>
      <c r="CI268" s="323"/>
    </row>
    <row r="269" spans="1:87" ht="18" customHeight="1" x14ac:dyDescent="0.25">
      <c r="A269" s="75"/>
      <c r="B269" s="324" t="s">
        <v>285</v>
      </c>
      <c r="C269" s="325"/>
      <c r="D269" s="325"/>
      <c r="E269" s="325"/>
      <c r="F269" s="325"/>
      <c r="G269" s="325"/>
      <c r="H269" s="325"/>
      <c r="I269" s="325"/>
      <c r="J269" s="325"/>
      <c r="K269" s="325"/>
      <c r="L269" s="325"/>
      <c r="M269" s="325"/>
      <c r="N269" s="325"/>
      <c r="O269" s="325"/>
      <c r="P269" s="325"/>
      <c r="Q269" s="325"/>
      <c r="R269" s="325"/>
      <c r="S269" s="325"/>
      <c r="T269" s="325"/>
      <c r="U269" s="325"/>
      <c r="V269" s="325"/>
      <c r="W269" s="325"/>
      <c r="X269" s="325"/>
      <c r="Y269" s="326"/>
      <c r="Z269" s="333" t="s">
        <v>339</v>
      </c>
      <c r="AA269" s="334"/>
      <c r="AB269" s="334"/>
      <c r="AC269" s="334"/>
      <c r="AD269" s="335"/>
      <c r="AE269" s="333">
        <v>2</v>
      </c>
      <c r="AF269" s="334"/>
      <c r="AG269" s="334"/>
      <c r="AH269" s="334"/>
      <c r="AI269" s="334"/>
      <c r="AJ269" s="334"/>
      <c r="AK269" s="342" t="s">
        <v>41</v>
      </c>
      <c r="AL269" s="343"/>
      <c r="AM269" s="343"/>
      <c r="AN269" s="343"/>
      <c r="AO269" s="343"/>
      <c r="AP269" s="343"/>
      <c r="AQ269" s="343"/>
      <c r="AR269" s="343"/>
      <c r="AS269" s="343"/>
      <c r="AT269" s="343"/>
      <c r="AU269" s="343"/>
      <c r="AV269" s="343"/>
      <c r="AW269" s="343"/>
      <c r="AX269" s="344"/>
      <c r="AY269" s="409">
        <v>1</v>
      </c>
      <c r="AZ269" s="346"/>
      <c r="BA269" s="346"/>
      <c r="BB269" s="410"/>
      <c r="BC269" s="345">
        <f>+$AE$269*AY269</f>
        <v>2</v>
      </c>
      <c r="BD269" s="346"/>
      <c r="BE269" s="346"/>
      <c r="BF269" s="347"/>
      <c r="BG269" s="285">
        <v>22629</v>
      </c>
      <c r="BH269" s="286"/>
      <c r="BI269" s="286"/>
      <c r="BJ269" s="287"/>
      <c r="BK269" s="288">
        <f>+AY269*BG269</f>
        <v>22629</v>
      </c>
      <c r="BL269" s="289"/>
      <c r="BM269" s="289"/>
      <c r="BN269" s="289"/>
      <c r="BO269" s="289"/>
      <c r="BP269" s="290"/>
      <c r="BQ269" s="291">
        <v>1000</v>
      </c>
      <c r="BR269" s="292"/>
      <c r="BS269" s="292"/>
      <c r="BT269" s="292"/>
      <c r="BU269" s="292"/>
      <c r="BV269" s="292"/>
      <c r="BW269" s="293"/>
      <c r="BX269" s="291">
        <f>+(((BK274+BQ269)*15)/85)</f>
        <v>18164.823529411766</v>
      </c>
      <c r="BY269" s="292"/>
      <c r="BZ269" s="292"/>
      <c r="CA269" s="292"/>
      <c r="CB269" s="292"/>
      <c r="CC269" s="293"/>
      <c r="CD269" s="291">
        <f>+BK274+BQ269+BX269</f>
        <v>121098.82352941176</v>
      </c>
      <c r="CE269" s="292"/>
      <c r="CF269" s="292"/>
      <c r="CG269" s="292"/>
      <c r="CH269" s="292"/>
      <c r="CI269" s="293"/>
    </row>
    <row r="270" spans="1:87" ht="18" customHeight="1" x14ac:dyDescent="0.25">
      <c r="A270" s="75"/>
      <c r="B270" s="327"/>
      <c r="C270" s="328"/>
      <c r="D270" s="328"/>
      <c r="E270" s="328"/>
      <c r="F270" s="328"/>
      <c r="G270" s="328"/>
      <c r="H270" s="328"/>
      <c r="I270" s="328"/>
      <c r="J270" s="328"/>
      <c r="K270" s="328"/>
      <c r="L270" s="328"/>
      <c r="M270" s="328"/>
      <c r="N270" s="328"/>
      <c r="O270" s="328"/>
      <c r="P270" s="328"/>
      <c r="Q270" s="328"/>
      <c r="R270" s="328"/>
      <c r="S270" s="328"/>
      <c r="T270" s="328"/>
      <c r="U270" s="328"/>
      <c r="V270" s="328"/>
      <c r="W270" s="328"/>
      <c r="X270" s="328"/>
      <c r="Y270" s="329"/>
      <c r="Z270" s="336"/>
      <c r="AA270" s="337"/>
      <c r="AB270" s="337"/>
      <c r="AC270" s="337"/>
      <c r="AD270" s="338"/>
      <c r="AE270" s="336"/>
      <c r="AF270" s="337"/>
      <c r="AG270" s="337"/>
      <c r="AH270" s="337"/>
      <c r="AI270" s="337"/>
      <c r="AJ270" s="337"/>
      <c r="AK270" s="300" t="s">
        <v>16</v>
      </c>
      <c r="AL270" s="301"/>
      <c r="AM270" s="301"/>
      <c r="AN270" s="301"/>
      <c r="AO270" s="301"/>
      <c r="AP270" s="301"/>
      <c r="AQ270" s="301"/>
      <c r="AR270" s="301"/>
      <c r="AS270" s="301"/>
      <c r="AT270" s="301"/>
      <c r="AU270" s="301"/>
      <c r="AV270" s="301"/>
      <c r="AW270" s="301"/>
      <c r="AX270" s="302"/>
      <c r="AY270" s="407">
        <v>1</v>
      </c>
      <c r="AZ270" s="304"/>
      <c r="BA270" s="304"/>
      <c r="BB270" s="408"/>
      <c r="BC270" s="306">
        <f>+$AE$269*AY270</f>
        <v>2</v>
      </c>
      <c r="BD270" s="307"/>
      <c r="BE270" s="307"/>
      <c r="BF270" s="308"/>
      <c r="BG270" s="309">
        <v>7925</v>
      </c>
      <c r="BH270" s="310"/>
      <c r="BI270" s="310"/>
      <c r="BJ270" s="311"/>
      <c r="BK270" s="312">
        <f t="shared" ref="BK270:BK273" si="40">+AY270*BG270</f>
        <v>7925</v>
      </c>
      <c r="BL270" s="313"/>
      <c r="BM270" s="313"/>
      <c r="BN270" s="313"/>
      <c r="BO270" s="313"/>
      <c r="BP270" s="314"/>
      <c r="BQ270" s="294"/>
      <c r="BR270" s="295"/>
      <c r="BS270" s="295"/>
      <c r="BT270" s="295"/>
      <c r="BU270" s="295"/>
      <c r="BV270" s="295"/>
      <c r="BW270" s="296"/>
      <c r="BX270" s="294"/>
      <c r="BY270" s="295"/>
      <c r="BZ270" s="295"/>
      <c r="CA270" s="295"/>
      <c r="CB270" s="295"/>
      <c r="CC270" s="296"/>
      <c r="CD270" s="294"/>
      <c r="CE270" s="295"/>
      <c r="CF270" s="295"/>
      <c r="CG270" s="295"/>
      <c r="CH270" s="295"/>
      <c r="CI270" s="296"/>
    </row>
    <row r="271" spans="1:87" ht="18" customHeight="1" x14ac:dyDescent="0.25">
      <c r="A271" s="75"/>
      <c r="B271" s="327"/>
      <c r="C271" s="328"/>
      <c r="D271" s="328"/>
      <c r="E271" s="328"/>
      <c r="F271" s="328"/>
      <c r="G271" s="328"/>
      <c r="H271" s="328"/>
      <c r="I271" s="328"/>
      <c r="J271" s="328"/>
      <c r="K271" s="328"/>
      <c r="L271" s="328"/>
      <c r="M271" s="328"/>
      <c r="N271" s="328"/>
      <c r="O271" s="328"/>
      <c r="P271" s="328"/>
      <c r="Q271" s="328"/>
      <c r="R271" s="328"/>
      <c r="S271" s="328"/>
      <c r="T271" s="328"/>
      <c r="U271" s="328"/>
      <c r="V271" s="328"/>
      <c r="W271" s="328"/>
      <c r="X271" s="328"/>
      <c r="Y271" s="329"/>
      <c r="Z271" s="336"/>
      <c r="AA271" s="337"/>
      <c r="AB271" s="337"/>
      <c r="AC271" s="337"/>
      <c r="AD271" s="338"/>
      <c r="AE271" s="336"/>
      <c r="AF271" s="337"/>
      <c r="AG271" s="337"/>
      <c r="AH271" s="337"/>
      <c r="AI271" s="337"/>
      <c r="AJ271" s="337"/>
      <c r="AK271" s="300" t="s">
        <v>13</v>
      </c>
      <c r="AL271" s="301"/>
      <c r="AM271" s="301"/>
      <c r="AN271" s="301"/>
      <c r="AO271" s="301"/>
      <c r="AP271" s="301"/>
      <c r="AQ271" s="301"/>
      <c r="AR271" s="301"/>
      <c r="AS271" s="301"/>
      <c r="AT271" s="301"/>
      <c r="AU271" s="301"/>
      <c r="AV271" s="301"/>
      <c r="AW271" s="301"/>
      <c r="AX271" s="302"/>
      <c r="AY271" s="407">
        <v>1</v>
      </c>
      <c r="AZ271" s="304"/>
      <c r="BA271" s="304"/>
      <c r="BB271" s="408"/>
      <c r="BC271" s="306">
        <f>+$AE$269*AY271</f>
        <v>2</v>
      </c>
      <c r="BD271" s="307"/>
      <c r="BE271" s="307"/>
      <c r="BF271" s="308"/>
      <c r="BG271" s="309">
        <v>40826</v>
      </c>
      <c r="BH271" s="310"/>
      <c r="BI271" s="310"/>
      <c r="BJ271" s="311"/>
      <c r="BK271" s="312">
        <f t="shared" si="40"/>
        <v>40826</v>
      </c>
      <c r="BL271" s="313"/>
      <c r="BM271" s="313"/>
      <c r="BN271" s="313"/>
      <c r="BO271" s="313"/>
      <c r="BP271" s="314"/>
      <c r="BQ271" s="294"/>
      <c r="BR271" s="295"/>
      <c r="BS271" s="295"/>
      <c r="BT271" s="295"/>
      <c r="BU271" s="295"/>
      <c r="BV271" s="295"/>
      <c r="BW271" s="296"/>
      <c r="BX271" s="294"/>
      <c r="BY271" s="295"/>
      <c r="BZ271" s="295"/>
      <c r="CA271" s="295"/>
      <c r="CB271" s="295"/>
      <c r="CC271" s="296"/>
      <c r="CD271" s="294"/>
      <c r="CE271" s="295"/>
      <c r="CF271" s="295"/>
      <c r="CG271" s="295"/>
      <c r="CH271" s="295"/>
      <c r="CI271" s="296"/>
    </row>
    <row r="272" spans="1:87" ht="18" customHeight="1" x14ac:dyDescent="0.25">
      <c r="A272" s="75"/>
      <c r="B272" s="327"/>
      <c r="C272" s="328"/>
      <c r="D272" s="328"/>
      <c r="E272" s="328"/>
      <c r="F272" s="328"/>
      <c r="G272" s="328"/>
      <c r="H272" s="328"/>
      <c r="I272" s="328"/>
      <c r="J272" s="328"/>
      <c r="K272" s="328"/>
      <c r="L272" s="328"/>
      <c r="M272" s="328"/>
      <c r="N272" s="328"/>
      <c r="O272" s="328"/>
      <c r="P272" s="328"/>
      <c r="Q272" s="328"/>
      <c r="R272" s="328"/>
      <c r="S272" s="328"/>
      <c r="T272" s="328"/>
      <c r="U272" s="328"/>
      <c r="V272" s="328"/>
      <c r="W272" s="328"/>
      <c r="X272" s="328"/>
      <c r="Y272" s="329"/>
      <c r="Z272" s="336"/>
      <c r="AA272" s="337"/>
      <c r="AB272" s="337"/>
      <c r="AC272" s="337"/>
      <c r="AD272" s="338"/>
      <c r="AE272" s="336"/>
      <c r="AF272" s="337"/>
      <c r="AG272" s="337"/>
      <c r="AH272" s="337"/>
      <c r="AI272" s="337"/>
      <c r="AJ272" s="337"/>
      <c r="AK272" s="300" t="s">
        <v>530</v>
      </c>
      <c r="AL272" s="301"/>
      <c r="AM272" s="301"/>
      <c r="AN272" s="301"/>
      <c r="AO272" s="301"/>
      <c r="AP272" s="301"/>
      <c r="AQ272" s="301"/>
      <c r="AR272" s="301"/>
      <c r="AS272" s="301"/>
      <c r="AT272" s="301"/>
      <c r="AU272" s="301"/>
      <c r="AV272" s="301"/>
      <c r="AW272" s="301"/>
      <c r="AX272" s="302"/>
      <c r="AY272" s="407">
        <v>1</v>
      </c>
      <c r="AZ272" s="304"/>
      <c r="BA272" s="304"/>
      <c r="BB272" s="408"/>
      <c r="BC272" s="306">
        <f>+$AE$269*AY272</f>
        <v>2</v>
      </c>
      <c r="BD272" s="307"/>
      <c r="BE272" s="307"/>
      <c r="BF272" s="308"/>
      <c r="BG272" s="309">
        <v>22629</v>
      </c>
      <c r="BH272" s="310"/>
      <c r="BI272" s="310"/>
      <c r="BJ272" s="311"/>
      <c r="BK272" s="312">
        <f t="shared" si="40"/>
        <v>22629</v>
      </c>
      <c r="BL272" s="313"/>
      <c r="BM272" s="313"/>
      <c r="BN272" s="313"/>
      <c r="BO272" s="313"/>
      <c r="BP272" s="314"/>
      <c r="BQ272" s="294"/>
      <c r="BR272" s="295"/>
      <c r="BS272" s="295"/>
      <c r="BT272" s="295"/>
      <c r="BU272" s="295"/>
      <c r="BV272" s="295"/>
      <c r="BW272" s="296"/>
      <c r="BX272" s="294"/>
      <c r="BY272" s="295"/>
      <c r="BZ272" s="295"/>
      <c r="CA272" s="295"/>
      <c r="CB272" s="295"/>
      <c r="CC272" s="296"/>
      <c r="CD272" s="294"/>
      <c r="CE272" s="295"/>
      <c r="CF272" s="295"/>
      <c r="CG272" s="295"/>
      <c r="CH272" s="295"/>
      <c r="CI272" s="296"/>
    </row>
    <row r="273" spans="1:87" ht="18" customHeight="1" thickBot="1" x14ac:dyDescent="0.3">
      <c r="A273" s="75"/>
      <c r="B273" s="327"/>
      <c r="C273" s="328"/>
      <c r="D273" s="328"/>
      <c r="E273" s="328"/>
      <c r="F273" s="328"/>
      <c r="G273" s="328"/>
      <c r="H273" s="328"/>
      <c r="I273" s="328"/>
      <c r="J273" s="328"/>
      <c r="K273" s="328"/>
      <c r="L273" s="328"/>
      <c r="M273" s="328"/>
      <c r="N273" s="328"/>
      <c r="O273" s="328"/>
      <c r="P273" s="328"/>
      <c r="Q273" s="328"/>
      <c r="R273" s="328"/>
      <c r="S273" s="328"/>
      <c r="T273" s="328"/>
      <c r="U273" s="328"/>
      <c r="V273" s="328"/>
      <c r="W273" s="328"/>
      <c r="X273" s="328"/>
      <c r="Y273" s="329"/>
      <c r="Z273" s="336"/>
      <c r="AA273" s="337"/>
      <c r="AB273" s="337"/>
      <c r="AC273" s="337"/>
      <c r="AD273" s="338"/>
      <c r="AE273" s="336"/>
      <c r="AF273" s="337"/>
      <c r="AG273" s="337"/>
      <c r="AH273" s="337"/>
      <c r="AI273" s="337"/>
      <c r="AJ273" s="337"/>
      <c r="AK273" s="392" t="s">
        <v>526</v>
      </c>
      <c r="AL273" s="393"/>
      <c r="AM273" s="393"/>
      <c r="AN273" s="393"/>
      <c r="AO273" s="393"/>
      <c r="AP273" s="393"/>
      <c r="AQ273" s="393"/>
      <c r="AR273" s="393"/>
      <c r="AS273" s="393"/>
      <c r="AT273" s="393"/>
      <c r="AU273" s="393"/>
      <c r="AV273" s="393"/>
      <c r="AW273" s="393"/>
      <c r="AX273" s="394"/>
      <c r="AY273" s="407">
        <v>1</v>
      </c>
      <c r="AZ273" s="304"/>
      <c r="BA273" s="304"/>
      <c r="BB273" s="408"/>
      <c r="BC273" s="306">
        <f>+$AE$269*AY273</f>
        <v>2</v>
      </c>
      <c r="BD273" s="307"/>
      <c r="BE273" s="307"/>
      <c r="BF273" s="308"/>
      <c r="BG273" s="309">
        <v>7925</v>
      </c>
      <c r="BH273" s="310"/>
      <c r="BI273" s="310"/>
      <c r="BJ273" s="311"/>
      <c r="BK273" s="312">
        <f t="shared" si="40"/>
        <v>7925</v>
      </c>
      <c r="BL273" s="313"/>
      <c r="BM273" s="313"/>
      <c r="BN273" s="313"/>
      <c r="BO273" s="313"/>
      <c r="BP273" s="314"/>
      <c r="BQ273" s="294"/>
      <c r="BR273" s="295"/>
      <c r="BS273" s="295"/>
      <c r="BT273" s="295"/>
      <c r="BU273" s="295"/>
      <c r="BV273" s="295"/>
      <c r="BW273" s="296"/>
      <c r="BX273" s="294"/>
      <c r="BY273" s="295"/>
      <c r="BZ273" s="295"/>
      <c r="CA273" s="295"/>
      <c r="CB273" s="295"/>
      <c r="CC273" s="296"/>
      <c r="CD273" s="294"/>
      <c r="CE273" s="295"/>
      <c r="CF273" s="295"/>
      <c r="CG273" s="295"/>
      <c r="CH273" s="295"/>
      <c r="CI273" s="296"/>
    </row>
    <row r="274" spans="1:87" ht="18" customHeight="1" thickBot="1" x14ac:dyDescent="0.3">
      <c r="A274" s="75"/>
      <c r="B274" s="377"/>
      <c r="C274" s="378"/>
      <c r="D274" s="378"/>
      <c r="E274" s="378"/>
      <c r="F274" s="378"/>
      <c r="G274" s="378"/>
      <c r="H274" s="378"/>
      <c r="I274" s="378"/>
      <c r="J274" s="378"/>
      <c r="K274" s="378"/>
      <c r="L274" s="378"/>
      <c r="M274" s="378"/>
      <c r="N274" s="378"/>
      <c r="O274" s="378"/>
      <c r="P274" s="378"/>
      <c r="Q274" s="378"/>
      <c r="R274" s="378"/>
      <c r="S274" s="378"/>
      <c r="T274" s="378"/>
      <c r="U274" s="378"/>
      <c r="V274" s="378"/>
      <c r="W274" s="378"/>
      <c r="X274" s="378"/>
      <c r="Y274" s="378"/>
      <c r="Z274" s="378"/>
      <c r="AA274" s="378"/>
      <c r="AB274" s="378"/>
      <c r="AC274" s="378"/>
      <c r="AD274" s="378"/>
      <c r="AE274" s="378"/>
      <c r="AF274" s="378"/>
      <c r="AG274" s="378"/>
      <c r="AH274" s="378"/>
      <c r="AI274" s="378"/>
      <c r="AJ274" s="379"/>
      <c r="AK274" s="380" t="s">
        <v>3</v>
      </c>
      <c r="AL274" s="381"/>
      <c r="AM274" s="381"/>
      <c r="AN274" s="381"/>
      <c r="AO274" s="381"/>
      <c r="AP274" s="381"/>
      <c r="AQ274" s="381"/>
      <c r="AR274" s="381"/>
      <c r="AS274" s="381"/>
      <c r="AT274" s="381"/>
      <c r="AU274" s="381"/>
      <c r="AV274" s="381"/>
      <c r="AW274" s="381"/>
      <c r="AX274" s="381"/>
      <c r="AY274" s="382"/>
      <c r="AZ274" s="382"/>
      <c r="BA274" s="382"/>
      <c r="BB274" s="382"/>
      <c r="BC274" s="382"/>
      <c r="BD274" s="382"/>
      <c r="BE274" s="382"/>
      <c r="BF274" s="382"/>
      <c r="BG274" s="382"/>
      <c r="BH274" s="382"/>
      <c r="BI274" s="382"/>
      <c r="BJ274" s="383"/>
      <c r="BK274" s="384">
        <f>SUM(BK269:BK273)</f>
        <v>101934</v>
      </c>
      <c r="BL274" s="385"/>
      <c r="BM274" s="385"/>
      <c r="BN274" s="385"/>
      <c r="BO274" s="385"/>
      <c r="BP274" s="386"/>
      <c r="BQ274" s="387" t="s">
        <v>100</v>
      </c>
      <c r="BR274" s="388"/>
      <c r="BS274" s="388"/>
      <c r="BT274" s="388"/>
      <c r="BU274" s="388"/>
      <c r="BV274" s="388"/>
      <c r="BW274" s="388"/>
      <c r="BX274" s="388"/>
      <c r="BY274" s="388"/>
      <c r="BZ274" s="388"/>
      <c r="CA274" s="388"/>
      <c r="CB274" s="388"/>
      <c r="CC274" s="389"/>
      <c r="CD274" s="390">
        <f>+CD269*AE269</f>
        <v>242197.64705882352</v>
      </c>
      <c r="CE274" s="390"/>
      <c r="CF274" s="390"/>
      <c r="CG274" s="390"/>
      <c r="CH274" s="390"/>
      <c r="CI274" s="391"/>
    </row>
    <row r="275" spans="1:87" ht="18" customHeight="1" thickBot="1" x14ac:dyDescent="0.3">
      <c r="A275" s="75"/>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c r="AE275" s="76"/>
      <c r="AF275" s="76"/>
      <c r="AG275" s="76"/>
      <c r="AH275" s="76"/>
      <c r="AI275" s="76"/>
      <c r="AJ275" s="76"/>
      <c r="BG275" s="78"/>
      <c r="BH275" s="78"/>
      <c r="BI275" s="78"/>
      <c r="BJ275" s="78"/>
      <c r="BK275" s="79"/>
      <c r="BL275" s="79"/>
      <c r="BM275" s="79"/>
      <c r="BN275" s="79"/>
      <c r="BO275" s="79"/>
      <c r="BP275" s="79"/>
      <c r="BQ275" s="79"/>
      <c r="BR275" s="79"/>
      <c r="BS275" s="79"/>
      <c r="BT275" s="79"/>
      <c r="BU275" s="79"/>
      <c r="BV275" s="79"/>
      <c r="BW275" s="79"/>
      <c r="BX275" s="79"/>
      <c r="BY275" s="79"/>
      <c r="BZ275" s="79"/>
      <c r="CA275" s="79"/>
      <c r="CB275" s="79"/>
      <c r="CC275" s="79"/>
      <c r="CD275" s="79"/>
      <c r="CE275" s="79"/>
      <c r="CF275" s="79"/>
      <c r="CG275" s="79"/>
      <c r="CH275" s="79"/>
      <c r="CI275" s="79"/>
    </row>
    <row r="276" spans="1:87" ht="18" customHeight="1" x14ac:dyDescent="0.25">
      <c r="A276" s="75"/>
      <c r="B276" s="348" t="s">
        <v>0</v>
      </c>
      <c r="C276" s="349"/>
      <c r="D276" s="349"/>
      <c r="E276" s="349"/>
      <c r="F276" s="349"/>
      <c r="G276" s="349"/>
      <c r="H276" s="349"/>
      <c r="I276" s="349"/>
      <c r="J276" s="349"/>
      <c r="K276" s="349"/>
      <c r="L276" s="349"/>
      <c r="M276" s="349"/>
      <c r="N276" s="349"/>
      <c r="O276" s="349"/>
      <c r="P276" s="349"/>
      <c r="Q276" s="349"/>
      <c r="R276" s="349"/>
      <c r="S276" s="349"/>
      <c r="T276" s="349"/>
      <c r="U276" s="349"/>
      <c r="V276" s="349"/>
      <c r="W276" s="349"/>
      <c r="X276" s="349"/>
      <c r="Y276" s="350"/>
      <c r="Z276" s="348" t="s">
        <v>80</v>
      </c>
      <c r="AA276" s="349"/>
      <c r="AB276" s="349"/>
      <c r="AC276" s="349"/>
      <c r="AD276" s="350"/>
      <c r="AE276" s="357" t="s">
        <v>79</v>
      </c>
      <c r="AF276" s="358"/>
      <c r="AG276" s="358"/>
      <c r="AH276" s="358"/>
      <c r="AI276" s="358"/>
      <c r="AJ276" s="359"/>
      <c r="AK276" s="357" t="s">
        <v>81</v>
      </c>
      <c r="AL276" s="358"/>
      <c r="AM276" s="358"/>
      <c r="AN276" s="358"/>
      <c r="AO276" s="358"/>
      <c r="AP276" s="358"/>
      <c r="AQ276" s="358"/>
      <c r="AR276" s="358"/>
      <c r="AS276" s="358"/>
      <c r="AT276" s="358"/>
      <c r="AU276" s="358"/>
      <c r="AV276" s="358"/>
      <c r="AW276" s="358"/>
      <c r="AX276" s="359"/>
      <c r="AY276" s="357" t="s">
        <v>1</v>
      </c>
      <c r="AZ276" s="358"/>
      <c r="BA276" s="358"/>
      <c r="BB276" s="359"/>
      <c r="BC276" s="348" t="s">
        <v>104</v>
      </c>
      <c r="BD276" s="349"/>
      <c r="BE276" s="349"/>
      <c r="BF276" s="350"/>
      <c r="BG276" s="366" t="s">
        <v>82</v>
      </c>
      <c r="BH276" s="367"/>
      <c r="BI276" s="367"/>
      <c r="BJ276" s="368"/>
      <c r="BK276" s="315" t="s">
        <v>99</v>
      </c>
      <c r="BL276" s="316"/>
      <c r="BM276" s="316"/>
      <c r="BN276" s="316"/>
      <c r="BO276" s="316"/>
      <c r="BP276" s="317"/>
      <c r="BQ276" s="315" t="s">
        <v>83</v>
      </c>
      <c r="BR276" s="316"/>
      <c r="BS276" s="316"/>
      <c r="BT276" s="316"/>
      <c r="BU276" s="316"/>
      <c r="BV276" s="316"/>
      <c r="BW276" s="317"/>
      <c r="BX276" s="315" t="s">
        <v>84</v>
      </c>
      <c r="BY276" s="316"/>
      <c r="BZ276" s="316"/>
      <c r="CA276" s="316"/>
      <c r="CB276" s="316"/>
      <c r="CC276" s="317"/>
      <c r="CD276" s="315" t="s">
        <v>85</v>
      </c>
      <c r="CE276" s="316"/>
      <c r="CF276" s="316"/>
      <c r="CG276" s="316"/>
      <c r="CH276" s="316"/>
      <c r="CI276" s="317"/>
    </row>
    <row r="277" spans="1:87" ht="18" customHeight="1" x14ac:dyDescent="0.25">
      <c r="A277" s="75"/>
      <c r="B277" s="351"/>
      <c r="C277" s="352"/>
      <c r="D277" s="352"/>
      <c r="E277" s="352"/>
      <c r="F277" s="352"/>
      <c r="G277" s="352"/>
      <c r="H277" s="352"/>
      <c r="I277" s="352"/>
      <c r="J277" s="352"/>
      <c r="K277" s="352"/>
      <c r="L277" s="352"/>
      <c r="M277" s="352"/>
      <c r="N277" s="352"/>
      <c r="O277" s="352"/>
      <c r="P277" s="352"/>
      <c r="Q277" s="352"/>
      <c r="R277" s="352"/>
      <c r="S277" s="352"/>
      <c r="T277" s="352"/>
      <c r="U277" s="352"/>
      <c r="V277" s="352"/>
      <c r="W277" s="352"/>
      <c r="X277" s="352"/>
      <c r="Y277" s="353"/>
      <c r="Z277" s="351"/>
      <c r="AA277" s="352"/>
      <c r="AB277" s="352"/>
      <c r="AC277" s="352"/>
      <c r="AD277" s="353"/>
      <c r="AE277" s="360"/>
      <c r="AF277" s="361"/>
      <c r="AG277" s="361"/>
      <c r="AH277" s="361"/>
      <c r="AI277" s="361"/>
      <c r="AJ277" s="362"/>
      <c r="AK277" s="360"/>
      <c r="AL277" s="361"/>
      <c r="AM277" s="361"/>
      <c r="AN277" s="361"/>
      <c r="AO277" s="361"/>
      <c r="AP277" s="361"/>
      <c r="AQ277" s="361"/>
      <c r="AR277" s="361"/>
      <c r="AS277" s="361"/>
      <c r="AT277" s="361"/>
      <c r="AU277" s="361"/>
      <c r="AV277" s="361"/>
      <c r="AW277" s="361"/>
      <c r="AX277" s="362"/>
      <c r="AY277" s="360"/>
      <c r="AZ277" s="361"/>
      <c r="BA277" s="361"/>
      <c r="BB277" s="362"/>
      <c r="BC277" s="351"/>
      <c r="BD277" s="352"/>
      <c r="BE277" s="352"/>
      <c r="BF277" s="353"/>
      <c r="BG277" s="369"/>
      <c r="BH277" s="370"/>
      <c r="BI277" s="370"/>
      <c r="BJ277" s="371"/>
      <c r="BK277" s="318"/>
      <c r="BL277" s="319"/>
      <c r="BM277" s="319"/>
      <c r="BN277" s="319"/>
      <c r="BO277" s="319"/>
      <c r="BP277" s="320"/>
      <c r="BQ277" s="318"/>
      <c r="BR277" s="319"/>
      <c r="BS277" s="319"/>
      <c r="BT277" s="319"/>
      <c r="BU277" s="319"/>
      <c r="BV277" s="319"/>
      <c r="BW277" s="320"/>
      <c r="BX277" s="318"/>
      <c r="BY277" s="319"/>
      <c r="BZ277" s="319"/>
      <c r="CA277" s="319"/>
      <c r="CB277" s="319"/>
      <c r="CC277" s="320"/>
      <c r="CD277" s="318"/>
      <c r="CE277" s="319"/>
      <c r="CF277" s="319"/>
      <c r="CG277" s="319"/>
      <c r="CH277" s="319"/>
      <c r="CI277" s="320"/>
    </row>
    <row r="278" spans="1:87" ht="18" customHeight="1" thickBot="1" x14ac:dyDescent="0.3">
      <c r="A278" s="75"/>
      <c r="B278" s="354"/>
      <c r="C278" s="355"/>
      <c r="D278" s="355"/>
      <c r="E278" s="355"/>
      <c r="F278" s="355"/>
      <c r="G278" s="355"/>
      <c r="H278" s="355"/>
      <c r="I278" s="355"/>
      <c r="J278" s="355"/>
      <c r="K278" s="355"/>
      <c r="L278" s="355"/>
      <c r="M278" s="355"/>
      <c r="N278" s="355"/>
      <c r="O278" s="355"/>
      <c r="P278" s="355"/>
      <c r="Q278" s="355"/>
      <c r="R278" s="355"/>
      <c r="S278" s="355"/>
      <c r="T278" s="355"/>
      <c r="U278" s="355"/>
      <c r="V278" s="355"/>
      <c r="W278" s="355"/>
      <c r="X278" s="355"/>
      <c r="Y278" s="356"/>
      <c r="Z278" s="354"/>
      <c r="AA278" s="355"/>
      <c r="AB278" s="355"/>
      <c r="AC278" s="355"/>
      <c r="AD278" s="356"/>
      <c r="AE278" s="363"/>
      <c r="AF278" s="364"/>
      <c r="AG278" s="364"/>
      <c r="AH278" s="364"/>
      <c r="AI278" s="364"/>
      <c r="AJ278" s="365"/>
      <c r="AK278" s="360"/>
      <c r="AL278" s="361"/>
      <c r="AM278" s="361"/>
      <c r="AN278" s="361"/>
      <c r="AO278" s="361"/>
      <c r="AP278" s="361"/>
      <c r="AQ278" s="361"/>
      <c r="AR278" s="361"/>
      <c r="AS278" s="361"/>
      <c r="AT278" s="361"/>
      <c r="AU278" s="361"/>
      <c r="AV278" s="361"/>
      <c r="AW278" s="361"/>
      <c r="AX278" s="362"/>
      <c r="AY278" s="360"/>
      <c r="AZ278" s="361"/>
      <c r="BA278" s="361"/>
      <c r="BB278" s="362"/>
      <c r="BC278" s="351"/>
      <c r="BD278" s="352"/>
      <c r="BE278" s="352"/>
      <c r="BF278" s="353"/>
      <c r="BG278" s="369"/>
      <c r="BH278" s="370"/>
      <c r="BI278" s="370"/>
      <c r="BJ278" s="371"/>
      <c r="BK278" s="318"/>
      <c r="BL278" s="319"/>
      <c r="BM278" s="319"/>
      <c r="BN278" s="319"/>
      <c r="BO278" s="319"/>
      <c r="BP278" s="320"/>
      <c r="BQ278" s="321"/>
      <c r="BR278" s="322"/>
      <c r="BS278" s="322"/>
      <c r="BT278" s="322"/>
      <c r="BU278" s="322"/>
      <c r="BV278" s="322"/>
      <c r="BW278" s="323"/>
      <c r="BX278" s="321"/>
      <c r="BY278" s="322"/>
      <c r="BZ278" s="322"/>
      <c r="CA278" s="322"/>
      <c r="CB278" s="322"/>
      <c r="CC278" s="323"/>
      <c r="CD278" s="321"/>
      <c r="CE278" s="322"/>
      <c r="CF278" s="322"/>
      <c r="CG278" s="322"/>
      <c r="CH278" s="322"/>
      <c r="CI278" s="323"/>
    </row>
    <row r="279" spans="1:87" ht="18" customHeight="1" x14ac:dyDescent="0.25">
      <c r="A279" s="75"/>
      <c r="B279" s="324" t="s">
        <v>286</v>
      </c>
      <c r="C279" s="325"/>
      <c r="D279" s="325"/>
      <c r="E279" s="325"/>
      <c r="F279" s="325"/>
      <c r="G279" s="325"/>
      <c r="H279" s="325"/>
      <c r="I279" s="325"/>
      <c r="J279" s="325"/>
      <c r="K279" s="325"/>
      <c r="L279" s="325"/>
      <c r="M279" s="325"/>
      <c r="N279" s="325"/>
      <c r="O279" s="325"/>
      <c r="P279" s="325"/>
      <c r="Q279" s="325"/>
      <c r="R279" s="325"/>
      <c r="S279" s="325"/>
      <c r="T279" s="325"/>
      <c r="U279" s="325"/>
      <c r="V279" s="325"/>
      <c r="W279" s="325"/>
      <c r="X279" s="325"/>
      <c r="Y279" s="326"/>
      <c r="Z279" s="333" t="s">
        <v>340</v>
      </c>
      <c r="AA279" s="334"/>
      <c r="AB279" s="334"/>
      <c r="AC279" s="334"/>
      <c r="AD279" s="335"/>
      <c r="AE279" s="333">
        <v>12</v>
      </c>
      <c r="AF279" s="334"/>
      <c r="AG279" s="334"/>
      <c r="AH279" s="334"/>
      <c r="AI279" s="334"/>
      <c r="AJ279" s="334"/>
      <c r="AK279" s="342" t="s">
        <v>41</v>
      </c>
      <c r="AL279" s="343"/>
      <c r="AM279" s="343"/>
      <c r="AN279" s="343"/>
      <c r="AO279" s="343"/>
      <c r="AP279" s="343"/>
      <c r="AQ279" s="343"/>
      <c r="AR279" s="343"/>
      <c r="AS279" s="343"/>
      <c r="AT279" s="343"/>
      <c r="AU279" s="343"/>
      <c r="AV279" s="343"/>
      <c r="AW279" s="343"/>
      <c r="AX279" s="344"/>
      <c r="AY279" s="409">
        <v>1</v>
      </c>
      <c r="AZ279" s="346"/>
      <c r="BA279" s="346"/>
      <c r="BB279" s="410"/>
      <c r="BC279" s="345">
        <f>+$AE$279*AY279</f>
        <v>12</v>
      </c>
      <c r="BD279" s="346"/>
      <c r="BE279" s="346"/>
      <c r="BF279" s="347"/>
      <c r="BG279" s="285">
        <v>22629</v>
      </c>
      <c r="BH279" s="286"/>
      <c r="BI279" s="286"/>
      <c r="BJ279" s="287"/>
      <c r="BK279" s="288">
        <f>+AY279*BG279</f>
        <v>22629</v>
      </c>
      <c r="BL279" s="289"/>
      <c r="BM279" s="289"/>
      <c r="BN279" s="289"/>
      <c r="BO279" s="289"/>
      <c r="BP279" s="290"/>
      <c r="BQ279" s="291">
        <v>1000</v>
      </c>
      <c r="BR279" s="292"/>
      <c r="BS279" s="292"/>
      <c r="BT279" s="292"/>
      <c r="BU279" s="292"/>
      <c r="BV279" s="292"/>
      <c r="BW279" s="293"/>
      <c r="BX279" s="291">
        <f>+(((BK285+BQ279)*15)/85)</f>
        <v>23966.470588235294</v>
      </c>
      <c r="BY279" s="292"/>
      <c r="BZ279" s="292"/>
      <c r="CA279" s="292"/>
      <c r="CB279" s="292"/>
      <c r="CC279" s="293"/>
      <c r="CD279" s="291">
        <f>+BK285+BQ279+BX279</f>
        <v>159776.4705882353</v>
      </c>
      <c r="CE279" s="292"/>
      <c r="CF279" s="292"/>
      <c r="CG279" s="292"/>
      <c r="CH279" s="292"/>
      <c r="CI279" s="293"/>
    </row>
    <row r="280" spans="1:87" ht="18" customHeight="1" x14ac:dyDescent="0.25">
      <c r="A280" s="75"/>
      <c r="B280" s="327"/>
      <c r="C280" s="328"/>
      <c r="D280" s="328"/>
      <c r="E280" s="328"/>
      <c r="F280" s="328"/>
      <c r="G280" s="328"/>
      <c r="H280" s="328"/>
      <c r="I280" s="328"/>
      <c r="J280" s="328"/>
      <c r="K280" s="328"/>
      <c r="L280" s="328"/>
      <c r="M280" s="328"/>
      <c r="N280" s="328"/>
      <c r="O280" s="328"/>
      <c r="P280" s="328"/>
      <c r="Q280" s="328"/>
      <c r="R280" s="328"/>
      <c r="S280" s="328"/>
      <c r="T280" s="328"/>
      <c r="U280" s="328"/>
      <c r="V280" s="328"/>
      <c r="W280" s="328"/>
      <c r="X280" s="328"/>
      <c r="Y280" s="329"/>
      <c r="Z280" s="336"/>
      <c r="AA280" s="337"/>
      <c r="AB280" s="337"/>
      <c r="AC280" s="337"/>
      <c r="AD280" s="338"/>
      <c r="AE280" s="336"/>
      <c r="AF280" s="337"/>
      <c r="AG280" s="337"/>
      <c r="AH280" s="337"/>
      <c r="AI280" s="337"/>
      <c r="AJ280" s="337"/>
      <c r="AK280" s="300" t="s">
        <v>30</v>
      </c>
      <c r="AL280" s="301"/>
      <c r="AM280" s="301"/>
      <c r="AN280" s="301"/>
      <c r="AO280" s="301"/>
      <c r="AP280" s="301"/>
      <c r="AQ280" s="301"/>
      <c r="AR280" s="301"/>
      <c r="AS280" s="301"/>
      <c r="AT280" s="301"/>
      <c r="AU280" s="301"/>
      <c r="AV280" s="301"/>
      <c r="AW280" s="301"/>
      <c r="AX280" s="302"/>
      <c r="AY280" s="407">
        <v>1</v>
      </c>
      <c r="AZ280" s="304"/>
      <c r="BA280" s="304"/>
      <c r="BB280" s="408"/>
      <c r="BC280" s="306">
        <f t="shared" ref="BC280:BC284" si="41">+$AE$279*AY280</f>
        <v>12</v>
      </c>
      <c r="BD280" s="307"/>
      <c r="BE280" s="307"/>
      <c r="BF280" s="308"/>
      <c r="BG280" s="309">
        <v>7925</v>
      </c>
      <c r="BH280" s="310"/>
      <c r="BI280" s="310"/>
      <c r="BJ280" s="311"/>
      <c r="BK280" s="312">
        <f t="shared" ref="BK280:BK284" si="42">+AY280*BG280</f>
        <v>7925</v>
      </c>
      <c r="BL280" s="313"/>
      <c r="BM280" s="313"/>
      <c r="BN280" s="313"/>
      <c r="BO280" s="313"/>
      <c r="BP280" s="314"/>
      <c r="BQ280" s="294"/>
      <c r="BR280" s="295"/>
      <c r="BS280" s="295"/>
      <c r="BT280" s="295"/>
      <c r="BU280" s="295"/>
      <c r="BV280" s="295"/>
      <c r="BW280" s="296"/>
      <c r="BX280" s="294"/>
      <c r="BY280" s="295"/>
      <c r="BZ280" s="295"/>
      <c r="CA280" s="295"/>
      <c r="CB280" s="295"/>
      <c r="CC280" s="296"/>
      <c r="CD280" s="294"/>
      <c r="CE280" s="295"/>
      <c r="CF280" s="295"/>
      <c r="CG280" s="295"/>
      <c r="CH280" s="295"/>
      <c r="CI280" s="296"/>
    </row>
    <row r="281" spans="1:87" ht="18" customHeight="1" x14ac:dyDescent="0.25">
      <c r="A281" s="75"/>
      <c r="B281" s="327"/>
      <c r="C281" s="328"/>
      <c r="D281" s="328"/>
      <c r="E281" s="328"/>
      <c r="F281" s="328"/>
      <c r="G281" s="328"/>
      <c r="H281" s="328"/>
      <c r="I281" s="328"/>
      <c r="J281" s="328"/>
      <c r="K281" s="328"/>
      <c r="L281" s="328"/>
      <c r="M281" s="328"/>
      <c r="N281" s="328"/>
      <c r="O281" s="328"/>
      <c r="P281" s="328"/>
      <c r="Q281" s="328"/>
      <c r="R281" s="328"/>
      <c r="S281" s="328"/>
      <c r="T281" s="328"/>
      <c r="U281" s="328"/>
      <c r="V281" s="328"/>
      <c r="W281" s="328"/>
      <c r="X281" s="328"/>
      <c r="Y281" s="329"/>
      <c r="Z281" s="336"/>
      <c r="AA281" s="337"/>
      <c r="AB281" s="337"/>
      <c r="AC281" s="337"/>
      <c r="AD281" s="338"/>
      <c r="AE281" s="336"/>
      <c r="AF281" s="337"/>
      <c r="AG281" s="337"/>
      <c r="AH281" s="337"/>
      <c r="AI281" s="337"/>
      <c r="AJ281" s="337"/>
      <c r="AK281" s="300" t="s">
        <v>13</v>
      </c>
      <c r="AL281" s="301"/>
      <c r="AM281" s="301"/>
      <c r="AN281" s="301"/>
      <c r="AO281" s="301"/>
      <c r="AP281" s="301"/>
      <c r="AQ281" s="301"/>
      <c r="AR281" s="301"/>
      <c r="AS281" s="301"/>
      <c r="AT281" s="301"/>
      <c r="AU281" s="301"/>
      <c r="AV281" s="301"/>
      <c r="AW281" s="301"/>
      <c r="AX281" s="302"/>
      <c r="AY281" s="407">
        <v>1</v>
      </c>
      <c r="AZ281" s="304"/>
      <c r="BA281" s="304"/>
      <c r="BB281" s="408"/>
      <c r="BC281" s="306">
        <f t="shared" si="41"/>
        <v>12</v>
      </c>
      <c r="BD281" s="307"/>
      <c r="BE281" s="307"/>
      <c r="BF281" s="308"/>
      <c r="BG281" s="309">
        <v>40826</v>
      </c>
      <c r="BH281" s="310"/>
      <c r="BI281" s="310"/>
      <c r="BJ281" s="311"/>
      <c r="BK281" s="312">
        <f t="shared" si="42"/>
        <v>40826</v>
      </c>
      <c r="BL281" s="313"/>
      <c r="BM281" s="313"/>
      <c r="BN281" s="313"/>
      <c r="BO281" s="313"/>
      <c r="BP281" s="314"/>
      <c r="BQ281" s="294"/>
      <c r="BR281" s="295"/>
      <c r="BS281" s="295"/>
      <c r="BT281" s="295"/>
      <c r="BU281" s="295"/>
      <c r="BV281" s="295"/>
      <c r="BW281" s="296"/>
      <c r="BX281" s="294"/>
      <c r="BY281" s="295"/>
      <c r="BZ281" s="295"/>
      <c r="CA281" s="295"/>
      <c r="CB281" s="295"/>
      <c r="CC281" s="296"/>
      <c r="CD281" s="294"/>
      <c r="CE281" s="295"/>
      <c r="CF281" s="295"/>
      <c r="CG281" s="295"/>
      <c r="CH281" s="295"/>
      <c r="CI281" s="296"/>
    </row>
    <row r="282" spans="1:87" ht="18" customHeight="1" x14ac:dyDescent="0.25">
      <c r="A282" s="75"/>
      <c r="B282" s="327"/>
      <c r="C282" s="328"/>
      <c r="D282" s="328"/>
      <c r="E282" s="328"/>
      <c r="F282" s="328"/>
      <c r="G282" s="328"/>
      <c r="H282" s="328"/>
      <c r="I282" s="328"/>
      <c r="J282" s="328"/>
      <c r="K282" s="328"/>
      <c r="L282" s="328"/>
      <c r="M282" s="328"/>
      <c r="N282" s="328"/>
      <c r="O282" s="328"/>
      <c r="P282" s="328"/>
      <c r="Q282" s="328"/>
      <c r="R282" s="328"/>
      <c r="S282" s="328"/>
      <c r="T282" s="328"/>
      <c r="U282" s="328"/>
      <c r="V282" s="328"/>
      <c r="W282" s="328"/>
      <c r="X282" s="328"/>
      <c r="Y282" s="329"/>
      <c r="Z282" s="336"/>
      <c r="AA282" s="337"/>
      <c r="AB282" s="337"/>
      <c r="AC282" s="337"/>
      <c r="AD282" s="338"/>
      <c r="AE282" s="336"/>
      <c r="AF282" s="337"/>
      <c r="AG282" s="337"/>
      <c r="AH282" s="337"/>
      <c r="AI282" s="337"/>
      <c r="AJ282" s="337"/>
      <c r="AK282" s="300" t="s">
        <v>530</v>
      </c>
      <c r="AL282" s="301"/>
      <c r="AM282" s="301"/>
      <c r="AN282" s="301"/>
      <c r="AO282" s="301"/>
      <c r="AP282" s="301"/>
      <c r="AQ282" s="301"/>
      <c r="AR282" s="301"/>
      <c r="AS282" s="301"/>
      <c r="AT282" s="301"/>
      <c r="AU282" s="301"/>
      <c r="AV282" s="301"/>
      <c r="AW282" s="301"/>
      <c r="AX282" s="302"/>
      <c r="AY282" s="407">
        <v>1</v>
      </c>
      <c r="AZ282" s="304"/>
      <c r="BA282" s="304"/>
      <c r="BB282" s="408"/>
      <c r="BC282" s="306">
        <f t="shared" si="41"/>
        <v>12</v>
      </c>
      <c r="BD282" s="307"/>
      <c r="BE282" s="307"/>
      <c r="BF282" s="308"/>
      <c r="BG282" s="309">
        <v>22629</v>
      </c>
      <c r="BH282" s="310"/>
      <c r="BI282" s="310"/>
      <c r="BJ282" s="311"/>
      <c r="BK282" s="312">
        <f t="shared" si="42"/>
        <v>22629</v>
      </c>
      <c r="BL282" s="313"/>
      <c r="BM282" s="313"/>
      <c r="BN282" s="313"/>
      <c r="BO282" s="313"/>
      <c r="BP282" s="314"/>
      <c r="BQ282" s="294"/>
      <c r="BR282" s="295"/>
      <c r="BS282" s="295"/>
      <c r="BT282" s="295"/>
      <c r="BU282" s="295"/>
      <c r="BV282" s="295"/>
      <c r="BW282" s="296"/>
      <c r="BX282" s="294"/>
      <c r="BY282" s="295"/>
      <c r="BZ282" s="295"/>
      <c r="CA282" s="295"/>
      <c r="CB282" s="295"/>
      <c r="CC282" s="296"/>
      <c r="CD282" s="294"/>
      <c r="CE282" s="295"/>
      <c r="CF282" s="295"/>
      <c r="CG282" s="295"/>
      <c r="CH282" s="295"/>
      <c r="CI282" s="296"/>
    </row>
    <row r="283" spans="1:87" ht="18" customHeight="1" x14ac:dyDescent="0.25">
      <c r="A283" s="75"/>
      <c r="B283" s="327"/>
      <c r="C283" s="328"/>
      <c r="D283" s="328"/>
      <c r="E283" s="328"/>
      <c r="F283" s="328"/>
      <c r="G283" s="328"/>
      <c r="H283" s="328"/>
      <c r="I283" s="328"/>
      <c r="J283" s="328"/>
      <c r="K283" s="328"/>
      <c r="L283" s="328"/>
      <c r="M283" s="328"/>
      <c r="N283" s="328"/>
      <c r="O283" s="328"/>
      <c r="P283" s="328"/>
      <c r="Q283" s="328"/>
      <c r="R283" s="328"/>
      <c r="S283" s="328"/>
      <c r="T283" s="328"/>
      <c r="U283" s="328"/>
      <c r="V283" s="328"/>
      <c r="W283" s="328"/>
      <c r="X283" s="328"/>
      <c r="Y283" s="329"/>
      <c r="Z283" s="336"/>
      <c r="AA283" s="337"/>
      <c r="AB283" s="337"/>
      <c r="AC283" s="337"/>
      <c r="AD283" s="338"/>
      <c r="AE283" s="336"/>
      <c r="AF283" s="337"/>
      <c r="AG283" s="337"/>
      <c r="AH283" s="337"/>
      <c r="AI283" s="337"/>
      <c r="AJ283" s="337"/>
      <c r="AK283" s="300" t="s">
        <v>18</v>
      </c>
      <c r="AL283" s="301"/>
      <c r="AM283" s="301"/>
      <c r="AN283" s="301"/>
      <c r="AO283" s="301"/>
      <c r="AP283" s="301"/>
      <c r="AQ283" s="301"/>
      <c r="AR283" s="301"/>
      <c r="AS283" s="301"/>
      <c r="AT283" s="301"/>
      <c r="AU283" s="301"/>
      <c r="AV283" s="301"/>
      <c r="AW283" s="301"/>
      <c r="AX283" s="302"/>
      <c r="AY283" s="407">
        <v>1</v>
      </c>
      <c r="AZ283" s="304"/>
      <c r="BA283" s="304"/>
      <c r="BB283" s="408"/>
      <c r="BC283" s="306">
        <f t="shared" si="41"/>
        <v>12</v>
      </c>
      <c r="BD283" s="307"/>
      <c r="BE283" s="307"/>
      <c r="BF283" s="308"/>
      <c r="BG283" s="309">
        <v>28961</v>
      </c>
      <c r="BH283" s="310"/>
      <c r="BI283" s="310"/>
      <c r="BJ283" s="311"/>
      <c r="BK283" s="312">
        <f t="shared" si="42"/>
        <v>28961</v>
      </c>
      <c r="BL283" s="313"/>
      <c r="BM283" s="313"/>
      <c r="BN283" s="313"/>
      <c r="BO283" s="313"/>
      <c r="BP283" s="314"/>
      <c r="BQ283" s="294"/>
      <c r="BR283" s="295"/>
      <c r="BS283" s="295"/>
      <c r="BT283" s="295"/>
      <c r="BU283" s="295"/>
      <c r="BV283" s="295"/>
      <c r="BW283" s="296"/>
      <c r="BX283" s="294"/>
      <c r="BY283" s="295"/>
      <c r="BZ283" s="295"/>
      <c r="CA283" s="295"/>
      <c r="CB283" s="295"/>
      <c r="CC283" s="296"/>
      <c r="CD283" s="294"/>
      <c r="CE283" s="295"/>
      <c r="CF283" s="295"/>
      <c r="CG283" s="295"/>
      <c r="CH283" s="295"/>
      <c r="CI283" s="296"/>
    </row>
    <row r="284" spans="1:87" ht="18" customHeight="1" thickBot="1" x14ac:dyDescent="0.3">
      <c r="A284" s="75"/>
      <c r="B284" s="327"/>
      <c r="C284" s="328"/>
      <c r="D284" s="328"/>
      <c r="E284" s="328"/>
      <c r="F284" s="328"/>
      <c r="G284" s="328"/>
      <c r="H284" s="328"/>
      <c r="I284" s="328"/>
      <c r="J284" s="328"/>
      <c r="K284" s="328"/>
      <c r="L284" s="328"/>
      <c r="M284" s="328"/>
      <c r="N284" s="328"/>
      <c r="O284" s="328"/>
      <c r="P284" s="328"/>
      <c r="Q284" s="328"/>
      <c r="R284" s="328"/>
      <c r="S284" s="328"/>
      <c r="T284" s="328"/>
      <c r="U284" s="328"/>
      <c r="V284" s="328"/>
      <c r="W284" s="328"/>
      <c r="X284" s="328"/>
      <c r="Y284" s="329"/>
      <c r="Z284" s="336"/>
      <c r="AA284" s="337"/>
      <c r="AB284" s="337"/>
      <c r="AC284" s="337"/>
      <c r="AD284" s="338"/>
      <c r="AE284" s="336"/>
      <c r="AF284" s="337"/>
      <c r="AG284" s="337"/>
      <c r="AH284" s="337"/>
      <c r="AI284" s="337"/>
      <c r="AJ284" s="337"/>
      <c r="AK284" s="392" t="s">
        <v>37</v>
      </c>
      <c r="AL284" s="393"/>
      <c r="AM284" s="393"/>
      <c r="AN284" s="393"/>
      <c r="AO284" s="393"/>
      <c r="AP284" s="393"/>
      <c r="AQ284" s="393"/>
      <c r="AR284" s="393"/>
      <c r="AS284" s="393"/>
      <c r="AT284" s="393"/>
      <c r="AU284" s="393"/>
      <c r="AV284" s="393"/>
      <c r="AW284" s="393"/>
      <c r="AX284" s="394"/>
      <c r="AY284" s="407">
        <v>1</v>
      </c>
      <c r="AZ284" s="304"/>
      <c r="BA284" s="304"/>
      <c r="BB284" s="408"/>
      <c r="BC284" s="306">
        <f t="shared" si="41"/>
        <v>12</v>
      </c>
      <c r="BD284" s="307"/>
      <c r="BE284" s="307"/>
      <c r="BF284" s="308"/>
      <c r="BG284" s="309">
        <v>11840</v>
      </c>
      <c r="BH284" s="310"/>
      <c r="BI284" s="310"/>
      <c r="BJ284" s="311"/>
      <c r="BK284" s="312">
        <f t="shared" si="42"/>
        <v>11840</v>
      </c>
      <c r="BL284" s="313"/>
      <c r="BM284" s="313"/>
      <c r="BN284" s="313"/>
      <c r="BO284" s="313"/>
      <c r="BP284" s="314"/>
      <c r="BQ284" s="294"/>
      <c r="BR284" s="295"/>
      <c r="BS284" s="295"/>
      <c r="BT284" s="295"/>
      <c r="BU284" s="295"/>
      <c r="BV284" s="295"/>
      <c r="BW284" s="296"/>
      <c r="BX284" s="294"/>
      <c r="BY284" s="295"/>
      <c r="BZ284" s="295"/>
      <c r="CA284" s="295"/>
      <c r="CB284" s="295"/>
      <c r="CC284" s="296"/>
      <c r="CD284" s="294"/>
      <c r="CE284" s="295"/>
      <c r="CF284" s="295"/>
      <c r="CG284" s="295"/>
      <c r="CH284" s="295"/>
      <c r="CI284" s="296"/>
    </row>
    <row r="285" spans="1:87" ht="18" customHeight="1" thickBot="1" x14ac:dyDescent="0.3">
      <c r="A285" s="75"/>
      <c r="B285" s="377"/>
      <c r="C285" s="378"/>
      <c r="D285" s="378"/>
      <c r="E285" s="378"/>
      <c r="F285" s="378"/>
      <c r="G285" s="378"/>
      <c r="H285" s="378"/>
      <c r="I285" s="378"/>
      <c r="J285" s="378"/>
      <c r="K285" s="378"/>
      <c r="L285" s="378"/>
      <c r="M285" s="378"/>
      <c r="N285" s="378"/>
      <c r="O285" s="378"/>
      <c r="P285" s="378"/>
      <c r="Q285" s="378"/>
      <c r="R285" s="378"/>
      <c r="S285" s="378"/>
      <c r="T285" s="378"/>
      <c r="U285" s="378"/>
      <c r="V285" s="378"/>
      <c r="W285" s="378"/>
      <c r="X285" s="378"/>
      <c r="Y285" s="378"/>
      <c r="Z285" s="378"/>
      <c r="AA285" s="378"/>
      <c r="AB285" s="378"/>
      <c r="AC285" s="378"/>
      <c r="AD285" s="378"/>
      <c r="AE285" s="378"/>
      <c r="AF285" s="378"/>
      <c r="AG285" s="378"/>
      <c r="AH285" s="378"/>
      <c r="AI285" s="378"/>
      <c r="AJ285" s="379"/>
      <c r="AK285" s="380" t="s">
        <v>3</v>
      </c>
      <c r="AL285" s="381"/>
      <c r="AM285" s="381"/>
      <c r="AN285" s="381"/>
      <c r="AO285" s="381"/>
      <c r="AP285" s="381"/>
      <c r="AQ285" s="381"/>
      <c r="AR285" s="381"/>
      <c r="AS285" s="381"/>
      <c r="AT285" s="381"/>
      <c r="AU285" s="381"/>
      <c r="AV285" s="381"/>
      <c r="AW285" s="381"/>
      <c r="AX285" s="381"/>
      <c r="AY285" s="382"/>
      <c r="AZ285" s="382"/>
      <c r="BA285" s="382"/>
      <c r="BB285" s="382"/>
      <c r="BC285" s="382"/>
      <c r="BD285" s="382"/>
      <c r="BE285" s="382"/>
      <c r="BF285" s="382"/>
      <c r="BG285" s="382"/>
      <c r="BH285" s="382"/>
      <c r="BI285" s="382"/>
      <c r="BJ285" s="383"/>
      <c r="BK285" s="384">
        <f>SUM(BK279:BK284)</f>
        <v>134810</v>
      </c>
      <c r="BL285" s="385"/>
      <c r="BM285" s="385"/>
      <c r="BN285" s="385"/>
      <c r="BO285" s="385"/>
      <c r="BP285" s="386"/>
      <c r="BQ285" s="387" t="s">
        <v>100</v>
      </c>
      <c r="BR285" s="388"/>
      <c r="BS285" s="388"/>
      <c r="BT285" s="388"/>
      <c r="BU285" s="388"/>
      <c r="BV285" s="388"/>
      <c r="BW285" s="388"/>
      <c r="BX285" s="388"/>
      <c r="BY285" s="388"/>
      <c r="BZ285" s="388"/>
      <c r="CA285" s="388"/>
      <c r="CB285" s="388"/>
      <c r="CC285" s="389"/>
      <c r="CD285" s="390">
        <f>+CD279*AE279</f>
        <v>1917317.6470588236</v>
      </c>
      <c r="CE285" s="390"/>
      <c r="CF285" s="390"/>
      <c r="CG285" s="390"/>
      <c r="CH285" s="390"/>
      <c r="CI285" s="391"/>
    </row>
    <row r="286" spans="1:87" ht="18" customHeight="1" thickBot="1" x14ac:dyDescent="0.3">
      <c r="A286" s="75"/>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BG286" s="78"/>
      <c r="BH286" s="78"/>
      <c r="BI286" s="78"/>
      <c r="BJ286" s="78"/>
      <c r="BK286" s="79"/>
      <c r="BL286" s="79"/>
      <c r="BM286" s="79"/>
      <c r="BN286" s="79"/>
      <c r="BO286" s="79"/>
      <c r="BP286" s="79"/>
      <c r="BQ286" s="79"/>
      <c r="BR286" s="79"/>
      <c r="BS286" s="79"/>
      <c r="BT286" s="79"/>
      <c r="BU286" s="79"/>
      <c r="BV286" s="79"/>
      <c r="BW286" s="79"/>
      <c r="BX286" s="79"/>
      <c r="BY286" s="79"/>
      <c r="BZ286" s="79"/>
      <c r="CA286" s="79"/>
      <c r="CB286" s="79"/>
      <c r="CC286" s="79"/>
      <c r="CD286" s="79"/>
      <c r="CE286" s="79"/>
      <c r="CF286" s="79"/>
      <c r="CG286" s="79"/>
      <c r="CH286" s="79"/>
      <c r="CI286" s="79"/>
    </row>
    <row r="287" spans="1:87" ht="18" customHeight="1" x14ac:dyDescent="0.25">
      <c r="A287" s="75"/>
      <c r="B287" s="348" t="s">
        <v>0</v>
      </c>
      <c r="C287" s="349"/>
      <c r="D287" s="349"/>
      <c r="E287" s="349"/>
      <c r="F287" s="349"/>
      <c r="G287" s="349"/>
      <c r="H287" s="349"/>
      <c r="I287" s="349"/>
      <c r="J287" s="349"/>
      <c r="K287" s="349"/>
      <c r="L287" s="349"/>
      <c r="M287" s="349"/>
      <c r="N287" s="349"/>
      <c r="O287" s="349"/>
      <c r="P287" s="349"/>
      <c r="Q287" s="349"/>
      <c r="R287" s="349"/>
      <c r="S287" s="349"/>
      <c r="T287" s="349"/>
      <c r="U287" s="349"/>
      <c r="V287" s="349"/>
      <c r="W287" s="349"/>
      <c r="X287" s="349"/>
      <c r="Y287" s="350"/>
      <c r="Z287" s="348" t="s">
        <v>80</v>
      </c>
      <c r="AA287" s="349"/>
      <c r="AB287" s="349"/>
      <c r="AC287" s="349"/>
      <c r="AD287" s="350"/>
      <c r="AE287" s="357" t="s">
        <v>79</v>
      </c>
      <c r="AF287" s="358"/>
      <c r="AG287" s="358"/>
      <c r="AH287" s="358"/>
      <c r="AI287" s="358"/>
      <c r="AJ287" s="359"/>
      <c r="AK287" s="357" t="s">
        <v>81</v>
      </c>
      <c r="AL287" s="358"/>
      <c r="AM287" s="358"/>
      <c r="AN287" s="358"/>
      <c r="AO287" s="358"/>
      <c r="AP287" s="358"/>
      <c r="AQ287" s="358"/>
      <c r="AR287" s="358"/>
      <c r="AS287" s="358"/>
      <c r="AT287" s="358"/>
      <c r="AU287" s="358"/>
      <c r="AV287" s="358"/>
      <c r="AW287" s="358"/>
      <c r="AX287" s="359"/>
      <c r="AY287" s="357" t="s">
        <v>1</v>
      </c>
      <c r="AZ287" s="358"/>
      <c r="BA287" s="358"/>
      <c r="BB287" s="359"/>
      <c r="BC287" s="348" t="s">
        <v>104</v>
      </c>
      <c r="BD287" s="349"/>
      <c r="BE287" s="349"/>
      <c r="BF287" s="350"/>
      <c r="BG287" s="366" t="s">
        <v>82</v>
      </c>
      <c r="BH287" s="367"/>
      <c r="BI287" s="367"/>
      <c r="BJ287" s="368"/>
      <c r="BK287" s="315" t="s">
        <v>99</v>
      </c>
      <c r="BL287" s="316"/>
      <c r="BM287" s="316"/>
      <c r="BN287" s="316"/>
      <c r="BO287" s="316"/>
      <c r="BP287" s="317"/>
      <c r="BQ287" s="315" t="s">
        <v>83</v>
      </c>
      <c r="BR287" s="316"/>
      <c r="BS287" s="316"/>
      <c r="BT287" s="316"/>
      <c r="BU287" s="316"/>
      <c r="BV287" s="316"/>
      <c r="BW287" s="317"/>
      <c r="BX287" s="315" t="s">
        <v>84</v>
      </c>
      <c r="BY287" s="316"/>
      <c r="BZ287" s="316"/>
      <c r="CA287" s="316"/>
      <c r="CB287" s="316"/>
      <c r="CC287" s="317"/>
      <c r="CD287" s="315" t="s">
        <v>85</v>
      </c>
      <c r="CE287" s="316"/>
      <c r="CF287" s="316"/>
      <c r="CG287" s="316"/>
      <c r="CH287" s="316"/>
      <c r="CI287" s="317"/>
    </row>
    <row r="288" spans="1:87" ht="18" customHeight="1" x14ac:dyDescent="0.25">
      <c r="A288" s="75"/>
      <c r="B288" s="351"/>
      <c r="C288" s="352"/>
      <c r="D288" s="352"/>
      <c r="E288" s="352"/>
      <c r="F288" s="352"/>
      <c r="G288" s="352"/>
      <c r="H288" s="352"/>
      <c r="I288" s="352"/>
      <c r="J288" s="352"/>
      <c r="K288" s="352"/>
      <c r="L288" s="352"/>
      <c r="M288" s="352"/>
      <c r="N288" s="352"/>
      <c r="O288" s="352"/>
      <c r="P288" s="352"/>
      <c r="Q288" s="352"/>
      <c r="R288" s="352"/>
      <c r="S288" s="352"/>
      <c r="T288" s="352"/>
      <c r="U288" s="352"/>
      <c r="V288" s="352"/>
      <c r="W288" s="352"/>
      <c r="X288" s="352"/>
      <c r="Y288" s="353"/>
      <c r="Z288" s="351"/>
      <c r="AA288" s="352"/>
      <c r="AB288" s="352"/>
      <c r="AC288" s="352"/>
      <c r="AD288" s="353"/>
      <c r="AE288" s="360"/>
      <c r="AF288" s="361"/>
      <c r="AG288" s="361"/>
      <c r="AH288" s="361"/>
      <c r="AI288" s="361"/>
      <c r="AJ288" s="362"/>
      <c r="AK288" s="360"/>
      <c r="AL288" s="361"/>
      <c r="AM288" s="361"/>
      <c r="AN288" s="361"/>
      <c r="AO288" s="361"/>
      <c r="AP288" s="361"/>
      <c r="AQ288" s="361"/>
      <c r="AR288" s="361"/>
      <c r="AS288" s="361"/>
      <c r="AT288" s="361"/>
      <c r="AU288" s="361"/>
      <c r="AV288" s="361"/>
      <c r="AW288" s="361"/>
      <c r="AX288" s="362"/>
      <c r="AY288" s="360"/>
      <c r="AZ288" s="361"/>
      <c r="BA288" s="361"/>
      <c r="BB288" s="362"/>
      <c r="BC288" s="351"/>
      <c r="BD288" s="352"/>
      <c r="BE288" s="352"/>
      <c r="BF288" s="353"/>
      <c r="BG288" s="369"/>
      <c r="BH288" s="370"/>
      <c r="BI288" s="370"/>
      <c r="BJ288" s="371"/>
      <c r="BK288" s="318"/>
      <c r="BL288" s="319"/>
      <c r="BM288" s="319"/>
      <c r="BN288" s="319"/>
      <c r="BO288" s="319"/>
      <c r="BP288" s="320"/>
      <c r="BQ288" s="318"/>
      <c r="BR288" s="319"/>
      <c r="BS288" s="319"/>
      <c r="BT288" s="319"/>
      <c r="BU288" s="319"/>
      <c r="BV288" s="319"/>
      <c r="BW288" s="320"/>
      <c r="BX288" s="318"/>
      <c r="BY288" s="319"/>
      <c r="BZ288" s="319"/>
      <c r="CA288" s="319"/>
      <c r="CB288" s="319"/>
      <c r="CC288" s="320"/>
      <c r="CD288" s="318"/>
      <c r="CE288" s="319"/>
      <c r="CF288" s="319"/>
      <c r="CG288" s="319"/>
      <c r="CH288" s="319"/>
      <c r="CI288" s="320"/>
    </row>
    <row r="289" spans="1:87" ht="18" customHeight="1" thickBot="1" x14ac:dyDescent="0.3">
      <c r="A289" s="75"/>
      <c r="B289" s="354"/>
      <c r="C289" s="355"/>
      <c r="D289" s="355"/>
      <c r="E289" s="355"/>
      <c r="F289" s="355"/>
      <c r="G289" s="355"/>
      <c r="H289" s="355"/>
      <c r="I289" s="355"/>
      <c r="J289" s="355"/>
      <c r="K289" s="355"/>
      <c r="L289" s="355"/>
      <c r="M289" s="355"/>
      <c r="N289" s="355"/>
      <c r="O289" s="355"/>
      <c r="P289" s="355"/>
      <c r="Q289" s="355"/>
      <c r="R289" s="355"/>
      <c r="S289" s="355"/>
      <c r="T289" s="355"/>
      <c r="U289" s="355"/>
      <c r="V289" s="355"/>
      <c r="W289" s="355"/>
      <c r="X289" s="355"/>
      <c r="Y289" s="356"/>
      <c r="Z289" s="354"/>
      <c r="AA289" s="355"/>
      <c r="AB289" s="355"/>
      <c r="AC289" s="355"/>
      <c r="AD289" s="356"/>
      <c r="AE289" s="363"/>
      <c r="AF289" s="364"/>
      <c r="AG289" s="364"/>
      <c r="AH289" s="364"/>
      <c r="AI289" s="364"/>
      <c r="AJ289" s="365"/>
      <c r="AK289" s="360"/>
      <c r="AL289" s="361"/>
      <c r="AM289" s="361"/>
      <c r="AN289" s="361"/>
      <c r="AO289" s="361"/>
      <c r="AP289" s="361"/>
      <c r="AQ289" s="361"/>
      <c r="AR289" s="361"/>
      <c r="AS289" s="361"/>
      <c r="AT289" s="361"/>
      <c r="AU289" s="361"/>
      <c r="AV289" s="361"/>
      <c r="AW289" s="361"/>
      <c r="AX289" s="362"/>
      <c r="AY289" s="360"/>
      <c r="AZ289" s="361"/>
      <c r="BA289" s="361"/>
      <c r="BB289" s="362"/>
      <c r="BC289" s="351"/>
      <c r="BD289" s="352"/>
      <c r="BE289" s="352"/>
      <c r="BF289" s="353"/>
      <c r="BG289" s="369"/>
      <c r="BH289" s="370"/>
      <c r="BI289" s="370"/>
      <c r="BJ289" s="371"/>
      <c r="BK289" s="318"/>
      <c r="BL289" s="319"/>
      <c r="BM289" s="319"/>
      <c r="BN289" s="319"/>
      <c r="BO289" s="319"/>
      <c r="BP289" s="320"/>
      <c r="BQ289" s="321"/>
      <c r="BR289" s="322"/>
      <c r="BS289" s="322"/>
      <c r="BT289" s="322"/>
      <c r="BU289" s="322"/>
      <c r="BV289" s="322"/>
      <c r="BW289" s="323"/>
      <c r="BX289" s="321"/>
      <c r="BY289" s="322"/>
      <c r="BZ289" s="322"/>
      <c r="CA289" s="322"/>
      <c r="CB289" s="322"/>
      <c r="CC289" s="323"/>
      <c r="CD289" s="321"/>
      <c r="CE289" s="322"/>
      <c r="CF289" s="322"/>
      <c r="CG289" s="322"/>
      <c r="CH289" s="322"/>
      <c r="CI289" s="323"/>
    </row>
    <row r="290" spans="1:87" ht="18" customHeight="1" x14ac:dyDescent="0.25">
      <c r="A290" s="75"/>
      <c r="B290" s="324" t="s">
        <v>287</v>
      </c>
      <c r="C290" s="325"/>
      <c r="D290" s="325"/>
      <c r="E290" s="325"/>
      <c r="F290" s="325"/>
      <c r="G290" s="325"/>
      <c r="H290" s="325"/>
      <c r="I290" s="325"/>
      <c r="J290" s="325"/>
      <c r="K290" s="325"/>
      <c r="L290" s="325"/>
      <c r="M290" s="325"/>
      <c r="N290" s="325"/>
      <c r="O290" s="325"/>
      <c r="P290" s="325"/>
      <c r="Q290" s="325"/>
      <c r="R290" s="325"/>
      <c r="S290" s="325"/>
      <c r="T290" s="325"/>
      <c r="U290" s="325"/>
      <c r="V290" s="325"/>
      <c r="W290" s="325"/>
      <c r="X290" s="325"/>
      <c r="Y290" s="326"/>
      <c r="Z290" s="333" t="s">
        <v>341</v>
      </c>
      <c r="AA290" s="334"/>
      <c r="AB290" s="334"/>
      <c r="AC290" s="334"/>
      <c r="AD290" s="335"/>
      <c r="AE290" s="333">
        <v>2</v>
      </c>
      <c r="AF290" s="334"/>
      <c r="AG290" s="334"/>
      <c r="AH290" s="334"/>
      <c r="AI290" s="334"/>
      <c r="AJ290" s="334"/>
      <c r="AK290" s="342" t="s">
        <v>41</v>
      </c>
      <c r="AL290" s="343"/>
      <c r="AM290" s="343"/>
      <c r="AN290" s="343"/>
      <c r="AO290" s="343"/>
      <c r="AP290" s="343"/>
      <c r="AQ290" s="343"/>
      <c r="AR290" s="343"/>
      <c r="AS290" s="343"/>
      <c r="AT290" s="343"/>
      <c r="AU290" s="343"/>
      <c r="AV290" s="343"/>
      <c r="AW290" s="343"/>
      <c r="AX290" s="344"/>
      <c r="AY290" s="409">
        <v>1</v>
      </c>
      <c r="AZ290" s="346"/>
      <c r="BA290" s="346"/>
      <c r="BB290" s="410"/>
      <c r="BC290" s="345">
        <f>+$AE$290*AY290</f>
        <v>2</v>
      </c>
      <c r="BD290" s="346"/>
      <c r="BE290" s="346"/>
      <c r="BF290" s="347"/>
      <c r="BG290" s="285">
        <v>22629</v>
      </c>
      <c r="BH290" s="286"/>
      <c r="BI290" s="286"/>
      <c r="BJ290" s="287"/>
      <c r="BK290" s="288">
        <f>+AY290*BG290</f>
        <v>22629</v>
      </c>
      <c r="BL290" s="289"/>
      <c r="BM290" s="289"/>
      <c r="BN290" s="289"/>
      <c r="BO290" s="289"/>
      <c r="BP290" s="290"/>
      <c r="BQ290" s="291">
        <v>1000</v>
      </c>
      <c r="BR290" s="292"/>
      <c r="BS290" s="292"/>
      <c r="BT290" s="292"/>
      <c r="BU290" s="292"/>
      <c r="BV290" s="292"/>
      <c r="BW290" s="293"/>
      <c r="BX290" s="291">
        <f>+(((BK294+BQ290)*15)/85)</f>
        <v>20478.529411764706</v>
      </c>
      <c r="BY290" s="292"/>
      <c r="BZ290" s="292"/>
      <c r="CA290" s="292"/>
      <c r="CB290" s="292"/>
      <c r="CC290" s="293"/>
      <c r="CD290" s="291">
        <f>+BK294+BQ290+BX290</f>
        <v>136523.5294117647</v>
      </c>
      <c r="CE290" s="292"/>
      <c r="CF290" s="292"/>
      <c r="CG290" s="292"/>
      <c r="CH290" s="292"/>
      <c r="CI290" s="293"/>
    </row>
    <row r="291" spans="1:87" ht="18" customHeight="1" x14ac:dyDescent="0.25">
      <c r="A291" s="75"/>
      <c r="B291" s="327"/>
      <c r="C291" s="328"/>
      <c r="D291" s="328"/>
      <c r="E291" s="328"/>
      <c r="F291" s="328"/>
      <c r="G291" s="328"/>
      <c r="H291" s="328"/>
      <c r="I291" s="328"/>
      <c r="J291" s="328"/>
      <c r="K291" s="328"/>
      <c r="L291" s="328"/>
      <c r="M291" s="328"/>
      <c r="N291" s="328"/>
      <c r="O291" s="328"/>
      <c r="P291" s="328"/>
      <c r="Q291" s="328"/>
      <c r="R291" s="328"/>
      <c r="S291" s="328"/>
      <c r="T291" s="328"/>
      <c r="U291" s="328"/>
      <c r="V291" s="328"/>
      <c r="W291" s="328"/>
      <c r="X291" s="328"/>
      <c r="Y291" s="329"/>
      <c r="Z291" s="336"/>
      <c r="AA291" s="337"/>
      <c r="AB291" s="337"/>
      <c r="AC291" s="337"/>
      <c r="AD291" s="338"/>
      <c r="AE291" s="336"/>
      <c r="AF291" s="337"/>
      <c r="AG291" s="337"/>
      <c r="AH291" s="337"/>
      <c r="AI291" s="337"/>
      <c r="AJ291" s="337"/>
      <c r="AK291" s="300" t="s">
        <v>13</v>
      </c>
      <c r="AL291" s="301"/>
      <c r="AM291" s="301"/>
      <c r="AN291" s="301"/>
      <c r="AO291" s="301"/>
      <c r="AP291" s="301"/>
      <c r="AQ291" s="301"/>
      <c r="AR291" s="301"/>
      <c r="AS291" s="301"/>
      <c r="AT291" s="301"/>
      <c r="AU291" s="301"/>
      <c r="AV291" s="301"/>
      <c r="AW291" s="301"/>
      <c r="AX291" s="302"/>
      <c r="AY291" s="407">
        <v>1</v>
      </c>
      <c r="AZ291" s="304"/>
      <c r="BA291" s="304"/>
      <c r="BB291" s="408"/>
      <c r="BC291" s="306">
        <f t="shared" ref="BC291:BC293" si="43">+$AE$290*AY291</f>
        <v>2</v>
      </c>
      <c r="BD291" s="307"/>
      <c r="BE291" s="307"/>
      <c r="BF291" s="308"/>
      <c r="BG291" s="309">
        <v>40826</v>
      </c>
      <c r="BH291" s="310"/>
      <c r="BI291" s="310"/>
      <c r="BJ291" s="311"/>
      <c r="BK291" s="312">
        <f t="shared" ref="BK291:BK293" si="44">+AY291*BG291</f>
        <v>40826</v>
      </c>
      <c r="BL291" s="313"/>
      <c r="BM291" s="313"/>
      <c r="BN291" s="313"/>
      <c r="BO291" s="313"/>
      <c r="BP291" s="314"/>
      <c r="BQ291" s="294"/>
      <c r="BR291" s="295"/>
      <c r="BS291" s="295"/>
      <c r="BT291" s="295"/>
      <c r="BU291" s="295"/>
      <c r="BV291" s="295"/>
      <c r="BW291" s="296"/>
      <c r="BX291" s="294"/>
      <c r="BY291" s="295"/>
      <c r="BZ291" s="295"/>
      <c r="CA291" s="295"/>
      <c r="CB291" s="295"/>
      <c r="CC291" s="296"/>
      <c r="CD291" s="294"/>
      <c r="CE291" s="295"/>
      <c r="CF291" s="295"/>
      <c r="CG291" s="295"/>
      <c r="CH291" s="295"/>
      <c r="CI291" s="296"/>
    </row>
    <row r="292" spans="1:87" ht="18" customHeight="1" x14ac:dyDescent="0.25">
      <c r="A292" s="75"/>
      <c r="B292" s="327"/>
      <c r="C292" s="328"/>
      <c r="D292" s="328"/>
      <c r="E292" s="328"/>
      <c r="F292" s="328"/>
      <c r="G292" s="328"/>
      <c r="H292" s="328"/>
      <c r="I292" s="328"/>
      <c r="J292" s="328"/>
      <c r="K292" s="328"/>
      <c r="L292" s="328"/>
      <c r="M292" s="328"/>
      <c r="N292" s="328"/>
      <c r="O292" s="328"/>
      <c r="P292" s="328"/>
      <c r="Q292" s="328"/>
      <c r="R292" s="328"/>
      <c r="S292" s="328"/>
      <c r="T292" s="328"/>
      <c r="U292" s="328"/>
      <c r="V292" s="328"/>
      <c r="W292" s="328"/>
      <c r="X292" s="328"/>
      <c r="Y292" s="329"/>
      <c r="Z292" s="336"/>
      <c r="AA292" s="337"/>
      <c r="AB292" s="337"/>
      <c r="AC292" s="337"/>
      <c r="AD292" s="338"/>
      <c r="AE292" s="336"/>
      <c r="AF292" s="337"/>
      <c r="AG292" s="337"/>
      <c r="AH292" s="337"/>
      <c r="AI292" s="337"/>
      <c r="AJ292" s="337"/>
      <c r="AK292" s="300" t="s">
        <v>530</v>
      </c>
      <c r="AL292" s="301"/>
      <c r="AM292" s="301"/>
      <c r="AN292" s="301"/>
      <c r="AO292" s="301"/>
      <c r="AP292" s="301"/>
      <c r="AQ292" s="301"/>
      <c r="AR292" s="301"/>
      <c r="AS292" s="301"/>
      <c r="AT292" s="301"/>
      <c r="AU292" s="301"/>
      <c r="AV292" s="301"/>
      <c r="AW292" s="301"/>
      <c r="AX292" s="302"/>
      <c r="AY292" s="407">
        <v>1</v>
      </c>
      <c r="AZ292" s="304"/>
      <c r="BA292" s="304"/>
      <c r="BB292" s="408"/>
      <c r="BC292" s="306">
        <f t="shared" si="43"/>
        <v>2</v>
      </c>
      <c r="BD292" s="307"/>
      <c r="BE292" s="307"/>
      <c r="BF292" s="308"/>
      <c r="BG292" s="309">
        <v>22629</v>
      </c>
      <c r="BH292" s="310"/>
      <c r="BI292" s="310"/>
      <c r="BJ292" s="311"/>
      <c r="BK292" s="312">
        <f t="shared" si="44"/>
        <v>22629</v>
      </c>
      <c r="BL292" s="313"/>
      <c r="BM292" s="313"/>
      <c r="BN292" s="313"/>
      <c r="BO292" s="313"/>
      <c r="BP292" s="314"/>
      <c r="BQ292" s="294"/>
      <c r="BR292" s="295"/>
      <c r="BS292" s="295"/>
      <c r="BT292" s="295"/>
      <c r="BU292" s="295"/>
      <c r="BV292" s="295"/>
      <c r="BW292" s="296"/>
      <c r="BX292" s="294"/>
      <c r="BY292" s="295"/>
      <c r="BZ292" s="295"/>
      <c r="CA292" s="295"/>
      <c r="CB292" s="295"/>
      <c r="CC292" s="296"/>
      <c r="CD292" s="294"/>
      <c r="CE292" s="295"/>
      <c r="CF292" s="295"/>
      <c r="CG292" s="295"/>
      <c r="CH292" s="295"/>
      <c r="CI292" s="296"/>
    </row>
    <row r="293" spans="1:87" ht="18" customHeight="1" thickBot="1" x14ac:dyDescent="0.3">
      <c r="A293" s="75"/>
      <c r="B293" s="327"/>
      <c r="C293" s="328"/>
      <c r="D293" s="328"/>
      <c r="E293" s="328"/>
      <c r="F293" s="328"/>
      <c r="G293" s="328"/>
      <c r="H293" s="328"/>
      <c r="I293" s="328"/>
      <c r="J293" s="328"/>
      <c r="K293" s="328"/>
      <c r="L293" s="328"/>
      <c r="M293" s="328"/>
      <c r="N293" s="328"/>
      <c r="O293" s="328"/>
      <c r="P293" s="328"/>
      <c r="Q293" s="328"/>
      <c r="R293" s="328"/>
      <c r="S293" s="328"/>
      <c r="T293" s="328"/>
      <c r="U293" s="328"/>
      <c r="V293" s="328"/>
      <c r="W293" s="328"/>
      <c r="X293" s="328"/>
      <c r="Y293" s="329"/>
      <c r="Z293" s="336"/>
      <c r="AA293" s="337"/>
      <c r="AB293" s="337"/>
      <c r="AC293" s="337"/>
      <c r="AD293" s="338"/>
      <c r="AE293" s="336"/>
      <c r="AF293" s="337"/>
      <c r="AG293" s="337"/>
      <c r="AH293" s="337"/>
      <c r="AI293" s="337"/>
      <c r="AJ293" s="337"/>
      <c r="AK293" s="392" t="s">
        <v>18</v>
      </c>
      <c r="AL293" s="393"/>
      <c r="AM293" s="393"/>
      <c r="AN293" s="393"/>
      <c r="AO293" s="393"/>
      <c r="AP293" s="393"/>
      <c r="AQ293" s="393"/>
      <c r="AR293" s="393"/>
      <c r="AS293" s="393"/>
      <c r="AT293" s="393"/>
      <c r="AU293" s="393"/>
      <c r="AV293" s="393"/>
      <c r="AW293" s="393"/>
      <c r="AX293" s="394"/>
      <c r="AY293" s="407">
        <v>1</v>
      </c>
      <c r="AZ293" s="304"/>
      <c r="BA293" s="304"/>
      <c r="BB293" s="408"/>
      <c r="BC293" s="306">
        <f t="shared" si="43"/>
        <v>2</v>
      </c>
      <c r="BD293" s="307"/>
      <c r="BE293" s="307"/>
      <c r="BF293" s="308"/>
      <c r="BG293" s="309">
        <v>28961</v>
      </c>
      <c r="BH293" s="310"/>
      <c r="BI293" s="310"/>
      <c r="BJ293" s="311"/>
      <c r="BK293" s="312">
        <f t="shared" si="44"/>
        <v>28961</v>
      </c>
      <c r="BL293" s="313"/>
      <c r="BM293" s="313"/>
      <c r="BN293" s="313"/>
      <c r="BO293" s="313"/>
      <c r="BP293" s="314"/>
      <c r="BQ293" s="294"/>
      <c r="BR293" s="295"/>
      <c r="BS293" s="295"/>
      <c r="BT293" s="295"/>
      <c r="BU293" s="295"/>
      <c r="BV293" s="295"/>
      <c r="BW293" s="296"/>
      <c r="BX293" s="294"/>
      <c r="BY293" s="295"/>
      <c r="BZ293" s="295"/>
      <c r="CA293" s="295"/>
      <c r="CB293" s="295"/>
      <c r="CC293" s="296"/>
      <c r="CD293" s="294"/>
      <c r="CE293" s="295"/>
      <c r="CF293" s="295"/>
      <c r="CG293" s="295"/>
      <c r="CH293" s="295"/>
      <c r="CI293" s="296"/>
    </row>
    <row r="294" spans="1:87" ht="18" customHeight="1" thickBot="1" x14ac:dyDescent="0.3">
      <c r="A294" s="75"/>
      <c r="B294" s="377"/>
      <c r="C294" s="378"/>
      <c r="D294" s="378"/>
      <c r="E294" s="378"/>
      <c r="F294" s="378"/>
      <c r="G294" s="378"/>
      <c r="H294" s="378"/>
      <c r="I294" s="378"/>
      <c r="J294" s="378"/>
      <c r="K294" s="378"/>
      <c r="L294" s="378"/>
      <c r="M294" s="378"/>
      <c r="N294" s="378"/>
      <c r="O294" s="378"/>
      <c r="P294" s="378"/>
      <c r="Q294" s="378"/>
      <c r="R294" s="378"/>
      <c r="S294" s="378"/>
      <c r="T294" s="378"/>
      <c r="U294" s="378"/>
      <c r="V294" s="378"/>
      <c r="W294" s="378"/>
      <c r="X294" s="378"/>
      <c r="Y294" s="378"/>
      <c r="Z294" s="378"/>
      <c r="AA294" s="378"/>
      <c r="AB294" s="378"/>
      <c r="AC294" s="378"/>
      <c r="AD294" s="378"/>
      <c r="AE294" s="378"/>
      <c r="AF294" s="378"/>
      <c r="AG294" s="378"/>
      <c r="AH294" s="378"/>
      <c r="AI294" s="378"/>
      <c r="AJ294" s="379"/>
      <c r="AK294" s="380" t="s">
        <v>3</v>
      </c>
      <c r="AL294" s="381"/>
      <c r="AM294" s="381"/>
      <c r="AN294" s="381"/>
      <c r="AO294" s="381"/>
      <c r="AP294" s="381"/>
      <c r="AQ294" s="381"/>
      <c r="AR294" s="381"/>
      <c r="AS294" s="381"/>
      <c r="AT294" s="381"/>
      <c r="AU294" s="381"/>
      <c r="AV294" s="381"/>
      <c r="AW294" s="381"/>
      <c r="AX294" s="381"/>
      <c r="AY294" s="382"/>
      <c r="AZ294" s="382"/>
      <c r="BA294" s="382"/>
      <c r="BB294" s="382"/>
      <c r="BC294" s="382"/>
      <c r="BD294" s="382"/>
      <c r="BE294" s="382"/>
      <c r="BF294" s="382"/>
      <c r="BG294" s="382"/>
      <c r="BH294" s="382"/>
      <c r="BI294" s="382"/>
      <c r="BJ294" s="383"/>
      <c r="BK294" s="384">
        <f>SUM(BK290:BK293)</f>
        <v>115045</v>
      </c>
      <c r="BL294" s="385"/>
      <c r="BM294" s="385"/>
      <c r="BN294" s="385"/>
      <c r="BO294" s="385"/>
      <c r="BP294" s="386"/>
      <c r="BQ294" s="387" t="s">
        <v>100</v>
      </c>
      <c r="BR294" s="388"/>
      <c r="BS294" s="388"/>
      <c r="BT294" s="388"/>
      <c r="BU294" s="388"/>
      <c r="BV294" s="388"/>
      <c r="BW294" s="388"/>
      <c r="BX294" s="388"/>
      <c r="BY294" s="388"/>
      <c r="BZ294" s="388"/>
      <c r="CA294" s="388"/>
      <c r="CB294" s="388"/>
      <c r="CC294" s="389"/>
      <c r="CD294" s="390">
        <f>+CD290*AE290</f>
        <v>273047.0588235294</v>
      </c>
      <c r="CE294" s="390"/>
      <c r="CF294" s="390"/>
      <c r="CG294" s="390"/>
      <c r="CH294" s="390"/>
      <c r="CI294" s="391"/>
    </row>
    <row r="295" spans="1:87" ht="18" customHeight="1" thickBot="1" x14ac:dyDescent="0.3">
      <c r="A295" s="75"/>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BG295" s="78"/>
      <c r="BH295" s="78"/>
      <c r="BI295" s="78"/>
      <c r="BJ295" s="78"/>
      <c r="BK295" s="79"/>
      <c r="BL295" s="79"/>
      <c r="BM295" s="79"/>
      <c r="BN295" s="79"/>
      <c r="BO295" s="79"/>
      <c r="BP295" s="79"/>
      <c r="BQ295" s="79"/>
      <c r="BR295" s="79"/>
      <c r="BS295" s="79"/>
      <c r="BT295" s="79"/>
      <c r="BU295" s="79"/>
      <c r="BV295" s="79"/>
      <c r="BW295" s="79"/>
      <c r="BX295" s="79"/>
      <c r="BY295" s="79"/>
      <c r="BZ295" s="79"/>
      <c r="CA295" s="79"/>
      <c r="CB295" s="79"/>
      <c r="CC295" s="79"/>
      <c r="CD295" s="79"/>
      <c r="CE295" s="79"/>
      <c r="CF295" s="79"/>
      <c r="CG295" s="79"/>
      <c r="CH295" s="79"/>
      <c r="CI295" s="79"/>
    </row>
    <row r="296" spans="1:87" ht="18" customHeight="1" x14ac:dyDescent="0.25">
      <c r="A296" s="75"/>
      <c r="B296" s="348" t="s">
        <v>0</v>
      </c>
      <c r="C296" s="349"/>
      <c r="D296" s="349"/>
      <c r="E296" s="349"/>
      <c r="F296" s="349"/>
      <c r="G296" s="349"/>
      <c r="H296" s="349"/>
      <c r="I296" s="349"/>
      <c r="J296" s="349"/>
      <c r="K296" s="349"/>
      <c r="L296" s="349"/>
      <c r="M296" s="349"/>
      <c r="N296" s="349"/>
      <c r="O296" s="349"/>
      <c r="P296" s="349"/>
      <c r="Q296" s="349"/>
      <c r="R296" s="349"/>
      <c r="S296" s="349"/>
      <c r="T296" s="349"/>
      <c r="U296" s="349"/>
      <c r="V296" s="349"/>
      <c r="W296" s="349"/>
      <c r="X296" s="349"/>
      <c r="Y296" s="350"/>
      <c r="Z296" s="348" t="s">
        <v>80</v>
      </c>
      <c r="AA296" s="349"/>
      <c r="AB296" s="349"/>
      <c r="AC296" s="349"/>
      <c r="AD296" s="350"/>
      <c r="AE296" s="357" t="s">
        <v>79</v>
      </c>
      <c r="AF296" s="358"/>
      <c r="AG296" s="358"/>
      <c r="AH296" s="358"/>
      <c r="AI296" s="358"/>
      <c r="AJ296" s="359"/>
      <c r="AK296" s="357" t="s">
        <v>81</v>
      </c>
      <c r="AL296" s="358"/>
      <c r="AM296" s="358"/>
      <c r="AN296" s="358"/>
      <c r="AO296" s="358"/>
      <c r="AP296" s="358"/>
      <c r="AQ296" s="358"/>
      <c r="AR296" s="358"/>
      <c r="AS296" s="358"/>
      <c r="AT296" s="358"/>
      <c r="AU296" s="358"/>
      <c r="AV296" s="358"/>
      <c r="AW296" s="358"/>
      <c r="AX296" s="359"/>
      <c r="AY296" s="357" t="s">
        <v>1</v>
      </c>
      <c r="AZ296" s="358"/>
      <c r="BA296" s="358"/>
      <c r="BB296" s="359"/>
      <c r="BC296" s="348" t="s">
        <v>104</v>
      </c>
      <c r="BD296" s="349"/>
      <c r="BE296" s="349"/>
      <c r="BF296" s="350"/>
      <c r="BG296" s="366" t="s">
        <v>82</v>
      </c>
      <c r="BH296" s="367"/>
      <c r="BI296" s="367"/>
      <c r="BJ296" s="368"/>
      <c r="BK296" s="315" t="s">
        <v>99</v>
      </c>
      <c r="BL296" s="316"/>
      <c r="BM296" s="316"/>
      <c r="BN296" s="316"/>
      <c r="BO296" s="316"/>
      <c r="BP296" s="317"/>
      <c r="BQ296" s="315" t="s">
        <v>83</v>
      </c>
      <c r="BR296" s="316"/>
      <c r="BS296" s="316"/>
      <c r="BT296" s="316"/>
      <c r="BU296" s="316"/>
      <c r="BV296" s="316"/>
      <c r="BW296" s="317"/>
      <c r="BX296" s="315" t="s">
        <v>84</v>
      </c>
      <c r="BY296" s="316"/>
      <c r="BZ296" s="316"/>
      <c r="CA296" s="316"/>
      <c r="CB296" s="316"/>
      <c r="CC296" s="317"/>
      <c r="CD296" s="315" t="s">
        <v>85</v>
      </c>
      <c r="CE296" s="316"/>
      <c r="CF296" s="316"/>
      <c r="CG296" s="316"/>
      <c r="CH296" s="316"/>
      <c r="CI296" s="317"/>
    </row>
    <row r="297" spans="1:87" ht="18" customHeight="1" x14ac:dyDescent="0.25">
      <c r="A297" s="75"/>
      <c r="B297" s="351"/>
      <c r="C297" s="352"/>
      <c r="D297" s="352"/>
      <c r="E297" s="352"/>
      <c r="F297" s="352"/>
      <c r="G297" s="352"/>
      <c r="H297" s="352"/>
      <c r="I297" s="352"/>
      <c r="J297" s="352"/>
      <c r="K297" s="352"/>
      <c r="L297" s="352"/>
      <c r="M297" s="352"/>
      <c r="N297" s="352"/>
      <c r="O297" s="352"/>
      <c r="P297" s="352"/>
      <c r="Q297" s="352"/>
      <c r="R297" s="352"/>
      <c r="S297" s="352"/>
      <c r="T297" s="352"/>
      <c r="U297" s="352"/>
      <c r="V297" s="352"/>
      <c r="W297" s="352"/>
      <c r="X297" s="352"/>
      <c r="Y297" s="353"/>
      <c r="Z297" s="351"/>
      <c r="AA297" s="352"/>
      <c r="AB297" s="352"/>
      <c r="AC297" s="352"/>
      <c r="AD297" s="353"/>
      <c r="AE297" s="360"/>
      <c r="AF297" s="361"/>
      <c r="AG297" s="361"/>
      <c r="AH297" s="361"/>
      <c r="AI297" s="361"/>
      <c r="AJ297" s="362"/>
      <c r="AK297" s="360"/>
      <c r="AL297" s="361"/>
      <c r="AM297" s="361"/>
      <c r="AN297" s="361"/>
      <c r="AO297" s="361"/>
      <c r="AP297" s="361"/>
      <c r="AQ297" s="361"/>
      <c r="AR297" s="361"/>
      <c r="AS297" s="361"/>
      <c r="AT297" s="361"/>
      <c r="AU297" s="361"/>
      <c r="AV297" s="361"/>
      <c r="AW297" s="361"/>
      <c r="AX297" s="362"/>
      <c r="AY297" s="360"/>
      <c r="AZ297" s="361"/>
      <c r="BA297" s="361"/>
      <c r="BB297" s="362"/>
      <c r="BC297" s="351"/>
      <c r="BD297" s="352"/>
      <c r="BE297" s="352"/>
      <c r="BF297" s="353"/>
      <c r="BG297" s="369"/>
      <c r="BH297" s="370"/>
      <c r="BI297" s="370"/>
      <c r="BJ297" s="371"/>
      <c r="BK297" s="318"/>
      <c r="BL297" s="319"/>
      <c r="BM297" s="319"/>
      <c r="BN297" s="319"/>
      <c r="BO297" s="319"/>
      <c r="BP297" s="320"/>
      <c r="BQ297" s="318"/>
      <c r="BR297" s="319"/>
      <c r="BS297" s="319"/>
      <c r="BT297" s="319"/>
      <c r="BU297" s="319"/>
      <c r="BV297" s="319"/>
      <c r="BW297" s="320"/>
      <c r="BX297" s="318"/>
      <c r="BY297" s="319"/>
      <c r="BZ297" s="319"/>
      <c r="CA297" s="319"/>
      <c r="CB297" s="319"/>
      <c r="CC297" s="320"/>
      <c r="CD297" s="318"/>
      <c r="CE297" s="319"/>
      <c r="CF297" s="319"/>
      <c r="CG297" s="319"/>
      <c r="CH297" s="319"/>
      <c r="CI297" s="320"/>
    </row>
    <row r="298" spans="1:87" ht="18" customHeight="1" thickBot="1" x14ac:dyDescent="0.3">
      <c r="A298" s="75"/>
      <c r="B298" s="354"/>
      <c r="C298" s="355"/>
      <c r="D298" s="355"/>
      <c r="E298" s="355"/>
      <c r="F298" s="355"/>
      <c r="G298" s="355"/>
      <c r="H298" s="355"/>
      <c r="I298" s="355"/>
      <c r="J298" s="355"/>
      <c r="K298" s="355"/>
      <c r="L298" s="355"/>
      <c r="M298" s="355"/>
      <c r="N298" s="355"/>
      <c r="O298" s="355"/>
      <c r="P298" s="355"/>
      <c r="Q298" s="355"/>
      <c r="R298" s="355"/>
      <c r="S298" s="355"/>
      <c r="T298" s="355"/>
      <c r="U298" s="355"/>
      <c r="V298" s="355"/>
      <c r="W298" s="355"/>
      <c r="X298" s="355"/>
      <c r="Y298" s="356"/>
      <c r="Z298" s="354"/>
      <c r="AA298" s="355"/>
      <c r="AB298" s="355"/>
      <c r="AC298" s="355"/>
      <c r="AD298" s="356"/>
      <c r="AE298" s="363"/>
      <c r="AF298" s="364"/>
      <c r="AG298" s="364"/>
      <c r="AH298" s="364"/>
      <c r="AI298" s="364"/>
      <c r="AJ298" s="365"/>
      <c r="AK298" s="360"/>
      <c r="AL298" s="361"/>
      <c r="AM298" s="361"/>
      <c r="AN298" s="361"/>
      <c r="AO298" s="361"/>
      <c r="AP298" s="361"/>
      <c r="AQ298" s="361"/>
      <c r="AR298" s="361"/>
      <c r="AS298" s="361"/>
      <c r="AT298" s="361"/>
      <c r="AU298" s="361"/>
      <c r="AV298" s="361"/>
      <c r="AW298" s="361"/>
      <c r="AX298" s="362"/>
      <c r="AY298" s="360"/>
      <c r="AZ298" s="361"/>
      <c r="BA298" s="361"/>
      <c r="BB298" s="362"/>
      <c r="BC298" s="351"/>
      <c r="BD298" s="352"/>
      <c r="BE298" s="352"/>
      <c r="BF298" s="353"/>
      <c r="BG298" s="369"/>
      <c r="BH298" s="370"/>
      <c r="BI298" s="370"/>
      <c r="BJ298" s="371"/>
      <c r="BK298" s="318"/>
      <c r="BL298" s="319"/>
      <c r="BM298" s="319"/>
      <c r="BN298" s="319"/>
      <c r="BO298" s="319"/>
      <c r="BP298" s="320"/>
      <c r="BQ298" s="321"/>
      <c r="BR298" s="322"/>
      <c r="BS298" s="322"/>
      <c r="BT298" s="322"/>
      <c r="BU298" s="322"/>
      <c r="BV298" s="322"/>
      <c r="BW298" s="323"/>
      <c r="BX298" s="321"/>
      <c r="BY298" s="322"/>
      <c r="BZ298" s="322"/>
      <c r="CA298" s="322"/>
      <c r="CB298" s="322"/>
      <c r="CC298" s="323"/>
      <c r="CD298" s="321"/>
      <c r="CE298" s="322"/>
      <c r="CF298" s="322"/>
      <c r="CG298" s="322"/>
      <c r="CH298" s="322"/>
      <c r="CI298" s="323"/>
    </row>
    <row r="299" spans="1:87" ht="38.25" customHeight="1" thickBot="1" x14ac:dyDescent="0.3">
      <c r="A299" s="75"/>
      <c r="B299" s="324" t="s">
        <v>288</v>
      </c>
      <c r="C299" s="325"/>
      <c r="D299" s="325"/>
      <c r="E299" s="325"/>
      <c r="F299" s="325"/>
      <c r="G299" s="325"/>
      <c r="H299" s="325"/>
      <c r="I299" s="325"/>
      <c r="J299" s="325"/>
      <c r="K299" s="325"/>
      <c r="L299" s="325"/>
      <c r="M299" s="325"/>
      <c r="N299" s="325"/>
      <c r="O299" s="325"/>
      <c r="P299" s="325"/>
      <c r="Q299" s="325"/>
      <c r="R299" s="325"/>
      <c r="S299" s="325"/>
      <c r="T299" s="325"/>
      <c r="U299" s="325"/>
      <c r="V299" s="325"/>
      <c r="W299" s="325"/>
      <c r="X299" s="325"/>
      <c r="Y299" s="326"/>
      <c r="Z299" s="333" t="s">
        <v>342</v>
      </c>
      <c r="AA299" s="334"/>
      <c r="AB299" s="334"/>
      <c r="AC299" s="334"/>
      <c r="AD299" s="335"/>
      <c r="AE299" s="333">
        <v>3</v>
      </c>
      <c r="AF299" s="334"/>
      <c r="AG299" s="334"/>
      <c r="AH299" s="334"/>
      <c r="AI299" s="334"/>
      <c r="AJ299" s="334"/>
      <c r="AK299" s="606"/>
      <c r="AL299" s="607"/>
      <c r="AM299" s="607"/>
      <c r="AN299" s="607"/>
      <c r="AO299" s="607"/>
      <c r="AP299" s="607"/>
      <c r="AQ299" s="607"/>
      <c r="AR299" s="607"/>
      <c r="AS299" s="607"/>
      <c r="AT299" s="607"/>
      <c r="AU299" s="607"/>
      <c r="AV299" s="607"/>
      <c r="AW299" s="607"/>
      <c r="AX299" s="608"/>
      <c r="AY299" s="409"/>
      <c r="AZ299" s="346"/>
      <c r="BA299" s="346"/>
      <c r="BB299" s="410"/>
      <c r="BC299" s="345">
        <f>+$AE$299*AY299</f>
        <v>0</v>
      </c>
      <c r="BD299" s="346"/>
      <c r="BE299" s="346"/>
      <c r="BF299" s="347"/>
      <c r="BG299" s="285"/>
      <c r="BH299" s="286"/>
      <c r="BI299" s="286"/>
      <c r="BJ299" s="287"/>
      <c r="BK299" s="288">
        <f>+AY299*BG299</f>
        <v>0</v>
      </c>
      <c r="BL299" s="289"/>
      <c r="BM299" s="289"/>
      <c r="BN299" s="289"/>
      <c r="BO299" s="289"/>
      <c r="BP299" s="290"/>
      <c r="BQ299" s="291">
        <v>50000</v>
      </c>
      <c r="BR299" s="292"/>
      <c r="BS299" s="292"/>
      <c r="BT299" s="292"/>
      <c r="BU299" s="292"/>
      <c r="BV299" s="292"/>
      <c r="BW299" s="293"/>
      <c r="BX299" s="291">
        <f>+(((BK300+BQ299)*15)/85)</f>
        <v>8823.5294117647063</v>
      </c>
      <c r="BY299" s="292"/>
      <c r="BZ299" s="292"/>
      <c r="CA299" s="292"/>
      <c r="CB299" s="292"/>
      <c r="CC299" s="293"/>
      <c r="CD299" s="291">
        <f>+BK300+BQ299+BX299</f>
        <v>58823.529411764706</v>
      </c>
      <c r="CE299" s="292"/>
      <c r="CF299" s="292"/>
      <c r="CG299" s="292"/>
      <c r="CH299" s="292"/>
      <c r="CI299" s="293"/>
    </row>
    <row r="300" spans="1:87" ht="18" customHeight="1" thickBot="1" x14ac:dyDescent="0.3">
      <c r="A300" s="75"/>
      <c r="B300" s="377"/>
      <c r="C300" s="378"/>
      <c r="D300" s="378"/>
      <c r="E300" s="378"/>
      <c r="F300" s="378"/>
      <c r="G300" s="378"/>
      <c r="H300" s="378"/>
      <c r="I300" s="378"/>
      <c r="J300" s="378"/>
      <c r="K300" s="378"/>
      <c r="L300" s="378"/>
      <c r="M300" s="378"/>
      <c r="N300" s="378"/>
      <c r="O300" s="378"/>
      <c r="P300" s="378"/>
      <c r="Q300" s="378"/>
      <c r="R300" s="378"/>
      <c r="S300" s="378"/>
      <c r="T300" s="378"/>
      <c r="U300" s="378"/>
      <c r="V300" s="378"/>
      <c r="W300" s="378"/>
      <c r="X300" s="378"/>
      <c r="Y300" s="378"/>
      <c r="Z300" s="378"/>
      <c r="AA300" s="378"/>
      <c r="AB300" s="378"/>
      <c r="AC300" s="378"/>
      <c r="AD300" s="378"/>
      <c r="AE300" s="378"/>
      <c r="AF300" s="378"/>
      <c r="AG300" s="378"/>
      <c r="AH300" s="378"/>
      <c r="AI300" s="378"/>
      <c r="AJ300" s="379"/>
      <c r="AK300" s="380" t="s">
        <v>3</v>
      </c>
      <c r="AL300" s="381"/>
      <c r="AM300" s="381"/>
      <c r="AN300" s="381"/>
      <c r="AO300" s="381"/>
      <c r="AP300" s="381"/>
      <c r="AQ300" s="381"/>
      <c r="AR300" s="381"/>
      <c r="AS300" s="381"/>
      <c r="AT300" s="381"/>
      <c r="AU300" s="381"/>
      <c r="AV300" s="381"/>
      <c r="AW300" s="381"/>
      <c r="AX300" s="381"/>
      <c r="AY300" s="382"/>
      <c r="AZ300" s="382"/>
      <c r="BA300" s="382"/>
      <c r="BB300" s="382"/>
      <c r="BC300" s="382"/>
      <c r="BD300" s="382"/>
      <c r="BE300" s="382"/>
      <c r="BF300" s="382"/>
      <c r="BG300" s="382"/>
      <c r="BH300" s="382"/>
      <c r="BI300" s="382"/>
      <c r="BJ300" s="383"/>
      <c r="BK300" s="384">
        <f>SUM(BK299:BK299)</f>
        <v>0</v>
      </c>
      <c r="BL300" s="385"/>
      <c r="BM300" s="385"/>
      <c r="BN300" s="385"/>
      <c r="BO300" s="385"/>
      <c r="BP300" s="386"/>
      <c r="BQ300" s="387" t="s">
        <v>100</v>
      </c>
      <c r="BR300" s="388"/>
      <c r="BS300" s="388"/>
      <c r="BT300" s="388"/>
      <c r="BU300" s="388"/>
      <c r="BV300" s="388"/>
      <c r="BW300" s="388"/>
      <c r="BX300" s="388"/>
      <c r="BY300" s="388"/>
      <c r="BZ300" s="388"/>
      <c r="CA300" s="388"/>
      <c r="CB300" s="388"/>
      <c r="CC300" s="389"/>
      <c r="CD300" s="390">
        <f>+CD299*AE299</f>
        <v>176470.58823529413</v>
      </c>
      <c r="CE300" s="390"/>
      <c r="CF300" s="390"/>
      <c r="CG300" s="390"/>
      <c r="CH300" s="390"/>
      <c r="CI300" s="391"/>
    </row>
    <row r="301" spans="1:87" ht="18" customHeight="1" thickBot="1" x14ac:dyDescent="0.3">
      <c r="A301" s="75"/>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BG301" s="78"/>
      <c r="BH301" s="78"/>
      <c r="BI301" s="78"/>
      <c r="BJ301" s="78"/>
      <c r="BK301" s="79"/>
      <c r="BL301" s="79"/>
      <c r="BM301" s="79"/>
      <c r="BN301" s="79"/>
      <c r="BO301" s="79"/>
      <c r="BP301" s="79"/>
      <c r="BQ301" s="79"/>
      <c r="BR301" s="79"/>
      <c r="BS301" s="79"/>
      <c r="BT301" s="79"/>
      <c r="BU301" s="79"/>
      <c r="BV301" s="79"/>
      <c r="BW301" s="79"/>
      <c r="BX301" s="79"/>
      <c r="BY301" s="79"/>
      <c r="BZ301" s="79"/>
      <c r="CA301" s="79"/>
      <c r="CB301" s="79"/>
      <c r="CC301" s="79"/>
      <c r="CD301" s="79"/>
      <c r="CE301" s="79"/>
      <c r="CF301" s="79"/>
      <c r="CG301" s="79"/>
      <c r="CH301" s="79"/>
      <c r="CI301" s="79"/>
    </row>
    <row r="302" spans="1:87" ht="18" customHeight="1" x14ac:dyDescent="0.25">
      <c r="A302" s="75"/>
      <c r="B302" s="348" t="s">
        <v>0</v>
      </c>
      <c r="C302" s="349"/>
      <c r="D302" s="349"/>
      <c r="E302" s="349"/>
      <c r="F302" s="349"/>
      <c r="G302" s="349"/>
      <c r="H302" s="349"/>
      <c r="I302" s="349"/>
      <c r="J302" s="349"/>
      <c r="K302" s="349"/>
      <c r="L302" s="349"/>
      <c r="M302" s="349"/>
      <c r="N302" s="349"/>
      <c r="O302" s="349"/>
      <c r="P302" s="349"/>
      <c r="Q302" s="349"/>
      <c r="R302" s="349"/>
      <c r="S302" s="349"/>
      <c r="T302" s="349"/>
      <c r="U302" s="349"/>
      <c r="V302" s="349"/>
      <c r="W302" s="349"/>
      <c r="X302" s="349"/>
      <c r="Y302" s="350"/>
      <c r="Z302" s="348" t="s">
        <v>80</v>
      </c>
      <c r="AA302" s="349"/>
      <c r="AB302" s="349"/>
      <c r="AC302" s="349"/>
      <c r="AD302" s="350"/>
      <c r="AE302" s="357" t="s">
        <v>79</v>
      </c>
      <c r="AF302" s="358"/>
      <c r="AG302" s="358"/>
      <c r="AH302" s="358"/>
      <c r="AI302" s="358"/>
      <c r="AJ302" s="359"/>
      <c r="AK302" s="357" t="s">
        <v>81</v>
      </c>
      <c r="AL302" s="358"/>
      <c r="AM302" s="358"/>
      <c r="AN302" s="358"/>
      <c r="AO302" s="358"/>
      <c r="AP302" s="358"/>
      <c r="AQ302" s="358"/>
      <c r="AR302" s="358"/>
      <c r="AS302" s="358"/>
      <c r="AT302" s="358"/>
      <c r="AU302" s="358"/>
      <c r="AV302" s="358"/>
      <c r="AW302" s="358"/>
      <c r="AX302" s="359"/>
      <c r="AY302" s="357" t="s">
        <v>1</v>
      </c>
      <c r="AZ302" s="358"/>
      <c r="BA302" s="358"/>
      <c r="BB302" s="359"/>
      <c r="BC302" s="348" t="s">
        <v>104</v>
      </c>
      <c r="BD302" s="349"/>
      <c r="BE302" s="349"/>
      <c r="BF302" s="350"/>
      <c r="BG302" s="366" t="s">
        <v>82</v>
      </c>
      <c r="BH302" s="367"/>
      <c r="BI302" s="367"/>
      <c r="BJ302" s="368"/>
      <c r="BK302" s="315" t="s">
        <v>99</v>
      </c>
      <c r="BL302" s="316"/>
      <c r="BM302" s="316"/>
      <c r="BN302" s="316"/>
      <c r="BO302" s="316"/>
      <c r="BP302" s="317"/>
      <c r="BQ302" s="315" t="s">
        <v>83</v>
      </c>
      <c r="BR302" s="316"/>
      <c r="BS302" s="316"/>
      <c r="BT302" s="316"/>
      <c r="BU302" s="316"/>
      <c r="BV302" s="316"/>
      <c r="BW302" s="317"/>
      <c r="BX302" s="315" t="s">
        <v>84</v>
      </c>
      <c r="BY302" s="316"/>
      <c r="BZ302" s="316"/>
      <c r="CA302" s="316"/>
      <c r="CB302" s="316"/>
      <c r="CC302" s="317"/>
      <c r="CD302" s="315" t="s">
        <v>85</v>
      </c>
      <c r="CE302" s="316"/>
      <c r="CF302" s="316"/>
      <c r="CG302" s="316"/>
      <c r="CH302" s="316"/>
      <c r="CI302" s="317"/>
    </row>
    <row r="303" spans="1:87" ht="18" customHeight="1" x14ac:dyDescent="0.25">
      <c r="A303" s="75"/>
      <c r="B303" s="351"/>
      <c r="C303" s="352"/>
      <c r="D303" s="352"/>
      <c r="E303" s="352"/>
      <c r="F303" s="352"/>
      <c r="G303" s="352"/>
      <c r="H303" s="352"/>
      <c r="I303" s="352"/>
      <c r="J303" s="352"/>
      <c r="K303" s="352"/>
      <c r="L303" s="352"/>
      <c r="M303" s="352"/>
      <c r="N303" s="352"/>
      <c r="O303" s="352"/>
      <c r="P303" s="352"/>
      <c r="Q303" s="352"/>
      <c r="R303" s="352"/>
      <c r="S303" s="352"/>
      <c r="T303" s="352"/>
      <c r="U303" s="352"/>
      <c r="V303" s="352"/>
      <c r="W303" s="352"/>
      <c r="X303" s="352"/>
      <c r="Y303" s="353"/>
      <c r="Z303" s="351"/>
      <c r="AA303" s="352"/>
      <c r="AB303" s="352"/>
      <c r="AC303" s="352"/>
      <c r="AD303" s="353"/>
      <c r="AE303" s="360"/>
      <c r="AF303" s="361"/>
      <c r="AG303" s="361"/>
      <c r="AH303" s="361"/>
      <c r="AI303" s="361"/>
      <c r="AJ303" s="362"/>
      <c r="AK303" s="360"/>
      <c r="AL303" s="361"/>
      <c r="AM303" s="361"/>
      <c r="AN303" s="361"/>
      <c r="AO303" s="361"/>
      <c r="AP303" s="361"/>
      <c r="AQ303" s="361"/>
      <c r="AR303" s="361"/>
      <c r="AS303" s="361"/>
      <c r="AT303" s="361"/>
      <c r="AU303" s="361"/>
      <c r="AV303" s="361"/>
      <c r="AW303" s="361"/>
      <c r="AX303" s="362"/>
      <c r="AY303" s="360"/>
      <c r="AZ303" s="361"/>
      <c r="BA303" s="361"/>
      <c r="BB303" s="362"/>
      <c r="BC303" s="351"/>
      <c r="BD303" s="352"/>
      <c r="BE303" s="352"/>
      <c r="BF303" s="353"/>
      <c r="BG303" s="369"/>
      <c r="BH303" s="370"/>
      <c r="BI303" s="370"/>
      <c r="BJ303" s="371"/>
      <c r="BK303" s="318"/>
      <c r="BL303" s="319"/>
      <c r="BM303" s="319"/>
      <c r="BN303" s="319"/>
      <c r="BO303" s="319"/>
      <c r="BP303" s="320"/>
      <c r="BQ303" s="318"/>
      <c r="BR303" s="319"/>
      <c r="BS303" s="319"/>
      <c r="BT303" s="319"/>
      <c r="BU303" s="319"/>
      <c r="BV303" s="319"/>
      <c r="BW303" s="320"/>
      <c r="BX303" s="318"/>
      <c r="BY303" s="319"/>
      <c r="BZ303" s="319"/>
      <c r="CA303" s="319"/>
      <c r="CB303" s="319"/>
      <c r="CC303" s="320"/>
      <c r="CD303" s="318"/>
      <c r="CE303" s="319"/>
      <c r="CF303" s="319"/>
      <c r="CG303" s="319"/>
      <c r="CH303" s="319"/>
      <c r="CI303" s="320"/>
    </row>
    <row r="304" spans="1:87" ht="18" customHeight="1" thickBot="1" x14ac:dyDescent="0.3">
      <c r="A304" s="75"/>
      <c r="B304" s="354"/>
      <c r="C304" s="355"/>
      <c r="D304" s="355"/>
      <c r="E304" s="355"/>
      <c r="F304" s="355"/>
      <c r="G304" s="355"/>
      <c r="H304" s="355"/>
      <c r="I304" s="355"/>
      <c r="J304" s="355"/>
      <c r="K304" s="355"/>
      <c r="L304" s="355"/>
      <c r="M304" s="355"/>
      <c r="N304" s="355"/>
      <c r="O304" s="355"/>
      <c r="P304" s="355"/>
      <c r="Q304" s="355"/>
      <c r="R304" s="355"/>
      <c r="S304" s="355"/>
      <c r="T304" s="355"/>
      <c r="U304" s="355"/>
      <c r="V304" s="355"/>
      <c r="W304" s="355"/>
      <c r="X304" s="355"/>
      <c r="Y304" s="356"/>
      <c r="Z304" s="354"/>
      <c r="AA304" s="355"/>
      <c r="AB304" s="355"/>
      <c r="AC304" s="355"/>
      <c r="AD304" s="356"/>
      <c r="AE304" s="363"/>
      <c r="AF304" s="364"/>
      <c r="AG304" s="364"/>
      <c r="AH304" s="364"/>
      <c r="AI304" s="364"/>
      <c r="AJ304" s="365"/>
      <c r="AK304" s="360"/>
      <c r="AL304" s="361"/>
      <c r="AM304" s="361"/>
      <c r="AN304" s="361"/>
      <c r="AO304" s="361"/>
      <c r="AP304" s="361"/>
      <c r="AQ304" s="361"/>
      <c r="AR304" s="361"/>
      <c r="AS304" s="361"/>
      <c r="AT304" s="361"/>
      <c r="AU304" s="361"/>
      <c r="AV304" s="361"/>
      <c r="AW304" s="361"/>
      <c r="AX304" s="362"/>
      <c r="AY304" s="360"/>
      <c r="AZ304" s="361"/>
      <c r="BA304" s="361"/>
      <c r="BB304" s="362"/>
      <c r="BC304" s="351"/>
      <c r="BD304" s="352"/>
      <c r="BE304" s="352"/>
      <c r="BF304" s="353"/>
      <c r="BG304" s="369"/>
      <c r="BH304" s="370"/>
      <c r="BI304" s="370"/>
      <c r="BJ304" s="371"/>
      <c r="BK304" s="318"/>
      <c r="BL304" s="319"/>
      <c r="BM304" s="319"/>
      <c r="BN304" s="319"/>
      <c r="BO304" s="319"/>
      <c r="BP304" s="320"/>
      <c r="BQ304" s="321"/>
      <c r="BR304" s="322"/>
      <c r="BS304" s="322"/>
      <c r="BT304" s="322"/>
      <c r="BU304" s="322"/>
      <c r="BV304" s="322"/>
      <c r="BW304" s="323"/>
      <c r="BX304" s="321"/>
      <c r="BY304" s="322"/>
      <c r="BZ304" s="322"/>
      <c r="CA304" s="322"/>
      <c r="CB304" s="322"/>
      <c r="CC304" s="323"/>
      <c r="CD304" s="321"/>
      <c r="CE304" s="322"/>
      <c r="CF304" s="322"/>
      <c r="CG304" s="322"/>
      <c r="CH304" s="322"/>
      <c r="CI304" s="323"/>
    </row>
    <row r="305" spans="1:87" ht="18" customHeight="1" x14ac:dyDescent="0.25">
      <c r="A305" s="75"/>
      <c r="B305" s="324" t="s">
        <v>289</v>
      </c>
      <c r="C305" s="325"/>
      <c r="D305" s="325"/>
      <c r="E305" s="325"/>
      <c r="F305" s="325"/>
      <c r="G305" s="325"/>
      <c r="H305" s="325"/>
      <c r="I305" s="325"/>
      <c r="J305" s="325"/>
      <c r="K305" s="325"/>
      <c r="L305" s="325"/>
      <c r="M305" s="325"/>
      <c r="N305" s="325"/>
      <c r="O305" s="325"/>
      <c r="P305" s="325"/>
      <c r="Q305" s="325"/>
      <c r="R305" s="325"/>
      <c r="S305" s="325"/>
      <c r="T305" s="325"/>
      <c r="U305" s="325"/>
      <c r="V305" s="325"/>
      <c r="W305" s="325"/>
      <c r="X305" s="325"/>
      <c r="Y305" s="326"/>
      <c r="Z305" s="333" t="s">
        <v>343</v>
      </c>
      <c r="AA305" s="334"/>
      <c r="AB305" s="334"/>
      <c r="AC305" s="334"/>
      <c r="AD305" s="335"/>
      <c r="AE305" s="333">
        <v>2</v>
      </c>
      <c r="AF305" s="334"/>
      <c r="AG305" s="334"/>
      <c r="AH305" s="334"/>
      <c r="AI305" s="334"/>
      <c r="AJ305" s="334"/>
      <c r="AK305" s="342" t="s">
        <v>41</v>
      </c>
      <c r="AL305" s="343"/>
      <c r="AM305" s="343"/>
      <c r="AN305" s="343"/>
      <c r="AO305" s="343"/>
      <c r="AP305" s="343"/>
      <c r="AQ305" s="343"/>
      <c r="AR305" s="343"/>
      <c r="AS305" s="343"/>
      <c r="AT305" s="343"/>
      <c r="AU305" s="343"/>
      <c r="AV305" s="343"/>
      <c r="AW305" s="343"/>
      <c r="AX305" s="344"/>
      <c r="AY305" s="409">
        <v>1</v>
      </c>
      <c r="AZ305" s="346"/>
      <c r="BA305" s="346"/>
      <c r="BB305" s="410"/>
      <c r="BC305" s="345">
        <f>+$AE$305*AY305</f>
        <v>2</v>
      </c>
      <c r="BD305" s="346"/>
      <c r="BE305" s="346"/>
      <c r="BF305" s="347"/>
      <c r="BG305" s="285">
        <v>22629</v>
      </c>
      <c r="BH305" s="286"/>
      <c r="BI305" s="286"/>
      <c r="BJ305" s="287"/>
      <c r="BK305" s="288">
        <f>+AY305*BG305</f>
        <v>22629</v>
      </c>
      <c r="BL305" s="289"/>
      <c r="BM305" s="289"/>
      <c r="BN305" s="289"/>
      <c r="BO305" s="289"/>
      <c r="BP305" s="290"/>
      <c r="BQ305" s="291">
        <v>1000</v>
      </c>
      <c r="BR305" s="292"/>
      <c r="BS305" s="292"/>
      <c r="BT305" s="292"/>
      <c r="BU305" s="292"/>
      <c r="BV305" s="292"/>
      <c r="BW305" s="293"/>
      <c r="BX305" s="291">
        <f>+(((BK317+BQ305)*15)/85)</f>
        <v>35450.823529411762</v>
      </c>
      <c r="BY305" s="292"/>
      <c r="BZ305" s="292"/>
      <c r="CA305" s="292"/>
      <c r="CB305" s="292"/>
      <c r="CC305" s="293"/>
      <c r="CD305" s="291">
        <f>+BK317+BQ305+BX305</f>
        <v>236338.82352941175</v>
      </c>
      <c r="CE305" s="292"/>
      <c r="CF305" s="292"/>
      <c r="CG305" s="292"/>
      <c r="CH305" s="292"/>
      <c r="CI305" s="293"/>
    </row>
    <row r="306" spans="1:87" ht="18" customHeight="1" x14ac:dyDescent="0.25">
      <c r="A306" s="75"/>
      <c r="B306" s="327"/>
      <c r="C306" s="328"/>
      <c r="D306" s="328"/>
      <c r="E306" s="328"/>
      <c r="F306" s="328"/>
      <c r="G306" s="328"/>
      <c r="H306" s="328"/>
      <c r="I306" s="328"/>
      <c r="J306" s="328"/>
      <c r="K306" s="328"/>
      <c r="L306" s="328"/>
      <c r="M306" s="328"/>
      <c r="N306" s="328"/>
      <c r="O306" s="328"/>
      <c r="P306" s="328"/>
      <c r="Q306" s="328"/>
      <c r="R306" s="328"/>
      <c r="S306" s="328"/>
      <c r="T306" s="328"/>
      <c r="U306" s="328"/>
      <c r="V306" s="328"/>
      <c r="W306" s="328"/>
      <c r="X306" s="328"/>
      <c r="Y306" s="329"/>
      <c r="Z306" s="336"/>
      <c r="AA306" s="337"/>
      <c r="AB306" s="337"/>
      <c r="AC306" s="337"/>
      <c r="AD306" s="338"/>
      <c r="AE306" s="336"/>
      <c r="AF306" s="337"/>
      <c r="AG306" s="337"/>
      <c r="AH306" s="337"/>
      <c r="AI306" s="337"/>
      <c r="AJ306" s="337"/>
      <c r="AK306" s="300" t="s">
        <v>14</v>
      </c>
      <c r="AL306" s="301"/>
      <c r="AM306" s="301"/>
      <c r="AN306" s="301"/>
      <c r="AO306" s="301"/>
      <c r="AP306" s="301"/>
      <c r="AQ306" s="301"/>
      <c r="AR306" s="301"/>
      <c r="AS306" s="301"/>
      <c r="AT306" s="301"/>
      <c r="AU306" s="301"/>
      <c r="AV306" s="301"/>
      <c r="AW306" s="301"/>
      <c r="AX306" s="302"/>
      <c r="AY306" s="407">
        <v>1</v>
      </c>
      <c r="AZ306" s="304"/>
      <c r="BA306" s="304"/>
      <c r="BB306" s="408"/>
      <c r="BC306" s="306">
        <f t="shared" ref="BC306:BC316" si="45">+$AE$305*AY306</f>
        <v>2</v>
      </c>
      <c r="BD306" s="307"/>
      <c r="BE306" s="307"/>
      <c r="BF306" s="308"/>
      <c r="BG306" s="309">
        <v>7925</v>
      </c>
      <c r="BH306" s="310"/>
      <c r="BI306" s="310"/>
      <c r="BJ306" s="311"/>
      <c r="BK306" s="312">
        <f t="shared" ref="BK306:BK316" si="46">+AY306*BG306</f>
        <v>7925</v>
      </c>
      <c r="BL306" s="313"/>
      <c r="BM306" s="313"/>
      <c r="BN306" s="313"/>
      <c r="BO306" s="313"/>
      <c r="BP306" s="314"/>
      <c r="BQ306" s="294"/>
      <c r="BR306" s="295"/>
      <c r="BS306" s="295"/>
      <c r="BT306" s="295"/>
      <c r="BU306" s="295"/>
      <c r="BV306" s="295"/>
      <c r="BW306" s="296"/>
      <c r="BX306" s="294"/>
      <c r="BY306" s="295"/>
      <c r="BZ306" s="295"/>
      <c r="CA306" s="295"/>
      <c r="CB306" s="295"/>
      <c r="CC306" s="296"/>
      <c r="CD306" s="294"/>
      <c r="CE306" s="295"/>
      <c r="CF306" s="295"/>
      <c r="CG306" s="295"/>
      <c r="CH306" s="295"/>
      <c r="CI306" s="296"/>
    </row>
    <row r="307" spans="1:87" ht="18" customHeight="1" x14ac:dyDescent="0.25">
      <c r="A307" s="75"/>
      <c r="B307" s="327"/>
      <c r="C307" s="328"/>
      <c r="D307" s="328"/>
      <c r="E307" s="328"/>
      <c r="F307" s="328"/>
      <c r="G307" s="328"/>
      <c r="H307" s="328"/>
      <c r="I307" s="328"/>
      <c r="J307" s="328"/>
      <c r="K307" s="328"/>
      <c r="L307" s="328"/>
      <c r="M307" s="328"/>
      <c r="N307" s="328"/>
      <c r="O307" s="328"/>
      <c r="P307" s="328"/>
      <c r="Q307" s="328"/>
      <c r="R307" s="328"/>
      <c r="S307" s="328"/>
      <c r="T307" s="328"/>
      <c r="U307" s="328"/>
      <c r="V307" s="328"/>
      <c r="W307" s="328"/>
      <c r="X307" s="328"/>
      <c r="Y307" s="329"/>
      <c r="Z307" s="336"/>
      <c r="AA307" s="337"/>
      <c r="AB307" s="337"/>
      <c r="AC307" s="337"/>
      <c r="AD307" s="338"/>
      <c r="AE307" s="336"/>
      <c r="AF307" s="337"/>
      <c r="AG307" s="337"/>
      <c r="AH307" s="337"/>
      <c r="AI307" s="337"/>
      <c r="AJ307" s="337"/>
      <c r="AK307" s="658" t="s">
        <v>32</v>
      </c>
      <c r="AL307" s="659"/>
      <c r="AM307" s="659"/>
      <c r="AN307" s="659"/>
      <c r="AO307" s="659"/>
      <c r="AP307" s="659"/>
      <c r="AQ307" s="659"/>
      <c r="AR307" s="659"/>
      <c r="AS307" s="659"/>
      <c r="AT307" s="659"/>
      <c r="AU307" s="659"/>
      <c r="AV307" s="659"/>
      <c r="AW307" s="659"/>
      <c r="AX307" s="660"/>
      <c r="AY307" s="407">
        <v>1</v>
      </c>
      <c r="AZ307" s="304"/>
      <c r="BA307" s="304"/>
      <c r="BB307" s="408"/>
      <c r="BC307" s="306">
        <f t="shared" si="45"/>
        <v>2</v>
      </c>
      <c r="BD307" s="307"/>
      <c r="BE307" s="307"/>
      <c r="BF307" s="308"/>
      <c r="BG307" s="309">
        <v>10968</v>
      </c>
      <c r="BH307" s="310"/>
      <c r="BI307" s="310"/>
      <c r="BJ307" s="311"/>
      <c r="BK307" s="312">
        <f t="shared" si="46"/>
        <v>10968</v>
      </c>
      <c r="BL307" s="313"/>
      <c r="BM307" s="313"/>
      <c r="BN307" s="313"/>
      <c r="BO307" s="313"/>
      <c r="BP307" s="314"/>
      <c r="BQ307" s="294"/>
      <c r="BR307" s="295"/>
      <c r="BS307" s="295"/>
      <c r="BT307" s="295"/>
      <c r="BU307" s="295"/>
      <c r="BV307" s="295"/>
      <c r="BW307" s="296"/>
      <c r="BX307" s="294"/>
      <c r="BY307" s="295"/>
      <c r="BZ307" s="295"/>
      <c r="CA307" s="295"/>
      <c r="CB307" s="295"/>
      <c r="CC307" s="296"/>
      <c r="CD307" s="294"/>
      <c r="CE307" s="295"/>
      <c r="CF307" s="295"/>
      <c r="CG307" s="295"/>
      <c r="CH307" s="295"/>
      <c r="CI307" s="296"/>
    </row>
    <row r="308" spans="1:87" ht="18" customHeight="1" x14ac:dyDescent="0.25">
      <c r="A308" s="75"/>
      <c r="B308" s="327"/>
      <c r="C308" s="328"/>
      <c r="D308" s="328"/>
      <c r="E308" s="328"/>
      <c r="F308" s="328"/>
      <c r="G308" s="328"/>
      <c r="H308" s="328"/>
      <c r="I308" s="328"/>
      <c r="J308" s="328"/>
      <c r="K308" s="328"/>
      <c r="L308" s="328"/>
      <c r="M308" s="328"/>
      <c r="N308" s="328"/>
      <c r="O308" s="328"/>
      <c r="P308" s="328"/>
      <c r="Q308" s="328"/>
      <c r="R308" s="328"/>
      <c r="S308" s="328"/>
      <c r="T308" s="328"/>
      <c r="U308" s="328"/>
      <c r="V308" s="328"/>
      <c r="W308" s="328"/>
      <c r="X308" s="328"/>
      <c r="Y308" s="329"/>
      <c r="Z308" s="336"/>
      <c r="AA308" s="337"/>
      <c r="AB308" s="337"/>
      <c r="AC308" s="337"/>
      <c r="AD308" s="338"/>
      <c r="AE308" s="336"/>
      <c r="AF308" s="337"/>
      <c r="AG308" s="337"/>
      <c r="AH308" s="337"/>
      <c r="AI308" s="337"/>
      <c r="AJ308" s="337"/>
      <c r="AK308" s="658" t="s">
        <v>34</v>
      </c>
      <c r="AL308" s="659"/>
      <c r="AM308" s="659"/>
      <c r="AN308" s="659"/>
      <c r="AO308" s="659"/>
      <c r="AP308" s="659"/>
      <c r="AQ308" s="659"/>
      <c r="AR308" s="659"/>
      <c r="AS308" s="659"/>
      <c r="AT308" s="659"/>
      <c r="AU308" s="659"/>
      <c r="AV308" s="659"/>
      <c r="AW308" s="659"/>
      <c r="AX308" s="660"/>
      <c r="AY308" s="407">
        <v>1</v>
      </c>
      <c r="AZ308" s="304"/>
      <c r="BA308" s="304"/>
      <c r="BB308" s="408"/>
      <c r="BC308" s="306">
        <f t="shared" si="45"/>
        <v>2</v>
      </c>
      <c r="BD308" s="307"/>
      <c r="BE308" s="307"/>
      <c r="BF308" s="308"/>
      <c r="BG308" s="309">
        <v>7925</v>
      </c>
      <c r="BH308" s="310"/>
      <c r="BI308" s="310"/>
      <c r="BJ308" s="311"/>
      <c r="BK308" s="312">
        <f t="shared" si="46"/>
        <v>7925</v>
      </c>
      <c r="BL308" s="313"/>
      <c r="BM308" s="313"/>
      <c r="BN308" s="313"/>
      <c r="BO308" s="313"/>
      <c r="BP308" s="314"/>
      <c r="BQ308" s="294"/>
      <c r="BR308" s="295"/>
      <c r="BS308" s="295"/>
      <c r="BT308" s="295"/>
      <c r="BU308" s="295"/>
      <c r="BV308" s="295"/>
      <c r="BW308" s="296"/>
      <c r="BX308" s="294"/>
      <c r="BY308" s="295"/>
      <c r="BZ308" s="295"/>
      <c r="CA308" s="295"/>
      <c r="CB308" s="295"/>
      <c r="CC308" s="296"/>
      <c r="CD308" s="294"/>
      <c r="CE308" s="295"/>
      <c r="CF308" s="295"/>
      <c r="CG308" s="295"/>
      <c r="CH308" s="295"/>
      <c r="CI308" s="296"/>
    </row>
    <row r="309" spans="1:87" ht="18" customHeight="1" x14ac:dyDescent="0.25">
      <c r="A309" s="75"/>
      <c r="B309" s="327"/>
      <c r="C309" s="328"/>
      <c r="D309" s="328"/>
      <c r="E309" s="328"/>
      <c r="F309" s="328"/>
      <c r="G309" s="328"/>
      <c r="H309" s="328"/>
      <c r="I309" s="328"/>
      <c r="J309" s="328"/>
      <c r="K309" s="328"/>
      <c r="L309" s="328"/>
      <c r="M309" s="328"/>
      <c r="N309" s="328"/>
      <c r="O309" s="328"/>
      <c r="P309" s="328"/>
      <c r="Q309" s="328"/>
      <c r="R309" s="328"/>
      <c r="S309" s="328"/>
      <c r="T309" s="328"/>
      <c r="U309" s="328"/>
      <c r="V309" s="328"/>
      <c r="W309" s="328"/>
      <c r="X309" s="328"/>
      <c r="Y309" s="329"/>
      <c r="Z309" s="336"/>
      <c r="AA309" s="337"/>
      <c r="AB309" s="337"/>
      <c r="AC309" s="337"/>
      <c r="AD309" s="338"/>
      <c r="AE309" s="336"/>
      <c r="AF309" s="337"/>
      <c r="AG309" s="337"/>
      <c r="AH309" s="337"/>
      <c r="AI309" s="337"/>
      <c r="AJ309" s="337"/>
      <c r="AK309" s="658" t="s">
        <v>4</v>
      </c>
      <c r="AL309" s="659"/>
      <c r="AM309" s="659"/>
      <c r="AN309" s="659"/>
      <c r="AO309" s="659"/>
      <c r="AP309" s="659"/>
      <c r="AQ309" s="659"/>
      <c r="AR309" s="659"/>
      <c r="AS309" s="659"/>
      <c r="AT309" s="659"/>
      <c r="AU309" s="659"/>
      <c r="AV309" s="659"/>
      <c r="AW309" s="659"/>
      <c r="AX309" s="660"/>
      <c r="AY309" s="407">
        <v>1</v>
      </c>
      <c r="AZ309" s="304"/>
      <c r="BA309" s="304"/>
      <c r="BB309" s="408"/>
      <c r="BC309" s="306">
        <f t="shared" si="45"/>
        <v>2</v>
      </c>
      <c r="BD309" s="307"/>
      <c r="BE309" s="307"/>
      <c r="BF309" s="308"/>
      <c r="BG309" s="309">
        <v>6399</v>
      </c>
      <c r="BH309" s="310"/>
      <c r="BI309" s="310"/>
      <c r="BJ309" s="311"/>
      <c r="BK309" s="312">
        <f t="shared" si="46"/>
        <v>6399</v>
      </c>
      <c r="BL309" s="313"/>
      <c r="BM309" s="313"/>
      <c r="BN309" s="313"/>
      <c r="BO309" s="313"/>
      <c r="BP309" s="314"/>
      <c r="BQ309" s="294"/>
      <c r="BR309" s="295"/>
      <c r="BS309" s="295"/>
      <c r="BT309" s="295"/>
      <c r="BU309" s="295"/>
      <c r="BV309" s="295"/>
      <c r="BW309" s="296"/>
      <c r="BX309" s="294"/>
      <c r="BY309" s="295"/>
      <c r="BZ309" s="295"/>
      <c r="CA309" s="295"/>
      <c r="CB309" s="295"/>
      <c r="CC309" s="296"/>
      <c r="CD309" s="294"/>
      <c r="CE309" s="295"/>
      <c r="CF309" s="295"/>
      <c r="CG309" s="295"/>
      <c r="CH309" s="295"/>
      <c r="CI309" s="296"/>
    </row>
    <row r="310" spans="1:87" ht="18" customHeight="1" x14ac:dyDescent="0.25">
      <c r="A310" s="75"/>
      <c r="B310" s="327"/>
      <c r="C310" s="328"/>
      <c r="D310" s="328"/>
      <c r="E310" s="328"/>
      <c r="F310" s="328"/>
      <c r="G310" s="328"/>
      <c r="H310" s="328"/>
      <c r="I310" s="328"/>
      <c r="J310" s="328"/>
      <c r="K310" s="328"/>
      <c r="L310" s="328"/>
      <c r="M310" s="328"/>
      <c r="N310" s="328"/>
      <c r="O310" s="328"/>
      <c r="P310" s="328"/>
      <c r="Q310" s="328"/>
      <c r="R310" s="328"/>
      <c r="S310" s="328"/>
      <c r="T310" s="328"/>
      <c r="U310" s="328"/>
      <c r="V310" s="328"/>
      <c r="W310" s="328"/>
      <c r="X310" s="328"/>
      <c r="Y310" s="329"/>
      <c r="Z310" s="336"/>
      <c r="AA310" s="337"/>
      <c r="AB310" s="337"/>
      <c r="AC310" s="337"/>
      <c r="AD310" s="338"/>
      <c r="AE310" s="336"/>
      <c r="AF310" s="337"/>
      <c r="AG310" s="337"/>
      <c r="AH310" s="337"/>
      <c r="AI310" s="337"/>
      <c r="AJ310" s="337"/>
      <c r="AK310" s="300" t="s">
        <v>19</v>
      </c>
      <c r="AL310" s="301"/>
      <c r="AM310" s="301"/>
      <c r="AN310" s="301"/>
      <c r="AO310" s="301"/>
      <c r="AP310" s="301"/>
      <c r="AQ310" s="301"/>
      <c r="AR310" s="301"/>
      <c r="AS310" s="301"/>
      <c r="AT310" s="301"/>
      <c r="AU310" s="301"/>
      <c r="AV310" s="301"/>
      <c r="AW310" s="301"/>
      <c r="AX310" s="302"/>
      <c r="AY310" s="407">
        <v>1</v>
      </c>
      <c r="AZ310" s="304"/>
      <c r="BA310" s="304"/>
      <c r="BB310" s="408"/>
      <c r="BC310" s="306">
        <f t="shared" si="45"/>
        <v>2</v>
      </c>
      <c r="BD310" s="307"/>
      <c r="BE310" s="307"/>
      <c r="BF310" s="308"/>
      <c r="BG310" s="309">
        <v>6399</v>
      </c>
      <c r="BH310" s="310"/>
      <c r="BI310" s="310"/>
      <c r="BJ310" s="311"/>
      <c r="BK310" s="312">
        <f t="shared" si="46"/>
        <v>6399</v>
      </c>
      <c r="BL310" s="313"/>
      <c r="BM310" s="313"/>
      <c r="BN310" s="313"/>
      <c r="BO310" s="313"/>
      <c r="BP310" s="314"/>
      <c r="BQ310" s="294"/>
      <c r="BR310" s="295"/>
      <c r="BS310" s="295"/>
      <c r="BT310" s="295"/>
      <c r="BU310" s="295"/>
      <c r="BV310" s="295"/>
      <c r="BW310" s="296"/>
      <c r="BX310" s="294"/>
      <c r="BY310" s="295"/>
      <c r="BZ310" s="295"/>
      <c r="CA310" s="295"/>
      <c r="CB310" s="295"/>
      <c r="CC310" s="296"/>
      <c r="CD310" s="294"/>
      <c r="CE310" s="295"/>
      <c r="CF310" s="295"/>
      <c r="CG310" s="295"/>
      <c r="CH310" s="295"/>
      <c r="CI310" s="296"/>
    </row>
    <row r="311" spans="1:87" ht="18" customHeight="1" x14ac:dyDescent="0.25">
      <c r="A311" s="75"/>
      <c r="B311" s="327"/>
      <c r="C311" s="328"/>
      <c r="D311" s="328"/>
      <c r="E311" s="328"/>
      <c r="F311" s="328"/>
      <c r="G311" s="328"/>
      <c r="H311" s="328"/>
      <c r="I311" s="328"/>
      <c r="J311" s="328"/>
      <c r="K311" s="328"/>
      <c r="L311" s="328"/>
      <c r="M311" s="328"/>
      <c r="N311" s="328"/>
      <c r="O311" s="328"/>
      <c r="P311" s="328"/>
      <c r="Q311" s="328"/>
      <c r="R311" s="328"/>
      <c r="S311" s="328"/>
      <c r="T311" s="328"/>
      <c r="U311" s="328"/>
      <c r="V311" s="328"/>
      <c r="W311" s="328"/>
      <c r="X311" s="328"/>
      <c r="Y311" s="329"/>
      <c r="Z311" s="336"/>
      <c r="AA311" s="337"/>
      <c r="AB311" s="337"/>
      <c r="AC311" s="337"/>
      <c r="AD311" s="338"/>
      <c r="AE311" s="336"/>
      <c r="AF311" s="337"/>
      <c r="AG311" s="337"/>
      <c r="AH311" s="337"/>
      <c r="AI311" s="337"/>
      <c r="AJ311" s="337"/>
      <c r="AK311" s="300" t="s">
        <v>13</v>
      </c>
      <c r="AL311" s="301"/>
      <c r="AM311" s="301"/>
      <c r="AN311" s="301"/>
      <c r="AO311" s="301"/>
      <c r="AP311" s="301"/>
      <c r="AQ311" s="301"/>
      <c r="AR311" s="301"/>
      <c r="AS311" s="301"/>
      <c r="AT311" s="301"/>
      <c r="AU311" s="301"/>
      <c r="AV311" s="301"/>
      <c r="AW311" s="301"/>
      <c r="AX311" s="302"/>
      <c r="AY311" s="407">
        <v>1</v>
      </c>
      <c r="AZ311" s="304"/>
      <c r="BA311" s="304"/>
      <c r="BB311" s="408"/>
      <c r="BC311" s="306">
        <f t="shared" si="45"/>
        <v>2</v>
      </c>
      <c r="BD311" s="307"/>
      <c r="BE311" s="307"/>
      <c r="BF311" s="308"/>
      <c r="BG311" s="309">
        <v>40826</v>
      </c>
      <c r="BH311" s="310"/>
      <c r="BI311" s="310"/>
      <c r="BJ311" s="311"/>
      <c r="BK311" s="312">
        <f t="shared" si="46"/>
        <v>40826</v>
      </c>
      <c r="BL311" s="313"/>
      <c r="BM311" s="313"/>
      <c r="BN311" s="313"/>
      <c r="BO311" s="313"/>
      <c r="BP311" s="314"/>
      <c r="BQ311" s="294"/>
      <c r="BR311" s="295"/>
      <c r="BS311" s="295"/>
      <c r="BT311" s="295"/>
      <c r="BU311" s="295"/>
      <c r="BV311" s="295"/>
      <c r="BW311" s="296"/>
      <c r="BX311" s="294"/>
      <c r="BY311" s="295"/>
      <c r="BZ311" s="295"/>
      <c r="CA311" s="295"/>
      <c r="CB311" s="295"/>
      <c r="CC311" s="296"/>
      <c r="CD311" s="294"/>
      <c r="CE311" s="295"/>
      <c r="CF311" s="295"/>
      <c r="CG311" s="295"/>
      <c r="CH311" s="295"/>
      <c r="CI311" s="296"/>
    </row>
    <row r="312" spans="1:87" ht="18" customHeight="1" x14ac:dyDescent="0.25">
      <c r="A312" s="75"/>
      <c r="B312" s="327"/>
      <c r="C312" s="328"/>
      <c r="D312" s="328"/>
      <c r="E312" s="328"/>
      <c r="F312" s="328"/>
      <c r="G312" s="328"/>
      <c r="H312" s="328"/>
      <c r="I312" s="328"/>
      <c r="J312" s="328"/>
      <c r="K312" s="328"/>
      <c r="L312" s="328"/>
      <c r="M312" s="328"/>
      <c r="N312" s="328"/>
      <c r="O312" s="328"/>
      <c r="P312" s="328"/>
      <c r="Q312" s="328"/>
      <c r="R312" s="328"/>
      <c r="S312" s="328"/>
      <c r="T312" s="328"/>
      <c r="U312" s="328"/>
      <c r="V312" s="328"/>
      <c r="W312" s="328"/>
      <c r="X312" s="328"/>
      <c r="Y312" s="329"/>
      <c r="Z312" s="336"/>
      <c r="AA312" s="337"/>
      <c r="AB312" s="337"/>
      <c r="AC312" s="337"/>
      <c r="AD312" s="338"/>
      <c r="AE312" s="336"/>
      <c r="AF312" s="337"/>
      <c r="AG312" s="337"/>
      <c r="AH312" s="337"/>
      <c r="AI312" s="337"/>
      <c r="AJ312" s="337"/>
      <c r="AK312" s="300" t="s">
        <v>40</v>
      </c>
      <c r="AL312" s="301"/>
      <c r="AM312" s="301"/>
      <c r="AN312" s="301"/>
      <c r="AO312" s="301"/>
      <c r="AP312" s="301"/>
      <c r="AQ312" s="301"/>
      <c r="AR312" s="301"/>
      <c r="AS312" s="301"/>
      <c r="AT312" s="301"/>
      <c r="AU312" s="301"/>
      <c r="AV312" s="301"/>
      <c r="AW312" s="301"/>
      <c r="AX312" s="302"/>
      <c r="AY312" s="407">
        <v>1</v>
      </c>
      <c r="AZ312" s="304"/>
      <c r="BA312" s="304"/>
      <c r="BB312" s="408"/>
      <c r="BC312" s="306">
        <f t="shared" si="45"/>
        <v>2</v>
      </c>
      <c r="BD312" s="307"/>
      <c r="BE312" s="307"/>
      <c r="BF312" s="308"/>
      <c r="BG312" s="309">
        <v>26988</v>
      </c>
      <c r="BH312" s="310"/>
      <c r="BI312" s="310"/>
      <c r="BJ312" s="311"/>
      <c r="BK312" s="312">
        <f t="shared" si="46"/>
        <v>26988</v>
      </c>
      <c r="BL312" s="313"/>
      <c r="BM312" s="313"/>
      <c r="BN312" s="313"/>
      <c r="BO312" s="313"/>
      <c r="BP312" s="314"/>
      <c r="BQ312" s="294"/>
      <c r="BR312" s="295"/>
      <c r="BS312" s="295"/>
      <c r="BT312" s="295"/>
      <c r="BU312" s="295"/>
      <c r="BV312" s="295"/>
      <c r="BW312" s="296"/>
      <c r="BX312" s="294"/>
      <c r="BY312" s="295"/>
      <c r="BZ312" s="295"/>
      <c r="CA312" s="295"/>
      <c r="CB312" s="295"/>
      <c r="CC312" s="296"/>
      <c r="CD312" s="294"/>
      <c r="CE312" s="295"/>
      <c r="CF312" s="295"/>
      <c r="CG312" s="295"/>
      <c r="CH312" s="295"/>
      <c r="CI312" s="296"/>
    </row>
    <row r="313" spans="1:87" ht="18" customHeight="1" x14ac:dyDescent="0.25">
      <c r="A313" s="75"/>
      <c r="B313" s="327"/>
      <c r="C313" s="328"/>
      <c r="D313" s="328"/>
      <c r="E313" s="328"/>
      <c r="F313" s="328"/>
      <c r="G313" s="328"/>
      <c r="H313" s="328"/>
      <c r="I313" s="328"/>
      <c r="J313" s="328"/>
      <c r="K313" s="328"/>
      <c r="L313" s="328"/>
      <c r="M313" s="328"/>
      <c r="N313" s="328"/>
      <c r="O313" s="328"/>
      <c r="P313" s="328"/>
      <c r="Q313" s="328"/>
      <c r="R313" s="328"/>
      <c r="S313" s="328"/>
      <c r="T313" s="328"/>
      <c r="U313" s="328"/>
      <c r="V313" s="328"/>
      <c r="W313" s="328"/>
      <c r="X313" s="328"/>
      <c r="Y313" s="329"/>
      <c r="Z313" s="336"/>
      <c r="AA313" s="337"/>
      <c r="AB313" s="337"/>
      <c r="AC313" s="337"/>
      <c r="AD313" s="338"/>
      <c r="AE313" s="336"/>
      <c r="AF313" s="337"/>
      <c r="AG313" s="337"/>
      <c r="AH313" s="337"/>
      <c r="AI313" s="337"/>
      <c r="AJ313" s="337"/>
      <c r="AK313" s="300" t="s">
        <v>17</v>
      </c>
      <c r="AL313" s="301"/>
      <c r="AM313" s="301"/>
      <c r="AN313" s="301"/>
      <c r="AO313" s="301"/>
      <c r="AP313" s="301"/>
      <c r="AQ313" s="301"/>
      <c r="AR313" s="301"/>
      <c r="AS313" s="301"/>
      <c r="AT313" s="301"/>
      <c r="AU313" s="301"/>
      <c r="AV313" s="301"/>
      <c r="AW313" s="301"/>
      <c r="AX313" s="302"/>
      <c r="AY313" s="407">
        <v>1</v>
      </c>
      <c r="AZ313" s="304"/>
      <c r="BA313" s="304"/>
      <c r="BB313" s="408"/>
      <c r="BC313" s="306">
        <f t="shared" si="45"/>
        <v>2</v>
      </c>
      <c r="BD313" s="307"/>
      <c r="BE313" s="307"/>
      <c r="BF313" s="308"/>
      <c r="BG313" s="309">
        <v>6399</v>
      </c>
      <c r="BH313" s="310"/>
      <c r="BI313" s="310"/>
      <c r="BJ313" s="311"/>
      <c r="BK313" s="312">
        <f t="shared" si="46"/>
        <v>6399</v>
      </c>
      <c r="BL313" s="313"/>
      <c r="BM313" s="313"/>
      <c r="BN313" s="313"/>
      <c r="BO313" s="313"/>
      <c r="BP313" s="314"/>
      <c r="BQ313" s="294"/>
      <c r="BR313" s="295"/>
      <c r="BS313" s="295"/>
      <c r="BT313" s="295"/>
      <c r="BU313" s="295"/>
      <c r="BV313" s="295"/>
      <c r="BW313" s="296"/>
      <c r="BX313" s="294"/>
      <c r="BY313" s="295"/>
      <c r="BZ313" s="295"/>
      <c r="CA313" s="295"/>
      <c r="CB313" s="295"/>
      <c r="CC313" s="296"/>
      <c r="CD313" s="294"/>
      <c r="CE313" s="295"/>
      <c r="CF313" s="295"/>
      <c r="CG313" s="295"/>
      <c r="CH313" s="295"/>
      <c r="CI313" s="296"/>
    </row>
    <row r="314" spans="1:87" ht="18" customHeight="1" x14ac:dyDescent="0.25">
      <c r="A314" s="75"/>
      <c r="B314" s="327"/>
      <c r="C314" s="328"/>
      <c r="D314" s="328"/>
      <c r="E314" s="328"/>
      <c r="F314" s="328"/>
      <c r="G314" s="328"/>
      <c r="H314" s="328"/>
      <c r="I314" s="328"/>
      <c r="J314" s="328"/>
      <c r="K314" s="328"/>
      <c r="L314" s="328"/>
      <c r="M314" s="328"/>
      <c r="N314" s="328"/>
      <c r="O314" s="328"/>
      <c r="P314" s="328"/>
      <c r="Q314" s="328"/>
      <c r="R314" s="328"/>
      <c r="S314" s="328"/>
      <c r="T314" s="328"/>
      <c r="U314" s="328"/>
      <c r="V314" s="328"/>
      <c r="W314" s="328"/>
      <c r="X314" s="328"/>
      <c r="Y314" s="329"/>
      <c r="Z314" s="336"/>
      <c r="AA314" s="337"/>
      <c r="AB314" s="337"/>
      <c r="AC314" s="337"/>
      <c r="AD314" s="338"/>
      <c r="AE314" s="336"/>
      <c r="AF314" s="337"/>
      <c r="AG314" s="337"/>
      <c r="AH314" s="337"/>
      <c r="AI314" s="337"/>
      <c r="AJ314" s="337"/>
      <c r="AK314" s="300" t="s">
        <v>530</v>
      </c>
      <c r="AL314" s="301"/>
      <c r="AM314" s="301"/>
      <c r="AN314" s="301"/>
      <c r="AO314" s="301"/>
      <c r="AP314" s="301"/>
      <c r="AQ314" s="301"/>
      <c r="AR314" s="301"/>
      <c r="AS314" s="301"/>
      <c r="AT314" s="301"/>
      <c r="AU314" s="301"/>
      <c r="AV314" s="301"/>
      <c r="AW314" s="301"/>
      <c r="AX314" s="302"/>
      <c r="AY314" s="407">
        <v>1</v>
      </c>
      <c r="AZ314" s="304"/>
      <c r="BA314" s="304"/>
      <c r="BB314" s="408"/>
      <c r="BC314" s="306">
        <f t="shared" si="45"/>
        <v>2</v>
      </c>
      <c r="BD314" s="307"/>
      <c r="BE314" s="307"/>
      <c r="BF314" s="308"/>
      <c r="BG314" s="309">
        <v>22629</v>
      </c>
      <c r="BH314" s="310"/>
      <c r="BI314" s="310"/>
      <c r="BJ314" s="311"/>
      <c r="BK314" s="312">
        <f t="shared" si="46"/>
        <v>22629</v>
      </c>
      <c r="BL314" s="313"/>
      <c r="BM314" s="313"/>
      <c r="BN314" s="313"/>
      <c r="BO314" s="313"/>
      <c r="BP314" s="314"/>
      <c r="BQ314" s="294"/>
      <c r="BR314" s="295"/>
      <c r="BS314" s="295"/>
      <c r="BT314" s="295"/>
      <c r="BU314" s="295"/>
      <c r="BV314" s="295"/>
      <c r="BW314" s="296"/>
      <c r="BX314" s="294"/>
      <c r="BY314" s="295"/>
      <c r="BZ314" s="295"/>
      <c r="CA314" s="295"/>
      <c r="CB314" s="295"/>
      <c r="CC314" s="296"/>
      <c r="CD314" s="294"/>
      <c r="CE314" s="295"/>
      <c r="CF314" s="295"/>
      <c r="CG314" s="295"/>
      <c r="CH314" s="295"/>
      <c r="CI314" s="296"/>
    </row>
    <row r="315" spans="1:87" ht="18" customHeight="1" x14ac:dyDescent="0.25">
      <c r="A315" s="75"/>
      <c r="B315" s="327"/>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9"/>
      <c r="Z315" s="336"/>
      <c r="AA315" s="337"/>
      <c r="AB315" s="337"/>
      <c r="AC315" s="337"/>
      <c r="AD315" s="338"/>
      <c r="AE315" s="336"/>
      <c r="AF315" s="337"/>
      <c r="AG315" s="337"/>
      <c r="AH315" s="337"/>
      <c r="AI315" s="337"/>
      <c r="AJ315" s="337"/>
      <c r="AK315" s="300" t="s">
        <v>18</v>
      </c>
      <c r="AL315" s="301"/>
      <c r="AM315" s="301"/>
      <c r="AN315" s="301"/>
      <c r="AO315" s="301"/>
      <c r="AP315" s="301"/>
      <c r="AQ315" s="301"/>
      <c r="AR315" s="301"/>
      <c r="AS315" s="301"/>
      <c r="AT315" s="301"/>
      <c r="AU315" s="301"/>
      <c r="AV315" s="301"/>
      <c r="AW315" s="301"/>
      <c r="AX315" s="302"/>
      <c r="AY315" s="407">
        <v>1</v>
      </c>
      <c r="AZ315" s="304"/>
      <c r="BA315" s="304"/>
      <c r="BB315" s="408"/>
      <c r="BC315" s="306">
        <f t="shared" si="45"/>
        <v>2</v>
      </c>
      <c r="BD315" s="307"/>
      <c r="BE315" s="307"/>
      <c r="BF315" s="308"/>
      <c r="BG315" s="309">
        <v>28961</v>
      </c>
      <c r="BH315" s="310"/>
      <c r="BI315" s="310"/>
      <c r="BJ315" s="311"/>
      <c r="BK315" s="312">
        <f t="shared" si="46"/>
        <v>28961</v>
      </c>
      <c r="BL315" s="313"/>
      <c r="BM315" s="313"/>
      <c r="BN315" s="313"/>
      <c r="BO315" s="313"/>
      <c r="BP315" s="314"/>
      <c r="BQ315" s="294"/>
      <c r="BR315" s="295"/>
      <c r="BS315" s="295"/>
      <c r="BT315" s="295"/>
      <c r="BU315" s="295"/>
      <c r="BV315" s="295"/>
      <c r="BW315" s="296"/>
      <c r="BX315" s="294"/>
      <c r="BY315" s="295"/>
      <c r="BZ315" s="295"/>
      <c r="CA315" s="295"/>
      <c r="CB315" s="295"/>
      <c r="CC315" s="296"/>
      <c r="CD315" s="294"/>
      <c r="CE315" s="295"/>
      <c r="CF315" s="295"/>
      <c r="CG315" s="295"/>
      <c r="CH315" s="295"/>
      <c r="CI315" s="296"/>
    </row>
    <row r="316" spans="1:87" ht="18" customHeight="1" thickBot="1" x14ac:dyDescent="0.3">
      <c r="A316" s="75"/>
      <c r="B316" s="327"/>
      <c r="C316" s="328"/>
      <c r="D316" s="328"/>
      <c r="E316" s="328"/>
      <c r="F316" s="328"/>
      <c r="G316" s="328"/>
      <c r="H316" s="328"/>
      <c r="I316" s="328"/>
      <c r="J316" s="328"/>
      <c r="K316" s="328"/>
      <c r="L316" s="328"/>
      <c r="M316" s="328"/>
      <c r="N316" s="328"/>
      <c r="O316" s="328"/>
      <c r="P316" s="328"/>
      <c r="Q316" s="328"/>
      <c r="R316" s="328"/>
      <c r="S316" s="328"/>
      <c r="T316" s="328"/>
      <c r="U316" s="328"/>
      <c r="V316" s="328"/>
      <c r="W316" s="328"/>
      <c r="X316" s="328"/>
      <c r="Y316" s="329"/>
      <c r="Z316" s="336"/>
      <c r="AA316" s="337"/>
      <c r="AB316" s="337"/>
      <c r="AC316" s="337"/>
      <c r="AD316" s="338"/>
      <c r="AE316" s="336"/>
      <c r="AF316" s="337"/>
      <c r="AG316" s="337"/>
      <c r="AH316" s="337"/>
      <c r="AI316" s="337"/>
      <c r="AJ316" s="337"/>
      <c r="AK316" s="392" t="s">
        <v>37</v>
      </c>
      <c r="AL316" s="393"/>
      <c r="AM316" s="393"/>
      <c r="AN316" s="393"/>
      <c r="AO316" s="393"/>
      <c r="AP316" s="393"/>
      <c r="AQ316" s="393"/>
      <c r="AR316" s="393"/>
      <c r="AS316" s="393"/>
      <c r="AT316" s="393"/>
      <c r="AU316" s="393"/>
      <c r="AV316" s="393"/>
      <c r="AW316" s="393"/>
      <c r="AX316" s="394"/>
      <c r="AY316" s="407">
        <v>1</v>
      </c>
      <c r="AZ316" s="304"/>
      <c r="BA316" s="304"/>
      <c r="BB316" s="408"/>
      <c r="BC316" s="306">
        <f t="shared" si="45"/>
        <v>2</v>
      </c>
      <c r="BD316" s="307"/>
      <c r="BE316" s="307"/>
      <c r="BF316" s="308"/>
      <c r="BG316" s="309">
        <v>11840</v>
      </c>
      <c r="BH316" s="310"/>
      <c r="BI316" s="310"/>
      <c r="BJ316" s="311"/>
      <c r="BK316" s="312">
        <f t="shared" si="46"/>
        <v>11840</v>
      </c>
      <c r="BL316" s="313"/>
      <c r="BM316" s="313"/>
      <c r="BN316" s="313"/>
      <c r="BO316" s="313"/>
      <c r="BP316" s="314"/>
      <c r="BQ316" s="294"/>
      <c r="BR316" s="295"/>
      <c r="BS316" s="295"/>
      <c r="BT316" s="295"/>
      <c r="BU316" s="295"/>
      <c r="BV316" s="295"/>
      <c r="BW316" s="296"/>
      <c r="BX316" s="294"/>
      <c r="BY316" s="295"/>
      <c r="BZ316" s="295"/>
      <c r="CA316" s="295"/>
      <c r="CB316" s="295"/>
      <c r="CC316" s="296"/>
      <c r="CD316" s="294"/>
      <c r="CE316" s="295"/>
      <c r="CF316" s="295"/>
      <c r="CG316" s="295"/>
      <c r="CH316" s="295"/>
      <c r="CI316" s="296"/>
    </row>
    <row r="317" spans="1:87" ht="18" customHeight="1" thickBot="1" x14ac:dyDescent="0.3">
      <c r="A317" s="75"/>
      <c r="B317" s="377"/>
      <c r="C317" s="378"/>
      <c r="D317" s="378"/>
      <c r="E317" s="378"/>
      <c r="F317" s="378"/>
      <c r="G317" s="378"/>
      <c r="H317" s="378"/>
      <c r="I317" s="378"/>
      <c r="J317" s="378"/>
      <c r="K317" s="378"/>
      <c r="L317" s="378"/>
      <c r="M317" s="378"/>
      <c r="N317" s="378"/>
      <c r="O317" s="378"/>
      <c r="P317" s="378"/>
      <c r="Q317" s="378"/>
      <c r="R317" s="378"/>
      <c r="S317" s="378"/>
      <c r="T317" s="378"/>
      <c r="U317" s="378"/>
      <c r="V317" s="378"/>
      <c r="W317" s="378"/>
      <c r="X317" s="378"/>
      <c r="Y317" s="378"/>
      <c r="Z317" s="378"/>
      <c r="AA317" s="378"/>
      <c r="AB317" s="378"/>
      <c r="AC317" s="378"/>
      <c r="AD317" s="378"/>
      <c r="AE317" s="378"/>
      <c r="AF317" s="378"/>
      <c r="AG317" s="378"/>
      <c r="AH317" s="378"/>
      <c r="AI317" s="378"/>
      <c r="AJ317" s="379"/>
      <c r="AK317" s="380" t="s">
        <v>3</v>
      </c>
      <c r="AL317" s="381"/>
      <c r="AM317" s="381"/>
      <c r="AN317" s="381"/>
      <c r="AO317" s="381"/>
      <c r="AP317" s="381"/>
      <c r="AQ317" s="381"/>
      <c r="AR317" s="381"/>
      <c r="AS317" s="381"/>
      <c r="AT317" s="381"/>
      <c r="AU317" s="381"/>
      <c r="AV317" s="381"/>
      <c r="AW317" s="381"/>
      <c r="AX317" s="381"/>
      <c r="AY317" s="382"/>
      <c r="AZ317" s="382"/>
      <c r="BA317" s="382"/>
      <c r="BB317" s="382"/>
      <c r="BC317" s="382"/>
      <c r="BD317" s="382"/>
      <c r="BE317" s="382"/>
      <c r="BF317" s="382"/>
      <c r="BG317" s="382"/>
      <c r="BH317" s="382"/>
      <c r="BI317" s="382"/>
      <c r="BJ317" s="383"/>
      <c r="BK317" s="384">
        <f>SUM(BK305:BK316)</f>
        <v>199888</v>
      </c>
      <c r="BL317" s="385"/>
      <c r="BM317" s="385"/>
      <c r="BN317" s="385"/>
      <c r="BO317" s="385"/>
      <c r="BP317" s="386"/>
      <c r="BQ317" s="387" t="s">
        <v>100</v>
      </c>
      <c r="BR317" s="388"/>
      <c r="BS317" s="388"/>
      <c r="BT317" s="388"/>
      <c r="BU317" s="388"/>
      <c r="BV317" s="388"/>
      <c r="BW317" s="388"/>
      <c r="BX317" s="388"/>
      <c r="BY317" s="388"/>
      <c r="BZ317" s="388"/>
      <c r="CA317" s="388"/>
      <c r="CB317" s="388"/>
      <c r="CC317" s="389"/>
      <c r="CD317" s="390">
        <f>+CD305*AE305</f>
        <v>472677.6470588235</v>
      </c>
      <c r="CE317" s="390"/>
      <c r="CF317" s="390"/>
      <c r="CG317" s="390"/>
      <c r="CH317" s="390"/>
      <c r="CI317" s="391"/>
    </row>
    <row r="318" spans="1:87" ht="18" customHeight="1" thickBot="1" x14ac:dyDescent="0.3">
      <c r="A318" s="75"/>
      <c r="B318" s="76"/>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BG318" s="78"/>
      <c r="BH318" s="78"/>
      <c r="BI318" s="78"/>
      <c r="BJ318" s="78"/>
      <c r="BK318" s="79"/>
      <c r="BL318" s="79"/>
      <c r="BM318" s="79"/>
      <c r="BN318" s="79"/>
      <c r="BO318" s="79"/>
      <c r="BP318" s="79"/>
      <c r="BQ318" s="79"/>
      <c r="BR318" s="79"/>
      <c r="BS318" s="79"/>
      <c r="BT318" s="79"/>
      <c r="BU318" s="79"/>
      <c r="BV318" s="79"/>
      <c r="BW318" s="79"/>
      <c r="BX318" s="79"/>
      <c r="BY318" s="79"/>
      <c r="BZ318" s="79"/>
      <c r="CA318" s="79"/>
      <c r="CB318" s="79"/>
      <c r="CC318" s="79"/>
      <c r="CD318" s="79"/>
      <c r="CE318" s="79"/>
      <c r="CF318" s="79"/>
      <c r="CG318" s="79"/>
      <c r="CH318" s="79"/>
      <c r="CI318" s="79"/>
    </row>
    <row r="319" spans="1:87" ht="18" customHeight="1" x14ac:dyDescent="0.25">
      <c r="A319" s="75"/>
      <c r="B319" s="348" t="s">
        <v>0</v>
      </c>
      <c r="C319" s="349"/>
      <c r="D319" s="349"/>
      <c r="E319" s="349"/>
      <c r="F319" s="349"/>
      <c r="G319" s="349"/>
      <c r="H319" s="349"/>
      <c r="I319" s="349"/>
      <c r="J319" s="349"/>
      <c r="K319" s="349"/>
      <c r="L319" s="349"/>
      <c r="M319" s="349"/>
      <c r="N319" s="349"/>
      <c r="O319" s="349"/>
      <c r="P319" s="349"/>
      <c r="Q319" s="349"/>
      <c r="R319" s="349"/>
      <c r="S319" s="349"/>
      <c r="T319" s="349"/>
      <c r="U319" s="349"/>
      <c r="V319" s="349"/>
      <c r="W319" s="349"/>
      <c r="X319" s="349"/>
      <c r="Y319" s="350"/>
      <c r="Z319" s="348" t="s">
        <v>80</v>
      </c>
      <c r="AA319" s="349"/>
      <c r="AB319" s="349"/>
      <c r="AC319" s="349"/>
      <c r="AD319" s="350"/>
      <c r="AE319" s="357" t="s">
        <v>79</v>
      </c>
      <c r="AF319" s="358"/>
      <c r="AG319" s="358"/>
      <c r="AH319" s="358"/>
      <c r="AI319" s="358"/>
      <c r="AJ319" s="359"/>
      <c r="AK319" s="357" t="s">
        <v>81</v>
      </c>
      <c r="AL319" s="358"/>
      <c r="AM319" s="358"/>
      <c r="AN319" s="358"/>
      <c r="AO319" s="358"/>
      <c r="AP319" s="358"/>
      <c r="AQ319" s="358"/>
      <c r="AR319" s="358"/>
      <c r="AS319" s="358"/>
      <c r="AT319" s="358"/>
      <c r="AU319" s="358"/>
      <c r="AV319" s="358"/>
      <c r="AW319" s="358"/>
      <c r="AX319" s="359"/>
      <c r="AY319" s="357" t="s">
        <v>1</v>
      </c>
      <c r="AZ319" s="358"/>
      <c r="BA319" s="358"/>
      <c r="BB319" s="359"/>
      <c r="BC319" s="348" t="s">
        <v>104</v>
      </c>
      <c r="BD319" s="349"/>
      <c r="BE319" s="349"/>
      <c r="BF319" s="350"/>
      <c r="BG319" s="366" t="s">
        <v>82</v>
      </c>
      <c r="BH319" s="367"/>
      <c r="BI319" s="367"/>
      <c r="BJ319" s="368"/>
      <c r="BK319" s="315" t="s">
        <v>99</v>
      </c>
      <c r="BL319" s="316"/>
      <c r="BM319" s="316"/>
      <c r="BN319" s="316"/>
      <c r="BO319" s="316"/>
      <c r="BP319" s="317"/>
      <c r="BQ319" s="315" t="s">
        <v>83</v>
      </c>
      <c r="BR319" s="316"/>
      <c r="BS319" s="316"/>
      <c r="BT319" s="316"/>
      <c r="BU319" s="316"/>
      <c r="BV319" s="316"/>
      <c r="BW319" s="317"/>
      <c r="BX319" s="315" t="s">
        <v>84</v>
      </c>
      <c r="BY319" s="316"/>
      <c r="BZ319" s="316"/>
      <c r="CA319" s="316"/>
      <c r="CB319" s="316"/>
      <c r="CC319" s="317"/>
      <c r="CD319" s="315" t="s">
        <v>85</v>
      </c>
      <c r="CE319" s="316"/>
      <c r="CF319" s="316"/>
      <c r="CG319" s="316"/>
      <c r="CH319" s="316"/>
      <c r="CI319" s="317"/>
    </row>
    <row r="320" spans="1:87" ht="18" customHeight="1" x14ac:dyDescent="0.25">
      <c r="A320" s="75"/>
      <c r="B320" s="351"/>
      <c r="C320" s="352"/>
      <c r="D320" s="352"/>
      <c r="E320" s="352"/>
      <c r="F320" s="352"/>
      <c r="G320" s="352"/>
      <c r="H320" s="352"/>
      <c r="I320" s="352"/>
      <c r="J320" s="352"/>
      <c r="K320" s="352"/>
      <c r="L320" s="352"/>
      <c r="M320" s="352"/>
      <c r="N320" s="352"/>
      <c r="O320" s="352"/>
      <c r="P320" s="352"/>
      <c r="Q320" s="352"/>
      <c r="R320" s="352"/>
      <c r="S320" s="352"/>
      <c r="T320" s="352"/>
      <c r="U320" s="352"/>
      <c r="V320" s="352"/>
      <c r="W320" s="352"/>
      <c r="X320" s="352"/>
      <c r="Y320" s="353"/>
      <c r="Z320" s="351"/>
      <c r="AA320" s="352"/>
      <c r="AB320" s="352"/>
      <c r="AC320" s="352"/>
      <c r="AD320" s="353"/>
      <c r="AE320" s="360"/>
      <c r="AF320" s="361"/>
      <c r="AG320" s="361"/>
      <c r="AH320" s="361"/>
      <c r="AI320" s="361"/>
      <c r="AJ320" s="362"/>
      <c r="AK320" s="360"/>
      <c r="AL320" s="361"/>
      <c r="AM320" s="361"/>
      <c r="AN320" s="361"/>
      <c r="AO320" s="361"/>
      <c r="AP320" s="361"/>
      <c r="AQ320" s="361"/>
      <c r="AR320" s="361"/>
      <c r="AS320" s="361"/>
      <c r="AT320" s="361"/>
      <c r="AU320" s="361"/>
      <c r="AV320" s="361"/>
      <c r="AW320" s="361"/>
      <c r="AX320" s="362"/>
      <c r="AY320" s="360"/>
      <c r="AZ320" s="361"/>
      <c r="BA320" s="361"/>
      <c r="BB320" s="362"/>
      <c r="BC320" s="351"/>
      <c r="BD320" s="352"/>
      <c r="BE320" s="352"/>
      <c r="BF320" s="353"/>
      <c r="BG320" s="369"/>
      <c r="BH320" s="370"/>
      <c r="BI320" s="370"/>
      <c r="BJ320" s="371"/>
      <c r="BK320" s="318"/>
      <c r="BL320" s="319"/>
      <c r="BM320" s="319"/>
      <c r="BN320" s="319"/>
      <c r="BO320" s="319"/>
      <c r="BP320" s="320"/>
      <c r="BQ320" s="318"/>
      <c r="BR320" s="319"/>
      <c r="BS320" s="319"/>
      <c r="BT320" s="319"/>
      <c r="BU320" s="319"/>
      <c r="BV320" s="319"/>
      <c r="BW320" s="320"/>
      <c r="BX320" s="318"/>
      <c r="BY320" s="319"/>
      <c r="BZ320" s="319"/>
      <c r="CA320" s="319"/>
      <c r="CB320" s="319"/>
      <c r="CC320" s="320"/>
      <c r="CD320" s="318"/>
      <c r="CE320" s="319"/>
      <c r="CF320" s="319"/>
      <c r="CG320" s="319"/>
      <c r="CH320" s="319"/>
      <c r="CI320" s="320"/>
    </row>
    <row r="321" spans="1:87" ht="18" customHeight="1" thickBot="1" x14ac:dyDescent="0.3">
      <c r="A321" s="75"/>
      <c r="B321" s="354"/>
      <c r="C321" s="355"/>
      <c r="D321" s="355"/>
      <c r="E321" s="355"/>
      <c r="F321" s="355"/>
      <c r="G321" s="355"/>
      <c r="H321" s="355"/>
      <c r="I321" s="355"/>
      <c r="J321" s="355"/>
      <c r="K321" s="355"/>
      <c r="L321" s="355"/>
      <c r="M321" s="355"/>
      <c r="N321" s="355"/>
      <c r="O321" s="355"/>
      <c r="P321" s="355"/>
      <c r="Q321" s="355"/>
      <c r="R321" s="355"/>
      <c r="S321" s="355"/>
      <c r="T321" s="355"/>
      <c r="U321" s="355"/>
      <c r="V321" s="355"/>
      <c r="W321" s="355"/>
      <c r="X321" s="355"/>
      <c r="Y321" s="356"/>
      <c r="Z321" s="354"/>
      <c r="AA321" s="355"/>
      <c r="AB321" s="355"/>
      <c r="AC321" s="355"/>
      <c r="AD321" s="356"/>
      <c r="AE321" s="363"/>
      <c r="AF321" s="364"/>
      <c r="AG321" s="364"/>
      <c r="AH321" s="364"/>
      <c r="AI321" s="364"/>
      <c r="AJ321" s="365"/>
      <c r="AK321" s="360"/>
      <c r="AL321" s="361"/>
      <c r="AM321" s="361"/>
      <c r="AN321" s="361"/>
      <c r="AO321" s="361"/>
      <c r="AP321" s="361"/>
      <c r="AQ321" s="361"/>
      <c r="AR321" s="361"/>
      <c r="AS321" s="361"/>
      <c r="AT321" s="361"/>
      <c r="AU321" s="361"/>
      <c r="AV321" s="361"/>
      <c r="AW321" s="361"/>
      <c r="AX321" s="362"/>
      <c r="AY321" s="360"/>
      <c r="AZ321" s="361"/>
      <c r="BA321" s="361"/>
      <c r="BB321" s="362"/>
      <c r="BC321" s="351"/>
      <c r="BD321" s="352"/>
      <c r="BE321" s="352"/>
      <c r="BF321" s="353"/>
      <c r="BG321" s="369"/>
      <c r="BH321" s="370"/>
      <c r="BI321" s="370"/>
      <c r="BJ321" s="371"/>
      <c r="BK321" s="318"/>
      <c r="BL321" s="319"/>
      <c r="BM321" s="319"/>
      <c r="BN321" s="319"/>
      <c r="BO321" s="319"/>
      <c r="BP321" s="320"/>
      <c r="BQ321" s="321"/>
      <c r="BR321" s="322"/>
      <c r="BS321" s="322"/>
      <c r="BT321" s="322"/>
      <c r="BU321" s="322"/>
      <c r="BV321" s="322"/>
      <c r="BW321" s="323"/>
      <c r="BX321" s="321"/>
      <c r="BY321" s="322"/>
      <c r="BZ321" s="322"/>
      <c r="CA321" s="322"/>
      <c r="CB321" s="322"/>
      <c r="CC321" s="323"/>
      <c r="CD321" s="321"/>
      <c r="CE321" s="322"/>
      <c r="CF321" s="322"/>
      <c r="CG321" s="322"/>
      <c r="CH321" s="322"/>
      <c r="CI321" s="323"/>
    </row>
    <row r="322" spans="1:87" ht="18" customHeight="1" x14ac:dyDescent="0.25">
      <c r="A322" s="75"/>
      <c r="B322" s="324" t="s">
        <v>290</v>
      </c>
      <c r="C322" s="325"/>
      <c r="D322" s="325"/>
      <c r="E322" s="325"/>
      <c r="F322" s="325"/>
      <c r="G322" s="325"/>
      <c r="H322" s="325"/>
      <c r="I322" s="325"/>
      <c r="J322" s="325"/>
      <c r="K322" s="325"/>
      <c r="L322" s="325"/>
      <c r="M322" s="325"/>
      <c r="N322" s="325"/>
      <c r="O322" s="325"/>
      <c r="P322" s="325"/>
      <c r="Q322" s="325"/>
      <c r="R322" s="325"/>
      <c r="S322" s="325"/>
      <c r="T322" s="325"/>
      <c r="U322" s="325"/>
      <c r="V322" s="325"/>
      <c r="W322" s="325"/>
      <c r="X322" s="325"/>
      <c r="Y322" s="326"/>
      <c r="Z322" s="333" t="s">
        <v>344</v>
      </c>
      <c r="AA322" s="334"/>
      <c r="AB322" s="334"/>
      <c r="AC322" s="334"/>
      <c r="AD322" s="335"/>
      <c r="AE322" s="333">
        <v>4</v>
      </c>
      <c r="AF322" s="334"/>
      <c r="AG322" s="334"/>
      <c r="AH322" s="334"/>
      <c r="AI322" s="334"/>
      <c r="AJ322" s="334"/>
      <c r="AK322" s="342" t="s">
        <v>41</v>
      </c>
      <c r="AL322" s="343"/>
      <c r="AM322" s="343"/>
      <c r="AN322" s="343"/>
      <c r="AO322" s="343"/>
      <c r="AP322" s="343"/>
      <c r="AQ322" s="343"/>
      <c r="AR322" s="343"/>
      <c r="AS322" s="343"/>
      <c r="AT322" s="343"/>
      <c r="AU322" s="343"/>
      <c r="AV322" s="343"/>
      <c r="AW322" s="343"/>
      <c r="AX322" s="344"/>
      <c r="AY322" s="409">
        <v>1</v>
      </c>
      <c r="AZ322" s="346"/>
      <c r="BA322" s="346"/>
      <c r="BB322" s="410"/>
      <c r="BC322" s="345">
        <f>+$AE$322*AY322</f>
        <v>4</v>
      </c>
      <c r="BD322" s="346"/>
      <c r="BE322" s="346"/>
      <c r="BF322" s="347"/>
      <c r="BG322" s="285">
        <v>22629</v>
      </c>
      <c r="BH322" s="286"/>
      <c r="BI322" s="286"/>
      <c r="BJ322" s="287"/>
      <c r="BK322" s="288">
        <f>+AY322*BG322</f>
        <v>22629</v>
      </c>
      <c r="BL322" s="289"/>
      <c r="BM322" s="289"/>
      <c r="BN322" s="289"/>
      <c r="BO322" s="289"/>
      <c r="BP322" s="290"/>
      <c r="BQ322" s="291">
        <v>1000</v>
      </c>
      <c r="BR322" s="292"/>
      <c r="BS322" s="292"/>
      <c r="BT322" s="292"/>
      <c r="BU322" s="292"/>
      <c r="BV322" s="292"/>
      <c r="BW322" s="293"/>
      <c r="BX322" s="291">
        <f>+(((BK328+BQ322)*15)/85)</f>
        <v>24581.823529411766</v>
      </c>
      <c r="BY322" s="292"/>
      <c r="BZ322" s="292"/>
      <c r="CA322" s="292"/>
      <c r="CB322" s="292"/>
      <c r="CC322" s="293"/>
      <c r="CD322" s="291">
        <f>+BK328+BQ322+BX322</f>
        <v>163878.82352941178</v>
      </c>
      <c r="CE322" s="292"/>
      <c r="CF322" s="292"/>
      <c r="CG322" s="292"/>
      <c r="CH322" s="292"/>
      <c r="CI322" s="293"/>
    </row>
    <row r="323" spans="1:87" ht="18" customHeight="1" x14ac:dyDescent="0.25">
      <c r="A323" s="75"/>
      <c r="B323" s="327"/>
      <c r="C323" s="328"/>
      <c r="D323" s="328"/>
      <c r="E323" s="328"/>
      <c r="F323" s="328"/>
      <c r="G323" s="328"/>
      <c r="H323" s="328"/>
      <c r="I323" s="328"/>
      <c r="J323" s="328"/>
      <c r="K323" s="328"/>
      <c r="L323" s="328"/>
      <c r="M323" s="328"/>
      <c r="N323" s="328"/>
      <c r="O323" s="328"/>
      <c r="P323" s="328"/>
      <c r="Q323" s="328"/>
      <c r="R323" s="328"/>
      <c r="S323" s="328"/>
      <c r="T323" s="328"/>
      <c r="U323" s="328"/>
      <c r="V323" s="328"/>
      <c r="W323" s="328"/>
      <c r="X323" s="328"/>
      <c r="Y323" s="329"/>
      <c r="Z323" s="336"/>
      <c r="AA323" s="337"/>
      <c r="AB323" s="337"/>
      <c r="AC323" s="337"/>
      <c r="AD323" s="338"/>
      <c r="AE323" s="336"/>
      <c r="AF323" s="337"/>
      <c r="AG323" s="337"/>
      <c r="AH323" s="337"/>
      <c r="AI323" s="337"/>
      <c r="AJ323" s="337"/>
      <c r="AK323" s="300" t="s">
        <v>23</v>
      </c>
      <c r="AL323" s="301"/>
      <c r="AM323" s="301"/>
      <c r="AN323" s="301"/>
      <c r="AO323" s="301"/>
      <c r="AP323" s="301"/>
      <c r="AQ323" s="301"/>
      <c r="AR323" s="301"/>
      <c r="AS323" s="301"/>
      <c r="AT323" s="301"/>
      <c r="AU323" s="301"/>
      <c r="AV323" s="301"/>
      <c r="AW323" s="301"/>
      <c r="AX323" s="302"/>
      <c r="AY323" s="407">
        <v>1</v>
      </c>
      <c r="AZ323" s="304"/>
      <c r="BA323" s="304"/>
      <c r="BB323" s="408"/>
      <c r="BC323" s="306">
        <f t="shared" ref="BC323:BC327" si="47">+$AE$322*AY323</f>
        <v>4</v>
      </c>
      <c r="BD323" s="307"/>
      <c r="BE323" s="307"/>
      <c r="BF323" s="308"/>
      <c r="BG323" s="309">
        <v>7925</v>
      </c>
      <c r="BH323" s="310"/>
      <c r="BI323" s="310"/>
      <c r="BJ323" s="311"/>
      <c r="BK323" s="312">
        <f t="shared" ref="BK323:BK327" si="48">+AY323*BG323</f>
        <v>7925</v>
      </c>
      <c r="BL323" s="313"/>
      <c r="BM323" s="313"/>
      <c r="BN323" s="313"/>
      <c r="BO323" s="313"/>
      <c r="BP323" s="314"/>
      <c r="BQ323" s="294"/>
      <c r="BR323" s="295"/>
      <c r="BS323" s="295"/>
      <c r="BT323" s="295"/>
      <c r="BU323" s="295"/>
      <c r="BV323" s="295"/>
      <c r="BW323" s="296"/>
      <c r="BX323" s="294"/>
      <c r="BY323" s="295"/>
      <c r="BZ323" s="295"/>
      <c r="CA323" s="295"/>
      <c r="CB323" s="295"/>
      <c r="CC323" s="296"/>
      <c r="CD323" s="294"/>
      <c r="CE323" s="295"/>
      <c r="CF323" s="295"/>
      <c r="CG323" s="295"/>
      <c r="CH323" s="295"/>
      <c r="CI323" s="296"/>
    </row>
    <row r="324" spans="1:87" ht="18" customHeight="1" x14ac:dyDescent="0.25">
      <c r="A324" s="75"/>
      <c r="B324" s="327"/>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9"/>
      <c r="Z324" s="336"/>
      <c r="AA324" s="337"/>
      <c r="AB324" s="337"/>
      <c r="AC324" s="337"/>
      <c r="AD324" s="338"/>
      <c r="AE324" s="336"/>
      <c r="AF324" s="337"/>
      <c r="AG324" s="337"/>
      <c r="AH324" s="337"/>
      <c r="AI324" s="337"/>
      <c r="AJ324" s="337"/>
      <c r="AK324" s="300" t="s">
        <v>32</v>
      </c>
      <c r="AL324" s="301"/>
      <c r="AM324" s="301"/>
      <c r="AN324" s="301"/>
      <c r="AO324" s="301"/>
      <c r="AP324" s="301"/>
      <c r="AQ324" s="301"/>
      <c r="AR324" s="301"/>
      <c r="AS324" s="301"/>
      <c r="AT324" s="301"/>
      <c r="AU324" s="301"/>
      <c r="AV324" s="301"/>
      <c r="AW324" s="301"/>
      <c r="AX324" s="302"/>
      <c r="AY324" s="407">
        <v>1</v>
      </c>
      <c r="AZ324" s="304"/>
      <c r="BA324" s="304"/>
      <c r="BB324" s="408"/>
      <c r="BC324" s="306">
        <f t="shared" si="47"/>
        <v>4</v>
      </c>
      <c r="BD324" s="307"/>
      <c r="BE324" s="307"/>
      <c r="BF324" s="308"/>
      <c r="BG324" s="309">
        <v>10968</v>
      </c>
      <c r="BH324" s="310"/>
      <c r="BI324" s="310"/>
      <c r="BJ324" s="311"/>
      <c r="BK324" s="312">
        <f t="shared" si="48"/>
        <v>10968</v>
      </c>
      <c r="BL324" s="313"/>
      <c r="BM324" s="313"/>
      <c r="BN324" s="313"/>
      <c r="BO324" s="313"/>
      <c r="BP324" s="314"/>
      <c r="BQ324" s="294"/>
      <c r="BR324" s="295"/>
      <c r="BS324" s="295"/>
      <c r="BT324" s="295"/>
      <c r="BU324" s="295"/>
      <c r="BV324" s="295"/>
      <c r="BW324" s="296"/>
      <c r="BX324" s="294"/>
      <c r="BY324" s="295"/>
      <c r="BZ324" s="295"/>
      <c r="CA324" s="295"/>
      <c r="CB324" s="295"/>
      <c r="CC324" s="296"/>
      <c r="CD324" s="294"/>
      <c r="CE324" s="295"/>
      <c r="CF324" s="295"/>
      <c r="CG324" s="295"/>
      <c r="CH324" s="295"/>
      <c r="CI324" s="296"/>
    </row>
    <row r="325" spans="1:87" ht="18" customHeight="1" x14ac:dyDescent="0.25">
      <c r="A325" s="75"/>
      <c r="B325" s="327"/>
      <c r="C325" s="328"/>
      <c r="D325" s="328"/>
      <c r="E325" s="328"/>
      <c r="F325" s="328"/>
      <c r="G325" s="328"/>
      <c r="H325" s="328"/>
      <c r="I325" s="328"/>
      <c r="J325" s="328"/>
      <c r="K325" s="328"/>
      <c r="L325" s="328"/>
      <c r="M325" s="328"/>
      <c r="N325" s="328"/>
      <c r="O325" s="328"/>
      <c r="P325" s="328"/>
      <c r="Q325" s="328"/>
      <c r="R325" s="328"/>
      <c r="S325" s="328"/>
      <c r="T325" s="328"/>
      <c r="U325" s="328"/>
      <c r="V325" s="328"/>
      <c r="W325" s="328"/>
      <c r="X325" s="328"/>
      <c r="Y325" s="329"/>
      <c r="Z325" s="336"/>
      <c r="AA325" s="337"/>
      <c r="AB325" s="337"/>
      <c r="AC325" s="337"/>
      <c r="AD325" s="338"/>
      <c r="AE325" s="336"/>
      <c r="AF325" s="337"/>
      <c r="AG325" s="337"/>
      <c r="AH325" s="337"/>
      <c r="AI325" s="337"/>
      <c r="AJ325" s="337"/>
      <c r="AK325" s="300" t="s">
        <v>13</v>
      </c>
      <c r="AL325" s="301"/>
      <c r="AM325" s="301"/>
      <c r="AN325" s="301"/>
      <c r="AO325" s="301"/>
      <c r="AP325" s="301"/>
      <c r="AQ325" s="301"/>
      <c r="AR325" s="301"/>
      <c r="AS325" s="301"/>
      <c r="AT325" s="301"/>
      <c r="AU325" s="301"/>
      <c r="AV325" s="301"/>
      <c r="AW325" s="301"/>
      <c r="AX325" s="302"/>
      <c r="AY325" s="407">
        <v>1</v>
      </c>
      <c r="AZ325" s="304"/>
      <c r="BA325" s="304"/>
      <c r="BB325" s="408"/>
      <c r="BC325" s="306">
        <f t="shared" si="47"/>
        <v>4</v>
      </c>
      <c r="BD325" s="307"/>
      <c r="BE325" s="307"/>
      <c r="BF325" s="308"/>
      <c r="BG325" s="309">
        <v>40826</v>
      </c>
      <c r="BH325" s="310"/>
      <c r="BI325" s="310"/>
      <c r="BJ325" s="311"/>
      <c r="BK325" s="312">
        <f t="shared" si="48"/>
        <v>40826</v>
      </c>
      <c r="BL325" s="313"/>
      <c r="BM325" s="313"/>
      <c r="BN325" s="313"/>
      <c r="BO325" s="313"/>
      <c r="BP325" s="314"/>
      <c r="BQ325" s="294"/>
      <c r="BR325" s="295"/>
      <c r="BS325" s="295"/>
      <c r="BT325" s="295"/>
      <c r="BU325" s="295"/>
      <c r="BV325" s="295"/>
      <c r="BW325" s="296"/>
      <c r="BX325" s="294"/>
      <c r="BY325" s="295"/>
      <c r="BZ325" s="295"/>
      <c r="CA325" s="295"/>
      <c r="CB325" s="295"/>
      <c r="CC325" s="296"/>
      <c r="CD325" s="294"/>
      <c r="CE325" s="295"/>
      <c r="CF325" s="295"/>
      <c r="CG325" s="295"/>
      <c r="CH325" s="295"/>
      <c r="CI325" s="296"/>
    </row>
    <row r="326" spans="1:87" ht="18" customHeight="1" x14ac:dyDescent="0.25">
      <c r="A326" s="75"/>
      <c r="B326" s="327"/>
      <c r="C326" s="328"/>
      <c r="D326" s="328"/>
      <c r="E326" s="328"/>
      <c r="F326" s="328"/>
      <c r="G326" s="328"/>
      <c r="H326" s="328"/>
      <c r="I326" s="328"/>
      <c r="J326" s="328"/>
      <c r="K326" s="328"/>
      <c r="L326" s="328"/>
      <c r="M326" s="328"/>
      <c r="N326" s="328"/>
      <c r="O326" s="328"/>
      <c r="P326" s="328"/>
      <c r="Q326" s="328"/>
      <c r="R326" s="328"/>
      <c r="S326" s="328"/>
      <c r="T326" s="328"/>
      <c r="U326" s="328"/>
      <c r="V326" s="328"/>
      <c r="W326" s="328"/>
      <c r="X326" s="328"/>
      <c r="Y326" s="329"/>
      <c r="Z326" s="336"/>
      <c r="AA326" s="337"/>
      <c r="AB326" s="337"/>
      <c r="AC326" s="337"/>
      <c r="AD326" s="338"/>
      <c r="AE326" s="336"/>
      <c r="AF326" s="337"/>
      <c r="AG326" s="337"/>
      <c r="AH326" s="337"/>
      <c r="AI326" s="337"/>
      <c r="AJ326" s="337"/>
      <c r="AK326" s="300" t="s">
        <v>40</v>
      </c>
      <c r="AL326" s="301"/>
      <c r="AM326" s="301"/>
      <c r="AN326" s="301"/>
      <c r="AO326" s="301"/>
      <c r="AP326" s="301"/>
      <c r="AQ326" s="301"/>
      <c r="AR326" s="301"/>
      <c r="AS326" s="301"/>
      <c r="AT326" s="301"/>
      <c r="AU326" s="301"/>
      <c r="AV326" s="301"/>
      <c r="AW326" s="301"/>
      <c r="AX326" s="302"/>
      <c r="AY326" s="407">
        <v>1</v>
      </c>
      <c r="AZ326" s="304"/>
      <c r="BA326" s="304"/>
      <c r="BB326" s="408"/>
      <c r="BC326" s="306">
        <f t="shared" si="47"/>
        <v>4</v>
      </c>
      <c r="BD326" s="307"/>
      <c r="BE326" s="307"/>
      <c r="BF326" s="308"/>
      <c r="BG326" s="309">
        <v>26988</v>
      </c>
      <c r="BH326" s="310"/>
      <c r="BI326" s="310"/>
      <c r="BJ326" s="311"/>
      <c r="BK326" s="312">
        <f t="shared" si="48"/>
        <v>26988</v>
      </c>
      <c r="BL326" s="313"/>
      <c r="BM326" s="313"/>
      <c r="BN326" s="313"/>
      <c r="BO326" s="313"/>
      <c r="BP326" s="314"/>
      <c r="BQ326" s="294"/>
      <c r="BR326" s="295"/>
      <c r="BS326" s="295"/>
      <c r="BT326" s="295"/>
      <c r="BU326" s="295"/>
      <c r="BV326" s="295"/>
      <c r="BW326" s="296"/>
      <c r="BX326" s="294"/>
      <c r="BY326" s="295"/>
      <c r="BZ326" s="295"/>
      <c r="CA326" s="295"/>
      <c r="CB326" s="295"/>
      <c r="CC326" s="296"/>
      <c r="CD326" s="294"/>
      <c r="CE326" s="295"/>
      <c r="CF326" s="295"/>
      <c r="CG326" s="295"/>
      <c r="CH326" s="295"/>
      <c r="CI326" s="296"/>
    </row>
    <row r="327" spans="1:87" ht="18" customHeight="1" thickBot="1" x14ac:dyDescent="0.3">
      <c r="A327" s="75"/>
      <c r="B327" s="327"/>
      <c r="C327" s="328"/>
      <c r="D327" s="328"/>
      <c r="E327" s="328"/>
      <c r="F327" s="328"/>
      <c r="G327" s="328"/>
      <c r="H327" s="328"/>
      <c r="I327" s="328"/>
      <c r="J327" s="328"/>
      <c r="K327" s="328"/>
      <c r="L327" s="328"/>
      <c r="M327" s="328"/>
      <c r="N327" s="328"/>
      <c r="O327" s="328"/>
      <c r="P327" s="328"/>
      <c r="Q327" s="328"/>
      <c r="R327" s="328"/>
      <c r="S327" s="328"/>
      <c r="T327" s="328"/>
      <c r="U327" s="328"/>
      <c r="V327" s="328"/>
      <c r="W327" s="328"/>
      <c r="X327" s="328"/>
      <c r="Y327" s="329"/>
      <c r="Z327" s="336"/>
      <c r="AA327" s="337"/>
      <c r="AB327" s="337"/>
      <c r="AC327" s="337"/>
      <c r="AD327" s="338"/>
      <c r="AE327" s="336"/>
      <c r="AF327" s="337"/>
      <c r="AG327" s="337"/>
      <c r="AH327" s="337"/>
      <c r="AI327" s="337"/>
      <c r="AJ327" s="337"/>
      <c r="AK327" s="392" t="s">
        <v>18</v>
      </c>
      <c r="AL327" s="393"/>
      <c r="AM327" s="393"/>
      <c r="AN327" s="393"/>
      <c r="AO327" s="393"/>
      <c r="AP327" s="393"/>
      <c r="AQ327" s="393"/>
      <c r="AR327" s="393"/>
      <c r="AS327" s="393"/>
      <c r="AT327" s="393"/>
      <c r="AU327" s="393"/>
      <c r="AV327" s="393"/>
      <c r="AW327" s="393"/>
      <c r="AX327" s="394"/>
      <c r="AY327" s="407">
        <v>1</v>
      </c>
      <c r="AZ327" s="304"/>
      <c r="BA327" s="304"/>
      <c r="BB327" s="408"/>
      <c r="BC327" s="306">
        <f t="shared" si="47"/>
        <v>4</v>
      </c>
      <c r="BD327" s="307"/>
      <c r="BE327" s="307"/>
      <c r="BF327" s="308"/>
      <c r="BG327" s="309">
        <v>28961</v>
      </c>
      <c r="BH327" s="310"/>
      <c r="BI327" s="310"/>
      <c r="BJ327" s="311"/>
      <c r="BK327" s="312">
        <f t="shared" si="48"/>
        <v>28961</v>
      </c>
      <c r="BL327" s="313"/>
      <c r="BM327" s="313"/>
      <c r="BN327" s="313"/>
      <c r="BO327" s="313"/>
      <c r="BP327" s="314"/>
      <c r="BQ327" s="294"/>
      <c r="BR327" s="295"/>
      <c r="BS327" s="295"/>
      <c r="BT327" s="295"/>
      <c r="BU327" s="295"/>
      <c r="BV327" s="295"/>
      <c r="BW327" s="296"/>
      <c r="BX327" s="294"/>
      <c r="BY327" s="295"/>
      <c r="BZ327" s="295"/>
      <c r="CA327" s="295"/>
      <c r="CB327" s="295"/>
      <c r="CC327" s="296"/>
      <c r="CD327" s="294"/>
      <c r="CE327" s="295"/>
      <c r="CF327" s="295"/>
      <c r="CG327" s="295"/>
      <c r="CH327" s="295"/>
      <c r="CI327" s="296"/>
    </row>
    <row r="328" spans="1:87" ht="18" customHeight="1" thickBot="1" x14ac:dyDescent="0.3">
      <c r="A328" s="75"/>
      <c r="B328" s="377"/>
      <c r="C328" s="378"/>
      <c r="D328" s="378"/>
      <c r="E328" s="378"/>
      <c r="F328" s="378"/>
      <c r="G328" s="378"/>
      <c r="H328" s="378"/>
      <c r="I328" s="378"/>
      <c r="J328" s="378"/>
      <c r="K328" s="378"/>
      <c r="L328" s="378"/>
      <c r="M328" s="378"/>
      <c r="N328" s="378"/>
      <c r="O328" s="378"/>
      <c r="P328" s="378"/>
      <c r="Q328" s="378"/>
      <c r="R328" s="378"/>
      <c r="S328" s="378"/>
      <c r="T328" s="378"/>
      <c r="U328" s="378"/>
      <c r="V328" s="378"/>
      <c r="W328" s="378"/>
      <c r="X328" s="378"/>
      <c r="Y328" s="378"/>
      <c r="Z328" s="378"/>
      <c r="AA328" s="378"/>
      <c r="AB328" s="378"/>
      <c r="AC328" s="378"/>
      <c r="AD328" s="378"/>
      <c r="AE328" s="378"/>
      <c r="AF328" s="378"/>
      <c r="AG328" s="378"/>
      <c r="AH328" s="378"/>
      <c r="AI328" s="378"/>
      <c r="AJ328" s="379"/>
      <c r="AK328" s="380" t="s">
        <v>3</v>
      </c>
      <c r="AL328" s="381"/>
      <c r="AM328" s="381"/>
      <c r="AN328" s="381"/>
      <c r="AO328" s="381"/>
      <c r="AP328" s="381"/>
      <c r="AQ328" s="381"/>
      <c r="AR328" s="381"/>
      <c r="AS328" s="381"/>
      <c r="AT328" s="381"/>
      <c r="AU328" s="381"/>
      <c r="AV328" s="381"/>
      <c r="AW328" s="381"/>
      <c r="AX328" s="381"/>
      <c r="AY328" s="382"/>
      <c r="AZ328" s="382"/>
      <c r="BA328" s="382"/>
      <c r="BB328" s="382"/>
      <c r="BC328" s="382"/>
      <c r="BD328" s="382"/>
      <c r="BE328" s="382"/>
      <c r="BF328" s="382"/>
      <c r="BG328" s="382"/>
      <c r="BH328" s="382"/>
      <c r="BI328" s="382"/>
      <c r="BJ328" s="383"/>
      <c r="BK328" s="384">
        <f>SUM(BK322:BK327)</f>
        <v>138297</v>
      </c>
      <c r="BL328" s="385"/>
      <c r="BM328" s="385"/>
      <c r="BN328" s="385"/>
      <c r="BO328" s="385"/>
      <c r="BP328" s="386"/>
      <c r="BQ328" s="387" t="s">
        <v>100</v>
      </c>
      <c r="BR328" s="388"/>
      <c r="BS328" s="388"/>
      <c r="BT328" s="388"/>
      <c r="BU328" s="388"/>
      <c r="BV328" s="388"/>
      <c r="BW328" s="388"/>
      <c r="BX328" s="388"/>
      <c r="BY328" s="388"/>
      <c r="BZ328" s="388"/>
      <c r="CA328" s="388"/>
      <c r="CB328" s="388"/>
      <c r="CC328" s="389"/>
      <c r="CD328" s="390">
        <f>+CD322*AE322</f>
        <v>655515.29411764711</v>
      </c>
      <c r="CE328" s="390"/>
      <c r="CF328" s="390"/>
      <c r="CG328" s="390"/>
      <c r="CH328" s="390"/>
      <c r="CI328" s="391"/>
    </row>
    <row r="329" spans="1:87" ht="18" customHeight="1" thickBot="1" x14ac:dyDescent="0.3">
      <c r="A329" s="75"/>
      <c r="B329" s="76"/>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c r="AE329" s="76"/>
      <c r="AF329" s="76"/>
      <c r="AG329" s="76"/>
      <c r="AH329" s="76"/>
      <c r="AI329" s="76"/>
      <c r="AJ329" s="76"/>
      <c r="BG329" s="78"/>
      <c r="BH329" s="78"/>
      <c r="BI329" s="78"/>
      <c r="BJ329" s="78"/>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row>
    <row r="330" spans="1:87" ht="18" customHeight="1" x14ac:dyDescent="0.25">
      <c r="A330" s="75"/>
      <c r="B330" s="348" t="s">
        <v>0</v>
      </c>
      <c r="C330" s="349"/>
      <c r="D330" s="349"/>
      <c r="E330" s="349"/>
      <c r="F330" s="349"/>
      <c r="G330" s="349"/>
      <c r="H330" s="349"/>
      <c r="I330" s="349"/>
      <c r="J330" s="349"/>
      <c r="K330" s="349"/>
      <c r="L330" s="349"/>
      <c r="M330" s="349"/>
      <c r="N330" s="349"/>
      <c r="O330" s="349"/>
      <c r="P330" s="349"/>
      <c r="Q330" s="349"/>
      <c r="R330" s="349"/>
      <c r="S330" s="349"/>
      <c r="T330" s="349"/>
      <c r="U330" s="349"/>
      <c r="V330" s="349"/>
      <c r="W330" s="349"/>
      <c r="X330" s="349"/>
      <c r="Y330" s="350"/>
      <c r="Z330" s="348" t="s">
        <v>80</v>
      </c>
      <c r="AA330" s="349"/>
      <c r="AB330" s="349"/>
      <c r="AC330" s="349"/>
      <c r="AD330" s="350"/>
      <c r="AE330" s="357" t="s">
        <v>79</v>
      </c>
      <c r="AF330" s="358"/>
      <c r="AG330" s="358"/>
      <c r="AH330" s="358"/>
      <c r="AI330" s="358"/>
      <c r="AJ330" s="359"/>
      <c r="AK330" s="357" t="s">
        <v>81</v>
      </c>
      <c r="AL330" s="358"/>
      <c r="AM330" s="358"/>
      <c r="AN330" s="358"/>
      <c r="AO330" s="358"/>
      <c r="AP330" s="358"/>
      <c r="AQ330" s="358"/>
      <c r="AR330" s="358"/>
      <c r="AS330" s="358"/>
      <c r="AT330" s="358"/>
      <c r="AU330" s="358"/>
      <c r="AV330" s="358"/>
      <c r="AW330" s="358"/>
      <c r="AX330" s="359"/>
      <c r="AY330" s="357" t="s">
        <v>1</v>
      </c>
      <c r="AZ330" s="358"/>
      <c r="BA330" s="358"/>
      <c r="BB330" s="359"/>
      <c r="BC330" s="348" t="s">
        <v>104</v>
      </c>
      <c r="BD330" s="349"/>
      <c r="BE330" s="349"/>
      <c r="BF330" s="350"/>
      <c r="BG330" s="366" t="s">
        <v>82</v>
      </c>
      <c r="BH330" s="367"/>
      <c r="BI330" s="367"/>
      <c r="BJ330" s="368"/>
      <c r="BK330" s="315" t="s">
        <v>99</v>
      </c>
      <c r="BL330" s="316"/>
      <c r="BM330" s="316"/>
      <c r="BN330" s="316"/>
      <c r="BO330" s="316"/>
      <c r="BP330" s="317"/>
      <c r="BQ330" s="315" t="s">
        <v>83</v>
      </c>
      <c r="BR330" s="316"/>
      <c r="BS330" s="316"/>
      <c r="BT330" s="316"/>
      <c r="BU330" s="316"/>
      <c r="BV330" s="316"/>
      <c r="BW330" s="317"/>
      <c r="BX330" s="315" t="s">
        <v>84</v>
      </c>
      <c r="BY330" s="316"/>
      <c r="BZ330" s="316"/>
      <c r="CA330" s="316"/>
      <c r="CB330" s="316"/>
      <c r="CC330" s="317"/>
      <c r="CD330" s="315" t="s">
        <v>85</v>
      </c>
      <c r="CE330" s="316"/>
      <c r="CF330" s="316"/>
      <c r="CG330" s="316"/>
      <c r="CH330" s="316"/>
      <c r="CI330" s="317"/>
    </row>
    <row r="331" spans="1:87" ht="18" customHeight="1" x14ac:dyDescent="0.25">
      <c r="A331" s="75"/>
      <c r="B331" s="351"/>
      <c r="C331" s="352"/>
      <c r="D331" s="352"/>
      <c r="E331" s="352"/>
      <c r="F331" s="352"/>
      <c r="G331" s="352"/>
      <c r="H331" s="352"/>
      <c r="I331" s="352"/>
      <c r="J331" s="352"/>
      <c r="K331" s="352"/>
      <c r="L331" s="352"/>
      <c r="M331" s="352"/>
      <c r="N331" s="352"/>
      <c r="O331" s="352"/>
      <c r="P331" s="352"/>
      <c r="Q331" s="352"/>
      <c r="R331" s="352"/>
      <c r="S331" s="352"/>
      <c r="T331" s="352"/>
      <c r="U331" s="352"/>
      <c r="V331" s="352"/>
      <c r="W331" s="352"/>
      <c r="X331" s="352"/>
      <c r="Y331" s="353"/>
      <c r="Z331" s="351"/>
      <c r="AA331" s="352"/>
      <c r="AB331" s="352"/>
      <c r="AC331" s="352"/>
      <c r="AD331" s="353"/>
      <c r="AE331" s="360"/>
      <c r="AF331" s="361"/>
      <c r="AG331" s="361"/>
      <c r="AH331" s="361"/>
      <c r="AI331" s="361"/>
      <c r="AJ331" s="362"/>
      <c r="AK331" s="360"/>
      <c r="AL331" s="361"/>
      <c r="AM331" s="361"/>
      <c r="AN331" s="361"/>
      <c r="AO331" s="361"/>
      <c r="AP331" s="361"/>
      <c r="AQ331" s="361"/>
      <c r="AR331" s="361"/>
      <c r="AS331" s="361"/>
      <c r="AT331" s="361"/>
      <c r="AU331" s="361"/>
      <c r="AV331" s="361"/>
      <c r="AW331" s="361"/>
      <c r="AX331" s="362"/>
      <c r="AY331" s="360"/>
      <c r="AZ331" s="361"/>
      <c r="BA331" s="361"/>
      <c r="BB331" s="362"/>
      <c r="BC331" s="351"/>
      <c r="BD331" s="352"/>
      <c r="BE331" s="352"/>
      <c r="BF331" s="353"/>
      <c r="BG331" s="369"/>
      <c r="BH331" s="370"/>
      <c r="BI331" s="370"/>
      <c r="BJ331" s="371"/>
      <c r="BK331" s="318"/>
      <c r="BL331" s="319"/>
      <c r="BM331" s="319"/>
      <c r="BN331" s="319"/>
      <c r="BO331" s="319"/>
      <c r="BP331" s="320"/>
      <c r="BQ331" s="318"/>
      <c r="BR331" s="319"/>
      <c r="BS331" s="319"/>
      <c r="BT331" s="319"/>
      <c r="BU331" s="319"/>
      <c r="BV331" s="319"/>
      <c r="BW331" s="320"/>
      <c r="BX331" s="318"/>
      <c r="BY331" s="319"/>
      <c r="BZ331" s="319"/>
      <c r="CA331" s="319"/>
      <c r="CB331" s="319"/>
      <c r="CC331" s="320"/>
      <c r="CD331" s="318"/>
      <c r="CE331" s="319"/>
      <c r="CF331" s="319"/>
      <c r="CG331" s="319"/>
      <c r="CH331" s="319"/>
      <c r="CI331" s="320"/>
    </row>
    <row r="332" spans="1:87" ht="18" customHeight="1" thickBot="1" x14ac:dyDescent="0.3">
      <c r="A332" s="75"/>
      <c r="B332" s="354"/>
      <c r="C332" s="355"/>
      <c r="D332" s="355"/>
      <c r="E332" s="355"/>
      <c r="F332" s="355"/>
      <c r="G332" s="355"/>
      <c r="H332" s="355"/>
      <c r="I332" s="355"/>
      <c r="J332" s="355"/>
      <c r="K332" s="355"/>
      <c r="L332" s="355"/>
      <c r="M332" s="355"/>
      <c r="N332" s="355"/>
      <c r="O332" s="355"/>
      <c r="P332" s="355"/>
      <c r="Q332" s="355"/>
      <c r="R332" s="355"/>
      <c r="S332" s="355"/>
      <c r="T332" s="355"/>
      <c r="U332" s="355"/>
      <c r="V332" s="355"/>
      <c r="W332" s="355"/>
      <c r="X332" s="355"/>
      <c r="Y332" s="356"/>
      <c r="Z332" s="354"/>
      <c r="AA332" s="355"/>
      <c r="AB332" s="355"/>
      <c r="AC332" s="355"/>
      <c r="AD332" s="356"/>
      <c r="AE332" s="363"/>
      <c r="AF332" s="364"/>
      <c r="AG332" s="364"/>
      <c r="AH332" s="364"/>
      <c r="AI332" s="364"/>
      <c r="AJ332" s="365"/>
      <c r="AK332" s="360"/>
      <c r="AL332" s="361"/>
      <c r="AM332" s="361"/>
      <c r="AN332" s="361"/>
      <c r="AO332" s="361"/>
      <c r="AP332" s="361"/>
      <c r="AQ332" s="361"/>
      <c r="AR332" s="361"/>
      <c r="AS332" s="361"/>
      <c r="AT332" s="361"/>
      <c r="AU332" s="361"/>
      <c r="AV332" s="361"/>
      <c r="AW332" s="361"/>
      <c r="AX332" s="362"/>
      <c r="AY332" s="360"/>
      <c r="AZ332" s="361"/>
      <c r="BA332" s="361"/>
      <c r="BB332" s="362"/>
      <c r="BC332" s="351"/>
      <c r="BD332" s="352"/>
      <c r="BE332" s="352"/>
      <c r="BF332" s="353"/>
      <c r="BG332" s="369"/>
      <c r="BH332" s="370"/>
      <c r="BI332" s="370"/>
      <c r="BJ332" s="371"/>
      <c r="BK332" s="318"/>
      <c r="BL332" s="319"/>
      <c r="BM332" s="319"/>
      <c r="BN332" s="319"/>
      <c r="BO332" s="319"/>
      <c r="BP332" s="320"/>
      <c r="BQ332" s="321"/>
      <c r="BR332" s="322"/>
      <c r="BS332" s="322"/>
      <c r="BT332" s="322"/>
      <c r="BU332" s="322"/>
      <c r="BV332" s="322"/>
      <c r="BW332" s="323"/>
      <c r="BX332" s="321"/>
      <c r="BY332" s="322"/>
      <c r="BZ332" s="322"/>
      <c r="CA332" s="322"/>
      <c r="CB332" s="322"/>
      <c r="CC332" s="323"/>
      <c r="CD332" s="321"/>
      <c r="CE332" s="322"/>
      <c r="CF332" s="322"/>
      <c r="CG332" s="322"/>
      <c r="CH332" s="322"/>
      <c r="CI332" s="323"/>
    </row>
    <row r="333" spans="1:87" ht="18" customHeight="1" x14ac:dyDescent="0.25">
      <c r="A333" s="75"/>
      <c r="B333" s="324" t="s">
        <v>291</v>
      </c>
      <c r="C333" s="325"/>
      <c r="D333" s="325"/>
      <c r="E333" s="325"/>
      <c r="F333" s="325"/>
      <c r="G333" s="325"/>
      <c r="H333" s="325"/>
      <c r="I333" s="325"/>
      <c r="J333" s="325"/>
      <c r="K333" s="325"/>
      <c r="L333" s="325"/>
      <c r="M333" s="325"/>
      <c r="N333" s="325"/>
      <c r="O333" s="325"/>
      <c r="P333" s="325"/>
      <c r="Q333" s="325"/>
      <c r="R333" s="325"/>
      <c r="S333" s="325"/>
      <c r="T333" s="325"/>
      <c r="U333" s="325"/>
      <c r="V333" s="325"/>
      <c r="W333" s="325"/>
      <c r="X333" s="325"/>
      <c r="Y333" s="326"/>
      <c r="Z333" s="333" t="s">
        <v>345</v>
      </c>
      <c r="AA333" s="334"/>
      <c r="AB333" s="334"/>
      <c r="AC333" s="334"/>
      <c r="AD333" s="335"/>
      <c r="AE333" s="333">
        <v>4</v>
      </c>
      <c r="AF333" s="334"/>
      <c r="AG333" s="334"/>
      <c r="AH333" s="334"/>
      <c r="AI333" s="334"/>
      <c r="AJ333" s="334"/>
      <c r="AK333" s="342" t="s">
        <v>41</v>
      </c>
      <c r="AL333" s="343"/>
      <c r="AM333" s="343"/>
      <c r="AN333" s="343"/>
      <c r="AO333" s="343"/>
      <c r="AP333" s="343"/>
      <c r="AQ333" s="343"/>
      <c r="AR333" s="343"/>
      <c r="AS333" s="343"/>
      <c r="AT333" s="343"/>
      <c r="AU333" s="343"/>
      <c r="AV333" s="343"/>
      <c r="AW333" s="343"/>
      <c r="AX333" s="344"/>
      <c r="AY333" s="409">
        <v>1</v>
      </c>
      <c r="AZ333" s="346"/>
      <c r="BA333" s="346"/>
      <c r="BB333" s="410"/>
      <c r="BC333" s="345">
        <f>+$AE$333*AY333</f>
        <v>4</v>
      </c>
      <c r="BD333" s="346"/>
      <c r="BE333" s="346"/>
      <c r="BF333" s="347"/>
      <c r="BG333" s="285">
        <v>22629</v>
      </c>
      <c r="BH333" s="286"/>
      <c r="BI333" s="286"/>
      <c r="BJ333" s="287"/>
      <c r="BK333" s="288">
        <f>+AY333*BG333</f>
        <v>22629</v>
      </c>
      <c r="BL333" s="289"/>
      <c r="BM333" s="289"/>
      <c r="BN333" s="289"/>
      <c r="BO333" s="289"/>
      <c r="BP333" s="290"/>
      <c r="BQ333" s="291">
        <v>1000</v>
      </c>
      <c r="BR333" s="292"/>
      <c r="BS333" s="292"/>
      <c r="BT333" s="292"/>
      <c r="BU333" s="292"/>
      <c r="BV333" s="292"/>
      <c r="BW333" s="293"/>
      <c r="BX333" s="291">
        <f>+(((BK341+BQ333)*15)/85)</f>
        <v>35403.529411764706</v>
      </c>
      <c r="BY333" s="292"/>
      <c r="BZ333" s="292"/>
      <c r="CA333" s="292"/>
      <c r="CB333" s="292"/>
      <c r="CC333" s="293"/>
      <c r="CD333" s="291">
        <f>+BK341+BQ333+BX333</f>
        <v>236023.5294117647</v>
      </c>
      <c r="CE333" s="292"/>
      <c r="CF333" s="292"/>
      <c r="CG333" s="292"/>
      <c r="CH333" s="292"/>
      <c r="CI333" s="293"/>
    </row>
    <row r="334" spans="1:87" ht="18" customHeight="1" x14ac:dyDescent="0.25">
      <c r="A334" s="75"/>
      <c r="B334" s="327"/>
      <c r="C334" s="328"/>
      <c r="D334" s="328"/>
      <c r="E334" s="328"/>
      <c r="F334" s="328"/>
      <c r="G334" s="328"/>
      <c r="H334" s="328"/>
      <c r="I334" s="328"/>
      <c r="J334" s="328"/>
      <c r="K334" s="328"/>
      <c r="L334" s="328"/>
      <c r="M334" s="328"/>
      <c r="N334" s="328"/>
      <c r="O334" s="328"/>
      <c r="P334" s="328"/>
      <c r="Q334" s="328"/>
      <c r="R334" s="328"/>
      <c r="S334" s="328"/>
      <c r="T334" s="328"/>
      <c r="U334" s="328"/>
      <c r="V334" s="328"/>
      <c r="W334" s="328"/>
      <c r="X334" s="328"/>
      <c r="Y334" s="329"/>
      <c r="Z334" s="336"/>
      <c r="AA334" s="337"/>
      <c r="AB334" s="337"/>
      <c r="AC334" s="337"/>
      <c r="AD334" s="338"/>
      <c r="AE334" s="336"/>
      <c r="AF334" s="337"/>
      <c r="AG334" s="337"/>
      <c r="AH334" s="337"/>
      <c r="AI334" s="337"/>
      <c r="AJ334" s="337"/>
      <c r="AK334" s="300" t="s">
        <v>527</v>
      </c>
      <c r="AL334" s="301"/>
      <c r="AM334" s="301"/>
      <c r="AN334" s="301"/>
      <c r="AO334" s="301"/>
      <c r="AP334" s="301"/>
      <c r="AQ334" s="301"/>
      <c r="AR334" s="301"/>
      <c r="AS334" s="301"/>
      <c r="AT334" s="301"/>
      <c r="AU334" s="301"/>
      <c r="AV334" s="301"/>
      <c r="AW334" s="301"/>
      <c r="AX334" s="302"/>
      <c r="AY334" s="407">
        <v>2</v>
      </c>
      <c r="AZ334" s="304"/>
      <c r="BA334" s="304"/>
      <c r="BB334" s="408"/>
      <c r="BC334" s="306">
        <f t="shared" ref="BC334:BC340" si="49">+$AE$333*AY334</f>
        <v>8</v>
      </c>
      <c r="BD334" s="307"/>
      <c r="BE334" s="307"/>
      <c r="BF334" s="308"/>
      <c r="BG334" s="309">
        <v>18911</v>
      </c>
      <c r="BH334" s="310"/>
      <c r="BI334" s="310"/>
      <c r="BJ334" s="311"/>
      <c r="BK334" s="312">
        <f t="shared" ref="BK334:BK340" si="50">+AY334*BG334</f>
        <v>37822</v>
      </c>
      <c r="BL334" s="313"/>
      <c r="BM334" s="313"/>
      <c r="BN334" s="313"/>
      <c r="BO334" s="313"/>
      <c r="BP334" s="314"/>
      <c r="BQ334" s="294"/>
      <c r="BR334" s="295"/>
      <c r="BS334" s="295"/>
      <c r="BT334" s="295"/>
      <c r="BU334" s="295"/>
      <c r="BV334" s="295"/>
      <c r="BW334" s="296"/>
      <c r="BX334" s="294"/>
      <c r="BY334" s="295"/>
      <c r="BZ334" s="295"/>
      <c r="CA334" s="295"/>
      <c r="CB334" s="295"/>
      <c r="CC334" s="296"/>
      <c r="CD334" s="294"/>
      <c r="CE334" s="295"/>
      <c r="CF334" s="295"/>
      <c r="CG334" s="295"/>
      <c r="CH334" s="295"/>
      <c r="CI334" s="296"/>
    </row>
    <row r="335" spans="1:87" ht="18" customHeight="1" x14ac:dyDescent="0.25">
      <c r="A335" s="75"/>
      <c r="B335" s="327"/>
      <c r="C335" s="328"/>
      <c r="D335" s="328"/>
      <c r="E335" s="328"/>
      <c r="F335" s="328"/>
      <c r="G335" s="328"/>
      <c r="H335" s="328"/>
      <c r="I335" s="328"/>
      <c r="J335" s="328"/>
      <c r="K335" s="328"/>
      <c r="L335" s="328"/>
      <c r="M335" s="328"/>
      <c r="N335" s="328"/>
      <c r="O335" s="328"/>
      <c r="P335" s="328"/>
      <c r="Q335" s="328"/>
      <c r="R335" s="328"/>
      <c r="S335" s="328"/>
      <c r="T335" s="328"/>
      <c r="U335" s="328"/>
      <c r="V335" s="328"/>
      <c r="W335" s="328"/>
      <c r="X335" s="328"/>
      <c r="Y335" s="329"/>
      <c r="Z335" s="336"/>
      <c r="AA335" s="337"/>
      <c r="AB335" s="337"/>
      <c r="AC335" s="337"/>
      <c r="AD335" s="338"/>
      <c r="AE335" s="336"/>
      <c r="AF335" s="337"/>
      <c r="AG335" s="337"/>
      <c r="AH335" s="337"/>
      <c r="AI335" s="337"/>
      <c r="AJ335" s="337"/>
      <c r="AK335" s="300" t="s">
        <v>13</v>
      </c>
      <c r="AL335" s="301"/>
      <c r="AM335" s="301"/>
      <c r="AN335" s="301"/>
      <c r="AO335" s="301"/>
      <c r="AP335" s="301"/>
      <c r="AQ335" s="301"/>
      <c r="AR335" s="301"/>
      <c r="AS335" s="301"/>
      <c r="AT335" s="301"/>
      <c r="AU335" s="301"/>
      <c r="AV335" s="301"/>
      <c r="AW335" s="301"/>
      <c r="AX335" s="302"/>
      <c r="AY335" s="407">
        <v>1</v>
      </c>
      <c r="AZ335" s="304"/>
      <c r="BA335" s="304"/>
      <c r="BB335" s="408"/>
      <c r="BC335" s="306">
        <f t="shared" si="49"/>
        <v>4</v>
      </c>
      <c r="BD335" s="307"/>
      <c r="BE335" s="307"/>
      <c r="BF335" s="308"/>
      <c r="BG335" s="309">
        <v>40826</v>
      </c>
      <c r="BH335" s="310"/>
      <c r="BI335" s="310"/>
      <c r="BJ335" s="311"/>
      <c r="BK335" s="312">
        <f t="shared" si="50"/>
        <v>40826</v>
      </c>
      <c r="BL335" s="313"/>
      <c r="BM335" s="313"/>
      <c r="BN335" s="313"/>
      <c r="BO335" s="313"/>
      <c r="BP335" s="314"/>
      <c r="BQ335" s="294"/>
      <c r="BR335" s="295"/>
      <c r="BS335" s="295"/>
      <c r="BT335" s="295"/>
      <c r="BU335" s="295"/>
      <c r="BV335" s="295"/>
      <c r="BW335" s="296"/>
      <c r="BX335" s="294"/>
      <c r="BY335" s="295"/>
      <c r="BZ335" s="295"/>
      <c r="CA335" s="295"/>
      <c r="CB335" s="295"/>
      <c r="CC335" s="296"/>
      <c r="CD335" s="294"/>
      <c r="CE335" s="295"/>
      <c r="CF335" s="295"/>
      <c r="CG335" s="295"/>
      <c r="CH335" s="295"/>
      <c r="CI335" s="296"/>
    </row>
    <row r="336" spans="1:87" ht="18" customHeight="1" x14ac:dyDescent="0.25">
      <c r="A336" s="75"/>
      <c r="B336" s="327"/>
      <c r="C336" s="328"/>
      <c r="D336" s="328"/>
      <c r="E336" s="328"/>
      <c r="F336" s="328"/>
      <c r="G336" s="328"/>
      <c r="H336" s="328"/>
      <c r="I336" s="328"/>
      <c r="J336" s="328"/>
      <c r="K336" s="328"/>
      <c r="L336" s="328"/>
      <c r="M336" s="328"/>
      <c r="N336" s="328"/>
      <c r="O336" s="328"/>
      <c r="P336" s="328"/>
      <c r="Q336" s="328"/>
      <c r="R336" s="328"/>
      <c r="S336" s="328"/>
      <c r="T336" s="328"/>
      <c r="U336" s="328"/>
      <c r="V336" s="328"/>
      <c r="W336" s="328"/>
      <c r="X336" s="328"/>
      <c r="Y336" s="329"/>
      <c r="Z336" s="336"/>
      <c r="AA336" s="337"/>
      <c r="AB336" s="337"/>
      <c r="AC336" s="337"/>
      <c r="AD336" s="338"/>
      <c r="AE336" s="336"/>
      <c r="AF336" s="337"/>
      <c r="AG336" s="337"/>
      <c r="AH336" s="337"/>
      <c r="AI336" s="337"/>
      <c r="AJ336" s="337"/>
      <c r="AK336" s="300" t="s">
        <v>40</v>
      </c>
      <c r="AL336" s="301"/>
      <c r="AM336" s="301"/>
      <c r="AN336" s="301"/>
      <c r="AO336" s="301"/>
      <c r="AP336" s="301"/>
      <c r="AQ336" s="301"/>
      <c r="AR336" s="301"/>
      <c r="AS336" s="301"/>
      <c r="AT336" s="301"/>
      <c r="AU336" s="301"/>
      <c r="AV336" s="301"/>
      <c r="AW336" s="301"/>
      <c r="AX336" s="302"/>
      <c r="AY336" s="407">
        <v>1</v>
      </c>
      <c r="AZ336" s="304"/>
      <c r="BA336" s="304"/>
      <c r="BB336" s="408"/>
      <c r="BC336" s="306">
        <f t="shared" si="49"/>
        <v>4</v>
      </c>
      <c r="BD336" s="307"/>
      <c r="BE336" s="307"/>
      <c r="BF336" s="308"/>
      <c r="BG336" s="309">
        <v>26988</v>
      </c>
      <c r="BH336" s="310"/>
      <c r="BI336" s="310"/>
      <c r="BJ336" s="311"/>
      <c r="BK336" s="312">
        <f t="shared" si="50"/>
        <v>26988</v>
      </c>
      <c r="BL336" s="313"/>
      <c r="BM336" s="313"/>
      <c r="BN336" s="313"/>
      <c r="BO336" s="313"/>
      <c r="BP336" s="314"/>
      <c r="BQ336" s="294"/>
      <c r="BR336" s="295"/>
      <c r="BS336" s="295"/>
      <c r="BT336" s="295"/>
      <c r="BU336" s="295"/>
      <c r="BV336" s="295"/>
      <c r="BW336" s="296"/>
      <c r="BX336" s="294"/>
      <c r="BY336" s="295"/>
      <c r="BZ336" s="295"/>
      <c r="CA336" s="295"/>
      <c r="CB336" s="295"/>
      <c r="CC336" s="296"/>
      <c r="CD336" s="294"/>
      <c r="CE336" s="295"/>
      <c r="CF336" s="295"/>
      <c r="CG336" s="295"/>
      <c r="CH336" s="295"/>
      <c r="CI336" s="296"/>
    </row>
    <row r="337" spans="1:87" ht="18" customHeight="1" x14ac:dyDescent="0.25">
      <c r="A337" s="75"/>
      <c r="B337" s="327"/>
      <c r="C337" s="328"/>
      <c r="D337" s="328"/>
      <c r="E337" s="328"/>
      <c r="F337" s="328"/>
      <c r="G337" s="328"/>
      <c r="H337" s="328"/>
      <c r="I337" s="328"/>
      <c r="J337" s="328"/>
      <c r="K337" s="328"/>
      <c r="L337" s="328"/>
      <c r="M337" s="328"/>
      <c r="N337" s="328"/>
      <c r="O337" s="328"/>
      <c r="P337" s="328"/>
      <c r="Q337" s="328"/>
      <c r="R337" s="328"/>
      <c r="S337" s="328"/>
      <c r="T337" s="328"/>
      <c r="U337" s="328"/>
      <c r="V337" s="328"/>
      <c r="W337" s="328"/>
      <c r="X337" s="328"/>
      <c r="Y337" s="329"/>
      <c r="Z337" s="336"/>
      <c r="AA337" s="337"/>
      <c r="AB337" s="337"/>
      <c r="AC337" s="337"/>
      <c r="AD337" s="338"/>
      <c r="AE337" s="336"/>
      <c r="AF337" s="337"/>
      <c r="AG337" s="337"/>
      <c r="AH337" s="337"/>
      <c r="AI337" s="337"/>
      <c r="AJ337" s="337"/>
      <c r="AK337" s="300" t="s">
        <v>526</v>
      </c>
      <c r="AL337" s="301"/>
      <c r="AM337" s="301"/>
      <c r="AN337" s="301"/>
      <c r="AO337" s="301"/>
      <c r="AP337" s="301"/>
      <c r="AQ337" s="301"/>
      <c r="AR337" s="301"/>
      <c r="AS337" s="301"/>
      <c r="AT337" s="301"/>
      <c r="AU337" s="301"/>
      <c r="AV337" s="301"/>
      <c r="AW337" s="301"/>
      <c r="AX337" s="302"/>
      <c r="AY337" s="407">
        <v>1</v>
      </c>
      <c r="AZ337" s="304"/>
      <c r="BA337" s="304"/>
      <c r="BB337" s="408"/>
      <c r="BC337" s="306">
        <f t="shared" si="49"/>
        <v>4</v>
      </c>
      <c r="BD337" s="307"/>
      <c r="BE337" s="307"/>
      <c r="BF337" s="308"/>
      <c r="BG337" s="309">
        <v>7925</v>
      </c>
      <c r="BH337" s="310"/>
      <c r="BI337" s="310"/>
      <c r="BJ337" s="311"/>
      <c r="BK337" s="312">
        <f t="shared" si="50"/>
        <v>7925</v>
      </c>
      <c r="BL337" s="313"/>
      <c r="BM337" s="313"/>
      <c r="BN337" s="313"/>
      <c r="BO337" s="313"/>
      <c r="BP337" s="314"/>
      <c r="BQ337" s="294"/>
      <c r="BR337" s="295"/>
      <c r="BS337" s="295"/>
      <c r="BT337" s="295"/>
      <c r="BU337" s="295"/>
      <c r="BV337" s="295"/>
      <c r="BW337" s="296"/>
      <c r="BX337" s="294"/>
      <c r="BY337" s="295"/>
      <c r="BZ337" s="295"/>
      <c r="CA337" s="295"/>
      <c r="CB337" s="295"/>
      <c r="CC337" s="296"/>
      <c r="CD337" s="294"/>
      <c r="CE337" s="295"/>
      <c r="CF337" s="295"/>
      <c r="CG337" s="295"/>
      <c r="CH337" s="295"/>
      <c r="CI337" s="296"/>
    </row>
    <row r="338" spans="1:87" ht="18" customHeight="1" x14ac:dyDescent="0.25">
      <c r="A338" s="75"/>
      <c r="B338" s="327"/>
      <c r="C338" s="328"/>
      <c r="D338" s="328"/>
      <c r="E338" s="328"/>
      <c r="F338" s="328"/>
      <c r="G338" s="328"/>
      <c r="H338" s="328"/>
      <c r="I338" s="328"/>
      <c r="J338" s="328"/>
      <c r="K338" s="328"/>
      <c r="L338" s="328"/>
      <c r="M338" s="328"/>
      <c r="N338" s="328"/>
      <c r="O338" s="328"/>
      <c r="P338" s="328"/>
      <c r="Q338" s="328"/>
      <c r="R338" s="328"/>
      <c r="S338" s="328"/>
      <c r="T338" s="328"/>
      <c r="U338" s="328"/>
      <c r="V338" s="328"/>
      <c r="W338" s="328"/>
      <c r="X338" s="328"/>
      <c r="Y338" s="329"/>
      <c r="Z338" s="336"/>
      <c r="AA338" s="337"/>
      <c r="AB338" s="337"/>
      <c r="AC338" s="337"/>
      <c r="AD338" s="338"/>
      <c r="AE338" s="336"/>
      <c r="AF338" s="337"/>
      <c r="AG338" s="337"/>
      <c r="AH338" s="337"/>
      <c r="AI338" s="337"/>
      <c r="AJ338" s="337"/>
      <c r="AK338" s="300" t="s">
        <v>530</v>
      </c>
      <c r="AL338" s="301"/>
      <c r="AM338" s="301"/>
      <c r="AN338" s="301"/>
      <c r="AO338" s="301"/>
      <c r="AP338" s="301"/>
      <c r="AQ338" s="301"/>
      <c r="AR338" s="301"/>
      <c r="AS338" s="301"/>
      <c r="AT338" s="301"/>
      <c r="AU338" s="301"/>
      <c r="AV338" s="301"/>
      <c r="AW338" s="301"/>
      <c r="AX338" s="302"/>
      <c r="AY338" s="407">
        <v>1</v>
      </c>
      <c r="AZ338" s="304"/>
      <c r="BA338" s="304"/>
      <c r="BB338" s="408"/>
      <c r="BC338" s="306">
        <f t="shared" si="49"/>
        <v>4</v>
      </c>
      <c r="BD338" s="307"/>
      <c r="BE338" s="307"/>
      <c r="BF338" s="308"/>
      <c r="BG338" s="309">
        <v>22629</v>
      </c>
      <c r="BH338" s="310"/>
      <c r="BI338" s="310"/>
      <c r="BJ338" s="311"/>
      <c r="BK338" s="312">
        <f t="shared" si="50"/>
        <v>22629</v>
      </c>
      <c r="BL338" s="313"/>
      <c r="BM338" s="313"/>
      <c r="BN338" s="313"/>
      <c r="BO338" s="313"/>
      <c r="BP338" s="314"/>
      <c r="BQ338" s="294"/>
      <c r="BR338" s="295"/>
      <c r="BS338" s="295"/>
      <c r="BT338" s="295"/>
      <c r="BU338" s="295"/>
      <c r="BV338" s="295"/>
      <c r="BW338" s="296"/>
      <c r="BX338" s="294"/>
      <c r="BY338" s="295"/>
      <c r="BZ338" s="295"/>
      <c r="CA338" s="295"/>
      <c r="CB338" s="295"/>
      <c r="CC338" s="296"/>
      <c r="CD338" s="294"/>
      <c r="CE338" s="295"/>
      <c r="CF338" s="295"/>
      <c r="CG338" s="295"/>
      <c r="CH338" s="295"/>
      <c r="CI338" s="296"/>
    </row>
    <row r="339" spans="1:87" ht="18" customHeight="1" x14ac:dyDescent="0.25">
      <c r="A339" s="75"/>
      <c r="B339" s="327"/>
      <c r="C339" s="328"/>
      <c r="D339" s="328"/>
      <c r="E339" s="328"/>
      <c r="F339" s="328"/>
      <c r="G339" s="328"/>
      <c r="H339" s="328"/>
      <c r="I339" s="328"/>
      <c r="J339" s="328"/>
      <c r="K339" s="328"/>
      <c r="L339" s="328"/>
      <c r="M339" s="328"/>
      <c r="N339" s="328"/>
      <c r="O339" s="328"/>
      <c r="P339" s="328"/>
      <c r="Q339" s="328"/>
      <c r="R339" s="328"/>
      <c r="S339" s="328"/>
      <c r="T339" s="328"/>
      <c r="U339" s="328"/>
      <c r="V339" s="328"/>
      <c r="W339" s="328"/>
      <c r="X339" s="328"/>
      <c r="Y339" s="329"/>
      <c r="Z339" s="336"/>
      <c r="AA339" s="337"/>
      <c r="AB339" s="337"/>
      <c r="AC339" s="337"/>
      <c r="AD339" s="338"/>
      <c r="AE339" s="336"/>
      <c r="AF339" s="337"/>
      <c r="AG339" s="337"/>
      <c r="AH339" s="337"/>
      <c r="AI339" s="337"/>
      <c r="AJ339" s="337"/>
      <c r="AK339" s="300" t="s">
        <v>18</v>
      </c>
      <c r="AL339" s="301"/>
      <c r="AM339" s="301"/>
      <c r="AN339" s="301"/>
      <c r="AO339" s="301"/>
      <c r="AP339" s="301"/>
      <c r="AQ339" s="301"/>
      <c r="AR339" s="301"/>
      <c r="AS339" s="301"/>
      <c r="AT339" s="301"/>
      <c r="AU339" s="301"/>
      <c r="AV339" s="301"/>
      <c r="AW339" s="301"/>
      <c r="AX339" s="302"/>
      <c r="AY339" s="407">
        <v>1</v>
      </c>
      <c r="AZ339" s="304"/>
      <c r="BA339" s="304"/>
      <c r="BB339" s="408"/>
      <c r="BC339" s="306">
        <f t="shared" si="49"/>
        <v>4</v>
      </c>
      <c r="BD339" s="307"/>
      <c r="BE339" s="307"/>
      <c r="BF339" s="308"/>
      <c r="BG339" s="309">
        <v>28961</v>
      </c>
      <c r="BH339" s="310"/>
      <c r="BI339" s="310"/>
      <c r="BJ339" s="311"/>
      <c r="BK339" s="312">
        <f t="shared" si="50"/>
        <v>28961</v>
      </c>
      <c r="BL339" s="313"/>
      <c r="BM339" s="313"/>
      <c r="BN339" s="313"/>
      <c r="BO339" s="313"/>
      <c r="BP339" s="314"/>
      <c r="BQ339" s="294"/>
      <c r="BR339" s="295"/>
      <c r="BS339" s="295"/>
      <c r="BT339" s="295"/>
      <c r="BU339" s="295"/>
      <c r="BV339" s="295"/>
      <c r="BW339" s="296"/>
      <c r="BX339" s="294"/>
      <c r="BY339" s="295"/>
      <c r="BZ339" s="295"/>
      <c r="CA339" s="295"/>
      <c r="CB339" s="295"/>
      <c r="CC339" s="296"/>
      <c r="CD339" s="294"/>
      <c r="CE339" s="295"/>
      <c r="CF339" s="295"/>
      <c r="CG339" s="295"/>
      <c r="CH339" s="295"/>
      <c r="CI339" s="296"/>
    </row>
    <row r="340" spans="1:87" ht="18" customHeight="1" thickBot="1" x14ac:dyDescent="0.3">
      <c r="A340" s="75"/>
      <c r="B340" s="327"/>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9"/>
      <c r="Z340" s="336"/>
      <c r="AA340" s="337"/>
      <c r="AB340" s="337"/>
      <c r="AC340" s="337"/>
      <c r="AD340" s="338"/>
      <c r="AE340" s="336"/>
      <c r="AF340" s="337"/>
      <c r="AG340" s="337"/>
      <c r="AH340" s="337"/>
      <c r="AI340" s="337"/>
      <c r="AJ340" s="337"/>
      <c r="AK340" s="392" t="s">
        <v>37</v>
      </c>
      <c r="AL340" s="393"/>
      <c r="AM340" s="393"/>
      <c r="AN340" s="393"/>
      <c r="AO340" s="393"/>
      <c r="AP340" s="393"/>
      <c r="AQ340" s="393"/>
      <c r="AR340" s="393"/>
      <c r="AS340" s="393"/>
      <c r="AT340" s="393"/>
      <c r="AU340" s="393"/>
      <c r="AV340" s="393"/>
      <c r="AW340" s="393"/>
      <c r="AX340" s="394"/>
      <c r="AY340" s="407">
        <v>1</v>
      </c>
      <c r="AZ340" s="304"/>
      <c r="BA340" s="304"/>
      <c r="BB340" s="408"/>
      <c r="BC340" s="306">
        <f t="shared" si="49"/>
        <v>4</v>
      </c>
      <c r="BD340" s="307"/>
      <c r="BE340" s="307"/>
      <c r="BF340" s="308"/>
      <c r="BG340" s="309">
        <v>11840</v>
      </c>
      <c r="BH340" s="310"/>
      <c r="BI340" s="310"/>
      <c r="BJ340" s="311"/>
      <c r="BK340" s="312">
        <f t="shared" si="50"/>
        <v>11840</v>
      </c>
      <c r="BL340" s="313"/>
      <c r="BM340" s="313"/>
      <c r="BN340" s="313"/>
      <c r="BO340" s="313"/>
      <c r="BP340" s="314"/>
      <c r="BQ340" s="294"/>
      <c r="BR340" s="295"/>
      <c r="BS340" s="295"/>
      <c r="BT340" s="295"/>
      <c r="BU340" s="295"/>
      <c r="BV340" s="295"/>
      <c r="BW340" s="296"/>
      <c r="BX340" s="294"/>
      <c r="BY340" s="295"/>
      <c r="BZ340" s="295"/>
      <c r="CA340" s="295"/>
      <c r="CB340" s="295"/>
      <c r="CC340" s="296"/>
      <c r="CD340" s="294"/>
      <c r="CE340" s="295"/>
      <c r="CF340" s="295"/>
      <c r="CG340" s="295"/>
      <c r="CH340" s="295"/>
      <c r="CI340" s="296"/>
    </row>
    <row r="341" spans="1:87" ht="18" customHeight="1" thickBot="1" x14ac:dyDescent="0.3">
      <c r="A341" s="75"/>
      <c r="B341" s="377"/>
      <c r="C341" s="378"/>
      <c r="D341" s="378"/>
      <c r="E341" s="378"/>
      <c r="F341" s="378"/>
      <c r="G341" s="378"/>
      <c r="H341" s="378"/>
      <c r="I341" s="378"/>
      <c r="J341" s="378"/>
      <c r="K341" s="378"/>
      <c r="L341" s="378"/>
      <c r="M341" s="378"/>
      <c r="N341" s="378"/>
      <c r="O341" s="378"/>
      <c r="P341" s="378"/>
      <c r="Q341" s="378"/>
      <c r="R341" s="378"/>
      <c r="S341" s="378"/>
      <c r="T341" s="378"/>
      <c r="U341" s="378"/>
      <c r="V341" s="378"/>
      <c r="W341" s="378"/>
      <c r="X341" s="378"/>
      <c r="Y341" s="378"/>
      <c r="Z341" s="378"/>
      <c r="AA341" s="378"/>
      <c r="AB341" s="378"/>
      <c r="AC341" s="378"/>
      <c r="AD341" s="378"/>
      <c r="AE341" s="378"/>
      <c r="AF341" s="378"/>
      <c r="AG341" s="378"/>
      <c r="AH341" s="378"/>
      <c r="AI341" s="378"/>
      <c r="AJ341" s="379"/>
      <c r="AK341" s="380" t="s">
        <v>3</v>
      </c>
      <c r="AL341" s="381"/>
      <c r="AM341" s="381"/>
      <c r="AN341" s="381"/>
      <c r="AO341" s="381"/>
      <c r="AP341" s="381"/>
      <c r="AQ341" s="381"/>
      <c r="AR341" s="381"/>
      <c r="AS341" s="381"/>
      <c r="AT341" s="381"/>
      <c r="AU341" s="381"/>
      <c r="AV341" s="381"/>
      <c r="AW341" s="381"/>
      <c r="AX341" s="381"/>
      <c r="AY341" s="382"/>
      <c r="AZ341" s="382"/>
      <c r="BA341" s="382"/>
      <c r="BB341" s="382"/>
      <c r="BC341" s="382"/>
      <c r="BD341" s="382"/>
      <c r="BE341" s="382"/>
      <c r="BF341" s="382"/>
      <c r="BG341" s="382"/>
      <c r="BH341" s="382"/>
      <c r="BI341" s="382"/>
      <c r="BJ341" s="383"/>
      <c r="BK341" s="384">
        <f>SUM(BK333:BK340)</f>
        <v>199620</v>
      </c>
      <c r="BL341" s="385"/>
      <c r="BM341" s="385"/>
      <c r="BN341" s="385"/>
      <c r="BO341" s="385"/>
      <c r="BP341" s="386"/>
      <c r="BQ341" s="387" t="s">
        <v>100</v>
      </c>
      <c r="BR341" s="388"/>
      <c r="BS341" s="388"/>
      <c r="BT341" s="388"/>
      <c r="BU341" s="388"/>
      <c r="BV341" s="388"/>
      <c r="BW341" s="388"/>
      <c r="BX341" s="388"/>
      <c r="BY341" s="388"/>
      <c r="BZ341" s="388"/>
      <c r="CA341" s="388"/>
      <c r="CB341" s="388"/>
      <c r="CC341" s="389"/>
      <c r="CD341" s="390">
        <f>+CD333*AE333</f>
        <v>944094.1176470588</v>
      </c>
      <c r="CE341" s="390"/>
      <c r="CF341" s="390"/>
      <c r="CG341" s="390"/>
      <c r="CH341" s="390"/>
      <c r="CI341" s="391"/>
    </row>
    <row r="342" spans="1:87" ht="18" customHeight="1" thickBot="1" x14ac:dyDescent="0.3">
      <c r="A342" s="75"/>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c r="AR342" s="76"/>
      <c r="AS342" s="76"/>
      <c r="AT342" s="76"/>
      <c r="AU342" s="76"/>
      <c r="AV342" s="76"/>
      <c r="AW342" s="76"/>
      <c r="AX342" s="76"/>
      <c r="AY342" s="77"/>
      <c r="AZ342" s="77"/>
      <c r="BA342" s="77"/>
      <c r="BB342" s="77"/>
      <c r="BC342" s="77"/>
      <c r="BD342" s="77"/>
      <c r="BE342" s="77"/>
      <c r="BF342" s="77"/>
      <c r="BG342" s="78"/>
      <c r="BH342" s="78"/>
      <c r="BI342" s="78"/>
      <c r="BJ342" s="78"/>
      <c r="BK342" s="79"/>
      <c r="BL342" s="79"/>
      <c r="BM342" s="79"/>
      <c r="BN342" s="79"/>
      <c r="BO342" s="79"/>
      <c r="BP342" s="79"/>
      <c r="BQ342" s="79"/>
      <c r="BR342" s="79"/>
      <c r="BS342" s="79"/>
      <c r="BT342" s="79"/>
      <c r="BU342" s="79"/>
      <c r="BV342" s="79"/>
      <c r="BW342" s="79"/>
      <c r="BX342" s="79"/>
      <c r="BY342" s="79"/>
      <c r="BZ342" s="79"/>
      <c r="CA342" s="79"/>
      <c r="CB342" s="79"/>
      <c r="CC342" s="79"/>
      <c r="CD342" s="79"/>
      <c r="CE342" s="79"/>
      <c r="CF342" s="79"/>
      <c r="CG342" s="79"/>
      <c r="CH342" s="79"/>
      <c r="CI342" s="79"/>
    </row>
    <row r="343" spans="1:87" ht="18" customHeight="1" x14ac:dyDescent="0.25">
      <c r="A343" s="75"/>
      <c r="B343" s="348" t="s">
        <v>0</v>
      </c>
      <c r="C343" s="349"/>
      <c r="D343" s="349"/>
      <c r="E343" s="349"/>
      <c r="F343" s="349"/>
      <c r="G343" s="349"/>
      <c r="H343" s="349"/>
      <c r="I343" s="349"/>
      <c r="J343" s="349"/>
      <c r="K343" s="349"/>
      <c r="L343" s="349"/>
      <c r="M343" s="349"/>
      <c r="N343" s="349"/>
      <c r="O343" s="349"/>
      <c r="P343" s="349"/>
      <c r="Q343" s="349"/>
      <c r="R343" s="349"/>
      <c r="S343" s="349"/>
      <c r="T343" s="349"/>
      <c r="U343" s="349"/>
      <c r="V343" s="349"/>
      <c r="W343" s="349"/>
      <c r="X343" s="349"/>
      <c r="Y343" s="350"/>
      <c r="Z343" s="348" t="s">
        <v>80</v>
      </c>
      <c r="AA343" s="349"/>
      <c r="AB343" s="349"/>
      <c r="AC343" s="349"/>
      <c r="AD343" s="350"/>
      <c r="AE343" s="357" t="s">
        <v>79</v>
      </c>
      <c r="AF343" s="358"/>
      <c r="AG343" s="358"/>
      <c r="AH343" s="358"/>
      <c r="AI343" s="358"/>
      <c r="AJ343" s="359"/>
      <c r="AK343" s="357" t="s">
        <v>81</v>
      </c>
      <c r="AL343" s="358"/>
      <c r="AM343" s="358"/>
      <c r="AN343" s="358"/>
      <c r="AO343" s="358"/>
      <c r="AP343" s="358"/>
      <c r="AQ343" s="358"/>
      <c r="AR343" s="358"/>
      <c r="AS343" s="358"/>
      <c r="AT343" s="358"/>
      <c r="AU343" s="358"/>
      <c r="AV343" s="358"/>
      <c r="AW343" s="358"/>
      <c r="AX343" s="359"/>
      <c r="AY343" s="357" t="s">
        <v>1</v>
      </c>
      <c r="AZ343" s="358"/>
      <c r="BA343" s="358"/>
      <c r="BB343" s="359"/>
      <c r="BC343" s="348" t="s">
        <v>104</v>
      </c>
      <c r="BD343" s="349"/>
      <c r="BE343" s="349"/>
      <c r="BF343" s="350"/>
      <c r="BG343" s="366" t="s">
        <v>82</v>
      </c>
      <c r="BH343" s="367"/>
      <c r="BI343" s="367"/>
      <c r="BJ343" s="368"/>
      <c r="BK343" s="315" t="s">
        <v>99</v>
      </c>
      <c r="BL343" s="316"/>
      <c r="BM343" s="316"/>
      <c r="BN343" s="316"/>
      <c r="BO343" s="316"/>
      <c r="BP343" s="317"/>
      <c r="BQ343" s="315" t="s">
        <v>83</v>
      </c>
      <c r="BR343" s="316"/>
      <c r="BS343" s="316"/>
      <c r="BT343" s="316"/>
      <c r="BU343" s="316"/>
      <c r="BV343" s="316"/>
      <c r="BW343" s="317"/>
      <c r="BX343" s="315" t="s">
        <v>84</v>
      </c>
      <c r="BY343" s="316"/>
      <c r="BZ343" s="316"/>
      <c r="CA343" s="316"/>
      <c r="CB343" s="316"/>
      <c r="CC343" s="317"/>
      <c r="CD343" s="315" t="s">
        <v>85</v>
      </c>
      <c r="CE343" s="316"/>
      <c r="CF343" s="316"/>
      <c r="CG343" s="316"/>
      <c r="CH343" s="316"/>
      <c r="CI343" s="317"/>
    </row>
    <row r="344" spans="1:87" ht="18" customHeight="1" x14ac:dyDescent="0.25">
      <c r="A344" s="75"/>
      <c r="B344" s="351"/>
      <c r="C344" s="352"/>
      <c r="D344" s="352"/>
      <c r="E344" s="352"/>
      <c r="F344" s="352"/>
      <c r="G344" s="352"/>
      <c r="H344" s="352"/>
      <c r="I344" s="352"/>
      <c r="J344" s="352"/>
      <c r="K344" s="352"/>
      <c r="L344" s="352"/>
      <c r="M344" s="352"/>
      <c r="N344" s="352"/>
      <c r="O344" s="352"/>
      <c r="P344" s="352"/>
      <c r="Q344" s="352"/>
      <c r="R344" s="352"/>
      <c r="S344" s="352"/>
      <c r="T344" s="352"/>
      <c r="U344" s="352"/>
      <c r="V344" s="352"/>
      <c r="W344" s="352"/>
      <c r="X344" s="352"/>
      <c r="Y344" s="353"/>
      <c r="Z344" s="351"/>
      <c r="AA344" s="352"/>
      <c r="AB344" s="352"/>
      <c r="AC344" s="352"/>
      <c r="AD344" s="353"/>
      <c r="AE344" s="360"/>
      <c r="AF344" s="361"/>
      <c r="AG344" s="361"/>
      <c r="AH344" s="361"/>
      <c r="AI344" s="361"/>
      <c r="AJ344" s="362"/>
      <c r="AK344" s="360"/>
      <c r="AL344" s="361"/>
      <c r="AM344" s="361"/>
      <c r="AN344" s="361"/>
      <c r="AO344" s="361"/>
      <c r="AP344" s="361"/>
      <c r="AQ344" s="361"/>
      <c r="AR344" s="361"/>
      <c r="AS344" s="361"/>
      <c r="AT344" s="361"/>
      <c r="AU344" s="361"/>
      <c r="AV344" s="361"/>
      <c r="AW344" s="361"/>
      <c r="AX344" s="362"/>
      <c r="AY344" s="360"/>
      <c r="AZ344" s="361"/>
      <c r="BA344" s="361"/>
      <c r="BB344" s="362"/>
      <c r="BC344" s="351"/>
      <c r="BD344" s="352"/>
      <c r="BE344" s="352"/>
      <c r="BF344" s="353"/>
      <c r="BG344" s="369"/>
      <c r="BH344" s="370"/>
      <c r="BI344" s="370"/>
      <c r="BJ344" s="371"/>
      <c r="BK344" s="318"/>
      <c r="BL344" s="319"/>
      <c r="BM344" s="319"/>
      <c r="BN344" s="319"/>
      <c r="BO344" s="319"/>
      <c r="BP344" s="320"/>
      <c r="BQ344" s="318"/>
      <c r="BR344" s="319"/>
      <c r="BS344" s="319"/>
      <c r="BT344" s="319"/>
      <c r="BU344" s="319"/>
      <c r="BV344" s="319"/>
      <c r="BW344" s="320"/>
      <c r="BX344" s="318"/>
      <c r="BY344" s="319"/>
      <c r="BZ344" s="319"/>
      <c r="CA344" s="319"/>
      <c r="CB344" s="319"/>
      <c r="CC344" s="320"/>
      <c r="CD344" s="318"/>
      <c r="CE344" s="319"/>
      <c r="CF344" s="319"/>
      <c r="CG344" s="319"/>
      <c r="CH344" s="319"/>
      <c r="CI344" s="320"/>
    </row>
    <row r="345" spans="1:87" ht="18" customHeight="1" thickBot="1" x14ac:dyDescent="0.3">
      <c r="A345" s="75"/>
      <c r="B345" s="354"/>
      <c r="C345" s="355"/>
      <c r="D345" s="355"/>
      <c r="E345" s="355"/>
      <c r="F345" s="355"/>
      <c r="G345" s="355"/>
      <c r="H345" s="355"/>
      <c r="I345" s="355"/>
      <c r="J345" s="355"/>
      <c r="K345" s="355"/>
      <c r="L345" s="355"/>
      <c r="M345" s="355"/>
      <c r="N345" s="355"/>
      <c r="O345" s="355"/>
      <c r="P345" s="355"/>
      <c r="Q345" s="355"/>
      <c r="R345" s="355"/>
      <c r="S345" s="355"/>
      <c r="T345" s="355"/>
      <c r="U345" s="355"/>
      <c r="V345" s="355"/>
      <c r="W345" s="355"/>
      <c r="X345" s="355"/>
      <c r="Y345" s="356"/>
      <c r="Z345" s="354"/>
      <c r="AA345" s="355"/>
      <c r="AB345" s="355"/>
      <c r="AC345" s="355"/>
      <c r="AD345" s="356"/>
      <c r="AE345" s="363"/>
      <c r="AF345" s="364"/>
      <c r="AG345" s="364"/>
      <c r="AH345" s="364"/>
      <c r="AI345" s="364"/>
      <c r="AJ345" s="365"/>
      <c r="AK345" s="360"/>
      <c r="AL345" s="361"/>
      <c r="AM345" s="361"/>
      <c r="AN345" s="361"/>
      <c r="AO345" s="361"/>
      <c r="AP345" s="361"/>
      <c r="AQ345" s="361"/>
      <c r="AR345" s="361"/>
      <c r="AS345" s="361"/>
      <c r="AT345" s="361"/>
      <c r="AU345" s="361"/>
      <c r="AV345" s="361"/>
      <c r="AW345" s="361"/>
      <c r="AX345" s="362"/>
      <c r="AY345" s="360"/>
      <c r="AZ345" s="361"/>
      <c r="BA345" s="361"/>
      <c r="BB345" s="362"/>
      <c r="BC345" s="351"/>
      <c r="BD345" s="352"/>
      <c r="BE345" s="352"/>
      <c r="BF345" s="353"/>
      <c r="BG345" s="369"/>
      <c r="BH345" s="370"/>
      <c r="BI345" s="370"/>
      <c r="BJ345" s="371"/>
      <c r="BK345" s="318"/>
      <c r="BL345" s="319"/>
      <c r="BM345" s="319"/>
      <c r="BN345" s="319"/>
      <c r="BO345" s="319"/>
      <c r="BP345" s="320"/>
      <c r="BQ345" s="321"/>
      <c r="BR345" s="322"/>
      <c r="BS345" s="322"/>
      <c r="BT345" s="322"/>
      <c r="BU345" s="322"/>
      <c r="BV345" s="322"/>
      <c r="BW345" s="323"/>
      <c r="BX345" s="321"/>
      <c r="BY345" s="322"/>
      <c r="BZ345" s="322"/>
      <c r="CA345" s="322"/>
      <c r="CB345" s="322"/>
      <c r="CC345" s="323"/>
      <c r="CD345" s="321"/>
      <c r="CE345" s="322"/>
      <c r="CF345" s="322"/>
      <c r="CG345" s="322"/>
      <c r="CH345" s="322"/>
      <c r="CI345" s="323"/>
    </row>
    <row r="346" spans="1:87" ht="18" customHeight="1" x14ac:dyDescent="0.25">
      <c r="A346" s="75"/>
      <c r="B346" s="324" t="s">
        <v>292</v>
      </c>
      <c r="C346" s="325"/>
      <c r="D346" s="325"/>
      <c r="E346" s="325"/>
      <c r="F346" s="325"/>
      <c r="G346" s="325"/>
      <c r="H346" s="325"/>
      <c r="I346" s="325"/>
      <c r="J346" s="325"/>
      <c r="K346" s="325"/>
      <c r="L346" s="325"/>
      <c r="M346" s="325"/>
      <c r="N346" s="325"/>
      <c r="O346" s="325"/>
      <c r="P346" s="325"/>
      <c r="Q346" s="325"/>
      <c r="R346" s="325"/>
      <c r="S346" s="325"/>
      <c r="T346" s="325"/>
      <c r="U346" s="325"/>
      <c r="V346" s="325"/>
      <c r="W346" s="325"/>
      <c r="X346" s="325"/>
      <c r="Y346" s="326"/>
      <c r="Z346" s="333" t="s">
        <v>346</v>
      </c>
      <c r="AA346" s="334"/>
      <c r="AB346" s="334"/>
      <c r="AC346" s="334"/>
      <c r="AD346" s="335"/>
      <c r="AE346" s="333">
        <v>4</v>
      </c>
      <c r="AF346" s="334"/>
      <c r="AG346" s="334"/>
      <c r="AH346" s="334"/>
      <c r="AI346" s="334"/>
      <c r="AJ346" s="334"/>
      <c r="AK346" s="342" t="s">
        <v>41</v>
      </c>
      <c r="AL346" s="343"/>
      <c r="AM346" s="343"/>
      <c r="AN346" s="343"/>
      <c r="AO346" s="343"/>
      <c r="AP346" s="343"/>
      <c r="AQ346" s="343"/>
      <c r="AR346" s="343"/>
      <c r="AS346" s="343"/>
      <c r="AT346" s="343"/>
      <c r="AU346" s="343"/>
      <c r="AV346" s="343"/>
      <c r="AW346" s="343"/>
      <c r="AX346" s="344"/>
      <c r="AY346" s="409">
        <v>1</v>
      </c>
      <c r="AZ346" s="346"/>
      <c r="BA346" s="346"/>
      <c r="BB346" s="410"/>
      <c r="BC346" s="345">
        <f>+$AE$346*AY346</f>
        <v>4</v>
      </c>
      <c r="BD346" s="346"/>
      <c r="BE346" s="346"/>
      <c r="BF346" s="347"/>
      <c r="BG346" s="285">
        <v>22629</v>
      </c>
      <c r="BH346" s="286"/>
      <c r="BI346" s="286"/>
      <c r="BJ346" s="287"/>
      <c r="BK346" s="288">
        <f>+AY346*BG346</f>
        <v>22629</v>
      </c>
      <c r="BL346" s="289"/>
      <c r="BM346" s="289"/>
      <c r="BN346" s="289"/>
      <c r="BO346" s="289"/>
      <c r="BP346" s="290"/>
      <c r="BQ346" s="291">
        <v>1000</v>
      </c>
      <c r="BR346" s="292"/>
      <c r="BS346" s="292"/>
      <c r="BT346" s="292"/>
      <c r="BU346" s="292"/>
      <c r="BV346" s="292"/>
      <c r="BW346" s="293"/>
      <c r="BX346" s="291">
        <f>+(((BK358+BQ346)*15)/85)</f>
        <v>45513.705882352944</v>
      </c>
      <c r="BY346" s="292"/>
      <c r="BZ346" s="292"/>
      <c r="CA346" s="292"/>
      <c r="CB346" s="292"/>
      <c r="CC346" s="293"/>
      <c r="CD346" s="291">
        <f>+BK358+BQ346+BX346</f>
        <v>303424.70588235295</v>
      </c>
      <c r="CE346" s="292"/>
      <c r="CF346" s="292"/>
      <c r="CG346" s="292"/>
      <c r="CH346" s="292"/>
      <c r="CI346" s="293"/>
    </row>
    <row r="347" spans="1:87" ht="18" customHeight="1" x14ac:dyDescent="0.25">
      <c r="A347" s="75"/>
      <c r="B347" s="327"/>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9"/>
      <c r="Z347" s="336"/>
      <c r="AA347" s="337"/>
      <c r="AB347" s="337"/>
      <c r="AC347" s="337"/>
      <c r="AD347" s="338"/>
      <c r="AE347" s="336"/>
      <c r="AF347" s="337"/>
      <c r="AG347" s="337"/>
      <c r="AH347" s="337"/>
      <c r="AI347" s="337"/>
      <c r="AJ347" s="337"/>
      <c r="AK347" s="300" t="s">
        <v>22</v>
      </c>
      <c r="AL347" s="301"/>
      <c r="AM347" s="301"/>
      <c r="AN347" s="301"/>
      <c r="AO347" s="301"/>
      <c r="AP347" s="301"/>
      <c r="AQ347" s="301"/>
      <c r="AR347" s="301"/>
      <c r="AS347" s="301"/>
      <c r="AT347" s="301"/>
      <c r="AU347" s="301"/>
      <c r="AV347" s="301"/>
      <c r="AW347" s="301"/>
      <c r="AX347" s="302"/>
      <c r="AY347" s="407">
        <v>1</v>
      </c>
      <c r="AZ347" s="304"/>
      <c r="BA347" s="304"/>
      <c r="BB347" s="408"/>
      <c r="BC347" s="306">
        <f t="shared" ref="BC347:BC357" si="51">+$AE$346*AY347</f>
        <v>4</v>
      </c>
      <c r="BD347" s="307"/>
      <c r="BE347" s="307"/>
      <c r="BF347" s="308"/>
      <c r="BG347" s="309">
        <v>7925</v>
      </c>
      <c r="BH347" s="310"/>
      <c r="BI347" s="310"/>
      <c r="BJ347" s="311"/>
      <c r="BK347" s="312">
        <f t="shared" ref="BK347:BK357" si="52">+AY347*BG347</f>
        <v>7925</v>
      </c>
      <c r="BL347" s="313"/>
      <c r="BM347" s="313"/>
      <c r="BN347" s="313"/>
      <c r="BO347" s="313"/>
      <c r="BP347" s="314"/>
      <c r="BQ347" s="294"/>
      <c r="BR347" s="295"/>
      <c r="BS347" s="295"/>
      <c r="BT347" s="295"/>
      <c r="BU347" s="295"/>
      <c r="BV347" s="295"/>
      <c r="BW347" s="296"/>
      <c r="BX347" s="294"/>
      <c r="BY347" s="295"/>
      <c r="BZ347" s="295"/>
      <c r="CA347" s="295"/>
      <c r="CB347" s="295"/>
      <c r="CC347" s="296"/>
      <c r="CD347" s="294"/>
      <c r="CE347" s="295"/>
      <c r="CF347" s="295"/>
      <c r="CG347" s="295"/>
      <c r="CH347" s="295"/>
      <c r="CI347" s="296"/>
    </row>
    <row r="348" spans="1:87" ht="18" customHeight="1" x14ac:dyDescent="0.25">
      <c r="A348" s="75"/>
      <c r="B348" s="327"/>
      <c r="C348" s="328"/>
      <c r="D348" s="328"/>
      <c r="E348" s="328"/>
      <c r="F348" s="328"/>
      <c r="G348" s="328"/>
      <c r="H348" s="328"/>
      <c r="I348" s="328"/>
      <c r="J348" s="328"/>
      <c r="K348" s="328"/>
      <c r="L348" s="328"/>
      <c r="M348" s="328"/>
      <c r="N348" s="328"/>
      <c r="O348" s="328"/>
      <c r="P348" s="328"/>
      <c r="Q348" s="328"/>
      <c r="R348" s="328"/>
      <c r="S348" s="328"/>
      <c r="T348" s="328"/>
      <c r="U348" s="328"/>
      <c r="V348" s="328"/>
      <c r="W348" s="328"/>
      <c r="X348" s="328"/>
      <c r="Y348" s="329"/>
      <c r="Z348" s="336"/>
      <c r="AA348" s="337"/>
      <c r="AB348" s="337"/>
      <c r="AC348" s="337"/>
      <c r="AD348" s="338"/>
      <c r="AE348" s="336"/>
      <c r="AF348" s="337"/>
      <c r="AG348" s="337"/>
      <c r="AH348" s="337"/>
      <c r="AI348" s="337"/>
      <c r="AJ348" s="337"/>
      <c r="AK348" s="300" t="s">
        <v>29</v>
      </c>
      <c r="AL348" s="301"/>
      <c r="AM348" s="301"/>
      <c r="AN348" s="301"/>
      <c r="AO348" s="301"/>
      <c r="AP348" s="301"/>
      <c r="AQ348" s="301"/>
      <c r="AR348" s="301"/>
      <c r="AS348" s="301"/>
      <c r="AT348" s="301"/>
      <c r="AU348" s="301"/>
      <c r="AV348" s="301"/>
      <c r="AW348" s="301"/>
      <c r="AX348" s="302"/>
      <c r="AY348" s="407">
        <v>1</v>
      </c>
      <c r="AZ348" s="304"/>
      <c r="BA348" s="304"/>
      <c r="BB348" s="408"/>
      <c r="BC348" s="306">
        <f t="shared" ref="BC348:BC349" si="53">+$AE$346*AY348</f>
        <v>4</v>
      </c>
      <c r="BD348" s="307"/>
      <c r="BE348" s="307"/>
      <c r="BF348" s="308"/>
      <c r="BG348" s="309">
        <v>7925</v>
      </c>
      <c r="BH348" s="310"/>
      <c r="BI348" s="310"/>
      <c r="BJ348" s="311"/>
      <c r="BK348" s="312">
        <f t="shared" ref="BK348:BK349" si="54">+AY348*BG348</f>
        <v>7925</v>
      </c>
      <c r="BL348" s="313"/>
      <c r="BM348" s="313"/>
      <c r="BN348" s="313"/>
      <c r="BO348" s="313"/>
      <c r="BP348" s="314"/>
      <c r="BQ348" s="294"/>
      <c r="BR348" s="295"/>
      <c r="BS348" s="295"/>
      <c r="BT348" s="295"/>
      <c r="BU348" s="295"/>
      <c r="BV348" s="295"/>
      <c r="BW348" s="296"/>
      <c r="BX348" s="294"/>
      <c r="BY348" s="295"/>
      <c r="BZ348" s="295"/>
      <c r="CA348" s="295"/>
      <c r="CB348" s="295"/>
      <c r="CC348" s="296"/>
      <c r="CD348" s="294"/>
      <c r="CE348" s="295"/>
      <c r="CF348" s="295"/>
      <c r="CG348" s="295"/>
      <c r="CH348" s="295"/>
      <c r="CI348" s="296"/>
    </row>
    <row r="349" spans="1:87" ht="18" customHeight="1" x14ac:dyDescent="0.25">
      <c r="A349" s="75"/>
      <c r="B349" s="327"/>
      <c r="C349" s="328"/>
      <c r="D349" s="328"/>
      <c r="E349" s="328"/>
      <c r="F349" s="328"/>
      <c r="G349" s="328"/>
      <c r="H349" s="328"/>
      <c r="I349" s="328"/>
      <c r="J349" s="328"/>
      <c r="K349" s="328"/>
      <c r="L349" s="328"/>
      <c r="M349" s="328"/>
      <c r="N349" s="328"/>
      <c r="O349" s="328"/>
      <c r="P349" s="328"/>
      <c r="Q349" s="328"/>
      <c r="R349" s="328"/>
      <c r="S349" s="328"/>
      <c r="T349" s="328"/>
      <c r="U349" s="328"/>
      <c r="V349" s="328"/>
      <c r="W349" s="328"/>
      <c r="X349" s="328"/>
      <c r="Y349" s="329"/>
      <c r="Z349" s="336"/>
      <c r="AA349" s="337"/>
      <c r="AB349" s="337"/>
      <c r="AC349" s="337"/>
      <c r="AD349" s="338"/>
      <c r="AE349" s="336"/>
      <c r="AF349" s="337"/>
      <c r="AG349" s="337"/>
      <c r="AH349" s="337"/>
      <c r="AI349" s="337"/>
      <c r="AJ349" s="337"/>
      <c r="AK349" s="300" t="s">
        <v>14</v>
      </c>
      <c r="AL349" s="301"/>
      <c r="AM349" s="301"/>
      <c r="AN349" s="301"/>
      <c r="AO349" s="301"/>
      <c r="AP349" s="301"/>
      <c r="AQ349" s="301"/>
      <c r="AR349" s="301"/>
      <c r="AS349" s="301"/>
      <c r="AT349" s="301"/>
      <c r="AU349" s="301"/>
      <c r="AV349" s="301"/>
      <c r="AW349" s="301"/>
      <c r="AX349" s="302"/>
      <c r="AY349" s="407">
        <v>1</v>
      </c>
      <c r="AZ349" s="304"/>
      <c r="BA349" s="304"/>
      <c r="BB349" s="408"/>
      <c r="BC349" s="306">
        <f t="shared" si="53"/>
        <v>4</v>
      </c>
      <c r="BD349" s="307"/>
      <c r="BE349" s="307"/>
      <c r="BF349" s="308"/>
      <c r="BG349" s="309">
        <v>7925</v>
      </c>
      <c r="BH349" s="310"/>
      <c r="BI349" s="310"/>
      <c r="BJ349" s="311"/>
      <c r="BK349" s="312">
        <f t="shared" si="54"/>
        <v>7925</v>
      </c>
      <c r="BL349" s="313"/>
      <c r="BM349" s="313"/>
      <c r="BN349" s="313"/>
      <c r="BO349" s="313"/>
      <c r="BP349" s="314"/>
      <c r="BQ349" s="294"/>
      <c r="BR349" s="295"/>
      <c r="BS349" s="295"/>
      <c r="BT349" s="295"/>
      <c r="BU349" s="295"/>
      <c r="BV349" s="295"/>
      <c r="BW349" s="296"/>
      <c r="BX349" s="294"/>
      <c r="BY349" s="295"/>
      <c r="BZ349" s="295"/>
      <c r="CA349" s="295"/>
      <c r="CB349" s="295"/>
      <c r="CC349" s="296"/>
      <c r="CD349" s="294"/>
      <c r="CE349" s="295"/>
      <c r="CF349" s="295"/>
      <c r="CG349" s="295"/>
      <c r="CH349" s="295"/>
      <c r="CI349" s="296"/>
    </row>
    <row r="350" spans="1:87" ht="18" customHeight="1" x14ac:dyDescent="0.25">
      <c r="A350" s="75"/>
      <c r="B350" s="327"/>
      <c r="C350" s="328"/>
      <c r="D350" s="328"/>
      <c r="E350" s="328"/>
      <c r="F350" s="328"/>
      <c r="G350" s="328"/>
      <c r="H350" s="328"/>
      <c r="I350" s="328"/>
      <c r="J350" s="328"/>
      <c r="K350" s="328"/>
      <c r="L350" s="328"/>
      <c r="M350" s="328"/>
      <c r="N350" s="328"/>
      <c r="O350" s="328"/>
      <c r="P350" s="328"/>
      <c r="Q350" s="328"/>
      <c r="R350" s="328"/>
      <c r="S350" s="328"/>
      <c r="T350" s="328"/>
      <c r="U350" s="328"/>
      <c r="V350" s="328"/>
      <c r="W350" s="328"/>
      <c r="X350" s="328"/>
      <c r="Y350" s="329"/>
      <c r="Z350" s="336"/>
      <c r="AA350" s="337"/>
      <c r="AB350" s="337"/>
      <c r="AC350" s="337"/>
      <c r="AD350" s="338"/>
      <c r="AE350" s="336"/>
      <c r="AF350" s="337"/>
      <c r="AG350" s="337"/>
      <c r="AH350" s="337"/>
      <c r="AI350" s="337"/>
      <c r="AJ350" s="337"/>
      <c r="AK350" s="300" t="s">
        <v>527</v>
      </c>
      <c r="AL350" s="301"/>
      <c r="AM350" s="301"/>
      <c r="AN350" s="301"/>
      <c r="AO350" s="301"/>
      <c r="AP350" s="301"/>
      <c r="AQ350" s="301"/>
      <c r="AR350" s="301"/>
      <c r="AS350" s="301"/>
      <c r="AT350" s="301"/>
      <c r="AU350" s="301"/>
      <c r="AV350" s="301"/>
      <c r="AW350" s="301"/>
      <c r="AX350" s="302"/>
      <c r="AY350" s="407">
        <v>2</v>
      </c>
      <c r="AZ350" s="304"/>
      <c r="BA350" s="304"/>
      <c r="BB350" s="408"/>
      <c r="BC350" s="306">
        <f t="shared" si="51"/>
        <v>8</v>
      </c>
      <c r="BD350" s="307"/>
      <c r="BE350" s="307"/>
      <c r="BF350" s="308"/>
      <c r="BG350" s="309">
        <v>18911</v>
      </c>
      <c r="BH350" s="310"/>
      <c r="BI350" s="310"/>
      <c r="BJ350" s="311"/>
      <c r="BK350" s="312">
        <f t="shared" si="52"/>
        <v>37822</v>
      </c>
      <c r="BL350" s="313"/>
      <c r="BM350" s="313"/>
      <c r="BN350" s="313"/>
      <c r="BO350" s="313"/>
      <c r="BP350" s="314"/>
      <c r="BQ350" s="294"/>
      <c r="BR350" s="295"/>
      <c r="BS350" s="295"/>
      <c r="BT350" s="295"/>
      <c r="BU350" s="295"/>
      <c r="BV350" s="295"/>
      <c r="BW350" s="296"/>
      <c r="BX350" s="294"/>
      <c r="BY350" s="295"/>
      <c r="BZ350" s="295"/>
      <c r="CA350" s="295"/>
      <c r="CB350" s="295"/>
      <c r="CC350" s="296"/>
      <c r="CD350" s="294"/>
      <c r="CE350" s="295"/>
      <c r="CF350" s="295"/>
      <c r="CG350" s="295"/>
      <c r="CH350" s="295"/>
      <c r="CI350" s="296"/>
    </row>
    <row r="351" spans="1:87" ht="18" customHeight="1" x14ac:dyDescent="0.25">
      <c r="A351" s="75"/>
      <c r="B351" s="327"/>
      <c r="C351" s="328"/>
      <c r="D351" s="328"/>
      <c r="E351" s="328"/>
      <c r="F351" s="328"/>
      <c r="G351" s="328"/>
      <c r="H351" s="328"/>
      <c r="I351" s="328"/>
      <c r="J351" s="328"/>
      <c r="K351" s="328"/>
      <c r="L351" s="328"/>
      <c r="M351" s="328"/>
      <c r="N351" s="328"/>
      <c r="O351" s="328"/>
      <c r="P351" s="328"/>
      <c r="Q351" s="328"/>
      <c r="R351" s="328"/>
      <c r="S351" s="328"/>
      <c r="T351" s="328"/>
      <c r="U351" s="328"/>
      <c r="V351" s="328"/>
      <c r="W351" s="328"/>
      <c r="X351" s="328"/>
      <c r="Y351" s="329"/>
      <c r="Z351" s="336"/>
      <c r="AA351" s="337"/>
      <c r="AB351" s="337"/>
      <c r="AC351" s="337"/>
      <c r="AD351" s="338"/>
      <c r="AE351" s="336"/>
      <c r="AF351" s="337"/>
      <c r="AG351" s="337"/>
      <c r="AH351" s="337"/>
      <c r="AI351" s="337"/>
      <c r="AJ351" s="337"/>
      <c r="AK351" s="300" t="s">
        <v>13</v>
      </c>
      <c r="AL351" s="301"/>
      <c r="AM351" s="301"/>
      <c r="AN351" s="301"/>
      <c r="AO351" s="301"/>
      <c r="AP351" s="301"/>
      <c r="AQ351" s="301"/>
      <c r="AR351" s="301"/>
      <c r="AS351" s="301"/>
      <c r="AT351" s="301"/>
      <c r="AU351" s="301"/>
      <c r="AV351" s="301"/>
      <c r="AW351" s="301"/>
      <c r="AX351" s="302"/>
      <c r="AY351" s="407">
        <v>1</v>
      </c>
      <c r="AZ351" s="304"/>
      <c r="BA351" s="304"/>
      <c r="BB351" s="408"/>
      <c r="BC351" s="306">
        <f t="shared" si="51"/>
        <v>4</v>
      </c>
      <c r="BD351" s="307"/>
      <c r="BE351" s="307"/>
      <c r="BF351" s="308"/>
      <c r="BG351" s="309">
        <v>40826</v>
      </c>
      <c r="BH351" s="310"/>
      <c r="BI351" s="310"/>
      <c r="BJ351" s="311"/>
      <c r="BK351" s="312">
        <f t="shared" si="52"/>
        <v>40826</v>
      </c>
      <c r="BL351" s="313"/>
      <c r="BM351" s="313"/>
      <c r="BN351" s="313"/>
      <c r="BO351" s="313"/>
      <c r="BP351" s="314"/>
      <c r="BQ351" s="294"/>
      <c r="BR351" s="295"/>
      <c r="BS351" s="295"/>
      <c r="BT351" s="295"/>
      <c r="BU351" s="295"/>
      <c r="BV351" s="295"/>
      <c r="BW351" s="296"/>
      <c r="BX351" s="294"/>
      <c r="BY351" s="295"/>
      <c r="BZ351" s="295"/>
      <c r="CA351" s="295"/>
      <c r="CB351" s="295"/>
      <c r="CC351" s="296"/>
      <c r="CD351" s="294"/>
      <c r="CE351" s="295"/>
      <c r="CF351" s="295"/>
      <c r="CG351" s="295"/>
      <c r="CH351" s="295"/>
      <c r="CI351" s="296"/>
    </row>
    <row r="352" spans="1:87" ht="18" customHeight="1" x14ac:dyDescent="0.25">
      <c r="A352" s="75"/>
      <c r="B352" s="327"/>
      <c r="C352" s="328"/>
      <c r="D352" s="328"/>
      <c r="E352" s="328"/>
      <c r="F352" s="328"/>
      <c r="G352" s="328"/>
      <c r="H352" s="328"/>
      <c r="I352" s="328"/>
      <c r="J352" s="328"/>
      <c r="K352" s="328"/>
      <c r="L352" s="328"/>
      <c r="M352" s="328"/>
      <c r="N352" s="328"/>
      <c r="O352" s="328"/>
      <c r="P352" s="328"/>
      <c r="Q352" s="328"/>
      <c r="R352" s="328"/>
      <c r="S352" s="328"/>
      <c r="T352" s="328"/>
      <c r="U352" s="328"/>
      <c r="V352" s="328"/>
      <c r="W352" s="328"/>
      <c r="X352" s="328"/>
      <c r="Y352" s="329"/>
      <c r="Z352" s="336"/>
      <c r="AA352" s="337"/>
      <c r="AB352" s="337"/>
      <c r="AC352" s="337"/>
      <c r="AD352" s="338"/>
      <c r="AE352" s="336"/>
      <c r="AF352" s="337"/>
      <c r="AG352" s="337"/>
      <c r="AH352" s="337"/>
      <c r="AI352" s="337"/>
      <c r="AJ352" s="337"/>
      <c r="AK352" s="300" t="s">
        <v>40</v>
      </c>
      <c r="AL352" s="301"/>
      <c r="AM352" s="301"/>
      <c r="AN352" s="301"/>
      <c r="AO352" s="301"/>
      <c r="AP352" s="301"/>
      <c r="AQ352" s="301"/>
      <c r="AR352" s="301"/>
      <c r="AS352" s="301"/>
      <c r="AT352" s="301"/>
      <c r="AU352" s="301"/>
      <c r="AV352" s="301"/>
      <c r="AW352" s="301"/>
      <c r="AX352" s="302"/>
      <c r="AY352" s="407">
        <v>1</v>
      </c>
      <c r="AZ352" s="304"/>
      <c r="BA352" s="304"/>
      <c r="BB352" s="408"/>
      <c r="BC352" s="306">
        <f t="shared" si="51"/>
        <v>4</v>
      </c>
      <c r="BD352" s="307"/>
      <c r="BE352" s="307"/>
      <c r="BF352" s="308"/>
      <c r="BG352" s="309">
        <v>26988</v>
      </c>
      <c r="BH352" s="310"/>
      <c r="BI352" s="310"/>
      <c r="BJ352" s="311"/>
      <c r="BK352" s="312">
        <f t="shared" si="52"/>
        <v>26988</v>
      </c>
      <c r="BL352" s="313"/>
      <c r="BM352" s="313"/>
      <c r="BN352" s="313"/>
      <c r="BO352" s="313"/>
      <c r="BP352" s="314"/>
      <c r="BQ352" s="294"/>
      <c r="BR352" s="295"/>
      <c r="BS352" s="295"/>
      <c r="BT352" s="295"/>
      <c r="BU352" s="295"/>
      <c r="BV352" s="295"/>
      <c r="BW352" s="296"/>
      <c r="BX352" s="294"/>
      <c r="BY352" s="295"/>
      <c r="BZ352" s="295"/>
      <c r="CA352" s="295"/>
      <c r="CB352" s="295"/>
      <c r="CC352" s="296"/>
      <c r="CD352" s="294"/>
      <c r="CE352" s="295"/>
      <c r="CF352" s="295"/>
      <c r="CG352" s="295"/>
      <c r="CH352" s="295"/>
      <c r="CI352" s="296"/>
    </row>
    <row r="353" spans="1:87" ht="18" customHeight="1" x14ac:dyDescent="0.25">
      <c r="A353" s="75"/>
      <c r="B353" s="327"/>
      <c r="C353" s="328"/>
      <c r="D353" s="328"/>
      <c r="E353" s="328"/>
      <c r="F353" s="328"/>
      <c r="G353" s="328"/>
      <c r="H353" s="328"/>
      <c r="I353" s="328"/>
      <c r="J353" s="328"/>
      <c r="K353" s="328"/>
      <c r="L353" s="328"/>
      <c r="M353" s="328"/>
      <c r="N353" s="328"/>
      <c r="O353" s="328"/>
      <c r="P353" s="328"/>
      <c r="Q353" s="328"/>
      <c r="R353" s="328"/>
      <c r="S353" s="328"/>
      <c r="T353" s="328"/>
      <c r="U353" s="328"/>
      <c r="V353" s="328"/>
      <c r="W353" s="328"/>
      <c r="X353" s="328"/>
      <c r="Y353" s="329"/>
      <c r="Z353" s="336"/>
      <c r="AA353" s="337"/>
      <c r="AB353" s="337"/>
      <c r="AC353" s="337"/>
      <c r="AD353" s="338"/>
      <c r="AE353" s="336"/>
      <c r="AF353" s="337"/>
      <c r="AG353" s="337"/>
      <c r="AH353" s="337"/>
      <c r="AI353" s="337"/>
      <c r="AJ353" s="337"/>
      <c r="AK353" s="300" t="s">
        <v>528</v>
      </c>
      <c r="AL353" s="301"/>
      <c r="AM353" s="301"/>
      <c r="AN353" s="301"/>
      <c r="AO353" s="301"/>
      <c r="AP353" s="301"/>
      <c r="AQ353" s="301"/>
      <c r="AR353" s="301"/>
      <c r="AS353" s="301"/>
      <c r="AT353" s="301"/>
      <c r="AU353" s="301"/>
      <c r="AV353" s="301"/>
      <c r="AW353" s="301"/>
      <c r="AX353" s="302"/>
      <c r="AY353" s="407">
        <v>1</v>
      </c>
      <c r="AZ353" s="304"/>
      <c r="BA353" s="304"/>
      <c r="BB353" s="408"/>
      <c r="BC353" s="306">
        <f t="shared" si="51"/>
        <v>4</v>
      </c>
      <c r="BD353" s="307"/>
      <c r="BE353" s="307"/>
      <c r="BF353" s="308"/>
      <c r="BG353" s="309">
        <v>22530</v>
      </c>
      <c r="BH353" s="310"/>
      <c r="BI353" s="310"/>
      <c r="BJ353" s="311"/>
      <c r="BK353" s="312">
        <f t="shared" si="52"/>
        <v>22530</v>
      </c>
      <c r="BL353" s="313"/>
      <c r="BM353" s="313"/>
      <c r="BN353" s="313"/>
      <c r="BO353" s="313"/>
      <c r="BP353" s="314"/>
      <c r="BQ353" s="294"/>
      <c r="BR353" s="295"/>
      <c r="BS353" s="295"/>
      <c r="BT353" s="295"/>
      <c r="BU353" s="295"/>
      <c r="BV353" s="295"/>
      <c r="BW353" s="296"/>
      <c r="BX353" s="294"/>
      <c r="BY353" s="295"/>
      <c r="BZ353" s="295"/>
      <c r="CA353" s="295"/>
      <c r="CB353" s="295"/>
      <c r="CC353" s="296"/>
      <c r="CD353" s="294"/>
      <c r="CE353" s="295"/>
      <c r="CF353" s="295"/>
      <c r="CG353" s="295"/>
      <c r="CH353" s="295"/>
      <c r="CI353" s="296"/>
    </row>
    <row r="354" spans="1:87" ht="18" customHeight="1" x14ac:dyDescent="0.25">
      <c r="A354" s="75"/>
      <c r="B354" s="327"/>
      <c r="C354" s="328"/>
      <c r="D354" s="328"/>
      <c r="E354" s="328"/>
      <c r="F354" s="328"/>
      <c r="G354" s="328"/>
      <c r="H354" s="328"/>
      <c r="I354" s="328"/>
      <c r="J354" s="328"/>
      <c r="K354" s="328"/>
      <c r="L354" s="328"/>
      <c r="M354" s="328"/>
      <c r="N354" s="328"/>
      <c r="O354" s="328"/>
      <c r="P354" s="328"/>
      <c r="Q354" s="328"/>
      <c r="R354" s="328"/>
      <c r="S354" s="328"/>
      <c r="T354" s="328"/>
      <c r="U354" s="328"/>
      <c r="V354" s="328"/>
      <c r="W354" s="328"/>
      <c r="X354" s="328"/>
      <c r="Y354" s="329"/>
      <c r="Z354" s="336"/>
      <c r="AA354" s="337"/>
      <c r="AB354" s="337"/>
      <c r="AC354" s="337"/>
      <c r="AD354" s="338"/>
      <c r="AE354" s="336"/>
      <c r="AF354" s="337"/>
      <c r="AG354" s="337"/>
      <c r="AH354" s="337"/>
      <c r="AI354" s="337"/>
      <c r="AJ354" s="337"/>
      <c r="AK354" s="300" t="s">
        <v>529</v>
      </c>
      <c r="AL354" s="301"/>
      <c r="AM354" s="301"/>
      <c r="AN354" s="301"/>
      <c r="AO354" s="301"/>
      <c r="AP354" s="301"/>
      <c r="AQ354" s="301"/>
      <c r="AR354" s="301"/>
      <c r="AS354" s="301"/>
      <c r="AT354" s="301"/>
      <c r="AU354" s="301"/>
      <c r="AV354" s="301"/>
      <c r="AW354" s="301"/>
      <c r="AX354" s="302"/>
      <c r="AY354" s="407">
        <v>1</v>
      </c>
      <c r="AZ354" s="304"/>
      <c r="BA354" s="304"/>
      <c r="BB354" s="408"/>
      <c r="BC354" s="306">
        <f t="shared" si="51"/>
        <v>4</v>
      </c>
      <c r="BD354" s="307"/>
      <c r="BE354" s="307"/>
      <c r="BF354" s="308"/>
      <c r="BG354" s="309">
        <v>18911</v>
      </c>
      <c r="BH354" s="310"/>
      <c r="BI354" s="310"/>
      <c r="BJ354" s="311"/>
      <c r="BK354" s="312">
        <f t="shared" si="52"/>
        <v>18911</v>
      </c>
      <c r="BL354" s="313"/>
      <c r="BM354" s="313"/>
      <c r="BN354" s="313"/>
      <c r="BO354" s="313"/>
      <c r="BP354" s="314"/>
      <c r="BQ354" s="294"/>
      <c r="BR354" s="295"/>
      <c r="BS354" s="295"/>
      <c r="BT354" s="295"/>
      <c r="BU354" s="295"/>
      <c r="BV354" s="295"/>
      <c r="BW354" s="296"/>
      <c r="BX354" s="294"/>
      <c r="BY354" s="295"/>
      <c r="BZ354" s="295"/>
      <c r="CA354" s="295"/>
      <c r="CB354" s="295"/>
      <c r="CC354" s="296"/>
      <c r="CD354" s="294"/>
      <c r="CE354" s="295"/>
      <c r="CF354" s="295"/>
      <c r="CG354" s="295"/>
      <c r="CH354" s="295"/>
      <c r="CI354" s="296"/>
    </row>
    <row r="355" spans="1:87" ht="18" customHeight="1" x14ac:dyDescent="0.25">
      <c r="A355" s="75"/>
      <c r="B355" s="327"/>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9"/>
      <c r="Z355" s="336"/>
      <c r="AA355" s="337"/>
      <c r="AB355" s="337"/>
      <c r="AC355" s="337"/>
      <c r="AD355" s="338"/>
      <c r="AE355" s="336"/>
      <c r="AF355" s="337"/>
      <c r="AG355" s="337"/>
      <c r="AH355" s="337"/>
      <c r="AI355" s="337"/>
      <c r="AJ355" s="337"/>
      <c r="AK355" s="300" t="s">
        <v>530</v>
      </c>
      <c r="AL355" s="301"/>
      <c r="AM355" s="301"/>
      <c r="AN355" s="301"/>
      <c r="AO355" s="301"/>
      <c r="AP355" s="301"/>
      <c r="AQ355" s="301"/>
      <c r="AR355" s="301"/>
      <c r="AS355" s="301"/>
      <c r="AT355" s="301"/>
      <c r="AU355" s="301"/>
      <c r="AV355" s="301"/>
      <c r="AW355" s="301"/>
      <c r="AX355" s="302"/>
      <c r="AY355" s="407">
        <v>1</v>
      </c>
      <c r="AZ355" s="304"/>
      <c r="BA355" s="304"/>
      <c r="BB355" s="408"/>
      <c r="BC355" s="306">
        <f t="shared" si="51"/>
        <v>4</v>
      </c>
      <c r="BD355" s="307"/>
      <c r="BE355" s="307"/>
      <c r="BF355" s="308"/>
      <c r="BG355" s="309">
        <v>22629</v>
      </c>
      <c r="BH355" s="310"/>
      <c r="BI355" s="310"/>
      <c r="BJ355" s="311"/>
      <c r="BK355" s="312">
        <f t="shared" si="52"/>
        <v>22629</v>
      </c>
      <c r="BL355" s="313"/>
      <c r="BM355" s="313"/>
      <c r="BN355" s="313"/>
      <c r="BO355" s="313"/>
      <c r="BP355" s="314"/>
      <c r="BQ355" s="294"/>
      <c r="BR355" s="295"/>
      <c r="BS355" s="295"/>
      <c r="BT355" s="295"/>
      <c r="BU355" s="295"/>
      <c r="BV355" s="295"/>
      <c r="BW355" s="296"/>
      <c r="BX355" s="294"/>
      <c r="BY355" s="295"/>
      <c r="BZ355" s="295"/>
      <c r="CA355" s="295"/>
      <c r="CB355" s="295"/>
      <c r="CC355" s="296"/>
      <c r="CD355" s="294"/>
      <c r="CE355" s="295"/>
      <c r="CF355" s="295"/>
      <c r="CG355" s="295"/>
      <c r="CH355" s="295"/>
      <c r="CI355" s="296"/>
    </row>
    <row r="356" spans="1:87" ht="18" customHeight="1" x14ac:dyDescent="0.25">
      <c r="A356" s="75"/>
      <c r="B356" s="327"/>
      <c r="C356" s="328"/>
      <c r="D356" s="328"/>
      <c r="E356" s="328"/>
      <c r="F356" s="328"/>
      <c r="G356" s="328"/>
      <c r="H356" s="328"/>
      <c r="I356" s="328"/>
      <c r="J356" s="328"/>
      <c r="K356" s="328"/>
      <c r="L356" s="328"/>
      <c r="M356" s="328"/>
      <c r="N356" s="328"/>
      <c r="O356" s="328"/>
      <c r="P356" s="328"/>
      <c r="Q356" s="328"/>
      <c r="R356" s="328"/>
      <c r="S356" s="328"/>
      <c r="T356" s="328"/>
      <c r="U356" s="328"/>
      <c r="V356" s="328"/>
      <c r="W356" s="328"/>
      <c r="X356" s="328"/>
      <c r="Y356" s="329"/>
      <c r="Z356" s="336"/>
      <c r="AA356" s="337"/>
      <c r="AB356" s="337"/>
      <c r="AC356" s="337"/>
      <c r="AD356" s="338"/>
      <c r="AE356" s="336"/>
      <c r="AF356" s="337"/>
      <c r="AG356" s="337"/>
      <c r="AH356" s="337"/>
      <c r="AI356" s="337"/>
      <c r="AJ356" s="337"/>
      <c r="AK356" s="300" t="s">
        <v>18</v>
      </c>
      <c r="AL356" s="301"/>
      <c r="AM356" s="301"/>
      <c r="AN356" s="301"/>
      <c r="AO356" s="301"/>
      <c r="AP356" s="301"/>
      <c r="AQ356" s="301"/>
      <c r="AR356" s="301"/>
      <c r="AS356" s="301"/>
      <c r="AT356" s="301"/>
      <c r="AU356" s="301"/>
      <c r="AV356" s="301"/>
      <c r="AW356" s="301"/>
      <c r="AX356" s="302"/>
      <c r="AY356" s="407">
        <v>1</v>
      </c>
      <c r="AZ356" s="304"/>
      <c r="BA356" s="304"/>
      <c r="BB356" s="408"/>
      <c r="BC356" s="306">
        <f t="shared" si="51"/>
        <v>4</v>
      </c>
      <c r="BD356" s="307"/>
      <c r="BE356" s="307"/>
      <c r="BF356" s="308"/>
      <c r="BG356" s="309">
        <v>28961</v>
      </c>
      <c r="BH356" s="310"/>
      <c r="BI356" s="310"/>
      <c r="BJ356" s="311"/>
      <c r="BK356" s="312">
        <f t="shared" si="52"/>
        <v>28961</v>
      </c>
      <c r="BL356" s="313"/>
      <c r="BM356" s="313"/>
      <c r="BN356" s="313"/>
      <c r="BO356" s="313"/>
      <c r="BP356" s="314"/>
      <c r="BQ356" s="294"/>
      <c r="BR356" s="295"/>
      <c r="BS356" s="295"/>
      <c r="BT356" s="295"/>
      <c r="BU356" s="295"/>
      <c r="BV356" s="295"/>
      <c r="BW356" s="296"/>
      <c r="BX356" s="294"/>
      <c r="BY356" s="295"/>
      <c r="BZ356" s="295"/>
      <c r="CA356" s="295"/>
      <c r="CB356" s="295"/>
      <c r="CC356" s="296"/>
      <c r="CD356" s="294"/>
      <c r="CE356" s="295"/>
      <c r="CF356" s="295"/>
      <c r="CG356" s="295"/>
      <c r="CH356" s="295"/>
      <c r="CI356" s="296"/>
    </row>
    <row r="357" spans="1:87" ht="18" customHeight="1" thickBot="1" x14ac:dyDescent="0.3">
      <c r="A357" s="75"/>
      <c r="B357" s="327"/>
      <c r="C357" s="328"/>
      <c r="D357" s="328"/>
      <c r="E357" s="328"/>
      <c r="F357" s="328"/>
      <c r="G357" s="328"/>
      <c r="H357" s="328"/>
      <c r="I357" s="328"/>
      <c r="J357" s="328"/>
      <c r="K357" s="328"/>
      <c r="L357" s="328"/>
      <c r="M357" s="328"/>
      <c r="N357" s="328"/>
      <c r="O357" s="328"/>
      <c r="P357" s="328"/>
      <c r="Q357" s="328"/>
      <c r="R357" s="328"/>
      <c r="S357" s="328"/>
      <c r="T357" s="328"/>
      <c r="U357" s="328"/>
      <c r="V357" s="328"/>
      <c r="W357" s="328"/>
      <c r="X357" s="328"/>
      <c r="Y357" s="329"/>
      <c r="Z357" s="336"/>
      <c r="AA357" s="337"/>
      <c r="AB357" s="337"/>
      <c r="AC357" s="337"/>
      <c r="AD357" s="338"/>
      <c r="AE357" s="336"/>
      <c r="AF357" s="337"/>
      <c r="AG357" s="337"/>
      <c r="AH357" s="337"/>
      <c r="AI357" s="337"/>
      <c r="AJ357" s="337"/>
      <c r="AK357" s="392" t="s">
        <v>37</v>
      </c>
      <c r="AL357" s="393"/>
      <c r="AM357" s="393"/>
      <c r="AN357" s="393"/>
      <c r="AO357" s="393"/>
      <c r="AP357" s="393"/>
      <c r="AQ357" s="393"/>
      <c r="AR357" s="393"/>
      <c r="AS357" s="393"/>
      <c r="AT357" s="393"/>
      <c r="AU357" s="393"/>
      <c r="AV357" s="393"/>
      <c r="AW357" s="393"/>
      <c r="AX357" s="394"/>
      <c r="AY357" s="407">
        <v>1</v>
      </c>
      <c r="AZ357" s="304"/>
      <c r="BA357" s="304"/>
      <c r="BB357" s="408"/>
      <c r="BC357" s="306">
        <f t="shared" si="51"/>
        <v>4</v>
      </c>
      <c r="BD357" s="307"/>
      <c r="BE357" s="307"/>
      <c r="BF357" s="308"/>
      <c r="BG357" s="309">
        <v>11840</v>
      </c>
      <c r="BH357" s="310"/>
      <c r="BI357" s="310"/>
      <c r="BJ357" s="311"/>
      <c r="BK357" s="312">
        <f t="shared" si="52"/>
        <v>11840</v>
      </c>
      <c r="BL357" s="313"/>
      <c r="BM357" s="313"/>
      <c r="BN357" s="313"/>
      <c r="BO357" s="313"/>
      <c r="BP357" s="314"/>
      <c r="BQ357" s="294"/>
      <c r="BR357" s="295"/>
      <c r="BS357" s="295"/>
      <c r="BT357" s="295"/>
      <c r="BU357" s="295"/>
      <c r="BV357" s="295"/>
      <c r="BW357" s="296"/>
      <c r="BX357" s="294"/>
      <c r="BY357" s="295"/>
      <c r="BZ357" s="295"/>
      <c r="CA357" s="295"/>
      <c r="CB357" s="295"/>
      <c r="CC357" s="296"/>
      <c r="CD357" s="294"/>
      <c r="CE357" s="295"/>
      <c r="CF357" s="295"/>
      <c r="CG357" s="295"/>
      <c r="CH357" s="295"/>
      <c r="CI357" s="296"/>
    </row>
    <row r="358" spans="1:87" ht="18" customHeight="1" thickBot="1" x14ac:dyDescent="0.3">
      <c r="A358" s="75"/>
      <c r="B358" s="377"/>
      <c r="C358" s="378"/>
      <c r="D358" s="378"/>
      <c r="E358" s="378"/>
      <c r="F358" s="378"/>
      <c r="G358" s="378"/>
      <c r="H358" s="378"/>
      <c r="I358" s="378"/>
      <c r="J358" s="378"/>
      <c r="K358" s="378"/>
      <c r="L358" s="378"/>
      <c r="M358" s="378"/>
      <c r="N358" s="378"/>
      <c r="O358" s="378"/>
      <c r="P358" s="378"/>
      <c r="Q358" s="378"/>
      <c r="R358" s="378"/>
      <c r="S358" s="378"/>
      <c r="T358" s="378"/>
      <c r="U358" s="378"/>
      <c r="V358" s="378"/>
      <c r="W358" s="378"/>
      <c r="X358" s="378"/>
      <c r="Y358" s="378"/>
      <c r="Z358" s="378"/>
      <c r="AA358" s="378"/>
      <c r="AB358" s="378"/>
      <c r="AC358" s="378"/>
      <c r="AD358" s="378"/>
      <c r="AE358" s="378"/>
      <c r="AF358" s="378"/>
      <c r="AG358" s="378"/>
      <c r="AH358" s="378"/>
      <c r="AI358" s="378"/>
      <c r="AJ358" s="379"/>
      <c r="AK358" s="380" t="s">
        <v>3</v>
      </c>
      <c r="AL358" s="381"/>
      <c r="AM358" s="381"/>
      <c r="AN358" s="381"/>
      <c r="AO358" s="381"/>
      <c r="AP358" s="381"/>
      <c r="AQ358" s="381"/>
      <c r="AR358" s="381"/>
      <c r="AS358" s="381"/>
      <c r="AT358" s="381"/>
      <c r="AU358" s="381"/>
      <c r="AV358" s="381"/>
      <c r="AW358" s="381"/>
      <c r="AX358" s="381"/>
      <c r="AY358" s="382"/>
      <c r="AZ358" s="382"/>
      <c r="BA358" s="382"/>
      <c r="BB358" s="382"/>
      <c r="BC358" s="382"/>
      <c r="BD358" s="382"/>
      <c r="BE358" s="382"/>
      <c r="BF358" s="382"/>
      <c r="BG358" s="382"/>
      <c r="BH358" s="382"/>
      <c r="BI358" s="382"/>
      <c r="BJ358" s="383"/>
      <c r="BK358" s="384">
        <f>SUM(BK346:BK357)</f>
        <v>256911</v>
      </c>
      <c r="BL358" s="385"/>
      <c r="BM358" s="385"/>
      <c r="BN358" s="385"/>
      <c r="BO358" s="385"/>
      <c r="BP358" s="386"/>
      <c r="BQ358" s="387" t="s">
        <v>100</v>
      </c>
      <c r="BR358" s="388"/>
      <c r="BS358" s="388"/>
      <c r="BT358" s="388"/>
      <c r="BU358" s="388"/>
      <c r="BV358" s="388"/>
      <c r="BW358" s="388"/>
      <c r="BX358" s="388"/>
      <c r="BY358" s="388"/>
      <c r="BZ358" s="388"/>
      <c r="CA358" s="388"/>
      <c r="CB358" s="388"/>
      <c r="CC358" s="389"/>
      <c r="CD358" s="390">
        <f>+CD346*AE346</f>
        <v>1213698.8235294118</v>
      </c>
      <c r="CE358" s="390"/>
      <c r="CF358" s="390"/>
      <c r="CG358" s="390"/>
      <c r="CH358" s="390"/>
      <c r="CI358" s="391"/>
    </row>
    <row r="359" spans="1:87" ht="18" customHeight="1" thickBot="1" x14ac:dyDescent="0.3">
      <c r="A359" s="75"/>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76"/>
      <c r="AF359" s="76"/>
      <c r="AG359" s="76"/>
      <c r="AH359" s="76"/>
      <c r="AI359" s="76"/>
      <c r="AJ359" s="76"/>
      <c r="BG359" s="78"/>
      <c r="BH359" s="78"/>
      <c r="BI359" s="78"/>
      <c r="BJ359" s="78"/>
      <c r="BK359" s="79"/>
      <c r="BL359" s="79"/>
      <c r="BM359" s="79"/>
      <c r="BN359" s="79"/>
      <c r="BO359" s="79"/>
      <c r="BP359" s="79"/>
      <c r="BQ359" s="79"/>
      <c r="BR359" s="79"/>
      <c r="BS359" s="79"/>
      <c r="BT359" s="79"/>
      <c r="BU359" s="79"/>
      <c r="BV359" s="79"/>
      <c r="BW359" s="79"/>
      <c r="BX359" s="79"/>
      <c r="BY359" s="79"/>
      <c r="BZ359" s="79"/>
      <c r="CA359" s="79"/>
      <c r="CB359" s="79"/>
      <c r="CC359" s="79"/>
      <c r="CD359" s="79"/>
      <c r="CE359" s="79"/>
      <c r="CF359" s="79"/>
      <c r="CG359" s="79"/>
      <c r="CH359" s="79"/>
      <c r="CI359" s="79"/>
    </row>
    <row r="360" spans="1:87" ht="18" customHeight="1" x14ac:dyDescent="0.25">
      <c r="A360" s="75"/>
      <c r="B360" s="348" t="s">
        <v>0</v>
      </c>
      <c r="C360" s="349"/>
      <c r="D360" s="349"/>
      <c r="E360" s="349"/>
      <c r="F360" s="349"/>
      <c r="G360" s="349"/>
      <c r="H360" s="349"/>
      <c r="I360" s="349"/>
      <c r="J360" s="349"/>
      <c r="K360" s="349"/>
      <c r="L360" s="349"/>
      <c r="M360" s="349"/>
      <c r="N360" s="349"/>
      <c r="O360" s="349"/>
      <c r="P360" s="349"/>
      <c r="Q360" s="349"/>
      <c r="R360" s="349"/>
      <c r="S360" s="349"/>
      <c r="T360" s="349"/>
      <c r="U360" s="349"/>
      <c r="V360" s="349"/>
      <c r="W360" s="349"/>
      <c r="X360" s="349"/>
      <c r="Y360" s="350"/>
      <c r="Z360" s="348" t="s">
        <v>80</v>
      </c>
      <c r="AA360" s="349"/>
      <c r="AB360" s="349"/>
      <c r="AC360" s="349"/>
      <c r="AD360" s="350"/>
      <c r="AE360" s="357" t="s">
        <v>79</v>
      </c>
      <c r="AF360" s="358"/>
      <c r="AG360" s="358"/>
      <c r="AH360" s="358"/>
      <c r="AI360" s="358"/>
      <c r="AJ360" s="359"/>
      <c r="AK360" s="357" t="s">
        <v>81</v>
      </c>
      <c r="AL360" s="358"/>
      <c r="AM360" s="358"/>
      <c r="AN360" s="358"/>
      <c r="AO360" s="358"/>
      <c r="AP360" s="358"/>
      <c r="AQ360" s="358"/>
      <c r="AR360" s="358"/>
      <c r="AS360" s="358"/>
      <c r="AT360" s="358"/>
      <c r="AU360" s="358"/>
      <c r="AV360" s="358"/>
      <c r="AW360" s="358"/>
      <c r="AX360" s="359"/>
      <c r="AY360" s="357" t="s">
        <v>1</v>
      </c>
      <c r="AZ360" s="358"/>
      <c r="BA360" s="358"/>
      <c r="BB360" s="359"/>
      <c r="BC360" s="348" t="s">
        <v>104</v>
      </c>
      <c r="BD360" s="349"/>
      <c r="BE360" s="349"/>
      <c r="BF360" s="350"/>
      <c r="BG360" s="366" t="s">
        <v>82</v>
      </c>
      <c r="BH360" s="367"/>
      <c r="BI360" s="367"/>
      <c r="BJ360" s="368"/>
      <c r="BK360" s="315" t="s">
        <v>99</v>
      </c>
      <c r="BL360" s="316"/>
      <c r="BM360" s="316"/>
      <c r="BN360" s="316"/>
      <c r="BO360" s="316"/>
      <c r="BP360" s="317"/>
      <c r="BQ360" s="315" t="s">
        <v>83</v>
      </c>
      <c r="BR360" s="316"/>
      <c r="BS360" s="316"/>
      <c r="BT360" s="316"/>
      <c r="BU360" s="316"/>
      <c r="BV360" s="316"/>
      <c r="BW360" s="317"/>
      <c r="BX360" s="315" t="s">
        <v>84</v>
      </c>
      <c r="BY360" s="316"/>
      <c r="BZ360" s="316"/>
      <c r="CA360" s="316"/>
      <c r="CB360" s="316"/>
      <c r="CC360" s="317"/>
      <c r="CD360" s="315" t="s">
        <v>85</v>
      </c>
      <c r="CE360" s="316"/>
      <c r="CF360" s="316"/>
      <c r="CG360" s="316"/>
      <c r="CH360" s="316"/>
      <c r="CI360" s="317"/>
    </row>
    <row r="361" spans="1:87" ht="18" customHeight="1" x14ac:dyDescent="0.25">
      <c r="A361" s="75"/>
      <c r="B361" s="351"/>
      <c r="C361" s="352"/>
      <c r="D361" s="352"/>
      <c r="E361" s="352"/>
      <c r="F361" s="352"/>
      <c r="G361" s="352"/>
      <c r="H361" s="352"/>
      <c r="I361" s="352"/>
      <c r="J361" s="352"/>
      <c r="K361" s="352"/>
      <c r="L361" s="352"/>
      <c r="M361" s="352"/>
      <c r="N361" s="352"/>
      <c r="O361" s="352"/>
      <c r="P361" s="352"/>
      <c r="Q361" s="352"/>
      <c r="R361" s="352"/>
      <c r="S361" s="352"/>
      <c r="T361" s="352"/>
      <c r="U361" s="352"/>
      <c r="V361" s="352"/>
      <c r="W361" s="352"/>
      <c r="X361" s="352"/>
      <c r="Y361" s="353"/>
      <c r="Z361" s="351"/>
      <c r="AA361" s="352"/>
      <c r="AB361" s="352"/>
      <c r="AC361" s="352"/>
      <c r="AD361" s="353"/>
      <c r="AE361" s="360"/>
      <c r="AF361" s="361"/>
      <c r="AG361" s="361"/>
      <c r="AH361" s="361"/>
      <c r="AI361" s="361"/>
      <c r="AJ361" s="362"/>
      <c r="AK361" s="360"/>
      <c r="AL361" s="361"/>
      <c r="AM361" s="361"/>
      <c r="AN361" s="361"/>
      <c r="AO361" s="361"/>
      <c r="AP361" s="361"/>
      <c r="AQ361" s="361"/>
      <c r="AR361" s="361"/>
      <c r="AS361" s="361"/>
      <c r="AT361" s="361"/>
      <c r="AU361" s="361"/>
      <c r="AV361" s="361"/>
      <c r="AW361" s="361"/>
      <c r="AX361" s="362"/>
      <c r="AY361" s="360"/>
      <c r="AZ361" s="361"/>
      <c r="BA361" s="361"/>
      <c r="BB361" s="362"/>
      <c r="BC361" s="351"/>
      <c r="BD361" s="352"/>
      <c r="BE361" s="352"/>
      <c r="BF361" s="353"/>
      <c r="BG361" s="369"/>
      <c r="BH361" s="370"/>
      <c r="BI361" s="370"/>
      <c r="BJ361" s="371"/>
      <c r="BK361" s="318"/>
      <c r="BL361" s="319"/>
      <c r="BM361" s="319"/>
      <c r="BN361" s="319"/>
      <c r="BO361" s="319"/>
      <c r="BP361" s="320"/>
      <c r="BQ361" s="318"/>
      <c r="BR361" s="319"/>
      <c r="BS361" s="319"/>
      <c r="BT361" s="319"/>
      <c r="BU361" s="319"/>
      <c r="BV361" s="319"/>
      <c r="BW361" s="320"/>
      <c r="BX361" s="318"/>
      <c r="BY361" s="319"/>
      <c r="BZ361" s="319"/>
      <c r="CA361" s="319"/>
      <c r="CB361" s="319"/>
      <c r="CC361" s="320"/>
      <c r="CD361" s="318"/>
      <c r="CE361" s="319"/>
      <c r="CF361" s="319"/>
      <c r="CG361" s="319"/>
      <c r="CH361" s="319"/>
      <c r="CI361" s="320"/>
    </row>
    <row r="362" spans="1:87" ht="18" customHeight="1" thickBot="1" x14ac:dyDescent="0.3">
      <c r="A362" s="75"/>
      <c r="B362" s="354"/>
      <c r="C362" s="355"/>
      <c r="D362" s="355"/>
      <c r="E362" s="355"/>
      <c r="F362" s="355"/>
      <c r="G362" s="355"/>
      <c r="H362" s="355"/>
      <c r="I362" s="355"/>
      <c r="J362" s="355"/>
      <c r="K362" s="355"/>
      <c r="L362" s="355"/>
      <c r="M362" s="355"/>
      <c r="N362" s="355"/>
      <c r="O362" s="355"/>
      <c r="P362" s="355"/>
      <c r="Q362" s="355"/>
      <c r="R362" s="355"/>
      <c r="S362" s="355"/>
      <c r="T362" s="355"/>
      <c r="U362" s="355"/>
      <c r="V362" s="355"/>
      <c r="W362" s="355"/>
      <c r="X362" s="355"/>
      <c r="Y362" s="356"/>
      <c r="Z362" s="354"/>
      <c r="AA362" s="355"/>
      <c r="AB362" s="355"/>
      <c r="AC362" s="355"/>
      <c r="AD362" s="356"/>
      <c r="AE362" s="363"/>
      <c r="AF362" s="364"/>
      <c r="AG362" s="364"/>
      <c r="AH362" s="364"/>
      <c r="AI362" s="364"/>
      <c r="AJ362" s="365"/>
      <c r="AK362" s="360"/>
      <c r="AL362" s="361"/>
      <c r="AM362" s="361"/>
      <c r="AN362" s="361"/>
      <c r="AO362" s="361"/>
      <c r="AP362" s="361"/>
      <c r="AQ362" s="361"/>
      <c r="AR362" s="361"/>
      <c r="AS362" s="361"/>
      <c r="AT362" s="361"/>
      <c r="AU362" s="361"/>
      <c r="AV362" s="361"/>
      <c r="AW362" s="361"/>
      <c r="AX362" s="362"/>
      <c r="AY362" s="360"/>
      <c r="AZ362" s="361"/>
      <c r="BA362" s="361"/>
      <c r="BB362" s="362"/>
      <c r="BC362" s="351"/>
      <c r="BD362" s="352"/>
      <c r="BE362" s="352"/>
      <c r="BF362" s="353"/>
      <c r="BG362" s="369"/>
      <c r="BH362" s="370"/>
      <c r="BI362" s="370"/>
      <c r="BJ362" s="371"/>
      <c r="BK362" s="318"/>
      <c r="BL362" s="319"/>
      <c r="BM362" s="319"/>
      <c r="BN362" s="319"/>
      <c r="BO362" s="319"/>
      <c r="BP362" s="320"/>
      <c r="BQ362" s="321"/>
      <c r="BR362" s="322"/>
      <c r="BS362" s="322"/>
      <c r="BT362" s="322"/>
      <c r="BU362" s="322"/>
      <c r="BV362" s="322"/>
      <c r="BW362" s="323"/>
      <c r="BX362" s="321"/>
      <c r="BY362" s="322"/>
      <c r="BZ362" s="322"/>
      <c r="CA362" s="322"/>
      <c r="CB362" s="322"/>
      <c r="CC362" s="323"/>
      <c r="CD362" s="321"/>
      <c r="CE362" s="322"/>
      <c r="CF362" s="322"/>
      <c r="CG362" s="322"/>
      <c r="CH362" s="322"/>
      <c r="CI362" s="323"/>
    </row>
    <row r="363" spans="1:87" ht="18" customHeight="1" x14ac:dyDescent="0.25">
      <c r="A363" s="75"/>
      <c r="B363" s="324" t="s">
        <v>720</v>
      </c>
      <c r="C363" s="325"/>
      <c r="D363" s="325"/>
      <c r="E363" s="325"/>
      <c r="F363" s="325"/>
      <c r="G363" s="325"/>
      <c r="H363" s="325"/>
      <c r="I363" s="325"/>
      <c r="J363" s="325"/>
      <c r="K363" s="325"/>
      <c r="L363" s="325"/>
      <c r="M363" s="325"/>
      <c r="N363" s="325"/>
      <c r="O363" s="325"/>
      <c r="P363" s="325"/>
      <c r="Q363" s="325"/>
      <c r="R363" s="325"/>
      <c r="S363" s="325"/>
      <c r="T363" s="325"/>
      <c r="U363" s="325"/>
      <c r="V363" s="325"/>
      <c r="W363" s="325"/>
      <c r="X363" s="325"/>
      <c r="Y363" s="326"/>
      <c r="Z363" s="333" t="s">
        <v>347</v>
      </c>
      <c r="AA363" s="334"/>
      <c r="AB363" s="334"/>
      <c r="AC363" s="334"/>
      <c r="AD363" s="335"/>
      <c r="AE363" s="333">
        <v>2</v>
      </c>
      <c r="AF363" s="334"/>
      <c r="AG363" s="334"/>
      <c r="AH363" s="334"/>
      <c r="AI363" s="334"/>
      <c r="AJ363" s="334"/>
      <c r="AK363" s="342" t="s">
        <v>41</v>
      </c>
      <c r="AL363" s="343"/>
      <c r="AM363" s="343"/>
      <c r="AN363" s="343"/>
      <c r="AO363" s="343"/>
      <c r="AP363" s="343"/>
      <c r="AQ363" s="343"/>
      <c r="AR363" s="343"/>
      <c r="AS363" s="343"/>
      <c r="AT363" s="343"/>
      <c r="AU363" s="343"/>
      <c r="AV363" s="343"/>
      <c r="AW363" s="343"/>
      <c r="AX363" s="344"/>
      <c r="AY363" s="409">
        <v>1</v>
      </c>
      <c r="AZ363" s="346"/>
      <c r="BA363" s="346"/>
      <c r="BB363" s="410"/>
      <c r="BC363" s="345">
        <f t="shared" ref="BC363:BC369" si="55">+$AE$363*AY363</f>
        <v>2</v>
      </c>
      <c r="BD363" s="346"/>
      <c r="BE363" s="346"/>
      <c r="BF363" s="347"/>
      <c r="BG363" s="285">
        <v>22629</v>
      </c>
      <c r="BH363" s="286"/>
      <c r="BI363" s="286"/>
      <c r="BJ363" s="287"/>
      <c r="BK363" s="288">
        <f>+AY363*BG363</f>
        <v>22629</v>
      </c>
      <c r="BL363" s="289"/>
      <c r="BM363" s="289"/>
      <c r="BN363" s="289"/>
      <c r="BO363" s="289"/>
      <c r="BP363" s="290"/>
      <c r="BQ363" s="291">
        <v>1000</v>
      </c>
      <c r="BR363" s="292"/>
      <c r="BS363" s="292"/>
      <c r="BT363" s="292"/>
      <c r="BU363" s="292"/>
      <c r="BV363" s="292"/>
      <c r="BW363" s="293"/>
      <c r="BX363" s="291">
        <f>+(((BK370+BQ363)*15)/85)</f>
        <v>26761.411764705881</v>
      </c>
      <c r="BY363" s="292"/>
      <c r="BZ363" s="292"/>
      <c r="CA363" s="292"/>
      <c r="CB363" s="292"/>
      <c r="CC363" s="293"/>
      <c r="CD363" s="291">
        <f>+BK370+BQ363+BX363</f>
        <v>178409.41176470587</v>
      </c>
      <c r="CE363" s="292"/>
      <c r="CF363" s="292"/>
      <c r="CG363" s="292"/>
      <c r="CH363" s="292"/>
      <c r="CI363" s="293"/>
    </row>
    <row r="364" spans="1:87" ht="18" customHeight="1" x14ac:dyDescent="0.25">
      <c r="A364" s="75"/>
      <c r="B364" s="327"/>
      <c r="C364" s="328"/>
      <c r="D364" s="328"/>
      <c r="E364" s="328"/>
      <c r="F364" s="328"/>
      <c r="G364" s="328"/>
      <c r="H364" s="328"/>
      <c r="I364" s="328"/>
      <c r="J364" s="328"/>
      <c r="K364" s="328"/>
      <c r="L364" s="328"/>
      <c r="M364" s="328"/>
      <c r="N364" s="328"/>
      <c r="O364" s="328"/>
      <c r="P364" s="328"/>
      <c r="Q364" s="328"/>
      <c r="R364" s="328"/>
      <c r="S364" s="328"/>
      <c r="T364" s="328"/>
      <c r="U364" s="328"/>
      <c r="V364" s="328"/>
      <c r="W364" s="328"/>
      <c r="X364" s="328"/>
      <c r="Y364" s="329"/>
      <c r="Z364" s="336"/>
      <c r="AA364" s="337"/>
      <c r="AB364" s="337"/>
      <c r="AC364" s="337"/>
      <c r="AD364" s="338"/>
      <c r="AE364" s="336"/>
      <c r="AF364" s="337"/>
      <c r="AG364" s="337"/>
      <c r="AH364" s="337"/>
      <c r="AI364" s="337"/>
      <c r="AJ364" s="337"/>
      <c r="AK364" s="300" t="s">
        <v>35</v>
      </c>
      <c r="AL364" s="301"/>
      <c r="AM364" s="301"/>
      <c r="AN364" s="301"/>
      <c r="AO364" s="301"/>
      <c r="AP364" s="301"/>
      <c r="AQ364" s="301"/>
      <c r="AR364" s="301"/>
      <c r="AS364" s="301"/>
      <c r="AT364" s="301"/>
      <c r="AU364" s="301"/>
      <c r="AV364" s="301"/>
      <c r="AW364" s="301"/>
      <c r="AX364" s="302"/>
      <c r="AY364" s="407">
        <v>1</v>
      </c>
      <c r="AZ364" s="304"/>
      <c r="BA364" s="304"/>
      <c r="BB364" s="408"/>
      <c r="BC364" s="306">
        <f t="shared" si="55"/>
        <v>2</v>
      </c>
      <c r="BD364" s="307"/>
      <c r="BE364" s="307"/>
      <c r="BF364" s="308"/>
      <c r="BG364" s="309">
        <v>11718</v>
      </c>
      <c r="BH364" s="310"/>
      <c r="BI364" s="310"/>
      <c r="BJ364" s="311"/>
      <c r="BK364" s="312">
        <f t="shared" ref="BK364:BK369" si="56">+AY364*BG364</f>
        <v>11718</v>
      </c>
      <c r="BL364" s="313"/>
      <c r="BM364" s="313"/>
      <c r="BN364" s="313"/>
      <c r="BO364" s="313"/>
      <c r="BP364" s="314"/>
      <c r="BQ364" s="294"/>
      <c r="BR364" s="295"/>
      <c r="BS364" s="295"/>
      <c r="BT364" s="295"/>
      <c r="BU364" s="295"/>
      <c r="BV364" s="295"/>
      <c r="BW364" s="296"/>
      <c r="BX364" s="294"/>
      <c r="BY364" s="295"/>
      <c r="BZ364" s="295"/>
      <c r="CA364" s="295"/>
      <c r="CB364" s="295"/>
      <c r="CC364" s="296"/>
      <c r="CD364" s="294"/>
      <c r="CE364" s="295"/>
      <c r="CF364" s="295"/>
      <c r="CG364" s="295"/>
      <c r="CH364" s="295"/>
      <c r="CI364" s="296"/>
    </row>
    <row r="365" spans="1:87" ht="18" customHeight="1" x14ac:dyDescent="0.25">
      <c r="A365" s="75"/>
      <c r="B365" s="327"/>
      <c r="C365" s="328"/>
      <c r="D365" s="328"/>
      <c r="E365" s="328"/>
      <c r="F365" s="328"/>
      <c r="G365" s="328"/>
      <c r="H365" s="328"/>
      <c r="I365" s="328"/>
      <c r="J365" s="328"/>
      <c r="K365" s="328"/>
      <c r="L365" s="328"/>
      <c r="M365" s="328"/>
      <c r="N365" s="328"/>
      <c r="O365" s="328"/>
      <c r="P365" s="328"/>
      <c r="Q365" s="328"/>
      <c r="R365" s="328"/>
      <c r="S365" s="328"/>
      <c r="T365" s="328"/>
      <c r="U365" s="328"/>
      <c r="V365" s="328"/>
      <c r="W365" s="328"/>
      <c r="X365" s="328"/>
      <c r="Y365" s="329"/>
      <c r="Z365" s="336"/>
      <c r="AA365" s="337"/>
      <c r="AB365" s="337"/>
      <c r="AC365" s="337"/>
      <c r="AD365" s="338"/>
      <c r="AE365" s="336"/>
      <c r="AF365" s="337"/>
      <c r="AG365" s="337"/>
      <c r="AH365" s="337"/>
      <c r="AI365" s="337"/>
      <c r="AJ365" s="337"/>
      <c r="AK365" s="300" t="s">
        <v>527</v>
      </c>
      <c r="AL365" s="301"/>
      <c r="AM365" s="301"/>
      <c r="AN365" s="301"/>
      <c r="AO365" s="301"/>
      <c r="AP365" s="301"/>
      <c r="AQ365" s="301"/>
      <c r="AR365" s="301"/>
      <c r="AS365" s="301"/>
      <c r="AT365" s="301"/>
      <c r="AU365" s="301"/>
      <c r="AV365" s="301"/>
      <c r="AW365" s="301"/>
      <c r="AX365" s="302"/>
      <c r="AY365" s="407">
        <v>1</v>
      </c>
      <c r="AZ365" s="304"/>
      <c r="BA365" s="304"/>
      <c r="BB365" s="408"/>
      <c r="BC365" s="306">
        <f t="shared" si="55"/>
        <v>2</v>
      </c>
      <c r="BD365" s="307"/>
      <c r="BE365" s="307"/>
      <c r="BF365" s="308"/>
      <c r="BG365" s="309">
        <v>18911</v>
      </c>
      <c r="BH365" s="310"/>
      <c r="BI365" s="310"/>
      <c r="BJ365" s="311"/>
      <c r="BK365" s="312">
        <f t="shared" si="56"/>
        <v>18911</v>
      </c>
      <c r="BL365" s="313"/>
      <c r="BM365" s="313"/>
      <c r="BN365" s="313"/>
      <c r="BO365" s="313"/>
      <c r="BP365" s="314"/>
      <c r="BQ365" s="294"/>
      <c r="BR365" s="295"/>
      <c r="BS365" s="295"/>
      <c r="BT365" s="295"/>
      <c r="BU365" s="295"/>
      <c r="BV365" s="295"/>
      <c r="BW365" s="296"/>
      <c r="BX365" s="294"/>
      <c r="BY365" s="295"/>
      <c r="BZ365" s="295"/>
      <c r="CA365" s="295"/>
      <c r="CB365" s="295"/>
      <c r="CC365" s="296"/>
      <c r="CD365" s="294"/>
      <c r="CE365" s="295"/>
      <c r="CF365" s="295"/>
      <c r="CG365" s="295"/>
      <c r="CH365" s="295"/>
      <c r="CI365" s="296"/>
    </row>
    <row r="366" spans="1:87" ht="18" customHeight="1" x14ac:dyDescent="0.25">
      <c r="A366" s="75"/>
      <c r="B366" s="327"/>
      <c r="C366" s="328"/>
      <c r="D366" s="328"/>
      <c r="E366" s="328"/>
      <c r="F366" s="328"/>
      <c r="G366" s="328"/>
      <c r="H366" s="328"/>
      <c r="I366" s="328"/>
      <c r="J366" s="328"/>
      <c r="K366" s="328"/>
      <c r="L366" s="328"/>
      <c r="M366" s="328"/>
      <c r="N366" s="328"/>
      <c r="O366" s="328"/>
      <c r="P366" s="328"/>
      <c r="Q366" s="328"/>
      <c r="R366" s="328"/>
      <c r="S366" s="328"/>
      <c r="T366" s="328"/>
      <c r="U366" s="328"/>
      <c r="V366" s="328"/>
      <c r="W366" s="328"/>
      <c r="X366" s="328"/>
      <c r="Y366" s="329"/>
      <c r="Z366" s="336"/>
      <c r="AA366" s="337"/>
      <c r="AB366" s="337"/>
      <c r="AC366" s="337"/>
      <c r="AD366" s="338"/>
      <c r="AE366" s="336"/>
      <c r="AF366" s="337"/>
      <c r="AG366" s="337"/>
      <c r="AH366" s="337"/>
      <c r="AI366" s="337"/>
      <c r="AJ366" s="337"/>
      <c r="AK366" s="300" t="s">
        <v>40</v>
      </c>
      <c r="AL366" s="301"/>
      <c r="AM366" s="301"/>
      <c r="AN366" s="301"/>
      <c r="AO366" s="301"/>
      <c r="AP366" s="301"/>
      <c r="AQ366" s="301"/>
      <c r="AR366" s="301"/>
      <c r="AS366" s="301"/>
      <c r="AT366" s="301"/>
      <c r="AU366" s="301"/>
      <c r="AV366" s="301"/>
      <c r="AW366" s="301"/>
      <c r="AX366" s="302"/>
      <c r="AY366" s="407">
        <v>1</v>
      </c>
      <c r="AZ366" s="304"/>
      <c r="BA366" s="304"/>
      <c r="BB366" s="408"/>
      <c r="BC366" s="306">
        <f t="shared" si="55"/>
        <v>2</v>
      </c>
      <c r="BD366" s="307"/>
      <c r="BE366" s="307"/>
      <c r="BF366" s="308"/>
      <c r="BG366" s="309">
        <v>26988</v>
      </c>
      <c r="BH366" s="310"/>
      <c r="BI366" s="310"/>
      <c r="BJ366" s="311"/>
      <c r="BK366" s="312">
        <f t="shared" si="56"/>
        <v>26988</v>
      </c>
      <c r="BL366" s="313"/>
      <c r="BM366" s="313"/>
      <c r="BN366" s="313"/>
      <c r="BO366" s="313"/>
      <c r="BP366" s="314"/>
      <c r="BQ366" s="294"/>
      <c r="BR366" s="295"/>
      <c r="BS366" s="295"/>
      <c r="BT366" s="295"/>
      <c r="BU366" s="295"/>
      <c r="BV366" s="295"/>
      <c r="BW366" s="296"/>
      <c r="BX366" s="294"/>
      <c r="BY366" s="295"/>
      <c r="BZ366" s="295"/>
      <c r="CA366" s="295"/>
      <c r="CB366" s="295"/>
      <c r="CC366" s="296"/>
      <c r="CD366" s="294"/>
      <c r="CE366" s="295"/>
      <c r="CF366" s="295"/>
      <c r="CG366" s="295"/>
      <c r="CH366" s="295"/>
      <c r="CI366" s="296"/>
    </row>
    <row r="367" spans="1:87" ht="18" customHeight="1" x14ac:dyDescent="0.25">
      <c r="A367" s="75"/>
      <c r="B367" s="327"/>
      <c r="C367" s="328"/>
      <c r="D367" s="328"/>
      <c r="E367" s="328"/>
      <c r="F367" s="328"/>
      <c r="G367" s="328"/>
      <c r="H367" s="328"/>
      <c r="I367" s="328"/>
      <c r="J367" s="328"/>
      <c r="K367" s="328"/>
      <c r="L367" s="328"/>
      <c r="M367" s="328"/>
      <c r="N367" s="328"/>
      <c r="O367" s="328"/>
      <c r="P367" s="328"/>
      <c r="Q367" s="328"/>
      <c r="R367" s="328"/>
      <c r="S367" s="328"/>
      <c r="T367" s="328"/>
      <c r="U367" s="328"/>
      <c r="V367" s="328"/>
      <c r="W367" s="328"/>
      <c r="X367" s="328"/>
      <c r="Y367" s="329"/>
      <c r="Z367" s="336"/>
      <c r="AA367" s="337"/>
      <c r="AB367" s="337"/>
      <c r="AC367" s="337"/>
      <c r="AD367" s="338"/>
      <c r="AE367" s="336"/>
      <c r="AF367" s="337"/>
      <c r="AG367" s="337"/>
      <c r="AH367" s="337"/>
      <c r="AI367" s="337"/>
      <c r="AJ367" s="337"/>
      <c r="AK367" s="300" t="s">
        <v>528</v>
      </c>
      <c r="AL367" s="301"/>
      <c r="AM367" s="301"/>
      <c r="AN367" s="301"/>
      <c r="AO367" s="301"/>
      <c r="AP367" s="301"/>
      <c r="AQ367" s="301"/>
      <c r="AR367" s="301"/>
      <c r="AS367" s="301"/>
      <c r="AT367" s="301"/>
      <c r="AU367" s="301"/>
      <c r="AV367" s="301"/>
      <c r="AW367" s="301"/>
      <c r="AX367" s="302"/>
      <c r="AY367" s="407">
        <v>1</v>
      </c>
      <c r="AZ367" s="304"/>
      <c r="BA367" s="304"/>
      <c r="BB367" s="408"/>
      <c r="BC367" s="306">
        <f t="shared" si="55"/>
        <v>2</v>
      </c>
      <c r="BD367" s="307"/>
      <c r="BE367" s="307"/>
      <c r="BF367" s="308"/>
      <c r="BG367" s="309">
        <v>22530</v>
      </c>
      <c r="BH367" s="310"/>
      <c r="BI367" s="310"/>
      <c r="BJ367" s="311"/>
      <c r="BK367" s="312">
        <f t="shared" si="56"/>
        <v>22530</v>
      </c>
      <c r="BL367" s="313"/>
      <c r="BM367" s="313"/>
      <c r="BN367" s="313"/>
      <c r="BO367" s="313"/>
      <c r="BP367" s="314"/>
      <c r="BQ367" s="294"/>
      <c r="BR367" s="295"/>
      <c r="BS367" s="295"/>
      <c r="BT367" s="295"/>
      <c r="BU367" s="295"/>
      <c r="BV367" s="295"/>
      <c r="BW367" s="296"/>
      <c r="BX367" s="294"/>
      <c r="BY367" s="295"/>
      <c r="BZ367" s="295"/>
      <c r="CA367" s="295"/>
      <c r="CB367" s="295"/>
      <c r="CC367" s="296"/>
      <c r="CD367" s="294"/>
      <c r="CE367" s="295"/>
      <c r="CF367" s="295"/>
      <c r="CG367" s="295"/>
      <c r="CH367" s="295"/>
      <c r="CI367" s="296"/>
    </row>
    <row r="368" spans="1:87" ht="18" customHeight="1" x14ac:dyDescent="0.25">
      <c r="A368" s="75"/>
      <c r="B368" s="327"/>
      <c r="C368" s="328"/>
      <c r="D368" s="328"/>
      <c r="E368" s="328"/>
      <c r="F368" s="328"/>
      <c r="G368" s="328"/>
      <c r="H368" s="328"/>
      <c r="I368" s="328"/>
      <c r="J368" s="328"/>
      <c r="K368" s="328"/>
      <c r="L368" s="328"/>
      <c r="M368" s="328"/>
      <c r="N368" s="328"/>
      <c r="O368" s="328"/>
      <c r="P368" s="328"/>
      <c r="Q368" s="328"/>
      <c r="R368" s="328"/>
      <c r="S368" s="328"/>
      <c r="T368" s="328"/>
      <c r="U368" s="328"/>
      <c r="V368" s="328"/>
      <c r="W368" s="328"/>
      <c r="X368" s="328"/>
      <c r="Y368" s="329"/>
      <c r="Z368" s="336"/>
      <c r="AA368" s="337"/>
      <c r="AB368" s="337"/>
      <c r="AC368" s="337"/>
      <c r="AD368" s="338"/>
      <c r="AE368" s="336"/>
      <c r="AF368" s="337"/>
      <c r="AG368" s="337"/>
      <c r="AH368" s="337"/>
      <c r="AI368" s="337"/>
      <c r="AJ368" s="337"/>
      <c r="AK368" s="300" t="s">
        <v>529</v>
      </c>
      <c r="AL368" s="301"/>
      <c r="AM368" s="301"/>
      <c r="AN368" s="301"/>
      <c r="AO368" s="301"/>
      <c r="AP368" s="301"/>
      <c r="AQ368" s="301"/>
      <c r="AR368" s="301"/>
      <c r="AS368" s="301"/>
      <c r="AT368" s="301"/>
      <c r="AU368" s="301"/>
      <c r="AV368" s="301"/>
      <c r="AW368" s="301"/>
      <c r="AX368" s="302"/>
      <c r="AY368" s="407">
        <v>1</v>
      </c>
      <c r="AZ368" s="304"/>
      <c r="BA368" s="304"/>
      <c r="BB368" s="408"/>
      <c r="BC368" s="306">
        <f t="shared" si="55"/>
        <v>2</v>
      </c>
      <c r="BD368" s="307"/>
      <c r="BE368" s="307"/>
      <c r="BF368" s="308"/>
      <c r="BG368" s="309">
        <v>18911</v>
      </c>
      <c r="BH368" s="310"/>
      <c r="BI368" s="310"/>
      <c r="BJ368" s="311"/>
      <c r="BK368" s="312">
        <f t="shared" si="56"/>
        <v>18911</v>
      </c>
      <c r="BL368" s="313"/>
      <c r="BM368" s="313"/>
      <c r="BN368" s="313"/>
      <c r="BO368" s="313"/>
      <c r="BP368" s="314"/>
      <c r="BQ368" s="294"/>
      <c r="BR368" s="295"/>
      <c r="BS368" s="295"/>
      <c r="BT368" s="295"/>
      <c r="BU368" s="295"/>
      <c r="BV368" s="295"/>
      <c r="BW368" s="296"/>
      <c r="BX368" s="294"/>
      <c r="BY368" s="295"/>
      <c r="BZ368" s="295"/>
      <c r="CA368" s="295"/>
      <c r="CB368" s="295"/>
      <c r="CC368" s="296"/>
      <c r="CD368" s="294"/>
      <c r="CE368" s="295"/>
      <c r="CF368" s="295"/>
      <c r="CG368" s="295"/>
      <c r="CH368" s="295"/>
      <c r="CI368" s="296"/>
    </row>
    <row r="369" spans="1:87" ht="18" customHeight="1" thickBot="1" x14ac:dyDescent="0.3">
      <c r="A369" s="75"/>
      <c r="B369" s="327"/>
      <c r="C369" s="328"/>
      <c r="D369" s="328"/>
      <c r="E369" s="328"/>
      <c r="F369" s="328"/>
      <c r="G369" s="328"/>
      <c r="H369" s="328"/>
      <c r="I369" s="328"/>
      <c r="J369" s="328"/>
      <c r="K369" s="328"/>
      <c r="L369" s="328"/>
      <c r="M369" s="328"/>
      <c r="N369" s="328"/>
      <c r="O369" s="328"/>
      <c r="P369" s="328"/>
      <c r="Q369" s="328"/>
      <c r="R369" s="328"/>
      <c r="S369" s="328"/>
      <c r="T369" s="328"/>
      <c r="U369" s="328"/>
      <c r="V369" s="328"/>
      <c r="W369" s="328"/>
      <c r="X369" s="328"/>
      <c r="Y369" s="329"/>
      <c r="Z369" s="336"/>
      <c r="AA369" s="337"/>
      <c r="AB369" s="337"/>
      <c r="AC369" s="337"/>
      <c r="AD369" s="338"/>
      <c r="AE369" s="336"/>
      <c r="AF369" s="337"/>
      <c r="AG369" s="337"/>
      <c r="AH369" s="337"/>
      <c r="AI369" s="337"/>
      <c r="AJ369" s="337"/>
      <c r="AK369" s="392" t="s">
        <v>18</v>
      </c>
      <c r="AL369" s="393"/>
      <c r="AM369" s="393"/>
      <c r="AN369" s="393"/>
      <c r="AO369" s="393"/>
      <c r="AP369" s="393"/>
      <c r="AQ369" s="393"/>
      <c r="AR369" s="393"/>
      <c r="AS369" s="393"/>
      <c r="AT369" s="393"/>
      <c r="AU369" s="393"/>
      <c r="AV369" s="393"/>
      <c r="AW369" s="393"/>
      <c r="AX369" s="394"/>
      <c r="AY369" s="407">
        <v>1</v>
      </c>
      <c r="AZ369" s="304"/>
      <c r="BA369" s="304"/>
      <c r="BB369" s="408"/>
      <c r="BC369" s="306">
        <f t="shared" si="55"/>
        <v>2</v>
      </c>
      <c r="BD369" s="307"/>
      <c r="BE369" s="307"/>
      <c r="BF369" s="308"/>
      <c r="BG369" s="309">
        <v>28961</v>
      </c>
      <c r="BH369" s="310"/>
      <c r="BI369" s="310"/>
      <c r="BJ369" s="311"/>
      <c r="BK369" s="312">
        <f t="shared" si="56"/>
        <v>28961</v>
      </c>
      <c r="BL369" s="313"/>
      <c r="BM369" s="313"/>
      <c r="BN369" s="313"/>
      <c r="BO369" s="313"/>
      <c r="BP369" s="314"/>
      <c r="BQ369" s="294"/>
      <c r="BR369" s="295"/>
      <c r="BS369" s="295"/>
      <c r="BT369" s="295"/>
      <c r="BU369" s="295"/>
      <c r="BV369" s="295"/>
      <c r="BW369" s="296"/>
      <c r="BX369" s="294"/>
      <c r="BY369" s="295"/>
      <c r="BZ369" s="295"/>
      <c r="CA369" s="295"/>
      <c r="CB369" s="295"/>
      <c r="CC369" s="296"/>
      <c r="CD369" s="294"/>
      <c r="CE369" s="295"/>
      <c r="CF369" s="295"/>
      <c r="CG369" s="295"/>
      <c r="CH369" s="295"/>
      <c r="CI369" s="296"/>
    </row>
    <row r="370" spans="1:87" ht="18" customHeight="1" thickBot="1" x14ac:dyDescent="0.3">
      <c r="A370" s="75"/>
      <c r="B370" s="377"/>
      <c r="C370" s="378"/>
      <c r="D370" s="378"/>
      <c r="E370" s="378"/>
      <c r="F370" s="378"/>
      <c r="G370" s="378"/>
      <c r="H370" s="378"/>
      <c r="I370" s="378"/>
      <c r="J370" s="378"/>
      <c r="K370" s="378"/>
      <c r="L370" s="378"/>
      <c r="M370" s="378"/>
      <c r="N370" s="378"/>
      <c r="O370" s="378"/>
      <c r="P370" s="378"/>
      <c r="Q370" s="378"/>
      <c r="R370" s="378"/>
      <c r="S370" s="378"/>
      <c r="T370" s="378"/>
      <c r="U370" s="378"/>
      <c r="V370" s="378"/>
      <c r="W370" s="378"/>
      <c r="X370" s="378"/>
      <c r="Y370" s="378"/>
      <c r="Z370" s="378"/>
      <c r="AA370" s="378"/>
      <c r="AB370" s="378"/>
      <c r="AC370" s="378"/>
      <c r="AD370" s="378"/>
      <c r="AE370" s="378"/>
      <c r="AF370" s="378"/>
      <c r="AG370" s="378"/>
      <c r="AH370" s="378"/>
      <c r="AI370" s="378"/>
      <c r="AJ370" s="379"/>
      <c r="AK370" s="380" t="s">
        <v>3</v>
      </c>
      <c r="AL370" s="381"/>
      <c r="AM370" s="381"/>
      <c r="AN370" s="381"/>
      <c r="AO370" s="381"/>
      <c r="AP370" s="381"/>
      <c r="AQ370" s="381"/>
      <c r="AR370" s="381"/>
      <c r="AS370" s="381"/>
      <c r="AT370" s="381"/>
      <c r="AU370" s="381"/>
      <c r="AV370" s="381"/>
      <c r="AW370" s="381"/>
      <c r="AX370" s="381"/>
      <c r="AY370" s="382"/>
      <c r="AZ370" s="382"/>
      <c r="BA370" s="382"/>
      <c r="BB370" s="382"/>
      <c r="BC370" s="382"/>
      <c r="BD370" s="382"/>
      <c r="BE370" s="382"/>
      <c r="BF370" s="382"/>
      <c r="BG370" s="382"/>
      <c r="BH370" s="382"/>
      <c r="BI370" s="382"/>
      <c r="BJ370" s="383"/>
      <c r="BK370" s="384">
        <f>SUM(BK363:BK369)</f>
        <v>150648</v>
      </c>
      <c r="BL370" s="385"/>
      <c r="BM370" s="385"/>
      <c r="BN370" s="385"/>
      <c r="BO370" s="385"/>
      <c r="BP370" s="386"/>
      <c r="BQ370" s="387" t="s">
        <v>100</v>
      </c>
      <c r="BR370" s="388"/>
      <c r="BS370" s="388"/>
      <c r="BT370" s="388"/>
      <c r="BU370" s="388"/>
      <c r="BV370" s="388"/>
      <c r="BW370" s="388"/>
      <c r="BX370" s="388"/>
      <c r="BY370" s="388"/>
      <c r="BZ370" s="388"/>
      <c r="CA370" s="388"/>
      <c r="CB370" s="388"/>
      <c r="CC370" s="389"/>
      <c r="CD370" s="390">
        <f>+CD363*AE363</f>
        <v>356818.82352941175</v>
      </c>
      <c r="CE370" s="390"/>
      <c r="CF370" s="390"/>
      <c r="CG370" s="390"/>
      <c r="CH370" s="390"/>
      <c r="CI370" s="391"/>
    </row>
    <row r="371" spans="1:87" ht="18" customHeight="1" thickBot="1" x14ac:dyDescent="0.3">
      <c r="A371" s="75"/>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c r="AE371" s="76"/>
      <c r="AF371" s="76"/>
      <c r="AG371" s="76"/>
      <c r="AH371" s="76"/>
      <c r="AI371" s="76"/>
      <c r="AJ371" s="76"/>
      <c r="BG371" s="78"/>
      <c r="BH371" s="78"/>
      <c r="BI371" s="78"/>
      <c r="BJ371" s="78"/>
      <c r="BK371" s="79"/>
      <c r="BL371" s="79"/>
      <c r="BM371" s="79"/>
      <c r="BN371" s="79"/>
      <c r="BO371" s="79"/>
      <c r="BP371" s="79"/>
      <c r="BQ371" s="79"/>
      <c r="BR371" s="79"/>
      <c r="BS371" s="79"/>
      <c r="BT371" s="79"/>
      <c r="BU371" s="79"/>
      <c r="BV371" s="79"/>
      <c r="BW371" s="79"/>
      <c r="BX371" s="79"/>
      <c r="BY371" s="79"/>
      <c r="BZ371" s="79"/>
      <c r="CA371" s="79"/>
      <c r="CB371" s="79"/>
      <c r="CC371" s="79"/>
      <c r="CD371" s="79"/>
      <c r="CE371" s="79"/>
      <c r="CF371" s="79"/>
      <c r="CG371" s="79"/>
      <c r="CH371" s="79"/>
      <c r="CI371" s="79"/>
    </row>
    <row r="372" spans="1:87" ht="18" customHeight="1" x14ac:dyDescent="0.25">
      <c r="A372" s="75"/>
      <c r="B372" s="348" t="s">
        <v>0</v>
      </c>
      <c r="C372" s="349"/>
      <c r="D372" s="349"/>
      <c r="E372" s="349"/>
      <c r="F372" s="349"/>
      <c r="G372" s="349"/>
      <c r="H372" s="349"/>
      <c r="I372" s="349"/>
      <c r="J372" s="349"/>
      <c r="K372" s="349"/>
      <c r="L372" s="349"/>
      <c r="M372" s="349"/>
      <c r="N372" s="349"/>
      <c r="O372" s="349"/>
      <c r="P372" s="349"/>
      <c r="Q372" s="349"/>
      <c r="R372" s="349"/>
      <c r="S372" s="349"/>
      <c r="T372" s="349"/>
      <c r="U372" s="349"/>
      <c r="V372" s="349"/>
      <c r="W372" s="349"/>
      <c r="X372" s="349"/>
      <c r="Y372" s="350"/>
      <c r="Z372" s="348" t="s">
        <v>80</v>
      </c>
      <c r="AA372" s="349"/>
      <c r="AB372" s="349"/>
      <c r="AC372" s="349"/>
      <c r="AD372" s="350"/>
      <c r="AE372" s="357" t="s">
        <v>79</v>
      </c>
      <c r="AF372" s="358"/>
      <c r="AG372" s="358"/>
      <c r="AH372" s="358"/>
      <c r="AI372" s="358"/>
      <c r="AJ372" s="359"/>
      <c r="AK372" s="357" t="s">
        <v>81</v>
      </c>
      <c r="AL372" s="358"/>
      <c r="AM372" s="358"/>
      <c r="AN372" s="358"/>
      <c r="AO372" s="358"/>
      <c r="AP372" s="358"/>
      <c r="AQ372" s="358"/>
      <c r="AR372" s="358"/>
      <c r="AS372" s="358"/>
      <c r="AT372" s="358"/>
      <c r="AU372" s="358"/>
      <c r="AV372" s="358"/>
      <c r="AW372" s="358"/>
      <c r="AX372" s="359"/>
      <c r="AY372" s="357" t="s">
        <v>1</v>
      </c>
      <c r="AZ372" s="358"/>
      <c r="BA372" s="358"/>
      <c r="BB372" s="359"/>
      <c r="BC372" s="348" t="s">
        <v>104</v>
      </c>
      <c r="BD372" s="349"/>
      <c r="BE372" s="349"/>
      <c r="BF372" s="350"/>
      <c r="BG372" s="366" t="s">
        <v>82</v>
      </c>
      <c r="BH372" s="367"/>
      <c r="BI372" s="367"/>
      <c r="BJ372" s="368"/>
      <c r="BK372" s="315" t="s">
        <v>99</v>
      </c>
      <c r="BL372" s="316"/>
      <c r="BM372" s="316"/>
      <c r="BN372" s="316"/>
      <c r="BO372" s="316"/>
      <c r="BP372" s="317"/>
      <c r="BQ372" s="315" t="s">
        <v>83</v>
      </c>
      <c r="BR372" s="316"/>
      <c r="BS372" s="316"/>
      <c r="BT372" s="316"/>
      <c r="BU372" s="316"/>
      <c r="BV372" s="316"/>
      <c r="BW372" s="317"/>
      <c r="BX372" s="315" t="s">
        <v>84</v>
      </c>
      <c r="BY372" s="316"/>
      <c r="BZ372" s="316"/>
      <c r="CA372" s="316"/>
      <c r="CB372" s="316"/>
      <c r="CC372" s="317"/>
      <c r="CD372" s="315" t="s">
        <v>85</v>
      </c>
      <c r="CE372" s="316"/>
      <c r="CF372" s="316"/>
      <c r="CG372" s="316"/>
      <c r="CH372" s="316"/>
      <c r="CI372" s="317"/>
    </row>
    <row r="373" spans="1:87" ht="18" customHeight="1" x14ac:dyDescent="0.25">
      <c r="A373" s="75"/>
      <c r="B373" s="351"/>
      <c r="C373" s="352"/>
      <c r="D373" s="352"/>
      <c r="E373" s="352"/>
      <c r="F373" s="352"/>
      <c r="G373" s="352"/>
      <c r="H373" s="352"/>
      <c r="I373" s="352"/>
      <c r="J373" s="352"/>
      <c r="K373" s="352"/>
      <c r="L373" s="352"/>
      <c r="M373" s="352"/>
      <c r="N373" s="352"/>
      <c r="O373" s="352"/>
      <c r="P373" s="352"/>
      <c r="Q373" s="352"/>
      <c r="R373" s="352"/>
      <c r="S373" s="352"/>
      <c r="T373" s="352"/>
      <c r="U373" s="352"/>
      <c r="V373" s="352"/>
      <c r="W373" s="352"/>
      <c r="X373" s="352"/>
      <c r="Y373" s="353"/>
      <c r="Z373" s="351"/>
      <c r="AA373" s="352"/>
      <c r="AB373" s="352"/>
      <c r="AC373" s="352"/>
      <c r="AD373" s="353"/>
      <c r="AE373" s="360"/>
      <c r="AF373" s="361"/>
      <c r="AG373" s="361"/>
      <c r="AH373" s="361"/>
      <c r="AI373" s="361"/>
      <c r="AJ373" s="362"/>
      <c r="AK373" s="360"/>
      <c r="AL373" s="361"/>
      <c r="AM373" s="361"/>
      <c r="AN373" s="361"/>
      <c r="AO373" s="361"/>
      <c r="AP373" s="361"/>
      <c r="AQ373" s="361"/>
      <c r="AR373" s="361"/>
      <c r="AS373" s="361"/>
      <c r="AT373" s="361"/>
      <c r="AU373" s="361"/>
      <c r="AV373" s="361"/>
      <c r="AW373" s="361"/>
      <c r="AX373" s="362"/>
      <c r="AY373" s="360"/>
      <c r="AZ373" s="361"/>
      <c r="BA373" s="361"/>
      <c r="BB373" s="362"/>
      <c r="BC373" s="351"/>
      <c r="BD373" s="352"/>
      <c r="BE373" s="352"/>
      <c r="BF373" s="353"/>
      <c r="BG373" s="369"/>
      <c r="BH373" s="370"/>
      <c r="BI373" s="370"/>
      <c r="BJ373" s="371"/>
      <c r="BK373" s="318"/>
      <c r="BL373" s="319"/>
      <c r="BM373" s="319"/>
      <c r="BN373" s="319"/>
      <c r="BO373" s="319"/>
      <c r="BP373" s="320"/>
      <c r="BQ373" s="318"/>
      <c r="BR373" s="319"/>
      <c r="BS373" s="319"/>
      <c r="BT373" s="319"/>
      <c r="BU373" s="319"/>
      <c r="BV373" s="319"/>
      <c r="BW373" s="320"/>
      <c r="BX373" s="318"/>
      <c r="BY373" s="319"/>
      <c r="BZ373" s="319"/>
      <c r="CA373" s="319"/>
      <c r="CB373" s="319"/>
      <c r="CC373" s="320"/>
      <c r="CD373" s="318"/>
      <c r="CE373" s="319"/>
      <c r="CF373" s="319"/>
      <c r="CG373" s="319"/>
      <c r="CH373" s="319"/>
      <c r="CI373" s="320"/>
    </row>
    <row r="374" spans="1:87" ht="18" customHeight="1" thickBot="1" x14ac:dyDescent="0.3">
      <c r="A374" s="75"/>
      <c r="B374" s="354"/>
      <c r="C374" s="355"/>
      <c r="D374" s="355"/>
      <c r="E374" s="355"/>
      <c r="F374" s="355"/>
      <c r="G374" s="355"/>
      <c r="H374" s="355"/>
      <c r="I374" s="355"/>
      <c r="J374" s="355"/>
      <c r="K374" s="355"/>
      <c r="L374" s="355"/>
      <c r="M374" s="355"/>
      <c r="N374" s="355"/>
      <c r="O374" s="355"/>
      <c r="P374" s="355"/>
      <c r="Q374" s="355"/>
      <c r="R374" s="355"/>
      <c r="S374" s="355"/>
      <c r="T374" s="355"/>
      <c r="U374" s="355"/>
      <c r="V374" s="355"/>
      <c r="W374" s="355"/>
      <c r="X374" s="355"/>
      <c r="Y374" s="356"/>
      <c r="Z374" s="354"/>
      <c r="AA374" s="355"/>
      <c r="AB374" s="355"/>
      <c r="AC374" s="355"/>
      <c r="AD374" s="356"/>
      <c r="AE374" s="363"/>
      <c r="AF374" s="364"/>
      <c r="AG374" s="364"/>
      <c r="AH374" s="364"/>
      <c r="AI374" s="364"/>
      <c r="AJ374" s="365"/>
      <c r="AK374" s="360"/>
      <c r="AL374" s="361"/>
      <c r="AM374" s="361"/>
      <c r="AN374" s="361"/>
      <c r="AO374" s="361"/>
      <c r="AP374" s="361"/>
      <c r="AQ374" s="361"/>
      <c r="AR374" s="361"/>
      <c r="AS374" s="361"/>
      <c r="AT374" s="361"/>
      <c r="AU374" s="361"/>
      <c r="AV374" s="361"/>
      <c r="AW374" s="361"/>
      <c r="AX374" s="362"/>
      <c r="AY374" s="360"/>
      <c r="AZ374" s="361"/>
      <c r="BA374" s="361"/>
      <c r="BB374" s="362"/>
      <c r="BC374" s="351"/>
      <c r="BD374" s="352"/>
      <c r="BE374" s="352"/>
      <c r="BF374" s="353"/>
      <c r="BG374" s="369"/>
      <c r="BH374" s="370"/>
      <c r="BI374" s="370"/>
      <c r="BJ374" s="371"/>
      <c r="BK374" s="318"/>
      <c r="BL374" s="319"/>
      <c r="BM374" s="319"/>
      <c r="BN374" s="319"/>
      <c r="BO374" s="319"/>
      <c r="BP374" s="320"/>
      <c r="BQ374" s="321"/>
      <c r="BR374" s="322"/>
      <c r="BS374" s="322"/>
      <c r="BT374" s="322"/>
      <c r="BU374" s="322"/>
      <c r="BV374" s="322"/>
      <c r="BW374" s="323"/>
      <c r="BX374" s="321"/>
      <c r="BY374" s="322"/>
      <c r="BZ374" s="322"/>
      <c r="CA374" s="322"/>
      <c r="CB374" s="322"/>
      <c r="CC374" s="323"/>
      <c r="CD374" s="321"/>
      <c r="CE374" s="322"/>
      <c r="CF374" s="322"/>
      <c r="CG374" s="322"/>
      <c r="CH374" s="322"/>
      <c r="CI374" s="323"/>
    </row>
    <row r="375" spans="1:87" ht="18" customHeight="1" x14ac:dyDescent="0.25">
      <c r="A375" s="75"/>
      <c r="B375" s="324" t="s">
        <v>293</v>
      </c>
      <c r="C375" s="325"/>
      <c r="D375" s="325"/>
      <c r="E375" s="325"/>
      <c r="F375" s="325"/>
      <c r="G375" s="325"/>
      <c r="H375" s="325"/>
      <c r="I375" s="325"/>
      <c r="J375" s="325"/>
      <c r="K375" s="325"/>
      <c r="L375" s="325"/>
      <c r="M375" s="325"/>
      <c r="N375" s="325"/>
      <c r="O375" s="325"/>
      <c r="P375" s="325"/>
      <c r="Q375" s="325"/>
      <c r="R375" s="325"/>
      <c r="S375" s="325"/>
      <c r="T375" s="325"/>
      <c r="U375" s="325"/>
      <c r="V375" s="325"/>
      <c r="W375" s="325"/>
      <c r="X375" s="325"/>
      <c r="Y375" s="326"/>
      <c r="Z375" s="333" t="s">
        <v>348</v>
      </c>
      <c r="AA375" s="334"/>
      <c r="AB375" s="334"/>
      <c r="AC375" s="334"/>
      <c r="AD375" s="335"/>
      <c r="AE375" s="333">
        <v>3</v>
      </c>
      <c r="AF375" s="334"/>
      <c r="AG375" s="334"/>
      <c r="AH375" s="334"/>
      <c r="AI375" s="334"/>
      <c r="AJ375" s="334"/>
      <c r="AK375" s="342" t="s">
        <v>41</v>
      </c>
      <c r="AL375" s="343"/>
      <c r="AM375" s="343"/>
      <c r="AN375" s="343"/>
      <c r="AO375" s="343"/>
      <c r="AP375" s="343"/>
      <c r="AQ375" s="343"/>
      <c r="AR375" s="343"/>
      <c r="AS375" s="343"/>
      <c r="AT375" s="343"/>
      <c r="AU375" s="343"/>
      <c r="AV375" s="343"/>
      <c r="AW375" s="343"/>
      <c r="AX375" s="344"/>
      <c r="AY375" s="409">
        <v>1</v>
      </c>
      <c r="AZ375" s="346"/>
      <c r="BA375" s="346"/>
      <c r="BB375" s="410"/>
      <c r="BC375" s="345">
        <f t="shared" ref="BC375:BC383" si="57">+$AE$375*AY375</f>
        <v>3</v>
      </c>
      <c r="BD375" s="346"/>
      <c r="BE375" s="346"/>
      <c r="BF375" s="347"/>
      <c r="BG375" s="285">
        <v>22629</v>
      </c>
      <c r="BH375" s="286"/>
      <c r="BI375" s="286"/>
      <c r="BJ375" s="287"/>
      <c r="BK375" s="288">
        <f>+AY375*BG375</f>
        <v>22629</v>
      </c>
      <c r="BL375" s="289"/>
      <c r="BM375" s="289"/>
      <c r="BN375" s="289"/>
      <c r="BO375" s="289"/>
      <c r="BP375" s="290"/>
      <c r="BQ375" s="291">
        <v>1000</v>
      </c>
      <c r="BR375" s="292"/>
      <c r="BS375" s="292"/>
      <c r="BT375" s="292"/>
      <c r="BU375" s="292"/>
      <c r="BV375" s="292"/>
      <c r="BW375" s="293"/>
      <c r="BX375" s="291">
        <f>+(((BK384+BQ375)*15)/85)</f>
        <v>39414.176470588238</v>
      </c>
      <c r="BY375" s="292"/>
      <c r="BZ375" s="292"/>
      <c r="CA375" s="292"/>
      <c r="CB375" s="292"/>
      <c r="CC375" s="293"/>
      <c r="CD375" s="291">
        <f>+BK384+BQ375+BX375</f>
        <v>262761.17647058825</v>
      </c>
      <c r="CE375" s="292"/>
      <c r="CF375" s="292"/>
      <c r="CG375" s="292"/>
      <c r="CH375" s="292"/>
      <c r="CI375" s="293"/>
    </row>
    <row r="376" spans="1:87" ht="18" customHeight="1" x14ac:dyDescent="0.25">
      <c r="A376" s="75"/>
      <c r="B376" s="327"/>
      <c r="C376" s="328"/>
      <c r="D376" s="328"/>
      <c r="E376" s="328"/>
      <c r="F376" s="328"/>
      <c r="G376" s="328"/>
      <c r="H376" s="328"/>
      <c r="I376" s="328"/>
      <c r="J376" s="328"/>
      <c r="K376" s="328"/>
      <c r="L376" s="328"/>
      <c r="M376" s="328"/>
      <c r="N376" s="328"/>
      <c r="O376" s="328"/>
      <c r="P376" s="328"/>
      <c r="Q376" s="328"/>
      <c r="R376" s="328"/>
      <c r="S376" s="328"/>
      <c r="T376" s="328"/>
      <c r="U376" s="328"/>
      <c r="V376" s="328"/>
      <c r="W376" s="328"/>
      <c r="X376" s="328"/>
      <c r="Y376" s="329"/>
      <c r="Z376" s="336"/>
      <c r="AA376" s="337"/>
      <c r="AB376" s="337"/>
      <c r="AC376" s="337"/>
      <c r="AD376" s="338"/>
      <c r="AE376" s="336"/>
      <c r="AF376" s="337"/>
      <c r="AG376" s="337"/>
      <c r="AH376" s="337"/>
      <c r="AI376" s="337"/>
      <c r="AJ376" s="337"/>
      <c r="AK376" s="300" t="s">
        <v>527</v>
      </c>
      <c r="AL376" s="301"/>
      <c r="AM376" s="301"/>
      <c r="AN376" s="301"/>
      <c r="AO376" s="301"/>
      <c r="AP376" s="301"/>
      <c r="AQ376" s="301"/>
      <c r="AR376" s="301"/>
      <c r="AS376" s="301"/>
      <c r="AT376" s="301"/>
      <c r="AU376" s="301"/>
      <c r="AV376" s="301"/>
      <c r="AW376" s="301"/>
      <c r="AX376" s="302"/>
      <c r="AY376" s="407">
        <v>2</v>
      </c>
      <c r="AZ376" s="304"/>
      <c r="BA376" s="304"/>
      <c r="BB376" s="408"/>
      <c r="BC376" s="306">
        <f t="shared" si="57"/>
        <v>6</v>
      </c>
      <c r="BD376" s="307"/>
      <c r="BE376" s="307"/>
      <c r="BF376" s="308"/>
      <c r="BG376" s="309">
        <v>18911</v>
      </c>
      <c r="BH376" s="310"/>
      <c r="BI376" s="310"/>
      <c r="BJ376" s="311"/>
      <c r="BK376" s="312">
        <f t="shared" ref="BK376:BK383" si="58">+AY376*BG376</f>
        <v>37822</v>
      </c>
      <c r="BL376" s="313"/>
      <c r="BM376" s="313"/>
      <c r="BN376" s="313"/>
      <c r="BO376" s="313"/>
      <c r="BP376" s="314"/>
      <c r="BQ376" s="294"/>
      <c r="BR376" s="295"/>
      <c r="BS376" s="295"/>
      <c r="BT376" s="295"/>
      <c r="BU376" s="295"/>
      <c r="BV376" s="295"/>
      <c r="BW376" s="296"/>
      <c r="BX376" s="294"/>
      <c r="BY376" s="295"/>
      <c r="BZ376" s="295"/>
      <c r="CA376" s="295"/>
      <c r="CB376" s="295"/>
      <c r="CC376" s="296"/>
      <c r="CD376" s="294"/>
      <c r="CE376" s="295"/>
      <c r="CF376" s="295"/>
      <c r="CG376" s="295"/>
      <c r="CH376" s="295"/>
      <c r="CI376" s="296"/>
    </row>
    <row r="377" spans="1:87" ht="18" customHeight="1" x14ac:dyDescent="0.25">
      <c r="A377" s="75"/>
      <c r="B377" s="327"/>
      <c r="C377" s="328"/>
      <c r="D377" s="328"/>
      <c r="E377" s="328"/>
      <c r="F377" s="328"/>
      <c r="G377" s="328"/>
      <c r="H377" s="328"/>
      <c r="I377" s="328"/>
      <c r="J377" s="328"/>
      <c r="K377" s="328"/>
      <c r="L377" s="328"/>
      <c r="M377" s="328"/>
      <c r="N377" s="328"/>
      <c r="O377" s="328"/>
      <c r="P377" s="328"/>
      <c r="Q377" s="328"/>
      <c r="R377" s="328"/>
      <c r="S377" s="328"/>
      <c r="T377" s="328"/>
      <c r="U377" s="328"/>
      <c r="V377" s="328"/>
      <c r="W377" s="328"/>
      <c r="X377" s="328"/>
      <c r="Y377" s="329"/>
      <c r="Z377" s="336"/>
      <c r="AA377" s="337"/>
      <c r="AB377" s="337"/>
      <c r="AC377" s="337"/>
      <c r="AD377" s="338"/>
      <c r="AE377" s="336"/>
      <c r="AF377" s="337"/>
      <c r="AG377" s="337"/>
      <c r="AH377" s="337"/>
      <c r="AI377" s="337"/>
      <c r="AJ377" s="337"/>
      <c r="AK377" s="300" t="s">
        <v>13</v>
      </c>
      <c r="AL377" s="301"/>
      <c r="AM377" s="301"/>
      <c r="AN377" s="301"/>
      <c r="AO377" s="301"/>
      <c r="AP377" s="301"/>
      <c r="AQ377" s="301"/>
      <c r="AR377" s="301"/>
      <c r="AS377" s="301"/>
      <c r="AT377" s="301"/>
      <c r="AU377" s="301"/>
      <c r="AV377" s="301"/>
      <c r="AW377" s="301"/>
      <c r="AX377" s="302"/>
      <c r="AY377" s="407">
        <v>1</v>
      </c>
      <c r="AZ377" s="304"/>
      <c r="BA377" s="304"/>
      <c r="BB377" s="408"/>
      <c r="BC377" s="306">
        <f t="shared" si="57"/>
        <v>3</v>
      </c>
      <c r="BD377" s="307"/>
      <c r="BE377" s="307"/>
      <c r="BF377" s="308"/>
      <c r="BG377" s="309">
        <v>40826</v>
      </c>
      <c r="BH377" s="310"/>
      <c r="BI377" s="310"/>
      <c r="BJ377" s="311"/>
      <c r="BK377" s="312">
        <f t="shared" si="58"/>
        <v>40826</v>
      </c>
      <c r="BL377" s="313"/>
      <c r="BM377" s="313"/>
      <c r="BN377" s="313"/>
      <c r="BO377" s="313"/>
      <c r="BP377" s="314"/>
      <c r="BQ377" s="294"/>
      <c r="BR377" s="295"/>
      <c r="BS377" s="295"/>
      <c r="BT377" s="295"/>
      <c r="BU377" s="295"/>
      <c r="BV377" s="295"/>
      <c r="BW377" s="296"/>
      <c r="BX377" s="294"/>
      <c r="BY377" s="295"/>
      <c r="BZ377" s="295"/>
      <c r="CA377" s="295"/>
      <c r="CB377" s="295"/>
      <c r="CC377" s="296"/>
      <c r="CD377" s="294"/>
      <c r="CE377" s="295"/>
      <c r="CF377" s="295"/>
      <c r="CG377" s="295"/>
      <c r="CH377" s="295"/>
      <c r="CI377" s="296"/>
    </row>
    <row r="378" spans="1:87" ht="18" customHeight="1" x14ac:dyDescent="0.25">
      <c r="A378" s="75"/>
      <c r="B378" s="327"/>
      <c r="C378" s="328"/>
      <c r="D378" s="328"/>
      <c r="E378" s="328"/>
      <c r="F378" s="328"/>
      <c r="G378" s="328"/>
      <c r="H378" s="328"/>
      <c r="I378" s="328"/>
      <c r="J378" s="328"/>
      <c r="K378" s="328"/>
      <c r="L378" s="328"/>
      <c r="M378" s="328"/>
      <c r="N378" s="328"/>
      <c r="O378" s="328"/>
      <c r="P378" s="328"/>
      <c r="Q378" s="328"/>
      <c r="R378" s="328"/>
      <c r="S378" s="328"/>
      <c r="T378" s="328"/>
      <c r="U378" s="328"/>
      <c r="V378" s="328"/>
      <c r="W378" s="328"/>
      <c r="X378" s="328"/>
      <c r="Y378" s="329"/>
      <c r="Z378" s="336"/>
      <c r="AA378" s="337"/>
      <c r="AB378" s="337"/>
      <c r="AC378" s="337"/>
      <c r="AD378" s="338"/>
      <c r="AE378" s="336"/>
      <c r="AF378" s="337"/>
      <c r="AG378" s="337"/>
      <c r="AH378" s="337"/>
      <c r="AI378" s="337"/>
      <c r="AJ378" s="337"/>
      <c r="AK378" s="300" t="s">
        <v>40</v>
      </c>
      <c r="AL378" s="301"/>
      <c r="AM378" s="301"/>
      <c r="AN378" s="301"/>
      <c r="AO378" s="301"/>
      <c r="AP378" s="301"/>
      <c r="AQ378" s="301"/>
      <c r="AR378" s="301"/>
      <c r="AS378" s="301"/>
      <c r="AT378" s="301"/>
      <c r="AU378" s="301"/>
      <c r="AV378" s="301"/>
      <c r="AW378" s="301"/>
      <c r="AX378" s="302"/>
      <c r="AY378" s="407">
        <v>1</v>
      </c>
      <c r="AZ378" s="304"/>
      <c r="BA378" s="304"/>
      <c r="BB378" s="408"/>
      <c r="BC378" s="306">
        <f t="shared" si="57"/>
        <v>3</v>
      </c>
      <c r="BD378" s="307"/>
      <c r="BE378" s="307"/>
      <c r="BF378" s="308"/>
      <c r="BG378" s="309">
        <v>26988</v>
      </c>
      <c r="BH378" s="310"/>
      <c r="BI378" s="310"/>
      <c r="BJ378" s="311"/>
      <c r="BK378" s="312">
        <f t="shared" si="58"/>
        <v>26988</v>
      </c>
      <c r="BL378" s="313"/>
      <c r="BM378" s="313"/>
      <c r="BN378" s="313"/>
      <c r="BO378" s="313"/>
      <c r="BP378" s="314"/>
      <c r="BQ378" s="294"/>
      <c r="BR378" s="295"/>
      <c r="BS378" s="295"/>
      <c r="BT378" s="295"/>
      <c r="BU378" s="295"/>
      <c r="BV378" s="295"/>
      <c r="BW378" s="296"/>
      <c r="BX378" s="294"/>
      <c r="BY378" s="295"/>
      <c r="BZ378" s="295"/>
      <c r="CA378" s="295"/>
      <c r="CB378" s="295"/>
      <c r="CC378" s="296"/>
      <c r="CD378" s="294"/>
      <c r="CE378" s="295"/>
      <c r="CF378" s="295"/>
      <c r="CG378" s="295"/>
      <c r="CH378" s="295"/>
      <c r="CI378" s="296"/>
    </row>
    <row r="379" spans="1:87" ht="18" customHeight="1" x14ac:dyDescent="0.25">
      <c r="A379" s="75"/>
      <c r="B379" s="327"/>
      <c r="C379" s="328"/>
      <c r="D379" s="328"/>
      <c r="E379" s="328"/>
      <c r="F379" s="328"/>
      <c r="G379" s="328"/>
      <c r="H379" s="328"/>
      <c r="I379" s="328"/>
      <c r="J379" s="328"/>
      <c r="K379" s="328"/>
      <c r="L379" s="328"/>
      <c r="M379" s="328"/>
      <c r="N379" s="328"/>
      <c r="O379" s="328"/>
      <c r="P379" s="328"/>
      <c r="Q379" s="328"/>
      <c r="R379" s="328"/>
      <c r="S379" s="328"/>
      <c r="T379" s="328"/>
      <c r="U379" s="328"/>
      <c r="V379" s="328"/>
      <c r="W379" s="328"/>
      <c r="X379" s="328"/>
      <c r="Y379" s="329"/>
      <c r="Z379" s="336"/>
      <c r="AA379" s="337"/>
      <c r="AB379" s="337"/>
      <c r="AC379" s="337"/>
      <c r="AD379" s="338"/>
      <c r="AE379" s="336"/>
      <c r="AF379" s="337"/>
      <c r="AG379" s="337"/>
      <c r="AH379" s="337"/>
      <c r="AI379" s="337"/>
      <c r="AJ379" s="337"/>
      <c r="AK379" s="300" t="s">
        <v>528</v>
      </c>
      <c r="AL379" s="301"/>
      <c r="AM379" s="301"/>
      <c r="AN379" s="301"/>
      <c r="AO379" s="301"/>
      <c r="AP379" s="301"/>
      <c r="AQ379" s="301"/>
      <c r="AR379" s="301"/>
      <c r="AS379" s="301"/>
      <c r="AT379" s="301"/>
      <c r="AU379" s="301"/>
      <c r="AV379" s="301"/>
      <c r="AW379" s="301"/>
      <c r="AX379" s="302"/>
      <c r="AY379" s="407">
        <v>1</v>
      </c>
      <c r="AZ379" s="304"/>
      <c r="BA379" s="304"/>
      <c r="BB379" s="408"/>
      <c r="BC379" s="306">
        <f t="shared" si="57"/>
        <v>3</v>
      </c>
      <c r="BD379" s="307"/>
      <c r="BE379" s="307"/>
      <c r="BF379" s="308"/>
      <c r="BG379" s="309">
        <v>22530</v>
      </c>
      <c r="BH379" s="310"/>
      <c r="BI379" s="310"/>
      <c r="BJ379" s="311"/>
      <c r="BK379" s="312">
        <f t="shared" si="58"/>
        <v>22530</v>
      </c>
      <c r="BL379" s="313"/>
      <c r="BM379" s="313"/>
      <c r="BN379" s="313"/>
      <c r="BO379" s="313"/>
      <c r="BP379" s="314"/>
      <c r="BQ379" s="294"/>
      <c r="BR379" s="295"/>
      <c r="BS379" s="295"/>
      <c r="BT379" s="295"/>
      <c r="BU379" s="295"/>
      <c r="BV379" s="295"/>
      <c r="BW379" s="296"/>
      <c r="BX379" s="294"/>
      <c r="BY379" s="295"/>
      <c r="BZ379" s="295"/>
      <c r="CA379" s="295"/>
      <c r="CB379" s="295"/>
      <c r="CC379" s="296"/>
      <c r="CD379" s="294"/>
      <c r="CE379" s="295"/>
      <c r="CF379" s="295"/>
      <c r="CG379" s="295"/>
      <c r="CH379" s="295"/>
      <c r="CI379" s="296"/>
    </row>
    <row r="380" spans="1:87" ht="18" customHeight="1" x14ac:dyDescent="0.25">
      <c r="A380" s="75"/>
      <c r="B380" s="327"/>
      <c r="C380" s="328"/>
      <c r="D380" s="328"/>
      <c r="E380" s="328"/>
      <c r="F380" s="328"/>
      <c r="G380" s="328"/>
      <c r="H380" s="328"/>
      <c r="I380" s="328"/>
      <c r="J380" s="328"/>
      <c r="K380" s="328"/>
      <c r="L380" s="328"/>
      <c r="M380" s="328"/>
      <c r="N380" s="328"/>
      <c r="O380" s="328"/>
      <c r="P380" s="328"/>
      <c r="Q380" s="328"/>
      <c r="R380" s="328"/>
      <c r="S380" s="328"/>
      <c r="T380" s="328"/>
      <c r="U380" s="328"/>
      <c r="V380" s="328"/>
      <c r="W380" s="328"/>
      <c r="X380" s="328"/>
      <c r="Y380" s="329"/>
      <c r="Z380" s="336"/>
      <c r="AA380" s="337"/>
      <c r="AB380" s="337"/>
      <c r="AC380" s="337"/>
      <c r="AD380" s="338"/>
      <c r="AE380" s="336"/>
      <c r="AF380" s="337"/>
      <c r="AG380" s="337"/>
      <c r="AH380" s="337"/>
      <c r="AI380" s="337"/>
      <c r="AJ380" s="337"/>
      <c r="AK380" s="300" t="s">
        <v>529</v>
      </c>
      <c r="AL380" s="301"/>
      <c r="AM380" s="301"/>
      <c r="AN380" s="301"/>
      <c r="AO380" s="301"/>
      <c r="AP380" s="301"/>
      <c r="AQ380" s="301"/>
      <c r="AR380" s="301"/>
      <c r="AS380" s="301"/>
      <c r="AT380" s="301"/>
      <c r="AU380" s="301"/>
      <c r="AV380" s="301"/>
      <c r="AW380" s="301"/>
      <c r="AX380" s="302"/>
      <c r="AY380" s="407">
        <v>1</v>
      </c>
      <c r="AZ380" s="304"/>
      <c r="BA380" s="304"/>
      <c r="BB380" s="408"/>
      <c r="BC380" s="306">
        <f t="shared" si="57"/>
        <v>3</v>
      </c>
      <c r="BD380" s="307"/>
      <c r="BE380" s="307"/>
      <c r="BF380" s="308"/>
      <c r="BG380" s="309">
        <v>18911</v>
      </c>
      <c r="BH380" s="310"/>
      <c r="BI380" s="310"/>
      <c r="BJ380" s="311"/>
      <c r="BK380" s="312">
        <f t="shared" si="58"/>
        <v>18911</v>
      </c>
      <c r="BL380" s="313"/>
      <c r="BM380" s="313"/>
      <c r="BN380" s="313"/>
      <c r="BO380" s="313"/>
      <c r="BP380" s="314"/>
      <c r="BQ380" s="294"/>
      <c r="BR380" s="295"/>
      <c r="BS380" s="295"/>
      <c r="BT380" s="295"/>
      <c r="BU380" s="295"/>
      <c r="BV380" s="295"/>
      <c r="BW380" s="296"/>
      <c r="BX380" s="294"/>
      <c r="BY380" s="295"/>
      <c r="BZ380" s="295"/>
      <c r="CA380" s="295"/>
      <c r="CB380" s="295"/>
      <c r="CC380" s="296"/>
      <c r="CD380" s="294"/>
      <c r="CE380" s="295"/>
      <c r="CF380" s="295"/>
      <c r="CG380" s="295"/>
      <c r="CH380" s="295"/>
      <c r="CI380" s="296"/>
    </row>
    <row r="381" spans="1:87" ht="18" customHeight="1" x14ac:dyDescent="0.25">
      <c r="A381" s="75"/>
      <c r="B381" s="327"/>
      <c r="C381" s="328"/>
      <c r="D381" s="328"/>
      <c r="E381" s="328"/>
      <c r="F381" s="328"/>
      <c r="G381" s="328"/>
      <c r="H381" s="328"/>
      <c r="I381" s="328"/>
      <c r="J381" s="328"/>
      <c r="K381" s="328"/>
      <c r="L381" s="328"/>
      <c r="M381" s="328"/>
      <c r="N381" s="328"/>
      <c r="O381" s="328"/>
      <c r="P381" s="328"/>
      <c r="Q381" s="328"/>
      <c r="R381" s="328"/>
      <c r="S381" s="328"/>
      <c r="T381" s="328"/>
      <c r="U381" s="328"/>
      <c r="V381" s="328"/>
      <c r="W381" s="328"/>
      <c r="X381" s="328"/>
      <c r="Y381" s="329"/>
      <c r="Z381" s="336"/>
      <c r="AA381" s="337"/>
      <c r="AB381" s="337"/>
      <c r="AC381" s="337"/>
      <c r="AD381" s="338"/>
      <c r="AE381" s="336"/>
      <c r="AF381" s="337"/>
      <c r="AG381" s="337"/>
      <c r="AH381" s="337"/>
      <c r="AI381" s="337"/>
      <c r="AJ381" s="337"/>
      <c r="AK381" s="300" t="s">
        <v>18</v>
      </c>
      <c r="AL381" s="301"/>
      <c r="AM381" s="301"/>
      <c r="AN381" s="301"/>
      <c r="AO381" s="301"/>
      <c r="AP381" s="301"/>
      <c r="AQ381" s="301"/>
      <c r="AR381" s="301"/>
      <c r="AS381" s="301"/>
      <c r="AT381" s="301"/>
      <c r="AU381" s="301"/>
      <c r="AV381" s="301"/>
      <c r="AW381" s="301"/>
      <c r="AX381" s="302"/>
      <c r="AY381" s="407">
        <v>1</v>
      </c>
      <c r="AZ381" s="304"/>
      <c r="BA381" s="304"/>
      <c r="BB381" s="408"/>
      <c r="BC381" s="306">
        <f t="shared" si="57"/>
        <v>3</v>
      </c>
      <c r="BD381" s="307"/>
      <c r="BE381" s="307"/>
      <c r="BF381" s="308"/>
      <c r="BG381" s="309">
        <v>28961</v>
      </c>
      <c r="BH381" s="310"/>
      <c r="BI381" s="310"/>
      <c r="BJ381" s="311"/>
      <c r="BK381" s="312">
        <f t="shared" si="58"/>
        <v>28961</v>
      </c>
      <c r="BL381" s="313"/>
      <c r="BM381" s="313"/>
      <c r="BN381" s="313"/>
      <c r="BO381" s="313"/>
      <c r="BP381" s="314"/>
      <c r="BQ381" s="294"/>
      <c r="BR381" s="295"/>
      <c r="BS381" s="295"/>
      <c r="BT381" s="295"/>
      <c r="BU381" s="295"/>
      <c r="BV381" s="295"/>
      <c r="BW381" s="296"/>
      <c r="BX381" s="294"/>
      <c r="BY381" s="295"/>
      <c r="BZ381" s="295"/>
      <c r="CA381" s="295"/>
      <c r="CB381" s="295"/>
      <c r="CC381" s="296"/>
      <c r="CD381" s="294"/>
      <c r="CE381" s="295"/>
      <c r="CF381" s="295"/>
      <c r="CG381" s="295"/>
      <c r="CH381" s="295"/>
      <c r="CI381" s="296"/>
    </row>
    <row r="382" spans="1:87" ht="18" customHeight="1" x14ac:dyDescent="0.25">
      <c r="A382" s="75"/>
      <c r="B382" s="327"/>
      <c r="C382" s="328"/>
      <c r="D382" s="328"/>
      <c r="E382" s="328"/>
      <c r="F382" s="328"/>
      <c r="G382" s="328"/>
      <c r="H382" s="328"/>
      <c r="I382" s="328"/>
      <c r="J382" s="328"/>
      <c r="K382" s="328"/>
      <c r="L382" s="328"/>
      <c r="M382" s="328"/>
      <c r="N382" s="328"/>
      <c r="O382" s="328"/>
      <c r="P382" s="328"/>
      <c r="Q382" s="328"/>
      <c r="R382" s="328"/>
      <c r="S382" s="328"/>
      <c r="T382" s="328"/>
      <c r="U382" s="328"/>
      <c r="V382" s="328"/>
      <c r="W382" s="328"/>
      <c r="X382" s="328"/>
      <c r="Y382" s="329"/>
      <c r="Z382" s="336"/>
      <c r="AA382" s="337"/>
      <c r="AB382" s="337"/>
      <c r="AC382" s="337"/>
      <c r="AD382" s="338"/>
      <c r="AE382" s="336"/>
      <c r="AF382" s="337"/>
      <c r="AG382" s="337"/>
      <c r="AH382" s="337"/>
      <c r="AI382" s="337"/>
      <c r="AJ382" s="337"/>
      <c r="AK382" s="300" t="s">
        <v>37</v>
      </c>
      <c r="AL382" s="301"/>
      <c r="AM382" s="301"/>
      <c r="AN382" s="301"/>
      <c r="AO382" s="301"/>
      <c r="AP382" s="301"/>
      <c r="AQ382" s="301"/>
      <c r="AR382" s="301"/>
      <c r="AS382" s="301"/>
      <c r="AT382" s="301"/>
      <c r="AU382" s="301"/>
      <c r="AV382" s="301"/>
      <c r="AW382" s="301"/>
      <c r="AX382" s="302"/>
      <c r="AY382" s="407">
        <v>1</v>
      </c>
      <c r="AZ382" s="304"/>
      <c r="BA382" s="304"/>
      <c r="BB382" s="408"/>
      <c r="BC382" s="306">
        <f t="shared" si="57"/>
        <v>3</v>
      </c>
      <c r="BD382" s="307"/>
      <c r="BE382" s="307"/>
      <c r="BF382" s="308"/>
      <c r="BG382" s="309">
        <v>11840</v>
      </c>
      <c r="BH382" s="310"/>
      <c r="BI382" s="310"/>
      <c r="BJ382" s="311"/>
      <c r="BK382" s="312">
        <f t="shared" si="58"/>
        <v>11840</v>
      </c>
      <c r="BL382" s="313"/>
      <c r="BM382" s="313"/>
      <c r="BN382" s="313"/>
      <c r="BO382" s="313"/>
      <c r="BP382" s="314"/>
      <c r="BQ382" s="294"/>
      <c r="BR382" s="295"/>
      <c r="BS382" s="295"/>
      <c r="BT382" s="295"/>
      <c r="BU382" s="295"/>
      <c r="BV382" s="295"/>
      <c r="BW382" s="296"/>
      <c r="BX382" s="294"/>
      <c r="BY382" s="295"/>
      <c r="BZ382" s="295"/>
      <c r="CA382" s="295"/>
      <c r="CB382" s="295"/>
      <c r="CC382" s="296"/>
      <c r="CD382" s="294"/>
      <c r="CE382" s="295"/>
      <c r="CF382" s="295"/>
      <c r="CG382" s="295"/>
      <c r="CH382" s="295"/>
      <c r="CI382" s="296"/>
    </row>
    <row r="383" spans="1:87" ht="18" customHeight="1" thickBot="1" x14ac:dyDescent="0.3">
      <c r="A383" s="75"/>
      <c r="B383" s="327"/>
      <c r="C383" s="328"/>
      <c r="D383" s="328"/>
      <c r="E383" s="328"/>
      <c r="F383" s="328"/>
      <c r="G383" s="328"/>
      <c r="H383" s="328"/>
      <c r="I383" s="328"/>
      <c r="J383" s="328"/>
      <c r="K383" s="328"/>
      <c r="L383" s="328"/>
      <c r="M383" s="328"/>
      <c r="N383" s="328"/>
      <c r="O383" s="328"/>
      <c r="P383" s="328"/>
      <c r="Q383" s="328"/>
      <c r="R383" s="328"/>
      <c r="S383" s="328"/>
      <c r="T383" s="328"/>
      <c r="U383" s="328"/>
      <c r="V383" s="328"/>
      <c r="W383" s="328"/>
      <c r="X383" s="328"/>
      <c r="Y383" s="329"/>
      <c r="Z383" s="336"/>
      <c r="AA383" s="337"/>
      <c r="AB383" s="337"/>
      <c r="AC383" s="337"/>
      <c r="AD383" s="338"/>
      <c r="AE383" s="336"/>
      <c r="AF383" s="337"/>
      <c r="AG383" s="337"/>
      <c r="AH383" s="337"/>
      <c r="AI383" s="337"/>
      <c r="AJ383" s="337"/>
      <c r="AK383" s="392" t="s">
        <v>39</v>
      </c>
      <c r="AL383" s="393"/>
      <c r="AM383" s="393"/>
      <c r="AN383" s="393"/>
      <c r="AO383" s="393"/>
      <c r="AP383" s="393"/>
      <c r="AQ383" s="393"/>
      <c r="AR383" s="393"/>
      <c r="AS383" s="393"/>
      <c r="AT383" s="393"/>
      <c r="AU383" s="393"/>
      <c r="AV383" s="393"/>
      <c r="AW383" s="393"/>
      <c r="AX383" s="394"/>
      <c r="AY383" s="407">
        <v>1</v>
      </c>
      <c r="AZ383" s="304"/>
      <c r="BA383" s="304"/>
      <c r="BB383" s="408"/>
      <c r="BC383" s="306">
        <f t="shared" si="57"/>
        <v>3</v>
      </c>
      <c r="BD383" s="307"/>
      <c r="BE383" s="307"/>
      <c r="BF383" s="308"/>
      <c r="BG383" s="309">
        <v>11840</v>
      </c>
      <c r="BH383" s="310"/>
      <c r="BI383" s="310"/>
      <c r="BJ383" s="311"/>
      <c r="BK383" s="312">
        <f t="shared" si="58"/>
        <v>11840</v>
      </c>
      <c r="BL383" s="313"/>
      <c r="BM383" s="313"/>
      <c r="BN383" s="313"/>
      <c r="BO383" s="313"/>
      <c r="BP383" s="314"/>
      <c r="BQ383" s="294"/>
      <c r="BR383" s="295"/>
      <c r="BS383" s="295"/>
      <c r="BT383" s="295"/>
      <c r="BU383" s="295"/>
      <c r="BV383" s="295"/>
      <c r="BW383" s="296"/>
      <c r="BX383" s="294"/>
      <c r="BY383" s="295"/>
      <c r="BZ383" s="295"/>
      <c r="CA383" s="295"/>
      <c r="CB383" s="295"/>
      <c r="CC383" s="296"/>
      <c r="CD383" s="294"/>
      <c r="CE383" s="295"/>
      <c r="CF383" s="295"/>
      <c r="CG383" s="295"/>
      <c r="CH383" s="295"/>
      <c r="CI383" s="296"/>
    </row>
    <row r="384" spans="1:87" ht="18" customHeight="1" thickBot="1" x14ac:dyDescent="0.3">
      <c r="A384" s="75"/>
      <c r="B384" s="377"/>
      <c r="C384" s="378"/>
      <c r="D384" s="378"/>
      <c r="E384" s="378"/>
      <c r="F384" s="378"/>
      <c r="G384" s="378"/>
      <c r="H384" s="378"/>
      <c r="I384" s="378"/>
      <c r="J384" s="378"/>
      <c r="K384" s="378"/>
      <c r="L384" s="378"/>
      <c r="M384" s="378"/>
      <c r="N384" s="378"/>
      <c r="O384" s="378"/>
      <c r="P384" s="378"/>
      <c r="Q384" s="378"/>
      <c r="R384" s="378"/>
      <c r="S384" s="378"/>
      <c r="T384" s="378"/>
      <c r="U384" s="378"/>
      <c r="V384" s="378"/>
      <c r="W384" s="378"/>
      <c r="X384" s="378"/>
      <c r="Y384" s="378"/>
      <c r="Z384" s="378"/>
      <c r="AA384" s="378"/>
      <c r="AB384" s="378"/>
      <c r="AC384" s="378"/>
      <c r="AD384" s="378"/>
      <c r="AE384" s="378"/>
      <c r="AF384" s="378"/>
      <c r="AG384" s="378"/>
      <c r="AH384" s="378"/>
      <c r="AI384" s="378"/>
      <c r="AJ384" s="379"/>
      <c r="AK384" s="380" t="s">
        <v>3</v>
      </c>
      <c r="AL384" s="381"/>
      <c r="AM384" s="381"/>
      <c r="AN384" s="381"/>
      <c r="AO384" s="381"/>
      <c r="AP384" s="381"/>
      <c r="AQ384" s="381"/>
      <c r="AR384" s="381"/>
      <c r="AS384" s="381"/>
      <c r="AT384" s="381"/>
      <c r="AU384" s="381"/>
      <c r="AV384" s="381"/>
      <c r="AW384" s="381"/>
      <c r="AX384" s="381"/>
      <c r="AY384" s="382"/>
      <c r="AZ384" s="382"/>
      <c r="BA384" s="382"/>
      <c r="BB384" s="382"/>
      <c r="BC384" s="382"/>
      <c r="BD384" s="382"/>
      <c r="BE384" s="382"/>
      <c r="BF384" s="382"/>
      <c r="BG384" s="382"/>
      <c r="BH384" s="382"/>
      <c r="BI384" s="382"/>
      <c r="BJ384" s="383"/>
      <c r="BK384" s="384">
        <f>SUM(BK375:BK383)</f>
        <v>222347</v>
      </c>
      <c r="BL384" s="385"/>
      <c r="BM384" s="385"/>
      <c r="BN384" s="385"/>
      <c r="BO384" s="385"/>
      <c r="BP384" s="386"/>
      <c r="BQ384" s="387" t="s">
        <v>100</v>
      </c>
      <c r="BR384" s="388"/>
      <c r="BS384" s="388"/>
      <c r="BT384" s="388"/>
      <c r="BU384" s="388"/>
      <c r="BV384" s="388"/>
      <c r="BW384" s="388"/>
      <c r="BX384" s="388"/>
      <c r="BY384" s="388"/>
      <c r="BZ384" s="388"/>
      <c r="CA384" s="388"/>
      <c r="CB384" s="388"/>
      <c r="CC384" s="389"/>
      <c r="CD384" s="390">
        <f>+CD375*AE375</f>
        <v>788283.52941176482</v>
      </c>
      <c r="CE384" s="390"/>
      <c r="CF384" s="390"/>
      <c r="CG384" s="390"/>
      <c r="CH384" s="390"/>
      <c r="CI384" s="391"/>
    </row>
    <row r="385" spans="1:87" ht="18" customHeight="1" thickBot="1" x14ac:dyDescent="0.3">
      <c r="A385" s="75"/>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BG385" s="78"/>
      <c r="BH385" s="78"/>
      <c r="BI385" s="78"/>
      <c r="BJ385" s="78"/>
      <c r="BK385" s="79"/>
      <c r="BL385" s="79"/>
      <c r="BM385" s="79"/>
      <c r="BN385" s="79"/>
      <c r="BO385" s="79"/>
      <c r="BP385" s="79"/>
      <c r="BQ385" s="79"/>
      <c r="BR385" s="79"/>
      <c r="BS385" s="79"/>
      <c r="BT385" s="79"/>
      <c r="BU385" s="79"/>
      <c r="BV385" s="79"/>
      <c r="BW385" s="79"/>
      <c r="BX385" s="79"/>
      <c r="BY385" s="79"/>
      <c r="BZ385" s="79"/>
      <c r="CA385" s="79"/>
      <c r="CB385" s="79"/>
      <c r="CC385" s="79"/>
      <c r="CD385" s="79"/>
      <c r="CE385" s="79"/>
      <c r="CF385" s="79"/>
      <c r="CG385" s="79"/>
      <c r="CH385" s="79"/>
      <c r="CI385" s="79"/>
    </row>
    <row r="386" spans="1:87" ht="18" customHeight="1" x14ac:dyDescent="0.25">
      <c r="A386" s="75"/>
      <c r="B386" s="348" t="s">
        <v>0</v>
      </c>
      <c r="C386" s="349"/>
      <c r="D386" s="349"/>
      <c r="E386" s="349"/>
      <c r="F386" s="349"/>
      <c r="G386" s="349"/>
      <c r="H386" s="349"/>
      <c r="I386" s="349"/>
      <c r="J386" s="349"/>
      <c r="K386" s="349"/>
      <c r="L386" s="349"/>
      <c r="M386" s="349"/>
      <c r="N386" s="349"/>
      <c r="O386" s="349"/>
      <c r="P386" s="349"/>
      <c r="Q386" s="349"/>
      <c r="R386" s="349"/>
      <c r="S386" s="349"/>
      <c r="T386" s="349"/>
      <c r="U386" s="349"/>
      <c r="V386" s="349"/>
      <c r="W386" s="349"/>
      <c r="X386" s="349"/>
      <c r="Y386" s="350"/>
      <c r="Z386" s="348" t="s">
        <v>80</v>
      </c>
      <c r="AA386" s="349"/>
      <c r="AB386" s="349"/>
      <c r="AC386" s="349"/>
      <c r="AD386" s="350"/>
      <c r="AE386" s="357" t="s">
        <v>79</v>
      </c>
      <c r="AF386" s="358"/>
      <c r="AG386" s="358"/>
      <c r="AH386" s="358"/>
      <c r="AI386" s="358"/>
      <c r="AJ386" s="359"/>
      <c r="AK386" s="357" t="s">
        <v>81</v>
      </c>
      <c r="AL386" s="358"/>
      <c r="AM386" s="358"/>
      <c r="AN386" s="358"/>
      <c r="AO386" s="358"/>
      <c r="AP386" s="358"/>
      <c r="AQ386" s="358"/>
      <c r="AR386" s="358"/>
      <c r="AS386" s="358"/>
      <c r="AT386" s="358"/>
      <c r="AU386" s="358"/>
      <c r="AV386" s="358"/>
      <c r="AW386" s="358"/>
      <c r="AX386" s="359"/>
      <c r="AY386" s="357" t="s">
        <v>1</v>
      </c>
      <c r="AZ386" s="358"/>
      <c r="BA386" s="358"/>
      <c r="BB386" s="359"/>
      <c r="BC386" s="348" t="s">
        <v>104</v>
      </c>
      <c r="BD386" s="349"/>
      <c r="BE386" s="349"/>
      <c r="BF386" s="350"/>
      <c r="BG386" s="366" t="s">
        <v>82</v>
      </c>
      <c r="BH386" s="367"/>
      <c r="BI386" s="367"/>
      <c r="BJ386" s="368"/>
      <c r="BK386" s="315" t="s">
        <v>99</v>
      </c>
      <c r="BL386" s="316"/>
      <c r="BM386" s="316"/>
      <c r="BN386" s="316"/>
      <c r="BO386" s="316"/>
      <c r="BP386" s="317"/>
      <c r="BQ386" s="315" t="s">
        <v>83</v>
      </c>
      <c r="BR386" s="316"/>
      <c r="BS386" s="316"/>
      <c r="BT386" s="316"/>
      <c r="BU386" s="316"/>
      <c r="BV386" s="316"/>
      <c r="BW386" s="317"/>
      <c r="BX386" s="315" t="s">
        <v>84</v>
      </c>
      <c r="BY386" s="316"/>
      <c r="BZ386" s="316"/>
      <c r="CA386" s="316"/>
      <c r="CB386" s="316"/>
      <c r="CC386" s="317"/>
      <c r="CD386" s="315" t="s">
        <v>85</v>
      </c>
      <c r="CE386" s="316"/>
      <c r="CF386" s="316"/>
      <c r="CG386" s="316"/>
      <c r="CH386" s="316"/>
      <c r="CI386" s="317"/>
    </row>
    <row r="387" spans="1:87" ht="18" customHeight="1" x14ac:dyDescent="0.25">
      <c r="A387" s="75"/>
      <c r="B387" s="351"/>
      <c r="C387" s="352"/>
      <c r="D387" s="352"/>
      <c r="E387" s="352"/>
      <c r="F387" s="352"/>
      <c r="G387" s="352"/>
      <c r="H387" s="352"/>
      <c r="I387" s="352"/>
      <c r="J387" s="352"/>
      <c r="K387" s="352"/>
      <c r="L387" s="352"/>
      <c r="M387" s="352"/>
      <c r="N387" s="352"/>
      <c r="O387" s="352"/>
      <c r="P387" s="352"/>
      <c r="Q387" s="352"/>
      <c r="R387" s="352"/>
      <c r="S387" s="352"/>
      <c r="T387" s="352"/>
      <c r="U387" s="352"/>
      <c r="V387" s="352"/>
      <c r="W387" s="352"/>
      <c r="X387" s="352"/>
      <c r="Y387" s="353"/>
      <c r="Z387" s="351"/>
      <c r="AA387" s="352"/>
      <c r="AB387" s="352"/>
      <c r="AC387" s="352"/>
      <c r="AD387" s="353"/>
      <c r="AE387" s="360"/>
      <c r="AF387" s="361"/>
      <c r="AG387" s="361"/>
      <c r="AH387" s="361"/>
      <c r="AI387" s="361"/>
      <c r="AJ387" s="362"/>
      <c r="AK387" s="360"/>
      <c r="AL387" s="361"/>
      <c r="AM387" s="361"/>
      <c r="AN387" s="361"/>
      <c r="AO387" s="361"/>
      <c r="AP387" s="361"/>
      <c r="AQ387" s="361"/>
      <c r="AR387" s="361"/>
      <c r="AS387" s="361"/>
      <c r="AT387" s="361"/>
      <c r="AU387" s="361"/>
      <c r="AV387" s="361"/>
      <c r="AW387" s="361"/>
      <c r="AX387" s="362"/>
      <c r="AY387" s="360"/>
      <c r="AZ387" s="361"/>
      <c r="BA387" s="361"/>
      <c r="BB387" s="362"/>
      <c r="BC387" s="351"/>
      <c r="BD387" s="352"/>
      <c r="BE387" s="352"/>
      <c r="BF387" s="353"/>
      <c r="BG387" s="369"/>
      <c r="BH387" s="370"/>
      <c r="BI387" s="370"/>
      <c r="BJ387" s="371"/>
      <c r="BK387" s="318"/>
      <c r="BL387" s="319"/>
      <c r="BM387" s="319"/>
      <c r="BN387" s="319"/>
      <c r="BO387" s="319"/>
      <c r="BP387" s="320"/>
      <c r="BQ387" s="318"/>
      <c r="BR387" s="319"/>
      <c r="BS387" s="319"/>
      <c r="BT387" s="319"/>
      <c r="BU387" s="319"/>
      <c r="BV387" s="319"/>
      <c r="BW387" s="320"/>
      <c r="BX387" s="318"/>
      <c r="BY387" s="319"/>
      <c r="BZ387" s="319"/>
      <c r="CA387" s="319"/>
      <c r="CB387" s="319"/>
      <c r="CC387" s="320"/>
      <c r="CD387" s="318"/>
      <c r="CE387" s="319"/>
      <c r="CF387" s="319"/>
      <c r="CG387" s="319"/>
      <c r="CH387" s="319"/>
      <c r="CI387" s="320"/>
    </row>
    <row r="388" spans="1:87" ht="18" customHeight="1" thickBot="1" x14ac:dyDescent="0.3">
      <c r="A388" s="75"/>
      <c r="B388" s="354"/>
      <c r="C388" s="355"/>
      <c r="D388" s="355"/>
      <c r="E388" s="355"/>
      <c r="F388" s="355"/>
      <c r="G388" s="355"/>
      <c r="H388" s="355"/>
      <c r="I388" s="355"/>
      <c r="J388" s="355"/>
      <c r="K388" s="355"/>
      <c r="L388" s="355"/>
      <c r="M388" s="355"/>
      <c r="N388" s="355"/>
      <c r="O388" s="355"/>
      <c r="P388" s="355"/>
      <c r="Q388" s="355"/>
      <c r="R388" s="355"/>
      <c r="S388" s="355"/>
      <c r="T388" s="355"/>
      <c r="U388" s="355"/>
      <c r="V388" s="355"/>
      <c r="W388" s="355"/>
      <c r="X388" s="355"/>
      <c r="Y388" s="356"/>
      <c r="Z388" s="354"/>
      <c r="AA388" s="355"/>
      <c r="AB388" s="355"/>
      <c r="AC388" s="355"/>
      <c r="AD388" s="356"/>
      <c r="AE388" s="363"/>
      <c r="AF388" s="364"/>
      <c r="AG388" s="364"/>
      <c r="AH388" s="364"/>
      <c r="AI388" s="364"/>
      <c r="AJ388" s="365"/>
      <c r="AK388" s="360"/>
      <c r="AL388" s="361"/>
      <c r="AM388" s="361"/>
      <c r="AN388" s="361"/>
      <c r="AO388" s="361"/>
      <c r="AP388" s="361"/>
      <c r="AQ388" s="361"/>
      <c r="AR388" s="361"/>
      <c r="AS388" s="361"/>
      <c r="AT388" s="361"/>
      <c r="AU388" s="361"/>
      <c r="AV388" s="361"/>
      <c r="AW388" s="361"/>
      <c r="AX388" s="362"/>
      <c r="AY388" s="360"/>
      <c r="AZ388" s="361"/>
      <c r="BA388" s="361"/>
      <c r="BB388" s="362"/>
      <c r="BC388" s="351"/>
      <c r="BD388" s="352"/>
      <c r="BE388" s="352"/>
      <c r="BF388" s="353"/>
      <c r="BG388" s="369"/>
      <c r="BH388" s="370"/>
      <c r="BI388" s="370"/>
      <c r="BJ388" s="371"/>
      <c r="BK388" s="318"/>
      <c r="BL388" s="319"/>
      <c r="BM388" s="319"/>
      <c r="BN388" s="319"/>
      <c r="BO388" s="319"/>
      <c r="BP388" s="320"/>
      <c r="BQ388" s="321"/>
      <c r="BR388" s="322"/>
      <c r="BS388" s="322"/>
      <c r="BT388" s="322"/>
      <c r="BU388" s="322"/>
      <c r="BV388" s="322"/>
      <c r="BW388" s="323"/>
      <c r="BX388" s="321"/>
      <c r="BY388" s="322"/>
      <c r="BZ388" s="322"/>
      <c r="CA388" s="322"/>
      <c r="CB388" s="322"/>
      <c r="CC388" s="323"/>
      <c r="CD388" s="321"/>
      <c r="CE388" s="322"/>
      <c r="CF388" s="322"/>
      <c r="CG388" s="322"/>
      <c r="CH388" s="322"/>
      <c r="CI388" s="323"/>
    </row>
    <row r="389" spans="1:87" ht="18" customHeight="1" x14ac:dyDescent="0.25">
      <c r="A389" s="75"/>
      <c r="B389" s="324" t="s">
        <v>294</v>
      </c>
      <c r="C389" s="325"/>
      <c r="D389" s="325"/>
      <c r="E389" s="325"/>
      <c r="F389" s="325"/>
      <c r="G389" s="325"/>
      <c r="H389" s="325"/>
      <c r="I389" s="325"/>
      <c r="J389" s="325"/>
      <c r="K389" s="325"/>
      <c r="L389" s="325"/>
      <c r="M389" s="325"/>
      <c r="N389" s="325"/>
      <c r="O389" s="325"/>
      <c r="P389" s="325"/>
      <c r="Q389" s="325"/>
      <c r="R389" s="325"/>
      <c r="S389" s="325"/>
      <c r="T389" s="325"/>
      <c r="U389" s="325"/>
      <c r="V389" s="325"/>
      <c r="W389" s="325"/>
      <c r="X389" s="325"/>
      <c r="Y389" s="326"/>
      <c r="Z389" s="333" t="s">
        <v>349</v>
      </c>
      <c r="AA389" s="334"/>
      <c r="AB389" s="334"/>
      <c r="AC389" s="334"/>
      <c r="AD389" s="335"/>
      <c r="AE389" s="333">
        <v>4</v>
      </c>
      <c r="AF389" s="334"/>
      <c r="AG389" s="334"/>
      <c r="AH389" s="334"/>
      <c r="AI389" s="334"/>
      <c r="AJ389" s="334"/>
      <c r="AK389" s="342" t="s">
        <v>41</v>
      </c>
      <c r="AL389" s="343"/>
      <c r="AM389" s="343"/>
      <c r="AN389" s="343"/>
      <c r="AO389" s="343"/>
      <c r="AP389" s="343"/>
      <c r="AQ389" s="343"/>
      <c r="AR389" s="343"/>
      <c r="AS389" s="343"/>
      <c r="AT389" s="343"/>
      <c r="AU389" s="343"/>
      <c r="AV389" s="343"/>
      <c r="AW389" s="343"/>
      <c r="AX389" s="344"/>
      <c r="AY389" s="409">
        <v>1</v>
      </c>
      <c r="AZ389" s="346"/>
      <c r="BA389" s="346"/>
      <c r="BB389" s="410"/>
      <c r="BC389" s="345">
        <f>+$AE$389*AY389</f>
        <v>4</v>
      </c>
      <c r="BD389" s="346"/>
      <c r="BE389" s="346"/>
      <c r="BF389" s="347"/>
      <c r="BG389" s="285">
        <v>22629</v>
      </c>
      <c r="BH389" s="286"/>
      <c r="BI389" s="286"/>
      <c r="BJ389" s="287"/>
      <c r="BK389" s="288">
        <f>+AY389*BG389</f>
        <v>22629</v>
      </c>
      <c r="BL389" s="289"/>
      <c r="BM389" s="289"/>
      <c r="BN389" s="289"/>
      <c r="BO389" s="289"/>
      <c r="BP389" s="290"/>
      <c r="BQ389" s="291">
        <v>1000</v>
      </c>
      <c r="BR389" s="292"/>
      <c r="BS389" s="292"/>
      <c r="BT389" s="292"/>
      <c r="BU389" s="292"/>
      <c r="BV389" s="292"/>
      <c r="BW389" s="293"/>
      <c r="BX389" s="291">
        <f>+(((BK396+BQ389)*15)/85)</f>
        <v>20961.882352941175</v>
      </c>
      <c r="BY389" s="292"/>
      <c r="BZ389" s="292"/>
      <c r="CA389" s="292"/>
      <c r="CB389" s="292"/>
      <c r="CC389" s="293"/>
      <c r="CD389" s="291">
        <f>+BK396+BQ389+BX389</f>
        <v>139745.88235294117</v>
      </c>
      <c r="CE389" s="292"/>
      <c r="CF389" s="292"/>
      <c r="CG389" s="292"/>
      <c r="CH389" s="292"/>
      <c r="CI389" s="293"/>
    </row>
    <row r="390" spans="1:87" ht="18" customHeight="1" x14ac:dyDescent="0.25">
      <c r="A390" s="75"/>
      <c r="B390" s="327"/>
      <c r="C390" s="328"/>
      <c r="D390" s="328"/>
      <c r="E390" s="328"/>
      <c r="F390" s="328"/>
      <c r="G390" s="328"/>
      <c r="H390" s="328"/>
      <c r="I390" s="328"/>
      <c r="J390" s="328"/>
      <c r="K390" s="328"/>
      <c r="L390" s="328"/>
      <c r="M390" s="328"/>
      <c r="N390" s="328"/>
      <c r="O390" s="328"/>
      <c r="P390" s="328"/>
      <c r="Q390" s="328"/>
      <c r="R390" s="328"/>
      <c r="S390" s="328"/>
      <c r="T390" s="328"/>
      <c r="U390" s="328"/>
      <c r="V390" s="328"/>
      <c r="W390" s="328"/>
      <c r="X390" s="328"/>
      <c r="Y390" s="329"/>
      <c r="Z390" s="336"/>
      <c r="AA390" s="337"/>
      <c r="AB390" s="337"/>
      <c r="AC390" s="337"/>
      <c r="AD390" s="338"/>
      <c r="AE390" s="336"/>
      <c r="AF390" s="337"/>
      <c r="AG390" s="337"/>
      <c r="AH390" s="337"/>
      <c r="AI390" s="337"/>
      <c r="AJ390" s="337"/>
      <c r="AK390" s="300" t="s">
        <v>30</v>
      </c>
      <c r="AL390" s="301"/>
      <c r="AM390" s="301"/>
      <c r="AN390" s="301"/>
      <c r="AO390" s="301"/>
      <c r="AP390" s="301"/>
      <c r="AQ390" s="301"/>
      <c r="AR390" s="301"/>
      <c r="AS390" s="301"/>
      <c r="AT390" s="301"/>
      <c r="AU390" s="301"/>
      <c r="AV390" s="301"/>
      <c r="AW390" s="301"/>
      <c r="AX390" s="302"/>
      <c r="AY390" s="407">
        <v>1</v>
      </c>
      <c r="AZ390" s="304"/>
      <c r="BA390" s="304"/>
      <c r="BB390" s="408"/>
      <c r="BC390" s="306">
        <f t="shared" ref="BC390:BC395" si="59">+$AE$389*AY390</f>
        <v>4</v>
      </c>
      <c r="BD390" s="307"/>
      <c r="BE390" s="307"/>
      <c r="BF390" s="308"/>
      <c r="BG390" s="309">
        <v>7925</v>
      </c>
      <c r="BH390" s="310"/>
      <c r="BI390" s="310"/>
      <c r="BJ390" s="311"/>
      <c r="BK390" s="312">
        <f t="shared" ref="BK390:BK395" si="60">+AY390*BG390</f>
        <v>7925</v>
      </c>
      <c r="BL390" s="313"/>
      <c r="BM390" s="313"/>
      <c r="BN390" s="313"/>
      <c r="BO390" s="313"/>
      <c r="BP390" s="314"/>
      <c r="BQ390" s="294"/>
      <c r="BR390" s="295"/>
      <c r="BS390" s="295"/>
      <c r="BT390" s="295"/>
      <c r="BU390" s="295"/>
      <c r="BV390" s="295"/>
      <c r="BW390" s="296"/>
      <c r="BX390" s="294"/>
      <c r="BY390" s="295"/>
      <c r="BZ390" s="295"/>
      <c r="CA390" s="295"/>
      <c r="CB390" s="295"/>
      <c r="CC390" s="296"/>
      <c r="CD390" s="294"/>
      <c r="CE390" s="295"/>
      <c r="CF390" s="295"/>
      <c r="CG390" s="295"/>
      <c r="CH390" s="295"/>
      <c r="CI390" s="296"/>
    </row>
    <row r="391" spans="1:87" ht="18" customHeight="1" x14ac:dyDescent="0.25">
      <c r="A391" s="75"/>
      <c r="B391" s="327"/>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9"/>
      <c r="Z391" s="336"/>
      <c r="AA391" s="337"/>
      <c r="AB391" s="337"/>
      <c r="AC391" s="337"/>
      <c r="AD391" s="338"/>
      <c r="AE391" s="336"/>
      <c r="AF391" s="337"/>
      <c r="AG391" s="337"/>
      <c r="AH391" s="337"/>
      <c r="AI391" s="337"/>
      <c r="AJ391" s="337"/>
      <c r="AK391" s="300" t="s">
        <v>22</v>
      </c>
      <c r="AL391" s="301"/>
      <c r="AM391" s="301"/>
      <c r="AN391" s="301"/>
      <c r="AO391" s="301"/>
      <c r="AP391" s="301"/>
      <c r="AQ391" s="301"/>
      <c r="AR391" s="301"/>
      <c r="AS391" s="301"/>
      <c r="AT391" s="301"/>
      <c r="AU391" s="301"/>
      <c r="AV391" s="301"/>
      <c r="AW391" s="301"/>
      <c r="AX391" s="302"/>
      <c r="AY391" s="407">
        <v>1</v>
      </c>
      <c r="AZ391" s="304"/>
      <c r="BA391" s="304"/>
      <c r="BB391" s="408"/>
      <c r="BC391" s="306">
        <f t="shared" si="59"/>
        <v>4</v>
      </c>
      <c r="BD391" s="307"/>
      <c r="BE391" s="307"/>
      <c r="BF391" s="308"/>
      <c r="BG391" s="309">
        <v>7925</v>
      </c>
      <c r="BH391" s="310"/>
      <c r="BI391" s="310"/>
      <c r="BJ391" s="311"/>
      <c r="BK391" s="312">
        <f t="shared" si="60"/>
        <v>7925</v>
      </c>
      <c r="BL391" s="313"/>
      <c r="BM391" s="313"/>
      <c r="BN391" s="313"/>
      <c r="BO391" s="313"/>
      <c r="BP391" s="314"/>
      <c r="BQ391" s="294"/>
      <c r="BR391" s="295"/>
      <c r="BS391" s="295"/>
      <c r="BT391" s="295"/>
      <c r="BU391" s="295"/>
      <c r="BV391" s="295"/>
      <c r="BW391" s="296"/>
      <c r="BX391" s="294"/>
      <c r="BY391" s="295"/>
      <c r="BZ391" s="295"/>
      <c r="CA391" s="295"/>
      <c r="CB391" s="295"/>
      <c r="CC391" s="296"/>
      <c r="CD391" s="294"/>
      <c r="CE391" s="295"/>
      <c r="CF391" s="295"/>
      <c r="CG391" s="295"/>
      <c r="CH391" s="295"/>
      <c r="CI391" s="296"/>
    </row>
    <row r="392" spans="1:87" ht="18" customHeight="1" x14ac:dyDescent="0.25">
      <c r="A392" s="75"/>
      <c r="B392" s="327"/>
      <c r="C392" s="328"/>
      <c r="D392" s="328"/>
      <c r="E392" s="328"/>
      <c r="F392" s="328"/>
      <c r="G392" s="328"/>
      <c r="H392" s="328"/>
      <c r="I392" s="328"/>
      <c r="J392" s="328"/>
      <c r="K392" s="328"/>
      <c r="L392" s="328"/>
      <c r="M392" s="328"/>
      <c r="N392" s="328"/>
      <c r="O392" s="328"/>
      <c r="P392" s="328"/>
      <c r="Q392" s="328"/>
      <c r="R392" s="328"/>
      <c r="S392" s="328"/>
      <c r="T392" s="328"/>
      <c r="U392" s="328"/>
      <c r="V392" s="328"/>
      <c r="W392" s="328"/>
      <c r="X392" s="328"/>
      <c r="Y392" s="329"/>
      <c r="Z392" s="336"/>
      <c r="AA392" s="337"/>
      <c r="AB392" s="337"/>
      <c r="AC392" s="337"/>
      <c r="AD392" s="338"/>
      <c r="AE392" s="336"/>
      <c r="AF392" s="337"/>
      <c r="AG392" s="337"/>
      <c r="AH392" s="337"/>
      <c r="AI392" s="337"/>
      <c r="AJ392" s="337"/>
      <c r="AK392" s="300" t="s">
        <v>29</v>
      </c>
      <c r="AL392" s="301"/>
      <c r="AM392" s="301"/>
      <c r="AN392" s="301"/>
      <c r="AO392" s="301"/>
      <c r="AP392" s="301"/>
      <c r="AQ392" s="301"/>
      <c r="AR392" s="301"/>
      <c r="AS392" s="301"/>
      <c r="AT392" s="301"/>
      <c r="AU392" s="301"/>
      <c r="AV392" s="301"/>
      <c r="AW392" s="301"/>
      <c r="AX392" s="302"/>
      <c r="AY392" s="407">
        <v>1</v>
      </c>
      <c r="AZ392" s="304"/>
      <c r="BA392" s="304"/>
      <c r="BB392" s="408"/>
      <c r="BC392" s="306">
        <f t="shared" si="59"/>
        <v>4</v>
      </c>
      <c r="BD392" s="307"/>
      <c r="BE392" s="307"/>
      <c r="BF392" s="308"/>
      <c r="BG392" s="309">
        <v>7925</v>
      </c>
      <c r="BH392" s="310"/>
      <c r="BI392" s="310"/>
      <c r="BJ392" s="311"/>
      <c r="BK392" s="312">
        <f t="shared" si="60"/>
        <v>7925</v>
      </c>
      <c r="BL392" s="313"/>
      <c r="BM392" s="313"/>
      <c r="BN392" s="313"/>
      <c r="BO392" s="313"/>
      <c r="BP392" s="314"/>
      <c r="BQ392" s="294"/>
      <c r="BR392" s="295"/>
      <c r="BS392" s="295"/>
      <c r="BT392" s="295"/>
      <c r="BU392" s="295"/>
      <c r="BV392" s="295"/>
      <c r="BW392" s="296"/>
      <c r="BX392" s="294"/>
      <c r="BY392" s="295"/>
      <c r="BZ392" s="295"/>
      <c r="CA392" s="295"/>
      <c r="CB392" s="295"/>
      <c r="CC392" s="296"/>
      <c r="CD392" s="294"/>
      <c r="CE392" s="295"/>
      <c r="CF392" s="295"/>
      <c r="CG392" s="295"/>
      <c r="CH392" s="295"/>
      <c r="CI392" s="296"/>
    </row>
    <row r="393" spans="1:87" ht="18" customHeight="1" x14ac:dyDescent="0.25">
      <c r="A393" s="75"/>
      <c r="B393" s="327"/>
      <c r="C393" s="328"/>
      <c r="D393" s="328"/>
      <c r="E393" s="328"/>
      <c r="F393" s="328"/>
      <c r="G393" s="328"/>
      <c r="H393" s="328"/>
      <c r="I393" s="328"/>
      <c r="J393" s="328"/>
      <c r="K393" s="328"/>
      <c r="L393" s="328"/>
      <c r="M393" s="328"/>
      <c r="N393" s="328"/>
      <c r="O393" s="328"/>
      <c r="P393" s="328"/>
      <c r="Q393" s="328"/>
      <c r="R393" s="328"/>
      <c r="S393" s="328"/>
      <c r="T393" s="328"/>
      <c r="U393" s="328"/>
      <c r="V393" s="328"/>
      <c r="W393" s="328"/>
      <c r="X393" s="328"/>
      <c r="Y393" s="329"/>
      <c r="Z393" s="336"/>
      <c r="AA393" s="337"/>
      <c r="AB393" s="337"/>
      <c r="AC393" s="337"/>
      <c r="AD393" s="338"/>
      <c r="AE393" s="336"/>
      <c r="AF393" s="337"/>
      <c r="AG393" s="337"/>
      <c r="AH393" s="337"/>
      <c r="AI393" s="337"/>
      <c r="AJ393" s="337"/>
      <c r="AK393" s="300" t="s">
        <v>14</v>
      </c>
      <c r="AL393" s="301"/>
      <c r="AM393" s="301"/>
      <c r="AN393" s="301"/>
      <c r="AO393" s="301"/>
      <c r="AP393" s="301"/>
      <c r="AQ393" s="301"/>
      <c r="AR393" s="301"/>
      <c r="AS393" s="301"/>
      <c r="AT393" s="301"/>
      <c r="AU393" s="301"/>
      <c r="AV393" s="301"/>
      <c r="AW393" s="301"/>
      <c r="AX393" s="302"/>
      <c r="AY393" s="407">
        <v>1</v>
      </c>
      <c r="AZ393" s="304"/>
      <c r="BA393" s="304"/>
      <c r="BB393" s="408"/>
      <c r="BC393" s="306">
        <f t="shared" si="59"/>
        <v>4</v>
      </c>
      <c r="BD393" s="307"/>
      <c r="BE393" s="307"/>
      <c r="BF393" s="308"/>
      <c r="BG393" s="309">
        <v>7925</v>
      </c>
      <c r="BH393" s="310"/>
      <c r="BI393" s="310"/>
      <c r="BJ393" s="311"/>
      <c r="BK393" s="312">
        <f t="shared" si="60"/>
        <v>7925</v>
      </c>
      <c r="BL393" s="313"/>
      <c r="BM393" s="313"/>
      <c r="BN393" s="313"/>
      <c r="BO393" s="313"/>
      <c r="BP393" s="314"/>
      <c r="BQ393" s="294"/>
      <c r="BR393" s="295"/>
      <c r="BS393" s="295"/>
      <c r="BT393" s="295"/>
      <c r="BU393" s="295"/>
      <c r="BV393" s="295"/>
      <c r="BW393" s="296"/>
      <c r="BX393" s="294"/>
      <c r="BY393" s="295"/>
      <c r="BZ393" s="295"/>
      <c r="CA393" s="295"/>
      <c r="CB393" s="295"/>
      <c r="CC393" s="296"/>
      <c r="CD393" s="294"/>
      <c r="CE393" s="295"/>
      <c r="CF393" s="295"/>
      <c r="CG393" s="295"/>
      <c r="CH393" s="295"/>
      <c r="CI393" s="296"/>
    </row>
    <row r="394" spans="1:87" ht="18" customHeight="1" x14ac:dyDescent="0.25">
      <c r="A394" s="75"/>
      <c r="B394" s="327"/>
      <c r="C394" s="328"/>
      <c r="D394" s="328"/>
      <c r="E394" s="328"/>
      <c r="F394" s="328"/>
      <c r="G394" s="328"/>
      <c r="H394" s="328"/>
      <c r="I394" s="328"/>
      <c r="J394" s="328"/>
      <c r="K394" s="328"/>
      <c r="L394" s="328"/>
      <c r="M394" s="328"/>
      <c r="N394" s="328"/>
      <c r="O394" s="328"/>
      <c r="P394" s="328"/>
      <c r="Q394" s="328"/>
      <c r="R394" s="328"/>
      <c r="S394" s="328"/>
      <c r="T394" s="328"/>
      <c r="U394" s="328"/>
      <c r="V394" s="328"/>
      <c r="W394" s="328"/>
      <c r="X394" s="328"/>
      <c r="Y394" s="329"/>
      <c r="Z394" s="336"/>
      <c r="AA394" s="337"/>
      <c r="AB394" s="337"/>
      <c r="AC394" s="337"/>
      <c r="AD394" s="338"/>
      <c r="AE394" s="336"/>
      <c r="AF394" s="337"/>
      <c r="AG394" s="337"/>
      <c r="AH394" s="337"/>
      <c r="AI394" s="337"/>
      <c r="AJ394" s="337"/>
      <c r="AK394" s="300" t="s">
        <v>13</v>
      </c>
      <c r="AL394" s="301"/>
      <c r="AM394" s="301"/>
      <c r="AN394" s="301"/>
      <c r="AO394" s="301"/>
      <c r="AP394" s="301"/>
      <c r="AQ394" s="301"/>
      <c r="AR394" s="301"/>
      <c r="AS394" s="301"/>
      <c r="AT394" s="301"/>
      <c r="AU394" s="301"/>
      <c r="AV394" s="301"/>
      <c r="AW394" s="301"/>
      <c r="AX394" s="302"/>
      <c r="AY394" s="407">
        <v>1</v>
      </c>
      <c r="AZ394" s="304"/>
      <c r="BA394" s="304"/>
      <c r="BB394" s="408"/>
      <c r="BC394" s="306">
        <f t="shared" si="59"/>
        <v>4</v>
      </c>
      <c r="BD394" s="307"/>
      <c r="BE394" s="307"/>
      <c r="BF394" s="308"/>
      <c r="BG394" s="309">
        <v>40826</v>
      </c>
      <c r="BH394" s="310"/>
      <c r="BI394" s="310"/>
      <c r="BJ394" s="311"/>
      <c r="BK394" s="312">
        <f t="shared" si="60"/>
        <v>40826</v>
      </c>
      <c r="BL394" s="313"/>
      <c r="BM394" s="313"/>
      <c r="BN394" s="313"/>
      <c r="BO394" s="313"/>
      <c r="BP394" s="314"/>
      <c r="BQ394" s="294"/>
      <c r="BR394" s="295"/>
      <c r="BS394" s="295"/>
      <c r="BT394" s="295"/>
      <c r="BU394" s="295"/>
      <c r="BV394" s="295"/>
      <c r="BW394" s="296"/>
      <c r="BX394" s="294"/>
      <c r="BY394" s="295"/>
      <c r="BZ394" s="295"/>
      <c r="CA394" s="295"/>
      <c r="CB394" s="295"/>
      <c r="CC394" s="296"/>
      <c r="CD394" s="294"/>
      <c r="CE394" s="295"/>
      <c r="CF394" s="295"/>
      <c r="CG394" s="295"/>
      <c r="CH394" s="295"/>
      <c r="CI394" s="296"/>
    </row>
    <row r="395" spans="1:87" ht="18" customHeight="1" thickBot="1" x14ac:dyDescent="0.3">
      <c r="A395" s="75"/>
      <c r="B395" s="327"/>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9"/>
      <c r="Z395" s="336"/>
      <c r="AA395" s="337"/>
      <c r="AB395" s="337"/>
      <c r="AC395" s="337"/>
      <c r="AD395" s="338"/>
      <c r="AE395" s="336"/>
      <c r="AF395" s="337"/>
      <c r="AG395" s="337"/>
      <c r="AH395" s="337"/>
      <c r="AI395" s="337"/>
      <c r="AJ395" s="337"/>
      <c r="AK395" s="392" t="s">
        <v>530</v>
      </c>
      <c r="AL395" s="393"/>
      <c r="AM395" s="393"/>
      <c r="AN395" s="393"/>
      <c r="AO395" s="393"/>
      <c r="AP395" s="393"/>
      <c r="AQ395" s="393"/>
      <c r="AR395" s="393"/>
      <c r="AS395" s="393"/>
      <c r="AT395" s="393"/>
      <c r="AU395" s="393"/>
      <c r="AV395" s="393"/>
      <c r="AW395" s="393"/>
      <c r="AX395" s="394"/>
      <c r="AY395" s="407">
        <v>1</v>
      </c>
      <c r="AZ395" s="304"/>
      <c r="BA395" s="304"/>
      <c r="BB395" s="408"/>
      <c r="BC395" s="306">
        <f t="shared" si="59"/>
        <v>4</v>
      </c>
      <c r="BD395" s="307"/>
      <c r="BE395" s="307"/>
      <c r="BF395" s="308"/>
      <c r="BG395" s="309">
        <v>22629</v>
      </c>
      <c r="BH395" s="310"/>
      <c r="BI395" s="310"/>
      <c r="BJ395" s="311"/>
      <c r="BK395" s="312">
        <f t="shared" si="60"/>
        <v>22629</v>
      </c>
      <c r="BL395" s="313"/>
      <c r="BM395" s="313"/>
      <c r="BN395" s="313"/>
      <c r="BO395" s="313"/>
      <c r="BP395" s="314"/>
      <c r="BQ395" s="294"/>
      <c r="BR395" s="295"/>
      <c r="BS395" s="295"/>
      <c r="BT395" s="295"/>
      <c r="BU395" s="295"/>
      <c r="BV395" s="295"/>
      <c r="BW395" s="296"/>
      <c r="BX395" s="294"/>
      <c r="BY395" s="295"/>
      <c r="BZ395" s="295"/>
      <c r="CA395" s="295"/>
      <c r="CB395" s="295"/>
      <c r="CC395" s="296"/>
      <c r="CD395" s="294"/>
      <c r="CE395" s="295"/>
      <c r="CF395" s="295"/>
      <c r="CG395" s="295"/>
      <c r="CH395" s="295"/>
      <c r="CI395" s="296"/>
    </row>
    <row r="396" spans="1:87" ht="18" customHeight="1" thickBot="1" x14ac:dyDescent="0.3">
      <c r="A396" s="75"/>
      <c r="B396" s="377"/>
      <c r="C396" s="378"/>
      <c r="D396" s="378"/>
      <c r="E396" s="378"/>
      <c r="F396" s="378"/>
      <c r="G396" s="378"/>
      <c r="H396" s="378"/>
      <c r="I396" s="378"/>
      <c r="J396" s="378"/>
      <c r="K396" s="378"/>
      <c r="L396" s="378"/>
      <c r="M396" s="378"/>
      <c r="N396" s="378"/>
      <c r="O396" s="378"/>
      <c r="P396" s="378"/>
      <c r="Q396" s="378"/>
      <c r="R396" s="378"/>
      <c r="S396" s="378"/>
      <c r="T396" s="378"/>
      <c r="U396" s="378"/>
      <c r="V396" s="378"/>
      <c r="W396" s="378"/>
      <c r="X396" s="378"/>
      <c r="Y396" s="378"/>
      <c r="Z396" s="378"/>
      <c r="AA396" s="378"/>
      <c r="AB396" s="378"/>
      <c r="AC396" s="378"/>
      <c r="AD396" s="378"/>
      <c r="AE396" s="378"/>
      <c r="AF396" s="378"/>
      <c r="AG396" s="378"/>
      <c r="AH396" s="378"/>
      <c r="AI396" s="378"/>
      <c r="AJ396" s="379"/>
      <c r="AK396" s="380" t="s">
        <v>3</v>
      </c>
      <c r="AL396" s="381"/>
      <c r="AM396" s="381"/>
      <c r="AN396" s="381"/>
      <c r="AO396" s="381"/>
      <c r="AP396" s="381"/>
      <c r="AQ396" s="381"/>
      <c r="AR396" s="381"/>
      <c r="AS396" s="381"/>
      <c r="AT396" s="381"/>
      <c r="AU396" s="381"/>
      <c r="AV396" s="381"/>
      <c r="AW396" s="381"/>
      <c r="AX396" s="381"/>
      <c r="AY396" s="382"/>
      <c r="AZ396" s="382"/>
      <c r="BA396" s="382"/>
      <c r="BB396" s="382"/>
      <c r="BC396" s="382"/>
      <c r="BD396" s="382"/>
      <c r="BE396" s="382"/>
      <c r="BF396" s="382"/>
      <c r="BG396" s="382"/>
      <c r="BH396" s="382"/>
      <c r="BI396" s="382"/>
      <c r="BJ396" s="383"/>
      <c r="BK396" s="384">
        <f>SUM(BK389:BK395)</f>
        <v>117784</v>
      </c>
      <c r="BL396" s="385"/>
      <c r="BM396" s="385"/>
      <c r="BN396" s="385"/>
      <c r="BO396" s="385"/>
      <c r="BP396" s="386"/>
      <c r="BQ396" s="387" t="s">
        <v>100</v>
      </c>
      <c r="BR396" s="388"/>
      <c r="BS396" s="388"/>
      <c r="BT396" s="388"/>
      <c r="BU396" s="388"/>
      <c r="BV396" s="388"/>
      <c r="BW396" s="388"/>
      <c r="BX396" s="388"/>
      <c r="BY396" s="388"/>
      <c r="BZ396" s="388"/>
      <c r="CA396" s="388"/>
      <c r="CB396" s="388"/>
      <c r="CC396" s="389"/>
      <c r="CD396" s="390">
        <f>+CD389*AE389</f>
        <v>558983.5294117647</v>
      </c>
      <c r="CE396" s="390"/>
      <c r="CF396" s="390"/>
      <c r="CG396" s="390"/>
      <c r="CH396" s="390"/>
      <c r="CI396" s="391"/>
    </row>
    <row r="397" spans="1:87" ht="18" customHeight="1" thickBot="1" x14ac:dyDescent="0.3">
      <c r="A397" s="75"/>
      <c r="B397" s="76"/>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BG397" s="78"/>
      <c r="BH397" s="78"/>
      <c r="BI397" s="78"/>
      <c r="BJ397" s="78"/>
      <c r="BK397" s="79"/>
      <c r="BL397" s="79"/>
      <c r="BM397" s="79"/>
      <c r="BN397" s="79"/>
      <c r="BO397" s="79"/>
      <c r="BP397" s="79"/>
      <c r="BQ397" s="79"/>
      <c r="BR397" s="79"/>
      <c r="BS397" s="79"/>
      <c r="BT397" s="79"/>
      <c r="BU397" s="79"/>
      <c r="BV397" s="79"/>
      <c r="BW397" s="79"/>
      <c r="BX397" s="79"/>
      <c r="BY397" s="79"/>
      <c r="BZ397" s="79"/>
      <c r="CA397" s="79"/>
      <c r="CB397" s="79"/>
      <c r="CC397" s="79"/>
      <c r="CD397" s="79"/>
      <c r="CE397" s="79"/>
      <c r="CF397" s="79"/>
      <c r="CG397" s="79"/>
      <c r="CH397" s="79"/>
      <c r="CI397" s="79"/>
    </row>
    <row r="398" spans="1:87" ht="18" customHeight="1" x14ac:dyDescent="0.25">
      <c r="A398" s="75"/>
      <c r="B398" s="348" t="s">
        <v>0</v>
      </c>
      <c r="C398" s="349"/>
      <c r="D398" s="349"/>
      <c r="E398" s="349"/>
      <c r="F398" s="349"/>
      <c r="G398" s="349"/>
      <c r="H398" s="349"/>
      <c r="I398" s="349"/>
      <c r="J398" s="349"/>
      <c r="K398" s="349"/>
      <c r="L398" s="349"/>
      <c r="M398" s="349"/>
      <c r="N398" s="349"/>
      <c r="O398" s="349"/>
      <c r="P398" s="349"/>
      <c r="Q398" s="349"/>
      <c r="R398" s="349"/>
      <c r="S398" s="349"/>
      <c r="T398" s="349"/>
      <c r="U398" s="349"/>
      <c r="V398" s="349"/>
      <c r="W398" s="349"/>
      <c r="X398" s="349"/>
      <c r="Y398" s="350"/>
      <c r="Z398" s="348" t="s">
        <v>80</v>
      </c>
      <c r="AA398" s="349"/>
      <c r="AB398" s="349"/>
      <c r="AC398" s="349"/>
      <c r="AD398" s="350"/>
      <c r="AE398" s="357" t="s">
        <v>79</v>
      </c>
      <c r="AF398" s="358"/>
      <c r="AG398" s="358"/>
      <c r="AH398" s="358"/>
      <c r="AI398" s="358"/>
      <c r="AJ398" s="359"/>
      <c r="AK398" s="357" t="s">
        <v>81</v>
      </c>
      <c r="AL398" s="358"/>
      <c r="AM398" s="358"/>
      <c r="AN398" s="358"/>
      <c r="AO398" s="358"/>
      <c r="AP398" s="358"/>
      <c r="AQ398" s="358"/>
      <c r="AR398" s="358"/>
      <c r="AS398" s="358"/>
      <c r="AT398" s="358"/>
      <c r="AU398" s="358"/>
      <c r="AV398" s="358"/>
      <c r="AW398" s="358"/>
      <c r="AX398" s="359"/>
      <c r="AY398" s="357" t="s">
        <v>1</v>
      </c>
      <c r="AZ398" s="358"/>
      <c r="BA398" s="358"/>
      <c r="BB398" s="359"/>
      <c r="BC398" s="348" t="s">
        <v>104</v>
      </c>
      <c r="BD398" s="349"/>
      <c r="BE398" s="349"/>
      <c r="BF398" s="350"/>
      <c r="BG398" s="366" t="s">
        <v>82</v>
      </c>
      <c r="BH398" s="367"/>
      <c r="BI398" s="367"/>
      <c r="BJ398" s="368"/>
      <c r="BK398" s="315" t="s">
        <v>99</v>
      </c>
      <c r="BL398" s="316"/>
      <c r="BM398" s="316"/>
      <c r="BN398" s="316"/>
      <c r="BO398" s="316"/>
      <c r="BP398" s="317"/>
      <c r="BQ398" s="315" t="s">
        <v>83</v>
      </c>
      <c r="BR398" s="316"/>
      <c r="BS398" s="316"/>
      <c r="BT398" s="316"/>
      <c r="BU398" s="316"/>
      <c r="BV398" s="316"/>
      <c r="BW398" s="317"/>
      <c r="BX398" s="315" t="s">
        <v>84</v>
      </c>
      <c r="BY398" s="316"/>
      <c r="BZ398" s="316"/>
      <c r="CA398" s="316"/>
      <c r="CB398" s="316"/>
      <c r="CC398" s="317"/>
      <c r="CD398" s="315" t="s">
        <v>85</v>
      </c>
      <c r="CE398" s="316"/>
      <c r="CF398" s="316"/>
      <c r="CG398" s="316"/>
      <c r="CH398" s="316"/>
      <c r="CI398" s="317"/>
    </row>
    <row r="399" spans="1:87" ht="18" customHeight="1" x14ac:dyDescent="0.25">
      <c r="A399" s="75"/>
      <c r="B399" s="351"/>
      <c r="C399" s="352"/>
      <c r="D399" s="352"/>
      <c r="E399" s="352"/>
      <c r="F399" s="352"/>
      <c r="G399" s="352"/>
      <c r="H399" s="352"/>
      <c r="I399" s="352"/>
      <c r="J399" s="352"/>
      <c r="K399" s="352"/>
      <c r="L399" s="352"/>
      <c r="M399" s="352"/>
      <c r="N399" s="352"/>
      <c r="O399" s="352"/>
      <c r="P399" s="352"/>
      <c r="Q399" s="352"/>
      <c r="R399" s="352"/>
      <c r="S399" s="352"/>
      <c r="T399" s="352"/>
      <c r="U399" s="352"/>
      <c r="V399" s="352"/>
      <c r="W399" s="352"/>
      <c r="X399" s="352"/>
      <c r="Y399" s="353"/>
      <c r="Z399" s="351"/>
      <c r="AA399" s="352"/>
      <c r="AB399" s="352"/>
      <c r="AC399" s="352"/>
      <c r="AD399" s="353"/>
      <c r="AE399" s="360"/>
      <c r="AF399" s="361"/>
      <c r="AG399" s="361"/>
      <c r="AH399" s="361"/>
      <c r="AI399" s="361"/>
      <c r="AJ399" s="362"/>
      <c r="AK399" s="360"/>
      <c r="AL399" s="361"/>
      <c r="AM399" s="361"/>
      <c r="AN399" s="361"/>
      <c r="AO399" s="361"/>
      <c r="AP399" s="361"/>
      <c r="AQ399" s="361"/>
      <c r="AR399" s="361"/>
      <c r="AS399" s="361"/>
      <c r="AT399" s="361"/>
      <c r="AU399" s="361"/>
      <c r="AV399" s="361"/>
      <c r="AW399" s="361"/>
      <c r="AX399" s="362"/>
      <c r="AY399" s="360"/>
      <c r="AZ399" s="361"/>
      <c r="BA399" s="361"/>
      <c r="BB399" s="362"/>
      <c r="BC399" s="351"/>
      <c r="BD399" s="352"/>
      <c r="BE399" s="352"/>
      <c r="BF399" s="353"/>
      <c r="BG399" s="369"/>
      <c r="BH399" s="370"/>
      <c r="BI399" s="370"/>
      <c r="BJ399" s="371"/>
      <c r="BK399" s="318"/>
      <c r="BL399" s="319"/>
      <c r="BM399" s="319"/>
      <c r="BN399" s="319"/>
      <c r="BO399" s="319"/>
      <c r="BP399" s="320"/>
      <c r="BQ399" s="318"/>
      <c r="BR399" s="319"/>
      <c r="BS399" s="319"/>
      <c r="BT399" s="319"/>
      <c r="BU399" s="319"/>
      <c r="BV399" s="319"/>
      <c r="BW399" s="320"/>
      <c r="BX399" s="318"/>
      <c r="BY399" s="319"/>
      <c r="BZ399" s="319"/>
      <c r="CA399" s="319"/>
      <c r="CB399" s="319"/>
      <c r="CC399" s="320"/>
      <c r="CD399" s="318"/>
      <c r="CE399" s="319"/>
      <c r="CF399" s="319"/>
      <c r="CG399" s="319"/>
      <c r="CH399" s="319"/>
      <c r="CI399" s="320"/>
    </row>
    <row r="400" spans="1:87" ht="18" customHeight="1" thickBot="1" x14ac:dyDescent="0.3">
      <c r="A400" s="75"/>
      <c r="B400" s="354"/>
      <c r="C400" s="355"/>
      <c r="D400" s="355"/>
      <c r="E400" s="355"/>
      <c r="F400" s="355"/>
      <c r="G400" s="355"/>
      <c r="H400" s="355"/>
      <c r="I400" s="355"/>
      <c r="J400" s="355"/>
      <c r="K400" s="355"/>
      <c r="L400" s="355"/>
      <c r="M400" s="355"/>
      <c r="N400" s="355"/>
      <c r="O400" s="355"/>
      <c r="P400" s="355"/>
      <c r="Q400" s="355"/>
      <c r="R400" s="355"/>
      <c r="S400" s="355"/>
      <c r="T400" s="355"/>
      <c r="U400" s="355"/>
      <c r="V400" s="355"/>
      <c r="W400" s="355"/>
      <c r="X400" s="355"/>
      <c r="Y400" s="356"/>
      <c r="Z400" s="354"/>
      <c r="AA400" s="355"/>
      <c r="AB400" s="355"/>
      <c r="AC400" s="355"/>
      <c r="AD400" s="356"/>
      <c r="AE400" s="363"/>
      <c r="AF400" s="364"/>
      <c r="AG400" s="364"/>
      <c r="AH400" s="364"/>
      <c r="AI400" s="364"/>
      <c r="AJ400" s="365"/>
      <c r="AK400" s="360"/>
      <c r="AL400" s="361"/>
      <c r="AM400" s="361"/>
      <c r="AN400" s="361"/>
      <c r="AO400" s="361"/>
      <c r="AP400" s="361"/>
      <c r="AQ400" s="361"/>
      <c r="AR400" s="361"/>
      <c r="AS400" s="361"/>
      <c r="AT400" s="361"/>
      <c r="AU400" s="361"/>
      <c r="AV400" s="361"/>
      <c r="AW400" s="361"/>
      <c r="AX400" s="362"/>
      <c r="AY400" s="360"/>
      <c r="AZ400" s="361"/>
      <c r="BA400" s="361"/>
      <c r="BB400" s="362"/>
      <c r="BC400" s="351"/>
      <c r="BD400" s="352"/>
      <c r="BE400" s="352"/>
      <c r="BF400" s="353"/>
      <c r="BG400" s="369"/>
      <c r="BH400" s="370"/>
      <c r="BI400" s="370"/>
      <c r="BJ400" s="371"/>
      <c r="BK400" s="318"/>
      <c r="BL400" s="319"/>
      <c r="BM400" s="319"/>
      <c r="BN400" s="319"/>
      <c r="BO400" s="319"/>
      <c r="BP400" s="320"/>
      <c r="BQ400" s="321"/>
      <c r="BR400" s="322"/>
      <c r="BS400" s="322"/>
      <c r="BT400" s="322"/>
      <c r="BU400" s="322"/>
      <c r="BV400" s="322"/>
      <c r="BW400" s="323"/>
      <c r="BX400" s="321"/>
      <c r="BY400" s="322"/>
      <c r="BZ400" s="322"/>
      <c r="CA400" s="322"/>
      <c r="CB400" s="322"/>
      <c r="CC400" s="323"/>
      <c r="CD400" s="321"/>
      <c r="CE400" s="322"/>
      <c r="CF400" s="322"/>
      <c r="CG400" s="322"/>
      <c r="CH400" s="322"/>
      <c r="CI400" s="323"/>
    </row>
    <row r="401" spans="1:87" ht="18" customHeight="1" x14ac:dyDescent="0.25">
      <c r="A401" s="75"/>
      <c r="B401" s="324" t="s">
        <v>295</v>
      </c>
      <c r="C401" s="325"/>
      <c r="D401" s="325"/>
      <c r="E401" s="325"/>
      <c r="F401" s="325"/>
      <c r="G401" s="325"/>
      <c r="H401" s="325"/>
      <c r="I401" s="325"/>
      <c r="J401" s="325"/>
      <c r="K401" s="325"/>
      <c r="L401" s="325"/>
      <c r="M401" s="325"/>
      <c r="N401" s="325"/>
      <c r="O401" s="325"/>
      <c r="P401" s="325"/>
      <c r="Q401" s="325"/>
      <c r="R401" s="325"/>
      <c r="S401" s="325"/>
      <c r="T401" s="325"/>
      <c r="U401" s="325"/>
      <c r="V401" s="325"/>
      <c r="W401" s="325"/>
      <c r="X401" s="325"/>
      <c r="Y401" s="326"/>
      <c r="Z401" s="333" t="s">
        <v>350</v>
      </c>
      <c r="AA401" s="334"/>
      <c r="AB401" s="334"/>
      <c r="AC401" s="334"/>
      <c r="AD401" s="335"/>
      <c r="AE401" s="333">
        <v>5</v>
      </c>
      <c r="AF401" s="334"/>
      <c r="AG401" s="334"/>
      <c r="AH401" s="334"/>
      <c r="AI401" s="334"/>
      <c r="AJ401" s="334"/>
      <c r="AK401" s="342" t="s">
        <v>41</v>
      </c>
      <c r="AL401" s="343"/>
      <c r="AM401" s="343"/>
      <c r="AN401" s="343"/>
      <c r="AO401" s="343"/>
      <c r="AP401" s="343"/>
      <c r="AQ401" s="343"/>
      <c r="AR401" s="343"/>
      <c r="AS401" s="343"/>
      <c r="AT401" s="343"/>
      <c r="AU401" s="343"/>
      <c r="AV401" s="343"/>
      <c r="AW401" s="343"/>
      <c r="AX401" s="344"/>
      <c r="AY401" s="409">
        <v>1</v>
      </c>
      <c r="AZ401" s="346"/>
      <c r="BA401" s="346"/>
      <c r="BB401" s="410"/>
      <c r="BC401" s="345">
        <f>+$AE$401*AY401</f>
        <v>5</v>
      </c>
      <c r="BD401" s="346"/>
      <c r="BE401" s="346"/>
      <c r="BF401" s="347"/>
      <c r="BG401" s="285">
        <v>22629</v>
      </c>
      <c r="BH401" s="286"/>
      <c r="BI401" s="286"/>
      <c r="BJ401" s="287"/>
      <c r="BK401" s="288">
        <f>+AY401*BG401</f>
        <v>22629</v>
      </c>
      <c r="BL401" s="289"/>
      <c r="BM401" s="289"/>
      <c r="BN401" s="289"/>
      <c r="BO401" s="289"/>
      <c r="BP401" s="290"/>
      <c r="BQ401" s="291">
        <v>1000</v>
      </c>
      <c r="BR401" s="292"/>
      <c r="BS401" s="292"/>
      <c r="BT401" s="292"/>
      <c r="BU401" s="292"/>
      <c r="BV401" s="292"/>
      <c r="BW401" s="293"/>
      <c r="BX401" s="291">
        <f>+(((BK411+BQ401)*15)/85)</f>
        <v>40812.705882352944</v>
      </c>
      <c r="BY401" s="292"/>
      <c r="BZ401" s="292"/>
      <c r="CA401" s="292"/>
      <c r="CB401" s="292"/>
      <c r="CC401" s="293"/>
      <c r="CD401" s="291">
        <f>+BK411+BQ401+BX401</f>
        <v>272084.70588235295</v>
      </c>
      <c r="CE401" s="292"/>
      <c r="CF401" s="292"/>
      <c r="CG401" s="292"/>
      <c r="CH401" s="292"/>
      <c r="CI401" s="293"/>
    </row>
    <row r="402" spans="1:87" ht="18" customHeight="1" x14ac:dyDescent="0.25">
      <c r="A402" s="75"/>
      <c r="B402" s="327"/>
      <c r="C402" s="328"/>
      <c r="D402" s="328"/>
      <c r="E402" s="328"/>
      <c r="F402" s="328"/>
      <c r="G402" s="328"/>
      <c r="H402" s="328"/>
      <c r="I402" s="328"/>
      <c r="J402" s="328"/>
      <c r="K402" s="328"/>
      <c r="L402" s="328"/>
      <c r="M402" s="328"/>
      <c r="N402" s="328"/>
      <c r="O402" s="328"/>
      <c r="P402" s="328"/>
      <c r="Q402" s="328"/>
      <c r="R402" s="328"/>
      <c r="S402" s="328"/>
      <c r="T402" s="328"/>
      <c r="U402" s="328"/>
      <c r="V402" s="328"/>
      <c r="W402" s="328"/>
      <c r="X402" s="328"/>
      <c r="Y402" s="329"/>
      <c r="Z402" s="336"/>
      <c r="AA402" s="337"/>
      <c r="AB402" s="337"/>
      <c r="AC402" s="337"/>
      <c r="AD402" s="338"/>
      <c r="AE402" s="336"/>
      <c r="AF402" s="337"/>
      <c r="AG402" s="337"/>
      <c r="AH402" s="337"/>
      <c r="AI402" s="337"/>
      <c r="AJ402" s="337"/>
      <c r="AK402" s="300" t="s">
        <v>16</v>
      </c>
      <c r="AL402" s="301"/>
      <c r="AM402" s="301"/>
      <c r="AN402" s="301"/>
      <c r="AO402" s="301"/>
      <c r="AP402" s="301"/>
      <c r="AQ402" s="301"/>
      <c r="AR402" s="301"/>
      <c r="AS402" s="301"/>
      <c r="AT402" s="301"/>
      <c r="AU402" s="301"/>
      <c r="AV402" s="301"/>
      <c r="AW402" s="301"/>
      <c r="AX402" s="302"/>
      <c r="AY402" s="407">
        <v>1</v>
      </c>
      <c r="AZ402" s="304"/>
      <c r="BA402" s="304"/>
      <c r="BB402" s="408"/>
      <c r="BC402" s="306">
        <f t="shared" ref="BC402:BC410" si="61">+$AE$401*AY402</f>
        <v>5</v>
      </c>
      <c r="BD402" s="307"/>
      <c r="BE402" s="307"/>
      <c r="BF402" s="308"/>
      <c r="BG402" s="309">
        <v>7925</v>
      </c>
      <c r="BH402" s="310"/>
      <c r="BI402" s="310"/>
      <c r="BJ402" s="311"/>
      <c r="BK402" s="312">
        <f t="shared" ref="BK402:BK410" si="62">+AY402*BG402</f>
        <v>7925</v>
      </c>
      <c r="BL402" s="313"/>
      <c r="BM402" s="313"/>
      <c r="BN402" s="313"/>
      <c r="BO402" s="313"/>
      <c r="BP402" s="314"/>
      <c r="BQ402" s="294"/>
      <c r="BR402" s="295"/>
      <c r="BS402" s="295"/>
      <c r="BT402" s="295"/>
      <c r="BU402" s="295"/>
      <c r="BV402" s="295"/>
      <c r="BW402" s="296"/>
      <c r="BX402" s="294"/>
      <c r="BY402" s="295"/>
      <c r="BZ402" s="295"/>
      <c r="CA402" s="295"/>
      <c r="CB402" s="295"/>
      <c r="CC402" s="296"/>
      <c r="CD402" s="294"/>
      <c r="CE402" s="295"/>
      <c r="CF402" s="295"/>
      <c r="CG402" s="295"/>
      <c r="CH402" s="295"/>
      <c r="CI402" s="296"/>
    </row>
    <row r="403" spans="1:87" ht="18" customHeight="1" x14ac:dyDescent="0.25">
      <c r="A403" s="75"/>
      <c r="B403" s="327"/>
      <c r="C403" s="328"/>
      <c r="D403" s="328"/>
      <c r="E403" s="328"/>
      <c r="F403" s="328"/>
      <c r="G403" s="328"/>
      <c r="H403" s="328"/>
      <c r="I403" s="328"/>
      <c r="J403" s="328"/>
      <c r="K403" s="328"/>
      <c r="L403" s="328"/>
      <c r="M403" s="328"/>
      <c r="N403" s="328"/>
      <c r="O403" s="328"/>
      <c r="P403" s="328"/>
      <c r="Q403" s="328"/>
      <c r="R403" s="328"/>
      <c r="S403" s="328"/>
      <c r="T403" s="328"/>
      <c r="U403" s="328"/>
      <c r="V403" s="328"/>
      <c r="W403" s="328"/>
      <c r="X403" s="328"/>
      <c r="Y403" s="329"/>
      <c r="Z403" s="336"/>
      <c r="AA403" s="337"/>
      <c r="AB403" s="337"/>
      <c r="AC403" s="337"/>
      <c r="AD403" s="338"/>
      <c r="AE403" s="336"/>
      <c r="AF403" s="337"/>
      <c r="AG403" s="337"/>
      <c r="AH403" s="337"/>
      <c r="AI403" s="337"/>
      <c r="AJ403" s="337"/>
      <c r="AK403" s="300" t="s">
        <v>527</v>
      </c>
      <c r="AL403" s="301"/>
      <c r="AM403" s="301"/>
      <c r="AN403" s="301"/>
      <c r="AO403" s="301"/>
      <c r="AP403" s="301"/>
      <c r="AQ403" s="301"/>
      <c r="AR403" s="301"/>
      <c r="AS403" s="301"/>
      <c r="AT403" s="301"/>
      <c r="AU403" s="301"/>
      <c r="AV403" s="301"/>
      <c r="AW403" s="301"/>
      <c r="AX403" s="302"/>
      <c r="AY403" s="407">
        <v>2</v>
      </c>
      <c r="AZ403" s="304"/>
      <c r="BA403" s="304"/>
      <c r="BB403" s="408"/>
      <c r="BC403" s="306">
        <f t="shared" si="61"/>
        <v>10</v>
      </c>
      <c r="BD403" s="307"/>
      <c r="BE403" s="307"/>
      <c r="BF403" s="308"/>
      <c r="BG403" s="309">
        <v>18911</v>
      </c>
      <c r="BH403" s="310"/>
      <c r="BI403" s="310"/>
      <c r="BJ403" s="311"/>
      <c r="BK403" s="312">
        <f t="shared" si="62"/>
        <v>37822</v>
      </c>
      <c r="BL403" s="313"/>
      <c r="BM403" s="313"/>
      <c r="BN403" s="313"/>
      <c r="BO403" s="313"/>
      <c r="BP403" s="314"/>
      <c r="BQ403" s="294"/>
      <c r="BR403" s="295"/>
      <c r="BS403" s="295"/>
      <c r="BT403" s="295"/>
      <c r="BU403" s="295"/>
      <c r="BV403" s="295"/>
      <c r="BW403" s="296"/>
      <c r="BX403" s="294"/>
      <c r="BY403" s="295"/>
      <c r="BZ403" s="295"/>
      <c r="CA403" s="295"/>
      <c r="CB403" s="295"/>
      <c r="CC403" s="296"/>
      <c r="CD403" s="294"/>
      <c r="CE403" s="295"/>
      <c r="CF403" s="295"/>
      <c r="CG403" s="295"/>
      <c r="CH403" s="295"/>
      <c r="CI403" s="296"/>
    </row>
    <row r="404" spans="1:87" ht="18" customHeight="1" x14ac:dyDescent="0.25">
      <c r="A404" s="75"/>
      <c r="B404" s="327"/>
      <c r="C404" s="328"/>
      <c r="D404" s="328"/>
      <c r="E404" s="328"/>
      <c r="F404" s="328"/>
      <c r="G404" s="328"/>
      <c r="H404" s="328"/>
      <c r="I404" s="328"/>
      <c r="J404" s="328"/>
      <c r="K404" s="328"/>
      <c r="L404" s="328"/>
      <c r="M404" s="328"/>
      <c r="N404" s="328"/>
      <c r="O404" s="328"/>
      <c r="P404" s="328"/>
      <c r="Q404" s="328"/>
      <c r="R404" s="328"/>
      <c r="S404" s="328"/>
      <c r="T404" s="328"/>
      <c r="U404" s="328"/>
      <c r="V404" s="328"/>
      <c r="W404" s="328"/>
      <c r="X404" s="328"/>
      <c r="Y404" s="329"/>
      <c r="Z404" s="336"/>
      <c r="AA404" s="337"/>
      <c r="AB404" s="337"/>
      <c r="AC404" s="337"/>
      <c r="AD404" s="338"/>
      <c r="AE404" s="336"/>
      <c r="AF404" s="337"/>
      <c r="AG404" s="337"/>
      <c r="AH404" s="337"/>
      <c r="AI404" s="337"/>
      <c r="AJ404" s="337"/>
      <c r="AK404" s="300" t="s">
        <v>13</v>
      </c>
      <c r="AL404" s="301"/>
      <c r="AM404" s="301"/>
      <c r="AN404" s="301"/>
      <c r="AO404" s="301"/>
      <c r="AP404" s="301"/>
      <c r="AQ404" s="301"/>
      <c r="AR404" s="301"/>
      <c r="AS404" s="301"/>
      <c r="AT404" s="301"/>
      <c r="AU404" s="301"/>
      <c r="AV404" s="301"/>
      <c r="AW404" s="301"/>
      <c r="AX404" s="302"/>
      <c r="AY404" s="407">
        <v>1</v>
      </c>
      <c r="AZ404" s="304"/>
      <c r="BA404" s="304"/>
      <c r="BB404" s="408"/>
      <c r="BC404" s="306">
        <f t="shared" ref="BC404" si="63">+$AE$401*AY404</f>
        <v>5</v>
      </c>
      <c r="BD404" s="307"/>
      <c r="BE404" s="307"/>
      <c r="BF404" s="308"/>
      <c r="BG404" s="309">
        <v>40826</v>
      </c>
      <c r="BH404" s="310"/>
      <c r="BI404" s="310"/>
      <c r="BJ404" s="311"/>
      <c r="BK404" s="312">
        <f t="shared" ref="BK404" si="64">+AY404*BG404</f>
        <v>40826</v>
      </c>
      <c r="BL404" s="313"/>
      <c r="BM404" s="313"/>
      <c r="BN404" s="313"/>
      <c r="BO404" s="313"/>
      <c r="BP404" s="314"/>
      <c r="BQ404" s="294"/>
      <c r="BR404" s="295"/>
      <c r="BS404" s="295"/>
      <c r="BT404" s="295"/>
      <c r="BU404" s="295"/>
      <c r="BV404" s="295"/>
      <c r="BW404" s="296"/>
      <c r="BX404" s="294"/>
      <c r="BY404" s="295"/>
      <c r="BZ404" s="295"/>
      <c r="CA404" s="295"/>
      <c r="CB404" s="295"/>
      <c r="CC404" s="296"/>
      <c r="CD404" s="294"/>
      <c r="CE404" s="295"/>
      <c r="CF404" s="295"/>
      <c r="CG404" s="295"/>
      <c r="CH404" s="295"/>
      <c r="CI404" s="296"/>
    </row>
    <row r="405" spans="1:87" ht="18" customHeight="1" x14ac:dyDescent="0.25">
      <c r="A405" s="75"/>
      <c r="B405" s="327"/>
      <c r="C405" s="328"/>
      <c r="D405" s="328"/>
      <c r="E405" s="328"/>
      <c r="F405" s="328"/>
      <c r="G405" s="328"/>
      <c r="H405" s="328"/>
      <c r="I405" s="328"/>
      <c r="J405" s="328"/>
      <c r="K405" s="328"/>
      <c r="L405" s="328"/>
      <c r="M405" s="328"/>
      <c r="N405" s="328"/>
      <c r="O405" s="328"/>
      <c r="P405" s="328"/>
      <c r="Q405" s="328"/>
      <c r="R405" s="328"/>
      <c r="S405" s="328"/>
      <c r="T405" s="328"/>
      <c r="U405" s="328"/>
      <c r="V405" s="328"/>
      <c r="W405" s="328"/>
      <c r="X405" s="328"/>
      <c r="Y405" s="329"/>
      <c r="Z405" s="336"/>
      <c r="AA405" s="337"/>
      <c r="AB405" s="337"/>
      <c r="AC405" s="337"/>
      <c r="AD405" s="338"/>
      <c r="AE405" s="336"/>
      <c r="AF405" s="337"/>
      <c r="AG405" s="337"/>
      <c r="AH405" s="337"/>
      <c r="AI405" s="337"/>
      <c r="AJ405" s="337"/>
      <c r="AK405" s="300" t="s">
        <v>40</v>
      </c>
      <c r="AL405" s="301"/>
      <c r="AM405" s="301"/>
      <c r="AN405" s="301"/>
      <c r="AO405" s="301"/>
      <c r="AP405" s="301"/>
      <c r="AQ405" s="301"/>
      <c r="AR405" s="301"/>
      <c r="AS405" s="301"/>
      <c r="AT405" s="301"/>
      <c r="AU405" s="301"/>
      <c r="AV405" s="301"/>
      <c r="AW405" s="301"/>
      <c r="AX405" s="302"/>
      <c r="AY405" s="407">
        <v>1</v>
      </c>
      <c r="AZ405" s="304"/>
      <c r="BA405" s="304"/>
      <c r="BB405" s="408"/>
      <c r="BC405" s="306">
        <f t="shared" si="61"/>
        <v>5</v>
      </c>
      <c r="BD405" s="307"/>
      <c r="BE405" s="307"/>
      <c r="BF405" s="308"/>
      <c r="BG405" s="309">
        <v>26988</v>
      </c>
      <c r="BH405" s="310"/>
      <c r="BI405" s="310"/>
      <c r="BJ405" s="311"/>
      <c r="BK405" s="312">
        <f t="shared" si="62"/>
        <v>26988</v>
      </c>
      <c r="BL405" s="313"/>
      <c r="BM405" s="313"/>
      <c r="BN405" s="313"/>
      <c r="BO405" s="313"/>
      <c r="BP405" s="314"/>
      <c r="BQ405" s="294"/>
      <c r="BR405" s="295"/>
      <c r="BS405" s="295"/>
      <c r="BT405" s="295"/>
      <c r="BU405" s="295"/>
      <c r="BV405" s="295"/>
      <c r="BW405" s="296"/>
      <c r="BX405" s="294"/>
      <c r="BY405" s="295"/>
      <c r="BZ405" s="295"/>
      <c r="CA405" s="295"/>
      <c r="CB405" s="295"/>
      <c r="CC405" s="296"/>
      <c r="CD405" s="294"/>
      <c r="CE405" s="295"/>
      <c r="CF405" s="295"/>
      <c r="CG405" s="295"/>
      <c r="CH405" s="295"/>
      <c r="CI405" s="296"/>
    </row>
    <row r="406" spans="1:87" ht="18" customHeight="1" x14ac:dyDescent="0.25">
      <c r="A406" s="75"/>
      <c r="B406" s="327"/>
      <c r="C406" s="328"/>
      <c r="D406" s="328"/>
      <c r="E406" s="328"/>
      <c r="F406" s="328"/>
      <c r="G406" s="328"/>
      <c r="H406" s="328"/>
      <c r="I406" s="328"/>
      <c r="J406" s="328"/>
      <c r="K406" s="328"/>
      <c r="L406" s="328"/>
      <c r="M406" s="328"/>
      <c r="N406" s="328"/>
      <c r="O406" s="328"/>
      <c r="P406" s="328"/>
      <c r="Q406" s="328"/>
      <c r="R406" s="328"/>
      <c r="S406" s="328"/>
      <c r="T406" s="328"/>
      <c r="U406" s="328"/>
      <c r="V406" s="328"/>
      <c r="W406" s="328"/>
      <c r="X406" s="328"/>
      <c r="Y406" s="329"/>
      <c r="Z406" s="336"/>
      <c r="AA406" s="337"/>
      <c r="AB406" s="337"/>
      <c r="AC406" s="337"/>
      <c r="AD406" s="338"/>
      <c r="AE406" s="336"/>
      <c r="AF406" s="337"/>
      <c r="AG406" s="337"/>
      <c r="AH406" s="337"/>
      <c r="AI406" s="337"/>
      <c r="AJ406" s="337"/>
      <c r="AK406" s="300" t="s">
        <v>528</v>
      </c>
      <c r="AL406" s="301"/>
      <c r="AM406" s="301"/>
      <c r="AN406" s="301"/>
      <c r="AO406" s="301"/>
      <c r="AP406" s="301"/>
      <c r="AQ406" s="301"/>
      <c r="AR406" s="301"/>
      <c r="AS406" s="301"/>
      <c r="AT406" s="301"/>
      <c r="AU406" s="301"/>
      <c r="AV406" s="301"/>
      <c r="AW406" s="301"/>
      <c r="AX406" s="302"/>
      <c r="AY406" s="407">
        <v>1</v>
      </c>
      <c r="AZ406" s="304"/>
      <c r="BA406" s="304"/>
      <c r="BB406" s="408"/>
      <c r="BC406" s="306">
        <f t="shared" si="61"/>
        <v>5</v>
      </c>
      <c r="BD406" s="307"/>
      <c r="BE406" s="307"/>
      <c r="BF406" s="308"/>
      <c r="BG406" s="309">
        <v>22530</v>
      </c>
      <c r="BH406" s="310"/>
      <c r="BI406" s="310"/>
      <c r="BJ406" s="311"/>
      <c r="BK406" s="312">
        <f t="shared" si="62"/>
        <v>22530</v>
      </c>
      <c r="BL406" s="313"/>
      <c r="BM406" s="313"/>
      <c r="BN406" s="313"/>
      <c r="BO406" s="313"/>
      <c r="BP406" s="314"/>
      <c r="BQ406" s="294"/>
      <c r="BR406" s="295"/>
      <c r="BS406" s="295"/>
      <c r="BT406" s="295"/>
      <c r="BU406" s="295"/>
      <c r="BV406" s="295"/>
      <c r="BW406" s="296"/>
      <c r="BX406" s="294"/>
      <c r="BY406" s="295"/>
      <c r="BZ406" s="295"/>
      <c r="CA406" s="295"/>
      <c r="CB406" s="295"/>
      <c r="CC406" s="296"/>
      <c r="CD406" s="294"/>
      <c r="CE406" s="295"/>
      <c r="CF406" s="295"/>
      <c r="CG406" s="295"/>
      <c r="CH406" s="295"/>
      <c r="CI406" s="296"/>
    </row>
    <row r="407" spans="1:87" ht="18" customHeight="1" x14ac:dyDescent="0.25">
      <c r="A407" s="75"/>
      <c r="B407" s="327"/>
      <c r="C407" s="328"/>
      <c r="D407" s="328"/>
      <c r="E407" s="328"/>
      <c r="F407" s="328"/>
      <c r="G407" s="328"/>
      <c r="H407" s="328"/>
      <c r="I407" s="328"/>
      <c r="J407" s="328"/>
      <c r="K407" s="328"/>
      <c r="L407" s="328"/>
      <c r="M407" s="328"/>
      <c r="N407" s="328"/>
      <c r="O407" s="328"/>
      <c r="P407" s="328"/>
      <c r="Q407" s="328"/>
      <c r="R407" s="328"/>
      <c r="S407" s="328"/>
      <c r="T407" s="328"/>
      <c r="U407" s="328"/>
      <c r="V407" s="328"/>
      <c r="W407" s="328"/>
      <c r="X407" s="328"/>
      <c r="Y407" s="329"/>
      <c r="Z407" s="336"/>
      <c r="AA407" s="337"/>
      <c r="AB407" s="337"/>
      <c r="AC407" s="337"/>
      <c r="AD407" s="338"/>
      <c r="AE407" s="336"/>
      <c r="AF407" s="337"/>
      <c r="AG407" s="337"/>
      <c r="AH407" s="337"/>
      <c r="AI407" s="337"/>
      <c r="AJ407" s="337"/>
      <c r="AK407" s="300" t="s">
        <v>529</v>
      </c>
      <c r="AL407" s="301"/>
      <c r="AM407" s="301"/>
      <c r="AN407" s="301"/>
      <c r="AO407" s="301"/>
      <c r="AP407" s="301"/>
      <c r="AQ407" s="301"/>
      <c r="AR407" s="301"/>
      <c r="AS407" s="301"/>
      <c r="AT407" s="301"/>
      <c r="AU407" s="301"/>
      <c r="AV407" s="301"/>
      <c r="AW407" s="301"/>
      <c r="AX407" s="302"/>
      <c r="AY407" s="407">
        <v>1</v>
      </c>
      <c r="AZ407" s="304"/>
      <c r="BA407" s="304"/>
      <c r="BB407" s="408"/>
      <c r="BC407" s="306">
        <f t="shared" si="61"/>
        <v>5</v>
      </c>
      <c r="BD407" s="307"/>
      <c r="BE407" s="307"/>
      <c r="BF407" s="308"/>
      <c r="BG407" s="309">
        <v>18911</v>
      </c>
      <c r="BH407" s="310"/>
      <c r="BI407" s="310"/>
      <c r="BJ407" s="311"/>
      <c r="BK407" s="312">
        <f t="shared" si="62"/>
        <v>18911</v>
      </c>
      <c r="BL407" s="313"/>
      <c r="BM407" s="313"/>
      <c r="BN407" s="313"/>
      <c r="BO407" s="313"/>
      <c r="BP407" s="314"/>
      <c r="BQ407" s="294"/>
      <c r="BR407" s="295"/>
      <c r="BS407" s="295"/>
      <c r="BT407" s="295"/>
      <c r="BU407" s="295"/>
      <c r="BV407" s="295"/>
      <c r="BW407" s="296"/>
      <c r="BX407" s="294"/>
      <c r="BY407" s="295"/>
      <c r="BZ407" s="295"/>
      <c r="CA407" s="295"/>
      <c r="CB407" s="295"/>
      <c r="CC407" s="296"/>
      <c r="CD407" s="294"/>
      <c r="CE407" s="295"/>
      <c r="CF407" s="295"/>
      <c r="CG407" s="295"/>
      <c r="CH407" s="295"/>
      <c r="CI407" s="296"/>
    </row>
    <row r="408" spans="1:87" ht="18" customHeight="1" x14ac:dyDescent="0.25">
      <c r="A408" s="75"/>
      <c r="B408" s="327"/>
      <c r="C408" s="328"/>
      <c r="D408" s="328"/>
      <c r="E408" s="328"/>
      <c r="F408" s="328"/>
      <c r="G408" s="328"/>
      <c r="H408" s="328"/>
      <c r="I408" s="328"/>
      <c r="J408" s="328"/>
      <c r="K408" s="328"/>
      <c r="L408" s="328"/>
      <c r="M408" s="328"/>
      <c r="N408" s="328"/>
      <c r="O408" s="328"/>
      <c r="P408" s="328"/>
      <c r="Q408" s="328"/>
      <c r="R408" s="328"/>
      <c r="S408" s="328"/>
      <c r="T408" s="328"/>
      <c r="U408" s="328"/>
      <c r="V408" s="328"/>
      <c r="W408" s="328"/>
      <c r="X408" s="328"/>
      <c r="Y408" s="329"/>
      <c r="Z408" s="336"/>
      <c r="AA408" s="337"/>
      <c r="AB408" s="337"/>
      <c r="AC408" s="337"/>
      <c r="AD408" s="338"/>
      <c r="AE408" s="336"/>
      <c r="AF408" s="337"/>
      <c r="AG408" s="337"/>
      <c r="AH408" s="337"/>
      <c r="AI408" s="337"/>
      <c r="AJ408" s="337"/>
      <c r="AK408" s="300" t="s">
        <v>18</v>
      </c>
      <c r="AL408" s="301"/>
      <c r="AM408" s="301"/>
      <c r="AN408" s="301"/>
      <c r="AO408" s="301"/>
      <c r="AP408" s="301"/>
      <c r="AQ408" s="301"/>
      <c r="AR408" s="301"/>
      <c r="AS408" s="301"/>
      <c r="AT408" s="301"/>
      <c r="AU408" s="301"/>
      <c r="AV408" s="301"/>
      <c r="AW408" s="301"/>
      <c r="AX408" s="302"/>
      <c r="AY408" s="407">
        <v>1</v>
      </c>
      <c r="AZ408" s="304"/>
      <c r="BA408" s="304"/>
      <c r="BB408" s="408"/>
      <c r="BC408" s="306">
        <f t="shared" si="61"/>
        <v>5</v>
      </c>
      <c r="BD408" s="307"/>
      <c r="BE408" s="307"/>
      <c r="BF408" s="308"/>
      <c r="BG408" s="309">
        <v>28961</v>
      </c>
      <c r="BH408" s="310"/>
      <c r="BI408" s="310"/>
      <c r="BJ408" s="311"/>
      <c r="BK408" s="312">
        <f t="shared" si="62"/>
        <v>28961</v>
      </c>
      <c r="BL408" s="313"/>
      <c r="BM408" s="313"/>
      <c r="BN408" s="313"/>
      <c r="BO408" s="313"/>
      <c r="BP408" s="314"/>
      <c r="BQ408" s="294"/>
      <c r="BR408" s="295"/>
      <c r="BS408" s="295"/>
      <c r="BT408" s="295"/>
      <c r="BU408" s="295"/>
      <c r="BV408" s="295"/>
      <c r="BW408" s="296"/>
      <c r="BX408" s="294"/>
      <c r="BY408" s="295"/>
      <c r="BZ408" s="295"/>
      <c r="CA408" s="295"/>
      <c r="CB408" s="295"/>
      <c r="CC408" s="296"/>
      <c r="CD408" s="294"/>
      <c r="CE408" s="295"/>
      <c r="CF408" s="295"/>
      <c r="CG408" s="295"/>
      <c r="CH408" s="295"/>
      <c r="CI408" s="296"/>
    </row>
    <row r="409" spans="1:87" ht="18" customHeight="1" x14ac:dyDescent="0.25">
      <c r="A409" s="75"/>
      <c r="B409" s="327"/>
      <c r="C409" s="328"/>
      <c r="D409" s="328"/>
      <c r="E409" s="328"/>
      <c r="F409" s="328"/>
      <c r="G409" s="328"/>
      <c r="H409" s="328"/>
      <c r="I409" s="328"/>
      <c r="J409" s="328"/>
      <c r="K409" s="328"/>
      <c r="L409" s="328"/>
      <c r="M409" s="328"/>
      <c r="N409" s="328"/>
      <c r="O409" s="328"/>
      <c r="P409" s="328"/>
      <c r="Q409" s="328"/>
      <c r="R409" s="328"/>
      <c r="S409" s="328"/>
      <c r="T409" s="328"/>
      <c r="U409" s="328"/>
      <c r="V409" s="328"/>
      <c r="W409" s="328"/>
      <c r="X409" s="328"/>
      <c r="Y409" s="329"/>
      <c r="Z409" s="336"/>
      <c r="AA409" s="337"/>
      <c r="AB409" s="337"/>
      <c r="AC409" s="337"/>
      <c r="AD409" s="338"/>
      <c r="AE409" s="336"/>
      <c r="AF409" s="337"/>
      <c r="AG409" s="337"/>
      <c r="AH409" s="337"/>
      <c r="AI409" s="337"/>
      <c r="AJ409" s="337"/>
      <c r="AK409" s="300" t="s">
        <v>37</v>
      </c>
      <c r="AL409" s="301"/>
      <c r="AM409" s="301"/>
      <c r="AN409" s="301"/>
      <c r="AO409" s="301"/>
      <c r="AP409" s="301"/>
      <c r="AQ409" s="301"/>
      <c r="AR409" s="301"/>
      <c r="AS409" s="301"/>
      <c r="AT409" s="301"/>
      <c r="AU409" s="301"/>
      <c r="AV409" s="301"/>
      <c r="AW409" s="301"/>
      <c r="AX409" s="302"/>
      <c r="AY409" s="407">
        <v>1</v>
      </c>
      <c r="AZ409" s="304"/>
      <c r="BA409" s="304"/>
      <c r="BB409" s="408"/>
      <c r="BC409" s="306">
        <f t="shared" si="61"/>
        <v>5</v>
      </c>
      <c r="BD409" s="307"/>
      <c r="BE409" s="307"/>
      <c r="BF409" s="308"/>
      <c r="BG409" s="309">
        <v>11840</v>
      </c>
      <c r="BH409" s="310"/>
      <c r="BI409" s="310"/>
      <c r="BJ409" s="311"/>
      <c r="BK409" s="312">
        <f t="shared" si="62"/>
        <v>11840</v>
      </c>
      <c r="BL409" s="313"/>
      <c r="BM409" s="313"/>
      <c r="BN409" s="313"/>
      <c r="BO409" s="313"/>
      <c r="BP409" s="314"/>
      <c r="BQ409" s="294"/>
      <c r="BR409" s="295"/>
      <c r="BS409" s="295"/>
      <c r="BT409" s="295"/>
      <c r="BU409" s="295"/>
      <c r="BV409" s="295"/>
      <c r="BW409" s="296"/>
      <c r="BX409" s="294"/>
      <c r="BY409" s="295"/>
      <c r="BZ409" s="295"/>
      <c r="CA409" s="295"/>
      <c r="CB409" s="295"/>
      <c r="CC409" s="296"/>
      <c r="CD409" s="294"/>
      <c r="CE409" s="295"/>
      <c r="CF409" s="295"/>
      <c r="CG409" s="295"/>
      <c r="CH409" s="295"/>
      <c r="CI409" s="296"/>
    </row>
    <row r="410" spans="1:87" ht="18" customHeight="1" thickBot="1" x14ac:dyDescent="0.3">
      <c r="A410" s="75"/>
      <c r="B410" s="327"/>
      <c r="C410" s="328"/>
      <c r="D410" s="328"/>
      <c r="E410" s="328"/>
      <c r="F410" s="328"/>
      <c r="G410" s="328"/>
      <c r="H410" s="328"/>
      <c r="I410" s="328"/>
      <c r="J410" s="328"/>
      <c r="K410" s="328"/>
      <c r="L410" s="328"/>
      <c r="M410" s="328"/>
      <c r="N410" s="328"/>
      <c r="O410" s="328"/>
      <c r="P410" s="328"/>
      <c r="Q410" s="328"/>
      <c r="R410" s="328"/>
      <c r="S410" s="328"/>
      <c r="T410" s="328"/>
      <c r="U410" s="328"/>
      <c r="V410" s="328"/>
      <c r="W410" s="328"/>
      <c r="X410" s="328"/>
      <c r="Y410" s="329"/>
      <c r="Z410" s="336"/>
      <c r="AA410" s="337"/>
      <c r="AB410" s="337"/>
      <c r="AC410" s="337"/>
      <c r="AD410" s="338"/>
      <c r="AE410" s="336"/>
      <c r="AF410" s="337"/>
      <c r="AG410" s="337"/>
      <c r="AH410" s="337"/>
      <c r="AI410" s="337"/>
      <c r="AJ410" s="337"/>
      <c r="AK410" s="392" t="s">
        <v>39</v>
      </c>
      <c r="AL410" s="393"/>
      <c r="AM410" s="393"/>
      <c r="AN410" s="393"/>
      <c r="AO410" s="393"/>
      <c r="AP410" s="393"/>
      <c r="AQ410" s="393"/>
      <c r="AR410" s="393"/>
      <c r="AS410" s="393"/>
      <c r="AT410" s="393"/>
      <c r="AU410" s="393"/>
      <c r="AV410" s="393"/>
      <c r="AW410" s="393"/>
      <c r="AX410" s="394"/>
      <c r="AY410" s="407">
        <v>1</v>
      </c>
      <c r="AZ410" s="304"/>
      <c r="BA410" s="304"/>
      <c r="BB410" s="408"/>
      <c r="BC410" s="306">
        <f t="shared" si="61"/>
        <v>5</v>
      </c>
      <c r="BD410" s="307"/>
      <c r="BE410" s="307"/>
      <c r="BF410" s="308"/>
      <c r="BG410" s="309">
        <v>11840</v>
      </c>
      <c r="BH410" s="310"/>
      <c r="BI410" s="310"/>
      <c r="BJ410" s="311"/>
      <c r="BK410" s="312">
        <f t="shared" si="62"/>
        <v>11840</v>
      </c>
      <c r="BL410" s="313"/>
      <c r="BM410" s="313"/>
      <c r="BN410" s="313"/>
      <c r="BO410" s="313"/>
      <c r="BP410" s="314"/>
      <c r="BQ410" s="294"/>
      <c r="BR410" s="295"/>
      <c r="BS410" s="295"/>
      <c r="BT410" s="295"/>
      <c r="BU410" s="295"/>
      <c r="BV410" s="295"/>
      <c r="BW410" s="296"/>
      <c r="BX410" s="294"/>
      <c r="BY410" s="295"/>
      <c r="BZ410" s="295"/>
      <c r="CA410" s="295"/>
      <c r="CB410" s="295"/>
      <c r="CC410" s="296"/>
      <c r="CD410" s="294"/>
      <c r="CE410" s="295"/>
      <c r="CF410" s="295"/>
      <c r="CG410" s="295"/>
      <c r="CH410" s="295"/>
      <c r="CI410" s="296"/>
    </row>
    <row r="411" spans="1:87" ht="18" customHeight="1" thickBot="1" x14ac:dyDescent="0.3">
      <c r="A411" s="75"/>
      <c r="B411" s="377"/>
      <c r="C411" s="378"/>
      <c r="D411" s="378"/>
      <c r="E411" s="378"/>
      <c r="F411" s="378"/>
      <c r="G411" s="378"/>
      <c r="H411" s="378"/>
      <c r="I411" s="378"/>
      <c r="J411" s="378"/>
      <c r="K411" s="378"/>
      <c r="L411" s="378"/>
      <c r="M411" s="378"/>
      <c r="N411" s="378"/>
      <c r="O411" s="378"/>
      <c r="P411" s="378"/>
      <c r="Q411" s="378"/>
      <c r="R411" s="378"/>
      <c r="S411" s="378"/>
      <c r="T411" s="378"/>
      <c r="U411" s="378"/>
      <c r="V411" s="378"/>
      <c r="W411" s="378"/>
      <c r="X411" s="378"/>
      <c r="Y411" s="378"/>
      <c r="Z411" s="378"/>
      <c r="AA411" s="378"/>
      <c r="AB411" s="378"/>
      <c r="AC411" s="378"/>
      <c r="AD411" s="378"/>
      <c r="AE411" s="378"/>
      <c r="AF411" s="378"/>
      <c r="AG411" s="378"/>
      <c r="AH411" s="378"/>
      <c r="AI411" s="378"/>
      <c r="AJ411" s="379"/>
      <c r="AK411" s="380" t="s">
        <v>3</v>
      </c>
      <c r="AL411" s="381"/>
      <c r="AM411" s="381"/>
      <c r="AN411" s="381"/>
      <c r="AO411" s="381"/>
      <c r="AP411" s="381"/>
      <c r="AQ411" s="381"/>
      <c r="AR411" s="381"/>
      <c r="AS411" s="381"/>
      <c r="AT411" s="381"/>
      <c r="AU411" s="381"/>
      <c r="AV411" s="381"/>
      <c r="AW411" s="381"/>
      <c r="AX411" s="381"/>
      <c r="AY411" s="382"/>
      <c r="AZ411" s="382"/>
      <c r="BA411" s="382"/>
      <c r="BB411" s="382"/>
      <c r="BC411" s="382"/>
      <c r="BD411" s="382"/>
      <c r="BE411" s="382"/>
      <c r="BF411" s="382"/>
      <c r="BG411" s="382"/>
      <c r="BH411" s="382"/>
      <c r="BI411" s="382"/>
      <c r="BJ411" s="383"/>
      <c r="BK411" s="384">
        <f>SUM(BK401:BK410)</f>
        <v>230272</v>
      </c>
      <c r="BL411" s="385"/>
      <c r="BM411" s="385"/>
      <c r="BN411" s="385"/>
      <c r="BO411" s="385"/>
      <c r="BP411" s="386"/>
      <c r="BQ411" s="387" t="s">
        <v>100</v>
      </c>
      <c r="BR411" s="388"/>
      <c r="BS411" s="388"/>
      <c r="BT411" s="388"/>
      <c r="BU411" s="388"/>
      <c r="BV411" s="388"/>
      <c r="BW411" s="388"/>
      <c r="BX411" s="388"/>
      <c r="BY411" s="388"/>
      <c r="BZ411" s="388"/>
      <c r="CA411" s="388"/>
      <c r="CB411" s="388"/>
      <c r="CC411" s="389"/>
      <c r="CD411" s="390">
        <f>+CD401*AE401</f>
        <v>1360423.5294117648</v>
      </c>
      <c r="CE411" s="390"/>
      <c r="CF411" s="390"/>
      <c r="CG411" s="390"/>
      <c r="CH411" s="390"/>
      <c r="CI411" s="391"/>
    </row>
    <row r="412" spans="1:87" ht="18" customHeight="1" thickBot="1" x14ac:dyDescent="0.3">
      <c r="A412" s="75"/>
      <c r="B412" s="76"/>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BG412" s="78"/>
      <c r="BH412" s="78"/>
      <c r="BI412" s="78"/>
      <c r="BJ412" s="78"/>
      <c r="BK412" s="79"/>
      <c r="BL412" s="79"/>
      <c r="BM412" s="79"/>
      <c r="BN412" s="79"/>
      <c r="BO412" s="79"/>
      <c r="BP412" s="79"/>
      <c r="BQ412" s="79"/>
      <c r="BR412" s="79"/>
      <c r="BS412" s="79"/>
      <c r="BT412" s="79"/>
      <c r="BU412" s="79"/>
      <c r="BV412" s="79"/>
      <c r="BW412" s="79"/>
      <c r="BX412" s="79"/>
      <c r="BY412" s="79"/>
      <c r="BZ412" s="79"/>
      <c r="CA412" s="79"/>
      <c r="CB412" s="79"/>
      <c r="CC412" s="79"/>
      <c r="CD412" s="79"/>
      <c r="CE412" s="79"/>
      <c r="CF412" s="79"/>
      <c r="CG412" s="79"/>
      <c r="CH412" s="79"/>
      <c r="CI412" s="79"/>
    </row>
    <row r="413" spans="1:87" ht="18" customHeight="1" x14ac:dyDescent="0.25">
      <c r="A413" s="75"/>
      <c r="B413" s="348" t="s">
        <v>0</v>
      </c>
      <c r="C413" s="349"/>
      <c r="D413" s="349"/>
      <c r="E413" s="349"/>
      <c r="F413" s="349"/>
      <c r="G413" s="349"/>
      <c r="H413" s="349"/>
      <c r="I413" s="349"/>
      <c r="J413" s="349"/>
      <c r="K413" s="349"/>
      <c r="L413" s="349"/>
      <c r="M413" s="349"/>
      <c r="N413" s="349"/>
      <c r="O413" s="349"/>
      <c r="P413" s="349"/>
      <c r="Q413" s="349"/>
      <c r="R413" s="349"/>
      <c r="S413" s="349"/>
      <c r="T413" s="349"/>
      <c r="U413" s="349"/>
      <c r="V413" s="349"/>
      <c r="W413" s="349"/>
      <c r="X413" s="349"/>
      <c r="Y413" s="350"/>
      <c r="Z413" s="348" t="s">
        <v>80</v>
      </c>
      <c r="AA413" s="349"/>
      <c r="AB413" s="349"/>
      <c r="AC413" s="349"/>
      <c r="AD413" s="350"/>
      <c r="AE413" s="357" t="s">
        <v>79</v>
      </c>
      <c r="AF413" s="358"/>
      <c r="AG413" s="358"/>
      <c r="AH413" s="358"/>
      <c r="AI413" s="358"/>
      <c r="AJ413" s="359"/>
      <c r="AK413" s="357" t="s">
        <v>81</v>
      </c>
      <c r="AL413" s="358"/>
      <c r="AM413" s="358"/>
      <c r="AN413" s="358"/>
      <c r="AO413" s="358"/>
      <c r="AP413" s="358"/>
      <c r="AQ413" s="358"/>
      <c r="AR413" s="358"/>
      <c r="AS413" s="358"/>
      <c r="AT413" s="358"/>
      <c r="AU413" s="358"/>
      <c r="AV413" s="358"/>
      <c r="AW413" s="358"/>
      <c r="AX413" s="359"/>
      <c r="AY413" s="357" t="s">
        <v>1</v>
      </c>
      <c r="AZ413" s="358"/>
      <c r="BA413" s="358"/>
      <c r="BB413" s="359"/>
      <c r="BC413" s="348" t="s">
        <v>104</v>
      </c>
      <c r="BD413" s="349"/>
      <c r="BE413" s="349"/>
      <c r="BF413" s="350"/>
      <c r="BG413" s="366" t="s">
        <v>82</v>
      </c>
      <c r="BH413" s="367"/>
      <c r="BI413" s="367"/>
      <c r="BJ413" s="368"/>
      <c r="BK413" s="315" t="s">
        <v>99</v>
      </c>
      <c r="BL413" s="316"/>
      <c r="BM413" s="316"/>
      <c r="BN413" s="316"/>
      <c r="BO413" s="316"/>
      <c r="BP413" s="317"/>
      <c r="BQ413" s="315" t="s">
        <v>83</v>
      </c>
      <c r="BR413" s="316"/>
      <c r="BS413" s="316"/>
      <c r="BT413" s="316"/>
      <c r="BU413" s="316"/>
      <c r="BV413" s="316"/>
      <c r="BW413" s="317"/>
      <c r="BX413" s="315" t="s">
        <v>84</v>
      </c>
      <c r="BY413" s="316"/>
      <c r="BZ413" s="316"/>
      <c r="CA413" s="316"/>
      <c r="CB413" s="316"/>
      <c r="CC413" s="317"/>
      <c r="CD413" s="315" t="s">
        <v>85</v>
      </c>
      <c r="CE413" s="316"/>
      <c r="CF413" s="316"/>
      <c r="CG413" s="316"/>
      <c r="CH413" s="316"/>
      <c r="CI413" s="317"/>
    </row>
    <row r="414" spans="1:87" ht="18" customHeight="1" x14ac:dyDescent="0.25">
      <c r="A414" s="75"/>
      <c r="B414" s="351"/>
      <c r="C414" s="352"/>
      <c r="D414" s="352"/>
      <c r="E414" s="352"/>
      <c r="F414" s="352"/>
      <c r="G414" s="352"/>
      <c r="H414" s="352"/>
      <c r="I414" s="352"/>
      <c r="J414" s="352"/>
      <c r="K414" s="352"/>
      <c r="L414" s="352"/>
      <c r="M414" s="352"/>
      <c r="N414" s="352"/>
      <c r="O414" s="352"/>
      <c r="P414" s="352"/>
      <c r="Q414" s="352"/>
      <c r="R414" s="352"/>
      <c r="S414" s="352"/>
      <c r="T414" s="352"/>
      <c r="U414" s="352"/>
      <c r="V414" s="352"/>
      <c r="W414" s="352"/>
      <c r="X414" s="352"/>
      <c r="Y414" s="353"/>
      <c r="Z414" s="351"/>
      <c r="AA414" s="352"/>
      <c r="AB414" s="352"/>
      <c r="AC414" s="352"/>
      <c r="AD414" s="353"/>
      <c r="AE414" s="360"/>
      <c r="AF414" s="361"/>
      <c r="AG414" s="361"/>
      <c r="AH414" s="361"/>
      <c r="AI414" s="361"/>
      <c r="AJ414" s="362"/>
      <c r="AK414" s="360"/>
      <c r="AL414" s="361"/>
      <c r="AM414" s="361"/>
      <c r="AN414" s="361"/>
      <c r="AO414" s="361"/>
      <c r="AP414" s="361"/>
      <c r="AQ414" s="361"/>
      <c r="AR414" s="361"/>
      <c r="AS414" s="361"/>
      <c r="AT414" s="361"/>
      <c r="AU414" s="361"/>
      <c r="AV414" s="361"/>
      <c r="AW414" s="361"/>
      <c r="AX414" s="362"/>
      <c r="AY414" s="360"/>
      <c r="AZ414" s="361"/>
      <c r="BA414" s="361"/>
      <c r="BB414" s="362"/>
      <c r="BC414" s="351"/>
      <c r="BD414" s="352"/>
      <c r="BE414" s="352"/>
      <c r="BF414" s="353"/>
      <c r="BG414" s="369"/>
      <c r="BH414" s="370"/>
      <c r="BI414" s="370"/>
      <c r="BJ414" s="371"/>
      <c r="BK414" s="318"/>
      <c r="BL414" s="319"/>
      <c r="BM414" s="319"/>
      <c r="BN414" s="319"/>
      <c r="BO414" s="319"/>
      <c r="BP414" s="320"/>
      <c r="BQ414" s="318"/>
      <c r="BR414" s="319"/>
      <c r="BS414" s="319"/>
      <c r="BT414" s="319"/>
      <c r="BU414" s="319"/>
      <c r="BV414" s="319"/>
      <c r="BW414" s="320"/>
      <c r="BX414" s="318"/>
      <c r="BY414" s="319"/>
      <c r="BZ414" s="319"/>
      <c r="CA414" s="319"/>
      <c r="CB414" s="319"/>
      <c r="CC414" s="320"/>
      <c r="CD414" s="318"/>
      <c r="CE414" s="319"/>
      <c r="CF414" s="319"/>
      <c r="CG414" s="319"/>
      <c r="CH414" s="319"/>
      <c r="CI414" s="320"/>
    </row>
    <row r="415" spans="1:87" ht="18" customHeight="1" thickBot="1" x14ac:dyDescent="0.3">
      <c r="A415" s="75"/>
      <c r="B415" s="354"/>
      <c r="C415" s="355"/>
      <c r="D415" s="355"/>
      <c r="E415" s="355"/>
      <c r="F415" s="355"/>
      <c r="G415" s="355"/>
      <c r="H415" s="355"/>
      <c r="I415" s="355"/>
      <c r="J415" s="355"/>
      <c r="K415" s="355"/>
      <c r="L415" s="355"/>
      <c r="M415" s="355"/>
      <c r="N415" s="355"/>
      <c r="O415" s="355"/>
      <c r="P415" s="355"/>
      <c r="Q415" s="355"/>
      <c r="R415" s="355"/>
      <c r="S415" s="355"/>
      <c r="T415" s="355"/>
      <c r="U415" s="355"/>
      <c r="V415" s="355"/>
      <c r="W415" s="355"/>
      <c r="X415" s="355"/>
      <c r="Y415" s="356"/>
      <c r="Z415" s="354"/>
      <c r="AA415" s="355"/>
      <c r="AB415" s="355"/>
      <c r="AC415" s="355"/>
      <c r="AD415" s="356"/>
      <c r="AE415" s="363"/>
      <c r="AF415" s="364"/>
      <c r="AG415" s="364"/>
      <c r="AH415" s="364"/>
      <c r="AI415" s="364"/>
      <c r="AJ415" s="365"/>
      <c r="AK415" s="360"/>
      <c r="AL415" s="361"/>
      <c r="AM415" s="361"/>
      <c r="AN415" s="361"/>
      <c r="AO415" s="361"/>
      <c r="AP415" s="361"/>
      <c r="AQ415" s="361"/>
      <c r="AR415" s="361"/>
      <c r="AS415" s="361"/>
      <c r="AT415" s="361"/>
      <c r="AU415" s="361"/>
      <c r="AV415" s="361"/>
      <c r="AW415" s="361"/>
      <c r="AX415" s="362"/>
      <c r="AY415" s="360"/>
      <c r="AZ415" s="361"/>
      <c r="BA415" s="361"/>
      <c r="BB415" s="362"/>
      <c r="BC415" s="351"/>
      <c r="BD415" s="352"/>
      <c r="BE415" s="352"/>
      <c r="BF415" s="353"/>
      <c r="BG415" s="369"/>
      <c r="BH415" s="370"/>
      <c r="BI415" s="370"/>
      <c r="BJ415" s="371"/>
      <c r="BK415" s="318"/>
      <c r="BL415" s="319"/>
      <c r="BM415" s="319"/>
      <c r="BN415" s="319"/>
      <c r="BO415" s="319"/>
      <c r="BP415" s="320"/>
      <c r="BQ415" s="321"/>
      <c r="BR415" s="322"/>
      <c r="BS415" s="322"/>
      <c r="BT415" s="322"/>
      <c r="BU415" s="322"/>
      <c r="BV415" s="322"/>
      <c r="BW415" s="323"/>
      <c r="BX415" s="321"/>
      <c r="BY415" s="322"/>
      <c r="BZ415" s="322"/>
      <c r="CA415" s="322"/>
      <c r="CB415" s="322"/>
      <c r="CC415" s="323"/>
      <c r="CD415" s="321"/>
      <c r="CE415" s="322"/>
      <c r="CF415" s="322"/>
      <c r="CG415" s="322"/>
      <c r="CH415" s="322"/>
      <c r="CI415" s="323"/>
    </row>
    <row r="416" spans="1:87" ht="18" customHeight="1" x14ac:dyDescent="0.25">
      <c r="A416" s="75"/>
      <c r="B416" s="324" t="s">
        <v>296</v>
      </c>
      <c r="C416" s="325"/>
      <c r="D416" s="325"/>
      <c r="E416" s="325"/>
      <c r="F416" s="325"/>
      <c r="G416" s="325"/>
      <c r="H416" s="325"/>
      <c r="I416" s="325"/>
      <c r="J416" s="325"/>
      <c r="K416" s="325"/>
      <c r="L416" s="325"/>
      <c r="M416" s="325"/>
      <c r="N416" s="325"/>
      <c r="O416" s="325"/>
      <c r="P416" s="325"/>
      <c r="Q416" s="325"/>
      <c r="R416" s="325"/>
      <c r="S416" s="325"/>
      <c r="T416" s="325"/>
      <c r="U416" s="325"/>
      <c r="V416" s="325"/>
      <c r="W416" s="325"/>
      <c r="X416" s="325"/>
      <c r="Y416" s="326"/>
      <c r="Z416" s="333" t="s">
        <v>351</v>
      </c>
      <c r="AA416" s="334"/>
      <c r="AB416" s="334"/>
      <c r="AC416" s="334"/>
      <c r="AD416" s="335"/>
      <c r="AE416" s="333">
        <v>6</v>
      </c>
      <c r="AF416" s="334"/>
      <c r="AG416" s="334"/>
      <c r="AH416" s="334"/>
      <c r="AI416" s="334"/>
      <c r="AJ416" s="334"/>
      <c r="AK416" s="342" t="s">
        <v>41</v>
      </c>
      <c r="AL416" s="343"/>
      <c r="AM416" s="343"/>
      <c r="AN416" s="343"/>
      <c r="AO416" s="343"/>
      <c r="AP416" s="343"/>
      <c r="AQ416" s="343"/>
      <c r="AR416" s="343"/>
      <c r="AS416" s="343"/>
      <c r="AT416" s="343"/>
      <c r="AU416" s="343"/>
      <c r="AV416" s="343"/>
      <c r="AW416" s="343"/>
      <c r="AX416" s="344"/>
      <c r="AY416" s="409">
        <v>1</v>
      </c>
      <c r="AZ416" s="346"/>
      <c r="BA416" s="346"/>
      <c r="BB416" s="410"/>
      <c r="BC416" s="345">
        <f>+$AE$416*AY416</f>
        <v>6</v>
      </c>
      <c r="BD416" s="346"/>
      <c r="BE416" s="346"/>
      <c r="BF416" s="347"/>
      <c r="BG416" s="285">
        <v>22629</v>
      </c>
      <c r="BH416" s="286"/>
      <c r="BI416" s="286"/>
      <c r="BJ416" s="287"/>
      <c r="BK416" s="288">
        <f>+AY416*BG416</f>
        <v>22629</v>
      </c>
      <c r="BL416" s="289"/>
      <c r="BM416" s="289"/>
      <c r="BN416" s="289"/>
      <c r="BO416" s="289"/>
      <c r="BP416" s="290"/>
      <c r="BQ416" s="291">
        <v>1000</v>
      </c>
      <c r="BR416" s="292"/>
      <c r="BS416" s="292"/>
      <c r="BT416" s="292"/>
      <c r="BU416" s="292"/>
      <c r="BV416" s="292"/>
      <c r="BW416" s="293"/>
      <c r="BX416" s="291">
        <f>+(((BK427+BQ416)*15)/85)</f>
        <v>44115.176470588238</v>
      </c>
      <c r="BY416" s="292"/>
      <c r="BZ416" s="292"/>
      <c r="CA416" s="292"/>
      <c r="CB416" s="292"/>
      <c r="CC416" s="293"/>
      <c r="CD416" s="291">
        <f>+BK427+BQ416+BX416</f>
        <v>294101.17647058825</v>
      </c>
      <c r="CE416" s="292"/>
      <c r="CF416" s="292"/>
      <c r="CG416" s="292"/>
      <c r="CH416" s="292"/>
      <c r="CI416" s="293"/>
    </row>
    <row r="417" spans="1:87" ht="18" customHeight="1" x14ac:dyDescent="0.25">
      <c r="A417" s="75"/>
      <c r="B417" s="327"/>
      <c r="C417" s="328"/>
      <c r="D417" s="328"/>
      <c r="E417" s="328"/>
      <c r="F417" s="328"/>
      <c r="G417" s="328"/>
      <c r="H417" s="328"/>
      <c r="I417" s="328"/>
      <c r="J417" s="328"/>
      <c r="K417" s="328"/>
      <c r="L417" s="328"/>
      <c r="M417" s="328"/>
      <c r="N417" s="328"/>
      <c r="O417" s="328"/>
      <c r="P417" s="328"/>
      <c r="Q417" s="328"/>
      <c r="R417" s="328"/>
      <c r="S417" s="328"/>
      <c r="T417" s="328"/>
      <c r="U417" s="328"/>
      <c r="V417" s="328"/>
      <c r="W417" s="328"/>
      <c r="X417" s="328"/>
      <c r="Y417" s="329"/>
      <c r="Z417" s="336"/>
      <c r="AA417" s="337"/>
      <c r="AB417" s="337"/>
      <c r="AC417" s="337"/>
      <c r="AD417" s="338"/>
      <c r="AE417" s="336"/>
      <c r="AF417" s="337"/>
      <c r="AG417" s="337"/>
      <c r="AH417" s="337"/>
      <c r="AI417" s="337"/>
      <c r="AJ417" s="337"/>
      <c r="AK417" s="300" t="s">
        <v>23</v>
      </c>
      <c r="AL417" s="301"/>
      <c r="AM417" s="301"/>
      <c r="AN417" s="301"/>
      <c r="AO417" s="301"/>
      <c r="AP417" s="301"/>
      <c r="AQ417" s="301"/>
      <c r="AR417" s="301"/>
      <c r="AS417" s="301"/>
      <c r="AT417" s="301"/>
      <c r="AU417" s="301"/>
      <c r="AV417" s="301"/>
      <c r="AW417" s="301"/>
      <c r="AX417" s="302"/>
      <c r="AY417" s="407">
        <v>1</v>
      </c>
      <c r="AZ417" s="304"/>
      <c r="BA417" s="304"/>
      <c r="BB417" s="408"/>
      <c r="BC417" s="306">
        <f t="shared" ref="BC417:BC426" si="65">+$AE$416*AY417</f>
        <v>6</v>
      </c>
      <c r="BD417" s="307"/>
      <c r="BE417" s="307"/>
      <c r="BF417" s="308"/>
      <c r="BG417" s="309">
        <v>7925</v>
      </c>
      <c r="BH417" s="310"/>
      <c r="BI417" s="310"/>
      <c r="BJ417" s="311"/>
      <c r="BK417" s="312">
        <f t="shared" ref="BK417:BK426" si="66">+AY417*BG417</f>
        <v>7925</v>
      </c>
      <c r="BL417" s="313"/>
      <c r="BM417" s="313"/>
      <c r="BN417" s="313"/>
      <c r="BO417" s="313"/>
      <c r="BP417" s="314"/>
      <c r="BQ417" s="294"/>
      <c r="BR417" s="295"/>
      <c r="BS417" s="295"/>
      <c r="BT417" s="295"/>
      <c r="BU417" s="295"/>
      <c r="BV417" s="295"/>
      <c r="BW417" s="296"/>
      <c r="BX417" s="294"/>
      <c r="BY417" s="295"/>
      <c r="BZ417" s="295"/>
      <c r="CA417" s="295"/>
      <c r="CB417" s="295"/>
      <c r="CC417" s="296"/>
      <c r="CD417" s="294"/>
      <c r="CE417" s="295"/>
      <c r="CF417" s="295"/>
      <c r="CG417" s="295"/>
      <c r="CH417" s="295"/>
      <c r="CI417" s="296"/>
    </row>
    <row r="418" spans="1:87" ht="18" customHeight="1" x14ac:dyDescent="0.25">
      <c r="A418" s="75"/>
      <c r="B418" s="327"/>
      <c r="C418" s="328"/>
      <c r="D418" s="328"/>
      <c r="E418" s="328"/>
      <c r="F418" s="328"/>
      <c r="G418" s="328"/>
      <c r="H418" s="328"/>
      <c r="I418" s="328"/>
      <c r="J418" s="328"/>
      <c r="K418" s="328"/>
      <c r="L418" s="328"/>
      <c r="M418" s="328"/>
      <c r="N418" s="328"/>
      <c r="O418" s="328"/>
      <c r="P418" s="328"/>
      <c r="Q418" s="328"/>
      <c r="R418" s="328"/>
      <c r="S418" s="328"/>
      <c r="T418" s="328"/>
      <c r="U418" s="328"/>
      <c r="V418" s="328"/>
      <c r="W418" s="328"/>
      <c r="X418" s="328"/>
      <c r="Y418" s="329"/>
      <c r="Z418" s="336"/>
      <c r="AA418" s="337"/>
      <c r="AB418" s="337"/>
      <c r="AC418" s="337"/>
      <c r="AD418" s="338"/>
      <c r="AE418" s="336"/>
      <c r="AF418" s="337"/>
      <c r="AG418" s="337"/>
      <c r="AH418" s="337"/>
      <c r="AI418" s="337"/>
      <c r="AJ418" s="337"/>
      <c r="AK418" s="300" t="s">
        <v>527</v>
      </c>
      <c r="AL418" s="301"/>
      <c r="AM418" s="301"/>
      <c r="AN418" s="301"/>
      <c r="AO418" s="301"/>
      <c r="AP418" s="301"/>
      <c r="AQ418" s="301"/>
      <c r="AR418" s="301"/>
      <c r="AS418" s="301"/>
      <c r="AT418" s="301"/>
      <c r="AU418" s="301"/>
      <c r="AV418" s="301"/>
      <c r="AW418" s="301"/>
      <c r="AX418" s="302"/>
      <c r="AY418" s="407">
        <v>2</v>
      </c>
      <c r="AZ418" s="304"/>
      <c r="BA418" s="304"/>
      <c r="BB418" s="408"/>
      <c r="BC418" s="306">
        <f t="shared" si="65"/>
        <v>12</v>
      </c>
      <c r="BD418" s="307"/>
      <c r="BE418" s="307"/>
      <c r="BF418" s="308"/>
      <c r="BG418" s="309">
        <v>18911</v>
      </c>
      <c r="BH418" s="310"/>
      <c r="BI418" s="310"/>
      <c r="BJ418" s="311"/>
      <c r="BK418" s="312">
        <f t="shared" si="66"/>
        <v>37822</v>
      </c>
      <c r="BL418" s="313"/>
      <c r="BM418" s="313"/>
      <c r="BN418" s="313"/>
      <c r="BO418" s="313"/>
      <c r="BP418" s="314"/>
      <c r="BQ418" s="294"/>
      <c r="BR418" s="295"/>
      <c r="BS418" s="295"/>
      <c r="BT418" s="295"/>
      <c r="BU418" s="295"/>
      <c r="BV418" s="295"/>
      <c r="BW418" s="296"/>
      <c r="BX418" s="294"/>
      <c r="BY418" s="295"/>
      <c r="BZ418" s="295"/>
      <c r="CA418" s="295"/>
      <c r="CB418" s="295"/>
      <c r="CC418" s="296"/>
      <c r="CD418" s="294"/>
      <c r="CE418" s="295"/>
      <c r="CF418" s="295"/>
      <c r="CG418" s="295"/>
      <c r="CH418" s="295"/>
      <c r="CI418" s="296"/>
    </row>
    <row r="419" spans="1:87" ht="18" customHeight="1" x14ac:dyDescent="0.25">
      <c r="A419" s="75"/>
      <c r="B419" s="327"/>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9"/>
      <c r="Z419" s="336"/>
      <c r="AA419" s="337"/>
      <c r="AB419" s="337"/>
      <c r="AC419" s="337"/>
      <c r="AD419" s="338"/>
      <c r="AE419" s="336"/>
      <c r="AF419" s="337"/>
      <c r="AG419" s="337"/>
      <c r="AH419" s="337"/>
      <c r="AI419" s="337"/>
      <c r="AJ419" s="337"/>
      <c r="AK419" s="300" t="s">
        <v>13</v>
      </c>
      <c r="AL419" s="301"/>
      <c r="AM419" s="301"/>
      <c r="AN419" s="301"/>
      <c r="AO419" s="301"/>
      <c r="AP419" s="301"/>
      <c r="AQ419" s="301"/>
      <c r="AR419" s="301"/>
      <c r="AS419" s="301"/>
      <c r="AT419" s="301"/>
      <c r="AU419" s="301"/>
      <c r="AV419" s="301"/>
      <c r="AW419" s="301"/>
      <c r="AX419" s="302"/>
      <c r="AY419" s="407">
        <v>1</v>
      </c>
      <c r="AZ419" s="304"/>
      <c r="BA419" s="304"/>
      <c r="BB419" s="408"/>
      <c r="BC419" s="306">
        <f t="shared" si="65"/>
        <v>6</v>
      </c>
      <c r="BD419" s="307"/>
      <c r="BE419" s="307"/>
      <c r="BF419" s="308"/>
      <c r="BG419" s="309">
        <v>40826</v>
      </c>
      <c r="BH419" s="310"/>
      <c r="BI419" s="310"/>
      <c r="BJ419" s="311"/>
      <c r="BK419" s="312">
        <f t="shared" si="66"/>
        <v>40826</v>
      </c>
      <c r="BL419" s="313"/>
      <c r="BM419" s="313"/>
      <c r="BN419" s="313"/>
      <c r="BO419" s="313"/>
      <c r="BP419" s="314"/>
      <c r="BQ419" s="294"/>
      <c r="BR419" s="295"/>
      <c r="BS419" s="295"/>
      <c r="BT419" s="295"/>
      <c r="BU419" s="295"/>
      <c r="BV419" s="295"/>
      <c r="BW419" s="296"/>
      <c r="BX419" s="294"/>
      <c r="BY419" s="295"/>
      <c r="BZ419" s="295"/>
      <c r="CA419" s="295"/>
      <c r="CB419" s="295"/>
      <c r="CC419" s="296"/>
      <c r="CD419" s="294"/>
      <c r="CE419" s="295"/>
      <c r="CF419" s="295"/>
      <c r="CG419" s="295"/>
      <c r="CH419" s="295"/>
      <c r="CI419" s="296"/>
    </row>
    <row r="420" spans="1:87" ht="18" customHeight="1" x14ac:dyDescent="0.25">
      <c r="A420" s="75"/>
      <c r="B420" s="327"/>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9"/>
      <c r="Z420" s="336"/>
      <c r="AA420" s="337"/>
      <c r="AB420" s="337"/>
      <c r="AC420" s="337"/>
      <c r="AD420" s="338"/>
      <c r="AE420" s="336"/>
      <c r="AF420" s="337"/>
      <c r="AG420" s="337"/>
      <c r="AH420" s="337"/>
      <c r="AI420" s="337"/>
      <c r="AJ420" s="337"/>
      <c r="AK420" s="300" t="s">
        <v>40</v>
      </c>
      <c r="AL420" s="301"/>
      <c r="AM420" s="301"/>
      <c r="AN420" s="301"/>
      <c r="AO420" s="301"/>
      <c r="AP420" s="301"/>
      <c r="AQ420" s="301"/>
      <c r="AR420" s="301"/>
      <c r="AS420" s="301"/>
      <c r="AT420" s="301"/>
      <c r="AU420" s="301"/>
      <c r="AV420" s="301"/>
      <c r="AW420" s="301"/>
      <c r="AX420" s="302"/>
      <c r="AY420" s="407">
        <v>1</v>
      </c>
      <c r="AZ420" s="304"/>
      <c r="BA420" s="304"/>
      <c r="BB420" s="408"/>
      <c r="BC420" s="306">
        <f t="shared" si="65"/>
        <v>6</v>
      </c>
      <c r="BD420" s="307"/>
      <c r="BE420" s="307"/>
      <c r="BF420" s="308"/>
      <c r="BG420" s="309">
        <v>26988</v>
      </c>
      <c r="BH420" s="310"/>
      <c r="BI420" s="310"/>
      <c r="BJ420" s="311"/>
      <c r="BK420" s="312">
        <f t="shared" si="66"/>
        <v>26988</v>
      </c>
      <c r="BL420" s="313"/>
      <c r="BM420" s="313"/>
      <c r="BN420" s="313"/>
      <c r="BO420" s="313"/>
      <c r="BP420" s="314"/>
      <c r="BQ420" s="294"/>
      <c r="BR420" s="295"/>
      <c r="BS420" s="295"/>
      <c r="BT420" s="295"/>
      <c r="BU420" s="295"/>
      <c r="BV420" s="295"/>
      <c r="BW420" s="296"/>
      <c r="BX420" s="294"/>
      <c r="BY420" s="295"/>
      <c r="BZ420" s="295"/>
      <c r="CA420" s="295"/>
      <c r="CB420" s="295"/>
      <c r="CC420" s="296"/>
      <c r="CD420" s="294"/>
      <c r="CE420" s="295"/>
      <c r="CF420" s="295"/>
      <c r="CG420" s="295"/>
      <c r="CH420" s="295"/>
      <c r="CI420" s="296"/>
    </row>
    <row r="421" spans="1:87" ht="18" customHeight="1" x14ac:dyDescent="0.25">
      <c r="A421" s="75"/>
      <c r="B421" s="327"/>
      <c r="C421" s="328"/>
      <c r="D421" s="328"/>
      <c r="E421" s="328"/>
      <c r="F421" s="328"/>
      <c r="G421" s="328"/>
      <c r="H421" s="328"/>
      <c r="I421" s="328"/>
      <c r="J421" s="328"/>
      <c r="K421" s="328"/>
      <c r="L421" s="328"/>
      <c r="M421" s="328"/>
      <c r="N421" s="328"/>
      <c r="O421" s="328"/>
      <c r="P421" s="328"/>
      <c r="Q421" s="328"/>
      <c r="R421" s="328"/>
      <c r="S421" s="328"/>
      <c r="T421" s="328"/>
      <c r="U421" s="328"/>
      <c r="V421" s="328"/>
      <c r="W421" s="328"/>
      <c r="X421" s="328"/>
      <c r="Y421" s="329"/>
      <c r="Z421" s="336"/>
      <c r="AA421" s="337"/>
      <c r="AB421" s="337"/>
      <c r="AC421" s="337"/>
      <c r="AD421" s="338"/>
      <c r="AE421" s="336"/>
      <c r="AF421" s="337"/>
      <c r="AG421" s="337"/>
      <c r="AH421" s="337"/>
      <c r="AI421" s="337"/>
      <c r="AJ421" s="337"/>
      <c r="AK421" s="300" t="s">
        <v>528</v>
      </c>
      <c r="AL421" s="301"/>
      <c r="AM421" s="301"/>
      <c r="AN421" s="301"/>
      <c r="AO421" s="301"/>
      <c r="AP421" s="301"/>
      <c r="AQ421" s="301"/>
      <c r="AR421" s="301"/>
      <c r="AS421" s="301"/>
      <c r="AT421" s="301"/>
      <c r="AU421" s="301"/>
      <c r="AV421" s="301"/>
      <c r="AW421" s="301"/>
      <c r="AX421" s="302"/>
      <c r="AY421" s="407">
        <v>1</v>
      </c>
      <c r="AZ421" s="304"/>
      <c r="BA421" s="304"/>
      <c r="BB421" s="408"/>
      <c r="BC421" s="306">
        <f t="shared" si="65"/>
        <v>6</v>
      </c>
      <c r="BD421" s="307"/>
      <c r="BE421" s="307"/>
      <c r="BF421" s="308"/>
      <c r="BG421" s="309">
        <v>22530</v>
      </c>
      <c r="BH421" s="310"/>
      <c r="BI421" s="310"/>
      <c r="BJ421" s="311"/>
      <c r="BK421" s="312">
        <f t="shared" si="66"/>
        <v>22530</v>
      </c>
      <c r="BL421" s="313"/>
      <c r="BM421" s="313"/>
      <c r="BN421" s="313"/>
      <c r="BO421" s="313"/>
      <c r="BP421" s="314"/>
      <c r="BQ421" s="294"/>
      <c r="BR421" s="295"/>
      <c r="BS421" s="295"/>
      <c r="BT421" s="295"/>
      <c r="BU421" s="295"/>
      <c r="BV421" s="295"/>
      <c r="BW421" s="296"/>
      <c r="BX421" s="294"/>
      <c r="BY421" s="295"/>
      <c r="BZ421" s="295"/>
      <c r="CA421" s="295"/>
      <c r="CB421" s="295"/>
      <c r="CC421" s="296"/>
      <c r="CD421" s="294"/>
      <c r="CE421" s="295"/>
      <c r="CF421" s="295"/>
      <c r="CG421" s="295"/>
      <c r="CH421" s="295"/>
      <c r="CI421" s="296"/>
    </row>
    <row r="422" spans="1:87" ht="18" customHeight="1" x14ac:dyDescent="0.25">
      <c r="A422" s="75"/>
      <c r="B422" s="327"/>
      <c r="C422" s="328"/>
      <c r="D422" s="328"/>
      <c r="E422" s="328"/>
      <c r="F422" s="328"/>
      <c r="G422" s="328"/>
      <c r="H422" s="328"/>
      <c r="I422" s="328"/>
      <c r="J422" s="328"/>
      <c r="K422" s="328"/>
      <c r="L422" s="328"/>
      <c r="M422" s="328"/>
      <c r="N422" s="328"/>
      <c r="O422" s="328"/>
      <c r="P422" s="328"/>
      <c r="Q422" s="328"/>
      <c r="R422" s="328"/>
      <c r="S422" s="328"/>
      <c r="T422" s="328"/>
      <c r="U422" s="328"/>
      <c r="V422" s="328"/>
      <c r="W422" s="328"/>
      <c r="X422" s="328"/>
      <c r="Y422" s="329"/>
      <c r="Z422" s="336"/>
      <c r="AA422" s="337"/>
      <c r="AB422" s="337"/>
      <c r="AC422" s="337"/>
      <c r="AD422" s="338"/>
      <c r="AE422" s="336"/>
      <c r="AF422" s="337"/>
      <c r="AG422" s="337"/>
      <c r="AH422" s="337"/>
      <c r="AI422" s="337"/>
      <c r="AJ422" s="337"/>
      <c r="AK422" s="300" t="s">
        <v>529</v>
      </c>
      <c r="AL422" s="301"/>
      <c r="AM422" s="301"/>
      <c r="AN422" s="301"/>
      <c r="AO422" s="301"/>
      <c r="AP422" s="301"/>
      <c r="AQ422" s="301"/>
      <c r="AR422" s="301"/>
      <c r="AS422" s="301"/>
      <c r="AT422" s="301"/>
      <c r="AU422" s="301"/>
      <c r="AV422" s="301"/>
      <c r="AW422" s="301"/>
      <c r="AX422" s="302"/>
      <c r="AY422" s="407">
        <v>1</v>
      </c>
      <c r="AZ422" s="304"/>
      <c r="BA422" s="304"/>
      <c r="BB422" s="408"/>
      <c r="BC422" s="306">
        <f t="shared" si="65"/>
        <v>6</v>
      </c>
      <c r="BD422" s="307"/>
      <c r="BE422" s="307"/>
      <c r="BF422" s="308"/>
      <c r="BG422" s="309">
        <v>18911</v>
      </c>
      <c r="BH422" s="310"/>
      <c r="BI422" s="310"/>
      <c r="BJ422" s="311"/>
      <c r="BK422" s="312">
        <f t="shared" si="66"/>
        <v>18911</v>
      </c>
      <c r="BL422" s="313"/>
      <c r="BM422" s="313"/>
      <c r="BN422" s="313"/>
      <c r="BO422" s="313"/>
      <c r="BP422" s="314"/>
      <c r="BQ422" s="294"/>
      <c r="BR422" s="295"/>
      <c r="BS422" s="295"/>
      <c r="BT422" s="295"/>
      <c r="BU422" s="295"/>
      <c r="BV422" s="295"/>
      <c r="BW422" s="296"/>
      <c r="BX422" s="294"/>
      <c r="BY422" s="295"/>
      <c r="BZ422" s="295"/>
      <c r="CA422" s="295"/>
      <c r="CB422" s="295"/>
      <c r="CC422" s="296"/>
      <c r="CD422" s="294"/>
      <c r="CE422" s="295"/>
      <c r="CF422" s="295"/>
      <c r="CG422" s="295"/>
      <c r="CH422" s="295"/>
      <c r="CI422" s="296"/>
    </row>
    <row r="423" spans="1:87" ht="18" customHeight="1" x14ac:dyDescent="0.25">
      <c r="A423" s="75"/>
      <c r="B423" s="327"/>
      <c r="C423" s="328"/>
      <c r="D423" s="328"/>
      <c r="E423" s="328"/>
      <c r="F423" s="328"/>
      <c r="G423" s="328"/>
      <c r="H423" s="328"/>
      <c r="I423" s="328"/>
      <c r="J423" s="328"/>
      <c r="K423" s="328"/>
      <c r="L423" s="328"/>
      <c r="M423" s="328"/>
      <c r="N423" s="328"/>
      <c r="O423" s="328"/>
      <c r="P423" s="328"/>
      <c r="Q423" s="328"/>
      <c r="R423" s="328"/>
      <c r="S423" s="328"/>
      <c r="T423" s="328"/>
      <c r="U423" s="328"/>
      <c r="V423" s="328"/>
      <c r="W423" s="328"/>
      <c r="X423" s="328"/>
      <c r="Y423" s="329"/>
      <c r="Z423" s="336"/>
      <c r="AA423" s="337"/>
      <c r="AB423" s="337"/>
      <c r="AC423" s="337"/>
      <c r="AD423" s="338"/>
      <c r="AE423" s="336"/>
      <c r="AF423" s="337"/>
      <c r="AG423" s="337"/>
      <c r="AH423" s="337"/>
      <c r="AI423" s="337"/>
      <c r="AJ423" s="337"/>
      <c r="AK423" s="300" t="s">
        <v>526</v>
      </c>
      <c r="AL423" s="301"/>
      <c r="AM423" s="301"/>
      <c r="AN423" s="301"/>
      <c r="AO423" s="301"/>
      <c r="AP423" s="301"/>
      <c r="AQ423" s="301"/>
      <c r="AR423" s="301"/>
      <c r="AS423" s="301"/>
      <c r="AT423" s="301"/>
      <c r="AU423" s="301"/>
      <c r="AV423" s="301"/>
      <c r="AW423" s="301"/>
      <c r="AX423" s="302"/>
      <c r="AY423" s="407">
        <v>1</v>
      </c>
      <c r="AZ423" s="304"/>
      <c r="BA423" s="304"/>
      <c r="BB423" s="408"/>
      <c r="BC423" s="306">
        <f t="shared" si="65"/>
        <v>6</v>
      </c>
      <c r="BD423" s="307"/>
      <c r="BE423" s="307"/>
      <c r="BF423" s="308"/>
      <c r="BG423" s="309">
        <v>7925</v>
      </c>
      <c r="BH423" s="310"/>
      <c r="BI423" s="310"/>
      <c r="BJ423" s="311"/>
      <c r="BK423" s="312">
        <f t="shared" si="66"/>
        <v>7925</v>
      </c>
      <c r="BL423" s="313"/>
      <c r="BM423" s="313"/>
      <c r="BN423" s="313"/>
      <c r="BO423" s="313"/>
      <c r="BP423" s="314"/>
      <c r="BQ423" s="294"/>
      <c r="BR423" s="295"/>
      <c r="BS423" s="295"/>
      <c r="BT423" s="295"/>
      <c r="BU423" s="295"/>
      <c r="BV423" s="295"/>
      <c r="BW423" s="296"/>
      <c r="BX423" s="294"/>
      <c r="BY423" s="295"/>
      <c r="BZ423" s="295"/>
      <c r="CA423" s="295"/>
      <c r="CB423" s="295"/>
      <c r="CC423" s="296"/>
      <c r="CD423" s="294"/>
      <c r="CE423" s="295"/>
      <c r="CF423" s="295"/>
      <c r="CG423" s="295"/>
      <c r="CH423" s="295"/>
      <c r="CI423" s="296"/>
    </row>
    <row r="424" spans="1:87" ht="18" customHeight="1" x14ac:dyDescent="0.25">
      <c r="A424" s="75"/>
      <c r="B424" s="327"/>
      <c r="C424" s="328"/>
      <c r="D424" s="328"/>
      <c r="E424" s="328"/>
      <c r="F424" s="328"/>
      <c r="G424" s="328"/>
      <c r="H424" s="328"/>
      <c r="I424" s="328"/>
      <c r="J424" s="328"/>
      <c r="K424" s="328"/>
      <c r="L424" s="328"/>
      <c r="M424" s="328"/>
      <c r="N424" s="328"/>
      <c r="O424" s="328"/>
      <c r="P424" s="328"/>
      <c r="Q424" s="328"/>
      <c r="R424" s="328"/>
      <c r="S424" s="328"/>
      <c r="T424" s="328"/>
      <c r="U424" s="328"/>
      <c r="V424" s="328"/>
      <c r="W424" s="328"/>
      <c r="X424" s="328"/>
      <c r="Y424" s="329"/>
      <c r="Z424" s="336"/>
      <c r="AA424" s="337"/>
      <c r="AB424" s="337"/>
      <c r="AC424" s="337"/>
      <c r="AD424" s="338"/>
      <c r="AE424" s="336"/>
      <c r="AF424" s="337"/>
      <c r="AG424" s="337"/>
      <c r="AH424" s="337"/>
      <c r="AI424" s="337"/>
      <c r="AJ424" s="337"/>
      <c r="AK424" s="300" t="s">
        <v>530</v>
      </c>
      <c r="AL424" s="301"/>
      <c r="AM424" s="301"/>
      <c r="AN424" s="301"/>
      <c r="AO424" s="301"/>
      <c r="AP424" s="301"/>
      <c r="AQ424" s="301"/>
      <c r="AR424" s="301"/>
      <c r="AS424" s="301"/>
      <c r="AT424" s="301"/>
      <c r="AU424" s="301"/>
      <c r="AV424" s="301"/>
      <c r="AW424" s="301"/>
      <c r="AX424" s="302"/>
      <c r="AY424" s="407">
        <v>1</v>
      </c>
      <c r="AZ424" s="304"/>
      <c r="BA424" s="304"/>
      <c r="BB424" s="408"/>
      <c r="BC424" s="306">
        <f t="shared" si="65"/>
        <v>6</v>
      </c>
      <c r="BD424" s="307"/>
      <c r="BE424" s="307"/>
      <c r="BF424" s="308"/>
      <c r="BG424" s="309">
        <v>22629</v>
      </c>
      <c r="BH424" s="310"/>
      <c r="BI424" s="310"/>
      <c r="BJ424" s="311"/>
      <c r="BK424" s="312">
        <f t="shared" si="66"/>
        <v>22629</v>
      </c>
      <c r="BL424" s="313"/>
      <c r="BM424" s="313"/>
      <c r="BN424" s="313"/>
      <c r="BO424" s="313"/>
      <c r="BP424" s="314"/>
      <c r="BQ424" s="294"/>
      <c r="BR424" s="295"/>
      <c r="BS424" s="295"/>
      <c r="BT424" s="295"/>
      <c r="BU424" s="295"/>
      <c r="BV424" s="295"/>
      <c r="BW424" s="296"/>
      <c r="BX424" s="294"/>
      <c r="BY424" s="295"/>
      <c r="BZ424" s="295"/>
      <c r="CA424" s="295"/>
      <c r="CB424" s="295"/>
      <c r="CC424" s="296"/>
      <c r="CD424" s="294"/>
      <c r="CE424" s="295"/>
      <c r="CF424" s="295"/>
      <c r="CG424" s="295"/>
      <c r="CH424" s="295"/>
      <c r="CI424" s="296"/>
    </row>
    <row r="425" spans="1:87" ht="18" customHeight="1" x14ac:dyDescent="0.25">
      <c r="A425" s="75"/>
      <c r="B425" s="327"/>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9"/>
      <c r="Z425" s="336"/>
      <c r="AA425" s="337"/>
      <c r="AB425" s="337"/>
      <c r="AC425" s="337"/>
      <c r="AD425" s="338"/>
      <c r="AE425" s="336"/>
      <c r="AF425" s="337"/>
      <c r="AG425" s="337"/>
      <c r="AH425" s="337"/>
      <c r="AI425" s="337"/>
      <c r="AJ425" s="337"/>
      <c r="AK425" s="300" t="s">
        <v>18</v>
      </c>
      <c r="AL425" s="301"/>
      <c r="AM425" s="301"/>
      <c r="AN425" s="301"/>
      <c r="AO425" s="301"/>
      <c r="AP425" s="301"/>
      <c r="AQ425" s="301"/>
      <c r="AR425" s="301"/>
      <c r="AS425" s="301"/>
      <c r="AT425" s="301"/>
      <c r="AU425" s="301"/>
      <c r="AV425" s="301"/>
      <c r="AW425" s="301"/>
      <c r="AX425" s="302"/>
      <c r="AY425" s="407">
        <v>1</v>
      </c>
      <c r="AZ425" s="304"/>
      <c r="BA425" s="304"/>
      <c r="BB425" s="408"/>
      <c r="BC425" s="306">
        <f t="shared" si="65"/>
        <v>6</v>
      </c>
      <c r="BD425" s="307"/>
      <c r="BE425" s="307"/>
      <c r="BF425" s="308"/>
      <c r="BG425" s="309">
        <v>28961</v>
      </c>
      <c r="BH425" s="310"/>
      <c r="BI425" s="310"/>
      <c r="BJ425" s="311"/>
      <c r="BK425" s="312">
        <f t="shared" si="66"/>
        <v>28961</v>
      </c>
      <c r="BL425" s="313"/>
      <c r="BM425" s="313"/>
      <c r="BN425" s="313"/>
      <c r="BO425" s="313"/>
      <c r="BP425" s="314"/>
      <c r="BQ425" s="294"/>
      <c r="BR425" s="295"/>
      <c r="BS425" s="295"/>
      <c r="BT425" s="295"/>
      <c r="BU425" s="295"/>
      <c r="BV425" s="295"/>
      <c r="BW425" s="296"/>
      <c r="BX425" s="294"/>
      <c r="BY425" s="295"/>
      <c r="BZ425" s="295"/>
      <c r="CA425" s="295"/>
      <c r="CB425" s="295"/>
      <c r="CC425" s="296"/>
      <c r="CD425" s="294"/>
      <c r="CE425" s="295"/>
      <c r="CF425" s="295"/>
      <c r="CG425" s="295"/>
      <c r="CH425" s="295"/>
      <c r="CI425" s="296"/>
    </row>
    <row r="426" spans="1:87" ht="18" customHeight="1" thickBot="1" x14ac:dyDescent="0.3">
      <c r="A426" s="75"/>
      <c r="B426" s="327"/>
      <c r="C426" s="328"/>
      <c r="D426" s="328"/>
      <c r="E426" s="328"/>
      <c r="F426" s="328"/>
      <c r="G426" s="328"/>
      <c r="H426" s="328"/>
      <c r="I426" s="328"/>
      <c r="J426" s="328"/>
      <c r="K426" s="328"/>
      <c r="L426" s="328"/>
      <c r="M426" s="328"/>
      <c r="N426" s="328"/>
      <c r="O426" s="328"/>
      <c r="P426" s="328"/>
      <c r="Q426" s="328"/>
      <c r="R426" s="328"/>
      <c r="S426" s="328"/>
      <c r="T426" s="328"/>
      <c r="U426" s="328"/>
      <c r="V426" s="328"/>
      <c r="W426" s="328"/>
      <c r="X426" s="328"/>
      <c r="Y426" s="329"/>
      <c r="Z426" s="336"/>
      <c r="AA426" s="337"/>
      <c r="AB426" s="337"/>
      <c r="AC426" s="337"/>
      <c r="AD426" s="338"/>
      <c r="AE426" s="336"/>
      <c r="AF426" s="337"/>
      <c r="AG426" s="337"/>
      <c r="AH426" s="337"/>
      <c r="AI426" s="337"/>
      <c r="AJ426" s="337"/>
      <c r="AK426" s="392" t="s">
        <v>37</v>
      </c>
      <c r="AL426" s="393"/>
      <c r="AM426" s="393"/>
      <c r="AN426" s="393"/>
      <c r="AO426" s="393"/>
      <c r="AP426" s="393"/>
      <c r="AQ426" s="393"/>
      <c r="AR426" s="393"/>
      <c r="AS426" s="393"/>
      <c r="AT426" s="393"/>
      <c r="AU426" s="393"/>
      <c r="AV426" s="393"/>
      <c r="AW426" s="393"/>
      <c r="AX426" s="394"/>
      <c r="AY426" s="407">
        <v>1</v>
      </c>
      <c r="AZ426" s="304"/>
      <c r="BA426" s="304"/>
      <c r="BB426" s="408"/>
      <c r="BC426" s="306">
        <f t="shared" si="65"/>
        <v>6</v>
      </c>
      <c r="BD426" s="307"/>
      <c r="BE426" s="307"/>
      <c r="BF426" s="308"/>
      <c r="BG426" s="309">
        <v>11840</v>
      </c>
      <c r="BH426" s="310"/>
      <c r="BI426" s="310"/>
      <c r="BJ426" s="311"/>
      <c r="BK426" s="312">
        <f t="shared" si="66"/>
        <v>11840</v>
      </c>
      <c r="BL426" s="313"/>
      <c r="BM426" s="313"/>
      <c r="BN426" s="313"/>
      <c r="BO426" s="313"/>
      <c r="BP426" s="314"/>
      <c r="BQ426" s="294"/>
      <c r="BR426" s="295"/>
      <c r="BS426" s="295"/>
      <c r="BT426" s="295"/>
      <c r="BU426" s="295"/>
      <c r="BV426" s="295"/>
      <c r="BW426" s="296"/>
      <c r="BX426" s="294"/>
      <c r="BY426" s="295"/>
      <c r="BZ426" s="295"/>
      <c r="CA426" s="295"/>
      <c r="CB426" s="295"/>
      <c r="CC426" s="296"/>
      <c r="CD426" s="294"/>
      <c r="CE426" s="295"/>
      <c r="CF426" s="295"/>
      <c r="CG426" s="295"/>
      <c r="CH426" s="295"/>
      <c r="CI426" s="296"/>
    </row>
    <row r="427" spans="1:87" ht="18" customHeight="1" thickBot="1" x14ac:dyDescent="0.3">
      <c r="A427" s="75"/>
      <c r="B427" s="377"/>
      <c r="C427" s="378"/>
      <c r="D427" s="378"/>
      <c r="E427" s="378"/>
      <c r="F427" s="378"/>
      <c r="G427" s="378"/>
      <c r="H427" s="378"/>
      <c r="I427" s="378"/>
      <c r="J427" s="378"/>
      <c r="K427" s="378"/>
      <c r="L427" s="378"/>
      <c r="M427" s="378"/>
      <c r="N427" s="378"/>
      <c r="O427" s="378"/>
      <c r="P427" s="378"/>
      <c r="Q427" s="378"/>
      <c r="R427" s="378"/>
      <c r="S427" s="378"/>
      <c r="T427" s="378"/>
      <c r="U427" s="378"/>
      <c r="V427" s="378"/>
      <c r="W427" s="378"/>
      <c r="X427" s="378"/>
      <c r="Y427" s="378"/>
      <c r="Z427" s="378"/>
      <c r="AA427" s="378"/>
      <c r="AB427" s="378"/>
      <c r="AC427" s="378"/>
      <c r="AD427" s="378"/>
      <c r="AE427" s="378"/>
      <c r="AF427" s="378"/>
      <c r="AG427" s="378"/>
      <c r="AH427" s="378"/>
      <c r="AI427" s="378"/>
      <c r="AJ427" s="379"/>
      <c r="AK427" s="380" t="s">
        <v>3</v>
      </c>
      <c r="AL427" s="381"/>
      <c r="AM427" s="381"/>
      <c r="AN427" s="381"/>
      <c r="AO427" s="381"/>
      <c r="AP427" s="381"/>
      <c r="AQ427" s="381"/>
      <c r="AR427" s="381"/>
      <c r="AS427" s="381"/>
      <c r="AT427" s="381"/>
      <c r="AU427" s="381"/>
      <c r="AV427" s="381"/>
      <c r="AW427" s="381"/>
      <c r="AX427" s="381"/>
      <c r="AY427" s="382"/>
      <c r="AZ427" s="382"/>
      <c r="BA427" s="382"/>
      <c r="BB427" s="382"/>
      <c r="BC427" s="382"/>
      <c r="BD427" s="382"/>
      <c r="BE427" s="382"/>
      <c r="BF427" s="382"/>
      <c r="BG427" s="382"/>
      <c r="BH427" s="382"/>
      <c r="BI427" s="382"/>
      <c r="BJ427" s="383"/>
      <c r="BK427" s="384">
        <f>SUM(BK416:BK426)</f>
        <v>248986</v>
      </c>
      <c r="BL427" s="385"/>
      <c r="BM427" s="385"/>
      <c r="BN427" s="385"/>
      <c r="BO427" s="385"/>
      <c r="BP427" s="386"/>
      <c r="BQ427" s="387" t="s">
        <v>100</v>
      </c>
      <c r="BR427" s="388"/>
      <c r="BS427" s="388"/>
      <c r="BT427" s="388"/>
      <c r="BU427" s="388"/>
      <c r="BV427" s="388"/>
      <c r="BW427" s="388"/>
      <c r="BX427" s="388"/>
      <c r="BY427" s="388"/>
      <c r="BZ427" s="388"/>
      <c r="CA427" s="388"/>
      <c r="CB427" s="388"/>
      <c r="CC427" s="389"/>
      <c r="CD427" s="390">
        <f>+CD416*AE416</f>
        <v>1764607.0588235296</v>
      </c>
      <c r="CE427" s="390"/>
      <c r="CF427" s="390"/>
      <c r="CG427" s="390"/>
      <c r="CH427" s="390"/>
      <c r="CI427" s="391"/>
    </row>
    <row r="428" spans="1:87" ht="18" customHeight="1" thickBot="1" x14ac:dyDescent="0.3">
      <c r="A428" s="75"/>
      <c r="B428" s="76"/>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c r="AB428" s="76"/>
      <c r="AC428" s="76"/>
      <c r="AD428" s="76"/>
      <c r="AE428" s="76"/>
      <c r="AF428" s="76"/>
      <c r="AG428" s="76"/>
      <c r="AH428" s="76"/>
      <c r="AI428" s="76"/>
      <c r="AJ428" s="76"/>
      <c r="BG428" s="78"/>
      <c r="BH428" s="78"/>
      <c r="BI428" s="78"/>
      <c r="BJ428" s="78"/>
      <c r="BK428" s="79"/>
      <c r="BL428" s="79"/>
      <c r="BM428" s="79"/>
      <c r="BN428" s="79"/>
      <c r="BO428" s="79"/>
      <c r="BP428" s="79"/>
      <c r="BQ428" s="79"/>
      <c r="BR428" s="79"/>
      <c r="BS428" s="79"/>
      <c r="BT428" s="79"/>
      <c r="BU428" s="79"/>
      <c r="BV428" s="79"/>
      <c r="BW428" s="79"/>
      <c r="BX428" s="79"/>
      <c r="BY428" s="79"/>
      <c r="BZ428" s="79"/>
      <c r="CA428" s="79"/>
      <c r="CB428" s="79"/>
      <c r="CC428" s="79"/>
      <c r="CD428" s="79"/>
      <c r="CE428" s="79"/>
      <c r="CF428" s="79"/>
      <c r="CG428" s="79"/>
      <c r="CH428" s="79"/>
      <c r="CI428" s="79"/>
    </row>
    <row r="429" spans="1:87" ht="18" customHeight="1" x14ac:dyDescent="0.25">
      <c r="A429" s="75"/>
      <c r="B429" s="348" t="s">
        <v>0</v>
      </c>
      <c r="C429" s="349"/>
      <c r="D429" s="349"/>
      <c r="E429" s="349"/>
      <c r="F429" s="349"/>
      <c r="G429" s="349"/>
      <c r="H429" s="349"/>
      <c r="I429" s="349"/>
      <c r="J429" s="349"/>
      <c r="K429" s="349"/>
      <c r="L429" s="349"/>
      <c r="M429" s="349"/>
      <c r="N429" s="349"/>
      <c r="O429" s="349"/>
      <c r="P429" s="349"/>
      <c r="Q429" s="349"/>
      <c r="R429" s="349"/>
      <c r="S429" s="349"/>
      <c r="T429" s="349"/>
      <c r="U429" s="349"/>
      <c r="V429" s="349"/>
      <c r="W429" s="349"/>
      <c r="X429" s="349"/>
      <c r="Y429" s="350"/>
      <c r="Z429" s="348" t="s">
        <v>80</v>
      </c>
      <c r="AA429" s="349"/>
      <c r="AB429" s="349"/>
      <c r="AC429" s="349"/>
      <c r="AD429" s="350"/>
      <c r="AE429" s="357" t="s">
        <v>79</v>
      </c>
      <c r="AF429" s="358"/>
      <c r="AG429" s="358"/>
      <c r="AH429" s="358"/>
      <c r="AI429" s="358"/>
      <c r="AJ429" s="359"/>
      <c r="AK429" s="357" t="s">
        <v>81</v>
      </c>
      <c r="AL429" s="358"/>
      <c r="AM429" s="358"/>
      <c r="AN429" s="358"/>
      <c r="AO429" s="358"/>
      <c r="AP429" s="358"/>
      <c r="AQ429" s="358"/>
      <c r="AR429" s="358"/>
      <c r="AS429" s="358"/>
      <c r="AT429" s="358"/>
      <c r="AU429" s="358"/>
      <c r="AV429" s="358"/>
      <c r="AW429" s="358"/>
      <c r="AX429" s="359"/>
      <c r="AY429" s="357" t="s">
        <v>1</v>
      </c>
      <c r="AZ429" s="358"/>
      <c r="BA429" s="358"/>
      <c r="BB429" s="359"/>
      <c r="BC429" s="348" t="s">
        <v>104</v>
      </c>
      <c r="BD429" s="349"/>
      <c r="BE429" s="349"/>
      <c r="BF429" s="350"/>
      <c r="BG429" s="366" t="s">
        <v>82</v>
      </c>
      <c r="BH429" s="367"/>
      <c r="BI429" s="367"/>
      <c r="BJ429" s="368"/>
      <c r="BK429" s="315" t="s">
        <v>99</v>
      </c>
      <c r="BL429" s="316"/>
      <c r="BM429" s="316"/>
      <c r="BN429" s="316"/>
      <c r="BO429" s="316"/>
      <c r="BP429" s="317"/>
      <c r="BQ429" s="315" t="s">
        <v>83</v>
      </c>
      <c r="BR429" s="316"/>
      <c r="BS429" s="316"/>
      <c r="BT429" s="316"/>
      <c r="BU429" s="316"/>
      <c r="BV429" s="316"/>
      <c r="BW429" s="317"/>
      <c r="BX429" s="315" t="s">
        <v>84</v>
      </c>
      <c r="BY429" s="316"/>
      <c r="BZ429" s="316"/>
      <c r="CA429" s="316"/>
      <c r="CB429" s="316"/>
      <c r="CC429" s="317"/>
      <c r="CD429" s="315" t="s">
        <v>85</v>
      </c>
      <c r="CE429" s="316"/>
      <c r="CF429" s="316"/>
      <c r="CG429" s="316"/>
      <c r="CH429" s="316"/>
      <c r="CI429" s="317"/>
    </row>
    <row r="430" spans="1:87" ht="18" customHeight="1" x14ac:dyDescent="0.25">
      <c r="A430" s="75"/>
      <c r="B430" s="351"/>
      <c r="C430" s="352"/>
      <c r="D430" s="352"/>
      <c r="E430" s="352"/>
      <c r="F430" s="352"/>
      <c r="G430" s="352"/>
      <c r="H430" s="352"/>
      <c r="I430" s="352"/>
      <c r="J430" s="352"/>
      <c r="K430" s="352"/>
      <c r="L430" s="352"/>
      <c r="M430" s="352"/>
      <c r="N430" s="352"/>
      <c r="O430" s="352"/>
      <c r="P430" s="352"/>
      <c r="Q430" s="352"/>
      <c r="R430" s="352"/>
      <c r="S430" s="352"/>
      <c r="T430" s="352"/>
      <c r="U430" s="352"/>
      <c r="V430" s="352"/>
      <c r="W430" s="352"/>
      <c r="X430" s="352"/>
      <c r="Y430" s="353"/>
      <c r="Z430" s="351"/>
      <c r="AA430" s="352"/>
      <c r="AB430" s="352"/>
      <c r="AC430" s="352"/>
      <c r="AD430" s="353"/>
      <c r="AE430" s="360"/>
      <c r="AF430" s="361"/>
      <c r="AG430" s="361"/>
      <c r="AH430" s="361"/>
      <c r="AI430" s="361"/>
      <c r="AJ430" s="362"/>
      <c r="AK430" s="360"/>
      <c r="AL430" s="361"/>
      <c r="AM430" s="361"/>
      <c r="AN430" s="361"/>
      <c r="AO430" s="361"/>
      <c r="AP430" s="361"/>
      <c r="AQ430" s="361"/>
      <c r="AR430" s="361"/>
      <c r="AS430" s="361"/>
      <c r="AT430" s="361"/>
      <c r="AU430" s="361"/>
      <c r="AV430" s="361"/>
      <c r="AW430" s="361"/>
      <c r="AX430" s="362"/>
      <c r="AY430" s="360"/>
      <c r="AZ430" s="361"/>
      <c r="BA430" s="361"/>
      <c r="BB430" s="362"/>
      <c r="BC430" s="351"/>
      <c r="BD430" s="352"/>
      <c r="BE430" s="352"/>
      <c r="BF430" s="353"/>
      <c r="BG430" s="369"/>
      <c r="BH430" s="370"/>
      <c r="BI430" s="370"/>
      <c r="BJ430" s="371"/>
      <c r="BK430" s="318"/>
      <c r="BL430" s="319"/>
      <c r="BM430" s="319"/>
      <c r="BN430" s="319"/>
      <c r="BO430" s="319"/>
      <c r="BP430" s="320"/>
      <c r="BQ430" s="318"/>
      <c r="BR430" s="319"/>
      <c r="BS430" s="319"/>
      <c r="BT430" s="319"/>
      <c r="BU430" s="319"/>
      <c r="BV430" s="319"/>
      <c r="BW430" s="320"/>
      <c r="BX430" s="318"/>
      <c r="BY430" s="319"/>
      <c r="BZ430" s="319"/>
      <c r="CA430" s="319"/>
      <c r="CB430" s="319"/>
      <c r="CC430" s="320"/>
      <c r="CD430" s="318"/>
      <c r="CE430" s="319"/>
      <c r="CF430" s="319"/>
      <c r="CG430" s="319"/>
      <c r="CH430" s="319"/>
      <c r="CI430" s="320"/>
    </row>
    <row r="431" spans="1:87" ht="18" customHeight="1" thickBot="1" x14ac:dyDescent="0.3">
      <c r="A431" s="75"/>
      <c r="B431" s="354"/>
      <c r="C431" s="355"/>
      <c r="D431" s="355"/>
      <c r="E431" s="355"/>
      <c r="F431" s="355"/>
      <c r="G431" s="355"/>
      <c r="H431" s="355"/>
      <c r="I431" s="355"/>
      <c r="J431" s="355"/>
      <c r="K431" s="355"/>
      <c r="L431" s="355"/>
      <c r="M431" s="355"/>
      <c r="N431" s="355"/>
      <c r="O431" s="355"/>
      <c r="P431" s="355"/>
      <c r="Q431" s="355"/>
      <c r="R431" s="355"/>
      <c r="S431" s="355"/>
      <c r="T431" s="355"/>
      <c r="U431" s="355"/>
      <c r="V431" s="355"/>
      <c r="W431" s="355"/>
      <c r="X431" s="355"/>
      <c r="Y431" s="356"/>
      <c r="Z431" s="354"/>
      <c r="AA431" s="355"/>
      <c r="AB431" s="355"/>
      <c r="AC431" s="355"/>
      <c r="AD431" s="356"/>
      <c r="AE431" s="363"/>
      <c r="AF431" s="364"/>
      <c r="AG431" s="364"/>
      <c r="AH431" s="364"/>
      <c r="AI431" s="364"/>
      <c r="AJ431" s="365"/>
      <c r="AK431" s="360"/>
      <c r="AL431" s="361"/>
      <c r="AM431" s="361"/>
      <c r="AN431" s="361"/>
      <c r="AO431" s="361"/>
      <c r="AP431" s="361"/>
      <c r="AQ431" s="361"/>
      <c r="AR431" s="361"/>
      <c r="AS431" s="361"/>
      <c r="AT431" s="361"/>
      <c r="AU431" s="361"/>
      <c r="AV431" s="361"/>
      <c r="AW431" s="361"/>
      <c r="AX431" s="362"/>
      <c r="AY431" s="360"/>
      <c r="AZ431" s="361"/>
      <c r="BA431" s="361"/>
      <c r="BB431" s="362"/>
      <c r="BC431" s="351"/>
      <c r="BD431" s="352"/>
      <c r="BE431" s="352"/>
      <c r="BF431" s="353"/>
      <c r="BG431" s="369"/>
      <c r="BH431" s="370"/>
      <c r="BI431" s="370"/>
      <c r="BJ431" s="371"/>
      <c r="BK431" s="318"/>
      <c r="BL431" s="319"/>
      <c r="BM431" s="319"/>
      <c r="BN431" s="319"/>
      <c r="BO431" s="319"/>
      <c r="BP431" s="320"/>
      <c r="BQ431" s="321"/>
      <c r="BR431" s="322"/>
      <c r="BS431" s="322"/>
      <c r="BT431" s="322"/>
      <c r="BU431" s="322"/>
      <c r="BV431" s="322"/>
      <c r="BW431" s="323"/>
      <c r="BX431" s="321"/>
      <c r="BY431" s="322"/>
      <c r="BZ431" s="322"/>
      <c r="CA431" s="322"/>
      <c r="CB431" s="322"/>
      <c r="CC431" s="323"/>
      <c r="CD431" s="321"/>
      <c r="CE431" s="322"/>
      <c r="CF431" s="322"/>
      <c r="CG431" s="322"/>
      <c r="CH431" s="322"/>
      <c r="CI431" s="323"/>
    </row>
    <row r="432" spans="1:87" ht="18" customHeight="1" x14ac:dyDescent="0.25">
      <c r="A432" s="75"/>
      <c r="B432" s="324" t="s">
        <v>297</v>
      </c>
      <c r="C432" s="325"/>
      <c r="D432" s="325"/>
      <c r="E432" s="325"/>
      <c r="F432" s="325"/>
      <c r="G432" s="325"/>
      <c r="H432" s="325"/>
      <c r="I432" s="325"/>
      <c r="J432" s="325"/>
      <c r="K432" s="325"/>
      <c r="L432" s="325"/>
      <c r="M432" s="325"/>
      <c r="N432" s="325"/>
      <c r="O432" s="325"/>
      <c r="P432" s="325"/>
      <c r="Q432" s="325"/>
      <c r="R432" s="325"/>
      <c r="S432" s="325"/>
      <c r="T432" s="325"/>
      <c r="U432" s="325"/>
      <c r="V432" s="325"/>
      <c r="W432" s="325"/>
      <c r="X432" s="325"/>
      <c r="Y432" s="326"/>
      <c r="Z432" s="333" t="s">
        <v>352</v>
      </c>
      <c r="AA432" s="334"/>
      <c r="AB432" s="334"/>
      <c r="AC432" s="334"/>
      <c r="AD432" s="335"/>
      <c r="AE432" s="333">
        <v>4</v>
      </c>
      <c r="AF432" s="334"/>
      <c r="AG432" s="334"/>
      <c r="AH432" s="334"/>
      <c r="AI432" s="334"/>
      <c r="AJ432" s="334"/>
      <c r="AK432" s="342" t="s">
        <v>41</v>
      </c>
      <c r="AL432" s="343"/>
      <c r="AM432" s="343"/>
      <c r="AN432" s="343"/>
      <c r="AO432" s="343"/>
      <c r="AP432" s="343"/>
      <c r="AQ432" s="343"/>
      <c r="AR432" s="343"/>
      <c r="AS432" s="343"/>
      <c r="AT432" s="343"/>
      <c r="AU432" s="343"/>
      <c r="AV432" s="343"/>
      <c r="AW432" s="343"/>
      <c r="AX432" s="344"/>
      <c r="AY432" s="409">
        <v>1</v>
      </c>
      <c r="AZ432" s="346"/>
      <c r="BA432" s="346"/>
      <c r="BB432" s="410"/>
      <c r="BC432" s="345">
        <f>+$AE$432*AY432</f>
        <v>4</v>
      </c>
      <c r="BD432" s="346"/>
      <c r="BE432" s="346"/>
      <c r="BF432" s="347"/>
      <c r="BG432" s="285">
        <v>22629</v>
      </c>
      <c r="BH432" s="286"/>
      <c r="BI432" s="286"/>
      <c r="BJ432" s="287"/>
      <c r="BK432" s="288">
        <f>+AY432*BG432</f>
        <v>22629</v>
      </c>
      <c r="BL432" s="289"/>
      <c r="BM432" s="289"/>
      <c r="BN432" s="289"/>
      <c r="BO432" s="289"/>
      <c r="BP432" s="290"/>
      <c r="BQ432" s="291">
        <v>1000</v>
      </c>
      <c r="BR432" s="292"/>
      <c r="BS432" s="292"/>
      <c r="BT432" s="292"/>
      <c r="BU432" s="292"/>
      <c r="BV432" s="292"/>
      <c r="BW432" s="293"/>
      <c r="BX432" s="291">
        <f>+(((BK446+BQ432)*15)/85)</f>
        <v>48108.352941176468</v>
      </c>
      <c r="BY432" s="292"/>
      <c r="BZ432" s="292"/>
      <c r="CA432" s="292"/>
      <c r="CB432" s="292"/>
      <c r="CC432" s="293"/>
      <c r="CD432" s="291">
        <f>+BK446+BQ432+BX432</f>
        <v>320722.35294117645</v>
      </c>
      <c r="CE432" s="292"/>
      <c r="CF432" s="292"/>
      <c r="CG432" s="292"/>
      <c r="CH432" s="292"/>
      <c r="CI432" s="293"/>
    </row>
    <row r="433" spans="1:87" ht="18" customHeight="1" x14ac:dyDescent="0.25">
      <c r="A433" s="75"/>
      <c r="B433" s="327"/>
      <c r="C433" s="328"/>
      <c r="D433" s="328"/>
      <c r="E433" s="328"/>
      <c r="F433" s="328"/>
      <c r="G433" s="328"/>
      <c r="H433" s="328"/>
      <c r="I433" s="328"/>
      <c r="J433" s="328"/>
      <c r="K433" s="328"/>
      <c r="L433" s="328"/>
      <c r="M433" s="328"/>
      <c r="N433" s="328"/>
      <c r="O433" s="328"/>
      <c r="P433" s="328"/>
      <c r="Q433" s="328"/>
      <c r="R433" s="328"/>
      <c r="S433" s="328"/>
      <c r="T433" s="328"/>
      <c r="U433" s="328"/>
      <c r="V433" s="328"/>
      <c r="W433" s="328"/>
      <c r="X433" s="328"/>
      <c r="Y433" s="329"/>
      <c r="Z433" s="336"/>
      <c r="AA433" s="337"/>
      <c r="AB433" s="337"/>
      <c r="AC433" s="337"/>
      <c r="AD433" s="338"/>
      <c r="AE433" s="336"/>
      <c r="AF433" s="337"/>
      <c r="AG433" s="337"/>
      <c r="AH433" s="337"/>
      <c r="AI433" s="337"/>
      <c r="AJ433" s="337"/>
      <c r="AK433" s="300" t="s">
        <v>16</v>
      </c>
      <c r="AL433" s="301"/>
      <c r="AM433" s="301"/>
      <c r="AN433" s="301"/>
      <c r="AO433" s="301"/>
      <c r="AP433" s="301"/>
      <c r="AQ433" s="301"/>
      <c r="AR433" s="301"/>
      <c r="AS433" s="301"/>
      <c r="AT433" s="301"/>
      <c r="AU433" s="301"/>
      <c r="AV433" s="301"/>
      <c r="AW433" s="301"/>
      <c r="AX433" s="302"/>
      <c r="AY433" s="407">
        <v>1</v>
      </c>
      <c r="AZ433" s="304"/>
      <c r="BA433" s="304"/>
      <c r="BB433" s="408"/>
      <c r="BC433" s="306">
        <f t="shared" ref="BC433:BC445" si="67">+$AE$432*AY433</f>
        <v>4</v>
      </c>
      <c r="BD433" s="307"/>
      <c r="BE433" s="307"/>
      <c r="BF433" s="308"/>
      <c r="BG433" s="309">
        <v>7925</v>
      </c>
      <c r="BH433" s="310"/>
      <c r="BI433" s="310"/>
      <c r="BJ433" s="311"/>
      <c r="BK433" s="312">
        <f t="shared" ref="BK433:BK445" si="68">+AY433*BG433</f>
        <v>7925</v>
      </c>
      <c r="BL433" s="313"/>
      <c r="BM433" s="313"/>
      <c r="BN433" s="313"/>
      <c r="BO433" s="313"/>
      <c r="BP433" s="314"/>
      <c r="BQ433" s="294"/>
      <c r="BR433" s="295"/>
      <c r="BS433" s="295"/>
      <c r="BT433" s="295"/>
      <c r="BU433" s="295"/>
      <c r="BV433" s="295"/>
      <c r="BW433" s="296"/>
      <c r="BX433" s="294"/>
      <c r="BY433" s="295"/>
      <c r="BZ433" s="295"/>
      <c r="CA433" s="295"/>
      <c r="CB433" s="295"/>
      <c r="CC433" s="296"/>
      <c r="CD433" s="294"/>
      <c r="CE433" s="295"/>
      <c r="CF433" s="295"/>
      <c r="CG433" s="295"/>
      <c r="CH433" s="295"/>
      <c r="CI433" s="296"/>
    </row>
    <row r="434" spans="1:87" ht="18" customHeight="1" x14ac:dyDescent="0.25">
      <c r="A434" s="75"/>
      <c r="B434" s="327"/>
      <c r="C434" s="328"/>
      <c r="D434" s="328"/>
      <c r="E434" s="328"/>
      <c r="F434" s="328"/>
      <c r="G434" s="328"/>
      <c r="H434" s="328"/>
      <c r="I434" s="328"/>
      <c r="J434" s="328"/>
      <c r="K434" s="328"/>
      <c r="L434" s="328"/>
      <c r="M434" s="328"/>
      <c r="N434" s="328"/>
      <c r="O434" s="328"/>
      <c r="P434" s="328"/>
      <c r="Q434" s="328"/>
      <c r="R434" s="328"/>
      <c r="S434" s="328"/>
      <c r="T434" s="328"/>
      <c r="U434" s="328"/>
      <c r="V434" s="328"/>
      <c r="W434" s="328"/>
      <c r="X434" s="328"/>
      <c r="Y434" s="329"/>
      <c r="Z434" s="336"/>
      <c r="AA434" s="337"/>
      <c r="AB434" s="337"/>
      <c r="AC434" s="337"/>
      <c r="AD434" s="338"/>
      <c r="AE434" s="336"/>
      <c r="AF434" s="337"/>
      <c r="AG434" s="337"/>
      <c r="AH434" s="337"/>
      <c r="AI434" s="337"/>
      <c r="AJ434" s="337"/>
      <c r="AK434" s="658" t="s">
        <v>23</v>
      </c>
      <c r="AL434" s="659"/>
      <c r="AM434" s="659"/>
      <c r="AN434" s="659"/>
      <c r="AO434" s="659"/>
      <c r="AP434" s="659"/>
      <c r="AQ434" s="659"/>
      <c r="AR434" s="659"/>
      <c r="AS434" s="659"/>
      <c r="AT434" s="659"/>
      <c r="AU434" s="659"/>
      <c r="AV434" s="659"/>
      <c r="AW434" s="659"/>
      <c r="AX434" s="660"/>
      <c r="AY434" s="407">
        <v>1</v>
      </c>
      <c r="AZ434" s="304"/>
      <c r="BA434" s="304"/>
      <c r="BB434" s="408"/>
      <c r="BC434" s="306">
        <f t="shared" si="67"/>
        <v>4</v>
      </c>
      <c r="BD434" s="307"/>
      <c r="BE434" s="307"/>
      <c r="BF434" s="308"/>
      <c r="BG434" s="309">
        <v>7925</v>
      </c>
      <c r="BH434" s="310"/>
      <c r="BI434" s="310"/>
      <c r="BJ434" s="311"/>
      <c r="BK434" s="312">
        <f t="shared" si="68"/>
        <v>7925</v>
      </c>
      <c r="BL434" s="313"/>
      <c r="BM434" s="313"/>
      <c r="BN434" s="313"/>
      <c r="BO434" s="313"/>
      <c r="BP434" s="314"/>
      <c r="BQ434" s="294"/>
      <c r="BR434" s="295"/>
      <c r="BS434" s="295"/>
      <c r="BT434" s="295"/>
      <c r="BU434" s="295"/>
      <c r="BV434" s="295"/>
      <c r="BW434" s="296"/>
      <c r="BX434" s="294"/>
      <c r="BY434" s="295"/>
      <c r="BZ434" s="295"/>
      <c r="CA434" s="295"/>
      <c r="CB434" s="295"/>
      <c r="CC434" s="296"/>
      <c r="CD434" s="294"/>
      <c r="CE434" s="295"/>
      <c r="CF434" s="295"/>
      <c r="CG434" s="295"/>
      <c r="CH434" s="295"/>
      <c r="CI434" s="296"/>
    </row>
    <row r="435" spans="1:87" ht="18" customHeight="1" x14ac:dyDescent="0.25">
      <c r="A435" s="75"/>
      <c r="B435" s="327"/>
      <c r="C435" s="328"/>
      <c r="D435" s="328"/>
      <c r="E435" s="328"/>
      <c r="F435" s="328"/>
      <c r="G435" s="328"/>
      <c r="H435" s="328"/>
      <c r="I435" s="328"/>
      <c r="J435" s="328"/>
      <c r="K435" s="328"/>
      <c r="L435" s="328"/>
      <c r="M435" s="328"/>
      <c r="N435" s="328"/>
      <c r="O435" s="328"/>
      <c r="P435" s="328"/>
      <c r="Q435" s="328"/>
      <c r="R435" s="328"/>
      <c r="S435" s="328"/>
      <c r="T435" s="328"/>
      <c r="U435" s="328"/>
      <c r="V435" s="328"/>
      <c r="W435" s="328"/>
      <c r="X435" s="328"/>
      <c r="Y435" s="329"/>
      <c r="Z435" s="336"/>
      <c r="AA435" s="337"/>
      <c r="AB435" s="337"/>
      <c r="AC435" s="337"/>
      <c r="AD435" s="338"/>
      <c r="AE435" s="336"/>
      <c r="AF435" s="337"/>
      <c r="AG435" s="337"/>
      <c r="AH435" s="337"/>
      <c r="AI435" s="337"/>
      <c r="AJ435" s="337"/>
      <c r="AK435" s="658" t="s">
        <v>14</v>
      </c>
      <c r="AL435" s="659"/>
      <c r="AM435" s="659"/>
      <c r="AN435" s="659"/>
      <c r="AO435" s="659"/>
      <c r="AP435" s="659"/>
      <c r="AQ435" s="659"/>
      <c r="AR435" s="659"/>
      <c r="AS435" s="659"/>
      <c r="AT435" s="659"/>
      <c r="AU435" s="659"/>
      <c r="AV435" s="659"/>
      <c r="AW435" s="659"/>
      <c r="AX435" s="660"/>
      <c r="AY435" s="407">
        <v>1</v>
      </c>
      <c r="AZ435" s="304"/>
      <c r="BA435" s="304"/>
      <c r="BB435" s="408"/>
      <c r="BC435" s="306">
        <f t="shared" si="67"/>
        <v>4</v>
      </c>
      <c r="BD435" s="307"/>
      <c r="BE435" s="307"/>
      <c r="BF435" s="308"/>
      <c r="BG435" s="309">
        <v>7925</v>
      </c>
      <c r="BH435" s="310"/>
      <c r="BI435" s="310"/>
      <c r="BJ435" s="311"/>
      <c r="BK435" s="312">
        <f t="shared" si="68"/>
        <v>7925</v>
      </c>
      <c r="BL435" s="313"/>
      <c r="BM435" s="313"/>
      <c r="BN435" s="313"/>
      <c r="BO435" s="313"/>
      <c r="BP435" s="314"/>
      <c r="BQ435" s="294"/>
      <c r="BR435" s="295"/>
      <c r="BS435" s="295"/>
      <c r="BT435" s="295"/>
      <c r="BU435" s="295"/>
      <c r="BV435" s="295"/>
      <c r="BW435" s="296"/>
      <c r="BX435" s="294"/>
      <c r="BY435" s="295"/>
      <c r="BZ435" s="295"/>
      <c r="CA435" s="295"/>
      <c r="CB435" s="295"/>
      <c r="CC435" s="296"/>
      <c r="CD435" s="294"/>
      <c r="CE435" s="295"/>
      <c r="CF435" s="295"/>
      <c r="CG435" s="295"/>
      <c r="CH435" s="295"/>
      <c r="CI435" s="296"/>
    </row>
    <row r="436" spans="1:87" ht="18" customHeight="1" x14ac:dyDescent="0.25">
      <c r="A436" s="75"/>
      <c r="B436" s="327"/>
      <c r="C436" s="328"/>
      <c r="D436" s="328"/>
      <c r="E436" s="328"/>
      <c r="F436" s="328"/>
      <c r="G436" s="328"/>
      <c r="H436" s="328"/>
      <c r="I436" s="328"/>
      <c r="J436" s="328"/>
      <c r="K436" s="328"/>
      <c r="L436" s="328"/>
      <c r="M436" s="328"/>
      <c r="N436" s="328"/>
      <c r="O436" s="328"/>
      <c r="P436" s="328"/>
      <c r="Q436" s="328"/>
      <c r="R436" s="328"/>
      <c r="S436" s="328"/>
      <c r="T436" s="328"/>
      <c r="U436" s="328"/>
      <c r="V436" s="328"/>
      <c r="W436" s="328"/>
      <c r="X436" s="328"/>
      <c r="Y436" s="329"/>
      <c r="Z436" s="336"/>
      <c r="AA436" s="337"/>
      <c r="AB436" s="337"/>
      <c r="AC436" s="337"/>
      <c r="AD436" s="338"/>
      <c r="AE436" s="336"/>
      <c r="AF436" s="337"/>
      <c r="AG436" s="337"/>
      <c r="AH436" s="337"/>
      <c r="AI436" s="337"/>
      <c r="AJ436" s="337"/>
      <c r="AK436" s="658" t="s">
        <v>5</v>
      </c>
      <c r="AL436" s="659"/>
      <c r="AM436" s="659"/>
      <c r="AN436" s="659"/>
      <c r="AO436" s="659"/>
      <c r="AP436" s="659"/>
      <c r="AQ436" s="659"/>
      <c r="AR436" s="659"/>
      <c r="AS436" s="659"/>
      <c r="AT436" s="659"/>
      <c r="AU436" s="659"/>
      <c r="AV436" s="659"/>
      <c r="AW436" s="659"/>
      <c r="AX436" s="660"/>
      <c r="AY436" s="407">
        <v>1</v>
      </c>
      <c r="AZ436" s="304"/>
      <c r="BA436" s="304"/>
      <c r="BB436" s="408"/>
      <c r="BC436" s="306">
        <f t="shared" si="67"/>
        <v>4</v>
      </c>
      <c r="BD436" s="307"/>
      <c r="BE436" s="307"/>
      <c r="BF436" s="308"/>
      <c r="BG436" s="309">
        <v>6778</v>
      </c>
      <c r="BH436" s="310"/>
      <c r="BI436" s="310"/>
      <c r="BJ436" s="311"/>
      <c r="BK436" s="312">
        <f t="shared" si="68"/>
        <v>6778</v>
      </c>
      <c r="BL436" s="313"/>
      <c r="BM436" s="313"/>
      <c r="BN436" s="313"/>
      <c r="BO436" s="313"/>
      <c r="BP436" s="314"/>
      <c r="BQ436" s="294"/>
      <c r="BR436" s="295"/>
      <c r="BS436" s="295"/>
      <c r="BT436" s="295"/>
      <c r="BU436" s="295"/>
      <c r="BV436" s="295"/>
      <c r="BW436" s="296"/>
      <c r="BX436" s="294"/>
      <c r="BY436" s="295"/>
      <c r="BZ436" s="295"/>
      <c r="CA436" s="295"/>
      <c r="CB436" s="295"/>
      <c r="CC436" s="296"/>
      <c r="CD436" s="294"/>
      <c r="CE436" s="295"/>
      <c r="CF436" s="295"/>
      <c r="CG436" s="295"/>
      <c r="CH436" s="295"/>
      <c r="CI436" s="296"/>
    </row>
    <row r="437" spans="1:87" ht="18" customHeight="1" x14ac:dyDescent="0.25">
      <c r="A437" s="75"/>
      <c r="B437" s="327"/>
      <c r="C437" s="328"/>
      <c r="D437" s="328"/>
      <c r="E437" s="328"/>
      <c r="F437" s="328"/>
      <c r="G437" s="328"/>
      <c r="H437" s="328"/>
      <c r="I437" s="328"/>
      <c r="J437" s="328"/>
      <c r="K437" s="328"/>
      <c r="L437" s="328"/>
      <c r="M437" s="328"/>
      <c r="N437" s="328"/>
      <c r="O437" s="328"/>
      <c r="P437" s="328"/>
      <c r="Q437" s="328"/>
      <c r="R437" s="328"/>
      <c r="S437" s="328"/>
      <c r="T437" s="328"/>
      <c r="U437" s="328"/>
      <c r="V437" s="328"/>
      <c r="W437" s="328"/>
      <c r="X437" s="328"/>
      <c r="Y437" s="329"/>
      <c r="Z437" s="336"/>
      <c r="AA437" s="337"/>
      <c r="AB437" s="337"/>
      <c r="AC437" s="337"/>
      <c r="AD437" s="338"/>
      <c r="AE437" s="336"/>
      <c r="AF437" s="337"/>
      <c r="AG437" s="337"/>
      <c r="AH437" s="337"/>
      <c r="AI437" s="337"/>
      <c r="AJ437" s="337"/>
      <c r="AK437" s="658" t="s">
        <v>527</v>
      </c>
      <c r="AL437" s="659"/>
      <c r="AM437" s="659"/>
      <c r="AN437" s="659"/>
      <c r="AO437" s="659"/>
      <c r="AP437" s="659"/>
      <c r="AQ437" s="659"/>
      <c r="AR437" s="659"/>
      <c r="AS437" s="659"/>
      <c r="AT437" s="659"/>
      <c r="AU437" s="659"/>
      <c r="AV437" s="659"/>
      <c r="AW437" s="659"/>
      <c r="AX437" s="660"/>
      <c r="AY437" s="407">
        <v>2</v>
      </c>
      <c r="AZ437" s="304"/>
      <c r="BA437" s="304"/>
      <c r="BB437" s="408"/>
      <c r="BC437" s="306">
        <f t="shared" si="67"/>
        <v>8</v>
      </c>
      <c r="BD437" s="307"/>
      <c r="BE437" s="307"/>
      <c r="BF437" s="308"/>
      <c r="BG437" s="309">
        <v>18911</v>
      </c>
      <c r="BH437" s="310"/>
      <c r="BI437" s="310"/>
      <c r="BJ437" s="311"/>
      <c r="BK437" s="312">
        <f t="shared" si="68"/>
        <v>37822</v>
      </c>
      <c r="BL437" s="313"/>
      <c r="BM437" s="313"/>
      <c r="BN437" s="313"/>
      <c r="BO437" s="313"/>
      <c r="BP437" s="314"/>
      <c r="BQ437" s="294"/>
      <c r="BR437" s="295"/>
      <c r="BS437" s="295"/>
      <c r="BT437" s="295"/>
      <c r="BU437" s="295"/>
      <c r="BV437" s="295"/>
      <c r="BW437" s="296"/>
      <c r="BX437" s="294"/>
      <c r="BY437" s="295"/>
      <c r="BZ437" s="295"/>
      <c r="CA437" s="295"/>
      <c r="CB437" s="295"/>
      <c r="CC437" s="296"/>
      <c r="CD437" s="294"/>
      <c r="CE437" s="295"/>
      <c r="CF437" s="295"/>
      <c r="CG437" s="295"/>
      <c r="CH437" s="295"/>
      <c r="CI437" s="296"/>
    </row>
    <row r="438" spans="1:87" ht="18" customHeight="1" x14ac:dyDescent="0.25">
      <c r="A438" s="75"/>
      <c r="B438" s="327"/>
      <c r="C438" s="328"/>
      <c r="D438" s="328"/>
      <c r="E438" s="328"/>
      <c r="F438" s="328"/>
      <c r="G438" s="328"/>
      <c r="H438" s="328"/>
      <c r="I438" s="328"/>
      <c r="J438" s="328"/>
      <c r="K438" s="328"/>
      <c r="L438" s="328"/>
      <c r="M438" s="328"/>
      <c r="N438" s="328"/>
      <c r="O438" s="328"/>
      <c r="P438" s="328"/>
      <c r="Q438" s="328"/>
      <c r="R438" s="328"/>
      <c r="S438" s="328"/>
      <c r="T438" s="328"/>
      <c r="U438" s="328"/>
      <c r="V438" s="328"/>
      <c r="W438" s="328"/>
      <c r="X438" s="328"/>
      <c r="Y438" s="329"/>
      <c r="Z438" s="336"/>
      <c r="AA438" s="337"/>
      <c r="AB438" s="337"/>
      <c r="AC438" s="337"/>
      <c r="AD438" s="338"/>
      <c r="AE438" s="336"/>
      <c r="AF438" s="337"/>
      <c r="AG438" s="337"/>
      <c r="AH438" s="337"/>
      <c r="AI438" s="337"/>
      <c r="AJ438" s="337"/>
      <c r="AK438" s="658" t="s">
        <v>13</v>
      </c>
      <c r="AL438" s="659"/>
      <c r="AM438" s="659"/>
      <c r="AN438" s="659"/>
      <c r="AO438" s="659"/>
      <c r="AP438" s="659"/>
      <c r="AQ438" s="659"/>
      <c r="AR438" s="659"/>
      <c r="AS438" s="659"/>
      <c r="AT438" s="659"/>
      <c r="AU438" s="659"/>
      <c r="AV438" s="659"/>
      <c r="AW438" s="659"/>
      <c r="AX438" s="660"/>
      <c r="AY438" s="407">
        <v>1</v>
      </c>
      <c r="AZ438" s="304"/>
      <c r="BA438" s="304"/>
      <c r="BB438" s="408"/>
      <c r="BC438" s="306">
        <f t="shared" si="67"/>
        <v>4</v>
      </c>
      <c r="BD438" s="307"/>
      <c r="BE438" s="307"/>
      <c r="BF438" s="308"/>
      <c r="BG438" s="309">
        <v>40826</v>
      </c>
      <c r="BH438" s="310"/>
      <c r="BI438" s="310"/>
      <c r="BJ438" s="311"/>
      <c r="BK438" s="312">
        <f t="shared" si="68"/>
        <v>40826</v>
      </c>
      <c r="BL438" s="313"/>
      <c r="BM438" s="313"/>
      <c r="BN438" s="313"/>
      <c r="BO438" s="313"/>
      <c r="BP438" s="314"/>
      <c r="BQ438" s="294"/>
      <c r="BR438" s="295"/>
      <c r="BS438" s="295"/>
      <c r="BT438" s="295"/>
      <c r="BU438" s="295"/>
      <c r="BV438" s="295"/>
      <c r="BW438" s="296"/>
      <c r="BX438" s="294"/>
      <c r="BY438" s="295"/>
      <c r="BZ438" s="295"/>
      <c r="CA438" s="295"/>
      <c r="CB438" s="295"/>
      <c r="CC438" s="296"/>
      <c r="CD438" s="294"/>
      <c r="CE438" s="295"/>
      <c r="CF438" s="295"/>
      <c r="CG438" s="295"/>
      <c r="CH438" s="295"/>
      <c r="CI438" s="296"/>
    </row>
    <row r="439" spans="1:87" ht="18" customHeight="1" x14ac:dyDescent="0.25">
      <c r="A439" s="75"/>
      <c r="B439" s="327"/>
      <c r="C439" s="328"/>
      <c r="D439" s="328"/>
      <c r="E439" s="328"/>
      <c r="F439" s="328"/>
      <c r="G439" s="328"/>
      <c r="H439" s="328"/>
      <c r="I439" s="328"/>
      <c r="J439" s="328"/>
      <c r="K439" s="328"/>
      <c r="L439" s="328"/>
      <c r="M439" s="328"/>
      <c r="N439" s="328"/>
      <c r="O439" s="328"/>
      <c r="P439" s="328"/>
      <c r="Q439" s="328"/>
      <c r="R439" s="328"/>
      <c r="S439" s="328"/>
      <c r="T439" s="328"/>
      <c r="U439" s="328"/>
      <c r="V439" s="328"/>
      <c r="W439" s="328"/>
      <c r="X439" s="328"/>
      <c r="Y439" s="329"/>
      <c r="Z439" s="336"/>
      <c r="AA439" s="337"/>
      <c r="AB439" s="337"/>
      <c r="AC439" s="337"/>
      <c r="AD439" s="338"/>
      <c r="AE439" s="336"/>
      <c r="AF439" s="337"/>
      <c r="AG439" s="337"/>
      <c r="AH439" s="337"/>
      <c r="AI439" s="337"/>
      <c r="AJ439" s="337"/>
      <c r="AK439" s="658" t="s">
        <v>40</v>
      </c>
      <c r="AL439" s="659"/>
      <c r="AM439" s="659"/>
      <c r="AN439" s="659"/>
      <c r="AO439" s="659"/>
      <c r="AP439" s="659"/>
      <c r="AQ439" s="659"/>
      <c r="AR439" s="659"/>
      <c r="AS439" s="659"/>
      <c r="AT439" s="659"/>
      <c r="AU439" s="659"/>
      <c r="AV439" s="659"/>
      <c r="AW439" s="659"/>
      <c r="AX439" s="660"/>
      <c r="AY439" s="407">
        <v>1</v>
      </c>
      <c r="AZ439" s="304"/>
      <c r="BA439" s="304"/>
      <c r="BB439" s="408"/>
      <c r="BC439" s="306">
        <f t="shared" si="67"/>
        <v>4</v>
      </c>
      <c r="BD439" s="307"/>
      <c r="BE439" s="307"/>
      <c r="BF439" s="308"/>
      <c r="BG439" s="309">
        <v>26988</v>
      </c>
      <c r="BH439" s="310"/>
      <c r="BI439" s="310"/>
      <c r="BJ439" s="311"/>
      <c r="BK439" s="312">
        <f t="shared" si="68"/>
        <v>26988</v>
      </c>
      <c r="BL439" s="313"/>
      <c r="BM439" s="313"/>
      <c r="BN439" s="313"/>
      <c r="BO439" s="313"/>
      <c r="BP439" s="314"/>
      <c r="BQ439" s="294"/>
      <c r="BR439" s="295"/>
      <c r="BS439" s="295"/>
      <c r="BT439" s="295"/>
      <c r="BU439" s="295"/>
      <c r="BV439" s="295"/>
      <c r="BW439" s="296"/>
      <c r="BX439" s="294"/>
      <c r="BY439" s="295"/>
      <c r="BZ439" s="295"/>
      <c r="CA439" s="295"/>
      <c r="CB439" s="295"/>
      <c r="CC439" s="296"/>
      <c r="CD439" s="294"/>
      <c r="CE439" s="295"/>
      <c r="CF439" s="295"/>
      <c r="CG439" s="295"/>
      <c r="CH439" s="295"/>
      <c r="CI439" s="296"/>
    </row>
    <row r="440" spans="1:87" ht="18" customHeight="1" x14ac:dyDescent="0.25">
      <c r="A440" s="75"/>
      <c r="B440" s="327"/>
      <c r="C440" s="328"/>
      <c r="D440" s="328"/>
      <c r="E440" s="328"/>
      <c r="F440" s="328"/>
      <c r="G440" s="328"/>
      <c r="H440" s="328"/>
      <c r="I440" s="328"/>
      <c r="J440" s="328"/>
      <c r="K440" s="328"/>
      <c r="L440" s="328"/>
      <c r="M440" s="328"/>
      <c r="N440" s="328"/>
      <c r="O440" s="328"/>
      <c r="P440" s="328"/>
      <c r="Q440" s="328"/>
      <c r="R440" s="328"/>
      <c r="S440" s="328"/>
      <c r="T440" s="328"/>
      <c r="U440" s="328"/>
      <c r="V440" s="328"/>
      <c r="W440" s="328"/>
      <c r="X440" s="328"/>
      <c r="Y440" s="329"/>
      <c r="Z440" s="336"/>
      <c r="AA440" s="337"/>
      <c r="AB440" s="337"/>
      <c r="AC440" s="337"/>
      <c r="AD440" s="338"/>
      <c r="AE440" s="336"/>
      <c r="AF440" s="337"/>
      <c r="AG440" s="337"/>
      <c r="AH440" s="337"/>
      <c r="AI440" s="337"/>
      <c r="AJ440" s="337"/>
      <c r="AK440" s="658" t="s">
        <v>528</v>
      </c>
      <c r="AL440" s="659"/>
      <c r="AM440" s="659"/>
      <c r="AN440" s="659"/>
      <c r="AO440" s="659"/>
      <c r="AP440" s="659"/>
      <c r="AQ440" s="659"/>
      <c r="AR440" s="659"/>
      <c r="AS440" s="659"/>
      <c r="AT440" s="659"/>
      <c r="AU440" s="659"/>
      <c r="AV440" s="659"/>
      <c r="AW440" s="659"/>
      <c r="AX440" s="660"/>
      <c r="AY440" s="407">
        <v>1</v>
      </c>
      <c r="AZ440" s="304"/>
      <c r="BA440" s="304"/>
      <c r="BB440" s="408"/>
      <c r="BC440" s="306">
        <f t="shared" si="67"/>
        <v>4</v>
      </c>
      <c r="BD440" s="307"/>
      <c r="BE440" s="307"/>
      <c r="BF440" s="308"/>
      <c r="BG440" s="309">
        <v>22530</v>
      </c>
      <c r="BH440" s="310"/>
      <c r="BI440" s="310"/>
      <c r="BJ440" s="311"/>
      <c r="BK440" s="312">
        <f t="shared" si="68"/>
        <v>22530</v>
      </c>
      <c r="BL440" s="313"/>
      <c r="BM440" s="313"/>
      <c r="BN440" s="313"/>
      <c r="BO440" s="313"/>
      <c r="BP440" s="314"/>
      <c r="BQ440" s="294"/>
      <c r="BR440" s="295"/>
      <c r="BS440" s="295"/>
      <c r="BT440" s="295"/>
      <c r="BU440" s="295"/>
      <c r="BV440" s="295"/>
      <c r="BW440" s="296"/>
      <c r="BX440" s="294"/>
      <c r="BY440" s="295"/>
      <c r="BZ440" s="295"/>
      <c r="CA440" s="295"/>
      <c r="CB440" s="295"/>
      <c r="CC440" s="296"/>
      <c r="CD440" s="294"/>
      <c r="CE440" s="295"/>
      <c r="CF440" s="295"/>
      <c r="CG440" s="295"/>
      <c r="CH440" s="295"/>
      <c r="CI440" s="296"/>
    </row>
    <row r="441" spans="1:87" ht="18" customHeight="1" x14ac:dyDescent="0.25">
      <c r="A441" s="75"/>
      <c r="B441" s="327"/>
      <c r="C441" s="328"/>
      <c r="D441" s="328"/>
      <c r="E441" s="328"/>
      <c r="F441" s="328"/>
      <c r="G441" s="328"/>
      <c r="H441" s="328"/>
      <c r="I441" s="328"/>
      <c r="J441" s="328"/>
      <c r="K441" s="328"/>
      <c r="L441" s="328"/>
      <c r="M441" s="328"/>
      <c r="N441" s="328"/>
      <c r="O441" s="328"/>
      <c r="P441" s="328"/>
      <c r="Q441" s="328"/>
      <c r="R441" s="328"/>
      <c r="S441" s="328"/>
      <c r="T441" s="328"/>
      <c r="U441" s="328"/>
      <c r="V441" s="328"/>
      <c r="W441" s="328"/>
      <c r="X441" s="328"/>
      <c r="Y441" s="329"/>
      <c r="Z441" s="336"/>
      <c r="AA441" s="337"/>
      <c r="AB441" s="337"/>
      <c r="AC441" s="337"/>
      <c r="AD441" s="338"/>
      <c r="AE441" s="336"/>
      <c r="AF441" s="337"/>
      <c r="AG441" s="337"/>
      <c r="AH441" s="337"/>
      <c r="AI441" s="337"/>
      <c r="AJ441" s="337"/>
      <c r="AK441" s="658" t="s">
        <v>529</v>
      </c>
      <c r="AL441" s="659"/>
      <c r="AM441" s="659"/>
      <c r="AN441" s="659"/>
      <c r="AO441" s="659"/>
      <c r="AP441" s="659"/>
      <c r="AQ441" s="659"/>
      <c r="AR441" s="659"/>
      <c r="AS441" s="659"/>
      <c r="AT441" s="659"/>
      <c r="AU441" s="659"/>
      <c r="AV441" s="659"/>
      <c r="AW441" s="659"/>
      <c r="AX441" s="660"/>
      <c r="AY441" s="407">
        <v>1</v>
      </c>
      <c r="AZ441" s="304"/>
      <c r="BA441" s="304"/>
      <c r="BB441" s="408"/>
      <c r="BC441" s="306">
        <f t="shared" si="67"/>
        <v>4</v>
      </c>
      <c r="BD441" s="307"/>
      <c r="BE441" s="307"/>
      <c r="BF441" s="308"/>
      <c r="BG441" s="309">
        <v>18911</v>
      </c>
      <c r="BH441" s="310"/>
      <c r="BI441" s="310"/>
      <c r="BJ441" s="311"/>
      <c r="BK441" s="312">
        <f t="shared" si="68"/>
        <v>18911</v>
      </c>
      <c r="BL441" s="313"/>
      <c r="BM441" s="313"/>
      <c r="BN441" s="313"/>
      <c r="BO441" s="313"/>
      <c r="BP441" s="314"/>
      <c r="BQ441" s="294"/>
      <c r="BR441" s="295"/>
      <c r="BS441" s="295"/>
      <c r="BT441" s="295"/>
      <c r="BU441" s="295"/>
      <c r="BV441" s="295"/>
      <c r="BW441" s="296"/>
      <c r="BX441" s="294"/>
      <c r="BY441" s="295"/>
      <c r="BZ441" s="295"/>
      <c r="CA441" s="295"/>
      <c r="CB441" s="295"/>
      <c r="CC441" s="296"/>
      <c r="CD441" s="294"/>
      <c r="CE441" s="295"/>
      <c r="CF441" s="295"/>
      <c r="CG441" s="295"/>
      <c r="CH441" s="295"/>
      <c r="CI441" s="296"/>
    </row>
    <row r="442" spans="1:87" ht="18" customHeight="1" x14ac:dyDescent="0.25">
      <c r="A442" s="75"/>
      <c r="B442" s="327"/>
      <c r="C442" s="328"/>
      <c r="D442" s="328"/>
      <c r="E442" s="328"/>
      <c r="F442" s="328"/>
      <c r="G442" s="328"/>
      <c r="H442" s="328"/>
      <c r="I442" s="328"/>
      <c r="J442" s="328"/>
      <c r="K442" s="328"/>
      <c r="L442" s="328"/>
      <c r="M442" s="328"/>
      <c r="N442" s="328"/>
      <c r="O442" s="328"/>
      <c r="P442" s="328"/>
      <c r="Q442" s="328"/>
      <c r="R442" s="328"/>
      <c r="S442" s="328"/>
      <c r="T442" s="328"/>
      <c r="U442" s="328"/>
      <c r="V442" s="328"/>
      <c r="W442" s="328"/>
      <c r="X442" s="328"/>
      <c r="Y442" s="329"/>
      <c r="Z442" s="336"/>
      <c r="AA442" s="337"/>
      <c r="AB442" s="337"/>
      <c r="AC442" s="337"/>
      <c r="AD442" s="338"/>
      <c r="AE442" s="336"/>
      <c r="AF442" s="337"/>
      <c r="AG442" s="337"/>
      <c r="AH442" s="337"/>
      <c r="AI442" s="337"/>
      <c r="AJ442" s="337"/>
      <c r="AK442" s="658" t="s">
        <v>526</v>
      </c>
      <c r="AL442" s="659"/>
      <c r="AM442" s="659"/>
      <c r="AN442" s="659"/>
      <c r="AO442" s="659"/>
      <c r="AP442" s="659"/>
      <c r="AQ442" s="659"/>
      <c r="AR442" s="659"/>
      <c r="AS442" s="659"/>
      <c r="AT442" s="659"/>
      <c r="AU442" s="659"/>
      <c r="AV442" s="659"/>
      <c r="AW442" s="659"/>
      <c r="AX442" s="660"/>
      <c r="AY442" s="407">
        <v>1</v>
      </c>
      <c r="AZ442" s="304"/>
      <c r="BA442" s="304"/>
      <c r="BB442" s="408"/>
      <c r="BC442" s="306">
        <f t="shared" si="67"/>
        <v>4</v>
      </c>
      <c r="BD442" s="307"/>
      <c r="BE442" s="307"/>
      <c r="BF442" s="308"/>
      <c r="BG442" s="309">
        <v>7925</v>
      </c>
      <c r="BH442" s="310"/>
      <c r="BI442" s="310"/>
      <c r="BJ442" s="311"/>
      <c r="BK442" s="312">
        <f t="shared" si="68"/>
        <v>7925</v>
      </c>
      <c r="BL442" s="313"/>
      <c r="BM442" s="313"/>
      <c r="BN442" s="313"/>
      <c r="BO442" s="313"/>
      <c r="BP442" s="314"/>
      <c r="BQ442" s="294"/>
      <c r="BR442" s="295"/>
      <c r="BS442" s="295"/>
      <c r="BT442" s="295"/>
      <c r="BU442" s="295"/>
      <c r="BV442" s="295"/>
      <c r="BW442" s="296"/>
      <c r="BX442" s="294"/>
      <c r="BY442" s="295"/>
      <c r="BZ442" s="295"/>
      <c r="CA442" s="295"/>
      <c r="CB442" s="295"/>
      <c r="CC442" s="296"/>
      <c r="CD442" s="294"/>
      <c r="CE442" s="295"/>
      <c r="CF442" s="295"/>
      <c r="CG442" s="295"/>
      <c r="CH442" s="295"/>
      <c r="CI442" s="296"/>
    </row>
    <row r="443" spans="1:87" ht="18" customHeight="1" x14ac:dyDescent="0.25">
      <c r="A443" s="75"/>
      <c r="B443" s="327"/>
      <c r="C443" s="328"/>
      <c r="D443" s="328"/>
      <c r="E443" s="328"/>
      <c r="F443" s="328"/>
      <c r="G443" s="328"/>
      <c r="H443" s="328"/>
      <c r="I443" s="328"/>
      <c r="J443" s="328"/>
      <c r="K443" s="328"/>
      <c r="L443" s="328"/>
      <c r="M443" s="328"/>
      <c r="N443" s="328"/>
      <c r="O443" s="328"/>
      <c r="P443" s="328"/>
      <c r="Q443" s="328"/>
      <c r="R443" s="328"/>
      <c r="S443" s="328"/>
      <c r="T443" s="328"/>
      <c r="U443" s="328"/>
      <c r="V443" s="328"/>
      <c r="W443" s="328"/>
      <c r="X443" s="328"/>
      <c r="Y443" s="329"/>
      <c r="Z443" s="336"/>
      <c r="AA443" s="337"/>
      <c r="AB443" s="337"/>
      <c r="AC443" s="337"/>
      <c r="AD443" s="338"/>
      <c r="AE443" s="336"/>
      <c r="AF443" s="337"/>
      <c r="AG443" s="337"/>
      <c r="AH443" s="337"/>
      <c r="AI443" s="337"/>
      <c r="AJ443" s="337"/>
      <c r="AK443" s="670" t="s">
        <v>530</v>
      </c>
      <c r="AL443" s="671"/>
      <c r="AM443" s="671"/>
      <c r="AN443" s="671"/>
      <c r="AO443" s="671"/>
      <c r="AP443" s="671"/>
      <c r="AQ443" s="671"/>
      <c r="AR443" s="671"/>
      <c r="AS443" s="671"/>
      <c r="AT443" s="671"/>
      <c r="AU443" s="671"/>
      <c r="AV443" s="671"/>
      <c r="AW443" s="671"/>
      <c r="AX443" s="672"/>
      <c r="AY443" s="407">
        <v>1</v>
      </c>
      <c r="AZ443" s="304"/>
      <c r="BA443" s="304"/>
      <c r="BB443" s="408"/>
      <c r="BC443" s="306">
        <f t="shared" si="67"/>
        <v>4</v>
      </c>
      <c r="BD443" s="307"/>
      <c r="BE443" s="307"/>
      <c r="BF443" s="308"/>
      <c r="BG443" s="309">
        <v>22629</v>
      </c>
      <c r="BH443" s="310"/>
      <c r="BI443" s="310"/>
      <c r="BJ443" s="311"/>
      <c r="BK443" s="312">
        <f t="shared" si="68"/>
        <v>22629</v>
      </c>
      <c r="BL443" s="313"/>
      <c r="BM443" s="313"/>
      <c r="BN443" s="313"/>
      <c r="BO443" s="313"/>
      <c r="BP443" s="314"/>
      <c r="BQ443" s="294"/>
      <c r="BR443" s="295"/>
      <c r="BS443" s="295"/>
      <c r="BT443" s="295"/>
      <c r="BU443" s="295"/>
      <c r="BV443" s="295"/>
      <c r="BW443" s="296"/>
      <c r="BX443" s="294"/>
      <c r="BY443" s="295"/>
      <c r="BZ443" s="295"/>
      <c r="CA443" s="295"/>
      <c r="CB443" s="295"/>
      <c r="CC443" s="296"/>
      <c r="CD443" s="294"/>
      <c r="CE443" s="295"/>
      <c r="CF443" s="295"/>
      <c r="CG443" s="295"/>
      <c r="CH443" s="295"/>
      <c r="CI443" s="296"/>
    </row>
    <row r="444" spans="1:87" ht="18" customHeight="1" x14ac:dyDescent="0.25">
      <c r="A444" s="75"/>
      <c r="B444" s="327"/>
      <c r="C444" s="328"/>
      <c r="D444" s="328"/>
      <c r="E444" s="328"/>
      <c r="F444" s="328"/>
      <c r="G444" s="328"/>
      <c r="H444" s="328"/>
      <c r="I444" s="328"/>
      <c r="J444" s="328"/>
      <c r="K444" s="328"/>
      <c r="L444" s="328"/>
      <c r="M444" s="328"/>
      <c r="N444" s="328"/>
      <c r="O444" s="328"/>
      <c r="P444" s="328"/>
      <c r="Q444" s="328"/>
      <c r="R444" s="328"/>
      <c r="S444" s="328"/>
      <c r="T444" s="328"/>
      <c r="U444" s="328"/>
      <c r="V444" s="328"/>
      <c r="W444" s="328"/>
      <c r="X444" s="328"/>
      <c r="Y444" s="329"/>
      <c r="Z444" s="336"/>
      <c r="AA444" s="337"/>
      <c r="AB444" s="337"/>
      <c r="AC444" s="337"/>
      <c r="AD444" s="338"/>
      <c r="AE444" s="336"/>
      <c r="AF444" s="337"/>
      <c r="AG444" s="337"/>
      <c r="AH444" s="337"/>
      <c r="AI444" s="337"/>
      <c r="AJ444" s="337"/>
      <c r="AK444" s="658" t="s">
        <v>18</v>
      </c>
      <c r="AL444" s="659"/>
      <c r="AM444" s="659"/>
      <c r="AN444" s="659"/>
      <c r="AO444" s="659"/>
      <c r="AP444" s="659"/>
      <c r="AQ444" s="659"/>
      <c r="AR444" s="659"/>
      <c r="AS444" s="659"/>
      <c r="AT444" s="659"/>
      <c r="AU444" s="659"/>
      <c r="AV444" s="659"/>
      <c r="AW444" s="659"/>
      <c r="AX444" s="660"/>
      <c r="AY444" s="407">
        <v>1</v>
      </c>
      <c r="AZ444" s="304"/>
      <c r="BA444" s="304"/>
      <c r="BB444" s="408"/>
      <c r="BC444" s="306">
        <f t="shared" si="67"/>
        <v>4</v>
      </c>
      <c r="BD444" s="307"/>
      <c r="BE444" s="307"/>
      <c r="BF444" s="308"/>
      <c r="BG444" s="309">
        <v>28961</v>
      </c>
      <c r="BH444" s="310"/>
      <c r="BI444" s="310"/>
      <c r="BJ444" s="311"/>
      <c r="BK444" s="312">
        <f t="shared" si="68"/>
        <v>28961</v>
      </c>
      <c r="BL444" s="313"/>
      <c r="BM444" s="313"/>
      <c r="BN444" s="313"/>
      <c r="BO444" s="313"/>
      <c r="BP444" s="314"/>
      <c r="BQ444" s="294"/>
      <c r="BR444" s="295"/>
      <c r="BS444" s="295"/>
      <c r="BT444" s="295"/>
      <c r="BU444" s="295"/>
      <c r="BV444" s="295"/>
      <c r="BW444" s="296"/>
      <c r="BX444" s="294"/>
      <c r="BY444" s="295"/>
      <c r="BZ444" s="295"/>
      <c r="CA444" s="295"/>
      <c r="CB444" s="295"/>
      <c r="CC444" s="296"/>
      <c r="CD444" s="294"/>
      <c r="CE444" s="295"/>
      <c r="CF444" s="295"/>
      <c r="CG444" s="295"/>
      <c r="CH444" s="295"/>
      <c r="CI444" s="296"/>
    </row>
    <row r="445" spans="1:87" ht="18" customHeight="1" thickBot="1" x14ac:dyDescent="0.3">
      <c r="A445" s="75"/>
      <c r="B445" s="327"/>
      <c r="C445" s="328"/>
      <c r="D445" s="328"/>
      <c r="E445" s="328"/>
      <c r="F445" s="328"/>
      <c r="G445" s="328"/>
      <c r="H445" s="328"/>
      <c r="I445" s="328"/>
      <c r="J445" s="328"/>
      <c r="K445" s="328"/>
      <c r="L445" s="328"/>
      <c r="M445" s="328"/>
      <c r="N445" s="328"/>
      <c r="O445" s="328"/>
      <c r="P445" s="328"/>
      <c r="Q445" s="328"/>
      <c r="R445" s="328"/>
      <c r="S445" s="328"/>
      <c r="T445" s="328"/>
      <c r="U445" s="328"/>
      <c r="V445" s="328"/>
      <c r="W445" s="328"/>
      <c r="X445" s="328"/>
      <c r="Y445" s="329"/>
      <c r="Z445" s="336"/>
      <c r="AA445" s="337"/>
      <c r="AB445" s="337"/>
      <c r="AC445" s="337"/>
      <c r="AD445" s="338"/>
      <c r="AE445" s="336"/>
      <c r="AF445" s="337"/>
      <c r="AG445" s="337"/>
      <c r="AH445" s="337"/>
      <c r="AI445" s="337"/>
      <c r="AJ445" s="337"/>
      <c r="AK445" s="681" t="s">
        <v>37</v>
      </c>
      <c r="AL445" s="687"/>
      <c r="AM445" s="687"/>
      <c r="AN445" s="687"/>
      <c r="AO445" s="687"/>
      <c r="AP445" s="687"/>
      <c r="AQ445" s="687"/>
      <c r="AR445" s="687"/>
      <c r="AS445" s="687"/>
      <c r="AT445" s="687"/>
      <c r="AU445" s="687"/>
      <c r="AV445" s="687"/>
      <c r="AW445" s="687"/>
      <c r="AX445" s="688"/>
      <c r="AY445" s="407">
        <v>1</v>
      </c>
      <c r="AZ445" s="304"/>
      <c r="BA445" s="304"/>
      <c r="BB445" s="408"/>
      <c r="BC445" s="306">
        <f t="shared" si="67"/>
        <v>4</v>
      </c>
      <c r="BD445" s="307"/>
      <c r="BE445" s="307"/>
      <c r="BF445" s="308"/>
      <c r="BG445" s="309">
        <v>11840</v>
      </c>
      <c r="BH445" s="310"/>
      <c r="BI445" s="310"/>
      <c r="BJ445" s="311"/>
      <c r="BK445" s="312">
        <f t="shared" si="68"/>
        <v>11840</v>
      </c>
      <c r="BL445" s="313"/>
      <c r="BM445" s="313"/>
      <c r="BN445" s="313"/>
      <c r="BO445" s="313"/>
      <c r="BP445" s="314"/>
      <c r="BQ445" s="294"/>
      <c r="BR445" s="295"/>
      <c r="BS445" s="295"/>
      <c r="BT445" s="295"/>
      <c r="BU445" s="295"/>
      <c r="BV445" s="295"/>
      <c r="BW445" s="296"/>
      <c r="BX445" s="294"/>
      <c r="BY445" s="295"/>
      <c r="BZ445" s="295"/>
      <c r="CA445" s="295"/>
      <c r="CB445" s="295"/>
      <c r="CC445" s="296"/>
      <c r="CD445" s="294"/>
      <c r="CE445" s="295"/>
      <c r="CF445" s="295"/>
      <c r="CG445" s="295"/>
      <c r="CH445" s="295"/>
      <c r="CI445" s="296"/>
    </row>
    <row r="446" spans="1:87" ht="18" customHeight="1" thickBot="1" x14ac:dyDescent="0.3">
      <c r="A446" s="75"/>
      <c r="B446" s="377"/>
      <c r="C446" s="378"/>
      <c r="D446" s="378"/>
      <c r="E446" s="378"/>
      <c r="F446" s="378"/>
      <c r="G446" s="378"/>
      <c r="H446" s="378"/>
      <c r="I446" s="378"/>
      <c r="J446" s="378"/>
      <c r="K446" s="378"/>
      <c r="L446" s="378"/>
      <c r="M446" s="378"/>
      <c r="N446" s="378"/>
      <c r="O446" s="378"/>
      <c r="P446" s="378"/>
      <c r="Q446" s="378"/>
      <c r="R446" s="378"/>
      <c r="S446" s="378"/>
      <c r="T446" s="378"/>
      <c r="U446" s="378"/>
      <c r="V446" s="378"/>
      <c r="W446" s="378"/>
      <c r="X446" s="378"/>
      <c r="Y446" s="378"/>
      <c r="Z446" s="378"/>
      <c r="AA446" s="378"/>
      <c r="AB446" s="378"/>
      <c r="AC446" s="378"/>
      <c r="AD446" s="378"/>
      <c r="AE446" s="378"/>
      <c r="AF446" s="378"/>
      <c r="AG446" s="378"/>
      <c r="AH446" s="378"/>
      <c r="AI446" s="378"/>
      <c r="AJ446" s="379"/>
      <c r="AK446" s="380" t="s">
        <v>3</v>
      </c>
      <c r="AL446" s="381"/>
      <c r="AM446" s="381"/>
      <c r="AN446" s="381"/>
      <c r="AO446" s="381"/>
      <c r="AP446" s="381"/>
      <c r="AQ446" s="381"/>
      <c r="AR446" s="381"/>
      <c r="AS446" s="381"/>
      <c r="AT446" s="381"/>
      <c r="AU446" s="381"/>
      <c r="AV446" s="381"/>
      <c r="AW446" s="381"/>
      <c r="AX446" s="381"/>
      <c r="AY446" s="382"/>
      <c r="AZ446" s="382"/>
      <c r="BA446" s="382"/>
      <c r="BB446" s="382"/>
      <c r="BC446" s="382"/>
      <c r="BD446" s="382"/>
      <c r="BE446" s="382"/>
      <c r="BF446" s="382"/>
      <c r="BG446" s="382"/>
      <c r="BH446" s="382"/>
      <c r="BI446" s="382"/>
      <c r="BJ446" s="383"/>
      <c r="BK446" s="384">
        <f>SUM(BK432:BK445)</f>
        <v>271614</v>
      </c>
      <c r="BL446" s="385"/>
      <c r="BM446" s="385"/>
      <c r="BN446" s="385"/>
      <c r="BO446" s="385"/>
      <c r="BP446" s="386"/>
      <c r="BQ446" s="387" t="s">
        <v>100</v>
      </c>
      <c r="BR446" s="388"/>
      <c r="BS446" s="388"/>
      <c r="BT446" s="388"/>
      <c r="BU446" s="388"/>
      <c r="BV446" s="388"/>
      <c r="BW446" s="388"/>
      <c r="BX446" s="388"/>
      <c r="BY446" s="388"/>
      <c r="BZ446" s="388"/>
      <c r="CA446" s="388"/>
      <c r="CB446" s="388"/>
      <c r="CC446" s="389"/>
      <c r="CD446" s="390">
        <f>+CD432*AE432</f>
        <v>1282889.4117647058</v>
      </c>
      <c r="CE446" s="390"/>
      <c r="CF446" s="390"/>
      <c r="CG446" s="390"/>
      <c r="CH446" s="390"/>
      <c r="CI446" s="391"/>
    </row>
    <row r="447" spans="1:87" ht="18" customHeight="1" thickBot="1" x14ac:dyDescent="0.3">
      <c r="A447" s="75"/>
      <c r="B447" s="76"/>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c r="AB447" s="76"/>
      <c r="AC447" s="76"/>
      <c r="AD447" s="76"/>
      <c r="AE447" s="76"/>
      <c r="AF447" s="76"/>
      <c r="AG447" s="76"/>
      <c r="AH447" s="76"/>
      <c r="AI447" s="76"/>
      <c r="AJ447" s="76"/>
      <c r="BG447" s="78"/>
      <c r="BH447" s="78"/>
      <c r="BI447" s="78"/>
      <c r="BJ447" s="78"/>
      <c r="BK447" s="79"/>
      <c r="BL447" s="79"/>
      <c r="BM447" s="79"/>
      <c r="BN447" s="79"/>
      <c r="BO447" s="79"/>
      <c r="BP447" s="79"/>
      <c r="BQ447" s="79"/>
      <c r="BR447" s="79"/>
      <c r="BS447" s="79"/>
      <c r="BT447" s="79"/>
      <c r="BU447" s="79"/>
      <c r="BV447" s="79"/>
      <c r="BW447" s="79"/>
      <c r="BX447" s="79"/>
      <c r="BY447" s="79"/>
      <c r="BZ447" s="79"/>
      <c r="CA447" s="79"/>
      <c r="CB447" s="79"/>
      <c r="CC447" s="79"/>
      <c r="CD447" s="79"/>
      <c r="CE447" s="79"/>
      <c r="CF447" s="79"/>
      <c r="CG447" s="79"/>
      <c r="CH447" s="79"/>
      <c r="CI447" s="79"/>
    </row>
    <row r="448" spans="1:87" ht="18" customHeight="1" x14ac:dyDescent="0.25">
      <c r="A448" s="75"/>
      <c r="B448" s="348" t="s">
        <v>0</v>
      </c>
      <c r="C448" s="349"/>
      <c r="D448" s="349"/>
      <c r="E448" s="349"/>
      <c r="F448" s="349"/>
      <c r="G448" s="349"/>
      <c r="H448" s="349"/>
      <c r="I448" s="349"/>
      <c r="J448" s="349"/>
      <c r="K448" s="349"/>
      <c r="L448" s="349"/>
      <c r="M448" s="349"/>
      <c r="N448" s="349"/>
      <c r="O448" s="349"/>
      <c r="P448" s="349"/>
      <c r="Q448" s="349"/>
      <c r="R448" s="349"/>
      <c r="S448" s="349"/>
      <c r="T448" s="349"/>
      <c r="U448" s="349"/>
      <c r="V448" s="349"/>
      <c r="W448" s="349"/>
      <c r="X448" s="349"/>
      <c r="Y448" s="350"/>
      <c r="Z448" s="348" t="s">
        <v>80</v>
      </c>
      <c r="AA448" s="349"/>
      <c r="AB448" s="349"/>
      <c r="AC448" s="349"/>
      <c r="AD448" s="350"/>
      <c r="AE448" s="357" t="s">
        <v>79</v>
      </c>
      <c r="AF448" s="358"/>
      <c r="AG448" s="358"/>
      <c r="AH448" s="358"/>
      <c r="AI448" s="358"/>
      <c r="AJ448" s="359"/>
      <c r="AK448" s="357" t="s">
        <v>81</v>
      </c>
      <c r="AL448" s="358"/>
      <c r="AM448" s="358"/>
      <c r="AN448" s="358"/>
      <c r="AO448" s="358"/>
      <c r="AP448" s="358"/>
      <c r="AQ448" s="358"/>
      <c r="AR448" s="358"/>
      <c r="AS448" s="358"/>
      <c r="AT448" s="358"/>
      <c r="AU448" s="358"/>
      <c r="AV448" s="358"/>
      <c r="AW448" s="358"/>
      <c r="AX448" s="359"/>
      <c r="AY448" s="357" t="s">
        <v>1</v>
      </c>
      <c r="AZ448" s="358"/>
      <c r="BA448" s="358"/>
      <c r="BB448" s="359"/>
      <c r="BC448" s="348" t="s">
        <v>104</v>
      </c>
      <c r="BD448" s="349"/>
      <c r="BE448" s="349"/>
      <c r="BF448" s="350"/>
      <c r="BG448" s="366" t="s">
        <v>82</v>
      </c>
      <c r="BH448" s="367"/>
      <c r="BI448" s="367"/>
      <c r="BJ448" s="368"/>
      <c r="BK448" s="315" t="s">
        <v>99</v>
      </c>
      <c r="BL448" s="316"/>
      <c r="BM448" s="316"/>
      <c r="BN448" s="316"/>
      <c r="BO448" s="316"/>
      <c r="BP448" s="317"/>
      <c r="BQ448" s="315" t="s">
        <v>83</v>
      </c>
      <c r="BR448" s="316"/>
      <c r="BS448" s="316"/>
      <c r="BT448" s="316"/>
      <c r="BU448" s="316"/>
      <c r="BV448" s="316"/>
      <c r="BW448" s="317"/>
      <c r="BX448" s="315" t="s">
        <v>84</v>
      </c>
      <c r="BY448" s="316"/>
      <c r="BZ448" s="316"/>
      <c r="CA448" s="316"/>
      <c r="CB448" s="316"/>
      <c r="CC448" s="317"/>
      <c r="CD448" s="315" t="s">
        <v>85</v>
      </c>
      <c r="CE448" s="316"/>
      <c r="CF448" s="316"/>
      <c r="CG448" s="316"/>
      <c r="CH448" s="316"/>
      <c r="CI448" s="317"/>
    </row>
    <row r="449" spans="1:87" ht="18" customHeight="1" x14ac:dyDescent="0.25">
      <c r="A449" s="75"/>
      <c r="B449" s="351"/>
      <c r="C449" s="352"/>
      <c r="D449" s="352"/>
      <c r="E449" s="352"/>
      <c r="F449" s="352"/>
      <c r="G449" s="352"/>
      <c r="H449" s="352"/>
      <c r="I449" s="352"/>
      <c r="J449" s="352"/>
      <c r="K449" s="352"/>
      <c r="L449" s="352"/>
      <c r="M449" s="352"/>
      <c r="N449" s="352"/>
      <c r="O449" s="352"/>
      <c r="P449" s="352"/>
      <c r="Q449" s="352"/>
      <c r="R449" s="352"/>
      <c r="S449" s="352"/>
      <c r="T449" s="352"/>
      <c r="U449" s="352"/>
      <c r="V449" s="352"/>
      <c r="W449" s="352"/>
      <c r="X449" s="352"/>
      <c r="Y449" s="353"/>
      <c r="Z449" s="351"/>
      <c r="AA449" s="352"/>
      <c r="AB449" s="352"/>
      <c r="AC449" s="352"/>
      <c r="AD449" s="353"/>
      <c r="AE449" s="360"/>
      <c r="AF449" s="361"/>
      <c r="AG449" s="361"/>
      <c r="AH449" s="361"/>
      <c r="AI449" s="361"/>
      <c r="AJ449" s="362"/>
      <c r="AK449" s="360"/>
      <c r="AL449" s="361"/>
      <c r="AM449" s="361"/>
      <c r="AN449" s="361"/>
      <c r="AO449" s="361"/>
      <c r="AP449" s="361"/>
      <c r="AQ449" s="361"/>
      <c r="AR449" s="361"/>
      <c r="AS449" s="361"/>
      <c r="AT449" s="361"/>
      <c r="AU449" s="361"/>
      <c r="AV449" s="361"/>
      <c r="AW449" s="361"/>
      <c r="AX449" s="362"/>
      <c r="AY449" s="360"/>
      <c r="AZ449" s="361"/>
      <c r="BA449" s="361"/>
      <c r="BB449" s="362"/>
      <c r="BC449" s="351"/>
      <c r="BD449" s="352"/>
      <c r="BE449" s="352"/>
      <c r="BF449" s="353"/>
      <c r="BG449" s="369"/>
      <c r="BH449" s="370"/>
      <c r="BI449" s="370"/>
      <c r="BJ449" s="371"/>
      <c r="BK449" s="318"/>
      <c r="BL449" s="319"/>
      <c r="BM449" s="319"/>
      <c r="BN449" s="319"/>
      <c r="BO449" s="319"/>
      <c r="BP449" s="320"/>
      <c r="BQ449" s="318"/>
      <c r="BR449" s="319"/>
      <c r="BS449" s="319"/>
      <c r="BT449" s="319"/>
      <c r="BU449" s="319"/>
      <c r="BV449" s="319"/>
      <c r="BW449" s="320"/>
      <c r="BX449" s="318"/>
      <c r="BY449" s="319"/>
      <c r="BZ449" s="319"/>
      <c r="CA449" s="319"/>
      <c r="CB449" s="319"/>
      <c r="CC449" s="320"/>
      <c r="CD449" s="318"/>
      <c r="CE449" s="319"/>
      <c r="CF449" s="319"/>
      <c r="CG449" s="319"/>
      <c r="CH449" s="319"/>
      <c r="CI449" s="320"/>
    </row>
    <row r="450" spans="1:87" ht="18" customHeight="1" thickBot="1" x14ac:dyDescent="0.3">
      <c r="A450" s="75"/>
      <c r="B450" s="354"/>
      <c r="C450" s="355"/>
      <c r="D450" s="355"/>
      <c r="E450" s="355"/>
      <c r="F450" s="355"/>
      <c r="G450" s="355"/>
      <c r="H450" s="355"/>
      <c r="I450" s="355"/>
      <c r="J450" s="355"/>
      <c r="K450" s="355"/>
      <c r="L450" s="355"/>
      <c r="M450" s="355"/>
      <c r="N450" s="355"/>
      <c r="O450" s="355"/>
      <c r="P450" s="355"/>
      <c r="Q450" s="355"/>
      <c r="R450" s="355"/>
      <c r="S450" s="355"/>
      <c r="T450" s="355"/>
      <c r="U450" s="355"/>
      <c r="V450" s="355"/>
      <c r="W450" s="355"/>
      <c r="X450" s="355"/>
      <c r="Y450" s="356"/>
      <c r="Z450" s="354"/>
      <c r="AA450" s="355"/>
      <c r="AB450" s="355"/>
      <c r="AC450" s="355"/>
      <c r="AD450" s="356"/>
      <c r="AE450" s="363"/>
      <c r="AF450" s="364"/>
      <c r="AG450" s="364"/>
      <c r="AH450" s="364"/>
      <c r="AI450" s="364"/>
      <c r="AJ450" s="365"/>
      <c r="AK450" s="360"/>
      <c r="AL450" s="361"/>
      <c r="AM450" s="361"/>
      <c r="AN450" s="361"/>
      <c r="AO450" s="361"/>
      <c r="AP450" s="361"/>
      <c r="AQ450" s="361"/>
      <c r="AR450" s="361"/>
      <c r="AS450" s="361"/>
      <c r="AT450" s="361"/>
      <c r="AU450" s="361"/>
      <c r="AV450" s="361"/>
      <c r="AW450" s="361"/>
      <c r="AX450" s="362"/>
      <c r="AY450" s="360"/>
      <c r="AZ450" s="361"/>
      <c r="BA450" s="361"/>
      <c r="BB450" s="362"/>
      <c r="BC450" s="351"/>
      <c r="BD450" s="352"/>
      <c r="BE450" s="352"/>
      <c r="BF450" s="353"/>
      <c r="BG450" s="369"/>
      <c r="BH450" s="370"/>
      <c r="BI450" s="370"/>
      <c r="BJ450" s="371"/>
      <c r="BK450" s="318"/>
      <c r="BL450" s="319"/>
      <c r="BM450" s="319"/>
      <c r="BN450" s="319"/>
      <c r="BO450" s="319"/>
      <c r="BP450" s="320"/>
      <c r="BQ450" s="321"/>
      <c r="BR450" s="322"/>
      <c r="BS450" s="322"/>
      <c r="BT450" s="322"/>
      <c r="BU450" s="322"/>
      <c r="BV450" s="322"/>
      <c r="BW450" s="323"/>
      <c r="BX450" s="321"/>
      <c r="BY450" s="322"/>
      <c r="BZ450" s="322"/>
      <c r="CA450" s="322"/>
      <c r="CB450" s="322"/>
      <c r="CC450" s="323"/>
      <c r="CD450" s="321"/>
      <c r="CE450" s="322"/>
      <c r="CF450" s="322"/>
      <c r="CG450" s="322"/>
      <c r="CH450" s="322"/>
      <c r="CI450" s="323"/>
    </row>
    <row r="451" spans="1:87" ht="18" customHeight="1" x14ac:dyDescent="0.25">
      <c r="A451" s="75"/>
      <c r="B451" s="324" t="s">
        <v>298</v>
      </c>
      <c r="C451" s="325"/>
      <c r="D451" s="325"/>
      <c r="E451" s="325"/>
      <c r="F451" s="325"/>
      <c r="G451" s="325"/>
      <c r="H451" s="325"/>
      <c r="I451" s="325"/>
      <c r="J451" s="325"/>
      <c r="K451" s="325"/>
      <c r="L451" s="325"/>
      <c r="M451" s="325"/>
      <c r="N451" s="325"/>
      <c r="O451" s="325"/>
      <c r="P451" s="325"/>
      <c r="Q451" s="325"/>
      <c r="R451" s="325"/>
      <c r="S451" s="325"/>
      <c r="T451" s="325"/>
      <c r="U451" s="325"/>
      <c r="V451" s="325"/>
      <c r="W451" s="325"/>
      <c r="X451" s="325"/>
      <c r="Y451" s="326"/>
      <c r="Z451" s="333" t="s">
        <v>353</v>
      </c>
      <c r="AA451" s="334"/>
      <c r="AB451" s="334"/>
      <c r="AC451" s="334"/>
      <c r="AD451" s="335"/>
      <c r="AE451" s="333">
        <v>6</v>
      </c>
      <c r="AF451" s="334"/>
      <c r="AG451" s="334"/>
      <c r="AH451" s="334"/>
      <c r="AI451" s="334"/>
      <c r="AJ451" s="334"/>
      <c r="AK451" s="342" t="s">
        <v>41</v>
      </c>
      <c r="AL451" s="343"/>
      <c r="AM451" s="343"/>
      <c r="AN451" s="343"/>
      <c r="AO451" s="343"/>
      <c r="AP451" s="343"/>
      <c r="AQ451" s="343"/>
      <c r="AR451" s="343"/>
      <c r="AS451" s="343"/>
      <c r="AT451" s="343"/>
      <c r="AU451" s="343"/>
      <c r="AV451" s="343"/>
      <c r="AW451" s="343"/>
      <c r="AX451" s="344"/>
      <c r="AY451" s="409">
        <v>1</v>
      </c>
      <c r="AZ451" s="346"/>
      <c r="BA451" s="346"/>
      <c r="BB451" s="410"/>
      <c r="BC451" s="345">
        <f>+$AE$451*AY451</f>
        <v>6</v>
      </c>
      <c r="BD451" s="346"/>
      <c r="BE451" s="346"/>
      <c r="BF451" s="347"/>
      <c r="BG451" s="285">
        <v>22629</v>
      </c>
      <c r="BH451" s="286"/>
      <c r="BI451" s="286"/>
      <c r="BJ451" s="287"/>
      <c r="BK451" s="288">
        <f>+AY451*BG451</f>
        <v>22629</v>
      </c>
      <c r="BL451" s="289"/>
      <c r="BM451" s="289"/>
      <c r="BN451" s="289"/>
      <c r="BO451" s="289"/>
      <c r="BP451" s="290"/>
      <c r="BQ451" s="291">
        <v>1000</v>
      </c>
      <c r="BR451" s="292"/>
      <c r="BS451" s="292"/>
      <c r="BT451" s="292"/>
      <c r="BU451" s="292"/>
      <c r="BV451" s="292"/>
      <c r="BW451" s="293"/>
      <c r="BX451" s="291">
        <f>+(((BK460+BQ451)*15)/85)</f>
        <v>22658.470588235294</v>
      </c>
      <c r="BY451" s="292"/>
      <c r="BZ451" s="292"/>
      <c r="CA451" s="292"/>
      <c r="CB451" s="292"/>
      <c r="CC451" s="293"/>
      <c r="CD451" s="291">
        <f>+BK460+BQ451+BX451</f>
        <v>151056.4705882353</v>
      </c>
      <c r="CE451" s="292"/>
      <c r="CF451" s="292"/>
      <c r="CG451" s="292"/>
      <c r="CH451" s="292"/>
      <c r="CI451" s="293"/>
    </row>
    <row r="452" spans="1:87" ht="18" customHeight="1" x14ac:dyDescent="0.25">
      <c r="A452" s="75"/>
      <c r="B452" s="327"/>
      <c r="C452" s="328"/>
      <c r="D452" s="328"/>
      <c r="E452" s="328"/>
      <c r="F452" s="328"/>
      <c r="G452" s="328"/>
      <c r="H452" s="328"/>
      <c r="I452" s="328"/>
      <c r="J452" s="328"/>
      <c r="K452" s="328"/>
      <c r="L452" s="328"/>
      <c r="M452" s="328"/>
      <c r="N452" s="328"/>
      <c r="O452" s="328"/>
      <c r="P452" s="328"/>
      <c r="Q452" s="328"/>
      <c r="R452" s="328"/>
      <c r="S452" s="328"/>
      <c r="T452" s="328"/>
      <c r="U452" s="328"/>
      <c r="V452" s="328"/>
      <c r="W452" s="328"/>
      <c r="X452" s="328"/>
      <c r="Y452" s="329"/>
      <c r="Z452" s="336"/>
      <c r="AA452" s="337"/>
      <c r="AB452" s="337"/>
      <c r="AC452" s="337"/>
      <c r="AD452" s="338"/>
      <c r="AE452" s="336"/>
      <c r="AF452" s="337"/>
      <c r="AG452" s="337"/>
      <c r="AH452" s="337"/>
      <c r="AI452" s="337"/>
      <c r="AJ452" s="337"/>
      <c r="AK452" s="300" t="s">
        <v>14</v>
      </c>
      <c r="AL452" s="301"/>
      <c r="AM452" s="301"/>
      <c r="AN452" s="301"/>
      <c r="AO452" s="301"/>
      <c r="AP452" s="301"/>
      <c r="AQ452" s="301"/>
      <c r="AR452" s="301"/>
      <c r="AS452" s="301"/>
      <c r="AT452" s="301"/>
      <c r="AU452" s="301"/>
      <c r="AV452" s="301"/>
      <c r="AW452" s="301"/>
      <c r="AX452" s="302"/>
      <c r="AY452" s="407">
        <v>1</v>
      </c>
      <c r="AZ452" s="304"/>
      <c r="BA452" s="304"/>
      <c r="BB452" s="408"/>
      <c r="BC452" s="306">
        <f t="shared" ref="BC452:BC459" si="69">+$AE$451*AY452</f>
        <v>6</v>
      </c>
      <c r="BD452" s="307"/>
      <c r="BE452" s="307"/>
      <c r="BF452" s="308"/>
      <c r="BG452" s="309">
        <v>7925</v>
      </c>
      <c r="BH452" s="310"/>
      <c r="BI452" s="310"/>
      <c r="BJ452" s="311"/>
      <c r="BK452" s="312">
        <f t="shared" ref="BK452:BK459" si="70">+AY452*BG452</f>
        <v>7925</v>
      </c>
      <c r="BL452" s="313"/>
      <c r="BM452" s="313"/>
      <c r="BN452" s="313"/>
      <c r="BO452" s="313"/>
      <c r="BP452" s="314"/>
      <c r="BQ452" s="294"/>
      <c r="BR452" s="295"/>
      <c r="BS452" s="295"/>
      <c r="BT452" s="295"/>
      <c r="BU452" s="295"/>
      <c r="BV452" s="295"/>
      <c r="BW452" s="296"/>
      <c r="BX452" s="294"/>
      <c r="BY452" s="295"/>
      <c r="BZ452" s="295"/>
      <c r="CA452" s="295"/>
      <c r="CB452" s="295"/>
      <c r="CC452" s="296"/>
      <c r="CD452" s="294"/>
      <c r="CE452" s="295"/>
      <c r="CF452" s="295"/>
      <c r="CG452" s="295"/>
      <c r="CH452" s="295"/>
      <c r="CI452" s="296"/>
    </row>
    <row r="453" spans="1:87" ht="18" customHeight="1" x14ac:dyDescent="0.25">
      <c r="A453" s="75"/>
      <c r="B453" s="327"/>
      <c r="C453" s="328"/>
      <c r="D453" s="328"/>
      <c r="E453" s="328"/>
      <c r="F453" s="328"/>
      <c r="G453" s="328"/>
      <c r="H453" s="328"/>
      <c r="I453" s="328"/>
      <c r="J453" s="328"/>
      <c r="K453" s="328"/>
      <c r="L453" s="328"/>
      <c r="M453" s="328"/>
      <c r="N453" s="328"/>
      <c r="O453" s="328"/>
      <c r="P453" s="328"/>
      <c r="Q453" s="328"/>
      <c r="R453" s="328"/>
      <c r="S453" s="328"/>
      <c r="T453" s="328"/>
      <c r="U453" s="328"/>
      <c r="V453" s="328"/>
      <c r="W453" s="328"/>
      <c r="X453" s="328"/>
      <c r="Y453" s="329"/>
      <c r="Z453" s="336"/>
      <c r="AA453" s="337"/>
      <c r="AB453" s="337"/>
      <c r="AC453" s="337"/>
      <c r="AD453" s="338"/>
      <c r="AE453" s="336"/>
      <c r="AF453" s="337"/>
      <c r="AG453" s="337"/>
      <c r="AH453" s="337"/>
      <c r="AI453" s="337"/>
      <c r="AJ453" s="337"/>
      <c r="AK453" s="300" t="s">
        <v>32</v>
      </c>
      <c r="AL453" s="301"/>
      <c r="AM453" s="301"/>
      <c r="AN453" s="301"/>
      <c r="AO453" s="301"/>
      <c r="AP453" s="301"/>
      <c r="AQ453" s="301"/>
      <c r="AR453" s="301"/>
      <c r="AS453" s="301"/>
      <c r="AT453" s="301"/>
      <c r="AU453" s="301"/>
      <c r="AV453" s="301"/>
      <c r="AW453" s="301"/>
      <c r="AX453" s="302"/>
      <c r="AY453" s="407">
        <v>1</v>
      </c>
      <c r="AZ453" s="304"/>
      <c r="BA453" s="304"/>
      <c r="BB453" s="408"/>
      <c r="BC453" s="306">
        <f t="shared" si="69"/>
        <v>6</v>
      </c>
      <c r="BD453" s="307"/>
      <c r="BE453" s="307"/>
      <c r="BF453" s="308"/>
      <c r="BG453" s="309">
        <v>10968</v>
      </c>
      <c r="BH453" s="310"/>
      <c r="BI453" s="310"/>
      <c r="BJ453" s="311"/>
      <c r="BK453" s="312">
        <f t="shared" si="70"/>
        <v>10968</v>
      </c>
      <c r="BL453" s="313"/>
      <c r="BM453" s="313"/>
      <c r="BN453" s="313"/>
      <c r="BO453" s="313"/>
      <c r="BP453" s="314"/>
      <c r="BQ453" s="294"/>
      <c r="BR453" s="295"/>
      <c r="BS453" s="295"/>
      <c r="BT453" s="295"/>
      <c r="BU453" s="295"/>
      <c r="BV453" s="295"/>
      <c r="BW453" s="296"/>
      <c r="BX453" s="294"/>
      <c r="BY453" s="295"/>
      <c r="BZ453" s="295"/>
      <c r="CA453" s="295"/>
      <c r="CB453" s="295"/>
      <c r="CC453" s="296"/>
      <c r="CD453" s="294"/>
      <c r="CE453" s="295"/>
      <c r="CF453" s="295"/>
      <c r="CG453" s="295"/>
      <c r="CH453" s="295"/>
      <c r="CI453" s="296"/>
    </row>
    <row r="454" spans="1:87" ht="18" customHeight="1" x14ac:dyDescent="0.25">
      <c r="A454" s="75"/>
      <c r="B454" s="327"/>
      <c r="C454" s="328"/>
      <c r="D454" s="328"/>
      <c r="E454" s="328"/>
      <c r="F454" s="328"/>
      <c r="G454" s="328"/>
      <c r="H454" s="328"/>
      <c r="I454" s="328"/>
      <c r="J454" s="328"/>
      <c r="K454" s="328"/>
      <c r="L454" s="328"/>
      <c r="M454" s="328"/>
      <c r="N454" s="328"/>
      <c r="O454" s="328"/>
      <c r="P454" s="328"/>
      <c r="Q454" s="328"/>
      <c r="R454" s="328"/>
      <c r="S454" s="328"/>
      <c r="T454" s="328"/>
      <c r="U454" s="328"/>
      <c r="V454" s="328"/>
      <c r="W454" s="328"/>
      <c r="X454" s="328"/>
      <c r="Y454" s="329"/>
      <c r="Z454" s="336"/>
      <c r="AA454" s="337"/>
      <c r="AB454" s="337"/>
      <c r="AC454" s="337"/>
      <c r="AD454" s="338"/>
      <c r="AE454" s="336"/>
      <c r="AF454" s="337"/>
      <c r="AG454" s="337"/>
      <c r="AH454" s="337"/>
      <c r="AI454" s="337"/>
      <c r="AJ454" s="337"/>
      <c r="AK454" s="300" t="s">
        <v>527</v>
      </c>
      <c r="AL454" s="301"/>
      <c r="AM454" s="301"/>
      <c r="AN454" s="301"/>
      <c r="AO454" s="301"/>
      <c r="AP454" s="301"/>
      <c r="AQ454" s="301"/>
      <c r="AR454" s="301"/>
      <c r="AS454" s="301"/>
      <c r="AT454" s="301"/>
      <c r="AU454" s="301"/>
      <c r="AV454" s="301"/>
      <c r="AW454" s="301"/>
      <c r="AX454" s="302"/>
      <c r="AY454" s="407">
        <v>1</v>
      </c>
      <c r="AZ454" s="304"/>
      <c r="BA454" s="304"/>
      <c r="BB454" s="408"/>
      <c r="BC454" s="306">
        <f t="shared" si="69"/>
        <v>6</v>
      </c>
      <c r="BD454" s="307"/>
      <c r="BE454" s="307"/>
      <c r="BF454" s="308"/>
      <c r="BG454" s="309">
        <v>18911</v>
      </c>
      <c r="BH454" s="310"/>
      <c r="BI454" s="310"/>
      <c r="BJ454" s="311"/>
      <c r="BK454" s="312">
        <f t="shared" si="70"/>
        <v>18911</v>
      </c>
      <c r="BL454" s="313"/>
      <c r="BM454" s="313"/>
      <c r="BN454" s="313"/>
      <c r="BO454" s="313"/>
      <c r="BP454" s="314"/>
      <c r="BQ454" s="294"/>
      <c r="BR454" s="295"/>
      <c r="BS454" s="295"/>
      <c r="BT454" s="295"/>
      <c r="BU454" s="295"/>
      <c r="BV454" s="295"/>
      <c r="BW454" s="296"/>
      <c r="BX454" s="294"/>
      <c r="BY454" s="295"/>
      <c r="BZ454" s="295"/>
      <c r="CA454" s="295"/>
      <c r="CB454" s="295"/>
      <c r="CC454" s="296"/>
      <c r="CD454" s="294"/>
      <c r="CE454" s="295"/>
      <c r="CF454" s="295"/>
      <c r="CG454" s="295"/>
      <c r="CH454" s="295"/>
      <c r="CI454" s="296"/>
    </row>
    <row r="455" spans="1:87" ht="18" customHeight="1" x14ac:dyDescent="0.25">
      <c r="A455" s="75"/>
      <c r="B455" s="327"/>
      <c r="C455" s="328"/>
      <c r="D455" s="328"/>
      <c r="E455" s="328"/>
      <c r="F455" s="328"/>
      <c r="G455" s="328"/>
      <c r="H455" s="328"/>
      <c r="I455" s="328"/>
      <c r="J455" s="328"/>
      <c r="K455" s="328"/>
      <c r="L455" s="328"/>
      <c r="M455" s="328"/>
      <c r="N455" s="328"/>
      <c r="O455" s="328"/>
      <c r="P455" s="328"/>
      <c r="Q455" s="328"/>
      <c r="R455" s="328"/>
      <c r="S455" s="328"/>
      <c r="T455" s="328"/>
      <c r="U455" s="328"/>
      <c r="V455" s="328"/>
      <c r="W455" s="328"/>
      <c r="X455" s="328"/>
      <c r="Y455" s="329"/>
      <c r="Z455" s="336"/>
      <c r="AA455" s="337"/>
      <c r="AB455" s="337"/>
      <c r="AC455" s="337"/>
      <c r="AD455" s="338"/>
      <c r="AE455" s="336"/>
      <c r="AF455" s="337"/>
      <c r="AG455" s="337"/>
      <c r="AH455" s="337"/>
      <c r="AI455" s="337"/>
      <c r="AJ455" s="337"/>
      <c r="AK455" s="300" t="s">
        <v>17</v>
      </c>
      <c r="AL455" s="301"/>
      <c r="AM455" s="301"/>
      <c r="AN455" s="301"/>
      <c r="AO455" s="301"/>
      <c r="AP455" s="301"/>
      <c r="AQ455" s="301"/>
      <c r="AR455" s="301"/>
      <c r="AS455" s="301"/>
      <c r="AT455" s="301"/>
      <c r="AU455" s="301"/>
      <c r="AV455" s="301"/>
      <c r="AW455" s="301"/>
      <c r="AX455" s="302"/>
      <c r="AY455" s="407">
        <v>1</v>
      </c>
      <c r="AZ455" s="304"/>
      <c r="BA455" s="304"/>
      <c r="BB455" s="408"/>
      <c r="BC455" s="306">
        <f t="shared" si="69"/>
        <v>6</v>
      </c>
      <c r="BD455" s="307"/>
      <c r="BE455" s="307"/>
      <c r="BF455" s="308"/>
      <c r="BG455" s="309">
        <v>6399</v>
      </c>
      <c r="BH455" s="310"/>
      <c r="BI455" s="310"/>
      <c r="BJ455" s="311"/>
      <c r="BK455" s="312">
        <f t="shared" si="70"/>
        <v>6399</v>
      </c>
      <c r="BL455" s="313"/>
      <c r="BM455" s="313"/>
      <c r="BN455" s="313"/>
      <c r="BO455" s="313"/>
      <c r="BP455" s="314"/>
      <c r="BQ455" s="294"/>
      <c r="BR455" s="295"/>
      <c r="BS455" s="295"/>
      <c r="BT455" s="295"/>
      <c r="BU455" s="295"/>
      <c r="BV455" s="295"/>
      <c r="BW455" s="296"/>
      <c r="BX455" s="294"/>
      <c r="BY455" s="295"/>
      <c r="BZ455" s="295"/>
      <c r="CA455" s="295"/>
      <c r="CB455" s="295"/>
      <c r="CC455" s="296"/>
      <c r="CD455" s="294"/>
      <c r="CE455" s="295"/>
      <c r="CF455" s="295"/>
      <c r="CG455" s="295"/>
      <c r="CH455" s="295"/>
      <c r="CI455" s="296"/>
    </row>
    <row r="456" spans="1:87" ht="18" customHeight="1" x14ac:dyDescent="0.25">
      <c r="A456" s="75"/>
      <c r="B456" s="327"/>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9"/>
      <c r="Z456" s="336"/>
      <c r="AA456" s="337"/>
      <c r="AB456" s="337"/>
      <c r="AC456" s="337"/>
      <c r="AD456" s="338"/>
      <c r="AE456" s="336"/>
      <c r="AF456" s="337"/>
      <c r="AG456" s="337"/>
      <c r="AH456" s="337"/>
      <c r="AI456" s="337"/>
      <c r="AJ456" s="337"/>
      <c r="AK456" s="300" t="s">
        <v>18</v>
      </c>
      <c r="AL456" s="301"/>
      <c r="AM456" s="301"/>
      <c r="AN456" s="301"/>
      <c r="AO456" s="301"/>
      <c r="AP456" s="301"/>
      <c r="AQ456" s="301"/>
      <c r="AR456" s="301"/>
      <c r="AS456" s="301"/>
      <c r="AT456" s="301"/>
      <c r="AU456" s="301"/>
      <c r="AV456" s="301"/>
      <c r="AW456" s="301"/>
      <c r="AX456" s="302"/>
      <c r="AY456" s="407">
        <v>1</v>
      </c>
      <c r="AZ456" s="304"/>
      <c r="BA456" s="304"/>
      <c r="BB456" s="408"/>
      <c r="BC456" s="306">
        <f t="shared" si="69"/>
        <v>6</v>
      </c>
      <c r="BD456" s="307"/>
      <c r="BE456" s="307"/>
      <c r="BF456" s="308"/>
      <c r="BG456" s="309">
        <v>28961</v>
      </c>
      <c r="BH456" s="310"/>
      <c r="BI456" s="310"/>
      <c r="BJ456" s="311"/>
      <c r="BK456" s="312">
        <f t="shared" si="70"/>
        <v>28961</v>
      </c>
      <c r="BL456" s="313"/>
      <c r="BM456" s="313"/>
      <c r="BN456" s="313"/>
      <c r="BO456" s="313"/>
      <c r="BP456" s="314"/>
      <c r="BQ456" s="294"/>
      <c r="BR456" s="295"/>
      <c r="BS456" s="295"/>
      <c r="BT456" s="295"/>
      <c r="BU456" s="295"/>
      <c r="BV456" s="295"/>
      <c r="BW456" s="296"/>
      <c r="BX456" s="294"/>
      <c r="BY456" s="295"/>
      <c r="BZ456" s="295"/>
      <c r="CA456" s="295"/>
      <c r="CB456" s="295"/>
      <c r="CC456" s="296"/>
      <c r="CD456" s="294"/>
      <c r="CE456" s="295"/>
      <c r="CF456" s="295"/>
      <c r="CG456" s="295"/>
      <c r="CH456" s="295"/>
      <c r="CI456" s="296"/>
    </row>
    <row r="457" spans="1:87" ht="18" customHeight="1" x14ac:dyDescent="0.25">
      <c r="A457" s="75"/>
      <c r="B457" s="327"/>
      <c r="C457" s="328"/>
      <c r="D457" s="328"/>
      <c r="E457" s="328"/>
      <c r="F457" s="328"/>
      <c r="G457" s="328"/>
      <c r="H457" s="328"/>
      <c r="I457" s="328"/>
      <c r="J457" s="328"/>
      <c r="K457" s="328"/>
      <c r="L457" s="328"/>
      <c r="M457" s="328"/>
      <c r="N457" s="328"/>
      <c r="O457" s="328"/>
      <c r="P457" s="328"/>
      <c r="Q457" s="328"/>
      <c r="R457" s="328"/>
      <c r="S457" s="328"/>
      <c r="T457" s="328"/>
      <c r="U457" s="328"/>
      <c r="V457" s="328"/>
      <c r="W457" s="328"/>
      <c r="X457" s="328"/>
      <c r="Y457" s="329"/>
      <c r="Z457" s="336"/>
      <c r="AA457" s="337"/>
      <c r="AB457" s="337"/>
      <c r="AC457" s="337"/>
      <c r="AD457" s="338"/>
      <c r="AE457" s="336"/>
      <c r="AF457" s="337"/>
      <c r="AG457" s="337"/>
      <c r="AH457" s="337"/>
      <c r="AI457" s="337"/>
      <c r="AJ457" s="337"/>
      <c r="AK457" s="300" t="s">
        <v>30</v>
      </c>
      <c r="AL457" s="301"/>
      <c r="AM457" s="301"/>
      <c r="AN457" s="301"/>
      <c r="AO457" s="301"/>
      <c r="AP457" s="301"/>
      <c r="AQ457" s="301"/>
      <c r="AR457" s="301"/>
      <c r="AS457" s="301"/>
      <c r="AT457" s="301"/>
      <c r="AU457" s="301"/>
      <c r="AV457" s="301"/>
      <c r="AW457" s="301"/>
      <c r="AX457" s="302"/>
      <c r="AY457" s="407">
        <v>1</v>
      </c>
      <c r="AZ457" s="304"/>
      <c r="BA457" s="304"/>
      <c r="BB457" s="408"/>
      <c r="BC457" s="306">
        <f t="shared" si="69"/>
        <v>6</v>
      </c>
      <c r="BD457" s="307"/>
      <c r="BE457" s="307"/>
      <c r="BF457" s="308"/>
      <c r="BG457" s="309">
        <v>7925</v>
      </c>
      <c r="BH457" s="310"/>
      <c r="BI457" s="310"/>
      <c r="BJ457" s="311"/>
      <c r="BK457" s="312">
        <f t="shared" si="70"/>
        <v>7925</v>
      </c>
      <c r="BL457" s="313"/>
      <c r="BM457" s="313"/>
      <c r="BN457" s="313"/>
      <c r="BO457" s="313"/>
      <c r="BP457" s="314"/>
      <c r="BQ457" s="294"/>
      <c r="BR457" s="295"/>
      <c r="BS457" s="295"/>
      <c r="BT457" s="295"/>
      <c r="BU457" s="295"/>
      <c r="BV457" s="295"/>
      <c r="BW457" s="296"/>
      <c r="BX457" s="294"/>
      <c r="BY457" s="295"/>
      <c r="BZ457" s="295"/>
      <c r="CA457" s="295"/>
      <c r="CB457" s="295"/>
      <c r="CC457" s="296"/>
      <c r="CD457" s="294"/>
      <c r="CE457" s="295"/>
      <c r="CF457" s="295"/>
      <c r="CG457" s="295"/>
      <c r="CH457" s="295"/>
      <c r="CI457" s="296"/>
    </row>
    <row r="458" spans="1:87" ht="18" customHeight="1" x14ac:dyDescent="0.25">
      <c r="A458" s="75"/>
      <c r="B458" s="327"/>
      <c r="C458" s="328"/>
      <c r="D458" s="328"/>
      <c r="E458" s="328"/>
      <c r="F458" s="328"/>
      <c r="G458" s="328"/>
      <c r="H458" s="328"/>
      <c r="I458" s="328"/>
      <c r="J458" s="328"/>
      <c r="K458" s="328"/>
      <c r="L458" s="328"/>
      <c r="M458" s="328"/>
      <c r="N458" s="328"/>
      <c r="O458" s="328"/>
      <c r="P458" s="328"/>
      <c r="Q458" s="328"/>
      <c r="R458" s="328"/>
      <c r="S458" s="328"/>
      <c r="T458" s="328"/>
      <c r="U458" s="328"/>
      <c r="V458" s="328"/>
      <c r="W458" s="328"/>
      <c r="X458" s="328"/>
      <c r="Y458" s="329"/>
      <c r="Z458" s="336"/>
      <c r="AA458" s="337"/>
      <c r="AB458" s="337"/>
      <c r="AC458" s="337"/>
      <c r="AD458" s="338"/>
      <c r="AE458" s="336"/>
      <c r="AF458" s="337"/>
      <c r="AG458" s="337"/>
      <c r="AH458" s="337"/>
      <c r="AI458" s="337"/>
      <c r="AJ458" s="337"/>
      <c r="AK458" s="300" t="s">
        <v>37</v>
      </c>
      <c r="AL458" s="301"/>
      <c r="AM458" s="301"/>
      <c r="AN458" s="301"/>
      <c r="AO458" s="301"/>
      <c r="AP458" s="301"/>
      <c r="AQ458" s="301"/>
      <c r="AR458" s="301"/>
      <c r="AS458" s="301"/>
      <c r="AT458" s="301"/>
      <c r="AU458" s="301"/>
      <c r="AV458" s="301"/>
      <c r="AW458" s="301"/>
      <c r="AX458" s="302"/>
      <c r="AY458" s="407">
        <v>1</v>
      </c>
      <c r="AZ458" s="304"/>
      <c r="BA458" s="304"/>
      <c r="BB458" s="408"/>
      <c r="BC458" s="306">
        <f t="shared" si="69"/>
        <v>6</v>
      </c>
      <c r="BD458" s="307"/>
      <c r="BE458" s="307"/>
      <c r="BF458" s="308"/>
      <c r="BG458" s="309">
        <v>11840</v>
      </c>
      <c r="BH458" s="310"/>
      <c r="BI458" s="310"/>
      <c r="BJ458" s="311"/>
      <c r="BK458" s="312">
        <f t="shared" si="70"/>
        <v>11840</v>
      </c>
      <c r="BL458" s="313"/>
      <c r="BM458" s="313"/>
      <c r="BN458" s="313"/>
      <c r="BO458" s="313"/>
      <c r="BP458" s="314"/>
      <c r="BQ458" s="294"/>
      <c r="BR458" s="295"/>
      <c r="BS458" s="295"/>
      <c r="BT458" s="295"/>
      <c r="BU458" s="295"/>
      <c r="BV458" s="295"/>
      <c r="BW458" s="296"/>
      <c r="BX458" s="294"/>
      <c r="BY458" s="295"/>
      <c r="BZ458" s="295"/>
      <c r="CA458" s="295"/>
      <c r="CB458" s="295"/>
      <c r="CC458" s="296"/>
      <c r="CD458" s="294"/>
      <c r="CE458" s="295"/>
      <c r="CF458" s="295"/>
      <c r="CG458" s="295"/>
      <c r="CH458" s="295"/>
      <c r="CI458" s="296"/>
    </row>
    <row r="459" spans="1:87" ht="18" customHeight="1" thickBot="1" x14ac:dyDescent="0.3">
      <c r="A459" s="75"/>
      <c r="B459" s="327"/>
      <c r="C459" s="328"/>
      <c r="D459" s="328"/>
      <c r="E459" s="328"/>
      <c r="F459" s="328"/>
      <c r="G459" s="328"/>
      <c r="H459" s="328"/>
      <c r="I459" s="328"/>
      <c r="J459" s="328"/>
      <c r="K459" s="328"/>
      <c r="L459" s="328"/>
      <c r="M459" s="328"/>
      <c r="N459" s="328"/>
      <c r="O459" s="328"/>
      <c r="P459" s="328"/>
      <c r="Q459" s="328"/>
      <c r="R459" s="328"/>
      <c r="S459" s="328"/>
      <c r="T459" s="328"/>
      <c r="U459" s="328"/>
      <c r="V459" s="328"/>
      <c r="W459" s="328"/>
      <c r="X459" s="328"/>
      <c r="Y459" s="329"/>
      <c r="Z459" s="336"/>
      <c r="AA459" s="337"/>
      <c r="AB459" s="337"/>
      <c r="AC459" s="337"/>
      <c r="AD459" s="338"/>
      <c r="AE459" s="336"/>
      <c r="AF459" s="337"/>
      <c r="AG459" s="337"/>
      <c r="AH459" s="337"/>
      <c r="AI459" s="337"/>
      <c r="AJ459" s="337"/>
      <c r="AK459" s="392" t="s">
        <v>39</v>
      </c>
      <c r="AL459" s="393"/>
      <c r="AM459" s="393"/>
      <c r="AN459" s="393"/>
      <c r="AO459" s="393"/>
      <c r="AP459" s="393"/>
      <c r="AQ459" s="393"/>
      <c r="AR459" s="393"/>
      <c r="AS459" s="393"/>
      <c r="AT459" s="393"/>
      <c r="AU459" s="393"/>
      <c r="AV459" s="393"/>
      <c r="AW459" s="393"/>
      <c r="AX459" s="394"/>
      <c r="AY459" s="407">
        <v>1</v>
      </c>
      <c r="AZ459" s="304"/>
      <c r="BA459" s="304"/>
      <c r="BB459" s="408"/>
      <c r="BC459" s="306">
        <f t="shared" si="69"/>
        <v>6</v>
      </c>
      <c r="BD459" s="307"/>
      <c r="BE459" s="307"/>
      <c r="BF459" s="308"/>
      <c r="BG459" s="309">
        <v>11840</v>
      </c>
      <c r="BH459" s="310"/>
      <c r="BI459" s="310"/>
      <c r="BJ459" s="311"/>
      <c r="BK459" s="312">
        <f t="shared" si="70"/>
        <v>11840</v>
      </c>
      <c r="BL459" s="313"/>
      <c r="BM459" s="313"/>
      <c r="BN459" s="313"/>
      <c r="BO459" s="313"/>
      <c r="BP459" s="314"/>
      <c r="BQ459" s="294"/>
      <c r="BR459" s="295"/>
      <c r="BS459" s="295"/>
      <c r="BT459" s="295"/>
      <c r="BU459" s="295"/>
      <c r="BV459" s="295"/>
      <c r="BW459" s="296"/>
      <c r="BX459" s="294"/>
      <c r="BY459" s="295"/>
      <c r="BZ459" s="295"/>
      <c r="CA459" s="295"/>
      <c r="CB459" s="295"/>
      <c r="CC459" s="296"/>
      <c r="CD459" s="294"/>
      <c r="CE459" s="295"/>
      <c r="CF459" s="295"/>
      <c r="CG459" s="295"/>
      <c r="CH459" s="295"/>
      <c r="CI459" s="296"/>
    </row>
    <row r="460" spans="1:87" ht="18" customHeight="1" thickBot="1" x14ac:dyDescent="0.3">
      <c r="A460" s="75"/>
      <c r="B460" s="377"/>
      <c r="C460" s="378"/>
      <c r="D460" s="378"/>
      <c r="E460" s="378"/>
      <c r="F460" s="378"/>
      <c r="G460" s="378"/>
      <c r="H460" s="378"/>
      <c r="I460" s="378"/>
      <c r="J460" s="378"/>
      <c r="K460" s="378"/>
      <c r="L460" s="378"/>
      <c r="M460" s="378"/>
      <c r="N460" s="378"/>
      <c r="O460" s="378"/>
      <c r="P460" s="378"/>
      <c r="Q460" s="378"/>
      <c r="R460" s="378"/>
      <c r="S460" s="378"/>
      <c r="T460" s="378"/>
      <c r="U460" s="378"/>
      <c r="V460" s="378"/>
      <c r="W460" s="378"/>
      <c r="X460" s="378"/>
      <c r="Y460" s="378"/>
      <c r="Z460" s="378"/>
      <c r="AA460" s="378"/>
      <c r="AB460" s="378"/>
      <c r="AC460" s="378"/>
      <c r="AD460" s="378"/>
      <c r="AE460" s="378"/>
      <c r="AF460" s="378"/>
      <c r="AG460" s="378"/>
      <c r="AH460" s="378"/>
      <c r="AI460" s="378"/>
      <c r="AJ460" s="379"/>
      <c r="AK460" s="380" t="s">
        <v>3</v>
      </c>
      <c r="AL460" s="381"/>
      <c r="AM460" s="381"/>
      <c r="AN460" s="381"/>
      <c r="AO460" s="381"/>
      <c r="AP460" s="381"/>
      <c r="AQ460" s="381"/>
      <c r="AR460" s="381"/>
      <c r="AS460" s="381"/>
      <c r="AT460" s="381"/>
      <c r="AU460" s="381"/>
      <c r="AV460" s="381"/>
      <c r="AW460" s="381"/>
      <c r="AX460" s="381"/>
      <c r="AY460" s="382"/>
      <c r="AZ460" s="382"/>
      <c r="BA460" s="382"/>
      <c r="BB460" s="382"/>
      <c r="BC460" s="382"/>
      <c r="BD460" s="382"/>
      <c r="BE460" s="382"/>
      <c r="BF460" s="382"/>
      <c r="BG460" s="382"/>
      <c r="BH460" s="382"/>
      <c r="BI460" s="382"/>
      <c r="BJ460" s="383"/>
      <c r="BK460" s="384">
        <f>SUM(BK451:BK459)</f>
        <v>127398</v>
      </c>
      <c r="BL460" s="385"/>
      <c r="BM460" s="385"/>
      <c r="BN460" s="385"/>
      <c r="BO460" s="385"/>
      <c r="BP460" s="386"/>
      <c r="BQ460" s="387" t="s">
        <v>100</v>
      </c>
      <c r="BR460" s="388"/>
      <c r="BS460" s="388"/>
      <c r="BT460" s="388"/>
      <c r="BU460" s="388"/>
      <c r="BV460" s="388"/>
      <c r="BW460" s="388"/>
      <c r="BX460" s="388"/>
      <c r="BY460" s="388"/>
      <c r="BZ460" s="388"/>
      <c r="CA460" s="388"/>
      <c r="CB460" s="388"/>
      <c r="CC460" s="389"/>
      <c r="CD460" s="390">
        <f>+CD451*AE451</f>
        <v>906338.82352941181</v>
      </c>
      <c r="CE460" s="390"/>
      <c r="CF460" s="390"/>
      <c r="CG460" s="390"/>
      <c r="CH460" s="390"/>
      <c r="CI460" s="391"/>
    </row>
    <row r="461" spans="1:87" ht="18" customHeight="1" thickBot="1" x14ac:dyDescent="0.3">
      <c r="A461" s="75"/>
      <c r="B461" s="76"/>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c r="AB461" s="76"/>
      <c r="AC461" s="76"/>
      <c r="AD461" s="76"/>
      <c r="AE461" s="76"/>
      <c r="AF461" s="76"/>
      <c r="AG461" s="76"/>
      <c r="AH461" s="76"/>
      <c r="AI461" s="76"/>
      <c r="AJ461" s="76"/>
      <c r="AK461" s="76"/>
      <c r="AL461" s="76"/>
      <c r="AM461" s="76"/>
      <c r="AN461" s="76"/>
      <c r="AO461" s="76"/>
      <c r="AP461" s="76"/>
      <c r="AQ461" s="76"/>
      <c r="AR461" s="76"/>
      <c r="AS461" s="76"/>
      <c r="AT461" s="76"/>
      <c r="AU461" s="76"/>
      <c r="AV461" s="76"/>
      <c r="AW461" s="76"/>
      <c r="AX461" s="76"/>
      <c r="AY461" s="77"/>
      <c r="AZ461" s="77"/>
      <c r="BA461" s="77"/>
      <c r="BB461" s="77"/>
      <c r="BC461" s="77"/>
      <c r="BD461" s="77"/>
      <c r="BE461" s="77"/>
      <c r="BF461" s="77"/>
      <c r="BG461" s="78"/>
      <c r="BH461" s="78"/>
      <c r="BI461" s="78"/>
      <c r="BJ461" s="78"/>
      <c r="BK461" s="79"/>
      <c r="BL461" s="79"/>
      <c r="BM461" s="79"/>
      <c r="BN461" s="79"/>
      <c r="BO461" s="79"/>
      <c r="BP461" s="79"/>
      <c r="BQ461" s="79"/>
      <c r="BR461" s="79"/>
      <c r="BS461" s="79"/>
      <c r="BT461" s="79"/>
      <c r="BU461" s="79"/>
      <c r="BV461" s="79"/>
      <c r="BW461" s="79"/>
      <c r="BX461" s="79"/>
      <c r="BY461" s="79"/>
      <c r="BZ461" s="79"/>
      <c r="CA461" s="79"/>
      <c r="CB461" s="79"/>
      <c r="CC461" s="79"/>
      <c r="CD461" s="79"/>
      <c r="CE461" s="79"/>
      <c r="CF461" s="79"/>
      <c r="CG461" s="79"/>
      <c r="CH461" s="79"/>
      <c r="CI461" s="79"/>
    </row>
    <row r="462" spans="1:87" ht="18" customHeight="1" x14ac:dyDescent="0.25">
      <c r="A462" s="75"/>
      <c r="B462" s="348" t="s">
        <v>0</v>
      </c>
      <c r="C462" s="349"/>
      <c r="D462" s="349"/>
      <c r="E462" s="349"/>
      <c r="F462" s="349"/>
      <c r="G462" s="349"/>
      <c r="H462" s="349"/>
      <c r="I462" s="349"/>
      <c r="J462" s="349"/>
      <c r="K462" s="349"/>
      <c r="L462" s="349"/>
      <c r="M462" s="349"/>
      <c r="N462" s="349"/>
      <c r="O462" s="349"/>
      <c r="P462" s="349"/>
      <c r="Q462" s="349"/>
      <c r="R462" s="349"/>
      <c r="S462" s="349"/>
      <c r="T462" s="349"/>
      <c r="U462" s="349"/>
      <c r="V462" s="349"/>
      <c r="W462" s="349"/>
      <c r="X462" s="349"/>
      <c r="Y462" s="350"/>
      <c r="Z462" s="348" t="s">
        <v>80</v>
      </c>
      <c r="AA462" s="349"/>
      <c r="AB462" s="349"/>
      <c r="AC462" s="349"/>
      <c r="AD462" s="350"/>
      <c r="AE462" s="357" t="s">
        <v>79</v>
      </c>
      <c r="AF462" s="358"/>
      <c r="AG462" s="358"/>
      <c r="AH462" s="358"/>
      <c r="AI462" s="358"/>
      <c r="AJ462" s="359"/>
      <c r="AK462" s="357" t="s">
        <v>81</v>
      </c>
      <c r="AL462" s="358"/>
      <c r="AM462" s="358"/>
      <c r="AN462" s="358"/>
      <c r="AO462" s="358"/>
      <c r="AP462" s="358"/>
      <c r="AQ462" s="358"/>
      <c r="AR462" s="358"/>
      <c r="AS462" s="358"/>
      <c r="AT462" s="358"/>
      <c r="AU462" s="358"/>
      <c r="AV462" s="358"/>
      <c r="AW462" s="358"/>
      <c r="AX462" s="359"/>
      <c r="AY462" s="357" t="s">
        <v>1</v>
      </c>
      <c r="AZ462" s="358"/>
      <c r="BA462" s="358"/>
      <c r="BB462" s="359"/>
      <c r="BC462" s="348" t="s">
        <v>104</v>
      </c>
      <c r="BD462" s="349"/>
      <c r="BE462" s="349"/>
      <c r="BF462" s="350"/>
      <c r="BG462" s="366" t="s">
        <v>82</v>
      </c>
      <c r="BH462" s="367"/>
      <c r="BI462" s="367"/>
      <c r="BJ462" s="368"/>
      <c r="BK462" s="315" t="s">
        <v>99</v>
      </c>
      <c r="BL462" s="316"/>
      <c r="BM462" s="316"/>
      <c r="BN462" s="316"/>
      <c r="BO462" s="316"/>
      <c r="BP462" s="317"/>
      <c r="BQ462" s="315" t="s">
        <v>83</v>
      </c>
      <c r="BR462" s="316"/>
      <c r="BS462" s="316"/>
      <c r="BT462" s="316"/>
      <c r="BU462" s="316"/>
      <c r="BV462" s="316"/>
      <c r="BW462" s="317"/>
      <c r="BX462" s="315" t="s">
        <v>84</v>
      </c>
      <c r="BY462" s="316"/>
      <c r="BZ462" s="316"/>
      <c r="CA462" s="316"/>
      <c r="CB462" s="316"/>
      <c r="CC462" s="317"/>
      <c r="CD462" s="315" t="s">
        <v>85</v>
      </c>
      <c r="CE462" s="316"/>
      <c r="CF462" s="316"/>
      <c r="CG462" s="316"/>
      <c r="CH462" s="316"/>
      <c r="CI462" s="317"/>
    </row>
    <row r="463" spans="1:87" ht="18" customHeight="1" x14ac:dyDescent="0.25">
      <c r="A463" s="75"/>
      <c r="B463" s="351"/>
      <c r="C463" s="352"/>
      <c r="D463" s="352"/>
      <c r="E463" s="352"/>
      <c r="F463" s="352"/>
      <c r="G463" s="352"/>
      <c r="H463" s="352"/>
      <c r="I463" s="352"/>
      <c r="J463" s="352"/>
      <c r="K463" s="352"/>
      <c r="L463" s="352"/>
      <c r="M463" s="352"/>
      <c r="N463" s="352"/>
      <c r="O463" s="352"/>
      <c r="P463" s="352"/>
      <c r="Q463" s="352"/>
      <c r="R463" s="352"/>
      <c r="S463" s="352"/>
      <c r="T463" s="352"/>
      <c r="U463" s="352"/>
      <c r="V463" s="352"/>
      <c r="W463" s="352"/>
      <c r="X463" s="352"/>
      <c r="Y463" s="353"/>
      <c r="Z463" s="351"/>
      <c r="AA463" s="352"/>
      <c r="AB463" s="352"/>
      <c r="AC463" s="352"/>
      <c r="AD463" s="353"/>
      <c r="AE463" s="360"/>
      <c r="AF463" s="361"/>
      <c r="AG463" s="361"/>
      <c r="AH463" s="361"/>
      <c r="AI463" s="361"/>
      <c r="AJ463" s="362"/>
      <c r="AK463" s="360"/>
      <c r="AL463" s="361"/>
      <c r="AM463" s="361"/>
      <c r="AN463" s="361"/>
      <c r="AO463" s="361"/>
      <c r="AP463" s="361"/>
      <c r="AQ463" s="361"/>
      <c r="AR463" s="361"/>
      <c r="AS463" s="361"/>
      <c r="AT463" s="361"/>
      <c r="AU463" s="361"/>
      <c r="AV463" s="361"/>
      <c r="AW463" s="361"/>
      <c r="AX463" s="362"/>
      <c r="AY463" s="360"/>
      <c r="AZ463" s="361"/>
      <c r="BA463" s="361"/>
      <c r="BB463" s="362"/>
      <c r="BC463" s="351"/>
      <c r="BD463" s="352"/>
      <c r="BE463" s="352"/>
      <c r="BF463" s="353"/>
      <c r="BG463" s="369"/>
      <c r="BH463" s="370"/>
      <c r="BI463" s="370"/>
      <c r="BJ463" s="371"/>
      <c r="BK463" s="318"/>
      <c r="BL463" s="319"/>
      <c r="BM463" s="319"/>
      <c r="BN463" s="319"/>
      <c r="BO463" s="319"/>
      <c r="BP463" s="320"/>
      <c r="BQ463" s="318"/>
      <c r="BR463" s="319"/>
      <c r="BS463" s="319"/>
      <c r="BT463" s="319"/>
      <c r="BU463" s="319"/>
      <c r="BV463" s="319"/>
      <c r="BW463" s="320"/>
      <c r="BX463" s="318"/>
      <c r="BY463" s="319"/>
      <c r="BZ463" s="319"/>
      <c r="CA463" s="319"/>
      <c r="CB463" s="319"/>
      <c r="CC463" s="320"/>
      <c r="CD463" s="318"/>
      <c r="CE463" s="319"/>
      <c r="CF463" s="319"/>
      <c r="CG463" s="319"/>
      <c r="CH463" s="319"/>
      <c r="CI463" s="320"/>
    </row>
    <row r="464" spans="1:87" ht="18" customHeight="1" thickBot="1" x14ac:dyDescent="0.3">
      <c r="A464" s="75"/>
      <c r="B464" s="354"/>
      <c r="C464" s="355"/>
      <c r="D464" s="355"/>
      <c r="E464" s="355"/>
      <c r="F464" s="355"/>
      <c r="G464" s="355"/>
      <c r="H464" s="355"/>
      <c r="I464" s="355"/>
      <c r="J464" s="355"/>
      <c r="K464" s="355"/>
      <c r="L464" s="355"/>
      <c r="M464" s="355"/>
      <c r="N464" s="355"/>
      <c r="O464" s="355"/>
      <c r="P464" s="355"/>
      <c r="Q464" s="355"/>
      <c r="R464" s="355"/>
      <c r="S464" s="355"/>
      <c r="T464" s="355"/>
      <c r="U464" s="355"/>
      <c r="V464" s="355"/>
      <c r="W464" s="355"/>
      <c r="X464" s="355"/>
      <c r="Y464" s="356"/>
      <c r="Z464" s="354"/>
      <c r="AA464" s="355"/>
      <c r="AB464" s="355"/>
      <c r="AC464" s="355"/>
      <c r="AD464" s="356"/>
      <c r="AE464" s="363"/>
      <c r="AF464" s="364"/>
      <c r="AG464" s="364"/>
      <c r="AH464" s="364"/>
      <c r="AI464" s="364"/>
      <c r="AJ464" s="365"/>
      <c r="AK464" s="360"/>
      <c r="AL464" s="361"/>
      <c r="AM464" s="361"/>
      <c r="AN464" s="361"/>
      <c r="AO464" s="361"/>
      <c r="AP464" s="361"/>
      <c r="AQ464" s="361"/>
      <c r="AR464" s="361"/>
      <c r="AS464" s="361"/>
      <c r="AT464" s="361"/>
      <c r="AU464" s="361"/>
      <c r="AV464" s="361"/>
      <c r="AW464" s="361"/>
      <c r="AX464" s="362"/>
      <c r="AY464" s="360"/>
      <c r="AZ464" s="361"/>
      <c r="BA464" s="361"/>
      <c r="BB464" s="362"/>
      <c r="BC464" s="351"/>
      <c r="BD464" s="352"/>
      <c r="BE464" s="352"/>
      <c r="BF464" s="353"/>
      <c r="BG464" s="369"/>
      <c r="BH464" s="370"/>
      <c r="BI464" s="370"/>
      <c r="BJ464" s="371"/>
      <c r="BK464" s="318"/>
      <c r="BL464" s="319"/>
      <c r="BM464" s="319"/>
      <c r="BN464" s="319"/>
      <c r="BO464" s="319"/>
      <c r="BP464" s="320"/>
      <c r="BQ464" s="321"/>
      <c r="BR464" s="322"/>
      <c r="BS464" s="322"/>
      <c r="BT464" s="322"/>
      <c r="BU464" s="322"/>
      <c r="BV464" s="322"/>
      <c r="BW464" s="323"/>
      <c r="BX464" s="321"/>
      <c r="BY464" s="322"/>
      <c r="BZ464" s="322"/>
      <c r="CA464" s="322"/>
      <c r="CB464" s="322"/>
      <c r="CC464" s="323"/>
      <c r="CD464" s="321"/>
      <c r="CE464" s="322"/>
      <c r="CF464" s="322"/>
      <c r="CG464" s="322"/>
      <c r="CH464" s="322"/>
      <c r="CI464" s="323"/>
    </row>
    <row r="465" spans="1:87" ht="18" customHeight="1" x14ac:dyDescent="0.25">
      <c r="A465" s="75"/>
      <c r="B465" s="324" t="s">
        <v>299</v>
      </c>
      <c r="C465" s="325"/>
      <c r="D465" s="325"/>
      <c r="E465" s="325"/>
      <c r="F465" s="325"/>
      <c r="G465" s="325"/>
      <c r="H465" s="325"/>
      <c r="I465" s="325"/>
      <c r="J465" s="325"/>
      <c r="K465" s="325"/>
      <c r="L465" s="325"/>
      <c r="M465" s="325"/>
      <c r="N465" s="325"/>
      <c r="O465" s="325"/>
      <c r="P465" s="325"/>
      <c r="Q465" s="325"/>
      <c r="R465" s="325"/>
      <c r="S465" s="325"/>
      <c r="T465" s="325"/>
      <c r="U465" s="325"/>
      <c r="V465" s="325"/>
      <c r="W465" s="325"/>
      <c r="X465" s="325"/>
      <c r="Y465" s="326"/>
      <c r="Z465" s="333" t="s">
        <v>354</v>
      </c>
      <c r="AA465" s="334"/>
      <c r="AB465" s="334"/>
      <c r="AC465" s="334"/>
      <c r="AD465" s="335"/>
      <c r="AE465" s="333">
        <v>10</v>
      </c>
      <c r="AF465" s="334"/>
      <c r="AG465" s="334"/>
      <c r="AH465" s="334"/>
      <c r="AI465" s="334"/>
      <c r="AJ465" s="334"/>
      <c r="AK465" s="342" t="s">
        <v>527</v>
      </c>
      <c r="AL465" s="343"/>
      <c r="AM465" s="343"/>
      <c r="AN465" s="343"/>
      <c r="AO465" s="343"/>
      <c r="AP465" s="343"/>
      <c r="AQ465" s="343"/>
      <c r="AR465" s="343"/>
      <c r="AS465" s="343"/>
      <c r="AT465" s="343"/>
      <c r="AU465" s="343"/>
      <c r="AV465" s="343"/>
      <c r="AW465" s="343"/>
      <c r="AX465" s="344"/>
      <c r="AY465" s="409">
        <v>1</v>
      </c>
      <c r="AZ465" s="346"/>
      <c r="BA465" s="346"/>
      <c r="BB465" s="410"/>
      <c r="BC465" s="345">
        <f>+$AE$465*AY465</f>
        <v>10</v>
      </c>
      <c r="BD465" s="346"/>
      <c r="BE465" s="346"/>
      <c r="BF465" s="347"/>
      <c r="BG465" s="285">
        <v>18911</v>
      </c>
      <c r="BH465" s="286"/>
      <c r="BI465" s="286"/>
      <c r="BJ465" s="287"/>
      <c r="BK465" s="288">
        <f>+AY465*BG465</f>
        <v>18911</v>
      </c>
      <c r="BL465" s="289"/>
      <c r="BM465" s="289"/>
      <c r="BN465" s="289"/>
      <c r="BO465" s="289"/>
      <c r="BP465" s="290"/>
      <c r="BQ465" s="291">
        <v>1000</v>
      </c>
      <c r="BR465" s="292"/>
      <c r="BS465" s="292"/>
      <c r="BT465" s="292"/>
      <c r="BU465" s="292"/>
      <c r="BV465" s="292"/>
      <c r="BW465" s="293"/>
      <c r="BX465" s="291">
        <f>+(((BK468+BQ465)*15)/85)</f>
        <v>12617.823529411764</v>
      </c>
      <c r="BY465" s="292"/>
      <c r="BZ465" s="292"/>
      <c r="CA465" s="292"/>
      <c r="CB465" s="292"/>
      <c r="CC465" s="293"/>
      <c r="CD465" s="291">
        <f>+BK468+BQ465+BX465</f>
        <v>84118.823529411762</v>
      </c>
      <c r="CE465" s="292"/>
      <c r="CF465" s="292"/>
      <c r="CG465" s="292"/>
      <c r="CH465" s="292"/>
      <c r="CI465" s="293"/>
    </row>
    <row r="466" spans="1:87" ht="18" customHeight="1" x14ac:dyDescent="0.25">
      <c r="A466" s="75"/>
      <c r="B466" s="327"/>
      <c r="C466" s="328"/>
      <c r="D466" s="328"/>
      <c r="E466" s="328"/>
      <c r="F466" s="328"/>
      <c r="G466" s="328"/>
      <c r="H466" s="328"/>
      <c r="I466" s="328"/>
      <c r="J466" s="328"/>
      <c r="K466" s="328"/>
      <c r="L466" s="328"/>
      <c r="M466" s="328"/>
      <c r="N466" s="328"/>
      <c r="O466" s="328"/>
      <c r="P466" s="328"/>
      <c r="Q466" s="328"/>
      <c r="R466" s="328"/>
      <c r="S466" s="328"/>
      <c r="T466" s="328"/>
      <c r="U466" s="328"/>
      <c r="V466" s="328"/>
      <c r="W466" s="328"/>
      <c r="X466" s="328"/>
      <c r="Y466" s="329"/>
      <c r="Z466" s="336"/>
      <c r="AA466" s="337"/>
      <c r="AB466" s="337"/>
      <c r="AC466" s="337"/>
      <c r="AD466" s="338"/>
      <c r="AE466" s="336"/>
      <c r="AF466" s="337"/>
      <c r="AG466" s="337"/>
      <c r="AH466" s="337"/>
      <c r="AI466" s="337"/>
      <c r="AJ466" s="337"/>
      <c r="AK466" s="300" t="s">
        <v>530</v>
      </c>
      <c r="AL466" s="301"/>
      <c r="AM466" s="301"/>
      <c r="AN466" s="301"/>
      <c r="AO466" s="301"/>
      <c r="AP466" s="301"/>
      <c r="AQ466" s="301"/>
      <c r="AR466" s="301"/>
      <c r="AS466" s="301"/>
      <c r="AT466" s="301"/>
      <c r="AU466" s="301"/>
      <c r="AV466" s="301"/>
      <c r="AW466" s="301"/>
      <c r="AX466" s="302"/>
      <c r="AY466" s="407">
        <v>1</v>
      </c>
      <c r="AZ466" s="304"/>
      <c r="BA466" s="304"/>
      <c r="BB466" s="408"/>
      <c r="BC466" s="306">
        <f t="shared" ref="BC466:BC467" si="71">+$AE$465*AY466</f>
        <v>10</v>
      </c>
      <c r="BD466" s="307"/>
      <c r="BE466" s="307"/>
      <c r="BF466" s="308"/>
      <c r="BG466" s="309">
        <v>22629</v>
      </c>
      <c r="BH466" s="310"/>
      <c r="BI466" s="310"/>
      <c r="BJ466" s="311"/>
      <c r="BK466" s="312">
        <f t="shared" ref="BK466:BK467" si="72">+AY466*BG466</f>
        <v>22629</v>
      </c>
      <c r="BL466" s="313"/>
      <c r="BM466" s="313"/>
      <c r="BN466" s="313"/>
      <c r="BO466" s="313"/>
      <c r="BP466" s="314"/>
      <c r="BQ466" s="294"/>
      <c r="BR466" s="295"/>
      <c r="BS466" s="295"/>
      <c r="BT466" s="295"/>
      <c r="BU466" s="295"/>
      <c r="BV466" s="295"/>
      <c r="BW466" s="296"/>
      <c r="BX466" s="294"/>
      <c r="BY466" s="295"/>
      <c r="BZ466" s="295"/>
      <c r="CA466" s="295"/>
      <c r="CB466" s="295"/>
      <c r="CC466" s="296"/>
      <c r="CD466" s="294"/>
      <c r="CE466" s="295"/>
      <c r="CF466" s="295"/>
      <c r="CG466" s="295"/>
      <c r="CH466" s="295"/>
      <c r="CI466" s="296"/>
    </row>
    <row r="467" spans="1:87" ht="18" customHeight="1" thickBot="1" x14ac:dyDescent="0.3">
      <c r="A467" s="75"/>
      <c r="B467" s="327"/>
      <c r="C467" s="328"/>
      <c r="D467" s="328"/>
      <c r="E467" s="328"/>
      <c r="F467" s="328"/>
      <c r="G467" s="328"/>
      <c r="H467" s="328"/>
      <c r="I467" s="328"/>
      <c r="J467" s="328"/>
      <c r="K467" s="328"/>
      <c r="L467" s="328"/>
      <c r="M467" s="328"/>
      <c r="N467" s="328"/>
      <c r="O467" s="328"/>
      <c r="P467" s="328"/>
      <c r="Q467" s="328"/>
      <c r="R467" s="328"/>
      <c r="S467" s="328"/>
      <c r="T467" s="328"/>
      <c r="U467" s="328"/>
      <c r="V467" s="328"/>
      <c r="W467" s="328"/>
      <c r="X467" s="328"/>
      <c r="Y467" s="329"/>
      <c r="Z467" s="336"/>
      <c r="AA467" s="337"/>
      <c r="AB467" s="337"/>
      <c r="AC467" s="337"/>
      <c r="AD467" s="338"/>
      <c r="AE467" s="336"/>
      <c r="AF467" s="337"/>
      <c r="AG467" s="337"/>
      <c r="AH467" s="337"/>
      <c r="AI467" s="337"/>
      <c r="AJ467" s="337"/>
      <c r="AK467" s="392" t="s">
        <v>18</v>
      </c>
      <c r="AL467" s="393"/>
      <c r="AM467" s="393"/>
      <c r="AN467" s="393"/>
      <c r="AO467" s="393"/>
      <c r="AP467" s="393"/>
      <c r="AQ467" s="393"/>
      <c r="AR467" s="393"/>
      <c r="AS467" s="393"/>
      <c r="AT467" s="393"/>
      <c r="AU467" s="393"/>
      <c r="AV467" s="393"/>
      <c r="AW467" s="393"/>
      <c r="AX467" s="394"/>
      <c r="AY467" s="407">
        <v>1</v>
      </c>
      <c r="AZ467" s="304"/>
      <c r="BA467" s="304"/>
      <c r="BB467" s="408"/>
      <c r="BC467" s="306">
        <f t="shared" si="71"/>
        <v>10</v>
      </c>
      <c r="BD467" s="307"/>
      <c r="BE467" s="307"/>
      <c r="BF467" s="308"/>
      <c r="BG467" s="309">
        <v>28961</v>
      </c>
      <c r="BH467" s="310"/>
      <c r="BI467" s="310"/>
      <c r="BJ467" s="311"/>
      <c r="BK467" s="312">
        <f t="shared" si="72"/>
        <v>28961</v>
      </c>
      <c r="BL467" s="313"/>
      <c r="BM467" s="313"/>
      <c r="BN467" s="313"/>
      <c r="BO467" s="313"/>
      <c r="BP467" s="314"/>
      <c r="BQ467" s="294"/>
      <c r="BR467" s="295"/>
      <c r="BS467" s="295"/>
      <c r="BT467" s="295"/>
      <c r="BU467" s="295"/>
      <c r="BV467" s="295"/>
      <c r="BW467" s="296"/>
      <c r="BX467" s="294"/>
      <c r="BY467" s="295"/>
      <c r="BZ467" s="295"/>
      <c r="CA467" s="295"/>
      <c r="CB467" s="295"/>
      <c r="CC467" s="296"/>
      <c r="CD467" s="294"/>
      <c r="CE467" s="295"/>
      <c r="CF467" s="295"/>
      <c r="CG467" s="295"/>
      <c r="CH467" s="295"/>
      <c r="CI467" s="296"/>
    </row>
    <row r="468" spans="1:87" ht="18" customHeight="1" thickBot="1" x14ac:dyDescent="0.3">
      <c r="A468" s="75"/>
      <c r="B468" s="377"/>
      <c r="C468" s="378"/>
      <c r="D468" s="378"/>
      <c r="E468" s="378"/>
      <c r="F468" s="378"/>
      <c r="G468" s="378"/>
      <c r="H468" s="378"/>
      <c r="I468" s="378"/>
      <c r="J468" s="378"/>
      <c r="K468" s="378"/>
      <c r="L468" s="378"/>
      <c r="M468" s="378"/>
      <c r="N468" s="378"/>
      <c r="O468" s="378"/>
      <c r="P468" s="378"/>
      <c r="Q468" s="378"/>
      <c r="R468" s="378"/>
      <c r="S468" s="378"/>
      <c r="T468" s="378"/>
      <c r="U468" s="378"/>
      <c r="V468" s="378"/>
      <c r="W468" s="378"/>
      <c r="X468" s="378"/>
      <c r="Y468" s="378"/>
      <c r="Z468" s="378"/>
      <c r="AA468" s="378"/>
      <c r="AB468" s="378"/>
      <c r="AC468" s="378"/>
      <c r="AD468" s="378"/>
      <c r="AE468" s="378"/>
      <c r="AF468" s="378"/>
      <c r="AG468" s="378"/>
      <c r="AH468" s="378"/>
      <c r="AI468" s="378"/>
      <c r="AJ468" s="379"/>
      <c r="AK468" s="380" t="s">
        <v>3</v>
      </c>
      <c r="AL468" s="381"/>
      <c r="AM468" s="381"/>
      <c r="AN468" s="381"/>
      <c r="AO468" s="381"/>
      <c r="AP468" s="381"/>
      <c r="AQ468" s="381"/>
      <c r="AR468" s="381"/>
      <c r="AS468" s="381"/>
      <c r="AT468" s="381"/>
      <c r="AU468" s="381"/>
      <c r="AV468" s="381"/>
      <c r="AW468" s="381"/>
      <c r="AX468" s="381"/>
      <c r="AY468" s="382"/>
      <c r="AZ468" s="382"/>
      <c r="BA468" s="382"/>
      <c r="BB468" s="382"/>
      <c r="BC468" s="382"/>
      <c r="BD468" s="382"/>
      <c r="BE468" s="382"/>
      <c r="BF468" s="382"/>
      <c r="BG468" s="382"/>
      <c r="BH468" s="382"/>
      <c r="BI468" s="382"/>
      <c r="BJ468" s="383"/>
      <c r="BK468" s="384">
        <f>SUM(BK465:BK467)</f>
        <v>70501</v>
      </c>
      <c r="BL468" s="385"/>
      <c r="BM468" s="385"/>
      <c r="BN468" s="385"/>
      <c r="BO468" s="385"/>
      <c r="BP468" s="386"/>
      <c r="BQ468" s="387" t="s">
        <v>100</v>
      </c>
      <c r="BR468" s="388"/>
      <c r="BS468" s="388"/>
      <c r="BT468" s="388"/>
      <c r="BU468" s="388"/>
      <c r="BV468" s="388"/>
      <c r="BW468" s="388"/>
      <c r="BX468" s="388"/>
      <c r="BY468" s="388"/>
      <c r="BZ468" s="388"/>
      <c r="CA468" s="388"/>
      <c r="CB468" s="388"/>
      <c r="CC468" s="389"/>
      <c r="CD468" s="390">
        <f>+CD465*AE465</f>
        <v>841188.23529411759</v>
      </c>
      <c r="CE468" s="390"/>
      <c r="CF468" s="390"/>
      <c r="CG468" s="390"/>
      <c r="CH468" s="390"/>
      <c r="CI468" s="391"/>
    </row>
    <row r="469" spans="1:87" ht="18" customHeight="1" thickBot="1" x14ac:dyDescent="0.3">
      <c r="A469" s="75"/>
      <c r="B469" s="76"/>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BG469" s="78"/>
      <c r="BH469" s="78"/>
      <c r="BI469" s="78"/>
      <c r="BJ469" s="78"/>
      <c r="BK469" s="79"/>
      <c r="BL469" s="79"/>
      <c r="BM469" s="79"/>
      <c r="BN469" s="79"/>
      <c r="BO469" s="79"/>
      <c r="BP469" s="79"/>
      <c r="BQ469" s="79"/>
      <c r="BR469" s="79"/>
      <c r="BS469" s="79"/>
      <c r="BT469" s="79"/>
      <c r="BU469" s="79"/>
      <c r="BV469" s="79"/>
      <c r="BW469" s="79"/>
      <c r="BX469" s="79"/>
      <c r="BY469" s="79"/>
      <c r="BZ469" s="79"/>
      <c r="CA469" s="79"/>
      <c r="CB469" s="79"/>
      <c r="CC469" s="79"/>
      <c r="CD469" s="79"/>
      <c r="CE469" s="79"/>
      <c r="CF469" s="79"/>
      <c r="CG469" s="79"/>
      <c r="CH469" s="79"/>
      <c r="CI469" s="79"/>
    </row>
    <row r="470" spans="1:87" ht="18" customHeight="1" x14ac:dyDescent="0.25">
      <c r="A470" s="75"/>
      <c r="B470" s="348" t="s">
        <v>0</v>
      </c>
      <c r="C470" s="349"/>
      <c r="D470" s="349"/>
      <c r="E470" s="349"/>
      <c r="F470" s="349"/>
      <c r="G470" s="349"/>
      <c r="H470" s="349"/>
      <c r="I470" s="349"/>
      <c r="J470" s="349"/>
      <c r="K470" s="349"/>
      <c r="L470" s="349"/>
      <c r="M470" s="349"/>
      <c r="N470" s="349"/>
      <c r="O470" s="349"/>
      <c r="P470" s="349"/>
      <c r="Q470" s="349"/>
      <c r="R470" s="349"/>
      <c r="S470" s="349"/>
      <c r="T470" s="349"/>
      <c r="U470" s="349"/>
      <c r="V470" s="349"/>
      <c r="W470" s="349"/>
      <c r="X470" s="349"/>
      <c r="Y470" s="350"/>
      <c r="Z470" s="348" t="s">
        <v>80</v>
      </c>
      <c r="AA470" s="349"/>
      <c r="AB470" s="349"/>
      <c r="AC470" s="349"/>
      <c r="AD470" s="350"/>
      <c r="AE470" s="357" t="s">
        <v>79</v>
      </c>
      <c r="AF470" s="358"/>
      <c r="AG470" s="358"/>
      <c r="AH470" s="358"/>
      <c r="AI470" s="358"/>
      <c r="AJ470" s="359"/>
      <c r="AK470" s="357" t="s">
        <v>81</v>
      </c>
      <c r="AL470" s="358"/>
      <c r="AM470" s="358"/>
      <c r="AN470" s="358"/>
      <c r="AO470" s="358"/>
      <c r="AP470" s="358"/>
      <c r="AQ470" s="358"/>
      <c r="AR470" s="358"/>
      <c r="AS470" s="358"/>
      <c r="AT470" s="358"/>
      <c r="AU470" s="358"/>
      <c r="AV470" s="358"/>
      <c r="AW470" s="358"/>
      <c r="AX470" s="359"/>
      <c r="AY470" s="357" t="s">
        <v>1</v>
      </c>
      <c r="AZ470" s="358"/>
      <c r="BA470" s="358"/>
      <c r="BB470" s="359"/>
      <c r="BC470" s="348" t="s">
        <v>104</v>
      </c>
      <c r="BD470" s="349"/>
      <c r="BE470" s="349"/>
      <c r="BF470" s="350"/>
      <c r="BG470" s="366" t="s">
        <v>82</v>
      </c>
      <c r="BH470" s="367"/>
      <c r="BI470" s="367"/>
      <c r="BJ470" s="368"/>
      <c r="BK470" s="315" t="s">
        <v>99</v>
      </c>
      <c r="BL470" s="316"/>
      <c r="BM470" s="316"/>
      <c r="BN470" s="316"/>
      <c r="BO470" s="316"/>
      <c r="BP470" s="317"/>
      <c r="BQ470" s="315" t="s">
        <v>83</v>
      </c>
      <c r="BR470" s="316"/>
      <c r="BS470" s="316"/>
      <c r="BT470" s="316"/>
      <c r="BU470" s="316"/>
      <c r="BV470" s="316"/>
      <c r="BW470" s="317"/>
      <c r="BX470" s="315" t="s">
        <v>84</v>
      </c>
      <c r="BY470" s="316"/>
      <c r="BZ470" s="316"/>
      <c r="CA470" s="316"/>
      <c r="CB470" s="316"/>
      <c r="CC470" s="317"/>
      <c r="CD470" s="315" t="s">
        <v>85</v>
      </c>
      <c r="CE470" s="316"/>
      <c r="CF470" s="316"/>
      <c r="CG470" s="316"/>
      <c r="CH470" s="316"/>
      <c r="CI470" s="317"/>
    </row>
    <row r="471" spans="1:87" ht="18" customHeight="1" x14ac:dyDescent="0.25">
      <c r="A471" s="75"/>
      <c r="B471" s="351"/>
      <c r="C471" s="352"/>
      <c r="D471" s="352"/>
      <c r="E471" s="352"/>
      <c r="F471" s="352"/>
      <c r="G471" s="352"/>
      <c r="H471" s="352"/>
      <c r="I471" s="352"/>
      <c r="J471" s="352"/>
      <c r="K471" s="352"/>
      <c r="L471" s="352"/>
      <c r="M471" s="352"/>
      <c r="N471" s="352"/>
      <c r="O471" s="352"/>
      <c r="P471" s="352"/>
      <c r="Q471" s="352"/>
      <c r="R471" s="352"/>
      <c r="S471" s="352"/>
      <c r="T471" s="352"/>
      <c r="U471" s="352"/>
      <c r="V471" s="352"/>
      <c r="W471" s="352"/>
      <c r="X471" s="352"/>
      <c r="Y471" s="353"/>
      <c r="Z471" s="351"/>
      <c r="AA471" s="352"/>
      <c r="AB471" s="352"/>
      <c r="AC471" s="352"/>
      <c r="AD471" s="353"/>
      <c r="AE471" s="360"/>
      <c r="AF471" s="361"/>
      <c r="AG471" s="361"/>
      <c r="AH471" s="361"/>
      <c r="AI471" s="361"/>
      <c r="AJ471" s="362"/>
      <c r="AK471" s="360"/>
      <c r="AL471" s="361"/>
      <c r="AM471" s="361"/>
      <c r="AN471" s="361"/>
      <c r="AO471" s="361"/>
      <c r="AP471" s="361"/>
      <c r="AQ471" s="361"/>
      <c r="AR471" s="361"/>
      <c r="AS471" s="361"/>
      <c r="AT471" s="361"/>
      <c r="AU471" s="361"/>
      <c r="AV471" s="361"/>
      <c r="AW471" s="361"/>
      <c r="AX471" s="362"/>
      <c r="AY471" s="360"/>
      <c r="AZ471" s="361"/>
      <c r="BA471" s="361"/>
      <c r="BB471" s="362"/>
      <c r="BC471" s="351"/>
      <c r="BD471" s="352"/>
      <c r="BE471" s="352"/>
      <c r="BF471" s="353"/>
      <c r="BG471" s="369"/>
      <c r="BH471" s="370"/>
      <c r="BI471" s="370"/>
      <c r="BJ471" s="371"/>
      <c r="BK471" s="318"/>
      <c r="BL471" s="319"/>
      <c r="BM471" s="319"/>
      <c r="BN471" s="319"/>
      <c r="BO471" s="319"/>
      <c r="BP471" s="320"/>
      <c r="BQ471" s="318"/>
      <c r="BR471" s="319"/>
      <c r="BS471" s="319"/>
      <c r="BT471" s="319"/>
      <c r="BU471" s="319"/>
      <c r="BV471" s="319"/>
      <c r="BW471" s="320"/>
      <c r="BX471" s="318"/>
      <c r="BY471" s="319"/>
      <c r="BZ471" s="319"/>
      <c r="CA471" s="319"/>
      <c r="CB471" s="319"/>
      <c r="CC471" s="320"/>
      <c r="CD471" s="318"/>
      <c r="CE471" s="319"/>
      <c r="CF471" s="319"/>
      <c r="CG471" s="319"/>
      <c r="CH471" s="319"/>
      <c r="CI471" s="320"/>
    </row>
    <row r="472" spans="1:87" ht="18" customHeight="1" thickBot="1" x14ac:dyDescent="0.3">
      <c r="A472" s="75"/>
      <c r="B472" s="354"/>
      <c r="C472" s="355"/>
      <c r="D472" s="355"/>
      <c r="E472" s="355"/>
      <c r="F472" s="355"/>
      <c r="G472" s="355"/>
      <c r="H472" s="355"/>
      <c r="I472" s="355"/>
      <c r="J472" s="355"/>
      <c r="K472" s="355"/>
      <c r="L472" s="355"/>
      <c r="M472" s="355"/>
      <c r="N472" s="355"/>
      <c r="O472" s="355"/>
      <c r="P472" s="355"/>
      <c r="Q472" s="355"/>
      <c r="R472" s="355"/>
      <c r="S472" s="355"/>
      <c r="T472" s="355"/>
      <c r="U472" s="355"/>
      <c r="V472" s="355"/>
      <c r="W472" s="355"/>
      <c r="X472" s="355"/>
      <c r="Y472" s="356"/>
      <c r="Z472" s="354"/>
      <c r="AA472" s="355"/>
      <c r="AB472" s="355"/>
      <c r="AC472" s="355"/>
      <c r="AD472" s="356"/>
      <c r="AE472" s="363"/>
      <c r="AF472" s="364"/>
      <c r="AG472" s="364"/>
      <c r="AH472" s="364"/>
      <c r="AI472" s="364"/>
      <c r="AJ472" s="365"/>
      <c r="AK472" s="360"/>
      <c r="AL472" s="361"/>
      <c r="AM472" s="361"/>
      <c r="AN472" s="361"/>
      <c r="AO472" s="361"/>
      <c r="AP472" s="361"/>
      <c r="AQ472" s="361"/>
      <c r="AR472" s="361"/>
      <c r="AS472" s="361"/>
      <c r="AT472" s="361"/>
      <c r="AU472" s="361"/>
      <c r="AV472" s="361"/>
      <c r="AW472" s="361"/>
      <c r="AX472" s="362"/>
      <c r="AY472" s="360"/>
      <c r="AZ472" s="361"/>
      <c r="BA472" s="361"/>
      <c r="BB472" s="362"/>
      <c r="BC472" s="351"/>
      <c r="BD472" s="352"/>
      <c r="BE472" s="352"/>
      <c r="BF472" s="353"/>
      <c r="BG472" s="369"/>
      <c r="BH472" s="370"/>
      <c r="BI472" s="370"/>
      <c r="BJ472" s="371"/>
      <c r="BK472" s="318"/>
      <c r="BL472" s="319"/>
      <c r="BM472" s="319"/>
      <c r="BN472" s="319"/>
      <c r="BO472" s="319"/>
      <c r="BP472" s="320"/>
      <c r="BQ472" s="321"/>
      <c r="BR472" s="322"/>
      <c r="BS472" s="322"/>
      <c r="BT472" s="322"/>
      <c r="BU472" s="322"/>
      <c r="BV472" s="322"/>
      <c r="BW472" s="323"/>
      <c r="BX472" s="321"/>
      <c r="BY472" s="322"/>
      <c r="BZ472" s="322"/>
      <c r="CA472" s="322"/>
      <c r="CB472" s="322"/>
      <c r="CC472" s="323"/>
      <c r="CD472" s="321"/>
      <c r="CE472" s="322"/>
      <c r="CF472" s="322"/>
      <c r="CG472" s="322"/>
      <c r="CH472" s="322"/>
      <c r="CI472" s="323"/>
    </row>
    <row r="473" spans="1:87" ht="18" customHeight="1" x14ac:dyDescent="0.25">
      <c r="A473" s="75"/>
      <c r="B473" s="324" t="s">
        <v>300</v>
      </c>
      <c r="C473" s="325"/>
      <c r="D473" s="325"/>
      <c r="E473" s="325"/>
      <c r="F473" s="325"/>
      <c r="G473" s="325"/>
      <c r="H473" s="325"/>
      <c r="I473" s="325"/>
      <c r="J473" s="325"/>
      <c r="K473" s="325"/>
      <c r="L473" s="325"/>
      <c r="M473" s="325"/>
      <c r="N473" s="325"/>
      <c r="O473" s="325"/>
      <c r="P473" s="325"/>
      <c r="Q473" s="325"/>
      <c r="R473" s="325"/>
      <c r="S473" s="325"/>
      <c r="T473" s="325"/>
      <c r="U473" s="325"/>
      <c r="V473" s="325"/>
      <c r="W473" s="325"/>
      <c r="X473" s="325"/>
      <c r="Y473" s="326"/>
      <c r="Z473" s="333" t="s">
        <v>355</v>
      </c>
      <c r="AA473" s="334"/>
      <c r="AB473" s="334"/>
      <c r="AC473" s="334"/>
      <c r="AD473" s="335"/>
      <c r="AE473" s="333">
        <v>2</v>
      </c>
      <c r="AF473" s="334"/>
      <c r="AG473" s="334"/>
      <c r="AH473" s="334"/>
      <c r="AI473" s="334"/>
      <c r="AJ473" s="334"/>
      <c r="AK473" s="342" t="s">
        <v>41</v>
      </c>
      <c r="AL473" s="343"/>
      <c r="AM473" s="343"/>
      <c r="AN473" s="343"/>
      <c r="AO473" s="343"/>
      <c r="AP473" s="343"/>
      <c r="AQ473" s="343"/>
      <c r="AR473" s="343"/>
      <c r="AS473" s="343"/>
      <c r="AT473" s="343"/>
      <c r="AU473" s="343"/>
      <c r="AV473" s="343"/>
      <c r="AW473" s="343"/>
      <c r="AX473" s="344"/>
      <c r="AY473" s="409">
        <v>1</v>
      </c>
      <c r="AZ473" s="346"/>
      <c r="BA473" s="346"/>
      <c r="BB473" s="410"/>
      <c r="BC473" s="345">
        <f>+$AE$473*AY473</f>
        <v>2</v>
      </c>
      <c r="BD473" s="346"/>
      <c r="BE473" s="346"/>
      <c r="BF473" s="347"/>
      <c r="BG473" s="285">
        <v>22629</v>
      </c>
      <c r="BH473" s="286"/>
      <c r="BI473" s="286"/>
      <c r="BJ473" s="287"/>
      <c r="BK473" s="288">
        <f>+AY473*BG473</f>
        <v>22629</v>
      </c>
      <c r="BL473" s="289"/>
      <c r="BM473" s="289"/>
      <c r="BN473" s="289"/>
      <c r="BO473" s="289"/>
      <c r="BP473" s="290"/>
      <c r="BQ473" s="291">
        <v>1000</v>
      </c>
      <c r="BR473" s="292"/>
      <c r="BS473" s="292"/>
      <c r="BT473" s="292"/>
      <c r="BU473" s="292"/>
      <c r="BV473" s="292"/>
      <c r="BW473" s="293"/>
      <c r="BX473" s="291">
        <f>+(((BK486+BQ473)*15)/85)</f>
        <v>47755.411764705881</v>
      </c>
      <c r="BY473" s="292"/>
      <c r="BZ473" s="292"/>
      <c r="CA473" s="292"/>
      <c r="CB473" s="292"/>
      <c r="CC473" s="293"/>
      <c r="CD473" s="291">
        <f>+BK486+BQ473+BX473</f>
        <v>318369.4117647059</v>
      </c>
      <c r="CE473" s="292"/>
      <c r="CF473" s="292"/>
      <c r="CG473" s="292"/>
      <c r="CH473" s="292"/>
      <c r="CI473" s="293"/>
    </row>
    <row r="474" spans="1:87" ht="18" customHeight="1" x14ac:dyDescent="0.25">
      <c r="A474" s="75"/>
      <c r="B474" s="327"/>
      <c r="C474" s="328"/>
      <c r="D474" s="328"/>
      <c r="E474" s="328"/>
      <c r="F474" s="328"/>
      <c r="G474" s="328"/>
      <c r="H474" s="328"/>
      <c r="I474" s="328"/>
      <c r="J474" s="328"/>
      <c r="K474" s="328"/>
      <c r="L474" s="328"/>
      <c r="M474" s="328"/>
      <c r="N474" s="328"/>
      <c r="O474" s="328"/>
      <c r="P474" s="328"/>
      <c r="Q474" s="328"/>
      <c r="R474" s="328"/>
      <c r="S474" s="328"/>
      <c r="T474" s="328"/>
      <c r="U474" s="328"/>
      <c r="V474" s="328"/>
      <c r="W474" s="328"/>
      <c r="X474" s="328"/>
      <c r="Y474" s="329"/>
      <c r="Z474" s="336"/>
      <c r="AA474" s="337"/>
      <c r="AB474" s="337"/>
      <c r="AC474" s="337"/>
      <c r="AD474" s="338"/>
      <c r="AE474" s="336"/>
      <c r="AF474" s="337"/>
      <c r="AG474" s="337"/>
      <c r="AH474" s="337"/>
      <c r="AI474" s="337"/>
      <c r="AJ474" s="337"/>
      <c r="AK474" s="300" t="s">
        <v>4</v>
      </c>
      <c r="AL474" s="301"/>
      <c r="AM474" s="301"/>
      <c r="AN474" s="301"/>
      <c r="AO474" s="301"/>
      <c r="AP474" s="301"/>
      <c r="AQ474" s="301"/>
      <c r="AR474" s="301"/>
      <c r="AS474" s="301"/>
      <c r="AT474" s="301"/>
      <c r="AU474" s="301"/>
      <c r="AV474" s="301"/>
      <c r="AW474" s="301"/>
      <c r="AX474" s="302"/>
      <c r="AY474" s="407">
        <v>1</v>
      </c>
      <c r="AZ474" s="304"/>
      <c r="BA474" s="304"/>
      <c r="BB474" s="408"/>
      <c r="BC474" s="306">
        <f t="shared" ref="BC474:BC485" si="73">+$AE$473*AY474</f>
        <v>2</v>
      </c>
      <c r="BD474" s="307"/>
      <c r="BE474" s="307"/>
      <c r="BF474" s="308"/>
      <c r="BG474" s="309">
        <v>6399</v>
      </c>
      <c r="BH474" s="310"/>
      <c r="BI474" s="310"/>
      <c r="BJ474" s="311"/>
      <c r="BK474" s="312">
        <f t="shared" ref="BK474:BK485" si="74">+AY474*BG474</f>
        <v>6399</v>
      </c>
      <c r="BL474" s="313"/>
      <c r="BM474" s="313"/>
      <c r="BN474" s="313"/>
      <c r="BO474" s="313"/>
      <c r="BP474" s="314"/>
      <c r="BQ474" s="294"/>
      <c r="BR474" s="295"/>
      <c r="BS474" s="295"/>
      <c r="BT474" s="295"/>
      <c r="BU474" s="295"/>
      <c r="BV474" s="295"/>
      <c r="BW474" s="296"/>
      <c r="BX474" s="294"/>
      <c r="BY474" s="295"/>
      <c r="BZ474" s="295"/>
      <c r="CA474" s="295"/>
      <c r="CB474" s="295"/>
      <c r="CC474" s="296"/>
      <c r="CD474" s="294"/>
      <c r="CE474" s="295"/>
      <c r="CF474" s="295"/>
      <c r="CG474" s="295"/>
      <c r="CH474" s="295"/>
      <c r="CI474" s="296"/>
    </row>
    <row r="475" spans="1:87" ht="18" customHeight="1" x14ac:dyDescent="0.25">
      <c r="A475" s="75"/>
      <c r="B475" s="327"/>
      <c r="C475" s="328"/>
      <c r="D475" s="328"/>
      <c r="E475" s="328"/>
      <c r="F475" s="328"/>
      <c r="G475" s="328"/>
      <c r="H475" s="328"/>
      <c r="I475" s="328"/>
      <c r="J475" s="328"/>
      <c r="K475" s="328"/>
      <c r="L475" s="328"/>
      <c r="M475" s="328"/>
      <c r="N475" s="328"/>
      <c r="O475" s="328"/>
      <c r="P475" s="328"/>
      <c r="Q475" s="328"/>
      <c r="R475" s="328"/>
      <c r="S475" s="328"/>
      <c r="T475" s="328"/>
      <c r="U475" s="328"/>
      <c r="V475" s="328"/>
      <c r="W475" s="328"/>
      <c r="X475" s="328"/>
      <c r="Y475" s="329"/>
      <c r="Z475" s="336"/>
      <c r="AA475" s="337"/>
      <c r="AB475" s="337"/>
      <c r="AC475" s="337"/>
      <c r="AD475" s="338"/>
      <c r="AE475" s="336"/>
      <c r="AF475" s="337"/>
      <c r="AG475" s="337"/>
      <c r="AH475" s="337"/>
      <c r="AI475" s="337"/>
      <c r="AJ475" s="337"/>
      <c r="AK475" s="300" t="s">
        <v>527</v>
      </c>
      <c r="AL475" s="301"/>
      <c r="AM475" s="301"/>
      <c r="AN475" s="301"/>
      <c r="AO475" s="301"/>
      <c r="AP475" s="301"/>
      <c r="AQ475" s="301"/>
      <c r="AR475" s="301"/>
      <c r="AS475" s="301"/>
      <c r="AT475" s="301"/>
      <c r="AU475" s="301"/>
      <c r="AV475" s="301"/>
      <c r="AW475" s="301"/>
      <c r="AX475" s="302"/>
      <c r="AY475" s="407">
        <v>2</v>
      </c>
      <c r="AZ475" s="304"/>
      <c r="BA475" s="304"/>
      <c r="BB475" s="408"/>
      <c r="BC475" s="306">
        <f t="shared" si="73"/>
        <v>4</v>
      </c>
      <c r="BD475" s="307"/>
      <c r="BE475" s="307"/>
      <c r="BF475" s="308"/>
      <c r="BG475" s="309">
        <v>18911</v>
      </c>
      <c r="BH475" s="310"/>
      <c r="BI475" s="310"/>
      <c r="BJ475" s="311"/>
      <c r="BK475" s="312">
        <f t="shared" si="74"/>
        <v>37822</v>
      </c>
      <c r="BL475" s="313"/>
      <c r="BM475" s="313"/>
      <c r="BN475" s="313"/>
      <c r="BO475" s="313"/>
      <c r="BP475" s="314"/>
      <c r="BQ475" s="294"/>
      <c r="BR475" s="295"/>
      <c r="BS475" s="295"/>
      <c r="BT475" s="295"/>
      <c r="BU475" s="295"/>
      <c r="BV475" s="295"/>
      <c r="BW475" s="296"/>
      <c r="BX475" s="294"/>
      <c r="BY475" s="295"/>
      <c r="BZ475" s="295"/>
      <c r="CA475" s="295"/>
      <c r="CB475" s="295"/>
      <c r="CC475" s="296"/>
      <c r="CD475" s="294"/>
      <c r="CE475" s="295"/>
      <c r="CF475" s="295"/>
      <c r="CG475" s="295"/>
      <c r="CH475" s="295"/>
      <c r="CI475" s="296"/>
    </row>
    <row r="476" spans="1:87" ht="18" customHeight="1" x14ac:dyDescent="0.25">
      <c r="A476" s="75"/>
      <c r="B476" s="327"/>
      <c r="C476" s="328"/>
      <c r="D476" s="328"/>
      <c r="E476" s="328"/>
      <c r="F476" s="328"/>
      <c r="G476" s="328"/>
      <c r="H476" s="328"/>
      <c r="I476" s="328"/>
      <c r="J476" s="328"/>
      <c r="K476" s="328"/>
      <c r="L476" s="328"/>
      <c r="M476" s="328"/>
      <c r="N476" s="328"/>
      <c r="O476" s="328"/>
      <c r="P476" s="328"/>
      <c r="Q476" s="328"/>
      <c r="R476" s="328"/>
      <c r="S476" s="328"/>
      <c r="T476" s="328"/>
      <c r="U476" s="328"/>
      <c r="V476" s="328"/>
      <c r="W476" s="328"/>
      <c r="X476" s="328"/>
      <c r="Y476" s="329"/>
      <c r="Z476" s="336"/>
      <c r="AA476" s="337"/>
      <c r="AB476" s="337"/>
      <c r="AC476" s="337"/>
      <c r="AD476" s="338"/>
      <c r="AE476" s="336"/>
      <c r="AF476" s="337"/>
      <c r="AG476" s="337"/>
      <c r="AH476" s="337"/>
      <c r="AI476" s="337"/>
      <c r="AJ476" s="337"/>
      <c r="AK476" s="300" t="s">
        <v>13</v>
      </c>
      <c r="AL476" s="301"/>
      <c r="AM476" s="301"/>
      <c r="AN476" s="301"/>
      <c r="AO476" s="301"/>
      <c r="AP476" s="301"/>
      <c r="AQ476" s="301"/>
      <c r="AR476" s="301"/>
      <c r="AS476" s="301"/>
      <c r="AT476" s="301"/>
      <c r="AU476" s="301"/>
      <c r="AV476" s="301"/>
      <c r="AW476" s="301"/>
      <c r="AX476" s="302"/>
      <c r="AY476" s="407">
        <v>1</v>
      </c>
      <c r="AZ476" s="304"/>
      <c r="BA476" s="304"/>
      <c r="BB476" s="408"/>
      <c r="BC476" s="306">
        <f t="shared" si="73"/>
        <v>2</v>
      </c>
      <c r="BD476" s="307"/>
      <c r="BE476" s="307"/>
      <c r="BF476" s="308"/>
      <c r="BG476" s="309">
        <v>40826</v>
      </c>
      <c r="BH476" s="310"/>
      <c r="BI476" s="310"/>
      <c r="BJ476" s="311"/>
      <c r="BK476" s="312">
        <f t="shared" si="74"/>
        <v>40826</v>
      </c>
      <c r="BL476" s="313"/>
      <c r="BM476" s="313"/>
      <c r="BN476" s="313"/>
      <c r="BO476" s="313"/>
      <c r="BP476" s="314"/>
      <c r="BQ476" s="294"/>
      <c r="BR476" s="295"/>
      <c r="BS476" s="295"/>
      <c r="BT476" s="295"/>
      <c r="BU476" s="295"/>
      <c r="BV476" s="295"/>
      <c r="BW476" s="296"/>
      <c r="BX476" s="294"/>
      <c r="BY476" s="295"/>
      <c r="BZ476" s="295"/>
      <c r="CA476" s="295"/>
      <c r="CB476" s="295"/>
      <c r="CC476" s="296"/>
      <c r="CD476" s="294"/>
      <c r="CE476" s="295"/>
      <c r="CF476" s="295"/>
      <c r="CG476" s="295"/>
      <c r="CH476" s="295"/>
      <c r="CI476" s="296"/>
    </row>
    <row r="477" spans="1:87" ht="18" customHeight="1" x14ac:dyDescent="0.25">
      <c r="A477" s="75"/>
      <c r="B477" s="327"/>
      <c r="C477" s="328"/>
      <c r="D477" s="328"/>
      <c r="E477" s="328"/>
      <c r="F477" s="328"/>
      <c r="G477" s="328"/>
      <c r="H477" s="328"/>
      <c r="I477" s="328"/>
      <c r="J477" s="328"/>
      <c r="K477" s="328"/>
      <c r="L477" s="328"/>
      <c r="M477" s="328"/>
      <c r="N477" s="328"/>
      <c r="O477" s="328"/>
      <c r="P477" s="328"/>
      <c r="Q477" s="328"/>
      <c r="R477" s="328"/>
      <c r="S477" s="328"/>
      <c r="T477" s="328"/>
      <c r="U477" s="328"/>
      <c r="V477" s="328"/>
      <c r="W477" s="328"/>
      <c r="X477" s="328"/>
      <c r="Y477" s="329"/>
      <c r="Z477" s="336"/>
      <c r="AA477" s="337"/>
      <c r="AB477" s="337"/>
      <c r="AC477" s="337"/>
      <c r="AD477" s="338"/>
      <c r="AE477" s="336"/>
      <c r="AF477" s="337"/>
      <c r="AG477" s="337"/>
      <c r="AH477" s="337"/>
      <c r="AI477" s="337"/>
      <c r="AJ477" s="337"/>
      <c r="AK477" s="300" t="s">
        <v>40</v>
      </c>
      <c r="AL477" s="301"/>
      <c r="AM477" s="301"/>
      <c r="AN477" s="301"/>
      <c r="AO477" s="301"/>
      <c r="AP477" s="301"/>
      <c r="AQ477" s="301"/>
      <c r="AR477" s="301"/>
      <c r="AS477" s="301"/>
      <c r="AT477" s="301"/>
      <c r="AU477" s="301"/>
      <c r="AV477" s="301"/>
      <c r="AW477" s="301"/>
      <c r="AX477" s="302"/>
      <c r="AY477" s="407">
        <v>1</v>
      </c>
      <c r="AZ477" s="304"/>
      <c r="BA477" s="304"/>
      <c r="BB477" s="408"/>
      <c r="BC477" s="306">
        <f t="shared" si="73"/>
        <v>2</v>
      </c>
      <c r="BD477" s="307"/>
      <c r="BE477" s="307"/>
      <c r="BF477" s="308"/>
      <c r="BG477" s="309">
        <v>26988</v>
      </c>
      <c r="BH477" s="310"/>
      <c r="BI477" s="310"/>
      <c r="BJ477" s="311"/>
      <c r="BK477" s="312">
        <f t="shared" si="74"/>
        <v>26988</v>
      </c>
      <c r="BL477" s="313"/>
      <c r="BM477" s="313"/>
      <c r="BN477" s="313"/>
      <c r="BO477" s="313"/>
      <c r="BP477" s="314"/>
      <c r="BQ477" s="294"/>
      <c r="BR477" s="295"/>
      <c r="BS477" s="295"/>
      <c r="BT477" s="295"/>
      <c r="BU477" s="295"/>
      <c r="BV477" s="295"/>
      <c r="BW477" s="296"/>
      <c r="BX477" s="294"/>
      <c r="BY477" s="295"/>
      <c r="BZ477" s="295"/>
      <c r="CA477" s="295"/>
      <c r="CB477" s="295"/>
      <c r="CC477" s="296"/>
      <c r="CD477" s="294"/>
      <c r="CE477" s="295"/>
      <c r="CF477" s="295"/>
      <c r="CG477" s="295"/>
      <c r="CH477" s="295"/>
      <c r="CI477" s="296"/>
    </row>
    <row r="478" spans="1:87" ht="18" customHeight="1" x14ac:dyDescent="0.25">
      <c r="A478" s="75"/>
      <c r="B478" s="327"/>
      <c r="C478" s="328"/>
      <c r="D478" s="328"/>
      <c r="E478" s="328"/>
      <c r="F478" s="328"/>
      <c r="G478" s="328"/>
      <c r="H478" s="328"/>
      <c r="I478" s="328"/>
      <c r="J478" s="328"/>
      <c r="K478" s="328"/>
      <c r="L478" s="328"/>
      <c r="M478" s="328"/>
      <c r="N478" s="328"/>
      <c r="O478" s="328"/>
      <c r="P478" s="328"/>
      <c r="Q478" s="328"/>
      <c r="R478" s="328"/>
      <c r="S478" s="328"/>
      <c r="T478" s="328"/>
      <c r="U478" s="328"/>
      <c r="V478" s="328"/>
      <c r="W478" s="328"/>
      <c r="X478" s="328"/>
      <c r="Y478" s="329"/>
      <c r="Z478" s="336"/>
      <c r="AA478" s="337"/>
      <c r="AB478" s="337"/>
      <c r="AC478" s="337"/>
      <c r="AD478" s="338"/>
      <c r="AE478" s="336"/>
      <c r="AF478" s="337"/>
      <c r="AG478" s="337"/>
      <c r="AH478" s="337"/>
      <c r="AI478" s="337"/>
      <c r="AJ478" s="337"/>
      <c r="AK478" s="300" t="s">
        <v>528</v>
      </c>
      <c r="AL478" s="301"/>
      <c r="AM478" s="301"/>
      <c r="AN478" s="301"/>
      <c r="AO478" s="301"/>
      <c r="AP478" s="301"/>
      <c r="AQ478" s="301"/>
      <c r="AR478" s="301"/>
      <c r="AS478" s="301"/>
      <c r="AT478" s="301"/>
      <c r="AU478" s="301"/>
      <c r="AV478" s="301"/>
      <c r="AW478" s="301"/>
      <c r="AX478" s="302"/>
      <c r="AY478" s="407">
        <v>1</v>
      </c>
      <c r="AZ478" s="304"/>
      <c r="BA478" s="304"/>
      <c r="BB478" s="408"/>
      <c r="BC478" s="306">
        <f t="shared" si="73"/>
        <v>2</v>
      </c>
      <c r="BD478" s="307"/>
      <c r="BE478" s="307"/>
      <c r="BF478" s="308"/>
      <c r="BG478" s="309">
        <v>22530</v>
      </c>
      <c r="BH478" s="310"/>
      <c r="BI478" s="310"/>
      <c r="BJ478" s="311"/>
      <c r="BK478" s="312">
        <f t="shared" si="74"/>
        <v>22530</v>
      </c>
      <c r="BL478" s="313"/>
      <c r="BM478" s="313"/>
      <c r="BN478" s="313"/>
      <c r="BO478" s="313"/>
      <c r="BP478" s="314"/>
      <c r="BQ478" s="294"/>
      <c r="BR478" s="295"/>
      <c r="BS478" s="295"/>
      <c r="BT478" s="295"/>
      <c r="BU478" s="295"/>
      <c r="BV478" s="295"/>
      <c r="BW478" s="296"/>
      <c r="BX478" s="294"/>
      <c r="BY478" s="295"/>
      <c r="BZ478" s="295"/>
      <c r="CA478" s="295"/>
      <c r="CB478" s="295"/>
      <c r="CC478" s="296"/>
      <c r="CD478" s="294"/>
      <c r="CE478" s="295"/>
      <c r="CF478" s="295"/>
      <c r="CG478" s="295"/>
      <c r="CH478" s="295"/>
      <c r="CI478" s="296"/>
    </row>
    <row r="479" spans="1:87" ht="18" customHeight="1" x14ac:dyDescent="0.25">
      <c r="A479" s="75"/>
      <c r="B479" s="327"/>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9"/>
      <c r="Z479" s="336"/>
      <c r="AA479" s="337"/>
      <c r="AB479" s="337"/>
      <c r="AC479" s="337"/>
      <c r="AD479" s="338"/>
      <c r="AE479" s="336"/>
      <c r="AF479" s="337"/>
      <c r="AG479" s="337"/>
      <c r="AH479" s="337"/>
      <c r="AI479" s="337"/>
      <c r="AJ479" s="337"/>
      <c r="AK479" s="300" t="s">
        <v>17</v>
      </c>
      <c r="AL479" s="301"/>
      <c r="AM479" s="301"/>
      <c r="AN479" s="301"/>
      <c r="AO479" s="301"/>
      <c r="AP479" s="301"/>
      <c r="AQ479" s="301"/>
      <c r="AR479" s="301"/>
      <c r="AS479" s="301"/>
      <c r="AT479" s="301"/>
      <c r="AU479" s="301"/>
      <c r="AV479" s="301"/>
      <c r="AW479" s="301"/>
      <c r="AX479" s="302"/>
      <c r="AY479" s="407">
        <v>1</v>
      </c>
      <c r="AZ479" s="304"/>
      <c r="BA479" s="304"/>
      <c r="BB479" s="408"/>
      <c r="BC479" s="306">
        <f t="shared" si="73"/>
        <v>2</v>
      </c>
      <c r="BD479" s="307"/>
      <c r="BE479" s="307"/>
      <c r="BF479" s="308"/>
      <c r="BG479" s="309">
        <v>6399</v>
      </c>
      <c r="BH479" s="310"/>
      <c r="BI479" s="310"/>
      <c r="BJ479" s="311"/>
      <c r="BK479" s="312">
        <f t="shared" si="74"/>
        <v>6399</v>
      </c>
      <c r="BL479" s="313"/>
      <c r="BM479" s="313"/>
      <c r="BN479" s="313"/>
      <c r="BO479" s="313"/>
      <c r="BP479" s="314"/>
      <c r="BQ479" s="294"/>
      <c r="BR479" s="295"/>
      <c r="BS479" s="295"/>
      <c r="BT479" s="295"/>
      <c r="BU479" s="295"/>
      <c r="BV479" s="295"/>
      <c r="BW479" s="296"/>
      <c r="BX479" s="294"/>
      <c r="BY479" s="295"/>
      <c r="BZ479" s="295"/>
      <c r="CA479" s="295"/>
      <c r="CB479" s="295"/>
      <c r="CC479" s="296"/>
      <c r="CD479" s="294"/>
      <c r="CE479" s="295"/>
      <c r="CF479" s="295"/>
      <c r="CG479" s="295"/>
      <c r="CH479" s="295"/>
      <c r="CI479" s="296"/>
    </row>
    <row r="480" spans="1:87" ht="18" customHeight="1" x14ac:dyDescent="0.25">
      <c r="A480" s="75"/>
      <c r="B480" s="327"/>
      <c r="C480" s="328"/>
      <c r="D480" s="328"/>
      <c r="E480" s="328"/>
      <c r="F480" s="328"/>
      <c r="G480" s="328"/>
      <c r="H480" s="328"/>
      <c r="I480" s="328"/>
      <c r="J480" s="328"/>
      <c r="K480" s="328"/>
      <c r="L480" s="328"/>
      <c r="M480" s="328"/>
      <c r="N480" s="328"/>
      <c r="O480" s="328"/>
      <c r="P480" s="328"/>
      <c r="Q480" s="328"/>
      <c r="R480" s="328"/>
      <c r="S480" s="328"/>
      <c r="T480" s="328"/>
      <c r="U480" s="328"/>
      <c r="V480" s="328"/>
      <c r="W480" s="328"/>
      <c r="X480" s="328"/>
      <c r="Y480" s="329"/>
      <c r="Z480" s="336"/>
      <c r="AA480" s="337"/>
      <c r="AB480" s="337"/>
      <c r="AC480" s="337"/>
      <c r="AD480" s="338"/>
      <c r="AE480" s="336"/>
      <c r="AF480" s="337"/>
      <c r="AG480" s="337"/>
      <c r="AH480" s="337"/>
      <c r="AI480" s="337"/>
      <c r="AJ480" s="337"/>
      <c r="AK480" s="300" t="s">
        <v>529</v>
      </c>
      <c r="AL480" s="301"/>
      <c r="AM480" s="301"/>
      <c r="AN480" s="301"/>
      <c r="AO480" s="301"/>
      <c r="AP480" s="301"/>
      <c r="AQ480" s="301"/>
      <c r="AR480" s="301"/>
      <c r="AS480" s="301"/>
      <c r="AT480" s="301"/>
      <c r="AU480" s="301"/>
      <c r="AV480" s="301"/>
      <c r="AW480" s="301"/>
      <c r="AX480" s="302"/>
      <c r="AY480" s="407">
        <v>1</v>
      </c>
      <c r="AZ480" s="304"/>
      <c r="BA480" s="304"/>
      <c r="BB480" s="408"/>
      <c r="BC480" s="306">
        <f t="shared" si="73"/>
        <v>2</v>
      </c>
      <c r="BD480" s="307"/>
      <c r="BE480" s="307"/>
      <c r="BF480" s="308"/>
      <c r="BG480" s="309">
        <v>18911</v>
      </c>
      <c r="BH480" s="310"/>
      <c r="BI480" s="310"/>
      <c r="BJ480" s="311"/>
      <c r="BK480" s="312">
        <f t="shared" si="74"/>
        <v>18911</v>
      </c>
      <c r="BL480" s="313"/>
      <c r="BM480" s="313"/>
      <c r="BN480" s="313"/>
      <c r="BO480" s="313"/>
      <c r="BP480" s="314"/>
      <c r="BQ480" s="294"/>
      <c r="BR480" s="295"/>
      <c r="BS480" s="295"/>
      <c r="BT480" s="295"/>
      <c r="BU480" s="295"/>
      <c r="BV480" s="295"/>
      <c r="BW480" s="296"/>
      <c r="BX480" s="294"/>
      <c r="BY480" s="295"/>
      <c r="BZ480" s="295"/>
      <c r="CA480" s="295"/>
      <c r="CB480" s="295"/>
      <c r="CC480" s="296"/>
      <c r="CD480" s="294"/>
      <c r="CE480" s="295"/>
      <c r="CF480" s="295"/>
      <c r="CG480" s="295"/>
      <c r="CH480" s="295"/>
      <c r="CI480" s="296"/>
    </row>
    <row r="481" spans="1:87" ht="18" customHeight="1" x14ac:dyDescent="0.25">
      <c r="A481" s="75"/>
      <c r="B481" s="327"/>
      <c r="C481" s="328"/>
      <c r="D481" s="328"/>
      <c r="E481" s="328"/>
      <c r="F481" s="328"/>
      <c r="G481" s="328"/>
      <c r="H481" s="328"/>
      <c r="I481" s="328"/>
      <c r="J481" s="328"/>
      <c r="K481" s="328"/>
      <c r="L481" s="328"/>
      <c r="M481" s="328"/>
      <c r="N481" s="328"/>
      <c r="O481" s="328"/>
      <c r="P481" s="328"/>
      <c r="Q481" s="328"/>
      <c r="R481" s="328"/>
      <c r="S481" s="328"/>
      <c r="T481" s="328"/>
      <c r="U481" s="328"/>
      <c r="V481" s="328"/>
      <c r="W481" s="328"/>
      <c r="X481" s="328"/>
      <c r="Y481" s="329"/>
      <c r="Z481" s="336"/>
      <c r="AA481" s="337"/>
      <c r="AB481" s="337"/>
      <c r="AC481" s="337"/>
      <c r="AD481" s="338"/>
      <c r="AE481" s="336"/>
      <c r="AF481" s="337"/>
      <c r="AG481" s="337"/>
      <c r="AH481" s="337"/>
      <c r="AI481" s="337"/>
      <c r="AJ481" s="337"/>
      <c r="AK481" s="300" t="s">
        <v>530</v>
      </c>
      <c r="AL481" s="301"/>
      <c r="AM481" s="301"/>
      <c r="AN481" s="301"/>
      <c r="AO481" s="301"/>
      <c r="AP481" s="301"/>
      <c r="AQ481" s="301"/>
      <c r="AR481" s="301"/>
      <c r="AS481" s="301"/>
      <c r="AT481" s="301"/>
      <c r="AU481" s="301"/>
      <c r="AV481" s="301"/>
      <c r="AW481" s="301"/>
      <c r="AX481" s="302"/>
      <c r="AY481" s="407">
        <v>1</v>
      </c>
      <c r="AZ481" s="304"/>
      <c r="BA481" s="304"/>
      <c r="BB481" s="408"/>
      <c r="BC481" s="306">
        <f t="shared" si="73"/>
        <v>2</v>
      </c>
      <c r="BD481" s="307"/>
      <c r="BE481" s="307"/>
      <c r="BF481" s="308"/>
      <c r="BG481" s="309">
        <v>22629</v>
      </c>
      <c r="BH481" s="310"/>
      <c r="BI481" s="310"/>
      <c r="BJ481" s="311"/>
      <c r="BK481" s="312">
        <f t="shared" si="74"/>
        <v>22629</v>
      </c>
      <c r="BL481" s="313"/>
      <c r="BM481" s="313"/>
      <c r="BN481" s="313"/>
      <c r="BO481" s="313"/>
      <c r="BP481" s="314"/>
      <c r="BQ481" s="294"/>
      <c r="BR481" s="295"/>
      <c r="BS481" s="295"/>
      <c r="BT481" s="295"/>
      <c r="BU481" s="295"/>
      <c r="BV481" s="295"/>
      <c r="BW481" s="296"/>
      <c r="BX481" s="294"/>
      <c r="BY481" s="295"/>
      <c r="BZ481" s="295"/>
      <c r="CA481" s="295"/>
      <c r="CB481" s="295"/>
      <c r="CC481" s="296"/>
      <c r="CD481" s="294"/>
      <c r="CE481" s="295"/>
      <c r="CF481" s="295"/>
      <c r="CG481" s="295"/>
      <c r="CH481" s="295"/>
      <c r="CI481" s="296"/>
    </row>
    <row r="482" spans="1:87" ht="18" customHeight="1" x14ac:dyDescent="0.25">
      <c r="A482" s="75"/>
      <c r="B482" s="327"/>
      <c r="C482" s="328"/>
      <c r="D482" s="328"/>
      <c r="E482" s="328"/>
      <c r="F482" s="328"/>
      <c r="G482" s="328"/>
      <c r="H482" s="328"/>
      <c r="I482" s="328"/>
      <c r="J482" s="328"/>
      <c r="K482" s="328"/>
      <c r="L482" s="328"/>
      <c r="M482" s="328"/>
      <c r="N482" s="328"/>
      <c r="O482" s="328"/>
      <c r="P482" s="328"/>
      <c r="Q482" s="328"/>
      <c r="R482" s="328"/>
      <c r="S482" s="328"/>
      <c r="T482" s="328"/>
      <c r="U482" s="328"/>
      <c r="V482" s="328"/>
      <c r="W482" s="328"/>
      <c r="X482" s="328"/>
      <c r="Y482" s="329"/>
      <c r="Z482" s="336"/>
      <c r="AA482" s="337"/>
      <c r="AB482" s="337"/>
      <c r="AC482" s="337"/>
      <c r="AD482" s="338"/>
      <c r="AE482" s="336"/>
      <c r="AF482" s="337"/>
      <c r="AG482" s="337"/>
      <c r="AH482" s="337"/>
      <c r="AI482" s="337"/>
      <c r="AJ482" s="337"/>
      <c r="AK482" s="300" t="s">
        <v>18</v>
      </c>
      <c r="AL482" s="301"/>
      <c r="AM482" s="301"/>
      <c r="AN482" s="301"/>
      <c r="AO482" s="301"/>
      <c r="AP482" s="301"/>
      <c r="AQ482" s="301"/>
      <c r="AR482" s="301"/>
      <c r="AS482" s="301"/>
      <c r="AT482" s="301"/>
      <c r="AU482" s="301"/>
      <c r="AV482" s="301"/>
      <c r="AW482" s="301"/>
      <c r="AX482" s="302"/>
      <c r="AY482" s="407">
        <v>1</v>
      </c>
      <c r="AZ482" s="304"/>
      <c r="BA482" s="304"/>
      <c r="BB482" s="408"/>
      <c r="BC482" s="306">
        <f t="shared" si="73"/>
        <v>2</v>
      </c>
      <c r="BD482" s="307"/>
      <c r="BE482" s="307"/>
      <c r="BF482" s="308"/>
      <c r="BG482" s="309">
        <v>28961</v>
      </c>
      <c r="BH482" s="310"/>
      <c r="BI482" s="310"/>
      <c r="BJ482" s="311"/>
      <c r="BK482" s="312">
        <f t="shared" si="74"/>
        <v>28961</v>
      </c>
      <c r="BL482" s="313"/>
      <c r="BM482" s="313"/>
      <c r="BN482" s="313"/>
      <c r="BO482" s="313"/>
      <c r="BP482" s="314"/>
      <c r="BQ482" s="294"/>
      <c r="BR482" s="295"/>
      <c r="BS482" s="295"/>
      <c r="BT482" s="295"/>
      <c r="BU482" s="295"/>
      <c r="BV482" s="295"/>
      <c r="BW482" s="296"/>
      <c r="BX482" s="294"/>
      <c r="BY482" s="295"/>
      <c r="BZ482" s="295"/>
      <c r="CA482" s="295"/>
      <c r="CB482" s="295"/>
      <c r="CC482" s="296"/>
      <c r="CD482" s="294"/>
      <c r="CE482" s="295"/>
      <c r="CF482" s="295"/>
      <c r="CG482" s="295"/>
      <c r="CH482" s="295"/>
      <c r="CI482" s="296"/>
    </row>
    <row r="483" spans="1:87" ht="18" customHeight="1" x14ac:dyDescent="0.25">
      <c r="A483" s="75"/>
      <c r="B483" s="327"/>
      <c r="C483" s="328"/>
      <c r="D483" s="328"/>
      <c r="E483" s="328"/>
      <c r="F483" s="328"/>
      <c r="G483" s="328"/>
      <c r="H483" s="328"/>
      <c r="I483" s="328"/>
      <c r="J483" s="328"/>
      <c r="K483" s="328"/>
      <c r="L483" s="328"/>
      <c r="M483" s="328"/>
      <c r="N483" s="328"/>
      <c r="O483" s="328"/>
      <c r="P483" s="328"/>
      <c r="Q483" s="328"/>
      <c r="R483" s="328"/>
      <c r="S483" s="328"/>
      <c r="T483" s="328"/>
      <c r="U483" s="328"/>
      <c r="V483" s="328"/>
      <c r="W483" s="328"/>
      <c r="X483" s="328"/>
      <c r="Y483" s="329"/>
      <c r="Z483" s="336"/>
      <c r="AA483" s="337"/>
      <c r="AB483" s="337"/>
      <c r="AC483" s="337"/>
      <c r="AD483" s="338"/>
      <c r="AE483" s="336"/>
      <c r="AF483" s="337"/>
      <c r="AG483" s="337"/>
      <c r="AH483" s="337"/>
      <c r="AI483" s="337"/>
      <c r="AJ483" s="337"/>
      <c r="AK483" s="300" t="s">
        <v>37</v>
      </c>
      <c r="AL483" s="301"/>
      <c r="AM483" s="301"/>
      <c r="AN483" s="301"/>
      <c r="AO483" s="301"/>
      <c r="AP483" s="301"/>
      <c r="AQ483" s="301"/>
      <c r="AR483" s="301"/>
      <c r="AS483" s="301"/>
      <c r="AT483" s="301"/>
      <c r="AU483" s="301"/>
      <c r="AV483" s="301"/>
      <c r="AW483" s="301"/>
      <c r="AX483" s="302"/>
      <c r="AY483" s="407">
        <v>1</v>
      </c>
      <c r="AZ483" s="304"/>
      <c r="BA483" s="304"/>
      <c r="BB483" s="408"/>
      <c r="BC483" s="306">
        <f t="shared" si="73"/>
        <v>2</v>
      </c>
      <c r="BD483" s="307"/>
      <c r="BE483" s="307"/>
      <c r="BF483" s="308"/>
      <c r="BG483" s="309">
        <v>11840</v>
      </c>
      <c r="BH483" s="310"/>
      <c r="BI483" s="310"/>
      <c r="BJ483" s="311"/>
      <c r="BK483" s="312">
        <f t="shared" si="74"/>
        <v>11840</v>
      </c>
      <c r="BL483" s="313"/>
      <c r="BM483" s="313"/>
      <c r="BN483" s="313"/>
      <c r="BO483" s="313"/>
      <c r="BP483" s="314"/>
      <c r="BQ483" s="294"/>
      <c r="BR483" s="295"/>
      <c r="BS483" s="295"/>
      <c r="BT483" s="295"/>
      <c r="BU483" s="295"/>
      <c r="BV483" s="295"/>
      <c r="BW483" s="296"/>
      <c r="BX483" s="294"/>
      <c r="BY483" s="295"/>
      <c r="BZ483" s="295"/>
      <c r="CA483" s="295"/>
      <c r="CB483" s="295"/>
      <c r="CC483" s="296"/>
      <c r="CD483" s="294"/>
      <c r="CE483" s="295"/>
      <c r="CF483" s="295"/>
      <c r="CG483" s="295"/>
      <c r="CH483" s="295"/>
      <c r="CI483" s="296"/>
    </row>
    <row r="484" spans="1:87" ht="18" customHeight="1" x14ac:dyDescent="0.25">
      <c r="A484" s="75"/>
      <c r="B484" s="327"/>
      <c r="C484" s="328"/>
      <c r="D484" s="328"/>
      <c r="E484" s="328"/>
      <c r="F484" s="328"/>
      <c r="G484" s="328"/>
      <c r="H484" s="328"/>
      <c r="I484" s="328"/>
      <c r="J484" s="328"/>
      <c r="K484" s="328"/>
      <c r="L484" s="328"/>
      <c r="M484" s="328"/>
      <c r="N484" s="328"/>
      <c r="O484" s="328"/>
      <c r="P484" s="328"/>
      <c r="Q484" s="328"/>
      <c r="R484" s="328"/>
      <c r="S484" s="328"/>
      <c r="T484" s="328"/>
      <c r="U484" s="328"/>
      <c r="V484" s="328"/>
      <c r="W484" s="328"/>
      <c r="X484" s="328"/>
      <c r="Y484" s="329"/>
      <c r="Z484" s="336"/>
      <c r="AA484" s="337"/>
      <c r="AB484" s="337"/>
      <c r="AC484" s="337"/>
      <c r="AD484" s="338"/>
      <c r="AE484" s="336"/>
      <c r="AF484" s="337"/>
      <c r="AG484" s="337"/>
      <c r="AH484" s="337"/>
      <c r="AI484" s="337"/>
      <c r="AJ484" s="337"/>
      <c r="AK484" s="300" t="s">
        <v>38</v>
      </c>
      <c r="AL484" s="301"/>
      <c r="AM484" s="301"/>
      <c r="AN484" s="301"/>
      <c r="AO484" s="301"/>
      <c r="AP484" s="301"/>
      <c r="AQ484" s="301"/>
      <c r="AR484" s="301"/>
      <c r="AS484" s="301"/>
      <c r="AT484" s="301"/>
      <c r="AU484" s="301"/>
      <c r="AV484" s="301"/>
      <c r="AW484" s="301"/>
      <c r="AX484" s="302"/>
      <c r="AY484" s="407">
        <v>1</v>
      </c>
      <c r="AZ484" s="304"/>
      <c r="BA484" s="304"/>
      <c r="BB484" s="408"/>
      <c r="BC484" s="306">
        <f t="shared" si="73"/>
        <v>2</v>
      </c>
      <c r="BD484" s="307"/>
      <c r="BE484" s="307"/>
      <c r="BF484" s="308"/>
      <c r="BG484" s="309">
        <v>11840</v>
      </c>
      <c r="BH484" s="310"/>
      <c r="BI484" s="310"/>
      <c r="BJ484" s="311"/>
      <c r="BK484" s="312">
        <f t="shared" si="74"/>
        <v>11840</v>
      </c>
      <c r="BL484" s="313"/>
      <c r="BM484" s="313"/>
      <c r="BN484" s="313"/>
      <c r="BO484" s="313"/>
      <c r="BP484" s="314"/>
      <c r="BQ484" s="294"/>
      <c r="BR484" s="295"/>
      <c r="BS484" s="295"/>
      <c r="BT484" s="295"/>
      <c r="BU484" s="295"/>
      <c r="BV484" s="295"/>
      <c r="BW484" s="296"/>
      <c r="BX484" s="294"/>
      <c r="BY484" s="295"/>
      <c r="BZ484" s="295"/>
      <c r="CA484" s="295"/>
      <c r="CB484" s="295"/>
      <c r="CC484" s="296"/>
      <c r="CD484" s="294"/>
      <c r="CE484" s="295"/>
      <c r="CF484" s="295"/>
      <c r="CG484" s="295"/>
      <c r="CH484" s="295"/>
      <c r="CI484" s="296"/>
    </row>
    <row r="485" spans="1:87" ht="18" customHeight="1" thickBot="1" x14ac:dyDescent="0.3">
      <c r="A485" s="75"/>
      <c r="B485" s="327"/>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9"/>
      <c r="Z485" s="336"/>
      <c r="AA485" s="337"/>
      <c r="AB485" s="337"/>
      <c r="AC485" s="337"/>
      <c r="AD485" s="338"/>
      <c r="AE485" s="336"/>
      <c r="AF485" s="337"/>
      <c r="AG485" s="337"/>
      <c r="AH485" s="337"/>
      <c r="AI485" s="337"/>
      <c r="AJ485" s="337"/>
      <c r="AK485" s="392" t="s">
        <v>39</v>
      </c>
      <c r="AL485" s="393"/>
      <c r="AM485" s="393"/>
      <c r="AN485" s="393"/>
      <c r="AO485" s="393"/>
      <c r="AP485" s="393"/>
      <c r="AQ485" s="393"/>
      <c r="AR485" s="393"/>
      <c r="AS485" s="393"/>
      <c r="AT485" s="393"/>
      <c r="AU485" s="393"/>
      <c r="AV485" s="393"/>
      <c r="AW485" s="393"/>
      <c r="AX485" s="394"/>
      <c r="AY485" s="407">
        <v>1</v>
      </c>
      <c r="AZ485" s="304"/>
      <c r="BA485" s="304"/>
      <c r="BB485" s="408"/>
      <c r="BC485" s="306">
        <f t="shared" si="73"/>
        <v>2</v>
      </c>
      <c r="BD485" s="307"/>
      <c r="BE485" s="307"/>
      <c r="BF485" s="308"/>
      <c r="BG485" s="309">
        <v>11840</v>
      </c>
      <c r="BH485" s="310"/>
      <c r="BI485" s="310"/>
      <c r="BJ485" s="311"/>
      <c r="BK485" s="312">
        <f t="shared" si="74"/>
        <v>11840</v>
      </c>
      <c r="BL485" s="313"/>
      <c r="BM485" s="313"/>
      <c r="BN485" s="313"/>
      <c r="BO485" s="313"/>
      <c r="BP485" s="314"/>
      <c r="BQ485" s="294"/>
      <c r="BR485" s="295"/>
      <c r="BS485" s="295"/>
      <c r="BT485" s="295"/>
      <c r="BU485" s="295"/>
      <c r="BV485" s="295"/>
      <c r="BW485" s="296"/>
      <c r="BX485" s="294"/>
      <c r="BY485" s="295"/>
      <c r="BZ485" s="295"/>
      <c r="CA485" s="295"/>
      <c r="CB485" s="295"/>
      <c r="CC485" s="296"/>
      <c r="CD485" s="294"/>
      <c r="CE485" s="295"/>
      <c r="CF485" s="295"/>
      <c r="CG485" s="295"/>
      <c r="CH485" s="295"/>
      <c r="CI485" s="296"/>
    </row>
    <row r="486" spans="1:87" ht="18" customHeight="1" thickBot="1" x14ac:dyDescent="0.3">
      <c r="A486" s="75"/>
      <c r="B486" s="377"/>
      <c r="C486" s="378"/>
      <c r="D486" s="378"/>
      <c r="E486" s="378"/>
      <c r="F486" s="378"/>
      <c r="G486" s="378"/>
      <c r="H486" s="378"/>
      <c r="I486" s="378"/>
      <c r="J486" s="378"/>
      <c r="K486" s="378"/>
      <c r="L486" s="378"/>
      <c r="M486" s="378"/>
      <c r="N486" s="378"/>
      <c r="O486" s="378"/>
      <c r="P486" s="378"/>
      <c r="Q486" s="378"/>
      <c r="R486" s="378"/>
      <c r="S486" s="378"/>
      <c r="T486" s="378"/>
      <c r="U486" s="378"/>
      <c r="V486" s="378"/>
      <c r="W486" s="378"/>
      <c r="X486" s="378"/>
      <c r="Y486" s="378"/>
      <c r="Z486" s="378"/>
      <c r="AA486" s="378"/>
      <c r="AB486" s="378"/>
      <c r="AC486" s="378"/>
      <c r="AD486" s="378"/>
      <c r="AE486" s="378"/>
      <c r="AF486" s="378"/>
      <c r="AG486" s="378"/>
      <c r="AH486" s="378"/>
      <c r="AI486" s="378"/>
      <c r="AJ486" s="379"/>
      <c r="AK486" s="380" t="s">
        <v>3</v>
      </c>
      <c r="AL486" s="381"/>
      <c r="AM486" s="381"/>
      <c r="AN486" s="381"/>
      <c r="AO486" s="381"/>
      <c r="AP486" s="381"/>
      <c r="AQ486" s="381"/>
      <c r="AR486" s="381"/>
      <c r="AS486" s="381"/>
      <c r="AT486" s="381"/>
      <c r="AU486" s="381"/>
      <c r="AV486" s="381"/>
      <c r="AW486" s="381"/>
      <c r="AX486" s="381"/>
      <c r="AY486" s="382"/>
      <c r="AZ486" s="382"/>
      <c r="BA486" s="382"/>
      <c r="BB486" s="382"/>
      <c r="BC486" s="382"/>
      <c r="BD486" s="382"/>
      <c r="BE486" s="382"/>
      <c r="BF486" s="382"/>
      <c r="BG486" s="382"/>
      <c r="BH486" s="382"/>
      <c r="BI486" s="382"/>
      <c r="BJ486" s="383"/>
      <c r="BK486" s="384">
        <f>SUM(BK473:BK485)</f>
        <v>269614</v>
      </c>
      <c r="BL486" s="385"/>
      <c r="BM486" s="385"/>
      <c r="BN486" s="385"/>
      <c r="BO486" s="385"/>
      <c r="BP486" s="386"/>
      <c r="BQ486" s="387" t="s">
        <v>100</v>
      </c>
      <c r="BR486" s="388"/>
      <c r="BS486" s="388"/>
      <c r="BT486" s="388"/>
      <c r="BU486" s="388"/>
      <c r="BV486" s="388"/>
      <c r="BW486" s="388"/>
      <c r="BX486" s="388"/>
      <c r="BY486" s="388"/>
      <c r="BZ486" s="388"/>
      <c r="CA486" s="388"/>
      <c r="CB486" s="388"/>
      <c r="CC486" s="389"/>
      <c r="CD486" s="390">
        <f>+CD473*AE473</f>
        <v>636738.82352941181</v>
      </c>
      <c r="CE486" s="390"/>
      <c r="CF486" s="390"/>
      <c r="CG486" s="390"/>
      <c r="CH486" s="390"/>
      <c r="CI486" s="391"/>
    </row>
    <row r="487" spans="1:87" ht="18" customHeight="1" thickBot="1" x14ac:dyDescent="0.3">
      <c r="A487" s="75"/>
      <c r="B487" s="76"/>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c r="AB487" s="76"/>
      <c r="AC487" s="76"/>
      <c r="AD487" s="76"/>
      <c r="AE487" s="76"/>
      <c r="AF487" s="76"/>
      <c r="AG487" s="76"/>
      <c r="AH487" s="76"/>
      <c r="AI487" s="76"/>
      <c r="AJ487" s="76"/>
      <c r="BG487" s="78"/>
      <c r="BH487" s="78"/>
      <c r="BI487" s="78"/>
      <c r="BJ487" s="78"/>
      <c r="BK487" s="79"/>
      <c r="BL487" s="79"/>
      <c r="BM487" s="79"/>
      <c r="BN487" s="79"/>
      <c r="BO487" s="79"/>
      <c r="BP487" s="79"/>
      <c r="BQ487" s="79"/>
      <c r="BR487" s="79"/>
      <c r="BS487" s="79"/>
      <c r="BT487" s="79"/>
      <c r="BU487" s="79"/>
      <c r="BV487" s="79"/>
      <c r="BW487" s="79"/>
      <c r="BX487" s="79"/>
      <c r="BY487" s="79"/>
      <c r="BZ487" s="79"/>
      <c r="CA487" s="79"/>
      <c r="CB487" s="79"/>
      <c r="CC487" s="79"/>
      <c r="CD487" s="79"/>
      <c r="CE487" s="79"/>
      <c r="CF487" s="79"/>
      <c r="CG487" s="79"/>
      <c r="CH487" s="79"/>
      <c r="CI487" s="79"/>
    </row>
    <row r="488" spans="1:87" ht="18" customHeight="1" x14ac:dyDescent="0.25">
      <c r="A488" s="75"/>
      <c r="B488" s="348" t="s">
        <v>0</v>
      </c>
      <c r="C488" s="349"/>
      <c r="D488" s="349"/>
      <c r="E488" s="349"/>
      <c r="F488" s="349"/>
      <c r="G488" s="349"/>
      <c r="H488" s="349"/>
      <c r="I488" s="349"/>
      <c r="J488" s="349"/>
      <c r="K488" s="349"/>
      <c r="L488" s="349"/>
      <c r="M488" s="349"/>
      <c r="N488" s="349"/>
      <c r="O488" s="349"/>
      <c r="P488" s="349"/>
      <c r="Q488" s="349"/>
      <c r="R488" s="349"/>
      <c r="S488" s="349"/>
      <c r="T488" s="349"/>
      <c r="U488" s="349"/>
      <c r="V488" s="349"/>
      <c r="W488" s="349"/>
      <c r="X488" s="349"/>
      <c r="Y488" s="350"/>
      <c r="Z488" s="348" t="s">
        <v>80</v>
      </c>
      <c r="AA488" s="349"/>
      <c r="AB488" s="349"/>
      <c r="AC488" s="349"/>
      <c r="AD488" s="350"/>
      <c r="AE488" s="357" t="s">
        <v>79</v>
      </c>
      <c r="AF488" s="358"/>
      <c r="AG488" s="358"/>
      <c r="AH488" s="358"/>
      <c r="AI488" s="358"/>
      <c r="AJ488" s="359"/>
      <c r="AK488" s="357" t="s">
        <v>81</v>
      </c>
      <c r="AL488" s="358"/>
      <c r="AM488" s="358"/>
      <c r="AN488" s="358"/>
      <c r="AO488" s="358"/>
      <c r="AP488" s="358"/>
      <c r="AQ488" s="358"/>
      <c r="AR488" s="358"/>
      <c r="AS488" s="358"/>
      <c r="AT488" s="358"/>
      <c r="AU488" s="358"/>
      <c r="AV488" s="358"/>
      <c r="AW488" s="358"/>
      <c r="AX488" s="359"/>
      <c r="AY488" s="357" t="s">
        <v>1</v>
      </c>
      <c r="AZ488" s="358"/>
      <c r="BA488" s="358"/>
      <c r="BB488" s="359"/>
      <c r="BC488" s="348" t="s">
        <v>104</v>
      </c>
      <c r="BD488" s="349"/>
      <c r="BE488" s="349"/>
      <c r="BF488" s="350"/>
      <c r="BG488" s="366" t="s">
        <v>82</v>
      </c>
      <c r="BH488" s="367"/>
      <c r="BI488" s="367"/>
      <c r="BJ488" s="368"/>
      <c r="BK488" s="315" t="s">
        <v>99</v>
      </c>
      <c r="BL488" s="316"/>
      <c r="BM488" s="316"/>
      <c r="BN488" s="316"/>
      <c r="BO488" s="316"/>
      <c r="BP488" s="317"/>
      <c r="BQ488" s="315" t="s">
        <v>83</v>
      </c>
      <c r="BR488" s="316"/>
      <c r="BS488" s="316"/>
      <c r="BT488" s="316"/>
      <c r="BU488" s="316"/>
      <c r="BV488" s="316"/>
      <c r="BW488" s="317"/>
      <c r="BX488" s="315" t="s">
        <v>84</v>
      </c>
      <c r="BY488" s="316"/>
      <c r="BZ488" s="316"/>
      <c r="CA488" s="316"/>
      <c r="CB488" s="316"/>
      <c r="CC488" s="317"/>
      <c r="CD488" s="315" t="s">
        <v>85</v>
      </c>
      <c r="CE488" s="316"/>
      <c r="CF488" s="316"/>
      <c r="CG488" s="316"/>
      <c r="CH488" s="316"/>
      <c r="CI488" s="317"/>
    </row>
    <row r="489" spans="1:87" ht="18" customHeight="1" x14ac:dyDescent="0.25">
      <c r="A489" s="75"/>
      <c r="B489" s="351"/>
      <c r="C489" s="352"/>
      <c r="D489" s="352"/>
      <c r="E489" s="352"/>
      <c r="F489" s="352"/>
      <c r="G489" s="352"/>
      <c r="H489" s="352"/>
      <c r="I489" s="352"/>
      <c r="J489" s="352"/>
      <c r="K489" s="352"/>
      <c r="L489" s="352"/>
      <c r="M489" s="352"/>
      <c r="N489" s="352"/>
      <c r="O489" s="352"/>
      <c r="P489" s="352"/>
      <c r="Q489" s="352"/>
      <c r="R489" s="352"/>
      <c r="S489" s="352"/>
      <c r="T489" s="352"/>
      <c r="U489" s="352"/>
      <c r="V489" s="352"/>
      <c r="W489" s="352"/>
      <c r="X489" s="352"/>
      <c r="Y489" s="353"/>
      <c r="Z489" s="351"/>
      <c r="AA489" s="352"/>
      <c r="AB489" s="352"/>
      <c r="AC489" s="352"/>
      <c r="AD489" s="353"/>
      <c r="AE489" s="360"/>
      <c r="AF489" s="361"/>
      <c r="AG489" s="361"/>
      <c r="AH489" s="361"/>
      <c r="AI489" s="361"/>
      <c r="AJ489" s="362"/>
      <c r="AK489" s="360"/>
      <c r="AL489" s="361"/>
      <c r="AM489" s="361"/>
      <c r="AN489" s="361"/>
      <c r="AO489" s="361"/>
      <c r="AP489" s="361"/>
      <c r="AQ489" s="361"/>
      <c r="AR489" s="361"/>
      <c r="AS489" s="361"/>
      <c r="AT489" s="361"/>
      <c r="AU489" s="361"/>
      <c r="AV489" s="361"/>
      <c r="AW489" s="361"/>
      <c r="AX489" s="362"/>
      <c r="AY489" s="360"/>
      <c r="AZ489" s="361"/>
      <c r="BA489" s="361"/>
      <c r="BB489" s="362"/>
      <c r="BC489" s="351"/>
      <c r="BD489" s="352"/>
      <c r="BE489" s="352"/>
      <c r="BF489" s="353"/>
      <c r="BG489" s="369"/>
      <c r="BH489" s="370"/>
      <c r="BI489" s="370"/>
      <c r="BJ489" s="371"/>
      <c r="BK489" s="318"/>
      <c r="BL489" s="319"/>
      <c r="BM489" s="319"/>
      <c r="BN489" s="319"/>
      <c r="BO489" s="319"/>
      <c r="BP489" s="320"/>
      <c r="BQ489" s="318"/>
      <c r="BR489" s="319"/>
      <c r="BS489" s="319"/>
      <c r="BT489" s="319"/>
      <c r="BU489" s="319"/>
      <c r="BV489" s="319"/>
      <c r="BW489" s="320"/>
      <c r="BX489" s="318"/>
      <c r="BY489" s="319"/>
      <c r="BZ489" s="319"/>
      <c r="CA489" s="319"/>
      <c r="CB489" s="319"/>
      <c r="CC489" s="320"/>
      <c r="CD489" s="318"/>
      <c r="CE489" s="319"/>
      <c r="CF489" s="319"/>
      <c r="CG489" s="319"/>
      <c r="CH489" s="319"/>
      <c r="CI489" s="320"/>
    </row>
    <row r="490" spans="1:87" ht="18" customHeight="1" thickBot="1" x14ac:dyDescent="0.3">
      <c r="A490" s="75"/>
      <c r="B490" s="354"/>
      <c r="C490" s="355"/>
      <c r="D490" s="355"/>
      <c r="E490" s="355"/>
      <c r="F490" s="355"/>
      <c r="G490" s="355"/>
      <c r="H490" s="355"/>
      <c r="I490" s="355"/>
      <c r="J490" s="355"/>
      <c r="K490" s="355"/>
      <c r="L490" s="355"/>
      <c r="M490" s="355"/>
      <c r="N490" s="355"/>
      <c r="O490" s="355"/>
      <c r="P490" s="355"/>
      <c r="Q490" s="355"/>
      <c r="R490" s="355"/>
      <c r="S490" s="355"/>
      <c r="T490" s="355"/>
      <c r="U490" s="355"/>
      <c r="V490" s="355"/>
      <c r="W490" s="355"/>
      <c r="X490" s="355"/>
      <c r="Y490" s="356"/>
      <c r="Z490" s="354"/>
      <c r="AA490" s="355"/>
      <c r="AB490" s="355"/>
      <c r="AC490" s="355"/>
      <c r="AD490" s="356"/>
      <c r="AE490" s="363"/>
      <c r="AF490" s="364"/>
      <c r="AG490" s="364"/>
      <c r="AH490" s="364"/>
      <c r="AI490" s="364"/>
      <c r="AJ490" s="365"/>
      <c r="AK490" s="360"/>
      <c r="AL490" s="361"/>
      <c r="AM490" s="361"/>
      <c r="AN490" s="361"/>
      <c r="AO490" s="361"/>
      <c r="AP490" s="361"/>
      <c r="AQ490" s="361"/>
      <c r="AR490" s="361"/>
      <c r="AS490" s="361"/>
      <c r="AT490" s="361"/>
      <c r="AU490" s="361"/>
      <c r="AV490" s="361"/>
      <c r="AW490" s="361"/>
      <c r="AX490" s="362"/>
      <c r="AY490" s="360"/>
      <c r="AZ490" s="361"/>
      <c r="BA490" s="361"/>
      <c r="BB490" s="362"/>
      <c r="BC490" s="351"/>
      <c r="BD490" s="352"/>
      <c r="BE490" s="352"/>
      <c r="BF490" s="353"/>
      <c r="BG490" s="369"/>
      <c r="BH490" s="370"/>
      <c r="BI490" s="370"/>
      <c r="BJ490" s="371"/>
      <c r="BK490" s="318"/>
      <c r="BL490" s="319"/>
      <c r="BM490" s="319"/>
      <c r="BN490" s="319"/>
      <c r="BO490" s="319"/>
      <c r="BP490" s="320"/>
      <c r="BQ490" s="321"/>
      <c r="BR490" s="322"/>
      <c r="BS490" s="322"/>
      <c r="BT490" s="322"/>
      <c r="BU490" s="322"/>
      <c r="BV490" s="322"/>
      <c r="BW490" s="323"/>
      <c r="BX490" s="321"/>
      <c r="BY490" s="322"/>
      <c r="BZ490" s="322"/>
      <c r="CA490" s="322"/>
      <c r="CB490" s="322"/>
      <c r="CC490" s="323"/>
      <c r="CD490" s="321"/>
      <c r="CE490" s="322"/>
      <c r="CF490" s="322"/>
      <c r="CG490" s="322"/>
      <c r="CH490" s="322"/>
      <c r="CI490" s="323"/>
    </row>
    <row r="491" spans="1:87" ht="18" customHeight="1" x14ac:dyDescent="0.25">
      <c r="A491" s="75"/>
      <c r="B491" s="324" t="s">
        <v>301</v>
      </c>
      <c r="C491" s="325"/>
      <c r="D491" s="325"/>
      <c r="E491" s="325"/>
      <c r="F491" s="325"/>
      <c r="G491" s="325"/>
      <c r="H491" s="325"/>
      <c r="I491" s="325"/>
      <c r="J491" s="325"/>
      <c r="K491" s="325"/>
      <c r="L491" s="325"/>
      <c r="M491" s="325"/>
      <c r="N491" s="325"/>
      <c r="O491" s="325"/>
      <c r="P491" s="325"/>
      <c r="Q491" s="325"/>
      <c r="R491" s="325"/>
      <c r="S491" s="325"/>
      <c r="T491" s="325"/>
      <c r="U491" s="325"/>
      <c r="V491" s="325"/>
      <c r="W491" s="325"/>
      <c r="X491" s="325"/>
      <c r="Y491" s="326"/>
      <c r="Z491" s="333" t="s">
        <v>356</v>
      </c>
      <c r="AA491" s="334"/>
      <c r="AB491" s="334"/>
      <c r="AC491" s="334"/>
      <c r="AD491" s="335"/>
      <c r="AE491" s="333">
        <v>6</v>
      </c>
      <c r="AF491" s="334"/>
      <c r="AG491" s="334"/>
      <c r="AH491" s="334"/>
      <c r="AI491" s="334"/>
      <c r="AJ491" s="334"/>
      <c r="AK491" s="342" t="s">
        <v>41</v>
      </c>
      <c r="AL491" s="343"/>
      <c r="AM491" s="343"/>
      <c r="AN491" s="343"/>
      <c r="AO491" s="343"/>
      <c r="AP491" s="343"/>
      <c r="AQ491" s="343"/>
      <c r="AR491" s="343"/>
      <c r="AS491" s="343"/>
      <c r="AT491" s="343"/>
      <c r="AU491" s="343"/>
      <c r="AV491" s="343"/>
      <c r="AW491" s="343"/>
      <c r="AX491" s="344"/>
      <c r="AY491" s="409">
        <v>1</v>
      </c>
      <c r="AZ491" s="346"/>
      <c r="BA491" s="346"/>
      <c r="BB491" s="410"/>
      <c r="BC491" s="345">
        <f>+$AE$491*AY491</f>
        <v>6</v>
      </c>
      <c r="BD491" s="346"/>
      <c r="BE491" s="346"/>
      <c r="BF491" s="347"/>
      <c r="BG491" s="285">
        <v>22629</v>
      </c>
      <c r="BH491" s="286"/>
      <c r="BI491" s="286"/>
      <c r="BJ491" s="287"/>
      <c r="BK491" s="288">
        <f>+AY491*BG491</f>
        <v>22629</v>
      </c>
      <c r="BL491" s="289"/>
      <c r="BM491" s="289"/>
      <c r="BN491" s="289"/>
      <c r="BO491" s="289"/>
      <c r="BP491" s="290"/>
      <c r="BQ491" s="291">
        <v>1000</v>
      </c>
      <c r="BR491" s="292"/>
      <c r="BS491" s="292"/>
      <c r="BT491" s="292"/>
      <c r="BU491" s="292"/>
      <c r="BV491" s="292"/>
      <c r="BW491" s="293"/>
      <c r="BX491" s="291">
        <f>+(((BK502+BQ491)*15)/85)</f>
        <v>44115.176470588238</v>
      </c>
      <c r="BY491" s="292"/>
      <c r="BZ491" s="292"/>
      <c r="CA491" s="292"/>
      <c r="CB491" s="292"/>
      <c r="CC491" s="293"/>
      <c r="CD491" s="291">
        <f>+BK502+BQ491+BX491</f>
        <v>294101.17647058825</v>
      </c>
      <c r="CE491" s="292"/>
      <c r="CF491" s="292"/>
      <c r="CG491" s="292"/>
      <c r="CH491" s="292"/>
      <c r="CI491" s="293"/>
    </row>
    <row r="492" spans="1:87" ht="18" customHeight="1" x14ac:dyDescent="0.25">
      <c r="A492" s="75"/>
      <c r="B492" s="327"/>
      <c r="C492" s="328"/>
      <c r="D492" s="328"/>
      <c r="E492" s="328"/>
      <c r="F492" s="328"/>
      <c r="G492" s="328"/>
      <c r="H492" s="328"/>
      <c r="I492" s="328"/>
      <c r="J492" s="328"/>
      <c r="K492" s="328"/>
      <c r="L492" s="328"/>
      <c r="M492" s="328"/>
      <c r="N492" s="328"/>
      <c r="O492" s="328"/>
      <c r="P492" s="328"/>
      <c r="Q492" s="328"/>
      <c r="R492" s="328"/>
      <c r="S492" s="328"/>
      <c r="T492" s="328"/>
      <c r="U492" s="328"/>
      <c r="V492" s="328"/>
      <c r="W492" s="328"/>
      <c r="X492" s="328"/>
      <c r="Y492" s="329"/>
      <c r="Z492" s="336"/>
      <c r="AA492" s="337"/>
      <c r="AB492" s="337"/>
      <c r="AC492" s="337"/>
      <c r="AD492" s="338"/>
      <c r="AE492" s="336"/>
      <c r="AF492" s="337"/>
      <c r="AG492" s="337"/>
      <c r="AH492" s="337"/>
      <c r="AI492" s="337"/>
      <c r="AJ492" s="337"/>
      <c r="AK492" s="300" t="s">
        <v>23</v>
      </c>
      <c r="AL492" s="301"/>
      <c r="AM492" s="301"/>
      <c r="AN492" s="301"/>
      <c r="AO492" s="301"/>
      <c r="AP492" s="301"/>
      <c r="AQ492" s="301"/>
      <c r="AR492" s="301"/>
      <c r="AS492" s="301"/>
      <c r="AT492" s="301"/>
      <c r="AU492" s="301"/>
      <c r="AV492" s="301"/>
      <c r="AW492" s="301"/>
      <c r="AX492" s="302"/>
      <c r="AY492" s="407">
        <v>1</v>
      </c>
      <c r="AZ492" s="304"/>
      <c r="BA492" s="304"/>
      <c r="BB492" s="408"/>
      <c r="BC492" s="306">
        <f t="shared" ref="BC492:BC501" si="75">+$AE$491*AY492</f>
        <v>6</v>
      </c>
      <c r="BD492" s="307"/>
      <c r="BE492" s="307"/>
      <c r="BF492" s="308"/>
      <c r="BG492" s="309">
        <v>7925</v>
      </c>
      <c r="BH492" s="310"/>
      <c r="BI492" s="310"/>
      <c r="BJ492" s="311"/>
      <c r="BK492" s="312">
        <f t="shared" ref="BK492:BK501" si="76">+AY492*BG492</f>
        <v>7925</v>
      </c>
      <c r="BL492" s="313"/>
      <c r="BM492" s="313"/>
      <c r="BN492" s="313"/>
      <c r="BO492" s="313"/>
      <c r="BP492" s="314"/>
      <c r="BQ492" s="294"/>
      <c r="BR492" s="295"/>
      <c r="BS492" s="295"/>
      <c r="BT492" s="295"/>
      <c r="BU492" s="295"/>
      <c r="BV492" s="295"/>
      <c r="BW492" s="296"/>
      <c r="BX492" s="294"/>
      <c r="BY492" s="295"/>
      <c r="BZ492" s="295"/>
      <c r="CA492" s="295"/>
      <c r="CB492" s="295"/>
      <c r="CC492" s="296"/>
      <c r="CD492" s="294"/>
      <c r="CE492" s="295"/>
      <c r="CF492" s="295"/>
      <c r="CG492" s="295"/>
      <c r="CH492" s="295"/>
      <c r="CI492" s="296"/>
    </row>
    <row r="493" spans="1:87" ht="18" customHeight="1" x14ac:dyDescent="0.25">
      <c r="A493" s="75"/>
      <c r="B493" s="327"/>
      <c r="C493" s="328"/>
      <c r="D493" s="328"/>
      <c r="E493" s="328"/>
      <c r="F493" s="328"/>
      <c r="G493" s="328"/>
      <c r="H493" s="328"/>
      <c r="I493" s="328"/>
      <c r="J493" s="328"/>
      <c r="K493" s="328"/>
      <c r="L493" s="328"/>
      <c r="M493" s="328"/>
      <c r="N493" s="328"/>
      <c r="O493" s="328"/>
      <c r="P493" s="328"/>
      <c r="Q493" s="328"/>
      <c r="R493" s="328"/>
      <c r="S493" s="328"/>
      <c r="T493" s="328"/>
      <c r="U493" s="328"/>
      <c r="V493" s="328"/>
      <c r="W493" s="328"/>
      <c r="X493" s="328"/>
      <c r="Y493" s="329"/>
      <c r="Z493" s="336"/>
      <c r="AA493" s="337"/>
      <c r="AB493" s="337"/>
      <c r="AC493" s="337"/>
      <c r="AD493" s="338"/>
      <c r="AE493" s="336"/>
      <c r="AF493" s="337"/>
      <c r="AG493" s="337"/>
      <c r="AH493" s="337"/>
      <c r="AI493" s="337"/>
      <c r="AJ493" s="337"/>
      <c r="AK493" s="300" t="s">
        <v>527</v>
      </c>
      <c r="AL493" s="301"/>
      <c r="AM493" s="301"/>
      <c r="AN493" s="301"/>
      <c r="AO493" s="301"/>
      <c r="AP493" s="301"/>
      <c r="AQ493" s="301"/>
      <c r="AR493" s="301"/>
      <c r="AS493" s="301"/>
      <c r="AT493" s="301"/>
      <c r="AU493" s="301"/>
      <c r="AV493" s="301"/>
      <c r="AW493" s="301"/>
      <c r="AX493" s="302"/>
      <c r="AY493" s="407">
        <v>2</v>
      </c>
      <c r="AZ493" s="304"/>
      <c r="BA493" s="304"/>
      <c r="BB493" s="408"/>
      <c r="BC493" s="306">
        <f t="shared" si="75"/>
        <v>12</v>
      </c>
      <c r="BD493" s="307"/>
      <c r="BE493" s="307"/>
      <c r="BF493" s="308"/>
      <c r="BG493" s="309">
        <v>18911</v>
      </c>
      <c r="BH493" s="310"/>
      <c r="BI493" s="310"/>
      <c r="BJ493" s="311"/>
      <c r="BK493" s="312">
        <f t="shared" si="76"/>
        <v>37822</v>
      </c>
      <c r="BL493" s="313"/>
      <c r="BM493" s="313"/>
      <c r="BN493" s="313"/>
      <c r="BO493" s="313"/>
      <c r="BP493" s="314"/>
      <c r="BQ493" s="294"/>
      <c r="BR493" s="295"/>
      <c r="BS493" s="295"/>
      <c r="BT493" s="295"/>
      <c r="BU493" s="295"/>
      <c r="BV493" s="295"/>
      <c r="BW493" s="296"/>
      <c r="BX493" s="294"/>
      <c r="BY493" s="295"/>
      <c r="BZ493" s="295"/>
      <c r="CA493" s="295"/>
      <c r="CB493" s="295"/>
      <c r="CC493" s="296"/>
      <c r="CD493" s="294"/>
      <c r="CE493" s="295"/>
      <c r="CF493" s="295"/>
      <c r="CG493" s="295"/>
      <c r="CH493" s="295"/>
      <c r="CI493" s="296"/>
    </row>
    <row r="494" spans="1:87" ht="18" customHeight="1" x14ac:dyDescent="0.25">
      <c r="A494" s="75"/>
      <c r="B494" s="327"/>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9"/>
      <c r="Z494" s="336"/>
      <c r="AA494" s="337"/>
      <c r="AB494" s="337"/>
      <c r="AC494" s="337"/>
      <c r="AD494" s="338"/>
      <c r="AE494" s="336"/>
      <c r="AF494" s="337"/>
      <c r="AG494" s="337"/>
      <c r="AH494" s="337"/>
      <c r="AI494" s="337"/>
      <c r="AJ494" s="337"/>
      <c r="AK494" s="300" t="s">
        <v>13</v>
      </c>
      <c r="AL494" s="301"/>
      <c r="AM494" s="301"/>
      <c r="AN494" s="301"/>
      <c r="AO494" s="301"/>
      <c r="AP494" s="301"/>
      <c r="AQ494" s="301"/>
      <c r="AR494" s="301"/>
      <c r="AS494" s="301"/>
      <c r="AT494" s="301"/>
      <c r="AU494" s="301"/>
      <c r="AV494" s="301"/>
      <c r="AW494" s="301"/>
      <c r="AX494" s="302"/>
      <c r="AY494" s="407">
        <v>1</v>
      </c>
      <c r="AZ494" s="304"/>
      <c r="BA494" s="304"/>
      <c r="BB494" s="408"/>
      <c r="BC494" s="306">
        <f t="shared" si="75"/>
        <v>6</v>
      </c>
      <c r="BD494" s="307"/>
      <c r="BE494" s="307"/>
      <c r="BF494" s="308"/>
      <c r="BG494" s="309">
        <v>40826</v>
      </c>
      <c r="BH494" s="310"/>
      <c r="BI494" s="310"/>
      <c r="BJ494" s="311"/>
      <c r="BK494" s="312">
        <f t="shared" si="76"/>
        <v>40826</v>
      </c>
      <c r="BL494" s="313"/>
      <c r="BM494" s="313"/>
      <c r="BN494" s="313"/>
      <c r="BO494" s="313"/>
      <c r="BP494" s="314"/>
      <c r="BQ494" s="294"/>
      <c r="BR494" s="295"/>
      <c r="BS494" s="295"/>
      <c r="BT494" s="295"/>
      <c r="BU494" s="295"/>
      <c r="BV494" s="295"/>
      <c r="BW494" s="296"/>
      <c r="BX494" s="294"/>
      <c r="BY494" s="295"/>
      <c r="BZ494" s="295"/>
      <c r="CA494" s="295"/>
      <c r="CB494" s="295"/>
      <c r="CC494" s="296"/>
      <c r="CD494" s="294"/>
      <c r="CE494" s="295"/>
      <c r="CF494" s="295"/>
      <c r="CG494" s="295"/>
      <c r="CH494" s="295"/>
      <c r="CI494" s="296"/>
    </row>
    <row r="495" spans="1:87" ht="18" customHeight="1" x14ac:dyDescent="0.25">
      <c r="A495" s="75"/>
      <c r="B495" s="327"/>
      <c r="C495" s="328"/>
      <c r="D495" s="328"/>
      <c r="E495" s="328"/>
      <c r="F495" s="328"/>
      <c r="G495" s="328"/>
      <c r="H495" s="328"/>
      <c r="I495" s="328"/>
      <c r="J495" s="328"/>
      <c r="K495" s="328"/>
      <c r="L495" s="328"/>
      <c r="M495" s="328"/>
      <c r="N495" s="328"/>
      <c r="O495" s="328"/>
      <c r="P495" s="328"/>
      <c r="Q495" s="328"/>
      <c r="R495" s="328"/>
      <c r="S495" s="328"/>
      <c r="T495" s="328"/>
      <c r="U495" s="328"/>
      <c r="V495" s="328"/>
      <c r="W495" s="328"/>
      <c r="X495" s="328"/>
      <c r="Y495" s="329"/>
      <c r="Z495" s="336"/>
      <c r="AA495" s="337"/>
      <c r="AB495" s="337"/>
      <c r="AC495" s="337"/>
      <c r="AD495" s="338"/>
      <c r="AE495" s="336"/>
      <c r="AF495" s="337"/>
      <c r="AG495" s="337"/>
      <c r="AH495" s="337"/>
      <c r="AI495" s="337"/>
      <c r="AJ495" s="337"/>
      <c r="AK495" s="300" t="s">
        <v>40</v>
      </c>
      <c r="AL495" s="301"/>
      <c r="AM495" s="301"/>
      <c r="AN495" s="301"/>
      <c r="AO495" s="301"/>
      <c r="AP495" s="301"/>
      <c r="AQ495" s="301"/>
      <c r="AR495" s="301"/>
      <c r="AS495" s="301"/>
      <c r="AT495" s="301"/>
      <c r="AU495" s="301"/>
      <c r="AV495" s="301"/>
      <c r="AW495" s="301"/>
      <c r="AX495" s="302"/>
      <c r="AY495" s="407">
        <v>1</v>
      </c>
      <c r="AZ495" s="304"/>
      <c r="BA495" s="304"/>
      <c r="BB495" s="408"/>
      <c r="BC495" s="306">
        <f t="shared" si="75"/>
        <v>6</v>
      </c>
      <c r="BD495" s="307"/>
      <c r="BE495" s="307"/>
      <c r="BF495" s="308"/>
      <c r="BG495" s="309">
        <v>26988</v>
      </c>
      <c r="BH495" s="310"/>
      <c r="BI495" s="310"/>
      <c r="BJ495" s="311"/>
      <c r="BK495" s="312">
        <f t="shared" si="76"/>
        <v>26988</v>
      </c>
      <c r="BL495" s="313"/>
      <c r="BM495" s="313"/>
      <c r="BN495" s="313"/>
      <c r="BO495" s="313"/>
      <c r="BP495" s="314"/>
      <c r="BQ495" s="294"/>
      <c r="BR495" s="295"/>
      <c r="BS495" s="295"/>
      <c r="BT495" s="295"/>
      <c r="BU495" s="295"/>
      <c r="BV495" s="295"/>
      <c r="BW495" s="296"/>
      <c r="BX495" s="294"/>
      <c r="BY495" s="295"/>
      <c r="BZ495" s="295"/>
      <c r="CA495" s="295"/>
      <c r="CB495" s="295"/>
      <c r="CC495" s="296"/>
      <c r="CD495" s="294"/>
      <c r="CE495" s="295"/>
      <c r="CF495" s="295"/>
      <c r="CG495" s="295"/>
      <c r="CH495" s="295"/>
      <c r="CI495" s="296"/>
    </row>
    <row r="496" spans="1:87" ht="18" customHeight="1" x14ac:dyDescent="0.25">
      <c r="A496" s="75"/>
      <c r="B496" s="327"/>
      <c r="C496" s="328"/>
      <c r="D496" s="328"/>
      <c r="E496" s="328"/>
      <c r="F496" s="328"/>
      <c r="G496" s="328"/>
      <c r="H496" s="328"/>
      <c r="I496" s="328"/>
      <c r="J496" s="328"/>
      <c r="K496" s="328"/>
      <c r="L496" s="328"/>
      <c r="M496" s="328"/>
      <c r="N496" s="328"/>
      <c r="O496" s="328"/>
      <c r="P496" s="328"/>
      <c r="Q496" s="328"/>
      <c r="R496" s="328"/>
      <c r="S496" s="328"/>
      <c r="T496" s="328"/>
      <c r="U496" s="328"/>
      <c r="V496" s="328"/>
      <c r="W496" s="328"/>
      <c r="X496" s="328"/>
      <c r="Y496" s="329"/>
      <c r="Z496" s="336"/>
      <c r="AA496" s="337"/>
      <c r="AB496" s="337"/>
      <c r="AC496" s="337"/>
      <c r="AD496" s="338"/>
      <c r="AE496" s="336"/>
      <c r="AF496" s="337"/>
      <c r="AG496" s="337"/>
      <c r="AH496" s="337"/>
      <c r="AI496" s="337"/>
      <c r="AJ496" s="337"/>
      <c r="AK496" s="300" t="s">
        <v>528</v>
      </c>
      <c r="AL496" s="301"/>
      <c r="AM496" s="301"/>
      <c r="AN496" s="301"/>
      <c r="AO496" s="301"/>
      <c r="AP496" s="301"/>
      <c r="AQ496" s="301"/>
      <c r="AR496" s="301"/>
      <c r="AS496" s="301"/>
      <c r="AT496" s="301"/>
      <c r="AU496" s="301"/>
      <c r="AV496" s="301"/>
      <c r="AW496" s="301"/>
      <c r="AX496" s="302"/>
      <c r="AY496" s="407">
        <v>1</v>
      </c>
      <c r="AZ496" s="304"/>
      <c r="BA496" s="304"/>
      <c r="BB496" s="408"/>
      <c r="BC496" s="306">
        <f t="shared" si="75"/>
        <v>6</v>
      </c>
      <c r="BD496" s="307"/>
      <c r="BE496" s="307"/>
      <c r="BF496" s="308"/>
      <c r="BG496" s="309">
        <v>22530</v>
      </c>
      <c r="BH496" s="310"/>
      <c r="BI496" s="310"/>
      <c r="BJ496" s="311"/>
      <c r="BK496" s="312">
        <f t="shared" si="76"/>
        <v>22530</v>
      </c>
      <c r="BL496" s="313"/>
      <c r="BM496" s="313"/>
      <c r="BN496" s="313"/>
      <c r="BO496" s="313"/>
      <c r="BP496" s="314"/>
      <c r="BQ496" s="294"/>
      <c r="BR496" s="295"/>
      <c r="BS496" s="295"/>
      <c r="BT496" s="295"/>
      <c r="BU496" s="295"/>
      <c r="BV496" s="295"/>
      <c r="BW496" s="296"/>
      <c r="BX496" s="294"/>
      <c r="BY496" s="295"/>
      <c r="BZ496" s="295"/>
      <c r="CA496" s="295"/>
      <c r="CB496" s="295"/>
      <c r="CC496" s="296"/>
      <c r="CD496" s="294"/>
      <c r="CE496" s="295"/>
      <c r="CF496" s="295"/>
      <c r="CG496" s="295"/>
      <c r="CH496" s="295"/>
      <c r="CI496" s="296"/>
    </row>
    <row r="497" spans="1:87" ht="18" customHeight="1" x14ac:dyDescent="0.25">
      <c r="A497" s="75"/>
      <c r="B497" s="327"/>
      <c r="C497" s="328"/>
      <c r="D497" s="328"/>
      <c r="E497" s="328"/>
      <c r="F497" s="328"/>
      <c r="G497" s="328"/>
      <c r="H497" s="328"/>
      <c r="I497" s="328"/>
      <c r="J497" s="328"/>
      <c r="K497" s="328"/>
      <c r="L497" s="328"/>
      <c r="M497" s="328"/>
      <c r="N497" s="328"/>
      <c r="O497" s="328"/>
      <c r="P497" s="328"/>
      <c r="Q497" s="328"/>
      <c r="R497" s="328"/>
      <c r="S497" s="328"/>
      <c r="T497" s="328"/>
      <c r="U497" s="328"/>
      <c r="V497" s="328"/>
      <c r="W497" s="328"/>
      <c r="X497" s="328"/>
      <c r="Y497" s="329"/>
      <c r="Z497" s="336"/>
      <c r="AA497" s="337"/>
      <c r="AB497" s="337"/>
      <c r="AC497" s="337"/>
      <c r="AD497" s="338"/>
      <c r="AE497" s="336"/>
      <c r="AF497" s="337"/>
      <c r="AG497" s="337"/>
      <c r="AH497" s="337"/>
      <c r="AI497" s="337"/>
      <c r="AJ497" s="337"/>
      <c r="AK497" s="300" t="s">
        <v>529</v>
      </c>
      <c r="AL497" s="301"/>
      <c r="AM497" s="301"/>
      <c r="AN497" s="301"/>
      <c r="AO497" s="301"/>
      <c r="AP497" s="301"/>
      <c r="AQ497" s="301"/>
      <c r="AR497" s="301"/>
      <c r="AS497" s="301"/>
      <c r="AT497" s="301"/>
      <c r="AU497" s="301"/>
      <c r="AV497" s="301"/>
      <c r="AW497" s="301"/>
      <c r="AX497" s="302"/>
      <c r="AY497" s="407">
        <v>1</v>
      </c>
      <c r="AZ497" s="304"/>
      <c r="BA497" s="304"/>
      <c r="BB497" s="408"/>
      <c r="BC497" s="306">
        <f t="shared" si="75"/>
        <v>6</v>
      </c>
      <c r="BD497" s="307"/>
      <c r="BE497" s="307"/>
      <c r="BF497" s="308"/>
      <c r="BG497" s="309">
        <v>18911</v>
      </c>
      <c r="BH497" s="310"/>
      <c r="BI497" s="310"/>
      <c r="BJ497" s="311"/>
      <c r="BK497" s="312">
        <f t="shared" si="76"/>
        <v>18911</v>
      </c>
      <c r="BL497" s="313"/>
      <c r="BM497" s="313"/>
      <c r="BN497" s="313"/>
      <c r="BO497" s="313"/>
      <c r="BP497" s="314"/>
      <c r="BQ497" s="294"/>
      <c r="BR497" s="295"/>
      <c r="BS497" s="295"/>
      <c r="BT497" s="295"/>
      <c r="BU497" s="295"/>
      <c r="BV497" s="295"/>
      <c r="BW497" s="296"/>
      <c r="BX497" s="294"/>
      <c r="BY497" s="295"/>
      <c r="BZ497" s="295"/>
      <c r="CA497" s="295"/>
      <c r="CB497" s="295"/>
      <c r="CC497" s="296"/>
      <c r="CD497" s="294"/>
      <c r="CE497" s="295"/>
      <c r="CF497" s="295"/>
      <c r="CG497" s="295"/>
      <c r="CH497" s="295"/>
      <c r="CI497" s="296"/>
    </row>
    <row r="498" spans="1:87" ht="18" customHeight="1" x14ac:dyDescent="0.25">
      <c r="A498" s="75"/>
      <c r="B498" s="327"/>
      <c r="C498" s="328"/>
      <c r="D498" s="328"/>
      <c r="E498" s="328"/>
      <c r="F498" s="328"/>
      <c r="G498" s="328"/>
      <c r="H498" s="328"/>
      <c r="I498" s="328"/>
      <c r="J498" s="328"/>
      <c r="K498" s="328"/>
      <c r="L498" s="328"/>
      <c r="M498" s="328"/>
      <c r="N498" s="328"/>
      <c r="O498" s="328"/>
      <c r="P498" s="328"/>
      <c r="Q498" s="328"/>
      <c r="R498" s="328"/>
      <c r="S498" s="328"/>
      <c r="T498" s="328"/>
      <c r="U498" s="328"/>
      <c r="V498" s="328"/>
      <c r="W498" s="328"/>
      <c r="X498" s="328"/>
      <c r="Y498" s="329"/>
      <c r="Z498" s="336"/>
      <c r="AA498" s="337"/>
      <c r="AB498" s="337"/>
      <c r="AC498" s="337"/>
      <c r="AD498" s="338"/>
      <c r="AE498" s="336"/>
      <c r="AF498" s="337"/>
      <c r="AG498" s="337"/>
      <c r="AH498" s="337"/>
      <c r="AI498" s="337"/>
      <c r="AJ498" s="337"/>
      <c r="AK498" s="300" t="s">
        <v>526</v>
      </c>
      <c r="AL498" s="301"/>
      <c r="AM498" s="301"/>
      <c r="AN498" s="301"/>
      <c r="AO498" s="301"/>
      <c r="AP498" s="301"/>
      <c r="AQ498" s="301"/>
      <c r="AR498" s="301"/>
      <c r="AS498" s="301"/>
      <c r="AT498" s="301"/>
      <c r="AU498" s="301"/>
      <c r="AV498" s="301"/>
      <c r="AW498" s="301"/>
      <c r="AX498" s="302"/>
      <c r="AY498" s="407">
        <v>1</v>
      </c>
      <c r="AZ498" s="304"/>
      <c r="BA498" s="304"/>
      <c r="BB498" s="408"/>
      <c r="BC498" s="306">
        <f t="shared" si="75"/>
        <v>6</v>
      </c>
      <c r="BD498" s="307"/>
      <c r="BE498" s="307"/>
      <c r="BF498" s="308"/>
      <c r="BG498" s="309">
        <v>7925</v>
      </c>
      <c r="BH498" s="310"/>
      <c r="BI498" s="310"/>
      <c r="BJ498" s="311"/>
      <c r="BK498" s="312">
        <f t="shared" si="76"/>
        <v>7925</v>
      </c>
      <c r="BL498" s="313"/>
      <c r="BM498" s="313"/>
      <c r="BN498" s="313"/>
      <c r="BO498" s="313"/>
      <c r="BP498" s="314"/>
      <c r="BQ498" s="294"/>
      <c r="BR498" s="295"/>
      <c r="BS498" s="295"/>
      <c r="BT498" s="295"/>
      <c r="BU498" s="295"/>
      <c r="BV498" s="295"/>
      <c r="BW498" s="296"/>
      <c r="BX498" s="294"/>
      <c r="BY498" s="295"/>
      <c r="BZ498" s="295"/>
      <c r="CA498" s="295"/>
      <c r="CB498" s="295"/>
      <c r="CC498" s="296"/>
      <c r="CD498" s="294"/>
      <c r="CE498" s="295"/>
      <c r="CF498" s="295"/>
      <c r="CG498" s="295"/>
      <c r="CH498" s="295"/>
      <c r="CI498" s="296"/>
    </row>
    <row r="499" spans="1:87" ht="18" customHeight="1" x14ac:dyDescent="0.25">
      <c r="A499" s="75"/>
      <c r="B499" s="327"/>
      <c r="C499" s="328"/>
      <c r="D499" s="328"/>
      <c r="E499" s="328"/>
      <c r="F499" s="328"/>
      <c r="G499" s="328"/>
      <c r="H499" s="328"/>
      <c r="I499" s="328"/>
      <c r="J499" s="328"/>
      <c r="K499" s="328"/>
      <c r="L499" s="328"/>
      <c r="M499" s="328"/>
      <c r="N499" s="328"/>
      <c r="O499" s="328"/>
      <c r="P499" s="328"/>
      <c r="Q499" s="328"/>
      <c r="R499" s="328"/>
      <c r="S499" s="328"/>
      <c r="T499" s="328"/>
      <c r="U499" s="328"/>
      <c r="V499" s="328"/>
      <c r="W499" s="328"/>
      <c r="X499" s="328"/>
      <c r="Y499" s="329"/>
      <c r="Z499" s="336"/>
      <c r="AA499" s="337"/>
      <c r="AB499" s="337"/>
      <c r="AC499" s="337"/>
      <c r="AD499" s="338"/>
      <c r="AE499" s="336"/>
      <c r="AF499" s="337"/>
      <c r="AG499" s="337"/>
      <c r="AH499" s="337"/>
      <c r="AI499" s="337"/>
      <c r="AJ499" s="337"/>
      <c r="AK499" s="300" t="s">
        <v>530</v>
      </c>
      <c r="AL499" s="301"/>
      <c r="AM499" s="301"/>
      <c r="AN499" s="301"/>
      <c r="AO499" s="301"/>
      <c r="AP499" s="301"/>
      <c r="AQ499" s="301"/>
      <c r="AR499" s="301"/>
      <c r="AS499" s="301"/>
      <c r="AT499" s="301"/>
      <c r="AU499" s="301"/>
      <c r="AV499" s="301"/>
      <c r="AW499" s="301"/>
      <c r="AX499" s="302"/>
      <c r="AY499" s="407">
        <v>1</v>
      </c>
      <c r="AZ499" s="304"/>
      <c r="BA499" s="304"/>
      <c r="BB499" s="408"/>
      <c r="BC499" s="306">
        <f t="shared" si="75"/>
        <v>6</v>
      </c>
      <c r="BD499" s="307"/>
      <c r="BE499" s="307"/>
      <c r="BF499" s="308"/>
      <c r="BG499" s="309">
        <v>22629</v>
      </c>
      <c r="BH499" s="310"/>
      <c r="BI499" s="310"/>
      <c r="BJ499" s="311"/>
      <c r="BK499" s="312">
        <f t="shared" si="76"/>
        <v>22629</v>
      </c>
      <c r="BL499" s="313"/>
      <c r="BM499" s="313"/>
      <c r="BN499" s="313"/>
      <c r="BO499" s="313"/>
      <c r="BP499" s="314"/>
      <c r="BQ499" s="294"/>
      <c r="BR499" s="295"/>
      <c r="BS499" s="295"/>
      <c r="BT499" s="295"/>
      <c r="BU499" s="295"/>
      <c r="BV499" s="295"/>
      <c r="BW499" s="296"/>
      <c r="BX499" s="294"/>
      <c r="BY499" s="295"/>
      <c r="BZ499" s="295"/>
      <c r="CA499" s="295"/>
      <c r="CB499" s="295"/>
      <c r="CC499" s="296"/>
      <c r="CD499" s="294"/>
      <c r="CE499" s="295"/>
      <c r="CF499" s="295"/>
      <c r="CG499" s="295"/>
      <c r="CH499" s="295"/>
      <c r="CI499" s="296"/>
    </row>
    <row r="500" spans="1:87" ht="18" customHeight="1" x14ac:dyDescent="0.25">
      <c r="A500" s="75"/>
      <c r="B500" s="327"/>
      <c r="C500" s="328"/>
      <c r="D500" s="328"/>
      <c r="E500" s="328"/>
      <c r="F500" s="328"/>
      <c r="G500" s="328"/>
      <c r="H500" s="328"/>
      <c r="I500" s="328"/>
      <c r="J500" s="328"/>
      <c r="K500" s="328"/>
      <c r="L500" s="328"/>
      <c r="M500" s="328"/>
      <c r="N500" s="328"/>
      <c r="O500" s="328"/>
      <c r="P500" s="328"/>
      <c r="Q500" s="328"/>
      <c r="R500" s="328"/>
      <c r="S500" s="328"/>
      <c r="T500" s="328"/>
      <c r="U500" s="328"/>
      <c r="V500" s="328"/>
      <c r="W500" s="328"/>
      <c r="X500" s="328"/>
      <c r="Y500" s="329"/>
      <c r="Z500" s="336"/>
      <c r="AA500" s="337"/>
      <c r="AB500" s="337"/>
      <c r="AC500" s="337"/>
      <c r="AD500" s="338"/>
      <c r="AE500" s="336"/>
      <c r="AF500" s="337"/>
      <c r="AG500" s="337"/>
      <c r="AH500" s="337"/>
      <c r="AI500" s="337"/>
      <c r="AJ500" s="337"/>
      <c r="AK500" s="300" t="s">
        <v>18</v>
      </c>
      <c r="AL500" s="301"/>
      <c r="AM500" s="301"/>
      <c r="AN500" s="301"/>
      <c r="AO500" s="301"/>
      <c r="AP500" s="301"/>
      <c r="AQ500" s="301"/>
      <c r="AR500" s="301"/>
      <c r="AS500" s="301"/>
      <c r="AT500" s="301"/>
      <c r="AU500" s="301"/>
      <c r="AV500" s="301"/>
      <c r="AW500" s="301"/>
      <c r="AX500" s="302"/>
      <c r="AY500" s="407">
        <v>1</v>
      </c>
      <c r="AZ500" s="304"/>
      <c r="BA500" s="304"/>
      <c r="BB500" s="408"/>
      <c r="BC500" s="306">
        <f t="shared" si="75"/>
        <v>6</v>
      </c>
      <c r="BD500" s="307"/>
      <c r="BE500" s="307"/>
      <c r="BF500" s="308"/>
      <c r="BG500" s="309">
        <v>28961</v>
      </c>
      <c r="BH500" s="310"/>
      <c r="BI500" s="310"/>
      <c r="BJ500" s="311"/>
      <c r="BK500" s="312">
        <f t="shared" si="76"/>
        <v>28961</v>
      </c>
      <c r="BL500" s="313"/>
      <c r="BM500" s="313"/>
      <c r="BN500" s="313"/>
      <c r="BO500" s="313"/>
      <c r="BP500" s="314"/>
      <c r="BQ500" s="294"/>
      <c r="BR500" s="295"/>
      <c r="BS500" s="295"/>
      <c r="BT500" s="295"/>
      <c r="BU500" s="295"/>
      <c r="BV500" s="295"/>
      <c r="BW500" s="296"/>
      <c r="BX500" s="294"/>
      <c r="BY500" s="295"/>
      <c r="BZ500" s="295"/>
      <c r="CA500" s="295"/>
      <c r="CB500" s="295"/>
      <c r="CC500" s="296"/>
      <c r="CD500" s="294"/>
      <c r="CE500" s="295"/>
      <c r="CF500" s="295"/>
      <c r="CG500" s="295"/>
      <c r="CH500" s="295"/>
      <c r="CI500" s="296"/>
    </row>
    <row r="501" spans="1:87" ht="18" customHeight="1" thickBot="1" x14ac:dyDescent="0.3">
      <c r="A501" s="75"/>
      <c r="B501" s="327"/>
      <c r="C501" s="328"/>
      <c r="D501" s="328"/>
      <c r="E501" s="328"/>
      <c r="F501" s="328"/>
      <c r="G501" s="328"/>
      <c r="H501" s="328"/>
      <c r="I501" s="328"/>
      <c r="J501" s="328"/>
      <c r="K501" s="328"/>
      <c r="L501" s="328"/>
      <c r="M501" s="328"/>
      <c r="N501" s="328"/>
      <c r="O501" s="328"/>
      <c r="P501" s="328"/>
      <c r="Q501" s="328"/>
      <c r="R501" s="328"/>
      <c r="S501" s="328"/>
      <c r="T501" s="328"/>
      <c r="U501" s="328"/>
      <c r="V501" s="328"/>
      <c r="W501" s="328"/>
      <c r="X501" s="328"/>
      <c r="Y501" s="329"/>
      <c r="Z501" s="336"/>
      <c r="AA501" s="337"/>
      <c r="AB501" s="337"/>
      <c r="AC501" s="337"/>
      <c r="AD501" s="338"/>
      <c r="AE501" s="336"/>
      <c r="AF501" s="337"/>
      <c r="AG501" s="337"/>
      <c r="AH501" s="337"/>
      <c r="AI501" s="337"/>
      <c r="AJ501" s="337"/>
      <c r="AK501" s="392" t="s">
        <v>37</v>
      </c>
      <c r="AL501" s="393"/>
      <c r="AM501" s="393"/>
      <c r="AN501" s="393"/>
      <c r="AO501" s="393"/>
      <c r="AP501" s="393"/>
      <c r="AQ501" s="393"/>
      <c r="AR501" s="393"/>
      <c r="AS501" s="393"/>
      <c r="AT501" s="393"/>
      <c r="AU501" s="393"/>
      <c r="AV501" s="393"/>
      <c r="AW501" s="393"/>
      <c r="AX501" s="394"/>
      <c r="AY501" s="407">
        <v>1</v>
      </c>
      <c r="AZ501" s="304"/>
      <c r="BA501" s="304"/>
      <c r="BB501" s="408"/>
      <c r="BC501" s="306">
        <f t="shared" si="75"/>
        <v>6</v>
      </c>
      <c r="BD501" s="307"/>
      <c r="BE501" s="307"/>
      <c r="BF501" s="308"/>
      <c r="BG501" s="309">
        <v>11840</v>
      </c>
      <c r="BH501" s="310"/>
      <c r="BI501" s="310"/>
      <c r="BJ501" s="311"/>
      <c r="BK501" s="312">
        <f t="shared" si="76"/>
        <v>11840</v>
      </c>
      <c r="BL501" s="313"/>
      <c r="BM501" s="313"/>
      <c r="BN501" s="313"/>
      <c r="BO501" s="313"/>
      <c r="BP501" s="314"/>
      <c r="BQ501" s="294"/>
      <c r="BR501" s="295"/>
      <c r="BS501" s="295"/>
      <c r="BT501" s="295"/>
      <c r="BU501" s="295"/>
      <c r="BV501" s="295"/>
      <c r="BW501" s="296"/>
      <c r="BX501" s="294"/>
      <c r="BY501" s="295"/>
      <c r="BZ501" s="295"/>
      <c r="CA501" s="295"/>
      <c r="CB501" s="295"/>
      <c r="CC501" s="296"/>
      <c r="CD501" s="294"/>
      <c r="CE501" s="295"/>
      <c r="CF501" s="295"/>
      <c r="CG501" s="295"/>
      <c r="CH501" s="295"/>
      <c r="CI501" s="296"/>
    </row>
    <row r="502" spans="1:87" ht="18" customHeight="1" thickBot="1" x14ac:dyDescent="0.3">
      <c r="A502" s="75"/>
      <c r="B502" s="377"/>
      <c r="C502" s="378"/>
      <c r="D502" s="378"/>
      <c r="E502" s="378"/>
      <c r="F502" s="378"/>
      <c r="G502" s="378"/>
      <c r="H502" s="378"/>
      <c r="I502" s="378"/>
      <c r="J502" s="378"/>
      <c r="K502" s="378"/>
      <c r="L502" s="378"/>
      <c r="M502" s="378"/>
      <c r="N502" s="378"/>
      <c r="O502" s="378"/>
      <c r="P502" s="378"/>
      <c r="Q502" s="378"/>
      <c r="R502" s="378"/>
      <c r="S502" s="378"/>
      <c r="T502" s="378"/>
      <c r="U502" s="378"/>
      <c r="V502" s="378"/>
      <c r="W502" s="378"/>
      <c r="X502" s="378"/>
      <c r="Y502" s="378"/>
      <c r="Z502" s="378"/>
      <c r="AA502" s="378"/>
      <c r="AB502" s="378"/>
      <c r="AC502" s="378"/>
      <c r="AD502" s="378"/>
      <c r="AE502" s="378"/>
      <c r="AF502" s="378"/>
      <c r="AG502" s="378"/>
      <c r="AH502" s="378"/>
      <c r="AI502" s="378"/>
      <c r="AJ502" s="379"/>
      <c r="AK502" s="380" t="s">
        <v>3</v>
      </c>
      <c r="AL502" s="381"/>
      <c r="AM502" s="381"/>
      <c r="AN502" s="381"/>
      <c r="AO502" s="381"/>
      <c r="AP502" s="381"/>
      <c r="AQ502" s="381"/>
      <c r="AR502" s="381"/>
      <c r="AS502" s="381"/>
      <c r="AT502" s="381"/>
      <c r="AU502" s="381"/>
      <c r="AV502" s="381"/>
      <c r="AW502" s="381"/>
      <c r="AX502" s="381"/>
      <c r="AY502" s="382"/>
      <c r="AZ502" s="382"/>
      <c r="BA502" s="382"/>
      <c r="BB502" s="382"/>
      <c r="BC502" s="382"/>
      <c r="BD502" s="382"/>
      <c r="BE502" s="382"/>
      <c r="BF502" s="382"/>
      <c r="BG502" s="382"/>
      <c r="BH502" s="382"/>
      <c r="BI502" s="382"/>
      <c r="BJ502" s="383"/>
      <c r="BK502" s="384">
        <f>SUM(BK491:BK501)</f>
        <v>248986</v>
      </c>
      <c r="BL502" s="385"/>
      <c r="BM502" s="385"/>
      <c r="BN502" s="385"/>
      <c r="BO502" s="385"/>
      <c r="BP502" s="386"/>
      <c r="BQ502" s="387" t="s">
        <v>100</v>
      </c>
      <c r="BR502" s="388"/>
      <c r="BS502" s="388"/>
      <c r="BT502" s="388"/>
      <c r="BU502" s="388"/>
      <c r="BV502" s="388"/>
      <c r="BW502" s="388"/>
      <c r="BX502" s="388"/>
      <c r="BY502" s="388"/>
      <c r="BZ502" s="388"/>
      <c r="CA502" s="388"/>
      <c r="CB502" s="388"/>
      <c r="CC502" s="389"/>
      <c r="CD502" s="390">
        <f>+CD491*AE491</f>
        <v>1764607.0588235296</v>
      </c>
      <c r="CE502" s="390"/>
      <c r="CF502" s="390"/>
      <c r="CG502" s="390"/>
      <c r="CH502" s="390"/>
      <c r="CI502" s="391"/>
    </row>
    <row r="503" spans="1:87" ht="18" customHeight="1" thickBot="1" x14ac:dyDescent="0.3">
      <c r="A503" s="75"/>
      <c r="B503" s="76"/>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c r="AA503" s="76"/>
      <c r="AB503" s="76"/>
      <c r="AC503" s="76"/>
      <c r="AD503" s="76"/>
      <c r="AE503" s="76"/>
      <c r="AF503" s="76"/>
      <c r="AG503" s="76"/>
      <c r="AH503" s="76"/>
      <c r="AI503" s="76"/>
      <c r="AJ503" s="76"/>
      <c r="BG503" s="78"/>
      <c r="BH503" s="78"/>
      <c r="BI503" s="78"/>
      <c r="BJ503" s="78"/>
      <c r="BK503" s="79"/>
      <c r="BL503" s="79"/>
      <c r="BM503" s="79"/>
      <c r="BN503" s="79"/>
      <c r="BO503" s="79"/>
      <c r="BP503" s="79"/>
      <c r="BQ503" s="79"/>
      <c r="BR503" s="79"/>
      <c r="BS503" s="79"/>
      <c r="BT503" s="79"/>
      <c r="BU503" s="79"/>
      <c r="BV503" s="79"/>
      <c r="BW503" s="79"/>
      <c r="BX503" s="79"/>
      <c r="BY503" s="79"/>
      <c r="BZ503" s="79"/>
      <c r="CA503" s="79"/>
      <c r="CB503" s="79"/>
      <c r="CC503" s="79"/>
      <c r="CD503" s="79"/>
      <c r="CE503" s="79"/>
      <c r="CF503" s="79"/>
      <c r="CG503" s="79"/>
      <c r="CH503" s="79"/>
      <c r="CI503" s="79"/>
    </row>
    <row r="504" spans="1:87" ht="18" customHeight="1" x14ac:dyDescent="0.25">
      <c r="A504" s="75"/>
      <c r="B504" s="348" t="s">
        <v>0</v>
      </c>
      <c r="C504" s="349"/>
      <c r="D504" s="349"/>
      <c r="E504" s="349"/>
      <c r="F504" s="349"/>
      <c r="G504" s="349"/>
      <c r="H504" s="349"/>
      <c r="I504" s="349"/>
      <c r="J504" s="349"/>
      <c r="K504" s="349"/>
      <c r="L504" s="349"/>
      <c r="M504" s="349"/>
      <c r="N504" s="349"/>
      <c r="O504" s="349"/>
      <c r="P504" s="349"/>
      <c r="Q504" s="349"/>
      <c r="R504" s="349"/>
      <c r="S504" s="349"/>
      <c r="T504" s="349"/>
      <c r="U504" s="349"/>
      <c r="V504" s="349"/>
      <c r="W504" s="349"/>
      <c r="X504" s="349"/>
      <c r="Y504" s="350"/>
      <c r="Z504" s="348" t="s">
        <v>80</v>
      </c>
      <c r="AA504" s="349"/>
      <c r="AB504" s="349"/>
      <c r="AC504" s="349"/>
      <c r="AD504" s="350"/>
      <c r="AE504" s="357" t="s">
        <v>79</v>
      </c>
      <c r="AF504" s="358"/>
      <c r="AG504" s="358"/>
      <c r="AH504" s="358"/>
      <c r="AI504" s="358"/>
      <c r="AJ504" s="359"/>
      <c r="AK504" s="357" t="s">
        <v>81</v>
      </c>
      <c r="AL504" s="358"/>
      <c r="AM504" s="358"/>
      <c r="AN504" s="358"/>
      <c r="AO504" s="358"/>
      <c r="AP504" s="358"/>
      <c r="AQ504" s="358"/>
      <c r="AR504" s="358"/>
      <c r="AS504" s="358"/>
      <c r="AT504" s="358"/>
      <c r="AU504" s="358"/>
      <c r="AV504" s="358"/>
      <c r="AW504" s="358"/>
      <c r="AX504" s="359"/>
      <c r="AY504" s="357" t="s">
        <v>1</v>
      </c>
      <c r="AZ504" s="358"/>
      <c r="BA504" s="358"/>
      <c r="BB504" s="359"/>
      <c r="BC504" s="348" t="s">
        <v>104</v>
      </c>
      <c r="BD504" s="349"/>
      <c r="BE504" s="349"/>
      <c r="BF504" s="350"/>
      <c r="BG504" s="366" t="s">
        <v>82</v>
      </c>
      <c r="BH504" s="367"/>
      <c r="BI504" s="367"/>
      <c r="BJ504" s="368"/>
      <c r="BK504" s="315" t="s">
        <v>99</v>
      </c>
      <c r="BL504" s="316"/>
      <c r="BM504" s="316"/>
      <c r="BN504" s="316"/>
      <c r="BO504" s="316"/>
      <c r="BP504" s="317"/>
      <c r="BQ504" s="315" t="s">
        <v>83</v>
      </c>
      <c r="BR504" s="316"/>
      <c r="BS504" s="316"/>
      <c r="BT504" s="316"/>
      <c r="BU504" s="316"/>
      <c r="BV504" s="316"/>
      <c r="BW504" s="317"/>
      <c r="BX504" s="315" t="s">
        <v>84</v>
      </c>
      <c r="BY504" s="316"/>
      <c r="BZ504" s="316"/>
      <c r="CA504" s="316"/>
      <c r="CB504" s="316"/>
      <c r="CC504" s="317"/>
      <c r="CD504" s="315" t="s">
        <v>85</v>
      </c>
      <c r="CE504" s="316"/>
      <c r="CF504" s="316"/>
      <c r="CG504" s="316"/>
      <c r="CH504" s="316"/>
      <c r="CI504" s="317"/>
    </row>
    <row r="505" spans="1:87" ht="18" customHeight="1" x14ac:dyDescent="0.25">
      <c r="A505" s="75"/>
      <c r="B505" s="351"/>
      <c r="C505" s="352"/>
      <c r="D505" s="352"/>
      <c r="E505" s="352"/>
      <c r="F505" s="352"/>
      <c r="G505" s="352"/>
      <c r="H505" s="352"/>
      <c r="I505" s="352"/>
      <c r="J505" s="352"/>
      <c r="K505" s="352"/>
      <c r="L505" s="352"/>
      <c r="M505" s="352"/>
      <c r="N505" s="352"/>
      <c r="O505" s="352"/>
      <c r="P505" s="352"/>
      <c r="Q505" s="352"/>
      <c r="R505" s="352"/>
      <c r="S505" s="352"/>
      <c r="T505" s="352"/>
      <c r="U505" s="352"/>
      <c r="V505" s="352"/>
      <c r="W505" s="352"/>
      <c r="X505" s="352"/>
      <c r="Y505" s="353"/>
      <c r="Z505" s="351"/>
      <c r="AA505" s="352"/>
      <c r="AB505" s="352"/>
      <c r="AC505" s="352"/>
      <c r="AD505" s="353"/>
      <c r="AE505" s="360"/>
      <c r="AF505" s="361"/>
      <c r="AG505" s="361"/>
      <c r="AH505" s="361"/>
      <c r="AI505" s="361"/>
      <c r="AJ505" s="362"/>
      <c r="AK505" s="360"/>
      <c r="AL505" s="361"/>
      <c r="AM505" s="361"/>
      <c r="AN505" s="361"/>
      <c r="AO505" s="361"/>
      <c r="AP505" s="361"/>
      <c r="AQ505" s="361"/>
      <c r="AR505" s="361"/>
      <c r="AS505" s="361"/>
      <c r="AT505" s="361"/>
      <c r="AU505" s="361"/>
      <c r="AV505" s="361"/>
      <c r="AW505" s="361"/>
      <c r="AX505" s="362"/>
      <c r="AY505" s="360"/>
      <c r="AZ505" s="361"/>
      <c r="BA505" s="361"/>
      <c r="BB505" s="362"/>
      <c r="BC505" s="351"/>
      <c r="BD505" s="352"/>
      <c r="BE505" s="352"/>
      <c r="BF505" s="353"/>
      <c r="BG505" s="369"/>
      <c r="BH505" s="370"/>
      <c r="BI505" s="370"/>
      <c r="BJ505" s="371"/>
      <c r="BK505" s="318"/>
      <c r="BL505" s="319"/>
      <c r="BM505" s="319"/>
      <c r="BN505" s="319"/>
      <c r="BO505" s="319"/>
      <c r="BP505" s="320"/>
      <c r="BQ505" s="318"/>
      <c r="BR505" s="319"/>
      <c r="BS505" s="319"/>
      <c r="BT505" s="319"/>
      <c r="BU505" s="319"/>
      <c r="BV505" s="319"/>
      <c r="BW505" s="320"/>
      <c r="BX505" s="318"/>
      <c r="BY505" s="319"/>
      <c r="BZ505" s="319"/>
      <c r="CA505" s="319"/>
      <c r="CB505" s="319"/>
      <c r="CC505" s="320"/>
      <c r="CD505" s="318"/>
      <c r="CE505" s="319"/>
      <c r="CF505" s="319"/>
      <c r="CG505" s="319"/>
      <c r="CH505" s="319"/>
      <c r="CI505" s="320"/>
    </row>
    <row r="506" spans="1:87" ht="18" customHeight="1" thickBot="1" x14ac:dyDescent="0.3">
      <c r="A506" s="75"/>
      <c r="B506" s="354"/>
      <c r="C506" s="355"/>
      <c r="D506" s="355"/>
      <c r="E506" s="355"/>
      <c r="F506" s="355"/>
      <c r="G506" s="355"/>
      <c r="H506" s="355"/>
      <c r="I506" s="355"/>
      <c r="J506" s="355"/>
      <c r="K506" s="355"/>
      <c r="L506" s="355"/>
      <c r="M506" s="355"/>
      <c r="N506" s="355"/>
      <c r="O506" s="355"/>
      <c r="P506" s="355"/>
      <c r="Q506" s="355"/>
      <c r="R506" s="355"/>
      <c r="S506" s="355"/>
      <c r="T506" s="355"/>
      <c r="U506" s="355"/>
      <c r="V506" s="355"/>
      <c r="W506" s="355"/>
      <c r="X506" s="355"/>
      <c r="Y506" s="356"/>
      <c r="Z506" s="354"/>
      <c r="AA506" s="355"/>
      <c r="AB506" s="355"/>
      <c r="AC506" s="355"/>
      <c r="AD506" s="356"/>
      <c r="AE506" s="363"/>
      <c r="AF506" s="364"/>
      <c r="AG506" s="364"/>
      <c r="AH506" s="364"/>
      <c r="AI506" s="364"/>
      <c r="AJ506" s="365"/>
      <c r="AK506" s="360"/>
      <c r="AL506" s="361"/>
      <c r="AM506" s="361"/>
      <c r="AN506" s="361"/>
      <c r="AO506" s="361"/>
      <c r="AP506" s="361"/>
      <c r="AQ506" s="361"/>
      <c r="AR506" s="361"/>
      <c r="AS506" s="361"/>
      <c r="AT506" s="361"/>
      <c r="AU506" s="361"/>
      <c r="AV506" s="361"/>
      <c r="AW506" s="361"/>
      <c r="AX506" s="362"/>
      <c r="AY506" s="360"/>
      <c r="AZ506" s="361"/>
      <c r="BA506" s="361"/>
      <c r="BB506" s="362"/>
      <c r="BC506" s="351"/>
      <c r="BD506" s="352"/>
      <c r="BE506" s="352"/>
      <c r="BF506" s="353"/>
      <c r="BG506" s="369"/>
      <c r="BH506" s="370"/>
      <c r="BI506" s="370"/>
      <c r="BJ506" s="371"/>
      <c r="BK506" s="318"/>
      <c r="BL506" s="319"/>
      <c r="BM506" s="319"/>
      <c r="BN506" s="319"/>
      <c r="BO506" s="319"/>
      <c r="BP506" s="320"/>
      <c r="BQ506" s="321"/>
      <c r="BR506" s="322"/>
      <c r="BS506" s="322"/>
      <c r="BT506" s="322"/>
      <c r="BU506" s="322"/>
      <c r="BV506" s="322"/>
      <c r="BW506" s="323"/>
      <c r="BX506" s="321"/>
      <c r="BY506" s="322"/>
      <c r="BZ506" s="322"/>
      <c r="CA506" s="322"/>
      <c r="CB506" s="322"/>
      <c r="CC506" s="323"/>
      <c r="CD506" s="321"/>
      <c r="CE506" s="322"/>
      <c r="CF506" s="322"/>
      <c r="CG506" s="322"/>
      <c r="CH506" s="322"/>
      <c r="CI506" s="323"/>
    </row>
    <row r="507" spans="1:87" ht="18" customHeight="1" x14ac:dyDescent="0.25">
      <c r="A507" s="75"/>
      <c r="B507" s="324" t="s">
        <v>302</v>
      </c>
      <c r="C507" s="325"/>
      <c r="D507" s="325"/>
      <c r="E507" s="325"/>
      <c r="F507" s="325"/>
      <c r="G507" s="325"/>
      <c r="H507" s="325"/>
      <c r="I507" s="325"/>
      <c r="J507" s="325"/>
      <c r="K507" s="325"/>
      <c r="L507" s="325"/>
      <c r="M507" s="325"/>
      <c r="N507" s="325"/>
      <c r="O507" s="325"/>
      <c r="P507" s="325"/>
      <c r="Q507" s="325"/>
      <c r="R507" s="325"/>
      <c r="S507" s="325"/>
      <c r="T507" s="325"/>
      <c r="U507" s="325"/>
      <c r="V507" s="325"/>
      <c r="W507" s="325"/>
      <c r="X507" s="325"/>
      <c r="Y507" s="326"/>
      <c r="Z507" s="333" t="s">
        <v>357</v>
      </c>
      <c r="AA507" s="334"/>
      <c r="AB507" s="334"/>
      <c r="AC507" s="334"/>
      <c r="AD507" s="335"/>
      <c r="AE507" s="333">
        <v>93</v>
      </c>
      <c r="AF507" s="334"/>
      <c r="AG507" s="334"/>
      <c r="AH507" s="334"/>
      <c r="AI507" s="334"/>
      <c r="AJ507" s="334"/>
      <c r="AK507" s="342" t="s">
        <v>41</v>
      </c>
      <c r="AL507" s="343"/>
      <c r="AM507" s="343"/>
      <c r="AN507" s="343"/>
      <c r="AO507" s="343"/>
      <c r="AP507" s="343"/>
      <c r="AQ507" s="343"/>
      <c r="AR507" s="343"/>
      <c r="AS507" s="343"/>
      <c r="AT507" s="343"/>
      <c r="AU507" s="343"/>
      <c r="AV507" s="343"/>
      <c r="AW507" s="343"/>
      <c r="AX507" s="344"/>
      <c r="AY507" s="409">
        <v>0.25</v>
      </c>
      <c r="AZ507" s="346"/>
      <c r="BA507" s="346"/>
      <c r="BB507" s="410"/>
      <c r="BC507" s="345">
        <f>+$AE$507*AY507</f>
        <v>23.25</v>
      </c>
      <c r="BD507" s="346"/>
      <c r="BE507" s="346"/>
      <c r="BF507" s="347"/>
      <c r="BG507" s="285">
        <v>22629</v>
      </c>
      <c r="BH507" s="286"/>
      <c r="BI507" s="286"/>
      <c r="BJ507" s="287"/>
      <c r="BK507" s="288">
        <f>+AY507*BG507</f>
        <v>5657.25</v>
      </c>
      <c r="BL507" s="289"/>
      <c r="BM507" s="289"/>
      <c r="BN507" s="289"/>
      <c r="BO507" s="289"/>
      <c r="BP507" s="290"/>
      <c r="BQ507" s="291">
        <v>1000</v>
      </c>
      <c r="BR507" s="292"/>
      <c r="BS507" s="292"/>
      <c r="BT507" s="292"/>
      <c r="BU507" s="292"/>
      <c r="BV507" s="292"/>
      <c r="BW507" s="293"/>
      <c r="BX507" s="291">
        <f>+(((BK518+BQ507)*15)/85)</f>
        <v>11161.14705882353</v>
      </c>
      <c r="BY507" s="292"/>
      <c r="BZ507" s="292"/>
      <c r="CA507" s="292"/>
      <c r="CB507" s="292"/>
      <c r="CC507" s="293"/>
      <c r="CD507" s="291">
        <f>+BK518+BQ507+BX507</f>
        <v>74407.647058823524</v>
      </c>
      <c r="CE507" s="292"/>
      <c r="CF507" s="292"/>
      <c r="CG507" s="292"/>
      <c r="CH507" s="292"/>
      <c r="CI507" s="293"/>
    </row>
    <row r="508" spans="1:87" ht="18" customHeight="1" x14ac:dyDescent="0.25">
      <c r="A508" s="75"/>
      <c r="B508" s="327"/>
      <c r="C508" s="328"/>
      <c r="D508" s="328"/>
      <c r="E508" s="328"/>
      <c r="F508" s="328"/>
      <c r="G508" s="328"/>
      <c r="H508" s="328"/>
      <c r="I508" s="328"/>
      <c r="J508" s="328"/>
      <c r="K508" s="328"/>
      <c r="L508" s="328"/>
      <c r="M508" s="328"/>
      <c r="N508" s="328"/>
      <c r="O508" s="328"/>
      <c r="P508" s="328"/>
      <c r="Q508" s="328"/>
      <c r="R508" s="328"/>
      <c r="S508" s="328"/>
      <c r="T508" s="328"/>
      <c r="U508" s="328"/>
      <c r="V508" s="328"/>
      <c r="W508" s="328"/>
      <c r="X508" s="328"/>
      <c r="Y508" s="329"/>
      <c r="Z508" s="336"/>
      <c r="AA508" s="337"/>
      <c r="AB508" s="337"/>
      <c r="AC508" s="337"/>
      <c r="AD508" s="338"/>
      <c r="AE508" s="336"/>
      <c r="AF508" s="337"/>
      <c r="AG508" s="337"/>
      <c r="AH508" s="337"/>
      <c r="AI508" s="337"/>
      <c r="AJ508" s="337"/>
      <c r="AK508" s="300" t="s">
        <v>23</v>
      </c>
      <c r="AL508" s="301"/>
      <c r="AM508" s="301"/>
      <c r="AN508" s="301"/>
      <c r="AO508" s="301"/>
      <c r="AP508" s="301"/>
      <c r="AQ508" s="301"/>
      <c r="AR508" s="301"/>
      <c r="AS508" s="301"/>
      <c r="AT508" s="301"/>
      <c r="AU508" s="301"/>
      <c r="AV508" s="301"/>
      <c r="AW508" s="301"/>
      <c r="AX508" s="302"/>
      <c r="AY508" s="407">
        <v>0.25</v>
      </c>
      <c r="AZ508" s="304"/>
      <c r="BA508" s="304"/>
      <c r="BB508" s="408"/>
      <c r="BC508" s="306">
        <f t="shared" ref="BC508:BC517" si="77">+$AE$507*AY508</f>
        <v>23.25</v>
      </c>
      <c r="BD508" s="307"/>
      <c r="BE508" s="307"/>
      <c r="BF508" s="308"/>
      <c r="BG508" s="309">
        <v>7925</v>
      </c>
      <c r="BH508" s="310"/>
      <c r="BI508" s="310"/>
      <c r="BJ508" s="311"/>
      <c r="BK508" s="312">
        <f t="shared" ref="BK508:BK517" si="78">+AY508*BG508</f>
        <v>1981.25</v>
      </c>
      <c r="BL508" s="313"/>
      <c r="BM508" s="313"/>
      <c r="BN508" s="313"/>
      <c r="BO508" s="313"/>
      <c r="BP508" s="314"/>
      <c r="BQ508" s="294"/>
      <c r="BR508" s="295"/>
      <c r="BS508" s="295"/>
      <c r="BT508" s="295"/>
      <c r="BU508" s="295"/>
      <c r="BV508" s="295"/>
      <c r="BW508" s="296"/>
      <c r="BX508" s="294"/>
      <c r="BY508" s="295"/>
      <c r="BZ508" s="295"/>
      <c r="CA508" s="295"/>
      <c r="CB508" s="295"/>
      <c r="CC508" s="296"/>
      <c r="CD508" s="294"/>
      <c r="CE508" s="295"/>
      <c r="CF508" s="295"/>
      <c r="CG508" s="295"/>
      <c r="CH508" s="295"/>
      <c r="CI508" s="296"/>
    </row>
    <row r="509" spans="1:87" ht="18" customHeight="1" x14ac:dyDescent="0.25">
      <c r="A509" s="75"/>
      <c r="B509" s="327"/>
      <c r="C509" s="328"/>
      <c r="D509" s="328"/>
      <c r="E509" s="328"/>
      <c r="F509" s="328"/>
      <c r="G509" s="328"/>
      <c r="H509" s="328"/>
      <c r="I509" s="328"/>
      <c r="J509" s="328"/>
      <c r="K509" s="328"/>
      <c r="L509" s="328"/>
      <c r="M509" s="328"/>
      <c r="N509" s="328"/>
      <c r="O509" s="328"/>
      <c r="P509" s="328"/>
      <c r="Q509" s="328"/>
      <c r="R509" s="328"/>
      <c r="S509" s="328"/>
      <c r="T509" s="328"/>
      <c r="U509" s="328"/>
      <c r="V509" s="328"/>
      <c r="W509" s="328"/>
      <c r="X509" s="328"/>
      <c r="Y509" s="329"/>
      <c r="Z509" s="336"/>
      <c r="AA509" s="337"/>
      <c r="AB509" s="337"/>
      <c r="AC509" s="337"/>
      <c r="AD509" s="338"/>
      <c r="AE509" s="336"/>
      <c r="AF509" s="337"/>
      <c r="AG509" s="337"/>
      <c r="AH509" s="337"/>
      <c r="AI509" s="337"/>
      <c r="AJ509" s="337"/>
      <c r="AK509" s="300" t="s">
        <v>527</v>
      </c>
      <c r="AL509" s="301"/>
      <c r="AM509" s="301"/>
      <c r="AN509" s="301"/>
      <c r="AO509" s="301"/>
      <c r="AP509" s="301"/>
      <c r="AQ509" s="301"/>
      <c r="AR509" s="301"/>
      <c r="AS509" s="301"/>
      <c r="AT509" s="301"/>
      <c r="AU509" s="301"/>
      <c r="AV509" s="301"/>
      <c r="AW509" s="301"/>
      <c r="AX509" s="302"/>
      <c r="AY509" s="407">
        <v>0.5</v>
      </c>
      <c r="AZ509" s="304"/>
      <c r="BA509" s="304"/>
      <c r="BB509" s="408"/>
      <c r="BC509" s="306">
        <f t="shared" si="77"/>
        <v>46.5</v>
      </c>
      <c r="BD509" s="307"/>
      <c r="BE509" s="307"/>
      <c r="BF509" s="308"/>
      <c r="BG509" s="309">
        <v>18911</v>
      </c>
      <c r="BH509" s="310"/>
      <c r="BI509" s="310"/>
      <c r="BJ509" s="311"/>
      <c r="BK509" s="312">
        <f t="shared" si="78"/>
        <v>9455.5</v>
      </c>
      <c r="BL509" s="313"/>
      <c r="BM509" s="313"/>
      <c r="BN509" s="313"/>
      <c r="BO509" s="313"/>
      <c r="BP509" s="314"/>
      <c r="BQ509" s="294"/>
      <c r="BR509" s="295"/>
      <c r="BS509" s="295"/>
      <c r="BT509" s="295"/>
      <c r="BU509" s="295"/>
      <c r="BV509" s="295"/>
      <c r="BW509" s="296"/>
      <c r="BX509" s="294"/>
      <c r="BY509" s="295"/>
      <c r="BZ509" s="295"/>
      <c r="CA509" s="295"/>
      <c r="CB509" s="295"/>
      <c r="CC509" s="296"/>
      <c r="CD509" s="294"/>
      <c r="CE509" s="295"/>
      <c r="CF509" s="295"/>
      <c r="CG509" s="295"/>
      <c r="CH509" s="295"/>
      <c r="CI509" s="296"/>
    </row>
    <row r="510" spans="1:87" ht="18" customHeight="1" x14ac:dyDescent="0.25">
      <c r="A510" s="75"/>
      <c r="B510" s="327"/>
      <c r="C510" s="328"/>
      <c r="D510" s="328"/>
      <c r="E510" s="328"/>
      <c r="F510" s="328"/>
      <c r="G510" s="328"/>
      <c r="H510" s="328"/>
      <c r="I510" s="328"/>
      <c r="J510" s="328"/>
      <c r="K510" s="328"/>
      <c r="L510" s="328"/>
      <c r="M510" s="328"/>
      <c r="N510" s="328"/>
      <c r="O510" s="328"/>
      <c r="P510" s="328"/>
      <c r="Q510" s="328"/>
      <c r="R510" s="328"/>
      <c r="S510" s="328"/>
      <c r="T510" s="328"/>
      <c r="U510" s="328"/>
      <c r="V510" s="328"/>
      <c r="W510" s="328"/>
      <c r="X510" s="328"/>
      <c r="Y510" s="329"/>
      <c r="Z510" s="336"/>
      <c r="AA510" s="337"/>
      <c r="AB510" s="337"/>
      <c r="AC510" s="337"/>
      <c r="AD510" s="338"/>
      <c r="AE510" s="336"/>
      <c r="AF510" s="337"/>
      <c r="AG510" s="337"/>
      <c r="AH510" s="337"/>
      <c r="AI510" s="337"/>
      <c r="AJ510" s="337"/>
      <c r="AK510" s="300" t="s">
        <v>13</v>
      </c>
      <c r="AL510" s="301"/>
      <c r="AM510" s="301"/>
      <c r="AN510" s="301"/>
      <c r="AO510" s="301"/>
      <c r="AP510" s="301"/>
      <c r="AQ510" s="301"/>
      <c r="AR510" s="301"/>
      <c r="AS510" s="301"/>
      <c r="AT510" s="301"/>
      <c r="AU510" s="301"/>
      <c r="AV510" s="301"/>
      <c r="AW510" s="301"/>
      <c r="AX510" s="302"/>
      <c r="AY510" s="407">
        <v>0.25</v>
      </c>
      <c r="AZ510" s="304"/>
      <c r="BA510" s="304"/>
      <c r="BB510" s="408"/>
      <c r="BC510" s="306">
        <f t="shared" si="77"/>
        <v>23.25</v>
      </c>
      <c r="BD510" s="307"/>
      <c r="BE510" s="307"/>
      <c r="BF510" s="308"/>
      <c r="BG510" s="309">
        <v>40826</v>
      </c>
      <c r="BH510" s="310"/>
      <c r="BI510" s="310"/>
      <c r="BJ510" s="311"/>
      <c r="BK510" s="312">
        <f t="shared" si="78"/>
        <v>10206.5</v>
      </c>
      <c r="BL510" s="313"/>
      <c r="BM510" s="313"/>
      <c r="BN510" s="313"/>
      <c r="BO510" s="313"/>
      <c r="BP510" s="314"/>
      <c r="BQ510" s="294"/>
      <c r="BR510" s="295"/>
      <c r="BS510" s="295"/>
      <c r="BT510" s="295"/>
      <c r="BU510" s="295"/>
      <c r="BV510" s="295"/>
      <c r="BW510" s="296"/>
      <c r="BX510" s="294"/>
      <c r="BY510" s="295"/>
      <c r="BZ510" s="295"/>
      <c r="CA510" s="295"/>
      <c r="CB510" s="295"/>
      <c r="CC510" s="296"/>
      <c r="CD510" s="294"/>
      <c r="CE510" s="295"/>
      <c r="CF510" s="295"/>
      <c r="CG510" s="295"/>
      <c r="CH510" s="295"/>
      <c r="CI510" s="296"/>
    </row>
    <row r="511" spans="1:87" ht="18" customHeight="1" x14ac:dyDescent="0.25">
      <c r="A511" s="75"/>
      <c r="B511" s="327"/>
      <c r="C511" s="328"/>
      <c r="D511" s="328"/>
      <c r="E511" s="328"/>
      <c r="F511" s="328"/>
      <c r="G511" s="328"/>
      <c r="H511" s="328"/>
      <c r="I511" s="328"/>
      <c r="J511" s="328"/>
      <c r="K511" s="328"/>
      <c r="L511" s="328"/>
      <c r="M511" s="328"/>
      <c r="N511" s="328"/>
      <c r="O511" s="328"/>
      <c r="P511" s="328"/>
      <c r="Q511" s="328"/>
      <c r="R511" s="328"/>
      <c r="S511" s="328"/>
      <c r="T511" s="328"/>
      <c r="U511" s="328"/>
      <c r="V511" s="328"/>
      <c r="W511" s="328"/>
      <c r="X511" s="328"/>
      <c r="Y511" s="329"/>
      <c r="Z511" s="336"/>
      <c r="AA511" s="337"/>
      <c r="AB511" s="337"/>
      <c r="AC511" s="337"/>
      <c r="AD511" s="338"/>
      <c r="AE511" s="336"/>
      <c r="AF511" s="337"/>
      <c r="AG511" s="337"/>
      <c r="AH511" s="337"/>
      <c r="AI511" s="337"/>
      <c r="AJ511" s="337"/>
      <c r="AK511" s="300" t="s">
        <v>40</v>
      </c>
      <c r="AL511" s="301"/>
      <c r="AM511" s="301"/>
      <c r="AN511" s="301"/>
      <c r="AO511" s="301"/>
      <c r="AP511" s="301"/>
      <c r="AQ511" s="301"/>
      <c r="AR511" s="301"/>
      <c r="AS511" s="301"/>
      <c r="AT511" s="301"/>
      <c r="AU511" s="301"/>
      <c r="AV511" s="301"/>
      <c r="AW511" s="301"/>
      <c r="AX511" s="302"/>
      <c r="AY511" s="407">
        <v>0.25</v>
      </c>
      <c r="AZ511" s="304"/>
      <c r="BA511" s="304"/>
      <c r="BB511" s="408"/>
      <c r="BC511" s="306">
        <f t="shared" si="77"/>
        <v>23.25</v>
      </c>
      <c r="BD511" s="307"/>
      <c r="BE511" s="307"/>
      <c r="BF511" s="308"/>
      <c r="BG511" s="309">
        <v>26988</v>
      </c>
      <c r="BH511" s="310"/>
      <c r="BI511" s="310"/>
      <c r="BJ511" s="311"/>
      <c r="BK511" s="312">
        <f t="shared" si="78"/>
        <v>6747</v>
      </c>
      <c r="BL511" s="313"/>
      <c r="BM511" s="313"/>
      <c r="BN511" s="313"/>
      <c r="BO511" s="313"/>
      <c r="BP511" s="314"/>
      <c r="BQ511" s="294"/>
      <c r="BR511" s="295"/>
      <c r="BS511" s="295"/>
      <c r="BT511" s="295"/>
      <c r="BU511" s="295"/>
      <c r="BV511" s="295"/>
      <c r="BW511" s="296"/>
      <c r="BX511" s="294"/>
      <c r="BY511" s="295"/>
      <c r="BZ511" s="295"/>
      <c r="CA511" s="295"/>
      <c r="CB511" s="295"/>
      <c r="CC511" s="296"/>
      <c r="CD511" s="294"/>
      <c r="CE511" s="295"/>
      <c r="CF511" s="295"/>
      <c r="CG511" s="295"/>
      <c r="CH511" s="295"/>
      <c r="CI511" s="296"/>
    </row>
    <row r="512" spans="1:87" ht="18" customHeight="1" x14ac:dyDescent="0.25">
      <c r="A512" s="75"/>
      <c r="B512" s="327"/>
      <c r="C512" s="328"/>
      <c r="D512" s="328"/>
      <c r="E512" s="328"/>
      <c r="F512" s="328"/>
      <c r="G512" s="328"/>
      <c r="H512" s="328"/>
      <c r="I512" s="328"/>
      <c r="J512" s="328"/>
      <c r="K512" s="328"/>
      <c r="L512" s="328"/>
      <c r="M512" s="328"/>
      <c r="N512" s="328"/>
      <c r="O512" s="328"/>
      <c r="P512" s="328"/>
      <c r="Q512" s="328"/>
      <c r="R512" s="328"/>
      <c r="S512" s="328"/>
      <c r="T512" s="328"/>
      <c r="U512" s="328"/>
      <c r="V512" s="328"/>
      <c r="W512" s="328"/>
      <c r="X512" s="328"/>
      <c r="Y512" s="329"/>
      <c r="Z512" s="336"/>
      <c r="AA512" s="337"/>
      <c r="AB512" s="337"/>
      <c r="AC512" s="337"/>
      <c r="AD512" s="338"/>
      <c r="AE512" s="336"/>
      <c r="AF512" s="337"/>
      <c r="AG512" s="337"/>
      <c r="AH512" s="337"/>
      <c r="AI512" s="337"/>
      <c r="AJ512" s="337"/>
      <c r="AK512" s="300" t="s">
        <v>528</v>
      </c>
      <c r="AL512" s="301"/>
      <c r="AM512" s="301"/>
      <c r="AN512" s="301"/>
      <c r="AO512" s="301"/>
      <c r="AP512" s="301"/>
      <c r="AQ512" s="301"/>
      <c r="AR512" s="301"/>
      <c r="AS512" s="301"/>
      <c r="AT512" s="301"/>
      <c r="AU512" s="301"/>
      <c r="AV512" s="301"/>
      <c r="AW512" s="301"/>
      <c r="AX512" s="302"/>
      <c r="AY512" s="407">
        <v>0.25</v>
      </c>
      <c r="AZ512" s="304"/>
      <c r="BA512" s="304"/>
      <c r="BB512" s="408"/>
      <c r="BC512" s="306">
        <f t="shared" si="77"/>
        <v>23.25</v>
      </c>
      <c r="BD512" s="307"/>
      <c r="BE512" s="307"/>
      <c r="BF512" s="308"/>
      <c r="BG512" s="309">
        <v>22530</v>
      </c>
      <c r="BH512" s="310"/>
      <c r="BI512" s="310"/>
      <c r="BJ512" s="311"/>
      <c r="BK512" s="312">
        <f t="shared" si="78"/>
        <v>5632.5</v>
      </c>
      <c r="BL512" s="313"/>
      <c r="BM512" s="313"/>
      <c r="BN512" s="313"/>
      <c r="BO512" s="313"/>
      <c r="BP512" s="314"/>
      <c r="BQ512" s="294"/>
      <c r="BR512" s="295"/>
      <c r="BS512" s="295"/>
      <c r="BT512" s="295"/>
      <c r="BU512" s="295"/>
      <c r="BV512" s="295"/>
      <c r="BW512" s="296"/>
      <c r="BX512" s="294"/>
      <c r="BY512" s="295"/>
      <c r="BZ512" s="295"/>
      <c r="CA512" s="295"/>
      <c r="CB512" s="295"/>
      <c r="CC512" s="296"/>
      <c r="CD512" s="294"/>
      <c r="CE512" s="295"/>
      <c r="CF512" s="295"/>
      <c r="CG512" s="295"/>
      <c r="CH512" s="295"/>
      <c r="CI512" s="296"/>
    </row>
    <row r="513" spans="1:87" ht="18" customHeight="1" x14ac:dyDescent="0.25">
      <c r="A513" s="75"/>
      <c r="B513" s="327"/>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9"/>
      <c r="Z513" s="336"/>
      <c r="AA513" s="337"/>
      <c r="AB513" s="337"/>
      <c r="AC513" s="337"/>
      <c r="AD513" s="338"/>
      <c r="AE513" s="336"/>
      <c r="AF513" s="337"/>
      <c r="AG513" s="337"/>
      <c r="AH513" s="337"/>
      <c r="AI513" s="337"/>
      <c r="AJ513" s="337"/>
      <c r="AK513" s="300" t="s">
        <v>529</v>
      </c>
      <c r="AL513" s="301"/>
      <c r="AM513" s="301"/>
      <c r="AN513" s="301"/>
      <c r="AO513" s="301"/>
      <c r="AP513" s="301"/>
      <c r="AQ513" s="301"/>
      <c r="AR513" s="301"/>
      <c r="AS513" s="301"/>
      <c r="AT513" s="301"/>
      <c r="AU513" s="301"/>
      <c r="AV513" s="301"/>
      <c r="AW513" s="301"/>
      <c r="AX513" s="302"/>
      <c r="AY513" s="407">
        <v>0.25</v>
      </c>
      <c r="AZ513" s="304"/>
      <c r="BA513" s="304"/>
      <c r="BB513" s="408"/>
      <c r="BC513" s="306">
        <f t="shared" si="77"/>
        <v>23.25</v>
      </c>
      <c r="BD513" s="307"/>
      <c r="BE513" s="307"/>
      <c r="BF513" s="308"/>
      <c r="BG513" s="309">
        <v>18911</v>
      </c>
      <c r="BH513" s="310"/>
      <c r="BI513" s="310"/>
      <c r="BJ513" s="311"/>
      <c r="BK513" s="312">
        <f t="shared" si="78"/>
        <v>4727.75</v>
      </c>
      <c r="BL513" s="313"/>
      <c r="BM513" s="313"/>
      <c r="BN513" s="313"/>
      <c r="BO513" s="313"/>
      <c r="BP513" s="314"/>
      <c r="BQ513" s="294"/>
      <c r="BR513" s="295"/>
      <c r="BS513" s="295"/>
      <c r="BT513" s="295"/>
      <c r="BU513" s="295"/>
      <c r="BV513" s="295"/>
      <c r="BW513" s="296"/>
      <c r="BX513" s="294"/>
      <c r="BY513" s="295"/>
      <c r="BZ513" s="295"/>
      <c r="CA513" s="295"/>
      <c r="CB513" s="295"/>
      <c r="CC513" s="296"/>
      <c r="CD513" s="294"/>
      <c r="CE513" s="295"/>
      <c r="CF513" s="295"/>
      <c r="CG513" s="295"/>
      <c r="CH513" s="295"/>
      <c r="CI513" s="296"/>
    </row>
    <row r="514" spans="1:87" ht="18" customHeight="1" x14ac:dyDescent="0.25">
      <c r="A514" s="75"/>
      <c r="B514" s="327"/>
      <c r="C514" s="328"/>
      <c r="D514" s="328"/>
      <c r="E514" s="328"/>
      <c r="F514" s="328"/>
      <c r="G514" s="328"/>
      <c r="H514" s="328"/>
      <c r="I514" s="328"/>
      <c r="J514" s="328"/>
      <c r="K514" s="328"/>
      <c r="L514" s="328"/>
      <c r="M514" s="328"/>
      <c r="N514" s="328"/>
      <c r="O514" s="328"/>
      <c r="P514" s="328"/>
      <c r="Q514" s="328"/>
      <c r="R514" s="328"/>
      <c r="S514" s="328"/>
      <c r="T514" s="328"/>
      <c r="U514" s="328"/>
      <c r="V514" s="328"/>
      <c r="W514" s="328"/>
      <c r="X514" s="328"/>
      <c r="Y514" s="329"/>
      <c r="Z514" s="336"/>
      <c r="AA514" s="337"/>
      <c r="AB514" s="337"/>
      <c r="AC514" s="337"/>
      <c r="AD514" s="338"/>
      <c r="AE514" s="336"/>
      <c r="AF514" s="337"/>
      <c r="AG514" s="337"/>
      <c r="AH514" s="337"/>
      <c r="AI514" s="337"/>
      <c r="AJ514" s="337"/>
      <c r="AK514" s="300" t="s">
        <v>526</v>
      </c>
      <c r="AL514" s="301"/>
      <c r="AM514" s="301"/>
      <c r="AN514" s="301"/>
      <c r="AO514" s="301"/>
      <c r="AP514" s="301"/>
      <c r="AQ514" s="301"/>
      <c r="AR514" s="301"/>
      <c r="AS514" s="301"/>
      <c r="AT514" s="301"/>
      <c r="AU514" s="301"/>
      <c r="AV514" s="301"/>
      <c r="AW514" s="301"/>
      <c r="AX514" s="302"/>
      <c r="AY514" s="407">
        <v>0.25</v>
      </c>
      <c r="AZ514" s="304"/>
      <c r="BA514" s="304"/>
      <c r="BB514" s="408"/>
      <c r="BC514" s="306">
        <f t="shared" si="77"/>
        <v>23.25</v>
      </c>
      <c r="BD514" s="307"/>
      <c r="BE514" s="307"/>
      <c r="BF514" s="308"/>
      <c r="BG514" s="309">
        <v>7925</v>
      </c>
      <c r="BH514" s="310"/>
      <c r="BI514" s="310"/>
      <c r="BJ514" s="311"/>
      <c r="BK514" s="312">
        <f t="shared" si="78"/>
        <v>1981.25</v>
      </c>
      <c r="BL514" s="313"/>
      <c r="BM514" s="313"/>
      <c r="BN514" s="313"/>
      <c r="BO514" s="313"/>
      <c r="BP514" s="314"/>
      <c r="BQ514" s="294"/>
      <c r="BR514" s="295"/>
      <c r="BS514" s="295"/>
      <c r="BT514" s="295"/>
      <c r="BU514" s="295"/>
      <c r="BV514" s="295"/>
      <c r="BW514" s="296"/>
      <c r="BX514" s="294"/>
      <c r="BY514" s="295"/>
      <c r="BZ514" s="295"/>
      <c r="CA514" s="295"/>
      <c r="CB514" s="295"/>
      <c r="CC514" s="296"/>
      <c r="CD514" s="294"/>
      <c r="CE514" s="295"/>
      <c r="CF514" s="295"/>
      <c r="CG514" s="295"/>
      <c r="CH514" s="295"/>
      <c r="CI514" s="296"/>
    </row>
    <row r="515" spans="1:87" ht="18" customHeight="1" x14ac:dyDescent="0.25">
      <c r="A515" s="75"/>
      <c r="B515" s="327"/>
      <c r="C515" s="328"/>
      <c r="D515" s="328"/>
      <c r="E515" s="328"/>
      <c r="F515" s="328"/>
      <c r="G515" s="328"/>
      <c r="H515" s="328"/>
      <c r="I515" s="328"/>
      <c r="J515" s="328"/>
      <c r="K515" s="328"/>
      <c r="L515" s="328"/>
      <c r="M515" s="328"/>
      <c r="N515" s="328"/>
      <c r="O515" s="328"/>
      <c r="P515" s="328"/>
      <c r="Q515" s="328"/>
      <c r="R515" s="328"/>
      <c r="S515" s="328"/>
      <c r="T515" s="328"/>
      <c r="U515" s="328"/>
      <c r="V515" s="328"/>
      <c r="W515" s="328"/>
      <c r="X515" s="328"/>
      <c r="Y515" s="329"/>
      <c r="Z515" s="336"/>
      <c r="AA515" s="337"/>
      <c r="AB515" s="337"/>
      <c r="AC515" s="337"/>
      <c r="AD515" s="338"/>
      <c r="AE515" s="336"/>
      <c r="AF515" s="337"/>
      <c r="AG515" s="337"/>
      <c r="AH515" s="337"/>
      <c r="AI515" s="337"/>
      <c r="AJ515" s="337"/>
      <c r="AK515" s="300" t="s">
        <v>530</v>
      </c>
      <c r="AL515" s="301"/>
      <c r="AM515" s="301"/>
      <c r="AN515" s="301"/>
      <c r="AO515" s="301"/>
      <c r="AP515" s="301"/>
      <c r="AQ515" s="301"/>
      <c r="AR515" s="301"/>
      <c r="AS515" s="301"/>
      <c r="AT515" s="301"/>
      <c r="AU515" s="301"/>
      <c r="AV515" s="301"/>
      <c r="AW515" s="301"/>
      <c r="AX515" s="302"/>
      <c r="AY515" s="407">
        <v>0.25</v>
      </c>
      <c r="AZ515" s="304"/>
      <c r="BA515" s="304"/>
      <c r="BB515" s="408"/>
      <c r="BC515" s="306">
        <f t="shared" si="77"/>
        <v>23.25</v>
      </c>
      <c r="BD515" s="307"/>
      <c r="BE515" s="307"/>
      <c r="BF515" s="308"/>
      <c r="BG515" s="309">
        <v>22629</v>
      </c>
      <c r="BH515" s="310"/>
      <c r="BI515" s="310"/>
      <c r="BJ515" s="311"/>
      <c r="BK515" s="312">
        <f t="shared" si="78"/>
        <v>5657.25</v>
      </c>
      <c r="BL515" s="313"/>
      <c r="BM515" s="313"/>
      <c r="BN515" s="313"/>
      <c r="BO515" s="313"/>
      <c r="BP515" s="314"/>
      <c r="BQ515" s="294"/>
      <c r="BR515" s="295"/>
      <c r="BS515" s="295"/>
      <c r="BT515" s="295"/>
      <c r="BU515" s="295"/>
      <c r="BV515" s="295"/>
      <c r="BW515" s="296"/>
      <c r="BX515" s="294"/>
      <c r="BY515" s="295"/>
      <c r="BZ515" s="295"/>
      <c r="CA515" s="295"/>
      <c r="CB515" s="295"/>
      <c r="CC515" s="296"/>
      <c r="CD515" s="294"/>
      <c r="CE515" s="295"/>
      <c r="CF515" s="295"/>
      <c r="CG515" s="295"/>
      <c r="CH515" s="295"/>
      <c r="CI515" s="296"/>
    </row>
    <row r="516" spans="1:87" ht="18" customHeight="1" x14ac:dyDescent="0.25">
      <c r="A516" s="75"/>
      <c r="B516" s="327"/>
      <c r="C516" s="328"/>
      <c r="D516" s="328"/>
      <c r="E516" s="328"/>
      <c r="F516" s="328"/>
      <c r="G516" s="328"/>
      <c r="H516" s="328"/>
      <c r="I516" s="328"/>
      <c r="J516" s="328"/>
      <c r="K516" s="328"/>
      <c r="L516" s="328"/>
      <c r="M516" s="328"/>
      <c r="N516" s="328"/>
      <c r="O516" s="328"/>
      <c r="P516" s="328"/>
      <c r="Q516" s="328"/>
      <c r="R516" s="328"/>
      <c r="S516" s="328"/>
      <c r="T516" s="328"/>
      <c r="U516" s="328"/>
      <c r="V516" s="328"/>
      <c r="W516" s="328"/>
      <c r="X516" s="328"/>
      <c r="Y516" s="329"/>
      <c r="Z516" s="336"/>
      <c r="AA516" s="337"/>
      <c r="AB516" s="337"/>
      <c r="AC516" s="337"/>
      <c r="AD516" s="338"/>
      <c r="AE516" s="336"/>
      <c r="AF516" s="337"/>
      <c r="AG516" s="337"/>
      <c r="AH516" s="337"/>
      <c r="AI516" s="337"/>
      <c r="AJ516" s="337"/>
      <c r="AK516" s="300" t="s">
        <v>18</v>
      </c>
      <c r="AL516" s="301"/>
      <c r="AM516" s="301"/>
      <c r="AN516" s="301"/>
      <c r="AO516" s="301"/>
      <c r="AP516" s="301"/>
      <c r="AQ516" s="301"/>
      <c r="AR516" s="301"/>
      <c r="AS516" s="301"/>
      <c r="AT516" s="301"/>
      <c r="AU516" s="301"/>
      <c r="AV516" s="301"/>
      <c r="AW516" s="301"/>
      <c r="AX516" s="302"/>
      <c r="AY516" s="407">
        <v>0.25</v>
      </c>
      <c r="AZ516" s="304"/>
      <c r="BA516" s="304"/>
      <c r="BB516" s="408"/>
      <c r="BC516" s="306">
        <f t="shared" si="77"/>
        <v>23.25</v>
      </c>
      <c r="BD516" s="307"/>
      <c r="BE516" s="307"/>
      <c r="BF516" s="308"/>
      <c r="BG516" s="309">
        <v>28961</v>
      </c>
      <c r="BH516" s="310"/>
      <c r="BI516" s="310"/>
      <c r="BJ516" s="311"/>
      <c r="BK516" s="312">
        <f t="shared" si="78"/>
        <v>7240.25</v>
      </c>
      <c r="BL516" s="313"/>
      <c r="BM516" s="313"/>
      <c r="BN516" s="313"/>
      <c r="BO516" s="313"/>
      <c r="BP516" s="314"/>
      <c r="BQ516" s="294"/>
      <c r="BR516" s="295"/>
      <c r="BS516" s="295"/>
      <c r="BT516" s="295"/>
      <c r="BU516" s="295"/>
      <c r="BV516" s="295"/>
      <c r="BW516" s="296"/>
      <c r="BX516" s="294"/>
      <c r="BY516" s="295"/>
      <c r="BZ516" s="295"/>
      <c r="CA516" s="295"/>
      <c r="CB516" s="295"/>
      <c r="CC516" s="296"/>
      <c r="CD516" s="294"/>
      <c r="CE516" s="295"/>
      <c r="CF516" s="295"/>
      <c r="CG516" s="295"/>
      <c r="CH516" s="295"/>
      <c r="CI516" s="296"/>
    </row>
    <row r="517" spans="1:87" ht="18" customHeight="1" thickBot="1" x14ac:dyDescent="0.3">
      <c r="A517" s="75"/>
      <c r="B517" s="327"/>
      <c r="C517" s="328"/>
      <c r="D517" s="328"/>
      <c r="E517" s="328"/>
      <c r="F517" s="328"/>
      <c r="G517" s="328"/>
      <c r="H517" s="328"/>
      <c r="I517" s="328"/>
      <c r="J517" s="328"/>
      <c r="K517" s="328"/>
      <c r="L517" s="328"/>
      <c r="M517" s="328"/>
      <c r="N517" s="328"/>
      <c r="O517" s="328"/>
      <c r="P517" s="328"/>
      <c r="Q517" s="328"/>
      <c r="R517" s="328"/>
      <c r="S517" s="328"/>
      <c r="T517" s="328"/>
      <c r="U517" s="328"/>
      <c r="V517" s="328"/>
      <c r="W517" s="328"/>
      <c r="X517" s="328"/>
      <c r="Y517" s="329"/>
      <c r="Z517" s="336"/>
      <c r="AA517" s="337"/>
      <c r="AB517" s="337"/>
      <c r="AC517" s="337"/>
      <c r="AD517" s="338"/>
      <c r="AE517" s="336"/>
      <c r="AF517" s="337"/>
      <c r="AG517" s="337"/>
      <c r="AH517" s="337"/>
      <c r="AI517" s="337"/>
      <c r="AJ517" s="337"/>
      <c r="AK517" s="392" t="s">
        <v>37</v>
      </c>
      <c r="AL517" s="393"/>
      <c r="AM517" s="393"/>
      <c r="AN517" s="393"/>
      <c r="AO517" s="393"/>
      <c r="AP517" s="393"/>
      <c r="AQ517" s="393"/>
      <c r="AR517" s="393"/>
      <c r="AS517" s="393"/>
      <c r="AT517" s="393"/>
      <c r="AU517" s="393"/>
      <c r="AV517" s="393"/>
      <c r="AW517" s="393"/>
      <c r="AX517" s="394"/>
      <c r="AY517" s="407">
        <v>0.25</v>
      </c>
      <c r="AZ517" s="304"/>
      <c r="BA517" s="304"/>
      <c r="BB517" s="408"/>
      <c r="BC517" s="306">
        <f t="shared" si="77"/>
        <v>23.25</v>
      </c>
      <c r="BD517" s="307"/>
      <c r="BE517" s="307"/>
      <c r="BF517" s="308"/>
      <c r="BG517" s="309">
        <v>11840</v>
      </c>
      <c r="BH517" s="310"/>
      <c r="BI517" s="310"/>
      <c r="BJ517" s="311"/>
      <c r="BK517" s="312">
        <f t="shared" si="78"/>
        <v>2960</v>
      </c>
      <c r="BL517" s="313"/>
      <c r="BM517" s="313"/>
      <c r="BN517" s="313"/>
      <c r="BO517" s="313"/>
      <c r="BP517" s="314"/>
      <c r="BQ517" s="294"/>
      <c r="BR517" s="295"/>
      <c r="BS517" s="295"/>
      <c r="BT517" s="295"/>
      <c r="BU517" s="295"/>
      <c r="BV517" s="295"/>
      <c r="BW517" s="296"/>
      <c r="BX517" s="294"/>
      <c r="BY517" s="295"/>
      <c r="BZ517" s="295"/>
      <c r="CA517" s="295"/>
      <c r="CB517" s="295"/>
      <c r="CC517" s="296"/>
      <c r="CD517" s="294"/>
      <c r="CE517" s="295"/>
      <c r="CF517" s="295"/>
      <c r="CG517" s="295"/>
      <c r="CH517" s="295"/>
      <c r="CI517" s="296"/>
    </row>
    <row r="518" spans="1:87" ht="18" customHeight="1" thickBot="1" x14ac:dyDescent="0.3">
      <c r="A518" s="75"/>
      <c r="B518" s="377"/>
      <c r="C518" s="378"/>
      <c r="D518" s="378"/>
      <c r="E518" s="378"/>
      <c r="F518" s="378"/>
      <c r="G518" s="378"/>
      <c r="H518" s="378"/>
      <c r="I518" s="378"/>
      <c r="J518" s="378"/>
      <c r="K518" s="378"/>
      <c r="L518" s="378"/>
      <c r="M518" s="378"/>
      <c r="N518" s="378"/>
      <c r="O518" s="378"/>
      <c r="P518" s="378"/>
      <c r="Q518" s="378"/>
      <c r="R518" s="378"/>
      <c r="S518" s="378"/>
      <c r="T518" s="378"/>
      <c r="U518" s="378"/>
      <c r="V518" s="378"/>
      <c r="W518" s="378"/>
      <c r="X518" s="378"/>
      <c r="Y518" s="378"/>
      <c r="Z518" s="378"/>
      <c r="AA518" s="378"/>
      <c r="AB518" s="378"/>
      <c r="AC518" s="378"/>
      <c r="AD518" s="378"/>
      <c r="AE518" s="378"/>
      <c r="AF518" s="378"/>
      <c r="AG518" s="378"/>
      <c r="AH518" s="378"/>
      <c r="AI518" s="378"/>
      <c r="AJ518" s="379"/>
      <c r="AK518" s="380" t="s">
        <v>3</v>
      </c>
      <c r="AL518" s="381"/>
      <c r="AM518" s="381"/>
      <c r="AN518" s="381"/>
      <c r="AO518" s="381"/>
      <c r="AP518" s="381"/>
      <c r="AQ518" s="381"/>
      <c r="AR518" s="381"/>
      <c r="AS518" s="381"/>
      <c r="AT518" s="381"/>
      <c r="AU518" s="381"/>
      <c r="AV518" s="381"/>
      <c r="AW518" s="381"/>
      <c r="AX518" s="381"/>
      <c r="AY518" s="382"/>
      <c r="AZ518" s="382"/>
      <c r="BA518" s="382"/>
      <c r="BB518" s="382"/>
      <c r="BC518" s="382"/>
      <c r="BD518" s="382"/>
      <c r="BE518" s="382"/>
      <c r="BF518" s="382"/>
      <c r="BG518" s="382"/>
      <c r="BH518" s="382"/>
      <c r="BI518" s="382"/>
      <c r="BJ518" s="383"/>
      <c r="BK518" s="384">
        <f>SUM(BK507:BK517)</f>
        <v>62246.5</v>
      </c>
      <c r="BL518" s="385"/>
      <c r="BM518" s="385"/>
      <c r="BN518" s="385"/>
      <c r="BO518" s="385"/>
      <c r="BP518" s="386"/>
      <c r="BQ518" s="387" t="s">
        <v>100</v>
      </c>
      <c r="BR518" s="388"/>
      <c r="BS518" s="388"/>
      <c r="BT518" s="388"/>
      <c r="BU518" s="388"/>
      <c r="BV518" s="388"/>
      <c r="BW518" s="388"/>
      <c r="BX518" s="388"/>
      <c r="BY518" s="388"/>
      <c r="BZ518" s="388"/>
      <c r="CA518" s="388"/>
      <c r="CB518" s="388"/>
      <c r="CC518" s="389"/>
      <c r="CD518" s="390">
        <f>+CD507*AE507</f>
        <v>6919911.176470588</v>
      </c>
      <c r="CE518" s="390"/>
      <c r="CF518" s="390"/>
      <c r="CG518" s="390"/>
      <c r="CH518" s="390"/>
      <c r="CI518" s="391"/>
    </row>
    <row r="519" spans="1:87" ht="18" customHeight="1" thickBot="1" x14ac:dyDescent="0.3">
      <c r="A519" s="75"/>
      <c r="B519" s="76"/>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c r="AA519" s="76"/>
      <c r="AB519" s="76"/>
      <c r="AC519" s="76"/>
      <c r="AD519" s="76"/>
      <c r="AE519" s="76"/>
      <c r="AF519" s="76"/>
      <c r="AG519" s="76"/>
      <c r="AH519" s="76"/>
      <c r="AI519" s="76"/>
      <c r="AJ519" s="76"/>
      <c r="BG519" s="78"/>
      <c r="BH519" s="78"/>
      <c r="BI519" s="78"/>
      <c r="BJ519" s="78"/>
      <c r="BK519" s="79"/>
      <c r="BL519" s="79"/>
      <c r="BM519" s="79"/>
      <c r="BN519" s="79"/>
      <c r="BO519" s="79"/>
      <c r="BP519" s="79"/>
      <c r="BQ519" s="79"/>
      <c r="BR519" s="79"/>
      <c r="BS519" s="79"/>
      <c r="BT519" s="79"/>
      <c r="BU519" s="79"/>
      <c r="BV519" s="79"/>
      <c r="BW519" s="79"/>
      <c r="BX519" s="79"/>
      <c r="BY519" s="79"/>
      <c r="BZ519" s="79"/>
      <c r="CA519" s="79"/>
      <c r="CB519" s="79"/>
      <c r="CC519" s="79"/>
      <c r="CD519" s="79"/>
      <c r="CE519" s="79"/>
      <c r="CF519" s="79"/>
      <c r="CG519" s="79"/>
      <c r="CH519" s="79"/>
      <c r="CI519" s="79"/>
    </row>
    <row r="520" spans="1:87" ht="18" customHeight="1" x14ac:dyDescent="0.25">
      <c r="A520" s="75"/>
      <c r="B520" s="348" t="s">
        <v>0</v>
      </c>
      <c r="C520" s="349"/>
      <c r="D520" s="349"/>
      <c r="E520" s="349"/>
      <c r="F520" s="349"/>
      <c r="G520" s="349"/>
      <c r="H520" s="349"/>
      <c r="I520" s="349"/>
      <c r="J520" s="349"/>
      <c r="K520" s="349"/>
      <c r="L520" s="349"/>
      <c r="M520" s="349"/>
      <c r="N520" s="349"/>
      <c r="O520" s="349"/>
      <c r="P520" s="349"/>
      <c r="Q520" s="349"/>
      <c r="R520" s="349"/>
      <c r="S520" s="349"/>
      <c r="T520" s="349"/>
      <c r="U520" s="349"/>
      <c r="V520" s="349"/>
      <c r="W520" s="349"/>
      <c r="X520" s="349"/>
      <c r="Y520" s="350"/>
      <c r="Z520" s="348" t="s">
        <v>80</v>
      </c>
      <c r="AA520" s="349"/>
      <c r="AB520" s="349"/>
      <c r="AC520" s="349"/>
      <c r="AD520" s="350"/>
      <c r="AE520" s="357" t="s">
        <v>79</v>
      </c>
      <c r="AF520" s="358"/>
      <c r="AG520" s="358"/>
      <c r="AH520" s="358"/>
      <c r="AI520" s="358"/>
      <c r="AJ520" s="359"/>
      <c r="AK520" s="357" t="s">
        <v>81</v>
      </c>
      <c r="AL520" s="358"/>
      <c r="AM520" s="358"/>
      <c r="AN520" s="358"/>
      <c r="AO520" s="358"/>
      <c r="AP520" s="358"/>
      <c r="AQ520" s="358"/>
      <c r="AR520" s="358"/>
      <c r="AS520" s="358"/>
      <c r="AT520" s="358"/>
      <c r="AU520" s="358"/>
      <c r="AV520" s="358"/>
      <c r="AW520" s="358"/>
      <c r="AX520" s="359"/>
      <c r="AY520" s="357" t="s">
        <v>1</v>
      </c>
      <c r="AZ520" s="358"/>
      <c r="BA520" s="358"/>
      <c r="BB520" s="359"/>
      <c r="BC520" s="348" t="s">
        <v>104</v>
      </c>
      <c r="BD520" s="349"/>
      <c r="BE520" s="349"/>
      <c r="BF520" s="350"/>
      <c r="BG520" s="366" t="s">
        <v>82</v>
      </c>
      <c r="BH520" s="367"/>
      <c r="BI520" s="367"/>
      <c r="BJ520" s="368"/>
      <c r="BK520" s="315" t="s">
        <v>99</v>
      </c>
      <c r="BL520" s="316"/>
      <c r="BM520" s="316"/>
      <c r="BN520" s="316"/>
      <c r="BO520" s="316"/>
      <c r="BP520" s="317"/>
      <c r="BQ520" s="315" t="s">
        <v>83</v>
      </c>
      <c r="BR520" s="316"/>
      <c r="BS520" s="316"/>
      <c r="BT520" s="316"/>
      <c r="BU520" s="316"/>
      <c r="BV520" s="316"/>
      <c r="BW520" s="317"/>
      <c r="BX520" s="315" t="s">
        <v>84</v>
      </c>
      <c r="BY520" s="316"/>
      <c r="BZ520" s="316"/>
      <c r="CA520" s="316"/>
      <c r="CB520" s="316"/>
      <c r="CC520" s="317"/>
      <c r="CD520" s="315" t="s">
        <v>85</v>
      </c>
      <c r="CE520" s="316"/>
      <c r="CF520" s="316"/>
      <c r="CG520" s="316"/>
      <c r="CH520" s="316"/>
      <c r="CI520" s="317"/>
    </row>
    <row r="521" spans="1:87" ht="18" customHeight="1" x14ac:dyDescent="0.25">
      <c r="A521" s="75"/>
      <c r="B521" s="351"/>
      <c r="C521" s="352"/>
      <c r="D521" s="352"/>
      <c r="E521" s="352"/>
      <c r="F521" s="352"/>
      <c r="G521" s="352"/>
      <c r="H521" s="352"/>
      <c r="I521" s="352"/>
      <c r="J521" s="352"/>
      <c r="K521" s="352"/>
      <c r="L521" s="352"/>
      <c r="M521" s="352"/>
      <c r="N521" s="352"/>
      <c r="O521" s="352"/>
      <c r="P521" s="352"/>
      <c r="Q521" s="352"/>
      <c r="R521" s="352"/>
      <c r="S521" s="352"/>
      <c r="T521" s="352"/>
      <c r="U521" s="352"/>
      <c r="V521" s="352"/>
      <c r="W521" s="352"/>
      <c r="X521" s="352"/>
      <c r="Y521" s="353"/>
      <c r="Z521" s="351"/>
      <c r="AA521" s="352"/>
      <c r="AB521" s="352"/>
      <c r="AC521" s="352"/>
      <c r="AD521" s="353"/>
      <c r="AE521" s="360"/>
      <c r="AF521" s="361"/>
      <c r="AG521" s="361"/>
      <c r="AH521" s="361"/>
      <c r="AI521" s="361"/>
      <c r="AJ521" s="362"/>
      <c r="AK521" s="360"/>
      <c r="AL521" s="361"/>
      <c r="AM521" s="361"/>
      <c r="AN521" s="361"/>
      <c r="AO521" s="361"/>
      <c r="AP521" s="361"/>
      <c r="AQ521" s="361"/>
      <c r="AR521" s="361"/>
      <c r="AS521" s="361"/>
      <c r="AT521" s="361"/>
      <c r="AU521" s="361"/>
      <c r="AV521" s="361"/>
      <c r="AW521" s="361"/>
      <c r="AX521" s="362"/>
      <c r="AY521" s="360"/>
      <c r="AZ521" s="361"/>
      <c r="BA521" s="361"/>
      <c r="BB521" s="362"/>
      <c r="BC521" s="351"/>
      <c r="BD521" s="352"/>
      <c r="BE521" s="352"/>
      <c r="BF521" s="353"/>
      <c r="BG521" s="369"/>
      <c r="BH521" s="370"/>
      <c r="BI521" s="370"/>
      <c r="BJ521" s="371"/>
      <c r="BK521" s="318"/>
      <c r="BL521" s="319"/>
      <c r="BM521" s="319"/>
      <c r="BN521" s="319"/>
      <c r="BO521" s="319"/>
      <c r="BP521" s="320"/>
      <c r="BQ521" s="318"/>
      <c r="BR521" s="319"/>
      <c r="BS521" s="319"/>
      <c r="BT521" s="319"/>
      <c r="BU521" s="319"/>
      <c r="BV521" s="319"/>
      <c r="BW521" s="320"/>
      <c r="BX521" s="318"/>
      <c r="BY521" s="319"/>
      <c r="BZ521" s="319"/>
      <c r="CA521" s="319"/>
      <c r="CB521" s="319"/>
      <c r="CC521" s="320"/>
      <c r="CD521" s="318"/>
      <c r="CE521" s="319"/>
      <c r="CF521" s="319"/>
      <c r="CG521" s="319"/>
      <c r="CH521" s="319"/>
      <c r="CI521" s="320"/>
    </row>
    <row r="522" spans="1:87" ht="18" customHeight="1" thickBot="1" x14ac:dyDescent="0.3">
      <c r="A522" s="75"/>
      <c r="B522" s="354"/>
      <c r="C522" s="355"/>
      <c r="D522" s="355"/>
      <c r="E522" s="355"/>
      <c r="F522" s="355"/>
      <c r="G522" s="355"/>
      <c r="H522" s="355"/>
      <c r="I522" s="355"/>
      <c r="J522" s="355"/>
      <c r="K522" s="355"/>
      <c r="L522" s="355"/>
      <c r="M522" s="355"/>
      <c r="N522" s="355"/>
      <c r="O522" s="355"/>
      <c r="P522" s="355"/>
      <c r="Q522" s="355"/>
      <c r="R522" s="355"/>
      <c r="S522" s="355"/>
      <c r="T522" s="355"/>
      <c r="U522" s="355"/>
      <c r="V522" s="355"/>
      <c r="W522" s="355"/>
      <c r="X522" s="355"/>
      <c r="Y522" s="356"/>
      <c r="Z522" s="354"/>
      <c r="AA522" s="355"/>
      <c r="AB522" s="355"/>
      <c r="AC522" s="355"/>
      <c r="AD522" s="356"/>
      <c r="AE522" s="363"/>
      <c r="AF522" s="364"/>
      <c r="AG522" s="364"/>
      <c r="AH522" s="364"/>
      <c r="AI522" s="364"/>
      <c r="AJ522" s="365"/>
      <c r="AK522" s="360"/>
      <c r="AL522" s="361"/>
      <c r="AM522" s="361"/>
      <c r="AN522" s="361"/>
      <c r="AO522" s="361"/>
      <c r="AP522" s="361"/>
      <c r="AQ522" s="361"/>
      <c r="AR522" s="361"/>
      <c r="AS522" s="361"/>
      <c r="AT522" s="361"/>
      <c r="AU522" s="361"/>
      <c r="AV522" s="361"/>
      <c r="AW522" s="361"/>
      <c r="AX522" s="362"/>
      <c r="AY522" s="360"/>
      <c r="AZ522" s="361"/>
      <c r="BA522" s="361"/>
      <c r="BB522" s="362"/>
      <c r="BC522" s="351"/>
      <c r="BD522" s="352"/>
      <c r="BE522" s="352"/>
      <c r="BF522" s="353"/>
      <c r="BG522" s="369"/>
      <c r="BH522" s="370"/>
      <c r="BI522" s="370"/>
      <c r="BJ522" s="371"/>
      <c r="BK522" s="318"/>
      <c r="BL522" s="319"/>
      <c r="BM522" s="319"/>
      <c r="BN522" s="319"/>
      <c r="BO522" s="319"/>
      <c r="BP522" s="320"/>
      <c r="BQ522" s="321"/>
      <c r="BR522" s="322"/>
      <c r="BS522" s="322"/>
      <c r="BT522" s="322"/>
      <c r="BU522" s="322"/>
      <c r="BV522" s="322"/>
      <c r="BW522" s="323"/>
      <c r="BX522" s="321"/>
      <c r="BY522" s="322"/>
      <c r="BZ522" s="322"/>
      <c r="CA522" s="322"/>
      <c r="CB522" s="322"/>
      <c r="CC522" s="323"/>
      <c r="CD522" s="321"/>
      <c r="CE522" s="322"/>
      <c r="CF522" s="322"/>
      <c r="CG522" s="322"/>
      <c r="CH522" s="322"/>
      <c r="CI522" s="323"/>
    </row>
    <row r="523" spans="1:87" ht="18" customHeight="1" x14ac:dyDescent="0.25">
      <c r="A523" s="75"/>
      <c r="B523" s="324" t="s">
        <v>303</v>
      </c>
      <c r="C523" s="325"/>
      <c r="D523" s="325"/>
      <c r="E523" s="325"/>
      <c r="F523" s="325"/>
      <c r="G523" s="325"/>
      <c r="H523" s="325"/>
      <c r="I523" s="325"/>
      <c r="J523" s="325"/>
      <c r="K523" s="325"/>
      <c r="L523" s="325"/>
      <c r="M523" s="325"/>
      <c r="N523" s="325"/>
      <c r="O523" s="325"/>
      <c r="P523" s="325"/>
      <c r="Q523" s="325"/>
      <c r="R523" s="325"/>
      <c r="S523" s="325"/>
      <c r="T523" s="325"/>
      <c r="U523" s="325"/>
      <c r="V523" s="325"/>
      <c r="W523" s="325"/>
      <c r="X523" s="325"/>
      <c r="Y523" s="326"/>
      <c r="Z523" s="333" t="s">
        <v>358</v>
      </c>
      <c r="AA523" s="334"/>
      <c r="AB523" s="334"/>
      <c r="AC523" s="334"/>
      <c r="AD523" s="335"/>
      <c r="AE523" s="333">
        <v>1</v>
      </c>
      <c r="AF523" s="334"/>
      <c r="AG523" s="334"/>
      <c r="AH523" s="334"/>
      <c r="AI523" s="334"/>
      <c r="AJ523" s="334"/>
      <c r="AK523" s="342" t="s">
        <v>41</v>
      </c>
      <c r="AL523" s="343"/>
      <c r="AM523" s="343"/>
      <c r="AN523" s="343"/>
      <c r="AO523" s="343"/>
      <c r="AP523" s="343"/>
      <c r="AQ523" s="343"/>
      <c r="AR523" s="343"/>
      <c r="AS523" s="343"/>
      <c r="AT523" s="343"/>
      <c r="AU523" s="343"/>
      <c r="AV523" s="343"/>
      <c r="AW523" s="343"/>
      <c r="AX523" s="344"/>
      <c r="AY523" s="409">
        <v>1</v>
      </c>
      <c r="AZ523" s="346"/>
      <c r="BA523" s="346"/>
      <c r="BB523" s="410"/>
      <c r="BC523" s="345">
        <f>+$AE$523*AY523</f>
        <v>1</v>
      </c>
      <c r="BD523" s="346"/>
      <c r="BE523" s="346"/>
      <c r="BF523" s="347"/>
      <c r="BG523" s="285">
        <v>22629</v>
      </c>
      <c r="BH523" s="286"/>
      <c r="BI523" s="286"/>
      <c r="BJ523" s="287"/>
      <c r="BK523" s="288">
        <f>+AY523*BG523</f>
        <v>22629</v>
      </c>
      <c r="BL523" s="289"/>
      <c r="BM523" s="289"/>
      <c r="BN523" s="289"/>
      <c r="BO523" s="289"/>
      <c r="BP523" s="290"/>
      <c r="BQ523" s="291">
        <v>100000</v>
      </c>
      <c r="BR523" s="292"/>
      <c r="BS523" s="292"/>
      <c r="BT523" s="292"/>
      <c r="BU523" s="292"/>
      <c r="BV523" s="292"/>
      <c r="BW523" s="293"/>
      <c r="BX523" s="291">
        <f>+(((BK534+BQ523)*15)/85)</f>
        <v>61585.76470588235</v>
      </c>
      <c r="BY523" s="292"/>
      <c r="BZ523" s="292"/>
      <c r="CA523" s="292"/>
      <c r="CB523" s="292"/>
      <c r="CC523" s="293"/>
      <c r="CD523" s="291">
        <f>+BK534+BQ523+BX523</f>
        <v>410571.76470588235</v>
      </c>
      <c r="CE523" s="292"/>
      <c r="CF523" s="292"/>
      <c r="CG523" s="292"/>
      <c r="CH523" s="292"/>
      <c r="CI523" s="293"/>
    </row>
    <row r="524" spans="1:87" ht="18" customHeight="1" x14ac:dyDescent="0.25">
      <c r="A524" s="75"/>
      <c r="B524" s="327"/>
      <c r="C524" s="328"/>
      <c r="D524" s="328"/>
      <c r="E524" s="328"/>
      <c r="F524" s="328"/>
      <c r="G524" s="328"/>
      <c r="H524" s="328"/>
      <c r="I524" s="328"/>
      <c r="J524" s="328"/>
      <c r="K524" s="328"/>
      <c r="L524" s="328"/>
      <c r="M524" s="328"/>
      <c r="N524" s="328"/>
      <c r="O524" s="328"/>
      <c r="P524" s="328"/>
      <c r="Q524" s="328"/>
      <c r="R524" s="328"/>
      <c r="S524" s="328"/>
      <c r="T524" s="328"/>
      <c r="U524" s="328"/>
      <c r="V524" s="328"/>
      <c r="W524" s="328"/>
      <c r="X524" s="328"/>
      <c r="Y524" s="329"/>
      <c r="Z524" s="336"/>
      <c r="AA524" s="337"/>
      <c r="AB524" s="337"/>
      <c r="AC524" s="337"/>
      <c r="AD524" s="338"/>
      <c r="AE524" s="336"/>
      <c r="AF524" s="337"/>
      <c r="AG524" s="337"/>
      <c r="AH524" s="337"/>
      <c r="AI524" s="337"/>
      <c r="AJ524" s="337"/>
      <c r="AK524" s="300" t="s">
        <v>23</v>
      </c>
      <c r="AL524" s="301"/>
      <c r="AM524" s="301"/>
      <c r="AN524" s="301"/>
      <c r="AO524" s="301"/>
      <c r="AP524" s="301"/>
      <c r="AQ524" s="301"/>
      <c r="AR524" s="301"/>
      <c r="AS524" s="301"/>
      <c r="AT524" s="301"/>
      <c r="AU524" s="301"/>
      <c r="AV524" s="301"/>
      <c r="AW524" s="301"/>
      <c r="AX524" s="302"/>
      <c r="AY524" s="407">
        <v>1</v>
      </c>
      <c r="AZ524" s="304"/>
      <c r="BA524" s="304"/>
      <c r="BB524" s="408"/>
      <c r="BC524" s="306">
        <f t="shared" ref="BC524:BC533" si="79">+$AE$523*AY524</f>
        <v>1</v>
      </c>
      <c r="BD524" s="307"/>
      <c r="BE524" s="307"/>
      <c r="BF524" s="308"/>
      <c r="BG524" s="309">
        <v>7925</v>
      </c>
      <c r="BH524" s="310"/>
      <c r="BI524" s="310"/>
      <c r="BJ524" s="311"/>
      <c r="BK524" s="312">
        <f t="shared" ref="BK524:BK533" si="80">+AY524*BG524</f>
        <v>7925</v>
      </c>
      <c r="BL524" s="313"/>
      <c r="BM524" s="313"/>
      <c r="BN524" s="313"/>
      <c r="BO524" s="313"/>
      <c r="BP524" s="314"/>
      <c r="BQ524" s="294"/>
      <c r="BR524" s="295"/>
      <c r="BS524" s="295"/>
      <c r="BT524" s="295"/>
      <c r="BU524" s="295"/>
      <c r="BV524" s="295"/>
      <c r="BW524" s="296"/>
      <c r="BX524" s="294"/>
      <c r="BY524" s="295"/>
      <c r="BZ524" s="295"/>
      <c r="CA524" s="295"/>
      <c r="CB524" s="295"/>
      <c r="CC524" s="296"/>
      <c r="CD524" s="294"/>
      <c r="CE524" s="295"/>
      <c r="CF524" s="295"/>
      <c r="CG524" s="295"/>
      <c r="CH524" s="295"/>
      <c r="CI524" s="296"/>
    </row>
    <row r="525" spans="1:87" ht="18" customHeight="1" x14ac:dyDescent="0.25">
      <c r="A525" s="75"/>
      <c r="B525" s="327"/>
      <c r="C525" s="328"/>
      <c r="D525" s="328"/>
      <c r="E525" s="328"/>
      <c r="F525" s="328"/>
      <c r="G525" s="328"/>
      <c r="H525" s="328"/>
      <c r="I525" s="328"/>
      <c r="J525" s="328"/>
      <c r="K525" s="328"/>
      <c r="L525" s="328"/>
      <c r="M525" s="328"/>
      <c r="N525" s="328"/>
      <c r="O525" s="328"/>
      <c r="P525" s="328"/>
      <c r="Q525" s="328"/>
      <c r="R525" s="328"/>
      <c r="S525" s="328"/>
      <c r="T525" s="328"/>
      <c r="U525" s="328"/>
      <c r="V525" s="328"/>
      <c r="W525" s="328"/>
      <c r="X525" s="328"/>
      <c r="Y525" s="329"/>
      <c r="Z525" s="336"/>
      <c r="AA525" s="337"/>
      <c r="AB525" s="337"/>
      <c r="AC525" s="337"/>
      <c r="AD525" s="338"/>
      <c r="AE525" s="336"/>
      <c r="AF525" s="337"/>
      <c r="AG525" s="337"/>
      <c r="AH525" s="337"/>
      <c r="AI525" s="337"/>
      <c r="AJ525" s="337"/>
      <c r="AK525" s="300" t="s">
        <v>527</v>
      </c>
      <c r="AL525" s="301"/>
      <c r="AM525" s="301"/>
      <c r="AN525" s="301"/>
      <c r="AO525" s="301"/>
      <c r="AP525" s="301"/>
      <c r="AQ525" s="301"/>
      <c r="AR525" s="301"/>
      <c r="AS525" s="301"/>
      <c r="AT525" s="301"/>
      <c r="AU525" s="301"/>
      <c r="AV525" s="301"/>
      <c r="AW525" s="301"/>
      <c r="AX525" s="302"/>
      <c r="AY525" s="407">
        <v>2</v>
      </c>
      <c r="AZ525" s="304"/>
      <c r="BA525" s="304"/>
      <c r="BB525" s="408"/>
      <c r="BC525" s="306">
        <f t="shared" si="79"/>
        <v>2</v>
      </c>
      <c r="BD525" s="307"/>
      <c r="BE525" s="307"/>
      <c r="BF525" s="308"/>
      <c r="BG525" s="309">
        <v>18911</v>
      </c>
      <c r="BH525" s="310"/>
      <c r="BI525" s="310"/>
      <c r="BJ525" s="311"/>
      <c r="BK525" s="312">
        <f t="shared" si="80"/>
        <v>37822</v>
      </c>
      <c r="BL525" s="313"/>
      <c r="BM525" s="313"/>
      <c r="BN525" s="313"/>
      <c r="BO525" s="313"/>
      <c r="BP525" s="314"/>
      <c r="BQ525" s="294"/>
      <c r="BR525" s="295"/>
      <c r="BS525" s="295"/>
      <c r="BT525" s="295"/>
      <c r="BU525" s="295"/>
      <c r="BV525" s="295"/>
      <c r="BW525" s="296"/>
      <c r="BX525" s="294"/>
      <c r="BY525" s="295"/>
      <c r="BZ525" s="295"/>
      <c r="CA525" s="295"/>
      <c r="CB525" s="295"/>
      <c r="CC525" s="296"/>
      <c r="CD525" s="294"/>
      <c r="CE525" s="295"/>
      <c r="CF525" s="295"/>
      <c r="CG525" s="295"/>
      <c r="CH525" s="295"/>
      <c r="CI525" s="296"/>
    </row>
    <row r="526" spans="1:87" ht="18" customHeight="1" x14ac:dyDescent="0.25">
      <c r="A526" s="75"/>
      <c r="B526" s="327"/>
      <c r="C526" s="328"/>
      <c r="D526" s="328"/>
      <c r="E526" s="328"/>
      <c r="F526" s="328"/>
      <c r="G526" s="328"/>
      <c r="H526" s="328"/>
      <c r="I526" s="328"/>
      <c r="J526" s="328"/>
      <c r="K526" s="328"/>
      <c r="L526" s="328"/>
      <c r="M526" s="328"/>
      <c r="N526" s="328"/>
      <c r="O526" s="328"/>
      <c r="P526" s="328"/>
      <c r="Q526" s="328"/>
      <c r="R526" s="328"/>
      <c r="S526" s="328"/>
      <c r="T526" s="328"/>
      <c r="U526" s="328"/>
      <c r="V526" s="328"/>
      <c r="W526" s="328"/>
      <c r="X526" s="328"/>
      <c r="Y526" s="329"/>
      <c r="Z526" s="336"/>
      <c r="AA526" s="337"/>
      <c r="AB526" s="337"/>
      <c r="AC526" s="337"/>
      <c r="AD526" s="338"/>
      <c r="AE526" s="336"/>
      <c r="AF526" s="337"/>
      <c r="AG526" s="337"/>
      <c r="AH526" s="337"/>
      <c r="AI526" s="337"/>
      <c r="AJ526" s="337"/>
      <c r="AK526" s="300" t="s">
        <v>13</v>
      </c>
      <c r="AL526" s="301"/>
      <c r="AM526" s="301"/>
      <c r="AN526" s="301"/>
      <c r="AO526" s="301"/>
      <c r="AP526" s="301"/>
      <c r="AQ526" s="301"/>
      <c r="AR526" s="301"/>
      <c r="AS526" s="301"/>
      <c r="AT526" s="301"/>
      <c r="AU526" s="301"/>
      <c r="AV526" s="301"/>
      <c r="AW526" s="301"/>
      <c r="AX526" s="302"/>
      <c r="AY526" s="407">
        <v>1</v>
      </c>
      <c r="AZ526" s="304"/>
      <c r="BA526" s="304"/>
      <c r="BB526" s="408"/>
      <c r="BC526" s="306">
        <f t="shared" si="79"/>
        <v>1</v>
      </c>
      <c r="BD526" s="307"/>
      <c r="BE526" s="307"/>
      <c r="BF526" s="308"/>
      <c r="BG526" s="309">
        <v>40826</v>
      </c>
      <c r="BH526" s="310"/>
      <c r="BI526" s="310"/>
      <c r="BJ526" s="311"/>
      <c r="BK526" s="312">
        <f t="shared" si="80"/>
        <v>40826</v>
      </c>
      <c r="BL526" s="313"/>
      <c r="BM526" s="313"/>
      <c r="BN526" s="313"/>
      <c r="BO526" s="313"/>
      <c r="BP526" s="314"/>
      <c r="BQ526" s="294"/>
      <c r="BR526" s="295"/>
      <c r="BS526" s="295"/>
      <c r="BT526" s="295"/>
      <c r="BU526" s="295"/>
      <c r="BV526" s="295"/>
      <c r="BW526" s="296"/>
      <c r="BX526" s="294"/>
      <c r="BY526" s="295"/>
      <c r="BZ526" s="295"/>
      <c r="CA526" s="295"/>
      <c r="CB526" s="295"/>
      <c r="CC526" s="296"/>
      <c r="CD526" s="294"/>
      <c r="CE526" s="295"/>
      <c r="CF526" s="295"/>
      <c r="CG526" s="295"/>
      <c r="CH526" s="295"/>
      <c r="CI526" s="296"/>
    </row>
    <row r="527" spans="1:87" ht="18" customHeight="1" x14ac:dyDescent="0.25">
      <c r="A527" s="75"/>
      <c r="B527" s="327"/>
      <c r="C527" s="328"/>
      <c r="D527" s="328"/>
      <c r="E527" s="328"/>
      <c r="F527" s="328"/>
      <c r="G527" s="328"/>
      <c r="H527" s="328"/>
      <c r="I527" s="328"/>
      <c r="J527" s="328"/>
      <c r="K527" s="328"/>
      <c r="L527" s="328"/>
      <c r="M527" s="328"/>
      <c r="N527" s="328"/>
      <c r="O527" s="328"/>
      <c r="P527" s="328"/>
      <c r="Q527" s="328"/>
      <c r="R527" s="328"/>
      <c r="S527" s="328"/>
      <c r="T527" s="328"/>
      <c r="U527" s="328"/>
      <c r="V527" s="328"/>
      <c r="W527" s="328"/>
      <c r="X527" s="328"/>
      <c r="Y527" s="329"/>
      <c r="Z527" s="336"/>
      <c r="AA527" s="337"/>
      <c r="AB527" s="337"/>
      <c r="AC527" s="337"/>
      <c r="AD527" s="338"/>
      <c r="AE527" s="336"/>
      <c r="AF527" s="337"/>
      <c r="AG527" s="337"/>
      <c r="AH527" s="337"/>
      <c r="AI527" s="337"/>
      <c r="AJ527" s="337"/>
      <c r="AK527" s="300" t="s">
        <v>40</v>
      </c>
      <c r="AL527" s="301"/>
      <c r="AM527" s="301"/>
      <c r="AN527" s="301"/>
      <c r="AO527" s="301"/>
      <c r="AP527" s="301"/>
      <c r="AQ527" s="301"/>
      <c r="AR527" s="301"/>
      <c r="AS527" s="301"/>
      <c r="AT527" s="301"/>
      <c r="AU527" s="301"/>
      <c r="AV527" s="301"/>
      <c r="AW527" s="301"/>
      <c r="AX527" s="302"/>
      <c r="AY527" s="407">
        <v>1</v>
      </c>
      <c r="AZ527" s="304"/>
      <c r="BA527" s="304"/>
      <c r="BB527" s="408"/>
      <c r="BC527" s="306">
        <f t="shared" si="79"/>
        <v>1</v>
      </c>
      <c r="BD527" s="307"/>
      <c r="BE527" s="307"/>
      <c r="BF527" s="308"/>
      <c r="BG527" s="309">
        <v>26988</v>
      </c>
      <c r="BH527" s="310"/>
      <c r="BI527" s="310"/>
      <c r="BJ527" s="311"/>
      <c r="BK527" s="312">
        <f t="shared" si="80"/>
        <v>26988</v>
      </c>
      <c r="BL527" s="313"/>
      <c r="BM527" s="313"/>
      <c r="BN527" s="313"/>
      <c r="BO527" s="313"/>
      <c r="BP527" s="314"/>
      <c r="BQ527" s="294"/>
      <c r="BR527" s="295"/>
      <c r="BS527" s="295"/>
      <c r="BT527" s="295"/>
      <c r="BU527" s="295"/>
      <c r="BV527" s="295"/>
      <c r="BW527" s="296"/>
      <c r="BX527" s="294"/>
      <c r="BY527" s="295"/>
      <c r="BZ527" s="295"/>
      <c r="CA527" s="295"/>
      <c r="CB527" s="295"/>
      <c r="CC527" s="296"/>
      <c r="CD527" s="294"/>
      <c r="CE527" s="295"/>
      <c r="CF527" s="295"/>
      <c r="CG527" s="295"/>
      <c r="CH527" s="295"/>
      <c r="CI527" s="296"/>
    </row>
    <row r="528" spans="1:87" ht="18" customHeight="1" x14ac:dyDescent="0.25">
      <c r="A528" s="75"/>
      <c r="B528" s="327"/>
      <c r="C528" s="328"/>
      <c r="D528" s="328"/>
      <c r="E528" s="328"/>
      <c r="F528" s="328"/>
      <c r="G528" s="328"/>
      <c r="H528" s="328"/>
      <c r="I528" s="328"/>
      <c r="J528" s="328"/>
      <c r="K528" s="328"/>
      <c r="L528" s="328"/>
      <c r="M528" s="328"/>
      <c r="N528" s="328"/>
      <c r="O528" s="328"/>
      <c r="P528" s="328"/>
      <c r="Q528" s="328"/>
      <c r="R528" s="328"/>
      <c r="S528" s="328"/>
      <c r="T528" s="328"/>
      <c r="U528" s="328"/>
      <c r="V528" s="328"/>
      <c r="W528" s="328"/>
      <c r="X528" s="328"/>
      <c r="Y528" s="329"/>
      <c r="Z528" s="336"/>
      <c r="AA528" s="337"/>
      <c r="AB528" s="337"/>
      <c r="AC528" s="337"/>
      <c r="AD528" s="338"/>
      <c r="AE528" s="336"/>
      <c r="AF528" s="337"/>
      <c r="AG528" s="337"/>
      <c r="AH528" s="337"/>
      <c r="AI528" s="337"/>
      <c r="AJ528" s="337"/>
      <c r="AK528" s="300" t="s">
        <v>528</v>
      </c>
      <c r="AL528" s="301"/>
      <c r="AM528" s="301"/>
      <c r="AN528" s="301"/>
      <c r="AO528" s="301"/>
      <c r="AP528" s="301"/>
      <c r="AQ528" s="301"/>
      <c r="AR528" s="301"/>
      <c r="AS528" s="301"/>
      <c r="AT528" s="301"/>
      <c r="AU528" s="301"/>
      <c r="AV528" s="301"/>
      <c r="AW528" s="301"/>
      <c r="AX528" s="302"/>
      <c r="AY528" s="407">
        <v>1</v>
      </c>
      <c r="AZ528" s="304"/>
      <c r="BA528" s="304"/>
      <c r="BB528" s="408"/>
      <c r="BC528" s="306">
        <f t="shared" si="79"/>
        <v>1</v>
      </c>
      <c r="BD528" s="307"/>
      <c r="BE528" s="307"/>
      <c r="BF528" s="308"/>
      <c r="BG528" s="309">
        <v>22530</v>
      </c>
      <c r="BH528" s="310"/>
      <c r="BI528" s="310"/>
      <c r="BJ528" s="311"/>
      <c r="BK528" s="312">
        <f t="shared" si="80"/>
        <v>22530</v>
      </c>
      <c r="BL528" s="313"/>
      <c r="BM528" s="313"/>
      <c r="BN528" s="313"/>
      <c r="BO528" s="313"/>
      <c r="BP528" s="314"/>
      <c r="BQ528" s="294"/>
      <c r="BR528" s="295"/>
      <c r="BS528" s="295"/>
      <c r="BT528" s="295"/>
      <c r="BU528" s="295"/>
      <c r="BV528" s="295"/>
      <c r="BW528" s="296"/>
      <c r="BX528" s="294"/>
      <c r="BY528" s="295"/>
      <c r="BZ528" s="295"/>
      <c r="CA528" s="295"/>
      <c r="CB528" s="295"/>
      <c r="CC528" s="296"/>
      <c r="CD528" s="294"/>
      <c r="CE528" s="295"/>
      <c r="CF528" s="295"/>
      <c r="CG528" s="295"/>
      <c r="CH528" s="295"/>
      <c r="CI528" s="296"/>
    </row>
    <row r="529" spans="1:87" ht="18" customHeight="1" x14ac:dyDescent="0.25">
      <c r="A529" s="75"/>
      <c r="B529" s="327"/>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9"/>
      <c r="Z529" s="336"/>
      <c r="AA529" s="337"/>
      <c r="AB529" s="337"/>
      <c r="AC529" s="337"/>
      <c r="AD529" s="338"/>
      <c r="AE529" s="336"/>
      <c r="AF529" s="337"/>
      <c r="AG529" s="337"/>
      <c r="AH529" s="337"/>
      <c r="AI529" s="337"/>
      <c r="AJ529" s="337"/>
      <c r="AK529" s="300" t="s">
        <v>529</v>
      </c>
      <c r="AL529" s="301"/>
      <c r="AM529" s="301"/>
      <c r="AN529" s="301"/>
      <c r="AO529" s="301"/>
      <c r="AP529" s="301"/>
      <c r="AQ529" s="301"/>
      <c r="AR529" s="301"/>
      <c r="AS529" s="301"/>
      <c r="AT529" s="301"/>
      <c r="AU529" s="301"/>
      <c r="AV529" s="301"/>
      <c r="AW529" s="301"/>
      <c r="AX529" s="302"/>
      <c r="AY529" s="407">
        <v>1</v>
      </c>
      <c r="AZ529" s="304"/>
      <c r="BA529" s="304"/>
      <c r="BB529" s="408"/>
      <c r="BC529" s="306">
        <f t="shared" si="79"/>
        <v>1</v>
      </c>
      <c r="BD529" s="307"/>
      <c r="BE529" s="307"/>
      <c r="BF529" s="308"/>
      <c r="BG529" s="309">
        <v>18911</v>
      </c>
      <c r="BH529" s="310"/>
      <c r="BI529" s="310"/>
      <c r="BJ529" s="311"/>
      <c r="BK529" s="312">
        <f t="shared" si="80"/>
        <v>18911</v>
      </c>
      <c r="BL529" s="313"/>
      <c r="BM529" s="313"/>
      <c r="BN529" s="313"/>
      <c r="BO529" s="313"/>
      <c r="BP529" s="314"/>
      <c r="BQ529" s="294"/>
      <c r="BR529" s="295"/>
      <c r="BS529" s="295"/>
      <c r="BT529" s="295"/>
      <c r="BU529" s="295"/>
      <c r="BV529" s="295"/>
      <c r="BW529" s="296"/>
      <c r="BX529" s="294"/>
      <c r="BY529" s="295"/>
      <c r="BZ529" s="295"/>
      <c r="CA529" s="295"/>
      <c r="CB529" s="295"/>
      <c r="CC529" s="296"/>
      <c r="CD529" s="294"/>
      <c r="CE529" s="295"/>
      <c r="CF529" s="295"/>
      <c r="CG529" s="295"/>
      <c r="CH529" s="295"/>
      <c r="CI529" s="296"/>
    </row>
    <row r="530" spans="1:87" ht="18" customHeight="1" x14ac:dyDescent="0.25">
      <c r="A530" s="75"/>
      <c r="B530" s="327"/>
      <c r="C530" s="328"/>
      <c r="D530" s="328"/>
      <c r="E530" s="328"/>
      <c r="F530" s="328"/>
      <c r="G530" s="328"/>
      <c r="H530" s="328"/>
      <c r="I530" s="328"/>
      <c r="J530" s="328"/>
      <c r="K530" s="328"/>
      <c r="L530" s="328"/>
      <c r="M530" s="328"/>
      <c r="N530" s="328"/>
      <c r="O530" s="328"/>
      <c r="P530" s="328"/>
      <c r="Q530" s="328"/>
      <c r="R530" s="328"/>
      <c r="S530" s="328"/>
      <c r="T530" s="328"/>
      <c r="U530" s="328"/>
      <c r="V530" s="328"/>
      <c r="W530" s="328"/>
      <c r="X530" s="328"/>
      <c r="Y530" s="329"/>
      <c r="Z530" s="336"/>
      <c r="AA530" s="337"/>
      <c r="AB530" s="337"/>
      <c r="AC530" s="337"/>
      <c r="AD530" s="338"/>
      <c r="AE530" s="336"/>
      <c r="AF530" s="337"/>
      <c r="AG530" s="337"/>
      <c r="AH530" s="337"/>
      <c r="AI530" s="337"/>
      <c r="AJ530" s="337"/>
      <c r="AK530" s="300" t="s">
        <v>526</v>
      </c>
      <c r="AL530" s="301"/>
      <c r="AM530" s="301"/>
      <c r="AN530" s="301"/>
      <c r="AO530" s="301"/>
      <c r="AP530" s="301"/>
      <c r="AQ530" s="301"/>
      <c r="AR530" s="301"/>
      <c r="AS530" s="301"/>
      <c r="AT530" s="301"/>
      <c r="AU530" s="301"/>
      <c r="AV530" s="301"/>
      <c r="AW530" s="301"/>
      <c r="AX530" s="302"/>
      <c r="AY530" s="407">
        <v>1</v>
      </c>
      <c r="AZ530" s="304"/>
      <c r="BA530" s="304"/>
      <c r="BB530" s="408"/>
      <c r="BC530" s="306">
        <f t="shared" si="79"/>
        <v>1</v>
      </c>
      <c r="BD530" s="307"/>
      <c r="BE530" s="307"/>
      <c r="BF530" s="308"/>
      <c r="BG530" s="309">
        <v>7925</v>
      </c>
      <c r="BH530" s="310"/>
      <c r="BI530" s="310"/>
      <c r="BJ530" s="311"/>
      <c r="BK530" s="312">
        <f t="shared" si="80"/>
        <v>7925</v>
      </c>
      <c r="BL530" s="313"/>
      <c r="BM530" s="313"/>
      <c r="BN530" s="313"/>
      <c r="BO530" s="313"/>
      <c r="BP530" s="314"/>
      <c r="BQ530" s="294"/>
      <c r="BR530" s="295"/>
      <c r="BS530" s="295"/>
      <c r="BT530" s="295"/>
      <c r="BU530" s="295"/>
      <c r="BV530" s="295"/>
      <c r="BW530" s="296"/>
      <c r="BX530" s="294"/>
      <c r="BY530" s="295"/>
      <c r="BZ530" s="295"/>
      <c r="CA530" s="295"/>
      <c r="CB530" s="295"/>
      <c r="CC530" s="296"/>
      <c r="CD530" s="294"/>
      <c r="CE530" s="295"/>
      <c r="CF530" s="295"/>
      <c r="CG530" s="295"/>
      <c r="CH530" s="295"/>
      <c r="CI530" s="296"/>
    </row>
    <row r="531" spans="1:87" ht="18" customHeight="1" x14ac:dyDescent="0.25">
      <c r="A531" s="75"/>
      <c r="B531" s="327"/>
      <c r="C531" s="328"/>
      <c r="D531" s="328"/>
      <c r="E531" s="328"/>
      <c r="F531" s="328"/>
      <c r="G531" s="328"/>
      <c r="H531" s="328"/>
      <c r="I531" s="328"/>
      <c r="J531" s="328"/>
      <c r="K531" s="328"/>
      <c r="L531" s="328"/>
      <c r="M531" s="328"/>
      <c r="N531" s="328"/>
      <c r="O531" s="328"/>
      <c r="P531" s="328"/>
      <c r="Q531" s="328"/>
      <c r="R531" s="328"/>
      <c r="S531" s="328"/>
      <c r="T531" s="328"/>
      <c r="U531" s="328"/>
      <c r="V531" s="328"/>
      <c r="W531" s="328"/>
      <c r="X531" s="328"/>
      <c r="Y531" s="329"/>
      <c r="Z531" s="336"/>
      <c r="AA531" s="337"/>
      <c r="AB531" s="337"/>
      <c r="AC531" s="337"/>
      <c r="AD531" s="338"/>
      <c r="AE531" s="336"/>
      <c r="AF531" s="337"/>
      <c r="AG531" s="337"/>
      <c r="AH531" s="337"/>
      <c r="AI531" s="337"/>
      <c r="AJ531" s="337"/>
      <c r="AK531" s="300" t="s">
        <v>530</v>
      </c>
      <c r="AL531" s="301"/>
      <c r="AM531" s="301"/>
      <c r="AN531" s="301"/>
      <c r="AO531" s="301"/>
      <c r="AP531" s="301"/>
      <c r="AQ531" s="301"/>
      <c r="AR531" s="301"/>
      <c r="AS531" s="301"/>
      <c r="AT531" s="301"/>
      <c r="AU531" s="301"/>
      <c r="AV531" s="301"/>
      <c r="AW531" s="301"/>
      <c r="AX531" s="302"/>
      <c r="AY531" s="407">
        <v>1</v>
      </c>
      <c r="AZ531" s="304"/>
      <c r="BA531" s="304"/>
      <c r="BB531" s="408"/>
      <c r="BC531" s="306">
        <f t="shared" si="79"/>
        <v>1</v>
      </c>
      <c r="BD531" s="307"/>
      <c r="BE531" s="307"/>
      <c r="BF531" s="308"/>
      <c r="BG531" s="309">
        <v>22629</v>
      </c>
      <c r="BH531" s="310"/>
      <c r="BI531" s="310"/>
      <c r="BJ531" s="311"/>
      <c r="BK531" s="312">
        <f t="shared" si="80"/>
        <v>22629</v>
      </c>
      <c r="BL531" s="313"/>
      <c r="BM531" s="313"/>
      <c r="BN531" s="313"/>
      <c r="BO531" s="313"/>
      <c r="BP531" s="314"/>
      <c r="BQ531" s="294"/>
      <c r="BR531" s="295"/>
      <c r="BS531" s="295"/>
      <c r="BT531" s="295"/>
      <c r="BU531" s="295"/>
      <c r="BV531" s="295"/>
      <c r="BW531" s="296"/>
      <c r="BX531" s="294"/>
      <c r="BY531" s="295"/>
      <c r="BZ531" s="295"/>
      <c r="CA531" s="295"/>
      <c r="CB531" s="295"/>
      <c r="CC531" s="296"/>
      <c r="CD531" s="294"/>
      <c r="CE531" s="295"/>
      <c r="CF531" s="295"/>
      <c r="CG531" s="295"/>
      <c r="CH531" s="295"/>
      <c r="CI531" s="296"/>
    </row>
    <row r="532" spans="1:87" ht="18" customHeight="1" x14ac:dyDescent="0.25">
      <c r="A532" s="75"/>
      <c r="B532" s="327"/>
      <c r="C532" s="328"/>
      <c r="D532" s="328"/>
      <c r="E532" s="328"/>
      <c r="F532" s="328"/>
      <c r="G532" s="328"/>
      <c r="H532" s="328"/>
      <c r="I532" s="328"/>
      <c r="J532" s="328"/>
      <c r="K532" s="328"/>
      <c r="L532" s="328"/>
      <c r="M532" s="328"/>
      <c r="N532" s="328"/>
      <c r="O532" s="328"/>
      <c r="P532" s="328"/>
      <c r="Q532" s="328"/>
      <c r="R532" s="328"/>
      <c r="S532" s="328"/>
      <c r="T532" s="328"/>
      <c r="U532" s="328"/>
      <c r="V532" s="328"/>
      <c r="W532" s="328"/>
      <c r="X532" s="328"/>
      <c r="Y532" s="329"/>
      <c r="Z532" s="336"/>
      <c r="AA532" s="337"/>
      <c r="AB532" s="337"/>
      <c r="AC532" s="337"/>
      <c r="AD532" s="338"/>
      <c r="AE532" s="336"/>
      <c r="AF532" s="337"/>
      <c r="AG532" s="337"/>
      <c r="AH532" s="337"/>
      <c r="AI532" s="337"/>
      <c r="AJ532" s="337"/>
      <c r="AK532" s="300" t="s">
        <v>18</v>
      </c>
      <c r="AL532" s="301"/>
      <c r="AM532" s="301"/>
      <c r="AN532" s="301"/>
      <c r="AO532" s="301"/>
      <c r="AP532" s="301"/>
      <c r="AQ532" s="301"/>
      <c r="AR532" s="301"/>
      <c r="AS532" s="301"/>
      <c r="AT532" s="301"/>
      <c r="AU532" s="301"/>
      <c r="AV532" s="301"/>
      <c r="AW532" s="301"/>
      <c r="AX532" s="302"/>
      <c r="AY532" s="407">
        <v>1</v>
      </c>
      <c r="AZ532" s="304"/>
      <c r="BA532" s="304"/>
      <c r="BB532" s="408"/>
      <c r="BC532" s="306">
        <f t="shared" si="79"/>
        <v>1</v>
      </c>
      <c r="BD532" s="307"/>
      <c r="BE532" s="307"/>
      <c r="BF532" s="308"/>
      <c r="BG532" s="309">
        <v>28961</v>
      </c>
      <c r="BH532" s="310"/>
      <c r="BI532" s="310"/>
      <c r="BJ532" s="311"/>
      <c r="BK532" s="312">
        <f t="shared" si="80"/>
        <v>28961</v>
      </c>
      <c r="BL532" s="313"/>
      <c r="BM532" s="313"/>
      <c r="BN532" s="313"/>
      <c r="BO532" s="313"/>
      <c r="BP532" s="314"/>
      <c r="BQ532" s="294"/>
      <c r="BR532" s="295"/>
      <c r="BS532" s="295"/>
      <c r="BT532" s="295"/>
      <c r="BU532" s="295"/>
      <c r="BV532" s="295"/>
      <c r="BW532" s="296"/>
      <c r="BX532" s="294"/>
      <c r="BY532" s="295"/>
      <c r="BZ532" s="295"/>
      <c r="CA532" s="295"/>
      <c r="CB532" s="295"/>
      <c r="CC532" s="296"/>
      <c r="CD532" s="294"/>
      <c r="CE532" s="295"/>
      <c r="CF532" s="295"/>
      <c r="CG532" s="295"/>
      <c r="CH532" s="295"/>
      <c r="CI532" s="296"/>
    </row>
    <row r="533" spans="1:87" ht="18" customHeight="1" thickBot="1" x14ac:dyDescent="0.3">
      <c r="A533" s="75"/>
      <c r="B533" s="327"/>
      <c r="C533" s="328"/>
      <c r="D533" s="328"/>
      <c r="E533" s="328"/>
      <c r="F533" s="328"/>
      <c r="G533" s="328"/>
      <c r="H533" s="328"/>
      <c r="I533" s="328"/>
      <c r="J533" s="328"/>
      <c r="K533" s="328"/>
      <c r="L533" s="328"/>
      <c r="M533" s="328"/>
      <c r="N533" s="328"/>
      <c r="O533" s="328"/>
      <c r="P533" s="328"/>
      <c r="Q533" s="328"/>
      <c r="R533" s="328"/>
      <c r="S533" s="328"/>
      <c r="T533" s="328"/>
      <c r="U533" s="328"/>
      <c r="V533" s="328"/>
      <c r="W533" s="328"/>
      <c r="X533" s="328"/>
      <c r="Y533" s="329"/>
      <c r="Z533" s="336"/>
      <c r="AA533" s="337"/>
      <c r="AB533" s="337"/>
      <c r="AC533" s="337"/>
      <c r="AD533" s="338"/>
      <c r="AE533" s="336"/>
      <c r="AF533" s="337"/>
      <c r="AG533" s="337"/>
      <c r="AH533" s="337"/>
      <c r="AI533" s="337"/>
      <c r="AJ533" s="337"/>
      <c r="AK533" s="392" t="s">
        <v>37</v>
      </c>
      <c r="AL533" s="393"/>
      <c r="AM533" s="393"/>
      <c r="AN533" s="393"/>
      <c r="AO533" s="393"/>
      <c r="AP533" s="393"/>
      <c r="AQ533" s="393"/>
      <c r="AR533" s="393"/>
      <c r="AS533" s="393"/>
      <c r="AT533" s="393"/>
      <c r="AU533" s="393"/>
      <c r="AV533" s="393"/>
      <c r="AW533" s="393"/>
      <c r="AX533" s="394"/>
      <c r="AY533" s="407">
        <v>1</v>
      </c>
      <c r="AZ533" s="304"/>
      <c r="BA533" s="304"/>
      <c r="BB533" s="408"/>
      <c r="BC533" s="306">
        <f t="shared" si="79"/>
        <v>1</v>
      </c>
      <c r="BD533" s="307"/>
      <c r="BE533" s="307"/>
      <c r="BF533" s="308"/>
      <c r="BG533" s="309">
        <v>11840</v>
      </c>
      <c r="BH533" s="310"/>
      <c r="BI533" s="310"/>
      <c r="BJ533" s="311"/>
      <c r="BK533" s="312">
        <f t="shared" si="80"/>
        <v>11840</v>
      </c>
      <c r="BL533" s="313"/>
      <c r="BM533" s="313"/>
      <c r="BN533" s="313"/>
      <c r="BO533" s="313"/>
      <c r="BP533" s="314"/>
      <c r="BQ533" s="294"/>
      <c r="BR533" s="295"/>
      <c r="BS533" s="295"/>
      <c r="BT533" s="295"/>
      <c r="BU533" s="295"/>
      <c r="BV533" s="295"/>
      <c r="BW533" s="296"/>
      <c r="BX533" s="294"/>
      <c r="BY533" s="295"/>
      <c r="BZ533" s="295"/>
      <c r="CA533" s="295"/>
      <c r="CB533" s="295"/>
      <c r="CC533" s="296"/>
      <c r="CD533" s="294"/>
      <c r="CE533" s="295"/>
      <c r="CF533" s="295"/>
      <c r="CG533" s="295"/>
      <c r="CH533" s="295"/>
      <c r="CI533" s="296"/>
    </row>
    <row r="534" spans="1:87" ht="18" customHeight="1" thickBot="1" x14ac:dyDescent="0.3">
      <c r="A534" s="75"/>
      <c r="B534" s="377"/>
      <c r="C534" s="378"/>
      <c r="D534" s="378"/>
      <c r="E534" s="378"/>
      <c r="F534" s="378"/>
      <c r="G534" s="378"/>
      <c r="H534" s="378"/>
      <c r="I534" s="378"/>
      <c r="J534" s="378"/>
      <c r="K534" s="378"/>
      <c r="L534" s="378"/>
      <c r="M534" s="378"/>
      <c r="N534" s="378"/>
      <c r="O534" s="378"/>
      <c r="P534" s="378"/>
      <c r="Q534" s="378"/>
      <c r="R534" s="378"/>
      <c r="S534" s="378"/>
      <c r="T534" s="378"/>
      <c r="U534" s="378"/>
      <c r="V534" s="378"/>
      <c r="W534" s="378"/>
      <c r="X534" s="378"/>
      <c r="Y534" s="378"/>
      <c r="Z534" s="378"/>
      <c r="AA534" s="378"/>
      <c r="AB534" s="378"/>
      <c r="AC534" s="378"/>
      <c r="AD534" s="378"/>
      <c r="AE534" s="378"/>
      <c r="AF534" s="378"/>
      <c r="AG534" s="378"/>
      <c r="AH534" s="378"/>
      <c r="AI534" s="378"/>
      <c r="AJ534" s="379"/>
      <c r="AK534" s="380" t="s">
        <v>3</v>
      </c>
      <c r="AL534" s="381"/>
      <c r="AM534" s="381"/>
      <c r="AN534" s="381"/>
      <c r="AO534" s="381"/>
      <c r="AP534" s="381"/>
      <c r="AQ534" s="381"/>
      <c r="AR534" s="381"/>
      <c r="AS534" s="381"/>
      <c r="AT534" s="381"/>
      <c r="AU534" s="381"/>
      <c r="AV534" s="381"/>
      <c r="AW534" s="381"/>
      <c r="AX534" s="381"/>
      <c r="AY534" s="382"/>
      <c r="AZ534" s="382"/>
      <c r="BA534" s="382"/>
      <c r="BB534" s="382"/>
      <c r="BC534" s="382"/>
      <c r="BD534" s="382"/>
      <c r="BE534" s="382"/>
      <c r="BF534" s="382"/>
      <c r="BG534" s="382"/>
      <c r="BH534" s="382"/>
      <c r="BI534" s="382"/>
      <c r="BJ534" s="383"/>
      <c r="BK534" s="384">
        <f>SUM(BK523:BK533)</f>
        <v>248986</v>
      </c>
      <c r="BL534" s="385"/>
      <c r="BM534" s="385"/>
      <c r="BN534" s="385"/>
      <c r="BO534" s="385"/>
      <c r="BP534" s="386"/>
      <c r="BQ534" s="387" t="s">
        <v>100</v>
      </c>
      <c r="BR534" s="388"/>
      <c r="BS534" s="388"/>
      <c r="BT534" s="388"/>
      <c r="BU534" s="388"/>
      <c r="BV534" s="388"/>
      <c r="BW534" s="388"/>
      <c r="BX534" s="388"/>
      <c r="BY534" s="388"/>
      <c r="BZ534" s="388"/>
      <c r="CA534" s="388"/>
      <c r="CB534" s="388"/>
      <c r="CC534" s="389"/>
      <c r="CD534" s="390">
        <f>+CD523*AE523</f>
        <v>410571.76470588235</v>
      </c>
      <c r="CE534" s="390"/>
      <c r="CF534" s="390"/>
      <c r="CG534" s="390"/>
      <c r="CH534" s="390"/>
      <c r="CI534" s="391"/>
    </row>
    <row r="535" spans="1:87" ht="18" customHeight="1" thickBot="1" x14ac:dyDescent="0.3">
      <c r="A535" s="75"/>
      <c r="B535" s="76"/>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c r="AA535" s="76"/>
      <c r="AB535" s="76"/>
      <c r="AC535" s="76"/>
      <c r="AD535" s="76"/>
      <c r="AE535" s="76"/>
      <c r="AF535" s="76"/>
      <c r="AG535" s="76"/>
      <c r="AH535" s="76"/>
      <c r="AI535" s="76"/>
      <c r="AJ535" s="76"/>
      <c r="BG535" s="78"/>
      <c r="BH535" s="78"/>
      <c r="BI535" s="78"/>
      <c r="BJ535" s="78"/>
      <c r="BK535" s="79"/>
      <c r="BL535" s="79"/>
      <c r="BM535" s="79"/>
      <c r="BN535" s="79"/>
      <c r="BO535" s="79"/>
      <c r="BP535" s="79"/>
      <c r="BQ535" s="79"/>
      <c r="BR535" s="79"/>
      <c r="BS535" s="79"/>
      <c r="BT535" s="79"/>
      <c r="BU535" s="79"/>
      <c r="BV535" s="79"/>
      <c r="BW535" s="79"/>
      <c r="BX535" s="79"/>
      <c r="BY535" s="79"/>
      <c r="BZ535" s="79"/>
      <c r="CA535" s="79"/>
      <c r="CB535" s="79"/>
      <c r="CC535" s="79"/>
      <c r="CD535" s="79"/>
      <c r="CE535" s="79"/>
      <c r="CF535" s="79"/>
      <c r="CG535" s="79"/>
      <c r="CH535" s="79"/>
      <c r="CI535" s="79"/>
    </row>
    <row r="536" spans="1:87" ht="18" customHeight="1" x14ac:dyDescent="0.25">
      <c r="A536" s="75"/>
      <c r="B536" s="348" t="s">
        <v>0</v>
      </c>
      <c r="C536" s="349"/>
      <c r="D536" s="349"/>
      <c r="E536" s="349"/>
      <c r="F536" s="349"/>
      <c r="G536" s="349"/>
      <c r="H536" s="349"/>
      <c r="I536" s="349"/>
      <c r="J536" s="349"/>
      <c r="K536" s="349"/>
      <c r="L536" s="349"/>
      <c r="M536" s="349"/>
      <c r="N536" s="349"/>
      <c r="O536" s="349"/>
      <c r="P536" s="349"/>
      <c r="Q536" s="349"/>
      <c r="R536" s="349"/>
      <c r="S536" s="349"/>
      <c r="T536" s="349"/>
      <c r="U536" s="349"/>
      <c r="V536" s="349"/>
      <c r="W536" s="349"/>
      <c r="X536" s="349"/>
      <c r="Y536" s="350"/>
      <c r="Z536" s="348" t="s">
        <v>80</v>
      </c>
      <c r="AA536" s="349"/>
      <c r="AB536" s="349"/>
      <c r="AC536" s="349"/>
      <c r="AD536" s="350"/>
      <c r="AE536" s="357" t="s">
        <v>79</v>
      </c>
      <c r="AF536" s="358"/>
      <c r="AG536" s="358"/>
      <c r="AH536" s="358"/>
      <c r="AI536" s="358"/>
      <c r="AJ536" s="359"/>
      <c r="AK536" s="357" t="s">
        <v>81</v>
      </c>
      <c r="AL536" s="358"/>
      <c r="AM536" s="358"/>
      <c r="AN536" s="358"/>
      <c r="AO536" s="358"/>
      <c r="AP536" s="358"/>
      <c r="AQ536" s="358"/>
      <c r="AR536" s="358"/>
      <c r="AS536" s="358"/>
      <c r="AT536" s="358"/>
      <c r="AU536" s="358"/>
      <c r="AV536" s="358"/>
      <c r="AW536" s="358"/>
      <c r="AX536" s="359"/>
      <c r="AY536" s="357" t="s">
        <v>1</v>
      </c>
      <c r="AZ536" s="358"/>
      <c r="BA536" s="358"/>
      <c r="BB536" s="359"/>
      <c r="BC536" s="348" t="s">
        <v>104</v>
      </c>
      <c r="BD536" s="349"/>
      <c r="BE536" s="349"/>
      <c r="BF536" s="350"/>
      <c r="BG536" s="366" t="s">
        <v>82</v>
      </c>
      <c r="BH536" s="367"/>
      <c r="BI536" s="367"/>
      <c r="BJ536" s="368"/>
      <c r="BK536" s="315" t="s">
        <v>99</v>
      </c>
      <c r="BL536" s="316"/>
      <c r="BM536" s="316"/>
      <c r="BN536" s="316"/>
      <c r="BO536" s="316"/>
      <c r="BP536" s="317"/>
      <c r="BQ536" s="315" t="s">
        <v>83</v>
      </c>
      <c r="BR536" s="316"/>
      <c r="BS536" s="316"/>
      <c r="BT536" s="316"/>
      <c r="BU536" s="316"/>
      <c r="BV536" s="316"/>
      <c r="BW536" s="317"/>
      <c r="BX536" s="315" t="s">
        <v>84</v>
      </c>
      <c r="BY536" s="316"/>
      <c r="BZ536" s="316"/>
      <c r="CA536" s="316"/>
      <c r="CB536" s="316"/>
      <c r="CC536" s="317"/>
      <c r="CD536" s="315" t="s">
        <v>85</v>
      </c>
      <c r="CE536" s="316"/>
      <c r="CF536" s="316"/>
      <c r="CG536" s="316"/>
      <c r="CH536" s="316"/>
      <c r="CI536" s="317"/>
    </row>
    <row r="537" spans="1:87" ht="18" customHeight="1" x14ac:dyDescent="0.25">
      <c r="A537" s="75"/>
      <c r="B537" s="351"/>
      <c r="C537" s="352"/>
      <c r="D537" s="352"/>
      <c r="E537" s="352"/>
      <c r="F537" s="352"/>
      <c r="G537" s="352"/>
      <c r="H537" s="352"/>
      <c r="I537" s="352"/>
      <c r="J537" s="352"/>
      <c r="K537" s="352"/>
      <c r="L537" s="352"/>
      <c r="M537" s="352"/>
      <c r="N537" s="352"/>
      <c r="O537" s="352"/>
      <c r="P537" s="352"/>
      <c r="Q537" s="352"/>
      <c r="R537" s="352"/>
      <c r="S537" s="352"/>
      <c r="T537" s="352"/>
      <c r="U537" s="352"/>
      <c r="V537" s="352"/>
      <c r="W537" s="352"/>
      <c r="X537" s="352"/>
      <c r="Y537" s="353"/>
      <c r="Z537" s="351"/>
      <c r="AA537" s="352"/>
      <c r="AB537" s="352"/>
      <c r="AC537" s="352"/>
      <c r="AD537" s="353"/>
      <c r="AE537" s="360"/>
      <c r="AF537" s="361"/>
      <c r="AG537" s="361"/>
      <c r="AH537" s="361"/>
      <c r="AI537" s="361"/>
      <c r="AJ537" s="362"/>
      <c r="AK537" s="360"/>
      <c r="AL537" s="361"/>
      <c r="AM537" s="361"/>
      <c r="AN537" s="361"/>
      <c r="AO537" s="361"/>
      <c r="AP537" s="361"/>
      <c r="AQ537" s="361"/>
      <c r="AR537" s="361"/>
      <c r="AS537" s="361"/>
      <c r="AT537" s="361"/>
      <c r="AU537" s="361"/>
      <c r="AV537" s="361"/>
      <c r="AW537" s="361"/>
      <c r="AX537" s="362"/>
      <c r="AY537" s="360"/>
      <c r="AZ537" s="361"/>
      <c r="BA537" s="361"/>
      <c r="BB537" s="362"/>
      <c r="BC537" s="351"/>
      <c r="BD537" s="352"/>
      <c r="BE537" s="352"/>
      <c r="BF537" s="353"/>
      <c r="BG537" s="369"/>
      <c r="BH537" s="370"/>
      <c r="BI537" s="370"/>
      <c r="BJ537" s="371"/>
      <c r="BK537" s="318"/>
      <c r="BL537" s="319"/>
      <c r="BM537" s="319"/>
      <c r="BN537" s="319"/>
      <c r="BO537" s="319"/>
      <c r="BP537" s="320"/>
      <c r="BQ537" s="318"/>
      <c r="BR537" s="319"/>
      <c r="BS537" s="319"/>
      <c r="BT537" s="319"/>
      <c r="BU537" s="319"/>
      <c r="BV537" s="319"/>
      <c r="BW537" s="320"/>
      <c r="BX537" s="318"/>
      <c r="BY537" s="319"/>
      <c r="BZ537" s="319"/>
      <c r="CA537" s="319"/>
      <c r="CB537" s="319"/>
      <c r="CC537" s="320"/>
      <c r="CD537" s="318"/>
      <c r="CE537" s="319"/>
      <c r="CF537" s="319"/>
      <c r="CG537" s="319"/>
      <c r="CH537" s="319"/>
      <c r="CI537" s="320"/>
    </row>
    <row r="538" spans="1:87" ht="18" customHeight="1" thickBot="1" x14ac:dyDescent="0.3">
      <c r="A538" s="75"/>
      <c r="B538" s="354"/>
      <c r="C538" s="355"/>
      <c r="D538" s="355"/>
      <c r="E538" s="355"/>
      <c r="F538" s="355"/>
      <c r="G538" s="355"/>
      <c r="H538" s="355"/>
      <c r="I538" s="355"/>
      <c r="J538" s="355"/>
      <c r="K538" s="355"/>
      <c r="L538" s="355"/>
      <c r="M538" s="355"/>
      <c r="N538" s="355"/>
      <c r="O538" s="355"/>
      <c r="P538" s="355"/>
      <c r="Q538" s="355"/>
      <c r="R538" s="355"/>
      <c r="S538" s="355"/>
      <c r="T538" s="355"/>
      <c r="U538" s="355"/>
      <c r="V538" s="355"/>
      <c r="W538" s="355"/>
      <c r="X538" s="355"/>
      <c r="Y538" s="356"/>
      <c r="Z538" s="354"/>
      <c r="AA538" s="355"/>
      <c r="AB538" s="355"/>
      <c r="AC538" s="355"/>
      <c r="AD538" s="356"/>
      <c r="AE538" s="363"/>
      <c r="AF538" s="364"/>
      <c r="AG538" s="364"/>
      <c r="AH538" s="364"/>
      <c r="AI538" s="364"/>
      <c r="AJ538" s="365"/>
      <c r="AK538" s="360"/>
      <c r="AL538" s="361"/>
      <c r="AM538" s="361"/>
      <c r="AN538" s="361"/>
      <c r="AO538" s="361"/>
      <c r="AP538" s="361"/>
      <c r="AQ538" s="361"/>
      <c r="AR538" s="361"/>
      <c r="AS538" s="361"/>
      <c r="AT538" s="361"/>
      <c r="AU538" s="361"/>
      <c r="AV538" s="361"/>
      <c r="AW538" s="361"/>
      <c r="AX538" s="362"/>
      <c r="AY538" s="360"/>
      <c r="AZ538" s="361"/>
      <c r="BA538" s="361"/>
      <c r="BB538" s="362"/>
      <c r="BC538" s="351"/>
      <c r="BD538" s="352"/>
      <c r="BE538" s="352"/>
      <c r="BF538" s="353"/>
      <c r="BG538" s="369"/>
      <c r="BH538" s="370"/>
      <c r="BI538" s="370"/>
      <c r="BJ538" s="371"/>
      <c r="BK538" s="318"/>
      <c r="BL538" s="319"/>
      <c r="BM538" s="319"/>
      <c r="BN538" s="319"/>
      <c r="BO538" s="319"/>
      <c r="BP538" s="320"/>
      <c r="BQ538" s="321"/>
      <c r="BR538" s="322"/>
      <c r="BS538" s="322"/>
      <c r="BT538" s="322"/>
      <c r="BU538" s="322"/>
      <c r="BV538" s="322"/>
      <c r="BW538" s="323"/>
      <c r="BX538" s="321"/>
      <c r="BY538" s="322"/>
      <c r="BZ538" s="322"/>
      <c r="CA538" s="322"/>
      <c r="CB538" s="322"/>
      <c r="CC538" s="323"/>
      <c r="CD538" s="321"/>
      <c r="CE538" s="322"/>
      <c r="CF538" s="322"/>
      <c r="CG538" s="322"/>
      <c r="CH538" s="322"/>
      <c r="CI538" s="323"/>
    </row>
    <row r="539" spans="1:87" ht="18" customHeight="1" x14ac:dyDescent="0.25">
      <c r="A539" s="75"/>
      <c r="B539" s="324" t="s">
        <v>117</v>
      </c>
      <c r="C539" s="325"/>
      <c r="D539" s="325"/>
      <c r="E539" s="325"/>
      <c r="F539" s="325"/>
      <c r="G539" s="325"/>
      <c r="H539" s="325"/>
      <c r="I539" s="325"/>
      <c r="J539" s="325"/>
      <c r="K539" s="325"/>
      <c r="L539" s="325"/>
      <c r="M539" s="325"/>
      <c r="N539" s="325"/>
      <c r="O539" s="325"/>
      <c r="P539" s="325"/>
      <c r="Q539" s="325"/>
      <c r="R539" s="325"/>
      <c r="S539" s="325"/>
      <c r="T539" s="325"/>
      <c r="U539" s="325"/>
      <c r="V539" s="325"/>
      <c r="W539" s="325"/>
      <c r="X539" s="325"/>
      <c r="Y539" s="326"/>
      <c r="Z539" s="333" t="s">
        <v>359</v>
      </c>
      <c r="AA539" s="334"/>
      <c r="AB539" s="334"/>
      <c r="AC539" s="334"/>
      <c r="AD539" s="335"/>
      <c r="AE539" s="333">
        <v>82</v>
      </c>
      <c r="AF539" s="334"/>
      <c r="AG539" s="334"/>
      <c r="AH539" s="334"/>
      <c r="AI539" s="334"/>
      <c r="AJ539" s="334"/>
      <c r="AK539" s="342" t="s">
        <v>41</v>
      </c>
      <c r="AL539" s="343"/>
      <c r="AM539" s="343"/>
      <c r="AN539" s="343"/>
      <c r="AO539" s="343"/>
      <c r="AP539" s="343"/>
      <c r="AQ539" s="343"/>
      <c r="AR539" s="343"/>
      <c r="AS539" s="343"/>
      <c r="AT539" s="343"/>
      <c r="AU539" s="343"/>
      <c r="AV539" s="343"/>
      <c r="AW539" s="343"/>
      <c r="AX539" s="344"/>
      <c r="AY539" s="409">
        <v>0.25</v>
      </c>
      <c r="AZ539" s="346"/>
      <c r="BA539" s="346"/>
      <c r="BB539" s="410"/>
      <c r="BC539" s="345">
        <f>+$AE$539*AY539</f>
        <v>20.5</v>
      </c>
      <c r="BD539" s="346"/>
      <c r="BE539" s="346"/>
      <c r="BF539" s="347"/>
      <c r="BG539" s="285">
        <v>22629</v>
      </c>
      <c r="BH539" s="286"/>
      <c r="BI539" s="286"/>
      <c r="BJ539" s="287"/>
      <c r="BK539" s="288">
        <f>+AY539*BG539</f>
        <v>5657.25</v>
      </c>
      <c r="BL539" s="289"/>
      <c r="BM539" s="289"/>
      <c r="BN539" s="289"/>
      <c r="BO539" s="289"/>
      <c r="BP539" s="290"/>
      <c r="BQ539" s="291">
        <v>1000</v>
      </c>
      <c r="BR539" s="292"/>
      <c r="BS539" s="292"/>
      <c r="BT539" s="292"/>
      <c r="BU539" s="292"/>
      <c r="BV539" s="292"/>
      <c r="BW539" s="293"/>
      <c r="BX539" s="291">
        <f>+(((BK550+BQ539)*15)/85)</f>
        <v>11161.14705882353</v>
      </c>
      <c r="BY539" s="292"/>
      <c r="BZ539" s="292"/>
      <c r="CA539" s="292"/>
      <c r="CB539" s="292"/>
      <c r="CC539" s="293"/>
      <c r="CD539" s="291">
        <f>+BK550+BQ539+BX539</f>
        <v>74407.647058823524</v>
      </c>
      <c r="CE539" s="292"/>
      <c r="CF539" s="292"/>
      <c r="CG539" s="292"/>
      <c r="CH539" s="292"/>
      <c r="CI539" s="293"/>
    </row>
    <row r="540" spans="1:87" ht="18" customHeight="1" x14ac:dyDescent="0.25">
      <c r="A540" s="75"/>
      <c r="B540" s="327"/>
      <c r="C540" s="328"/>
      <c r="D540" s="328"/>
      <c r="E540" s="328"/>
      <c r="F540" s="328"/>
      <c r="G540" s="328"/>
      <c r="H540" s="328"/>
      <c r="I540" s="328"/>
      <c r="J540" s="328"/>
      <c r="K540" s="328"/>
      <c r="L540" s="328"/>
      <c r="M540" s="328"/>
      <c r="N540" s="328"/>
      <c r="O540" s="328"/>
      <c r="P540" s="328"/>
      <c r="Q540" s="328"/>
      <c r="R540" s="328"/>
      <c r="S540" s="328"/>
      <c r="T540" s="328"/>
      <c r="U540" s="328"/>
      <c r="V540" s="328"/>
      <c r="W540" s="328"/>
      <c r="X540" s="328"/>
      <c r="Y540" s="329"/>
      <c r="Z540" s="336"/>
      <c r="AA540" s="337"/>
      <c r="AB540" s="337"/>
      <c r="AC540" s="337"/>
      <c r="AD540" s="338"/>
      <c r="AE540" s="336"/>
      <c r="AF540" s="337"/>
      <c r="AG540" s="337"/>
      <c r="AH540" s="337"/>
      <c r="AI540" s="337"/>
      <c r="AJ540" s="337"/>
      <c r="AK540" s="300" t="s">
        <v>23</v>
      </c>
      <c r="AL540" s="301"/>
      <c r="AM540" s="301"/>
      <c r="AN540" s="301"/>
      <c r="AO540" s="301"/>
      <c r="AP540" s="301"/>
      <c r="AQ540" s="301"/>
      <c r="AR540" s="301"/>
      <c r="AS540" s="301"/>
      <c r="AT540" s="301"/>
      <c r="AU540" s="301"/>
      <c r="AV540" s="301"/>
      <c r="AW540" s="301"/>
      <c r="AX540" s="302"/>
      <c r="AY540" s="407">
        <v>0.25</v>
      </c>
      <c r="AZ540" s="304"/>
      <c r="BA540" s="304"/>
      <c r="BB540" s="408"/>
      <c r="BC540" s="306">
        <f t="shared" ref="BC540:BC549" si="81">+$AE$539*AY540</f>
        <v>20.5</v>
      </c>
      <c r="BD540" s="307"/>
      <c r="BE540" s="307"/>
      <c r="BF540" s="308"/>
      <c r="BG540" s="309">
        <v>7925</v>
      </c>
      <c r="BH540" s="310"/>
      <c r="BI540" s="310"/>
      <c r="BJ540" s="311"/>
      <c r="BK540" s="312">
        <f t="shared" ref="BK540:BK549" si="82">+AY540*BG540</f>
        <v>1981.25</v>
      </c>
      <c r="BL540" s="313"/>
      <c r="BM540" s="313"/>
      <c r="BN540" s="313"/>
      <c r="BO540" s="313"/>
      <c r="BP540" s="314"/>
      <c r="BQ540" s="294"/>
      <c r="BR540" s="295"/>
      <c r="BS540" s="295"/>
      <c r="BT540" s="295"/>
      <c r="BU540" s="295"/>
      <c r="BV540" s="295"/>
      <c r="BW540" s="296"/>
      <c r="BX540" s="294"/>
      <c r="BY540" s="295"/>
      <c r="BZ540" s="295"/>
      <c r="CA540" s="295"/>
      <c r="CB540" s="295"/>
      <c r="CC540" s="296"/>
      <c r="CD540" s="294"/>
      <c r="CE540" s="295"/>
      <c r="CF540" s="295"/>
      <c r="CG540" s="295"/>
      <c r="CH540" s="295"/>
      <c r="CI540" s="296"/>
    </row>
    <row r="541" spans="1:87" ht="18" customHeight="1" x14ac:dyDescent="0.25">
      <c r="A541" s="75"/>
      <c r="B541" s="327"/>
      <c r="C541" s="328"/>
      <c r="D541" s="328"/>
      <c r="E541" s="328"/>
      <c r="F541" s="328"/>
      <c r="G541" s="328"/>
      <c r="H541" s="328"/>
      <c r="I541" s="328"/>
      <c r="J541" s="328"/>
      <c r="K541" s="328"/>
      <c r="L541" s="328"/>
      <c r="M541" s="328"/>
      <c r="N541" s="328"/>
      <c r="O541" s="328"/>
      <c r="P541" s="328"/>
      <c r="Q541" s="328"/>
      <c r="R541" s="328"/>
      <c r="S541" s="328"/>
      <c r="T541" s="328"/>
      <c r="U541" s="328"/>
      <c r="V541" s="328"/>
      <c r="W541" s="328"/>
      <c r="X541" s="328"/>
      <c r="Y541" s="329"/>
      <c r="Z541" s="336"/>
      <c r="AA541" s="337"/>
      <c r="AB541" s="337"/>
      <c r="AC541" s="337"/>
      <c r="AD541" s="338"/>
      <c r="AE541" s="336"/>
      <c r="AF541" s="337"/>
      <c r="AG541" s="337"/>
      <c r="AH541" s="337"/>
      <c r="AI541" s="337"/>
      <c r="AJ541" s="337"/>
      <c r="AK541" s="300" t="s">
        <v>527</v>
      </c>
      <c r="AL541" s="301"/>
      <c r="AM541" s="301"/>
      <c r="AN541" s="301"/>
      <c r="AO541" s="301"/>
      <c r="AP541" s="301"/>
      <c r="AQ541" s="301"/>
      <c r="AR541" s="301"/>
      <c r="AS541" s="301"/>
      <c r="AT541" s="301"/>
      <c r="AU541" s="301"/>
      <c r="AV541" s="301"/>
      <c r="AW541" s="301"/>
      <c r="AX541" s="302"/>
      <c r="AY541" s="407">
        <v>0.5</v>
      </c>
      <c r="AZ541" s="304"/>
      <c r="BA541" s="304"/>
      <c r="BB541" s="408"/>
      <c r="BC541" s="306">
        <f t="shared" si="81"/>
        <v>41</v>
      </c>
      <c r="BD541" s="307"/>
      <c r="BE541" s="307"/>
      <c r="BF541" s="308"/>
      <c r="BG541" s="309">
        <v>18911</v>
      </c>
      <c r="BH541" s="310"/>
      <c r="BI541" s="310"/>
      <c r="BJ541" s="311"/>
      <c r="BK541" s="312">
        <f t="shared" si="82"/>
        <v>9455.5</v>
      </c>
      <c r="BL541" s="313"/>
      <c r="BM541" s="313"/>
      <c r="BN541" s="313"/>
      <c r="BO541" s="313"/>
      <c r="BP541" s="314"/>
      <c r="BQ541" s="294"/>
      <c r="BR541" s="295"/>
      <c r="BS541" s="295"/>
      <c r="BT541" s="295"/>
      <c r="BU541" s="295"/>
      <c r="BV541" s="295"/>
      <c r="BW541" s="296"/>
      <c r="BX541" s="294"/>
      <c r="BY541" s="295"/>
      <c r="BZ541" s="295"/>
      <c r="CA541" s="295"/>
      <c r="CB541" s="295"/>
      <c r="CC541" s="296"/>
      <c r="CD541" s="294"/>
      <c r="CE541" s="295"/>
      <c r="CF541" s="295"/>
      <c r="CG541" s="295"/>
      <c r="CH541" s="295"/>
      <c r="CI541" s="296"/>
    </row>
    <row r="542" spans="1:87" ht="18" customHeight="1" x14ac:dyDescent="0.25">
      <c r="A542" s="75"/>
      <c r="B542" s="327"/>
      <c r="C542" s="328"/>
      <c r="D542" s="328"/>
      <c r="E542" s="328"/>
      <c r="F542" s="328"/>
      <c r="G542" s="328"/>
      <c r="H542" s="328"/>
      <c r="I542" s="328"/>
      <c r="J542" s="328"/>
      <c r="K542" s="328"/>
      <c r="L542" s="328"/>
      <c r="M542" s="328"/>
      <c r="N542" s="328"/>
      <c r="O542" s="328"/>
      <c r="P542" s="328"/>
      <c r="Q542" s="328"/>
      <c r="R542" s="328"/>
      <c r="S542" s="328"/>
      <c r="T542" s="328"/>
      <c r="U542" s="328"/>
      <c r="V542" s="328"/>
      <c r="W542" s="328"/>
      <c r="X542" s="328"/>
      <c r="Y542" s="329"/>
      <c r="Z542" s="336"/>
      <c r="AA542" s="337"/>
      <c r="AB542" s="337"/>
      <c r="AC542" s="337"/>
      <c r="AD542" s="338"/>
      <c r="AE542" s="336"/>
      <c r="AF542" s="337"/>
      <c r="AG542" s="337"/>
      <c r="AH542" s="337"/>
      <c r="AI542" s="337"/>
      <c r="AJ542" s="337"/>
      <c r="AK542" s="300" t="s">
        <v>13</v>
      </c>
      <c r="AL542" s="301"/>
      <c r="AM542" s="301"/>
      <c r="AN542" s="301"/>
      <c r="AO542" s="301"/>
      <c r="AP542" s="301"/>
      <c r="AQ542" s="301"/>
      <c r="AR542" s="301"/>
      <c r="AS542" s="301"/>
      <c r="AT542" s="301"/>
      <c r="AU542" s="301"/>
      <c r="AV542" s="301"/>
      <c r="AW542" s="301"/>
      <c r="AX542" s="302"/>
      <c r="AY542" s="407">
        <v>0.25</v>
      </c>
      <c r="AZ542" s="304"/>
      <c r="BA542" s="304"/>
      <c r="BB542" s="408"/>
      <c r="BC542" s="306">
        <f t="shared" si="81"/>
        <v>20.5</v>
      </c>
      <c r="BD542" s="307"/>
      <c r="BE542" s="307"/>
      <c r="BF542" s="308"/>
      <c r="BG542" s="309">
        <v>40826</v>
      </c>
      <c r="BH542" s="310"/>
      <c r="BI542" s="310"/>
      <c r="BJ542" s="311"/>
      <c r="BK542" s="312">
        <f t="shared" si="82"/>
        <v>10206.5</v>
      </c>
      <c r="BL542" s="313"/>
      <c r="BM542" s="313"/>
      <c r="BN542" s="313"/>
      <c r="BO542" s="313"/>
      <c r="BP542" s="314"/>
      <c r="BQ542" s="294"/>
      <c r="BR542" s="295"/>
      <c r="BS542" s="295"/>
      <c r="BT542" s="295"/>
      <c r="BU542" s="295"/>
      <c r="BV542" s="295"/>
      <c r="BW542" s="296"/>
      <c r="BX542" s="294"/>
      <c r="BY542" s="295"/>
      <c r="BZ542" s="295"/>
      <c r="CA542" s="295"/>
      <c r="CB542" s="295"/>
      <c r="CC542" s="296"/>
      <c r="CD542" s="294"/>
      <c r="CE542" s="295"/>
      <c r="CF542" s="295"/>
      <c r="CG542" s="295"/>
      <c r="CH542" s="295"/>
      <c r="CI542" s="296"/>
    </row>
    <row r="543" spans="1:87" ht="18" customHeight="1" x14ac:dyDescent="0.25">
      <c r="A543" s="75"/>
      <c r="B543" s="327"/>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9"/>
      <c r="Z543" s="336"/>
      <c r="AA543" s="337"/>
      <c r="AB543" s="337"/>
      <c r="AC543" s="337"/>
      <c r="AD543" s="338"/>
      <c r="AE543" s="336"/>
      <c r="AF543" s="337"/>
      <c r="AG543" s="337"/>
      <c r="AH543" s="337"/>
      <c r="AI543" s="337"/>
      <c r="AJ543" s="337"/>
      <c r="AK543" s="300" t="s">
        <v>40</v>
      </c>
      <c r="AL543" s="301"/>
      <c r="AM543" s="301"/>
      <c r="AN543" s="301"/>
      <c r="AO543" s="301"/>
      <c r="AP543" s="301"/>
      <c r="AQ543" s="301"/>
      <c r="AR543" s="301"/>
      <c r="AS543" s="301"/>
      <c r="AT543" s="301"/>
      <c r="AU543" s="301"/>
      <c r="AV543" s="301"/>
      <c r="AW543" s="301"/>
      <c r="AX543" s="302"/>
      <c r="AY543" s="407">
        <v>0.25</v>
      </c>
      <c r="AZ543" s="304"/>
      <c r="BA543" s="304"/>
      <c r="BB543" s="408"/>
      <c r="BC543" s="306">
        <f t="shared" si="81"/>
        <v>20.5</v>
      </c>
      <c r="BD543" s="307"/>
      <c r="BE543" s="307"/>
      <c r="BF543" s="308"/>
      <c r="BG543" s="309">
        <v>26988</v>
      </c>
      <c r="BH543" s="310"/>
      <c r="BI543" s="310"/>
      <c r="BJ543" s="311"/>
      <c r="BK543" s="312">
        <f t="shared" si="82"/>
        <v>6747</v>
      </c>
      <c r="BL543" s="313"/>
      <c r="BM543" s="313"/>
      <c r="BN543" s="313"/>
      <c r="BO543" s="313"/>
      <c r="BP543" s="314"/>
      <c r="BQ543" s="294"/>
      <c r="BR543" s="295"/>
      <c r="BS543" s="295"/>
      <c r="BT543" s="295"/>
      <c r="BU543" s="295"/>
      <c r="BV543" s="295"/>
      <c r="BW543" s="296"/>
      <c r="BX543" s="294"/>
      <c r="BY543" s="295"/>
      <c r="BZ543" s="295"/>
      <c r="CA543" s="295"/>
      <c r="CB543" s="295"/>
      <c r="CC543" s="296"/>
      <c r="CD543" s="294"/>
      <c r="CE543" s="295"/>
      <c r="CF543" s="295"/>
      <c r="CG543" s="295"/>
      <c r="CH543" s="295"/>
      <c r="CI543" s="296"/>
    </row>
    <row r="544" spans="1:87" ht="18" customHeight="1" x14ac:dyDescent="0.25">
      <c r="A544" s="75"/>
      <c r="B544" s="327"/>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9"/>
      <c r="Z544" s="336"/>
      <c r="AA544" s="337"/>
      <c r="AB544" s="337"/>
      <c r="AC544" s="337"/>
      <c r="AD544" s="338"/>
      <c r="AE544" s="336"/>
      <c r="AF544" s="337"/>
      <c r="AG544" s="337"/>
      <c r="AH544" s="337"/>
      <c r="AI544" s="337"/>
      <c r="AJ544" s="337"/>
      <c r="AK544" s="300" t="s">
        <v>528</v>
      </c>
      <c r="AL544" s="301"/>
      <c r="AM544" s="301"/>
      <c r="AN544" s="301"/>
      <c r="AO544" s="301"/>
      <c r="AP544" s="301"/>
      <c r="AQ544" s="301"/>
      <c r="AR544" s="301"/>
      <c r="AS544" s="301"/>
      <c r="AT544" s="301"/>
      <c r="AU544" s="301"/>
      <c r="AV544" s="301"/>
      <c r="AW544" s="301"/>
      <c r="AX544" s="302"/>
      <c r="AY544" s="407">
        <v>0.25</v>
      </c>
      <c r="AZ544" s="304"/>
      <c r="BA544" s="304"/>
      <c r="BB544" s="408"/>
      <c r="BC544" s="306">
        <f t="shared" si="81"/>
        <v>20.5</v>
      </c>
      <c r="BD544" s="307"/>
      <c r="BE544" s="307"/>
      <c r="BF544" s="308"/>
      <c r="BG544" s="309">
        <v>22530</v>
      </c>
      <c r="BH544" s="310"/>
      <c r="BI544" s="310"/>
      <c r="BJ544" s="311"/>
      <c r="BK544" s="312">
        <f t="shared" si="82"/>
        <v>5632.5</v>
      </c>
      <c r="BL544" s="313"/>
      <c r="BM544" s="313"/>
      <c r="BN544" s="313"/>
      <c r="BO544" s="313"/>
      <c r="BP544" s="314"/>
      <c r="BQ544" s="294"/>
      <c r="BR544" s="295"/>
      <c r="BS544" s="295"/>
      <c r="BT544" s="295"/>
      <c r="BU544" s="295"/>
      <c r="BV544" s="295"/>
      <c r="BW544" s="296"/>
      <c r="BX544" s="294"/>
      <c r="BY544" s="295"/>
      <c r="BZ544" s="295"/>
      <c r="CA544" s="295"/>
      <c r="CB544" s="295"/>
      <c r="CC544" s="296"/>
      <c r="CD544" s="294"/>
      <c r="CE544" s="295"/>
      <c r="CF544" s="295"/>
      <c r="CG544" s="295"/>
      <c r="CH544" s="295"/>
      <c r="CI544" s="296"/>
    </row>
    <row r="545" spans="1:87" ht="18" customHeight="1" x14ac:dyDescent="0.25">
      <c r="A545" s="75"/>
      <c r="B545" s="327"/>
      <c r="C545" s="328"/>
      <c r="D545" s="328"/>
      <c r="E545" s="328"/>
      <c r="F545" s="328"/>
      <c r="G545" s="328"/>
      <c r="H545" s="328"/>
      <c r="I545" s="328"/>
      <c r="J545" s="328"/>
      <c r="K545" s="328"/>
      <c r="L545" s="328"/>
      <c r="M545" s="328"/>
      <c r="N545" s="328"/>
      <c r="O545" s="328"/>
      <c r="P545" s="328"/>
      <c r="Q545" s="328"/>
      <c r="R545" s="328"/>
      <c r="S545" s="328"/>
      <c r="T545" s="328"/>
      <c r="U545" s="328"/>
      <c r="V545" s="328"/>
      <c r="W545" s="328"/>
      <c r="X545" s="328"/>
      <c r="Y545" s="329"/>
      <c r="Z545" s="336"/>
      <c r="AA545" s="337"/>
      <c r="AB545" s="337"/>
      <c r="AC545" s="337"/>
      <c r="AD545" s="338"/>
      <c r="AE545" s="336"/>
      <c r="AF545" s="337"/>
      <c r="AG545" s="337"/>
      <c r="AH545" s="337"/>
      <c r="AI545" s="337"/>
      <c r="AJ545" s="337"/>
      <c r="AK545" s="300" t="s">
        <v>529</v>
      </c>
      <c r="AL545" s="301"/>
      <c r="AM545" s="301"/>
      <c r="AN545" s="301"/>
      <c r="AO545" s="301"/>
      <c r="AP545" s="301"/>
      <c r="AQ545" s="301"/>
      <c r="AR545" s="301"/>
      <c r="AS545" s="301"/>
      <c r="AT545" s="301"/>
      <c r="AU545" s="301"/>
      <c r="AV545" s="301"/>
      <c r="AW545" s="301"/>
      <c r="AX545" s="302"/>
      <c r="AY545" s="407">
        <v>0.25</v>
      </c>
      <c r="AZ545" s="304"/>
      <c r="BA545" s="304"/>
      <c r="BB545" s="408"/>
      <c r="BC545" s="306">
        <f t="shared" si="81"/>
        <v>20.5</v>
      </c>
      <c r="BD545" s="307"/>
      <c r="BE545" s="307"/>
      <c r="BF545" s="308"/>
      <c r="BG545" s="309">
        <v>18911</v>
      </c>
      <c r="BH545" s="310"/>
      <c r="BI545" s="310"/>
      <c r="BJ545" s="311"/>
      <c r="BK545" s="312">
        <f t="shared" si="82"/>
        <v>4727.75</v>
      </c>
      <c r="BL545" s="313"/>
      <c r="BM545" s="313"/>
      <c r="BN545" s="313"/>
      <c r="BO545" s="313"/>
      <c r="BP545" s="314"/>
      <c r="BQ545" s="294"/>
      <c r="BR545" s="295"/>
      <c r="BS545" s="295"/>
      <c r="BT545" s="295"/>
      <c r="BU545" s="295"/>
      <c r="BV545" s="295"/>
      <c r="BW545" s="296"/>
      <c r="BX545" s="294"/>
      <c r="BY545" s="295"/>
      <c r="BZ545" s="295"/>
      <c r="CA545" s="295"/>
      <c r="CB545" s="295"/>
      <c r="CC545" s="296"/>
      <c r="CD545" s="294"/>
      <c r="CE545" s="295"/>
      <c r="CF545" s="295"/>
      <c r="CG545" s="295"/>
      <c r="CH545" s="295"/>
      <c r="CI545" s="296"/>
    </row>
    <row r="546" spans="1:87" ht="18" customHeight="1" x14ac:dyDescent="0.25">
      <c r="A546" s="75"/>
      <c r="B546" s="327"/>
      <c r="C546" s="328"/>
      <c r="D546" s="328"/>
      <c r="E546" s="328"/>
      <c r="F546" s="328"/>
      <c r="G546" s="328"/>
      <c r="H546" s="328"/>
      <c r="I546" s="328"/>
      <c r="J546" s="328"/>
      <c r="K546" s="328"/>
      <c r="L546" s="328"/>
      <c r="M546" s="328"/>
      <c r="N546" s="328"/>
      <c r="O546" s="328"/>
      <c r="P546" s="328"/>
      <c r="Q546" s="328"/>
      <c r="R546" s="328"/>
      <c r="S546" s="328"/>
      <c r="T546" s="328"/>
      <c r="U546" s="328"/>
      <c r="V546" s="328"/>
      <c r="W546" s="328"/>
      <c r="X546" s="328"/>
      <c r="Y546" s="329"/>
      <c r="Z546" s="336"/>
      <c r="AA546" s="337"/>
      <c r="AB546" s="337"/>
      <c r="AC546" s="337"/>
      <c r="AD546" s="338"/>
      <c r="AE546" s="336"/>
      <c r="AF546" s="337"/>
      <c r="AG546" s="337"/>
      <c r="AH546" s="337"/>
      <c r="AI546" s="337"/>
      <c r="AJ546" s="337"/>
      <c r="AK546" s="300" t="s">
        <v>526</v>
      </c>
      <c r="AL546" s="301"/>
      <c r="AM546" s="301"/>
      <c r="AN546" s="301"/>
      <c r="AO546" s="301"/>
      <c r="AP546" s="301"/>
      <c r="AQ546" s="301"/>
      <c r="AR546" s="301"/>
      <c r="AS546" s="301"/>
      <c r="AT546" s="301"/>
      <c r="AU546" s="301"/>
      <c r="AV546" s="301"/>
      <c r="AW546" s="301"/>
      <c r="AX546" s="302"/>
      <c r="AY546" s="407">
        <v>0.25</v>
      </c>
      <c r="AZ546" s="304"/>
      <c r="BA546" s="304"/>
      <c r="BB546" s="408"/>
      <c r="BC546" s="306">
        <f t="shared" si="81"/>
        <v>20.5</v>
      </c>
      <c r="BD546" s="307"/>
      <c r="BE546" s="307"/>
      <c r="BF546" s="308"/>
      <c r="BG546" s="309">
        <v>7925</v>
      </c>
      <c r="BH546" s="310"/>
      <c r="BI546" s="310"/>
      <c r="BJ546" s="311"/>
      <c r="BK546" s="312">
        <f t="shared" si="82"/>
        <v>1981.25</v>
      </c>
      <c r="BL546" s="313"/>
      <c r="BM546" s="313"/>
      <c r="BN546" s="313"/>
      <c r="BO546" s="313"/>
      <c r="BP546" s="314"/>
      <c r="BQ546" s="294"/>
      <c r="BR546" s="295"/>
      <c r="BS546" s="295"/>
      <c r="BT546" s="295"/>
      <c r="BU546" s="295"/>
      <c r="BV546" s="295"/>
      <c r="BW546" s="296"/>
      <c r="BX546" s="294"/>
      <c r="BY546" s="295"/>
      <c r="BZ546" s="295"/>
      <c r="CA546" s="295"/>
      <c r="CB546" s="295"/>
      <c r="CC546" s="296"/>
      <c r="CD546" s="294"/>
      <c r="CE546" s="295"/>
      <c r="CF546" s="295"/>
      <c r="CG546" s="295"/>
      <c r="CH546" s="295"/>
      <c r="CI546" s="296"/>
    </row>
    <row r="547" spans="1:87" ht="18" customHeight="1" x14ac:dyDescent="0.25">
      <c r="A547" s="75"/>
      <c r="B547" s="327"/>
      <c r="C547" s="328"/>
      <c r="D547" s="328"/>
      <c r="E547" s="328"/>
      <c r="F547" s="328"/>
      <c r="G547" s="328"/>
      <c r="H547" s="328"/>
      <c r="I547" s="328"/>
      <c r="J547" s="328"/>
      <c r="K547" s="328"/>
      <c r="L547" s="328"/>
      <c r="M547" s="328"/>
      <c r="N547" s="328"/>
      <c r="O547" s="328"/>
      <c r="P547" s="328"/>
      <c r="Q547" s="328"/>
      <c r="R547" s="328"/>
      <c r="S547" s="328"/>
      <c r="T547" s="328"/>
      <c r="U547" s="328"/>
      <c r="V547" s="328"/>
      <c r="W547" s="328"/>
      <c r="X547" s="328"/>
      <c r="Y547" s="329"/>
      <c r="Z547" s="336"/>
      <c r="AA547" s="337"/>
      <c r="AB547" s="337"/>
      <c r="AC547" s="337"/>
      <c r="AD547" s="338"/>
      <c r="AE547" s="336"/>
      <c r="AF547" s="337"/>
      <c r="AG547" s="337"/>
      <c r="AH547" s="337"/>
      <c r="AI547" s="337"/>
      <c r="AJ547" s="337"/>
      <c r="AK547" s="300" t="s">
        <v>530</v>
      </c>
      <c r="AL547" s="301"/>
      <c r="AM547" s="301"/>
      <c r="AN547" s="301"/>
      <c r="AO547" s="301"/>
      <c r="AP547" s="301"/>
      <c r="AQ547" s="301"/>
      <c r="AR547" s="301"/>
      <c r="AS547" s="301"/>
      <c r="AT547" s="301"/>
      <c r="AU547" s="301"/>
      <c r="AV547" s="301"/>
      <c r="AW547" s="301"/>
      <c r="AX547" s="302"/>
      <c r="AY547" s="407">
        <v>0.25</v>
      </c>
      <c r="AZ547" s="304"/>
      <c r="BA547" s="304"/>
      <c r="BB547" s="408"/>
      <c r="BC547" s="306">
        <f t="shared" si="81"/>
        <v>20.5</v>
      </c>
      <c r="BD547" s="307"/>
      <c r="BE547" s="307"/>
      <c r="BF547" s="308"/>
      <c r="BG547" s="309">
        <v>22629</v>
      </c>
      <c r="BH547" s="310"/>
      <c r="BI547" s="310"/>
      <c r="BJ547" s="311"/>
      <c r="BK547" s="312">
        <f t="shared" si="82"/>
        <v>5657.25</v>
      </c>
      <c r="BL547" s="313"/>
      <c r="BM547" s="313"/>
      <c r="BN547" s="313"/>
      <c r="BO547" s="313"/>
      <c r="BP547" s="314"/>
      <c r="BQ547" s="294"/>
      <c r="BR547" s="295"/>
      <c r="BS547" s="295"/>
      <c r="BT547" s="295"/>
      <c r="BU547" s="295"/>
      <c r="BV547" s="295"/>
      <c r="BW547" s="296"/>
      <c r="BX547" s="294"/>
      <c r="BY547" s="295"/>
      <c r="BZ547" s="295"/>
      <c r="CA547" s="295"/>
      <c r="CB547" s="295"/>
      <c r="CC547" s="296"/>
      <c r="CD547" s="294"/>
      <c r="CE547" s="295"/>
      <c r="CF547" s="295"/>
      <c r="CG547" s="295"/>
      <c r="CH547" s="295"/>
      <c r="CI547" s="296"/>
    </row>
    <row r="548" spans="1:87" ht="18" customHeight="1" x14ac:dyDescent="0.25">
      <c r="A548" s="75"/>
      <c r="B548" s="327"/>
      <c r="C548" s="328"/>
      <c r="D548" s="328"/>
      <c r="E548" s="328"/>
      <c r="F548" s="328"/>
      <c r="G548" s="328"/>
      <c r="H548" s="328"/>
      <c r="I548" s="328"/>
      <c r="J548" s="328"/>
      <c r="K548" s="328"/>
      <c r="L548" s="328"/>
      <c r="M548" s="328"/>
      <c r="N548" s="328"/>
      <c r="O548" s="328"/>
      <c r="P548" s="328"/>
      <c r="Q548" s="328"/>
      <c r="R548" s="328"/>
      <c r="S548" s="328"/>
      <c r="T548" s="328"/>
      <c r="U548" s="328"/>
      <c r="V548" s="328"/>
      <c r="W548" s="328"/>
      <c r="X548" s="328"/>
      <c r="Y548" s="329"/>
      <c r="Z548" s="336"/>
      <c r="AA548" s="337"/>
      <c r="AB548" s="337"/>
      <c r="AC548" s="337"/>
      <c r="AD548" s="338"/>
      <c r="AE548" s="336"/>
      <c r="AF548" s="337"/>
      <c r="AG548" s="337"/>
      <c r="AH548" s="337"/>
      <c r="AI548" s="337"/>
      <c r="AJ548" s="337"/>
      <c r="AK548" s="300" t="s">
        <v>18</v>
      </c>
      <c r="AL548" s="301"/>
      <c r="AM548" s="301"/>
      <c r="AN548" s="301"/>
      <c r="AO548" s="301"/>
      <c r="AP548" s="301"/>
      <c r="AQ548" s="301"/>
      <c r="AR548" s="301"/>
      <c r="AS548" s="301"/>
      <c r="AT548" s="301"/>
      <c r="AU548" s="301"/>
      <c r="AV548" s="301"/>
      <c r="AW548" s="301"/>
      <c r="AX548" s="302"/>
      <c r="AY548" s="407">
        <v>0.25</v>
      </c>
      <c r="AZ548" s="304"/>
      <c r="BA548" s="304"/>
      <c r="BB548" s="408"/>
      <c r="BC548" s="306">
        <f t="shared" si="81"/>
        <v>20.5</v>
      </c>
      <c r="BD548" s="307"/>
      <c r="BE548" s="307"/>
      <c r="BF548" s="308"/>
      <c r="BG548" s="309">
        <v>28961</v>
      </c>
      <c r="BH548" s="310"/>
      <c r="BI548" s="310"/>
      <c r="BJ548" s="311"/>
      <c r="BK548" s="312">
        <f t="shared" si="82"/>
        <v>7240.25</v>
      </c>
      <c r="BL548" s="313"/>
      <c r="BM548" s="313"/>
      <c r="BN548" s="313"/>
      <c r="BO548" s="313"/>
      <c r="BP548" s="314"/>
      <c r="BQ548" s="294"/>
      <c r="BR548" s="295"/>
      <c r="BS548" s="295"/>
      <c r="BT548" s="295"/>
      <c r="BU548" s="295"/>
      <c r="BV548" s="295"/>
      <c r="BW548" s="296"/>
      <c r="BX548" s="294"/>
      <c r="BY548" s="295"/>
      <c r="BZ548" s="295"/>
      <c r="CA548" s="295"/>
      <c r="CB548" s="295"/>
      <c r="CC548" s="296"/>
      <c r="CD548" s="294"/>
      <c r="CE548" s="295"/>
      <c r="CF548" s="295"/>
      <c r="CG548" s="295"/>
      <c r="CH548" s="295"/>
      <c r="CI548" s="296"/>
    </row>
    <row r="549" spans="1:87" ht="18" customHeight="1" thickBot="1" x14ac:dyDescent="0.3">
      <c r="A549" s="75"/>
      <c r="B549" s="327"/>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9"/>
      <c r="Z549" s="336"/>
      <c r="AA549" s="337"/>
      <c r="AB549" s="337"/>
      <c r="AC549" s="337"/>
      <c r="AD549" s="338"/>
      <c r="AE549" s="336"/>
      <c r="AF549" s="337"/>
      <c r="AG549" s="337"/>
      <c r="AH549" s="337"/>
      <c r="AI549" s="337"/>
      <c r="AJ549" s="337"/>
      <c r="AK549" s="392" t="s">
        <v>37</v>
      </c>
      <c r="AL549" s="393"/>
      <c r="AM549" s="393"/>
      <c r="AN549" s="393"/>
      <c r="AO549" s="393"/>
      <c r="AP549" s="393"/>
      <c r="AQ549" s="393"/>
      <c r="AR549" s="393"/>
      <c r="AS549" s="393"/>
      <c r="AT549" s="393"/>
      <c r="AU549" s="393"/>
      <c r="AV549" s="393"/>
      <c r="AW549" s="393"/>
      <c r="AX549" s="394"/>
      <c r="AY549" s="407">
        <v>0.25</v>
      </c>
      <c r="AZ549" s="304"/>
      <c r="BA549" s="304"/>
      <c r="BB549" s="408"/>
      <c r="BC549" s="306">
        <f t="shared" si="81"/>
        <v>20.5</v>
      </c>
      <c r="BD549" s="307"/>
      <c r="BE549" s="307"/>
      <c r="BF549" s="308"/>
      <c r="BG549" s="309">
        <v>11840</v>
      </c>
      <c r="BH549" s="310"/>
      <c r="BI549" s="310"/>
      <c r="BJ549" s="311"/>
      <c r="BK549" s="312">
        <f t="shared" si="82"/>
        <v>2960</v>
      </c>
      <c r="BL549" s="313"/>
      <c r="BM549" s="313"/>
      <c r="BN549" s="313"/>
      <c r="BO549" s="313"/>
      <c r="BP549" s="314"/>
      <c r="BQ549" s="294"/>
      <c r="BR549" s="295"/>
      <c r="BS549" s="295"/>
      <c r="BT549" s="295"/>
      <c r="BU549" s="295"/>
      <c r="BV549" s="295"/>
      <c r="BW549" s="296"/>
      <c r="BX549" s="294"/>
      <c r="BY549" s="295"/>
      <c r="BZ549" s="295"/>
      <c r="CA549" s="295"/>
      <c r="CB549" s="295"/>
      <c r="CC549" s="296"/>
      <c r="CD549" s="294"/>
      <c r="CE549" s="295"/>
      <c r="CF549" s="295"/>
      <c r="CG549" s="295"/>
      <c r="CH549" s="295"/>
      <c r="CI549" s="296"/>
    </row>
    <row r="550" spans="1:87" ht="18" customHeight="1" thickBot="1" x14ac:dyDescent="0.3">
      <c r="A550" s="75"/>
      <c r="B550" s="377"/>
      <c r="C550" s="378"/>
      <c r="D550" s="378"/>
      <c r="E550" s="378"/>
      <c r="F550" s="378"/>
      <c r="G550" s="378"/>
      <c r="H550" s="378"/>
      <c r="I550" s="378"/>
      <c r="J550" s="378"/>
      <c r="K550" s="378"/>
      <c r="L550" s="378"/>
      <c r="M550" s="378"/>
      <c r="N550" s="378"/>
      <c r="O550" s="378"/>
      <c r="P550" s="378"/>
      <c r="Q550" s="378"/>
      <c r="R550" s="378"/>
      <c r="S550" s="378"/>
      <c r="T550" s="378"/>
      <c r="U550" s="378"/>
      <c r="V550" s="378"/>
      <c r="W550" s="378"/>
      <c r="X550" s="378"/>
      <c r="Y550" s="378"/>
      <c r="Z550" s="378"/>
      <c r="AA550" s="378"/>
      <c r="AB550" s="378"/>
      <c r="AC550" s="378"/>
      <c r="AD550" s="378"/>
      <c r="AE550" s="378"/>
      <c r="AF550" s="378"/>
      <c r="AG550" s="378"/>
      <c r="AH550" s="378"/>
      <c r="AI550" s="378"/>
      <c r="AJ550" s="379"/>
      <c r="AK550" s="380" t="s">
        <v>3</v>
      </c>
      <c r="AL550" s="381"/>
      <c r="AM550" s="381"/>
      <c r="AN550" s="381"/>
      <c r="AO550" s="381"/>
      <c r="AP550" s="381"/>
      <c r="AQ550" s="381"/>
      <c r="AR550" s="381"/>
      <c r="AS550" s="381"/>
      <c r="AT550" s="381"/>
      <c r="AU550" s="381"/>
      <c r="AV550" s="381"/>
      <c r="AW550" s="381"/>
      <c r="AX550" s="381"/>
      <c r="AY550" s="382"/>
      <c r="AZ550" s="382"/>
      <c r="BA550" s="382"/>
      <c r="BB550" s="382"/>
      <c r="BC550" s="382"/>
      <c r="BD550" s="382"/>
      <c r="BE550" s="382"/>
      <c r="BF550" s="382"/>
      <c r="BG550" s="382"/>
      <c r="BH550" s="382"/>
      <c r="BI550" s="382"/>
      <c r="BJ550" s="383"/>
      <c r="BK550" s="384">
        <f>SUM(BK539:BK549)</f>
        <v>62246.5</v>
      </c>
      <c r="BL550" s="385"/>
      <c r="BM550" s="385"/>
      <c r="BN550" s="385"/>
      <c r="BO550" s="385"/>
      <c r="BP550" s="386"/>
      <c r="BQ550" s="387" t="s">
        <v>100</v>
      </c>
      <c r="BR550" s="388"/>
      <c r="BS550" s="388"/>
      <c r="BT550" s="388"/>
      <c r="BU550" s="388"/>
      <c r="BV550" s="388"/>
      <c r="BW550" s="388"/>
      <c r="BX550" s="388"/>
      <c r="BY550" s="388"/>
      <c r="BZ550" s="388"/>
      <c r="CA550" s="388"/>
      <c r="CB550" s="388"/>
      <c r="CC550" s="389"/>
      <c r="CD550" s="390">
        <f>+CD539*AE539</f>
        <v>6101427.0588235287</v>
      </c>
      <c r="CE550" s="390"/>
      <c r="CF550" s="390"/>
      <c r="CG550" s="390"/>
      <c r="CH550" s="390"/>
      <c r="CI550" s="391"/>
    </row>
    <row r="551" spans="1:87" ht="18" customHeight="1" thickBot="1" x14ac:dyDescent="0.3">
      <c r="A551" s="75"/>
      <c r="B551" s="76"/>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c r="AA551" s="76"/>
      <c r="AB551" s="76"/>
      <c r="AC551" s="76"/>
      <c r="AD551" s="76"/>
      <c r="AE551" s="76"/>
      <c r="AF551" s="76"/>
      <c r="AG551" s="76"/>
      <c r="AH551" s="76"/>
      <c r="AI551" s="76"/>
      <c r="AJ551" s="76"/>
      <c r="BG551" s="78"/>
      <c r="BH551" s="78"/>
      <c r="BI551" s="78"/>
      <c r="BJ551" s="78"/>
      <c r="BK551" s="79"/>
      <c r="BL551" s="79"/>
      <c r="BM551" s="79"/>
      <c r="BN551" s="79"/>
      <c r="BO551" s="79"/>
      <c r="BP551" s="79"/>
      <c r="BQ551" s="79"/>
      <c r="BR551" s="79"/>
      <c r="BS551" s="79"/>
      <c r="BT551" s="79"/>
      <c r="BU551" s="79"/>
      <c r="BV551" s="79"/>
      <c r="BW551" s="79"/>
      <c r="BX551" s="79"/>
      <c r="BY551" s="79"/>
      <c r="BZ551" s="79"/>
      <c r="CA551" s="79"/>
      <c r="CB551" s="79"/>
      <c r="CC551" s="79"/>
      <c r="CD551" s="79"/>
      <c r="CE551" s="79"/>
      <c r="CF551" s="79"/>
      <c r="CG551" s="79"/>
      <c r="CH551" s="79"/>
      <c r="CI551" s="79"/>
    </row>
    <row r="552" spans="1:87" ht="18" customHeight="1" x14ac:dyDescent="0.25">
      <c r="A552" s="75"/>
      <c r="B552" s="348" t="s">
        <v>0</v>
      </c>
      <c r="C552" s="349"/>
      <c r="D552" s="349"/>
      <c r="E552" s="349"/>
      <c r="F552" s="349"/>
      <c r="G552" s="349"/>
      <c r="H552" s="349"/>
      <c r="I552" s="349"/>
      <c r="J552" s="349"/>
      <c r="K552" s="349"/>
      <c r="L552" s="349"/>
      <c r="M552" s="349"/>
      <c r="N552" s="349"/>
      <c r="O552" s="349"/>
      <c r="P552" s="349"/>
      <c r="Q552" s="349"/>
      <c r="R552" s="349"/>
      <c r="S552" s="349"/>
      <c r="T552" s="349"/>
      <c r="U552" s="349"/>
      <c r="V552" s="349"/>
      <c r="W552" s="349"/>
      <c r="X552" s="349"/>
      <c r="Y552" s="350"/>
      <c r="Z552" s="348" t="s">
        <v>80</v>
      </c>
      <c r="AA552" s="349"/>
      <c r="AB552" s="349"/>
      <c r="AC552" s="349"/>
      <c r="AD552" s="350"/>
      <c r="AE552" s="357" t="s">
        <v>79</v>
      </c>
      <c r="AF552" s="358"/>
      <c r="AG552" s="358"/>
      <c r="AH552" s="358"/>
      <c r="AI552" s="358"/>
      <c r="AJ552" s="359"/>
      <c r="AK552" s="357" t="s">
        <v>81</v>
      </c>
      <c r="AL552" s="358"/>
      <c r="AM552" s="358"/>
      <c r="AN552" s="358"/>
      <c r="AO552" s="358"/>
      <c r="AP552" s="358"/>
      <c r="AQ552" s="358"/>
      <c r="AR552" s="358"/>
      <c r="AS552" s="358"/>
      <c r="AT552" s="358"/>
      <c r="AU552" s="358"/>
      <c r="AV552" s="358"/>
      <c r="AW552" s="358"/>
      <c r="AX552" s="359"/>
      <c r="AY552" s="357" t="s">
        <v>1</v>
      </c>
      <c r="AZ552" s="358"/>
      <c r="BA552" s="358"/>
      <c r="BB552" s="359"/>
      <c r="BC552" s="348" t="s">
        <v>104</v>
      </c>
      <c r="BD552" s="349"/>
      <c r="BE552" s="349"/>
      <c r="BF552" s="350"/>
      <c r="BG552" s="366" t="s">
        <v>82</v>
      </c>
      <c r="BH552" s="367"/>
      <c r="BI552" s="367"/>
      <c r="BJ552" s="368"/>
      <c r="BK552" s="315" t="s">
        <v>99</v>
      </c>
      <c r="BL552" s="316"/>
      <c r="BM552" s="316"/>
      <c r="BN552" s="316"/>
      <c r="BO552" s="316"/>
      <c r="BP552" s="317"/>
      <c r="BQ552" s="315" t="s">
        <v>83</v>
      </c>
      <c r="BR552" s="316"/>
      <c r="BS552" s="316"/>
      <c r="BT552" s="316"/>
      <c r="BU552" s="316"/>
      <c r="BV552" s="316"/>
      <c r="BW552" s="317"/>
      <c r="BX552" s="315" t="s">
        <v>84</v>
      </c>
      <c r="BY552" s="316"/>
      <c r="BZ552" s="316"/>
      <c r="CA552" s="316"/>
      <c r="CB552" s="316"/>
      <c r="CC552" s="317"/>
      <c r="CD552" s="315" t="s">
        <v>85</v>
      </c>
      <c r="CE552" s="316"/>
      <c r="CF552" s="316"/>
      <c r="CG552" s="316"/>
      <c r="CH552" s="316"/>
      <c r="CI552" s="317"/>
    </row>
    <row r="553" spans="1:87" ht="18" customHeight="1" x14ac:dyDescent="0.25">
      <c r="A553" s="75"/>
      <c r="B553" s="351"/>
      <c r="C553" s="352"/>
      <c r="D553" s="352"/>
      <c r="E553" s="352"/>
      <c r="F553" s="352"/>
      <c r="G553" s="352"/>
      <c r="H553" s="352"/>
      <c r="I553" s="352"/>
      <c r="J553" s="352"/>
      <c r="K553" s="352"/>
      <c r="L553" s="352"/>
      <c r="M553" s="352"/>
      <c r="N553" s="352"/>
      <c r="O553" s="352"/>
      <c r="P553" s="352"/>
      <c r="Q553" s="352"/>
      <c r="R553" s="352"/>
      <c r="S553" s="352"/>
      <c r="T553" s="352"/>
      <c r="U553" s="352"/>
      <c r="V553" s="352"/>
      <c r="W553" s="352"/>
      <c r="X553" s="352"/>
      <c r="Y553" s="353"/>
      <c r="Z553" s="351"/>
      <c r="AA553" s="352"/>
      <c r="AB553" s="352"/>
      <c r="AC553" s="352"/>
      <c r="AD553" s="353"/>
      <c r="AE553" s="360"/>
      <c r="AF553" s="361"/>
      <c r="AG553" s="361"/>
      <c r="AH553" s="361"/>
      <c r="AI553" s="361"/>
      <c r="AJ553" s="362"/>
      <c r="AK553" s="360"/>
      <c r="AL553" s="361"/>
      <c r="AM553" s="361"/>
      <c r="AN553" s="361"/>
      <c r="AO553" s="361"/>
      <c r="AP553" s="361"/>
      <c r="AQ553" s="361"/>
      <c r="AR553" s="361"/>
      <c r="AS553" s="361"/>
      <c r="AT553" s="361"/>
      <c r="AU553" s="361"/>
      <c r="AV553" s="361"/>
      <c r="AW553" s="361"/>
      <c r="AX553" s="362"/>
      <c r="AY553" s="360"/>
      <c r="AZ553" s="361"/>
      <c r="BA553" s="361"/>
      <c r="BB553" s="362"/>
      <c r="BC553" s="351"/>
      <c r="BD553" s="352"/>
      <c r="BE553" s="352"/>
      <c r="BF553" s="353"/>
      <c r="BG553" s="369"/>
      <c r="BH553" s="370"/>
      <c r="BI553" s="370"/>
      <c r="BJ553" s="371"/>
      <c r="BK553" s="318"/>
      <c r="BL553" s="319"/>
      <c r="BM553" s="319"/>
      <c r="BN553" s="319"/>
      <c r="BO553" s="319"/>
      <c r="BP553" s="320"/>
      <c r="BQ553" s="318"/>
      <c r="BR553" s="319"/>
      <c r="BS553" s="319"/>
      <c r="BT553" s="319"/>
      <c r="BU553" s="319"/>
      <c r="BV553" s="319"/>
      <c r="BW553" s="320"/>
      <c r="BX553" s="318"/>
      <c r="BY553" s="319"/>
      <c r="BZ553" s="319"/>
      <c r="CA553" s="319"/>
      <c r="CB553" s="319"/>
      <c r="CC553" s="320"/>
      <c r="CD553" s="318"/>
      <c r="CE553" s="319"/>
      <c r="CF553" s="319"/>
      <c r="CG553" s="319"/>
      <c r="CH553" s="319"/>
      <c r="CI553" s="320"/>
    </row>
    <row r="554" spans="1:87" ht="18" customHeight="1" thickBot="1" x14ac:dyDescent="0.3">
      <c r="A554" s="75"/>
      <c r="B554" s="354"/>
      <c r="C554" s="355"/>
      <c r="D554" s="355"/>
      <c r="E554" s="355"/>
      <c r="F554" s="355"/>
      <c r="G554" s="355"/>
      <c r="H554" s="355"/>
      <c r="I554" s="355"/>
      <c r="J554" s="355"/>
      <c r="K554" s="355"/>
      <c r="L554" s="355"/>
      <c r="M554" s="355"/>
      <c r="N554" s="355"/>
      <c r="O554" s="355"/>
      <c r="P554" s="355"/>
      <c r="Q554" s="355"/>
      <c r="R554" s="355"/>
      <c r="S554" s="355"/>
      <c r="T554" s="355"/>
      <c r="U554" s="355"/>
      <c r="V554" s="355"/>
      <c r="W554" s="355"/>
      <c r="X554" s="355"/>
      <c r="Y554" s="356"/>
      <c r="Z554" s="354"/>
      <c r="AA554" s="355"/>
      <c r="AB554" s="355"/>
      <c r="AC554" s="355"/>
      <c r="AD554" s="356"/>
      <c r="AE554" s="363"/>
      <c r="AF554" s="364"/>
      <c r="AG554" s="364"/>
      <c r="AH554" s="364"/>
      <c r="AI554" s="364"/>
      <c r="AJ554" s="365"/>
      <c r="AK554" s="360"/>
      <c r="AL554" s="361"/>
      <c r="AM554" s="361"/>
      <c r="AN554" s="361"/>
      <c r="AO554" s="361"/>
      <c r="AP554" s="361"/>
      <c r="AQ554" s="361"/>
      <c r="AR554" s="361"/>
      <c r="AS554" s="361"/>
      <c r="AT554" s="361"/>
      <c r="AU554" s="361"/>
      <c r="AV554" s="361"/>
      <c r="AW554" s="361"/>
      <c r="AX554" s="362"/>
      <c r="AY554" s="360"/>
      <c r="AZ554" s="361"/>
      <c r="BA554" s="361"/>
      <c r="BB554" s="362"/>
      <c r="BC554" s="351"/>
      <c r="BD554" s="352"/>
      <c r="BE554" s="352"/>
      <c r="BF554" s="353"/>
      <c r="BG554" s="369"/>
      <c r="BH554" s="370"/>
      <c r="BI554" s="370"/>
      <c r="BJ554" s="371"/>
      <c r="BK554" s="318"/>
      <c r="BL554" s="319"/>
      <c r="BM554" s="319"/>
      <c r="BN554" s="319"/>
      <c r="BO554" s="319"/>
      <c r="BP554" s="320"/>
      <c r="BQ554" s="321"/>
      <c r="BR554" s="322"/>
      <c r="BS554" s="322"/>
      <c r="BT554" s="322"/>
      <c r="BU554" s="322"/>
      <c r="BV554" s="322"/>
      <c r="BW554" s="323"/>
      <c r="BX554" s="321"/>
      <c r="BY554" s="322"/>
      <c r="BZ554" s="322"/>
      <c r="CA554" s="322"/>
      <c r="CB554" s="322"/>
      <c r="CC554" s="323"/>
      <c r="CD554" s="321"/>
      <c r="CE554" s="322"/>
      <c r="CF554" s="322"/>
      <c r="CG554" s="322"/>
      <c r="CH554" s="322"/>
      <c r="CI554" s="323"/>
    </row>
    <row r="555" spans="1:87" ht="18" customHeight="1" x14ac:dyDescent="0.25">
      <c r="A555" s="75"/>
      <c r="B555" s="324" t="s">
        <v>304</v>
      </c>
      <c r="C555" s="325"/>
      <c r="D555" s="325"/>
      <c r="E555" s="325"/>
      <c r="F555" s="325"/>
      <c r="G555" s="325"/>
      <c r="H555" s="325"/>
      <c r="I555" s="325"/>
      <c r="J555" s="325"/>
      <c r="K555" s="325"/>
      <c r="L555" s="325"/>
      <c r="M555" s="325"/>
      <c r="N555" s="325"/>
      <c r="O555" s="325"/>
      <c r="P555" s="325"/>
      <c r="Q555" s="325"/>
      <c r="R555" s="325"/>
      <c r="S555" s="325"/>
      <c r="T555" s="325"/>
      <c r="U555" s="325"/>
      <c r="V555" s="325"/>
      <c r="W555" s="325"/>
      <c r="X555" s="325"/>
      <c r="Y555" s="326"/>
      <c r="Z555" s="333" t="s">
        <v>360</v>
      </c>
      <c r="AA555" s="334"/>
      <c r="AB555" s="334"/>
      <c r="AC555" s="334"/>
      <c r="AD555" s="335"/>
      <c r="AE555" s="333">
        <v>6</v>
      </c>
      <c r="AF555" s="334"/>
      <c r="AG555" s="334"/>
      <c r="AH555" s="334"/>
      <c r="AI555" s="334"/>
      <c r="AJ555" s="334"/>
      <c r="AK555" s="342" t="s">
        <v>19</v>
      </c>
      <c r="AL555" s="343"/>
      <c r="AM555" s="343"/>
      <c r="AN555" s="343"/>
      <c r="AO555" s="343"/>
      <c r="AP555" s="343"/>
      <c r="AQ555" s="343"/>
      <c r="AR555" s="343"/>
      <c r="AS555" s="343"/>
      <c r="AT555" s="343"/>
      <c r="AU555" s="343"/>
      <c r="AV555" s="343"/>
      <c r="AW555" s="343"/>
      <c r="AX555" s="344"/>
      <c r="AY555" s="409">
        <v>3</v>
      </c>
      <c r="AZ555" s="346"/>
      <c r="BA555" s="346"/>
      <c r="BB555" s="410"/>
      <c r="BC555" s="345">
        <f>+$AE$555*AY555</f>
        <v>18</v>
      </c>
      <c r="BD555" s="346"/>
      <c r="BE555" s="346"/>
      <c r="BF555" s="347"/>
      <c r="BG555" s="285">
        <v>6399</v>
      </c>
      <c r="BH555" s="286"/>
      <c r="BI555" s="286"/>
      <c r="BJ555" s="287"/>
      <c r="BK555" s="288">
        <f>+AY555*BG555</f>
        <v>19197</v>
      </c>
      <c r="BL555" s="289"/>
      <c r="BM555" s="289"/>
      <c r="BN555" s="289"/>
      <c r="BO555" s="289"/>
      <c r="BP555" s="290"/>
      <c r="BQ555" s="291">
        <v>500</v>
      </c>
      <c r="BR555" s="292"/>
      <c r="BS555" s="292"/>
      <c r="BT555" s="292"/>
      <c r="BU555" s="292"/>
      <c r="BV555" s="292"/>
      <c r="BW555" s="293"/>
      <c r="BX555" s="291">
        <f>+(((BK557+BQ555)*15)/85)</f>
        <v>7469.2941176470586</v>
      </c>
      <c r="BY555" s="292"/>
      <c r="BZ555" s="292"/>
      <c r="CA555" s="292"/>
      <c r="CB555" s="292"/>
      <c r="CC555" s="293"/>
      <c r="CD555" s="291">
        <f>+BK557+BQ555+BX555</f>
        <v>49795.294117647056</v>
      </c>
      <c r="CE555" s="292"/>
      <c r="CF555" s="292"/>
      <c r="CG555" s="292"/>
      <c r="CH555" s="292"/>
      <c r="CI555" s="293"/>
    </row>
    <row r="556" spans="1:87" ht="18" customHeight="1" thickBot="1" x14ac:dyDescent="0.3">
      <c r="A556" s="75"/>
      <c r="B556" s="327"/>
      <c r="C556" s="328"/>
      <c r="D556" s="328"/>
      <c r="E556" s="328"/>
      <c r="F556" s="328"/>
      <c r="G556" s="328"/>
      <c r="H556" s="328"/>
      <c r="I556" s="328"/>
      <c r="J556" s="328"/>
      <c r="K556" s="328"/>
      <c r="L556" s="328"/>
      <c r="M556" s="328"/>
      <c r="N556" s="328"/>
      <c r="O556" s="328"/>
      <c r="P556" s="328"/>
      <c r="Q556" s="328"/>
      <c r="R556" s="328"/>
      <c r="S556" s="328"/>
      <c r="T556" s="328"/>
      <c r="U556" s="328"/>
      <c r="V556" s="328"/>
      <c r="W556" s="328"/>
      <c r="X556" s="328"/>
      <c r="Y556" s="329"/>
      <c r="Z556" s="336"/>
      <c r="AA556" s="337"/>
      <c r="AB556" s="337"/>
      <c r="AC556" s="337"/>
      <c r="AD556" s="338"/>
      <c r="AE556" s="336"/>
      <c r="AF556" s="337"/>
      <c r="AG556" s="337"/>
      <c r="AH556" s="337"/>
      <c r="AI556" s="337"/>
      <c r="AJ556" s="337"/>
      <c r="AK556" s="392" t="s">
        <v>530</v>
      </c>
      <c r="AL556" s="393"/>
      <c r="AM556" s="393"/>
      <c r="AN556" s="393"/>
      <c r="AO556" s="393"/>
      <c r="AP556" s="393"/>
      <c r="AQ556" s="393"/>
      <c r="AR556" s="393"/>
      <c r="AS556" s="393"/>
      <c r="AT556" s="393"/>
      <c r="AU556" s="393"/>
      <c r="AV556" s="393"/>
      <c r="AW556" s="393"/>
      <c r="AX556" s="394"/>
      <c r="AY556" s="407">
        <v>1</v>
      </c>
      <c r="AZ556" s="304"/>
      <c r="BA556" s="304"/>
      <c r="BB556" s="408"/>
      <c r="BC556" s="306">
        <f t="shared" ref="BC556" si="83">+$AE$555*AY556</f>
        <v>6</v>
      </c>
      <c r="BD556" s="307"/>
      <c r="BE556" s="307"/>
      <c r="BF556" s="308"/>
      <c r="BG556" s="309">
        <v>22629</v>
      </c>
      <c r="BH556" s="310"/>
      <c r="BI556" s="310"/>
      <c r="BJ556" s="311"/>
      <c r="BK556" s="312">
        <f t="shared" ref="BK556" si="84">+AY556*BG556</f>
        <v>22629</v>
      </c>
      <c r="BL556" s="313"/>
      <c r="BM556" s="313"/>
      <c r="BN556" s="313"/>
      <c r="BO556" s="313"/>
      <c r="BP556" s="314"/>
      <c r="BQ556" s="294"/>
      <c r="BR556" s="295"/>
      <c r="BS556" s="295"/>
      <c r="BT556" s="295"/>
      <c r="BU556" s="295"/>
      <c r="BV556" s="295"/>
      <c r="BW556" s="296"/>
      <c r="BX556" s="294"/>
      <c r="BY556" s="295"/>
      <c r="BZ556" s="295"/>
      <c r="CA556" s="295"/>
      <c r="CB556" s="295"/>
      <c r="CC556" s="296"/>
      <c r="CD556" s="294"/>
      <c r="CE556" s="295"/>
      <c r="CF556" s="295"/>
      <c r="CG556" s="295"/>
      <c r="CH556" s="295"/>
      <c r="CI556" s="296"/>
    </row>
    <row r="557" spans="1:87" ht="18" customHeight="1" thickBot="1" x14ac:dyDescent="0.3">
      <c r="A557" s="75"/>
      <c r="B557" s="377"/>
      <c r="C557" s="378"/>
      <c r="D557" s="378"/>
      <c r="E557" s="378"/>
      <c r="F557" s="378"/>
      <c r="G557" s="378"/>
      <c r="H557" s="378"/>
      <c r="I557" s="378"/>
      <c r="J557" s="378"/>
      <c r="K557" s="378"/>
      <c r="L557" s="378"/>
      <c r="M557" s="378"/>
      <c r="N557" s="378"/>
      <c r="O557" s="378"/>
      <c r="P557" s="378"/>
      <c r="Q557" s="378"/>
      <c r="R557" s="378"/>
      <c r="S557" s="378"/>
      <c r="T557" s="378"/>
      <c r="U557" s="378"/>
      <c r="V557" s="378"/>
      <c r="W557" s="378"/>
      <c r="X557" s="378"/>
      <c r="Y557" s="378"/>
      <c r="Z557" s="378"/>
      <c r="AA557" s="378"/>
      <c r="AB557" s="378"/>
      <c r="AC557" s="378"/>
      <c r="AD557" s="378"/>
      <c r="AE557" s="378"/>
      <c r="AF557" s="378"/>
      <c r="AG557" s="378"/>
      <c r="AH557" s="378"/>
      <c r="AI557" s="378"/>
      <c r="AJ557" s="379"/>
      <c r="AK557" s="380" t="s">
        <v>3</v>
      </c>
      <c r="AL557" s="381"/>
      <c r="AM557" s="381"/>
      <c r="AN557" s="381"/>
      <c r="AO557" s="381"/>
      <c r="AP557" s="381"/>
      <c r="AQ557" s="381"/>
      <c r="AR557" s="381"/>
      <c r="AS557" s="381"/>
      <c r="AT557" s="381"/>
      <c r="AU557" s="381"/>
      <c r="AV557" s="381"/>
      <c r="AW557" s="381"/>
      <c r="AX557" s="381"/>
      <c r="AY557" s="382"/>
      <c r="AZ557" s="382"/>
      <c r="BA557" s="382"/>
      <c r="BB557" s="382"/>
      <c r="BC557" s="382"/>
      <c r="BD557" s="382"/>
      <c r="BE557" s="382"/>
      <c r="BF557" s="382"/>
      <c r="BG557" s="382"/>
      <c r="BH557" s="382"/>
      <c r="BI557" s="382"/>
      <c r="BJ557" s="383"/>
      <c r="BK557" s="384">
        <f>SUM(BK555:BK556)</f>
        <v>41826</v>
      </c>
      <c r="BL557" s="385"/>
      <c r="BM557" s="385"/>
      <c r="BN557" s="385"/>
      <c r="BO557" s="385"/>
      <c r="BP557" s="386"/>
      <c r="BQ557" s="387" t="s">
        <v>100</v>
      </c>
      <c r="BR557" s="388"/>
      <c r="BS557" s="388"/>
      <c r="BT557" s="388"/>
      <c r="BU557" s="388"/>
      <c r="BV557" s="388"/>
      <c r="BW557" s="388"/>
      <c r="BX557" s="388"/>
      <c r="BY557" s="388"/>
      <c r="BZ557" s="388"/>
      <c r="CA557" s="388"/>
      <c r="CB557" s="388"/>
      <c r="CC557" s="389"/>
      <c r="CD557" s="390">
        <f>+CD555*AE555</f>
        <v>298771.76470588235</v>
      </c>
      <c r="CE557" s="390"/>
      <c r="CF557" s="390"/>
      <c r="CG557" s="390"/>
      <c r="CH557" s="390"/>
      <c r="CI557" s="391"/>
    </row>
    <row r="558" spans="1:87" ht="18" customHeight="1" thickBot="1" x14ac:dyDescent="0.3">
      <c r="A558" s="75"/>
      <c r="B558" s="76"/>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c r="AB558" s="76"/>
      <c r="AC558" s="76"/>
      <c r="AD558" s="76"/>
      <c r="AE558" s="76"/>
      <c r="AF558" s="76"/>
      <c r="AG558" s="76"/>
      <c r="AH558" s="76"/>
      <c r="AI558" s="76"/>
      <c r="AJ558" s="76"/>
      <c r="BG558" s="78"/>
      <c r="BH558" s="78"/>
      <c r="BI558" s="78"/>
      <c r="BJ558" s="78"/>
      <c r="BK558" s="79"/>
      <c r="BL558" s="79"/>
      <c r="BM558" s="79"/>
      <c r="BN558" s="79"/>
      <c r="BO558" s="79"/>
      <c r="BP558" s="79"/>
      <c r="BQ558" s="79"/>
      <c r="BR558" s="79"/>
      <c r="BS558" s="79"/>
      <c r="BT558" s="79"/>
      <c r="BU558" s="79"/>
      <c r="BV558" s="79"/>
      <c r="BW558" s="79"/>
      <c r="BX558" s="79"/>
      <c r="BY558" s="79"/>
      <c r="BZ558" s="79"/>
      <c r="CA558" s="79"/>
      <c r="CB558" s="79"/>
      <c r="CC558" s="79"/>
      <c r="CD558" s="79"/>
      <c r="CE558" s="79"/>
      <c r="CF558" s="79"/>
      <c r="CG558" s="79"/>
      <c r="CH558" s="79"/>
      <c r="CI558" s="79"/>
    </row>
    <row r="559" spans="1:87" ht="18" customHeight="1" x14ac:dyDescent="0.25">
      <c r="A559" s="75"/>
      <c r="B559" s="348" t="s">
        <v>0</v>
      </c>
      <c r="C559" s="349"/>
      <c r="D559" s="349"/>
      <c r="E559" s="349"/>
      <c r="F559" s="349"/>
      <c r="G559" s="349"/>
      <c r="H559" s="349"/>
      <c r="I559" s="349"/>
      <c r="J559" s="349"/>
      <c r="K559" s="349"/>
      <c r="L559" s="349"/>
      <c r="M559" s="349"/>
      <c r="N559" s="349"/>
      <c r="O559" s="349"/>
      <c r="P559" s="349"/>
      <c r="Q559" s="349"/>
      <c r="R559" s="349"/>
      <c r="S559" s="349"/>
      <c r="T559" s="349"/>
      <c r="U559" s="349"/>
      <c r="V559" s="349"/>
      <c r="W559" s="349"/>
      <c r="X559" s="349"/>
      <c r="Y559" s="350"/>
      <c r="Z559" s="348" t="s">
        <v>80</v>
      </c>
      <c r="AA559" s="349"/>
      <c r="AB559" s="349"/>
      <c r="AC559" s="349"/>
      <c r="AD559" s="350"/>
      <c r="AE559" s="357" t="s">
        <v>79</v>
      </c>
      <c r="AF559" s="358"/>
      <c r="AG559" s="358"/>
      <c r="AH559" s="358"/>
      <c r="AI559" s="358"/>
      <c r="AJ559" s="359"/>
      <c r="AK559" s="357" t="s">
        <v>81</v>
      </c>
      <c r="AL559" s="358"/>
      <c r="AM559" s="358"/>
      <c r="AN559" s="358"/>
      <c r="AO559" s="358"/>
      <c r="AP559" s="358"/>
      <c r="AQ559" s="358"/>
      <c r="AR559" s="358"/>
      <c r="AS559" s="358"/>
      <c r="AT559" s="358"/>
      <c r="AU559" s="358"/>
      <c r="AV559" s="358"/>
      <c r="AW559" s="358"/>
      <c r="AX559" s="359"/>
      <c r="AY559" s="357" t="s">
        <v>1</v>
      </c>
      <c r="AZ559" s="358"/>
      <c r="BA559" s="358"/>
      <c r="BB559" s="359"/>
      <c r="BC559" s="348" t="s">
        <v>104</v>
      </c>
      <c r="BD559" s="349"/>
      <c r="BE559" s="349"/>
      <c r="BF559" s="350"/>
      <c r="BG559" s="366" t="s">
        <v>82</v>
      </c>
      <c r="BH559" s="367"/>
      <c r="BI559" s="367"/>
      <c r="BJ559" s="368"/>
      <c r="BK559" s="315" t="s">
        <v>99</v>
      </c>
      <c r="BL559" s="316"/>
      <c r="BM559" s="316"/>
      <c r="BN559" s="316"/>
      <c r="BO559" s="316"/>
      <c r="BP559" s="317"/>
      <c r="BQ559" s="315" t="s">
        <v>83</v>
      </c>
      <c r="BR559" s="316"/>
      <c r="BS559" s="316"/>
      <c r="BT559" s="316"/>
      <c r="BU559" s="316"/>
      <c r="BV559" s="316"/>
      <c r="BW559" s="317"/>
      <c r="BX559" s="315" t="s">
        <v>84</v>
      </c>
      <c r="BY559" s="316"/>
      <c r="BZ559" s="316"/>
      <c r="CA559" s="316"/>
      <c r="CB559" s="316"/>
      <c r="CC559" s="317"/>
      <c r="CD559" s="315" t="s">
        <v>85</v>
      </c>
      <c r="CE559" s="316"/>
      <c r="CF559" s="316"/>
      <c r="CG559" s="316"/>
      <c r="CH559" s="316"/>
      <c r="CI559" s="317"/>
    </row>
    <row r="560" spans="1:87" ht="18" customHeight="1" x14ac:dyDescent="0.25">
      <c r="A560" s="75"/>
      <c r="B560" s="351"/>
      <c r="C560" s="352"/>
      <c r="D560" s="352"/>
      <c r="E560" s="352"/>
      <c r="F560" s="352"/>
      <c r="G560" s="352"/>
      <c r="H560" s="352"/>
      <c r="I560" s="352"/>
      <c r="J560" s="352"/>
      <c r="K560" s="352"/>
      <c r="L560" s="352"/>
      <c r="M560" s="352"/>
      <c r="N560" s="352"/>
      <c r="O560" s="352"/>
      <c r="P560" s="352"/>
      <c r="Q560" s="352"/>
      <c r="R560" s="352"/>
      <c r="S560" s="352"/>
      <c r="T560" s="352"/>
      <c r="U560" s="352"/>
      <c r="V560" s="352"/>
      <c r="W560" s="352"/>
      <c r="X560" s="352"/>
      <c r="Y560" s="353"/>
      <c r="Z560" s="351"/>
      <c r="AA560" s="352"/>
      <c r="AB560" s="352"/>
      <c r="AC560" s="352"/>
      <c r="AD560" s="353"/>
      <c r="AE560" s="360"/>
      <c r="AF560" s="361"/>
      <c r="AG560" s="361"/>
      <c r="AH560" s="361"/>
      <c r="AI560" s="361"/>
      <c r="AJ560" s="362"/>
      <c r="AK560" s="360"/>
      <c r="AL560" s="361"/>
      <c r="AM560" s="361"/>
      <c r="AN560" s="361"/>
      <c r="AO560" s="361"/>
      <c r="AP560" s="361"/>
      <c r="AQ560" s="361"/>
      <c r="AR560" s="361"/>
      <c r="AS560" s="361"/>
      <c r="AT560" s="361"/>
      <c r="AU560" s="361"/>
      <c r="AV560" s="361"/>
      <c r="AW560" s="361"/>
      <c r="AX560" s="362"/>
      <c r="AY560" s="360"/>
      <c r="AZ560" s="361"/>
      <c r="BA560" s="361"/>
      <c r="BB560" s="362"/>
      <c r="BC560" s="351"/>
      <c r="BD560" s="352"/>
      <c r="BE560" s="352"/>
      <c r="BF560" s="353"/>
      <c r="BG560" s="369"/>
      <c r="BH560" s="370"/>
      <c r="BI560" s="370"/>
      <c r="BJ560" s="371"/>
      <c r="BK560" s="318"/>
      <c r="BL560" s="319"/>
      <c r="BM560" s="319"/>
      <c r="BN560" s="319"/>
      <c r="BO560" s="319"/>
      <c r="BP560" s="320"/>
      <c r="BQ560" s="318"/>
      <c r="BR560" s="319"/>
      <c r="BS560" s="319"/>
      <c r="BT560" s="319"/>
      <c r="BU560" s="319"/>
      <c r="BV560" s="319"/>
      <c r="BW560" s="320"/>
      <c r="BX560" s="318"/>
      <c r="BY560" s="319"/>
      <c r="BZ560" s="319"/>
      <c r="CA560" s="319"/>
      <c r="CB560" s="319"/>
      <c r="CC560" s="320"/>
      <c r="CD560" s="318"/>
      <c r="CE560" s="319"/>
      <c r="CF560" s="319"/>
      <c r="CG560" s="319"/>
      <c r="CH560" s="319"/>
      <c r="CI560" s="320"/>
    </row>
    <row r="561" spans="1:87" ht="18" customHeight="1" thickBot="1" x14ac:dyDescent="0.3">
      <c r="A561" s="75"/>
      <c r="B561" s="354"/>
      <c r="C561" s="355"/>
      <c r="D561" s="355"/>
      <c r="E561" s="355"/>
      <c r="F561" s="355"/>
      <c r="G561" s="355"/>
      <c r="H561" s="355"/>
      <c r="I561" s="355"/>
      <c r="J561" s="355"/>
      <c r="K561" s="355"/>
      <c r="L561" s="355"/>
      <c r="M561" s="355"/>
      <c r="N561" s="355"/>
      <c r="O561" s="355"/>
      <c r="P561" s="355"/>
      <c r="Q561" s="355"/>
      <c r="R561" s="355"/>
      <c r="S561" s="355"/>
      <c r="T561" s="355"/>
      <c r="U561" s="355"/>
      <c r="V561" s="355"/>
      <c r="W561" s="355"/>
      <c r="X561" s="355"/>
      <c r="Y561" s="356"/>
      <c r="Z561" s="354"/>
      <c r="AA561" s="355"/>
      <c r="AB561" s="355"/>
      <c r="AC561" s="355"/>
      <c r="AD561" s="356"/>
      <c r="AE561" s="363"/>
      <c r="AF561" s="364"/>
      <c r="AG561" s="364"/>
      <c r="AH561" s="364"/>
      <c r="AI561" s="364"/>
      <c r="AJ561" s="365"/>
      <c r="AK561" s="360"/>
      <c r="AL561" s="361"/>
      <c r="AM561" s="361"/>
      <c r="AN561" s="361"/>
      <c r="AO561" s="361"/>
      <c r="AP561" s="361"/>
      <c r="AQ561" s="361"/>
      <c r="AR561" s="361"/>
      <c r="AS561" s="361"/>
      <c r="AT561" s="361"/>
      <c r="AU561" s="361"/>
      <c r="AV561" s="361"/>
      <c r="AW561" s="361"/>
      <c r="AX561" s="362"/>
      <c r="AY561" s="360"/>
      <c r="AZ561" s="361"/>
      <c r="BA561" s="361"/>
      <c r="BB561" s="362"/>
      <c r="BC561" s="351"/>
      <c r="BD561" s="352"/>
      <c r="BE561" s="352"/>
      <c r="BF561" s="353"/>
      <c r="BG561" s="369"/>
      <c r="BH561" s="370"/>
      <c r="BI561" s="370"/>
      <c r="BJ561" s="371"/>
      <c r="BK561" s="318"/>
      <c r="BL561" s="319"/>
      <c r="BM561" s="319"/>
      <c r="BN561" s="319"/>
      <c r="BO561" s="319"/>
      <c r="BP561" s="320"/>
      <c r="BQ561" s="321"/>
      <c r="BR561" s="322"/>
      <c r="BS561" s="322"/>
      <c r="BT561" s="322"/>
      <c r="BU561" s="322"/>
      <c r="BV561" s="322"/>
      <c r="BW561" s="323"/>
      <c r="BX561" s="321"/>
      <c r="BY561" s="322"/>
      <c r="BZ561" s="322"/>
      <c r="CA561" s="322"/>
      <c r="CB561" s="322"/>
      <c r="CC561" s="323"/>
      <c r="CD561" s="321"/>
      <c r="CE561" s="322"/>
      <c r="CF561" s="322"/>
      <c r="CG561" s="322"/>
      <c r="CH561" s="322"/>
      <c r="CI561" s="323"/>
    </row>
    <row r="562" spans="1:87" ht="18" customHeight="1" x14ac:dyDescent="0.25">
      <c r="A562" s="75"/>
      <c r="B562" s="324" t="s">
        <v>305</v>
      </c>
      <c r="C562" s="325"/>
      <c r="D562" s="325"/>
      <c r="E562" s="325"/>
      <c r="F562" s="325"/>
      <c r="G562" s="325"/>
      <c r="H562" s="325"/>
      <c r="I562" s="325"/>
      <c r="J562" s="325"/>
      <c r="K562" s="325"/>
      <c r="L562" s="325"/>
      <c r="M562" s="325"/>
      <c r="N562" s="325"/>
      <c r="O562" s="325"/>
      <c r="P562" s="325"/>
      <c r="Q562" s="325"/>
      <c r="R562" s="325"/>
      <c r="S562" s="325"/>
      <c r="T562" s="325"/>
      <c r="U562" s="325"/>
      <c r="V562" s="325"/>
      <c r="W562" s="325"/>
      <c r="X562" s="325"/>
      <c r="Y562" s="326"/>
      <c r="Z562" s="333" t="s">
        <v>361</v>
      </c>
      <c r="AA562" s="334"/>
      <c r="AB562" s="334"/>
      <c r="AC562" s="334"/>
      <c r="AD562" s="335"/>
      <c r="AE562" s="333">
        <v>6</v>
      </c>
      <c r="AF562" s="334"/>
      <c r="AG562" s="334"/>
      <c r="AH562" s="334"/>
      <c r="AI562" s="334"/>
      <c r="AJ562" s="334"/>
      <c r="AK562" s="342" t="s">
        <v>5</v>
      </c>
      <c r="AL562" s="343"/>
      <c r="AM562" s="343"/>
      <c r="AN562" s="343"/>
      <c r="AO562" s="343"/>
      <c r="AP562" s="343"/>
      <c r="AQ562" s="343"/>
      <c r="AR562" s="343"/>
      <c r="AS562" s="343"/>
      <c r="AT562" s="343"/>
      <c r="AU562" s="343"/>
      <c r="AV562" s="343"/>
      <c r="AW562" s="343"/>
      <c r="AX562" s="344"/>
      <c r="AY562" s="409">
        <v>3</v>
      </c>
      <c r="AZ562" s="346"/>
      <c r="BA562" s="346"/>
      <c r="BB562" s="410"/>
      <c r="BC562" s="345">
        <f>+$AE$562*AY562</f>
        <v>18</v>
      </c>
      <c r="BD562" s="346"/>
      <c r="BE562" s="346"/>
      <c r="BF562" s="347"/>
      <c r="BG562" s="285">
        <v>6778</v>
      </c>
      <c r="BH562" s="286"/>
      <c r="BI562" s="286"/>
      <c r="BJ562" s="287"/>
      <c r="BK562" s="288">
        <f>+AY562*BG562</f>
        <v>20334</v>
      </c>
      <c r="BL562" s="289"/>
      <c r="BM562" s="289"/>
      <c r="BN562" s="289"/>
      <c r="BO562" s="289"/>
      <c r="BP562" s="290"/>
      <c r="BQ562" s="291">
        <v>500</v>
      </c>
      <c r="BR562" s="292"/>
      <c r="BS562" s="292"/>
      <c r="BT562" s="292"/>
      <c r="BU562" s="292"/>
      <c r="BV562" s="292"/>
      <c r="BW562" s="293"/>
      <c r="BX562" s="291">
        <f>+(((BK564+BQ562)*15)/85)</f>
        <v>7669.9411764705883</v>
      </c>
      <c r="BY562" s="292"/>
      <c r="BZ562" s="292"/>
      <c r="CA562" s="292"/>
      <c r="CB562" s="292"/>
      <c r="CC562" s="293"/>
      <c r="CD562" s="291">
        <f>+BK564+BQ562+BX562</f>
        <v>51132.941176470587</v>
      </c>
      <c r="CE562" s="292"/>
      <c r="CF562" s="292"/>
      <c r="CG562" s="292"/>
      <c r="CH562" s="292"/>
      <c r="CI562" s="293"/>
    </row>
    <row r="563" spans="1:87" ht="18" customHeight="1" thickBot="1" x14ac:dyDescent="0.3">
      <c r="A563" s="75"/>
      <c r="B563" s="327"/>
      <c r="C563" s="328"/>
      <c r="D563" s="328"/>
      <c r="E563" s="328"/>
      <c r="F563" s="328"/>
      <c r="G563" s="328"/>
      <c r="H563" s="328"/>
      <c r="I563" s="328"/>
      <c r="J563" s="328"/>
      <c r="K563" s="328"/>
      <c r="L563" s="328"/>
      <c r="M563" s="328"/>
      <c r="N563" s="328"/>
      <c r="O563" s="328"/>
      <c r="P563" s="328"/>
      <c r="Q563" s="328"/>
      <c r="R563" s="328"/>
      <c r="S563" s="328"/>
      <c r="T563" s="328"/>
      <c r="U563" s="328"/>
      <c r="V563" s="328"/>
      <c r="W563" s="328"/>
      <c r="X563" s="328"/>
      <c r="Y563" s="329"/>
      <c r="Z563" s="336"/>
      <c r="AA563" s="337"/>
      <c r="AB563" s="337"/>
      <c r="AC563" s="337"/>
      <c r="AD563" s="338"/>
      <c r="AE563" s="336"/>
      <c r="AF563" s="337"/>
      <c r="AG563" s="337"/>
      <c r="AH563" s="337"/>
      <c r="AI563" s="337"/>
      <c r="AJ563" s="337"/>
      <c r="AK563" s="392" t="s">
        <v>530</v>
      </c>
      <c r="AL563" s="393"/>
      <c r="AM563" s="393"/>
      <c r="AN563" s="393"/>
      <c r="AO563" s="393"/>
      <c r="AP563" s="393"/>
      <c r="AQ563" s="393"/>
      <c r="AR563" s="393"/>
      <c r="AS563" s="393"/>
      <c r="AT563" s="393"/>
      <c r="AU563" s="393"/>
      <c r="AV563" s="393"/>
      <c r="AW563" s="393"/>
      <c r="AX563" s="394"/>
      <c r="AY563" s="407">
        <v>1</v>
      </c>
      <c r="AZ563" s="304"/>
      <c r="BA563" s="304"/>
      <c r="BB563" s="408"/>
      <c r="BC563" s="306">
        <f t="shared" ref="BC563" si="85">+$AE$562*AY563</f>
        <v>6</v>
      </c>
      <c r="BD563" s="307"/>
      <c r="BE563" s="307"/>
      <c r="BF563" s="308"/>
      <c r="BG563" s="309">
        <v>22629</v>
      </c>
      <c r="BH563" s="310"/>
      <c r="BI563" s="310"/>
      <c r="BJ563" s="311"/>
      <c r="BK563" s="312">
        <f t="shared" ref="BK563" si="86">+AY563*BG563</f>
        <v>22629</v>
      </c>
      <c r="BL563" s="313"/>
      <c r="BM563" s="313"/>
      <c r="BN563" s="313"/>
      <c r="BO563" s="313"/>
      <c r="BP563" s="314"/>
      <c r="BQ563" s="294"/>
      <c r="BR563" s="295"/>
      <c r="BS563" s="295"/>
      <c r="BT563" s="295"/>
      <c r="BU563" s="295"/>
      <c r="BV563" s="295"/>
      <c r="BW563" s="296"/>
      <c r="BX563" s="294"/>
      <c r="BY563" s="295"/>
      <c r="BZ563" s="295"/>
      <c r="CA563" s="295"/>
      <c r="CB563" s="295"/>
      <c r="CC563" s="296"/>
      <c r="CD563" s="294"/>
      <c r="CE563" s="295"/>
      <c r="CF563" s="295"/>
      <c r="CG563" s="295"/>
      <c r="CH563" s="295"/>
      <c r="CI563" s="296"/>
    </row>
    <row r="564" spans="1:87" ht="18" customHeight="1" thickBot="1" x14ac:dyDescent="0.3">
      <c r="A564" s="75"/>
      <c r="B564" s="377"/>
      <c r="C564" s="378"/>
      <c r="D564" s="378"/>
      <c r="E564" s="378"/>
      <c r="F564" s="378"/>
      <c r="G564" s="378"/>
      <c r="H564" s="378"/>
      <c r="I564" s="378"/>
      <c r="J564" s="378"/>
      <c r="K564" s="378"/>
      <c r="L564" s="378"/>
      <c r="M564" s="378"/>
      <c r="N564" s="378"/>
      <c r="O564" s="378"/>
      <c r="P564" s="378"/>
      <c r="Q564" s="378"/>
      <c r="R564" s="378"/>
      <c r="S564" s="378"/>
      <c r="T564" s="378"/>
      <c r="U564" s="378"/>
      <c r="V564" s="378"/>
      <c r="W564" s="378"/>
      <c r="X564" s="378"/>
      <c r="Y564" s="378"/>
      <c r="Z564" s="378"/>
      <c r="AA564" s="378"/>
      <c r="AB564" s="378"/>
      <c r="AC564" s="378"/>
      <c r="AD564" s="378"/>
      <c r="AE564" s="378"/>
      <c r="AF564" s="378"/>
      <c r="AG564" s="378"/>
      <c r="AH564" s="378"/>
      <c r="AI564" s="378"/>
      <c r="AJ564" s="379"/>
      <c r="AK564" s="380" t="s">
        <v>3</v>
      </c>
      <c r="AL564" s="381"/>
      <c r="AM564" s="381"/>
      <c r="AN564" s="381"/>
      <c r="AO564" s="381"/>
      <c r="AP564" s="381"/>
      <c r="AQ564" s="381"/>
      <c r="AR564" s="381"/>
      <c r="AS564" s="381"/>
      <c r="AT564" s="381"/>
      <c r="AU564" s="381"/>
      <c r="AV564" s="381"/>
      <c r="AW564" s="381"/>
      <c r="AX564" s="381"/>
      <c r="AY564" s="382"/>
      <c r="AZ564" s="382"/>
      <c r="BA564" s="382"/>
      <c r="BB564" s="382"/>
      <c r="BC564" s="382"/>
      <c r="BD564" s="382"/>
      <c r="BE564" s="382"/>
      <c r="BF564" s="382"/>
      <c r="BG564" s="382"/>
      <c r="BH564" s="382"/>
      <c r="BI564" s="382"/>
      <c r="BJ564" s="383"/>
      <c r="BK564" s="384">
        <f>SUM(BK562:BK563)</f>
        <v>42963</v>
      </c>
      <c r="BL564" s="385"/>
      <c r="BM564" s="385"/>
      <c r="BN564" s="385"/>
      <c r="BO564" s="385"/>
      <c r="BP564" s="386"/>
      <c r="BQ564" s="387" t="s">
        <v>100</v>
      </c>
      <c r="BR564" s="388"/>
      <c r="BS564" s="388"/>
      <c r="BT564" s="388"/>
      <c r="BU564" s="388"/>
      <c r="BV564" s="388"/>
      <c r="BW564" s="388"/>
      <c r="BX564" s="388"/>
      <c r="BY564" s="388"/>
      <c r="BZ564" s="388"/>
      <c r="CA564" s="388"/>
      <c r="CB564" s="388"/>
      <c r="CC564" s="389"/>
      <c r="CD564" s="390">
        <f>+CD562*AE562</f>
        <v>306797.6470588235</v>
      </c>
      <c r="CE564" s="390"/>
      <c r="CF564" s="390"/>
      <c r="CG564" s="390"/>
      <c r="CH564" s="390"/>
      <c r="CI564" s="391"/>
    </row>
    <row r="565" spans="1:87" ht="18" customHeight="1" thickBot="1" x14ac:dyDescent="0.3">
      <c r="A565" s="75"/>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c r="AB565" s="76"/>
      <c r="AC565" s="76"/>
      <c r="AD565" s="76"/>
      <c r="AE565" s="76"/>
      <c r="AF565" s="76"/>
      <c r="AG565" s="76"/>
      <c r="AH565" s="76"/>
      <c r="AI565" s="76"/>
      <c r="AJ565" s="76"/>
      <c r="AK565" s="76"/>
      <c r="AL565" s="76"/>
      <c r="AM565" s="76"/>
      <c r="AN565" s="76"/>
      <c r="AO565" s="76"/>
      <c r="AP565" s="76"/>
      <c r="AQ565" s="76"/>
      <c r="AR565" s="76"/>
      <c r="AS565" s="76"/>
      <c r="AT565" s="76"/>
      <c r="AU565" s="76"/>
      <c r="AV565" s="76"/>
      <c r="AW565" s="76"/>
      <c r="AX565" s="76"/>
      <c r="AY565" s="77"/>
      <c r="AZ565" s="77"/>
      <c r="BA565" s="77"/>
      <c r="BB565" s="77"/>
      <c r="BC565" s="77"/>
      <c r="BD565" s="77"/>
      <c r="BE565" s="77"/>
      <c r="BF565" s="77"/>
      <c r="BG565" s="78"/>
      <c r="BH565" s="78"/>
      <c r="BI565" s="78"/>
      <c r="BJ565" s="78"/>
      <c r="BK565" s="79"/>
      <c r="BL565" s="79"/>
      <c r="BM565" s="79"/>
      <c r="BN565" s="79"/>
      <c r="BO565" s="79"/>
      <c r="BP565" s="79"/>
      <c r="BQ565" s="79"/>
      <c r="BR565" s="79"/>
      <c r="BS565" s="79"/>
      <c r="BT565" s="79"/>
      <c r="BU565" s="79"/>
      <c r="BV565" s="79"/>
      <c r="BW565" s="79"/>
      <c r="BX565" s="79"/>
      <c r="BY565" s="79"/>
      <c r="BZ565" s="79"/>
      <c r="CA565" s="79"/>
      <c r="CB565" s="79"/>
      <c r="CC565" s="79"/>
      <c r="CD565" s="79"/>
      <c r="CE565" s="79"/>
      <c r="CF565" s="79"/>
      <c r="CG565" s="79"/>
      <c r="CH565" s="79"/>
      <c r="CI565" s="79"/>
    </row>
    <row r="566" spans="1:87" ht="18" customHeight="1" x14ac:dyDescent="0.25">
      <c r="A566" s="75"/>
      <c r="B566" s="348" t="s">
        <v>0</v>
      </c>
      <c r="C566" s="349"/>
      <c r="D566" s="349"/>
      <c r="E566" s="349"/>
      <c r="F566" s="349"/>
      <c r="G566" s="349"/>
      <c r="H566" s="349"/>
      <c r="I566" s="349"/>
      <c r="J566" s="349"/>
      <c r="K566" s="349"/>
      <c r="L566" s="349"/>
      <c r="M566" s="349"/>
      <c r="N566" s="349"/>
      <c r="O566" s="349"/>
      <c r="P566" s="349"/>
      <c r="Q566" s="349"/>
      <c r="R566" s="349"/>
      <c r="S566" s="349"/>
      <c r="T566" s="349"/>
      <c r="U566" s="349"/>
      <c r="V566" s="349"/>
      <c r="W566" s="349"/>
      <c r="X566" s="349"/>
      <c r="Y566" s="350"/>
      <c r="Z566" s="348" t="s">
        <v>80</v>
      </c>
      <c r="AA566" s="349"/>
      <c r="AB566" s="349"/>
      <c r="AC566" s="349"/>
      <c r="AD566" s="350"/>
      <c r="AE566" s="357" t="s">
        <v>79</v>
      </c>
      <c r="AF566" s="358"/>
      <c r="AG566" s="358"/>
      <c r="AH566" s="358"/>
      <c r="AI566" s="358"/>
      <c r="AJ566" s="359"/>
      <c r="AK566" s="357" t="s">
        <v>81</v>
      </c>
      <c r="AL566" s="358"/>
      <c r="AM566" s="358"/>
      <c r="AN566" s="358"/>
      <c r="AO566" s="358"/>
      <c r="AP566" s="358"/>
      <c r="AQ566" s="358"/>
      <c r="AR566" s="358"/>
      <c r="AS566" s="358"/>
      <c r="AT566" s="358"/>
      <c r="AU566" s="358"/>
      <c r="AV566" s="358"/>
      <c r="AW566" s="358"/>
      <c r="AX566" s="359"/>
      <c r="AY566" s="357" t="s">
        <v>1</v>
      </c>
      <c r="AZ566" s="358"/>
      <c r="BA566" s="358"/>
      <c r="BB566" s="359"/>
      <c r="BC566" s="348" t="s">
        <v>104</v>
      </c>
      <c r="BD566" s="349"/>
      <c r="BE566" s="349"/>
      <c r="BF566" s="350"/>
      <c r="BG566" s="366" t="s">
        <v>82</v>
      </c>
      <c r="BH566" s="367"/>
      <c r="BI566" s="367"/>
      <c r="BJ566" s="368"/>
      <c r="BK566" s="315" t="s">
        <v>99</v>
      </c>
      <c r="BL566" s="316"/>
      <c r="BM566" s="316"/>
      <c r="BN566" s="316"/>
      <c r="BO566" s="316"/>
      <c r="BP566" s="317"/>
      <c r="BQ566" s="315" t="s">
        <v>83</v>
      </c>
      <c r="BR566" s="316"/>
      <c r="BS566" s="316"/>
      <c r="BT566" s="316"/>
      <c r="BU566" s="316"/>
      <c r="BV566" s="316"/>
      <c r="BW566" s="317"/>
      <c r="BX566" s="315" t="s">
        <v>84</v>
      </c>
      <c r="BY566" s="316"/>
      <c r="BZ566" s="316"/>
      <c r="CA566" s="316"/>
      <c r="CB566" s="316"/>
      <c r="CC566" s="317"/>
      <c r="CD566" s="315" t="s">
        <v>85</v>
      </c>
      <c r="CE566" s="316"/>
      <c r="CF566" s="316"/>
      <c r="CG566" s="316"/>
      <c r="CH566" s="316"/>
      <c r="CI566" s="317"/>
    </row>
    <row r="567" spans="1:87" ht="18" customHeight="1" x14ac:dyDescent="0.25">
      <c r="A567" s="75"/>
      <c r="B567" s="351"/>
      <c r="C567" s="352"/>
      <c r="D567" s="352"/>
      <c r="E567" s="352"/>
      <c r="F567" s="352"/>
      <c r="G567" s="352"/>
      <c r="H567" s="352"/>
      <c r="I567" s="352"/>
      <c r="J567" s="352"/>
      <c r="K567" s="352"/>
      <c r="L567" s="352"/>
      <c r="M567" s="352"/>
      <c r="N567" s="352"/>
      <c r="O567" s="352"/>
      <c r="P567" s="352"/>
      <c r="Q567" s="352"/>
      <c r="R567" s="352"/>
      <c r="S567" s="352"/>
      <c r="T567" s="352"/>
      <c r="U567" s="352"/>
      <c r="V567" s="352"/>
      <c r="W567" s="352"/>
      <c r="X567" s="352"/>
      <c r="Y567" s="353"/>
      <c r="Z567" s="351"/>
      <c r="AA567" s="352"/>
      <c r="AB567" s="352"/>
      <c r="AC567" s="352"/>
      <c r="AD567" s="353"/>
      <c r="AE567" s="360"/>
      <c r="AF567" s="361"/>
      <c r="AG567" s="361"/>
      <c r="AH567" s="361"/>
      <c r="AI567" s="361"/>
      <c r="AJ567" s="362"/>
      <c r="AK567" s="360"/>
      <c r="AL567" s="361"/>
      <c r="AM567" s="361"/>
      <c r="AN567" s="361"/>
      <c r="AO567" s="361"/>
      <c r="AP567" s="361"/>
      <c r="AQ567" s="361"/>
      <c r="AR567" s="361"/>
      <c r="AS567" s="361"/>
      <c r="AT567" s="361"/>
      <c r="AU567" s="361"/>
      <c r="AV567" s="361"/>
      <c r="AW567" s="361"/>
      <c r="AX567" s="362"/>
      <c r="AY567" s="360"/>
      <c r="AZ567" s="361"/>
      <c r="BA567" s="361"/>
      <c r="BB567" s="362"/>
      <c r="BC567" s="351"/>
      <c r="BD567" s="352"/>
      <c r="BE567" s="352"/>
      <c r="BF567" s="353"/>
      <c r="BG567" s="369"/>
      <c r="BH567" s="370"/>
      <c r="BI567" s="370"/>
      <c r="BJ567" s="371"/>
      <c r="BK567" s="318"/>
      <c r="BL567" s="319"/>
      <c r="BM567" s="319"/>
      <c r="BN567" s="319"/>
      <c r="BO567" s="319"/>
      <c r="BP567" s="320"/>
      <c r="BQ567" s="318"/>
      <c r="BR567" s="319"/>
      <c r="BS567" s="319"/>
      <c r="BT567" s="319"/>
      <c r="BU567" s="319"/>
      <c r="BV567" s="319"/>
      <c r="BW567" s="320"/>
      <c r="BX567" s="318"/>
      <c r="BY567" s="319"/>
      <c r="BZ567" s="319"/>
      <c r="CA567" s="319"/>
      <c r="CB567" s="319"/>
      <c r="CC567" s="320"/>
      <c r="CD567" s="318"/>
      <c r="CE567" s="319"/>
      <c r="CF567" s="319"/>
      <c r="CG567" s="319"/>
      <c r="CH567" s="319"/>
      <c r="CI567" s="320"/>
    </row>
    <row r="568" spans="1:87" ht="18" customHeight="1" thickBot="1" x14ac:dyDescent="0.3">
      <c r="A568" s="75"/>
      <c r="B568" s="354"/>
      <c r="C568" s="355"/>
      <c r="D568" s="355"/>
      <c r="E568" s="355"/>
      <c r="F568" s="355"/>
      <c r="G568" s="355"/>
      <c r="H568" s="355"/>
      <c r="I568" s="355"/>
      <c r="J568" s="355"/>
      <c r="K568" s="355"/>
      <c r="L568" s="355"/>
      <c r="M568" s="355"/>
      <c r="N568" s="355"/>
      <c r="O568" s="355"/>
      <c r="P568" s="355"/>
      <c r="Q568" s="355"/>
      <c r="R568" s="355"/>
      <c r="S568" s="355"/>
      <c r="T568" s="355"/>
      <c r="U568" s="355"/>
      <c r="V568" s="355"/>
      <c r="W568" s="355"/>
      <c r="X568" s="355"/>
      <c r="Y568" s="356"/>
      <c r="Z568" s="354"/>
      <c r="AA568" s="355"/>
      <c r="AB568" s="355"/>
      <c r="AC568" s="355"/>
      <c r="AD568" s="356"/>
      <c r="AE568" s="363"/>
      <c r="AF568" s="364"/>
      <c r="AG568" s="364"/>
      <c r="AH568" s="364"/>
      <c r="AI568" s="364"/>
      <c r="AJ568" s="365"/>
      <c r="AK568" s="360"/>
      <c r="AL568" s="361"/>
      <c r="AM568" s="361"/>
      <c r="AN568" s="361"/>
      <c r="AO568" s="361"/>
      <c r="AP568" s="361"/>
      <c r="AQ568" s="361"/>
      <c r="AR568" s="361"/>
      <c r="AS568" s="361"/>
      <c r="AT568" s="361"/>
      <c r="AU568" s="361"/>
      <c r="AV568" s="361"/>
      <c r="AW568" s="361"/>
      <c r="AX568" s="362"/>
      <c r="AY568" s="360"/>
      <c r="AZ568" s="361"/>
      <c r="BA568" s="361"/>
      <c r="BB568" s="362"/>
      <c r="BC568" s="351"/>
      <c r="BD568" s="352"/>
      <c r="BE568" s="352"/>
      <c r="BF568" s="353"/>
      <c r="BG568" s="369"/>
      <c r="BH568" s="370"/>
      <c r="BI568" s="370"/>
      <c r="BJ568" s="371"/>
      <c r="BK568" s="318"/>
      <c r="BL568" s="319"/>
      <c r="BM568" s="319"/>
      <c r="BN568" s="319"/>
      <c r="BO568" s="319"/>
      <c r="BP568" s="320"/>
      <c r="BQ568" s="321"/>
      <c r="BR568" s="322"/>
      <c r="BS568" s="322"/>
      <c r="BT568" s="322"/>
      <c r="BU568" s="322"/>
      <c r="BV568" s="322"/>
      <c r="BW568" s="323"/>
      <c r="BX568" s="321"/>
      <c r="BY568" s="322"/>
      <c r="BZ568" s="322"/>
      <c r="CA568" s="322"/>
      <c r="CB568" s="322"/>
      <c r="CC568" s="323"/>
      <c r="CD568" s="321"/>
      <c r="CE568" s="322"/>
      <c r="CF568" s="322"/>
      <c r="CG568" s="322"/>
      <c r="CH568" s="322"/>
      <c r="CI568" s="323"/>
    </row>
    <row r="569" spans="1:87" ht="18" customHeight="1" x14ac:dyDescent="0.25">
      <c r="A569" s="75"/>
      <c r="B569" s="324" t="s">
        <v>306</v>
      </c>
      <c r="C569" s="325"/>
      <c r="D569" s="325"/>
      <c r="E569" s="325"/>
      <c r="F569" s="325"/>
      <c r="G569" s="325"/>
      <c r="H569" s="325"/>
      <c r="I569" s="325"/>
      <c r="J569" s="325"/>
      <c r="K569" s="325"/>
      <c r="L569" s="325"/>
      <c r="M569" s="325"/>
      <c r="N569" s="325"/>
      <c r="O569" s="325"/>
      <c r="P569" s="325"/>
      <c r="Q569" s="325"/>
      <c r="R569" s="325"/>
      <c r="S569" s="325"/>
      <c r="T569" s="325"/>
      <c r="U569" s="325"/>
      <c r="V569" s="325"/>
      <c r="W569" s="325"/>
      <c r="X569" s="325"/>
      <c r="Y569" s="326"/>
      <c r="Z569" s="333" t="s">
        <v>362</v>
      </c>
      <c r="AA569" s="334"/>
      <c r="AB569" s="334"/>
      <c r="AC569" s="334"/>
      <c r="AD569" s="335"/>
      <c r="AE569" s="333">
        <v>5</v>
      </c>
      <c r="AF569" s="334"/>
      <c r="AG569" s="334"/>
      <c r="AH569" s="334"/>
      <c r="AI569" s="334"/>
      <c r="AJ569" s="334"/>
      <c r="AK569" s="342" t="s">
        <v>15</v>
      </c>
      <c r="AL569" s="343"/>
      <c r="AM569" s="343"/>
      <c r="AN569" s="343"/>
      <c r="AO569" s="343"/>
      <c r="AP569" s="343"/>
      <c r="AQ569" s="343"/>
      <c r="AR569" s="343"/>
      <c r="AS569" s="343"/>
      <c r="AT569" s="343"/>
      <c r="AU569" s="343"/>
      <c r="AV569" s="343"/>
      <c r="AW569" s="343"/>
      <c r="AX569" s="344"/>
      <c r="AY569" s="409">
        <v>2</v>
      </c>
      <c r="AZ569" s="346"/>
      <c r="BA569" s="346"/>
      <c r="BB569" s="410"/>
      <c r="BC569" s="345">
        <f>+$AE$569*AY569</f>
        <v>10</v>
      </c>
      <c r="BD569" s="346"/>
      <c r="BE569" s="346"/>
      <c r="BF569" s="347"/>
      <c r="BG569" s="285">
        <v>7925</v>
      </c>
      <c r="BH569" s="286"/>
      <c r="BI569" s="286"/>
      <c r="BJ569" s="287"/>
      <c r="BK569" s="288">
        <f>+AY569*BG569</f>
        <v>15850</v>
      </c>
      <c r="BL569" s="289"/>
      <c r="BM569" s="289"/>
      <c r="BN569" s="289"/>
      <c r="BO569" s="289"/>
      <c r="BP569" s="290"/>
      <c r="BQ569" s="291">
        <v>500</v>
      </c>
      <c r="BR569" s="292"/>
      <c r="BS569" s="292"/>
      <c r="BT569" s="292"/>
      <c r="BU569" s="292"/>
      <c r="BV569" s="292"/>
      <c r="BW569" s="293"/>
      <c r="BX569" s="291">
        <f>+(((BK578+BQ569)*15)/85)</f>
        <v>21533.294117647059</v>
      </c>
      <c r="BY569" s="292"/>
      <c r="BZ569" s="292"/>
      <c r="CA569" s="292"/>
      <c r="CB569" s="292"/>
      <c r="CC569" s="293"/>
      <c r="CD569" s="291">
        <f>+BK578+BQ569+BX569</f>
        <v>143555.29411764705</v>
      </c>
      <c r="CE569" s="292"/>
      <c r="CF569" s="292"/>
      <c r="CG569" s="292"/>
      <c r="CH569" s="292"/>
      <c r="CI569" s="293"/>
    </row>
    <row r="570" spans="1:87" ht="18" customHeight="1" x14ac:dyDescent="0.25">
      <c r="A570" s="75"/>
      <c r="B570" s="327"/>
      <c r="C570" s="328"/>
      <c r="D570" s="328"/>
      <c r="E570" s="328"/>
      <c r="F570" s="328"/>
      <c r="G570" s="328"/>
      <c r="H570" s="328"/>
      <c r="I570" s="328"/>
      <c r="J570" s="328"/>
      <c r="K570" s="328"/>
      <c r="L570" s="328"/>
      <c r="M570" s="328"/>
      <c r="N570" s="328"/>
      <c r="O570" s="328"/>
      <c r="P570" s="328"/>
      <c r="Q570" s="328"/>
      <c r="R570" s="328"/>
      <c r="S570" s="328"/>
      <c r="T570" s="328"/>
      <c r="U570" s="328"/>
      <c r="V570" s="328"/>
      <c r="W570" s="328"/>
      <c r="X570" s="328"/>
      <c r="Y570" s="329"/>
      <c r="Z570" s="336"/>
      <c r="AA570" s="337"/>
      <c r="AB570" s="337"/>
      <c r="AC570" s="337"/>
      <c r="AD570" s="338"/>
      <c r="AE570" s="336"/>
      <c r="AF570" s="337"/>
      <c r="AG570" s="337"/>
      <c r="AH570" s="337"/>
      <c r="AI570" s="337"/>
      <c r="AJ570" s="337"/>
      <c r="AK570" s="300" t="s">
        <v>30</v>
      </c>
      <c r="AL570" s="301"/>
      <c r="AM570" s="301"/>
      <c r="AN570" s="301"/>
      <c r="AO570" s="301"/>
      <c r="AP570" s="301"/>
      <c r="AQ570" s="301"/>
      <c r="AR570" s="301"/>
      <c r="AS570" s="301"/>
      <c r="AT570" s="301"/>
      <c r="AU570" s="301"/>
      <c r="AV570" s="301"/>
      <c r="AW570" s="301"/>
      <c r="AX570" s="302"/>
      <c r="AY570" s="407">
        <v>1</v>
      </c>
      <c r="AZ570" s="304"/>
      <c r="BA570" s="304"/>
      <c r="BB570" s="408"/>
      <c r="BC570" s="306">
        <f t="shared" ref="BC570:BC577" si="87">+$AE$569*AY570</f>
        <v>5</v>
      </c>
      <c r="BD570" s="307"/>
      <c r="BE570" s="307"/>
      <c r="BF570" s="308"/>
      <c r="BG570" s="309">
        <v>7925</v>
      </c>
      <c r="BH570" s="310"/>
      <c r="BI570" s="310"/>
      <c r="BJ570" s="311"/>
      <c r="BK570" s="312">
        <f t="shared" ref="BK570:BK577" si="88">+AY570*BG570</f>
        <v>7925</v>
      </c>
      <c r="BL570" s="313"/>
      <c r="BM570" s="313"/>
      <c r="BN570" s="313"/>
      <c r="BO570" s="313"/>
      <c r="BP570" s="314"/>
      <c r="BQ570" s="294"/>
      <c r="BR570" s="295"/>
      <c r="BS570" s="295"/>
      <c r="BT570" s="295"/>
      <c r="BU570" s="295"/>
      <c r="BV570" s="295"/>
      <c r="BW570" s="296"/>
      <c r="BX570" s="294"/>
      <c r="BY570" s="295"/>
      <c r="BZ570" s="295"/>
      <c r="CA570" s="295"/>
      <c r="CB570" s="295"/>
      <c r="CC570" s="296"/>
      <c r="CD570" s="294"/>
      <c r="CE570" s="295"/>
      <c r="CF570" s="295"/>
      <c r="CG570" s="295"/>
      <c r="CH570" s="295"/>
      <c r="CI570" s="296"/>
    </row>
    <row r="571" spans="1:87" ht="18" customHeight="1" x14ac:dyDescent="0.25">
      <c r="A571" s="75"/>
      <c r="B571" s="327"/>
      <c r="C571" s="328"/>
      <c r="D571" s="328"/>
      <c r="E571" s="328"/>
      <c r="F571" s="328"/>
      <c r="G571" s="328"/>
      <c r="H571" s="328"/>
      <c r="I571" s="328"/>
      <c r="J571" s="328"/>
      <c r="K571" s="328"/>
      <c r="L571" s="328"/>
      <c r="M571" s="328"/>
      <c r="N571" s="328"/>
      <c r="O571" s="328"/>
      <c r="P571" s="328"/>
      <c r="Q571" s="328"/>
      <c r="R571" s="328"/>
      <c r="S571" s="328"/>
      <c r="T571" s="328"/>
      <c r="U571" s="328"/>
      <c r="V571" s="328"/>
      <c r="W571" s="328"/>
      <c r="X571" s="328"/>
      <c r="Y571" s="329"/>
      <c r="Z571" s="336"/>
      <c r="AA571" s="337"/>
      <c r="AB571" s="337"/>
      <c r="AC571" s="337"/>
      <c r="AD571" s="338"/>
      <c r="AE571" s="336"/>
      <c r="AF571" s="337"/>
      <c r="AG571" s="337"/>
      <c r="AH571" s="337"/>
      <c r="AI571" s="337"/>
      <c r="AJ571" s="337"/>
      <c r="AK571" s="300" t="s">
        <v>16</v>
      </c>
      <c r="AL571" s="301"/>
      <c r="AM571" s="301"/>
      <c r="AN571" s="301"/>
      <c r="AO571" s="301"/>
      <c r="AP571" s="301"/>
      <c r="AQ571" s="301"/>
      <c r="AR571" s="301"/>
      <c r="AS571" s="301"/>
      <c r="AT571" s="301"/>
      <c r="AU571" s="301"/>
      <c r="AV571" s="301"/>
      <c r="AW571" s="301"/>
      <c r="AX571" s="302"/>
      <c r="AY571" s="407">
        <v>1</v>
      </c>
      <c r="AZ571" s="304"/>
      <c r="BA571" s="304"/>
      <c r="BB571" s="408"/>
      <c r="BC571" s="306">
        <f t="shared" si="87"/>
        <v>5</v>
      </c>
      <c r="BD571" s="307"/>
      <c r="BE571" s="307"/>
      <c r="BF571" s="308"/>
      <c r="BG571" s="309">
        <v>7925</v>
      </c>
      <c r="BH571" s="310"/>
      <c r="BI571" s="310"/>
      <c r="BJ571" s="311"/>
      <c r="BK571" s="312">
        <f t="shared" si="88"/>
        <v>7925</v>
      </c>
      <c r="BL571" s="313"/>
      <c r="BM571" s="313"/>
      <c r="BN571" s="313"/>
      <c r="BO571" s="313"/>
      <c r="BP571" s="314"/>
      <c r="BQ571" s="294"/>
      <c r="BR571" s="295"/>
      <c r="BS571" s="295"/>
      <c r="BT571" s="295"/>
      <c r="BU571" s="295"/>
      <c r="BV571" s="295"/>
      <c r="BW571" s="296"/>
      <c r="BX571" s="294"/>
      <c r="BY571" s="295"/>
      <c r="BZ571" s="295"/>
      <c r="CA571" s="295"/>
      <c r="CB571" s="295"/>
      <c r="CC571" s="296"/>
      <c r="CD571" s="294"/>
      <c r="CE571" s="295"/>
      <c r="CF571" s="295"/>
      <c r="CG571" s="295"/>
      <c r="CH571" s="295"/>
      <c r="CI571" s="296"/>
    </row>
    <row r="572" spans="1:87" ht="18" customHeight="1" x14ac:dyDescent="0.25">
      <c r="A572" s="75"/>
      <c r="B572" s="327"/>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9"/>
      <c r="Z572" s="336"/>
      <c r="AA572" s="337"/>
      <c r="AB572" s="337"/>
      <c r="AC572" s="337"/>
      <c r="AD572" s="338"/>
      <c r="AE572" s="336"/>
      <c r="AF572" s="337"/>
      <c r="AG572" s="337"/>
      <c r="AH572" s="337"/>
      <c r="AI572" s="337"/>
      <c r="AJ572" s="337"/>
      <c r="AK572" s="300" t="s">
        <v>23</v>
      </c>
      <c r="AL572" s="301"/>
      <c r="AM572" s="301"/>
      <c r="AN572" s="301"/>
      <c r="AO572" s="301"/>
      <c r="AP572" s="301"/>
      <c r="AQ572" s="301"/>
      <c r="AR572" s="301"/>
      <c r="AS572" s="301"/>
      <c r="AT572" s="301"/>
      <c r="AU572" s="301"/>
      <c r="AV572" s="301"/>
      <c r="AW572" s="301"/>
      <c r="AX572" s="302"/>
      <c r="AY572" s="407">
        <v>1</v>
      </c>
      <c r="AZ572" s="304"/>
      <c r="BA572" s="304"/>
      <c r="BB572" s="408"/>
      <c r="BC572" s="306">
        <f t="shared" si="87"/>
        <v>5</v>
      </c>
      <c r="BD572" s="307"/>
      <c r="BE572" s="307"/>
      <c r="BF572" s="308"/>
      <c r="BG572" s="309">
        <v>7925</v>
      </c>
      <c r="BH572" s="310"/>
      <c r="BI572" s="310"/>
      <c r="BJ572" s="311"/>
      <c r="BK572" s="312">
        <f t="shared" si="88"/>
        <v>7925</v>
      </c>
      <c r="BL572" s="313"/>
      <c r="BM572" s="313"/>
      <c r="BN572" s="313"/>
      <c r="BO572" s="313"/>
      <c r="BP572" s="314"/>
      <c r="BQ572" s="294"/>
      <c r="BR572" s="295"/>
      <c r="BS572" s="295"/>
      <c r="BT572" s="295"/>
      <c r="BU572" s="295"/>
      <c r="BV572" s="295"/>
      <c r="BW572" s="296"/>
      <c r="BX572" s="294"/>
      <c r="BY572" s="295"/>
      <c r="BZ572" s="295"/>
      <c r="CA572" s="295"/>
      <c r="CB572" s="295"/>
      <c r="CC572" s="296"/>
      <c r="CD572" s="294"/>
      <c r="CE572" s="295"/>
      <c r="CF572" s="295"/>
      <c r="CG572" s="295"/>
      <c r="CH572" s="295"/>
      <c r="CI572" s="296"/>
    </row>
    <row r="573" spans="1:87" ht="18" customHeight="1" x14ac:dyDescent="0.25">
      <c r="A573" s="75"/>
      <c r="B573" s="327"/>
      <c r="C573" s="328"/>
      <c r="D573" s="328"/>
      <c r="E573" s="328"/>
      <c r="F573" s="328"/>
      <c r="G573" s="328"/>
      <c r="H573" s="328"/>
      <c r="I573" s="328"/>
      <c r="J573" s="328"/>
      <c r="K573" s="328"/>
      <c r="L573" s="328"/>
      <c r="M573" s="328"/>
      <c r="N573" s="328"/>
      <c r="O573" s="328"/>
      <c r="P573" s="328"/>
      <c r="Q573" s="328"/>
      <c r="R573" s="328"/>
      <c r="S573" s="328"/>
      <c r="T573" s="328"/>
      <c r="U573" s="328"/>
      <c r="V573" s="328"/>
      <c r="W573" s="328"/>
      <c r="X573" s="328"/>
      <c r="Y573" s="329"/>
      <c r="Z573" s="336"/>
      <c r="AA573" s="337"/>
      <c r="AB573" s="337"/>
      <c r="AC573" s="337"/>
      <c r="AD573" s="338"/>
      <c r="AE573" s="336"/>
      <c r="AF573" s="337"/>
      <c r="AG573" s="337"/>
      <c r="AH573" s="337"/>
      <c r="AI573" s="337"/>
      <c r="AJ573" s="337"/>
      <c r="AK573" s="300" t="s">
        <v>22</v>
      </c>
      <c r="AL573" s="301"/>
      <c r="AM573" s="301"/>
      <c r="AN573" s="301"/>
      <c r="AO573" s="301"/>
      <c r="AP573" s="301"/>
      <c r="AQ573" s="301"/>
      <c r="AR573" s="301"/>
      <c r="AS573" s="301"/>
      <c r="AT573" s="301"/>
      <c r="AU573" s="301"/>
      <c r="AV573" s="301"/>
      <c r="AW573" s="301"/>
      <c r="AX573" s="302"/>
      <c r="AY573" s="407">
        <v>1</v>
      </c>
      <c r="AZ573" s="304"/>
      <c r="BA573" s="304"/>
      <c r="BB573" s="408"/>
      <c r="BC573" s="306">
        <f t="shared" si="87"/>
        <v>5</v>
      </c>
      <c r="BD573" s="307"/>
      <c r="BE573" s="307"/>
      <c r="BF573" s="308"/>
      <c r="BG573" s="309">
        <v>7925</v>
      </c>
      <c r="BH573" s="310"/>
      <c r="BI573" s="310"/>
      <c r="BJ573" s="311"/>
      <c r="BK573" s="312">
        <f t="shared" si="88"/>
        <v>7925</v>
      </c>
      <c r="BL573" s="313"/>
      <c r="BM573" s="313"/>
      <c r="BN573" s="313"/>
      <c r="BO573" s="313"/>
      <c r="BP573" s="314"/>
      <c r="BQ573" s="294"/>
      <c r="BR573" s="295"/>
      <c r="BS573" s="295"/>
      <c r="BT573" s="295"/>
      <c r="BU573" s="295"/>
      <c r="BV573" s="295"/>
      <c r="BW573" s="296"/>
      <c r="BX573" s="294"/>
      <c r="BY573" s="295"/>
      <c r="BZ573" s="295"/>
      <c r="CA573" s="295"/>
      <c r="CB573" s="295"/>
      <c r="CC573" s="296"/>
      <c r="CD573" s="294"/>
      <c r="CE573" s="295"/>
      <c r="CF573" s="295"/>
      <c r="CG573" s="295"/>
      <c r="CH573" s="295"/>
      <c r="CI573" s="296"/>
    </row>
    <row r="574" spans="1:87" ht="18" customHeight="1" x14ac:dyDescent="0.25">
      <c r="A574" s="75"/>
      <c r="B574" s="327"/>
      <c r="C574" s="328"/>
      <c r="D574" s="328"/>
      <c r="E574" s="328"/>
      <c r="F574" s="328"/>
      <c r="G574" s="328"/>
      <c r="H574" s="328"/>
      <c r="I574" s="328"/>
      <c r="J574" s="328"/>
      <c r="K574" s="328"/>
      <c r="L574" s="328"/>
      <c r="M574" s="328"/>
      <c r="N574" s="328"/>
      <c r="O574" s="328"/>
      <c r="P574" s="328"/>
      <c r="Q574" s="328"/>
      <c r="R574" s="328"/>
      <c r="S574" s="328"/>
      <c r="T574" s="328"/>
      <c r="U574" s="328"/>
      <c r="V574" s="328"/>
      <c r="W574" s="328"/>
      <c r="X574" s="328"/>
      <c r="Y574" s="329"/>
      <c r="Z574" s="336"/>
      <c r="AA574" s="337"/>
      <c r="AB574" s="337"/>
      <c r="AC574" s="337"/>
      <c r="AD574" s="338"/>
      <c r="AE574" s="336"/>
      <c r="AF574" s="337"/>
      <c r="AG574" s="337"/>
      <c r="AH574" s="337"/>
      <c r="AI574" s="337"/>
      <c r="AJ574" s="337"/>
      <c r="AK574" s="300" t="s">
        <v>29</v>
      </c>
      <c r="AL574" s="301"/>
      <c r="AM574" s="301"/>
      <c r="AN574" s="301"/>
      <c r="AO574" s="301"/>
      <c r="AP574" s="301"/>
      <c r="AQ574" s="301"/>
      <c r="AR574" s="301"/>
      <c r="AS574" s="301"/>
      <c r="AT574" s="301"/>
      <c r="AU574" s="301"/>
      <c r="AV574" s="301"/>
      <c r="AW574" s="301"/>
      <c r="AX574" s="302"/>
      <c r="AY574" s="407">
        <v>1</v>
      </c>
      <c r="AZ574" s="304"/>
      <c r="BA574" s="304"/>
      <c r="BB574" s="408"/>
      <c r="BC574" s="306">
        <f t="shared" si="87"/>
        <v>5</v>
      </c>
      <c r="BD574" s="307"/>
      <c r="BE574" s="307"/>
      <c r="BF574" s="308"/>
      <c r="BG574" s="309">
        <v>7925</v>
      </c>
      <c r="BH574" s="310"/>
      <c r="BI574" s="310"/>
      <c r="BJ574" s="311"/>
      <c r="BK574" s="312">
        <f t="shared" si="88"/>
        <v>7925</v>
      </c>
      <c r="BL574" s="313"/>
      <c r="BM574" s="313"/>
      <c r="BN574" s="313"/>
      <c r="BO574" s="313"/>
      <c r="BP574" s="314"/>
      <c r="BQ574" s="294"/>
      <c r="BR574" s="295"/>
      <c r="BS574" s="295"/>
      <c r="BT574" s="295"/>
      <c r="BU574" s="295"/>
      <c r="BV574" s="295"/>
      <c r="BW574" s="296"/>
      <c r="BX574" s="294"/>
      <c r="BY574" s="295"/>
      <c r="BZ574" s="295"/>
      <c r="CA574" s="295"/>
      <c r="CB574" s="295"/>
      <c r="CC574" s="296"/>
      <c r="CD574" s="294"/>
      <c r="CE574" s="295"/>
      <c r="CF574" s="295"/>
      <c r="CG574" s="295"/>
      <c r="CH574" s="295"/>
      <c r="CI574" s="296"/>
    </row>
    <row r="575" spans="1:87" ht="18" customHeight="1" x14ac:dyDescent="0.25">
      <c r="A575" s="75"/>
      <c r="B575" s="327"/>
      <c r="C575" s="328"/>
      <c r="D575" s="328"/>
      <c r="E575" s="328"/>
      <c r="F575" s="328"/>
      <c r="G575" s="328"/>
      <c r="H575" s="328"/>
      <c r="I575" s="328"/>
      <c r="J575" s="328"/>
      <c r="K575" s="328"/>
      <c r="L575" s="328"/>
      <c r="M575" s="328"/>
      <c r="N575" s="328"/>
      <c r="O575" s="328"/>
      <c r="P575" s="328"/>
      <c r="Q575" s="328"/>
      <c r="R575" s="328"/>
      <c r="S575" s="328"/>
      <c r="T575" s="328"/>
      <c r="U575" s="328"/>
      <c r="V575" s="328"/>
      <c r="W575" s="328"/>
      <c r="X575" s="328"/>
      <c r="Y575" s="329"/>
      <c r="Z575" s="336"/>
      <c r="AA575" s="337"/>
      <c r="AB575" s="337"/>
      <c r="AC575" s="337"/>
      <c r="AD575" s="338"/>
      <c r="AE575" s="336"/>
      <c r="AF575" s="337"/>
      <c r="AG575" s="337"/>
      <c r="AH575" s="337"/>
      <c r="AI575" s="337"/>
      <c r="AJ575" s="337"/>
      <c r="AK575" s="300" t="s">
        <v>14</v>
      </c>
      <c r="AL575" s="301"/>
      <c r="AM575" s="301"/>
      <c r="AN575" s="301"/>
      <c r="AO575" s="301"/>
      <c r="AP575" s="301"/>
      <c r="AQ575" s="301"/>
      <c r="AR575" s="301"/>
      <c r="AS575" s="301"/>
      <c r="AT575" s="301"/>
      <c r="AU575" s="301"/>
      <c r="AV575" s="301"/>
      <c r="AW575" s="301"/>
      <c r="AX575" s="302"/>
      <c r="AY575" s="407">
        <v>4</v>
      </c>
      <c r="AZ575" s="304"/>
      <c r="BA575" s="304"/>
      <c r="BB575" s="408"/>
      <c r="BC575" s="306">
        <f t="shared" si="87"/>
        <v>20</v>
      </c>
      <c r="BD575" s="307"/>
      <c r="BE575" s="307"/>
      <c r="BF575" s="308"/>
      <c r="BG575" s="309">
        <v>7925</v>
      </c>
      <c r="BH575" s="310"/>
      <c r="BI575" s="310"/>
      <c r="BJ575" s="311"/>
      <c r="BK575" s="312">
        <f t="shared" si="88"/>
        <v>31700</v>
      </c>
      <c r="BL575" s="313"/>
      <c r="BM575" s="313"/>
      <c r="BN575" s="313"/>
      <c r="BO575" s="313"/>
      <c r="BP575" s="314"/>
      <c r="BQ575" s="294"/>
      <c r="BR575" s="295"/>
      <c r="BS575" s="295"/>
      <c r="BT575" s="295"/>
      <c r="BU575" s="295"/>
      <c r="BV575" s="295"/>
      <c r="BW575" s="296"/>
      <c r="BX575" s="294"/>
      <c r="BY575" s="295"/>
      <c r="BZ575" s="295"/>
      <c r="CA575" s="295"/>
      <c r="CB575" s="295"/>
      <c r="CC575" s="296"/>
      <c r="CD575" s="294"/>
      <c r="CE575" s="295"/>
      <c r="CF575" s="295"/>
      <c r="CG575" s="295"/>
      <c r="CH575" s="295"/>
      <c r="CI575" s="296"/>
    </row>
    <row r="576" spans="1:87" ht="18" customHeight="1" x14ac:dyDescent="0.25">
      <c r="A576" s="75"/>
      <c r="B576" s="327"/>
      <c r="C576" s="328"/>
      <c r="D576" s="328"/>
      <c r="E576" s="328"/>
      <c r="F576" s="328"/>
      <c r="G576" s="328"/>
      <c r="H576" s="328"/>
      <c r="I576" s="328"/>
      <c r="J576" s="328"/>
      <c r="K576" s="328"/>
      <c r="L576" s="328"/>
      <c r="M576" s="328"/>
      <c r="N576" s="328"/>
      <c r="O576" s="328"/>
      <c r="P576" s="328"/>
      <c r="Q576" s="328"/>
      <c r="R576" s="328"/>
      <c r="S576" s="328"/>
      <c r="T576" s="328"/>
      <c r="U576" s="328"/>
      <c r="V576" s="328"/>
      <c r="W576" s="328"/>
      <c r="X576" s="328"/>
      <c r="Y576" s="329"/>
      <c r="Z576" s="336"/>
      <c r="AA576" s="337"/>
      <c r="AB576" s="337"/>
      <c r="AC576" s="337"/>
      <c r="AD576" s="338"/>
      <c r="AE576" s="336"/>
      <c r="AF576" s="337"/>
      <c r="AG576" s="337"/>
      <c r="AH576" s="337"/>
      <c r="AI576" s="337"/>
      <c r="AJ576" s="337"/>
      <c r="AK576" s="300" t="s">
        <v>35</v>
      </c>
      <c r="AL576" s="301"/>
      <c r="AM576" s="301"/>
      <c r="AN576" s="301"/>
      <c r="AO576" s="301"/>
      <c r="AP576" s="301"/>
      <c r="AQ576" s="301"/>
      <c r="AR576" s="301"/>
      <c r="AS576" s="301"/>
      <c r="AT576" s="301"/>
      <c r="AU576" s="301"/>
      <c r="AV576" s="301"/>
      <c r="AW576" s="301"/>
      <c r="AX576" s="302"/>
      <c r="AY576" s="407">
        <v>1</v>
      </c>
      <c r="AZ576" s="304"/>
      <c r="BA576" s="304"/>
      <c r="BB576" s="408"/>
      <c r="BC576" s="306">
        <f t="shared" ref="BC576" si="89">+$AE$569*AY576</f>
        <v>5</v>
      </c>
      <c r="BD576" s="307"/>
      <c r="BE576" s="307"/>
      <c r="BF576" s="308"/>
      <c r="BG576" s="309">
        <v>11718</v>
      </c>
      <c r="BH576" s="310"/>
      <c r="BI576" s="310"/>
      <c r="BJ576" s="311"/>
      <c r="BK576" s="312">
        <f t="shared" ref="BK576" si="90">+AY576*BG576</f>
        <v>11718</v>
      </c>
      <c r="BL576" s="313"/>
      <c r="BM576" s="313"/>
      <c r="BN576" s="313"/>
      <c r="BO576" s="313"/>
      <c r="BP576" s="314"/>
      <c r="BQ576" s="294"/>
      <c r="BR576" s="295"/>
      <c r="BS576" s="295"/>
      <c r="BT576" s="295"/>
      <c r="BU576" s="295"/>
      <c r="BV576" s="295"/>
      <c r="BW576" s="296"/>
      <c r="BX576" s="294"/>
      <c r="BY576" s="295"/>
      <c r="BZ576" s="295"/>
      <c r="CA576" s="295"/>
      <c r="CB576" s="295"/>
      <c r="CC576" s="296"/>
      <c r="CD576" s="294"/>
      <c r="CE576" s="295"/>
      <c r="CF576" s="295"/>
      <c r="CG576" s="295"/>
      <c r="CH576" s="295"/>
      <c r="CI576" s="296"/>
    </row>
    <row r="577" spans="1:87" ht="18" customHeight="1" thickBot="1" x14ac:dyDescent="0.3">
      <c r="A577" s="75"/>
      <c r="B577" s="327"/>
      <c r="C577" s="328"/>
      <c r="D577" s="328"/>
      <c r="E577" s="328"/>
      <c r="F577" s="328"/>
      <c r="G577" s="328"/>
      <c r="H577" s="328"/>
      <c r="I577" s="328"/>
      <c r="J577" s="328"/>
      <c r="K577" s="328"/>
      <c r="L577" s="328"/>
      <c r="M577" s="328"/>
      <c r="N577" s="328"/>
      <c r="O577" s="328"/>
      <c r="P577" s="328"/>
      <c r="Q577" s="328"/>
      <c r="R577" s="328"/>
      <c r="S577" s="328"/>
      <c r="T577" s="328"/>
      <c r="U577" s="328"/>
      <c r="V577" s="328"/>
      <c r="W577" s="328"/>
      <c r="X577" s="328"/>
      <c r="Y577" s="329"/>
      <c r="Z577" s="336"/>
      <c r="AA577" s="337"/>
      <c r="AB577" s="337"/>
      <c r="AC577" s="337"/>
      <c r="AD577" s="338"/>
      <c r="AE577" s="336"/>
      <c r="AF577" s="337"/>
      <c r="AG577" s="337"/>
      <c r="AH577" s="337"/>
      <c r="AI577" s="337"/>
      <c r="AJ577" s="337"/>
      <c r="AK577" s="300" t="s">
        <v>530</v>
      </c>
      <c r="AL577" s="301"/>
      <c r="AM577" s="301"/>
      <c r="AN577" s="301"/>
      <c r="AO577" s="301"/>
      <c r="AP577" s="301"/>
      <c r="AQ577" s="301"/>
      <c r="AR577" s="301"/>
      <c r="AS577" s="301"/>
      <c r="AT577" s="301"/>
      <c r="AU577" s="301"/>
      <c r="AV577" s="301"/>
      <c r="AW577" s="301"/>
      <c r="AX577" s="302"/>
      <c r="AY577" s="407">
        <v>1</v>
      </c>
      <c r="AZ577" s="304"/>
      <c r="BA577" s="304"/>
      <c r="BB577" s="408"/>
      <c r="BC577" s="306">
        <f t="shared" si="87"/>
        <v>5</v>
      </c>
      <c r="BD577" s="307"/>
      <c r="BE577" s="307"/>
      <c r="BF577" s="308"/>
      <c r="BG577" s="309">
        <v>22629</v>
      </c>
      <c r="BH577" s="310"/>
      <c r="BI577" s="310"/>
      <c r="BJ577" s="311"/>
      <c r="BK577" s="312">
        <f t="shared" si="88"/>
        <v>22629</v>
      </c>
      <c r="BL577" s="313"/>
      <c r="BM577" s="313"/>
      <c r="BN577" s="313"/>
      <c r="BO577" s="313"/>
      <c r="BP577" s="314"/>
      <c r="BQ577" s="294"/>
      <c r="BR577" s="295"/>
      <c r="BS577" s="295"/>
      <c r="BT577" s="295"/>
      <c r="BU577" s="295"/>
      <c r="BV577" s="295"/>
      <c r="BW577" s="296"/>
      <c r="BX577" s="294"/>
      <c r="BY577" s="295"/>
      <c r="BZ577" s="295"/>
      <c r="CA577" s="295"/>
      <c r="CB577" s="295"/>
      <c r="CC577" s="296"/>
      <c r="CD577" s="294"/>
      <c r="CE577" s="295"/>
      <c r="CF577" s="295"/>
      <c r="CG577" s="295"/>
      <c r="CH577" s="295"/>
      <c r="CI577" s="296"/>
    </row>
    <row r="578" spans="1:87" ht="18" customHeight="1" thickBot="1" x14ac:dyDescent="0.3">
      <c r="A578" s="75"/>
      <c r="B578" s="377"/>
      <c r="C578" s="378"/>
      <c r="D578" s="378"/>
      <c r="E578" s="378"/>
      <c r="F578" s="378"/>
      <c r="G578" s="378"/>
      <c r="H578" s="378"/>
      <c r="I578" s="378"/>
      <c r="J578" s="378"/>
      <c r="K578" s="378"/>
      <c r="L578" s="378"/>
      <c r="M578" s="378"/>
      <c r="N578" s="378"/>
      <c r="O578" s="378"/>
      <c r="P578" s="378"/>
      <c r="Q578" s="378"/>
      <c r="R578" s="378"/>
      <c r="S578" s="378"/>
      <c r="T578" s="378"/>
      <c r="U578" s="378"/>
      <c r="V578" s="378"/>
      <c r="W578" s="378"/>
      <c r="X578" s="378"/>
      <c r="Y578" s="378"/>
      <c r="Z578" s="378"/>
      <c r="AA578" s="378"/>
      <c r="AB578" s="378"/>
      <c r="AC578" s="378"/>
      <c r="AD578" s="378"/>
      <c r="AE578" s="378"/>
      <c r="AF578" s="378"/>
      <c r="AG578" s="378"/>
      <c r="AH578" s="378"/>
      <c r="AI578" s="378"/>
      <c r="AJ578" s="379"/>
      <c r="AK578" s="380" t="s">
        <v>3</v>
      </c>
      <c r="AL578" s="381"/>
      <c r="AM578" s="381"/>
      <c r="AN578" s="381"/>
      <c r="AO578" s="381"/>
      <c r="AP578" s="381"/>
      <c r="AQ578" s="381"/>
      <c r="AR578" s="381"/>
      <c r="AS578" s="381"/>
      <c r="AT578" s="381"/>
      <c r="AU578" s="381"/>
      <c r="AV578" s="381"/>
      <c r="AW578" s="381"/>
      <c r="AX578" s="381"/>
      <c r="AY578" s="382"/>
      <c r="AZ578" s="382"/>
      <c r="BA578" s="382"/>
      <c r="BB578" s="382"/>
      <c r="BC578" s="382"/>
      <c r="BD578" s="382"/>
      <c r="BE578" s="382"/>
      <c r="BF578" s="382"/>
      <c r="BG578" s="382"/>
      <c r="BH578" s="382"/>
      <c r="BI578" s="382"/>
      <c r="BJ578" s="383"/>
      <c r="BK578" s="384">
        <f>SUM(BK569:BK577)</f>
        <v>121522</v>
      </c>
      <c r="BL578" s="385"/>
      <c r="BM578" s="385"/>
      <c r="BN578" s="385"/>
      <c r="BO578" s="385"/>
      <c r="BP578" s="386"/>
      <c r="BQ578" s="387" t="s">
        <v>100</v>
      </c>
      <c r="BR578" s="388"/>
      <c r="BS578" s="388"/>
      <c r="BT578" s="388"/>
      <c r="BU578" s="388"/>
      <c r="BV578" s="388"/>
      <c r="BW578" s="388"/>
      <c r="BX578" s="388"/>
      <c r="BY578" s="388"/>
      <c r="BZ578" s="388"/>
      <c r="CA578" s="388"/>
      <c r="CB578" s="388"/>
      <c r="CC578" s="389"/>
      <c r="CD578" s="390">
        <f>+CD569*AE569</f>
        <v>717776.47058823518</v>
      </c>
      <c r="CE578" s="390"/>
      <c r="CF578" s="390"/>
      <c r="CG578" s="390"/>
      <c r="CH578" s="390"/>
      <c r="CI578" s="391"/>
    </row>
    <row r="579" spans="1:87" ht="18" customHeight="1" thickBot="1" x14ac:dyDescent="0.3">
      <c r="A579" s="75"/>
      <c r="B579" s="76"/>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c r="AA579" s="76"/>
      <c r="AB579" s="76"/>
      <c r="AC579" s="76"/>
      <c r="AD579" s="76"/>
      <c r="AE579" s="76"/>
      <c r="AF579" s="76"/>
      <c r="AG579" s="76"/>
      <c r="AH579" s="76"/>
      <c r="AI579" s="76"/>
      <c r="AJ579" s="76"/>
      <c r="BG579" s="78"/>
      <c r="BH579" s="78"/>
      <c r="BI579" s="78"/>
      <c r="BJ579" s="78"/>
      <c r="BK579" s="79"/>
      <c r="BL579" s="79"/>
      <c r="BM579" s="79"/>
      <c r="BN579" s="79"/>
      <c r="BO579" s="79"/>
      <c r="BP579" s="79"/>
      <c r="BQ579" s="79"/>
      <c r="BR579" s="79"/>
      <c r="BS579" s="79"/>
      <c r="BT579" s="79"/>
      <c r="BU579" s="79"/>
      <c r="BV579" s="79"/>
      <c r="BW579" s="79"/>
      <c r="BX579" s="79"/>
      <c r="BY579" s="79"/>
      <c r="BZ579" s="79"/>
      <c r="CA579" s="79"/>
      <c r="CB579" s="79"/>
      <c r="CC579" s="79"/>
      <c r="CD579" s="79"/>
      <c r="CE579" s="79"/>
      <c r="CF579" s="79"/>
      <c r="CG579" s="79"/>
      <c r="CH579" s="79"/>
      <c r="CI579" s="79"/>
    </row>
    <row r="580" spans="1:87" ht="18" customHeight="1" x14ac:dyDescent="0.25">
      <c r="A580" s="75"/>
      <c r="B580" s="348" t="s">
        <v>0</v>
      </c>
      <c r="C580" s="349"/>
      <c r="D580" s="349"/>
      <c r="E580" s="349"/>
      <c r="F580" s="349"/>
      <c r="G580" s="349"/>
      <c r="H580" s="349"/>
      <c r="I580" s="349"/>
      <c r="J580" s="349"/>
      <c r="K580" s="349"/>
      <c r="L580" s="349"/>
      <c r="M580" s="349"/>
      <c r="N580" s="349"/>
      <c r="O580" s="349"/>
      <c r="P580" s="349"/>
      <c r="Q580" s="349"/>
      <c r="R580" s="349"/>
      <c r="S580" s="349"/>
      <c r="T580" s="349"/>
      <c r="U580" s="349"/>
      <c r="V580" s="349"/>
      <c r="W580" s="349"/>
      <c r="X580" s="349"/>
      <c r="Y580" s="350"/>
      <c r="Z580" s="348" t="s">
        <v>80</v>
      </c>
      <c r="AA580" s="349"/>
      <c r="AB580" s="349"/>
      <c r="AC580" s="349"/>
      <c r="AD580" s="350"/>
      <c r="AE580" s="357" t="s">
        <v>79</v>
      </c>
      <c r="AF580" s="358"/>
      <c r="AG580" s="358"/>
      <c r="AH580" s="358"/>
      <c r="AI580" s="358"/>
      <c r="AJ580" s="359"/>
      <c r="AK580" s="357" t="s">
        <v>81</v>
      </c>
      <c r="AL580" s="358"/>
      <c r="AM580" s="358"/>
      <c r="AN580" s="358"/>
      <c r="AO580" s="358"/>
      <c r="AP580" s="358"/>
      <c r="AQ580" s="358"/>
      <c r="AR580" s="358"/>
      <c r="AS580" s="358"/>
      <c r="AT580" s="358"/>
      <c r="AU580" s="358"/>
      <c r="AV580" s="358"/>
      <c r="AW580" s="358"/>
      <c r="AX580" s="359"/>
      <c r="AY580" s="357" t="s">
        <v>1</v>
      </c>
      <c r="AZ580" s="358"/>
      <c r="BA580" s="358"/>
      <c r="BB580" s="359"/>
      <c r="BC580" s="348" t="s">
        <v>104</v>
      </c>
      <c r="BD580" s="349"/>
      <c r="BE580" s="349"/>
      <c r="BF580" s="350"/>
      <c r="BG580" s="366" t="s">
        <v>82</v>
      </c>
      <c r="BH580" s="367"/>
      <c r="BI580" s="367"/>
      <c r="BJ580" s="368"/>
      <c r="BK580" s="315" t="s">
        <v>99</v>
      </c>
      <c r="BL580" s="316"/>
      <c r="BM580" s="316"/>
      <c r="BN580" s="316"/>
      <c r="BO580" s="316"/>
      <c r="BP580" s="317"/>
      <c r="BQ580" s="315" t="s">
        <v>83</v>
      </c>
      <c r="BR580" s="316"/>
      <c r="BS580" s="316"/>
      <c r="BT580" s="316"/>
      <c r="BU580" s="316"/>
      <c r="BV580" s="316"/>
      <c r="BW580" s="317"/>
      <c r="BX580" s="315" t="s">
        <v>84</v>
      </c>
      <c r="BY580" s="316"/>
      <c r="BZ580" s="316"/>
      <c r="CA580" s="316"/>
      <c r="CB580" s="316"/>
      <c r="CC580" s="317"/>
      <c r="CD580" s="315" t="s">
        <v>85</v>
      </c>
      <c r="CE580" s="316"/>
      <c r="CF580" s="316"/>
      <c r="CG580" s="316"/>
      <c r="CH580" s="316"/>
      <c r="CI580" s="317"/>
    </row>
    <row r="581" spans="1:87" ht="18" customHeight="1" x14ac:dyDescent="0.25">
      <c r="A581" s="75"/>
      <c r="B581" s="351"/>
      <c r="C581" s="352"/>
      <c r="D581" s="352"/>
      <c r="E581" s="352"/>
      <c r="F581" s="352"/>
      <c r="G581" s="352"/>
      <c r="H581" s="352"/>
      <c r="I581" s="352"/>
      <c r="J581" s="352"/>
      <c r="K581" s="352"/>
      <c r="L581" s="352"/>
      <c r="M581" s="352"/>
      <c r="N581" s="352"/>
      <c r="O581" s="352"/>
      <c r="P581" s="352"/>
      <c r="Q581" s="352"/>
      <c r="R581" s="352"/>
      <c r="S581" s="352"/>
      <c r="T581" s="352"/>
      <c r="U581" s="352"/>
      <c r="V581" s="352"/>
      <c r="W581" s="352"/>
      <c r="X581" s="352"/>
      <c r="Y581" s="353"/>
      <c r="Z581" s="351"/>
      <c r="AA581" s="352"/>
      <c r="AB581" s="352"/>
      <c r="AC581" s="352"/>
      <c r="AD581" s="353"/>
      <c r="AE581" s="360"/>
      <c r="AF581" s="361"/>
      <c r="AG581" s="361"/>
      <c r="AH581" s="361"/>
      <c r="AI581" s="361"/>
      <c r="AJ581" s="362"/>
      <c r="AK581" s="360"/>
      <c r="AL581" s="361"/>
      <c r="AM581" s="361"/>
      <c r="AN581" s="361"/>
      <c r="AO581" s="361"/>
      <c r="AP581" s="361"/>
      <c r="AQ581" s="361"/>
      <c r="AR581" s="361"/>
      <c r="AS581" s="361"/>
      <c r="AT581" s="361"/>
      <c r="AU581" s="361"/>
      <c r="AV581" s="361"/>
      <c r="AW581" s="361"/>
      <c r="AX581" s="362"/>
      <c r="AY581" s="360"/>
      <c r="AZ581" s="361"/>
      <c r="BA581" s="361"/>
      <c r="BB581" s="362"/>
      <c r="BC581" s="351"/>
      <c r="BD581" s="352"/>
      <c r="BE581" s="352"/>
      <c r="BF581" s="353"/>
      <c r="BG581" s="369"/>
      <c r="BH581" s="370"/>
      <c r="BI581" s="370"/>
      <c r="BJ581" s="371"/>
      <c r="BK581" s="318"/>
      <c r="BL581" s="319"/>
      <c r="BM581" s="319"/>
      <c r="BN581" s="319"/>
      <c r="BO581" s="319"/>
      <c r="BP581" s="320"/>
      <c r="BQ581" s="318"/>
      <c r="BR581" s="319"/>
      <c r="BS581" s="319"/>
      <c r="BT581" s="319"/>
      <c r="BU581" s="319"/>
      <c r="BV581" s="319"/>
      <c r="BW581" s="320"/>
      <c r="BX581" s="318"/>
      <c r="BY581" s="319"/>
      <c r="BZ581" s="319"/>
      <c r="CA581" s="319"/>
      <c r="CB581" s="319"/>
      <c r="CC581" s="320"/>
      <c r="CD581" s="318"/>
      <c r="CE581" s="319"/>
      <c r="CF581" s="319"/>
      <c r="CG581" s="319"/>
      <c r="CH581" s="319"/>
      <c r="CI581" s="320"/>
    </row>
    <row r="582" spans="1:87" ht="18" customHeight="1" thickBot="1" x14ac:dyDescent="0.3">
      <c r="A582" s="75"/>
      <c r="B582" s="354"/>
      <c r="C582" s="355"/>
      <c r="D582" s="355"/>
      <c r="E582" s="355"/>
      <c r="F582" s="355"/>
      <c r="G582" s="355"/>
      <c r="H582" s="355"/>
      <c r="I582" s="355"/>
      <c r="J582" s="355"/>
      <c r="K582" s="355"/>
      <c r="L582" s="355"/>
      <c r="M582" s="355"/>
      <c r="N582" s="355"/>
      <c r="O582" s="355"/>
      <c r="P582" s="355"/>
      <c r="Q582" s="355"/>
      <c r="R582" s="355"/>
      <c r="S582" s="355"/>
      <c r="T582" s="355"/>
      <c r="U582" s="355"/>
      <c r="V582" s="355"/>
      <c r="W582" s="355"/>
      <c r="X582" s="355"/>
      <c r="Y582" s="356"/>
      <c r="Z582" s="354"/>
      <c r="AA582" s="355"/>
      <c r="AB582" s="355"/>
      <c r="AC582" s="355"/>
      <c r="AD582" s="356"/>
      <c r="AE582" s="363"/>
      <c r="AF582" s="364"/>
      <c r="AG582" s="364"/>
      <c r="AH582" s="364"/>
      <c r="AI582" s="364"/>
      <c r="AJ582" s="365"/>
      <c r="AK582" s="360"/>
      <c r="AL582" s="361"/>
      <c r="AM582" s="361"/>
      <c r="AN582" s="361"/>
      <c r="AO582" s="361"/>
      <c r="AP582" s="361"/>
      <c r="AQ582" s="361"/>
      <c r="AR582" s="361"/>
      <c r="AS582" s="361"/>
      <c r="AT582" s="361"/>
      <c r="AU582" s="361"/>
      <c r="AV582" s="361"/>
      <c r="AW582" s="361"/>
      <c r="AX582" s="362"/>
      <c r="AY582" s="360"/>
      <c r="AZ582" s="361"/>
      <c r="BA582" s="361"/>
      <c r="BB582" s="362"/>
      <c r="BC582" s="351"/>
      <c r="BD582" s="352"/>
      <c r="BE582" s="352"/>
      <c r="BF582" s="353"/>
      <c r="BG582" s="369"/>
      <c r="BH582" s="370"/>
      <c r="BI582" s="370"/>
      <c r="BJ582" s="371"/>
      <c r="BK582" s="318"/>
      <c r="BL582" s="319"/>
      <c r="BM582" s="319"/>
      <c r="BN582" s="319"/>
      <c r="BO582" s="319"/>
      <c r="BP582" s="320"/>
      <c r="BQ582" s="321"/>
      <c r="BR582" s="322"/>
      <c r="BS582" s="322"/>
      <c r="BT582" s="322"/>
      <c r="BU582" s="322"/>
      <c r="BV582" s="322"/>
      <c r="BW582" s="323"/>
      <c r="BX582" s="321"/>
      <c r="BY582" s="322"/>
      <c r="BZ582" s="322"/>
      <c r="CA582" s="322"/>
      <c r="CB582" s="322"/>
      <c r="CC582" s="323"/>
      <c r="CD582" s="321"/>
      <c r="CE582" s="322"/>
      <c r="CF582" s="322"/>
      <c r="CG582" s="322"/>
      <c r="CH582" s="322"/>
      <c r="CI582" s="323"/>
    </row>
    <row r="583" spans="1:87" ht="18" customHeight="1" x14ac:dyDescent="0.25">
      <c r="A583" s="75"/>
      <c r="B583" s="324" t="s">
        <v>307</v>
      </c>
      <c r="C583" s="325"/>
      <c r="D583" s="325"/>
      <c r="E583" s="325"/>
      <c r="F583" s="325"/>
      <c r="G583" s="325"/>
      <c r="H583" s="325"/>
      <c r="I583" s="325"/>
      <c r="J583" s="325"/>
      <c r="K583" s="325"/>
      <c r="L583" s="325"/>
      <c r="M583" s="325"/>
      <c r="N583" s="325"/>
      <c r="O583" s="325"/>
      <c r="P583" s="325"/>
      <c r="Q583" s="325"/>
      <c r="R583" s="325"/>
      <c r="S583" s="325"/>
      <c r="T583" s="325"/>
      <c r="U583" s="325"/>
      <c r="V583" s="325"/>
      <c r="W583" s="325"/>
      <c r="X583" s="325"/>
      <c r="Y583" s="326"/>
      <c r="Z583" s="333" t="s">
        <v>363</v>
      </c>
      <c r="AA583" s="334"/>
      <c r="AB583" s="334"/>
      <c r="AC583" s="334"/>
      <c r="AD583" s="335"/>
      <c r="AE583" s="333">
        <v>6</v>
      </c>
      <c r="AF583" s="334"/>
      <c r="AG583" s="334"/>
      <c r="AH583" s="334"/>
      <c r="AI583" s="334"/>
      <c r="AJ583" s="334"/>
      <c r="AK583" s="342" t="s">
        <v>4</v>
      </c>
      <c r="AL583" s="343"/>
      <c r="AM583" s="343"/>
      <c r="AN583" s="343"/>
      <c r="AO583" s="343"/>
      <c r="AP583" s="343"/>
      <c r="AQ583" s="343"/>
      <c r="AR583" s="343"/>
      <c r="AS583" s="343"/>
      <c r="AT583" s="343"/>
      <c r="AU583" s="343"/>
      <c r="AV583" s="343"/>
      <c r="AW583" s="343"/>
      <c r="AX583" s="344"/>
      <c r="AY583" s="409">
        <v>6</v>
      </c>
      <c r="AZ583" s="346"/>
      <c r="BA583" s="346"/>
      <c r="BB583" s="410"/>
      <c r="BC583" s="345">
        <f>+$AE$583*AY583</f>
        <v>36</v>
      </c>
      <c r="BD583" s="346"/>
      <c r="BE583" s="346"/>
      <c r="BF583" s="347"/>
      <c r="BG583" s="285">
        <v>6399</v>
      </c>
      <c r="BH583" s="286"/>
      <c r="BI583" s="286"/>
      <c r="BJ583" s="287"/>
      <c r="BK583" s="288">
        <f>+AY583*BG583</f>
        <v>38394</v>
      </c>
      <c r="BL583" s="289"/>
      <c r="BM583" s="289"/>
      <c r="BN583" s="289"/>
      <c r="BO583" s="289"/>
      <c r="BP583" s="290"/>
      <c r="BQ583" s="291">
        <v>500</v>
      </c>
      <c r="BR583" s="292"/>
      <c r="BS583" s="292"/>
      <c r="BT583" s="292"/>
      <c r="BU583" s="292"/>
      <c r="BV583" s="292"/>
      <c r="BW583" s="293"/>
      <c r="BX583" s="291">
        <f>+(((BK586+BQ583)*15)/85)</f>
        <v>11986.235294117647</v>
      </c>
      <c r="BY583" s="292"/>
      <c r="BZ583" s="292"/>
      <c r="CA583" s="292"/>
      <c r="CB583" s="292"/>
      <c r="CC583" s="293"/>
      <c r="CD583" s="291">
        <f>+BK586+BQ583+BX583</f>
        <v>79908.23529411765</v>
      </c>
      <c r="CE583" s="292"/>
      <c r="CF583" s="292"/>
      <c r="CG583" s="292"/>
      <c r="CH583" s="292"/>
      <c r="CI583" s="293"/>
    </row>
    <row r="584" spans="1:87" ht="18" customHeight="1" x14ac:dyDescent="0.25">
      <c r="A584" s="75"/>
      <c r="B584" s="327"/>
      <c r="C584" s="328"/>
      <c r="D584" s="328"/>
      <c r="E584" s="328"/>
      <c r="F584" s="328"/>
      <c r="G584" s="328"/>
      <c r="H584" s="328"/>
      <c r="I584" s="328"/>
      <c r="J584" s="328"/>
      <c r="K584" s="328"/>
      <c r="L584" s="328"/>
      <c r="M584" s="328"/>
      <c r="N584" s="328"/>
      <c r="O584" s="328"/>
      <c r="P584" s="328"/>
      <c r="Q584" s="328"/>
      <c r="R584" s="328"/>
      <c r="S584" s="328"/>
      <c r="T584" s="328"/>
      <c r="U584" s="328"/>
      <c r="V584" s="328"/>
      <c r="W584" s="328"/>
      <c r="X584" s="328"/>
      <c r="Y584" s="329"/>
      <c r="Z584" s="336"/>
      <c r="AA584" s="337"/>
      <c r="AB584" s="337"/>
      <c r="AC584" s="337"/>
      <c r="AD584" s="338"/>
      <c r="AE584" s="336"/>
      <c r="AF584" s="337"/>
      <c r="AG584" s="337"/>
      <c r="AH584" s="337"/>
      <c r="AI584" s="337"/>
      <c r="AJ584" s="337"/>
      <c r="AK584" s="300" t="s">
        <v>17</v>
      </c>
      <c r="AL584" s="301"/>
      <c r="AM584" s="301"/>
      <c r="AN584" s="301"/>
      <c r="AO584" s="301"/>
      <c r="AP584" s="301"/>
      <c r="AQ584" s="301"/>
      <c r="AR584" s="301"/>
      <c r="AS584" s="301"/>
      <c r="AT584" s="301"/>
      <c r="AU584" s="301"/>
      <c r="AV584" s="301"/>
      <c r="AW584" s="301"/>
      <c r="AX584" s="302"/>
      <c r="AY584" s="407">
        <v>1</v>
      </c>
      <c r="AZ584" s="304"/>
      <c r="BA584" s="304"/>
      <c r="BB584" s="408"/>
      <c r="BC584" s="306">
        <f>+$AE$583*AY584</f>
        <v>6</v>
      </c>
      <c r="BD584" s="307"/>
      <c r="BE584" s="307"/>
      <c r="BF584" s="308"/>
      <c r="BG584" s="309">
        <v>6399</v>
      </c>
      <c r="BH584" s="310"/>
      <c r="BI584" s="310"/>
      <c r="BJ584" s="311"/>
      <c r="BK584" s="312">
        <f t="shared" ref="BK584:BK585" si="91">+AY584*BG584</f>
        <v>6399</v>
      </c>
      <c r="BL584" s="313"/>
      <c r="BM584" s="313"/>
      <c r="BN584" s="313"/>
      <c r="BO584" s="313"/>
      <c r="BP584" s="314"/>
      <c r="BQ584" s="294"/>
      <c r="BR584" s="295"/>
      <c r="BS584" s="295"/>
      <c r="BT584" s="295"/>
      <c r="BU584" s="295"/>
      <c r="BV584" s="295"/>
      <c r="BW584" s="296"/>
      <c r="BX584" s="294"/>
      <c r="BY584" s="295"/>
      <c r="BZ584" s="295"/>
      <c r="CA584" s="295"/>
      <c r="CB584" s="295"/>
      <c r="CC584" s="296"/>
      <c r="CD584" s="294"/>
      <c r="CE584" s="295"/>
      <c r="CF584" s="295"/>
      <c r="CG584" s="295"/>
      <c r="CH584" s="295"/>
      <c r="CI584" s="296"/>
    </row>
    <row r="585" spans="1:87" ht="18" customHeight="1" thickBot="1" x14ac:dyDescent="0.3">
      <c r="A585" s="75"/>
      <c r="B585" s="327"/>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9"/>
      <c r="Z585" s="336"/>
      <c r="AA585" s="337"/>
      <c r="AB585" s="337"/>
      <c r="AC585" s="337"/>
      <c r="AD585" s="338"/>
      <c r="AE585" s="336"/>
      <c r="AF585" s="337"/>
      <c r="AG585" s="337"/>
      <c r="AH585" s="337"/>
      <c r="AI585" s="337"/>
      <c r="AJ585" s="337"/>
      <c r="AK585" s="392" t="s">
        <v>530</v>
      </c>
      <c r="AL585" s="393"/>
      <c r="AM585" s="393"/>
      <c r="AN585" s="393"/>
      <c r="AO585" s="393"/>
      <c r="AP585" s="393"/>
      <c r="AQ585" s="393"/>
      <c r="AR585" s="393"/>
      <c r="AS585" s="393"/>
      <c r="AT585" s="393"/>
      <c r="AU585" s="393"/>
      <c r="AV585" s="393"/>
      <c r="AW585" s="393"/>
      <c r="AX585" s="394"/>
      <c r="AY585" s="407">
        <v>1</v>
      </c>
      <c r="AZ585" s="304"/>
      <c r="BA585" s="304"/>
      <c r="BB585" s="408"/>
      <c r="BC585" s="306">
        <f>+$AE$583*AY585</f>
        <v>6</v>
      </c>
      <c r="BD585" s="307"/>
      <c r="BE585" s="307"/>
      <c r="BF585" s="308"/>
      <c r="BG585" s="309">
        <v>22629</v>
      </c>
      <c r="BH585" s="310"/>
      <c r="BI585" s="310"/>
      <c r="BJ585" s="311"/>
      <c r="BK585" s="312">
        <f t="shared" si="91"/>
        <v>22629</v>
      </c>
      <c r="BL585" s="313"/>
      <c r="BM585" s="313"/>
      <c r="BN585" s="313"/>
      <c r="BO585" s="313"/>
      <c r="BP585" s="314"/>
      <c r="BQ585" s="294"/>
      <c r="BR585" s="295"/>
      <c r="BS585" s="295"/>
      <c r="BT585" s="295"/>
      <c r="BU585" s="295"/>
      <c r="BV585" s="295"/>
      <c r="BW585" s="296"/>
      <c r="BX585" s="294"/>
      <c r="BY585" s="295"/>
      <c r="BZ585" s="295"/>
      <c r="CA585" s="295"/>
      <c r="CB585" s="295"/>
      <c r="CC585" s="296"/>
      <c r="CD585" s="294"/>
      <c r="CE585" s="295"/>
      <c r="CF585" s="295"/>
      <c r="CG585" s="295"/>
      <c r="CH585" s="295"/>
      <c r="CI585" s="296"/>
    </row>
    <row r="586" spans="1:87" ht="18" customHeight="1" thickBot="1" x14ac:dyDescent="0.3">
      <c r="A586" s="75"/>
      <c r="B586" s="377"/>
      <c r="C586" s="378"/>
      <c r="D586" s="378"/>
      <c r="E586" s="378"/>
      <c r="F586" s="378"/>
      <c r="G586" s="378"/>
      <c r="H586" s="378"/>
      <c r="I586" s="378"/>
      <c r="J586" s="378"/>
      <c r="K586" s="378"/>
      <c r="L586" s="378"/>
      <c r="M586" s="378"/>
      <c r="N586" s="378"/>
      <c r="O586" s="378"/>
      <c r="P586" s="378"/>
      <c r="Q586" s="378"/>
      <c r="R586" s="378"/>
      <c r="S586" s="378"/>
      <c r="T586" s="378"/>
      <c r="U586" s="378"/>
      <c r="V586" s="378"/>
      <c r="W586" s="378"/>
      <c r="X586" s="378"/>
      <c r="Y586" s="378"/>
      <c r="Z586" s="378"/>
      <c r="AA586" s="378"/>
      <c r="AB586" s="378"/>
      <c r="AC586" s="378"/>
      <c r="AD586" s="378"/>
      <c r="AE586" s="378"/>
      <c r="AF586" s="378"/>
      <c r="AG586" s="378"/>
      <c r="AH586" s="378"/>
      <c r="AI586" s="378"/>
      <c r="AJ586" s="379"/>
      <c r="AK586" s="380" t="s">
        <v>3</v>
      </c>
      <c r="AL586" s="381"/>
      <c r="AM586" s="381"/>
      <c r="AN586" s="381"/>
      <c r="AO586" s="381"/>
      <c r="AP586" s="381"/>
      <c r="AQ586" s="381"/>
      <c r="AR586" s="381"/>
      <c r="AS586" s="381"/>
      <c r="AT586" s="381"/>
      <c r="AU586" s="381"/>
      <c r="AV586" s="381"/>
      <c r="AW586" s="381"/>
      <c r="AX586" s="381"/>
      <c r="AY586" s="382"/>
      <c r="AZ586" s="382"/>
      <c r="BA586" s="382"/>
      <c r="BB586" s="382"/>
      <c r="BC586" s="382"/>
      <c r="BD586" s="382"/>
      <c r="BE586" s="382"/>
      <c r="BF586" s="382"/>
      <c r="BG586" s="382"/>
      <c r="BH586" s="382"/>
      <c r="BI586" s="382"/>
      <c r="BJ586" s="383"/>
      <c r="BK586" s="384">
        <f>SUM(BK583:BK585)</f>
        <v>67422</v>
      </c>
      <c r="BL586" s="385"/>
      <c r="BM586" s="385"/>
      <c r="BN586" s="385"/>
      <c r="BO586" s="385"/>
      <c r="BP586" s="386"/>
      <c r="BQ586" s="387" t="s">
        <v>100</v>
      </c>
      <c r="BR586" s="388"/>
      <c r="BS586" s="388"/>
      <c r="BT586" s="388"/>
      <c r="BU586" s="388"/>
      <c r="BV586" s="388"/>
      <c r="BW586" s="388"/>
      <c r="BX586" s="388"/>
      <c r="BY586" s="388"/>
      <c r="BZ586" s="388"/>
      <c r="CA586" s="388"/>
      <c r="CB586" s="388"/>
      <c r="CC586" s="389"/>
      <c r="CD586" s="390">
        <f>+CD583*AE583</f>
        <v>479449.4117647059</v>
      </c>
      <c r="CE586" s="390"/>
      <c r="CF586" s="390"/>
      <c r="CG586" s="390"/>
      <c r="CH586" s="390"/>
      <c r="CI586" s="391"/>
    </row>
    <row r="587" spans="1:87" ht="18" customHeight="1" thickBot="1" x14ac:dyDescent="0.3">
      <c r="A587" s="75"/>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BG587" s="78"/>
      <c r="BH587" s="78"/>
      <c r="BI587" s="78"/>
      <c r="BJ587" s="78"/>
      <c r="BK587" s="79"/>
      <c r="BL587" s="79"/>
      <c r="BM587" s="79"/>
      <c r="BN587" s="79"/>
      <c r="BO587" s="79"/>
      <c r="BP587" s="79"/>
      <c r="BQ587" s="79"/>
      <c r="BR587" s="79"/>
      <c r="BS587" s="79"/>
      <c r="BT587" s="79"/>
      <c r="BU587" s="79"/>
      <c r="BV587" s="79"/>
      <c r="BW587" s="79"/>
      <c r="BX587" s="79"/>
      <c r="BY587" s="79"/>
      <c r="BZ587" s="79"/>
      <c r="CA587" s="79"/>
      <c r="CB587" s="79"/>
      <c r="CC587" s="79"/>
      <c r="CD587" s="79"/>
      <c r="CE587" s="79"/>
      <c r="CF587" s="79"/>
      <c r="CG587" s="79"/>
      <c r="CH587" s="79"/>
      <c r="CI587" s="79"/>
    </row>
    <row r="588" spans="1:87" ht="18" customHeight="1" x14ac:dyDescent="0.25">
      <c r="A588" s="75"/>
      <c r="B588" s="348" t="s">
        <v>0</v>
      </c>
      <c r="C588" s="349"/>
      <c r="D588" s="349"/>
      <c r="E588" s="349"/>
      <c r="F588" s="349"/>
      <c r="G588" s="349"/>
      <c r="H588" s="349"/>
      <c r="I588" s="349"/>
      <c r="J588" s="349"/>
      <c r="K588" s="349"/>
      <c r="L588" s="349"/>
      <c r="M588" s="349"/>
      <c r="N588" s="349"/>
      <c r="O588" s="349"/>
      <c r="P588" s="349"/>
      <c r="Q588" s="349"/>
      <c r="R588" s="349"/>
      <c r="S588" s="349"/>
      <c r="T588" s="349"/>
      <c r="U588" s="349"/>
      <c r="V588" s="349"/>
      <c r="W588" s="349"/>
      <c r="X588" s="349"/>
      <c r="Y588" s="350"/>
      <c r="Z588" s="348" t="s">
        <v>80</v>
      </c>
      <c r="AA588" s="349"/>
      <c r="AB588" s="349"/>
      <c r="AC588" s="349"/>
      <c r="AD588" s="350"/>
      <c r="AE588" s="357" t="s">
        <v>79</v>
      </c>
      <c r="AF588" s="358"/>
      <c r="AG588" s="358"/>
      <c r="AH588" s="358"/>
      <c r="AI588" s="358"/>
      <c r="AJ588" s="359"/>
      <c r="AK588" s="357" t="s">
        <v>81</v>
      </c>
      <c r="AL588" s="358"/>
      <c r="AM588" s="358"/>
      <c r="AN588" s="358"/>
      <c r="AO588" s="358"/>
      <c r="AP588" s="358"/>
      <c r="AQ588" s="358"/>
      <c r="AR588" s="358"/>
      <c r="AS588" s="358"/>
      <c r="AT588" s="358"/>
      <c r="AU588" s="358"/>
      <c r="AV588" s="358"/>
      <c r="AW588" s="358"/>
      <c r="AX588" s="359"/>
      <c r="AY588" s="357" t="s">
        <v>1</v>
      </c>
      <c r="AZ588" s="358"/>
      <c r="BA588" s="358"/>
      <c r="BB588" s="359"/>
      <c r="BC588" s="348" t="s">
        <v>104</v>
      </c>
      <c r="BD588" s="349"/>
      <c r="BE588" s="349"/>
      <c r="BF588" s="350"/>
      <c r="BG588" s="366" t="s">
        <v>82</v>
      </c>
      <c r="BH588" s="367"/>
      <c r="BI588" s="367"/>
      <c r="BJ588" s="368"/>
      <c r="BK588" s="315" t="s">
        <v>99</v>
      </c>
      <c r="BL588" s="316"/>
      <c r="BM588" s="316"/>
      <c r="BN588" s="316"/>
      <c r="BO588" s="316"/>
      <c r="BP588" s="317"/>
      <c r="BQ588" s="315" t="s">
        <v>83</v>
      </c>
      <c r="BR588" s="316"/>
      <c r="BS588" s="316"/>
      <c r="BT588" s="316"/>
      <c r="BU588" s="316"/>
      <c r="BV588" s="316"/>
      <c r="BW588" s="317"/>
      <c r="BX588" s="315" t="s">
        <v>84</v>
      </c>
      <c r="BY588" s="316"/>
      <c r="BZ588" s="316"/>
      <c r="CA588" s="316"/>
      <c r="CB588" s="316"/>
      <c r="CC588" s="317"/>
      <c r="CD588" s="315" t="s">
        <v>85</v>
      </c>
      <c r="CE588" s="316"/>
      <c r="CF588" s="316"/>
      <c r="CG588" s="316"/>
      <c r="CH588" s="316"/>
      <c r="CI588" s="317"/>
    </row>
    <row r="589" spans="1:87" ht="18" customHeight="1" x14ac:dyDescent="0.25">
      <c r="A589" s="75"/>
      <c r="B589" s="351"/>
      <c r="C589" s="352"/>
      <c r="D589" s="352"/>
      <c r="E589" s="352"/>
      <c r="F589" s="352"/>
      <c r="G589" s="352"/>
      <c r="H589" s="352"/>
      <c r="I589" s="352"/>
      <c r="J589" s="352"/>
      <c r="K589" s="352"/>
      <c r="L589" s="352"/>
      <c r="M589" s="352"/>
      <c r="N589" s="352"/>
      <c r="O589" s="352"/>
      <c r="P589" s="352"/>
      <c r="Q589" s="352"/>
      <c r="R589" s="352"/>
      <c r="S589" s="352"/>
      <c r="T589" s="352"/>
      <c r="U589" s="352"/>
      <c r="V589" s="352"/>
      <c r="W589" s="352"/>
      <c r="X589" s="352"/>
      <c r="Y589" s="353"/>
      <c r="Z589" s="351"/>
      <c r="AA589" s="352"/>
      <c r="AB589" s="352"/>
      <c r="AC589" s="352"/>
      <c r="AD589" s="353"/>
      <c r="AE589" s="360"/>
      <c r="AF589" s="361"/>
      <c r="AG589" s="361"/>
      <c r="AH589" s="361"/>
      <c r="AI589" s="361"/>
      <c r="AJ589" s="362"/>
      <c r="AK589" s="360"/>
      <c r="AL589" s="361"/>
      <c r="AM589" s="361"/>
      <c r="AN589" s="361"/>
      <c r="AO589" s="361"/>
      <c r="AP589" s="361"/>
      <c r="AQ589" s="361"/>
      <c r="AR589" s="361"/>
      <c r="AS589" s="361"/>
      <c r="AT589" s="361"/>
      <c r="AU589" s="361"/>
      <c r="AV589" s="361"/>
      <c r="AW589" s="361"/>
      <c r="AX589" s="362"/>
      <c r="AY589" s="360"/>
      <c r="AZ589" s="361"/>
      <c r="BA589" s="361"/>
      <c r="BB589" s="362"/>
      <c r="BC589" s="351"/>
      <c r="BD589" s="352"/>
      <c r="BE589" s="352"/>
      <c r="BF589" s="353"/>
      <c r="BG589" s="369"/>
      <c r="BH589" s="370"/>
      <c r="BI589" s="370"/>
      <c r="BJ589" s="371"/>
      <c r="BK589" s="318"/>
      <c r="BL589" s="319"/>
      <c r="BM589" s="319"/>
      <c r="BN589" s="319"/>
      <c r="BO589" s="319"/>
      <c r="BP589" s="320"/>
      <c r="BQ589" s="318"/>
      <c r="BR589" s="319"/>
      <c r="BS589" s="319"/>
      <c r="BT589" s="319"/>
      <c r="BU589" s="319"/>
      <c r="BV589" s="319"/>
      <c r="BW589" s="320"/>
      <c r="BX589" s="318"/>
      <c r="BY589" s="319"/>
      <c r="BZ589" s="319"/>
      <c r="CA589" s="319"/>
      <c r="CB589" s="319"/>
      <c r="CC589" s="320"/>
      <c r="CD589" s="318"/>
      <c r="CE589" s="319"/>
      <c r="CF589" s="319"/>
      <c r="CG589" s="319"/>
      <c r="CH589" s="319"/>
      <c r="CI589" s="320"/>
    </row>
    <row r="590" spans="1:87" ht="18" customHeight="1" thickBot="1" x14ac:dyDescent="0.3">
      <c r="A590" s="75"/>
      <c r="B590" s="354"/>
      <c r="C590" s="355"/>
      <c r="D590" s="355"/>
      <c r="E590" s="355"/>
      <c r="F590" s="355"/>
      <c r="G590" s="355"/>
      <c r="H590" s="355"/>
      <c r="I590" s="355"/>
      <c r="J590" s="355"/>
      <c r="K590" s="355"/>
      <c r="L590" s="355"/>
      <c r="M590" s="355"/>
      <c r="N590" s="355"/>
      <c r="O590" s="355"/>
      <c r="P590" s="355"/>
      <c r="Q590" s="355"/>
      <c r="R590" s="355"/>
      <c r="S590" s="355"/>
      <c r="T590" s="355"/>
      <c r="U590" s="355"/>
      <c r="V590" s="355"/>
      <c r="W590" s="355"/>
      <c r="X590" s="355"/>
      <c r="Y590" s="356"/>
      <c r="Z590" s="354"/>
      <c r="AA590" s="355"/>
      <c r="AB590" s="355"/>
      <c r="AC590" s="355"/>
      <c r="AD590" s="356"/>
      <c r="AE590" s="363"/>
      <c r="AF590" s="364"/>
      <c r="AG590" s="364"/>
      <c r="AH590" s="364"/>
      <c r="AI590" s="364"/>
      <c r="AJ590" s="365"/>
      <c r="AK590" s="360"/>
      <c r="AL590" s="361"/>
      <c r="AM590" s="361"/>
      <c r="AN590" s="361"/>
      <c r="AO590" s="361"/>
      <c r="AP590" s="361"/>
      <c r="AQ590" s="361"/>
      <c r="AR590" s="361"/>
      <c r="AS590" s="361"/>
      <c r="AT590" s="361"/>
      <c r="AU590" s="361"/>
      <c r="AV590" s="361"/>
      <c r="AW590" s="361"/>
      <c r="AX590" s="362"/>
      <c r="AY590" s="360"/>
      <c r="AZ590" s="361"/>
      <c r="BA590" s="361"/>
      <c r="BB590" s="362"/>
      <c r="BC590" s="351"/>
      <c r="BD590" s="352"/>
      <c r="BE590" s="352"/>
      <c r="BF590" s="353"/>
      <c r="BG590" s="369"/>
      <c r="BH590" s="370"/>
      <c r="BI590" s="370"/>
      <c r="BJ590" s="371"/>
      <c r="BK590" s="318"/>
      <c r="BL590" s="319"/>
      <c r="BM590" s="319"/>
      <c r="BN590" s="319"/>
      <c r="BO590" s="319"/>
      <c r="BP590" s="320"/>
      <c r="BQ590" s="321"/>
      <c r="BR590" s="322"/>
      <c r="BS590" s="322"/>
      <c r="BT590" s="322"/>
      <c r="BU590" s="322"/>
      <c r="BV590" s="322"/>
      <c r="BW590" s="323"/>
      <c r="BX590" s="321"/>
      <c r="BY590" s="322"/>
      <c r="BZ590" s="322"/>
      <c r="CA590" s="322"/>
      <c r="CB590" s="322"/>
      <c r="CC590" s="323"/>
      <c r="CD590" s="321"/>
      <c r="CE590" s="322"/>
      <c r="CF590" s="322"/>
      <c r="CG590" s="322"/>
      <c r="CH590" s="322"/>
      <c r="CI590" s="323"/>
    </row>
    <row r="591" spans="1:87" ht="18" customHeight="1" x14ac:dyDescent="0.25">
      <c r="A591" s="75"/>
      <c r="B591" s="324" t="s">
        <v>308</v>
      </c>
      <c r="C591" s="325"/>
      <c r="D591" s="325"/>
      <c r="E591" s="325"/>
      <c r="F591" s="325"/>
      <c r="G591" s="325"/>
      <c r="H591" s="325"/>
      <c r="I591" s="325"/>
      <c r="J591" s="325"/>
      <c r="K591" s="325"/>
      <c r="L591" s="325"/>
      <c r="M591" s="325"/>
      <c r="N591" s="325"/>
      <c r="O591" s="325"/>
      <c r="P591" s="325"/>
      <c r="Q591" s="325"/>
      <c r="R591" s="325"/>
      <c r="S591" s="325"/>
      <c r="T591" s="325"/>
      <c r="U591" s="325"/>
      <c r="V591" s="325"/>
      <c r="W591" s="325"/>
      <c r="X591" s="325"/>
      <c r="Y591" s="326"/>
      <c r="Z591" s="333" t="s">
        <v>364</v>
      </c>
      <c r="AA591" s="334"/>
      <c r="AB591" s="334"/>
      <c r="AC591" s="334"/>
      <c r="AD591" s="335"/>
      <c r="AE591" s="333">
        <v>10</v>
      </c>
      <c r="AF591" s="334"/>
      <c r="AG591" s="334"/>
      <c r="AH591" s="334"/>
      <c r="AI591" s="334"/>
      <c r="AJ591" s="334"/>
      <c r="AK591" s="342" t="s">
        <v>32</v>
      </c>
      <c r="AL591" s="343"/>
      <c r="AM591" s="343"/>
      <c r="AN591" s="343"/>
      <c r="AO591" s="343"/>
      <c r="AP591" s="343"/>
      <c r="AQ591" s="343"/>
      <c r="AR591" s="343"/>
      <c r="AS591" s="343"/>
      <c r="AT591" s="343"/>
      <c r="AU591" s="343"/>
      <c r="AV591" s="343"/>
      <c r="AW591" s="343"/>
      <c r="AX591" s="344"/>
      <c r="AY591" s="409">
        <v>15</v>
      </c>
      <c r="AZ591" s="346"/>
      <c r="BA591" s="346"/>
      <c r="BB591" s="410"/>
      <c r="BC591" s="345">
        <f>+$AE$591*AY591</f>
        <v>150</v>
      </c>
      <c r="BD591" s="346"/>
      <c r="BE591" s="346"/>
      <c r="BF591" s="347"/>
      <c r="BG591" s="285">
        <v>10968</v>
      </c>
      <c r="BH591" s="286"/>
      <c r="BI591" s="286"/>
      <c r="BJ591" s="287"/>
      <c r="BK591" s="288">
        <f>+AY591*BG591</f>
        <v>164520</v>
      </c>
      <c r="BL591" s="289"/>
      <c r="BM591" s="289"/>
      <c r="BN591" s="289"/>
      <c r="BO591" s="289"/>
      <c r="BP591" s="290"/>
      <c r="BQ591" s="291">
        <v>500</v>
      </c>
      <c r="BR591" s="292"/>
      <c r="BS591" s="292"/>
      <c r="BT591" s="292"/>
      <c r="BU591" s="292"/>
      <c r="BV591" s="292"/>
      <c r="BW591" s="293"/>
      <c r="BX591" s="291">
        <f>+(((BK594+BQ591)*15)/85)</f>
        <v>37885.058823529413</v>
      </c>
      <c r="BY591" s="292"/>
      <c r="BZ591" s="292"/>
      <c r="CA591" s="292"/>
      <c r="CB591" s="292"/>
      <c r="CC591" s="293"/>
      <c r="CD591" s="291">
        <f>+BK594+BQ591+BX591</f>
        <v>252567.0588235294</v>
      </c>
      <c r="CE591" s="292"/>
      <c r="CF591" s="292"/>
      <c r="CG591" s="292"/>
      <c r="CH591" s="292"/>
      <c r="CI591" s="293"/>
    </row>
    <row r="592" spans="1:87" ht="18" customHeight="1" x14ac:dyDescent="0.25">
      <c r="A592" s="75"/>
      <c r="B592" s="327"/>
      <c r="C592" s="328"/>
      <c r="D592" s="328"/>
      <c r="E592" s="328"/>
      <c r="F592" s="328"/>
      <c r="G592" s="328"/>
      <c r="H592" s="328"/>
      <c r="I592" s="328"/>
      <c r="J592" s="328"/>
      <c r="K592" s="328"/>
      <c r="L592" s="328"/>
      <c r="M592" s="328"/>
      <c r="N592" s="328"/>
      <c r="O592" s="328"/>
      <c r="P592" s="328"/>
      <c r="Q592" s="328"/>
      <c r="R592" s="328"/>
      <c r="S592" s="328"/>
      <c r="T592" s="328"/>
      <c r="U592" s="328"/>
      <c r="V592" s="328"/>
      <c r="W592" s="328"/>
      <c r="X592" s="328"/>
      <c r="Y592" s="329"/>
      <c r="Z592" s="336"/>
      <c r="AA592" s="337"/>
      <c r="AB592" s="337"/>
      <c r="AC592" s="337"/>
      <c r="AD592" s="338"/>
      <c r="AE592" s="336"/>
      <c r="AF592" s="337"/>
      <c r="AG592" s="337"/>
      <c r="AH592" s="337"/>
      <c r="AI592" s="337"/>
      <c r="AJ592" s="337"/>
      <c r="AK592" s="300" t="s">
        <v>527</v>
      </c>
      <c r="AL592" s="301"/>
      <c r="AM592" s="301"/>
      <c r="AN592" s="301"/>
      <c r="AO592" s="301"/>
      <c r="AP592" s="301"/>
      <c r="AQ592" s="301"/>
      <c r="AR592" s="301"/>
      <c r="AS592" s="301"/>
      <c r="AT592" s="301"/>
      <c r="AU592" s="301"/>
      <c r="AV592" s="301"/>
      <c r="AW592" s="301"/>
      <c r="AX592" s="302"/>
      <c r="AY592" s="407">
        <v>2</v>
      </c>
      <c r="AZ592" s="304"/>
      <c r="BA592" s="304"/>
      <c r="BB592" s="408"/>
      <c r="BC592" s="306">
        <f t="shared" ref="BC592:BC593" si="92">+$AE$591*AY592</f>
        <v>20</v>
      </c>
      <c r="BD592" s="307"/>
      <c r="BE592" s="307"/>
      <c r="BF592" s="308"/>
      <c r="BG592" s="309">
        <v>18911</v>
      </c>
      <c r="BH592" s="310"/>
      <c r="BI592" s="310"/>
      <c r="BJ592" s="311"/>
      <c r="BK592" s="312">
        <f t="shared" ref="BK592:BK593" si="93">+AY592*BG592</f>
        <v>37822</v>
      </c>
      <c r="BL592" s="313"/>
      <c r="BM592" s="313"/>
      <c r="BN592" s="313"/>
      <c r="BO592" s="313"/>
      <c r="BP592" s="314"/>
      <c r="BQ592" s="294"/>
      <c r="BR592" s="295"/>
      <c r="BS592" s="295"/>
      <c r="BT592" s="295"/>
      <c r="BU592" s="295"/>
      <c r="BV592" s="295"/>
      <c r="BW592" s="296"/>
      <c r="BX592" s="294"/>
      <c r="BY592" s="295"/>
      <c r="BZ592" s="295"/>
      <c r="CA592" s="295"/>
      <c r="CB592" s="295"/>
      <c r="CC592" s="296"/>
      <c r="CD592" s="294"/>
      <c r="CE592" s="295"/>
      <c r="CF592" s="295"/>
      <c r="CG592" s="295"/>
      <c r="CH592" s="295"/>
      <c r="CI592" s="296"/>
    </row>
    <row r="593" spans="1:87" ht="18" customHeight="1" thickBot="1" x14ac:dyDescent="0.3">
      <c r="A593" s="75"/>
      <c r="B593" s="327"/>
      <c r="C593" s="328"/>
      <c r="D593" s="328"/>
      <c r="E593" s="328"/>
      <c r="F593" s="328"/>
      <c r="G593" s="328"/>
      <c r="H593" s="328"/>
      <c r="I593" s="328"/>
      <c r="J593" s="328"/>
      <c r="K593" s="328"/>
      <c r="L593" s="328"/>
      <c r="M593" s="328"/>
      <c r="N593" s="328"/>
      <c r="O593" s="328"/>
      <c r="P593" s="328"/>
      <c r="Q593" s="328"/>
      <c r="R593" s="328"/>
      <c r="S593" s="328"/>
      <c r="T593" s="328"/>
      <c r="U593" s="328"/>
      <c r="V593" s="328"/>
      <c r="W593" s="328"/>
      <c r="X593" s="328"/>
      <c r="Y593" s="329"/>
      <c r="Z593" s="336"/>
      <c r="AA593" s="337"/>
      <c r="AB593" s="337"/>
      <c r="AC593" s="337"/>
      <c r="AD593" s="338"/>
      <c r="AE593" s="336"/>
      <c r="AF593" s="337"/>
      <c r="AG593" s="337"/>
      <c r="AH593" s="337"/>
      <c r="AI593" s="337"/>
      <c r="AJ593" s="337"/>
      <c r="AK593" s="392" t="s">
        <v>39</v>
      </c>
      <c r="AL593" s="393"/>
      <c r="AM593" s="393"/>
      <c r="AN593" s="393"/>
      <c r="AO593" s="393"/>
      <c r="AP593" s="393"/>
      <c r="AQ593" s="393"/>
      <c r="AR593" s="393"/>
      <c r="AS593" s="393"/>
      <c r="AT593" s="393"/>
      <c r="AU593" s="393"/>
      <c r="AV593" s="393"/>
      <c r="AW593" s="393"/>
      <c r="AX593" s="394"/>
      <c r="AY593" s="407">
        <v>1</v>
      </c>
      <c r="AZ593" s="304"/>
      <c r="BA593" s="304"/>
      <c r="BB593" s="408"/>
      <c r="BC593" s="306">
        <f t="shared" si="92"/>
        <v>10</v>
      </c>
      <c r="BD593" s="307"/>
      <c r="BE593" s="307"/>
      <c r="BF593" s="308"/>
      <c r="BG593" s="309">
        <v>11840</v>
      </c>
      <c r="BH593" s="310"/>
      <c r="BI593" s="310"/>
      <c r="BJ593" s="311"/>
      <c r="BK593" s="312">
        <f t="shared" si="93"/>
        <v>11840</v>
      </c>
      <c r="BL593" s="313"/>
      <c r="BM593" s="313"/>
      <c r="BN593" s="313"/>
      <c r="BO593" s="313"/>
      <c r="BP593" s="314"/>
      <c r="BQ593" s="294"/>
      <c r="BR593" s="295"/>
      <c r="BS593" s="295"/>
      <c r="BT593" s="295"/>
      <c r="BU593" s="295"/>
      <c r="BV593" s="295"/>
      <c r="BW593" s="296"/>
      <c r="BX593" s="294"/>
      <c r="BY593" s="295"/>
      <c r="BZ593" s="295"/>
      <c r="CA593" s="295"/>
      <c r="CB593" s="295"/>
      <c r="CC593" s="296"/>
      <c r="CD593" s="294"/>
      <c r="CE593" s="295"/>
      <c r="CF593" s="295"/>
      <c r="CG593" s="295"/>
      <c r="CH593" s="295"/>
      <c r="CI593" s="296"/>
    </row>
    <row r="594" spans="1:87" ht="18" customHeight="1" thickBot="1" x14ac:dyDescent="0.3">
      <c r="A594" s="75"/>
      <c r="B594" s="377"/>
      <c r="C594" s="378"/>
      <c r="D594" s="378"/>
      <c r="E594" s="378"/>
      <c r="F594" s="378"/>
      <c r="G594" s="378"/>
      <c r="H594" s="378"/>
      <c r="I594" s="378"/>
      <c r="J594" s="378"/>
      <c r="K594" s="378"/>
      <c r="L594" s="378"/>
      <c r="M594" s="378"/>
      <c r="N594" s="378"/>
      <c r="O594" s="378"/>
      <c r="P594" s="378"/>
      <c r="Q594" s="378"/>
      <c r="R594" s="378"/>
      <c r="S594" s="378"/>
      <c r="T594" s="378"/>
      <c r="U594" s="378"/>
      <c r="V594" s="378"/>
      <c r="W594" s="378"/>
      <c r="X594" s="378"/>
      <c r="Y594" s="378"/>
      <c r="Z594" s="378"/>
      <c r="AA594" s="378"/>
      <c r="AB594" s="378"/>
      <c r="AC594" s="378"/>
      <c r="AD594" s="378"/>
      <c r="AE594" s="378"/>
      <c r="AF594" s="378"/>
      <c r="AG594" s="378"/>
      <c r="AH594" s="378"/>
      <c r="AI594" s="378"/>
      <c r="AJ594" s="379"/>
      <c r="AK594" s="380" t="s">
        <v>3</v>
      </c>
      <c r="AL594" s="381"/>
      <c r="AM594" s="381"/>
      <c r="AN594" s="381"/>
      <c r="AO594" s="381"/>
      <c r="AP594" s="381"/>
      <c r="AQ594" s="381"/>
      <c r="AR594" s="381"/>
      <c r="AS594" s="381"/>
      <c r="AT594" s="381"/>
      <c r="AU594" s="381"/>
      <c r="AV594" s="381"/>
      <c r="AW594" s="381"/>
      <c r="AX594" s="381"/>
      <c r="AY594" s="382"/>
      <c r="AZ594" s="382"/>
      <c r="BA594" s="382"/>
      <c r="BB594" s="382"/>
      <c r="BC594" s="382"/>
      <c r="BD594" s="382"/>
      <c r="BE594" s="382"/>
      <c r="BF594" s="382"/>
      <c r="BG594" s="382"/>
      <c r="BH594" s="382"/>
      <c r="BI594" s="382"/>
      <c r="BJ594" s="383"/>
      <c r="BK594" s="384">
        <f>SUM(BK591:BK593)</f>
        <v>214182</v>
      </c>
      <c r="BL594" s="385"/>
      <c r="BM594" s="385"/>
      <c r="BN594" s="385"/>
      <c r="BO594" s="385"/>
      <c r="BP594" s="386"/>
      <c r="BQ594" s="387" t="s">
        <v>100</v>
      </c>
      <c r="BR594" s="388"/>
      <c r="BS594" s="388"/>
      <c r="BT594" s="388"/>
      <c r="BU594" s="388"/>
      <c r="BV594" s="388"/>
      <c r="BW594" s="388"/>
      <c r="BX594" s="388"/>
      <c r="BY594" s="388"/>
      <c r="BZ594" s="388"/>
      <c r="CA594" s="388"/>
      <c r="CB594" s="388"/>
      <c r="CC594" s="389"/>
      <c r="CD594" s="390">
        <f>+CD591*AE591</f>
        <v>2525670.588235294</v>
      </c>
      <c r="CE594" s="390"/>
      <c r="CF594" s="390"/>
      <c r="CG594" s="390"/>
      <c r="CH594" s="390"/>
      <c r="CI594" s="391"/>
    </row>
    <row r="595" spans="1:87" ht="18" customHeight="1" thickBot="1" x14ac:dyDescent="0.3">
      <c r="A595" s="75"/>
      <c r="B595" s="76"/>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c r="AA595" s="76"/>
      <c r="AB595" s="76"/>
      <c r="AC595" s="76"/>
      <c r="AD595" s="76"/>
      <c r="AE595" s="76"/>
      <c r="AF595" s="76"/>
      <c r="AG595" s="76"/>
      <c r="AH595" s="76"/>
      <c r="AI595" s="76"/>
      <c r="AJ595" s="76"/>
      <c r="BG595" s="78"/>
      <c r="BH595" s="78"/>
      <c r="BI595" s="78"/>
      <c r="BJ595" s="78"/>
      <c r="BK595" s="79"/>
      <c r="BL595" s="79"/>
      <c r="BM595" s="79"/>
      <c r="BN595" s="79"/>
      <c r="BO595" s="79"/>
      <c r="BP595" s="79"/>
      <c r="BQ595" s="79"/>
      <c r="BR595" s="79"/>
      <c r="BS595" s="79"/>
      <c r="BT595" s="79"/>
      <c r="BU595" s="79"/>
      <c r="BV595" s="79"/>
      <c r="BW595" s="79"/>
      <c r="BX595" s="79"/>
      <c r="BY595" s="79"/>
      <c r="BZ595" s="79"/>
      <c r="CA595" s="79"/>
      <c r="CB595" s="79"/>
      <c r="CC595" s="79"/>
      <c r="CD595" s="79"/>
      <c r="CE595" s="79"/>
      <c r="CF595" s="79"/>
      <c r="CG595" s="79"/>
      <c r="CH595" s="79"/>
      <c r="CI595" s="79"/>
    </row>
    <row r="596" spans="1:87" ht="18" customHeight="1" x14ac:dyDescent="0.25">
      <c r="A596" s="75"/>
      <c r="B596" s="348" t="s">
        <v>0</v>
      </c>
      <c r="C596" s="349"/>
      <c r="D596" s="349"/>
      <c r="E596" s="349"/>
      <c r="F596" s="349"/>
      <c r="G596" s="349"/>
      <c r="H596" s="349"/>
      <c r="I596" s="349"/>
      <c r="J596" s="349"/>
      <c r="K596" s="349"/>
      <c r="L596" s="349"/>
      <c r="M596" s="349"/>
      <c r="N596" s="349"/>
      <c r="O596" s="349"/>
      <c r="P596" s="349"/>
      <c r="Q596" s="349"/>
      <c r="R596" s="349"/>
      <c r="S596" s="349"/>
      <c r="T596" s="349"/>
      <c r="U596" s="349"/>
      <c r="V596" s="349"/>
      <c r="W596" s="349"/>
      <c r="X596" s="349"/>
      <c r="Y596" s="350"/>
      <c r="Z596" s="348" t="s">
        <v>80</v>
      </c>
      <c r="AA596" s="349"/>
      <c r="AB596" s="349"/>
      <c r="AC596" s="349"/>
      <c r="AD596" s="350"/>
      <c r="AE596" s="357" t="s">
        <v>79</v>
      </c>
      <c r="AF596" s="358"/>
      <c r="AG596" s="358"/>
      <c r="AH596" s="358"/>
      <c r="AI596" s="358"/>
      <c r="AJ596" s="359"/>
      <c r="AK596" s="357" t="s">
        <v>81</v>
      </c>
      <c r="AL596" s="358"/>
      <c r="AM596" s="358"/>
      <c r="AN596" s="358"/>
      <c r="AO596" s="358"/>
      <c r="AP596" s="358"/>
      <c r="AQ596" s="358"/>
      <c r="AR596" s="358"/>
      <c r="AS596" s="358"/>
      <c r="AT596" s="358"/>
      <c r="AU596" s="358"/>
      <c r="AV596" s="358"/>
      <c r="AW596" s="358"/>
      <c r="AX596" s="359"/>
      <c r="AY596" s="357" t="s">
        <v>1</v>
      </c>
      <c r="AZ596" s="358"/>
      <c r="BA596" s="358"/>
      <c r="BB596" s="359"/>
      <c r="BC596" s="348" t="s">
        <v>104</v>
      </c>
      <c r="BD596" s="349"/>
      <c r="BE596" s="349"/>
      <c r="BF596" s="350"/>
      <c r="BG596" s="366" t="s">
        <v>82</v>
      </c>
      <c r="BH596" s="367"/>
      <c r="BI596" s="367"/>
      <c r="BJ596" s="368"/>
      <c r="BK596" s="315" t="s">
        <v>99</v>
      </c>
      <c r="BL596" s="316"/>
      <c r="BM596" s="316"/>
      <c r="BN596" s="316"/>
      <c r="BO596" s="316"/>
      <c r="BP596" s="317"/>
      <c r="BQ596" s="315" t="s">
        <v>83</v>
      </c>
      <c r="BR596" s="316"/>
      <c r="BS596" s="316"/>
      <c r="BT596" s="316"/>
      <c r="BU596" s="316"/>
      <c r="BV596" s="316"/>
      <c r="BW596" s="317"/>
      <c r="BX596" s="315" t="s">
        <v>84</v>
      </c>
      <c r="BY596" s="316"/>
      <c r="BZ596" s="316"/>
      <c r="CA596" s="316"/>
      <c r="CB596" s="316"/>
      <c r="CC596" s="317"/>
      <c r="CD596" s="315" t="s">
        <v>85</v>
      </c>
      <c r="CE596" s="316"/>
      <c r="CF596" s="316"/>
      <c r="CG596" s="316"/>
      <c r="CH596" s="316"/>
      <c r="CI596" s="317"/>
    </row>
    <row r="597" spans="1:87" ht="18" customHeight="1" x14ac:dyDescent="0.25">
      <c r="A597" s="75"/>
      <c r="B597" s="351"/>
      <c r="C597" s="352"/>
      <c r="D597" s="352"/>
      <c r="E597" s="352"/>
      <c r="F597" s="352"/>
      <c r="G597" s="352"/>
      <c r="H597" s="352"/>
      <c r="I597" s="352"/>
      <c r="J597" s="352"/>
      <c r="K597" s="352"/>
      <c r="L597" s="352"/>
      <c r="M597" s="352"/>
      <c r="N597" s="352"/>
      <c r="O597" s="352"/>
      <c r="P597" s="352"/>
      <c r="Q597" s="352"/>
      <c r="R597" s="352"/>
      <c r="S597" s="352"/>
      <c r="T597" s="352"/>
      <c r="U597" s="352"/>
      <c r="V597" s="352"/>
      <c r="W597" s="352"/>
      <c r="X597" s="352"/>
      <c r="Y597" s="353"/>
      <c r="Z597" s="351"/>
      <c r="AA597" s="352"/>
      <c r="AB597" s="352"/>
      <c r="AC597" s="352"/>
      <c r="AD597" s="353"/>
      <c r="AE597" s="360"/>
      <c r="AF597" s="361"/>
      <c r="AG597" s="361"/>
      <c r="AH597" s="361"/>
      <c r="AI597" s="361"/>
      <c r="AJ597" s="362"/>
      <c r="AK597" s="360"/>
      <c r="AL597" s="361"/>
      <c r="AM597" s="361"/>
      <c r="AN597" s="361"/>
      <c r="AO597" s="361"/>
      <c r="AP597" s="361"/>
      <c r="AQ597" s="361"/>
      <c r="AR597" s="361"/>
      <c r="AS597" s="361"/>
      <c r="AT597" s="361"/>
      <c r="AU597" s="361"/>
      <c r="AV597" s="361"/>
      <c r="AW597" s="361"/>
      <c r="AX597" s="362"/>
      <c r="AY597" s="360"/>
      <c r="AZ597" s="361"/>
      <c r="BA597" s="361"/>
      <c r="BB597" s="362"/>
      <c r="BC597" s="351"/>
      <c r="BD597" s="352"/>
      <c r="BE597" s="352"/>
      <c r="BF597" s="353"/>
      <c r="BG597" s="369"/>
      <c r="BH597" s="370"/>
      <c r="BI597" s="370"/>
      <c r="BJ597" s="371"/>
      <c r="BK597" s="318"/>
      <c r="BL597" s="319"/>
      <c r="BM597" s="319"/>
      <c r="BN597" s="319"/>
      <c r="BO597" s="319"/>
      <c r="BP597" s="320"/>
      <c r="BQ597" s="318"/>
      <c r="BR597" s="319"/>
      <c r="BS597" s="319"/>
      <c r="BT597" s="319"/>
      <c r="BU597" s="319"/>
      <c r="BV597" s="319"/>
      <c r="BW597" s="320"/>
      <c r="BX597" s="318"/>
      <c r="BY597" s="319"/>
      <c r="BZ597" s="319"/>
      <c r="CA597" s="319"/>
      <c r="CB597" s="319"/>
      <c r="CC597" s="320"/>
      <c r="CD597" s="318"/>
      <c r="CE597" s="319"/>
      <c r="CF597" s="319"/>
      <c r="CG597" s="319"/>
      <c r="CH597" s="319"/>
      <c r="CI597" s="320"/>
    </row>
    <row r="598" spans="1:87" ht="18" customHeight="1" thickBot="1" x14ac:dyDescent="0.3">
      <c r="A598" s="75"/>
      <c r="B598" s="354"/>
      <c r="C598" s="355"/>
      <c r="D598" s="355"/>
      <c r="E598" s="355"/>
      <c r="F598" s="355"/>
      <c r="G598" s="355"/>
      <c r="H598" s="355"/>
      <c r="I598" s="355"/>
      <c r="J598" s="355"/>
      <c r="K598" s="355"/>
      <c r="L598" s="355"/>
      <c r="M598" s="355"/>
      <c r="N598" s="355"/>
      <c r="O598" s="355"/>
      <c r="P598" s="355"/>
      <c r="Q598" s="355"/>
      <c r="R598" s="355"/>
      <c r="S598" s="355"/>
      <c r="T598" s="355"/>
      <c r="U598" s="355"/>
      <c r="V598" s="355"/>
      <c r="W598" s="355"/>
      <c r="X598" s="355"/>
      <c r="Y598" s="356"/>
      <c r="Z598" s="354"/>
      <c r="AA598" s="355"/>
      <c r="AB598" s="355"/>
      <c r="AC598" s="355"/>
      <c r="AD598" s="356"/>
      <c r="AE598" s="363"/>
      <c r="AF598" s="364"/>
      <c r="AG598" s="364"/>
      <c r="AH598" s="364"/>
      <c r="AI598" s="364"/>
      <c r="AJ598" s="365"/>
      <c r="AK598" s="360"/>
      <c r="AL598" s="361"/>
      <c r="AM598" s="361"/>
      <c r="AN598" s="361"/>
      <c r="AO598" s="361"/>
      <c r="AP598" s="361"/>
      <c r="AQ598" s="361"/>
      <c r="AR598" s="361"/>
      <c r="AS598" s="361"/>
      <c r="AT598" s="361"/>
      <c r="AU598" s="361"/>
      <c r="AV598" s="361"/>
      <c r="AW598" s="361"/>
      <c r="AX598" s="362"/>
      <c r="AY598" s="360"/>
      <c r="AZ598" s="361"/>
      <c r="BA598" s="361"/>
      <c r="BB598" s="362"/>
      <c r="BC598" s="351"/>
      <c r="BD598" s="352"/>
      <c r="BE598" s="352"/>
      <c r="BF598" s="353"/>
      <c r="BG598" s="369"/>
      <c r="BH598" s="370"/>
      <c r="BI598" s="370"/>
      <c r="BJ598" s="371"/>
      <c r="BK598" s="318"/>
      <c r="BL598" s="319"/>
      <c r="BM598" s="319"/>
      <c r="BN598" s="319"/>
      <c r="BO598" s="319"/>
      <c r="BP598" s="320"/>
      <c r="BQ598" s="321"/>
      <c r="BR598" s="322"/>
      <c r="BS598" s="322"/>
      <c r="BT598" s="322"/>
      <c r="BU598" s="322"/>
      <c r="BV598" s="322"/>
      <c r="BW598" s="323"/>
      <c r="BX598" s="321"/>
      <c r="BY598" s="322"/>
      <c r="BZ598" s="322"/>
      <c r="CA598" s="322"/>
      <c r="CB598" s="322"/>
      <c r="CC598" s="323"/>
      <c r="CD598" s="321"/>
      <c r="CE598" s="322"/>
      <c r="CF598" s="322"/>
      <c r="CG598" s="322"/>
      <c r="CH598" s="322"/>
      <c r="CI598" s="323"/>
    </row>
    <row r="599" spans="1:87" ht="18" customHeight="1" x14ac:dyDescent="0.25">
      <c r="A599" s="75"/>
      <c r="B599" s="324" t="s">
        <v>373</v>
      </c>
      <c r="C599" s="325"/>
      <c r="D599" s="325"/>
      <c r="E599" s="325"/>
      <c r="F599" s="325"/>
      <c r="G599" s="325"/>
      <c r="H599" s="325"/>
      <c r="I599" s="325"/>
      <c r="J599" s="325"/>
      <c r="K599" s="325"/>
      <c r="L599" s="325"/>
      <c r="M599" s="325"/>
      <c r="N599" s="325"/>
      <c r="O599" s="325"/>
      <c r="P599" s="325"/>
      <c r="Q599" s="325"/>
      <c r="R599" s="325"/>
      <c r="S599" s="325"/>
      <c r="T599" s="325"/>
      <c r="U599" s="325"/>
      <c r="V599" s="325"/>
      <c r="W599" s="325"/>
      <c r="X599" s="325"/>
      <c r="Y599" s="326"/>
      <c r="Z599" s="333" t="s">
        <v>365</v>
      </c>
      <c r="AA599" s="334"/>
      <c r="AB599" s="334"/>
      <c r="AC599" s="334"/>
      <c r="AD599" s="335"/>
      <c r="AE599" s="333">
        <v>4</v>
      </c>
      <c r="AF599" s="334"/>
      <c r="AG599" s="334"/>
      <c r="AH599" s="334"/>
      <c r="AI599" s="334"/>
      <c r="AJ599" s="334"/>
      <c r="AK599" s="342" t="s">
        <v>33</v>
      </c>
      <c r="AL599" s="343"/>
      <c r="AM599" s="343"/>
      <c r="AN599" s="343"/>
      <c r="AO599" s="343"/>
      <c r="AP599" s="343"/>
      <c r="AQ599" s="343"/>
      <c r="AR599" s="343"/>
      <c r="AS599" s="343"/>
      <c r="AT599" s="343"/>
      <c r="AU599" s="343"/>
      <c r="AV599" s="343"/>
      <c r="AW599" s="343"/>
      <c r="AX599" s="344"/>
      <c r="AY599" s="409">
        <v>1</v>
      </c>
      <c r="AZ599" s="346"/>
      <c r="BA599" s="346"/>
      <c r="BB599" s="410"/>
      <c r="BC599" s="345">
        <f>+$AE$599*AY599</f>
        <v>4</v>
      </c>
      <c r="BD599" s="346"/>
      <c r="BE599" s="346"/>
      <c r="BF599" s="347"/>
      <c r="BG599" s="285">
        <v>7925</v>
      </c>
      <c r="BH599" s="286"/>
      <c r="BI599" s="286"/>
      <c r="BJ599" s="287"/>
      <c r="BK599" s="288">
        <f>+AY599*BG599</f>
        <v>7925</v>
      </c>
      <c r="BL599" s="289"/>
      <c r="BM599" s="289"/>
      <c r="BN599" s="289"/>
      <c r="BO599" s="289"/>
      <c r="BP599" s="290"/>
      <c r="BQ599" s="291">
        <v>500</v>
      </c>
      <c r="BR599" s="292"/>
      <c r="BS599" s="292"/>
      <c r="BT599" s="292"/>
      <c r="BU599" s="292"/>
      <c r="BV599" s="292"/>
      <c r="BW599" s="293"/>
      <c r="BX599" s="291">
        <f>+(((BK605+BQ599)*15)/85)</f>
        <v>13738.588235294117</v>
      </c>
      <c r="BY599" s="292"/>
      <c r="BZ599" s="292"/>
      <c r="CA599" s="292"/>
      <c r="CB599" s="292"/>
      <c r="CC599" s="293"/>
      <c r="CD599" s="291">
        <f>+BK605+BQ599+BX599</f>
        <v>91590.588235294112</v>
      </c>
      <c r="CE599" s="292"/>
      <c r="CF599" s="292"/>
      <c r="CG599" s="292"/>
      <c r="CH599" s="292"/>
      <c r="CI599" s="293"/>
    </row>
    <row r="600" spans="1:87" ht="18" customHeight="1" x14ac:dyDescent="0.25">
      <c r="A600" s="75"/>
      <c r="B600" s="327"/>
      <c r="C600" s="328"/>
      <c r="D600" s="328"/>
      <c r="E600" s="328"/>
      <c r="F600" s="328"/>
      <c r="G600" s="328"/>
      <c r="H600" s="328"/>
      <c r="I600" s="328"/>
      <c r="J600" s="328"/>
      <c r="K600" s="328"/>
      <c r="L600" s="328"/>
      <c r="M600" s="328"/>
      <c r="N600" s="328"/>
      <c r="O600" s="328"/>
      <c r="P600" s="328"/>
      <c r="Q600" s="328"/>
      <c r="R600" s="328"/>
      <c r="S600" s="328"/>
      <c r="T600" s="328"/>
      <c r="U600" s="328"/>
      <c r="V600" s="328"/>
      <c r="W600" s="328"/>
      <c r="X600" s="328"/>
      <c r="Y600" s="329"/>
      <c r="Z600" s="336"/>
      <c r="AA600" s="337"/>
      <c r="AB600" s="337"/>
      <c r="AC600" s="337"/>
      <c r="AD600" s="338"/>
      <c r="AE600" s="336"/>
      <c r="AF600" s="337"/>
      <c r="AG600" s="337"/>
      <c r="AH600" s="337"/>
      <c r="AI600" s="337"/>
      <c r="AJ600" s="337"/>
      <c r="AK600" s="300" t="s">
        <v>36</v>
      </c>
      <c r="AL600" s="301"/>
      <c r="AM600" s="301"/>
      <c r="AN600" s="301"/>
      <c r="AO600" s="301"/>
      <c r="AP600" s="301"/>
      <c r="AQ600" s="301"/>
      <c r="AR600" s="301"/>
      <c r="AS600" s="301"/>
      <c r="AT600" s="301"/>
      <c r="AU600" s="301"/>
      <c r="AV600" s="301"/>
      <c r="AW600" s="301"/>
      <c r="AX600" s="302"/>
      <c r="AY600" s="407">
        <v>1</v>
      </c>
      <c r="AZ600" s="304"/>
      <c r="BA600" s="304"/>
      <c r="BB600" s="408"/>
      <c r="BC600" s="306">
        <f t="shared" ref="BC600:BC604" si="94">+$AE$599*AY600</f>
        <v>4</v>
      </c>
      <c r="BD600" s="307"/>
      <c r="BE600" s="307"/>
      <c r="BF600" s="308"/>
      <c r="BG600" s="309">
        <v>7925</v>
      </c>
      <c r="BH600" s="310"/>
      <c r="BI600" s="310"/>
      <c r="BJ600" s="311"/>
      <c r="BK600" s="312">
        <f t="shared" ref="BK600:BK604" si="95">+AY600*BG600</f>
        <v>7925</v>
      </c>
      <c r="BL600" s="313"/>
      <c r="BM600" s="313"/>
      <c r="BN600" s="313"/>
      <c r="BO600" s="313"/>
      <c r="BP600" s="314"/>
      <c r="BQ600" s="294"/>
      <c r="BR600" s="295"/>
      <c r="BS600" s="295"/>
      <c r="BT600" s="295"/>
      <c r="BU600" s="295"/>
      <c r="BV600" s="295"/>
      <c r="BW600" s="296"/>
      <c r="BX600" s="294"/>
      <c r="BY600" s="295"/>
      <c r="BZ600" s="295"/>
      <c r="CA600" s="295"/>
      <c r="CB600" s="295"/>
      <c r="CC600" s="296"/>
      <c r="CD600" s="294"/>
      <c r="CE600" s="295"/>
      <c r="CF600" s="295"/>
      <c r="CG600" s="295"/>
      <c r="CH600" s="295"/>
      <c r="CI600" s="296"/>
    </row>
    <row r="601" spans="1:87" ht="18" customHeight="1" x14ac:dyDescent="0.25">
      <c r="A601" s="75"/>
      <c r="B601" s="327"/>
      <c r="C601" s="328"/>
      <c r="D601" s="328"/>
      <c r="E601" s="328"/>
      <c r="F601" s="328"/>
      <c r="G601" s="328"/>
      <c r="H601" s="328"/>
      <c r="I601" s="328"/>
      <c r="J601" s="328"/>
      <c r="K601" s="328"/>
      <c r="L601" s="328"/>
      <c r="M601" s="328"/>
      <c r="N601" s="328"/>
      <c r="O601" s="328"/>
      <c r="P601" s="328"/>
      <c r="Q601" s="328"/>
      <c r="R601" s="328"/>
      <c r="S601" s="328"/>
      <c r="T601" s="328"/>
      <c r="U601" s="328"/>
      <c r="V601" s="328"/>
      <c r="W601" s="328"/>
      <c r="X601" s="328"/>
      <c r="Y601" s="329"/>
      <c r="Z601" s="336"/>
      <c r="AA601" s="337"/>
      <c r="AB601" s="337"/>
      <c r="AC601" s="337"/>
      <c r="AD601" s="338"/>
      <c r="AE601" s="336"/>
      <c r="AF601" s="337"/>
      <c r="AG601" s="337"/>
      <c r="AH601" s="337"/>
      <c r="AI601" s="337"/>
      <c r="AJ601" s="337"/>
      <c r="AK601" s="300" t="s">
        <v>527</v>
      </c>
      <c r="AL601" s="301"/>
      <c r="AM601" s="301"/>
      <c r="AN601" s="301"/>
      <c r="AO601" s="301"/>
      <c r="AP601" s="301"/>
      <c r="AQ601" s="301"/>
      <c r="AR601" s="301"/>
      <c r="AS601" s="301"/>
      <c r="AT601" s="301"/>
      <c r="AU601" s="301"/>
      <c r="AV601" s="301"/>
      <c r="AW601" s="301"/>
      <c r="AX601" s="302"/>
      <c r="AY601" s="407">
        <v>1</v>
      </c>
      <c r="AZ601" s="304"/>
      <c r="BA601" s="304"/>
      <c r="BB601" s="408"/>
      <c r="BC601" s="306">
        <f t="shared" ref="BC601" si="96">+$AE$599*AY601</f>
        <v>4</v>
      </c>
      <c r="BD601" s="307"/>
      <c r="BE601" s="307"/>
      <c r="BF601" s="308"/>
      <c r="BG601" s="309">
        <v>18911</v>
      </c>
      <c r="BH601" s="310"/>
      <c r="BI601" s="310"/>
      <c r="BJ601" s="311"/>
      <c r="BK601" s="312">
        <f t="shared" ref="BK601" si="97">+AY601*BG601</f>
        <v>18911</v>
      </c>
      <c r="BL601" s="313"/>
      <c r="BM601" s="313"/>
      <c r="BN601" s="313"/>
      <c r="BO601" s="313"/>
      <c r="BP601" s="314"/>
      <c r="BQ601" s="294"/>
      <c r="BR601" s="295"/>
      <c r="BS601" s="295"/>
      <c r="BT601" s="295"/>
      <c r="BU601" s="295"/>
      <c r="BV601" s="295"/>
      <c r="BW601" s="296"/>
      <c r="BX601" s="294"/>
      <c r="BY601" s="295"/>
      <c r="BZ601" s="295"/>
      <c r="CA601" s="295"/>
      <c r="CB601" s="295"/>
      <c r="CC601" s="296"/>
      <c r="CD601" s="294"/>
      <c r="CE601" s="295"/>
      <c r="CF601" s="295"/>
      <c r="CG601" s="295"/>
      <c r="CH601" s="295"/>
      <c r="CI601" s="296"/>
    </row>
    <row r="602" spans="1:87" ht="18" customHeight="1" x14ac:dyDescent="0.25">
      <c r="A602" s="75"/>
      <c r="B602" s="327"/>
      <c r="C602" s="328"/>
      <c r="D602" s="328"/>
      <c r="E602" s="328"/>
      <c r="F602" s="328"/>
      <c r="G602" s="328"/>
      <c r="H602" s="328"/>
      <c r="I602" s="328"/>
      <c r="J602" s="328"/>
      <c r="K602" s="328"/>
      <c r="L602" s="328"/>
      <c r="M602" s="328"/>
      <c r="N602" s="328"/>
      <c r="O602" s="328"/>
      <c r="P602" s="328"/>
      <c r="Q602" s="328"/>
      <c r="R602" s="328"/>
      <c r="S602" s="328"/>
      <c r="T602" s="328"/>
      <c r="U602" s="328"/>
      <c r="V602" s="328"/>
      <c r="W602" s="328"/>
      <c r="X602" s="328"/>
      <c r="Y602" s="329"/>
      <c r="Z602" s="336"/>
      <c r="AA602" s="337"/>
      <c r="AB602" s="337"/>
      <c r="AC602" s="337"/>
      <c r="AD602" s="338"/>
      <c r="AE602" s="336"/>
      <c r="AF602" s="337"/>
      <c r="AG602" s="337"/>
      <c r="AH602" s="337"/>
      <c r="AI602" s="337"/>
      <c r="AJ602" s="337"/>
      <c r="AK602" s="300" t="s">
        <v>529</v>
      </c>
      <c r="AL602" s="301"/>
      <c r="AM602" s="301"/>
      <c r="AN602" s="301"/>
      <c r="AO602" s="301"/>
      <c r="AP602" s="301"/>
      <c r="AQ602" s="301"/>
      <c r="AR602" s="301"/>
      <c r="AS602" s="301"/>
      <c r="AT602" s="301"/>
      <c r="AU602" s="301"/>
      <c r="AV602" s="301"/>
      <c r="AW602" s="301"/>
      <c r="AX602" s="302"/>
      <c r="AY602" s="407">
        <v>1</v>
      </c>
      <c r="AZ602" s="304"/>
      <c r="BA602" s="304"/>
      <c r="BB602" s="408"/>
      <c r="BC602" s="306">
        <f t="shared" si="94"/>
        <v>4</v>
      </c>
      <c r="BD602" s="307"/>
      <c r="BE602" s="307"/>
      <c r="BF602" s="308"/>
      <c r="BG602" s="309">
        <v>18911</v>
      </c>
      <c r="BH602" s="310"/>
      <c r="BI602" s="310"/>
      <c r="BJ602" s="311"/>
      <c r="BK602" s="312">
        <f t="shared" si="95"/>
        <v>18911</v>
      </c>
      <c r="BL602" s="313"/>
      <c r="BM602" s="313"/>
      <c r="BN602" s="313"/>
      <c r="BO602" s="313"/>
      <c r="BP602" s="314"/>
      <c r="BQ602" s="294"/>
      <c r="BR602" s="295"/>
      <c r="BS602" s="295"/>
      <c r="BT602" s="295"/>
      <c r="BU602" s="295"/>
      <c r="BV602" s="295"/>
      <c r="BW602" s="296"/>
      <c r="BX602" s="294"/>
      <c r="BY602" s="295"/>
      <c r="BZ602" s="295"/>
      <c r="CA602" s="295"/>
      <c r="CB602" s="295"/>
      <c r="CC602" s="296"/>
      <c r="CD602" s="294"/>
      <c r="CE602" s="295"/>
      <c r="CF602" s="295"/>
      <c r="CG602" s="295"/>
      <c r="CH602" s="295"/>
      <c r="CI602" s="296"/>
    </row>
    <row r="603" spans="1:87" ht="18" customHeight="1" x14ac:dyDescent="0.25">
      <c r="A603" s="75"/>
      <c r="B603" s="327"/>
      <c r="C603" s="328"/>
      <c r="D603" s="328"/>
      <c r="E603" s="328"/>
      <c r="F603" s="328"/>
      <c r="G603" s="328"/>
      <c r="H603" s="328"/>
      <c r="I603" s="328"/>
      <c r="J603" s="328"/>
      <c r="K603" s="328"/>
      <c r="L603" s="328"/>
      <c r="M603" s="328"/>
      <c r="N603" s="328"/>
      <c r="O603" s="328"/>
      <c r="P603" s="328"/>
      <c r="Q603" s="328"/>
      <c r="R603" s="328"/>
      <c r="S603" s="328"/>
      <c r="T603" s="328"/>
      <c r="U603" s="328"/>
      <c r="V603" s="328"/>
      <c r="W603" s="328"/>
      <c r="X603" s="328"/>
      <c r="Y603" s="329"/>
      <c r="Z603" s="336"/>
      <c r="AA603" s="337"/>
      <c r="AB603" s="337"/>
      <c r="AC603" s="337"/>
      <c r="AD603" s="338"/>
      <c r="AE603" s="336"/>
      <c r="AF603" s="337"/>
      <c r="AG603" s="337"/>
      <c r="AH603" s="337"/>
      <c r="AI603" s="337"/>
      <c r="AJ603" s="337"/>
      <c r="AK603" s="300" t="s">
        <v>37</v>
      </c>
      <c r="AL603" s="301"/>
      <c r="AM603" s="301"/>
      <c r="AN603" s="301"/>
      <c r="AO603" s="301"/>
      <c r="AP603" s="301"/>
      <c r="AQ603" s="301"/>
      <c r="AR603" s="301"/>
      <c r="AS603" s="301"/>
      <c r="AT603" s="301"/>
      <c r="AU603" s="301"/>
      <c r="AV603" s="301"/>
      <c r="AW603" s="301"/>
      <c r="AX603" s="302"/>
      <c r="AY603" s="407">
        <v>1</v>
      </c>
      <c r="AZ603" s="304"/>
      <c r="BA603" s="304"/>
      <c r="BB603" s="408"/>
      <c r="BC603" s="306">
        <f t="shared" si="94"/>
        <v>4</v>
      </c>
      <c r="BD603" s="307"/>
      <c r="BE603" s="307"/>
      <c r="BF603" s="308"/>
      <c r="BG603" s="309">
        <v>11840</v>
      </c>
      <c r="BH603" s="310"/>
      <c r="BI603" s="310"/>
      <c r="BJ603" s="311"/>
      <c r="BK603" s="312">
        <f t="shared" si="95"/>
        <v>11840</v>
      </c>
      <c r="BL603" s="313"/>
      <c r="BM603" s="313"/>
      <c r="BN603" s="313"/>
      <c r="BO603" s="313"/>
      <c r="BP603" s="314"/>
      <c r="BQ603" s="294"/>
      <c r="BR603" s="295"/>
      <c r="BS603" s="295"/>
      <c r="BT603" s="295"/>
      <c r="BU603" s="295"/>
      <c r="BV603" s="295"/>
      <c r="BW603" s="296"/>
      <c r="BX603" s="294"/>
      <c r="BY603" s="295"/>
      <c r="BZ603" s="295"/>
      <c r="CA603" s="295"/>
      <c r="CB603" s="295"/>
      <c r="CC603" s="296"/>
      <c r="CD603" s="294"/>
      <c r="CE603" s="295"/>
      <c r="CF603" s="295"/>
      <c r="CG603" s="295"/>
      <c r="CH603" s="295"/>
      <c r="CI603" s="296"/>
    </row>
    <row r="604" spans="1:87" ht="18" customHeight="1" thickBot="1" x14ac:dyDescent="0.3">
      <c r="A604" s="75"/>
      <c r="B604" s="327"/>
      <c r="C604" s="328"/>
      <c r="D604" s="328"/>
      <c r="E604" s="328"/>
      <c r="F604" s="328"/>
      <c r="G604" s="328"/>
      <c r="H604" s="328"/>
      <c r="I604" s="328"/>
      <c r="J604" s="328"/>
      <c r="K604" s="328"/>
      <c r="L604" s="328"/>
      <c r="M604" s="328"/>
      <c r="N604" s="328"/>
      <c r="O604" s="328"/>
      <c r="P604" s="328"/>
      <c r="Q604" s="328"/>
      <c r="R604" s="328"/>
      <c r="S604" s="328"/>
      <c r="T604" s="328"/>
      <c r="U604" s="328"/>
      <c r="V604" s="328"/>
      <c r="W604" s="328"/>
      <c r="X604" s="328"/>
      <c r="Y604" s="329"/>
      <c r="Z604" s="336"/>
      <c r="AA604" s="337"/>
      <c r="AB604" s="337"/>
      <c r="AC604" s="337"/>
      <c r="AD604" s="338"/>
      <c r="AE604" s="336"/>
      <c r="AF604" s="337"/>
      <c r="AG604" s="337"/>
      <c r="AH604" s="337"/>
      <c r="AI604" s="337"/>
      <c r="AJ604" s="337"/>
      <c r="AK604" s="392" t="s">
        <v>38</v>
      </c>
      <c r="AL604" s="393"/>
      <c r="AM604" s="393"/>
      <c r="AN604" s="393"/>
      <c r="AO604" s="393"/>
      <c r="AP604" s="393"/>
      <c r="AQ604" s="393"/>
      <c r="AR604" s="393"/>
      <c r="AS604" s="393"/>
      <c r="AT604" s="393"/>
      <c r="AU604" s="393"/>
      <c r="AV604" s="393"/>
      <c r="AW604" s="393"/>
      <c r="AX604" s="394"/>
      <c r="AY604" s="407">
        <v>1</v>
      </c>
      <c r="AZ604" s="304"/>
      <c r="BA604" s="304"/>
      <c r="BB604" s="408"/>
      <c r="BC604" s="306">
        <f t="shared" si="94"/>
        <v>4</v>
      </c>
      <c r="BD604" s="307"/>
      <c r="BE604" s="307"/>
      <c r="BF604" s="308"/>
      <c r="BG604" s="309">
        <v>11840</v>
      </c>
      <c r="BH604" s="310"/>
      <c r="BI604" s="310"/>
      <c r="BJ604" s="311"/>
      <c r="BK604" s="312">
        <f t="shared" si="95"/>
        <v>11840</v>
      </c>
      <c r="BL604" s="313"/>
      <c r="BM604" s="313"/>
      <c r="BN604" s="313"/>
      <c r="BO604" s="313"/>
      <c r="BP604" s="314"/>
      <c r="BQ604" s="294"/>
      <c r="BR604" s="295"/>
      <c r="BS604" s="295"/>
      <c r="BT604" s="295"/>
      <c r="BU604" s="295"/>
      <c r="BV604" s="295"/>
      <c r="BW604" s="296"/>
      <c r="BX604" s="294"/>
      <c r="BY604" s="295"/>
      <c r="BZ604" s="295"/>
      <c r="CA604" s="295"/>
      <c r="CB604" s="295"/>
      <c r="CC604" s="296"/>
      <c r="CD604" s="294"/>
      <c r="CE604" s="295"/>
      <c r="CF604" s="295"/>
      <c r="CG604" s="295"/>
      <c r="CH604" s="295"/>
      <c r="CI604" s="296"/>
    </row>
    <row r="605" spans="1:87" ht="18" customHeight="1" thickBot="1" x14ac:dyDescent="0.3">
      <c r="A605" s="75"/>
      <c r="B605" s="377"/>
      <c r="C605" s="378"/>
      <c r="D605" s="378"/>
      <c r="E605" s="378"/>
      <c r="F605" s="378"/>
      <c r="G605" s="378"/>
      <c r="H605" s="378"/>
      <c r="I605" s="378"/>
      <c r="J605" s="378"/>
      <c r="K605" s="378"/>
      <c r="L605" s="378"/>
      <c r="M605" s="378"/>
      <c r="N605" s="378"/>
      <c r="O605" s="378"/>
      <c r="P605" s="378"/>
      <c r="Q605" s="378"/>
      <c r="R605" s="378"/>
      <c r="S605" s="378"/>
      <c r="T605" s="378"/>
      <c r="U605" s="378"/>
      <c r="V605" s="378"/>
      <c r="W605" s="378"/>
      <c r="X605" s="378"/>
      <c r="Y605" s="378"/>
      <c r="Z605" s="378"/>
      <c r="AA605" s="378"/>
      <c r="AB605" s="378"/>
      <c r="AC605" s="378"/>
      <c r="AD605" s="378"/>
      <c r="AE605" s="378"/>
      <c r="AF605" s="378"/>
      <c r="AG605" s="378"/>
      <c r="AH605" s="378"/>
      <c r="AI605" s="378"/>
      <c r="AJ605" s="379"/>
      <c r="AK605" s="380" t="s">
        <v>3</v>
      </c>
      <c r="AL605" s="381"/>
      <c r="AM605" s="381"/>
      <c r="AN605" s="381"/>
      <c r="AO605" s="381"/>
      <c r="AP605" s="381"/>
      <c r="AQ605" s="381"/>
      <c r="AR605" s="381"/>
      <c r="AS605" s="381"/>
      <c r="AT605" s="381"/>
      <c r="AU605" s="381"/>
      <c r="AV605" s="381"/>
      <c r="AW605" s="381"/>
      <c r="AX605" s="381"/>
      <c r="AY605" s="382"/>
      <c r="AZ605" s="382"/>
      <c r="BA605" s="382"/>
      <c r="BB605" s="382"/>
      <c r="BC605" s="382"/>
      <c r="BD605" s="382"/>
      <c r="BE605" s="382"/>
      <c r="BF605" s="382"/>
      <c r="BG605" s="382"/>
      <c r="BH605" s="382"/>
      <c r="BI605" s="382"/>
      <c r="BJ605" s="383"/>
      <c r="BK605" s="384">
        <f>SUM(BK599:BK604)</f>
        <v>77352</v>
      </c>
      <c r="BL605" s="385"/>
      <c r="BM605" s="385"/>
      <c r="BN605" s="385"/>
      <c r="BO605" s="385"/>
      <c r="BP605" s="386"/>
      <c r="BQ605" s="387" t="s">
        <v>100</v>
      </c>
      <c r="BR605" s="388"/>
      <c r="BS605" s="388"/>
      <c r="BT605" s="388"/>
      <c r="BU605" s="388"/>
      <c r="BV605" s="388"/>
      <c r="BW605" s="388"/>
      <c r="BX605" s="388"/>
      <c r="BY605" s="388"/>
      <c r="BZ605" s="388"/>
      <c r="CA605" s="388"/>
      <c r="CB605" s="388"/>
      <c r="CC605" s="389"/>
      <c r="CD605" s="390">
        <f>+CD599*AE599</f>
        <v>366362.35294117645</v>
      </c>
      <c r="CE605" s="390"/>
      <c r="CF605" s="390"/>
      <c r="CG605" s="390"/>
      <c r="CH605" s="390"/>
      <c r="CI605" s="391"/>
    </row>
    <row r="606" spans="1:87" ht="18" customHeight="1" thickBot="1" x14ac:dyDescent="0.3">
      <c r="A606" s="75"/>
      <c r="B606" s="76"/>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c r="AA606" s="76"/>
      <c r="AB606" s="76"/>
      <c r="AC606" s="76"/>
      <c r="AD606" s="76"/>
      <c r="AE606" s="76"/>
      <c r="AF606" s="76"/>
      <c r="AG606" s="76"/>
      <c r="AH606" s="76"/>
      <c r="AI606" s="76"/>
      <c r="AJ606" s="76"/>
      <c r="BG606" s="78"/>
      <c r="BH606" s="78"/>
      <c r="BI606" s="78"/>
      <c r="BJ606" s="78"/>
      <c r="BK606" s="79"/>
      <c r="BL606" s="79"/>
      <c r="BM606" s="79"/>
      <c r="BN606" s="79"/>
      <c r="BO606" s="79"/>
      <c r="BP606" s="79"/>
      <c r="BQ606" s="79"/>
      <c r="BR606" s="79"/>
      <c r="BS606" s="79"/>
      <c r="BT606" s="79"/>
      <c r="BU606" s="79"/>
      <c r="BV606" s="79"/>
      <c r="BW606" s="79"/>
      <c r="BX606" s="79"/>
      <c r="BY606" s="79"/>
      <c r="BZ606" s="79"/>
      <c r="CA606" s="79"/>
      <c r="CB606" s="79"/>
      <c r="CC606" s="79"/>
      <c r="CD606" s="79"/>
      <c r="CE606" s="79"/>
      <c r="CF606" s="79"/>
      <c r="CG606" s="79"/>
      <c r="CH606" s="79"/>
      <c r="CI606" s="79"/>
    </row>
    <row r="607" spans="1:87" ht="18" customHeight="1" x14ac:dyDescent="0.25">
      <c r="A607" s="75"/>
      <c r="B607" s="348" t="s">
        <v>0</v>
      </c>
      <c r="C607" s="349"/>
      <c r="D607" s="349"/>
      <c r="E607" s="349"/>
      <c r="F607" s="349"/>
      <c r="G607" s="349"/>
      <c r="H607" s="349"/>
      <c r="I607" s="349"/>
      <c r="J607" s="349"/>
      <c r="K607" s="349"/>
      <c r="L607" s="349"/>
      <c r="M607" s="349"/>
      <c r="N607" s="349"/>
      <c r="O607" s="349"/>
      <c r="P607" s="349"/>
      <c r="Q607" s="349"/>
      <c r="R607" s="349"/>
      <c r="S607" s="349"/>
      <c r="T607" s="349"/>
      <c r="U607" s="349"/>
      <c r="V607" s="349"/>
      <c r="W607" s="349"/>
      <c r="X607" s="349"/>
      <c r="Y607" s="350"/>
      <c r="Z607" s="348" t="s">
        <v>80</v>
      </c>
      <c r="AA607" s="349"/>
      <c r="AB607" s="349"/>
      <c r="AC607" s="349"/>
      <c r="AD607" s="350"/>
      <c r="AE607" s="357" t="s">
        <v>79</v>
      </c>
      <c r="AF607" s="358"/>
      <c r="AG607" s="358"/>
      <c r="AH607" s="358"/>
      <c r="AI607" s="358"/>
      <c r="AJ607" s="359"/>
      <c r="AK607" s="357" t="s">
        <v>81</v>
      </c>
      <c r="AL607" s="358"/>
      <c r="AM607" s="358"/>
      <c r="AN607" s="358"/>
      <c r="AO607" s="358"/>
      <c r="AP607" s="358"/>
      <c r="AQ607" s="358"/>
      <c r="AR607" s="358"/>
      <c r="AS607" s="358"/>
      <c r="AT607" s="358"/>
      <c r="AU607" s="358"/>
      <c r="AV607" s="358"/>
      <c r="AW607" s="358"/>
      <c r="AX607" s="359"/>
      <c r="AY607" s="357" t="s">
        <v>1</v>
      </c>
      <c r="AZ607" s="358"/>
      <c r="BA607" s="358"/>
      <c r="BB607" s="359"/>
      <c r="BC607" s="348" t="s">
        <v>104</v>
      </c>
      <c r="BD607" s="349"/>
      <c r="BE607" s="349"/>
      <c r="BF607" s="350"/>
      <c r="BG607" s="366" t="s">
        <v>82</v>
      </c>
      <c r="BH607" s="367"/>
      <c r="BI607" s="367"/>
      <c r="BJ607" s="368"/>
      <c r="BK607" s="315" t="s">
        <v>99</v>
      </c>
      <c r="BL607" s="316"/>
      <c r="BM607" s="316"/>
      <c r="BN607" s="316"/>
      <c r="BO607" s="316"/>
      <c r="BP607" s="317"/>
      <c r="BQ607" s="315" t="s">
        <v>83</v>
      </c>
      <c r="BR607" s="316"/>
      <c r="BS607" s="316"/>
      <c r="BT607" s="316"/>
      <c r="BU607" s="316"/>
      <c r="BV607" s="316"/>
      <c r="BW607" s="317"/>
      <c r="BX607" s="315" t="s">
        <v>84</v>
      </c>
      <c r="BY607" s="316"/>
      <c r="BZ607" s="316"/>
      <c r="CA607" s="316"/>
      <c r="CB607" s="316"/>
      <c r="CC607" s="317"/>
      <c r="CD607" s="315" t="s">
        <v>85</v>
      </c>
      <c r="CE607" s="316"/>
      <c r="CF607" s="316"/>
      <c r="CG607" s="316"/>
      <c r="CH607" s="316"/>
      <c r="CI607" s="317"/>
    </row>
    <row r="608" spans="1:87" ht="18" customHeight="1" x14ac:dyDescent="0.25">
      <c r="A608" s="75"/>
      <c r="B608" s="351"/>
      <c r="C608" s="352"/>
      <c r="D608" s="352"/>
      <c r="E608" s="352"/>
      <c r="F608" s="352"/>
      <c r="G608" s="352"/>
      <c r="H608" s="352"/>
      <c r="I608" s="352"/>
      <c r="J608" s="352"/>
      <c r="K608" s="352"/>
      <c r="L608" s="352"/>
      <c r="M608" s="352"/>
      <c r="N608" s="352"/>
      <c r="O608" s="352"/>
      <c r="P608" s="352"/>
      <c r="Q608" s="352"/>
      <c r="R608" s="352"/>
      <c r="S608" s="352"/>
      <c r="T608" s="352"/>
      <c r="U608" s="352"/>
      <c r="V608" s="352"/>
      <c r="W608" s="352"/>
      <c r="X608" s="352"/>
      <c r="Y608" s="353"/>
      <c r="Z608" s="351"/>
      <c r="AA608" s="352"/>
      <c r="AB608" s="352"/>
      <c r="AC608" s="352"/>
      <c r="AD608" s="353"/>
      <c r="AE608" s="360"/>
      <c r="AF608" s="361"/>
      <c r="AG608" s="361"/>
      <c r="AH608" s="361"/>
      <c r="AI608" s="361"/>
      <c r="AJ608" s="362"/>
      <c r="AK608" s="360"/>
      <c r="AL608" s="361"/>
      <c r="AM608" s="361"/>
      <c r="AN608" s="361"/>
      <c r="AO608" s="361"/>
      <c r="AP608" s="361"/>
      <c r="AQ608" s="361"/>
      <c r="AR608" s="361"/>
      <c r="AS608" s="361"/>
      <c r="AT608" s="361"/>
      <c r="AU608" s="361"/>
      <c r="AV608" s="361"/>
      <c r="AW608" s="361"/>
      <c r="AX608" s="362"/>
      <c r="AY608" s="360"/>
      <c r="AZ608" s="361"/>
      <c r="BA608" s="361"/>
      <c r="BB608" s="362"/>
      <c r="BC608" s="351"/>
      <c r="BD608" s="352"/>
      <c r="BE608" s="352"/>
      <c r="BF608" s="353"/>
      <c r="BG608" s="369"/>
      <c r="BH608" s="370"/>
      <c r="BI608" s="370"/>
      <c r="BJ608" s="371"/>
      <c r="BK608" s="318"/>
      <c r="BL608" s="319"/>
      <c r="BM608" s="319"/>
      <c r="BN608" s="319"/>
      <c r="BO608" s="319"/>
      <c r="BP608" s="320"/>
      <c r="BQ608" s="318"/>
      <c r="BR608" s="319"/>
      <c r="BS608" s="319"/>
      <c r="BT608" s="319"/>
      <c r="BU608" s="319"/>
      <c r="BV608" s="319"/>
      <c r="BW608" s="320"/>
      <c r="BX608" s="318"/>
      <c r="BY608" s="319"/>
      <c r="BZ608" s="319"/>
      <c r="CA608" s="319"/>
      <c r="CB608" s="319"/>
      <c r="CC608" s="320"/>
      <c r="CD608" s="318"/>
      <c r="CE608" s="319"/>
      <c r="CF608" s="319"/>
      <c r="CG608" s="319"/>
      <c r="CH608" s="319"/>
      <c r="CI608" s="320"/>
    </row>
    <row r="609" spans="1:87" ht="18" customHeight="1" thickBot="1" x14ac:dyDescent="0.3">
      <c r="A609" s="75"/>
      <c r="B609" s="354"/>
      <c r="C609" s="355"/>
      <c r="D609" s="355"/>
      <c r="E609" s="355"/>
      <c r="F609" s="355"/>
      <c r="G609" s="355"/>
      <c r="H609" s="355"/>
      <c r="I609" s="355"/>
      <c r="J609" s="355"/>
      <c r="K609" s="355"/>
      <c r="L609" s="355"/>
      <c r="M609" s="355"/>
      <c r="N609" s="355"/>
      <c r="O609" s="355"/>
      <c r="P609" s="355"/>
      <c r="Q609" s="355"/>
      <c r="R609" s="355"/>
      <c r="S609" s="355"/>
      <c r="T609" s="355"/>
      <c r="U609" s="355"/>
      <c r="V609" s="355"/>
      <c r="W609" s="355"/>
      <c r="X609" s="355"/>
      <c r="Y609" s="356"/>
      <c r="Z609" s="354"/>
      <c r="AA609" s="355"/>
      <c r="AB609" s="355"/>
      <c r="AC609" s="355"/>
      <c r="AD609" s="356"/>
      <c r="AE609" s="363"/>
      <c r="AF609" s="364"/>
      <c r="AG609" s="364"/>
      <c r="AH609" s="364"/>
      <c r="AI609" s="364"/>
      <c r="AJ609" s="365"/>
      <c r="AK609" s="360"/>
      <c r="AL609" s="361"/>
      <c r="AM609" s="361"/>
      <c r="AN609" s="361"/>
      <c r="AO609" s="361"/>
      <c r="AP609" s="361"/>
      <c r="AQ609" s="361"/>
      <c r="AR609" s="361"/>
      <c r="AS609" s="361"/>
      <c r="AT609" s="361"/>
      <c r="AU609" s="361"/>
      <c r="AV609" s="361"/>
      <c r="AW609" s="361"/>
      <c r="AX609" s="362"/>
      <c r="AY609" s="360"/>
      <c r="AZ609" s="361"/>
      <c r="BA609" s="361"/>
      <c r="BB609" s="362"/>
      <c r="BC609" s="351"/>
      <c r="BD609" s="352"/>
      <c r="BE609" s="352"/>
      <c r="BF609" s="353"/>
      <c r="BG609" s="369"/>
      <c r="BH609" s="370"/>
      <c r="BI609" s="370"/>
      <c r="BJ609" s="371"/>
      <c r="BK609" s="318"/>
      <c r="BL609" s="319"/>
      <c r="BM609" s="319"/>
      <c r="BN609" s="319"/>
      <c r="BO609" s="319"/>
      <c r="BP609" s="320"/>
      <c r="BQ609" s="321"/>
      <c r="BR609" s="322"/>
      <c r="BS609" s="322"/>
      <c r="BT609" s="322"/>
      <c r="BU609" s="322"/>
      <c r="BV609" s="322"/>
      <c r="BW609" s="323"/>
      <c r="BX609" s="321"/>
      <c r="BY609" s="322"/>
      <c r="BZ609" s="322"/>
      <c r="CA609" s="322"/>
      <c r="CB609" s="322"/>
      <c r="CC609" s="323"/>
      <c r="CD609" s="321"/>
      <c r="CE609" s="322"/>
      <c r="CF609" s="322"/>
      <c r="CG609" s="322"/>
      <c r="CH609" s="322"/>
      <c r="CI609" s="323"/>
    </row>
    <row r="610" spans="1:87" ht="18" customHeight="1" x14ac:dyDescent="0.25">
      <c r="A610" s="75"/>
      <c r="B610" s="324" t="s">
        <v>309</v>
      </c>
      <c r="C610" s="325"/>
      <c r="D610" s="325"/>
      <c r="E610" s="325"/>
      <c r="F610" s="325"/>
      <c r="G610" s="325"/>
      <c r="H610" s="325"/>
      <c r="I610" s="325"/>
      <c r="J610" s="325"/>
      <c r="K610" s="325"/>
      <c r="L610" s="325"/>
      <c r="M610" s="325"/>
      <c r="N610" s="325"/>
      <c r="O610" s="325"/>
      <c r="P610" s="325"/>
      <c r="Q610" s="325"/>
      <c r="R610" s="325"/>
      <c r="S610" s="325"/>
      <c r="T610" s="325"/>
      <c r="U610" s="325"/>
      <c r="V610" s="325"/>
      <c r="W610" s="325"/>
      <c r="X610" s="325"/>
      <c r="Y610" s="326"/>
      <c r="Z610" s="333" t="s">
        <v>366</v>
      </c>
      <c r="AA610" s="334"/>
      <c r="AB610" s="334"/>
      <c r="AC610" s="334"/>
      <c r="AD610" s="335"/>
      <c r="AE610" s="333">
        <v>6</v>
      </c>
      <c r="AF610" s="334"/>
      <c r="AG610" s="334"/>
      <c r="AH610" s="334"/>
      <c r="AI610" s="334"/>
      <c r="AJ610" s="334"/>
      <c r="AK610" s="342" t="s">
        <v>40</v>
      </c>
      <c r="AL610" s="343"/>
      <c r="AM610" s="343"/>
      <c r="AN610" s="343"/>
      <c r="AO610" s="343"/>
      <c r="AP610" s="343"/>
      <c r="AQ610" s="343"/>
      <c r="AR610" s="343"/>
      <c r="AS610" s="343"/>
      <c r="AT610" s="343"/>
      <c r="AU610" s="343"/>
      <c r="AV610" s="343"/>
      <c r="AW610" s="343"/>
      <c r="AX610" s="344"/>
      <c r="AY610" s="409">
        <v>9</v>
      </c>
      <c r="AZ610" s="346"/>
      <c r="BA610" s="346"/>
      <c r="BB610" s="410"/>
      <c r="BC610" s="345">
        <f>+$AE$610*AY610</f>
        <v>54</v>
      </c>
      <c r="BD610" s="346"/>
      <c r="BE610" s="346"/>
      <c r="BF610" s="347"/>
      <c r="BG610" s="285">
        <v>26988</v>
      </c>
      <c r="BH610" s="286"/>
      <c r="BI610" s="286"/>
      <c r="BJ610" s="287"/>
      <c r="BK610" s="288">
        <f>+AY610*BG610</f>
        <v>242892</v>
      </c>
      <c r="BL610" s="289"/>
      <c r="BM610" s="289"/>
      <c r="BN610" s="289"/>
      <c r="BO610" s="289"/>
      <c r="BP610" s="290"/>
      <c r="BQ610" s="291">
        <v>500</v>
      </c>
      <c r="BR610" s="292"/>
      <c r="BS610" s="292"/>
      <c r="BT610" s="292"/>
      <c r="BU610" s="292"/>
      <c r="BV610" s="292"/>
      <c r="BW610" s="293"/>
      <c r="BX610" s="291">
        <f>+(((BK612+BQ610)*15)/85)</f>
        <v>48062.294117647056</v>
      </c>
      <c r="BY610" s="292"/>
      <c r="BZ610" s="292"/>
      <c r="CA610" s="292"/>
      <c r="CB610" s="292"/>
      <c r="CC610" s="293"/>
      <c r="CD610" s="291">
        <f>+BK612+BQ610+BX610</f>
        <v>320415.29411764705</v>
      </c>
      <c r="CE610" s="292"/>
      <c r="CF610" s="292"/>
      <c r="CG610" s="292"/>
      <c r="CH610" s="292"/>
      <c r="CI610" s="293"/>
    </row>
    <row r="611" spans="1:87" ht="18" customHeight="1" thickBot="1" x14ac:dyDescent="0.3">
      <c r="A611" s="75"/>
      <c r="B611" s="327"/>
      <c r="C611" s="328"/>
      <c r="D611" s="328"/>
      <c r="E611" s="328"/>
      <c r="F611" s="328"/>
      <c r="G611" s="328"/>
      <c r="H611" s="328"/>
      <c r="I611" s="328"/>
      <c r="J611" s="328"/>
      <c r="K611" s="328"/>
      <c r="L611" s="328"/>
      <c r="M611" s="328"/>
      <c r="N611" s="328"/>
      <c r="O611" s="328"/>
      <c r="P611" s="328"/>
      <c r="Q611" s="328"/>
      <c r="R611" s="328"/>
      <c r="S611" s="328"/>
      <c r="T611" s="328"/>
      <c r="U611" s="328"/>
      <c r="V611" s="328"/>
      <c r="W611" s="328"/>
      <c r="X611" s="328"/>
      <c r="Y611" s="329"/>
      <c r="Z611" s="336"/>
      <c r="AA611" s="337"/>
      <c r="AB611" s="337"/>
      <c r="AC611" s="337"/>
      <c r="AD611" s="338"/>
      <c r="AE611" s="336"/>
      <c r="AF611" s="337"/>
      <c r="AG611" s="337"/>
      <c r="AH611" s="337"/>
      <c r="AI611" s="337"/>
      <c r="AJ611" s="337"/>
      <c r="AK611" s="392" t="s">
        <v>18</v>
      </c>
      <c r="AL611" s="393"/>
      <c r="AM611" s="393"/>
      <c r="AN611" s="393"/>
      <c r="AO611" s="393"/>
      <c r="AP611" s="393"/>
      <c r="AQ611" s="393"/>
      <c r="AR611" s="393"/>
      <c r="AS611" s="393"/>
      <c r="AT611" s="393"/>
      <c r="AU611" s="393"/>
      <c r="AV611" s="393"/>
      <c r="AW611" s="393"/>
      <c r="AX611" s="394"/>
      <c r="AY611" s="407">
        <v>1</v>
      </c>
      <c r="AZ611" s="304"/>
      <c r="BA611" s="304"/>
      <c r="BB611" s="408"/>
      <c r="BC611" s="306">
        <f>+$AE$610*AY611</f>
        <v>6</v>
      </c>
      <c r="BD611" s="307"/>
      <c r="BE611" s="307"/>
      <c r="BF611" s="308"/>
      <c r="BG611" s="309">
        <v>28961</v>
      </c>
      <c r="BH611" s="310"/>
      <c r="BI611" s="310"/>
      <c r="BJ611" s="311"/>
      <c r="BK611" s="312">
        <f t="shared" ref="BK611" si="98">+AY611*BG611</f>
        <v>28961</v>
      </c>
      <c r="BL611" s="313"/>
      <c r="BM611" s="313"/>
      <c r="BN611" s="313"/>
      <c r="BO611" s="313"/>
      <c r="BP611" s="314"/>
      <c r="BQ611" s="294"/>
      <c r="BR611" s="295"/>
      <c r="BS611" s="295"/>
      <c r="BT611" s="295"/>
      <c r="BU611" s="295"/>
      <c r="BV611" s="295"/>
      <c r="BW611" s="296"/>
      <c r="BX611" s="294"/>
      <c r="BY611" s="295"/>
      <c r="BZ611" s="295"/>
      <c r="CA611" s="295"/>
      <c r="CB611" s="295"/>
      <c r="CC611" s="296"/>
      <c r="CD611" s="294"/>
      <c r="CE611" s="295"/>
      <c r="CF611" s="295"/>
      <c r="CG611" s="295"/>
      <c r="CH611" s="295"/>
      <c r="CI611" s="296"/>
    </row>
    <row r="612" spans="1:87" ht="18" customHeight="1" thickBot="1" x14ac:dyDescent="0.3">
      <c r="A612" s="75"/>
      <c r="B612" s="377"/>
      <c r="C612" s="378"/>
      <c r="D612" s="378"/>
      <c r="E612" s="378"/>
      <c r="F612" s="378"/>
      <c r="G612" s="378"/>
      <c r="H612" s="378"/>
      <c r="I612" s="378"/>
      <c r="J612" s="378"/>
      <c r="K612" s="378"/>
      <c r="L612" s="378"/>
      <c r="M612" s="378"/>
      <c r="N612" s="378"/>
      <c r="O612" s="378"/>
      <c r="P612" s="378"/>
      <c r="Q612" s="378"/>
      <c r="R612" s="378"/>
      <c r="S612" s="378"/>
      <c r="T612" s="378"/>
      <c r="U612" s="378"/>
      <c r="V612" s="378"/>
      <c r="W612" s="378"/>
      <c r="X612" s="378"/>
      <c r="Y612" s="378"/>
      <c r="Z612" s="378"/>
      <c r="AA612" s="378"/>
      <c r="AB612" s="378"/>
      <c r="AC612" s="378"/>
      <c r="AD612" s="378"/>
      <c r="AE612" s="378"/>
      <c r="AF612" s="378"/>
      <c r="AG612" s="378"/>
      <c r="AH612" s="378"/>
      <c r="AI612" s="378"/>
      <c r="AJ612" s="379"/>
      <c r="AK612" s="380" t="s">
        <v>3</v>
      </c>
      <c r="AL612" s="381"/>
      <c r="AM612" s="381"/>
      <c r="AN612" s="381"/>
      <c r="AO612" s="381"/>
      <c r="AP612" s="381"/>
      <c r="AQ612" s="381"/>
      <c r="AR612" s="381"/>
      <c r="AS612" s="381"/>
      <c r="AT612" s="381"/>
      <c r="AU612" s="381"/>
      <c r="AV612" s="381"/>
      <c r="AW612" s="381"/>
      <c r="AX612" s="381"/>
      <c r="AY612" s="382"/>
      <c r="AZ612" s="382"/>
      <c r="BA612" s="382"/>
      <c r="BB612" s="382"/>
      <c r="BC612" s="382"/>
      <c r="BD612" s="382"/>
      <c r="BE612" s="382"/>
      <c r="BF612" s="382"/>
      <c r="BG612" s="382"/>
      <c r="BH612" s="382"/>
      <c r="BI612" s="382"/>
      <c r="BJ612" s="383"/>
      <c r="BK612" s="384">
        <f>SUM(BK610:BK611)</f>
        <v>271853</v>
      </c>
      <c r="BL612" s="385"/>
      <c r="BM612" s="385"/>
      <c r="BN612" s="385"/>
      <c r="BO612" s="385"/>
      <c r="BP612" s="386"/>
      <c r="BQ612" s="387" t="s">
        <v>100</v>
      </c>
      <c r="BR612" s="388"/>
      <c r="BS612" s="388"/>
      <c r="BT612" s="388"/>
      <c r="BU612" s="388"/>
      <c r="BV612" s="388"/>
      <c r="BW612" s="388"/>
      <c r="BX612" s="388"/>
      <c r="BY612" s="388"/>
      <c r="BZ612" s="388"/>
      <c r="CA612" s="388"/>
      <c r="CB612" s="388"/>
      <c r="CC612" s="389"/>
      <c r="CD612" s="390">
        <f>+CD610*AE610</f>
        <v>1922491.7647058824</v>
      </c>
      <c r="CE612" s="390"/>
      <c r="CF612" s="390"/>
      <c r="CG612" s="390"/>
      <c r="CH612" s="390"/>
      <c r="CI612" s="391"/>
    </row>
    <row r="613" spans="1:87" ht="18" customHeight="1" thickBot="1" x14ac:dyDescent="0.3">
      <c r="A613" s="75"/>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BG613" s="78"/>
      <c r="BH613" s="78"/>
      <c r="BI613" s="78"/>
      <c r="BJ613" s="78"/>
      <c r="BK613" s="79"/>
      <c r="BL613" s="79"/>
      <c r="BM613" s="79"/>
      <c r="BN613" s="79"/>
      <c r="BO613" s="79"/>
      <c r="BP613" s="79"/>
      <c r="BQ613" s="79"/>
      <c r="BR613" s="79"/>
      <c r="BS613" s="79"/>
      <c r="BT613" s="79"/>
      <c r="BU613" s="79"/>
      <c r="BV613" s="79"/>
      <c r="BW613" s="79"/>
      <c r="BX613" s="79"/>
      <c r="BY613" s="79"/>
      <c r="BZ613" s="79"/>
      <c r="CA613" s="79"/>
      <c r="CB613" s="79"/>
      <c r="CC613" s="79"/>
      <c r="CD613" s="79"/>
      <c r="CE613" s="79"/>
      <c r="CF613" s="79"/>
      <c r="CG613" s="79"/>
      <c r="CH613" s="79"/>
      <c r="CI613" s="79"/>
    </row>
    <row r="614" spans="1:87" ht="18" customHeight="1" x14ac:dyDescent="0.25">
      <c r="A614" s="75"/>
      <c r="B614" s="348" t="s">
        <v>0</v>
      </c>
      <c r="C614" s="349"/>
      <c r="D614" s="349"/>
      <c r="E614" s="349"/>
      <c r="F614" s="349"/>
      <c r="G614" s="349"/>
      <c r="H614" s="349"/>
      <c r="I614" s="349"/>
      <c r="J614" s="349"/>
      <c r="K614" s="349"/>
      <c r="L614" s="349"/>
      <c r="M614" s="349"/>
      <c r="N614" s="349"/>
      <c r="O614" s="349"/>
      <c r="P614" s="349"/>
      <c r="Q614" s="349"/>
      <c r="R614" s="349"/>
      <c r="S614" s="349"/>
      <c r="T614" s="349"/>
      <c r="U614" s="349"/>
      <c r="V614" s="349"/>
      <c r="W614" s="349"/>
      <c r="X614" s="349"/>
      <c r="Y614" s="350"/>
      <c r="Z614" s="348" t="s">
        <v>80</v>
      </c>
      <c r="AA614" s="349"/>
      <c r="AB614" s="349"/>
      <c r="AC614" s="349"/>
      <c r="AD614" s="350"/>
      <c r="AE614" s="357" t="s">
        <v>79</v>
      </c>
      <c r="AF614" s="358"/>
      <c r="AG614" s="358"/>
      <c r="AH614" s="358"/>
      <c r="AI614" s="358"/>
      <c r="AJ614" s="359"/>
      <c r="AK614" s="357" t="s">
        <v>81</v>
      </c>
      <c r="AL614" s="358"/>
      <c r="AM614" s="358"/>
      <c r="AN614" s="358"/>
      <c r="AO614" s="358"/>
      <c r="AP614" s="358"/>
      <c r="AQ614" s="358"/>
      <c r="AR614" s="358"/>
      <c r="AS614" s="358"/>
      <c r="AT614" s="358"/>
      <c r="AU614" s="358"/>
      <c r="AV614" s="358"/>
      <c r="AW614" s="358"/>
      <c r="AX614" s="359"/>
      <c r="AY614" s="357" t="s">
        <v>1</v>
      </c>
      <c r="AZ614" s="358"/>
      <c r="BA614" s="358"/>
      <c r="BB614" s="359"/>
      <c r="BC614" s="348" t="s">
        <v>104</v>
      </c>
      <c r="BD614" s="349"/>
      <c r="BE614" s="349"/>
      <c r="BF614" s="350"/>
      <c r="BG614" s="366" t="s">
        <v>82</v>
      </c>
      <c r="BH614" s="367"/>
      <c r="BI614" s="367"/>
      <c r="BJ614" s="368"/>
      <c r="BK614" s="315" t="s">
        <v>99</v>
      </c>
      <c r="BL614" s="316"/>
      <c r="BM614" s="316"/>
      <c r="BN614" s="316"/>
      <c r="BO614" s="316"/>
      <c r="BP614" s="317"/>
      <c r="BQ614" s="315" t="s">
        <v>83</v>
      </c>
      <c r="BR614" s="316"/>
      <c r="BS614" s="316"/>
      <c r="BT614" s="316"/>
      <c r="BU614" s="316"/>
      <c r="BV614" s="316"/>
      <c r="BW614" s="317"/>
      <c r="BX614" s="315" t="s">
        <v>84</v>
      </c>
      <c r="BY614" s="316"/>
      <c r="BZ614" s="316"/>
      <c r="CA614" s="316"/>
      <c r="CB614" s="316"/>
      <c r="CC614" s="317"/>
      <c r="CD614" s="315" t="s">
        <v>85</v>
      </c>
      <c r="CE614" s="316"/>
      <c r="CF614" s="316"/>
      <c r="CG614" s="316"/>
      <c r="CH614" s="316"/>
      <c r="CI614" s="317"/>
    </row>
    <row r="615" spans="1:87" ht="18" customHeight="1" x14ac:dyDescent="0.25">
      <c r="A615" s="75"/>
      <c r="B615" s="351"/>
      <c r="C615" s="352"/>
      <c r="D615" s="352"/>
      <c r="E615" s="352"/>
      <c r="F615" s="352"/>
      <c r="G615" s="352"/>
      <c r="H615" s="352"/>
      <c r="I615" s="352"/>
      <c r="J615" s="352"/>
      <c r="K615" s="352"/>
      <c r="L615" s="352"/>
      <c r="M615" s="352"/>
      <c r="N615" s="352"/>
      <c r="O615" s="352"/>
      <c r="P615" s="352"/>
      <c r="Q615" s="352"/>
      <c r="R615" s="352"/>
      <c r="S615" s="352"/>
      <c r="T615" s="352"/>
      <c r="U615" s="352"/>
      <c r="V615" s="352"/>
      <c r="W615" s="352"/>
      <c r="X615" s="352"/>
      <c r="Y615" s="353"/>
      <c r="Z615" s="351"/>
      <c r="AA615" s="352"/>
      <c r="AB615" s="352"/>
      <c r="AC615" s="352"/>
      <c r="AD615" s="353"/>
      <c r="AE615" s="360"/>
      <c r="AF615" s="361"/>
      <c r="AG615" s="361"/>
      <c r="AH615" s="361"/>
      <c r="AI615" s="361"/>
      <c r="AJ615" s="362"/>
      <c r="AK615" s="360"/>
      <c r="AL615" s="361"/>
      <c r="AM615" s="361"/>
      <c r="AN615" s="361"/>
      <c r="AO615" s="361"/>
      <c r="AP615" s="361"/>
      <c r="AQ615" s="361"/>
      <c r="AR615" s="361"/>
      <c r="AS615" s="361"/>
      <c r="AT615" s="361"/>
      <c r="AU615" s="361"/>
      <c r="AV615" s="361"/>
      <c r="AW615" s="361"/>
      <c r="AX615" s="362"/>
      <c r="AY615" s="360"/>
      <c r="AZ615" s="361"/>
      <c r="BA615" s="361"/>
      <c r="BB615" s="362"/>
      <c r="BC615" s="351"/>
      <c r="BD615" s="352"/>
      <c r="BE615" s="352"/>
      <c r="BF615" s="353"/>
      <c r="BG615" s="369"/>
      <c r="BH615" s="370"/>
      <c r="BI615" s="370"/>
      <c r="BJ615" s="371"/>
      <c r="BK615" s="318"/>
      <c r="BL615" s="319"/>
      <c r="BM615" s="319"/>
      <c r="BN615" s="319"/>
      <c r="BO615" s="319"/>
      <c r="BP615" s="320"/>
      <c r="BQ615" s="318"/>
      <c r="BR615" s="319"/>
      <c r="BS615" s="319"/>
      <c r="BT615" s="319"/>
      <c r="BU615" s="319"/>
      <c r="BV615" s="319"/>
      <c r="BW615" s="320"/>
      <c r="BX615" s="318"/>
      <c r="BY615" s="319"/>
      <c r="BZ615" s="319"/>
      <c r="CA615" s="319"/>
      <c r="CB615" s="319"/>
      <c r="CC615" s="320"/>
      <c r="CD615" s="318"/>
      <c r="CE615" s="319"/>
      <c r="CF615" s="319"/>
      <c r="CG615" s="319"/>
      <c r="CH615" s="319"/>
      <c r="CI615" s="320"/>
    </row>
    <row r="616" spans="1:87" ht="18" customHeight="1" thickBot="1" x14ac:dyDescent="0.3">
      <c r="A616" s="75"/>
      <c r="B616" s="354"/>
      <c r="C616" s="355"/>
      <c r="D616" s="355"/>
      <c r="E616" s="355"/>
      <c r="F616" s="355"/>
      <c r="G616" s="355"/>
      <c r="H616" s="355"/>
      <c r="I616" s="355"/>
      <c r="J616" s="355"/>
      <c r="K616" s="355"/>
      <c r="L616" s="355"/>
      <c r="M616" s="355"/>
      <c r="N616" s="355"/>
      <c r="O616" s="355"/>
      <c r="P616" s="355"/>
      <c r="Q616" s="355"/>
      <c r="R616" s="355"/>
      <c r="S616" s="355"/>
      <c r="T616" s="355"/>
      <c r="U616" s="355"/>
      <c r="V616" s="355"/>
      <c r="W616" s="355"/>
      <c r="X616" s="355"/>
      <c r="Y616" s="356"/>
      <c r="Z616" s="354"/>
      <c r="AA616" s="355"/>
      <c r="AB616" s="355"/>
      <c r="AC616" s="355"/>
      <c r="AD616" s="356"/>
      <c r="AE616" s="363"/>
      <c r="AF616" s="364"/>
      <c r="AG616" s="364"/>
      <c r="AH616" s="364"/>
      <c r="AI616" s="364"/>
      <c r="AJ616" s="365"/>
      <c r="AK616" s="360"/>
      <c r="AL616" s="361"/>
      <c r="AM616" s="361"/>
      <c r="AN616" s="361"/>
      <c r="AO616" s="361"/>
      <c r="AP616" s="361"/>
      <c r="AQ616" s="361"/>
      <c r="AR616" s="361"/>
      <c r="AS616" s="361"/>
      <c r="AT616" s="361"/>
      <c r="AU616" s="361"/>
      <c r="AV616" s="361"/>
      <c r="AW616" s="361"/>
      <c r="AX616" s="362"/>
      <c r="AY616" s="360"/>
      <c r="AZ616" s="361"/>
      <c r="BA616" s="361"/>
      <c r="BB616" s="362"/>
      <c r="BC616" s="351"/>
      <c r="BD616" s="352"/>
      <c r="BE616" s="352"/>
      <c r="BF616" s="353"/>
      <c r="BG616" s="369"/>
      <c r="BH616" s="370"/>
      <c r="BI616" s="370"/>
      <c r="BJ616" s="371"/>
      <c r="BK616" s="318"/>
      <c r="BL616" s="319"/>
      <c r="BM616" s="319"/>
      <c r="BN616" s="319"/>
      <c r="BO616" s="319"/>
      <c r="BP616" s="320"/>
      <c r="BQ616" s="321"/>
      <c r="BR616" s="322"/>
      <c r="BS616" s="322"/>
      <c r="BT616" s="322"/>
      <c r="BU616" s="322"/>
      <c r="BV616" s="322"/>
      <c r="BW616" s="323"/>
      <c r="BX616" s="321"/>
      <c r="BY616" s="322"/>
      <c r="BZ616" s="322"/>
      <c r="CA616" s="322"/>
      <c r="CB616" s="322"/>
      <c r="CC616" s="323"/>
      <c r="CD616" s="321"/>
      <c r="CE616" s="322"/>
      <c r="CF616" s="322"/>
      <c r="CG616" s="322"/>
      <c r="CH616" s="322"/>
      <c r="CI616" s="323"/>
    </row>
    <row r="617" spans="1:87" ht="18" customHeight="1" x14ac:dyDescent="0.25">
      <c r="A617" s="75"/>
      <c r="B617" s="324" t="s">
        <v>310</v>
      </c>
      <c r="C617" s="325"/>
      <c r="D617" s="325"/>
      <c r="E617" s="325"/>
      <c r="F617" s="325"/>
      <c r="G617" s="325"/>
      <c r="H617" s="325"/>
      <c r="I617" s="325"/>
      <c r="J617" s="325"/>
      <c r="K617" s="325"/>
      <c r="L617" s="325"/>
      <c r="M617" s="325"/>
      <c r="N617" s="325"/>
      <c r="O617" s="325"/>
      <c r="P617" s="325"/>
      <c r="Q617" s="325"/>
      <c r="R617" s="325"/>
      <c r="S617" s="325"/>
      <c r="T617" s="325"/>
      <c r="U617" s="325"/>
      <c r="V617" s="325"/>
      <c r="W617" s="325"/>
      <c r="X617" s="325"/>
      <c r="Y617" s="326"/>
      <c r="Z617" s="333" t="s">
        <v>367</v>
      </c>
      <c r="AA617" s="334"/>
      <c r="AB617" s="334"/>
      <c r="AC617" s="334"/>
      <c r="AD617" s="335"/>
      <c r="AE617" s="333">
        <v>6</v>
      </c>
      <c r="AF617" s="334"/>
      <c r="AG617" s="334"/>
      <c r="AH617" s="334"/>
      <c r="AI617" s="334"/>
      <c r="AJ617" s="334"/>
      <c r="AK617" s="342" t="s">
        <v>31</v>
      </c>
      <c r="AL617" s="343"/>
      <c r="AM617" s="343"/>
      <c r="AN617" s="343"/>
      <c r="AO617" s="343"/>
      <c r="AP617" s="343"/>
      <c r="AQ617" s="343"/>
      <c r="AR617" s="343"/>
      <c r="AS617" s="343"/>
      <c r="AT617" s="343"/>
      <c r="AU617" s="343"/>
      <c r="AV617" s="343"/>
      <c r="AW617" s="343"/>
      <c r="AX617" s="344"/>
      <c r="AY617" s="409">
        <v>1</v>
      </c>
      <c r="AZ617" s="346"/>
      <c r="BA617" s="346"/>
      <c r="BB617" s="410"/>
      <c r="BC617" s="345">
        <f>+$AE$617*AY617</f>
        <v>6</v>
      </c>
      <c r="BD617" s="346"/>
      <c r="BE617" s="346"/>
      <c r="BF617" s="347"/>
      <c r="BG617" s="285">
        <v>11177</v>
      </c>
      <c r="BH617" s="286"/>
      <c r="BI617" s="286"/>
      <c r="BJ617" s="287"/>
      <c r="BK617" s="288">
        <f>+AY617*BG617</f>
        <v>11177</v>
      </c>
      <c r="BL617" s="289"/>
      <c r="BM617" s="289"/>
      <c r="BN617" s="289"/>
      <c r="BO617" s="289"/>
      <c r="BP617" s="290"/>
      <c r="BQ617" s="291">
        <v>500</v>
      </c>
      <c r="BR617" s="292"/>
      <c r="BS617" s="292"/>
      <c r="BT617" s="292"/>
      <c r="BU617" s="292"/>
      <c r="BV617" s="292"/>
      <c r="BW617" s="293"/>
      <c r="BX617" s="291">
        <f>+(((BK620+BQ617)*15)/85)</f>
        <v>8833.5882352941171</v>
      </c>
      <c r="BY617" s="292"/>
      <c r="BZ617" s="292"/>
      <c r="CA617" s="292"/>
      <c r="CB617" s="292"/>
      <c r="CC617" s="293"/>
      <c r="CD617" s="291">
        <f>+BK620+BQ617+BX617</f>
        <v>58890.588235294119</v>
      </c>
      <c r="CE617" s="292"/>
      <c r="CF617" s="292"/>
      <c r="CG617" s="292"/>
      <c r="CH617" s="292"/>
      <c r="CI617" s="293"/>
    </row>
    <row r="618" spans="1:87" ht="18" customHeight="1" x14ac:dyDescent="0.25">
      <c r="A618" s="75"/>
      <c r="B618" s="327"/>
      <c r="C618" s="328"/>
      <c r="D618" s="328"/>
      <c r="E618" s="328"/>
      <c r="F618" s="328"/>
      <c r="G618" s="328"/>
      <c r="H618" s="328"/>
      <c r="I618" s="328"/>
      <c r="J618" s="328"/>
      <c r="K618" s="328"/>
      <c r="L618" s="328"/>
      <c r="M618" s="328"/>
      <c r="N618" s="328"/>
      <c r="O618" s="328"/>
      <c r="P618" s="328"/>
      <c r="Q618" s="328"/>
      <c r="R618" s="328"/>
      <c r="S618" s="328"/>
      <c r="T618" s="328"/>
      <c r="U618" s="328"/>
      <c r="V618" s="328"/>
      <c r="W618" s="328"/>
      <c r="X618" s="328"/>
      <c r="Y618" s="329"/>
      <c r="Z618" s="336"/>
      <c r="AA618" s="337"/>
      <c r="AB618" s="337"/>
      <c r="AC618" s="337"/>
      <c r="AD618" s="338"/>
      <c r="AE618" s="336"/>
      <c r="AF618" s="337"/>
      <c r="AG618" s="337"/>
      <c r="AH618" s="337"/>
      <c r="AI618" s="337"/>
      <c r="AJ618" s="337"/>
      <c r="AK618" s="300" t="s">
        <v>34</v>
      </c>
      <c r="AL618" s="301"/>
      <c r="AM618" s="301"/>
      <c r="AN618" s="301"/>
      <c r="AO618" s="301"/>
      <c r="AP618" s="301"/>
      <c r="AQ618" s="301"/>
      <c r="AR618" s="301"/>
      <c r="AS618" s="301"/>
      <c r="AT618" s="301"/>
      <c r="AU618" s="301"/>
      <c r="AV618" s="301"/>
      <c r="AW618" s="301"/>
      <c r="AX618" s="302"/>
      <c r="AY618" s="407">
        <v>2</v>
      </c>
      <c r="AZ618" s="304"/>
      <c r="BA618" s="304"/>
      <c r="BB618" s="408"/>
      <c r="BC618" s="306">
        <f>+$AE$617*AY618</f>
        <v>12</v>
      </c>
      <c r="BD618" s="307"/>
      <c r="BE618" s="307"/>
      <c r="BF618" s="308"/>
      <c r="BG618" s="309">
        <v>7925</v>
      </c>
      <c r="BH618" s="310"/>
      <c r="BI618" s="310"/>
      <c r="BJ618" s="311"/>
      <c r="BK618" s="312">
        <f t="shared" ref="BK618:BK619" si="99">+AY618*BG618</f>
        <v>15850</v>
      </c>
      <c r="BL618" s="313"/>
      <c r="BM618" s="313"/>
      <c r="BN618" s="313"/>
      <c r="BO618" s="313"/>
      <c r="BP618" s="314"/>
      <c r="BQ618" s="294"/>
      <c r="BR618" s="295"/>
      <c r="BS618" s="295"/>
      <c r="BT618" s="295"/>
      <c r="BU618" s="295"/>
      <c r="BV618" s="295"/>
      <c r="BW618" s="296"/>
      <c r="BX618" s="294"/>
      <c r="BY618" s="295"/>
      <c r="BZ618" s="295"/>
      <c r="CA618" s="295"/>
      <c r="CB618" s="295"/>
      <c r="CC618" s="296"/>
      <c r="CD618" s="294"/>
      <c r="CE618" s="295"/>
      <c r="CF618" s="295"/>
      <c r="CG618" s="295"/>
      <c r="CH618" s="295"/>
      <c r="CI618" s="296"/>
    </row>
    <row r="619" spans="1:87" ht="18" customHeight="1" thickBot="1" x14ac:dyDescent="0.3">
      <c r="A619" s="75"/>
      <c r="B619" s="327"/>
      <c r="C619" s="328"/>
      <c r="D619" s="328"/>
      <c r="E619" s="328"/>
      <c r="F619" s="328"/>
      <c r="G619" s="328"/>
      <c r="H619" s="328"/>
      <c r="I619" s="328"/>
      <c r="J619" s="328"/>
      <c r="K619" s="328"/>
      <c r="L619" s="328"/>
      <c r="M619" s="328"/>
      <c r="N619" s="328"/>
      <c r="O619" s="328"/>
      <c r="P619" s="328"/>
      <c r="Q619" s="328"/>
      <c r="R619" s="328"/>
      <c r="S619" s="328"/>
      <c r="T619" s="328"/>
      <c r="U619" s="328"/>
      <c r="V619" s="328"/>
      <c r="W619" s="328"/>
      <c r="X619" s="328"/>
      <c r="Y619" s="329"/>
      <c r="Z619" s="336"/>
      <c r="AA619" s="337"/>
      <c r="AB619" s="337"/>
      <c r="AC619" s="337"/>
      <c r="AD619" s="338"/>
      <c r="AE619" s="336"/>
      <c r="AF619" s="337"/>
      <c r="AG619" s="337"/>
      <c r="AH619" s="337"/>
      <c r="AI619" s="337"/>
      <c r="AJ619" s="337"/>
      <c r="AK619" s="300" t="s">
        <v>528</v>
      </c>
      <c r="AL619" s="301"/>
      <c r="AM619" s="301"/>
      <c r="AN619" s="301"/>
      <c r="AO619" s="301"/>
      <c r="AP619" s="301"/>
      <c r="AQ619" s="301"/>
      <c r="AR619" s="301"/>
      <c r="AS619" s="301"/>
      <c r="AT619" s="301"/>
      <c r="AU619" s="301"/>
      <c r="AV619" s="301"/>
      <c r="AW619" s="301"/>
      <c r="AX619" s="302"/>
      <c r="AY619" s="407">
        <v>1</v>
      </c>
      <c r="AZ619" s="304"/>
      <c r="BA619" s="304"/>
      <c r="BB619" s="408"/>
      <c r="BC619" s="306">
        <f>+$AE$617*AY619</f>
        <v>6</v>
      </c>
      <c r="BD619" s="307"/>
      <c r="BE619" s="307"/>
      <c r="BF619" s="308"/>
      <c r="BG619" s="309">
        <v>22530</v>
      </c>
      <c r="BH619" s="310"/>
      <c r="BI619" s="310"/>
      <c r="BJ619" s="311"/>
      <c r="BK619" s="312">
        <f t="shared" si="99"/>
        <v>22530</v>
      </c>
      <c r="BL619" s="313"/>
      <c r="BM619" s="313"/>
      <c r="BN619" s="313"/>
      <c r="BO619" s="313"/>
      <c r="BP619" s="314"/>
      <c r="BQ619" s="294"/>
      <c r="BR619" s="295"/>
      <c r="BS619" s="295"/>
      <c r="BT619" s="295"/>
      <c r="BU619" s="295"/>
      <c r="BV619" s="295"/>
      <c r="BW619" s="296"/>
      <c r="BX619" s="294"/>
      <c r="BY619" s="295"/>
      <c r="BZ619" s="295"/>
      <c r="CA619" s="295"/>
      <c r="CB619" s="295"/>
      <c r="CC619" s="296"/>
      <c r="CD619" s="294"/>
      <c r="CE619" s="295"/>
      <c r="CF619" s="295"/>
      <c r="CG619" s="295"/>
      <c r="CH619" s="295"/>
      <c r="CI619" s="296"/>
    </row>
    <row r="620" spans="1:87" ht="18" customHeight="1" thickBot="1" x14ac:dyDescent="0.3">
      <c r="A620" s="75"/>
      <c r="B620" s="377"/>
      <c r="C620" s="378"/>
      <c r="D620" s="378"/>
      <c r="E620" s="378"/>
      <c r="F620" s="378"/>
      <c r="G620" s="378"/>
      <c r="H620" s="378"/>
      <c r="I620" s="378"/>
      <c r="J620" s="378"/>
      <c r="K620" s="378"/>
      <c r="L620" s="378"/>
      <c r="M620" s="378"/>
      <c r="N620" s="378"/>
      <c r="O620" s="378"/>
      <c r="P620" s="378"/>
      <c r="Q620" s="378"/>
      <c r="R620" s="378"/>
      <c r="S620" s="378"/>
      <c r="T620" s="378"/>
      <c r="U620" s="378"/>
      <c r="V620" s="378"/>
      <c r="W620" s="378"/>
      <c r="X620" s="378"/>
      <c r="Y620" s="378"/>
      <c r="Z620" s="378"/>
      <c r="AA620" s="378"/>
      <c r="AB620" s="378"/>
      <c r="AC620" s="378"/>
      <c r="AD620" s="378"/>
      <c r="AE620" s="378"/>
      <c r="AF620" s="378"/>
      <c r="AG620" s="378"/>
      <c r="AH620" s="378"/>
      <c r="AI620" s="378"/>
      <c r="AJ620" s="379"/>
      <c r="AK620" s="380" t="s">
        <v>3</v>
      </c>
      <c r="AL620" s="381"/>
      <c r="AM620" s="381"/>
      <c r="AN620" s="381"/>
      <c r="AO620" s="381"/>
      <c r="AP620" s="381"/>
      <c r="AQ620" s="381"/>
      <c r="AR620" s="381"/>
      <c r="AS620" s="381"/>
      <c r="AT620" s="381"/>
      <c r="AU620" s="381"/>
      <c r="AV620" s="381"/>
      <c r="AW620" s="381"/>
      <c r="AX620" s="381"/>
      <c r="AY620" s="382"/>
      <c r="AZ620" s="382"/>
      <c r="BA620" s="382"/>
      <c r="BB620" s="382"/>
      <c r="BC620" s="382"/>
      <c r="BD620" s="382"/>
      <c r="BE620" s="382"/>
      <c r="BF620" s="382"/>
      <c r="BG620" s="382"/>
      <c r="BH620" s="382"/>
      <c r="BI620" s="382"/>
      <c r="BJ620" s="383"/>
      <c r="BK620" s="384">
        <f>SUM(BK617:BK619)</f>
        <v>49557</v>
      </c>
      <c r="BL620" s="385"/>
      <c r="BM620" s="385"/>
      <c r="BN620" s="385"/>
      <c r="BO620" s="385"/>
      <c r="BP620" s="386"/>
      <c r="BQ620" s="387" t="s">
        <v>100</v>
      </c>
      <c r="BR620" s="388"/>
      <c r="BS620" s="388"/>
      <c r="BT620" s="388"/>
      <c r="BU620" s="388"/>
      <c r="BV620" s="388"/>
      <c r="BW620" s="388"/>
      <c r="BX620" s="388"/>
      <c r="BY620" s="388"/>
      <c r="BZ620" s="388"/>
      <c r="CA620" s="388"/>
      <c r="CB620" s="388"/>
      <c r="CC620" s="389"/>
      <c r="CD620" s="390">
        <f>+CD617*AE617</f>
        <v>353343.5294117647</v>
      </c>
      <c r="CE620" s="390"/>
      <c r="CF620" s="390"/>
      <c r="CG620" s="390"/>
      <c r="CH620" s="390"/>
      <c r="CI620" s="391"/>
    </row>
    <row r="621" spans="1:87" ht="18" customHeight="1" thickBot="1" x14ac:dyDescent="0.3">
      <c r="A621" s="75"/>
      <c r="B621" s="76"/>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c r="AA621" s="76"/>
      <c r="AB621" s="76"/>
      <c r="AC621" s="76"/>
      <c r="AD621" s="76"/>
      <c r="AE621" s="76"/>
      <c r="AF621" s="76"/>
      <c r="AG621" s="76"/>
      <c r="AH621" s="76"/>
      <c r="AI621" s="76"/>
      <c r="AJ621" s="76"/>
      <c r="BG621" s="78"/>
      <c r="BH621" s="78"/>
      <c r="BI621" s="78"/>
      <c r="BJ621" s="78"/>
      <c r="BK621" s="79"/>
      <c r="BL621" s="79"/>
      <c r="BM621" s="79"/>
      <c r="BN621" s="79"/>
      <c r="BO621" s="79"/>
      <c r="BP621" s="79"/>
      <c r="BQ621" s="79"/>
      <c r="BR621" s="79"/>
      <c r="BS621" s="79"/>
      <c r="BT621" s="79"/>
      <c r="BU621" s="79"/>
      <c r="BV621" s="79"/>
      <c r="BW621" s="79"/>
      <c r="BX621" s="79"/>
      <c r="BY621" s="79"/>
      <c r="BZ621" s="79"/>
      <c r="CA621" s="79"/>
      <c r="CB621" s="79"/>
      <c r="CC621" s="79"/>
      <c r="CD621" s="79"/>
      <c r="CE621" s="79"/>
      <c r="CF621" s="79"/>
      <c r="CG621" s="79"/>
      <c r="CH621" s="79"/>
      <c r="CI621" s="79"/>
    </row>
    <row r="622" spans="1:87" ht="18" customHeight="1" x14ac:dyDescent="0.25">
      <c r="A622" s="75"/>
      <c r="B622" s="348" t="s">
        <v>0</v>
      </c>
      <c r="C622" s="349"/>
      <c r="D622" s="349"/>
      <c r="E622" s="349"/>
      <c r="F622" s="349"/>
      <c r="G622" s="349"/>
      <c r="H622" s="349"/>
      <c r="I622" s="349"/>
      <c r="J622" s="349"/>
      <c r="K622" s="349"/>
      <c r="L622" s="349"/>
      <c r="M622" s="349"/>
      <c r="N622" s="349"/>
      <c r="O622" s="349"/>
      <c r="P622" s="349"/>
      <c r="Q622" s="349"/>
      <c r="R622" s="349"/>
      <c r="S622" s="349"/>
      <c r="T622" s="349"/>
      <c r="U622" s="349"/>
      <c r="V622" s="349"/>
      <c r="W622" s="349"/>
      <c r="X622" s="349"/>
      <c r="Y622" s="350"/>
      <c r="Z622" s="348" t="s">
        <v>80</v>
      </c>
      <c r="AA622" s="349"/>
      <c r="AB622" s="349"/>
      <c r="AC622" s="349"/>
      <c r="AD622" s="350"/>
      <c r="AE622" s="357" t="s">
        <v>79</v>
      </c>
      <c r="AF622" s="358"/>
      <c r="AG622" s="358"/>
      <c r="AH622" s="358"/>
      <c r="AI622" s="358"/>
      <c r="AJ622" s="359"/>
      <c r="AK622" s="357" t="s">
        <v>81</v>
      </c>
      <c r="AL622" s="358"/>
      <c r="AM622" s="358"/>
      <c r="AN622" s="358"/>
      <c r="AO622" s="358"/>
      <c r="AP622" s="358"/>
      <c r="AQ622" s="358"/>
      <c r="AR622" s="358"/>
      <c r="AS622" s="358"/>
      <c r="AT622" s="358"/>
      <c r="AU622" s="358"/>
      <c r="AV622" s="358"/>
      <c r="AW622" s="358"/>
      <c r="AX622" s="359"/>
      <c r="AY622" s="357" t="s">
        <v>1</v>
      </c>
      <c r="AZ622" s="358"/>
      <c r="BA622" s="358"/>
      <c r="BB622" s="359"/>
      <c r="BC622" s="348" t="s">
        <v>104</v>
      </c>
      <c r="BD622" s="349"/>
      <c r="BE622" s="349"/>
      <c r="BF622" s="350"/>
      <c r="BG622" s="366" t="s">
        <v>82</v>
      </c>
      <c r="BH622" s="367"/>
      <c r="BI622" s="367"/>
      <c r="BJ622" s="368"/>
      <c r="BK622" s="315" t="s">
        <v>99</v>
      </c>
      <c r="BL622" s="316"/>
      <c r="BM622" s="316"/>
      <c r="BN622" s="316"/>
      <c r="BO622" s="316"/>
      <c r="BP622" s="317"/>
      <c r="BQ622" s="315" t="s">
        <v>83</v>
      </c>
      <c r="BR622" s="316"/>
      <c r="BS622" s="316"/>
      <c r="BT622" s="316"/>
      <c r="BU622" s="316"/>
      <c r="BV622" s="316"/>
      <c r="BW622" s="317"/>
      <c r="BX622" s="315" t="s">
        <v>84</v>
      </c>
      <c r="BY622" s="316"/>
      <c r="BZ622" s="316"/>
      <c r="CA622" s="316"/>
      <c r="CB622" s="316"/>
      <c r="CC622" s="317"/>
      <c r="CD622" s="315" t="s">
        <v>85</v>
      </c>
      <c r="CE622" s="316"/>
      <c r="CF622" s="316"/>
      <c r="CG622" s="316"/>
      <c r="CH622" s="316"/>
      <c r="CI622" s="317"/>
    </row>
    <row r="623" spans="1:87" ht="18" customHeight="1" x14ac:dyDescent="0.25">
      <c r="A623" s="75"/>
      <c r="B623" s="351"/>
      <c r="C623" s="352"/>
      <c r="D623" s="352"/>
      <c r="E623" s="352"/>
      <c r="F623" s="352"/>
      <c r="G623" s="352"/>
      <c r="H623" s="352"/>
      <c r="I623" s="352"/>
      <c r="J623" s="352"/>
      <c r="K623" s="352"/>
      <c r="L623" s="352"/>
      <c r="M623" s="352"/>
      <c r="N623" s="352"/>
      <c r="O623" s="352"/>
      <c r="P623" s="352"/>
      <c r="Q623" s="352"/>
      <c r="R623" s="352"/>
      <c r="S623" s="352"/>
      <c r="T623" s="352"/>
      <c r="U623" s="352"/>
      <c r="V623" s="352"/>
      <c r="W623" s="352"/>
      <c r="X623" s="352"/>
      <c r="Y623" s="353"/>
      <c r="Z623" s="351"/>
      <c r="AA623" s="352"/>
      <c r="AB623" s="352"/>
      <c r="AC623" s="352"/>
      <c r="AD623" s="353"/>
      <c r="AE623" s="360"/>
      <c r="AF623" s="361"/>
      <c r="AG623" s="361"/>
      <c r="AH623" s="361"/>
      <c r="AI623" s="361"/>
      <c r="AJ623" s="362"/>
      <c r="AK623" s="360"/>
      <c r="AL623" s="361"/>
      <c r="AM623" s="361"/>
      <c r="AN623" s="361"/>
      <c r="AO623" s="361"/>
      <c r="AP623" s="361"/>
      <c r="AQ623" s="361"/>
      <c r="AR623" s="361"/>
      <c r="AS623" s="361"/>
      <c r="AT623" s="361"/>
      <c r="AU623" s="361"/>
      <c r="AV623" s="361"/>
      <c r="AW623" s="361"/>
      <c r="AX623" s="362"/>
      <c r="AY623" s="360"/>
      <c r="AZ623" s="361"/>
      <c r="BA623" s="361"/>
      <c r="BB623" s="362"/>
      <c r="BC623" s="351"/>
      <c r="BD623" s="352"/>
      <c r="BE623" s="352"/>
      <c r="BF623" s="353"/>
      <c r="BG623" s="369"/>
      <c r="BH623" s="370"/>
      <c r="BI623" s="370"/>
      <c r="BJ623" s="371"/>
      <c r="BK623" s="318"/>
      <c r="BL623" s="319"/>
      <c r="BM623" s="319"/>
      <c r="BN623" s="319"/>
      <c r="BO623" s="319"/>
      <c r="BP623" s="320"/>
      <c r="BQ623" s="318"/>
      <c r="BR623" s="319"/>
      <c r="BS623" s="319"/>
      <c r="BT623" s="319"/>
      <c r="BU623" s="319"/>
      <c r="BV623" s="319"/>
      <c r="BW623" s="320"/>
      <c r="BX623" s="318"/>
      <c r="BY623" s="319"/>
      <c r="BZ623" s="319"/>
      <c r="CA623" s="319"/>
      <c r="CB623" s="319"/>
      <c r="CC623" s="320"/>
      <c r="CD623" s="318"/>
      <c r="CE623" s="319"/>
      <c r="CF623" s="319"/>
      <c r="CG623" s="319"/>
      <c r="CH623" s="319"/>
      <c r="CI623" s="320"/>
    </row>
    <row r="624" spans="1:87" ht="18" customHeight="1" thickBot="1" x14ac:dyDescent="0.3">
      <c r="A624" s="75"/>
      <c r="B624" s="354"/>
      <c r="C624" s="355"/>
      <c r="D624" s="355"/>
      <c r="E624" s="355"/>
      <c r="F624" s="355"/>
      <c r="G624" s="355"/>
      <c r="H624" s="355"/>
      <c r="I624" s="355"/>
      <c r="J624" s="355"/>
      <c r="K624" s="355"/>
      <c r="L624" s="355"/>
      <c r="M624" s="355"/>
      <c r="N624" s="355"/>
      <c r="O624" s="355"/>
      <c r="P624" s="355"/>
      <c r="Q624" s="355"/>
      <c r="R624" s="355"/>
      <c r="S624" s="355"/>
      <c r="T624" s="355"/>
      <c r="U624" s="355"/>
      <c r="V624" s="355"/>
      <c r="W624" s="355"/>
      <c r="X624" s="355"/>
      <c r="Y624" s="356"/>
      <c r="Z624" s="354"/>
      <c r="AA624" s="355"/>
      <c r="AB624" s="355"/>
      <c r="AC624" s="355"/>
      <c r="AD624" s="356"/>
      <c r="AE624" s="363"/>
      <c r="AF624" s="364"/>
      <c r="AG624" s="364"/>
      <c r="AH624" s="364"/>
      <c r="AI624" s="364"/>
      <c r="AJ624" s="365"/>
      <c r="AK624" s="360"/>
      <c r="AL624" s="361"/>
      <c r="AM624" s="361"/>
      <c r="AN624" s="361"/>
      <c r="AO624" s="361"/>
      <c r="AP624" s="361"/>
      <c r="AQ624" s="361"/>
      <c r="AR624" s="361"/>
      <c r="AS624" s="361"/>
      <c r="AT624" s="361"/>
      <c r="AU624" s="361"/>
      <c r="AV624" s="361"/>
      <c r="AW624" s="361"/>
      <c r="AX624" s="362"/>
      <c r="AY624" s="360"/>
      <c r="AZ624" s="361"/>
      <c r="BA624" s="361"/>
      <c r="BB624" s="362"/>
      <c r="BC624" s="351"/>
      <c r="BD624" s="352"/>
      <c r="BE624" s="352"/>
      <c r="BF624" s="353"/>
      <c r="BG624" s="369"/>
      <c r="BH624" s="370"/>
      <c r="BI624" s="370"/>
      <c r="BJ624" s="371"/>
      <c r="BK624" s="318"/>
      <c r="BL624" s="319"/>
      <c r="BM624" s="319"/>
      <c r="BN624" s="319"/>
      <c r="BO624" s="319"/>
      <c r="BP624" s="320"/>
      <c r="BQ624" s="321"/>
      <c r="BR624" s="322"/>
      <c r="BS624" s="322"/>
      <c r="BT624" s="322"/>
      <c r="BU624" s="322"/>
      <c r="BV624" s="322"/>
      <c r="BW624" s="323"/>
      <c r="BX624" s="321"/>
      <c r="BY624" s="322"/>
      <c r="BZ624" s="322"/>
      <c r="CA624" s="322"/>
      <c r="CB624" s="322"/>
      <c r="CC624" s="323"/>
      <c r="CD624" s="321"/>
      <c r="CE624" s="322"/>
      <c r="CF624" s="322"/>
      <c r="CG624" s="322"/>
      <c r="CH624" s="322"/>
      <c r="CI624" s="323"/>
    </row>
    <row r="625" spans="1:87" ht="18" customHeight="1" x14ac:dyDescent="0.25">
      <c r="A625" s="75"/>
      <c r="B625" s="324" t="s">
        <v>311</v>
      </c>
      <c r="C625" s="325"/>
      <c r="D625" s="325"/>
      <c r="E625" s="325"/>
      <c r="F625" s="325"/>
      <c r="G625" s="325"/>
      <c r="H625" s="325"/>
      <c r="I625" s="325"/>
      <c r="J625" s="325"/>
      <c r="K625" s="325"/>
      <c r="L625" s="325"/>
      <c r="M625" s="325"/>
      <c r="N625" s="325"/>
      <c r="O625" s="325"/>
      <c r="P625" s="325"/>
      <c r="Q625" s="325"/>
      <c r="R625" s="325"/>
      <c r="S625" s="325"/>
      <c r="T625" s="325"/>
      <c r="U625" s="325"/>
      <c r="V625" s="325"/>
      <c r="W625" s="325"/>
      <c r="X625" s="325"/>
      <c r="Y625" s="326"/>
      <c r="Z625" s="333" t="s">
        <v>368</v>
      </c>
      <c r="AA625" s="334"/>
      <c r="AB625" s="334"/>
      <c r="AC625" s="334"/>
      <c r="AD625" s="335"/>
      <c r="AE625" s="333">
        <v>45</v>
      </c>
      <c r="AF625" s="334"/>
      <c r="AG625" s="334"/>
      <c r="AH625" s="334"/>
      <c r="AI625" s="334"/>
      <c r="AJ625" s="334"/>
      <c r="AK625" s="342" t="s">
        <v>527</v>
      </c>
      <c r="AL625" s="343"/>
      <c r="AM625" s="343"/>
      <c r="AN625" s="343"/>
      <c r="AO625" s="343"/>
      <c r="AP625" s="343"/>
      <c r="AQ625" s="343"/>
      <c r="AR625" s="343"/>
      <c r="AS625" s="343"/>
      <c r="AT625" s="343"/>
      <c r="AU625" s="343"/>
      <c r="AV625" s="343"/>
      <c r="AW625" s="343"/>
      <c r="AX625" s="344"/>
      <c r="AY625" s="409">
        <v>0.25</v>
      </c>
      <c r="AZ625" s="346"/>
      <c r="BA625" s="346"/>
      <c r="BB625" s="410"/>
      <c r="BC625" s="345">
        <f>+$AE$625*AY625</f>
        <v>11.25</v>
      </c>
      <c r="BD625" s="346"/>
      <c r="BE625" s="346"/>
      <c r="BF625" s="347"/>
      <c r="BG625" s="285">
        <v>18911</v>
      </c>
      <c r="BH625" s="286"/>
      <c r="BI625" s="286"/>
      <c r="BJ625" s="287"/>
      <c r="BK625" s="288">
        <f>+AY625*BG625</f>
        <v>4727.75</v>
      </c>
      <c r="BL625" s="289"/>
      <c r="BM625" s="289"/>
      <c r="BN625" s="289"/>
      <c r="BO625" s="289"/>
      <c r="BP625" s="290"/>
      <c r="BQ625" s="291">
        <v>1000</v>
      </c>
      <c r="BR625" s="292"/>
      <c r="BS625" s="292"/>
      <c r="BT625" s="292"/>
      <c r="BU625" s="292"/>
      <c r="BV625" s="292"/>
      <c r="BW625" s="293"/>
      <c r="BX625" s="291">
        <f>+(((BK630+BQ625)*15)/85)</f>
        <v>5115.088235294118</v>
      </c>
      <c r="BY625" s="292"/>
      <c r="BZ625" s="292"/>
      <c r="CA625" s="292"/>
      <c r="CB625" s="292"/>
      <c r="CC625" s="293"/>
      <c r="CD625" s="291">
        <f>+BK630+BQ625+BX625</f>
        <v>34100.588235294119</v>
      </c>
      <c r="CE625" s="292"/>
      <c r="CF625" s="292"/>
      <c r="CG625" s="292"/>
      <c r="CH625" s="292"/>
      <c r="CI625" s="293"/>
    </row>
    <row r="626" spans="1:87" ht="18" customHeight="1" x14ac:dyDescent="0.25">
      <c r="A626" s="75"/>
      <c r="B626" s="327"/>
      <c r="C626" s="328"/>
      <c r="D626" s="328"/>
      <c r="E626" s="328"/>
      <c r="F626" s="328"/>
      <c r="G626" s="328"/>
      <c r="H626" s="328"/>
      <c r="I626" s="328"/>
      <c r="J626" s="328"/>
      <c r="K626" s="328"/>
      <c r="L626" s="328"/>
      <c r="M626" s="328"/>
      <c r="N626" s="328"/>
      <c r="O626" s="328"/>
      <c r="P626" s="328"/>
      <c r="Q626" s="328"/>
      <c r="R626" s="328"/>
      <c r="S626" s="328"/>
      <c r="T626" s="328"/>
      <c r="U626" s="328"/>
      <c r="V626" s="328"/>
      <c r="W626" s="328"/>
      <c r="X626" s="328"/>
      <c r="Y626" s="329"/>
      <c r="Z626" s="336"/>
      <c r="AA626" s="337"/>
      <c r="AB626" s="337"/>
      <c r="AC626" s="337"/>
      <c r="AD626" s="338"/>
      <c r="AE626" s="336"/>
      <c r="AF626" s="337"/>
      <c r="AG626" s="337"/>
      <c r="AH626" s="337"/>
      <c r="AI626" s="337"/>
      <c r="AJ626" s="337"/>
      <c r="AK626" s="300" t="s">
        <v>528</v>
      </c>
      <c r="AL626" s="301"/>
      <c r="AM626" s="301"/>
      <c r="AN626" s="301"/>
      <c r="AO626" s="301"/>
      <c r="AP626" s="301"/>
      <c r="AQ626" s="301"/>
      <c r="AR626" s="301"/>
      <c r="AS626" s="301"/>
      <c r="AT626" s="301"/>
      <c r="AU626" s="301"/>
      <c r="AV626" s="301"/>
      <c r="AW626" s="301"/>
      <c r="AX626" s="302"/>
      <c r="AY626" s="407">
        <v>0.25</v>
      </c>
      <c r="AZ626" s="304"/>
      <c r="BA626" s="304"/>
      <c r="BB626" s="408"/>
      <c r="BC626" s="306">
        <f>+$AE$625*AY626</f>
        <v>11.25</v>
      </c>
      <c r="BD626" s="307"/>
      <c r="BE626" s="307"/>
      <c r="BF626" s="308"/>
      <c r="BG626" s="309">
        <v>22530</v>
      </c>
      <c r="BH626" s="310"/>
      <c r="BI626" s="310"/>
      <c r="BJ626" s="311"/>
      <c r="BK626" s="312">
        <f t="shared" ref="BK626:BK629" si="100">+AY626*BG626</f>
        <v>5632.5</v>
      </c>
      <c r="BL626" s="313"/>
      <c r="BM626" s="313"/>
      <c r="BN626" s="313"/>
      <c r="BO626" s="313"/>
      <c r="BP626" s="314"/>
      <c r="BQ626" s="294"/>
      <c r="BR626" s="295"/>
      <c r="BS626" s="295"/>
      <c r="BT626" s="295"/>
      <c r="BU626" s="295"/>
      <c r="BV626" s="295"/>
      <c r="BW626" s="296"/>
      <c r="BX626" s="294"/>
      <c r="BY626" s="295"/>
      <c r="BZ626" s="295"/>
      <c r="CA626" s="295"/>
      <c r="CB626" s="295"/>
      <c r="CC626" s="296"/>
      <c r="CD626" s="294"/>
      <c r="CE626" s="295"/>
      <c r="CF626" s="295"/>
      <c r="CG626" s="295"/>
      <c r="CH626" s="295"/>
      <c r="CI626" s="296"/>
    </row>
    <row r="627" spans="1:87" ht="18" customHeight="1" x14ac:dyDescent="0.25">
      <c r="A627" s="75"/>
      <c r="B627" s="327"/>
      <c r="C627" s="328"/>
      <c r="D627" s="328"/>
      <c r="E627" s="328"/>
      <c r="F627" s="328"/>
      <c r="G627" s="328"/>
      <c r="H627" s="328"/>
      <c r="I627" s="328"/>
      <c r="J627" s="328"/>
      <c r="K627" s="328"/>
      <c r="L627" s="328"/>
      <c r="M627" s="328"/>
      <c r="N627" s="328"/>
      <c r="O627" s="328"/>
      <c r="P627" s="328"/>
      <c r="Q627" s="328"/>
      <c r="R627" s="328"/>
      <c r="S627" s="328"/>
      <c r="T627" s="328"/>
      <c r="U627" s="328"/>
      <c r="V627" s="328"/>
      <c r="W627" s="328"/>
      <c r="X627" s="328"/>
      <c r="Y627" s="329"/>
      <c r="Z627" s="336"/>
      <c r="AA627" s="337"/>
      <c r="AB627" s="337"/>
      <c r="AC627" s="337"/>
      <c r="AD627" s="338"/>
      <c r="AE627" s="336"/>
      <c r="AF627" s="337"/>
      <c r="AG627" s="337"/>
      <c r="AH627" s="337"/>
      <c r="AI627" s="337"/>
      <c r="AJ627" s="337"/>
      <c r="AK627" s="300" t="s">
        <v>529</v>
      </c>
      <c r="AL627" s="301"/>
      <c r="AM627" s="301"/>
      <c r="AN627" s="301"/>
      <c r="AO627" s="301"/>
      <c r="AP627" s="301"/>
      <c r="AQ627" s="301"/>
      <c r="AR627" s="301"/>
      <c r="AS627" s="301"/>
      <c r="AT627" s="301"/>
      <c r="AU627" s="301"/>
      <c r="AV627" s="301"/>
      <c r="AW627" s="301"/>
      <c r="AX627" s="302"/>
      <c r="AY627" s="407">
        <v>0.25</v>
      </c>
      <c r="AZ627" s="304"/>
      <c r="BA627" s="304"/>
      <c r="BB627" s="408"/>
      <c r="BC627" s="306">
        <f>+$AE$625*AY627</f>
        <v>11.25</v>
      </c>
      <c r="BD627" s="307"/>
      <c r="BE627" s="307"/>
      <c r="BF627" s="308"/>
      <c r="BG627" s="309">
        <v>18911</v>
      </c>
      <c r="BH627" s="310"/>
      <c r="BI627" s="310"/>
      <c r="BJ627" s="311"/>
      <c r="BK627" s="312">
        <f t="shared" si="100"/>
        <v>4727.75</v>
      </c>
      <c r="BL627" s="313"/>
      <c r="BM627" s="313"/>
      <c r="BN627" s="313"/>
      <c r="BO627" s="313"/>
      <c r="BP627" s="314"/>
      <c r="BQ627" s="294"/>
      <c r="BR627" s="295"/>
      <c r="BS627" s="295"/>
      <c r="BT627" s="295"/>
      <c r="BU627" s="295"/>
      <c r="BV627" s="295"/>
      <c r="BW627" s="296"/>
      <c r="BX627" s="294"/>
      <c r="BY627" s="295"/>
      <c r="BZ627" s="295"/>
      <c r="CA627" s="295"/>
      <c r="CB627" s="295"/>
      <c r="CC627" s="296"/>
      <c r="CD627" s="294"/>
      <c r="CE627" s="295"/>
      <c r="CF627" s="295"/>
      <c r="CG627" s="295"/>
      <c r="CH627" s="295"/>
      <c r="CI627" s="296"/>
    </row>
    <row r="628" spans="1:87" ht="18" customHeight="1" x14ac:dyDescent="0.25">
      <c r="A628" s="75"/>
      <c r="B628" s="327"/>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9"/>
      <c r="Z628" s="336"/>
      <c r="AA628" s="337"/>
      <c r="AB628" s="337"/>
      <c r="AC628" s="337"/>
      <c r="AD628" s="338"/>
      <c r="AE628" s="336"/>
      <c r="AF628" s="337"/>
      <c r="AG628" s="337"/>
      <c r="AH628" s="337"/>
      <c r="AI628" s="337"/>
      <c r="AJ628" s="337"/>
      <c r="AK628" s="300" t="s">
        <v>530</v>
      </c>
      <c r="AL628" s="301"/>
      <c r="AM628" s="301"/>
      <c r="AN628" s="301"/>
      <c r="AO628" s="301"/>
      <c r="AP628" s="301"/>
      <c r="AQ628" s="301"/>
      <c r="AR628" s="301"/>
      <c r="AS628" s="301"/>
      <c r="AT628" s="301"/>
      <c r="AU628" s="301"/>
      <c r="AV628" s="301"/>
      <c r="AW628" s="301"/>
      <c r="AX628" s="302"/>
      <c r="AY628" s="407">
        <v>0.25</v>
      </c>
      <c r="AZ628" s="304"/>
      <c r="BA628" s="304"/>
      <c r="BB628" s="408"/>
      <c r="BC628" s="306">
        <f>+$AE$625*AY628</f>
        <v>11.25</v>
      </c>
      <c r="BD628" s="307"/>
      <c r="BE628" s="307"/>
      <c r="BF628" s="308"/>
      <c r="BG628" s="309">
        <v>22629</v>
      </c>
      <c r="BH628" s="310"/>
      <c r="BI628" s="310"/>
      <c r="BJ628" s="311"/>
      <c r="BK628" s="312">
        <f t="shared" si="100"/>
        <v>5657.25</v>
      </c>
      <c r="BL628" s="313"/>
      <c r="BM628" s="313"/>
      <c r="BN628" s="313"/>
      <c r="BO628" s="313"/>
      <c r="BP628" s="314"/>
      <c r="BQ628" s="294"/>
      <c r="BR628" s="295"/>
      <c r="BS628" s="295"/>
      <c r="BT628" s="295"/>
      <c r="BU628" s="295"/>
      <c r="BV628" s="295"/>
      <c r="BW628" s="296"/>
      <c r="BX628" s="294"/>
      <c r="BY628" s="295"/>
      <c r="BZ628" s="295"/>
      <c r="CA628" s="295"/>
      <c r="CB628" s="295"/>
      <c r="CC628" s="296"/>
      <c r="CD628" s="294"/>
      <c r="CE628" s="295"/>
      <c r="CF628" s="295"/>
      <c r="CG628" s="295"/>
      <c r="CH628" s="295"/>
      <c r="CI628" s="296"/>
    </row>
    <row r="629" spans="1:87" ht="18" customHeight="1" thickBot="1" x14ac:dyDescent="0.3">
      <c r="A629" s="75"/>
      <c r="B629" s="327"/>
      <c r="C629" s="328"/>
      <c r="D629" s="328"/>
      <c r="E629" s="328"/>
      <c r="F629" s="328"/>
      <c r="G629" s="328"/>
      <c r="H629" s="328"/>
      <c r="I629" s="328"/>
      <c r="J629" s="328"/>
      <c r="K629" s="328"/>
      <c r="L629" s="328"/>
      <c r="M629" s="328"/>
      <c r="N629" s="328"/>
      <c r="O629" s="328"/>
      <c r="P629" s="328"/>
      <c r="Q629" s="328"/>
      <c r="R629" s="328"/>
      <c r="S629" s="328"/>
      <c r="T629" s="328"/>
      <c r="U629" s="328"/>
      <c r="V629" s="328"/>
      <c r="W629" s="328"/>
      <c r="X629" s="328"/>
      <c r="Y629" s="329"/>
      <c r="Z629" s="336"/>
      <c r="AA629" s="337"/>
      <c r="AB629" s="337"/>
      <c r="AC629" s="337"/>
      <c r="AD629" s="338"/>
      <c r="AE629" s="336"/>
      <c r="AF629" s="337"/>
      <c r="AG629" s="337"/>
      <c r="AH629" s="337"/>
      <c r="AI629" s="337"/>
      <c r="AJ629" s="337"/>
      <c r="AK629" s="392" t="s">
        <v>18</v>
      </c>
      <c r="AL629" s="393"/>
      <c r="AM629" s="393"/>
      <c r="AN629" s="393"/>
      <c r="AO629" s="393"/>
      <c r="AP629" s="393"/>
      <c r="AQ629" s="393"/>
      <c r="AR629" s="393"/>
      <c r="AS629" s="393"/>
      <c r="AT629" s="393"/>
      <c r="AU629" s="393"/>
      <c r="AV629" s="393"/>
      <c r="AW629" s="393"/>
      <c r="AX629" s="394"/>
      <c r="AY629" s="407">
        <v>0.25</v>
      </c>
      <c r="AZ629" s="304"/>
      <c r="BA629" s="304"/>
      <c r="BB629" s="408"/>
      <c r="BC629" s="306">
        <f>+$AE$625*AY629</f>
        <v>11.25</v>
      </c>
      <c r="BD629" s="307"/>
      <c r="BE629" s="307"/>
      <c r="BF629" s="308"/>
      <c r="BG629" s="309">
        <v>28961</v>
      </c>
      <c r="BH629" s="310"/>
      <c r="BI629" s="310"/>
      <c r="BJ629" s="311"/>
      <c r="BK629" s="312">
        <f t="shared" si="100"/>
        <v>7240.25</v>
      </c>
      <c r="BL629" s="313"/>
      <c r="BM629" s="313"/>
      <c r="BN629" s="313"/>
      <c r="BO629" s="313"/>
      <c r="BP629" s="314"/>
      <c r="BQ629" s="294"/>
      <c r="BR629" s="295"/>
      <c r="BS629" s="295"/>
      <c r="BT629" s="295"/>
      <c r="BU629" s="295"/>
      <c r="BV629" s="295"/>
      <c r="BW629" s="296"/>
      <c r="BX629" s="294"/>
      <c r="BY629" s="295"/>
      <c r="BZ629" s="295"/>
      <c r="CA629" s="295"/>
      <c r="CB629" s="295"/>
      <c r="CC629" s="296"/>
      <c r="CD629" s="294"/>
      <c r="CE629" s="295"/>
      <c r="CF629" s="295"/>
      <c r="CG629" s="295"/>
      <c r="CH629" s="295"/>
      <c r="CI629" s="296"/>
    </row>
    <row r="630" spans="1:87" ht="18" customHeight="1" thickBot="1" x14ac:dyDescent="0.3">
      <c r="A630" s="75"/>
      <c r="B630" s="377"/>
      <c r="C630" s="378"/>
      <c r="D630" s="378"/>
      <c r="E630" s="378"/>
      <c r="F630" s="378"/>
      <c r="G630" s="378"/>
      <c r="H630" s="378"/>
      <c r="I630" s="378"/>
      <c r="J630" s="378"/>
      <c r="K630" s="378"/>
      <c r="L630" s="378"/>
      <c r="M630" s="378"/>
      <c r="N630" s="378"/>
      <c r="O630" s="378"/>
      <c r="P630" s="378"/>
      <c r="Q630" s="378"/>
      <c r="R630" s="378"/>
      <c r="S630" s="378"/>
      <c r="T630" s="378"/>
      <c r="U630" s="378"/>
      <c r="V630" s="378"/>
      <c r="W630" s="378"/>
      <c r="X630" s="378"/>
      <c r="Y630" s="378"/>
      <c r="Z630" s="378"/>
      <c r="AA630" s="378"/>
      <c r="AB630" s="378"/>
      <c r="AC630" s="378"/>
      <c r="AD630" s="378"/>
      <c r="AE630" s="378"/>
      <c r="AF630" s="378"/>
      <c r="AG630" s="378"/>
      <c r="AH630" s="378"/>
      <c r="AI630" s="378"/>
      <c r="AJ630" s="379"/>
      <c r="AK630" s="380" t="s">
        <v>3</v>
      </c>
      <c r="AL630" s="381"/>
      <c r="AM630" s="381"/>
      <c r="AN630" s="381"/>
      <c r="AO630" s="381"/>
      <c r="AP630" s="381"/>
      <c r="AQ630" s="381"/>
      <c r="AR630" s="381"/>
      <c r="AS630" s="381"/>
      <c r="AT630" s="381"/>
      <c r="AU630" s="381"/>
      <c r="AV630" s="381"/>
      <c r="AW630" s="381"/>
      <c r="AX630" s="381"/>
      <c r="AY630" s="382"/>
      <c r="AZ630" s="382"/>
      <c r="BA630" s="382"/>
      <c r="BB630" s="382"/>
      <c r="BC630" s="382"/>
      <c r="BD630" s="382"/>
      <c r="BE630" s="382"/>
      <c r="BF630" s="382"/>
      <c r="BG630" s="382"/>
      <c r="BH630" s="382"/>
      <c r="BI630" s="382"/>
      <c r="BJ630" s="383"/>
      <c r="BK630" s="384">
        <f>SUM(BK625:BK629)</f>
        <v>27985.5</v>
      </c>
      <c r="BL630" s="385"/>
      <c r="BM630" s="385"/>
      <c r="BN630" s="385"/>
      <c r="BO630" s="385"/>
      <c r="BP630" s="386"/>
      <c r="BQ630" s="387" t="s">
        <v>100</v>
      </c>
      <c r="BR630" s="388"/>
      <c r="BS630" s="388"/>
      <c r="BT630" s="388"/>
      <c r="BU630" s="388"/>
      <c r="BV630" s="388"/>
      <c r="BW630" s="388"/>
      <c r="BX630" s="388"/>
      <c r="BY630" s="388"/>
      <c r="BZ630" s="388"/>
      <c r="CA630" s="388"/>
      <c r="CB630" s="388"/>
      <c r="CC630" s="389"/>
      <c r="CD630" s="390">
        <f>+CD625*AE625</f>
        <v>1534526.4705882354</v>
      </c>
      <c r="CE630" s="390"/>
      <c r="CF630" s="390"/>
      <c r="CG630" s="390"/>
      <c r="CH630" s="390"/>
      <c r="CI630" s="391"/>
    </row>
    <row r="631" spans="1:87" ht="18" customHeight="1" thickBot="1" x14ac:dyDescent="0.3">
      <c r="A631" s="75"/>
      <c r="B631" s="76"/>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76"/>
      <c r="AH631" s="76"/>
      <c r="AI631" s="76"/>
      <c r="AJ631" s="76"/>
      <c r="BG631" s="78"/>
      <c r="BH631" s="78"/>
      <c r="BI631" s="78"/>
      <c r="BJ631" s="78"/>
      <c r="BK631" s="79"/>
      <c r="BL631" s="79"/>
      <c r="BM631" s="79"/>
      <c r="BN631" s="79"/>
      <c r="BO631" s="79"/>
      <c r="BP631" s="79"/>
      <c r="BQ631" s="79"/>
      <c r="BR631" s="79"/>
      <c r="BS631" s="79"/>
      <c r="BT631" s="79"/>
      <c r="BU631" s="79"/>
      <c r="BV631" s="79"/>
      <c r="BW631" s="79"/>
      <c r="BX631" s="79"/>
      <c r="BY631" s="79"/>
      <c r="BZ631" s="79"/>
      <c r="CA631" s="79"/>
      <c r="CB631" s="79"/>
      <c r="CC631" s="79"/>
      <c r="CD631" s="79"/>
      <c r="CE631" s="79"/>
      <c r="CF631" s="79"/>
      <c r="CG631" s="79"/>
      <c r="CH631" s="79"/>
      <c r="CI631" s="79"/>
    </row>
    <row r="632" spans="1:87" ht="18" customHeight="1" x14ac:dyDescent="0.25">
      <c r="A632" s="75"/>
      <c r="B632" s="348" t="s">
        <v>0</v>
      </c>
      <c r="C632" s="349"/>
      <c r="D632" s="349"/>
      <c r="E632" s="349"/>
      <c r="F632" s="349"/>
      <c r="G632" s="349"/>
      <c r="H632" s="349"/>
      <c r="I632" s="349"/>
      <c r="J632" s="349"/>
      <c r="K632" s="349"/>
      <c r="L632" s="349"/>
      <c r="M632" s="349"/>
      <c r="N632" s="349"/>
      <c r="O632" s="349"/>
      <c r="P632" s="349"/>
      <c r="Q632" s="349"/>
      <c r="R632" s="349"/>
      <c r="S632" s="349"/>
      <c r="T632" s="349"/>
      <c r="U632" s="349"/>
      <c r="V632" s="349"/>
      <c r="W632" s="349"/>
      <c r="X632" s="349"/>
      <c r="Y632" s="350"/>
      <c r="Z632" s="348" t="s">
        <v>80</v>
      </c>
      <c r="AA632" s="349"/>
      <c r="AB632" s="349"/>
      <c r="AC632" s="349"/>
      <c r="AD632" s="350"/>
      <c r="AE632" s="357" t="s">
        <v>79</v>
      </c>
      <c r="AF632" s="358"/>
      <c r="AG632" s="358"/>
      <c r="AH632" s="358"/>
      <c r="AI632" s="358"/>
      <c r="AJ632" s="359"/>
      <c r="AK632" s="357" t="s">
        <v>81</v>
      </c>
      <c r="AL632" s="358"/>
      <c r="AM632" s="358"/>
      <c r="AN632" s="358"/>
      <c r="AO632" s="358"/>
      <c r="AP632" s="358"/>
      <c r="AQ632" s="358"/>
      <c r="AR632" s="358"/>
      <c r="AS632" s="358"/>
      <c r="AT632" s="358"/>
      <c r="AU632" s="358"/>
      <c r="AV632" s="358"/>
      <c r="AW632" s="358"/>
      <c r="AX632" s="359"/>
      <c r="AY632" s="357" t="s">
        <v>1</v>
      </c>
      <c r="AZ632" s="358"/>
      <c r="BA632" s="358"/>
      <c r="BB632" s="359"/>
      <c r="BC632" s="348" t="s">
        <v>104</v>
      </c>
      <c r="BD632" s="349"/>
      <c r="BE632" s="349"/>
      <c r="BF632" s="350"/>
      <c r="BG632" s="366" t="s">
        <v>82</v>
      </c>
      <c r="BH632" s="367"/>
      <c r="BI632" s="367"/>
      <c r="BJ632" s="368"/>
      <c r="BK632" s="315" t="s">
        <v>99</v>
      </c>
      <c r="BL632" s="316"/>
      <c r="BM632" s="316"/>
      <c r="BN632" s="316"/>
      <c r="BO632" s="316"/>
      <c r="BP632" s="317"/>
      <c r="BQ632" s="315" t="s">
        <v>83</v>
      </c>
      <c r="BR632" s="316"/>
      <c r="BS632" s="316"/>
      <c r="BT632" s="316"/>
      <c r="BU632" s="316"/>
      <c r="BV632" s="316"/>
      <c r="BW632" s="317"/>
      <c r="BX632" s="315" t="s">
        <v>84</v>
      </c>
      <c r="BY632" s="316"/>
      <c r="BZ632" s="316"/>
      <c r="CA632" s="316"/>
      <c r="CB632" s="316"/>
      <c r="CC632" s="317"/>
      <c r="CD632" s="315" t="s">
        <v>85</v>
      </c>
      <c r="CE632" s="316"/>
      <c r="CF632" s="316"/>
      <c r="CG632" s="316"/>
      <c r="CH632" s="316"/>
      <c r="CI632" s="317"/>
    </row>
    <row r="633" spans="1:87" ht="18" customHeight="1" x14ac:dyDescent="0.25">
      <c r="A633" s="75"/>
      <c r="B633" s="351"/>
      <c r="C633" s="352"/>
      <c r="D633" s="352"/>
      <c r="E633" s="352"/>
      <c r="F633" s="352"/>
      <c r="G633" s="352"/>
      <c r="H633" s="352"/>
      <c r="I633" s="352"/>
      <c r="J633" s="352"/>
      <c r="K633" s="352"/>
      <c r="L633" s="352"/>
      <c r="M633" s="352"/>
      <c r="N633" s="352"/>
      <c r="O633" s="352"/>
      <c r="P633" s="352"/>
      <c r="Q633" s="352"/>
      <c r="R633" s="352"/>
      <c r="S633" s="352"/>
      <c r="T633" s="352"/>
      <c r="U633" s="352"/>
      <c r="V633" s="352"/>
      <c r="W633" s="352"/>
      <c r="X633" s="352"/>
      <c r="Y633" s="353"/>
      <c r="Z633" s="351"/>
      <c r="AA633" s="352"/>
      <c r="AB633" s="352"/>
      <c r="AC633" s="352"/>
      <c r="AD633" s="353"/>
      <c r="AE633" s="360"/>
      <c r="AF633" s="361"/>
      <c r="AG633" s="361"/>
      <c r="AH633" s="361"/>
      <c r="AI633" s="361"/>
      <c r="AJ633" s="362"/>
      <c r="AK633" s="360"/>
      <c r="AL633" s="361"/>
      <c r="AM633" s="361"/>
      <c r="AN633" s="361"/>
      <c r="AO633" s="361"/>
      <c r="AP633" s="361"/>
      <c r="AQ633" s="361"/>
      <c r="AR633" s="361"/>
      <c r="AS633" s="361"/>
      <c r="AT633" s="361"/>
      <c r="AU633" s="361"/>
      <c r="AV633" s="361"/>
      <c r="AW633" s="361"/>
      <c r="AX633" s="362"/>
      <c r="AY633" s="360"/>
      <c r="AZ633" s="361"/>
      <c r="BA633" s="361"/>
      <c r="BB633" s="362"/>
      <c r="BC633" s="351"/>
      <c r="BD633" s="352"/>
      <c r="BE633" s="352"/>
      <c r="BF633" s="353"/>
      <c r="BG633" s="369"/>
      <c r="BH633" s="370"/>
      <c r="BI633" s="370"/>
      <c r="BJ633" s="371"/>
      <c r="BK633" s="318"/>
      <c r="BL633" s="319"/>
      <c r="BM633" s="319"/>
      <c r="BN633" s="319"/>
      <c r="BO633" s="319"/>
      <c r="BP633" s="320"/>
      <c r="BQ633" s="318"/>
      <c r="BR633" s="319"/>
      <c r="BS633" s="319"/>
      <c r="BT633" s="319"/>
      <c r="BU633" s="319"/>
      <c r="BV633" s="319"/>
      <c r="BW633" s="320"/>
      <c r="BX633" s="318"/>
      <c r="BY633" s="319"/>
      <c r="BZ633" s="319"/>
      <c r="CA633" s="319"/>
      <c r="CB633" s="319"/>
      <c r="CC633" s="320"/>
      <c r="CD633" s="318"/>
      <c r="CE633" s="319"/>
      <c r="CF633" s="319"/>
      <c r="CG633" s="319"/>
      <c r="CH633" s="319"/>
      <c r="CI633" s="320"/>
    </row>
    <row r="634" spans="1:87" ht="18" customHeight="1" thickBot="1" x14ac:dyDescent="0.3">
      <c r="A634" s="75"/>
      <c r="B634" s="354"/>
      <c r="C634" s="355"/>
      <c r="D634" s="355"/>
      <c r="E634" s="355"/>
      <c r="F634" s="355"/>
      <c r="G634" s="355"/>
      <c r="H634" s="355"/>
      <c r="I634" s="355"/>
      <c r="J634" s="355"/>
      <c r="K634" s="355"/>
      <c r="L634" s="355"/>
      <c r="M634" s="355"/>
      <c r="N634" s="355"/>
      <c r="O634" s="355"/>
      <c r="P634" s="355"/>
      <c r="Q634" s="355"/>
      <c r="R634" s="355"/>
      <c r="S634" s="355"/>
      <c r="T634" s="355"/>
      <c r="U634" s="355"/>
      <c r="V634" s="355"/>
      <c r="W634" s="355"/>
      <c r="X634" s="355"/>
      <c r="Y634" s="356"/>
      <c r="Z634" s="354"/>
      <c r="AA634" s="355"/>
      <c r="AB634" s="355"/>
      <c r="AC634" s="355"/>
      <c r="AD634" s="356"/>
      <c r="AE634" s="363"/>
      <c r="AF634" s="364"/>
      <c r="AG634" s="364"/>
      <c r="AH634" s="364"/>
      <c r="AI634" s="364"/>
      <c r="AJ634" s="365"/>
      <c r="AK634" s="360"/>
      <c r="AL634" s="361"/>
      <c r="AM634" s="361"/>
      <c r="AN634" s="361"/>
      <c r="AO634" s="361"/>
      <c r="AP634" s="361"/>
      <c r="AQ634" s="361"/>
      <c r="AR634" s="361"/>
      <c r="AS634" s="361"/>
      <c r="AT634" s="361"/>
      <c r="AU634" s="361"/>
      <c r="AV634" s="361"/>
      <c r="AW634" s="361"/>
      <c r="AX634" s="362"/>
      <c r="AY634" s="360"/>
      <c r="AZ634" s="361"/>
      <c r="BA634" s="361"/>
      <c r="BB634" s="362"/>
      <c r="BC634" s="351"/>
      <c r="BD634" s="352"/>
      <c r="BE634" s="352"/>
      <c r="BF634" s="353"/>
      <c r="BG634" s="369"/>
      <c r="BH634" s="370"/>
      <c r="BI634" s="370"/>
      <c r="BJ634" s="371"/>
      <c r="BK634" s="318"/>
      <c r="BL634" s="319"/>
      <c r="BM634" s="319"/>
      <c r="BN634" s="319"/>
      <c r="BO634" s="319"/>
      <c r="BP634" s="320"/>
      <c r="BQ634" s="321"/>
      <c r="BR634" s="322"/>
      <c r="BS634" s="322"/>
      <c r="BT634" s="322"/>
      <c r="BU634" s="322"/>
      <c r="BV634" s="322"/>
      <c r="BW634" s="323"/>
      <c r="BX634" s="321"/>
      <c r="BY634" s="322"/>
      <c r="BZ634" s="322"/>
      <c r="CA634" s="322"/>
      <c r="CB634" s="322"/>
      <c r="CC634" s="323"/>
      <c r="CD634" s="321"/>
      <c r="CE634" s="322"/>
      <c r="CF634" s="322"/>
      <c r="CG634" s="322"/>
      <c r="CH634" s="322"/>
      <c r="CI634" s="323"/>
    </row>
    <row r="635" spans="1:87" ht="18" customHeight="1" x14ac:dyDescent="0.25">
      <c r="A635" s="75"/>
      <c r="B635" s="324" t="s">
        <v>312</v>
      </c>
      <c r="C635" s="325"/>
      <c r="D635" s="325"/>
      <c r="E635" s="325"/>
      <c r="F635" s="325"/>
      <c r="G635" s="325"/>
      <c r="H635" s="325"/>
      <c r="I635" s="325"/>
      <c r="J635" s="325"/>
      <c r="K635" s="325"/>
      <c r="L635" s="325"/>
      <c r="M635" s="325"/>
      <c r="N635" s="325"/>
      <c r="O635" s="325"/>
      <c r="P635" s="325"/>
      <c r="Q635" s="325"/>
      <c r="R635" s="325"/>
      <c r="S635" s="325"/>
      <c r="T635" s="325"/>
      <c r="U635" s="325"/>
      <c r="V635" s="325"/>
      <c r="W635" s="325"/>
      <c r="X635" s="325"/>
      <c r="Y635" s="326"/>
      <c r="Z635" s="333" t="s">
        <v>369</v>
      </c>
      <c r="AA635" s="334"/>
      <c r="AB635" s="334"/>
      <c r="AC635" s="334"/>
      <c r="AD635" s="335"/>
      <c r="AE635" s="333">
        <v>1</v>
      </c>
      <c r="AF635" s="334"/>
      <c r="AG635" s="334"/>
      <c r="AH635" s="334"/>
      <c r="AI635" s="334"/>
      <c r="AJ635" s="334"/>
      <c r="AK635" s="342" t="s">
        <v>527</v>
      </c>
      <c r="AL635" s="343"/>
      <c r="AM635" s="343"/>
      <c r="AN635" s="343"/>
      <c r="AO635" s="343"/>
      <c r="AP635" s="343"/>
      <c r="AQ635" s="343"/>
      <c r="AR635" s="343"/>
      <c r="AS635" s="343"/>
      <c r="AT635" s="343"/>
      <c r="AU635" s="343"/>
      <c r="AV635" s="343"/>
      <c r="AW635" s="343"/>
      <c r="AX635" s="344"/>
      <c r="AY635" s="409">
        <v>8</v>
      </c>
      <c r="AZ635" s="346"/>
      <c r="BA635" s="346"/>
      <c r="BB635" s="410"/>
      <c r="BC635" s="345">
        <f>+$AE$635*AY635</f>
        <v>8</v>
      </c>
      <c r="BD635" s="346"/>
      <c r="BE635" s="346"/>
      <c r="BF635" s="347"/>
      <c r="BG635" s="285">
        <v>18911</v>
      </c>
      <c r="BH635" s="286"/>
      <c r="BI635" s="286"/>
      <c r="BJ635" s="287"/>
      <c r="BK635" s="288">
        <f>+AY635*BG635</f>
        <v>151288</v>
      </c>
      <c r="BL635" s="289"/>
      <c r="BM635" s="289"/>
      <c r="BN635" s="289"/>
      <c r="BO635" s="289"/>
      <c r="BP635" s="290"/>
      <c r="BQ635" s="291">
        <v>50000</v>
      </c>
      <c r="BR635" s="292"/>
      <c r="BS635" s="292"/>
      <c r="BT635" s="292"/>
      <c r="BU635" s="292"/>
      <c r="BV635" s="292"/>
      <c r="BW635" s="293"/>
      <c r="BX635" s="291">
        <f>+(((BK640+BQ635)*15)/85)</f>
        <v>101190.35294117648</v>
      </c>
      <c r="BY635" s="292"/>
      <c r="BZ635" s="292"/>
      <c r="CA635" s="292"/>
      <c r="CB635" s="292"/>
      <c r="CC635" s="293"/>
      <c r="CD635" s="291">
        <f>+BK640+BQ635+BX635</f>
        <v>674602.3529411765</v>
      </c>
      <c r="CE635" s="292"/>
      <c r="CF635" s="292"/>
      <c r="CG635" s="292"/>
      <c r="CH635" s="292"/>
      <c r="CI635" s="293"/>
    </row>
    <row r="636" spans="1:87" ht="18" customHeight="1" x14ac:dyDescent="0.25">
      <c r="A636" s="75"/>
      <c r="B636" s="327"/>
      <c r="C636" s="328"/>
      <c r="D636" s="328"/>
      <c r="E636" s="328"/>
      <c r="F636" s="328"/>
      <c r="G636" s="328"/>
      <c r="H636" s="328"/>
      <c r="I636" s="328"/>
      <c r="J636" s="328"/>
      <c r="K636" s="328"/>
      <c r="L636" s="328"/>
      <c r="M636" s="328"/>
      <c r="N636" s="328"/>
      <c r="O636" s="328"/>
      <c r="P636" s="328"/>
      <c r="Q636" s="328"/>
      <c r="R636" s="328"/>
      <c r="S636" s="328"/>
      <c r="T636" s="328"/>
      <c r="U636" s="328"/>
      <c r="V636" s="328"/>
      <c r="W636" s="328"/>
      <c r="X636" s="328"/>
      <c r="Y636" s="329"/>
      <c r="Z636" s="336"/>
      <c r="AA636" s="337"/>
      <c r="AB636" s="337"/>
      <c r="AC636" s="337"/>
      <c r="AD636" s="338"/>
      <c r="AE636" s="336"/>
      <c r="AF636" s="337"/>
      <c r="AG636" s="337"/>
      <c r="AH636" s="337"/>
      <c r="AI636" s="337"/>
      <c r="AJ636" s="337"/>
      <c r="AK636" s="300" t="s">
        <v>528</v>
      </c>
      <c r="AL636" s="301"/>
      <c r="AM636" s="301"/>
      <c r="AN636" s="301"/>
      <c r="AO636" s="301"/>
      <c r="AP636" s="301"/>
      <c r="AQ636" s="301"/>
      <c r="AR636" s="301"/>
      <c r="AS636" s="301"/>
      <c r="AT636" s="301"/>
      <c r="AU636" s="301"/>
      <c r="AV636" s="301"/>
      <c r="AW636" s="301"/>
      <c r="AX636" s="302"/>
      <c r="AY636" s="407">
        <v>4</v>
      </c>
      <c r="AZ636" s="304"/>
      <c r="BA636" s="304"/>
      <c r="BB636" s="408"/>
      <c r="BC636" s="306">
        <f t="shared" ref="BC636:BC639" si="101">+$AE$635*AY636</f>
        <v>4</v>
      </c>
      <c r="BD636" s="307"/>
      <c r="BE636" s="307"/>
      <c r="BF636" s="308"/>
      <c r="BG636" s="309">
        <v>22530</v>
      </c>
      <c r="BH636" s="310"/>
      <c r="BI636" s="310"/>
      <c r="BJ636" s="311"/>
      <c r="BK636" s="312">
        <f t="shared" ref="BK636:BK639" si="102">+AY636*BG636</f>
        <v>90120</v>
      </c>
      <c r="BL636" s="313"/>
      <c r="BM636" s="313"/>
      <c r="BN636" s="313"/>
      <c r="BO636" s="313"/>
      <c r="BP636" s="314"/>
      <c r="BQ636" s="294"/>
      <c r="BR636" s="295"/>
      <c r="BS636" s="295"/>
      <c r="BT636" s="295"/>
      <c r="BU636" s="295"/>
      <c r="BV636" s="295"/>
      <c r="BW636" s="296"/>
      <c r="BX636" s="294"/>
      <c r="BY636" s="295"/>
      <c r="BZ636" s="295"/>
      <c r="CA636" s="295"/>
      <c r="CB636" s="295"/>
      <c r="CC636" s="296"/>
      <c r="CD636" s="294"/>
      <c r="CE636" s="295"/>
      <c r="CF636" s="295"/>
      <c r="CG636" s="295"/>
      <c r="CH636" s="295"/>
      <c r="CI636" s="296"/>
    </row>
    <row r="637" spans="1:87" ht="18" customHeight="1" x14ac:dyDescent="0.25">
      <c r="A637" s="75"/>
      <c r="B637" s="327"/>
      <c r="C637" s="328"/>
      <c r="D637" s="328"/>
      <c r="E637" s="328"/>
      <c r="F637" s="328"/>
      <c r="G637" s="328"/>
      <c r="H637" s="328"/>
      <c r="I637" s="328"/>
      <c r="J637" s="328"/>
      <c r="K637" s="328"/>
      <c r="L637" s="328"/>
      <c r="M637" s="328"/>
      <c r="N637" s="328"/>
      <c r="O637" s="328"/>
      <c r="P637" s="328"/>
      <c r="Q637" s="328"/>
      <c r="R637" s="328"/>
      <c r="S637" s="328"/>
      <c r="T637" s="328"/>
      <c r="U637" s="328"/>
      <c r="V637" s="328"/>
      <c r="W637" s="328"/>
      <c r="X637" s="328"/>
      <c r="Y637" s="329"/>
      <c r="Z637" s="336"/>
      <c r="AA637" s="337"/>
      <c r="AB637" s="337"/>
      <c r="AC637" s="337"/>
      <c r="AD637" s="338"/>
      <c r="AE637" s="336"/>
      <c r="AF637" s="337"/>
      <c r="AG637" s="337"/>
      <c r="AH637" s="337"/>
      <c r="AI637" s="337"/>
      <c r="AJ637" s="337"/>
      <c r="AK637" s="300" t="s">
        <v>529</v>
      </c>
      <c r="AL637" s="301"/>
      <c r="AM637" s="301"/>
      <c r="AN637" s="301"/>
      <c r="AO637" s="301"/>
      <c r="AP637" s="301"/>
      <c r="AQ637" s="301"/>
      <c r="AR637" s="301"/>
      <c r="AS637" s="301"/>
      <c r="AT637" s="301"/>
      <c r="AU637" s="301"/>
      <c r="AV637" s="301"/>
      <c r="AW637" s="301"/>
      <c r="AX637" s="302"/>
      <c r="AY637" s="407">
        <v>4</v>
      </c>
      <c r="AZ637" s="304"/>
      <c r="BA637" s="304"/>
      <c r="BB637" s="408"/>
      <c r="BC637" s="306">
        <f t="shared" si="101"/>
        <v>4</v>
      </c>
      <c r="BD637" s="307"/>
      <c r="BE637" s="307"/>
      <c r="BF637" s="308"/>
      <c r="BG637" s="309">
        <v>18911</v>
      </c>
      <c r="BH637" s="310"/>
      <c r="BI637" s="310"/>
      <c r="BJ637" s="311"/>
      <c r="BK637" s="312">
        <f t="shared" si="102"/>
        <v>75644</v>
      </c>
      <c r="BL637" s="313"/>
      <c r="BM637" s="313"/>
      <c r="BN637" s="313"/>
      <c r="BO637" s="313"/>
      <c r="BP637" s="314"/>
      <c r="BQ637" s="294"/>
      <c r="BR637" s="295"/>
      <c r="BS637" s="295"/>
      <c r="BT637" s="295"/>
      <c r="BU637" s="295"/>
      <c r="BV637" s="295"/>
      <c r="BW637" s="296"/>
      <c r="BX637" s="294"/>
      <c r="BY637" s="295"/>
      <c r="BZ637" s="295"/>
      <c r="CA637" s="295"/>
      <c r="CB637" s="295"/>
      <c r="CC637" s="296"/>
      <c r="CD637" s="294"/>
      <c r="CE637" s="295"/>
      <c r="CF637" s="295"/>
      <c r="CG637" s="295"/>
      <c r="CH637" s="295"/>
      <c r="CI637" s="296"/>
    </row>
    <row r="638" spans="1:87" ht="18" customHeight="1" x14ac:dyDescent="0.25">
      <c r="A638" s="75"/>
      <c r="B638" s="327"/>
      <c r="C638" s="328"/>
      <c r="D638" s="328"/>
      <c r="E638" s="328"/>
      <c r="F638" s="328"/>
      <c r="G638" s="328"/>
      <c r="H638" s="328"/>
      <c r="I638" s="328"/>
      <c r="J638" s="328"/>
      <c r="K638" s="328"/>
      <c r="L638" s="328"/>
      <c r="M638" s="328"/>
      <c r="N638" s="328"/>
      <c r="O638" s="328"/>
      <c r="P638" s="328"/>
      <c r="Q638" s="328"/>
      <c r="R638" s="328"/>
      <c r="S638" s="328"/>
      <c r="T638" s="328"/>
      <c r="U638" s="328"/>
      <c r="V638" s="328"/>
      <c r="W638" s="328"/>
      <c r="X638" s="328"/>
      <c r="Y638" s="329"/>
      <c r="Z638" s="336"/>
      <c r="AA638" s="337"/>
      <c r="AB638" s="337"/>
      <c r="AC638" s="337"/>
      <c r="AD638" s="338"/>
      <c r="AE638" s="336"/>
      <c r="AF638" s="337"/>
      <c r="AG638" s="337"/>
      <c r="AH638" s="337"/>
      <c r="AI638" s="337"/>
      <c r="AJ638" s="337"/>
      <c r="AK638" s="300" t="s">
        <v>530</v>
      </c>
      <c r="AL638" s="301"/>
      <c r="AM638" s="301"/>
      <c r="AN638" s="301"/>
      <c r="AO638" s="301"/>
      <c r="AP638" s="301"/>
      <c r="AQ638" s="301"/>
      <c r="AR638" s="301"/>
      <c r="AS638" s="301"/>
      <c r="AT638" s="301"/>
      <c r="AU638" s="301"/>
      <c r="AV638" s="301"/>
      <c r="AW638" s="301"/>
      <c r="AX638" s="302"/>
      <c r="AY638" s="407">
        <v>4</v>
      </c>
      <c r="AZ638" s="304"/>
      <c r="BA638" s="304"/>
      <c r="BB638" s="408"/>
      <c r="BC638" s="306">
        <f t="shared" si="101"/>
        <v>4</v>
      </c>
      <c r="BD638" s="307"/>
      <c r="BE638" s="307"/>
      <c r="BF638" s="308"/>
      <c r="BG638" s="309">
        <v>22629</v>
      </c>
      <c r="BH638" s="310"/>
      <c r="BI638" s="310"/>
      <c r="BJ638" s="311"/>
      <c r="BK638" s="312">
        <f t="shared" si="102"/>
        <v>90516</v>
      </c>
      <c r="BL638" s="313"/>
      <c r="BM638" s="313"/>
      <c r="BN638" s="313"/>
      <c r="BO638" s="313"/>
      <c r="BP638" s="314"/>
      <c r="BQ638" s="294"/>
      <c r="BR638" s="295"/>
      <c r="BS638" s="295"/>
      <c r="BT638" s="295"/>
      <c r="BU638" s="295"/>
      <c r="BV638" s="295"/>
      <c r="BW638" s="296"/>
      <c r="BX638" s="294"/>
      <c r="BY638" s="295"/>
      <c r="BZ638" s="295"/>
      <c r="CA638" s="295"/>
      <c r="CB638" s="295"/>
      <c r="CC638" s="296"/>
      <c r="CD638" s="294"/>
      <c r="CE638" s="295"/>
      <c r="CF638" s="295"/>
      <c r="CG638" s="295"/>
      <c r="CH638" s="295"/>
      <c r="CI638" s="296"/>
    </row>
    <row r="639" spans="1:87" ht="18" customHeight="1" thickBot="1" x14ac:dyDescent="0.3">
      <c r="A639" s="75"/>
      <c r="B639" s="327"/>
      <c r="C639" s="328"/>
      <c r="D639" s="328"/>
      <c r="E639" s="328"/>
      <c r="F639" s="328"/>
      <c r="G639" s="328"/>
      <c r="H639" s="328"/>
      <c r="I639" s="328"/>
      <c r="J639" s="328"/>
      <c r="K639" s="328"/>
      <c r="L639" s="328"/>
      <c r="M639" s="328"/>
      <c r="N639" s="328"/>
      <c r="O639" s="328"/>
      <c r="P639" s="328"/>
      <c r="Q639" s="328"/>
      <c r="R639" s="328"/>
      <c r="S639" s="328"/>
      <c r="T639" s="328"/>
      <c r="U639" s="328"/>
      <c r="V639" s="328"/>
      <c r="W639" s="328"/>
      <c r="X639" s="328"/>
      <c r="Y639" s="329"/>
      <c r="Z639" s="336"/>
      <c r="AA639" s="337"/>
      <c r="AB639" s="337"/>
      <c r="AC639" s="337"/>
      <c r="AD639" s="338"/>
      <c r="AE639" s="336"/>
      <c r="AF639" s="337"/>
      <c r="AG639" s="337"/>
      <c r="AH639" s="337"/>
      <c r="AI639" s="337"/>
      <c r="AJ639" s="337"/>
      <c r="AK639" s="392" t="s">
        <v>18</v>
      </c>
      <c r="AL639" s="393"/>
      <c r="AM639" s="393"/>
      <c r="AN639" s="393"/>
      <c r="AO639" s="393"/>
      <c r="AP639" s="393"/>
      <c r="AQ639" s="393"/>
      <c r="AR639" s="393"/>
      <c r="AS639" s="393"/>
      <c r="AT639" s="393"/>
      <c r="AU639" s="393"/>
      <c r="AV639" s="393"/>
      <c r="AW639" s="393"/>
      <c r="AX639" s="394"/>
      <c r="AY639" s="407">
        <v>4</v>
      </c>
      <c r="AZ639" s="304"/>
      <c r="BA639" s="304"/>
      <c r="BB639" s="408"/>
      <c r="BC639" s="306">
        <f t="shared" si="101"/>
        <v>4</v>
      </c>
      <c r="BD639" s="307"/>
      <c r="BE639" s="307"/>
      <c r="BF639" s="308"/>
      <c r="BG639" s="309">
        <v>28961</v>
      </c>
      <c r="BH639" s="310"/>
      <c r="BI639" s="310"/>
      <c r="BJ639" s="311"/>
      <c r="BK639" s="312">
        <f t="shared" si="102"/>
        <v>115844</v>
      </c>
      <c r="BL639" s="313"/>
      <c r="BM639" s="313"/>
      <c r="BN639" s="313"/>
      <c r="BO639" s="313"/>
      <c r="BP639" s="314"/>
      <c r="BQ639" s="294"/>
      <c r="BR639" s="295"/>
      <c r="BS639" s="295"/>
      <c r="BT639" s="295"/>
      <c r="BU639" s="295"/>
      <c r="BV639" s="295"/>
      <c r="BW639" s="296"/>
      <c r="BX639" s="294"/>
      <c r="BY639" s="295"/>
      <c r="BZ639" s="295"/>
      <c r="CA639" s="295"/>
      <c r="CB639" s="295"/>
      <c r="CC639" s="296"/>
      <c r="CD639" s="294"/>
      <c r="CE639" s="295"/>
      <c r="CF639" s="295"/>
      <c r="CG639" s="295"/>
      <c r="CH639" s="295"/>
      <c r="CI639" s="296"/>
    </row>
    <row r="640" spans="1:87" ht="18" customHeight="1" thickBot="1" x14ac:dyDescent="0.3">
      <c r="A640" s="75"/>
      <c r="B640" s="377"/>
      <c r="C640" s="378"/>
      <c r="D640" s="378"/>
      <c r="E640" s="378"/>
      <c r="F640" s="378"/>
      <c r="G640" s="378"/>
      <c r="H640" s="378"/>
      <c r="I640" s="378"/>
      <c r="J640" s="378"/>
      <c r="K640" s="378"/>
      <c r="L640" s="378"/>
      <c r="M640" s="378"/>
      <c r="N640" s="378"/>
      <c r="O640" s="378"/>
      <c r="P640" s="378"/>
      <c r="Q640" s="378"/>
      <c r="R640" s="378"/>
      <c r="S640" s="378"/>
      <c r="T640" s="378"/>
      <c r="U640" s="378"/>
      <c r="V640" s="378"/>
      <c r="W640" s="378"/>
      <c r="X640" s="378"/>
      <c r="Y640" s="378"/>
      <c r="Z640" s="378"/>
      <c r="AA640" s="378"/>
      <c r="AB640" s="378"/>
      <c r="AC640" s="378"/>
      <c r="AD640" s="378"/>
      <c r="AE640" s="378"/>
      <c r="AF640" s="378"/>
      <c r="AG640" s="378"/>
      <c r="AH640" s="378"/>
      <c r="AI640" s="378"/>
      <c r="AJ640" s="379"/>
      <c r="AK640" s="380" t="s">
        <v>3</v>
      </c>
      <c r="AL640" s="381"/>
      <c r="AM640" s="381"/>
      <c r="AN640" s="381"/>
      <c r="AO640" s="381"/>
      <c r="AP640" s="381"/>
      <c r="AQ640" s="381"/>
      <c r="AR640" s="381"/>
      <c r="AS640" s="381"/>
      <c r="AT640" s="381"/>
      <c r="AU640" s="381"/>
      <c r="AV640" s="381"/>
      <c r="AW640" s="381"/>
      <c r="AX640" s="381"/>
      <c r="AY640" s="382"/>
      <c r="AZ640" s="382"/>
      <c r="BA640" s="382"/>
      <c r="BB640" s="382"/>
      <c r="BC640" s="382"/>
      <c r="BD640" s="382"/>
      <c r="BE640" s="382"/>
      <c r="BF640" s="382"/>
      <c r="BG640" s="382"/>
      <c r="BH640" s="382"/>
      <c r="BI640" s="382"/>
      <c r="BJ640" s="383"/>
      <c r="BK640" s="384">
        <f>SUM(BK635:BK639)</f>
        <v>523412</v>
      </c>
      <c r="BL640" s="385"/>
      <c r="BM640" s="385"/>
      <c r="BN640" s="385"/>
      <c r="BO640" s="385"/>
      <c r="BP640" s="386"/>
      <c r="BQ640" s="387" t="s">
        <v>100</v>
      </c>
      <c r="BR640" s="388"/>
      <c r="BS640" s="388"/>
      <c r="BT640" s="388"/>
      <c r="BU640" s="388"/>
      <c r="BV640" s="388"/>
      <c r="BW640" s="388"/>
      <c r="BX640" s="388"/>
      <c r="BY640" s="388"/>
      <c r="BZ640" s="388"/>
      <c r="CA640" s="388"/>
      <c r="CB640" s="388"/>
      <c r="CC640" s="389"/>
      <c r="CD640" s="390">
        <f>+CD635*AE635</f>
        <v>674602.3529411765</v>
      </c>
      <c r="CE640" s="390"/>
      <c r="CF640" s="390"/>
      <c r="CG640" s="390"/>
      <c r="CH640" s="390"/>
      <c r="CI640" s="391"/>
    </row>
    <row r="641" spans="1:87" ht="18" customHeight="1" thickBot="1" x14ac:dyDescent="0.3">
      <c r="A641" s="75"/>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76"/>
      <c r="AJ641" s="76"/>
      <c r="AK641" s="76"/>
      <c r="AL641" s="76"/>
      <c r="AM641" s="76"/>
      <c r="AN641" s="76"/>
      <c r="AO641" s="76"/>
      <c r="AP641" s="76"/>
      <c r="AQ641" s="76"/>
      <c r="AR641" s="76"/>
      <c r="AS641" s="76"/>
      <c r="AT641" s="76"/>
      <c r="AU641" s="76"/>
      <c r="AV641" s="76"/>
      <c r="AW641" s="76"/>
      <c r="AX641" s="76"/>
      <c r="AY641" s="77"/>
      <c r="AZ641" s="77"/>
      <c r="BA641" s="77"/>
      <c r="BB641" s="77"/>
      <c r="BC641" s="77"/>
      <c r="BD641" s="77"/>
      <c r="BE641" s="77"/>
      <c r="BF641" s="77"/>
      <c r="BG641" s="78"/>
      <c r="BH641" s="78"/>
      <c r="BI641" s="78"/>
      <c r="BJ641" s="78"/>
      <c r="BK641" s="79"/>
      <c r="BL641" s="79"/>
      <c r="BM641" s="79"/>
      <c r="BN641" s="79"/>
      <c r="BO641" s="79"/>
      <c r="BP641" s="79"/>
      <c r="BQ641" s="79"/>
      <c r="BR641" s="79"/>
      <c r="BS641" s="79"/>
      <c r="BT641" s="79"/>
      <c r="BU641" s="79"/>
      <c r="BV641" s="79"/>
      <c r="BW641" s="79"/>
      <c r="BX641" s="79"/>
      <c r="BY641" s="79"/>
      <c r="BZ641" s="79"/>
      <c r="CA641" s="79"/>
      <c r="CB641" s="79"/>
      <c r="CC641" s="79"/>
      <c r="CD641" s="79"/>
      <c r="CE641" s="79"/>
      <c r="CF641" s="79"/>
      <c r="CG641" s="79"/>
      <c r="CH641" s="79"/>
      <c r="CI641" s="79"/>
    </row>
    <row r="642" spans="1:87" ht="18" customHeight="1" x14ac:dyDescent="0.25">
      <c r="A642" s="75"/>
      <c r="B642" s="348" t="s">
        <v>0</v>
      </c>
      <c r="C642" s="349"/>
      <c r="D642" s="349"/>
      <c r="E642" s="349"/>
      <c r="F642" s="349"/>
      <c r="G642" s="349"/>
      <c r="H642" s="349"/>
      <c r="I642" s="349"/>
      <c r="J642" s="349"/>
      <c r="K642" s="349"/>
      <c r="L642" s="349"/>
      <c r="M642" s="349"/>
      <c r="N642" s="349"/>
      <c r="O642" s="349"/>
      <c r="P642" s="349"/>
      <c r="Q642" s="349"/>
      <c r="R642" s="349"/>
      <c r="S642" s="349"/>
      <c r="T642" s="349"/>
      <c r="U642" s="349"/>
      <c r="V642" s="349"/>
      <c r="W642" s="349"/>
      <c r="X642" s="349"/>
      <c r="Y642" s="350"/>
      <c r="Z642" s="348" t="s">
        <v>80</v>
      </c>
      <c r="AA642" s="349"/>
      <c r="AB642" s="349"/>
      <c r="AC642" s="349"/>
      <c r="AD642" s="350"/>
      <c r="AE642" s="357" t="s">
        <v>79</v>
      </c>
      <c r="AF642" s="358"/>
      <c r="AG642" s="358"/>
      <c r="AH642" s="358"/>
      <c r="AI642" s="358"/>
      <c r="AJ642" s="359"/>
      <c r="AK642" s="357" t="s">
        <v>81</v>
      </c>
      <c r="AL642" s="358"/>
      <c r="AM642" s="358"/>
      <c r="AN642" s="358"/>
      <c r="AO642" s="358"/>
      <c r="AP642" s="358"/>
      <c r="AQ642" s="358"/>
      <c r="AR642" s="358"/>
      <c r="AS642" s="358"/>
      <c r="AT642" s="358"/>
      <c r="AU642" s="358"/>
      <c r="AV642" s="358"/>
      <c r="AW642" s="358"/>
      <c r="AX642" s="359"/>
      <c r="AY642" s="357" t="s">
        <v>1</v>
      </c>
      <c r="AZ642" s="358"/>
      <c r="BA642" s="358"/>
      <c r="BB642" s="359"/>
      <c r="BC642" s="348" t="s">
        <v>104</v>
      </c>
      <c r="BD642" s="349"/>
      <c r="BE642" s="349"/>
      <c r="BF642" s="350"/>
      <c r="BG642" s="366" t="s">
        <v>82</v>
      </c>
      <c r="BH642" s="367"/>
      <c r="BI642" s="367"/>
      <c r="BJ642" s="368"/>
      <c r="BK642" s="315" t="s">
        <v>99</v>
      </c>
      <c r="BL642" s="316"/>
      <c r="BM642" s="316"/>
      <c r="BN642" s="316"/>
      <c r="BO642" s="316"/>
      <c r="BP642" s="317"/>
      <c r="BQ642" s="315" t="s">
        <v>83</v>
      </c>
      <c r="BR642" s="316"/>
      <c r="BS642" s="316"/>
      <c r="BT642" s="316"/>
      <c r="BU642" s="316"/>
      <c r="BV642" s="316"/>
      <c r="BW642" s="317"/>
      <c r="BX642" s="315" t="s">
        <v>84</v>
      </c>
      <c r="BY642" s="316"/>
      <c r="BZ642" s="316"/>
      <c r="CA642" s="316"/>
      <c r="CB642" s="316"/>
      <c r="CC642" s="317"/>
      <c r="CD642" s="315" t="s">
        <v>85</v>
      </c>
      <c r="CE642" s="316"/>
      <c r="CF642" s="316"/>
      <c r="CG642" s="316"/>
      <c r="CH642" s="316"/>
      <c r="CI642" s="317"/>
    </row>
    <row r="643" spans="1:87" ht="18" customHeight="1" x14ac:dyDescent="0.25">
      <c r="A643" s="75"/>
      <c r="B643" s="351"/>
      <c r="C643" s="352"/>
      <c r="D643" s="352"/>
      <c r="E643" s="352"/>
      <c r="F643" s="352"/>
      <c r="G643" s="352"/>
      <c r="H643" s="352"/>
      <c r="I643" s="352"/>
      <c r="J643" s="352"/>
      <c r="K643" s="352"/>
      <c r="L643" s="352"/>
      <c r="M643" s="352"/>
      <c r="N643" s="352"/>
      <c r="O643" s="352"/>
      <c r="P643" s="352"/>
      <c r="Q643" s="352"/>
      <c r="R643" s="352"/>
      <c r="S643" s="352"/>
      <c r="T643" s="352"/>
      <c r="U643" s="352"/>
      <c r="V643" s="352"/>
      <c r="W643" s="352"/>
      <c r="X643" s="352"/>
      <c r="Y643" s="353"/>
      <c r="Z643" s="351"/>
      <c r="AA643" s="352"/>
      <c r="AB643" s="352"/>
      <c r="AC643" s="352"/>
      <c r="AD643" s="353"/>
      <c r="AE643" s="360"/>
      <c r="AF643" s="361"/>
      <c r="AG643" s="361"/>
      <c r="AH643" s="361"/>
      <c r="AI643" s="361"/>
      <c r="AJ643" s="362"/>
      <c r="AK643" s="360"/>
      <c r="AL643" s="361"/>
      <c r="AM643" s="361"/>
      <c r="AN643" s="361"/>
      <c r="AO643" s="361"/>
      <c r="AP643" s="361"/>
      <c r="AQ643" s="361"/>
      <c r="AR643" s="361"/>
      <c r="AS643" s="361"/>
      <c r="AT643" s="361"/>
      <c r="AU643" s="361"/>
      <c r="AV643" s="361"/>
      <c r="AW643" s="361"/>
      <c r="AX643" s="362"/>
      <c r="AY643" s="360"/>
      <c r="AZ643" s="361"/>
      <c r="BA643" s="361"/>
      <c r="BB643" s="362"/>
      <c r="BC643" s="351"/>
      <c r="BD643" s="352"/>
      <c r="BE643" s="352"/>
      <c r="BF643" s="353"/>
      <c r="BG643" s="369"/>
      <c r="BH643" s="370"/>
      <c r="BI643" s="370"/>
      <c r="BJ643" s="371"/>
      <c r="BK643" s="318"/>
      <c r="BL643" s="319"/>
      <c r="BM643" s="319"/>
      <c r="BN643" s="319"/>
      <c r="BO643" s="319"/>
      <c r="BP643" s="320"/>
      <c r="BQ643" s="318"/>
      <c r="BR643" s="319"/>
      <c r="BS643" s="319"/>
      <c r="BT643" s="319"/>
      <c r="BU643" s="319"/>
      <c r="BV643" s="319"/>
      <c r="BW643" s="320"/>
      <c r="BX643" s="318"/>
      <c r="BY643" s="319"/>
      <c r="BZ643" s="319"/>
      <c r="CA643" s="319"/>
      <c r="CB643" s="319"/>
      <c r="CC643" s="320"/>
      <c r="CD643" s="318"/>
      <c r="CE643" s="319"/>
      <c r="CF643" s="319"/>
      <c r="CG643" s="319"/>
      <c r="CH643" s="319"/>
      <c r="CI643" s="320"/>
    </row>
    <row r="644" spans="1:87" ht="18" customHeight="1" thickBot="1" x14ac:dyDescent="0.3">
      <c r="A644" s="75"/>
      <c r="B644" s="354"/>
      <c r="C644" s="355"/>
      <c r="D644" s="355"/>
      <c r="E644" s="355"/>
      <c r="F644" s="355"/>
      <c r="G644" s="355"/>
      <c r="H644" s="355"/>
      <c r="I644" s="355"/>
      <c r="J644" s="355"/>
      <c r="K644" s="355"/>
      <c r="L644" s="355"/>
      <c r="M644" s="355"/>
      <c r="N644" s="355"/>
      <c r="O644" s="355"/>
      <c r="P644" s="355"/>
      <c r="Q644" s="355"/>
      <c r="R644" s="355"/>
      <c r="S644" s="355"/>
      <c r="T644" s="355"/>
      <c r="U644" s="355"/>
      <c r="V644" s="355"/>
      <c r="W644" s="355"/>
      <c r="X644" s="355"/>
      <c r="Y644" s="356"/>
      <c r="Z644" s="354"/>
      <c r="AA644" s="355"/>
      <c r="AB644" s="355"/>
      <c r="AC644" s="355"/>
      <c r="AD644" s="356"/>
      <c r="AE644" s="363"/>
      <c r="AF644" s="364"/>
      <c r="AG644" s="364"/>
      <c r="AH644" s="364"/>
      <c r="AI644" s="364"/>
      <c r="AJ644" s="365"/>
      <c r="AK644" s="360"/>
      <c r="AL644" s="361"/>
      <c r="AM644" s="361"/>
      <c r="AN644" s="361"/>
      <c r="AO644" s="361"/>
      <c r="AP644" s="361"/>
      <c r="AQ644" s="361"/>
      <c r="AR644" s="361"/>
      <c r="AS644" s="361"/>
      <c r="AT644" s="361"/>
      <c r="AU644" s="361"/>
      <c r="AV644" s="361"/>
      <c r="AW644" s="361"/>
      <c r="AX644" s="362"/>
      <c r="AY644" s="360"/>
      <c r="AZ644" s="361"/>
      <c r="BA644" s="361"/>
      <c r="BB644" s="362"/>
      <c r="BC644" s="351"/>
      <c r="BD644" s="352"/>
      <c r="BE644" s="352"/>
      <c r="BF644" s="353"/>
      <c r="BG644" s="369"/>
      <c r="BH644" s="370"/>
      <c r="BI644" s="370"/>
      <c r="BJ644" s="371"/>
      <c r="BK644" s="318"/>
      <c r="BL644" s="319"/>
      <c r="BM644" s="319"/>
      <c r="BN644" s="319"/>
      <c r="BO644" s="319"/>
      <c r="BP644" s="320"/>
      <c r="BQ644" s="321"/>
      <c r="BR644" s="322"/>
      <c r="BS644" s="322"/>
      <c r="BT644" s="322"/>
      <c r="BU644" s="322"/>
      <c r="BV644" s="322"/>
      <c r="BW644" s="323"/>
      <c r="BX644" s="321"/>
      <c r="BY644" s="322"/>
      <c r="BZ644" s="322"/>
      <c r="CA644" s="322"/>
      <c r="CB644" s="322"/>
      <c r="CC644" s="323"/>
      <c r="CD644" s="321"/>
      <c r="CE644" s="322"/>
      <c r="CF644" s="322"/>
      <c r="CG644" s="322"/>
      <c r="CH644" s="322"/>
      <c r="CI644" s="323"/>
    </row>
    <row r="645" spans="1:87" ht="18" customHeight="1" x14ac:dyDescent="0.25">
      <c r="A645" s="75"/>
      <c r="B645" s="324" t="s">
        <v>117</v>
      </c>
      <c r="C645" s="325"/>
      <c r="D645" s="325"/>
      <c r="E645" s="325"/>
      <c r="F645" s="325"/>
      <c r="G645" s="325"/>
      <c r="H645" s="325"/>
      <c r="I645" s="325"/>
      <c r="J645" s="325"/>
      <c r="K645" s="325"/>
      <c r="L645" s="325"/>
      <c r="M645" s="325"/>
      <c r="N645" s="325"/>
      <c r="O645" s="325"/>
      <c r="P645" s="325"/>
      <c r="Q645" s="325"/>
      <c r="R645" s="325"/>
      <c r="S645" s="325"/>
      <c r="T645" s="325"/>
      <c r="U645" s="325"/>
      <c r="V645" s="325"/>
      <c r="W645" s="325"/>
      <c r="X645" s="325"/>
      <c r="Y645" s="326"/>
      <c r="Z645" s="333" t="s">
        <v>370</v>
      </c>
      <c r="AA645" s="334"/>
      <c r="AB645" s="334"/>
      <c r="AC645" s="334"/>
      <c r="AD645" s="335"/>
      <c r="AE645" s="333">
        <v>39</v>
      </c>
      <c r="AF645" s="334"/>
      <c r="AG645" s="334"/>
      <c r="AH645" s="334"/>
      <c r="AI645" s="334"/>
      <c r="AJ645" s="334"/>
      <c r="AK645" s="342" t="s">
        <v>527</v>
      </c>
      <c r="AL645" s="343"/>
      <c r="AM645" s="343"/>
      <c r="AN645" s="343"/>
      <c r="AO645" s="343"/>
      <c r="AP645" s="343"/>
      <c r="AQ645" s="343"/>
      <c r="AR645" s="343"/>
      <c r="AS645" s="343"/>
      <c r="AT645" s="343"/>
      <c r="AU645" s="343"/>
      <c r="AV645" s="343"/>
      <c r="AW645" s="343"/>
      <c r="AX645" s="344"/>
      <c r="AY645" s="409">
        <v>0.5</v>
      </c>
      <c r="AZ645" s="346"/>
      <c r="BA645" s="346"/>
      <c r="BB645" s="410"/>
      <c r="BC645" s="345">
        <f>+$AE$645*AY645</f>
        <v>19.5</v>
      </c>
      <c r="BD645" s="346"/>
      <c r="BE645" s="346"/>
      <c r="BF645" s="347"/>
      <c r="BG645" s="285">
        <v>18911</v>
      </c>
      <c r="BH645" s="286"/>
      <c r="BI645" s="286"/>
      <c r="BJ645" s="287"/>
      <c r="BK645" s="288">
        <f>+AY645*BG645</f>
        <v>9455.5</v>
      </c>
      <c r="BL645" s="289"/>
      <c r="BM645" s="289"/>
      <c r="BN645" s="289"/>
      <c r="BO645" s="289"/>
      <c r="BP645" s="290"/>
      <c r="BQ645" s="291">
        <v>1000</v>
      </c>
      <c r="BR645" s="292"/>
      <c r="BS645" s="292"/>
      <c r="BT645" s="292"/>
      <c r="BU645" s="292"/>
      <c r="BV645" s="292"/>
      <c r="BW645" s="293"/>
      <c r="BX645" s="291">
        <f>+(((BK650+BQ645)*15)/85)</f>
        <v>5949.3970588235297</v>
      </c>
      <c r="BY645" s="292"/>
      <c r="BZ645" s="292"/>
      <c r="CA645" s="292"/>
      <c r="CB645" s="292"/>
      <c r="CC645" s="293"/>
      <c r="CD645" s="291">
        <f>+BK650+BQ645+BX645</f>
        <v>39662.647058823532</v>
      </c>
      <c r="CE645" s="292"/>
      <c r="CF645" s="292"/>
      <c r="CG645" s="292"/>
      <c r="CH645" s="292"/>
      <c r="CI645" s="293"/>
    </row>
    <row r="646" spans="1:87" ht="18" customHeight="1" x14ac:dyDescent="0.25">
      <c r="A646" s="75"/>
      <c r="B646" s="327"/>
      <c r="C646" s="328"/>
      <c r="D646" s="328"/>
      <c r="E646" s="328"/>
      <c r="F646" s="328"/>
      <c r="G646" s="328"/>
      <c r="H646" s="328"/>
      <c r="I646" s="328"/>
      <c r="J646" s="328"/>
      <c r="K646" s="328"/>
      <c r="L646" s="328"/>
      <c r="M646" s="328"/>
      <c r="N646" s="328"/>
      <c r="O646" s="328"/>
      <c r="P646" s="328"/>
      <c r="Q646" s="328"/>
      <c r="R646" s="328"/>
      <c r="S646" s="328"/>
      <c r="T646" s="328"/>
      <c r="U646" s="328"/>
      <c r="V646" s="328"/>
      <c r="W646" s="328"/>
      <c r="X646" s="328"/>
      <c r="Y646" s="329"/>
      <c r="Z646" s="336"/>
      <c r="AA646" s="337"/>
      <c r="AB646" s="337"/>
      <c r="AC646" s="337"/>
      <c r="AD646" s="338"/>
      <c r="AE646" s="336"/>
      <c r="AF646" s="337"/>
      <c r="AG646" s="337"/>
      <c r="AH646" s="337"/>
      <c r="AI646" s="337"/>
      <c r="AJ646" s="337"/>
      <c r="AK646" s="300" t="s">
        <v>528</v>
      </c>
      <c r="AL646" s="301"/>
      <c r="AM646" s="301"/>
      <c r="AN646" s="301"/>
      <c r="AO646" s="301"/>
      <c r="AP646" s="301"/>
      <c r="AQ646" s="301"/>
      <c r="AR646" s="301"/>
      <c r="AS646" s="301"/>
      <c r="AT646" s="301"/>
      <c r="AU646" s="301"/>
      <c r="AV646" s="301"/>
      <c r="AW646" s="301"/>
      <c r="AX646" s="302"/>
      <c r="AY646" s="407">
        <v>0.25</v>
      </c>
      <c r="AZ646" s="304"/>
      <c r="BA646" s="304"/>
      <c r="BB646" s="408"/>
      <c r="BC646" s="306">
        <f t="shared" ref="BC646:BC649" si="103">+$AE$645*AY646</f>
        <v>9.75</v>
      </c>
      <c r="BD646" s="307"/>
      <c r="BE646" s="307"/>
      <c r="BF646" s="308"/>
      <c r="BG646" s="309">
        <v>22530</v>
      </c>
      <c r="BH646" s="310"/>
      <c r="BI646" s="310"/>
      <c r="BJ646" s="311"/>
      <c r="BK646" s="312">
        <f t="shared" ref="BK646:BK649" si="104">+AY646*BG646</f>
        <v>5632.5</v>
      </c>
      <c r="BL646" s="313"/>
      <c r="BM646" s="313"/>
      <c r="BN646" s="313"/>
      <c r="BO646" s="313"/>
      <c r="BP646" s="314"/>
      <c r="BQ646" s="294"/>
      <c r="BR646" s="295"/>
      <c r="BS646" s="295"/>
      <c r="BT646" s="295"/>
      <c r="BU646" s="295"/>
      <c r="BV646" s="295"/>
      <c r="BW646" s="296"/>
      <c r="BX646" s="294"/>
      <c r="BY646" s="295"/>
      <c r="BZ646" s="295"/>
      <c r="CA646" s="295"/>
      <c r="CB646" s="295"/>
      <c r="CC646" s="296"/>
      <c r="CD646" s="294"/>
      <c r="CE646" s="295"/>
      <c r="CF646" s="295"/>
      <c r="CG646" s="295"/>
      <c r="CH646" s="295"/>
      <c r="CI646" s="296"/>
    </row>
    <row r="647" spans="1:87" ht="18" customHeight="1" x14ac:dyDescent="0.25">
      <c r="A647" s="75"/>
      <c r="B647" s="327"/>
      <c r="C647" s="328"/>
      <c r="D647" s="328"/>
      <c r="E647" s="328"/>
      <c r="F647" s="328"/>
      <c r="G647" s="328"/>
      <c r="H647" s="328"/>
      <c r="I647" s="328"/>
      <c r="J647" s="328"/>
      <c r="K647" s="328"/>
      <c r="L647" s="328"/>
      <c r="M647" s="328"/>
      <c r="N647" s="328"/>
      <c r="O647" s="328"/>
      <c r="P647" s="328"/>
      <c r="Q647" s="328"/>
      <c r="R647" s="328"/>
      <c r="S647" s="328"/>
      <c r="T647" s="328"/>
      <c r="U647" s="328"/>
      <c r="V647" s="328"/>
      <c r="W647" s="328"/>
      <c r="X647" s="328"/>
      <c r="Y647" s="329"/>
      <c r="Z647" s="336"/>
      <c r="AA647" s="337"/>
      <c r="AB647" s="337"/>
      <c r="AC647" s="337"/>
      <c r="AD647" s="338"/>
      <c r="AE647" s="336"/>
      <c r="AF647" s="337"/>
      <c r="AG647" s="337"/>
      <c r="AH647" s="337"/>
      <c r="AI647" s="337"/>
      <c r="AJ647" s="337"/>
      <c r="AK647" s="300" t="s">
        <v>529</v>
      </c>
      <c r="AL647" s="301"/>
      <c r="AM647" s="301"/>
      <c r="AN647" s="301"/>
      <c r="AO647" s="301"/>
      <c r="AP647" s="301"/>
      <c r="AQ647" s="301"/>
      <c r="AR647" s="301"/>
      <c r="AS647" s="301"/>
      <c r="AT647" s="301"/>
      <c r="AU647" s="301"/>
      <c r="AV647" s="301"/>
      <c r="AW647" s="301"/>
      <c r="AX647" s="302"/>
      <c r="AY647" s="407">
        <v>0.25</v>
      </c>
      <c r="AZ647" s="304"/>
      <c r="BA647" s="304"/>
      <c r="BB647" s="408"/>
      <c r="BC647" s="306">
        <f t="shared" si="103"/>
        <v>9.75</v>
      </c>
      <c r="BD647" s="307"/>
      <c r="BE647" s="307"/>
      <c r="BF647" s="308"/>
      <c r="BG647" s="309">
        <v>18911</v>
      </c>
      <c r="BH647" s="310"/>
      <c r="BI647" s="310"/>
      <c r="BJ647" s="311"/>
      <c r="BK647" s="312">
        <f t="shared" si="104"/>
        <v>4727.75</v>
      </c>
      <c r="BL647" s="313"/>
      <c r="BM647" s="313"/>
      <c r="BN647" s="313"/>
      <c r="BO647" s="313"/>
      <c r="BP647" s="314"/>
      <c r="BQ647" s="294"/>
      <c r="BR647" s="295"/>
      <c r="BS647" s="295"/>
      <c r="BT647" s="295"/>
      <c r="BU647" s="295"/>
      <c r="BV647" s="295"/>
      <c r="BW647" s="296"/>
      <c r="BX647" s="294"/>
      <c r="BY647" s="295"/>
      <c r="BZ647" s="295"/>
      <c r="CA647" s="295"/>
      <c r="CB647" s="295"/>
      <c r="CC647" s="296"/>
      <c r="CD647" s="294"/>
      <c r="CE647" s="295"/>
      <c r="CF647" s="295"/>
      <c r="CG647" s="295"/>
      <c r="CH647" s="295"/>
      <c r="CI647" s="296"/>
    </row>
    <row r="648" spans="1:87" ht="18" customHeight="1" x14ac:dyDescent="0.25">
      <c r="A648" s="75"/>
      <c r="B648" s="327"/>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9"/>
      <c r="Z648" s="336"/>
      <c r="AA648" s="337"/>
      <c r="AB648" s="337"/>
      <c r="AC648" s="337"/>
      <c r="AD648" s="338"/>
      <c r="AE648" s="336"/>
      <c r="AF648" s="337"/>
      <c r="AG648" s="337"/>
      <c r="AH648" s="337"/>
      <c r="AI648" s="337"/>
      <c r="AJ648" s="337"/>
      <c r="AK648" s="300" t="s">
        <v>530</v>
      </c>
      <c r="AL648" s="301"/>
      <c r="AM648" s="301"/>
      <c r="AN648" s="301"/>
      <c r="AO648" s="301"/>
      <c r="AP648" s="301"/>
      <c r="AQ648" s="301"/>
      <c r="AR648" s="301"/>
      <c r="AS648" s="301"/>
      <c r="AT648" s="301"/>
      <c r="AU648" s="301"/>
      <c r="AV648" s="301"/>
      <c r="AW648" s="301"/>
      <c r="AX648" s="302"/>
      <c r="AY648" s="407">
        <v>0.25</v>
      </c>
      <c r="AZ648" s="304"/>
      <c r="BA648" s="304"/>
      <c r="BB648" s="408"/>
      <c r="BC648" s="306">
        <f t="shared" si="103"/>
        <v>9.75</v>
      </c>
      <c r="BD648" s="307"/>
      <c r="BE648" s="307"/>
      <c r="BF648" s="308"/>
      <c r="BG648" s="309">
        <v>22629</v>
      </c>
      <c r="BH648" s="310"/>
      <c r="BI648" s="310"/>
      <c r="BJ648" s="311"/>
      <c r="BK648" s="312">
        <f t="shared" si="104"/>
        <v>5657.25</v>
      </c>
      <c r="BL648" s="313"/>
      <c r="BM648" s="313"/>
      <c r="BN648" s="313"/>
      <c r="BO648" s="313"/>
      <c r="BP648" s="314"/>
      <c r="BQ648" s="294"/>
      <c r="BR648" s="295"/>
      <c r="BS648" s="295"/>
      <c r="BT648" s="295"/>
      <c r="BU648" s="295"/>
      <c r="BV648" s="295"/>
      <c r="BW648" s="296"/>
      <c r="BX648" s="294"/>
      <c r="BY648" s="295"/>
      <c r="BZ648" s="295"/>
      <c r="CA648" s="295"/>
      <c r="CB648" s="295"/>
      <c r="CC648" s="296"/>
      <c r="CD648" s="294"/>
      <c r="CE648" s="295"/>
      <c r="CF648" s="295"/>
      <c r="CG648" s="295"/>
      <c r="CH648" s="295"/>
      <c r="CI648" s="296"/>
    </row>
    <row r="649" spans="1:87" ht="18" customHeight="1" thickBot="1" x14ac:dyDescent="0.3">
      <c r="A649" s="75"/>
      <c r="B649" s="327"/>
      <c r="C649" s="328"/>
      <c r="D649" s="328"/>
      <c r="E649" s="328"/>
      <c r="F649" s="328"/>
      <c r="G649" s="328"/>
      <c r="H649" s="328"/>
      <c r="I649" s="328"/>
      <c r="J649" s="328"/>
      <c r="K649" s="328"/>
      <c r="L649" s="328"/>
      <c r="M649" s="328"/>
      <c r="N649" s="328"/>
      <c r="O649" s="328"/>
      <c r="P649" s="328"/>
      <c r="Q649" s="328"/>
      <c r="R649" s="328"/>
      <c r="S649" s="328"/>
      <c r="T649" s="328"/>
      <c r="U649" s="328"/>
      <c r="V649" s="328"/>
      <c r="W649" s="328"/>
      <c r="X649" s="328"/>
      <c r="Y649" s="329"/>
      <c r="Z649" s="336"/>
      <c r="AA649" s="337"/>
      <c r="AB649" s="337"/>
      <c r="AC649" s="337"/>
      <c r="AD649" s="338"/>
      <c r="AE649" s="336"/>
      <c r="AF649" s="337"/>
      <c r="AG649" s="337"/>
      <c r="AH649" s="337"/>
      <c r="AI649" s="337"/>
      <c r="AJ649" s="337"/>
      <c r="AK649" s="392" t="s">
        <v>18</v>
      </c>
      <c r="AL649" s="393"/>
      <c r="AM649" s="393"/>
      <c r="AN649" s="393"/>
      <c r="AO649" s="393"/>
      <c r="AP649" s="393"/>
      <c r="AQ649" s="393"/>
      <c r="AR649" s="393"/>
      <c r="AS649" s="393"/>
      <c r="AT649" s="393"/>
      <c r="AU649" s="393"/>
      <c r="AV649" s="393"/>
      <c r="AW649" s="393"/>
      <c r="AX649" s="394"/>
      <c r="AY649" s="407">
        <v>0.25</v>
      </c>
      <c r="AZ649" s="304"/>
      <c r="BA649" s="304"/>
      <c r="BB649" s="408"/>
      <c r="BC649" s="306">
        <f t="shared" si="103"/>
        <v>9.75</v>
      </c>
      <c r="BD649" s="307"/>
      <c r="BE649" s="307"/>
      <c r="BF649" s="308"/>
      <c r="BG649" s="309">
        <v>28961</v>
      </c>
      <c r="BH649" s="310"/>
      <c r="BI649" s="310"/>
      <c r="BJ649" s="311"/>
      <c r="BK649" s="312">
        <f t="shared" si="104"/>
        <v>7240.25</v>
      </c>
      <c r="BL649" s="313"/>
      <c r="BM649" s="313"/>
      <c r="BN649" s="313"/>
      <c r="BO649" s="313"/>
      <c r="BP649" s="314"/>
      <c r="BQ649" s="294"/>
      <c r="BR649" s="295"/>
      <c r="BS649" s="295"/>
      <c r="BT649" s="295"/>
      <c r="BU649" s="295"/>
      <c r="BV649" s="295"/>
      <c r="BW649" s="296"/>
      <c r="BX649" s="294"/>
      <c r="BY649" s="295"/>
      <c r="BZ649" s="295"/>
      <c r="CA649" s="295"/>
      <c r="CB649" s="295"/>
      <c r="CC649" s="296"/>
      <c r="CD649" s="294"/>
      <c r="CE649" s="295"/>
      <c r="CF649" s="295"/>
      <c r="CG649" s="295"/>
      <c r="CH649" s="295"/>
      <c r="CI649" s="296"/>
    </row>
    <row r="650" spans="1:87" ht="18" customHeight="1" thickBot="1" x14ac:dyDescent="0.3">
      <c r="A650" s="75"/>
      <c r="B650" s="377"/>
      <c r="C650" s="378"/>
      <c r="D650" s="378"/>
      <c r="E650" s="378"/>
      <c r="F650" s="378"/>
      <c r="G650" s="378"/>
      <c r="H650" s="378"/>
      <c r="I650" s="378"/>
      <c r="J650" s="378"/>
      <c r="K650" s="378"/>
      <c r="L650" s="378"/>
      <c r="M650" s="378"/>
      <c r="N650" s="378"/>
      <c r="O650" s="378"/>
      <c r="P650" s="378"/>
      <c r="Q650" s="378"/>
      <c r="R650" s="378"/>
      <c r="S650" s="378"/>
      <c r="T650" s="378"/>
      <c r="U650" s="378"/>
      <c r="V650" s="378"/>
      <c r="W650" s="378"/>
      <c r="X650" s="378"/>
      <c r="Y650" s="378"/>
      <c r="Z650" s="378"/>
      <c r="AA650" s="378"/>
      <c r="AB650" s="378"/>
      <c r="AC650" s="378"/>
      <c r="AD650" s="378"/>
      <c r="AE650" s="378"/>
      <c r="AF650" s="378"/>
      <c r="AG650" s="378"/>
      <c r="AH650" s="378"/>
      <c r="AI650" s="378"/>
      <c r="AJ650" s="379"/>
      <c r="AK650" s="380" t="s">
        <v>3</v>
      </c>
      <c r="AL650" s="381"/>
      <c r="AM650" s="381"/>
      <c r="AN650" s="381"/>
      <c r="AO650" s="381"/>
      <c r="AP650" s="381"/>
      <c r="AQ650" s="381"/>
      <c r="AR650" s="381"/>
      <c r="AS650" s="381"/>
      <c r="AT650" s="381"/>
      <c r="AU650" s="381"/>
      <c r="AV650" s="381"/>
      <c r="AW650" s="381"/>
      <c r="AX650" s="381"/>
      <c r="AY650" s="382"/>
      <c r="AZ650" s="382"/>
      <c r="BA650" s="382"/>
      <c r="BB650" s="382"/>
      <c r="BC650" s="382"/>
      <c r="BD650" s="382"/>
      <c r="BE650" s="382"/>
      <c r="BF650" s="382"/>
      <c r="BG650" s="382"/>
      <c r="BH650" s="382"/>
      <c r="BI650" s="382"/>
      <c r="BJ650" s="383"/>
      <c r="BK650" s="384">
        <f>SUM(BK645:BK649)</f>
        <v>32713.25</v>
      </c>
      <c r="BL650" s="385"/>
      <c r="BM650" s="385"/>
      <c r="BN650" s="385"/>
      <c r="BO650" s="385"/>
      <c r="BP650" s="386"/>
      <c r="BQ650" s="387" t="s">
        <v>100</v>
      </c>
      <c r="BR650" s="388"/>
      <c r="BS650" s="388"/>
      <c r="BT650" s="388"/>
      <c r="BU650" s="388"/>
      <c r="BV650" s="388"/>
      <c r="BW650" s="388"/>
      <c r="BX650" s="388"/>
      <c r="BY650" s="388"/>
      <c r="BZ650" s="388"/>
      <c r="CA650" s="388"/>
      <c r="CB650" s="388"/>
      <c r="CC650" s="389"/>
      <c r="CD650" s="390">
        <f>+CD645*AE645</f>
        <v>1546843.2352941178</v>
      </c>
      <c r="CE650" s="390"/>
      <c r="CF650" s="390"/>
      <c r="CG650" s="390"/>
      <c r="CH650" s="390"/>
      <c r="CI650" s="391"/>
    </row>
    <row r="651" spans="1:87" ht="18" customHeight="1" thickBot="1" x14ac:dyDescent="0.3">
      <c r="A651" s="75"/>
      <c r="B651" s="76"/>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BG651" s="78"/>
      <c r="BH651" s="78"/>
      <c r="BI651" s="78"/>
      <c r="BJ651" s="78"/>
      <c r="BK651" s="79"/>
      <c r="BL651" s="79"/>
      <c r="BM651" s="79"/>
      <c r="BN651" s="79"/>
      <c r="BO651" s="79"/>
      <c r="BP651" s="79"/>
      <c r="BQ651" s="79"/>
      <c r="BR651" s="79"/>
      <c r="BS651" s="79"/>
      <c r="BT651" s="79"/>
      <c r="BU651" s="79"/>
      <c r="BV651" s="79"/>
      <c r="BW651" s="79"/>
      <c r="BX651" s="79"/>
      <c r="BY651" s="79"/>
      <c r="BZ651" s="79"/>
      <c r="CA651" s="79"/>
      <c r="CB651" s="79"/>
      <c r="CC651" s="79"/>
      <c r="CD651" s="79"/>
      <c r="CE651" s="79"/>
      <c r="CF651" s="79"/>
      <c r="CG651" s="79"/>
      <c r="CH651" s="79"/>
      <c r="CI651" s="79"/>
    </row>
    <row r="652" spans="1:87" ht="18" customHeight="1" x14ac:dyDescent="0.25">
      <c r="A652" s="75"/>
      <c r="B652" s="348" t="s">
        <v>0</v>
      </c>
      <c r="C652" s="349"/>
      <c r="D652" s="349"/>
      <c r="E652" s="349"/>
      <c r="F652" s="349"/>
      <c r="G652" s="349"/>
      <c r="H652" s="349"/>
      <c r="I652" s="349"/>
      <c r="J652" s="349"/>
      <c r="K652" s="349"/>
      <c r="L652" s="349"/>
      <c r="M652" s="349"/>
      <c r="N652" s="349"/>
      <c r="O652" s="349"/>
      <c r="P652" s="349"/>
      <c r="Q652" s="349"/>
      <c r="R652" s="349"/>
      <c r="S652" s="349"/>
      <c r="T652" s="349"/>
      <c r="U652" s="349"/>
      <c r="V652" s="349"/>
      <c r="W652" s="349"/>
      <c r="X652" s="349"/>
      <c r="Y652" s="350"/>
      <c r="Z652" s="348" t="s">
        <v>80</v>
      </c>
      <c r="AA652" s="349"/>
      <c r="AB652" s="349"/>
      <c r="AC652" s="349"/>
      <c r="AD652" s="350"/>
      <c r="AE652" s="357" t="s">
        <v>79</v>
      </c>
      <c r="AF652" s="358"/>
      <c r="AG652" s="358"/>
      <c r="AH652" s="358"/>
      <c r="AI652" s="358"/>
      <c r="AJ652" s="359"/>
      <c r="AK652" s="357" t="s">
        <v>81</v>
      </c>
      <c r="AL652" s="358"/>
      <c r="AM652" s="358"/>
      <c r="AN652" s="358"/>
      <c r="AO652" s="358"/>
      <c r="AP652" s="358"/>
      <c r="AQ652" s="358"/>
      <c r="AR652" s="358"/>
      <c r="AS652" s="358"/>
      <c r="AT652" s="358"/>
      <c r="AU652" s="358"/>
      <c r="AV652" s="358"/>
      <c r="AW652" s="358"/>
      <c r="AX652" s="359"/>
      <c r="AY652" s="357" t="s">
        <v>1</v>
      </c>
      <c r="AZ652" s="358"/>
      <c r="BA652" s="358"/>
      <c r="BB652" s="359"/>
      <c r="BC652" s="348" t="s">
        <v>104</v>
      </c>
      <c r="BD652" s="349"/>
      <c r="BE652" s="349"/>
      <c r="BF652" s="350"/>
      <c r="BG652" s="366" t="s">
        <v>82</v>
      </c>
      <c r="BH652" s="367"/>
      <c r="BI652" s="367"/>
      <c r="BJ652" s="368"/>
      <c r="BK652" s="315" t="s">
        <v>99</v>
      </c>
      <c r="BL652" s="316"/>
      <c r="BM652" s="316"/>
      <c r="BN652" s="316"/>
      <c r="BO652" s="316"/>
      <c r="BP652" s="317"/>
      <c r="BQ652" s="315" t="s">
        <v>83</v>
      </c>
      <c r="BR652" s="316"/>
      <c r="BS652" s="316"/>
      <c r="BT652" s="316"/>
      <c r="BU652" s="316"/>
      <c r="BV652" s="316"/>
      <c r="BW652" s="317"/>
      <c r="BX652" s="315" t="s">
        <v>84</v>
      </c>
      <c r="BY652" s="316"/>
      <c r="BZ652" s="316"/>
      <c r="CA652" s="316"/>
      <c r="CB652" s="316"/>
      <c r="CC652" s="317"/>
      <c r="CD652" s="315" t="s">
        <v>85</v>
      </c>
      <c r="CE652" s="316"/>
      <c r="CF652" s="316"/>
      <c r="CG652" s="316"/>
      <c r="CH652" s="316"/>
      <c r="CI652" s="317"/>
    </row>
    <row r="653" spans="1:87" ht="18" customHeight="1" x14ac:dyDescent="0.25">
      <c r="A653" s="75"/>
      <c r="B653" s="351"/>
      <c r="C653" s="352"/>
      <c r="D653" s="352"/>
      <c r="E653" s="352"/>
      <c r="F653" s="352"/>
      <c r="G653" s="352"/>
      <c r="H653" s="352"/>
      <c r="I653" s="352"/>
      <c r="J653" s="352"/>
      <c r="K653" s="352"/>
      <c r="L653" s="352"/>
      <c r="M653" s="352"/>
      <c r="N653" s="352"/>
      <c r="O653" s="352"/>
      <c r="P653" s="352"/>
      <c r="Q653" s="352"/>
      <c r="R653" s="352"/>
      <c r="S653" s="352"/>
      <c r="T653" s="352"/>
      <c r="U653" s="352"/>
      <c r="V653" s="352"/>
      <c r="W653" s="352"/>
      <c r="X653" s="352"/>
      <c r="Y653" s="353"/>
      <c r="Z653" s="351"/>
      <c r="AA653" s="352"/>
      <c r="AB653" s="352"/>
      <c r="AC653" s="352"/>
      <c r="AD653" s="353"/>
      <c r="AE653" s="360"/>
      <c r="AF653" s="361"/>
      <c r="AG653" s="361"/>
      <c r="AH653" s="361"/>
      <c r="AI653" s="361"/>
      <c r="AJ653" s="362"/>
      <c r="AK653" s="360"/>
      <c r="AL653" s="361"/>
      <c r="AM653" s="361"/>
      <c r="AN653" s="361"/>
      <c r="AO653" s="361"/>
      <c r="AP653" s="361"/>
      <c r="AQ653" s="361"/>
      <c r="AR653" s="361"/>
      <c r="AS653" s="361"/>
      <c r="AT653" s="361"/>
      <c r="AU653" s="361"/>
      <c r="AV653" s="361"/>
      <c r="AW653" s="361"/>
      <c r="AX653" s="362"/>
      <c r="AY653" s="360"/>
      <c r="AZ653" s="361"/>
      <c r="BA653" s="361"/>
      <c r="BB653" s="362"/>
      <c r="BC653" s="351"/>
      <c r="BD653" s="352"/>
      <c r="BE653" s="352"/>
      <c r="BF653" s="353"/>
      <c r="BG653" s="369"/>
      <c r="BH653" s="370"/>
      <c r="BI653" s="370"/>
      <c r="BJ653" s="371"/>
      <c r="BK653" s="318"/>
      <c r="BL653" s="319"/>
      <c r="BM653" s="319"/>
      <c r="BN653" s="319"/>
      <c r="BO653" s="319"/>
      <c r="BP653" s="320"/>
      <c r="BQ653" s="318"/>
      <c r="BR653" s="319"/>
      <c r="BS653" s="319"/>
      <c r="BT653" s="319"/>
      <c r="BU653" s="319"/>
      <c r="BV653" s="319"/>
      <c r="BW653" s="320"/>
      <c r="BX653" s="318"/>
      <c r="BY653" s="319"/>
      <c r="BZ653" s="319"/>
      <c r="CA653" s="319"/>
      <c r="CB653" s="319"/>
      <c r="CC653" s="320"/>
      <c r="CD653" s="318"/>
      <c r="CE653" s="319"/>
      <c r="CF653" s="319"/>
      <c r="CG653" s="319"/>
      <c r="CH653" s="319"/>
      <c r="CI653" s="320"/>
    </row>
    <row r="654" spans="1:87" ht="18" customHeight="1" thickBot="1" x14ac:dyDescent="0.3">
      <c r="A654" s="75"/>
      <c r="B654" s="354"/>
      <c r="C654" s="355"/>
      <c r="D654" s="355"/>
      <c r="E654" s="355"/>
      <c r="F654" s="355"/>
      <c r="G654" s="355"/>
      <c r="H654" s="355"/>
      <c r="I654" s="355"/>
      <c r="J654" s="355"/>
      <c r="K654" s="355"/>
      <c r="L654" s="355"/>
      <c r="M654" s="355"/>
      <c r="N654" s="355"/>
      <c r="O654" s="355"/>
      <c r="P654" s="355"/>
      <c r="Q654" s="355"/>
      <c r="R654" s="355"/>
      <c r="S654" s="355"/>
      <c r="T654" s="355"/>
      <c r="U654" s="355"/>
      <c r="V654" s="355"/>
      <c r="W654" s="355"/>
      <c r="X654" s="355"/>
      <c r="Y654" s="356"/>
      <c r="Z654" s="354"/>
      <c r="AA654" s="355"/>
      <c r="AB654" s="355"/>
      <c r="AC654" s="355"/>
      <c r="AD654" s="356"/>
      <c r="AE654" s="363"/>
      <c r="AF654" s="364"/>
      <c r="AG654" s="364"/>
      <c r="AH654" s="364"/>
      <c r="AI654" s="364"/>
      <c r="AJ654" s="365"/>
      <c r="AK654" s="360"/>
      <c r="AL654" s="361"/>
      <c r="AM654" s="361"/>
      <c r="AN654" s="361"/>
      <c r="AO654" s="361"/>
      <c r="AP654" s="361"/>
      <c r="AQ654" s="361"/>
      <c r="AR654" s="361"/>
      <c r="AS654" s="361"/>
      <c r="AT654" s="361"/>
      <c r="AU654" s="361"/>
      <c r="AV654" s="361"/>
      <c r="AW654" s="361"/>
      <c r="AX654" s="362"/>
      <c r="AY654" s="360"/>
      <c r="AZ654" s="361"/>
      <c r="BA654" s="361"/>
      <c r="BB654" s="362"/>
      <c r="BC654" s="351"/>
      <c r="BD654" s="352"/>
      <c r="BE654" s="352"/>
      <c r="BF654" s="353"/>
      <c r="BG654" s="369"/>
      <c r="BH654" s="370"/>
      <c r="BI654" s="370"/>
      <c r="BJ654" s="371"/>
      <c r="BK654" s="318"/>
      <c r="BL654" s="319"/>
      <c r="BM654" s="319"/>
      <c r="BN654" s="319"/>
      <c r="BO654" s="319"/>
      <c r="BP654" s="320"/>
      <c r="BQ654" s="321"/>
      <c r="BR654" s="322"/>
      <c r="BS654" s="322"/>
      <c r="BT654" s="322"/>
      <c r="BU654" s="322"/>
      <c r="BV654" s="322"/>
      <c r="BW654" s="323"/>
      <c r="BX654" s="321"/>
      <c r="BY654" s="322"/>
      <c r="BZ654" s="322"/>
      <c r="CA654" s="322"/>
      <c r="CB654" s="322"/>
      <c r="CC654" s="323"/>
      <c r="CD654" s="321"/>
      <c r="CE654" s="322"/>
      <c r="CF654" s="322"/>
      <c r="CG654" s="322"/>
      <c r="CH654" s="322"/>
      <c r="CI654" s="323"/>
    </row>
    <row r="655" spans="1:87" ht="18" customHeight="1" x14ac:dyDescent="0.25">
      <c r="A655" s="75"/>
      <c r="B655" s="324" t="s">
        <v>313</v>
      </c>
      <c r="C655" s="325"/>
      <c r="D655" s="325"/>
      <c r="E655" s="325"/>
      <c r="F655" s="325"/>
      <c r="G655" s="325"/>
      <c r="H655" s="325"/>
      <c r="I655" s="325"/>
      <c r="J655" s="325"/>
      <c r="K655" s="325"/>
      <c r="L655" s="325"/>
      <c r="M655" s="325"/>
      <c r="N655" s="325"/>
      <c r="O655" s="325"/>
      <c r="P655" s="325"/>
      <c r="Q655" s="325"/>
      <c r="R655" s="325"/>
      <c r="S655" s="325"/>
      <c r="T655" s="325"/>
      <c r="U655" s="325"/>
      <c r="V655" s="325"/>
      <c r="W655" s="325"/>
      <c r="X655" s="325"/>
      <c r="Y655" s="326"/>
      <c r="Z655" s="333" t="s">
        <v>371</v>
      </c>
      <c r="AA655" s="334"/>
      <c r="AB655" s="334"/>
      <c r="AC655" s="334"/>
      <c r="AD655" s="335"/>
      <c r="AE655" s="333">
        <v>4</v>
      </c>
      <c r="AF655" s="334"/>
      <c r="AG655" s="334"/>
      <c r="AH655" s="334"/>
      <c r="AI655" s="334"/>
      <c r="AJ655" s="334"/>
      <c r="AK655" s="655" t="s">
        <v>41</v>
      </c>
      <c r="AL655" s="656"/>
      <c r="AM655" s="656"/>
      <c r="AN655" s="656"/>
      <c r="AO655" s="656"/>
      <c r="AP655" s="656"/>
      <c r="AQ655" s="656"/>
      <c r="AR655" s="656"/>
      <c r="AS655" s="656"/>
      <c r="AT655" s="656"/>
      <c r="AU655" s="656"/>
      <c r="AV655" s="656"/>
      <c r="AW655" s="656"/>
      <c r="AX655" s="657"/>
      <c r="AY655" s="409">
        <v>1</v>
      </c>
      <c r="AZ655" s="346"/>
      <c r="BA655" s="346"/>
      <c r="BB655" s="410"/>
      <c r="BC655" s="345">
        <f>+$AE$655*AY655</f>
        <v>4</v>
      </c>
      <c r="BD655" s="346"/>
      <c r="BE655" s="346"/>
      <c r="BF655" s="347"/>
      <c r="BG655" s="285">
        <v>22629</v>
      </c>
      <c r="BH655" s="286"/>
      <c r="BI655" s="286"/>
      <c r="BJ655" s="287"/>
      <c r="BK655" s="288">
        <f>+AY655*BG655</f>
        <v>22629</v>
      </c>
      <c r="BL655" s="289"/>
      <c r="BM655" s="289"/>
      <c r="BN655" s="289"/>
      <c r="BO655" s="289"/>
      <c r="BP655" s="290"/>
      <c r="BQ655" s="291">
        <v>1000</v>
      </c>
      <c r="BR655" s="292"/>
      <c r="BS655" s="292"/>
      <c r="BT655" s="292"/>
      <c r="BU655" s="292"/>
      <c r="BV655" s="292"/>
      <c r="BW655" s="293"/>
      <c r="BX655" s="291">
        <f>+(((BK684+BQ655)*15)/85)</f>
        <v>157265.29411764705</v>
      </c>
      <c r="BY655" s="292"/>
      <c r="BZ655" s="292"/>
      <c r="CA655" s="292"/>
      <c r="CB655" s="292"/>
      <c r="CC655" s="293"/>
      <c r="CD655" s="291">
        <f>+BK684+BQ655+BX655</f>
        <v>1048435.294117647</v>
      </c>
      <c r="CE655" s="292"/>
      <c r="CF655" s="292"/>
      <c r="CG655" s="292"/>
      <c r="CH655" s="292"/>
      <c r="CI655" s="293"/>
    </row>
    <row r="656" spans="1:87" ht="18" customHeight="1" x14ac:dyDescent="0.25">
      <c r="A656" s="75"/>
      <c r="B656" s="327"/>
      <c r="C656" s="328"/>
      <c r="D656" s="328"/>
      <c r="E656" s="328"/>
      <c r="F656" s="328"/>
      <c r="G656" s="328"/>
      <c r="H656" s="328"/>
      <c r="I656" s="328"/>
      <c r="J656" s="328"/>
      <c r="K656" s="328"/>
      <c r="L656" s="328"/>
      <c r="M656" s="328"/>
      <c r="N656" s="328"/>
      <c r="O656" s="328"/>
      <c r="P656" s="328"/>
      <c r="Q656" s="328"/>
      <c r="R656" s="328"/>
      <c r="S656" s="328"/>
      <c r="T656" s="328"/>
      <c r="U656" s="328"/>
      <c r="V656" s="328"/>
      <c r="W656" s="328"/>
      <c r="X656" s="328"/>
      <c r="Y656" s="329"/>
      <c r="Z656" s="336"/>
      <c r="AA656" s="337"/>
      <c r="AB656" s="337"/>
      <c r="AC656" s="337"/>
      <c r="AD656" s="338"/>
      <c r="AE656" s="336"/>
      <c r="AF656" s="337"/>
      <c r="AG656" s="337"/>
      <c r="AH656" s="337"/>
      <c r="AI656" s="337"/>
      <c r="AJ656" s="337"/>
      <c r="AK656" s="658" t="s">
        <v>15</v>
      </c>
      <c r="AL656" s="678"/>
      <c r="AM656" s="678"/>
      <c r="AN656" s="678"/>
      <c r="AO656" s="678"/>
      <c r="AP656" s="678"/>
      <c r="AQ656" s="678"/>
      <c r="AR656" s="678"/>
      <c r="AS656" s="678"/>
      <c r="AT656" s="678"/>
      <c r="AU656" s="678"/>
      <c r="AV656" s="678"/>
      <c r="AW656" s="678"/>
      <c r="AX656" s="679"/>
      <c r="AY656" s="407">
        <v>2</v>
      </c>
      <c r="AZ656" s="304"/>
      <c r="BA656" s="304"/>
      <c r="BB656" s="408"/>
      <c r="BC656" s="306">
        <f t="shared" ref="BC656:BC683" si="105">+$AE$655*AY656</f>
        <v>8</v>
      </c>
      <c r="BD656" s="307"/>
      <c r="BE656" s="307"/>
      <c r="BF656" s="308"/>
      <c r="BG656" s="309">
        <v>7925</v>
      </c>
      <c r="BH656" s="310"/>
      <c r="BI656" s="310"/>
      <c r="BJ656" s="311"/>
      <c r="BK656" s="312">
        <f t="shared" ref="BK656:BK683" si="106">+AY656*BG656</f>
        <v>15850</v>
      </c>
      <c r="BL656" s="313"/>
      <c r="BM656" s="313"/>
      <c r="BN656" s="313"/>
      <c r="BO656" s="313"/>
      <c r="BP656" s="314"/>
      <c r="BQ656" s="294"/>
      <c r="BR656" s="295"/>
      <c r="BS656" s="295"/>
      <c r="BT656" s="295"/>
      <c r="BU656" s="295"/>
      <c r="BV656" s="295"/>
      <c r="BW656" s="296"/>
      <c r="BX656" s="294"/>
      <c r="BY656" s="295"/>
      <c r="BZ656" s="295"/>
      <c r="CA656" s="295"/>
      <c r="CB656" s="295"/>
      <c r="CC656" s="296"/>
      <c r="CD656" s="294"/>
      <c r="CE656" s="295"/>
      <c r="CF656" s="295"/>
      <c r="CG656" s="295"/>
      <c r="CH656" s="295"/>
      <c r="CI656" s="296"/>
    </row>
    <row r="657" spans="1:87" ht="18" customHeight="1" x14ac:dyDescent="0.25">
      <c r="A657" s="75"/>
      <c r="B657" s="327"/>
      <c r="C657" s="328"/>
      <c r="D657" s="328"/>
      <c r="E657" s="328"/>
      <c r="F657" s="328"/>
      <c r="G657" s="328"/>
      <c r="H657" s="328"/>
      <c r="I657" s="328"/>
      <c r="J657" s="328"/>
      <c r="K657" s="328"/>
      <c r="L657" s="328"/>
      <c r="M657" s="328"/>
      <c r="N657" s="328"/>
      <c r="O657" s="328"/>
      <c r="P657" s="328"/>
      <c r="Q657" s="328"/>
      <c r="R657" s="328"/>
      <c r="S657" s="328"/>
      <c r="T657" s="328"/>
      <c r="U657" s="328"/>
      <c r="V657" s="328"/>
      <c r="W657" s="328"/>
      <c r="X657" s="328"/>
      <c r="Y657" s="329"/>
      <c r="Z657" s="336"/>
      <c r="AA657" s="337"/>
      <c r="AB657" s="337"/>
      <c r="AC657" s="337"/>
      <c r="AD657" s="338"/>
      <c r="AE657" s="336"/>
      <c r="AF657" s="337"/>
      <c r="AG657" s="337"/>
      <c r="AH657" s="337"/>
      <c r="AI657" s="337"/>
      <c r="AJ657" s="337"/>
      <c r="AK657" s="658" t="s">
        <v>30</v>
      </c>
      <c r="AL657" s="678"/>
      <c r="AM657" s="678"/>
      <c r="AN657" s="678"/>
      <c r="AO657" s="678"/>
      <c r="AP657" s="678"/>
      <c r="AQ657" s="678"/>
      <c r="AR657" s="678"/>
      <c r="AS657" s="678"/>
      <c r="AT657" s="678"/>
      <c r="AU657" s="678"/>
      <c r="AV657" s="678"/>
      <c r="AW657" s="678"/>
      <c r="AX657" s="679"/>
      <c r="AY657" s="407">
        <v>1</v>
      </c>
      <c r="AZ657" s="304"/>
      <c r="BA657" s="304"/>
      <c r="BB657" s="408"/>
      <c r="BC657" s="306">
        <f t="shared" si="105"/>
        <v>4</v>
      </c>
      <c r="BD657" s="307"/>
      <c r="BE657" s="307"/>
      <c r="BF657" s="308"/>
      <c r="BG657" s="309">
        <v>7925</v>
      </c>
      <c r="BH657" s="310"/>
      <c r="BI657" s="310"/>
      <c r="BJ657" s="311"/>
      <c r="BK657" s="312">
        <f t="shared" si="106"/>
        <v>7925</v>
      </c>
      <c r="BL657" s="313"/>
      <c r="BM657" s="313"/>
      <c r="BN657" s="313"/>
      <c r="BO657" s="313"/>
      <c r="BP657" s="314"/>
      <c r="BQ657" s="294"/>
      <c r="BR657" s="295"/>
      <c r="BS657" s="295"/>
      <c r="BT657" s="295"/>
      <c r="BU657" s="295"/>
      <c r="BV657" s="295"/>
      <c r="BW657" s="296"/>
      <c r="BX657" s="294"/>
      <c r="BY657" s="295"/>
      <c r="BZ657" s="295"/>
      <c r="CA657" s="295"/>
      <c r="CB657" s="295"/>
      <c r="CC657" s="296"/>
      <c r="CD657" s="294"/>
      <c r="CE657" s="295"/>
      <c r="CF657" s="295"/>
      <c r="CG657" s="295"/>
      <c r="CH657" s="295"/>
      <c r="CI657" s="296"/>
    </row>
    <row r="658" spans="1:87" ht="18" customHeight="1" x14ac:dyDescent="0.25">
      <c r="A658" s="75"/>
      <c r="B658" s="327"/>
      <c r="C658" s="328"/>
      <c r="D658" s="328"/>
      <c r="E658" s="328"/>
      <c r="F658" s="328"/>
      <c r="G658" s="328"/>
      <c r="H658" s="328"/>
      <c r="I658" s="328"/>
      <c r="J658" s="328"/>
      <c r="K658" s="328"/>
      <c r="L658" s="328"/>
      <c r="M658" s="328"/>
      <c r="N658" s="328"/>
      <c r="O658" s="328"/>
      <c r="P658" s="328"/>
      <c r="Q658" s="328"/>
      <c r="R658" s="328"/>
      <c r="S658" s="328"/>
      <c r="T658" s="328"/>
      <c r="U658" s="328"/>
      <c r="V658" s="328"/>
      <c r="W658" s="328"/>
      <c r="X658" s="328"/>
      <c r="Y658" s="329"/>
      <c r="Z658" s="336"/>
      <c r="AA658" s="337"/>
      <c r="AB658" s="337"/>
      <c r="AC658" s="337"/>
      <c r="AD658" s="338"/>
      <c r="AE658" s="336"/>
      <c r="AF658" s="337"/>
      <c r="AG658" s="337"/>
      <c r="AH658" s="337"/>
      <c r="AI658" s="337"/>
      <c r="AJ658" s="337"/>
      <c r="AK658" s="658" t="s">
        <v>16</v>
      </c>
      <c r="AL658" s="678"/>
      <c r="AM658" s="678"/>
      <c r="AN658" s="678"/>
      <c r="AO658" s="678"/>
      <c r="AP658" s="678"/>
      <c r="AQ658" s="678"/>
      <c r="AR658" s="678"/>
      <c r="AS658" s="678"/>
      <c r="AT658" s="678"/>
      <c r="AU658" s="678"/>
      <c r="AV658" s="678"/>
      <c r="AW658" s="678"/>
      <c r="AX658" s="679"/>
      <c r="AY658" s="407">
        <v>1</v>
      </c>
      <c r="AZ658" s="304"/>
      <c r="BA658" s="304"/>
      <c r="BB658" s="408"/>
      <c r="BC658" s="306">
        <f t="shared" si="105"/>
        <v>4</v>
      </c>
      <c r="BD658" s="307"/>
      <c r="BE658" s="307"/>
      <c r="BF658" s="308"/>
      <c r="BG658" s="309">
        <v>7925</v>
      </c>
      <c r="BH658" s="310"/>
      <c r="BI658" s="310"/>
      <c r="BJ658" s="311"/>
      <c r="BK658" s="312">
        <f t="shared" si="106"/>
        <v>7925</v>
      </c>
      <c r="BL658" s="313"/>
      <c r="BM658" s="313"/>
      <c r="BN658" s="313"/>
      <c r="BO658" s="313"/>
      <c r="BP658" s="314"/>
      <c r="BQ658" s="294"/>
      <c r="BR658" s="295"/>
      <c r="BS658" s="295"/>
      <c r="BT658" s="295"/>
      <c r="BU658" s="295"/>
      <c r="BV658" s="295"/>
      <c r="BW658" s="296"/>
      <c r="BX658" s="294"/>
      <c r="BY658" s="295"/>
      <c r="BZ658" s="295"/>
      <c r="CA658" s="295"/>
      <c r="CB658" s="295"/>
      <c r="CC658" s="296"/>
      <c r="CD658" s="294"/>
      <c r="CE658" s="295"/>
      <c r="CF658" s="295"/>
      <c r="CG658" s="295"/>
      <c r="CH658" s="295"/>
      <c r="CI658" s="296"/>
    </row>
    <row r="659" spans="1:87" ht="18" customHeight="1" x14ac:dyDescent="0.25">
      <c r="A659" s="75"/>
      <c r="B659" s="327"/>
      <c r="C659" s="328"/>
      <c r="D659" s="328"/>
      <c r="E659" s="328"/>
      <c r="F659" s="328"/>
      <c r="G659" s="328"/>
      <c r="H659" s="328"/>
      <c r="I659" s="328"/>
      <c r="J659" s="328"/>
      <c r="K659" s="328"/>
      <c r="L659" s="328"/>
      <c r="M659" s="328"/>
      <c r="N659" s="328"/>
      <c r="O659" s="328"/>
      <c r="P659" s="328"/>
      <c r="Q659" s="328"/>
      <c r="R659" s="328"/>
      <c r="S659" s="328"/>
      <c r="T659" s="328"/>
      <c r="U659" s="328"/>
      <c r="V659" s="328"/>
      <c r="W659" s="328"/>
      <c r="X659" s="328"/>
      <c r="Y659" s="329"/>
      <c r="Z659" s="336"/>
      <c r="AA659" s="337"/>
      <c r="AB659" s="337"/>
      <c r="AC659" s="337"/>
      <c r="AD659" s="338"/>
      <c r="AE659" s="336"/>
      <c r="AF659" s="337"/>
      <c r="AG659" s="337"/>
      <c r="AH659" s="337"/>
      <c r="AI659" s="337"/>
      <c r="AJ659" s="337"/>
      <c r="AK659" s="658" t="s">
        <v>23</v>
      </c>
      <c r="AL659" s="678"/>
      <c r="AM659" s="678"/>
      <c r="AN659" s="678"/>
      <c r="AO659" s="678"/>
      <c r="AP659" s="678"/>
      <c r="AQ659" s="678"/>
      <c r="AR659" s="678"/>
      <c r="AS659" s="678"/>
      <c r="AT659" s="678"/>
      <c r="AU659" s="678"/>
      <c r="AV659" s="678"/>
      <c r="AW659" s="678"/>
      <c r="AX659" s="679"/>
      <c r="AY659" s="407">
        <v>1</v>
      </c>
      <c r="AZ659" s="304"/>
      <c r="BA659" s="304"/>
      <c r="BB659" s="408"/>
      <c r="BC659" s="306">
        <f t="shared" si="105"/>
        <v>4</v>
      </c>
      <c r="BD659" s="307"/>
      <c r="BE659" s="307"/>
      <c r="BF659" s="308"/>
      <c r="BG659" s="309">
        <v>7925</v>
      </c>
      <c r="BH659" s="310"/>
      <c r="BI659" s="310"/>
      <c r="BJ659" s="311"/>
      <c r="BK659" s="312">
        <f t="shared" si="106"/>
        <v>7925</v>
      </c>
      <c r="BL659" s="313"/>
      <c r="BM659" s="313"/>
      <c r="BN659" s="313"/>
      <c r="BO659" s="313"/>
      <c r="BP659" s="314"/>
      <c r="BQ659" s="294"/>
      <c r="BR659" s="295"/>
      <c r="BS659" s="295"/>
      <c r="BT659" s="295"/>
      <c r="BU659" s="295"/>
      <c r="BV659" s="295"/>
      <c r="BW659" s="296"/>
      <c r="BX659" s="294"/>
      <c r="BY659" s="295"/>
      <c r="BZ659" s="295"/>
      <c r="CA659" s="295"/>
      <c r="CB659" s="295"/>
      <c r="CC659" s="296"/>
      <c r="CD659" s="294"/>
      <c r="CE659" s="295"/>
      <c r="CF659" s="295"/>
      <c r="CG659" s="295"/>
      <c r="CH659" s="295"/>
      <c r="CI659" s="296"/>
    </row>
    <row r="660" spans="1:87" ht="18" customHeight="1" x14ac:dyDescent="0.25">
      <c r="A660" s="75"/>
      <c r="B660" s="327"/>
      <c r="C660" s="328"/>
      <c r="D660" s="328"/>
      <c r="E660" s="328"/>
      <c r="F660" s="328"/>
      <c r="G660" s="328"/>
      <c r="H660" s="328"/>
      <c r="I660" s="328"/>
      <c r="J660" s="328"/>
      <c r="K660" s="328"/>
      <c r="L660" s="328"/>
      <c r="M660" s="328"/>
      <c r="N660" s="328"/>
      <c r="O660" s="328"/>
      <c r="P660" s="328"/>
      <c r="Q660" s="328"/>
      <c r="R660" s="328"/>
      <c r="S660" s="328"/>
      <c r="T660" s="328"/>
      <c r="U660" s="328"/>
      <c r="V660" s="328"/>
      <c r="W660" s="328"/>
      <c r="X660" s="328"/>
      <c r="Y660" s="329"/>
      <c r="Z660" s="336"/>
      <c r="AA660" s="337"/>
      <c r="AB660" s="337"/>
      <c r="AC660" s="337"/>
      <c r="AD660" s="338"/>
      <c r="AE660" s="336"/>
      <c r="AF660" s="337"/>
      <c r="AG660" s="337"/>
      <c r="AH660" s="337"/>
      <c r="AI660" s="337"/>
      <c r="AJ660" s="337"/>
      <c r="AK660" s="658" t="s">
        <v>22</v>
      </c>
      <c r="AL660" s="678"/>
      <c r="AM660" s="678"/>
      <c r="AN660" s="678"/>
      <c r="AO660" s="678"/>
      <c r="AP660" s="678"/>
      <c r="AQ660" s="678"/>
      <c r="AR660" s="678"/>
      <c r="AS660" s="678"/>
      <c r="AT660" s="678"/>
      <c r="AU660" s="678"/>
      <c r="AV660" s="678"/>
      <c r="AW660" s="678"/>
      <c r="AX660" s="679"/>
      <c r="AY660" s="407">
        <v>1</v>
      </c>
      <c r="AZ660" s="304"/>
      <c r="BA660" s="304"/>
      <c r="BB660" s="408"/>
      <c r="BC660" s="306">
        <f t="shared" si="105"/>
        <v>4</v>
      </c>
      <c r="BD660" s="307"/>
      <c r="BE660" s="307"/>
      <c r="BF660" s="308"/>
      <c r="BG660" s="309">
        <v>7925</v>
      </c>
      <c r="BH660" s="310"/>
      <c r="BI660" s="310"/>
      <c r="BJ660" s="311"/>
      <c r="BK660" s="312">
        <f t="shared" si="106"/>
        <v>7925</v>
      </c>
      <c r="BL660" s="313"/>
      <c r="BM660" s="313"/>
      <c r="BN660" s="313"/>
      <c r="BO660" s="313"/>
      <c r="BP660" s="314"/>
      <c r="BQ660" s="294"/>
      <c r="BR660" s="295"/>
      <c r="BS660" s="295"/>
      <c r="BT660" s="295"/>
      <c r="BU660" s="295"/>
      <c r="BV660" s="295"/>
      <c r="BW660" s="296"/>
      <c r="BX660" s="294"/>
      <c r="BY660" s="295"/>
      <c r="BZ660" s="295"/>
      <c r="CA660" s="295"/>
      <c r="CB660" s="295"/>
      <c r="CC660" s="296"/>
      <c r="CD660" s="294"/>
      <c r="CE660" s="295"/>
      <c r="CF660" s="295"/>
      <c r="CG660" s="295"/>
      <c r="CH660" s="295"/>
      <c r="CI660" s="296"/>
    </row>
    <row r="661" spans="1:87" ht="18" customHeight="1" x14ac:dyDescent="0.25">
      <c r="A661" s="75"/>
      <c r="B661" s="327"/>
      <c r="C661" s="328"/>
      <c r="D661" s="328"/>
      <c r="E661" s="328"/>
      <c r="F661" s="328"/>
      <c r="G661" s="328"/>
      <c r="H661" s="328"/>
      <c r="I661" s="328"/>
      <c r="J661" s="328"/>
      <c r="K661" s="328"/>
      <c r="L661" s="328"/>
      <c r="M661" s="328"/>
      <c r="N661" s="328"/>
      <c r="O661" s="328"/>
      <c r="P661" s="328"/>
      <c r="Q661" s="328"/>
      <c r="R661" s="328"/>
      <c r="S661" s="328"/>
      <c r="T661" s="328"/>
      <c r="U661" s="328"/>
      <c r="V661" s="328"/>
      <c r="W661" s="328"/>
      <c r="X661" s="328"/>
      <c r="Y661" s="329"/>
      <c r="Z661" s="336"/>
      <c r="AA661" s="337"/>
      <c r="AB661" s="337"/>
      <c r="AC661" s="337"/>
      <c r="AD661" s="338"/>
      <c r="AE661" s="336"/>
      <c r="AF661" s="337"/>
      <c r="AG661" s="337"/>
      <c r="AH661" s="337"/>
      <c r="AI661" s="337"/>
      <c r="AJ661" s="337"/>
      <c r="AK661" s="658" t="s">
        <v>29</v>
      </c>
      <c r="AL661" s="678"/>
      <c r="AM661" s="678"/>
      <c r="AN661" s="678"/>
      <c r="AO661" s="678"/>
      <c r="AP661" s="678"/>
      <c r="AQ661" s="678"/>
      <c r="AR661" s="678"/>
      <c r="AS661" s="678"/>
      <c r="AT661" s="678"/>
      <c r="AU661" s="678"/>
      <c r="AV661" s="678"/>
      <c r="AW661" s="678"/>
      <c r="AX661" s="679"/>
      <c r="AY661" s="407">
        <v>1</v>
      </c>
      <c r="AZ661" s="304"/>
      <c r="BA661" s="304"/>
      <c r="BB661" s="408"/>
      <c r="BC661" s="306">
        <f t="shared" si="105"/>
        <v>4</v>
      </c>
      <c r="BD661" s="307"/>
      <c r="BE661" s="307"/>
      <c r="BF661" s="308"/>
      <c r="BG661" s="309">
        <v>7925</v>
      </c>
      <c r="BH661" s="310"/>
      <c r="BI661" s="310"/>
      <c r="BJ661" s="311"/>
      <c r="BK661" s="312">
        <f t="shared" si="106"/>
        <v>7925</v>
      </c>
      <c r="BL661" s="313"/>
      <c r="BM661" s="313"/>
      <c r="BN661" s="313"/>
      <c r="BO661" s="313"/>
      <c r="BP661" s="314"/>
      <c r="BQ661" s="294"/>
      <c r="BR661" s="295"/>
      <c r="BS661" s="295"/>
      <c r="BT661" s="295"/>
      <c r="BU661" s="295"/>
      <c r="BV661" s="295"/>
      <c r="BW661" s="296"/>
      <c r="BX661" s="294"/>
      <c r="BY661" s="295"/>
      <c r="BZ661" s="295"/>
      <c r="CA661" s="295"/>
      <c r="CB661" s="295"/>
      <c r="CC661" s="296"/>
      <c r="CD661" s="294"/>
      <c r="CE661" s="295"/>
      <c r="CF661" s="295"/>
      <c r="CG661" s="295"/>
      <c r="CH661" s="295"/>
      <c r="CI661" s="296"/>
    </row>
    <row r="662" spans="1:87" ht="18" customHeight="1" x14ac:dyDescent="0.25">
      <c r="A662" s="75"/>
      <c r="B662" s="327"/>
      <c r="C662" s="328"/>
      <c r="D662" s="328"/>
      <c r="E662" s="328"/>
      <c r="F662" s="328"/>
      <c r="G662" s="328"/>
      <c r="H662" s="328"/>
      <c r="I662" s="328"/>
      <c r="J662" s="328"/>
      <c r="K662" s="328"/>
      <c r="L662" s="328"/>
      <c r="M662" s="328"/>
      <c r="N662" s="328"/>
      <c r="O662" s="328"/>
      <c r="P662" s="328"/>
      <c r="Q662" s="328"/>
      <c r="R662" s="328"/>
      <c r="S662" s="328"/>
      <c r="T662" s="328"/>
      <c r="U662" s="328"/>
      <c r="V662" s="328"/>
      <c r="W662" s="328"/>
      <c r="X662" s="328"/>
      <c r="Y662" s="329"/>
      <c r="Z662" s="336"/>
      <c r="AA662" s="337"/>
      <c r="AB662" s="337"/>
      <c r="AC662" s="337"/>
      <c r="AD662" s="338"/>
      <c r="AE662" s="336"/>
      <c r="AF662" s="337"/>
      <c r="AG662" s="337"/>
      <c r="AH662" s="337"/>
      <c r="AI662" s="337"/>
      <c r="AJ662" s="337"/>
      <c r="AK662" s="658" t="s">
        <v>14</v>
      </c>
      <c r="AL662" s="678"/>
      <c r="AM662" s="678"/>
      <c r="AN662" s="678"/>
      <c r="AO662" s="678"/>
      <c r="AP662" s="678"/>
      <c r="AQ662" s="678"/>
      <c r="AR662" s="678"/>
      <c r="AS662" s="678"/>
      <c r="AT662" s="678"/>
      <c r="AU662" s="678"/>
      <c r="AV662" s="678"/>
      <c r="AW662" s="678"/>
      <c r="AX662" s="679"/>
      <c r="AY662" s="407">
        <v>4</v>
      </c>
      <c r="AZ662" s="304"/>
      <c r="BA662" s="304"/>
      <c r="BB662" s="408"/>
      <c r="BC662" s="306">
        <f t="shared" si="105"/>
        <v>16</v>
      </c>
      <c r="BD662" s="307"/>
      <c r="BE662" s="307"/>
      <c r="BF662" s="308"/>
      <c r="BG662" s="309">
        <v>7925</v>
      </c>
      <c r="BH662" s="310"/>
      <c r="BI662" s="310"/>
      <c r="BJ662" s="311"/>
      <c r="BK662" s="312">
        <f t="shared" si="106"/>
        <v>31700</v>
      </c>
      <c r="BL662" s="313"/>
      <c r="BM662" s="313"/>
      <c r="BN662" s="313"/>
      <c r="BO662" s="313"/>
      <c r="BP662" s="314"/>
      <c r="BQ662" s="294"/>
      <c r="BR662" s="295"/>
      <c r="BS662" s="295"/>
      <c r="BT662" s="295"/>
      <c r="BU662" s="295"/>
      <c r="BV662" s="295"/>
      <c r="BW662" s="296"/>
      <c r="BX662" s="294"/>
      <c r="BY662" s="295"/>
      <c r="BZ662" s="295"/>
      <c r="CA662" s="295"/>
      <c r="CB662" s="295"/>
      <c r="CC662" s="296"/>
      <c r="CD662" s="294"/>
      <c r="CE662" s="295"/>
      <c r="CF662" s="295"/>
      <c r="CG662" s="295"/>
      <c r="CH662" s="295"/>
      <c r="CI662" s="296"/>
    </row>
    <row r="663" spans="1:87" ht="18" customHeight="1" x14ac:dyDescent="0.25">
      <c r="A663" s="75"/>
      <c r="B663" s="327"/>
      <c r="C663" s="328"/>
      <c r="D663" s="328"/>
      <c r="E663" s="328"/>
      <c r="F663" s="328"/>
      <c r="G663" s="328"/>
      <c r="H663" s="328"/>
      <c r="I663" s="328"/>
      <c r="J663" s="328"/>
      <c r="K663" s="328"/>
      <c r="L663" s="328"/>
      <c r="M663" s="328"/>
      <c r="N663" s="328"/>
      <c r="O663" s="328"/>
      <c r="P663" s="328"/>
      <c r="Q663" s="328"/>
      <c r="R663" s="328"/>
      <c r="S663" s="328"/>
      <c r="T663" s="328"/>
      <c r="U663" s="328"/>
      <c r="V663" s="328"/>
      <c r="W663" s="328"/>
      <c r="X663" s="328"/>
      <c r="Y663" s="329"/>
      <c r="Z663" s="336"/>
      <c r="AA663" s="337"/>
      <c r="AB663" s="337"/>
      <c r="AC663" s="337"/>
      <c r="AD663" s="338"/>
      <c r="AE663" s="336"/>
      <c r="AF663" s="337"/>
      <c r="AG663" s="337"/>
      <c r="AH663" s="337"/>
      <c r="AI663" s="337"/>
      <c r="AJ663" s="337"/>
      <c r="AK663" s="658" t="s">
        <v>31</v>
      </c>
      <c r="AL663" s="678"/>
      <c r="AM663" s="678"/>
      <c r="AN663" s="678"/>
      <c r="AO663" s="678"/>
      <c r="AP663" s="678"/>
      <c r="AQ663" s="678"/>
      <c r="AR663" s="678"/>
      <c r="AS663" s="678"/>
      <c r="AT663" s="678"/>
      <c r="AU663" s="678"/>
      <c r="AV663" s="678"/>
      <c r="AW663" s="678"/>
      <c r="AX663" s="679"/>
      <c r="AY663" s="407">
        <v>1</v>
      </c>
      <c r="AZ663" s="304"/>
      <c r="BA663" s="304"/>
      <c r="BB663" s="408"/>
      <c r="BC663" s="306">
        <f t="shared" si="105"/>
        <v>4</v>
      </c>
      <c r="BD663" s="307"/>
      <c r="BE663" s="307"/>
      <c r="BF663" s="308"/>
      <c r="BG663" s="309">
        <v>11177</v>
      </c>
      <c r="BH663" s="310"/>
      <c r="BI663" s="310"/>
      <c r="BJ663" s="311"/>
      <c r="BK663" s="312">
        <f t="shared" si="106"/>
        <v>11177</v>
      </c>
      <c r="BL663" s="313"/>
      <c r="BM663" s="313"/>
      <c r="BN663" s="313"/>
      <c r="BO663" s="313"/>
      <c r="BP663" s="314"/>
      <c r="BQ663" s="294"/>
      <c r="BR663" s="295"/>
      <c r="BS663" s="295"/>
      <c r="BT663" s="295"/>
      <c r="BU663" s="295"/>
      <c r="BV663" s="295"/>
      <c r="BW663" s="296"/>
      <c r="BX663" s="294"/>
      <c r="BY663" s="295"/>
      <c r="BZ663" s="295"/>
      <c r="CA663" s="295"/>
      <c r="CB663" s="295"/>
      <c r="CC663" s="296"/>
      <c r="CD663" s="294"/>
      <c r="CE663" s="295"/>
      <c r="CF663" s="295"/>
      <c r="CG663" s="295"/>
      <c r="CH663" s="295"/>
      <c r="CI663" s="296"/>
    </row>
    <row r="664" spans="1:87" ht="18" customHeight="1" x14ac:dyDescent="0.25">
      <c r="A664" s="75"/>
      <c r="B664" s="327"/>
      <c r="C664" s="328"/>
      <c r="D664" s="328"/>
      <c r="E664" s="328"/>
      <c r="F664" s="328"/>
      <c r="G664" s="328"/>
      <c r="H664" s="328"/>
      <c r="I664" s="328"/>
      <c r="J664" s="328"/>
      <c r="K664" s="328"/>
      <c r="L664" s="328"/>
      <c r="M664" s="328"/>
      <c r="N664" s="328"/>
      <c r="O664" s="328"/>
      <c r="P664" s="328"/>
      <c r="Q664" s="328"/>
      <c r="R664" s="328"/>
      <c r="S664" s="328"/>
      <c r="T664" s="328"/>
      <c r="U664" s="328"/>
      <c r="V664" s="328"/>
      <c r="W664" s="328"/>
      <c r="X664" s="328"/>
      <c r="Y664" s="329"/>
      <c r="Z664" s="336"/>
      <c r="AA664" s="337"/>
      <c r="AB664" s="337"/>
      <c r="AC664" s="337"/>
      <c r="AD664" s="338"/>
      <c r="AE664" s="336"/>
      <c r="AF664" s="337"/>
      <c r="AG664" s="337"/>
      <c r="AH664" s="337"/>
      <c r="AI664" s="337"/>
      <c r="AJ664" s="337"/>
      <c r="AK664" s="658" t="s">
        <v>32</v>
      </c>
      <c r="AL664" s="678"/>
      <c r="AM664" s="678"/>
      <c r="AN664" s="678"/>
      <c r="AO664" s="678"/>
      <c r="AP664" s="678"/>
      <c r="AQ664" s="678"/>
      <c r="AR664" s="678"/>
      <c r="AS664" s="678"/>
      <c r="AT664" s="678"/>
      <c r="AU664" s="678"/>
      <c r="AV664" s="678"/>
      <c r="AW664" s="678"/>
      <c r="AX664" s="679"/>
      <c r="AY664" s="407">
        <v>15</v>
      </c>
      <c r="AZ664" s="304"/>
      <c r="BA664" s="304"/>
      <c r="BB664" s="408"/>
      <c r="BC664" s="306">
        <f t="shared" si="105"/>
        <v>60</v>
      </c>
      <c r="BD664" s="307"/>
      <c r="BE664" s="307"/>
      <c r="BF664" s="308"/>
      <c r="BG664" s="309">
        <v>10968</v>
      </c>
      <c r="BH664" s="310"/>
      <c r="BI664" s="310"/>
      <c r="BJ664" s="311"/>
      <c r="BK664" s="312">
        <f t="shared" si="106"/>
        <v>164520</v>
      </c>
      <c r="BL664" s="313"/>
      <c r="BM664" s="313"/>
      <c r="BN664" s="313"/>
      <c r="BO664" s="313"/>
      <c r="BP664" s="314"/>
      <c r="BQ664" s="294"/>
      <c r="BR664" s="295"/>
      <c r="BS664" s="295"/>
      <c r="BT664" s="295"/>
      <c r="BU664" s="295"/>
      <c r="BV664" s="295"/>
      <c r="BW664" s="296"/>
      <c r="BX664" s="294"/>
      <c r="BY664" s="295"/>
      <c r="BZ664" s="295"/>
      <c r="CA664" s="295"/>
      <c r="CB664" s="295"/>
      <c r="CC664" s="296"/>
      <c r="CD664" s="294"/>
      <c r="CE664" s="295"/>
      <c r="CF664" s="295"/>
      <c r="CG664" s="295"/>
      <c r="CH664" s="295"/>
      <c r="CI664" s="296"/>
    </row>
    <row r="665" spans="1:87" ht="18" customHeight="1" x14ac:dyDescent="0.25">
      <c r="A665" s="75"/>
      <c r="B665" s="327"/>
      <c r="C665" s="328"/>
      <c r="D665" s="328"/>
      <c r="E665" s="328"/>
      <c r="F665" s="328"/>
      <c r="G665" s="328"/>
      <c r="H665" s="328"/>
      <c r="I665" s="328"/>
      <c r="J665" s="328"/>
      <c r="K665" s="328"/>
      <c r="L665" s="328"/>
      <c r="M665" s="328"/>
      <c r="N665" s="328"/>
      <c r="O665" s="328"/>
      <c r="P665" s="328"/>
      <c r="Q665" s="328"/>
      <c r="R665" s="328"/>
      <c r="S665" s="328"/>
      <c r="T665" s="328"/>
      <c r="U665" s="328"/>
      <c r="V665" s="328"/>
      <c r="W665" s="328"/>
      <c r="X665" s="328"/>
      <c r="Y665" s="329"/>
      <c r="Z665" s="336"/>
      <c r="AA665" s="337"/>
      <c r="AB665" s="337"/>
      <c r="AC665" s="337"/>
      <c r="AD665" s="338"/>
      <c r="AE665" s="336"/>
      <c r="AF665" s="337"/>
      <c r="AG665" s="337"/>
      <c r="AH665" s="337"/>
      <c r="AI665" s="337"/>
      <c r="AJ665" s="337"/>
      <c r="AK665" s="658" t="s">
        <v>33</v>
      </c>
      <c r="AL665" s="678"/>
      <c r="AM665" s="678"/>
      <c r="AN665" s="678"/>
      <c r="AO665" s="678"/>
      <c r="AP665" s="678"/>
      <c r="AQ665" s="678"/>
      <c r="AR665" s="678"/>
      <c r="AS665" s="678"/>
      <c r="AT665" s="678"/>
      <c r="AU665" s="678"/>
      <c r="AV665" s="678"/>
      <c r="AW665" s="678"/>
      <c r="AX665" s="679"/>
      <c r="AY665" s="407">
        <v>1</v>
      </c>
      <c r="AZ665" s="304"/>
      <c r="BA665" s="304"/>
      <c r="BB665" s="408"/>
      <c r="BC665" s="306">
        <f t="shared" si="105"/>
        <v>4</v>
      </c>
      <c r="BD665" s="307"/>
      <c r="BE665" s="307"/>
      <c r="BF665" s="308"/>
      <c r="BG665" s="309">
        <v>7925</v>
      </c>
      <c r="BH665" s="310"/>
      <c r="BI665" s="310"/>
      <c r="BJ665" s="311"/>
      <c r="BK665" s="312">
        <f t="shared" si="106"/>
        <v>7925</v>
      </c>
      <c r="BL665" s="313"/>
      <c r="BM665" s="313"/>
      <c r="BN665" s="313"/>
      <c r="BO665" s="313"/>
      <c r="BP665" s="314"/>
      <c r="BQ665" s="294"/>
      <c r="BR665" s="295"/>
      <c r="BS665" s="295"/>
      <c r="BT665" s="295"/>
      <c r="BU665" s="295"/>
      <c r="BV665" s="295"/>
      <c r="BW665" s="296"/>
      <c r="BX665" s="294"/>
      <c r="BY665" s="295"/>
      <c r="BZ665" s="295"/>
      <c r="CA665" s="295"/>
      <c r="CB665" s="295"/>
      <c r="CC665" s="296"/>
      <c r="CD665" s="294"/>
      <c r="CE665" s="295"/>
      <c r="CF665" s="295"/>
      <c r="CG665" s="295"/>
      <c r="CH665" s="295"/>
      <c r="CI665" s="296"/>
    </row>
    <row r="666" spans="1:87" ht="18" customHeight="1" x14ac:dyDescent="0.25">
      <c r="A666" s="75"/>
      <c r="B666" s="327"/>
      <c r="C666" s="328"/>
      <c r="D666" s="328"/>
      <c r="E666" s="328"/>
      <c r="F666" s="328"/>
      <c r="G666" s="328"/>
      <c r="H666" s="328"/>
      <c r="I666" s="328"/>
      <c r="J666" s="328"/>
      <c r="K666" s="328"/>
      <c r="L666" s="328"/>
      <c r="M666" s="328"/>
      <c r="N666" s="328"/>
      <c r="O666" s="328"/>
      <c r="P666" s="328"/>
      <c r="Q666" s="328"/>
      <c r="R666" s="328"/>
      <c r="S666" s="328"/>
      <c r="T666" s="328"/>
      <c r="U666" s="328"/>
      <c r="V666" s="328"/>
      <c r="W666" s="328"/>
      <c r="X666" s="328"/>
      <c r="Y666" s="329"/>
      <c r="Z666" s="336"/>
      <c r="AA666" s="337"/>
      <c r="AB666" s="337"/>
      <c r="AC666" s="337"/>
      <c r="AD666" s="338"/>
      <c r="AE666" s="336"/>
      <c r="AF666" s="337"/>
      <c r="AG666" s="337"/>
      <c r="AH666" s="337"/>
      <c r="AI666" s="337"/>
      <c r="AJ666" s="337"/>
      <c r="AK666" s="658" t="s">
        <v>34</v>
      </c>
      <c r="AL666" s="678"/>
      <c r="AM666" s="678"/>
      <c r="AN666" s="678"/>
      <c r="AO666" s="678"/>
      <c r="AP666" s="678"/>
      <c r="AQ666" s="678"/>
      <c r="AR666" s="678"/>
      <c r="AS666" s="678"/>
      <c r="AT666" s="678"/>
      <c r="AU666" s="678"/>
      <c r="AV666" s="678"/>
      <c r="AW666" s="678"/>
      <c r="AX666" s="679"/>
      <c r="AY666" s="407">
        <v>2</v>
      </c>
      <c r="AZ666" s="304"/>
      <c r="BA666" s="304"/>
      <c r="BB666" s="408"/>
      <c r="BC666" s="306">
        <f t="shared" si="105"/>
        <v>8</v>
      </c>
      <c r="BD666" s="307"/>
      <c r="BE666" s="307"/>
      <c r="BF666" s="308"/>
      <c r="BG666" s="309">
        <v>7925</v>
      </c>
      <c r="BH666" s="310"/>
      <c r="BI666" s="310"/>
      <c r="BJ666" s="311"/>
      <c r="BK666" s="312">
        <f t="shared" si="106"/>
        <v>15850</v>
      </c>
      <c r="BL666" s="313"/>
      <c r="BM666" s="313"/>
      <c r="BN666" s="313"/>
      <c r="BO666" s="313"/>
      <c r="BP666" s="314"/>
      <c r="BQ666" s="294"/>
      <c r="BR666" s="295"/>
      <c r="BS666" s="295"/>
      <c r="BT666" s="295"/>
      <c r="BU666" s="295"/>
      <c r="BV666" s="295"/>
      <c r="BW666" s="296"/>
      <c r="BX666" s="294"/>
      <c r="BY666" s="295"/>
      <c r="BZ666" s="295"/>
      <c r="CA666" s="295"/>
      <c r="CB666" s="295"/>
      <c r="CC666" s="296"/>
      <c r="CD666" s="294"/>
      <c r="CE666" s="295"/>
      <c r="CF666" s="295"/>
      <c r="CG666" s="295"/>
      <c r="CH666" s="295"/>
      <c r="CI666" s="296"/>
    </row>
    <row r="667" spans="1:87" ht="18" customHeight="1" x14ac:dyDescent="0.25">
      <c r="A667" s="75"/>
      <c r="B667" s="327"/>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9"/>
      <c r="Z667" s="336"/>
      <c r="AA667" s="337"/>
      <c r="AB667" s="337"/>
      <c r="AC667" s="337"/>
      <c r="AD667" s="338"/>
      <c r="AE667" s="336"/>
      <c r="AF667" s="337"/>
      <c r="AG667" s="337"/>
      <c r="AH667" s="337"/>
      <c r="AI667" s="337"/>
      <c r="AJ667" s="337"/>
      <c r="AK667" s="658" t="s">
        <v>35</v>
      </c>
      <c r="AL667" s="678"/>
      <c r="AM667" s="678"/>
      <c r="AN667" s="678"/>
      <c r="AO667" s="678"/>
      <c r="AP667" s="678"/>
      <c r="AQ667" s="678"/>
      <c r="AR667" s="678"/>
      <c r="AS667" s="678"/>
      <c r="AT667" s="678"/>
      <c r="AU667" s="678"/>
      <c r="AV667" s="678"/>
      <c r="AW667" s="678"/>
      <c r="AX667" s="679"/>
      <c r="AY667" s="407">
        <v>1</v>
      </c>
      <c r="AZ667" s="304"/>
      <c r="BA667" s="304"/>
      <c r="BB667" s="408"/>
      <c r="BC667" s="306">
        <f t="shared" si="105"/>
        <v>4</v>
      </c>
      <c r="BD667" s="307"/>
      <c r="BE667" s="307"/>
      <c r="BF667" s="308"/>
      <c r="BG667" s="309">
        <v>11718</v>
      </c>
      <c r="BH667" s="310"/>
      <c r="BI667" s="310"/>
      <c r="BJ667" s="311"/>
      <c r="BK667" s="312">
        <f t="shared" si="106"/>
        <v>11718</v>
      </c>
      <c r="BL667" s="313"/>
      <c r="BM667" s="313"/>
      <c r="BN667" s="313"/>
      <c r="BO667" s="313"/>
      <c r="BP667" s="314"/>
      <c r="BQ667" s="294"/>
      <c r="BR667" s="295"/>
      <c r="BS667" s="295"/>
      <c r="BT667" s="295"/>
      <c r="BU667" s="295"/>
      <c r="BV667" s="295"/>
      <c r="BW667" s="296"/>
      <c r="BX667" s="294"/>
      <c r="BY667" s="295"/>
      <c r="BZ667" s="295"/>
      <c r="CA667" s="295"/>
      <c r="CB667" s="295"/>
      <c r="CC667" s="296"/>
      <c r="CD667" s="294"/>
      <c r="CE667" s="295"/>
      <c r="CF667" s="295"/>
      <c r="CG667" s="295"/>
      <c r="CH667" s="295"/>
      <c r="CI667" s="296"/>
    </row>
    <row r="668" spans="1:87" ht="18" customHeight="1" x14ac:dyDescent="0.25">
      <c r="A668" s="75"/>
      <c r="B668" s="327"/>
      <c r="C668" s="328"/>
      <c r="D668" s="328"/>
      <c r="E668" s="328"/>
      <c r="F668" s="328"/>
      <c r="G668" s="328"/>
      <c r="H668" s="328"/>
      <c r="I668" s="328"/>
      <c r="J668" s="328"/>
      <c r="K668" s="328"/>
      <c r="L668" s="328"/>
      <c r="M668" s="328"/>
      <c r="N668" s="328"/>
      <c r="O668" s="328"/>
      <c r="P668" s="328"/>
      <c r="Q668" s="328"/>
      <c r="R668" s="328"/>
      <c r="S668" s="328"/>
      <c r="T668" s="328"/>
      <c r="U668" s="328"/>
      <c r="V668" s="328"/>
      <c r="W668" s="328"/>
      <c r="X668" s="328"/>
      <c r="Y668" s="329"/>
      <c r="Z668" s="336"/>
      <c r="AA668" s="337"/>
      <c r="AB668" s="337"/>
      <c r="AC668" s="337"/>
      <c r="AD668" s="338"/>
      <c r="AE668" s="336"/>
      <c r="AF668" s="337"/>
      <c r="AG668" s="337"/>
      <c r="AH668" s="337"/>
      <c r="AI668" s="337"/>
      <c r="AJ668" s="337"/>
      <c r="AK668" s="658" t="s">
        <v>36</v>
      </c>
      <c r="AL668" s="678"/>
      <c r="AM668" s="678"/>
      <c r="AN668" s="678"/>
      <c r="AO668" s="678"/>
      <c r="AP668" s="678"/>
      <c r="AQ668" s="678"/>
      <c r="AR668" s="678"/>
      <c r="AS668" s="678"/>
      <c r="AT668" s="678"/>
      <c r="AU668" s="678"/>
      <c r="AV668" s="678"/>
      <c r="AW668" s="678"/>
      <c r="AX668" s="679"/>
      <c r="AY668" s="407">
        <v>1</v>
      </c>
      <c r="AZ668" s="304"/>
      <c r="BA668" s="304"/>
      <c r="BB668" s="408"/>
      <c r="BC668" s="306">
        <f t="shared" si="105"/>
        <v>4</v>
      </c>
      <c r="BD668" s="307"/>
      <c r="BE668" s="307"/>
      <c r="BF668" s="308"/>
      <c r="BG668" s="309">
        <v>7925</v>
      </c>
      <c r="BH668" s="310"/>
      <c r="BI668" s="310"/>
      <c r="BJ668" s="311"/>
      <c r="BK668" s="312">
        <f t="shared" si="106"/>
        <v>7925</v>
      </c>
      <c r="BL668" s="313"/>
      <c r="BM668" s="313"/>
      <c r="BN668" s="313"/>
      <c r="BO668" s="313"/>
      <c r="BP668" s="314"/>
      <c r="BQ668" s="294"/>
      <c r="BR668" s="295"/>
      <c r="BS668" s="295"/>
      <c r="BT668" s="295"/>
      <c r="BU668" s="295"/>
      <c r="BV668" s="295"/>
      <c r="BW668" s="296"/>
      <c r="BX668" s="294"/>
      <c r="BY668" s="295"/>
      <c r="BZ668" s="295"/>
      <c r="CA668" s="295"/>
      <c r="CB668" s="295"/>
      <c r="CC668" s="296"/>
      <c r="CD668" s="294"/>
      <c r="CE668" s="295"/>
      <c r="CF668" s="295"/>
      <c r="CG668" s="295"/>
      <c r="CH668" s="295"/>
      <c r="CI668" s="296"/>
    </row>
    <row r="669" spans="1:87" ht="18" customHeight="1" x14ac:dyDescent="0.25">
      <c r="A669" s="75"/>
      <c r="B669" s="327"/>
      <c r="C669" s="328"/>
      <c r="D669" s="328"/>
      <c r="E669" s="328"/>
      <c r="F669" s="328"/>
      <c r="G669" s="328"/>
      <c r="H669" s="328"/>
      <c r="I669" s="328"/>
      <c r="J669" s="328"/>
      <c r="K669" s="328"/>
      <c r="L669" s="328"/>
      <c r="M669" s="328"/>
      <c r="N669" s="328"/>
      <c r="O669" s="328"/>
      <c r="P669" s="328"/>
      <c r="Q669" s="328"/>
      <c r="R669" s="328"/>
      <c r="S669" s="328"/>
      <c r="T669" s="328"/>
      <c r="U669" s="328"/>
      <c r="V669" s="328"/>
      <c r="W669" s="328"/>
      <c r="X669" s="328"/>
      <c r="Y669" s="329"/>
      <c r="Z669" s="336"/>
      <c r="AA669" s="337"/>
      <c r="AB669" s="337"/>
      <c r="AC669" s="337"/>
      <c r="AD669" s="338"/>
      <c r="AE669" s="336"/>
      <c r="AF669" s="337"/>
      <c r="AG669" s="337"/>
      <c r="AH669" s="337"/>
      <c r="AI669" s="337"/>
      <c r="AJ669" s="337"/>
      <c r="AK669" s="658" t="s">
        <v>4</v>
      </c>
      <c r="AL669" s="678"/>
      <c r="AM669" s="678"/>
      <c r="AN669" s="678"/>
      <c r="AO669" s="678"/>
      <c r="AP669" s="678"/>
      <c r="AQ669" s="678"/>
      <c r="AR669" s="678"/>
      <c r="AS669" s="678"/>
      <c r="AT669" s="678"/>
      <c r="AU669" s="678"/>
      <c r="AV669" s="678"/>
      <c r="AW669" s="678"/>
      <c r="AX669" s="679"/>
      <c r="AY669" s="407">
        <v>6</v>
      </c>
      <c r="AZ669" s="304"/>
      <c r="BA669" s="304"/>
      <c r="BB669" s="408"/>
      <c r="BC669" s="306">
        <f t="shared" si="105"/>
        <v>24</v>
      </c>
      <c r="BD669" s="307"/>
      <c r="BE669" s="307"/>
      <c r="BF669" s="308"/>
      <c r="BG669" s="309">
        <v>6399</v>
      </c>
      <c r="BH669" s="310"/>
      <c r="BI669" s="310"/>
      <c r="BJ669" s="311"/>
      <c r="BK669" s="312">
        <f t="shared" si="106"/>
        <v>38394</v>
      </c>
      <c r="BL669" s="313"/>
      <c r="BM669" s="313"/>
      <c r="BN669" s="313"/>
      <c r="BO669" s="313"/>
      <c r="BP669" s="314"/>
      <c r="BQ669" s="294"/>
      <c r="BR669" s="295"/>
      <c r="BS669" s="295"/>
      <c r="BT669" s="295"/>
      <c r="BU669" s="295"/>
      <c r="BV669" s="295"/>
      <c r="BW669" s="296"/>
      <c r="BX669" s="294"/>
      <c r="BY669" s="295"/>
      <c r="BZ669" s="295"/>
      <c r="CA669" s="295"/>
      <c r="CB669" s="295"/>
      <c r="CC669" s="296"/>
      <c r="CD669" s="294"/>
      <c r="CE669" s="295"/>
      <c r="CF669" s="295"/>
      <c r="CG669" s="295"/>
      <c r="CH669" s="295"/>
      <c r="CI669" s="296"/>
    </row>
    <row r="670" spans="1:87" ht="18" customHeight="1" x14ac:dyDescent="0.25">
      <c r="A670" s="75"/>
      <c r="B670" s="327"/>
      <c r="C670" s="328"/>
      <c r="D670" s="328"/>
      <c r="E670" s="328"/>
      <c r="F670" s="328"/>
      <c r="G670" s="328"/>
      <c r="H670" s="328"/>
      <c r="I670" s="328"/>
      <c r="J670" s="328"/>
      <c r="K670" s="328"/>
      <c r="L670" s="328"/>
      <c r="M670" s="328"/>
      <c r="N670" s="328"/>
      <c r="O670" s="328"/>
      <c r="P670" s="328"/>
      <c r="Q670" s="328"/>
      <c r="R670" s="328"/>
      <c r="S670" s="328"/>
      <c r="T670" s="328"/>
      <c r="U670" s="328"/>
      <c r="V670" s="328"/>
      <c r="W670" s="328"/>
      <c r="X670" s="328"/>
      <c r="Y670" s="329"/>
      <c r="Z670" s="336"/>
      <c r="AA670" s="337"/>
      <c r="AB670" s="337"/>
      <c r="AC670" s="337"/>
      <c r="AD670" s="338"/>
      <c r="AE670" s="336"/>
      <c r="AF670" s="337"/>
      <c r="AG670" s="337"/>
      <c r="AH670" s="337"/>
      <c r="AI670" s="337"/>
      <c r="AJ670" s="337"/>
      <c r="AK670" s="658" t="s">
        <v>19</v>
      </c>
      <c r="AL670" s="678"/>
      <c r="AM670" s="678"/>
      <c r="AN670" s="678"/>
      <c r="AO670" s="678"/>
      <c r="AP670" s="678"/>
      <c r="AQ670" s="678"/>
      <c r="AR670" s="678"/>
      <c r="AS670" s="678"/>
      <c r="AT670" s="678"/>
      <c r="AU670" s="678"/>
      <c r="AV670" s="678"/>
      <c r="AW670" s="678"/>
      <c r="AX670" s="679"/>
      <c r="AY670" s="407">
        <v>3</v>
      </c>
      <c r="AZ670" s="304"/>
      <c r="BA670" s="304"/>
      <c r="BB670" s="408"/>
      <c r="BC670" s="306">
        <f t="shared" si="105"/>
        <v>12</v>
      </c>
      <c r="BD670" s="307"/>
      <c r="BE670" s="307"/>
      <c r="BF670" s="308"/>
      <c r="BG670" s="309">
        <v>6399</v>
      </c>
      <c r="BH670" s="310"/>
      <c r="BI670" s="310"/>
      <c r="BJ670" s="311"/>
      <c r="BK670" s="312">
        <f t="shared" si="106"/>
        <v>19197</v>
      </c>
      <c r="BL670" s="313"/>
      <c r="BM670" s="313"/>
      <c r="BN670" s="313"/>
      <c r="BO670" s="313"/>
      <c r="BP670" s="314"/>
      <c r="BQ670" s="294"/>
      <c r="BR670" s="295"/>
      <c r="BS670" s="295"/>
      <c r="BT670" s="295"/>
      <c r="BU670" s="295"/>
      <c r="BV670" s="295"/>
      <c r="BW670" s="296"/>
      <c r="BX670" s="294"/>
      <c r="BY670" s="295"/>
      <c r="BZ670" s="295"/>
      <c r="CA670" s="295"/>
      <c r="CB670" s="295"/>
      <c r="CC670" s="296"/>
      <c r="CD670" s="294"/>
      <c r="CE670" s="295"/>
      <c r="CF670" s="295"/>
      <c r="CG670" s="295"/>
      <c r="CH670" s="295"/>
      <c r="CI670" s="296"/>
    </row>
    <row r="671" spans="1:87" ht="18" customHeight="1" x14ac:dyDescent="0.25">
      <c r="A671" s="75"/>
      <c r="B671" s="327"/>
      <c r="C671" s="328"/>
      <c r="D671" s="328"/>
      <c r="E671" s="328"/>
      <c r="F671" s="328"/>
      <c r="G671" s="328"/>
      <c r="H671" s="328"/>
      <c r="I671" s="328"/>
      <c r="J671" s="328"/>
      <c r="K671" s="328"/>
      <c r="L671" s="328"/>
      <c r="M671" s="328"/>
      <c r="N671" s="328"/>
      <c r="O671" s="328"/>
      <c r="P671" s="328"/>
      <c r="Q671" s="328"/>
      <c r="R671" s="328"/>
      <c r="S671" s="328"/>
      <c r="T671" s="328"/>
      <c r="U671" s="328"/>
      <c r="V671" s="328"/>
      <c r="W671" s="328"/>
      <c r="X671" s="328"/>
      <c r="Y671" s="329"/>
      <c r="Z671" s="336"/>
      <c r="AA671" s="337"/>
      <c r="AB671" s="337"/>
      <c r="AC671" s="337"/>
      <c r="AD671" s="338"/>
      <c r="AE671" s="336"/>
      <c r="AF671" s="337"/>
      <c r="AG671" s="337"/>
      <c r="AH671" s="337"/>
      <c r="AI671" s="337"/>
      <c r="AJ671" s="337"/>
      <c r="AK671" s="658" t="s">
        <v>5</v>
      </c>
      <c r="AL671" s="678"/>
      <c r="AM671" s="678"/>
      <c r="AN671" s="678"/>
      <c r="AO671" s="678"/>
      <c r="AP671" s="678"/>
      <c r="AQ671" s="678"/>
      <c r="AR671" s="678"/>
      <c r="AS671" s="678"/>
      <c r="AT671" s="678"/>
      <c r="AU671" s="678"/>
      <c r="AV671" s="678"/>
      <c r="AW671" s="678"/>
      <c r="AX671" s="679"/>
      <c r="AY671" s="407">
        <v>3</v>
      </c>
      <c r="AZ671" s="304"/>
      <c r="BA671" s="304"/>
      <c r="BB671" s="408"/>
      <c r="BC671" s="306">
        <f t="shared" si="105"/>
        <v>12</v>
      </c>
      <c r="BD671" s="307"/>
      <c r="BE671" s="307"/>
      <c r="BF671" s="308"/>
      <c r="BG671" s="309">
        <v>6778</v>
      </c>
      <c r="BH671" s="310"/>
      <c r="BI671" s="310"/>
      <c r="BJ671" s="311"/>
      <c r="BK671" s="312">
        <f t="shared" si="106"/>
        <v>20334</v>
      </c>
      <c r="BL671" s="313"/>
      <c r="BM671" s="313"/>
      <c r="BN671" s="313"/>
      <c r="BO671" s="313"/>
      <c r="BP671" s="314"/>
      <c r="BQ671" s="294"/>
      <c r="BR671" s="295"/>
      <c r="BS671" s="295"/>
      <c r="BT671" s="295"/>
      <c r="BU671" s="295"/>
      <c r="BV671" s="295"/>
      <c r="BW671" s="296"/>
      <c r="BX671" s="294"/>
      <c r="BY671" s="295"/>
      <c r="BZ671" s="295"/>
      <c r="CA671" s="295"/>
      <c r="CB671" s="295"/>
      <c r="CC671" s="296"/>
      <c r="CD671" s="294"/>
      <c r="CE671" s="295"/>
      <c r="CF671" s="295"/>
      <c r="CG671" s="295"/>
      <c r="CH671" s="295"/>
      <c r="CI671" s="296"/>
    </row>
    <row r="672" spans="1:87" ht="18" customHeight="1" x14ac:dyDescent="0.25">
      <c r="A672" s="75"/>
      <c r="B672" s="327"/>
      <c r="C672" s="328"/>
      <c r="D672" s="328"/>
      <c r="E672" s="328"/>
      <c r="F672" s="328"/>
      <c r="G672" s="328"/>
      <c r="H672" s="328"/>
      <c r="I672" s="328"/>
      <c r="J672" s="328"/>
      <c r="K672" s="328"/>
      <c r="L672" s="328"/>
      <c r="M672" s="328"/>
      <c r="N672" s="328"/>
      <c r="O672" s="328"/>
      <c r="P672" s="328"/>
      <c r="Q672" s="328"/>
      <c r="R672" s="328"/>
      <c r="S672" s="328"/>
      <c r="T672" s="328"/>
      <c r="U672" s="328"/>
      <c r="V672" s="328"/>
      <c r="W672" s="328"/>
      <c r="X672" s="328"/>
      <c r="Y672" s="329"/>
      <c r="Z672" s="336"/>
      <c r="AA672" s="337"/>
      <c r="AB672" s="337"/>
      <c r="AC672" s="337"/>
      <c r="AD672" s="338"/>
      <c r="AE672" s="336"/>
      <c r="AF672" s="337"/>
      <c r="AG672" s="337"/>
      <c r="AH672" s="337"/>
      <c r="AI672" s="337"/>
      <c r="AJ672" s="337"/>
      <c r="AK672" s="658" t="s">
        <v>527</v>
      </c>
      <c r="AL672" s="678"/>
      <c r="AM672" s="678"/>
      <c r="AN672" s="678"/>
      <c r="AO672" s="678"/>
      <c r="AP672" s="678"/>
      <c r="AQ672" s="678"/>
      <c r="AR672" s="678"/>
      <c r="AS672" s="678"/>
      <c r="AT672" s="678"/>
      <c r="AU672" s="678"/>
      <c r="AV672" s="678"/>
      <c r="AW672" s="678"/>
      <c r="AX672" s="679"/>
      <c r="AY672" s="407">
        <v>3</v>
      </c>
      <c r="AZ672" s="304"/>
      <c r="BA672" s="304"/>
      <c r="BB672" s="408"/>
      <c r="BC672" s="306">
        <f t="shared" si="105"/>
        <v>12</v>
      </c>
      <c r="BD672" s="307"/>
      <c r="BE672" s="307"/>
      <c r="BF672" s="308"/>
      <c r="BG672" s="309">
        <v>18911</v>
      </c>
      <c r="BH672" s="310"/>
      <c r="BI672" s="310"/>
      <c r="BJ672" s="311"/>
      <c r="BK672" s="312">
        <f t="shared" si="106"/>
        <v>56733</v>
      </c>
      <c r="BL672" s="313"/>
      <c r="BM672" s="313"/>
      <c r="BN672" s="313"/>
      <c r="BO672" s="313"/>
      <c r="BP672" s="314"/>
      <c r="BQ672" s="294"/>
      <c r="BR672" s="295"/>
      <c r="BS672" s="295"/>
      <c r="BT672" s="295"/>
      <c r="BU672" s="295"/>
      <c r="BV672" s="295"/>
      <c r="BW672" s="296"/>
      <c r="BX672" s="294"/>
      <c r="BY672" s="295"/>
      <c r="BZ672" s="295"/>
      <c r="CA672" s="295"/>
      <c r="CB672" s="295"/>
      <c r="CC672" s="296"/>
      <c r="CD672" s="294"/>
      <c r="CE672" s="295"/>
      <c r="CF672" s="295"/>
      <c r="CG672" s="295"/>
      <c r="CH672" s="295"/>
      <c r="CI672" s="296"/>
    </row>
    <row r="673" spans="1:87" ht="18" customHeight="1" x14ac:dyDescent="0.25">
      <c r="A673" s="75"/>
      <c r="B673" s="327"/>
      <c r="C673" s="328"/>
      <c r="D673" s="328"/>
      <c r="E673" s="328"/>
      <c r="F673" s="328"/>
      <c r="G673" s="328"/>
      <c r="H673" s="328"/>
      <c r="I673" s="328"/>
      <c r="J673" s="328"/>
      <c r="K673" s="328"/>
      <c r="L673" s="328"/>
      <c r="M673" s="328"/>
      <c r="N673" s="328"/>
      <c r="O673" s="328"/>
      <c r="P673" s="328"/>
      <c r="Q673" s="328"/>
      <c r="R673" s="328"/>
      <c r="S673" s="328"/>
      <c r="T673" s="328"/>
      <c r="U673" s="328"/>
      <c r="V673" s="328"/>
      <c r="W673" s="328"/>
      <c r="X673" s="328"/>
      <c r="Y673" s="329"/>
      <c r="Z673" s="336"/>
      <c r="AA673" s="337"/>
      <c r="AB673" s="337"/>
      <c r="AC673" s="337"/>
      <c r="AD673" s="338"/>
      <c r="AE673" s="336"/>
      <c r="AF673" s="337"/>
      <c r="AG673" s="337"/>
      <c r="AH673" s="337"/>
      <c r="AI673" s="337"/>
      <c r="AJ673" s="337"/>
      <c r="AK673" s="658" t="s">
        <v>13</v>
      </c>
      <c r="AL673" s="678"/>
      <c r="AM673" s="678"/>
      <c r="AN673" s="678"/>
      <c r="AO673" s="678"/>
      <c r="AP673" s="678"/>
      <c r="AQ673" s="678"/>
      <c r="AR673" s="678"/>
      <c r="AS673" s="678"/>
      <c r="AT673" s="678"/>
      <c r="AU673" s="678"/>
      <c r="AV673" s="678"/>
      <c r="AW673" s="678"/>
      <c r="AX673" s="679"/>
      <c r="AY673" s="407">
        <v>1</v>
      </c>
      <c r="AZ673" s="304"/>
      <c r="BA673" s="304"/>
      <c r="BB673" s="408"/>
      <c r="BC673" s="306">
        <f t="shared" si="105"/>
        <v>4</v>
      </c>
      <c r="BD673" s="307"/>
      <c r="BE673" s="307"/>
      <c r="BF673" s="308"/>
      <c r="BG673" s="309">
        <v>40826</v>
      </c>
      <c r="BH673" s="310"/>
      <c r="BI673" s="310"/>
      <c r="BJ673" s="311"/>
      <c r="BK673" s="312">
        <f t="shared" si="106"/>
        <v>40826</v>
      </c>
      <c r="BL673" s="313"/>
      <c r="BM673" s="313"/>
      <c r="BN673" s="313"/>
      <c r="BO673" s="313"/>
      <c r="BP673" s="314"/>
      <c r="BQ673" s="294"/>
      <c r="BR673" s="295"/>
      <c r="BS673" s="295"/>
      <c r="BT673" s="295"/>
      <c r="BU673" s="295"/>
      <c r="BV673" s="295"/>
      <c r="BW673" s="296"/>
      <c r="BX673" s="294"/>
      <c r="BY673" s="295"/>
      <c r="BZ673" s="295"/>
      <c r="CA673" s="295"/>
      <c r="CB673" s="295"/>
      <c r="CC673" s="296"/>
      <c r="CD673" s="294"/>
      <c r="CE673" s="295"/>
      <c r="CF673" s="295"/>
      <c r="CG673" s="295"/>
      <c r="CH673" s="295"/>
      <c r="CI673" s="296"/>
    </row>
    <row r="674" spans="1:87" ht="18" customHeight="1" x14ac:dyDescent="0.25">
      <c r="A674" s="75"/>
      <c r="B674" s="327"/>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9"/>
      <c r="Z674" s="336"/>
      <c r="AA674" s="337"/>
      <c r="AB674" s="337"/>
      <c r="AC674" s="337"/>
      <c r="AD674" s="338"/>
      <c r="AE674" s="336"/>
      <c r="AF674" s="337"/>
      <c r="AG674" s="337"/>
      <c r="AH674" s="337"/>
      <c r="AI674" s="337"/>
      <c r="AJ674" s="337"/>
      <c r="AK674" s="658" t="s">
        <v>40</v>
      </c>
      <c r="AL674" s="678"/>
      <c r="AM674" s="678"/>
      <c r="AN674" s="678"/>
      <c r="AO674" s="678"/>
      <c r="AP674" s="678"/>
      <c r="AQ674" s="678"/>
      <c r="AR674" s="678"/>
      <c r="AS674" s="678"/>
      <c r="AT674" s="678"/>
      <c r="AU674" s="678"/>
      <c r="AV674" s="678"/>
      <c r="AW674" s="678"/>
      <c r="AX674" s="679"/>
      <c r="AY674" s="407">
        <v>9</v>
      </c>
      <c r="AZ674" s="304"/>
      <c r="BA674" s="304"/>
      <c r="BB674" s="408"/>
      <c r="BC674" s="306">
        <f t="shared" si="105"/>
        <v>36</v>
      </c>
      <c r="BD674" s="307"/>
      <c r="BE674" s="307"/>
      <c r="BF674" s="308"/>
      <c r="BG674" s="309">
        <v>26988</v>
      </c>
      <c r="BH674" s="310"/>
      <c r="BI674" s="310"/>
      <c r="BJ674" s="311"/>
      <c r="BK674" s="312">
        <f t="shared" si="106"/>
        <v>242892</v>
      </c>
      <c r="BL674" s="313"/>
      <c r="BM674" s="313"/>
      <c r="BN674" s="313"/>
      <c r="BO674" s="313"/>
      <c r="BP674" s="314"/>
      <c r="BQ674" s="294"/>
      <c r="BR674" s="295"/>
      <c r="BS674" s="295"/>
      <c r="BT674" s="295"/>
      <c r="BU674" s="295"/>
      <c r="BV674" s="295"/>
      <c r="BW674" s="296"/>
      <c r="BX674" s="294"/>
      <c r="BY674" s="295"/>
      <c r="BZ674" s="295"/>
      <c r="CA674" s="295"/>
      <c r="CB674" s="295"/>
      <c r="CC674" s="296"/>
      <c r="CD674" s="294"/>
      <c r="CE674" s="295"/>
      <c r="CF674" s="295"/>
      <c r="CG674" s="295"/>
      <c r="CH674" s="295"/>
      <c r="CI674" s="296"/>
    </row>
    <row r="675" spans="1:87" ht="18" customHeight="1" x14ac:dyDescent="0.25">
      <c r="A675" s="75"/>
      <c r="B675" s="327"/>
      <c r="C675" s="328"/>
      <c r="D675" s="328"/>
      <c r="E675" s="328"/>
      <c r="F675" s="328"/>
      <c r="G675" s="328"/>
      <c r="H675" s="328"/>
      <c r="I675" s="328"/>
      <c r="J675" s="328"/>
      <c r="K675" s="328"/>
      <c r="L675" s="328"/>
      <c r="M675" s="328"/>
      <c r="N675" s="328"/>
      <c r="O675" s="328"/>
      <c r="P675" s="328"/>
      <c r="Q675" s="328"/>
      <c r="R675" s="328"/>
      <c r="S675" s="328"/>
      <c r="T675" s="328"/>
      <c r="U675" s="328"/>
      <c r="V675" s="328"/>
      <c r="W675" s="328"/>
      <c r="X675" s="328"/>
      <c r="Y675" s="329"/>
      <c r="Z675" s="336"/>
      <c r="AA675" s="337"/>
      <c r="AB675" s="337"/>
      <c r="AC675" s="337"/>
      <c r="AD675" s="338"/>
      <c r="AE675" s="336"/>
      <c r="AF675" s="337"/>
      <c r="AG675" s="337"/>
      <c r="AH675" s="337"/>
      <c r="AI675" s="337"/>
      <c r="AJ675" s="337"/>
      <c r="AK675" s="658" t="s">
        <v>528</v>
      </c>
      <c r="AL675" s="678"/>
      <c r="AM675" s="678"/>
      <c r="AN675" s="678"/>
      <c r="AO675" s="678"/>
      <c r="AP675" s="678"/>
      <c r="AQ675" s="678"/>
      <c r="AR675" s="678"/>
      <c r="AS675" s="678"/>
      <c r="AT675" s="678"/>
      <c r="AU675" s="678"/>
      <c r="AV675" s="678"/>
      <c r="AW675" s="678"/>
      <c r="AX675" s="679"/>
      <c r="AY675" s="407">
        <v>1</v>
      </c>
      <c r="AZ675" s="304"/>
      <c r="BA675" s="304"/>
      <c r="BB675" s="408"/>
      <c r="BC675" s="306">
        <f t="shared" si="105"/>
        <v>4</v>
      </c>
      <c r="BD675" s="307"/>
      <c r="BE675" s="307"/>
      <c r="BF675" s="308"/>
      <c r="BG675" s="309">
        <v>22530</v>
      </c>
      <c r="BH675" s="310"/>
      <c r="BI675" s="310"/>
      <c r="BJ675" s="311"/>
      <c r="BK675" s="312">
        <f t="shared" si="106"/>
        <v>22530</v>
      </c>
      <c r="BL675" s="313"/>
      <c r="BM675" s="313"/>
      <c r="BN675" s="313"/>
      <c r="BO675" s="313"/>
      <c r="BP675" s="314"/>
      <c r="BQ675" s="294"/>
      <c r="BR675" s="295"/>
      <c r="BS675" s="295"/>
      <c r="BT675" s="295"/>
      <c r="BU675" s="295"/>
      <c r="BV675" s="295"/>
      <c r="BW675" s="296"/>
      <c r="BX675" s="294"/>
      <c r="BY675" s="295"/>
      <c r="BZ675" s="295"/>
      <c r="CA675" s="295"/>
      <c r="CB675" s="295"/>
      <c r="CC675" s="296"/>
      <c r="CD675" s="294"/>
      <c r="CE675" s="295"/>
      <c r="CF675" s="295"/>
      <c r="CG675" s="295"/>
      <c r="CH675" s="295"/>
      <c r="CI675" s="296"/>
    </row>
    <row r="676" spans="1:87" ht="18" customHeight="1" x14ac:dyDescent="0.25">
      <c r="A676" s="75"/>
      <c r="B676" s="327"/>
      <c r="C676" s="328"/>
      <c r="D676" s="328"/>
      <c r="E676" s="328"/>
      <c r="F676" s="328"/>
      <c r="G676" s="328"/>
      <c r="H676" s="328"/>
      <c r="I676" s="328"/>
      <c r="J676" s="328"/>
      <c r="K676" s="328"/>
      <c r="L676" s="328"/>
      <c r="M676" s="328"/>
      <c r="N676" s="328"/>
      <c r="O676" s="328"/>
      <c r="P676" s="328"/>
      <c r="Q676" s="328"/>
      <c r="R676" s="328"/>
      <c r="S676" s="328"/>
      <c r="T676" s="328"/>
      <c r="U676" s="328"/>
      <c r="V676" s="328"/>
      <c r="W676" s="328"/>
      <c r="X676" s="328"/>
      <c r="Y676" s="329"/>
      <c r="Z676" s="336"/>
      <c r="AA676" s="337"/>
      <c r="AB676" s="337"/>
      <c r="AC676" s="337"/>
      <c r="AD676" s="338"/>
      <c r="AE676" s="336"/>
      <c r="AF676" s="337"/>
      <c r="AG676" s="337"/>
      <c r="AH676" s="337"/>
      <c r="AI676" s="337"/>
      <c r="AJ676" s="337"/>
      <c r="AK676" s="658" t="s">
        <v>17</v>
      </c>
      <c r="AL676" s="678"/>
      <c r="AM676" s="678"/>
      <c r="AN676" s="678"/>
      <c r="AO676" s="678"/>
      <c r="AP676" s="678"/>
      <c r="AQ676" s="678"/>
      <c r="AR676" s="678"/>
      <c r="AS676" s="678"/>
      <c r="AT676" s="678"/>
      <c r="AU676" s="678"/>
      <c r="AV676" s="678"/>
      <c r="AW676" s="678"/>
      <c r="AX676" s="679"/>
      <c r="AY676" s="407">
        <v>1</v>
      </c>
      <c r="AZ676" s="304"/>
      <c r="BA676" s="304"/>
      <c r="BB676" s="408"/>
      <c r="BC676" s="306">
        <f t="shared" si="105"/>
        <v>4</v>
      </c>
      <c r="BD676" s="307"/>
      <c r="BE676" s="307"/>
      <c r="BF676" s="308"/>
      <c r="BG676" s="309">
        <v>6399</v>
      </c>
      <c r="BH676" s="310"/>
      <c r="BI676" s="310"/>
      <c r="BJ676" s="311"/>
      <c r="BK676" s="312">
        <f t="shared" si="106"/>
        <v>6399</v>
      </c>
      <c r="BL676" s="313"/>
      <c r="BM676" s="313"/>
      <c r="BN676" s="313"/>
      <c r="BO676" s="313"/>
      <c r="BP676" s="314"/>
      <c r="BQ676" s="294"/>
      <c r="BR676" s="295"/>
      <c r="BS676" s="295"/>
      <c r="BT676" s="295"/>
      <c r="BU676" s="295"/>
      <c r="BV676" s="295"/>
      <c r="BW676" s="296"/>
      <c r="BX676" s="294"/>
      <c r="BY676" s="295"/>
      <c r="BZ676" s="295"/>
      <c r="CA676" s="295"/>
      <c r="CB676" s="295"/>
      <c r="CC676" s="296"/>
      <c r="CD676" s="294"/>
      <c r="CE676" s="295"/>
      <c r="CF676" s="295"/>
      <c r="CG676" s="295"/>
      <c r="CH676" s="295"/>
      <c r="CI676" s="296"/>
    </row>
    <row r="677" spans="1:87" ht="18" customHeight="1" x14ac:dyDescent="0.25">
      <c r="A677" s="75"/>
      <c r="B677" s="327"/>
      <c r="C677" s="328"/>
      <c r="D677" s="328"/>
      <c r="E677" s="328"/>
      <c r="F677" s="328"/>
      <c r="G677" s="328"/>
      <c r="H677" s="328"/>
      <c r="I677" s="328"/>
      <c r="J677" s="328"/>
      <c r="K677" s="328"/>
      <c r="L677" s="328"/>
      <c r="M677" s="328"/>
      <c r="N677" s="328"/>
      <c r="O677" s="328"/>
      <c r="P677" s="328"/>
      <c r="Q677" s="328"/>
      <c r="R677" s="328"/>
      <c r="S677" s="328"/>
      <c r="T677" s="328"/>
      <c r="U677" s="328"/>
      <c r="V677" s="328"/>
      <c r="W677" s="328"/>
      <c r="X677" s="328"/>
      <c r="Y677" s="329"/>
      <c r="Z677" s="336"/>
      <c r="AA677" s="337"/>
      <c r="AB677" s="337"/>
      <c r="AC677" s="337"/>
      <c r="AD677" s="338"/>
      <c r="AE677" s="336"/>
      <c r="AF677" s="337"/>
      <c r="AG677" s="337"/>
      <c r="AH677" s="337"/>
      <c r="AI677" s="337"/>
      <c r="AJ677" s="337"/>
      <c r="AK677" s="658" t="s">
        <v>529</v>
      </c>
      <c r="AL677" s="678"/>
      <c r="AM677" s="678"/>
      <c r="AN677" s="678"/>
      <c r="AO677" s="678"/>
      <c r="AP677" s="678"/>
      <c r="AQ677" s="678"/>
      <c r="AR677" s="678"/>
      <c r="AS677" s="678"/>
      <c r="AT677" s="678"/>
      <c r="AU677" s="678"/>
      <c r="AV677" s="678"/>
      <c r="AW677" s="678"/>
      <c r="AX677" s="679"/>
      <c r="AY677" s="407">
        <v>1</v>
      </c>
      <c r="AZ677" s="304"/>
      <c r="BA677" s="304"/>
      <c r="BB677" s="408"/>
      <c r="BC677" s="306">
        <f t="shared" si="105"/>
        <v>4</v>
      </c>
      <c r="BD677" s="307"/>
      <c r="BE677" s="307"/>
      <c r="BF677" s="308"/>
      <c r="BG677" s="309">
        <v>18911</v>
      </c>
      <c r="BH677" s="310"/>
      <c r="BI677" s="310"/>
      <c r="BJ677" s="311"/>
      <c r="BK677" s="312">
        <f t="shared" si="106"/>
        <v>18911</v>
      </c>
      <c r="BL677" s="313"/>
      <c r="BM677" s="313"/>
      <c r="BN677" s="313"/>
      <c r="BO677" s="313"/>
      <c r="BP677" s="314"/>
      <c r="BQ677" s="294"/>
      <c r="BR677" s="295"/>
      <c r="BS677" s="295"/>
      <c r="BT677" s="295"/>
      <c r="BU677" s="295"/>
      <c r="BV677" s="295"/>
      <c r="BW677" s="296"/>
      <c r="BX677" s="294"/>
      <c r="BY677" s="295"/>
      <c r="BZ677" s="295"/>
      <c r="CA677" s="295"/>
      <c r="CB677" s="295"/>
      <c r="CC677" s="296"/>
      <c r="CD677" s="294"/>
      <c r="CE677" s="295"/>
      <c r="CF677" s="295"/>
      <c r="CG677" s="295"/>
      <c r="CH677" s="295"/>
      <c r="CI677" s="296"/>
    </row>
    <row r="678" spans="1:87" ht="18" customHeight="1" x14ac:dyDescent="0.25">
      <c r="A678" s="75"/>
      <c r="B678" s="327"/>
      <c r="C678" s="328"/>
      <c r="D678" s="328"/>
      <c r="E678" s="328"/>
      <c r="F678" s="328"/>
      <c r="G678" s="328"/>
      <c r="H678" s="328"/>
      <c r="I678" s="328"/>
      <c r="J678" s="328"/>
      <c r="K678" s="328"/>
      <c r="L678" s="328"/>
      <c r="M678" s="328"/>
      <c r="N678" s="328"/>
      <c r="O678" s="328"/>
      <c r="P678" s="328"/>
      <c r="Q678" s="328"/>
      <c r="R678" s="328"/>
      <c r="S678" s="328"/>
      <c r="T678" s="328"/>
      <c r="U678" s="328"/>
      <c r="V678" s="328"/>
      <c r="W678" s="328"/>
      <c r="X678" s="328"/>
      <c r="Y678" s="329"/>
      <c r="Z678" s="336"/>
      <c r="AA678" s="337"/>
      <c r="AB678" s="337"/>
      <c r="AC678" s="337"/>
      <c r="AD678" s="338"/>
      <c r="AE678" s="336"/>
      <c r="AF678" s="337"/>
      <c r="AG678" s="337"/>
      <c r="AH678" s="337"/>
      <c r="AI678" s="337"/>
      <c r="AJ678" s="337"/>
      <c r="AK678" s="658" t="s">
        <v>526</v>
      </c>
      <c r="AL678" s="678"/>
      <c r="AM678" s="678"/>
      <c r="AN678" s="678"/>
      <c r="AO678" s="678"/>
      <c r="AP678" s="678"/>
      <c r="AQ678" s="678"/>
      <c r="AR678" s="678"/>
      <c r="AS678" s="678"/>
      <c r="AT678" s="678"/>
      <c r="AU678" s="678"/>
      <c r="AV678" s="678"/>
      <c r="AW678" s="678"/>
      <c r="AX678" s="679"/>
      <c r="AY678" s="407">
        <v>1</v>
      </c>
      <c r="AZ678" s="304"/>
      <c r="BA678" s="304"/>
      <c r="BB678" s="408"/>
      <c r="BC678" s="306">
        <f t="shared" si="105"/>
        <v>4</v>
      </c>
      <c r="BD678" s="307"/>
      <c r="BE678" s="307"/>
      <c r="BF678" s="308"/>
      <c r="BG678" s="309">
        <v>7925</v>
      </c>
      <c r="BH678" s="310"/>
      <c r="BI678" s="310"/>
      <c r="BJ678" s="311"/>
      <c r="BK678" s="312">
        <f t="shared" si="106"/>
        <v>7925</v>
      </c>
      <c r="BL678" s="313"/>
      <c r="BM678" s="313"/>
      <c r="BN678" s="313"/>
      <c r="BO678" s="313"/>
      <c r="BP678" s="314"/>
      <c r="BQ678" s="294"/>
      <c r="BR678" s="295"/>
      <c r="BS678" s="295"/>
      <c r="BT678" s="295"/>
      <c r="BU678" s="295"/>
      <c r="BV678" s="295"/>
      <c r="BW678" s="296"/>
      <c r="BX678" s="294"/>
      <c r="BY678" s="295"/>
      <c r="BZ678" s="295"/>
      <c r="CA678" s="295"/>
      <c r="CB678" s="295"/>
      <c r="CC678" s="296"/>
      <c r="CD678" s="294"/>
      <c r="CE678" s="295"/>
      <c r="CF678" s="295"/>
      <c r="CG678" s="295"/>
      <c r="CH678" s="295"/>
      <c r="CI678" s="296"/>
    </row>
    <row r="679" spans="1:87" ht="18" customHeight="1" x14ac:dyDescent="0.25">
      <c r="A679" s="75"/>
      <c r="B679" s="327"/>
      <c r="C679" s="328"/>
      <c r="D679" s="328"/>
      <c r="E679" s="328"/>
      <c r="F679" s="328"/>
      <c r="G679" s="328"/>
      <c r="H679" s="328"/>
      <c r="I679" s="328"/>
      <c r="J679" s="328"/>
      <c r="K679" s="328"/>
      <c r="L679" s="328"/>
      <c r="M679" s="328"/>
      <c r="N679" s="328"/>
      <c r="O679" s="328"/>
      <c r="P679" s="328"/>
      <c r="Q679" s="328"/>
      <c r="R679" s="328"/>
      <c r="S679" s="328"/>
      <c r="T679" s="328"/>
      <c r="U679" s="328"/>
      <c r="V679" s="328"/>
      <c r="W679" s="328"/>
      <c r="X679" s="328"/>
      <c r="Y679" s="329"/>
      <c r="Z679" s="336"/>
      <c r="AA679" s="337"/>
      <c r="AB679" s="337"/>
      <c r="AC679" s="337"/>
      <c r="AD679" s="338"/>
      <c r="AE679" s="336"/>
      <c r="AF679" s="337"/>
      <c r="AG679" s="337"/>
      <c r="AH679" s="337"/>
      <c r="AI679" s="337"/>
      <c r="AJ679" s="337"/>
      <c r="AK679" s="658" t="s">
        <v>530</v>
      </c>
      <c r="AL679" s="678"/>
      <c r="AM679" s="678"/>
      <c r="AN679" s="678"/>
      <c r="AO679" s="678"/>
      <c r="AP679" s="678"/>
      <c r="AQ679" s="678"/>
      <c r="AR679" s="678"/>
      <c r="AS679" s="678"/>
      <c r="AT679" s="678"/>
      <c r="AU679" s="678"/>
      <c r="AV679" s="678"/>
      <c r="AW679" s="678"/>
      <c r="AX679" s="679"/>
      <c r="AY679" s="407">
        <v>1</v>
      </c>
      <c r="AZ679" s="304"/>
      <c r="BA679" s="304"/>
      <c r="BB679" s="408"/>
      <c r="BC679" s="306">
        <f t="shared" si="105"/>
        <v>4</v>
      </c>
      <c r="BD679" s="307"/>
      <c r="BE679" s="307"/>
      <c r="BF679" s="308"/>
      <c r="BG679" s="309">
        <v>22629</v>
      </c>
      <c r="BH679" s="310"/>
      <c r="BI679" s="310"/>
      <c r="BJ679" s="311"/>
      <c r="BK679" s="312">
        <f t="shared" si="106"/>
        <v>22629</v>
      </c>
      <c r="BL679" s="313"/>
      <c r="BM679" s="313"/>
      <c r="BN679" s="313"/>
      <c r="BO679" s="313"/>
      <c r="BP679" s="314"/>
      <c r="BQ679" s="294"/>
      <c r="BR679" s="295"/>
      <c r="BS679" s="295"/>
      <c r="BT679" s="295"/>
      <c r="BU679" s="295"/>
      <c r="BV679" s="295"/>
      <c r="BW679" s="296"/>
      <c r="BX679" s="294"/>
      <c r="BY679" s="295"/>
      <c r="BZ679" s="295"/>
      <c r="CA679" s="295"/>
      <c r="CB679" s="295"/>
      <c r="CC679" s="296"/>
      <c r="CD679" s="294"/>
      <c r="CE679" s="295"/>
      <c r="CF679" s="295"/>
      <c r="CG679" s="295"/>
      <c r="CH679" s="295"/>
      <c r="CI679" s="296"/>
    </row>
    <row r="680" spans="1:87" ht="18" customHeight="1" x14ac:dyDescent="0.25">
      <c r="A680" s="75"/>
      <c r="B680" s="327"/>
      <c r="C680" s="328"/>
      <c r="D680" s="328"/>
      <c r="E680" s="328"/>
      <c r="F680" s="328"/>
      <c r="G680" s="328"/>
      <c r="H680" s="328"/>
      <c r="I680" s="328"/>
      <c r="J680" s="328"/>
      <c r="K680" s="328"/>
      <c r="L680" s="328"/>
      <c r="M680" s="328"/>
      <c r="N680" s="328"/>
      <c r="O680" s="328"/>
      <c r="P680" s="328"/>
      <c r="Q680" s="328"/>
      <c r="R680" s="328"/>
      <c r="S680" s="328"/>
      <c r="T680" s="328"/>
      <c r="U680" s="328"/>
      <c r="V680" s="328"/>
      <c r="W680" s="328"/>
      <c r="X680" s="328"/>
      <c r="Y680" s="329"/>
      <c r="Z680" s="336"/>
      <c r="AA680" s="337"/>
      <c r="AB680" s="337"/>
      <c r="AC680" s="337"/>
      <c r="AD680" s="338"/>
      <c r="AE680" s="336"/>
      <c r="AF680" s="337"/>
      <c r="AG680" s="337"/>
      <c r="AH680" s="337"/>
      <c r="AI680" s="337"/>
      <c r="AJ680" s="337"/>
      <c r="AK680" s="658" t="s">
        <v>18</v>
      </c>
      <c r="AL680" s="678"/>
      <c r="AM680" s="678"/>
      <c r="AN680" s="678"/>
      <c r="AO680" s="678"/>
      <c r="AP680" s="678"/>
      <c r="AQ680" s="678"/>
      <c r="AR680" s="678"/>
      <c r="AS680" s="678"/>
      <c r="AT680" s="678"/>
      <c r="AU680" s="678"/>
      <c r="AV680" s="678"/>
      <c r="AW680" s="678"/>
      <c r="AX680" s="679"/>
      <c r="AY680" s="407">
        <v>1</v>
      </c>
      <c r="AZ680" s="304"/>
      <c r="BA680" s="304"/>
      <c r="BB680" s="408"/>
      <c r="BC680" s="306">
        <f t="shared" si="105"/>
        <v>4</v>
      </c>
      <c r="BD680" s="307"/>
      <c r="BE680" s="307"/>
      <c r="BF680" s="308"/>
      <c r="BG680" s="309">
        <v>28961</v>
      </c>
      <c r="BH680" s="310"/>
      <c r="BI680" s="310"/>
      <c r="BJ680" s="311"/>
      <c r="BK680" s="312">
        <f t="shared" si="106"/>
        <v>28961</v>
      </c>
      <c r="BL680" s="313"/>
      <c r="BM680" s="313"/>
      <c r="BN680" s="313"/>
      <c r="BO680" s="313"/>
      <c r="BP680" s="314"/>
      <c r="BQ680" s="294"/>
      <c r="BR680" s="295"/>
      <c r="BS680" s="295"/>
      <c r="BT680" s="295"/>
      <c r="BU680" s="295"/>
      <c r="BV680" s="295"/>
      <c r="BW680" s="296"/>
      <c r="BX680" s="294"/>
      <c r="BY680" s="295"/>
      <c r="BZ680" s="295"/>
      <c r="CA680" s="295"/>
      <c r="CB680" s="295"/>
      <c r="CC680" s="296"/>
      <c r="CD680" s="294"/>
      <c r="CE680" s="295"/>
      <c r="CF680" s="295"/>
      <c r="CG680" s="295"/>
      <c r="CH680" s="295"/>
      <c r="CI680" s="296"/>
    </row>
    <row r="681" spans="1:87" ht="18" customHeight="1" x14ac:dyDescent="0.25">
      <c r="A681" s="75"/>
      <c r="B681" s="327"/>
      <c r="C681" s="328"/>
      <c r="D681" s="328"/>
      <c r="E681" s="328"/>
      <c r="F681" s="328"/>
      <c r="G681" s="328"/>
      <c r="H681" s="328"/>
      <c r="I681" s="328"/>
      <c r="J681" s="328"/>
      <c r="K681" s="328"/>
      <c r="L681" s="328"/>
      <c r="M681" s="328"/>
      <c r="N681" s="328"/>
      <c r="O681" s="328"/>
      <c r="P681" s="328"/>
      <c r="Q681" s="328"/>
      <c r="R681" s="328"/>
      <c r="S681" s="328"/>
      <c r="T681" s="328"/>
      <c r="U681" s="328"/>
      <c r="V681" s="328"/>
      <c r="W681" s="328"/>
      <c r="X681" s="328"/>
      <c r="Y681" s="329"/>
      <c r="Z681" s="336"/>
      <c r="AA681" s="337"/>
      <c r="AB681" s="337"/>
      <c r="AC681" s="337"/>
      <c r="AD681" s="338"/>
      <c r="AE681" s="336"/>
      <c r="AF681" s="337"/>
      <c r="AG681" s="337"/>
      <c r="AH681" s="337"/>
      <c r="AI681" s="337"/>
      <c r="AJ681" s="337"/>
      <c r="AK681" s="658" t="s">
        <v>37</v>
      </c>
      <c r="AL681" s="678"/>
      <c r="AM681" s="678"/>
      <c r="AN681" s="678"/>
      <c r="AO681" s="678"/>
      <c r="AP681" s="678"/>
      <c r="AQ681" s="678"/>
      <c r="AR681" s="678"/>
      <c r="AS681" s="678"/>
      <c r="AT681" s="678"/>
      <c r="AU681" s="678"/>
      <c r="AV681" s="678"/>
      <c r="AW681" s="678"/>
      <c r="AX681" s="679"/>
      <c r="AY681" s="407">
        <v>1</v>
      </c>
      <c r="AZ681" s="304"/>
      <c r="BA681" s="304"/>
      <c r="BB681" s="408"/>
      <c r="BC681" s="306">
        <f t="shared" si="105"/>
        <v>4</v>
      </c>
      <c r="BD681" s="307"/>
      <c r="BE681" s="307"/>
      <c r="BF681" s="308"/>
      <c r="BG681" s="309">
        <v>11840</v>
      </c>
      <c r="BH681" s="310"/>
      <c r="BI681" s="310"/>
      <c r="BJ681" s="311"/>
      <c r="BK681" s="312">
        <f t="shared" si="106"/>
        <v>11840</v>
      </c>
      <c r="BL681" s="313"/>
      <c r="BM681" s="313"/>
      <c r="BN681" s="313"/>
      <c r="BO681" s="313"/>
      <c r="BP681" s="314"/>
      <c r="BQ681" s="294"/>
      <c r="BR681" s="295"/>
      <c r="BS681" s="295"/>
      <c r="BT681" s="295"/>
      <c r="BU681" s="295"/>
      <c r="BV681" s="295"/>
      <c r="BW681" s="296"/>
      <c r="BX681" s="294"/>
      <c r="BY681" s="295"/>
      <c r="BZ681" s="295"/>
      <c r="CA681" s="295"/>
      <c r="CB681" s="295"/>
      <c r="CC681" s="296"/>
      <c r="CD681" s="294"/>
      <c r="CE681" s="295"/>
      <c r="CF681" s="295"/>
      <c r="CG681" s="295"/>
      <c r="CH681" s="295"/>
      <c r="CI681" s="296"/>
    </row>
    <row r="682" spans="1:87" ht="18" customHeight="1" x14ac:dyDescent="0.25">
      <c r="A682" s="75"/>
      <c r="B682" s="327"/>
      <c r="C682" s="328"/>
      <c r="D682" s="328"/>
      <c r="E682" s="328"/>
      <c r="F682" s="328"/>
      <c r="G682" s="328"/>
      <c r="H682" s="328"/>
      <c r="I682" s="328"/>
      <c r="J682" s="328"/>
      <c r="K682" s="328"/>
      <c r="L682" s="328"/>
      <c r="M682" s="328"/>
      <c r="N682" s="328"/>
      <c r="O682" s="328"/>
      <c r="P682" s="328"/>
      <c r="Q682" s="328"/>
      <c r="R682" s="328"/>
      <c r="S682" s="328"/>
      <c r="T682" s="328"/>
      <c r="U682" s="328"/>
      <c r="V682" s="328"/>
      <c r="W682" s="328"/>
      <c r="X682" s="328"/>
      <c r="Y682" s="329"/>
      <c r="Z682" s="336"/>
      <c r="AA682" s="337"/>
      <c r="AB682" s="337"/>
      <c r="AC682" s="337"/>
      <c r="AD682" s="338"/>
      <c r="AE682" s="336"/>
      <c r="AF682" s="337"/>
      <c r="AG682" s="337"/>
      <c r="AH682" s="337"/>
      <c r="AI682" s="337"/>
      <c r="AJ682" s="337"/>
      <c r="AK682" s="658" t="s">
        <v>38</v>
      </c>
      <c r="AL682" s="678"/>
      <c r="AM682" s="678"/>
      <c r="AN682" s="678"/>
      <c r="AO682" s="678"/>
      <c r="AP682" s="678"/>
      <c r="AQ682" s="678"/>
      <c r="AR682" s="678"/>
      <c r="AS682" s="678"/>
      <c r="AT682" s="678"/>
      <c r="AU682" s="678"/>
      <c r="AV682" s="678"/>
      <c r="AW682" s="678"/>
      <c r="AX682" s="679"/>
      <c r="AY682" s="407">
        <v>1</v>
      </c>
      <c r="AZ682" s="304"/>
      <c r="BA682" s="304"/>
      <c r="BB682" s="408"/>
      <c r="BC682" s="306">
        <f t="shared" si="105"/>
        <v>4</v>
      </c>
      <c r="BD682" s="307"/>
      <c r="BE682" s="307"/>
      <c r="BF682" s="308"/>
      <c r="BG682" s="309">
        <v>11840</v>
      </c>
      <c r="BH682" s="310"/>
      <c r="BI682" s="310"/>
      <c r="BJ682" s="311"/>
      <c r="BK682" s="312">
        <f t="shared" si="106"/>
        <v>11840</v>
      </c>
      <c r="BL682" s="313"/>
      <c r="BM682" s="313"/>
      <c r="BN682" s="313"/>
      <c r="BO682" s="313"/>
      <c r="BP682" s="314"/>
      <c r="BQ682" s="294"/>
      <c r="BR682" s="295"/>
      <c r="BS682" s="295"/>
      <c r="BT682" s="295"/>
      <c r="BU682" s="295"/>
      <c r="BV682" s="295"/>
      <c r="BW682" s="296"/>
      <c r="BX682" s="294"/>
      <c r="BY682" s="295"/>
      <c r="BZ682" s="295"/>
      <c r="CA682" s="295"/>
      <c r="CB682" s="295"/>
      <c r="CC682" s="296"/>
      <c r="CD682" s="294"/>
      <c r="CE682" s="295"/>
      <c r="CF682" s="295"/>
      <c r="CG682" s="295"/>
      <c r="CH682" s="295"/>
      <c r="CI682" s="296"/>
    </row>
    <row r="683" spans="1:87" ht="18" customHeight="1" thickBot="1" x14ac:dyDescent="0.3">
      <c r="A683" s="75"/>
      <c r="B683" s="330"/>
      <c r="C683" s="331"/>
      <c r="D683" s="331"/>
      <c r="E683" s="331"/>
      <c r="F683" s="331"/>
      <c r="G683" s="331"/>
      <c r="H683" s="331"/>
      <c r="I683" s="331"/>
      <c r="J683" s="331"/>
      <c r="K683" s="331"/>
      <c r="L683" s="331"/>
      <c r="M683" s="331"/>
      <c r="N683" s="331"/>
      <c r="O683" s="331"/>
      <c r="P683" s="331"/>
      <c r="Q683" s="331"/>
      <c r="R683" s="331"/>
      <c r="S683" s="331"/>
      <c r="T683" s="331"/>
      <c r="U683" s="331"/>
      <c r="V683" s="331"/>
      <c r="W683" s="331"/>
      <c r="X683" s="331"/>
      <c r="Y683" s="332"/>
      <c r="Z683" s="339"/>
      <c r="AA683" s="340"/>
      <c r="AB683" s="340"/>
      <c r="AC683" s="340"/>
      <c r="AD683" s="341"/>
      <c r="AE683" s="339"/>
      <c r="AF683" s="340"/>
      <c r="AG683" s="340"/>
      <c r="AH683" s="340"/>
      <c r="AI683" s="340"/>
      <c r="AJ683" s="340"/>
      <c r="AK683" s="681" t="s">
        <v>39</v>
      </c>
      <c r="AL683" s="687"/>
      <c r="AM683" s="687"/>
      <c r="AN683" s="687"/>
      <c r="AO683" s="687"/>
      <c r="AP683" s="687"/>
      <c r="AQ683" s="687"/>
      <c r="AR683" s="687"/>
      <c r="AS683" s="687"/>
      <c r="AT683" s="687"/>
      <c r="AU683" s="687"/>
      <c r="AV683" s="687"/>
      <c r="AW683" s="687"/>
      <c r="AX683" s="688"/>
      <c r="AY683" s="411">
        <v>1</v>
      </c>
      <c r="AZ683" s="396"/>
      <c r="BA683" s="396"/>
      <c r="BB683" s="412"/>
      <c r="BC683" s="398">
        <f t="shared" si="105"/>
        <v>4</v>
      </c>
      <c r="BD683" s="399"/>
      <c r="BE683" s="399"/>
      <c r="BF683" s="400"/>
      <c r="BG683" s="401">
        <v>11840</v>
      </c>
      <c r="BH683" s="402"/>
      <c r="BI683" s="402"/>
      <c r="BJ683" s="403"/>
      <c r="BK683" s="404">
        <f t="shared" si="106"/>
        <v>11840</v>
      </c>
      <c r="BL683" s="405"/>
      <c r="BM683" s="405"/>
      <c r="BN683" s="405"/>
      <c r="BO683" s="405"/>
      <c r="BP683" s="406"/>
      <c r="BQ683" s="297"/>
      <c r="BR683" s="298"/>
      <c r="BS683" s="298"/>
      <c r="BT683" s="298"/>
      <c r="BU683" s="298"/>
      <c r="BV683" s="298"/>
      <c r="BW683" s="299"/>
      <c r="BX683" s="297"/>
      <c r="BY683" s="298"/>
      <c r="BZ683" s="298"/>
      <c r="CA683" s="298"/>
      <c r="CB683" s="298"/>
      <c r="CC683" s="299"/>
      <c r="CD683" s="297"/>
      <c r="CE683" s="298"/>
      <c r="CF683" s="298"/>
      <c r="CG683" s="298"/>
      <c r="CH683" s="298"/>
      <c r="CI683" s="299"/>
    </row>
    <row r="684" spans="1:87" ht="18" customHeight="1" thickBot="1" x14ac:dyDescent="0.3">
      <c r="A684" s="75"/>
      <c r="B684" s="377"/>
      <c r="C684" s="378"/>
      <c r="D684" s="378"/>
      <c r="E684" s="378"/>
      <c r="F684" s="378"/>
      <c r="G684" s="378"/>
      <c r="H684" s="378"/>
      <c r="I684" s="378"/>
      <c r="J684" s="378"/>
      <c r="K684" s="378"/>
      <c r="L684" s="378"/>
      <c r="M684" s="378"/>
      <c r="N684" s="378"/>
      <c r="O684" s="378"/>
      <c r="P684" s="378"/>
      <c r="Q684" s="378"/>
      <c r="R684" s="378"/>
      <c r="S684" s="378"/>
      <c r="T684" s="378"/>
      <c r="U684" s="378"/>
      <c r="V684" s="378"/>
      <c r="W684" s="378"/>
      <c r="X684" s="378"/>
      <c r="Y684" s="378"/>
      <c r="Z684" s="378"/>
      <c r="AA684" s="378"/>
      <c r="AB684" s="378"/>
      <c r="AC684" s="378"/>
      <c r="AD684" s="378"/>
      <c r="AE684" s="378"/>
      <c r="AF684" s="378"/>
      <c r="AG684" s="378"/>
      <c r="AH684" s="378"/>
      <c r="AI684" s="378"/>
      <c r="AJ684" s="379"/>
      <c r="AK684" s="380" t="s">
        <v>3</v>
      </c>
      <c r="AL684" s="381"/>
      <c r="AM684" s="381"/>
      <c r="AN684" s="381"/>
      <c r="AO684" s="381"/>
      <c r="AP684" s="381"/>
      <c r="AQ684" s="381"/>
      <c r="AR684" s="381"/>
      <c r="AS684" s="381"/>
      <c r="AT684" s="381"/>
      <c r="AU684" s="381"/>
      <c r="AV684" s="381"/>
      <c r="AW684" s="381"/>
      <c r="AX684" s="381"/>
      <c r="AY684" s="382"/>
      <c r="AZ684" s="382"/>
      <c r="BA684" s="382"/>
      <c r="BB684" s="382"/>
      <c r="BC684" s="382"/>
      <c r="BD684" s="382"/>
      <c r="BE684" s="382"/>
      <c r="BF684" s="382"/>
      <c r="BG684" s="382"/>
      <c r="BH684" s="382"/>
      <c r="BI684" s="382"/>
      <c r="BJ684" s="383"/>
      <c r="BK684" s="384">
        <f>SUM(BK655:BK683)</f>
        <v>890170</v>
      </c>
      <c r="BL684" s="385"/>
      <c r="BM684" s="385"/>
      <c r="BN684" s="385"/>
      <c r="BO684" s="385"/>
      <c r="BP684" s="386"/>
      <c r="BQ684" s="387" t="s">
        <v>100</v>
      </c>
      <c r="BR684" s="388"/>
      <c r="BS684" s="388"/>
      <c r="BT684" s="388"/>
      <c r="BU684" s="388"/>
      <c r="BV684" s="388"/>
      <c r="BW684" s="388"/>
      <c r="BX684" s="388"/>
      <c r="BY684" s="388"/>
      <c r="BZ684" s="388"/>
      <c r="CA684" s="388"/>
      <c r="CB684" s="388"/>
      <c r="CC684" s="389"/>
      <c r="CD684" s="390">
        <f>+CD655*AE655</f>
        <v>4193741.176470588</v>
      </c>
      <c r="CE684" s="390"/>
      <c r="CF684" s="390"/>
      <c r="CG684" s="390"/>
      <c r="CH684" s="390"/>
      <c r="CI684" s="391"/>
    </row>
    <row r="685" spans="1:87" ht="18" customHeight="1" thickBot="1" x14ac:dyDescent="0.3">
      <c r="A685" s="75"/>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BG685" s="78"/>
      <c r="BH685" s="78"/>
      <c r="BI685" s="78"/>
      <c r="BJ685" s="78"/>
      <c r="BK685" s="79"/>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row>
    <row r="686" spans="1:87" ht="18" customHeight="1" x14ac:dyDescent="0.25">
      <c r="A686" s="75"/>
      <c r="B686" s="348" t="s">
        <v>0</v>
      </c>
      <c r="C686" s="349"/>
      <c r="D686" s="349"/>
      <c r="E686" s="349"/>
      <c r="F686" s="349"/>
      <c r="G686" s="349"/>
      <c r="H686" s="349"/>
      <c r="I686" s="349"/>
      <c r="J686" s="349"/>
      <c r="K686" s="349"/>
      <c r="L686" s="349"/>
      <c r="M686" s="349"/>
      <c r="N686" s="349"/>
      <c r="O686" s="349"/>
      <c r="P686" s="349"/>
      <c r="Q686" s="349"/>
      <c r="R686" s="349"/>
      <c r="S686" s="349"/>
      <c r="T686" s="349"/>
      <c r="U686" s="349"/>
      <c r="V686" s="349"/>
      <c r="W686" s="349"/>
      <c r="X686" s="349"/>
      <c r="Y686" s="350"/>
      <c r="Z686" s="348" t="s">
        <v>80</v>
      </c>
      <c r="AA686" s="349"/>
      <c r="AB686" s="349"/>
      <c r="AC686" s="349"/>
      <c r="AD686" s="350"/>
      <c r="AE686" s="357" t="s">
        <v>79</v>
      </c>
      <c r="AF686" s="358"/>
      <c r="AG686" s="358"/>
      <c r="AH686" s="358"/>
      <c r="AI686" s="358"/>
      <c r="AJ686" s="359"/>
      <c r="AK686" s="357" t="s">
        <v>81</v>
      </c>
      <c r="AL686" s="358"/>
      <c r="AM686" s="358"/>
      <c r="AN686" s="358"/>
      <c r="AO686" s="358"/>
      <c r="AP686" s="358"/>
      <c r="AQ686" s="358"/>
      <c r="AR686" s="358"/>
      <c r="AS686" s="358"/>
      <c r="AT686" s="358"/>
      <c r="AU686" s="358"/>
      <c r="AV686" s="358"/>
      <c r="AW686" s="358"/>
      <c r="AX686" s="359"/>
      <c r="AY686" s="357" t="s">
        <v>1</v>
      </c>
      <c r="AZ686" s="358"/>
      <c r="BA686" s="358"/>
      <c r="BB686" s="359"/>
      <c r="BC686" s="348" t="s">
        <v>104</v>
      </c>
      <c r="BD686" s="349"/>
      <c r="BE686" s="349"/>
      <c r="BF686" s="350"/>
      <c r="BG686" s="366" t="s">
        <v>82</v>
      </c>
      <c r="BH686" s="367"/>
      <c r="BI686" s="367"/>
      <c r="BJ686" s="368"/>
      <c r="BK686" s="315" t="s">
        <v>99</v>
      </c>
      <c r="BL686" s="316"/>
      <c r="BM686" s="316"/>
      <c r="BN686" s="316"/>
      <c r="BO686" s="316"/>
      <c r="BP686" s="317"/>
      <c r="BQ686" s="315" t="s">
        <v>83</v>
      </c>
      <c r="BR686" s="316"/>
      <c r="BS686" s="316"/>
      <c r="BT686" s="316"/>
      <c r="BU686" s="316"/>
      <c r="BV686" s="316"/>
      <c r="BW686" s="317"/>
      <c r="BX686" s="315" t="s">
        <v>84</v>
      </c>
      <c r="BY686" s="316"/>
      <c r="BZ686" s="316"/>
      <c r="CA686" s="316"/>
      <c r="CB686" s="316"/>
      <c r="CC686" s="317"/>
      <c r="CD686" s="315" t="s">
        <v>85</v>
      </c>
      <c r="CE686" s="316"/>
      <c r="CF686" s="316"/>
      <c r="CG686" s="316"/>
      <c r="CH686" s="316"/>
      <c r="CI686" s="317"/>
    </row>
    <row r="687" spans="1:87" ht="18" customHeight="1" x14ac:dyDescent="0.25">
      <c r="A687" s="75"/>
      <c r="B687" s="351"/>
      <c r="C687" s="352"/>
      <c r="D687" s="352"/>
      <c r="E687" s="352"/>
      <c r="F687" s="352"/>
      <c r="G687" s="352"/>
      <c r="H687" s="352"/>
      <c r="I687" s="352"/>
      <c r="J687" s="352"/>
      <c r="K687" s="352"/>
      <c r="L687" s="352"/>
      <c r="M687" s="352"/>
      <c r="N687" s="352"/>
      <c r="O687" s="352"/>
      <c r="P687" s="352"/>
      <c r="Q687" s="352"/>
      <c r="R687" s="352"/>
      <c r="S687" s="352"/>
      <c r="T687" s="352"/>
      <c r="U687" s="352"/>
      <c r="V687" s="352"/>
      <c r="W687" s="352"/>
      <c r="X687" s="352"/>
      <c r="Y687" s="353"/>
      <c r="Z687" s="351"/>
      <c r="AA687" s="352"/>
      <c r="AB687" s="352"/>
      <c r="AC687" s="352"/>
      <c r="AD687" s="353"/>
      <c r="AE687" s="360"/>
      <c r="AF687" s="361"/>
      <c r="AG687" s="361"/>
      <c r="AH687" s="361"/>
      <c r="AI687" s="361"/>
      <c r="AJ687" s="362"/>
      <c r="AK687" s="360"/>
      <c r="AL687" s="361"/>
      <c r="AM687" s="361"/>
      <c r="AN687" s="361"/>
      <c r="AO687" s="361"/>
      <c r="AP687" s="361"/>
      <c r="AQ687" s="361"/>
      <c r="AR687" s="361"/>
      <c r="AS687" s="361"/>
      <c r="AT687" s="361"/>
      <c r="AU687" s="361"/>
      <c r="AV687" s="361"/>
      <c r="AW687" s="361"/>
      <c r="AX687" s="362"/>
      <c r="AY687" s="360"/>
      <c r="AZ687" s="361"/>
      <c r="BA687" s="361"/>
      <c r="BB687" s="362"/>
      <c r="BC687" s="351"/>
      <c r="BD687" s="352"/>
      <c r="BE687" s="352"/>
      <c r="BF687" s="353"/>
      <c r="BG687" s="369"/>
      <c r="BH687" s="370"/>
      <c r="BI687" s="370"/>
      <c r="BJ687" s="371"/>
      <c r="BK687" s="318"/>
      <c r="BL687" s="319"/>
      <c r="BM687" s="319"/>
      <c r="BN687" s="319"/>
      <c r="BO687" s="319"/>
      <c r="BP687" s="320"/>
      <c r="BQ687" s="318"/>
      <c r="BR687" s="319"/>
      <c r="BS687" s="319"/>
      <c r="BT687" s="319"/>
      <c r="BU687" s="319"/>
      <c r="BV687" s="319"/>
      <c r="BW687" s="320"/>
      <c r="BX687" s="318"/>
      <c r="BY687" s="319"/>
      <c r="BZ687" s="319"/>
      <c r="CA687" s="319"/>
      <c r="CB687" s="319"/>
      <c r="CC687" s="320"/>
      <c r="CD687" s="318"/>
      <c r="CE687" s="319"/>
      <c r="CF687" s="319"/>
      <c r="CG687" s="319"/>
      <c r="CH687" s="319"/>
      <c r="CI687" s="320"/>
    </row>
    <row r="688" spans="1:87" ht="18" customHeight="1" thickBot="1" x14ac:dyDescent="0.3">
      <c r="A688" s="75"/>
      <c r="B688" s="354"/>
      <c r="C688" s="355"/>
      <c r="D688" s="355"/>
      <c r="E688" s="355"/>
      <c r="F688" s="355"/>
      <c r="G688" s="355"/>
      <c r="H688" s="355"/>
      <c r="I688" s="355"/>
      <c r="J688" s="355"/>
      <c r="K688" s="355"/>
      <c r="L688" s="355"/>
      <c r="M688" s="355"/>
      <c r="N688" s="355"/>
      <c r="O688" s="355"/>
      <c r="P688" s="355"/>
      <c r="Q688" s="355"/>
      <c r="R688" s="355"/>
      <c r="S688" s="355"/>
      <c r="T688" s="355"/>
      <c r="U688" s="355"/>
      <c r="V688" s="355"/>
      <c r="W688" s="355"/>
      <c r="X688" s="355"/>
      <c r="Y688" s="356"/>
      <c r="Z688" s="354"/>
      <c r="AA688" s="355"/>
      <c r="AB688" s="355"/>
      <c r="AC688" s="355"/>
      <c r="AD688" s="356"/>
      <c r="AE688" s="363"/>
      <c r="AF688" s="364"/>
      <c r="AG688" s="364"/>
      <c r="AH688" s="364"/>
      <c r="AI688" s="364"/>
      <c r="AJ688" s="365"/>
      <c r="AK688" s="360"/>
      <c r="AL688" s="361"/>
      <c r="AM688" s="361"/>
      <c r="AN688" s="361"/>
      <c r="AO688" s="361"/>
      <c r="AP688" s="361"/>
      <c r="AQ688" s="361"/>
      <c r="AR688" s="361"/>
      <c r="AS688" s="361"/>
      <c r="AT688" s="361"/>
      <c r="AU688" s="361"/>
      <c r="AV688" s="361"/>
      <c r="AW688" s="361"/>
      <c r="AX688" s="362"/>
      <c r="AY688" s="360"/>
      <c r="AZ688" s="361"/>
      <c r="BA688" s="361"/>
      <c r="BB688" s="362"/>
      <c r="BC688" s="351"/>
      <c r="BD688" s="352"/>
      <c r="BE688" s="352"/>
      <c r="BF688" s="353"/>
      <c r="BG688" s="369"/>
      <c r="BH688" s="370"/>
      <c r="BI688" s="370"/>
      <c r="BJ688" s="371"/>
      <c r="BK688" s="318"/>
      <c r="BL688" s="319"/>
      <c r="BM688" s="319"/>
      <c r="BN688" s="319"/>
      <c r="BO688" s="319"/>
      <c r="BP688" s="320"/>
      <c r="BQ688" s="321"/>
      <c r="BR688" s="322"/>
      <c r="BS688" s="322"/>
      <c r="BT688" s="322"/>
      <c r="BU688" s="322"/>
      <c r="BV688" s="322"/>
      <c r="BW688" s="323"/>
      <c r="BX688" s="321"/>
      <c r="BY688" s="322"/>
      <c r="BZ688" s="322"/>
      <c r="CA688" s="322"/>
      <c r="CB688" s="322"/>
      <c r="CC688" s="323"/>
      <c r="CD688" s="321"/>
      <c r="CE688" s="322"/>
      <c r="CF688" s="322"/>
      <c r="CG688" s="322"/>
      <c r="CH688" s="322"/>
      <c r="CI688" s="323"/>
    </row>
    <row r="689" spans="1:87" ht="18" customHeight="1" x14ac:dyDescent="0.25">
      <c r="A689" s="75"/>
      <c r="B689" s="324" t="s">
        <v>374</v>
      </c>
      <c r="C689" s="325"/>
      <c r="D689" s="325"/>
      <c r="E689" s="325"/>
      <c r="F689" s="325"/>
      <c r="G689" s="325"/>
      <c r="H689" s="325"/>
      <c r="I689" s="325"/>
      <c r="J689" s="325"/>
      <c r="K689" s="325"/>
      <c r="L689" s="325"/>
      <c r="M689" s="325"/>
      <c r="N689" s="325"/>
      <c r="O689" s="325"/>
      <c r="P689" s="325"/>
      <c r="Q689" s="325"/>
      <c r="R689" s="325"/>
      <c r="S689" s="325"/>
      <c r="T689" s="325"/>
      <c r="U689" s="325"/>
      <c r="V689" s="325"/>
      <c r="W689" s="325"/>
      <c r="X689" s="325"/>
      <c r="Y689" s="326"/>
      <c r="Z689" s="333" t="s">
        <v>372</v>
      </c>
      <c r="AA689" s="334"/>
      <c r="AB689" s="334"/>
      <c r="AC689" s="334"/>
      <c r="AD689" s="335"/>
      <c r="AE689" s="333">
        <v>1</v>
      </c>
      <c r="AF689" s="334"/>
      <c r="AG689" s="334"/>
      <c r="AH689" s="334"/>
      <c r="AI689" s="334"/>
      <c r="AJ689" s="334"/>
      <c r="AK689" s="655" t="s">
        <v>41</v>
      </c>
      <c r="AL689" s="656"/>
      <c r="AM689" s="656"/>
      <c r="AN689" s="656"/>
      <c r="AO689" s="656"/>
      <c r="AP689" s="656"/>
      <c r="AQ689" s="656"/>
      <c r="AR689" s="656"/>
      <c r="AS689" s="656"/>
      <c r="AT689" s="656"/>
      <c r="AU689" s="656"/>
      <c r="AV689" s="656"/>
      <c r="AW689" s="656"/>
      <c r="AX689" s="657"/>
      <c r="AY689" s="409">
        <v>307.56</v>
      </c>
      <c r="AZ689" s="346"/>
      <c r="BA689" s="346"/>
      <c r="BB689" s="410"/>
      <c r="BC689" s="684">
        <f>+$AE$689*AY689</f>
        <v>307.56</v>
      </c>
      <c r="BD689" s="685"/>
      <c r="BE689" s="685"/>
      <c r="BF689" s="686"/>
      <c r="BG689" s="285">
        <v>22629</v>
      </c>
      <c r="BH689" s="286"/>
      <c r="BI689" s="286"/>
      <c r="BJ689" s="287"/>
      <c r="BK689" s="288">
        <f>+AY689*BG689</f>
        <v>6959775.2400000002</v>
      </c>
      <c r="BL689" s="289"/>
      <c r="BM689" s="289"/>
      <c r="BN689" s="289"/>
      <c r="BO689" s="289"/>
      <c r="BP689" s="290"/>
      <c r="BQ689" s="291">
        <v>40000</v>
      </c>
      <c r="BR689" s="292"/>
      <c r="BS689" s="292"/>
      <c r="BT689" s="292"/>
      <c r="BU689" s="292"/>
      <c r="BV689" s="292"/>
      <c r="BW689" s="293"/>
      <c r="BX689" s="291">
        <f>+(((BK714+BQ689)*15)/85)</f>
        <v>21984015.220588237</v>
      </c>
      <c r="BY689" s="292"/>
      <c r="BZ689" s="292"/>
      <c r="CA689" s="292"/>
      <c r="CB689" s="292"/>
      <c r="CC689" s="293"/>
      <c r="CD689" s="291">
        <f>+BK714+BQ689+BX689</f>
        <v>146560101.47058827</v>
      </c>
      <c r="CE689" s="292"/>
      <c r="CF689" s="292"/>
      <c r="CG689" s="292"/>
      <c r="CH689" s="292"/>
      <c r="CI689" s="293"/>
    </row>
    <row r="690" spans="1:87" ht="18" customHeight="1" x14ac:dyDescent="0.25">
      <c r="A690" s="75"/>
      <c r="B690" s="327"/>
      <c r="C690" s="328"/>
      <c r="D690" s="328"/>
      <c r="E690" s="328"/>
      <c r="F690" s="328"/>
      <c r="G690" s="328"/>
      <c r="H690" s="328"/>
      <c r="I690" s="328"/>
      <c r="J690" s="328"/>
      <c r="K690" s="328"/>
      <c r="L690" s="328"/>
      <c r="M690" s="328"/>
      <c r="N690" s="328"/>
      <c r="O690" s="328"/>
      <c r="P690" s="328"/>
      <c r="Q690" s="328"/>
      <c r="R690" s="328"/>
      <c r="S690" s="328"/>
      <c r="T690" s="328"/>
      <c r="U690" s="328"/>
      <c r="V690" s="328"/>
      <c r="W690" s="328"/>
      <c r="X690" s="328"/>
      <c r="Y690" s="329"/>
      <c r="Z690" s="336"/>
      <c r="AA690" s="337"/>
      <c r="AB690" s="337"/>
      <c r="AC690" s="337"/>
      <c r="AD690" s="338"/>
      <c r="AE690" s="336"/>
      <c r="AF690" s="337"/>
      <c r="AG690" s="337"/>
      <c r="AH690" s="337"/>
      <c r="AI690" s="337"/>
      <c r="AJ690" s="337"/>
      <c r="AK690" s="670" t="s">
        <v>15</v>
      </c>
      <c r="AL690" s="671"/>
      <c r="AM690" s="671"/>
      <c r="AN690" s="671"/>
      <c r="AO690" s="671"/>
      <c r="AP690" s="671"/>
      <c r="AQ690" s="671"/>
      <c r="AR690" s="671"/>
      <c r="AS690" s="671"/>
      <c r="AT690" s="671"/>
      <c r="AU690" s="671"/>
      <c r="AV690" s="671"/>
      <c r="AW690" s="671"/>
      <c r="AX690" s="672"/>
      <c r="AY690" s="673">
        <v>593.41</v>
      </c>
      <c r="AZ690" s="668"/>
      <c r="BA690" s="668"/>
      <c r="BB690" s="674"/>
      <c r="BC690" s="675">
        <f>+$AE$689*AY690</f>
        <v>593.41</v>
      </c>
      <c r="BD690" s="676"/>
      <c r="BE690" s="676"/>
      <c r="BF690" s="677"/>
      <c r="BG690" s="661">
        <v>7925</v>
      </c>
      <c r="BH690" s="662"/>
      <c r="BI690" s="662"/>
      <c r="BJ690" s="663"/>
      <c r="BK690" s="664">
        <f>+AY690*BG690</f>
        <v>4702774.25</v>
      </c>
      <c r="BL690" s="665"/>
      <c r="BM690" s="665"/>
      <c r="BN690" s="665"/>
      <c r="BO690" s="665"/>
      <c r="BP690" s="666"/>
      <c r="BQ690" s="294"/>
      <c r="BR690" s="295"/>
      <c r="BS690" s="295"/>
      <c r="BT690" s="295"/>
      <c r="BU690" s="295"/>
      <c r="BV690" s="295"/>
      <c r="BW690" s="296"/>
      <c r="BX690" s="294"/>
      <c r="BY690" s="295"/>
      <c r="BZ690" s="295"/>
      <c r="CA690" s="295"/>
      <c r="CB690" s="295"/>
      <c r="CC690" s="296"/>
      <c r="CD690" s="294"/>
      <c r="CE690" s="295"/>
      <c r="CF690" s="295"/>
      <c r="CG690" s="295"/>
      <c r="CH690" s="295"/>
      <c r="CI690" s="296"/>
    </row>
    <row r="691" spans="1:87" ht="18" customHeight="1" x14ac:dyDescent="0.25">
      <c r="A691" s="75"/>
      <c r="B691" s="327"/>
      <c r="C691" s="328"/>
      <c r="D691" s="328"/>
      <c r="E691" s="328"/>
      <c r="F691" s="328"/>
      <c r="G691" s="328"/>
      <c r="H691" s="328"/>
      <c r="I691" s="328"/>
      <c r="J691" s="328"/>
      <c r="K691" s="328"/>
      <c r="L691" s="328"/>
      <c r="M691" s="328"/>
      <c r="N691" s="328"/>
      <c r="O691" s="328"/>
      <c r="P691" s="328"/>
      <c r="Q691" s="328"/>
      <c r="R691" s="328"/>
      <c r="S691" s="328"/>
      <c r="T691" s="328"/>
      <c r="U691" s="328"/>
      <c r="V691" s="328"/>
      <c r="W691" s="328"/>
      <c r="X691" s="328"/>
      <c r="Y691" s="329"/>
      <c r="Z691" s="336"/>
      <c r="AA691" s="337"/>
      <c r="AB691" s="337"/>
      <c r="AC691" s="337"/>
      <c r="AD691" s="338"/>
      <c r="AE691" s="336"/>
      <c r="AF691" s="337"/>
      <c r="AG691" s="337"/>
      <c r="AH691" s="337"/>
      <c r="AI691" s="337"/>
      <c r="AJ691" s="337"/>
      <c r="AK691" s="670" t="s">
        <v>30</v>
      </c>
      <c r="AL691" s="671"/>
      <c r="AM691" s="671"/>
      <c r="AN691" s="671"/>
      <c r="AO691" s="671"/>
      <c r="AP691" s="671"/>
      <c r="AQ691" s="671"/>
      <c r="AR691" s="671"/>
      <c r="AS691" s="671"/>
      <c r="AT691" s="671"/>
      <c r="AU691" s="671"/>
      <c r="AV691" s="671"/>
      <c r="AW691" s="671"/>
      <c r="AX691" s="672"/>
      <c r="AY691" s="673">
        <v>593.66999999999996</v>
      </c>
      <c r="AZ691" s="668"/>
      <c r="BA691" s="668"/>
      <c r="BB691" s="674"/>
      <c r="BC691" s="675">
        <f>+$AE$689*AY691</f>
        <v>593.66999999999996</v>
      </c>
      <c r="BD691" s="676"/>
      <c r="BE691" s="676"/>
      <c r="BF691" s="677"/>
      <c r="BG691" s="661">
        <v>7926</v>
      </c>
      <c r="BH691" s="662"/>
      <c r="BI691" s="662"/>
      <c r="BJ691" s="663"/>
      <c r="BK691" s="664">
        <f>+AY691*BG691</f>
        <v>4705428.42</v>
      </c>
      <c r="BL691" s="665"/>
      <c r="BM691" s="665"/>
      <c r="BN691" s="665"/>
      <c r="BO691" s="665"/>
      <c r="BP691" s="666"/>
      <c r="BQ691" s="294"/>
      <c r="BR691" s="295"/>
      <c r="BS691" s="295"/>
      <c r="BT691" s="295"/>
      <c r="BU691" s="295"/>
      <c r="BV691" s="295"/>
      <c r="BW691" s="296"/>
      <c r="BX691" s="294"/>
      <c r="BY691" s="295"/>
      <c r="BZ691" s="295"/>
      <c r="CA691" s="295"/>
      <c r="CB691" s="295"/>
      <c r="CC691" s="296"/>
      <c r="CD691" s="294"/>
      <c r="CE691" s="295"/>
      <c r="CF691" s="295"/>
      <c r="CG691" s="295"/>
      <c r="CH691" s="295"/>
      <c r="CI691" s="296"/>
    </row>
    <row r="692" spans="1:87" ht="18" customHeight="1" x14ac:dyDescent="0.25">
      <c r="A692" s="75"/>
      <c r="B692" s="327"/>
      <c r="C692" s="328"/>
      <c r="D692" s="328"/>
      <c r="E692" s="328"/>
      <c r="F692" s="328"/>
      <c r="G692" s="328"/>
      <c r="H692" s="328"/>
      <c r="I692" s="328"/>
      <c r="J692" s="328"/>
      <c r="K692" s="328"/>
      <c r="L692" s="328"/>
      <c r="M692" s="328"/>
      <c r="N692" s="328"/>
      <c r="O692" s="328"/>
      <c r="P692" s="328"/>
      <c r="Q692" s="328"/>
      <c r="R692" s="328"/>
      <c r="S692" s="328"/>
      <c r="T692" s="328"/>
      <c r="U692" s="328"/>
      <c r="V692" s="328"/>
      <c r="W692" s="328"/>
      <c r="X692" s="328"/>
      <c r="Y692" s="329"/>
      <c r="Z692" s="336"/>
      <c r="AA692" s="337"/>
      <c r="AB692" s="337"/>
      <c r="AC692" s="337"/>
      <c r="AD692" s="338"/>
      <c r="AE692" s="336"/>
      <c r="AF692" s="337"/>
      <c r="AG692" s="337"/>
      <c r="AH692" s="337"/>
      <c r="AI692" s="337"/>
      <c r="AJ692" s="337"/>
      <c r="AK692" s="658" t="s">
        <v>16</v>
      </c>
      <c r="AL692" s="678"/>
      <c r="AM692" s="678"/>
      <c r="AN692" s="678"/>
      <c r="AO692" s="678"/>
      <c r="AP692" s="678"/>
      <c r="AQ692" s="678"/>
      <c r="AR692" s="678"/>
      <c r="AS692" s="678"/>
      <c r="AT692" s="678"/>
      <c r="AU692" s="678"/>
      <c r="AV692" s="678"/>
      <c r="AW692" s="678"/>
      <c r="AX692" s="679"/>
      <c r="AY692" s="407">
        <v>1807.98</v>
      </c>
      <c r="AZ692" s="304"/>
      <c r="BA692" s="304"/>
      <c r="BB692" s="408"/>
      <c r="BC692" s="680">
        <f t="shared" ref="BC692:BC713" si="107">+$AE$689*AY692</f>
        <v>1807.98</v>
      </c>
      <c r="BD692" s="416"/>
      <c r="BE692" s="416"/>
      <c r="BF692" s="417"/>
      <c r="BG692" s="309">
        <v>7925</v>
      </c>
      <c r="BH692" s="310"/>
      <c r="BI692" s="310"/>
      <c r="BJ692" s="311"/>
      <c r="BK692" s="312">
        <f t="shared" ref="BK692:BK713" si="108">+AY692*BG692</f>
        <v>14328241.5</v>
      </c>
      <c r="BL692" s="313"/>
      <c r="BM692" s="313"/>
      <c r="BN692" s="313"/>
      <c r="BO692" s="313"/>
      <c r="BP692" s="314"/>
      <c r="BQ692" s="294"/>
      <c r="BR692" s="295"/>
      <c r="BS692" s="295"/>
      <c r="BT692" s="295"/>
      <c r="BU692" s="295"/>
      <c r="BV692" s="295"/>
      <c r="BW692" s="296"/>
      <c r="BX692" s="294"/>
      <c r="BY692" s="295"/>
      <c r="BZ692" s="295"/>
      <c r="CA692" s="295"/>
      <c r="CB692" s="295"/>
      <c r="CC692" s="296"/>
      <c r="CD692" s="294"/>
      <c r="CE692" s="295"/>
      <c r="CF692" s="295"/>
      <c r="CG692" s="295"/>
      <c r="CH692" s="295"/>
      <c r="CI692" s="296"/>
    </row>
    <row r="693" spans="1:87" ht="18" customHeight="1" x14ac:dyDescent="0.25">
      <c r="A693" s="75"/>
      <c r="B693" s="327"/>
      <c r="C693" s="328"/>
      <c r="D693" s="328"/>
      <c r="E693" s="328"/>
      <c r="F693" s="328"/>
      <c r="G693" s="328"/>
      <c r="H693" s="328"/>
      <c r="I693" s="328"/>
      <c r="J693" s="328"/>
      <c r="K693" s="328"/>
      <c r="L693" s="328"/>
      <c r="M693" s="328"/>
      <c r="N693" s="328"/>
      <c r="O693" s="328"/>
      <c r="P693" s="328"/>
      <c r="Q693" s="328"/>
      <c r="R693" s="328"/>
      <c r="S693" s="328"/>
      <c r="T693" s="328"/>
      <c r="U693" s="328"/>
      <c r="V693" s="328"/>
      <c r="W693" s="328"/>
      <c r="X693" s="328"/>
      <c r="Y693" s="329"/>
      <c r="Z693" s="336"/>
      <c r="AA693" s="337"/>
      <c r="AB693" s="337"/>
      <c r="AC693" s="337"/>
      <c r="AD693" s="338"/>
      <c r="AE693" s="336"/>
      <c r="AF693" s="337"/>
      <c r="AG693" s="337"/>
      <c r="AH693" s="337"/>
      <c r="AI693" s="337"/>
      <c r="AJ693" s="337"/>
      <c r="AK693" s="658" t="s">
        <v>23</v>
      </c>
      <c r="AL693" s="678"/>
      <c r="AM693" s="678"/>
      <c r="AN693" s="678"/>
      <c r="AO693" s="678"/>
      <c r="AP693" s="678"/>
      <c r="AQ693" s="678"/>
      <c r="AR693" s="678"/>
      <c r="AS693" s="678"/>
      <c r="AT693" s="678"/>
      <c r="AU693" s="678"/>
      <c r="AV693" s="678"/>
      <c r="AW693" s="678"/>
      <c r="AX693" s="679"/>
      <c r="AY693" s="407">
        <v>668.06</v>
      </c>
      <c r="AZ693" s="304"/>
      <c r="BA693" s="304"/>
      <c r="BB693" s="408"/>
      <c r="BC693" s="680">
        <f t="shared" si="107"/>
        <v>668.06</v>
      </c>
      <c r="BD693" s="416"/>
      <c r="BE693" s="416"/>
      <c r="BF693" s="417"/>
      <c r="BG693" s="309">
        <v>7925</v>
      </c>
      <c r="BH693" s="310"/>
      <c r="BI693" s="310"/>
      <c r="BJ693" s="311"/>
      <c r="BK693" s="312">
        <f t="shared" si="108"/>
        <v>5294375.5</v>
      </c>
      <c r="BL693" s="313"/>
      <c r="BM693" s="313"/>
      <c r="BN693" s="313"/>
      <c r="BO693" s="313"/>
      <c r="BP693" s="314"/>
      <c r="BQ693" s="294"/>
      <c r="BR693" s="295"/>
      <c r="BS693" s="295"/>
      <c r="BT693" s="295"/>
      <c r="BU693" s="295"/>
      <c r="BV693" s="295"/>
      <c r="BW693" s="296"/>
      <c r="BX693" s="294"/>
      <c r="BY693" s="295"/>
      <c r="BZ693" s="295"/>
      <c r="CA693" s="295"/>
      <c r="CB693" s="295"/>
      <c r="CC693" s="296"/>
      <c r="CD693" s="294"/>
      <c r="CE693" s="295"/>
      <c r="CF693" s="295"/>
      <c r="CG693" s="295"/>
      <c r="CH693" s="295"/>
      <c r="CI693" s="296"/>
    </row>
    <row r="694" spans="1:87" ht="18" customHeight="1" x14ac:dyDescent="0.25">
      <c r="A694" s="75"/>
      <c r="B694" s="327"/>
      <c r="C694" s="328"/>
      <c r="D694" s="328"/>
      <c r="E694" s="328"/>
      <c r="F694" s="328"/>
      <c r="G694" s="328"/>
      <c r="H694" s="328"/>
      <c r="I694" s="328"/>
      <c r="J694" s="328"/>
      <c r="K694" s="328"/>
      <c r="L694" s="328"/>
      <c r="M694" s="328"/>
      <c r="N694" s="328"/>
      <c r="O694" s="328"/>
      <c r="P694" s="328"/>
      <c r="Q694" s="328"/>
      <c r="R694" s="328"/>
      <c r="S694" s="328"/>
      <c r="T694" s="328"/>
      <c r="U694" s="328"/>
      <c r="V694" s="328"/>
      <c r="W694" s="328"/>
      <c r="X694" s="328"/>
      <c r="Y694" s="329"/>
      <c r="Z694" s="336"/>
      <c r="AA694" s="337"/>
      <c r="AB694" s="337"/>
      <c r="AC694" s="337"/>
      <c r="AD694" s="338"/>
      <c r="AE694" s="336"/>
      <c r="AF694" s="337"/>
      <c r="AG694" s="337"/>
      <c r="AH694" s="337"/>
      <c r="AI694" s="337"/>
      <c r="AJ694" s="337"/>
      <c r="AK694" s="658" t="s">
        <v>22</v>
      </c>
      <c r="AL694" s="678"/>
      <c r="AM694" s="678"/>
      <c r="AN694" s="678"/>
      <c r="AO694" s="678"/>
      <c r="AP694" s="678"/>
      <c r="AQ694" s="678"/>
      <c r="AR694" s="678"/>
      <c r="AS694" s="678"/>
      <c r="AT694" s="678"/>
      <c r="AU694" s="678"/>
      <c r="AV694" s="678"/>
      <c r="AW694" s="678"/>
      <c r="AX694" s="679"/>
      <c r="AY694" s="407">
        <v>1544.8</v>
      </c>
      <c r="AZ694" s="304"/>
      <c r="BA694" s="304"/>
      <c r="BB694" s="408"/>
      <c r="BC694" s="680">
        <f t="shared" si="107"/>
        <v>1544.8</v>
      </c>
      <c r="BD694" s="416"/>
      <c r="BE694" s="416"/>
      <c r="BF694" s="417"/>
      <c r="BG694" s="309">
        <v>7925</v>
      </c>
      <c r="BH694" s="310"/>
      <c r="BI694" s="310"/>
      <c r="BJ694" s="311"/>
      <c r="BK694" s="312">
        <f t="shared" si="108"/>
        <v>12242540</v>
      </c>
      <c r="BL694" s="313"/>
      <c r="BM694" s="313"/>
      <c r="BN694" s="313"/>
      <c r="BO694" s="313"/>
      <c r="BP694" s="314"/>
      <c r="BQ694" s="294"/>
      <c r="BR694" s="295"/>
      <c r="BS694" s="295"/>
      <c r="BT694" s="295"/>
      <c r="BU694" s="295"/>
      <c r="BV694" s="295"/>
      <c r="BW694" s="296"/>
      <c r="BX694" s="294"/>
      <c r="BY694" s="295"/>
      <c r="BZ694" s="295"/>
      <c r="CA694" s="295"/>
      <c r="CB694" s="295"/>
      <c r="CC694" s="296"/>
      <c r="CD694" s="294"/>
      <c r="CE694" s="295"/>
      <c r="CF694" s="295"/>
      <c r="CG694" s="295"/>
      <c r="CH694" s="295"/>
      <c r="CI694" s="296"/>
    </row>
    <row r="695" spans="1:87" ht="18" customHeight="1" x14ac:dyDescent="0.25">
      <c r="A695" s="75"/>
      <c r="B695" s="327"/>
      <c r="C695" s="328"/>
      <c r="D695" s="328"/>
      <c r="E695" s="328"/>
      <c r="F695" s="328"/>
      <c r="G695" s="328"/>
      <c r="H695" s="328"/>
      <c r="I695" s="328"/>
      <c r="J695" s="328"/>
      <c r="K695" s="328"/>
      <c r="L695" s="328"/>
      <c r="M695" s="328"/>
      <c r="N695" s="328"/>
      <c r="O695" s="328"/>
      <c r="P695" s="328"/>
      <c r="Q695" s="328"/>
      <c r="R695" s="328"/>
      <c r="S695" s="328"/>
      <c r="T695" s="328"/>
      <c r="U695" s="328"/>
      <c r="V695" s="328"/>
      <c r="W695" s="328"/>
      <c r="X695" s="328"/>
      <c r="Y695" s="329"/>
      <c r="Z695" s="336"/>
      <c r="AA695" s="337"/>
      <c r="AB695" s="337"/>
      <c r="AC695" s="337"/>
      <c r="AD695" s="338"/>
      <c r="AE695" s="336"/>
      <c r="AF695" s="337"/>
      <c r="AG695" s="337"/>
      <c r="AH695" s="337"/>
      <c r="AI695" s="337"/>
      <c r="AJ695" s="337"/>
      <c r="AK695" s="658" t="s">
        <v>29</v>
      </c>
      <c r="AL695" s="678"/>
      <c r="AM695" s="678"/>
      <c r="AN695" s="678"/>
      <c r="AO695" s="678"/>
      <c r="AP695" s="678"/>
      <c r="AQ695" s="678"/>
      <c r="AR695" s="678"/>
      <c r="AS695" s="678"/>
      <c r="AT695" s="678"/>
      <c r="AU695" s="678"/>
      <c r="AV695" s="678"/>
      <c r="AW695" s="678"/>
      <c r="AX695" s="679"/>
      <c r="AY695" s="407">
        <v>712.13</v>
      </c>
      <c r="AZ695" s="304"/>
      <c r="BA695" s="304"/>
      <c r="BB695" s="408"/>
      <c r="BC695" s="680">
        <f t="shared" ref="BC695" si="109">+$AE$689*AY695</f>
        <v>712.13</v>
      </c>
      <c r="BD695" s="416"/>
      <c r="BE695" s="416"/>
      <c r="BF695" s="417"/>
      <c r="BG695" s="309">
        <v>7926</v>
      </c>
      <c r="BH695" s="310"/>
      <c r="BI695" s="310"/>
      <c r="BJ695" s="311"/>
      <c r="BK695" s="312">
        <f t="shared" ref="BK695" si="110">+AY695*BG695</f>
        <v>5644342.3799999999</v>
      </c>
      <c r="BL695" s="313"/>
      <c r="BM695" s="313"/>
      <c r="BN695" s="313"/>
      <c r="BO695" s="313"/>
      <c r="BP695" s="314"/>
      <c r="BQ695" s="294"/>
      <c r="BR695" s="295"/>
      <c r="BS695" s="295"/>
      <c r="BT695" s="295"/>
      <c r="BU695" s="295"/>
      <c r="BV695" s="295"/>
      <c r="BW695" s="296"/>
      <c r="BX695" s="294"/>
      <c r="BY695" s="295"/>
      <c r="BZ695" s="295"/>
      <c r="CA695" s="295"/>
      <c r="CB695" s="295"/>
      <c r="CC695" s="296"/>
      <c r="CD695" s="294"/>
      <c r="CE695" s="295"/>
      <c r="CF695" s="295"/>
      <c r="CG695" s="295"/>
      <c r="CH695" s="295"/>
      <c r="CI695" s="296"/>
    </row>
    <row r="696" spans="1:87" ht="18" customHeight="1" x14ac:dyDescent="0.25">
      <c r="A696" s="75"/>
      <c r="B696" s="327"/>
      <c r="C696" s="328"/>
      <c r="D696" s="328"/>
      <c r="E696" s="328"/>
      <c r="F696" s="328"/>
      <c r="G696" s="328"/>
      <c r="H696" s="328"/>
      <c r="I696" s="328"/>
      <c r="J696" s="328"/>
      <c r="K696" s="328"/>
      <c r="L696" s="328"/>
      <c r="M696" s="328"/>
      <c r="N696" s="328"/>
      <c r="O696" s="328"/>
      <c r="P696" s="328"/>
      <c r="Q696" s="328"/>
      <c r="R696" s="328"/>
      <c r="S696" s="328"/>
      <c r="T696" s="328"/>
      <c r="U696" s="328"/>
      <c r="V696" s="328"/>
      <c r="W696" s="328"/>
      <c r="X696" s="328"/>
      <c r="Y696" s="329"/>
      <c r="Z696" s="336"/>
      <c r="AA696" s="337"/>
      <c r="AB696" s="337"/>
      <c r="AC696" s="337"/>
      <c r="AD696" s="338"/>
      <c r="AE696" s="336"/>
      <c r="AF696" s="337"/>
      <c r="AG696" s="337"/>
      <c r="AH696" s="337"/>
      <c r="AI696" s="337"/>
      <c r="AJ696" s="337"/>
      <c r="AK696" s="658" t="s">
        <v>14</v>
      </c>
      <c r="AL696" s="678"/>
      <c r="AM696" s="678"/>
      <c r="AN696" s="678"/>
      <c r="AO696" s="678"/>
      <c r="AP696" s="678"/>
      <c r="AQ696" s="678"/>
      <c r="AR696" s="678"/>
      <c r="AS696" s="678"/>
      <c r="AT696" s="678"/>
      <c r="AU696" s="678"/>
      <c r="AV696" s="678"/>
      <c r="AW696" s="678"/>
      <c r="AX696" s="679"/>
      <c r="AY696" s="407">
        <v>90.27</v>
      </c>
      <c r="AZ696" s="304"/>
      <c r="BA696" s="304"/>
      <c r="BB696" s="408"/>
      <c r="BC696" s="680">
        <f t="shared" ref="BC696" si="111">+$AE$689*AY696</f>
        <v>90.27</v>
      </c>
      <c r="BD696" s="416"/>
      <c r="BE696" s="416"/>
      <c r="BF696" s="417"/>
      <c r="BG696" s="309">
        <v>7927</v>
      </c>
      <c r="BH696" s="310"/>
      <c r="BI696" s="310"/>
      <c r="BJ696" s="311"/>
      <c r="BK696" s="312">
        <f t="shared" ref="BK696" si="112">+AY696*BG696</f>
        <v>715570.28999999992</v>
      </c>
      <c r="BL696" s="313"/>
      <c r="BM696" s="313"/>
      <c r="BN696" s="313"/>
      <c r="BO696" s="313"/>
      <c r="BP696" s="314"/>
      <c r="BQ696" s="294"/>
      <c r="BR696" s="295"/>
      <c r="BS696" s="295"/>
      <c r="BT696" s="295"/>
      <c r="BU696" s="295"/>
      <c r="BV696" s="295"/>
      <c r="BW696" s="296"/>
      <c r="BX696" s="294"/>
      <c r="BY696" s="295"/>
      <c r="BZ696" s="295"/>
      <c r="CA696" s="295"/>
      <c r="CB696" s="295"/>
      <c r="CC696" s="296"/>
      <c r="CD696" s="294"/>
      <c r="CE696" s="295"/>
      <c r="CF696" s="295"/>
      <c r="CG696" s="295"/>
      <c r="CH696" s="295"/>
      <c r="CI696" s="296"/>
    </row>
    <row r="697" spans="1:87" ht="18" customHeight="1" x14ac:dyDescent="0.25">
      <c r="A697" s="75"/>
      <c r="B697" s="327"/>
      <c r="C697" s="328"/>
      <c r="D697" s="328"/>
      <c r="E697" s="328"/>
      <c r="F697" s="328"/>
      <c r="G697" s="328"/>
      <c r="H697" s="328"/>
      <c r="I697" s="328"/>
      <c r="J697" s="328"/>
      <c r="K697" s="328"/>
      <c r="L697" s="328"/>
      <c r="M697" s="328"/>
      <c r="N697" s="328"/>
      <c r="O697" s="328"/>
      <c r="P697" s="328"/>
      <c r="Q697" s="328"/>
      <c r="R697" s="328"/>
      <c r="S697" s="328"/>
      <c r="T697" s="328"/>
      <c r="U697" s="328"/>
      <c r="V697" s="328"/>
      <c r="W697" s="328"/>
      <c r="X697" s="328"/>
      <c r="Y697" s="329"/>
      <c r="Z697" s="336"/>
      <c r="AA697" s="337"/>
      <c r="AB697" s="337"/>
      <c r="AC697" s="337"/>
      <c r="AD697" s="338"/>
      <c r="AE697" s="336"/>
      <c r="AF697" s="337"/>
      <c r="AG697" s="337"/>
      <c r="AH697" s="337"/>
      <c r="AI697" s="337"/>
      <c r="AJ697" s="337"/>
      <c r="AK697" s="658" t="s">
        <v>31</v>
      </c>
      <c r="AL697" s="678"/>
      <c r="AM697" s="678"/>
      <c r="AN697" s="678"/>
      <c r="AO697" s="678"/>
      <c r="AP697" s="678"/>
      <c r="AQ697" s="678"/>
      <c r="AR697" s="678"/>
      <c r="AS697" s="678"/>
      <c r="AT697" s="678"/>
      <c r="AU697" s="678"/>
      <c r="AV697" s="678"/>
      <c r="AW697" s="678"/>
      <c r="AX697" s="679"/>
      <c r="AY697" s="407">
        <v>455.5</v>
      </c>
      <c r="AZ697" s="304"/>
      <c r="BA697" s="304"/>
      <c r="BB697" s="408"/>
      <c r="BC697" s="680">
        <f t="shared" si="107"/>
        <v>455.5</v>
      </c>
      <c r="BD697" s="416"/>
      <c r="BE697" s="416"/>
      <c r="BF697" s="417"/>
      <c r="BG697" s="309">
        <v>11177</v>
      </c>
      <c r="BH697" s="310"/>
      <c r="BI697" s="310"/>
      <c r="BJ697" s="311"/>
      <c r="BK697" s="312">
        <f t="shared" si="108"/>
        <v>5091123.5</v>
      </c>
      <c r="BL697" s="313"/>
      <c r="BM697" s="313"/>
      <c r="BN697" s="313"/>
      <c r="BO697" s="313"/>
      <c r="BP697" s="314"/>
      <c r="BQ697" s="294"/>
      <c r="BR697" s="295"/>
      <c r="BS697" s="295"/>
      <c r="BT697" s="295"/>
      <c r="BU697" s="295"/>
      <c r="BV697" s="295"/>
      <c r="BW697" s="296"/>
      <c r="BX697" s="294"/>
      <c r="BY697" s="295"/>
      <c r="BZ697" s="295"/>
      <c r="CA697" s="295"/>
      <c r="CB697" s="295"/>
      <c r="CC697" s="296"/>
      <c r="CD697" s="294"/>
      <c r="CE697" s="295"/>
      <c r="CF697" s="295"/>
      <c r="CG697" s="295"/>
      <c r="CH697" s="295"/>
      <c r="CI697" s="296"/>
    </row>
    <row r="698" spans="1:87" ht="18" customHeight="1" x14ac:dyDescent="0.25">
      <c r="A698" s="75"/>
      <c r="B698" s="327"/>
      <c r="C698" s="328"/>
      <c r="D698" s="328"/>
      <c r="E698" s="328"/>
      <c r="F698" s="328"/>
      <c r="G698" s="328"/>
      <c r="H698" s="328"/>
      <c r="I698" s="328"/>
      <c r="J698" s="328"/>
      <c r="K698" s="328"/>
      <c r="L698" s="328"/>
      <c r="M698" s="328"/>
      <c r="N698" s="328"/>
      <c r="O698" s="328"/>
      <c r="P698" s="328"/>
      <c r="Q698" s="328"/>
      <c r="R698" s="328"/>
      <c r="S698" s="328"/>
      <c r="T698" s="328"/>
      <c r="U698" s="328"/>
      <c r="V698" s="328"/>
      <c r="W698" s="328"/>
      <c r="X698" s="328"/>
      <c r="Y698" s="329"/>
      <c r="Z698" s="336"/>
      <c r="AA698" s="337"/>
      <c r="AB698" s="337"/>
      <c r="AC698" s="337"/>
      <c r="AD698" s="338"/>
      <c r="AE698" s="336"/>
      <c r="AF698" s="337"/>
      <c r="AG698" s="337"/>
      <c r="AH698" s="337"/>
      <c r="AI698" s="337"/>
      <c r="AJ698" s="337"/>
      <c r="AK698" s="658" t="s">
        <v>32</v>
      </c>
      <c r="AL698" s="678"/>
      <c r="AM698" s="678"/>
      <c r="AN698" s="678"/>
      <c r="AO698" s="678"/>
      <c r="AP698" s="678"/>
      <c r="AQ698" s="678"/>
      <c r="AR698" s="678"/>
      <c r="AS698" s="678"/>
      <c r="AT698" s="678"/>
      <c r="AU698" s="678"/>
      <c r="AV698" s="678"/>
      <c r="AW698" s="678"/>
      <c r="AX698" s="679"/>
      <c r="AY698" s="407">
        <v>116.38</v>
      </c>
      <c r="AZ698" s="304"/>
      <c r="BA698" s="304"/>
      <c r="BB698" s="408"/>
      <c r="BC698" s="680">
        <f t="shared" ref="BC698" si="113">+$AE$689*AY698</f>
        <v>116.38</v>
      </c>
      <c r="BD698" s="416"/>
      <c r="BE698" s="416"/>
      <c r="BF698" s="417"/>
      <c r="BG698" s="309">
        <v>10968</v>
      </c>
      <c r="BH698" s="310"/>
      <c r="BI698" s="310"/>
      <c r="BJ698" s="311"/>
      <c r="BK698" s="312">
        <f t="shared" ref="BK698" si="114">+AY698*BG698</f>
        <v>1276455.8399999999</v>
      </c>
      <c r="BL698" s="313"/>
      <c r="BM698" s="313"/>
      <c r="BN698" s="313"/>
      <c r="BO698" s="313"/>
      <c r="BP698" s="314"/>
      <c r="BQ698" s="294"/>
      <c r="BR698" s="295"/>
      <c r="BS698" s="295"/>
      <c r="BT698" s="295"/>
      <c r="BU698" s="295"/>
      <c r="BV698" s="295"/>
      <c r="BW698" s="296"/>
      <c r="BX698" s="294"/>
      <c r="BY698" s="295"/>
      <c r="BZ698" s="295"/>
      <c r="CA698" s="295"/>
      <c r="CB698" s="295"/>
      <c r="CC698" s="296"/>
      <c r="CD698" s="294"/>
      <c r="CE698" s="295"/>
      <c r="CF698" s="295"/>
      <c r="CG698" s="295"/>
      <c r="CH698" s="295"/>
      <c r="CI698" s="296"/>
    </row>
    <row r="699" spans="1:87" ht="18" customHeight="1" x14ac:dyDescent="0.25">
      <c r="A699" s="75"/>
      <c r="B699" s="327"/>
      <c r="C699" s="328"/>
      <c r="D699" s="328"/>
      <c r="E699" s="328"/>
      <c r="F699" s="328"/>
      <c r="G699" s="328"/>
      <c r="H699" s="328"/>
      <c r="I699" s="328"/>
      <c r="J699" s="328"/>
      <c r="K699" s="328"/>
      <c r="L699" s="328"/>
      <c r="M699" s="328"/>
      <c r="N699" s="328"/>
      <c r="O699" s="328"/>
      <c r="P699" s="328"/>
      <c r="Q699" s="328"/>
      <c r="R699" s="328"/>
      <c r="S699" s="328"/>
      <c r="T699" s="328"/>
      <c r="U699" s="328"/>
      <c r="V699" s="328"/>
      <c r="W699" s="328"/>
      <c r="X699" s="328"/>
      <c r="Y699" s="329"/>
      <c r="Z699" s="336"/>
      <c r="AA699" s="337"/>
      <c r="AB699" s="337"/>
      <c r="AC699" s="337"/>
      <c r="AD699" s="338"/>
      <c r="AE699" s="336"/>
      <c r="AF699" s="337"/>
      <c r="AG699" s="337"/>
      <c r="AH699" s="337"/>
      <c r="AI699" s="337"/>
      <c r="AJ699" s="337"/>
      <c r="AK699" s="658" t="s">
        <v>33</v>
      </c>
      <c r="AL699" s="678"/>
      <c r="AM699" s="678"/>
      <c r="AN699" s="678"/>
      <c r="AO699" s="678"/>
      <c r="AP699" s="678"/>
      <c r="AQ699" s="678"/>
      <c r="AR699" s="678"/>
      <c r="AS699" s="678"/>
      <c r="AT699" s="678"/>
      <c r="AU699" s="678"/>
      <c r="AV699" s="678"/>
      <c r="AW699" s="678"/>
      <c r="AX699" s="679"/>
      <c r="AY699" s="407">
        <v>15.12</v>
      </c>
      <c r="AZ699" s="304"/>
      <c r="BA699" s="304"/>
      <c r="BB699" s="408"/>
      <c r="BC699" s="680">
        <f t="shared" ref="BC699" si="115">+$AE$689*AY699</f>
        <v>15.12</v>
      </c>
      <c r="BD699" s="416"/>
      <c r="BE699" s="416"/>
      <c r="BF699" s="417"/>
      <c r="BG699" s="309">
        <v>7925</v>
      </c>
      <c r="BH699" s="310"/>
      <c r="BI699" s="310"/>
      <c r="BJ699" s="311"/>
      <c r="BK699" s="312">
        <f t="shared" ref="BK699" si="116">+AY699*BG699</f>
        <v>119826</v>
      </c>
      <c r="BL699" s="313"/>
      <c r="BM699" s="313"/>
      <c r="BN699" s="313"/>
      <c r="BO699" s="313"/>
      <c r="BP699" s="314"/>
      <c r="BQ699" s="294"/>
      <c r="BR699" s="295"/>
      <c r="BS699" s="295"/>
      <c r="BT699" s="295"/>
      <c r="BU699" s="295"/>
      <c r="BV699" s="295"/>
      <c r="BW699" s="296"/>
      <c r="BX699" s="294"/>
      <c r="BY699" s="295"/>
      <c r="BZ699" s="295"/>
      <c r="CA699" s="295"/>
      <c r="CB699" s="295"/>
      <c r="CC699" s="296"/>
      <c r="CD699" s="294"/>
      <c r="CE699" s="295"/>
      <c r="CF699" s="295"/>
      <c r="CG699" s="295"/>
      <c r="CH699" s="295"/>
      <c r="CI699" s="296"/>
    </row>
    <row r="700" spans="1:87" ht="18" customHeight="1" x14ac:dyDescent="0.25">
      <c r="A700" s="75"/>
      <c r="B700" s="327"/>
      <c r="C700" s="328"/>
      <c r="D700" s="328"/>
      <c r="E700" s="328"/>
      <c r="F700" s="328"/>
      <c r="G700" s="328"/>
      <c r="H700" s="328"/>
      <c r="I700" s="328"/>
      <c r="J700" s="328"/>
      <c r="K700" s="328"/>
      <c r="L700" s="328"/>
      <c r="M700" s="328"/>
      <c r="N700" s="328"/>
      <c r="O700" s="328"/>
      <c r="P700" s="328"/>
      <c r="Q700" s="328"/>
      <c r="R700" s="328"/>
      <c r="S700" s="328"/>
      <c r="T700" s="328"/>
      <c r="U700" s="328"/>
      <c r="V700" s="328"/>
      <c r="W700" s="328"/>
      <c r="X700" s="328"/>
      <c r="Y700" s="329"/>
      <c r="Z700" s="336"/>
      <c r="AA700" s="337"/>
      <c r="AB700" s="337"/>
      <c r="AC700" s="337"/>
      <c r="AD700" s="338"/>
      <c r="AE700" s="336"/>
      <c r="AF700" s="337"/>
      <c r="AG700" s="337"/>
      <c r="AH700" s="337"/>
      <c r="AI700" s="337"/>
      <c r="AJ700" s="337"/>
      <c r="AK700" s="658" t="s">
        <v>34</v>
      </c>
      <c r="AL700" s="678"/>
      <c r="AM700" s="678"/>
      <c r="AN700" s="678"/>
      <c r="AO700" s="678"/>
      <c r="AP700" s="678"/>
      <c r="AQ700" s="678"/>
      <c r="AR700" s="678"/>
      <c r="AS700" s="678"/>
      <c r="AT700" s="678"/>
      <c r="AU700" s="678"/>
      <c r="AV700" s="678"/>
      <c r="AW700" s="678"/>
      <c r="AX700" s="679"/>
      <c r="AY700" s="407">
        <v>69</v>
      </c>
      <c r="AZ700" s="304"/>
      <c r="BA700" s="304"/>
      <c r="BB700" s="408"/>
      <c r="BC700" s="680">
        <f t="shared" ref="BC700" si="117">+$AE$689*AY700</f>
        <v>69</v>
      </c>
      <c r="BD700" s="416"/>
      <c r="BE700" s="416"/>
      <c r="BF700" s="417"/>
      <c r="BG700" s="309">
        <v>7925</v>
      </c>
      <c r="BH700" s="310"/>
      <c r="BI700" s="310"/>
      <c r="BJ700" s="311"/>
      <c r="BK700" s="312">
        <f t="shared" ref="BK700" si="118">+AY700*BG700</f>
        <v>546825</v>
      </c>
      <c r="BL700" s="313"/>
      <c r="BM700" s="313"/>
      <c r="BN700" s="313"/>
      <c r="BO700" s="313"/>
      <c r="BP700" s="314"/>
      <c r="BQ700" s="294"/>
      <c r="BR700" s="295"/>
      <c r="BS700" s="295"/>
      <c r="BT700" s="295"/>
      <c r="BU700" s="295"/>
      <c r="BV700" s="295"/>
      <c r="BW700" s="296"/>
      <c r="BX700" s="294"/>
      <c r="BY700" s="295"/>
      <c r="BZ700" s="295"/>
      <c r="CA700" s="295"/>
      <c r="CB700" s="295"/>
      <c r="CC700" s="296"/>
      <c r="CD700" s="294"/>
      <c r="CE700" s="295"/>
      <c r="CF700" s="295"/>
      <c r="CG700" s="295"/>
      <c r="CH700" s="295"/>
      <c r="CI700" s="296"/>
    </row>
    <row r="701" spans="1:87" ht="18" customHeight="1" x14ac:dyDescent="0.25">
      <c r="A701" s="75"/>
      <c r="B701" s="327"/>
      <c r="C701" s="328"/>
      <c r="D701" s="328"/>
      <c r="E701" s="328"/>
      <c r="F701" s="328"/>
      <c r="G701" s="328"/>
      <c r="H701" s="328"/>
      <c r="I701" s="328"/>
      <c r="J701" s="328"/>
      <c r="K701" s="328"/>
      <c r="L701" s="328"/>
      <c r="M701" s="328"/>
      <c r="N701" s="328"/>
      <c r="O701" s="328"/>
      <c r="P701" s="328"/>
      <c r="Q701" s="328"/>
      <c r="R701" s="328"/>
      <c r="S701" s="328"/>
      <c r="T701" s="328"/>
      <c r="U701" s="328"/>
      <c r="V701" s="328"/>
      <c r="W701" s="328"/>
      <c r="X701" s="328"/>
      <c r="Y701" s="329"/>
      <c r="Z701" s="336"/>
      <c r="AA701" s="337"/>
      <c r="AB701" s="337"/>
      <c r="AC701" s="337"/>
      <c r="AD701" s="338"/>
      <c r="AE701" s="336"/>
      <c r="AF701" s="337"/>
      <c r="AG701" s="337"/>
      <c r="AH701" s="337"/>
      <c r="AI701" s="337"/>
      <c r="AJ701" s="337"/>
      <c r="AK701" s="658" t="s">
        <v>35</v>
      </c>
      <c r="AL701" s="678"/>
      <c r="AM701" s="678"/>
      <c r="AN701" s="678"/>
      <c r="AO701" s="678"/>
      <c r="AP701" s="678"/>
      <c r="AQ701" s="678"/>
      <c r="AR701" s="678"/>
      <c r="AS701" s="678"/>
      <c r="AT701" s="678"/>
      <c r="AU701" s="678"/>
      <c r="AV701" s="678"/>
      <c r="AW701" s="678"/>
      <c r="AX701" s="679"/>
      <c r="AY701" s="407">
        <v>140.72999999999999</v>
      </c>
      <c r="AZ701" s="304"/>
      <c r="BA701" s="304"/>
      <c r="BB701" s="408"/>
      <c r="BC701" s="680">
        <f t="shared" ref="BC701" si="119">+$AE$689*AY701</f>
        <v>140.72999999999999</v>
      </c>
      <c r="BD701" s="416"/>
      <c r="BE701" s="416"/>
      <c r="BF701" s="417"/>
      <c r="BG701" s="309">
        <v>11718</v>
      </c>
      <c r="BH701" s="310"/>
      <c r="BI701" s="310"/>
      <c r="BJ701" s="311"/>
      <c r="BK701" s="312">
        <f t="shared" ref="BK701" si="120">+AY701*BG701</f>
        <v>1649074.14</v>
      </c>
      <c r="BL701" s="313"/>
      <c r="BM701" s="313"/>
      <c r="BN701" s="313"/>
      <c r="BO701" s="313"/>
      <c r="BP701" s="314"/>
      <c r="BQ701" s="294"/>
      <c r="BR701" s="295"/>
      <c r="BS701" s="295"/>
      <c r="BT701" s="295"/>
      <c r="BU701" s="295"/>
      <c r="BV701" s="295"/>
      <c r="BW701" s="296"/>
      <c r="BX701" s="294"/>
      <c r="BY701" s="295"/>
      <c r="BZ701" s="295"/>
      <c r="CA701" s="295"/>
      <c r="CB701" s="295"/>
      <c r="CC701" s="296"/>
      <c r="CD701" s="294"/>
      <c r="CE701" s="295"/>
      <c r="CF701" s="295"/>
      <c r="CG701" s="295"/>
      <c r="CH701" s="295"/>
      <c r="CI701" s="296"/>
    </row>
    <row r="702" spans="1:87" ht="18" customHeight="1" x14ac:dyDescent="0.25">
      <c r="A702" s="75"/>
      <c r="B702" s="327"/>
      <c r="C702" s="328"/>
      <c r="D702" s="328"/>
      <c r="E702" s="328"/>
      <c r="F702" s="328"/>
      <c r="G702" s="328"/>
      <c r="H702" s="328"/>
      <c r="I702" s="328"/>
      <c r="J702" s="328"/>
      <c r="K702" s="328"/>
      <c r="L702" s="328"/>
      <c r="M702" s="328"/>
      <c r="N702" s="328"/>
      <c r="O702" s="328"/>
      <c r="P702" s="328"/>
      <c r="Q702" s="328"/>
      <c r="R702" s="328"/>
      <c r="S702" s="328"/>
      <c r="T702" s="328"/>
      <c r="U702" s="328"/>
      <c r="V702" s="328"/>
      <c r="W702" s="328"/>
      <c r="X702" s="328"/>
      <c r="Y702" s="329"/>
      <c r="Z702" s="336"/>
      <c r="AA702" s="337"/>
      <c r="AB702" s="337"/>
      <c r="AC702" s="337"/>
      <c r="AD702" s="338"/>
      <c r="AE702" s="336"/>
      <c r="AF702" s="337"/>
      <c r="AG702" s="337"/>
      <c r="AH702" s="337"/>
      <c r="AI702" s="337"/>
      <c r="AJ702" s="337"/>
      <c r="AK702" s="658" t="s">
        <v>36</v>
      </c>
      <c r="AL702" s="678"/>
      <c r="AM702" s="678"/>
      <c r="AN702" s="678"/>
      <c r="AO702" s="678"/>
      <c r="AP702" s="678"/>
      <c r="AQ702" s="678"/>
      <c r="AR702" s="678"/>
      <c r="AS702" s="678"/>
      <c r="AT702" s="678"/>
      <c r="AU702" s="678"/>
      <c r="AV702" s="678"/>
      <c r="AW702" s="678"/>
      <c r="AX702" s="679"/>
      <c r="AY702" s="407">
        <v>98.29</v>
      </c>
      <c r="AZ702" s="304"/>
      <c r="BA702" s="304"/>
      <c r="BB702" s="408"/>
      <c r="BC702" s="680">
        <f t="shared" si="107"/>
        <v>98.29</v>
      </c>
      <c r="BD702" s="416"/>
      <c r="BE702" s="416"/>
      <c r="BF702" s="417"/>
      <c r="BG702" s="309">
        <v>7925</v>
      </c>
      <c r="BH702" s="310"/>
      <c r="BI702" s="310"/>
      <c r="BJ702" s="311"/>
      <c r="BK702" s="312">
        <f t="shared" si="108"/>
        <v>778948.25</v>
      </c>
      <c r="BL702" s="313"/>
      <c r="BM702" s="313"/>
      <c r="BN702" s="313"/>
      <c r="BO702" s="313"/>
      <c r="BP702" s="314"/>
      <c r="BQ702" s="294"/>
      <c r="BR702" s="295"/>
      <c r="BS702" s="295"/>
      <c r="BT702" s="295"/>
      <c r="BU702" s="295"/>
      <c r="BV702" s="295"/>
      <c r="BW702" s="296"/>
      <c r="BX702" s="294"/>
      <c r="BY702" s="295"/>
      <c r="BZ702" s="295"/>
      <c r="CA702" s="295"/>
      <c r="CB702" s="295"/>
      <c r="CC702" s="296"/>
      <c r="CD702" s="294"/>
      <c r="CE702" s="295"/>
      <c r="CF702" s="295"/>
      <c r="CG702" s="295"/>
      <c r="CH702" s="295"/>
      <c r="CI702" s="296"/>
    </row>
    <row r="703" spans="1:87" ht="18" customHeight="1" x14ac:dyDescent="0.25">
      <c r="A703" s="75"/>
      <c r="B703" s="327"/>
      <c r="C703" s="328"/>
      <c r="D703" s="328"/>
      <c r="E703" s="328"/>
      <c r="F703" s="328"/>
      <c r="G703" s="328"/>
      <c r="H703" s="328"/>
      <c r="I703" s="328"/>
      <c r="J703" s="328"/>
      <c r="K703" s="328"/>
      <c r="L703" s="328"/>
      <c r="M703" s="328"/>
      <c r="N703" s="328"/>
      <c r="O703" s="328"/>
      <c r="P703" s="328"/>
      <c r="Q703" s="328"/>
      <c r="R703" s="328"/>
      <c r="S703" s="328"/>
      <c r="T703" s="328"/>
      <c r="U703" s="328"/>
      <c r="V703" s="328"/>
      <c r="W703" s="328"/>
      <c r="X703" s="328"/>
      <c r="Y703" s="329"/>
      <c r="Z703" s="336"/>
      <c r="AA703" s="337"/>
      <c r="AB703" s="337"/>
      <c r="AC703" s="337"/>
      <c r="AD703" s="338"/>
      <c r="AE703" s="336"/>
      <c r="AF703" s="337"/>
      <c r="AG703" s="337"/>
      <c r="AH703" s="337"/>
      <c r="AI703" s="337"/>
      <c r="AJ703" s="337"/>
      <c r="AK703" s="658" t="s">
        <v>527</v>
      </c>
      <c r="AL703" s="678"/>
      <c r="AM703" s="678"/>
      <c r="AN703" s="678"/>
      <c r="AO703" s="678"/>
      <c r="AP703" s="678"/>
      <c r="AQ703" s="678"/>
      <c r="AR703" s="678"/>
      <c r="AS703" s="678"/>
      <c r="AT703" s="678"/>
      <c r="AU703" s="678"/>
      <c r="AV703" s="678"/>
      <c r="AW703" s="678"/>
      <c r="AX703" s="679"/>
      <c r="AY703" s="407">
        <v>575.63</v>
      </c>
      <c r="AZ703" s="304"/>
      <c r="BA703" s="304"/>
      <c r="BB703" s="408"/>
      <c r="BC703" s="680">
        <f t="shared" ref="BC703" si="121">+$AE$689*AY703</f>
        <v>575.63</v>
      </c>
      <c r="BD703" s="416"/>
      <c r="BE703" s="416"/>
      <c r="BF703" s="417"/>
      <c r="BG703" s="309">
        <v>18911</v>
      </c>
      <c r="BH703" s="310"/>
      <c r="BI703" s="310"/>
      <c r="BJ703" s="311"/>
      <c r="BK703" s="312">
        <f t="shared" ref="BK703" si="122">+AY703*BG703</f>
        <v>10885738.93</v>
      </c>
      <c r="BL703" s="313"/>
      <c r="BM703" s="313"/>
      <c r="BN703" s="313"/>
      <c r="BO703" s="313"/>
      <c r="BP703" s="314"/>
      <c r="BQ703" s="294"/>
      <c r="BR703" s="295"/>
      <c r="BS703" s="295"/>
      <c r="BT703" s="295"/>
      <c r="BU703" s="295"/>
      <c r="BV703" s="295"/>
      <c r="BW703" s="296"/>
      <c r="BX703" s="294"/>
      <c r="BY703" s="295"/>
      <c r="BZ703" s="295"/>
      <c r="CA703" s="295"/>
      <c r="CB703" s="295"/>
      <c r="CC703" s="296"/>
      <c r="CD703" s="294"/>
      <c r="CE703" s="295"/>
      <c r="CF703" s="295"/>
      <c r="CG703" s="295"/>
      <c r="CH703" s="295"/>
      <c r="CI703" s="296"/>
    </row>
    <row r="704" spans="1:87" ht="18" customHeight="1" x14ac:dyDescent="0.25">
      <c r="A704" s="75"/>
      <c r="B704" s="327"/>
      <c r="C704" s="328"/>
      <c r="D704" s="328"/>
      <c r="E704" s="328"/>
      <c r="F704" s="328"/>
      <c r="G704" s="328"/>
      <c r="H704" s="328"/>
      <c r="I704" s="328"/>
      <c r="J704" s="328"/>
      <c r="K704" s="328"/>
      <c r="L704" s="328"/>
      <c r="M704" s="328"/>
      <c r="N704" s="328"/>
      <c r="O704" s="328"/>
      <c r="P704" s="328"/>
      <c r="Q704" s="328"/>
      <c r="R704" s="328"/>
      <c r="S704" s="328"/>
      <c r="T704" s="328"/>
      <c r="U704" s="328"/>
      <c r="V704" s="328"/>
      <c r="W704" s="328"/>
      <c r="X704" s="328"/>
      <c r="Y704" s="329"/>
      <c r="Z704" s="336"/>
      <c r="AA704" s="337"/>
      <c r="AB704" s="337"/>
      <c r="AC704" s="337"/>
      <c r="AD704" s="338"/>
      <c r="AE704" s="336"/>
      <c r="AF704" s="337"/>
      <c r="AG704" s="337"/>
      <c r="AH704" s="337"/>
      <c r="AI704" s="337"/>
      <c r="AJ704" s="337"/>
      <c r="AK704" s="658" t="s">
        <v>13</v>
      </c>
      <c r="AL704" s="678"/>
      <c r="AM704" s="678"/>
      <c r="AN704" s="678"/>
      <c r="AO704" s="678"/>
      <c r="AP704" s="678"/>
      <c r="AQ704" s="678"/>
      <c r="AR704" s="678"/>
      <c r="AS704" s="678"/>
      <c r="AT704" s="678"/>
      <c r="AU704" s="678"/>
      <c r="AV704" s="678"/>
      <c r="AW704" s="678"/>
      <c r="AX704" s="679"/>
      <c r="AY704" s="407">
        <v>116.17</v>
      </c>
      <c r="AZ704" s="304"/>
      <c r="BA704" s="304"/>
      <c r="BB704" s="408"/>
      <c r="BC704" s="680">
        <f t="shared" si="107"/>
        <v>116.17</v>
      </c>
      <c r="BD704" s="416"/>
      <c r="BE704" s="416"/>
      <c r="BF704" s="417"/>
      <c r="BG704" s="309">
        <v>40826</v>
      </c>
      <c r="BH704" s="310"/>
      <c r="BI704" s="310"/>
      <c r="BJ704" s="311"/>
      <c r="BK704" s="312">
        <f t="shared" si="108"/>
        <v>4742756.42</v>
      </c>
      <c r="BL704" s="313"/>
      <c r="BM704" s="313"/>
      <c r="BN704" s="313"/>
      <c r="BO704" s="313"/>
      <c r="BP704" s="314"/>
      <c r="BQ704" s="294"/>
      <c r="BR704" s="295"/>
      <c r="BS704" s="295"/>
      <c r="BT704" s="295"/>
      <c r="BU704" s="295"/>
      <c r="BV704" s="295"/>
      <c r="BW704" s="296"/>
      <c r="BX704" s="294"/>
      <c r="BY704" s="295"/>
      <c r="BZ704" s="295"/>
      <c r="CA704" s="295"/>
      <c r="CB704" s="295"/>
      <c r="CC704" s="296"/>
      <c r="CD704" s="294"/>
      <c r="CE704" s="295"/>
      <c r="CF704" s="295"/>
      <c r="CG704" s="295"/>
      <c r="CH704" s="295"/>
      <c r="CI704" s="296"/>
    </row>
    <row r="705" spans="1:87" ht="18" customHeight="1" x14ac:dyDescent="0.25">
      <c r="A705" s="75"/>
      <c r="B705" s="327"/>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9"/>
      <c r="Z705" s="336"/>
      <c r="AA705" s="337"/>
      <c r="AB705" s="337"/>
      <c r="AC705" s="337"/>
      <c r="AD705" s="338"/>
      <c r="AE705" s="336"/>
      <c r="AF705" s="337"/>
      <c r="AG705" s="337"/>
      <c r="AH705" s="337"/>
      <c r="AI705" s="337"/>
      <c r="AJ705" s="337"/>
      <c r="AK705" s="658" t="s">
        <v>40</v>
      </c>
      <c r="AL705" s="678"/>
      <c r="AM705" s="678"/>
      <c r="AN705" s="678"/>
      <c r="AO705" s="678"/>
      <c r="AP705" s="678"/>
      <c r="AQ705" s="678"/>
      <c r="AR705" s="678"/>
      <c r="AS705" s="678"/>
      <c r="AT705" s="678"/>
      <c r="AU705" s="678"/>
      <c r="AV705" s="678"/>
      <c r="AW705" s="678"/>
      <c r="AX705" s="679"/>
      <c r="AY705" s="407">
        <v>4.16</v>
      </c>
      <c r="AZ705" s="304"/>
      <c r="BA705" s="304"/>
      <c r="BB705" s="408"/>
      <c r="BC705" s="680">
        <f t="shared" ref="BC705" si="123">+$AE$689*AY705</f>
        <v>4.16</v>
      </c>
      <c r="BD705" s="416"/>
      <c r="BE705" s="416"/>
      <c r="BF705" s="417"/>
      <c r="BG705" s="309">
        <v>26988</v>
      </c>
      <c r="BH705" s="310"/>
      <c r="BI705" s="310"/>
      <c r="BJ705" s="311"/>
      <c r="BK705" s="312">
        <f t="shared" ref="BK705" si="124">+AY705*BG705</f>
        <v>112270.08</v>
      </c>
      <c r="BL705" s="313"/>
      <c r="BM705" s="313"/>
      <c r="BN705" s="313"/>
      <c r="BO705" s="313"/>
      <c r="BP705" s="314"/>
      <c r="BQ705" s="294"/>
      <c r="BR705" s="295"/>
      <c r="BS705" s="295"/>
      <c r="BT705" s="295"/>
      <c r="BU705" s="295"/>
      <c r="BV705" s="295"/>
      <c r="BW705" s="296"/>
      <c r="BX705" s="294"/>
      <c r="BY705" s="295"/>
      <c r="BZ705" s="295"/>
      <c r="CA705" s="295"/>
      <c r="CB705" s="295"/>
      <c r="CC705" s="296"/>
      <c r="CD705" s="294"/>
      <c r="CE705" s="295"/>
      <c r="CF705" s="295"/>
      <c r="CG705" s="295"/>
      <c r="CH705" s="295"/>
      <c r="CI705" s="296"/>
    </row>
    <row r="706" spans="1:87" ht="18" customHeight="1" x14ac:dyDescent="0.25">
      <c r="A706" s="75"/>
      <c r="B706" s="327"/>
      <c r="C706" s="328"/>
      <c r="D706" s="328"/>
      <c r="E706" s="328"/>
      <c r="F706" s="328"/>
      <c r="G706" s="328"/>
      <c r="H706" s="328"/>
      <c r="I706" s="328"/>
      <c r="J706" s="328"/>
      <c r="K706" s="328"/>
      <c r="L706" s="328"/>
      <c r="M706" s="328"/>
      <c r="N706" s="328"/>
      <c r="O706" s="328"/>
      <c r="P706" s="328"/>
      <c r="Q706" s="328"/>
      <c r="R706" s="328"/>
      <c r="S706" s="328"/>
      <c r="T706" s="328"/>
      <c r="U706" s="328"/>
      <c r="V706" s="328"/>
      <c r="W706" s="328"/>
      <c r="X706" s="328"/>
      <c r="Y706" s="329"/>
      <c r="Z706" s="336"/>
      <c r="AA706" s="337"/>
      <c r="AB706" s="337"/>
      <c r="AC706" s="337"/>
      <c r="AD706" s="338"/>
      <c r="AE706" s="336"/>
      <c r="AF706" s="337"/>
      <c r="AG706" s="337"/>
      <c r="AH706" s="337"/>
      <c r="AI706" s="337"/>
      <c r="AJ706" s="337"/>
      <c r="AK706" s="658" t="s">
        <v>528</v>
      </c>
      <c r="AL706" s="678"/>
      <c r="AM706" s="678"/>
      <c r="AN706" s="678"/>
      <c r="AO706" s="678"/>
      <c r="AP706" s="678"/>
      <c r="AQ706" s="678"/>
      <c r="AR706" s="678"/>
      <c r="AS706" s="678"/>
      <c r="AT706" s="678"/>
      <c r="AU706" s="678"/>
      <c r="AV706" s="678"/>
      <c r="AW706" s="678"/>
      <c r="AX706" s="679"/>
      <c r="AY706" s="407">
        <v>352.8</v>
      </c>
      <c r="AZ706" s="304"/>
      <c r="BA706" s="304"/>
      <c r="BB706" s="408"/>
      <c r="BC706" s="680">
        <f t="shared" ref="BC706" si="125">+$AE$689*AY706</f>
        <v>352.8</v>
      </c>
      <c r="BD706" s="416"/>
      <c r="BE706" s="416"/>
      <c r="BF706" s="417"/>
      <c r="BG706" s="309">
        <v>22530</v>
      </c>
      <c r="BH706" s="310"/>
      <c r="BI706" s="310"/>
      <c r="BJ706" s="311"/>
      <c r="BK706" s="312">
        <f t="shared" ref="BK706" si="126">+AY706*BG706</f>
        <v>7948584</v>
      </c>
      <c r="BL706" s="313"/>
      <c r="BM706" s="313"/>
      <c r="BN706" s="313"/>
      <c r="BO706" s="313"/>
      <c r="BP706" s="314"/>
      <c r="BQ706" s="294"/>
      <c r="BR706" s="295"/>
      <c r="BS706" s="295"/>
      <c r="BT706" s="295"/>
      <c r="BU706" s="295"/>
      <c r="BV706" s="295"/>
      <c r="BW706" s="296"/>
      <c r="BX706" s="294"/>
      <c r="BY706" s="295"/>
      <c r="BZ706" s="295"/>
      <c r="CA706" s="295"/>
      <c r="CB706" s="295"/>
      <c r="CC706" s="296"/>
      <c r="CD706" s="294"/>
      <c r="CE706" s="295"/>
      <c r="CF706" s="295"/>
      <c r="CG706" s="295"/>
      <c r="CH706" s="295"/>
      <c r="CI706" s="296"/>
    </row>
    <row r="707" spans="1:87" ht="18" customHeight="1" x14ac:dyDescent="0.25">
      <c r="A707" s="75"/>
      <c r="B707" s="327"/>
      <c r="C707" s="328"/>
      <c r="D707" s="328"/>
      <c r="E707" s="328"/>
      <c r="F707" s="328"/>
      <c r="G707" s="328"/>
      <c r="H707" s="328"/>
      <c r="I707" s="328"/>
      <c r="J707" s="328"/>
      <c r="K707" s="328"/>
      <c r="L707" s="328"/>
      <c r="M707" s="328"/>
      <c r="N707" s="328"/>
      <c r="O707" s="328"/>
      <c r="P707" s="328"/>
      <c r="Q707" s="328"/>
      <c r="R707" s="328"/>
      <c r="S707" s="328"/>
      <c r="T707" s="328"/>
      <c r="U707" s="328"/>
      <c r="V707" s="328"/>
      <c r="W707" s="328"/>
      <c r="X707" s="328"/>
      <c r="Y707" s="329"/>
      <c r="Z707" s="336"/>
      <c r="AA707" s="337"/>
      <c r="AB707" s="337"/>
      <c r="AC707" s="337"/>
      <c r="AD707" s="338"/>
      <c r="AE707" s="336"/>
      <c r="AF707" s="337"/>
      <c r="AG707" s="337"/>
      <c r="AH707" s="337"/>
      <c r="AI707" s="337"/>
      <c r="AJ707" s="337"/>
      <c r="AK707" s="658" t="s">
        <v>529</v>
      </c>
      <c r="AL707" s="678"/>
      <c r="AM707" s="678"/>
      <c r="AN707" s="678"/>
      <c r="AO707" s="678"/>
      <c r="AP707" s="678"/>
      <c r="AQ707" s="678"/>
      <c r="AR707" s="678"/>
      <c r="AS707" s="678"/>
      <c r="AT707" s="678"/>
      <c r="AU707" s="678"/>
      <c r="AV707" s="678"/>
      <c r="AW707" s="678"/>
      <c r="AX707" s="679"/>
      <c r="AY707" s="407">
        <v>27.61</v>
      </c>
      <c r="AZ707" s="304"/>
      <c r="BA707" s="304"/>
      <c r="BB707" s="408"/>
      <c r="BC707" s="680">
        <f t="shared" ref="BC707" si="127">+$AE$689*AY707</f>
        <v>27.61</v>
      </c>
      <c r="BD707" s="416"/>
      <c r="BE707" s="416"/>
      <c r="BF707" s="417"/>
      <c r="BG707" s="309">
        <v>18911</v>
      </c>
      <c r="BH707" s="310"/>
      <c r="BI707" s="310"/>
      <c r="BJ707" s="311"/>
      <c r="BK707" s="312">
        <f t="shared" ref="BK707" si="128">+AY707*BG707</f>
        <v>522132.70999999996</v>
      </c>
      <c r="BL707" s="313"/>
      <c r="BM707" s="313"/>
      <c r="BN707" s="313"/>
      <c r="BO707" s="313"/>
      <c r="BP707" s="314"/>
      <c r="BQ707" s="294"/>
      <c r="BR707" s="295"/>
      <c r="BS707" s="295"/>
      <c r="BT707" s="295"/>
      <c r="BU707" s="295"/>
      <c r="BV707" s="295"/>
      <c r="BW707" s="296"/>
      <c r="BX707" s="294"/>
      <c r="BY707" s="295"/>
      <c r="BZ707" s="295"/>
      <c r="CA707" s="295"/>
      <c r="CB707" s="295"/>
      <c r="CC707" s="296"/>
      <c r="CD707" s="294"/>
      <c r="CE707" s="295"/>
      <c r="CF707" s="295"/>
      <c r="CG707" s="295"/>
      <c r="CH707" s="295"/>
      <c r="CI707" s="296"/>
    </row>
    <row r="708" spans="1:87" ht="18" customHeight="1" x14ac:dyDescent="0.25">
      <c r="A708" s="75"/>
      <c r="B708" s="327"/>
      <c r="C708" s="328"/>
      <c r="D708" s="328"/>
      <c r="E708" s="328"/>
      <c r="F708" s="328"/>
      <c r="G708" s="328"/>
      <c r="H708" s="328"/>
      <c r="I708" s="328"/>
      <c r="J708" s="328"/>
      <c r="K708" s="328"/>
      <c r="L708" s="328"/>
      <c r="M708" s="328"/>
      <c r="N708" s="328"/>
      <c r="O708" s="328"/>
      <c r="P708" s="328"/>
      <c r="Q708" s="328"/>
      <c r="R708" s="328"/>
      <c r="S708" s="328"/>
      <c r="T708" s="328"/>
      <c r="U708" s="328"/>
      <c r="V708" s="328"/>
      <c r="W708" s="328"/>
      <c r="X708" s="328"/>
      <c r="Y708" s="329"/>
      <c r="Z708" s="336"/>
      <c r="AA708" s="337"/>
      <c r="AB708" s="337"/>
      <c r="AC708" s="337"/>
      <c r="AD708" s="338"/>
      <c r="AE708" s="336"/>
      <c r="AF708" s="337"/>
      <c r="AG708" s="337"/>
      <c r="AH708" s="337"/>
      <c r="AI708" s="337"/>
      <c r="AJ708" s="337"/>
      <c r="AK708" s="658" t="s">
        <v>526</v>
      </c>
      <c r="AL708" s="678"/>
      <c r="AM708" s="678"/>
      <c r="AN708" s="678"/>
      <c r="AO708" s="678"/>
      <c r="AP708" s="678"/>
      <c r="AQ708" s="678"/>
      <c r="AR708" s="678"/>
      <c r="AS708" s="678"/>
      <c r="AT708" s="678"/>
      <c r="AU708" s="678"/>
      <c r="AV708" s="678"/>
      <c r="AW708" s="678"/>
      <c r="AX708" s="679"/>
      <c r="AY708" s="407">
        <v>616.17999999999995</v>
      </c>
      <c r="AZ708" s="304"/>
      <c r="BA708" s="304"/>
      <c r="BB708" s="408"/>
      <c r="BC708" s="680">
        <f t="shared" si="107"/>
        <v>616.17999999999995</v>
      </c>
      <c r="BD708" s="416"/>
      <c r="BE708" s="416"/>
      <c r="BF708" s="417"/>
      <c r="BG708" s="309">
        <v>7925</v>
      </c>
      <c r="BH708" s="310"/>
      <c r="BI708" s="310"/>
      <c r="BJ708" s="311"/>
      <c r="BK708" s="312">
        <f t="shared" si="108"/>
        <v>4883226.5</v>
      </c>
      <c r="BL708" s="313"/>
      <c r="BM708" s="313"/>
      <c r="BN708" s="313"/>
      <c r="BO708" s="313"/>
      <c r="BP708" s="314"/>
      <c r="BQ708" s="294"/>
      <c r="BR708" s="295"/>
      <c r="BS708" s="295"/>
      <c r="BT708" s="295"/>
      <c r="BU708" s="295"/>
      <c r="BV708" s="295"/>
      <c r="BW708" s="296"/>
      <c r="BX708" s="294"/>
      <c r="BY708" s="295"/>
      <c r="BZ708" s="295"/>
      <c r="CA708" s="295"/>
      <c r="CB708" s="295"/>
      <c r="CC708" s="296"/>
      <c r="CD708" s="294"/>
      <c r="CE708" s="295"/>
      <c r="CF708" s="295"/>
      <c r="CG708" s="295"/>
      <c r="CH708" s="295"/>
      <c r="CI708" s="296"/>
    </row>
    <row r="709" spans="1:87" ht="18" customHeight="1" x14ac:dyDescent="0.25">
      <c r="A709" s="75"/>
      <c r="B709" s="327"/>
      <c r="C709" s="328"/>
      <c r="D709" s="328"/>
      <c r="E709" s="328"/>
      <c r="F709" s="328"/>
      <c r="G709" s="328"/>
      <c r="H709" s="328"/>
      <c r="I709" s="328"/>
      <c r="J709" s="328"/>
      <c r="K709" s="328"/>
      <c r="L709" s="328"/>
      <c r="M709" s="328"/>
      <c r="N709" s="328"/>
      <c r="O709" s="328"/>
      <c r="P709" s="328"/>
      <c r="Q709" s="328"/>
      <c r="R709" s="328"/>
      <c r="S709" s="328"/>
      <c r="T709" s="328"/>
      <c r="U709" s="328"/>
      <c r="V709" s="328"/>
      <c r="W709" s="328"/>
      <c r="X709" s="328"/>
      <c r="Y709" s="329"/>
      <c r="Z709" s="336"/>
      <c r="AA709" s="337"/>
      <c r="AB709" s="337"/>
      <c r="AC709" s="337"/>
      <c r="AD709" s="338"/>
      <c r="AE709" s="336"/>
      <c r="AF709" s="337"/>
      <c r="AG709" s="337"/>
      <c r="AH709" s="337"/>
      <c r="AI709" s="337"/>
      <c r="AJ709" s="337"/>
      <c r="AK709" s="658" t="s">
        <v>530</v>
      </c>
      <c r="AL709" s="678"/>
      <c r="AM709" s="678"/>
      <c r="AN709" s="678"/>
      <c r="AO709" s="678"/>
      <c r="AP709" s="678"/>
      <c r="AQ709" s="678"/>
      <c r="AR709" s="678"/>
      <c r="AS709" s="678"/>
      <c r="AT709" s="678"/>
      <c r="AU709" s="678"/>
      <c r="AV709" s="678"/>
      <c r="AW709" s="678"/>
      <c r="AX709" s="679"/>
      <c r="AY709" s="407">
        <v>44.53</v>
      </c>
      <c r="AZ709" s="304"/>
      <c r="BA709" s="304"/>
      <c r="BB709" s="408"/>
      <c r="BC709" s="680">
        <f t="shared" si="107"/>
        <v>44.53</v>
      </c>
      <c r="BD709" s="416"/>
      <c r="BE709" s="416"/>
      <c r="BF709" s="417"/>
      <c r="BG709" s="309">
        <v>22629</v>
      </c>
      <c r="BH709" s="310"/>
      <c r="BI709" s="310"/>
      <c r="BJ709" s="311"/>
      <c r="BK709" s="312">
        <f t="shared" si="108"/>
        <v>1007669.37</v>
      </c>
      <c r="BL709" s="313"/>
      <c r="BM709" s="313"/>
      <c r="BN709" s="313"/>
      <c r="BO709" s="313"/>
      <c r="BP709" s="314"/>
      <c r="BQ709" s="294"/>
      <c r="BR709" s="295"/>
      <c r="BS709" s="295"/>
      <c r="BT709" s="295"/>
      <c r="BU709" s="295"/>
      <c r="BV709" s="295"/>
      <c r="BW709" s="296"/>
      <c r="BX709" s="294"/>
      <c r="BY709" s="295"/>
      <c r="BZ709" s="295"/>
      <c r="CA709" s="295"/>
      <c r="CB709" s="295"/>
      <c r="CC709" s="296"/>
      <c r="CD709" s="294"/>
      <c r="CE709" s="295"/>
      <c r="CF709" s="295"/>
      <c r="CG709" s="295"/>
      <c r="CH709" s="295"/>
      <c r="CI709" s="296"/>
    </row>
    <row r="710" spans="1:87" ht="18" customHeight="1" x14ac:dyDescent="0.25">
      <c r="A710" s="75"/>
      <c r="B710" s="327"/>
      <c r="C710" s="328"/>
      <c r="D710" s="328"/>
      <c r="E710" s="328"/>
      <c r="F710" s="328"/>
      <c r="G710" s="328"/>
      <c r="H710" s="328"/>
      <c r="I710" s="328"/>
      <c r="J710" s="328"/>
      <c r="K710" s="328"/>
      <c r="L710" s="328"/>
      <c r="M710" s="328"/>
      <c r="N710" s="328"/>
      <c r="O710" s="328"/>
      <c r="P710" s="328"/>
      <c r="Q710" s="328"/>
      <c r="R710" s="328"/>
      <c r="S710" s="328"/>
      <c r="T710" s="328"/>
      <c r="U710" s="328"/>
      <c r="V710" s="328"/>
      <c r="W710" s="328"/>
      <c r="X710" s="328"/>
      <c r="Y710" s="329"/>
      <c r="Z710" s="336"/>
      <c r="AA710" s="337"/>
      <c r="AB710" s="337"/>
      <c r="AC710" s="337"/>
      <c r="AD710" s="338"/>
      <c r="AE710" s="336"/>
      <c r="AF710" s="337"/>
      <c r="AG710" s="337"/>
      <c r="AH710" s="337"/>
      <c r="AI710" s="337"/>
      <c r="AJ710" s="337"/>
      <c r="AK710" s="658" t="s">
        <v>18</v>
      </c>
      <c r="AL710" s="678"/>
      <c r="AM710" s="678"/>
      <c r="AN710" s="678"/>
      <c r="AO710" s="678"/>
      <c r="AP710" s="678"/>
      <c r="AQ710" s="678"/>
      <c r="AR710" s="678"/>
      <c r="AS710" s="678"/>
      <c r="AT710" s="678"/>
      <c r="AU710" s="678"/>
      <c r="AV710" s="678"/>
      <c r="AW710" s="678"/>
      <c r="AX710" s="679"/>
      <c r="AY710" s="407">
        <v>787.13</v>
      </c>
      <c r="AZ710" s="304"/>
      <c r="BA710" s="304"/>
      <c r="BB710" s="408"/>
      <c r="BC710" s="680">
        <f t="shared" si="107"/>
        <v>787.13</v>
      </c>
      <c r="BD710" s="416"/>
      <c r="BE710" s="416"/>
      <c r="BF710" s="417"/>
      <c r="BG710" s="309">
        <v>28961</v>
      </c>
      <c r="BH710" s="310"/>
      <c r="BI710" s="310"/>
      <c r="BJ710" s="311"/>
      <c r="BK710" s="312">
        <f t="shared" si="108"/>
        <v>22796071.93</v>
      </c>
      <c r="BL710" s="313"/>
      <c r="BM710" s="313"/>
      <c r="BN710" s="313"/>
      <c r="BO710" s="313"/>
      <c r="BP710" s="314"/>
      <c r="BQ710" s="294"/>
      <c r="BR710" s="295"/>
      <c r="BS710" s="295"/>
      <c r="BT710" s="295"/>
      <c r="BU710" s="295"/>
      <c r="BV710" s="295"/>
      <c r="BW710" s="296"/>
      <c r="BX710" s="294"/>
      <c r="BY710" s="295"/>
      <c r="BZ710" s="295"/>
      <c r="CA710" s="295"/>
      <c r="CB710" s="295"/>
      <c r="CC710" s="296"/>
      <c r="CD710" s="294"/>
      <c r="CE710" s="295"/>
      <c r="CF710" s="295"/>
      <c r="CG710" s="295"/>
      <c r="CH710" s="295"/>
      <c r="CI710" s="296"/>
    </row>
    <row r="711" spans="1:87" ht="18" customHeight="1" x14ac:dyDescent="0.25">
      <c r="A711" s="75"/>
      <c r="B711" s="327"/>
      <c r="C711" s="328"/>
      <c r="D711" s="328"/>
      <c r="E711" s="328"/>
      <c r="F711" s="328"/>
      <c r="G711" s="328"/>
      <c r="H711" s="328"/>
      <c r="I711" s="328"/>
      <c r="J711" s="328"/>
      <c r="K711" s="328"/>
      <c r="L711" s="328"/>
      <c r="M711" s="328"/>
      <c r="N711" s="328"/>
      <c r="O711" s="328"/>
      <c r="P711" s="328"/>
      <c r="Q711" s="328"/>
      <c r="R711" s="328"/>
      <c r="S711" s="328"/>
      <c r="T711" s="328"/>
      <c r="U711" s="328"/>
      <c r="V711" s="328"/>
      <c r="W711" s="328"/>
      <c r="X711" s="328"/>
      <c r="Y711" s="329"/>
      <c r="Z711" s="336"/>
      <c r="AA711" s="337"/>
      <c r="AB711" s="337"/>
      <c r="AC711" s="337"/>
      <c r="AD711" s="338"/>
      <c r="AE711" s="336"/>
      <c r="AF711" s="337"/>
      <c r="AG711" s="337"/>
      <c r="AH711" s="337"/>
      <c r="AI711" s="337"/>
      <c r="AJ711" s="337"/>
      <c r="AK711" s="658" t="s">
        <v>37</v>
      </c>
      <c r="AL711" s="678"/>
      <c r="AM711" s="678"/>
      <c r="AN711" s="678"/>
      <c r="AO711" s="678"/>
      <c r="AP711" s="678"/>
      <c r="AQ711" s="678"/>
      <c r="AR711" s="678"/>
      <c r="AS711" s="678"/>
      <c r="AT711" s="678"/>
      <c r="AU711" s="678"/>
      <c r="AV711" s="678"/>
      <c r="AW711" s="678"/>
      <c r="AX711" s="679"/>
      <c r="AY711" s="407">
        <v>42.71</v>
      </c>
      <c r="AZ711" s="304"/>
      <c r="BA711" s="304"/>
      <c r="BB711" s="408"/>
      <c r="BC711" s="680">
        <f t="shared" ref="BC711" si="129">+$AE$689*AY711</f>
        <v>42.71</v>
      </c>
      <c r="BD711" s="416"/>
      <c r="BE711" s="416"/>
      <c r="BF711" s="417"/>
      <c r="BG711" s="309">
        <v>11840</v>
      </c>
      <c r="BH711" s="310"/>
      <c r="BI711" s="310"/>
      <c r="BJ711" s="311"/>
      <c r="BK711" s="312">
        <f t="shared" ref="BK711" si="130">+AY711*BG711</f>
        <v>505686.4</v>
      </c>
      <c r="BL711" s="313"/>
      <c r="BM711" s="313"/>
      <c r="BN711" s="313"/>
      <c r="BO711" s="313"/>
      <c r="BP711" s="314"/>
      <c r="BQ711" s="294"/>
      <c r="BR711" s="295"/>
      <c r="BS711" s="295"/>
      <c r="BT711" s="295"/>
      <c r="BU711" s="295"/>
      <c r="BV711" s="295"/>
      <c r="BW711" s="296"/>
      <c r="BX711" s="294"/>
      <c r="BY711" s="295"/>
      <c r="BZ711" s="295"/>
      <c r="CA711" s="295"/>
      <c r="CB711" s="295"/>
      <c r="CC711" s="296"/>
      <c r="CD711" s="294"/>
      <c r="CE711" s="295"/>
      <c r="CF711" s="295"/>
      <c r="CG711" s="295"/>
      <c r="CH711" s="295"/>
      <c r="CI711" s="296"/>
    </row>
    <row r="712" spans="1:87" ht="18" customHeight="1" x14ac:dyDescent="0.25">
      <c r="A712" s="75"/>
      <c r="B712" s="327"/>
      <c r="C712" s="328"/>
      <c r="D712" s="328"/>
      <c r="E712" s="328"/>
      <c r="F712" s="328"/>
      <c r="G712" s="328"/>
      <c r="H712" s="328"/>
      <c r="I712" s="328"/>
      <c r="J712" s="328"/>
      <c r="K712" s="328"/>
      <c r="L712" s="328"/>
      <c r="M712" s="328"/>
      <c r="N712" s="328"/>
      <c r="O712" s="328"/>
      <c r="P712" s="328"/>
      <c r="Q712" s="328"/>
      <c r="R712" s="328"/>
      <c r="S712" s="328"/>
      <c r="T712" s="328"/>
      <c r="U712" s="328"/>
      <c r="V712" s="328"/>
      <c r="W712" s="328"/>
      <c r="X712" s="328"/>
      <c r="Y712" s="329"/>
      <c r="Z712" s="336"/>
      <c r="AA712" s="337"/>
      <c r="AB712" s="337"/>
      <c r="AC712" s="337"/>
      <c r="AD712" s="338"/>
      <c r="AE712" s="336"/>
      <c r="AF712" s="337"/>
      <c r="AG712" s="337"/>
      <c r="AH712" s="337"/>
      <c r="AI712" s="337"/>
      <c r="AJ712" s="337"/>
      <c r="AK712" s="658" t="s">
        <v>38</v>
      </c>
      <c r="AL712" s="678"/>
      <c r="AM712" s="678"/>
      <c r="AN712" s="678"/>
      <c r="AO712" s="678"/>
      <c r="AP712" s="678"/>
      <c r="AQ712" s="678"/>
      <c r="AR712" s="678"/>
      <c r="AS712" s="678"/>
      <c r="AT712" s="678"/>
      <c r="AU712" s="678"/>
      <c r="AV712" s="678"/>
      <c r="AW712" s="678"/>
      <c r="AX712" s="679"/>
      <c r="AY712" s="407">
        <v>24.56</v>
      </c>
      <c r="AZ712" s="304"/>
      <c r="BA712" s="304"/>
      <c r="BB712" s="408"/>
      <c r="BC712" s="680">
        <f t="shared" ref="BC712" si="131">+$AE$689*AY712</f>
        <v>24.56</v>
      </c>
      <c r="BD712" s="416"/>
      <c r="BE712" s="416"/>
      <c r="BF712" s="417"/>
      <c r="BG712" s="309">
        <v>11840</v>
      </c>
      <c r="BH712" s="310"/>
      <c r="BI712" s="310"/>
      <c r="BJ712" s="311"/>
      <c r="BK712" s="312">
        <f t="shared" ref="BK712" si="132">+AY712*BG712</f>
        <v>290790.39999999997</v>
      </c>
      <c r="BL712" s="313"/>
      <c r="BM712" s="313"/>
      <c r="BN712" s="313"/>
      <c r="BO712" s="313"/>
      <c r="BP712" s="314"/>
      <c r="BQ712" s="294"/>
      <c r="BR712" s="295"/>
      <c r="BS712" s="295"/>
      <c r="BT712" s="295"/>
      <c r="BU712" s="295"/>
      <c r="BV712" s="295"/>
      <c r="BW712" s="296"/>
      <c r="BX712" s="294"/>
      <c r="BY712" s="295"/>
      <c r="BZ712" s="295"/>
      <c r="CA712" s="295"/>
      <c r="CB712" s="295"/>
      <c r="CC712" s="296"/>
      <c r="CD712" s="294"/>
      <c r="CE712" s="295"/>
      <c r="CF712" s="295"/>
      <c r="CG712" s="295"/>
      <c r="CH712" s="295"/>
      <c r="CI712" s="296"/>
    </row>
    <row r="713" spans="1:87" ht="18" customHeight="1" thickBot="1" x14ac:dyDescent="0.3">
      <c r="A713" s="75"/>
      <c r="B713" s="327"/>
      <c r="C713" s="328"/>
      <c r="D713" s="328"/>
      <c r="E713" s="328"/>
      <c r="F713" s="328"/>
      <c r="G713" s="328"/>
      <c r="H713" s="328"/>
      <c r="I713" s="328"/>
      <c r="J713" s="328"/>
      <c r="K713" s="328"/>
      <c r="L713" s="328"/>
      <c r="M713" s="328"/>
      <c r="N713" s="328"/>
      <c r="O713" s="328"/>
      <c r="P713" s="328"/>
      <c r="Q713" s="328"/>
      <c r="R713" s="328"/>
      <c r="S713" s="328"/>
      <c r="T713" s="328"/>
      <c r="U713" s="328"/>
      <c r="V713" s="328"/>
      <c r="W713" s="328"/>
      <c r="X713" s="328"/>
      <c r="Y713" s="329"/>
      <c r="Z713" s="336"/>
      <c r="AA713" s="337"/>
      <c r="AB713" s="337"/>
      <c r="AC713" s="337"/>
      <c r="AD713" s="338"/>
      <c r="AE713" s="336"/>
      <c r="AF713" s="337"/>
      <c r="AG713" s="337"/>
      <c r="AH713" s="337"/>
      <c r="AI713" s="337"/>
      <c r="AJ713" s="337"/>
      <c r="AK713" s="681" t="s">
        <v>39</v>
      </c>
      <c r="AL713" s="682"/>
      <c r="AM713" s="682"/>
      <c r="AN713" s="682"/>
      <c r="AO713" s="682"/>
      <c r="AP713" s="682"/>
      <c r="AQ713" s="682"/>
      <c r="AR713" s="682"/>
      <c r="AS713" s="682"/>
      <c r="AT713" s="682"/>
      <c r="AU713" s="682"/>
      <c r="AV713" s="682"/>
      <c r="AW713" s="682"/>
      <c r="AX713" s="683"/>
      <c r="AY713" s="407">
        <v>573.13</v>
      </c>
      <c r="AZ713" s="304"/>
      <c r="BA713" s="304"/>
      <c r="BB713" s="408"/>
      <c r="BC713" s="680">
        <f t="shared" si="107"/>
        <v>573.13</v>
      </c>
      <c r="BD713" s="416"/>
      <c r="BE713" s="416"/>
      <c r="BF713" s="417"/>
      <c r="BG713" s="309">
        <v>11840</v>
      </c>
      <c r="BH713" s="310"/>
      <c r="BI713" s="310"/>
      <c r="BJ713" s="311"/>
      <c r="BK713" s="312">
        <f t="shared" si="108"/>
        <v>6785859.2000000002</v>
      </c>
      <c r="BL713" s="313"/>
      <c r="BM713" s="313"/>
      <c r="BN713" s="313"/>
      <c r="BO713" s="313"/>
      <c r="BP713" s="314"/>
      <c r="BQ713" s="294"/>
      <c r="BR713" s="295"/>
      <c r="BS713" s="295"/>
      <c r="BT713" s="295"/>
      <c r="BU713" s="295"/>
      <c r="BV713" s="295"/>
      <c r="BW713" s="296"/>
      <c r="BX713" s="294"/>
      <c r="BY713" s="295"/>
      <c r="BZ713" s="295"/>
      <c r="CA713" s="295"/>
      <c r="CB713" s="295"/>
      <c r="CC713" s="296"/>
      <c r="CD713" s="294"/>
      <c r="CE713" s="295"/>
      <c r="CF713" s="295"/>
      <c r="CG713" s="295"/>
      <c r="CH713" s="295"/>
      <c r="CI713" s="296"/>
    </row>
    <row r="714" spans="1:87" ht="18" customHeight="1" thickBot="1" x14ac:dyDescent="0.3">
      <c r="A714" s="75"/>
      <c r="B714" s="377"/>
      <c r="C714" s="378"/>
      <c r="D714" s="378"/>
      <c r="E714" s="378"/>
      <c r="F714" s="378"/>
      <c r="G714" s="378"/>
      <c r="H714" s="378"/>
      <c r="I714" s="378"/>
      <c r="J714" s="378"/>
      <c r="K714" s="378"/>
      <c r="L714" s="378"/>
      <c r="M714" s="378"/>
      <c r="N714" s="378"/>
      <c r="O714" s="378"/>
      <c r="P714" s="378"/>
      <c r="Q714" s="378"/>
      <c r="R714" s="378"/>
      <c r="S714" s="378"/>
      <c r="T714" s="378"/>
      <c r="U714" s="378"/>
      <c r="V714" s="378"/>
      <c r="W714" s="378"/>
      <c r="X714" s="378"/>
      <c r="Y714" s="378"/>
      <c r="Z714" s="378"/>
      <c r="AA714" s="378"/>
      <c r="AB714" s="378"/>
      <c r="AC714" s="378"/>
      <c r="AD714" s="378"/>
      <c r="AE714" s="378"/>
      <c r="AF714" s="378"/>
      <c r="AG714" s="378"/>
      <c r="AH714" s="378"/>
      <c r="AI714" s="378"/>
      <c r="AJ714" s="379"/>
      <c r="AK714" s="380" t="s">
        <v>3</v>
      </c>
      <c r="AL714" s="381"/>
      <c r="AM714" s="381"/>
      <c r="AN714" s="381"/>
      <c r="AO714" s="381"/>
      <c r="AP714" s="381"/>
      <c r="AQ714" s="381"/>
      <c r="AR714" s="381"/>
      <c r="AS714" s="381"/>
      <c r="AT714" s="381"/>
      <c r="AU714" s="381"/>
      <c r="AV714" s="381"/>
      <c r="AW714" s="381"/>
      <c r="AX714" s="381"/>
      <c r="AY714" s="382"/>
      <c r="AZ714" s="382"/>
      <c r="BA714" s="382"/>
      <c r="BB714" s="382"/>
      <c r="BC714" s="382"/>
      <c r="BD714" s="382"/>
      <c r="BE714" s="382"/>
      <c r="BF714" s="382"/>
      <c r="BG714" s="382"/>
      <c r="BH714" s="382"/>
      <c r="BI714" s="382"/>
      <c r="BJ714" s="383"/>
      <c r="BK714" s="384">
        <f>SUM(BK689:BK713)</f>
        <v>124536086.25000001</v>
      </c>
      <c r="BL714" s="385"/>
      <c r="BM714" s="385"/>
      <c r="BN714" s="385"/>
      <c r="BO714" s="385"/>
      <c r="BP714" s="386"/>
      <c r="BQ714" s="387" t="s">
        <v>100</v>
      </c>
      <c r="BR714" s="388"/>
      <c r="BS714" s="388"/>
      <c r="BT714" s="388"/>
      <c r="BU714" s="388"/>
      <c r="BV714" s="388"/>
      <c r="BW714" s="388"/>
      <c r="BX714" s="388"/>
      <c r="BY714" s="388"/>
      <c r="BZ714" s="388"/>
      <c r="CA714" s="388"/>
      <c r="CB714" s="388"/>
      <c r="CC714" s="389"/>
      <c r="CD714" s="390">
        <f>+CD689*AE689</f>
        <v>146560101.47058827</v>
      </c>
      <c r="CE714" s="390"/>
      <c r="CF714" s="390"/>
      <c r="CG714" s="390"/>
      <c r="CH714" s="390"/>
      <c r="CI714" s="391"/>
    </row>
    <row r="715" spans="1:87" ht="18" customHeight="1" thickBot="1" x14ac:dyDescent="0.3">
      <c r="A715" s="75"/>
      <c r="B715" s="76"/>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c r="AA715" s="76"/>
      <c r="AB715" s="76"/>
      <c r="AC715" s="76"/>
      <c r="AD715" s="76"/>
      <c r="AE715" s="76"/>
      <c r="AF715" s="76"/>
      <c r="AG715" s="76"/>
      <c r="AH715" s="76"/>
      <c r="AI715" s="76"/>
      <c r="AJ715" s="76"/>
      <c r="AK715" s="76"/>
      <c r="AL715" s="76"/>
      <c r="AM715" s="76"/>
      <c r="AN715" s="76"/>
      <c r="AO715" s="76"/>
      <c r="AP715" s="76"/>
      <c r="AQ715" s="76"/>
      <c r="AR715" s="76"/>
      <c r="AS715" s="76"/>
      <c r="AT715" s="76"/>
      <c r="AU715" s="76"/>
      <c r="AV715" s="76"/>
      <c r="AW715" s="76"/>
      <c r="AX715" s="76"/>
      <c r="AY715" s="77"/>
      <c r="AZ715" s="77"/>
      <c r="BA715" s="77"/>
      <c r="BB715" s="77"/>
      <c r="BC715" s="77"/>
      <c r="BD715" s="77"/>
      <c r="BE715" s="77"/>
      <c r="BF715" s="77"/>
      <c r="BG715" s="78"/>
      <c r="BH715" s="78"/>
      <c r="BI715" s="78"/>
      <c r="BJ715" s="78"/>
      <c r="BK715" s="79"/>
      <c r="BL715" s="79"/>
      <c r="BM715" s="79"/>
      <c r="BN715" s="79"/>
      <c r="BO715" s="79"/>
      <c r="BP715" s="79"/>
      <c r="BQ715" s="79"/>
      <c r="BR715" s="79"/>
      <c r="BS715" s="79"/>
      <c r="BT715" s="79"/>
      <c r="BU715" s="79"/>
      <c r="BV715" s="79"/>
      <c r="BW715" s="79"/>
      <c r="BX715" s="79"/>
      <c r="BY715" s="79"/>
      <c r="BZ715" s="79"/>
      <c r="CA715" s="79"/>
      <c r="CB715" s="79"/>
      <c r="CC715" s="79"/>
      <c r="CD715" s="79"/>
      <c r="CE715" s="79"/>
      <c r="CF715" s="79"/>
      <c r="CG715" s="79"/>
      <c r="CH715" s="79"/>
      <c r="CI715" s="79"/>
    </row>
    <row r="716" spans="1:87" ht="18" customHeight="1" thickBot="1" x14ac:dyDescent="0.3">
      <c r="A716" s="75"/>
      <c r="B716" s="418" t="s">
        <v>24</v>
      </c>
      <c r="C716" s="419"/>
      <c r="D716" s="419"/>
      <c r="E716" s="419"/>
      <c r="F716" s="419"/>
      <c r="G716" s="419"/>
      <c r="H716" s="419"/>
      <c r="I716" s="419"/>
      <c r="J716" s="419"/>
      <c r="K716" s="419"/>
      <c r="L716" s="419"/>
      <c r="M716" s="419"/>
      <c r="N716" s="419"/>
      <c r="O716" s="419"/>
      <c r="P716" s="419"/>
      <c r="Q716" s="419"/>
      <c r="R716" s="419"/>
      <c r="S716" s="419"/>
      <c r="T716" s="419"/>
      <c r="U716" s="419"/>
      <c r="V716" s="419"/>
      <c r="W716" s="419"/>
      <c r="X716" s="419"/>
      <c r="Y716" s="419"/>
      <c r="Z716" s="419"/>
      <c r="AA716" s="419"/>
      <c r="AB716" s="419"/>
      <c r="AC716" s="419"/>
      <c r="AD716" s="419"/>
      <c r="AE716" s="419"/>
      <c r="AF716" s="419"/>
      <c r="AG716" s="419"/>
      <c r="AH716" s="420"/>
      <c r="AI716" s="80"/>
      <c r="AJ716" s="80"/>
      <c r="AK716" s="80"/>
      <c r="AL716" s="80"/>
      <c r="AM716" s="80"/>
      <c r="AN716" s="80"/>
      <c r="AO716" s="80"/>
      <c r="AP716" s="80"/>
      <c r="AQ716" s="80"/>
      <c r="AR716" s="80"/>
      <c r="AS716" s="80"/>
      <c r="AT716" s="80"/>
      <c r="AU716" s="80"/>
      <c r="AV716" s="80"/>
      <c r="AW716" s="80"/>
      <c r="AX716" s="80"/>
      <c r="AY716" s="80"/>
      <c r="AZ716" s="80"/>
      <c r="BA716" s="80"/>
      <c r="BB716" s="80"/>
      <c r="BC716" s="80"/>
      <c r="BD716" s="80"/>
      <c r="BE716" s="80"/>
      <c r="BF716" s="80"/>
      <c r="BG716" s="81"/>
      <c r="BH716" s="81"/>
      <c r="BI716" s="81"/>
      <c r="BJ716" s="81"/>
      <c r="BK716" s="80"/>
      <c r="BL716" s="80"/>
      <c r="BM716" s="80"/>
      <c r="BN716" s="80"/>
      <c r="BO716" s="80"/>
      <c r="BP716" s="80"/>
      <c r="BQ716" s="80"/>
      <c r="BR716" s="80"/>
      <c r="BS716" s="80"/>
      <c r="BT716" s="80"/>
      <c r="BU716" s="80"/>
      <c r="BV716" s="80"/>
      <c r="BW716" s="80"/>
      <c r="BX716" s="80"/>
      <c r="BY716" s="80"/>
      <c r="BZ716" s="80"/>
      <c r="CA716" s="80"/>
    </row>
    <row r="717" spans="1:87" ht="18" customHeight="1" thickBot="1" x14ac:dyDescent="0.3">
      <c r="A717" s="75"/>
      <c r="B717" s="418" t="s">
        <v>96</v>
      </c>
      <c r="C717" s="419"/>
      <c r="D717" s="419"/>
      <c r="E717" s="419"/>
      <c r="F717" s="419"/>
      <c r="G717" s="419"/>
      <c r="H717" s="419"/>
      <c r="I717" s="419"/>
      <c r="J717" s="419"/>
      <c r="K717" s="419"/>
      <c r="L717" s="419"/>
      <c r="M717" s="419"/>
      <c r="N717" s="419"/>
      <c r="O717" s="420"/>
      <c r="P717" s="418" t="s">
        <v>97</v>
      </c>
      <c r="Q717" s="419"/>
      <c r="R717" s="419"/>
      <c r="S717" s="419"/>
      <c r="T717" s="419"/>
      <c r="U717" s="420"/>
      <c r="V717" s="418" t="s">
        <v>28</v>
      </c>
      <c r="W717" s="419"/>
      <c r="X717" s="419"/>
      <c r="Y717" s="419"/>
      <c r="Z717" s="419"/>
      <c r="AA717" s="419"/>
      <c r="AB717" s="420"/>
      <c r="AC717" s="418" t="s">
        <v>8</v>
      </c>
      <c r="AD717" s="419"/>
      <c r="AE717" s="419"/>
      <c r="AF717" s="419"/>
      <c r="AG717" s="419"/>
      <c r="AH717" s="420"/>
      <c r="AI717" s="80"/>
      <c r="AJ717" s="80"/>
      <c r="AK717" s="80"/>
      <c r="AL717" s="80"/>
      <c r="AM717" s="80"/>
      <c r="AN717" s="80"/>
      <c r="AO717" s="80"/>
      <c r="AP717" s="80"/>
      <c r="AQ717" s="80"/>
      <c r="AR717" s="80"/>
      <c r="AS717" s="80"/>
      <c r="AT717" s="80"/>
      <c r="AU717" s="80"/>
      <c r="AV717" s="80"/>
      <c r="AW717" s="80"/>
      <c r="AX717" s="80"/>
      <c r="AY717" s="82"/>
      <c r="AZ717" s="82"/>
      <c r="BA717" s="82"/>
      <c r="BB717" s="82"/>
      <c r="BC717" s="82"/>
      <c r="BD717" s="82"/>
      <c r="BE717" s="82"/>
      <c r="BF717" s="82"/>
      <c r="BG717" s="80"/>
      <c r="BH717" s="83"/>
      <c r="BI717" s="83"/>
      <c r="BJ717" s="83"/>
      <c r="BK717" s="80"/>
      <c r="BL717" s="80"/>
      <c r="BM717" s="80"/>
      <c r="BN717" s="80"/>
      <c r="BO717" s="80"/>
      <c r="BP717" s="80"/>
      <c r="BQ717" s="80"/>
      <c r="BR717" s="80"/>
      <c r="BS717" s="80"/>
      <c r="BT717" s="80"/>
      <c r="BU717" s="80"/>
      <c r="BV717" s="80"/>
      <c r="BW717" s="80"/>
      <c r="BX717" s="80"/>
      <c r="BY717" s="80"/>
      <c r="BZ717" s="80"/>
      <c r="CA717" s="80"/>
    </row>
    <row r="718" spans="1:87" ht="18" customHeight="1" x14ac:dyDescent="0.25">
      <c r="A718" s="75"/>
      <c r="B718" s="84" t="str">
        <f>'PLAN DE CARGOS'!B24:P24</f>
        <v>Asesor de Control Interno</v>
      </c>
      <c r="C718" s="85"/>
      <c r="D718" s="85"/>
      <c r="E718" s="85"/>
      <c r="F718" s="85"/>
      <c r="G718" s="85"/>
      <c r="H718" s="85"/>
      <c r="I718" s="85"/>
      <c r="J718" s="85"/>
      <c r="K718" s="85"/>
      <c r="L718" s="85"/>
      <c r="M718" s="85"/>
      <c r="N718" s="85"/>
      <c r="O718" s="86"/>
      <c r="P718" s="421">
        <f>SUMIF($AK$34:$AK$714,"=Asesor de Control Interno",BC34:BF714)</f>
        <v>705.81</v>
      </c>
      <c r="Q718" s="422"/>
      <c r="R718" s="422"/>
      <c r="S718" s="422"/>
      <c r="T718" s="422"/>
      <c r="U718" s="423"/>
      <c r="V718" s="424">
        <f>'CARGA DE HORAS LABORADAS'!P24</f>
        <v>2112</v>
      </c>
      <c r="W718" s="424"/>
      <c r="X718" s="424"/>
      <c r="Y718" s="424"/>
      <c r="Z718" s="424"/>
      <c r="AA718" s="424"/>
      <c r="AB718" s="425"/>
      <c r="AC718" s="424">
        <f>'CARGA DE HORAS LABORADAS'!AC24</f>
        <v>-5.0000000001091394E-3</v>
      </c>
      <c r="AD718" s="424"/>
      <c r="AE718" s="424"/>
      <c r="AF718" s="424"/>
      <c r="AG718" s="424"/>
      <c r="AH718" s="425"/>
      <c r="AI718" s="87"/>
      <c r="AJ718" s="87"/>
      <c r="AK718" s="80"/>
      <c r="AL718" s="88"/>
      <c r="AM718" s="88"/>
      <c r="AN718" s="88"/>
      <c r="AO718" s="88"/>
      <c r="AP718" s="88"/>
      <c r="AQ718" s="88"/>
      <c r="AR718" s="88"/>
      <c r="AS718" s="88"/>
      <c r="AT718" s="88"/>
      <c r="AU718" s="88"/>
      <c r="AV718" s="88"/>
      <c r="AW718" s="88"/>
      <c r="AX718" s="88"/>
      <c r="AY718" s="88"/>
      <c r="AZ718" s="88"/>
      <c r="BA718" s="88"/>
      <c r="BB718" s="88"/>
      <c r="BC718" s="88"/>
      <c r="BD718" s="88"/>
      <c r="BE718" s="88"/>
      <c r="BF718" s="88"/>
      <c r="BG718" s="80"/>
      <c r="BH718" s="89"/>
      <c r="BI718" s="89"/>
      <c r="BJ718" s="89"/>
      <c r="BK718" s="80"/>
      <c r="BL718" s="80"/>
      <c r="BM718" s="80"/>
      <c r="BN718" s="80"/>
      <c r="BO718" s="80"/>
      <c r="BP718" s="80"/>
      <c r="BQ718" s="80"/>
      <c r="BR718" s="80"/>
      <c r="BS718" s="80"/>
      <c r="BT718" s="80"/>
      <c r="BU718" s="80"/>
      <c r="BV718" s="80"/>
      <c r="BW718" s="80"/>
      <c r="BX718" s="80"/>
      <c r="BY718" s="80"/>
      <c r="BZ718" s="80"/>
      <c r="CA718" s="80"/>
    </row>
    <row r="719" spans="1:87" ht="18" customHeight="1" x14ac:dyDescent="0.25">
      <c r="A719" s="75"/>
      <c r="B719" s="90" t="str">
        <f>'PLAN DE CARGOS'!B25:P25</f>
        <v>Auxiliar Administrativo (Admisiones)</v>
      </c>
      <c r="C719" s="91"/>
      <c r="D719" s="91"/>
      <c r="E719" s="91"/>
      <c r="F719" s="91"/>
      <c r="G719" s="91"/>
      <c r="H719" s="91"/>
      <c r="I719" s="91"/>
      <c r="J719" s="91"/>
      <c r="K719" s="91"/>
      <c r="L719" s="91"/>
      <c r="M719" s="91"/>
      <c r="N719" s="91"/>
      <c r="O719" s="92"/>
      <c r="P719" s="413">
        <f>SUMIF($AK$34:$AK$714,"=Auxiliar Administrativo (Admisiones)",BC34:BF714)</f>
        <v>613.41</v>
      </c>
      <c r="Q719" s="414"/>
      <c r="R719" s="414"/>
      <c r="S719" s="414"/>
      <c r="T719" s="414"/>
      <c r="U719" s="415"/>
      <c r="V719" s="416">
        <f>'CARGA DE HORAS LABORADAS'!P25</f>
        <v>4224</v>
      </c>
      <c r="W719" s="416"/>
      <c r="X719" s="416"/>
      <c r="Y719" s="416"/>
      <c r="Z719" s="416"/>
      <c r="AA719" s="416"/>
      <c r="AB719" s="417"/>
      <c r="AC719" s="416">
        <f>'CARGA DE HORAS LABORADAS'!AC25</f>
        <v>0</v>
      </c>
      <c r="AD719" s="416"/>
      <c r="AE719" s="416"/>
      <c r="AF719" s="416"/>
      <c r="AG719" s="416"/>
      <c r="AH719" s="417"/>
      <c r="AI719" s="87"/>
      <c r="AJ719" s="87"/>
      <c r="AK719" s="80"/>
      <c r="AL719" s="88"/>
      <c r="AM719" s="88"/>
      <c r="AN719" s="88"/>
      <c r="AO719" s="88"/>
      <c r="AP719" s="88"/>
      <c r="AQ719" s="88"/>
      <c r="AR719" s="88"/>
      <c r="AS719" s="88"/>
      <c r="AT719" s="88"/>
      <c r="AU719" s="88"/>
      <c r="AV719" s="88"/>
      <c r="AW719" s="88"/>
      <c r="AX719" s="88"/>
      <c r="AY719" s="88"/>
      <c r="AZ719" s="88"/>
      <c r="BA719" s="88"/>
      <c r="BB719" s="88"/>
      <c r="BC719" s="88"/>
      <c r="BD719" s="88"/>
      <c r="BE719" s="88"/>
      <c r="BF719" s="88"/>
      <c r="BG719" s="80"/>
      <c r="BH719" s="89"/>
      <c r="BI719" s="89"/>
      <c r="BJ719" s="89"/>
      <c r="BK719" s="80"/>
      <c r="BL719" s="80"/>
      <c r="BM719" s="80"/>
      <c r="BN719" s="80"/>
      <c r="BO719" s="80"/>
      <c r="BP719" s="80"/>
      <c r="BQ719" s="80"/>
      <c r="BR719" s="80"/>
      <c r="BS719" s="80"/>
      <c r="BT719" s="80"/>
      <c r="BU719" s="80"/>
      <c r="BV719" s="80"/>
      <c r="BW719" s="80"/>
      <c r="BX719" s="80"/>
      <c r="BY719" s="80"/>
      <c r="BZ719" s="80"/>
      <c r="CA719" s="80"/>
    </row>
    <row r="720" spans="1:87" ht="18" customHeight="1" x14ac:dyDescent="0.25">
      <c r="A720" s="75"/>
      <c r="B720" s="90" t="str">
        <f>'PLAN DE CARGOS'!B26:P26</f>
        <v>Auxiliar Administrativo (Almacenista)</v>
      </c>
      <c r="C720" s="91"/>
      <c r="D720" s="91"/>
      <c r="E720" s="91"/>
      <c r="F720" s="91"/>
      <c r="G720" s="91"/>
      <c r="H720" s="91"/>
      <c r="I720" s="91"/>
      <c r="J720" s="91"/>
      <c r="K720" s="91"/>
      <c r="L720" s="91"/>
      <c r="M720" s="91"/>
      <c r="N720" s="91"/>
      <c r="O720" s="92"/>
      <c r="P720" s="413">
        <f>SUMIF($AK$34:$AK$714,"=Auxiliar Administrativo (Almacenista)",BC34:BF714)</f>
        <v>625.66999999999996</v>
      </c>
      <c r="Q720" s="414"/>
      <c r="R720" s="414"/>
      <c r="S720" s="414"/>
      <c r="T720" s="414"/>
      <c r="U720" s="415"/>
      <c r="V720" s="416">
        <f>'CARGA DE HORAS LABORADAS'!P26</f>
        <v>2112</v>
      </c>
      <c r="W720" s="416"/>
      <c r="X720" s="416"/>
      <c r="Y720" s="416"/>
      <c r="Z720" s="416"/>
      <c r="AA720" s="416"/>
      <c r="AB720" s="417"/>
      <c r="AC720" s="416">
        <f>'CARGA DE HORAS LABORADAS'!AC26</f>
        <v>0</v>
      </c>
      <c r="AD720" s="416"/>
      <c r="AE720" s="416"/>
      <c r="AF720" s="416"/>
      <c r="AG720" s="416"/>
      <c r="AH720" s="417"/>
      <c r="AI720" s="80"/>
      <c r="AJ720" s="80"/>
      <c r="AK720" s="80"/>
      <c r="AL720" s="88"/>
      <c r="AM720" s="88"/>
      <c r="AN720" s="88"/>
      <c r="AO720" s="88"/>
      <c r="AP720" s="88"/>
      <c r="AQ720" s="88"/>
      <c r="AR720" s="88"/>
      <c r="AS720" s="88"/>
      <c r="AT720" s="88"/>
      <c r="AU720" s="88"/>
      <c r="AV720" s="88"/>
      <c r="AW720" s="88"/>
      <c r="AX720" s="88"/>
      <c r="AY720" s="88"/>
      <c r="AZ720" s="88"/>
      <c r="BA720" s="88"/>
      <c r="BB720" s="88"/>
      <c r="BC720" s="88"/>
      <c r="BD720" s="88"/>
      <c r="BE720" s="88"/>
      <c r="BF720" s="88"/>
      <c r="BG720" s="80"/>
      <c r="BH720" s="89"/>
      <c r="BI720" s="89"/>
      <c r="BJ720" s="89"/>
      <c r="BK720" s="80"/>
      <c r="BL720" s="80"/>
      <c r="BM720" s="80"/>
      <c r="BN720" s="80"/>
      <c r="BO720" s="80"/>
      <c r="BP720" s="80"/>
      <c r="BQ720" s="80"/>
      <c r="BR720" s="80"/>
      <c r="BS720" s="80"/>
      <c r="BT720" s="80"/>
      <c r="BU720" s="80"/>
      <c r="BV720" s="80"/>
      <c r="BW720" s="80"/>
      <c r="BX720" s="80"/>
      <c r="BY720" s="80"/>
      <c r="BZ720" s="80"/>
      <c r="CA720" s="80"/>
    </row>
    <row r="721" spans="1:79" ht="18" customHeight="1" x14ac:dyDescent="0.25">
      <c r="A721" s="75"/>
      <c r="B721" s="90" t="str">
        <f>'PLAN DE CARGOS'!B27:P27</f>
        <v>Auxiliar Administrativo (Archivo)</v>
      </c>
      <c r="C721" s="91"/>
      <c r="D721" s="91"/>
      <c r="E721" s="91"/>
      <c r="F721" s="91"/>
      <c r="G721" s="91"/>
      <c r="H721" s="91"/>
      <c r="I721" s="91"/>
      <c r="J721" s="91"/>
      <c r="K721" s="91"/>
      <c r="L721" s="91"/>
      <c r="M721" s="91"/>
      <c r="N721" s="91"/>
      <c r="O721" s="92"/>
      <c r="P721" s="413">
        <f>SUMIF($AK$34:$AK$714,"=Auxiliar Administrativo (Archivo)",BC34:BF714)</f>
        <v>1828.98</v>
      </c>
      <c r="Q721" s="414"/>
      <c r="R721" s="414"/>
      <c r="S721" s="414"/>
      <c r="T721" s="414"/>
      <c r="U721" s="415"/>
      <c r="V721" s="416">
        <f>'CARGA DE HORAS LABORADAS'!P27</f>
        <v>2112</v>
      </c>
      <c r="W721" s="416"/>
      <c r="X721" s="416"/>
      <c r="Y721" s="416"/>
      <c r="Z721" s="416"/>
      <c r="AA721" s="416"/>
      <c r="AB721" s="417"/>
      <c r="AC721" s="416">
        <f>'CARGA DE HORAS LABORADAS'!AC27</f>
        <v>0</v>
      </c>
      <c r="AD721" s="416"/>
      <c r="AE721" s="416"/>
      <c r="AF721" s="416"/>
      <c r="AG721" s="416"/>
      <c r="AH721" s="417"/>
      <c r="AI721" s="80"/>
      <c r="AJ721" s="80"/>
      <c r="AK721" s="80"/>
      <c r="AL721" s="88"/>
      <c r="AM721" s="88"/>
      <c r="AN721" s="88"/>
      <c r="AO721" s="88"/>
      <c r="AP721" s="88"/>
      <c r="AQ721" s="88"/>
      <c r="AR721" s="88"/>
      <c r="AS721" s="88"/>
      <c r="AT721" s="88"/>
      <c r="AU721" s="88"/>
      <c r="AV721" s="88"/>
      <c r="AW721" s="88"/>
      <c r="AX721" s="88"/>
      <c r="AY721" s="88"/>
      <c r="AZ721" s="88"/>
      <c r="BA721" s="88"/>
      <c r="BB721" s="88"/>
      <c r="BC721" s="88"/>
      <c r="BD721" s="88"/>
      <c r="BE721" s="88"/>
      <c r="BF721" s="88"/>
      <c r="BG721" s="80"/>
      <c r="BH721" s="89"/>
      <c r="BI721" s="89"/>
      <c r="BJ721" s="89"/>
      <c r="BK721" s="80"/>
      <c r="BL721" s="80"/>
      <c r="BM721" s="80"/>
      <c r="BN721" s="80"/>
      <c r="BO721" s="80"/>
      <c r="BP721" s="80"/>
      <c r="BQ721" s="80"/>
      <c r="BR721" s="80"/>
      <c r="BS721" s="80"/>
      <c r="BT721" s="80"/>
      <c r="BU721" s="80"/>
      <c r="BV721" s="80"/>
      <c r="BW721" s="80"/>
      <c r="BX721" s="80"/>
      <c r="BY721" s="80"/>
      <c r="BZ721" s="80"/>
      <c r="CA721" s="80"/>
    </row>
    <row r="722" spans="1:79" ht="18" customHeight="1" x14ac:dyDescent="0.25">
      <c r="A722" s="75"/>
      <c r="B722" s="90" t="str">
        <f>'PLAN DE CARGOS'!B28:P28</f>
        <v>Auxiliar Administrativo (Atención al Usuario)</v>
      </c>
      <c r="C722" s="91"/>
      <c r="D722" s="91"/>
      <c r="E722" s="91"/>
      <c r="F722" s="91"/>
      <c r="G722" s="91"/>
      <c r="H722" s="91"/>
      <c r="I722" s="91"/>
      <c r="J722" s="91"/>
      <c r="K722" s="91"/>
      <c r="L722" s="91"/>
      <c r="M722" s="91"/>
      <c r="N722" s="91"/>
      <c r="O722" s="92"/>
      <c r="P722" s="413">
        <f>SUMIF($AK$34:$AK$714,"=Auxiliar Administrativo (Atención al Usuario)",BC34:BF714)</f>
        <v>785.81</v>
      </c>
      <c r="Q722" s="414"/>
      <c r="R722" s="414"/>
      <c r="S722" s="414"/>
      <c r="T722" s="414"/>
      <c r="U722" s="415"/>
      <c r="V722" s="416">
        <f>'CARGA DE HORAS LABORADAS'!P28</f>
        <v>2112</v>
      </c>
      <c r="W722" s="416"/>
      <c r="X722" s="416"/>
      <c r="Y722" s="416"/>
      <c r="Z722" s="416"/>
      <c r="AA722" s="416"/>
      <c r="AB722" s="417"/>
      <c r="AC722" s="416">
        <f>'CARGA DE HORAS LABORADAS'!AC28</f>
        <v>0</v>
      </c>
      <c r="AD722" s="416"/>
      <c r="AE722" s="416"/>
      <c r="AF722" s="416"/>
      <c r="AG722" s="416"/>
      <c r="AH722" s="417"/>
      <c r="AI722" s="80"/>
      <c r="AJ722" s="80"/>
      <c r="AK722" s="80"/>
      <c r="AL722" s="88"/>
      <c r="AM722" s="88"/>
      <c r="AN722" s="88"/>
      <c r="AO722" s="88"/>
      <c r="AP722" s="88"/>
      <c r="AQ722" s="88"/>
      <c r="AR722" s="88"/>
      <c r="AS722" s="88"/>
      <c r="AT722" s="88"/>
      <c r="AU722" s="88"/>
      <c r="AV722" s="88"/>
      <c r="AW722" s="88"/>
      <c r="AX722" s="88"/>
      <c r="AY722" s="88"/>
      <c r="AZ722" s="88"/>
      <c r="BA722" s="88"/>
      <c r="BB722" s="88"/>
      <c r="BC722" s="88"/>
      <c r="BD722" s="88"/>
      <c r="BE722" s="88"/>
      <c r="BF722" s="88"/>
      <c r="BG722" s="80"/>
      <c r="BH722" s="89"/>
      <c r="BI722" s="89"/>
      <c r="BJ722" s="89"/>
      <c r="BK722" s="80"/>
      <c r="BL722" s="80"/>
      <c r="BM722" s="80"/>
      <c r="BN722" s="80"/>
      <c r="BO722" s="80"/>
      <c r="BP722" s="80"/>
      <c r="BQ722" s="80"/>
      <c r="BR722" s="80"/>
      <c r="BS722" s="80"/>
      <c r="BT722" s="80"/>
      <c r="BU722" s="80"/>
      <c r="BV722" s="80"/>
      <c r="BW722" s="80"/>
      <c r="BX722" s="80"/>
      <c r="BY722" s="80"/>
      <c r="BZ722" s="80"/>
      <c r="CA722" s="80"/>
    </row>
    <row r="723" spans="1:79" ht="18" customHeight="1" x14ac:dyDescent="0.25">
      <c r="A723" s="75"/>
      <c r="B723" s="90" t="str">
        <f>'PLAN DE CARGOS'!B29:P29</f>
        <v>Auxiliar Administrativo (Cartera)</v>
      </c>
      <c r="C723" s="91"/>
      <c r="D723" s="91"/>
      <c r="E723" s="91"/>
      <c r="F723" s="91"/>
      <c r="G723" s="91"/>
      <c r="H723" s="91"/>
      <c r="I723" s="91"/>
      <c r="J723" s="91"/>
      <c r="K723" s="91"/>
      <c r="L723" s="91"/>
      <c r="M723" s="91"/>
      <c r="N723" s="91"/>
      <c r="O723" s="92"/>
      <c r="P723" s="413">
        <f>SUMIF($AK$34:$AK$714,"=Auxiliar Administrativo (Cartera)",BC34:BF714)</f>
        <v>1658.8</v>
      </c>
      <c r="Q723" s="414"/>
      <c r="R723" s="414"/>
      <c r="S723" s="414"/>
      <c r="T723" s="414"/>
      <c r="U723" s="415"/>
      <c r="V723" s="416">
        <f>'CARGA DE HORAS LABORADAS'!P29</f>
        <v>2112</v>
      </c>
      <c r="W723" s="416"/>
      <c r="X723" s="416"/>
      <c r="Y723" s="416"/>
      <c r="Z723" s="416"/>
      <c r="AA723" s="416"/>
      <c r="AB723" s="417"/>
      <c r="AC723" s="416">
        <f>'CARGA DE HORAS LABORADAS'!AC29</f>
        <v>0</v>
      </c>
      <c r="AD723" s="416"/>
      <c r="AE723" s="416"/>
      <c r="AF723" s="416"/>
      <c r="AG723" s="416"/>
      <c r="AH723" s="417"/>
      <c r="AI723" s="80"/>
      <c r="AJ723" s="80"/>
      <c r="AK723" s="80"/>
      <c r="AL723" s="88"/>
      <c r="AM723" s="88"/>
      <c r="AN723" s="88"/>
      <c r="AO723" s="88"/>
      <c r="AP723" s="88"/>
      <c r="AQ723" s="88"/>
      <c r="AR723" s="88"/>
      <c r="AS723" s="88"/>
      <c r="AT723" s="88"/>
      <c r="AU723" s="88"/>
      <c r="AV723" s="88"/>
      <c r="AW723" s="88"/>
      <c r="AX723" s="88"/>
      <c r="AY723" s="88"/>
      <c r="AZ723" s="88"/>
      <c r="BA723" s="88"/>
      <c r="BB723" s="88"/>
      <c r="BC723" s="88"/>
      <c r="BD723" s="88"/>
      <c r="BE723" s="88"/>
      <c r="BF723" s="88"/>
      <c r="BG723" s="80"/>
      <c r="BH723" s="89"/>
      <c r="BI723" s="89"/>
      <c r="BJ723" s="89"/>
      <c r="BK723" s="80"/>
      <c r="BL723" s="80"/>
      <c r="BM723" s="80"/>
      <c r="BN723" s="80"/>
      <c r="BO723" s="80"/>
      <c r="BP723" s="80"/>
      <c r="BQ723" s="80"/>
      <c r="BR723" s="80"/>
      <c r="BS723" s="80"/>
      <c r="BT723" s="80"/>
      <c r="BU723" s="80"/>
      <c r="BV723" s="80"/>
      <c r="BW723" s="80"/>
      <c r="BX723" s="80"/>
      <c r="BY723" s="80"/>
      <c r="BZ723" s="80"/>
      <c r="CA723" s="80"/>
    </row>
    <row r="724" spans="1:79" ht="18" customHeight="1" x14ac:dyDescent="0.25">
      <c r="A724" s="75"/>
      <c r="B724" s="90" t="str">
        <f>'PLAN DE CARGOS'!B30:P30</f>
        <v>Auxiliar Administrativo (Contabilidad)</v>
      </c>
      <c r="C724" s="91"/>
      <c r="D724" s="91"/>
      <c r="E724" s="91"/>
      <c r="F724" s="91"/>
      <c r="G724" s="91"/>
      <c r="H724" s="91"/>
      <c r="I724" s="91"/>
      <c r="J724" s="91"/>
      <c r="K724" s="91"/>
      <c r="L724" s="91"/>
      <c r="M724" s="91"/>
      <c r="N724" s="91"/>
      <c r="O724" s="92"/>
      <c r="P724" s="413">
        <f>SUMIF($AK$34:$AK$714,"=Auxiliar Administrativo (Contabilidad)",BC34:BF714)</f>
        <v>762.13</v>
      </c>
      <c r="Q724" s="414"/>
      <c r="R724" s="414"/>
      <c r="S724" s="414"/>
      <c r="T724" s="414"/>
      <c r="U724" s="415"/>
      <c r="V724" s="416">
        <f>'CARGA DE HORAS LABORADAS'!P30</f>
        <v>2112</v>
      </c>
      <c r="W724" s="416"/>
      <c r="X724" s="416"/>
      <c r="Y724" s="416"/>
      <c r="Z724" s="416"/>
      <c r="AA724" s="416"/>
      <c r="AB724" s="417"/>
      <c r="AC724" s="416">
        <f>'CARGA DE HORAS LABORADAS'!AC30</f>
        <v>0</v>
      </c>
      <c r="AD724" s="416"/>
      <c r="AE724" s="416"/>
      <c r="AF724" s="416"/>
      <c r="AG724" s="416"/>
      <c r="AH724" s="417"/>
      <c r="AI724" s="80"/>
      <c r="AJ724" s="80"/>
      <c r="AK724" s="80"/>
      <c r="AL724" s="88"/>
      <c r="AM724" s="88"/>
      <c r="AN724" s="88"/>
      <c r="AO724" s="88"/>
      <c r="AP724" s="88"/>
      <c r="AQ724" s="88"/>
      <c r="AR724" s="88"/>
      <c r="AS724" s="88"/>
      <c r="AT724" s="88"/>
      <c r="AU724" s="88"/>
      <c r="AV724" s="88"/>
      <c r="AW724" s="88"/>
      <c r="AX724" s="88"/>
      <c r="AY724" s="88"/>
      <c r="AZ724" s="88"/>
      <c r="BA724" s="88"/>
      <c r="BB724" s="88"/>
      <c r="BC724" s="88"/>
      <c r="BD724" s="88"/>
      <c r="BE724" s="88"/>
      <c r="BF724" s="88"/>
      <c r="BG724" s="80"/>
      <c r="BH724" s="89"/>
      <c r="BI724" s="89"/>
      <c r="BJ724" s="89"/>
      <c r="BK724" s="80"/>
      <c r="BL724" s="80"/>
      <c r="BM724" s="80"/>
      <c r="BN724" s="80"/>
      <c r="BO724" s="80"/>
      <c r="BP724" s="80"/>
      <c r="BQ724" s="80"/>
      <c r="BR724" s="80"/>
      <c r="BS724" s="80"/>
      <c r="BT724" s="80"/>
      <c r="BU724" s="80"/>
      <c r="BV724" s="80"/>
      <c r="BW724" s="80"/>
      <c r="BX724" s="80"/>
      <c r="BY724" s="80"/>
      <c r="BZ724" s="80"/>
      <c r="CA724" s="80"/>
    </row>
    <row r="725" spans="1:79" ht="18" customHeight="1" x14ac:dyDescent="0.25">
      <c r="A725" s="75"/>
      <c r="B725" s="90" t="str">
        <f>'PLAN DE CARGOS'!B31:P31</f>
        <v>Auxiliar Administrativo (Facturación)</v>
      </c>
      <c r="C725" s="91"/>
      <c r="D725" s="91"/>
      <c r="E725" s="91"/>
      <c r="F725" s="91"/>
      <c r="G725" s="91"/>
      <c r="H725" s="91"/>
      <c r="I725" s="91"/>
      <c r="J725" s="91"/>
      <c r="K725" s="91"/>
      <c r="L725" s="91"/>
      <c r="M725" s="91"/>
      <c r="N725" s="91"/>
      <c r="O725" s="92"/>
      <c r="P725" s="413">
        <f>SUMIF($AK$34:$AK$714,"=Auxiliar Administrativo (Facturación)",BC34:BF714)</f>
        <v>150.26999999999998</v>
      </c>
      <c r="Q725" s="414"/>
      <c r="R725" s="414"/>
      <c r="S725" s="414"/>
      <c r="T725" s="414"/>
      <c r="U725" s="415"/>
      <c r="V725" s="416">
        <f>'CARGA DE HORAS LABORADAS'!P31</f>
        <v>6336</v>
      </c>
      <c r="W725" s="416"/>
      <c r="X725" s="416"/>
      <c r="Y725" s="416"/>
      <c r="Z725" s="416"/>
      <c r="AA725" s="416"/>
      <c r="AB725" s="417"/>
      <c r="AC725" s="416">
        <f>'CARGA DE HORAS LABORADAS'!AC31</f>
        <v>0</v>
      </c>
      <c r="AD725" s="416"/>
      <c r="AE725" s="416"/>
      <c r="AF725" s="416"/>
      <c r="AG725" s="416"/>
      <c r="AH725" s="417"/>
      <c r="AI725" s="80"/>
      <c r="AJ725" s="80"/>
      <c r="AK725" s="80"/>
      <c r="AL725" s="88"/>
      <c r="AM725" s="88"/>
      <c r="AN725" s="88"/>
      <c r="AO725" s="88"/>
      <c r="AP725" s="88"/>
      <c r="AQ725" s="88"/>
      <c r="AR725" s="88"/>
      <c r="AS725" s="88"/>
      <c r="AT725" s="88"/>
      <c r="AU725" s="88"/>
      <c r="AV725" s="88"/>
      <c r="AW725" s="88"/>
      <c r="AX725" s="88"/>
      <c r="AY725" s="88"/>
      <c r="AZ725" s="88"/>
      <c r="BA725" s="88"/>
      <c r="BB725" s="88"/>
      <c r="BC725" s="88"/>
      <c r="BD725" s="88"/>
      <c r="BE725" s="88"/>
      <c r="BF725" s="88"/>
      <c r="BG725" s="80"/>
      <c r="BH725" s="89"/>
      <c r="BI725" s="89"/>
      <c r="BJ725" s="89"/>
      <c r="BK725" s="80"/>
      <c r="BL725" s="80"/>
      <c r="BM725" s="80"/>
      <c r="BN725" s="80"/>
      <c r="BO725" s="80"/>
      <c r="BP725" s="80"/>
      <c r="BQ725" s="80"/>
      <c r="BR725" s="80"/>
      <c r="BS725" s="80"/>
      <c r="BT725" s="80"/>
      <c r="BU725" s="80"/>
      <c r="BV725" s="80"/>
      <c r="BW725" s="80"/>
      <c r="BX725" s="80"/>
      <c r="BY725" s="80"/>
      <c r="BZ725" s="80"/>
      <c r="CA725" s="80"/>
    </row>
    <row r="726" spans="1:79" ht="18" customHeight="1" x14ac:dyDescent="0.25">
      <c r="A726" s="75"/>
      <c r="B726" s="90" t="str">
        <f>'PLAN DE CARGOS'!B32:P32</f>
        <v>Auxiliar Área Salud (Consultorio Odontológico)</v>
      </c>
      <c r="C726" s="91"/>
      <c r="D726" s="91"/>
      <c r="E726" s="91"/>
      <c r="F726" s="91"/>
      <c r="G726" s="91"/>
      <c r="H726" s="91"/>
      <c r="I726" s="91"/>
      <c r="J726" s="91"/>
      <c r="K726" s="91"/>
      <c r="L726" s="91"/>
      <c r="M726" s="91"/>
      <c r="N726" s="91"/>
      <c r="O726" s="92"/>
      <c r="P726" s="413">
        <f>SUMIF($AK$34:$AK$714,"=Auxiliar Área Salud (Consultorio Odontológico)",BC34:BF714)</f>
        <v>466.5</v>
      </c>
      <c r="Q726" s="414"/>
      <c r="R726" s="414"/>
      <c r="S726" s="414"/>
      <c r="T726" s="414"/>
      <c r="U726" s="415"/>
      <c r="V726" s="416">
        <f>'CARGA DE HORAS LABORADAS'!P32</f>
        <v>2112</v>
      </c>
      <c r="W726" s="416"/>
      <c r="X726" s="416"/>
      <c r="Y726" s="416"/>
      <c r="Z726" s="416"/>
      <c r="AA726" s="416"/>
      <c r="AB726" s="417"/>
      <c r="AC726" s="416">
        <f>'CARGA DE HORAS LABORADAS'!AC32</f>
        <v>0</v>
      </c>
      <c r="AD726" s="416"/>
      <c r="AE726" s="416"/>
      <c r="AF726" s="416"/>
      <c r="AG726" s="416"/>
      <c r="AH726" s="417"/>
      <c r="AI726" s="80"/>
      <c r="AJ726" s="80"/>
      <c r="AK726" s="80"/>
      <c r="AL726" s="88"/>
      <c r="AM726" s="88"/>
      <c r="AN726" s="88"/>
      <c r="AO726" s="88"/>
      <c r="AP726" s="88"/>
      <c r="AQ726" s="88"/>
      <c r="AR726" s="88"/>
      <c r="AS726" s="88"/>
      <c r="AT726" s="88"/>
      <c r="AU726" s="88"/>
      <c r="AV726" s="88"/>
      <c r="AW726" s="88"/>
      <c r="AX726" s="88"/>
      <c r="AY726" s="88"/>
      <c r="AZ726" s="88"/>
      <c r="BA726" s="88"/>
      <c r="BB726" s="88"/>
      <c r="BC726" s="88"/>
      <c r="BD726" s="88"/>
      <c r="BE726" s="88"/>
      <c r="BF726" s="88"/>
      <c r="BG726" s="80"/>
      <c r="BH726" s="89"/>
      <c r="BI726" s="89"/>
      <c r="BJ726" s="89"/>
      <c r="BK726" s="80"/>
      <c r="BL726" s="80"/>
      <c r="BM726" s="80"/>
      <c r="BN726" s="80"/>
      <c r="BO726" s="80"/>
      <c r="BP726" s="80"/>
      <c r="BQ726" s="80"/>
      <c r="BR726" s="80"/>
      <c r="BS726" s="80"/>
      <c r="BT726" s="80"/>
      <c r="BU726" s="80"/>
      <c r="BV726" s="80"/>
      <c r="BW726" s="80"/>
      <c r="BX726" s="80"/>
      <c r="BY726" s="80"/>
      <c r="BZ726" s="80"/>
      <c r="CA726" s="80"/>
    </row>
    <row r="727" spans="1:79" ht="18" customHeight="1" x14ac:dyDescent="0.25">
      <c r="A727" s="75"/>
      <c r="B727" s="90" t="str">
        <f>'PLAN DE CARGOS'!B33:P33</f>
        <v>Auxiliar Área Salud (Enfermería)</v>
      </c>
      <c r="C727" s="91"/>
      <c r="D727" s="91"/>
      <c r="E727" s="91"/>
      <c r="F727" s="91"/>
      <c r="G727" s="91"/>
      <c r="H727" s="91"/>
      <c r="I727" s="91"/>
      <c r="J727" s="91"/>
      <c r="K727" s="91"/>
      <c r="L727" s="91"/>
      <c r="M727" s="91"/>
      <c r="N727" s="91"/>
      <c r="O727" s="92"/>
      <c r="P727" s="413">
        <f>SUMIF($AK$34:$AK$714,"=Auxiliar Área Salud (Enfermería)",BC34:BF714)</f>
        <v>368.38</v>
      </c>
      <c r="Q727" s="414"/>
      <c r="R727" s="414"/>
      <c r="S727" s="414"/>
      <c r="T727" s="414"/>
      <c r="U727" s="415"/>
      <c r="V727" s="416">
        <f>'CARGA DE HORAS LABORADAS'!P33</f>
        <v>31680</v>
      </c>
      <c r="W727" s="416"/>
      <c r="X727" s="416"/>
      <c r="Y727" s="416"/>
      <c r="Z727" s="416"/>
      <c r="AA727" s="416"/>
      <c r="AB727" s="417"/>
      <c r="AC727" s="416">
        <f>'CARGA DE HORAS LABORADAS'!AC33</f>
        <v>0</v>
      </c>
      <c r="AD727" s="416"/>
      <c r="AE727" s="416"/>
      <c r="AF727" s="416"/>
      <c r="AG727" s="416"/>
      <c r="AH727" s="417"/>
      <c r="AI727" s="80"/>
      <c r="AJ727" s="80"/>
      <c r="AK727" s="80"/>
      <c r="AL727" s="88"/>
      <c r="AM727" s="88"/>
      <c r="AN727" s="88"/>
      <c r="AO727" s="88"/>
      <c r="AP727" s="88"/>
      <c r="AQ727" s="88"/>
      <c r="AR727" s="88"/>
      <c r="AS727" s="88"/>
      <c r="AT727" s="88"/>
      <c r="AU727" s="88"/>
      <c r="AV727" s="88"/>
      <c r="AW727" s="88"/>
      <c r="AX727" s="88"/>
      <c r="AY727" s="88"/>
      <c r="AZ727" s="88"/>
      <c r="BA727" s="88"/>
      <c r="BB727" s="88"/>
      <c r="BC727" s="88"/>
      <c r="BD727" s="88"/>
      <c r="BE727" s="88"/>
      <c r="BF727" s="88"/>
      <c r="BG727" s="80"/>
      <c r="BH727" s="89"/>
      <c r="BI727" s="89"/>
      <c r="BJ727" s="89"/>
      <c r="BK727" s="80"/>
      <c r="BL727" s="80"/>
      <c r="BM727" s="80"/>
      <c r="BN727" s="80"/>
      <c r="BO727" s="80"/>
      <c r="BP727" s="80"/>
      <c r="BQ727" s="80"/>
      <c r="BR727" s="80"/>
      <c r="BS727" s="80"/>
      <c r="BT727" s="80"/>
      <c r="BU727" s="80"/>
      <c r="BV727" s="80"/>
      <c r="BW727" s="80"/>
      <c r="BX727" s="80"/>
      <c r="BY727" s="80"/>
      <c r="BZ727" s="80"/>
      <c r="CA727" s="80"/>
    </row>
    <row r="728" spans="1:79" ht="18" customHeight="1" x14ac:dyDescent="0.25">
      <c r="A728" s="75"/>
      <c r="B728" s="90" t="str">
        <f>'PLAN DE CARGOS'!B34:P34</f>
        <v>Auxiliar Área Salud (Farmacia)</v>
      </c>
      <c r="C728" s="91"/>
      <c r="D728" s="91"/>
      <c r="E728" s="91"/>
      <c r="F728" s="91"/>
      <c r="G728" s="91"/>
      <c r="H728" s="91"/>
      <c r="I728" s="91"/>
      <c r="J728" s="91"/>
      <c r="K728" s="91"/>
      <c r="L728" s="91"/>
      <c r="M728" s="91"/>
      <c r="N728" s="91"/>
      <c r="O728" s="92"/>
      <c r="P728" s="413">
        <f>SUMIF($AK$34:$AK$714,"=Auxiliar Área Salud (Farmacia)",BC34:BF714)</f>
        <v>24.119999999999997</v>
      </c>
      <c r="Q728" s="414"/>
      <c r="R728" s="414"/>
      <c r="S728" s="414"/>
      <c r="T728" s="414"/>
      <c r="U728" s="415"/>
      <c r="V728" s="416">
        <f>'CARGA DE HORAS LABORADAS'!P34</f>
        <v>2112</v>
      </c>
      <c r="W728" s="416"/>
      <c r="X728" s="416"/>
      <c r="Y728" s="416"/>
      <c r="Z728" s="416"/>
      <c r="AA728" s="416"/>
      <c r="AB728" s="417"/>
      <c r="AC728" s="416">
        <f>'CARGA DE HORAS LABORADAS'!AC34</f>
        <v>0</v>
      </c>
      <c r="AD728" s="416"/>
      <c r="AE728" s="416"/>
      <c r="AF728" s="416"/>
      <c r="AG728" s="416"/>
      <c r="AH728" s="417"/>
      <c r="AI728" s="80"/>
      <c r="AJ728" s="80"/>
      <c r="AK728" s="80"/>
      <c r="AL728" s="88"/>
      <c r="AM728" s="88"/>
      <c r="AN728" s="88"/>
      <c r="AO728" s="88"/>
      <c r="AP728" s="88"/>
      <c r="AQ728" s="88"/>
      <c r="AR728" s="88"/>
      <c r="AS728" s="88"/>
      <c r="AT728" s="88"/>
      <c r="AU728" s="88"/>
      <c r="AV728" s="88"/>
      <c r="AW728" s="88"/>
      <c r="AX728" s="88"/>
      <c r="AY728" s="88"/>
      <c r="AZ728" s="88"/>
      <c r="BA728" s="88"/>
      <c r="BB728" s="88"/>
      <c r="BC728" s="88"/>
      <c r="BD728" s="88"/>
      <c r="BE728" s="88"/>
      <c r="BF728" s="88"/>
      <c r="BG728" s="80"/>
      <c r="BH728" s="89"/>
      <c r="BI728" s="89"/>
      <c r="BJ728" s="89"/>
      <c r="BK728" s="80"/>
      <c r="BL728" s="80"/>
      <c r="BM728" s="80"/>
      <c r="BN728" s="80"/>
      <c r="BO728" s="80"/>
      <c r="BP728" s="80"/>
      <c r="BQ728" s="80"/>
      <c r="BR728" s="80"/>
      <c r="BS728" s="80"/>
      <c r="BT728" s="80"/>
      <c r="BU728" s="80"/>
      <c r="BV728" s="80"/>
      <c r="BW728" s="80"/>
      <c r="BX728" s="80"/>
      <c r="BY728" s="80"/>
      <c r="BZ728" s="80"/>
      <c r="CA728" s="80"/>
    </row>
    <row r="729" spans="1:79" ht="18" customHeight="1" x14ac:dyDescent="0.25">
      <c r="A729" s="75"/>
      <c r="B729" s="90" t="str">
        <f>'PLAN DE CARGOS'!B35:P35</f>
        <v>Auxiliar Área Salud (Higiene Oral)</v>
      </c>
      <c r="C729" s="91"/>
      <c r="D729" s="91"/>
      <c r="E729" s="91"/>
      <c r="F729" s="91"/>
      <c r="G729" s="91"/>
      <c r="H729" s="91"/>
      <c r="I729" s="91"/>
      <c r="J729" s="91"/>
      <c r="K729" s="91"/>
      <c r="L729" s="91"/>
      <c r="M729" s="91"/>
      <c r="N729" s="91"/>
      <c r="O729" s="92"/>
      <c r="P729" s="413">
        <f>SUMIF($AK$34:$AK$714,"=Auxiliar Área Salud (Higiene Oral)",BC34:BF714)</f>
        <v>93</v>
      </c>
      <c r="Q729" s="414"/>
      <c r="R729" s="414"/>
      <c r="S729" s="414"/>
      <c r="T729" s="414"/>
      <c r="U729" s="415"/>
      <c r="V729" s="416">
        <f>'CARGA DE HORAS LABORADAS'!P35</f>
        <v>4224</v>
      </c>
      <c r="W729" s="416"/>
      <c r="X729" s="416"/>
      <c r="Y729" s="416"/>
      <c r="Z729" s="416"/>
      <c r="AA729" s="416"/>
      <c r="AB729" s="417"/>
      <c r="AC729" s="416">
        <f>'CARGA DE HORAS LABORADAS'!AC35</f>
        <v>0</v>
      </c>
      <c r="AD729" s="416"/>
      <c r="AE729" s="416"/>
      <c r="AF729" s="416"/>
      <c r="AG729" s="416"/>
      <c r="AH729" s="417"/>
      <c r="AI729" s="80"/>
      <c r="AJ729" s="80"/>
      <c r="AK729" s="80"/>
      <c r="AL729" s="88"/>
      <c r="AM729" s="88"/>
      <c r="AN729" s="88"/>
      <c r="AO729" s="88"/>
      <c r="AP729" s="88"/>
      <c r="AQ729" s="88"/>
      <c r="AR729" s="88"/>
      <c r="AS729" s="88"/>
      <c r="AT729" s="88"/>
      <c r="AU729" s="88"/>
      <c r="AV729" s="88"/>
      <c r="AW729" s="88"/>
      <c r="AX729" s="88"/>
      <c r="AY729" s="88"/>
      <c r="AZ729" s="88"/>
      <c r="BA729" s="88"/>
      <c r="BB729" s="88"/>
      <c r="BC729" s="88"/>
      <c r="BD729" s="88"/>
      <c r="BE729" s="88"/>
      <c r="BF729" s="88"/>
      <c r="BG729" s="80"/>
      <c r="BH729" s="89"/>
      <c r="BI729" s="89"/>
      <c r="BJ729" s="89"/>
      <c r="BK729" s="80"/>
      <c r="BL729" s="80"/>
      <c r="BM729" s="80"/>
      <c r="BN729" s="80"/>
      <c r="BO729" s="80"/>
      <c r="BP729" s="80"/>
      <c r="BQ729" s="80"/>
      <c r="BR729" s="80"/>
      <c r="BS729" s="80"/>
      <c r="BT729" s="80"/>
      <c r="BU729" s="80"/>
      <c r="BV729" s="80"/>
      <c r="BW729" s="80"/>
      <c r="BX729" s="80"/>
      <c r="BY729" s="80"/>
      <c r="BZ729" s="80"/>
      <c r="CA729" s="80"/>
    </row>
    <row r="730" spans="1:79" ht="18" customHeight="1" x14ac:dyDescent="0.25">
      <c r="B730" s="90" t="str">
        <f>'PLAN DE CARGOS'!B36:P36</f>
        <v>Auxiliar Área Salud (Información en Salud)</v>
      </c>
      <c r="C730" s="91"/>
      <c r="D730" s="91"/>
      <c r="E730" s="91"/>
      <c r="F730" s="91"/>
      <c r="G730" s="91"/>
      <c r="H730" s="91"/>
      <c r="I730" s="91"/>
      <c r="J730" s="91"/>
      <c r="K730" s="91"/>
      <c r="L730" s="91"/>
      <c r="M730" s="91"/>
      <c r="N730" s="91"/>
      <c r="O730" s="92"/>
      <c r="P730" s="413">
        <f>SUMIF($AK$34:$AK$714,"=Auxiliar Área Salud (Información en Salud)",BC34:BF714)</f>
        <v>152.72999999999999</v>
      </c>
      <c r="Q730" s="414"/>
      <c r="R730" s="414"/>
      <c r="S730" s="414"/>
      <c r="T730" s="414"/>
      <c r="U730" s="415"/>
      <c r="V730" s="416">
        <f>'CARGA DE HORAS LABORADAS'!P36</f>
        <v>2112</v>
      </c>
      <c r="W730" s="416"/>
      <c r="X730" s="416"/>
      <c r="Y730" s="416"/>
      <c r="Z730" s="416"/>
      <c r="AA730" s="416"/>
      <c r="AB730" s="417"/>
      <c r="AC730" s="416">
        <f>'CARGA DE HORAS LABORADAS'!AC36</f>
        <v>0</v>
      </c>
      <c r="AD730" s="416"/>
      <c r="AE730" s="416"/>
      <c r="AF730" s="416"/>
      <c r="AG730" s="416"/>
      <c r="AH730" s="417"/>
      <c r="AI730" s="80"/>
      <c r="AJ730" s="80"/>
      <c r="AK730" s="80"/>
      <c r="AL730" s="88"/>
      <c r="AM730" s="88"/>
      <c r="AN730" s="88"/>
      <c r="AO730" s="88"/>
      <c r="AP730" s="88"/>
      <c r="AQ730" s="88"/>
      <c r="AR730" s="88"/>
      <c r="AS730" s="88"/>
      <c r="AT730" s="88"/>
      <c r="AU730" s="88"/>
      <c r="AV730" s="88"/>
      <c r="AW730" s="88"/>
      <c r="AX730" s="88"/>
      <c r="AY730" s="88"/>
      <c r="AZ730" s="88"/>
      <c r="BA730" s="88"/>
      <c r="BB730" s="88"/>
      <c r="BC730" s="88"/>
      <c r="BD730" s="88"/>
      <c r="BE730" s="88"/>
      <c r="BF730" s="88"/>
      <c r="BG730" s="80"/>
      <c r="BH730" s="89"/>
      <c r="BI730" s="89"/>
      <c r="BJ730" s="89"/>
      <c r="BK730" s="80"/>
      <c r="BL730" s="80"/>
      <c r="BM730" s="80"/>
      <c r="BN730" s="80"/>
      <c r="BO730" s="80"/>
      <c r="BP730" s="80"/>
      <c r="BQ730" s="80"/>
      <c r="BR730" s="80"/>
      <c r="BS730" s="80"/>
      <c r="BT730" s="80"/>
      <c r="BU730" s="80"/>
      <c r="BV730" s="80"/>
      <c r="BW730" s="80"/>
      <c r="BX730" s="80"/>
      <c r="BY730" s="80"/>
      <c r="BZ730" s="80"/>
      <c r="CA730" s="80"/>
    </row>
    <row r="731" spans="1:79" ht="18" customHeight="1" x14ac:dyDescent="0.25">
      <c r="B731" s="90" t="str">
        <f>'PLAN DE CARGOS'!B37:P37</f>
        <v>Auxiliar Área Salud (Laboratorio Clínico)</v>
      </c>
      <c r="C731" s="91"/>
      <c r="D731" s="91"/>
      <c r="E731" s="91"/>
      <c r="F731" s="91"/>
      <c r="G731" s="91"/>
      <c r="H731" s="91"/>
      <c r="I731" s="91"/>
      <c r="J731" s="91"/>
      <c r="K731" s="91"/>
      <c r="L731" s="91"/>
      <c r="M731" s="91"/>
      <c r="N731" s="91"/>
      <c r="O731" s="92"/>
      <c r="P731" s="413">
        <f>SUMIF($AK$34:$AK$714,"=Auxiliar Área Salud (Laboratorio Clínico)",BC34:BF714)</f>
        <v>107.29</v>
      </c>
      <c r="Q731" s="414"/>
      <c r="R731" s="414"/>
      <c r="S731" s="414"/>
      <c r="T731" s="414"/>
      <c r="U731" s="415"/>
      <c r="V731" s="416">
        <f>'CARGA DE HORAS LABORADAS'!P37</f>
        <v>2112</v>
      </c>
      <c r="W731" s="416"/>
      <c r="X731" s="416"/>
      <c r="Y731" s="416"/>
      <c r="Z731" s="416"/>
      <c r="AA731" s="416"/>
      <c r="AB731" s="417"/>
      <c r="AC731" s="416">
        <f>'CARGA DE HORAS LABORADAS'!AC37</f>
        <v>-1.9999999999527063E-3</v>
      </c>
      <c r="AD731" s="416"/>
      <c r="AE731" s="416"/>
      <c r="AF731" s="416"/>
      <c r="AG731" s="416"/>
      <c r="AH731" s="417"/>
      <c r="AI731" s="80"/>
      <c r="AJ731" s="80"/>
      <c r="AK731" s="80"/>
      <c r="AL731" s="88"/>
      <c r="AM731" s="88"/>
      <c r="AN731" s="88"/>
      <c r="AO731" s="88"/>
      <c r="AP731" s="88"/>
      <c r="AQ731" s="88"/>
      <c r="AR731" s="88"/>
      <c r="AS731" s="88"/>
      <c r="AT731" s="88"/>
      <c r="AU731" s="88"/>
      <c r="AV731" s="88"/>
      <c r="AW731" s="88"/>
      <c r="AX731" s="88"/>
      <c r="AY731" s="88"/>
      <c r="AZ731" s="88"/>
      <c r="BA731" s="88"/>
      <c r="BB731" s="88"/>
      <c r="BC731" s="88"/>
      <c r="BD731" s="88"/>
      <c r="BE731" s="88"/>
      <c r="BF731" s="88"/>
      <c r="BG731" s="80"/>
      <c r="BH731" s="89"/>
      <c r="BI731" s="89"/>
      <c r="BJ731" s="89"/>
      <c r="BK731" s="80"/>
      <c r="BL731" s="80"/>
      <c r="BM731" s="80"/>
      <c r="BN731" s="80"/>
      <c r="BO731" s="80"/>
      <c r="BP731" s="80"/>
      <c r="BQ731" s="80"/>
      <c r="BR731" s="80"/>
      <c r="BS731" s="80"/>
      <c r="BT731" s="80"/>
      <c r="BU731" s="80"/>
      <c r="BV731" s="80"/>
      <c r="BW731" s="80"/>
      <c r="BX731" s="80"/>
      <c r="BY731" s="80"/>
      <c r="BZ731" s="80"/>
      <c r="CA731" s="80"/>
    </row>
    <row r="732" spans="1:79" ht="18" customHeight="1" x14ac:dyDescent="0.25">
      <c r="B732" s="90" t="str">
        <f>'PLAN DE CARGOS'!B38:P38</f>
        <v>Auxiliar de Servicios Generales</v>
      </c>
      <c r="C732" s="91"/>
      <c r="D732" s="91"/>
      <c r="E732" s="91"/>
      <c r="F732" s="91"/>
      <c r="G732" s="91"/>
      <c r="H732" s="91"/>
      <c r="I732" s="91"/>
      <c r="J732" s="91"/>
      <c r="K732" s="91"/>
      <c r="L732" s="91"/>
      <c r="M732" s="91"/>
      <c r="N732" s="91"/>
      <c r="O732" s="92"/>
      <c r="P732" s="413">
        <f>SUMIF($AK$34:$AK$714,"=Auxiliar de Servicios Generales",BC34:BF714)</f>
        <v>70</v>
      </c>
      <c r="Q732" s="414"/>
      <c r="R732" s="414"/>
      <c r="S732" s="414"/>
      <c r="T732" s="414"/>
      <c r="U732" s="415"/>
      <c r="V732" s="416">
        <f>'CARGA DE HORAS LABORADAS'!P38</f>
        <v>12672</v>
      </c>
      <c r="W732" s="416"/>
      <c r="X732" s="416"/>
      <c r="Y732" s="416"/>
      <c r="Z732" s="416"/>
      <c r="AA732" s="416"/>
      <c r="AB732" s="417"/>
      <c r="AC732" s="416">
        <f>'CARGA DE HORAS LABORADAS'!AC38</f>
        <v>0</v>
      </c>
      <c r="AD732" s="416"/>
      <c r="AE732" s="416"/>
      <c r="AF732" s="416"/>
      <c r="AG732" s="416"/>
      <c r="AH732" s="417"/>
      <c r="AI732" s="80"/>
      <c r="AJ732" s="80"/>
      <c r="AK732" s="80"/>
      <c r="AL732" s="88"/>
      <c r="AM732" s="88"/>
      <c r="AN732" s="88"/>
      <c r="AO732" s="88"/>
      <c r="AP732" s="88"/>
      <c r="AQ732" s="88"/>
      <c r="AR732" s="88"/>
      <c r="AS732" s="88"/>
      <c r="AT732" s="88"/>
      <c r="AU732" s="88"/>
      <c r="AV732" s="88"/>
      <c r="AW732" s="88"/>
      <c r="AX732" s="88"/>
      <c r="AY732" s="88"/>
      <c r="AZ732" s="88"/>
      <c r="BA732" s="88"/>
      <c r="BB732" s="88"/>
      <c r="BC732" s="88"/>
      <c r="BD732" s="88"/>
      <c r="BE732" s="88"/>
      <c r="BF732" s="88"/>
      <c r="BG732" s="80"/>
      <c r="BH732" s="89"/>
      <c r="BI732" s="89"/>
      <c r="BJ732" s="89"/>
      <c r="BK732" s="80"/>
      <c r="BL732" s="80"/>
      <c r="BM732" s="80"/>
      <c r="BN732" s="80"/>
      <c r="BO732" s="80"/>
      <c r="BP732" s="80"/>
      <c r="BQ732" s="80"/>
      <c r="BR732" s="80"/>
      <c r="BS732" s="80"/>
      <c r="BT732" s="80"/>
      <c r="BU732" s="80"/>
      <c r="BV732" s="80"/>
      <c r="BW732" s="80"/>
      <c r="BX732" s="80"/>
      <c r="BY732" s="80"/>
      <c r="BZ732" s="80"/>
      <c r="CA732" s="80"/>
    </row>
    <row r="733" spans="1:79" ht="18" customHeight="1" x14ac:dyDescent="0.25">
      <c r="B733" s="90" t="str">
        <f>'PLAN DE CARGOS'!B39:P39</f>
        <v>Celador</v>
      </c>
      <c r="C733" s="91"/>
      <c r="D733" s="91"/>
      <c r="E733" s="91"/>
      <c r="F733" s="91"/>
      <c r="G733" s="91"/>
      <c r="H733" s="91"/>
      <c r="I733" s="91"/>
      <c r="J733" s="91"/>
      <c r="K733" s="91"/>
      <c r="L733" s="91"/>
      <c r="M733" s="91"/>
      <c r="N733" s="91"/>
      <c r="O733" s="92"/>
      <c r="P733" s="413">
        <f>SUMIF($AK$34:$AK$714,"=Celador",BC34:BF714)</f>
        <v>35</v>
      </c>
      <c r="Q733" s="414"/>
      <c r="R733" s="414"/>
      <c r="S733" s="414"/>
      <c r="T733" s="414"/>
      <c r="U733" s="415"/>
      <c r="V733" s="416">
        <f>'CARGA DE HORAS LABORADAS'!P39</f>
        <v>6336</v>
      </c>
      <c r="W733" s="416"/>
      <c r="X733" s="416"/>
      <c r="Y733" s="416"/>
      <c r="Z733" s="416"/>
      <c r="AA733" s="416"/>
      <c r="AB733" s="417"/>
      <c r="AC733" s="416">
        <f>'CARGA DE HORAS LABORADAS'!AC39</f>
        <v>0</v>
      </c>
      <c r="AD733" s="416"/>
      <c r="AE733" s="416"/>
      <c r="AF733" s="416"/>
      <c r="AG733" s="416"/>
      <c r="AH733" s="417"/>
      <c r="AI733" s="80"/>
      <c r="AJ733" s="80"/>
      <c r="AK733" s="80"/>
      <c r="AL733" s="88"/>
      <c r="AM733" s="88"/>
      <c r="AN733" s="88"/>
      <c r="AO733" s="88"/>
      <c r="AP733" s="88"/>
      <c r="AQ733" s="88"/>
      <c r="AR733" s="88"/>
      <c r="AS733" s="88"/>
      <c r="AT733" s="88"/>
      <c r="AU733" s="88"/>
      <c r="AV733" s="88"/>
      <c r="AW733" s="88"/>
      <c r="AX733" s="88"/>
      <c r="AY733" s="88"/>
      <c r="AZ733" s="88"/>
      <c r="BA733" s="88"/>
      <c r="BB733" s="88"/>
      <c r="BC733" s="88"/>
      <c r="BD733" s="88"/>
      <c r="BE733" s="88"/>
      <c r="BF733" s="88"/>
      <c r="BG733" s="80"/>
      <c r="BH733" s="89"/>
      <c r="BI733" s="89"/>
      <c r="BJ733" s="89"/>
      <c r="BK733" s="80"/>
      <c r="BL733" s="80"/>
      <c r="BM733" s="80"/>
      <c r="BN733" s="80"/>
      <c r="BO733" s="80"/>
      <c r="BP733" s="80"/>
      <c r="BQ733" s="80"/>
      <c r="BR733" s="80"/>
      <c r="BS733" s="80"/>
      <c r="BT733" s="80"/>
      <c r="BU733" s="80"/>
      <c r="BV733" s="80"/>
      <c r="BW733" s="80"/>
      <c r="BX733" s="80"/>
      <c r="BY733" s="80"/>
      <c r="BZ733" s="80"/>
      <c r="CA733" s="80"/>
    </row>
    <row r="734" spans="1:79" ht="18" customHeight="1" x14ac:dyDescent="0.25">
      <c r="B734" s="90" t="str">
        <f>'PLAN DE CARGOS'!B40:P40</f>
        <v>Conductor</v>
      </c>
      <c r="C734" s="91"/>
      <c r="D734" s="91"/>
      <c r="E734" s="91"/>
      <c r="F734" s="91"/>
      <c r="G734" s="91"/>
      <c r="H734" s="91"/>
      <c r="I734" s="91"/>
      <c r="J734" s="91"/>
      <c r="K734" s="91"/>
      <c r="L734" s="91"/>
      <c r="M734" s="91"/>
      <c r="N734" s="91"/>
      <c r="O734" s="92"/>
      <c r="P734" s="413">
        <f>SUMIF($AK$34:$AK$714,"=Conductor",BC34:BF714)</f>
        <v>37</v>
      </c>
      <c r="Q734" s="414"/>
      <c r="R734" s="414"/>
      <c r="S734" s="414"/>
      <c r="T734" s="414"/>
      <c r="U734" s="415"/>
      <c r="V734" s="416">
        <f>'CARGA DE HORAS LABORADAS'!P40</f>
        <v>6336</v>
      </c>
      <c r="W734" s="416"/>
      <c r="X734" s="416"/>
      <c r="Y734" s="416"/>
      <c r="Z734" s="416"/>
      <c r="AA734" s="416"/>
      <c r="AB734" s="417"/>
      <c r="AC734" s="416">
        <f>'CARGA DE HORAS LABORADAS'!AC40</f>
        <v>0</v>
      </c>
      <c r="AD734" s="416"/>
      <c r="AE734" s="416"/>
      <c r="AF734" s="416"/>
      <c r="AG734" s="416"/>
      <c r="AH734" s="417"/>
      <c r="AI734" s="80"/>
      <c r="AJ734" s="80"/>
      <c r="AK734" s="80"/>
      <c r="AL734" s="88"/>
      <c r="AM734" s="88"/>
      <c r="AN734" s="88"/>
      <c r="AO734" s="88"/>
      <c r="AP734" s="88"/>
      <c r="AQ734" s="88"/>
      <c r="AR734" s="88"/>
      <c r="AS734" s="88"/>
      <c r="AT734" s="88"/>
      <c r="AU734" s="88"/>
      <c r="AV734" s="88"/>
      <c r="AW734" s="88"/>
      <c r="AX734" s="88"/>
      <c r="AY734" s="88"/>
      <c r="AZ734" s="88"/>
      <c r="BA734" s="88"/>
      <c r="BB734" s="88"/>
      <c r="BC734" s="88"/>
      <c r="BD734" s="88"/>
      <c r="BE734" s="88"/>
      <c r="BF734" s="88"/>
      <c r="BG734" s="80"/>
      <c r="BH734" s="89"/>
      <c r="BI734" s="89"/>
      <c r="BJ734" s="89"/>
      <c r="BK734" s="80"/>
      <c r="BL734" s="80"/>
      <c r="BM734" s="80"/>
      <c r="BN734" s="80"/>
      <c r="BO734" s="80"/>
      <c r="BP734" s="80"/>
      <c r="BQ734" s="80"/>
      <c r="BR734" s="80"/>
      <c r="BS734" s="80"/>
      <c r="BT734" s="80"/>
      <c r="BU734" s="80"/>
      <c r="BV734" s="80"/>
      <c r="BW734" s="80"/>
      <c r="BX734" s="80"/>
      <c r="BY734" s="80"/>
      <c r="BZ734" s="80"/>
      <c r="CA734" s="80"/>
    </row>
    <row r="735" spans="1:79" ht="18" customHeight="1" x14ac:dyDescent="0.25">
      <c r="B735" s="90" t="str">
        <f>'PLAN DE CARGOS'!B41:P41</f>
        <v>Enfermera</v>
      </c>
      <c r="C735" s="91"/>
      <c r="D735" s="91"/>
      <c r="E735" s="91"/>
      <c r="F735" s="91"/>
      <c r="G735" s="91"/>
      <c r="H735" s="91"/>
      <c r="I735" s="91"/>
      <c r="J735" s="91"/>
      <c r="K735" s="91"/>
      <c r="L735" s="91"/>
      <c r="M735" s="91"/>
      <c r="N735" s="91"/>
      <c r="O735" s="92"/>
      <c r="P735" s="413">
        <f>SUMIF($AK$34:$AK$714,"=Enfermera",BC34:BF714)</f>
        <v>844.88</v>
      </c>
      <c r="Q735" s="414"/>
      <c r="R735" s="414"/>
      <c r="S735" s="414"/>
      <c r="T735" s="414"/>
      <c r="U735" s="415"/>
      <c r="V735" s="416">
        <f>'CARGA DE HORAS LABORADAS'!P41</f>
        <v>4224</v>
      </c>
      <c r="W735" s="416"/>
      <c r="X735" s="416"/>
      <c r="Y735" s="416"/>
      <c r="Z735" s="416"/>
      <c r="AA735" s="416"/>
      <c r="AB735" s="417"/>
      <c r="AC735" s="416">
        <f>'CARGA DE HORAS LABORADAS'!AC41</f>
        <v>-5.0000000001091394E-3</v>
      </c>
      <c r="AD735" s="416"/>
      <c r="AE735" s="416"/>
      <c r="AF735" s="416"/>
      <c r="AG735" s="416"/>
      <c r="AH735" s="417"/>
      <c r="AI735" s="80"/>
      <c r="AJ735" s="80"/>
      <c r="AK735" s="80"/>
      <c r="AL735" s="88"/>
      <c r="AM735" s="88"/>
      <c r="AN735" s="88"/>
      <c r="AO735" s="88"/>
      <c r="AP735" s="88"/>
      <c r="AQ735" s="88"/>
      <c r="AR735" s="88"/>
      <c r="AS735" s="88"/>
      <c r="AT735" s="88"/>
      <c r="AU735" s="88"/>
      <c r="AV735" s="88"/>
      <c r="AW735" s="88"/>
      <c r="AX735" s="88"/>
      <c r="AY735" s="88"/>
      <c r="AZ735" s="88"/>
      <c r="BA735" s="88"/>
      <c r="BB735" s="88"/>
      <c r="BC735" s="88"/>
      <c r="BD735" s="88"/>
      <c r="BE735" s="88"/>
      <c r="BF735" s="88"/>
      <c r="BG735" s="80"/>
      <c r="BH735" s="89"/>
      <c r="BI735" s="89"/>
      <c r="BJ735" s="89"/>
      <c r="BK735" s="80"/>
      <c r="BL735" s="80"/>
      <c r="BM735" s="80"/>
      <c r="BN735" s="80"/>
      <c r="BO735" s="80"/>
      <c r="BP735" s="80"/>
      <c r="BQ735" s="80"/>
      <c r="BR735" s="80"/>
      <c r="BS735" s="80"/>
      <c r="BT735" s="80"/>
      <c r="BU735" s="80"/>
      <c r="BV735" s="80"/>
      <c r="BW735" s="80"/>
      <c r="BX735" s="80"/>
      <c r="BY735" s="80"/>
      <c r="BZ735" s="80"/>
      <c r="CA735" s="80"/>
    </row>
    <row r="736" spans="1:79" ht="18" customHeight="1" x14ac:dyDescent="0.25">
      <c r="B736" s="90" t="str">
        <f>'PLAN DE CARGOS'!B42:P42</f>
        <v>Gerente Empresa Social del Estado</v>
      </c>
      <c r="C736" s="91"/>
      <c r="D736" s="91"/>
      <c r="E736" s="91"/>
      <c r="F736" s="91"/>
      <c r="G736" s="91"/>
      <c r="H736" s="91"/>
      <c r="I736" s="91"/>
      <c r="J736" s="91"/>
      <c r="K736" s="91"/>
      <c r="L736" s="91"/>
      <c r="M736" s="91"/>
      <c r="N736" s="91"/>
      <c r="O736" s="92"/>
      <c r="P736" s="413">
        <f>SUMIF($AK$34:$AK$714,"=Gerente Empresa Social del Estado",BC34:BF714)</f>
        <v>716.67</v>
      </c>
      <c r="Q736" s="414"/>
      <c r="R736" s="414"/>
      <c r="S736" s="414"/>
      <c r="T736" s="414"/>
      <c r="U736" s="415"/>
      <c r="V736" s="416">
        <f>'CARGA DE HORAS LABORADAS'!P42</f>
        <v>2112</v>
      </c>
      <c r="W736" s="416"/>
      <c r="X736" s="416"/>
      <c r="Y736" s="416"/>
      <c r="Z736" s="416"/>
      <c r="AA736" s="416"/>
      <c r="AB736" s="417"/>
      <c r="AC736" s="416">
        <f>'CARGA DE HORAS LABORADAS'!AC42</f>
        <v>0</v>
      </c>
      <c r="AD736" s="416"/>
      <c r="AE736" s="416"/>
      <c r="AF736" s="416"/>
      <c r="AG736" s="416"/>
      <c r="AH736" s="417"/>
      <c r="AI736" s="80"/>
      <c r="AJ736" s="80"/>
      <c r="AK736" s="80"/>
      <c r="AL736" s="88"/>
      <c r="AM736" s="88"/>
      <c r="AN736" s="88"/>
      <c r="AO736" s="88"/>
      <c r="AP736" s="88"/>
      <c r="AQ736" s="88"/>
      <c r="AR736" s="88"/>
      <c r="AS736" s="88"/>
      <c r="AT736" s="88"/>
      <c r="AU736" s="88"/>
      <c r="AV736" s="88"/>
      <c r="AW736" s="88"/>
      <c r="AX736" s="88"/>
      <c r="AY736" s="88"/>
      <c r="AZ736" s="88"/>
      <c r="BA736" s="88"/>
      <c r="BB736" s="88"/>
      <c r="BC736" s="88"/>
      <c r="BD736" s="88"/>
      <c r="BE736" s="88"/>
      <c r="BF736" s="88"/>
      <c r="BG736" s="80"/>
      <c r="BH736" s="89"/>
      <c r="BI736" s="89"/>
      <c r="BJ736" s="89"/>
      <c r="BK736" s="80"/>
      <c r="BL736" s="80"/>
      <c r="BM736" s="80"/>
      <c r="BN736" s="80"/>
      <c r="BO736" s="80"/>
      <c r="BP736" s="80"/>
      <c r="BQ736" s="80"/>
      <c r="BR736" s="80"/>
      <c r="BS736" s="80"/>
      <c r="BT736" s="80"/>
      <c r="BU736" s="80"/>
      <c r="BV736" s="80"/>
      <c r="BW736" s="80"/>
      <c r="BX736" s="80"/>
      <c r="BY736" s="80"/>
      <c r="BZ736" s="80"/>
      <c r="CA736" s="80"/>
    </row>
    <row r="737" spans="2:79" ht="18" customHeight="1" x14ac:dyDescent="0.25">
      <c r="B737" s="90" t="str">
        <f>'PLAN DE CARGOS'!B43:P43</f>
        <v>Médico General</v>
      </c>
      <c r="C737" s="91"/>
      <c r="D737" s="91"/>
      <c r="E737" s="91"/>
      <c r="F737" s="91"/>
      <c r="G737" s="91"/>
      <c r="H737" s="91"/>
      <c r="I737" s="91"/>
      <c r="J737" s="91"/>
      <c r="K737" s="91"/>
      <c r="L737" s="91"/>
      <c r="M737" s="91"/>
      <c r="N737" s="91"/>
      <c r="O737" s="92"/>
      <c r="P737" s="413">
        <f>SUMIF($AK$34:$AK$714,"=Médico General",BC34:BF714)</f>
        <v>193.91</v>
      </c>
      <c r="Q737" s="414"/>
      <c r="R737" s="414"/>
      <c r="S737" s="414"/>
      <c r="T737" s="414"/>
      <c r="U737" s="415"/>
      <c r="V737" s="416">
        <f>'CARGA DE HORAS LABORADAS'!P43</f>
        <v>19008</v>
      </c>
      <c r="W737" s="416"/>
      <c r="X737" s="416"/>
      <c r="Y737" s="416"/>
      <c r="Z737" s="416"/>
      <c r="AA737" s="416"/>
      <c r="AB737" s="417"/>
      <c r="AC737" s="416">
        <f>'CARGA DE HORAS LABORADAS'!AC43</f>
        <v>-6.0000000012223609E-3</v>
      </c>
      <c r="AD737" s="416"/>
      <c r="AE737" s="416"/>
      <c r="AF737" s="416"/>
      <c r="AG737" s="416"/>
      <c r="AH737" s="417"/>
      <c r="AI737" s="80"/>
      <c r="AJ737" s="80"/>
      <c r="AK737" s="80"/>
      <c r="AL737" s="88"/>
      <c r="AM737" s="88"/>
      <c r="AN737" s="88"/>
      <c r="AO737" s="88"/>
      <c r="AP737" s="88"/>
      <c r="AQ737" s="88"/>
      <c r="AR737" s="88"/>
      <c r="AS737" s="88"/>
      <c r="AT737" s="88"/>
      <c r="AU737" s="88"/>
      <c r="AV737" s="88"/>
      <c r="AW737" s="88"/>
      <c r="AX737" s="88"/>
      <c r="AY737" s="88"/>
      <c r="AZ737" s="88"/>
      <c r="BA737" s="88"/>
      <c r="BB737" s="88"/>
      <c r="BC737" s="88"/>
      <c r="BD737" s="88"/>
      <c r="BE737" s="88"/>
      <c r="BF737" s="88"/>
      <c r="BG737" s="80"/>
      <c r="BH737" s="89"/>
      <c r="BI737" s="89"/>
      <c r="BJ737" s="89"/>
      <c r="BK737" s="80"/>
      <c r="BL737" s="80"/>
      <c r="BM737" s="80"/>
      <c r="BN737" s="80"/>
      <c r="BO737" s="80"/>
      <c r="BP737" s="80"/>
      <c r="BQ737" s="80"/>
      <c r="BR737" s="80"/>
      <c r="BS737" s="80"/>
      <c r="BT737" s="80"/>
      <c r="BU737" s="80"/>
      <c r="BV737" s="80"/>
      <c r="BW737" s="80"/>
      <c r="BX737" s="80"/>
      <c r="BY737" s="80"/>
      <c r="BZ737" s="80"/>
      <c r="CA737" s="80"/>
    </row>
    <row r="738" spans="2:79" ht="18" customHeight="1" x14ac:dyDescent="0.25">
      <c r="B738" s="90" t="str">
        <f>'PLAN DE CARGOS'!B44:P44</f>
        <v>Odontóloga</v>
      </c>
      <c r="C738" s="91"/>
      <c r="D738" s="91"/>
      <c r="E738" s="91"/>
      <c r="F738" s="91"/>
      <c r="G738" s="91"/>
      <c r="H738" s="91"/>
      <c r="I738" s="91"/>
      <c r="J738" s="91"/>
      <c r="K738" s="91"/>
      <c r="L738" s="91"/>
      <c r="M738" s="91"/>
      <c r="N738" s="91"/>
      <c r="O738" s="92"/>
      <c r="P738" s="413">
        <f>SUMIF($AK$34:$AK$714,"=Odontóloga",BC34:BF714)</f>
        <v>468.55</v>
      </c>
      <c r="Q738" s="414"/>
      <c r="R738" s="414"/>
      <c r="S738" s="414"/>
      <c r="T738" s="414"/>
      <c r="U738" s="415"/>
      <c r="V738" s="416">
        <f>'CARGA DE HORAS LABORADAS'!P44</f>
        <v>2112</v>
      </c>
      <c r="W738" s="416"/>
      <c r="X738" s="416"/>
      <c r="Y738" s="416"/>
      <c r="Z738" s="416"/>
      <c r="AA738" s="416"/>
      <c r="AB738" s="417"/>
      <c r="AC738" s="416">
        <f>'CARGA DE HORAS LABORADAS'!AC44</f>
        <v>-5.0000000001091394E-3</v>
      </c>
      <c r="AD738" s="416"/>
      <c r="AE738" s="416"/>
      <c r="AF738" s="416"/>
      <c r="AG738" s="416"/>
      <c r="AH738" s="417"/>
      <c r="AI738" s="80"/>
      <c r="AJ738" s="80"/>
      <c r="AK738" s="80"/>
      <c r="AL738" s="88"/>
      <c r="AM738" s="88"/>
      <c r="AN738" s="88"/>
      <c r="AO738" s="88"/>
      <c r="AP738" s="88"/>
      <c r="AQ738" s="88"/>
      <c r="AR738" s="88"/>
      <c r="AS738" s="88"/>
      <c r="AT738" s="88"/>
      <c r="AU738" s="88"/>
      <c r="AV738" s="88"/>
      <c r="AW738" s="88"/>
      <c r="AX738" s="88"/>
      <c r="AY738" s="88"/>
      <c r="AZ738" s="88"/>
      <c r="BA738" s="88"/>
      <c r="BB738" s="88"/>
      <c r="BC738" s="88"/>
      <c r="BD738" s="88"/>
      <c r="BE738" s="88"/>
      <c r="BF738" s="88"/>
      <c r="BG738" s="80"/>
      <c r="BH738" s="89"/>
      <c r="BI738" s="89"/>
      <c r="BJ738" s="89"/>
      <c r="BK738" s="80"/>
      <c r="BL738" s="80"/>
      <c r="BM738" s="80"/>
      <c r="BN738" s="80"/>
      <c r="BO738" s="80"/>
      <c r="BP738" s="80"/>
      <c r="BQ738" s="80"/>
      <c r="BR738" s="80"/>
      <c r="BS738" s="80"/>
      <c r="BT738" s="80"/>
      <c r="BU738" s="80"/>
      <c r="BV738" s="80"/>
      <c r="BW738" s="80"/>
      <c r="BX738" s="80"/>
      <c r="BY738" s="80"/>
      <c r="BZ738" s="80"/>
      <c r="CA738" s="80"/>
    </row>
    <row r="739" spans="2:79" ht="18" customHeight="1" x14ac:dyDescent="0.25">
      <c r="B739" s="90" t="str">
        <f>'PLAN DE CARGOS'!B45:P45</f>
        <v>Operario (Mantenimiento)</v>
      </c>
      <c r="C739" s="91"/>
      <c r="D739" s="91"/>
      <c r="E739" s="91"/>
      <c r="F739" s="91"/>
      <c r="G739" s="91"/>
      <c r="H739" s="91"/>
      <c r="I739" s="91"/>
      <c r="J739" s="91"/>
      <c r="K739" s="91"/>
      <c r="L739" s="91"/>
      <c r="M739" s="91"/>
      <c r="N739" s="91"/>
      <c r="O739" s="92"/>
      <c r="P739" s="413">
        <f>SUMIF($AK$34:$AK$714,"=Operario (Mantenimiento)",BC34:BF714)</f>
        <v>21</v>
      </c>
      <c r="Q739" s="414"/>
      <c r="R739" s="414"/>
      <c r="S739" s="414"/>
      <c r="T739" s="414"/>
      <c r="U739" s="415"/>
      <c r="V739" s="416">
        <f>'CARGA DE HORAS LABORADAS'!P45</f>
        <v>2112</v>
      </c>
      <c r="W739" s="416"/>
      <c r="X739" s="416"/>
      <c r="Y739" s="416"/>
      <c r="Z739" s="416"/>
      <c r="AA739" s="416"/>
      <c r="AB739" s="417"/>
      <c r="AC739" s="416">
        <f>'CARGA DE HORAS LABORADAS'!AC45</f>
        <v>0</v>
      </c>
      <c r="AD739" s="416"/>
      <c r="AE739" s="416"/>
      <c r="AF739" s="416"/>
      <c r="AG739" s="416"/>
      <c r="AH739" s="417"/>
      <c r="AI739" s="80"/>
      <c r="AJ739" s="80"/>
      <c r="AK739" s="80"/>
      <c r="AL739" s="88"/>
      <c r="AM739" s="88"/>
      <c r="AN739" s="88"/>
      <c r="AO739" s="88"/>
      <c r="AP739" s="88"/>
      <c r="AQ739" s="88"/>
      <c r="AR739" s="88"/>
      <c r="AS739" s="88"/>
      <c r="AT739" s="88"/>
      <c r="AU739" s="88"/>
      <c r="AV739" s="88"/>
      <c r="AW739" s="88"/>
      <c r="AX739" s="88"/>
      <c r="AY739" s="88"/>
      <c r="AZ739" s="88"/>
      <c r="BA739" s="88"/>
      <c r="BB739" s="88"/>
      <c r="BC739" s="88"/>
      <c r="BD739" s="88"/>
      <c r="BE739" s="88"/>
      <c r="BF739" s="88"/>
      <c r="BG739" s="80"/>
      <c r="BH739" s="89"/>
      <c r="BI739" s="89"/>
      <c r="BJ739" s="89"/>
      <c r="BK739" s="80"/>
      <c r="BL739" s="80"/>
      <c r="BM739" s="80"/>
      <c r="BN739" s="80"/>
      <c r="BO739" s="80"/>
      <c r="BP739" s="80"/>
      <c r="BQ739" s="80"/>
      <c r="BR739" s="80"/>
      <c r="BS739" s="80"/>
      <c r="BT739" s="80"/>
      <c r="BU739" s="80"/>
      <c r="BV739" s="80"/>
      <c r="BW739" s="80"/>
      <c r="BX739" s="80"/>
      <c r="BY739" s="80"/>
      <c r="BZ739" s="80"/>
      <c r="CA739" s="80"/>
    </row>
    <row r="740" spans="2:79" ht="18" customHeight="1" x14ac:dyDescent="0.25">
      <c r="B740" s="90" t="str">
        <f>'PLAN DE CARGOS'!B46:P46</f>
        <v>Profesional Universitario Área Salud (Bacterióloga)</v>
      </c>
      <c r="C740" s="91"/>
      <c r="D740" s="91"/>
      <c r="E740" s="91"/>
      <c r="F740" s="91"/>
      <c r="G740" s="91"/>
      <c r="H740" s="91"/>
      <c r="I740" s="91"/>
      <c r="J740" s="91"/>
      <c r="K740" s="91"/>
      <c r="L740" s="91"/>
      <c r="M740" s="91"/>
      <c r="N740" s="91"/>
      <c r="O740" s="92"/>
      <c r="P740" s="413">
        <f>SUMIF($AK$34:$AK$714,"=Profesional Universitario Área Salud (Bacterióloga)",BC34:BF714)</f>
        <v>141.36000000000001</v>
      </c>
      <c r="Q740" s="414"/>
      <c r="R740" s="414"/>
      <c r="S740" s="414"/>
      <c r="T740" s="414"/>
      <c r="U740" s="415"/>
      <c r="V740" s="416">
        <f>'CARGA DE HORAS LABORADAS'!P46</f>
        <v>2112</v>
      </c>
      <c r="W740" s="416"/>
      <c r="X740" s="416"/>
      <c r="Y740" s="416"/>
      <c r="Z740" s="416"/>
      <c r="AA740" s="416"/>
      <c r="AB740" s="417"/>
      <c r="AC740" s="416">
        <f>'CARGA DE HORAS LABORADAS'!AC46</f>
        <v>0</v>
      </c>
      <c r="AD740" s="416"/>
      <c r="AE740" s="416"/>
      <c r="AF740" s="416"/>
      <c r="AG740" s="416"/>
      <c r="AH740" s="417"/>
      <c r="AI740" s="80"/>
      <c r="AJ740" s="80"/>
      <c r="AK740" s="80"/>
      <c r="AL740" s="88"/>
      <c r="AM740" s="88"/>
      <c r="AN740" s="88"/>
      <c r="AO740" s="88"/>
      <c r="AP740" s="88"/>
      <c r="AQ740" s="88"/>
      <c r="AR740" s="88"/>
      <c r="AS740" s="88"/>
      <c r="AT740" s="88"/>
      <c r="AU740" s="88"/>
      <c r="AV740" s="88"/>
      <c r="AW740" s="88"/>
      <c r="AX740" s="88"/>
      <c r="AY740" s="88"/>
      <c r="AZ740" s="88"/>
      <c r="BA740" s="88"/>
      <c r="BB740" s="88"/>
      <c r="BC740" s="88"/>
      <c r="BD740" s="88"/>
      <c r="BE740" s="88"/>
      <c r="BF740" s="88"/>
      <c r="BG740" s="80"/>
      <c r="BH740" s="89"/>
      <c r="BI740" s="89"/>
      <c r="BJ740" s="89"/>
      <c r="BK740" s="80"/>
      <c r="BL740" s="80"/>
      <c r="BM740" s="80"/>
      <c r="BN740" s="80"/>
      <c r="BO740" s="80"/>
      <c r="BP740" s="80"/>
      <c r="BQ740" s="80"/>
      <c r="BR740" s="80"/>
      <c r="BS740" s="80"/>
      <c r="BT740" s="80"/>
      <c r="BU740" s="80"/>
      <c r="BV740" s="80"/>
      <c r="BW740" s="80"/>
      <c r="BX740" s="80"/>
      <c r="BY740" s="80"/>
      <c r="BZ740" s="80"/>
      <c r="CA740" s="80"/>
    </row>
    <row r="741" spans="2:79" ht="18" customHeight="1" x14ac:dyDescent="0.25">
      <c r="B741" s="90" t="str">
        <f>'PLAN DE CARGOS'!B47:P47</f>
        <v>Representante ASOUS en la Junta Directiva</v>
      </c>
      <c r="C741" s="91"/>
      <c r="D741" s="91"/>
      <c r="E741" s="91"/>
      <c r="F741" s="91"/>
      <c r="G741" s="91"/>
      <c r="H741" s="91"/>
      <c r="I741" s="91"/>
      <c r="J741" s="91"/>
      <c r="K741" s="91"/>
      <c r="L741" s="91"/>
      <c r="M741" s="91"/>
      <c r="N741" s="91"/>
      <c r="O741" s="92"/>
      <c r="P741" s="413">
        <f>SUMIF($AK$34:$AK$714,"=Representante ASOUS en la Junta Directiva",BC34:BF714)</f>
        <v>12</v>
      </c>
      <c r="Q741" s="414"/>
      <c r="R741" s="414"/>
      <c r="S741" s="414"/>
      <c r="T741" s="414"/>
      <c r="U741" s="415"/>
      <c r="V741" s="416">
        <f>'CARGA DE HORAS LABORADAS'!P47</f>
        <v>30</v>
      </c>
      <c r="W741" s="416"/>
      <c r="X741" s="416"/>
      <c r="Y741" s="416"/>
      <c r="Z741" s="416"/>
      <c r="AA741" s="416"/>
      <c r="AB741" s="417"/>
      <c r="AC741" s="416">
        <f>'CARGA DE HORAS LABORADAS'!AC47</f>
        <v>-4.75</v>
      </c>
      <c r="AD741" s="416"/>
      <c r="AE741" s="416"/>
      <c r="AF741" s="416"/>
      <c r="AG741" s="416"/>
      <c r="AH741" s="417"/>
      <c r="AI741" s="80"/>
      <c r="AJ741" s="80"/>
      <c r="AK741" s="80"/>
      <c r="AL741" s="88"/>
      <c r="AM741" s="88"/>
      <c r="AN741" s="88"/>
      <c r="AO741" s="88"/>
      <c r="AP741" s="88"/>
      <c r="AQ741" s="88"/>
      <c r="AR741" s="88"/>
      <c r="AS741" s="88"/>
      <c r="AT741" s="88"/>
      <c r="AU741" s="88"/>
      <c r="AV741" s="88"/>
      <c r="AW741" s="88"/>
      <c r="AX741" s="88"/>
      <c r="AY741" s="88"/>
      <c r="AZ741" s="88"/>
      <c r="BA741" s="88"/>
      <c r="BB741" s="88"/>
      <c r="BC741" s="88"/>
      <c r="BD741" s="88"/>
      <c r="BE741" s="88"/>
      <c r="BF741" s="88"/>
      <c r="BG741" s="80"/>
      <c r="BH741" s="89"/>
      <c r="BI741" s="89"/>
      <c r="BJ741" s="89"/>
      <c r="BK741" s="80"/>
      <c r="BL741" s="80"/>
      <c r="BM741" s="80"/>
      <c r="BN741" s="80"/>
      <c r="BO741" s="80"/>
      <c r="BP741" s="80"/>
      <c r="BQ741" s="80"/>
      <c r="BR741" s="80"/>
      <c r="BS741" s="80"/>
      <c r="BT741" s="80"/>
      <c r="BU741" s="80"/>
      <c r="BV741" s="80"/>
      <c r="BW741" s="80"/>
      <c r="BX741" s="80"/>
      <c r="BY741" s="80"/>
      <c r="BZ741" s="80"/>
      <c r="CA741" s="80"/>
    </row>
    <row r="742" spans="2:79" ht="18" customHeight="1" x14ac:dyDescent="0.25">
      <c r="B742" s="90" t="str">
        <f>'PLAN DE CARGOS'!B48:P48</f>
        <v>Secretaria</v>
      </c>
      <c r="C742" s="91"/>
      <c r="D742" s="91"/>
      <c r="E742" s="91"/>
      <c r="F742" s="91"/>
      <c r="G742" s="91"/>
      <c r="H742" s="91"/>
      <c r="I742" s="91"/>
      <c r="J742" s="91"/>
      <c r="K742" s="91"/>
      <c r="L742" s="91"/>
      <c r="M742" s="91"/>
      <c r="N742" s="91"/>
      <c r="O742" s="92"/>
      <c r="P742" s="413">
        <f>SUMIF($AK$34:$AK$714,"=Secretaria",BC34:BF714)</f>
        <v>848.18</v>
      </c>
      <c r="Q742" s="414"/>
      <c r="R742" s="414"/>
      <c r="S742" s="414"/>
      <c r="T742" s="414"/>
      <c r="U742" s="415"/>
      <c r="V742" s="416">
        <f>'CARGA DE HORAS LABORADAS'!P48</f>
        <v>2112</v>
      </c>
      <c r="W742" s="416"/>
      <c r="X742" s="416"/>
      <c r="Y742" s="416"/>
      <c r="Z742" s="416"/>
      <c r="AA742" s="416"/>
      <c r="AB742" s="417"/>
      <c r="AC742" s="416">
        <f>'CARGA DE HORAS LABORADAS'!AC48</f>
        <v>0</v>
      </c>
      <c r="AD742" s="416"/>
      <c r="AE742" s="416"/>
      <c r="AF742" s="416"/>
      <c r="AG742" s="416"/>
      <c r="AH742" s="417"/>
      <c r="AI742" s="80"/>
      <c r="AJ742" s="80"/>
      <c r="AK742" s="80"/>
      <c r="AL742" s="88"/>
      <c r="AM742" s="88"/>
      <c r="AN742" s="88"/>
      <c r="AO742" s="88"/>
      <c r="AP742" s="88"/>
      <c r="AQ742" s="88"/>
      <c r="AR742" s="88"/>
      <c r="AS742" s="88"/>
      <c r="AT742" s="88"/>
      <c r="AU742" s="88"/>
      <c r="AV742" s="88"/>
      <c r="AW742" s="88"/>
      <c r="AX742" s="88"/>
      <c r="AY742" s="88"/>
      <c r="AZ742" s="88"/>
      <c r="BA742" s="88"/>
      <c r="BB742" s="88"/>
      <c r="BC742" s="88"/>
      <c r="BD742" s="88"/>
      <c r="BE742" s="88"/>
      <c r="BF742" s="88"/>
      <c r="BG742" s="80"/>
      <c r="BH742" s="89"/>
      <c r="BI742" s="89"/>
      <c r="BJ742" s="89"/>
      <c r="BK742" s="80"/>
      <c r="BL742" s="80"/>
      <c r="BM742" s="80"/>
      <c r="BN742" s="80"/>
      <c r="BO742" s="80"/>
      <c r="BP742" s="80"/>
      <c r="BQ742" s="80"/>
      <c r="BR742" s="80"/>
      <c r="BS742" s="80"/>
      <c r="BT742" s="80"/>
      <c r="BU742" s="80"/>
      <c r="BV742" s="80"/>
      <c r="BW742" s="80"/>
      <c r="BX742" s="80"/>
      <c r="BY742" s="80"/>
      <c r="BZ742" s="80"/>
      <c r="CA742" s="80"/>
    </row>
    <row r="743" spans="2:79" ht="18" customHeight="1" x14ac:dyDescent="0.25">
      <c r="B743" s="90" t="str">
        <f>'PLAN DE CARGOS'!B49:P49</f>
        <v>Subgerente Administrativa</v>
      </c>
      <c r="C743" s="91"/>
      <c r="D743" s="91"/>
      <c r="E743" s="91"/>
      <c r="F743" s="91"/>
      <c r="G743" s="91"/>
      <c r="H743" s="91"/>
      <c r="I743" s="91"/>
      <c r="J743" s="91"/>
      <c r="K743" s="91"/>
      <c r="L743" s="91"/>
      <c r="M743" s="91"/>
      <c r="N743" s="91"/>
      <c r="O743" s="92"/>
      <c r="P743" s="413">
        <f>SUMIF($AK$34:$AK$714,"=Subgerente Administrativa",BC34:BF714)</f>
        <v>399.28</v>
      </c>
      <c r="Q743" s="414"/>
      <c r="R743" s="414"/>
      <c r="S743" s="414"/>
      <c r="T743" s="414"/>
      <c r="U743" s="415"/>
      <c r="V743" s="416">
        <f>'CARGA DE HORAS LABORADAS'!P49</f>
        <v>2112</v>
      </c>
      <c r="W743" s="416"/>
      <c r="X743" s="416"/>
      <c r="Y743" s="416"/>
      <c r="Z743" s="416"/>
      <c r="AA743" s="416"/>
      <c r="AB743" s="417"/>
      <c r="AC743" s="416">
        <f>'CARGA DE HORAS LABORADAS'!AC49</f>
        <v>-5.0000000001091394E-3</v>
      </c>
      <c r="AD743" s="416"/>
      <c r="AE743" s="416"/>
      <c r="AF743" s="416"/>
      <c r="AG743" s="416"/>
      <c r="AH743" s="417"/>
      <c r="AI743" s="80"/>
      <c r="AJ743" s="80"/>
      <c r="AK743" s="80"/>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0"/>
      <c r="BH743" s="89"/>
      <c r="BI743" s="89"/>
      <c r="BJ743" s="89"/>
      <c r="BK743" s="80"/>
      <c r="BL743" s="80"/>
      <c r="BM743" s="80"/>
      <c r="BN743" s="80"/>
      <c r="BO743" s="80"/>
      <c r="BP743" s="80"/>
      <c r="BQ743" s="80"/>
      <c r="BR743" s="80"/>
      <c r="BS743" s="80"/>
      <c r="BT743" s="80"/>
      <c r="BU743" s="80"/>
      <c r="BV743" s="80"/>
      <c r="BW743" s="80"/>
      <c r="BX743" s="80"/>
      <c r="BY743" s="80"/>
      <c r="BZ743" s="80"/>
      <c r="CA743" s="80"/>
    </row>
    <row r="744" spans="2:79" ht="18" customHeight="1" x14ac:dyDescent="0.25">
      <c r="B744" s="90" t="str">
        <f>'PLAN DE CARGOS'!B50:P50</f>
        <v>Subgerente Atención al Usuario</v>
      </c>
      <c r="C744" s="91"/>
      <c r="D744" s="91"/>
      <c r="E744" s="91"/>
      <c r="F744" s="91"/>
      <c r="G744" s="91"/>
      <c r="H744" s="91"/>
      <c r="I744" s="91"/>
      <c r="J744" s="91"/>
      <c r="K744" s="91"/>
      <c r="L744" s="91"/>
      <c r="M744" s="91"/>
      <c r="N744" s="91"/>
      <c r="O744" s="92"/>
      <c r="P744" s="413">
        <f>SUMIF($AK$34:$AK$714,"=Subgerente Atención al Usuario",BC34:BF714)</f>
        <v>1123.8800000000001</v>
      </c>
      <c r="Q744" s="414"/>
      <c r="R744" s="414"/>
      <c r="S744" s="414"/>
      <c r="T744" s="414"/>
      <c r="U744" s="415"/>
      <c r="V744" s="416">
        <f>'CARGA DE HORAS LABORADAS'!P50</f>
        <v>2112</v>
      </c>
      <c r="W744" s="416"/>
      <c r="X744" s="416"/>
      <c r="Y744" s="416"/>
      <c r="Z744" s="416"/>
      <c r="AA744" s="416"/>
      <c r="AB744" s="417"/>
      <c r="AC744" s="416">
        <f>'CARGA DE HORAS LABORADAS'!AC50</f>
        <v>-5.0000000001091394E-3</v>
      </c>
      <c r="AD744" s="416"/>
      <c r="AE744" s="416"/>
      <c r="AF744" s="416"/>
      <c r="AG744" s="416"/>
      <c r="AH744" s="417"/>
      <c r="AI744" s="80"/>
      <c r="AJ744" s="80"/>
      <c r="AK744" s="80"/>
      <c r="AL744" s="88"/>
      <c r="AM744" s="88"/>
      <c r="AN744" s="88"/>
      <c r="AO744" s="88"/>
      <c r="AP744" s="88"/>
      <c r="AQ744" s="88"/>
      <c r="AR744" s="88"/>
      <c r="AS744" s="88"/>
      <c r="AT744" s="88"/>
      <c r="AU744" s="88"/>
      <c r="AV744" s="88"/>
      <c r="AW744" s="88"/>
      <c r="AX744" s="88"/>
      <c r="AY744" s="88"/>
      <c r="AZ744" s="88"/>
      <c r="BA744" s="88"/>
      <c r="BB744" s="88"/>
      <c r="BC744" s="88"/>
      <c r="BD744" s="88"/>
      <c r="BE744" s="88"/>
      <c r="BF744" s="88"/>
      <c r="BG744" s="80"/>
      <c r="BH744" s="89"/>
      <c r="BI744" s="89"/>
      <c r="BJ744" s="89"/>
      <c r="BK744" s="80"/>
      <c r="BL744" s="80"/>
      <c r="BM744" s="80"/>
      <c r="BN744" s="80"/>
      <c r="BO744" s="80"/>
      <c r="BP744" s="80"/>
      <c r="BQ744" s="80"/>
      <c r="BR744" s="80"/>
      <c r="BS744" s="80"/>
      <c r="BT744" s="80"/>
      <c r="BU744" s="80"/>
      <c r="BV744" s="80"/>
      <c r="BW744" s="80"/>
      <c r="BX744" s="80"/>
      <c r="BY744" s="80"/>
      <c r="BZ744" s="80"/>
      <c r="CA744" s="80"/>
    </row>
    <row r="745" spans="2:79" ht="18" customHeight="1" x14ac:dyDescent="0.25">
      <c r="B745" s="90" t="str">
        <f>'PLAN DE CARGOS'!B51:P51</f>
        <v>Técnico Área Salud (Farmacia)</v>
      </c>
      <c r="C745" s="91"/>
      <c r="D745" s="91"/>
      <c r="E745" s="91"/>
      <c r="F745" s="91"/>
      <c r="G745" s="91"/>
      <c r="H745" s="91"/>
      <c r="I745" s="91"/>
      <c r="J745" s="91"/>
      <c r="K745" s="91"/>
      <c r="L745" s="91"/>
      <c r="M745" s="91"/>
      <c r="N745" s="91"/>
      <c r="O745" s="92"/>
      <c r="P745" s="413">
        <f>SUMIF($AK$34:$AK$714,"=Técnico Área Salud (Farmacia)",BC34:BF714)</f>
        <v>150.46</v>
      </c>
      <c r="Q745" s="414"/>
      <c r="R745" s="414"/>
      <c r="S745" s="414"/>
      <c r="T745" s="414"/>
      <c r="U745" s="415"/>
      <c r="V745" s="416">
        <f>'CARGA DE HORAS LABORADAS'!P51</f>
        <v>2112</v>
      </c>
      <c r="W745" s="416"/>
      <c r="X745" s="416"/>
      <c r="Y745" s="416"/>
      <c r="Z745" s="416"/>
      <c r="AA745" s="416"/>
      <c r="AB745" s="417"/>
      <c r="AC745" s="416">
        <f>'CARGA DE HORAS LABORADAS'!AC51</f>
        <v>-5.0000000001091394E-3</v>
      </c>
      <c r="AD745" s="416"/>
      <c r="AE745" s="416"/>
      <c r="AF745" s="416"/>
      <c r="AG745" s="416"/>
      <c r="AH745" s="417"/>
      <c r="AI745" s="80"/>
      <c r="AJ745" s="80"/>
      <c r="AK745" s="80"/>
      <c r="AL745" s="88"/>
      <c r="AM745" s="88"/>
      <c r="AN745" s="88"/>
      <c r="AO745" s="88"/>
      <c r="AP745" s="88"/>
      <c r="AQ745" s="88"/>
      <c r="AR745" s="88"/>
      <c r="AS745" s="88"/>
      <c r="AT745" s="88"/>
      <c r="AU745" s="88"/>
      <c r="AV745" s="88"/>
      <c r="AW745" s="88"/>
      <c r="AX745" s="88"/>
      <c r="AY745" s="88"/>
      <c r="AZ745" s="88"/>
      <c r="BA745" s="88"/>
      <c r="BB745" s="88"/>
      <c r="BC745" s="88"/>
      <c r="BD745" s="88"/>
      <c r="BE745" s="88"/>
      <c r="BF745" s="88"/>
      <c r="BG745" s="80"/>
      <c r="BH745" s="89"/>
      <c r="BI745" s="89"/>
      <c r="BJ745" s="89"/>
      <c r="BK745" s="80"/>
      <c r="BL745" s="80"/>
      <c r="BM745" s="80"/>
      <c r="BN745" s="80"/>
      <c r="BO745" s="80"/>
      <c r="BP745" s="80"/>
      <c r="BQ745" s="80"/>
      <c r="BR745" s="80"/>
      <c r="BS745" s="80"/>
      <c r="BT745" s="80"/>
      <c r="BU745" s="80"/>
      <c r="BV745" s="80"/>
      <c r="BW745" s="80"/>
      <c r="BX745" s="80"/>
      <c r="BY745" s="80"/>
      <c r="BZ745" s="80"/>
      <c r="CA745" s="80"/>
    </row>
    <row r="746" spans="2:79" ht="18" customHeight="1" x14ac:dyDescent="0.25">
      <c r="B746" s="90" t="str">
        <f>'PLAN DE CARGOS'!B52:P52</f>
        <v>Técnico Área Salud (Rayos X)</v>
      </c>
      <c r="C746" s="91"/>
      <c r="D746" s="91"/>
      <c r="E746" s="91"/>
      <c r="F746" s="91"/>
      <c r="G746" s="91"/>
      <c r="H746" s="91"/>
      <c r="I746" s="91"/>
      <c r="J746" s="91"/>
      <c r="K746" s="91"/>
      <c r="L746" s="91"/>
      <c r="M746" s="91"/>
      <c r="N746" s="91"/>
      <c r="O746" s="92"/>
      <c r="P746" s="413">
        <f>SUMIF($AK$34:$AK$714,"=Técnico Área Salud (Rayos X)",BC34:BF714)</f>
        <v>35.56</v>
      </c>
      <c r="Q746" s="414"/>
      <c r="R746" s="414"/>
      <c r="S746" s="414"/>
      <c r="T746" s="414"/>
      <c r="U746" s="415"/>
      <c r="V746" s="416">
        <f>'CARGA DE HORAS LABORADAS'!P52</f>
        <v>2112</v>
      </c>
      <c r="W746" s="416"/>
      <c r="X746" s="416"/>
      <c r="Y746" s="416"/>
      <c r="Z746" s="416"/>
      <c r="AA746" s="416"/>
      <c r="AB746" s="417"/>
      <c r="AC746" s="416">
        <f>'CARGA DE HORAS LABORADAS'!AC52</f>
        <v>0</v>
      </c>
      <c r="AD746" s="416"/>
      <c r="AE746" s="416"/>
      <c r="AF746" s="416"/>
      <c r="AG746" s="416"/>
      <c r="AH746" s="417"/>
      <c r="AI746" s="80"/>
      <c r="AJ746" s="80"/>
      <c r="AK746" s="80"/>
      <c r="AL746" s="88"/>
      <c r="AM746" s="88"/>
      <c r="AN746" s="88"/>
      <c r="AO746" s="88"/>
      <c r="AP746" s="88"/>
      <c r="AQ746" s="88"/>
      <c r="AR746" s="88"/>
      <c r="AS746" s="88"/>
      <c r="AT746" s="88"/>
      <c r="AU746" s="88"/>
      <c r="AV746" s="88"/>
      <c r="AW746" s="88"/>
      <c r="AX746" s="88"/>
      <c r="AY746" s="88"/>
      <c r="AZ746" s="88"/>
      <c r="BA746" s="88"/>
      <c r="BB746" s="88"/>
      <c r="BC746" s="88"/>
      <c r="BD746" s="88"/>
      <c r="BE746" s="88"/>
      <c r="BF746" s="88"/>
      <c r="BG746" s="80"/>
      <c r="BH746" s="89"/>
      <c r="BI746" s="89"/>
      <c r="BJ746" s="89"/>
      <c r="BK746" s="80"/>
      <c r="BL746" s="80"/>
      <c r="BM746" s="80"/>
      <c r="BN746" s="80"/>
      <c r="BO746" s="80"/>
      <c r="BP746" s="80"/>
      <c r="BQ746" s="80"/>
      <c r="BR746" s="80"/>
      <c r="BS746" s="80"/>
      <c r="BT746" s="80"/>
      <c r="BU746" s="80"/>
      <c r="BV746" s="80"/>
      <c r="BW746" s="80"/>
      <c r="BX746" s="80"/>
      <c r="BY746" s="80"/>
      <c r="BZ746" s="80"/>
      <c r="CA746" s="80"/>
    </row>
    <row r="747" spans="2:79" ht="18" customHeight="1" thickBot="1" x14ac:dyDescent="0.3">
      <c r="B747" s="93" t="str">
        <f>'PLAN DE CARGOS'!B53:P53</f>
        <v>Técnico Área Salud (Vacunador)</v>
      </c>
      <c r="C747" s="94"/>
      <c r="D747" s="94"/>
      <c r="E747" s="94"/>
      <c r="F747" s="94"/>
      <c r="G747" s="94"/>
      <c r="H747" s="94"/>
      <c r="I747" s="94"/>
      <c r="J747" s="94"/>
      <c r="K747" s="94"/>
      <c r="L747" s="94"/>
      <c r="M747" s="94"/>
      <c r="N747" s="94"/>
      <c r="O747" s="95"/>
      <c r="P747" s="426">
        <f>SUMIF($AK$34:$AK$714,"=Técnico Área salud (Vacunador)",BC34:BF714)</f>
        <v>617.13</v>
      </c>
      <c r="Q747" s="427"/>
      <c r="R747" s="427"/>
      <c r="S747" s="427"/>
      <c r="T747" s="427"/>
      <c r="U747" s="428"/>
      <c r="V747" s="429">
        <f>'CARGA DE HORAS LABORADAS'!P53</f>
        <v>2112</v>
      </c>
      <c r="W747" s="429"/>
      <c r="X747" s="429"/>
      <c r="Y747" s="429"/>
      <c r="Z747" s="429"/>
      <c r="AA747" s="429"/>
      <c r="AB747" s="430"/>
      <c r="AC747" s="429">
        <f>'CARGA DE HORAS LABORADAS'!AC53</f>
        <v>0</v>
      </c>
      <c r="AD747" s="429"/>
      <c r="AE747" s="429"/>
      <c r="AF747" s="429"/>
      <c r="AG747" s="429"/>
      <c r="AH747" s="430"/>
      <c r="AI747" s="80"/>
      <c r="AJ747" s="80"/>
      <c r="AK747" s="80"/>
      <c r="AL747" s="88"/>
      <c r="AM747" s="88"/>
      <c r="AN747" s="88"/>
      <c r="AO747" s="88"/>
      <c r="AP747" s="88"/>
      <c r="AQ747" s="88"/>
      <c r="AR747" s="88"/>
      <c r="AS747" s="88"/>
      <c r="AT747" s="88"/>
      <c r="AU747" s="88"/>
      <c r="AV747" s="88"/>
      <c r="AW747" s="88"/>
      <c r="AX747" s="88"/>
      <c r="AY747" s="88"/>
      <c r="AZ747" s="88"/>
      <c r="BA747" s="88"/>
      <c r="BB747" s="88"/>
      <c r="BC747" s="88"/>
      <c r="BD747" s="88"/>
      <c r="BE747" s="88"/>
      <c r="BF747" s="88"/>
      <c r="BG747" s="80"/>
      <c r="BH747" s="89"/>
      <c r="BI747" s="89"/>
      <c r="BJ747" s="89"/>
      <c r="BK747" s="80"/>
      <c r="BL747" s="80"/>
      <c r="BM747" s="80"/>
      <c r="BN747" s="80"/>
      <c r="BO747" s="80"/>
      <c r="BP747" s="80"/>
      <c r="BQ747" s="80"/>
      <c r="BR747" s="80"/>
      <c r="BS747" s="80"/>
      <c r="BT747" s="80"/>
      <c r="BU747" s="80"/>
      <c r="BV747" s="80"/>
      <c r="BW747" s="80"/>
      <c r="BX747" s="80"/>
      <c r="BY747" s="80"/>
      <c r="BZ747" s="80"/>
      <c r="CA747" s="80"/>
    </row>
    <row r="748" spans="2:79" ht="18" customHeight="1" x14ac:dyDescent="0.25">
      <c r="AI748" s="80"/>
      <c r="AJ748" s="80"/>
      <c r="AK748" s="80"/>
      <c r="AL748" s="80"/>
      <c r="AM748" s="80"/>
      <c r="AN748" s="80"/>
      <c r="AO748" s="80"/>
      <c r="AP748" s="80"/>
      <c r="AQ748" s="80"/>
      <c r="AR748" s="80"/>
      <c r="AS748" s="80"/>
      <c r="AT748" s="80"/>
      <c r="AU748" s="80"/>
      <c r="AV748" s="80"/>
      <c r="AW748" s="80"/>
      <c r="AX748" s="80"/>
      <c r="AY748" s="80"/>
      <c r="AZ748" s="80"/>
      <c r="BA748" s="80"/>
      <c r="BB748" s="80"/>
      <c r="BC748" s="80"/>
      <c r="BD748" s="80"/>
      <c r="BE748" s="80"/>
      <c r="BF748" s="80"/>
      <c r="BG748" s="81"/>
      <c r="BH748" s="81"/>
      <c r="BI748" s="81"/>
      <c r="BJ748" s="81"/>
      <c r="BK748" s="80"/>
      <c r="BL748" s="80"/>
      <c r="BM748" s="80"/>
      <c r="BN748" s="80"/>
      <c r="BO748" s="80"/>
      <c r="BP748" s="80"/>
      <c r="BQ748" s="80"/>
      <c r="BR748" s="80"/>
      <c r="BS748" s="80"/>
      <c r="BT748" s="80"/>
      <c r="BU748" s="80"/>
      <c r="BV748" s="80"/>
      <c r="BW748" s="80"/>
      <c r="BX748" s="80"/>
      <c r="BY748" s="80"/>
      <c r="BZ748" s="80"/>
      <c r="CA748" s="80"/>
    </row>
    <row r="749" spans="2:79" ht="18" customHeight="1" x14ac:dyDescent="0.25">
      <c r="AI749" s="80"/>
      <c r="AJ749" s="80"/>
      <c r="AK749" s="80"/>
      <c r="AL749" s="80"/>
      <c r="AM749" s="80"/>
      <c r="AN749" s="80"/>
      <c r="AO749" s="80"/>
      <c r="AP749" s="80"/>
      <c r="AQ749" s="80"/>
      <c r="AR749" s="80"/>
      <c r="AS749" s="80"/>
      <c r="AT749" s="80"/>
      <c r="AU749" s="80"/>
      <c r="AV749" s="80"/>
      <c r="AW749" s="80"/>
      <c r="AX749" s="80"/>
      <c r="AY749" s="80"/>
      <c r="AZ749" s="80"/>
      <c r="BA749" s="80"/>
      <c r="BB749" s="80"/>
      <c r="BC749" s="80"/>
      <c r="BD749" s="80"/>
      <c r="BE749" s="80"/>
      <c r="BF749" s="80"/>
      <c r="BG749" s="81"/>
      <c r="BH749" s="81"/>
      <c r="BI749" s="81"/>
      <c r="BJ749" s="81"/>
      <c r="BK749" s="80"/>
      <c r="BL749" s="80"/>
      <c r="BM749" s="80"/>
      <c r="BN749" s="80"/>
      <c r="BO749" s="80"/>
      <c r="BP749" s="80"/>
      <c r="BQ749" s="80"/>
      <c r="BR749" s="80"/>
      <c r="BS749" s="80"/>
      <c r="BT749" s="80"/>
      <c r="BU749" s="80"/>
      <c r="BV749" s="80"/>
      <c r="BW749" s="80"/>
      <c r="BX749" s="80"/>
      <c r="BY749" s="80"/>
      <c r="BZ749" s="80"/>
      <c r="CA749" s="80"/>
    </row>
    <row r="750" spans="2:79" ht="18" customHeight="1" x14ac:dyDescent="0.25">
      <c r="AI750" s="80"/>
      <c r="AJ750" s="80"/>
      <c r="AK750" s="80"/>
      <c r="AL750" s="80"/>
      <c r="AM750" s="80"/>
      <c r="AN750" s="80"/>
      <c r="AO750" s="80"/>
      <c r="AP750" s="80"/>
      <c r="AQ750" s="80"/>
      <c r="AR750" s="80"/>
      <c r="AS750" s="80"/>
      <c r="AT750" s="80"/>
      <c r="AU750" s="80"/>
      <c r="AV750" s="80"/>
      <c r="AW750" s="80"/>
      <c r="AX750" s="80"/>
      <c r="AY750" s="80"/>
      <c r="AZ750" s="80"/>
      <c r="BA750" s="80"/>
      <c r="BB750" s="80"/>
      <c r="BC750" s="80"/>
      <c r="BD750" s="80"/>
      <c r="BE750" s="80"/>
      <c r="BF750" s="80"/>
      <c r="BG750" s="81"/>
      <c r="BH750" s="81"/>
      <c r="BI750" s="81"/>
      <c r="BJ750" s="81"/>
      <c r="BK750" s="80"/>
      <c r="BL750" s="80"/>
      <c r="BM750" s="80"/>
      <c r="BN750" s="80"/>
      <c r="BO750" s="80"/>
      <c r="BP750" s="80"/>
      <c r="BQ750" s="80"/>
      <c r="BR750" s="80"/>
      <c r="BS750" s="80"/>
      <c r="BT750" s="80"/>
      <c r="BU750" s="80"/>
      <c r="BV750" s="80"/>
      <c r="BW750" s="80"/>
      <c r="BX750" s="80"/>
      <c r="BY750" s="80"/>
      <c r="BZ750" s="80"/>
      <c r="CA750" s="80"/>
    </row>
    <row r="751" spans="2:79" ht="18" customHeight="1" x14ac:dyDescent="0.25">
      <c r="AI751" s="80"/>
      <c r="AJ751" s="80"/>
      <c r="AK751" s="80"/>
      <c r="AL751" s="80"/>
      <c r="AM751" s="80"/>
      <c r="AN751" s="80"/>
      <c r="AO751" s="80"/>
      <c r="AP751" s="80"/>
      <c r="AQ751" s="80"/>
      <c r="AR751" s="80"/>
      <c r="AS751" s="80"/>
      <c r="AT751" s="80"/>
      <c r="AU751" s="80"/>
      <c r="AV751" s="80"/>
      <c r="AW751" s="80"/>
      <c r="AX751" s="80"/>
      <c r="AY751" s="80"/>
      <c r="AZ751" s="80"/>
      <c r="BA751" s="80"/>
      <c r="BB751" s="80"/>
      <c r="BC751" s="80"/>
      <c r="BD751" s="80"/>
      <c r="BE751" s="80"/>
      <c r="BF751" s="80"/>
      <c r="BG751" s="81"/>
      <c r="BH751" s="81"/>
      <c r="BI751" s="81"/>
      <c r="BJ751" s="81"/>
      <c r="BK751" s="80"/>
      <c r="BL751" s="80"/>
      <c r="BM751" s="80"/>
      <c r="BN751" s="80"/>
      <c r="BO751" s="80"/>
      <c r="BP751" s="80"/>
      <c r="BQ751" s="80"/>
      <c r="BR751" s="80"/>
      <c r="BS751" s="80"/>
      <c r="BT751" s="80"/>
      <c r="BU751" s="80"/>
      <c r="BV751" s="80"/>
      <c r="BW751" s="80"/>
      <c r="BX751" s="80"/>
      <c r="BY751" s="80"/>
      <c r="BZ751" s="80"/>
      <c r="CA751" s="80"/>
    </row>
    <row r="752" spans="2:79" ht="18" customHeight="1" x14ac:dyDescent="0.25">
      <c r="AI752" s="80"/>
      <c r="AJ752" s="80"/>
      <c r="AK752" s="80"/>
      <c r="AL752" s="80"/>
      <c r="AM752" s="80"/>
      <c r="AN752" s="80"/>
      <c r="AO752" s="80"/>
      <c r="AP752" s="80"/>
      <c r="AQ752" s="80"/>
      <c r="AR752" s="80"/>
      <c r="AS752" s="80"/>
      <c r="AT752" s="80"/>
      <c r="AU752" s="80"/>
      <c r="AV752" s="80"/>
      <c r="AW752" s="80"/>
      <c r="AX752" s="80"/>
      <c r="AY752" s="80"/>
      <c r="AZ752" s="80"/>
      <c r="BA752" s="80"/>
      <c r="BB752" s="80"/>
      <c r="BC752" s="80"/>
      <c r="BD752" s="80"/>
      <c r="BE752" s="80"/>
      <c r="BF752" s="80"/>
      <c r="BG752" s="81"/>
      <c r="BH752" s="81"/>
      <c r="BI752" s="81"/>
      <c r="BJ752" s="81"/>
      <c r="BK752" s="80"/>
      <c r="BL752" s="80"/>
      <c r="BM752" s="80"/>
      <c r="BN752" s="80"/>
      <c r="BO752" s="80"/>
      <c r="BP752" s="80"/>
      <c r="BQ752" s="80"/>
      <c r="BR752" s="80"/>
      <c r="BS752" s="80"/>
      <c r="BT752" s="80"/>
      <c r="BU752" s="80"/>
      <c r="BV752" s="80"/>
      <c r="BW752" s="80"/>
      <c r="BX752" s="80"/>
      <c r="BY752" s="80"/>
      <c r="BZ752" s="80"/>
      <c r="CA752" s="80"/>
    </row>
    <row r="753" spans="35:79" ht="18" customHeight="1" x14ac:dyDescent="0.25">
      <c r="AI753" s="80"/>
      <c r="AJ753" s="80"/>
      <c r="AK753" s="80"/>
      <c r="AL753" s="80"/>
      <c r="AM753" s="80"/>
      <c r="AN753" s="80"/>
      <c r="AO753" s="80"/>
      <c r="AP753" s="80"/>
      <c r="AQ753" s="80"/>
      <c r="AR753" s="80"/>
      <c r="AS753" s="80"/>
      <c r="AT753" s="80"/>
      <c r="AU753" s="80"/>
      <c r="AV753" s="80"/>
      <c r="AW753" s="80"/>
      <c r="AX753" s="80"/>
      <c r="AY753" s="80"/>
      <c r="AZ753" s="80"/>
      <c r="BA753" s="80"/>
      <c r="BB753" s="80"/>
      <c r="BC753" s="80"/>
      <c r="BD753" s="80"/>
      <c r="BE753" s="80"/>
      <c r="BF753" s="80"/>
      <c r="BG753" s="81"/>
      <c r="BH753" s="81"/>
      <c r="BI753" s="81"/>
      <c r="BJ753" s="81"/>
      <c r="BK753" s="80"/>
      <c r="BL753" s="80"/>
      <c r="BM753" s="80"/>
      <c r="BN753" s="80"/>
      <c r="BO753" s="80"/>
      <c r="BP753" s="80"/>
      <c r="BQ753" s="80"/>
      <c r="BR753" s="80"/>
      <c r="BS753" s="80"/>
      <c r="BT753" s="80"/>
      <c r="BU753" s="80"/>
      <c r="BV753" s="80"/>
      <c r="BW753" s="80"/>
      <c r="BX753" s="80"/>
      <c r="BY753" s="80"/>
      <c r="BZ753" s="80"/>
      <c r="CA753" s="80"/>
    </row>
    <row r="754" spans="35:79" ht="18" customHeight="1" x14ac:dyDescent="0.25">
      <c r="AI754" s="80"/>
      <c r="AJ754" s="80"/>
      <c r="AK754" s="80"/>
      <c r="AL754" s="80"/>
      <c r="AM754" s="80"/>
      <c r="AN754" s="80"/>
      <c r="AO754" s="80"/>
      <c r="AP754" s="80"/>
      <c r="AQ754" s="80"/>
      <c r="AR754" s="80"/>
      <c r="AS754" s="80"/>
      <c r="AT754" s="80"/>
      <c r="AU754" s="80"/>
      <c r="AV754" s="80"/>
      <c r="AW754" s="80"/>
      <c r="AX754" s="80"/>
      <c r="AY754" s="80"/>
      <c r="AZ754" s="80"/>
      <c r="BA754" s="80"/>
      <c r="BB754" s="80"/>
      <c r="BC754" s="80"/>
      <c r="BD754" s="80"/>
      <c r="BE754" s="80"/>
      <c r="BF754" s="80"/>
      <c r="BG754" s="81"/>
      <c r="BH754" s="81"/>
      <c r="BI754" s="81"/>
      <c r="BJ754" s="81"/>
      <c r="BK754" s="80"/>
      <c r="BL754" s="80"/>
      <c r="BM754" s="80"/>
      <c r="BN754" s="80"/>
      <c r="BO754" s="80"/>
      <c r="BP754" s="80"/>
      <c r="BQ754" s="80"/>
      <c r="BR754" s="80"/>
      <c r="BS754" s="80"/>
      <c r="BT754" s="80"/>
      <c r="BU754" s="80"/>
      <c r="BV754" s="80"/>
      <c r="BW754" s="80"/>
      <c r="BX754" s="80"/>
      <c r="BY754" s="80"/>
      <c r="BZ754" s="80"/>
      <c r="CA754" s="80"/>
    </row>
    <row r="755" spans="35:79" ht="18" customHeight="1" x14ac:dyDescent="0.25">
      <c r="AI755" s="80"/>
      <c r="AJ755" s="80"/>
      <c r="AK755" s="80"/>
      <c r="AL755" s="80"/>
      <c r="AM755" s="80"/>
      <c r="AN755" s="80"/>
      <c r="AO755" s="80"/>
      <c r="AP755" s="80"/>
      <c r="AQ755" s="80"/>
      <c r="AR755" s="80"/>
      <c r="AS755" s="80"/>
      <c r="AT755" s="80"/>
      <c r="AU755" s="80"/>
      <c r="AV755" s="80"/>
      <c r="AW755" s="80"/>
      <c r="AX755" s="80"/>
      <c r="AY755" s="80"/>
      <c r="AZ755" s="80"/>
      <c r="BA755" s="80"/>
      <c r="BB755" s="80"/>
      <c r="BC755" s="80"/>
      <c r="BD755" s="80"/>
      <c r="BE755" s="80"/>
      <c r="BF755" s="80"/>
      <c r="BG755" s="81"/>
      <c r="BH755" s="81"/>
      <c r="BI755" s="81"/>
      <c r="BJ755" s="81"/>
      <c r="BK755" s="80"/>
      <c r="BL755" s="80"/>
      <c r="BM755" s="80"/>
      <c r="BN755" s="80"/>
      <c r="BO755" s="80"/>
      <c r="BP755" s="80"/>
      <c r="BQ755" s="80"/>
      <c r="BR755" s="80"/>
      <c r="BS755" s="80"/>
      <c r="BT755" s="80"/>
      <c r="BU755" s="80"/>
      <c r="BV755" s="80"/>
      <c r="BW755" s="80"/>
      <c r="BX755" s="80"/>
      <c r="BY755" s="80"/>
      <c r="BZ755" s="80"/>
      <c r="CA755" s="80"/>
    </row>
    <row r="756" spans="35:79" ht="18" customHeight="1" x14ac:dyDescent="0.25">
      <c r="AI756" s="80"/>
      <c r="AJ756" s="80"/>
      <c r="AK756" s="80"/>
      <c r="AL756" s="80"/>
      <c r="AM756" s="80"/>
      <c r="AN756" s="80"/>
      <c r="AO756" s="80"/>
      <c r="AP756" s="80"/>
      <c r="AQ756" s="80"/>
      <c r="AR756" s="80"/>
      <c r="AS756" s="80"/>
      <c r="AT756" s="80"/>
      <c r="AU756" s="80"/>
      <c r="AV756" s="80"/>
      <c r="AW756" s="80"/>
      <c r="AX756" s="80"/>
      <c r="AY756" s="80"/>
      <c r="AZ756" s="80"/>
      <c r="BA756" s="80"/>
      <c r="BB756" s="80"/>
      <c r="BC756" s="80"/>
      <c r="BD756" s="80"/>
      <c r="BE756" s="80"/>
      <c r="BF756" s="80"/>
      <c r="BG756" s="81"/>
      <c r="BH756" s="81"/>
      <c r="BI756" s="81"/>
      <c r="BJ756" s="81"/>
      <c r="BK756" s="80"/>
      <c r="BL756" s="80"/>
      <c r="BM756" s="80"/>
      <c r="BN756" s="80"/>
      <c r="BO756" s="80"/>
      <c r="BP756" s="80"/>
      <c r="BQ756" s="80"/>
      <c r="BR756" s="80"/>
      <c r="BS756" s="80"/>
      <c r="BT756" s="80"/>
      <c r="BU756" s="80"/>
      <c r="BV756" s="80"/>
      <c r="BW756" s="80"/>
      <c r="BX756" s="80"/>
      <c r="BY756" s="80"/>
      <c r="BZ756" s="80"/>
      <c r="CA756" s="80"/>
    </row>
    <row r="757" spans="35:79" ht="18" customHeight="1" x14ac:dyDescent="0.25">
      <c r="AI757" s="80"/>
      <c r="AJ757" s="80"/>
      <c r="AK757" s="80"/>
      <c r="AL757" s="80"/>
      <c r="AM757" s="80"/>
      <c r="AN757" s="80"/>
      <c r="AO757" s="80"/>
      <c r="AP757" s="80"/>
      <c r="AQ757" s="80"/>
      <c r="AR757" s="80"/>
      <c r="AS757" s="80"/>
      <c r="AT757" s="80"/>
      <c r="AU757" s="80"/>
      <c r="AV757" s="80"/>
      <c r="AW757" s="80"/>
      <c r="AX757" s="80"/>
      <c r="AY757" s="80"/>
      <c r="AZ757" s="80"/>
      <c r="BA757" s="80"/>
      <c r="BB757" s="80"/>
      <c r="BC757" s="80"/>
      <c r="BD757" s="80"/>
      <c r="BE757" s="80"/>
      <c r="BF757" s="80"/>
      <c r="BG757" s="81"/>
      <c r="BH757" s="81"/>
      <c r="BI757" s="81"/>
      <c r="BJ757" s="81"/>
      <c r="BK757" s="80"/>
      <c r="BL757" s="80"/>
      <c r="BM757" s="80"/>
      <c r="BN757" s="80"/>
      <c r="BO757" s="80"/>
      <c r="BP757" s="80"/>
      <c r="BQ757" s="80"/>
      <c r="BR757" s="80"/>
      <c r="BS757" s="80"/>
      <c r="BT757" s="80"/>
      <c r="BU757" s="80"/>
      <c r="BV757" s="80"/>
      <c r="BW757" s="80"/>
      <c r="BX757" s="80"/>
      <c r="BY757" s="80"/>
      <c r="BZ757" s="80"/>
      <c r="CA757" s="80"/>
    </row>
    <row r="758" spans="35:79" ht="18" customHeight="1" x14ac:dyDescent="0.25">
      <c r="AI758" s="80"/>
      <c r="AJ758" s="80"/>
      <c r="AK758" s="80"/>
      <c r="AL758" s="80"/>
      <c r="AM758" s="80"/>
      <c r="AN758" s="80"/>
      <c r="AO758" s="80"/>
      <c r="AP758" s="80"/>
      <c r="AQ758" s="80"/>
      <c r="AR758" s="80"/>
      <c r="AS758" s="80"/>
      <c r="AT758" s="80"/>
      <c r="AU758" s="80"/>
      <c r="AV758" s="80"/>
      <c r="AW758" s="80"/>
      <c r="AX758" s="80"/>
      <c r="AY758" s="80"/>
      <c r="AZ758" s="80"/>
      <c r="BA758" s="80"/>
      <c r="BB758" s="80"/>
      <c r="BC758" s="80"/>
      <c r="BD758" s="80"/>
      <c r="BE758" s="80"/>
      <c r="BF758" s="80"/>
      <c r="BG758" s="81"/>
      <c r="BH758" s="81"/>
      <c r="BI758" s="81"/>
      <c r="BJ758" s="81"/>
      <c r="BK758" s="80"/>
      <c r="BL758" s="80"/>
      <c r="BM758" s="80"/>
      <c r="BN758" s="80"/>
      <c r="BO758" s="80"/>
      <c r="BP758" s="80"/>
      <c r="BQ758" s="80"/>
      <c r="BR758" s="80"/>
      <c r="BS758" s="80"/>
      <c r="BT758" s="80"/>
      <c r="BU758" s="80"/>
      <c r="BV758" s="80"/>
      <c r="BW758" s="80"/>
      <c r="BX758" s="80"/>
      <c r="BY758" s="80"/>
      <c r="BZ758" s="80"/>
      <c r="CA758" s="80"/>
    </row>
    <row r="759" spans="35:79" ht="18" customHeight="1" x14ac:dyDescent="0.25">
      <c r="AI759" s="80"/>
      <c r="AJ759" s="80"/>
      <c r="AK759" s="80"/>
      <c r="AL759" s="80"/>
      <c r="AM759" s="80"/>
      <c r="AN759" s="80"/>
      <c r="AO759" s="80"/>
      <c r="AP759" s="80"/>
      <c r="AQ759" s="80"/>
      <c r="AR759" s="80"/>
      <c r="AS759" s="80"/>
      <c r="AT759" s="80"/>
      <c r="AU759" s="80"/>
      <c r="AV759" s="80"/>
      <c r="AW759" s="80"/>
      <c r="AX759" s="80"/>
      <c r="AY759" s="80"/>
      <c r="AZ759" s="80"/>
      <c r="BA759" s="80"/>
      <c r="BB759" s="80"/>
      <c r="BC759" s="80"/>
      <c r="BD759" s="80"/>
      <c r="BE759" s="80"/>
      <c r="BF759" s="80"/>
      <c r="BG759" s="81"/>
      <c r="BH759" s="81"/>
      <c r="BI759" s="81"/>
      <c r="BJ759" s="81"/>
      <c r="BK759" s="80"/>
      <c r="BL759" s="80"/>
      <c r="BM759" s="80"/>
      <c r="BN759" s="80"/>
      <c r="BO759" s="80"/>
      <c r="BP759" s="80"/>
      <c r="BQ759" s="80"/>
      <c r="BR759" s="80"/>
      <c r="BS759" s="80"/>
      <c r="BT759" s="80"/>
      <c r="BU759" s="80"/>
      <c r="BV759" s="80"/>
      <c r="BW759" s="80"/>
      <c r="BX759" s="80"/>
      <c r="BY759" s="80"/>
      <c r="BZ759" s="80"/>
      <c r="CA759" s="80"/>
    </row>
    <row r="760" spans="35:79" ht="18" customHeight="1" x14ac:dyDescent="0.25">
      <c r="AI760" s="80"/>
      <c r="AJ760" s="80"/>
      <c r="AK760" s="80"/>
      <c r="AL760" s="80"/>
      <c r="AM760" s="80"/>
      <c r="AN760" s="80"/>
      <c r="AO760" s="80"/>
      <c r="AP760" s="80"/>
      <c r="AQ760" s="80"/>
      <c r="AR760" s="80"/>
      <c r="AS760" s="80"/>
      <c r="AT760" s="80"/>
      <c r="AU760" s="80"/>
      <c r="AV760" s="80"/>
      <c r="AW760" s="80"/>
      <c r="AX760" s="80"/>
      <c r="AY760" s="80"/>
      <c r="AZ760" s="80"/>
      <c r="BA760" s="80"/>
      <c r="BB760" s="80"/>
      <c r="BC760" s="80"/>
      <c r="BD760" s="80"/>
      <c r="BE760" s="80"/>
      <c r="BF760" s="80"/>
      <c r="BG760" s="81"/>
      <c r="BH760" s="81"/>
      <c r="BI760" s="81"/>
      <c r="BJ760" s="81"/>
      <c r="BK760" s="80"/>
      <c r="BL760" s="80"/>
      <c r="BM760" s="80"/>
      <c r="BN760" s="80"/>
      <c r="BO760" s="80"/>
      <c r="BP760" s="80"/>
      <c r="BQ760" s="80"/>
      <c r="BR760" s="80"/>
      <c r="BS760" s="80"/>
      <c r="BT760" s="80"/>
      <c r="BU760" s="80"/>
      <c r="BV760" s="80"/>
      <c r="BW760" s="80"/>
      <c r="BX760" s="80"/>
      <c r="BY760" s="80"/>
      <c r="BZ760" s="80"/>
      <c r="CA760" s="80"/>
    </row>
    <row r="761" spans="35:79" ht="18" customHeight="1" x14ac:dyDescent="0.25">
      <c r="AI761" s="80"/>
      <c r="AJ761" s="80"/>
      <c r="AK761" s="80"/>
      <c r="AL761" s="80"/>
      <c r="AM761" s="80"/>
      <c r="AN761" s="80"/>
      <c r="AO761" s="80"/>
      <c r="AP761" s="80"/>
      <c r="AQ761" s="80"/>
      <c r="AR761" s="80"/>
      <c r="AS761" s="80"/>
      <c r="AT761" s="80"/>
      <c r="AU761" s="80"/>
      <c r="AV761" s="80"/>
      <c r="AW761" s="80"/>
      <c r="AX761" s="80"/>
      <c r="AY761" s="80"/>
      <c r="AZ761" s="80"/>
      <c r="BA761" s="80"/>
      <c r="BB761" s="80"/>
      <c r="BC761" s="80"/>
      <c r="BD761" s="80"/>
      <c r="BE761" s="80"/>
      <c r="BF761" s="80"/>
      <c r="BG761" s="81"/>
      <c r="BH761" s="81"/>
      <c r="BI761" s="81"/>
      <c r="BJ761" s="81"/>
      <c r="BK761" s="80"/>
      <c r="BL761" s="80"/>
      <c r="BM761" s="80"/>
      <c r="BN761" s="80"/>
      <c r="BO761" s="80"/>
      <c r="BP761" s="80"/>
      <c r="BQ761" s="80"/>
      <c r="BR761" s="80"/>
      <c r="BS761" s="80"/>
      <c r="BT761" s="80"/>
      <c r="BU761" s="80"/>
      <c r="BV761" s="80"/>
      <c r="BW761" s="80"/>
      <c r="BX761" s="80"/>
      <c r="BY761" s="80"/>
      <c r="BZ761" s="80"/>
      <c r="CA761" s="80"/>
    </row>
  </sheetData>
  <mergeCells count="3372">
    <mergeCell ref="AK707:AX707"/>
    <mergeCell ref="AY707:BB707"/>
    <mergeCell ref="BC707:BF707"/>
    <mergeCell ref="BG707:BJ707"/>
    <mergeCell ref="BK707:BP707"/>
    <mergeCell ref="AK711:AX711"/>
    <mergeCell ref="AY711:BB711"/>
    <mergeCell ref="BC711:BF711"/>
    <mergeCell ref="BG711:BJ711"/>
    <mergeCell ref="BK711:BP711"/>
    <mergeCell ref="AK712:AX712"/>
    <mergeCell ref="AY712:BB712"/>
    <mergeCell ref="BC712:BF712"/>
    <mergeCell ref="BG712:BJ712"/>
    <mergeCell ref="BK712:BP712"/>
    <mergeCell ref="B19:BB19"/>
    <mergeCell ref="C23:N23"/>
    <mergeCell ref="AK23:AR23"/>
    <mergeCell ref="AT23:BB23"/>
    <mergeCell ref="C24:N24"/>
    <mergeCell ref="O24:Q24"/>
    <mergeCell ref="AK31:AX33"/>
    <mergeCell ref="AY31:BB33"/>
    <mergeCell ref="BC31:BF33"/>
    <mergeCell ref="BG31:BJ33"/>
    <mergeCell ref="AY43:BB43"/>
    <mergeCell ref="BC43:BF43"/>
    <mergeCell ref="BG43:BJ43"/>
    <mergeCell ref="BK43:BP43"/>
    <mergeCell ref="B42:Y43"/>
    <mergeCell ref="Z42:AD43"/>
    <mergeCell ref="AE42:AJ43"/>
    <mergeCell ref="BX34:CC36"/>
    <mergeCell ref="CD34:CI36"/>
    <mergeCell ref="AK35:AX35"/>
    <mergeCell ref="AY35:BB35"/>
    <mergeCell ref="BC35:BF35"/>
    <mergeCell ref="BG35:BJ35"/>
    <mergeCell ref="BK35:BP35"/>
    <mergeCell ref="BK31:BP33"/>
    <mergeCell ref="BQ31:BW33"/>
    <mergeCell ref="BX31:CC33"/>
    <mergeCell ref="CD31:CI33"/>
    <mergeCell ref="B34:Y36"/>
    <mergeCell ref="Z34:AD36"/>
    <mergeCell ref="AE34:AJ36"/>
    <mergeCell ref="AK34:AX34"/>
    <mergeCell ref="AY34:BB34"/>
    <mergeCell ref="BC34:BF34"/>
    <mergeCell ref="Z31:AD33"/>
    <mergeCell ref="AE31:AJ33"/>
    <mergeCell ref="B31:Y33"/>
    <mergeCell ref="B9:BB9"/>
    <mergeCell ref="B12:BB12"/>
    <mergeCell ref="B13:BB13"/>
    <mergeCell ref="B14:BB14"/>
    <mergeCell ref="W17:X17"/>
    <mergeCell ref="Y17:Z17"/>
    <mergeCell ref="BG36:BJ36"/>
    <mergeCell ref="BK36:BP36"/>
    <mergeCell ref="BG34:BJ34"/>
    <mergeCell ref="BK34:BP34"/>
    <mergeCell ref="B3:BB3"/>
    <mergeCell ref="B4:BB4"/>
    <mergeCell ref="B5:BB5"/>
    <mergeCell ref="B6:BB6"/>
    <mergeCell ref="B7:BB7"/>
    <mergeCell ref="B8:BB8"/>
    <mergeCell ref="BQ34:BW36"/>
    <mergeCell ref="C27:N27"/>
    <mergeCell ref="O27:R27"/>
    <mergeCell ref="C28:N28"/>
    <mergeCell ref="O28:Q28"/>
    <mergeCell ref="C29:N29"/>
    <mergeCell ref="AY51:BB51"/>
    <mergeCell ref="BC51:BF51"/>
    <mergeCell ref="AK52:AX52"/>
    <mergeCell ref="AY52:BB52"/>
    <mergeCell ref="BC52:BF52"/>
    <mergeCell ref="BG52:BJ52"/>
    <mergeCell ref="BK52:BP52"/>
    <mergeCell ref="BC39:BF41"/>
    <mergeCell ref="BG39:BJ41"/>
    <mergeCell ref="BK39:BP41"/>
    <mergeCell ref="BC46:BF48"/>
    <mergeCell ref="BG46:BJ48"/>
    <mergeCell ref="BK46:BP48"/>
    <mergeCell ref="AK42:AX42"/>
    <mergeCell ref="AY42:BB42"/>
    <mergeCell ref="BC42:BF42"/>
    <mergeCell ref="C25:N25"/>
    <mergeCell ref="O25:Q25"/>
    <mergeCell ref="AK25:AR25"/>
    <mergeCell ref="AT25:BB25"/>
    <mergeCell ref="C26:N26"/>
    <mergeCell ref="O26:AI26"/>
    <mergeCell ref="AK36:AX36"/>
    <mergeCell ref="AY36:BB36"/>
    <mergeCell ref="BC36:BF36"/>
    <mergeCell ref="BQ39:BW41"/>
    <mergeCell ref="BX39:CC41"/>
    <mergeCell ref="CD39:CI41"/>
    <mergeCell ref="B37:AJ37"/>
    <mergeCell ref="AK37:BJ37"/>
    <mergeCell ref="BK37:BP37"/>
    <mergeCell ref="BQ37:CC37"/>
    <mergeCell ref="CD37:CI37"/>
    <mergeCell ref="B39:Y41"/>
    <mergeCell ref="Z39:AD41"/>
    <mergeCell ref="AE39:AJ41"/>
    <mergeCell ref="AK39:AX41"/>
    <mergeCell ref="AY39:BB41"/>
    <mergeCell ref="BG42:BJ42"/>
    <mergeCell ref="BK42:BP42"/>
    <mergeCell ref="BQ42:BW43"/>
    <mergeCell ref="BX42:CC43"/>
    <mergeCell ref="CD42:CI43"/>
    <mergeCell ref="AK43:AX43"/>
    <mergeCell ref="BQ46:BW48"/>
    <mergeCell ref="BX46:CC48"/>
    <mergeCell ref="CD46:CI48"/>
    <mergeCell ref="B44:AJ44"/>
    <mergeCell ref="AK44:BJ44"/>
    <mergeCell ref="BK44:BP44"/>
    <mergeCell ref="BQ44:CC44"/>
    <mergeCell ref="CD44:CI44"/>
    <mergeCell ref="B46:Y48"/>
    <mergeCell ref="Z46:AD48"/>
    <mergeCell ref="AE46:AJ48"/>
    <mergeCell ref="AK46:AX48"/>
    <mergeCell ref="AY46:BB48"/>
    <mergeCell ref="BG51:BJ51"/>
    <mergeCell ref="BK51:BP51"/>
    <mergeCell ref="BG49:BJ49"/>
    <mergeCell ref="BK49:BP49"/>
    <mergeCell ref="BQ49:BW52"/>
    <mergeCell ref="BX49:CC52"/>
    <mergeCell ref="CD49:CI52"/>
    <mergeCell ref="AK50:AX50"/>
    <mergeCell ref="AY50:BB50"/>
    <mergeCell ref="BC50:BF50"/>
    <mergeCell ref="BG50:BJ50"/>
    <mergeCell ref="BK50:BP50"/>
    <mergeCell ref="B49:Y52"/>
    <mergeCell ref="Z49:AD52"/>
    <mergeCell ref="AE49:AJ52"/>
    <mergeCell ref="AK49:AX49"/>
    <mergeCell ref="AY49:BB49"/>
    <mergeCell ref="BC49:BF49"/>
    <mergeCell ref="AK51:AX51"/>
    <mergeCell ref="BC55:BF57"/>
    <mergeCell ref="BG55:BJ57"/>
    <mergeCell ref="BK55:BP57"/>
    <mergeCell ref="BQ55:BW57"/>
    <mergeCell ref="BX55:CC57"/>
    <mergeCell ref="CD55:CI57"/>
    <mergeCell ref="B53:AJ53"/>
    <mergeCell ref="AK53:BJ53"/>
    <mergeCell ref="BK53:BP53"/>
    <mergeCell ref="BQ53:CC53"/>
    <mergeCell ref="CD53:CI53"/>
    <mergeCell ref="B55:Y57"/>
    <mergeCell ref="Z55:AD57"/>
    <mergeCell ref="AE55:AJ57"/>
    <mergeCell ref="AK55:AX57"/>
    <mergeCell ref="AY55:BB57"/>
    <mergeCell ref="BG60:BJ60"/>
    <mergeCell ref="BK60:BP60"/>
    <mergeCell ref="BG58:BJ58"/>
    <mergeCell ref="BK58:BP58"/>
    <mergeCell ref="BQ58:BW60"/>
    <mergeCell ref="BX58:CC60"/>
    <mergeCell ref="CD58:CI60"/>
    <mergeCell ref="AK59:AX59"/>
    <mergeCell ref="AY59:BB59"/>
    <mergeCell ref="BC59:BF59"/>
    <mergeCell ref="BG59:BJ59"/>
    <mergeCell ref="BK59:BP59"/>
    <mergeCell ref="B58:Y60"/>
    <mergeCell ref="Z58:AD60"/>
    <mergeCell ref="AE58:AJ60"/>
    <mergeCell ref="AK58:AX58"/>
    <mergeCell ref="AY58:BB58"/>
    <mergeCell ref="BC58:BF58"/>
    <mergeCell ref="AK60:AX60"/>
    <mergeCell ref="AY60:BB60"/>
    <mergeCell ref="BC60:BF60"/>
    <mergeCell ref="BG66:BJ66"/>
    <mergeCell ref="BK66:BP66"/>
    <mergeCell ref="BQ66:BW68"/>
    <mergeCell ref="BX66:CC68"/>
    <mergeCell ref="CD66:CI68"/>
    <mergeCell ref="AK67:AX67"/>
    <mergeCell ref="AY67:BB67"/>
    <mergeCell ref="BC67:BF67"/>
    <mergeCell ref="BG67:BJ67"/>
    <mergeCell ref="BK67:BP67"/>
    <mergeCell ref="B66:Y68"/>
    <mergeCell ref="Z66:AD68"/>
    <mergeCell ref="AE66:AJ68"/>
    <mergeCell ref="AK66:AX66"/>
    <mergeCell ref="AY66:BB66"/>
    <mergeCell ref="BC66:BF66"/>
    <mergeCell ref="AK68:AX68"/>
    <mergeCell ref="AY68:BB68"/>
    <mergeCell ref="BC68:BF68"/>
    <mergeCell ref="BC63:BF65"/>
    <mergeCell ref="BG63:BJ65"/>
    <mergeCell ref="BK63:BP65"/>
    <mergeCell ref="BQ63:BW65"/>
    <mergeCell ref="BX63:CC65"/>
    <mergeCell ref="CD63:CI65"/>
    <mergeCell ref="B61:AJ61"/>
    <mergeCell ref="AK61:BJ61"/>
    <mergeCell ref="BK61:BP61"/>
    <mergeCell ref="BQ61:CC61"/>
    <mergeCell ref="CD61:CI61"/>
    <mergeCell ref="B63:Y65"/>
    <mergeCell ref="Z63:AD65"/>
    <mergeCell ref="AE63:AJ65"/>
    <mergeCell ref="AK63:AX65"/>
    <mergeCell ref="AY63:BB65"/>
    <mergeCell ref="BG68:BJ68"/>
    <mergeCell ref="BK68:BP68"/>
    <mergeCell ref="BC71:BF73"/>
    <mergeCell ref="BG71:BJ73"/>
    <mergeCell ref="BK71:BP73"/>
    <mergeCell ref="BQ71:BW73"/>
    <mergeCell ref="BX71:CC73"/>
    <mergeCell ref="CD71:CI73"/>
    <mergeCell ref="B69:AJ69"/>
    <mergeCell ref="AK69:BJ69"/>
    <mergeCell ref="BK69:BP69"/>
    <mergeCell ref="BQ69:CC69"/>
    <mergeCell ref="CD69:CI69"/>
    <mergeCell ref="B71:Y73"/>
    <mergeCell ref="Z71:AD73"/>
    <mergeCell ref="AE71:AJ73"/>
    <mergeCell ref="AK71:AX73"/>
    <mergeCell ref="AY71:BB73"/>
    <mergeCell ref="BK83:BP83"/>
    <mergeCell ref="B82:Y84"/>
    <mergeCell ref="Z82:AD84"/>
    <mergeCell ref="AE82:AJ84"/>
    <mergeCell ref="AK82:AX82"/>
    <mergeCell ref="AY82:BB82"/>
    <mergeCell ref="BC82:BF82"/>
    <mergeCell ref="AK84:AX84"/>
    <mergeCell ref="AY84:BB84"/>
    <mergeCell ref="BC84:BF84"/>
    <mergeCell ref="BG76:BJ76"/>
    <mergeCell ref="BK76:BP76"/>
    <mergeCell ref="BG74:BJ74"/>
    <mergeCell ref="BK74:BP74"/>
    <mergeCell ref="BQ74:BW76"/>
    <mergeCell ref="BX74:CC76"/>
    <mergeCell ref="CD74:CI76"/>
    <mergeCell ref="AK75:AX75"/>
    <mergeCell ref="AY75:BB75"/>
    <mergeCell ref="BC75:BF75"/>
    <mergeCell ref="BG75:BJ75"/>
    <mergeCell ref="BK75:BP75"/>
    <mergeCell ref="B74:Y76"/>
    <mergeCell ref="Z74:AD76"/>
    <mergeCell ref="AE74:AJ76"/>
    <mergeCell ref="AK74:AX74"/>
    <mergeCell ref="AY74:BB74"/>
    <mergeCell ref="BC74:BF74"/>
    <mergeCell ref="AK76:AX76"/>
    <mergeCell ref="AY76:BB76"/>
    <mergeCell ref="BC76:BF76"/>
    <mergeCell ref="Z90:AD90"/>
    <mergeCell ref="AE90:AJ90"/>
    <mergeCell ref="AK90:AX90"/>
    <mergeCell ref="AY90:BB90"/>
    <mergeCell ref="BC90:BF90"/>
    <mergeCell ref="BC79:BF81"/>
    <mergeCell ref="BG79:BJ81"/>
    <mergeCell ref="BK79:BP81"/>
    <mergeCell ref="BQ79:BW81"/>
    <mergeCell ref="BX79:CC81"/>
    <mergeCell ref="CD79:CI81"/>
    <mergeCell ref="B77:AJ77"/>
    <mergeCell ref="AK77:BJ77"/>
    <mergeCell ref="BK77:BP77"/>
    <mergeCell ref="BQ77:CC77"/>
    <mergeCell ref="CD77:CI77"/>
    <mergeCell ref="B79:Y81"/>
    <mergeCell ref="Z79:AD81"/>
    <mergeCell ref="AE79:AJ81"/>
    <mergeCell ref="AK79:AX81"/>
    <mergeCell ref="AY79:BB81"/>
    <mergeCell ref="BG84:BJ84"/>
    <mergeCell ref="BK84:BP84"/>
    <mergeCell ref="BG82:BJ82"/>
    <mergeCell ref="BK82:BP82"/>
    <mergeCell ref="BQ82:BW84"/>
    <mergeCell ref="BX82:CC84"/>
    <mergeCell ref="CD82:CI84"/>
    <mergeCell ref="AK83:AX83"/>
    <mergeCell ref="AY83:BB83"/>
    <mergeCell ref="BC83:BF83"/>
    <mergeCell ref="BG83:BJ83"/>
    <mergeCell ref="AY96:BB96"/>
    <mergeCell ref="BC96:BF96"/>
    <mergeCell ref="AK98:AX98"/>
    <mergeCell ref="AY98:BB98"/>
    <mergeCell ref="BC98:BF98"/>
    <mergeCell ref="AK99:AX99"/>
    <mergeCell ref="AY99:BB99"/>
    <mergeCell ref="BC99:BF99"/>
    <mergeCell ref="BG99:BJ99"/>
    <mergeCell ref="BK99:BP99"/>
    <mergeCell ref="BC87:BF89"/>
    <mergeCell ref="BG87:BJ89"/>
    <mergeCell ref="BK87:BP89"/>
    <mergeCell ref="BQ87:BW89"/>
    <mergeCell ref="BX87:CC89"/>
    <mergeCell ref="CD87:CI89"/>
    <mergeCell ref="B85:AJ85"/>
    <mergeCell ref="AK85:BJ85"/>
    <mergeCell ref="BK85:BP85"/>
    <mergeCell ref="BQ85:CC85"/>
    <mergeCell ref="CD85:CI85"/>
    <mergeCell ref="B87:Y89"/>
    <mergeCell ref="Z87:AD89"/>
    <mergeCell ref="AE87:AJ89"/>
    <mergeCell ref="AK87:AX89"/>
    <mergeCell ref="AY87:BB89"/>
    <mergeCell ref="BG90:BJ90"/>
    <mergeCell ref="BK90:BP90"/>
    <mergeCell ref="BQ90:BW90"/>
    <mergeCell ref="BX90:CC90"/>
    <mergeCell ref="CD90:CI90"/>
    <mergeCell ref="B90:Y90"/>
    <mergeCell ref="BC93:BF95"/>
    <mergeCell ref="BG93:BJ95"/>
    <mergeCell ref="BK93:BP95"/>
    <mergeCell ref="BQ93:BW95"/>
    <mergeCell ref="BX93:CC95"/>
    <mergeCell ref="CD93:CI95"/>
    <mergeCell ref="B91:AJ91"/>
    <mergeCell ref="AK91:BJ91"/>
    <mergeCell ref="BK91:BP91"/>
    <mergeCell ref="BQ91:CC91"/>
    <mergeCell ref="CD91:CI91"/>
    <mergeCell ref="B93:Y95"/>
    <mergeCell ref="Z93:AD95"/>
    <mergeCell ref="AE93:AJ95"/>
    <mergeCell ref="AK93:AX95"/>
    <mergeCell ref="AY93:BB95"/>
    <mergeCell ref="BG98:BJ98"/>
    <mergeCell ref="BK98:BP98"/>
    <mergeCell ref="BG96:BJ96"/>
    <mergeCell ref="BK96:BP96"/>
    <mergeCell ref="BQ96:BW99"/>
    <mergeCell ref="BX96:CC99"/>
    <mergeCell ref="CD96:CI99"/>
    <mergeCell ref="AK97:AX97"/>
    <mergeCell ref="AY97:BB97"/>
    <mergeCell ref="BC97:BF97"/>
    <mergeCell ref="BG97:BJ97"/>
    <mergeCell ref="BK97:BP97"/>
    <mergeCell ref="B96:Y99"/>
    <mergeCell ref="Z96:AD99"/>
    <mergeCell ref="AE96:AJ99"/>
    <mergeCell ref="AK96:AX96"/>
    <mergeCell ref="BC102:BF104"/>
    <mergeCell ref="BG102:BJ104"/>
    <mergeCell ref="BK102:BP104"/>
    <mergeCell ref="BQ102:BW104"/>
    <mergeCell ref="BX102:CC104"/>
    <mergeCell ref="CD102:CI104"/>
    <mergeCell ref="B100:AJ100"/>
    <mergeCell ref="AK100:BJ100"/>
    <mergeCell ref="BK100:BP100"/>
    <mergeCell ref="BQ100:CC100"/>
    <mergeCell ref="CD100:CI100"/>
    <mergeCell ref="B102:Y104"/>
    <mergeCell ref="Z102:AD104"/>
    <mergeCell ref="AE102:AJ104"/>
    <mergeCell ref="AK102:AX104"/>
    <mergeCell ref="AY102:BB104"/>
    <mergeCell ref="BG105:BJ105"/>
    <mergeCell ref="BK105:BP105"/>
    <mergeCell ref="BQ105:BW106"/>
    <mergeCell ref="BX105:CC106"/>
    <mergeCell ref="CD105:CI106"/>
    <mergeCell ref="AK106:AX106"/>
    <mergeCell ref="AY106:BB106"/>
    <mergeCell ref="BC106:BF106"/>
    <mergeCell ref="BG106:BJ106"/>
    <mergeCell ref="BK106:BP106"/>
    <mergeCell ref="B105:Y106"/>
    <mergeCell ref="Z105:AD106"/>
    <mergeCell ref="AE105:AJ106"/>
    <mergeCell ref="AK105:AX105"/>
    <mergeCell ref="AY105:BB105"/>
    <mergeCell ref="BC105:BF105"/>
    <mergeCell ref="BG112:BJ112"/>
    <mergeCell ref="BK112:BP112"/>
    <mergeCell ref="BQ112:BW119"/>
    <mergeCell ref="BX112:CC119"/>
    <mergeCell ref="CD112:CI119"/>
    <mergeCell ref="AK113:AX113"/>
    <mergeCell ref="AY113:BB113"/>
    <mergeCell ref="BC113:BF113"/>
    <mergeCell ref="BG113:BJ113"/>
    <mergeCell ref="BK113:BP113"/>
    <mergeCell ref="AY117:BB117"/>
    <mergeCell ref="BC117:BF117"/>
    <mergeCell ref="BG117:BJ117"/>
    <mergeCell ref="BK117:BP117"/>
    <mergeCell ref="AK118:AX118"/>
    <mergeCell ref="AY118:BB118"/>
    <mergeCell ref="BC118:BF118"/>
    <mergeCell ref="BG118:BJ118"/>
    <mergeCell ref="BK118:BP118"/>
    <mergeCell ref="AY115:BB115"/>
    <mergeCell ref="BC115:BF115"/>
    <mergeCell ref="BG115:BJ115"/>
    <mergeCell ref="BK115:BP115"/>
    <mergeCell ref="BG114:BJ114"/>
    <mergeCell ref="BK114:BP114"/>
    <mergeCell ref="B112:Y119"/>
    <mergeCell ref="Z112:AD119"/>
    <mergeCell ref="AE112:AJ119"/>
    <mergeCell ref="AK112:AX112"/>
    <mergeCell ref="AY112:BB112"/>
    <mergeCell ref="BC112:BF112"/>
    <mergeCell ref="AK115:AX115"/>
    <mergeCell ref="BC109:BF111"/>
    <mergeCell ref="BG109:BJ111"/>
    <mergeCell ref="BK109:BP111"/>
    <mergeCell ref="BQ109:BW111"/>
    <mergeCell ref="BX109:CC111"/>
    <mergeCell ref="CD109:CI111"/>
    <mergeCell ref="B107:AJ107"/>
    <mergeCell ref="AK107:BJ107"/>
    <mergeCell ref="BK107:BP107"/>
    <mergeCell ref="BQ107:CC107"/>
    <mergeCell ref="CD107:CI107"/>
    <mergeCell ref="B109:Y111"/>
    <mergeCell ref="Z109:AD111"/>
    <mergeCell ref="AE109:AJ111"/>
    <mergeCell ref="AK109:AX111"/>
    <mergeCell ref="AY109:BB111"/>
    <mergeCell ref="AK119:AX119"/>
    <mergeCell ref="AY119:BB119"/>
    <mergeCell ref="BC119:BF119"/>
    <mergeCell ref="BG119:BJ119"/>
    <mergeCell ref="BK119:BP119"/>
    <mergeCell ref="AK117:AX117"/>
    <mergeCell ref="AK114:AX114"/>
    <mergeCell ref="AY114:BB114"/>
    <mergeCell ref="BC114:BF114"/>
    <mergeCell ref="AK135:AX135"/>
    <mergeCell ref="AK136:AX136"/>
    <mergeCell ref="AK134:AX134"/>
    <mergeCell ref="BC122:BF124"/>
    <mergeCell ref="BG122:BJ124"/>
    <mergeCell ref="BK122:BP124"/>
    <mergeCell ref="AY130:BB130"/>
    <mergeCell ref="BC130:BF130"/>
    <mergeCell ref="BG130:BJ130"/>
    <mergeCell ref="BK130:BP130"/>
    <mergeCell ref="BK134:BP134"/>
    <mergeCell ref="AY131:BB131"/>
    <mergeCell ref="BC131:BF131"/>
    <mergeCell ref="BG131:BJ131"/>
    <mergeCell ref="BK131:BP131"/>
    <mergeCell ref="AY132:BB132"/>
    <mergeCell ref="BC132:BF132"/>
    <mergeCell ref="BG132:BJ132"/>
    <mergeCell ref="BK132:BP132"/>
    <mergeCell ref="AK125:AX125"/>
    <mergeCell ref="AK132:AX132"/>
    <mergeCell ref="AK133:AX133"/>
    <mergeCell ref="AK130:AX130"/>
    <mergeCell ref="AK131:AX131"/>
    <mergeCell ref="AK128:AX128"/>
    <mergeCell ref="AY128:BB128"/>
    <mergeCell ref="BC128:BF128"/>
    <mergeCell ref="BG128:BJ128"/>
    <mergeCell ref="BK128:BP128"/>
    <mergeCell ref="BG125:BJ125"/>
    <mergeCell ref="BK125:BP125"/>
    <mergeCell ref="BC125:BF125"/>
    <mergeCell ref="BQ125:BW153"/>
    <mergeCell ref="BX125:CC153"/>
    <mergeCell ref="CD125:CI153"/>
    <mergeCell ref="AY126:BB126"/>
    <mergeCell ref="BC126:BF126"/>
    <mergeCell ref="BG126:BJ126"/>
    <mergeCell ref="BK126:BP126"/>
    <mergeCell ref="AK116:AX116"/>
    <mergeCell ref="AY116:BB116"/>
    <mergeCell ref="BC116:BF116"/>
    <mergeCell ref="BG116:BJ116"/>
    <mergeCell ref="BK116:BP116"/>
    <mergeCell ref="AK129:AX129"/>
    <mergeCell ref="AK126:AX126"/>
    <mergeCell ref="AK127:AX127"/>
    <mergeCell ref="BG135:BJ135"/>
    <mergeCell ref="BK135:BP135"/>
    <mergeCell ref="AY136:BB136"/>
    <mergeCell ref="BC136:BF136"/>
    <mergeCell ref="BG136:BJ136"/>
    <mergeCell ref="BK136:BP136"/>
    <mergeCell ref="AY133:BB133"/>
    <mergeCell ref="BC133:BF133"/>
    <mergeCell ref="BG133:BJ133"/>
    <mergeCell ref="BK133:BP133"/>
    <mergeCell ref="AY134:BB134"/>
    <mergeCell ref="BC134:BF134"/>
    <mergeCell ref="BG134:BJ134"/>
    <mergeCell ref="BQ122:BW124"/>
    <mergeCell ref="BX122:CC124"/>
    <mergeCell ref="CD122:CI124"/>
    <mergeCell ref="AY125:BB125"/>
    <mergeCell ref="B120:AJ120"/>
    <mergeCell ref="AK120:BJ120"/>
    <mergeCell ref="BK120:BP120"/>
    <mergeCell ref="BQ120:CC120"/>
    <mergeCell ref="CD120:CI120"/>
    <mergeCell ref="B122:Y124"/>
    <mergeCell ref="Z122:AD124"/>
    <mergeCell ref="AE122:AJ124"/>
    <mergeCell ref="AK122:AX124"/>
    <mergeCell ref="AY122:BB124"/>
    <mergeCell ref="AY129:BB129"/>
    <mergeCell ref="BC129:BF129"/>
    <mergeCell ref="BG129:BJ129"/>
    <mergeCell ref="BK129:BP129"/>
    <mergeCell ref="BG127:BJ127"/>
    <mergeCell ref="BK127:BP127"/>
    <mergeCell ref="BC146:BF146"/>
    <mergeCell ref="BG146:BJ146"/>
    <mergeCell ref="BK146:BP146"/>
    <mergeCell ref="AK143:AX143"/>
    <mergeCell ref="AY143:BB143"/>
    <mergeCell ref="BC143:BF143"/>
    <mergeCell ref="BG143:BJ143"/>
    <mergeCell ref="BK143:BP143"/>
    <mergeCell ref="AK144:AX144"/>
    <mergeCell ref="AY144:BB144"/>
    <mergeCell ref="BC144:BF144"/>
    <mergeCell ref="BG144:BJ144"/>
    <mergeCell ref="BK144:BP144"/>
    <mergeCell ref="B125:Y153"/>
    <mergeCell ref="Z125:AD153"/>
    <mergeCell ref="AE125:AJ153"/>
    <mergeCell ref="AY127:BB127"/>
    <mergeCell ref="BC127:BF127"/>
    <mergeCell ref="AK137:AX137"/>
    <mergeCell ref="AY137:BB137"/>
    <mergeCell ref="BC137:BF137"/>
    <mergeCell ref="BG137:BJ137"/>
    <mergeCell ref="BK137:BP137"/>
    <mergeCell ref="AK138:AX138"/>
    <mergeCell ref="AY138:BB138"/>
    <mergeCell ref="BC138:BF138"/>
    <mergeCell ref="BG138:BJ138"/>
    <mergeCell ref="BK138:BP138"/>
    <mergeCell ref="AY135:BB135"/>
    <mergeCell ref="BC135:BF135"/>
    <mergeCell ref="AK151:AX151"/>
    <mergeCell ref="AY151:BB151"/>
    <mergeCell ref="BC151:BF151"/>
    <mergeCell ref="BG151:BJ151"/>
    <mergeCell ref="BK151:BP151"/>
    <mergeCell ref="AK141:AX141"/>
    <mergeCell ref="AY141:BB141"/>
    <mergeCell ref="BC141:BF141"/>
    <mergeCell ref="BG141:BJ141"/>
    <mergeCell ref="BK141:BP141"/>
    <mergeCell ref="AK142:AX142"/>
    <mergeCell ref="AY142:BB142"/>
    <mergeCell ref="BC142:BF142"/>
    <mergeCell ref="BG142:BJ142"/>
    <mergeCell ref="BK142:BP142"/>
    <mergeCell ref="AK139:AX139"/>
    <mergeCell ref="AY139:BB139"/>
    <mergeCell ref="BC139:BF139"/>
    <mergeCell ref="BG139:BJ139"/>
    <mergeCell ref="BK139:BP139"/>
    <mergeCell ref="AK140:AX140"/>
    <mergeCell ref="AY140:BB140"/>
    <mergeCell ref="BC140:BF140"/>
    <mergeCell ref="BG140:BJ140"/>
    <mergeCell ref="BK140:BP140"/>
    <mergeCell ref="AK145:AX145"/>
    <mergeCell ref="AY145:BB145"/>
    <mergeCell ref="BC145:BF145"/>
    <mergeCell ref="BG145:BJ145"/>
    <mergeCell ref="BK145:BP145"/>
    <mergeCell ref="AK146:AX146"/>
    <mergeCell ref="AY146:BB146"/>
    <mergeCell ref="AK148:AX148"/>
    <mergeCell ref="AY148:BB148"/>
    <mergeCell ref="BC148:BF148"/>
    <mergeCell ref="BG148:BJ148"/>
    <mergeCell ref="BK148:BP148"/>
    <mergeCell ref="AK149:AX149"/>
    <mergeCell ref="AY149:BB149"/>
    <mergeCell ref="BC149:BF149"/>
    <mergeCell ref="BG149:BJ149"/>
    <mergeCell ref="BK149:BP149"/>
    <mergeCell ref="AK147:AX147"/>
    <mergeCell ref="AY147:BB147"/>
    <mergeCell ref="BC147:BF147"/>
    <mergeCell ref="BG147:BJ147"/>
    <mergeCell ref="BK147:BP147"/>
    <mergeCell ref="BG159:BJ159"/>
    <mergeCell ref="BK159:BP159"/>
    <mergeCell ref="AK152:AX152"/>
    <mergeCell ref="AY152:BB152"/>
    <mergeCell ref="BC152:BF152"/>
    <mergeCell ref="BG152:BJ152"/>
    <mergeCell ref="BK152:BP152"/>
    <mergeCell ref="AK153:AX153"/>
    <mergeCell ref="AY153:BB153"/>
    <mergeCell ref="BC153:BF153"/>
    <mergeCell ref="BG153:BJ153"/>
    <mergeCell ref="BK153:BP153"/>
    <mergeCell ref="AK150:AX150"/>
    <mergeCell ref="AY150:BB150"/>
    <mergeCell ref="BC150:BF150"/>
    <mergeCell ref="BG150:BJ150"/>
    <mergeCell ref="BK150:BP150"/>
    <mergeCell ref="BQ159:BW159"/>
    <mergeCell ref="BX159:CC159"/>
    <mergeCell ref="CD159:CI159"/>
    <mergeCell ref="B159:Y159"/>
    <mergeCell ref="Z159:AD159"/>
    <mergeCell ref="AE159:AJ159"/>
    <mergeCell ref="AK159:AX159"/>
    <mergeCell ref="AY159:BB159"/>
    <mergeCell ref="BC159:BF159"/>
    <mergeCell ref="BC156:BF158"/>
    <mergeCell ref="BG156:BJ158"/>
    <mergeCell ref="BK156:BP158"/>
    <mergeCell ref="BQ156:BW158"/>
    <mergeCell ref="BX156:CC158"/>
    <mergeCell ref="CD156:CI158"/>
    <mergeCell ref="B154:AJ154"/>
    <mergeCell ref="AK154:BJ154"/>
    <mergeCell ref="BK154:BP154"/>
    <mergeCell ref="BQ154:CC154"/>
    <mergeCell ref="CD154:CI154"/>
    <mergeCell ref="B156:Y158"/>
    <mergeCell ref="Z156:AD158"/>
    <mergeCell ref="AE156:AJ158"/>
    <mergeCell ref="AK156:AX158"/>
    <mergeCell ref="AY156:BB158"/>
    <mergeCell ref="BC162:BF164"/>
    <mergeCell ref="BG162:BJ164"/>
    <mergeCell ref="BK162:BP164"/>
    <mergeCell ref="BQ162:BW164"/>
    <mergeCell ref="BX162:CC164"/>
    <mergeCell ref="CD162:CI164"/>
    <mergeCell ref="B160:AJ160"/>
    <mergeCell ref="AK160:BJ160"/>
    <mergeCell ref="BK160:BP160"/>
    <mergeCell ref="BQ160:CC160"/>
    <mergeCell ref="CD160:CI160"/>
    <mergeCell ref="B162:Y164"/>
    <mergeCell ref="Z162:AD164"/>
    <mergeCell ref="AE162:AJ164"/>
    <mergeCell ref="AK162:AX164"/>
    <mergeCell ref="AY162:BB164"/>
    <mergeCell ref="BG167:BJ167"/>
    <mergeCell ref="BK167:BP167"/>
    <mergeCell ref="BG165:BJ165"/>
    <mergeCell ref="BK165:BP165"/>
    <mergeCell ref="BQ165:BW167"/>
    <mergeCell ref="BX165:CC167"/>
    <mergeCell ref="CD165:CI167"/>
    <mergeCell ref="AK166:AX166"/>
    <mergeCell ref="AY166:BB166"/>
    <mergeCell ref="BC166:BF166"/>
    <mergeCell ref="BG166:BJ166"/>
    <mergeCell ref="BK166:BP166"/>
    <mergeCell ref="B165:Y167"/>
    <mergeCell ref="Z165:AD167"/>
    <mergeCell ref="AE165:AJ167"/>
    <mergeCell ref="AK165:AX165"/>
    <mergeCell ref="AY165:BB165"/>
    <mergeCell ref="BC165:BF165"/>
    <mergeCell ref="AK167:AX167"/>
    <mergeCell ref="AY167:BB167"/>
    <mergeCell ref="BC167:BF167"/>
    <mergeCell ref="BG173:BJ173"/>
    <mergeCell ref="BK173:BP173"/>
    <mergeCell ref="BQ173:BW173"/>
    <mergeCell ref="BX173:CC173"/>
    <mergeCell ref="CD173:CI173"/>
    <mergeCell ref="B173:Y173"/>
    <mergeCell ref="Z173:AD173"/>
    <mergeCell ref="AE173:AJ173"/>
    <mergeCell ref="AK173:AX173"/>
    <mergeCell ref="AY173:BB173"/>
    <mergeCell ref="BC173:BF173"/>
    <mergeCell ref="BC170:BF172"/>
    <mergeCell ref="BG170:BJ172"/>
    <mergeCell ref="BK170:BP172"/>
    <mergeCell ref="BQ170:BW172"/>
    <mergeCell ref="BX170:CC172"/>
    <mergeCell ref="CD170:CI172"/>
    <mergeCell ref="B168:AJ168"/>
    <mergeCell ref="AK168:BJ168"/>
    <mergeCell ref="BK168:BP168"/>
    <mergeCell ref="BQ168:CC168"/>
    <mergeCell ref="CD168:CI168"/>
    <mergeCell ref="B170:Y172"/>
    <mergeCell ref="Z170:AD172"/>
    <mergeCell ref="AE170:AJ172"/>
    <mergeCell ref="AK170:AX172"/>
    <mergeCell ref="AY170:BB172"/>
    <mergeCell ref="BC176:BF178"/>
    <mergeCell ref="BG176:BJ178"/>
    <mergeCell ref="BK176:BP178"/>
    <mergeCell ref="BQ176:BW178"/>
    <mergeCell ref="BX176:CC178"/>
    <mergeCell ref="CD176:CI178"/>
    <mergeCell ref="B174:AJ174"/>
    <mergeCell ref="AK174:BJ174"/>
    <mergeCell ref="BK174:BP174"/>
    <mergeCell ref="BQ174:CC174"/>
    <mergeCell ref="CD174:CI174"/>
    <mergeCell ref="B176:Y178"/>
    <mergeCell ref="Z176:AD178"/>
    <mergeCell ref="AE176:AJ178"/>
    <mergeCell ref="AK176:AX178"/>
    <mergeCell ref="AY176:BB178"/>
    <mergeCell ref="BG179:BJ179"/>
    <mergeCell ref="BK179:BP179"/>
    <mergeCell ref="BQ179:BW179"/>
    <mergeCell ref="BX179:CC179"/>
    <mergeCell ref="CD179:CI179"/>
    <mergeCell ref="B179:Y179"/>
    <mergeCell ref="Z179:AD179"/>
    <mergeCell ref="AE179:AJ179"/>
    <mergeCell ref="AK179:AX179"/>
    <mergeCell ref="AY179:BB179"/>
    <mergeCell ref="BC179:BF179"/>
    <mergeCell ref="AK188:AX188"/>
    <mergeCell ref="AY188:BB188"/>
    <mergeCell ref="BC188:BF188"/>
    <mergeCell ref="BG188:BJ188"/>
    <mergeCell ref="BK188:BP188"/>
    <mergeCell ref="BG185:BJ185"/>
    <mergeCell ref="BK185:BP185"/>
    <mergeCell ref="BQ185:BW189"/>
    <mergeCell ref="BX185:CC189"/>
    <mergeCell ref="CD185:CI189"/>
    <mergeCell ref="AK186:AX186"/>
    <mergeCell ref="AY186:BB186"/>
    <mergeCell ref="BC186:BF186"/>
    <mergeCell ref="BG186:BJ186"/>
    <mergeCell ref="BK186:BP186"/>
    <mergeCell ref="B185:Y189"/>
    <mergeCell ref="Z185:AD189"/>
    <mergeCell ref="AE185:AJ189"/>
    <mergeCell ref="AK185:AX185"/>
    <mergeCell ref="AY185:BB185"/>
    <mergeCell ref="BC185:BF185"/>
    <mergeCell ref="AK187:AX187"/>
    <mergeCell ref="AY187:BB187"/>
    <mergeCell ref="BC187:BF187"/>
    <mergeCell ref="AK189:AX189"/>
    <mergeCell ref="AY196:BB196"/>
    <mergeCell ref="BC196:BF196"/>
    <mergeCell ref="BG196:BJ196"/>
    <mergeCell ref="BK196:BP196"/>
    <mergeCell ref="B195:Y196"/>
    <mergeCell ref="Z195:AD196"/>
    <mergeCell ref="AE195:AJ196"/>
    <mergeCell ref="AK195:AX195"/>
    <mergeCell ref="AY195:BB195"/>
    <mergeCell ref="BC195:BF195"/>
    <mergeCell ref="BC182:BF184"/>
    <mergeCell ref="BG182:BJ184"/>
    <mergeCell ref="BK182:BP184"/>
    <mergeCell ref="BQ182:BW184"/>
    <mergeCell ref="BX182:CC184"/>
    <mergeCell ref="CD182:CI184"/>
    <mergeCell ref="B180:AJ180"/>
    <mergeCell ref="AK180:BJ180"/>
    <mergeCell ref="BK180:BP180"/>
    <mergeCell ref="BQ180:CC180"/>
    <mergeCell ref="CD180:CI180"/>
    <mergeCell ref="B182:Y184"/>
    <mergeCell ref="Z182:AD184"/>
    <mergeCell ref="AE182:AJ184"/>
    <mergeCell ref="AK182:AX184"/>
    <mergeCell ref="AY182:BB184"/>
    <mergeCell ref="AY189:BB189"/>
    <mergeCell ref="BC189:BF189"/>
    <mergeCell ref="BG189:BJ189"/>
    <mergeCell ref="BK189:BP189"/>
    <mergeCell ref="BG187:BJ187"/>
    <mergeCell ref="BK187:BP187"/>
    <mergeCell ref="AY202:BB202"/>
    <mergeCell ref="BC202:BF202"/>
    <mergeCell ref="AK204:AX204"/>
    <mergeCell ref="AY204:BB204"/>
    <mergeCell ref="BC204:BF204"/>
    <mergeCell ref="AK205:AX205"/>
    <mergeCell ref="AY205:BB205"/>
    <mergeCell ref="BC205:BF205"/>
    <mergeCell ref="BG205:BJ205"/>
    <mergeCell ref="BK205:BP205"/>
    <mergeCell ref="BC192:BF194"/>
    <mergeCell ref="BG192:BJ194"/>
    <mergeCell ref="BK192:BP194"/>
    <mergeCell ref="BQ192:BW194"/>
    <mergeCell ref="BX192:CC194"/>
    <mergeCell ref="CD192:CI194"/>
    <mergeCell ref="B190:AJ190"/>
    <mergeCell ref="AK190:BJ190"/>
    <mergeCell ref="BK190:BP190"/>
    <mergeCell ref="BQ190:CC190"/>
    <mergeCell ref="CD190:CI190"/>
    <mergeCell ref="B192:Y194"/>
    <mergeCell ref="Z192:AD194"/>
    <mergeCell ref="AE192:AJ194"/>
    <mergeCell ref="AK192:AX194"/>
    <mergeCell ref="AY192:BB194"/>
    <mergeCell ref="BG195:BJ195"/>
    <mergeCell ref="BK195:BP195"/>
    <mergeCell ref="BQ195:BW196"/>
    <mergeCell ref="BX195:CC196"/>
    <mergeCell ref="CD195:CI196"/>
    <mergeCell ref="AK196:AX196"/>
    <mergeCell ref="BC199:BF201"/>
    <mergeCell ref="BG199:BJ201"/>
    <mergeCell ref="BK199:BP201"/>
    <mergeCell ref="BQ199:BW201"/>
    <mergeCell ref="BX199:CC201"/>
    <mergeCell ref="CD199:CI201"/>
    <mergeCell ref="B197:AJ197"/>
    <mergeCell ref="AK197:BJ197"/>
    <mergeCell ref="BK197:BP197"/>
    <mergeCell ref="BQ197:CC197"/>
    <mergeCell ref="CD197:CI197"/>
    <mergeCell ref="B199:Y201"/>
    <mergeCell ref="Z199:AD201"/>
    <mergeCell ref="AE199:AJ201"/>
    <mergeCell ref="AK199:AX201"/>
    <mergeCell ref="AY199:BB201"/>
    <mergeCell ref="BG204:BJ204"/>
    <mergeCell ref="BK204:BP204"/>
    <mergeCell ref="BG202:BJ202"/>
    <mergeCell ref="BK202:BP202"/>
    <mergeCell ref="BQ202:BW205"/>
    <mergeCell ref="BX202:CC205"/>
    <mergeCell ref="CD202:CI205"/>
    <mergeCell ref="AK203:AX203"/>
    <mergeCell ref="AY203:BB203"/>
    <mergeCell ref="BC203:BF203"/>
    <mergeCell ref="BG203:BJ203"/>
    <mergeCell ref="BK203:BP203"/>
    <mergeCell ref="B202:Y205"/>
    <mergeCell ref="Z202:AD205"/>
    <mergeCell ref="AE202:AJ205"/>
    <mergeCell ref="AK202:AX202"/>
    <mergeCell ref="BC208:BF210"/>
    <mergeCell ref="BG208:BJ210"/>
    <mergeCell ref="BK208:BP210"/>
    <mergeCell ref="BQ208:BW210"/>
    <mergeCell ref="BX208:CC210"/>
    <mergeCell ref="CD208:CI210"/>
    <mergeCell ref="B206:AJ206"/>
    <mergeCell ref="AK206:BJ206"/>
    <mergeCell ref="BK206:BP206"/>
    <mergeCell ref="BQ206:CC206"/>
    <mergeCell ref="CD206:CI206"/>
    <mergeCell ref="B208:Y210"/>
    <mergeCell ref="Z208:AD210"/>
    <mergeCell ref="AE208:AJ210"/>
    <mergeCell ref="AK208:AX210"/>
    <mergeCell ref="AY208:BB210"/>
    <mergeCell ref="BG213:BJ213"/>
    <mergeCell ref="BK213:BP213"/>
    <mergeCell ref="AK214:AX214"/>
    <mergeCell ref="AY214:BB214"/>
    <mergeCell ref="BC214:BF214"/>
    <mergeCell ref="BG214:BJ214"/>
    <mergeCell ref="BK214:BP214"/>
    <mergeCell ref="BG211:BJ211"/>
    <mergeCell ref="BK211:BP211"/>
    <mergeCell ref="BQ211:BW214"/>
    <mergeCell ref="BX211:CC214"/>
    <mergeCell ref="CD211:CI214"/>
    <mergeCell ref="AK212:AX212"/>
    <mergeCell ref="AY212:BB212"/>
    <mergeCell ref="BC212:BF212"/>
    <mergeCell ref="BG212:BJ212"/>
    <mergeCell ref="BK212:BP212"/>
    <mergeCell ref="B211:Y214"/>
    <mergeCell ref="Z211:AD214"/>
    <mergeCell ref="AE211:AJ214"/>
    <mergeCell ref="AK211:AX211"/>
    <mergeCell ref="AY211:BB211"/>
    <mergeCell ref="BC211:BF211"/>
    <mergeCell ref="AK213:AX213"/>
    <mergeCell ref="AY213:BB213"/>
    <mergeCell ref="BC213:BF213"/>
    <mergeCell ref="AK231:AX231"/>
    <mergeCell ref="AK232:AX232"/>
    <mergeCell ref="AK229:AX229"/>
    <mergeCell ref="AK230:AX230"/>
    <mergeCell ref="BG220:BJ220"/>
    <mergeCell ref="BK220:BP220"/>
    <mergeCell ref="BQ220:BW222"/>
    <mergeCell ref="BX220:CC222"/>
    <mergeCell ref="CD220:CI222"/>
    <mergeCell ref="AK221:AX221"/>
    <mergeCell ref="AY221:BB221"/>
    <mergeCell ref="BC221:BF221"/>
    <mergeCell ref="BG221:BJ221"/>
    <mergeCell ref="BK221:BP221"/>
    <mergeCell ref="B220:Y222"/>
    <mergeCell ref="Z220:AD222"/>
    <mergeCell ref="AE220:AJ222"/>
    <mergeCell ref="AK220:AX220"/>
    <mergeCell ref="AY220:BB220"/>
    <mergeCell ref="BC220:BF220"/>
    <mergeCell ref="AK222:AX222"/>
    <mergeCell ref="AY222:BB222"/>
    <mergeCell ref="BC222:BF222"/>
    <mergeCell ref="BC225:BF227"/>
    <mergeCell ref="BG225:BJ227"/>
    <mergeCell ref="BK225:BP227"/>
    <mergeCell ref="BQ225:BW227"/>
    <mergeCell ref="BX225:CC227"/>
    <mergeCell ref="CD225:CI227"/>
    <mergeCell ref="B223:AJ223"/>
    <mergeCell ref="AK223:BJ223"/>
    <mergeCell ref="BK223:BP223"/>
    <mergeCell ref="BC217:BF219"/>
    <mergeCell ref="BG217:BJ219"/>
    <mergeCell ref="BK217:BP219"/>
    <mergeCell ref="BQ217:BW219"/>
    <mergeCell ref="BX217:CC219"/>
    <mergeCell ref="CD217:CI219"/>
    <mergeCell ref="B215:AJ215"/>
    <mergeCell ref="AK215:BJ215"/>
    <mergeCell ref="BK215:BP215"/>
    <mergeCell ref="BQ215:CC215"/>
    <mergeCell ref="CD215:CI215"/>
    <mergeCell ref="B217:Y219"/>
    <mergeCell ref="Z217:AD219"/>
    <mergeCell ref="AE217:AJ219"/>
    <mergeCell ref="AK217:AX219"/>
    <mergeCell ref="AY217:BB219"/>
    <mergeCell ref="BG222:BJ222"/>
    <mergeCell ref="BK222:BP222"/>
    <mergeCell ref="BQ223:CC223"/>
    <mergeCell ref="CD223:CI223"/>
    <mergeCell ref="B225:Y227"/>
    <mergeCell ref="Z225:AD227"/>
    <mergeCell ref="AE225:AJ227"/>
    <mergeCell ref="AK225:AX227"/>
    <mergeCell ref="AY225:BB227"/>
    <mergeCell ref="AY232:BB232"/>
    <mergeCell ref="BC232:BF232"/>
    <mergeCell ref="BG232:BJ232"/>
    <mergeCell ref="BK232:BP232"/>
    <mergeCell ref="BG230:BJ230"/>
    <mergeCell ref="BK230:BP230"/>
    <mergeCell ref="AY231:BB231"/>
    <mergeCell ref="BC231:BF231"/>
    <mergeCell ref="BG231:BJ231"/>
    <mergeCell ref="BK231:BP231"/>
    <mergeCell ref="BG228:BJ228"/>
    <mergeCell ref="BK228:BP228"/>
    <mergeCell ref="BQ228:BW232"/>
    <mergeCell ref="BX228:CC232"/>
    <mergeCell ref="CD228:CI232"/>
    <mergeCell ref="AY229:BB229"/>
    <mergeCell ref="BC229:BF229"/>
    <mergeCell ref="BG229:BJ229"/>
    <mergeCell ref="BK229:BP229"/>
    <mergeCell ref="B228:Y232"/>
    <mergeCell ref="Z228:AD232"/>
    <mergeCell ref="AE228:AJ232"/>
    <mergeCell ref="AK228:AX228"/>
    <mergeCell ref="AY228:BB228"/>
    <mergeCell ref="BC228:BF228"/>
    <mergeCell ref="AY230:BB230"/>
    <mergeCell ref="BC230:BF230"/>
    <mergeCell ref="BG238:BJ238"/>
    <mergeCell ref="BK238:BP238"/>
    <mergeCell ref="BQ238:BW243"/>
    <mergeCell ref="BX238:CC243"/>
    <mergeCell ref="CD238:CI243"/>
    <mergeCell ref="AK239:AX239"/>
    <mergeCell ref="AY239:BB239"/>
    <mergeCell ref="BC239:BF239"/>
    <mergeCell ref="BG239:BJ239"/>
    <mergeCell ref="BK239:BP239"/>
    <mergeCell ref="B238:Y243"/>
    <mergeCell ref="Z238:AD243"/>
    <mergeCell ref="AE238:AJ243"/>
    <mergeCell ref="AK238:AX238"/>
    <mergeCell ref="AY238:BB238"/>
    <mergeCell ref="BC238:BF238"/>
    <mergeCell ref="AK240:AX240"/>
    <mergeCell ref="AY240:BB240"/>
    <mergeCell ref="BC240:BF240"/>
    <mergeCell ref="AK242:AX242"/>
    <mergeCell ref="BC235:BF237"/>
    <mergeCell ref="BG235:BJ237"/>
    <mergeCell ref="BK235:BP237"/>
    <mergeCell ref="BQ235:BW237"/>
    <mergeCell ref="BX235:CC237"/>
    <mergeCell ref="CD235:CI237"/>
    <mergeCell ref="B233:AJ233"/>
    <mergeCell ref="AK233:BJ233"/>
    <mergeCell ref="BK233:BP233"/>
    <mergeCell ref="BQ233:CC233"/>
    <mergeCell ref="CD233:CI233"/>
    <mergeCell ref="B235:Y237"/>
    <mergeCell ref="Z235:AD237"/>
    <mergeCell ref="AE235:AJ237"/>
    <mergeCell ref="AK235:AX237"/>
    <mergeCell ref="AY235:BB237"/>
    <mergeCell ref="AY242:BB242"/>
    <mergeCell ref="BC242:BF242"/>
    <mergeCell ref="BG242:BJ242"/>
    <mergeCell ref="BK242:BP242"/>
    <mergeCell ref="AK243:AX243"/>
    <mergeCell ref="AY243:BB243"/>
    <mergeCell ref="BC243:BF243"/>
    <mergeCell ref="BG243:BJ243"/>
    <mergeCell ref="BK243:BP243"/>
    <mergeCell ref="BG240:BJ240"/>
    <mergeCell ref="BK240:BP240"/>
    <mergeCell ref="AK241:AX241"/>
    <mergeCell ref="AY241:BB241"/>
    <mergeCell ref="BC241:BF241"/>
    <mergeCell ref="BG241:BJ241"/>
    <mergeCell ref="BK241:BP241"/>
    <mergeCell ref="BC246:BF248"/>
    <mergeCell ref="BG246:BJ248"/>
    <mergeCell ref="BK246:BP248"/>
    <mergeCell ref="BQ246:BW248"/>
    <mergeCell ref="BX246:CC248"/>
    <mergeCell ref="CD246:CI248"/>
    <mergeCell ref="B244:AJ244"/>
    <mergeCell ref="AK244:BJ244"/>
    <mergeCell ref="BK244:BP244"/>
    <mergeCell ref="BQ244:CC244"/>
    <mergeCell ref="CD244:CI244"/>
    <mergeCell ref="B246:Y248"/>
    <mergeCell ref="Z246:AD248"/>
    <mergeCell ref="AE246:AJ248"/>
    <mergeCell ref="AK246:AX248"/>
    <mergeCell ref="AY246:BB248"/>
    <mergeCell ref="AY254:BB254"/>
    <mergeCell ref="BC254:BF254"/>
    <mergeCell ref="BG254:BJ254"/>
    <mergeCell ref="BK254:BP254"/>
    <mergeCell ref="B249:Y254"/>
    <mergeCell ref="Z249:AD254"/>
    <mergeCell ref="AE249:AJ254"/>
    <mergeCell ref="BG252:BJ252"/>
    <mergeCell ref="BK252:BP252"/>
    <mergeCell ref="AK253:AX253"/>
    <mergeCell ref="AY253:BB253"/>
    <mergeCell ref="BC253:BF253"/>
    <mergeCell ref="BG253:BJ253"/>
    <mergeCell ref="BK253:BP253"/>
    <mergeCell ref="BG249:BJ249"/>
    <mergeCell ref="BK249:BP249"/>
    <mergeCell ref="BQ249:BW254"/>
    <mergeCell ref="BX249:CC254"/>
    <mergeCell ref="CD249:CI254"/>
    <mergeCell ref="AK250:AX250"/>
    <mergeCell ref="AY250:BB250"/>
    <mergeCell ref="BC250:BF250"/>
    <mergeCell ref="BG250:BJ250"/>
    <mergeCell ref="BK250:BP250"/>
    <mergeCell ref="AK249:AX249"/>
    <mergeCell ref="AY249:BB249"/>
    <mergeCell ref="BC249:BF249"/>
    <mergeCell ref="AK252:AX252"/>
    <mergeCell ref="AY252:BB252"/>
    <mergeCell ref="BC252:BF252"/>
    <mergeCell ref="AK254:AX254"/>
    <mergeCell ref="BC257:BF259"/>
    <mergeCell ref="BG257:BJ259"/>
    <mergeCell ref="BK257:BP259"/>
    <mergeCell ref="BQ257:BW259"/>
    <mergeCell ref="BX257:CC259"/>
    <mergeCell ref="CD257:CI259"/>
    <mergeCell ref="BK251:BP251"/>
    <mergeCell ref="AK251:AX251"/>
    <mergeCell ref="AY251:BB251"/>
    <mergeCell ref="BC251:BF251"/>
    <mergeCell ref="BG251:BJ251"/>
    <mergeCell ref="B255:AJ255"/>
    <mergeCell ref="AK255:BJ255"/>
    <mergeCell ref="BK255:BP255"/>
    <mergeCell ref="BQ255:CC255"/>
    <mergeCell ref="CD255:CI255"/>
    <mergeCell ref="B257:Y259"/>
    <mergeCell ref="Z257:AD259"/>
    <mergeCell ref="AE257:AJ259"/>
    <mergeCell ref="AK257:AX259"/>
    <mergeCell ref="AY257:BB259"/>
    <mergeCell ref="BG260:BJ260"/>
    <mergeCell ref="BK260:BP260"/>
    <mergeCell ref="BQ260:BW263"/>
    <mergeCell ref="BX260:CC263"/>
    <mergeCell ref="CD260:CI263"/>
    <mergeCell ref="AK261:AX261"/>
    <mergeCell ref="AY261:BB261"/>
    <mergeCell ref="BC261:BF261"/>
    <mergeCell ref="BG261:BJ261"/>
    <mergeCell ref="BK261:BP261"/>
    <mergeCell ref="B260:Y263"/>
    <mergeCell ref="Z260:AD263"/>
    <mergeCell ref="AE260:AJ263"/>
    <mergeCell ref="AK260:AX260"/>
    <mergeCell ref="AY260:BB260"/>
    <mergeCell ref="BC260:BF260"/>
    <mergeCell ref="BC266:BF268"/>
    <mergeCell ref="BG266:BJ268"/>
    <mergeCell ref="BK266:BP268"/>
    <mergeCell ref="BQ266:BW268"/>
    <mergeCell ref="BX266:CC268"/>
    <mergeCell ref="CD266:CI268"/>
    <mergeCell ref="B264:AJ264"/>
    <mergeCell ref="AK264:BJ264"/>
    <mergeCell ref="BK264:BP264"/>
    <mergeCell ref="BQ264:CC264"/>
    <mergeCell ref="CD264:CI264"/>
    <mergeCell ref="B266:Y268"/>
    <mergeCell ref="Z266:AD268"/>
    <mergeCell ref="AE266:AJ268"/>
    <mergeCell ref="AK266:AX268"/>
    <mergeCell ref="AY266:BB268"/>
    <mergeCell ref="BG262:BJ262"/>
    <mergeCell ref="BK262:BP262"/>
    <mergeCell ref="AK263:AX263"/>
    <mergeCell ref="AY263:BB263"/>
    <mergeCell ref="BC263:BF263"/>
    <mergeCell ref="BG263:BJ263"/>
    <mergeCell ref="BK263:BP263"/>
    <mergeCell ref="AK262:AX262"/>
    <mergeCell ref="AY262:BB262"/>
    <mergeCell ref="BC262:BF262"/>
    <mergeCell ref="BQ269:BW273"/>
    <mergeCell ref="BX269:CC273"/>
    <mergeCell ref="CD269:CI273"/>
    <mergeCell ref="AK270:AX270"/>
    <mergeCell ref="AY270:BB270"/>
    <mergeCell ref="BC270:BF270"/>
    <mergeCell ref="BG270:BJ270"/>
    <mergeCell ref="BK270:BP270"/>
    <mergeCell ref="B269:Y273"/>
    <mergeCell ref="Z269:AD273"/>
    <mergeCell ref="AE269:AJ273"/>
    <mergeCell ref="AK269:AX269"/>
    <mergeCell ref="AY269:BB269"/>
    <mergeCell ref="BC269:BF269"/>
    <mergeCell ref="AK271:AX271"/>
    <mergeCell ref="AY271:BB271"/>
    <mergeCell ref="BC271:BF271"/>
    <mergeCell ref="AK273:AX273"/>
    <mergeCell ref="AY273:BB273"/>
    <mergeCell ref="BC273:BF273"/>
    <mergeCell ref="BG273:BJ273"/>
    <mergeCell ref="BK273:BP273"/>
    <mergeCell ref="BG271:BJ271"/>
    <mergeCell ref="BK271:BP271"/>
    <mergeCell ref="AK272:AX272"/>
    <mergeCell ref="AY272:BB272"/>
    <mergeCell ref="BC272:BF272"/>
    <mergeCell ref="BG272:BJ272"/>
    <mergeCell ref="BK272:BP272"/>
    <mergeCell ref="BG269:BJ269"/>
    <mergeCell ref="BK269:BP269"/>
    <mergeCell ref="AY283:BB283"/>
    <mergeCell ref="BG279:BJ279"/>
    <mergeCell ref="BK279:BP279"/>
    <mergeCell ref="BQ279:BW284"/>
    <mergeCell ref="BX279:CC284"/>
    <mergeCell ref="CD279:CI284"/>
    <mergeCell ref="AK280:AX280"/>
    <mergeCell ref="AY280:BB280"/>
    <mergeCell ref="BC280:BF280"/>
    <mergeCell ref="BG280:BJ280"/>
    <mergeCell ref="BK280:BP280"/>
    <mergeCell ref="B279:Y284"/>
    <mergeCell ref="Z279:AD284"/>
    <mergeCell ref="AE279:AJ284"/>
    <mergeCell ref="AK279:AX279"/>
    <mergeCell ref="AY279:BB279"/>
    <mergeCell ref="BC279:BF279"/>
    <mergeCell ref="AK281:AX281"/>
    <mergeCell ref="AY281:BB281"/>
    <mergeCell ref="BC281:BF281"/>
    <mergeCell ref="AK283:AX283"/>
    <mergeCell ref="BC283:BF283"/>
    <mergeCell ref="BG283:BJ283"/>
    <mergeCell ref="BK283:BP283"/>
    <mergeCell ref="AK284:AX284"/>
    <mergeCell ref="AY284:BB284"/>
    <mergeCell ref="BC284:BF284"/>
    <mergeCell ref="BG284:BJ284"/>
    <mergeCell ref="BG281:BJ281"/>
    <mergeCell ref="BK281:BP281"/>
    <mergeCell ref="AK282:AX282"/>
    <mergeCell ref="AY282:BB282"/>
    <mergeCell ref="BC282:BF282"/>
    <mergeCell ref="BG282:BJ282"/>
    <mergeCell ref="BK282:BP282"/>
    <mergeCell ref="BC276:BF278"/>
    <mergeCell ref="BG276:BJ278"/>
    <mergeCell ref="BK276:BP278"/>
    <mergeCell ref="BQ276:BW278"/>
    <mergeCell ref="BX276:CC278"/>
    <mergeCell ref="CD276:CI278"/>
    <mergeCell ref="B274:AJ274"/>
    <mergeCell ref="AK274:BJ274"/>
    <mergeCell ref="BK274:BP274"/>
    <mergeCell ref="BQ274:CC274"/>
    <mergeCell ref="CD274:CI274"/>
    <mergeCell ref="B276:Y278"/>
    <mergeCell ref="Z276:AD278"/>
    <mergeCell ref="AE276:AJ278"/>
    <mergeCell ref="AK276:AX278"/>
    <mergeCell ref="AY276:BB278"/>
    <mergeCell ref="BC287:BF289"/>
    <mergeCell ref="BG287:BJ289"/>
    <mergeCell ref="BK287:BP289"/>
    <mergeCell ref="BQ287:BW289"/>
    <mergeCell ref="BX287:CC289"/>
    <mergeCell ref="CD287:CI289"/>
    <mergeCell ref="B285:AJ285"/>
    <mergeCell ref="AK285:BJ285"/>
    <mergeCell ref="BK285:BP285"/>
    <mergeCell ref="BQ285:CC285"/>
    <mergeCell ref="CD285:CI285"/>
    <mergeCell ref="B287:Y289"/>
    <mergeCell ref="Z287:AD289"/>
    <mergeCell ref="AE287:AJ289"/>
    <mergeCell ref="AK287:AX289"/>
    <mergeCell ref="AY287:BB289"/>
    <mergeCell ref="BK284:BP284"/>
    <mergeCell ref="AK308:AX308"/>
    <mergeCell ref="AY308:BB308"/>
    <mergeCell ref="BQ290:BW293"/>
    <mergeCell ref="BX290:CC293"/>
    <mergeCell ref="CD290:CI293"/>
    <mergeCell ref="AK291:AX291"/>
    <mergeCell ref="AY291:BB291"/>
    <mergeCell ref="BC291:BF291"/>
    <mergeCell ref="BG291:BJ291"/>
    <mergeCell ref="BK291:BP291"/>
    <mergeCell ref="B290:Y293"/>
    <mergeCell ref="Z290:AD293"/>
    <mergeCell ref="AE290:AJ293"/>
    <mergeCell ref="AK290:AX290"/>
    <mergeCell ref="AY290:BB290"/>
    <mergeCell ref="BC290:BF290"/>
    <mergeCell ref="AK292:AX292"/>
    <mergeCell ref="AY292:BB292"/>
    <mergeCell ref="BC292:BF292"/>
    <mergeCell ref="BG292:BJ292"/>
    <mergeCell ref="BK292:BP292"/>
    <mergeCell ref="AK293:AX293"/>
    <mergeCell ref="AY293:BB293"/>
    <mergeCell ref="BC293:BF293"/>
    <mergeCell ref="BG293:BJ293"/>
    <mergeCell ref="BK293:BP293"/>
    <mergeCell ref="BG290:BJ290"/>
    <mergeCell ref="BK290:BP290"/>
    <mergeCell ref="AK305:AX305"/>
    <mergeCell ref="BC296:BF298"/>
    <mergeCell ref="BG296:BJ298"/>
    <mergeCell ref="BK296:BP298"/>
    <mergeCell ref="BQ296:BW298"/>
    <mergeCell ref="BX296:CC298"/>
    <mergeCell ref="CD296:CI298"/>
    <mergeCell ref="B294:AJ294"/>
    <mergeCell ref="AK294:BJ294"/>
    <mergeCell ref="BK294:BP294"/>
    <mergeCell ref="BQ294:CC294"/>
    <mergeCell ref="CD294:CI294"/>
    <mergeCell ref="B296:Y298"/>
    <mergeCell ref="Z296:AD298"/>
    <mergeCell ref="AE296:AJ298"/>
    <mergeCell ref="AK296:AX298"/>
    <mergeCell ref="AY296:BB298"/>
    <mergeCell ref="BG299:BJ299"/>
    <mergeCell ref="BK299:BP299"/>
    <mergeCell ref="BQ299:BW299"/>
    <mergeCell ref="BX299:CC299"/>
    <mergeCell ref="CD299:CI299"/>
    <mergeCell ref="B299:Y299"/>
    <mergeCell ref="Z299:AD299"/>
    <mergeCell ref="AE299:AJ299"/>
    <mergeCell ref="AK299:AX299"/>
    <mergeCell ref="AY299:BB299"/>
    <mergeCell ref="BC299:BF299"/>
    <mergeCell ref="BK308:BP308"/>
    <mergeCell ref="BG305:BJ305"/>
    <mergeCell ref="BK305:BP305"/>
    <mergeCell ref="BC302:BF304"/>
    <mergeCell ref="BG302:BJ304"/>
    <mergeCell ref="BK302:BP304"/>
    <mergeCell ref="BQ302:BW304"/>
    <mergeCell ref="BX302:CC304"/>
    <mergeCell ref="CD302:CI304"/>
    <mergeCell ref="B300:AJ300"/>
    <mergeCell ref="AK300:BJ300"/>
    <mergeCell ref="BK300:BP300"/>
    <mergeCell ref="BQ300:CC300"/>
    <mergeCell ref="CD300:CI300"/>
    <mergeCell ref="B302:Y304"/>
    <mergeCell ref="Z302:AD304"/>
    <mergeCell ref="AE302:AJ304"/>
    <mergeCell ref="AK302:AX304"/>
    <mergeCell ref="AY302:BB304"/>
    <mergeCell ref="BQ305:BW316"/>
    <mergeCell ref="BX305:CC316"/>
    <mergeCell ref="CD305:CI316"/>
    <mergeCell ref="AK306:AX306"/>
    <mergeCell ref="AY306:BB306"/>
    <mergeCell ref="BC306:BF306"/>
    <mergeCell ref="BG306:BJ306"/>
    <mergeCell ref="BK306:BP306"/>
    <mergeCell ref="B305:Y316"/>
    <mergeCell ref="AK313:AX313"/>
    <mergeCell ref="AY313:BB313"/>
    <mergeCell ref="Z305:AD316"/>
    <mergeCell ref="AE305:AJ316"/>
    <mergeCell ref="BC313:BF313"/>
    <mergeCell ref="BG313:BJ313"/>
    <mergeCell ref="BK313:BP313"/>
    <mergeCell ref="AK311:AX311"/>
    <mergeCell ref="AY311:BB311"/>
    <mergeCell ref="BC311:BF311"/>
    <mergeCell ref="BG311:BJ311"/>
    <mergeCell ref="BK311:BP311"/>
    <mergeCell ref="AK312:AX312"/>
    <mergeCell ref="AY312:BB312"/>
    <mergeCell ref="BC312:BF312"/>
    <mergeCell ref="BG312:BJ312"/>
    <mergeCell ref="BK312:BP312"/>
    <mergeCell ref="AY305:BB305"/>
    <mergeCell ref="BC305:BF305"/>
    <mergeCell ref="AK307:AX307"/>
    <mergeCell ref="AY307:BB307"/>
    <mergeCell ref="BC307:BF307"/>
    <mergeCell ref="AK309:AX309"/>
    <mergeCell ref="AY309:BB309"/>
    <mergeCell ref="BC309:BF309"/>
    <mergeCell ref="BG309:BJ309"/>
    <mergeCell ref="BK309:BP309"/>
    <mergeCell ref="AK310:AX310"/>
    <mergeCell ref="AY310:BB310"/>
    <mergeCell ref="BC310:BF310"/>
    <mergeCell ref="BG310:BJ310"/>
    <mergeCell ref="BK310:BP310"/>
    <mergeCell ref="BG307:BJ307"/>
    <mergeCell ref="BK307:BP307"/>
    <mergeCell ref="BC308:BF308"/>
    <mergeCell ref="BG308:BJ308"/>
    <mergeCell ref="AK316:AX316"/>
    <mergeCell ref="AY316:BB316"/>
    <mergeCell ref="BC316:BF316"/>
    <mergeCell ref="BG316:BJ316"/>
    <mergeCell ref="BK316:BP316"/>
    <mergeCell ref="BC319:BF321"/>
    <mergeCell ref="BG319:BJ321"/>
    <mergeCell ref="BK319:BP321"/>
    <mergeCell ref="AK314:AX314"/>
    <mergeCell ref="AY314:BB314"/>
    <mergeCell ref="BC314:BF314"/>
    <mergeCell ref="BG314:BJ314"/>
    <mergeCell ref="BK314:BP314"/>
    <mergeCell ref="AK315:AX315"/>
    <mergeCell ref="AY315:BB315"/>
    <mergeCell ref="BC315:BF315"/>
    <mergeCell ref="BG315:BJ315"/>
    <mergeCell ref="BK315:BP315"/>
    <mergeCell ref="BQ319:BW321"/>
    <mergeCell ref="BX319:CC321"/>
    <mergeCell ref="CD319:CI321"/>
    <mergeCell ref="B317:AJ317"/>
    <mergeCell ref="AK317:BJ317"/>
    <mergeCell ref="BK317:BP317"/>
    <mergeCell ref="BQ317:CC317"/>
    <mergeCell ref="CD317:CI317"/>
    <mergeCell ref="B319:Y321"/>
    <mergeCell ref="Z319:AD321"/>
    <mergeCell ref="AE319:AJ321"/>
    <mergeCell ref="AK319:AX321"/>
    <mergeCell ref="AY319:BB321"/>
    <mergeCell ref="AY326:BB326"/>
    <mergeCell ref="BG322:BJ322"/>
    <mergeCell ref="BK322:BP322"/>
    <mergeCell ref="BQ322:BW327"/>
    <mergeCell ref="BX322:CC327"/>
    <mergeCell ref="CD322:CI327"/>
    <mergeCell ref="AK323:AX323"/>
    <mergeCell ref="AY323:BB323"/>
    <mergeCell ref="BC323:BF323"/>
    <mergeCell ref="BG323:BJ323"/>
    <mergeCell ref="BK323:BP323"/>
    <mergeCell ref="B322:Y327"/>
    <mergeCell ref="Z322:AD327"/>
    <mergeCell ref="AE322:AJ327"/>
    <mergeCell ref="AK322:AX322"/>
    <mergeCell ref="AY322:BB322"/>
    <mergeCell ref="BC322:BF322"/>
    <mergeCell ref="AK324:AX324"/>
    <mergeCell ref="AY324:BB324"/>
    <mergeCell ref="BQ330:BW332"/>
    <mergeCell ref="BX330:CC332"/>
    <mergeCell ref="CD330:CI332"/>
    <mergeCell ref="B328:AJ328"/>
    <mergeCell ref="AK328:BJ328"/>
    <mergeCell ref="BK328:BP328"/>
    <mergeCell ref="BQ328:CC328"/>
    <mergeCell ref="CD328:CI328"/>
    <mergeCell ref="B330:Y332"/>
    <mergeCell ref="Z330:AD332"/>
    <mergeCell ref="AE330:AJ332"/>
    <mergeCell ref="AK330:AX332"/>
    <mergeCell ref="AY330:BB332"/>
    <mergeCell ref="BK327:BP327"/>
    <mergeCell ref="BG324:BJ324"/>
    <mergeCell ref="BK324:BP324"/>
    <mergeCell ref="AK325:AX325"/>
    <mergeCell ref="AY325:BB325"/>
    <mergeCell ref="BC325:BF325"/>
    <mergeCell ref="BG325:BJ325"/>
    <mergeCell ref="BK325:BP325"/>
    <mergeCell ref="BC324:BF324"/>
    <mergeCell ref="AK326:AX326"/>
    <mergeCell ref="BC326:BF326"/>
    <mergeCell ref="BG326:BJ326"/>
    <mergeCell ref="BK326:BP326"/>
    <mergeCell ref="AK327:AX327"/>
    <mergeCell ref="AY327:BB327"/>
    <mergeCell ref="BC327:BF327"/>
    <mergeCell ref="BG327:BJ327"/>
    <mergeCell ref="AK338:AX338"/>
    <mergeCell ref="AY338:BB338"/>
    <mergeCell ref="BC338:BF338"/>
    <mergeCell ref="BG338:BJ338"/>
    <mergeCell ref="BK338:BP338"/>
    <mergeCell ref="BG335:BJ335"/>
    <mergeCell ref="BK335:BP335"/>
    <mergeCell ref="AK336:AX336"/>
    <mergeCell ref="AY336:BB336"/>
    <mergeCell ref="BC336:BF336"/>
    <mergeCell ref="BG336:BJ336"/>
    <mergeCell ref="BK336:BP336"/>
    <mergeCell ref="BG333:BJ333"/>
    <mergeCell ref="BK333:BP333"/>
    <mergeCell ref="BC330:BF332"/>
    <mergeCell ref="BG330:BJ332"/>
    <mergeCell ref="BK330:BP332"/>
    <mergeCell ref="BK340:BP340"/>
    <mergeCell ref="AK339:AX339"/>
    <mergeCell ref="AY339:BB339"/>
    <mergeCell ref="BC339:BF339"/>
    <mergeCell ref="BG339:BJ339"/>
    <mergeCell ref="BK339:BP339"/>
    <mergeCell ref="BQ333:BW340"/>
    <mergeCell ref="BX333:CC340"/>
    <mergeCell ref="CD333:CI340"/>
    <mergeCell ref="AK334:AX334"/>
    <mergeCell ref="AY334:BB334"/>
    <mergeCell ref="BC334:BF334"/>
    <mergeCell ref="BG334:BJ334"/>
    <mergeCell ref="BK334:BP334"/>
    <mergeCell ref="B333:Y340"/>
    <mergeCell ref="Z333:AD340"/>
    <mergeCell ref="AE333:AJ340"/>
    <mergeCell ref="AK333:AX333"/>
    <mergeCell ref="AY333:BB333"/>
    <mergeCell ref="BC333:BF333"/>
    <mergeCell ref="AK335:AX335"/>
    <mergeCell ref="AY335:BB335"/>
    <mergeCell ref="BC335:BF335"/>
    <mergeCell ref="AK337:AX337"/>
    <mergeCell ref="AK340:AX340"/>
    <mergeCell ref="AY340:BB340"/>
    <mergeCell ref="BC340:BF340"/>
    <mergeCell ref="BG340:BJ340"/>
    <mergeCell ref="AY337:BB337"/>
    <mergeCell ref="BC337:BF337"/>
    <mergeCell ref="BG337:BJ337"/>
    <mergeCell ref="BK337:BP337"/>
    <mergeCell ref="BC357:BF357"/>
    <mergeCell ref="BG357:BJ357"/>
    <mergeCell ref="BK357:BP357"/>
    <mergeCell ref="BC352:BF352"/>
    <mergeCell ref="BG352:BJ352"/>
    <mergeCell ref="BK352:BP352"/>
    <mergeCell ref="AK353:AX353"/>
    <mergeCell ref="AY353:BB353"/>
    <mergeCell ref="BC353:BF353"/>
    <mergeCell ref="BG353:BJ353"/>
    <mergeCell ref="AK348:AX348"/>
    <mergeCell ref="AY348:BB348"/>
    <mergeCell ref="BC348:BF348"/>
    <mergeCell ref="BG348:BJ348"/>
    <mergeCell ref="BK348:BP348"/>
    <mergeCell ref="AK349:AX349"/>
    <mergeCell ref="AY349:BB349"/>
    <mergeCell ref="BC349:BF349"/>
    <mergeCell ref="BG349:BJ349"/>
    <mergeCell ref="BK349:BP349"/>
    <mergeCell ref="AK356:AX356"/>
    <mergeCell ref="AY356:BB356"/>
    <mergeCell ref="BC356:BF356"/>
    <mergeCell ref="BG356:BJ356"/>
    <mergeCell ref="BK356:BP356"/>
    <mergeCell ref="AK354:AX354"/>
    <mergeCell ref="AY354:BB354"/>
    <mergeCell ref="BC354:BF354"/>
    <mergeCell ref="BG354:BJ354"/>
    <mergeCell ref="BK354:BP354"/>
    <mergeCell ref="AK355:AX355"/>
    <mergeCell ref="AY355:BB355"/>
    <mergeCell ref="BC347:BF347"/>
    <mergeCell ref="BG347:BJ347"/>
    <mergeCell ref="BK347:BP347"/>
    <mergeCell ref="AK346:AX346"/>
    <mergeCell ref="AY346:BB346"/>
    <mergeCell ref="BC346:BF346"/>
    <mergeCell ref="AK350:AX350"/>
    <mergeCell ref="AY350:BB350"/>
    <mergeCell ref="BC350:BF350"/>
    <mergeCell ref="AK352:AX352"/>
    <mergeCell ref="BK353:BP353"/>
    <mergeCell ref="BG350:BJ350"/>
    <mergeCell ref="BK350:BP350"/>
    <mergeCell ref="AK351:AX351"/>
    <mergeCell ref="AY351:BB351"/>
    <mergeCell ref="BC351:BF351"/>
    <mergeCell ref="BG351:BJ351"/>
    <mergeCell ref="BK351:BP351"/>
    <mergeCell ref="BC343:BF345"/>
    <mergeCell ref="BG343:BJ345"/>
    <mergeCell ref="BK343:BP345"/>
    <mergeCell ref="BQ343:BW345"/>
    <mergeCell ref="BX343:CC345"/>
    <mergeCell ref="CD343:CI345"/>
    <mergeCell ref="B341:AJ341"/>
    <mergeCell ref="AK341:BJ341"/>
    <mergeCell ref="BK341:BP341"/>
    <mergeCell ref="BQ341:CC341"/>
    <mergeCell ref="CD341:CI341"/>
    <mergeCell ref="B343:Y345"/>
    <mergeCell ref="Z343:AD345"/>
    <mergeCell ref="AE343:AJ345"/>
    <mergeCell ref="AK343:AX345"/>
    <mergeCell ref="AY343:BB345"/>
    <mergeCell ref="BQ346:BW357"/>
    <mergeCell ref="BX346:CC357"/>
    <mergeCell ref="CD346:CI357"/>
    <mergeCell ref="B346:Y357"/>
    <mergeCell ref="Z346:AD357"/>
    <mergeCell ref="AE346:AJ357"/>
    <mergeCell ref="AK357:AX357"/>
    <mergeCell ref="AY357:BB357"/>
    <mergeCell ref="BC355:BF355"/>
    <mergeCell ref="BG355:BJ355"/>
    <mergeCell ref="BK355:BP355"/>
    <mergeCell ref="AY352:BB352"/>
    <mergeCell ref="BG346:BJ346"/>
    <mergeCell ref="BK346:BP346"/>
    <mergeCell ref="AK347:AX347"/>
    <mergeCell ref="AY347:BB347"/>
    <mergeCell ref="BG365:BJ365"/>
    <mergeCell ref="BK365:BP365"/>
    <mergeCell ref="AK366:AX366"/>
    <mergeCell ref="AY366:BB366"/>
    <mergeCell ref="BC366:BF366"/>
    <mergeCell ref="BG366:BJ366"/>
    <mergeCell ref="BK366:BP366"/>
    <mergeCell ref="BG363:BJ363"/>
    <mergeCell ref="BK363:BP363"/>
    <mergeCell ref="BC360:BF362"/>
    <mergeCell ref="BG360:BJ362"/>
    <mergeCell ref="BK360:BP362"/>
    <mergeCell ref="BQ360:BW362"/>
    <mergeCell ref="BX360:CC362"/>
    <mergeCell ref="CD360:CI362"/>
    <mergeCell ref="B358:AJ358"/>
    <mergeCell ref="AK358:BJ358"/>
    <mergeCell ref="BK358:BP358"/>
    <mergeCell ref="BQ358:CC358"/>
    <mergeCell ref="CD358:CI358"/>
    <mergeCell ref="B360:Y362"/>
    <mergeCell ref="Z360:AD362"/>
    <mergeCell ref="AE360:AJ362"/>
    <mergeCell ref="AK360:AX362"/>
    <mergeCell ref="AY360:BB362"/>
    <mergeCell ref="AK369:AX369"/>
    <mergeCell ref="AY369:BB369"/>
    <mergeCell ref="BC369:BF369"/>
    <mergeCell ref="BG369:BJ369"/>
    <mergeCell ref="BK369:BP369"/>
    <mergeCell ref="BQ363:BW369"/>
    <mergeCell ref="BX363:CC369"/>
    <mergeCell ref="CD363:CI369"/>
    <mergeCell ref="AK364:AX364"/>
    <mergeCell ref="AY364:BB364"/>
    <mergeCell ref="BC364:BF364"/>
    <mergeCell ref="BG364:BJ364"/>
    <mergeCell ref="BK364:BP364"/>
    <mergeCell ref="B363:Y369"/>
    <mergeCell ref="Z363:AD369"/>
    <mergeCell ref="AE363:AJ369"/>
    <mergeCell ref="AK363:AX363"/>
    <mergeCell ref="AY363:BB363"/>
    <mergeCell ref="BC363:BF363"/>
    <mergeCell ref="AK365:AX365"/>
    <mergeCell ref="AY365:BB365"/>
    <mergeCell ref="BC365:BF365"/>
    <mergeCell ref="AK367:AX367"/>
    <mergeCell ref="AY367:BB367"/>
    <mergeCell ref="BC367:BF367"/>
    <mergeCell ref="BG367:BJ367"/>
    <mergeCell ref="BK367:BP367"/>
    <mergeCell ref="AK368:AX368"/>
    <mergeCell ref="AY368:BB368"/>
    <mergeCell ref="BC368:BF368"/>
    <mergeCell ref="BG368:BJ368"/>
    <mergeCell ref="BK368:BP368"/>
    <mergeCell ref="AY379:BB379"/>
    <mergeCell ref="BG375:BJ375"/>
    <mergeCell ref="BK375:BP375"/>
    <mergeCell ref="BQ375:BW383"/>
    <mergeCell ref="BX375:CC383"/>
    <mergeCell ref="CD375:CI383"/>
    <mergeCell ref="AK376:AX376"/>
    <mergeCell ref="AY376:BB376"/>
    <mergeCell ref="BC376:BF376"/>
    <mergeCell ref="BG376:BJ376"/>
    <mergeCell ref="BK376:BP376"/>
    <mergeCell ref="B375:Y383"/>
    <mergeCell ref="Z375:AD383"/>
    <mergeCell ref="AE375:AJ383"/>
    <mergeCell ref="AK375:AX375"/>
    <mergeCell ref="AY375:BB375"/>
    <mergeCell ref="BC375:BF375"/>
    <mergeCell ref="AK377:AX377"/>
    <mergeCell ref="AY377:BB377"/>
    <mergeCell ref="BC377:BF377"/>
    <mergeCell ref="AK379:AX379"/>
    <mergeCell ref="BC379:BF379"/>
    <mergeCell ref="BG379:BJ379"/>
    <mergeCell ref="BK379:BP379"/>
    <mergeCell ref="AK380:AX380"/>
    <mergeCell ref="AY380:BB380"/>
    <mergeCell ref="BC380:BF380"/>
    <mergeCell ref="BG380:BJ380"/>
    <mergeCell ref="BG377:BJ377"/>
    <mergeCell ref="BK377:BP377"/>
    <mergeCell ref="AK378:AX378"/>
    <mergeCell ref="AY378:BB378"/>
    <mergeCell ref="BC378:BF378"/>
    <mergeCell ref="BG378:BJ378"/>
    <mergeCell ref="BK378:BP378"/>
    <mergeCell ref="BC372:BF374"/>
    <mergeCell ref="BG372:BJ374"/>
    <mergeCell ref="BK372:BP374"/>
    <mergeCell ref="BQ372:BW374"/>
    <mergeCell ref="BX372:CC374"/>
    <mergeCell ref="CD372:CI374"/>
    <mergeCell ref="B370:AJ370"/>
    <mergeCell ref="AK370:BJ370"/>
    <mergeCell ref="BK370:BP370"/>
    <mergeCell ref="BQ370:CC370"/>
    <mergeCell ref="CD370:CI370"/>
    <mergeCell ref="B372:Y374"/>
    <mergeCell ref="Z372:AD374"/>
    <mergeCell ref="AE372:AJ374"/>
    <mergeCell ref="AK372:AX374"/>
    <mergeCell ref="AY372:BB374"/>
    <mergeCell ref="BC386:BF388"/>
    <mergeCell ref="BG386:BJ388"/>
    <mergeCell ref="BK386:BP388"/>
    <mergeCell ref="BQ386:BW388"/>
    <mergeCell ref="BX386:CC388"/>
    <mergeCell ref="CD386:CI388"/>
    <mergeCell ref="B384:AJ384"/>
    <mergeCell ref="AK384:BJ384"/>
    <mergeCell ref="BK384:BP384"/>
    <mergeCell ref="BQ384:CC384"/>
    <mergeCell ref="CD384:CI384"/>
    <mergeCell ref="B386:Y388"/>
    <mergeCell ref="Z386:AD388"/>
    <mergeCell ref="AE386:AJ388"/>
    <mergeCell ref="AK386:AX388"/>
    <mergeCell ref="AY386:BB388"/>
    <mergeCell ref="BK380:BP380"/>
    <mergeCell ref="AK383:AX383"/>
    <mergeCell ref="AY383:BB383"/>
    <mergeCell ref="BC383:BF383"/>
    <mergeCell ref="BG383:BJ383"/>
    <mergeCell ref="BK383:BP383"/>
    <mergeCell ref="AK381:AX381"/>
    <mergeCell ref="AY381:BB381"/>
    <mergeCell ref="BC381:BF381"/>
    <mergeCell ref="BG381:BJ381"/>
    <mergeCell ref="BK381:BP381"/>
    <mergeCell ref="AK382:AX382"/>
    <mergeCell ref="AY382:BB382"/>
    <mergeCell ref="BC382:BF382"/>
    <mergeCell ref="BG382:BJ382"/>
    <mergeCell ref="BK382:BP382"/>
    <mergeCell ref="B389:Y395"/>
    <mergeCell ref="Z389:AD395"/>
    <mergeCell ref="AE389:AJ395"/>
    <mergeCell ref="AK389:AX389"/>
    <mergeCell ref="AY389:BB389"/>
    <mergeCell ref="BC389:BF389"/>
    <mergeCell ref="AK391:AX391"/>
    <mergeCell ref="AY391:BB391"/>
    <mergeCell ref="BC391:BF391"/>
    <mergeCell ref="AK393:AX393"/>
    <mergeCell ref="AY393:BB393"/>
    <mergeCell ref="BC393:BF393"/>
    <mergeCell ref="BG393:BJ393"/>
    <mergeCell ref="BK393:BP393"/>
    <mergeCell ref="AK394:AX394"/>
    <mergeCell ref="AY394:BB394"/>
    <mergeCell ref="BC394:BF394"/>
    <mergeCell ref="BG394:BJ394"/>
    <mergeCell ref="BK394:BP394"/>
    <mergeCell ref="BG391:BJ391"/>
    <mergeCell ref="BK391:BP391"/>
    <mergeCell ref="AK392:AX392"/>
    <mergeCell ref="AY392:BB392"/>
    <mergeCell ref="BC392:BF392"/>
    <mergeCell ref="BG392:BJ392"/>
    <mergeCell ref="BK392:BP392"/>
    <mergeCell ref="BG389:BJ389"/>
    <mergeCell ref="BK389:BP389"/>
    <mergeCell ref="AK395:AX395"/>
    <mergeCell ref="AY395:BB395"/>
    <mergeCell ref="BC395:BF395"/>
    <mergeCell ref="BG395:BJ395"/>
    <mergeCell ref="BK395:BP395"/>
    <mergeCell ref="BQ389:BW395"/>
    <mergeCell ref="BX389:CC395"/>
    <mergeCell ref="CD389:CI395"/>
    <mergeCell ref="AK390:AX390"/>
    <mergeCell ref="AY390:BB390"/>
    <mergeCell ref="BC390:BF390"/>
    <mergeCell ref="BG390:BJ390"/>
    <mergeCell ref="BK390:BP390"/>
    <mergeCell ref="BK407:BP407"/>
    <mergeCell ref="BG403:BJ403"/>
    <mergeCell ref="BK403:BP403"/>
    <mergeCell ref="AK405:AX405"/>
    <mergeCell ref="AY405:BB405"/>
    <mergeCell ref="BC405:BF405"/>
    <mergeCell ref="BG405:BJ405"/>
    <mergeCell ref="BK405:BP405"/>
    <mergeCell ref="BC398:BF400"/>
    <mergeCell ref="BG398:BJ400"/>
    <mergeCell ref="BK398:BP400"/>
    <mergeCell ref="BQ398:BW400"/>
    <mergeCell ref="BX398:CC400"/>
    <mergeCell ref="CD398:CI400"/>
    <mergeCell ref="BK409:BP409"/>
    <mergeCell ref="AY406:BB406"/>
    <mergeCell ref="BG401:BJ401"/>
    <mergeCell ref="BK401:BP401"/>
    <mergeCell ref="AK402:AX402"/>
    <mergeCell ref="AY402:BB402"/>
    <mergeCell ref="BC402:BF402"/>
    <mergeCell ref="BG402:BJ402"/>
    <mergeCell ref="BK402:BP402"/>
    <mergeCell ref="AK401:AX401"/>
    <mergeCell ref="AY401:BB401"/>
    <mergeCell ref="BC401:BF401"/>
    <mergeCell ref="AK403:AX403"/>
    <mergeCell ref="AY403:BB403"/>
    <mergeCell ref="BC403:BF403"/>
    <mergeCell ref="AK406:AX406"/>
    <mergeCell ref="BC406:BF406"/>
    <mergeCell ref="BG406:BJ406"/>
    <mergeCell ref="AY407:BB407"/>
    <mergeCell ref="BC407:BF407"/>
    <mergeCell ref="BG407:BJ407"/>
    <mergeCell ref="AK404:AX404"/>
    <mergeCell ref="AY404:BB404"/>
    <mergeCell ref="BC404:BF404"/>
    <mergeCell ref="BG404:BJ404"/>
    <mergeCell ref="BK404:BP404"/>
    <mergeCell ref="B396:AJ396"/>
    <mergeCell ref="AK396:BJ396"/>
    <mergeCell ref="BK396:BP396"/>
    <mergeCell ref="BQ396:CC396"/>
    <mergeCell ref="CD396:CI396"/>
    <mergeCell ref="B398:Y400"/>
    <mergeCell ref="Z398:AD400"/>
    <mergeCell ref="AE398:AJ400"/>
    <mergeCell ref="AK398:AX400"/>
    <mergeCell ref="AY398:BB400"/>
    <mergeCell ref="BQ401:BW410"/>
    <mergeCell ref="BX401:CC410"/>
    <mergeCell ref="CD401:CI410"/>
    <mergeCell ref="B401:Y410"/>
    <mergeCell ref="Z401:AD410"/>
    <mergeCell ref="AE401:AJ410"/>
    <mergeCell ref="BK406:BP406"/>
    <mergeCell ref="AK407:AX407"/>
    <mergeCell ref="AK410:AX410"/>
    <mergeCell ref="AY410:BB410"/>
    <mergeCell ref="BC410:BF410"/>
    <mergeCell ref="BG410:BJ410"/>
    <mergeCell ref="BK410:BP410"/>
    <mergeCell ref="AK408:AX408"/>
    <mergeCell ref="AY408:BB408"/>
    <mergeCell ref="BC408:BF408"/>
    <mergeCell ref="BG408:BJ408"/>
    <mergeCell ref="BK408:BP408"/>
    <mergeCell ref="AK409:AX409"/>
    <mergeCell ref="AY409:BB409"/>
    <mergeCell ref="BC409:BF409"/>
    <mergeCell ref="BG409:BJ409"/>
    <mergeCell ref="BC413:BF415"/>
    <mergeCell ref="BG413:BJ415"/>
    <mergeCell ref="BK413:BP415"/>
    <mergeCell ref="BQ413:BW415"/>
    <mergeCell ref="BX413:CC415"/>
    <mergeCell ref="CD413:CI415"/>
    <mergeCell ref="B411:AJ411"/>
    <mergeCell ref="AK411:BJ411"/>
    <mergeCell ref="BK411:BP411"/>
    <mergeCell ref="BQ411:CC411"/>
    <mergeCell ref="CD411:CI411"/>
    <mergeCell ref="B413:Y415"/>
    <mergeCell ref="Z413:AD415"/>
    <mergeCell ref="AE413:AJ415"/>
    <mergeCell ref="AK413:AX415"/>
    <mergeCell ref="AY413:BB415"/>
    <mergeCell ref="BQ416:BW426"/>
    <mergeCell ref="BX416:CC426"/>
    <mergeCell ref="CD416:CI426"/>
    <mergeCell ref="AK417:AX417"/>
    <mergeCell ref="AY417:BB417"/>
    <mergeCell ref="BC417:BF417"/>
    <mergeCell ref="BG417:BJ417"/>
    <mergeCell ref="BK417:BP417"/>
    <mergeCell ref="B416:Y426"/>
    <mergeCell ref="Z416:AD426"/>
    <mergeCell ref="AE416:AJ426"/>
    <mergeCell ref="AK416:AX416"/>
    <mergeCell ref="AY416:BB416"/>
    <mergeCell ref="BC416:BF416"/>
    <mergeCell ref="AK418:AX418"/>
    <mergeCell ref="BC418:BF418"/>
    <mergeCell ref="BG416:BJ416"/>
    <mergeCell ref="BK420:BP420"/>
    <mergeCell ref="AK421:AX421"/>
    <mergeCell ref="AY421:BB421"/>
    <mergeCell ref="BC421:BF421"/>
    <mergeCell ref="BG421:BJ421"/>
    <mergeCell ref="BK421:BP421"/>
    <mergeCell ref="BG418:BJ418"/>
    <mergeCell ref="BK426:BP426"/>
    <mergeCell ref="AK424:AX424"/>
    <mergeCell ref="AY424:BB424"/>
    <mergeCell ref="BC424:BF424"/>
    <mergeCell ref="BG424:BJ424"/>
    <mergeCell ref="BK424:BP424"/>
    <mergeCell ref="AK425:AX425"/>
    <mergeCell ref="AY425:BB425"/>
    <mergeCell ref="BC425:BF425"/>
    <mergeCell ref="BG425:BJ425"/>
    <mergeCell ref="BK416:BP416"/>
    <mergeCell ref="BK425:BP425"/>
    <mergeCell ref="AK422:AX422"/>
    <mergeCell ref="AY422:BB422"/>
    <mergeCell ref="BC422:BF422"/>
    <mergeCell ref="BG422:BJ422"/>
    <mergeCell ref="BK422:BP422"/>
    <mergeCell ref="AK423:AX423"/>
    <mergeCell ref="AY423:BB423"/>
    <mergeCell ref="BC423:BF423"/>
    <mergeCell ref="BG423:BJ423"/>
    <mergeCell ref="BK423:BP423"/>
    <mergeCell ref="BK418:BP418"/>
    <mergeCell ref="BK419:BP419"/>
    <mergeCell ref="BG432:BJ432"/>
    <mergeCell ref="BK432:BP432"/>
    <mergeCell ref="BQ432:BW445"/>
    <mergeCell ref="BX432:CC445"/>
    <mergeCell ref="BC429:BF431"/>
    <mergeCell ref="BG429:BJ431"/>
    <mergeCell ref="BK429:BP431"/>
    <mergeCell ref="BQ429:BW431"/>
    <mergeCell ref="BX429:CC431"/>
    <mergeCell ref="BK442:BP442"/>
    <mergeCell ref="AK443:AX443"/>
    <mergeCell ref="AY443:BB443"/>
    <mergeCell ref="BC443:BF443"/>
    <mergeCell ref="BG443:BJ443"/>
    <mergeCell ref="BK443:BP443"/>
    <mergeCell ref="BC435:BF435"/>
    <mergeCell ref="BG435:BJ435"/>
    <mergeCell ref="BK435:BP435"/>
    <mergeCell ref="BK441:BP441"/>
    <mergeCell ref="BK436:BP436"/>
    <mergeCell ref="AK442:AX442"/>
    <mergeCell ref="AY442:BB442"/>
    <mergeCell ref="BC442:BF442"/>
    <mergeCell ref="BG442:BJ442"/>
    <mergeCell ref="BG437:BJ437"/>
    <mergeCell ref="BG419:BJ419"/>
    <mergeCell ref="AY418:BB418"/>
    <mergeCell ref="AK420:AX420"/>
    <mergeCell ref="AK426:AX426"/>
    <mergeCell ref="AY426:BB426"/>
    <mergeCell ref="BC426:BF426"/>
    <mergeCell ref="BG426:BJ426"/>
    <mergeCell ref="AY420:BB420"/>
    <mergeCell ref="BC420:BF420"/>
    <mergeCell ref="BG420:BJ420"/>
    <mergeCell ref="AK419:AX419"/>
    <mergeCell ref="AY419:BB419"/>
    <mergeCell ref="BC419:BF419"/>
    <mergeCell ref="B432:Y445"/>
    <mergeCell ref="Z432:AD445"/>
    <mergeCell ref="AE432:AJ445"/>
    <mergeCell ref="AK432:AX432"/>
    <mergeCell ref="AY432:BB432"/>
    <mergeCell ref="BC432:BF432"/>
    <mergeCell ref="AK434:AX434"/>
    <mergeCell ref="AY434:BB434"/>
    <mergeCell ref="BC434:BF434"/>
    <mergeCell ref="AK436:AX436"/>
    <mergeCell ref="AK441:AX441"/>
    <mergeCell ref="AY441:BB441"/>
    <mergeCell ref="BC441:BF441"/>
    <mergeCell ref="BG441:BJ441"/>
    <mergeCell ref="BC436:BF436"/>
    <mergeCell ref="BG436:BJ436"/>
    <mergeCell ref="AK437:AX437"/>
    <mergeCell ref="AY437:BB437"/>
    <mergeCell ref="BC437:BF437"/>
    <mergeCell ref="CD429:CI431"/>
    <mergeCell ref="B427:AJ427"/>
    <mergeCell ref="AK427:BJ427"/>
    <mergeCell ref="BK427:BP427"/>
    <mergeCell ref="BQ427:CC427"/>
    <mergeCell ref="CD427:CI427"/>
    <mergeCell ref="B429:Y431"/>
    <mergeCell ref="Z429:AD431"/>
    <mergeCell ref="AE429:AJ431"/>
    <mergeCell ref="AK429:AX431"/>
    <mergeCell ref="AY429:BB431"/>
    <mergeCell ref="AK440:AX440"/>
    <mergeCell ref="AY440:BB440"/>
    <mergeCell ref="BC440:BF440"/>
    <mergeCell ref="BG440:BJ440"/>
    <mergeCell ref="BK440:BP440"/>
    <mergeCell ref="AK438:AX438"/>
    <mergeCell ref="AY438:BB438"/>
    <mergeCell ref="BC438:BF438"/>
    <mergeCell ref="BG438:BJ438"/>
    <mergeCell ref="BK438:BP438"/>
    <mergeCell ref="AK439:AX439"/>
    <mergeCell ref="AY439:BB439"/>
    <mergeCell ref="BC439:BF439"/>
    <mergeCell ref="BG439:BJ439"/>
    <mergeCell ref="BK439:BP439"/>
    <mergeCell ref="AY436:BB436"/>
    <mergeCell ref="BK437:BP437"/>
    <mergeCell ref="BG434:BJ434"/>
    <mergeCell ref="BK434:BP434"/>
    <mergeCell ref="AK435:AX435"/>
    <mergeCell ref="AY435:BB435"/>
    <mergeCell ref="BC448:BF450"/>
    <mergeCell ref="BG448:BJ450"/>
    <mergeCell ref="BK448:BP450"/>
    <mergeCell ref="BQ448:BW450"/>
    <mergeCell ref="BX448:CC450"/>
    <mergeCell ref="CD448:CI450"/>
    <mergeCell ref="B446:AJ446"/>
    <mergeCell ref="AK446:BJ446"/>
    <mergeCell ref="BK446:BP446"/>
    <mergeCell ref="BQ446:CC446"/>
    <mergeCell ref="CD446:CI446"/>
    <mergeCell ref="B448:Y450"/>
    <mergeCell ref="Z448:AD450"/>
    <mergeCell ref="AE448:AJ450"/>
    <mergeCell ref="AK448:AX450"/>
    <mergeCell ref="AY448:BB450"/>
    <mergeCell ref="BK444:BP444"/>
    <mergeCell ref="AK445:AX445"/>
    <mergeCell ref="AY445:BB445"/>
    <mergeCell ref="BC445:BF445"/>
    <mergeCell ref="BG445:BJ445"/>
    <mergeCell ref="BK445:BP445"/>
    <mergeCell ref="AK444:AX444"/>
    <mergeCell ref="AY444:BB444"/>
    <mergeCell ref="BC444:BF444"/>
    <mergeCell ref="BG444:BJ444"/>
    <mergeCell ref="CD432:CI445"/>
    <mergeCell ref="AK433:AX433"/>
    <mergeCell ref="AY433:BB433"/>
    <mergeCell ref="BC433:BF433"/>
    <mergeCell ref="BG433:BJ433"/>
    <mergeCell ref="BK433:BP433"/>
    <mergeCell ref="CD451:CI459"/>
    <mergeCell ref="AK452:AX452"/>
    <mergeCell ref="AY452:BB452"/>
    <mergeCell ref="BC452:BF452"/>
    <mergeCell ref="BG452:BJ452"/>
    <mergeCell ref="BK452:BP452"/>
    <mergeCell ref="B451:Y459"/>
    <mergeCell ref="Z451:AD459"/>
    <mergeCell ref="AE451:AJ459"/>
    <mergeCell ref="AK451:AX451"/>
    <mergeCell ref="AY451:BB451"/>
    <mergeCell ref="BC451:BF451"/>
    <mergeCell ref="AK453:AX453"/>
    <mergeCell ref="AY453:BB453"/>
    <mergeCell ref="BC453:BF453"/>
    <mergeCell ref="AK455:AX455"/>
    <mergeCell ref="AY455:BB455"/>
    <mergeCell ref="BC455:BF455"/>
    <mergeCell ref="BG455:BJ455"/>
    <mergeCell ref="BK455:BP455"/>
    <mergeCell ref="AK456:AX456"/>
    <mergeCell ref="AY456:BB456"/>
    <mergeCell ref="BC456:BF456"/>
    <mergeCell ref="BG456:BJ456"/>
    <mergeCell ref="BK456:BP456"/>
    <mergeCell ref="BG453:BJ453"/>
    <mergeCell ref="BK453:BP453"/>
    <mergeCell ref="AK454:AX454"/>
    <mergeCell ref="AY454:BB454"/>
    <mergeCell ref="BC454:BF454"/>
    <mergeCell ref="BG454:BJ454"/>
    <mergeCell ref="BK454:BP454"/>
    <mergeCell ref="AK459:AX459"/>
    <mergeCell ref="AY459:BB459"/>
    <mergeCell ref="BC459:BF459"/>
    <mergeCell ref="BG459:BJ459"/>
    <mergeCell ref="BK459:BP459"/>
    <mergeCell ref="AK457:AX457"/>
    <mergeCell ref="AY457:BB457"/>
    <mergeCell ref="BC457:BF457"/>
    <mergeCell ref="BG457:BJ457"/>
    <mergeCell ref="BK457:BP457"/>
    <mergeCell ref="AK458:AX458"/>
    <mergeCell ref="AY458:BB458"/>
    <mergeCell ref="BC458:BF458"/>
    <mergeCell ref="BG458:BJ458"/>
    <mergeCell ref="BK458:BP458"/>
    <mergeCell ref="BQ451:BW459"/>
    <mergeCell ref="BX451:CC459"/>
    <mergeCell ref="BG451:BJ451"/>
    <mergeCell ref="BK451:BP451"/>
    <mergeCell ref="B460:AJ460"/>
    <mergeCell ref="AK460:BJ460"/>
    <mergeCell ref="BK460:BP460"/>
    <mergeCell ref="BQ460:CC460"/>
    <mergeCell ref="CD460:CI460"/>
    <mergeCell ref="B462:Y464"/>
    <mergeCell ref="Z462:AD464"/>
    <mergeCell ref="AE462:AJ464"/>
    <mergeCell ref="AK462:AX464"/>
    <mergeCell ref="AY462:BB464"/>
    <mergeCell ref="BG465:BJ465"/>
    <mergeCell ref="BK465:BP465"/>
    <mergeCell ref="BQ465:BW467"/>
    <mergeCell ref="BX465:CC467"/>
    <mergeCell ref="CD465:CI467"/>
    <mergeCell ref="AK466:AX466"/>
    <mergeCell ref="AY466:BB466"/>
    <mergeCell ref="BC466:BF466"/>
    <mergeCell ref="BG466:BJ466"/>
    <mergeCell ref="BK466:BP466"/>
    <mergeCell ref="B465:Y467"/>
    <mergeCell ref="Z465:AD467"/>
    <mergeCell ref="AE465:AJ467"/>
    <mergeCell ref="AK465:AX465"/>
    <mergeCell ref="AY465:BB465"/>
    <mergeCell ref="BC465:BF465"/>
    <mergeCell ref="AK467:AX467"/>
    <mergeCell ref="AY467:BB467"/>
    <mergeCell ref="BC467:BF467"/>
    <mergeCell ref="BX470:CC472"/>
    <mergeCell ref="CD470:CI472"/>
    <mergeCell ref="B468:AJ468"/>
    <mergeCell ref="AK468:BJ468"/>
    <mergeCell ref="BK468:BP468"/>
    <mergeCell ref="BQ468:CC468"/>
    <mergeCell ref="CD468:CI468"/>
    <mergeCell ref="B470:Y472"/>
    <mergeCell ref="Z470:AD472"/>
    <mergeCell ref="AE470:AJ472"/>
    <mergeCell ref="AK470:AX472"/>
    <mergeCell ref="AY470:BB472"/>
    <mergeCell ref="BG467:BJ467"/>
    <mergeCell ref="BK467:BP467"/>
    <mergeCell ref="BC462:BF464"/>
    <mergeCell ref="BG462:BJ464"/>
    <mergeCell ref="BK462:BP464"/>
    <mergeCell ref="BQ462:BW464"/>
    <mergeCell ref="BX462:CC464"/>
    <mergeCell ref="CD462:CI464"/>
    <mergeCell ref="BC470:BF472"/>
    <mergeCell ref="BG470:BJ472"/>
    <mergeCell ref="BK470:BP472"/>
    <mergeCell ref="BQ470:BW472"/>
    <mergeCell ref="AK481:AX481"/>
    <mergeCell ref="AY481:BB481"/>
    <mergeCell ref="BC481:BF481"/>
    <mergeCell ref="BG481:BJ481"/>
    <mergeCell ref="BK481:BP481"/>
    <mergeCell ref="AK482:AX482"/>
    <mergeCell ref="AY482:BB482"/>
    <mergeCell ref="BC482:BF482"/>
    <mergeCell ref="BG482:BJ482"/>
    <mergeCell ref="BK482:BP482"/>
    <mergeCell ref="AK479:AX479"/>
    <mergeCell ref="AY479:BB479"/>
    <mergeCell ref="BC479:BF479"/>
    <mergeCell ref="BG479:BJ479"/>
    <mergeCell ref="BK479:BP479"/>
    <mergeCell ref="AK480:AX480"/>
    <mergeCell ref="AY480:BB480"/>
    <mergeCell ref="BC480:BF480"/>
    <mergeCell ref="BG480:BJ480"/>
    <mergeCell ref="BK480:BP480"/>
    <mergeCell ref="B473:Y485"/>
    <mergeCell ref="Z473:AD485"/>
    <mergeCell ref="AE473:AJ485"/>
    <mergeCell ref="AK473:AX473"/>
    <mergeCell ref="AY473:BB473"/>
    <mergeCell ref="BC473:BF473"/>
    <mergeCell ref="AK475:AX475"/>
    <mergeCell ref="AY475:BB475"/>
    <mergeCell ref="BC475:BF475"/>
    <mergeCell ref="AK477:AX477"/>
    <mergeCell ref="AK485:AX485"/>
    <mergeCell ref="AY485:BB485"/>
    <mergeCell ref="BC485:BF485"/>
    <mergeCell ref="BG485:BJ485"/>
    <mergeCell ref="BK485:BP485"/>
    <mergeCell ref="AK483:AX483"/>
    <mergeCell ref="AY483:BB483"/>
    <mergeCell ref="BC483:BF483"/>
    <mergeCell ref="BG483:BJ483"/>
    <mergeCell ref="AY477:BB477"/>
    <mergeCell ref="BC477:BF477"/>
    <mergeCell ref="BG477:BJ477"/>
    <mergeCell ref="BK477:BP477"/>
    <mergeCell ref="AK478:AX478"/>
    <mergeCell ref="BK483:BP483"/>
    <mergeCell ref="AY478:BB478"/>
    <mergeCell ref="BC478:BF478"/>
    <mergeCell ref="BG478:BJ478"/>
    <mergeCell ref="BK478:BP478"/>
    <mergeCell ref="BG475:BJ475"/>
    <mergeCell ref="BK475:BP475"/>
    <mergeCell ref="AK476:AX476"/>
    <mergeCell ref="CD491:CI501"/>
    <mergeCell ref="AK492:AX492"/>
    <mergeCell ref="AY492:BB492"/>
    <mergeCell ref="BC492:BF492"/>
    <mergeCell ref="BG492:BJ492"/>
    <mergeCell ref="BK492:BP492"/>
    <mergeCell ref="BX488:CC490"/>
    <mergeCell ref="CD488:CI490"/>
    <mergeCell ref="BK494:BP494"/>
    <mergeCell ref="BC488:BF490"/>
    <mergeCell ref="BG488:BJ490"/>
    <mergeCell ref="BK488:BP490"/>
    <mergeCell ref="BQ488:BW490"/>
    <mergeCell ref="BX473:CC485"/>
    <mergeCell ref="CD473:CI485"/>
    <mergeCell ref="AK474:AX474"/>
    <mergeCell ref="AY474:BB474"/>
    <mergeCell ref="BC474:BF474"/>
    <mergeCell ref="BG474:BJ474"/>
    <mergeCell ref="BK474:BP474"/>
    <mergeCell ref="AY476:BB476"/>
    <mergeCell ref="BC476:BF476"/>
    <mergeCell ref="BG476:BJ476"/>
    <mergeCell ref="BK476:BP476"/>
    <mergeCell ref="BG473:BJ473"/>
    <mergeCell ref="BK473:BP473"/>
    <mergeCell ref="BQ473:BW485"/>
    <mergeCell ref="AK484:AX484"/>
    <mergeCell ref="AY484:BB484"/>
    <mergeCell ref="BC484:BF484"/>
    <mergeCell ref="BG484:BJ484"/>
    <mergeCell ref="BK484:BP484"/>
    <mergeCell ref="B491:Y501"/>
    <mergeCell ref="Z491:AD501"/>
    <mergeCell ref="AE491:AJ501"/>
    <mergeCell ref="AK491:AX491"/>
    <mergeCell ref="AY491:BB491"/>
    <mergeCell ref="BC491:BF491"/>
    <mergeCell ref="AK493:AX493"/>
    <mergeCell ref="AY493:BB493"/>
    <mergeCell ref="BC493:BF493"/>
    <mergeCell ref="AK495:AX495"/>
    <mergeCell ref="AK500:AX500"/>
    <mergeCell ref="AY500:BB500"/>
    <mergeCell ref="BC500:BF500"/>
    <mergeCell ref="BG500:BJ500"/>
    <mergeCell ref="BK500:BP500"/>
    <mergeCell ref="BC495:BF495"/>
    <mergeCell ref="BG495:BJ495"/>
    <mergeCell ref="BK495:BP495"/>
    <mergeCell ref="AK496:AX496"/>
    <mergeCell ref="AY496:BB496"/>
    <mergeCell ref="BC496:BF496"/>
    <mergeCell ref="BG496:BJ496"/>
    <mergeCell ref="BC501:BF501"/>
    <mergeCell ref="BG501:BJ501"/>
    <mergeCell ref="BK501:BP501"/>
    <mergeCell ref="BK496:BP496"/>
    <mergeCell ref="BG493:BJ493"/>
    <mergeCell ref="BK493:BP493"/>
    <mergeCell ref="AK494:AX494"/>
    <mergeCell ref="AY494:BB494"/>
    <mergeCell ref="BC494:BF494"/>
    <mergeCell ref="BG494:BJ494"/>
    <mergeCell ref="B486:AJ486"/>
    <mergeCell ref="AK486:BJ486"/>
    <mergeCell ref="BK486:BP486"/>
    <mergeCell ref="BQ486:CC486"/>
    <mergeCell ref="CD486:CI486"/>
    <mergeCell ref="B488:Y490"/>
    <mergeCell ref="Z488:AD490"/>
    <mergeCell ref="AE488:AJ490"/>
    <mergeCell ref="AK488:AX490"/>
    <mergeCell ref="AY488:BB490"/>
    <mergeCell ref="AK499:AX499"/>
    <mergeCell ref="AY499:BB499"/>
    <mergeCell ref="BC499:BF499"/>
    <mergeCell ref="BG499:BJ499"/>
    <mergeCell ref="BK499:BP499"/>
    <mergeCell ref="AK497:AX497"/>
    <mergeCell ref="AY497:BB497"/>
    <mergeCell ref="BC497:BF497"/>
    <mergeCell ref="BG497:BJ497"/>
    <mergeCell ref="BK497:BP497"/>
    <mergeCell ref="AK498:AX498"/>
    <mergeCell ref="AY498:BB498"/>
    <mergeCell ref="BC498:BF498"/>
    <mergeCell ref="BG498:BJ498"/>
    <mergeCell ref="BK498:BP498"/>
    <mergeCell ref="AY495:BB495"/>
    <mergeCell ref="BG491:BJ491"/>
    <mergeCell ref="BK491:BP491"/>
    <mergeCell ref="BQ491:BW501"/>
    <mergeCell ref="BX491:CC501"/>
    <mergeCell ref="AK501:AX501"/>
    <mergeCell ref="AY501:BB501"/>
    <mergeCell ref="BC504:BF506"/>
    <mergeCell ref="BG504:BJ506"/>
    <mergeCell ref="BK504:BP506"/>
    <mergeCell ref="BQ504:BW506"/>
    <mergeCell ref="BX504:CC506"/>
    <mergeCell ref="CD504:CI506"/>
    <mergeCell ref="B502:AJ502"/>
    <mergeCell ref="AK502:BJ502"/>
    <mergeCell ref="BK502:BP502"/>
    <mergeCell ref="BQ502:CC502"/>
    <mergeCell ref="CD502:CI502"/>
    <mergeCell ref="B504:Y506"/>
    <mergeCell ref="Z504:AD506"/>
    <mergeCell ref="AE504:AJ506"/>
    <mergeCell ref="AK504:AX506"/>
    <mergeCell ref="AY504:BB506"/>
    <mergeCell ref="BQ507:BW517"/>
    <mergeCell ref="BX507:CC517"/>
    <mergeCell ref="CD507:CI517"/>
    <mergeCell ref="AK508:AX508"/>
    <mergeCell ref="AY508:BB508"/>
    <mergeCell ref="BC508:BF508"/>
    <mergeCell ref="BG508:BJ508"/>
    <mergeCell ref="BK508:BP508"/>
    <mergeCell ref="B507:Y517"/>
    <mergeCell ref="Z507:AD517"/>
    <mergeCell ref="AE507:AJ517"/>
    <mergeCell ref="AK507:AX507"/>
    <mergeCell ref="AY507:BB507"/>
    <mergeCell ref="BC507:BF507"/>
    <mergeCell ref="AK509:AX509"/>
    <mergeCell ref="BG517:BJ517"/>
    <mergeCell ref="BG507:BJ507"/>
    <mergeCell ref="BK511:BP511"/>
    <mergeCell ref="AK512:AX512"/>
    <mergeCell ref="AY512:BB512"/>
    <mergeCell ref="BC512:BF512"/>
    <mergeCell ref="BG512:BJ512"/>
    <mergeCell ref="BK512:BP512"/>
    <mergeCell ref="BG509:BJ509"/>
    <mergeCell ref="BK517:BP517"/>
    <mergeCell ref="AK515:AX515"/>
    <mergeCell ref="AY515:BB515"/>
    <mergeCell ref="BC515:BF515"/>
    <mergeCell ref="BG515:BJ515"/>
    <mergeCell ref="BK515:BP515"/>
    <mergeCell ref="AK516:AX516"/>
    <mergeCell ref="AY516:BB516"/>
    <mergeCell ref="BC516:BF516"/>
    <mergeCell ref="BG516:BJ516"/>
    <mergeCell ref="BK507:BP507"/>
    <mergeCell ref="BK516:BP516"/>
    <mergeCell ref="AK513:AX513"/>
    <mergeCell ref="AY513:BB513"/>
    <mergeCell ref="BC513:BF513"/>
    <mergeCell ref="BG513:BJ513"/>
    <mergeCell ref="BK513:BP513"/>
    <mergeCell ref="AK514:AX514"/>
    <mergeCell ref="AY514:BB514"/>
    <mergeCell ref="BC514:BF514"/>
    <mergeCell ref="BG514:BJ514"/>
    <mergeCell ref="BK514:BP514"/>
    <mergeCell ref="BK509:BP509"/>
    <mergeCell ref="BK510:BP510"/>
    <mergeCell ref="CD523:CI533"/>
    <mergeCell ref="AK524:AX524"/>
    <mergeCell ref="AY524:BB524"/>
    <mergeCell ref="BC524:BF524"/>
    <mergeCell ref="BG524:BJ524"/>
    <mergeCell ref="BK524:BP524"/>
    <mergeCell ref="BX520:CC522"/>
    <mergeCell ref="CD520:CI522"/>
    <mergeCell ref="BK526:BP526"/>
    <mergeCell ref="BC520:BF522"/>
    <mergeCell ref="BG520:BJ522"/>
    <mergeCell ref="BK520:BP522"/>
    <mergeCell ref="BQ520:BW522"/>
    <mergeCell ref="AY509:BB509"/>
    <mergeCell ref="BC509:BF509"/>
    <mergeCell ref="AK511:AX511"/>
    <mergeCell ref="AK517:AX517"/>
    <mergeCell ref="AY517:BB517"/>
    <mergeCell ref="BC517:BF517"/>
    <mergeCell ref="AY511:BB511"/>
    <mergeCell ref="BC511:BF511"/>
    <mergeCell ref="BG511:BJ511"/>
    <mergeCell ref="AK510:AX510"/>
    <mergeCell ref="AY510:BB510"/>
    <mergeCell ref="BC510:BF510"/>
    <mergeCell ref="BG510:BJ510"/>
    <mergeCell ref="B523:Y533"/>
    <mergeCell ref="Z523:AD533"/>
    <mergeCell ref="AE523:AJ533"/>
    <mergeCell ref="AK523:AX523"/>
    <mergeCell ref="AY523:BB523"/>
    <mergeCell ref="BC523:BF523"/>
    <mergeCell ref="AK525:AX525"/>
    <mergeCell ref="AY525:BB525"/>
    <mergeCell ref="BC525:BF525"/>
    <mergeCell ref="AK527:AX527"/>
    <mergeCell ref="AK532:AX532"/>
    <mergeCell ref="AY532:BB532"/>
    <mergeCell ref="BC532:BF532"/>
    <mergeCell ref="BG532:BJ532"/>
    <mergeCell ref="BK532:BP532"/>
    <mergeCell ref="BC527:BF527"/>
    <mergeCell ref="BG527:BJ527"/>
    <mergeCell ref="BK527:BP527"/>
    <mergeCell ref="AK528:AX528"/>
    <mergeCell ref="AY528:BB528"/>
    <mergeCell ref="BC528:BF528"/>
    <mergeCell ref="BG528:BJ528"/>
    <mergeCell ref="AK533:AX533"/>
    <mergeCell ref="AY533:BB533"/>
    <mergeCell ref="BC533:BF533"/>
    <mergeCell ref="BG533:BJ533"/>
    <mergeCell ref="BG525:BJ525"/>
    <mergeCell ref="BK525:BP525"/>
    <mergeCell ref="AK526:AX526"/>
    <mergeCell ref="AY526:BB526"/>
    <mergeCell ref="BC526:BF526"/>
    <mergeCell ref="BG526:BJ526"/>
    <mergeCell ref="B518:AJ518"/>
    <mergeCell ref="AK518:BJ518"/>
    <mergeCell ref="BK518:BP518"/>
    <mergeCell ref="BQ518:CC518"/>
    <mergeCell ref="CD518:CI518"/>
    <mergeCell ref="B520:Y522"/>
    <mergeCell ref="Z520:AD522"/>
    <mergeCell ref="AE520:AJ522"/>
    <mergeCell ref="AK520:AX522"/>
    <mergeCell ref="AY520:BB522"/>
    <mergeCell ref="AK531:AX531"/>
    <mergeCell ref="AY531:BB531"/>
    <mergeCell ref="BC531:BF531"/>
    <mergeCell ref="BG531:BJ531"/>
    <mergeCell ref="BK531:BP531"/>
    <mergeCell ref="AK529:AX529"/>
    <mergeCell ref="AY529:BB529"/>
    <mergeCell ref="BC529:BF529"/>
    <mergeCell ref="BG529:BJ529"/>
    <mergeCell ref="BK529:BP529"/>
    <mergeCell ref="AK530:AX530"/>
    <mergeCell ref="AY530:BB530"/>
    <mergeCell ref="BC530:BF530"/>
    <mergeCell ref="BG530:BJ530"/>
    <mergeCell ref="BK530:BP530"/>
    <mergeCell ref="AY527:BB527"/>
    <mergeCell ref="BG523:BJ523"/>
    <mergeCell ref="BK523:BP523"/>
    <mergeCell ref="BQ523:BW533"/>
    <mergeCell ref="BX523:CC533"/>
    <mergeCell ref="BK533:BP533"/>
    <mergeCell ref="BK528:BP528"/>
    <mergeCell ref="AK542:AX542"/>
    <mergeCell ref="AY542:BB542"/>
    <mergeCell ref="BC542:BF542"/>
    <mergeCell ref="BG542:BJ542"/>
    <mergeCell ref="BK542:BP542"/>
    <mergeCell ref="BG539:BJ539"/>
    <mergeCell ref="BK539:BP539"/>
    <mergeCell ref="BC536:BF538"/>
    <mergeCell ref="BG536:BJ538"/>
    <mergeCell ref="BK536:BP538"/>
    <mergeCell ref="BQ536:BW538"/>
    <mergeCell ref="BX536:CC538"/>
    <mergeCell ref="CD536:CI538"/>
    <mergeCell ref="B534:AJ534"/>
    <mergeCell ref="AK534:BJ534"/>
    <mergeCell ref="BK534:BP534"/>
    <mergeCell ref="BQ534:CC534"/>
    <mergeCell ref="CD534:CI534"/>
    <mergeCell ref="B536:Y538"/>
    <mergeCell ref="Z536:AD538"/>
    <mergeCell ref="AE536:AJ538"/>
    <mergeCell ref="AK536:AX538"/>
    <mergeCell ref="AY536:BB538"/>
    <mergeCell ref="AK545:AX545"/>
    <mergeCell ref="AY545:BB545"/>
    <mergeCell ref="BC545:BF545"/>
    <mergeCell ref="BG545:BJ545"/>
    <mergeCell ref="BK545:BP545"/>
    <mergeCell ref="AK546:AX546"/>
    <mergeCell ref="AY546:BB546"/>
    <mergeCell ref="BC546:BF546"/>
    <mergeCell ref="BG546:BJ546"/>
    <mergeCell ref="BK546:BP546"/>
    <mergeCell ref="BQ539:BW549"/>
    <mergeCell ref="BX539:CC549"/>
    <mergeCell ref="CD539:CI549"/>
    <mergeCell ref="AK540:AX540"/>
    <mergeCell ref="AY540:BB540"/>
    <mergeCell ref="BC540:BF540"/>
    <mergeCell ref="BG540:BJ540"/>
    <mergeCell ref="BK540:BP540"/>
    <mergeCell ref="AK539:AX539"/>
    <mergeCell ref="AY539:BB539"/>
    <mergeCell ref="BC539:BF539"/>
    <mergeCell ref="AK541:AX541"/>
    <mergeCell ref="AY541:BB541"/>
    <mergeCell ref="BC541:BF541"/>
    <mergeCell ref="AK543:AX543"/>
    <mergeCell ref="AK549:AX549"/>
    <mergeCell ref="AY549:BB549"/>
    <mergeCell ref="BC549:BF549"/>
    <mergeCell ref="BG549:BJ549"/>
    <mergeCell ref="AY543:BB543"/>
    <mergeCell ref="BC543:BF543"/>
    <mergeCell ref="BG543:BJ543"/>
    <mergeCell ref="AY556:BB556"/>
    <mergeCell ref="BC556:BF556"/>
    <mergeCell ref="BG556:BJ556"/>
    <mergeCell ref="BK556:BP556"/>
    <mergeCell ref="B555:Y556"/>
    <mergeCell ref="Z555:AD556"/>
    <mergeCell ref="AE555:AJ556"/>
    <mergeCell ref="AK555:AX555"/>
    <mergeCell ref="AY555:BB555"/>
    <mergeCell ref="BC555:BF555"/>
    <mergeCell ref="BK549:BP549"/>
    <mergeCell ref="AK547:AX547"/>
    <mergeCell ref="AY547:BB547"/>
    <mergeCell ref="BC547:BF547"/>
    <mergeCell ref="BG547:BJ547"/>
    <mergeCell ref="BK547:BP547"/>
    <mergeCell ref="AK548:AX548"/>
    <mergeCell ref="AY548:BB548"/>
    <mergeCell ref="BC548:BF548"/>
    <mergeCell ref="BG548:BJ548"/>
    <mergeCell ref="BK548:BP548"/>
    <mergeCell ref="B539:Y549"/>
    <mergeCell ref="Z539:AD549"/>
    <mergeCell ref="AE539:AJ549"/>
    <mergeCell ref="BK543:BP543"/>
    <mergeCell ref="AK544:AX544"/>
    <mergeCell ref="AY544:BB544"/>
    <mergeCell ref="BC544:BF544"/>
    <mergeCell ref="BG544:BJ544"/>
    <mergeCell ref="BK544:BP544"/>
    <mergeCell ref="BG541:BJ541"/>
    <mergeCell ref="BK541:BP541"/>
    <mergeCell ref="B557:AJ557"/>
    <mergeCell ref="AK557:BJ557"/>
    <mergeCell ref="BK557:BP557"/>
    <mergeCell ref="BQ557:CC557"/>
    <mergeCell ref="CD557:CI557"/>
    <mergeCell ref="B559:Y561"/>
    <mergeCell ref="Z559:AD561"/>
    <mergeCell ref="AE559:AJ561"/>
    <mergeCell ref="AK559:AX561"/>
    <mergeCell ref="AY559:BB561"/>
    <mergeCell ref="BC552:BF554"/>
    <mergeCell ref="BG552:BJ554"/>
    <mergeCell ref="BK552:BP554"/>
    <mergeCell ref="BQ552:BW554"/>
    <mergeCell ref="BX552:CC554"/>
    <mergeCell ref="CD552:CI554"/>
    <mergeCell ref="B550:AJ550"/>
    <mergeCell ref="AK550:BJ550"/>
    <mergeCell ref="BK550:BP550"/>
    <mergeCell ref="BQ550:CC550"/>
    <mergeCell ref="CD550:CI550"/>
    <mergeCell ref="B552:Y554"/>
    <mergeCell ref="Z552:AD554"/>
    <mergeCell ref="AE552:AJ554"/>
    <mergeCell ref="AK552:AX554"/>
    <mergeCell ref="AY552:BB554"/>
    <mergeCell ref="BG555:BJ555"/>
    <mergeCell ref="BK555:BP555"/>
    <mergeCell ref="BQ555:BW556"/>
    <mergeCell ref="BX555:CC556"/>
    <mergeCell ref="CD555:CI556"/>
    <mergeCell ref="AK556:AX556"/>
    <mergeCell ref="BX562:CC563"/>
    <mergeCell ref="CD562:CI563"/>
    <mergeCell ref="AK563:AX563"/>
    <mergeCell ref="AY563:BB563"/>
    <mergeCell ref="BC563:BF563"/>
    <mergeCell ref="BG563:BJ563"/>
    <mergeCell ref="BK563:BP563"/>
    <mergeCell ref="B562:Y563"/>
    <mergeCell ref="Z562:AD563"/>
    <mergeCell ref="AE562:AJ563"/>
    <mergeCell ref="AK562:AX562"/>
    <mergeCell ref="AY562:BB562"/>
    <mergeCell ref="BC562:BF562"/>
    <mergeCell ref="BG562:BJ562"/>
    <mergeCell ref="BK562:BP562"/>
    <mergeCell ref="BC559:BF561"/>
    <mergeCell ref="BG559:BJ561"/>
    <mergeCell ref="BK559:BP561"/>
    <mergeCell ref="BQ559:BW561"/>
    <mergeCell ref="BX559:CC561"/>
    <mergeCell ref="CD559:CI561"/>
    <mergeCell ref="BC569:BF569"/>
    <mergeCell ref="AK571:AX571"/>
    <mergeCell ref="AY571:BB571"/>
    <mergeCell ref="BC571:BF571"/>
    <mergeCell ref="AK573:AX573"/>
    <mergeCell ref="BC573:BF573"/>
    <mergeCell ref="BG573:BJ573"/>
    <mergeCell ref="BK573:BP573"/>
    <mergeCell ref="AK574:AX574"/>
    <mergeCell ref="AY574:BB574"/>
    <mergeCell ref="BC574:BF574"/>
    <mergeCell ref="BG574:BJ574"/>
    <mergeCell ref="AK576:AX576"/>
    <mergeCell ref="AY576:BB576"/>
    <mergeCell ref="BC576:BF576"/>
    <mergeCell ref="BG576:BJ576"/>
    <mergeCell ref="BQ562:BW563"/>
    <mergeCell ref="BC566:BF568"/>
    <mergeCell ref="BG566:BJ568"/>
    <mergeCell ref="BK566:BP568"/>
    <mergeCell ref="BQ566:BW568"/>
    <mergeCell ref="BG575:BJ575"/>
    <mergeCell ref="BK575:BP575"/>
    <mergeCell ref="BX566:CC568"/>
    <mergeCell ref="CD566:CI568"/>
    <mergeCell ref="B564:AJ564"/>
    <mergeCell ref="AK564:BJ564"/>
    <mergeCell ref="BK564:BP564"/>
    <mergeCell ref="BQ564:CC564"/>
    <mergeCell ref="CD564:CI564"/>
    <mergeCell ref="B566:Y568"/>
    <mergeCell ref="Z566:AD568"/>
    <mergeCell ref="AE566:AJ568"/>
    <mergeCell ref="AK566:AX568"/>
    <mergeCell ref="AY566:BB568"/>
    <mergeCell ref="AY573:BB573"/>
    <mergeCell ref="BG569:BJ569"/>
    <mergeCell ref="BK569:BP569"/>
    <mergeCell ref="BQ569:BW577"/>
    <mergeCell ref="BX569:CC577"/>
    <mergeCell ref="CD569:CI577"/>
    <mergeCell ref="AK570:AX570"/>
    <mergeCell ref="AY570:BB570"/>
    <mergeCell ref="BC570:BF570"/>
    <mergeCell ref="BG570:BJ570"/>
    <mergeCell ref="BK570:BP570"/>
    <mergeCell ref="B569:Y577"/>
    <mergeCell ref="Z569:AD577"/>
    <mergeCell ref="AE569:AJ577"/>
    <mergeCell ref="AK569:AX569"/>
    <mergeCell ref="AY569:BB569"/>
    <mergeCell ref="BK574:BP574"/>
    <mergeCell ref="AK575:AX575"/>
    <mergeCell ref="AY575:BB575"/>
    <mergeCell ref="BC575:BF575"/>
    <mergeCell ref="AK577:AX577"/>
    <mergeCell ref="AY577:BB577"/>
    <mergeCell ref="BC577:BF577"/>
    <mergeCell ref="BG577:BJ577"/>
    <mergeCell ref="BK577:BP577"/>
    <mergeCell ref="BK576:BP576"/>
    <mergeCell ref="BG571:BJ571"/>
    <mergeCell ref="BK571:BP571"/>
    <mergeCell ref="AK572:AX572"/>
    <mergeCell ref="AY572:BB572"/>
    <mergeCell ref="BC572:BF572"/>
    <mergeCell ref="BG572:BJ572"/>
    <mergeCell ref="BK572:BP572"/>
    <mergeCell ref="BK593:BP593"/>
    <mergeCell ref="BC588:BF590"/>
    <mergeCell ref="BG588:BJ590"/>
    <mergeCell ref="BK588:BP590"/>
    <mergeCell ref="AY585:BB585"/>
    <mergeCell ref="BC585:BF585"/>
    <mergeCell ref="BG585:BJ585"/>
    <mergeCell ref="BK585:BP585"/>
    <mergeCell ref="BG583:BJ583"/>
    <mergeCell ref="BK583:BP583"/>
    <mergeCell ref="BQ588:BW590"/>
    <mergeCell ref="BC580:BF582"/>
    <mergeCell ref="BG580:BJ582"/>
    <mergeCell ref="BK580:BP582"/>
    <mergeCell ref="BQ580:BW582"/>
    <mergeCell ref="BX580:CC582"/>
    <mergeCell ref="CD580:CI582"/>
    <mergeCell ref="B578:AJ578"/>
    <mergeCell ref="AK578:BJ578"/>
    <mergeCell ref="BK578:BP578"/>
    <mergeCell ref="BQ578:CC578"/>
    <mergeCell ref="CD578:CI578"/>
    <mergeCell ref="B580:Y582"/>
    <mergeCell ref="Z580:AD582"/>
    <mergeCell ref="AE580:AJ582"/>
    <mergeCell ref="AK580:AX582"/>
    <mergeCell ref="AY580:BB582"/>
    <mergeCell ref="BQ583:BW585"/>
    <mergeCell ref="BX583:CC585"/>
    <mergeCell ref="CD583:CI585"/>
    <mergeCell ref="AK584:AX584"/>
    <mergeCell ref="AY584:BB584"/>
    <mergeCell ref="BC584:BF584"/>
    <mergeCell ref="BG584:BJ584"/>
    <mergeCell ref="BK584:BP584"/>
    <mergeCell ref="B583:Y585"/>
    <mergeCell ref="Z583:AD585"/>
    <mergeCell ref="AE583:AJ585"/>
    <mergeCell ref="AK583:AX583"/>
    <mergeCell ref="AY583:BB583"/>
    <mergeCell ref="BC583:BF583"/>
    <mergeCell ref="AK585:AX585"/>
    <mergeCell ref="BX588:CC590"/>
    <mergeCell ref="CD588:CI590"/>
    <mergeCell ref="B586:AJ586"/>
    <mergeCell ref="AK586:BJ586"/>
    <mergeCell ref="BK586:BP586"/>
    <mergeCell ref="BQ586:CC586"/>
    <mergeCell ref="CD586:CI586"/>
    <mergeCell ref="B588:Y590"/>
    <mergeCell ref="Z588:AD590"/>
    <mergeCell ref="AE588:AJ590"/>
    <mergeCell ref="AK588:AX590"/>
    <mergeCell ref="AY588:BB590"/>
    <mergeCell ref="BG591:BJ591"/>
    <mergeCell ref="BK591:BP591"/>
    <mergeCell ref="BQ591:BW593"/>
    <mergeCell ref="BX591:CC593"/>
    <mergeCell ref="CD591:CI593"/>
    <mergeCell ref="AK592:AX592"/>
    <mergeCell ref="AY592:BB592"/>
    <mergeCell ref="BC592:BF592"/>
    <mergeCell ref="BG592:BJ592"/>
    <mergeCell ref="BK592:BP592"/>
    <mergeCell ref="B591:Y593"/>
    <mergeCell ref="Z591:AD593"/>
    <mergeCell ref="AE591:AJ593"/>
    <mergeCell ref="AK591:AX591"/>
    <mergeCell ref="AY591:BB591"/>
    <mergeCell ref="BC591:BF591"/>
    <mergeCell ref="AK593:AX593"/>
    <mergeCell ref="AY593:BB593"/>
    <mergeCell ref="BC593:BF593"/>
    <mergeCell ref="BG593:BJ593"/>
    <mergeCell ref="BC596:BF598"/>
    <mergeCell ref="BG596:BJ598"/>
    <mergeCell ref="BK596:BP598"/>
    <mergeCell ref="BQ596:BW598"/>
    <mergeCell ref="BX596:CC598"/>
    <mergeCell ref="CD596:CI598"/>
    <mergeCell ref="B594:AJ594"/>
    <mergeCell ref="AK594:BJ594"/>
    <mergeCell ref="BK594:BP594"/>
    <mergeCell ref="BQ594:CC594"/>
    <mergeCell ref="CD594:CI594"/>
    <mergeCell ref="B596:Y598"/>
    <mergeCell ref="Z596:AD598"/>
    <mergeCell ref="AE596:AJ598"/>
    <mergeCell ref="AK596:AX598"/>
    <mergeCell ref="AY596:BB598"/>
    <mergeCell ref="AK601:AX601"/>
    <mergeCell ref="AY601:BB601"/>
    <mergeCell ref="BC601:BF601"/>
    <mergeCell ref="BG601:BJ601"/>
    <mergeCell ref="BK601:BP601"/>
    <mergeCell ref="BQ599:BW604"/>
    <mergeCell ref="BX599:CC604"/>
    <mergeCell ref="CD599:CI604"/>
    <mergeCell ref="AK600:AX600"/>
    <mergeCell ref="AY600:BB600"/>
    <mergeCell ref="BC600:BF600"/>
    <mergeCell ref="BG600:BJ600"/>
    <mergeCell ref="BK600:BP600"/>
    <mergeCell ref="B599:Y604"/>
    <mergeCell ref="Z599:AD604"/>
    <mergeCell ref="AE599:AJ604"/>
    <mergeCell ref="AK599:AX599"/>
    <mergeCell ref="AY599:BB599"/>
    <mergeCell ref="BC599:BF599"/>
    <mergeCell ref="AK602:AX602"/>
    <mergeCell ref="AY602:BB602"/>
    <mergeCell ref="BC602:BF602"/>
    <mergeCell ref="AK604:AX604"/>
    <mergeCell ref="AY604:BB604"/>
    <mergeCell ref="BC604:BF604"/>
    <mergeCell ref="BG604:BJ604"/>
    <mergeCell ref="BK604:BP604"/>
    <mergeCell ref="BG602:BJ602"/>
    <mergeCell ref="BK602:BP602"/>
    <mergeCell ref="AK603:AX603"/>
    <mergeCell ref="AY603:BB603"/>
    <mergeCell ref="BC603:BF603"/>
    <mergeCell ref="BG603:BJ603"/>
    <mergeCell ref="BK603:BP603"/>
    <mergeCell ref="BG599:BJ599"/>
    <mergeCell ref="BK599:BP599"/>
    <mergeCell ref="B605:AJ605"/>
    <mergeCell ref="AK605:BJ605"/>
    <mergeCell ref="BK605:BP605"/>
    <mergeCell ref="BQ605:CC605"/>
    <mergeCell ref="CD605:CI605"/>
    <mergeCell ref="B607:Y609"/>
    <mergeCell ref="Z607:AD609"/>
    <mergeCell ref="AE607:AJ609"/>
    <mergeCell ref="AK607:AX609"/>
    <mergeCell ref="AY607:BB609"/>
    <mergeCell ref="BG610:BJ610"/>
    <mergeCell ref="BK610:BP610"/>
    <mergeCell ref="BQ610:BW611"/>
    <mergeCell ref="BX610:CC611"/>
    <mergeCell ref="CD610:CI611"/>
    <mergeCell ref="AK611:AX611"/>
    <mergeCell ref="AY611:BB611"/>
    <mergeCell ref="BC611:BF611"/>
    <mergeCell ref="BG611:BJ611"/>
    <mergeCell ref="BK611:BP611"/>
    <mergeCell ref="B610:Y611"/>
    <mergeCell ref="Z610:AD611"/>
    <mergeCell ref="AE610:AJ611"/>
    <mergeCell ref="AK610:AX610"/>
    <mergeCell ref="AY610:BB610"/>
    <mergeCell ref="BC610:BF610"/>
    <mergeCell ref="BC614:BF616"/>
    <mergeCell ref="BG614:BJ616"/>
    <mergeCell ref="BK614:BP616"/>
    <mergeCell ref="BQ614:BW616"/>
    <mergeCell ref="BX614:CC616"/>
    <mergeCell ref="CD614:CI616"/>
    <mergeCell ref="B612:AJ612"/>
    <mergeCell ref="AK612:BJ612"/>
    <mergeCell ref="BK612:BP612"/>
    <mergeCell ref="BQ612:CC612"/>
    <mergeCell ref="CD612:CI612"/>
    <mergeCell ref="B614:Y616"/>
    <mergeCell ref="Z614:AD616"/>
    <mergeCell ref="AE614:AJ616"/>
    <mergeCell ref="AK614:AX616"/>
    <mergeCell ref="AY614:BB616"/>
    <mergeCell ref="BC607:BF609"/>
    <mergeCell ref="BG607:BJ609"/>
    <mergeCell ref="BK607:BP609"/>
    <mergeCell ref="BQ607:BW609"/>
    <mergeCell ref="BX607:CC609"/>
    <mergeCell ref="CD607:CI609"/>
    <mergeCell ref="BQ617:BW619"/>
    <mergeCell ref="BX617:CC619"/>
    <mergeCell ref="CD617:CI619"/>
    <mergeCell ref="AK618:AX618"/>
    <mergeCell ref="AY618:BB618"/>
    <mergeCell ref="BC618:BF618"/>
    <mergeCell ref="BG618:BJ618"/>
    <mergeCell ref="BK618:BP618"/>
    <mergeCell ref="B617:Y619"/>
    <mergeCell ref="Z617:AD619"/>
    <mergeCell ref="AE617:AJ619"/>
    <mergeCell ref="AK617:AX617"/>
    <mergeCell ref="AY617:BB617"/>
    <mergeCell ref="BC617:BF617"/>
    <mergeCell ref="AK619:AX619"/>
    <mergeCell ref="AY619:BB619"/>
    <mergeCell ref="BC619:BF619"/>
    <mergeCell ref="BG619:BJ619"/>
    <mergeCell ref="BK619:BP619"/>
    <mergeCell ref="BG617:BJ617"/>
    <mergeCell ref="BK617:BP617"/>
    <mergeCell ref="AY628:BB628"/>
    <mergeCell ref="BC628:BF628"/>
    <mergeCell ref="BG628:BJ628"/>
    <mergeCell ref="BK628:BP628"/>
    <mergeCell ref="AK629:AX629"/>
    <mergeCell ref="AY629:BB629"/>
    <mergeCell ref="BC629:BF629"/>
    <mergeCell ref="BG629:BJ629"/>
    <mergeCell ref="BC622:BF624"/>
    <mergeCell ref="BG622:BJ624"/>
    <mergeCell ref="BK622:BP624"/>
    <mergeCell ref="BQ622:BW624"/>
    <mergeCell ref="BX622:CC624"/>
    <mergeCell ref="CD622:CI624"/>
    <mergeCell ref="B620:AJ620"/>
    <mergeCell ref="AK620:BJ620"/>
    <mergeCell ref="BK620:BP620"/>
    <mergeCell ref="BQ620:CC620"/>
    <mergeCell ref="CD620:CI620"/>
    <mergeCell ref="B622:Y624"/>
    <mergeCell ref="Z622:AD624"/>
    <mergeCell ref="AE622:AJ624"/>
    <mergeCell ref="AK622:AX624"/>
    <mergeCell ref="AY622:BB624"/>
    <mergeCell ref="AK626:AX626"/>
    <mergeCell ref="AY626:BB626"/>
    <mergeCell ref="BC626:BF626"/>
    <mergeCell ref="BG626:BJ626"/>
    <mergeCell ref="BK626:BP626"/>
    <mergeCell ref="BG625:BJ625"/>
    <mergeCell ref="BK625:BP625"/>
    <mergeCell ref="BC632:BF634"/>
    <mergeCell ref="BG632:BJ634"/>
    <mergeCell ref="BK632:BP634"/>
    <mergeCell ref="BQ632:BW634"/>
    <mergeCell ref="BX632:CC634"/>
    <mergeCell ref="CD632:CI634"/>
    <mergeCell ref="B630:AJ630"/>
    <mergeCell ref="AK630:BJ630"/>
    <mergeCell ref="BK630:BP630"/>
    <mergeCell ref="BQ630:CC630"/>
    <mergeCell ref="CD630:CI630"/>
    <mergeCell ref="B632:Y634"/>
    <mergeCell ref="Z632:AD634"/>
    <mergeCell ref="AE632:AJ634"/>
    <mergeCell ref="AK632:AX634"/>
    <mergeCell ref="AY632:BB634"/>
    <mergeCell ref="BK629:BP629"/>
    <mergeCell ref="BQ625:BW629"/>
    <mergeCell ref="BX625:CC629"/>
    <mergeCell ref="CD625:CI629"/>
    <mergeCell ref="B625:Y629"/>
    <mergeCell ref="Z625:AD629"/>
    <mergeCell ref="AE625:AJ629"/>
    <mergeCell ref="AK625:AX625"/>
    <mergeCell ref="AY625:BB625"/>
    <mergeCell ref="BC625:BF625"/>
    <mergeCell ref="AK627:AX627"/>
    <mergeCell ref="AY627:BB627"/>
    <mergeCell ref="BC627:BF627"/>
    <mergeCell ref="BG627:BJ627"/>
    <mergeCell ref="BK627:BP627"/>
    <mergeCell ref="AK628:AX628"/>
    <mergeCell ref="BQ635:BW639"/>
    <mergeCell ref="BX635:CC639"/>
    <mergeCell ref="CD635:CI639"/>
    <mergeCell ref="AK636:AX636"/>
    <mergeCell ref="AY636:BB636"/>
    <mergeCell ref="BC636:BF636"/>
    <mergeCell ref="BG636:BJ636"/>
    <mergeCell ref="BK636:BP636"/>
    <mergeCell ref="B635:Y639"/>
    <mergeCell ref="Z635:AD639"/>
    <mergeCell ref="AE635:AJ639"/>
    <mergeCell ref="AK635:AX635"/>
    <mergeCell ref="AY635:BB635"/>
    <mergeCell ref="BC635:BF635"/>
    <mergeCell ref="AK637:AX637"/>
    <mergeCell ref="AY637:BB637"/>
    <mergeCell ref="BC637:BF637"/>
    <mergeCell ref="AK639:AX639"/>
    <mergeCell ref="AY639:BB639"/>
    <mergeCell ref="BC639:BF639"/>
    <mergeCell ref="BG639:BJ639"/>
    <mergeCell ref="BK639:BP639"/>
    <mergeCell ref="BG637:BJ637"/>
    <mergeCell ref="BK637:BP637"/>
    <mergeCell ref="AK638:AX638"/>
    <mergeCell ref="AY638:BB638"/>
    <mergeCell ref="BC638:BF638"/>
    <mergeCell ref="BG638:BJ638"/>
    <mergeCell ref="BK638:BP638"/>
    <mergeCell ref="BG635:BJ635"/>
    <mergeCell ref="BK635:BP635"/>
    <mergeCell ref="AY649:BB649"/>
    <mergeCell ref="BG645:BJ645"/>
    <mergeCell ref="BK645:BP645"/>
    <mergeCell ref="BQ645:BW649"/>
    <mergeCell ref="BX645:CC649"/>
    <mergeCell ref="CD645:CI649"/>
    <mergeCell ref="AK646:AX646"/>
    <mergeCell ref="AY646:BB646"/>
    <mergeCell ref="BC646:BF646"/>
    <mergeCell ref="BG646:BJ646"/>
    <mergeCell ref="BK646:BP646"/>
    <mergeCell ref="B645:Y649"/>
    <mergeCell ref="Z645:AD649"/>
    <mergeCell ref="AE645:AJ649"/>
    <mergeCell ref="AK645:AX645"/>
    <mergeCell ref="AY645:BB645"/>
    <mergeCell ref="BC645:BF645"/>
    <mergeCell ref="AK647:AX647"/>
    <mergeCell ref="AY647:BB647"/>
    <mergeCell ref="BC647:BF647"/>
    <mergeCell ref="AK649:AX649"/>
    <mergeCell ref="BC649:BF649"/>
    <mergeCell ref="BG649:BJ649"/>
    <mergeCell ref="BK649:BP649"/>
    <mergeCell ref="BG647:BJ647"/>
    <mergeCell ref="BK647:BP647"/>
    <mergeCell ref="AK648:AX648"/>
    <mergeCell ref="AY648:BB648"/>
    <mergeCell ref="BC648:BF648"/>
    <mergeCell ref="BG648:BJ648"/>
    <mergeCell ref="BK648:BP648"/>
    <mergeCell ref="BC642:BF644"/>
    <mergeCell ref="BG642:BJ644"/>
    <mergeCell ref="BK642:BP644"/>
    <mergeCell ref="BQ642:BW644"/>
    <mergeCell ref="BX642:CC644"/>
    <mergeCell ref="CD642:CI644"/>
    <mergeCell ref="B640:AJ640"/>
    <mergeCell ref="AK640:BJ640"/>
    <mergeCell ref="BK640:BP640"/>
    <mergeCell ref="BQ640:CC640"/>
    <mergeCell ref="CD640:CI640"/>
    <mergeCell ref="B642:Y644"/>
    <mergeCell ref="Z642:AD644"/>
    <mergeCell ref="AE642:AJ644"/>
    <mergeCell ref="AK642:AX644"/>
    <mergeCell ref="AY642:BB644"/>
    <mergeCell ref="BK658:BP658"/>
    <mergeCell ref="BG655:BJ655"/>
    <mergeCell ref="BK655:BP655"/>
    <mergeCell ref="BC652:BF654"/>
    <mergeCell ref="BG652:BJ654"/>
    <mergeCell ref="BK652:BP654"/>
    <mergeCell ref="BQ652:BW654"/>
    <mergeCell ref="BX652:CC654"/>
    <mergeCell ref="CD652:CI654"/>
    <mergeCell ref="B650:AJ650"/>
    <mergeCell ref="AK650:BJ650"/>
    <mergeCell ref="BK650:BP650"/>
    <mergeCell ref="BQ650:CC650"/>
    <mergeCell ref="CD650:CI650"/>
    <mergeCell ref="B652:Y654"/>
    <mergeCell ref="Z652:AD654"/>
    <mergeCell ref="AE652:AJ654"/>
    <mergeCell ref="AK652:AX654"/>
    <mergeCell ref="AY652:BB654"/>
    <mergeCell ref="CD655:CI683"/>
    <mergeCell ref="AK656:AX656"/>
    <mergeCell ref="AY656:BB656"/>
    <mergeCell ref="BC656:BF656"/>
    <mergeCell ref="BG656:BJ656"/>
    <mergeCell ref="BK656:BP656"/>
    <mergeCell ref="B655:Y683"/>
    <mergeCell ref="Z655:AD683"/>
    <mergeCell ref="AE655:AJ683"/>
    <mergeCell ref="AK655:AX655"/>
    <mergeCell ref="AY655:BB655"/>
    <mergeCell ref="BC655:BF655"/>
    <mergeCell ref="AK657:AX657"/>
    <mergeCell ref="AY657:BB657"/>
    <mergeCell ref="BC657:BF657"/>
    <mergeCell ref="AK659:AX659"/>
    <mergeCell ref="AK667:AX667"/>
    <mergeCell ref="AY667:BB667"/>
    <mergeCell ref="BC667:BF667"/>
    <mergeCell ref="BG667:BJ667"/>
    <mergeCell ref="BK667:BP667"/>
    <mergeCell ref="AK668:AX668"/>
    <mergeCell ref="AY668:BB668"/>
    <mergeCell ref="BC668:BF668"/>
    <mergeCell ref="BG668:BJ668"/>
    <mergeCell ref="BK668:BP668"/>
    <mergeCell ref="AK665:AX665"/>
    <mergeCell ref="AY665:BB665"/>
    <mergeCell ref="BC665:BF665"/>
    <mergeCell ref="BG665:BJ665"/>
    <mergeCell ref="AY659:BB659"/>
    <mergeCell ref="BC659:BF659"/>
    <mergeCell ref="BK665:BP665"/>
    <mergeCell ref="AK666:AX666"/>
    <mergeCell ref="AY666:BB666"/>
    <mergeCell ref="BC666:BF666"/>
    <mergeCell ref="BG666:BJ666"/>
    <mergeCell ref="BK666:BP666"/>
    <mergeCell ref="AK663:AX663"/>
    <mergeCell ref="AY663:BB663"/>
    <mergeCell ref="BC663:BF663"/>
    <mergeCell ref="BG663:BJ663"/>
    <mergeCell ref="BK663:BP663"/>
    <mergeCell ref="AK664:AX664"/>
    <mergeCell ref="AY664:BB664"/>
    <mergeCell ref="BC664:BF664"/>
    <mergeCell ref="BG664:BJ664"/>
    <mergeCell ref="BK664:BP664"/>
    <mergeCell ref="AK661:AX661"/>
    <mergeCell ref="AY661:BB661"/>
    <mergeCell ref="BC661:BF661"/>
    <mergeCell ref="BG661:BJ661"/>
    <mergeCell ref="BK661:BP661"/>
    <mergeCell ref="AK662:AX662"/>
    <mergeCell ref="AY662:BB662"/>
    <mergeCell ref="BC662:BF662"/>
    <mergeCell ref="BG662:BJ662"/>
    <mergeCell ref="BK662:BP662"/>
    <mergeCell ref="BK659:BP659"/>
    <mergeCell ref="AK660:AX660"/>
    <mergeCell ref="AY660:BB660"/>
    <mergeCell ref="BK669:BP669"/>
    <mergeCell ref="AK670:AX670"/>
    <mergeCell ref="AY670:BB670"/>
    <mergeCell ref="BC670:BF670"/>
    <mergeCell ref="BG670:BJ670"/>
    <mergeCell ref="BK670:BP670"/>
    <mergeCell ref="AK675:AX675"/>
    <mergeCell ref="AY675:BB675"/>
    <mergeCell ref="BC675:BF675"/>
    <mergeCell ref="BG675:BJ675"/>
    <mergeCell ref="BK675:BP675"/>
    <mergeCell ref="AK676:AX676"/>
    <mergeCell ref="AY676:BB676"/>
    <mergeCell ref="BC676:BF676"/>
    <mergeCell ref="BG676:BJ676"/>
    <mergeCell ref="BK676:BP676"/>
    <mergeCell ref="AK673:AX673"/>
    <mergeCell ref="AY673:BB673"/>
    <mergeCell ref="BC673:BF673"/>
    <mergeCell ref="BG673:BJ673"/>
    <mergeCell ref="BK673:BP673"/>
    <mergeCell ref="AK674:AX674"/>
    <mergeCell ref="AY674:BB674"/>
    <mergeCell ref="BC674:BF674"/>
    <mergeCell ref="BG674:BJ674"/>
    <mergeCell ref="BK674:BP674"/>
    <mergeCell ref="AK671:AX671"/>
    <mergeCell ref="AY671:BB671"/>
    <mergeCell ref="BG672:BJ672"/>
    <mergeCell ref="BK672:BP672"/>
    <mergeCell ref="BC678:BF678"/>
    <mergeCell ref="BG678:BJ678"/>
    <mergeCell ref="BK678:BP678"/>
    <mergeCell ref="AK679:AX679"/>
    <mergeCell ref="AY679:BB679"/>
    <mergeCell ref="BQ686:BW688"/>
    <mergeCell ref="BX686:CC688"/>
    <mergeCell ref="BK679:BP679"/>
    <mergeCell ref="AK677:AX677"/>
    <mergeCell ref="AY677:BB677"/>
    <mergeCell ref="BC677:BF677"/>
    <mergeCell ref="BG677:BJ677"/>
    <mergeCell ref="BK677:BP677"/>
    <mergeCell ref="AK682:AX682"/>
    <mergeCell ref="AY682:BB682"/>
    <mergeCell ref="BC682:BF682"/>
    <mergeCell ref="BG682:BJ682"/>
    <mergeCell ref="BK682:BP682"/>
    <mergeCell ref="AK683:AX683"/>
    <mergeCell ref="AY683:BB683"/>
    <mergeCell ref="BC683:BF683"/>
    <mergeCell ref="BG683:BJ683"/>
    <mergeCell ref="BK683:BP683"/>
    <mergeCell ref="BQ655:BW683"/>
    <mergeCell ref="BX655:CC683"/>
    <mergeCell ref="BG659:BJ659"/>
    <mergeCell ref="AK669:AX669"/>
    <mergeCell ref="AY669:BB669"/>
    <mergeCell ref="BC660:BF660"/>
    <mergeCell ref="BG660:BJ660"/>
    <mergeCell ref="BC669:BF669"/>
    <mergeCell ref="BG669:BJ669"/>
    <mergeCell ref="BK660:BP660"/>
    <mergeCell ref="BG657:BJ657"/>
    <mergeCell ref="BK657:BP657"/>
    <mergeCell ref="AK658:AX658"/>
    <mergeCell ref="AY658:BB658"/>
    <mergeCell ref="BC658:BF658"/>
    <mergeCell ref="BG658:BJ658"/>
    <mergeCell ref="BC679:BF679"/>
    <mergeCell ref="BG679:BJ679"/>
    <mergeCell ref="BC671:BF671"/>
    <mergeCell ref="BG671:BJ671"/>
    <mergeCell ref="BK671:BP671"/>
    <mergeCell ref="AK672:AX672"/>
    <mergeCell ref="BG689:BJ689"/>
    <mergeCell ref="BK689:BP689"/>
    <mergeCell ref="BC686:BF688"/>
    <mergeCell ref="BG686:BJ688"/>
    <mergeCell ref="BK686:BP688"/>
    <mergeCell ref="AK680:AX680"/>
    <mergeCell ref="AY680:BB680"/>
    <mergeCell ref="BC680:BF680"/>
    <mergeCell ref="BG680:BJ680"/>
    <mergeCell ref="BK680:BP680"/>
    <mergeCell ref="AK681:AX681"/>
    <mergeCell ref="AY681:BB681"/>
    <mergeCell ref="BC681:BF681"/>
    <mergeCell ref="BG681:BJ681"/>
    <mergeCell ref="BK681:BP681"/>
    <mergeCell ref="AY672:BB672"/>
    <mergeCell ref="BC672:BF672"/>
    <mergeCell ref="AK678:AX678"/>
    <mergeCell ref="AY678:BB678"/>
    <mergeCell ref="B689:Y713"/>
    <mergeCell ref="Z689:AD713"/>
    <mergeCell ref="AE689:AJ713"/>
    <mergeCell ref="AK689:AX689"/>
    <mergeCell ref="AY689:BB689"/>
    <mergeCell ref="BC689:BF689"/>
    <mergeCell ref="AK693:AX693"/>
    <mergeCell ref="BC693:BF693"/>
    <mergeCell ref="BG693:BJ693"/>
    <mergeCell ref="BK693:BP693"/>
    <mergeCell ref="AK694:AX694"/>
    <mergeCell ref="AY694:BB694"/>
    <mergeCell ref="BC694:BF694"/>
    <mergeCell ref="BG694:BJ694"/>
    <mergeCell ref="BC692:BF692"/>
    <mergeCell ref="BG692:BJ692"/>
    <mergeCell ref="BK692:BP692"/>
    <mergeCell ref="AY693:BB693"/>
    <mergeCell ref="BK694:BP694"/>
    <mergeCell ref="AK702:AX702"/>
    <mergeCell ref="AK704:AX704"/>
    <mergeCell ref="AY704:BB704"/>
    <mergeCell ref="BC704:BF704"/>
    <mergeCell ref="BG704:BJ704"/>
    <mergeCell ref="BK704:BP704"/>
    <mergeCell ref="AK700:AX700"/>
    <mergeCell ref="AY700:BB700"/>
    <mergeCell ref="BC700:BF700"/>
    <mergeCell ref="BG700:BJ700"/>
    <mergeCell ref="BK700:BP700"/>
    <mergeCell ref="AK701:AX701"/>
    <mergeCell ref="AY701:BB701"/>
    <mergeCell ref="CD686:CI688"/>
    <mergeCell ref="B684:AJ684"/>
    <mergeCell ref="AK684:BJ684"/>
    <mergeCell ref="BK684:BP684"/>
    <mergeCell ref="BQ684:CC684"/>
    <mergeCell ref="CD684:CI684"/>
    <mergeCell ref="B686:Y688"/>
    <mergeCell ref="Z686:AD688"/>
    <mergeCell ref="AE686:AJ688"/>
    <mergeCell ref="AK686:AX688"/>
    <mergeCell ref="AY686:BB688"/>
    <mergeCell ref="AK697:AX697"/>
    <mergeCell ref="AY697:BB697"/>
    <mergeCell ref="BC697:BF697"/>
    <mergeCell ref="BG697:BJ697"/>
    <mergeCell ref="BK697:BP697"/>
    <mergeCell ref="AK692:AX692"/>
    <mergeCell ref="AY692:BB692"/>
    <mergeCell ref="CD689:CI713"/>
    <mergeCell ref="AY702:BB702"/>
    <mergeCell ref="BC702:BF702"/>
    <mergeCell ref="BG702:BJ702"/>
    <mergeCell ref="BK702:BP702"/>
    <mergeCell ref="AY708:BB708"/>
    <mergeCell ref="BC708:BF708"/>
    <mergeCell ref="BG708:BJ708"/>
    <mergeCell ref="BK708:BP708"/>
    <mergeCell ref="AK709:AX709"/>
    <mergeCell ref="AY709:BB709"/>
    <mergeCell ref="BC709:BF709"/>
    <mergeCell ref="BG709:BJ709"/>
    <mergeCell ref="BK709:BP709"/>
    <mergeCell ref="P717:U717"/>
    <mergeCell ref="V717:AB717"/>
    <mergeCell ref="AC717:AH717"/>
    <mergeCell ref="P718:U718"/>
    <mergeCell ref="V718:AB718"/>
    <mergeCell ref="AC718:AH718"/>
    <mergeCell ref="B716:AH716"/>
    <mergeCell ref="AK714:BJ714"/>
    <mergeCell ref="BK714:BP714"/>
    <mergeCell ref="BQ714:CC714"/>
    <mergeCell ref="CD714:CI714"/>
    <mergeCell ref="AK713:AX713"/>
    <mergeCell ref="AY713:BB713"/>
    <mergeCell ref="BC713:BF713"/>
    <mergeCell ref="BG713:BJ713"/>
    <mergeCell ref="BK713:BP713"/>
    <mergeCell ref="BQ689:BW713"/>
    <mergeCell ref="BX689:CC713"/>
    <mergeCell ref="AK710:AX710"/>
    <mergeCell ref="AY710:BB710"/>
    <mergeCell ref="BC710:BF710"/>
    <mergeCell ref="BG710:BJ710"/>
    <mergeCell ref="BK710:BP710"/>
    <mergeCell ref="AK708:AX708"/>
    <mergeCell ref="AK690:AX690"/>
    <mergeCell ref="AY690:BB690"/>
    <mergeCell ref="BC690:BF690"/>
    <mergeCell ref="BG690:BJ690"/>
    <mergeCell ref="BK690:BP690"/>
    <mergeCell ref="AK698:AX698"/>
    <mergeCell ref="AY698:BB698"/>
    <mergeCell ref="BC698:BF698"/>
    <mergeCell ref="P736:U736"/>
    <mergeCell ref="V736:AB736"/>
    <mergeCell ref="AC736:AH736"/>
    <mergeCell ref="P733:U733"/>
    <mergeCell ref="V733:AB733"/>
    <mergeCell ref="AC733:AH733"/>
    <mergeCell ref="P734:U734"/>
    <mergeCell ref="V734:AB734"/>
    <mergeCell ref="AC734:AH734"/>
    <mergeCell ref="P731:U731"/>
    <mergeCell ref="V731:AB731"/>
    <mergeCell ref="AC731:AH731"/>
    <mergeCell ref="P732:U732"/>
    <mergeCell ref="V732:AB732"/>
    <mergeCell ref="AC732:AH732"/>
    <mergeCell ref="AC740:AH740"/>
    <mergeCell ref="P737:U737"/>
    <mergeCell ref="V737:AB737"/>
    <mergeCell ref="AC737:AH737"/>
    <mergeCell ref="P738:U738"/>
    <mergeCell ref="V738:AB738"/>
    <mergeCell ref="AC738:AH738"/>
    <mergeCell ref="P730:U730"/>
    <mergeCell ref="V730:AB730"/>
    <mergeCell ref="AC730:AH730"/>
    <mergeCell ref="P747:U747"/>
    <mergeCell ref="V747:AB747"/>
    <mergeCell ref="AC747:AH747"/>
    <mergeCell ref="P745:U745"/>
    <mergeCell ref="V745:AB745"/>
    <mergeCell ref="AC745:AH745"/>
    <mergeCell ref="P746:U746"/>
    <mergeCell ref="V746:AB746"/>
    <mergeCell ref="AC746:AH746"/>
    <mergeCell ref="P743:U743"/>
    <mergeCell ref="V743:AB743"/>
    <mergeCell ref="AC743:AH743"/>
    <mergeCell ref="P744:U744"/>
    <mergeCell ref="V744:AB744"/>
    <mergeCell ref="AC744:AH744"/>
    <mergeCell ref="P741:U741"/>
    <mergeCell ref="V741:AB741"/>
    <mergeCell ref="AC741:AH741"/>
    <mergeCell ref="P742:U742"/>
    <mergeCell ref="V742:AB742"/>
    <mergeCell ref="AC742:AH742"/>
    <mergeCell ref="P739:U739"/>
    <mergeCell ref="V739:AB739"/>
    <mergeCell ref="AC739:AH739"/>
    <mergeCell ref="P740:U740"/>
    <mergeCell ref="V740:AB740"/>
    <mergeCell ref="P735:U735"/>
    <mergeCell ref="V735:AB735"/>
    <mergeCell ref="AC735:AH735"/>
    <mergeCell ref="P728:U728"/>
    <mergeCell ref="V728:AB728"/>
    <mergeCell ref="AC728:AH728"/>
    <mergeCell ref="P725:U725"/>
    <mergeCell ref="V725:AB725"/>
    <mergeCell ref="AC725:AH725"/>
    <mergeCell ref="P726:U726"/>
    <mergeCell ref="V726:AB726"/>
    <mergeCell ref="AC726:AH726"/>
    <mergeCell ref="P723:U723"/>
    <mergeCell ref="V723:AB723"/>
    <mergeCell ref="P729:U729"/>
    <mergeCell ref="V729:AB729"/>
    <mergeCell ref="AC729:AH729"/>
    <mergeCell ref="AC723:AH723"/>
    <mergeCell ref="P724:U724"/>
    <mergeCell ref="V724:AB724"/>
    <mergeCell ref="AC724:AH724"/>
    <mergeCell ref="AK703:AX703"/>
    <mergeCell ref="AY703:BB703"/>
    <mergeCell ref="BC703:BF703"/>
    <mergeCell ref="BG703:BJ703"/>
    <mergeCell ref="BK703:BP703"/>
    <mergeCell ref="AK705:AX705"/>
    <mergeCell ref="AY705:BB705"/>
    <mergeCell ref="BC705:BF705"/>
    <mergeCell ref="BG705:BJ705"/>
    <mergeCell ref="BK705:BP705"/>
    <mergeCell ref="AK706:AX706"/>
    <mergeCell ref="AY706:BB706"/>
    <mergeCell ref="BC706:BF706"/>
    <mergeCell ref="BG706:BJ706"/>
    <mergeCell ref="BK706:BP706"/>
    <mergeCell ref="P727:U727"/>
    <mergeCell ref="V727:AB727"/>
    <mergeCell ref="AC727:AH727"/>
    <mergeCell ref="P721:U721"/>
    <mergeCell ref="V721:AB721"/>
    <mergeCell ref="AC721:AH721"/>
    <mergeCell ref="P722:U722"/>
    <mergeCell ref="V722:AB722"/>
    <mergeCell ref="AC722:AH722"/>
    <mergeCell ref="P719:U719"/>
    <mergeCell ref="V719:AB719"/>
    <mergeCell ref="AC719:AH719"/>
    <mergeCell ref="P720:U720"/>
    <mergeCell ref="V720:AB720"/>
    <mergeCell ref="AC720:AH720"/>
    <mergeCell ref="B714:AJ714"/>
    <mergeCell ref="B717:O717"/>
    <mergeCell ref="AK691:AX691"/>
    <mergeCell ref="AY691:BB691"/>
    <mergeCell ref="BC691:BF691"/>
    <mergeCell ref="BG691:BJ691"/>
    <mergeCell ref="BK691:BP691"/>
    <mergeCell ref="AK695:AX695"/>
    <mergeCell ref="AY695:BB695"/>
    <mergeCell ref="BC695:BF695"/>
    <mergeCell ref="BG695:BJ695"/>
    <mergeCell ref="BK695:BP695"/>
    <mergeCell ref="AK696:AX696"/>
    <mergeCell ref="AY696:BB696"/>
    <mergeCell ref="BC696:BF696"/>
    <mergeCell ref="BG696:BJ696"/>
    <mergeCell ref="BK696:BP696"/>
    <mergeCell ref="BC701:BF701"/>
    <mergeCell ref="BG701:BJ701"/>
    <mergeCell ref="BK701:BP701"/>
    <mergeCell ref="BG698:BJ698"/>
    <mergeCell ref="BK698:BP698"/>
    <mergeCell ref="AK699:AX699"/>
    <mergeCell ref="AY699:BB699"/>
    <mergeCell ref="BC699:BF699"/>
    <mergeCell ref="BG699:BJ699"/>
    <mergeCell ref="BK699:BP699"/>
  </mergeCells>
  <conditionalFormatting sqref="AC718:AH747">
    <cfRule type="cellIs" dxfId="37" priority="1" operator="lessThan">
      <formula>0</formula>
    </cfRule>
    <cfRule type="cellIs" dxfId="36" priority="2" operator="greaterThan">
      <formula>0</formula>
    </cfRule>
  </conditionalFormatting>
  <dataValidations count="1">
    <dataValidation type="list" allowBlank="1" showInputMessage="1" showErrorMessage="1" error="NO SE SELECCIONÓ UN CARGO DE LA LISTA" prompt="SELECCIONE UN CARGO DE LA LISTA" sqref="AK34:AX36 AK655:AK683 AL657:AX682 AK125:AK153 AK569:AX577 AK645:AX649 AK635:AX639 AK625:AX629 AK617:AX619 AK610:AX611 AK507:AX517 AK591:AX593 AK583:AX585 AK523:AX533 AK562:AX563 AK555:AX556 AK539:AX549 AK491:AX501 AK249:AX254 AK432:AX445 AK473:AX485 AK465:AX467 AK451:AX459 AK401:AX410 AK416:AX426 AK346:AX357 AK389:AX395 AK375:AX383 AK363:AX369 AK42:AX43 AK333:AX340 AK322:AX327 AK305:AX316 AK299:AX299 AK290:AX293 AK279:AX284 AK269:AX273 AK260:AX263 AK228:AX232 AK238:AX243 AL126:AX153 AK220:AX222 AK211:AX214 AK202:AX205 AK195:AX196 AK185:AX189 AK179:AX179 AK173:AX173 AK165:AX167 AK159:AX159 AK599:AX604 AK112:AX119 AK105:AX106 AK96:AX99 AK90:AX90 AK82:AX84 AK74:AX76 AK66:AX68 AK58:AX60 AK49:AX52 AL692:AX713 AK689:AK713">
      <formula1>$B$718:$B$747</formula1>
    </dataValidation>
  </dataValidations>
  <pageMargins left="0" right="0" top="0" bottom="0" header="0.31496062992125984" footer="0.31496062992125984"/>
  <pageSetup scale="4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CJ168"/>
  <sheetViews>
    <sheetView zoomScale="90" zoomScaleNormal="90" workbookViewId="0">
      <selection activeCell="B33" sqref="B33:AP33"/>
    </sheetView>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1:87" ht="18" customHeight="1" thickBot="1" x14ac:dyDescent="0.3">
      <c r="A1" s="184"/>
      <c r="BG1" s="32"/>
      <c r="BH1" s="32"/>
      <c r="BI1" s="32"/>
      <c r="BJ1" s="32"/>
    </row>
    <row r="2" spans="1: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1:87" ht="18" customHeight="1" x14ac:dyDescent="0.25">
      <c r="B3" s="281" t="s">
        <v>43</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144"/>
      <c r="BD3" s="144"/>
      <c r="BE3" s="144"/>
      <c r="BF3" s="144"/>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1:87" ht="18" customHeight="1" x14ac:dyDescent="0.25">
      <c r="B4" s="276" t="s">
        <v>44</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145"/>
      <c r="BD4" s="145"/>
      <c r="BE4" s="145"/>
      <c r="BF4" s="145"/>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1:87" ht="18" customHeight="1" x14ac:dyDescent="0.25">
      <c r="B5" s="283" t="s">
        <v>45</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146"/>
      <c r="BD5" s="146"/>
      <c r="BE5" s="146"/>
      <c r="BF5" s="146"/>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1:87" ht="18" customHeight="1" x14ac:dyDescent="0.25">
      <c r="B6" s="283" t="s">
        <v>46</v>
      </c>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146"/>
      <c r="BD6" s="146"/>
      <c r="BE6" s="146"/>
      <c r="BF6" s="146"/>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1:87" ht="18" customHeight="1" x14ac:dyDescent="0.25">
      <c r="B7" s="283" t="s">
        <v>47</v>
      </c>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146"/>
      <c r="BD7" s="146"/>
      <c r="BE7" s="146"/>
      <c r="BF7" s="146"/>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1:87" ht="18" customHeight="1" x14ac:dyDescent="0.25">
      <c r="B8" s="283" t="s">
        <v>48</v>
      </c>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146"/>
      <c r="BD8" s="146"/>
      <c r="BE8" s="146"/>
      <c r="BF8" s="146"/>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1:87" ht="18" customHeight="1" x14ac:dyDescent="0.25">
      <c r="B9" s="274" t="s">
        <v>49</v>
      </c>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147"/>
      <c r="BD9" s="147"/>
      <c r="BE9" s="147"/>
      <c r="BF9" s="147"/>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1: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1: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1:87" ht="18" customHeight="1" x14ac:dyDescent="0.25">
      <c r="B12" s="276" t="s">
        <v>50</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145"/>
      <c r="BD12" s="145"/>
      <c r="BE12" s="145"/>
      <c r="BF12" s="145"/>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1:87" ht="18" customHeight="1" x14ac:dyDescent="0.25">
      <c r="B13" s="278" t="s">
        <v>51</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148"/>
      <c r="BD13" s="148"/>
      <c r="BE13" s="148"/>
      <c r="BF13" s="148"/>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1:87" ht="18" customHeight="1" x14ac:dyDescent="0.25">
      <c r="B14" s="278" t="s">
        <v>52</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148"/>
      <c r="BD14" s="148"/>
      <c r="BE14" s="148"/>
      <c r="BF14" s="148"/>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1: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1: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277" t="s">
        <v>53</v>
      </c>
      <c r="X17" s="277"/>
      <c r="Y17" s="280">
        <v>2017</v>
      </c>
      <c r="Z17" s="280"/>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45"/>
      <c r="X18" s="145"/>
      <c r="Y18" s="150"/>
      <c r="Z18" s="150"/>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266" t="s">
        <v>94</v>
      </c>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149"/>
      <c r="BD19" s="149"/>
      <c r="BE19" s="149"/>
      <c r="BF19" s="149"/>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268" t="s">
        <v>86</v>
      </c>
      <c r="D23" s="269"/>
      <c r="E23" s="269"/>
      <c r="F23" s="269"/>
      <c r="G23" s="269"/>
      <c r="H23" s="269"/>
      <c r="I23" s="269"/>
      <c r="J23" s="269"/>
      <c r="K23" s="269"/>
      <c r="L23" s="269"/>
      <c r="M23" s="269"/>
      <c r="N23" s="269"/>
      <c r="O23" s="43" t="s">
        <v>375</v>
      </c>
      <c r="P23" s="43"/>
      <c r="Q23" s="43"/>
      <c r="R23" s="43"/>
      <c r="S23" s="43"/>
      <c r="T23" s="43"/>
      <c r="U23" s="43"/>
      <c r="V23" s="43"/>
      <c r="W23" s="43"/>
      <c r="X23" s="43"/>
      <c r="Y23" s="43"/>
      <c r="Z23" s="43"/>
      <c r="AA23" s="43"/>
      <c r="AB23" s="43"/>
      <c r="AC23" s="43"/>
      <c r="AD23" s="43"/>
      <c r="AE23" s="43"/>
      <c r="AF23" s="43"/>
      <c r="AG23" s="43"/>
      <c r="AH23" s="43"/>
      <c r="AI23" s="43"/>
      <c r="AJ23" s="43"/>
      <c r="AK23" s="268" t="s">
        <v>101</v>
      </c>
      <c r="AL23" s="268"/>
      <c r="AM23" s="268"/>
      <c r="AN23" s="268"/>
      <c r="AO23" s="268"/>
      <c r="AP23" s="268"/>
      <c r="AQ23" s="268"/>
      <c r="AR23" s="268"/>
      <c r="AS23" s="143"/>
      <c r="AT23" s="270">
        <f>+CD51+CD57+CD73+CD89+CD105+CD121</f>
        <v>19414010.588235289</v>
      </c>
      <c r="AU23" s="271"/>
      <c r="AV23" s="271"/>
      <c r="AW23" s="271"/>
      <c r="AX23" s="271"/>
      <c r="AY23" s="271"/>
      <c r="AZ23" s="271"/>
      <c r="BA23" s="271"/>
      <c r="BB23" s="272"/>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268" t="s">
        <v>87</v>
      </c>
      <c r="D24" s="269"/>
      <c r="E24" s="269"/>
      <c r="F24" s="269"/>
      <c r="G24" s="269"/>
      <c r="H24" s="269"/>
      <c r="I24" s="269"/>
      <c r="J24" s="269"/>
      <c r="K24" s="269"/>
      <c r="L24" s="269"/>
      <c r="M24" s="269"/>
      <c r="N24" s="269"/>
      <c r="O24" s="273" t="s">
        <v>377</v>
      </c>
      <c r="P24" s="273"/>
      <c r="Q24" s="273"/>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268" t="s">
        <v>88</v>
      </c>
      <c r="D25" s="268"/>
      <c r="E25" s="268"/>
      <c r="F25" s="268"/>
      <c r="G25" s="268"/>
      <c r="H25" s="268"/>
      <c r="I25" s="268"/>
      <c r="J25" s="268"/>
      <c r="K25" s="268"/>
      <c r="L25" s="268"/>
      <c r="M25" s="268"/>
      <c r="N25" s="268"/>
      <c r="O25" s="372">
        <v>0.2</v>
      </c>
      <c r="P25" s="273"/>
      <c r="Q25" s="273"/>
      <c r="R25" s="43"/>
      <c r="S25" s="43"/>
      <c r="T25" s="43"/>
      <c r="U25" s="43"/>
      <c r="V25" s="43"/>
      <c r="W25" s="43"/>
      <c r="X25" s="43"/>
      <c r="Y25" s="43"/>
      <c r="Z25" s="43"/>
      <c r="AA25" s="43"/>
      <c r="AB25" s="43"/>
      <c r="AC25" s="43"/>
      <c r="AD25" s="43"/>
      <c r="AE25" s="43"/>
      <c r="AF25" s="43"/>
      <c r="AG25" s="43"/>
      <c r="AH25" s="43"/>
      <c r="AI25" s="68"/>
      <c r="AJ25" s="68"/>
      <c r="AK25" s="268" t="s">
        <v>9</v>
      </c>
      <c r="AL25" s="268"/>
      <c r="AM25" s="268"/>
      <c r="AN25" s="268"/>
      <c r="AO25" s="268"/>
      <c r="AP25" s="268"/>
      <c r="AQ25" s="268"/>
      <c r="AR25" s="268"/>
      <c r="AS25" s="68"/>
      <c r="AT25" s="270">
        <f>+PRESUPUESTO!B24-'LE 01 OB 01'!AT23:BB23-'LE 02 OB 01'!AT23:BB23-'LE 02 OB 02'!AT23:BB23-'LE 02 OB 03'!AT23:BB23-'LE 03 OB 01'!AT23:BB23</f>
        <v>1470349309.1741173</v>
      </c>
      <c r="AU25" s="271"/>
      <c r="AV25" s="271"/>
      <c r="AW25" s="271"/>
      <c r="AX25" s="271"/>
      <c r="AY25" s="271"/>
      <c r="AZ25" s="271"/>
      <c r="BA25" s="271"/>
      <c r="BB25" s="27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76.5" customHeight="1" x14ac:dyDescent="0.25">
      <c r="B26" s="56"/>
      <c r="C26" s="647" t="s">
        <v>89</v>
      </c>
      <c r="D26" s="647"/>
      <c r="E26" s="647"/>
      <c r="F26" s="647"/>
      <c r="G26" s="647"/>
      <c r="H26" s="647"/>
      <c r="I26" s="647"/>
      <c r="J26" s="647"/>
      <c r="K26" s="647"/>
      <c r="L26" s="647"/>
      <c r="M26" s="647"/>
      <c r="N26" s="647"/>
      <c r="O26" s="648" t="s">
        <v>378</v>
      </c>
      <c r="P26" s="648"/>
      <c r="Q26" s="648"/>
      <c r="R26" s="648"/>
      <c r="S26" s="648"/>
      <c r="T26" s="648"/>
      <c r="U26" s="648"/>
      <c r="V26" s="648"/>
      <c r="W26" s="648"/>
      <c r="X26" s="648"/>
      <c r="Y26" s="648"/>
      <c r="Z26" s="648"/>
      <c r="AA26" s="648"/>
      <c r="AB26" s="648"/>
      <c r="AC26" s="648"/>
      <c r="AD26" s="648"/>
      <c r="AE26" s="648"/>
      <c r="AF26" s="648"/>
      <c r="AG26" s="648"/>
      <c r="AH26" s="648"/>
      <c r="AI26" s="648"/>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268" t="s">
        <v>87</v>
      </c>
      <c r="D27" s="268"/>
      <c r="E27" s="268"/>
      <c r="F27" s="268"/>
      <c r="G27" s="268"/>
      <c r="H27" s="268"/>
      <c r="I27" s="268"/>
      <c r="J27" s="268"/>
      <c r="K27" s="268"/>
      <c r="L27" s="268"/>
      <c r="M27" s="268"/>
      <c r="N27" s="268"/>
      <c r="O27" s="273" t="s">
        <v>379</v>
      </c>
      <c r="P27" s="273"/>
      <c r="Q27" s="273"/>
      <c r="R27" s="273"/>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268" t="s">
        <v>90</v>
      </c>
      <c r="D28" s="268"/>
      <c r="E28" s="268"/>
      <c r="F28" s="268"/>
      <c r="G28" s="268"/>
      <c r="H28" s="268"/>
      <c r="I28" s="268"/>
      <c r="J28" s="268"/>
      <c r="K28" s="268"/>
      <c r="L28" s="268"/>
      <c r="M28" s="268"/>
      <c r="N28" s="268"/>
      <c r="O28" s="372">
        <v>0.15</v>
      </c>
      <c r="P28" s="273"/>
      <c r="Q28" s="273"/>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268" t="s">
        <v>91</v>
      </c>
      <c r="D29" s="268"/>
      <c r="E29" s="268"/>
      <c r="F29" s="268"/>
      <c r="G29" s="268"/>
      <c r="H29" s="268"/>
      <c r="I29" s="268"/>
      <c r="J29" s="268"/>
      <c r="K29" s="268"/>
      <c r="L29" s="268"/>
      <c r="M29" s="268"/>
      <c r="N29" s="268"/>
      <c r="O29" s="43" t="s">
        <v>380</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48" t="s">
        <v>0</v>
      </c>
      <c r="C31" s="349"/>
      <c r="D31" s="349"/>
      <c r="E31" s="349"/>
      <c r="F31" s="349"/>
      <c r="G31" s="349"/>
      <c r="H31" s="349"/>
      <c r="I31" s="349"/>
      <c r="J31" s="349"/>
      <c r="K31" s="349"/>
      <c r="L31" s="349"/>
      <c r="M31" s="349"/>
      <c r="N31" s="349"/>
      <c r="O31" s="349"/>
      <c r="P31" s="349"/>
      <c r="Q31" s="349"/>
      <c r="R31" s="349"/>
      <c r="S31" s="349"/>
      <c r="T31" s="349"/>
      <c r="U31" s="349"/>
      <c r="V31" s="349"/>
      <c r="W31" s="349"/>
      <c r="X31" s="349"/>
      <c r="Y31" s="350"/>
      <c r="Z31" s="348" t="s">
        <v>80</v>
      </c>
      <c r="AA31" s="349"/>
      <c r="AB31" s="349"/>
      <c r="AC31" s="349"/>
      <c r="AD31" s="350"/>
      <c r="AE31" s="357" t="s">
        <v>79</v>
      </c>
      <c r="AF31" s="358"/>
      <c r="AG31" s="358"/>
      <c r="AH31" s="358"/>
      <c r="AI31" s="358"/>
      <c r="AJ31" s="359"/>
      <c r="AK31" s="357" t="s">
        <v>81</v>
      </c>
      <c r="AL31" s="358"/>
      <c r="AM31" s="358"/>
      <c r="AN31" s="358"/>
      <c r="AO31" s="358"/>
      <c r="AP31" s="358"/>
      <c r="AQ31" s="358"/>
      <c r="AR31" s="358"/>
      <c r="AS31" s="358"/>
      <c r="AT31" s="358"/>
      <c r="AU31" s="358"/>
      <c r="AV31" s="358"/>
      <c r="AW31" s="358"/>
      <c r="AX31" s="359"/>
      <c r="AY31" s="348" t="s">
        <v>103</v>
      </c>
      <c r="AZ31" s="349"/>
      <c r="BA31" s="349"/>
      <c r="BB31" s="350"/>
      <c r="BC31" s="348" t="s">
        <v>104</v>
      </c>
      <c r="BD31" s="349"/>
      <c r="BE31" s="349"/>
      <c r="BF31" s="350"/>
      <c r="BG31" s="366" t="s">
        <v>82</v>
      </c>
      <c r="BH31" s="367"/>
      <c r="BI31" s="367"/>
      <c r="BJ31" s="368"/>
      <c r="BK31" s="315" t="s">
        <v>99</v>
      </c>
      <c r="BL31" s="316"/>
      <c r="BM31" s="316"/>
      <c r="BN31" s="316"/>
      <c r="BO31" s="316"/>
      <c r="BP31" s="317"/>
      <c r="BQ31" s="315" t="s">
        <v>83</v>
      </c>
      <c r="BR31" s="316"/>
      <c r="BS31" s="316"/>
      <c r="BT31" s="316"/>
      <c r="BU31" s="316"/>
      <c r="BV31" s="316"/>
      <c r="BW31" s="317"/>
      <c r="BX31" s="315" t="s">
        <v>84</v>
      </c>
      <c r="BY31" s="316"/>
      <c r="BZ31" s="316"/>
      <c r="CA31" s="316"/>
      <c r="CB31" s="316"/>
      <c r="CC31" s="317"/>
      <c r="CD31" s="315" t="s">
        <v>85</v>
      </c>
      <c r="CE31" s="316"/>
      <c r="CF31" s="316"/>
      <c r="CG31" s="316"/>
      <c r="CH31" s="316"/>
      <c r="CI31" s="317"/>
    </row>
    <row r="32" spans="2:88" ht="18" customHeight="1" x14ac:dyDescent="0.25">
      <c r="B32" s="351"/>
      <c r="C32" s="352"/>
      <c r="D32" s="352"/>
      <c r="E32" s="352"/>
      <c r="F32" s="352"/>
      <c r="G32" s="352"/>
      <c r="H32" s="352"/>
      <c r="I32" s="352"/>
      <c r="J32" s="352"/>
      <c r="K32" s="352"/>
      <c r="L32" s="352"/>
      <c r="M32" s="352"/>
      <c r="N32" s="352"/>
      <c r="O32" s="352"/>
      <c r="P32" s="352"/>
      <c r="Q32" s="352"/>
      <c r="R32" s="352"/>
      <c r="S32" s="352"/>
      <c r="T32" s="352"/>
      <c r="U32" s="352"/>
      <c r="V32" s="352"/>
      <c r="W32" s="352"/>
      <c r="X32" s="352"/>
      <c r="Y32" s="353"/>
      <c r="Z32" s="351"/>
      <c r="AA32" s="352"/>
      <c r="AB32" s="352"/>
      <c r="AC32" s="352"/>
      <c r="AD32" s="353"/>
      <c r="AE32" s="360"/>
      <c r="AF32" s="361"/>
      <c r="AG32" s="361"/>
      <c r="AH32" s="361"/>
      <c r="AI32" s="361"/>
      <c r="AJ32" s="362"/>
      <c r="AK32" s="360"/>
      <c r="AL32" s="361"/>
      <c r="AM32" s="361"/>
      <c r="AN32" s="361"/>
      <c r="AO32" s="361"/>
      <c r="AP32" s="361"/>
      <c r="AQ32" s="361"/>
      <c r="AR32" s="361"/>
      <c r="AS32" s="361"/>
      <c r="AT32" s="361"/>
      <c r="AU32" s="361"/>
      <c r="AV32" s="361"/>
      <c r="AW32" s="361"/>
      <c r="AX32" s="362"/>
      <c r="AY32" s="351"/>
      <c r="AZ32" s="352"/>
      <c r="BA32" s="352"/>
      <c r="BB32" s="353"/>
      <c r="BC32" s="351"/>
      <c r="BD32" s="352"/>
      <c r="BE32" s="352"/>
      <c r="BF32" s="353"/>
      <c r="BG32" s="369"/>
      <c r="BH32" s="370"/>
      <c r="BI32" s="370"/>
      <c r="BJ32" s="371"/>
      <c r="BK32" s="318"/>
      <c r="BL32" s="319"/>
      <c r="BM32" s="319"/>
      <c r="BN32" s="319"/>
      <c r="BO32" s="319"/>
      <c r="BP32" s="320"/>
      <c r="BQ32" s="318"/>
      <c r="BR32" s="319"/>
      <c r="BS32" s="319"/>
      <c r="BT32" s="319"/>
      <c r="BU32" s="319"/>
      <c r="BV32" s="319"/>
      <c r="BW32" s="320"/>
      <c r="BX32" s="318"/>
      <c r="BY32" s="319"/>
      <c r="BZ32" s="319"/>
      <c r="CA32" s="319"/>
      <c r="CB32" s="319"/>
      <c r="CC32" s="320"/>
      <c r="CD32" s="318"/>
      <c r="CE32" s="319"/>
      <c r="CF32" s="319"/>
      <c r="CG32" s="319"/>
      <c r="CH32" s="319"/>
      <c r="CI32" s="320"/>
      <c r="CJ32" s="73"/>
    </row>
    <row r="33" spans="2:88" ht="9" customHeight="1" thickBot="1" x14ac:dyDescent="0.3">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6"/>
      <c r="Z33" s="354"/>
      <c r="AA33" s="355"/>
      <c r="AB33" s="355"/>
      <c r="AC33" s="355"/>
      <c r="AD33" s="356"/>
      <c r="AE33" s="363"/>
      <c r="AF33" s="364"/>
      <c r="AG33" s="364"/>
      <c r="AH33" s="364"/>
      <c r="AI33" s="364"/>
      <c r="AJ33" s="365"/>
      <c r="AK33" s="360"/>
      <c r="AL33" s="361"/>
      <c r="AM33" s="361"/>
      <c r="AN33" s="361"/>
      <c r="AO33" s="361"/>
      <c r="AP33" s="361"/>
      <c r="AQ33" s="361"/>
      <c r="AR33" s="361"/>
      <c r="AS33" s="361"/>
      <c r="AT33" s="361"/>
      <c r="AU33" s="361"/>
      <c r="AV33" s="361"/>
      <c r="AW33" s="361"/>
      <c r="AX33" s="362"/>
      <c r="AY33" s="351"/>
      <c r="AZ33" s="352"/>
      <c r="BA33" s="352"/>
      <c r="BB33" s="353"/>
      <c r="BC33" s="351"/>
      <c r="BD33" s="352"/>
      <c r="BE33" s="352"/>
      <c r="BF33" s="353"/>
      <c r="BG33" s="369"/>
      <c r="BH33" s="370"/>
      <c r="BI33" s="370"/>
      <c r="BJ33" s="371"/>
      <c r="BK33" s="318"/>
      <c r="BL33" s="319"/>
      <c r="BM33" s="319"/>
      <c r="BN33" s="319"/>
      <c r="BO33" s="319"/>
      <c r="BP33" s="320"/>
      <c r="BQ33" s="321"/>
      <c r="BR33" s="322"/>
      <c r="BS33" s="322"/>
      <c r="BT33" s="322"/>
      <c r="BU33" s="322"/>
      <c r="BV33" s="322"/>
      <c r="BW33" s="323"/>
      <c r="BX33" s="321"/>
      <c r="BY33" s="322"/>
      <c r="BZ33" s="322"/>
      <c r="CA33" s="322"/>
      <c r="CB33" s="322"/>
      <c r="CC33" s="323"/>
      <c r="CD33" s="321"/>
      <c r="CE33" s="322"/>
      <c r="CF33" s="322"/>
      <c r="CG33" s="322"/>
      <c r="CH33" s="322"/>
      <c r="CI33" s="323"/>
      <c r="CJ33" s="73"/>
    </row>
    <row r="34" spans="2:88" ht="18" customHeight="1" x14ac:dyDescent="0.25">
      <c r="B34" s="324" t="s">
        <v>381</v>
      </c>
      <c r="C34" s="325"/>
      <c r="D34" s="325"/>
      <c r="E34" s="325"/>
      <c r="F34" s="325"/>
      <c r="G34" s="325"/>
      <c r="H34" s="325"/>
      <c r="I34" s="325"/>
      <c r="J34" s="325"/>
      <c r="K34" s="325"/>
      <c r="L34" s="325"/>
      <c r="M34" s="325"/>
      <c r="N34" s="325"/>
      <c r="O34" s="325"/>
      <c r="P34" s="325"/>
      <c r="Q34" s="325"/>
      <c r="R34" s="325"/>
      <c r="S34" s="325"/>
      <c r="T34" s="325"/>
      <c r="U34" s="325"/>
      <c r="V34" s="325"/>
      <c r="W34" s="325"/>
      <c r="X34" s="325"/>
      <c r="Y34" s="326"/>
      <c r="Z34" s="333" t="s">
        <v>382</v>
      </c>
      <c r="AA34" s="334"/>
      <c r="AB34" s="334"/>
      <c r="AC34" s="334"/>
      <c r="AD34" s="335"/>
      <c r="AE34" s="333">
        <v>2</v>
      </c>
      <c r="AF34" s="334"/>
      <c r="AG34" s="334"/>
      <c r="AH34" s="334"/>
      <c r="AI34" s="334"/>
      <c r="AJ34" s="334"/>
      <c r="AK34" s="342" t="s">
        <v>41</v>
      </c>
      <c r="AL34" s="343"/>
      <c r="AM34" s="343"/>
      <c r="AN34" s="343"/>
      <c r="AO34" s="343"/>
      <c r="AP34" s="343"/>
      <c r="AQ34" s="343"/>
      <c r="AR34" s="343"/>
      <c r="AS34" s="343"/>
      <c r="AT34" s="343"/>
      <c r="AU34" s="343"/>
      <c r="AV34" s="343"/>
      <c r="AW34" s="343"/>
      <c r="AX34" s="344"/>
      <c r="AY34" s="345">
        <v>8</v>
      </c>
      <c r="AZ34" s="346"/>
      <c r="BA34" s="346"/>
      <c r="BB34" s="347"/>
      <c r="BC34" s="345">
        <f>+$AE$34*AY34</f>
        <v>16</v>
      </c>
      <c r="BD34" s="346"/>
      <c r="BE34" s="346"/>
      <c r="BF34" s="347"/>
      <c r="BG34" s="285">
        <v>22629</v>
      </c>
      <c r="BH34" s="286"/>
      <c r="BI34" s="286"/>
      <c r="BJ34" s="287"/>
      <c r="BK34" s="288">
        <f>+AY34*BG34</f>
        <v>181032</v>
      </c>
      <c r="BL34" s="289"/>
      <c r="BM34" s="289"/>
      <c r="BN34" s="289"/>
      <c r="BO34" s="289"/>
      <c r="BP34" s="290"/>
      <c r="BQ34" s="291">
        <v>100000</v>
      </c>
      <c r="BR34" s="292"/>
      <c r="BS34" s="292"/>
      <c r="BT34" s="292"/>
      <c r="BU34" s="292"/>
      <c r="BV34" s="292"/>
      <c r="BW34" s="293"/>
      <c r="BX34" s="291">
        <f>+(((BK51+BQ34)*15)/85)</f>
        <v>443566.5882352941</v>
      </c>
      <c r="BY34" s="292"/>
      <c r="BZ34" s="292"/>
      <c r="CA34" s="292"/>
      <c r="CB34" s="292"/>
      <c r="CC34" s="293"/>
      <c r="CD34" s="291">
        <f>+BK51+BQ34+BX34</f>
        <v>2957110.588235294</v>
      </c>
      <c r="CE34" s="292"/>
      <c r="CF34" s="292"/>
      <c r="CG34" s="292"/>
      <c r="CH34" s="292"/>
      <c r="CI34" s="293"/>
    </row>
    <row r="35" spans="2:88" ht="18" customHeight="1" x14ac:dyDescent="0.25">
      <c r="B35" s="327"/>
      <c r="C35" s="328"/>
      <c r="D35" s="328"/>
      <c r="E35" s="328"/>
      <c r="F35" s="328"/>
      <c r="G35" s="328"/>
      <c r="H35" s="328"/>
      <c r="I35" s="328"/>
      <c r="J35" s="328"/>
      <c r="K35" s="328"/>
      <c r="L35" s="328"/>
      <c r="M35" s="328"/>
      <c r="N35" s="328"/>
      <c r="O35" s="328"/>
      <c r="P35" s="328"/>
      <c r="Q35" s="328"/>
      <c r="R35" s="328"/>
      <c r="S35" s="328"/>
      <c r="T35" s="328"/>
      <c r="U35" s="328"/>
      <c r="V35" s="328"/>
      <c r="W35" s="328"/>
      <c r="X35" s="328"/>
      <c r="Y35" s="329"/>
      <c r="Z35" s="336"/>
      <c r="AA35" s="337"/>
      <c r="AB35" s="337"/>
      <c r="AC35" s="337"/>
      <c r="AD35" s="338"/>
      <c r="AE35" s="336"/>
      <c r="AF35" s="337"/>
      <c r="AG35" s="337"/>
      <c r="AH35" s="337"/>
      <c r="AI35" s="337"/>
      <c r="AJ35" s="337"/>
      <c r="AK35" s="649" t="s">
        <v>16</v>
      </c>
      <c r="AL35" s="650"/>
      <c r="AM35" s="650"/>
      <c r="AN35" s="650"/>
      <c r="AO35" s="650"/>
      <c r="AP35" s="650"/>
      <c r="AQ35" s="650"/>
      <c r="AR35" s="650"/>
      <c r="AS35" s="650"/>
      <c r="AT35" s="650"/>
      <c r="AU35" s="650"/>
      <c r="AV35" s="650"/>
      <c r="AW35" s="650"/>
      <c r="AX35" s="651"/>
      <c r="AY35" s="667">
        <v>8</v>
      </c>
      <c r="AZ35" s="668"/>
      <c r="BA35" s="668"/>
      <c r="BB35" s="669"/>
      <c r="BC35" s="667">
        <f>+$AE$34*AY35</f>
        <v>16</v>
      </c>
      <c r="BD35" s="668"/>
      <c r="BE35" s="668"/>
      <c r="BF35" s="669"/>
      <c r="BG35" s="661">
        <v>7925</v>
      </c>
      <c r="BH35" s="662"/>
      <c r="BI35" s="662"/>
      <c r="BJ35" s="663"/>
      <c r="BK35" s="664">
        <f>+AY35*BG35</f>
        <v>63400</v>
      </c>
      <c r="BL35" s="665"/>
      <c r="BM35" s="665"/>
      <c r="BN35" s="665"/>
      <c r="BO35" s="665"/>
      <c r="BP35" s="666"/>
      <c r="BQ35" s="294"/>
      <c r="BR35" s="295"/>
      <c r="BS35" s="295"/>
      <c r="BT35" s="295"/>
      <c r="BU35" s="295"/>
      <c r="BV35" s="295"/>
      <c r="BW35" s="296"/>
      <c r="BX35" s="294"/>
      <c r="BY35" s="295"/>
      <c r="BZ35" s="295"/>
      <c r="CA35" s="295"/>
      <c r="CB35" s="295"/>
      <c r="CC35" s="296"/>
      <c r="CD35" s="294"/>
      <c r="CE35" s="295"/>
      <c r="CF35" s="295"/>
      <c r="CG35" s="295"/>
      <c r="CH35" s="295"/>
      <c r="CI35" s="296"/>
    </row>
    <row r="36" spans="2:88" ht="18" customHeight="1" x14ac:dyDescent="0.25">
      <c r="B36" s="327"/>
      <c r="C36" s="328"/>
      <c r="D36" s="328"/>
      <c r="E36" s="328"/>
      <c r="F36" s="328"/>
      <c r="G36" s="328"/>
      <c r="H36" s="328"/>
      <c r="I36" s="328"/>
      <c r="J36" s="328"/>
      <c r="K36" s="328"/>
      <c r="L36" s="328"/>
      <c r="M36" s="328"/>
      <c r="N36" s="328"/>
      <c r="O36" s="328"/>
      <c r="P36" s="328"/>
      <c r="Q36" s="328"/>
      <c r="R36" s="328"/>
      <c r="S36" s="328"/>
      <c r="T36" s="328"/>
      <c r="U36" s="328"/>
      <c r="V36" s="328"/>
      <c r="W36" s="328"/>
      <c r="X36" s="328"/>
      <c r="Y36" s="329"/>
      <c r="Z36" s="336"/>
      <c r="AA36" s="337"/>
      <c r="AB36" s="337"/>
      <c r="AC36" s="337"/>
      <c r="AD36" s="338"/>
      <c r="AE36" s="336"/>
      <c r="AF36" s="337"/>
      <c r="AG36" s="337"/>
      <c r="AH36" s="337"/>
      <c r="AI36" s="337"/>
      <c r="AJ36" s="337"/>
      <c r="AK36" s="658" t="s">
        <v>23</v>
      </c>
      <c r="AL36" s="659"/>
      <c r="AM36" s="659"/>
      <c r="AN36" s="659"/>
      <c r="AO36" s="659"/>
      <c r="AP36" s="659"/>
      <c r="AQ36" s="659"/>
      <c r="AR36" s="659"/>
      <c r="AS36" s="659"/>
      <c r="AT36" s="659"/>
      <c r="AU36" s="659"/>
      <c r="AV36" s="659"/>
      <c r="AW36" s="659"/>
      <c r="AX36" s="660"/>
      <c r="AY36" s="303">
        <v>8</v>
      </c>
      <c r="AZ36" s="304"/>
      <c r="BA36" s="304"/>
      <c r="BB36" s="305"/>
      <c r="BC36" s="306">
        <f t="shared" ref="BC36:BC50" si="0">+$AE$34*AY36</f>
        <v>16</v>
      </c>
      <c r="BD36" s="307"/>
      <c r="BE36" s="307"/>
      <c r="BF36" s="308"/>
      <c r="BG36" s="309">
        <v>7925</v>
      </c>
      <c r="BH36" s="310"/>
      <c r="BI36" s="310"/>
      <c r="BJ36" s="311"/>
      <c r="BK36" s="312">
        <f t="shared" ref="BK36:BK50" si="1">+AY36*BG36</f>
        <v>63400</v>
      </c>
      <c r="BL36" s="313"/>
      <c r="BM36" s="313"/>
      <c r="BN36" s="313"/>
      <c r="BO36" s="313"/>
      <c r="BP36" s="314"/>
      <c r="BQ36" s="294"/>
      <c r="BR36" s="295"/>
      <c r="BS36" s="295"/>
      <c r="BT36" s="295"/>
      <c r="BU36" s="295"/>
      <c r="BV36" s="295"/>
      <c r="BW36" s="296"/>
      <c r="BX36" s="294"/>
      <c r="BY36" s="295"/>
      <c r="BZ36" s="295"/>
      <c r="CA36" s="295"/>
      <c r="CB36" s="295"/>
      <c r="CC36" s="296"/>
      <c r="CD36" s="294"/>
      <c r="CE36" s="295"/>
      <c r="CF36" s="295"/>
      <c r="CG36" s="295"/>
      <c r="CH36" s="295"/>
      <c r="CI36" s="296"/>
    </row>
    <row r="37" spans="2:88" ht="18" customHeight="1" x14ac:dyDescent="0.25">
      <c r="B37" s="327"/>
      <c r="C37" s="328"/>
      <c r="D37" s="328"/>
      <c r="E37" s="328"/>
      <c r="F37" s="328"/>
      <c r="G37" s="328"/>
      <c r="H37" s="328"/>
      <c r="I37" s="328"/>
      <c r="J37" s="328"/>
      <c r="K37" s="328"/>
      <c r="L37" s="328"/>
      <c r="M37" s="328"/>
      <c r="N37" s="328"/>
      <c r="O37" s="328"/>
      <c r="P37" s="328"/>
      <c r="Q37" s="328"/>
      <c r="R37" s="328"/>
      <c r="S37" s="328"/>
      <c r="T37" s="328"/>
      <c r="U37" s="328"/>
      <c r="V37" s="328"/>
      <c r="W37" s="328"/>
      <c r="X37" s="328"/>
      <c r="Y37" s="329"/>
      <c r="Z37" s="336"/>
      <c r="AA37" s="337"/>
      <c r="AB37" s="337"/>
      <c r="AC37" s="337"/>
      <c r="AD37" s="338"/>
      <c r="AE37" s="336"/>
      <c r="AF37" s="337"/>
      <c r="AG37" s="337"/>
      <c r="AH37" s="337"/>
      <c r="AI37" s="337"/>
      <c r="AJ37" s="337"/>
      <c r="AK37" s="658" t="s">
        <v>29</v>
      </c>
      <c r="AL37" s="659"/>
      <c r="AM37" s="659"/>
      <c r="AN37" s="659"/>
      <c r="AO37" s="659"/>
      <c r="AP37" s="659"/>
      <c r="AQ37" s="659"/>
      <c r="AR37" s="659"/>
      <c r="AS37" s="659"/>
      <c r="AT37" s="659"/>
      <c r="AU37" s="659"/>
      <c r="AV37" s="659"/>
      <c r="AW37" s="659"/>
      <c r="AX37" s="660"/>
      <c r="AY37" s="303">
        <v>8</v>
      </c>
      <c r="AZ37" s="304"/>
      <c r="BA37" s="304"/>
      <c r="BB37" s="305"/>
      <c r="BC37" s="306">
        <f t="shared" ref="BC37" si="2">+$AE$34*AY37</f>
        <v>16</v>
      </c>
      <c r="BD37" s="307"/>
      <c r="BE37" s="307"/>
      <c r="BF37" s="308"/>
      <c r="BG37" s="309">
        <v>7925</v>
      </c>
      <c r="BH37" s="310"/>
      <c r="BI37" s="310"/>
      <c r="BJ37" s="311"/>
      <c r="BK37" s="312">
        <f t="shared" ref="BK37" si="3">+AY37*BG37</f>
        <v>63400</v>
      </c>
      <c r="BL37" s="313"/>
      <c r="BM37" s="313"/>
      <c r="BN37" s="313"/>
      <c r="BO37" s="313"/>
      <c r="BP37" s="314"/>
      <c r="BQ37" s="294"/>
      <c r="BR37" s="295"/>
      <c r="BS37" s="295"/>
      <c r="BT37" s="295"/>
      <c r="BU37" s="295"/>
      <c r="BV37" s="295"/>
      <c r="BW37" s="296"/>
      <c r="BX37" s="294"/>
      <c r="BY37" s="295"/>
      <c r="BZ37" s="295"/>
      <c r="CA37" s="295"/>
      <c r="CB37" s="295"/>
      <c r="CC37" s="296"/>
      <c r="CD37" s="294"/>
      <c r="CE37" s="295"/>
      <c r="CF37" s="295"/>
      <c r="CG37" s="295"/>
      <c r="CH37" s="295"/>
      <c r="CI37" s="296"/>
    </row>
    <row r="38" spans="2:88" ht="18" customHeight="1" x14ac:dyDescent="0.25">
      <c r="B38" s="327"/>
      <c r="C38" s="328"/>
      <c r="D38" s="328"/>
      <c r="E38" s="328"/>
      <c r="F38" s="328"/>
      <c r="G38" s="328"/>
      <c r="H38" s="328"/>
      <c r="I38" s="328"/>
      <c r="J38" s="328"/>
      <c r="K38" s="328"/>
      <c r="L38" s="328"/>
      <c r="M38" s="328"/>
      <c r="N38" s="328"/>
      <c r="O38" s="328"/>
      <c r="P38" s="328"/>
      <c r="Q38" s="328"/>
      <c r="R38" s="328"/>
      <c r="S38" s="328"/>
      <c r="T38" s="328"/>
      <c r="U38" s="328"/>
      <c r="V38" s="328"/>
      <c r="W38" s="328"/>
      <c r="X38" s="328"/>
      <c r="Y38" s="329"/>
      <c r="Z38" s="336"/>
      <c r="AA38" s="337"/>
      <c r="AB38" s="337"/>
      <c r="AC38" s="337"/>
      <c r="AD38" s="338"/>
      <c r="AE38" s="336"/>
      <c r="AF38" s="337"/>
      <c r="AG38" s="337"/>
      <c r="AH38" s="337"/>
      <c r="AI38" s="337"/>
      <c r="AJ38" s="337"/>
      <c r="AK38" s="658" t="s">
        <v>5</v>
      </c>
      <c r="AL38" s="659"/>
      <c r="AM38" s="659"/>
      <c r="AN38" s="659"/>
      <c r="AO38" s="659"/>
      <c r="AP38" s="659"/>
      <c r="AQ38" s="659"/>
      <c r="AR38" s="659"/>
      <c r="AS38" s="659"/>
      <c r="AT38" s="659"/>
      <c r="AU38" s="659"/>
      <c r="AV38" s="659"/>
      <c r="AW38" s="659"/>
      <c r="AX38" s="660"/>
      <c r="AY38" s="303">
        <v>8</v>
      </c>
      <c r="AZ38" s="304"/>
      <c r="BA38" s="304"/>
      <c r="BB38" s="305"/>
      <c r="BC38" s="306">
        <f t="shared" ref="BC38" si="4">+$AE$34*AY38</f>
        <v>16</v>
      </c>
      <c r="BD38" s="307"/>
      <c r="BE38" s="307"/>
      <c r="BF38" s="308"/>
      <c r="BG38" s="309">
        <v>6778</v>
      </c>
      <c r="BH38" s="310"/>
      <c r="BI38" s="310"/>
      <c r="BJ38" s="311"/>
      <c r="BK38" s="312">
        <f t="shared" ref="BK38" si="5">+AY38*BG38</f>
        <v>54224</v>
      </c>
      <c r="BL38" s="313"/>
      <c r="BM38" s="313"/>
      <c r="BN38" s="313"/>
      <c r="BO38" s="313"/>
      <c r="BP38" s="314"/>
      <c r="BQ38" s="294"/>
      <c r="BR38" s="295"/>
      <c r="BS38" s="295"/>
      <c r="BT38" s="295"/>
      <c r="BU38" s="295"/>
      <c r="BV38" s="295"/>
      <c r="BW38" s="296"/>
      <c r="BX38" s="294"/>
      <c r="BY38" s="295"/>
      <c r="BZ38" s="295"/>
      <c r="CA38" s="295"/>
      <c r="CB38" s="295"/>
      <c r="CC38" s="296"/>
      <c r="CD38" s="294"/>
      <c r="CE38" s="295"/>
      <c r="CF38" s="295"/>
      <c r="CG38" s="295"/>
      <c r="CH38" s="295"/>
      <c r="CI38" s="296"/>
    </row>
    <row r="39" spans="2:88" ht="18" customHeight="1" x14ac:dyDescent="0.25">
      <c r="B39" s="327"/>
      <c r="C39" s="328"/>
      <c r="D39" s="328"/>
      <c r="E39" s="328"/>
      <c r="F39" s="328"/>
      <c r="G39" s="328"/>
      <c r="H39" s="328"/>
      <c r="I39" s="328"/>
      <c r="J39" s="328"/>
      <c r="K39" s="328"/>
      <c r="L39" s="328"/>
      <c r="M39" s="328"/>
      <c r="N39" s="328"/>
      <c r="O39" s="328"/>
      <c r="P39" s="328"/>
      <c r="Q39" s="328"/>
      <c r="R39" s="328"/>
      <c r="S39" s="328"/>
      <c r="T39" s="328"/>
      <c r="U39" s="328"/>
      <c r="V39" s="328"/>
      <c r="W39" s="328"/>
      <c r="X39" s="328"/>
      <c r="Y39" s="329"/>
      <c r="Z39" s="336"/>
      <c r="AA39" s="337"/>
      <c r="AB39" s="337"/>
      <c r="AC39" s="337"/>
      <c r="AD39" s="338"/>
      <c r="AE39" s="336"/>
      <c r="AF39" s="337"/>
      <c r="AG39" s="337"/>
      <c r="AH39" s="337"/>
      <c r="AI39" s="337"/>
      <c r="AJ39" s="337"/>
      <c r="AK39" s="658" t="s">
        <v>527</v>
      </c>
      <c r="AL39" s="659"/>
      <c r="AM39" s="659"/>
      <c r="AN39" s="659"/>
      <c r="AO39" s="659"/>
      <c r="AP39" s="659"/>
      <c r="AQ39" s="659"/>
      <c r="AR39" s="659"/>
      <c r="AS39" s="659"/>
      <c r="AT39" s="659"/>
      <c r="AU39" s="659"/>
      <c r="AV39" s="659"/>
      <c r="AW39" s="659"/>
      <c r="AX39" s="660"/>
      <c r="AY39" s="303">
        <v>16</v>
      </c>
      <c r="AZ39" s="304"/>
      <c r="BA39" s="304"/>
      <c r="BB39" s="305"/>
      <c r="BC39" s="306">
        <f t="shared" ref="BC39" si="6">+$AE$34*AY39</f>
        <v>32</v>
      </c>
      <c r="BD39" s="307"/>
      <c r="BE39" s="307"/>
      <c r="BF39" s="308"/>
      <c r="BG39" s="309">
        <v>18911</v>
      </c>
      <c r="BH39" s="310"/>
      <c r="BI39" s="310"/>
      <c r="BJ39" s="311"/>
      <c r="BK39" s="312">
        <f t="shared" ref="BK39" si="7">+AY39*BG39</f>
        <v>302576</v>
      </c>
      <c r="BL39" s="313"/>
      <c r="BM39" s="313"/>
      <c r="BN39" s="313"/>
      <c r="BO39" s="313"/>
      <c r="BP39" s="314"/>
      <c r="BQ39" s="294"/>
      <c r="BR39" s="295"/>
      <c r="BS39" s="295"/>
      <c r="BT39" s="295"/>
      <c r="BU39" s="295"/>
      <c r="BV39" s="295"/>
      <c r="BW39" s="296"/>
      <c r="BX39" s="294"/>
      <c r="BY39" s="295"/>
      <c r="BZ39" s="295"/>
      <c r="CA39" s="295"/>
      <c r="CB39" s="295"/>
      <c r="CC39" s="296"/>
      <c r="CD39" s="294"/>
      <c r="CE39" s="295"/>
      <c r="CF39" s="295"/>
      <c r="CG39" s="295"/>
      <c r="CH39" s="295"/>
      <c r="CI39" s="296"/>
    </row>
    <row r="40" spans="2:88" ht="18" customHeight="1" x14ac:dyDescent="0.25">
      <c r="B40" s="327"/>
      <c r="C40" s="328"/>
      <c r="D40" s="328"/>
      <c r="E40" s="328"/>
      <c r="F40" s="328"/>
      <c r="G40" s="328"/>
      <c r="H40" s="328"/>
      <c r="I40" s="328"/>
      <c r="J40" s="328"/>
      <c r="K40" s="328"/>
      <c r="L40" s="328"/>
      <c r="M40" s="328"/>
      <c r="N40" s="328"/>
      <c r="O40" s="328"/>
      <c r="P40" s="328"/>
      <c r="Q40" s="328"/>
      <c r="R40" s="328"/>
      <c r="S40" s="328"/>
      <c r="T40" s="328"/>
      <c r="U40" s="328"/>
      <c r="V40" s="328"/>
      <c r="W40" s="328"/>
      <c r="X40" s="328"/>
      <c r="Y40" s="329"/>
      <c r="Z40" s="336"/>
      <c r="AA40" s="337"/>
      <c r="AB40" s="337"/>
      <c r="AC40" s="337"/>
      <c r="AD40" s="338"/>
      <c r="AE40" s="336"/>
      <c r="AF40" s="337"/>
      <c r="AG40" s="337"/>
      <c r="AH40" s="337"/>
      <c r="AI40" s="337"/>
      <c r="AJ40" s="337"/>
      <c r="AK40" s="658" t="s">
        <v>13</v>
      </c>
      <c r="AL40" s="659"/>
      <c r="AM40" s="659"/>
      <c r="AN40" s="659"/>
      <c r="AO40" s="659"/>
      <c r="AP40" s="659"/>
      <c r="AQ40" s="659"/>
      <c r="AR40" s="659"/>
      <c r="AS40" s="659"/>
      <c r="AT40" s="659"/>
      <c r="AU40" s="659"/>
      <c r="AV40" s="659"/>
      <c r="AW40" s="659"/>
      <c r="AX40" s="660"/>
      <c r="AY40" s="303">
        <v>8</v>
      </c>
      <c r="AZ40" s="304"/>
      <c r="BA40" s="304"/>
      <c r="BB40" s="305"/>
      <c r="BC40" s="306">
        <f t="shared" si="0"/>
        <v>16</v>
      </c>
      <c r="BD40" s="307"/>
      <c r="BE40" s="307"/>
      <c r="BF40" s="308"/>
      <c r="BG40" s="309">
        <v>40826</v>
      </c>
      <c r="BH40" s="310"/>
      <c r="BI40" s="310"/>
      <c r="BJ40" s="311"/>
      <c r="BK40" s="312">
        <f t="shared" si="1"/>
        <v>326608</v>
      </c>
      <c r="BL40" s="313"/>
      <c r="BM40" s="313"/>
      <c r="BN40" s="313"/>
      <c r="BO40" s="313"/>
      <c r="BP40" s="314"/>
      <c r="BQ40" s="294"/>
      <c r="BR40" s="295"/>
      <c r="BS40" s="295"/>
      <c r="BT40" s="295"/>
      <c r="BU40" s="295"/>
      <c r="BV40" s="295"/>
      <c r="BW40" s="296"/>
      <c r="BX40" s="294"/>
      <c r="BY40" s="295"/>
      <c r="BZ40" s="295"/>
      <c r="CA40" s="295"/>
      <c r="CB40" s="295"/>
      <c r="CC40" s="296"/>
      <c r="CD40" s="294"/>
      <c r="CE40" s="295"/>
      <c r="CF40" s="295"/>
      <c r="CG40" s="295"/>
      <c r="CH40" s="295"/>
      <c r="CI40" s="296"/>
    </row>
    <row r="41" spans="2:88" ht="18" customHeight="1" x14ac:dyDescent="0.25">
      <c r="B41" s="327"/>
      <c r="C41" s="328"/>
      <c r="D41" s="328"/>
      <c r="E41" s="328"/>
      <c r="F41" s="328"/>
      <c r="G41" s="328"/>
      <c r="H41" s="328"/>
      <c r="I41" s="328"/>
      <c r="J41" s="328"/>
      <c r="K41" s="328"/>
      <c r="L41" s="328"/>
      <c r="M41" s="328"/>
      <c r="N41" s="328"/>
      <c r="O41" s="328"/>
      <c r="P41" s="328"/>
      <c r="Q41" s="328"/>
      <c r="R41" s="328"/>
      <c r="S41" s="328"/>
      <c r="T41" s="328"/>
      <c r="U41" s="328"/>
      <c r="V41" s="328"/>
      <c r="W41" s="328"/>
      <c r="X41" s="328"/>
      <c r="Y41" s="329"/>
      <c r="Z41" s="336"/>
      <c r="AA41" s="337"/>
      <c r="AB41" s="337"/>
      <c r="AC41" s="337"/>
      <c r="AD41" s="338"/>
      <c r="AE41" s="336"/>
      <c r="AF41" s="337"/>
      <c r="AG41" s="337"/>
      <c r="AH41" s="337"/>
      <c r="AI41" s="337"/>
      <c r="AJ41" s="337"/>
      <c r="AK41" s="658" t="s">
        <v>40</v>
      </c>
      <c r="AL41" s="659"/>
      <c r="AM41" s="659"/>
      <c r="AN41" s="659"/>
      <c r="AO41" s="659"/>
      <c r="AP41" s="659"/>
      <c r="AQ41" s="659"/>
      <c r="AR41" s="659"/>
      <c r="AS41" s="659"/>
      <c r="AT41" s="659"/>
      <c r="AU41" s="659"/>
      <c r="AV41" s="659"/>
      <c r="AW41" s="659"/>
      <c r="AX41" s="660"/>
      <c r="AY41" s="303">
        <v>8</v>
      </c>
      <c r="AZ41" s="304"/>
      <c r="BA41" s="304"/>
      <c r="BB41" s="305"/>
      <c r="BC41" s="374">
        <f t="shared" si="0"/>
        <v>16</v>
      </c>
      <c r="BD41" s="375"/>
      <c r="BE41" s="375"/>
      <c r="BF41" s="376"/>
      <c r="BG41" s="309">
        <v>26988</v>
      </c>
      <c r="BH41" s="310"/>
      <c r="BI41" s="310"/>
      <c r="BJ41" s="311"/>
      <c r="BK41" s="312">
        <f t="shared" si="1"/>
        <v>215904</v>
      </c>
      <c r="BL41" s="313"/>
      <c r="BM41" s="313"/>
      <c r="BN41" s="313"/>
      <c r="BO41" s="313"/>
      <c r="BP41" s="314"/>
      <c r="BQ41" s="294"/>
      <c r="BR41" s="295"/>
      <c r="BS41" s="295"/>
      <c r="BT41" s="295"/>
      <c r="BU41" s="295"/>
      <c r="BV41" s="295"/>
      <c r="BW41" s="296"/>
      <c r="BX41" s="294"/>
      <c r="BY41" s="295"/>
      <c r="BZ41" s="295"/>
      <c r="CA41" s="295"/>
      <c r="CB41" s="295"/>
      <c r="CC41" s="296"/>
      <c r="CD41" s="294"/>
      <c r="CE41" s="295"/>
      <c r="CF41" s="295"/>
      <c r="CG41" s="295"/>
      <c r="CH41" s="295"/>
      <c r="CI41" s="296"/>
    </row>
    <row r="42" spans="2:88" ht="18" customHeight="1" x14ac:dyDescent="0.25">
      <c r="B42" s="327"/>
      <c r="C42" s="328"/>
      <c r="D42" s="328"/>
      <c r="E42" s="328"/>
      <c r="F42" s="328"/>
      <c r="G42" s="328"/>
      <c r="H42" s="328"/>
      <c r="I42" s="328"/>
      <c r="J42" s="328"/>
      <c r="K42" s="328"/>
      <c r="L42" s="328"/>
      <c r="M42" s="328"/>
      <c r="N42" s="328"/>
      <c r="O42" s="328"/>
      <c r="P42" s="328"/>
      <c r="Q42" s="328"/>
      <c r="R42" s="328"/>
      <c r="S42" s="328"/>
      <c r="T42" s="328"/>
      <c r="U42" s="328"/>
      <c r="V42" s="328"/>
      <c r="W42" s="328"/>
      <c r="X42" s="328"/>
      <c r="Y42" s="329"/>
      <c r="Z42" s="336"/>
      <c r="AA42" s="337"/>
      <c r="AB42" s="337"/>
      <c r="AC42" s="337"/>
      <c r="AD42" s="338"/>
      <c r="AE42" s="336"/>
      <c r="AF42" s="337"/>
      <c r="AG42" s="337"/>
      <c r="AH42" s="337"/>
      <c r="AI42" s="337"/>
      <c r="AJ42" s="337"/>
      <c r="AK42" s="658" t="s">
        <v>528</v>
      </c>
      <c r="AL42" s="659"/>
      <c r="AM42" s="659"/>
      <c r="AN42" s="659"/>
      <c r="AO42" s="659"/>
      <c r="AP42" s="659"/>
      <c r="AQ42" s="659"/>
      <c r="AR42" s="659"/>
      <c r="AS42" s="659"/>
      <c r="AT42" s="659"/>
      <c r="AU42" s="659"/>
      <c r="AV42" s="659"/>
      <c r="AW42" s="659"/>
      <c r="AX42" s="660"/>
      <c r="AY42" s="303">
        <v>8</v>
      </c>
      <c r="AZ42" s="304"/>
      <c r="BA42" s="304"/>
      <c r="BB42" s="305"/>
      <c r="BC42" s="306">
        <f t="shared" si="0"/>
        <v>16</v>
      </c>
      <c r="BD42" s="307"/>
      <c r="BE42" s="307"/>
      <c r="BF42" s="308"/>
      <c r="BG42" s="309">
        <v>22530</v>
      </c>
      <c r="BH42" s="310"/>
      <c r="BI42" s="310"/>
      <c r="BJ42" s="311"/>
      <c r="BK42" s="312">
        <f t="shared" si="1"/>
        <v>180240</v>
      </c>
      <c r="BL42" s="313"/>
      <c r="BM42" s="313"/>
      <c r="BN42" s="313"/>
      <c r="BO42" s="313"/>
      <c r="BP42" s="314"/>
      <c r="BQ42" s="294"/>
      <c r="BR42" s="295"/>
      <c r="BS42" s="295"/>
      <c r="BT42" s="295"/>
      <c r="BU42" s="295"/>
      <c r="BV42" s="295"/>
      <c r="BW42" s="296"/>
      <c r="BX42" s="294"/>
      <c r="BY42" s="295"/>
      <c r="BZ42" s="295"/>
      <c r="CA42" s="295"/>
      <c r="CB42" s="295"/>
      <c r="CC42" s="296"/>
      <c r="CD42" s="294"/>
      <c r="CE42" s="295"/>
      <c r="CF42" s="295"/>
      <c r="CG42" s="295"/>
      <c r="CH42" s="295"/>
      <c r="CI42" s="296"/>
    </row>
    <row r="43" spans="2:88" ht="18" customHeight="1" x14ac:dyDescent="0.25">
      <c r="B43" s="327"/>
      <c r="C43" s="328"/>
      <c r="D43" s="328"/>
      <c r="E43" s="328"/>
      <c r="F43" s="328"/>
      <c r="G43" s="328"/>
      <c r="H43" s="328"/>
      <c r="I43" s="328"/>
      <c r="J43" s="328"/>
      <c r="K43" s="328"/>
      <c r="L43" s="328"/>
      <c r="M43" s="328"/>
      <c r="N43" s="328"/>
      <c r="O43" s="328"/>
      <c r="P43" s="328"/>
      <c r="Q43" s="328"/>
      <c r="R43" s="328"/>
      <c r="S43" s="328"/>
      <c r="T43" s="328"/>
      <c r="U43" s="328"/>
      <c r="V43" s="328"/>
      <c r="W43" s="328"/>
      <c r="X43" s="328"/>
      <c r="Y43" s="329"/>
      <c r="Z43" s="336"/>
      <c r="AA43" s="337"/>
      <c r="AB43" s="337"/>
      <c r="AC43" s="337"/>
      <c r="AD43" s="338"/>
      <c r="AE43" s="336"/>
      <c r="AF43" s="337"/>
      <c r="AG43" s="337"/>
      <c r="AH43" s="337"/>
      <c r="AI43" s="337"/>
      <c r="AJ43" s="337"/>
      <c r="AK43" s="658" t="s">
        <v>17</v>
      </c>
      <c r="AL43" s="659"/>
      <c r="AM43" s="659"/>
      <c r="AN43" s="659"/>
      <c r="AO43" s="659"/>
      <c r="AP43" s="659"/>
      <c r="AQ43" s="659"/>
      <c r="AR43" s="659"/>
      <c r="AS43" s="659"/>
      <c r="AT43" s="659"/>
      <c r="AU43" s="659"/>
      <c r="AV43" s="659"/>
      <c r="AW43" s="659"/>
      <c r="AX43" s="660"/>
      <c r="AY43" s="303">
        <v>8</v>
      </c>
      <c r="AZ43" s="304"/>
      <c r="BA43" s="304"/>
      <c r="BB43" s="305"/>
      <c r="BC43" s="306">
        <f t="shared" ref="BC43" si="8">+$AE$34*AY43</f>
        <v>16</v>
      </c>
      <c r="BD43" s="307"/>
      <c r="BE43" s="307"/>
      <c r="BF43" s="308"/>
      <c r="BG43" s="309">
        <v>6399</v>
      </c>
      <c r="BH43" s="310"/>
      <c r="BI43" s="310"/>
      <c r="BJ43" s="311"/>
      <c r="BK43" s="312">
        <f t="shared" ref="BK43" si="9">+AY43*BG43</f>
        <v>51192</v>
      </c>
      <c r="BL43" s="313"/>
      <c r="BM43" s="313"/>
      <c r="BN43" s="313"/>
      <c r="BO43" s="313"/>
      <c r="BP43" s="314"/>
      <c r="BQ43" s="294"/>
      <c r="BR43" s="295"/>
      <c r="BS43" s="295"/>
      <c r="BT43" s="295"/>
      <c r="BU43" s="295"/>
      <c r="BV43" s="295"/>
      <c r="BW43" s="296"/>
      <c r="BX43" s="294"/>
      <c r="BY43" s="295"/>
      <c r="BZ43" s="295"/>
      <c r="CA43" s="295"/>
      <c r="CB43" s="295"/>
      <c r="CC43" s="296"/>
      <c r="CD43" s="294"/>
      <c r="CE43" s="295"/>
      <c r="CF43" s="295"/>
      <c r="CG43" s="295"/>
      <c r="CH43" s="295"/>
      <c r="CI43" s="296"/>
    </row>
    <row r="44" spans="2:88" ht="18" customHeight="1" x14ac:dyDescent="0.25">
      <c r="B44" s="327"/>
      <c r="C44" s="328"/>
      <c r="D44" s="328"/>
      <c r="E44" s="328"/>
      <c r="F44" s="328"/>
      <c r="G44" s="328"/>
      <c r="H44" s="328"/>
      <c r="I44" s="328"/>
      <c r="J44" s="328"/>
      <c r="K44" s="328"/>
      <c r="L44" s="328"/>
      <c r="M44" s="328"/>
      <c r="N44" s="328"/>
      <c r="O44" s="328"/>
      <c r="P44" s="328"/>
      <c r="Q44" s="328"/>
      <c r="R44" s="328"/>
      <c r="S44" s="328"/>
      <c r="T44" s="328"/>
      <c r="U44" s="328"/>
      <c r="V44" s="328"/>
      <c r="W44" s="328"/>
      <c r="X44" s="328"/>
      <c r="Y44" s="329"/>
      <c r="Z44" s="336"/>
      <c r="AA44" s="337"/>
      <c r="AB44" s="337"/>
      <c r="AC44" s="337"/>
      <c r="AD44" s="338"/>
      <c r="AE44" s="336"/>
      <c r="AF44" s="337"/>
      <c r="AG44" s="337"/>
      <c r="AH44" s="337"/>
      <c r="AI44" s="337"/>
      <c r="AJ44" s="337"/>
      <c r="AK44" s="658" t="s">
        <v>529</v>
      </c>
      <c r="AL44" s="659"/>
      <c r="AM44" s="659"/>
      <c r="AN44" s="659"/>
      <c r="AO44" s="659"/>
      <c r="AP44" s="659"/>
      <c r="AQ44" s="659"/>
      <c r="AR44" s="659"/>
      <c r="AS44" s="659"/>
      <c r="AT44" s="659"/>
      <c r="AU44" s="659"/>
      <c r="AV44" s="659"/>
      <c r="AW44" s="659"/>
      <c r="AX44" s="660"/>
      <c r="AY44" s="303">
        <v>8</v>
      </c>
      <c r="AZ44" s="304"/>
      <c r="BA44" s="304"/>
      <c r="BB44" s="305"/>
      <c r="BC44" s="306">
        <f t="shared" si="0"/>
        <v>16</v>
      </c>
      <c r="BD44" s="307"/>
      <c r="BE44" s="307"/>
      <c r="BF44" s="308"/>
      <c r="BG44" s="309">
        <v>18911</v>
      </c>
      <c r="BH44" s="310"/>
      <c r="BI44" s="310"/>
      <c r="BJ44" s="311"/>
      <c r="BK44" s="312">
        <f t="shared" si="1"/>
        <v>151288</v>
      </c>
      <c r="BL44" s="313"/>
      <c r="BM44" s="313"/>
      <c r="BN44" s="313"/>
      <c r="BO44" s="313"/>
      <c r="BP44" s="314"/>
      <c r="BQ44" s="294"/>
      <c r="BR44" s="295"/>
      <c r="BS44" s="295"/>
      <c r="BT44" s="295"/>
      <c r="BU44" s="295"/>
      <c r="BV44" s="295"/>
      <c r="BW44" s="296"/>
      <c r="BX44" s="294"/>
      <c r="BY44" s="295"/>
      <c r="BZ44" s="295"/>
      <c r="CA44" s="295"/>
      <c r="CB44" s="295"/>
      <c r="CC44" s="296"/>
      <c r="CD44" s="294"/>
      <c r="CE44" s="295"/>
      <c r="CF44" s="295"/>
      <c r="CG44" s="295"/>
      <c r="CH44" s="295"/>
      <c r="CI44" s="296"/>
    </row>
    <row r="45" spans="2:88" ht="18" customHeight="1" x14ac:dyDescent="0.25">
      <c r="B45" s="327"/>
      <c r="C45" s="328"/>
      <c r="D45" s="328"/>
      <c r="E45" s="328"/>
      <c r="F45" s="328"/>
      <c r="G45" s="328"/>
      <c r="H45" s="328"/>
      <c r="I45" s="328"/>
      <c r="J45" s="328"/>
      <c r="K45" s="328"/>
      <c r="L45" s="328"/>
      <c r="M45" s="328"/>
      <c r="N45" s="328"/>
      <c r="O45" s="328"/>
      <c r="P45" s="328"/>
      <c r="Q45" s="328"/>
      <c r="R45" s="328"/>
      <c r="S45" s="328"/>
      <c r="T45" s="328"/>
      <c r="U45" s="328"/>
      <c r="V45" s="328"/>
      <c r="W45" s="328"/>
      <c r="X45" s="328"/>
      <c r="Y45" s="329"/>
      <c r="Z45" s="336"/>
      <c r="AA45" s="337"/>
      <c r="AB45" s="337"/>
      <c r="AC45" s="337"/>
      <c r="AD45" s="338"/>
      <c r="AE45" s="336"/>
      <c r="AF45" s="337"/>
      <c r="AG45" s="337"/>
      <c r="AH45" s="337"/>
      <c r="AI45" s="337"/>
      <c r="AJ45" s="337"/>
      <c r="AK45" s="658" t="s">
        <v>526</v>
      </c>
      <c r="AL45" s="659"/>
      <c r="AM45" s="659"/>
      <c r="AN45" s="659"/>
      <c r="AO45" s="659"/>
      <c r="AP45" s="659"/>
      <c r="AQ45" s="659"/>
      <c r="AR45" s="659"/>
      <c r="AS45" s="659"/>
      <c r="AT45" s="659"/>
      <c r="AU45" s="659"/>
      <c r="AV45" s="659"/>
      <c r="AW45" s="659"/>
      <c r="AX45" s="660"/>
      <c r="AY45" s="303">
        <v>8</v>
      </c>
      <c r="AZ45" s="304"/>
      <c r="BA45" s="304"/>
      <c r="BB45" s="305"/>
      <c r="BC45" s="306">
        <f t="shared" si="0"/>
        <v>16</v>
      </c>
      <c r="BD45" s="307"/>
      <c r="BE45" s="307"/>
      <c r="BF45" s="308"/>
      <c r="BG45" s="309">
        <v>7925</v>
      </c>
      <c r="BH45" s="310"/>
      <c r="BI45" s="310"/>
      <c r="BJ45" s="311"/>
      <c r="BK45" s="312">
        <f t="shared" si="1"/>
        <v>63400</v>
      </c>
      <c r="BL45" s="313"/>
      <c r="BM45" s="313"/>
      <c r="BN45" s="313"/>
      <c r="BO45" s="313"/>
      <c r="BP45" s="314"/>
      <c r="BQ45" s="294"/>
      <c r="BR45" s="295"/>
      <c r="BS45" s="295"/>
      <c r="BT45" s="295"/>
      <c r="BU45" s="295"/>
      <c r="BV45" s="295"/>
      <c r="BW45" s="296"/>
      <c r="BX45" s="294"/>
      <c r="BY45" s="295"/>
      <c r="BZ45" s="295"/>
      <c r="CA45" s="295"/>
      <c r="CB45" s="295"/>
      <c r="CC45" s="296"/>
      <c r="CD45" s="294"/>
      <c r="CE45" s="295"/>
      <c r="CF45" s="295"/>
      <c r="CG45" s="295"/>
      <c r="CH45" s="295"/>
      <c r="CI45" s="296"/>
    </row>
    <row r="46" spans="2:88" ht="18" customHeight="1" x14ac:dyDescent="0.25">
      <c r="B46" s="327"/>
      <c r="C46" s="328"/>
      <c r="D46" s="328"/>
      <c r="E46" s="328"/>
      <c r="F46" s="328"/>
      <c r="G46" s="328"/>
      <c r="H46" s="328"/>
      <c r="I46" s="328"/>
      <c r="J46" s="328"/>
      <c r="K46" s="328"/>
      <c r="L46" s="328"/>
      <c r="M46" s="328"/>
      <c r="N46" s="328"/>
      <c r="O46" s="328"/>
      <c r="P46" s="328"/>
      <c r="Q46" s="328"/>
      <c r="R46" s="328"/>
      <c r="S46" s="328"/>
      <c r="T46" s="328"/>
      <c r="U46" s="328"/>
      <c r="V46" s="328"/>
      <c r="W46" s="328"/>
      <c r="X46" s="328"/>
      <c r="Y46" s="329"/>
      <c r="Z46" s="336"/>
      <c r="AA46" s="337"/>
      <c r="AB46" s="337"/>
      <c r="AC46" s="337"/>
      <c r="AD46" s="338"/>
      <c r="AE46" s="336"/>
      <c r="AF46" s="337"/>
      <c r="AG46" s="337"/>
      <c r="AH46" s="337"/>
      <c r="AI46" s="337"/>
      <c r="AJ46" s="337"/>
      <c r="AK46" s="658" t="s">
        <v>530</v>
      </c>
      <c r="AL46" s="659"/>
      <c r="AM46" s="659"/>
      <c r="AN46" s="659"/>
      <c r="AO46" s="659"/>
      <c r="AP46" s="659"/>
      <c r="AQ46" s="659"/>
      <c r="AR46" s="659"/>
      <c r="AS46" s="659"/>
      <c r="AT46" s="659"/>
      <c r="AU46" s="659"/>
      <c r="AV46" s="659"/>
      <c r="AW46" s="659"/>
      <c r="AX46" s="660"/>
      <c r="AY46" s="303">
        <v>8</v>
      </c>
      <c r="AZ46" s="304"/>
      <c r="BA46" s="304"/>
      <c r="BB46" s="305"/>
      <c r="BC46" s="306">
        <f t="shared" si="0"/>
        <v>16</v>
      </c>
      <c r="BD46" s="307"/>
      <c r="BE46" s="307"/>
      <c r="BF46" s="308"/>
      <c r="BG46" s="309">
        <v>22629</v>
      </c>
      <c r="BH46" s="310"/>
      <c r="BI46" s="310"/>
      <c r="BJ46" s="311"/>
      <c r="BK46" s="312">
        <f t="shared" si="1"/>
        <v>181032</v>
      </c>
      <c r="BL46" s="313"/>
      <c r="BM46" s="313"/>
      <c r="BN46" s="313"/>
      <c r="BO46" s="313"/>
      <c r="BP46" s="314"/>
      <c r="BQ46" s="294"/>
      <c r="BR46" s="295"/>
      <c r="BS46" s="295"/>
      <c r="BT46" s="295"/>
      <c r="BU46" s="295"/>
      <c r="BV46" s="295"/>
      <c r="BW46" s="296"/>
      <c r="BX46" s="294"/>
      <c r="BY46" s="295"/>
      <c r="BZ46" s="295"/>
      <c r="CA46" s="295"/>
      <c r="CB46" s="295"/>
      <c r="CC46" s="296"/>
      <c r="CD46" s="294"/>
      <c r="CE46" s="295"/>
      <c r="CF46" s="295"/>
      <c r="CG46" s="295"/>
      <c r="CH46" s="295"/>
      <c r="CI46" s="296"/>
    </row>
    <row r="47" spans="2:88" ht="18" customHeight="1" x14ac:dyDescent="0.25">
      <c r="B47" s="327"/>
      <c r="C47" s="328"/>
      <c r="D47" s="328"/>
      <c r="E47" s="328"/>
      <c r="F47" s="328"/>
      <c r="G47" s="328"/>
      <c r="H47" s="328"/>
      <c r="I47" s="328"/>
      <c r="J47" s="328"/>
      <c r="K47" s="328"/>
      <c r="L47" s="328"/>
      <c r="M47" s="328"/>
      <c r="N47" s="328"/>
      <c r="O47" s="328"/>
      <c r="P47" s="328"/>
      <c r="Q47" s="328"/>
      <c r="R47" s="328"/>
      <c r="S47" s="328"/>
      <c r="T47" s="328"/>
      <c r="U47" s="328"/>
      <c r="V47" s="328"/>
      <c r="W47" s="328"/>
      <c r="X47" s="328"/>
      <c r="Y47" s="329"/>
      <c r="Z47" s="336"/>
      <c r="AA47" s="337"/>
      <c r="AB47" s="337"/>
      <c r="AC47" s="337"/>
      <c r="AD47" s="338"/>
      <c r="AE47" s="336"/>
      <c r="AF47" s="337"/>
      <c r="AG47" s="337"/>
      <c r="AH47" s="337"/>
      <c r="AI47" s="337"/>
      <c r="AJ47" s="337"/>
      <c r="AK47" s="658" t="s">
        <v>18</v>
      </c>
      <c r="AL47" s="659"/>
      <c r="AM47" s="659"/>
      <c r="AN47" s="659"/>
      <c r="AO47" s="659"/>
      <c r="AP47" s="659"/>
      <c r="AQ47" s="659"/>
      <c r="AR47" s="659"/>
      <c r="AS47" s="659"/>
      <c r="AT47" s="659"/>
      <c r="AU47" s="659"/>
      <c r="AV47" s="659"/>
      <c r="AW47" s="659"/>
      <c r="AX47" s="660"/>
      <c r="AY47" s="303">
        <v>8</v>
      </c>
      <c r="AZ47" s="304"/>
      <c r="BA47" s="304"/>
      <c r="BB47" s="305"/>
      <c r="BC47" s="306">
        <f t="shared" si="0"/>
        <v>16</v>
      </c>
      <c r="BD47" s="307"/>
      <c r="BE47" s="307"/>
      <c r="BF47" s="308"/>
      <c r="BG47" s="309">
        <v>28961</v>
      </c>
      <c r="BH47" s="310"/>
      <c r="BI47" s="310"/>
      <c r="BJ47" s="311"/>
      <c r="BK47" s="312">
        <f t="shared" si="1"/>
        <v>231688</v>
      </c>
      <c r="BL47" s="313"/>
      <c r="BM47" s="313"/>
      <c r="BN47" s="313"/>
      <c r="BO47" s="313"/>
      <c r="BP47" s="314"/>
      <c r="BQ47" s="294"/>
      <c r="BR47" s="295"/>
      <c r="BS47" s="295"/>
      <c r="BT47" s="295"/>
      <c r="BU47" s="295"/>
      <c r="BV47" s="295"/>
      <c r="BW47" s="296"/>
      <c r="BX47" s="294"/>
      <c r="BY47" s="295"/>
      <c r="BZ47" s="295"/>
      <c r="CA47" s="295"/>
      <c r="CB47" s="295"/>
      <c r="CC47" s="296"/>
      <c r="CD47" s="294"/>
      <c r="CE47" s="295"/>
      <c r="CF47" s="295"/>
      <c r="CG47" s="295"/>
      <c r="CH47" s="295"/>
      <c r="CI47" s="296"/>
    </row>
    <row r="48" spans="2:88" ht="18" customHeight="1" x14ac:dyDescent="0.25">
      <c r="B48" s="327"/>
      <c r="C48" s="328"/>
      <c r="D48" s="328"/>
      <c r="E48" s="328"/>
      <c r="F48" s="328"/>
      <c r="G48" s="328"/>
      <c r="H48" s="328"/>
      <c r="I48" s="328"/>
      <c r="J48" s="328"/>
      <c r="K48" s="328"/>
      <c r="L48" s="328"/>
      <c r="M48" s="328"/>
      <c r="N48" s="328"/>
      <c r="O48" s="328"/>
      <c r="P48" s="328"/>
      <c r="Q48" s="328"/>
      <c r="R48" s="328"/>
      <c r="S48" s="328"/>
      <c r="T48" s="328"/>
      <c r="U48" s="328"/>
      <c r="V48" s="328"/>
      <c r="W48" s="328"/>
      <c r="X48" s="328"/>
      <c r="Y48" s="329"/>
      <c r="Z48" s="336"/>
      <c r="AA48" s="337"/>
      <c r="AB48" s="337"/>
      <c r="AC48" s="337"/>
      <c r="AD48" s="338"/>
      <c r="AE48" s="336"/>
      <c r="AF48" s="337"/>
      <c r="AG48" s="337"/>
      <c r="AH48" s="337"/>
      <c r="AI48" s="337"/>
      <c r="AJ48" s="337"/>
      <c r="AK48" s="658" t="s">
        <v>37</v>
      </c>
      <c r="AL48" s="659"/>
      <c r="AM48" s="659"/>
      <c r="AN48" s="659"/>
      <c r="AO48" s="659"/>
      <c r="AP48" s="659"/>
      <c r="AQ48" s="659"/>
      <c r="AR48" s="659"/>
      <c r="AS48" s="659"/>
      <c r="AT48" s="659"/>
      <c r="AU48" s="659"/>
      <c r="AV48" s="659"/>
      <c r="AW48" s="659"/>
      <c r="AX48" s="660"/>
      <c r="AY48" s="303">
        <v>8</v>
      </c>
      <c r="AZ48" s="304"/>
      <c r="BA48" s="304"/>
      <c r="BB48" s="305"/>
      <c r="BC48" s="306">
        <f t="shared" ref="BC48:BC49" si="10">+$AE$34*AY48</f>
        <v>16</v>
      </c>
      <c r="BD48" s="307"/>
      <c r="BE48" s="307"/>
      <c r="BF48" s="308"/>
      <c r="BG48" s="309">
        <v>11840</v>
      </c>
      <c r="BH48" s="310"/>
      <c r="BI48" s="310"/>
      <c r="BJ48" s="311"/>
      <c r="BK48" s="312">
        <f t="shared" ref="BK48:BK49" si="11">+AY48*BG48</f>
        <v>94720</v>
      </c>
      <c r="BL48" s="313"/>
      <c r="BM48" s="313"/>
      <c r="BN48" s="313"/>
      <c r="BO48" s="313"/>
      <c r="BP48" s="314"/>
      <c r="BQ48" s="294"/>
      <c r="BR48" s="295"/>
      <c r="BS48" s="295"/>
      <c r="BT48" s="295"/>
      <c r="BU48" s="295"/>
      <c r="BV48" s="295"/>
      <c r="BW48" s="296"/>
      <c r="BX48" s="294"/>
      <c r="BY48" s="295"/>
      <c r="BZ48" s="295"/>
      <c r="CA48" s="295"/>
      <c r="CB48" s="295"/>
      <c r="CC48" s="296"/>
      <c r="CD48" s="294"/>
      <c r="CE48" s="295"/>
      <c r="CF48" s="295"/>
      <c r="CG48" s="295"/>
      <c r="CH48" s="295"/>
      <c r="CI48" s="296"/>
    </row>
    <row r="49" spans="1:88" ht="18" customHeight="1" x14ac:dyDescent="0.25">
      <c r="B49" s="327"/>
      <c r="C49" s="328"/>
      <c r="D49" s="328"/>
      <c r="E49" s="328"/>
      <c r="F49" s="328"/>
      <c r="G49" s="328"/>
      <c r="H49" s="328"/>
      <c r="I49" s="328"/>
      <c r="J49" s="328"/>
      <c r="K49" s="328"/>
      <c r="L49" s="328"/>
      <c r="M49" s="328"/>
      <c r="N49" s="328"/>
      <c r="O49" s="328"/>
      <c r="P49" s="328"/>
      <c r="Q49" s="328"/>
      <c r="R49" s="328"/>
      <c r="S49" s="328"/>
      <c r="T49" s="328"/>
      <c r="U49" s="328"/>
      <c r="V49" s="328"/>
      <c r="W49" s="328"/>
      <c r="X49" s="328"/>
      <c r="Y49" s="329"/>
      <c r="Z49" s="336"/>
      <c r="AA49" s="337"/>
      <c r="AB49" s="337"/>
      <c r="AC49" s="337"/>
      <c r="AD49" s="338"/>
      <c r="AE49" s="336"/>
      <c r="AF49" s="337"/>
      <c r="AG49" s="337"/>
      <c r="AH49" s="337"/>
      <c r="AI49" s="337"/>
      <c r="AJ49" s="337"/>
      <c r="AK49" s="658" t="s">
        <v>38</v>
      </c>
      <c r="AL49" s="659"/>
      <c r="AM49" s="659"/>
      <c r="AN49" s="659"/>
      <c r="AO49" s="659"/>
      <c r="AP49" s="659"/>
      <c r="AQ49" s="659"/>
      <c r="AR49" s="659"/>
      <c r="AS49" s="659"/>
      <c r="AT49" s="659"/>
      <c r="AU49" s="659"/>
      <c r="AV49" s="659"/>
      <c r="AW49" s="659"/>
      <c r="AX49" s="660"/>
      <c r="AY49" s="303">
        <v>8</v>
      </c>
      <c r="AZ49" s="304"/>
      <c r="BA49" s="304"/>
      <c r="BB49" s="305"/>
      <c r="BC49" s="306">
        <f t="shared" si="10"/>
        <v>16</v>
      </c>
      <c r="BD49" s="307"/>
      <c r="BE49" s="307"/>
      <c r="BF49" s="308"/>
      <c r="BG49" s="309">
        <v>11840</v>
      </c>
      <c r="BH49" s="310"/>
      <c r="BI49" s="310"/>
      <c r="BJ49" s="311"/>
      <c r="BK49" s="312">
        <f t="shared" si="11"/>
        <v>94720</v>
      </c>
      <c r="BL49" s="313"/>
      <c r="BM49" s="313"/>
      <c r="BN49" s="313"/>
      <c r="BO49" s="313"/>
      <c r="BP49" s="314"/>
      <c r="BQ49" s="294"/>
      <c r="BR49" s="295"/>
      <c r="BS49" s="295"/>
      <c r="BT49" s="295"/>
      <c r="BU49" s="295"/>
      <c r="BV49" s="295"/>
      <c r="BW49" s="296"/>
      <c r="BX49" s="294"/>
      <c r="BY49" s="295"/>
      <c r="BZ49" s="295"/>
      <c r="CA49" s="295"/>
      <c r="CB49" s="295"/>
      <c r="CC49" s="296"/>
      <c r="CD49" s="294"/>
      <c r="CE49" s="295"/>
      <c r="CF49" s="295"/>
      <c r="CG49" s="295"/>
      <c r="CH49" s="295"/>
      <c r="CI49" s="296"/>
    </row>
    <row r="50" spans="1:88" ht="18" customHeight="1" thickBot="1" x14ac:dyDescent="0.3">
      <c r="B50" s="327"/>
      <c r="C50" s="328"/>
      <c r="D50" s="328"/>
      <c r="E50" s="328"/>
      <c r="F50" s="328"/>
      <c r="G50" s="328"/>
      <c r="H50" s="328"/>
      <c r="I50" s="328"/>
      <c r="J50" s="328"/>
      <c r="K50" s="328"/>
      <c r="L50" s="328"/>
      <c r="M50" s="328"/>
      <c r="N50" s="328"/>
      <c r="O50" s="328"/>
      <c r="P50" s="328"/>
      <c r="Q50" s="328"/>
      <c r="R50" s="328"/>
      <c r="S50" s="328"/>
      <c r="T50" s="328"/>
      <c r="U50" s="328"/>
      <c r="V50" s="328"/>
      <c r="W50" s="328"/>
      <c r="X50" s="328"/>
      <c r="Y50" s="329"/>
      <c r="Z50" s="336"/>
      <c r="AA50" s="337"/>
      <c r="AB50" s="337"/>
      <c r="AC50" s="337"/>
      <c r="AD50" s="338"/>
      <c r="AE50" s="336"/>
      <c r="AF50" s="337"/>
      <c r="AG50" s="337"/>
      <c r="AH50" s="337"/>
      <c r="AI50" s="337"/>
      <c r="AJ50" s="337"/>
      <c r="AK50" s="681" t="s">
        <v>39</v>
      </c>
      <c r="AL50" s="687"/>
      <c r="AM50" s="687"/>
      <c r="AN50" s="687"/>
      <c r="AO50" s="687"/>
      <c r="AP50" s="687"/>
      <c r="AQ50" s="687"/>
      <c r="AR50" s="687"/>
      <c r="AS50" s="687"/>
      <c r="AT50" s="687"/>
      <c r="AU50" s="687"/>
      <c r="AV50" s="687"/>
      <c r="AW50" s="687"/>
      <c r="AX50" s="688"/>
      <c r="AY50" s="303">
        <v>8</v>
      </c>
      <c r="AZ50" s="304"/>
      <c r="BA50" s="304"/>
      <c r="BB50" s="305"/>
      <c r="BC50" s="306">
        <f t="shared" si="0"/>
        <v>16</v>
      </c>
      <c r="BD50" s="307"/>
      <c r="BE50" s="307"/>
      <c r="BF50" s="308"/>
      <c r="BG50" s="309">
        <v>11840</v>
      </c>
      <c r="BH50" s="310"/>
      <c r="BI50" s="310"/>
      <c r="BJ50" s="311"/>
      <c r="BK50" s="312">
        <f t="shared" si="1"/>
        <v>94720</v>
      </c>
      <c r="BL50" s="313"/>
      <c r="BM50" s="313"/>
      <c r="BN50" s="313"/>
      <c r="BO50" s="313"/>
      <c r="BP50" s="314"/>
      <c r="BQ50" s="294"/>
      <c r="BR50" s="295"/>
      <c r="BS50" s="295"/>
      <c r="BT50" s="295"/>
      <c r="BU50" s="295"/>
      <c r="BV50" s="295"/>
      <c r="BW50" s="296"/>
      <c r="BX50" s="294"/>
      <c r="BY50" s="295"/>
      <c r="BZ50" s="295"/>
      <c r="CA50" s="295"/>
      <c r="CB50" s="295"/>
      <c r="CC50" s="296"/>
      <c r="CD50" s="294"/>
      <c r="CE50" s="295"/>
      <c r="CF50" s="295"/>
      <c r="CG50" s="295"/>
      <c r="CH50" s="295"/>
      <c r="CI50" s="296"/>
    </row>
    <row r="51" spans="1:88" ht="18" customHeight="1" thickBot="1" x14ac:dyDescent="0.3">
      <c r="B51" s="377"/>
      <c r="C51" s="378"/>
      <c r="D51" s="378"/>
      <c r="E51" s="378"/>
      <c r="F51" s="378"/>
      <c r="G51" s="378"/>
      <c r="H51" s="378"/>
      <c r="I51" s="378"/>
      <c r="J51" s="378"/>
      <c r="K51" s="378"/>
      <c r="L51" s="378"/>
      <c r="M51" s="378"/>
      <c r="N51" s="378"/>
      <c r="O51" s="378"/>
      <c r="P51" s="378"/>
      <c r="Q51" s="378"/>
      <c r="R51" s="378"/>
      <c r="S51" s="378"/>
      <c r="T51" s="378"/>
      <c r="U51" s="378"/>
      <c r="V51" s="378"/>
      <c r="W51" s="378"/>
      <c r="X51" s="378"/>
      <c r="Y51" s="378"/>
      <c r="Z51" s="378"/>
      <c r="AA51" s="378"/>
      <c r="AB51" s="378"/>
      <c r="AC51" s="378"/>
      <c r="AD51" s="378"/>
      <c r="AE51" s="378"/>
      <c r="AF51" s="378"/>
      <c r="AG51" s="378"/>
      <c r="AH51" s="378"/>
      <c r="AI51" s="378"/>
      <c r="AJ51" s="379"/>
      <c r="AK51" s="380" t="s">
        <v>3</v>
      </c>
      <c r="AL51" s="381"/>
      <c r="AM51" s="381"/>
      <c r="AN51" s="381"/>
      <c r="AO51" s="381"/>
      <c r="AP51" s="381"/>
      <c r="AQ51" s="381"/>
      <c r="AR51" s="381"/>
      <c r="AS51" s="381"/>
      <c r="AT51" s="381"/>
      <c r="AU51" s="381"/>
      <c r="AV51" s="381"/>
      <c r="AW51" s="381"/>
      <c r="AX51" s="381"/>
      <c r="AY51" s="382"/>
      <c r="AZ51" s="382"/>
      <c r="BA51" s="382"/>
      <c r="BB51" s="382"/>
      <c r="BC51" s="382"/>
      <c r="BD51" s="382"/>
      <c r="BE51" s="382"/>
      <c r="BF51" s="382"/>
      <c r="BG51" s="382"/>
      <c r="BH51" s="382"/>
      <c r="BI51" s="382"/>
      <c r="BJ51" s="383"/>
      <c r="BK51" s="384">
        <f>SUM(BK34:BK50)</f>
        <v>2413544</v>
      </c>
      <c r="BL51" s="385"/>
      <c r="BM51" s="385"/>
      <c r="BN51" s="385"/>
      <c r="BO51" s="385"/>
      <c r="BP51" s="386"/>
      <c r="BQ51" s="387" t="s">
        <v>100</v>
      </c>
      <c r="BR51" s="388"/>
      <c r="BS51" s="388"/>
      <c r="BT51" s="388"/>
      <c r="BU51" s="388"/>
      <c r="BV51" s="388"/>
      <c r="BW51" s="388"/>
      <c r="BX51" s="388"/>
      <c r="BY51" s="388"/>
      <c r="BZ51" s="388"/>
      <c r="CA51" s="388"/>
      <c r="CB51" s="388"/>
      <c r="CC51" s="389"/>
      <c r="CD51" s="390">
        <f>+CD34*AE34</f>
        <v>5914221.176470588</v>
      </c>
      <c r="CE51" s="390"/>
      <c r="CF51" s="390"/>
      <c r="CG51" s="390"/>
      <c r="CH51" s="390"/>
      <c r="CI51" s="391"/>
      <c r="CJ51" s="74"/>
    </row>
    <row r="52" spans="1:88" ht="18" customHeight="1" thickBot="1" x14ac:dyDescent="0.3">
      <c r="A52" s="75"/>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BG52" s="78"/>
      <c r="BH52" s="78"/>
      <c r="BI52" s="78"/>
      <c r="BJ52" s="78"/>
      <c r="BK52" s="79"/>
      <c r="BL52" s="79"/>
      <c r="BM52" s="79"/>
      <c r="BN52" s="79"/>
      <c r="BO52" s="79"/>
      <c r="BP52" s="79"/>
      <c r="BQ52" s="79"/>
      <c r="BR52" s="79"/>
      <c r="BS52" s="79"/>
      <c r="BT52" s="79"/>
      <c r="BU52" s="79"/>
      <c r="BV52" s="79"/>
      <c r="BW52" s="79"/>
      <c r="BX52" s="79"/>
      <c r="BY52" s="79"/>
      <c r="BZ52" s="79"/>
      <c r="CA52" s="79"/>
      <c r="CB52" s="79"/>
      <c r="CC52" s="79"/>
      <c r="CD52" s="79"/>
      <c r="CE52" s="79"/>
      <c r="CF52" s="79"/>
      <c r="CG52" s="79"/>
      <c r="CH52" s="79"/>
      <c r="CI52" s="79"/>
    </row>
    <row r="53" spans="1:88" ht="18" customHeight="1" x14ac:dyDescent="0.25">
      <c r="A53" s="75"/>
      <c r="B53" s="348" t="s">
        <v>0</v>
      </c>
      <c r="C53" s="349"/>
      <c r="D53" s="349"/>
      <c r="E53" s="349"/>
      <c r="F53" s="349"/>
      <c r="G53" s="349"/>
      <c r="H53" s="349"/>
      <c r="I53" s="349"/>
      <c r="J53" s="349"/>
      <c r="K53" s="349"/>
      <c r="L53" s="349"/>
      <c r="M53" s="349"/>
      <c r="N53" s="349"/>
      <c r="O53" s="349"/>
      <c r="P53" s="349"/>
      <c r="Q53" s="349"/>
      <c r="R53" s="349"/>
      <c r="S53" s="349"/>
      <c r="T53" s="349"/>
      <c r="U53" s="349"/>
      <c r="V53" s="349"/>
      <c r="W53" s="349"/>
      <c r="X53" s="349"/>
      <c r="Y53" s="350"/>
      <c r="Z53" s="348" t="s">
        <v>80</v>
      </c>
      <c r="AA53" s="349"/>
      <c r="AB53" s="349"/>
      <c r="AC53" s="349"/>
      <c r="AD53" s="350"/>
      <c r="AE53" s="357" t="s">
        <v>79</v>
      </c>
      <c r="AF53" s="358"/>
      <c r="AG53" s="358"/>
      <c r="AH53" s="358"/>
      <c r="AI53" s="358"/>
      <c r="AJ53" s="359"/>
      <c r="AK53" s="357" t="s">
        <v>81</v>
      </c>
      <c r="AL53" s="358"/>
      <c r="AM53" s="358"/>
      <c r="AN53" s="358"/>
      <c r="AO53" s="358"/>
      <c r="AP53" s="358"/>
      <c r="AQ53" s="358"/>
      <c r="AR53" s="358"/>
      <c r="AS53" s="358"/>
      <c r="AT53" s="358"/>
      <c r="AU53" s="358"/>
      <c r="AV53" s="358"/>
      <c r="AW53" s="358"/>
      <c r="AX53" s="359"/>
      <c r="AY53" s="357" t="s">
        <v>1</v>
      </c>
      <c r="AZ53" s="358"/>
      <c r="BA53" s="358"/>
      <c r="BB53" s="359"/>
      <c r="BC53" s="348" t="s">
        <v>104</v>
      </c>
      <c r="BD53" s="349"/>
      <c r="BE53" s="349"/>
      <c r="BF53" s="350"/>
      <c r="BG53" s="366" t="s">
        <v>82</v>
      </c>
      <c r="BH53" s="367"/>
      <c r="BI53" s="367"/>
      <c r="BJ53" s="368"/>
      <c r="BK53" s="315" t="s">
        <v>99</v>
      </c>
      <c r="BL53" s="316"/>
      <c r="BM53" s="316"/>
      <c r="BN53" s="316"/>
      <c r="BO53" s="316"/>
      <c r="BP53" s="317"/>
      <c r="BQ53" s="315" t="s">
        <v>83</v>
      </c>
      <c r="BR53" s="316"/>
      <c r="BS53" s="316"/>
      <c r="BT53" s="316"/>
      <c r="BU53" s="316"/>
      <c r="BV53" s="316"/>
      <c r="BW53" s="317"/>
      <c r="BX53" s="315" t="s">
        <v>84</v>
      </c>
      <c r="BY53" s="316"/>
      <c r="BZ53" s="316"/>
      <c r="CA53" s="316"/>
      <c r="CB53" s="316"/>
      <c r="CC53" s="317"/>
      <c r="CD53" s="315" t="s">
        <v>85</v>
      </c>
      <c r="CE53" s="316"/>
      <c r="CF53" s="316"/>
      <c r="CG53" s="316"/>
      <c r="CH53" s="316"/>
      <c r="CI53" s="317"/>
    </row>
    <row r="54" spans="1:88" ht="18" customHeight="1" x14ac:dyDescent="0.25">
      <c r="A54" s="75"/>
      <c r="B54" s="351"/>
      <c r="C54" s="352"/>
      <c r="D54" s="352"/>
      <c r="E54" s="352"/>
      <c r="F54" s="352"/>
      <c r="G54" s="352"/>
      <c r="H54" s="352"/>
      <c r="I54" s="352"/>
      <c r="J54" s="352"/>
      <c r="K54" s="352"/>
      <c r="L54" s="352"/>
      <c r="M54" s="352"/>
      <c r="N54" s="352"/>
      <c r="O54" s="352"/>
      <c r="P54" s="352"/>
      <c r="Q54" s="352"/>
      <c r="R54" s="352"/>
      <c r="S54" s="352"/>
      <c r="T54" s="352"/>
      <c r="U54" s="352"/>
      <c r="V54" s="352"/>
      <c r="W54" s="352"/>
      <c r="X54" s="352"/>
      <c r="Y54" s="353"/>
      <c r="Z54" s="351"/>
      <c r="AA54" s="352"/>
      <c r="AB54" s="352"/>
      <c r="AC54" s="352"/>
      <c r="AD54" s="353"/>
      <c r="AE54" s="360"/>
      <c r="AF54" s="361"/>
      <c r="AG54" s="361"/>
      <c r="AH54" s="361"/>
      <c r="AI54" s="361"/>
      <c r="AJ54" s="362"/>
      <c r="AK54" s="360"/>
      <c r="AL54" s="361"/>
      <c r="AM54" s="361"/>
      <c r="AN54" s="361"/>
      <c r="AO54" s="361"/>
      <c r="AP54" s="361"/>
      <c r="AQ54" s="361"/>
      <c r="AR54" s="361"/>
      <c r="AS54" s="361"/>
      <c r="AT54" s="361"/>
      <c r="AU54" s="361"/>
      <c r="AV54" s="361"/>
      <c r="AW54" s="361"/>
      <c r="AX54" s="362"/>
      <c r="AY54" s="360"/>
      <c r="AZ54" s="361"/>
      <c r="BA54" s="361"/>
      <c r="BB54" s="362"/>
      <c r="BC54" s="351"/>
      <c r="BD54" s="352"/>
      <c r="BE54" s="352"/>
      <c r="BF54" s="353"/>
      <c r="BG54" s="369"/>
      <c r="BH54" s="370"/>
      <c r="BI54" s="370"/>
      <c r="BJ54" s="371"/>
      <c r="BK54" s="318"/>
      <c r="BL54" s="319"/>
      <c r="BM54" s="319"/>
      <c r="BN54" s="319"/>
      <c r="BO54" s="319"/>
      <c r="BP54" s="320"/>
      <c r="BQ54" s="318"/>
      <c r="BR54" s="319"/>
      <c r="BS54" s="319"/>
      <c r="BT54" s="319"/>
      <c r="BU54" s="319"/>
      <c r="BV54" s="319"/>
      <c r="BW54" s="320"/>
      <c r="BX54" s="318"/>
      <c r="BY54" s="319"/>
      <c r="BZ54" s="319"/>
      <c r="CA54" s="319"/>
      <c r="CB54" s="319"/>
      <c r="CC54" s="320"/>
      <c r="CD54" s="318"/>
      <c r="CE54" s="319"/>
      <c r="CF54" s="319"/>
      <c r="CG54" s="319"/>
      <c r="CH54" s="319"/>
      <c r="CI54" s="320"/>
    </row>
    <row r="55" spans="1:88" ht="18" customHeight="1" thickBot="1" x14ac:dyDescent="0.3">
      <c r="A55" s="75"/>
      <c r="B55" s="354"/>
      <c r="C55" s="355"/>
      <c r="D55" s="355"/>
      <c r="E55" s="355"/>
      <c r="F55" s="355"/>
      <c r="G55" s="355"/>
      <c r="H55" s="355"/>
      <c r="I55" s="355"/>
      <c r="J55" s="355"/>
      <c r="K55" s="355"/>
      <c r="L55" s="355"/>
      <c r="M55" s="355"/>
      <c r="N55" s="355"/>
      <c r="O55" s="355"/>
      <c r="P55" s="355"/>
      <c r="Q55" s="355"/>
      <c r="R55" s="355"/>
      <c r="S55" s="355"/>
      <c r="T55" s="355"/>
      <c r="U55" s="355"/>
      <c r="V55" s="355"/>
      <c r="W55" s="355"/>
      <c r="X55" s="355"/>
      <c r="Y55" s="356"/>
      <c r="Z55" s="354"/>
      <c r="AA55" s="355"/>
      <c r="AB55" s="355"/>
      <c r="AC55" s="355"/>
      <c r="AD55" s="356"/>
      <c r="AE55" s="363"/>
      <c r="AF55" s="364"/>
      <c r="AG55" s="364"/>
      <c r="AH55" s="364"/>
      <c r="AI55" s="364"/>
      <c r="AJ55" s="365"/>
      <c r="AK55" s="360"/>
      <c r="AL55" s="361"/>
      <c r="AM55" s="361"/>
      <c r="AN55" s="361"/>
      <c r="AO55" s="361"/>
      <c r="AP55" s="361"/>
      <c r="AQ55" s="361"/>
      <c r="AR55" s="361"/>
      <c r="AS55" s="361"/>
      <c r="AT55" s="361"/>
      <c r="AU55" s="361"/>
      <c r="AV55" s="361"/>
      <c r="AW55" s="361"/>
      <c r="AX55" s="362"/>
      <c r="AY55" s="360"/>
      <c r="AZ55" s="361"/>
      <c r="BA55" s="361"/>
      <c r="BB55" s="362"/>
      <c r="BC55" s="351"/>
      <c r="BD55" s="352"/>
      <c r="BE55" s="352"/>
      <c r="BF55" s="353"/>
      <c r="BG55" s="369"/>
      <c r="BH55" s="370"/>
      <c r="BI55" s="370"/>
      <c r="BJ55" s="371"/>
      <c r="BK55" s="318"/>
      <c r="BL55" s="319"/>
      <c r="BM55" s="319"/>
      <c r="BN55" s="319"/>
      <c r="BO55" s="319"/>
      <c r="BP55" s="320"/>
      <c r="BQ55" s="321"/>
      <c r="BR55" s="322"/>
      <c r="BS55" s="322"/>
      <c r="BT55" s="322"/>
      <c r="BU55" s="322"/>
      <c r="BV55" s="322"/>
      <c r="BW55" s="323"/>
      <c r="BX55" s="321"/>
      <c r="BY55" s="322"/>
      <c r="BZ55" s="322"/>
      <c r="CA55" s="322"/>
      <c r="CB55" s="322"/>
      <c r="CC55" s="323"/>
      <c r="CD55" s="321"/>
      <c r="CE55" s="322"/>
      <c r="CF55" s="322"/>
      <c r="CG55" s="322"/>
      <c r="CH55" s="322"/>
      <c r="CI55" s="323"/>
    </row>
    <row r="56" spans="1:88" ht="40.5" customHeight="1" thickBot="1" x14ac:dyDescent="0.3">
      <c r="A56" s="75"/>
      <c r="B56" s="324" t="s">
        <v>614</v>
      </c>
      <c r="C56" s="325"/>
      <c r="D56" s="325"/>
      <c r="E56" s="325"/>
      <c r="F56" s="325"/>
      <c r="G56" s="325"/>
      <c r="H56" s="325"/>
      <c r="I56" s="325"/>
      <c r="J56" s="325"/>
      <c r="K56" s="325"/>
      <c r="L56" s="325"/>
      <c r="M56" s="325"/>
      <c r="N56" s="325"/>
      <c r="O56" s="325"/>
      <c r="P56" s="325"/>
      <c r="Q56" s="325"/>
      <c r="R56" s="325"/>
      <c r="S56" s="325"/>
      <c r="T56" s="325"/>
      <c r="U56" s="325"/>
      <c r="V56" s="325"/>
      <c r="W56" s="325"/>
      <c r="X56" s="325"/>
      <c r="Y56" s="326"/>
      <c r="Z56" s="333" t="s">
        <v>619</v>
      </c>
      <c r="AA56" s="334"/>
      <c r="AB56" s="334"/>
      <c r="AC56" s="334"/>
      <c r="AD56" s="335"/>
      <c r="AE56" s="333">
        <v>2</v>
      </c>
      <c r="AF56" s="334"/>
      <c r="AG56" s="334"/>
      <c r="AH56" s="334"/>
      <c r="AI56" s="334"/>
      <c r="AJ56" s="334"/>
      <c r="AK56" s="640" t="s">
        <v>13</v>
      </c>
      <c r="AL56" s="641"/>
      <c r="AM56" s="641"/>
      <c r="AN56" s="641"/>
      <c r="AO56" s="641"/>
      <c r="AP56" s="641"/>
      <c r="AQ56" s="641"/>
      <c r="AR56" s="641"/>
      <c r="AS56" s="641"/>
      <c r="AT56" s="641"/>
      <c r="AU56" s="641"/>
      <c r="AV56" s="641"/>
      <c r="AW56" s="641"/>
      <c r="AX56" s="642"/>
      <c r="AY56" s="696">
        <v>4</v>
      </c>
      <c r="AZ56" s="697"/>
      <c r="BA56" s="697"/>
      <c r="BB56" s="698"/>
      <c r="BC56" s="699">
        <f>+$AE$56*AY56</f>
        <v>8</v>
      </c>
      <c r="BD56" s="697"/>
      <c r="BE56" s="697"/>
      <c r="BF56" s="700"/>
      <c r="BG56" s="690">
        <v>40826</v>
      </c>
      <c r="BH56" s="691"/>
      <c r="BI56" s="691"/>
      <c r="BJ56" s="692"/>
      <c r="BK56" s="693">
        <f>+AY56*BG56</f>
        <v>163304</v>
      </c>
      <c r="BL56" s="694"/>
      <c r="BM56" s="694"/>
      <c r="BN56" s="694"/>
      <c r="BO56" s="694"/>
      <c r="BP56" s="695"/>
      <c r="BQ56" s="291">
        <v>1000</v>
      </c>
      <c r="BR56" s="292"/>
      <c r="BS56" s="292"/>
      <c r="BT56" s="292"/>
      <c r="BU56" s="292"/>
      <c r="BV56" s="292"/>
      <c r="BW56" s="293"/>
      <c r="BX56" s="291">
        <f>+(((BK57+BQ56)*15)/85)</f>
        <v>28994.823529411766</v>
      </c>
      <c r="BY56" s="292"/>
      <c r="BZ56" s="292"/>
      <c r="CA56" s="292"/>
      <c r="CB56" s="292"/>
      <c r="CC56" s="293"/>
      <c r="CD56" s="291">
        <f>+BK57+BQ56+BX56</f>
        <v>193298.82352941178</v>
      </c>
      <c r="CE56" s="292"/>
      <c r="CF56" s="292"/>
      <c r="CG56" s="292"/>
      <c r="CH56" s="292"/>
      <c r="CI56" s="293"/>
    </row>
    <row r="57" spans="1:88" ht="18" customHeight="1" thickBot="1" x14ac:dyDescent="0.3">
      <c r="A57" s="75"/>
      <c r="B57" s="377"/>
      <c r="C57" s="378"/>
      <c r="D57" s="378"/>
      <c r="E57" s="378"/>
      <c r="F57" s="378"/>
      <c r="G57" s="378"/>
      <c r="H57" s="378"/>
      <c r="I57" s="378"/>
      <c r="J57" s="378"/>
      <c r="K57" s="378"/>
      <c r="L57" s="378"/>
      <c r="M57" s="378"/>
      <c r="N57" s="378"/>
      <c r="O57" s="378"/>
      <c r="P57" s="378"/>
      <c r="Q57" s="378"/>
      <c r="R57" s="378"/>
      <c r="S57" s="378"/>
      <c r="T57" s="378"/>
      <c r="U57" s="378"/>
      <c r="V57" s="378"/>
      <c r="W57" s="378"/>
      <c r="X57" s="378"/>
      <c r="Y57" s="378"/>
      <c r="Z57" s="378"/>
      <c r="AA57" s="378"/>
      <c r="AB57" s="378"/>
      <c r="AC57" s="378"/>
      <c r="AD57" s="378"/>
      <c r="AE57" s="378"/>
      <c r="AF57" s="378"/>
      <c r="AG57" s="378"/>
      <c r="AH57" s="378"/>
      <c r="AI57" s="378"/>
      <c r="AJ57" s="379"/>
      <c r="AK57" s="380" t="s">
        <v>3</v>
      </c>
      <c r="AL57" s="381"/>
      <c r="AM57" s="381"/>
      <c r="AN57" s="381"/>
      <c r="AO57" s="381"/>
      <c r="AP57" s="381"/>
      <c r="AQ57" s="381"/>
      <c r="AR57" s="381"/>
      <c r="AS57" s="381"/>
      <c r="AT57" s="381"/>
      <c r="AU57" s="381"/>
      <c r="AV57" s="381"/>
      <c r="AW57" s="381"/>
      <c r="AX57" s="381"/>
      <c r="AY57" s="382"/>
      <c r="AZ57" s="382"/>
      <c r="BA57" s="382"/>
      <c r="BB57" s="382"/>
      <c r="BC57" s="382"/>
      <c r="BD57" s="382"/>
      <c r="BE57" s="382"/>
      <c r="BF57" s="382"/>
      <c r="BG57" s="382"/>
      <c r="BH57" s="382"/>
      <c r="BI57" s="382"/>
      <c r="BJ57" s="383"/>
      <c r="BK57" s="384">
        <f>SUM(BK56:BK56)</f>
        <v>163304</v>
      </c>
      <c r="BL57" s="385"/>
      <c r="BM57" s="385"/>
      <c r="BN57" s="385"/>
      <c r="BO57" s="385"/>
      <c r="BP57" s="386"/>
      <c r="BQ57" s="387" t="s">
        <v>100</v>
      </c>
      <c r="BR57" s="388"/>
      <c r="BS57" s="388"/>
      <c r="BT57" s="388"/>
      <c r="BU57" s="388"/>
      <c r="BV57" s="388"/>
      <c r="BW57" s="388"/>
      <c r="BX57" s="388"/>
      <c r="BY57" s="388"/>
      <c r="BZ57" s="388"/>
      <c r="CA57" s="388"/>
      <c r="CB57" s="388"/>
      <c r="CC57" s="389"/>
      <c r="CD57" s="390">
        <f>+CD56*AE56</f>
        <v>386597.64705882355</v>
      </c>
      <c r="CE57" s="390"/>
      <c r="CF57" s="390"/>
      <c r="CG57" s="390"/>
      <c r="CH57" s="390"/>
      <c r="CI57" s="391"/>
    </row>
    <row r="58" spans="1:88" ht="18" customHeight="1" thickBot="1" x14ac:dyDescent="0.3">
      <c r="A58" s="75"/>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BG58" s="78"/>
      <c r="BH58" s="78"/>
      <c r="BI58" s="78"/>
      <c r="BJ58" s="78"/>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row>
    <row r="59" spans="1:88" ht="18" customHeight="1" x14ac:dyDescent="0.25">
      <c r="A59" s="75"/>
      <c r="B59" s="348" t="s">
        <v>0</v>
      </c>
      <c r="C59" s="349"/>
      <c r="D59" s="349"/>
      <c r="E59" s="349"/>
      <c r="F59" s="349"/>
      <c r="G59" s="349"/>
      <c r="H59" s="349"/>
      <c r="I59" s="349"/>
      <c r="J59" s="349"/>
      <c r="K59" s="349"/>
      <c r="L59" s="349"/>
      <c r="M59" s="349"/>
      <c r="N59" s="349"/>
      <c r="O59" s="349"/>
      <c r="P59" s="349"/>
      <c r="Q59" s="349"/>
      <c r="R59" s="349"/>
      <c r="S59" s="349"/>
      <c r="T59" s="349"/>
      <c r="U59" s="349"/>
      <c r="V59" s="349"/>
      <c r="W59" s="349"/>
      <c r="X59" s="349"/>
      <c r="Y59" s="350"/>
      <c r="Z59" s="348" t="s">
        <v>80</v>
      </c>
      <c r="AA59" s="349"/>
      <c r="AB59" s="349"/>
      <c r="AC59" s="349"/>
      <c r="AD59" s="350"/>
      <c r="AE59" s="357" t="s">
        <v>79</v>
      </c>
      <c r="AF59" s="358"/>
      <c r="AG59" s="358"/>
      <c r="AH59" s="358"/>
      <c r="AI59" s="358"/>
      <c r="AJ59" s="359"/>
      <c r="AK59" s="357" t="s">
        <v>81</v>
      </c>
      <c r="AL59" s="358"/>
      <c r="AM59" s="358"/>
      <c r="AN59" s="358"/>
      <c r="AO59" s="358"/>
      <c r="AP59" s="358"/>
      <c r="AQ59" s="358"/>
      <c r="AR59" s="358"/>
      <c r="AS59" s="358"/>
      <c r="AT59" s="358"/>
      <c r="AU59" s="358"/>
      <c r="AV59" s="358"/>
      <c r="AW59" s="358"/>
      <c r="AX59" s="359"/>
      <c r="AY59" s="357" t="s">
        <v>1</v>
      </c>
      <c r="AZ59" s="358"/>
      <c r="BA59" s="358"/>
      <c r="BB59" s="359"/>
      <c r="BC59" s="348" t="s">
        <v>104</v>
      </c>
      <c r="BD59" s="349"/>
      <c r="BE59" s="349"/>
      <c r="BF59" s="350"/>
      <c r="BG59" s="366" t="s">
        <v>82</v>
      </c>
      <c r="BH59" s="367"/>
      <c r="BI59" s="367"/>
      <c r="BJ59" s="368"/>
      <c r="BK59" s="315" t="s">
        <v>99</v>
      </c>
      <c r="BL59" s="316"/>
      <c r="BM59" s="316"/>
      <c r="BN59" s="316"/>
      <c r="BO59" s="316"/>
      <c r="BP59" s="317"/>
      <c r="BQ59" s="315" t="s">
        <v>83</v>
      </c>
      <c r="BR59" s="316"/>
      <c r="BS59" s="316"/>
      <c r="BT59" s="316"/>
      <c r="BU59" s="316"/>
      <c r="BV59" s="316"/>
      <c r="BW59" s="317"/>
      <c r="BX59" s="315" t="s">
        <v>84</v>
      </c>
      <c r="BY59" s="316"/>
      <c r="BZ59" s="316"/>
      <c r="CA59" s="316"/>
      <c r="CB59" s="316"/>
      <c r="CC59" s="317"/>
      <c r="CD59" s="315" t="s">
        <v>85</v>
      </c>
      <c r="CE59" s="316"/>
      <c r="CF59" s="316"/>
      <c r="CG59" s="316"/>
      <c r="CH59" s="316"/>
      <c r="CI59" s="317"/>
    </row>
    <row r="60" spans="1:88" ht="18" customHeight="1" x14ac:dyDescent="0.25">
      <c r="A60" s="75"/>
      <c r="B60" s="351"/>
      <c r="C60" s="352"/>
      <c r="D60" s="352"/>
      <c r="E60" s="352"/>
      <c r="F60" s="352"/>
      <c r="G60" s="352"/>
      <c r="H60" s="352"/>
      <c r="I60" s="352"/>
      <c r="J60" s="352"/>
      <c r="K60" s="352"/>
      <c r="L60" s="352"/>
      <c r="M60" s="352"/>
      <c r="N60" s="352"/>
      <c r="O60" s="352"/>
      <c r="P60" s="352"/>
      <c r="Q60" s="352"/>
      <c r="R60" s="352"/>
      <c r="S60" s="352"/>
      <c r="T60" s="352"/>
      <c r="U60" s="352"/>
      <c r="V60" s="352"/>
      <c r="W60" s="352"/>
      <c r="X60" s="352"/>
      <c r="Y60" s="353"/>
      <c r="Z60" s="351"/>
      <c r="AA60" s="352"/>
      <c r="AB60" s="352"/>
      <c r="AC60" s="352"/>
      <c r="AD60" s="353"/>
      <c r="AE60" s="360"/>
      <c r="AF60" s="361"/>
      <c r="AG60" s="361"/>
      <c r="AH60" s="361"/>
      <c r="AI60" s="361"/>
      <c r="AJ60" s="362"/>
      <c r="AK60" s="360"/>
      <c r="AL60" s="361"/>
      <c r="AM60" s="361"/>
      <c r="AN60" s="361"/>
      <c r="AO60" s="361"/>
      <c r="AP60" s="361"/>
      <c r="AQ60" s="361"/>
      <c r="AR60" s="361"/>
      <c r="AS60" s="361"/>
      <c r="AT60" s="361"/>
      <c r="AU60" s="361"/>
      <c r="AV60" s="361"/>
      <c r="AW60" s="361"/>
      <c r="AX60" s="362"/>
      <c r="AY60" s="360"/>
      <c r="AZ60" s="361"/>
      <c r="BA60" s="361"/>
      <c r="BB60" s="362"/>
      <c r="BC60" s="351"/>
      <c r="BD60" s="352"/>
      <c r="BE60" s="352"/>
      <c r="BF60" s="353"/>
      <c r="BG60" s="369"/>
      <c r="BH60" s="370"/>
      <c r="BI60" s="370"/>
      <c r="BJ60" s="371"/>
      <c r="BK60" s="318"/>
      <c r="BL60" s="319"/>
      <c r="BM60" s="319"/>
      <c r="BN60" s="319"/>
      <c r="BO60" s="319"/>
      <c r="BP60" s="320"/>
      <c r="BQ60" s="318"/>
      <c r="BR60" s="319"/>
      <c r="BS60" s="319"/>
      <c r="BT60" s="319"/>
      <c r="BU60" s="319"/>
      <c r="BV60" s="319"/>
      <c r="BW60" s="320"/>
      <c r="BX60" s="318"/>
      <c r="BY60" s="319"/>
      <c r="BZ60" s="319"/>
      <c r="CA60" s="319"/>
      <c r="CB60" s="319"/>
      <c r="CC60" s="320"/>
      <c r="CD60" s="318"/>
      <c r="CE60" s="319"/>
      <c r="CF60" s="319"/>
      <c r="CG60" s="319"/>
      <c r="CH60" s="319"/>
      <c r="CI60" s="320"/>
    </row>
    <row r="61" spans="1:88" ht="18" customHeight="1" thickBot="1" x14ac:dyDescent="0.3">
      <c r="A61" s="75"/>
      <c r="B61" s="354"/>
      <c r="C61" s="355"/>
      <c r="D61" s="355"/>
      <c r="E61" s="355"/>
      <c r="F61" s="355"/>
      <c r="G61" s="355"/>
      <c r="H61" s="355"/>
      <c r="I61" s="355"/>
      <c r="J61" s="355"/>
      <c r="K61" s="355"/>
      <c r="L61" s="355"/>
      <c r="M61" s="355"/>
      <c r="N61" s="355"/>
      <c r="O61" s="355"/>
      <c r="P61" s="355"/>
      <c r="Q61" s="355"/>
      <c r="R61" s="355"/>
      <c r="S61" s="355"/>
      <c r="T61" s="355"/>
      <c r="U61" s="355"/>
      <c r="V61" s="355"/>
      <c r="W61" s="355"/>
      <c r="X61" s="355"/>
      <c r="Y61" s="356"/>
      <c r="Z61" s="354"/>
      <c r="AA61" s="355"/>
      <c r="AB61" s="355"/>
      <c r="AC61" s="355"/>
      <c r="AD61" s="356"/>
      <c r="AE61" s="363"/>
      <c r="AF61" s="364"/>
      <c r="AG61" s="364"/>
      <c r="AH61" s="364"/>
      <c r="AI61" s="364"/>
      <c r="AJ61" s="365"/>
      <c r="AK61" s="360"/>
      <c r="AL61" s="361"/>
      <c r="AM61" s="361"/>
      <c r="AN61" s="361"/>
      <c r="AO61" s="361"/>
      <c r="AP61" s="361"/>
      <c r="AQ61" s="361"/>
      <c r="AR61" s="361"/>
      <c r="AS61" s="361"/>
      <c r="AT61" s="361"/>
      <c r="AU61" s="361"/>
      <c r="AV61" s="361"/>
      <c r="AW61" s="361"/>
      <c r="AX61" s="362"/>
      <c r="AY61" s="360"/>
      <c r="AZ61" s="361"/>
      <c r="BA61" s="361"/>
      <c r="BB61" s="362"/>
      <c r="BC61" s="351"/>
      <c r="BD61" s="352"/>
      <c r="BE61" s="352"/>
      <c r="BF61" s="353"/>
      <c r="BG61" s="369"/>
      <c r="BH61" s="370"/>
      <c r="BI61" s="370"/>
      <c r="BJ61" s="371"/>
      <c r="BK61" s="318"/>
      <c r="BL61" s="319"/>
      <c r="BM61" s="319"/>
      <c r="BN61" s="319"/>
      <c r="BO61" s="319"/>
      <c r="BP61" s="320"/>
      <c r="BQ61" s="321"/>
      <c r="BR61" s="322"/>
      <c r="BS61" s="322"/>
      <c r="BT61" s="322"/>
      <c r="BU61" s="322"/>
      <c r="BV61" s="322"/>
      <c r="BW61" s="323"/>
      <c r="BX61" s="321"/>
      <c r="BY61" s="322"/>
      <c r="BZ61" s="322"/>
      <c r="CA61" s="322"/>
      <c r="CB61" s="322"/>
      <c r="CC61" s="323"/>
      <c r="CD61" s="321"/>
      <c r="CE61" s="322"/>
      <c r="CF61" s="322"/>
      <c r="CG61" s="322"/>
      <c r="CH61" s="322"/>
      <c r="CI61" s="323"/>
    </row>
    <row r="62" spans="1:88" ht="18" customHeight="1" x14ac:dyDescent="0.25">
      <c r="A62" s="75"/>
      <c r="B62" s="324" t="s">
        <v>615</v>
      </c>
      <c r="C62" s="325"/>
      <c r="D62" s="325"/>
      <c r="E62" s="325"/>
      <c r="F62" s="325"/>
      <c r="G62" s="325"/>
      <c r="H62" s="325"/>
      <c r="I62" s="325"/>
      <c r="J62" s="325"/>
      <c r="K62" s="325"/>
      <c r="L62" s="325"/>
      <c r="M62" s="325"/>
      <c r="N62" s="325"/>
      <c r="O62" s="325"/>
      <c r="P62" s="325"/>
      <c r="Q62" s="325"/>
      <c r="R62" s="325"/>
      <c r="S62" s="325"/>
      <c r="T62" s="325"/>
      <c r="U62" s="325"/>
      <c r="V62" s="325"/>
      <c r="W62" s="325"/>
      <c r="X62" s="325"/>
      <c r="Y62" s="326"/>
      <c r="Z62" s="333" t="s">
        <v>620</v>
      </c>
      <c r="AA62" s="334"/>
      <c r="AB62" s="334"/>
      <c r="AC62" s="334"/>
      <c r="AD62" s="335"/>
      <c r="AE62" s="333">
        <v>12</v>
      </c>
      <c r="AF62" s="334"/>
      <c r="AG62" s="334"/>
      <c r="AH62" s="334"/>
      <c r="AI62" s="334"/>
      <c r="AJ62" s="334"/>
      <c r="AK62" s="342" t="s">
        <v>41</v>
      </c>
      <c r="AL62" s="343"/>
      <c r="AM62" s="343"/>
      <c r="AN62" s="343"/>
      <c r="AO62" s="343"/>
      <c r="AP62" s="343"/>
      <c r="AQ62" s="343"/>
      <c r="AR62" s="343"/>
      <c r="AS62" s="343"/>
      <c r="AT62" s="343"/>
      <c r="AU62" s="343"/>
      <c r="AV62" s="343"/>
      <c r="AW62" s="343"/>
      <c r="AX62" s="344"/>
      <c r="AY62" s="409">
        <v>1</v>
      </c>
      <c r="AZ62" s="346"/>
      <c r="BA62" s="346"/>
      <c r="BB62" s="410"/>
      <c r="BC62" s="345">
        <f>+$AE$62*AY62</f>
        <v>12</v>
      </c>
      <c r="BD62" s="346"/>
      <c r="BE62" s="346"/>
      <c r="BF62" s="347"/>
      <c r="BG62" s="285">
        <v>22629</v>
      </c>
      <c r="BH62" s="286"/>
      <c r="BI62" s="286"/>
      <c r="BJ62" s="287"/>
      <c r="BK62" s="288">
        <f>+AY62*BG62</f>
        <v>22629</v>
      </c>
      <c r="BL62" s="289"/>
      <c r="BM62" s="289"/>
      <c r="BN62" s="289"/>
      <c r="BO62" s="289"/>
      <c r="BP62" s="290"/>
      <c r="BQ62" s="291">
        <v>2000</v>
      </c>
      <c r="BR62" s="292"/>
      <c r="BS62" s="292"/>
      <c r="BT62" s="292"/>
      <c r="BU62" s="292"/>
      <c r="BV62" s="292"/>
      <c r="BW62" s="293"/>
      <c r="BX62" s="291">
        <f>+(((BK73+BQ62)*15)/85)</f>
        <v>44291.647058823532</v>
      </c>
      <c r="BY62" s="292"/>
      <c r="BZ62" s="292"/>
      <c r="CA62" s="292"/>
      <c r="CB62" s="292"/>
      <c r="CC62" s="293"/>
      <c r="CD62" s="291">
        <f>+BK73+BQ62+BX62</f>
        <v>295277.64705882355</v>
      </c>
      <c r="CE62" s="292"/>
      <c r="CF62" s="292"/>
      <c r="CG62" s="292"/>
      <c r="CH62" s="292"/>
      <c r="CI62" s="293"/>
    </row>
    <row r="63" spans="1:88" ht="18" customHeight="1" x14ac:dyDescent="0.25">
      <c r="A63" s="75"/>
      <c r="B63" s="327"/>
      <c r="C63" s="328"/>
      <c r="D63" s="328"/>
      <c r="E63" s="328"/>
      <c r="F63" s="328"/>
      <c r="G63" s="328"/>
      <c r="H63" s="328"/>
      <c r="I63" s="328"/>
      <c r="J63" s="328"/>
      <c r="K63" s="328"/>
      <c r="L63" s="328"/>
      <c r="M63" s="328"/>
      <c r="N63" s="328"/>
      <c r="O63" s="328"/>
      <c r="P63" s="328"/>
      <c r="Q63" s="328"/>
      <c r="R63" s="328"/>
      <c r="S63" s="328"/>
      <c r="T63" s="328"/>
      <c r="U63" s="328"/>
      <c r="V63" s="328"/>
      <c r="W63" s="328"/>
      <c r="X63" s="328"/>
      <c r="Y63" s="329"/>
      <c r="Z63" s="336"/>
      <c r="AA63" s="337"/>
      <c r="AB63" s="337"/>
      <c r="AC63" s="337"/>
      <c r="AD63" s="338"/>
      <c r="AE63" s="336"/>
      <c r="AF63" s="337"/>
      <c r="AG63" s="337"/>
      <c r="AH63" s="337"/>
      <c r="AI63" s="337"/>
      <c r="AJ63" s="337"/>
      <c r="AK63" s="300" t="s">
        <v>23</v>
      </c>
      <c r="AL63" s="301"/>
      <c r="AM63" s="301"/>
      <c r="AN63" s="301"/>
      <c r="AO63" s="301"/>
      <c r="AP63" s="301"/>
      <c r="AQ63" s="301"/>
      <c r="AR63" s="301"/>
      <c r="AS63" s="301"/>
      <c r="AT63" s="301"/>
      <c r="AU63" s="301"/>
      <c r="AV63" s="301"/>
      <c r="AW63" s="301"/>
      <c r="AX63" s="302"/>
      <c r="AY63" s="407">
        <v>1</v>
      </c>
      <c r="AZ63" s="304"/>
      <c r="BA63" s="304"/>
      <c r="BB63" s="408"/>
      <c r="BC63" s="306">
        <f t="shared" ref="BC63:BC72" si="12">+$AE$62*AY63</f>
        <v>12</v>
      </c>
      <c r="BD63" s="307"/>
      <c r="BE63" s="307"/>
      <c r="BF63" s="308"/>
      <c r="BG63" s="309">
        <v>7925</v>
      </c>
      <c r="BH63" s="310"/>
      <c r="BI63" s="310"/>
      <c r="BJ63" s="311"/>
      <c r="BK63" s="312">
        <f t="shared" ref="BK63:BK72" si="13">+AY63*BG63</f>
        <v>7925</v>
      </c>
      <c r="BL63" s="313"/>
      <c r="BM63" s="313"/>
      <c r="BN63" s="313"/>
      <c r="BO63" s="313"/>
      <c r="BP63" s="314"/>
      <c r="BQ63" s="294"/>
      <c r="BR63" s="295"/>
      <c r="BS63" s="295"/>
      <c r="BT63" s="295"/>
      <c r="BU63" s="295"/>
      <c r="BV63" s="295"/>
      <c r="BW63" s="296"/>
      <c r="BX63" s="294"/>
      <c r="BY63" s="295"/>
      <c r="BZ63" s="295"/>
      <c r="CA63" s="295"/>
      <c r="CB63" s="295"/>
      <c r="CC63" s="296"/>
      <c r="CD63" s="294"/>
      <c r="CE63" s="295"/>
      <c r="CF63" s="295"/>
      <c r="CG63" s="295"/>
      <c r="CH63" s="295"/>
      <c r="CI63" s="296"/>
    </row>
    <row r="64" spans="1:88" ht="18" customHeight="1" x14ac:dyDescent="0.25">
      <c r="A64" s="75"/>
      <c r="B64" s="327"/>
      <c r="C64" s="328"/>
      <c r="D64" s="328"/>
      <c r="E64" s="328"/>
      <c r="F64" s="328"/>
      <c r="G64" s="328"/>
      <c r="H64" s="328"/>
      <c r="I64" s="328"/>
      <c r="J64" s="328"/>
      <c r="K64" s="328"/>
      <c r="L64" s="328"/>
      <c r="M64" s="328"/>
      <c r="N64" s="328"/>
      <c r="O64" s="328"/>
      <c r="P64" s="328"/>
      <c r="Q64" s="328"/>
      <c r="R64" s="328"/>
      <c r="S64" s="328"/>
      <c r="T64" s="328"/>
      <c r="U64" s="328"/>
      <c r="V64" s="328"/>
      <c r="W64" s="328"/>
      <c r="X64" s="328"/>
      <c r="Y64" s="329"/>
      <c r="Z64" s="336"/>
      <c r="AA64" s="337"/>
      <c r="AB64" s="337"/>
      <c r="AC64" s="337"/>
      <c r="AD64" s="338"/>
      <c r="AE64" s="336"/>
      <c r="AF64" s="337"/>
      <c r="AG64" s="337"/>
      <c r="AH64" s="337"/>
      <c r="AI64" s="337"/>
      <c r="AJ64" s="337"/>
      <c r="AK64" s="300" t="s">
        <v>527</v>
      </c>
      <c r="AL64" s="301"/>
      <c r="AM64" s="301"/>
      <c r="AN64" s="301"/>
      <c r="AO64" s="301"/>
      <c r="AP64" s="301"/>
      <c r="AQ64" s="301"/>
      <c r="AR64" s="301"/>
      <c r="AS64" s="301"/>
      <c r="AT64" s="301"/>
      <c r="AU64" s="301"/>
      <c r="AV64" s="301"/>
      <c r="AW64" s="301"/>
      <c r="AX64" s="302"/>
      <c r="AY64" s="407">
        <v>2</v>
      </c>
      <c r="AZ64" s="304"/>
      <c r="BA64" s="304"/>
      <c r="BB64" s="408"/>
      <c r="BC64" s="306">
        <f t="shared" si="12"/>
        <v>24</v>
      </c>
      <c r="BD64" s="307"/>
      <c r="BE64" s="307"/>
      <c r="BF64" s="308"/>
      <c r="BG64" s="309">
        <v>18911</v>
      </c>
      <c r="BH64" s="310"/>
      <c r="BI64" s="310"/>
      <c r="BJ64" s="311"/>
      <c r="BK64" s="312">
        <f t="shared" si="13"/>
        <v>37822</v>
      </c>
      <c r="BL64" s="313"/>
      <c r="BM64" s="313"/>
      <c r="BN64" s="313"/>
      <c r="BO64" s="313"/>
      <c r="BP64" s="314"/>
      <c r="BQ64" s="294"/>
      <c r="BR64" s="295"/>
      <c r="BS64" s="295"/>
      <c r="BT64" s="295"/>
      <c r="BU64" s="295"/>
      <c r="BV64" s="295"/>
      <c r="BW64" s="296"/>
      <c r="BX64" s="294"/>
      <c r="BY64" s="295"/>
      <c r="BZ64" s="295"/>
      <c r="CA64" s="295"/>
      <c r="CB64" s="295"/>
      <c r="CC64" s="296"/>
      <c r="CD64" s="294"/>
      <c r="CE64" s="295"/>
      <c r="CF64" s="295"/>
      <c r="CG64" s="295"/>
      <c r="CH64" s="295"/>
      <c r="CI64" s="296"/>
    </row>
    <row r="65" spans="1:87" ht="18" customHeight="1" x14ac:dyDescent="0.25">
      <c r="A65" s="75"/>
      <c r="B65" s="327"/>
      <c r="C65" s="328"/>
      <c r="D65" s="328"/>
      <c r="E65" s="328"/>
      <c r="F65" s="328"/>
      <c r="G65" s="328"/>
      <c r="H65" s="328"/>
      <c r="I65" s="328"/>
      <c r="J65" s="328"/>
      <c r="K65" s="328"/>
      <c r="L65" s="328"/>
      <c r="M65" s="328"/>
      <c r="N65" s="328"/>
      <c r="O65" s="328"/>
      <c r="P65" s="328"/>
      <c r="Q65" s="328"/>
      <c r="R65" s="328"/>
      <c r="S65" s="328"/>
      <c r="T65" s="328"/>
      <c r="U65" s="328"/>
      <c r="V65" s="328"/>
      <c r="W65" s="328"/>
      <c r="X65" s="328"/>
      <c r="Y65" s="329"/>
      <c r="Z65" s="336"/>
      <c r="AA65" s="337"/>
      <c r="AB65" s="337"/>
      <c r="AC65" s="337"/>
      <c r="AD65" s="338"/>
      <c r="AE65" s="336"/>
      <c r="AF65" s="337"/>
      <c r="AG65" s="337"/>
      <c r="AH65" s="337"/>
      <c r="AI65" s="337"/>
      <c r="AJ65" s="337"/>
      <c r="AK65" s="300" t="s">
        <v>13</v>
      </c>
      <c r="AL65" s="301"/>
      <c r="AM65" s="301"/>
      <c r="AN65" s="301"/>
      <c r="AO65" s="301"/>
      <c r="AP65" s="301"/>
      <c r="AQ65" s="301"/>
      <c r="AR65" s="301"/>
      <c r="AS65" s="301"/>
      <c r="AT65" s="301"/>
      <c r="AU65" s="301"/>
      <c r="AV65" s="301"/>
      <c r="AW65" s="301"/>
      <c r="AX65" s="302"/>
      <c r="AY65" s="407">
        <v>1</v>
      </c>
      <c r="AZ65" s="304"/>
      <c r="BA65" s="304"/>
      <c r="BB65" s="408"/>
      <c r="BC65" s="306">
        <f t="shared" si="12"/>
        <v>12</v>
      </c>
      <c r="BD65" s="307"/>
      <c r="BE65" s="307"/>
      <c r="BF65" s="308"/>
      <c r="BG65" s="309">
        <v>40826</v>
      </c>
      <c r="BH65" s="310"/>
      <c r="BI65" s="310"/>
      <c r="BJ65" s="311"/>
      <c r="BK65" s="312">
        <f t="shared" si="13"/>
        <v>40826</v>
      </c>
      <c r="BL65" s="313"/>
      <c r="BM65" s="313"/>
      <c r="BN65" s="313"/>
      <c r="BO65" s="313"/>
      <c r="BP65" s="314"/>
      <c r="BQ65" s="294"/>
      <c r="BR65" s="295"/>
      <c r="BS65" s="295"/>
      <c r="BT65" s="295"/>
      <c r="BU65" s="295"/>
      <c r="BV65" s="295"/>
      <c r="BW65" s="296"/>
      <c r="BX65" s="294"/>
      <c r="BY65" s="295"/>
      <c r="BZ65" s="295"/>
      <c r="CA65" s="295"/>
      <c r="CB65" s="295"/>
      <c r="CC65" s="296"/>
      <c r="CD65" s="294"/>
      <c r="CE65" s="295"/>
      <c r="CF65" s="295"/>
      <c r="CG65" s="295"/>
      <c r="CH65" s="295"/>
      <c r="CI65" s="296"/>
    </row>
    <row r="66" spans="1:87" ht="18" customHeight="1" x14ac:dyDescent="0.25">
      <c r="A66" s="75"/>
      <c r="B66" s="327"/>
      <c r="C66" s="328"/>
      <c r="D66" s="328"/>
      <c r="E66" s="328"/>
      <c r="F66" s="328"/>
      <c r="G66" s="328"/>
      <c r="H66" s="328"/>
      <c r="I66" s="328"/>
      <c r="J66" s="328"/>
      <c r="K66" s="328"/>
      <c r="L66" s="328"/>
      <c r="M66" s="328"/>
      <c r="N66" s="328"/>
      <c r="O66" s="328"/>
      <c r="P66" s="328"/>
      <c r="Q66" s="328"/>
      <c r="R66" s="328"/>
      <c r="S66" s="328"/>
      <c r="T66" s="328"/>
      <c r="U66" s="328"/>
      <c r="V66" s="328"/>
      <c r="W66" s="328"/>
      <c r="X66" s="328"/>
      <c r="Y66" s="329"/>
      <c r="Z66" s="336"/>
      <c r="AA66" s="337"/>
      <c r="AB66" s="337"/>
      <c r="AC66" s="337"/>
      <c r="AD66" s="338"/>
      <c r="AE66" s="336"/>
      <c r="AF66" s="337"/>
      <c r="AG66" s="337"/>
      <c r="AH66" s="337"/>
      <c r="AI66" s="337"/>
      <c r="AJ66" s="337"/>
      <c r="AK66" s="300" t="s">
        <v>40</v>
      </c>
      <c r="AL66" s="301"/>
      <c r="AM66" s="301"/>
      <c r="AN66" s="301"/>
      <c r="AO66" s="301"/>
      <c r="AP66" s="301"/>
      <c r="AQ66" s="301"/>
      <c r="AR66" s="301"/>
      <c r="AS66" s="301"/>
      <c r="AT66" s="301"/>
      <c r="AU66" s="301"/>
      <c r="AV66" s="301"/>
      <c r="AW66" s="301"/>
      <c r="AX66" s="302"/>
      <c r="AY66" s="407">
        <v>1</v>
      </c>
      <c r="AZ66" s="304"/>
      <c r="BA66" s="304"/>
      <c r="BB66" s="408"/>
      <c r="BC66" s="306">
        <f t="shared" si="12"/>
        <v>12</v>
      </c>
      <c r="BD66" s="307"/>
      <c r="BE66" s="307"/>
      <c r="BF66" s="308"/>
      <c r="BG66" s="309">
        <v>26988</v>
      </c>
      <c r="BH66" s="310"/>
      <c r="BI66" s="310"/>
      <c r="BJ66" s="311"/>
      <c r="BK66" s="312">
        <f t="shared" si="13"/>
        <v>26988</v>
      </c>
      <c r="BL66" s="313"/>
      <c r="BM66" s="313"/>
      <c r="BN66" s="313"/>
      <c r="BO66" s="313"/>
      <c r="BP66" s="314"/>
      <c r="BQ66" s="294"/>
      <c r="BR66" s="295"/>
      <c r="BS66" s="295"/>
      <c r="BT66" s="295"/>
      <c r="BU66" s="295"/>
      <c r="BV66" s="295"/>
      <c r="BW66" s="296"/>
      <c r="BX66" s="294"/>
      <c r="BY66" s="295"/>
      <c r="BZ66" s="295"/>
      <c r="CA66" s="295"/>
      <c r="CB66" s="295"/>
      <c r="CC66" s="296"/>
      <c r="CD66" s="294"/>
      <c r="CE66" s="295"/>
      <c r="CF66" s="295"/>
      <c r="CG66" s="295"/>
      <c r="CH66" s="295"/>
      <c r="CI66" s="296"/>
    </row>
    <row r="67" spans="1:87" ht="18" customHeight="1" x14ac:dyDescent="0.25">
      <c r="A67" s="75"/>
      <c r="B67" s="327"/>
      <c r="C67" s="328"/>
      <c r="D67" s="328"/>
      <c r="E67" s="328"/>
      <c r="F67" s="328"/>
      <c r="G67" s="328"/>
      <c r="H67" s="328"/>
      <c r="I67" s="328"/>
      <c r="J67" s="328"/>
      <c r="K67" s="328"/>
      <c r="L67" s="328"/>
      <c r="M67" s="328"/>
      <c r="N67" s="328"/>
      <c r="O67" s="328"/>
      <c r="P67" s="328"/>
      <c r="Q67" s="328"/>
      <c r="R67" s="328"/>
      <c r="S67" s="328"/>
      <c r="T67" s="328"/>
      <c r="U67" s="328"/>
      <c r="V67" s="328"/>
      <c r="W67" s="328"/>
      <c r="X67" s="328"/>
      <c r="Y67" s="329"/>
      <c r="Z67" s="336"/>
      <c r="AA67" s="337"/>
      <c r="AB67" s="337"/>
      <c r="AC67" s="337"/>
      <c r="AD67" s="338"/>
      <c r="AE67" s="336"/>
      <c r="AF67" s="337"/>
      <c r="AG67" s="337"/>
      <c r="AH67" s="337"/>
      <c r="AI67" s="337"/>
      <c r="AJ67" s="337"/>
      <c r="AK67" s="300" t="s">
        <v>528</v>
      </c>
      <c r="AL67" s="301"/>
      <c r="AM67" s="301"/>
      <c r="AN67" s="301"/>
      <c r="AO67" s="301"/>
      <c r="AP67" s="301"/>
      <c r="AQ67" s="301"/>
      <c r="AR67" s="301"/>
      <c r="AS67" s="301"/>
      <c r="AT67" s="301"/>
      <c r="AU67" s="301"/>
      <c r="AV67" s="301"/>
      <c r="AW67" s="301"/>
      <c r="AX67" s="302"/>
      <c r="AY67" s="407">
        <v>1</v>
      </c>
      <c r="AZ67" s="304"/>
      <c r="BA67" s="304"/>
      <c r="BB67" s="408"/>
      <c r="BC67" s="306">
        <f t="shared" si="12"/>
        <v>12</v>
      </c>
      <c r="BD67" s="307"/>
      <c r="BE67" s="307"/>
      <c r="BF67" s="308"/>
      <c r="BG67" s="309">
        <v>22530</v>
      </c>
      <c r="BH67" s="310"/>
      <c r="BI67" s="310"/>
      <c r="BJ67" s="311"/>
      <c r="BK67" s="312">
        <f t="shared" si="13"/>
        <v>22530</v>
      </c>
      <c r="BL67" s="313"/>
      <c r="BM67" s="313"/>
      <c r="BN67" s="313"/>
      <c r="BO67" s="313"/>
      <c r="BP67" s="314"/>
      <c r="BQ67" s="294"/>
      <c r="BR67" s="295"/>
      <c r="BS67" s="295"/>
      <c r="BT67" s="295"/>
      <c r="BU67" s="295"/>
      <c r="BV67" s="295"/>
      <c r="BW67" s="296"/>
      <c r="BX67" s="294"/>
      <c r="BY67" s="295"/>
      <c r="BZ67" s="295"/>
      <c r="CA67" s="295"/>
      <c r="CB67" s="295"/>
      <c r="CC67" s="296"/>
      <c r="CD67" s="294"/>
      <c r="CE67" s="295"/>
      <c r="CF67" s="295"/>
      <c r="CG67" s="295"/>
      <c r="CH67" s="295"/>
      <c r="CI67" s="296"/>
    </row>
    <row r="68" spans="1:87" ht="18" customHeight="1" x14ac:dyDescent="0.25">
      <c r="A68" s="75"/>
      <c r="B68" s="327"/>
      <c r="C68" s="328"/>
      <c r="D68" s="328"/>
      <c r="E68" s="328"/>
      <c r="F68" s="328"/>
      <c r="G68" s="328"/>
      <c r="H68" s="328"/>
      <c r="I68" s="328"/>
      <c r="J68" s="328"/>
      <c r="K68" s="328"/>
      <c r="L68" s="328"/>
      <c r="M68" s="328"/>
      <c r="N68" s="328"/>
      <c r="O68" s="328"/>
      <c r="P68" s="328"/>
      <c r="Q68" s="328"/>
      <c r="R68" s="328"/>
      <c r="S68" s="328"/>
      <c r="T68" s="328"/>
      <c r="U68" s="328"/>
      <c r="V68" s="328"/>
      <c r="W68" s="328"/>
      <c r="X68" s="328"/>
      <c r="Y68" s="329"/>
      <c r="Z68" s="336"/>
      <c r="AA68" s="337"/>
      <c r="AB68" s="337"/>
      <c r="AC68" s="337"/>
      <c r="AD68" s="338"/>
      <c r="AE68" s="336"/>
      <c r="AF68" s="337"/>
      <c r="AG68" s="337"/>
      <c r="AH68" s="337"/>
      <c r="AI68" s="337"/>
      <c r="AJ68" s="337"/>
      <c r="AK68" s="300" t="s">
        <v>529</v>
      </c>
      <c r="AL68" s="301"/>
      <c r="AM68" s="301"/>
      <c r="AN68" s="301"/>
      <c r="AO68" s="301"/>
      <c r="AP68" s="301"/>
      <c r="AQ68" s="301"/>
      <c r="AR68" s="301"/>
      <c r="AS68" s="301"/>
      <c r="AT68" s="301"/>
      <c r="AU68" s="301"/>
      <c r="AV68" s="301"/>
      <c r="AW68" s="301"/>
      <c r="AX68" s="302"/>
      <c r="AY68" s="407">
        <v>1</v>
      </c>
      <c r="AZ68" s="304"/>
      <c r="BA68" s="304"/>
      <c r="BB68" s="408"/>
      <c r="BC68" s="306">
        <f t="shared" si="12"/>
        <v>12</v>
      </c>
      <c r="BD68" s="307"/>
      <c r="BE68" s="307"/>
      <c r="BF68" s="308"/>
      <c r="BG68" s="309">
        <v>18911</v>
      </c>
      <c r="BH68" s="310"/>
      <c r="BI68" s="310"/>
      <c r="BJ68" s="311"/>
      <c r="BK68" s="312">
        <f t="shared" si="13"/>
        <v>18911</v>
      </c>
      <c r="BL68" s="313"/>
      <c r="BM68" s="313"/>
      <c r="BN68" s="313"/>
      <c r="BO68" s="313"/>
      <c r="BP68" s="314"/>
      <c r="BQ68" s="294"/>
      <c r="BR68" s="295"/>
      <c r="BS68" s="295"/>
      <c r="BT68" s="295"/>
      <c r="BU68" s="295"/>
      <c r="BV68" s="295"/>
      <c r="BW68" s="296"/>
      <c r="BX68" s="294"/>
      <c r="BY68" s="295"/>
      <c r="BZ68" s="295"/>
      <c r="CA68" s="295"/>
      <c r="CB68" s="295"/>
      <c r="CC68" s="296"/>
      <c r="CD68" s="294"/>
      <c r="CE68" s="295"/>
      <c r="CF68" s="295"/>
      <c r="CG68" s="295"/>
      <c r="CH68" s="295"/>
      <c r="CI68" s="296"/>
    </row>
    <row r="69" spans="1:87" ht="18" customHeight="1" x14ac:dyDescent="0.25">
      <c r="A69" s="75"/>
      <c r="B69" s="327"/>
      <c r="C69" s="328"/>
      <c r="D69" s="328"/>
      <c r="E69" s="328"/>
      <c r="F69" s="328"/>
      <c r="G69" s="328"/>
      <c r="H69" s="328"/>
      <c r="I69" s="328"/>
      <c r="J69" s="328"/>
      <c r="K69" s="328"/>
      <c r="L69" s="328"/>
      <c r="M69" s="328"/>
      <c r="N69" s="328"/>
      <c r="O69" s="328"/>
      <c r="P69" s="328"/>
      <c r="Q69" s="328"/>
      <c r="R69" s="328"/>
      <c r="S69" s="328"/>
      <c r="T69" s="328"/>
      <c r="U69" s="328"/>
      <c r="V69" s="328"/>
      <c r="W69" s="328"/>
      <c r="X69" s="328"/>
      <c r="Y69" s="329"/>
      <c r="Z69" s="336"/>
      <c r="AA69" s="337"/>
      <c r="AB69" s="337"/>
      <c r="AC69" s="337"/>
      <c r="AD69" s="338"/>
      <c r="AE69" s="336"/>
      <c r="AF69" s="337"/>
      <c r="AG69" s="337"/>
      <c r="AH69" s="337"/>
      <c r="AI69" s="337"/>
      <c r="AJ69" s="337"/>
      <c r="AK69" s="300" t="s">
        <v>526</v>
      </c>
      <c r="AL69" s="301"/>
      <c r="AM69" s="301"/>
      <c r="AN69" s="301"/>
      <c r="AO69" s="301"/>
      <c r="AP69" s="301"/>
      <c r="AQ69" s="301"/>
      <c r="AR69" s="301"/>
      <c r="AS69" s="301"/>
      <c r="AT69" s="301"/>
      <c r="AU69" s="301"/>
      <c r="AV69" s="301"/>
      <c r="AW69" s="301"/>
      <c r="AX69" s="302"/>
      <c r="AY69" s="407">
        <v>1</v>
      </c>
      <c r="AZ69" s="304"/>
      <c r="BA69" s="304"/>
      <c r="BB69" s="408"/>
      <c r="BC69" s="306">
        <f t="shared" si="12"/>
        <v>12</v>
      </c>
      <c r="BD69" s="307"/>
      <c r="BE69" s="307"/>
      <c r="BF69" s="308"/>
      <c r="BG69" s="309">
        <v>7925</v>
      </c>
      <c r="BH69" s="310"/>
      <c r="BI69" s="310"/>
      <c r="BJ69" s="311"/>
      <c r="BK69" s="312">
        <f t="shared" si="13"/>
        <v>7925</v>
      </c>
      <c r="BL69" s="313"/>
      <c r="BM69" s="313"/>
      <c r="BN69" s="313"/>
      <c r="BO69" s="313"/>
      <c r="BP69" s="314"/>
      <c r="BQ69" s="294"/>
      <c r="BR69" s="295"/>
      <c r="BS69" s="295"/>
      <c r="BT69" s="295"/>
      <c r="BU69" s="295"/>
      <c r="BV69" s="295"/>
      <c r="BW69" s="296"/>
      <c r="BX69" s="294"/>
      <c r="BY69" s="295"/>
      <c r="BZ69" s="295"/>
      <c r="CA69" s="295"/>
      <c r="CB69" s="295"/>
      <c r="CC69" s="296"/>
      <c r="CD69" s="294"/>
      <c r="CE69" s="295"/>
      <c r="CF69" s="295"/>
      <c r="CG69" s="295"/>
      <c r="CH69" s="295"/>
      <c r="CI69" s="296"/>
    </row>
    <row r="70" spans="1:87" ht="18" customHeight="1" x14ac:dyDescent="0.25">
      <c r="A70" s="75"/>
      <c r="B70" s="327"/>
      <c r="C70" s="328"/>
      <c r="D70" s="328"/>
      <c r="E70" s="328"/>
      <c r="F70" s="328"/>
      <c r="G70" s="328"/>
      <c r="H70" s="328"/>
      <c r="I70" s="328"/>
      <c r="J70" s="328"/>
      <c r="K70" s="328"/>
      <c r="L70" s="328"/>
      <c r="M70" s="328"/>
      <c r="N70" s="328"/>
      <c r="O70" s="328"/>
      <c r="P70" s="328"/>
      <c r="Q70" s="328"/>
      <c r="R70" s="328"/>
      <c r="S70" s="328"/>
      <c r="T70" s="328"/>
      <c r="U70" s="328"/>
      <c r="V70" s="328"/>
      <c r="W70" s="328"/>
      <c r="X70" s="328"/>
      <c r="Y70" s="329"/>
      <c r="Z70" s="336"/>
      <c r="AA70" s="337"/>
      <c r="AB70" s="337"/>
      <c r="AC70" s="337"/>
      <c r="AD70" s="338"/>
      <c r="AE70" s="336"/>
      <c r="AF70" s="337"/>
      <c r="AG70" s="337"/>
      <c r="AH70" s="337"/>
      <c r="AI70" s="337"/>
      <c r="AJ70" s="337"/>
      <c r="AK70" s="300" t="s">
        <v>530</v>
      </c>
      <c r="AL70" s="301"/>
      <c r="AM70" s="301"/>
      <c r="AN70" s="301"/>
      <c r="AO70" s="301"/>
      <c r="AP70" s="301"/>
      <c r="AQ70" s="301"/>
      <c r="AR70" s="301"/>
      <c r="AS70" s="301"/>
      <c r="AT70" s="301"/>
      <c r="AU70" s="301"/>
      <c r="AV70" s="301"/>
      <c r="AW70" s="301"/>
      <c r="AX70" s="302"/>
      <c r="AY70" s="407">
        <v>1</v>
      </c>
      <c r="AZ70" s="304"/>
      <c r="BA70" s="304"/>
      <c r="BB70" s="408"/>
      <c r="BC70" s="306">
        <f t="shared" si="12"/>
        <v>12</v>
      </c>
      <c r="BD70" s="307"/>
      <c r="BE70" s="307"/>
      <c r="BF70" s="308"/>
      <c r="BG70" s="309">
        <v>22629</v>
      </c>
      <c r="BH70" s="310"/>
      <c r="BI70" s="310"/>
      <c r="BJ70" s="311"/>
      <c r="BK70" s="312">
        <f t="shared" si="13"/>
        <v>22629</v>
      </c>
      <c r="BL70" s="313"/>
      <c r="BM70" s="313"/>
      <c r="BN70" s="313"/>
      <c r="BO70" s="313"/>
      <c r="BP70" s="314"/>
      <c r="BQ70" s="294"/>
      <c r="BR70" s="295"/>
      <c r="BS70" s="295"/>
      <c r="BT70" s="295"/>
      <c r="BU70" s="295"/>
      <c r="BV70" s="295"/>
      <c r="BW70" s="296"/>
      <c r="BX70" s="294"/>
      <c r="BY70" s="295"/>
      <c r="BZ70" s="295"/>
      <c r="CA70" s="295"/>
      <c r="CB70" s="295"/>
      <c r="CC70" s="296"/>
      <c r="CD70" s="294"/>
      <c r="CE70" s="295"/>
      <c r="CF70" s="295"/>
      <c r="CG70" s="295"/>
      <c r="CH70" s="295"/>
      <c r="CI70" s="296"/>
    </row>
    <row r="71" spans="1:87" ht="18" customHeight="1" x14ac:dyDescent="0.25">
      <c r="A71" s="75"/>
      <c r="B71" s="327"/>
      <c r="C71" s="328"/>
      <c r="D71" s="328"/>
      <c r="E71" s="328"/>
      <c r="F71" s="328"/>
      <c r="G71" s="328"/>
      <c r="H71" s="328"/>
      <c r="I71" s="328"/>
      <c r="J71" s="328"/>
      <c r="K71" s="328"/>
      <c r="L71" s="328"/>
      <c r="M71" s="328"/>
      <c r="N71" s="328"/>
      <c r="O71" s="328"/>
      <c r="P71" s="328"/>
      <c r="Q71" s="328"/>
      <c r="R71" s="328"/>
      <c r="S71" s="328"/>
      <c r="T71" s="328"/>
      <c r="U71" s="328"/>
      <c r="V71" s="328"/>
      <c r="W71" s="328"/>
      <c r="X71" s="328"/>
      <c r="Y71" s="329"/>
      <c r="Z71" s="336"/>
      <c r="AA71" s="337"/>
      <c r="AB71" s="337"/>
      <c r="AC71" s="337"/>
      <c r="AD71" s="338"/>
      <c r="AE71" s="336"/>
      <c r="AF71" s="337"/>
      <c r="AG71" s="337"/>
      <c r="AH71" s="337"/>
      <c r="AI71" s="337"/>
      <c r="AJ71" s="337"/>
      <c r="AK71" s="300" t="s">
        <v>18</v>
      </c>
      <c r="AL71" s="301"/>
      <c r="AM71" s="301"/>
      <c r="AN71" s="301"/>
      <c r="AO71" s="301"/>
      <c r="AP71" s="301"/>
      <c r="AQ71" s="301"/>
      <c r="AR71" s="301"/>
      <c r="AS71" s="301"/>
      <c r="AT71" s="301"/>
      <c r="AU71" s="301"/>
      <c r="AV71" s="301"/>
      <c r="AW71" s="301"/>
      <c r="AX71" s="302"/>
      <c r="AY71" s="407">
        <v>1</v>
      </c>
      <c r="AZ71" s="304"/>
      <c r="BA71" s="304"/>
      <c r="BB71" s="408"/>
      <c r="BC71" s="306">
        <f t="shared" si="12"/>
        <v>12</v>
      </c>
      <c r="BD71" s="307"/>
      <c r="BE71" s="307"/>
      <c r="BF71" s="308"/>
      <c r="BG71" s="309">
        <v>28961</v>
      </c>
      <c r="BH71" s="310"/>
      <c r="BI71" s="310"/>
      <c r="BJ71" s="311"/>
      <c r="BK71" s="312">
        <f t="shared" si="13"/>
        <v>28961</v>
      </c>
      <c r="BL71" s="313"/>
      <c r="BM71" s="313"/>
      <c r="BN71" s="313"/>
      <c r="BO71" s="313"/>
      <c r="BP71" s="314"/>
      <c r="BQ71" s="294"/>
      <c r="BR71" s="295"/>
      <c r="BS71" s="295"/>
      <c r="BT71" s="295"/>
      <c r="BU71" s="295"/>
      <c r="BV71" s="295"/>
      <c r="BW71" s="296"/>
      <c r="BX71" s="294"/>
      <c r="BY71" s="295"/>
      <c r="BZ71" s="295"/>
      <c r="CA71" s="295"/>
      <c r="CB71" s="295"/>
      <c r="CC71" s="296"/>
      <c r="CD71" s="294"/>
      <c r="CE71" s="295"/>
      <c r="CF71" s="295"/>
      <c r="CG71" s="295"/>
      <c r="CH71" s="295"/>
      <c r="CI71" s="296"/>
    </row>
    <row r="72" spans="1:87" ht="18" customHeight="1" thickBot="1" x14ac:dyDescent="0.3">
      <c r="A72" s="75"/>
      <c r="B72" s="327"/>
      <c r="C72" s="328"/>
      <c r="D72" s="328"/>
      <c r="E72" s="328"/>
      <c r="F72" s="328"/>
      <c r="G72" s="328"/>
      <c r="H72" s="328"/>
      <c r="I72" s="328"/>
      <c r="J72" s="328"/>
      <c r="K72" s="328"/>
      <c r="L72" s="328"/>
      <c r="M72" s="328"/>
      <c r="N72" s="328"/>
      <c r="O72" s="328"/>
      <c r="P72" s="328"/>
      <c r="Q72" s="328"/>
      <c r="R72" s="328"/>
      <c r="S72" s="328"/>
      <c r="T72" s="328"/>
      <c r="U72" s="328"/>
      <c r="V72" s="328"/>
      <c r="W72" s="328"/>
      <c r="X72" s="328"/>
      <c r="Y72" s="329"/>
      <c r="Z72" s="336"/>
      <c r="AA72" s="337"/>
      <c r="AB72" s="337"/>
      <c r="AC72" s="337"/>
      <c r="AD72" s="338"/>
      <c r="AE72" s="336"/>
      <c r="AF72" s="337"/>
      <c r="AG72" s="337"/>
      <c r="AH72" s="337"/>
      <c r="AI72" s="337"/>
      <c r="AJ72" s="337"/>
      <c r="AK72" s="392" t="s">
        <v>37</v>
      </c>
      <c r="AL72" s="393"/>
      <c r="AM72" s="393"/>
      <c r="AN72" s="393"/>
      <c r="AO72" s="393"/>
      <c r="AP72" s="393"/>
      <c r="AQ72" s="393"/>
      <c r="AR72" s="393"/>
      <c r="AS72" s="393"/>
      <c r="AT72" s="393"/>
      <c r="AU72" s="393"/>
      <c r="AV72" s="393"/>
      <c r="AW72" s="393"/>
      <c r="AX72" s="394"/>
      <c r="AY72" s="407">
        <v>1</v>
      </c>
      <c r="AZ72" s="304"/>
      <c r="BA72" s="304"/>
      <c r="BB72" s="408"/>
      <c r="BC72" s="306">
        <f t="shared" si="12"/>
        <v>12</v>
      </c>
      <c r="BD72" s="307"/>
      <c r="BE72" s="307"/>
      <c r="BF72" s="308"/>
      <c r="BG72" s="309">
        <v>11840</v>
      </c>
      <c r="BH72" s="310"/>
      <c r="BI72" s="310"/>
      <c r="BJ72" s="311"/>
      <c r="BK72" s="312">
        <f t="shared" si="13"/>
        <v>11840</v>
      </c>
      <c r="BL72" s="313"/>
      <c r="BM72" s="313"/>
      <c r="BN72" s="313"/>
      <c r="BO72" s="313"/>
      <c r="BP72" s="314"/>
      <c r="BQ72" s="294"/>
      <c r="BR72" s="295"/>
      <c r="BS72" s="295"/>
      <c r="BT72" s="295"/>
      <c r="BU72" s="295"/>
      <c r="BV72" s="295"/>
      <c r="BW72" s="296"/>
      <c r="BX72" s="294"/>
      <c r="BY72" s="295"/>
      <c r="BZ72" s="295"/>
      <c r="CA72" s="295"/>
      <c r="CB72" s="295"/>
      <c r="CC72" s="296"/>
      <c r="CD72" s="294"/>
      <c r="CE72" s="295"/>
      <c r="CF72" s="295"/>
      <c r="CG72" s="295"/>
      <c r="CH72" s="295"/>
      <c r="CI72" s="296"/>
    </row>
    <row r="73" spans="1:87" ht="18" customHeight="1" thickBot="1" x14ac:dyDescent="0.3">
      <c r="A73" s="75"/>
      <c r="B73" s="377"/>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378"/>
      <c r="AF73" s="378"/>
      <c r="AG73" s="378"/>
      <c r="AH73" s="378"/>
      <c r="AI73" s="378"/>
      <c r="AJ73" s="379"/>
      <c r="AK73" s="380" t="s">
        <v>3</v>
      </c>
      <c r="AL73" s="381"/>
      <c r="AM73" s="381"/>
      <c r="AN73" s="381"/>
      <c r="AO73" s="381"/>
      <c r="AP73" s="381"/>
      <c r="AQ73" s="381"/>
      <c r="AR73" s="381"/>
      <c r="AS73" s="381"/>
      <c r="AT73" s="381"/>
      <c r="AU73" s="381"/>
      <c r="AV73" s="381"/>
      <c r="AW73" s="381"/>
      <c r="AX73" s="381"/>
      <c r="AY73" s="382"/>
      <c r="AZ73" s="382"/>
      <c r="BA73" s="382"/>
      <c r="BB73" s="382"/>
      <c r="BC73" s="382"/>
      <c r="BD73" s="382"/>
      <c r="BE73" s="382"/>
      <c r="BF73" s="382"/>
      <c r="BG73" s="382"/>
      <c r="BH73" s="382"/>
      <c r="BI73" s="382"/>
      <c r="BJ73" s="383"/>
      <c r="BK73" s="384">
        <f>SUM(BK62:BK72)</f>
        <v>248986</v>
      </c>
      <c r="BL73" s="385"/>
      <c r="BM73" s="385"/>
      <c r="BN73" s="385"/>
      <c r="BO73" s="385"/>
      <c r="BP73" s="386"/>
      <c r="BQ73" s="387" t="s">
        <v>100</v>
      </c>
      <c r="BR73" s="388"/>
      <c r="BS73" s="388"/>
      <c r="BT73" s="388"/>
      <c r="BU73" s="388"/>
      <c r="BV73" s="388"/>
      <c r="BW73" s="388"/>
      <c r="BX73" s="388"/>
      <c r="BY73" s="388"/>
      <c r="BZ73" s="388"/>
      <c r="CA73" s="388"/>
      <c r="CB73" s="388"/>
      <c r="CC73" s="389"/>
      <c r="CD73" s="390">
        <f>+CD62*AE62</f>
        <v>3543331.7647058824</v>
      </c>
      <c r="CE73" s="390"/>
      <c r="CF73" s="390"/>
      <c r="CG73" s="390"/>
      <c r="CH73" s="390"/>
      <c r="CI73" s="391"/>
    </row>
    <row r="74" spans="1:87" ht="18" customHeight="1" thickBot="1" x14ac:dyDescent="0.3">
      <c r="A74" s="7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BG74" s="78"/>
      <c r="BH74" s="78"/>
      <c r="BI74" s="78"/>
      <c r="BJ74" s="78"/>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row>
    <row r="75" spans="1:87" ht="18" customHeight="1" x14ac:dyDescent="0.25">
      <c r="A75" s="75"/>
      <c r="B75" s="348" t="s">
        <v>0</v>
      </c>
      <c r="C75" s="349"/>
      <c r="D75" s="349"/>
      <c r="E75" s="349"/>
      <c r="F75" s="349"/>
      <c r="G75" s="349"/>
      <c r="H75" s="349"/>
      <c r="I75" s="349"/>
      <c r="J75" s="349"/>
      <c r="K75" s="349"/>
      <c r="L75" s="349"/>
      <c r="M75" s="349"/>
      <c r="N75" s="349"/>
      <c r="O75" s="349"/>
      <c r="P75" s="349"/>
      <c r="Q75" s="349"/>
      <c r="R75" s="349"/>
      <c r="S75" s="349"/>
      <c r="T75" s="349"/>
      <c r="U75" s="349"/>
      <c r="V75" s="349"/>
      <c r="W75" s="349"/>
      <c r="X75" s="349"/>
      <c r="Y75" s="350"/>
      <c r="Z75" s="348" t="s">
        <v>80</v>
      </c>
      <c r="AA75" s="349"/>
      <c r="AB75" s="349"/>
      <c r="AC75" s="349"/>
      <c r="AD75" s="350"/>
      <c r="AE75" s="357" t="s">
        <v>79</v>
      </c>
      <c r="AF75" s="358"/>
      <c r="AG75" s="358"/>
      <c r="AH75" s="358"/>
      <c r="AI75" s="358"/>
      <c r="AJ75" s="359"/>
      <c r="AK75" s="357" t="s">
        <v>81</v>
      </c>
      <c r="AL75" s="358"/>
      <c r="AM75" s="358"/>
      <c r="AN75" s="358"/>
      <c r="AO75" s="358"/>
      <c r="AP75" s="358"/>
      <c r="AQ75" s="358"/>
      <c r="AR75" s="358"/>
      <c r="AS75" s="358"/>
      <c r="AT75" s="358"/>
      <c r="AU75" s="358"/>
      <c r="AV75" s="358"/>
      <c r="AW75" s="358"/>
      <c r="AX75" s="359"/>
      <c r="AY75" s="357" t="s">
        <v>1</v>
      </c>
      <c r="AZ75" s="358"/>
      <c r="BA75" s="358"/>
      <c r="BB75" s="359"/>
      <c r="BC75" s="348" t="s">
        <v>104</v>
      </c>
      <c r="BD75" s="349"/>
      <c r="BE75" s="349"/>
      <c r="BF75" s="350"/>
      <c r="BG75" s="366" t="s">
        <v>82</v>
      </c>
      <c r="BH75" s="367"/>
      <c r="BI75" s="367"/>
      <c r="BJ75" s="368"/>
      <c r="BK75" s="315" t="s">
        <v>99</v>
      </c>
      <c r="BL75" s="316"/>
      <c r="BM75" s="316"/>
      <c r="BN75" s="316"/>
      <c r="BO75" s="316"/>
      <c r="BP75" s="317"/>
      <c r="BQ75" s="315" t="s">
        <v>83</v>
      </c>
      <c r="BR75" s="316"/>
      <c r="BS75" s="316"/>
      <c r="BT75" s="316"/>
      <c r="BU75" s="316"/>
      <c r="BV75" s="316"/>
      <c r="BW75" s="317"/>
      <c r="BX75" s="315" t="s">
        <v>84</v>
      </c>
      <c r="BY75" s="316"/>
      <c r="BZ75" s="316"/>
      <c r="CA75" s="316"/>
      <c r="CB75" s="316"/>
      <c r="CC75" s="317"/>
      <c r="CD75" s="315" t="s">
        <v>85</v>
      </c>
      <c r="CE75" s="316"/>
      <c r="CF75" s="316"/>
      <c r="CG75" s="316"/>
      <c r="CH75" s="316"/>
      <c r="CI75" s="317"/>
    </row>
    <row r="76" spans="1:87" ht="18" customHeight="1" x14ac:dyDescent="0.25">
      <c r="A76" s="75"/>
      <c r="B76" s="351"/>
      <c r="C76" s="352"/>
      <c r="D76" s="352"/>
      <c r="E76" s="352"/>
      <c r="F76" s="352"/>
      <c r="G76" s="352"/>
      <c r="H76" s="352"/>
      <c r="I76" s="352"/>
      <c r="J76" s="352"/>
      <c r="K76" s="352"/>
      <c r="L76" s="352"/>
      <c r="M76" s="352"/>
      <c r="N76" s="352"/>
      <c r="O76" s="352"/>
      <c r="P76" s="352"/>
      <c r="Q76" s="352"/>
      <c r="R76" s="352"/>
      <c r="S76" s="352"/>
      <c r="T76" s="352"/>
      <c r="U76" s="352"/>
      <c r="V76" s="352"/>
      <c r="W76" s="352"/>
      <c r="X76" s="352"/>
      <c r="Y76" s="353"/>
      <c r="Z76" s="351"/>
      <c r="AA76" s="352"/>
      <c r="AB76" s="352"/>
      <c r="AC76" s="352"/>
      <c r="AD76" s="353"/>
      <c r="AE76" s="360"/>
      <c r="AF76" s="361"/>
      <c r="AG76" s="361"/>
      <c r="AH76" s="361"/>
      <c r="AI76" s="361"/>
      <c r="AJ76" s="362"/>
      <c r="AK76" s="360"/>
      <c r="AL76" s="361"/>
      <c r="AM76" s="361"/>
      <c r="AN76" s="361"/>
      <c r="AO76" s="361"/>
      <c r="AP76" s="361"/>
      <c r="AQ76" s="361"/>
      <c r="AR76" s="361"/>
      <c r="AS76" s="361"/>
      <c r="AT76" s="361"/>
      <c r="AU76" s="361"/>
      <c r="AV76" s="361"/>
      <c r="AW76" s="361"/>
      <c r="AX76" s="362"/>
      <c r="AY76" s="360"/>
      <c r="AZ76" s="361"/>
      <c r="BA76" s="361"/>
      <c r="BB76" s="362"/>
      <c r="BC76" s="351"/>
      <c r="BD76" s="352"/>
      <c r="BE76" s="352"/>
      <c r="BF76" s="353"/>
      <c r="BG76" s="369"/>
      <c r="BH76" s="370"/>
      <c r="BI76" s="370"/>
      <c r="BJ76" s="371"/>
      <c r="BK76" s="318"/>
      <c r="BL76" s="319"/>
      <c r="BM76" s="319"/>
      <c r="BN76" s="319"/>
      <c r="BO76" s="319"/>
      <c r="BP76" s="320"/>
      <c r="BQ76" s="318"/>
      <c r="BR76" s="319"/>
      <c r="BS76" s="319"/>
      <c r="BT76" s="319"/>
      <c r="BU76" s="319"/>
      <c r="BV76" s="319"/>
      <c r="BW76" s="320"/>
      <c r="BX76" s="318"/>
      <c r="BY76" s="319"/>
      <c r="BZ76" s="319"/>
      <c r="CA76" s="319"/>
      <c r="CB76" s="319"/>
      <c r="CC76" s="320"/>
      <c r="CD76" s="318"/>
      <c r="CE76" s="319"/>
      <c r="CF76" s="319"/>
      <c r="CG76" s="319"/>
      <c r="CH76" s="319"/>
      <c r="CI76" s="320"/>
    </row>
    <row r="77" spans="1:87" ht="18" customHeight="1" thickBot="1" x14ac:dyDescent="0.3">
      <c r="A77" s="75"/>
      <c r="B77" s="354"/>
      <c r="C77" s="355"/>
      <c r="D77" s="355"/>
      <c r="E77" s="355"/>
      <c r="F77" s="355"/>
      <c r="G77" s="355"/>
      <c r="H77" s="355"/>
      <c r="I77" s="355"/>
      <c r="J77" s="355"/>
      <c r="K77" s="355"/>
      <c r="L77" s="355"/>
      <c r="M77" s="355"/>
      <c r="N77" s="355"/>
      <c r="O77" s="355"/>
      <c r="P77" s="355"/>
      <c r="Q77" s="355"/>
      <c r="R77" s="355"/>
      <c r="S77" s="355"/>
      <c r="T77" s="355"/>
      <c r="U77" s="355"/>
      <c r="V77" s="355"/>
      <c r="W77" s="355"/>
      <c r="X77" s="355"/>
      <c r="Y77" s="356"/>
      <c r="Z77" s="354"/>
      <c r="AA77" s="355"/>
      <c r="AB77" s="355"/>
      <c r="AC77" s="355"/>
      <c r="AD77" s="356"/>
      <c r="AE77" s="363"/>
      <c r="AF77" s="364"/>
      <c r="AG77" s="364"/>
      <c r="AH77" s="364"/>
      <c r="AI77" s="364"/>
      <c r="AJ77" s="365"/>
      <c r="AK77" s="360"/>
      <c r="AL77" s="361"/>
      <c r="AM77" s="361"/>
      <c r="AN77" s="361"/>
      <c r="AO77" s="361"/>
      <c r="AP77" s="361"/>
      <c r="AQ77" s="361"/>
      <c r="AR77" s="361"/>
      <c r="AS77" s="361"/>
      <c r="AT77" s="361"/>
      <c r="AU77" s="361"/>
      <c r="AV77" s="361"/>
      <c r="AW77" s="361"/>
      <c r="AX77" s="362"/>
      <c r="AY77" s="360"/>
      <c r="AZ77" s="361"/>
      <c r="BA77" s="361"/>
      <c r="BB77" s="362"/>
      <c r="BC77" s="351"/>
      <c r="BD77" s="352"/>
      <c r="BE77" s="352"/>
      <c r="BF77" s="353"/>
      <c r="BG77" s="369"/>
      <c r="BH77" s="370"/>
      <c r="BI77" s="370"/>
      <c r="BJ77" s="371"/>
      <c r="BK77" s="318"/>
      <c r="BL77" s="319"/>
      <c r="BM77" s="319"/>
      <c r="BN77" s="319"/>
      <c r="BO77" s="319"/>
      <c r="BP77" s="320"/>
      <c r="BQ77" s="321"/>
      <c r="BR77" s="322"/>
      <c r="BS77" s="322"/>
      <c r="BT77" s="322"/>
      <c r="BU77" s="322"/>
      <c r="BV77" s="322"/>
      <c r="BW77" s="323"/>
      <c r="BX77" s="321"/>
      <c r="BY77" s="322"/>
      <c r="BZ77" s="322"/>
      <c r="CA77" s="322"/>
      <c r="CB77" s="322"/>
      <c r="CC77" s="323"/>
      <c r="CD77" s="321"/>
      <c r="CE77" s="322"/>
      <c r="CF77" s="322"/>
      <c r="CG77" s="322"/>
      <c r="CH77" s="322"/>
      <c r="CI77" s="323"/>
    </row>
    <row r="78" spans="1:87" ht="18" customHeight="1" x14ac:dyDescent="0.25">
      <c r="A78" s="75"/>
      <c r="B78" s="324" t="s">
        <v>616</v>
      </c>
      <c r="C78" s="325"/>
      <c r="D78" s="325"/>
      <c r="E78" s="325"/>
      <c r="F78" s="325"/>
      <c r="G78" s="325"/>
      <c r="H78" s="325"/>
      <c r="I78" s="325"/>
      <c r="J78" s="325"/>
      <c r="K78" s="325"/>
      <c r="L78" s="325"/>
      <c r="M78" s="325"/>
      <c r="N78" s="325"/>
      <c r="O78" s="325"/>
      <c r="P78" s="325"/>
      <c r="Q78" s="325"/>
      <c r="R78" s="325"/>
      <c r="S78" s="325"/>
      <c r="T78" s="325"/>
      <c r="U78" s="325"/>
      <c r="V78" s="325"/>
      <c r="W78" s="325"/>
      <c r="X78" s="325"/>
      <c r="Y78" s="326"/>
      <c r="Z78" s="333" t="s">
        <v>621</v>
      </c>
      <c r="AA78" s="334"/>
      <c r="AB78" s="334"/>
      <c r="AC78" s="334"/>
      <c r="AD78" s="335"/>
      <c r="AE78" s="333">
        <v>12</v>
      </c>
      <c r="AF78" s="334"/>
      <c r="AG78" s="334"/>
      <c r="AH78" s="334"/>
      <c r="AI78" s="334"/>
      <c r="AJ78" s="334"/>
      <c r="AK78" s="342" t="s">
        <v>41</v>
      </c>
      <c r="AL78" s="343"/>
      <c r="AM78" s="343"/>
      <c r="AN78" s="343"/>
      <c r="AO78" s="343"/>
      <c r="AP78" s="343"/>
      <c r="AQ78" s="343"/>
      <c r="AR78" s="343"/>
      <c r="AS78" s="343"/>
      <c r="AT78" s="343"/>
      <c r="AU78" s="343"/>
      <c r="AV78" s="343"/>
      <c r="AW78" s="343"/>
      <c r="AX78" s="344"/>
      <c r="AY78" s="409">
        <v>0.25</v>
      </c>
      <c r="AZ78" s="346"/>
      <c r="BA78" s="346"/>
      <c r="BB78" s="410"/>
      <c r="BC78" s="345">
        <f>+$AE$78*AY78</f>
        <v>3</v>
      </c>
      <c r="BD78" s="346"/>
      <c r="BE78" s="346"/>
      <c r="BF78" s="347"/>
      <c r="BG78" s="285">
        <v>22629</v>
      </c>
      <c r="BH78" s="286"/>
      <c r="BI78" s="286"/>
      <c r="BJ78" s="287"/>
      <c r="BK78" s="288">
        <f>+AY78*BG78</f>
        <v>5657.25</v>
      </c>
      <c r="BL78" s="289"/>
      <c r="BM78" s="289"/>
      <c r="BN78" s="289"/>
      <c r="BO78" s="289"/>
      <c r="BP78" s="290"/>
      <c r="BQ78" s="291">
        <v>1000</v>
      </c>
      <c r="BR78" s="292"/>
      <c r="BS78" s="292"/>
      <c r="BT78" s="292"/>
      <c r="BU78" s="292"/>
      <c r="BV78" s="292"/>
      <c r="BW78" s="293"/>
      <c r="BX78" s="291">
        <f>+(((BK89+BQ78)*15)/85)</f>
        <v>11161.14705882353</v>
      </c>
      <c r="BY78" s="292"/>
      <c r="BZ78" s="292"/>
      <c r="CA78" s="292"/>
      <c r="CB78" s="292"/>
      <c r="CC78" s="293"/>
      <c r="CD78" s="291">
        <f>+BK89+BQ78+BX78</f>
        <v>74407.647058823524</v>
      </c>
      <c r="CE78" s="292"/>
      <c r="CF78" s="292"/>
      <c r="CG78" s="292"/>
      <c r="CH78" s="292"/>
      <c r="CI78" s="293"/>
    </row>
    <row r="79" spans="1:87" ht="18" customHeight="1" x14ac:dyDescent="0.25">
      <c r="A79" s="75"/>
      <c r="B79" s="327"/>
      <c r="C79" s="328"/>
      <c r="D79" s="328"/>
      <c r="E79" s="328"/>
      <c r="F79" s="328"/>
      <c r="G79" s="328"/>
      <c r="H79" s="328"/>
      <c r="I79" s="328"/>
      <c r="J79" s="328"/>
      <c r="K79" s="328"/>
      <c r="L79" s="328"/>
      <c r="M79" s="328"/>
      <c r="N79" s="328"/>
      <c r="O79" s="328"/>
      <c r="P79" s="328"/>
      <c r="Q79" s="328"/>
      <c r="R79" s="328"/>
      <c r="S79" s="328"/>
      <c r="T79" s="328"/>
      <c r="U79" s="328"/>
      <c r="V79" s="328"/>
      <c r="W79" s="328"/>
      <c r="X79" s="328"/>
      <c r="Y79" s="329"/>
      <c r="Z79" s="336"/>
      <c r="AA79" s="337"/>
      <c r="AB79" s="337"/>
      <c r="AC79" s="337"/>
      <c r="AD79" s="338"/>
      <c r="AE79" s="336"/>
      <c r="AF79" s="337"/>
      <c r="AG79" s="337"/>
      <c r="AH79" s="337"/>
      <c r="AI79" s="337"/>
      <c r="AJ79" s="337"/>
      <c r="AK79" s="300" t="s">
        <v>23</v>
      </c>
      <c r="AL79" s="301"/>
      <c r="AM79" s="301"/>
      <c r="AN79" s="301"/>
      <c r="AO79" s="301"/>
      <c r="AP79" s="301"/>
      <c r="AQ79" s="301"/>
      <c r="AR79" s="301"/>
      <c r="AS79" s="301"/>
      <c r="AT79" s="301"/>
      <c r="AU79" s="301"/>
      <c r="AV79" s="301"/>
      <c r="AW79" s="301"/>
      <c r="AX79" s="302"/>
      <c r="AY79" s="407">
        <v>0.25</v>
      </c>
      <c r="AZ79" s="304"/>
      <c r="BA79" s="304"/>
      <c r="BB79" s="408"/>
      <c r="BC79" s="306">
        <f t="shared" ref="BC79:BC88" si="14">+$AE$78*AY79</f>
        <v>3</v>
      </c>
      <c r="BD79" s="307"/>
      <c r="BE79" s="307"/>
      <c r="BF79" s="308"/>
      <c r="BG79" s="309">
        <v>7925</v>
      </c>
      <c r="BH79" s="310"/>
      <c r="BI79" s="310"/>
      <c r="BJ79" s="311"/>
      <c r="BK79" s="312">
        <f t="shared" ref="BK79:BK88" si="15">+AY79*BG79</f>
        <v>1981.25</v>
      </c>
      <c r="BL79" s="313"/>
      <c r="BM79" s="313"/>
      <c r="BN79" s="313"/>
      <c r="BO79" s="313"/>
      <c r="BP79" s="314"/>
      <c r="BQ79" s="294"/>
      <c r="BR79" s="295"/>
      <c r="BS79" s="295"/>
      <c r="BT79" s="295"/>
      <c r="BU79" s="295"/>
      <c r="BV79" s="295"/>
      <c r="BW79" s="296"/>
      <c r="BX79" s="294"/>
      <c r="BY79" s="295"/>
      <c r="BZ79" s="295"/>
      <c r="CA79" s="295"/>
      <c r="CB79" s="295"/>
      <c r="CC79" s="296"/>
      <c r="CD79" s="294"/>
      <c r="CE79" s="295"/>
      <c r="CF79" s="295"/>
      <c r="CG79" s="295"/>
      <c r="CH79" s="295"/>
      <c r="CI79" s="296"/>
    </row>
    <row r="80" spans="1:87" ht="18" customHeight="1" x14ac:dyDescent="0.25">
      <c r="A80" s="75"/>
      <c r="B80" s="327"/>
      <c r="C80" s="328"/>
      <c r="D80" s="328"/>
      <c r="E80" s="328"/>
      <c r="F80" s="328"/>
      <c r="G80" s="328"/>
      <c r="H80" s="328"/>
      <c r="I80" s="328"/>
      <c r="J80" s="328"/>
      <c r="K80" s="328"/>
      <c r="L80" s="328"/>
      <c r="M80" s="328"/>
      <c r="N80" s="328"/>
      <c r="O80" s="328"/>
      <c r="P80" s="328"/>
      <c r="Q80" s="328"/>
      <c r="R80" s="328"/>
      <c r="S80" s="328"/>
      <c r="T80" s="328"/>
      <c r="U80" s="328"/>
      <c r="V80" s="328"/>
      <c r="W80" s="328"/>
      <c r="X80" s="328"/>
      <c r="Y80" s="329"/>
      <c r="Z80" s="336"/>
      <c r="AA80" s="337"/>
      <c r="AB80" s="337"/>
      <c r="AC80" s="337"/>
      <c r="AD80" s="338"/>
      <c r="AE80" s="336"/>
      <c r="AF80" s="337"/>
      <c r="AG80" s="337"/>
      <c r="AH80" s="337"/>
      <c r="AI80" s="337"/>
      <c r="AJ80" s="337"/>
      <c r="AK80" s="300" t="s">
        <v>527</v>
      </c>
      <c r="AL80" s="301"/>
      <c r="AM80" s="301"/>
      <c r="AN80" s="301"/>
      <c r="AO80" s="301"/>
      <c r="AP80" s="301"/>
      <c r="AQ80" s="301"/>
      <c r="AR80" s="301"/>
      <c r="AS80" s="301"/>
      <c r="AT80" s="301"/>
      <c r="AU80" s="301"/>
      <c r="AV80" s="301"/>
      <c r="AW80" s="301"/>
      <c r="AX80" s="302"/>
      <c r="AY80" s="407">
        <v>0.5</v>
      </c>
      <c r="AZ80" s="304"/>
      <c r="BA80" s="304"/>
      <c r="BB80" s="408"/>
      <c r="BC80" s="306">
        <f t="shared" si="14"/>
        <v>6</v>
      </c>
      <c r="BD80" s="307"/>
      <c r="BE80" s="307"/>
      <c r="BF80" s="308"/>
      <c r="BG80" s="309">
        <v>18911</v>
      </c>
      <c r="BH80" s="310"/>
      <c r="BI80" s="310"/>
      <c r="BJ80" s="311"/>
      <c r="BK80" s="312">
        <f t="shared" si="15"/>
        <v>9455.5</v>
      </c>
      <c r="BL80" s="313"/>
      <c r="BM80" s="313"/>
      <c r="BN80" s="313"/>
      <c r="BO80" s="313"/>
      <c r="BP80" s="314"/>
      <c r="BQ80" s="294"/>
      <c r="BR80" s="295"/>
      <c r="BS80" s="295"/>
      <c r="BT80" s="295"/>
      <c r="BU80" s="295"/>
      <c r="BV80" s="295"/>
      <c r="BW80" s="296"/>
      <c r="BX80" s="294"/>
      <c r="BY80" s="295"/>
      <c r="BZ80" s="295"/>
      <c r="CA80" s="295"/>
      <c r="CB80" s="295"/>
      <c r="CC80" s="296"/>
      <c r="CD80" s="294"/>
      <c r="CE80" s="295"/>
      <c r="CF80" s="295"/>
      <c r="CG80" s="295"/>
      <c r="CH80" s="295"/>
      <c r="CI80" s="296"/>
    </row>
    <row r="81" spans="1:87" ht="18" customHeight="1" x14ac:dyDescent="0.25">
      <c r="A81" s="75"/>
      <c r="B81" s="327"/>
      <c r="C81" s="328"/>
      <c r="D81" s="328"/>
      <c r="E81" s="328"/>
      <c r="F81" s="328"/>
      <c r="G81" s="328"/>
      <c r="H81" s="328"/>
      <c r="I81" s="328"/>
      <c r="J81" s="328"/>
      <c r="K81" s="328"/>
      <c r="L81" s="328"/>
      <c r="M81" s="328"/>
      <c r="N81" s="328"/>
      <c r="O81" s="328"/>
      <c r="P81" s="328"/>
      <c r="Q81" s="328"/>
      <c r="R81" s="328"/>
      <c r="S81" s="328"/>
      <c r="T81" s="328"/>
      <c r="U81" s="328"/>
      <c r="V81" s="328"/>
      <c r="W81" s="328"/>
      <c r="X81" s="328"/>
      <c r="Y81" s="329"/>
      <c r="Z81" s="336"/>
      <c r="AA81" s="337"/>
      <c r="AB81" s="337"/>
      <c r="AC81" s="337"/>
      <c r="AD81" s="338"/>
      <c r="AE81" s="336"/>
      <c r="AF81" s="337"/>
      <c r="AG81" s="337"/>
      <c r="AH81" s="337"/>
      <c r="AI81" s="337"/>
      <c r="AJ81" s="337"/>
      <c r="AK81" s="300" t="s">
        <v>13</v>
      </c>
      <c r="AL81" s="301"/>
      <c r="AM81" s="301"/>
      <c r="AN81" s="301"/>
      <c r="AO81" s="301"/>
      <c r="AP81" s="301"/>
      <c r="AQ81" s="301"/>
      <c r="AR81" s="301"/>
      <c r="AS81" s="301"/>
      <c r="AT81" s="301"/>
      <c r="AU81" s="301"/>
      <c r="AV81" s="301"/>
      <c r="AW81" s="301"/>
      <c r="AX81" s="302"/>
      <c r="AY81" s="407">
        <v>0.25</v>
      </c>
      <c r="AZ81" s="304"/>
      <c r="BA81" s="304"/>
      <c r="BB81" s="408"/>
      <c r="BC81" s="306">
        <f t="shared" si="14"/>
        <v>3</v>
      </c>
      <c r="BD81" s="307"/>
      <c r="BE81" s="307"/>
      <c r="BF81" s="308"/>
      <c r="BG81" s="309">
        <v>40826</v>
      </c>
      <c r="BH81" s="310"/>
      <c r="BI81" s="310"/>
      <c r="BJ81" s="311"/>
      <c r="BK81" s="312">
        <f t="shared" si="15"/>
        <v>10206.5</v>
      </c>
      <c r="BL81" s="313"/>
      <c r="BM81" s="313"/>
      <c r="BN81" s="313"/>
      <c r="BO81" s="313"/>
      <c r="BP81" s="314"/>
      <c r="BQ81" s="294"/>
      <c r="BR81" s="295"/>
      <c r="BS81" s="295"/>
      <c r="BT81" s="295"/>
      <c r="BU81" s="295"/>
      <c r="BV81" s="295"/>
      <c r="BW81" s="296"/>
      <c r="BX81" s="294"/>
      <c r="BY81" s="295"/>
      <c r="BZ81" s="295"/>
      <c r="CA81" s="295"/>
      <c r="CB81" s="295"/>
      <c r="CC81" s="296"/>
      <c r="CD81" s="294"/>
      <c r="CE81" s="295"/>
      <c r="CF81" s="295"/>
      <c r="CG81" s="295"/>
      <c r="CH81" s="295"/>
      <c r="CI81" s="296"/>
    </row>
    <row r="82" spans="1:87" ht="18" customHeight="1" x14ac:dyDescent="0.25">
      <c r="A82" s="75"/>
      <c r="B82" s="327"/>
      <c r="C82" s="328"/>
      <c r="D82" s="328"/>
      <c r="E82" s="328"/>
      <c r="F82" s="328"/>
      <c r="G82" s="328"/>
      <c r="H82" s="328"/>
      <c r="I82" s="328"/>
      <c r="J82" s="328"/>
      <c r="K82" s="328"/>
      <c r="L82" s="328"/>
      <c r="M82" s="328"/>
      <c r="N82" s="328"/>
      <c r="O82" s="328"/>
      <c r="P82" s="328"/>
      <c r="Q82" s="328"/>
      <c r="R82" s="328"/>
      <c r="S82" s="328"/>
      <c r="T82" s="328"/>
      <c r="U82" s="328"/>
      <c r="V82" s="328"/>
      <c r="W82" s="328"/>
      <c r="X82" s="328"/>
      <c r="Y82" s="329"/>
      <c r="Z82" s="336"/>
      <c r="AA82" s="337"/>
      <c r="AB82" s="337"/>
      <c r="AC82" s="337"/>
      <c r="AD82" s="338"/>
      <c r="AE82" s="336"/>
      <c r="AF82" s="337"/>
      <c r="AG82" s="337"/>
      <c r="AH82" s="337"/>
      <c r="AI82" s="337"/>
      <c r="AJ82" s="337"/>
      <c r="AK82" s="300" t="s">
        <v>40</v>
      </c>
      <c r="AL82" s="301"/>
      <c r="AM82" s="301"/>
      <c r="AN82" s="301"/>
      <c r="AO82" s="301"/>
      <c r="AP82" s="301"/>
      <c r="AQ82" s="301"/>
      <c r="AR82" s="301"/>
      <c r="AS82" s="301"/>
      <c r="AT82" s="301"/>
      <c r="AU82" s="301"/>
      <c r="AV82" s="301"/>
      <c r="AW82" s="301"/>
      <c r="AX82" s="302"/>
      <c r="AY82" s="407">
        <v>0.25</v>
      </c>
      <c r="AZ82" s="304"/>
      <c r="BA82" s="304"/>
      <c r="BB82" s="408"/>
      <c r="BC82" s="306">
        <f t="shared" si="14"/>
        <v>3</v>
      </c>
      <c r="BD82" s="307"/>
      <c r="BE82" s="307"/>
      <c r="BF82" s="308"/>
      <c r="BG82" s="309">
        <v>26988</v>
      </c>
      <c r="BH82" s="310"/>
      <c r="BI82" s="310"/>
      <c r="BJ82" s="311"/>
      <c r="BK82" s="312">
        <f t="shared" si="15"/>
        <v>6747</v>
      </c>
      <c r="BL82" s="313"/>
      <c r="BM82" s="313"/>
      <c r="BN82" s="313"/>
      <c r="BO82" s="313"/>
      <c r="BP82" s="314"/>
      <c r="BQ82" s="294"/>
      <c r="BR82" s="295"/>
      <c r="BS82" s="295"/>
      <c r="BT82" s="295"/>
      <c r="BU82" s="295"/>
      <c r="BV82" s="295"/>
      <c r="BW82" s="296"/>
      <c r="BX82" s="294"/>
      <c r="BY82" s="295"/>
      <c r="BZ82" s="295"/>
      <c r="CA82" s="295"/>
      <c r="CB82" s="295"/>
      <c r="CC82" s="296"/>
      <c r="CD82" s="294"/>
      <c r="CE82" s="295"/>
      <c r="CF82" s="295"/>
      <c r="CG82" s="295"/>
      <c r="CH82" s="295"/>
      <c r="CI82" s="296"/>
    </row>
    <row r="83" spans="1:87" ht="18" customHeight="1" x14ac:dyDescent="0.25">
      <c r="A83" s="75"/>
      <c r="B83" s="327"/>
      <c r="C83" s="328"/>
      <c r="D83" s="328"/>
      <c r="E83" s="328"/>
      <c r="F83" s="328"/>
      <c r="G83" s="328"/>
      <c r="H83" s="328"/>
      <c r="I83" s="328"/>
      <c r="J83" s="328"/>
      <c r="K83" s="328"/>
      <c r="L83" s="328"/>
      <c r="M83" s="328"/>
      <c r="N83" s="328"/>
      <c r="O83" s="328"/>
      <c r="P83" s="328"/>
      <c r="Q83" s="328"/>
      <c r="R83" s="328"/>
      <c r="S83" s="328"/>
      <c r="T83" s="328"/>
      <c r="U83" s="328"/>
      <c r="V83" s="328"/>
      <c r="W83" s="328"/>
      <c r="X83" s="328"/>
      <c r="Y83" s="329"/>
      <c r="Z83" s="336"/>
      <c r="AA83" s="337"/>
      <c r="AB83" s="337"/>
      <c r="AC83" s="337"/>
      <c r="AD83" s="338"/>
      <c r="AE83" s="336"/>
      <c r="AF83" s="337"/>
      <c r="AG83" s="337"/>
      <c r="AH83" s="337"/>
      <c r="AI83" s="337"/>
      <c r="AJ83" s="337"/>
      <c r="AK83" s="300" t="s">
        <v>528</v>
      </c>
      <c r="AL83" s="301"/>
      <c r="AM83" s="301"/>
      <c r="AN83" s="301"/>
      <c r="AO83" s="301"/>
      <c r="AP83" s="301"/>
      <c r="AQ83" s="301"/>
      <c r="AR83" s="301"/>
      <c r="AS83" s="301"/>
      <c r="AT83" s="301"/>
      <c r="AU83" s="301"/>
      <c r="AV83" s="301"/>
      <c r="AW83" s="301"/>
      <c r="AX83" s="302"/>
      <c r="AY83" s="407">
        <v>0.25</v>
      </c>
      <c r="AZ83" s="304"/>
      <c r="BA83" s="304"/>
      <c r="BB83" s="408"/>
      <c r="BC83" s="306">
        <f t="shared" si="14"/>
        <v>3</v>
      </c>
      <c r="BD83" s="307"/>
      <c r="BE83" s="307"/>
      <c r="BF83" s="308"/>
      <c r="BG83" s="309">
        <v>22530</v>
      </c>
      <c r="BH83" s="310"/>
      <c r="BI83" s="310"/>
      <c r="BJ83" s="311"/>
      <c r="BK83" s="312">
        <f t="shared" si="15"/>
        <v>5632.5</v>
      </c>
      <c r="BL83" s="313"/>
      <c r="BM83" s="313"/>
      <c r="BN83" s="313"/>
      <c r="BO83" s="313"/>
      <c r="BP83" s="314"/>
      <c r="BQ83" s="294"/>
      <c r="BR83" s="295"/>
      <c r="BS83" s="295"/>
      <c r="BT83" s="295"/>
      <c r="BU83" s="295"/>
      <c r="BV83" s="295"/>
      <c r="BW83" s="296"/>
      <c r="BX83" s="294"/>
      <c r="BY83" s="295"/>
      <c r="BZ83" s="295"/>
      <c r="CA83" s="295"/>
      <c r="CB83" s="295"/>
      <c r="CC83" s="296"/>
      <c r="CD83" s="294"/>
      <c r="CE83" s="295"/>
      <c r="CF83" s="295"/>
      <c r="CG83" s="295"/>
      <c r="CH83" s="295"/>
      <c r="CI83" s="296"/>
    </row>
    <row r="84" spans="1:87" ht="18" customHeight="1" x14ac:dyDescent="0.25">
      <c r="A84" s="75"/>
      <c r="B84" s="327"/>
      <c r="C84" s="328"/>
      <c r="D84" s="328"/>
      <c r="E84" s="328"/>
      <c r="F84" s="328"/>
      <c r="G84" s="328"/>
      <c r="H84" s="328"/>
      <c r="I84" s="328"/>
      <c r="J84" s="328"/>
      <c r="K84" s="328"/>
      <c r="L84" s="328"/>
      <c r="M84" s="328"/>
      <c r="N84" s="328"/>
      <c r="O84" s="328"/>
      <c r="P84" s="328"/>
      <c r="Q84" s="328"/>
      <c r="R84" s="328"/>
      <c r="S84" s="328"/>
      <c r="T84" s="328"/>
      <c r="U84" s="328"/>
      <c r="V84" s="328"/>
      <c r="W84" s="328"/>
      <c r="X84" s="328"/>
      <c r="Y84" s="329"/>
      <c r="Z84" s="336"/>
      <c r="AA84" s="337"/>
      <c r="AB84" s="337"/>
      <c r="AC84" s="337"/>
      <c r="AD84" s="338"/>
      <c r="AE84" s="336"/>
      <c r="AF84" s="337"/>
      <c r="AG84" s="337"/>
      <c r="AH84" s="337"/>
      <c r="AI84" s="337"/>
      <c r="AJ84" s="337"/>
      <c r="AK84" s="300" t="s">
        <v>529</v>
      </c>
      <c r="AL84" s="301"/>
      <c r="AM84" s="301"/>
      <c r="AN84" s="301"/>
      <c r="AO84" s="301"/>
      <c r="AP84" s="301"/>
      <c r="AQ84" s="301"/>
      <c r="AR84" s="301"/>
      <c r="AS84" s="301"/>
      <c r="AT84" s="301"/>
      <c r="AU84" s="301"/>
      <c r="AV84" s="301"/>
      <c r="AW84" s="301"/>
      <c r="AX84" s="302"/>
      <c r="AY84" s="407">
        <v>0.25</v>
      </c>
      <c r="AZ84" s="304"/>
      <c r="BA84" s="304"/>
      <c r="BB84" s="408"/>
      <c r="BC84" s="306">
        <f t="shared" si="14"/>
        <v>3</v>
      </c>
      <c r="BD84" s="307"/>
      <c r="BE84" s="307"/>
      <c r="BF84" s="308"/>
      <c r="BG84" s="309">
        <v>18911</v>
      </c>
      <c r="BH84" s="310"/>
      <c r="BI84" s="310"/>
      <c r="BJ84" s="311"/>
      <c r="BK84" s="312">
        <f t="shared" si="15"/>
        <v>4727.75</v>
      </c>
      <c r="BL84" s="313"/>
      <c r="BM84" s="313"/>
      <c r="BN84" s="313"/>
      <c r="BO84" s="313"/>
      <c r="BP84" s="314"/>
      <c r="BQ84" s="294"/>
      <c r="BR84" s="295"/>
      <c r="BS84" s="295"/>
      <c r="BT84" s="295"/>
      <c r="BU84" s="295"/>
      <c r="BV84" s="295"/>
      <c r="BW84" s="296"/>
      <c r="BX84" s="294"/>
      <c r="BY84" s="295"/>
      <c r="BZ84" s="295"/>
      <c r="CA84" s="295"/>
      <c r="CB84" s="295"/>
      <c r="CC84" s="296"/>
      <c r="CD84" s="294"/>
      <c r="CE84" s="295"/>
      <c r="CF84" s="295"/>
      <c r="CG84" s="295"/>
      <c r="CH84" s="295"/>
      <c r="CI84" s="296"/>
    </row>
    <row r="85" spans="1:87" ht="18" customHeight="1" x14ac:dyDescent="0.25">
      <c r="A85" s="75"/>
      <c r="B85" s="327"/>
      <c r="C85" s="328"/>
      <c r="D85" s="328"/>
      <c r="E85" s="328"/>
      <c r="F85" s="328"/>
      <c r="G85" s="328"/>
      <c r="H85" s="328"/>
      <c r="I85" s="328"/>
      <c r="J85" s="328"/>
      <c r="K85" s="328"/>
      <c r="L85" s="328"/>
      <c r="M85" s="328"/>
      <c r="N85" s="328"/>
      <c r="O85" s="328"/>
      <c r="P85" s="328"/>
      <c r="Q85" s="328"/>
      <c r="R85" s="328"/>
      <c r="S85" s="328"/>
      <c r="T85" s="328"/>
      <c r="U85" s="328"/>
      <c r="V85" s="328"/>
      <c r="W85" s="328"/>
      <c r="X85" s="328"/>
      <c r="Y85" s="329"/>
      <c r="Z85" s="336"/>
      <c r="AA85" s="337"/>
      <c r="AB85" s="337"/>
      <c r="AC85" s="337"/>
      <c r="AD85" s="338"/>
      <c r="AE85" s="336"/>
      <c r="AF85" s="337"/>
      <c r="AG85" s="337"/>
      <c r="AH85" s="337"/>
      <c r="AI85" s="337"/>
      <c r="AJ85" s="337"/>
      <c r="AK85" s="300" t="s">
        <v>526</v>
      </c>
      <c r="AL85" s="301"/>
      <c r="AM85" s="301"/>
      <c r="AN85" s="301"/>
      <c r="AO85" s="301"/>
      <c r="AP85" s="301"/>
      <c r="AQ85" s="301"/>
      <c r="AR85" s="301"/>
      <c r="AS85" s="301"/>
      <c r="AT85" s="301"/>
      <c r="AU85" s="301"/>
      <c r="AV85" s="301"/>
      <c r="AW85" s="301"/>
      <c r="AX85" s="302"/>
      <c r="AY85" s="407">
        <v>0.25</v>
      </c>
      <c r="AZ85" s="304"/>
      <c r="BA85" s="304"/>
      <c r="BB85" s="408"/>
      <c r="BC85" s="306">
        <f t="shared" si="14"/>
        <v>3</v>
      </c>
      <c r="BD85" s="307"/>
      <c r="BE85" s="307"/>
      <c r="BF85" s="308"/>
      <c r="BG85" s="309">
        <v>7925</v>
      </c>
      <c r="BH85" s="310"/>
      <c r="BI85" s="310"/>
      <c r="BJ85" s="311"/>
      <c r="BK85" s="312">
        <f t="shared" si="15"/>
        <v>1981.25</v>
      </c>
      <c r="BL85" s="313"/>
      <c r="BM85" s="313"/>
      <c r="BN85" s="313"/>
      <c r="BO85" s="313"/>
      <c r="BP85" s="314"/>
      <c r="BQ85" s="294"/>
      <c r="BR85" s="295"/>
      <c r="BS85" s="295"/>
      <c r="BT85" s="295"/>
      <c r="BU85" s="295"/>
      <c r="BV85" s="295"/>
      <c r="BW85" s="296"/>
      <c r="BX85" s="294"/>
      <c r="BY85" s="295"/>
      <c r="BZ85" s="295"/>
      <c r="CA85" s="295"/>
      <c r="CB85" s="295"/>
      <c r="CC85" s="296"/>
      <c r="CD85" s="294"/>
      <c r="CE85" s="295"/>
      <c r="CF85" s="295"/>
      <c r="CG85" s="295"/>
      <c r="CH85" s="295"/>
      <c r="CI85" s="296"/>
    </row>
    <row r="86" spans="1:87" ht="18" customHeight="1" x14ac:dyDescent="0.25">
      <c r="A86" s="75"/>
      <c r="B86" s="327"/>
      <c r="C86" s="328"/>
      <c r="D86" s="328"/>
      <c r="E86" s="328"/>
      <c r="F86" s="328"/>
      <c r="G86" s="328"/>
      <c r="H86" s="328"/>
      <c r="I86" s="328"/>
      <c r="J86" s="328"/>
      <c r="K86" s="328"/>
      <c r="L86" s="328"/>
      <c r="M86" s="328"/>
      <c r="N86" s="328"/>
      <c r="O86" s="328"/>
      <c r="P86" s="328"/>
      <c r="Q86" s="328"/>
      <c r="R86" s="328"/>
      <c r="S86" s="328"/>
      <c r="T86" s="328"/>
      <c r="U86" s="328"/>
      <c r="V86" s="328"/>
      <c r="W86" s="328"/>
      <c r="X86" s="328"/>
      <c r="Y86" s="329"/>
      <c r="Z86" s="336"/>
      <c r="AA86" s="337"/>
      <c r="AB86" s="337"/>
      <c r="AC86" s="337"/>
      <c r="AD86" s="338"/>
      <c r="AE86" s="336"/>
      <c r="AF86" s="337"/>
      <c r="AG86" s="337"/>
      <c r="AH86" s="337"/>
      <c r="AI86" s="337"/>
      <c r="AJ86" s="337"/>
      <c r="AK86" s="300" t="s">
        <v>530</v>
      </c>
      <c r="AL86" s="301"/>
      <c r="AM86" s="301"/>
      <c r="AN86" s="301"/>
      <c r="AO86" s="301"/>
      <c r="AP86" s="301"/>
      <c r="AQ86" s="301"/>
      <c r="AR86" s="301"/>
      <c r="AS86" s="301"/>
      <c r="AT86" s="301"/>
      <c r="AU86" s="301"/>
      <c r="AV86" s="301"/>
      <c r="AW86" s="301"/>
      <c r="AX86" s="302"/>
      <c r="AY86" s="407">
        <v>0.25</v>
      </c>
      <c r="AZ86" s="304"/>
      <c r="BA86" s="304"/>
      <c r="BB86" s="408"/>
      <c r="BC86" s="306">
        <f t="shared" si="14"/>
        <v>3</v>
      </c>
      <c r="BD86" s="307"/>
      <c r="BE86" s="307"/>
      <c r="BF86" s="308"/>
      <c r="BG86" s="309">
        <v>22629</v>
      </c>
      <c r="BH86" s="310"/>
      <c r="BI86" s="310"/>
      <c r="BJ86" s="311"/>
      <c r="BK86" s="312">
        <f t="shared" si="15"/>
        <v>5657.25</v>
      </c>
      <c r="BL86" s="313"/>
      <c r="BM86" s="313"/>
      <c r="BN86" s="313"/>
      <c r="BO86" s="313"/>
      <c r="BP86" s="314"/>
      <c r="BQ86" s="294"/>
      <c r="BR86" s="295"/>
      <c r="BS86" s="295"/>
      <c r="BT86" s="295"/>
      <c r="BU86" s="295"/>
      <c r="BV86" s="295"/>
      <c r="BW86" s="296"/>
      <c r="BX86" s="294"/>
      <c r="BY86" s="295"/>
      <c r="BZ86" s="295"/>
      <c r="CA86" s="295"/>
      <c r="CB86" s="295"/>
      <c r="CC86" s="296"/>
      <c r="CD86" s="294"/>
      <c r="CE86" s="295"/>
      <c r="CF86" s="295"/>
      <c r="CG86" s="295"/>
      <c r="CH86" s="295"/>
      <c r="CI86" s="296"/>
    </row>
    <row r="87" spans="1:87" ht="18" customHeight="1" x14ac:dyDescent="0.25">
      <c r="A87" s="75"/>
      <c r="B87" s="327"/>
      <c r="C87" s="328"/>
      <c r="D87" s="328"/>
      <c r="E87" s="328"/>
      <c r="F87" s="328"/>
      <c r="G87" s="328"/>
      <c r="H87" s="328"/>
      <c r="I87" s="328"/>
      <c r="J87" s="328"/>
      <c r="K87" s="328"/>
      <c r="L87" s="328"/>
      <c r="M87" s="328"/>
      <c r="N87" s="328"/>
      <c r="O87" s="328"/>
      <c r="P87" s="328"/>
      <c r="Q87" s="328"/>
      <c r="R87" s="328"/>
      <c r="S87" s="328"/>
      <c r="T87" s="328"/>
      <c r="U87" s="328"/>
      <c r="V87" s="328"/>
      <c r="W87" s="328"/>
      <c r="X87" s="328"/>
      <c r="Y87" s="329"/>
      <c r="Z87" s="336"/>
      <c r="AA87" s="337"/>
      <c r="AB87" s="337"/>
      <c r="AC87" s="337"/>
      <c r="AD87" s="338"/>
      <c r="AE87" s="336"/>
      <c r="AF87" s="337"/>
      <c r="AG87" s="337"/>
      <c r="AH87" s="337"/>
      <c r="AI87" s="337"/>
      <c r="AJ87" s="337"/>
      <c r="AK87" s="300" t="s">
        <v>18</v>
      </c>
      <c r="AL87" s="301"/>
      <c r="AM87" s="301"/>
      <c r="AN87" s="301"/>
      <c r="AO87" s="301"/>
      <c r="AP87" s="301"/>
      <c r="AQ87" s="301"/>
      <c r="AR87" s="301"/>
      <c r="AS87" s="301"/>
      <c r="AT87" s="301"/>
      <c r="AU87" s="301"/>
      <c r="AV87" s="301"/>
      <c r="AW87" s="301"/>
      <c r="AX87" s="302"/>
      <c r="AY87" s="407">
        <v>0.25</v>
      </c>
      <c r="AZ87" s="304"/>
      <c r="BA87" s="304"/>
      <c r="BB87" s="408"/>
      <c r="BC87" s="306">
        <f t="shared" si="14"/>
        <v>3</v>
      </c>
      <c r="BD87" s="307"/>
      <c r="BE87" s="307"/>
      <c r="BF87" s="308"/>
      <c r="BG87" s="309">
        <v>28961</v>
      </c>
      <c r="BH87" s="310"/>
      <c r="BI87" s="310"/>
      <c r="BJ87" s="311"/>
      <c r="BK87" s="312">
        <f t="shared" si="15"/>
        <v>7240.25</v>
      </c>
      <c r="BL87" s="313"/>
      <c r="BM87" s="313"/>
      <c r="BN87" s="313"/>
      <c r="BO87" s="313"/>
      <c r="BP87" s="314"/>
      <c r="BQ87" s="294"/>
      <c r="BR87" s="295"/>
      <c r="BS87" s="295"/>
      <c r="BT87" s="295"/>
      <c r="BU87" s="295"/>
      <c r="BV87" s="295"/>
      <c r="BW87" s="296"/>
      <c r="BX87" s="294"/>
      <c r="BY87" s="295"/>
      <c r="BZ87" s="295"/>
      <c r="CA87" s="295"/>
      <c r="CB87" s="295"/>
      <c r="CC87" s="296"/>
      <c r="CD87" s="294"/>
      <c r="CE87" s="295"/>
      <c r="CF87" s="295"/>
      <c r="CG87" s="295"/>
      <c r="CH87" s="295"/>
      <c r="CI87" s="296"/>
    </row>
    <row r="88" spans="1:87" ht="18" customHeight="1" thickBot="1" x14ac:dyDescent="0.3">
      <c r="A88" s="75"/>
      <c r="B88" s="327"/>
      <c r="C88" s="328"/>
      <c r="D88" s="328"/>
      <c r="E88" s="328"/>
      <c r="F88" s="328"/>
      <c r="G88" s="328"/>
      <c r="H88" s="328"/>
      <c r="I88" s="328"/>
      <c r="J88" s="328"/>
      <c r="K88" s="328"/>
      <c r="L88" s="328"/>
      <c r="M88" s="328"/>
      <c r="N88" s="328"/>
      <c r="O88" s="328"/>
      <c r="P88" s="328"/>
      <c r="Q88" s="328"/>
      <c r="R88" s="328"/>
      <c r="S88" s="328"/>
      <c r="T88" s="328"/>
      <c r="U88" s="328"/>
      <c r="V88" s="328"/>
      <c r="W88" s="328"/>
      <c r="X88" s="328"/>
      <c r="Y88" s="329"/>
      <c r="Z88" s="336"/>
      <c r="AA88" s="337"/>
      <c r="AB88" s="337"/>
      <c r="AC88" s="337"/>
      <c r="AD88" s="338"/>
      <c r="AE88" s="336"/>
      <c r="AF88" s="337"/>
      <c r="AG88" s="337"/>
      <c r="AH88" s="337"/>
      <c r="AI88" s="337"/>
      <c r="AJ88" s="337"/>
      <c r="AK88" s="392" t="s">
        <v>37</v>
      </c>
      <c r="AL88" s="393"/>
      <c r="AM88" s="393"/>
      <c r="AN88" s="393"/>
      <c r="AO88" s="393"/>
      <c r="AP88" s="393"/>
      <c r="AQ88" s="393"/>
      <c r="AR88" s="393"/>
      <c r="AS88" s="393"/>
      <c r="AT88" s="393"/>
      <c r="AU88" s="393"/>
      <c r="AV88" s="393"/>
      <c r="AW88" s="393"/>
      <c r="AX88" s="394"/>
      <c r="AY88" s="407">
        <v>0.25</v>
      </c>
      <c r="AZ88" s="304"/>
      <c r="BA88" s="304"/>
      <c r="BB88" s="408"/>
      <c r="BC88" s="306">
        <f t="shared" si="14"/>
        <v>3</v>
      </c>
      <c r="BD88" s="307"/>
      <c r="BE88" s="307"/>
      <c r="BF88" s="308"/>
      <c r="BG88" s="309">
        <v>11840</v>
      </c>
      <c r="BH88" s="310"/>
      <c r="BI88" s="310"/>
      <c r="BJ88" s="311"/>
      <c r="BK88" s="312">
        <f t="shared" si="15"/>
        <v>2960</v>
      </c>
      <c r="BL88" s="313"/>
      <c r="BM88" s="313"/>
      <c r="BN88" s="313"/>
      <c r="BO88" s="313"/>
      <c r="BP88" s="314"/>
      <c r="BQ88" s="294"/>
      <c r="BR88" s="295"/>
      <c r="BS88" s="295"/>
      <c r="BT88" s="295"/>
      <c r="BU88" s="295"/>
      <c r="BV88" s="295"/>
      <c r="BW88" s="296"/>
      <c r="BX88" s="294"/>
      <c r="BY88" s="295"/>
      <c r="BZ88" s="295"/>
      <c r="CA88" s="295"/>
      <c r="CB88" s="295"/>
      <c r="CC88" s="296"/>
      <c r="CD88" s="294"/>
      <c r="CE88" s="295"/>
      <c r="CF88" s="295"/>
      <c r="CG88" s="295"/>
      <c r="CH88" s="295"/>
      <c r="CI88" s="296"/>
    </row>
    <row r="89" spans="1:87" ht="18" customHeight="1" thickBot="1" x14ac:dyDescent="0.3">
      <c r="A89" s="75"/>
      <c r="B89" s="377"/>
      <c r="C89" s="378"/>
      <c r="D89" s="378"/>
      <c r="E89" s="378"/>
      <c r="F89" s="378"/>
      <c r="G89" s="378"/>
      <c r="H89" s="378"/>
      <c r="I89" s="378"/>
      <c r="J89" s="378"/>
      <c r="K89" s="378"/>
      <c r="L89" s="378"/>
      <c r="M89" s="378"/>
      <c r="N89" s="378"/>
      <c r="O89" s="378"/>
      <c r="P89" s="378"/>
      <c r="Q89" s="378"/>
      <c r="R89" s="378"/>
      <c r="S89" s="378"/>
      <c r="T89" s="378"/>
      <c r="U89" s="378"/>
      <c r="V89" s="378"/>
      <c r="W89" s="378"/>
      <c r="X89" s="378"/>
      <c r="Y89" s="378"/>
      <c r="Z89" s="378"/>
      <c r="AA89" s="378"/>
      <c r="AB89" s="378"/>
      <c r="AC89" s="378"/>
      <c r="AD89" s="378"/>
      <c r="AE89" s="378"/>
      <c r="AF89" s="378"/>
      <c r="AG89" s="378"/>
      <c r="AH89" s="378"/>
      <c r="AI89" s="378"/>
      <c r="AJ89" s="379"/>
      <c r="AK89" s="380" t="s">
        <v>3</v>
      </c>
      <c r="AL89" s="381"/>
      <c r="AM89" s="381"/>
      <c r="AN89" s="381"/>
      <c r="AO89" s="381"/>
      <c r="AP89" s="381"/>
      <c r="AQ89" s="381"/>
      <c r="AR89" s="381"/>
      <c r="AS89" s="381"/>
      <c r="AT89" s="381"/>
      <c r="AU89" s="381"/>
      <c r="AV89" s="381"/>
      <c r="AW89" s="381"/>
      <c r="AX89" s="381"/>
      <c r="AY89" s="382"/>
      <c r="AZ89" s="382"/>
      <c r="BA89" s="382"/>
      <c r="BB89" s="382"/>
      <c r="BC89" s="382"/>
      <c r="BD89" s="382"/>
      <c r="BE89" s="382"/>
      <c r="BF89" s="382"/>
      <c r="BG89" s="382"/>
      <c r="BH89" s="382"/>
      <c r="BI89" s="382"/>
      <c r="BJ89" s="383"/>
      <c r="BK89" s="384">
        <f>SUM(BK78:BK88)</f>
        <v>62246.5</v>
      </c>
      <c r="BL89" s="385"/>
      <c r="BM89" s="385"/>
      <c r="BN89" s="385"/>
      <c r="BO89" s="385"/>
      <c r="BP89" s="386"/>
      <c r="BQ89" s="387" t="s">
        <v>100</v>
      </c>
      <c r="BR89" s="388"/>
      <c r="BS89" s="388"/>
      <c r="BT89" s="388"/>
      <c r="BU89" s="388"/>
      <c r="BV89" s="388"/>
      <c r="BW89" s="388"/>
      <c r="BX89" s="388"/>
      <c r="BY89" s="388"/>
      <c r="BZ89" s="388"/>
      <c r="CA89" s="388"/>
      <c r="CB89" s="388"/>
      <c r="CC89" s="389"/>
      <c r="CD89" s="390">
        <f>+CD78*AE78</f>
        <v>892891.76470588229</v>
      </c>
      <c r="CE89" s="390"/>
      <c r="CF89" s="390"/>
      <c r="CG89" s="390"/>
      <c r="CH89" s="390"/>
      <c r="CI89" s="391"/>
    </row>
    <row r="90" spans="1:87" ht="18" customHeight="1" thickBot="1" x14ac:dyDescent="0.3">
      <c r="A90" s="75"/>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BG90" s="78"/>
      <c r="BH90" s="78"/>
      <c r="BI90" s="78"/>
      <c r="BJ90" s="78"/>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row>
    <row r="91" spans="1:87" ht="18" customHeight="1" x14ac:dyDescent="0.25">
      <c r="A91" s="75"/>
      <c r="B91" s="348" t="s">
        <v>0</v>
      </c>
      <c r="C91" s="349"/>
      <c r="D91" s="349"/>
      <c r="E91" s="349"/>
      <c r="F91" s="349"/>
      <c r="G91" s="349"/>
      <c r="H91" s="349"/>
      <c r="I91" s="349"/>
      <c r="J91" s="349"/>
      <c r="K91" s="349"/>
      <c r="L91" s="349"/>
      <c r="M91" s="349"/>
      <c r="N91" s="349"/>
      <c r="O91" s="349"/>
      <c r="P91" s="349"/>
      <c r="Q91" s="349"/>
      <c r="R91" s="349"/>
      <c r="S91" s="349"/>
      <c r="T91" s="349"/>
      <c r="U91" s="349"/>
      <c r="V91" s="349"/>
      <c r="W91" s="349"/>
      <c r="X91" s="349"/>
      <c r="Y91" s="350"/>
      <c r="Z91" s="348" t="s">
        <v>80</v>
      </c>
      <c r="AA91" s="349"/>
      <c r="AB91" s="349"/>
      <c r="AC91" s="349"/>
      <c r="AD91" s="350"/>
      <c r="AE91" s="357" t="s">
        <v>79</v>
      </c>
      <c r="AF91" s="358"/>
      <c r="AG91" s="358"/>
      <c r="AH91" s="358"/>
      <c r="AI91" s="358"/>
      <c r="AJ91" s="359"/>
      <c r="AK91" s="357" t="s">
        <v>81</v>
      </c>
      <c r="AL91" s="358"/>
      <c r="AM91" s="358"/>
      <c r="AN91" s="358"/>
      <c r="AO91" s="358"/>
      <c r="AP91" s="358"/>
      <c r="AQ91" s="358"/>
      <c r="AR91" s="358"/>
      <c r="AS91" s="358"/>
      <c r="AT91" s="358"/>
      <c r="AU91" s="358"/>
      <c r="AV91" s="358"/>
      <c r="AW91" s="358"/>
      <c r="AX91" s="359"/>
      <c r="AY91" s="357" t="s">
        <v>1</v>
      </c>
      <c r="AZ91" s="358"/>
      <c r="BA91" s="358"/>
      <c r="BB91" s="359"/>
      <c r="BC91" s="348" t="s">
        <v>104</v>
      </c>
      <c r="BD91" s="349"/>
      <c r="BE91" s="349"/>
      <c r="BF91" s="350"/>
      <c r="BG91" s="366" t="s">
        <v>82</v>
      </c>
      <c r="BH91" s="367"/>
      <c r="BI91" s="367"/>
      <c r="BJ91" s="368"/>
      <c r="BK91" s="315" t="s">
        <v>99</v>
      </c>
      <c r="BL91" s="316"/>
      <c r="BM91" s="316"/>
      <c r="BN91" s="316"/>
      <c r="BO91" s="316"/>
      <c r="BP91" s="317"/>
      <c r="BQ91" s="315" t="s">
        <v>83</v>
      </c>
      <c r="BR91" s="316"/>
      <c r="BS91" s="316"/>
      <c r="BT91" s="316"/>
      <c r="BU91" s="316"/>
      <c r="BV91" s="316"/>
      <c r="BW91" s="317"/>
      <c r="BX91" s="315" t="s">
        <v>84</v>
      </c>
      <c r="BY91" s="316"/>
      <c r="BZ91" s="316"/>
      <c r="CA91" s="316"/>
      <c r="CB91" s="316"/>
      <c r="CC91" s="317"/>
      <c r="CD91" s="315" t="s">
        <v>85</v>
      </c>
      <c r="CE91" s="316"/>
      <c r="CF91" s="316"/>
      <c r="CG91" s="316"/>
      <c r="CH91" s="316"/>
      <c r="CI91" s="317"/>
    </row>
    <row r="92" spans="1:87" ht="18" customHeight="1" x14ac:dyDescent="0.25">
      <c r="A92" s="75"/>
      <c r="B92" s="351"/>
      <c r="C92" s="352"/>
      <c r="D92" s="352"/>
      <c r="E92" s="352"/>
      <c r="F92" s="352"/>
      <c r="G92" s="352"/>
      <c r="H92" s="352"/>
      <c r="I92" s="352"/>
      <c r="J92" s="352"/>
      <c r="K92" s="352"/>
      <c r="L92" s="352"/>
      <c r="M92" s="352"/>
      <c r="N92" s="352"/>
      <c r="O92" s="352"/>
      <c r="P92" s="352"/>
      <c r="Q92" s="352"/>
      <c r="R92" s="352"/>
      <c r="S92" s="352"/>
      <c r="T92" s="352"/>
      <c r="U92" s="352"/>
      <c r="V92" s="352"/>
      <c r="W92" s="352"/>
      <c r="X92" s="352"/>
      <c r="Y92" s="353"/>
      <c r="Z92" s="351"/>
      <c r="AA92" s="352"/>
      <c r="AB92" s="352"/>
      <c r="AC92" s="352"/>
      <c r="AD92" s="353"/>
      <c r="AE92" s="360"/>
      <c r="AF92" s="361"/>
      <c r="AG92" s="361"/>
      <c r="AH92" s="361"/>
      <c r="AI92" s="361"/>
      <c r="AJ92" s="362"/>
      <c r="AK92" s="360"/>
      <c r="AL92" s="361"/>
      <c r="AM92" s="361"/>
      <c r="AN92" s="361"/>
      <c r="AO92" s="361"/>
      <c r="AP92" s="361"/>
      <c r="AQ92" s="361"/>
      <c r="AR92" s="361"/>
      <c r="AS92" s="361"/>
      <c r="AT92" s="361"/>
      <c r="AU92" s="361"/>
      <c r="AV92" s="361"/>
      <c r="AW92" s="361"/>
      <c r="AX92" s="362"/>
      <c r="AY92" s="360"/>
      <c r="AZ92" s="361"/>
      <c r="BA92" s="361"/>
      <c r="BB92" s="362"/>
      <c r="BC92" s="351"/>
      <c r="BD92" s="352"/>
      <c r="BE92" s="352"/>
      <c r="BF92" s="353"/>
      <c r="BG92" s="369"/>
      <c r="BH92" s="370"/>
      <c r="BI92" s="370"/>
      <c r="BJ92" s="371"/>
      <c r="BK92" s="318"/>
      <c r="BL92" s="319"/>
      <c r="BM92" s="319"/>
      <c r="BN92" s="319"/>
      <c r="BO92" s="319"/>
      <c r="BP92" s="320"/>
      <c r="BQ92" s="318"/>
      <c r="BR92" s="319"/>
      <c r="BS92" s="319"/>
      <c r="BT92" s="319"/>
      <c r="BU92" s="319"/>
      <c r="BV92" s="319"/>
      <c r="BW92" s="320"/>
      <c r="BX92" s="318"/>
      <c r="BY92" s="319"/>
      <c r="BZ92" s="319"/>
      <c r="CA92" s="319"/>
      <c r="CB92" s="319"/>
      <c r="CC92" s="320"/>
      <c r="CD92" s="318"/>
      <c r="CE92" s="319"/>
      <c r="CF92" s="319"/>
      <c r="CG92" s="319"/>
      <c r="CH92" s="319"/>
      <c r="CI92" s="320"/>
    </row>
    <row r="93" spans="1:87" ht="18" customHeight="1" thickBot="1" x14ac:dyDescent="0.3">
      <c r="A93" s="75"/>
      <c r="B93" s="354"/>
      <c r="C93" s="355"/>
      <c r="D93" s="355"/>
      <c r="E93" s="355"/>
      <c r="F93" s="355"/>
      <c r="G93" s="355"/>
      <c r="H93" s="355"/>
      <c r="I93" s="355"/>
      <c r="J93" s="355"/>
      <c r="K93" s="355"/>
      <c r="L93" s="355"/>
      <c r="M93" s="355"/>
      <c r="N93" s="355"/>
      <c r="O93" s="355"/>
      <c r="P93" s="355"/>
      <c r="Q93" s="355"/>
      <c r="R93" s="355"/>
      <c r="S93" s="355"/>
      <c r="T93" s="355"/>
      <c r="U93" s="355"/>
      <c r="V93" s="355"/>
      <c r="W93" s="355"/>
      <c r="X93" s="355"/>
      <c r="Y93" s="356"/>
      <c r="Z93" s="354"/>
      <c r="AA93" s="355"/>
      <c r="AB93" s="355"/>
      <c r="AC93" s="355"/>
      <c r="AD93" s="356"/>
      <c r="AE93" s="363"/>
      <c r="AF93" s="364"/>
      <c r="AG93" s="364"/>
      <c r="AH93" s="364"/>
      <c r="AI93" s="364"/>
      <c r="AJ93" s="365"/>
      <c r="AK93" s="360"/>
      <c r="AL93" s="361"/>
      <c r="AM93" s="361"/>
      <c r="AN93" s="361"/>
      <c r="AO93" s="361"/>
      <c r="AP93" s="361"/>
      <c r="AQ93" s="361"/>
      <c r="AR93" s="361"/>
      <c r="AS93" s="361"/>
      <c r="AT93" s="361"/>
      <c r="AU93" s="361"/>
      <c r="AV93" s="361"/>
      <c r="AW93" s="361"/>
      <c r="AX93" s="362"/>
      <c r="AY93" s="360"/>
      <c r="AZ93" s="361"/>
      <c r="BA93" s="361"/>
      <c r="BB93" s="362"/>
      <c r="BC93" s="351"/>
      <c r="BD93" s="352"/>
      <c r="BE93" s="352"/>
      <c r="BF93" s="353"/>
      <c r="BG93" s="369"/>
      <c r="BH93" s="370"/>
      <c r="BI93" s="370"/>
      <c r="BJ93" s="371"/>
      <c r="BK93" s="318"/>
      <c r="BL93" s="319"/>
      <c r="BM93" s="319"/>
      <c r="BN93" s="319"/>
      <c r="BO93" s="319"/>
      <c r="BP93" s="320"/>
      <c r="BQ93" s="321"/>
      <c r="BR93" s="322"/>
      <c r="BS93" s="322"/>
      <c r="BT93" s="322"/>
      <c r="BU93" s="322"/>
      <c r="BV93" s="322"/>
      <c r="BW93" s="323"/>
      <c r="BX93" s="321"/>
      <c r="BY93" s="322"/>
      <c r="BZ93" s="322"/>
      <c r="CA93" s="322"/>
      <c r="CB93" s="322"/>
      <c r="CC93" s="323"/>
      <c r="CD93" s="321"/>
      <c r="CE93" s="322"/>
      <c r="CF93" s="322"/>
      <c r="CG93" s="322"/>
      <c r="CH93" s="322"/>
      <c r="CI93" s="323"/>
    </row>
    <row r="94" spans="1:87" ht="18" customHeight="1" x14ac:dyDescent="0.25">
      <c r="A94" s="75"/>
      <c r="B94" s="324" t="s">
        <v>617</v>
      </c>
      <c r="C94" s="325"/>
      <c r="D94" s="325"/>
      <c r="E94" s="325"/>
      <c r="F94" s="325"/>
      <c r="G94" s="325"/>
      <c r="H94" s="325"/>
      <c r="I94" s="325"/>
      <c r="J94" s="325"/>
      <c r="K94" s="325"/>
      <c r="L94" s="325"/>
      <c r="M94" s="325"/>
      <c r="N94" s="325"/>
      <c r="O94" s="325"/>
      <c r="P94" s="325"/>
      <c r="Q94" s="325"/>
      <c r="R94" s="325"/>
      <c r="S94" s="325"/>
      <c r="T94" s="325"/>
      <c r="U94" s="325"/>
      <c r="V94" s="325"/>
      <c r="W94" s="325"/>
      <c r="X94" s="325"/>
      <c r="Y94" s="326"/>
      <c r="Z94" s="333" t="s">
        <v>622</v>
      </c>
      <c r="AA94" s="334"/>
      <c r="AB94" s="334"/>
      <c r="AC94" s="334"/>
      <c r="AD94" s="335"/>
      <c r="AE94" s="333">
        <v>1</v>
      </c>
      <c r="AF94" s="334"/>
      <c r="AG94" s="334"/>
      <c r="AH94" s="334"/>
      <c r="AI94" s="334"/>
      <c r="AJ94" s="334"/>
      <c r="AK94" s="342" t="s">
        <v>41</v>
      </c>
      <c r="AL94" s="343"/>
      <c r="AM94" s="343"/>
      <c r="AN94" s="343"/>
      <c r="AO94" s="343"/>
      <c r="AP94" s="343"/>
      <c r="AQ94" s="343"/>
      <c r="AR94" s="343"/>
      <c r="AS94" s="343"/>
      <c r="AT94" s="343"/>
      <c r="AU94" s="343"/>
      <c r="AV94" s="343"/>
      <c r="AW94" s="343"/>
      <c r="AX94" s="344"/>
      <c r="AY94" s="409">
        <v>4</v>
      </c>
      <c r="AZ94" s="346"/>
      <c r="BA94" s="346"/>
      <c r="BB94" s="410"/>
      <c r="BC94" s="345">
        <f>+$AE$94*AY94</f>
        <v>4</v>
      </c>
      <c r="BD94" s="346"/>
      <c r="BE94" s="346"/>
      <c r="BF94" s="347"/>
      <c r="BG94" s="285">
        <v>22629</v>
      </c>
      <c r="BH94" s="286"/>
      <c r="BI94" s="286"/>
      <c r="BJ94" s="287"/>
      <c r="BK94" s="288">
        <f>+AY94*BG94</f>
        <v>90516</v>
      </c>
      <c r="BL94" s="289"/>
      <c r="BM94" s="289"/>
      <c r="BN94" s="289"/>
      <c r="BO94" s="289"/>
      <c r="BP94" s="290"/>
      <c r="BQ94" s="291">
        <v>6000000</v>
      </c>
      <c r="BR94" s="292"/>
      <c r="BS94" s="292"/>
      <c r="BT94" s="292"/>
      <c r="BU94" s="292"/>
      <c r="BV94" s="292"/>
      <c r="BW94" s="293"/>
      <c r="BX94" s="291">
        <f>+(((BK105+BQ94)*15)/85)</f>
        <v>1234578.3529411764</v>
      </c>
      <c r="BY94" s="292"/>
      <c r="BZ94" s="292"/>
      <c r="CA94" s="292"/>
      <c r="CB94" s="292"/>
      <c r="CC94" s="293"/>
      <c r="CD94" s="291">
        <f>+BK105+BQ94+BX94</f>
        <v>8230522.3529411759</v>
      </c>
      <c r="CE94" s="292"/>
      <c r="CF94" s="292"/>
      <c r="CG94" s="292"/>
      <c r="CH94" s="292"/>
      <c r="CI94" s="293"/>
    </row>
    <row r="95" spans="1:87" ht="18" customHeight="1" x14ac:dyDescent="0.25">
      <c r="A95" s="75"/>
      <c r="B95" s="327"/>
      <c r="C95" s="328"/>
      <c r="D95" s="328"/>
      <c r="E95" s="328"/>
      <c r="F95" s="328"/>
      <c r="G95" s="328"/>
      <c r="H95" s="328"/>
      <c r="I95" s="328"/>
      <c r="J95" s="328"/>
      <c r="K95" s="328"/>
      <c r="L95" s="328"/>
      <c r="M95" s="328"/>
      <c r="N95" s="328"/>
      <c r="O95" s="328"/>
      <c r="P95" s="328"/>
      <c r="Q95" s="328"/>
      <c r="R95" s="328"/>
      <c r="S95" s="328"/>
      <c r="T95" s="328"/>
      <c r="U95" s="328"/>
      <c r="V95" s="328"/>
      <c r="W95" s="328"/>
      <c r="X95" s="328"/>
      <c r="Y95" s="329"/>
      <c r="Z95" s="336"/>
      <c r="AA95" s="337"/>
      <c r="AB95" s="337"/>
      <c r="AC95" s="337"/>
      <c r="AD95" s="338"/>
      <c r="AE95" s="336"/>
      <c r="AF95" s="337"/>
      <c r="AG95" s="337"/>
      <c r="AH95" s="337"/>
      <c r="AI95" s="337"/>
      <c r="AJ95" s="337"/>
      <c r="AK95" s="300" t="s">
        <v>23</v>
      </c>
      <c r="AL95" s="301"/>
      <c r="AM95" s="301"/>
      <c r="AN95" s="301"/>
      <c r="AO95" s="301"/>
      <c r="AP95" s="301"/>
      <c r="AQ95" s="301"/>
      <c r="AR95" s="301"/>
      <c r="AS95" s="301"/>
      <c r="AT95" s="301"/>
      <c r="AU95" s="301"/>
      <c r="AV95" s="301"/>
      <c r="AW95" s="301"/>
      <c r="AX95" s="302"/>
      <c r="AY95" s="407">
        <v>4</v>
      </c>
      <c r="AZ95" s="304"/>
      <c r="BA95" s="304"/>
      <c r="BB95" s="408"/>
      <c r="BC95" s="306">
        <f t="shared" ref="BC95:BC104" si="16">+$AE$94*AY95</f>
        <v>4</v>
      </c>
      <c r="BD95" s="307"/>
      <c r="BE95" s="307"/>
      <c r="BF95" s="308"/>
      <c r="BG95" s="309">
        <v>7925</v>
      </c>
      <c r="BH95" s="310"/>
      <c r="BI95" s="310"/>
      <c r="BJ95" s="311"/>
      <c r="BK95" s="312">
        <f t="shared" ref="BK95:BK104" si="17">+AY95*BG95</f>
        <v>31700</v>
      </c>
      <c r="BL95" s="313"/>
      <c r="BM95" s="313"/>
      <c r="BN95" s="313"/>
      <c r="BO95" s="313"/>
      <c r="BP95" s="314"/>
      <c r="BQ95" s="294"/>
      <c r="BR95" s="295"/>
      <c r="BS95" s="295"/>
      <c r="BT95" s="295"/>
      <c r="BU95" s="295"/>
      <c r="BV95" s="295"/>
      <c r="BW95" s="296"/>
      <c r="BX95" s="294"/>
      <c r="BY95" s="295"/>
      <c r="BZ95" s="295"/>
      <c r="CA95" s="295"/>
      <c r="CB95" s="295"/>
      <c r="CC95" s="296"/>
      <c r="CD95" s="294"/>
      <c r="CE95" s="295"/>
      <c r="CF95" s="295"/>
      <c r="CG95" s="295"/>
      <c r="CH95" s="295"/>
      <c r="CI95" s="296"/>
    </row>
    <row r="96" spans="1:87" ht="18" customHeight="1" x14ac:dyDescent="0.25">
      <c r="A96" s="75"/>
      <c r="B96" s="327"/>
      <c r="C96" s="328"/>
      <c r="D96" s="328"/>
      <c r="E96" s="328"/>
      <c r="F96" s="328"/>
      <c r="G96" s="328"/>
      <c r="H96" s="328"/>
      <c r="I96" s="328"/>
      <c r="J96" s="328"/>
      <c r="K96" s="328"/>
      <c r="L96" s="328"/>
      <c r="M96" s="328"/>
      <c r="N96" s="328"/>
      <c r="O96" s="328"/>
      <c r="P96" s="328"/>
      <c r="Q96" s="328"/>
      <c r="R96" s="328"/>
      <c r="S96" s="328"/>
      <c r="T96" s="328"/>
      <c r="U96" s="328"/>
      <c r="V96" s="328"/>
      <c r="W96" s="328"/>
      <c r="X96" s="328"/>
      <c r="Y96" s="329"/>
      <c r="Z96" s="336"/>
      <c r="AA96" s="337"/>
      <c r="AB96" s="337"/>
      <c r="AC96" s="337"/>
      <c r="AD96" s="338"/>
      <c r="AE96" s="336"/>
      <c r="AF96" s="337"/>
      <c r="AG96" s="337"/>
      <c r="AH96" s="337"/>
      <c r="AI96" s="337"/>
      <c r="AJ96" s="337"/>
      <c r="AK96" s="300" t="s">
        <v>527</v>
      </c>
      <c r="AL96" s="301"/>
      <c r="AM96" s="301"/>
      <c r="AN96" s="301"/>
      <c r="AO96" s="301"/>
      <c r="AP96" s="301"/>
      <c r="AQ96" s="301"/>
      <c r="AR96" s="301"/>
      <c r="AS96" s="301"/>
      <c r="AT96" s="301"/>
      <c r="AU96" s="301"/>
      <c r="AV96" s="301"/>
      <c r="AW96" s="301"/>
      <c r="AX96" s="302"/>
      <c r="AY96" s="407">
        <v>8</v>
      </c>
      <c r="AZ96" s="304"/>
      <c r="BA96" s="304"/>
      <c r="BB96" s="408"/>
      <c r="BC96" s="306">
        <f t="shared" si="16"/>
        <v>8</v>
      </c>
      <c r="BD96" s="307"/>
      <c r="BE96" s="307"/>
      <c r="BF96" s="308"/>
      <c r="BG96" s="309">
        <v>18911</v>
      </c>
      <c r="BH96" s="310"/>
      <c r="BI96" s="310"/>
      <c r="BJ96" s="311"/>
      <c r="BK96" s="312">
        <f t="shared" si="17"/>
        <v>151288</v>
      </c>
      <c r="BL96" s="313"/>
      <c r="BM96" s="313"/>
      <c r="BN96" s="313"/>
      <c r="BO96" s="313"/>
      <c r="BP96" s="314"/>
      <c r="BQ96" s="294"/>
      <c r="BR96" s="295"/>
      <c r="BS96" s="295"/>
      <c r="BT96" s="295"/>
      <c r="BU96" s="295"/>
      <c r="BV96" s="295"/>
      <c r="BW96" s="296"/>
      <c r="BX96" s="294"/>
      <c r="BY96" s="295"/>
      <c r="BZ96" s="295"/>
      <c r="CA96" s="295"/>
      <c r="CB96" s="295"/>
      <c r="CC96" s="296"/>
      <c r="CD96" s="294"/>
      <c r="CE96" s="295"/>
      <c r="CF96" s="295"/>
      <c r="CG96" s="295"/>
      <c r="CH96" s="295"/>
      <c r="CI96" s="296"/>
    </row>
    <row r="97" spans="1:87" ht="18" customHeight="1" x14ac:dyDescent="0.25">
      <c r="A97" s="75"/>
      <c r="B97" s="327"/>
      <c r="C97" s="328"/>
      <c r="D97" s="328"/>
      <c r="E97" s="328"/>
      <c r="F97" s="328"/>
      <c r="G97" s="328"/>
      <c r="H97" s="328"/>
      <c r="I97" s="328"/>
      <c r="J97" s="328"/>
      <c r="K97" s="328"/>
      <c r="L97" s="328"/>
      <c r="M97" s="328"/>
      <c r="N97" s="328"/>
      <c r="O97" s="328"/>
      <c r="P97" s="328"/>
      <c r="Q97" s="328"/>
      <c r="R97" s="328"/>
      <c r="S97" s="328"/>
      <c r="T97" s="328"/>
      <c r="U97" s="328"/>
      <c r="V97" s="328"/>
      <c r="W97" s="328"/>
      <c r="X97" s="328"/>
      <c r="Y97" s="329"/>
      <c r="Z97" s="336"/>
      <c r="AA97" s="337"/>
      <c r="AB97" s="337"/>
      <c r="AC97" s="337"/>
      <c r="AD97" s="338"/>
      <c r="AE97" s="336"/>
      <c r="AF97" s="337"/>
      <c r="AG97" s="337"/>
      <c r="AH97" s="337"/>
      <c r="AI97" s="337"/>
      <c r="AJ97" s="337"/>
      <c r="AK97" s="300" t="s">
        <v>13</v>
      </c>
      <c r="AL97" s="301"/>
      <c r="AM97" s="301"/>
      <c r="AN97" s="301"/>
      <c r="AO97" s="301"/>
      <c r="AP97" s="301"/>
      <c r="AQ97" s="301"/>
      <c r="AR97" s="301"/>
      <c r="AS97" s="301"/>
      <c r="AT97" s="301"/>
      <c r="AU97" s="301"/>
      <c r="AV97" s="301"/>
      <c r="AW97" s="301"/>
      <c r="AX97" s="302"/>
      <c r="AY97" s="407">
        <v>4</v>
      </c>
      <c r="AZ97" s="304"/>
      <c r="BA97" s="304"/>
      <c r="BB97" s="408"/>
      <c r="BC97" s="306">
        <f t="shared" si="16"/>
        <v>4</v>
      </c>
      <c r="BD97" s="307"/>
      <c r="BE97" s="307"/>
      <c r="BF97" s="308"/>
      <c r="BG97" s="309">
        <v>40826</v>
      </c>
      <c r="BH97" s="310"/>
      <c r="BI97" s="310"/>
      <c r="BJ97" s="311"/>
      <c r="BK97" s="312">
        <f t="shared" si="17"/>
        <v>163304</v>
      </c>
      <c r="BL97" s="313"/>
      <c r="BM97" s="313"/>
      <c r="BN97" s="313"/>
      <c r="BO97" s="313"/>
      <c r="BP97" s="314"/>
      <c r="BQ97" s="294"/>
      <c r="BR97" s="295"/>
      <c r="BS97" s="295"/>
      <c r="BT97" s="295"/>
      <c r="BU97" s="295"/>
      <c r="BV97" s="295"/>
      <c r="BW97" s="296"/>
      <c r="BX97" s="294"/>
      <c r="BY97" s="295"/>
      <c r="BZ97" s="295"/>
      <c r="CA97" s="295"/>
      <c r="CB97" s="295"/>
      <c r="CC97" s="296"/>
      <c r="CD97" s="294"/>
      <c r="CE97" s="295"/>
      <c r="CF97" s="295"/>
      <c r="CG97" s="295"/>
      <c r="CH97" s="295"/>
      <c r="CI97" s="296"/>
    </row>
    <row r="98" spans="1:87" ht="18" customHeight="1" x14ac:dyDescent="0.25">
      <c r="A98" s="75"/>
      <c r="B98" s="327"/>
      <c r="C98" s="328"/>
      <c r="D98" s="328"/>
      <c r="E98" s="328"/>
      <c r="F98" s="328"/>
      <c r="G98" s="328"/>
      <c r="H98" s="328"/>
      <c r="I98" s="328"/>
      <c r="J98" s="328"/>
      <c r="K98" s="328"/>
      <c r="L98" s="328"/>
      <c r="M98" s="328"/>
      <c r="N98" s="328"/>
      <c r="O98" s="328"/>
      <c r="P98" s="328"/>
      <c r="Q98" s="328"/>
      <c r="R98" s="328"/>
      <c r="S98" s="328"/>
      <c r="T98" s="328"/>
      <c r="U98" s="328"/>
      <c r="V98" s="328"/>
      <c r="W98" s="328"/>
      <c r="X98" s="328"/>
      <c r="Y98" s="329"/>
      <c r="Z98" s="336"/>
      <c r="AA98" s="337"/>
      <c r="AB98" s="337"/>
      <c r="AC98" s="337"/>
      <c r="AD98" s="338"/>
      <c r="AE98" s="336"/>
      <c r="AF98" s="337"/>
      <c r="AG98" s="337"/>
      <c r="AH98" s="337"/>
      <c r="AI98" s="337"/>
      <c r="AJ98" s="337"/>
      <c r="AK98" s="300" t="s">
        <v>40</v>
      </c>
      <c r="AL98" s="301"/>
      <c r="AM98" s="301"/>
      <c r="AN98" s="301"/>
      <c r="AO98" s="301"/>
      <c r="AP98" s="301"/>
      <c r="AQ98" s="301"/>
      <c r="AR98" s="301"/>
      <c r="AS98" s="301"/>
      <c r="AT98" s="301"/>
      <c r="AU98" s="301"/>
      <c r="AV98" s="301"/>
      <c r="AW98" s="301"/>
      <c r="AX98" s="302"/>
      <c r="AY98" s="407">
        <v>4</v>
      </c>
      <c r="AZ98" s="304"/>
      <c r="BA98" s="304"/>
      <c r="BB98" s="408"/>
      <c r="BC98" s="306">
        <f t="shared" si="16"/>
        <v>4</v>
      </c>
      <c r="BD98" s="307"/>
      <c r="BE98" s="307"/>
      <c r="BF98" s="308"/>
      <c r="BG98" s="309">
        <v>26988</v>
      </c>
      <c r="BH98" s="310"/>
      <c r="BI98" s="310"/>
      <c r="BJ98" s="311"/>
      <c r="BK98" s="312">
        <f t="shared" si="17"/>
        <v>107952</v>
      </c>
      <c r="BL98" s="313"/>
      <c r="BM98" s="313"/>
      <c r="BN98" s="313"/>
      <c r="BO98" s="313"/>
      <c r="BP98" s="314"/>
      <c r="BQ98" s="294"/>
      <c r="BR98" s="295"/>
      <c r="BS98" s="295"/>
      <c r="BT98" s="295"/>
      <c r="BU98" s="295"/>
      <c r="BV98" s="295"/>
      <c r="BW98" s="296"/>
      <c r="BX98" s="294"/>
      <c r="BY98" s="295"/>
      <c r="BZ98" s="295"/>
      <c r="CA98" s="295"/>
      <c r="CB98" s="295"/>
      <c r="CC98" s="296"/>
      <c r="CD98" s="294"/>
      <c r="CE98" s="295"/>
      <c r="CF98" s="295"/>
      <c r="CG98" s="295"/>
      <c r="CH98" s="295"/>
      <c r="CI98" s="296"/>
    </row>
    <row r="99" spans="1:87" ht="18" customHeight="1" x14ac:dyDescent="0.25">
      <c r="A99" s="75"/>
      <c r="B99" s="327"/>
      <c r="C99" s="328"/>
      <c r="D99" s="328"/>
      <c r="E99" s="328"/>
      <c r="F99" s="328"/>
      <c r="G99" s="328"/>
      <c r="H99" s="328"/>
      <c r="I99" s="328"/>
      <c r="J99" s="328"/>
      <c r="K99" s="328"/>
      <c r="L99" s="328"/>
      <c r="M99" s="328"/>
      <c r="N99" s="328"/>
      <c r="O99" s="328"/>
      <c r="P99" s="328"/>
      <c r="Q99" s="328"/>
      <c r="R99" s="328"/>
      <c r="S99" s="328"/>
      <c r="T99" s="328"/>
      <c r="U99" s="328"/>
      <c r="V99" s="328"/>
      <c r="W99" s="328"/>
      <c r="X99" s="328"/>
      <c r="Y99" s="329"/>
      <c r="Z99" s="336"/>
      <c r="AA99" s="337"/>
      <c r="AB99" s="337"/>
      <c r="AC99" s="337"/>
      <c r="AD99" s="338"/>
      <c r="AE99" s="336"/>
      <c r="AF99" s="337"/>
      <c r="AG99" s="337"/>
      <c r="AH99" s="337"/>
      <c r="AI99" s="337"/>
      <c r="AJ99" s="337"/>
      <c r="AK99" s="300" t="s">
        <v>528</v>
      </c>
      <c r="AL99" s="301"/>
      <c r="AM99" s="301"/>
      <c r="AN99" s="301"/>
      <c r="AO99" s="301"/>
      <c r="AP99" s="301"/>
      <c r="AQ99" s="301"/>
      <c r="AR99" s="301"/>
      <c r="AS99" s="301"/>
      <c r="AT99" s="301"/>
      <c r="AU99" s="301"/>
      <c r="AV99" s="301"/>
      <c r="AW99" s="301"/>
      <c r="AX99" s="302"/>
      <c r="AY99" s="407">
        <v>4</v>
      </c>
      <c r="AZ99" s="304"/>
      <c r="BA99" s="304"/>
      <c r="BB99" s="408"/>
      <c r="BC99" s="306">
        <f t="shared" si="16"/>
        <v>4</v>
      </c>
      <c r="BD99" s="307"/>
      <c r="BE99" s="307"/>
      <c r="BF99" s="308"/>
      <c r="BG99" s="309">
        <v>22530</v>
      </c>
      <c r="BH99" s="310"/>
      <c r="BI99" s="310"/>
      <c r="BJ99" s="311"/>
      <c r="BK99" s="312">
        <f t="shared" si="17"/>
        <v>90120</v>
      </c>
      <c r="BL99" s="313"/>
      <c r="BM99" s="313"/>
      <c r="BN99" s="313"/>
      <c r="BO99" s="313"/>
      <c r="BP99" s="314"/>
      <c r="BQ99" s="294"/>
      <c r="BR99" s="295"/>
      <c r="BS99" s="295"/>
      <c r="BT99" s="295"/>
      <c r="BU99" s="295"/>
      <c r="BV99" s="295"/>
      <c r="BW99" s="296"/>
      <c r="BX99" s="294"/>
      <c r="BY99" s="295"/>
      <c r="BZ99" s="295"/>
      <c r="CA99" s="295"/>
      <c r="CB99" s="295"/>
      <c r="CC99" s="296"/>
      <c r="CD99" s="294"/>
      <c r="CE99" s="295"/>
      <c r="CF99" s="295"/>
      <c r="CG99" s="295"/>
      <c r="CH99" s="295"/>
      <c r="CI99" s="296"/>
    </row>
    <row r="100" spans="1:87" ht="18" customHeight="1" x14ac:dyDescent="0.25">
      <c r="A100" s="75"/>
      <c r="B100" s="327"/>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9"/>
      <c r="Z100" s="336"/>
      <c r="AA100" s="337"/>
      <c r="AB100" s="337"/>
      <c r="AC100" s="337"/>
      <c r="AD100" s="338"/>
      <c r="AE100" s="336"/>
      <c r="AF100" s="337"/>
      <c r="AG100" s="337"/>
      <c r="AH100" s="337"/>
      <c r="AI100" s="337"/>
      <c r="AJ100" s="337"/>
      <c r="AK100" s="300" t="s">
        <v>529</v>
      </c>
      <c r="AL100" s="301"/>
      <c r="AM100" s="301"/>
      <c r="AN100" s="301"/>
      <c r="AO100" s="301"/>
      <c r="AP100" s="301"/>
      <c r="AQ100" s="301"/>
      <c r="AR100" s="301"/>
      <c r="AS100" s="301"/>
      <c r="AT100" s="301"/>
      <c r="AU100" s="301"/>
      <c r="AV100" s="301"/>
      <c r="AW100" s="301"/>
      <c r="AX100" s="302"/>
      <c r="AY100" s="407">
        <v>4</v>
      </c>
      <c r="AZ100" s="304"/>
      <c r="BA100" s="304"/>
      <c r="BB100" s="408"/>
      <c r="BC100" s="306">
        <f t="shared" si="16"/>
        <v>4</v>
      </c>
      <c r="BD100" s="307"/>
      <c r="BE100" s="307"/>
      <c r="BF100" s="308"/>
      <c r="BG100" s="309">
        <v>18911</v>
      </c>
      <c r="BH100" s="310"/>
      <c r="BI100" s="310"/>
      <c r="BJ100" s="311"/>
      <c r="BK100" s="312">
        <f t="shared" si="17"/>
        <v>75644</v>
      </c>
      <c r="BL100" s="313"/>
      <c r="BM100" s="313"/>
      <c r="BN100" s="313"/>
      <c r="BO100" s="313"/>
      <c r="BP100" s="314"/>
      <c r="BQ100" s="294"/>
      <c r="BR100" s="295"/>
      <c r="BS100" s="295"/>
      <c r="BT100" s="295"/>
      <c r="BU100" s="295"/>
      <c r="BV100" s="295"/>
      <c r="BW100" s="296"/>
      <c r="BX100" s="294"/>
      <c r="BY100" s="295"/>
      <c r="BZ100" s="295"/>
      <c r="CA100" s="295"/>
      <c r="CB100" s="295"/>
      <c r="CC100" s="296"/>
      <c r="CD100" s="294"/>
      <c r="CE100" s="295"/>
      <c r="CF100" s="295"/>
      <c r="CG100" s="295"/>
      <c r="CH100" s="295"/>
      <c r="CI100" s="296"/>
    </row>
    <row r="101" spans="1:87" ht="18" customHeight="1" x14ac:dyDescent="0.25">
      <c r="A101" s="75"/>
      <c r="B101" s="327"/>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9"/>
      <c r="Z101" s="336"/>
      <c r="AA101" s="337"/>
      <c r="AB101" s="337"/>
      <c r="AC101" s="337"/>
      <c r="AD101" s="338"/>
      <c r="AE101" s="336"/>
      <c r="AF101" s="337"/>
      <c r="AG101" s="337"/>
      <c r="AH101" s="337"/>
      <c r="AI101" s="337"/>
      <c r="AJ101" s="337"/>
      <c r="AK101" s="300" t="s">
        <v>526</v>
      </c>
      <c r="AL101" s="301"/>
      <c r="AM101" s="301"/>
      <c r="AN101" s="301"/>
      <c r="AO101" s="301"/>
      <c r="AP101" s="301"/>
      <c r="AQ101" s="301"/>
      <c r="AR101" s="301"/>
      <c r="AS101" s="301"/>
      <c r="AT101" s="301"/>
      <c r="AU101" s="301"/>
      <c r="AV101" s="301"/>
      <c r="AW101" s="301"/>
      <c r="AX101" s="302"/>
      <c r="AY101" s="407">
        <v>4</v>
      </c>
      <c r="AZ101" s="304"/>
      <c r="BA101" s="304"/>
      <c r="BB101" s="408"/>
      <c r="BC101" s="306">
        <f t="shared" si="16"/>
        <v>4</v>
      </c>
      <c r="BD101" s="307"/>
      <c r="BE101" s="307"/>
      <c r="BF101" s="308"/>
      <c r="BG101" s="309">
        <v>7925</v>
      </c>
      <c r="BH101" s="310"/>
      <c r="BI101" s="310"/>
      <c r="BJ101" s="311"/>
      <c r="BK101" s="312">
        <f t="shared" si="17"/>
        <v>31700</v>
      </c>
      <c r="BL101" s="313"/>
      <c r="BM101" s="313"/>
      <c r="BN101" s="313"/>
      <c r="BO101" s="313"/>
      <c r="BP101" s="314"/>
      <c r="BQ101" s="294"/>
      <c r="BR101" s="295"/>
      <c r="BS101" s="295"/>
      <c r="BT101" s="295"/>
      <c r="BU101" s="295"/>
      <c r="BV101" s="295"/>
      <c r="BW101" s="296"/>
      <c r="BX101" s="294"/>
      <c r="BY101" s="295"/>
      <c r="BZ101" s="295"/>
      <c r="CA101" s="295"/>
      <c r="CB101" s="295"/>
      <c r="CC101" s="296"/>
      <c r="CD101" s="294"/>
      <c r="CE101" s="295"/>
      <c r="CF101" s="295"/>
      <c r="CG101" s="295"/>
      <c r="CH101" s="295"/>
      <c r="CI101" s="296"/>
    </row>
    <row r="102" spans="1:87" ht="18" customHeight="1" x14ac:dyDescent="0.25">
      <c r="A102" s="75"/>
      <c r="B102" s="327"/>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9"/>
      <c r="Z102" s="336"/>
      <c r="AA102" s="337"/>
      <c r="AB102" s="337"/>
      <c r="AC102" s="337"/>
      <c r="AD102" s="338"/>
      <c r="AE102" s="336"/>
      <c r="AF102" s="337"/>
      <c r="AG102" s="337"/>
      <c r="AH102" s="337"/>
      <c r="AI102" s="337"/>
      <c r="AJ102" s="337"/>
      <c r="AK102" s="300" t="s">
        <v>530</v>
      </c>
      <c r="AL102" s="301"/>
      <c r="AM102" s="301"/>
      <c r="AN102" s="301"/>
      <c r="AO102" s="301"/>
      <c r="AP102" s="301"/>
      <c r="AQ102" s="301"/>
      <c r="AR102" s="301"/>
      <c r="AS102" s="301"/>
      <c r="AT102" s="301"/>
      <c r="AU102" s="301"/>
      <c r="AV102" s="301"/>
      <c r="AW102" s="301"/>
      <c r="AX102" s="302"/>
      <c r="AY102" s="407">
        <v>4</v>
      </c>
      <c r="AZ102" s="304"/>
      <c r="BA102" s="304"/>
      <c r="BB102" s="408"/>
      <c r="BC102" s="306">
        <f t="shared" si="16"/>
        <v>4</v>
      </c>
      <c r="BD102" s="307"/>
      <c r="BE102" s="307"/>
      <c r="BF102" s="308"/>
      <c r="BG102" s="309">
        <v>22629</v>
      </c>
      <c r="BH102" s="310"/>
      <c r="BI102" s="310"/>
      <c r="BJ102" s="311"/>
      <c r="BK102" s="312">
        <f t="shared" si="17"/>
        <v>90516</v>
      </c>
      <c r="BL102" s="313"/>
      <c r="BM102" s="313"/>
      <c r="BN102" s="313"/>
      <c r="BO102" s="313"/>
      <c r="BP102" s="314"/>
      <c r="BQ102" s="294"/>
      <c r="BR102" s="295"/>
      <c r="BS102" s="295"/>
      <c r="BT102" s="295"/>
      <c r="BU102" s="295"/>
      <c r="BV102" s="295"/>
      <c r="BW102" s="296"/>
      <c r="BX102" s="294"/>
      <c r="BY102" s="295"/>
      <c r="BZ102" s="295"/>
      <c r="CA102" s="295"/>
      <c r="CB102" s="295"/>
      <c r="CC102" s="296"/>
      <c r="CD102" s="294"/>
      <c r="CE102" s="295"/>
      <c r="CF102" s="295"/>
      <c r="CG102" s="295"/>
      <c r="CH102" s="295"/>
      <c r="CI102" s="296"/>
    </row>
    <row r="103" spans="1:87" ht="18" customHeight="1" x14ac:dyDescent="0.25">
      <c r="A103" s="75"/>
      <c r="B103" s="327"/>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9"/>
      <c r="Z103" s="336"/>
      <c r="AA103" s="337"/>
      <c r="AB103" s="337"/>
      <c r="AC103" s="337"/>
      <c r="AD103" s="338"/>
      <c r="AE103" s="336"/>
      <c r="AF103" s="337"/>
      <c r="AG103" s="337"/>
      <c r="AH103" s="337"/>
      <c r="AI103" s="337"/>
      <c r="AJ103" s="337"/>
      <c r="AK103" s="300" t="s">
        <v>18</v>
      </c>
      <c r="AL103" s="301"/>
      <c r="AM103" s="301"/>
      <c r="AN103" s="301"/>
      <c r="AO103" s="301"/>
      <c r="AP103" s="301"/>
      <c r="AQ103" s="301"/>
      <c r="AR103" s="301"/>
      <c r="AS103" s="301"/>
      <c r="AT103" s="301"/>
      <c r="AU103" s="301"/>
      <c r="AV103" s="301"/>
      <c r="AW103" s="301"/>
      <c r="AX103" s="302"/>
      <c r="AY103" s="407">
        <v>4</v>
      </c>
      <c r="AZ103" s="304"/>
      <c r="BA103" s="304"/>
      <c r="BB103" s="408"/>
      <c r="BC103" s="306">
        <f t="shared" si="16"/>
        <v>4</v>
      </c>
      <c r="BD103" s="307"/>
      <c r="BE103" s="307"/>
      <c r="BF103" s="308"/>
      <c r="BG103" s="309">
        <v>28961</v>
      </c>
      <c r="BH103" s="310"/>
      <c r="BI103" s="310"/>
      <c r="BJ103" s="311"/>
      <c r="BK103" s="312">
        <f t="shared" si="17"/>
        <v>115844</v>
      </c>
      <c r="BL103" s="313"/>
      <c r="BM103" s="313"/>
      <c r="BN103" s="313"/>
      <c r="BO103" s="313"/>
      <c r="BP103" s="314"/>
      <c r="BQ103" s="294"/>
      <c r="BR103" s="295"/>
      <c r="BS103" s="295"/>
      <c r="BT103" s="295"/>
      <c r="BU103" s="295"/>
      <c r="BV103" s="295"/>
      <c r="BW103" s="296"/>
      <c r="BX103" s="294"/>
      <c r="BY103" s="295"/>
      <c r="BZ103" s="295"/>
      <c r="CA103" s="295"/>
      <c r="CB103" s="295"/>
      <c r="CC103" s="296"/>
      <c r="CD103" s="294"/>
      <c r="CE103" s="295"/>
      <c r="CF103" s="295"/>
      <c r="CG103" s="295"/>
      <c r="CH103" s="295"/>
      <c r="CI103" s="296"/>
    </row>
    <row r="104" spans="1:87" ht="18" customHeight="1" thickBot="1" x14ac:dyDescent="0.3">
      <c r="A104" s="75"/>
      <c r="B104" s="327"/>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8"/>
      <c r="Y104" s="329"/>
      <c r="Z104" s="336"/>
      <c r="AA104" s="337"/>
      <c r="AB104" s="337"/>
      <c r="AC104" s="337"/>
      <c r="AD104" s="338"/>
      <c r="AE104" s="336"/>
      <c r="AF104" s="337"/>
      <c r="AG104" s="337"/>
      <c r="AH104" s="337"/>
      <c r="AI104" s="337"/>
      <c r="AJ104" s="337"/>
      <c r="AK104" s="392" t="s">
        <v>37</v>
      </c>
      <c r="AL104" s="393"/>
      <c r="AM104" s="393"/>
      <c r="AN104" s="393"/>
      <c r="AO104" s="393"/>
      <c r="AP104" s="393"/>
      <c r="AQ104" s="393"/>
      <c r="AR104" s="393"/>
      <c r="AS104" s="393"/>
      <c r="AT104" s="393"/>
      <c r="AU104" s="393"/>
      <c r="AV104" s="393"/>
      <c r="AW104" s="393"/>
      <c r="AX104" s="394"/>
      <c r="AY104" s="407">
        <v>4</v>
      </c>
      <c r="AZ104" s="304"/>
      <c r="BA104" s="304"/>
      <c r="BB104" s="408"/>
      <c r="BC104" s="306">
        <f t="shared" si="16"/>
        <v>4</v>
      </c>
      <c r="BD104" s="307"/>
      <c r="BE104" s="307"/>
      <c r="BF104" s="308"/>
      <c r="BG104" s="309">
        <v>11840</v>
      </c>
      <c r="BH104" s="310"/>
      <c r="BI104" s="310"/>
      <c r="BJ104" s="311"/>
      <c r="BK104" s="312">
        <f t="shared" si="17"/>
        <v>47360</v>
      </c>
      <c r="BL104" s="313"/>
      <c r="BM104" s="313"/>
      <c r="BN104" s="313"/>
      <c r="BO104" s="313"/>
      <c r="BP104" s="314"/>
      <c r="BQ104" s="294"/>
      <c r="BR104" s="295"/>
      <c r="BS104" s="295"/>
      <c r="BT104" s="295"/>
      <c r="BU104" s="295"/>
      <c r="BV104" s="295"/>
      <c r="BW104" s="296"/>
      <c r="BX104" s="294"/>
      <c r="BY104" s="295"/>
      <c r="BZ104" s="295"/>
      <c r="CA104" s="295"/>
      <c r="CB104" s="295"/>
      <c r="CC104" s="296"/>
      <c r="CD104" s="294"/>
      <c r="CE104" s="295"/>
      <c r="CF104" s="295"/>
      <c r="CG104" s="295"/>
      <c r="CH104" s="295"/>
      <c r="CI104" s="296"/>
    </row>
    <row r="105" spans="1:87" ht="18" customHeight="1" thickBot="1" x14ac:dyDescent="0.3">
      <c r="A105" s="75"/>
      <c r="B105" s="377"/>
      <c r="C105" s="378"/>
      <c r="D105" s="378"/>
      <c r="E105" s="378"/>
      <c r="F105" s="378"/>
      <c r="G105" s="378"/>
      <c r="H105" s="378"/>
      <c r="I105" s="378"/>
      <c r="J105" s="378"/>
      <c r="K105" s="378"/>
      <c r="L105" s="378"/>
      <c r="M105" s="378"/>
      <c r="N105" s="378"/>
      <c r="O105" s="378"/>
      <c r="P105" s="378"/>
      <c r="Q105" s="378"/>
      <c r="R105" s="378"/>
      <c r="S105" s="378"/>
      <c r="T105" s="378"/>
      <c r="U105" s="378"/>
      <c r="V105" s="378"/>
      <c r="W105" s="378"/>
      <c r="X105" s="378"/>
      <c r="Y105" s="378"/>
      <c r="Z105" s="378"/>
      <c r="AA105" s="378"/>
      <c r="AB105" s="378"/>
      <c r="AC105" s="378"/>
      <c r="AD105" s="378"/>
      <c r="AE105" s="378"/>
      <c r="AF105" s="378"/>
      <c r="AG105" s="378"/>
      <c r="AH105" s="378"/>
      <c r="AI105" s="378"/>
      <c r="AJ105" s="379"/>
      <c r="AK105" s="380" t="s">
        <v>3</v>
      </c>
      <c r="AL105" s="381"/>
      <c r="AM105" s="381"/>
      <c r="AN105" s="381"/>
      <c r="AO105" s="381"/>
      <c r="AP105" s="381"/>
      <c r="AQ105" s="381"/>
      <c r="AR105" s="381"/>
      <c r="AS105" s="381"/>
      <c r="AT105" s="381"/>
      <c r="AU105" s="381"/>
      <c r="AV105" s="381"/>
      <c r="AW105" s="381"/>
      <c r="AX105" s="381"/>
      <c r="AY105" s="382"/>
      <c r="AZ105" s="382"/>
      <c r="BA105" s="382"/>
      <c r="BB105" s="382"/>
      <c r="BC105" s="382"/>
      <c r="BD105" s="382"/>
      <c r="BE105" s="382"/>
      <c r="BF105" s="382"/>
      <c r="BG105" s="382"/>
      <c r="BH105" s="382"/>
      <c r="BI105" s="382"/>
      <c r="BJ105" s="383"/>
      <c r="BK105" s="384">
        <f>SUM(BK94:BK104)</f>
        <v>995944</v>
      </c>
      <c r="BL105" s="385"/>
      <c r="BM105" s="385"/>
      <c r="BN105" s="385"/>
      <c r="BO105" s="385"/>
      <c r="BP105" s="386"/>
      <c r="BQ105" s="387" t="s">
        <v>100</v>
      </c>
      <c r="BR105" s="388"/>
      <c r="BS105" s="388"/>
      <c r="BT105" s="388"/>
      <c r="BU105" s="388"/>
      <c r="BV105" s="388"/>
      <c r="BW105" s="388"/>
      <c r="BX105" s="388"/>
      <c r="BY105" s="388"/>
      <c r="BZ105" s="388"/>
      <c r="CA105" s="388"/>
      <c r="CB105" s="388"/>
      <c r="CC105" s="389"/>
      <c r="CD105" s="390">
        <f>+CD94*AE94</f>
        <v>8230522.3529411759</v>
      </c>
      <c r="CE105" s="390"/>
      <c r="CF105" s="390"/>
      <c r="CG105" s="390"/>
      <c r="CH105" s="390"/>
      <c r="CI105" s="391"/>
    </row>
    <row r="106" spans="1:87" ht="18" customHeight="1" thickBot="1" x14ac:dyDescent="0.3">
      <c r="A106" s="75"/>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BG106" s="78"/>
      <c r="BH106" s="78"/>
      <c r="BI106" s="78"/>
      <c r="BJ106" s="78"/>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row>
    <row r="107" spans="1:87" ht="18" customHeight="1" x14ac:dyDescent="0.25">
      <c r="A107" s="75"/>
      <c r="B107" s="348" t="s">
        <v>0</v>
      </c>
      <c r="C107" s="349"/>
      <c r="D107" s="349"/>
      <c r="E107" s="349"/>
      <c r="F107" s="349"/>
      <c r="G107" s="349"/>
      <c r="H107" s="349"/>
      <c r="I107" s="349"/>
      <c r="J107" s="349"/>
      <c r="K107" s="349"/>
      <c r="L107" s="349"/>
      <c r="M107" s="349"/>
      <c r="N107" s="349"/>
      <c r="O107" s="349"/>
      <c r="P107" s="349"/>
      <c r="Q107" s="349"/>
      <c r="R107" s="349"/>
      <c r="S107" s="349"/>
      <c r="T107" s="349"/>
      <c r="U107" s="349"/>
      <c r="V107" s="349"/>
      <c r="W107" s="349"/>
      <c r="X107" s="349"/>
      <c r="Y107" s="350"/>
      <c r="Z107" s="348" t="s">
        <v>80</v>
      </c>
      <c r="AA107" s="349"/>
      <c r="AB107" s="349"/>
      <c r="AC107" s="349"/>
      <c r="AD107" s="350"/>
      <c r="AE107" s="357" t="s">
        <v>79</v>
      </c>
      <c r="AF107" s="358"/>
      <c r="AG107" s="358"/>
      <c r="AH107" s="358"/>
      <c r="AI107" s="358"/>
      <c r="AJ107" s="359"/>
      <c r="AK107" s="357" t="s">
        <v>81</v>
      </c>
      <c r="AL107" s="358"/>
      <c r="AM107" s="358"/>
      <c r="AN107" s="358"/>
      <c r="AO107" s="358"/>
      <c r="AP107" s="358"/>
      <c r="AQ107" s="358"/>
      <c r="AR107" s="358"/>
      <c r="AS107" s="358"/>
      <c r="AT107" s="358"/>
      <c r="AU107" s="358"/>
      <c r="AV107" s="358"/>
      <c r="AW107" s="358"/>
      <c r="AX107" s="359"/>
      <c r="AY107" s="357" t="s">
        <v>1</v>
      </c>
      <c r="AZ107" s="358"/>
      <c r="BA107" s="358"/>
      <c r="BB107" s="359"/>
      <c r="BC107" s="348" t="s">
        <v>104</v>
      </c>
      <c r="BD107" s="349"/>
      <c r="BE107" s="349"/>
      <c r="BF107" s="350"/>
      <c r="BG107" s="366" t="s">
        <v>82</v>
      </c>
      <c r="BH107" s="367"/>
      <c r="BI107" s="367"/>
      <c r="BJ107" s="368"/>
      <c r="BK107" s="315" t="s">
        <v>99</v>
      </c>
      <c r="BL107" s="316"/>
      <c r="BM107" s="316"/>
      <c r="BN107" s="316"/>
      <c r="BO107" s="316"/>
      <c r="BP107" s="317"/>
      <c r="BQ107" s="315" t="s">
        <v>83</v>
      </c>
      <c r="BR107" s="316"/>
      <c r="BS107" s="316"/>
      <c r="BT107" s="316"/>
      <c r="BU107" s="316"/>
      <c r="BV107" s="316"/>
      <c r="BW107" s="317"/>
      <c r="BX107" s="315" t="s">
        <v>84</v>
      </c>
      <c r="BY107" s="316"/>
      <c r="BZ107" s="316"/>
      <c r="CA107" s="316"/>
      <c r="CB107" s="316"/>
      <c r="CC107" s="317"/>
      <c r="CD107" s="315" t="s">
        <v>85</v>
      </c>
      <c r="CE107" s="316"/>
      <c r="CF107" s="316"/>
      <c r="CG107" s="316"/>
      <c r="CH107" s="316"/>
      <c r="CI107" s="317"/>
    </row>
    <row r="108" spans="1:87" ht="18" customHeight="1" x14ac:dyDescent="0.25">
      <c r="A108" s="75"/>
      <c r="B108" s="351"/>
      <c r="C108" s="352"/>
      <c r="D108" s="352"/>
      <c r="E108" s="352"/>
      <c r="F108" s="352"/>
      <c r="G108" s="352"/>
      <c r="H108" s="352"/>
      <c r="I108" s="352"/>
      <c r="J108" s="352"/>
      <c r="K108" s="352"/>
      <c r="L108" s="352"/>
      <c r="M108" s="352"/>
      <c r="N108" s="352"/>
      <c r="O108" s="352"/>
      <c r="P108" s="352"/>
      <c r="Q108" s="352"/>
      <c r="R108" s="352"/>
      <c r="S108" s="352"/>
      <c r="T108" s="352"/>
      <c r="U108" s="352"/>
      <c r="V108" s="352"/>
      <c r="W108" s="352"/>
      <c r="X108" s="352"/>
      <c r="Y108" s="353"/>
      <c r="Z108" s="351"/>
      <c r="AA108" s="352"/>
      <c r="AB108" s="352"/>
      <c r="AC108" s="352"/>
      <c r="AD108" s="353"/>
      <c r="AE108" s="360"/>
      <c r="AF108" s="361"/>
      <c r="AG108" s="361"/>
      <c r="AH108" s="361"/>
      <c r="AI108" s="361"/>
      <c r="AJ108" s="362"/>
      <c r="AK108" s="360"/>
      <c r="AL108" s="361"/>
      <c r="AM108" s="361"/>
      <c r="AN108" s="361"/>
      <c r="AO108" s="361"/>
      <c r="AP108" s="361"/>
      <c r="AQ108" s="361"/>
      <c r="AR108" s="361"/>
      <c r="AS108" s="361"/>
      <c r="AT108" s="361"/>
      <c r="AU108" s="361"/>
      <c r="AV108" s="361"/>
      <c r="AW108" s="361"/>
      <c r="AX108" s="362"/>
      <c r="AY108" s="360"/>
      <c r="AZ108" s="361"/>
      <c r="BA108" s="361"/>
      <c r="BB108" s="362"/>
      <c r="BC108" s="351"/>
      <c r="BD108" s="352"/>
      <c r="BE108" s="352"/>
      <c r="BF108" s="353"/>
      <c r="BG108" s="369"/>
      <c r="BH108" s="370"/>
      <c r="BI108" s="370"/>
      <c r="BJ108" s="371"/>
      <c r="BK108" s="318"/>
      <c r="BL108" s="319"/>
      <c r="BM108" s="319"/>
      <c r="BN108" s="319"/>
      <c r="BO108" s="319"/>
      <c r="BP108" s="320"/>
      <c r="BQ108" s="318"/>
      <c r="BR108" s="319"/>
      <c r="BS108" s="319"/>
      <c r="BT108" s="319"/>
      <c r="BU108" s="319"/>
      <c r="BV108" s="319"/>
      <c r="BW108" s="320"/>
      <c r="BX108" s="318"/>
      <c r="BY108" s="319"/>
      <c r="BZ108" s="319"/>
      <c r="CA108" s="319"/>
      <c r="CB108" s="319"/>
      <c r="CC108" s="320"/>
      <c r="CD108" s="318"/>
      <c r="CE108" s="319"/>
      <c r="CF108" s="319"/>
      <c r="CG108" s="319"/>
      <c r="CH108" s="319"/>
      <c r="CI108" s="320"/>
    </row>
    <row r="109" spans="1:87" ht="18" customHeight="1" thickBot="1" x14ac:dyDescent="0.3">
      <c r="A109" s="75"/>
      <c r="B109" s="354"/>
      <c r="C109" s="355"/>
      <c r="D109" s="355"/>
      <c r="E109" s="355"/>
      <c r="F109" s="355"/>
      <c r="G109" s="355"/>
      <c r="H109" s="355"/>
      <c r="I109" s="355"/>
      <c r="J109" s="355"/>
      <c r="K109" s="355"/>
      <c r="L109" s="355"/>
      <c r="M109" s="355"/>
      <c r="N109" s="355"/>
      <c r="O109" s="355"/>
      <c r="P109" s="355"/>
      <c r="Q109" s="355"/>
      <c r="R109" s="355"/>
      <c r="S109" s="355"/>
      <c r="T109" s="355"/>
      <c r="U109" s="355"/>
      <c r="V109" s="355"/>
      <c r="W109" s="355"/>
      <c r="X109" s="355"/>
      <c r="Y109" s="356"/>
      <c r="Z109" s="354"/>
      <c r="AA109" s="355"/>
      <c r="AB109" s="355"/>
      <c r="AC109" s="355"/>
      <c r="AD109" s="356"/>
      <c r="AE109" s="363"/>
      <c r="AF109" s="364"/>
      <c r="AG109" s="364"/>
      <c r="AH109" s="364"/>
      <c r="AI109" s="364"/>
      <c r="AJ109" s="365"/>
      <c r="AK109" s="360"/>
      <c r="AL109" s="361"/>
      <c r="AM109" s="361"/>
      <c r="AN109" s="361"/>
      <c r="AO109" s="361"/>
      <c r="AP109" s="361"/>
      <c r="AQ109" s="361"/>
      <c r="AR109" s="361"/>
      <c r="AS109" s="361"/>
      <c r="AT109" s="361"/>
      <c r="AU109" s="361"/>
      <c r="AV109" s="361"/>
      <c r="AW109" s="361"/>
      <c r="AX109" s="362"/>
      <c r="AY109" s="360"/>
      <c r="AZ109" s="361"/>
      <c r="BA109" s="361"/>
      <c r="BB109" s="362"/>
      <c r="BC109" s="351"/>
      <c r="BD109" s="352"/>
      <c r="BE109" s="352"/>
      <c r="BF109" s="353"/>
      <c r="BG109" s="369"/>
      <c r="BH109" s="370"/>
      <c r="BI109" s="370"/>
      <c r="BJ109" s="371"/>
      <c r="BK109" s="318"/>
      <c r="BL109" s="319"/>
      <c r="BM109" s="319"/>
      <c r="BN109" s="319"/>
      <c r="BO109" s="319"/>
      <c r="BP109" s="320"/>
      <c r="BQ109" s="321"/>
      <c r="BR109" s="322"/>
      <c r="BS109" s="322"/>
      <c r="BT109" s="322"/>
      <c r="BU109" s="322"/>
      <c r="BV109" s="322"/>
      <c r="BW109" s="323"/>
      <c r="BX109" s="321"/>
      <c r="BY109" s="322"/>
      <c r="BZ109" s="322"/>
      <c r="CA109" s="322"/>
      <c r="CB109" s="322"/>
      <c r="CC109" s="323"/>
      <c r="CD109" s="321"/>
      <c r="CE109" s="322"/>
      <c r="CF109" s="322"/>
      <c r="CG109" s="322"/>
      <c r="CH109" s="322"/>
      <c r="CI109" s="323"/>
    </row>
    <row r="110" spans="1:87" ht="18" customHeight="1" x14ac:dyDescent="0.25">
      <c r="A110" s="75"/>
      <c r="B110" s="324" t="s">
        <v>618</v>
      </c>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6"/>
      <c r="Z110" s="333" t="s">
        <v>623</v>
      </c>
      <c r="AA110" s="334"/>
      <c r="AB110" s="334"/>
      <c r="AC110" s="334"/>
      <c r="AD110" s="335"/>
      <c r="AE110" s="333">
        <v>6</v>
      </c>
      <c r="AF110" s="334"/>
      <c r="AG110" s="334"/>
      <c r="AH110" s="334"/>
      <c r="AI110" s="334"/>
      <c r="AJ110" s="334"/>
      <c r="AK110" s="342" t="s">
        <v>41</v>
      </c>
      <c r="AL110" s="343"/>
      <c r="AM110" s="343"/>
      <c r="AN110" s="343"/>
      <c r="AO110" s="343"/>
      <c r="AP110" s="343"/>
      <c r="AQ110" s="343"/>
      <c r="AR110" s="343"/>
      <c r="AS110" s="343"/>
      <c r="AT110" s="343"/>
      <c r="AU110" s="343"/>
      <c r="AV110" s="343"/>
      <c r="AW110" s="343"/>
      <c r="AX110" s="344"/>
      <c r="AY110" s="409">
        <v>0.25</v>
      </c>
      <c r="AZ110" s="346"/>
      <c r="BA110" s="346"/>
      <c r="BB110" s="410"/>
      <c r="BC110" s="345">
        <f>+$AE$110*AY110</f>
        <v>1.5</v>
      </c>
      <c r="BD110" s="346"/>
      <c r="BE110" s="346"/>
      <c r="BF110" s="347"/>
      <c r="BG110" s="285">
        <v>22629</v>
      </c>
      <c r="BH110" s="286"/>
      <c r="BI110" s="286"/>
      <c r="BJ110" s="287"/>
      <c r="BK110" s="288">
        <f>+AY110*BG110</f>
        <v>5657.25</v>
      </c>
      <c r="BL110" s="289"/>
      <c r="BM110" s="289"/>
      <c r="BN110" s="289"/>
      <c r="BO110" s="289"/>
      <c r="BP110" s="290"/>
      <c r="BQ110" s="291">
        <v>1000</v>
      </c>
      <c r="BR110" s="292"/>
      <c r="BS110" s="292"/>
      <c r="BT110" s="292"/>
      <c r="BU110" s="292"/>
      <c r="BV110" s="292"/>
      <c r="BW110" s="293"/>
      <c r="BX110" s="291">
        <f>+(((BK121+BQ110)*15)/85)</f>
        <v>11161.14705882353</v>
      </c>
      <c r="BY110" s="292"/>
      <c r="BZ110" s="292"/>
      <c r="CA110" s="292"/>
      <c r="CB110" s="292"/>
      <c r="CC110" s="293"/>
      <c r="CD110" s="291">
        <f>+BK121+BQ110+BX110</f>
        <v>74407.647058823524</v>
      </c>
      <c r="CE110" s="292"/>
      <c r="CF110" s="292"/>
      <c r="CG110" s="292"/>
      <c r="CH110" s="292"/>
      <c r="CI110" s="293"/>
    </row>
    <row r="111" spans="1:87" ht="18" customHeight="1" x14ac:dyDescent="0.25">
      <c r="A111" s="75"/>
      <c r="B111" s="327"/>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9"/>
      <c r="Z111" s="336"/>
      <c r="AA111" s="337"/>
      <c r="AB111" s="337"/>
      <c r="AC111" s="337"/>
      <c r="AD111" s="338"/>
      <c r="AE111" s="336"/>
      <c r="AF111" s="337"/>
      <c r="AG111" s="337"/>
      <c r="AH111" s="337"/>
      <c r="AI111" s="337"/>
      <c r="AJ111" s="337"/>
      <c r="AK111" s="300" t="s">
        <v>23</v>
      </c>
      <c r="AL111" s="301"/>
      <c r="AM111" s="301"/>
      <c r="AN111" s="301"/>
      <c r="AO111" s="301"/>
      <c r="AP111" s="301"/>
      <c r="AQ111" s="301"/>
      <c r="AR111" s="301"/>
      <c r="AS111" s="301"/>
      <c r="AT111" s="301"/>
      <c r="AU111" s="301"/>
      <c r="AV111" s="301"/>
      <c r="AW111" s="301"/>
      <c r="AX111" s="302"/>
      <c r="AY111" s="407">
        <v>0.25</v>
      </c>
      <c r="AZ111" s="304"/>
      <c r="BA111" s="304"/>
      <c r="BB111" s="408"/>
      <c r="BC111" s="306">
        <f t="shared" ref="BC111:BC120" si="18">+$AE$110*AY111</f>
        <v>1.5</v>
      </c>
      <c r="BD111" s="307"/>
      <c r="BE111" s="307"/>
      <c r="BF111" s="308"/>
      <c r="BG111" s="309">
        <v>7925</v>
      </c>
      <c r="BH111" s="310"/>
      <c r="BI111" s="310"/>
      <c r="BJ111" s="311"/>
      <c r="BK111" s="312">
        <f t="shared" ref="BK111:BK120" si="19">+AY111*BG111</f>
        <v>1981.25</v>
      </c>
      <c r="BL111" s="313"/>
      <c r="BM111" s="313"/>
      <c r="BN111" s="313"/>
      <c r="BO111" s="313"/>
      <c r="BP111" s="314"/>
      <c r="BQ111" s="294"/>
      <c r="BR111" s="295"/>
      <c r="BS111" s="295"/>
      <c r="BT111" s="295"/>
      <c r="BU111" s="295"/>
      <c r="BV111" s="295"/>
      <c r="BW111" s="296"/>
      <c r="BX111" s="294"/>
      <c r="BY111" s="295"/>
      <c r="BZ111" s="295"/>
      <c r="CA111" s="295"/>
      <c r="CB111" s="295"/>
      <c r="CC111" s="296"/>
      <c r="CD111" s="294"/>
      <c r="CE111" s="295"/>
      <c r="CF111" s="295"/>
      <c r="CG111" s="295"/>
      <c r="CH111" s="295"/>
      <c r="CI111" s="296"/>
    </row>
    <row r="112" spans="1:87" ht="18" customHeight="1" x14ac:dyDescent="0.25">
      <c r="A112" s="75"/>
      <c r="B112" s="327"/>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9"/>
      <c r="Z112" s="336"/>
      <c r="AA112" s="337"/>
      <c r="AB112" s="337"/>
      <c r="AC112" s="337"/>
      <c r="AD112" s="338"/>
      <c r="AE112" s="336"/>
      <c r="AF112" s="337"/>
      <c r="AG112" s="337"/>
      <c r="AH112" s="337"/>
      <c r="AI112" s="337"/>
      <c r="AJ112" s="337"/>
      <c r="AK112" s="300" t="s">
        <v>527</v>
      </c>
      <c r="AL112" s="301"/>
      <c r="AM112" s="301"/>
      <c r="AN112" s="301"/>
      <c r="AO112" s="301"/>
      <c r="AP112" s="301"/>
      <c r="AQ112" s="301"/>
      <c r="AR112" s="301"/>
      <c r="AS112" s="301"/>
      <c r="AT112" s="301"/>
      <c r="AU112" s="301"/>
      <c r="AV112" s="301"/>
      <c r="AW112" s="301"/>
      <c r="AX112" s="302"/>
      <c r="AY112" s="407">
        <v>0.5</v>
      </c>
      <c r="AZ112" s="304"/>
      <c r="BA112" s="304"/>
      <c r="BB112" s="408"/>
      <c r="BC112" s="306">
        <f t="shared" si="18"/>
        <v>3</v>
      </c>
      <c r="BD112" s="307"/>
      <c r="BE112" s="307"/>
      <c r="BF112" s="308"/>
      <c r="BG112" s="309">
        <v>18911</v>
      </c>
      <c r="BH112" s="310"/>
      <c r="BI112" s="310"/>
      <c r="BJ112" s="311"/>
      <c r="BK112" s="312">
        <f t="shared" si="19"/>
        <v>9455.5</v>
      </c>
      <c r="BL112" s="313"/>
      <c r="BM112" s="313"/>
      <c r="BN112" s="313"/>
      <c r="BO112" s="313"/>
      <c r="BP112" s="314"/>
      <c r="BQ112" s="294"/>
      <c r="BR112" s="295"/>
      <c r="BS112" s="295"/>
      <c r="BT112" s="295"/>
      <c r="BU112" s="295"/>
      <c r="BV112" s="295"/>
      <c r="BW112" s="296"/>
      <c r="BX112" s="294"/>
      <c r="BY112" s="295"/>
      <c r="BZ112" s="295"/>
      <c r="CA112" s="295"/>
      <c r="CB112" s="295"/>
      <c r="CC112" s="296"/>
      <c r="CD112" s="294"/>
      <c r="CE112" s="295"/>
      <c r="CF112" s="295"/>
      <c r="CG112" s="295"/>
      <c r="CH112" s="295"/>
      <c r="CI112" s="296"/>
    </row>
    <row r="113" spans="1:87" ht="18" customHeight="1" x14ac:dyDescent="0.25">
      <c r="A113" s="75"/>
      <c r="B113" s="327"/>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9"/>
      <c r="Z113" s="336"/>
      <c r="AA113" s="337"/>
      <c r="AB113" s="337"/>
      <c r="AC113" s="337"/>
      <c r="AD113" s="338"/>
      <c r="AE113" s="336"/>
      <c r="AF113" s="337"/>
      <c r="AG113" s="337"/>
      <c r="AH113" s="337"/>
      <c r="AI113" s="337"/>
      <c r="AJ113" s="337"/>
      <c r="AK113" s="300" t="s">
        <v>13</v>
      </c>
      <c r="AL113" s="301"/>
      <c r="AM113" s="301"/>
      <c r="AN113" s="301"/>
      <c r="AO113" s="301"/>
      <c r="AP113" s="301"/>
      <c r="AQ113" s="301"/>
      <c r="AR113" s="301"/>
      <c r="AS113" s="301"/>
      <c r="AT113" s="301"/>
      <c r="AU113" s="301"/>
      <c r="AV113" s="301"/>
      <c r="AW113" s="301"/>
      <c r="AX113" s="302"/>
      <c r="AY113" s="407">
        <v>0.25</v>
      </c>
      <c r="AZ113" s="304"/>
      <c r="BA113" s="304"/>
      <c r="BB113" s="408"/>
      <c r="BC113" s="306">
        <f t="shared" si="18"/>
        <v>1.5</v>
      </c>
      <c r="BD113" s="307"/>
      <c r="BE113" s="307"/>
      <c r="BF113" s="308"/>
      <c r="BG113" s="309">
        <v>40826</v>
      </c>
      <c r="BH113" s="310"/>
      <c r="BI113" s="310"/>
      <c r="BJ113" s="311"/>
      <c r="BK113" s="312">
        <f t="shared" si="19"/>
        <v>10206.5</v>
      </c>
      <c r="BL113" s="313"/>
      <c r="BM113" s="313"/>
      <c r="BN113" s="313"/>
      <c r="BO113" s="313"/>
      <c r="BP113" s="314"/>
      <c r="BQ113" s="294"/>
      <c r="BR113" s="295"/>
      <c r="BS113" s="295"/>
      <c r="BT113" s="295"/>
      <c r="BU113" s="295"/>
      <c r="BV113" s="295"/>
      <c r="BW113" s="296"/>
      <c r="BX113" s="294"/>
      <c r="BY113" s="295"/>
      <c r="BZ113" s="295"/>
      <c r="CA113" s="295"/>
      <c r="CB113" s="295"/>
      <c r="CC113" s="296"/>
      <c r="CD113" s="294"/>
      <c r="CE113" s="295"/>
      <c r="CF113" s="295"/>
      <c r="CG113" s="295"/>
      <c r="CH113" s="295"/>
      <c r="CI113" s="296"/>
    </row>
    <row r="114" spans="1:87" ht="18" customHeight="1" x14ac:dyDescent="0.25">
      <c r="A114" s="75"/>
      <c r="B114" s="327"/>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9"/>
      <c r="Z114" s="336"/>
      <c r="AA114" s="337"/>
      <c r="AB114" s="337"/>
      <c r="AC114" s="337"/>
      <c r="AD114" s="338"/>
      <c r="AE114" s="336"/>
      <c r="AF114" s="337"/>
      <c r="AG114" s="337"/>
      <c r="AH114" s="337"/>
      <c r="AI114" s="337"/>
      <c r="AJ114" s="337"/>
      <c r="AK114" s="300" t="s">
        <v>40</v>
      </c>
      <c r="AL114" s="301"/>
      <c r="AM114" s="301"/>
      <c r="AN114" s="301"/>
      <c r="AO114" s="301"/>
      <c r="AP114" s="301"/>
      <c r="AQ114" s="301"/>
      <c r="AR114" s="301"/>
      <c r="AS114" s="301"/>
      <c r="AT114" s="301"/>
      <c r="AU114" s="301"/>
      <c r="AV114" s="301"/>
      <c r="AW114" s="301"/>
      <c r="AX114" s="302"/>
      <c r="AY114" s="407">
        <v>0.25</v>
      </c>
      <c r="AZ114" s="304"/>
      <c r="BA114" s="304"/>
      <c r="BB114" s="408"/>
      <c r="BC114" s="306">
        <f t="shared" si="18"/>
        <v>1.5</v>
      </c>
      <c r="BD114" s="307"/>
      <c r="BE114" s="307"/>
      <c r="BF114" s="308"/>
      <c r="BG114" s="309">
        <v>26988</v>
      </c>
      <c r="BH114" s="310"/>
      <c r="BI114" s="310"/>
      <c r="BJ114" s="311"/>
      <c r="BK114" s="312">
        <f t="shared" si="19"/>
        <v>6747</v>
      </c>
      <c r="BL114" s="313"/>
      <c r="BM114" s="313"/>
      <c r="BN114" s="313"/>
      <c r="BO114" s="313"/>
      <c r="BP114" s="314"/>
      <c r="BQ114" s="294"/>
      <c r="BR114" s="295"/>
      <c r="BS114" s="295"/>
      <c r="BT114" s="295"/>
      <c r="BU114" s="295"/>
      <c r="BV114" s="295"/>
      <c r="BW114" s="296"/>
      <c r="BX114" s="294"/>
      <c r="BY114" s="295"/>
      <c r="BZ114" s="295"/>
      <c r="CA114" s="295"/>
      <c r="CB114" s="295"/>
      <c r="CC114" s="296"/>
      <c r="CD114" s="294"/>
      <c r="CE114" s="295"/>
      <c r="CF114" s="295"/>
      <c r="CG114" s="295"/>
      <c r="CH114" s="295"/>
      <c r="CI114" s="296"/>
    </row>
    <row r="115" spans="1:87" ht="18" customHeight="1" x14ac:dyDescent="0.25">
      <c r="A115" s="75"/>
      <c r="B115" s="327"/>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9"/>
      <c r="Z115" s="336"/>
      <c r="AA115" s="337"/>
      <c r="AB115" s="337"/>
      <c r="AC115" s="337"/>
      <c r="AD115" s="338"/>
      <c r="AE115" s="336"/>
      <c r="AF115" s="337"/>
      <c r="AG115" s="337"/>
      <c r="AH115" s="337"/>
      <c r="AI115" s="337"/>
      <c r="AJ115" s="337"/>
      <c r="AK115" s="300" t="s">
        <v>528</v>
      </c>
      <c r="AL115" s="301"/>
      <c r="AM115" s="301"/>
      <c r="AN115" s="301"/>
      <c r="AO115" s="301"/>
      <c r="AP115" s="301"/>
      <c r="AQ115" s="301"/>
      <c r="AR115" s="301"/>
      <c r="AS115" s="301"/>
      <c r="AT115" s="301"/>
      <c r="AU115" s="301"/>
      <c r="AV115" s="301"/>
      <c r="AW115" s="301"/>
      <c r="AX115" s="302"/>
      <c r="AY115" s="407">
        <v>0.25</v>
      </c>
      <c r="AZ115" s="304"/>
      <c r="BA115" s="304"/>
      <c r="BB115" s="408"/>
      <c r="BC115" s="306">
        <f t="shared" si="18"/>
        <v>1.5</v>
      </c>
      <c r="BD115" s="307"/>
      <c r="BE115" s="307"/>
      <c r="BF115" s="308"/>
      <c r="BG115" s="309">
        <v>22530</v>
      </c>
      <c r="BH115" s="310"/>
      <c r="BI115" s="310"/>
      <c r="BJ115" s="311"/>
      <c r="BK115" s="312">
        <f t="shared" si="19"/>
        <v>5632.5</v>
      </c>
      <c r="BL115" s="313"/>
      <c r="BM115" s="313"/>
      <c r="BN115" s="313"/>
      <c r="BO115" s="313"/>
      <c r="BP115" s="314"/>
      <c r="BQ115" s="294"/>
      <c r="BR115" s="295"/>
      <c r="BS115" s="295"/>
      <c r="BT115" s="295"/>
      <c r="BU115" s="295"/>
      <c r="BV115" s="295"/>
      <c r="BW115" s="296"/>
      <c r="BX115" s="294"/>
      <c r="BY115" s="295"/>
      <c r="BZ115" s="295"/>
      <c r="CA115" s="295"/>
      <c r="CB115" s="295"/>
      <c r="CC115" s="296"/>
      <c r="CD115" s="294"/>
      <c r="CE115" s="295"/>
      <c r="CF115" s="295"/>
      <c r="CG115" s="295"/>
      <c r="CH115" s="295"/>
      <c r="CI115" s="296"/>
    </row>
    <row r="116" spans="1:87" ht="18" customHeight="1" x14ac:dyDescent="0.25">
      <c r="A116" s="75"/>
      <c r="B116" s="327"/>
      <c r="C116" s="328"/>
      <c r="D116" s="328"/>
      <c r="E116" s="328"/>
      <c r="F116" s="328"/>
      <c r="G116" s="328"/>
      <c r="H116" s="328"/>
      <c r="I116" s="328"/>
      <c r="J116" s="328"/>
      <c r="K116" s="328"/>
      <c r="L116" s="328"/>
      <c r="M116" s="328"/>
      <c r="N116" s="328"/>
      <c r="O116" s="328"/>
      <c r="P116" s="328"/>
      <c r="Q116" s="328"/>
      <c r="R116" s="328"/>
      <c r="S116" s="328"/>
      <c r="T116" s="328"/>
      <c r="U116" s="328"/>
      <c r="V116" s="328"/>
      <c r="W116" s="328"/>
      <c r="X116" s="328"/>
      <c r="Y116" s="329"/>
      <c r="Z116" s="336"/>
      <c r="AA116" s="337"/>
      <c r="AB116" s="337"/>
      <c r="AC116" s="337"/>
      <c r="AD116" s="338"/>
      <c r="AE116" s="336"/>
      <c r="AF116" s="337"/>
      <c r="AG116" s="337"/>
      <c r="AH116" s="337"/>
      <c r="AI116" s="337"/>
      <c r="AJ116" s="337"/>
      <c r="AK116" s="300" t="s">
        <v>529</v>
      </c>
      <c r="AL116" s="301"/>
      <c r="AM116" s="301"/>
      <c r="AN116" s="301"/>
      <c r="AO116" s="301"/>
      <c r="AP116" s="301"/>
      <c r="AQ116" s="301"/>
      <c r="AR116" s="301"/>
      <c r="AS116" s="301"/>
      <c r="AT116" s="301"/>
      <c r="AU116" s="301"/>
      <c r="AV116" s="301"/>
      <c r="AW116" s="301"/>
      <c r="AX116" s="302"/>
      <c r="AY116" s="407">
        <v>0.25</v>
      </c>
      <c r="AZ116" s="304"/>
      <c r="BA116" s="304"/>
      <c r="BB116" s="408"/>
      <c r="BC116" s="306">
        <f t="shared" si="18"/>
        <v>1.5</v>
      </c>
      <c r="BD116" s="307"/>
      <c r="BE116" s="307"/>
      <c r="BF116" s="308"/>
      <c r="BG116" s="309">
        <v>18911</v>
      </c>
      <c r="BH116" s="310"/>
      <c r="BI116" s="310"/>
      <c r="BJ116" s="311"/>
      <c r="BK116" s="312">
        <f t="shared" si="19"/>
        <v>4727.75</v>
      </c>
      <c r="BL116" s="313"/>
      <c r="BM116" s="313"/>
      <c r="BN116" s="313"/>
      <c r="BO116" s="313"/>
      <c r="BP116" s="314"/>
      <c r="BQ116" s="294"/>
      <c r="BR116" s="295"/>
      <c r="BS116" s="295"/>
      <c r="BT116" s="295"/>
      <c r="BU116" s="295"/>
      <c r="BV116" s="295"/>
      <c r="BW116" s="296"/>
      <c r="BX116" s="294"/>
      <c r="BY116" s="295"/>
      <c r="BZ116" s="295"/>
      <c r="CA116" s="295"/>
      <c r="CB116" s="295"/>
      <c r="CC116" s="296"/>
      <c r="CD116" s="294"/>
      <c r="CE116" s="295"/>
      <c r="CF116" s="295"/>
      <c r="CG116" s="295"/>
      <c r="CH116" s="295"/>
      <c r="CI116" s="296"/>
    </row>
    <row r="117" spans="1:87" ht="18" customHeight="1" x14ac:dyDescent="0.25">
      <c r="A117" s="75"/>
      <c r="B117" s="327"/>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9"/>
      <c r="Z117" s="336"/>
      <c r="AA117" s="337"/>
      <c r="AB117" s="337"/>
      <c r="AC117" s="337"/>
      <c r="AD117" s="338"/>
      <c r="AE117" s="336"/>
      <c r="AF117" s="337"/>
      <c r="AG117" s="337"/>
      <c r="AH117" s="337"/>
      <c r="AI117" s="337"/>
      <c r="AJ117" s="337"/>
      <c r="AK117" s="300" t="s">
        <v>526</v>
      </c>
      <c r="AL117" s="301"/>
      <c r="AM117" s="301"/>
      <c r="AN117" s="301"/>
      <c r="AO117" s="301"/>
      <c r="AP117" s="301"/>
      <c r="AQ117" s="301"/>
      <c r="AR117" s="301"/>
      <c r="AS117" s="301"/>
      <c r="AT117" s="301"/>
      <c r="AU117" s="301"/>
      <c r="AV117" s="301"/>
      <c r="AW117" s="301"/>
      <c r="AX117" s="302"/>
      <c r="AY117" s="407">
        <v>0.25</v>
      </c>
      <c r="AZ117" s="304"/>
      <c r="BA117" s="304"/>
      <c r="BB117" s="408"/>
      <c r="BC117" s="306">
        <f t="shared" si="18"/>
        <v>1.5</v>
      </c>
      <c r="BD117" s="307"/>
      <c r="BE117" s="307"/>
      <c r="BF117" s="308"/>
      <c r="BG117" s="309">
        <v>7925</v>
      </c>
      <c r="BH117" s="310"/>
      <c r="BI117" s="310"/>
      <c r="BJ117" s="311"/>
      <c r="BK117" s="312">
        <f t="shared" si="19"/>
        <v>1981.25</v>
      </c>
      <c r="BL117" s="313"/>
      <c r="BM117" s="313"/>
      <c r="BN117" s="313"/>
      <c r="BO117" s="313"/>
      <c r="BP117" s="314"/>
      <c r="BQ117" s="294"/>
      <c r="BR117" s="295"/>
      <c r="BS117" s="295"/>
      <c r="BT117" s="295"/>
      <c r="BU117" s="295"/>
      <c r="BV117" s="295"/>
      <c r="BW117" s="296"/>
      <c r="BX117" s="294"/>
      <c r="BY117" s="295"/>
      <c r="BZ117" s="295"/>
      <c r="CA117" s="295"/>
      <c r="CB117" s="295"/>
      <c r="CC117" s="296"/>
      <c r="CD117" s="294"/>
      <c r="CE117" s="295"/>
      <c r="CF117" s="295"/>
      <c r="CG117" s="295"/>
      <c r="CH117" s="295"/>
      <c r="CI117" s="296"/>
    </row>
    <row r="118" spans="1:87" ht="18" customHeight="1" x14ac:dyDescent="0.25">
      <c r="A118" s="75"/>
      <c r="B118" s="327"/>
      <c r="C118" s="328"/>
      <c r="D118" s="328"/>
      <c r="E118" s="328"/>
      <c r="F118" s="328"/>
      <c r="G118" s="328"/>
      <c r="H118" s="328"/>
      <c r="I118" s="328"/>
      <c r="J118" s="328"/>
      <c r="K118" s="328"/>
      <c r="L118" s="328"/>
      <c r="M118" s="328"/>
      <c r="N118" s="328"/>
      <c r="O118" s="328"/>
      <c r="P118" s="328"/>
      <c r="Q118" s="328"/>
      <c r="R118" s="328"/>
      <c r="S118" s="328"/>
      <c r="T118" s="328"/>
      <c r="U118" s="328"/>
      <c r="V118" s="328"/>
      <c r="W118" s="328"/>
      <c r="X118" s="328"/>
      <c r="Y118" s="329"/>
      <c r="Z118" s="336"/>
      <c r="AA118" s="337"/>
      <c r="AB118" s="337"/>
      <c r="AC118" s="337"/>
      <c r="AD118" s="338"/>
      <c r="AE118" s="336"/>
      <c r="AF118" s="337"/>
      <c r="AG118" s="337"/>
      <c r="AH118" s="337"/>
      <c r="AI118" s="337"/>
      <c r="AJ118" s="337"/>
      <c r="AK118" s="300" t="s">
        <v>530</v>
      </c>
      <c r="AL118" s="301"/>
      <c r="AM118" s="301"/>
      <c r="AN118" s="301"/>
      <c r="AO118" s="301"/>
      <c r="AP118" s="301"/>
      <c r="AQ118" s="301"/>
      <c r="AR118" s="301"/>
      <c r="AS118" s="301"/>
      <c r="AT118" s="301"/>
      <c r="AU118" s="301"/>
      <c r="AV118" s="301"/>
      <c r="AW118" s="301"/>
      <c r="AX118" s="302"/>
      <c r="AY118" s="407">
        <v>0.25</v>
      </c>
      <c r="AZ118" s="304"/>
      <c r="BA118" s="304"/>
      <c r="BB118" s="408"/>
      <c r="BC118" s="306">
        <f t="shared" si="18"/>
        <v>1.5</v>
      </c>
      <c r="BD118" s="307"/>
      <c r="BE118" s="307"/>
      <c r="BF118" s="308"/>
      <c r="BG118" s="309">
        <v>22629</v>
      </c>
      <c r="BH118" s="310"/>
      <c r="BI118" s="310"/>
      <c r="BJ118" s="311"/>
      <c r="BK118" s="312">
        <f t="shared" si="19"/>
        <v>5657.25</v>
      </c>
      <c r="BL118" s="313"/>
      <c r="BM118" s="313"/>
      <c r="BN118" s="313"/>
      <c r="BO118" s="313"/>
      <c r="BP118" s="314"/>
      <c r="BQ118" s="294"/>
      <c r="BR118" s="295"/>
      <c r="BS118" s="295"/>
      <c r="BT118" s="295"/>
      <c r="BU118" s="295"/>
      <c r="BV118" s="295"/>
      <c r="BW118" s="296"/>
      <c r="BX118" s="294"/>
      <c r="BY118" s="295"/>
      <c r="BZ118" s="295"/>
      <c r="CA118" s="295"/>
      <c r="CB118" s="295"/>
      <c r="CC118" s="296"/>
      <c r="CD118" s="294"/>
      <c r="CE118" s="295"/>
      <c r="CF118" s="295"/>
      <c r="CG118" s="295"/>
      <c r="CH118" s="295"/>
      <c r="CI118" s="296"/>
    </row>
    <row r="119" spans="1:87" ht="18" customHeight="1" x14ac:dyDescent="0.25">
      <c r="A119" s="75"/>
      <c r="B119" s="327"/>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9"/>
      <c r="Z119" s="336"/>
      <c r="AA119" s="337"/>
      <c r="AB119" s="337"/>
      <c r="AC119" s="337"/>
      <c r="AD119" s="338"/>
      <c r="AE119" s="336"/>
      <c r="AF119" s="337"/>
      <c r="AG119" s="337"/>
      <c r="AH119" s="337"/>
      <c r="AI119" s="337"/>
      <c r="AJ119" s="337"/>
      <c r="AK119" s="300" t="s">
        <v>18</v>
      </c>
      <c r="AL119" s="301"/>
      <c r="AM119" s="301"/>
      <c r="AN119" s="301"/>
      <c r="AO119" s="301"/>
      <c r="AP119" s="301"/>
      <c r="AQ119" s="301"/>
      <c r="AR119" s="301"/>
      <c r="AS119" s="301"/>
      <c r="AT119" s="301"/>
      <c r="AU119" s="301"/>
      <c r="AV119" s="301"/>
      <c r="AW119" s="301"/>
      <c r="AX119" s="302"/>
      <c r="AY119" s="407">
        <v>0.25</v>
      </c>
      <c r="AZ119" s="304"/>
      <c r="BA119" s="304"/>
      <c r="BB119" s="408"/>
      <c r="BC119" s="306">
        <f t="shared" si="18"/>
        <v>1.5</v>
      </c>
      <c r="BD119" s="307"/>
      <c r="BE119" s="307"/>
      <c r="BF119" s="308"/>
      <c r="BG119" s="309">
        <v>28961</v>
      </c>
      <c r="BH119" s="310"/>
      <c r="BI119" s="310"/>
      <c r="BJ119" s="311"/>
      <c r="BK119" s="312">
        <f t="shared" si="19"/>
        <v>7240.25</v>
      </c>
      <c r="BL119" s="313"/>
      <c r="BM119" s="313"/>
      <c r="BN119" s="313"/>
      <c r="BO119" s="313"/>
      <c r="BP119" s="314"/>
      <c r="BQ119" s="294"/>
      <c r="BR119" s="295"/>
      <c r="BS119" s="295"/>
      <c r="BT119" s="295"/>
      <c r="BU119" s="295"/>
      <c r="BV119" s="295"/>
      <c r="BW119" s="296"/>
      <c r="BX119" s="294"/>
      <c r="BY119" s="295"/>
      <c r="BZ119" s="295"/>
      <c r="CA119" s="295"/>
      <c r="CB119" s="295"/>
      <c r="CC119" s="296"/>
      <c r="CD119" s="294"/>
      <c r="CE119" s="295"/>
      <c r="CF119" s="295"/>
      <c r="CG119" s="295"/>
      <c r="CH119" s="295"/>
      <c r="CI119" s="296"/>
    </row>
    <row r="120" spans="1:87" ht="18" customHeight="1" thickBot="1" x14ac:dyDescent="0.3">
      <c r="A120" s="75"/>
      <c r="B120" s="327"/>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9"/>
      <c r="Z120" s="336"/>
      <c r="AA120" s="337"/>
      <c r="AB120" s="337"/>
      <c r="AC120" s="337"/>
      <c r="AD120" s="338"/>
      <c r="AE120" s="336"/>
      <c r="AF120" s="337"/>
      <c r="AG120" s="337"/>
      <c r="AH120" s="337"/>
      <c r="AI120" s="337"/>
      <c r="AJ120" s="337"/>
      <c r="AK120" s="392" t="s">
        <v>37</v>
      </c>
      <c r="AL120" s="393"/>
      <c r="AM120" s="393"/>
      <c r="AN120" s="393"/>
      <c r="AO120" s="393"/>
      <c r="AP120" s="393"/>
      <c r="AQ120" s="393"/>
      <c r="AR120" s="393"/>
      <c r="AS120" s="393"/>
      <c r="AT120" s="393"/>
      <c r="AU120" s="393"/>
      <c r="AV120" s="393"/>
      <c r="AW120" s="393"/>
      <c r="AX120" s="394"/>
      <c r="AY120" s="407">
        <v>0.25</v>
      </c>
      <c r="AZ120" s="304"/>
      <c r="BA120" s="304"/>
      <c r="BB120" s="408"/>
      <c r="BC120" s="306">
        <f t="shared" si="18"/>
        <v>1.5</v>
      </c>
      <c r="BD120" s="307"/>
      <c r="BE120" s="307"/>
      <c r="BF120" s="308"/>
      <c r="BG120" s="309">
        <v>11840</v>
      </c>
      <c r="BH120" s="310"/>
      <c r="BI120" s="310"/>
      <c r="BJ120" s="311"/>
      <c r="BK120" s="312">
        <f t="shared" si="19"/>
        <v>2960</v>
      </c>
      <c r="BL120" s="313"/>
      <c r="BM120" s="313"/>
      <c r="BN120" s="313"/>
      <c r="BO120" s="313"/>
      <c r="BP120" s="314"/>
      <c r="BQ120" s="294"/>
      <c r="BR120" s="295"/>
      <c r="BS120" s="295"/>
      <c r="BT120" s="295"/>
      <c r="BU120" s="295"/>
      <c r="BV120" s="295"/>
      <c r="BW120" s="296"/>
      <c r="BX120" s="294"/>
      <c r="BY120" s="295"/>
      <c r="BZ120" s="295"/>
      <c r="CA120" s="295"/>
      <c r="CB120" s="295"/>
      <c r="CC120" s="296"/>
      <c r="CD120" s="294"/>
      <c r="CE120" s="295"/>
      <c r="CF120" s="295"/>
      <c r="CG120" s="295"/>
      <c r="CH120" s="295"/>
      <c r="CI120" s="296"/>
    </row>
    <row r="121" spans="1:87" ht="18" customHeight="1" thickBot="1" x14ac:dyDescent="0.3">
      <c r="A121" s="75"/>
      <c r="B121" s="377"/>
      <c r="C121" s="378"/>
      <c r="D121" s="378"/>
      <c r="E121" s="378"/>
      <c r="F121" s="378"/>
      <c r="G121" s="378"/>
      <c r="H121" s="378"/>
      <c r="I121" s="378"/>
      <c r="J121" s="378"/>
      <c r="K121" s="378"/>
      <c r="L121" s="378"/>
      <c r="M121" s="378"/>
      <c r="N121" s="378"/>
      <c r="O121" s="378"/>
      <c r="P121" s="378"/>
      <c r="Q121" s="378"/>
      <c r="R121" s="378"/>
      <c r="S121" s="378"/>
      <c r="T121" s="378"/>
      <c r="U121" s="378"/>
      <c r="V121" s="378"/>
      <c r="W121" s="378"/>
      <c r="X121" s="378"/>
      <c r="Y121" s="378"/>
      <c r="Z121" s="378"/>
      <c r="AA121" s="378"/>
      <c r="AB121" s="378"/>
      <c r="AC121" s="378"/>
      <c r="AD121" s="378"/>
      <c r="AE121" s="378"/>
      <c r="AF121" s="378"/>
      <c r="AG121" s="378"/>
      <c r="AH121" s="378"/>
      <c r="AI121" s="378"/>
      <c r="AJ121" s="379"/>
      <c r="AK121" s="380" t="s">
        <v>3</v>
      </c>
      <c r="AL121" s="381"/>
      <c r="AM121" s="381"/>
      <c r="AN121" s="381"/>
      <c r="AO121" s="381"/>
      <c r="AP121" s="381"/>
      <c r="AQ121" s="381"/>
      <c r="AR121" s="381"/>
      <c r="AS121" s="381"/>
      <c r="AT121" s="381"/>
      <c r="AU121" s="381"/>
      <c r="AV121" s="381"/>
      <c r="AW121" s="381"/>
      <c r="AX121" s="381"/>
      <c r="AY121" s="382"/>
      <c r="AZ121" s="382"/>
      <c r="BA121" s="382"/>
      <c r="BB121" s="382"/>
      <c r="BC121" s="382"/>
      <c r="BD121" s="382"/>
      <c r="BE121" s="382"/>
      <c r="BF121" s="382"/>
      <c r="BG121" s="382"/>
      <c r="BH121" s="382"/>
      <c r="BI121" s="382"/>
      <c r="BJ121" s="383"/>
      <c r="BK121" s="384">
        <f>SUM(BK110:BK120)</f>
        <v>62246.5</v>
      </c>
      <c r="BL121" s="385"/>
      <c r="BM121" s="385"/>
      <c r="BN121" s="385"/>
      <c r="BO121" s="385"/>
      <c r="BP121" s="386"/>
      <c r="BQ121" s="387" t="s">
        <v>100</v>
      </c>
      <c r="BR121" s="388"/>
      <c r="BS121" s="388"/>
      <c r="BT121" s="388"/>
      <c r="BU121" s="388"/>
      <c r="BV121" s="388"/>
      <c r="BW121" s="388"/>
      <c r="BX121" s="388"/>
      <c r="BY121" s="388"/>
      <c r="BZ121" s="388"/>
      <c r="CA121" s="388"/>
      <c r="CB121" s="388"/>
      <c r="CC121" s="389"/>
      <c r="CD121" s="390">
        <f>+CD110*AE110</f>
        <v>446445.88235294115</v>
      </c>
      <c r="CE121" s="390"/>
      <c r="CF121" s="390"/>
      <c r="CG121" s="390"/>
      <c r="CH121" s="390"/>
      <c r="CI121" s="391"/>
    </row>
    <row r="122" spans="1:87" ht="18" customHeight="1" thickBot="1" x14ac:dyDescent="0.3">
      <c r="A122" s="75"/>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7"/>
      <c r="AZ122" s="77"/>
      <c r="BA122" s="77"/>
      <c r="BB122" s="77"/>
      <c r="BC122" s="77"/>
      <c r="BD122" s="77"/>
      <c r="BE122" s="77"/>
      <c r="BF122" s="77"/>
      <c r="BG122" s="78"/>
      <c r="BH122" s="78"/>
      <c r="BI122" s="78"/>
      <c r="BJ122" s="78"/>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row>
    <row r="123" spans="1:87" ht="18" customHeight="1" thickBot="1" x14ac:dyDescent="0.3">
      <c r="A123" s="75"/>
      <c r="B123" s="418" t="s">
        <v>24</v>
      </c>
      <c r="C123" s="419"/>
      <c r="D123" s="419"/>
      <c r="E123" s="419"/>
      <c r="F123" s="419"/>
      <c r="G123" s="419"/>
      <c r="H123" s="419"/>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2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1"/>
      <c r="BH123" s="81"/>
      <c r="BI123" s="81"/>
      <c r="BJ123" s="81"/>
      <c r="BK123" s="80"/>
      <c r="BL123" s="80"/>
      <c r="BM123" s="80"/>
      <c r="BN123" s="80"/>
      <c r="BO123" s="80"/>
      <c r="BP123" s="80"/>
      <c r="BQ123" s="80"/>
      <c r="BR123" s="80"/>
      <c r="BS123" s="80"/>
      <c r="BT123" s="80"/>
      <c r="BU123" s="80"/>
      <c r="BV123" s="80"/>
      <c r="BW123" s="80"/>
      <c r="BX123" s="80"/>
      <c r="BY123" s="80"/>
      <c r="BZ123" s="80"/>
      <c r="CA123" s="80"/>
    </row>
    <row r="124" spans="1:87" ht="18" customHeight="1" thickBot="1" x14ac:dyDescent="0.3">
      <c r="A124" s="75"/>
      <c r="B124" s="418" t="s">
        <v>96</v>
      </c>
      <c r="C124" s="419"/>
      <c r="D124" s="419"/>
      <c r="E124" s="419"/>
      <c r="F124" s="419"/>
      <c r="G124" s="419"/>
      <c r="H124" s="419"/>
      <c r="I124" s="419"/>
      <c r="J124" s="419"/>
      <c r="K124" s="419"/>
      <c r="L124" s="419"/>
      <c r="M124" s="419"/>
      <c r="N124" s="419"/>
      <c r="O124" s="420"/>
      <c r="P124" s="418" t="s">
        <v>97</v>
      </c>
      <c r="Q124" s="419"/>
      <c r="R124" s="419"/>
      <c r="S124" s="419"/>
      <c r="T124" s="419"/>
      <c r="U124" s="420"/>
      <c r="V124" s="418" t="s">
        <v>28</v>
      </c>
      <c r="W124" s="419"/>
      <c r="X124" s="419"/>
      <c r="Y124" s="419"/>
      <c r="Z124" s="419"/>
      <c r="AA124" s="419"/>
      <c r="AB124" s="420"/>
      <c r="AC124" s="418" t="s">
        <v>8</v>
      </c>
      <c r="AD124" s="419"/>
      <c r="AE124" s="419"/>
      <c r="AF124" s="419"/>
      <c r="AG124" s="419"/>
      <c r="AH124" s="420"/>
      <c r="AI124" s="80"/>
      <c r="AJ124" s="80"/>
      <c r="AK124" s="80"/>
      <c r="AL124" s="80"/>
      <c r="AM124" s="80"/>
      <c r="AN124" s="80"/>
      <c r="AO124" s="80"/>
      <c r="AP124" s="80"/>
      <c r="AQ124" s="80"/>
      <c r="AR124" s="80"/>
      <c r="AS124" s="80"/>
      <c r="AT124" s="80"/>
      <c r="AU124" s="80"/>
      <c r="AV124" s="80"/>
      <c r="AW124" s="80"/>
      <c r="AX124" s="80"/>
      <c r="AY124" s="82"/>
      <c r="AZ124" s="82"/>
      <c r="BA124" s="82"/>
      <c r="BB124" s="82"/>
      <c r="BC124" s="82"/>
      <c r="BD124" s="82"/>
      <c r="BE124" s="82"/>
      <c r="BF124" s="82"/>
      <c r="BG124" s="80"/>
      <c r="BH124" s="83"/>
      <c r="BI124" s="83"/>
      <c r="BJ124" s="83"/>
      <c r="BK124" s="80"/>
      <c r="BL124" s="80"/>
      <c r="BM124" s="80"/>
      <c r="BN124" s="80"/>
      <c r="BO124" s="80"/>
      <c r="BP124" s="80"/>
      <c r="BQ124" s="80"/>
      <c r="BR124" s="80"/>
      <c r="BS124" s="80"/>
      <c r="BT124" s="80"/>
      <c r="BU124" s="80"/>
      <c r="BV124" s="80"/>
      <c r="BW124" s="80"/>
      <c r="BX124" s="80"/>
      <c r="BY124" s="80"/>
      <c r="BZ124" s="80"/>
      <c r="CA124" s="80"/>
    </row>
    <row r="125" spans="1:87" ht="18" customHeight="1" x14ac:dyDescent="0.25">
      <c r="A125" s="75"/>
      <c r="B125" s="84" t="str">
        <f>'PLAN DE CARGOS'!B24:P24</f>
        <v>Asesor de Control Interno</v>
      </c>
      <c r="C125" s="85"/>
      <c r="D125" s="85"/>
      <c r="E125" s="85"/>
      <c r="F125" s="85"/>
      <c r="G125" s="85"/>
      <c r="H125" s="85"/>
      <c r="I125" s="85"/>
      <c r="J125" s="85"/>
      <c r="K125" s="85"/>
      <c r="L125" s="85"/>
      <c r="M125" s="85"/>
      <c r="N125" s="85"/>
      <c r="O125" s="86"/>
      <c r="P125" s="421">
        <f>SUMIF($AK$34:$AK$121,"=Asesor de Control Interno",BC34:BF121)</f>
        <v>36.5</v>
      </c>
      <c r="Q125" s="422"/>
      <c r="R125" s="422"/>
      <c r="S125" s="422"/>
      <c r="T125" s="422"/>
      <c r="U125" s="423"/>
      <c r="V125" s="424">
        <f>'CARGA DE HORAS LABORADAS'!P24</f>
        <v>2112</v>
      </c>
      <c r="W125" s="424"/>
      <c r="X125" s="424"/>
      <c r="Y125" s="424"/>
      <c r="Z125" s="424"/>
      <c r="AA125" s="424"/>
      <c r="AB125" s="425"/>
      <c r="AC125" s="424">
        <f>'CARGA DE HORAS LABORADAS'!AC24</f>
        <v>-5.0000000001091394E-3</v>
      </c>
      <c r="AD125" s="424"/>
      <c r="AE125" s="424"/>
      <c r="AF125" s="424"/>
      <c r="AG125" s="424"/>
      <c r="AH125" s="425"/>
      <c r="AI125" s="87"/>
      <c r="AJ125" s="87"/>
      <c r="AK125" s="80"/>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0"/>
      <c r="BH125" s="89"/>
      <c r="BI125" s="89"/>
      <c r="BJ125" s="89"/>
      <c r="BK125" s="80"/>
      <c r="BL125" s="80"/>
      <c r="BM125" s="80"/>
      <c r="BN125" s="80"/>
      <c r="BO125" s="80"/>
      <c r="BP125" s="80"/>
      <c r="BQ125" s="80"/>
      <c r="BR125" s="80"/>
      <c r="BS125" s="80"/>
      <c r="BT125" s="80"/>
      <c r="BU125" s="80"/>
      <c r="BV125" s="80"/>
      <c r="BW125" s="80"/>
      <c r="BX125" s="80"/>
      <c r="BY125" s="80"/>
      <c r="BZ125" s="80"/>
      <c r="CA125" s="80"/>
    </row>
    <row r="126" spans="1:87" ht="18" customHeight="1" x14ac:dyDescent="0.25">
      <c r="A126" s="75"/>
      <c r="B126" s="90" t="str">
        <f>'PLAN DE CARGOS'!B25:P25</f>
        <v>Auxiliar Administrativo (Admisiones)</v>
      </c>
      <c r="C126" s="91"/>
      <c r="D126" s="91"/>
      <c r="E126" s="91"/>
      <c r="F126" s="91"/>
      <c r="G126" s="91"/>
      <c r="H126" s="91"/>
      <c r="I126" s="91"/>
      <c r="J126" s="91"/>
      <c r="K126" s="91"/>
      <c r="L126" s="91"/>
      <c r="M126" s="91"/>
      <c r="N126" s="91"/>
      <c r="O126" s="92"/>
      <c r="P126" s="413">
        <f>SUMIF($AK$34:$AK$121,"=Auxiliar Administrativo (Admisiones)",BC34:BF121)</f>
        <v>0</v>
      </c>
      <c r="Q126" s="414"/>
      <c r="R126" s="414"/>
      <c r="S126" s="414"/>
      <c r="T126" s="414"/>
      <c r="U126" s="415"/>
      <c r="V126" s="416">
        <f>'CARGA DE HORAS LABORADAS'!P25</f>
        <v>4224</v>
      </c>
      <c r="W126" s="416"/>
      <c r="X126" s="416"/>
      <c r="Y126" s="416"/>
      <c r="Z126" s="416"/>
      <c r="AA126" s="416"/>
      <c r="AB126" s="417"/>
      <c r="AC126" s="416">
        <f>'CARGA DE HORAS LABORADAS'!AC25</f>
        <v>0</v>
      </c>
      <c r="AD126" s="416"/>
      <c r="AE126" s="416"/>
      <c r="AF126" s="416"/>
      <c r="AG126" s="416"/>
      <c r="AH126" s="417"/>
      <c r="AI126" s="87"/>
      <c r="AJ126" s="87"/>
      <c r="AK126" s="80"/>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0"/>
      <c r="BH126" s="89"/>
      <c r="BI126" s="89"/>
      <c r="BJ126" s="89"/>
      <c r="BK126" s="80"/>
      <c r="BL126" s="80"/>
      <c r="BM126" s="80"/>
      <c r="BN126" s="80"/>
      <c r="BO126" s="80"/>
      <c r="BP126" s="80"/>
      <c r="BQ126" s="80"/>
      <c r="BR126" s="80"/>
      <c r="BS126" s="80"/>
      <c r="BT126" s="80"/>
      <c r="BU126" s="80"/>
      <c r="BV126" s="80"/>
      <c r="BW126" s="80"/>
      <c r="BX126" s="80"/>
      <c r="BY126" s="80"/>
      <c r="BZ126" s="80"/>
      <c r="CA126" s="80"/>
    </row>
    <row r="127" spans="1:87" ht="18" customHeight="1" x14ac:dyDescent="0.25">
      <c r="A127" s="75"/>
      <c r="B127" s="90" t="str">
        <f>'PLAN DE CARGOS'!B26:P26</f>
        <v>Auxiliar Administrativo (Almacenista)</v>
      </c>
      <c r="C127" s="91"/>
      <c r="D127" s="91"/>
      <c r="E127" s="91"/>
      <c r="F127" s="91"/>
      <c r="G127" s="91"/>
      <c r="H127" s="91"/>
      <c r="I127" s="91"/>
      <c r="J127" s="91"/>
      <c r="K127" s="91"/>
      <c r="L127" s="91"/>
      <c r="M127" s="91"/>
      <c r="N127" s="91"/>
      <c r="O127" s="92"/>
      <c r="P127" s="413">
        <f>SUMIF($AK$34:$AK$121,"=Auxiliar Administrativo (Almacenista)",BC34:BF121)</f>
        <v>0</v>
      </c>
      <c r="Q127" s="414"/>
      <c r="R127" s="414"/>
      <c r="S127" s="414"/>
      <c r="T127" s="414"/>
      <c r="U127" s="415"/>
      <c r="V127" s="416">
        <f>'CARGA DE HORAS LABORADAS'!P26</f>
        <v>2112</v>
      </c>
      <c r="W127" s="416"/>
      <c r="X127" s="416"/>
      <c r="Y127" s="416"/>
      <c r="Z127" s="416"/>
      <c r="AA127" s="416"/>
      <c r="AB127" s="417"/>
      <c r="AC127" s="416">
        <f>'CARGA DE HORAS LABORADAS'!AC26</f>
        <v>0</v>
      </c>
      <c r="AD127" s="416"/>
      <c r="AE127" s="416"/>
      <c r="AF127" s="416"/>
      <c r="AG127" s="416"/>
      <c r="AH127" s="417"/>
      <c r="AI127" s="80"/>
      <c r="AJ127" s="80"/>
      <c r="AK127" s="80"/>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0"/>
      <c r="BH127" s="89"/>
      <c r="BI127" s="89"/>
      <c r="BJ127" s="89"/>
      <c r="BK127" s="80"/>
      <c r="BL127" s="80"/>
      <c r="BM127" s="80"/>
      <c r="BN127" s="80"/>
      <c r="BO127" s="80"/>
      <c r="BP127" s="80"/>
      <c r="BQ127" s="80"/>
      <c r="BR127" s="80"/>
      <c r="BS127" s="80"/>
      <c r="BT127" s="80"/>
      <c r="BU127" s="80"/>
      <c r="BV127" s="80"/>
      <c r="BW127" s="80"/>
      <c r="BX127" s="80"/>
      <c r="BY127" s="80"/>
      <c r="BZ127" s="80"/>
      <c r="CA127" s="80"/>
    </row>
    <row r="128" spans="1:87" ht="18" customHeight="1" x14ac:dyDescent="0.25">
      <c r="A128" s="75"/>
      <c r="B128" s="90" t="str">
        <f>'PLAN DE CARGOS'!B27:P27</f>
        <v>Auxiliar Administrativo (Archivo)</v>
      </c>
      <c r="C128" s="91"/>
      <c r="D128" s="91"/>
      <c r="E128" s="91"/>
      <c r="F128" s="91"/>
      <c r="G128" s="91"/>
      <c r="H128" s="91"/>
      <c r="I128" s="91"/>
      <c r="J128" s="91"/>
      <c r="K128" s="91"/>
      <c r="L128" s="91"/>
      <c r="M128" s="91"/>
      <c r="N128" s="91"/>
      <c r="O128" s="92"/>
      <c r="P128" s="413">
        <f>SUMIF($AK$34:$AK$121,"=Auxiliar Administrativo (Archivo)",BC34:BF121)</f>
        <v>16</v>
      </c>
      <c r="Q128" s="414"/>
      <c r="R128" s="414"/>
      <c r="S128" s="414"/>
      <c r="T128" s="414"/>
      <c r="U128" s="415"/>
      <c r="V128" s="416">
        <f>'CARGA DE HORAS LABORADAS'!P27</f>
        <v>2112</v>
      </c>
      <c r="W128" s="416"/>
      <c r="X128" s="416"/>
      <c r="Y128" s="416"/>
      <c r="Z128" s="416"/>
      <c r="AA128" s="416"/>
      <c r="AB128" s="417"/>
      <c r="AC128" s="416">
        <f>'CARGA DE HORAS LABORADAS'!AC27</f>
        <v>0</v>
      </c>
      <c r="AD128" s="416"/>
      <c r="AE128" s="416"/>
      <c r="AF128" s="416"/>
      <c r="AG128" s="416"/>
      <c r="AH128" s="417"/>
      <c r="AI128" s="80"/>
      <c r="AJ128" s="80"/>
      <c r="AK128" s="80"/>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0"/>
      <c r="BH128" s="89"/>
      <c r="BI128" s="89"/>
      <c r="BJ128" s="89"/>
      <c r="BK128" s="80"/>
      <c r="BL128" s="80"/>
      <c r="BM128" s="80"/>
      <c r="BN128" s="80"/>
      <c r="BO128" s="80"/>
      <c r="BP128" s="80"/>
      <c r="BQ128" s="80"/>
      <c r="BR128" s="80"/>
      <c r="BS128" s="80"/>
      <c r="BT128" s="80"/>
      <c r="BU128" s="80"/>
      <c r="BV128" s="80"/>
      <c r="BW128" s="80"/>
      <c r="BX128" s="80"/>
      <c r="BY128" s="80"/>
      <c r="BZ128" s="80"/>
      <c r="CA128" s="80"/>
    </row>
    <row r="129" spans="1:79" ht="18" customHeight="1" x14ac:dyDescent="0.25">
      <c r="A129" s="75"/>
      <c r="B129" s="90" t="str">
        <f>'PLAN DE CARGOS'!B28:P28</f>
        <v>Auxiliar Administrativo (Atención al Usuario)</v>
      </c>
      <c r="C129" s="91"/>
      <c r="D129" s="91"/>
      <c r="E129" s="91"/>
      <c r="F129" s="91"/>
      <c r="G129" s="91"/>
      <c r="H129" s="91"/>
      <c r="I129" s="91"/>
      <c r="J129" s="91"/>
      <c r="K129" s="91"/>
      <c r="L129" s="91"/>
      <c r="M129" s="91"/>
      <c r="N129" s="91"/>
      <c r="O129" s="92"/>
      <c r="P129" s="413">
        <f>SUMIF($AK$34:$AK$121,"=Auxiliar Administrativo (Atención al Usuario)",BC34:BF121)</f>
        <v>36.5</v>
      </c>
      <c r="Q129" s="414"/>
      <c r="R129" s="414"/>
      <c r="S129" s="414"/>
      <c r="T129" s="414"/>
      <c r="U129" s="415"/>
      <c r="V129" s="416">
        <f>'CARGA DE HORAS LABORADAS'!P28</f>
        <v>2112</v>
      </c>
      <c r="W129" s="416"/>
      <c r="X129" s="416"/>
      <c r="Y129" s="416"/>
      <c r="Z129" s="416"/>
      <c r="AA129" s="416"/>
      <c r="AB129" s="417"/>
      <c r="AC129" s="416">
        <f>'CARGA DE HORAS LABORADAS'!AC28</f>
        <v>0</v>
      </c>
      <c r="AD129" s="416"/>
      <c r="AE129" s="416"/>
      <c r="AF129" s="416"/>
      <c r="AG129" s="416"/>
      <c r="AH129" s="417"/>
      <c r="AI129" s="80"/>
      <c r="AJ129" s="80"/>
      <c r="AK129" s="80"/>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0"/>
      <c r="BH129" s="89"/>
      <c r="BI129" s="89"/>
      <c r="BJ129" s="89"/>
      <c r="BK129" s="80"/>
      <c r="BL129" s="80"/>
      <c r="BM129" s="80"/>
      <c r="BN129" s="80"/>
      <c r="BO129" s="80"/>
      <c r="BP129" s="80"/>
      <c r="BQ129" s="80"/>
      <c r="BR129" s="80"/>
      <c r="BS129" s="80"/>
      <c r="BT129" s="80"/>
      <c r="BU129" s="80"/>
      <c r="BV129" s="80"/>
      <c r="BW129" s="80"/>
      <c r="BX129" s="80"/>
      <c r="BY129" s="80"/>
      <c r="BZ129" s="80"/>
      <c r="CA129" s="80"/>
    </row>
    <row r="130" spans="1:79" ht="18" customHeight="1" x14ac:dyDescent="0.25">
      <c r="A130" s="75"/>
      <c r="B130" s="90" t="str">
        <f>'PLAN DE CARGOS'!B29:P29</f>
        <v>Auxiliar Administrativo (Cartera)</v>
      </c>
      <c r="C130" s="91"/>
      <c r="D130" s="91"/>
      <c r="E130" s="91"/>
      <c r="F130" s="91"/>
      <c r="G130" s="91"/>
      <c r="H130" s="91"/>
      <c r="I130" s="91"/>
      <c r="J130" s="91"/>
      <c r="K130" s="91"/>
      <c r="L130" s="91"/>
      <c r="M130" s="91"/>
      <c r="N130" s="91"/>
      <c r="O130" s="92"/>
      <c r="P130" s="413">
        <f>SUMIF($AK$34:$AK$121,"=Auxiliar Administrativo (Cartera)",BC34:BF121)</f>
        <v>0</v>
      </c>
      <c r="Q130" s="414"/>
      <c r="R130" s="414"/>
      <c r="S130" s="414"/>
      <c r="T130" s="414"/>
      <c r="U130" s="415"/>
      <c r="V130" s="416">
        <f>'CARGA DE HORAS LABORADAS'!P29</f>
        <v>2112</v>
      </c>
      <c r="W130" s="416"/>
      <c r="X130" s="416"/>
      <c r="Y130" s="416"/>
      <c r="Z130" s="416"/>
      <c r="AA130" s="416"/>
      <c r="AB130" s="417"/>
      <c r="AC130" s="416">
        <f>'CARGA DE HORAS LABORADAS'!AC29</f>
        <v>0</v>
      </c>
      <c r="AD130" s="416"/>
      <c r="AE130" s="416"/>
      <c r="AF130" s="416"/>
      <c r="AG130" s="416"/>
      <c r="AH130" s="417"/>
      <c r="AI130" s="80"/>
      <c r="AJ130" s="80"/>
      <c r="AK130" s="80"/>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0"/>
      <c r="BH130" s="89"/>
      <c r="BI130" s="89"/>
      <c r="BJ130" s="89"/>
      <c r="BK130" s="80"/>
      <c r="BL130" s="80"/>
      <c r="BM130" s="80"/>
      <c r="BN130" s="80"/>
      <c r="BO130" s="80"/>
      <c r="BP130" s="80"/>
      <c r="BQ130" s="80"/>
      <c r="BR130" s="80"/>
      <c r="BS130" s="80"/>
      <c r="BT130" s="80"/>
      <c r="BU130" s="80"/>
      <c r="BV130" s="80"/>
      <c r="BW130" s="80"/>
      <c r="BX130" s="80"/>
      <c r="BY130" s="80"/>
      <c r="BZ130" s="80"/>
      <c r="CA130" s="80"/>
    </row>
    <row r="131" spans="1:79" ht="18" customHeight="1" x14ac:dyDescent="0.25">
      <c r="A131" s="75"/>
      <c r="B131" s="90" t="str">
        <f>'PLAN DE CARGOS'!B30:P30</f>
        <v>Auxiliar Administrativo (Contabilidad)</v>
      </c>
      <c r="C131" s="91"/>
      <c r="D131" s="91"/>
      <c r="E131" s="91"/>
      <c r="F131" s="91"/>
      <c r="G131" s="91"/>
      <c r="H131" s="91"/>
      <c r="I131" s="91"/>
      <c r="J131" s="91"/>
      <c r="K131" s="91"/>
      <c r="L131" s="91"/>
      <c r="M131" s="91"/>
      <c r="N131" s="91"/>
      <c r="O131" s="92"/>
      <c r="P131" s="413">
        <f>SUMIF($AK$34:$AK$121,"=Auxiliar Administrativo (Contabilidad)",BC34:BF121)</f>
        <v>16</v>
      </c>
      <c r="Q131" s="414"/>
      <c r="R131" s="414"/>
      <c r="S131" s="414"/>
      <c r="T131" s="414"/>
      <c r="U131" s="415"/>
      <c r="V131" s="416">
        <f>'CARGA DE HORAS LABORADAS'!P30</f>
        <v>2112</v>
      </c>
      <c r="W131" s="416"/>
      <c r="X131" s="416"/>
      <c r="Y131" s="416"/>
      <c r="Z131" s="416"/>
      <c r="AA131" s="416"/>
      <c r="AB131" s="417"/>
      <c r="AC131" s="416">
        <f>'CARGA DE HORAS LABORADAS'!AC30</f>
        <v>0</v>
      </c>
      <c r="AD131" s="416"/>
      <c r="AE131" s="416"/>
      <c r="AF131" s="416"/>
      <c r="AG131" s="416"/>
      <c r="AH131" s="417"/>
      <c r="AI131" s="80"/>
      <c r="AJ131" s="80"/>
      <c r="AK131" s="80"/>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0"/>
      <c r="BH131" s="89"/>
      <c r="BI131" s="89"/>
      <c r="BJ131" s="89"/>
      <c r="BK131" s="80"/>
      <c r="BL131" s="80"/>
      <c r="BM131" s="80"/>
      <c r="BN131" s="80"/>
      <c r="BO131" s="80"/>
      <c r="BP131" s="80"/>
      <c r="BQ131" s="80"/>
      <c r="BR131" s="80"/>
      <c r="BS131" s="80"/>
      <c r="BT131" s="80"/>
      <c r="BU131" s="80"/>
      <c r="BV131" s="80"/>
      <c r="BW131" s="80"/>
      <c r="BX131" s="80"/>
      <c r="BY131" s="80"/>
      <c r="BZ131" s="80"/>
      <c r="CA131" s="80"/>
    </row>
    <row r="132" spans="1:79" ht="18" customHeight="1" x14ac:dyDescent="0.25">
      <c r="A132" s="75"/>
      <c r="B132" s="90" t="str">
        <f>'PLAN DE CARGOS'!B31:P31</f>
        <v>Auxiliar Administrativo (Facturación)</v>
      </c>
      <c r="C132" s="91"/>
      <c r="D132" s="91"/>
      <c r="E132" s="91"/>
      <c r="F132" s="91"/>
      <c r="G132" s="91"/>
      <c r="H132" s="91"/>
      <c r="I132" s="91"/>
      <c r="J132" s="91"/>
      <c r="K132" s="91"/>
      <c r="L132" s="91"/>
      <c r="M132" s="91"/>
      <c r="N132" s="91"/>
      <c r="O132" s="92"/>
      <c r="P132" s="413">
        <f>SUMIF($AK$34:$AK$121,"=Auxiliar Administrativo (Facturación)",BC34:BF121)</f>
        <v>0</v>
      </c>
      <c r="Q132" s="414"/>
      <c r="R132" s="414"/>
      <c r="S132" s="414"/>
      <c r="T132" s="414"/>
      <c r="U132" s="415"/>
      <c r="V132" s="416">
        <f>'CARGA DE HORAS LABORADAS'!P31</f>
        <v>6336</v>
      </c>
      <c r="W132" s="416"/>
      <c r="X132" s="416"/>
      <c r="Y132" s="416"/>
      <c r="Z132" s="416"/>
      <c r="AA132" s="416"/>
      <c r="AB132" s="417"/>
      <c r="AC132" s="416">
        <f>'CARGA DE HORAS LABORADAS'!AC31</f>
        <v>0</v>
      </c>
      <c r="AD132" s="416"/>
      <c r="AE132" s="416"/>
      <c r="AF132" s="416"/>
      <c r="AG132" s="416"/>
      <c r="AH132" s="417"/>
      <c r="AI132" s="80"/>
      <c r="AJ132" s="80"/>
      <c r="AK132" s="80"/>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0"/>
      <c r="BH132" s="89"/>
      <c r="BI132" s="89"/>
      <c r="BJ132" s="89"/>
      <c r="BK132" s="80"/>
      <c r="BL132" s="80"/>
      <c r="BM132" s="80"/>
      <c r="BN132" s="80"/>
      <c r="BO132" s="80"/>
      <c r="BP132" s="80"/>
      <c r="BQ132" s="80"/>
      <c r="BR132" s="80"/>
      <c r="BS132" s="80"/>
      <c r="BT132" s="80"/>
      <c r="BU132" s="80"/>
      <c r="BV132" s="80"/>
      <c r="BW132" s="80"/>
      <c r="BX132" s="80"/>
      <c r="BY132" s="80"/>
      <c r="BZ132" s="80"/>
      <c r="CA132" s="80"/>
    </row>
    <row r="133" spans="1:79" ht="18" customHeight="1" x14ac:dyDescent="0.25">
      <c r="A133" s="75"/>
      <c r="B133" s="90" t="str">
        <f>'PLAN DE CARGOS'!B32:P32</f>
        <v>Auxiliar Área Salud (Consultorio Odontológico)</v>
      </c>
      <c r="C133" s="91"/>
      <c r="D133" s="91"/>
      <c r="E133" s="91"/>
      <c r="F133" s="91"/>
      <c r="G133" s="91"/>
      <c r="H133" s="91"/>
      <c r="I133" s="91"/>
      <c r="J133" s="91"/>
      <c r="K133" s="91"/>
      <c r="L133" s="91"/>
      <c r="M133" s="91"/>
      <c r="N133" s="91"/>
      <c r="O133" s="92"/>
      <c r="P133" s="413">
        <f>SUMIF($AK$34:$AK$121,"=Auxiliar Área Salud (Consultorio Odontológico)",BC34:BF121)</f>
        <v>0</v>
      </c>
      <c r="Q133" s="414"/>
      <c r="R133" s="414"/>
      <c r="S133" s="414"/>
      <c r="T133" s="414"/>
      <c r="U133" s="415"/>
      <c r="V133" s="416">
        <f>'CARGA DE HORAS LABORADAS'!P32</f>
        <v>2112</v>
      </c>
      <c r="W133" s="416"/>
      <c r="X133" s="416"/>
      <c r="Y133" s="416"/>
      <c r="Z133" s="416"/>
      <c r="AA133" s="416"/>
      <c r="AB133" s="417"/>
      <c r="AC133" s="416">
        <f>'CARGA DE HORAS LABORADAS'!AC32</f>
        <v>0</v>
      </c>
      <c r="AD133" s="416"/>
      <c r="AE133" s="416"/>
      <c r="AF133" s="416"/>
      <c r="AG133" s="416"/>
      <c r="AH133" s="417"/>
      <c r="AI133" s="80"/>
      <c r="AJ133" s="80"/>
      <c r="AK133" s="80"/>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0"/>
      <c r="BH133" s="89"/>
      <c r="BI133" s="89"/>
      <c r="BJ133" s="89"/>
      <c r="BK133" s="80"/>
      <c r="BL133" s="80"/>
      <c r="BM133" s="80"/>
      <c r="BN133" s="80"/>
      <c r="BO133" s="80"/>
      <c r="BP133" s="80"/>
      <c r="BQ133" s="80"/>
      <c r="BR133" s="80"/>
      <c r="BS133" s="80"/>
      <c r="BT133" s="80"/>
      <c r="BU133" s="80"/>
      <c r="BV133" s="80"/>
      <c r="BW133" s="80"/>
      <c r="BX133" s="80"/>
      <c r="BY133" s="80"/>
      <c r="BZ133" s="80"/>
      <c r="CA133" s="80"/>
    </row>
    <row r="134" spans="1:79" ht="18" customHeight="1" x14ac:dyDescent="0.25">
      <c r="A134" s="75"/>
      <c r="B134" s="90" t="str">
        <f>'PLAN DE CARGOS'!B33:P33</f>
        <v>Auxiliar Área Salud (Enfermería)</v>
      </c>
      <c r="C134" s="91"/>
      <c r="D134" s="91"/>
      <c r="E134" s="91"/>
      <c r="F134" s="91"/>
      <c r="G134" s="91"/>
      <c r="H134" s="91"/>
      <c r="I134" s="91"/>
      <c r="J134" s="91"/>
      <c r="K134" s="91"/>
      <c r="L134" s="91"/>
      <c r="M134" s="91"/>
      <c r="N134" s="91"/>
      <c r="O134" s="92"/>
      <c r="P134" s="413">
        <f>SUMIF($AK$34:$AK$121,"=Auxiliar Área Salud (Enfermería)",BC34:BF121)</f>
        <v>0</v>
      </c>
      <c r="Q134" s="414"/>
      <c r="R134" s="414"/>
      <c r="S134" s="414"/>
      <c r="T134" s="414"/>
      <c r="U134" s="415"/>
      <c r="V134" s="416">
        <f>'CARGA DE HORAS LABORADAS'!P33</f>
        <v>31680</v>
      </c>
      <c r="W134" s="416"/>
      <c r="X134" s="416"/>
      <c r="Y134" s="416"/>
      <c r="Z134" s="416"/>
      <c r="AA134" s="416"/>
      <c r="AB134" s="417"/>
      <c r="AC134" s="416">
        <f>'CARGA DE HORAS LABORADAS'!AC33</f>
        <v>0</v>
      </c>
      <c r="AD134" s="416"/>
      <c r="AE134" s="416"/>
      <c r="AF134" s="416"/>
      <c r="AG134" s="416"/>
      <c r="AH134" s="417"/>
      <c r="AI134" s="80"/>
      <c r="AJ134" s="80"/>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1:79" ht="18" customHeight="1" x14ac:dyDescent="0.25">
      <c r="A135" s="75"/>
      <c r="B135" s="90" t="str">
        <f>'PLAN DE CARGOS'!B34:P34</f>
        <v>Auxiliar Área Salud (Farmacia)</v>
      </c>
      <c r="C135" s="91"/>
      <c r="D135" s="91"/>
      <c r="E135" s="91"/>
      <c r="F135" s="91"/>
      <c r="G135" s="91"/>
      <c r="H135" s="91"/>
      <c r="I135" s="91"/>
      <c r="J135" s="91"/>
      <c r="K135" s="91"/>
      <c r="L135" s="91"/>
      <c r="M135" s="91"/>
      <c r="N135" s="91"/>
      <c r="O135" s="92"/>
      <c r="P135" s="413">
        <f>SUMIF($AK$34:$AK$121,"=Auxiliar Área Salud (Farmacia)",BC34:BF121)</f>
        <v>0</v>
      </c>
      <c r="Q135" s="414"/>
      <c r="R135" s="414"/>
      <c r="S135" s="414"/>
      <c r="T135" s="414"/>
      <c r="U135" s="415"/>
      <c r="V135" s="416">
        <f>'CARGA DE HORAS LABORADAS'!P34</f>
        <v>2112</v>
      </c>
      <c r="W135" s="416"/>
      <c r="X135" s="416"/>
      <c r="Y135" s="416"/>
      <c r="Z135" s="416"/>
      <c r="AA135" s="416"/>
      <c r="AB135" s="417"/>
      <c r="AC135" s="416">
        <f>'CARGA DE HORAS LABORADAS'!AC34</f>
        <v>0</v>
      </c>
      <c r="AD135" s="416"/>
      <c r="AE135" s="416"/>
      <c r="AF135" s="416"/>
      <c r="AG135" s="416"/>
      <c r="AH135" s="417"/>
      <c r="AI135" s="80"/>
      <c r="AJ135" s="80"/>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1:79" ht="18" customHeight="1" x14ac:dyDescent="0.25">
      <c r="A136" s="75"/>
      <c r="B136" s="90" t="str">
        <f>'PLAN DE CARGOS'!B35:P35</f>
        <v>Auxiliar Área Salud (Higiene Oral)</v>
      </c>
      <c r="C136" s="91"/>
      <c r="D136" s="91"/>
      <c r="E136" s="91"/>
      <c r="F136" s="91"/>
      <c r="G136" s="91"/>
      <c r="H136" s="91"/>
      <c r="I136" s="91"/>
      <c r="J136" s="91"/>
      <c r="K136" s="91"/>
      <c r="L136" s="91"/>
      <c r="M136" s="91"/>
      <c r="N136" s="91"/>
      <c r="O136" s="92"/>
      <c r="P136" s="413">
        <f>SUMIF($AK$34:$AK$121,"=Auxiliar Área Salud (Higiene Oral)",BC34:BF121)</f>
        <v>0</v>
      </c>
      <c r="Q136" s="414"/>
      <c r="R136" s="414"/>
      <c r="S136" s="414"/>
      <c r="T136" s="414"/>
      <c r="U136" s="415"/>
      <c r="V136" s="416">
        <f>'CARGA DE HORAS LABORADAS'!P35</f>
        <v>4224</v>
      </c>
      <c r="W136" s="416"/>
      <c r="X136" s="416"/>
      <c r="Y136" s="416"/>
      <c r="Z136" s="416"/>
      <c r="AA136" s="416"/>
      <c r="AB136" s="417"/>
      <c r="AC136" s="416">
        <f>'CARGA DE HORAS LABORADAS'!AC35</f>
        <v>0</v>
      </c>
      <c r="AD136" s="416"/>
      <c r="AE136" s="416"/>
      <c r="AF136" s="416"/>
      <c r="AG136" s="416"/>
      <c r="AH136" s="417"/>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1:79" ht="18" customHeight="1" x14ac:dyDescent="0.25">
      <c r="B137" s="90" t="str">
        <f>'PLAN DE CARGOS'!B36:P36</f>
        <v>Auxiliar Área Salud (Información en Salud)</v>
      </c>
      <c r="C137" s="91"/>
      <c r="D137" s="91"/>
      <c r="E137" s="91"/>
      <c r="F137" s="91"/>
      <c r="G137" s="91"/>
      <c r="H137" s="91"/>
      <c r="I137" s="91"/>
      <c r="J137" s="91"/>
      <c r="K137" s="91"/>
      <c r="L137" s="91"/>
      <c r="M137" s="91"/>
      <c r="N137" s="91"/>
      <c r="O137" s="92"/>
      <c r="P137" s="413">
        <f>SUMIF($AK$34:$AK$121,"=Auxiliar Área Salud (Información en Salud)",BC34:BF121)</f>
        <v>0</v>
      </c>
      <c r="Q137" s="414"/>
      <c r="R137" s="414"/>
      <c r="S137" s="414"/>
      <c r="T137" s="414"/>
      <c r="U137" s="415"/>
      <c r="V137" s="416">
        <f>'CARGA DE HORAS LABORADAS'!P36</f>
        <v>2112</v>
      </c>
      <c r="W137" s="416"/>
      <c r="X137" s="416"/>
      <c r="Y137" s="416"/>
      <c r="Z137" s="416"/>
      <c r="AA137" s="416"/>
      <c r="AB137" s="417"/>
      <c r="AC137" s="416">
        <f>'CARGA DE HORAS LABORADAS'!AC36</f>
        <v>0</v>
      </c>
      <c r="AD137" s="416"/>
      <c r="AE137" s="416"/>
      <c r="AF137" s="416"/>
      <c r="AG137" s="416"/>
      <c r="AH137" s="417"/>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1:79" ht="18" customHeight="1" x14ac:dyDescent="0.25">
      <c r="B138" s="90" t="str">
        <f>'PLAN DE CARGOS'!B37:P37</f>
        <v>Auxiliar Área Salud (Laboratorio Clínico)</v>
      </c>
      <c r="C138" s="91"/>
      <c r="D138" s="91"/>
      <c r="E138" s="91"/>
      <c r="F138" s="91"/>
      <c r="G138" s="91"/>
      <c r="H138" s="91"/>
      <c r="I138" s="91"/>
      <c r="J138" s="91"/>
      <c r="K138" s="91"/>
      <c r="L138" s="91"/>
      <c r="M138" s="91"/>
      <c r="N138" s="91"/>
      <c r="O138" s="92"/>
      <c r="P138" s="413">
        <f>SUMIF($AK$34:$AK$121,"=Auxiliar Área Salud (Laboratorio Clínico)",BC34:BF121)</f>
        <v>0</v>
      </c>
      <c r="Q138" s="414"/>
      <c r="R138" s="414"/>
      <c r="S138" s="414"/>
      <c r="T138" s="414"/>
      <c r="U138" s="415"/>
      <c r="V138" s="416">
        <f>'CARGA DE HORAS LABORADAS'!P37</f>
        <v>2112</v>
      </c>
      <c r="W138" s="416"/>
      <c r="X138" s="416"/>
      <c r="Y138" s="416"/>
      <c r="Z138" s="416"/>
      <c r="AA138" s="416"/>
      <c r="AB138" s="417"/>
      <c r="AC138" s="416">
        <f>'CARGA DE HORAS LABORADAS'!AC37</f>
        <v>-1.9999999999527063E-3</v>
      </c>
      <c r="AD138" s="416"/>
      <c r="AE138" s="416"/>
      <c r="AF138" s="416"/>
      <c r="AG138" s="416"/>
      <c r="AH138" s="417"/>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1:79" ht="18" customHeight="1" x14ac:dyDescent="0.25">
      <c r="B139" s="90" t="str">
        <f>'PLAN DE CARGOS'!B38:P38</f>
        <v>Auxiliar de Servicios Generales</v>
      </c>
      <c r="C139" s="91"/>
      <c r="D139" s="91"/>
      <c r="E139" s="91"/>
      <c r="F139" s="91"/>
      <c r="G139" s="91"/>
      <c r="H139" s="91"/>
      <c r="I139" s="91"/>
      <c r="J139" s="91"/>
      <c r="K139" s="91"/>
      <c r="L139" s="91"/>
      <c r="M139" s="91"/>
      <c r="N139" s="91"/>
      <c r="O139" s="92"/>
      <c r="P139" s="413">
        <f>SUMIF($AK$34:$AK$121,"=Auxiliar de Servicios Generales",BC34:BF121)</f>
        <v>0</v>
      </c>
      <c r="Q139" s="414"/>
      <c r="R139" s="414"/>
      <c r="S139" s="414"/>
      <c r="T139" s="414"/>
      <c r="U139" s="415"/>
      <c r="V139" s="416">
        <f>'CARGA DE HORAS LABORADAS'!P38</f>
        <v>12672</v>
      </c>
      <c r="W139" s="416"/>
      <c r="X139" s="416"/>
      <c r="Y139" s="416"/>
      <c r="Z139" s="416"/>
      <c r="AA139" s="416"/>
      <c r="AB139" s="417"/>
      <c r="AC139" s="416">
        <f>'CARGA DE HORAS LABORADAS'!AC38</f>
        <v>0</v>
      </c>
      <c r="AD139" s="416"/>
      <c r="AE139" s="416"/>
      <c r="AF139" s="416"/>
      <c r="AG139" s="416"/>
      <c r="AH139" s="417"/>
      <c r="AI139" s="80"/>
      <c r="AJ139" s="80"/>
      <c r="AK139" s="80"/>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0"/>
      <c r="BH139" s="89"/>
      <c r="BI139" s="89"/>
      <c r="BJ139" s="89"/>
      <c r="BK139" s="80"/>
      <c r="BL139" s="80"/>
      <c r="BM139" s="80"/>
      <c r="BN139" s="80"/>
      <c r="BO139" s="80"/>
      <c r="BP139" s="80"/>
      <c r="BQ139" s="80"/>
      <c r="BR139" s="80"/>
      <c r="BS139" s="80"/>
      <c r="BT139" s="80"/>
      <c r="BU139" s="80"/>
      <c r="BV139" s="80"/>
      <c r="BW139" s="80"/>
      <c r="BX139" s="80"/>
      <c r="BY139" s="80"/>
      <c r="BZ139" s="80"/>
      <c r="CA139" s="80"/>
    </row>
    <row r="140" spans="1:79" ht="18" customHeight="1" x14ac:dyDescent="0.25">
      <c r="B140" s="90" t="str">
        <f>'PLAN DE CARGOS'!B39:P39</f>
        <v>Celador</v>
      </c>
      <c r="C140" s="91"/>
      <c r="D140" s="91"/>
      <c r="E140" s="91"/>
      <c r="F140" s="91"/>
      <c r="G140" s="91"/>
      <c r="H140" s="91"/>
      <c r="I140" s="91"/>
      <c r="J140" s="91"/>
      <c r="K140" s="91"/>
      <c r="L140" s="91"/>
      <c r="M140" s="91"/>
      <c r="N140" s="91"/>
      <c r="O140" s="92"/>
      <c r="P140" s="413">
        <f>SUMIF($AK$34:$AK$121,"=Celador",BC34:BF121)</f>
        <v>0</v>
      </c>
      <c r="Q140" s="414"/>
      <c r="R140" s="414"/>
      <c r="S140" s="414"/>
      <c r="T140" s="414"/>
      <c r="U140" s="415"/>
      <c r="V140" s="416">
        <f>'CARGA DE HORAS LABORADAS'!P39</f>
        <v>6336</v>
      </c>
      <c r="W140" s="416"/>
      <c r="X140" s="416"/>
      <c r="Y140" s="416"/>
      <c r="Z140" s="416"/>
      <c r="AA140" s="416"/>
      <c r="AB140" s="417"/>
      <c r="AC140" s="416">
        <f>'CARGA DE HORAS LABORADAS'!AC39</f>
        <v>0</v>
      </c>
      <c r="AD140" s="416"/>
      <c r="AE140" s="416"/>
      <c r="AF140" s="416"/>
      <c r="AG140" s="416"/>
      <c r="AH140" s="417"/>
      <c r="AI140" s="80"/>
      <c r="AJ140" s="80"/>
      <c r="AK140" s="80"/>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0"/>
      <c r="BH140" s="89"/>
      <c r="BI140" s="89"/>
      <c r="BJ140" s="89"/>
      <c r="BK140" s="80"/>
      <c r="BL140" s="80"/>
      <c r="BM140" s="80"/>
      <c r="BN140" s="80"/>
      <c r="BO140" s="80"/>
      <c r="BP140" s="80"/>
      <c r="BQ140" s="80"/>
      <c r="BR140" s="80"/>
      <c r="BS140" s="80"/>
      <c r="BT140" s="80"/>
      <c r="BU140" s="80"/>
      <c r="BV140" s="80"/>
      <c r="BW140" s="80"/>
      <c r="BX140" s="80"/>
      <c r="BY140" s="80"/>
      <c r="BZ140" s="80"/>
      <c r="CA140" s="80"/>
    </row>
    <row r="141" spans="1:79" ht="18" customHeight="1" x14ac:dyDescent="0.25">
      <c r="B141" s="90" t="str">
        <f>'PLAN DE CARGOS'!B40:P40</f>
        <v>Conductor</v>
      </c>
      <c r="C141" s="91"/>
      <c r="D141" s="91"/>
      <c r="E141" s="91"/>
      <c r="F141" s="91"/>
      <c r="G141" s="91"/>
      <c r="H141" s="91"/>
      <c r="I141" s="91"/>
      <c r="J141" s="91"/>
      <c r="K141" s="91"/>
      <c r="L141" s="91"/>
      <c r="M141" s="91"/>
      <c r="N141" s="91"/>
      <c r="O141" s="92"/>
      <c r="P141" s="413">
        <f>SUMIF($AK$34:$AK$121,"=Conductor",BC34:BF121)</f>
        <v>16</v>
      </c>
      <c r="Q141" s="414"/>
      <c r="R141" s="414"/>
      <c r="S141" s="414"/>
      <c r="T141" s="414"/>
      <c r="U141" s="415"/>
      <c r="V141" s="416">
        <f>'CARGA DE HORAS LABORADAS'!P40</f>
        <v>6336</v>
      </c>
      <c r="W141" s="416"/>
      <c r="X141" s="416"/>
      <c r="Y141" s="416"/>
      <c r="Z141" s="416"/>
      <c r="AA141" s="416"/>
      <c r="AB141" s="417"/>
      <c r="AC141" s="416">
        <f>'CARGA DE HORAS LABORADAS'!AC40</f>
        <v>0</v>
      </c>
      <c r="AD141" s="416"/>
      <c r="AE141" s="416"/>
      <c r="AF141" s="416"/>
      <c r="AG141" s="416"/>
      <c r="AH141" s="417"/>
      <c r="AI141" s="80"/>
      <c r="AJ141" s="80"/>
      <c r="AK141" s="80"/>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0"/>
      <c r="BH141" s="89"/>
      <c r="BI141" s="89"/>
      <c r="BJ141" s="89"/>
      <c r="BK141" s="80"/>
      <c r="BL141" s="80"/>
      <c r="BM141" s="80"/>
      <c r="BN141" s="80"/>
      <c r="BO141" s="80"/>
      <c r="BP141" s="80"/>
      <c r="BQ141" s="80"/>
      <c r="BR141" s="80"/>
      <c r="BS141" s="80"/>
      <c r="BT141" s="80"/>
      <c r="BU141" s="80"/>
      <c r="BV141" s="80"/>
      <c r="BW141" s="80"/>
      <c r="BX141" s="80"/>
      <c r="BY141" s="80"/>
      <c r="BZ141" s="80"/>
      <c r="CA141" s="80"/>
    </row>
    <row r="142" spans="1:79" ht="18" customHeight="1" x14ac:dyDescent="0.25">
      <c r="B142" s="90" t="str">
        <f>'PLAN DE CARGOS'!B41:P41</f>
        <v>Enfermera</v>
      </c>
      <c r="C142" s="91"/>
      <c r="D142" s="91"/>
      <c r="E142" s="91"/>
      <c r="F142" s="91"/>
      <c r="G142" s="91"/>
      <c r="H142" s="91"/>
      <c r="I142" s="91"/>
      <c r="J142" s="91"/>
      <c r="K142" s="91"/>
      <c r="L142" s="91"/>
      <c r="M142" s="91"/>
      <c r="N142" s="91"/>
      <c r="O142" s="92"/>
      <c r="P142" s="413">
        <f>SUMIF($AK$34:$AK$121,"=Enfermera",BC34:BF121)</f>
        <v>73</v>
      </c>
      <c r="Q142" s="414"/>
      <c r="R142" s="414"/>
      <c r="S142" s="414"/>
      <c r="T142" s="414"/>
      <c r="U142" s="415"/>
      <c r="V142" s="416">
        <f>'CARGA DE HORAS LABORADAS'!P41</f>
        <v>4224</v>
      </c>
      <c r="W142" s="416"/>
      <c r="X142" s="416"/>
      <c r="Y142" s="416"/>
      <c r="Z142" s="416"/>
      <c r="AA142" s="416"/>
      <c r="AB142" s="417"/>
      <c r="AC142" s="416">
        <f>'CARGA DE HORAS LABORADAS'!AC41</f>
        <v>-5.0000000001091394E-3</v>
      </c>
      <c r="AD142" s="416"/>
      <c r="AE142" s="416"/>
      <c r="AF142" s="416"/>
      <c r="AG142" s="416"/>
      <c r="AH142" s="417"/>
      <c r="AI142" s="80"/>
      <c r="AJ142" s="80"/>
      <c r="AK142" s="80"/>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0"/>
      <c r="BH142" s="89"/>
      <c r="BI142" s="89"/>
      <c r="BJ142" s="89"/>
      <c r="BK142" s="80"/>
      <c r="BL142" s="80"/>
      <c r="BM142" s="80"/>
      <c r="BN142" s="80"/>
      <c r="BO142" s="80"/>
      <c r="BP142" s="80"/>
      <c r="BQ142" s="80"/>
      <c r="BR142" s="80"/>
      <c r="BS142" s="80"/>
      <c r="BT142" s="80"/>
      <c r="BU142" s="80"/>
      <c r="BV142" s="80"/>
      <c r="BW142" s="80"/>
      <c r="BX142" s="80"/>
      <c r="BY142" s="80"/>
      <c r="BZ142" s="80"/>
      <c r="CA142" s="80"/>
    </row>
    <row r="143" spans="1:79" ht="18" customHeight="1" x14ac:dyDescent="0.25">
      <c r="B143" s="90" t="str">
        <f>'PLAN DE CARGOS'!B42:P42</f>
        <v>Gerente Empresa Social del Estado</v>
      </c>
      <c r="C143" s="91"/>
      <c r="D143" s="91"/>
      <c r="E143" s="91"/>
      <c r="F143" s="91"/>
      <c r="G143" s="91"/>
      <c r="H143" s="91"/>
      <c r="I143" s="91"/>
      <c r="J143" s="91"/>
      <c r="K143" s="91"/>
      <c r="L143" s="91"/>
      <c r="M143" s="91"/>
      <c r="N143" s="91"/>
      <c r="O143" s="92"/>
      <c r="P143" s="413">
        <f>SUMIF($AK$34:$AK$121,"=Gerente Empresa Social del Estado",BC34:BF121)</f>
        <v>44.5</v>
      </c>
      <c r="Q143" s="414"/>
      <c r="R143" s="414"/>
      <c r="S143" s="414"/>
      <c r="T143" s="414"/>
      <c r="U143" s="415"/>
      <c r="V143" s="416">
        <f>'CARGA DE HORAS LABORADAS'!P42</f>
        <v>2112</v>
      </c>
      <c r="W143" s="416"/>
      <c r="X143" s="416"/>
      <c r="Y143" s="416"/>
      <c r="Z143" s="416"/>
      <c r="AA143" s="416"/>
      <c r="AB143" s="417"/>
      <c r="AC143" s="416">
        <f>'CARGA DE HORAS LABORADAS'!AC42</f>
        <v>0</v>
      </c>
      <c r="AD143" s="416"/>
      <c r="AE143" s="416"/>
      <c r="AF143" s="416"/>
      <c r="AG143" s="416"/>
      <c r="AH143" s="417"/>
      <c r="AI143" s="80"/>
      <c r="AJ143" s="80"/>
      <c r="AK143" s="80"/>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0"/>
      <c r="BH143" s="89"/>
      <c r="BI143" s="89"/>
      <c r="BJ143" s="89"/>
      <c r="BK143" s="80"/>
      <c r="BL143" s="80"/>
      <c r="BM143" s="80"/>
      <c r="BN143" s="80"/>
      <c r="BO143" s="80"/>
      <c r="BP143" s="80"/>
      <c r="BQ143" s="80"/>
      <c r="BR143" s="80"/>
      <c r="BS143" s="80"/>
      <c r="BT143" s="80"/>
      <c r="BU143" s="80"/>
      <c r="BV143" s="80"/>
      <c r="BW143" s="80"/>
      <c r="BX143" s="80"/>
      <c r="BY143" s="80"/>
      <c r="BZ143" s="80"/>
      <c r="CA143" s="80"/>
    </row>
    <row r="144" spans="1:79" ht="18" customHeight="1" x14ac:dyDescent="0.25">
      <c r="B144" s="90" t="str">
        <f>'PLAN DE CARGOS'!B43:P43</f>
        <v>Médico General</v>
      </c>
      <c r="C144" s="91"/>
      <c r="D144" s="91"/>
      <c r="E144" s="91"/>
      <c r="F144" s="91"/>
      <c r="G144" s="91"/>
      <c r="H144" s="91"/>
      <c r="I144" s="91"/>
      <c r="J144" s="91"/>
      <c r="K144" s="91"/>
      <c r="L144" s="91"/>
      <c r="M144" s="91"/>
      <c r="N144" s="91"/>
      <c r="O144" s="92"/>
      <c r="P144" s="413">
        <f>SUMIF($AK$34:$AK$121,"=Médico General",BC34:BF121)</f>
        <v>36.5</v>
      </c>
      <c r="Q144" s="414"/>
      <c r="R144" s="414"/>
      <c r="S144" s="414"/>
      <c r="T144" s="414"/>
      <c r="U144" s="415"/>
      <c r="V144" s="416">
        <f>'CARGA DE HORAS LABORADAS'!P43</f>
        <v>19008</v>
      </c>
      <c r="W144" s="416"/>
      <c r="X144" s="416"/>
      <c r="Y144" s="416"/>
      <c r="Z144" s="416"/>
      <c r="AA144" s="416"/>
      <c r="AB144" s="417"/>
      <c r="AC144" s="416">
        <f>'CARGA DE HORAS LABORADAS'!AC43</f>
        <v>-6.0000000012223609E-3</v>
      </c>
      <c r="AD144" s="416"/>
      <c r="AE144" s="416"/>
      <c r="AF144" s="416"/>
      <c r="AG144" s="416"/>
      <c r="AH144" s="417"/>
      <c r="AI144" s="80"/>
      <c r="AJ144" s="80"/>
      <c r="AK144" s="80"/>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0"/>
      <c r="BH144" s="89"/>
      <c r="BI144" s="89"/>
      <c r="BJ144" s="89"/>
      <c r="BK144" s="80"/>
      <c r="BL144" s="80"/>
      <c r="BM144" s="80"/>
      <c r="BN144" s="80"/>
      <c r="BO144" s="80"/>
      <c r="BP144" s="80"/>
      <c r="BQ144" s="80"/>
      <c r="BR144" s="80"/>
      <c r="BS144" s="80"/>
      <c r="BT144" s="80"/>
      <c r="BU144" s="80"/>
      <c r="BV144" s="80"/>
      <c r="BW144" s="80"/>
      <c r="BX144" s="80"/>
      <c r="BY144" s="80"/>
      <c r="BZ144" s="80"/>
      <c r="CA144" s="80"/>
    </row>
    <row r="145" spans="2:79" ht="18" customHeight="1" x14ac:dyDescent="0.25">
      <c r="B145" s="90" t="str">
        <f>'PLAN DE CARGOS'!B44:P44</f>
        <v>Odontóloga</v>
      </c>
      <c r="C145" s="91"/>
      <c r="D145" s="91"/>
      <c r="E145" s="91"/>
      <c r="F145" s="91"/>
      <c r="G145" s="91"/>
      <c r="H145" s="91"/>
      <c r="I145" s="91"/>
      <c r="J145" s="91"/>
      <c r="K145" s="91"/>
      <c r="L145" s="91"/>
      <c r="M145" s="91"/>
      <c r="N145" s="91"/>
      <c r="O145" s="92"/>
      <c r="P145" s="413">
        <f>SUMIF($AK$34:$AK$121,"=Odontóloga",BC34:BF121)</f>
        <v>36.5</v>
      </c>
      <c r="Q145" s="414"/>
      <c r="R145" s="414"/>
      <c r="S145" s="414"/>
      <c r="T145" s="414"/>
      <c r="U145" s="415"/>
      <c r="V145" s="416">
        <f>'CARGA DE HORAS LABORADAS'!P44</f>
        <v>2112</v>
      </c>
      <c r="W145" s="416"/>
      <c r="X145" s="416"/>
      <c r="Y145" s="416"/>
      <c r="Z145" s="416"/>
      <c r="AA145" s="416"/>
      <c r="AB145" s="417"/>
      <c r="AC145" s="416">
        <f>'CARGA DE HORAS LABORADAS'!AC44</f>
        <v>-5.0000000001091394E-3</v>
      </c>
      <c r="AD145" s="416"/>
      <c r="AE145" s="416"/>
      <c r="AF145" s="416"/>
      <c r="AG145" s="416"/>
      <c r="AH145" s="417"/>
      <c r="AI145" s="80"/>
      <c r="AJ145" s="80"/>
      <c r="AK145" s="80"/>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0"/>
      <c r="BH145" s="89"/>
      <c r="BI145" s="89"/>
      <c r="BJ145" s="89"/>
      <c r="BK145" s="80"/>
      <c r="BL145" s="80"/>
      <c r="BM145" s="80"/>
      <c r="BN145" s="80"/>
      <c r="BO145" s="80"/>
      <c r="BP145" s="80"/>
      <c r="BQ145" s="80"/>
      <c r="BR145" s="80"/>
      <c r="BS145" s="80"/>
      <c r="BT145" s="80"/>
      <c r="BU145" s="80"/>
      <c r="BV145" s="80"/>
      <c r="BW145" s="80"/>
      <c r="BX145" s="80"/>
      <c r="BY145" s="80"/>
      <c r="BZ145" s="80"/>
      <c r="CA145" s="80"/>
    </row>
    <row r="146" spans="2:79" ht="18" customHeight="1" x14ac:dyDescent="0.25">
      <c r="B146" s="90" t="str">
        <f>'PLAN DE CARGOS'!B45:P45</f>
        <v>Operario (Mantenimiento)</v>
      </c>
      <c r="C146" s="91"/>
      <c r="D146" s="91"/>
      <c r="E146" s="91"/>
      <c r="F146" s="91"/>
      <c r="G146" s="91"/>
      <c r="H146" s="91"/>
      <c r="I146" s="91"/>
      <c r="J146" s="91"/>
      <c r="K146" s="91"/>
      <c r="L146" s="91"/>
      <c r="M146" s="91"/>
      <c r="N146" s="91"/>
      <c r="O146" s="92"/>
      <c r="P146" s="413">
        <f>SUMIF($AK$34:$AK$121,"=Operario (Mantenimiento)",BC34:BF121)</f>
        <v>16</v>
      </c>
      <c r="Q146" s="414"/>
      <c r="R146" s="414"/>
      <c r="S146" s="414"/>
      <c r="T146" s="414"/>
      <c r="U146" s="415"/>
      <c r="V146" s="416">
        <f>'CARGA DE HORAS LABORADAS'!P45</f>
        <v>2112</v>
      </c>
      <c r="W146" s="416"/>
      <c r="X146" s="416"/>
      <c r="Y146" s="416"/>
      <c r="Z146" s="416"/>
      <c r="AA146" s="416"/>
      <c r="AB146" s="417"/>
      <c r="AC146" s="416">
        <f>'CARGA DE HORAS LABORADAS'!AC45</f>
        <v>0</v>
      </c>
      <c r="AD146" s="416"/>
      <c r="AE146" s="416"/>
      <c r="AF146" s="416"/>
      <c r="AG146" s="416"/>
      <c r="AH146" s="417"/>
      <c r="AI146" s="80"/>
      <c r="AJ146" s="80"/>
      <c r="AK146" s="80"/>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0"/>
      <c r="BH146" s="89"/>
      <c r="BI146" s="89"/>
      <c r="BJ146" s="89"/>
      <c r="BK146" s="80"/>
      <c r="BL146" s="80"/>
      <c r="BM146" s="80"/>
      <c r="BN146" s="80"/>
      <c r="BO146" s="80"/>
      <c r="BP146" s="80"/>
      <c r="BQ146" s="80"/>
      <c r="BR146" s="80"/>
      <c r="BS146" s="80"/>
      <c r="BT146" s="80"/>
      <c r="BU146" s="80"/>
      <c r="BV146" s="80"/>
      <c r="BW146" s="80"/>
      <c r="BX146" s="80"/>
      <c r="BY146" s="80"/>
      <c r="BZ146" s="80"/>
      <c r="CA146" s="80"/>
    </row>
    <row r="147" spans="2:79" ht="18" customHeight="1" x14ac:dyDescent="0.25">
      <c r="B147" s="90" t="str">
        <f>'PLAN DE CARGOS'!B46:P46</f>
        <v>Profesional Universitario Área Salud (Bacterióloga)</v>
      </c>
      <c r="C147" s="91"/>
      <c r="D147" s="91"/>
      <c r="E147" s="91"/>
      <c r="F147" s="91"/>
      <c r="G147" s="91"/>
      <c r="H147" s="91"/>
      <c r="I147" s="91"/>
      <c r="J147" s="91"/>
      <c r="K147" s="91"/>
      <c r="L147" s="91"/>
      <c r="M147" s="91"/>
      <c r="N147" s="91"/>
      <c r="O147" s="92"/>
      <c r="P147" s="413">
        <f>SUMIF($AK$34:$AK$121,"=Profesional Universitario Área Salud (Bacterióloga)",BC34:BF121)</f>
        <v>36.5</v>
      </c>
      <c r="Q147" s="414"/>
      <c r="R147" s="414"/>
      <c r="S147" s="414"/>
      <c r="T147" s="414"/>
      <c r="U147" s="415"/>
      <c r="V147" s="416">
        <f>'CARGA DE HORAS LABORADAS'!P46</f>
        <v>2112</v>
      </c>
      <c r="W147" s="416"/>
      <c r="X147" s="416"/>
      <c r="Y147" s="416"/>
      <c r="Z147" s="416"/>
      <c r="AA147" s="416"/>
      <c r="AB147" s="417"/>
      <c r="AC147" s="416">
        <f>'CARGA DE HORAS LABORADAS'!AC46</f>
        <v>0</v>
      </c>
      <c r="AD147" s="416"/>
      <c r="AE147" s="416"/>
      <c r="AF147" s="416"/>
      <c r="AG147" s="416"/>
      <c r="AH147" s="417"/>
      <c r="AI147" s="80"/>
      <c r="AJ147" s="80"/>
      <c r="AK147" s="80"/>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0"/>
      <c r="BH147" s="89"/>
      <c r="BI147" s="89"/>
      <c r="BJ147" s="89"/>
      <c r="BK147" s="80"/>
      <c r="BL147" s="80"/>
      <c r="BM147" s="80"/>
      <c r="BN147" s="80"/>
      <c r="BO147" s="80"/>
      <c r="BP147" s="80"/>
      <c r="BQ147" s="80"/>
      <c r="BR147" s="80"/>
      <c r="BS147" s="80"/>
      <c r="BT147" s="80"/>
      <c r="BU147" s="80"/>
      <c r="BV147" s="80"/>
      <c r="BW147" s="80"/>
      <c r="BX147" s="80"/>
      <c r="BY147" s="80"/>
      <c r="BZ147" s="80"/>
      <c r="CA147" s="80"/>
    </row>
    <row r="148" spans="2:79" ht="18" customHeight="1" x14ac:dyDescent="0.25">
      <c r="B148" s="90" t="str">
        <f>'PLAN DE CARGOS'!B47:P47</f>
        <v>Representante ASOUS en la Junta Directiva</v>
      </c>
      <c r="C148" s="91"/>
      <c r="D148" s="91"/>
      <c r="E148" s="91"/>
      <c r="F148" s="91"/>
      <c r="G148" s="91"/>
      <c r="H148" s="91"/>
      <c r="I148" s="91"/>
      <c r="J148" s="91"/>
      <c r="K148" s="91"/>
      <c r="L148" s="91"/>
      <c r="M148" s="91"/>
      <c r="N148" s="91"/>
      <c r="O148" s="92"/>
      <c r="P148" s="413">
        <f>SUMIF($AK$34:$AK$121,"=Representante ASOUS en la Junta Directiva",BC34:BF121)</f>
        <v>0</v>
      </c>
      <c r="Q148" s="414"/>
      <c r="R148" s="414"/>
      <c r="S148" s="414"/>
      <c r="T148" s="414"/>
      <c r="U148" s="415"/>
      <c r="V148" s="416">
        <f>'CARGA DE HORAS LABORADAS'!P47</f>
        <v>30</v>
      </c>
      <c r="W148" s="416"/>
      <c r="X148" s="416"/>
      <c r="Y148" s="416"/>
      <c r="Z148" s="416"/>
      <c r="AA148" s="416"/>
      <c r="AB148" s="417"/>
      <c r="AC148" s="416">
        <f>'CARGA DE HORAS LABORADAS'!AC47</f>
        <v>-4.75</v>
      </c>
      <c r="AD148" s="416"/>
      <c r="AE148" s="416"/>
      <c r="AF148" s="416"/>
      <c r="AG148" s="416"/>
      <c r="AH148" s="417"/>
      <c r="AI148" s="80"/>
      <c r="AJ148" s="80"/>
      <c r="AK148" s="80"/>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0"/>
      <c r="BH148" s="89"/>
      <c r="BI148" s="89"/>
      <c r="BJ148" s="89"/>
      <c r="BK148" s="80"/>
      <c r="BL148" s="80"/>
      <c r="BM148" s="80"/>
      <c r="BN148" s="80"/>
      <c r="BO148" s="80"/>
      <c r="BP148" s="80"/>
      <c r="BQ148" s="80"/>
      <c r="BR148" s="80"/>
      <c r="BS148" s="80"/>
      <c r="BT148" s="80"/>
      <c r="BU148" s="80"/>
      <c r="BV148" s="80"/>
      <c r="BW148" s="80"/>
      <c r="BX148" s="80"/>
      <c r="BY148" s="80"/>
      <c r="BZ148" s="80"/>
      <c r="CA148" s="80"/>
    </row>
    <row r="149" spans="2:79" ht="18" customHeight="1" x14ac:dyDescent="0.25">
      <c r="B149" s="90" t="str">
        <f>'PLAN DE CARGOS'!B48:P48</f>
        <v>Secretaria</v>
      </c>
      <c r="C149" s="91"/>
      <c r="D149" s="91"/>
      <c r="E149" s="91"/>
      <c r="F149" s="91"/>
      <c r="G149" s="91"/>
      <c r="H149" s="91"/>
      <c r="I149" s="91"/>
      <c r="J149" s="91"/>
      <c r="K149" s="91"/>
      <c r="L149" s="91"/>
      <c r="M149" s="91"/>
      <c r="N149" s="91"/>
      <c r="O149" s="92"/>
      <c r="P149" s="413">
        <f>SUMIF($AK$34:$AK$121,"=Secretaria",BC34:BF121)</f>
        <v>36.5</v>
      </c>
      <c r="Q149" s="414"/>
      <c r="R149" s="414"/>
      <c r="S149" s="414"/>
      <c r="T149" s="414"/>
      <c r="U149" s="415"/>
      <c r="V149" s="416">
        <f>'CARGA DE HORAS LABORADAS'!P48</f>
        <v>2112</v>
      </c>
      <c r="W149" s="416"/>
      <c r="X149" s="416"/>
      <c r="Y149" s="416"/>
      <c r="Z149" s="416"/>
      <c r="AA149" s="416"/>
      <c r="AB149" s="417"/>
      <c r="AC149" s="416">
        <f>'CARGA DE HORAS LABORADAS'!AC48</f>
        <v>0</v>
      </c>
      <c r="AD149" s="416"/>
      <c r="AE149" s="416"/>
      <c r="AF149" s="416"/>
      <c r="AG149" s="416"/>
      <c r="AH149" s="417"/>
      <c r="AI149" s="80"/>
      <c r="AJ149" s="80"/>
      <c r="AK149" s="80"/>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0"/>
      <c r="BH149" s="89"/>
      <c r="BI149" s="89"/>
      <c r="BJ149" s="89"/>
      <c r="BK149" s="80"/>
      <c r="BL149" s="80"/>
      <c r="BM149" s="80"/>
      <c r="BN149" s="80"/>
      <c r="BO149" s="80"/>
      <c r="BP149" s="80"/>
      <c r="BQ149" s="80"/>
      <c r="BR149" s="80"/>
      <c r="BS149" s="80"/>
      <c r="BT149" s="80"/>
      <c r="BU149" s="80"/>
      <c r="BV149" s="80"/>
      <c r="BW149" s="80"/>
      <c r="BX149" s="80"/>
      <c r="BY149" s="80"/>
      <c r="BZ149" s="80"/>
      <c r="CA149" s="80"/>
    </row>
    <row r="150" spans="2:79" ht="18" customHeight="1" x14ac:dyDescent="0.25">
      <c r="B150" s="90" t="str">
        <f>'PLAN DE CARGOS'!B49:P49</f>
        <v>Subgerente Administrativa</v>
      </c>
      <c r="C150" s="91"/>
      <c r="D150" s="91"/>
      <c r="E150" s="91"/>
      <c r="F150" s="91"/>
      <c r="G150" s="91"/>
      <c r="H150" s="91"/>
      <c r="I150" s="91"/>
      <c r="J150" s="91"/>
      <c r="K150" s="91"/>
      <c r="L150" s="91"/>
      <c r="M150" s="91"/>
      <c r="N150" s="91"/>
      <c r="O150" s="92"/>
      <c r="P150" s="413">
        <f>SUMIF($AK$34:$AK$121,"=Subgerente Administrativa",BC34:BF121)</f>
        <v>36.5</v>
      </c>
      <c r="Q150" s="414"/>
      <c r="R150" s="414"/>
      <c r="S150" s="414"/>
      <c r="T150" s="414"/>
      <c r="U150" s="415"/>
      <c r="V150" s="416">
        <f>'CARGA DE HORAS LABORADAS'!P49</f>
        <v>2112</v>
      </c>
      <c r="W150" s="416"/>
      <c r="X150" s="416"/>
      <c r="Y150" s="416"/>
      <c r="Z150" s="416"/>
      <c r="AA150" s="416"/>
      <c r="AB150" s="417"/>
      <c r="AC150" s="416">
        <f>'CARGA DE HORAS LABORADAS'!AC49</f>
        <v>-5.0000000001091394E-3</v>
      </c>
      <c r="AD150" s="416"/>
      <c r="AE150" s="416"/>
      <c r="AF150" s="416"/>
      <c r="AG150" s="416"/>
      <c r="AH150" s="417"/>
      <c r="AI150" s="80"/>
      <c r="AJ150" s="80"/>
      <c r="AK150" s="80"/>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0"/>
      <c r="BH150" s="89"/>
      <c r="BI150" s="89"/>
      <c r="BJ150" s="89"/>
      <c r="BK150" s="80"/>
      <c r="BL150" s="80"/>
      <c r="BM150" s="80"/>
      <c r="BN150" s="80"/>
      <c r="BO150" s="80"/>
      <c r="BP150" s="80"/>
      <c r="BQ150" s="80"/>
      <c r="BR150" s="80"/>
      <c r="BS150" s="80"/>
      <c r="BT150" s="80"/>
      <c r="BU150" s="80"/>
      <c r="BV150" s="80"/>
      <c r="BW150" s="80"/>
      <c r="BX150" s="80"/>
      <c r="BY150" s="80"/>
      <c r="BZ150" s="80"/>
      <c r="CA150" s="80"/>
    </row>
    <row r="151" spans="2:79" ht="18" customHeight="1" x14ac:dyDescent="0.25">
      <c r="B151" s="90" t="str">
        <f>'PLAN DE CARGOS'!B50:P50</f>
        <v>Subgerente Atención al Usuario</v>
      </c>
      <c r="C151" s="91"/>
      <c r="D151" s="91"/>
      <c r="E151" s="91"/>
      <c r="F151" s="91"/>
      <c r="G151" s="91"/>
      <c r="H151" s="91"/>
      <c r="I151" s="91"/>
      <c r="J151" s="91"/>
      <c r="K151" s="91"/>
      <c r="L151" s="91"/>
      <c r="M151" s="91"/>
      <c r="N151" s="91"/>
      <c r="O151" s="92"/>
      <c r="P151" s="413">
        <f>SUMIF($AK$34:$AK$121,"=Subgerente Atención al Usuario",BC34:BF121)</f>
        <v>36.5</v>
      </c>
      <c r="Q151" s="414"/>
      <c r="R151" s="414"/>
      <c r="S151" s="414"/>
      <c r="T151" s="414"/>
      <c r="U151" s="415"/>
      <c r="V151" s="416">
        <f>'CARGA DE HORAS LABORADAS'!P50</f>
        <v>2112</v>
      </c>
      <c r="W151" s="416"/>
      <c r="X151" s="416"/>
      <c r="Y151" s="416"/>
      <c r="Z151" s="416"/>
      <c r="AA151" s="416"/>
      <c r="AB151" s="417"/>
      <c r="AC151" s="416">
        <f>'CARGA DE HORAS LABORADAS'!AC50</f>
        <v>-5.0000000001091394E-3</v>
      </c>
      <c r="AD151" s="416"/>
      <c r="AE151" s="416"/>
      <c r="AF151" s="416"/>
      <c r="AG151" s="416"/>
      <c r="AH151" s="417"/>
      <c r="AI151" s="80"/>
      <c r="AJ151" s="80"/>
      <c r="AK151" s="80"/>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0"/>
      <c r="BH151" s="89"/>
      <c r="BI151" s="89"/>
      <c r="BJ151" s="89"/>
      <c r="BK151" s="80"/>
      <c r="BL151" s="80"/>
      <c r="BM151" s="80"/>
      <c r="BN151" s="80"/>
      <c r="BO151" s="80"/>
      <c r="BP151" s="80"/>
      <c r="BQ151" s="80"/>
      <c r="BR151" s="80"/>
      <c r="BS151" s="80"/>
      <c r="BT151" s="80"/>
      <c r="BU151" s="80"/>
      <c r="BV151" s="80"/>
      <c r="BW151" s="80"/>
      <c r="BX151" s="80"/>
      <c r="BY151" s="80"/>
      <c r="BZ151" s="80"/>
      <c r="CA151" s="80"/>
    </row>
    <row r="152" spans="2:79" ht="18" customHeight="1" x14ac:dyDescent="0.25">
      <c r="B152" s="90" t="str">
        <f>'PLAN DE CARGOS'!B51:P51</f>
        <v>Técnico Área Salud (Farmacia)</v>
      </c>
      <c r="C152" s="91"/>
      <c r="D152" s="91"/>
      <c r="E152" s="91"/>
      <c r="F152" s="91"/>
      <c r="G152" s="91"/>
      <c r="H152" s="91"/>
      <c r="I152" s="91"/>
      <c r="J152" s="91"/>
      <c r="K152" s="91"/>
      <c r="L152" s="91"/>
      <c r="M152" s="91"/>
      <c r="N152" s="91"/>
      <c r="O152" s="92"/>
      <c r="P152" s="413">
        <f>SUMIF($AK$34:$AK$121,"=Técnico Área Salud (Farmacia)",BC34:BF121)</f>
        <v>36.5</v>
      </c>
      <c r="Q152" s="414"/>
      <c r="R152" s="414"/>
      <c r="S152" s="414"/>
      <c r="T152" s="414"/>
      <c r="U152" s="415"/>
      <c r="V152" s="416">
        <f>'CARGA DE HORAS LABORADAS'!P51</f>
        <v>2112</v>
      </c>
      <c r="W152" s="416"/>
      <c r="X152" s="416"/>
      <c r="Y152" s="416"/>
      <c r="Z152" s="416"/>
      <c r="AA152" s="416"/>
      <c r="AB152" s="417"/>
      <c r="AC152" s="416">
        <f>'CARGA DE HORAS LABORADAS'!AC51</f>
        <v>-5.0000000001091394E-3</v>
      </c>
      <c r="AD152" s="416"/>
      <c r="AE152" s="416"/>
      <c r="AF152" s="416"/>
      <c r="AG152" s="416"/>
      <c r="AH152" s="417"/>
      <c r="AI152" s="80"/>
      <c r="AJ152" s="80"/>
      <c r="AK152" s="80"/>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0"/>
      <c r="BH152" s="89"/>
      <c r="BI152" s="89"/>
      <c r="BJ152" s="89"/>
      <c r="BK152" s="80"/>
      <c r="BL152" s="80"/>
      <c r="BM152" s="80"/>
      <c r="BN152" s="80"/>
      <c r="BO152" s="80"/>
      <c r="BP152" s="80"/>
      <c r="BQ152" s="80"/>
      <c r="BR152" s="80"/>
      <c r="BS152" s="80"/>
      <c r="BT152" s="80"/>
      <c r="BU152" s="80"/>
      <c r="BV152" s="80"/>
      <c r="BW152" s="80"/>
      <c r="BX152" s="80"/>
      <c r="BY152" s="80"/>
      <c r="BZ152" s="80"/>
      <c r="CA152" s="80"/>
    </row>
    <row r="153" spans="2:79" ht="18" customHeight="1" x14ac:dyDescent="0.25">
      <c r="B153" s="90" t="str">
        <f>'PLAN DE CARGOS'!B52:P52</f>
        <v>Técnico Área Salud (Rayos X)</v>
      </c>
      <c r="C153" s="91"/>
      <c r="D153" s="91"/>
      <c r="E153" s="91"/>
      <c r="F153" s="91"/>
      <c r="G153" s="91"/>
      <c r="H153" s="91"/>
      <c r="I153" s="91"/>
      <c r="J153" s="91"/>
      <c r="K153" s="91"/>
      <c r="L153" s="91"/>
      <c r="M153" s="91"/>
      <c r="N153" s="91"/>
      <c r="O153" s="92"/>
      <c r="P153" s="413">
        <f>SUMIF($AK$34:$AK$121,"=Técnico Área Salud (Rayos X)",BC34:BF121)</f>
        <v>16</v>
      </c>
      <c r="Q153" s="414"/>
      <c r="R153" s="414"/>
      <c r="S153" s="414"/>
      <c r="T153" s="414"/>
      <c r="U153" s="415"/>
      <c r="V153" s="416">
        <f>'CARGA DE HORAS LABORADAS'!P52</f>
        <v>2112</v>
      </c>
      <c r="W153" s="416"/>
      <c r="X153" s="416"/>
      <c r="Y153" s="416"/>
      <c r="Z153" s="416"/>
      <c r="AA153" s="416"/>
      <c r="AB153" s="417"/>
      <c r="AC153" s="416">
        <f>'CARGA DE HORAS LABORADAS'!AC52</f>
        <v>0</v>
      </c>
      <c r="AD153" s="416"/>
      <c r="AE153" s="416"/>
      <c r="AF153" s="416"/>
      <c r="AG153" s="416"/>
      <c r="AH153" s="417"/>
      <c r="AI153" s="80"/>
      <c r="AJ153" s="80"/>
      <c r="AK153" s="80"/>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0"/>
      <c r="BH153" s="89"/>
      <c r="BI153" s="89"/>
      <c r="BJ153" s="89"/>
      <c r="BK153" s="80"/>
      <c r="BL153" s="80"/>
      <c r="BM153" s="80"/>
      <c r="BN153" s="80"/>
      <c r="BO153" s="80"/>
      <c r="BP153" s="80"/>
      <c r="BQ153" s="80"/>
      <c r="BR153" s="80"/>
      <c r="BS153" s="80"/>
      <c r="BT153" s="80"/>
      <c r="BU153" s="80"/>
      <c r="BV153" s="80"/>
      <c r="BW153" s="80"/>
      <c r="BX153" s="80"/>
      <c r="BY153" s="80"/>
      <c r="BZ153" s="80"/>
      <c r="CA153" s="80"/>
    </row>
    <row r="154" spans="2:79" ht="18" customHeight="1" thickBot="1" x14ac:dyDescent="0.3">
      <c r="B154" s="93" t="str">
        <f>'PLAN DE CARGOS'!B53:P53</f>
        <v>Técnico Área Salud (Vacunador)</v>
      </c>
      <c r="C154" s="94"/>
      <c r="D154" s="94"/>
      <c r="E154" s="94"/>
      <c r="F154" s="94"/>
      <c r="G154" s="94"/>
      <c r="H154" s="94"/>
      <c r="I154" s="94"/>
      <c r="J154" s="94"/>
      <c r="K154" s="94"/>
      <c r="L154" s="94"/>
      <c r="M154" s="94"/>
      <c r="N154" s="94"/>
      <c r="O154" s="95"/>
      <c r="P154" s="426">
        <f>SUMIF($AK$34:$AK$121,"=Técnico Área salud (Vacunador)",BC34:BF121)</f>
        <v>16</v>
      </c>
      <c r="Q154" s="427"/>
      <c r="R154" s="427"/>
      <c r="S154" s="427"/>
      <c r="T154" s="427"/>
      <c r="U154" s="428"/>
      <c r="V154" s="429">
        <f>'CARGA DE HORAS LABORADAS'!P53</f>
        <v>2112</v>
      </c>
      <c r="W154" s="429"/>
      <c r="X154" s="429"/>
      <c r="Y154" s="429"/>
      <c r="Z154" s="429"/>
      <c r="AA154" s="429"/>
      <c r="AB154" s="430"/>
      <c r="AC154" s="429">
        <f>'CARGA DE HORAS LABORADAS'!AC53</f>
        <v>0</v>
      </c>
      <c r="AD154" s="429"/>
      <c r="AE154" s="429"/>
      <c r="AF154" s="429"/>
      <c r="AG154" s="429"/>
      <c r="AH154" s="430"/>
      <c r="AI154" s="80"/>
      <c r="AJ154" s="80"/>
      <c r="AK154" s="80"/>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0"/>
      <c r="BH154" s="89"/>
      <c r="BI154" s="89"/>
      <c r="BJ154" s="89"/>
      <c r="BK154" s="80"/>
      <c r="BL154" s="80"/>
      <c r="BM154" s="80"/>
      <c r="BN154" s="80"/>
      <c r="BO154" s="80"/>
      <c r="BP154" s="80"/>
      <c r="BQ154" s="80"/>
      <c r="BR154" s="80"/>
      <c r="BS154" s="80"/>
      <c r="BT154" s="80"/>
      <c r="BU154" s="80"/>
      <c r="BV154" s="80"/>
      <c r="BW154" s="80"/>
      <c r="BX154" s="80"/>
      <c r="BY154" s="80"/>
      <c r="BZ154" s="80"/>
      <c r="CA154" s="80"/>
    </row>
    <row r="155" spans="2:79" ht="18" customHeight="1" x14ac:dyDescent="0.25">
      <c r="AI155" s="80"/>
      <c r="AJ155" s="80"/>
      <c r="AK155" s="80"/>
      <c r="AL155" s="80"/>
      <c r="AM155" s="80"/>
      <c r="AN155" s="80"/>
      <c r="AO155" s="80"/>
      <c r="AP155" s="80"/>
      <c r="AQ155" s="80"/>
      <c r="AR155" s="80"/>
      <c r="AS155" s="80"/>
      <c r="AT155" s="80"/>
      <c r="AU155" s="80"/>
      <c r="AV155" s="80"/>
      <c r="AW155" s="80"/>
      <c r="AX155" s="80"/>
      <c r="AY155" s="80"/>
      <c r="AZ155" s="80"/>
      <c r="BA155" s="80"/>
      <c r="BB155" s="80"/>
      <c r="BC155" s="80"/>
      <c r="BD155" s="80"/>
      <c r="BE155" s="80"/>
      <c r="BF155" s="80"/>
      <c r="BG155" s="81"/>
      <c r="BH155" s="81"/>
      <c r="BI155" s="81"/>
      <c r="BJ155" s="81"/>
      <c r="BK155" s="80"/>
      <c r="BL155" s="80"/>
      <c r="BM155" s="80"/>
      <c r="BN155" s="80"/>
      <c r="BO155" s="80"/>
      <c r="BP155" s="80"/>
      <c r="BQ155" s="80"/>
      <c r="BR155" s="80"/>
      <c r="BS155" s="80"/>
      <c r="BT155" s="80"/>
      <c r="BU155" s="80"/>
      <c r="BV155" s="80"/>
      <c r="BW155" s="80"/>
      <c r="BX155" s="80"/>
      <c r="BY155" s="80"/>
      <c r="BZ155" s="80"/>
      <c r="CA155" s="80"/>
    </row>
    <row r="156" spans="2:79" ht="18" customHeight="1" x14ac:dyDescent="0.25">
      <c r="AI156" s="80"/>
      <c r="AJ156" s="80"/>
      <c r="AK156" s="80"/>
      <c r="AL156" s="80"/>
      <c r="AM156" s="80"/>
      <c r="AN156" s="80"/>
      <c r="AO156" s="80"/>
      <c r="AP156" s="80"/>
      <c r="AQ156" s="80"/>
      <c r="AR156" s="80"/>
      <c r="AS156" s="80"/>
      <c r="AT156" s="80"/>
      <c r="AU156" s="80"/>
      <c r="AV156" s="80"/>
      <c r="AW156" s="80"/>
      <c r="AX156" s="80"/>
      <c r="AY156" s="80"/>
      <c r="AZ156" s="80"/>
      <c r="BA156" s="80"/>
      <c r="BB156" s="80"/>
      <c r="BC156" s="80"/>
      <c r="BD156" s="80"/>
      <c r="BE156" s="80"/>
      <c r="BF156" s="80"/>
      <c r="BG156" s="81"/>
      <c r="BH156" s="81"/>
      <c r="BI156" s="81"/>
      <c r="BJ156" s="81"/>
      <c r="BK156" s="80"/>
      <c r="BL156" s="80"/>
      <c r="BM156" s="80"/>
      <c r="BN156" s="80"/>
      <c r="BO156" s="80"/>
      <c r="BP156" s="80"/>
      <c r="BQ156" s="80"/>
      <c r="BR156" s="80"/>
      <c r="BS156" s="80"/>
      <c r="BT156" s="80"/>
      <c r="BU156" s="80"/>
      <c r="BV156" s="80"/>
      <c r="BW156" s="80"/>
      <c r="BX156" s="80"/>
      <c r="BY156" s="80"/>
      <c r="BZ156" s="80"/>
      <c r="CA156" s="80"/>
    </row>
    <row r="157" spans="2:79" ht="18" customHeight="1" x14ac:dyDescent="0.25">
      <c r="AI157" s="80"/>
      <c r="AJ157" s="80"/>
      <c r="AK157" s="80"/>
      <c r="AL157" s="80"/>
      <c r="AM157" s="80"/>
      <c r="AN157" s="80"/>
      <c r="AO157" s="80"/>
      <c r="AP157" s="80"/>
      <c r="AQ157" s="80"/>
      <c r="AR157" s="80"/>
      <c r="AS157" s="80"/>
      <c r="AT157" s="80"/>
      <c r="AU157" s="80"/>
      <c r="AV157" s="80"/>
      <c r="AW157" s="80"/>
      <c r="AX157" s="80"/>
      <c r="AY157" s="80"/>
      <c r="AZ157" s="80"/>
      <c r="BA157" s="80"/>
      <c r="BB157" s="80"/>
      <c r="BC157" s="80"/>
      <c r="BD157" s="80"/>
      <c r="BE157" s="80"/>
      <c r="BF157" s="80"/>
      <c r="BG157" s="81"/>
      <c r="BH157" s="81"/>
      <c r="BI157" s="81"/>
      <c r="BJ157" s="81"/>
      <c r="BK157" s="80"/>
      <c r="BL157" s="80"/>
      <c r="BM157" s="80"/>
      <c r="BN157" s="80"/>
      <c r="BO157" s="80"/>
      <c r="BP157" s="80"/>
      <c r="BQ157" s="80"/>
      <c r="BR157" s="80"/>
      <c r="BS157" s="80"/>
      <c r="BT157" s="80"/>
      <c r="BU157" s="80"/>
      <c r="BV157" s="80"/>
      <c r="BW157" s="80"/>
      <c r="BX157" s="80"/>
      <c r="BY157" s="80"/>
      <c r="BZ157" s="80"/>
      <c r="CA157" s="80"/>
    </row>
    <row r="158" spans="2:79" ht="18" customHeight="1" x14ac:dyDescent="0.25">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1"/>
      <c r="BH158" s="81"/>
      <c r="BI158" s="81"/>
      <c r="BJ158" s="81"/>
      <c r="BK158" s="80"/>
      <c r="BL158" s="80"/>
      <c r="BM158" s="80"/>
      <c r="BN158" s="80"/>
      <c r="BO158" s="80"/>
      <c r="BP158" s="80"/>
      <c r="BQ158" s="80"/>
      <c r="BR158" s="80"/>
      <c r="BS158" s="80"/>
      <c r="BT158" s="80"/>
      <c r="BU158" s="80"/>
      <c r="BV158" s="80"/>
      <c r="BW158" s="80"/>
      <c r="BX158" s="80"/>
      <c r="BY158" s="80"/>
      <c r="BZ158" s="80"/>
      <c r="CA158" s="80"/>
    </row>
    <row r="159" spans="2:79" ht="18" customHeight="1" x14ac:dyDescent="0.25">
      <c r="AI159" s="80"/>
      <c r="AJ159" s="80"/>
      <c r="AK159" s="80"/>
      <c r="AL159" s="80"/>
      <c r="AM159" s="80"/>
      <c r="AN159" s="80"/>
      <c r="AO159" s="80"/>
      <c r="AP159" s="80"/>
      <c r="AQ159" s="80"/>
      <c r="AR159" s="80"/>
      <c r="AS159" s="80"/>
      <c r="AT159" s="80"/>
      <c r="AU159" s="80"/>
      <c r="AV159" s="80"/>
      <c r="AW159" s="80"/>
      <c r="AX159" s="80"/>
      <c r="AY159" s="80"/>
      <c r="AZ159" s="80"/>
      <c r="BA159" s="80"/>
      <c r="BB159" s="80"/>
      <c r="BC159" s="80"/>
      <c r="BD159" s="80"/>
      <c r="BE159" s="80"/>
      <c r="BF159" s="80"/>
      <c r="BG159" s="81"/>
      <c r="BH159" s="81"/>
      <c r="BI159" s="81"/>
      <c r="BJ159" s="81"/>
      <c r="BK159" s="80"/>
      <c r="BL159" s="80"/>
      <c r="BM159" s="80"/>
      <c r="BN159" s="80"/>
      <c r="BO159" s="80"/>
      <c r="BP159" s="80"/>
      <c r="BQ159" s="80"/>
      <c r="BR159" s="80"/>
      <c r="BS159" s="80"/>
      <c r="BT159" s="80"/>
      <c r="BU159" s="80"/>
      <c r="BV159" s="80"/>
      <c r="BW159" s="80"/>
      <c r="BX159" s="80"/>
      <c r="BY159" s="80"/>
      <c r="BZ159" s="80"/>
      <c r="CA159" s="80"/>
    </row>
    <row r="160" spans="2:79" ht="18" customHeight="1" x14ac:dyDescent="0.25">
      <c r="AI160" s="80"/>
      <c r="AJ160" s="80"/>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1"/>
      <c r="BH160" s="81"/>
      <c r="BI160" s="81"/>
      <c r="BJ160" s="81"/>
      <c r="BK160" s="80"/>
      <c r="BL160" s="80"/>
      <c r="BM160" s="80"/>
      <c r="BN160" s="80"/>
      <c r="BO160" s="80"/>
      <c r="BP160" s="80"/>
      <c r="BQ160" s="80"/>
      <c r="BR160" s="80"/>
      <c r="BS160" s="80"/>
      <c r="BT160" s="80"/>
      <c r="BU160" s="80"/>
      <c r="BV160" s="80"/>
      <c r="BW160" s="80"/>
      <c r="BX160" s="80"/>
      <c r="BY160" s="80"/>
      <c r="BZ160" s="80"/>
      <c r="CA160" s="80"/>
    </row>
    <row r="161" spans="35:79" ht="18" customHeight="1" x14ac:dyDescent="0.25">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1"/>
      <c r="BH161" s="81"/>
      <c r="BI161" s="81"/>
      <c r="BJ161" s="81"/>
      <c r="BK161" s="80"/>
      <c r="BL161" s="80"/>
      <c r="BM161" s="80"/>
      <c r="BN161" s="80"/>
      <c r="BO161" s="80"/>
      <c r="BP161" s="80"/>
      <c r="BQ161" s="80"/>
      <c r="BR161" s="80"/>
      <c r="BS161" s="80"/>
      <c r="BT161" s="80"/>
      <c r="BU161" s="80"/>
      <c r="BV161" s="80"/>
      <c r="BW161" s="80"/>
      <c r="BX161" s="80"/>
      <c r="BY161" s="80"/>
      <c r="BZ161" s="80"/>
      <c r="CA161" s="80"/>
    </row>
    <row r="162" spans="35:79" ht="18" customHeight="1" x14ac:dyDescent="0.25">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1"/>
      <c r="BH162" s="81"/>
      <c r="BI162" s="81"/>
      <c r="BJ162" s="81"/>
      <c r="BK162" s="80"/>
      <c r="BL162" s="80"/>
      <c r="BM162" s="80"/>
      <c r="BN162" s="80"/>
      <c r="BO162" s="80"/>
      <c r="BP162" s="80"/>
      <c r="BQ162" s="80"/>
      <c r="BR162" s="80"/>
      <c r="BS162" s="80"/>
      <c r="BT162" s="80"/>
      <c r="BU162" s="80"/>
      <c r="BV162" s="80"/>
      <c r="BW162" s="80"/>
      <c r="BX162" s="80"/>
      <c r="BY162" s="80"/>
      <c r="BZ162" s="80"/>
      <c r="CA162" s="80"/>
    </row>
    <row r="163" spans="35:79" ht="18" customHeight="1" x14ac:dyDescent="0.25">
      <c r="AI163" s="80"/>
      <c r="AJ163" s="80"/>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1"/>
      <c r="BH163" s="81"/>
      <c r="BI163" s="81"/>
      <c r="BJ163" s="81"/>
      <c r="BK163" s="80"/>
      <c r="BL163" s="80"/>
      <c r="BM163" s="80"/>
      <c r="BN163" s="80"/>
      <c r="BO163" s="80"/>
      <c r="BP163" s="80"/>
      <c r="BQ163" s="80"/>
      <c r="BR163" s="80"/>
      <c r="BS163" s="80"/>
      <c r="BT163" s="80"/>
      <c r="BU163" s="80"/>
      <c r="BV163" s="80"/>
      <c r="BW163" s="80"/>
      <c r="BX163" s="80"/>
      <c r="BY163" s="80"/>
      <c r="BZ163" s="80"/>
      <c r="CA163" s="80"/>
    </row>
    <row r="164" spans="35:79" ht="18" customHeight="1" x14ac:dyDescent="0.25">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1"/>
      <c r="BH164" s="81"/>
      <c r="BI164" s="81"/>
      <c r="BJ164" s="81"/>
      <c r="BK164" s="80"/>
      <c r="BL164" s="80"/>
      <c r="BM164" s="80"/>
      <c r="BN164" s="80"/>
      <c r="BO164" s="80"/>
      <c r="BP164" s="80"/>
      <c r="BQ164" s="80"/>
      <c r="BR164" s="80"/>
      <c r="BS164" s="80"/>
      <c r="BT164" s="80"/>
      <c r="BU164" s="80"/>
      <c r="BV164" s="80"/>
      <c r="BW164" s="80"/>
      <c r="BX164" s="80"/>
      <c r="BY164" s="80"/>
      <c r="BZ164" s="80"/>
      <c r="CA164" s="80"/>
    </row>
    <row r="165" spans="35:79" ht="18" customHeight="1" x14ac:dyDescent="0.25">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1"/>
      <c r="BH165" s="81"/>
      <c r="BI165" s="81"/>
      <c r="BJ165" s="81"/>
      <c r="BK165" s="80"/>
      <c r="BL165" s="80"/>
      <c r="BM165" s="80"/>
      <c r="BN165" s="80"/>
      <c r="BO165" s="80"/>
      <c r="BP165" s="80"/>
      <c r="BQ165" s="80"/>
      <c r="BR165" s="80"/>
      <c r="BS165" s="80"/>
      <c r="BT165" s="80"/>
      <c r="BU165" s="80"/>
      <c r="BV165" s="80"/>
      <c r="BW165" s="80"/>
      <c r="BX165" s="80"/>
      <c r="BY165" s="80"/>
      <c r="BZ165" s="80"/>
      <c r="CA165" s="80"/>
    </row>
    <row r="166" spans="35:79" ht="18" customHeight="1" x14ac:dyDescent="0.25">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1"/>
      <c r="BH166" s="81"/>
      <c r="BI166" s="81"/>
      <c r="BJ166" s="81"/>
      <c r="BK166" s="80"/>
      <c r="BL166" s="80"/>
      <c r="BM166" s="80"/>
      <c r="BN166" s="80"/>
      <c r="BO166" s="80"/>
      <c r="BP166" s="80"/>
      <c r="BQ166" s="80"/>
      <c r="BR166" s="80"/>
      <c r="BS166" s="80"/>
      <c r="BT166" s="80"/>
      <c r="BU166" s="80"/>
      <c r="BV166" s="80"/>
      <c r="BW166" s="80"/>
      <c r="BX166" s="80"/>
      <c r="BY166" s="80"/>
      <c r="BZ166" s="80"/>
      <c r="CA166" s="80"/>
    </row>
    <row r="167" spans="35:79" ht="18" customHeight="1" x14ac:dyDescent="0.25">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1"/>
      <c r="BH167" s="81"/>
      <c r="BI167" s="81"/>
      <c r="BJ167" s="81"/>
      <c r="BK167" s="80"/>
      <c r="BL167" s="80"/>
      <c r="BM167" s="80"/>
      <c r="BN167" s="80"/>
      <c r="BO167" s="80"/>
      <c r="BP167" s="80"/>
      <c r="BQ167" s="80"/>
      <c r="BR167" s="80"/>
      <c r="BS167" s="80"/>
      <c r="BT167" s="80"/>
      <c r="BU167" s="80"/>
      <c r="BV167" s="80"/>
      <c r="BW167" s="80"/>
      <c r="BX167" s="80"/>
      <c r="BY167" s="80"/>
      <c r="BZ167" s="80"/>
      <c r="CA167" s="80"/>
    </row>
    <row r="168" spans="35:79" ht="18" customHeight="1" x14ac:dyDescent="0.25">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1"/>
      <c r="BH168" s="81"/>
      <c r="BI168" s="81"/>
      <c r="BJ168" s="81"/>
      <c r="BK168" s="80"/>
      <c r="BL168" s="80"/>
      <c r="BM168" s="80"/>
      <c r="BN168" s="80"/>
      <c r="BO168" s="80"/>
      <c r="BP168" s="80"/>
      <c r="BQ168" s="80"/>
      <c r="BR168" s="80"/>
      <c r="BS168" s="80"/>
      <c r="BT168" s="80"/>
      <c r="BU168" s="80"/>
      <c r="BV168" s="80"/>
      <c r="BW168" s="80"/>
      <c r="BX168" s="80"/>
      <c r="BY168" s="80"/>
      <c r="BZ168" s="80"/>
      <c r="CA168" s="80"/>
    </row>
  </sheetData>
  <mergeCells count="566">
    <mergeCell ref="B19:BB19"/>
    <mergeCell ref="C23:N23"/>
    <mergeCell ref="B3:BB3"/>
    <mergeCell ref="B4:BB4"/>
    <mergeCell ref="B5:BB5"/>
    <mergeCell ref="B6:BB6"/>
    <mergeCell ref="B7:BB7"/>
    <mergeCell ref="B8:BB8"/>
    <mergeCell ref="BK31:BP33"/>
    <mergeCell ref="C25:N25"/>
    <mergeCell ref="O25:Q25"/>
    <mergeCell ref="AK25:AR25"/>
    <mergeCell ref="C24:N24"/>
    <mergeCell ref="O24:Q24"/>
    <mergeCell ref="AK23:AR23"/>
    <mergeCell ref="AT23:BB23"/>
    <mergeCell ref="BX31:CC33"/>
    <mergeCell ref="Z31:AD33"/>
    <mergeCell ref="AE31:AJ33"/>
    <mergeCell ref="AK31:AX33"/>
    <mergeCell ref="AY31:BB33"/>
    <mergeCell ref="BC31:BF33"/>
    <mergeCell ref="BG31:BJ33"/>
    <mergeCell ref="C27:N27"/>
    <mergeCell ref="O27:R27"/>
    <mergeCell ref="C28:N28"/>
    <mergeCell ref="O28:Q28"/>
    <mergeCell ref="C29:N29"/>
    <mergeCell ref="B31:Y33"/>
    <mergeCell ref="CD34:CI50"/>
    <mergeCell ref="BG43:BJ43"/>
    <mergeCell ref="BK43:BP43"/>
    <mergeCell ref="AK35:AX35"/>
    <mergeCell ref="AY35:BB35"/>
    <mergeCell ref="BC35:BF35"/>
    <mergeCell ref="BG35:BJ35"/>
    <mergeCell ref="B9:BB9"/>
    <mergeCell ref="B12:BB12"/>
    <mergeCell ref="B13:BB13"/>
    <mergeCell ref="B14:BB14"/>
    <mergeCell ref="W17:X17"/>
    <mergeCell ref="Y17:Z17"/>
    <mergeCell ref="CD31:CI33"/>
    <mergeCell ref="B34:Y50"/>
    <mergeCell ref="Z34:AD50"/>
    <mergeCell ref="AE34:AJ50"/>
    <mergeCell ref="AK34:AX34"/>
    <mergeCell ref="AY34:BB34"/>
    <mergeCell ref="BC34:BF34"/>
    <mergeCell ref="AT25:BB25"/>
    <mergeCell ref="C26:N26"/>
    <mergeCell ref="O26:AI26"/>
    <mergeCell ref="BQ31:BW33"/>
    <mergeCell ref="CD53:CI55"/>
    <mergeCell ref="B51:AJ51"/>
    <mergeCell ref="AK51:BJ51"/>
    <mergeCell ref="BK51:BP51"/>
    <mergeCell ref="BQ51:CC51"/>
    <mergeCell ref="CD51:CI51"/>
    <mergeCell ref="B53:Y55"/>
    <mergeCell ref="Z53:AD55"/>
    <mergeCell ref="AE53:AJ55"/>
    <mergeCell ref="AK53:AX55"/>
    <mergeCell ref="AY53:BB55"/>
    <mergeCell ref="AK48:AX48"/>
    <mergeCell ref="BC46:BF46"/>
    <mergeCell ref="BG46:BJ46"/>
    <mergeCell ref="BK46:BP46"/>
    <mergeCell ref="AK42:AX42"/>
    <mergeCell ref="AY42:BB42"/>
    <mergeCell ref="BC42:BF42"/>
    <mergeCell ref="BG42:BJ42"/>
    <mergeCell ref="BK42:BP42"/>
    <mergeCell ref="AK45:AX45"/>
    <mergeCell ref="AY45:BB45"/>
    <mergeCell ref="BC45:BF45"/>
    <mergeCell ref="BG45:BJ45"/>
    <mergeCell ref="BK45:BP45"/>
    <mergeCell ref="AK46:AX46"/>
    <mergeCell ref="AY46:BB46"/>
    <mergeCell ref="BG44:BJ44"/>
    <mergeCell ref="BK44:BP44"/>
    <mergeCell ref="AK47:AX47"/>
    <mergeCell ref="AY47:BB47"/>
    <mergeCell ref="BC47:BF47"/>
    <mergeCell ref="BG47:BJ47"/>
    <mergeCell ref="BK47:BP47"/>
    <mergeCell ref="AK40:AX40"/>
    <mergeCell ref="AY40:BB40"/>
    <mergeCell ref="BC40:BF40"/>
    <mergeCell ref="BG40:BJ40"/>
    <mergeCell ref="BK40:BP40"/>
    <mergeCell ref="AK41:AX41"/>
    <mergeCell ref="AY41:BB41"/>
    <mergeCell ref="BC41:BF41"/>
    <mergeCell ref="BG41:BJ41"/>
    <mergeCell ref="BK41:BP41"/>
    <mergeCell ref="BG34:BJ34"/>
    <mergeCell ref="BK34:BP34"/>
    <mergeCell ref="AK44:AX44"/>
    <mergeCell ref="BK67:BP67"/>
    <mergeCell ref="BG64:BJ64"/>
    <mergeCell ref="BK64:BP64"/>
    <mergeCell ref="AK65:AX65"/>
    <mergeCell ref="AY65:BB65"/>
    <mergeCell ref="BC65:BF65"/>
    <mergeCell ref="BG65:BJ65"/>
    <mergeCell ref="BK65:BP65"/>
    <mergeCell ref="BG56:BJ56"/>
    <mergeCell ref="BK56:BP56"/>
    <mergeCell ref="AK56:AX56"/>
    <mergeCell ref="AY56:BB56"/>
    <mergeCell ref="BC56:BF56"/>
    <mergeCell ref="AY44:BB44"/>
    <mergeCell ref="BC44:BF44"/>
    <mergeCell ref="BC50:BF50"/>
    <mergeCell ref="BG50:BJ50"/>
    <mergeCell ref="BK50:BP50"/>
    <mergeCell ref="AK50:AX50"/>
    <mergeCell ref="AY50:BB50"/>
    <mergeCell ref="BC59:BF61"/>
    <mergeCell ref="CD56:CI56"/>
    <mergeCell ref="B56:Y56"/>
    <mergeCell ref="Z56:AD56"/>
    <mergeCell ref="AE56:AJ56"/>
    <mergeCell ref="AY48:BB48"/>
    <mergeCell ref="BC48:BF48"/>
    <mergeCell ref="BG48:BJ48"/>
    <mergeCell ref="BK48:BP48"/>
    <mergeCell ref="BG59:BJ61"/>
    <mergeCell ref="BK59:BP61"/>
    <mergeCell ref="BQ59:BW61"/>
    <mergeCell ref="BX59:CC61"/>
    <mergeCell ref="CD59:CI61"/>
    <mergeCell ref="B57:AJ57"/>
    <mergeCell ref="AK57:BJ57"/>
    <mergeCell ref="BK57:BP57"/>
    <mergeCell ref="BQ57:CC57"/>
    <mergeCell ref="CD57:CI57"/>
    <mergeCell ref="B59:Y61"/>
    <mergeCell ref="Z59:AD61"/>
    <mergeCell ref="AE59:AJ61"/>
    <mergeCell ref="AK59:AX61"/>
    <mergeCell ref="AY59:BB61"/>
    <mergeCell ref="BQ34:BW50"/>
    <mergeCell ref="B73:AJ73"/>
    <mergeCell ref="AK73:BJ73"/>
    <mergeCell ref="BK73:BP73"/>
    <mergeCell ref="BQ73:CC73"/>
    <mergeCell ref="BC66:BF66"/>
    <mergeCell ref="BG62:BJ62"/>
    <mergeCell ref="BK62:BP62"/>
    <mergeCell ref="BQ62:BW72"/>
    <mergeCell ref="BX62:CC72"/>
    <mergeCell ref="BQ56:BW56"/>
    <mergeCell ref="BX56:CC56"/>
    <mergeCell ref="BC53:BF55"/>
    <mergeCell ref="BG53:BJ55"/>
    <mergeCell ref="BK53:BP55"/>
    <mergeCell ref="BQ53:BW55"/>
    <mergeCell ref="AK49:AX49"/>
    <mergeCell ref="AY49:BB49"/>
    <mergeCell ref="BC49:BF49"/>
    <mergeCell ref="BG49:BJ49"/>
    <mergeCell ref="BK49:BP49"/>
    <mergeCell ref="BX53:CC55"/>
    <mergeCell ref="BX34:CC50"/>
    <mergeCell ref="BK35:BP35"/>
    <mergeCell ref="AK38:AX38"/>
    <mergeCell ref="AY38:BB38"/>
    <mergeCell ref="BC38:BF38"/>
    <mergeCell ref="BG39:BJ39"/>
    <mergeCell ref="BK39:BP39"/>
    <mergeCell ref="AK37:AX37"/>
    <mergeCell ref="AY37:BB37"/>
    <mergeCell ref="BC37:BF37"/>
    <mergeCell ref="BG37:BJ37"/>
    <mergeCell ref="BK37:BP37"/>
    <mergeCell ref="CD73:CI73"/>
    <mergeCell ref="B75:Y77"/>
    <mergeCell ref="Z75:AD77"/>
    <mergeCell ref="AE75:AJ77"/>
    <mergeCell ref="AK75:AX77"/>
    <mergeCell ref="AY75:BB77"/>
    <mergeCell ref="B78:Y88"/>
    <mergeCell ref="Z78:AD88"/>
    <mergeCell ref="AE78:AJ88"/>
    <mergeCell ref="AK78:AX78"/>
    <mergeCell ref="AY78:BB78"/>
    <mergeCell ref="BC78:BF78"/>
    <mergeCell ref="AK80:AX80"/>
    <mergeCell ref="AY80:BB80"/>
    <mergeCell ref="BC80:BF80"/>
    <mergeCell ref="AK82:AX82"/>
    <mergeCell ref="AK88:AX88"/>
    <mergeCell ref="AY88:BB88"/>
    <mergeCell ref="BC88:BF88"/>
    <mergeCell ref="AK86:AX86"/>
    <mergeCell ref="AY86:BB86"/>
    <mergeCell ref="BC86:BF86"/>
    <mergeCell ref="AK87:AX87"/>
    <mergeCell ref="AY87:BB87"/>
    <mergeCell ref="BC87:BF87"/>
    <mergeCell ref="B62:Y72"/>
    <mergeCell ref="Z62:AD72"/>
    <mergeCell ref="AE62:AJ72"/>
    <mergeCell ref="AK62:AX62"/>
    <mergeCell ref="AY62:BB62"/>
    <mergeCell ref="BC62:BF62"/>
    <mergeCell ref="AK64:AX64"/>
    <mergeCell ref="AY64:BB64"/>
    <mergeCell ref="BC64:BF64"/>
    <mergeCell ref="AK66:AX66"/>
    <mergeCell ref="AK70:AX70"/>
    <mergeCell ref="AY70:BB70"/>
    <mergeCell ref="BC70:BF70"/>
    <mergeCell ref="AK71:AX71"/>
    <mergeCell ref="AY71:BB71"/>
    <mergeCell ref="BC71:BF71"/>
    <mergeCell ref="AK68:AX68"/>
    <mergeCell ref="AY68:BB68"/>
    <mergeCell ref="BC68:BF68"/>
    <mergeCell ref="AK69:AX69"/>
    <mergeCell ref="AY69:BB69"/>
    <mergeCell ref="BC69:BF69"/>
    <mergeCell ref="AY66:BB66"/>
    <mergeCell ref="CD62:CI72"/>
    <mergeCell ref="AK63:AX63"/>
    <mergeCell ref="AY63:BB63"/>
    <mergeCell ref="BC63:BF63"/>
    <mergeCell ref="BG63:BJ63"/>
    <mergeCell ref="BK63:BP63"/>
    <mergeCell ref="BG70:BJ70"/>
    <mergeCell ref="BK70:BP70"/>
    <mergeCell ref="BG71:BJ71"/>
    <mergeCell ref="BK71:BP71"/>
    <mergeCell ref="BG68:BJ68"/>
    <mergeCell ref="BK68:BP68"/>
    <mergeCell ref="BG69:BJ69"/>
    <mergeCell ref="BK69:BP69"/>
    <mergeCell ref="BG66:BJ66"/>
    <mergeCell ref="BK66:BP66"/>
    <mergeCell ref="AK67:AX67"/>
    <mergeCell ref="AY67:BB67"/>
    <mergeCell ref="BC67:BF67"/>
    <mergeCell ref="BG67:BJ67"/>
    <mergeCell ref="BQ78:BW88"/>
    <mergeCell ref="BX78:CC88"/>
    <mergeCell ref="CD78:CI88"/>
    <mergeCell ref="AK79:AX79"/>
    <mergeCell ref="AY79:BB79"/>
    <mergeCell ref="BC79:BF79"/>
    <mergeCell ref="BG79:BJ79"/>
    <mergeCell ref="BK79:BP79"/>
    <mergeCell ref="AK72:AX72"/>
    <mergeCell ref="AY72:BB72"/>
    <mergeCell ref="BC72:BF72"/>
    <mergeCell ref="BG72:BJ72"/>
    <mergeCell ref="BK72:BP72"/>
    <mergeCell ref="BG88:BJ88"/>
    <mergeCell ref="BK88:BP88"/>
    <mergeCell ref="BG86:BJ86"/>
    <mergeCell ref="BK86:BP86"/>
    <mergeCell ref="BC75:BF77"/>
    <mergeCell ref="BG75:BJ77"/>
    <mergeCell ref="BK75:BP77"/>
    <mergeCell ref="BQ75:BW77"/>
    <mergeCell ref="BX75:CC77"/>
    <mergeCell ref="CD75:CI77"/>
    <mergeCell ref="BG80:BJ80"/>
    <mergeCell ref="BK85:BP85"/>
    <mergeCell ref="BK80:BP80"/>
    <mergeCell ref="AK81:AX81"/>
    <mergeCell ref="AY81:BB81"/>
    <mergeCell ref="BC81:BF81"/>
    <mergeCell ref="BG81:BJ81"/>
    <mergeCell ref="BK81:BP81"/>
    <mergeCell ref="BG78:BJ78"/>
    <mergeCell ref="BK78:BP78"/>
    <mergeCell ref="AY82:BB82"/>
    <mergeCell ref="BC82:BF82"/>
    <mergeCell ref="BG82:BJ82"/>
    <mergeCell ref="BK82:BP82"/>
    <mergeCell ref="BK99:BP99"/>
    <mergeCell ref="BG96:BJ96"/>
    <mergeCell ref="BK96:BP96"/>
    <mergeCell ref="AK97:AX97"/>
    <mergeCell ref="AY97:BB97"/>
    <mergeCell ref="BC97:BF97"/>
    <mergeCell ref="BG97:BJ97"/>
    <mergeCell ref="BK97:BP97"/>
    <mergeCell ref="AK83:AX83"/>
    <mergeCell ref="AY83:BB83"/>
    <mergeCell ref="BC83:BF83"/>
    <mergeCell ref="BG83:BJ83"/>
    <mergeCell ref="BK83:BP83"/>
    <mergeCell ref="BG87:BJ87"/>
    <mergeCell ref="BK87:BP87"/>
    <mergeCell ref="AK84:AX84"/>
    <mergeCell ref="AY84:BB84"/>
    <mergeCell ref="BC84:BF84"/>
    <mergeCell ref="BG84:BJ84"/>
    <mergeCell ref="BK84:BP84"/>
    <mergeCell ref="AK85:AX85"/>
    <mergeCell ref="AY85:BB85"/>
    <mergeCell ref="BC85:BF85"/>
    <mergeCell ref="BG85:BJ85"/>
    <mergeCell ref="BC91:BF93"/>
    <mergeCell ref="BG91:BJ93"/>
    <mergeCell ref="BK91:BP93"/>
    <mergeCell ref="BQ91:BW93"/>
    <mergeCell ref="BX91:CC93"/>
    <mergeCell ref="CD91:CI93"/>
    <mergeCell ref="B89:AJ89"/>
    <mergeCell ref="AK89:BJ89"/>
    <mergeCell ref="BK89:BP89"/>
    <mergeCell ref="BQ89:CC89"/>
    <mergeCell ref="CD89:CI89"/>
    <mergeCell ref="B91:Y93"/>
    <mergeCell ref="Z91:AD93"/>
    <mergeCell ref="AE91:AJ93"/>
    <mergeCell ref="AK91:AX93"/>
    <mergeCell ref="AY91:BB93"/>
    <mergeCell ref="BQ107:BW109"/>
    <mergeCell ref="BX107:CC109"/>
    <mergeCell ref="CD107:CI109"/>
    <mergeCell ref="B105:AJ105"/>
    <mergeCell ref="AK105:BJ105"/>
    <mergeCell ref="BK105:BP105"/>
    <mergeCell ref="BQ105:CC105"/>
    <mergeCell ref="CD105:CI105"/>
    <mergeCell ref="B107:Y109"/>
    <mergeCell ref="Z107:AD109"/>
    <mergeCell ref="AE107:AJ109"/>
    <mergeCell ref="AK107:AX109"/>
    <mergeCell ref="AY107:BB109"/>
    <mergeCell ref="B110:Y120"/>
    <mergeCell ref="Z110:AD120"/>
    <mergeCell ref="AE110:AJ120"/>
    <mergeCell ref="AK110:AX110"/>
    <mergeCell ref="AY110:BB110"/>
    <mergeCell ref="BC110:BF110"/>
    <mergeCell ref="AK112:AX112"/>
    <mergeCell ref="AY112:BB112"/>
    <mergeCell ref="BC112:BF112"/>
    <mergeCell ref="AK114:AX114"/>
    <mergeCell ref="AK120:AX120"/>
    <mergeCell ref="AY120:BB120"/>
    <mergeCell ref="BC120:BF120"/>
    <mergeCell ref="AK118:AX118"/>
    <mergeCell ref="AY118:BB118"/>
    <mergeCell ref="BC118:BF118"/>
    <mergeCell ref="AK119:AX119"/>
    <mergeCell ref="AY119:BB119"/>
    <mergeCell ref="BC119:BF119"/>
    <mergeCell ref="AY114:BB114"/>
    <mergeCell ref="BC114:BF114"/>
    <mergeCell ref="AY115:BB115"/>
    <mergeCell ref="BC115:BF115"/>
    <mergeCell ref="CD94:CI104"/>
    <mergeCell ref="AK95:AX95"/>
    <mergeCell ref="AY95:BB95"/>
    <mergeCell ref="BC95:BF95"/>
    <mergeCell ref="BG95:BJ95"/>
    <mergeCell ref="BK95:BP95"/>
    <mergeCell ref="B94:Y104"/>
    <mergeCell ref="Z94:AD104"/>
    <mergeCell ref="AE94:AJ104"/>
    <mergeCell ref="AK94:AX94"/>
    <mergeCell ref="AY94:BB94"/>
    <mergeCell ref="BC94:BF94"/>
    <mergeCell ref="AK96:AX96"/>
    <mergeCell ref="AY96:BB96"/>
    <mergeCell ref="BC96:BF96"/>
    <mergeCell ref="AK98:AX98"/>
    <mergeCell ref="AK102:AX102"/>
    <mergeCell ref="AY102:BB102"/>
    <mergeCell ref="BC102:BF102"/>
    <mergeCell ref="BG102:BJ102"/>
    <mergeCell ref="BK102:BP102"/>
    <mergeCell ref="AK103:AX103"/>
    <mergeCell ref="AY103:BB103"/>
    <mergeCell ref="BC103:BF103"/>
    <mergeCell ref="BG94:BJ94"/>
    <mergeCell ref="BK94:BP94"/>
    <mergeCell ref="BQ94:BW104"/>
    <mergeCell ref="BX94:CC104"/>
    <mergeCell ref="BG103:BJ103"/>
    <mergeCell ref="BK103:BP103"/>
    <mergeCell ref="AK100:AX100"/>
    <mergeCell ref="AY100:BB100"/>
    <mergeCell ref="BC100:BF100"/>
    <mergeCell ref="BG100:BJ100"/>
    <mergeCell ref="BK100:BP100"/>
    <mergeCell ref="AK101:AX101"/>
    <mergeCell ref="AY101:BB101"/>
    <mergeCell ref="BC101:BF101"/>
    <mergeCell ref="BG101:BJ101"/>
    <mergeCell ref="BK101:BP101"/>
    <mergeCell ref="AY98:BB98"/>
    <mergeCell ref="BC98:BF98"/>
    <mergeCell ref="BG98:BJ98"/>
    <mergeCell ref="BK98:BP98"/>
    <mergeCell ref="AK99:AX99"/>
    <mergeCell ref="AY99:BB99"/>
    <mergeCell ref="BC99:BF99"/>
    <mergeCell ref="BG99:BJ99"/>
    <mergeCell ref="BG110:BJ110"/>
    <mergeCell ref="BK110:BP110"/>
    <mergeCell ref="AK111:AX111"/>
    <mergeCell ref="AY111:BB111"/>
    <mergeCell ref="BC111:BF111"/>
    <mergeCell ref="BG111:BJ111"/>
    <mergeCell ref="BK111:BP111"/>
    <mergeCell ref="AK104:AX104"/>
    <mergeCell ref="AY104:BB104"/>
    <mergeCell ref="BC104:BF104"/>
    <mergeCell ref="BG104:BJ104"/>
    <mergeCell ref="BK104:BP104"/>
    <mergeCell ref="BC107:BF109"/>
    <mergeCell ref="BG107:BJ109"/>
    <mergeCell ref="BK107:BP109"/>
    <mergeCell ref="BK114:BP114"/>
    <mergeCell ref="AK115:AX115"/>
    <mergeCell ref="BG115:BJ115"/>
    <mergeCell ref="BK115:BP115"/>
    <mergeCell ref="AK121:BJ121"/>
    <mergeCell ref="BK121:BP121"/>
    <mergeCell ref="BG112:BJ112"/>
    <mergeCell ref="BK112:BP112"/>
    <mergeCell ref="AK113:AX113"/>
    <mergeCell ref="AY113:BB113"/>
    <mergeCell ref="BC113:BF113"/>
    <mergeCell ref="BG113:BJ113"/>
    <mergeCell ref="BK113:BP113"/>
    <mergeCell ref="B123:AH123"/>
    <mergeCell ref="B121:AJ121"/>
    <mergeCell ref="BQ121:CC121"/>
    <mergeCell ref="CD121:CI121"/>
    <mergeCell ref="BG119:BJ119"/>
    <mergeCell ref="BK119:BP119"/>
    <mergeCell ref="AK116:AX116"/>
    <mergeCell ref="AY116:BB116"/>
    <mergeCell ref="BC116:BF116"/>
    <mergeCell ref="BG116:BJ116"/>
    <mergeCell ref="BK116:BP116"/>
    <mergeCell ref="AK117:AX117"/>
    <mergeCell ref="AY117:BB117"/>
    <mergeCell ref="BC117:BF117"/>
    <mergeCell ref="BG117:BJ117"/>
    <mergeCell ref="BK117:BP117"/>
    <mergeCell ref="BQ110:BW120"/>
    <mergeCell ref="BX110:CC120"/>
    <mergeCell ref="CD110:CI120"/>
    <mergeCell ref="BG120:BJ120"/>
    <mergeCell ref="BK120:BP120"/>
    <mergeCell ref="BG118:BJ118"/>
    <mergeCell ref="BK118:BP118"/>
    <mergeCell ref="BG114:BJ114"/>
    <mergeCell ref="P126:U126"/>
    <mergeCell ref="V126:AB126"/>
    <mergeCell ref="AC126:AH126"/>
    <mergeCell ref="P127:U127"/>
    <mergeCell ref="V127:AB127"/>
    <mergeCell ref="AC127:AH127"/>
    <mergeCell ref="B124:O124"/>
    <mergeCell ref="P124:U124"/>
    <mergeCell ref="V124:AB124"/>
    <mergeCell ref="AC124:AH124"/>
    <mergeCell ref="P125:U125"/>
    <mergeCell ref="V125:AB125"/>
    <mergeCell ref="AC125:AH125"/>
    <mergeCell ref="P130:U130"/>
    <mergeCell ref="V130:AB130"/>
    <mergeCell ref="AC130:AH130"/>
    <mergeCell ref="P131:U131"/>
    <mergeCell ref="V131:AB131"/>
    <mergeCell ref="AC131:AH131"/>
    <mergeCell ref="P128:U128"/>
    <mergeCell ref="V128:AB128"/>
    <mergeCell ref="AC128:AH128"/>
    <mergeCell ref="P129:U129"/>
    <mergeCell ref="V129:AB129"/>
    <mergeCell ref="AC129:AH129"/>
    <mergeCell ref="P134:U134"/>
    <mergeCell ref="V134:AB134"/>
    <mergeCell ref="AC134:AH134"/>
    <mergeCell ref="P135:U135"/>
    <mergeCell ref="V135:AB135"/>
    <mergeCell ref="AC135:AH135"/>
    <mergeCell ref="P132:U132"/>
    <mergeCell ref="V132:AB132"/>
    <mergeCell ref="AC132:AH132"/>
    <mergeCell ref="P133:U133"/>
    <mergeCell ref="V133:AB133"/>
    <mergeCell ref="AC133:AH133"/>
    <mergeCell ref="P138:U138"/>
    <mergeCell ref="V138:AB138"/>
    <mergeCell ref="AC138:AH138"/>
    <mergeCell ref="P139:U139"/>
    <mergeCell ref="V139:AB139"/>
    <mergeCell ref="AC139:AH139"/>
    <mergeCell ref="P136:U136"/>
    <mergeCell ref="V136:AB136"/>
    <mergeCell ref="AC136:AH136"/>
    <mergeCell ref="P137:U137"/>
    <mergeCell ref="V137:AB137"/>
    <mergeCell ref="AC137:AH137"/>
    <mergeCell ref="P142:U142"/>
    <mergeCell ref="V142:AB142"/>
    <mergeCell ref="AC142:AH142"/>
    <mergeCell ref="P143:U143"/>
    <mergeCell ref="V143:AB143"/>
    <mergeCell ref="AC143:AH143"/>
    <mergeCell ref="P140:U140"/>
    <mergeCell ref="V140:AB140"/>
    <mergeCell ref="AC140:AH140"/>
    <mergeCell ref="P141:U141"/>
    <mergeCell ref="V141:AB141"/>
    <mergeCell ref="AC141:AH141"/>
    <mergeCell ref="P146:U146"/>
    <mergeCell ref="V146:AB146"/>
    <mergeCell ref="AC146:AH146"/>
    <mergeCell ref="P147:U147"/>
    <mergeCell ref="V147:AB147"/>
    <mergeCell ref="AC147:AH147"/>
    <mergeCell ref="P144:U144"/>
    <mergeCell ref="V144:AB144"/>
    <mergeCell ref="AC144:AH144"/>
    <mergeCell ref="P145:U145"/>
    <mergeCell ref="V145:AB145"/>
    <mergeCell ref="AC145:AH145"/>
    <mergeCell ref="AC150:AH150"/>
    <mergeCell ref="P151:U151"/>
    <mergeCell ref="V151:AB151"/>
    <mergeCell ref="AC151:AH151"/>
    <mergeCell ref="P148:U148"/>
    <mergeCell ref="V148:AB148"/>
    <mergeCell ref="AC148:AH148"/>
    <mergeCell ref="P149:U149"/>
    <mergeCell ref="V149:AB149"/>
    <mergeCell ref="AC149:AH149"/>
    <mergeCell ref="BG38:BJ38"/>
    <mergeCell ref="BK38:BP38"/>
    <mergeCell ref="AK36:AX36"/>
    <mergeCell ref="AY36:BB36"/>
    <mergeCell ref="BC36:BF36"/>
    <mergeCell ref="BG36:BJ36"/>
    <mergeCell ref="BK36:BP36"/>
    <mergeCell ref="P154:U154"/>
    <mergeCell ref="V154:AB154"/>
    <mergeCell ref="AC154:AH154"/>
    <mergeCell ref="AK39:AX39"/>
    <mergeCell ref="AY39:BB39"/>
    <mergeCell ref="BC39:BF39"/>
    <mergeCell ref="AK43:AX43"/>
    <mergeCell ref="AY43:BB43"/>
    <mergeCell ref="BC43:BF43"/>
    <mergeCell ref="P152:U152"/>
    <mergeCell ref="V152:AB152"/>
    <mergeCell ref="AC152:AH152"/>
    <mergeCell ref="P153:U153"/>
    <mergeCell ref="V153:AB153"/>
    <mergeCell ref="AC153:AH153"/>
    <mergeCell ref="P150:U150"/>
    <mergeCell ref="V150:AB150"/>
  </mergeCells>
  <conditionalFormatting sqref="AC125:AH154">
    <cfRule type="cellIs" dxfId="35" priority="1" operator="lessThan">
      <formula>0</formula>
    </cfRule>
    <cfRule type="cellIs" dxfId="34" priority="2" operator="greaterThan">
      <formula>0</formula>
    </cfRule>
  </conditionalFormatting>
  <dataValidations count="1">
    <dataValidation type="list" allowBlank="1" showInputMessage="1" showErrorMessage="1" error="NO SE SELECCIONÓ UN CARGO DE LA LISTA" prompt="SELECCIONE UN CARGO DE LA LISTA" sqref="AK110:AX120 AK78:AX88 AK94:AX104 AK34:AX50 AK62:AX72 AK56:AX56">
      <formula1>$B$125:$B$154</formula1>
    </dataValidation>
  </dataValidations>
  <pageMargins left="0" right="0" top="0" bottom="0" header="0.31496062992125984" footer="0.31496062992125984"/>
  <pageSetup scale="4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23</vt:i4>
      </vt:variant>
    </vt:vector>
  </HeadingPairs>
  <TitlesOfParts>
    <vt:vector size="49" baseType="lpstr">
      <vt:lpstr>HOJA PLANTILLA</vt:lpstr>
      <vt:lpstr>PLAN DE CARGOS</vt:lpstr>
      <vt:lpstr>CARGA DE HORAS LABORADAS</vt:lpstr>
      <vt:lpstr>PRESUPUESTO</vt:lpstr>
      <vt:lpstr>LE 01 OB 01</vt:lpstr>
      <vt:lpstr>LE 02 OB 01</vt:lpstr>
      <vt:lpstr>LE 02 OB 02</vt:lpstr>
      <vt:lpstr>LE 02 OB 03</vt:lpstr>
      <vt:lpstr>LE 03 OB 01</vt:lpstr>
      <vt:lpstr>LE 03 OB 02</vt:lpstr>
      <vt:lpstr>LE 03 OB 03</vt:lpstr>
      <vt:lpstr>LE 03 OB 04</vt:lpstr>
      <vt:lpstr>LE 03 OB 05</vt:lpstr>
      <vt:lpstr>LE 03 OB 06</vt:lpstr>
      <vt:lpstr>LE 04 OB 01</vt:lpstr>
      <vt:lpstr>LE 05 OB 01</vt:lpstr>
      <vt:lpstr>LE 05 OB 02</vt:lpstr>
      <vt:lpstr>LE 05 OB 03</vt:lpstr>
      <vt:lpstr>LE 05 OB 04</vt:lpstr>
      <vt:lpstr>LE 05 OB 05</vt:lpstr>
      <vt:lpstr>LE 05 OB 06</vt:lpstr>
      <vt:lpstr>LE 06 OB 01</vt:lpstr>
      <vt:lpstr>LE 06 OB 02</vt:lpstr>
      <vt:lpstr>LE 06 OB 03</vt:lpstr>
      <vt:lpstr>LE 06 OB 04</vt:lpstr>
      <vt:lpstr>LE 06 OB 05</vt:lpstr>
      <vt:lpstr>'LE 01 OB 01'!Área_de_impresión</vt:lpstr>
      <vt:lpstr>'LE 02 OB 01'!Área_de_impresión</vt:lpstr>
      <vt:lpstr>'LE 02 OB 02'!Área_de_impresión</vt:lpstr>
      <vt:lpstr>'LE 02 OB 03'!Área_de_impresión</vt:lpstr>
      <vt:lpstr>'LE 03 OB 01'!Área_de_impresión</vt:lpstr>
      <vt:lpstr>'LE 03 OB 02'!Área_de_impresión</vt:lpstr>
      <vt:lpstr>'LE 03 OB 03'!Área_de_impresión</vt:lpstr>
      <vt:lpstr>'LE 03 OB 04'!Área_de_impresión</vt:lpstr>
      <vt:lpstr>'LE 03 OB 05'!Área_de_impresión</vt:lpstr>
      <vt:lpstr>'LE 03 OB 06'!Área_de_impresión</vt:lpstr>
      <vt:lpstr>'LE 04 OB 01'!Área_de_impresión</vt:lpstr>
      <vt:lpstr>'LE 05 OB 01'!Área_de_impresión</vt:lpstr>
      <vt:lpstr>'LE 05 OB 02'!Área_de_impresión</vt:lpstr>
      <vt:lpstr>'LE 05 OB 03'!Área_de_impresión</vt:lpstr>
      <vt:lpstr>'LE 05 OB 04'!Área_de_impresión</vt:lpstr>
      <vt:lpstr>'LE 05 OB 05'!Área_de_impresión</vt:lpstr>
      <vt:lpstr>'LE 05 OB 06'!Área_de_impresión</vt:lpstr>
      <vt:lpstr>'LE 06 OB 01'!Área_de_impresión</vt:lpstr>
      <vt:lpstr>'LE 06 OB 02'!Área_de_impresión</vt:lpstr>
      <vt:lpstr>'LE 06 OB 03'!Área_de_impresión</vt:lpstr>
      <vt:lpstr>'LE 06 OB 04'!Área_de_impresión</vt:lpstr>
      <vt:lpstr>'LE 06 OB 05'!Área_de_impresión</vt:lpstr>
      <vt:lpstr>'PLAN DE CARGOS'!Área_de_impresión</vt:lpstr>
    </vt:vector>
  </TitlesOfParts>
  <Company>usuario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GERENCIA</cp:lastModifiedBy>
  <cp:lastPrinted>2016-12-12T16:00:15Z</cp:lastPrinted>
  <dcterms:created xsi:type="dcterms:W3CDTF">2010-10-11T21:30:13Z</dcterms:created>
  <dcterms:modified xsi:type="dcterms:W3CDTF">2016-12-12T16:13:26Z</dcterms:modified>
</cp:coreProperties>
</file>